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4.xml" ContentType="application/vnd.openxmlformats-officedocument.spreadsheetml.table+xml"/>
  <Override PartName="/xl/comments8.xml" ContentType="application/vnd.openxmlformats-officedocument.spreadsheetml.comments+xml"/>
  <Override PartName="/xl/tables/table5.xml" ContentType="application/vnd.openxmlformats-officedocument.spreadsheetml.table+xml"/>
  <Override PartName="/xl/comments9.xml" ContentType="application/vnd.openxmlformats-officedocument.spreadsheetml.comments+xml"/>
  <Override PartName="/xl/comments10.xml" ContentType="application/vnd.openxmlformats-officedocument.spreadsheetml.comments+xml"/>
  <Override PartName="/xl/tables/table6.xml" ContentType="application/vnd.openxmlformats-officedocument.spreadsheetml.table+xml"/>
  <Override PartName="/xl/comments11.xml" ContentType="application/vnd.openxmlformats-officedocument.spreadsheetml.comments+xml"/>
  <Override PartName="/xl/comments12.xml" ContentType="application/vnd.openxmlformats-officedocument.spreadsheetml.comments+xml"/>
  <Override PartName="/xl/tables/table7.xml" ContentType="application/vnd.openxmlformats-officedocument.spreadsheetml.table+xml"/>
  <Override PartName="/xl/comments13.xml" ContentType="application/vnd.openxmlformats-officedocument.spreadsheetml.comments+xml"/>
  <Override PartName="/xl/comments14.xml" ContentType="application/vnd.openxmlformats-officedocument.spreadsheetml.comments+xml"/>
  <Override PartName="/xl/tables/table8.xml" ContentType="application/vnd.openxmlformats-officedocument.spreadsheetml.table+xml"/>
  <Override PartName="/xl/comments15.xml" ContentType="application/vnd.openxmlformats-officedocument.spreadsheetml.comments+xml"/>
  <Override PartName="/xl/comments16.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5-25-21 backup\DOCUMENTS\Business\LiberConsulting Businesses\Ninasoap Blog\Free Downlad\Inventory Sales Spreadsheet\2023\With state exemption on services\"/>
    </mc:Choice>
  </mc:AlternateContent>
  <xr:revisionPtr revIDLastSave="0" documentId="13_ncr:1_{44CB2753-2704-4DCE-9D6C-22D79123EA34}" xr6:coauthVersionLast="47" xr6:coauthVersionMax="47" xr10:uidLastSave="{00000000-0000-0000-0000-000000000000}"/>
  <bookViews>
    <workbookView xWindow="-120" yWindow="-120" windowWidth="20730" windowHeight="11160" firstSheet="17" activeTab="20" xr2:uid="{00000000-000D-0000-FFFF-FFFF00000000}"/>
  </bookViews>
  <sheets>
    <sheet name="To Do" sheetId="35" r:id="rId1"/>
    <sheet name="Instructions" sheetId="9" r:id="rId2"/>
    <sheet name="List" sheetId="8" r:id="rId3"/>
    <sheet name="Raw Materials" sheetId="23" r:id="rId4"/>
    <sheet name="Raw Mat Inventory Sum" sheetId="31" r:id="rId5"/>
    <sheet name="Out of Inventory" sheetId="20" r:id="rId6"/>
    <sheet name="Finished Products" sheetId="22" r:id="rId7"/>
    <sheet name="Finished Products Inventory Sum" sheetId="30" r:id="rId8"/>
    <sheet name="Stores" sheetId="15" r:id="rId9"/>
    <sheet name="Sold" sheetId="21" r:id="rId10"/>
    <sheet name="Resale" sheetId="24" r:id="rId11"/>
    <sheet name="Resale Inventory Sum" sheetId="27" r:id="rId12"/>
    <sheet name="POD Sce Download" sheetId="26" r:id="rId13"/>
    <sheet name="POD Inventory Sum" sheetId="29" r:id="rId14"/>
    <sheet name="Private Label" sheetId="25" r:id="rId15"/>
    <sheet name="Private Label Inventory Sum" sheetId="28" r:id="rId16"/>
    <sheet name="Stationery Products" sheetId="32" r:id="rId17"/>
    <sheet name="Stationery Inventory Sum" sheetId="33" r:id="rId18"/>
    <sheet name="Packaging" sheetId="7" r:id="rId19"/>
    <sheet name="Packaging Inventory Sum" sheetId="6" r:id="rId20"/>
    <sheet name="COGS Summary" sheetId="4" r:id="rId21"/>
    <sheet name="State Tax" sheetId="12" r:id="rId22"/>
  </sheets>
  <definedNames>
    <definedName name="_Hlk70570526" localSheetId="6">'Finished Products'!#REF!</definedName>
    <definedName name="_Hlk70570526" localSheetId="5">'Out of Inventory'!#REF!</definedName>
    <definedName name="_Hlk70570526" localSheetId="12">'POD Sce Download'!$N$289</definedName>
    <definedName name="_Hlk70570526" localSheetId="14">'Private Label'!#REF!</definedName>
    <definedName name="_Hlk70570526" localSheetId="3">'Raw Materials'!$N$414</definedName>
    <definedName name="_Hlk70570526" localSheetId="10">Resale!#REF!</definedName>
    <definedName name="_Hlk70570526" localSheetId="16">'Stationery Products'!$N$45</definedName>
    <definedName name="_Hlk79724434" localSheetId="6">'Finished Products'!$N$464</definedName>
    <definedName name="_Hlk79724434" localSheetId="5">'Out of Inventory'!#REF!</definedName>
    <definedName name="_Hlk79724434" localSheetId="12">'POD Sce Download'!$N$366</definedName>
    <definedName name="_Hlk79724434" localSheetId="14">'Private Label'!$N$63</definedName>
    <definedName name="_Hlk79724434" localSheetId="3">'Raw Materials'!$N$491</definedName>
    <definedName name="_Hlk79724434" localSheetId="10">Resale!$N$23</definedName>
    <definedName name="_Hlk79724434" localSheetId="16">'Stationery Products'!$N$122</definedName>
    <definedName name="Finished_Products" localSheetId="6">'Finished Products'!$1:$1048576</definedName>
    <definedName name="Finished_Products_Inventory_Sum" localSheetId="7">'Finished Products Inventory Sum'!$1:$1048576</definedName>
    <definedName name="Out_of_Inventory" localSheetId="5">'Out of Inventory'!$1:$1048576</definedName>
    <definedName name="POD_Inventory_Sum" localSheetId="13">'POD Inventory Sum'!$1:$1048576</definedName>
    <definedName name="POD_Sce_Download" localSheetId="12">'POD Sce Download'!$1:$1048576</definedName>
    <definedName name="Private_Label" localSheetId="14">'Private Label'!$1:$1048576</definedName>
    <definedName name="Private_Label_Inventory_Sum" localSheetId="15">'Private Label Inventory Sum'!$1:$1048576</definedName>
    <definedName name="Raw_Mat_Inventory_Sum" localSheetId="4">'Raw Mat Inventory Sum'!$1:$1048576</definedName>
    <definedName name="Raw_Materials" localSheetId="3">'Raw Materials'!$1:$1048576</definedName>
    <definedName name="Resale" localSheetId="10">Resale!$1:$1048576</definedName>
    <definedName name="Resale_Inventory_Sum" localSheetId="11">'Resale Inventory Sum'!$1:$1048576</definedName>
    <definedName name="Sold" localSheetId="9">Sold!$1:$1048576</definedName>
    <definedName name="State_Tax" localSheetId="21">'State Tax'!$1:$1048576</definedName>
    <definedName name="Stationery_Inventory_Sum" localSheetId="17">'Stationery Inventory Sum'!$1:$1048576</definedName>
    <definedName name="Stationery_Products" localSheetId="16">'Stationery Products'!$1:$1048576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11" i="21" l="1"/>
  <c r="R4" i="27"/>
  <c r="E8" i="6" l="1"/>
  <c r="E9" i="6"/>
  <c r="E10" i="6"/>
  <c r="E11" i="6"/>
  <c r="E13" i="6"/>
  <c r="E14" i="6"/>
  <c r="E15" i="6"/>
  <c r="E16" i="6"/>
  <c r="E17" i="6"/>
  <c r="E18" i="6"/>
  <c r="E20" i="6"/>
  <c r="E21" i="6"/>
  <c r="E23" i="6"/>
  <c r="E24" i="6"/>
  <c r="E25" i="6"/>
  <c r="E26" i="6"/>
  <c r="E27" i="6"/>
  <c r="E28" i="6"/>
  <c r="E29" i="6"/>
  <c r="E30" i="6"/>
  <c r="E31" i="6"/>
  <c r="E32" i="6"/>
  <c r="E33" i="6"/>
  <c r="E34" i="6"/>
  <c r="E35" i="6"/>
  <c r="E36" i="6"/>
  <c r="E37" i="6"/>
  <c r="E38" i="6"/>
  <c r="E39" i="6"/>
  <c r="E41" i="6"/>
  <c r="E42" i="6"/>
  <c r="E43" i="6"/>
  <c r="E44" i="6"/>
  <c r="E45" i="6"/>
  <c r="E46" i="6"/>
  <c r="E47" i="6"/>
  <c r="E48" i="6"/>
  <c r="E49" i="6"/>
  <c r="E51" i="6"/>
  <c r="E54" i="6"/>
  <c r="E55" i="6"/>
  <c r="E56" i="6"/>
  <c r="E57" i="6"/>
  <c r="E76" i="6"/>
  <c r="E77" i="6"/>
  <c r="E78" i="6"/>
  <c r="H8" i="6"/>
  <c r="H9" i="6"/>
  <c r="H10" i="6"/>
  <c r="H11" i="6"/>
  <c r="H13" i="6"/>
  <c r="H14" i="6"/>
  <c r="H15" i="6"/>
  <c r="H16" i="6"/>
  <c r="H17" i="6"/>
  <c r="H18" i="6"/>
  <c r="H20" i="6"/>
  <c r="H21" i="6"/>
  <c r="H23" i="6"/>
  <c r="H24" i="6"/>
  <c r="H25" i="6"/>
  <c r="H26" i="6"/>
  <c r="H27" i="6"/>
  <c r="H28" i="6"/>
  <c r="H29" i="6"/>
  <c r="H30" i="6"/>
  <c r="H31" i="6"/>
  <c r="H32" i="6"/>
  <c r="H33" i="6"/>
  <c r="H34" i="6"/>
  <c r="H35" i="6"/>
  <c r="H36" i="6"/>
  <c r="H37" i="6"/>
  <c r="H38" i="6"/>
  <c r="H39" i="6"/>
  <c r="H41" i="6"/>
  <c r="H42" i="6"/>
  <c r="H43" i="6"/>
  <c r="H44" i="6"/>
  <c r="H45" i="6"/>
  <c r="H46" i="6"/>
  <c r="H47" i="6"/>
  <c r="H48" i="6"/>
  <c r="H49" i="6"/>
  <c r="H51" i="6"/>
  <c r="H54" i="6"/>
  <c r="H55" i="6"/>
  <c r="H56" i="6"/>
  <c r="H57" i="6"/>
  <c r="H76" i="6"/>
  <c r="H77" i="6"/>
  <c r="H78" i="6"/>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56" i="7"/>
  <c r="AM205" i="30" l="1"/>
  <c r="AK205" i="30"/>
  <c r="AL205" i="30" s="1"/>
  <c r="AI205" i="30"/>
  <c r="AG205" i="30"/>
  <c r="AH205" i="30" s="1"/>
  <c r="AE205" i="30"/>
  <c r="AC205" i="30"/>
  <c r="W205" i="30"/>
  <c r="U205" i="30"/>
  <c r="S205" i="30"/>
  <c r="AA205" i="30" s="1"/>
  <c r="Q205" i="30"/>
  <c r="Y205" i="30" s="1"/>
  <c r="AC311" i="30"/>
  <c r="AP39" i="21"/>
  <c r="AS39" i="21" s="1"/>
  <c r="AX39" i="21" s="1"/>
  <c r="Z39" i="21"/>
  <c r="AD39" i="21" s="1"/>
  <c r="AR60" i="22"/>
  <c r="AU60" i="22" s="1"/>
  <c r="AZ60" i="22" s="1"/>
  <c r="AD60" i="22"/>
  <c r="AF60" i="22" s="1"/>
  <c r="AI60" i="22" s="1"/>
  <c r="Z60" i="22"/>
  <c r="W60" i="22"/>
  <c r="S60" i="22"/>
  <c r="AR75" i="22"/>
  <c r="AU75" i="22" s="1"/>
  <c r="AZ75" i="22" s="1"/>
  <c r="AD75" i="22"/>
  <c r="AF75" i="22" s="1"/>
  <c r="AI75" i="22" s="1"/>
  <c r="Z75" i="22"/>
  <c r="W75" i="22"/>
  <c r="S75" i="22"/>
  <c r="AR214" i="22"/>
  <c r="AU214" i="22" s="1"/>
  <c r="AZ214" i="22" s="1"/>
  <c r="AD214" i="22"/>
  <c r="AF214" i="22" s="1"/>
  <c r="AI214" i="22" s="1"/>
  <c r="Z214" i="22"/>
  <c r="W214" i="22"/>
  <c r="S214" i="22"/>
  <c r="AR219" i="22"/>
  <c r="AU219" i="22" s="1"/>
  <c r="AZ219" i="22" s="1"/>
  <c r="AD219" i="22"/>
  <c r="AF219" i="22" s="1"/>
  <c r="AI219" i="22" s="1"/>
  <c r="Z219" i="22"/>
  <c r="W219" i="22"/>
  <c r="S219" i="22"/>
  <c r="AR218" i="22"/>
  <c r="AU218" i="22" s="1"/>
  <c r="AZ218" i="22" s="1"/>
  <c r="AD218" i="22"/>
  <c r="AF218" i="22" s="1"/>
  <c r="AI218" i="22" s="1"/>
  <c r="Z218" i="22"/>
  <c r="W218" i="22"/>
  <c r="S218" i="22"/>
  <c r="AR199" i="22"/>
  <c r="AU199" i="22" s="1"/>
  <c r="AZ199" i="22" s="1"/>
  <c r="AD199" i="22"/>
  <c r="AF199" i="22" s="1"/>
  <c r="AI199" i="22" s="1"/>
  <c r="Z199" i="22"/>
  <c r="W199" i="22"/>
  <c r="S199" i="22"/>
  <c r="AY39" i="21" l="1"/>
  <c r="BA60" i="22"/>
  <c r="BA75" i="22"/>
  <c r="BA214" i="22"/>
  <c r="BA219" i="22"/>
  <c r="BA218" i="22"/>
  <c r="BA199" i="22"/>
  <c r="AG39" i="21" l="1"/>
  <c r="R14" i="12" l="1"/>
  <c r="Q14" i="12"/>
  <c r="P14" i="12"/>
  <c r="O14" i="12"/>
  <c r="N14" i="12"/>
  <c r="L14" i="12"/>
  <c r="K14" i="12"/>
  <c r="J14" i="12"/>
  <c r="I14" i="12"/>
  <c r="H14" i="12"/>
  <c r="G14" i="12"/>
  <c r="AP166" i="21"/>
  <c r="AS166" i="21" s="1"/>
  <c r="AX166" i="21" s="1"/>
  <c r="Z166" i="21"/>
  <c r="AD166" i="21" s="1"/>
  <c r="L20" i="4"/>
  <c r="L17" i="4"/>
  <c r="L16" i="4"/>
  <c r="L19" i="4" s="1"/>
  <c r="L12" i="4"/>
  <c r="M17" i="4"/>
  <c r="AG166" i="21" l="1"/>
  <c r="T14" i="12"/>
  <c r="M14" i="12"/>
  <c r="F14" i="12" s="1"/>
  <c r="AY166" i="21"/>
  <c r="L21" i="4"/>
  <c r="T20" i="12" l="1"/>
  <c r="R20" i="12"/>
  <c r="Q20" i="12"/>
  <c r="P20" i="12"/>
  <c r="O20" i="12"/>
  <c r="N20" i="12"/>
  <c r="M20" i="12"/>
  <c r="L20" i="12"/>
  <c r="K20" i="12"/>
  <c r="J20" i="12"/>
  <c r="I20" i="12"/>
  <c r="H20" i="12"/>
  <c r="G20" i="12"/>
  <c r="F20" i="12"/>
  <c r="R18" i="12"/>
  <c r="P18" i="12"/>
  <c r="L18" i="12"/>
  <c r="K18" i="12"/>
  <c r="J18" i="12"/>
  <c r="I18" i="12"/>
  <c r="H40" i="12"/>
  <c r="R43" i="12"/>
  <c r="Q43" i="12"/>
  <c r="P43" i="12"/>
  <c r="O43" i="12"/>
  <c r="N43" i="12"/>
  <c r="M43" i="12"/>
  <c r="L43" i="12"/>
  <c r="K43" i="12"/>
  <c r="J43" i="12"/>
  <c r="I43" i="12"/>
  <c r="H43" i="12"/>
  <c r="R42" i="12"/>
  <c r="Q42" i="12"/>
  <c r="P42" i="12"/>
  <c r="O42" i="12"/>
  <c r="N42" i="12"/>
  <c r="M42" i="12"/>
  <c r="L42" i="12"/>
  <c r="K42" i="12"/>
  <c r="J42" i="12"/>
  <c r="I42" i="12"/>
  <c r="H42" i="12"/>
  <c r="R41" i="12"/>
  <c r="Q41" i="12"/>
  <c r="P41" i="12"/>
  <c r="O41" i="12"/>
  <c r="N41" i="12"/>
  <c r="M41" i="12"/>
  <c r="L41" i="12"/>
  <c r="K41" i="12"/>
  <c r="J41" i="12"/>
  <c r="I41" i="12"/>
  <c r="R40" i="12"/>
  <c r="Q40" i="12"/>
  <c r="P40" i="12"/>
  <c r="O40" i="12"/>
  <c r="N40" i="12"/>
  <c r="M40" i="12"/>
  <c r="L40" i="12"/>
  <c r="K40" i="12"/>
  <c r="J40" i="12"/>
  <c r="I40" i="12"/>
  <c r="G43" i="12"/>
  <c r="G42" i="12"/>
  <c r="G41" i="12"/>
  <c r="G40" i="12"/>
  <c r="D44" i="4"/>
  <c r="D45" i="4"/>
  <c r="D43" i="4"/>
  <c r="AP18" i="21"/>
  <c r="AS18" i="21" s="1"/>
  <c r="AX18" i="21" s="1"/>
  <c r="Z18" i="21"/>
  <c r="AD18" i="21" s="1"/>
  <c r="AP17" i="21"/>
  <c r="AS17" i="21" s="1"/>
  <c r="AX17" i="21" s="1"/>
  <c r="Z17" i="21"/>
  <c r="AD17" i="21" s="1"/>
  <c r="AP16" i="21"/>
  <c r="AS16" i="21" s="1"/>
  <c r="AX16" i="21" s="1"/>
  <c r="Z16" i="21"/>
  <c r="AD16" i="21" s="1"/>
  <c r="AP15" i="21"/>
  <c r="AS15" i="21" s="1"/>
  <c r="AX15" i="21" s="1"/>
  <c r="Z15" i="21"/>
  <c r="AD15" i="21" s="1"/>
  <c r="D42" i="4" l="1"/>
  <c r="D48" i="4" s="1"/>
  <c r="H41" i="12"/>
  <c r="AG18" i="21"/>
  <c r="AY18" i="21"/>
  <c r="AY17" i="21"/>
  <c r="AY15" i="21"/>
  <c r="AY16" i="21"/>
  <c r="AG17" i="21" l="1"/>
  <c r="AG16" i="21"/>
  <c r="AG15" i="21"/>
  <c r="AM271" i="30" l="1"/>
  <c r="AP71" i="21" l="1"/>
  <c r="AS71" i="21" s="1"/>
  <c r="AX71" i="21" s="1"/>
  <c r="Z71" i="21"/>
  <c r="AD71" i="21" s="1"/>
  <c r="AP70" i="21"/>
  <c r="AS70" i="21" s="1"/>
  <c r="AX70" i="21" s="1"/>
  <c r="Z70" i="21"/>
  <c r="AD70" i="21" s="1"/>
  <c r="AP69" i="21"/>
  <c r="AS69" i="21" s="1"/>
  <c r="AX69" i="21" s="1"/>
  <c r="Z69" i="21"/>
  <c r="AD69" i="21" s="1"/>
  <c r="AP68" i="21"/>
  <c r="AS68" i="21" s="1"/>
  <c r="AX68" i="21" s="1"/>
  <c r="Z68" i="21"/>
  <c r="AD68" i="21" s="1"/>
  <c r="AP67" i="21"/>
  <c r="AS67" i="21" s="1"/>
  <c r="AX67" i="21" s="1"/>
  <c r="Z67" i="21"/>
  <c r="AD67" i="21" s="1"/>
  <c r="AP66" i="21"/>
  <c r="AS66" i="21" s="1"/>
  <c r="AX66" i="21" s="1"/>
  <c r="Z66" i="21"/>
  <c r="AD66" i="21" s="1"/>
  <c r="AP65" i="21"/>
  <c r="AS65" i="21" s="1"/>
  <c r="AX65" i="21" s="1"/>
  <c r="Z65" i="21"/>
  <c r="AD65" i="21" s="1"/>
  <c r="AP64" i="21"/>
  <c r="AS64" i="21" s="1"/>
  <c r="AX64" i="21" s="1"/>
  <c r="Z64" i="21"/>
  <c r="AD64" i="21" s="1"/>
  <c r="AP63" i="21"/>
  <c r="AS63" i="21" s="1"/>
  <c r="AX63" i="21" s="1"/>
  <c r="Z63" i="21"/>
  <c r="AD63" i="21" s="1"/>
  <c r="AP62" i="21"/>
  <c r="AS62" i="21" s="1"/>
  <c r="AX62" i="21" s="1"/>
  <c r="Z62" i="21"/>
  <c r="AD62" i="21" s="1"/>
  <c r="AP61" i="21"/>
  <c r="AS61" i="21" s="1"/>
  <c r="AX61" i="21" s="1"/>
  <c r="Z61" i="21"/>
  <c r="AD61" i="21" s="1"/>
  <c r="AP60" i="21"/>
  <c r="AS60" i="21" s="1"/>
  <c r="AX60" i="21" s="1"/>
  <c r="Z60" i="21"/>
  <c r="AD60" i="21" s="1"/>
  <c r="AP59" i="21"/>
  <c r="AS59" i="21" s="1"/>
  <c r="AX59" i="21" s="1"/>
  <c r="Z59" i="21"/>
  <c r="AD59" i="21" s="1"/>
  <c r="AP58" i="21"/>
  <c r="AS58" i="21" s="1"/>
  <c r="AX58" i="21" s="1"/>
  <c r="Z58" i="21"/>
  <c r="AD58" i="21" s="1"/>
  <c r="AP57" i="21"/>
  <c r="AS57" i="21" s="1"/>
  <c r="AX57" i="21" s="1"/>
  <c r="Z57" i="21"/>
  <c r="AD57" i="21" s="1"/>
  <c r="AP56" i="21"/>
  <c r="AS56" i="21" s="1"/>
  <c r="AX56" i="21" s="1"/>
  <c r="Z56" i="21"/>
  <c r="AD56" i="21" s="1"/>
  <c r="AP55" i="21"/>
  <c r="AS55" i="21" s="1"/>
  <c r="AX55" i="21" s="1"/>
  <c r="Z55" i="21"/>
  <c r="AD55" i="21" s="1"/>
  <c r="AP54" i="21"/>
  <c r="AS54" i="21" s="1"/>
  <c r="AX54" i="21" s="1"/>
  <c r="Z54" i="21"/>
  <c r="AD54" i="21" s="1"/>
  <c r="AP53" i="21"/>
  <c r="AS53" i="21" s="1"/>
  <c r="AX53" i="21" s="1"/>
  <c r="Z53" i="21"/>
  <c r="AD53" i="21" s="1"/>
  <c r="AY67" i="21" l="1"/>
  <c r="AY68" i="21"/>
  <c r="AY69" i="21"/>
  <c r="AY70" i="21"/>
  <c r="AY71" i="21"/>
  <c r="AY66" i="21"/>
  <c r="AY61" i="21"/>
  <c r="AY62" i="21"/>
  <c r="AY63" i="21"/>
  <c r="AY64" i="21"/>
  <c r="AY65" i="21"/>
  <c r="AY53" i="21"/>
  <c r="AY54" i="21"/>
  <c r="AY55" i="21"/>
  <c r="AY56" i="21"/>
  <c r="AY57" i="21"/>
  <c r="AY58" i="21"/>
  <c r="AY59" i="21"/>
  <c r="AY60" i="21"/>
  <c r="AG71" i="21" l="1"/>
  <c r="AG70" i="21"/>
  <c r="AG69" i="21"/>
  <c r="AG68" i="21"/>
  <c r="AG67" i="21"/>
  <c r="AG66" i="21"/>
  <c r="AG65" i="21"/>
  <c r="AG64" i="21"/>
  <c r="AG63" i="21"/>
  <c r="AG62" i="21"/>
  <c r="AG61" i="21"/>
  <c r="AG60" i="21"/>
  <c r="AG59" i="21"/>
  <c r="AG58" i="21"/>
  <c r="AG57" i="21"/>
  <c r="AG56" i="21"/>
  <c r="AG55" i="21"/>
  <c r="AG54" i="21"/>
  <c r="AG53" i="21"/>
  <c r="AP278" i="21"/>
  <c r="AS278" i="21" s="1"/>
  <c r="AX278" i="21" s="1"/>
  <c r="Z278" i="21"/>
  <c r="AD278" i="21" s="1"/>
  <c r="AG278" i="21" s="1"/>
  <c r="AP279" i="21"/>
  <c r="AS279" i="21" s="1"/>
  <c r="AX279" i="21" s="1"/>
  <c r="Z279" i="21"/>
  <c r="AD279" i="21" s="1"/>
  <c r="AG279" i="21" s="1"/>
  <c r="AP277" i="21"/>
  <c r="AS277" i="21" s="1"/>
  <c r="AX277" i="21" s="1"/>
  <c r="Z277" i="21"/>
  <c r="AD277" i="21" s="1"/>
  <c r="AG277" i="21" s="1"/>
  <c r="AP276" i="21"/>
  <c r="AS276" i="21" s="1"/>
  <c r="AX276" i="21" s="1"/>
  <c r="Z276" i="21"/>
  <c r="AD276" i="21" s="1"/>
  <c r="AG276" i="21" s="1"/>
  <c r="AP275" i="21"/>
  <c r="AS275" i="21" s="1"/>
  <c r="AX275" i="21" s="1"/>
  <c r="Z275" i="21"/>
  <c r="AD275" i="21" s="1"/>
  <c r="AG275" i="21" s="1"/>
  <c r="AP274" i="21"/>
  <c r="AS274" i="21" s="1"/>
  <c r="AX274" i="21" s="1"/>
  <c r="Z274" i="21"/>
  <c r="AD274" i="21" s="1"/>
  <c r="AG274" i="21" s="1"/>
  <c r="AP273" i="21"/>
  <c r="AS273" i="21" s="1"/>
  <c r="AX273" i="21" s="1"/>
  <c r="Z273" i="21"/>
  <c r="AD273" i="21" s="1"/>
  <c r="AG273" i="21" s="1"/>
  <c r="Z272" i="21"/>
  <c r="AD272" i="21" s="1"/>
  <c r="AG272" i="21" s="1"/>
  <c r="Q16" i="15"/>
  <c r="Q18" i="15"/>
  <c r="Q17" i="15"/>
  <c r="Q15" i="15"/>
  <c r="Q14" i="15"/>
  <c r="Q13" i="15"/>
  <c r="Q12" i="15"/>
  <c r="Q11" i="15"/>
  <c r="Q20" i="15" s="1"/>
  <c r="N18" i="15"/>
  <c r="G18" i="15"/>
  <c r="P17" i="15"/>
  <c r="O17" i="15"/>
  <c r="M17" i="15"/>
  <c r="L17" i="15"/>
  <c r="K17" i="15"/>
  <c r="I17" i="15"/>
  <c r="P16" i="15"/>
  <c r="O16" i="15"/>
  <c r="M16" i="15"/>
  <c r="L16" i="15"/>
  <c r="K16" i="15"/>
  <c r="I16" i="15"/>
  <c r="H16" i="15"/>
  <c r="G16" i="15"/>
  <c r="P15" i="15"/>
  <c r="O15" i="15"/>
  <c r="N15" i="15"/>
  <c r="M15" i="15"/>
  <c r="L15" i="15"/>
  <c r="K15" i="15"/>
  <c r="J15" i="15"/>
  <c r="I15" i="15"/>
  <c r="H15" i="15"/>
  <c r="G15" i="15"/>
  <c r="F15" i="15"/>
  <c r="O14" i="15"/>
  <c r="N14" i="15"/>
  <c r="M14" i="15"/>
  <c r="L14" i="15"/>
  <c r="K14" i="15"/>
  <c r="I14" i="15"/>
  <c r="H14" i="15"/>
  <c r="G14" i="15"/>
  <c r="P13" i="15"/>
  <c r="O13" i="15"/>
  <c r="N13" i="15"/>
  <c r="M13" i="15"/>
  <c r="J13" i="15"/>
  <c r="I13" i="15"/>
  <c r="H13" i="15"/>
  <c r="G13" i="15"/>
  <c r="F13" i="15"/>
  <c r="P12" i="15"/>
  <c r="O12" i="15"/>
  <c r="M12" i="15"/>
  <c r="L12" i="15"/>
  <c r="K12" i="15"/>
  <c r="I12" i="15"/>
  <c r="P11" i="15"/>
  <c r="K11" i="15"/>
  <c r="G11" i="15"/>
  <c r="E16" i="15"/>
  <c r="E17" i="15"/>
  <c r="E15" i="15"/>
  <c r="D15" i="15"/>
  <c r="E14" i="15"/>
  <c r="E13" i="15"/>
  <c r="E12" i="15"/>
  <c r="Q9" i="15"/>
  <c r="Q8" i="15"/>
  <c r="Q7" i="15"/>
  <c r="Q6" i="15"/>
  <c r="Q5" i="15"/>
  <c r="Q4" i="15" s="1"/>
  <c r="P7" i="15"/>
  <c r="O7" i="15"/>
  <c r="N7" i="15"/>
  <c r="M7" i="15"/>
  <c r="L7" i="15"/>
  <c r="J7" i="15"/>
  <c r="I7" i="15"/>
  <c r="H7" i="15"/>
  <c r="G7" i="15"/>
  <c r="F7" i="15"/>
  <c r="P6" i="15"/>
  <c r="J6" i="15"/>
  <c r="J5" i="15"/>
  <c r="AR177" i="22"/>
  <c r="AU177" i="22" s="1"/>
  <c r="AZ177" i="22" s="1"/>
  <c r="AD177" i="22"/>
  <c r="AF177" i="22" s="1"/>
  <c r="AI177" i="22" s="1"/>
  <c r="Z177" i="22"/>
  <c r="W177" i="22"/>
  <c r="S177" i="22"/>
  <c r="AQ122" i="20"/>
  <c r="AS122" i="20" s="1"/>
  <c r="AV122" i="20" s="1"/>
  <c r="BA122" i="20" s="1"/>
  <c r="AC122" i="20"/>
  <c r="Y122" i="20"/>
  <c r="V122" i="20"/>
  <c r="AP270" i="21"/>
  <c r="AS270" i="21" s="1"/>
  <c r="AX270" i="21" s="1"/>
  <c r="Z270" i="21"/>
  <c r="AD270" i="21" s="1"/>
  <c r="AG270" i="21" s="1"/>
  <c r="AP271" i="21"/>
  <c r="AS271" i="21" s="1"/>
  <c r="AX271" i="21" s="1"/>
  <c r="Z271" i="21"/>
  <c r="AD271" i="21" s="1"/>
  <c r="AG271" i="21" s="1"/>
  <c r="AP269" i="21"/>
  <c r="AS269" i="21" s="1"/>
  <c r="AX269" i="21" s="1"/>
  <c r="Z269" i="21"/>
  <c r="AD269" i="21" s="1"/>
  <c r="AG269" i="21" s="1"/>
  <c r="AR176" i="22"/>
  <c r="AU176" i="22" s="1"/>
  <c r="AZ176" i="22" s="1"/>
  <c r="AD176" i="22"/>
  <c r="AF176" i="22" s="1"/>
  <c r="AI176" i="22" s="1"/>
  <c r="Z176" i="22"/>
  <c r="W176" i="22"/>
  <c r="S176" i="22"/>
  <c r="AY278" i="21" l="1"/>
  <c r="AY277" i="21"/>
  <c r="AY279" i="21"/>
  <c r="AY275" i="21"/>
  <c r="AY276" i="21"/>
  <c r="AY274" i="21"/>
  <c r="AY273" i="21"/>
  <c r="Q22" i="15"/>
  <c r="Q23" i="15" s="1"/>
  <c r="AP272" i="21"/>
  <c r="AS272" i="21" s="1"/>
  <c r="AX272" i="21" s="1"/>
  <c r="AY272" i="21" s="1"/>
  <c r="BA177" i="22"/>
  <c r="AG122" i="20"/>
  <c r="AJ122" i="20" s="1"/>
  <c r="AE122" i="20"/>
  <c r="BB122" i="20"/>
  <c r="AY270" i="21"/>
  <c r="AY269" i="21"/>
  <c r="AY271" i="21"/>
  <c r="BA176" i="22"/>
  <c r="AQ121" i="20" l="1"/>
  <c r="AS121" i="20" s="1"/>
  <c r="AV121" i="20" s="1"/>
  <c r="BA121" i="20" s="1"/>
  <c r="AC121" i="20"/>
  <c r="Y121" i="20"/>
  <c r="V121" i="20"/>
  <c r="AG22" i="20"/>
  <c r="BB22" i="20" s="1"/>
  <c r="AE22" i="20"/>
  <c r="Y22" i="20"/>
  <c r="AR58" i="22"/>
  <c r="AU58" i="22" s="1"/>
  <c r="AZ58" i="22" s="1"/>
  <c r="AD58" i="22"/>
  <c r="AF58" i="22" s="1"/>
  <c r="AI58" i="22" s="1"/>
  <c r="Z58" i="22"/>
  <c r="W58" i="22"/>
  <c r="S58" i="22"/>
  <c r="AM21" i="30"/>
  <c r="AK21" i="30"/>
  <c r="AL21" i="30" s="1"/>
  <c r="AI21" i="30"/>
  <c r="AG21" i="30"/>
  <c r="AH21" i="30" s="1"/>
  <c r="AE21" i="30"/>
  <c r="AC21" i="30"/>
  <c r="W21" i="30"/>
  <c r="U21" i="30"/>
  <c r="S21" i="30"/>
  <c r="AA21" i="30" s="1"/>
  <c r="Q21" i="30"/>
  <c r="Y21" i="30" s="1"/>
  <c r="AR33" i="22"/>
  <c r="AU33" i="22" s="1"/>
  <c r="AZ33" i="22" s="1"/>
  <c r="AD33" i="22"/>
  <c r="AF33" i="22" s="1"/>
  <c r="AI33" i="22" s="1"/>
  <c r="Z33" i="22"/>
  <c r="W33" i="22"/>
  <c r="S33" i="22"/>
  <c r="AP109" i="21"/>
  <c r="AS109" i="21" s="1"/>
  <c r="AX109" i="21" s="1"/>
  <c r="Z109" i="21"/>
  <c r="AD109" i="21" s="1"/>
  <c r="AP110" i="21"/>
  <c r="AS110" i="21" s="1"/>
  <c r="AX110" i="21" s="1"/>
  <c r="Z110" i="21"/>
  <c r="AD110" i="21" s="1"/>
  <c r="AP114" i="21"/>
  <c r="AS114" i="21" s="1"/>
  <c r="AX114" i="21" s="1"/>
  <c r="Z114" i="21"/>
  <c r="AD114" i="21" s="1"/>
  <c r="AG114" i="21" s="1"/>
  <c r="AP131" i="21"/>
  <c r="AS131" i="21" s="1"/>
  <c r="AX131" i="21" s="1"/>
  <c r="Z131" i="21"/>
  <c r="AD131" i="21" s="1"/>
  <c r="AG131" i="21" l="1"/>
  <c r="H17" i="15"/>
  <c r="H12" i="15"/>
  <c r="AG110" i="21"/>
  <c r="G17" i="15"/>
  <c r="G22" i="15" s="1"/>
  <c r="G12" i="15"/>
  <c r="G20" i="15" s="1"/>
  <c r="G8" i="15"/>
  <c r="AG109" i="21"/>
  <c r="F17" i="15"/>
  <c r="AG121" i="20"/>
  <c r="AJ121" i="20" s="1"/>
  <c r="AE121" i="20"/>
  <c r="BB121" i="20"/>
  <c r="BA58" i="22"/>
  <c r="BA33" i="22"/>
  <c r="AY109" i="21"/>
  <c r="AY110" i="21"/>
  <c r="AY114" i="21"/>
  <c r="AY131" i="21"/>
  <c r="G23" i="15" l="1"/>
  <c r="AP268" i="21" l="1"/>
  <c r="AS268" i="21" s="1"/>
  <c r="AX268" i="21" s="1"/>
  <c r="Z268" i="21"/>
  <c r="AD268" i="21" s="1"/>
  <c r="AG268" i="21" s="1"/>
  <c r="AP267" i="21"/>
  <c r="AS267" i="21" s="1"/>
  <c r="AX267" i="21" s="1"/>
  <c r="Z267" i="21"/>
  <c r="AD267" i="21" s="1"/>
  <c r="AG267" i="21" s="1"/>
  <c r="AP266" i="21"/>
  <c r="AS266" i="21" s="1"/>
  <c r="AX266" i="21" s="1"/>
  <c r="Z266" i="21"/>
  <c r="AD266" i="21" s="1"/>
  <c r="AP264" i="21"/>
  <c r="AS264" i="21" s="1"/>
  <c r="AX264" i="21" s="1"/>
  <c r="Z264" i="21"/>
  <c r="AD264" i="21" s="1"/>
  <c r="AG264" i="21" s="1"/>
  <c r="AP263" i="21"/>
  <c r="AS263" i="21" s="1"/>
  <c r="AX263" i="21" s="1"/>
  <c r="Z263" i="21"/>
  <c r="AD263" i="21" s="1"/>
  <c r="AG263" i="21" s="1"/>
  <c r="AP261" i="21"/>
  <c r="AS261" i="21" s="1"/>
  <c r="AX261" i="21" s="1"/>
  <c r="Z261" i="21"/>
  <c r="AD261" i="21" s="1"/>
  <c r="AG261" i="21" s="1"/>
  <c r="AP265" i="21"/>
  <c r="AS265" i="21" s="1"/>
  <c r="AX265" i="21" s="1"/>
  <c r="Z265" i="21"/>
  <c r="AD265" i="21" s="1"/>
  <c r="AG265" i="21" s="1"/>
  <c r="AP262" i="21"/>
  <c r="AS262" i="21" s="1"/>
  <c r="AX262" i="21" s="1"/>
  <c r="Z262" i="21"/>
  <c r="AD262" i="21" s="1"/>
  <c r="AG262" i="21" s="1"/>
  <c r="AP260" i="21"/>
  <c r="AS260" i="21" s="1"/>
  <c r="AX260" i="21" s="1"/>
  <c r="Z260" i="21"/>
  <c r="AD260" i="21" s="1"/>
  <c r="AG260" i="21" s="1"/>
  <c r="AP259" i="21"/>
  <c r="AS259" i="21" s="1"/>
  <c r="AX259" i="21" s="1"/>
  <c r="Z259" i="21"/>
  <c r="AD259" i="21" s="1"/>
  <c r="AG259" i="21" s="1"/>
  <c r="AP258" i="21"/>
  <c r="AS258" i="21" s="1"/>
  <c r="AX258" i="21" s="1"/>
  <c r="Z258" i="21"/>
  <c r="AD258" i="21" s="1"/>
  <c r="AG258" i="21" s="1"/>
  <c r="AP257" i="21"/>
  <c r="AS257" i="21" s="1"/>
  <c r="AX257" i="21" s="1"/>
  <c r="Z257" i="21"/>
  <c r="AD257" i="21" s="1"/>
  <c r="AG257" i="21" s="1"/>
  <c r="BE19" i="23"/>
  <c r="AR19" i="23"/>
  <c r="AU19" i="23" s="1"/>
  <c r="AZ19" i="23" s="1"/>
  <c r="AD19" i="23"/>
  <c r="AF19" i="23" s="1"/>
  <c r="AI19" i="23" s="1"/>
  <c r="Z19" i="23"/>
  <c r="W19" i="23"/>
  <c r="S19" i="23"/>
  <c r="BE15" i="23"/>
  <c r="AR15" i="23"/>
  <c r="AU15" i="23" s="1"/>
  <c r="AZ15" i="23" s="1"/>
  <c r="AD15" i="23"/>
  <c r="AF15" i="23" s="1"/>
  <c r="AI15" i="23" s="1"/>
  <c r="Z15" i="23"/>
  <c r="W15" i="23"/>
  <c r="S15" i="23"/>
  <c r="AG266" i="21" l="1"/>
  <c r="P5" i="15"/>
  <c r="AY266" i="21"/>
  <c r="AY267" i="21"/>
  <c r="AY268" i="21"/>
  <c r="AY263" i="21"/>
  <c r="AY264" i="21"/>
  <c r="AY261" i="21"/>
  <c r="AY260" i="21"/>
  <c r="AY262" i="21"/>
  <c r="AY265" i="21"/>
  <c r="AY257" i="21"/>
  <c r="AY258" i="21"/>
  <c r="AY259" i="21"/>
  <c r="BA19" i="23"/>
  <c r="BA15" i="23"/>
  <c r="AP118" i="21" l="1"/>
  <c r="AS118" i="21" s="1"/>
  <c r="AX118" i="21" s="1"/>
  <c r="Z118" i="21"/>
  <c r="AD118" i="21" s="1"/>
  <c r="AF298" i="22"/>
  <c r="BA298" i="22" s="1"/>
  <c r="Z298" i="22"/>
  <c r="W298" i="22"/>
  <c r="S298" i="22"/>
  <c r="AF297" i="22"/>
  <c r="BA297" i="22" s="1"/>
  <c r="Z297" i="22"/>
  <c r="W297" i="22"/>
  <c r="S297" i="22"/>
  <c r="AF296" i="22"/>
  <c r="BA296" i="22" s="1"/>
  <c r="Z296" i="22"/>
  <c r="W296" i="22"/>
  <c r="S296" i="22"/>
  <c r="Q217" i="30"/>
  <c r="U217" i="30"/>
  <c r="AC217" i="30"/>
  <c r="AE217" i="30"/>
  <c r="AG217" i="30"/>
  <c r="AH217" i="30"/>
  <c r="AI217" i="30"/>
  <c r="AK217" i="30"/>
  <c r="AM217" i="30"/>
  <c r="AL217" i="30" s="1"/>
  <c r="AF301" i="22"/>
  <c r="BA301" i="22" s="1"/>
  <c r="Z301" i="22"/>
  <c r="W301" i="22"/>
  <c r="S301" i="22"/>
  <c r="AF300" i="22"/>
  <c r="BA300" i="22" s="1"/>
  <c r="Z300" i="22"/>
  <c r="W300" i="22"/>
  <c r="S300" i="22"/>
  <c r="AF299" i="22"/>
  <c r="BA299" i="22" s="1"/>
  <c r="Z299" i="22"/>
  <c r="W299" i="22"/>
  <c r="S299" i="22"/>
  <c r="AF267" i="22"/>
  <c r="BA267" i="22" s="1"/>
  <c r="Z267" i="22"/>
  <c r="W267" i="22"/>
  <c r="S267" i="22"/>
  <c r="AF265" i="22"/>
  <c r="BA265" i="22" s="1"/>
  <c r="Z265" i="22"/>
  <c r="W265" i="22"/>
  <c r="S265" i="22"/>
  <c r="AF262" i="22"/>
  <c r="BA262" i="22" s="1"/>
  <c r="Z262" i="22"/>
  <c r="W262" i="22"/>
  <c r="S262" i="22"/>
  <c r="AM192" i="30"/>
  <c r="AK192" i="30"/>
  <c r="AL192" i="30" s="1"/>
  <c r="AI192" i="30"/>
  <c r="AG192" i="30"/>
  <c r="AH192" i="30" s="1"/>
  <c r="AE192" i="30"/>
  <c r="AC192" i="30"/>
  <c r="W192" i="30"/>
  <c r="U192" i="30"/>
  <c r="S192" i="30"/>
  <c r="AA192" i="30" s="1"/>
  <c r="Q192" i="30"/>
  <c r="Y192" i="30" s="1"/>
  <c r="AM190" i="30"/>
  <c r="AK190" i="30"/>
  <c r="AL190" i="30" s="1"/>
  <c r="AI190" i="30"/>
  <c r="AG190" i="30"/>
  <c r="AH190" i="30" s="1"/>
  <c r="AE190" i="30"/>
  <c r="AC190" i="30"/>
  <c r="W190" i="30"/>
  <c r="U190" i="30"/>
  <c r="S190" i="30"/>
  <c r="AA190" i="30" s="1"/>
  <c r="Q190" i="30"/>
  <c r="Y190" i="30" s="1"/>
  <c r="AM187" i="30"/>
  <c r="AK187" i="30"/>
  <c r="AL187" i="30" s="1"/>
  <c r="AI187" i="30"/>
  <c r="AG187" i="30"/>
  <c r="AH187" i="30" s="1"/>
  <c r="AE187" i="30"/>
  <c r="AC187" i="30"/>
  <c r="W187" i="30"/>
  <c r="U187" i="30"/>
  <c r="S187" i="30"/>
  <c r="AA187" i="30" s="1"/>
  <c r="Q187" i="30"/>
  <c r="Y187" i="30" s="1"/>
  <c r="AP38" i="21"/>
  <c r="AS38" i="21" s="1"/>
  <c r="AX38" i="21" s="1"/>
  <c r="Z38" i="21"/>
  <c r="AD38" i="21" s="1"/>
  <c r="AR19" i="22"/>
  <c r="AU19" i="22" s="1"/>
  <c r="AZ19" i="22" s="1"/>
  <c r="AD19" i="22"/>
  <c r="AF19" i="22" s="1"/>
  <c r="AI19" i="22" s="1"/>
  <c r="Z19" i="22"/>
  <c r="W19" i="22"/>
  <c r="S19" i="22"/>
  <c r="AS45" i="20"/>
  <c r="AV45" i="20" s="1"/>
  <c r="BA45" i="20" s="1"/>
  <c r="AC45" i="20"/>
  <c r="Y45" i="20"/>
  <c r="V45" i="20"/>
  <c r="R45" i="20"/>
  <c r="AS44" i="20"/>
  <c r="AV44" i="20" s="1"/>
  <c r="BA44" i="20" s="1"/>
  <c r="AC44" i="20"/>
  <c r="Y44" i="20"/>
  <c r="V44" i="20"/>
  <c r="R44" i="20"/>
  <c r="AP256" i="21"/>
  <c r="AS256" i="21" s="1"/>
  <c r="AX256" i="21" s="1"/>
  <c r="Z256" i="21"/>
  <c r="AD256" i="21" s="1"/>
  <c r="AG256" i="21" s="1"/>
  <c r="AP255" i="21"/>
  <c r="AS255" i="21" s="1"/>
  <c r="AX255" i="21" s="1"/>
  <c r="Z255" i="21"/>
  <c r="AD255" i="21" s="1"/>
  <c r="AG255" i="21" s="1"/>
  <c r="AP254" i="21"/>
  <c r="AS254" i="21" s="1"/>
  <c r="AX254" i="21" s="1"/>
  <c r="Z254" i="21"/>
  <c r="AD254" i="21" s="1"/>
  <c r="AG254" i="21" s="1"/>
  <c r="AG118" i="21" l="1"/>
  <c r="Q18" i="12"/>
  <c r="AY118" i="21"/>
  <c r="Y217" i="30"/>
  <c r="AY38" i="21"/>
  <c r="BA19" i="22"/>
  <c r="AG45" i="20"/>
  <c r="AJ45" i="20" s="1"/>
  <c r="AE45" i="20"/>
  <c r="BB45" i="20"/>
  <c r="AG44" i="20"/>
  <c r="AJ44" i="20" s="1"/>
  <c r="AE44" i="20"/>
  <c r="BB44" i="20"/>
  <c r="AY254" i="21"/>
  <c r="AY255" i="21"/>
  <c r="AY256" i="21"/>
  <c r="AP30" i="21"/>
  <c r="AS30" i="21" s="1"/>
  <c r="AX30" i="21" s="1"/>
  <c r="Z30" i="21"/>
  <c r="AD30" i="21" s="1"/>
  <c r="AP37" i="21"/>
  <c r="AS37" i="21" s="1"/>
  <c r="AX37" i="21" s="1"/>
  <c r="Z37" i="21"/>
  <c r="AD37" i="21" s="1"/>
  <c r="AP36" i="21"/>
  <c r="AS36" i="21" s="1"/>
  <c r="AX36" i="21" s="1"/>
  <c r="Z36" i="21"/>
  <c r="AD36" i="21" s="1"/>
  <c r="AP35" i="21"/>
  <c r="AS35" i="21" s="1"/>
  <c r="AX35" i="21" s="1"/>
  <c r="Z35" i="21"/>
  <c r="AD35" i="21" s="1"/>
  <c r="AS38" i="20"/>
  <c r="AV38" i="20" s="1"/>
  <c r="BA38" i="20" s="1"/>
  <c r="AC38" i="20"/>
  <c r="Y38" i="20"/>
  <c r="V38" i="20"/>
  <c r="R38" i="20"/>
  <c r="AS40" i="20"/>
  <c r="AV40" i="20" s="1"/>
  <c r="BA40" i="20" s="1"/>
  <c r="AC40" i="20"/>
  <c r="Y40" i="20"/>
  <c r="V40" i="20"/>
  <c r="R40" i="20"/>
  <c r="AG38" i="21" l="1"/>
  <c r="AY30" i="21"/>
  <c r="AY35" i="21"/>
  <c r="AY36" i="21"/>
  <c r="AY37" i="21"/>
  <c r="AG38" i="20"/>
  <c r="AJ38" i="20" s="1"/>
  <c r="AE38" i="20"/>
  <c r="BB38" i="20"/>
  <c r="AG40" i="20"/>
  <c r="AJ40" i="20" s="1"/>
  <c r="AE40" i="20"/>
  <c r="BB40" i="20"/>
  <c r="AP250" i="21"/>
  <c r="AS250" i="21" s="1"/>
  <c r="AX250" i="21" s="1"/>
  <c r="Z250" i="21"/>
  <c r="AD250" i="21" s="1"/>
  <c r="AG250" i="21" s="1"/>
  <c r="AP252" i="21"/>
  <c r="AS252" i="21" s="1"/>
  <c r="AX252" i="21" s="1"/>
  <c r="Z252" i="21"/>
  <c r="AD252" i="21" s="1"/>
  <c r="AG252" i="21" s="1"/>
  <c r="AP251" i="21"/>
  <c r="AS251" i="21" s="1"/>
  <c r="AX251" i="21" s="1"/>
  <c r="Z251" i="21"/>
  <c r="AD251" i="21" s="1"/>
  <c r="AG251" i="21" s="1"/>
  <c r="AP253" i="21"/>
  <c r="AS253" i="21" s="1"/>
  <c r="AX253" i="21" s="1"/>
  <c r="Z253" i="21"/>
  <c r="AD253" i="21" s="1"/>
  <c r="AG253" i="21" s="1"/>
  <c r="AP249" i="21"/>
  <c r="AS249" i="21" s="1"/>
  <c r="AX249" i="21" s="1"/>
  <c r="Z249" i="21"/>
  <c r="AD249" i="21" s="1"/>
  <c r="AG249" i="21" s="1"/>
  <c r="AS33" i="20"/>
  <c r="AV33" i="20" s="1"/>
  <c r="BA33" i="20" s="1"/>
  <c r="AC33" i="20"/>
  <c r="Y33" i="20"/>
  <c r="V33" i="20"/>
  <c r="R33" i="20"/>
  <c r="AS43" i="20"/>
  <c r="AV43" i="20" s="1"/>
  <c r="BA43" i="20" s="1"/>
  <c r="AC43" i="20"/>
  <c r="Y43" i="20"/>
  <c r="V43" i="20"/>
  <c r="R43" i="20"/>
  <c r="AS42" i="20"/>
  <c r="AV42" i="20" s="1"/>
  <c r="BA42" i="20" s="1"/>
  <c r="AC42" i="20"/>
  <c r="Y42" i="20"/>
  <c r="V42" i="20"/>
  <c r="R42" i="20"/>
  <c r="AR18" i="22"/>
  <c r="AU18" i="22" s="1"/>
  <c r="AZ18" i="22" s="1"/>
  <c r="AD18" i="22"/>
  <c r="AF18" i="22" s="1"/>
  <c r="AI18" i="22" s="1"/>
  <c r="Z18" i="22"/>
  <c r="W18" i="22"/>
  <c r="S18" i="22"/>
  <c r="AR17" i="22"/>
  <c r="AU17" i="22" s="1"/>
  <c r="AZ17" i="22" s="1"/>
  <c r="AD17" i="22"/>
  <c r="AF17" i="22" s="1"/>
  <c r="AI17" i="22" s="1"/>
  <c r="Z17" i="22"/>
  <c r="W17" i="22"/>
  <c r="S17" i="22"/>
  <c r="AS39" i="20"/>
  <c r="AV39" i="20" s="1"/>
  <c r="BA39" i="20" s="1"/>
  <c r="AC39" i="20"/>
  <c r="Y39" i="20"/>
  <c r="V39" i="20"/>
  <c r="R39" i="20"/>
  <c r="AS37" i="20"/>
  <c r="AV37" i="20" s="1"/>
  <c r="BA37" i="20" s="1"/>
  <c r="AC37" i="20"/>
  <c r="Y37" i="20"/>
  <c r="V37" i="20"/>
  <c r="R37" i="20"/>
  <c r="AS35" i="20"/>
  <c r="AV35" i="20" s="1"/>
  <c r="BA35" i="20" s="1"/>
  <c r="AC35" i="20"/>
  <c r="Y35" i="20"/>
  <c r="V35" i="20"/>
  <c r="R35" i="20"/>
  <c r="AS36" i="20"/>
  <c r="AV36" i="20" s="1"/>
  <c r="BA36" i="20" s="1"/>
  <c r="AC36" i="20"/>
  <c r="Y36" i="20"/>
  <c r="V36" i="20"/>
  <c r="R36" i="20"/>
  <c r="AM15" i="31"/>
  <c r="AK15" i="31"/>
  <c r="AL15" i="31" s="1"/>
  <c r="AI15" i="31"/>
  <c r="AG15" i="31"/>
  <c r="AE15" i="31"/>
  <c r="AC15" i="31"/>
  <c r="U15" i="31"/>
  <c r="Q15" i="31"/>
  <c r="Y15" i="31" s="1"/>
  <c r="BE14" i="23"/>
  <c r="AR14" i="23"/>
  <c r="AU14" i="23" s="1"/>
  <c r="AZ14" i="23" s="1"/>
  <c r="AD14" i="23"/>
  <c r="AF14" i="23" s="1"/>
  <c r="AI14" i="23" s="1"/>
  <c r="Z14" i="23"/>
  <c r="W14" i="23"/>
  <c r="W15" i="31" s="1"/>
  <c r="S14" i="23"/>
  <c r="S15" i="31" s="1"/>
  <c r="BE18" i="23"/>
  <c r="AR18" i="23"/>
  <c r="AU18" i="23" s="1"/>
  <c r="AZ18" i="23" s="1"/>
  <c r="AD18" i="23"/>
  <c r="AF18" i="23" s="1"/>
  <c r="AI18" i="23" s="1"/>
  <c r="Z18" i="23"/>
  <c r="W18" i="23"/>
  <c r="S18" i="23"/>
  <c r="AG30" i="21" l="1"/>
  <c r="AG37" i="21"/>
  <c r="AG36" i="21"/>
  <c r="AG35" i="21"/>
  <c r="AY250" i="21"/>
  <c r="AY251" i="21"/>
  <c r="AY252" i="21"/>
  <c r="AY249" i="21"/>
  <c r="AY253" i="21"/>
  <c r="AG33" i="20"/>
  <c r="AJ33" i="20" s="1"/>
  <c r="AE33" i="20"/>
  <c r="BB33" i="20"/>
  <c r="AG42" i="20"/>
  <c r="AJ42" i="20" s="1"/>
  <c r="AE42" i="20"/>
  <c r="BB42" i="20"/>
  <c r="AG43" i="20"/>
  <c r="AJ43" i="20" s="1"/>
  <c r="AE43" i="20"/>
  <c r="BB43" i="20"/>
  <c r="BA18" i="22"/>
  <c r="BA17" i="22"/>
  <c r="AG39" i="20"/>
  <c r="AJ39" i="20" s="1"/>
  <c r="AE39" i="20"/>
  <c r="BB39" i="20"/>
  <c r="AG37" i="20"/>
  <c r="AJ37" i="20" s="1"/>
  <c r="AE37" i="20"/>
  <c r="BB37" i="20"/>
  <c r="AG35" i="20"/>
  <c r="AJ35" i="20" s="1"/>
  <c r="AE35" i="20"/>
  <c r="BB35" i="20"/>
  <c r="AG36" i="20"/>
  <c r="AJ36" i="20" s="1"/>
  <c r="AE36" i="20"/>
  <c r="BB36" i="20"/>
  <c r="AA15" i="31"/>
  <c r="BA14" i="23"/>
  <c r="BA18" i="23"/>
  <c r="AR404" i="22" l="1"/>
  <c r="AU404" i="22" s="1"/>
  <c r="AZ404" i="22" s="1"/>
  <c r="AD404" i="22"/>
  <c r="AF404" i="22" s="1"/>
  <c r="AI404" i="22" s="1"/>
  <c r="Z404" i="22"/>
  <c r="W404" i="22"/>
  <c r="S404" i="22"/>
  <c r="AM310" i="30"/>
  <c r="AK310" i="30"/>
  <c r="AL310" i="30" s="1"/>
  <c r="AI310" i="30"/>
  <c r="AG310" i="30"/>
  <c r="AH310" i="30" s="1"/>
  <c r="AE310" i="30"/>
  <c r="AC310" i="30"/>
  <c r="W310" i="30"/>
  <c r="U310" i="30"/>
  <c r="S310" i="30"/>
  <c r="AA310" i="30" s="1"/>
  <c r="Q310" i="30"/>
  <c r="Y310" i="30" s="1"/>
  <c r="AM309" i="30"/>
  <c r="AK309" i="30"/>
  <c r="AL309" i="30" s="1"/>
  <c r="AI309" i="30"/>
  <c r="AG309" i="30"/>
  <c r="AH309" i="30" s="1"/>
  <c r="AE309" i="30"/>
  <c r="AC309" i="30"/>
  <c r="U309" i="30"/>
  <c r="Q309" i="30"/>
  <c r="Y309" i="30" s="1"/>
  <c r="AR403" i="22"/>
  <c r="AU403" i="22" s="1"/>
  <c r="AZ403" i="22" s="1"/>
  <c r="AD403" i="22"/>
  <c r="AF403" i="22" s="1"/>
  <c r="AI403" i="22" s="1"/>
  <c r="Z403" i="22"/>
  <c r="W403" i="22"/>
  <c r="W309" i="30" s="1"/>
  <c r="S403" i="22"/>
  <c r="S309" i="30" s="1"/>
  <c r="AA309" i="30" s="1"/>
  <c r="AR51" i="22"/>
  <c r="AU51" i="22" s="1"/>
  <c r="AZ51" i="22" s="1"/>
  <c r="AD51" i="22"/>
  <c r="AF51" i="22" s="1"/>
  <c r="AI51" i="22" s="1"/>
  <c r="Z51" i="22"/>
  <c r="W51" i="22"/>
  <c r="S51" i="22"/>
  <c r="AR46" i="22"/>
  <c r="AU46" i="22" s="1"/>
  <c r="AZ46" i="22" s="1"/>
  <c r="AD46" i="22"/>
  <c r="AF46" i="22" s="1"/>
  <c r="AI46" i="22" s="1"/>
  <c r="Z46" i="22"/>
  <c r="W46" i="22"/>
  <c r="S46" i="22"/>
  <c r="AR55" i="22"/>
  <c r="AU55" i="22" s="1"/>
  <c r="AZ55" i="22" s="1"/>
  <c r="AD55" i="22"/>
  <c r="AF55" i="22" s="1"/>
  <c r="AI55" i="22" s="1"/>
  <c r="Z55" i="22"/>
  <c r="W55" i="22"/>
  <c r="S55" i="22"/>
  <c r="AP247" i="21"/>
  <c r="AS247" i="21" s="1"/>
  <c r="AX247" i="21" s="1"/>
  <c r="Z247" i="21"/>
  <c r="AD247" i="21" s="1"/>
  <c r="AG247" i="21" s="1"/>
  <c r="AP248" i="21"/>
  <c r="AS248" i="21" s="1"/>
  <c r="AX248" i="21" s="1"/>
  <c r="Z248" i="21"/>
  <c r="AD248" i="21" s="1"/>
  <c r="AG248" i="21" s="1"/>
  <c r="AP246" i="21"/>
  <c r="AS246" i="21" s="1"/>
  <c r="AX246" i="21" s="1"/>
  <c r="Z246" i="21"/>
  <c r="AD246" i="21" s="1"/>
  <c r="AG246" i="21" s="1"/>
  <c r="AR32" i="22"/>
  <c r="AU32" i="22" s="1"/>
  <c r="AZ32" i="22" s="1"/>
  <c r="AD32" i="22"/>
  <c r="AF32" i="22" s="1"/>
  <c r="AI32" i="22" s="1"/>
  <c r="Z32" i="22"/>
  <c r="W32" i="22"/>
  <c r="S32" i="22"/>
  <c r="Y21" i="20"/>
  <c r="AE21" i="20"/>
  <c r="AG21" i="20"/>
  <c r="BB21" i="20"/>
  <c r="BA404" i="22" l="1"/>
  <c r="BA403" i="22"/>
  <c r="BA51" i="22"/>
  <c r="BA46" i="22"/>
  <c r="BA55" i="22"/>
  <c r="AY247" i="21"/>
  <c r="AY246" i="21"/>
  <c r="AY248" i="21"/>
  <c r="BA32" i="22"/>
  <c r="AK32" i="29" l="1"/>
  <c r="AI32" i="29"/>
  <c r="AG32" i="29"/>
  <c r="AH32" i="29" s="1"/>
  <c r="W32" i="29"/>
  <c r="U32" i="29"/>
  <c r="S32" i="29"/>
  <c r="Q32" i="29"/>
  <c r="AP52" i="21" l="1"/>
  <c r="AS52" i="21" s="1"/>
  <c r="AX52" i="21" s="1"/>
  <c r="Z52" i="21"/>
  <c r="AD52" i="21" s="1"/>
  <c r="AP34" i="21"/>
  <c r="AS34" i="21" s="1"/>
  <c r="AX34" i="21" s="1"/>
  <c r="Z34" i="21"/>
  <c r="AD34" i="21" s="1"/>
  <c r="O18" i="15" l="1"/>
  <c r="O22" i="15" s="1"/>
  <c r="O11" i="15"/>
  <c r="O20" i="15" s="1"/>
  <c r="O8" i="15"/>
  <c r="P18" i="15"/>
  <c r="P22" i="15" s="1"/>
  <c r="P14" i="15"/>
  <c r="P20" i="15" s="1"/>
  <c r="P9" i="15"/>
  <c r="P8" i="15"/>
  <c r="AY52" i="21"/>
  <c r="AY34" i="21"/>
  <c r="P23" i="15" l="1"/>
  <c r="O23" i="15"/>
  <c r="AG52" i="21"/>
  <c r="AG34" i="21"/>
  <c r="Q70" i="7" l="1"/>
  <c r="N70" i="7"/>
  <c r="K70" i="7"/>
  <c r="AP243" i="21"/>
  <c r="AS243" i="21" s="1"/>
  <c r="AX243" i="21" s="1"/>
  <c r="Z243" i="21"/>
  <c r="AD243" i="21" s="1"/>
  <c r="AG243" i="21" s="1"/>
  <c r="AP244" i="21"/>
  <c r="AS244" i="21" s="1"/>
  <c r="AX244" i="21" s="1"/>
  <c r="Z244" i="21"/>
  <c r="AD244" i="21" s="1"/>
  <c r="AG244" i="21" s="1"/>
  <c r="AP245" i="21"/>
  <c r="AS245" i="21" s="1"/>
  <c r="AX245" i="21" s="1"/>
  <c r="Z245" i="21"/>
  <c r="AD245" i="21" s="1"/>
  <c r="AG245" i="21" s="1"/>
  <c r="AP242" i="21"/>
  <c r="AS242" i="21" s="1"/>
  <c r="AX242" i="21" s="1"/>
  <c r="Z242" i="21"/>
  <c r="AP241" i="21"/>
  <c r="AS241" i="21" s="1"/>
  <c r="AX241" i="21" s="1"/>
  <c r="Z241" i="21"/>
  <c r="AD241" i="21" s="1"/>
  <c r="AG241" i="21" s="1"/>
  <c r="AP240" i="21"/>
  <c r="AS240" i="21" s="1"/>
  <c r="AX240" i="21" s="1"/>
  <c r="Z240" i="21"/>
  <c r="AD240" i="21" s="1"/>
  <c r="AG240" i="21" s="1"/>
  <c r="AK129" i="30"/>
  <c r="AI129" i="30"/>
  <c r="AG129" i="30"/>
  <c r="AH129" i="30" s="1"/>
  <c r="U129" i="30"/>
  <c r="Q129" i="30"/>
  <c r="AR182" i="22"/>
  <c r="AU182" i="22" s="1"/>
  <c r="AZ182" i="22" s="1"/>
  <c r="AD182" i="22"/>
  <c r="AF182" i="22" s="1"/>
  <c r="AI182" i="22" s="1"/>
  <c r="Z182" i="22"/>
  <c r="W182" i="22"/>
  <c r="W129" i="30" s="1"/>
  <c r="S182" i="22"/>
  <c r="S129" i="30" s="1"/>
  <c r="AR175" i="22"/>
  <c r="AU175" i="22" s="1"/>
  <c r="AZ175" i="22" s="1"/>
  <c r="AD175" i="22"/>
  <c r="AF175" i="22" s="1"/>
  <c r="AI175" i="22" s="1"/>
  <c r="Z175" i="22"/>
  <c r="W175" i="22"/>
  <c r="S175" i="22"/>
  <c r="Z239" i="21"/>
  <c r="AP238" i="21"/>
  <c r="AS238" i="21" s="1"/>
  <c r="AX238" i="21" s="1"/>
  <c r="Z238" i="21"/>
  <c r="AD238" i="21" s="1"/>
  <c r="AG238" i="21" s="1"/>
  <c r="AP237" i="21"/>
  <c r="AS237" i="21" s="1"/>
  <c r="AX237" i="21" s="1"/>
  <c r="Z237" i="21"/>
  <c r="AD237" i="21" s="1"/>
  <c r="AP236" i="21"/>
  <c r="AS236" i="21" s="1"/>
  <c r="AX236" i="21" s="1"/>
  <c r="Z236" i="21"/>
  <c r="AD236" i="21" s="1"/>
  <c r="AG236" i="21" s="1"/>
  <c r="AP235" i="21"/>
  <c r="AS235" i="21" s="1"/>
  <c r="AX235" i="21" s="1"/>
  <c r="Z235" i="21"/>
  <c r="AD235" i="21" s="1"/>
  <c r="AG235" i="21" s="1"/>
  <c r="AP234" i="21"/>
  <c r="AS234" i="21" s="1"/>
  <c r="AX234" i="21" s="1"/>
  <c r="Z234" i="21"/>
  <c r="AD234" i="21" s="1"/>
  <c r="AP233" i="21"/>
  <c r="AS233" i="21" s="1"/>
  <c r="AX233" i="21" s="1"/>
  <c r="Z233" i="21"/>
  <c r="AD233" i="21" s="1"/>
  <c r="AG233" i="21" s="1"/>
  <c r="AP232" i="21"/>
  <c r="AS232" i="21" s="1"/>
  <c r="AX232" i="21" s="1"/>
  <c r="Z232" i="21"/>
  <c r="AD232" i="21" s="1"/>
  <c r="AG232" i="21" s="1"/>
  <c r="AP231" i="21"/>
  <c r="AS231" i="21" s="1"/>
  <c r="AX231" i="21" s="1"/>
  <c r="Z231" i="21"/>
  <c r="AD231" i="21" s="1"/>
  <c r="AG231" i="21" s="1"/>
  <c r="AP230" i="21"/>
  <c r="AS230" i="21" s="1"/>
  <c r="AX230" i="21" s="1"/>
  <c r="Z230" i="21"/>
  <c r="AD230" i="21" s="1"/>
  <c r="AG230" i="21" s="1"/>
  <c r="AP229" i="21"/>
  <c r="AS229" i="21" s="1"/>
  <c r="AX229" i="21" s="1"/>
  <c r="Z229" i="21"/>
  <c r="AD229" i="21" s="1"/>
  <c r="AG229" i="21" s="1"/>
  <c r="AP228" i="21"/>
  <c r="AS228" i="21" s="1"/>
  <c r="AX228" i="21" s="1"/>
  <c r="Z228" i="21"/>
  <c r="AD228" i="21" s="1"/>
  <c r="AG228" i="21" s="1"/>
  <c r="AP227" i="21"/>
  <c r="AS227" i="21" s="1"/>
  <c r="AX227" i="21" s="1"/>
  <c r="Z227" i="21"/>
  <c r="AD227" i="21" s="1"/>
  <c r="AG227" i="21" s="1"/>
  <c r="AP226" i="21"/>
  <c r="AS226" i="21" s="1"/>
  <c r="AX226" i="21" s="1"/>
  <c r="Z226" i="21"/>
  <c r="AD226" i="21" s="1"/>
  <c r="AG226" i="21" s="1"/>
  <c r="AP225" i="21"/>
  <c r="AS225" i="21" s="1"/>
  <c r="AX225" i="21" s="1"/>
  <c r="Z225" i="21"/>
  <c r="AD225" i="21" s="1"/>
  <c r="AG225" i="21" s="1"/>
  <c r="AP221" i="21"/>
  <c r="AS221" i="21" s="1"/>
  <c r="AX221" i="21" s="1"/>
  <c r="Z221" i="21"/>
  <c r="AD221" i="21" s="1"/>
  <c r="AG221" i="21" s="1"/>
  <c r="AP223" i="21"/>
  <c r="AS223" i="21" s="1"/>
  <c r="AX223" i="21" s="1"/>
  <c r="Z223" i="21"/>
  <c r="AD223" i="21" s="1"/>
  <c r="AG223" i="21" s="1"/>
  <c r="AP222" i="21"/>
  <c r="AS222" i="21" s="1"/>
  <c r="AX222" i="21" s="1"/>
  <c r="Z222" i="21"/>
  <c r="AD222" i="21" s="1"/>
  <c r="AG222" i="21" s="1"/>
  <c r="AP224" i="21"/>
  <c r="AS224" i="21" s="1"/>
  <c r="AX224" i="21" s="1"/>
  <c r="Z224" i="21"/>
  <c r="AD224" i="21" s="1"/>
  <c r="AG224" i="21" s="1"/>
  <c r="AP220" i="21"/>
  <c r="AS220" i="21" s="1"/>
  <c r="AX220" i="21" s="1"/>
  <c r="Z220" i="21"/>
  <c r="AD220" i="21" s="1"/>
  <c r="AG220" i="21" s="1"/>
  <c r="AP219" i="21"/>
  <c r="AS219" i="21" s="1"/>
  <c r="AX219" i="21" s="1"/>
  <c r="Z219" i="21"/>
  <c r="AD219" i="21" s="1"/>
  <c r="AG219" i="21" l="1"/>
  <c r="AG234" i="21"/>
  <c r="O6" i="15"/>
  <c r="AG237" i="21"/>
  <c r="AD242" i="21"/>
  <c r="AG242" i="21" s="1"/>
  <c r="AY243" i="21"/>
  <c r="AD239" i="21"/>
  <c r="AM129" i="30"/>
  <c r="AP239" i="21"/>
  <c r="AC129" i="30"/>
  <c r="Y129" i="30"/>
  <c r="AL129" i="30"/>
  <c r="AY244" i="21"/>
  <c r="AY245" i="21"/>
  <c r="AY242" i="21"/>
  <c r="AY241" i="21"/>
  <c r="AY240" i="21"/>
  <c r="BA182" i="22"/>
  <c r="BA175" i="22"/>
  <c r="AY237" i="21"/>
  <c r="AY238" i="21"/>
  <c r="AY234" i="21"/>
  <c r="AY235" i="21"/>
  <c r="AY236" i="21"/>
  <c r="AY232" i="21"/>
  <c r="AY233" i="21"/>
  <c r="AY230" i="21"/>
  <c r="AY231" i="21"/>
  <c r="AY229" i="21"/>
  <c r="AY228" i="21"/>
  <c r="AY226" i="21"/>
  <c r="AY227" i="21"/>
  <c r="AY225" i="21"/>
  <c r="AY221" i="21"/>
  <c r="AY223" i="21"/>
  <c r="AY222" i="21"/>
  <c r="AY224" i="21"/>
  <c r="AY219" i="21"/>
  <c r="AY220" i="21"/>
  <c r="AG239" i="21" l="1"/>
  <c r="O5" i="15"/>
  <c r="AS239" i="21"/>
  <c r="AX239" i="21" s="1"/>
  <c r="AY239" i="21" s="1"/>
  <c r="AE129" i="30"/>
  <c r="AA129" i="30" s="1"/>
  <c r="AQ120" i="20" l="1"/>
  <c r="AS120" i="20" s="1"/>
  <c r="AV120" i="20" s="1"/>
  <c r="BA120" i="20" s="1"/>
  <c r="AC120" i="20"/>
  <c r="Y120" i="20"/>
  <c r="V120" i="20"/>
  <c r="AG120" i="20" l="1"/>
  <c r="AJ120" i="20" s="1"/>
  <c r="AE120" i="20"/>
  <c r="BB120" i="20"/>
  <c r="AR54" i="22" l="1"/>
  <c r="AU54" i="22" s="1"/>
  <c r="AZ54" i="22" s="1"/>
  <c r="AD54" i="22"/>
  <c r="AF54" i="22" s="1"/>
  <c r="AI54" i="22" s="1"/>
  <c r="Z54" i="22"/>
  <c r="W54" i="22"/>
  <c r="S54" i="22"/>
  <c r="AR50" i="22"/>
  <c r="AU50" i="22" s="1"/>
  <c r="AZ50" i="22" s="1"/>
  <c r="AD50" i="22"/>
  <c r="AF50" i="22" s="1"/>
  <c r="AI50" i="22" s="1"/>
  <c r="Z50" i="22"/>
  <c r="W50" i="22"/>
  <c r="S50" i="22"/>
  <c r="AR31" i="22"/>
  <c r="AU31" i="22" s="1"/>
  <c r="AZ31" i="22" s="1"/>
  <c r="AD31" i="22"/>
  <c r="AF31" i="22" s="1"/>
  <c r="AI31" i="22" s="1"/>
  <c r="Z31" i="22"/>
  <c r="W31" i="22"/>
  <c r="S31" i="22"/>
  <c r="AS20" i="20"/>
  <c r="AV20" i="20" s="1"/>
  <c r="BA20" i="20" s="1"/>
  <c r="AC20" i="20"/>
  <c r="Y20" i="20"/>
  <c r="V20" i="20"/>
  <c r="R20" i="20"/>
  <c r="AR304" i="22"/>
  <c r="AU304" i="22" s="1"/>
  <c r="AZ304" i="22" s="1"/>
  <c r="AD304" i="22"/>
  <c r="AF304" i="22" s="1"/>
  <c r="AI304" i="22" s="1"/>
  <c r="Z304" i="22"/>
  <c r="W304" i="22"/>
  <c r="S304" i="22"/>
  <c r="AQ94" i="20"/>
  <c r="AS94" i="20" s="1"/>
  <c r="AV94" i="20" s="1"/>
  <c r="BA94" i="20" s="1"/>
  <c r="AC94" i="20"/>
  <c r="Y94" i="20"/>
  <c r="V94" i="20"/>
  <c r="BA54" i="22" l="1"/>
  <c r="BA50" i="22"/>
  <c r="BA31" i="22"/>
  <c r="AG20" i="20"/>
  <c r="AJ20" i="20" s="1"/>
  <c r="AE20" i="20"/>
  <c r="BB20" i="20"/>
  <c r="BA304" i="22"/>
  <c r="AG94" i="20"/>
  <c r="AJ94" i="20" s="1"/>
  <c r="AE94" i="20"/>
  <c r="BB94" i="20"/>
  <c r="AM20" i="30" l="1"/>
  <c r="AK20" i="30"/>
  <c r="AL20" i="30" s="1"/>
  <c r="AI20" i="30"/>
  <c r="AG20" i="30"/>
  <c r="AH20" i="30" s="1"/>
  <c r="AE20" i="30"/>
  <c r="AC20" i="30"/>
  <c r="U20" i="30"/>
  <c r="Q20" i="30"/>
  <c r="Y20" i="30" s="1"/>
  <c r="AR295" i="22"/>
  <c r="AU295" i="22" s="1"/>
  <c r="AZ295" i="22" s="1"/>
  <c r="AD295" i="22"/>
  <c r="AF295" i="22" s="1"/>
  <c r="AI295" i="22" s="1"/>
  <c r="Z295" i="22"/>
  <c r="W295" i="22"/>
  <c r="W217" i="30" s="1"/>
  <c r="S295" i="22"/>
  <c r="S217" i="30" s="1"/>
  <c r="AA217" i="30" s="1"/>
  <c r="AQ110" i="20"/>
  <c r="AS110" i="20" s="1"/>
  <c r="AV110" i="20" s="1"/>
  <c r="BA110" i="20" s="1"/>
  <c r="AC110" i="20"/>
  <c r="Y110" i="20"/>
  <c r="V110" i="20"/>
  <c r="AQ109" i="20"/>
  <c r="AS109" i="20" s="1"/>
  <c r="AV109" i="20" s="1"/>
  <c r="BA109" i="20" s="1"/>
  <c r="AC109" i="20"/>
  <c r="Y109" i="20"/>
  <c r="V109" i="20"/>
  <c r="AQ108" i="20"/>
  <c r="AS108" i="20" s="1"/>
  <c r="AV108" i="20" s="1"/>
  <c r="BA108" i="20" s="1"/>
  <c r="AC108" i="20"/>
  <c r="Y108" i="20"/>
  <c r="V108" i="20"/>
  <c r="AQ107" i="20"/>
  <c r="AS107" i="20" s="1"/>
  <c r="AV107" i="20" s="1"/>
  <c r="BA107" i="20" s="1"/>
  <c r="AC107" i="20"/>
  <c r="Y107" i="20"/>
  <c r="V107" i="20"/>
  <c r="AQ106" i="20"/>
  <c r="AS106" i="20" s="1"/>
  <c r="AV106" i="20" s="1"/>
  <c r="BA106" i="20" s="1"/>
  <c r="AC106" i="20"/>
  <c r="Y106" i="20"/>
  <c r="V106" i="20"/>
  <c r="BA295" i="22" l="1"/>
  <c r="AG110" i="20"/>
  <c r="AJ110" i="20" s="1"/>
  <c r="AE110" i="20"/>
  <c r="BB110" i="20"/>
  <c r="AG108" i="20"/>
  <c r="AJ108" i="20" s="1"/>
  <c r="AE108" i="20"/>
  <c r="BB108" i="20"/>
  <c r="AG109" i="20"/>
  <c r="AJ109" i="20" s="1"/>
  <c r="AE109" i="20"/>
  <c r="BB109" i="20"/>
  <c r="AG106" i="20"/>
  <c r="AJ106" i="20" s="1"/>
  <c r="AE106" i="20"/>
  <c r="BB106" i="20"/>
  <c r="AG107" i="20"/>
  <c r="AJ107" i="20" s="1"/>
  <c r="AE107" i="20"/>
  <c r="BB107" i="20"/>
  <c r="AR57" i="22" l="1"/>
  <c r="AU57" i="22" s="1"/>
  <c r="AZ57" i="22" s="1"/>
  <c r="AD57" i="22"/>
  <c r="AF57" i="22" s="1"/>
  <c r="AI57" i="22" s="1"/>
  <c r="Z57" i="22"/>
  <c r="W57" i="22"/>
  <c r="W20" i="30" s="1"/>
  <c r="S57" i="22"/>
  <c r="S20" i="30" s="1"/>
  <c r="AA20" i="30" s="1"/>
  <c r="AR49" i="22"/>
  <c r="AU49" i="22" s="1"/>
  <c r="AZ49" i="22" s="1"/>
  <c r="AD49" i="22"/>
  <c r="AF49" i="22" s="1"/>
  <c r="AI49" i="22" s="1"/>
  <c r="Z49" i="22"/>
  <c r="W49" i="22"/>
  <c r="S49" i="22"/>
  <c r="AR30" i="22"/>
  <c r="AU30" i="22" s="1"/>
  <c r="AZ30" i="22" s="1"/>
  <c r="AD30" i="22"/>
  <c r="AF30" i="22" s="1"/>
  <c r="AI30" i="22" s="1"/>
  <c r="Z30" i="22"/>
  <c r="W30" i="22"/>
  <c r="S30" i="22"/>
  <c r="AS19" i="20"/>
  <c r="AV19" i="20" s="1"/>
  <c r="BA19" i="20" s="1"/>
  <c r="AC19" i="20"/>
  <c r="Y19" i="20"/>
  <c r="V19" i="20"/>
  <c r="R19" i="20"/>
  <c r="BA57" i="22" l="1"/>
  <c r="BA49" i="22"/>
  <c r="BA30" i="22"/>
  <c r="AG19" i="20"/>
  <c r="AJ19" i="20" s="1"/>
  <c r="AE19" i="20"/>
  <c r="BB19" i="20"/>
  <c r="AM308" i="30" l="1"/>
  <c r="AK308" i="30"/>
  <c r="AL308" i="30" s="1"/>
  <c r="AI308" i="30"/>
  <c r="AG308" i="30"/>
  <c r="AH308" i="30" s="1"/>
  <c r="AE308" i="30"/>
  <c r="AC308" i="30"/>
  <c r="U308" i="30"/>
  <c r="Q308" i="30"/>
  <c r="Y308" i="30" s="1"/>
  <c r="AR402" i="22"/>
  <c r="AU402" i="22" s="1"/>
  <c r="AZ402" i="22" s="1"/>
  <c r="AD402" i="22"/>
  <c r="AF402" i="22" s="1"/>
  <c r="AI402" i="22" s="1"/>
  <c r="Z402" i="22"/>
  <c r="W402" i="22"/>
  <c r="W308" i="30" s="1"/>
  <c r="S402" i="22"/>
  <c r="S308" i="30" s="1"/>
  <c r="AR331" i="22"/>
  <c r="AU331" i="22" s="1"/>
  <c r="AZ331" i="22" s="1"/>
  <c r="AD331" i="22"/>
  <c r="AF331" i="22" s="1"/>
  <c r="AI331" i="22" s="1"/>
  <c r="Z331" i="22"/>
  <c r="W331" i="22"/>
  <c r="S331" i="22"/>
  <c r="AM237" i="30"/>
  <c r="AK237" i="30"/>
  <c r="AL237" i="30" s="1"/>
  <c r="AI237" i="30"/>
  <c r="AG237" i="30"/>
  <c r="AH237" i="30" s="1"/>
  <c r="AE237" i="30"/>
  <c r="AC237" i="30"/>
  <c r="W237" i="30"/>
  <c r="U237" i="30"/>
  <c r="S237" i="30"/>
  <c r="AA237" i="30" s="1"/>
  <c r="Q237" i="30"/>
  <c r="Y237" i="30" s="1"/>
  <c r="AM236" i="30"/>
  <c r="AK236" i="30"/>
  <c r="AL236" i="30" s="1"/>
  <c r="AI236" i="30"/>
  <c r="AG236" i="30"/>
  <c r="AH236" i="30" s="1"/>
  <c r="AE236" i="30"/>
  <c r="AC236" i="30"/>
  <c r="U236" i="30"/>
  <c r="Q236" i="30"/>
  <c r="Y236" i="30" s="1"/>
  <c r="AR330" i="22"/>
  <c r="AU330" i="22" s="1"/>
  <c r="AZ330" i="22" s="1"/>
  <c r="AD330" i="22"/>
  <c r="AF330" i="22" s="1"/>
  <c r="AI330" i="22" s="1"/>
  <c r="Z330" i="22"/>
  <c r="W330" i="22"/>
  <c r="W236" i="30" s="1"/>
  <c r="S330" i="22"/>
  <c r="S236" i="30" s="1"/>
  <c r="AR294" i="22"/>
  <c r="AU294" i="22" s="1"/>
  <c r="AZ294" i="22" s="1"/>
  <c r="AD294" i="22"/>
  <c r="AF294" i="22" s="1"/>
  <c r="AI294" i="22" s="1"/>
  <c r="Z294" i="22"/>
  <c r="W294" i="22"/>
  <c r="S294" i="22"/>
  <c r="AR285" i="22"/>
  <c r="AU285" i="22" s="1"/>
  <c r="AZ285" i="22" s="1"/>
  <c r="AD285" i="22"/>
  <c r="AF285" i="22" s="1"/>
  <c r="AI285" i="22" s="1"/>
  <c r="Z285" i="22"/>
  <c r="W285" i="22"/>
  <c r="S285" i="22"/>
  <c r="AM210" i="30"/>
  <c r="AK210" i="30"/>
  <c r="AL210" i="30" s="1"/>
  <c r="AI210" i="30"/>
  <c r="AG210" i="30"/>
  <c r="AH210" i="30" s="1"/>
  <c r="AE210" i="30"/>
  <c r="AC210" i="30"/>
  <c r="W210" i="30"/>
  <c r="U210" i="30"/>
  <c r="S210" i="30"/>
  <c r="AA210" i="30" s="1"/>
  <c r="Q210" i="30"/>
  <c r="Y210" i="30" s="1"/>
  <c r="AR302" i="22"/>
  <c r="AU302" i="22" s="1"/>
  <c r="AZ302" i="22" s="1"/>
  <c r="AD302" i="22"/>
  <c r="AF302" i="22" s="1"/>
  <c r="AI302" i="22" s="1"/>
  <c r="Z302" i="22"/>
  <c r="W302" i="22"/>
  <c r="S302" i="22"/>
  <c r="AM214" i="30"/>
  <c r="AK214" i="30"/>
  <c r="AL214" i="30" s="1"/>
  <c r="AI214" i="30"/>
  <c r="AG214" i="30"/>
  <c r="AH214" i="30" s="1"/>
  <c r="AE214" i="30"/>
  <c r="AC214" i="30"/>
  <c r="U214" i="30"/>
  <c r="Q214" i="30"/>
  <c r="Y214" i="30" s="1"/>
  <c r="AR290" i="22"/>
  <c r="AU290" i="22" s="1"/>
  <c r="AZ290" i="22" s="1"/>
  <c r="AD290" i="22"/>
  <c r="AF290" i="22" s="1"/>
  <c r="AI290" i="22" s="1"/>
  <c r="Z290" i="22"/>
  <c r="W290" i="22"/>
  <c r="W214" i="30" s="1"/>
  <c r="S290" i="22"/>
  <c r="S214" i="30" s="1"/>
  <c r="AA214" i="30" s="1"/>
  <c r="AM216" i="30"/>
  <c r="AK216" i="30"/>
  <c r="AL216" i="30" s="1"/>
  <c r="AI216" i="30"/>
  <c r="AG216" i="30"/>
  <c r="AH216" i="30" s="1"/>
  <c r="AE216" i="30"/>
  <c r="AC216" i="30"/>
  <c r="U216" i="30"/>
  <c r="Q216" i="30"/>
  <c r="Y216" i="30" s="1"/>
  <c r="AR293" i="22"/>
  <c r="AU293" i="22" s="1"/>
  <c r="AZ293" i="22" s="1"/>
  <c r="AD293" i="22"/>
  <c r="AF293" i="22" s="1"/>
  <c r="AI293" i="22" s="1"/>
  <c r="Z293" i="22"/>
  <c r="W293" i="22"/>
  <c r="W216" i="30" s="1"/>
  <c r="S293" i="22"/>
  <c r="S216" i="30" s="1"/>
  <c r="AA216" i="30" s="1"/>
  <c r="AM209" i="30"/>
  <c r="AK209" i="30"/>
  <c r="AL209" i="30" s="1"/>
  <c r="AI209" i="30"/>
  <c r="AG209" i="30"/>
  <c r="AH209" i="30" s="1"/>
  <c r="AE209" i="30"/>
  <c r="AC209" i="30"/>
  <c r="U209" i="30"/>
  <c r="Q209" i="30"/>
  <c r="Y209" i="30" s="1"/>
  <c r="AR284" i="22"/>
  <c r="AU284" i="22" s="1"/>
  <c r="AZ284" i="22" s="1"/>
  <c r="AD284" i="22"/>
  <c r="AF284" i="22" s="1"/>
  <c r="AI284" i="22" s="1"/>
  <c r="Z284" i="22"/>
  <c r="W284" i="22"/>
  <c r="W209" i="30" s="1"/>
  <c r="S284" i="22"/>
  <c r="S209" i="30" s="1"/>
  <c r="AA209" i="30" s="1"/>
  <c r="AM213" i="30"/>
  <c r="AK213" i="30"/>
  <c r="AL213" i="30" s="1"/>
  <c r="AI213" i="30"/>
  <c r="AG213" i="30"/>
  <c r="AH213" i="30" s="1"/>
  <c r="AE213" i="30"/>
  <c r="AC213" i="30"/>
  <c r="U213" i="30"/>
  <c r="Q213" i="30"/>
  <c r="Y213" i="30" s="1"/>
  <c r="AR289" i="22"/>
  <c r="AU289" i="22" s="1"/>
  <c r="AZ289" i="22" s="1"/>
  <c r="AD289" i="22"/>
  <c r="AF289" i="22" s="1"/>
  <c r="AI289" i="22" s="1"/>
  <c r="Z289" i="22"/>
  <c r="W289" i="22"/>
  <c r="W213" i="30" s="1"/>
  <c r="S289" i="22"/>
  <c r="S213" i="30" s="1"/>
  <c r="AM212" i="30"/>
  <c r="AK212" i="30"/>
  <c r="AL212" i="30" s="1"/>
  <c r="AI212" i="30"/>
  <c r="AG212" i="30"/>
  <c r="AH212" i="30" s="1"/>
  <c r="AE212" i="30"/>
  <c r="AC212" i="30"/>
  <c r="U212" i="30"/>
  <c r="Q212" i="30"/>
  <c r="Y212" i="30" s="1"/>
  <c r="AQ105" i="20"/>
  <c r="AS105" i="20" s="1"/>
  <c r="AV105" i="20" s="1"/>
  <c r="BA105" i="20" s="1"/>
  <c r="AC105" i="20"/>
  <c r="Y105" i="20"/>
  <c r="V105" i="20"/>
  <c r="AS53" i="20"/>
  <c r="AV53" i="20" s="1"/>
  <c r="BA53" i="20" s="1"/>
  <c r="AC53" i="20"/>
  <c r="Y53" i="20"/>
  <c r="V53" i="20"/>
  <c r="R53" i="20"/>
  <c r="AM138" i="31"/>
  <c r="AK138" i="31"/>
  <c r="AL138" i="31" s="1"/>
  <c r="AI138" i="31"/>
  <c r="AG138" i="31"/>
  <c r="AE138" i="31"/>
  <c r="AC138" i="31"/>
  <c r="U138" i="31"/>
  <c r="Q138" i="31"/>
  <c r="Y138" i="31" s="1"/>
  <c r="AM137" i="31"/>
  <c r="AK137" i="31"/>
  <c r="AL137" i="31" s="1"/>
  <c r="AI137" i="31"/>
  <c r="AG137" i="31"/>
  <c r="AE137" i="31"/>
  <c r="AC137" i="31"/>
  <c r="U137" i="31"/>
  <c r="Q137" i="31"/>
  <c r="Y137" i="31" s="1"/>
  <c r="AM69" i="31"/>
  <c r="AK69" i="31"/>
  <c r="AL69" i="31" s="1"/>
  <c r="AI69" i="31"/>
  <c r="AG69" i="31"/>
  <c r="AE69" i="31"/>
  <c r="AC69" i="31"/>
  <c r="U69" i="31"/>
  <c r="Q69" i="31"/>
  <c r="Y69" i="31" s="1"/>
  <c r="AM68" i="31"/>
  <c r="AK68" i="31"/>
  <c r="AL68" i="31" s="1"/>
  <c r="AI68" i="31"/>
  <c r="AG68" i="31"/>
  <c r="AE68" i="31"/>
  <c r="AC68" i="31"/>
  <c r="U68" i="31"/>
  <c r="Q68" i="31"/>
  <c r="Y68" i="31" s="1"/>
  <c r="BE80" i="23"/>
  <c r="AR80" i="23"/>
  <c r="AU80" i="23" s="1"/>
  <c r="AZ80" i="23" s="1"/>
  <c r="AD80" i="23"/>
  <c r="AF80" i="23" s="1"/>
  <c r="AI80" i="23" s="1"/>
  <c r="Z80" i="23"/>
  <c r="W80" i="23"/>
  <c r="W69" i="31" s="1"/>
  <c r="S80" i="23"/>
  <c r="S69" i="31" s="1"/>
  <c r="BE79" i="23"/>
  <c r="AR79" i="23"/>
  <c r="AU79" i="23" s="1"/>
  <c r="AZ79" i="23" s="1"/>
  <c r="AD79" i="23"/>
  <c r="AF79" i="23" s="1"/>
  <c r="AI79" i="23" s="1"/>
  <c r="Z79" i="23"/>
  <c r="W79" i="23"/>
  <c r="W68" i="31" s="1"/>
  <c r="S79" i="23"/>
  <c r="S68" i="31" s="1"/>
  <c r="BE142" i="23"/>
  <c r="AR142" i="23"/>
  <c r="AU142" i="23" s="1"/>
  <c r="AZ142" i="23" s="1"/>
  <c r="AD142" i="23"/>
  <c r="AF142" i="23" s="1"/>
  <c r="AI142" i="23" s="1"/>
  <c r="Z142" i="23"/>
  <c r="W142" i="23"/>
  <c r="S142" i="23"/>
  <c r="BE147" i="23"/>
  <c r="AR147" i="23"/>
  <c r="AU147" i="23" s="1"/>
  <c r="AZ147" i="23" s="1"/>
  <c r="AD147" i="23"/>
  <c r="AF147" i="23" s="1"/>
  <c r="AI147" i="23" s="1"/>
  <c r="Z147" i="23"/>
  <c r="W147" i="23"/>
  <c r="S147" i="23"/>
  <c r="W138" i="31"/>
  <c r="S138" i="31"/>
  <c r="AA138" i="31" s="1"/>
  <c r="W137" i="31"/>
  <c r="S137" i="31"/>
  <c r="AA137" i="31" s="1"/>
  <c r="AR174" i="22"/>
  <c r="AU174" i="22" s="1"/>
  <c r="AZ174" i="22" s="1"/>
  <c r="AD174" i="22"/>
  <c r="AF174" i="22" s="1"/>
  <c r="AI174" i="22" s="1"/>
  <c r="Z174" i="22"/>
  <c r="W174" i="22"/>
  <c r="S174" i="22"/>
  <c r="AR292" i="22"/>
  <c r="AU292" i="22" s="1"/>
  <c r="AZ292" i="22" s="1"/>
  <c r="AD292" i="22"/>
  <c r="AF292" i="22" s="1"/>
  <c r="AI292" i="22" s="1"/>
  <c r="Z292" i="22"/>
  <c r="W292" i="22"/>
  <c r="S292" i="22"/>
  <c r="AR288" i="22"/>
  <c r="AU288" i="22" s="1"/>
  <c r="AZ288" i="22" s="1"/>
  <c r="AD288" i="22"/>
  <c r="AF288" i="22" s="1"/>
  <c r="AI288" i="22" s="1"/>
  <c r="Z288" i="22"/>
  <c r="W288" i="22"/>
  <c r="W212" i="30" s="1"/>
  <c r="S288" i="22"/>
  <c r="S212" i="30" s="1"/>
  <c r="AA212" i="30" s="1"/>
  <c r="AR287" i="22"/>
  <c r="AU287" i="22" s="1"/>
  <c r="AZ287" i="22" s="1"/>
  <c r="AD287" i="22"/>
  <c r="AF287" i="22" s="1"/>
  <c r="AI287" i="22" s="1"/>
  <c r="Z287" i="22"/>
  <c r="W287" i="22"/>
  <c r="S287" i="22"/>
  <c r="AR283" i="22"/>
  <c r="AU283" i="22" s="1"/>
  <c r="AZ283" i="22" s="1"/>
  <c r="AD283" i="22"/>
  <c r="AF283" i="22" s="1"/>
  <c r="AI283" i="22" s="1"/>
  <c r="Z283" i="22"/>
  <c r="W283" i="22"/>
  <c r="S283" i="22"/>
  <c r="AR291" i="22"/>
  <c r="AU291" i="22" s="1"/>
  <c r="AZ291" i="22" s="1"/>
  <c r="AD291" i="22"/>
  <c r="AF291" i="22" s="1"/>
  <c r="AI291" i="22" s="1"/>
  <c r="Z291" i="22"/>
  <c r="W291" i="22"/>
  <c r="S291" i="22"/>
  <c r="AR286" i="22"/>
  <c r="AU286" i="22" s="1"/>
  <c r="AZ286" i="22" s="1"/>
  <c r="AD286" i="22"/>
  <c r="AF286" i="22" s="1"/>
  <c r="AI286" i="22" s="1"/>
  <c r="Z286" i="22"/>
  <c r="W286" i="22"/>
  <c r="S286" i="22"/>
  <c r="AM215" i="30"/>
  <c r="AK215" i="30"/>
  <c r="AL215" i="30" s="1"/>
  <c r="AI215" i="30"/>
  <c r="AG215" i="30"/>
  <c r="AH215" i="30" s="1"/>
  <c r="AE215" i="30"/>
  <c r="AC215" i="30"/>
  <c r="W215" i="30"/>
  <c r="U215" i="30"/>
  <c r="S215" i="30"/>
  <c r="AA215" i="30" s="1"/>
  <c r="Q215" i="30"/>
  <c r="Y215" i="30" s="1"/>
  <c r="AM211" i="30"/>
  <c r="AK211" i="30"/>
  <c r="AL211" i="30" s="1"/>
  <c r="AI211" i="30"/>
  <c r="AG211" i="30"/>
  <c r="AH211" i="30" s="1"/>
  <c r="AE211" i="30"/>
  <c r="AC211" i="30"/>
  <c r="W211" i="30"/>
  <c r="U211" i="30"/>
  <c r="S211" i="30"/>
  <c r="AA211" i="30" s="1"/>
  <c r="Q211" i="30"/>
  <c r="Y211" i="30" s="1"/>
  <c r="AM208" i="30"/>
  <c r="AK208" i="30"/>
  <c r="AL208" i="30" s="1"/>
  <c r="AI208" i="30"/>
  <c r="AG208" i="30"/>
  <c r="AH208" i="30" s="1"/>
  <c r="AE208" i="30"/>
  <c r="AC208" i="30"/>
  <c r="U208" i="30"/>
  <c r="Q208" i="30"/>
  <c r="Y208" i="30" s="1"/>
  <c r="AR282" i="22"/>
  <c r="AU282" i="22" s="1"/>
  <c r="AZ282" i="22" s="1"/>
  <c r="AD282" i="22"/>
  <c r="AF282" i="22" s="1"/>
  <c r="AI282" i="22" s="1"/>
  <c r="Z282" i="22"/>
  <c r="W282" i="22"/>
  <c r="S282" i="22"/>
  <c r="S208" i="30" s="1"/>
  <c r="AQ104" i="20"/>
  <c r="AS104" i="20" s="1"/>
  <c r="AV104" i="20" s="1"/>
  <c r="BA104" i="20" s="1"/>
  <c r="AC104" i="20"/>
  <c r="Y104" i="20"/>
  <c r="V104" i="20"/>
  <c r="AP218" i="21"/>
  <c r="AS218" i="21" s="1"/>
  <c r="AX218" i="21" s="1"/>
  <c r="Z218" i="21"/>
  <c r="AD218" i="21" s="1"/>
  <c r="AP209" i="21"/>
  <c r="AS209" i="21" s="1"/>
  <c r="AX209" i="21" s="1"/>
  <c r="Z209" i="21"/>
  <c r="AD209" i="21" s="1"/>
  <c r="AG209" i="21" s="1"/>
  <c r="AP208" i="21"/>
  <c r="AS208" i="21" s="1"/>
  <c r="AX208" i="21" s="1"/>
  <c r="Z208" i="21"/>
  <c r="AD208" i="21" s="1"/>
  <c r="AG208" i="21" s="1"/>
  <c r="AP217" i="21"/>
  <c r="AS217" i="21" s="1"/>
  <c r="AX217" i="21" s="1"/>
  <c r="Z217" i="21"/>
  <c r="AD217" i="21" s="1"/>
  <c r="AG217" i="21" s="1"/>
  <c r="AP216" i="21"/>
  <c r="AS216" i="21" s="1"/>
  <c r="AX216" i="21" s="1"/>
  <c r="Z216" i="21"/>
  <c r="AD216" i="21" s="1"/>
  <c r="AG216" i="21" s="1"/>
  <c r="AP215" i="21"/>
  <c r="AS215" i="21" s="1"/>
  <c r="AX215" i="21" s="1"/>
  <c r="Z215" i="21"/>
  <c r="AD215" i="21" s="1"/>
  <c r="AP213" i="21"/>
  <c r="AS213" i="21" s="1"/>
  <c r="AX213" i="21" s="1"/>
  <c r="Z213" i="21"/>
  <c r="AD213" i="21" s="1"/>
  <c r="AG213" i="21" s="1"/>
  <c r="AP212" i="21"/>
  <c r="AS212" i="21" s="1"/>
  <c r="AX212" i="21" s="1"/>
  <c r="Z212" i="21"/>
  <c r="AD212" i="21" s="1"/>
  <c r="AG212" i="21" s="1"/>
  <c r="AP210" i="21"/>
  <c r="AS210" i="21" s="1"/>
  <c r="AX210" i="21" s="1"/>
  <c r="Z210" i="21"/>
  <c r="AD210" i="21" s="1"/>
  <c r="AP214" i="21"/>
  <c r="AS214" i="21" s="1"/>
  <c r="AX214" i="21" s="1"/>
  <c r="Z214" i="21"/>
  <c r="AD214" i="21" s="1"/>
  <c r="AG214" i="21" s="1"/>
  <c r="AP211" i="21"/>
  <c r="AS211" i="21" s="1"/>
  <c r="AX211" i="21" s="1"/>
  <c r="Z211" i="21"/>
  <c r="AD211" i="21" s="1"/>
  <c r="AG211" i="21" s="1"/>
  <c r="AM32" i="29"/>
  <c r="AL32" i="29" s="1"/>
  <c r="O9" i="15"/>
  <c r="AC32" i="29"/>
  <c r="Y32" i="29" s="1"/>
  <c r="AE32" i="29"/>
  <c r="AA32" i="29" s="1"/>
  <c r="Z280" i="21"/>
  <c r="Z281" i="21"/>
  <c r="Z282" i="21"/>
  <c r="Z283" i="21"/>
  <c r="Z284" i="21"/>
  <c r="Z285" i="21"/>
  <c r="Z286" i="21"/>
  <c r="Z287" i="21"/>
  <c r="AD280" i="21"/>
  <c r="AD281" i="21"/>
  <c r="AD282" i="21"/>
  <c r="AD283" i="21"/>
  <c r="AD284" i="21"/>
  <c r="AD285" i="21"/>
  <c r="AD286" i="21"/>
  <c r="AD287" i="21"/>
  <c r="AG280" i="21"/>
  <c r="AG281" i="21"/>
  <c r="AG282" i="21"/>
  <c r="AG283" i="21"/>
  <c r="AG284" i="21"/>
  <c r="AG285" i="21"/>
  <c r="AG286" i="21"/>
  <c r="AG287" i="21"/>
  <c r="AP280" i="21"/>
  <c r="AP281" i="21"/>
  <c r="AP282" i="21"/>
  <c r="AP283" i="21"/>
  <c r="AP284" i="21"/>
  <c r="AP285" i="21"/>
  <c r="AP286" i="21"/>
  <c r="AP287" i="21"/>
  <c r="AS280" i="21"/>
  <c r="AS281" i="21"/>
  <c r="AS282" i="21"/>
  <c r="AS283" i="21"/>
  <c r="AS284" i="21"/>
  <c r="AS285" i="21"/>
  <c r="AS286" i="21"/>
  <c r="AS287" i="21"/>
  <c r="AX280" i="21"/>
  <c r="AX281" i="21"/>
  <c r="AX282" i="21"/>
  <c r="AX283" i="21"/>
  <c r="AX284" i="21"/>
  <c r="AX285" i="21"/>
  <c r="AX286" i="21"/>
  <c r="AX287" i="21"/>
  <c r="AY280" i="21"/>
  <c r="AY281" i="21"/>
  <c r="AY282" i="21"/>
  <c r="AY283" i="21"/>
  <c r="AY284" i="21"/>
  <c r="AY285" i="21"/>
  <c r="AY286" i="21"/>
  <c r="AY287" i="21"/>
  <c r="Z288" i="21"/>
  <c r="Z289" i="21"/>
  <c r="Z290" i="21"/>
  <c r="Z291" i="21"/>
  <c r="Z292" i="21"/>
  <c r="AD288" i="21"/>
  <c r="AD289" i="21"/>
  <c r="AD290" i="21"/>
  <c r="AD291" i="21"/>
  <c r="AD292" i="21"/>
  <c r="AG288" i="21"/>
  <c r="AG289" i="21"/>
  <c r="AG290" i="21"/>
  <c r="AG291" i="21"/>
  <c r="AG292" i="21"/>
  <c r="AP288" i="21"/>
  <c r="AP289" i="21"/>
  <c r="AP290" i="21"/>
  <c r="AP291" i="21"/>
  <c r="AP292" i="21"/>
  <c r="AS288" i="21"/>
  <c r="AS289" i="21"/>
  <c r="AS290" i="21"/>
  <c r="AS291" i="21"/>
  <c r="AS292" i="21"/>
  <c r="AX288" i="21"/>
  <c r="AX289" i="21"/>
  <c r="AX290" i="21"/>
  <c r="AX291" i="21"/>
  <c r="AX292" i="21"/>
  <c r="AY288" i="21"/>
  <c r="AY289" i="21"/>
  <c r="AY290" i="21"/>
  <c r="AY291" i="21"/>
  <c r="AY292" i="21"/>
  <c r="Z293" i="21"/>
  <c r="Z294" i="21"/>
  <c r="Z295" i="21"/>
  <c r="Z296" i="21"/>
  <c r="Z297" i="21"/>
  <c r="AD293" i="21"/>
  <c r="AD294" i="21"/>
  <c r="AD295" i="21"/>
  <c r="AD296" i="21"/>
  <c r="AD297" i="21"/>
  <c r="AG293" i="21"/>
  <c r="AG294" i="21"/>
  <c r="AG295" i="21"/>
  <c r="AG296" i="21"/>
  <c r="AG297" i="21"/>
  <c r="AP293" i="21"/>
  <c r="AP294" i="21"/>
  <c r="AP295" i="21"/>
  <c r="AP296" i="21"/>
  <c r="AP297" i="21"/>
  <c r="AS293" i="21"/>
  <c r="AS294" i="21"/>
  <c r="AS295" i="21"/>
  <c r="AS296" i="21"/>
  <c r="AS297" i="21"/>
  <c r="AX293" i="21"/>
  <c r="AX294" i="21"/>
  <c r="AX295" i="21"/>
  <c r="AX296" i="21"/>
  <c r="AX297" i="21"/>
  <c r="AY293" i="21"/>
  <c r="AY294" i="21"/>
  <c r="AY295" i="21"/>
  <c r="AY296" i="21"/>
  <c r="AY297" i="21"/>
  <c r="Z302" i="21"/>
  <c r="AD302" i="21"/>
  <c r="AG302" i="21"/>
  <c r="AP302" i="21"/>
  <c r="AS302" i="21"/>
  <c r="AX302" i="21"/>
  <c r="AY302" i="21"/>
  <c r="Z301" i="21"/>
  <c r="AD301" i="21"/>
  <c r="AG301" i="21"/>
  <c r="AP301" i="21"/>
  <c r="AS301" i="21"/>
  <c r="AX301" i="21"/>
  <c r="AY301" i="21"/>
  <c r="Z300" i="21"/>
  <c r="AD300" i="21"/>
  <c r="AG300" i="21"/>
  <c r="AP300" i="21"/>
  <c r="AS300" i="21"/>
  <c r="AX300" i="21"/>
  <c r="AY300" i="21"/>
  <c r="Z299" i="21"/>
  <c r="AD299" i="21"/>
  <c r="AG299" i="21"/>
  <c r="AP299" i="21"/>
  <c r="AS299" i="21"/>
  <c r="AX299" i="21"/>
  <c r="AY299" i="21"/>
  <c r="Z298" i="21"/>
  <c r="AD298" i="21"/>
  <c r="AG298" i="21"/>
  <c r="AP298" i="21"/>
  <c r="AS298" i="21"/>
  <c r="AX298" i="21"/>
  <c r="AY298" i="21"/>
  <c r="N11" i="15" l="1"/>
  <c r="AG210" i="21"/>
  <c r="N16" i="15"/>
  <c r="N8" i="15"/>
  <c r="AG215" i="21"/>
  <c r="N5" i="15"/>
  <c r="AG218" i="21"/>
  <c r="N17" i="15"/>
  <c r="N12" i="15"/>
  <c r="N20" i="15" s="1"/>
  <c r="AA308" i="30"/>
  <c r="BA402" i="22"/>
  <c r="BA331" i="22"/>
  <c r="AA236" i="30"/>
  <c r="BA330" i="22"/>
  <c r="BA294" i="22"/>
  <c r="BA285" i="22"/>
  <c r="BA302" i="22"/>
  <c r="BA290" i="22"/>
  <c r="BA293" i="22"/>
  <c r="BA284" i="22"/>
  <c r="AA213" i="30"/>
  <c r="BA289" i="22"/>
  <c r="AG105" i="20"/>
  <c r="AJ105" i="20" s="1"/>
  <c r="AE105" i="20"/>
  <c r="BB105" i="20"/>
  <c r="AG53" i="20"/>
  <c r="AJ53" i="20" s="1"/>
  <c r="AE53" i="20"/>
  <c r="BB53" i="20"/>
  <c r="AA68" i="31"/>
  <c r="AA69" i="31"/>
  <c r="BA79" i="23"/>
  <c r="BA80" i="23"/>
  <c r="BA142" i="23"/>
  <c r="BA147" i="23"/>
  <c r="BA174" i="22"/>
  <c r="BA292" i="22"/>
  <c r="BA288" i="22"/>
  <c r="BA287" i="22"/>
  <c r="BA283" i="22"/>
  <c r="BA291" i="22"/>
  <c r="W208" i="30"/>
  <c r="AA208" i="30" s="1"/>
  <c r="BA286" i="22"/>
  <c r="BA282" i="22"/>
  <c r="AG104" i="20"/>
  <c r="AJ104" i="20" s="1"/>
  <c r="AE104" i="20"/>
  <c r="BB104" i="20"/>
  <c r="AY218" i="21"/>
  <c r="AY209" i="21"/>
  <c r="AY208" i="21"/>
  <c r="AY217" i="21"/>
  <c r="AY215" i="21"/>
  <c r="AY216" i="21"/>
  <c r="AY213" i="21"/>
  <c r="AY212" i="21"/>
  <c r="AY210" i="21"/>
  <c r="AY211" i="21"/>
  <c r="AY214" i="21"/>
  <c r="N22" i="15" l="1"/>
  <c r="N23" i="15" s="1"/>
  <c r="AM136" i="31"/>
  <c r="AK136" i="31"/>
  <c r="AL136" i="31" s="1"/>
  <c r="AI136" i="31"/>
  <c r="AG136" i="31"/>
  <c r="AE136" i="31"/>
  <c r="AC136" i="31"/>
  <c r="U136" i="31"/>
  <c r="Q136" i="31"/>
  <c r="Y136" i="31" s="1"/>
  <c r="AM126" i="31"/>
  <c r="AK126" i="31"/>
  <c r="AL126" i="31" s="1"/>
  <c r="AI126" i="31"/>
  <c r="AG126" i="31"/>
  <c r="AE126" i="31"/>
  <c r="AC126" i="31"/>
  <c r="U126" i="31"/>
  <c r="Q126" i="31"/>
  <c r="Y126" i="31" s="1"/>
  <c r="AM125" i="31"/>
  <c r="AK125" i="31"/>
  <c r="AL125" i="31" s="1"/>
  <c r="AI125" i="31"/>
  <c r="AG125" i="31"/>
  <c r="AE125" i="31"/>
  <c r="AC125" i="31"/>
  <c r="U125" i="31"/>
  <c r="Q125" i="31"/>
  <c r="Y125" i="31" s="1"/>
  <c r="W136" i="31"/>
  <c r="S136" i="31"/>
  <c r="AA136" i="31" s="1"/>
  <c r="W136" i="23"/>
  <c r="W125" i="31" s="1"/>
  <c r="W137" i="23"/>
  <c r="W126" i="31" s="1"/>
  <c r="BE137" i="23"/>
  <c r="AR137" i="23"/>
  <c r="AU137" i="23" s="1"/>
  <c r="AZ137" i="23" s="1"/>
  <c r="AD137" i="23"/>
  <c r="AF137" i="23" s="1"/>
  <c r="AI137" i="23" s="1"/>
  <c r="Z137" i="23"/>
  <c r="S137" i="23"/>
  <c r="S126" i="31" s="1"/>
  <c r="AA126" i="31" s="1"/>
  <c r="BE136" i="23"/>
  <c r="AR136" i="23"/>
  <c r="AU136" i="23" s="1"/>
  <c r="AZ136" i="23" s="1"/>
  <c r="AD136" i="23"/>
  <c r="AF136" i="23" s="1"/>
  <c r="AI136" i="23" s="1"/>
  <c r="Z136" i="23"/>
  <c r="S136" i="23"/>
  <c r="S125" i="31" s="1"/>
  <c r="AA125" i="31" s="1"/>
  <c r="AP207" i="21"/>
  <c r="AS207" i="21" s="1"/>
  <c r="AX207" i="21" s="1"/>
  <c r="Z207" i="21"/>
  <c r="AD207" i="21" s="1"/>
  <c r="AG207" i="21" s="1"/>
  <c r="AP206" i="21"/>
  <c r="AS206" i="21" s="1"/>
  <c r="AX206" i="21" s="1"/>
  <c r="Z206" i="21"/>
  <c r="AD206" i="21" s="1"/>
  <c r="AG206" i="21" s="1"/>
  <c r="AP205" i="21"/>
  <c r="AS205" i="21" s="1"/>
  <c r="AX205" i="21" s="1"/>
  <c r="Z205" i="21"/>
  <c r="AD205" i="21" s="1"/>
  <c r="R51" i="12"/>
  <c r="Q51" i="12"/>
  <c r="P51" i="12"/>
  <c r="I51" i="12"/>
  <c r="T43" i="12"/>
  <c r="T42" i="12"/>
  <c r="R44" i="12"/>
  <c r="R38" i="12"/>
  <c r="R45" i="12" s="1"/>
  <c r="Q38" i="12"/>
  <c r="P38" i="12"/>
  <c r="T35" i="12"/>
  <c r="T34" i="12"/>
  <c r="T33" i="12"/>
  <c r="R31" i="12"/>
  <c r="R35" i="12"/>
  <c r="Q35" i="12"/>
  <c r="P35" i="12"/>
  <c r="O35" i="12"/>
  <c r="N35" i="12"/>
  <c r="M35" i="12"/>
  <c r="L35" i="12"/>
  <c r="K35" i="12"/>
  <c r="J35" i="12"/>
  <c r="I35" i="12"/>
  <c r="H35" i="12"/>
  <c r="R34" i="12"/>
  <c r="Q34" i="12"/>
  <c r="P34" i="12"/>
  <c r="O34" i="12"/>
  <c r="N34" i="12"/>
  <c r="M34" i="12"/>
  <c r="L34" i="12"/>
  <c r="K34" i="12"/>
  <c r="J34" i="12"/>
  <c r="I34" i="12"/>
  <c r="H34" i="12"/>
  <c r="R33" i="12"/>
  <c r="Q33" i="12"/>
  <c r="P33" i="12"/>
  <c r="O33" i="12"/>
  <c r="N33" i="12"/>
  <c r="M33" i="12"/>
  <c r="L33" i="12"/>
  <c r="K33" i="12"/>
  <c r="J33" i="12"/>
  <c r="I33" i="12"/>
  <c r="H33" i="12"/>
  <c r="R32" i="12"/>
  <c r="Q32" i="12"/>
  <c r="P32" i="12"/>
  <c r="O32" i="12"/>
  <c r="N32" i="12"/>
  <c r="M32" i="12"/>
  <c r="L32" i="12"/>
  <c r="K32" i="12"/>
  <c r="J32" i="12"/>
  <c r="I32" i="12"/>
  <c r="Q31" i="12"/>
  <c r="P31" i="12"/>
  <c r="I31" i="12"/>
  <c r="G35" i="12"/>
  <c r="G34" i="12"/>
  <c r="G33" i="12"/>
  <c r="G32" i="12"/>
  <c r="R27" i="12"/>
  <c r="Q27" i="12"/>
  <c r="P27" i="12"/>
  <c r="T25" i="12"/>
  <c r="R25" i="12"/>
  <c r="Q25" i="12"/>
  <c r="P25" i="12"/>
  <c r="O25" i="12"/>
  <c r="N25" i="12"/>
  <c r="M25" i="12"/>
  <c r="L25" i="12"/>
  <c r="K25" i="12"/>
  <c r="J25" i="12"/>
  <c r="I25" i="12"/>
  <c r="H25" i="12"/>
  <c r="G25" i="12"/>
  <c r="G23" i="12"/>
  <c r="R11" i="12"/>
  <c r="Q11" i="12"/>
  <c r="P11" i="12"/>
  <c r="T23" i="12"/>
  <c r="R23" i="12"/>
  <c r="Q23" i="12"/>
  <c r="P23" i="12"/>
  <c r="O23" i="12"/>
  <c r="N23" i="12"/>
  <c r="M23" i="12"/>
  <c r="L23" i="12"/>
  <c r="K23" i="12"/>
  <c r="J23" i="12"/>
  <c r="I23" i="12"/>
  <c r="H23" i="12"/>
  <c r="G16" i="12"/>
  <c r="R13" i="12"/>
  <c r="Q13" i="12"/>
  <c r="P13" i="12"/>
  <c r="N13" i="12"/>
  <c r="M13" i="12"/>
  <c r="K13" i="12"/>
  <c r="J13" i="12"/>
  <c r="H13" i="12"/>
  <c r="T22" i="12"/>
  <c r="R22" i="12"/>
  <c r="Q22" i="12"/>
  <c r="P22" i="12"/>
  <c r="O22" i="12"/>
  <c r="N22" i="12"/>
  <c r="M22" i="12"/>
  <c r="L22" i="12"/>
  <c r="K22" i="12"/>
  <c r="J22" i="12"/>
  <c r="I22" i="12"/>
  <c r="H22" i="12"/>
  <c r="G22" i="12"/>
  <c r="R21" i="12"/>
  <c r="Q21" i="12"/>
  <c r="P21" i="12"/>
  <c r="O21" i="12"/>
  <c r="N21" i="12"/>
  <c r="M21" i="12"/>
  <c r="L21" i="12"/>
  <c r="K21" i="12"/>
  <c r="J21" i="12"/>
  <c r="I21" i="12"/>
  <c r="G21" i="12"/>
  <c r="R19" i="12"/>
  <c r="Q19" i="12"/>
  <c r="P19" i="12"/>
  <c r="L19" i="12"/>
  <c r="K19" i="12"/>
  <c r="J19" i="12"/>
  <c r="R17" i="12"/>
  <c r="Q17" i="12"/>
  <c r="P17" i="12"/>
  <c r="L17" i="12"/>
  <c r="R16" i="12"/>
  <c r="Q16" i="12"/>
  <c r="P16" i="12"/>
  <c r="O16" i="12"/>
  <c r="M16" i="12"/>
  <c r="L16" i="12"/>
  <c r="K16" i="12"/>
  <c r="J16" i="12"/>
  <c r="I16" i="12"/>
  <c r="H16" i="12"/>
  <c r="R15" i="12"/>
  <c r="Q15" i="12"/>
  <c r="P15" i="12"/>
  <c r="AP204" i="21"/>
  <c r="AS204" i="21" s="1"/>
  <c r="AX204" i="21" s="1"/>
  <c r="Z204" i="21"/>
  <c r="AD204" i="21" s="1"/>
  <c r="AG204" i="21" s="1"/>
  <c r="AP203" i="21"/>
  <c r="AS203" i="21" s="1"/>
  <c r="AX203" i="21" s="1"/>
  <c r="Z203" i="21"/>
  <c r="AD203" i="21" s="1"/>
  <c r="M6" i="15" s="1"/>
  <c r="AP119" i="21"/>
  <c r="AS119" i="21" s="1"/>
  <c r="AX119" i="21" s="1"/>
  <c r="Z119" i="21"/>
  <c r="AD119" i="21" s="1"/>
  <c r="AP120" i="21"/>
  <c r="AS120" i="21" s="1"/>
  <c r="AX120" i="21" s="1"/>
  <c r="Z120" i="21"/>
  <c r="AD120" i="21" s="1"/>
  <c r="AG120" i="21" s="1"/>
  <c r="AP41" i="21"/>
  <c r="AS41" i="21" s="1"/>
  <c r="AX41" i="21" s="1"/>
  <c r="Z41" i="21"/>
  <c r="AD41" i="21" s="1"/>
  <c r="AP40" i="21"/>
  <c r="AS40" i="21" s="1"/>
  <c r="AX40" i="21" s="1"/>
  <c r="Z40" i="21"/>
  <c r="AD40" i="21" s="1"/>
  <c r="AP33" i="21"/>
  <c r="AS33" i="21" s="1"/>
  <c r="AX33" i="21" s="1"/>
  <c r="Z33" i="21"/>
  <c r="AD33" i="21" s="1"/>
  <c r="AR16" i="22"/>
  <c r="AU16" i="22" s="1"/>
  <c r="AZ16" i="22" s="1"/>
  <c r="AD16" i="22"/>
  <c r="AF16" i="22" s="1"/>
  <c r="AI16" i="22" s="1"/>
  <c r="Z16" i="22"/>
  <c r="W16" i="22"/>
  <c r="S16" i="22"/>
  <c r="AP202" i="21"/>
  <c r="AS202" i="21" s="1"/>
  <c r="AX202" i="21" s="1"/>
  <c r="Z202" i="21"/>
  <c r="AD202" i="21" s="1"/>
  <c r="AG202" i="21" s="1"/>
  <c r="AP201" i="21"/>
  <c r="AS201" i="21" s="1"/>
  <c r="AX201" i="21" s="1"/>
  <c r="Z201" i="21"/>
  <c r="AD201" i="21" s="1"/>
  <c r="AG201" i="21" s="1"/>
  <c r="AP200" i="21"/>
  <c r="AS200" i="21" s="1"/>
  <c r="AX200" i="21" s="1"/>
  <c r="Z200" i="21"/>
  <c r="AD200" i="21" s="1"/>
  <c r="AG200" i="21" s="1"/>
  <c r="AP32" i="21"/>
  <c r="Z32" i="21"/>
  <c r="AD32" i="21" s="1"/>
  <c r="AK46" i="30"/>
  <c r="AI46" i="30"/>
  <c r="AG46" i="30"/>
  <c r="AH46" i="30" s="1"/>
  <c r="U46" i="30"/>
  <c r="Q46" i="30"/>
  <c r="AR85" i="22"/>
  <c r="AU85" i="22" s="1"/>
  <c r="AZ85" i="22" s="1"/>
  <c r="AD85" i="22"/>
  <c r="AF85" i="22" s="1"/>
  <c r="AI85" i="22" s="1"/>
  <c r="Z85" i="22"/>
  <c r="W85" i="22"/>
  <c r="W46" i="30" s="1"/>
  <c r="S85" i="22"/>
  <c r="S46" i="30" s="1"/>
  <c r="Z51" i="21"/>
  <c r="AP50" i="21"/>
  <c r="AS50" i="21" s="1"/>
  <c r="AX50" i="21" s="1"/>
  <c r="Z50" i="21"/>
  <c r="AD50" i="21" s="1"/>
  <c r="AR52" i="22"/>
  <c r="AU52" i="22" s="1"/>
  <c r="AZ52" i="22" s="1"/>
  <c r="AD52" i="22"/>
  <c r="AF52" i="22" s="1"/>
  <c r="AI52" i="22" s="1"/>
  <c r="Z52" i="22"/>
  <c r="W52" i="22"/>
  <c r="S52" i="22"/>
  <c r="AR47" i="22"/>
  <c r="AU47" i="22" s="1"/>
  <c r="AZ47" i="22" s="1"/>
  <c r="AD47" i="22"/>
  <c r="AF47" i="22" s="1"/>
  <c r="AI47" i="22" s="1"/>
  <c r="Z47" i="22"/>
  <c r="W47" i="22"/>
  <c r="S47" i="22"/>
  <c r="AS18" i="20"/>
  <c r="AV18" i="20" s="1"/>
  <c r="BA18" i="20" s="1"/>
  <c r="AC18" i="20"/>
  <c r="Y18" i="20"/>
  <c r="V18" i="20"/>
  <c r="R18" i="20"/>
  <c r="AR29" i="22"/>
  <c r="AU29" i="22" s="1"/>
  <c r="AZ29" i="22" s="1"/>
  <c r="AD29" i="22"/>
  <c r="AF29" i="22" s="1"/>
  <c r="AI29" i="22" s="1"/>
  <c r="Z29" i="22"/>
  <c r="W29" i="22"/>
  <c r="S29" i="22"/>
  <c r="AR53" i="22"/>
  <c r="AU53" i="22" s="1"/>
  <c r="AZ53" i="22" s="1"/>
  <c r="AD53" i="22"/>
  <c r="AF53" i="22" s="1"/>
  <c r="AI53" i="22" s="1"/>
  <c r="Z53" i="22"/>
  <c r="W53" i="22"/>
  <c r="S53" i="22"/>
  <c r="AR48" i="22"/>
  <c r="AU48" i="22" s="1"/>
  <c r="AZ48" i="22" s="1"/>
  <c r="AD48" i="22"/>
  <c r="AF48" i="22" s="1"/>
  <c r="AI48" i="22" s="1"/>
  <c r="Z48" i="22"/>
  <c r="W48" i="22"/>
  <c r="S48" i="22"/>
  <c r="AR28" i="22"/>
  <c r="AU28" i="22" s="1"/>
  <c r="AZ28" i="22" s="1"/>
  <c r="AD28" i="22"/>
  <c r="AF28" i="22" s="1"/>
  <c r="AI28" i="22" s="1"/>
  <c r="Z28" i="22"/>
  <c r="W28" i="22"/>
  <c r="S28" i="22"/>
  <c r="AR45" i="22"/>
  <c r="AU45" i="22" s="1"/>
  <c r="AZ45" i="22" s="1"/>
  <c r="AD45" i="22"/>
  <c r="AF45" i="22" s="1"/>
  <c r="AI45" i="22" s="1"/>
  <c r="Z45" i="22"/>
  <c r="W45" i="22"/>
  <c r="S45" i="22"/>
  <c r="AR44" i="22"/>
  <c r="AU44" i="22" s="1"/>
  <c r="AZ44" i="22" s="1"/>
  <c r="AD44" i="22"/>
  <c r="AF44" i="22" s="1"/>
  <c r="AI44" i="22" s="1"/>
  <c r="Z44" i="22"/>
  <c r="W44" i="22"/>
  <c r="S44" i="22"/>
  <c r="AR173" i="22"/>
  <c r="AU173" i="22" s="1"/>
  <c r="AZ173" i="22" s="1"/>
  <c r="AD173" i="22"/>
  <c r="AF173" i="22" s="1"/>
  <c r="AI173" i="22" s="1"/>
  <c r="Z173" i="22"/>
  <c r="W173" i="22"/>
  <c r="S173" i="22"/>
  <c r="AQ119" i="20"/>
  <c r="AS119" i="20" s="1"/>
  <c r="AV119" i="20" s="1"/>
  <c r="BA119" i="20" s="1"/>
  <c r="AC119" i="20"/>
  <c r="Y119" i="20"/>
  <c r="V119" i="20"/>
  <c r="K56" i="7"/>
  <c r="Q56" i="7"/>
  <c r="AP117" i="21"/>
  <c r="AS117" i="21" s="1"/>
  <c r="AX117" i="21" s="1"/>
  <c r="Z117" i="21"/>
  <c r="AD117" i="21" s="1"/>
  <c r="Y123" i="20"/>
  <c r="AE123" i="20"/>
  <c r="AG123" i="20"/>
  <c r="BB123" i="20"/>
  <c r="AS17" i="20"/>
  <c r="AV17" i="20" s="1"/>
  <c r="BA17" i="20" s="1"/>
  <c r="AC17" i="20"/>
  <c r="Y17" i="20"/>
  <c r="V17" i="20"/>
  <c r="R17" i="20"/>
  <c r="AG117" i="21" l="1"/>
  <c r="N18" i="12"/>
  <c r="AG119" i="21"/>
  <c r="O18" i="12"/>
  <c r="P24" i="12"/>
  <c r="Q24" i="12"/>
  <c r="R24" i="12"/>
  <c r="AG205" i="21"/>
  <c r="N9" i="15"/>
  <c r="N6" i="15"/>
  <c r="BA136" i="23"/>
  <c r="BA137" i="23"/>
  <c r="AY207" i="21"/>
  <c r="AS32" i="21"/>
  <c r="AX32" i="21" s="1"/>
  <c r="AG203" i="21"/>
  <c r="O19" i="12"/>
  <c r="AY206" i="21"/>
  <c r="R36" i="12"/>
  <c r="R46" i="12"/>
  <c r="AY205" i="21"/>
  <c r="AY204" i="21"/>
  <c r="AY203" i="21"/>
  <c r="AY119" i="21"/>
  <c r="AY120" i="21"/>
  <c r="AY40" i="21"/>
  <c r="AY41" i="21"/>
  <c r="AY33" i="21"/>
  <c r="BA16" i="22"/>
  <c r="AY200" i="21"/>
  <c r="AY201" i="21"/>
  <c r="AY202" i="21"/>
  <c r="AY32" i="21"/>
  <c r="AD51" i="21"/>
  <c r="AM46" i="30"/>
  <c r="AP51" i="21"/>
  <c r="AC46" i="30"/>
  <c r="Y46" i="30"/>
  <c r="AL46" i="30"/>
  <c r="BA85" i="22"/>
  <c r="AY50" i="21"/>
  <c r="BA52" i="22"/>
  <c r="BA47" i="22"/>
  <c r="AG18" i="20"/>
  <c r="AJ18" i="20" s="1"/>
  <c r="AE18" i="20"/>
  <c r="BB18" i="20"/>
  <c r="BA29" i="22"/>
  <c r="BA53" i="22"/>
  <c r="BA48" i="22"/>
  <c r="BA28" i="22"/>
  <c r="BA45" i="22"/>
  <c r="BA44" i="22"/>
  <c r="BA173" i="22"/>
  <c r="AG119" i="20"/>
  <c r="AJ119" i="20" s="1"/>
  <c r="AE119" i="20"/>
  <c r="BB119" i="20"/>
  <c r="AY117" i="21"/>
  <c r="AG17" i="20"/>
  <c r="AJ17" i="20" s="1"/>
  <c r="AE17" i="20"/>
  <c r="BB17" i="20"/>
  <c r="M18" i="15" l="1"/>
  <c r="M22" i="15" s="1"/>
  <c r="M11" i="15"/>
  <c r="M20" i="15" s="1"/>
  <c r="M8" i="15"/>
  <c r="O31" i="12"/>
  <c r="R49" i="12"/>
  <c r="R48" i="12"/>
  <c r="R47" i="12"/>
  <c r="R50" i="12" s="1"/>
  <c r="AG41" i="21"/>
  <c r="AG40" i="21"/>
  <c r="AG33" i="21"/>
  <c r="AG32" i="21"/>
  <c r="AS51" i="21"/>
  <c r="AX51" i="21" s="1"/>
  <c r="AY51" i="21" s="1"/>
  <c r="AE46" i="30"/>
  <c r="AA46" i="30" s="1"/>
  <c r="AG51" i="21"/>
  <c r="AG50" i="21"/>
  <c r="D17" i="4"/>
  <c r="D7" i="4"/>
  <c r="Q14" i="4"/>
  <c r="Q15" i="4"/>
  <c r="Q18" i="4"/>
  <c r="Q9" i="4"/>
  <c r="Q8" i="4"/>
  <c r="Q7" i="4"/>
  <c r="N5" i="4"/>
  <c r="N10" i="4"/>
  <c r="N6" i="4"/>
  <c r="N4" i="4"/>
  <c r="J12" i="4"/>
  <c r="J20" i="4"/>
  <c r="J17" i="4"/>
  <c r="J16" i="4"/>
  <c r="J19" i="4" s="1"/>
  <c r="O17" i="4"/>
  <c r="N17" i="4"/>
  <c r="K17" i="4"/>
  <c r="I17" i="4"/>
  <c r="N16" i="4"/>
  <c r="F17" i="4"/>
  <c r="E17" i="4"/>
  <c r="H17" i="4"/>
  <c r="N12" i="4"/>
  <c r="N13" i="4" s="1"/>
  <c r="G12" i="4"/>
  <c r="AP49" i="21"/>
  <c r="AS49" i="21" s="1"/>
  <c r="AX49" i="21" s="1"/>
  <c r="Z49" i="21"/>
  <c r="AD49" i="21" s="1"/>
  <c r="AP48" i="21"/>
  <c r="AS48" i="21" s="1"/>
  <c r="AX48" i="21" s="1"/>
  <c r="Z48" i="21"/>
  <c r="AD48" i="21" s="1"/>
  <c r="AP47" i="21"/>
  <c r="AS47" i="21" s="1"/>
  <c r="AX47" i="21" s="1"/>
  <c r="Z47" i="21"/>
  <c r="AD47" i="21" s="1"/>
  <c r="AP199" i="21"/>
  <c r="AS199" i="21" s="1"/>
  <c r="AX199" i="21" s="1"/>
  <c r="Z199" i="21"/>
  <c r="AD199" i="21" s="1"/>
  <c r="AP197" i="21"/>
  <c r="AS197" i="21" s="1"/>
  <c r="AX197" i="21" s="1"/>
  <c r="Z197" i="21"/>
  <c r="AD197" i="21" s="1"/>
  <c r="AG197" i="21" s="1"/>
  <c r="AP198" i="21"/>
  <c r="AS198" i="21" s="1"/>
  <c r="AX198" i="21" s="1"/>
  <c r="Z198" i="21"/>
  <c r="AD198" i="21" s="1"/>
  <c r="AG198" i="21" s="1"/>
  <c r="AP196" i="21"/>
  <c r="AS196" i="21" s="1"/>
  <c r="AX196" i="21" s="1"/>
  <c r="Z196" i="21"/>
  <c r="AD196" i="21" s="1"/>
  <c r="AG196" i="21" s="1"/>
  <c r="AP195" i="21"/>
  <c r="AS195" i="21" s="1"/>
  <c r="AX195" i="21" s="1"/>
  <c r="Z195" i="21"/>
  <c r="AD195" i="21" s="1"/>
  <c r="AG195" i="21" s="1"/>
  <c r="AP194" i="21"/>
  <c r="AS194" i="21" s="1"/>
  <c r="AX194" i="21" s="1"/>
  <c r="Z194" i="21"/>
  <c r="AD194" i="21" s="1"/>
  <c r="AP193" i="21"/>
  <c r="Z193" i="21"/>
  <c r="AD193" i="21" s="1"/>
  <c r="BE44" i="23"/>
  <c r="AR44" i="23"/>
  <c r="AU44" i="23" s="1"/>
  <c r="AZ44" i="23" s="1"/>
  <c r="AD44" i="23"/>
  <c r="AF44" i="23" s="1"/>
  <c r="AI44" i="23" s="1"/>
  <c r="Z44" i="23"/>
  <c r="W44" i="23"/>
  <c r="S44" i="23"/>
  <c r="BD22" i="23"/>
  <c r="BC22" i="23"/>
  <c r="AR22" i="23"/>
  <c r="AU22" i="23" s="1"/>
  <c r="AZ22" i="23" s="1"/>
  <c r="AD22" i="23"/>
  <c r="AF22" i="23" s="1"/>
  <c r="AI22" i="23" s="1"/>
  <c r="Z22" i="23"/>
  <c r="W22" i="23"/>
  <c r="S22" i="23"/>
  <c r="AM37" i="31"/>
  <c r="AK37" i="31"/>
  <c r="AL37" i="31" s="1"/>
  <c r="AI37" i="31"/>
  <c r="AG37" i="31"/>
  <c r="AE37" i="31"/>
  <c r="AC37" i="31"/>
  <c r="U37" i="31"/>
  <c r="Q37" i="31"/>
  <c r="Y37" i="31" s="1"/>
  <c r="AM36" i="31"/>
  <c r="AK36" i="31"/>
  <c r="AL36" i="31" s="1"/>
  <c r="AI36" i="31"/>
  <c r="AG36" i="31"/>
  <c r="AE36" i="31"/>
  <c r="AC36" i="31"/>
  <c r="U36" i="31"/>
  <c r="Q36" i="31"/>
  <c r="Y36" i="31" s="1"/>
  <c r="BE48" i="23"/>
  <c r="AR48" i="23"/>
  <c r="AU48" i="23" s="1"/>
  <c r="AZ48" i="23" s="1"/>
  <c r="AD48" i="23"/>
  <c r="AF48" i="23" s="1"/>
  <c r="AI48" i="23" s="1"/>
  <c r="Z48" i="23"/>
  <c r="W48" i="23"/>
  <c r="W37" i="31" s="1"/>
  <c r="S48" i="23"/>
  <c r="S37" i="31" s="1"/>
  <c r="AA37" i="31" s="1"/>
  <c r="BE47" i="23"/>
  <c r="AR47" i="23"/>
  <c r="AU47" i="23" s="1"/>
  <c r="AZ47" i="23" s="1"/>
  <c r="AD47" i="23"/>
  <c r="AF47" i="23" s="1"/>
  <c r="AI47" i="23" s="1"/>
  <c r="Z47" i="23"/>
  <c r="W47" i="23"/>
  <c r="W36" i="31" s="1"/>
  <c r="S47" i="23"/>
  <c r="S36" i="31" s="1"/>
  <c r="AA36" i="31" s="1"/>
  <c r="AR33" i="23"/>
  <c r="AU33" i="23" s="1"/>
  <c r="AZ33" i="23" s="1"/>
  <c r="AD33" i="23"/>
  <c r="AF33" i="23" s="1"/>
  <c r="AI33" i="23" s="1"/>
  <c r="Z33" i="23"/>
  <c r="W33" i="23"/>
  <c r="S33" i="23"/>
  <c r="BE17" i="23"/>
  <c r="AR17" i="23"/>
  <c r="AU17" i="23" s="1"/>
  <c r="AZ17" i="23" s="1"/>
  <c r="AD17" i="23"/>
  <c r="AF17" i="23" s="1"/>
  <c r="AI17" i="23" s="1"/>
  <c r="Z17" i="23"/>
  <c r="W17" i="23"/>
  <c r="S17" i="23"/>
  <c r="BE13" i="23"/>
  <c r="AR13" i="23"/>
  <c r="AU13" i="23" s="1"/>
  <c r="AZ13" i="23" s="1"/>
  <c r="AD13" i="23"/>
  <c r="AF13" i="23" s="1"/>
  <c r="AI13" i="23" s="1"/>
  <c r="Z13" i="23"/>
  <c r="W13" i="23"/>
  <c r="S13" i="23"/>
  <c r="AP192" i="21"/>
  <c r="AS192" i="21" s="1"/>
  <c r="AX192" i="21" s="1"/>
  <c r="Z192" i="21"/>
  <c r="AD192" i="21" s="1"/>
  <c r="AG192" i="21" s="1"/>
  <c r="AP191" i="21"/>
  <c r="AS191" i="21" s="1"/>
  <c r="AX191" i="21" s="1"/>
  <c r="Z191" i="21"/>
  <c r="AD191" i="21" s="1"/>
  <c r="AG191" i="21" s="1"/>
  <c r="AP190" i="21"/>
  <c r="AS190" i="21" s="1"/>
  <c r="AX190" i="21" s="1"/>
  <c r="Z190" i="21"/>
  <c r="AD190" i="21" s="1"/>
  <c r="AG190" i="21" s="1"/>
  <c r="AP189" i="21"/>
  <c r="AS189" i="21" s="1"/>
  <c r="AX189" i="21" s="1"/>
  <c r="Z189" i="21"/>
  <c r="AD189" i="21" s="1"/>
  <c r="AG189" i="21" s="1"/>
  <c r="AP188" i="21"/>
  <c r="AS188" i="21" s="1"/>
  <c r="AX188" i="21" s="1"/>
  <c r="Z188" i="21"/>
  <c r="AD188" i="21" s="1"/>
  <c r="AG188" i="21" s="1"/>
  <c r="AP187" i="21"/>
  <c r="AS187" i="21" s="1"/>
  <c r="AX187" i="21" s="1"/>
  <c r="Z187" i="21"/>
  <c r="AD187" i="21" s="1"/>
  <c r="AG187" i="21" s="1"/>
  <c r="AP186" i="21"/>
  <c r="AS186" i="21" s="1"/>
  <c r="AX186" i="21" s="1"/>
  <c r="Z186" i="21"/>
  <c r="AD186" i="21" s="1"/>
  <c r="AM35" i="31"/>
  <c r="AK35" i="31"/>
  <c r="AL35" i="31" s="1"/>
  <c r="AI35" i="31"/>
  <c r="AG35" i="31"/>
  <c r="AE35" i="31"/>
  <c r="AC35" i="31"/>
  <c r="U35" i="31"/>
  <c r="Q35" i="31"/>
  <c r="Y35" i="31" s="1"/>
  <c r="AM34" i="31"/>
  <c r="AK34" i="31"/>
  <c r="AL34" i="31" s="1"/>
  <c r="AI34" i="31"/>
  <c r="AG34" i="31"/>
  <c r="AE34" i="31"/>
  <c r="AC34" i="31"/>
  <c r="U34" i="31"/>
  <c r="Q34" i="31"/>
  <c r="Y34" i="31" s="1"/>
  <c r="AM33" i="31"/>
  <c r="AK33" i="31"/>
  <c r="AL33" i="31" s="1"/>
  <c r="AG33" i="31"/>
  <c r="AE33" i="31"/>
  <c r="AC33" i="31"/>
  <c r="U33" i="31"/>
  <c r="Q33" i="31"/>
  <c r="Y33" i="31" s="1"/>
  <c r="BE46" i="23"/>
  <c r="AR46" i="23"/>
  <c r="AU46" i="23" s="1"/>
  <c r="AZ46" i="23" s="1"/>
  <c r="AD46" i="23"/>
  <c r="AF46" i="23" s="1"/>
  <c r="AI46" i="23" s="1"/>
  <c r="Z46" i="23"/>
  <c r="W46" i="23"/>
  <c r="W35" i="31" s="1"/>
  <c r="S46" i="23"/>
  <c r="S35" i="31" s="1"/>
  <c r="BE45" i="23"/>
  <c r="AR45" i="23"/>
  <c r="AU45" i="23" s="1"/>
  <c r="AZ45" i="23" s="1"/>
  <c r="AD45" i="23"/>
  <c r="AF45" i="23" s="1"/>
  <c r="AI45" i="23" s="1"/>
  <c r="Z45" i="23"/>
  <c r="W45" i="23"/>
  <c r="W34" i="31" s="1"/>
  <c r="S45" i="23"/>
  <c r="S34" i="31" s="1"/>
  <c r="AA34" i="31" s="1"/>
  <c r="BE43" i="23"/>
  <c r="AR43" i="23"/>
  <c r="AU43" i="23" s="1"/>
  <c r="AZ43" i="23" s="1"/>
  <c r="AD43" i="23"/>
  <c r="AF43" i="23" s="1"/>
  <c r="AI43" i="23" s="1"/>
  <c r="Z43" i="23"/>
  <c r="W43" i="23"/>
  <c r="W33" i="31" s="1"/>
  <c r="S43" i="23"/>
  <c r="S33" i="31" s="1"/>
  <c r="S32" i="23"/>
  <c r="BE40" i="23"/>
  <c r="AR40" i="23"/>
  <c r="AU40" i="23" s="1"/>
  <c r="AZ40" i="23" s="1"/>
  <c r="AD40" i="23"/>
  <c r="AF40" i="23" s="1"/>
  <c r="AI40" i="23" s="1"/>
  <c r="Z40" i="23"/>
  <c r="W40" i="23"/>
  <c r="S40" i="23"/>
  <c r="AR32" i="23"/>
  <c r="AU32" i="23" s="1"/>
  <c r="AZ32" i="23" s="1"/>
  <c r="AD32" i="23"/>
  <c r="AF32" i="23" s="1"/>
  <c r="AI32" i="23" s="1"/>
  <c r="Z32" i="23"/>
  <c r="W32" i="23"/>
  <c r="AP183" i="21"/>
  <c r="AS183" i="21" s="1"/>
  <c r="AX183" i="21" s="1"/>
  <c r="Z183" i="21"/>
  <c r="AD183" i="21" s="1"/>
  <c r="AG183" i="21" s="1"/>
  <c r="AP182" i="21"/>
  <c r="AS182" i="21" s="1"/>
  <c r="AX182" i="21" s="1"/>
  <c r="Z182" i="21"/>
  <c r="AD182" i="21" s="1"/>
  <c r="AG182" i="21" s="1"/>
  <c r="AP185" i="21"/>
  <c r="AS185" i="21" s="1"/>
  <c r="AX185" i="21" s="1"/>
  <c r="Z185" i="21"/>
  <c r="AD185" i="21" s="1"/>
  <c r="AG185" i="21" s="1"/>
  <c r="AP184" i="21"/>
  <c r="AS184" i="21" s="1"/>
  <c r="AX184" i="21" s="1"/>
  <c r="Z184" i="21"/>
  <c r="AD184" i="21" s="1"/>
  <c r="AG184" i="21" s="1"/>
  <c r="AP181" i="21"/>
  <c r="AS181" i="21" s="1"/>
  <c r="AX181" i="21" s="1"/>
  <c r="Z181" i="21"/>
  <c r="AD181" i="21" s="1"/>
  <c r="AG181" i="21" s="1"/>
  <c r="AP178" i="21"/>
  <c r="AS178" i="21" s="1"/>
  <c r="AX178" i="21" s="1"/>
  <c r="Z178" i="21"/>
  <c r="AD178" i="21" s="1"/>
  <c r="AG178" i="21" s="1"/>
  <c r="AP180" i="21"/>
  <c r="AS180" i="21" s="1"/>
  <c r="AX180" i="21" s="1"/>
  <c r="Z180" i="21"/>
  <c r="AD180" i="21" s="1"/>
  <c r="AG180" i="21" s="1"/>
  <c r="AP179" i="21"/>
  <c r="AS179" i="21" s="1"/>
  <c r="AX179" i="21" s="1"/>
  <c r="Z179" i="21"/>
  <c r="AD179" i="21" s="1"/>
  <c r="AG179" i="21" s="1"/>
  <c r="AP177" i="21"/>
  <c r="AS177" i="21" s="1"/>
  <c r="AX177" i="21" s="1"/>
  <c r="Z177" i="21"/>
  <c r="AD177" i="21" s="1"/>
  <c r="AG177" i="21" s="1"/>
  <c r="AP174" i="21"/>
  <c r="AS174" i="21" s="1"/>
  <c r="AX174" i="21" s="1"/>
  <c r="Z174" i="21"/>
  <c r="AD174" i="21" s="1"/>
  <c r="AP176" i="21"/>
  <c r="AS176" i="21" s="1"/>
  <c r="AX176" i="21" s="1"/>
  <c r="Z176" i="21"/>
  <c r="AD176" i="21" s="1"/>
  <c r="AG176" i="21" s="1"/>
  <c r="AP175" i="21"/>
  <c r="AS175" i="21" s="1"/>
  <c r="AX175" i="21" s="1"/>
  <c r="Z175" i="21"/>
  <c r="AD175" i="21" s="1"/>
  <c r="AG175" i="21" s="1"/>
  <c r="AP161" i="21"/>
  <c r="AS161" i="21" s="1"/>
  <c r="AX161" i="21" s="1"/>
  <c r="Z161" i="21"/>
  <c r="AD161" i="21" s="1"/>
  <c r="AG161" i="21" s="1"/>
  <c r="Z171" i="21"/>
  <c r="AP173" i="21"/>
  <c r="AS173" i="21" s="1"/>
  <c r="AX173" i="21" s="1"/>
  <c r="Z173" i="21"/>
  <c r="AD173" i="21" s="1"/>
  <c r="AP172" i="21"/>
  <c r="AS172" i="21" s="1"/>
  <c r="AX172" i="21" s="1"/>
  <c r="Z172" i="21"/>
  <c r="AD172" i="21" s="1"/>
  <c r="AG172" i="21" s="1"/>
  <c r="AP171" i="21"/>
  <c r="AS171" i="21" s="1"/>
  <c r="AX171" i="21" s="1"/>
  <c r="AD171" i="21"/>
  <c r="L5" i="15" s="1"/>
  <c r="AG174" i="21" l="1"/>
  <c r="L6" i="15"/>
  <c r="M5" i="15"/>
  <c r="M9" i="15"/>
  <c r="M23" i="15"/>
  <c r="AG171" i="21"/>
  <c r="N38" i="12"/>
  <c r="AG173" i="21"/>
  <c r="N17" i="12"/>
  <c r="AG186" i="21"/>
  <c r="N19" i="12"/>
  <c r="AG193" i="21"/>
  <c r="O38" i="12"/>
  <c r="O11" i="12"/>
  <c r="O15" i="12"/>
  <c r="AS193" i="21"/>
  <c r="AX193" i="21" s="1"/>
  <c r="O27" i="12"/>
  <c r="AG194" i="21"/>
  <c r="O17" i="12"/>
  <c r="AG199" i="21"/>
  <c r="O13" i="12"/>
  <c r="O24" i="12" s="1"/>
  <c r="O51" i="12"/>
  <c r="Q17" i="4"/>
  <c r="J21" i="4"/>
  <c r="AY49" i="21"/>
  <c r="AY47" i="21"/>
  <c r="AY48" i="21"/>
  <c r="AY199" i="21"/>
  <c r="AY197" i="21"/>
  <c r="AY198" i="21"/>
  <c r="AY196" i="21"/>
  <c r="AY195" i="21"/>
  <c r="AY194" i="21"/>
  <c r="AY193" i="21"/>
  <c r="BA44" i="23"/>
  <c r="BA22" i="23"/>
  <c r="BE22" i="23"/>
  <c r="BA48" i="23"/>
  <c r="BA47" i="23"/>
  <c r="BA33" i="23"/>
  <c r="BA17" i="23"/>
  <c r="BA13" i="23"/>
  <c r="AY191" i="21"/>
  <c r="AY192" i="21"/>
  <c r="AY189" i="21"/>
  <c r="AY190" i="21"/>
  <c r="AY188" i="21"/>
  <c r="AY186" i="21"/>
  <c r="AY187" i="21"/>
  <c r="AA35" i="31"/>
  <c r="BA46" i="23"/>
  <c r="BA45" i="23"/>
  <c r="BA43" i="23"/>
  <c r="BA40" i="23"/>
  <c r="BA32" i="23"/>
  <c r="AY182" i="21"/>
  <c r="AY183" i="21"/>
  <c r="AY185" i="21"/>
  <c r="AY181" i="21"/>
  <c r="AY184" i="21"/>
  <c r="AY178" i="21"/>
  <c r="AY177" i="21"/>
  <c r="AY179" i="21"/>
  <c r="AY180" i="21"/>
  <c r="AY174" i="21"/>
  <c r="AY175" i="21"/>
  <c r="AY176" i="21"/>
  <c r="AY161" i="21"/>
  <c r="AY173" i="21"/>
  <c r="AY171" i="21"/>
  <c r="AY172" i="21"/>
  <c r="AG49" i="21" l="1"/>
  <c r="AG48" i="21"/>
  <c r="AG47" i="21"/>
  <c r="AR43" i="22"/>
  <c r="AU43" i="22" s="1"/>
  <c r="AZ43" i="22" s="1"/>
  <c r="AD43" i="22"/>
  <c r="AF43" i="22" s="1"/>
  <c r="AI43" i="22" s="1"/>
  <c r="Z43" i="22"/>
  <c r="W43" i="22"/>
  <c r="S43" i="22"/>
  <c r="AR27" i="22"/>
  <c r="AU27" i="22" s="1"/>
  <c r="AZ27" i="22" s="1"/>
  <c r="AD27" i="22"/>
  <c r="AF27" i="22" s="1"/>
  <c r="AI27" i="22" s="1"/>
  <c r="Z27" i="22"/>
  <c r="W27" i="22"/>
  <c r="S27" i="22"/>
  <c r="AS16" i="20"/>
  <c r="AV16" i="20" s="1"/>
  <c r="BA16" i="20" s="1"/>
  <c r="AC16" i="20"/>
  <c r="Y16" i="20"/>
  <c r="V16" i="20"/>
  <c r="R16" i="20"/>
  <c r="AQ89" i="20"/>
  <c r="AS89" i="20" s="1"/>
  <c r="AV89" i="20" s="1"/>
  <c r="BA89" i="20" s="1"/>
  <c r="AC89" i="20"/>
  <c r="Y89" i="20"/>
  <c r="V89" i="20"/>
  <c r="AQ82" i="20"/>
  <c r="AS82" i="20" s="1"/>
  <c r="AV82" i="20" s="1"/>
  <c r="BA82" i="20" s="1"/>
  <c r="AC82" i="20"/>
  <c r="Y82" i="20"/>
  <c r="V82" i="20"/>
  <c r="AQ73" i="20"/>
  <c r="AS73" i="20" s="1"/>
  <c r="AV73" i="20" s="1"/>
  <c r="BA73" i="20" s="1"/>
  <c r="AC73" i="20"/>
  <c r="Y73" i="20"/>
  <c r="V73" i="20"/>
  <c r="AQ68" i="20"/>
  <c r="AS68" i="20" s="1"/>
  <c r="AV68" i="20" s="1"/>
  <c r="BA68" i="20" s="1"/>
  <c r="AC68" i="20"/>
  <c r="Y68" i="20"/>
  <c r="V68" i="20"/>
  <c r="AR42" i="22"/>
  <c r="AU42" i="22" s="1"/>
  <c r="AZ42" i="22" s="1"/>
  <c r="AD42" i="22"/>
  <c r="AF42" i="22" s="1"/>
  <c r="AI42" i="22" s="1"/>
  <c r="Z42" i="22"/>
  <c r="W42" i="22"/>
  <c r="S42" i="22"/>
  <c r="AR26" i="22"/>
  <c r="AU26" i="22" s="1"/>
  <c r="AZ26" i="22" s="1"/>
  <c r="AD26" i="22"/>
  <c r="AF26" i="22" s="1"/>
  <c r="AI26" i="22" s="1"/>
  <c r="Z26" i="22"/>
  <c r="W26" i="22"/>
  <c r="S26" i="22"/>
  <c r="AS15" i="20"/>
  <c r="AV15" i="20" s="1"/>
  <c r="BA15" i="20" s="1"/>
  <c r="AC15" i="20"/>
  <c r="Y15" i="20"/>
  <c r="V15" i="20"/>
  <c r="R15" i="20"/>
  <c r="AR41" i="22"/>
  <c r="AU41" i="22" s="1"/>
  <c r="AZ41" i="22" s="1"/>
  <c r="AD41" i="22"/>
  <c r="AF41" i="22" s="1"/>
  <c r="AI41" i="22" s="1"/>
  <c r="Z41" i="22"/>
  <c r="W41" i="22"/>
  <c r="S41" i="22"/>
  <c r="AR40" i="22"/>
  <c r="AU40" i="22" s="1"/>
  <c r="AZ40" i="22" s="1"/>
  <c r="AD40" i="22"/>
  <c r="AF40" i="22" s="1"/>
  <c r="AI40" i="22" s="1"/>
  <c r="Z40" i="22"/>
  <c r="W40" i="22"/>
  <c r="S40" i="22"/>
  <c r="AS14" i="20"/>
  <c r="AV14" i="20" s="1"/>
  <c r="BA14" i="20" s="1"/>
  <c r="AC14" i="20"/>
  <c r="Y14" i="20"/>
  <c r="V14" i="20"/>
  <c r="R14" i="20"/>
  <c r="N20" i="4"/>
  <c r="G20" i="4"/>
  <c r="AI146" i="30"/>
  <c r="AP45" i="21"/>
  <c r="Z45" i="21"/>
  <c r="AD45" i="21" s="1"/>
  <c r="AM31" i="29"/>
  <c r="AK31" i="29"/>
  <c r="AL31" i="29" s="1"/>
  <c r="AI31" i="29"/>
  <c r="AG31" i="29"/>
  <c r="AH31" i="29" s="1"/>
  <c r="AE31" i="29"/>
  <c r="AC31" i="29"/>
  <c r="W31" i="29"/>
  <c r="U31" i="29"/>
  <c r="S31" i="29"/>
  <c r="AA31" i="29" s="1"/>
  <c r="Q31" i="29"/>
  <c r="Y31" i="29" s="1"/>
  <c r="AR26" i="26"/>
  <c r="AU26" i="26" s="1"/>
  <c r="AZ26" i="26" s="1"/>
  <c r="AD26" i="26"/>
  <c r="AF26" i="26" s="1"/>
  <c r="AI26" i="26" s="1"/>
  <c r="Z26" i="26"/>
  <c r="W26" i="26"/>
  <c r="S26" i="26"/>
  <c r="AP31" i="21"/>
  <c r="Z31" i="21"/>
  <c r="AD31" i="21" s="1"/>
  <c r="AR15" i="22"/>
  <c r="AU15" i="22" s="1"/>
  <c r="AZ15" i="22" s="1"/>
  <c r="AD15" i="22"/>
  <c r="AF15" i="22" s="1"/>
  <c r="AI15" i="22" s="1"/>
  <c r="Z15" i="22"/>
  <c r="W15" i="22"/>
  <c r="S15" i="22"/>
  <c r="L11" i="15" l="1"/>
  <c r="AS31" i="21"/>
  <c r="AX31" i="21" s="1"/>
  <c r="K16" i="4"/>
  <c r="T16" i="12"/>
  <c r="N16" i="12"/>
  <c r="AS45" i="21"/>
  <c r="AX45" i="21" s="1"/>
  <c r="K12" i="4"/>
  <c r="K20" i="4"/>
  <c r="BA43" i="22"/>
  <c r="BA27" i="22"/>
  <c r="AG16" i="20"/>
  <c r="AJ16" i="20" s="1"/>
  <c r="AE16" i="20"/>
  <c r="BB16" i="20"/>
  <c r="AG89" i="20"/>
  <c r="AJ89" i="20" s="1"/>
  <c r="AE89" i="20"/>
  <c r="BB89" i="20"/>
  <c r="AG82" i="20"/>
  <c r="AJ82" i="20" s="1"/>
  <c r="AE82" i="20"/>
  <c r="BB82" i="20"/>
  <c r="AG73" i="20"/>
  <c r="AJ73" i="20" s="1"/>
  <c r="AE73" i="20"/>
  <c r="BB73" i="20"/>
  <c r="AG68" i="20"/>
  <c r="AJ68" i="20" s="1"/>
  <c r="AE68" i="20"/>
  <c r="BB68" i="20"/>
  <c r="BA42" i="22"/>
  <c r="BA26" i="22"/>
  <c r="AG15" i="20"/>
  <c r="AJ15" i="20" s="1"/>
  <c r="AE15" i="20"/>
  <c r="BB15" i="20"/>
  <c r="BA41" i="22"/>
  <c r="BA40" i="22"/>
  <c r="AG14" i="20"/>
  <c r="AJ14" i="20" s="1"/>
  <c r="AE14" i="20"/>
  <c r="BB14" i="20"/>
  <c r="AY45" i="21"/>
  <c r="BA26" i="26"/>
  <c r="AY31" i="21"/>
  <c r="BA15" i="22"/>
  <c r="AG45" i="21" l="1"/>
  <c r="AG31" i="21"/>
  <c r="Z44" i="21" l="1"/>
  <c r="AD44" i="21" s="1"/>
  <c r="AR189" i="22"/>
  <c r="AU189" i="22" s="1"/>
  <c r="AZ189" i="22" s="1"/>
  <c r="AD189" i="22"/>
  <c r="AF189" i="22" s="1"/>
  <c r="AI189" i="22" s="1"/>
  <c r="Z189" i="22"/>
  <c r="W189" i="22"/>
  <c r="S189" i="22"/>
  <c r="AR25" i="22"/>
  <c r="AU25" i="22" s="1"/>
  <c r="AZ25" i="22" s="1"/>
  <c r="AD25" i="22"/>
  <c r="AF25" i="22" s="1"/>
  <c r="AI25" i="22" s="1"/>
  <c r="Z25" i="22"/>
  <c r="W25" i="22"/>
  <c r="S25" i="22"/>
  <c r="AS13" i="20"/>
  <c r="AV13" i="20" s="1"/>
  <c r="BA13" i="20" s="1"/>
  <c r="AC13" i="20"/>
  <c r="Y13" i="20"/>
  <c r="V13" i="20"/>
  <c r="R13" i="20"/>
  <c r="AM282" i="33"/>
  <c r="AK282" i="33"/>
  <c r="AI282" i="33"/>
  <c r="AG282" i="33"/>
  <c r="AE282" i="33"/>
  <c r="AC282" i="33"/>
  <c r="W282" i="33"/>
  <c r="U282" i="33"/>
  <c r="S282" i="33"/>
  <c r="AA282" i="33" s="1"/>
  <c r="Q282" i="33"/>
  <c r="Y282" i="33" s="1"/>
  <c r="AM281" i="33"/>
  <c r="AK281" i="33"/>
  <c r="AI281" i="33"/>
  <c r="AG281" i="33"/>
  <c r="AE281" i="33"/>
  <c r="AC281" i="33"/>
  <c r="W281" i="33"/>
  <c r="U281" i="33"/>
  <c r="S281" i="33"/>
  <c r="AA281" i="33" s="1"/>
  <c r="Q281" i="33"/>
  <c r="Y281" i="33" s="1"/>
  <c r="AM280" i="33"/>
  <c r="AK280" i="33"/>
  <c r="AI280" i="33"/>
  <c r="AG280" i="33"/>
  <c r="AE280" i="33"/>
  <c r="AC280" i="33"/>
  <c r="W280" i="33"/>
  <c r="U280" i="33"/>
  <c r="S280" i="33"/>
  <c r="AA280" i="33" s="1"/>
  <c r="Q280" i="33"/>
  <c r="Y280" i="33" s="1"/>
  <c r="AM279" i="33"/>
  <c r="AK279" i="33"/>
  <c r="AI279" i="33"/>
  <c r="AG279" i="33"/>
  <c r="AE279" i="33"/>
  <c r="AC279" i="33"/>
  <c r="W279" i="33"/>
  <c r="U279" i="33"/>
  <c r="S279" i="33"/>
  <c r="AA279" i="33" s="1"/>
  <c r="Q279" i="33"/>
  <c r="Y279" i="33" s="1"/>
  <c r="AM278" i="33"/>
  <c r="AK278" i="33"/>
  <c r="AI278" i="33"/>
  <c r="AG278" i="33"/>
  <c r="AE278" i="33"/>
  <c r="AC278" i="33"/>
  <c r="W278" i="33"/>
  <c r="U278" i="33"/>
  <c r="S278" i="33"/>
  <c r="AA278" i="33" s="1"/>
  <c r="Q278" i="33"/>
  <c r="Y278" i="33" s="1"/>
  <c r="AM277" i="33"/>
  <c r="AK277" i="33"/>
  <c r="AI277" i="33"/>
  <c r="AG277" i="33"/>
  <c r="AE277" i="33"/>
  <c r="AC277" i="33"/>
  <c r="W277" i="33"/>
  <c r="U277" i="33"/>
  <c r="S277" i="33"/>
  <c r="AA277" i="33" s="1"/>
  <c r="Q277" i="33"/>
  <c r="Y277" i="33" s="1"/>
  <c r="AM276" i="33"/>
  <c r="AK276" i="33"/>
  <c r="AI276" i="33"/>
  <c r="AG276" i="33"/>
  <c r="AE276" i="33"/>
  <c r="AC276" i="33"/>
  <c r="W276" i="33"/>
  <c r="U276" i="33"/>
  <c r="S276" i="33"/>
  <c r="AA276" i="33" s="1"/>
  <c r="Q276" i="33"/>
  <c r="Y276" i="33" s="1"/>
  <c r="AM275" i="33"/>
  <c r="AK275" i="33"/>
  <c r="AI275" i="33"/>
  <c r="AG275" i="33"/>
  <c r="AE275" i="33"/>
  <c r="AC275" i="33"/>
  <c r="W275" i="33"/>
  <c r="U275" i="33"/>
  <c r="S275" i="33"/>
  <c r="AA275" i="33" s="1"/>
  <c r="Q275" i="33"/>
  <c r="Y275" i="33" s="1"/>
  <c r="AM274" i="33"/>
  <c r="AK274" i="33"/>
  <c r="AI274" i="33"/>
  <c r="AG274" i="33"/>
  <c r="AE274" i="33"/>
  <c r="AC274" i="33"/>
  <c r="W274" i="33"/>
  <c r="U274" i="33"/>
  <c r="S274" i="33"/>
  <c r="AA274" i="33" s="1"/>
  <c r="Q274" i="33"/>
  <c r="Y274" i="33" s="1"/>
  <c r="AM273" i="33"/>
  <c r="AK273" i="33"/>
  <c r="AI273" i="33"/>
  <c r="AG273" i="33"/>
  <c r="AE273" i="33"/>
  <c r="AC273" i="33"/>
  <c r="W273" i="33"/>
  <c r="U273" i="33"/>
  <c r="S273" i="33"/>
  <c r="AA273" i="33" s="1"/>
  <c r="Q273" i="33"/>
  <c r="Y273" i="33" s="1"/>
  <c r="AM272" i="33"/>
  <c r="AK272" i="33"/>
  <c r="AI272" i="33"/>
  <c r="AG272" i="33"/>
  <c r="AE272" i="33"/>
  <c r="AC272" i="33"/>
  <c r="W272" i="33"/>
  <c r="U272" i="33"/>
  <c r="S272" i="33"/>
  <c r="AA272" i="33" s="1"/>
  <c r="Q272" i="33"/>
  <c r="Y272" i="33" s="1"/>
  <c r="AM271" i="33"/>
  <c r="AK271" i="33"/>
  <c r="AI271" i="33"/>
  <c r="AG271" i="33"/>
  <c r="AE271" i="33"/>
  <c r="AC271" i="33"/>
  <c r="W271" i="33"/>
  <c r="U271" i="33"/>
  <c r="S271" i="33"/>
  <c r="AA271" i="33" s="1"/>
  <c r="Q271" i="33"/>
  <c r="Y271" i="33" s="1"/>
  <c r="AM270" i="33"/>
  <c r="AK270" i="33"/>
  <c r="AI270" i="33"/>
  <c r="AG270" i="33"/>
  <c r="AE270" i="33"/>
  <c r="AC270" i="33"/>
  <c r="W270" i="33"/>
  <c r="U270" i="33"/>
  <c r="S270" i="33"/>
  <c r="AA270" i="33" s="1"/>
  <c r="Q270" i="33"/>
  <c r="Y270" i="33" s="1"/>
  <c r="AM269" i="33"/>
  <c r="AK269" i="33"/>
  <c r="AI269" i="33"/>
  <c r="AG269" i="33"/>
  <c r="AE269" i="33"/>
  <c r="AC269" i="33"/>
  <c r="W269" i="33"/>
  <c r="U269" i="33"/>
  <c r="S269" i="33"/>
  <c r="AA269" i="33" s="1"/>
  <c r="Q269" i="33"/>
  <c r="Y269" i="33" s="1"/>
  <c r="AM268" i="33"/>
  <c r="AK268" i="33"/>
  <c r="AI268" i="33"/>
  <c r="AG268" i="33"/>
  <c r="AE268" i="33"/>
  <c r="AC268" i="33"/>
  <c r="W268" i="33"/>
  <c r="U268" i="33"/>
  <c r="S268" i="33"/>
  <c r="AA268" i="33" s="1"/>
  <c r="Q268" i="33"/>
  <c r="Y268" i="33" s="1"/>
  <c r="AM267" i="33"/>
  <c r="AK267" i="33"/>
  <c r="AI267" i="33"/>
  <c r="AG267" i="33"/>
  <c r="AE267" i="33"/>
  <c r="AC267" i="33"/>
  <c r="W267" i="33"/>
  <c r="U267" i="33"/>
  <c r="S267" i="33"/>
  <c r="AA267" i="33" s="1"/>
  <c r="Q267" i="33"/>
  <c r="Y267" i="33" s="1"/>
  <c r="AM266" i="33"/>
  <c r="AK266" i="33"/>
  <c r="AI266" i="33"/>
  <c r="AG266" i="33"/>
  <c r="AE266" i="33"/>
  <c r="AC266" i="33"/>
  <c r="W266" i="33"/>
  <c r="U266" i="33"/>
  <c r="S266" i="33"/>
  <c r="AA266" i="33" s="1"/>
  <c r="Q266" i="33"/>
  <c r="Y266" i="33" s="1"/>
  <c r="AM265" i="33"/>
  <c r="AK265" i="33"/>
  <c r="AI265" i="33"/>
  <c r="AG265" i="33"/>
  <c r="AE265" i="33"/>
  <c r="AC265" i="33"/>
  <c r="W265" i="33"/>
  <c r="U265" i="33"/>
  <c r="S265" i="33"/>
  <c r="AA265" i="33" s="1"/>
  <c r="Q265" i="33"/>
  <c r="Y265" i="33" s="1"/>
  <c r="AM264" i="33"/>
  <c r="AK264" i="33"/>
  <c r="AI264" i="33"/>
  <c r="AG264" i="33"/>
  <c r="AE264" i="33"/>
  <c r="AC264" i="33"/>
  <c r="W264" i="33"/>
  <c r="U264" i="33"/>
  <c r="S264" i="33"/>
  <c r="AA264" i="33" s="1"/>
  <c r="Q264" i="33"/>
  <c r="Y264" i="33" s="1"/>
  <c r="AM263" i="33"/>
  <c r="AK263" i="33"/>
  <c r="AI263" i="33"/>
  <c r="AG263" i="33"/>
  <c r="AE263" i="33"/>
  <c r="AC263" i="33"/>
  <c r="W263" i="33"/>
  <c r="U263" i="33"/>
  <c r="S263" i="33"/>
  <c r="AA263" i="33" s="1"/>
  <c r="Q263" i="33"/>
  <c r="Y263" i="33" s="1"/>
  <c r="AM262" i="33"/>
  <c r="AK262" i="33"/>
  <c r="AI262" i="33"/>
  <c r="AG262" i="33"/>
  <c r="AE262" i="33"/>
  <c r="AC262" i="33"/>
  <c r="W262" i="33"/>
  <c r="U262" i="33"/>
  <c r="S262" i="33"/>
  <c r="AA262" i="33" s="1"/>
  <c r="Q262" i="33"/>
  <c r="Y262" i="33" s="1"/>
  <c r="AM261" i="33"/>
  <c r="AK261" i="33"/>
  <c r="AI261" i="33"/>
  <c r="AG261" i="33"/>
  <c r="AE261" i="33"/>
  <c r="AC261" i="33"/>
  <c r="W261" i="33"/>
  <c r="U261" i="33"/>
  <c r="S261" i="33"/>
  <c r="AA261" i="33" s="1"/>
  <c r="Q261" i="33"/>
  <c r="Y261" i="33" s="1"/>
  <c r="AM260" i="33"/>
  <c r="AK260" i="33"/>
  <c r="AI260" i="33"/>
  <c r="AG260" i="33"/>
  <c r="AE260" i="33"/>
  <c r="AC260" i="33"/>
  <c r="W260" i="33"/>
  <c r="U260" i="33"/>
  <c r="S260" i="33"/>
  <c r="AA260" i="33" s="1"/>
  <c r="Q260" i="33"/>
  <c r="Y260" i="33" s="1"/>
  <c r="AM259" i="33"/>
  <c r="AK259" i="33"/>
  <c r="AI259" i="33"/>
  <c r="AG259" i="33"/>
  <c r="AE259" i="33"/>
  <c r="AC259" i="33"/>
  <c r="W259" i="33"/>
  <c r="U259" i="33"/>
  <c r="S259" i="33"/>
  <c r="AA259" i="33" s="1"/>
  <c r="Q259" i="33"/>
  <c r="Y259" i="33" s="1"/>
  <c r="AM258" i="33"/>
  <c r="AK258" i="33"/>
  <c r="AI258" i="33"/>
  <c r="AG258" i="33"/>
  <c r="AE258" i="33"/>
  <c r="AC258" i="33"/>
  <c r="W258" i="33"/>
  <c r="U258" i="33"/>
  <c r="S258" i="33"/>
  <c r="AA258" i="33" s="1"/>
  <c r="Q258" i="33"/>
  <c r="Y258" i="33" s="1"/>
  <c r="AM257" i="33"/>
  <c r="AK257" i="33"/>
  <c r="AI257" i="33"/>
  <c r="AG257" i="33"/>
  <c r="AE257" i="33"/>
  <c r="AC257" i="33"/>
  <c r="W257" i="33"/>
  <c r="U257" i="33"/>
  <c r="S257" i="33"/>
  <c r="AA257" i="33" s="1"/>
  <c r="Q257" i="33"/>
  <c r="Y257" i="33" s="1"/>
  <c r="AM256" i="33"/>
  <c r="AK256" i="33"/>
  <c r="AI256" i="33"/>
  <c r="AG256" i="33"/>
  <c r="AE256" i="33"/>
  <c r="AC256" i="33"/>
  <c r="W256" i="33"/>
  <c r="U256" i="33"/>
  <c r="S256" i="33"/>
  <c r="AA256" i="33" s="1"/>
  <c r="Q256" i="33"/>
  <c r="Y256" i="33" s="1"/>
  <c r="AM255" i="33"/>
  <c r="AK255" i="33"/>
  <c r="AI255" i="33"/>
  <c r="AG255" i="33"/>
  <c r="AE255" i="33"/>
  <c r="AC255" i="33"/>
  <c r="W255" i="33"/>
  <c r="U255" i="33"/>
  <c r="S255" i="33"/>
  <c r="AA255" i="33" s="1"/>
  <c r="Q255" i="33"/>
  <c r="Y255" i="33" s="1"/>
  <c r="AM254" i="33"/>
  <c r="AK254" i="33"/>
  <c r="AI254" i="33"/>
  <c r="AG254" i="33"/>
  <c r="AE254" i="33"/>
  <c r="AC254" i="33"/>
  <c r="W254" i="33"/>
  <c r="U254" i="33"/>
  <c r="S254" i="33"/>
  <c r="AA254" i="33" s="1"/>
  <c r="Q254" i="33"/>
  <c r="Y254" i="33" s="1"/>
  <c r="AM253" i="33"/>
  <c r="AK253" i="33"/>
  <c r="AI253" i="33"/>
  <c r="AG253" i="33"/>
  <c r="AE253" i="33"/>
  <c r="AC253" i="33"/>
  <c r="W253" i="33"/>
  <c r="U253" i="33"/>
  <c r="S253" i="33"/>
  <c r="AA253" i="33" s="1"/>
  <c r="Q253" i="33"/>
  <c r="Y253" i="33" s="1"/>
  <c r="AM252" i="33"/>
  <c r="AK252" i="33"/>
  <c r="AI252" i="33"/>
  <c r="AG252" i="33"/>
  <c r="AE252" i="33"/>
  <c r="AC252" i="33"/>
  <c r="W252" i="33"/>
  <c r="U252" i="33"/>
  <c r="S252" i="33"/>
  <c r="AA252" i="33" s="1"/>
  <c r="Q252" i="33"/>
  <c r="Y252" i="33" s="1"/>
  <c r="AM251" i="33"/>
  <c r="AK251" i="33"/>
  <c r="AI251" i="33"/>
  <c r="AG251" i="33"/>
  <c r="AE251" i="33"/>
  <c r="AC251" i="33"/>
  <c r="W251" i="33"/>
  <c r="U251" i="33"/>
  <c r="S251" i="33"/>
  <c r="AA251" i="33" s="1"/>
  <c r="Q251" i="33"/>
  <c r="Y251" i="33" s="1"/>
  <c r="AM250" i="33"/>
  <c r="AK250" i="33"/>
  <c r="AI250" i="33"/>
  <c r="AG250" i="33"/>
  <c r="AE250" i="33"/>
  <c r="AC250" i="33"/>
  <c r="W250" i="33"/>
  <c r="U250" i="33"/>
  <c r="S250" i="33"/>
  <c r="AA250" i="33" s="1"/>
  <c r="Q250" i="33"/>
  <c r="Y250" i="33" s="1"/>
  <c r="AM249" i="33"/>
  <c r="AK249" i="33"/>
  <c r="AI249" i="33"/>
  <c r="AG249" i="33"/>
  <c r="AE249" i="33"/>
  <c r="AC249" i="33"/>
  <c r="W249" i="33"/>
  <c r="U249" i="33"/>
  <c r="S249" i="33"/>
  <c r="AA249" i="33" s="1"/>
  <c r="Q249" i="33"/>
  <c r="Y249" i="33" s="1"/>
  <c r="AM248" i="33"/>
  <c r="AK248" i="33"/>
  <c r="AI248" i="33"/>
  <c r="AG248" i="33"/>
  <c r="AE248" i="33"/>
  <c r="AC248" i="33"/>
  <c r="W248" i="33"/>
  <c r="U248" i="33"/>
  <c r="S248" i="33"/>
  <c r="AA248" i="33" s="1"/>
  <c r="Q248" i="33"/>
  <c r="Y248" i="33" s="1"/>
  <c r="AM247" i="33"/>
  <c r="AK247" i="33"/>
  <c r="AI247" i="33"/>
  <c r="AG247" i="33"/>
  <c r="AE247" i="33"/>
  <c r="AC247" i="33"/>
  <c r="W247" i="33"/>
  <c r="U247" i="33"/>
  <c r="S247" i="33"/>
  <c r="AA247" i="33" s="1"/>
  <c r="Q247" i="33"/>
  <c r="Y247" i="33" s="1"/>
  <c r="AM246" i="33"/>
  <c r="AK246" i="33"/>
  <c r="AI246" i="33"/>
  <c r="AG246" i="33"/>
  <c r="AE246" i="33"/>
  <c r="AC246" i="33"/>
  <c r="W246" i="33"/>
  <c r="U246" i="33"/>
  <c r="S246" i="33"/>
  <c r="AA246" i="33" s="1"/>
  <c r="Q246" i="33"/>
  <c r="Y246" i="33" s="1"/>
  <c r="AM245" i="33"/>
  <c r="AK245" i="33"/>
  <c r="AI245" i="33"/>
  <c r="AG245" i="33"/>
  <c r="AE245" i="33"/>
  <c r="AC245" i="33"/>
  <c r="W245" i="33"/>
  <c r="U245" i="33"/>
  <c r="S245" i="33"/>
  <c r="AA245" i="33" s="1"/>
  <c r="Q245" i="33"/>
  <c r="Y245" i="33" s="1"/>
  <c r="AM244" i="33"/>
  <c r="AK244" i="33"/>
  <c r="AI244" i="33"/>
  <c r="AG244" i="33"/>
  <c r="AE244" i="33"/>
  <c r="AC244" i="33"/>
  <c r="W244" i="33"/>
  <c r="U244" i="33"/>
  <c r="S244" i="33"/>
  <c r="AA244" i="33" s="1"/>
  <c r="Q244" i="33"/>
  <c r="Y244" i="33" s="1"/>
  <c r="AM243" i="33"/>
  <c r="AK243" i="33"/>
  <c r="AI243" i="33"/>
  <c r="AG243" i="33"/>
  <c r="AE243" i="33"/>
  <c r="AC243" i="33"/>
  <c r="W243" i="33"/>
  <c r="U243" i="33"/>
  <c r="S243" i="33"/>
  <c r="AA243" i="33" s="1"/>
  <c r="Q243" i="33"/>
  <c r="Y243" i="33" s="1"/>
  <c r="AM242" i="33"/>
  <c r="AK242" i="33"/>
  <c r="AI242" i="33"/>
  <c r="AG242" i="33"/>
  <c r="AE242" i="33"/>
  <c r="AC242" i="33"/>
  <c r="W242" i="33"/>
  <c r="U242" i="33"/>
  <c r="S242" i="33"/>
  <c r="AA242" i="33" s="1"/>
  <c r="Q242" i="33"/>
  <c r="Y242" i="33" s="1"/>
  <c r="AM241" i="33"/>
  <c r="AK241" i="33"/>
  <c r="AI241" i="33"/>
  <c r="AG241" i="33"/>
  <c r="AE241" i="33"/>
  <c r="AC241" i="33"/>
  <c r="W241" i="33"/>
  <c r="U241" i="33"/>
  <c r="S241" i="33"/>
  <c r="AA241" i="33" s="1"/>
  <c r="Q241" i="33"/>
  <c r="Y241" i="33" s="1"/>
  <c r="AM240" i="33"/>
  <c r="AK240" i="33"/>
  <c r="AI240" i="33"/>
  <c r="AG240" i="33"/>
  <c r="AE240" i="33"/>
  <c r="AC240" i="33"/>
  <c r="W240" i="33"/>
  <c r="U240" i="33"/>
  <c r="S240" i="33"/>
  <c r="AA240" i="33" s="1"/>
  <c r="Q240" i="33"/>
  <c r="Y240" i="33" s="1"/>
  <c r="AM239" i="33"/>
  <c r="AK239" i="33"/>
  <c r="AI239" i="33"/>
  <c r="AG239" i="33"/>
  <c r="AE239" i="33"/>
  <c r="AC239" i="33"/>
  <c r="W239" i="33"/>
  <c r="U239" i="33"/>
  <c r="S239" i="33"/>
  <c r="AA239" i="33" s="1"/>
  <c r="Q239" i="33"/>
  <c r="Y239" i="33" s="1"/>
  <c r="AM238" i="33"/>
  <c r="AK238" i="33"/>
  <c r="AI238" i="33"/>
  <c r="AG238" i="33"/>
  <c r="AE238" i="33"/>
  <c r="AC238" i="33"/>
  <c r="W238" i="33"/>
  <c r="U238" i="33"/>
  <c r="S238" i="33"/>
  <c r="AA238" i="33" s="1"/>
  <c r="Q238" i="33"/>
  <c r="Y238" i="33" s="1"/>
  <c r="AM237" i="33"/>
  <c r="AK237" i="33"/>
  <c r="AI237" i="33"/>
  <c r="AG237" i="33"/>
  <c r="AE237" i="33"/>
  <c r="AC237" i="33"/>
  <c r="W237" i="33"/>
  <c r="U237" i="33"/>
  <c r="S237" i="33"/>
  <c r="AA237" i="33" s="1"/>
  <c r="Q237" i="33"/>
  <c r="Y237" i="33" s="1"/>
  <c r="AM236" i="33"/>
  <c r="AK236" i="33"/>
  <c r="AI236" i="33"/>
  <c r="AG236" i="33"/>
  <c r="AE236" i="33"/>
  <c r="AC236" i="33"/>
  <c r="W236" i="33"/>
  <c r="U236" i="33"/>
  <c r="S236" i="33"/>
  <c r="AA236" i="33" s="1"/>
  <c r="Q236" i="33"/>
  <c r="Y236" i="33" s="1"/>
  <c r="AM235" i="33"/>
  <c r="AK235" i="33"/>
  <c r="AI235" i="33"/>
  <c r="AG235" i="33"/>
  <c r="AE235" i="33"/>
  <c r="AC235" i="33"/>
  <c r="W235" i="33"/>
  <c r="U235" i="33"/>
  <c r="S235" i="33"/>
  <c r="AA235" i="33" s="1"/>
  <c r="Q235" i="33"/>
  <c r="Y235" i="33" s="1"/>
  <c r="AM234" i="33"/>
  <c r="AK234" i="33"/>
  <c r="AI234" i="33"/>
  <c r="AG234" i="33"/>
  <c r="AE234" i="33"/>
  <c r="AC234" i="33"/>
  <c r="W234" i="33"/>
  <c r="U234" i="33"/>
  <c r="S234" i="33"/>
  <c r="AA234" i="33" s="1"/>
  <c r="Q234" i="33"/>
  <c r="Y234" i="33" s="1"/>
  <c r="AM233" i="33"/>
  <c r="AK233" i="33"/>
  <c r="AI233" i="33"/>
  <c r="AG233" i="33"/>
  <c r="AE233" i="33"/>
  <c r="AC233" i="33"/>
  <c r="W233" i="33"/>
  <c r="U233" i="33"/>
  <c r="S233" i="33"/>
  <c r="AA233" i="33" s="1"/>
  <c r="Q233" i="33"/>
  <c r="Y233" i="33" s="1"/>
  <c r="AM232" i="33"/>
  <c r="AK232" i="33"/>
  <c r="AI232" i="33"/>
  <c r="AG232" i="33"/>
  <c r="AE232" i="33"/>
  <c r="AC232" i="33"/>
  <c r="W232" i="33"/>
  <c r="U232" i="33"/>
  <c r="S232" i="33"/>
  <c r="AA232" i="33" s="1"/>
  <c r="Q232" i="33"/>
  <c r="Y232" i="33" s="1"/>
  <c r="AM231" i="33"/>
  <c r="AK231" i="33"/>
  <c r="AI231" i="33"/>
  <c r="AG231" i="33"/>
  <c r="AE231" i="33"/>
  <c r="AC231" i="33"/>
  <c r="W231" i="33"/>
  <c r="U231" i="33"/>
  <c r="S231" i="33"/>
  <c r="AA231" i="33" s="1"/>
  <c r="Q231" i="33"/>
  <c r="Y231" i="33" s="1"/>
  <c r="AM230" i="33"/>
  <c r="AK230" i="33"/>
  <c r="AI230" i="33"/>
  <c r="AG230" i="33"/>
  <c r="AE230" i="33"/>
  <c r="AC230" i="33"/>
  <c r="W230" i="33"/>
  <c r="U230" i="33"/>
  <c r="S230" i="33"/>
  <c r="AA230" i="33" s="1"/>
  <c r="Q230" i="33"/>
  <c r="Y230" i="33" s="1"/>
  <c r="AM229" i="33"/>
  <c r="AK229" i="33"/>
  <c r="AI229" i="33"/>
  <c r="AG229" i="33"/>
  <c r="AE229" i="33"/>
  <c r="AC229" i="33"/>
  <c r="W229" i="33"/>
  <c r="U229" i="33"/>
  <c r="S229" i="33"/>
  <c r="AA229" i="33" s="1"/>
  <c r="Q229" i="33"/>
  <c r="Y229" i="33" s="1"/>
  <c r="AM228" i="33"/>
  <c r="AK228" i="33"/>
  <c r="AI228" i="33"/>
  <c r="AG228" i="33"/>
  <c r="AE228" i="33"/>
  <c r="AC228" i="33"/>
  <c r="W228" i="33"/>
  <c r="U228" i="33"/>
  <c r="S228" i="33"/>
  <c r="AA228" i="33" s="1"/>
  <c r="Q228" i="33"/>
  <c r="Y228" i="33" s="1"/>
  <c r="AM227" i="33"/>
  <c r="AK227" i="33"/>
  <c r="AI227" i="33"/>
  <c r="AG227" i="33"/>
  <c r="AE227" i="33"/>
  <c r="AC227" i="33"/>
  <c r="W227" i="33"/>
  <c r="U227" i="33"/>
  <c r="S227" i="33"/>
  <c r="AA227" i="33" s="1"/>
  <c r="Q227" i="33"/>
  <c r="Y227" i="33" s="1"/>
  <c r="AM226" i="33"/>
  <c r="AK226" i="33"/>
  <c r="AI226" i="33"/>
  <c r="AG226" i="33"/>
  <c r="AE226" i="33"/>
  <c r="AC226" i="33"/>
  <c r="W226" i="33"/>
  <c r="U226" i="33"/>
  <c r="S226" i="33"/>
  <c r="AA226" i="33" s="1"/>
  <c r="Q226" i="33"/>
  <c r="Y226" i="33" s="1"/>
  <c r="AM225" i="33"/>
  <c r="AK225" i="33"/>
  <c r="AI225" i="33"/>
  <c r="AG225" i="33"/>
  <c r="AE225" i="33"/>
  <c r="AC225" i="33"/>
  <c r="W225" i="33"/>
  <c r="U225" i="33"/>
  <c r="S225" i="33"/>
  <c r="AA225" i="33" s="1"/>
  <c r="Q225" i="33"/>
  <c r="Y225" i="33" s="1"/>
  <c r="AM224" i="33"/>
  <c r="AK224" i="33"/>
  <c r="AI224" i="33"/>
  <c r="AG224" i="33"/>
  <c r="AE224" i="33"/>
  <c r="AC224" i="33"/>
  <c r="W224" i="33"/>
  <c r="U224" i="33"/>
  <c r="S224" i="33"/>
  <c r="AA224" i="33" s="1"/>
  <c r="Q224" i="33"/>
  <c r="Y224" i="33" s="1"/>
  <c r="AM223" i="33"/>
  <c r="AK223" i="33"/>
  <c r="AI223" i="33"/>
  <c r="AG223" i="33"/>
  <c r="AE223" i="33"/>
  <c r="AC223" i="33"/>
  <c r="W223" i="33"/>
  <c r="U223" i="33"/>
  <c r="S223" i="33"/>
  <c r="AA223" i="33" s="1"/>
  <c r="Q223" i="33"/>
  <c r="Y223" i="33" s="1"/>
  <c r="AM222" i="33"/>
  <c r="AK222" i="33"/>
  <c r="AI222" i="33"/>
  <c r="AG222" i="33"/>
  <c r="AE222" i="33"/>
  <c r="AC222" i="33"/>
  <c r="W222" i="33"/>
  <c r="U222" i="33"/>
  <c r="S222" i="33"/>
  <c r="AA222" i="33" s="1"/>
  <c r="Q222" i="33"/>
  <c r="Y222" i="33" s="1"/>
  <c r="AM221" i="33"/>
  <c r="AK221" i="33"/>
  <c r="AI221" i="33"/>
  <c r="AG221" i="33"/>
  <c r="AE221" i="33"/>
  <c r="AC221" i="33"/>
  <c r="W221" i="33"/>
  <c r="U221" i="33"/>
  <c r="S221" i="33"/>
  <c r="AA221" i="33" s="1"/>
  <c r="Q221" i="33"/>
  <c r="Y221" i="33" s="1"/>
  <c r="AM220" i="33"/>
  <c r="AK220" i="33"/>
  <c r="AI220" i="33"/>
  <c r="AG220" i="33"/>
  <c r="AE220" i="33"/>
  <c r="AC220" i="33"/>
  <c r="W220" i="33"/>
  <c r="U220" i="33"/>
  <c r="S220" i="33"/>
  <c r="AA220" i="33" s="1"/>
  <c r="Q220" i="33"/>
  <c r="Y220" i="33" s="1"/>
  <c r="AM219" i="33"/>
  <c r="AK219" i="33"/>
  <c r="AI219" i="33"/>
  <c r="AG219" i="33"/>
  <c r="AE219" i="33"/>
  <c r="AC219" i="33"/>
  <c r="W219" i="33"/>
  <c r="U219" i="33"/>
  <c r="S219" i="33"/>
  <c r="AA219" i="33" s="1"/>
  <c r="Q219" i="33"/>
  <c r="Y219" i="33" s="1"/>
  <c r="AM218" i="33"/>
  <c r="AK218" i="33"/>
  <c r="AI218" i="33"/>
  <c r="AG218" i="33"/>
  <c r="AE218" i="33"/>
  <c r="AC218" i="33"/>
  <c r="W218" i="33"/>
  <c r="U218" i="33"/>
  <c r="S218" i="33"/>
  <c r="AA218" i="33" s="1"/>
  <c r="Q218" i="33"/>
  <c r="Y218" i="33" s="1"/>
  <c r="AM217" i="33"/>
  <c r="AK217" i="33"/>
  <c r="AI217" i="33"/>
  <c r="AG217" i="33"/>
  <c r="AE217" i="33"/>
  <c r="AC217" i="33"/>
  <c r="W217" i="33"/>
  <c r="U217" i="33"/>
  <c r="S217" i="33"/>
  <c r="AA217" i="33" s="1"/>
  <c r="Q217" i="33"/>
  <c r="Y217" i="33" s="1"/>
  <c r="AM216" i="33"/>
  <c r="AK216" i="33"/>
  <c r="AI216" i="33"/>
  <c r="AG216" i="33"/>
  <c r="AE216" i="33"/>
  <c r="AC216" i="33"/>
  <c r="W216" i="33"/>
  <c r="U216" i="33"/>
  <c r="S216" i="33"/>
  <c r="AA216" i="33" s="1"/>
  <c r="Q216" i="33"/>
  <c r="Y216" i="33" s="1"/>
  <c r="AM215" i="33"/>
  <c r="AK215" i="33"/>
  <c r="AI215" i="33"/>
  <c r="AG215" i="33"/>
  <c r="AE215" i="33"/>
  <c r="AC215" i="33"/>
  <c r="W215" i="33"/>
  <c r="U215" i="33"/>
  <c r="S215" i="33"/>
  <c r="AA215" i="33" s="1"/>
  <c r="Q215" i="33"/>
  <c r="Y215" i="33" s="1"/>
  <c r="AM214" i="33"/>
  <c r="AK214" i="33"/>
  <c r="AI214" i="33"/>
  <c r="AG214" i="33"/>
  <c r="AE214" i="33"/>
  <c r="AC214" i="33"/>
  <c r="W214" i="33"/>
  <c r="U214" i="33"/>
  <c r="S214" i="33"/>
  <c r="AA214" i="33" s="1"/>
  <c r="Q214" i="33"/>
  <c r="Y214" i="33" s="1"/>
  <c r="AM213" i="33"/>
  <c r="AK213" i="33"/>
  <c r="AI213" i="33"/>
  <c r="AG213" i="33"/>
  <c r="AE213" i="33"/>
  <c r="AC213" i="33"/>
  <c r="W213" i="33"/>
  <c r="U213" i="33"/>
  <c r="S213" i="33"/>
  <c r="AA213" i="33" s="1"/>
  <c r="Q213" i="33"/>
  <c r="Y213" i="33" s="1"/>
  <c r="AM212" i="33"/>
  <c r="AK212" i="33"/>
  <c r="AI212" i="33"/>
  <c r="AG212" i="33"/>
  <c r="AE212" i="33"/>
  <c r="AC212" i="33"/>
  <c r="W212" i="33"/>
  <c r="U212" i="33"/>
  <c r="S212" i="33"/>
  <c r="AA212" i="33" s="1"/>
  <c r="Q212" i="33"/>
  <c r="Y212" i="33" s="1"/>
  <c r="AM211" i="33"/>
  <c r="AK211" i="33"/>
  <c r="AI211" i="33"/>
  <c r="AG211" i="33"/>
  <c r="AE211" i="33"/>
  <c r="AC211" i="33"/>
  <c r="W211" i="33"/>
  <c r="U211" i="33"/>
  <c r="S211" i="33"/>
  <c r="AA211" i="33" s="1"/>
  <c r="Q211" i="33"/>
  <c r="Y211" i="33" s="1"/>
  <c r="AM210" i="33"/>
  <c r="AK210" i="33"/>
  <c r="AI210" i="33"/>
  <c r="AG210" i="33"/>
  <c r="AE210" i="33"/>
  <c r="AC210" i="33"/>
  <c r="W210" i="33"/>
  <c r="U210" i="33"/>
  <c r="S210" i="33"/>
  <c r="AA210" i="33" s="1"/>
  <c r="Q210" i="33"/>
  <c r="Y210" i="33" s="1"/>
  <c r="AM209" i="33"/>
  <c r="AK209" i="33"/>
  <c r="AI209" i="33"/>
  <c r="AG209" i="33"/>
  <c r="AE209" i="33"/>
  <c r="AC209" i="33"/>
  <c r="W209" i="33"/>
  <c r="U209" i="33"/>
  <c r="S209" i="33"/>
  <c r="AA209" i="33" s="1"/>
  <c r="Q209" i="33"/>
  <c r="Y209" i="33" s="1"/>
  <c r="AM208" i="33"/>
  <c r="AK208" i="33"/>
  <c r="AI208" i="33"/>
  <c r="AG208" i="33"/>
  <c r="AE208" i="33"/>
  <c r="AC208" i="33"/>
  <c r="W208" i="33"/>
  <c r="U208" i="33"/>
  <c r="S208" i="33"/>
  <c r="AA208" i="33" s="1"/>
  <c r="Q208" i="33"/>
  <c r="Y208" i="33" s="1"/>
  <c r="AM207" i="33"/>
  <c r="AK207" i="33"/>
  <c r="AI207" i="33"/>
  <c r="AG207" i="33"/>
  <c r="AE207" i="33"/>
  <c r="AC207" i="33"/>
  <c r="W207" i="33"/>
  <c r="U207" i="33"/>
  <c r="S207" i="33"/>
  <c r="AA207" i="33" s="1"/>
  <c r="Q207" i="33"/>
  <c r="Y207" i="33" s="1"/>
  <c r="AM206" i="33"/>
  <c r="AK206" i="33"/>
  <c r="AI206" i="33"/>
  <c r="AG206" i="33"/>
  <c r="AE206" i="33"/>
  <c r="AC206" i="33"/>
  <c r="W206" i="33"/>
  <c r="U206" i="33"/>
  <c r="S206" i="33"/>
  <c r="AA206" i="33" s="1"/>
  <c r="Q206" i="33"/>
  <c r="Y206" i="33" s="1"/>
  <c r="AM205" i="33"/>
  <c r="AK205" i="33"/>
  <c r="AI205" i="33"/>
  <c r="AG205" i="33"/>
  <c r="AE205" i="33"/>
  <c r="AC205" i="33"/>
  <c r="W205" i="33"/>
  <c r="U205" i="33"/>
  <c r="S205" i="33"/>
  <c r="AA205" i="33" s="1"/>
  <c r="Q205" i="33"/>
  <c r="Y205" i="33" s="1"/>
  <c r="AM204" i="33"/>
  <c r="AK204" i="33"/>
  <c r="AI204" i="33"/>
  <c r="AG204" i="33"/>
  <c r="AE204" i="33"/>
  <c r="AC204" i="33"/>
  <c r="W204" i="33"/>
  <c r="U204" i="33"/>
  <c r="S204" i="33"/>
  <c r="AA204" i="33" s="1"/>
  <c r="Q204" i="33"/>
  <c r="Y204" i="33" s="1"/>
  <c r="AM203" i="33"/>
  <c r="AK203" i="33"/>
  <c r="AI203" i="33"/>
  <c r="AG203" i="33"/>
  <c r="AE203" i="33"/>
  <c r="AC203" i="33"/>
  <c r="W203" i="33"/>
  <c r="U203" i="33"/>
  <c r="S203" i="33"/>
  <c r="AA203" i="33" s="1"/>
  <c r="Q203" i="33"/>
  <c r="Y203" i="33" s="1"/>
  <c r="AM202" i="33"/>
  <c r="AK202" i="33"/>
  <c r="AI202" i="33"/>
  <c r="AG202" i="33"/>
  <c r="AE202" i="33"/>
  <c r="AC202" i="33"/>
  <c r="W202" i="33"/>
  <c r="U202" i="33"/>
  <c r="S202" i="33"/>
  <c r="AA202" i="33" s="1"/>
  <c r="Q202" i="33"/>
  <c r="Y202" i="33" s="1"/>
  <c r="AM201" i="33"/>
  <c r="AK201" i="33"/>
  <c r="AI201" i="33"/>
  <c r="AG201" i="33"/>
  <c r="AE201" i="33"/>
  <c r="AC201" i="33"/>
  <c r="W201" i="33"/>
  <c r="U201" i="33"/>
  <c r="S201" i="33"/>
  <c r="AA201" i="33" s="1"/>
  <c r="Q201" i="33"/>
  <c r="Y201" i="33" s="1"/>
  <c r="AM200" i="33"/>
  <c r="AK200" i="33"/>
  <c r="AI200" i="33"/>
  <c r="AG200" i="33"/>
  <c r="AE200" i="33"/>
  <c r="AC200" i="33"/>
  <c r="W200" i="33"/>
  <c r="U200" i="33"/>
  <c r="S200" i="33"/>
  <c r="AA200" i="33" s="1"/>
  <c r="Q200" i="33"/>
  <c r="Y200" i="33" s="1"/>
  <c r="AM199" i="33"/>
  <c r="AK199" i="33"/>
  <c r="AI199" i="33"/>
  <c r="AG199" i="33"/>
  <c r="AE199" i="33"/>
  <c r="AC199" i="33"/>
  <c r="W199" i="33"/>
  <c r="U199" i="33"/>
  <c r="S199" i="33"/>
  <c r="AA199" i="33" s="1"/>
  <c r="Q199" i="33"/>
  <c r="Y199" i="33" s="1"/>
  <c r="AM198" i="33"/>
  <c r="AK198" i="33"/>
  <c r="AI198" i="33"/>
  <c r="AG198" i="33"/>
  <c r="AE198" i="33"/>
  <c r="AC198" i="33"/>
  <c r="W198" i="33"/>
  <c r="U198" i="33"/>
  <c r="S198" i="33"/>
  <c r="AA198" i="33" s="1"/>
  <c r="Q198" i="33"/>
  <c r="Y198" i="33" s="1"/>
  <c r="AM197" i="33"/>
  <c r="AK197" i="33"/>
  <c r="AI197" i="33"/>
  <c r="AG197" i="33"/>
  <c r="AE197" i="33"/>
  <c r="AC197" i="33"/>
  <c r="W197" i="33"/>
  <c r="U197" i="33"/>
  <c r="S197" i="33"/>
  <c r="AA197" i="33" s="1"/>
  <c r="Q197" i="33"/>
  <c r="Y197" i="33" s="1"/>
  <c r="AM196" i="33"/>
  <c r="AK196" i="33"/>
  <c r="AI196" i="33"/>
  <c r="AG196" i="33"/>
  <c r="AE196" i="33"/>
  <c r="AC196" i="33"/>
  <c r="W196" i="33"/>
  <c r="U196" i="33"/>
  <c r="S196" i="33"/>
  <c r="AA196" i="33" s="1"/>
  <c r="Q196" i="33"/>
  <c r="Y196" i="33" s="1"/>
  <c r="AM195" i="33"/>
  <c r="AK195" i="33"/>
  <c r="AI195" i="33"/>
  <c r="AG195" i="33"/>
  <c r="AE195" i="33"/>
  <c r="AC195" i="33"/>
  <c r="W195" i="33"/>
  <c r="U195" i="33"/>
  <c r="S195" i="33"/>
  <c r="AA195" i="33" s="1"/>
  <c r="Q195" i="33"/>
  <c r="Y195" i="33" s="1"/>
  <c r="AM194" i="33"/>
  <c r="AK194" i="33"/>
  <c r="AI194" i="33"/>
  <c r="AG194" i="33"/>
  <c r="AE194" i="33"/>
  <c r="AC194" i="33"/>
  <c r="W194" i="33"/>
  <c r="U194" i="33"/>
  <c r="S194" i="33"/>
  <c r="AA194" i="33" s="1"/>
  <c r="Q194" i="33"/>
  <c r="Y194" i="33" s="1"/>
  <c r="AM193" i="33"/>
  <c r="AK193" i="33"/>
  <c r="AI193" i="33"/>
  <c r="AG193" i="33"/>
  <c r="AE193" i="33"/>
  <c r="AC193" i="33"/>
  <c r="W193" i="33"/>
  <c r="U193" i="33"/>
  <c r="S193" i="33"/>
  <c r="AA193" i="33" s="1"/>
  <c r="Q193" i="33"/>
  <c r="Y193" i="33" s="1"/>
  <c r="AM192" i="33"/>
  <c r="AK192" i="33"/>
  <c r="AI192" i="33"/>
  <c r="AG192" i="33"/>
  <c r="AE192" i="33"/>
  <c r="AC192" i="33"/>
  <c r="W192" i="33"/>
  <c r="U192" i="33"/>
  <c r="S192" i="33"/>
  <c r="AA192" i="33" s="1"/>
  <c r="Q192" i="33"/>
  <c r="Y192" i="33" s="1"/>
  <c r="AM191" i="33"/>
  <c r="AK191" i="33"/>
  <c r="AI191" i="33"/>
  <c r="AG191" i="33"/>
  <c r="AE191" i="33"/>
  <c r="AC191" i="33"/>
  <c r="W191" i="33"/>
  <c r="U191" i="33"/>
  <c r="S191" i="33"/>
  <c r="AA191" i="33" s="1"/>
  <c r="Q191" i="33"/>
  <c r="Y191" i="33" s="1"/>
  <c r="AM190" i="33"/>
  <c r="AK190" i="33"/>
  <c r="AI190" i="33"/>
  <c r="AG190" i="33"/>
  <c r="AE190" i="33"/>
  <c r="AC190" i="33"/>
  <c r="W190" i="33"/>
  <c r="U190" i="33"/>
  <c r="S190" i="33"/>
  <c r="AA190" i="33" s="1"/>
  <c r="Q190" i="33"/>
  <c r="Y190" i="33" s="1"/>
  <c r="AM189" i="33"/>
  <c r="AK189" i="33"/>
  <c r="AI189" i="33"/>
  <c r="AG189" i="33"/>
  <c r="AE189" i="33"/>
  <c r="AC189" i="33"/>
  <c r="W189" i="33"/>
  <c r="U189" i="33"/>
  <c r="S189" i="33"/>
  <c r="AA189" i="33" s="1"/>
  <c r="Q189" i="33"/>
  <c r="Y189" i="33" s="1"/>
  <c r="AM188" i="33"/>
  <c r="AK188" i="33"/>
  <c r="AI188" i="33"/>
  <c r="AG188" i="33"/>
  <c r="AE188" i="33"/>
  <c r="AC188" i="33"/>
  <c r="W188" i="33"/>
  <c r="U188" i="33"/>
  <c r="S188" i="33"/>
  <c r="AA188" i="33" s="1"/>
  <c r="Q188" i="33"/>
  <c r="Y188" i="33" s="1"/>
  <c r="AM187" i="33"/>
  <c r="AK187" i="33"/>
  <c r="AI187" i="33"/>
  <c r="AG187" i="33"/>
  <c r="AE187" i="33"/>
  <c r="AC187" i="33"/>
  <c r="W187" i="33"/>
  <c r="U187" i="33"/>
  <c r="S187" i="33"/>
  <c r="AA187" i="33" s="1"/>
  <c r="Q187" i="33"/>
  <c r="Y187" i="33" s="1"/>
  <c r="AM186" i="33"/>
  <c r="AK186" i="33"/>
  <c r="AI186" i="33"/>
  <c r="AG186" i="33"/>
  <c r="AE186" i="33"/>
  <c r="AC186" i="33"/>
  <c r="W186" i="33"/>
  <c r="U186" i="33"/>
  <c r="S186" i="33"/>
  <c r="AA186" i="33" s="1"/>
  <c r="Q186" i="33"/>
  <c r="Y186" i="33" s="1"/>
  <c r="AM185" i="33"/>
  <c r="AK185" i="33"/>
  <c r="AI185" i="33"/>
  <c r="AG185" i="33"/>
  <c r="AE185" i="33"/>
  <c r="AC185" i="33"/>
  <c r="W185" i="33"/>
  <c r="U185" i="33"/>
  <c r="S185" i="33"/>
  <c r="AA185" i="33" s="1"/>
  <c r="Q185" i="33"/>
  <c r="Y185" i="33" s="1"/>
  <c r="AM184" i="33"/>
  <c r="AK184" i="33"/>
  <c r="AI184" i="33"/>
  <c r="AG184" i="33"/>
  <c r="AE184" i="33"/>
  <c r="AC184" i="33"/>
  <c r="W184" i="33"/>
  <c r="U184" i="33"/>
  <c r="S184" i="33"/>
  <c r="AA184" i="33" s="1"/>
  <c r="Q184" i="33"/>
  <c r="Y184" i="33" s="1"/>
  <c r="AM183" i="33"/>
  <c r="AK183" i="33"/>
  <c r="AI183" i="33"/>
  <c r="AG183" i="33"/>
  <c r="AE183" i="33"/>
  <c r="AC183" i="33"/>
  <c r="W183" i="33"/>
  <c r="U183" i="33"/>
  <c r="S183" i="33"/>
  <c r="AA183" i="33" s="1"/>
  <c r="Q183" i="33"/>
  <c r="Y183" i="33" s="1"/>
  <c r="AM182" i="33"/>
  <c r="AK182" i="33"/>
  <c r="AI182" i="33"/>
  <c r="AG182" i="33"/>
  <c r="AE182" i="33"/>
  <c r="AC182" i="33"/>
  <c r="W182" i="33"/>
  <c r="U182" i="33"/>
  <c r="S182" i="33"/>
  <c r="AA182" i="33" s="1"/>
  <c r="Q182" i="33"/>
  <c r="Y182" i="33" s="1"/>
  <c r="AM181" i="33"/>
  <c r="AK181" i="33"/>
  <c r="AI181" i="33"/>
  <c r="AG181" i="33"/>
  <c r="AE181" i="33"/>
  <c r="AC181" i="33"/>
  <c r="W181" i="33"/>
  <c r="U181" i="33"/>
  <c r="S181" i="33"/>
  <c r="AA181" i="33" s="1"/>
  <c r="Q181" i="33"/>
  <c r="Y181" i="33" s="1"/>
  <c r="AM180" i="33"/>
  <c r="AK180" i="33"/>
  <c r="AI180" i="33"/>
  <c r="AG180" i="33"/>
  <c r="AE180" i="33"/>
  <c r="AC180" i="33"/>
  <c r="W180" i="33"/>
  <c r="U180" i="33"/>
  <c r="S180" i="33"/>
  <c r="AA180" i="33" s="1"/>
  <c r="Q180" i="33"/>
  <c r="Y180" i="33" s="1"/>
  <c r="AM179" i="33"/>
  <c r="AK179" i="33"/>
  <c r="AI179" i="33"/>
  <c r="AG179" i="33"/>
  <c r="AE179" i="33"/>
  <c r="AC179" i="33"/>
  <c r="W179" i="33"/>
  <c r="U179" i="33"/>
  <c r="S179" i="33"/>
  <c r="AA179" i="33" s="1"/>
  <c r="Q179" i="33"/>
  <c r="Y179" i="33" s="1"/>
  <c r="AM178" i="33"/>
  <c r="AK178" i="33"/>
  <c r="AI178" i="33"/>
  <c r="AG178" i="33"/>
  <c r="AE178" i="33"/>
  <c r="AC178" i="33"/>
  <c r="W178" i="33"/>
  <c r="U178" i="33"/>
  <c r="S178" i="33"/>
  <c r="AA178" i="33" s="1"/>
  <c r="Q178" i="33"/>
  <c r="Y178" i="33" s="1"/>
  <c r="AM177" i="33"/>
  <c r="AK177" i="33"/>
  <c r="AI177" i="33"/>
  <c r="AG177" i="33"/>
  <c r="AE177" i="33"/>
  <c r="AC177" i="33"/>
  <c r="W177" i="33"/>
  <c r="U177" i="33"/>
  <c r="S177" i="33"/>
  <c r="AA177" i="33" s="1"/>
  <c r="Q177" i="33"/>
  <c r="Y177" i="33" s="1"/>
  <c r="AM176" i="33"/>
  <c r="AK176" i="33"/>
  <c r="AI176" i="33"/>
  <c r="AG176" i="33"/>
  <c r="AE176" i="33"/>
  <c r="AC176" i="33"/>
  <c r="W176" i="33"/>
  <c r="U176" i="33"/>
  <c r="S176" i="33"/>
  <c r="AA176" i="33" s="1"/>
  <c r="Q176" i="33"/>
  <c r="Y176" i="33" s="1"/>
  <c r="AM175" i="33"/>
  <c r="AK175" i="33"/>
  <c r="AI175" i="33"/>
  <c r="AG175" i="33"/>
  <c r="AE175" i="33"/>
  <c r="AC175" i="33"/>
  <c r="W175" i="33"/>
  <c r="U175" i="33"/>
  <c r="S175" i="33"/>
  <c r="AA175" i="33" s="1"/>
  <c r="Q175" i="33"/>
  <c r="Y175" i="33" s="1"/>
  <c r="AM174" i="33"/>
  <c r="AK174" i="33"/>
  <c r="AI174" i="33"/>
  <c r="AG174" i="33"/>
  <c r="AE174" i="33"/>
  <c r="AC174" i="33"/>
  <c r="W174" i="33"/>
  <c r="U174" i="33"/>
  <c r="S174" i="33"/>
  <c r="AA174" i="33" s="1"/>
  <c r="Q174" i="33"/>
  <c r="Y174" i="33" s="1"/>
  <c r="AM173" i="33"/>
  <c r="AK173" i="33"/>
  <c r="AI173" i="33"/>
  <c r="AG173" i="33"/>
  <c r="AE173" i="33"/>
  <c r="AC173" i="33"/>
  <c r="W173" i="33"/>
  <c r="U173" i="33"/>
  <c r="S173" i="33"/>
  <c r="AA173" i="33" s="1"/>
  <c r="Q173" i="33"/>
  <c r="Y173" i="33" s="1"/>
  <c r="AM172" i="33"/>
  <c r="AK172" i="33"/>
  <c r="AI172" i="33"/>
  <c r="AG172" i="33"/>
  <c r="AE172" i="33"/>
  <c r="AC172" i="33"/>
  <c r="W172" i="33"/>
  <c r="U172" i="33"/>
  <c r="S172" i="33"/>
  <c r="AA172" i="33" s="1"/>
  <c r="Q172" i="33"/>
  <c r="Y172" i="33" s="1"/>
  <c r="AM171" i="33"/>
  <c r="AK171" i="33"/>
  <c r="AI171" i="33"/>
  <c r="AG171" i="33"/>
  <c r="AE171" i="33"/>
  <c r="AC171" i="33"/>
  <c r="W171" i="33"/>
  <c r="U171" i="33"/>
  <c r="S171" i="33"/>
  <c r="AA171" i="33" s="1"/>
  <c r="Q171" i="33"/>
  <c r="Y171" i="33" s="1"/>
  <c r="AM170" i="33"/>
  <c r="AK170" i="33"/>
  <c r="AI170" i="33"/>
  <c r="AG170" i="33"/>
  <c r="AE170" i="33"/>
  <c r="AC170" i="33"/>
  <c r="W170" i="33"/>
  <c r="U170" i="33"/>
  <c r="S170" i="33"/>
  <c r="AA170" i="33" s="1"/>
  <c r="Q170" i="33"/>
  <c r="Y170" i="33" s="1"/>
  <c r="AM169" i="33"/>
  <c r="AK169" i="33"/>
  <c r="AI169" i="33"/>
  <c r="AG169" i="33"/>
  <c r="AE169" i="33"/>
  <c r="AC169" i="33"/>
  <c r="W169" i="33"/>
  <c r="U169" i="33"/>
  <c r="S169" i="33"/>
  <c r="AA169" i="33" s="1"/>
  <c r="Q169" i="33"/>
  <c r="Y169" i="33" s="1"/>
  <c r="AM168" i="33"/>
  <c r="AK168" i="33"/>
  <c r="AI168" i="33"/>
  <c r="AG168" i="33"/>
  <c r="AE168" i="33"/>
  <c r="AC168" i="33"/>
  <c r="W168" i="33"/>
  <c r="U168" i="33"/>
  <c r="S168" i="33"/>
  <c r="AA168" i="33" s="1"/>
  <c r="Q168" i="33"/>
  <c r="Y168" i="33" s="1"/>
  <c r="AM167" i="33"/>
  <c r="AK167" i="33"/>
  <c r="AI167" i="33"/>
  <c r="AG167" i="33"/>
  <c r="AE167" i="33"/>
  <c r="AC167" i="33"/>
  <c r="W167" i="33"/>
  <c r="U167" i="33"/>
  <c r="S167" i="33"/>
  <c r="AA167" i="33" s="1"/>
  <c r="Q167" i="33"/>
  <c r="Y167" i="33" s="1"/>
  <c r="AM166" i="33"/>
  <c r="AK166" i="33"/>
  <c r="AI166" i="33"/>
  <c r="AG166" i="33"/>
  <c r="AE166" i="33"/>
  <c r="AC166" i="33"/>
  <c r="W166" i="33"/>
  <c r="U166" i="33"/>
  <c r="S166" i="33"/>
  <c r="AA166" i="33" s="1"/>
  <c r="Q166" i="33"/>
  <c r="Y166" i="33" s="1"/>
  <c r="AM165" i="33"/>
  <c r="AK165" i="33"/>
  <c r="AI165" i="33"/>
  <c r="AG165" i="33"/>
  <c r="AE165" i="33"/>
  <c r="AC165" i="33"/>
  <c r="W165" i="33"/>
  <c r="U165" i="33"/>
  <c r="S165" i="33"/>
  <c r="AA165" i="33" s="1"/>
  <c r="Q165" i="33"/>
  <c r="Y165" i="33" s="1"/>
  <c r="AM164" i="33"/>
  <c r="AK164" i="33"/>
  <c r="AI164" i="33"/>
  <c r="AG164" i="33"/>
  <c r="AE164" i="33"/>
  <c r="AC164" i="33"/>
  <c r="W164" i="33"/>
  <c r="U164" i="33"/>
  <c r="S164" i="33"/>
  <c r="AA164" i="33" s="1"/>
  <c r="Q164" i="33"/>
  <c r="Y164" i="33" s="1"/>
  <c r="AM163" i="33"/>
  <c r="AK163" i="33"/>
  <c r="AI163" i="33"/>
  <c r="AG163" i="33"/>
  <c r="AE163" i="33"/>
  <c r="AC163" i="33"/>
  <c r="W163" i="33"/>
  <c r="U163" i="33"/>
  <c r="S163" i="33"/>
  <c r="AA163" i="33" s="1"/>
  <c r="Q163" i="33"/>
  <c r="Y163" i="33" s="1"/>
  <c r="AM162" i="33"/>
  <c r="AK162" i="33"/>
  <c r="AI162" i="33"/>
  <c r="AG162" i="33"/>
  <c r="AE162" i="33"/>
  <c r="AC162" i="33"/>
  <c r="W162" i="33"/>
  <c r="U162" i="33"/>
  <c r="S162" i="33"/>
  <c r="AA162" i="33" s="1"/>
  <c r="Q162" i="33"/>
  <c r="Y162" i="33" s="1"/>
  <c r="AM161" i="33"/>
  <c r="AK161" i="33"/>
  <c r="AI161" i="33"/>
  <c r="AG161" i="33"/>
  <c r="AE161" i="33"/>
  <c r="AC161" i="33"/>
  <c r="W161" i="33"/>
  <c r="U161" i="33"/>
  <c r="S161" i="33"/>
  <c r="AA161" i="33" s="1"/>
  <c r="Q161" i="33"/>
  <c r="Y161" i="33" s="1"/>
  <c r="AM160" i="33"/>
  <c r="AK160" i="33"/>
  <c r="AI160" i="33"/>
  <c r="AG160" i="33"/>
  <c r="AE160" i="33"/>
  <c r="AC160" i="33"/>
  <c r="W160" i="33"/>
  <c r="U160" i="33"/>
  <c r="S160" i="33"/>
  <c r="AA160" i="33" s="1"/>
  <c r="Q160" i="33"/>
  <c r="Y160" i="33" s="1"/>
  <c r="AM159" i="33"/>
  <c r="AK159" i="33"/>
  <c r="AI159" i="33"/>
  <c r="AG159" i="33"/>
  <c r="AE159" i="33"/>
  <c r="AC159" i="33"/>
  <c r="W159" i="33"/>
  <c r="U159" i="33"/>
  <c r="S159" i="33"/>
  <c r="AA159" i="33" s="1"/>
  <c r="Q159" i="33"/>
  <c r="Y159" i="33" s="1"/>
  <c r="AM158" i="33"/>
  <c r="AK158" i="33"/>
  <c r="AI158" i="33"/>
  <c r="AG158" i="33"/>
  <c r="AE158" i="33"/>
  <c r="AC158" i="33"/>
  <c r="W158" i="33"/>
  <c r="U158" i="33"/>
  <c r="S158" i="33"/>
  <c r="AA158" i="33" s="1"/>
  <c r="Q158" i="33"/>
  <c r="Y158" i="33" s="1"/>
  <c r="AM157" i="33"/>
  <c r="AK157" i="33"/>
  <c r="AI157" i="33"/>
  <c r="AG157" i="33"/>
  <c r="AE157" i="33"/>
  <c r="AC157" i="33"/>
  <c r="W157" i="33"/>
  <c r="U157" i="33"/>
  <c r="S157" i="33"/>
  <c r="AA157" i="33" s="1"/>
  <c r="Q157" i="33"/>
  <c r="Y157" i="33" s="1"/>
  <c r="AM156" i="33"/>
  <c r="AK156" i="33"/>
  <c r="AI156" i="33"/>
  <c r="AG156" i="33"/>
  <c r="AE156" i="33"/>
  <c r="AC156" i="33"/>
  <c r="W156" i="33"/>
  <c r="U156" i="33"/>
  <c r="S156" i="33"/>
  <c r="AA156" i="33" s="1"/>
  <c r="Q156" i="33"/>
  <c r="Y156" i="33" s="1"/>
  <c r="AM155" i="33"/>
  <c r="AK155" i="33"/>
  <c r="AI155" i="33"/>
  <c r="AG155" i="33"/>
  <c r="AE155" i="33"/>
  <c r="AC155" i="33"/>
  <c r="W155" i="33"/>
  <c r="U155" i="33"/>
  <c r="S155" i="33"/>
  <c r="AA155" i="33" s="1"/>
  <c r="Q155" i="33"/>
  <c r="Y155" i="33" s="1"/>
  <c r="AM154" i="33"/>
  <c r="AK154" i="33"/>
  <c r="AI154" i="33"/>
  <c r="AG154" i="33"/>
  <c r="AE154" i="33"/>
  <c r="AC154" i="33"/>
  <c r="W154" i="33"/>
  <c r="U154" i="33"/>
  <c r="S154" i="33"/>
  <c r="AA154" i="33" s="1"/>
  <c r="Q154" i="33"/>
  <c r="Y154" i="33" s="1"/>
  <c r="AM153" i="33"/>
  <c r="AK153" i="33"/>
  <c r="AI153" i="33"/>
  <c r="AG153" i="33"/>
  <c r="AE153" i="33"/>
  <c r="AC153" i="33"/>
  <c r="W153" i="33"/>
  <c r="U153" i="33"/>
  <c r="S153" i="33"/>
  <c r="AA153" i="33" s="1"/>
  <c r="Q153" i="33"/>
  <c r="Y153" i="33" s="1"/>
  <c r="AM152" i="33"/>
  <c r="AK152" i="33"/>
  <c r="AI152" i="33"/>
  <c r="AG152" i="33"/>
  <c r="AE152" i="33"/>
  <c r="AC152" i="33"/>
  <c r="W152" i="33"/>
  <c r="U152" i="33"/>
  <c r="S152" i="33"/>
  <c r="AA152" i="33" s="1"/>
  <c r="Q152" i="33"/>
  <c r="Y152" i="33" s="1"/>
  <c r="AM151" i="33"/>
  <c r="AK151" i="33"/>
  <c r="AI151" i="33"/>
  <c r="AG151" i="33"/>
  <c r="AE151" i="33"/>
  <c r="AC151" i="33"/>
  <c r="W151" i="33"/>
  <c r="U151" i="33"/>
  <c r="S151" i="33"/>
  <c r="AA151" i="33" s="1"/>
  <c r="Q151" i="33"/>
  <c r="Y151" i="33" s="1"/>
  <c r="AM150" i="33"/>
  <c r="AK150" i="33"/>
  <c r="AI150" i="33"/>
  <c r="AG150" i="33"/>
  <c r="AE150" i="33"/>
  <c r="AC150" i="33"/>
  <c r="W150" i="33"/>
  <c r="U150" i="33"/>
  <c r="S150" i="33"/>
  <c r="AA150" i="33" s="1"/>
  <c r="Q150" i="33"/>
  <c r="Y150" i="33" s="1"/>
  <c r="AM149" i="33"/>
  <c r="AK149" i="33"/>
  <c r="AI149" i="33"/>
  <c r="AG149" i="33"/>
  <c r="AE149" i="33"/>
  <c r="AC149" i="33"/>
  <c r="W149" i="33"/>
  <c r="U149" i="33"/>
  <c r="S149" i="33"/>
  <c r="AA149" i="33" s="1"/>
  <c r="Q149" i="33"/>
  <c r="Y149" i="33" s="1"/>
  <c r="AM148" i="33"/>
  <c r="AK148" i="33"/>
  <c r="AI148" i="33"/>
  <c r="AG148" i="33"/>
  <c r="AE148" i="33"/>
  <c r="AC148" i="33"/>
  <c r="W148" i="33"/>
  <c r="U148" i="33"/>
  <c r="S148" i="33"/>
  <c r="AA148" i="33" s="1"/>
  <c r="Q148" i="33"/>
  <c r="Y148" i="33" s="1"/>
  <c r="AM147" i="33"/>
  <c r="AK147" i="33"/>
  <c r="AI147" i="33"/>
  <c r="AG147" i="33"/>
  <c r="AE147" i="33"/>
  <c r="AC147" i="33"/>
  <c r="W147" i="33"/>
  <c r="U147" i="33"/>
  <c r="S147" i="33"/>
  <c r="AA147" i="33" s="1"/>
  <c r="Q147" i="33"/>
  <c r="Y147" i="33" s="1"/>
  <c r="AM146" i="33"/>
  <c r="AK146" i="33"/>
  <c r="AI146" i="33"/>
  <c r="AG146" i="33"/>
  <c r="AE146" i="33"/>
  <c r="AC146" i="33"/>
  <c r="W146" i="33"/>
  <c r="U146" i="33"/>
  <c r="S146" i="33"/>
  <c r="AA146" i="33" s="1"/>
  <c r="Q146" i="33"/>
  <c r="Y146" i="33" s="1"/>
  <c r="AM145" i="33"/>
  <c r="AK145" i="33"/>
  <c r="AI145" i="33"/>
  <c r="AG145" i="33"/>
  <c r="AE145" i="33"/>
  <c r="AC145" i="33"/>
  <c r="W145" i="33"/>
  <c r="U145" i="33"/>
  <c r="S145" i="33"/>
  <c r="AA145" i="33" s="1"/>
  <c r="Q145" i="33"/>
  <c r="Y145" i="33" s="1"/>
  <c r="AM144" i="33"/>
  <c r="AK144" i="33"/>
  <c r="AI144" i="33"/>
  <c r="AG144" i="33"/>
  <c r="AE144" i="33"/>
  <c r="AC144" i="33"/>
  <c r="W144" i="33"/>
  <c r="U144" i="33"/>
  <c r="S144" i="33"/>
  <c r="AA144" i="33" s="1"/>
  <c r="Q144" i="33"/>
  <c r="Y144" i="33" s="1"/>
  <c r="AM143" i="33"/>
  <c r="AK143" i="33"/>
  <c r="AI143" i="33"/>
  <c r="AG143" i="33"/>
  <c r="AE143" i="33"/>
  <c r="AC143" i="33"/>
  <c r="W143" i="33"/>
  <c r="U143" i="33"/>
  <c r="S143" i="33"/>
  <c r="AA143" i="33" s="1"/>
  <c r="Q143" i="33"/>
  <c r="Y143" i="33" s="1"/>
  <c r="AM142" i="33"/>
  <c r="AK142" i="33"/>
  <c r="AI142" i="33"/>
  <c r="AG142" i="33"/>
  <c r="AE142" i="33"/>
  <c r="AC142" i="33"/>
  <c r="W142" i="33"/>
  <c r="U142" i="33"/>
  <c r="S142" i="33"/>
  <c r="AA142" i="33" s="1"/>
  <c r="Q142" i="33"/>
  <c r="Y142" i="33" s="1"/>
  <c r="AM141" i="33"/>
  <c r="AK141" i="33"/>
  <c r="AI141" i="33"/>
  <c r="AG141" i="33"/>
  <c r="AE141" i="33"/>
  <c r="AC141" i="33"/>
  <c r="W141" i="33"/>
  <c r="U141" i="33"/>
  <c r="S141" i="33"/>
  <c r="AA141" i="33" s="1"/>
  <c r="Q141" i="33"/>
  <c r="Y141" i="33" s="1"/>
  <c r="AM140" i="33"/>
  <c r="AK140" i="33"/>
  <c r="AI140" i="33"/>
  <c r="AG140" i="33"/>
  <c r="AE140" i="33"/>
  <c r="AC140" i="33"/>
  <c r="W140" i="33"/>
  <c r="U140" i="33"/>
  <c r="S140" i="33"/>
  <c r="AA140" i="33" s="1"/>
  <c r="Q140" i="33"/>
  <c r="Y140" i="33" s="1"/>
  <c r="AM139" i="33"/>
  <c r="AK139" i="33"/>
  <c r="AI139" i="33"/>
  <c r="AG139" i="33"/>
  <c r="AE139" i="33"/>
  <c r="AC139" i="33"/>
  <c r="W139" i="33"/>
  <c r="U139" i="33"/>
  <c r="S139" i="33"/>
  <c r="AA139" i="33" s="1"/>
  <c r="Q139" i="33"/>
  <c r="Y139" i="33" s="1"/>
  <c r="AM138" i="33"/>
  <c r="AK138" i="33"/>
  <c r="AI138" i="33"/>
  <c r="AG138" i="33"/>
  <c r="AE138" i="33"/>
  <c r="AC138" i="33"/>
  <c r="W138" i="33"/>
  <c r="U138" i="33"/>
  <c r="S138" i="33"/>
  <c r="AA138" i="33" s="1"/>
  <c r="Q138" i="33"/>
  <c r="Y138" i="33" s="1"/>
  <c r="AM137" i="33"/>
  <c r="AK137" i="33"/>
  <c r="AI137" i="33"/>
  <c r="AG137" i="33"/>
  <c r="AE137" i="33"/>
  <c r="AC137" i="33"/>
  <c r="W137" i="33"/>
  <c r="U137" i="33"/>
  <c r="S137" i="33"/>
  <c r="AA137" i="33" s="1"/>
  <c r="Q137" i="33"/>
  <c r="Y137" i="33" s="1"/>
  <c r="AM136" i="33"/>
  <c r="AK136" i="33"/>
  <c r="AI136" i="33"/>
  <c r="AG136" i="33"/>
  <c r="AE136" i="33"/>
  <c r="AC136" i="33"/>
  <c r="W136" i="33"/>
  <c r="U136" i="33"/>
  <c r="S136" i="33"/>
  <c r="AA136" i="33" s="1"/>
  <c r="Q136" i="33"/>
  <c r="Y136" i="33" s="1"/>
  <c r="AM135" i="33"/>
  <c r="AK135" i="33"/>
  <c r="AI135" i="33"/>
  <c r="AG135" i="33"/>
  <c r="AE135" i="33"/>
  <c r="AC135" i="33"/>
  <c r="W135" i="33"/>
  <c r="U135" i="33"/>
  <c r="S135" i="33"/>
  <c r="AA135" i="33" s="1"/>
  <c r="Q135" i="33"/>
  <c r="Y135" i="33" s="1"/>
  <c r="AM134" i="33"/>
  <c r="AK134" i="33"/>
  <c r="AI134" i="33"/>
  <c r="AG134" i="33"/>
  <c r="AE134" i="33"/>
  <c r="AC134" i="33"/>
  <c r="W134" i="33"/>
  <c r="U134" i="33"/>
  <c r="S134" i="33"/>
  <c r="AA134" i="33" s="1"/>
  <c r="Q134" i="33"/>
  <c r="Y134" i="33" s="1"/>
  <c r="AM133" i="33"/>
  <c r="AK133" i="33"/>
  <c r="AI133" i="33"/>
  <c r="AG133" i="33"/>
  <c r="AE133" i="33"/>
  <c r="AC133" i="33"/>
  <c r="W133" i="33"/>
  <c r="U133" i="33"/>
  <c r="S133" i="33"/>
  <c r="AA133" i="33" s="1"/>
  <c r="Q133" i="33"/>
  <c r="Y133" i="33" s="1"/>
  <c r="AM132" i="33"/>
  <c r="AK132" i="33"/>
  <c r="AI132" i="33"/>
  <c r="AG132" i="33"/>
  <c r="AE132" i="33"/>
  <c r="AC132" i="33"/>
  <c r="W132" i="33"/>
  <c r="U132" i="33"/>
  <c r="S132" i="33"/>
  <c r="AA132" i="33" s="1"/>
  <c r="Q132" i="33"/>
  <c r="Y132" i="33" s="1"/>
  <c r="AM131" i="33"/>
  <c r="AK131" i="33"/>
  <c r="AI131" i="33"/>
  <c r="AG131" i="33"/>
  <c r="AE131" i="33"/>
  <c r="AC131" i="33"/>
  <c r="W131" i="33"/>
  <c r="U131" i="33"/>
  <c r="S131" i="33"/>
  <c r="AA131" i="33" s="1"/>
  <c r="Q131" i="33"/>
  <c r="Y131" i="33" s="1"/>
  <c r="AM130" i="33"/>
  <c r="AK130" i="33"/>
  <c r="AI130" i="33"/>
  <c r="AG130" i="33"/>
  <c r="AE130" i="33"/>
  <c r="AC130" i="33"/>
  <c r="W130" i="33"/>
  <c r="U130" i="33"/>
  <c r="S130" i="33"/>
  <c r="AA130" i="33" s="1"/>
  <c r="Q130" i="33"/>
  <c r="Y130" i="33" s="1"/>
  <c r="AM129" i="33"/>
  <c r="AK129" i="33"/>
  <c r="AI129" i="33"/>
  <c r="AG129" i="33"/>
  <c r="AE129" i="33"/>
  <c r="AC129" i="33"/>
  <c r="W129" i="33"/>
  <c r="U129" i="33"/>
  <c r="S129" i="33"/>
  <c r="AA129" i="33" s="1"/>
  <c r="Q129" i="33"/>
  <c r="Y129" i="33" s="1"/>
  <c r="AM128" i="33"/>
  <c r="AK128" i="33"/>
  <c r="AI128" i="33"/>
  <c r="AG128" i="33"/>
  <c r="AE128" i="33"/>
  <c r="AC128" i="33"/>
  <c r="W128" i="33"/>
  <c r="U128" i="33"/>
  <c r="S128" i="33"/>
  <c r="AA128" i="33" s="1"/>
  <c r="Q128" i="33"/>
  <c r="Y128" i="33" s="1"/>
  <c r="AM127" i="33"/>
  <c r="AK127" i="33"/>
  <c r="AI127" i="33"/>
  <c r="AG127" i="33"/>
  <c r="AE127" i="33"/>
  <c r="AC127" i="33"/>
  <c r="W127" i="33"/>
  <c r="U127" i="33"/>
  <c r="S127" i="33"/>
  <c r="AA127" i="33" s="1"/>
  <c r="Q127" i="33"/>
  <c r="Y127" i="33" s="1"/>
  <c r="AM126" i="33"/>
  <c r="AK126" i="33"/>
  <c r="AI126" i="33"/>
  <c r="AG126" i="33"/>
  <c r="AE126" i="33"/>
  <c r="AC126" i="33"/>
  <c r="W126" i="33"/>
  <c r="U126" i="33"/>
  <c r="S126" i="33"/>
  <c r="AA126" i="33" s="1"/>
  <c r="Q126" i="33"/>
  <c r="Y126" i="33" s="1"/>
  <c r="AM125" i="33"/>
  <c r="AK125" i="33"/>
  <c r="AI125" i="33"/>
  <c r="AG125" i="33"/>
  <c r="AE125" i="33"/>
  <c r="AC125" i="33"/>
  <c r="W125" i="33"/>
  <c r="U125" i="33"/>
  <c r="S125" i="33"/>
  <c r="AA125" i="33" s="1"/>
  <c r="Q125" i="33"/>
  <c r="Y125" i="33" s="1"/>
  <c r="AM124" i="33"/>
  <c r="AK124" i="33"/>
  <c r="AI124" i="33"/>
  <c r="AG124" i="33"/>
  <c r="AE124" i="33"/>
  <c r="AC124" i="33"/>
  <c r="W124" i="33"/>
  <c r="U124" i="33"/>
  <c r="S124" i="33"/>
  <c r="AA124" i="33" s="1"/>
  <c r="Q124" i="33"/>
  <c r="Y124" i="33" s="1"/>
  <c r="AM123" i="33"/>
  <c r="AK123" i="33"/>
  <c r="AI123" i="33"/>
  <c r="AG123" i="33"/>
  <c r="AE123" i="33"/>
  <c r="AC123" i="33"/>
  <c r="W123" i="33"/>
  <c r="U123" i="33"/>
  <c r="S123" i="33"/>
  <c r="AA123" i="33" s="1"/>
  <c r="Q123" i="33"/>
  <c r="Y123" i="33" s="1"/>
  <c r="AM122" i="33"/>
  <c r="AK122" i="33"/>
  <c r="AI122" i="33"/>
  <c r="AG122" i="33"/>
  <c r="AE122" i="33"/>
  <c r="AC122" i="33"/>
  <c r="W122" i="33"/>
  <c r="U122" i="33"/>
  <c r="S122" i="33"/>
  <c r="AA122" i="33" s="1"/>
  <c r="Q122" i="33"/>
  <c r="Y122" i="33" s="1"/>
  <c r="AM121" i="33"/>
  <c r="AK121" i="33"/>
  <c r="AI121" i="33"/>
  <c r="AG121" i="33"/>
  <c r="AE121" i="33"/>
  <c r="AC121" i="33"/>
  <c r="W121" i="33"/>
  <c r="U121" i="33"/>
  <c r="S121" i="33"/>
  <c r="AA121" i="33" s="1"/>
  <c r="Q121" i="33"/>
  <c r="Y121" i="33" s="1"/>
  <c r="AM120" i="33"/>
  <c r="AK120" i="33"/>
  <c r="AI120" i="33"/>
  <c r="AG120" i="33"/>
  <c r="AE120" i="33"/>
  <c r="AC120" i="33"/>
  <c r="W120" i="33"/>
  <c r="U120" i="33"/>
  <c r="S120" i="33"/>
  <c r="AA120" i="33" s="1"/>
  <c r="Q120" i="33"/>
  <c r="Y120" i="33" s="1"/>
  <c r="AM119" i="33"/>
  <c r="AK119" i="33"/>
  <c r="AI119" i="33"/>
  <c r="AG119" i="33"/>
  <c r="AE119" i="33"/>
  <c r="AC119" i="33"/>
  <c r="W119" i="33"/>
  <c r="U119" i="33"/>
  <c r="S119" i="33"/>
  <c r="AA119" i="33" s="1"/>
  <c r="Q119" i="33"/>
  <c r="Y119" i="33" s="1"/>
  <c r="AM118" i="33"/>
  <c r="AK118" i="33"/>
  <c r="AI118" i="33"/>
  <c r="AG118" i="33"/>
  <c r="AE118" i="33"/>
  <c r="AC118" i="33"/>
  <c r="W118" i="33"/>
  <c r="U118" i="33"/>
  <c r="S118" i="33"/>
  <c r="AA118" i="33" s="1"/>
  <c r="Q118" i="33"/>
  <c r="Y118" i="33" s="1"/>
  <c r="AM117" i="33"/>
  <c r="AK117" i="33"/>
  <c r="AI117" i="33"/>
  <c r="AG117" i="33"/>
  <c r="AE117" i="33"/>
  <c r="AC117" i="33"/>
  <c r="W117" i="33"/>
  <c r="U117" i="33"/>
  <c r="S117" i="33"/>
  <c r="AA117" i="33" s="1"/>
  <c r="Q117" i="33"/>
  <c r="Y117" i="33" s="1"/>
  <c r="AM116" i="33"/>
  <c r="AK116" i="33"/>
  <c r="AI116" i="33"/>
  <c r="AG116" i="33"/>
  <c r="AE116" i="33"/>
  <c r="AC116" i="33"/>
  <c r="W116" i="33"/>
  <c r="U116" i="33"/>
  <c r="S116" i="33"/>
  <c r="AA116" i="33" s="1"/>
  <c r="Q116" i="33"/>
  <c r="Y116" i="33" s="1"/>
  <c r="AM115" i="33"/>
  <c r="AK115" i="33"/>
  <c r="AI115" i="33"/>
  <c r="AG115" i="33"/>
  <c r="AE115" i="33"/>
  <c r="AC115" i="33"/>
  <c r="W115" i="33"/>
  <c r="U115" i="33"/>
  <c r="S115" i="33"/>
  <c r="AA115" i="33" s="1"/>
  <c r="Q115" i="33"/>
  <c r="Y115" i="33" s="1"/>
  <c r="AM114" i="33"/>
  <c r="AK114" i="33"/>
  <c r="AI114" i="33"/>
  <c r="AG114" i="33"/>
  <c r="AE114" i="33"/>
  <c r="AC114" i="33"/>
  <c r="W114" i="33"/>
  <c r="U114" i="33"/>
  <c r="S114" i="33"/>
  <c r="AA114" i="33" s="1"/>
  <c r="Q114" i="33"/>
  <c r="Y114" i="33" s="1"/>
  <c r="AM113" i="33"/>
  <c r="AK113" i="33"/>
  <c r="AI113" i="33"/>
  <c r="AG113" i="33"/>
  <c r="AE113" i="33"/>
  <c r="AC113" i="33"/>
  <c r="W113" i="33"/>
  <c r="U113" i="33"/>
  <c r="S113" i="33"/>
  <c r="AA113" i="33" s="1"/>
  <c r="Q113" i="33"/>
  <c r="Y113" i="33" s="1"/>
  <c r="AM112" i="33"/>
  <c r="AK112" i="33"/>
  <c r="AI112" i="33"/>
  <c r="AG112" i="33"/>
  <c r="AE112" i="33"/>
  <c r="AC112" i="33"/>
  <c r="W112" i="33"/>
  <c r="U112" i="33"/>
  <c r="S112" i="33"/>
  <c r="AA112" i="33" s="1"/>
  <c r="Q112" i="33"/>
  <c r="Y112" i="33" s="1"/>
  <c r="AM111" i="33"/>
  <c r="AK111" i="33"/>
  <c r="AI111" i="33"/>
  <c r="AG111" i="33"/>
  <c r="AE111" i="33"/>
  <c r="AC111" i="33"/>
  <c r="W111" i="33"/>
  <c r="U111" i="33"/>
  <c r="S111" i="33"/>
  <c r="AA111" i="33" s="1"/>
  <c r="Q111" i="33"/>
  <c r="Y111" i="33" s="1"/>
  <c r="AM110" i="33"/>
  <c r="AK110" i="33"/>
  <c r="AI110" i="33"/>
  <c r="AG110" i="33"/>
  <c r="AE110" i="33"/>
  <c r="AC110" i="33"/>
  <c r="W110" i="33"/>
  <c r="U110" i="33"/>
  <c r="S110" i="33"/>
  <c r="AA110" i="33" s="1"/>
  <c r="Q110" i="33"/>
  <c r="Y110" i="33" s="1"/>
  <c r="AM109" i="33"/>
  <c r="AK109" i="33"/>
  <c r="AI109" i="33"/>
  <c r="AG109" i="33"/>
  <c r="AE109" i="33"/>
  <c r="AC109" i="33"/>
  <c r="W109" i="33"/>
  <c r="U109" i="33"/>
  <c r="S109" i="33"/>
  <c r="AA109" i="33" s="1"/>
  <c r="Q109" i="33"/>
  <c r="Y109" i="33" s="1"/>
  <c r="AM108" i="33"/>
  <c r="AK108" i="33"/>
  <c r="AI108" i="33"/>
  <c r="AG108" i="33"/>
  <c r="AE108" i="33"/>
  <c r="AC108" i="33"/>
  <c r="W108" i="33"/>
  <c r="U108" i="33"/>
  <c r="S108" i="33"/>
  <c r="AA108" i="33" s="1"/>
  <c r="Q108" i="33"/>
  <c r="Y108" i="33" s="1"/>
  <c r="AM107" i="33"/>
  <c r="AK107" i="33"/>
  <c r="AI107" i="33"/>
  <c r="AG107" i="33"/>
  <c r="AE107" i="33"/>
  <c r="AC107" i="33"/>
  <c r="W107" i="33"/>
  <c r="U107" i="33"/>
  <c r="S107" i="33"/>
  <c r="AA107" i="33" s="1"/>
  <c r="Q107" i="33"/>
  <c r="Y107" i="33" s="1"/>
  <c r="AM106" i="33"/>
  <c r="AK106" i="33"/>
  <c r="AI106" i="33"/>
  <c r="AG106" i="33"/>
  <c r="AE106" i="33"/>
  <c r="AC106" i="33"/>
  <c r="W106" i="33"/>
  <c r="U106" i="33"/>
  <c r="S106" i="33"/>
  <c r="AA106" i="33" s="1"/>
  <c r="Q106" i="33"/>
  <c r="Y106" i="33" s="1"/>
  <c r="AM105" i="33"/>
  <c r="AK105" i="33"/>
  <c r="AI105" i="33"/>
  <c r="AG105" i="33"/>
  <c r="AE105" i="33"/>
  <c r="AC105" i="33"/>
  <c r="W105" i="33"/>
  <c r="U105" i="33"/>
  <c r="S105" i="33"/>
  <c r="AA105" i="33" s="1"/>
  <c r="Q105" i="33"/>
  <c r="Y105" i="33" s="1"/>
  <c r="AM104" i="33"/>
  <c r="AK104" i="33"/>
  <c r="AI104" i="33"/>
  <c r="AG104" i="33"/>
  <c r="AE104" i="33"/>
  <c r="AC104" i="33"/>
  <c r="W104" i="33"/>
  <c r="U104" i="33"/>
  <c r="S104" i="33"/>
  <c r="AA104" i="33" s="1"/>
  <c r="Q104" i="33"/>
  <c r="Y104" i="33" s="1"/>
  <c r="AM103" i="33"/>
  <c r="AK103" i="33"/>
  <c r="AI103" i="33"/>
  <c r="AG103" i="33"/>
  <c r="AE103" i="33"/>
  <c r="AC103" i="33"/>
  <c r="W103" i="33"/>
  <c r="U103" i="33"/>
  <c r="S103" i="33"/>
  <c r="AA103" i="33" s="1"/>
  <c r="Q103" i="33"/>
  <c r="Y103" i="33" s="1"/>
  <c r="AM102" i="33"/>
  <c r="AK102" i="33"/>
  <c r="AI102" i="33"/>
  <c r="AG102" i="33"/>
  <c r="AE102" i="33"/>
  <c r="AC102" i="33"/>
  <c r="W102" i="33"/>
  <c r="U102" i="33"/>
  <c r="S102" i="33"/>
  <c r="AA102" i="33" s="1"/>
  <c r="Q102" i="33"/>
  <c r="Y102" i="33" s="1"/>
  <c r="AM101" i="33"/>
  <c r="AK101" i="33"/>
  <c r="AI101" i="33"/>
  <c r="AG101" i="33"/>
  <c r="AE101" i="33"/>
  <c r="AC101" i="33"/>
  <c r="W101" i="33"/>
  <c r="U101" i="33"/>
  <c r="S101" i="33"/>
  <c r="AA101" i="33" s="1"/>
  <c r="Q101" i="33"/>
  <c r="Y101" i="33" s="1"/>
  <c r="AM100" i="33"/>
  <c r="AK100" i="33"/>
  <c r="AI100" i="33"/>
  <c r="AG100" i="33"/>
  <c r="AE100" i="33"/>
  <c r="AC100" i="33"/>
  <c r="W100" i="33"/>
  <c r="U100" i="33"/>
  <c r="S100" i="33"/>
  <c r="AA100" i="33" s="1"/>
  <c r="Q100" i="33"/>
  <c r="Y100" i="33" s="1"/>
  <c r="AM99" i="33"/>
  <c r="AK99" i="33"/>
  <c r="AI99" i="33"/>
  <c r="AG99" i="33"/>
  <c r="AE99" i="33"/>
  <c r="AC99" i="33"/>
  <c r="W99" i="33"/>
  <c r="U99" i="33"/>
  <c r="S99" i="33"/>
  <c r="AA99" i="33" s="1"/>
  <c r="Q99" i="33"/>
  <c r="Y99" i="33" s="1"/>
  <c r="AM98" i="33"/>
  <c r="AK98" i="33"/>
  <c r="AI98" i="33"/>
  <c r="AG98" i="33"/>
  <c r="AE98" i="33"/>
  <c r="AC98" i="33"/>
  <c r="W98" i="33"/>
  <c r="U98" i="33"/>
  <c r="S98" i="33"/>
  <c r="AA98" i="33" s="1"/>
  <c r="Q98" i="33"/>
  <c r="Y98" i="33" s="1"/>
  <c r="AM97" i="33"/>
  <c r="AK97" i="33"/>
  <c r="AI97" i="33"/>
  <c r="AG97" i="33"/>
  <c r="AE97" i="33"/>
  <c r="AC97" i="33"/>
  <c r="W97" i="33"/>
  <c r="U97" i="33"/>
  <c r="S97" i="33"/>
  <c r="AA97" i="33" s="1"/>
  <c r="Q97" i="33"/>
  <c r="Y97" i="33" s="1"/>
  <c r="AM96" i="33"/>
  <c r="AK96" i="33"/>
  <c r="AI96" i="33"/>
  <c r="AG96" i="33"/>
  <c r="AE96" i="33"/>
  <c r="AC96" i="33"/>
  <c r="W96" i="33"/>
  <c r="U96" i="33"/>
  <c r="S96" i="33"/>
  <c r="AA96" i="33" s="1"/>
  <c r="Q96" i="33"/>
  <c r="Y96" i="33" s="1"/>
  <c r="AM95" i="33"/>
  <c r="AK95" i="33"/>
  <c r="AI95" i="33"/>
  <c r="AG95" i="33"/>
  <c r="AE95" i="33"/>
  <c r="AC95" i="33"/>
  <c r="W95" i="33"/>
  <c r="U95" i="33"/>
  <c r="S95" i="33"/>
  <c r="AA95" i="33" s="1"/>
  <c r="Q95" i="33"/>
  <c r="Y95" i="33" s="1"/>
  <c r="AM94" i="33"/>
  <c r="AK94" i="33"/>
  <c r="AI94" i="33"/>
  <c r="AG94" i="33"/>
  <c r="AE94" i="33"/>
  <c r="AC94" i="33"/>
  <c r="W94" i="33"/>
  <c r="U94" i="33"/>
  <c r="S94" i="33"/>
  <c r="AA94" i="33" s="1"/>
  <c r="Q94" i="33"/>
  <c r="Y94" i="33" s="1"/>
  <c r="AM93" i="33"/>
  <c r="AK93" i="33"/>
  <c r="AI93" i="33"/>
  <c r="AG93" i="33"/>
  <c r="AE93" i="33"/>
  <c r="AC93" i="33"/>
  <c r="W93" i="33"/>
  <c r="U93" i="33"/>
  <c r="S93" i="33"/>
  <c r="AA93" i="33" s="1"/>
  <c r="Q93" i="33"/>
  <c r="Y93" i="33" s="1"/>
  <c r="AM92" i="33"/>
  <c r="AK92" i="33"/>
  <c r="AI92" i="33"/>
  <c r="AG92" i="33"/>
  <c r="AE92" i="33"/>
  <c r="AC92" i="33"/>
  <c r="W92" i="33"/>
  <c r="U92" i="33"/>
  <c r="S92" i="33"/>
  <c r="AA92" i="33" s="1"/>
  <c r="Q92" i="33"/>
  <c r="Y92" i="33" s="1"/>
  <c r="AM91" i="33"/>
  <c r="AK91" i="33"/>
  <c r="AI91" i="33"/>
  <c r="AG91" i="33"/>
  <c r="AE91" i="33"/>
  <c r="AC91" i="33"/>
  <c r="W91" i="33"/>
  <c r="U91" i="33"/>
  <c r="S91" i="33"/>
  <c r="AA91" i="33" s="1"/>
  <c r="Q91" i="33"/>
  <c r="Y91" i="33" s="1"/>
  <c r="AM90" i="33"/>
  <c r="AK90" i="33"/>
  <c r="AI90" i="33"/>
  <c r="AG90" i="33"/>
  <c r="AE90" i="33"/>
  <c r="AC90" i="33"/>
  <c r="W90" i="33"/>
  <c r="U90" i="33"/>
  <c r="S90" i="33"/>
  <c r="AA90" i="33" s="1"/>
  <c r="Q90" i="33"/>
  <c r="Y90" i="33" s="1"/>
  <c r="AM89" i="33"/>
  <c r="AK89" i="33"/>
  <c r="AI89" i="33"/>
  <c r="AG89" i="33"/>
  <c r="AE89" i="33"/>
  <c r="AC89" i="33"/>
  <c r="W89" i="33"/>
  <c r="U89" i="33"/>
  <c r="S89" i="33"/>
  <c r="AA89" i="33" s="1"/>
  <c r="Q89" i="33"/>
  <c r="Y89" i="33" s="1"/>
  <c r="AM88" i="33"/>
  <c r="AK88" i="33"/>
  <c r="AI88" i="33"/>
  <c r="AG88" i="33"/>
  <c r="AE88" i="33"/>
  <c r="AC88" i="33"/>
  <c r="W88" i="33"/>
  <c r="U88" i="33"/>
  <c r="S88" i="33"/>
  <c r="AA88" i="33" s="1"/>
  <c r="Q88" i="33"/>
  <c r="Y88" i="33" s="1"/>
  <c r="AM87" i="33"/>
  <c r="AK87" i="33"/>
  <c r="AI87" i="33"/>
  <c r="AG87" i="33"/>
  <c r="AE87" i="33"/>
  <c r="AC87" i="33"/>
  <c r="W87" i="33"/>
  <c r="U87" i="33"/>
  <c r="S87" i="33"/>
  <c r="AA87" i="33" s="1"/>
  <c r="Q87" i="33"/>
  <c r="Y87" i="33" s="1"/>
  <c r="AM86" i="33"/>
  <c r="AK86" i="33"/>
  <c r="AI86" i="33"/>
  <c r="AG86" i="33"/>
  <c r="AE86" i="33"/>
  <c r="AC86" i="33"/>
  <c r="W86" i="33"/>
  <c r="U86" i="33"/>
  <c r="S86" i="33"/>
  <c r="AA86" i="33" s="1"/>
  <c r="Q86" i="33"/>
  <c r="Y86" i="33" s="1"/>
  <c r="AM85" i="33"/>
  <c r="AK85" i="33"/>
  <c r="AI85" i="33"/>
  <c r="AG85" i="33"/>
  <c r="AE85" i="33"/>
  <c r="AC85" i="33"/>
  <c r="W85" i="33"/>
  <c r="U85" i="33"/>
  <c r="S85" i="33"/>
  <c r="AA85" i="33" s="1"/>
  <c r="Q85" i="33"/>
  <c r="Y85" i="33" s="1"/>
  <c r="AM84" i="33"/>
  <c r="AK84" i="33"/>
  <c r="AI84" i="33"/>
  <c r="AG84" i="33"/>
  <c r="AE84" i="33"/>
  <c r="AC84" i="33"/>
  <c r="W84" i="33"/>
  <c r="U84" i="33"/>
  <c r="S84" i="33"/>
  <c r="AA84" i="33" s="1"/>
  <c r="Q84" i="33"/>
  <c r="Y84" i="33" s="1"/>
  <c r="AM83" i="33"/>
  <c r="AK83" i="33"/>
  <c r="AI83" i="33"/>
  <c r="AG83" i="33"/>
  <c r="AE83" i="33"/>
  <c r="AC83" i="33"/>
  <c r="W83" i="33"/>
  <c r="U83" i="33"/>
  <c r="S83" i="33"/>
  <c r="AA83" i="33" s="1"/>
  <c r="Q83" i="33"/>
  <c r="Y83" i="33" s="1"/>
  <c r="AM82" i="33"/>
  <c r="AK82" i="33"/>
  <c r="AI82" i="33"/>
  <c r="AG82" i="33"/>
  <c r="AE82" i="33"/>
  <c r="AC82" i="33"/>
  <c r="W82" i="33"/>
  <c r="U82" i="33"/>
  <c r="S82" i="33"/>
  <c r="AA82" i="33" s="1"/>
  <c r="Q82" i="33"/>
  <c r="Y82" i="33" s="1"/>
  <c r="AM81" i="33"/>
  <c r="AK81" i="33"/>
  <c r="AI81" i="33"/>
  <c r="AG81" i="33"/>
  <c r="AE81" i="33"/>
  <c r="AC81" i="33"/>
  <c r="W81" i="33"/>
  <c r="U81" i="33"/>
  <c r="S81" i="33"/>
  <c r="AA81" i="33" s="1"/>
  <c r="Q81" i="33"/>
  <c r="Y81" i="33" s="1"/>
  <c r="AM80" i="33"/>
  <c r="AK80" i="33"/>
  <c r="AI80" i="33"/>
  <c r="AG80" i="33"/>
  <c r="AE80" i="33"/>
  <c r="AC80" i="33"/>
  <c r="W80" i="33"/>
  <c r="U80" i="33"/>
  <c r="S80" i="33"/>
  <c r="AA80" i="33" s="1"/>
  <c r="Q80" i="33"/>
  <c r="Y80" i="33" s="1"/>
  <c r="AM79" i="33"/>
  <c r="AK79" i="33"/>
  <c r="AI79" i="33"/>
  <c r="AG79" i="33"/>
  <c r="AE79" i="33"/>
  <c r="AC79" i="33"/>
  <c r="W79" i="33"/>
  <c r="U79" i="33"/>
  <c r="S79" i="33"/>
  <c r="AA79" i="33" s="1"/>
  <c r="Q79" i="33"/>
  <c r="Y79" i="33" s="1"/>
  <c r="AM78" i="33"/>
  <c r="AK78" i="33"/>
  <c r="AI78" i="33"/>
  <c r="AG78" i="33"/>
  <c r="AE78" i="33"/>
  <c r="AC78" i="33"/>
  <c r="W78" i="33"/>
  <c r="U78" i="33"/>
  <c r="S78" i="33"/>
  <c r="AA78" i="33" s="1"/>
  <c r="Q78" i="33"/>
  <c r="Y78" i="33" s="1"/>
  <c r="AM77" i="33"/>
  <c r="AK77" i="33"/>
  <c r="AI77" i="33"/>
  <c r="AG77" i="33"/>
  <c r="AE77" i="33"/>
  <c r="AC77" i="33"/>
  <c r="W77" i="33"/>
  <c r="U77" i="33"/>
  <c r="S77" i="33"/>
  <c r="AA77" i="33" s="1"/>
  <c r="Q77" i="33"/>
  <c r="Y77" i="33" s="1"/>
  <c r="AM76" i="33"/>
  <c r="AK76" i="33"/>
  <c r="AI76" i="33"/>
  <c r="AG76" i="33"/>
  <c r="AE76" i="33"/>
  <c r="AC76" i="33"/>
  <c r="W76" i="33"/>
  <c r="U76" i="33"/>
  <c r="S76" i="33"/>
  <c r="AA76" i="33" s="1"/>
  <c r="Q76" i="33"/>
  <c r="Y76" i="33" s="1"/>
  <c r="AM75" i="33"/>
  <c r="AK75" i="33"/>
  <c r="AI75" i="33"/>
  <c r="AG75" i="33"/>
  <c r="AE75" i="33"/>
  <c r="AC75" i="33"/>
  <c r="W75" i="33"/>
  <c r="U75" i="33"/>
  <c r="S75" i="33"/>
  <c r="AA75" i="33" s="1"/>
  <c r="Q75" i="33"/>
  <c r="Y75" i="33" s="1"/>
  <c r="AM74" i="33"/>
  <c r="AK74" i="33"/>
  <c r="AI74" i="33"/>
  <c r="AG74" i="33"/>
  <c r="AE74" i="33"/>
  <c r="AC74" i="33"/>
  <c r="W74" i="33"/>
  <c r="U74" i="33"/>
  <c r="S74" i="33"/>
  <c r="AA74" i="33" s="1"/>
  <c r="Q74" i="33"/>
  <c r="Y74" i="33" s="1"/>
  <c r="AM73" i="33"/>
  <c r="AK73" i="33"/>
  <c r="AI73" i="33"/>
  <c r="AG73" i="33"/>
  <c r="AE73" i="33"/>
  <c r="AC73" i="33"/>
  <c r="W73" i="33"/>
  <c r="U73" i="33"/>
  <c r="S73" i="33"/>
  <c r="AA73" i="33" s="1"/>
  <c r="Q73" i="33"/>
  <c r="Y73" i="33" s="1"/>
  <c r="AM72" i="33"/>
  <c r="AK72" i="33"/>
  <c r="AI72" i="33"/>
  <c r="AG72" i="33"/>
  <c r="AE72" i="33"/>
  <c r="AC72" i="33"/>
  <c r="W72" i="33"/>
  <c r="U72" i="33"/>
  <c r="S72" i="33"/>
  <c r="AA72" i="33" s="1"/>
  <c r="Q72" i="33"/>
  <c r="Y72" i="33" s="1"/>
  <c r="AM71" i="33"/>
  <c r="AK71" i="33"/>
  <c r="AI71" i="33"/>
  <c r="AG71" i="33"/>
  <c r="AE71" i="33"/>
  <c r="AC71" i="33"/>
  <c r="W71" i="33"/>
  <c r="U71" i="33"/>
  <c r="S71" i="33"/>
  <c r="AA71" i="33" s="1"/>
  <c r="Q71" i="33"/>
  <c r="Y71" i="33" s="1"/>
  <c r="AM70" i="33"/>
  <c r="AK70" i="33"/>
  <c r="AI70" i="33"/>
  <c r="AG70" i="33"/>
  <c r="AE70" i="33"/>
  <c r="AC70" i="33"/>
  <c r="W70" i="33"/>
  <c r="U70" i="33"/>
  <c r="S70" i="33"/>
  <c r="AA70" i="33" s="1"/>
  <c r="Q70" i="33"/>
  <c r="Y70" i="33" s="1"/>
  <c r="AM69" i="33"/>
  <c r="AK69" i="33"/>
  <c r="AI69" i="33"/>
  <c r="AG69" i="33"/>
  <c r="AE69" i="33"/>
  <c r="AC69" i="33"/>
  <c r="W69" i="33"/>
  <c r="U69" i="33"/>
  <c r="S69" i="33"/>
  <c r="AA69" i="33" s="1"/>
  <c r="Q69" i="33"/>
  <c r="Y69" i="33" s="1"/>
  <c r="AM68" i="33"/>
  <c r="AK68" i="33"/>
  <c r="AI68" i="33"/>
  <c r="AG68" i="33"/>
  <c r="AE68" i="33"/>
  <c r="AC68" i="33"/>
  <c r="W68" i="33"/>
  <c r="U68" i="33"/>
  <c r="S68" i="33"/>
  <c r="AA68" i="33" s="1"/>
  <c r="Q68" i="33"/>
  <c r="Y68" i="33" s="1"/>
  <c r="AM67" i="33"/>
  <c r="AK67" i="33"/>
  <c r="AI67" i="33"/>
  <c r="AG67" i="33"/>
  <c r="AE67" i="33"/>
  <c r="AC67" i="33"/>
  <c r="W67" i="33"/>
  <c r="U67" i="33"/>
  <c r="S67" i="33"/>
  <c r="AA67" i="33" s="1"/>
  <c r="Q67" i="33"/>
  <c r="Y67" i="33" s="1"/>
  <c r="AM66" i="33"/>
  <c r="AK66" i="33"/>
  <c r="AI66" i="33"/>
  <c r="AG66" i="33"/>
  <c r="AE66" i="33"/>
  <c r="AC66" i="33"/>
  <c r="W66" i="33"/>
  <c r="U66" i="33"/>
  <c r="S66" i="33"/>
  <c r="AA66" i="33" s="1"/>
  <c r="Q66" i="33"/>
  <c r="Y66" i="33" s="1"/>
  <c r="AM65" i="33"/>
  <c r="AK65" i="33"/>
  <c r="AI65" i="33"/>
  <c r="AG65" i="33"/>
  <c r="AE65" i="33"/>
  <c r="AC65" i="33"/>
  <c r="W65" i="33"/>
  <c r="U65" i="33"/>
  <c r="S65" i="33"/>
  <c r="AA65" i="33" s="1"/>
  <c r="Q65" i="33"/>
  <c r="Y65" i="33" s="1"/>
  <c r="AM64" i="33"/>
  <c r="AK64" i="33"/>
  <c r="AI64" i="33"/>
  <c r="AG64" i="33"/>
  <c r="AE64" i="33"/>
  <c r="AC64" i="33"/>
  <c r="W64" i="33"/>
  <c r="U64" i="33"/>
  <c r="S64" i="33"/>
  <c r="AA64" i="33" s="1"/>
  <c r="Q64" i="33"/>
  <c r="Y64" i="33" s="1"/>
  <c r="AM63" i="33"/>
  <c r="AK63" i="33"/>
  <c r="AI63" i="33"/>
  <c r="AG63" i="33"/>
  <c r="AE63" i="33"/>
  <c r="AC63" i="33"/>
  <c r="W63" i="33"/>
  <c r="U63" i="33"/>
  <c r="S63" i="33"/>
  <c r="AA63" i="33" s="1"/>
  <c r="Q63" i="33"/>
  <c r="Y63" i="33" s="1"/>
  <c r="AM62" i="33"/>
  <c r="AK62" i="33"/>
  <c r="AI62" i="33"/>
  <c r="AG62" i="33"/>
  <c r="AE62" i="33"/>
  <c r="AC62" i="33"/>
  <c r="W62" i="33"/>
  <c r="U62" i="33"/>
  <c r="S62" i="33"/>
  <c r="AA62" i="33" s="1"/>
  <c r="Q62" i="33"/>
  <c r="Y62" i="33" s="1"/>
  <c r="AM61" i="33"/>
  <c r="AK61" i="33"/>
  <c r="AI61" i="33"/>
  <c r="AG61" i="33"/>
  <c r="AE61" i="33"/>
  <c r="AC61" i="33"/>
  <c r="W61" i="33"/>
  <c r="U61" i="33"/>
  <c r="S61" i="33"/>
  <c r="AA61" i="33" s="1"/>
  <c r="Q61" i="33"/>
  <c r="Y61" i="33" s="1"/>
  <c r="AM60" i="33"/>
  <c r="AK60" i="33"/>
  <c r="AI60" i="33"/>
  <c r="AG60" i="33"/>
  <c r="AE60" i="33"/>
  <c r="AC60" i="33"/>
  <c r="W60" i="33"/>
  <c r="U60" i="33"/>
  <c r="S60" i="33"/>
  <c r="AA60" i="33" s="1"/>
  <c r="Q60" i="33"/>
  <c r="Y60" i="33" s="1"/>
  <c r="AM59" i="33"/>
  <c r="AK59" i="33"/>
  <c r="AI59" i="33"/>
  <c r="AG59" i="33"/>
  <c r="AE59" i="33"/>
  <c r="AC59" i="33"/>
  <c r="W59" i="33"/>
  <c r="U59" i="33"/>
  <c r="S59" i="33"/>
  <c r="AA59" i="33" s="1"/>
  <c r="Q59" i="33"/>
  <c r="Y59" i="33" s="1"/>
  <c r="AM58" i="33"/>
  <c r="AK58" i="33"/>
  <c r="AI58" i="33"/>
  <c r="AG58" i="33"/>
  <c r="AE58" i="33"/>
  <c r="AC58" i="33"/>
  <c r="W58" i="33"/>
  <c r="U58" i="33"/>
  <c r="S58" i="33"/>
  <c r="AA58" i="33" s="1"/>
  <c r="Q58" i="33"/>
  <c r="Y58" i="33" s="1"/>
  <c r="AM57" i="33"/>
  <c r="AK57" i="33"/>
  <c r="AI57" i="33"/>
  <c r="AG57" i="33"/>
  <c r="AE57" i="33"/>
  <c r="AC57" i="33"/>
  <c r="W57" i="33"/>
  <c r="U57" i="33"/>
  <c r="S57" i="33"/>
  <c r="AA57" i="33" s="1"/>
  <c r="Q57" i="33"/>
  <c r="Y57" i="33" s="1"/>
  <c r="AM56" i="33"/>
  <c r="AK56" i="33"/>
  <c r="AI56" i="33"/>
  <c r="AG56" i="33"/>
  <c r="AE56" i="33"/>
  <c r="AC56" i="33"/>
  <c r="W56" i="33"/>
  <c r="U56" i="33"/>
  <c r="S56" i="33"/>
  <c r="AA56" i="33" s="1"/>
  <c r="Q56" i="33"/>
  <c r="Y56" i="33" s="1"/>
  <c r="AM55" i="33"/>
  <c r="AK55" i="33"/>
  <c r="AI55" i="33"/>
  <c r="AG55" i="33"/>
  <c r="AE55" i="33"/>
  <c r="AC55" i="33"/>
  <c r="W55" i="33"/>
  <c r="U55" i="33"/>
  <c r="S55" i="33"/>
  <c r="AA55" i="33" s="1"/>
  <c r="Q55" i="33"/>
  <c r="Y55" i="33" s="1"/>
  <c r="AM54" i="33"/>
  <c r="AK54" i="33"/>
  <c r="AI54" i="33"/>
  <c r="AG54" i="33"/>
  <c r="AE54" i="33"/>
  <c r="AC54" i="33"/>
  <c r="W54" i="33"/>
  <c r="U54" i="33"/>
  <c r="S54" i="33"/>
  <c r="AA54" i="33" s="1"/>
  <c r="Q54" i="33"/>
  <c r="Y54" i="33" s="1"/>
  <c r="AM53" i="33"/>
  <c r="AK53" i="33"/>
  <c r="AI53" i="33"/>
  <c r="AG53" i="33"/>
  <c r="AE53" i="33"/>
  <c r="AC53" i="33"/>
  <c r="W53" i="33"/>
  <c r="U53" i="33"/>
  <c r="S53" i="33"/>
  <c r="AA53" i="33" s="1"/>
  <c r="Q53" i="33"/>
  <c r="Y53" i="33" s="1"/>
  <c r="AM52" i="33"/>
  <c r="AK52" i="33"/>
  <c r="AI52" i="33"/>
  <c r="AG52" i="33"/>
  <c r="AE52" i="33"/>
  <c r="AC52" i="33"/>
  <c r="W52" i="33"/>
  <c r="U52" i="33"/>
  <c r="S52" i="33"/>
  <c r="AA52" i="33" s="1"/>
  <c r="Q52" i="33"/>
  <c r="Y52" i="33" s="1"/>
  <c r="AM51" i="33"/>
  <c r="AK51" i="33"/>
  <c r="AI51" i="33"/>
  <c r="AG51" i="33"/>
  <c r="AE51" i="33"/>
  <c r="AC51" i="33"/>
  <c r="W51" i="33"/>
  <c r="U51" i="33"/>
  <c r="S51" i="33"/>
  <c r="AA51" i="33" s="1"/>
  <c r="Q51" i="33"/>
  <c r="Y51" i="33" s="1"/>
  <c r="AM50" i="33"/>
  <c r="AK50" i="33"/>
  <c r="AI50" i="33"/>
  <c r="AG50" i="33"/>
  <c r="AE50" i="33"/>
  <c r="AC50" i="33"/>
  <c r="W50" i="33"/>
  <c r="U50" i="33"/>
  <c r="S50" i="33"/>
  <c r="AA50" i="33" s="1"/>
  <c r="Q50" i="33"/>
  <c r="Y50" i="33" s="1"/>
  <c r="AM49" i="33"/>
  <c r="AK49" i="33"/>
  <c r="AI49" i="33"/>
  <c r="AG49" i="33"/>
  <c r="AE49" i="33"/>
  <c r="AC49" i="33"/>
  <c r="W49" i="33"/>
  <c r="U49" i="33"/>
  <c r="S49" i="33"/>
  <c r="AA49" i="33" s="1"/>
  <c r="Q49" i="33"/>
  <c r="Y49" i="33" s="1"/>
  <c r="AM48" i="33"/>
  <c r="AK48" i="33"/>
  <c r="AI48" i="33"/>
  <c r="AG48" i="33"/>
  <c r="AE48" i="33"/>
  <c r="AC48" i="33"/>
  <c r="W48" i="33"/>
  <c r="U48" i="33"/>
  <c r="S48" i="33"/>
  <c r="AA48" i="33" s="1"/>
  <c r="Q48" i="33"/>
  <c r="Y48" i="33" s="1"/>
  <c r="AM47" i="33"/>
  <c r="AK47" i="33"/>
  <c r="AI47" i="33"/>
  <c r="AG47" i="33"/>
  <c r="AE47" i="33"/>
  <c r="AC47" i="33"/>
  <c r="W47" i="33"/>
  <c r="U47" i="33"/>
  <c r="S47" i="33"/>
  <c r="AA47" i="33" s="1"/>
  <c r="Q47" i="33"/>
  <c r="Y47" i="33" s="1"/>
  <c r="AM46" i="33"/>
  <c r="AK46" i="33"/>
  <c r="AI46" i="33"/>
  <c r="AG46" i="33"/>
  <c r="AE46" i="33"/>
  <c r="AC46" i="33"/>
  <c r="W46" i="33"/>
  <c r="U46" i="33"/>
  <c r="S46" i="33"/>
  <c r="AA46" i="33" s="1"/>
  <c r="Q46" i="33"/>
  <c r="Y46" i="33" s="1"/>
  <c r="AM45" i="33"/>
  <c r="AK45" i="33"/>
  <c r="AI45" i="33"/>
  <c r="AG45" i="33"/>
  <c r="AE45" i="33"/>
  <c r="AC45" i="33"/>
  <c r="W45" i="33"/>
  <c r="U45" i="33"/>
  <c r="S45" i="33"/>
  <c r="AA45" i="33" s="1"/>
  <c r="Q45" i="33"/>
  <c r="Y45" i="33" s="1"/>
  <c r="AM44" i="33"/>
  <c r="AK44" i="33"/>
  <c r="AI44" i="33"/>
  <c r="AG44" i="33"/>
  <c r="AE44" i="33"/>
  <c r="AC44" i="33"/>
  <c r="W44" i="33"/>
  <c r="U44" i="33"/>
  <c r="S44" i="33"/>
  <c r="AA44" i="33" s="1"/>
  <c r="Q44" i="33"/>
  <c r="Y44" i="33" s="1"/>
  <c r="AM43" i="33"/>
  <c r="AK43" i="33"/>
  <c r="AI43" i="33"/>
  <c r="AG43" i="33"/>
  <c r="AE43" i="33"/>
  <c r="AC43" i="33"/>
  <c r="W43" i="33"/>
  <c r="U43" i="33"/>
  <c r="S43" i="33"/>
  <c r="AA43" i="33" s="1"/>
  <c r="Q43" i="33"/>
  <c r="Y43" i="33" s="1"/>
  <c r="AM42" i="33"/>
  <c r="AK42" i="33"/>
  <c r="AI42" i="33"/>
  <c r="AG42" i="33"/>
  <c r="AE42" i="33"/>
  <c r="AC42" i="33"/>
  <c r="W42" i="33"/>
  <c r="U42" i="33"/>
  <c r="S42" i="33"/>
  <c r="AA42" i="33" s="1"/>
  <c r="Q42" i="33"/>
  <c r="Y42" i="33" s="1"/>
  <c r="AM41" i="33"/>
  <c r="AK41" i="33"/>
  <c r="AI41" i="33"/>
  <c r="AG41" i="33"/>
  <c r="AE41" i="33"/>
  <c r="AC41" i="33"/>
  <c r="W41" i="33"/>
  <c r="U41" i="33"/>
  <c r="S41" i="33"/>
  <c r="AA41" i="33" s="1"/>
  <c r="Q41" i="33"/>
  <c r="Y41" i="33" s="1"/>
  <c r="AM40" i="33"/>
  <c r="AK40" i="33"/>
  <c r="AI40" i="33"/>
  <c r="AG40" i="33"/>
  <c r="AE40" i="33"/>
  <c r="AC40" i="33"/>
  <c r="W40" i="33"/>
  <c r="U40" i="33"/>
  <c r="S40" i="33"/>
  <c r="AA40" i="33" s="1"/>
  <c r="Q40" i="33"/>
  <c r="Y40" i="33" s="1"/>
  <c r="AM39" i="33"/>
  <c r="AK39" i="33"/>
  <c r="AI39" i="33"/>
  <c r="AG39" i="33"/>
  <c r="AE39" i="33"/>
  <c r="AC39" i="33"/>
  <c r="W39" i="33"/>
  <c r="U39" i="33"/>
  <c r="S39" i="33"/>
  <c r="AA39" i="33" s="1"/>
  <c r="Q39" i="33"/>
  <c r="Y39" i="33" s="1"/>
  <c r="AM38" i="33"/>
  <c r="AK38" i="33"/>
  <c r="AI38" i="33"/>
  <c r="AG38" i="33"/>
  <c r="AE38" i="33"/>
  <c r="AC38" i="33"/>
  <c r="W38" i="33"/>
  <c r="U38" i="33"/>
  <c r="S38" i="33"/>
  <c r="AA38" i="33" s="1"/>
  <c r="Q38" i="33"/>
  <c r="Y38" i="33" s="1"/>
  <c r="AM37" i="33"/>
  <c r="AK37" i="33"/>
  <c r="AI37" i="33"/>
  <c r="AG37" i="33"/>
  <c r="AE37" i="33"/>
  <c r="AC37" i="33"/>
  <c r="W37" i="33"/>
  <c r="U37" i="33"/>
  <c r="S37" i="33"/>
  <c r="AA37" i="33" s="1"/>
  <c r="Q37" i="33"/>
  <c r="Y37" i="33" s="1"/>
  <c r="AM36" i="33"/>
  <c r="AK36" i="33"/>
  <c r="AI36" i="33"/>
  <c r="AG36" i="33"/>
  <c r="AE36" i="33"/>
  <c r="AC36" i="33"/>
  <c r="W36" i="33"/>
  <c r="U36" i="33"/>
  <c r="S36" i="33"/>
  <c r="AA36" i="33" s="1"/>
  <c r="Q36" i="33"/>
  <c r="Y36" i="33" s="1"/>
  <c r="AM35" i="33"/>
  <c r="AK35" i="33"/>
  <c r="AI35" i="33"/>
  <c r="AG35" i="33"/>
  <c r="AE35" i="33"/>
  <c r="AC35" i="33"/>
  <c r="W35" i="33"/>
  <c r="U35" i="33"/>
  <c r="S35" i="33"/>
  <c r="AA35" i="33" s="1"/>
  <c r="Q35" i="33"/>
  <c r="Y35" i="33" s="1"/>
  <c r="AM34" i="33"/>
  <c r="AK34" i="33"/>
  <c r="AI34" i="33"/>
  <c r="AG34" i="33"/>
  <c r="AE34" i="33"/>
  <c r="AC34" i="33"/>
  <c r="W34" i="33"/>
  <c r="U34" i="33"/>
  <c r="S34" i="33"/>
  <c r="AA34" i="33" s="1"/>
  <c r="Q34" i="33"/>
  <c r="Y34" i="33" s="1"/>
  <c r="AM33" i="33"/>
  <c r="AK33" i="33"/>
  <c r="AI33" i="33"/>
  <c r="AG33" i="33"/>
  <c r="AE33" i="33"/>
  <c r="AC33" i="33"/>
  <c r="W33" i="33"/>
  <c r="U33" i="33"/>
  <c r="S33" i="33"/>
  <c r="AA33" i="33" s="1"/>
  <c r="Q33" i="33"/>
  <c r="Y33" i="33" s="1"/>
  <c r="AM32" i="33"/>
  <c r="AK32" i="33"/>
  <c r="AI32" i="33"/>
  <c r="AG32" i="33"/>
  <c r="AE32" i="33"/>
  <c r="AC32" i="33"/>
  <c r="W32" i="33"/>
  <c r="U32" i="33"/>
  <c r="S32" i="33"/>
  <c r="AA32" i="33" s="1"/>
  <c r="Q32" i="33"/>
  <c r="Y32" i="33" s="1"/>
  <c r="AM31" i="33"/>
  <c r="AK31" i="33"/>
  <c r="AI31" i="33"/>
  <c r="AG31" i="33"/>
  <c r="AE31" i="33"/>
  <c r="AC31" i="33"/>
  <c r="W31" i="33"/>
  <c r="U31" i="33"/>
  <c r="S31" i="33"/>
  <c r="AA31" i="33" s="1"/>
  <c r="Q31" i="33"/>
  <c r="Y31" i="33" s="1"/>
  <c r="AM30" i="33"/>
  <c r="AK30" i="33"/>
  <c r="AI30" i="33"/>
  <c r="AG30" i="33"/>
  <c r="AE30" i="33"/>
  <c r="AC30" i="33"/>
  <c r="W30" i="33"/>
  <c r="U30" i="33"/>
  <c r="S30" i="33"/>
  <c r="AA30" i="33" s="1"/>
  <c r="Q30" i="33"/>
  <c r="Y30" i="33" s="1"/>
  <c r="AM29" i="33"/>
  <c r="AK29" i="33"/>
  <c r="AI29" i="33"/>
  <c r="AG29" i="33"/>
  <c r="AE29" i="33"/>
  <c r="AC29" i="33"/>
  <c r="W29" i="33"/>
  <c r="U29" i="33"/>
  <c r="S29" i="33"/>
  <c r="AA29" i="33" s="1"/>
  <c r="Q29" i="33"/>
  <c r="Y29" i="33" s="1"/>
  <c r="AM28" i="33"/>
  <c r="AK28" i="33"/>
  <c r="AI28" i="33"/>
  <c r="AG28" i="33"/>
  <c r="AE28" i="33"/>
  <c r="AC28" i="33"/>
  <c r="W28" i="33"/>
  <c r="U28" i="33"/>
  <c r="S28" i="33"/>
  <c r="AA28" i="33" s="1"/>
  <c r="Q28" i="33"/>
  <c r="Y28" i="33" s="1"/>
  <c r="AM27" i="33"/>
  <c r="AK27" i="33"/>
  <c r="AI27" i="33"/>
  <c r="AG27" i="33"/>
  <c r="AE27" i="33"/>
  <c r="AC27" i="33"/>
  <c r="W27" i="33"/>
  <c r="U27" i="33"/>
  <c r="S27" i="33"/>
  <c r="AA27" i="33" s="1"/>
  <c r="Q27" i="33"/>
  <c r="Y27" i="33" s="1"/>
  <c r="AM26" i="33"/>
  <c r="AK26" i="33"/>
  <c r="AI26" i="33"/>
  <c r="AG26" i="33"/>
  <c r="AE26" i="33"/>
  <c r="AC26" i="33"/>
  <c r="W26" i="33"/>
  <c r="U26" i="33"/>
  <c r="S26" i="33"/>
  <c r="AA26" i="33" s="1"/>
  <c r="Q26" i="33"/>
  <c r="Y26" i="33" s="1"/>
  <c r="AM25" i="33"/>
  <c r="AK25" i="33"/>
  <c r="AI25" i="33"/>
  <c r="AG25" i="33"/>
  <c r="AE25" i="33"/>
  <c r="AC25" i="33"/>
  <c r="W25" i="33"/>
  <c r="U25" i="33"/>
  <c r="S25" i="33"/>
  <c r="AA25" i="33" s="1"/>
  <c r="Q25" i="33"/>
  <c r="Y25" i="33" s="1"/>
  <c r="AM24" i="33"/>
  <c r="AK24" i="33"/>
  <c r="AI24" i="33"/>
  <c r="AG24" i="33"/>
  <c r="AE24" i="33"/>
  <c r="AC24" i="33"/>
  <c r="W24" i="33"/>
  <c r="U24" i="33"/>
  <c r="S24" i="33"/>
  <c r="AA24" i="33" s="1"/>
  <c r="Q24" i="33"/>
  <c r="Y24" i="33" s="1"/>
  <c r="AM23" i="33"/>
  <c r="AK23" i="33"/>
  <c r="AI23" i="33"/>
  <c r="AG23" i="33"/>
  <c r="AE23" i="33"/>
  <c r="AC23" i="33"/>
  <c r="W23" i="33"/>
  <c r="U23" i="33"/>
  <c r="S23" i="33"/>
  <c r="AA23" i="33" s="1"/>
  <c r="Q23" i="33"/>
  <c r="Y23" i="33" s="1"/>
  <c r="AM22" i="33"/>
  <c r="AK22" i="33"/>
  <c r="AI22" i="33"/>
  <c r="AG22" i="33"/>
  <c r="AE22" i="33"/>
  <c r="AC22" i="33"/>
  <c r="W22" i="33"/>
  <c r="U22" i="33"/>
  <c r="S22" i="33"/>
  <c r="AA22" i="33" s="1"/>
  <c r="Q22" i="33"/>
  <c r="Y22" i="33" s="1"/>
  <c r="AM21" i="33"/>
  <c r="AK21" i="33"/>
  <c r="AI21" i="33"/>
  <c r="AG21" i="33"/>
  <c r="AE21" i="33"/>
  <c r="AC21" i="33"/>
  <c r="W21" i="33"/>
  <c r="U21" i="33"/>
  <c r="S21" i="33"/>
  <c r="AA21" i="33" s="1"/>
  <c r="Q21" i="33"/>
  <c r="Y21" i="33" s="1"/>
  <c r="AM20" i="33"/>
  <c r="AK20" i="33"/>
  <c r="AI20" i="33"/>
  <c r="AG20" i="33"/>
  <c r="AE20" i="33"/>
  <c r="AC20" i="33"/>
  <c r="W20" i="33"/>
  <c r="U20" i="33"/>
  <c r="S20" i="33"/>
  <c r="AA20" i="33" s="1"/>
  <c r="Q20" i="33"/>
  <c r="Y20" i="33" s="1"/>
  <c r="AM19" i="33"/>
  <c r="AK19" i="33"/>
  <c r="AI19" i="33"/>
  <c r="AG19" i="33"/>
  <c r="AE19" i="33"/>
  <c r="AC19" i="33"/>
  <c r="W19" i="33"/>
  <c r="U19" i="33"/>
  <c r="S19" i="33"/>
  <c r="AA19" i="33" s="1"/>
  <c r="Q19" i="33"/>
  <c r="Y19" i="33" s="1"/>
  <c r="AM18" i="33"/>
  <c r="AK18" i="33"/>
  <c r="AI18" i="33"/>
  <c r="AG18" i="33"/>
  <c r="AE18" i="33"/>
  <c r="AC18" i="33"/>
  <c r="W18" i="33"/>
  <c r="U18" i="33"/>
  <c r="S18" i="33"/>
  <c r="AA18" i="33" s="1"/>
  <c r="Q18" i="33"/>
  <c r="Y18" i="33" s="1"/>
  <c r="AM17" i="33"/>
  <c r="AK17" i="33"/>
  <c r="AI17" i="33"/>
  <c r="AG17" i="33"/>
  <c r="AE17" i="33"/>
  <c r="AC17" i="33"/>
  <c r="W17" i="33"/>
  <c r="U17" i="33"/>
  <c r="S17" i="33"/>
  <c r="AA17" i="33" s="1"/>
  <c r="Q17" i="33"/>
  <c r="Y17" i="33" s="1"/>
  <c r="AM16" i="33"/>
  <c r="AK16" i="33"/>
  <c r="AI16" i="33"/>
  <c r="AG16" i="33"/>
  <c r="AE16" i="33"/>
  <c r="AC16" i="33"/>
  <c r="W16" i="33"/>
  <c r="U16" i="33"/>
  <c r="S16" i="33"/>
  <c r="AA16" i="33" s="1"/>
  <c r="Q16" i="33"/>
  <c r="Y16" i="33" s="1"/>
  <c r="AM15" i="33"/>
  <c r="AK15" i="33"/>
  <c r="AI15" i="33"/>
  <c r="AG15" i="33"/>
  <c r="AE15" i="33"/>
  <c r="AC15" i="33"/>
  <c r="W15" i="33"/>
  <c r="U15" i="33"/>
  <c r="S15" i="33"/>
  <c r="AA15" i="33" s="1"/>
  <c r="Q15" i="33"/>
  <c r="Y15" i="33" s="1"/>
  <c r="AM14" i="33"/>
  <c r="AK14" i="33"/>
  <c r="AI14" i="33"/>
  <c r="AG14" i="33"/>
  <c r="AE14" i="33"/>
  <c r="AC14" i="33"/>
  <c r="W14" i="33"/>
  <c r="U14" i="33"/>
  <c r="S14" i="33"/>
  <c r="AA14" i="33" s="1"/>
  <c r="Q14" i="33"/>
  <c r="Y14" i="33" s="1"/>
  <c r="AM13" i="33"/>
  <c r="AK13" i="33"/>
  <c r="AI13" i="33"/>
  <c r="AG13" i="33"/>
  <c r="AE13" i="33"/>
  <c r="AC13" i="33"/>
  <c r="W13" i="33"/>
  <c r="U13" i="33"/>
  <c r="S13" i="33"/>
  <c r="AA13" i="33" s="1"/>
  <c r="Q13" i="33"/>
  <c r="Y13" i="33" s="1"/>
  <c r="AM12" i="33"/>
  <c r="AK12" i="33"/>
  <c r="AI12" i="33"/>
  <c r="AG12" i="33"/>
  <c r="AE12" i="33"/>
  <c r="AC12" i="33"/>
  <c r="W12" i="33"/>
  <c r="U12" i="33"/>
  <c r="S12" i="33"/>
  <c r="AA12" i="33" s="1"/>
  <c r="Q12" i="33"/>
  <c r="Y12" i="33" s="1"/>
  <c r="AM11" i="33"/>
  <c r="AK11" i="33"/>
  <c r="AI11" i="33"/>
  <c r="AG11" i="33"/>
  <c r="AE11" i="33"/>
  <c r="AC11" i="33"/>
  <c r="W11" i="33"/>
  <c r="U11" i="33"/>
  <c r="S11" i="33"/>
  <c r="AA11" i="33" s="1"/>
  <c r="Q11" i="33"/>
  <c r="Y11" i="33" s="1"/>
  <c r="AM10" i="33"/>
  <c r="AL4" i="33" s="1"/>
  <c r="AK10" i="33"/>
  <c r="AG10" i="33"/>
  <c r="AC10" i="33"/>
  <c r="Q10" i="33"/>
  <c r="AM139" i="30"/>
  <c r="AK139" i="30"/>
  <c r="AL139" i="30" s="1"/>
  <c r="AI139" i="30"/>
  <c r="AG139" i="30"/>
  <c r="AH139" i="30" s="1"/>
  <c r="AE139" i="30"/>
  <c r="AC139" i="30"/>
  <c r="U139" i="30"/>
  <c r="Q139" i="30"/>
  <c r="Y139" i="30" s="1"/>
  <c r="AR205" i="22"/>
  <c r="AU205" i="22" s="1"/>
  <c r="AZ205" i="22" s="1"/>
  <c r="AD205" i="22"/>
  <c r="AF205" i="22" s="1"/>
  <c r="AI205" i="22" s="1"/>
  <c r="Z205" i="22"/>
  <c r="W205" i="22"/>
  <c r="W139" i="30" s="1"/>
  <c r="S205" i="22"/>
  <c r="S139" i="30" s="1"/>
  <c r="AA139" i="30" s="1"/>
  <c r="AR217" i="22"/>
  <c r="AU217" i="22" s="1"/>
  <c r="AZ217" i="22" s="1"/>
  <c r="AD217" i="22"/>
  <c r="AF217" i="22" s="1"/>
  <c r="AI217" i="22" s="1"/>
  <c r="Z217" i="22"/>
  <c r="W217" i="22"/>
  <c r="S217" i="22"/>
  <c r="AR216" i="22"/>
  <c r="AU216" i="22" s="1"/>
  <c r="AZ216" i="22" s="1"/>
  <c r="AD216" i="22"/>
  <c r="AF216" i="22" s="1"/>
  <c r="AI216" i="22" s="1"/>
  <c r="Z216" i="22"/>
  <c r="W216" i="22"/>
  <c r="S216" i="22"/>
  <c r="L13" i="15" l="1"/>
  <c r="L20" i="15" s="1"/>
  <c r="L18" i="15"/>
  <c r="L22" i="15" s="1"/>
  <c r="L23" i="15" s="1"/>
  <c r="L9" i="15"/>
  <c r="L8" i="15"/>
  <c r="N31" i="12"/>
  <c r="N11" i="12"/>
  <c r="N15" i="12"/>
  <c r="N24" i="12" s="1"/>
  <c r="AP44" i="21"/>
  <c r="BA189" i="22"/>
  <c r="BA25" i="22"/>
  <c r="AG13" i="20"/>
  <c r="AJ13" i="20" s="1"/>
  <c r="AE13" i="20"/>
  <c r="BB13" i="20"/>
  <c r="BA205" i="22"/>
  <c r="BA216" i="22"/>
  <c r="BA217" i="22"/>
  <c r="AS44" i="21" l="1"/>
  <c r="AX44" i="21" s="1"/>
  <c r="AY44" i="21" s="1"/>
  <c r="N27" i="12"/>
  <c r="N51" i="12"/>
  <c r="AG44" i="21"/>
  <c r="AQ72" i="20"/>
  <c r="AS72" i="20" s="1"/>
  <c r="AV72" i="20" s="1"/>
  <c r="BA72" i="20" s="1"/>
  <c r="AC72" i="20"/>
  <c r="Y72" i="20"/>
  <c r="V72" i="20"/>
  <c r="AQ81" i="20"/>
  <c r="AS81" i="20" s="1"/>
  <c r="AV81" i="20" s="1"/>
  <c r="BA81" i="20" s="1"/>
  <c r="AC81" i="20"/>
  <c r="Y81" i="20"/>
  <c r="V81" i="20"/>
  <c r="AQ88" i="20"/>
  <c r="AS88" i="20" s="1"/>
  <c r="AV88" i="20" s="1"/>
  <c r="BA88" i="20" s="1"/>
  <c r="AC88" i="20"/>
  <c r="Y88" i="20"/>
  <c r="V88" i="20"/>
  <c r="AS78" i="20"/>
  <c r="AV78" i="20" s="1"/>
  <c r="BA78" i="20" s="1"/>
  <c r="AC78" i="20"/>
  <c r="Y78" i="20"/>
  <c r="V78" i="20"/>
  <c r="R78" i="20"/>
  <c r="AS62" i="20"/>
  <c r="AV62" i="20" s="1"/>
  <c r="BA62" i="20" s="1"/>
  <c r="AC62" i="20"/>
  <c r="Y62" i="20"/>
  <c r="V62" i="20"/>
  <c r="R62" i="20"/>
  <c r="AS51" i="20"/>
  <c r="AV51" i="20" s="1"/>
  <c r="BA51" i="20" s="1"/>
  <c r="AC51" i="20"/>
  <c r="Y51" i="20"/>
  <c r="V51" i="20"/>
  <c r="R51" i="20"/>
  <c r="AP29" i="21"/>
  <c r="AS29" i="21" s="1"/>
  <c r="AX29" i="21" s="1"/>
  <c r="Z29" i="21"/>
  <c r="AD29" i="21" s="1"/>
  <c r="AK131" i="30"/>
  <c r="AI131" i="30"/>
  <c r="AG131" i="30"/>
  <c r="AH131" i="30" s="1"/>
  <c r="U131" i="30"/>
  <c r="Q131" i="30"/>
  <c r="Z43" i="21"/>
  <c r="Z46" i="21"/>
  <c r="AD46" i="21"/>
  <c r="AP43" i="21"/>
  <c r="AS43" i="21" s="1"/>
  <c r="AX43" i="21" s="1"/>
  <c r="AD43" i="21"/>
  <c r="AP42" i="21"/>
  <c r="Z42" i="21"/>
  <c r="AR194" i="22"/>
  <c r="AU194" i="22" s="1"/>
  <c r="AZ194" i="22" s="1"/>
  <c r="AD194" i="22"/>
  <c r="AF194" i="22" s="1"/>
  <c r="AI194" i="22" s="1"/>
  <c r="Z194" i="22"/>
  <c r="W194" i="22"/>
  <c r="S194" i="22"/>
  <c r="AR193" i="22"/>
  <c r="AU193" i="22" s="1"/>
  <c r="AZ193" i="22" s="1"/>
  <c r="AD193" i="22"/>
  <c r="AF193" i="22" s="1"/>
  <c r="AI193" i="22" s="1"/>
  <c r="Z193" i="22"/>
  <c r="W193" i="22"/>
  <c r="S193" i="22"/>
  <c r="AR192" i="22"/>
  <c r="AU192" i="22" s="1"/>
  <c r="AZ192" i="22" s="1"/>
  <c r="AD192" i="22"/>
  <c r="AF192" i="22" s="1"/>
  <c r="AI192" i="22" s="1"/>
  <c r="Z192" i="22"/>
  <c r="W192" i="22"/>
  <c r="S192" i="22"/>
  <c r="AR191" i="22"/>
  <c r="AU191" i="22" s="1"/>
  <c r="AZ191" i="22" s="1"/>
  <c r="AD191" i="22"/>
  <c r="AF191" i="22" s="1"/>
  <c r="AI191" i="22" s="1"/>
  <c r="Z191" i="22"/>
  <c r="W191" i="22"/>
  <c r="S191" i="22"/>
  <c r="AR190" i="22"/>
  <c r="AU190" i="22" s="1"/>
  <c r="AZ190" i="22" s="1"/>
  <c r="AD190" i="22"/>
  <c r="AF190" i="22" s="1"/>
  <c r="AI190" i="22" s="1"/>
  <c r="Z190" i="22"/>
  <c r="W190" i="22"/>
  <c r="W131" i="30" s="1"/>
  <c r="S190" i="22"/>
  <c r="S131" i="30" s="1"/>
  <c r="AS54" i="20"/>
  <c r="AV54" i="20" s="1"/>
  <c r="BA54" i="20" s="1"/>
  <c r="AC54" i="20"/>
  <c r="Y54" i="20"/>
  <c r="V54" i="20"/>
  <c r="R54" i="20"/>
  <c r="AQ101" i="20"/>
  <c r="AS101" i="20" s="1"/>
  <c r="AV101" i="20" s="1"/>
  <c r="BA101" i="20" s="1"/>
  <c r="AC101" i="20"/>
  <c r="Y101" i="20"/>
  <c r="V101" i="20"/>
  <c r="AP170" i="21"/>
  <c r="AS170" i="21" s="1"/>
  <c r="AX170" i="21" s="1"/>
  <c r="Z170" i="21"/>
  <c r="AD170" i="21" s="1"/>
  <c r="AG170" i="21" s="1"/>
  <c r="AP169" i="21"/>
  <c r="AS169" i="21" s="1"/>
  <c r="AX169" i="21" s="1"/>
  <c r="Z169" i="21"/>
  <c r="AD169" i="21" s="1"/>
  <c r="AG169" i="21" s="1"/>
  <c r="AP168" i="21"/>
  <c r="AS168" i="21" s="1"/>
  <c r="AX168" i="21" s="1"/>
  <c r="Z168" i="21"/>
  <c r="AD168" i="21" s="1"/>
  <c r="AG168" i="21" s="1"/>
  <c r="AP167" i="21"/>
  <c r="AS167" i="21" s="1"/>
  <c r="AX167" i="21" s="1"/>
  <c r="Z167" i="21"/>
  <c r="AD167" i="21" s="1"/>
  <c r="AG167" i="21" s="1"/>
  <c r="AG72" i="20" l="1"/>
  <c r="AJ72" i="20" s="1"/>
  <c r="AE72" i="20"/>
  <c r="BB72" i="20"/>
  <c r="AG81" i="20"/>
  <c r="AJ81" i="20" s="1"/>
  <c r="AE81" i="20"/>
  <c r="BB81" i="20"/>
  <c r="AG88" i="20"/>
  <c r="AJ88" i="20" s="1"/>
  <c r="AE88" i="20"/>
  <c r="BB88" i="20"/>
  <c r="AG78" i="20"/>
  <c r="AJ78" i="20" s="1"/>
  <c r="AE78" i="20"/>
  <c r="BB78" i="20"/>
  <c r="AG62" i="20"/>
  <c r="AJ62" i="20" s="1"/>
  <c r="AE62" i="20"/>
  <c r="BB62" i="20"/>
  <c r="AG51" i="20"/>
  <c r="AJ51" i="20" s="1"/>
  <c r="AE51" i="20"/>
  <c r="BB51" i="20"/>
  <c r="AY29" i="21"/>
  <c r="AD42" i="21"/>
  <c r="AM131" i="30"/>
  <c r="AS42" i="21"/>
  <c r="AX42" i="21" s="1"/>
  <c r="AP46" i="21"/>
  <c r="AC131" i="30"/>
  <c r="Y131" i="30"/>
  <c r="AL131" i="30"/>
  <c r="AY42" i="21"/>
  <c r="AY43" i="21"/>
  <c r="BA194" i="22"/>
  <c r="BA192" i="22"/>
  <c r="BA193" i="22"/>
  <c r="BA190" i="22"/>
  <c r="BA191" i="22"/>
  <c r="AG54" i="20"/>
  <c r="AJ54" i="20" s="1"/>
  <c r="AE54" i="20"/>
  <c r="BB54" i="20"/>
  <c r="AG101" i="20"/>
  <c r="AJ101" i="20" s="1"/>
  <c r="AE101" i="20"/>
  <c r="BB101" i="20"/>
  <c r="AY169" i="21"/>
  <c r="AY170" i="21"/>
  <c r="AY167" i="21"/>
  <c r="AY168" i="21"/>
  <c r="AP164" i="21"/>
  <c r="AS164" i="21" s="1"/>
  <c r="AX164" i="21" s="1"/>
  <c r="Z164" i="21"/>
  <c r="AD164" i="21" s="1"/>
  <c r="AG164" i="21" s="1"/>
  <c r="AP165" i="21"/>
  <c r="AS165" i="21" s="1"/>
  <c r="AX165" i="21" s="1"/>
  <c r="Z165" i="21"/>
  <c r="AD165" i="21" s="1"/>
  <c r="AG165" i="21" s="1"/>
  <c r="Z163" i="21"/>
  <c r="AD163" i="21" s="1"/>
  <c r="AG163" i="21" s="1"/>
  <c r="Z162" i="21"/>
  <c r="AD162" i="21" s="1"/>
  <c r="AG162" i="21" s="1"/>
  <c r="AP160" i="21"/>
  <c r="AS160" i="21" s="1"/>
  <c r="AX160" i="21" s="1"/>
  <c r="Z160" i="21"/>
  <c r="AD160" i="21" s="1"/>
  <c r="AG160" i="21" l="1"/>
  <c r="K5" i="15"/>
  <c r="K18" i="15"/>
  <c r="K22" i="15" s="1"/>
  <c r="K13" i="15"/>
  <c r="K20" i="15" s="1"/>
  <c r="D13" i="15"/>
  <c r="K8" i="15"/>
  <c r="M31" i="12"/>
  <c r="AG29" i="21"/>
  <c r="AS46" i="21"/>
  <c r="AX46" i="21" s="1"/>
  <c r="AY46" i="21" s="1"/>
  <c r="AE131" i="30"/>
  <c r="AA131" i="30" s="1"/>
  <c r="AG46" i="21"/>
  <c r="AG43" i="21"/>
  <c r="M51" i="12"/>
  <c r="AG42" i="21"/>
  <c r="AY164" i="21"/>
  <c r="AY165" i="21"/>
  <c r="AP163" i="21"/>
  <c r="AS163" i="21" s="1"/>
  <c r="AX163" i="21" s="1"/>
  <c r="AY163" i="21" s="1"/>
  <c r="AY160" i="21"/>
  <c r="AP162" i="21"/>
  <c r="AS162" i="21" s="1"/>
  <c r="AX162" i="21" s="1"/>
  <c r="AY162" i="21" s="1"/>
  <c r="AR280" i="22"/>
  <c r="AU280" i="22" s="1"/>
  <c r="AZ280" i="22" s="1"/>
  <c r="AD280" i="22"/>
  <c r="AF280" i="22" s="1"/>
  <c r="AI280" i="22" s="1"/>
  <c r="Z280" i="22"/>
  <c r="W280" i="22"/>
  <c r="S280" i="22"/>
  <c r="AP159" i="21"/>
  <c r="AS159" i="21" s="1"/>
  <c r="AX159" i="21" s="1"/>
  <c r="Z159" i="21"/>
  <c r="AD159" i="21" s="1"/>
  <c r="AG159" i="21" s="1"/>
  <c r="AP158" i="21"/>
  <c r="AS158" i="21" s="1"/>
  <c r="AX158" i="21" s="1"/>
  <c r="Z158" i="21"/>
  <c r="AD158" i="21" s="1"/>
  <c r="AP155" i="21"/>
  <c r="AS155" i="21" s="1"/>
  <c r="AX155" i="21" s="1"/>
  <c r="Z155" i="21"/>
  <c r="AD155" i="21" s="1"/>
  <c r="AP154" i="21"/>
  <c r="Z154" i="21"/>
  <c r="AD154" i="21" s="1"/>
  <c r="AP157" i="21"/>
  <c r="AS157" i="21" s="1"/>
  <c r="AX157" i="21" s="1"/>
  <c r="Z157" i="21"/>
  <c r="AD157" i="21" s="1"/>
  <c r="AG157" i="21" s="1"/>
  <c r="AP156" i="21"/>
  <c r="AS156" i="21" s="1"/>
  <c r="AX156" i="21" s="1"/>
  <c r="Z156" i="21"/>
  <c r="AD156" i="21" s="1"/>
  <c r="M18" i="12" s="1"/>
  <c r="AS41" i="20"/>
  <c r="AV41" i="20" s="1"/>
  <c r="BA41" i="20" s="1"/>
  <c r="AC41" i="20"/>
  <c r="Y41" i="20"/>
  <c r="V41" i="20"/>
  <c r="R41" i="20"/>
  <c r="AS34" i="20"/>
  <c r="AV34" i="20" s="1"/>
  <c r="BA34" i="20" s="1"/>
  <c r="AC34" i="20"/>
  <c r="Y34" i="20"/>
  <c r="V34" i="20"/>
  <c r="R34" i="20"/>
  <c r="AS32" i="20"/>
  <c r="AV32" i="20" s="1"/>
  <c r="BA32" i="20" s="1"/>
  <c r="AC32" i="20"/>
  <c r="Y32" i="20"/>
  <c r="V32" i="20"/>
  <c r="R32" i="20"/>
  <c r="AS31" i="20"/>
  <c r="AV31" i="20" s="1"/>
  <c r="BA31" i="20" s="1"/>
  <c r="AC31" i="20"/>
  <c r="Y31" i="20"/>
  <c r="V31" i="20"/>
  <c r="R31" i="20"/>
  <c r="AS30" i="20"/>
  <c r="AV30" i="20" s="1"/>
  <c r="BA30" i="20" s="1"/>
  <c r="AC30" i="20"/>
  <c r="Y30" i="20"/>
  <c r="V30" i="20"/>
  <c r="R30" i="20"/>
  <c r="BE12" i="23"/>
  <c r="AR12" i="23"/>
  <c r="AU12" i="23" s="1"/>
  <c r="AZ12" i="23" s="1"/>
  <c r="AD12" i="23"/>
  <c r="AF12" i="23" s="1"/>
  <c r="AI12" i="23" s="1"/>
  <c r="Z12" i="23"/>
  <c r="W12" i="23"/>
  <c r="S12" i="23"/>
  <c r="AG156" i="21" l="1"/>
  <c r="K7" i="15"/>
  <c r="K6" i="15"/>
  <c r="K9" i="15"/>
  <c r="K23" i="15"/>
  <c r="AG154" i="21"/>
  <c r="M38" i="12"/>
  <c r="M19" i="12"/>
  <c r="M11" i="12"/>
  <c r="AS154" i="21"/>
  <c r="AX154" i="21" s="1"/>
  <c r="M27" i="12"/>
  <c r="AG155" i="21"/>
  <c r="M17" i="12"/>
  <c r="AG158" i="21"/>
  <c r="M15" i="12"/>
  <c r="M24" i="12" s="1"/>
  <c r="BA280" i="22"/>
  <c r="AY159" i="21"/>
  <c r="AY158" i="21"/>
  <c r="AY154" i="21"/>
  <c r="AY155" i="21"/>
  <c r="AY156" i="21"/>
  <c r="AY157" i="21"/>
  <c r="AG41" i="20"/>
  <c r="AJ41" i="20" s="1"/>
  <c r="AE41" i="20"/>
  <c r="BB41" i="20"/>
  <c r="AG34" i="20"/>
  <c r="AJ34" i="20" s="1"/>
  <c r="AE34" i="20"/>
  <c r="BB34" i="20"/>
  <c r="AG31" i="20"/>
  <c r="AJ31" i="20" s="1"/>
  <c r="AE31" i="20"/>
  <c r="BB31" i="20"/>
  <c r="AG32" i="20"/>
  <c r="AJ32" i="20" s="1"/>
  <c r="AE32" i="20"/>
  <c r="BB32" i="20"/>
  <c r="AG30" i="20"/>
  <c r="AJ30" i="20" s="1"/>
  <c r="AE30" i="20"/>
  <c r="BB30" i="20"/>
  <c r="BA12" i="23"/>
  <c r="AM126" i="30"/>
  <c r="AK126" i="30"/>
  <c r="AL126" i="30" s="1"/>
  <c r="AI126" i="30"/>
  <c r="AG126" i="30"/>
  <c r="AH126" i="30" s="1"/>
  <c r="AE126" i="30"/>
  <c r="AC126" i="30"/>
  <c r="U126" i="30"/>
  <c r="Q126" i="30"/>
  <c r="Y126" i="30" s="1"/>
  <c r="AM125" i="30"/>
  <c r="AK125" i="30"/>
  <c r="AL125" i="30" s="1"/>
  <c r="AI125" i="30"/>
  <c r="AG125" i="30"/>
  <c r="AH125" i="30" s="1"/>
  <c r="AE125" i="30"/>
  <c r="AC125" i="30"/>
  <c r="U125" i="30"/>
  <c r="Q125" i="30"/>
  <c r="Y125" i="30" s="1"/>
  <c r="AR168" i="22"/>
  <c r="AU168" i="22" s="1"/>
  <c r="AZ168" i="22" s="1"/>
  <c r="AD168" i="22"/>
  <c r="AF168" i="22" s="1"/>
  <c r="AI168" i="22" s="1"/>
  <c r="Z168" i="22"/>
  <c r="W168" i="22"/>
  <c r="W126" i="30" s="1"/>
  <c r="S168" i="22"/>
  <c r="S126" i="30" s="1"/>
  <c r="AA126" i="30" s="1"/>
  <c r="AR167" i="22"/>
  <c r="AU167" i="22" s="1"/>
  <c r="AZ167" i="22" s="1"/>
  <c r="AD167" i="22"/>
  <c r="AF167" i="22" s="1"/>
  <c r="AI167" i="22" s="1"/>
  <c r="Z167" i="22"/>
  <c r="W167" i="22"/>
  <c r="W125" i="30" s="1"/>
  <c r="S167" i="22"/>
  <c r="S125" i="30" s="1"/>
  <c r="AA125" i="30" s="1"/>
  <c r="S169" i="22"/>
  <c r="W169" i="22"/>
  <c r="Z169" i="22"/>
  <c r="AD169" i="22"/>
  <c r="AF169" i="22"/>
  <c r="AI169" i="22"/>
  <c r="AR169" i="22"/>
  <c r="AU169" i="22"/>
  <c r="AZ169" i="22"/>
  <c r="BA169" i="22"/>
  <c r="AR178" i="22"/>
  <c r="AU178" i="22" s="1"/>
  <c r="AZ178" i="22" s="1"/>
  <c r="AD178" i="22"/>
  <c r="AF178" i="22" s="1"/>
  <c r="AI178" i="22" s="1"/>
  <c r="Z178" i="22"/>
  <c r="W178" i="22"/>
  <c r="S178" i="22"/>
  <c r="AR172" i="22"/>
  <c r="AU172" i="22" s="1"/>
  <c r="AZ172" i="22" s="1"/>
  <c r="AD172" i="22"/>
  <c r="AF172" i="22" s="1"/>
  <c r="AI172" i="22" s="1"/>
  <c r="Z172" i="22"/>
  <c r="W172" i="22"/>
  <c r="S172" i="22"/>
  <c r="AR171" i="22"/>
  <c r="AU171" i="22" s="1"/>
  <c r="AZ171" i="22" s="1"/>
  <c r="AD171" i="22"/>
  <c r="AF171" i="22" s="1"/>
  <c r="AI171" i="22" s="1"/>
  <c r="Z171" i="22"/>
  <c r="W171" i="22"/>
  <c r="S171" i="22"/>
  <c r="AQ93" i="20"/>
  <c r="AS93" i="20" s="1"/>
  <c r="AV93" i="20" s="1"/>
  <c r="BA93" i="20" s="1"/>
  <c r="AC93" i="20"/>
  <c r="Y93" i="20"/>
  <c r="V93" i="20"/>
  <c r="AQ92" i="20"/>
  <c r="AS92" i="20" s="1"/>
  <c r="AV92" i="20" s="1"/>
  <c r="BA92" i="20" s="1"/>
  <c r="AC92" i="20"/>
  <c r="Y92" i="20"/>
  <c r="V92" i="20"/>
  <c r="AQ118" i="20"/>
  <c r="AS118" i="20" s="1"/>
  <c r="AV118" i="20" s="1"/>
  <c r="BA118" i="20" s="1"/>
  <c r="AC118" i="20"/>
  <c r="Y118" i="20"/>
  <c r="V118" i="20"/>
  <c r="AR188" i="22"/>
  <c r="AU188" i="22" s="1"/>
  <c r="AZ188" i="22" s="1"/>
  <c r="AD188" i="22"/>
  <c r="AF188" i="22" s="1"/>
  <c r="AI188" i="22" s="1"/>
  <c r="Z188" i="22"/>
  <c r="W188" i="22"/>
  <c r="S188" i="22"/>
  <c r="AQ100" i="20"/>
  <c r="AS100" i="20" s="1"/>
  <c r="AV100" i="20" s="1"/>
  <c r="BA100" i="20" s="1"/>
  <c r="AC100" i="20"/>
  <c r="Y100" i="20"/>
  <c r="V100" i="20"/>
  <c r="AR187" i="22"/>
  <c r="AU187" i="22" s="1"/>
  <c r="AZ187" i="22" s="1"/>
  <c r="AD187" i="22"/>
  <c r="AF187" i="22" s="1"/>
  <c r="AI187" i="22" s="1"/>
  <c r="Z187" i="22"/>
  <c r="W187" i="22"/>
  <c r="S187" i="22"/>
  <c r="AM148" i="30"/>
  <c r="AK148" i="30"/>
  <c r="AL148" i="30" s="1"/>
  <c r="AI148" i="30"/>
  <c r="AG148" i="30"/>
  <c r="AH148" i="30" s="1"/>
  <c r="AE148" i="30"/>
  <c r="AC148" i="30"/>
  <c r="U148" i="30"/>
  <c r="Q148" i="30"/>
  <c r="Y148" i="30" s="1"/>
  <c r="AR215" i="22"/>
  <c r="AU215" i="22" s="1"/>
  <c r="AZ215" i="22" s="1"/>
  <c r="AD215" i="22"/>
  <c r="AF215" i="22" s="1"/>
  <c r="AI215" i="22" s="1"/>
  <c r="Z215" i="22"/>
  <c r="W215" i="22"/>
  <c r="W148" i="30" s="1"/>
  <c r="S215" i="22"/>
  <c r="S148" i="30" s="1"/>
  <c r="AA148" i="30" s="1"/>
  <c r="AM145" i="30"/>
  <c r="AK145" i="30"/>
  <c r="AL145" i="30" s="1"/>
  <c r="AI145" i="30"/>
  <c r="AG145" i="30"/>
  <c r="AE145" i="30"/>
  <c r="AC145" i="30"/>
  <c r="U145" i="30"/>
  <c r="Q145" i="30"/>
  <c r="AM144" i="30"/>
  <c r="AK144" i="30"/>
  <c r="AL144" i="30" s="1"/>
  <c r="AI144" i="30"/>
  <c r="AG144" i="30"/>
  <c r="AH144" i="30" s="1"/>
  <c r="AE144" i="30"/>
  <c r="AC144" i="30"/>
  <c r="U144" i="30"/>
  <c r="Q144" i="30"/>
  <c r="Y144" i="30" s="1"/>
  <c r="AR211" i="22"/>
  <c r="AU211" i="22" s="1"/>
  <c r="AZ211" i="22" s="1"/>
  <c r="AD211" i="22"/>
  <c r="AF211" i="22" s="1"/>
  <c r="AI211" i="22" s="1"/>
  <c r="Z211" i="22"/>
  <c r="W211" i="22"/>
  <c r="W145" i="30" s="1"/>
  <c r="S211" i="22"/>
  <c r="S145" i="30" s="1"/>
  <c r="AR210" i="22"/>
  <c r="AU210" i="22" s="1"/>
  <c r="AZ210" i="22" s="1"/>
  <c r="AD210" i="22"/>
  <c r="AF210" i="22" s="1"/>
  <c r="AI210" i="22" s="1"/>
  <c r="Z210" i="22"/>
  <c r="W210" i="22"/>
  <c r="W144" i="30" s="1"/>
  <c r="S210" i="22"/>
  <c r="S144" i="30" s="1"/>
  <c r="AQ85" i="20"/>
  <c r="AS85" i="20" s="1"/>
  <c r="AV85" i="20" s="1"/>
  <c r="BA85" i="20" s="1"/>
  <c r="AC85" i="20"/>
  <c r="Y85" i="20"/>
  <c r="V85" i="20"/>
  <c r="AQ71" i="20"/>
  <c r="AS71" i="20" s="1"/>
  <c r="AV71" i="20" s="1"/>
  <c r="BA71" i="20" s="1"/>
  <c r="AC71" i="20"/>
  <c r="Y71" i="20"/>
  <c r="V71" i="20"/>
  <c r="Q109" i="31"/>
  <c r="AQ87" i="20"/>
  <c r="AS87" i="20" s="1"/>
  <c r="AV87" i="20" s="1"/>
  <c r="BA87" i="20" s="1"/>
  <c r="AC87" i="20"/>
  <c r="Y87" i="20"/>
  <c r="V87" i="20"/>
  <c r="AQ65" i="20"/>
  <c r="AS65" i="20" s="1"/>
  <c r="AV65" i="20" s="1"/>
  <c r="BA65" i="20" s="1"/>
  <c r="AC65" i="20"/>
  <c r="Y65" i="20"/>
  <c r="V65" i="20"/>
  <c r="AQ80" i="20"/>
  <c r="AS80" i="20" s="1"/>
  <c r="AV80" i="20" s="1"/>
  <c r="BA80" i="20" s="1"/>
  <c r="AC80" i="20"/>
  <c r="Y80" i="20"/>
  <c r="V80" i="20"/>
  <c r="AM147" i="30"/>
  <c r="AK147" i="30"/>
  <c r="AL147" i="30" s="1"/>
  <c r="AI147" i="30"/>
  <c r="AG147" i="30"/>
  <c r="AH147" i="30" s="1"/>
  <c r="AE147" i="30"/>
  <c r="AC147" i="30"/>
  <c r="U147" i="30"/>
  <c r="Q147" i="30"/>
  <c r="Y147" i="30" s="1"/>
  <c r="AR213" i="22"/>
  <c r="AU213" i="22" s="1"/>
  <c r="AZ213" i="22" s="1"/>
  <c r="AD213" i="22"/>
  <c r="AF213" i="22" s="1"/>
  <c r="AI213" i="22" s="1"/>
  <c r="Z213" i="22"/>
  <c r="W213" i="22"/>
  <c r="W147" i="30" s="1"/>
  <c r="S213" i="22"/>
  <c r="S147" i="30" s="1"/>
  <c r="AA147" i="30" s="1"/>
  <c r="AM130" i="30"/>
  <c r="AK130" i="30"/>
  <c r="AL130" i="30" s="1"/>
  <c r="AI130" i="30"/>
  <c r="AG130" i="30"/>
  <c r="AH130" i="30" s="1"/>
  <c r="AE130" i="30"/>
  <c r="AC130" i="30"/>
  <c r="U130" i="30"/>
  <c r="Q130" i="30"/>
  <c r="Y130" i="30" s="1"/>
  <c r="AR186" i="22"/>
  <c r="AU186" i="22" s="1"/>
  <c r="AZ186" i="22" s="1"/>
  <c r="AD186" i="22"/>
  <c r="AF186" i="22" s="1"/>
  <c r="AI186" i="22" s="1"/>
  <c r="Z186" i="22"/>
  <c r="W186" i="22"/>
  <c r="S186" i="22"/>
  <c r="AR185" i="22"/>
  <c r="AU185" i="22" s="1"/>
  <c r="AZ185" i="22" s="1"/>
  <c r="AD185" i="22"/>
  <c r="AF185" i="22" s="1"/>
  <c r="AI185" i="22" s="1"/>
  <c r="Z185" i="22"/>
  <c r="W185" i="22"/>
  <c r="S185" i="22"/>
  <c r="AR184" i="22"/>
  <c r="AU184" i="22" s="1"/>
  <c r="AZ184" i="22" s="1"/>
  <c r="AD184" i="22"/>
  <c r="AF184" i="22" s="1"/>
  <c r="AI184" i="22" s="1"/>
  <c r="Z184" i="22"/>
  <c r="W184" i="22"/>
  <c r="W130" i="30" s="1"/>
  <c r="S184" i="22"/>
  <c r="S130" i="30" s="1"/>
  <c r="AA130" i="30" s="1"/>
  <c r="AR200" i="22"/>
  <c r="AU200" i="22" s="1"/>
  <c r="AZ200" i="22" s="1"/>
  <c r="AD200" i="22"/>
  <c r="AF200" i="22" s="1"/>
  <c r="AI200" i="22" s="1"/>
  <c r="Z200" i="22"/>
  <c r="W200" i="22"/>
  <c r="S200" i="22"/>
  <c r="AP28" i="21"/>
  <c r="AS28" i="21" s="1"/>
  <c r="AX28" i="21" s="1"/>
  <c r="Z28" i="21"/>
  <c r="AD28" i="21" s="1"/>
  <c r="AP27" i="21"/>
  <c r="AS27" i="21" s="1"/>
  <c r="AX27" i="21" s="1"/>
  <c r="Z27" i="21"/>
  <c r="AD27" i="21" s="1"/>
  <c r="AP26" i="21"/>
  <c r="AS26" i="21" s="1"/>
  <c r="AX26" i="21" s="1"/>
  <c r="Z26" i="21"/>
  <c r="AD26" i="21" s="1"/>
  <c r="AP25" i="21"/>
  <c r="AS25" i="21" s="1"/>
  <c r="AX25" i="21" s="1"/>
  <c r="Z25" i="21"/>
  <c r="AD25" i="21" s="1"/>
  <c r="AM17" i="30"/>
  <c r="AK17" i="30"/>
  <c r="AL17" i="30" s="1"/>
  <c r="AI17" i="30"/>
  <c r="AG17" i="30"/>
  <c r="AH17" i="30" s="1"/>
  <c r="AE17" i="30"/>
  <c r="AC17" i="30"/>
  <c r="U17" i="30"/>
  <c r="Q17" i="30"/>
  <c r="Y17" i="30" s="1"/>
  <c r="AR14" i="22"/>
  <c r="AU14" i="22" s="1"/>
  <c r="AZ14" i="22" s="1"/>
  <c r="AD14" i="22"/>
  <c r="AF14" i="22" s="1"/>
  <c r="AI14" i="22" s="1"/>
  <c r="Z14" i="22"/>
  <c r="W14" i="22"/>
  <c r="W17" i="30" s="1"/>
  <c r="S14" i="22"/>
  <c r="S17" i="30" s="1"/>
  <c r="AA17" i="30" s="1"/>
  <c r="AH145" i="30" l="1"/>
  <c r="Y145" i="30"/>
  <c r="BA167" i="22"/>
  <c r="BA168" i="22"/>
  <c r="BA172" i="22"/>
  <c r="BA178" i="22"/>
  <c r="BA171" i="22"/>
  <c r="AG93" i="20"/>
  <c r="AJ93" i="20" s="1"/>
  <c r="AE93" i="20"/>
  <c r="BB93" i="20"/>
  <c r="AG92" i="20"/>
  <c r="AJ92" i="20" s="1"/>
  <c r="AE92" i="20"/>
  <c r="BB92" i="20"/>
  <c r="AG118" i="20"/>
  <c r="AJ118" i="20" s="1"/>
  <c r="AE118" i="20"/>
  <c r="BB118" i="20"/>
  <c r="BA188" i="22"/>
  <c r="AG100" i="20"/>
  <c r="AJ100" i="20" s="1"/>
  <c r="AE100" i="20"/>
  <c r="BB100" i="20"/>
  <c r="BA187" i="22"/>
  <c r="BA215" i="22"/>
  <c r="AA145" i="30"/>
  <c r="AA144" i="30"/>
  <c r="BA210" i="22"/>
  <c r="BA211" i="22"/>
  <c r="AG85" i="20"/>
  <c r="AJ85" i="20" s="1"/>
  <c r="AE85" i="20"/>
  <c r="BB85" i="20"/>
  <c r="AG71" i="20"/>
  <c r="AJ71" i="20" s="1"/>
  <c r="AE71" i="20"/>
  <c r="BB71" i="20"/>
  <c r="AG87" i="20"/>
  <c r="AJ87" i="20" s="1"/>
  <c r="AE87" i="20"/>
  <c r="BB87" i="20"/>
  <c r="AG65" i="20"/>
  <c r="AJ65" i="20" s="1"/>
  <c r="AE65" i="20"/>
  <c r="BB65" i="20"/>
  <c r="AG80" i="20"/>
  <c r="AJ80" i="20" s="1"/>
  <c r="AE80" i="20"/>
  <c r="BB80" i="20"/>
  <c r="BA213" i="22"/>
  <c r="BA186" i="22"/>
  <c r="BA185" i="22"/>
  <c r="BA184" i="22"/>
  <c r="BA200" i="22"/>
  <c r="AY25" i="21"/>
  <c r="AY26" i="21"/>
  <c r="AY27" i="21"/>
  <c r="AY28" i="21"/>
  <c r="BA14" i="22"/>
  <c r="AG28" i="21" l="1"/>
  <c r="AG27" i="21"/>
  <c r="AG26" i="21"/>
  <c r="AG25" i="21"/>
  <c r="Z152" i="21" l="1"/>
  <c r="AD152" i="21" s="1"/>
  <c r="AG152" i="21" s="1"/>
  <c r="Z151" i="21"/>
  <c r="AD151" i="21" s="1"/>
  <c r="AG151" i="21" s="1"/>
  <c r="Z150" i="21"/>
  <c r="AD150" i="21" s="1"/>
  <c r="AG150" i="21" s="1"/>
  <c r="AP149" i="21"/>
  <c r="AS149" i="21" s="1"/>
  <c r="AX149" i="21" s="1"/>
  <c r="Z149" i="21"/>
  <c r="AD149" i="21" s="1"/>
  <c r="J16" i="15" s="1"/>
  <c r="AM307" i="30"/>
  <c r="AK307" i="30"/>
  <c r="AL307" i="30" s="1"/>
  <c r="AI307" i="30"/>
  <c r="AG307" i="30"/>
  <c r="AH307" i="30" s="1"/>
  <c r="AC307" i="30"/>
  <c r="U307" i="30"/>
  <c r="Q307" i="30"/>
  <c r="Y307" i="30" s="1"/>
  <c r="AR401" i="22"/>
  <c r="AU401" i="22" s="1"/>
  <c r="AZ401" i="22" s="1"/>
  <c r="AD401" i="22"/>
  <c r="AF401" i="22" s="1"/>
  <c r="AI401" i="22" s="1"/>
  <c r="Z401" i="22"/>
  <c r="W401" i="22"/>
  <c r="W307" i="30" s="1"/>
  <c r="S401" i="22"/>
  <c r="S307" i="30" s="1"/>
  <c r="AM45" i="30"/>
  <c r="AK45" i="30"/>
  <c r="AL45" i="30" s="1"/>
  <c r="AI45" i="30"/>
  <c r="AG45" i="30"/>
  <c r="AH45" i="30" s="1"/>
  <c r="AC45" i="30"/>
  <c r="U45" i="30"/>
  <c r="Q45" i="30"/>
  <c r="Y45" i="30" s="1"/>
  <c r="AR84" i="22"/>
  <c r="AU84" i="22" s="1"/>
  <c r="AZ84" i="22" s="1"/>
  <c r="AD84" i="22"/>
  <c r="AF84" i="22" s="1"/>
  <c r="AI84" i="22" s="1"/>
  <c r="Z84" i="22"/>
  <c r="W84" i="22"/>
  <c r="W45" i="30" s="1"/>
  <c r="S84" i="22"/>
  <c r="S45" i="30" s="1"/>
  <c r="AQ86" i="20"/>
  <c r="AS86" i="20" s="1"/>
  <c r="AV86" i="20" s="1"/>
  <c r="BA86" i="20" s="1"/>
  <c r="AC86" i="20"/>
  <c r="Y86" i="20"/>
  <c r="V86" i="20"/>
  <c r="AQ79" i="20"/>
  <c r="AS79" i="20" s="1"/>
  <c r="AV79" i="20" s="1"/>
  <c r="BA79" i="20" s="1"/>
  <c r="AC79" i="20"/>
  <c r="Y79" i="20"/>
  <c r="V79" i="20"/>
  <c r="AQ77" i="20"/>
  <c r="AS77" i="20" s="1"/>
  <c r="AV77" i="20" s="1"/>
  <c r="BA77" i="20" s="1"/>
  <c r="AC77" i="20"/>
  <c r="Y77" i="20"/>
  <c r="V77" i="20"/>
  <c r="AS50" i="20"/>
  <c r="AV50" i="20" s="1"/>
  <c r="BA50" i="20" s="1"/>
  <c r="AC50" i="20"/>
  <c r="Y50" i="20"/>
  <c r="V50" i="20"/>
  <c r="R50" i="20"/>
  <c r="AQ76" i="20"/>
  <c r="AS76" i="20" s="1"/>
  <c r="AV76" i="20" s="1"/>
  <c r="BA76" i="20" s="1"/>
  <c r="AC76" i="20"/>
  <c r="Y76" i="20"/>
  <c r="V76" i="20"/>
  <c r="AQ64" i="20"/>
  <c r="AS64" i="20" s="1"/>
  <c r="AV64" i="20" s="1"/>
  <c r="BA64" i="20" s="1"/>
  <c r="AC64" i="20"/>
  <c r="Y64" i="20"/>
  <c r="V64" i="20"/>
  <c r="AM150" i="30"/>
  <c r="AK150" i="30"/>
  <c r="AL150" i="30" s="1"/>
  <c r="AI150" i="30"/>
  <c r="AG150" i="30"/>
  <c r="AH150" i="30" s="1"/>
  <c r="AE150" i="30"/>
  <c r="AC150" i="30"/>
  <c r="U150" i="30"/>
  <c r="Q150" i="30"/>
  <c r="Y150" i="30" s="1"/>
  <c r="AR198" i="22"/>
  <c r="AU198" i="22" s="1"/>
  <c r="AZ198" i="22" s="1"/>
  <c r="AD198" i="22"/>
  <c r="AF198" i="22" s="1"/>
  <c r="AI198" i="22" s="1"/>
  <c r="Z198" i="22"/>
  <c r="W198" i="22"/>
  <c r="W150" i="30" s="1"/>
  <c r="S198" i="22"/>
  <c r="S150" i="30" s="1"/>
  <c r="AA150" i="30" s="1"/>
  <c r="AM128" i="30"/>
  <c r="AK128" i="30"/>
  <c r="AL128" i="30" s="1"/>
  <c r="AI128" i="30"/>
  <c r="AG128" i="30"/>
  <c r="AH128" i="30" s="1"/>
  <c r="AE128" i="30"/>
  <c r="AC128" i="30"/>
  <c r="U128" i="30"/>
  <c r="Q128" i="30"/>
  <c r="Y128" i="30" s="1"/>
  <c r="AM127" i="30"/>
  <c r="AK127" i="30"/>
  <c r="AL127" i="30" s="1"/>
  <c r="AI127" i="30"/>
  <c r="AG127" i="30"/>
  <c r="AH127" i="30" s="1"/>
  <c r="AC127" i="30"/>
  <c r="Q127" i="30"/>
  <c r="U127" i="30"/>
  <c r="AR181" i="22"/>
  <c r="AU181" i="22" s="1"/>
  <c r="AZ181" i="22" s="1"/>
  <c r="AD181" i="22"/>
  <c r="AF181" i="22" s="1"/>
  <c r="AI181" i="22" s="1"/>
  <c r="Z181" i="22"/>
  <c r="W181" i="22"/>
  <c r="S181" i="22"/>
  <c r="AR170" i="22"/>
  <c r="AU170" i="22" s="1"/>
  <c r="AZ170" i="22" s="1"/>
  <c r="AD170" i="22"/>
  <c r="AF170" i="22" s="1"/>
  <c r="AI170" i="22" s="1"/>
  <c r="Z170" i="22"/>
  <c r="W170" i="22"/>
  <c r="S170" i="22"/>
  <c r="AR180" i="22"/>
  <c r="AU180" i="22" s="1"/>
  <c r="AZ180" i="22" s="1"/>
  <c r="AD180" i="22"/>
  <c r="AF180" i="22" s="1"/>
  <c r="AI180" i="22" s="1"/>
  <c r="Z180" i="22"/>
  <c r="W180" i="22"/>
  <c r="S180" i="22"/>
  <c r="AR179" i="22"/>
  <c r="AU179" i="22" s="1"/>
  <c r="AZ179" i="22" s="1"/>
  <c r="AD179" i="22"/>
  <c r="AF179" i="22" s="1"/>
  <c r="AI179" i="22" s="1"/>
  <c r="Z179" i="22"/>
  <c r="W179" i="22"/>
  <c r="S179" i="22"/>
  <c r="S128" i="30" s="1"/>
  <c r="W127" i="30"/>
  <c r="S127" i="30"/>
  <c r="AR166" i="22"/>
  <c r="AU166" i="22" s="1"/>
  <c r="AZ166" i="22" s="1"/>
  <c r="AD166" i="22"/>
  <c r="AF166" i="22" s="1"/>
  <c r="AI166" i="22" s="1"/>
  <c r="Z166" i="22"/>
  <c r="W166" i="22"/>
  <c r="S166" i="22"/>
  <c r="AM124" i="30"/>
  <c r="AK124" i="30"/>
  <c r="AL124" i="30" s="1"/>
  <c r="AI124" i="30"/>
  <c r="AG124" i="30"/>
  <c r="AH124" i="30" s="1"/>
  <c r="AE124" i="30"/>
  <c r="AC124" i="30"/>
  <c r="W124" i="30"/>
  <c r="U124" i="30"/>
  <c r="S124" i="30"/>
  <c r="AA124" i="30" s="1"/>
  <c r="Q124" i="30"/>
  <c r="Y124" i="30" s="1"/>
  <c r="AM123" i="30"/>
  <c r="AK123" i="30"/>
  <c r="AL123" i="30" s="1"/>
  <c r="AI123" i="30"/>
  <c r="AG123" i="30"/>
  <c r="AH123" i="30" s="1"/>
  <c r="AE123" i="30"/>
  <c r="AC123" i="30"/>
  <c r="U123" i="30"/>
  <c r="Q123" i="30"/>
  <c r="Y123" i="30" s="1"/>
  <c r="AR165" i="22"/>
  <c r="AU165" i="22" s="1"/>
  <c r="AZ165" i="22" s="1"/>
  <c r="AD165" i="22"/>
  <c r="AF165" i="22" s="1"/>
  <c r="AI165" i="22" s="1"/>
  <c r="Z165" i="22"/>
  <c r="W165" i="22"/>
  <c r="W123" i="30" s="1"/>
  <c r="S165" i="22"/>
  <c r="S123" i="30" s="1"/>
  <c r="AA123" i="30" s="1"/>
  <c r="AM146" i="30"/>
  <c r="AK146" i="30"/>
  <c r="AL146" i="30" s="1"/>
  <c r="AG146" i="30"/>
  <c r="AH146" i="30" s="1"/>
  <c r="AE146" i="30"/>
  <c r="AC146" i="30"/>
  <c r="U146" i="30"/>
  <c r="Q146" i="30"/>
  <c r="Y146" i="30" s="1"/>
  <c r="AM143" i="30"/>
  <c r="AK143" i="30"/>
  <c r="AL143" i="30" s="1"/>
  <c r="AI143" i="30"/>
  <c r="AG143" i="30"/>
  <c r="AH143" i="30" s="1"/>
  <c r="AE143" i="30"/>
  <c r="AC143" i="30"/>
  <c r="U143" i="30"/>
  <c r="Q143" i="30"/>
  <c r="Y143" i="30" s="1"/>
  <c r="AM142" i="30"/>
  <c r="AK142" i="30"/>
  <c r="AL142" i="30" s="1"/>
  <c r="AI142" i="30"/>
  <c r="AG142" i="30"/>
  <c r="AH142" i="30" s="1"/>
  <c r="AE142" i="30"/>
  <c r="AC142" i="30"/>
  <c r="U142" i="30"/>
  <c r="Q142" i="30"/>
  <c r="Y142" i="30" s="1"/>
  <c r="AR212" i="22"/>
  <c r="AU212" i="22" s="1"/>
  <c r="AZ212" i="22" s="1"/>
  <c r="AD212" i="22"/>
  <c r="AF212" i="22" s="1"/>
  <c r="AI212" i="22" s="1"/>
  <c r="Z212" i="22"/>
  <c r="W212" i="22"/>
  <c r="W146" i="30" s="1"/>
  <c r="S212" i="22"/>
  <c r="S146" i="30" s="1"/>
  <c r="AA146" i="30" s="1"/>
  <c r="AR209" i="22"/>
  <c r="AU209" i="22" s="1"/>
  <c r="AZ209" i="22" s="1"/>
  <c r="AD209" i="22"/>
  <c r="AF209" i="22" s="1"/>
  <c r="AI209" i="22" s="1"/>
  <c r="Z209" i="22"/>
  <c r="W209" i="22"/>
  <c r="W143" i="30" s="1"/>
  <c r="S209" i="22"/>
  <c r="S143" i="30" s="1"/>
  <c r="AA143" i="30" s="1"/>
  <c r="AR208" i="22"/>
  <c r="AU208" i="22" s="1"/>
  <c r="AZ208" i="22" s="1"/>
  <c r="AD208" i="22"/>
  <c r="AF208" i="22" s="1"/>
  <c r="AI208" i="22" s="1"/>
  <c r="Z208" i="22"/>
  <c r="W208" i="22"/>
  <c r="W142" i="30" s="1"/>
  <c r="S208" i="22"/>
  <c r="S142" i="30" s="1"/>
  <c r="AA142" i="30" s="1"/>
  <c r="AG149" i="21" l="1"/>
  <c r="AP152" i="21"/>
  <c r="AP150" i="21"/>
  <c r="AP151" i="21"/>
  <c r="AY149" i="21"/>
  <c r="BA401" i="22"/>
  <c r="BA84" i="22"/>
  <c r="AG86" i="20"/>
  <c r="AJ86" i="20" s="1"/>
  <c r="AE86" i="20"/>
  <c r="BB86" i="20"/>
  <c r="AG79" i="20"/>
  <c r="AJ79" i="20" s="1"/>
  <c r="AE79" i="20"/>
  <c r="BB79" i="20"/>
  <c r="AG77" i="20"/>
  <c r="AJ77" i="20" s="1"/>
  <c r="AE77" i="20"/>
  <c r="BB77" i="20"/>
  <c r="AG50" i="20"/>
  <c r="AJ50" i="20" s="1"/>
  <c r="AE50" i="20"/>
  <c r="BB50" i="20"/>
  <c r="AG76" i="20"/>
  <c r="AJ76" i="20" s="1"/>
  <c r="AE76" i="20"/>
  <c r="BB76" i="20"/>
  <c r="AG64" i="20"/>
  <c r="AJ64" i="20" s="1"/>
  <c r="AE64" i="20"/>
  <c r="BB64" i="20"/>
  <c r="BA198" i="22"/>
  <c r="W128" i="30"/>
  <c r="Y127" i="30"/>
  <c r="AA128" i="30"/>
  <c r="BA181" i="22"/>
  <c r="BA170" i="22"/>
  <c r="BA180" i="22"/>
  <c r="BA179" i="22"/>
  <c r="BA166" i="22"/>
  <c r="BA165" i="22"/>
  <c r="BA208" i="22"/>
  <c r="BA209" i="22"/>
  <c r="BA212" i="22"/>
  <c r="AS151" i="21" l="1"/>
  <c r="AX151" i="21" s="1"/>
  <c r="AY151" i="21" s="1"/>
  <c r="AE45" i="30"/>
  <c r="AA45" i="30" s="1"/>
  <c r="AS152" i="21"/>
  <c r="AX152" i="21" s="1"/>
  <c r="AY152" i="21" s="1"/>
  <c r="AE127" i="30"/>
  <c r="AA127" i="30" s="1"/>
  <c r="AS150" i="21"/>
  <c r="AX150" i="21" s="1"/>
  <c r="AY150" i="21" s="1"/>
  <c r="AE307" i="30"/>
  <c r="AA307" i="30" s="1"/>
  <c r="AR164" i="22"/>
  <c r="AU164" i="22" s="1"/>
  <c r="AZ164" i="22" s="1"/>
  <c r="AD164" i="22"/>
  <c r="AF164" i="22" s="1"/>
  <c r="AI164" i="22" s="1"/>
  <c r="Z164" i="22"/>
  <c r="W164" i="22"/>
  <c r="S164" i="22"/>
  <c r="AM122" i="30"/>
  <c r="AK122" i="30"/>
  <c r="AL122" i="30" s="1"/>
  <c r="AI122" i="30"/>
  <c r="AG122" i="30"/>
  <c r="AH122" i="30" s="1"/>
  <c r="AE122" i="30"/>
  <c r="AC122" i="30"/>
  <c r="W122" i="30"/>
  <c r="U122" i="30"/>
  <c r="S122" i="30"/>
  <c r="AA122" i="30" s="1"/>
  <c r="Q122" i="30"/>
  <c r="Y122" i="30" s="1"/>
  <c r="AR163" i="22"/>
  <c r="AU163" i="22" s="1"/>
  <c r="AZ163" i="22" s="1"/>
  <c r="AD163" i="22"/>
  <c r="AF163" i="22" s="1"/>
  <c r="AI163" i="22" s="1"/>
  <c r="Z163" i="22"/>
  <c r="W163" i="22"/>
  <c r="S163" i="22"/>
  <c r="AM121" i="30"/>
  <c r="AK121" i="30"/>
  <c r="AL121" i="30" s="1"/>
  <c r="AI121" i="30"/>
  <c r="AG121" i="30"/>
  <c r="AH121" i="30" s="1"/>
  <c r="AE121" i="30"/>
  <c r="AC121" i="30"/>
  <c r="W121" i="30"/>
  <c r="U121" i="30"/>
  <c r="S121" i="30"/>
  <c r="AA121" i="30" s="1"/>
  <c r="Q121" i="30"/>
  <c r="Y121" i="30" s="1"/>
  <c r="AM133" i="30"/>
  <c r="AK133" i="30"/>
  <c r="AL133" i="30" s="1"/>
  <c r="AI133" i="30"/>
  <c r="AG133" i="30"/>
  <c r="AH133" i="30" s="1"/>
  <c r="AE133" i="30"/>
  <c r="AC133" i="30"/>
  <c r="U133" i="30"/>
  <c r="Q133" i="30"/>
  <c r="Y133" i="30" s="1"/>
  <c r="Q134" i="30"/>
  <c r="U134" i="30"/>
  <c r="AC134" i="30"/>
  <c r="AE134" i="30"/>
  <c r="AG134" i="30"/>
  <c r="AH134" i="30"/>
  <c r="AI134" i="30"/>
  <c r="AK134" i="30"/>
  <c r="AL134" i="30"/>
  <c r="AM134" i="30"/>
  <c r="AR195" i="22"/>
  <c r="AU195" i="22" s="1"/>
  <c r="AZ195" i="22" s="1"/>
  <c r="AD195" i="22"/>
  <c r="AF195" i="22" s="1"/>
  <c r="AI195" i="22" s="1"/>
  <c r="Z195" i="22"/>
  <c r="W195" i="22"/>
  <c r="W133" i="30" s="1"/>
  <c r="S195" i="22"/>
  <c r="S133" i="30" s="1"/>
  <c r="AR207" i="22"/>
  <c r="AU207" i="22" s="1"/>
  <c r="AZ207" i="22" s="1"/>
  <c r="AD207" i="22"/>
  <c r="AF207" i="22" s="1"/>
  <c r="AI207" i="22" s="1"/>
  <c r="Z207" i="22"/>
  <c r="W207" i="22"/>
  <c r="S207" i="22"/>
  <c r="AM141" i="30"/>
  <c r="AK141" i="30"/>
  <c r="AL141" i="30" s="1"/>
  <c r="AI141" i="30"/>
  <c r="AG141" i="30"/>
  <c r="AH141" i="30" s="1"/>
  <c r="AE141" i="30"/>
  <c r="AC141" i="30"/>
  <c r="W141" i="30"/>
  <c r="U141" i="30"/>
  <c r="S141" i="30"/>
  <c r="AA141" i="30" s="1"/>
  <c r="Q141" i="30"/>
  <c r="Y141" i="30" s="1"/>
  <c r="AR183" i="22"/>
  <c r="AU183" i="22" s="1"/>
  <c r="AZ183" i="22" s="1"/>
  <c r="AD183" i="22"/>
  <c r="AF183" i="22" s="1"/>
  <c r="AI183" i="22" s="1"/>
  <c r="Z183" i="22"/>
  <c r="W183" i="22"/>
  <c r="S183" i="22"/>
  <c r="AR162" i="22"/>
  <c r="AU162" i="22" s="1"/>
  <c r="AZ162" i="22" s="1"/>
  <c r="AD162" i="22"/>
  <c r="AF162" i="22" s="1"/>
  <c r="AI162" i="22" s="1"/>
  <c r="Z162" i="22"/>
  <c r="W162" i="22"/>
  <c r="S162" i="22"/>
  <c r="BA164" i="22" l="1"/>
  <c r="BA163" i="22"/>
  <c r="AA133" i="30"/>
  <c r="Y134" i="30"/>
  <c r="BA195" i="22"/>
  <c r="BA207" i="22"/>
  <c r="BA183" i="22"/>
  <c r="BA162" i="22"/>
  <c r="AP153" i="21" l="1"/>
  <c r="AS153" i="21" s="1"/>
  <c r="AX153" i="21" s="1"/>
  <c r="Z153" i="21"/>
  <c r="AD153" i="21" s="1"/>
  <c r="AR206" i="22"/>
  <c r="AU206" i="22" s="1"/>
  <c r="AZ206" i="22" s="1"/>
  <c r="AD206" i="22"/>
  <c r="AF206" i="22" s="1"/>
  <c r="AI206" i="22" s="1"/>
  <c r="Z206" i="22"/>
  <c r="W206" i="22"/>
  <c r="S206" i="22"/>
  <c r="AM140" i="30"/>
  <c r="AK140" i="30"/>
  <c r="AL140" i="30" s="1"/>
  <c r="AI140" i="30"/>
  <c r="AG140" i="30"/>
  <c r="AH140" i="30" s="1"/>
  <c r="AE140" i="30"/>
  <c r="AC140" i="30"/>
  <c r="W140" i="30"/>
  <c r="U140" i="30"/>
  <c r="S140" i="30"/>
  <c r="AA140" i="30" s="1"/>
  <c r="Q140" i="30"/>
  <c r="Y140" i="30" s="1"/>
  <c r="AM138" i="30"/>
  <c r="AK138" i="30"/>
  <c r="AL138" i="30" s="1"/>
  <c r="AI138" i="30"/>
  <c r="AG138" i="30"/>
  <c r="AH138" i="30" s="1"/>
  <c r="AE138" i="30"/>
  <c r="AC138" i="30"/>
  <c r="U138" i="30"/>
  <c r="Q138" i="30"/>
  <c r="Y138" i="30" s="1"/>
  <c r="AR204" i="22"/>
  <c r="AU204" i="22" s="1"/>
  <c r="AZ204" i="22" s="1"/>
  <c r="AD204" i="22"/>
  <c r="AF204" i="22" s="1"/>
  <c r="AI204" i="22" s="1"/>
  <c r="Z204" i="22"/>
  <c r="W204" i="22"/>
  <c r="W138" i="30" s="1"/>
  <c r="S204" i="22"/>
  <c r="S138" i="30" s="1"/>
  <c r="AA138" i="30" s="1"/>
  <c r="AR202" i="22"/>
  <c r="AU202" i="22" s="1"/>
  <c r="AZ202" i="22" s="1"/>
  <c r="AD202" i="22"/>
  <c r="AF202" i="22" s="1"/>
  <c r="AI202" i="22" s="1"/>
  <c r="Z202" i="22"/>
  <c r="W202" i="22"/>
  <c r="S202" i="22"/>
  <c r="AK136" i="30"/>
  <c r="AI136" i="30"/>
  <c r="AG136" i="30"/>
  <c r="AH136" i="30" s="1"/>
  <c r="W136" i="30"/>
  <c r="U136" i="30"/>
  <c r="S136" i="30"/>
  <c r="Q136" i="30"/>
  <c r="AM137" i="30"/>
  <c r="AK137" i="30"/>
  <c r="AL137" i="30" s="1"/>
  <c r="AI137" i="30"/>
  <c r="AG137" i="30"/>
  <c r="AH137" i="30" s="1"/>
  <c r="AE137" i="30"/>
  <c r="AC137" i="30"/>
  <c r="U137" i="30"/>
  <c r="Q137" i="30"/>
  <c r="Y137" i="30" s="1"/>
  <c r="AR203" i="22"/>
  <c r="AU203" i="22" s="1"/>
  <c r="AZ203" i="22" s="1"/>
  <c r="AD203" i="22"/>
  <c r="AF203" i="22" s="1"/>
  <c r="AI203" i="22" s="1"/>
  <c r="Z203" i="22"/>
  <c r="W203" i="22"/>
  <c r="W137" i="30" s="1"/>
  <c r="S203" i="22"/>
  <c r="S137" i="30" s="1"/>
  <c r="AA137" i="30" s="1"/>
  <c r="AM149" i="30"/>
  <c r="AK149" i="30"/>
  <c r="AL149" i="30" s="1"/>
  <c r="AI149" i="30"/>
  <c r="AG149" i="30"/>
  <c r="AH149" i="30" s="1"/>
  <c r="AE149" i="30"/>
  <c r="AC149" i="30"/>
  <c r="U149" i="30"/>
  <c r="Q149" i="30"/>
  <c r="Y149" i="30" s="1"/>
  <c r="AM135" i="30"/>
  <c r="AK135" i="30"/>
  <c r="AL135" i="30" s="1"/>
  <c r="AI135" i="30"/>
  <c r="AG135" i="30"/>
  <c r="AH135" i="30" s="1"/>
  <c r="AE135" i="30"/>
  <c r="AC135" i="30"/>
  <c r="U135" i="30"/>
  <c r="Q135" i="30"/>
  <c r="Y135" i="30" s="1"/>
  <c r="AR201" i="22"/>
  <c r="AU201" i="22" s="1"/>
  <c r="AZ201" i="22" s="1"/>
  <c r="AD201" i="22"/>
  <c r="AF201" i="22" s="1"/>
  <c r="AI201" i="22" s="1"/>
  <c r="Z201" i="22"/>
  <c r="W201" i="22"/>
  <c r="W135" i="30" s="1"/>
  <c r="S201" i="22"/>
  <c r="S135" i="30" s="1"/>
  <c r="AA135" i="30" s="1"/>
  <c r="AM120" i="30"/>
  <c r="AK120" i="30"/>
  <c r="AL120" i="30" s="1"/>
  <c r="AI120" i="30"/>
  <c r="AG120" i="30"/>
  <c r="AH120" i="30" s="1"/>
  <c r="AE120" i="30"/>
  <c r="AC120" i="30"/>
  <c r="U120" i="30"/>
  <c r="Q120" i="30"/>
  <c r="Y120" i="30" s="1"/>
  <c r="AM119" i="30"/>
  <c r="AK119" i="30"/>
  <c r="AL119" i="30" s="1"/>
  <c r="AI119" i="30"/>
  <c r="AG119" i="30"/>
  <c r="AH119" i="30" s="1"/>
  <c r="AE119" i="30"/>
  <c r="AC119" i="30"/>
  <c r="U119" i="30"/>
  <c r="Q119" i="30"/>
  <c r="Y119" i="30" s="1"/>
  <c r="AM132" i="30"/>
  <c r="AK132" i="30"/>
  <c r="AL132" i="30" s="1"/>
  <c r="AI132" i="30"/>
  <c r="AG132" i="30"/>
  <c r="AH132" i="30" s="1"/>
  <c r="AE132" i="30"/>
  <c r="AC132" i="30"/>
  <c r="U132" i="30"/>
  <c r="Q132" i="30"/>
  <c r="Y132" i="30" s="1"/>
  <c r="AR196" i="22"/>
  <c r="AU196" i="22" s="1"/>
  <c r="AZ196" i="22" s="1"/>
  <c r="AD196" i="22"/>
  <c r="AF196" i="22" s="1"/>
  <c r="AI196" i="22" s="1"/>
  <c r="Z196" i="22"/>
  <c r="W196" i="22"/>
  <c r="W134" i="30" s="1"/>
  <c r="S196" i="22"/>
  <c r="S134" i="30" s="1"/>
  <c r="AA134" i="30" s="1"/>
  <c r="AM118" i="30"/>
  <c r="AK118" i="30"/>
  <c r="AL118" i="30" s="1"/>
  <c r="AI118" i="30"/>
  <c r="AG118" i="30"/>
  <c r="AH118" i="30" s="1"/>
  <c r="AE118" i="30"/>
  <c r="AC118" i="30"/>
  <c r="U118" i="30"/>
  <c r="Q118" i="30"/>
  <c r="Y118" i="30" s="1"/>
  <c r="AR197" i="22"/>
  <c r="AU197" i="22" s="1"/>
  <c r="AZ197" i="22" s="1"/>
  <c r="AD197" i="22"/>
  <c r="AF197" i="22" s="1"/>
  <c r="AI197" i="22" s="1"/>
  <c r="Z197" i="22"/>
  <c r="W197" i="22"/>
  <c r="W132" i="30" s="1"/>
  <c r="S197" i="22"/>
  <c r="S132" i="30" s="1"/>
  <c r="AA132" i="30" s="1"/>
  <c r="AR161" i="22"/>
  <c r="AU161" i="22" s="1"/>
  <c r="AZ161" i="22" s="1"/>
  <c r="AD161" i="22"/>
  <c r="AF161" i="22" s="1"/>
  <c r="AI161" i="22" s="1"/>
  <c r="Z161" i="22"/>
  <c r="W161" i="22"/>
  <c r="W149" i="30" s="1"/>
  <c r="S161" i="22"/>
  <c r="S149" i="30" s="1"/>
  <c r="AA149" i="30" s="1"/>
  <c r="AR160" i="22"/>
  <c r="AU160" i="22" s="1"/>
  <c r="AZ160" i="22" s="1"/>
  <c r="AD160" i="22"/>
  <c r="AF160" i="22" s="1"/>
  <c r="AI160" i="22" s="1"/>
  <c r="Z160" i="22"/>
  <c r="W160" i="22"/>
  <c r="W120" i="30" s="1"/>
  <c r="S160" i="22"/>
  <c r="S120" i="30" s="1"/>
  <c r="AA120" i="30" s="1"/>
  <c r="AR159" i="22"/>
  <c r="AU159" i="22" s="1"/>
  <c r="AZ159" i="22" s="1"/>
  <c r="AD159" i="22"/>
  <c r="AF159" i="22" s="1"/>
  <c r="AI159" i="22" s="1"/>
  <c r="Z159" i="22"/>
  <c r="W159" i="22"/>
  <c r="W119" i="30" s="1"/>
  <c r="S159" i="22"/>
  <c r="S119" i="30" s="1"/>
  <c r="AA119" i="30" s="1"/>
  <c r="AR158" i="22"/>
  <c r="AU158" i="22" s="1"/>
  <c r="AZ158" i="22" s="1"/>
  <c r="AD158" i="22"/>
  <c r="AF158" i="22" s="1"/>
  <c r="AI158" i="22" s="1"/>
  <c r="Z158" i="22"/>
  <c r="W158" i="22"/>
  <c r="W118" i="30" s="1"/>
  <c r="S158" i="22"/>
  <c r="S118" i="30" s="1"/>
  <c r="AA118" i="30" s="1"/>
  <c r="AS49" i="20"/>
  <c r="AV49" i="20" s="1"/>
  <c r="BA49" i="20" s="1"/>
  <c r="AC49" i="20"/>
  <c r="Y49" i="20"/>
  <c r="V49" i="20"/>
  <c r="R49" i="20"/>
  <c r="AQ117" i="20"/>
  <c r="AS117" i="20" s="1"/>
  <c r="AV117" i="20" s="1"/>
  <c r="BA117" i="20" s="1"/>
  <c r="AC117" i="20"/>
  <c r="Y117" i="20"/>
  <c r="V117" i="20"/>
  <c r="AQ63" i="20"/>
  <c r="AS63" i="20" s="1"/>
  <c r="AV63" i="20" s="1"/>
  <c r="BA63" i="20" s="1"/>
  <c r="AC63" i="20"/>
  <c r="Y63" i="20"/>
  <c r="V63" i="20"/>
  <c r="J17" i="15" l="1"/>
  <c r="J12" i="15"/>
  <c r="D17" i="15"/>
  <c r="C17" i="15" s="1"/>
  <c r="AG153" i="21"/>
  <c r="L13" i="12"/>
  <c r="L38" i="12"/>
  <c r="AY153" i="21"/>
  <c r="BA206" i="22"/>
  <c r="BA204" i="22"/>
  <c r="BA202" i="22"/>
  <c r="BA203" i="22"/>
  <c r="BA201" i="22"/>
  <c r="BA196" i="22"/>
  <c r="BA158" i="22"/>
  <c r="BA159" i="22"/>
  <c r="BA160" i="22"/>
  <c r="BA161" i="22"/>
  <c r="BA197" i="22"/>
  <c r="AG49" i="20"/>
  <c r="AJ49" i="20" s="1"/>
  <c r="AE49" i="20"/>
  <c r="BB49" i="20"/>
  <c r="AG117" i="20"/>
  <c r="AJ117" i="20" s="1"/>
  <c r="AE117" i="20"/>
  <c r="BB117" i="20"/>
  <c r="AG63" i="20"/>
  <c r="AJ63" i="20" s="1"/>
  <c r="AE63" i="20"/>
  <c r="BB63" i="20"/>
  <c r="R17" i="15" l="1"/>
  <c r="AM37" i="30"/>
  <c r="AK37" i="30"/>
  <c r="AL37" i="30" s="1"/>
  <c r="AI37" i="30"/>
  <c r="AG37" i="30"/>
  <c r="AH37" i="30" s="1"/>
  <c r="AE37" i="30"/>
  <c r="AC37" i="30"/>
  <c r="U37" i="30"/>
  <c r="Q37" i="30"/>
  <c r="Y37" i="30" s="1"/>
  <c r="S76" i="22"/>
  <c r="S37" i="30" s="1"/>
  <c r="AR76" i="22"/>
  <c r="AU76" i="22" s="1"/>
  <c r="AZ76" i="22" s="1"/>
  <c r="AD76" i="22"/>
  <c r="AF76" i="22" s="1"/>
  <c r="AI76" i="22" s="1"/>
  <c r="Z76" i="22"/>
  <c r="W76" i="22"/>
  <c r="W37" i="30" s="1"/>
  <c r="AA37" i="30" l="1"/>
  <c r="BA76" i="22"/>
  <c r="AQ91" i="20" l="1"/>
  <c r="AS91" i="20" s="1"/>
  <c r="AV91" i="20" s="1"/>
  <c r="BA91" i="20" s="1"/>
  <c r="AC91" i="20"/>
  <c r="Y91" i="20"/>
  <c r="V91" i="20"/>
  <c r="AG91" i="20" l="1"/>
  <c r="AJ91" i="20" s="1"/>
  <c r="AE91" i="20"/>
  <c r="BB91" i="20"/>
  <c r="Z24" i="21" l="1"/>
  <c r="AP23" i="21"/>
  <c r="AS23" i="21" s="1"/>
  <c r="AX23" i="21" s="1"/>
  <c r="Z23" i="21"/>
  <c r="AD23" i="21" s="1"/>
  <c r="AQ90" i="20"/>
  <c r="AS90" i="20" s="1"/>
  <c r="AV90" i="20" s="1"/>
  <c r="BA90" i="20" s="1"/>
  <c r="AC90" i="20"/>
  <c r="Y90" i="20"/>
  <c r="V90" i="20"/>
  <c r="AD24" i="21" l="1"/>
  <c r="AM136" i="30"/>
  <c r="AL136" i="30" s="1"/>
  <c r="AP24" i="21"/>
  <c r="AC136" i="30"/>
  <c r="Y136" i="30" s="1"/>
  <c r="J14" i="15"/>
  <c r="AY23" i="21"/>
  <c r="AP22" i="21"/>
  <c r="Z22" i="21"/>
  <c r="AD22" i="21" s="1"/>
  <c r="AG90" i="20"/>
  <c r="AJ90" i="20" s="1"/>
  <c r="AE90" i="20"/>
  <c r="BB90" i="20"/>
  <c r="AS24" i="21" l="1"/>
  <c r="AX24" i="21" s="1"/>
  <c r="AY24" i="21" s="1"/>
  <c r="AE136" i="30"/>
  <c r="AA136" i="30" s="1"/>
  <c r="J18" i="15"/>
  <c r="J22" i="15" s="1"/>
  <c r="J11" i="15"/>
  <c r="J20" i="15" s="1"/>
  <c r="J9" i="15"/>
  <c r="J8" i="15"/>
  <c r="L31" i="12"/>
  <c r="L11" i="12"/>
  <c r="L15" i="12"/>
  <c r="L24" i="12" s="1"/>
  <c r="AS22" i="21"/>
  <c r="AX22" i="21" s="1"/>
  <c r="L27" i="12"/>
  <c r="AG24" i="21"/>
  <c r="AG23" i="21"/>
  <c r="AY22" i="21"/>
  <c r="AQ83" i="20"/>
  <c r="AS83" i="20" s="1"/>
  <c r="AV83" i="20" s="1"/>
  <c r="BA83" i="20" s="1"/>
  <c r="AC83" i="20"/>
  <c r="Y83" i="20"/>
  <c r="V83" i="20"/>
  <c r="AQ75" i="20"/>
  <c r="AS75" i="20" s="1"/>
  <c r="AV75" i="20" s="1"/>
  <c r="BA75" i="20" s="1"/>
  <c r="AC75" i="20"/>
  <c r="Y75" i="20"/>
  <c r="V75" i="20"/>
  <c r="AQ70" i="20"/>
  <c r="AS70" i="20" s="1"/>
  <c r="AV70" i="20" s="1"/>
  <c r="BA70" i="20" s="1"/>
  <c r="AC70" i="20"/>
  <c r="Y70" i="20"/>
  <c r="V70" i="20"/>
  <c r="AQ67" i="20"/>
  <c r="AS67" i="20" s="1"/>
  <c r="AV67" i="20" s="1"/>
  <c r="BA67" i="20" s="1"/>
  <c r="AC67" i="20"/>
  <c r="Y67" i="20"/>
  <c r="V67" i="20"/>
  <c r="AS48" i="20"/>
  <c r="AV48" i="20" s="1"/>
  <c r="BA48" i="20" s="1"/>
  <c r="AC48" i="20"/>
  <c r="Y48" i="20"/>
  <c r="V48" i="20"/>
  <c r="R48" i="20"/>
  <c r="AQ116" i="20"/>
  <c r="AS116" i="20" s="1"/>
  <c r="AV116" i="20" s="1"/>
  <c r="BA116" i="20" s="1"/>
  <c r="AC116" i="20"/>
  <c r="Y116" i="20"/>
  <c r="V116" i="20"/>
  <c r="J23" i="15" l="1"/>
  <c r="L51" i="12"/>
  <c r="AG22" i="21"/>
  <c r="AG83" i="20"/>
  <c r="AJ83" i="20" s="1"/>
  <c r="AE83" i="20"/>
  <c r="BB83" i="20"/>
  <c r="AG75" i="20"/>
  <c r="AJ75" i="20" s="1"/>
  <c r="AE75" i="20"/>
  <c r="BB75" i="20"/>
  <c r="AG70" i="20"/>
  <c r="AJ70" i="20" s="1"/>
  <c r="AE70" i="20"/>
  <c r="BB70" i="20"/>
  <c r="AG67" i="20"/>
  <c r="AJ67" i="20" s="1"/>
  <c r="AE67" i="20"/>
  <c r="BB67" i="20"/>
  <c r="AG48" i="20"/>
  <c r="AJ48" i="20" s="1"/>
  <c r="AE48" i="20"/>
  <c r="BB48" i="20"/>
  <c r="AG116" i="20"/>
  <c r="AJ116" i="20" s="1"/>
  <c r="AE116" i="20"/>
  <c r="BB116" i="20"/>
  <c r="AQ74" i="20" l="1"/>
  <c r="AS74" i="20" s="1"/>
  <c r="AV74" i="20" s="1"/>
  <c r="BA74" i="20" s="1"/>
  <c r="AC74" i="20"/>
  <c r="Y74" i="20"/>
  <c r="V74" i="20"/>
  <c r="AQ84" i="20"/>
  <c r="AS84" i="20" s="1"/>
  <c r="AV84" i="20" s="1"/>
  <c r="BA84" i="20" s="1"/>
  <c r="AC84" i="20"/>
  <c r="Y84" i="20"/>
  <c r="V84" i="20"/>
  <c r="AQ69" i="20"/>
  <c r="AS69" i="20" s="1"/>
  <c r="AV69" i="20" s="1"/>
  <c r="BA69" i="20" s="1"/>
  <c r="AC69" i="20"/>
  <c r="Y69" i="20"/>
  <c r="V69" i="20"/>
  <c r="AQ66" i="20"/>
  <c r="AS66" i="20" s="1"/>
  <c r="AV66" i="20" s="1"/>
  <c r="BA66" i="20" s="1"/>
  <c r="AC66" i="20"/>
  <c r="Y66" i="20"/>
  <c r="V66" i="20"/>
  <c r="AG74" i="20" l="1"/>
  <c r="AJ74" i="20" s="1"/>
  <c r="AE74" i="20"/>
  <c r="BB74" i="20"/>
  <c r="AG66" i="20"/>
  <c r="AJ66" i="20" s="1"/>
  <c r="AE66" i="20"/>
  <c r="BB66" i="20"/>
  <c r="AG69" i="20"/>
  <c r="AJ69" i="20" s="1"/>
  <c r="AE69" i="20"/>
  <c r="BB69" i="20"/>
  <c r="AG84" i="20"/>
  <c r="AJ84" i="20" s="1"/>
  <c r="AE84" i="20"/>
  <c r="BB84" i="20"/>
  <c r="AQ103" i="20" l="1"/>
  <c r="AS103" i="20" s="1"/>
  <c r="AV103" i="20" s="1"/>
  <c r="BA103" i="20" s="1"/>
  <c r="AC103" i="20"/>
  <c r="Y103" i="20"/>
  <c r="V103" i="20"/>
  <c r="AQ102" i="20"/>
  <c r="AS102" i="20" s="1"/>
  <c r="AV102" i="20" s="1"/>
  <c r="BA102" i="20" s="1"/>
  <c r="AC102" i="20"/>
  <c r="Y102" i="20"/>
  <c r="V102" i="20"/>
  <c r="AQ99" i="20"/>
  <c r="AS99" i="20" s="1"/>
  <c r="AV99" i="20" s="1"/>
  <c r="BA99" i="20" s="1"/>
  <c r="AC99" i="20"/>
  <c r="Y99" i="20"/>
  <c r="V99" i="20"/>
  <c r="AS52" i="20"/>
  <c r="AV52" i="20" s="1"/>
  <c r="BA52" i="20" s="1"/>
  <c r="AC52" i="20"/>
  <c r="Y52" i="20"/>
  <c r="V52" i="20"/>
  <c r="R52" i="20"/>
  <c r="AQ115" i="20"/>
  <c r="AS115" i="20" s="1"/>
  <c r="AV115" i="20" s="1"/>
  <c r="BA115" i="20" s="1"/>
  <c r="AC115" i="20"/>
  <c r="Y115" i="20"/>
  <c r="V115" i="20"/>
  <c r="AS47" i="20"/>
  <c r="AV47" i="20" s="1"/>
  <c r="BA47" i="20" s="1"/>
  <c r="AC47" i="20"/>
  <c r="Y47" i="20"/>
  <c r="V47" i="20"/>
  <c r="R47" i="20"/>
  <c r="AM109" i="31"/>
  <c r="AK109" i="31"/>
  <c r="AL109" i="31" s="1"/>
  <c r="AI109" i="31"/>
  <c r="AG109" i="31"/>
  <c r="AE109" i="31"/>
  <c r="AC109" i="31"/>
  <c r="U109" i="31"/>
  <c r="Y109" i="31"/>
  <c r="BE120" i="23"/>
  <c r="AR120" i="23"/>
  <c r="AU120" i="23" s="1"/>
  <c r="AZ120" i="23" s="1"/>
  <c r="AD120" i="23"/>
  <c r="AF120" i="23" s="1"/>
  <c r="AI120" i="23" s="1"/>
  <c r="Z120" i="23"/>
  <c r="W120" i="23"/>
  <c r="W109" i="31" s="1"/>
  <c r="S120" i="23"/>
  <c r="S109" i="31" s="1"/>
  <c r="AA109" i="31" s="1"/>
  <c r="AG102" i="20" l="1"/>
  <c r="AJ102" i="20" s="1"/>
  <c r="AE102" i="20"/>
  <c r="BB102" i="20"/>
  <c r="AG103" i="20"/>
  <c r="AJ103" i="20" s="1"/>
  <c r="AE103" i="20"/>
  <c r="BB103" i="20"/>
  <c r="AG99" i="20"/>
  <c r="AJ99" i="20" s="1"/>
  <c r="AE99" i="20"/>
  <c r="BB99" i="20"/>
  <c r="AG52" i="20"/>
  <c r="AJ52" i="20" s="1"/>
  <c r="AE52" i="20"/>
  <c r="BB52" i="20"/>
  <c r="AG115" i="20"/>
  <c r="AJ115" i="20" s="1"/>
  <c r="AE115" i="20"/>
  <c r="BB115" i="20"/>
  <c r="AG47" i="20"/>
  <c r="AJ47" i="20" s="1"/>
  <c r="AE47" i="20"/>
  <c r="BB47" i="20"/>
  <c r="BA120" i="23"/>
  <c r="AI10" i="33" l="1"/>
  <c r="AE10" i="33"/>
  <c r="W10" i="33"/>
  <c r="U10" i="33"/>
  <c r="Y10" i="33" s="1"/>
  <c r="S10" i="33"/>
  <c r="J4" i="4" l="1"/>
  <c r="R4" i="33"/>
  <c r="V4" i="33"/>
  <c r="J5" i="4"/>
  <c r="J6" i="4"/>
  <c r="J13" i="4" s="1"/>
  <c r="AA10" i="33"/>
  <c r="Z146" i="21"/>
  <c r="AD146" i="21" s="1"/>
  <c r="AG146" i="21" s="1"/>
  <c r="AP145" i="21"/>
  <c r="AS145" i="21" s="1"/>
  <c r="AX145" i="21" s="1"/>
  <c r="Z145" i="21"/>
  <c r="AD145" i="21" s="1"/>
  <c r="AG145" i="21" s="1"/>
  <c r="AP144" i="21"/>
  <c r="AS144" i="21" s="1"/>
  <c r="AX144" i="21" s="1"/>
  <c r="Z144" i="21"/>
  <c r="AD144" i="21" s="1"/>
  <c r="AG144" i="21" s="1"/>
  <c r="AP143" i="21"/>
  <c r="AS143" i="21" s="1"/>
  <c r="AX143" i="21" s="1"/>
  <c r="Z143" i="21"/>
  <c r="AD143" i="21" s="1"/>
  <c r="AG143" i="21" s="1"/>
  <c r="AP142" i="21"/>
  <c r="AS142" i="21" s="1"/>
  <c r="AX142" i="21" s="1"/>
  <c r="Z142" i="21"/>
  <c r="AD142" i="21" s="1"/>
  <c r="AG142" i="21" s="1"/>
  <c r="AP141" i="21"/>
  <c r="AS141" i="21" s="1"/>
  <c r="AX141" i="21" s="1"/>
  <c r="Z141" i="21"/>
  <c r="AD141" i="21" s="1"/>
  <c r="AG141" i="21" s="1"/>
  <c r="Z148" i="21"/>
  <c r="AD148" i="21" s="1"/>
  <c r="AG148" i="21" s="1"/>
  <c r="AP147" i="21"/>
  <c r="AS147" i="21" s="1"/>
  <c r="AX147" i="21" s="1"/>
  <c r="Z147" i="21"/>
  <c r="AD147" i="21" s="1"/>
  <c r="AG147" i="21" s="1"/>
  <c r="AQ114" i="20"/>
  <c r="AS114" i="20" s="1"/>
  <c r="AV114" i="20" s="1"/>
  <c r="BA114" i="20" s="1"/>
  <c r="AC114" i="20"/>
  <c r="Y114" i="20"/>
  <c r="V114" i="20"/>
  <c r="AM117" i="30"/>
  <c r="AK117" i="30"/>
  <c r="AL117" i="30" s="1"/>
  <c r="AI117" i="30"/>
  <c r="AG117" i="30"/>
  <c r="AH117" i="30" s="1"/>
  <c r="AE117" i="30"/>
  <c r="AC117" i="30"/>
  <c r="U117" i="30"/>
  <c r="Q117" i="30"/>
  <c r="Y117" i="30" s="1"/>
  <c r="AM116" i="30"/>
  <c r="AK116" i="30"/>
  <c r="AL116" i="30" s="1"/>
  <c r="AI116" i="30"/>
  <c r="AG116" i="30"/>
  <c r="AH116" i="30" s="1"/>
  <c r="AE116" i="30"/>
  <c r="AC116" i="30"/>
  <c r="U116" i="30"/>
  <c r="Q116" i="30"/>
  <c r="Y116" i="30" s="1"/>
  <c r="AM115" i="30"/>
  <c r="AK115" i="30"/>
  <c r="AL115" i="30" s="1"/>
  <c r="AI115" i="30"/>
  <c r="AG115" i="30"/>
  <c r="AH115" i="30" s="1"/>
  <c r="AE115" i="30"/>
  <c r="AC115" i="30"/>
  <c r="U115" i="30"/>
  <c r="Q115" i="30"/>
  <c r="Y115" i="30" s="1"/>
  <c r="AM114" i="30"/>
  <c r="AK114" i="30"/>
  <c r="AL114" i="30" s="1"/>
  <c r="AI114" i="30"/>
  <c r="AG114" i="30"/>
  <c r="AH114" i="30" s="1"/>
  <c r="AE114" i="30"/>
  <c r="AC114" i="30"/>
  <c r="U114" i="30"/>
  <c r="Q114" i="30"/>
  <c r="Y114" i="30" s="1"/>
  <c r="AR156" i="22"/>
  <c r="AU156" i="22" s="1"/>
  <c r="AZ156" i="22" s="1"/>
  <c r="AD156" i="22"/>
  <c r="AF156" i="22" s="1"/>
  <c r="AI156" i="22" s="1"/>
  <c r="Z156" i="22"/>
  <c r="W156" i="22"/>
  <c r="W116" i="30" s="1"/>
  <c r="S156" i="22"/>
  <c r="S116" i="30" s="1"/>
  <c r="AA116" i="30" s="1"/>
  <c r="AR157" i="22"/>
  <c r="AU157" i="22" s="1"/>
  <c r="AZ157" i="22" s="1"/>
  <c r="AD157" i="22"/>
  <c r="AF157" i="22" s="1"/>
  <c r="AI157" i="22" s="1"/>
  <c r="Z157" i="22"/>
  <c r="W157" i="22"/>
  <c r="W117" i="30" s="1"/>
  <c r="S157" i="22"/>
  <c r="S117" i="30" s="1"/>
  <c r="AA117" i="30" s="1"/>
  <c r="AR155" i="22"/>
  <c r="AU155" i="22" s="1"/>
  <c r="AZ155" i="22" s="1"/>
  <c r="AD155" i="22"/>
  <c r="AF155" i="22" s="1"/>
  <c r="AI155" i="22" s="1"/>
  <c r="Z155" i="22"/>
  <c r="W155" i="22"/>
  <c r="W115" i="30" s="1"/>
  <c r="S155" i="22"/>
  <c r="S115" i="30" s="1"/>
  <c r="AA115" i="30" s="1"/>
  <c r="AR154" i="22"/>
  <c r="AU154" i="22" s="1"/>
  <c r="AZ154" i="22" s="1"/>
  <c r="AD154" i="22"/>
  <c r="AF154" i="22" s="1"/>
  <c r="AI154" i="22" s="1"/>
  <c r="Z154" i="22"/>
  <c r="W154" i="22"/>
  <c r="W114" i="30" s="1"/>
  <c r="S154" i="22"/>
  <c r="S114" i="30" s="1"/>
  <c r="AA114" i="30" s="1"/>
  <c r="J10" i="4" l="1"/>
  <c r="J11" i="4" s="1"/>
  <c r="AP146" i="21"/>
  <c r="AS146" i="21" s="1"/>
  <c r="AX146" i="21" s="1"/>
  <c r="AY146" i="21" s="1"/>
  <c r="AY145" i="21"/>
  <c r="AY144" i="21"/>
  <c r="AY143" i="21"/>
  <c r="AY141" i="21"/>
  <c r="AY142" i="21"/>
  <c r="AP148" i="21"/>
  <c r="AS148" i="21" s="1"/>
  <c r="AX148" i="21" s="1"/>
  <c r="AY148" i="21" s="1"/>
  <c r="AY147" i="21"/>
  <c r="AG114" i="20"/>
  <c r="AJ114" i="20" s="1"/>
  <c r="AE114" i="20"/>
  <c r="BB114" i="20"/>
  <c r="BA156" i="22"/>
  <c r="BA155" i="22"/>
  <c r="BA157" i="22"/>
  <c r="BA154" i="22"/>
  <c r="AR222" i="22" l="1"/>
  <c r="AU222" i="22" s="1"/>
  <c r="AZ222" i="22" s="1"/>
  <c r="AD222" i="22"/>
  <c r="AF222" i="22" s="1"/>
  <c r="AI222" i="22" s="1"/>
  <c r="Z222" i="22"/>
  <c r="W222" i="22"/>
  <c r="S222" i="22"/>
  <c r="AM156" i="30"/>
  <c r="AK156" i="30"/>
  <c r="AL156" i="30" s="1"/>
  <c r="AI156" i="30"/>
  <c r="AG156" i="30"/>
  <c r="AH156" i="30" s="1"/>
  <c r="AE156" i="30"/>
  <c r="AC156" i="30"/>
  <c r="U156" i="30"/>
  <c r="Q156" i="30"/>
  <c r="Y156" i="30" s="1"/>
  <c r="AR227" i="22"/>
  <c r="AU227" i="22" s="1"/>
  <c r="AZ227" i="22" s="1"/>
  <c r="AD227" i="22"/>
  <c r="AF227" i="22" s="1"/>
  <c r="AI227" i="22" s="1"/>
  <c r="Z227" i="22"/>
  <c r="W227" i="22"/>
  <c r="W156" i="30" s="1"/>
  <c r="S227" i="22"/>
  <c r="S156" i="30" s="1"/>
  <c r="AA156" i="30" s="1"/>
  <c r="AR153" i="22"/>
  <c r="AU153" i="22" s="1"/>
  <c r="AZ153" i="22" s="1"/>
  <c r="AD153" i="22"/>
  <c r="AF153" i="22" s="1"/>
  <c r="AI153" i="22" s="1"/>
  <c r="Z153" i="22"/>
  <c r="W153" i="22"/>
  <c r="S153" i="22"/>
  <c r="AQ113" i="20"/>
  <c r="AS113" i="20" s="1"/>
  <c r="AV113" i="20" s="1"/>
  <c r="BA113" i="20" s="1"/>
  <c r="AC113" i="20"/>
  <c r="Y113" i="20"/>
  <c r="V113" i="20"/>
  <c r="BA222" i="22" l="1"/>
  <c r="BA227" i="22"/>
  <c r="BA153" i="22"/>
  <c r="AG113" i="20"/>
  <c r="AJ113" i="20" s="1"/>
  <c r="AE113" i="20"/>
  <c r="BB113" i="20"/>
  <c r="Q68" i="7" l="1"/>
  <c r="N68" i="7"/>
  <c r="K68" i="7"/>
  <c r="AP140" i="21"/>
  <c r="AS140" i="21" s="1"/>
  <c r="AX140" i="21" s="1"/>
  <c r="Z140" i="21"/>
  <c r="AD140" i="21" s="1"/>
  <c r="AP139" i="21"/>
  <c r="AS139" i="21" s="1"/>
  <c r="AX139" i="21" s="1"/>
  <c r="Z139" i="21"/>
  <c r="AD139" i="21" s="1"/>
  <c r="I6" i="15" s="1"/>
  <c r="AP138" i="21"/>
  <c r="AS138" i="21" s="1"/>
  <c r="AX138" i="21" s="1"/>
  <c r="Z138" i="21"/>
  <c r="AD138" i="21" s="1"/>
  <c r="AG138" i="21" s="1"/>
  <c r="AP137" i="21"/>
  <c r="AS137" i="21" s="1"/>
  <c r="AX137" i="21" s="1"/>
  <c r="Z137" i="21"/>
  <c r="AD137" i="21" s="1"/>
  <c r="AG137" i="21" s="1"/>
  <c r="AP136" i="21"/>
  <c r="AS136" i="21" s="1"/>
  <c r="AX136" i="21" s="1"/>
  <c r="Z136" i="21"/>
  <c r="AD136" i="21" s="1"/>
  <c r="H6" i="15" s="1"/>
  <c r="AP135" i="21"/>
  <c r="AS135" i="21" s="1"/>
  <c r="AX135" i="21" s="1"/>
  <c r="Z135" i="21"/>
  <c r="AD135" i="21" s="1"/>
  <c r="AG135" i="21" s="1"/>
  <c r="AP134" i="21"/>
  <c r="AS134" i="21" s="1"/>
  <c r="AX134" i="21" s="1"/>
  <c r="Z134" i="21"/>
  <c r="AD134" i="21" s="1"/>
  <c r="AG134" i="21" s="1"/>
  <c r="AP133" i="21"/>
  <c r="AS133" i="21" s="1"/>
  <c r="AX133" i="21" s="1"/>
  <c r="Z133" i="21"/>
  <c r="AD133" i="21" s="1"/>
  <c r="AG133" i="21" s="1"/>
  <c r="Q66" i="7"/>
  <c r="N66" i="7"/>
  <c r="K66" i="7"/>
  <c r="Z132" i="21"/>
  <c r="AD132" i="21" s="1"/>
  <c r="H5" i="15" s="1"/>
  <c r="AG140" i="21" l="1"/>
  <c r="I5" i="15"/>
  <c r="AG132" i="21"/>
  <c r="J38" i="12"/>
  <c r="AG136" i="21"/>
  <c r="J17" i="12"/>
  <c r="AG139" i="21"/>
  <c r="K38" i="12"/>
  <c r="K17" i="12"/>
  <c r="AY140" i="21"/>
  <c r="AY139" i="21"/>
  <c r="AY137" i="21"/>
  <c r="AY138" i="21"/>
  <c r="AY136" i="21"/>
  <c r="AY135" i="21"/>
  <c r="AY134" i="21"/>
  <c r="AY133" i="21"/>
  <c r="AP132" i="21"/>
  <c r="AS132" i="21" s="1"/>
  <c r="AX132" i="21" s="1"/>
  <c r="AY132" i="21" s="1"/>
  <c r="AP21" i="21" l="1"/>
  <c r="AS21" i="21" s="1"/>
  <c r="AX21" i="21" s="1"/>
  <c r="Z21" i="21"/>
  <c r="AD21" i="21" s="1"/>
  <c r="AP20" i="21"/>
  <c r="Z20" i="21"/>
  <c r="AD20" i="21" s="1"/>
  <c r="AM16" i="30"/>
  <c r="AK16" i="30"/>
  <c r="AL16" i="30" s="1"/>
  <c r="AI16" i="30"/>
  <c r="AG16" i="30"/>
  <c r="AH16" i="30" s="1"/>
  <c r="AE16" i="30"/>
  <c r="AC16" i="30"/>
  <c r="U16" i="30"/>
  <c r="Q16" i="30"/>
  <c r="Y16" i="30" s="1"/>
  <c r="AR13" i="22"/>
  <c r="AU13" i="22" s="1"/>
  <c r="AZ13" i="22" s="1"/>
  <c r="AD13" i="22"/>
  <c r="AF13" i="22" s="1"/>
  <c r="AI13" i="22" s="1"/>
  <c r="Z13" i="22"/>
  <c r="W13" i="22"/>
  <c r="W16" i="30" s="1"/>
  <c r="S13" i="22"/>
  <c r="S16" i="30" s="1"/>
  <c r="I18" i="15" l="1"/>
  <c r="I22" i="15" s="1"/>
  <c r="I11" i="15"/>
  <c r="I20" i="15" s="1"/>
  <c r="I9" i="15"/>
  <c r="I8" i="15"/>
  <c r="K31" i="12"/>
  <c r="K11" i="12"/>
  <c r="K15" i="12"/>
  <c r="K24" i="12" s="1"/>
  <c r="AS20" i="21"/>
  <c r="AX20" i="21" s="1"/>
  <c r="K27" i="12"/>
  <c r="AA16" i="30"/>
  <c r="AY20" i="21"/>
  <c r="AY21" i="21"/>
  <c r="BA13" i="22"/>
  <c r="I23" i="15" l="1"/>
  <c r="AG21" i="21"/>
  <c r="K51" i="12"/>
  <c r="AG20" i="21"/>
  <c r="AM151" i="30"/>
  <c r="AK151" i="30"/>
  <c r="AL151" i="30" s="1"/>
  <c r="AI151" i="30"/>
  <c r="AG151" i="30"/>
  <c r="AH151" i="30" s="1"/>
  <c r="AE151" i="30"/>
  <c r="AC151" i="30"/>
  <c r="U151" i="30"/>
  <c r="Q151" i="30"/>
  <c r="Y151" i="30" s="1"/>
  <c r="AM113" i="30"/>
  <c r="AK113" i="30"/>
  <c r="AL113" i="30" s="1"/>
  <c r="AI113" i="30"/>
  <c r="AG113" i="30"/>
  <c r="AH113" i="30" s="1"/>
  <c r="AE113" i="30"/>
  <c r="AC113" i="30"/>
  <c r="U113" i="30"/>
  <c r="Q113" i="30"/>
  <c r="Y113" i="30" s="1"/>
  <c r="AM112" i="30"/>
  <c r="AK112" i="30"/>
  <c r="AL112" i="30" s="1"/>
  <c r="AI112" i="30"/>
  <c r="AG112" i="30"/>
  <c r="AH112" i="30" s="1"/>
  <c r="AE112" i="30"/>
  <c r="AC112" i="30"/>
  <c r="U112" i="30"/>
  <c r="Q112" i="30"/>
  <c r="Y112" i="30" s="1"/>
  <c r="AR152" i="22"/>
  <c r="AU152" i="22" s="1"/>
  <c r="AZ152" i="22" s="1"/>
  <c r="AD152" i="22"/>
  <c r="AF152" i="22" s="1"/>
  <c r="AI152" i="22" s="1"/>
  <c r="Z152" i="22"/>
  <c r="W152" i="22"/>
  <c r="W113" i="30" s="1"/>
  <c r="S152" i="22"/>
  <c r="S113" i="30" s="1"/>
  <c r="AA113" i="30" s="1"/>
  <c r="AR151" i="22"/>
  <c r="AU151" i="22" s="1"/>
  <c r="AZ151" i="22" s="1"/>
  <c r="AD151" i="22"/>
  <c r="AF151" i="22" s="1"/>
  <c r="AI151" i="22" s="1"/>
  <c r="Z151" i="22"/>
  <c r="W151" i="22"/>
  <c r="W112" i="30" s="1"/>
  <c r="S151" i="22"/>
  <c r="S112" i="30" s="1"/>
  <c r="AA112" i="30" s="1"/>
  <c r="BA151" i="22" l="1"/>
  <c r="BA152" i="22"/>
  <c r="AR221" i="22" l="1"/>
  <c r="AU221" i="22" s="1"/>
  <c r="AZ221" i="22" s="1"/>
  <c r="AD221" i="22"/>
  <c r="AF221" i="22" s="1"/>
  <c r="AI221" i="22" s="1"/>
  <c r="Z221" i="22"/>
  <c r="W221" i="22"/>
  <c r="S221" i="22"/>
  <c r="AR220" i="22"/>
  <c r="AU220" i="22" s="1"/>
  <c r="AZ220" i="22" s="1"/>
  <c r="AD220" i="22"/>
  <c r="AF220" i="22" s="1"/>
  <c r="AI220" i="22" s="1"/>
  <c r="Z220" i="22"/>
  <c r="W220" i="22"/>
  <c r="W151" i="30" s="1"/>
  <c r="S220" i="22"/>
  <c r="S151" i="30" s="1"/>
  <c r="AA151" i="30" s="1"/>
  <c r="AQ112" i="20"/>
  <c r="AS112" i="20" s="1"/>
  <c r="AV112" i="20" s="1"/>
  <c r="BA112" i="20" s="1"/>
  <c r="AC112" i="20"/>
  <c r="Y112" i="20"/>
  <c r="V112" i="20"/>
  <c r="AH284" i="33"/>
  <c r="AH4" i="33" s="1"/>
  <c r="AD284" i="33"/>
  <c r="AD4" i="33" s="1"/>
  <c r="Z5" i="33" s="1"/>
  <c r="V284" i="33"/>
  <c r="AF1073" i="32"/>
  <c r="BA1073" i="32" s="1"/>
  <c r="Z1073" i="32"/>
  <c r="AP1072" i="32"/>
  <c r="AR1072" i="32" s="1"/>
  <c r="AU1072" i="32" s="1"/>
  <c r="AZ1072" i="32" s="1"/>
  <c r="AD1072" i="32"/>
  <c r="AF1072" i="32" s="1"/>
  <c r="AI1072" i="32" s="1"/>
  <c r="Z1072" i="32"/>
  <c r="AP1071" i="32"/>
  <c r="AR1071" i="32" s="1"/>
  <c r="AU1071" i="32" s="1"/>
  <c r="AZ1071" i="32" s="1"/>
  <c r="AD1071" i="32"/>
  <c r="AF1071" i="32" s="1"/>
  <c r="AI1071" i="32" s="1"/>
  <c r="Z1071" i="32"/>
  <c r="AP1070" i="32"/>
  <c r="AR1070" i="32" s="1"/>
  <c r="AU1070" i="32" s="1"/>
  <c r="AZ1070" i="32" s="1"/>
  <c r="AD1070" i="32"/>
  <c r="AF1070" i="32" s="1"/>
  <c r="AI1070" i="32" s="1"/>
  <c r="Z1070" i="32"/>
  <c r="AR1069" i="32"/>
  <c r="AU1069" i="32" s="1"/>
  <c r="AZ1069" i="32" s="1"/>
  <c r="AD1069" i="32"/>
  <c r="AF1069" i="32" s="1"/>
  <c r="AI1069" i="32" s="1"/>
  <c r="Z1069" i="32"/>
  <c r="AR1068" i="32"/>
  <c r="AU1068" i="32" s="1"/>
  <c r="AZ1068" i="32" s="1"/>
  <c r="AD1068" i="32"/>
  <c r="AF1068" i="32" s="1"/>
  <c r="AI1068" i="32" s="1"/>
  <c r="Z1068" i="32"/>
  <c r="AR1067" i="32"/>
  <c r="AU1067" i="32" s="1"/>
  <c r="AZ1067" i="32" s="1"/>
  <c r="AD1067" i="32"/>
  <c r="AF1067" i="32" s="1"/>
  <c r="AI1067" i="32" s="1"/>
  <c r="Z1067" i="32"/>
  <c r="AR1066" i="32"/>
  <c r="AU1066" i="32" s="1"/>
  <c r="AZ1066" i="32" s="1"/>
  <c r="AD1066" i="32"/>
  <c r="AF1066" i="32" s="1"/>
  <c r="AI1066" i="32" s="1"/>
  <c r="Z1066" i="32"/>
  <c r="AR1065" i="32"/>
  <c r="AU1065" i="32" s="1"/>
  <c r="AZ1065" i="32" s="1"/>
  <c r="AD1065" i="32"/>
  <c r="AF1065" i="32" s="1"/>
  <c r="AI1065" i="32" s="1"/>
  <c r="Z1065" i="32"/>
  <c r="AR1064" i="32"/>
  <c r="AU1064" i="32" s="1"/>
  <c r="AZ1064" i="32" s="1"/>
  <c r="AD1064" i="32"/>
  <c r="AF1064" i="32" s="1"/>
  <c r="AI1064" i="32" s="1"/>
  <c r="Z1064" i="32"/>
  <c r="AR1063" i="32"/>
  <c r="AU1063" i="32" s="1"/>
  <c r="AZ1063" i="32" s="1"/>
  <c r="AD1063" i="32"/>
  <c r="AF1063" i="32" s="1"/>
  <c r="AI1063" i="32" s="1"/>
  <c r="Z1063" i="32"/>
  <c r="AR1062" i="32"/>
  <c r="AU1062" i="32" s="1"/>
  <c r="AZ1062" i="32" s="1"/>
  <c r="AD1062" i="32"/>
  <c r="AF1062" i="32" s="1"/>
  <c r="AI1062" i="32" s="1"/>
  <c r="Z1062" i="32"/>
  <c r="AR1061" i="32"/>
  <c r="AU1061" i="32" s="1"/>
  <c r="AZ1061" i="32" s="1"/>
  <c r="AD1061" i="32"/>
  <c r="AF1061" i="32" s="1"/>
  <c r="AI1061" i="32" s="1"/>
  <c r="Z1061" i="32"/>
  <c r="AR1060" i="32"/>
  <c r="AU1060" i="32" s="1"/>
  <c r="AZ1060" i="32" s="1"/>
  <c r="AD1060" i="32"/>
  <c r="AF1060" i="32" s="1"/>
  <c r="AI1060" i="32" s="1"/>
  <c r="Z1060" i="32"/>
  <c r="AR1059" i="32"/>
  <c r="AU1059" i="32" s="1"/>
  <c r="AZ1059" i="32" s="1"/>
  <c r="AD1059" i="32"/>
  <c r="AF1059" i="32" s="1"/>
  <c r="AI1059" i="32" s="1"/>
  <c r="Z1059" i="32"/>
  <c r="AR1058" i="32"/>
  <c r="AU1058" i="32" s="1"/>
  <c r="AZ1058" i="32" s="1"/>
  <c r="AD1058" i="32"/>
  <c r="AF1058" i="32" s="1"/>
  <c r="AI1058" i="32" s="1"/>
  <c r="Z1058" i="32"/>
  <c r="AR1057" i="32"/>
  <c r="AU1057" i="32" s="1"/>
  <c r="AZ1057" i="32" s="1"/>
  <c r="AD1057" i="32"/>
  <c r="AF1057" i="32" s="1"/>
  <c r="AI1057" i="32" s="1"/>
  <c r="Z1057" i="32"/>
  <c r="AR1056" i="32"/>
  <c r="AU1056" i="32" s="1"/>
  <c r="AZ1056" i="32" s="1"/>
  <c r="AD1056" i="32"/>
  <c r="AF1056" i="32" s="1"/>
  <c r="AI1056" i="32" s="1"/>
  <c r="Z1056" i="32"/>
  <c r="AR1055" i="32"/>
  <c r="AU1055" i="32" s="1"/>
  <c r="AZ1055" i="32" s="1"/>
  <c r="AD1055" i="32"/>
  <c r="AF1055" i="32" s="1"/>
  <c r="AI1055" i="32" s="1"/>
  <c r="Z1055" i="32"/>
  <c r="AR1054" i="32"/>
  <c r="AU1054" i="32" s="1"/>
  <c r="AZ1054" i="32" s="1"/>
  <c r="AD1054" i="32"/>
  <c r="AF1054" i="32" s="1"/>
  <c r="AI1054" i="32" s="1"/>
  <c r="Z1054" i="32"/>
  <c r="AR1053" i="32"/>
  <c r="AU1053" i="32" s="1"/>
  <c r="AZ1053" i="32" s="1"/>
  <c r="AD1053" i="32"/>
  <c r="AF1053" i="32" s="1"/>
  <c r="AI1053" i="32" s="1"/>
  <c r="Z1053" i="32"/>
  <c r="AR1052" i="32"/>
  <c r="AU1052" i="32" s="1"/>
  <c r="AZ1052" i="32" s="1"/>
  <c r="AD1052" i="32"/>
  <c r="AF1052" i="32" s="1"/>
  <c r="AI1052" i="32" s="1"/>
  <c r="Z1052" i="32"/>
  <c r="AR1051" i="32"/>
  <c r="AU1051" i="32" s="1"/>
  <c r="AZ1051" i="32" s="1"/>
  <c r="AD1051" i="32"/>
  <c r="AF1051" i="32" s="1"/>
  <c r="AI1051" i="32" s="1"/>
  <c r="Z1051" i="32"/>
  <c r="AR1050" i="32"/>
  <c r="AU1050" i="32" s="1"/>
  <c r="AZ1050" i="32" s="1"/>
  <c r="AD1050" i="32"/>
  <c r="AF1050" i="32" s="1"/>
  <c r="AI1050" i="32" s="1"/>
  <c r="Z1050" i="32"/>
  <c r="AR1049" i="32"/>
  <c r="AU1049" i="32" s="1"/>
  <c r="AZ1049" i="32" s="1"/>
  <c r="AD1049" i="32"/>
  <c r="AF1049" i="32" s="1"/>
  <c r="AI1049" i="32" s="1"/>
  <c r="Z1049" i="32"/>
  <c r="AR1048" i="32"/>
  <c r="AU1048" i="32" s="1"/>
  <c r="AZ1048" i="32" s="1"/>
  <c r="AD1048" i="32"/>
  <c r="AF1048" i="32" s="1"/>
  <c r="AI1048" i="32" s="1"/>
  <c r="Z1048" i="32"/>
  <c r="AR1047" i="32"/>
  <c r="AU1047" i="32" s="1"/>
  <c r="AZ1047" i="32" s="1"/>
  <c r="AD1047" i="32"/>
  <c r="AF1047" i="32" s="1"/>
  <c r="AI1047" i="32" s="1"/>
  <c r="Z1047" i="32"/>
  <c r="AR1046" i="32"/>
  <c r="AU1046" i="32" s="1"/>
  <c r="AZ1046" i="32" s="1"/>
  <c r="AD1046" i="32"/>
  <c r="AF1046" i="32" s="1"/>
  <c r="AI1046" i="32" s="1"/>
  <c r="Z1046" i="32"/>
  <c r="AR1045" i="32"/>
  <c r="AU1045" i="32" s="1"/>
  <c r="AZ1045" i="32" s="1"/>
  <c r="AD1045" i="32"/>
  <c r="AF1045" i="32" s="1"/>
  <c r="AI1045" i="32" s="1"/>
  <c r="Z1045" i="32"/>
  <c r="AR1044" i="32"/>
  <c r="AU1044" i="32" s="1"/>
  <c r="AZ1044" i="32" s="1"/>
  <c r="AD1044" i="32"/>
  <c r="AF1044" i="32" s="1"/>
  <c r="AI1044" i="32" s="1"/>
  <c r="Z1044" i="32"/>
  <c r="AR1043" i="32"/>
  <c r="AU1043" i="32" s="1"/>
  <c r="AZ1043" i="32" s="1"/>
  <c r="AD1043" i="32"/>
  <c r="AF1043" i="32" s="1"/>
  <c r="AI1043" i="32" s="1"/>
  <c r="Z1043" i="32"/>
  <c r="AR1042" i="32"/>
  <c r="AU1042" i="32" s="1"/>
  <c r="AZ1042" i="32" s="1"/>
  <c r="AD1042" i="32"/>
  <c r="AF1042" i="32" s="1"/>
  <c r="AI1042" i="32" s="1"/>
  <c r="Z1042" i="32"/>
  <c r="AR1041" i="32"/>
  <c r="AU1041" i="32" s="1"/>
  <c r="AZ1041" i="32" s="1"/>
  <c r="AD1041" i="32"/>
  <c r="AF1041" i="32" s="1"/>
  <c r="AI1041" i="32" s="1"/>
  <c r="Z1041" i="32"/>
  <c r="AR1040" i="32"/>
  <c r="AU1040" i="32" s="1"/>
  <c r="AZ1040" i="32" s="1"/>
  <c r="AD1040" i="32"/>
  <c r="AF1040" i="32" s="1"/>
  <c r="AI1040" i="32" s="1"/>
  <c r="Z1040" i="32"/>
  <c r="AR1039" i="32"/>
  <c r="AU1039" i="32" s="1"/>
  <c r="AZ1039" i="32" s="1"/>
  <c r="AD1039" i="32"/>
  <c r="AF1039" i="32" s="1"/>
  <c r="AI1039" i="32" s="1"/>
  <c r="Z1039" i="32"/>
  <c r="AR1038" i="32"/>
  <c r="AU1038" i="32" s="1"/>
  <c r="AZ1038" i="32" s="1"/>
  <c r="AD1038" i="32"/>
  <c r="AF1038" i="32" s="1"/>
  <c r="AI1038" i="32" s="1"/>
  <c r="Z1038" i="32"/>
  <c r="AR1037" i="32"/>
  <c r="AU1037" i="32" s="1"/>
  <c r="AZ1037" i="32" s="1"/>
  <c r="AD1037" i="32"/>
  <c r="AF1037" i="32" s="1"/>
  <c r="AI1037" i="32" s="1"/>
  <c r="Z1037" i="32"/>
  <c r="AR1036" i="32"/>
  <c r="AU1036" i="32" s="1"/>
  <c r="AZ1036" i="32" s="1"/>
  <c r="AD1036" i="32"/>
  <c r="AF1036" i="32" s="1"/>
  <c r="AI1036" i="32" s="1"/>
  <c r="Z1036" i="32"/>
  <c r="AR1035" i="32"/>
  <c r="AU1035" i="32" s="1"/>
  <c r="AZ1035" i="32" s="1"/>
  <c r="AD1035" i="32"/>
  <c r="AF1035" i="32" s="1"/>
  <c r="AI1035" i="32" s="1"/>
  <c r="Z1035" i="32"/>
  <c r="AR1034" i="32"/>
  <c r="AU1034" i="32" s="1"/>
  <c r="AZ1034" i="32" s="1"/>
  <c r="AD1034" i="32"/>
  <c r="AF1034" i="32" s="1"/>
  <c r="AI1034" i="32" s="1"/>
  <c r="Z1034" i="32"/>
  <c r="AR1033" i="32"/>
  <c r="AU1033" i="32" s="1"/>
  <c r="AZ1033" i="32" s="1"/>
  <c r="AD1033" i="32"/>
  <c r="AF1033" i="32" s="1"/>
  <c r="AI1033" i="32" s="1"/>
  <c r="Z1033" i="32"/>
  <c r="AR1032" i="32"/>
  <c r="AU1032" i="32" s="1"/>
  <c r="AZ1032" i="32" s="1"/>
  <c r="AD1032" i="32"/>
  <c r="AF1032" i="32" s="1"/>
  <c r="AI1032" i="32" s="1"/>
  <c r="Z1032" i="32"/>
  <c r="AR1031" i="32"/>
  <c r="AU1031" i="32" s="1"/>
  <c r="AZ1031" i="32" s="1"/>
  <c r="AD1031" i="32"/>
  <c r="AF1031" i="32" s="1"/>
  <c r="AI1031" i="32" s="1"/>
  <c r="Z1031" i="32"/>
  <c r="AR1030" i="32"/>
  <c r="AU1030" i="32" s="1"/>
  <c r="AZ1030" i="32" s="1"/>
  <c r="AD1030" i="32"/>
  <c r="AF1030" i="32" s="1"/>
  <c r="AI1030" i="32" s="1"/>
  <c r="Z1030" i="32"/>
  <c r="AR1029" i="32"/>
  <c r="AU1029" i="32" s="1"/>
  <c r="AZ1029" i="32" s="1"/>
  <c r="AD1029" i="32"/>
  <c r="AF1029" i="32" s="1"/>
  <c r="AI1029" i="32" s="1"/>
  <c r="Z1029" i="32"/>
  <c r="AR1028" i="32"/>
  <c r="AU1028" i="32" s="1"/>
  <c r="AZ1028" i="32" s="1"/>
  <c r="AD1028" i="32"/>
  <c r="AF1028" i="32" s="1"/>
  <c r="AI1028" i="32" s="1"/>
  <c r="Z1028" i="32"/>
  <c r="AR1027" i="32"/>
  <c r="AU1027" i="32" s="1"/>
  <c r="AZ1027" i="32" s="1"/>
  <c r="AD1027" i="32"/>
  <c r="AF1027" i="32" s="1"/>
  <c r="AI1027" i="32" s="1"/>
  <c r="Z1027" i="32"/>
  <c r="AR1026" i="32"/>
  <c r="AU1026" i="32" s="1"/>
  <c r="AZ1026" i="32" s="1"/>
  <c r="AD1026" i="32"/>
  <c r="AF1026" i="32" s="1"/>
  <c r="AI1026" i="32" s="1"/>
  <c r="Z1026" i="32"/>
  <c r="AR1025" i="32"/>
  <c r="AU1025" i="32" s="1"/>
  <c r="AZ1025" i="32" s="1"/>
  <c r="AD1025" i="32"/>
  <c r="AF1025" i="32" s="1"/>
  <c r="AI1025" i="32" s="1"/>
  <c r="Z1025" i="32"/>
  <c r="AR1024" i="32"/>
  <c r="AU1024" i="32" s="1"/>
  <c r="AZ1024" i="32" s="1"/>
  <c r="AD1024" i="32"/>
  <c r="AF1024" i="32" s="1"/>
  <c r="AI1024" i="32" s="1"/>
  <c r="Z1024" i="32"/>
  <c r="AR1023" i="32"/>
  <c r="AU1023" i="32" s="1"/>
  <c r="AZ1023" i="32" s="1"/>
  <c r="AD1023" i="32"/>
  <c r="AF1023" i="32" s="1"/>
  <c r="AI1023" i="32" s="1"/>
  <c r="Z1023" i="32"/>
  <c r="AR1022" i="32"/>
  <c r="AU1022" i="32" s="1"/>
  <c r="AZ1022" i="32" s="1"/>
  <c r="AD1022" i="32"/>
  <c r="AF1022" i="32" s="1"/>
  <c r="AI1022" i="32" s="1"/>
  <c r="Z1022" i="32"/>
  <c r="AR1021" i="32"/>
  <c r="AU1021" i="32" s="1"/>
  <c r="AZ1021" i="32" s="1"/>
  <c r="AD1021" i="32"/>
  <c r="AF1021" i="32" s="1"/>
  <c r="AI1021" i="32" s="1"/>
  <c r="Z1021" i="32"/>
  <c r="AR1020" i="32"/>
  <c r="AU1020" i="32" s="1"/>
  <c r="AZ1020" i="32" s="1"/>
  <c r="AD1020" i="32"/>
  <c r="AF1020" i="32" s="1"/>
  <c r="AI1020" i="32" s="1"/>
  <c r="Z1020" i="32"/>
  <c r="AR1019" i="32"/>
  <c r="AU1019" i="32" s="1"/>
  <c r="AZ1019" i="32" s="1"/>
  <c r="AD1019" i="32"/>
  <c r="AF1019" i="32" s="1"/>
  <c r="AI1019" i="32" s="1"/>
  <c r="Z1019" i="32"/>
  <c r="AR1018" i="32"/>
  <c r="AU1018" i="32" s="1"/>
  <c r="AZ1018" i="32" s="1"/>
  <c r="AD1018" i="32"/>
  <c r="AF1018" i="32" s="1"/>
  <c r="AI1018" i="32" s="1"/>
  <c r="Z1018" i="32"/>
  <c r="AR1017" i="32"/>
  <c r="AU1017" i="32" s="1"/>
  <c r="AZ1017" i="32" s="1"/>
  <c r="AD1017" i="32"/>
  <c r="AF1017" i="32" s="1"/>
  <c r="AI1017" i="32" s="1"/>
  <c r="Z1017" i="32"/>
  <c r="AR1016" i="32"/>
  <c r="AU1016" i="32" s="1"/>
  <c r="AZ1016" i="32" s="1"/>
  <c r="AD1016" i="32"/>
  <c r="AF1016" i="32" s="1"/>
  <c r="AI1016" i="32" s="1"/>
  <c r="Z1016" i="32"/>
  <c r="AR1015" i="32"/>
  <c r="AU1015" i="32" s="1"/>
  <c r="AZ1015" i="32" s="1"/>
  <c r="AD1015" i="32"/>
  <c r="AF1015" i="32" s="1"/>
  <c r="AI1015" i="32" s="1"/>
  <c r="Z1015" i="32"/>
  <c r="AR1014" i="32"/>
  <c r="AU1014" i="32" s="1"/>
  <c r="AZ1014" i="32" s="1"/>
  <c r="AD1014" i="32"/>
  <c r="AF1014" i="32" s="1"/>
  <c r="AI1014" i="32" s="1"/>
  <c r="Z1014" i="32"/>
  <c r="AR1013" i="32"/>
  <c r="AU1013" i="32" s="1"/>
  <c r="AZ1013" i="32" s="1"/>
  <c r="AD1013" i="32"/>
  <c r="AF1013" i="32" s="1"/>
  <c r="AI1013" i="32" s="1"/>
  <c r="Z1013" i="32"/>
  <c r="AR1012" i="32"/>
  <c r="AU1012" i="32" s="1"/>
  <c r="AZ1012" i="32" s="1"/>
  <c r="AD1012" i="32"/>
  <c r="AF1012" i="32" s="1"/>
  <c r="AI1012" i="32" s="1"/>
  <c r="Z1012" i="32"/>
  <c r="AR1011" i="32"/>
  <c r="AU1011" i="32" s="1"/>
  <c r="AZ1011" i="32" s="1"/>
  <c r="AD1011" i="32"/>
  <c r="AF1011" i="32" s="1"/>
  <c r="AI1011" i="32" s="1"/>
  <c r="Z1011" i="32"/>
  <c r="AR1010" i="32"/>
  <c r="AU1010" i="32" s="1"/>
  <c r="AZ1010" i="32" s="1"/>
  <c r="AD1010" i="32"/>
  <c r="AF1010" i="32" s="1"/>
  <c r="AI1010" i="32" s="1"/>
  <c r="Z1010" i="32"/>
  <c r="AR1009" i="32"/>
  <c r="AU1009" i="32" s="1"/>
  <c r="AZ1009" i="32" s="1"/>
  <c r="AD1009" i="32"/>
  <c r="AF1009" i="32" s="1"/>
  <c r="AI1009" i="32" s="1"/>
  <c r="Z1009" i="32"/>
  <c r="AR1008" i="32"/>
  <c r="AU1008" i="32" s="1"/>
  <c r="AZ1008" i="32" s="1"/>
  <c r="AD1008" i="32"/>
  <c r="AF1008" i="32" s="1"/>
  <c r="AI1008" i="32" s="1"/>
  <c r="Z1008" i="32"/>
  <c r="AR1007" i="32"/>
  <c r="AU1007" i="32" s="1"/>
  <c r="AZ1007" i="32" s="1"/>
  <c r="AD1007" i="32"/>
  <c r="AF1007" i="32" s="1"/>
  <c r="AI1007" i="32" s="1"/>
  <c r="Z1007" i="32"/>
  <c r="AR1006" i="32"/>
  <c r="AU1006" i="32" s="1"/>
  <c r="AZ1006" i="32" s="1"/>
  <c r="AD1006" i="32"/>
  <c r="AF1006" i="32" s="1"/>
  <c r="AI1006" i="32" s="1"/>
  <c r="Z1006" i="32"/>
  <c r="AR1005" i="32"/>
  <c r="AU1005" i="32" s="1"/>
  <c r="AZ1005" i="32" s="1"/>
  <c r="AD1005" i="32"/>
  <c r="AF1005" i="32" s="1"/>
  <c r="AI1005" i="32" s="1"/>
  <c r="Z1005" i="32"/>
  <c r="AR1004" i="32"/>
  <c r="AU1004" i="32" s="1"/>
  <c r="AZ1004" i="32" s="1"/>
  <c r="AD1004" i="32"/>
  <c r="AF1004" i="32" s="1"/>
  <c r="AI1004" i="32" s="1"/>
  <c r="Z1004" i="32"/>
  <c r="AR1003" i="32"/>
  <c r="AU1003" i="32" s="1"/>
  <c r="AZ1003" i="32" s="1"/>
  <c r="AD1003" i="32"/>
  <c r="AF1003" i="32" s="1"/>
  <c r="AI1003" i="32" s="1"/>
  <c r="Z1003" i="32"/>
  <c r="AR1002" i="32"/>
  <c r="AU1002" i="32" s="1"/>
  <c r="AZ1002" i="32" s="1"/>
  <c r="AD1002" i="32"/>
  <c r="AF1002" i="32" s="1"/>
  <c r="AI1002" i="32" s="1"/>
  <c r="Z1002" i="32"/>
  <c r="AR1001" i="32"/>
  <c r="AU1001" i="32" s="1"/>
  <c r="AZ1001" i="32" s="1"/>
  <c r="AD1001" i="32"/>
  <c r="AF1001" i="32" s="1"/>
  <c r="AI1001" i="32" s="1"/>
  <c r="Z1001" i="32"/>
  <c r="AR1000" i="32"/>
  <c r="AU1000" i="32" s="1"/>
  <c r="AZ1000" i="32" s="1"/>
  <c r="AD1000" i="32"/>
  <c r="AF1000" i="32" s="1"/>
  <c r="AI1000" i="32" s="1"/>
  <c r="Z1000" i="32"/>
  <c r="AR999" i="32"/>
  <c r="AU999" i="32" s="1"/>
  <c r="AZ999" i="32" s="1"/>
  <c r="AD999" i="32"/>
  <c r="AF999" i="32" s="1"/>
  <c r="AI999" i="32" s="1"/>
  <c r="Z999" i="32"/>
  <c r="AR998" i="32"/>
  <c r="AU998" i="32" s="1"/>
  <c r="AZ998" i="32" s="1"/>
  <c r="AD998" i="32"/>
  <c r="AF998" i="32" s="1"/>
  <c r="AI998" i="32" s="1"/>
  <c r="Z998" i="32"/>
  <c r="AR997" i="32"/>
  <c r="AU997" i="32" s="1"/>
  <c r="AZ997" i="32" s="1"/>
  <c r="AD997" i="32"/>
  <c r="AF997" i="32" s="1"/>
  <c r="AI997" i="32" s="1"/>
  <c r="Z997" i="32"/>
  <c r="AR996" i="32"/>
  <c r="AU996" i="32" s="1"/>
  <c r="AZ996" i="32" s="1"/>
  <c r="AD996" i="32"/>
  <c r="AF996" i="32" s="1"/>
  <c r="AI996" i="32" s="1"/>
  <c r="Z996" i="32"/>
  <c r="AR995" i="32"/>
  <c r="AU995" i="32" s="1"/>
  <c r="AZ995" i="32" s="1"/>
  <c r="AD995" i="32"/>
  <c r="AF995" i="32" s="1"/>
  <c r="AI995" i="32" s="1"/>
  <c r="Z995" i="32"/>
  <c r="AR994" i="32"/>
  <c r="AU994" i="32" s="1"/>
  <c r="AZ994" i="32" s="1"/>
  <c r="AD994" i="32"/>
  <c r="AF994" i="32" s="1"/>
  <c r="AI994" i="32" s="1"/>
  <c r="Z994" i="32"/>
  <c r="AR993" i="32"/>
  <c r="AU993" i="32" s="1"/>
  <c r="AZ993" i="32" s="1"/>
  <c r="AD993" i="32"/>
  <c r="AF993" i="32" s="1"/>
  <c r="AI993" i="32" s="1"/>
  <c r="Z993" i="32"/>
  <c r="AR992" i="32"/>
  <c r="AU992" i="32" s="1"/>
  <c r="AZ992" i="32" s="1"/>
  <c r="AD992" i="32"/>
  <c r="AF992" i="32" s="1"/>
  <c r="AI992" i="32" s="1"/>
  <c r="Z992" i="32"/>
  <c r="AR991" i="32"/>
  <c r="AU991" i="32" s="1"/>
  <c r="AZ991" i="32" s="1"/>
  <c r="AD991" i="32"/>
  <c r="AF991" i="32" s="1"/>
  <c r="AI991" i="32" s="1"/>
  <c r="Z991" i="32"/>
  <c r="AR990" i="32"/>
  <c r="AU990" i="32" s="1"/>
  <c r="AZ990" i="32" s="1"/>
  <c r="AD990" i="32"/>
  <c r="AF990" i="32" s="1"/>
  <c r="AI990" i="32" s="1"/>
  <c r="Z990" i="32"/>
  <c r="AR989" i="32"/>
  <c r="AU989" i="32" s="1"/>
  <c r="AZ989" i="32" s="1"/>
  <c r="AD989" i="32"/>
  <c r="AF989" i="32" s="1"/>
  <c r="AI989" i="32" s="1"/>
  <c r="Z989" i="32"/>
  <c r="AR988" i="32"/>
  <c r="AU988" i="32" s="1"/>
  <c r="AZ988" i="32" s="1"/>
  <c r="AD988" i="32"/>
  <c r="AF988" i="32" s="1"/>
  <c r="AI988" i="32" s="1"/>
  <c r="Z988" i="32"/>
  <c r="AR987" i="32"/>
  <c r="AU987" i="32" s="1"/>
  <c r="AZ987" i="32" s="1"/>
  <c r="AD987" i="32"/>
  <c r="AF987" i="32" s="1"/>
  <c r="AI987" i="32" s="1"/>
  <c r="Z987" i="32"/>
  <c r="AR986" i="32"/>
  <c r="AU986" i="32" s="1"/>
  <c r="AZ986" i="32" s="1"/>
  <c r="AD986" i="32"/>
  <c r="AF986" i="32" s="1"/>
  <c r="AI986" i="32" s="1"/>
  <c r="Z986" i="32"/>
  <c r="AR985" i="32"/>
  <c r="AU985" i="32" s="1"/>
  <c r="AZ985" i="32" s="1"/>
  <c r="AD985" i="32"/>
  <c r="AF985" i="32" s="1"/>
  <c r="AI985" i="32" s="1"/>
  <c r="Z985" i="32"/>
  <c r="AR984" i="32"/>
  <c r="AU984" i="32" s="1"/>
  <c r="AZ984" i="32" s="1"/>
  <c r="AD984" i="32"/>
  <c r="AF984" i="32" s="1"/>
  <c r="AI984" i="32" s="1"/>
  <c r="Z984" i="32"/>
  <c r="AR983" i="32"/>
  <c r="AU983" i="32" s="1"/>
  <c r="AZ983" i="32" s="1"/>
  <c r="AD983" i="32"/>
  <c r="AF983" i="32" s="1"/>
  <c r="AI983" i="32" s="1"/>
  <c r="Z983" i="32"/>
  <c r="AR982" i="32"/>
  <c r="AU982" i="32" s="1"/>
  <c r="AZ982" i="32" s="1"/>
  <c r="AD982" i="32"/>
  <c r="AF982" i="32" s="1"/>
  <c r="AI982" i="32" s="1"/>
  <c r="Z982" i="32"/>
  <c r="AR981" i="32"/>
  <c r="AU981" i="32" s="1"/>
  <c r="AZ981" i="32" s="1"/>
  <c r="AD981" i="32"/>
  <c r="AF981" i="32" s="1"/>
  <c r="AI981" i="32" s="1"/>
  <c r="Z981" i="32"/>
  <c r="AR980" i="32"/>
  <c r="AU980" i="32" s="1"/>
  <c r="AZ980" i="32" s="1"/>
  <c r="AD980" i="32"/>
  <c r="AF980" i="32" s="1"/>
  <c r="AI980" i="32" s="1"/>
  <c r="Z980" i="32"/>
  <c r="AR979" i="32"/>
  <c r="AU979" i="32" s="1"/>
  <c r="AZ979" i="32" s="1"/>
  <c r="AD979" i="32"/>
  <c r="AF979" i="32" s="1"/>
  <c r="AI979" i="32" s="1"/>
  <c r="Z979" i="32"/>
  <c r="AR978" i="32"/>
  <c r="AU978" i="32" s="1"/>
  <c r="AZ978" i="32" s="1"/>
  <c r="AD978" i="32"/>
  <c r="AF978" i="32" s="1"/>
  <c r="AI978" i="32" s="1"/>
  <c r="Z978" i="32"/>
  <c r="AR977" i="32"/>
  <c r="AU977" i="32" s="1"/>
  <c r="AZ977" i="32" s="1"/>
  <c r="AD977" i="32"/>
  <c r="AF977" i="32" s="1"/>
  <c r="AI977" i="32" s="1"/>
  <c r="Z977" i="32"/>
  <c r="AR976" i="32"/>
  <c r="AU976" i="32" s="1"/>
  <c r="AZ976" i="32" s="1"/>
  <c r="AD976" i="32"/>
  <c r="AF976" i="32" s="1"/>
  <c r="AI976" i="32" s="1"/>
  <c r="Z976" i="32"/>
  <c r="AR975" i="32"/>
  <c r="AU975" i="32" s="1"/>
  <c r="AZ975" i="32" s="1"/>
  <c r="AD975" i="32"/>
  <c r="AF975" i="32" s="1"/>
  <c r="AI975" i="32" s="1"/>
  <c r="Z975" i="32"/>
  <c r="AR974" i="32"/>
  <c r="AU974" i="32" s="1"/>
  <c r="AZ974" i="32" s="1"/>
  <c r="AD974" i="32"/>
  <c r="AF974" i="32" s="1"/>
  <c r="AI974" i="32" s="1"/>
  <c r="Z974" i="32"/>
  <c r="AR973" i="32"/>
  <c r="AU973" i="32" s="1"/>
  <c r="AZ973" i="32" s="1"/>
  <c r="AD973" i="32"/>
  <c r="AF973" i="32" s="1"/>
  <c r="AI973" i="32" s="1"/>
  <c r="Z973" i="32"/>
  <c r="AR972" i="32"/>
  <c r="AU972" i="32" s="1"/>
  <c r="AZ972" i="32" s="1"/>
  <c r="AD972" i="32"/>
  <c r="AF972" i="32" s="1"/>
  <c r="AI972" i="32" s="1"/>
  <c r="Z972" i="32"/>
  <c r="AR971" i="32"/>
  <c r="AU971" i="32" s="1"/>
  <c r="AZ971" i="32" s="1"/>
  <c r="AD971" i="32"/>
  <c r="AF971" i="32" s="1"/>
  <c r="AI971" i="32" s="1"/>
  <c r="Z971" i="32"/>
  <c r="AR970" i="32"/>
  <c r="AU970" i="32" s="1"/>
  <c r="AZ970" i="32" s="1"/>
  <c r="AD970" i="32"/>
  <c r="AF970" i="32" s="1"/>
  <c r="AI970" i="32" s="1"/>
  <c r="Z970" i="32"/>
  <c r="AR969" i="32"/>
  <c r="AU969" i="32" s="1"/>
  <c r="AZ969" i="32" s="1"/>
  <c r="AD969" i="32"/>
  <c r="AF969" i="32" s="1"/>
  <c r="AI969" i="32" s="1"/>
  <c r="Z969" i="32"/>
  <c r="AR968" i="32"/>
  <c r="AU968" i="32" s="1"/>
  <c r="AZ968" i="32" s="1"/>
  <c r="AD968" i="32"/>
  <c r="AF968" i="32" s="1"/>
  <c r="AI968" i="32" s="1"/>
  <c r="Z968" i="32"/>
  <c r="AR967" i="32"/>
  <c r="AU967" i="32" s="1"/>
  <c r="AZ967" i="32" s="1"/>
  <c r="AD967" i="32"/>
  <c r="AF967" i="32" s="1"/>
  <c r="AI967" i="32" s="1"/>
  <c r="Z967" i="32"/>
  <c r="AR966" i="32"/>
  <c r="AU966" i="32" s="1"/>
  <c r="AZ966" i="32" s="1"/>
  <c r="AD966" i="32"/>
  <c r="AF966" i="32" s="1"/>
  <c r="AI966" i="32" s="1"/>
  <c r="Z966" i="32"/>
  <c r="AR965" i="32"/>
  <c r="AU965" i="32" s="1"/>
  <c r="AZ965" i="32" s="1"/>
  <c r="AD965" i="32"/>
  <c r="AF965" i="32" s="1"/>
  <c r="AI965" i="32" s="1"/>
  <c r="Z965" i="32"/>
  <c r="AR964" i="32"/>
  <c r="AU964" i="32" s="1"/>
  <c r="AZ964" i="32" s="1"/>
  <c r="AD964" i="32"/>
  <c r="AF964" i="32" s="1"/>
  <c r="AI964" i="32" s="1"/>
  <c r="Z964" i="32"/>
  <c r="AR963" i="32"/>
  <c r="AU963" i="32" s="1"/>
  <c r="AZ963" i="32" s="1"/>
  <c r="AD963" i="32"/>
  <c r="AF963" i="32" s="1"/>
  <c r="AI963" i="32" s="1"/>
  <c r="Z963" i="32"/>
  <c r="AR962" i="32"/>
  <c r="AU962" i="32" s="1"/>
  <c r="AZ962" i="32" s="1"/>
  <c r="AD962" i="32"/>
  <c r="AF962" i="32" s="1"/>
  <c r="AI962" i="32" s="1"/>
  <c r="Z962" i="32"/>
  <c r="AR961" i="32"/>
  <c r="AU961" i="32" s="1"/>
  <c r="AZ961" i="32" s="1"/>
  <c r="AD961" i="32"/>
  <c r="AF961" i="32" s="1"/>
  <c r="AI961" i="32" s="1"/>
  <c r="Z961" i="32"/>
  <c r="AR960" i="32"/>
  <c r="AU960" i="32" s="1"/>
  <c r="AZ960" i="32" s="1"/>
  <c r="AD960" i="32"/>
  <c r="AF960" i="32" s="1"/>
  <c r="AI960" i="32" s="1"/>
  <c r="Z960" i="32"/>
  <c r="AR959" i="32"/>
  <c r="AU959" i="32" s="1"/>
  <c r="AZ959" i="32" s="1"/>
  <c r="AD959" i="32"/>
  <c r="AF959" i="32" s="1"/>
  <c r="AI959" i="32" s="1"/>
  <c r="Z959" i="32"/>
  <c r="AR958" i="32"/>
  <c r="AU958" i="32" s="1"/>
  <c r="AZ958" i="32" s="1"/>
  <c r="AD958" i="32"/>
  <c r="AF958" i="32" s="1"/>
  <c r="AI958" i="32" s="1"/>
  <c r="Z958" i="32"/>
  <c r="AR957" i="32"/>
  <c r="AU957" i="32" s="1"/>
  <c r="AZ957" i="32" s="1"/>
  <c r="AD957" i="32"/>
  <c r="AF957" i="32" s="1"/>
  <c r="AI957" i="32" s="1"/>
  <c r="Z957" i="32"/>
  <c r="AR956" i="32"/>
  <c r="AU956" i="32" s="1"/>
  <c r="AZ956" i="32" s="1"/>
  <c r="AD956" i="32"/>
  <c r="AF956" i="32" s="1"/>
  <c r="AI956" i="32" s="1"/>
  <c r="Z956" i="32"/>
  <c r="AR955" i="32"/>
  <c r="AU955" i="32" s="1"/>
  <c r="AZ955" i="32" s="1"/>
  <c r="AD955" i="32"/>
  <c r="AF955" i="32" s="1"/>
  <c r="AI955" i="32" s="1"/>
  <c r="Z955" i="32"/>
  <c r="AR954" i="32"/>
  <c r="AU954" i="32" s="1"/>
  <c r="AZ954" i="32" s="1"/>
  <c r="AD954" i="32"/>
  <c r="AF954" i="32" s="1"/>
  <c r="AI954" i="32" s="1"/>
  <c r="Z954" i="32"/>
  <c r="AR953" i="32"/>
  <c r="AU953" i="32" s="1"/>
  <c r="AZ953" i="32" s="1"/>
  <c r="AD953" i="32"/>
  <c r="AF953" i="32" s="1"/>
  <c r="AI953" i="32" s="1"/>
  <c r="Z953" i="32"/>
  <c r="AR952" i="32"/>
  <c r="AU952" i="32" s="1"/>
  <c r="AZ952" i="32" s="1"/>
  <c r="AD952" i="32"/>
  <c r="AF952" i="32" s="1"/>
  <c r="AI952" i="32" s="1"/>
  <c r="Z952" i="32"/>
  <c r="AR951" i="32"/>
  <c r="AU951" i="32" s="1"/>
  <c r="AZ951" i="32" s="1"/>
  <c r="AD951" i="32"/>
  <c r="AF951" i="32" s="1"/>
  <c r="AI951" i="32" s="1"/>
  <c r="Z951" i="32"/>
  <c r="AR950" i="32"/>
  <c r="AU950" i="32" s="1"/>
  <c r="AZ950" i="32" s="1"/>
  <c r="AD950" i="32"/>
  <c r="AF950" i="32" s="1"/>
  <c r="AI950" i="32" s="1"/>
  <c r="Z950" i="32"/>
  <c r="AR949" i="32"/>
  <c r="AU949" i="32" s="1"/>
  <c r="AZ949" i="32" s="1"/>
  <c r="AD949" i="32"/>
  <c r="AF949" i="32" s="1"/>
  <c r="AI949" i="32" s="1"/>
  <c r="Z949" i="32"/>
  <c r="AR948" i="32"/>
  <c r="AU948" i="32" s="1"/>
  <c r="AZ948" i="32" s="1"/>
  <c r="AD948" i="32"/>
  <c r="AF948" i="32" s="1"/>
  <c r="AI948" i="32" s="1"/>
  <c r="Z948" i="32"/>
  <c r="AR947" i="32"/>
  <c r="AU947" i="32" s="1"/>
  <c r="AZ947" i="32" s="1"/>
  <c r="AD947" i="32"/>
  <c r="AF947" i="32" s="1"/>
  <c r="AI947" i="32" s="1"/>
  <c r="Z947" i="32"/>
  <c r="AR946" i="32"/>
  <c r="AU946" i="32" s="1"/>
  <c r="AZ946" i="32" s="1"/>
  <c r="AD946" i="32"/>
  <c r="AF946" i="32" s="1"/>
  <c r="AI946" i="32" s="1"/>
  <c r="Z946" i="32"/>
  <c r="AR945" i="32"/>
  <c r="AU945" i="32" s="1"/>
  <c r="AZ945" i="32" s="1"/>
  <c r="AD945" i="32"/>
  <c r="AF945" i="32" s="1"/>
  <c r="AI945" i="32" s="1"/>
  <c r="Z945" i="32"/>
  <c r="AR944" i="32"/>
  <c r="AU944" i="32" s="1"/>
  <c r="AZ944" i="32" s="1"/>
  <c r="AD944" i="32"/>
  <c r="AF944" i="32" s="1"/>
  <c r="AI944" i="32" s="1"/>
  <c r="Z944" i="32"/>
  <c r="AR943" i="32"/>
  <c r="AU943" i="32" s="1"/>
  <c r="AZ943" i="32" s="1"/>
  <c r="AD943" i="32"/>
  <c r="AF943" i="32" s="1"/>
  <c r="AI943" i="32" s="1"/>
  <c r="Z943" i="32"/>
  <c r="AR942" i="32"/>
  <c r="AU942" i="32" s="1"/>
  <c r="AZ942" i="32" s="1"/>
  <c r="AD942" i="32"/>
  <c r="AF942" i="32" s="1"/>
  <c r="AI942" i="32" s="1"/>
  <c r="Z942" i="32"/>
  <c r="AR941" i="32"/>
  <c r="AU941" i="32" s="1"/>
  <c r="AZ941" i="32" s="1"/>
  <c r="AD941" i="32"/>
  <c r="AF941" i="32" s="1"/>
  <c r="AI941" i="32" s="1"/>
  <c r="Z941" i="32"/>
  <c r="AR940" i="32"/>
  <c r="AU940" i="32" s="1"/>
  <c r="AZ940" i="32" s="1"/>
  <c r="AD940" i="32"/>
  <c r="AF940" i="32" s="1"/>
  <c r="AI940" i="32" s="1"/>
  <c r="Z940" i="32"/>
  <c r="AR939" i="32"/>
  <c r="AU939" i="32" s="1"/>
  <c r="AZ939" i="32" s="1"/>
  <c r="AD939" i="32"/>
  <c r="AF939" i="32" s="1"/>
  <c r="AI939" i="32" s="1"/>
  <c r="Z939" i="32"/>
  <c r="AR938" i="32"/>
  <c r="AU938" i="32" s="1"/>
  <c r="AZ938" i="32" s="1"/>
  <c r="AD938" i="32"/>
  <c r="AF938" i="32" s="1"/>
  <c r="AI938" i="32" s="1"/>
  <c r="Z938" i="32"/>
  <c r="AR937" i="32"/>
  <c r="AU937" i="32" s="1"/>
  <c r="AZ937" i="32" s="1"/>
  <c r="AD937" i="32"/>
  <c r="AF937" i="32" s="1"/>
  <c r="AI937" i="32" s="1"/>
  <c r="Z937" i="32"/>
  <c r="AR936" i="32"/>
  <c r="AU936" i="32" s="1"/>
  <c r="AZ936" i="32" s="1"/>
  <c r="AD936" i="32"/>
  <c r="AF936" i="32" s="1"/>
  <c r="AI936" i="32" s="1"/>
  <c r="Z936" i="32"/>
  <c r="AR935" i="32"/>
  <c r="AU935" i="32" s="1"/>
  <c r="AZ935" i="32" s="1"/>
  <c r="AD935" i="32"/>
  <c r="AF935" i="32" s="1"/>
  <c r="AI935" i="32" s="1"/>
  <c r="Z935" i="32"/>
  <c r="AR934" i="32"/>
  <c r="AU934" i="32" s="1"/>
  <c r="AZ934" i="32" s="1"/>
  <c r="AD934" i="32"/>
  <c r="AF934" i="32" s="1"/>
  <c r="AI934" i="32" s="1"/>
  <c r="Z934" i="32"/>
  <c r="AR933" i="32"/>
  <c r="AU933" i="32" s="1"/>
  <c r="AZ933" i="32" s="1"/>
  <c r="AD933" i="32"/>
  <c r="AF933" i="32" s="1"/>
  <c r="AI933" i="32" s="1"/>
  <c r="Z933" i="32"/>
  <c r="AR932" i="32"/>
  <c r="AU932" i="32" s="1"/>
  <c r="AZ932" i="32" s="1"/>
  <c r="AD932" i="32"/>
  <c r="AF932" i="32" s="1"/>
  <c r="AI932" i="32" s="1"/>
  <c r="Z932" i="32"/>
  <c r="AR931" i="32"/>
  <c r="AU931" i="32" s="1"/>
  <c r="AZ931" i="32" s="1"/>
  <c r="AD931" i="32"/>
  <c r="AF931" i="32" s="1"/>
  <c r="AI931" i="32" s="1"/>
  <c r="Z931" i="32"/>
  <c r="AR930" i="32"/>
  <c r="AU930" i="32" s="1"/>
  <c r="AZ930" i="32" s="1"/>
  <c r="AD930" i="32"/>
  <c r="AF930" i="32" s="1"/>
  <c r="AI930" i="32" s="1"/>
  <c r="Z930" i="32"/>
  <c r="AR929" i="32"/>
  <c r="AU929" i="32" s="1"/>
  <c r="AZ929" i="32" s="1"/>
  <c r="AD929" i="32"/>
  <c r="AF929" i="32" s="1"/>
  <c r="AI929" i="32" s="1"/>
  <c r="Z929" i="32"/>
  <c r="AR928" i="32"/>
  <c r="AU928" i="32" s="1"/>
  <c r="AZ928" i="32" s="1"/>
  <c r="AD928" i="32"/>
  <c r="AF928" i="32" s="1"/>
  <c r="AI928" i="32" s="1"/>
  <c r="Z928" i="32"/>
  <c r="AR927" i="32"/>
  <c r="AU927" i="32" s="1"/>
  <c r="AZ927" i="32" s="1"/>
  <c r="AD927" i="32"/>
  <c r="AF927" i="32" s="1"/>
  <c r="AI927" i="32" s="1"/>
  <c r="Z927" i="32"/>
  <c r="AR926" i="32"/>
  <c r="AU926" i="32" s="1"/>
  <c r="AZ926" i="32" s="1"/>
  <c r="AD926" i="32"/>
  <c r="AF926" i="32" s="1"/>
  <c r="AI926" i="32" s="1"/>
  <c r="Z926" i="32"/>
  <c r="AR925" i="32"/>
  <c r="AU925" i="32" s="1"/>
  <c r="AZ925" i="32" s="1"/>
  <c r="AD925" i="32"/>
  <c r="AF925" i="32" s="1"/>
  <c r="AI925" i="32" s="1"/>
  <c r="Z925" i="32"/>
  <c r="AR924" i="32"/>
  <c r="AU924" i="32" s="1"/>
  <c r="AZ924" i="32" s="1"/>
  <c r="AD924" i="32"/>
  <c r="AF924" i="32" s="1"/>
  <c r="AI924" i="32" s="1"/>
  <c r="Z924" i="32"/>
  <c r="AR923" i="32"/>
  <c r="AU923" i="32" s="1"/>
  <c r="AZ923" i="32" s="1"/>
  <c r="AD923" i="32"/>
  <c r="AF923" i="32" s="1"/>
  <c r="AI923" i="32" s="1"/>
  <c r="Z923" i="32"/>
  <c r="AR922" i="32"/>
  <c r="AU922" i="32" s="1"/>
  <c r="AZ922" i="32" s="1"/>
  <c r="AD922" i="32"/>
  <c r="AF922" i="32" s="1"/>
  <c r="AI922" i="32" s="1"/>
  <c r="Z922" i="32"/>
  <c r="AR921" i="32"/>
  <c r="AU921" i="32" s="1"/>
  <c r="AZ921" i="32" s="1"/>
  <c r="AD921" i="32"/>
  <c r="AF921" i="32" s="1"/>
  <c r="AI921" i="32" s="1"/>
  <c r="Z921" i="32"/>
  <c r="AR920" i="32"/>
  <c r="AU920" i="32" s="1"/>
  <c r="AZ920" i="32" s="1"/>
  <c r="AD920" i="32"/>
  <c r="AF920" i="32" s="1"/>
  <c r="AI920" i="32" s="1"/>
  <c r="Z920" i="32"/>
  <c r="AR919" i="32"/>
  <c r="AU919" i="32" s="1"/>
  <c r="AZ919" i="32" s="1"/>
  <c r="AD919" i="32"/>
  <c r="AF919" i="32" s="1"/>
  <c r="AI919" i="32" s="1"/>
  <c r="Z919" i="32"/>
  <c r="AR918" i="32"/>
  <c r="AU918" i="32" s="1"/>
  <c r="AZ918" i="32" s="1"/>
  <c r="AD918" i="32"/>
  <c r="AF918" i="32" s="1"/>
  <c r="AI918" i="32" s="1"/>
  <c r="Z918" i="32"/>
  <c r="AR917" i="32"/>
  <c r="AU917" i="32" s="1"/>
  <c r="AZ917" i="32" s="1"/>
  <c r="AD917" i="32"/>
  <c r="AF917" i="32" s="1"/>
  <c r="AI917" i="32" s="1"/>
  <c r="Z917" i="32"/>
  <c r="AR916" i="32"/>
  <c r="AU916" i="32" s="1"/>
  <c r="AZ916" i="32" s="1"/>
  <c r="AD916" i="32"/>
  <c r="AF916" i="32" s="1"/>
  <c r="AI916" i="32" s="1"/>
  <c r="Z916" i="32"/>
  <c r="AR915" i="32"/>
  <c r="AU915" i="32" s="1"/>
  <c r="AZ915" i="32" s="1"/>
  <c r="AD915" i="32"/>
  <c r="AF915" i="32" s="1"/>
  <c r="AI915" i="32" s="1"/>
  <c r="Z915" i="32"/>
  <c r="AR914" i="32"/>
  <c r="AU914" i="32" s="1"/>
  <c r="AZ914" i="32" s="1"/>
  <c r="AD914" i="32"/>
  <c r="AF914" i="32" s="1"/>
  <c r="AI914" i="32" s="1"/>
  <c r="Z914" i="32"/>
  <c r="AR913" i="32"/>
  <c r="AU913" i="32" s="1"/>
  <c r="AZ913" i="32" s="1"/>
  <c r="AD913" i="32"/>
  <c r="AF913" i="32" s="1"/>
  <c r="AI913" i="32" s="1"/>
  <c r="Z913" i="32"/>
  <c r="AR912" i="32"/>
  <c r="AU912" i="32" s="1"/>
  <c r="AZ912" i="32" s="1"/>
  <c r="AD912" i="32"/>
  <c r="AF912" i="32" s="1"/>
  <c r="AI912" i="32" s="1"/>
  <c r="Z912" i="32"/>
  <c r="AR911" i="32"/>
  <c r="AU911" i="32" s="1"/>
  <c r="AZ911" i="32" s="1"/>
  <c r="AD911" i="32"/>
  <c r="AF911" i="32" s="1"/>
  <c r="AI911" i="32" s="1"/>
  <c r="Z911" i="32"/>
  <c r="AR910" i="32"/>
  <c r="AU910" i="32" s="1"/>
  <c r="AZ910" i="32" s="1"/>
  <c r="AD910" i="32"/>
  <c r="AF910" i="32" s="1"/>
  <c r="AI910" i="32" s="1"/>
  <c r="Z910" i="32"/>
  <c r="AR909" i="32"/>
  <c r="AU909" i="32" s="1"/>
  <c r="AZ909" i="32" s="1"/>
  <c r="AD909" i="32"/>
  <c r="AF909" i="32" s="1"/>
  <c r="AI909" i="32" s="1"/>
  <c r="Z909" i="32"/>
  <c r="AR908" i="32"/>
  <c r="AU908" i="32" s="1"/>
  <c r="AZ908" i="32" s="1"/>
  <c r="AD908" i="32"/>
  <c r="AF908" i="32" s="1"/>
  <c r="AI908" i="32" s="1"/>
  <c r="Z908" i="32"/>
  <c r="AR907" i="32"/>
  <c r="AU907" i="32" s="1"/>
  <c r="AZ907" i="32" s="1"/>
  <c r="AD907" i="32"/>
  <c r="AF907" i="32" s="1"/>
  <c r="AI907" i="32" s="1"/>
  <c r="Z907" i="32"/>
  <c r="AR906" i="32"/>
  <c r="AU906" i="32" s="1"/>
  <c r="AZ906" i="32" s="1"/>
  <c r="AD906" i="32"/>
  <c r="AF906" i="32" s="1"/>
  <c r="AI906" i="32" s="1"/>
  <c r="Z906" i="32"/>
  <c r="AR905" i="32"/>
  <c r="AU905" i="32" s="1"/>
  <c r="AZ905" i="32" s="1"/>
  <c r="AD905" i="32"/>
  <c r="AF905" i="32" s="1"/>
  <c r="AI905" i="32" s="1"/>
  <c r="Z905" i="32"/>
  <c r="AR904" i="32"/>
  <c r="AU904" i="32" s="1"/>
  <c r="AZ904" i="32" s="1"/>
  <c r="AD904" i="32"/>
  <c r="AF904" i="32" s="1"/>
  <c r="AI904" i="32" s="1"/>
  <c r="Z904" i="32"/>
  <c r="AR903" i="32"/>
  <c r="AU903" i="32" s="1"/>
  <c r="AZ903" i="32" s="1"/>
  <c r="AD903" i="32"/>
  <c r="AF903" i="32" s="1"/>
  <c r="AI903" i="32" s="1"/>
  <c r="Z903" i="32"/>
  <c r="AR902" i="32"/>
  <c r="AU902" i="32" s="1"/>
  <c r="AZ902" i="32" s="1"/>
  <c r="AD902" i="32"/>
  <c r="AF902" i="32" s="1"/>
  <c r="AI902" i="32" s="1"/>
  <c r="Z902" i="32"/>
  <c r="AR901" i="32"/>
  <c r="AU901" i="32" s="1"/>
  <c r="AZ901" i="32" s="1"/>
  <c r="AD901" i="32"/>
  <c r="AF901" i="32" s="1"/>
  <c r="AI901" i="32" s="1"/>
  <c r="Z901" i="32"/>
  <c r="AR900" i="32"/>
  <c r="AU900" i="32" s="1"/>
  <c r="AZ900" i="32" s="1"/>
  <c r="AD900" i="32"/>
  <c r="AF900" i="32" s="1"/>
  <c r="AI900" i="32" s="1"/>
  <c r="Z900" i="32"/>
  <c r="AR899" i="32"/>
  <c r="AU899" i="32" s="1"/>
  <c r="AZ899" i="32" s="1"/>
  <c r="AD899" i="32"/>
  <c r="AF899" i="32" s="1"/>
  <c r="AI899" i="32" s="1"/>
  <c r="Z899" i="32"/>
  <c r="AR898" i="32"/>
  <c r="AU898" i="32" s="1"/>
  <c r="AZ898" i="32" s="1"/>
  <c r="AD898" i="32"/>
  <c r="AF898" i="32" s="1"/>
  <c r="AI898" i="32" s="1"/>
  <c r="Z898" i="32"/>
  <c r="AR897" i="32"/>
  <c r="AU897" i="32" s="1"/>
  <c r="AZ897" i="32" s="1"/>
  <c r="AD897" i="32"/>
  <c r="AF897" i="32" s="1"/>
  <c r="AI897" i="32" s="1"/>
  <c r="Z897" i="32"/>
  <c r="AR896" i="32"/>
  <c r="AU896" i="32" s="1"/>
  <c r="AZ896" i="32" s="1"/>
  <c r="AD896" i="32"/>
  <c r="AF896" i="32" s="1"/>
  <c r="AI896" i="32" s="1"/>
  <c r="Z896" i="32"/>
  <c r="AR895" i="32"/>
  <c r="AU895" i="32" s="1"/>
  <c r="AZ895" i="32" s="1"/>
  <c r="AD895" i="32"/>
  <c r="AF895" i="32" s="1"/>
  <c r="AI895" i="32" s="1"/>
  <c r="Z895" i="32"/>
  <c r="AR894" i="32"/>
  <c r="AU894" i="32" s="1"/>
  <c r="AZ894" i="32" s="1"/>
  <c r="AD894" i="32"/>
  <c r="AF894" i="32" s="1"/>
  <c r="AI894" i="32" s="1"/>
  <c r="Z894" i="32"/>
  <c r="AR893" i="32"/>
  <c r="AU893" i="32" s="1"/>
  <c r="AZ893" i="32" s="1"/>
  <c r="AD893" i="32"/>
  <c r="AF893" i="32" s="1"/>
  <c r="AI893" i="32" s="1"/>
  <c r="Z893" i="32"/>
  <c r="AR892" i="32"/>
  <c r="AU892" i="32" s="1"/>
  <c r="AZ892" i="32" s="1"/>
  <c r="AD892" i="32"/>
  <c r="AF892" i="32" s="1"/>
  <c r="AI892" i="32" s="1"/>
  <c r="Z892" i="32"/>
  <c r="AR891" i="32"/>
  <c r="AU891" i="32" s="1"/>
  <c r="AZ891" i="32" s="1"/>
  <c r="AD891" i="32"/>
  <c r="AF891" i="32" s="1"/>
  <c r="AI891" i="32" s="1"/>
  <c r="Z891" i="32"/>
  <c r="AR890" i="32"/>
  <c r="AU890" i="32" s="1"/>
  <c r="AZ890" i="32" s="1"/>
  <c r="AD890" i="32"/>
  <c r="AF890" i="32" s="1"/>
  <c r="AI890" i="32" s="1"/>
  <c r="Z890" i="32"/>
  <c r="AR889" i="32"/>
  <c r="AU889" i="32" s="1"/>
  <c r="AZ889" i="32" s="1"/>
  <c r="AD889" i="32"/>
  <c r="AF889" i="32" s="1"/>
  <c r="AI889" i="32" s="1"/>
  <c r="Z889" i="32"/>
  <c r="AR888" i="32"/>
  <c r="AU888" i="32" s="1"/>
  <c r="AZ888" i="32" s="1"/>
  <c r="AD888" i="32"/>
  <c r="AF888" i="32" s="1"/>
  <c r="AI888" i="32" s="1"/>
  <c r="Z888" i="32"/>
  <c r="AR887" i="32"/>
  <c r="AU887" i="32" s="1"/>
  <c r="AZ887" i="32" s="1"/>
  <c r="AD887" i="32"/>
  <c r="AF887" i="32" s="1"/>
  <c r="AI887" i="32" s="1"/>
  <c r="Z887" i="32"/>
  <c r="AR886" i="32"/>
  <c r="AU886" i="32" s="1"/>
  <c r="AZ886" i="32" s="1"/>
  <c r="AD886" i="32"/>
  <c r="AF886" i="32" s="1"/>
  <c r="AI886" i="32" s="1"/>
  <c r="Z886" i="32"/>
  <c r="AR885" i="32"/>
  <c r="AU885" i="32" s="1"/>
  <c r="AZ885" i="32" s="1"/>
  <c r="AD885" i="32"/>
  <c r="AF885" i="32" s="1"/>
  <c r="AI885" i="32" s="1"/>
  <c r="Z885" i="32"/>
  <c r="AR884" i="32"/>
  <c r="AU884" i="32" s="1"/>
  <c r="AZ884" i="32" s="1"/>
  <c r="AD884" i="32"/>
  <c r="AF884" i="32" s="1"/>
  <c r="AI884" i="32" s="1"/>
  <c r="Z884" i="32"/>
  <c r="AR883" i="32"/>
  <c r="AU883" i="32" s="1"/>
  <c r="AZ883" i="32" s="1"/>
  <c r="AD883" i="32"/>
  <c r="AF883" i="32" s="1"/>
  <c r="AI883" i="32" s="1"/>
  <c r="Z883" i="32"/>
  <c r="AR882" i="32"/>
  <c r="AU882" i="32" s="1"/>
  <c r="AZ882" i="32" s="1"/>
  <c r="AD882" i="32"/>
  <c r="AF882" i="32" s="1"/>
  <c r="AI882" i="32" s="1"/>
  <c r="Z882" i="32"/>
  <c r="AR881" i="32"/>
  <c r="AU881" i="32" s="1"/>
  <c r="AZ881" i="32" s="1"/>
  <c r="AD881" i="32"/>
  <c r="AF881" i="32" s="1"/>
  <c r="AI881" i="32" s="1"/>
  <c r="Z881" i="32"/>
  <c r="AR880" i="32"/>
  <c r="AU880" i="32" s="1"/>
  <c r="AZ880" i="32" s="1"/>
  <c r="AD880" i="32"/>
  <c r="AF880" i="32" s="1"/>
  <c r="AI880" i="32" s="1"/>
  <c r="Z880" i="32"/>
  <c r="AR879" i="32"/>
  <c r="AU879" i="32" s="1"/>
  <c r="AZ879" i="32" s="1"/>
  <c r="AD879" i="32"/>
  <c r="AF879" i="32" s="1"/>
  <c r="AI879" i="32" s="1"/>
  <c r="Z879" i="32"/>
  <c r="AR878" i="32"/>
  <c r="AU878" i="32" s="1"/>
  <c r="AZ878" i="32" s="1"/>
  <c r="AD878" i="32"/>
  <c r="AF878" i="32" s="1"/>
  <c r="AI878" i="32" s="1"/>
  <c r="Z878" i="32"/>
  <c r="AR877" i="32"/>
  <c r="AU877" i="32" s="1"/>
  <c r="AZ877" i="32" s="1"/>
  <c r="AD877" i="32"/>
  <c r="AF877" i="32" s="1"/>
  <c r="AI877" i="32" s="1"/>
  <c r="Z877" i="32"/>
  <c r="AR876" i="32"/>
  <c r="AU876" i="32" s="1"/>
  <c r="AZ876" i="32" s="1"/>
  <c r="AD876" i="32"/>
  <c r="AF876" i="32" s="1"/>
  <c r="AI876" i="32" s="1"/>
  <c r="Z876" i="32"/>
  <c r="AR875" i="32"/>
  <c r="AU875" i="32" s="1"/>
  <c r="AZ875" i="32" s="1"/>
  <c r="AD875" i="32"/>
  <c r="AF875" i="32" s="1"/>
  <c r="AI875" i="32" s="1"/>
  <c r="Z875" i="32"/>
  <c r="AR874" i="32"/>
  <c r="AU874" i="32" s="1"/>
  <c r="AZ874" i="32" s="1"/>
  <c r="AD874" i="32"/>
  <c r="AF874" i="32" s="1"/>
  <c r="AI874" i="32" s="1"/>
  <c r="Z874" i="32"/>
  <c r="AR873" i="32"/>
  <c r="AU873" i="32" s="1"/>
  <c r="AZ873" i="32" s="1"/>
  <c r="AD873" i="32"/>
  <c r="AF873" i="32" s="1"/>
  <c r="AI873" i="32" s="1"/>
  <c r="Z873" i="32"/>
  <c r="AR872" i="32"/>
  <c r="AU872" i="32" s="1"/>
  <c r="AZ872" i="32" s="1"/>
  <c r="AD872" i="32"/>
  <c r="AF872" i="32" s="1"/>
  <c r="AI872" i="32" s="1"/>
  <c r="Z872" i="32"/>
  <c r="AR871" i="32"/>
  <c r="AU871" i="32" s="1"/>
  <c r="AZ871" i="32" s="1"/>
  <c r="AD871" i="32"/>
  <c r="AF871" i="32" s="1"/>
  <c r="AI871" i="32" s="1"/>
  <c r="Z871" i="32"/>
  <c r="AR870" i="32"/>
  <c r="AU870" i="32" s="1"/>
  <c r="AZ870" i="32" s="1"/>
  <c r="AD870" i="32"/>
  <c r="AF870" i="32" s="1"/>
  <c r="AI870" i="32" s="1"/>
  <c r="Z870" i="32"/>
  <c r="AR869" i="32"/>
  <c r="AU869" i="32" s="1"/>
  <c r="AZ869" i="32" s="1"/>
  <c r="AD869" i="32"/>
  <c r="AF869" i="32" s="1"/>
  <c r="AI869" i="32" s="1"/>
  <c r="Z869" i="32"/>
  <c r="AR868" i="32"/>
  <c r="AU868" i="32" s="1"/>
  <c r="AZ868" i="32" s="1"/>
  <c r="AD868" i="32"/>
  <c r="AF868" i="32" s="1"/>
  <c r="AI868" i="32" s="1"/>
  <c r="Z868" i="32"/>
  <c r="AR867" i="32"/>
  <c r="AU867" i="32" s="1"/>
  <c r="AZ867" i="32" s="1"/>
  <c r="AD867" i="32"/>
  <c r="AF867" i="32" s="1"/>
  <c r="AI867" i="32" s="1"/>
  <c r="Z867" i="32"/>
  <c r="AR866" i="32"/>
  <c r="AU866" i="32" s="1"/>
  <c r="AZ866" i="32" s="1"/>
  <c r="AD866" i="32"/>
  <c r="AF866" i="32" s="1"/>
  <c r="AI866" i="32" s="1"/>
  <c r="Z866" i="32"/>
  <c r="AR865" i="32"/>
  <c r="AU865" i="32" s="1"/>
  <c r="AZ865" i="32" s="1"/>
  <c r="AD865" i="32"/>
  <c r="AF865" i="32" s="1"/>
  <c r="AI865" i="32" s="1"/>
  <c r="Z865" i="32"/>
  <c r="AR864" i="32"/>
  <c r="AU864" i="32" s="1"/>
  <c r="AZ864" i="32" s="1"/>
  <c r="AD864" i="32"/>
  <c r="AF864" i="32" s="1"/>
  <c r="AI864" i="32" s="1"/>
  <c r="Z864" i="32"/>
  <c r="AR863" i="32"/>
  <c r="AU863" i="32" s="1"/>
  <c r="AZ863" i="32" s="1"/>
  <c r="AD863" i="32"/>
  <c r="AF863" i="32" s="1"/>
  <c r="AI863" i="32" s="1"/>
  <c r="Z863" i="32"/>
  <c r="AR862" i="32"/>
  <c r="AU862" i="32" s="1"/>
  <c r="AZ862" i="32" s="1"/>
  <c r="AD862" i="32"/>
  <c r="AF862" i="32" s="1"/>
  <c r="AI862" i="32" s="1"/>
  <c r="Z862" i="32"/>
  <c r="AR861" i="32"/>
  <c r="AU861" i="32" s="1"/>
  <c r="AZ861" i="32" s="1"/>
  <c r="AD861" i="32"/>
  <c r="AF861" i="32" s="1"/>
  <c r="AI861" i="32" s="1"/>
  <c r="Z861" i="32"/>
  <c r="AR860" i="32"/>
  <c r="AU860" i="32" s="1"/>
  <c r="AZ860" i="32" s="1"/>
  <c r="AD860" i="32"/>
  <c r="AF860" i="32" s="1"/>
  <c r="AI860" i="32" s="1"/>
  <c r="Z860" i="32"/>
  <c r="AR859" i="32"/>
  <c r="AU859" i="32" s="1"/>
  <c r="AZ859" i="32" s="1"/>
  <c r="AD859" i="32"/>
  <c r="AF859" i="32" s="1"/>
  <c r="AI859" i="32" s="1"/>
  <c r="Z859" i="32"/>
  <c r="AR858" i="32"/>
  <c r="AU858" i="32" s="1"/>
  <c r="AZ858" i="32" s="1"/>
  <c r="AD858" i="32"/>
  <c r="AF858" i="32" s="1"/>
  <c r="AI858" i="32" s="1"/>
  <c r="Z858" i="32"/>
  <c r="AR857" i="32"/>
  <c r="AU857" i="32" s="1"/>
  <c r="AZ857" i="32" s="1"/>
  <c r="AD857" i="32"/>
  <c r="AF857" i="32" s="1"/>
  <c r="AI857" i="32" s="1"/>
  <c r="Z857" i="32"/>
  <c r="AR856" i="32"/>
  <c r="AU856" i="32" s="1"/>
  <c r="AZ856" i="32" s="1"/>
  <c r="AD856" i="32"/>
  <c r="AF856" i="32" s="1"/>
  <c r="AI856" i="32" s="1"/>
  <c r="Z856" i="32"/>
  <c r="AR855" i="32"/>
  <c r="AU855" i="32" s="1"/>
  <c r="AZ855" i="32" s="1"/>
  <c r="AD855" i="32"/>
  <c r="AF855" i="32" s="1"/>
  <c r="AI855" i="32" s="1"/>
  <c r="Z855" i="32"/>
  <c r="AR854" i="32"/>
  <c r="AU854" i="32" s="1"/>
  <c r="AZ854" i="32" s="1"/>
  <c r="AD854" i="32"/>
  <c r="AF854" i="32" s="1"/>
  <c r="AI854" i="32" s="1"/>
  <c r="Z854" i="32"/>
  <c r="AR853" i="32"/>
  <c r="AU853" i="32" s="1"/>
  <c r="AZ853" i="32" s="1"/>
  <c r="AD853" i="32"/>
  <c r="AF853" i="32" s="1"/>
  <c r="AI853" i="32" s="1"/>
  <c r="Z853" i="32"/>
  <c r="AR852" i="32"/>
  <c r="AU852" i="32" s="1"/>
  <c r="AZ852" i="32" s="1"/>
  <c r="AD852" i="32"/>
  <c r="AF852" i="32" s="1"/>
  <c r="AI852" i="32" s="1"/>
  <c r="Z852" i="32"/>
  <c r="AR851" i="32"/>
  <c r="AU851" i="32" s="1"/>
  <c r="AZ851" i="32" s="1"/>
  <c r="AD851" i="32"/>
  <c r="AF851" i="32" s="1"/>
  <c r="AI851" i="32" s="1"/>
  <c r="Z851" i="32"/>
  <c r="AR850" i="32"/>
  <c r="AU850" i="32" s="1"/>
  <c r="AZ850" i="32" s="1"/>
  <c r="AD850" i="32"/>
  <c r="AF850" i="32" s="1"/>
  <c r="AI850" i="32" s="1"/>
  <c r="Z850" i="32"/>
  <c r="AR849" i="32"/>
  <c r="AU849" i="32" s="1"/>
  <c r="AZ849" i="32" s="1"/>
  <c r="AD849" i="32"/>
  <c r="AF849" i="32" s="1"/>
  <c r="AI849" i="32" s="1"/>
  <c r="Z849" i="32"/>
  <c r="AR848" i="32"/>
  <c r="AU848" i="32" s="1"/>
  <c r="AZ848" i="32" s="1"/>
  <c r="AD848" i="32"/>
  <c r="AF848" i="32" s="1"/>
  <c r="AI848" i="32" s="1"/>
  <c r="Z848" i="32"/>
  <c r="AR847" i="32"/>
  <c r="AU847" i="32" s="1"/>
  <c r="AZ847" i="32" s="1"/>
  <c r="AD847" i="32"/>
  <c r="AF847" i="32" s="1"/>
  <c r="AI847" i="32" s="1"/>
  <c r="Z847" i="32"/>
  <c r="AR846" i="32"/>
  <c r="AU846" i="32" s="1"/>
  <c r="AZ846" i="32" s="1"/>
  <c r="AD846" i="32"/>
  <c r="AF846" i="32" s="1"/>
  <c r="AI846" i="32" s="1"/>
  <c r="Z846" i="32"/>
  <c r="AR845" i="32"/>
  <c r="AU845" i="32" s="1"/>
  <c r="AZ845" i="32" s="1"/>
  <c r="AD845" i="32"/>
  <c r="AF845" i="32" s="1"/>
  <c r="AI845" i="32" s="1"/>
  <c r="Z845" i="32"/>
  <c r="AR844" i="32"/>
  <c r="AU844" i="32" s="1"/>
  <c r="AZ844" i="32" s="1"/>
  <c r="AD844" i="32"/>
  <c r="AF844" i="32" s="1"/>
  <c r="AI844" i="32" s="1"/>
  <c r="Z844" i="32"/>
  <c r="AR843" i="32"/>
  <c r="AU843" i="32" s="1"/>
  <c r="AZ843" i="32" s="1"/>
  <c r="AD843" i="32"/>
  <c r="AF843" i="32" s="1"/>
  <c r="AI843" i="32" s="1"/>
  <c r="Z843" i="32"/>
  <c r="AR842" i="32"/>
  <c r="AU842" i="32" s="1"/>
  <c r="AZ842" i="32" s="1"/>
  <c r="AD842" i="32"/>
  <c r="AF842" i="32" s="1"/>
  <c r="AI842" i="32" s="1"/>
  <c r="Z842" i="32"/>
  <c r="AR841" i="32"/>
  <c r="AU841" i="32" s="1"/>
  <c r="AZ841" i="32" s="1"/>
  <c r="AD841" i="32"/>
  <c r="AF841" i="32" s="1"/>
  <c r="AI841" i="32" s="1"/>
  <c r="Z841" i="32"/>
  <c r="AR840" i="32"/>
  <c r="AU840" i="32" s="1"/>
  <c r="AZ840" i="32" s="1"/>
  <c r="AD840" i="32"/>
  <c r="AF840" i="32" s="1"/>
  <c r="AI840" i="32" s="1"/>
  <c r="Z840" i="32"/>
  <c r="AR839" i="32"/>
  <c r="AU839" i="32" s="1"/>
  <c r="AZ839" i="32" s="1"/>
  <c r="AD839" i="32"/>
  <c r="AF839" i="32" s="1"/>
  <c r="AI839" i="32" s="1"/>
  <c r="Z839" i="32"/>
  <c r="AR838" i="32"/>
  <c r="AU838" i="32" s="1"/>
  <c r="AZ838" i="32" s="1"/>
  <c r="AD838" i="32"/>
  <c r="AF838" i="32" s="1"/>
  <c r="AI838" i="32" s="1"/>
  <c r="Z838" i="32"/>
  <c r="AR837" i="32"/>
  <c r="AU837" i="32" s="1"/>
  <c r="AZ837" i="32" s="1"/>
  <c r="AD837" i="32"/>
  <c r="AF837" i="32" s="1"/>
  <c r="AI837" i="32" s="1"/>
  <c r="Z837" i="32"/>
  <c r="AR836" i="32"/>
  <c r="AU836" i="32" s="1"/>
  <c r="AZ836" i="32" s="1"/>
  <c r="AD836" i="32"/>
  <c r="AF836" i="32" s="1"/>
  <c r="AI836" i="32" s="1"/>
  <c r="Z836" i="32"/>
  <c r="AR835" i="32"/>
  <c r="AU835" i="32" s="1"/>
  <c r="AZ835" i="32" s="1"/>
  <c r="AD835" i="32"/>
  <c r="AF835" i="32" s="1"/>
  <c r="AI835" i="32" s="1"/>
  <c r="Z835" i="32"/>
  <c r="AR834" i="32"/>
  <c r="AU834" i="32" s="1"/>
  <c r="AZ834" i="32" s="1"/>
  <c r="AD834" i="32"/>
  <c r="AF834" i="32" s="1"/>
  <c r="AI834" i="32" s="1"/>
  <c r="Z834" i="32"/>
  <c r="AR833" i="32"/>
  <c r="AU833" i="32" s="1"/>
  <c r="AZ833" i="32" s="1"/>
  <c r="AD833" i="32"/>
  <c r="AF833" i="32" s="1"/>
  <c r="AI833" i="32" s="1"/>
  <c r="Z833" i="32"/>
  <c r="AR832" i="32"/>
  <c r="AU832" i="32" s="1"/>
  <c r="AZ832" i="32" s="1"/>
  <c r="AD832" i="32"/>
  <c r="AF832" i="32" s="1"/>
  <c r="AI832" i="32" s="1"/>
  <c r="Z832" i="32"/>
  <c r="AR831" i="32"/>
  <c r="AU831" i="32" s="1"/>
  <c r="AZ831" i="32" s="1"/>
  <c r="AD831" i="32"/>
  <c r="AF831" i="32" s="1"/>
  <c r="AI831" i="32" s="1"/>
  <c r="Z831" i="32"/>
  <c r="AR830" i="32"/>
  <c r="AU830" i="32" s="1"/>
  <c r="AZ830" i="32" s="1"/>
  <c r="AD830" i="32"/>
  <c r="AF830" i="32" s="1"/>
  <c r="AI830" i="32" s="1"/>
  <c r="Z830" i="32"/>
  <c r="AR829" i="32"/>
  <c r="AU829" i="32" s="1"/>
  <c r="AZ829" i="32" s="1"/>
  <c r="AD829" i="32"/>
  <c r="AF829" i="32" s="1"/>
  <c r="AI829" i="32" s="1"/>
  <c r="Z829" i="32"/>
  <c r="AR828" i="32"/>
  <c r="AU828" i="32" s="1"/>
  <c r="AZ828" i="32" s="1"/>
  <c r="AD828" i="32"/>
  <c r="AF828" i="32" s="1"/>
  <c r="AI828" i="32" s="1"/>
  <c r="Z828" i="32"/>
  <c r="AR827" i="32"/>
  <c r="AU827" i="32" s="1"/>
  <c r="AZ827" i="32" s="1"/>
  <c r="AD827" i="32"/>
  <c r="AF827" i="32" s="1"/>
  <c r="AI827" i="32" s="1"/>
  <c r="Z827" i="32"/>
  <c r="AR826" i="32"/>
  <c r="AU826" i="32" s="1"/>
  <c r="AZ826" i="32" s="1"/>
  <c r="AD826" i="32"/>
  <c r="AF826" i="32" s="1"/>
  <c r="AI826" i="32" s="1"/>
  <c r="Z826" i="32"/>
  <c r="AR825" i="32"/>
  <c r="AU825" i="32" s="1"/>
  <c r="AZ825" i="32" s="1"/>
  <c r="AD825" i="32"/>
  <c r="AF825" i="32" s="1"/>
  <c r="AI825" i="32" s="1"/>
  <c r="Z825" i="32"/>
  <c r="AR824" i="32"/>
  <c r="AU824" i="32" s="1"/>
  <c r="AZ824" i="32" s="1"/>
  <c r="AD824" i="32"/>
  <c r="AF824" i="32" s="1"/>
  <c r="AI824" i="32" s="1"/>
  <c r="Z824" i="32"/>
  <c r="AR823" i="32"/>
  <c r="AU823" i="32" s="1"/>
  <c r="AZ823" i="32" s="1"/>
  <c r="AD823" i="32"/>
  <c r="AF823" i="32" s="1"/>
  <c r="AI823" i="32" s="1"/>
  <c r="Z823" i="32"/>
  <c r="AR822" i="32"/>
  <c r="AU822" i="32" s="1"/>
  <c r="AZ822" i="32" s="1"/>
  <c r="AD822" i="32"/>
  <c r="AF822" i="32" s="1"/>
  <c r="AI822" i="32" s="1"/>
  <c r="Z822" i="32"/>
  <c r="AR821" i="32"/>
  <c r="AU821" i="32" s="1"/>
  <c r="AZ821" i="32" s="1"/>
  <c r="AD821" i="32"/>
  <c r="AF821" i="32" s="1"/>
  <c r="AI821" i="32" s="1"/>
  <c r="Z821" i="32"/>
  <c r="AR820" i="32"/>
  <c r="AU820" i="32" s="1"/>
  <c r="AZ820" i="32" s="1"/>
  <c r="AD820" i="32"/>
  <c r="AF820" i="32" s="1"/>
  <c r="AI820" i="32" s="1"/>
  <c r="Z820" i="32"/>
  <c r="AR819" i="32"/>
  <c r="AU819" i="32" s="1"/>
  <c r="AZ819" i="32" s="1"/>
  <c r="AD819" i="32"/>
  <c r="AF819" i="32" s="1"/>
  <c r="AI819" i="32" s="1"/>
  <c r="Z819" i="32"/>
  <c r="AR818" i="32"/>
  <c r="AU818" i="32" s="1"/>
  <c r="AZ818" i="32" s="1"/>
  <c r="AD818" i="32"/>
  <c r="AF818" i="32" s="1"/>
  <c r="AI818" i="32" s="1"/>
  <c r="Z818" i="32"/>
  <c r="AR817" i="32"/>
  <c r="AU817" i="32" s="1"/>
  <c r="AZ817" i="32" s="1"/>
  <c r="AD817" i="32"/>
  <c r="AF817" i="32" s="1"/>
  <c r="AI817" i="32" s="1"/>
  <c r="Z817" i="32"/>
  <c r="AR816" i="32"/>
  <c r="AU816" i="32" s="1"/>
  <c r="AZ816" i="32" s="1"/>
  <c r="AD816" i="32"/>
  <c r="AF816" i="32" s="1"/>
  <c r="AI816" i="32" s="1"/>
  <c r="Z816" i="32"/>
  <c r="AR815" i="32"/>
  <c r="AU815" i="32" s="1"/>
  <c r="AZ815" i="32" s="1"/>
  <c r="AD815" i="32"/>
  <c r="AF815" i="32" s="1"/>
  <c r="AI815" i="32" s="1"/>
  <c r="Z815" i="32"/>
  <c r="AR814" i="32"/>
  <c r="AU814" i="32" s="1"/>
  <c r="AZ814" i="32" s="1"/>
  <c r="AD814" i="32"/>
  <c r="AF814" i="32" s="1"/>
  <c r="AI814" i="32" s="1"/>
  <c r="Z814" i="32"/>
  <c r="AR813" i="32"/>
  <c r="AU813" i="32" s="1"/>
  <c r="AZ813" i="32" s="1"/>
  <c r="AD813" i="32"/>
  <c r="AF813" i="32" s="1"/>
  <c r="AI813" i="32" s="1"/>
  <c r="Z813" i="32"/>
  <c r="AR812" i="32"/>
  <c r="AU812" i="32" s="1"/>
  <c r="AZ812" i="32" s="1"/>
  <c r="AD812" i="32"/>
  <c r="AF812" i="32" s="1"/>
  <c r="AI812" i="32" s="1"/>
  <c r="Z812" i="32"/>
  <c r="AR811" i="32"/>
  <c r="AU811" i="32" s="1"/>
  <c r="AZ811" i="32" s="1"/>
  <c r="AD811" i="32"/>
  <c r="AF811" i="32" s="1"/>
  <c r="AI811" i="32" s="1"/>
  <c r="Z811" i="32"/>
  <c r="AR810" i="32"/>
  <c r="AU810" i="32" s="1"/>
  <c r="AZ810" i="32" s="1"/>
  <c r="AD810" i="32"/>
  <c r="AF810" i="32" s="1"/>
  <c r="AI810" i="32" s="1"/>
  <c r="Z810" i="32"/>
  <c r="AR809" i="32"/>
  <c r="AU809" i="32" s="1"/>
  <c r="AZ809" i="32" s="1"/>
  <c r="AD809" i="32"/>
  <c r="AF809" i="32" s="1"/>
  <c r="AI809" i="32" s="1"/>
  <c r="Z809" i="32"/>
  <c r="AR808" i="32"/>
  <c r="AU808" i="32" s="1"/>
  <c r="AZ808" i="32" s="1"/>
  <c r="AD808" i="32"/>
  <c r="AF808" i="32" s="1"/>
  <c r="AI808" i="32" s="1"/>
  <c r="Z808" i="32"/>
  <c r="AR807" i="32"/>
  <c r="AU807" i="32" s="1"/>
  <c r="AZ807" i="32" s="1"/>
  <c r="AD807" i="32"/>
  <c r="AF807" i="32" s="1"/>
  <c r="AI807" i="32" s="1"/>
  <c r="Z807" i="32"/>
  <c r="AR806" i="32"/>
  <c r="AU806" i="32" s="1"/>
  <c r="AZ806" i="32" s="1"/>
  <c r="AD806" i="32"/>
  <c r="AF806" i="32" s="1"/>
  <c r="AI806" i="32" s="1"/>
  <c r="Z806" i="32"/>
  <c r="AR805" i="32"/>
  <c r="AU805" i="32" s="1"/>
  <c r="AZ805" i="32" s="1"/>
  <c r="AD805" i="32"/>
  <c r="AF805" i="32" s="1"/>
  <c r="AI805" i="32" s="1"/>
  <c r="Z805" i="32"/>
  <c r="AR804" i="32"/>
  <c r="AU804" i="32" s="1"/>
  <c r="AZ804" i="32" s="1"/>
  <c r="AD804" i="32"/>
  <c r="AF804" i="32" s="1"/>
  <c r="AI804" i="32" s="1"/>
  <c r="Z804" i="32"/>
  <c r="AR803" i="32"/>
  <c r="AU803" i="32" s="1"/>
  <c r="AZ803" i="32" s="1"/>
  <c r="AD803" i="32"/>
  <c r="AF803" i="32" s="1"/>
  <c r="AI803" i="32" s="1"/>
  <c r="Z803" i="32"/>
  <c r="AR802" i="32"/>
  <c r="AU802" i="32" s="1"/>
  <c r="AZ802" i="32" s="1"/>
  <c r="AD802" i="32"/>
  <c r="AF802" i="32" s="1"/>
  <c r="AI802" i="32" s="1"/>
  <c r="Z802" i="32"/>
  <c r="AR801" i="32"/>
  <c r="AU801" i="32" s="1"/>
  <c r="AZ801" i="32" s="1"/>
  <c r="AD801" i="32"/>
  <c r="AF801" i="32" s="1"/>
  <c r="AI801" i="32" s="1"/>
  <c r="Z801" i="32"/>
  <c r="AR800" i="32"/>
  <c r="AU800" i="32" s="1"/>
  <c r="AZ800" i="32" s="1"/>
  <c r="AD800" i="32"/>
  <c r="AF800" i="32" s="1"/>
  <c r="AI800" i="32" s="1"/>
  <c r="Z800" i="32"/>
  <c r="AR799" i="32"/>
  <c r="AU799" i="32" s="1"/>
  <c r="AZ799" i="32" s="1"/>
  <c r="AD799" i="32"/>
  <c r="AF799" i="32" s="1"/>
  <c r="AI799" i="32" s="1"/>
  <c r="Z799" i="32"/>
  <c r="AR798" i="32"/>
  <c r="AU798" i="32" s="1"/>
  <c r="AZ798" i="32" s="1"/>
  <c r="AD798" i="32"/>
  <c r="AF798" i="32" s="1"/>
  <c r="AI798" i="32" s="1"/>
  <c r="Z798" i="32"/>
  <c r="AR797" i="32"/>
  <c r="AU797" i="32" s="1"/>
  <c r="AZ797" i="32" s="1"/>
  <c r="AD797" i="32"/>
  <c r="AF797" i="32" s="1"/>
  <c r="AI797" i="32" s="1"/>
  <c r="Z797" i="32"/>
  <c r="AR796" i="32"/>
  <c r="AU796" i="32" s="1"/>
  <c r="AZ796" i="32" s="1"/>
  <c r="AD796" i="32"/>
  <c r="AF796" i="32" s="1"/>
  <c r="AI796" i="32" s="1"/>
  <c r="Z796" i="32"/>
  <c r="AR795" i="32"/>
  <c r="AU795" i="32" s="1"/>
  <c r="AZ795" i="32" s="1"/>
  <c r="AD795" i="32"/>
  <c r="AF795" i="32" s="1"/>
  <c r="AI795" i="32" s="1"/>
  <c r="Z795" i="32"/>
  <c r="AR794" i="32"/>
  <c r="AU794" i="32" s="1"/>
  <c r="AZ794" i="32" s="1"/>
  <c r="AD794" i="32"/>
  <c r="AF794" i="32" s="1"/>
  <c r="AI794" i="32" s="1"/>
  <c r="Z794" i="32"/>
  <c r="AR793" i="32"/>
  <c r="AU793" i="32" s="1"/>
  <c r="AZ793" i="32" s="1"/>
  <c r="AD793" i="32"/>
  <c r="AF793" i="32" s="1"/>
  <c r="AI793" i="32" s="1"/>
  <c r="Z793" i="32"/>
  <c r="AR792" i="32"/>
  <c r="AU792" i="32" s="1"/>
  <c r="AZ792" i="32" s="1"/>
  <c r="AD792" i="32"/>
  <c r="AF792" i="32" s="1"/>
  <c r="AI792" i="32" s="1"/>
  <c r="Z792" i="32"/>
  <c r="BE791" i="32"/>
  <c r="AR791" i="32"/>
  <c r="AU791" i="32" s="1"/>
  <c r="AZ791" i="32" s="1"/>
  <c r="AD791" i="32"/>
  <c r="AF791" i="32" s="1"/>
  <c r="AI791" i="32" s="1"/>
  <c r="Z791" i="32"/>
  <c r="W791" i="32"/>
  <c r="S791" i="32"/>
  <c r="AR790" i="32"/>
  <c r="AU790" i="32" s="1"/>
  <c r="AZ790" i="32" s="1"/>
  <c r="AD790" i="32"/>
  <c r="AF790" i="32" s="1"/>
  <c r="AI790" i="32" s="1"/>
  <c r="Z790" i="32"/>
  <c r="AR789" i="32"/>
  <c r="AU789" i="32" s="1"/>
  <c r="AZ789" i="32" s="1"/>
  <c r="AD789" i="32"/>
  <c r="AF789" i="32" s="1"/>
  <c r="AI789" i="32" s="1"/>
  <c r="Z789" i="32"/>
  <c r="AR788" i="32"/>
  <c r="AU788" i="32" s="1"/>
  <c r="AZ788" i="32" s="1"/>
  <c r="AD788" i="32"/>
  <c r="AF788" i="32" s="1"/>
  <c r="AI788" i="32" s="1"/>
  <c r="Z788" i="32"/>
  <c r="AR787" i="32"/>
  <c r="AU787" i="32" s="1"/>
  <c r="AZ787" i="32" s="1"/>
  <c r="AD787" i="32"/>
  <c r="AF787" i="32" s="1"/>
  <c r="AI787" i="32" s="1"/>
  <c r="Z787" i="32"/>
  <c r="AR786" i="32"/>
  <c r="AU786" i="32" s="1"/>
  <c r="AZ786" i="32" s="1"/>
  <c r="AD786" i="32"/>
  <c r="AF786" i="32" s="1"/>
  <c r="AI786" i="32" s="1"/>
  <c r="Z786" i="32"/>
  <c r="AR785" i="32"/>
  <c r="AU785" i="32" s="1"/>
  <c r="AZ785" i="32" s="1"/>
  <c r="AD785" i="32"/>
  <c r="AF785" i="32" s="1"/>
  <c r="AI785" i="32" s="1"/>
  <c r="Z785" i="32"/>
  <c r="AR784" i="32"/>
  <c r="AU784" i="32" s="1"/>
  <c r="AZ784" i="32" s="1"/>
  <c r="AD784" i="32"/>
  <c r="AF784" i="32" s="1"/>
  <c r="AI784" i="32" s="1"/>
  <c r="Z784" i="32"/>
  <c r="AR783" i="32"/>
  <c r="AU783" i="32" s="1"/>
  <c r="AZ783" i="32" s="1"/>
  <c r="AD783" i="32"/>
  <c r="AF783" i="32" s="1"/>
  <c r="AI783" i="32" s="1"/>
  <c r="Z783" i="32"/>
  <c r="AR782" i="32"/>
  <c r="AU782" i="32" s="1"/>
  <c r="AZ782" i="32" s="1"/>
  <c r="AD782" i="32"/>
  <c r="AF782" i="32" s="1"/>
  <c r="AI782" i="32" s="1"/>
  <c r="Z782" i="32"/>
  <c r="AR781" i="32"/>
  <c r="AU781" i="32" s="1"/>
  <c r="AZ781" i="32" s="1"/>
  <c r="AD781" i="32"/>
  <c r="AF781" i="32" s="1"/>
  <c r="AI781" i="32" s="1"/>
  <c r="Z781" i="32"/>
  <c r="AR780" i="32"/>
  <c r="AU780" i="32" s="1"/>
  <c r="AZ780" i="32" s="1"/>
  <c r="AD780" i="32"/>
  <c r="AF780" i="32" s="1"/>
  <c r="AI780" i="32" s="1"/>
  <c r="Z780" i="32"/>
  <c r="AR779" i="32"/>
  <c r="AU779" i="32" s="1"/>
  <c r="AZ779" i="32" s="1"/>
  <c r="AD779" i="32"/>
  <c r="AF779" i="32" s="1"/>
  <c r="AI779" i="32" s="1"/>
  <c r="Z779" i="32"/>
  <c r="AR778" i="32"/>
  <c r="AU778" i="32" s="1"/>
  <c r="AZ778" i="32" s="1"/>
  <c r="AD778" i="32"/>
  <c r="AF778" i="32" s="1"/>
  <c r="AI778" i="32" s="1"/>
  <c r="Z778" i="32"/>
  <c r="AR777" i="32"/>
  <c r="AU777" i="32" s="1"/>
  <c r="AZ777" i="32" s="1"/>
  <c r="AD777" i="32"/>
  <c r="AF777" i="32" s="1"/>
  <c r="AI777" i="32" s="1"/>
  <c r="Z777" i="32"/>
  <c r="AR776" i="32"/>
  <c r="AU776" i="32" s="1"/>
  <c r="AZ776" i="32" s="1"/>
  <c r="AD776" i="32"/>
  <c r="AF776" i="32" s="1"/>
  <c r="AI776" i="32" s="1"/>
  <c r="Z776" i="32"/>
  <c r="AR775" i="32"/>
  <c r="AU775" i="32" s="1"/>
  <c r="AZ775" i="32" s="1"/>
  <c r="AD775" i="32"/>
  <c r="AF775" i="32" s="1"/>
  <c r="AI775" i="32" s="1"/>
  <c r="Z775" i="32"/>
  <c r="AR774" i="32"/>
  <c r="AU774" i="32" s="1"/>
  <c r="AZ774" i="32" s="1"/>
  <c r="AD774" i="32"/>
  <c r="AF774" i="32" s="1"/>
  <c r="AI774" i="32" s="1"/>
  <c r="Z774" i="32"/>
  <c r="AR773" i="32"/>
  <c r="AU773" i="32" s="1"/>
  <c r="AZ773" i="32" s="1"/>
  <c r="AD773" i="32"/>
  <c r="AF773" i="32" s="1"/>
  <c r="AI773" i="32" s="1"/>
  <c r="Z773" i="32"/>
  <c r="AR772" i="32"/>
  <c r="AU772" i="32" s="1"/>
  <c r="AZ772" i="32" s="1"/>
  <c r="AD772" i="32"/>
  <c r="AF772" i="32" s="1"/>
  <c r="AI772" i="32" s="1"/>
  <c r="Z772" i="32"/>
  <c r="AR771" i="32"/>
  <c r="AU771" i="32" s="1"/>
  <c r="AZ771" i="32" s="1"/>
  <c r="AD771" i="32"/>
  <c r="AF771" i="32" s="1"/>
  <c r="AI771" i="32" s="1"/>
  <c r="Z771" i="32"/>
  <c r="AR770" i="32"/>
  <c r="AU770" i="32" s="1"/>
  <c r="AZ770" i="32" s="1"/>
  <c r="AD770" i="32"/>
  <c r="AF770" i="32" s="1"/>
  <c r="AI770" i="32" s="1"/>
  <c r="Z770" i="32"/>
  <c r="AR769" i="32"/>
  <c r="AU769" i="32" s="1"/>
  <c r="AZ769" i="32" s="1"/>
  <c r="AD769" i="32"/>
  <c r="AF769" i="32" s="1"/>
  <c r="AI769" i="32" s="1"/>
  <c r="Z769" i="32"/>
  <c r="AR768" i="32"/>
  <c r="AU768" i="32" s="1"/>
  <c r="AZ768" i="32" s="1"/>
  <c r="AD768" i="32"/>
  <c r="AF768" i="32" s="1"/>
  <c r="AI768" i="32" s="1"/>
  <c r="Z768" i="32"/>
  <c r="AR767" i="32"/>
  <c r="AU767" i="32" s="1"/>
  <c r="AZ767" i="32" s="1"/>
  <c r="AD767" i="32"/>
  <c r="AF767" i="32" s="1"/>
  <c r="AI767" i="32" s="1"/>
  <c r="Z767" i="32"/>
  <c r="AR766" i="32"/>
  <c r="AU766" i="32" s="1"/>
  <c r="AZ766" i="32" s="1"/>
  <c r="AD766" i="32"/>
  <c r="AF766" i="32" s="1"/>
  <c r="AI766" i="32" s="1"/>
  <c r="Z766" i="32"/>
  <c r="AR765" i="32"/>
  <c r="AU765" i="32" s="1"/>
  <c r="AZ765" i="32" s="1"/>
  <c r="AD765" i="32"/>
  <c r="AF765" i="32" s="1"/>
  <c r="AI765" i="32" s="1"/>
  <c r="Z765" i="32"/>
  <c r="AR764" i="32"/>
  <c r="AU764" i="32" s="1"/>
  <c r="AZ764" i="32" s="1"/>
  <c r="AD764" i="32"/>
  <c r="AF764" i="32" s="1"/>
  <c r="AI764" i="32" s="1"/>
  <c r="Z764" i="32"/>
  <c r="AR763" i="32"/>
  <c r="AU763" i="32" s="1"/>
  <c r="AZ763" i="32" s="1"/>
  <c r="AD763" i="32"/>
  <c r="AF763" i="32" s="1"/>
  <c r="AI763" i="32" s="1"/>
  <c r="Z763" i="32"/>
  <c r="AR762" i="32"/>
  <c r="AU762" i="32" s="1"/>
  <c r="AZ762" i="32" s="1"/>
  <c r="AD762" i="32"/>
  <c r="AF762" i="32" s="1"/>
  <c r="AI762" i="32" s="1"/>
  <c r="Z762" i="32"/>
  <c r="AR761" i="32"/>
  <c r="AU761" i="32" s="1"/>
  <c r="AZ761" i="32" s="1"/>
  <c r="AD761" i="32"/>
  <c r="AF761" i="32" s="1"/>
  <c r="AI761" i="32" s="1"/>
  <c r="Z761" i="32"/>
  <c r="AR760" i="32"/>
  <c r="AU760" i="32" s="1"/>
  <c r="AZ760" i="32" s="1"/>
  <c r="AD760" i="32"/>
  <c r="AF760" i="32" s="1"/>
  <c r="AI760" i="32" s="1"/>
  <c r="Z760" i="32"/>
  <c r="AR759" i="32"/>
  <c r="AU759" i="32" s="1"/>
  <c r="AZ759" i="32" s="1"/>
  <c r="AD759" i="32"/>
  <c r="AF759" i="32" s="1"/>
  <c r="AI759" i="32" s="1"/>
  <c r="Z759" i="32"/>
  <c r="AR758" i="32"/>
  <c r="AU758" i="32" s="1"/>
  <c r="AZ758" i="32" s="1"/>
  <c r="AD758" i="32"/>
  <c r="AF758" i="32" s="1"/>
  <c r="AI758" i="32" s="1"/>
  <c r="Z758" i="32"/>
  <c r="AR757" i="32"/>
  <c r="AU757" i="32" s="1"/>
  <c r="AZ757" i="32" s="1"/>
  <c r="AD757" i="32"/>
  <c r="AF757" i="32" s="1"/>
  <c r="AI757" i="32" s="1"/>
  <c r="Z757" i="32"/>
  <c r="AR756" i="32"/>
  <c r="AU756" i="32" s="1"/>
  <c r="AZ756" i="32" s="1"/>
  <c r="AD756" i="32"/>
  <c r="AF756" i="32" s="1"/>
  <c r="AI756" i="32" s="1"/>
  <c r="Z756" i="32"/>
  <c r="AR755" i="32"/>
  <c r="AU755" i="32" s="1"/>
  <c r="AZ755" i="32" s="1"/>
  <c r="AD755" i="32"/>
  <c r="AF755" i="32" s="1"/>
  <c r="AI755" i="32" s="1"/>
  <c r="Z755" i="32"/>
  <c r="AR754" i="32"/>
  <c r="AU754" i="32" s="1"/>
  <c r="AZ754" i="32" s="1"/>
  <c r="AD754" i="32"/>
  <c r="AF754" i="32" s="1"/>
  <c r="AI754" i="32" s="1"/>
  <c r="Z754" i="32"/>
  <c r="AR753" i="32"/>
  <c r="AU753" i="32" s="1"/>
  <c r="AZ753" i="32" s="1"/>
  <c r="AD753" i="32"/>
  <c r="AF753" i="32" s="1"/>
  <c r="AI753" i="32" s="1"/>
  <c r="Z753" i="32"/>
  <c r="AR752" i="32"/>
  <c r="AU752" i="32" s="1"/>
  <c r="AZ752" i="32" s="1"/>
  <c r="AD752" i="32"/>
  <c r="AF752" i="32" s="1"/>
  <c r="AI752" i="32" s="1"/>
  <c r="Z752" i="32"/>
  <c r="AR751" i="32"/>
  <c r="AU751" i="32" s="1"/>
  <c r="AZ751" i="32" s="1"/>
  <c r="AD751" i="32"/>
  <c r="AF751" i="32" s="1"/>
  <c r="AI751" i="32" s="1"/>
  <c r="Z751" i="32"/>
  <c r="AR750" i="32"/>
  <c r="AU750" i="32" s="1"/>
  <c r="AZ750" i="32" s="1"/>
  <c r="AD750" i="32"/>
  <c r="AF750" i="32" s="1"/>
  <c r="AI750" i="32" s="1"/>
  <c r="Z750" i="32"/>
  <c r="AR749" i="32"/>
  <c r="AU749" i="32" s="1"/>
  <c r="AZ749" i="32" s="1"/>
  <c r="AD749" i="32"/>
  <c r="AF749" i="32" s="1"/>
  <c r="AI749" i="32" s="1"/>
  <c r="Z749" i="32"/>
  <c r="AR748" i="32"/>
  <c r="AU748" i="32" s="1"/>
  <c r="AZ748" i="32" s="1"/>
  <c r="AD748" i="32"/>
  <c r="AF748" i="32" s="1"/>
  <c r="AI748" i="32" s="1"/>
  <c r="Z748" i="32"/>
  <c r="AR747" i="32"/>
  <c r="AU747" i="32" s="1"/>
  <c r="AZ747" i="32" s="1"/>
  <c r="AD747" i="32"/>
  <c r="AF747" i="32" s="1"/>
  <c r="AI747" i="32" s="1"/>
  <c r="Z747" i="32"/>
  <c r="AR746" i="32"/>
  <c r="AU746" i="32" s="1"/>
  <c r="AZ746" i="32" s="1"/>
  <c r="AD746" i="32"/>
  <c r="AF746" i="32" s="1"/>
  <c r="AI746" i="32" s="1"/>
  <c r="Z746" i="32"/>
  <c r="AR745" i="32"/>
  <c r="AU745" i="32" s="1"/>
  <c r="AZ745" i="32" s="1"/>
  <c r="AD745" i="32"/>
  <c r="AF745" i="32" s="1"/>
  <c r="AI745" i="32" s="1"/>
  <c r="Z745" i="32"/>
  <c r="AR744" i="32"/>
  <c r="AU744" i="32" s="1"/>
  <c r="AZ744" i="32" s="1"/>
  <c r="AD744" i="32"/>
  <c r="AF744" i="32" s="1"/>
  <c r="AI744" i="32" s="1"/>
  <c r="Z744" i="32"/>
  <c r="AR743" i="32"/>
  <c r="AU743" i="32" s="1"/>
  <c r="AZ743" i="32" s="1"/>
  <c r="AD743" i="32"/>
  <c r="AF743" i="32" s="1"/>
  <c r="AI743" i="32" s="1"/>
  <c r="Z743" i="32"/>
  <c r="AR742" i="32"/>
  <c r="AU742" i="32" s="1"/>
  <c r="AZ742" i="32" s="1"/>
  <c r="AD742" i="32"/>
  <c r="AF742" i="32" s="1"/>
  <c r="AI742" i="32" s="1"/>
  <c r="Z742" i="32"/>
  <c r="AR741" i="32"/>
  <c r="AU741" i="32" s="1"/>
  <c r="AZ741" i="32" s="1"/>
  <c r="AD741" i="32"/>
  <c r="AF741" i="32" s="1"/>
  <c r="AI741" i="32" s="1"/>
  <c r="Z741" i="32"/>
  <c r="AR740" i="32"/>
  <c r="AU740" i="32" s="1"/>
  <c r="AZ740" i="32" s="1"/>
  <c r="AD740" i="32"/>
  <c r="AF740" i="32" s="1"/>
  <c r="AI740" i="32" s="1"/>
  <c r="Z740" i="32"/>
  <c r="AR739" i="32"/>
  <c r="AU739" i="32" s="1"/>
  <c r="AZ739" i="32" s="1"/>
  <c r="AD739" i="32"/>
  <c r="AF739" i="32" s="1"/>
  <c r="AI739" i="32" s="1"/>
  <c r="Z739" i="32"/>
  <c r="AR738" i="32"/>
  <c r="AU738" i="32" s="1"/>
  <c r="AZ738" i="32" s="1"/>
  <c r="AD738" i="32"/>
  <c r="AF738" i="32" s="1"/>
  <c r="AI738" i="32" s="1"/>
  <c r="Z738" i="32"/>
  <c r="AR737" i="32"/>
  <c r="AU737" i="32" s="1"/>
  <c r="AZ737" i="32" s="1"/>
  <c r="AD737" i="32"/>
  <c r="AF737" i="32" s="1"/>
  <c r="AI737" i="32" s="1"/>
  <c r="Z737" i="32"/>
  <c r="AR736" i="32"/>
  <c r="AU736" i="32" s="1"/>
  <c r="AZ736" i="32" s="1"/>
  <c r="AD736" i="32"/>
  <c r="AF736" i="32" s="1"/>
  <c r="AI736" i="32" s="1"/>
  <c r="Z736" i="32"/>
  <c r="AR735" i="32"/>
  <c r="AU735" i="32" s="1"/>
  <c r="AZ735" i="32" s="1"/>
  <c r="AD735" i="32"/>
  <c r="AF735" i="32" s="1"/>
  <c r="AI735" i="32" s="1"/>
  <c r="Z735" i="32"/>
  <c r="AR734" i="32"/>
  <c r="AU734" i="32" s="1"/>
  <c r="AZ734" i="32" s="1"/>
  <c r="AD734" i="32"/>
  <c r="AF734" i="32" s="1"/>
  <c r="AI734" i="32" s="1"/>
  <c r="Z734" i="32"/>
  <c r="AR733" i="32"/>
  <c r="AU733" i="32" s="1"/>
  <c r="AZ733" i="32" s="1"/>
  <c r="AD733" i="32"/>
  <c r="AF733" i="32" s="1"/>
  <c r="AI733" i="32" s="1"/>
  <c r="Z733" i="32"/>
  <c r="AR732" i="32"/>
  <c r="AU732" i="32" s="1"/>
  <c r="AZ732" i="32" s="1"/>
  <c r="AD732" i="32"/>
  <c r="AF732" i="32" s="1"/>
  <c r="AI732" i="32" s="1"/>
  <c r="Z732" i="32"/>
  <c r="AR731" i="32"/>
  <c r="AU731" i="32" s="1"/>
  <c r="AZ731" i="32" s="1"/>
  <c r="AD731" i="32"/>
  <c r="AF731" i="32" s="1"/>
  <c r="AI731" i="32" s="1"/>
  <c r="Z731" i="32"/>
  <c r="AR730" i="32"/>
  <c r="AU730" i="32" s="1"/>
  <c r="AZ730" i="32" s="1"/>
  <c r="AD730" i="32"/>
  <c r="AF730" i="32" s="1"/>
  <c r="AI730" i="32" s="1"/>
  <c r="Z730" i="32"/>
  <c r="AR729" i="32"/>
  <c r="AU729" i="32" s="1"/>
  <c r="AZ729" i="32" s="1"/>
  <c r="AD729" i="32"/>
  <c r="AF729" i="32" s="1"/>
  <c r="AI729" i="32" s="1"/>
  <c r="Z729" i="32"/>
  <c r="AR728" i="32"/>
  <c r="AU728" i="32" s="1"/>
  <c r="AZ728" i="32" s="1"/>
  <c r="AD728" i="32"/>
  <c r="AF728" i="32" s="1"/>
  <c r="AI728" i="32" s="1"/>
  <c r="Z728" i="32"/>
  <c r="AR727" i="32"/>
  <c r="AU727" i="32" s="1"/>
  <c r="AZ727" i="32" s="1"/>
  <c r="AD727" i="32"/>
  <c r="AF727" i="32" s="1"/>
  <c r="AI727" i="32" s="1"/>
  <c r="Z727" i="32"/>
  <c r="AR726" i="32"/>
  <c r="AU726" i="32" s="1"/>
  <c r="AZ726" i="32" s="1"/>
  <c r="AD726" i="32"/>
  <c r="AF726" i="32" s="1"/>
  <c r="AI726" i="32" s="1"/>
  <c r="Z726" i="32"/>
  <c r="AR725" i="32"/>
  <c r="AU725" i="32" s="1"/>
  <c r="AZ725" i="32" s="1"/>
  <c r="AD725" i="32"/>
  <c r="AF725" i="32" s="1"/>
  <c r="AI725" i="32" s="1"/>
  <c r="Z725" i="32"/>
  <c r="AR724" i="32"/>
  <c r="AU724" i="32" s="1"/>
  <c r="AZ724" i="32" s="1"/>
  <c r="AD724" i="32"/>
  <c r="AF724" i="32" s="1"/>
  <c r="AI724" i="32" s="1"/>
  <c r="Z724" i="32"/>
  <c r="AR723" i="32"/>
  <c r="AU723" i="32" s="1"/>
  <c r="AZ723" i="32" s="1"/>
  <c r="AD723" i="32"/>
  <c r="AF723" i="32" s="1"/>
  <c r="AI723" i="32" s="1"/>
  <c r="Z723" i="32"/>
  <c r="AR722" i="32"/>
  <c r="AU722" i="32" s="1"/>
  <c r="AZ722" i="32" s="1"/>
  <c r="AD722" i="32"/>
  <c r="AF722" i="32" s="1"/>
  <c r="AI722" i="32" s="1"/>
  <c r="Z722" i="32"/>
  <c r="AR721" i="32"/>
  <c r="AU721" i="32" s="1"/>
  <c r="AZ721" i="32" s="1"/>
  <c r="AD721" i="32"/>
  <c r="AF721" i="32" s="1"/>
  <c r="AI721" i="32" s="1"/>
  <c r="Z721" i="32"/>
  <c r="AR720" i="32"/>
  <c r="AU720" i="32" s="1"/>
  <c r="AZ720" i="32" s="1"/>
  <c r="AD720" i="32"/>
  <c r="AF720" i="32" s="1"/>
  <c r="AI720" i="32" s="1"/>
  <c r="Z720" i="32"/>
  <c r="AR719" i="32"/>
  <c r="AU719" i="32" s="1"/>
  <c r="AZ719" i="32" s="1"/>
  <c r="AD719" i="32"/>
  <c r="AF719" i="32" s="1"/>
  <c r="AI719" i="32" s="1"/>
  <c r="Z719" i="32"/>
  <c r="AR718" i="32"/>
  <c r="AU718" i="32" s="1"/>
  <c r="AZ718" i="32" s="1"/>
  <c r="AD718" i="32"/>
  <c r="AF718" i="32" s="1"/>
  <c r="AI718" i="32" s="1"/>
  <c r="Z718" i="32"/>
  <c r="AR717" i="32"/>
  <c r="AU717" i="32" s="1"/>
  <c r="AZ717" i="32" s="1"/>
  <c r="AD717" i="32"/>
  <c r="AF717" i="32" s="1"/>
  <c r="AI717" i="32" s="1"/>
  <c r="Z717" i="32"/>
  <c r="AR716" i="32"/>
  <c r="AU716" i="32" s="1"/>
  <c r="AZ716" i="32" s="1"/>
  <c r="AD716" i="32"/>
  <c r="AF716" i="32" s="1"/>
  <c r="AI716" i="32" s="1"/>
  <c r="Z716" i="32"/>
  <c r="AR715" i="32"/>
  <c r="AU715" i="32" s="1"/>
  <c r="AZ715" i="32" s="1"/>
  <c r="AD715" i="32"/>
  <c r="AF715" i="32" s="1"/>
  <c r="AI715" i="32" s="1"/>
  <c r="Z715" i="32"/>
  <c r="AR714" i="32"/>
  <c r="AU714" i="32" s="1"/>
  <c r="AZ714" i="32" s="1"/>
  <c r="AD714" i="32"/>
  <c r="AF714" i="32" s="1"/>
  <c r="AI714" i="32" s="1"/>
  <c r="Z714" i="32"/>
  <c r="AR713" i="32"/>
  <c r="AU713" i="32" s="1"/>
  <c r="AZ713" i="32" s="1"/>
  <c r="AD713" i="32"/>
  <c r="AF713" i="32" s="1"/>
  <c r="AI713" i="32" s="1"/>
  <c r="Z713" i="32"/>
  <c r="AR712" i="32"/>
  <c r="AU712" i="32" s="1"/>
  <c r="AZ712" i="32" s="1"/>
  <c r="AD712" i="32"/>
  <c r="AF712" i="32" s="1"/>
  <c r="AI712" i="32" s="1"/>
  <c r="Z712" i="32"/>
  <c r="AR711" i="32"/>
  <c r="AU711" i="32" s="1"/>
  <c r="AZ711" i="32" s="1"/>
  <c r="AD711" i="32"/>
  <c r="AF711" i="32" s="1"/>
  <c r="AI711" i="32" s="1"/>
  <c r="Z711" i="32"/>
  <c r="AR710" i="32"/>
  <c r="AU710" i="32" s="1"/>
  <c r="AZ710" i="32" s="1"/>
  <c r="AD710" i="32"/>
  <c r="AF710" i="32" s="1"/>
  <c r="AI710" i="32" s="1"/>
  <c r="Z710" i="32"/>
  <c r="AR709" i="32"/>
  <c r="AU709" i="32" s="1"/>
  <c r="AZ709" i="32" s="1"/>
  <c r="AD709" i="32"/>
  <c r="AF709" i="32" s="1"/>
  <c r="AI709" i="32" s="1"/>
  <c r="Z709" i="32"/>
  <c r="AR708" i="32"/>
  <c r="AU708" i="32" s="1"/>
  <c r="AZ708" i="32" s="1"/>
  <c r="AD708" i="32"/>
  <c r="AF708" i="32" s="1"/>
  <c r="AI708" i="32" s="1"/>
  <c r="Z708" i="32"/>
  <c r="AR707" i="32"/>
  <c r="AU707" i="32" s="1"/>
  <c r="AZ707" i="32" s="1"/>
  <c r="AD707" i="32"/>
  <c r="AF707" i="32" s="1"/>
  <c r="AI707" i="32" s="1"/>
  <c r="Z707" i="32"/>
  <c r="AR706" i="32"/>
  <c r="AU706" i="32" s="1"/>
  <c r="AZ706" i="32" s="1"/>
  <c r="AD706" i="32"/>
  <c r="AF706" i="32" s="1"/>
  <c r="AI706" i="32" s="1"/>
  <c r="Z706" i="32"/>
  <c r="AR705" i="32"/>
  <c r="AU705" i="32" s="1"/>
  <c r="AZ705" i="32" s="1"/>
  <c r="AD705" i="32"/>
  <c r="AF705" i="32" s="1"/>
  <c r="AI705" i="32" s="1"/>
  <c r="Z705" i="32"/>
  <c r="AR704" i="32"/>
  <c r="AU704" i="32" s="1"/>
  <c r="AZ704" i="32" s="1"/>
  <c r="AD704" i="32"/>
  <c r="AF704" i="32" s="1"/>
  <c r="AI704" i="32" s="1"/>
  <c r="Z704" i="32"/>
  <c r="AR703" i="32"/>
  <c r="AU703" i="32" s="1"/>
  <c r="AZ703" i="32" s="1"/>
  <c r="AD703" i="32"/>
  <c r="AF703" i="32" s="1"/>
  <c r="AI703" i="32" s="1"/>
  <c r="Z703" i="32"/>
  <c r="AR702" i="32"/>
  <c r="AU702" i="32" s="1"/>
  <c r="AZ702" i="32" s="1"/>
  <c r="AD702" i="32"/>
  <c r="AF702" i="32" s="1"/>
  <c r="AI702" i="32" s="1"/>
  <c r="Z702" i="32"/>
  <c r="AR701" i="32"/>
  <c r="AU701" i="32" s="1"/>
  <c r="AZ701" i="32" s="1"/>
  <c r="AD701" i="32"/>
  <c r="AF701" i="32" s="1"/>
  <c r="AI701" i="32" s="1"/>
  <c r="Z701" i="32"/>
  <c r="AR700" i="32"/>
  <c r="AU700" i="32" s="1"/>
  <c r="AZ700" i="32" s="1"/>
  <c r="AD700" i="32"/>
  <c r="AF700" i="32" s="1"/>
  <c r="AI700" i="32" s="1"/>
  <c r="Z700" i="32"/>
  <c r="AR699" i="32"/>
  <c r="AU699" i="32" s="1"/>
  <c r="AZ699" i="32" s="1"/>
  <c r="AD699" i="32"/>
  <c r="AF699" i="32" s="1"/>
  <c r="AI699" i="32" s="1"/>
  <c r="Z699" i="32"/>
  <c r="AR698" i="32"/>
  <c r="AU698" i="32" s="1"/>
  <c r="AZ698" i="32" s="1"/>
  <c r="AD698" i="32"/>
  <c r="AF698" i="32" s="1"/>
  <c r="AI698" i="32" s="1"/>
  <c r="Z698" i="32"/>
  <c r="AR697" i="32"/>
  <c r="AU697" i="32" s="1"/>
  <c r="AZ697" i="32" s="1"/>
  <c r="AD697" i="32"/>
  <c r="AF697" i="32" s="1"/>
  <c r="AI697" i="32" s="1"/>
  <c r="Z697" i="32"/>
  <c r="AR696" i="32"/>
  <c r="AU696" i="32" s="1"/>
  <c r="AZ696" i="32" s="1"/>
  <c r="AD696" i="32"/>
  <c r="AF696" i="32" s="1"/>
  <c r="AI696" i="32" s="1"/>
  <c r="Z696" i="32"/>
  <c r="AR695" i="32"/>
  <c r="AU695" i="32" s="1"/>
  <c r="AZ695" i="32" s="1"/>
  <c r="AD695" i="32"/>
  <c r="AF695" i="32" s="1"/>
  <c r="AI695" i="32" s="1"/>
  <c r="Z695" i="32"/>
  <c r="AR694" i="32"/>
  <c r="AU694" i="32" s="1"/>
  <c r="AZ694" i="32" s="1"/>
  <c r="AD694" i="32"/>
  <c r="AF694" i="32" s="1"/>
  <c r="AI694" i="32" s="1"/>
  <c r="Z694" i="32"/>
  <c r="AR693" i="32"/>
  <c r="AU693" i="32" s="1"/>
  <c r="AZ693" i="32" s="1"/>
  <c r="AD693" i="32"/>
  <c r="AF693" i="32" s="1"/>
  <c r="AI693" i="32" s="1"/>
  <c r="Z693" i="32"/>
  <c r="AR692" i="32"/>
  <c r="AU692" i="32" s="1"/>
  <c r="AZ692" i="32" s="1"/>
  <c r="AD692" i="32"/>
  <c r="AF692" i="32" s="1"/>
  <c r="AI692" i="32" s="1"/>
  <c r="Z692" i="32"/>
  <c r="AR691" i="32"/>
  <c r="AU691" i="32" s="1"/>
  <c r="AZ691" i="32" s="1"/>
  <c r="AD691" i="32"/>
  <c r="AF691" i="32" s="1"/>
  <c r="AI691" i="32" s="1"/>
  <c r="Z691" i="32"/>
  <c r="AR690" i="32"/>
  <c r="AU690" i="32" s="1"/>
  <c r="AZ690" i="32" s="1"/>
  <c r="AD690" i="32"/>
  <c r="AF690" i="32" s="1"/>
  <c r="AI690" i="32" s="1"/>
  <c r="Z690" i="32"/>
  <c r="AR689" i="32"/>
  <c r="AU689" i="32" s="1"/>
  <c r="AZ689" i="32" s="1"/>
  <c r="AD689" i="32"/>
  <c r="AF689" i="32" s="1"/>
  <c r="AI689" i="32" s="1"/>
  <c r="Z689" i="32"/>
  <c r="AR688" i="32"/>
  <c r="AU688" i="32" s="1"/>
  <c r="AZ688" i="32" s="1"/>
  <c r="AD688" i="32"/>
  <c r="AF688" i="32" s="1"/>
  <c r="AI688" i="32" s="1"/>
  <c r="Z688" i="32"/>
  <c r="AR687" i="32"/>
  <c r="AU687" i="32" s="1"/>
  <c r="AZ687" i="32" s="1"/>
  <c r="AD687" i="32"/>
  <c r="AF687" i="32" s="1"/>
  <c r="AI687" i="32" s="1"/>
  <c r="Z687" i="32"/>
  <c r="AR686" i="32"/>
  <c r="AU686" i="32" s="1"/>
  <c r="AZ686" i="32" s="1"/>
  <c r="AD686" i="32"/>
  <c r="AF686" i="32" s="1"/>
  <c r="AI686" i="32" s="1"/>
  <c r="Z686" i="32"/>
  <c r="AR685" i="32"/>
  <c r="AU685" i="32" s="1"/>
  <c r="AZ685" i="32" s="1"/>
  <c r="AD685" i="32"/>
  <c r="AF685" i="32" s="1"/>
  <c r="AI685" i="32" s="1"/>
  <c r="Z685" i="32"/>
  <c r="AR684" i="32"/>
  <c r="AU684" i="32" s="1"/>
  <c r="AZ684" i="32" s="1"/>
  <c r="AD684" i="32"/>
  <c r="AF684" i="32" s="1"/>
  <c r="AI684" i="32" s="1"/>
  <c r="Z684" i="32"/>
  <c r="AR683" i="32"/>
  <c r="AU683" i="32" s="1"/>
  <c r="AZ683" i="32" s="1"/>
  <c r="AD683" i="32"/>
  <c r="AF683" i="32" s="1"/>
  <c r="AI683" i="32" s="1"/>
  <c r="Z683" i="32"/>
  <c r="AR682" i="32"/>
  <c r="AU682" i="32" s="1"/>
  <c r="AZ682" i="32" s="1"/>
  <c r="AD682" i="32"/>
  <c r="AF682" i="32" s="1"/>
  <c r="AI682" i="32" s="1"/>
  <c r="Z682" i="32"/>
  <c r="AR681" i="32"/>
  <c r="AU681" i="32" s="1"/>
  <c r="AZ681" i="32" s="1"/>
  <c r="AD681" i="32"/>
  <c r="AF681" i="32" s="1"/>
  <c r="AI681" i="32" s="1"/>
  <c r="Z681" i="32"/>
  <c r="AR680" i="32"/>
  <c r="AU680" i="32" s="1"/>
  <c r="AZ680" i="32" s="1"/>
  <c r="AD680" i="32"/>
  <c r="AF680" i="32" s="1"/>
  <c r="AI680" i="32" s="1"/>
  <c r="Z680" i="32"/>
  <c r="AR679" i="32"/>
  <c r="AU679" i="32" s="1"/>
  <c r="AZ679" i="32" s="1"/>
  <c r="AD679" i="32"/>
  <c r="AF679" i="32" s="1"/>
  <c r="AI679" i="32" s="1"/>
  <c r="Z679" i="32"/>
  <c r="AR678" i="32"/>
  <c r="AU678" i="32" s="1"/>
  <c r="AZ678" i="32" s="1"/>
  <c r="AD678" i="32"/>
  <c r="AF678" i="32" s="1"/>
  <c r="AI678" i="32" s="1"/>
  <c r="Z678" i="32"/>
  <c r="AR677" i="32"/>
  <c r="AU677" i="32" s="1"/>
  <c r="AZ677" i="32" s="1"/>
  <c r="AD677" i="32"/>
  <c r="AF677" i="32" s="1"/>
  <c r="AI677" i="32" s="1"/>
  <c r="Z677" i="32"/>
  <c r="AR676" i="32"/>
  <c r="AU676" i="32" s="1"/>
  <c r="AZ676" i="32" s="1"/>
  <c r="AD676" i="32"/>
  <c r="AF676" i="32" s="1"/>
  <c r="AI676" i="32" s="1"/>
  <c r="Z676" i="32"/>
  <c r="W676" i="32"/>
  <c r="AR675" i="32"/>
  <c r="AU675" i="32" s="1"/>
  <c r="AZ675" i="32" s="1"/>
  <c r="AD675" i="32"/>
  <c r="AF675" i="32" s="1"/>
  <c r="AI675" i="32" s="1"/>
  <c r="Z675" i="32"/>
  <c r="AR674" i="32"/>
  <c r="AU674" i="32" s="1"/>
  <c r="AZ674" i="32" s="1"/>
  <c r="AD674" i="32"/>
  <c r="AF674" i="32" s="1"/>
  <c r="AI674" i="32" s="1"/>
  <c r="Z674" i="32"/>
  <c r="AR673" i="32"/>
  <c r="AU673" i="32" s="1"/>
  <c r="AZ673" i="32" s="1"/>
  <c r="AD673" i="32"/>
  <c r="AF673" i="32" s="1"/>
  <c r="AI673" i="32" s="1"/>
  <c r="Z673" i="32"/>
  <c r="AR672" i="32"/>
  <c r="AU672" i="32" s="1"/>
  <c r="AZ672" i="32" s="1"/>
  <c r="AD672" i="32"/>
  <c r="AF672" i="32" s="1"/>
  <c r="AI672" i="32" s="1"/>
  <c r="Z672" i="32"/>
  <c r="AR671" i="32"/>
  <c r="AU671" i="32" s="1"/>
  <c r="AZ671" i="32" s="1"/>
  <c r="AD671" i="32"/>
  <c r="AF671" i="32" s="1"/>
  <c r="AI671" i="32" s="1"/>
  <c r="Z671" i="32"/>
  <c r="AR670" i="32"/>
  <c r="AU670" i="32" s="1"/>
  <c r="AZ670" i="32" s="1"/>
  <c r="AD670" i="32"/>
  <c r="AF670" i="32" s="1"/>
  <c r="AI670" i="32" s="1"/>
  <c r="Z670" i="32"/>
  <c r="AR669" i="32"/>
  <c r="AU669" i="32" s="1"/>
  <c r="AZ669" i="32" s="1"/>
  <c r="AD669" i="32"/>
  <c r="AF669" i="32" s="1"/>
  <c r="AI669" i="32" s="1"/>
  <c r="Z669" i="32"/>
  <c r="AR668" i="32"/>
  <c r="AU668" i="32" s="1"/>
  <c r="AZ668" i="32" s="1"/>
  <c r="AD668" i="32"/>
  <c r="AF668" i="32" s="1"/>
  <c r="AI668" i="32" s="1"/>
  <c r="Z668" i="32"/>
  <c r="AR667" i="32"/>
  <c r="AU667" i="32" s="1"/>
  <c r="AZ667" i="32" s="1"/>
  <c r="AD667" i="32"/>
  <c r="AF667" i="32" s="1"/>
  <c r="AI667" i="32" s="1"/>
  <c r="Z667" i="32"/>
  <c r="AR666" i="32"/>
  <c r="AU666" i="32" s="1"/>
  <c r="AZ666" i="32" s="1"/>
  <c r="AD666" i="32"/>
  <c r="AF666" i="32" s="1"/>
  <c r="AI666" i="32" s="1"/>
  <c r="Z666" i="32"/>
  <c r="AR665" i="32"/>
  <c r="AU665" i="32" s="1"/>
  <c r="AZ665" i="32" s="1"/>
  <c r="AD665" i="32"/>
  <c r="AF665" i="32" s="1"/>
  <c r="AI665" i="32" s="1"/>
  <c r="Z665" i="32"/>
  <c r="AR664" i="32"/>
  <c r="AU664" i="32" s="1"/>
  <c r="AZ664" i="32" s="1"/>
  <c r="AD664" i="32"/>
  <c r="AF664" i="32" s="1"/>
  <c r="AI664" i="32" s="1"/>
  <c r="Z664" i="32"/>
  <c r="AR663" i="32"/>
  <c r="AU663" i="32" s="1"/>
  <c r="AZ663" i="32" s="1"/>
  <c r="AD663" i="32"/>
  <c r="AF663" i="32" s="1"/>
  <c r="AI663" i="32" s="1"/>
  <c r="Z663" i="32"/>
  <c r="AR662" i="32"/>
  <c r="AU662" i="32" s="1"/>
  <c r="AZ662" i="32" s="1"/>
  <c r="AD662" i="32"/>
  <c r="AF662" i="32" s="1"/>
  <c r="AI662" i="32" s="1"/>
  <c r="Z662" i="32"/>
  <c r="AR661" i="32"/>
  <c r="AU661" i="32" s="1"/>
  <c r="AZ661" i="32" s="1"/>
  <c r="AD661" i="32"/>
  <c r="AF661" i="32" s="1"/>
  <c r="AI661" i="32" s="1"/>
  <c r="Z661" i="32"/>
  <c r="BE660" i="32"/>
  <c r="AR660" i="32"/>
  <c r="AU660" i="32" s="1"/>
  <c r="AZ660" i="32" s="1"/>
  <c r="AD660" i="32"/>
  <c r="AF660" i="32" s="1"/>
  <c r="AI660" i="32" s="1"/>
  <c r="Z660" i="32"/>
  <c r="W660" i="32"/>
  <c r="AR659" i="32"/>
  <c r="AU659" i="32" s="1"/>
  <c r="AZ659" i="32" s="1"/>
  <c r="AD659" i="32"/>
  <c r="AF659" i="32" s="1"/>
  <c r="AI659" i="32" s="1"/>
  <c r="Z659" i="32"/>
  <c r="W659" i="32"/>
  <c r="AR658" i="32"/>
  <c r="AU658" i="32" s="1"/>
  <c r="AZ658" i="32" s="1"/>
  <c r="AD658" i="32"/>
  <c r="AF658" i="32" s="1"/>
  <c r="AI658" i="32" s="1"/>
  <c r="Z658" i="32"/>
  <c r="W658" i="32"/>
  <c r="AR657" i="32"/>
  <c r="AU657" i="32" s="1"/>
  <c r="AZ657" i="32" s="1"/>
  <c r="AD657" i="32"/>
  <c r="AF657" i="32" s="1"/>
  <c r="AI657" i="32" s="1"/>
  <c r="Z657" i="32"/>
  <c r="W657" i="32"/>
  <c r="AR656" i="32"/>
  <c r="AU656" i="32" s="1"/>
  <c r="AZ656" i="32" s="1"/>
  <c r="AD656" i="32"/>
  <c r="AF656" i="32" s="1"/>
  <c r="AI656" i="32" s="1"/>
  <c r="Z656" i="32"/>
  <c r="W656" i="32"/>
  <c r="AR655" i="32"/>
  <c r="AU655" i="32" s="1"/>
  <c r="AZ655" i="32" s="1"/>
  <c r="AD655" i="32"/>
  <c r="AF655" i="32" s="1"/>
  <c r="AI655" i="32" s="1"/>
  <c r="Z655" i="32"/>
  <c r="W655" i="32"/>
  <c r="AR654" i="32"/>
  <c r="AU654" i="32" s="1"/>
  <c r="AZ654" i="32" s="1"/>
  <c r="AD654" i="32"/>
  <c r="AF654" i="32" s="1"/>
  <c r="AI654" i="32" s="1"/>
  <c r="Z654" i="32"/>
  <c r="W654" i="32"/>
  <c r="AR653" i="32"/>
  <c r="AU653" i="32" s="1"/>
  <c r="AZ653" i="32" s="1"/>
  <c r="AD653" i="32"/>
  <c r="AF653" i="32" s="1"/>
  <c r="AI653" i="32" s="1"/>
  <c r="Z653" i="32"/>
  <c r="W653" i="32"/>
  <c r="AR652" i="32"/>
  <c r="AU652" i="32" s="1"/>
  <c r="AZ652" i="32" s="1"/>
  <c r="AD652" i="32"/>
  <c r="AF652" i="32" s="1"/>
  <c r="AI652" i="32" s="1"/>
  <c r="Z652" i="32"/>
  <c r="W652" i="32"/>
  <c r="AR651" i="32"/>
  <c r="AU651" i="32" s="1"/>
  <c r="AZ651" i="32" s="1"/>
  <c r="AD651" i="32"/>
  <c r="AF651" i="32" s="1"/>
  <c r="AI651" i="32" s="1"/>
  <c r="Z651" i="32"/>
  <c r="W651" i="32"/>
  <c r="AR650" i="32"/>
  <c r="AU650" i="32" s="1"/>
  <c r="AZ650" i="32" s="1"/>
  <c r="AD650" i="32"/>
  <c r="AF650" i="32" s="1"/>
  <c r="AI650" i="32" s="1"/>
  <c r="Z650" i="32"/>
  <c r="W650" i="32"/>
  <c r="AR649" i="32"/>
  <c r="AU649" i="32" s="1"/>
  <c r="AZ649" i="32" s="1"/>
  <c r="AD649" i="32"/>
  <c r="AF649" i="32" s="1"/>
  <c r="AI649" i="32" s="1"/>
  <c r="Z649" i="32"/>
  <c r="W649" i="32"/>
  <c r="AR648" i="32"/>
  <c r="AU648" i="32" s="1"/>
  <c r="AZ648" i="32" s="1"/>
  <c r="AD648" i="32"/>
  <c r="AF648" i="32" s="1"/>
  <c r="AI648" i="32" s="1"/>
  <c r="Z648" i="32"/>
  <c r="W648" i="32"/>
  <c r="AR647" i="32"/>
  <c r="AU647" i="32" s="1"/>
  <c r="AZ647" i="32" s="1"/>
  <c r="AD647" i="32"/>
  <c r="AF647" i="32" s="1"/>
  <c r="AI647" i="32" s="1"/>
  <c r="Z647" i="32"/>
  <c r="W647" i="32"/>
  <c r="AR646" i="32"/>
  <c r="AU646" i="32" s="1"/>
  <c r="AZ646" i="32" s="1"/>
  <c r="AD646" i="32"/>
  <c r="AF646" i="32" s="1"/>
  <c r="AI646" i="32" s="1"/>
  <c r="Z646" i="32"/>
  <c r="W646" i="32"/>
  <c r="AR645" i="32"/>
  <c r="AU645" i="32" s="1"/>
  <c r="AZ645" i="32" s="1"/>
  <c r="AD645" i="32"/>
  <c r="AF645" i="32" s="1"/>
  <c r="AI645" i="32" s="1"/>
  <c r="Z645" i="32"/>
  <c r="W645" i="32"/>
  <c r="AR644" i="32"/>
  <c r="AU644" i="32" s="1"/>
  <c r="AZ644" i="32" s="1"/>
  <c r="AD644" i="32"/>
  <c r="AF644" i="32" s="1"/>
  <c r="AI644" i="32" s="1"/>
  <c r="Z644" i="32"/>
  <c r="W644" i="32"/>
  <c r="AR643" i="32"/>
  <c r="AU643" i="32" s="1"/>
  <c r="AZ643" i="32" s="1"/>
  <c r="AD643" i="32"/>
  <c r="AF643" i="32" s="1"/>
  <c r="AI643" i="32" s="1"/>
  <c r="Z643" i="32"/>
  <c r="W643" i="32"/>
  <c r="AR642" i="32"/>
  <c r="AU642" i="32" s="1"/>
  <c r="AZ642" i="32" s="1"/>
  <c r="AD642" i="32"/>
  <c r="AF642" i="32" s="1"/>
  <c r="AI642" i="32" s="1"/>
  <c r="Z642" i="32"/>
  <c r="W642" i="32"/>
  <c r="AR641" i="32"/>
  <c r="AU641" i="32" s="1"/>
  <c r="AZ641" i="32" s="1"/>
  <c r="AD641" i="32"/>
  <c r="AF641" i="32" s="1"/>
  <c r="AI641" i="32" s="1"/>
  <c r="Z641" i="32"/>
  <c r="W641" i="32"/>
  <c r="AR640" i="32"/>
  <c r="AU640" i="32" s="1"/>
  <c r="AZ640" i="32" s="1"/>
  <c r="AD640" i="32"/>
  <c r="AF640" i="32" s="1"/>
  <c r="AI640" i="32" s="1"/>
  <c r="Z640" i="32"/>
  <c r="W640" i="32"/>
  <c r="AR639" i="32"/>
  <c r="AU639" i="32" s="1"/>
  <c r="AZ639" i="32" s="1"/>
  <c r="AD639" i="32"/>
  <c r="AF639" i="32" s="1"/>
  <c r="AI639" i="32" s="1"/>
  <c r="Z639" i="32"/>
  <c r="W639" i="32"/>
  <c r="AR638" i="32"/>
  <c r="AU638" i="32" s="1"/>
  <c r="AZ638" i="32" s="1"/>
  <c r="AD638" i="32"/>
  <c r="AF638" i="32" s="1"/>
  <c r="AI638" i="32" s="1"/>
  <c r="Z638" i="32"/>
  <c r="W638" i="32"/>
  <c r="AR637" i="32"/>
  <c r="AU637" i="32" s="1"/>
  <c r="AZ637" i="32" s="1"/>
  <c r="AD637" i="32"/>
  <c r="AF637" i="32" s="1"/>
  <c r="AI637" i="32" s="1"/>
  <c r="Z637" i="32"/>
  <c r="W637" i="32"/>
  <c r="AR636" i="32"/>
  <c r="AU636" i="32" s="1"/>
  <c r="AZ636" i="32" s="1"/>
  <c r="AD636" i="32"/>
  <c r="AF636" i="32" s="1"/>
  <c r="AI636" i="32" s="1"/>
  <c r="Z636" i="32"/>
  <c r="W636" i="32"/>
  <c r="AR635" i="32"/>
  <c r="AU635" i="32" s="1"/>
  <c r="AZ635" i="32" s="1"/>
  <c r="AD635" i="32"/>
  <c r="AF635" i="32" s="1"/>
  <c r="AI635" i="32" s="1"/>
  <c r="Z635" i="32"/>
  <c r="W635" i="32"/>
  <c r="AR634" i="32"/>
  <c r="AU634" i="32" s="1"/>
  <c r="AZ634" i="32" s="1"/>
  <c r="AD634" i="32"/>
  <c r="AF634" i="32" s="1"/>
  <c r="AI634" i="32" s="1"/>
  <c r="Z634" i="32"/>
  <c r="W634" i="32"/>
  <c r="AR633" i="32"/>
  <c r="AU633" i="32" s="1"/>
  <c r="AZ633" i="32" s="1"/>
  <c r="AD633" i="32"/>
  <c r="AF633" i="32" s="1"/>
  <c r="AI633" i="32" s="1"/>
  <c r="Z633" i="32"/>
  <c r="W633" i="32"/>
  <c r="AR632" i="32"/>
  <c r="AU632" i="32" s="1"/>
  <c r="AZ632" i="32" s="1"/>
  <c r="AD632" i="32"/>
  <c r="AF632" i="32" s="1"/>
  <c r="AI632" i="32" s="1"/>
  <c r="Z632" i="32"/>
  <c r="W632" i="32"/>
  <c r="AR631" i="32"/>
  <c r="AU631" i="32" s="1"/>
  <c r="AZ631" i="32" s="1"/>
  <c r="AD631" i="32"/>
  <c r="AF631" i="32" s="1"/>
  <c r="AI631" i="32" s="1"/>
  <c r="Z631" i="32"/>
  <c r="W631" i="32"/>
  <c r="AR630" i="32"/>
  <c r="AU630" i="32" s="1"/>
  <c r="AZ630" i="32" s="1"/>
  <c r="AD630" i="32"/>
  <c r="AF630" i="32" s="1"/>
  <c r="AI630" i="32" s="1"/>
  <c r="Z630" i="32"/>
  <c r="W630" i="32"/>
  <c r="AR629" i="32"/>
  <c r="AU629" i="32" s="1"/>
  <c r="AZ629" i="32" s="1"/>
  <c r="AD629" i="32"/>
  <c r="AF629" i="32" s="1"/>
  <c r="AI629" i="32" s="1"/>
  <c r="Z629" i="32"/>
  <c r="W629" i="32"/>
  <c r="AR628" i="32"/>
  <c r="AU628" i="32" s="1"/>
  <c r="AZ628" i="32" s="1"/>
  <c r="AD628" i="32"/>
  <c r="AF628" i="32" s="1"/>
  <c r="AI628" i="32" s="1"/>
  <c r="Z628" i="32"/>
  <c r="W628" i="32"/>
  <c r="AR627" i="32"/>
  <c r="AU627" i="32" s="1"/>
  <c r="AZ627" i="32" s="1"/>
  <c r="AD627" i="32"/>
  <c r="AF627" i="32" s="1"/>
  <c r="AI627" i="32" s="1"/>
  <c r="Z627" i="32"/>
  <c r="W627" i="32"/>
  <c r="AR626" i="32"/>
  <c r="AU626" i="32" s="1"/>
  <c r="AZ626" i="32" s="1"/>
  <c r="AD626" i="32"/>
  <c r="AF626" i="32" s="1"/>
  <c r="AI626" i="32" s="1"/>
  <c r="Z626" i="32"/>
  <c r="W626" i="32"/>
  <c r="AR625" i="32"/>
  <c r="AU625" i="32" s="1"/>
  <c r="AZ625" i="32" s="1"/>
  <c r="AD625" i="32"/>
  <c r="AF625" i="32" s="1"/>
  <c r="AI625" i="32" s="1"/>
  <c r="Z625" i="32"/>
  <c r="W625" i="32"/>
  <c r="AR624" i="32"/>
  <c r="AU624" i="32" s="1"/>
  <c r="AZ624" i="32" s="1"/>
  <c r="AD624" i="32"/>
  <c r="AF624" i="32" s="1"/>
  <c r="AI624" i="32" s="1"/>
  <c r="Z624" i="32"/>
  <c r="W624" i="32"/>
  <c r="AR623" i="32"/>
  <c r="AU623" i="32" s="1"/>
  <c r="AZ623" i="32" s="1"/>
  <c r="AD623" i="32"/>
  <c r="AF623" i="32" s="1"/>
  <c r="AI623" i="32" s="1"/>
  <c r="Z623" i="32"/>
  <c r="W623" i="32"/>
  <c r="AR622" i="32"/>
  <c r="AU622" i="32" s="1"/>
  <c r="AZ622" i="32" s="1"/>
  <c r="AD622" i="32"/>
  <c r="AF622" i="32" s="1"/>
  <c r="AI622" i="32" s="1"/>
  <c r="Z622" i="32"/>
  <c r="W622" i="32"/>
  <c r="AR621" i="32"/>
  <c r="AU621" i="32" s="1"/>
  <c r="AZ621" i="32" s="1"/>
  <c r="AD621" i="32"/>
  <c r="AF621" i="32" s="1"/>
  <c r="AI621" i="32" s="1"/>
  <c r="Z621" i="32"/>
  <c r="W621" i="32"/>
  <c r="AR620" i="32"/>
  <c r="AU620" i="32" s="1"/>
  <c r="AZ620" i="32" s="1"/>
  <c r="AD620" i="32"/>
  <c r="AF620" i="32" s="1"/>
  <c r="AI620" i="32" s="1"/>
  <c r="Z620" i="32"/>
  <c r="W620" i="32"/>
  <c r="AR619" i="32"/>
  <c r="AU619" i="32" s="1"/>
  <c r="AZ619" i="32" s="1"/>
  <c r="AD619" i="32"/>
  <c r="AF619" i="32" s="1"/>
  <c r="AI619" i="32" s="1"/>
  <c r="Z619" i="32"/>
  <c r="W619" i="32"/>
  <c r="AR618" i="32"/>
  <c r="AU618" i="32" s="1"/>
  <c r="AZ618" i="32" s="1"/>
  <c r="AD618" i="32"/>
  <c r="AF618" i="32" s="1"/>
  <c r="AI618" i="32" s="1"/>
  <c r="Z618" i="32"/>
  <c r="W618" i="32"/>
  <c r="AR617" i="32"/>
  <c r="AU617" i="32" s="1"/>
  <c r="AZ617" i="32" s="1"/>
  <c r="AD617" i="32"/>
  <c r="AF617" i="32" s="1"/>
  <c r="AI617" i="32" s="1"/>
  <c r="Z617" i="32"/>
  <c r="W617" i="32"/>
  <c r="AR616" i="32"/>
  <c r="AU616" i="32" s="1"/>
  <c r="AZ616" i="32" s="1"/>
  <c r="AD616" i="32"/>
  <c r="AF616" i="32" s="1"/>
  <c r="AI616" i="32" s="1"/>
  <c r="Z616" i="32"/>
  <c r="W616" i="32"/>
  <c r="AR615" i="32"/>
  <c r="AU615" i="32" s="1"/>
  <c r="AZ615" i="32" s="1"/>
  <c r="AD615" i="32"/>
  <c r="AF615" i="32" s="1"/>
  <c r="AI615" i="32" s="1"/>
  <c r="Z615" i="32"/>
  <c r="W615" i="32"/>
  <c r="AR614" i="32"/>
  <c r="AU614" i="32" s="1"/>
  <c r="AZ614" i="32" s="1"/>
  <c r="AD614" i="32"/>
  <c r="AF614" i="32" s="1"/>
  <c r="AI614" i="32" s="1"/>
  <c r="Z614" i="32"/>
  <c r="W614" i="32"/>
  <c r="AR613" i="32"/>
  <c r="AU613" i="32" s="1"/>
  <c r="AZ613" i="32" s="1"/>
  <c r="AD613" i="32"/>
  <c r="AF613" i="32" s="1"/>
  <c r="AI613" i="32" s="1"/>
  <c r="Z613" i="32"/>
  <c r="W613" i="32"/>
  <c r="AR612" i="32"/>
  <c r="AU612" i="32" s="1"/>
  <c r="AZ612" i="32" s="1"/>
  <c r="AD612" i="32"/>
  <c r="AF612" i="32" s="1"/>
  <c r="AI612" i="32" s="1"/>
  <c r="Z612" i="32"/>
  <c r="W612" i="32"/>
  <c r="AR611" i="32"/>
  <c r="AU611" i="32" s="1"/>
  <c r="AZ611" i="32" s="1"/>
  <c r="AD611" i="32"/>
  <c r="AF611" i="32" s="1"/>
  <c r="AI611" i="32" s="1"/>
  <c r="Z611" i="32"/>
  <c r="W611" i="32"/>
  <c r="AR610" i="32"/>
  <c r="AU610" i="32" s="1"/>
  <c r="AZ610" i="32" s="1"/>
  <c r="AD610" i="32"/>
  <c r="AF610" i="32" s="1"/>
  <c r="AI610" i="32" s="1"/>
  <c r="Z610" i="32"/>
  <c r="W610" i="32"/>
  <c r="AR609" i="32"/>
  <c r="AU609" i="32" s="1"/>
  <c r="AZ609" i="32" s="1"/>
  <c r="AD609" i="32"/>
  <c r="AF609" i="32" s="1"/>
  <c r="AI609" i="32" s="1"/>
  <c r="Z609" i="32"/>
  <c r="W609" i="32"/>
  <c r="AR608" i="32"/>
  <c r="AU608" i="32" s="1"/>
  <c r="AZ608" i="32" s="1"/>
  <c r="AD608" i="32"/>
  <c r="AF608" i="32" s="1"/>
  <c r="AI608" i="32" s="1"/>
  <c r="Z608" i="32"/>
  <c r="W608" i="32"/>
  <c r="AR607" i="32"/>
  <c r="AU607" i="32" s="1"/>
  <c r="AZ607" i="32" s="1"/>
  <c r="AD607" i="32"/>
  <c r="AF607" i="32" s="1"/>
  <c r="AI607" i="32" s="1"/>
  <c r="Z607" i="32"/>
  <c r="W607" i="32"/>
  <c r="AR606" i="32"/>
  <c r="AU606" i="32" s="1"/>
  <c r="AZ606" i="32" s="1"/>
  <c r="AD606" i="32"/>
  <c r="AF606" i="32" s="1"/>
  <c r="AI606" i="32" s="1"/>
  <c r="Z606" i="32"/>
  <c r="W606" i="32"/>
  <c r="AR605" i="32"/>
  <c r="AU605" i="32" s="1"/>
  <c r="AZ605" i="32" s="1"/>
  <c r="AD605" i="32"/>
  <c r="AF605" i="32" s="1"/>
  <c r="AI605" i="32" s="1"/>
  <c r="Z605" i="32"/>
  <c r="W605" i="32"/>
  <c r="AR604" i="32"/>
  <c r="AU604" i="32" s="1"/>
  <c r="AZ604" i="32" s="1"/>
  <c r="AD604" i="32"/>
  <c r="AF604" i="32" s="1"/>
  <c r="AI604" i="32" s="1"/>
  <c r="Z604" i="32"/>
  <c r="W604" i="32"/>
  <c r="AR603" i="32"/>
  <c r="AU603" i="32" s="1"/>
  <c r="AZ603" i="32" s="1"/>
  <c r="AD603" i="32"/>
  <c r="AF603" i="32" s="1"/>
  <c r="AI603" i="32" s="1"/>
  <c r="Z603" i="32"/>
  <c r="W603" i="32"/>
  <c r="AR602" i="32"/>
  <c r="AU602" i="32" s="1"/>
  <c r="AZ602" i="32" s="1"/>
  <c r="AD602" i="32"/>
  <c r="AF602" i="32" s="1"/>
  <c r="AI602" i="32" s="1"/>
  <c r="Z602" i="32"/>
  <c r="W602" i="32"/>
  <c r="AR601" i="32"/>
  <c r="AU601" i="32" s="1"/>
  <c r="AZ601" i="32" s="1"/>
  <c r="AD601" i="32"/>
  <c r="AF601" i="32" s="1"/>
  <c r="AI601" i="32" s="1"/>
  <c r="Z601" i="32"/>
  <c r="W601" i="32"/>
  <c r="AR600" i="32"/>
  <c r="AU600" i="32" s="1"/>
  <c r="AZ600" i="32" s="1"/>
  <c r="AD600" i="32"/>
  <c r="AF600" i="32" s="1"/>
  <c r="AI600" i="32" s="1"/>
  <c r="Z600" i="32"/>
  <c r="W600" i="32"/>
  <c r="AR599" i="32"/>
  <c r="AU599" i="32" s="1"/>
  <c r="AZ599" i="32" s="1"/>
  <c r="AD599" i="32"/>
  <c r="AF599" i="32" s="1"/>
  <c r="AI599" i="32" s="1"/>
  <c r="Z599" i="32"/>
  <c r="W599" i="32"/>
  <c r="AR598" i="32"/>
  <c r="AU598" i="32" s="1"/>
  <c r="AZ598" i="32" s="1"/>
  <c r="AD598" i="32"/>
  <c r="AF598" i="32" s="1"/>
  <c r="AI598" i="32" s="1"/>
  <c r="Z598" i="32"/>
  <c r="W598" i="32"/>
  <c r="AR597" i="32"/>
  <c r="AU597" i="32" s="1"/>
  <c r="AZ597" i="32" s="1"/>
  <c r="AD597" i="32"/>
  <c r="AF597" i="32" s="1"/>
  <c r="AI597" i="32" s="1"/>
  <c r="Z597" i="32"/>
  <c r="W597" i="32"/>
  <c r="AR596" i="32"/>
  <c r="AU596" i="32" s="1"/>
  <c r="AZ596" i="32" s="1"/>
  <c r="AD596" i="32"/>
  <c r="AF596" i="32" s="1"/>
  <c r="AI596" i="32" s="1"/>
  <c r="Z596" i="32"/>
  <c r="W596" i="32"/>
  <c r="AR595" i="32"/>
  <c r="AU595" i="32" s="1"/>
  <c r="AZ595" i="32" s="1"/>
  <c r="AD595" i="32"/>
  <c r="AF595" i="32" s="1"/>
  <c r="AI595" i="32" s="1"/>
  <c r="Z595" i="32"/>
  <c r="W595" i="32"/>
  <c r="AR594" i="32"/>
  <c r="AU594" i="32" s="1"/>
  <c r="AZ594" i="32" s="1"/>
  <c r="AD594" i="32"/>
  <c r="AF594" i="32" s="1"/>
  <c r="AI594" i="32" s="1"/>
  <c r="Z594" i="32"/>
  <c r="W594" i="32"/>
  <c r="AR593" i="32"/>
  <c r="AU593" i="32" s="1"/>
  <c r="AZ593" i="32" s="1"/>
  <c r="AD593" i="32"/>
  <c r="AF593" i="32" s="1"/>
  <c r="AI593" i="32" s="1"/>
  <c r="Z593" i="32"/>
  <c r="W593" i="32"/>
  <c r="AR592" i="32"/>
  <c r="AU592" i="32" s="1"/>
  <c r="AZ592" i="32" s="1"/>
  <c r="AD592" i="32"/>
  <c r="AF592" i="32" s="1"/>
  <c r="AI592" i="32" s="1"/>
  <c r="Z592" i="32"/>
  <c r="W592" i="32"/>
  <c r="AR591" i="32"/>
  <c r="AU591" i="32" s="1"/>
  <c r="AZ591" i="32" s="1"/>
  <c r="AD591" i="32"/>
  <c r="AF591" i="32" s="1"/>
  <c r="AI591" i="32" s="1"/>
  <c r="Z591" i="32"/>
  <c r="W591" i="32"/>
  <c r="AR590" i="32"/>
  <c r="AU590" i="32" s="1"/>
  <c r="AZ590" i="32" s="1"/>
  <c r="AD590" i="32"/>
  <c r="AF590" i="32" s="1"/>
  <c r="AI590" i="32" s="1"/>
  <c r="Z590" i="32"/>
  <c r="W590" i="32"/>
  <c r="AR589" i="32"/>
  <c r="AU589" i="32" s="1"/>
  <c r="AZ589" i="32" s="1"/>
  <c r="AD589" i="32"/>
  <c r="AF589" i="32" s="1"/>
  <c r="AI589" i="32" s="1"/>
  <c r="Z589" i="32"/>
  <c r="W589" i="32"/>
  <c r="AR588" i="32"/>
  <c r="AU588" i="32" s="1"/>
  <c r="AZ588" i="32" s="1"/>
  <c r="AD588" i="32"/>
  <c r="AF588" i="32" s="1"/>
  <c r="AI588" i="32" s="1"/>
  <c r="Z588" i="32"/>
  <c r="W588" i="32"/>
  <c r="AR587" i="32"/>
  <c r="AU587" i="32" s="1"/>
  <c r="AZ587" i="32" s="1"/>
  <c r="AD587" i="32"/>
  <c r="AF587" i="32" s="1"/>
  <c r="AI587" i="32" s="1"/>
  <c r="Z587" i="32"/>
  <c r="W587" i="32"/>
  <c r="AR586" i="32"/>
  <c r="AU586" i="32" s="1"/>
  <c r="AZ586" i="32" s="1"/>
  <c r="AD586" i="32"/>
  <c r="AF586" i="32" s="1"/>
  <c r="AI586" i="32" s="1"/>
  <c r="Z586" i="32"/>
  <c r="W586" i="32"/>
  <c r="AR585" i="32"/>
  <c r="AU585" i="32" s="1"/>
  <c r="AZ585" i="32" s="1"/>
  <c r="AD585" i="32"/>
  <c r="AF585" i="32" s="1"/>
  <c r="AI585" i="32" s="1"/>
  <c r="Z585" i="32"/>
  <c r="W585" i="32"/>
  <c r="AR584" i="32"/>
  <c r="AU584" i="32" s="1"/>
  <c r="AZ584" i="32" s="1"/>
  <c r="AD584" i="32"/>
  <c r="AF584" i="32" s="1"/>
  <c r="AI584" i="32" s="1"/>
  <c r="Z584" i="32"/>
  <c r="W584" i="32"/>
  <c r="AR583" i="32"/>
  <c r="AU583" i="32" s="1"/>
  <c r="AZ583" i="32" s="1"/>
  <c r="AD583" i="32"/>
  <c r="AF583" i="32" s="1"/>
  <c r="AI583" i="32" s="1"/>
  <c r="Z583" i="32"/>
  <c r="W583" i="32"/>
  <c r="AR582" i="32"/>
  <c r="AU582" i="32" s="1"/>
  <c r="AZ582" i="32" s="1"/>
  <c r="AD582" i="32"/>
  <c r="AF582" i="32" s="1"/>
  <c r="AI582" i="32" s="1"/>
  <c r="Z582" i="32"/>
  <c r="W582" i="32"/>
  <c r="AR581" i="32"/>
  <c r="AU581" i="32" s="1"/>
  <c r="AZ581" i="32" s="1"/>
  <c r="AD581" i="32"/>
  <c r="AF581" i="32" s="1"/>
  <c r="AI581" i="32" s="1"/>
  <c r="Z581" i="32"/>
  <c r="W581" i="32"/>
  <c r="AR580" i="32"/>
  <c r="AU580" i="32" s="1"/>
  <c r="AZ580" i="32" s="1"/>
  <c r="AD580" i="32"/>
  <c r="AF580" i="32" s="1"/>
  <c r="AI580" i="32" s="1"/>
  <c r="Z580" i="32"/>
  <c r="W580" i="32"/>
  <c r="AR579" i="32"/>
  <c r="AU579" i="32" s="1"/>
  <c r="AZ579" i="32" s="1"/>
  <c r="AD579" i="32"/>
  <c r="AF579" i="32" s="1"/>
  <c r="AI579" i="32" s="1"/>
  <c r="Z579" i="32"/>
  <c r="W579" i="32"/>
  <c r="AR578" i="32"/>
  <c r="AU578" i="32" s="1"/>
  <c r="AZ578" i="32" s="1"/>
  <c r="AD578" i="32"/>
  <c r="AF578" i="32" s="1"/>
  <c r="AI578" i="32" s="1"/>
  <c r="Z578" i="32"/>
  <c r="W578" i="32"/>
  <c r="AR577" i="32"/>
  <c r="AU577" i="32" s="1"/>
  <c r="AZ577" i="32" s="1"/>
  <c r="AD577" i="32"/>
  <c r="AF577" i="32" s="1"/>
  <c r="AI577" i="32" s="1"/>
  <c r="Z577" i="32"/>
  <c r="W577" i="32"/>
  <c r="AR576" i="32"/>
  <c r="AU576" i="32" s="1"/>
  <c r="AZ576" i="32" s="1"/>
  <c r="AD576" i="32"/>
  <c r="AF576" i="32" s="1"/>
  <c r="AI576" i="32" s="1"/>
  <c r="Z576" i="32"/>
  <c r="W576" i="32"/>
  <c r="AR575" i="32"/>
  <c r="AU575" i="32" s="1"/>
  <c r="AZ575" i="32" s="1"/>
  <c r="AD575" i="32"/>
  <c r="AF575" i="32" s="1"/>
  <c r="AI575" i="32" s="1"/>
  <c r="Z575" i="32"/>
  <c r="W575" i="32"/>
  <c r="AR574" i="32"/>
  <c r="AU574" i="32" s="1"/>
  <c r="AZ574" i="32" s="1"/>
  <c r="AD574" i="32"/>
  <c r="AF574" i="32" s="1"/>
  <c r="AI574" i="32" s="1"/>
  <c r="Z574" i="32"/>
  <c r="W574" i="32"/>
  <c r="AR573" i="32"/>
  <c r="AU573" i="32" s="1"/>
  <c r="AZ573" i="32" s="1"/>
  <c r="AD573" i="32"/>
  <c r="AF573" i="32" s="1"/>
  <c r="AI573" i="32" s="1"/>
  <c r="Z573" i="32"/>
  <c r="W573" i="32"/>
  <c r="AR572" i="32"/>
  <c r="AU572" i="32" s="1"/>
  <c r="AZ572" i="32" s="1"/>
  <c r="AD572" i="32"/>
  <c r="AF572" i="32" s="1"/>
  <c r="AI572" i="32" s="1"/>
  <c r="Z572" i="32"/>
  <c r="W572" i="32"/>
  <c r="AR571" i="32"/>
  <c r="AU571" i="32" s="1"/>
  <c r="AZ571" i="32" s="1"/>
  <c r="AD571" i="32"/>
  <c r="AF571" i="32" s="1"/>
  <c r="AI571" i="32" s="1"/>
  <c r="Z571" i="32"/>
  <c r="W571" i="32"/>
  <c r="AR570" i="32"/>
  <c r="AU570" i="32" s="1"/>
  <c r="AZ570" i="32" s="1"/>
  <c r="AD570" i="32"/>
  <c r="AF570" i="32" s="1"/>
  <c r="AI570" i="32" s="1"/>
  <c r="Z570" i="32"/>
  <c r="W570" i="32"/>
  <c r="AR569" i="32"/>
  <c r="AU569" i="32" s="1"/>
  <c r="AZ569" i="32" s="1"/>
  <c r="AD569" i="32"/>
  <c r="AF569" i="32" s="1"/>
  <c r="AI569" i="32" s="1"/>
  <c r="Z569" i="32"/>
  <c r="W569" i="32"/>
  <c r="AR568" i="32"/>
  <c r="AU568" i="32" s="1"/>
  <c r="AZ568" i="32" s="1"/>
  <c r="AD568" i="32"/>
  <c r="AF568" i="32" s="1"/>
  <c r="AI568" i="32" s="1"/>
  <c r="Z568" i="32"/>
  <c r="W568" i="32"/>
  <c r="AR567" i="32"/>
  <c r="AU567" i="32" s="1"/>
  <c r="AZ567" i="32" s="1"/>
  <c r="AD567" i="32"/>
  <c r="AF567" i="32" s="1"/>
  <c r="AI567" i="32" s="1"/>
  <c r="Z567" i="32"/>
  <c r="W567" i="32"/>
  <c r="AR566" i="32"/>
  <c r="AU566" i="32" s="1"/>
  <c r="AZ566" i="32" s="1"/>
  <c r="AD566" i="32"/>
  <c r="AF566" i="32" s="1"/>
  <c r="AI566" i="32" s="1"/>
  <c r="Z566" i="32"/>
  <c r="W566" i="32"/>
  <c r="AR565" i="32"/>
  <c r="AU565" i="32" s="1"/>
  <c r="AZ565" i="32" s="1"/>
  <c r="AD565" i="32"/>
  <c r="AF565" i="32" s="1"/>
  <c r="AI565" i="32" s="1"/>
  <c r="Z565" i="32"/>
  <c r="W565" i="32"/>
  <c r="AR564" i="32"/>
  <c r="AU564" i="32" s="1"/>
  <c r="AZ564" i="32" s="1"/>
  <c r="AD564" i="32"/>
  <c r="AF564" i="32" s="1"/>
  <c r="AI564" i="32" s="1"/>
  <c r="Z564" i="32"/>
  <c r="W564" i="32"/>
  <c r="AR563" i="32"/>
  <c r="AU563" i="32" s="1"/>
  <c r="AZ563" i="32" s="1"/>
  <c r="AD563" i="32"/>
  <c r="AF563" i="32" s="1"/>
  <c r="AI563" i="32" s="1"/>
  <c r="Z563" i="32"/>
  <c r="W563" i="32"/>
  <c r="AR562" i="32"/>
  <c r="AU562" i="32" s="1"/>
  <c r="AZ562" i="32" s="1"/>
  <c r="AD562" i="32"/>
  <c r="AF562" i="32" s="1"/>
  <c r="AI562" i="32" s="1"/>
  <c r="Z562" i="32"/>
  <c r="W562" i="32"/>
  <c r="AR561" i="32"/>
  <c r="AU561" i="32" s="1"/>
  <c r="AZ561" i="32" s="1"/>
  <c r="AD561" i="32"/>
  <c r="AF561" i="32" s="1"/>
  <c r="AI561" i="32" s="1"/>
  <c r="Z561" i="32"/>
  <c r="W561" i="32"/>
  <c r="AR560" i="32"/>
  <c r="AU560" i="32" s="1"/>
  <c r="AZ560" i="32" s="1"/>
  <c r="AD560" i="32"/>
  <c r="AF560" i="32" s="1"/>
  <c r="AI560" i="32" s="1"/>
  <c r="Z560" i="32"/>
  <c r="W560" i="32"/>
  <c r="AR559" i="32"/>
  <c r="AU559" i="32" s="1"/>
  <c r="AZ559" i="32" s="1"/>
  <c r="AD559" i="32"/>
  <c r="AF559" i="32" s="1"/>
  <c r="AI559" i="32" s="1"/>
  <c r="Z559" i="32"/>
  <c r="W559" i="32"/>
  <c r="AR558" i="32"/>
  <c r="AU558" i="32" s="1"/>
  <c r="AZ558" i="32" s="1"/>
  <c r="AD558" i="32"/>
  <c r="AF558" i="32" s="1"/>
  <c r="AI558" i="32" s="1"/>
  <c r="Z558" i="32"/>
  <c r="W558" i="32"/>
  <c r="AR557" i="32"/>
  <c r="AU557" i="32" s="1"/>
  <c r="AZ557" i="32" s="1"/>
  <c r="AD557" i="32"/>
  <c r="AF557" i="32" s="1"/>
  <c r="AI557" i="32" s="1"/>
  <c r="Z557" i="32"/>
  <c r="W557" i="32"/>
  <c r="AR556" i="32"/>
  <c r="AU556" i="32" s="1"/>
  <c r="AZ556" i="32" s="1"/>
  <c r="AD556" i="32"/>
  <c r="AF556" i="32" s="1"/>
  <c r="AI556" i="32" s="1"/>
  <c r="Z556" i="32"/>
  <c r="W556" i="32"/>
  <c r="AR555" i="32"/>
  <c r="AU555" i="32" s="1"/>
  <c r="AZ555" i="32" s="1"/>
  <c r="AD555" i="32"/>
  <c r="AF555" i="32" s="1"/>
  <c r="AI555" i="32" s="1"/>
  <c r="Z555" i="32"/>
  <c r="W555" i="32"/>
  <c r="AR554" i="32"/>
  <c r="AU554" i="32" s="1"/>
  <c r="AZ554" i="32" s="1"/>
  <c r="AD554" i="32"/>
  <c r="AF554" i="32" s="1"/>
  <c r="AI554" i="32" s="1"/>
  <c r="Z554" i="32"/>
  <c r="W554" i="32"/>
  <c r="AR553" i="32"/>
  <c r="AU553" i="32" s="1"/>
  <c r="AZ553" i="32" s="1"/>
  <c r="AD553" i="32"/>
  <c r="AF553" i="32" s="1"/>
  <c r="AI553" i="32" s="1"/>
  <c r="Z553" i="32"/>
  <c r="W553" i="32"/>
  <c r="AR552" i="32"/>
  <c r="AU552" i="32" s="1"/>
  <c r="AZ552" i="32" s="1"/>
  <c r="AD552" i="32"/>
  <c r="AF552" i="32" s="1"/>
  <c r="AI552" i="32" s="1"/>
  <c r="Z552" i="32"/>
  <c r="W552" i="32"/>
  <c r="AR551" i="32"/>
  <c r="AU551" i="32" s="1"/>
  <c r="AZ551" i="32" s="1"/>
  <c r="AD551" i="32"/>
  <c r="AF551" i="32" s="1"/>
  <c r="AI551" i="32" s="1"/>
  <c r="Z551" i="32"/>
  <c r="W551" i="32"/>
  <c r="AR550" i="32"/>
  <c r="AU550" i="32" s="1"/>
  <c r="AZ550" i="32" s="1"/>
  <c r="AD550" i="32"/>
  <c r="AF550" i="32" s="1"/>
  <c r="AI550" i="32" s="1"/>
  <c r="Z550" i="32"/>
  <c r="W550" i="32"/>
  <c r="AR549" i="32"/>
  <c r="AU549" i="32" s="1"/>
  <c r="AZ549" i="32" s="1"/>
  <c r="AD549" i="32"/>
  <c r="AF549" i="32" s="1"/>
  <c r="AI549" i="32" s="1"/>
  <c r="Z549" i="32"/>
  <c r="W549" i="32"/>
  <c r="AR548" i="32"/>
  <c r="AU548" i="32" s="1"/>
  <c r="AZ548" i="32" s="1"/>
  <c r="AD548" i="32"/>
  <c r="AF548" i="32" s="1"/>
  <c r="AI548" i="32" s="1"/>
  <c r="Z548" i="32"/>
  <c r="W548" i="32"/>
  <c r="AR547" i="32"/>
  <c r="AU547" i="32" s="1"/>
  <c r="AZ547" i="32" s="1"/>
  <c r="AD547" i="32"/>
  <c r="AF547" i="32" s="1"/>
  <c r="AI547" i="32" s="1"/>
  <c r="Z547" i="32"/>
  <c r="W547" i="32"/>
  <c r="AR546" i="32"/>
  <c r="AU546" i="32" s="1"/>
  <c r="AZ546" i="32" s="1"/>
  <c r="AD546" i="32"/>
  <c r="AF546" i="32" s="1"/>
  <c r="AI546" i="32" s="1"/>
  <c r="Z546" i="32"/>
  <c r="W546" i="32"/>
  <c r="AR545" i="32"/>
  <c r="AU545" i="32" s="1"/>
  <c r="AZ545" i="32" s="1"/>
  <c r="AD545" i="32"/>
  <c r="AF545" i="32" s="1"/>
  <c r="AI545" i="32" s="1"/>
  <c r="Z545" i="32"/>
  <c r="W545" i="32"/>
  <c r="AR544" i="32"/>
  <c r="AU544" i="32" s="1"/>
  <c r="AZ544" i="32" s="1"/>
  <c r="AD544" i="32"/>
  <c r="AF544" i="32" s="1"/>
  <c r="AI544" i="32" s="1"/>
  <c r="Z544" i="32"/>
  <c r="W544" i="32"/>
  <c r="AR543" i="32"/>
  <c r="AU543" i="32" s="1"/>
  <c r="AZ543" i="32" s="1"/>
  <c r="AD543" i="32"/>
  <c r="AF543" i="32" s="1"/>
  <c r="AI543" i="32" s="1"/>
  <c r="Z543" i="32"/>
  <c r="W543" i="32"/>
  <c r="AR542" i="32"/>
  <c r="AU542" i="32" s="1"/>
  <c r="AZ542" i="32" s="1"/>
  <c r="AD542" i="32"/>
  <c r="AF542" i="32" s="1"/>
  <c r="AI542" i="32" s="1"/>
  <c r="Z542" i="32"/>
  <c r="W542" i="32"/>
  <c r="AR541" i="32"/>
  <c r="AU541" i="32" s="1"/>
  <c r="AZ541" i="32" s="1"/>
  <c r="AD541" i="32"/>
  <c r="AF541" i="32" s="1"/>
  <c r="AI541" i="32" s="1"/>
  <c r="Z541" i="32"/>
  <c r="W541" i="32"/>
  <c r="AR540" i="32"/>
  <c r="AU540" i="32" s="1"/>
  <c r="AZ540" i="32" s="1"/>
  <c r="AD540" i="32"/>
  <c r="AF540" i="32" s="1"/>
  <c r="AI540" i="32" s="1"/>
  <c r="Z540" i="32"/>
  <c r="W540" i="32"/>
  <c r="AR539" i="32"/>
  <c r="AU539" i="32" s="1"/>
  <c r="AZ539" i="32" s="1"/>
  <c r="AD539" i="32"/>
  <c r="AF539" i="32" s="1"/>
  <c r="AI539" i="32" s="1"/>
  <c r="Z539" i="32"/>
  <c r="W539" i="32"/>
  <c r="AR538" i="32"/>
  <c r="AU538" i="32" s="1"/>
  <c r="AZ538" i="32" s="1"/>
  <c r="AD538" i="32"/>
  <c r="AF538" i="32" s="1"/>
  <c r="AI538" i="32" s="1"/>
  <c r="Z538" i="32"/>
  <c r="W538" i="32"/>
  <c r="AR537" i="32"/>
  <c r="AU537" i="32" s="1"/>
  <c r="AZ537" i="32" s="1"/>
  <c r="AD537" i="32"/>
  <c r="AF537" i="32" s="1"/>
  <c r="AI537" i="32" s="1"/>
  <c r="Z537" i="32"/>
  <c r="W537" i="32"/>
  <c r="AR536" i="32"/>
  <c r="AU536" i="32" s="1"/>
  <c r="AZ536" i="32" s="1"/>
  <c r="AD536" i="32"/>
  <c r="AF536" i="32" s="1"/>
  <c r="AI536" i="32" s="1"/>
  <c r="Z536" i="32"/>
  <c r="W536" i="32"/>
  <c r="AR535" i="32"/>
  <c r="AU535" i="32" s="1"/>
  <c r="AZ535" i="32" s="1"/>
  <c r="AD535" i="32"/>
  <c r="AF535" i="32" s="1"/>
  <c r="AI535" i="32" s="1"/>
  <c r="Z535" i="32"/>
  <c r="W535" i="32"/>
  <c r="AR534" i="32"/>
  <c r="AU534" i="32" s="1"/>
  <c r="AZ534" i="32" s="1"/>
  <c r="AD534" i="32"/>
  <c r="AF534" i="32" s="1"/>
  <c r="AI534" i="32" s="1"/>
  <c r="Z534" i="32"/>
  <c r="W534" i="32"/>
  <c r="AR533" i="32"/>
  <c r="AU533" i="32" s="1"/>
  <c r="AZ533" i="32" s="1"/>
  <c r="AD533" i="32"/>
  <c r="AF533" i="32" s="1"/>
  <c r="AI533" i="32" s="1"/>
  <c r="Z533" i="32"/>
  <c r="W533" i="32"/>
  <c r="AR532" i="32"/>
  <c r="AU532" i="32" s="1"/>
  <c r="AZ532" i="32" s="1"/>
  <c r="AD532" i="32"/>
  <c r="AF532" i="32" s="1"/>
  <c r="AI532" i="32" s="1"/>
  <c r="Z532" i="32"/>
  <c r="W532" i="32"/>
  <c r="AR531" i="32"/>
  <c r="AU531" i="32" s="1"/>
  <c r="AZ531" i="32" s="1"/>
  <c r="AD531" i="32"/>
  <c r="AF531" i="32" s="1"/>
  <c r="AI531" i="32" s="1"/>
  <c r="Z531" i="32"/>
  <c r="W531" i="32"/>
  <c r="AR530" i="32"/>
  <c r="AU530" i="32" s="1"/>
  <c r="AZ530" i="32" s="1"/>
  <c r="AD530" i="32"/>
  <c r="AF530" i="32" s="1"/>
  <c r="AI530" i="32" s="1"/>
  <c r="Z530" i="32"/>
  <c r="W530" i="32"/>
  <c r="AR529" i="32"/>
  <c r="AU529" i="32" s="1"/>
  <c r="AZ529" i="32" s="1"/>
  <c r="AD529" i="32"/>
  <c r="AF529" i="32" s="1"/>
  <c r="AI529" i="32" s="1"/>
  <c r="Z529" i="32"/>
  <c r="W529" i="32"/>
  <c r="AR528" i="32"/>
  <c r="AU528" i="32" s="1"/>
  <c r="AZ528" i="32" s="1"/>
  <c r="AD528" i="32"/>
  <c r="AF528" i="32" s="1"/>
  <c r="AI528" i="32" s="1"/>
  <c r="Z528" i="32"/>
  <c r="W528" i="32"/>
  <c r="AR527" i="32"/>
  <c r="AU527" i="32" s="1"/>
  <c r="AZ527" i="32" s="1"/>
  <c r="AD527" i="32"/>
  <c r="AF527" i="32" s="1"/>
  <c r="AI527" i="32" s="1"/>
  <c r="Z527" i="32"/>
  <c r="W527" i="32"/>
  <c r="AR526" i="32"/>
  <c r="AU526" i="32" s="1"/>
  <c r="AZ526" i="32" s="1"/>
  <c r="AD526" i="32"/>
  <c r="AF526" i="32" s="1"/>
  <c r="AI526" i="32" s="1"/>
  <c r="Z526" i="32"/>
  <c r="W526" i="32"/>
  <c r="AR525" i="32"/>
  <c r="AU525" i="32" s="1"/>
  <c r="AZ525" i="32" s="1"/>
  <c r="AD525" i="32"/>
  <c r="AF525" i="32" s="1"/>
  <c r="AI525" i="32" s="1"/>
  <c r="Z525" i="32"/>
  <c r="W525" i="32"/>
  <c r="AR524" i="32"/>
  <c r="AU524" i="32" s="1"/>
  <c r="AZ524" i="32" s="1"/>
  <c r="AD524" i="32"/>
  <c r="AF524" i="32" s="1"/>
  <c r="AI524" i="32" s="1"/>
  <c r="Z524" i="32"/>
  <c r="W524" i="32"/>
  <c r="AR523" i="32"/>
  <c r="AU523" i="32" s="1"/>
  <c r="AZ523" i="32" s="1"/>
  <c r="AD523" i="32"/>
  <c r="AF523" i="32" s="1"/>
  <c r="AI523" i="32" s="1"/>
  <c r="Z523" i="32"/>
  <c r="W523" i="32"/>
  <c r="AR522" i="32"/>
  <c r="AU522" i="32" s="1"/>
  <c r="AZ522" i="32" s="1"/>
  <c r="AD522" i="32"/>
  <c r="AF522" i="32" s="1"/>
  <c r="AI522" i="32" s="1"/>
  <c r="Z522" i="32"/>
  <c r="W522" i="32"/>
  <c r="AR521" i="32"/>
  <c r="AU521" i="32" s="1"/>
  <c r="AZ521" i="32" s="1"/>
  <c r="AD521" i="32"/>
  <c r="AF521" i="32" s="1"/>
  <c r="AI521" i="32" s="1"/>
  <c r="Z521" i="32"/>
  <c r="W521" i="32"/>
  <c r="AR520" i="32"/>
  <c r="AU520" i="32" s="1"/>
  <c r="AZ520" i="32" s="1"/>
  <c r="AD520" i="32"/>
  <c r="AF520" i="32" s="1"/>
  <c r="AI520" i="32" s="1"/>
  <c r="Z520" i="32"/>
  <c r="W520" i="32"/>
  <c r="AR519" i="32"/>
  <c r="AU519" i="32" s="1"/>
  <c r="AZ519" i="32" s="1"/>
  <c r="AD519" i="32"/>
  <c r="AF519" i="32" s="1"/>
  <c r="AI519" i="32" s="1"/>
  <c r="Z519" i="32"/>
  <c r="W519" i="32"/>
  <c r="AR518" i="32"/>
  <c r="AU518" i="32" s="1"/>
  <c r="AZ518" i="32" s="1"/>
  <c r="AD518" i="32"/>
  <c r="AF518" i="32" s="1"/>
  <c r="AI518" i="32" s="1"/>
  <c r="Z518" i="32"/>
  <c r="W518" i="32"/>
  <c r="AR517" i="32"/>
  <c r="AU517" i="32" s="1"/>
  <c r="AZ517" i="32" s="1"/>
  <c r="AD517" i="32"/>
  <c r="AF517" i="32" s="1"/>
  <c r="AI517" i="32" s="1"/>
  <c r="Z517" i="32"/>
  <c r="W517" i="32"/>
  <c r="AR516" i="32"/>
  <c r="AU516" i="32" s="1"/>
  <c r="AZ516" i="32" s="1"/>
  <c r="AD516" i="32"/>
  <c r="AF516" i="32" s="1"/>
  <c r="AI516" i="32" s="1"/>
  <c r="Z516" i="32"/>
  <c r="W516" i="32"/>
  <c r="AR515" i="32"/>
  <c r="AU515" i="32" s="1"/>
  <c r="AZ515" i="32" s="1"/>
  <c r="AD515" i="32"/>
  <c r="AF515" i="32" s="1"/>
  <c r="AI515" i="32" s="1"/>
  <c r="Z515" i="32"/>
  <c r="W515" i="32"/>
  <c r="AR514" i="32"/>
  <c r="AU514" i="32" s="1"/>
  <c r="AZ514" i="32" s="1"/>
  <c r="AD514" i="32"/>
  <c r="AF514" i="32" s="1"/>
  <c r="AI514" i="32" s="1"/>
  <c r="Z514" i="32"/>
  <c r="W514" i="32"/>
  <c r="AR513" i="32"/>
  <c r="AU513" i="32" s="1"/>
  <c r="AZ513" i="32" s="1"/>
  <c r="AD513" i="32"/>
  <c r="AF513" i="32" s="1"/>
  <c r="AI513" i="32" s="1"/>
  <c r="Z513" i="32"/>
  <c r="W513" i="32"/>
  <c r="AR512" i="32"/>
  <c r="AU512" i="32" s="1"/>
  <c r="AZ512" i="32" s="1"/>
  <c r="AD512" i="32"/>
  <c r="AF512" i="32" s="1"/>
  <c r="AI512" i="32" s="1"/>
  <c r="Z512" i="32"/>
  <c r="W512" i="32"/>
  <c r="AR511" i="32"/>
  <c r="AU511" i="32" s="1"/>
  <c r="AZ511" i="32" s="1"/>
  <c r="AD511" i="32"/>
  <c r="AF511" i="32" s="1"/>
  <c r="AI511" i="32" s="1"/>
  <c r="Z511" i="32"/>
  <c r="W511" i="32"/>
  <c r="AR510" i="32"/>
  <c r="AU510" i="32" s="1"/>
  <c r="AZ510" i="32" s="1"/>
  <c r="AD510" i="32"/>
  <c r="AF510" i="32" s="1"/>
  <c r="AI510" i="32" s="1"/>
  <c r="Z510" i="32"/>
  <c r="W510" i="32"/>
  <c r="AR509" i="32"/>
  <c r="AU509" i="32" s="1"/>
  <c r="AZ509" i="32" s="1"/>
  <c r="AD509" i="32"/>
  <c r="AF509" i="32" s="1"/>
  <c r="AI509" i="32" s="1"/>
  <c r="Z509" i="32"/>
  <c r="W509" i="32"/>
  <c r="AR508" i="32"/>
  <c r="AU508" i="32" s="1"/>
  <c r="AZ508" i="32" s="1"/>
  <c r="AD508" i="32"/>
  <c r="AF508" i="32" s="1"/>
  <c r="AI508" i="32" s="1"/>
  <c r="Z508" i="32"/>
  <c r="W508" i="32"/>
  <c r="AR507" i="32"/>
  <c r="AU507" i="32" s="1"/>
  <c r="AZ507" i="32" s="1"/>
  <c r="AD507" i="32"/>
  <c r="AF507" i="32" s="1"/>
  <c r="AI507" i="32" s="1"/>
  <c r="Z507" i="32"/>
  <c r="W507" i="32"/>
  <c r="AR506" i="32"/>
  <c r="AU506" i="32" s="1"/>
  <c r="AZ506" i="32" s="1"/>
  <c r="AD506" i="32"/>
  <c r="AF506" i="32" s="1"/>
  <c r="AI506" i="32" s="1"/>
  <c r="Z506" i="32"/>
  <c r="W506" i="32"/>
  <c r="AR505" i="32"/>
  <c r="AU505" i="32" s="1"/>
  <c r="AZ505" i="32" s="1"/>
  <c r="AD505" i="32"/>
  <c r="AF505" i="32" s="1"/>
  <c r="AI505" i="32" s="1"/>
  <c r="Z505" i="32"/>
  <c r="W505" i="32"/>
  <c r="AR504" i="32"/>
  <c r="AU504" i="32" s="1"/>
  <c r="AZ504" i="32" s="1"/>
  <c r="AD504" i="32"/>
  <c r="AF504" i="32" s="1"/>
  <c r="AI504" i="32" s="1"/>
  <c r="Z504" i="32"/>
  <c r="W504" i="32"/>
  <c r="AR503" i="32"/>
  <c r="AU503" i="32" s="1"/>
  <c r="AZ503" i="32" s="1"/>
  <c r="AD503" i="32"/>
  <c r="AF503" i="32" s="1"/>
  <c r="AI503" i="32" s="1"/>
  <c r="Z503" i="32"/>
  <c r="W503" i="32"/>
  <c r="AR502" i="32"/>
  <c r="AU502" i="32" s="1"/>
  <c r="AZ502" i="32" s="1"/>
  <c r="AD502" i="32"/>
  <c r="AF502" i="32" s="1"/>
  <c r="AI502" i="32" s="1"/>
  <c r="Z502" i="32"/>
  <c r="W502" i="32"/>
  <c r="AR501" i="32"/>
  <c r="AU501" i="32" s="1"/>
  <c r="AZ501" i="32" s="1"/>
  <c r="AD501" i="32"/>
  <c r="AF501" i="32" s="1"/>
  <c r="AI501" i="32" s="1"/>
  <c r="Z501" i="32"/>
  <c r="W501" i="32"/>
  <c r="AR500" i="32"/>
  <c r="AU500" i="32" s="1"/>
  <c r="AZ500" i="32" s="1"/>
  <c r="AD500" i="32"/>
  <c r="AF500" i="32" s="1"/>
  <c r="AI500" i="32" s="1"/>
  <c r="Z500" i="32"/>
  <c r="W500" i="32"/>
  <c r="AR499" i="32"/>
  <c r="AU499" i="32" s="1"/>
  <c r="AZ499" i="32" s="1"/>
  <c r="AD499" i="32"/>
  <c r="AF499" i="32" s="1"/>
  <c r="AI499" i="32" s="1"/>
  <c r="Z499" i="32"/>
  <c r="W499" i="32"/>
  <c r="AR498" i="32"/>
  <c r="AU498" i="32" s="1"/>
  <c r="AZ498" i="32" s="1"/>
  <c r="AD498" i="32"/>
  <c r="AF498" i="32" s="1"/>
  <c r="AI498" i="32" s="1"/>
  <c r="Z498" i="32"/>
  <c r="W498" i="32"/>
  <c r="AR497" i="32"/>
  <c r="AU497" i="32" s="1"/>
  <c r="AZ497" i="32" s="1"/>
  <c r="AD497" i="32"/>
  <c r="AF497" i="32" s="1"/>
  <c r="AI497" i="32" s="1"/>
  <c r="Z497" i="32"/>
  <c r="W497" i="32"/>
  <c r="AR496" i="32"/>
  <c r="AU496" i="32" s="1"/>
  <c r="AZ496" i="32" s="1"/>
  <c r="AD496" i="32"/>
  <c r="AF496" i="32" s="1"/>
  <c r="AI496" i="32" s="1"/>
  <c r="Z496" i="32"/>
  <c r="W496" i="32"/>
  <c r="AR495" i="32"/>
  <c r="AU495" i="32" s="1"/>
  <c r="AZ495" i="32" s="1"/>
  <c r="AD495" i="32"/>
  <c r="AF495" i="32" s="1"/>
  <c r="AI495" i="32" s="1"/>
  <c r="Z495" i="32"/>
  <c r="W495" i="32"/>
  <c r="AR494" i="32"/>
  <c r="AU494" i="32" s="1"/>
  <c r="AZ494" i="32" s="1"/>
  <c r="AD494" i="32"/>
  <c r="AF494" i="32" s="1"/>
  <c r="AI494" i="32" s="1"/>
  <c r="Z494" i="32"/>
  <c r="W494" i="32"/>
  <c r="AR493" i="32"/>
  <c r="AU493" i="32" s="1"/>
  <c r="AZ493" i="32" s="1"/>
  <c r="AD493" i="32"/>
  <c r="AF493" i="32" s="1"/>
  <c r="AI493" i="32" s="1"/>
  <c r="Z493" i="32"/>
  <c r="W493" i="32"/>
  <c r="AR492" i="32"/>
  <c r="AU492" i="32" s="1"/>
  <c r="AZ492" i="32" s="1"/>
  <c r="AD492" i="32"/>
  <c r="AF492" i="32" s="1"/>
  <c r="AI492" i="32" s="1"/>
  <c r="Z492" i="32"/>
  <c r="W492" i="32"/>
  <c r="AR491" i="32"/>
  <c r="AU491" i="32" s="1"/>
  <c r="AZ491" i="32" s="1"/>
  <c r="AD491" i="32"/>
  <c r="AF491" i="32" s="1"/>
  <c r="AI491" i="32" s="1"/>
  <c r="Z491" i="32"/>
  <c r="W491" i="32"/>
  <c r="AR490" i="32"/>
  <c r="AU490" i="32" s="1"/>
  <c r="AZ490" i="32" s="1"/>
  <c r="AD490" i="32"/>
  <c r="AF490" i="32" s="1"/>
  <c r="AI490" i="32" s="1"/>
  <c r="Z490" i="32"/>
  <c r="W490" i="32"/>
  <c r="AR489" i="32"/>
  <c r="AU489" i="32" s="1"/>
  <c r="AZ489" i="32" s="1"/>
  <c r="AD489" i="32"/>
  <c r="AF489" i="32" s="1"/>
  <c r="AI489" i="32" s="1"/>
  <c r="Z489" i="32"/>
  <c r="W489" i="32"/>
  <c r="AR488" i="32"/>
  <c r="AU488" i="32" s="1"/>
  <c r="AZ488" i="32" s="1"/>
  <c r="AD488" i="32"/>
  <c r="AF488" i="32" s="1"/>
  <c r="AI488" i="32" s="1"/>
  <c r="Z488" i="32"/>
  <c r="W488" i="32"/>
  <c r="AR487" i="32"/>
  <c r="AU487" i="32" s="1"/>
  <c r="AZ487" i="32" s="1"/>
  <c r="AD487" i="32"/>
  <c r="AF487" i="32" s="1"/>
  <c r="AI487" i="32" s="1"/>
  <c r="Z487" i="32"/>
  <c r="W487" i="32"/>
  <c r="AR486" i="32"/>
  <c r="AU486" i="32" s="1"/>
  <c r="AZ486" i="32" s="1"/>
  <c r="AD486" i="32"/>
  <c r="AF486" i="32" s="1"/>
  <c r="AI486" i="32" s="1"/>
  <c r="Z486" i="32"/>
  <c r="W486" i="32"/>
  <c r="AP485" i="32"/>
  <c r="AR485" i="32" s="1"/>
  <c r="AU485" i="32" s="1"/>
  <c r="AZ485" i="32" s="1"/>
  <c r="AD485" i="32"/>
  <c r="AF485" i="32" s="1"/>
  <c r="AI485" i="32" s="1"/>
  <c r="Z485" i="32"/>
  <c r="W485" i="32"/>
  <c r="AP484" i="32"/>
  <c r="AR484" i="32" s="1"/>
  <c r="AU484" i="32" s="1"/>
  <c r="AZ484" i="32" s="1"/>
  <c r="AD484" i="32"/>
  <c r="AF484" i="32" s="1"/>
  <c r="AI484" i="32" s="1"/>
  <c r="Z484" i="32"/>
  <c r="W484" i="32"/>
  <c r="AP483" i="32"/>
  <c r="AR483" i="32" s="1"/>
  <c r="AU483" i="32" s="1"/>
  <c r="AZ483" i="32" s="1"/>
  <c r="AD483" i="32"/>
  <c r="AF483" i="32" s="1"/>
  <c r="AI483" i="32" s="1"/>
  <c r="Z483" i="32"/>
  <c r="W483" i="32"/>
  <c r="AP482" i="32"/>
  <c r="AR482" i="32" s="1"/>
  <c r="AU482" i="32" s="1"/>
  <c r="AZ482" i="32" s="1"/>
  <c r="AD482" i="32"/>
  <c r="AF482" i="32" s="1"/>
  <c r="AI482" i="32" s="1"/>
  <c r="Z482" i="32"/>
  <c r="W482" i="32"/>
  <c r="AP481" i="32"/>
  <c r="AR481" i="32" s="1"/>
  <c r="AU481" i="32" s="1"/>
  <c r="AZ481" i="32" s="1"/>
  <c r="AD481" i="32"/>
  <c r="AF481" i="32" s="1"/>
  <c r="AI481" i="32" s="1"/>
  <c r="Z481" i="32"/>
  <c r="W481" i="32"/>
  <c r="AP480" i="32"/>
  <c r="AR480" i="32" s="1"/>
  <c r="AU480" i="32" s="1"/>
  <c r="AZ480" i="32" s="1"/>
  <c r="AD480" i="32"/>
  <c r="AF480" i="32" s="1"/>
  <c r="AI480" i="32" s="1"/>
  <c r="Z480" i="32"/>
  <c r="W480" i="32"/>
  <c r="AP479" i="32"/>
  <c r="AR479" i="32" s="1"/>
  <c r="AU479" i="32" s="1"/>
  <c r="AZ479" i="32" s="1"/>
  <c r="AD479" i="32"/>
  <c r="AF479" i="32" s="1"/>
  <c r="AI479" i="32" s="1"/>
  <c r="Z479" i="32"/>
  <c r="W479" i="32"/>
  <c r="AP478" i="32"/>
  <c r="AR478" i="32" s="1"/>
  <c r="AU478" i="32" s="1"/>
  <c r="AZ478" i="32" s="1"/>
  <c r="AD478" i="32"/>
  <c r="AF478" i="32" s="1"/>
  <c r="AI478" i="32" s="1"/>
  <c r="Z478" i="32"/>
  <c r="W478" i="32"/>
  <c r="AP477" i="32"/>
  <c r="AR477" i="32" s="1"/>
  <c r="AU477" i="32" s="1"/>
  <c r="AZ477" i="32" s="1"/>
  <c r="AD477" i="32"/>
  <c r="AF477" i="32" s="1"/>
  <c r="AI477" i="32" s="1"/>
  <c r="Z477" i="32"/>
  <c r="W477" i="32"/>
  <c r="AP476" i="32"/>
  <c r="AR476" i="32" s="1"/>
  <c r="AU476" i="32" s="1"/>
  <c r="AZ476" i="32" s="1"/>
  <c r="AD476" i="32"/>
  <c r="AF476" i="32" s="1"/>
  <c r="AI476" i="32" s="1"/>
  <c r="Z476" i="32"/>
  <c r="W476" i="32"/>
  <c r="AP475" i="32"/>
  <c r="AR475" i="32" s="1"/>
  <c r="AU475" i="32" s="1"/>
  <c r="AZ475" i="32" s="1"/>
  <c r="AD475" i="32"/>
  <c r="AF475" i="32" s="1"/>
  <c r="AI475" i="32" s="1"/>
  <c r="Z475" i="32"/>
  <c r="W475" i="32"/>
  <c r="AP474" i="32"/>
  <c r="AR474" i="32" s="1"/>
  <c r="AU474" i="32" s="1"/>
  <c r="AZ474" i="32" s="1"/>
  <c r="AD474" i="32"/>
  <c r="AF474" i="32" s="1"/>
  <c r="AI474" i="32" s="1"/>
  <c r="Z474" i="32"/>
  <c r="W474" i="32"/>
  <c r="AP473" i="32"/>
  <c r="AR473" i="32" s="1"/>
  <c r="AU473" i="32" s="1"/>
  <c r="AZ473" i="32" s="1"/>
  <c r="AD473" i="32"/>
  <c r="AF473" i="32" s="1"/>
  <c r="AI473" i="32" s="1"/>
  <c r="Z473" i="32"/>
  <c r="W473" i="32"/>
  <c r="AP472" i="32"/>
  <c r="AR472" i="32" s="1"/>
  <c r="AU472" i="32" s="1"/>
  <c r="AZ472" i="32" s="1"/>
  <c r="AD472" i="32"/>
  <c r="AF472" i="32" s="1"/>
  <c r="AI472" i="32" s="1"/>
  <c r="Z472" i="32"/>
  <c r="W472" i="32"/>
  <c r="AP471" i="32"/>
  <c r="AR471" i="32" s="1"/>
  <c r="AU471" i="32" s="1"/>
  <c r="AZ471" i="32" s="1"/>
  <c r="AD471" i="32"/>
  <c r="AF471" i="32" s="1"/>
  <c r="AI471" i="32" s="1"/>
  <c r="Z471" i="32"/>
  <c r="W471" i="32"/>
  <c r="AP470" i="32"/>
  <c r="AR470" i="32" s="1"/>
  <c r="AU470" i="32" s="1"/>
  <c r="AZ470" i="32" s="1"/>
  <c r="AD470" i="32"/>
  <c r="AF470" i="32" s="1"/>
  <c r="AI470" i="32" s="1"/>
  <c r="Z470" i="32"/>
  <c r="W470" i="32"/>
  <c r="AP469" i="32"/>
  <c r="AR469" i="32" s="1"/>
  <c r="AU469" i="32" s="1"/>
  <c r="AZ469" i="32" s="1"/>
  <c r="AD469" i="32"/>
  <c r="AF469" i="32" s="1"/>
  <c r="AI469" i="32" s="1"/>
  <c r="Z469" i="32"/>
  <c r="W469" i="32"/>
  <c r="AP468" i="32"/>
  <c r="AR468" i="32" s="1"/>
  <c r="AU468" i="32" s="1"/>
  <c r="AZ468" i="32" s="1"/>
  <c r="AD468" i="32"/>
  <c r="AF468" i="32" s="1"/>
  <c r="AI468" i="32" s="1"/>
  <c r="Z468" i="32"/>
  <c r="W468" i="32"/>
  <c r="AP467" i="32"/>
  <c r="AR467" i="32" s="1"/>
  <c r="AU467" i="32" s="1"/>
  <c r="AZ467" i="32" s="1"/>
  <c r="AD467" i="32"/>
  <c r="AF467" i="32" s="1"/>
  <c r="AI467" i="32" s="1"/>
  <c r="Z467" i="32"/>
  <c r="W467" i="32"/>
  <c r="AP466" i="32"/>
  <c r="AR466" i="32" s="1"/>
  <c r="AU466" i="32" s="1"/>
  <c r="AZ466" i="32" s="1"/>
  <c r="AD466" i="32"/>
  <c r="AF466" i="32" s="1"/>
  <c r="AI466" i="32" s="1"/>
  <c r="Z466" i="32"/>
  <c r="W466" i="32"/>
  <c r="AP465" i="32"/>
  <c r="AR465" i="32" s="1"/>
  <c r="AU465" i="32" s="1"/>
  <c r="AZ465" i="32" s="1"/>
  <c r="AD465" i="32"/>
  <c r="AF465" i="32" s="1"/>
  <c r="AI465" i="32" s="1"/>
  <c r="Z465" i="32"/>
  <c r="W465" i="32"/>
  <c r="AP464" i="32"/>
  <c r="AR464" i="32" s="1"/>
  <c r="AU464" i="32" s="1"/>
  <c r="AZ464" i="32" s="1"/>
  <c r="AD464" i="32"/>
  <c r="AF464" i="32" s="1"/>
  <c r="AI464" i="32" s="1"/>
  <c r="Z464" i="32"/>
  <c r="W464" i="32"/>
  <c r="AP463" i="32"/>
  <c r="AR463" i="32" s="1"/>
  <c r="AU463" i="32" s="1"/>
  <c r="AZ463" i="32" s="1"/>
  <c r="AD463" i="32"/>
  <c r="AF463" i="32" s="1"/>
  <c r="AI463" i="32" s="1"/>
  <c r="Z463" i="32"/>
  <c r="W463" i="32"/>
  <c r="AP462" i="32"/>
  <c r="AR462" i="32" s="1"/>
  <c r="AU462" i="32" s="1"/>
  <c r="AZ462" i="32" s="1"/>
  <c r="AD462" i="32"/>
  <c r="AF462" i="32" s="1"/>
  <c r="AI462" i="32" s="1"/>
  <c r="Z462" i="32"/>
  <c r="W462" i="32"/>
  <c r="AP461" i="32"/>
  <c r="AR461" i="32" s="1"/>
  <c r="AU461" i="32" s="1"/>
  <c r="AZ461" i="32" s="1"/>
  <c r="AD461" i="32"/>
  <c r="AF461" i="32" s="1"/>
  <c r="AI461" i="32" s="1"/>
  <c r="Z461" i="32"/>
  <c r="W461" i="32"/>
  <c r="AP460" i="32"/>
  <c r="AR460" i="32" s="1"/>
  <c r="AU460" i="32" s="1"/>
  <c r="AZ460" i="32" s="1"/>
  <c r="AD460" i="32"/>
  <c r="AF460" i="32" s="1"/>
  <c r="AI460" i="32" s="1"/>
  <c r="Z460" i="32"/>
  <c r="W460" i="32"/>
  <c r="AP459" i="32"/>
  <c r="AR459" i="32" s="1"/>
  <c r="AU459" i="32" s="1"/>
  <c r="AZ459" i="32" s="1"/>
  <c r="AD459" i="32"/>
  <c r="AF459" i="32" s="1"/>
  <c r="AI459" i="32" s="1"/>
  <c r="Z459" i="32"/>
  <c r="W459" i="32"/>
  <c r="AP458" i="32"/>
  <c r="AR458" i="32" s="1"/>
  <c r="AU458" i="32" s="1"/>
  <c r="AZ458" i="32" s="1"/>
  <c r="AD458" i="32"/>
  <c r="AF458" i="32" s="1"/>
  <c r="AI458" i="32" s="1"/>
  <c r="Z458" i="32"/>
  <c r="W458" i="32"/>
  <c r="AP457" i="32"/>
  <c r="AR457" i="32" s="1"/>
  <c r="AU457" i="32" s="1"/>
  <c r="AZ457" i="32" s="1"/>
  <c r="AD457" i="32"/>
  <c r="AF457" i="32" s="1"/>
  <c r="AI457" i="32" s="1"/>
  <c r="Z457" i="32"/>
  <c r="W457" i="32"/>
  <c r="AP456" i="32"/>
  <c r="AR456" i="32" s="1"/>
  <c r="AU456" i="32" s="1"/>
  <c r="AZ456" i="32" s="1"/>
  <c r="AD456" i="32"/>
  <c r="AF456" i="32" s="1"/>
  <c r="AI456" i="32" s="1"/>
  <c r="Z456" i="32"/>
  <c r="W456" i="32"/>
  <c r="AP455" i="32"/>
  <c r="AR455" i="32" s="1"/>
  <c r="AU455" i="32" s="1"/>
  <c r="AZ455" i="32" s="1"/>
  <c r="AD455" i="32"/>
  <c r="AF455" i="32" s="1"/>
  <c r="AI455" i="32" s="1"/>
  <c r="Z455" i="32"/>
  <c r="W455" i="32"/>
  <c r="AP454" i="32"/>
  <c r="AR454" i="32" s="1"/>
  <c r="AU454" i="32" s="1"/>
  <c r="AZ454" i="32" s="1"/>
  <c r="AD454" i="32"/>
  <c r="AF454" i="32" s="1"/>
  <c r="AI454" i="32" s="1"/>
  <c r="Z454" i="32"/>
  <c r="W454" i="32"/>
  <c r="AP453" i="32"/>
  <c r="AR453" i="32" s="1"/>
  <c r="AU453" i="32" s="1"/>
  <c r="AZ453" i="32" s="1"/>
  <c r="AD453" i="32"/>
  <c r="AF453" i="32" s="1"/>
  <c r="AI453" i="32" s="1"/>
  <c r="Z453" i="32"/>
  <c r="W453" i="32"/>
  <c r="AP452" i="32"/>
  <c r="AR452" i="32" s="1"/>
  <c r="AU452" i="32" s="1"/>
  <c r="AZ452" i="32" s="1"/>
  <c r="AD452" i="32"/>
  <c r="AF452" i="32" s="1"/>
  <c r="AI452" i="32" s="1"/>
  <c r="Z452" i="32"/>
  <c r="W452" i="32"/>
  <c r="AP451" i="32"/>
  <c r="AR451" i="32" s="1"/>
  <c r="AU451" i="32" s="1"/>
  <c r="AZ451" i="32" s="1"/>
  <c r="AD451" i="32"/>
  <c r="AF451" i="32" s="1"/>
  <c r="AI451" i="32" s="1"/>
  <c r="Z451" i="32"/>
  <c r="W451" i="32"/>
  <c r="AP450" i="32"/>
  <c r="AR450" i="32" s="1"/>
  <c r="AU450" i="32" s="1"/>
  <c r="AZ450" i="32" s="1"/>
  <c r="AD450" i="32"/>
  <c r="AF450" i="32" s="1"/>
  <c r="AI450" i="32" s="1"/>
  <c r="Z450" i="32"/>
  <c r="W450" i="32"/>
  <c r="AP449" i="32"/>
  <c r="AR449" i="32" s="1"/>
  <c r="AU449" i="32" s="1"/>
  <c r="AZ449" i="32" s="1"/>
  <c r="AD449" i="32"/>
  <c r="AF449" i="32" s="1"/>
  <c r="AI449" i="32" s="1"/>
  <c r="Z449" i="32"/>
  <c r="W449" i="32"/>
  <c r="AP448" i="32"/>
  <c r="AR448" i="32" s="1"/>
  <c r="AU448" i="32" s="1"/>
  <c r="AZ448" i="32" s="1"/>
  <c r="AD448" i="32"/>
  <c r="AF448" i="32" s="1"/>
  <c r="AI448" i="32" s="1"/>
  <c r="Z448" i="32"/>
  <c r="W448" i="32"/>
  <c r="AP447" i="32"/>
  <c r="AR447" i="32" s="1"/>
  <c r="AU447" i="32" s="1"/>
  <c r="AZ447" i="32" s="1"/>
  <c r="AD447" i="32"/>
  <c r="AF447" i="32" s="1"/>
  <c r="AI447" i="32" s="1"/>
  <c r="Z447" i="32"/>
  <c r="W447" i="32"/>
  <c r="AP446" i="32"/>
  <c r="AR446" i="32" s="1"/>
  <c r="AU446" i="32" s="1"/>
  <c r="AZ446" i="32" s="1"/>
  <c r="AD446" i="32"/>
  <c r="AF446" i="32" s="1"/>
  <c r="AI446" i="32" s="1"/>
  <c r="Z446" i="32"/>
  <c r="W446" i="32"/>
  <c r="AP445" i="32"/>
  <c r="AR445" i="32" s="1"/>
  <c r="AU445" i="32" s="1"/>
  <c r="AZ445" i="32" s="1"/>
  <c r="AD445" i="32"/>
  <c r="AF445" i="32" s="1"/>
  <c r="AI445" i="32" s="1"/>
  <c r="Z445" i="32"/>
  <c r="W445" i="32"/>
  <c r="AP444" i="32"/>
  <c r="AR444" i="32" s="1"/>
  <c r="AU444" i="32" s="1"/>
  <c r="AZ444" i="32" s="1"/>
  <c r="AD444" i="32"/>
  <c r="AF444" i="32" s="1"/>
  <c r="AI444" i="32" s="1"/>
  <c r="Z444" i="32"/>
  <c r="W444" i="32"/>
  <c r="AP443" i="32"/>
  <c r="AR443" i="32" s="1"/>
  <c r="AU443" i="32" s="1"/>
  <c r="AZ443" i="32" s="1"/>
  <c r="AD443" i="32"/>
  <c r="AF443" i="32" s="1"/>
  <c r="AI443" i="32" s="1"/>
  <c r="Z443" i="32"/>
  <c r="W443" i="32"/>
  <c r="AP442" i="32"/>
  <c r="AR442" i="32" s="1"/>
  <c r="AU442" i="32" s="1"/>
  <c r="AZ442" i="32" s="1"/>
  <c r="AD442" i="32"/>
  <c r="AF442" i="32" s="1"/>
  <c r="AI442" i="32" s="1"/>
  <c r="Z442" i="32"/>
  <c r="W442" i="32"/>
  <c r="AP441" i="32"/>
  <c r="AR441" i="32" s="1"/>
  <c r="AU441" i="32" s="1"/>
  <c r="AZ441" i="32" s="1"/>
  <c r="AD441" i="32"/>
  <c r="AF441" i="32" s="1"/>
  <c r="AI441" i="32" s="1"/>
  <c r="Z441" i="32"/>
  <c r="W441" i="32"/>
  <c r="AP440" i="32"/>
  <c r="AR440" i="32" s="1"/>
  <c r="AU440" i="32" s="1"/>
  <c r="AZ440" i="32" s="1"/>
  <c r="AD440" i="32"/>
  <c r="AF440" i="32" s="1"/>
  <c r="AI440" i="32" s="1"/>
  <c r="Z440" i="32"/>
  <c r="W440" i="32"/>
  <c r="AP439" i="32"/>
  <c r="AR439" i="32" s="1"/>
  <c r="AU439" i="32" s="1"/>
  <c r="AZ439" i="32" s="1"/>
  <c r="AD439" i="32"/>
  <c r="AF439" i="32" s="1"/>
  <c r="AI439" i="32" s="1"/>
  <c r="Z439" i="32"/>
  <c r="W439" i="32"/>
  <c r="AP438" i="32"/>
  <c r="AR438" i="32" s="1"/>
  <c r="AU438" i="32" s="1"/>
  <c r="AZ438" i="32" s="1"/>
  <c r="AD438" i="32"/>
  <c r="AF438" i="32" s="1"/>
  <c r="AI438" i="32" s="1"/>
  <c r="Z438" i="32"/>
  <c r="W438" i="32"/>
  <c r="AP437" i="32"/>
  <c r="AR437" i="32" s="1"/>
  <c r="AU437" i="32" s="1"/>
  <c r="AZ437" i="32" s="1"/>
  <c r="AD437" i="32"/>
  <c r="AF437" i="32" s="1"/>
  <c r="AI437" i="32" s="1"/>
  <c r="Z437" i="32"/>
  <c r="W437" i="32"/>
  <c r="AP436" i="32"/>
  <c r="AR436" i="32" s="1"/>
  <c r="AU436" i="32" s="1"/>
  <c r="AZ436" i="32" s="1"/>
  <c r="AD436" i="32"/>
  <c r="AF436" i="32" s="1"/>
  <c r="AI436" i="32" s="1"/>
  <c r="Z436" i="32"/>
  <c r="W436" i="32"/>
  <c r="AP435" i="32"/>
  <c r="AR435" i="32" s="1"/>
  <c r="AU435" i="32" s="1"/>
  <c r="AZ435" i="32" s="1"/>
  <c r="AD435" i="32"/>
  <c r="AF435" i="32" s="1"/>
  <c r="AI435" i="32" s="1"/>
  <c r="Z435" i="32"/>
  <c r="W435" i="32"/>
  <c r="AP434" i="32"/>
  <c r="AR434" i="32" s="1"/>
  <c r="AU434" i="32" s="1"/>
  <c r="AZ434" i="32" s="1"/>
  <c r="AD434" i="32"/>
  <c r="AF434" i="32" s="1"/>
  <c r="AI434" i="32" s="1"/>
  <c r="Z434" i="32"/>
  <c r="W434" i="32"/>
  <c r="AP433" i="32"/>
  <c r="AR433" i="32" s="1"/>
  <c r="AU433" i="32" s="1"/>
  <c r="AZ433" i="32" s="1"/>
  <c r="AD433" i="32"/>
  <c r="AF433" i="32" s="1"/>
  <c r="AI433" i="32" s="1"/>
  <c r="Z433" i="32"/>
  <c r="W433" i="32"/>
  <c r="AP432" i="32"/>
  <c r="AR432" i="32" s="1"/>
  <c r="AU432" i="32" s="1"/>
  <c r="AZ432" i="32" s="1"/>
  <c r="AD432" i="32"/>
  <c r="AF432" i="32" s="1"/>
  <c r="AI432" i="32" s="1"/>
  <c r="Z432" i="32"/>
  <c r="W432" i="32"/>
  <c r="AP431" i="32"/>
  <c r="AR431" i="32" s="1"/>
  <c r="AU431" i="32" s="1"/>
  <c r="AZ431" i="32" s="1"/>
  <c r="AD431" i="32"/>
  <c r="AF431" i="32" s="1"/>
  <c r="AI431" i="32" s="1"/>
  <c r="Z431" i="32"/>
  <c r="W431" i="32"/>
  <c r="AP430" i="32"/>
  <c r="AR430" i="32" s="1"/>
  <c r="AU430" i="32" s="1"/>
  <c r="AZ430" i="32" s="1"/>
  <c r="AD430" i="32"/>
  <c r="AF430" i="32" s="1"/>
  <c r="AI430" i="32" s="1"/>
  <c r="Z430" i="32"/>
  <c r="W430" i="32"/>
  <c r="AP429" i="32"/>
  <c r="AR429" i="32" s="1"/>
  <c r="AU429" i="32" s="1"/>
  <c r="AZ429" i="32" s="1"/>
  <c r="AD429" i="32"/>
  <c r="AF429" i="32" s="1"/>
  <c r="AI429" i="32" s="1"/>
  <c r="Z429" i="32"/>
  <c r="W429" i="32"/>
  <c r="AP428" i="32"/>
  <c r="AR428" i="32" s="1"/>
  <c r="AU428" i="32" s="1"/>
  <c r="AZ428" i="32" s="1"/>
  <c r="AD428" i="32"/>
  <c r="AF428" i="32" s="1"/>
  <c r="AI428" i="32" s="1"/>
  <c r="Z428" i="32"/>
  <c r="W428" i="32"/>
  <c r="AP427" i="32"/>
  <c r="AR427" i="32" s="1"/>
  <c r="AU427" i="32" s="1"/>
  <c r="AZ427" i="32" s="1"/>
  <c r="AD427" i="32"/>
  <c r="AF427" i="32" s="1"/>
  <c r="AI427" i="32" s="1"/>
  <c r="Z427" i="32"/>
  <c r="W427" i="32"/>
  <c r="AP426" i="32"/>
  <c r="AR426" i="32" s="1"/>
  <c r="AU426" i="32" s="1"/>
  <c r="AZ426" i="32" s="1"/>
  <c r="AD426" i="32"/>
  <c r="AF426" i="32" s="1"/>
  <c r="AI426" i="32" s="1"/>
  <c r="Z426" i="32"/>
  <c r="W426" i="32"/>
  <c r="AP425" i="32"/>
  <c r="AR425" i="32" s="1"/>
  <c r="AU425" i="32" s="1"/>
  <c r="AZ425" i="32" s="1"/>
  <c r="AD425" i="32"/>
  <c r="AF425" i="32" s="1"/>
  <c r="AI425" i="32" s="1"/>
  <c r="Z425" i="32"/>
  <c r="W425" i="32"/>
  <c r="AP424" i="32"/>
  <c r="AR424" i="32" s="1"/>
  <c r="AU424" i="32" s="1"/>
  <c r="AZ424" i="32" s="1"/>
  <c r="AD424" i="32"/>
  <c r="AF424" i="32" s="1"/>
  <c r="AI424" i="32" s="1"/>
  <c r="Z424" i="32"/>
  <c r="W424" i="32"/>
  <c r="AP423" i="32"/>
  <c r="AR423" i="32" s="1"/>
  <c r="AU423" i="32" s="1"/>
  <c r="AZ423" i="32" s="1"/>
  <c r="AD423" i="32"/>
  <c r="AF423" i="32" s="1"/>
  <c r="AI423" i="32" s="1"/>
  <c r="Z423" i="32"/>
  <c r="W423" i="32"/>
  <c r="AP422" i="32"/>
  <c r="AR422" i="32" s="1"/>
  <c r="AU422" i="32" s="1"/>
  <c r="AZ422" i="32" s="1"/>
  <c r="AD422" i="32"/>
  <c r="AF422" i="32" s="1"/>
  <c r="AI422" i="32" s="1"/>
  <c r="Z422" i="32"/>
  <c r="W422" i="32"/>
  <c r="AP421" i="32"/>
  <c r="AR421" i="32" s="1"/>
  <c r="AU421" i="32" s="1"/>
  <c r="AZ421" i="32" s="1"/>
  <c r="AD421" i="32"/>
  <c r="AF421" i="32" s="1"/>
  <c r="AI421" i="32" s="1"/>
  <c r="Z421" i="32"/>
  <c r="W421" i="32"/>
  <c r="AP420" i="32"/>
  <c r="AR420" i="32" s="1"/>
  <c r="AU420" i="32" s="1"/>
  <c r="AZ420" i="32" s="1"/>
  <c r="AD420" i="32"/>
  <c r="AF420" i="32" s="1"/>
  <c r="AI420" i="32" s="1"/>
  <c r="Z420" i="32"/>
  <c r="W420" i="32"/>
  <c r="AP419" i="32"/>
  <c r="AR419" i="32" s="1"/>
  <c r="AU419" i="32" s="1"/>
  <c r="AZ419" i="32" s="1"/>
  <c r="AD419" i="32"/>
  <c r="AF419" i="32" s="1"/>
  <c r="AI419" i="32" s="1"/>
  <c r="Z419" i="32"/>
  <c r="W419" i="32"/>
  <c r="AP418" i="32"/>
  <c r="AR418" i="32" s="1"/>
  <c r="AU418" i="32" s="1"/>
  <c r="AZ418" i="32" s="1"/>
  <c r="AD418" i="32"/>
  <c r="AF418" i="32" s="1"/>
  <c r="AI418" i="32" s="1"/>
  <c r="Z418" i="32"/>
  <c r="W418" i="32"/>
  <c r="AP417" i="32"/>
  <c r="AR417" i="32" s="1"/>
  <c r="AU417" i="32" s="1"/>
  <c r="AZ417" i="32" s="1"/>
  <c r="AD417" i="32"/>
  <c r="AF417" i="32" s="1"/>
  <c r="AI417" i="32" s="1"/>
  <c r="Z417" i="32"/>
  <c r="W417" i="32"/>
  <c r="AP416" i="32"/>
  <c r="AR416" i="32" s="1"/>
  <c r="AU416" i="32" s="1"/>
  <c r="AZ416" i="32" s="1"/>
  <c r="AD416" i="32"/>
  <c r="AF416" i="32" s="1"/>
  <c r="AI416" i="32" s="1"/>
  <c r="Z416" i="32"/>
  <c r="W416" i="32"/>
  <c r="AP415" i="32"/>
  <c r="AR415" i="32" s="1"/>
  <c r="AU415" i="32" s="1"/>
  <c r="AZ415" i="32" s="1"/>
  <c r="AD415" i="32"/>
  <c r="AF415" i="32" s="1"/>
  <c r="AI415" i="32" s="1"/>
  <c r="Z415" i="32"/>
  <c r="W415" i="32"/>
  <c r="AP414" i="32"/>
  <c r="AR414" i="32" s="1"/>
  <c r="AU414" i="32" s="1"/>
  <c r="AZ414" i="32" s="1"/>
  <c r="AD414" i="32"/>
  <c r="AF414" i="32" s="1"/>
  <c r="AI414" i="32" s="1"/>
  <c r="Z414" i="32"/>
  <c r="W414" i="32"/>
  <c r="AP413" i="32"/>
  <c r="AR413" i="32" s="1"/>
  <c r="AU413" i="32" s="1"/>
  <c r="AZ413" i="32" s="1"/>
  <c r="AD413" i="32"/>
  <c r="AF413" i="32" s="1"/>
  <c r="AI413" i="32" s="1"/>
  <c r="Z413" i="32"/>
  <c r="W413" i="32"/>
  <c r="AP412" i="32"/>
  <c r="AR412" i="32" s="1"/>
  <c r="AU412" i="32" s="1"/>
  <c r="AZ412" i="32" s="1"/>
  <c r="AD412" i="32"/>
  <c r="AF412" i="32" s="1"/>
  <c r="AI412" i="32" s="1"/>
  <c r="Z412" i="32"/>
  <c r="W412" i="32"/>
  <c r="AP411" i="32"/>
  <c r="AR411" i="32" s="1"/>
  <c r="AU411" i="32" s="1"/>
  <c r="AZ411" i="32" s="1"/>
  <c r="AD411" i="32"/>
  <c r="AF411" i="32" s="1"/>
  <c r="AI411" i="32" s="1"/>
  <c r="Z411" i="32"/>
  <c r="W411" i="32"/>
  <c r="AP410" i="32"/>
  <c r="AR410" i="32" s="1"/>
  <c r="AU410" i="32" s="1"/>
  <c r="AZ410" i="32" s="1"/>
  <c r="AD410" i="32"/>
  <c r="AF410" i="32" s="1"/>
  <c r="AI410" i="32" s="1"/>
  <c r="Z410" i="32"/>
  <c r="W410" i="32"/>
  <c r="AP409" i="32"/>
  <c r="AR409" i="32" s="1"/>
  <c r="AU409" i="32" s="1"/>
  <c r="AZ409" i="32" s="1"/>
  <c r="AD409" i="32"/>
  <c r="AF409" i="32" s="1"/>
  <c r="AI409" i="32" s="1"/>
  <c r="Z409" i="32"/>
  <c r="W409" i="32"/>
  <c r="AP408" i="32"/>
  <c r="AR408" i="32" s="1"/>
  <c r="AU408" i="32" s="1"/>
  <c r="AZ408" i="32" s="1"/>
  <c r="AD408" i="32"/>
  <c r="AF408" i="32" s="1"/>
  <c r="AI408" i="32" s="1"/>
  <c r="Z408" i="32"/>
  <c r="W408" i="32"/>
  <c r="AP407" i="32"/>
  <c r="AR407" i="32" s="1"/>
  <c r="AU407" i="32" s="1"/>
  <c r="AZ407" i="32" s="1"/>
  <c r="AD407" i="32"/>
  <c r="AF407" i="32" s="1"/>
  <c r="AI407" i="32" s="1"/>
  <c r="Z407" i="32"/>
  <c r="W407" i="32"/>
  <c r="AP406" i="32"/>
  <c r="AR406" i="32" s="1"/>
  <c r="AU406" i="32" s="1"/>
  <c r="AZ406" i="32" s="1"/>
  <c r="AD406" i="32"/>
  <c r="AF406" i="32" s="1"/>
  <c r="AI406" i="32" s="1"/>
  <c r="Z406" i="32"/>
  <c r="W406" i="32"/>
  <c r="AP405" i="32"/>
  <c r="AR405" i="32" s="1"/>
  <c r="AU405" i="32" s="1"/>
  <c r="AZ405" i="32" s="1"/>
  <c r="AD405" i="32"/>
  <c r="AF405" i="32" s="1"/>
  <c r="AI405" i="32" s="1"/>
  <c r="Z405" i="32"/>
  <c r="W405" i="32"/>
  <c r="AP404" i="32"/>
  <c r="AR404" i="32" s="1"/>
  <c r="AU404" i="32" s="1"/>
  <c r="AZ404" i="32" s="1"/>
  <c r="AD404" i="32"/>
  <c r="AF404" i="32" s="1"/>
  <c r="AI404" i="32" s="1"/>
  <c r="Z404" i="32"/>
  <c r="W404" i="32"/>
  <c r="AP403" i="32"/>
  <c r="AR403" i="32" s="1"/>
  <c r="AU403" i="32" s="1"/>
  <c r="AZ403" i="32" s="1"/>
  <c r="AD403" i="32"/>
  <c r="AF403" i="32" s="1"/>
  <c r="AI403" i="32" s="1"/>
  <c r="Z403" i="32"/>
  <c r="W403" i="32"/>
  <c r="AP402" i="32"/>
  <c r="AR402" i="32" s="1"/>
  <c r="AU402" i="32" s="1"/>
  <c r="AZ402" i="32" s="1"/>
  <c r="AD402" i="32"/>
  <c r="AF402" i="32" s="1"/>
  <c r="AI402" i="32" s="1"/>
  <c r="Z402" i="32"/>
  <c r="W402" i="32"/>
  <c r="AP401" i="32"/>
  <c r="AR401" i="32" s="1"/>
  <c r="AU401" i="32" s="1"/>
  <c r="AZ401" i="32" s="1"/>
  <c r="AD401" i="32"/>
  <c r="AF401" i="32" s="1"/>
  <c r="AI401" i="32" s="1"/>
  <c r="Z401" i="32"/>
  <c r="W401" i="32"/>
  <c r="AP400" i="32"/>
  <c r="AR400" i="32" s="1"/>
  <c r="AU400" i="32" s="1"/>
  <c r="AZ400" i="32" s="1"/>
  <c r="AD400" i="32"/>
  <c r="AF400" i="32" s="1"/>
  <c r="AI400" i="32" s="1"/>
  <c r="Z400" i="32"/>
  <c r="W400" i="32"/>
  <c r="AP399" i="32"/>
  <c r="AR399" i="32" s="1"/>
  <c r="AU399" i="32" s="1"/>
  <c r="AZ399" i="32" s="1"/>
  <c r="AD399" i="32"/>
  <c r="AF399" i="32" s="1"/>
  <c r="AI399" i="32" s="1"/>
  <c r="Z399" i="32"/>
  <c r="W399" i="32"/>
  <c r="AP398" i="32"/>
  <c r="AR398" i="32" s="1"/>
  <c r="AU398" i="32" s="1"/>
  <c r="AZ398" i="32" s="1"/>
  <c r="AD398" i="32"/>
  <c r="AF398" i="32" s="1"/>
  <c r="AI398" i="32" s="1"/>
  <c r="Z398" i="32"/>
  <c r="W398" i="32"/>
  <c r="AP397" i="32"/>
  <c r="AR397" i="32" s="1"/>
  <c r="AU397" i="32" s="1"/>
  <c r="AZ397" i="32" s="1"/>
  <c r="AD397" i="32"/>
  <c r="AF397" i="32" s="1"/>
  <c r="AI397" i="32" s="1"/>
  <c r="Z397" i="32"/>
  <c r="W397" i="32"/>
  <c r="AP396" i="32"/>
  <c r="AR396" i="32" s="1"/>
  <c r="AU396" i="32" s="1"/>
  <c r="AZ396" i="32" s="1"/>
  <c r="AD396" i="32"/>
  <c r="AF396" i="32" s="1"/>
  <c r="AI396" i="32" s="1"/>
  <c r="Z396" i="32"/>
  <c r="W396" i="32"/>
  <c r="AP395" i="32"/>
  <c r="AR395" i="32" s="1"/>
  <c r="AU395" i="32" s="1"/>
  <c r="AZ395" i="32" s="1"/>
  <c r="AD395" i="32"/>
  <c r="AF395" i="32" s="1"/>
  <c r="AI395" i="32" s="1"/>
  <c r="Z395" i="32"/>
  <c r="W395" i="32"/>
  <c r="AP394" i="32"/>
  <c r="AR394" i="32" s="1"/>
  <c r="AU394" i="32" s="1"/>
  <c r="AZ394" i="32" s="1"/>
  <c r="AD394" i="32"/>
  <c r="AF394" i="32" s="1"/>
  <c r="AI394" i="32" s="1"/>
  <c r="Z394" i="32"/>
  <c r="W394" i="32"/>
  <c r="AP393" i="32"/>
  <c r="AR393" i="32" s="1"/>
  <c r="AU393" i="32" s="1"/>
  <c r="AZ393" i="32" s="1"/>
  <c r="AD393" i="32"/>
  <c r="AF393" i="32" s="1"/>
  <c r="AI393" i="32" s="1"/>
  <c r="Z393" i="32"/>
  <c r="W393" i="32"/>
  <c r="AP392" i="32"/>
  <c r="AR392" i="32" s="1"/>
  <c r="AU392" i="32" s="1"/>
  <c r="AZ392" i="32" s="1"/>
  <c r="AD392" i="32"/>
  <c r="AF392" i="32" s="1"/>
  <c r="AI392" i="32" s="1"/>
  <c r="Z392" i="32"/>
  <c r="W392" i="32"/>
  <c r="AP391" i="32"/>
  <c r="AR391" i="32" s="1"/>
  <c r="AU391" i="32" s="1"/>
  <c r="AZ391" i="32" s="1"/>
  <c r="AD391" i="32"/>
  <c r="AF391" i="32" s="1"/>
  <c r="AI391" i="32" s="1"/>
  <c r="Z391" i="32"/>
  <c r="W391" i="32"/>
  <c r="AP390" i="32"/>
  <c r="AR390" i="32" s="1"/>
  <c r="AU390" i="32" s="1"/>
  <c r="AZ390" i="32" s="1"/>
  <c r="AD390" i="32"/>
  <c r="AF390" i="32" s="1"/>
  <c r="AI390" i="32" s="1"/>
  <c r="Z390" i="32"/>
  <c r="W390" i="32"/>
  <c r="AP389" i="32"/>
  <c r="AR389" i="32" s="1"/>
  <c r="AU389" i="32" s="1"/>
  <c r="AZ389" i="32" s="1"/>
  <c r="AD389" i="32"/>
  <c r="AF389" i="32" s="1"/>
  <c r="AI389" i="32" s="1"/>
  <c r="Z389" i="32"/>
  <c r="W389" i="32"/>
  <c r="AP388" i="32"/>
  <c r="AR388" i="32" s="1"/>
  <c r="AU388" i="32" s="1"/>
  <c r="AZ388" i="32" s="1"/>
  <c r="AD388" i="32"/>
  <c r="AF388" i="32" s="1"/>
  <c r="AI388" i="32" s="1"/>
  <c r="Z388" i="32"/>
  <c r="W388" i="32"/>
  <c r="AP387" i="32"/>
  <c r="AR387" i="32" s="1"/>
  <c r="AU387" i="32" s="1"/>
  <c r="AZ387" i="32" s="1"/>
  <c r="AD387" i="32"/>
  <c r="AF387" i="32" s="1"/>
  <c r="AI387" i="32" s="1"/>
  <c r="Z387" i="32"/>
  <c r="W387" i="32"/>
  <c r="AP386" i="32"/>
  <c r="AR386" i="32" s="1"/>
  <c r="AU386" i="32" s="1"/>
  <c r="AZ386" i="32" s="1"/>
  <c r="AD386" i="32"/>
  <c r="AF386" i="32" s="1"/>
  <c r="AI386" i="32" s="1"/>
  <c r="Z386" i="32"/>
  <c r="W386" i="32"/>
  <c r="AP385" i="32"/>
  <c r="AR385" i="32" s="1"/>
  <c r="AU385" i="32" s="1"/>
  <c r="AZ385" i="32" s="1"/>
  <c r="AD385" i="32"/>
  <c r="AF385" i="32" s="1"/>
  <c r="AI385" i="32" s="1"/>
  <c r="Z385" i="32"/>
  <c r="W385" i="32"/>
  <c r="AP384" i="32"/>
  <c r="AR384" i="32" s="1"/>
  <c r="AU384" i="32" s="1"/>
  <c r="AZ384" i="32" s="1"/>
  <c r="AD384" i="32"/>
  <c r="AF384" i="32" s="1"/>
  <c r="AI384" i="32" s="1"/>
  <c r="Z384" i="32"/>
  <c r="W384" i="32"/>
  <c r="AP383" i="32"/>
  <c r="AR383" i="32" s="1"/>
  <c r="AU383" i="32" s="1"/>
  <c r="AZ383" i="32" s="1"/>
  <c r="AD383" i="32"/>
  <c r="AF383" i="32" s="1"/>
  <c r="AI383" i="32" s="1"/>
  <c r="Z383" i="32"/>
  <c r="W383" i="32"/>
  <c r="AP382" i="32"/>
  <c r="AR382" i="32" s="1"/>
  <c r="AU382" i="32" s="1"/>
  <c r="AZ382" i="32" s="1"/>
  <c r="AD382" i="32"/>
  <c r="AF382" i="32" s="1"/>
  <c r="AI382" i="32" s="1"/>
  <c r="Z382" i="32"/>
  <c r="W382" i="32"/>
  <c r="AP381" i="32"/>
  <c r="AR381" i="32" s="1"/>
  <c r="AU381" i="32" s="1"/>
  <c r="AZ381" i="32" s="1"/>
  <c r="AD381" i="32"/>
  <c r="AF381" i="32" s="1"/>
  <c r="AI381" i="32" s="1"/>
  <c r="Z381" i="32"/>
  <c r="W381" i="32"/>
  <c r="AP380" i="32"/>
  <c r="AR380" i="32" s="1"/>
  <c r="AU380" i="32" s="1"/>
  <c r="AZ380" i="32" s="1"/>
  <c r="AD380" i="32"/>
  <c r="AF380" i="32" s="1"/>
  <c r="AI380" i="32" s="1"/>
  <c r="Z380" i="32"/>
  <c r="W380" i="32"/>
  <c r="AP379" i="32"/>
  <c r="AR379" i="32" s="1"/>
  <c r="AU379" i="32" s="1"/>
  <c r="AZ379" i="32" s="1"/>
  <c r="AD379" i="32"/>
  <c r="AF379" i="32" s="1"/>
  <c r="AI379" i="32" s="1"/>
  <c r="Z379" i="32"/>
  <c r="W379" i="32"/>
  <c r="AP378" i="32"/>
  <c r="AR378" i="32" s="1"/>
  <c r="AU378" i="32" s="1"/>
  <c r="AZ378" i="32" s="1"/>
  <c r="AD378" i="32"/>
  <c r="AF378" i="32" s="1"/>
  <c r="AI378" i="32" s="1"/>
  <c r="Z378" i="32"/>
  <c r="W378" i="32"/>
  <c r="AP377" i="32"/>
  <c r="AR377" i="32" s="1"/>
  <c r="AU377" i="32" s="1"/>
  <c r="AZ377" i="32" s="1"/>
  <c r="AD377" i="32"/>
  <c r="AF377" i="32" s="1"/>
  <c r="AI377" i="32" s="1"/>
  <c r="Z377" i="32"/>
  <c r="W377" i="32"/>
  <c r="AP376" i="32"/>
  <c r="AR376" i="32" s="1"/>
  <c r="AU376" i="32" s="1"/>
  <c r="AZ376" i="32" s="1"/>
  <c r="AD376" i="32"/>
  <c r="AF376" i="32" s="1"/>
  <c r="AI376" i="32" s="1"/>
  <c r="Z376" i="32"/>
  <c r="W376" i="32"/>
  <c r="AP375" i="32"/>
  <c r="AR375" i="32" s="1"/>
  <c r="AU375" i="32" s="1"/>
  <c r="AZ375" i="32" s="1"/>
  <c r="AD375" i="32"/>
  <c r="AF375" i="32" s="1"/>
  <c r="AI375" i="32" s="1"/>
  <c r="Z375" i="32"/>
  <c r="W375" i="32"/>
  <c r="AP374" i="32"/>
  <c r="AR374" i="32" s="1"/>
  <c r="AU374" i="32" s="1"/>
  <c r="AZ374" i="32" s="1"/>
  <c r="AD374" i="32"/>
  <c r="AF374" i="32" s="1"/>
  <c r="AI374" i="32" s="1"/>
  <c r="Z374" i="32"/>
  <c r="W374" i="32"/>
  <c r="AP373" i="32"/>
  <c r="AR373" i="32" s="1"/>
  <c r="AU373" i="32" s="1"/>
  <c r="AZ373" i="32" s="1"/>
  <c r="AD373" i="32"/>
  <c r="AF373" i="32" s="1"/>
  <c r="AI373" i="32" s="1"/>
  <c r="Z373" i="32"/>
  <c r="W373" i="32"/>
  <c r="AP372" i="32"/>
  <c r="AR372" i="32" s="1"/>
  <c r="AU372" i="32" s="1"/>
  <c r="AZ372" i="32" s="1"/>
  <c r="AD372" i="32"/>
  <c r="AF372" i="32" s="1"/>
  <c r="AI372" i="32" s="1"/>
  <c r="Z372" i="32"/>
  <c r="W372" i="32"/>
  <c r="AP371" i="32"/>
  <c r="AR371" i="32" s="1"/>
  <c r="AU371" i="32" s="1"/>
  <c r="AZ371" i="32" s="1"/>
  <c r="AD371" i="32"/>
  <c r="AF371" i="32" s="1"/>
  <c r="AI371" i="32" s="1"/>
  <c r="Z371" i="32"/>
  <c r="W371" i="32"/>
  <c r="AP370" i="32"/>
  <c r="AR370" i="32" s="1"/>
  <c r="AU370" i="32" s="1"/>
  <c r="AZ370" i="32" s="1"/>
  <c r="AD370" i="32"/>
  <c r="AF370" i="32" s="1"/>
  <c r="AI370" i="32" s="1"/>
  <c r="Z370" i="32"/>
  <c r="W370" i="32"/>
  <c r="AP369" i="32"/>
  <c r="AR369" i="32" s="1"/>
  <c r="AU369" i="32" s="1"/>
  <c r="AZ369" i="32" s="1"/>
  <c r="AD369" i="32"/>
  <c r="AF369" i="32" s="1"/>
  <c r="AI369" i="32" s="1"/>
  <c r="Z369" i="32"/>
  <c r="W369" i="32"/>
  <c r="AP368" i="32"/>
  <c r="AR368" i="32" s="1"/>
  <c r="AU368" i="32" s="1"/>
  <c r="AZ368" i="32" s="1"/>
  <c r="AD368" i="32"/>
  <c r="AF368" i="32" s="1"/>
  <c r="AI368" i="32" s="1"/>
  <c r="Z368" i="32"/>
  <c r="W368" i="32"/>
  <c r="AP367" i="32"/>
  <c r="AR367" i="32" s="1"/>
  <c r="AU367" i="32" s="1"/>
  <c r="AZ367" i="32" s="1"/>
  <c r="AD367" i="32"/>
  <c r="AF367" i="32" s="1"/>
  <c r="AI367" i="32" s="1"/>
  <c r="Z367" i="32"/>
  <c r="W367" i="32"/>
  <c r="AP366" i="32"/>
  <c r="AR366" i="32" s="1"/>
  <c r="AU366" i="32" s="1"/>
  <c r="AZ366" i="32" s="1"/>
  <c r="AD366" i="32"/>
  <c r="AF366" i="32" s="1"/>
  <c r="AI366" i="32" s="1"/>
  <c r="Z366" i="32"/>
  <c r="W366" i="32"/>
  <c r="AP365" i="32"/>
  <c r="AR365" i="32" s="1"/>
  <c r="AU365" i="32" s="1"/>
  <c r="AZ365" i="32" s="1"/>
  <c r="AD365" i="32"/>
  <c r="AF365" i="32" s="1"/>
  <c r="AI365" i="32" s="1"/>
  <c r="Z365" i="32"/>
  <c r="W365" i="32"/>
  <c r="AP364" i="32"/>
  <c r="AR364" i="32" s="1"/>
  <c r="AU364" i="32" s="1"/>
  <c r="AZ364" i="32" s="1"/>
  <c r="AD364" i="32"/>
  <c r="AF364" i="32" s="1"/>
  <c r="AI364" i="32" s="1"/>
  <c r="Z364" i="32"/>
  <c r="W364" i="32"/>
  <c r="AP363" i="32"/>
  <c r="AR363" i="32" s="1"/>
  <c r="AU363" i="32" s="1"/>
  <c r="AZ363" i="32" s="1"/>
  <c r="AD363" i="32"/>
  <c r="AF363" i="32" s="1"/>
  <c r="AI363" i="32" s="1"/>
  <c r="Z363" i="32"/>
  <c r="W363" i="32"/>
  <c r="AP362" i="32"/>
  <c r="AR362" i="32" s="1"/>
  <c r="AU362" i="32" s="1"/>
  <c r="AZ362" i="32" s="1"/>
  <c r="AD362" i="32"/>
  <c r="AF362" i="32" s="1"/>
  <c r="AI362" i="32" s="1"/>
  <c r="Z362" i="32"/>
  <c r="W362" i="32"/>
  <c r="AP361" i="32"/>
  <c r="AR361" i="32" s="1"/>
  <c r="AU361" i="32" s="1"/>
  <c r="AZ361" i="32" s="1"/>
  <c r="AD361" i="32"/>
  <c r="AF361" i="32" s="1"/>
  <c r="AI361" i="32" s="1"/>
  <c r="Z361" i="32"/>
  <c r="W361" i="32"/>
  <c r="AP360" i="32"/>
  <c r="AR360" i="32" s="1"/>
  <c r="AU360" i="32" s="1"/>
  <c r="AZ360" i="32" s="1"/>
  <c r="AD360" i="32"/>
  <c r="AF360" i="32" s="1"/>
  <c r="AI360" i="32" s="1"/>
  <c r="Z360" i="32"/>
  <c r="W360" i="32"/>
  <c r="AP359" i="32"/>
  <c r="AR359" i="32" s="1"/>
  <c r="AU359" i="32" s="1"/>
  <c r="AZ359" i="32" s="1"/>
  <c r="AD359" i="32"/>
  <c r="AF359" i="32" s="1"/>
  <c r="AI359" i="32" s="1"/>
  <c r="Z359" i="32"/>
  <c r="W359" i="32"/>
  <c r="AP358" i="32"/>
  <c r="AR358" i="32" s="1"/>
  <c r="AU358" i="32" s="1"/>
  <c r="AZ358" i="32" s="1"/>
  <c r="AD358" i="32"/>
  <c r="AF358" i="32" s="1"/>
  <c r="AI358" i="32" s="1"/>
  <c r="Z358" i="32"/>
  <c r="W358" i="32"/>
  <c r="AP357" i="32"/>
  <c r="AR357" i="32" s="1"/>
  <c r="AU357" i="32" s="1"/>
  <c r="AZ357" i="32" s="1"/>
  <c r="AD357" i="32"/>
  <c r="AF357" i="32" s="1"/>
  <c r="AI357" i="32" s="1"/>
  <c r="Z357" i="32"/>
  <c r="W357" i="32"/>
  <c r="AP356" i="32"/>
  <c r="AR356" i="32" s="1"/>
  <c r="AU356" i="32" s="1"/>
  <c r="AZ356" i="32" s="1"/>
  <c r="AD356" i="32"/>
  <c r="AF356" i="32" s="1"/>
  <c r="AI356" i="32" s="1"/>
  <c r="Z356" i="32"/>
  <c r="W356" i="32"/>
  <c r="AP355" i="32"/>
  <c r="AR355" i="32" s="1"/>
  <c r="AU355" i="32" s="1"/>
  <c r="AZ355" i="32" s="1"/>
  <c r="AD355" i="32"/>
  <c r="AF355" i="32" s="1"/>
  <c r="AI355" i="32" s="1"/>
  <c r="Z355" i="32"/>
  <c r="W355" i="32"/>
  <c r="AP354" i="32"/>
  <c r="AR354" i="32" s="1"/>
  <c r="AU354" i="32" s="1"/>
  <c r="AZ354" i="32" s="1"/>
  <c r="AD354" i="32"/>
  <c r="AF354" i="32" s="1"/>
  <c r="AI354" i="32" s="1"/>
  <c r="Z354" i="32"/>
  <c r="W354" i="32"/>
  <c r="AP353" i="32"/>
  <c r="AR353" i="32" s="1"/>
  <c r="AU353" i="32" s="1"/>
  <c r="AZ353" i="32" s="1"/>
  <c r="AD353" i="32"/>
  <c r="AF353" i="32" s="1"/>
  <c r="AI353" i="32" s="1"/>
  <c r="Z353" i="32"/>
  <c r="W353" i="32"/>
  <c r="AP352" i="32"/>
  <c r="AR352" i="32" s="1"/>
  <c r="AU352" i="32" s="1"/>
  <c r="AZ352" i="32" s="1"/>
  <c r="AD352" i="32"/>
  <c r="AF352" i="32" s="1"/>
  <c r="AI352" i="32" s="1"/>
  <c r="Z352" i="32"/>
  <c r="W352" i="32"/>
  <c r="AP351" i="32"/>
  <c r="AR351" i="32" s="1"/>
  <c r="AU351" i="32" s="1"/>
  <c r="AZ351" i="32" s="1"/>
  <c r="AD351" i="32"/>
  <c r="AF351" i="32" s="1"/>
  <c r="AI351" i="32" s="1"/>
  <c r="Z351" i="32"/>
  <c r="W351" i="32"/>
  <c r="AP350" i="32"/>
  <c r="AR350" i="32" s="1"/>
  <c r="AU350" i="32" s="1"/>
  <c r="AZ350" i="32" s="1"/>
  <c r="AD350" i="32"/>
  <c r="AF350" i="32" s="1"/>
  <c r="AI350" i="32" s="1"/>
  <c r="Z350" i="32"/>
  <c r="W350" i="32"/>
  <c r="AP349" i="32"/>
  <c r="AR349" i="32" s="1"/>
  <c r="AU349" i="32" s="1"/>
  <c r="AZ349" i="32" s="1"/>
  <c r="AD349" i="32"/>
  <c r="AF349" i="32" s="1"/>
  <c r="AI349" i="32" s="1"/>
  <c r="Z349" i="32"/>
  <c r="W349" i="32"/>
  <c r="AP348" i="32"/>
  <c r="AR348" i="32" s="1"/>
  <c r="AU348" i="32" s="1"/>
  <c r="AZ348" i="32" s="1"/>
  <c r="AD348" i="32"/>
  <c r="AF348" i="32" s="1"/>
  <c r="AI348" i="32" s="1"/>
  <c r="Z348" i="32"/>
  <c r="W348" i="32"/>
  <c r="AP347" i="32"/>
  <c r="AR347" i="32" s="1"/>
  <c r="AU347" i="32" s="1"/>
  <c r="AZ347" i="32" s="1"/>
  <c r="AD347" i="32"/>
  <c r="AF347" i="32" s="1"/>
  <c r="AI347" i="32" s="1"/>
  <c r="Z347" i="32"/>
  <c r="W347" i="32"/>
  <c r="AP346" i="32"/>
  <c r="AR346" i="32" s="1"/>
  <c r="AU346" i="32" s="1"/>
  <c r="AZ346" i="32" s="1"/>
  <c r="AD346" i="32"/>
  <c r="AF346" i="32" s="1"/>
  <c r="AI346" i="32" s="1"/>
  <c r="Z346" i="32"/>
  <c r="W346" i="32"/>
  <c r="AP345" i="32"/>
  <c r="AR345" i="32" s="1"/>
  <c r="AU345" i="32" s="1"/>
  <c r="AZ345" i="32" s="1"/>
  <c r="AD345" i="32"/>
  <c r="AF345" i="32" s="1"/>
  <c r="AI345" i="32" s="1"/>
  <c r="Z345" i="32"/>
  <c r="W345" i="32"/>
  <c r="AP344" i="32"/>
  <c r="AR344" i="32" s="1"/>
  <c r="AU344" i="32" s="1"/>
  <c r="AZ344" i="32" s="1"/>
  <c r="AD344" i="32"/>
  <c r="AF344" i="32" s="1"/>
  <c r="AI344" i="32" s="1"/>
  <c r="Z344" i="32"/>
  <c r="W344" i="32"/>
  <c r="AP343" i="32"/>
  <c r="AR343" i="32" s="1"/>
  <c r="AU343" i="32" s="1"/>
  <c r="AZ343" i="32" s="1"/>
  <c r="AD343" i="32"/>
  <c r="AF343" i="32" s="1"/>
  <c r="AI343" i="32" s="1"/>
  <c r="Z343" i="32"/>
  <c r="W343" i="32"/>
  <c r="AP342" i="32"/>
  <c r="AR342" i="32" s="1"/>
  <c r="AU342" i="32" s="1"/>
  <c r="AZ342" i="32" s="1"/>
  <c r="AD342" i="32"/>
  <c r="AF342" i="32" s="1"/>
  <c r="AI342" i="32" s="1"/>
  <c r="Z342" i="32"/>
  <c r="W342" i="32"/>
  <c r="AP341" i="32"/>
  <c r="AR341" i="32" s="1"/>
  <c r="AU341" i="32" s="1"/>
  <c r="AZ341" i="32" s="1"/>
  <c r="AD341" i="32"/>
  <c r="AF341" i="32" s="1"/>
  <c r="AI341" i="32" s="1"/>
  <c r="Z341" i="32"/>
  <c r="W341" i="32"/>
  <c r="AP340" i="32"/>
  <c r="AR340" i="32" s="1"/>
  <c r="AU340" i="32" s="1"/>
  <c r="AZ340" i="32" s="1"/>
  <c r="AD340" i="32"/>
  <c r="AF340" i="32" s="1"/>
  <c r="AI340" i="32" s="1"/>
  <c r="Z340" i="32"/>
  <c r="W340" i="32"/>
  <c r="AP339" i="32"/>
  <c r="AR339" i="32" s="1"/>
  <c r="AU339" i="32" s="1"/>
  <c r="AZ339" i="32" s="1"/>
  <c r="AD339" i="32"/>
  <c r="AF339" i="32" s="1"/>
  <c r="AI339" i="32" s="1"/>
  <c r="Z339" i="32"/>
  <c r="W339" i="32"/>
  <c r="AP338" i="32"/>
  <c r="AR338" i="32" s="1"/>
  <c r="AU338" i="32" s="1"/>
  <c r="AZ338" i="32" s="1"/>
  <c r="AD338" i="32"/>
  <c r="AF338" i="32" s="1"/>
  <c r="AI338" i="32" s="1"/>
  <c r="Z338" i="32"/>
  <c r="W338" i="32"/>
  <c r="AP337" i="32"/>
  <c r="AR337" i="32" s="1"/>
  <c r="AU337" i="32" s="1"/>
  <c r="AZ337" i="32" s="1"/>
  <c r="AD337" i="32"/>
  <c r="AF337" i="32" s="1"/>
  <c r="AI337" i="32" s="1"/>
  <c r="Z337" i="32"/>
  <c r="W337" i="32"/>
  <c r="AP336" i="32"/>
  <c r="AR336" i="32" s="1"/>
  <c r="AU336" i="32" s="1"/>
  <c r="AZ336" i="32" s="1"/>
  <c r="AD336" i="32"/>
  <c r="AF336" i="32" s="1"/>
  <c r="AI336" i="32" s="1"/>
  <c r="Z336" i="32"/>
  <c r="W336" i="32"/>
  <c r="AP335" i="32"/>
  <c r="AR335" i="32" s="1"/>
  <c r="AU335" i="32" s="1"/>
  <c r="AZ335" i="32" s="1"/>
  <c r="AD335" i="32"/>
  <c r="AF335" i="32" s="1"/>
  <c r="AI335" i="32" s="1"/>
  <c r="Z335" i="32"/>
  <c r="W335" i="32"/>
  <c r="AP334" i="32"/>
  <c r="AR334" i="32" s="1"/>
  <c r="AU334" i="32" s="1"/>
  <c r="AZ334" i="32" s="1"/>
  <c r="AD334" i="32"/>
  <c r="AF334" i="32" s="1"/>
  <c r="AI334" i="32" s="1"/>
  <c r="Z334" i="32"/>
  <c r="W334" i="32"/>
  <c r="AP333" i="32"/>
  <c r="AR333" i="32" s="1"/>
  <c r="AU333" i="32" s="1"/>
  <c r="AZ333" i="32" s="1"/>
  <c r="AD333" i="32"/>
  <c r="AF333" i="32" s="1"/>
  <c r="AI333" i="32" s="1"/>
  <c r="Z333" i="32"/>
  <c r="W333" i="32"/>
  <c r="AP332" i="32"/>
  <c r="AR332" i="32" s="1"/>
  <c r="AU332" i="32" s="1"/>
  <c r="AZ332" i="32" s="1"/>
  <c r="AD332" i="32"/>
  <c r="AF332" i="32" s="1"/>
  <c r="AI332" i="32" s="1"/>
  <c r="Z332" i="32"/>
  <c r="W332" i="32"/>
  <c r="AP331" i="32"/>
  <c r="AR331" i="32" s="1"/>
  <c r="AU331" i="32" s="1"/>
  <c r="AZ331" i="32" s="1"/>
  <c r="AD331" i="32"/>
  <c r="AF331" i="32" s="1"/>
  <c r="AI331" i="32" s="1"/>
  <c r="Z331" i="32"/>
  <c r="W331" i="32"/>
  <c r="AP330" i="32"/>
  <c r="AR330" i="32" s="1"/>
  <c r="AU330" i="32" s="1"/>
  <c r="AZ330" i="32" s="1"/>
  <c r="AD330" i="32"/>
  <c r="AF330" i="32" s="1"/>
  <c r="AI330" i="32" s="1"/>
  <c r="Z330" i="32"/>
  <c r="W330" i="32"/>
  <c r="AP329" i="32"/>
  <c r="AR329" i="32" s="1"/>
  <c r="AU329" i="32" s="1"/>
  <c r="AZ329" i="32" s="1"/>
  <c r="AD329" i="32"/>
  <c r="AF329" i="32" s="1"/>
  <c r="AI329" i="32" s="1"/>
  <c r="Z329" i="32"/>
  <c r="W329" i="32"/>
  <c r="AP328" i="32"/>
  <c r="AR328" i="32" s="1"/>
  <c r="AU328" i="32" s="1"/>
  <c r="AZ328" i="32" s="1"/>
  <c r="AD328" i="32"/>
  <c r="AF328" i="32" s="1"/>
  <c r="AI328" i="32" s="1"/>
  <c r="Z328" i="32"/>
  <c r="W328" i="32"/>
  <c r="AP327" i="32"/>
  <c r="AR327" i="32" s="1"/>
  <c r="AU327" i="32" s="1"/>
  <c r="AZ327" i="32" s="1"/>
  <c r="AD327" i="32"/>
  <c r="AF327" i="32" s="1"/>
  <c r="AI327" i="32" s="1"/>
  <c r="Z327" i="32"/>
  <c r="W327" i="32"/>
  <c r="AP326" i="32"/>
  <c r="AR326" i="32" s="1"/>
  <c r="AU326" i="32" s="1"/>
  <c r="AZ326" i="32" s="1"/>
  <c r="AD326" i="32"/>
  <c r="AF326" i="32" s="1"/>
  <c r="AI326" i="32" s="1"/>
  <c r="Z326" i="32"/>
  <c r="W326" i="32"/>
  <c r="AP325" i="32"/>
  <c r="AR325" i="32" s="1"/>
  <c r="AU325" i="32" s="1"/>
  <c r="AZ325" i="32" s="1"/>
  <c r="AD325" i="32"/>
  <c r="AF325" i="32" s="1"/>
  <c r="AI325" i="32" s="1"/>
  <c r="Z325" i="32"/>
  <c r="W325" i="32"/>
  <c r="AP324" i="32"/>
  <c r="AR324" i="32" s="1"/>
  <c r="AU324" i="32" s="1"/>
  <c r="AZ324" i="32" s="1"/>
  <c r="AD324" i="32"/>
  <c r="AF324" i="32" s="1"/>
  <c r="AI324" i="32" s="1"/>
  <c r="Z324" i="32"/>
  <c r="W324" i="32"/>
  <c r="AP323" i="32"/>
  <c r="AR323" i="32" s="1"/>
  <c r="AU323" i="32" s="1"/>
  <c r="AZ323" i="32" s="1"/>
  <c r="AD323" i="32"/>
  <c r="AF323" i="32" s="1"/>
  <c r="AI323" i="32" s="1"/>
  <c r="Z323" i="32"/>
  <c r="W323" i="32"/>
  <c r="AP322" i="32"/>
  <c r="AR322" i="32" s="1"/>
  <c r="AU322" i="32" s="1"/>
  <c r="AZ322" i="32" s="1"/>
  <c r="AD322" i="32"/>
  <c r="AF322" i="32" s="1"/>
  <c r="AI322" i="32" s="1"/>
  <c r="Z322" i="32"/>
  <c r="W322" i="32"/>
  <c r="AP321" i="32"/>
  <c r="AR321" i="32" s="1"/>
  <c r="AU321" i="32" s="1"/>
  <c r="AZ321" i="32" s="1"/>
  <c r="AD321" i="32"/>
  <c r="AF321" i="32" s="1"/>
  <c r="AI321" i="32" s="1"/>
  <c r="Z321" i="32"/>
  <c r="W321" i="32"/>
  <c r="AP320" i="32"/>
  <c r="AR320" i="32" s="1"/>
  <c r="AU320" i="32" s="1"/>
  <c r="AZ320" i="32" s="1"/>
  <c r="AD320" i="32"/>
  <c r="AF320" i="32" s="1"/>
  <c r="AI320" i="32" s="1"/>
  <c r="Z320" i="32"/>
  <c r="W320" i="32"/>
  <c r="AP319" i="32"/>
  <c r="AR319" i="32" s="1"/>
  <c r="AU319" i="32" s="1"/>
  <c r="AZ319" i="32" s="1"/>
  <c r="AD319" i="32"/>
  <c r="AF319" i="32" s="1"/>
  <c r="AI319" i="32" s="1"/>
  <c r="Z319" i="32"/>
  <c r="W319" i="32"/>
  <c r="AP318" i="32"/>
  <c r="AR318" i="32" s="1"/>
  <c r="AU318" i="32" s="1"/>
  <c r="AZ318" i="32" s="1"/>
  <c r="AD318" i="32"/>
  <c r="AF318" i="32" s="1"/>
  <c r="AI318" i="32" s="1"/>
  <c r="Z318" i="32"/>
  <c r="W318" i="32"/>
  <c r="AP317" i="32"/>
  <c r="AR317" i="32" s="1"/>
  <c r="AU317" i="32" s="1"/>
  <c r="AZ317" i="32" s="1"/>
  <c r="AD317" i="32"/>
  <c r="AF317" i="32" s="1"/>
  <c r="AI317" i="32" s="1"/>
  <c r="Z317" i="32"/>
  <c r="W317" i="32"/>
  <c r="AP316" i="32"/>
  <c r="AR316" i="32" s="1"/>
  <c r="AU316" i="32" s="1"/>
  <c r="AZ316" i="32" s="1"/>
  <c r="AD316" i="32"/>
  <c r="AF316" i="32" s="1"/>
  <c r="AI316" i="32" s="1"/>
  <c r="Z316" i="32"/>
  <c r="W316" i="32"/>
  <c r="AP315" i="32"/>
  <c r="AR315" i="32" s="1"/>
  <c r="AU315" i="32" s="1"/>
  <c r="AZ315" i="32" s="1"/>
  <c r="AD315" i="32"/>
  <c r="AF315" i="32" s="1"/>
  <c r="AI315" i="32" s="1"/>
  <c r="Z315" i="32"/>
  <c r="W315" i="32"/>
  <c r="AP314" i="32"/>
  <c r="AR314" i="32" s="1"/>
  <c r="AU314" i="32" s="1"/>
  <c r="AZ314" i="32" s="1"/>
  <c r="AD314" i="32"/>
  <c r="AF314" i="32" s="1"/>
  <c r="AI314" i="32" s="1"/>
  <c r="Z314" i="32"/>
  <c r="W314" i="32"/>
  <c r="AP313" i="32"/>
  <c r="AR313" i="32" s="1"/>
  <c r="AU313" i="32" s="1"/>
  <c r="AZ313" i="32" s="1"/>
  <c r="AD313" i="32"/>
  <c r="AF313" i="32" s="1"/>
  <c r="AI313" i="32" s="1"/>
  <c r="Z313" i="32"/>
  <c r="W313" i="32"/>
  <c r="AP312" i="32"/>
  <c r="AR312" i="32" s="1"/>
  <c r="AU312" i="32" s="1"/>
  <c r="AZ312" i="32" s="1"/>
  <c r="AD312" i="32"/>
  <c r="AF312" i="32" s="1"/>
  <c r="AI312" i="32" s="1"/>
  <c r="Z312" i="32"/>
  <c r="W312" i="32"/>
  <c r="AP311" i="32"/>
  <c r="AR311" i="32" s="1"/>
  <c r="AU311" i="32" s="1"/>
  <c r="AZ311" i="32" s="1"/>
  <c r="AD311" i="32"/>
  <c r="AF311" i="32" s="1"/>
  <c r="AI311" i="32" s="1"/>
  <c r="Z311" i="32"/>
  <c r="W311" i="32"/>
  <c r="AP310" i="32"/>
  <c r="AR310" i="32" s="1"/>
  <c r="AU310" i="32" s="1"/>
  <c r="AZ310" i="32" s="1"/>
  <c r="AD310" i="32"/>
  <c r="AF310" i="32" s="1"/>
  <c r="AI310" i="32" s="1"/>
  <c r="Z310" i="32"/>
  <c r="W310" i="32"/>
  <c r="AP309" i="32"/>
  <c r="AR309" i="32" s="1"/>
  <c r="AU309" i="32" s="1"/>
  <c r="AZ309" i="32" s="1"/>
  <c r="AD309" i="32"/>
  <c r="AF309" i="32" s="1"/>
  <c r="AI309" i="32" s="1"/>
  <c r="Z309" i="32"/>
  <c r="W309" i="32"/>
  <c r="AP308" i="32"/>
  <c r="AR308" i="32" s="1"/>
  <c r="AU308" i="32" s="1"/>
  <c r="AZ308" i="32" s="1"/>
  <c r="AD308" i="32"/>
  <c r="AF308" i="32" s="1"/>
  <c r="AI308" i="32" s="1"/>
  <c r="Z308" i="32"/>
  <c r="W308" i="32"/>
  <c r="AP307" i="32"/>
  <c r="AR307" i="32" s="1"/>
  <c r="AU307" i="32" s="1"/>
  <c r="AZ307" i="32" s="1"/>
  <c r="AD307" i="32"/>
  <c r="AF307" i="32" s="1"/>
  <c r="AI307" i="32" s="1"/>
  <c r="Z307" i="32"/>
  <c r="W307" i="32"/>
  <c r="AP306" i="32"/>
  <c r="AR306" i="32" s="1"/>
  <c r="AU306" i="32" s="1"/>
  <c r="AZ306" i="32" s="1"/>
  <c r="AD306" i="32"/>
  <c r="AF306" i="32" s="1"/>
  <c r="AI306" i="32" s="1"/>
  <c r="Z306" i="32"/>
  <c r="W306" i="32"/>
  <c r="AP305" i="32"/>
  <c r="AR305" i="32" s="1"/>
  <c r="AU305" i="32" s="1"/>
  <c r="AZ305" i="32" s="1"/>
  <c r="AD305" i="32"/>
  <c r="AF305" i="32" s="1"/>
  <c r="AI305" i="32" s="1"/>
  <c r="Z305" i="32"/>
  <c r="W305" i="32"/>
  <c r="AP304" i="32"/>
  <c r="AR304" i="32" s="1"/>
  <c r="AU304" i="32" s="1"/>
  <c r="AZ304" i="32" s="1"/>
  <c r="AD304" i="32"/>
  <c r="AF304" i="32" s="1"/>
  <c r="AI304" i="32" s="1"/>
  <c r="Z304" i="32"/>
  <c r="W304" i="32"/>
  <c r="AP303" i="32"/>
  <c r="AR303" i="32" s="1"/>
  <c r="AU303" i="32" s="1"/>
  <c r="AZ303" i="32" s="1"/>
  <c r="AD303" i="32"/>
  <c r="AF303" i="32" s="1"/>
  <c r="AI303" i="32" s="1"/>
  <c r="Z303" i="32"/>
  <c r="W303" i="32"/>
  <c r="AP302" i="32"/>
  <c r="AR302" i="32" s="1"/>
  <c r="AU302" i="32" s="1"/>
  <c r="AZ302" i="32" s="1"/>
  <c r="AD302" i="32"/>
  <c r="AF302" i="32" s="1"/>
  <c r="AI302" i="32" s="1"/>
  <c r="Z302" i="32"/>
  <c r="W302" i="32"/>
  <c r="AP301" i="32"/>
  <c r="AR301" i="32" s="1"/>
  <c r="AU301" i="32" s="1"/>
  <c r="AZ301" i="32" s="1"/>
  <c r="AD301" i="32"/>
  <c r="AF301" i="32" s="1"/>
  <c r="AI301" i="32" s="1"/>
  <c r="Z301" i="32"/>
  <c r="W301" i="32"/>
  <c r="AP300" i="32"/>
  <c r="AR300" i="32" s="1"/>
  <c r="AU300" i="32" s="1"/>
  <c r="AZ300" i="32" s="1"/>
  <c r="AD300" i="32"/>
  <c r="AF300" i="32" s="1"/>
  <c r="AI300" i="32" s="1"/>
  <c r="Z300" i="32"/>
  <c r="W300" i="32"/>
  <c r="AP299" i="32"/>
  <c r="AR299" i="32" s="1"/>
  <c r="AU299" i="32" s="1"/>
  <c r="AZ299" i="32" s="1"/>
  <c r="AD299" i="32"/>
  <c r="AF299" i="32" s="1"/>
  <c r="AI299" i="32" s="1"/>
  <c r="Z299" i="32"/>
  <c r="W299" i="32"/>
  <c r="AP298" i="32"/>
  <c r="AR298" i="32" s="1"/>
  <c r="AU298" i="32" s="1"/>
  <c r="AZ298" i="32" s="1"/>
  <c r="AD298" i="32"/>
  <c r="AF298" i="32" s="1"/>
  <c r="AI298" i="32" s="1"/>
  <c r="Z298" i="32"/>
  <c r="W298" i="32"/>
  <c r="AP297" i="32"/>
  <c r="AR297" i="32" s="1"/>
  <c r="AU297" i="32" s="1"/>
  <c r="AZ297" i="32" s="1"/>
  <c r="AD297" i="32"/>
  <c r="AF297" i="32" s="1"/>
  <c r="AI297" i="32" s="1"/>
  <c r="Z297" i="32"/>
  <c r="W297" i="32"/>
  <c r="AP296" i="32"/>
  <c r="AR296" i="32" s="1"/>
  <c r="AU296" i="32" s="1"/>
  <c r="AZ296" i="32" s="1"/>
  <c r="AD296" i="32"/>
  <c r="AF296" i="32" s="1"/>
  <c r="AI296" i="32" s="1"/>
  <c r="Z296" i="32"/>
  <c r="W296" i="32"/>
  <c r="AP295" i="32"/>
  <c r="AR295" i="32" s="1"/>
  <c r="AU295" i="32" s="1"/>
  <c r="AZ295" i="32" s="1"/>
  <c r="AD295" i="32"/>
  <c r="AF295" i="32" s="1"/>
  <c r="AI295" i="32" s="1"/>
  <c r="Z295" i="32"/>
  <c r="W295" i="32"/>
  <c r="AP294" i="32"/>
  <c r="AR294" i="32" s="1"/>
  <c r="AU294" i="32" s="1"/>
  <c r="AZ294" i="32" s="1"/>
  <c r="AD294" i="32"/>
  <c r="AF294" i="32" s="1"/>
  <c r="AI294" i="32" s="1"/>
  <c r="Z294" i="32"/>
  <c r="W294" i="32"/>
  <c r="AP293" i="32"/>
  <c r="AR293" i="32" s="1"/>
  <c r="AU293" i="32" s="1"/>
  <c r="AZ293" i="32" s="1"/>
  <c r="AD293" i="32"/>
  <c r="AF293" i="32" s="1"/>
  <c r="AI293" i="32" s="1"/>
  <c r="Z293" i="32"/>
  <c r="W293" i="32"/>
  <c r="AP292" i="32"/>
  <c r="AR292" i="32" s="1"/>
  <c r="AU292" i="32" s="1"/>
  <c r="AZ292" i="32" s="1"/>
  <c r="AD292" i="32"/>
  <c r="AF292" i="32" s="1"/>
  <c r="AI292" i="32" s="1"/>
  <c r="Z292" i="32"/>
  <c r="W292" i="32"/>
  <c r="AP291" i="32"/>
  <c r="AR291" i="32" s="1"/>
  <c r="AU291" i="32" s="1"/>
  <c r="AZ291" i="32" s="1"/>
  <c r="AD291" i="32"/>
  <c r="AF291" i="32" s="1"/>
  <c r="AI291" i="32" s="1"/>
  <c r="Z291" i="32"/>
  <c r="W291" i="32"/>
  <c r="AP290" i="32"/>
  <c r="AR290" i="32" s="1"/>
  <c r="AU290" i="32" s="1"/>
  <c r="AZ290" i="32" s="1"/>
  <c r="AD290" i="32"/>
  <c r="AF290" i="32" s="1"/>
  <c r="AI290" i="32" s="1"/>
  <c r="Z290" i="32"/>
  <c r="W290" i="32"/>
  <c r="AP289" i="32"/>
  <c r="AR289" i="32" s="1"/>
  <c r="AU289" i="32" s="1"/>
  <c r="AZ289" i="32" s="1"/>
  <c r="AD289" i="32"/>
  <c r="AF289" i="32" s="1"/>
  <c r="AI289" i="32" s="1"/>
  <c r="Z289" i="32"/>
  <c r="W289" i="32"/>
  <c r="AP288" i="32"/>
  <c r="AR288" i="32" s="1"/>
  <c r="AU288" i="32" s="1"/>
  <c r="AZ288" i="32" s="1"/>
  <c r="AD288" i="32"/>
  <c r="AF288" i="32" s="1"/>
  <c r="AI288" i="32" s="1"/>
  <c r="Z288" i="32"/>
  <c r="W288" i="32"/>
  <c r="AP287" i="32"/>
  <c r="AR287" i="32" s="1"/>
  <c r="AU287" i="32" s="1"/>
  <c r="AZ287" i="32" s="1"/>
  <c r="AD287" i="32"/>
  <c r="AF287" i="32" s="1"/>
  <c r="AI287" i="32" s="1"/>
  <c r="Z287" i="32"/>
  <c r="W287" i="32"/>
  <c r="AP286" i="32"/>
  <c r="AR286" i="32" s="1"/>
  <c r="AU286" i="32" s="1"/>
  <c r="AZ286" i="32" s="1"/>
  <c r="AD286" i="32"/>
  <c r="AF286" i="32" s="1"/>
  <c r="AI286" i="32" s="1"/>
  <c r="Z286" i="32"/>
  <c r="W286" i="32"/>
  <c r="AP285" i="32"/>
  <c r="AR285" i="32" s="1"/>
  <c r="AU285" i="32" s="1"/>
  <c r="AZ285" i="32" s="1"/>
  <c r="AD285" i="32"/>
  <c r="AF285" i="32" s="1"/>
  <c r="AI285" i="32" s="1"/>
  <c r="Z285" i="32"/>
  <c r="W285" i="32"/>
  <c r="AP284" i="32"/>
  <c r="AR284" i="32" s="1"/>
  <c r="AU284" i="32" s="1"/>
  <c r="AZ284" i="32" s="1"/>
  <c r="AD284" i="32"/>
  <c r="AF284" i="32" s="1"/>
  <c r="AI284" i="32" s="1"/>
  <c r="Z284" i="32"/>
  <c r="W284" i="32"/>
  <c r="AP283" i="32"/>
  <c r="AR283" i="32" s="1"/>
  <c r="AU283" i="32" s="1"/>
  <c r="AZ283" i="32" s="1"/>
  <c r="AD283" i="32"/>
  <c r="AF283" i="32" s="1"/>
  <c r="AI283" i="32" s="1"/>
  <c r="Z283" i="32"/>
  <c r="W283" i="32"/>
  <c r="AP282" i="32"/>
  <c r="AR282" i="32" s="1"/>
  <c r="AU282" i="32" s="1"/>
  <c r="AZ282" i="32" s="1"/>
  <c r="AD282" i="32"/>
  <c r="AF282" i="32" s="1"/>
  <c r="AI282" i="32" s="1"/>
  <c r="Z282" i="32"/>
  <c r="W282" i="32"/>
  <c r="AP281" i="32"/>
  <c r="AR281" i="32" s="1"/>
  <c r="AU281" i="32" s="1"/>
  <c r="AZ281" i="32" s="1"/>
  <c r="AD281" i="32"/>
  <c r="AF281" i="32" s="1"/>
  <c r="AI281" i="32" s="1"/>
  <c r="Z281" i="32"/>
  <c r="W281" i="32"/>
  <c r="AP280" i="32"/>
  <c r="AR280" i="32" s="1"/>
  <c r="AU280" i="32" s="1"/>
  <c r="AZ280" i="32" s="1"/>
  <c r="AD280" i="32"/>
  <c r="AF280" i="32" s="1"/>
  <c r="AI280" i="32" s="1"/>
  <c r="Z280" i="32"/>
  <c r="W280" i="32"/>
  <c r="AP279" i="32"/>
  <c r="AR279" i="32" s="1"/>
  <c r="AU279" i="32" s="1"/>
  <c r="AZ279" i="32" s="1"/>
  <c r="AD279" i="32"/>
  <c r="AF279" i="32" s="1"/>
  <c r="AI279" i="32" s="1"/>
  <c r="Z279" i="32"/>
  <c r="W279" i="32"/>
  <c r="AP278" i="32"/>
  <c r="AR278" i="32" s="1"/>
  <c r="AU278" i="32" s="1"/>
  <c r="AZ278" i="32" s="1"/>
  <c r="AD278" i="32"/>
  <c r="AF278" i="32" s="1"/>
  <c r="AI278" i="32" s="1"/>
  <c r="Z278" i="32"/>
  <c r="W278" i="32"/>
  <c r="AP277" i="32"/>
  <c r="AR277" i="32" s="1"/>
  <c r="AU277" i="32" s="1"/>
  <c r="AZ277" i="32" s="1"/>
  <c r="AD277" i="32"/>
  <c r="AF277" i="32" s="1"/>
  <c r="AI277" i="32" s="1"/>
  <c r="Z277" i="32"/>
  <c r="W277" i="32"/>
  <c r="AP276" i="32"/>
  <c r="AR276" i="32" s="1"/>
  <c r="AU276" i="32" s="1"/>
  <c r="AZ276" i="32" s="1"/>
  <c r="AD276" i="32"/>
  <c r="AF276" i="32" s="1"/>
  <c r="AI276" i="32" s="1"/>
  <c r="Z276" i="32"/>
  <c r="W276" i="32"/>
  <c r="AP275" i="32"/>
  <c r="AR275" i="32" s="1"/>
  <c r="AU275" i="32" s="1"/>
  <c r="AZ275" i="32" s="1"/>
  <c r="AD275" i="32"/>
  <c r="AF275" i="32" s="1"/>
  <c r="AI275" i="32" s="1"/>
  <c r="Z275" i="32"/>
  <c r="W275" i="32"/>
  <c r="AP274" i="32"/>
  <c r="AR274" i="32" s="1"/>
  <c r="AU274" i="32" s="1"/>
  <c r="AZ274" i="32" s="1"/>
  <c r="AD274" i="32"/>
  <c r="AF274" i="32" s="1"/>
  <c r="AI274" i="32" s="1"/>
  <c r="Z274" i="32"/>
  <c r="W274" i="32"/>
  <c r="AP273" i="32"/>
  <c r="AR273" i="32" s="1"/>
  <c r="AU273" i="32" s="1"/>
  <c r="AZ273" i="32" s="1"/>
  <c r="AD273" i="32"/>
  <c r="AF273" i="32" s="1"/>
  <c r="AI273" i="32" s="1"/>
  <c r="Z273" i="32"/>
  <c r="W273" i="32"/>
  <c r="AP272" i="32"/>
  <c r="AR272" i="32" s="1"/>
  <c r="AU272" i="32" s="1"/>
  <c r="AZ272" i="32" s="1"/>
  <c r="AD272" i="32"/>
  <c r="AF272" i="32" s="1"/>
  <c r="AI272" i="32" s="1"/>
  <c r="Z272" i="32"/>
  <c r="W272" i="32"/>
  <c r="AP271" i="32"/>
  <c r="AR271" i="32" s="1"/>
  <c r="AU271" i="32" s="1"/>
  <c r="AZ271" i="32" s="1"/>
  <c r="AD271" i="32"/>
  <c r="AF271" i="32" s="1"/>
  <c r="AI271" i="32" s="1"/>
  <c r="Z271" i="32"/>
  <c r="W271" i="32"/>
  <c r="AP270" i="32"/>
  <c r="AR270" i="32" s="1"/>
  <c r="AU270" i="32" s="1"/>
  <c r="AZ270" i="32" s="1"/>
  <c r="AD270" i="32"/>
  <c r="AF270" i="32" s="1"/>
  <c r="AI270" i="32" s="1"/>
  <c r="Z270" i="32"/>
  <c r="W270" i="32"/>
  <c r="AP269" i="32"/>
  <c r="AR269" i="32" s="1"/>
  <c r="AU269" i="32" s="1"/>
  <c r="AZ269" i="32" s="1"/>
  <c r="AD269" i="32"/>
  <c r="AF269" i="32" s="1"/>
  <c r="AI269" i="32" s="1"/>
  <c r="Z269" i="32"/>
  <c r="W269" i="32"/>
  <c r="AP268" i="32"/>
  <c r="AR268" i="32" s="1"/>
  <c r="AU268" i="32" s="1"/>
  <c r="AZ268" i="32" s="1"/>
  <c r="AD268" i="32"/>
  <c r="AF268" i="32" s="1"/>
  <c r="AI268" i="32" s="1"/>
  <c r="Z268" i="32"/>
  <c r="W268" i="32"/>
  <c r="AP267" i="32"/>
  <c r="AR267" i="32" s="1"/>
  <c r="AU267" i="32" s="1"/>
  <c r="AZ267" i="32" s="1"/>
  <c r="AD267" i="32"/>
  <c r="AF267" i="32" s="1"/>
  <c r="AI267" i="32" s="1"/>
  <c r="Z267" i="32"/>
  <c r="W267" i="32"/>
  <c r="AP266" i="32"/>
  <c r="AR266" i="32" s="1"/>
  <c r="AU266" i="32" s="1"/>
  <c r="AZ266" i="32" s="1"/>
  <c r="AD266" i="32"/>
  <c r="AF266" i="32" s="1"/>
  <c r="AI266" i="32" s="1"/>
  <c r="Z266" i="32"/>
  <c r="W266" i="32"/>
  <c r="AP265" i="32"/>
  <c r="AR265" i="32" s="1"/>
  <c r="AU265" i="32" s="1"/>
  <c r="AZ265" i="32" s="1"/>
  <c r="AD265" i="32"/>
  <c r="AF265" i="32" s="1"/>
  <c r="AI265" i="32" s="1"/>
  <c r="Z265" i="32"/>
  <c r="W265" i="32"/>
  <c r="AP264" i="32"/>
  <c r="AR264" i="32" s="1"/>
  <c r="AU264" i="32" s="1"/>
  <c r="AZ264" i="32" s="1"/>
  <c r="AD264" i="32"/>
  <c r="AF264" i="32" s="1"/>
  <c r="AI264" i="32" s="1"/>
  <c r="Z264" i="32"/>
  <c r="W264" i="32"/>
  <c r="AP263" i="32"/>
  <c r="AR263" i="32" s="1"/>
  <c r="AU263" i="32" s="1"/>
  <c r="AZ263" i="32" s="1"/>
  <c r="AD263" i="32"/>
  <c r="AF263" i="32" s="1"/>
  <c r="AI263" i="32" s="1"/>
  <c r="Z263" i="32"/>
  <c r="W263" i="32"/>
  <c r="AP262" i="32"/>
  <c r="AR262" i="32" s="1"/>
  <c r="AU262" i="32" s="1"/>
  <c r="AZ262" i="32" s="1"/>
  <c r="AD262" i="32"/>
  <c r="AF262" i="32" s="1"/>
  <c r="AI262" i="32" s="1"/>
  <c r="Z262" i="32"/>
  <c r="W262" i="32"/>
  <c r="AP261" i="32"/>
  <c r="AR261" i="32" s="1"/>
  <c r="AU261" i="32" s="1"/>
  <c r="AZ261" i="32" s="1"/>
  <c r="AD261" i="32"/>
  <c r="AF261" i="32" s="1"/>
  <c r="AI261" i="32" s="1"/>
  <c r="Z261" i="32"/>
  <c r="W261" i="32"/>
  <c r="AP260" i="32"/>
  <c r="AR260" i="32" s="1"/>
  <c r="AU260" i="32" s="1"/>
  <c r="AZ260" i="32" s="1"/>
  <c r="AD260" i="32"/>
  <c r="AF260" i="32" s="1"/>
  <c r="AI260" i="32" s="1"/>
  <c r="Z260" i="32"/>
  <c r="W260" i="32"/>
  <c r="AP259" i="32"/>
  <c r="AR259" i="32" s="1"/>
  <c r="AU259" i="32" s="1"/>
  <c r="AZ259" i="32" s="1"/>
  <c r="AD259" i="32"/>
  <c r="AF259" i="32" s="1"/>
  <c r="AI259" i="32" s="1"/>
  <c r="Z259" i="32"/>
  <c r="W259" i="32"/>
  <c r="AP258" i="32"/>
  <c r="AR258" i="32" s="1"/>
  <c r="AU258" i="32" s="1"/>
  <c r="AZ258" i="32" s="1"/>
  <c r="AD258" i="32"/>
  <c r="AF258" i="32" s="1"/>
  <c r="AI258" i="32" s="1"/>
  <c r="Z258" i="32"/>
  <c r="W258" i="32"/>
  <c r="AP257" i="32"/>
  <c r="AR257" i="32" s="1"/>
  <c r="AU257" i="32" s="1"/>
  <c r="AZ257" i="32" s="1"/>
  <c r="AD257" i="32"/>
  <c r="AF257" i="32" s="1"/>
  <c r="AI257" i="32" s="1"/>
  <c r="Z257" i="32"/>
  <c r="W257" i="32"/>
  <c r="AP256" i="32"/>
  <c r="AR256" i="32" s="1"/>
  <c r="AU256" i="32" s="1"/>
  <c r="AZ256" i="32" s="1"/>
  <c r="AD256" i="32"/>
  <c r="AF256" i="32" s="1"/>
  <c r="AI256" i="32" s="1"/>
  <c r="Z256" i="32"/>
  <c r="W256" i="32"/>
  <c r="AP255" i="32"/>
  <c r="AR255" i="32" s="1"/>
  <c r="AU255" i="32" s="1"/>
  <c r="AZ255" i="32" s="1"/>
  <c r="AD255" i="32"/>
  <c r="AF255" i="32" s="1"/>
  <c r="AI255" i="32" s="1"/>
  <c r="Z255" i="32"/>
  <c r="W255" i="32"/>
  <c r="AP254" i="32"/>
  <c r="AR254" i="32" s="1"/>
  <c r="AU254" i="32" s="1"/>
  <c r="AZ254" i="32" s="1"/>
  <c r="AD254" i="32"/>
  <c r="AF254" i="32" s="1"/>
  <c r="AI254" i="32" s="1"/>
  <c r="Z254" i="32"/>
  <c r="W254" i="32"/>
  <c r="AP253" i="32"/>
  <c r="AR253" i="32" s="1"/>
  <c r="AU253" i="32" s="1"/>
  <c r="AZ253" i="32" s="1"/>
  <c r="AD253" i="32"/>
  <c r="AF253" i="32" s="1"/>
  <c r="AI253" i="32" s="1"/>
  <c r="Z253" i="32"/>
  <c r="W253" i="32"/>
  <c r="AP252" i="32"/>
  <c r="AR252" i="32" s="1"/>
  <c r="AU252" i="32" s="1"/>
  <c r="AZ252" i="32" s="1"/>
  <c r="AD252" i="32"/>
  <c r="AF252" i="32" s="1"/>
  <c r="AI252" i="32" s="1"/>
  <c r="Z252" i="32"/>
  <c r="W252" i="32"/>
  <c r="AP251" i="32"/>
  <c r="AR251" i="32" s="1"/>
  <c r="AU251" i="32" s="1"/>
  <c r="AZ251" i="32" s="1"/>
  <c r="AD251" i="32"/>
  <c r="AF251" i="32" s="1"/>
  <c r="AI251" i="32" s="1"/>
  <c r="Z251" i="32"/>
  <c r="W251" i="32"/>
  <c r="AP250" i="32"/>
  <c r="AR250" i="32" s="1"/>
  <c r="AU250" i="32" s="1"/>
  <c r="AZ250" i="32" s="1"/>
  <c r="AD250" i="32"/>
  <c r="AF250" i="32" s="1"/>
  <c r="AI250" i="32" s="1"/>
  <c r="Z250" i="32"/>
  <c r="W250" i="32"/>
  <c r="AP249" i="32"/>
  <c r="AR249" i="32" s="1"/>
  <c r="AU249" i="32" s="1"/>
  <c r="AZ249" i="32" s="1"/>
  <c r="AD249" i="32"/>
  <c r="AF249" i="32" s="1"/>
  <c r="AI249" i="32" s="1"/>
  <c r="Z249" i="32"/>
  <c r="W249" i="32"/>
  <c r="AP248" i="32"/>
  <c r="AR248" i="32" s="1"/>
  <c r="AU248" i="32" s="1"/>
  <c r="AZ248" i="32" s="1"/>
  <c r="AD248" i="32"/>
  <c r="AF248" i="32" s="1"/>
  <c r="AI248" i="32" s="1"/>
  <c r="Z248" i="32"/>
  <c r="W248" i="32"/>
  <c r="AP247" i="32"/>
  <c r="AR247" i="32" s="1"/>
  <c r="AU247" i="32" s="1"/>
  <c r="AZ247" i="32" s="1"/>
  <c r="AD247" i="32"/>
  <c r="AF247" i="32" s="1"/>
  <c r="AI247" i="32" s="1"/>
  <c r="Z247" i="32"/>
  <c r="W247" i="32"/>
  <c r="AP246" i="32"/>
  <c r="AR246" i="32" s="1"/>
  <c r="AU246" i="32" s="1"/>
  <c r="AZ246" i="32" s="1"/>
  <c r="AD246" i="32"/>
  <c r="AF246" i="32" s="1"/>
  <c r="AI246" i="32" s="1"/>
  <c r="Z246" i="32"/>
  <c r="W246" i="32"/>
  <c r="AP245" i="32"/>
  <c r="AR245" i="32" s="1"/>
  <c r="AU245" i="32" s="1"/>
  <c r="AZ245" i="32" s="1"/>
  <c r="AD245" i="32"/>
  <c r="AF245" i="32" s="1"/>
  <c r="AI245" i="32" s="1"/>
  <c r="Z245" i="32"/>
  <c r="W245" i="32"/>
  <c r="AP244" i="32"/>
  <c r="AR244" i="32" s="1"/>
  <c r="AU244" i="32" s="1"/>
  <c r="AZ244" i="32" s="1"/>
  <c r="AD244" i="32"/>
  <c r="AF244" i="32" s="1"/>
  <c r="AI244" i="32" s="1"/>
  <c r="Z244" i="32"/>
  <c r="W244" i="32"/>
  <c r="AP243" i="32"/>
  <c r="AR243" i="32" s="1"/>
  <c r="AU243" i="32" s="1"/>
  <c r="AZ243" i="32" s="1"/>
  <c r="AD243" i="32"/>
  <c r="AF243" i="32" s="1"/>
  <c r="AI243" i="32" s="1"/>
  <c r="Z243" i="32"/>
  <c r="W243" i="32"/>
  <c r="AP242" i="32"/>
  <c r="AR242" i="32" s="1"/>
  <c r="AU242" i="32" s="1"/>
  <c r="AZ242" i="32" s="1"/>
  <c r="AD242" i="32"/>
  <c r="AF242" i="32" s="1"/>
  <c r="AI242" i="32" s="1"/>
  <c r="Z242" i="32"/>
  <c r="W242" i="32"/>
  <c r="AP241" i="32"/>
  <c r="AR241" i="32" s="1"/>
  <c r="AU241" i="32" s="1"/>
  <c r="AZ241" i="32" s="1"/>
  <c r="AD241" i="32"/>
  <c r="AF241" i="32" s="1"/>
  <c r="AI241" i="32" s="1"/>
  <c r="Z241" i="32"/>
  <c r="W241" i="32"/>
  <c r="AP240" i="32"/>
  <c r="AR240" i="32" s="1"/>
  <c r="AU240" i="32" s="1"/>
  <c r="AZ240" i="32" s="1"/>
  <c r="AD240" i="32"/>
  <c r="AF240" i="32" s="1"/>
  <c r="AI240" i="32" s="1"/>
  <c r="Z240" i="32"/>
  <c r="W240" i="32"/>
  <c r="AP239" i="32"/>
  <c r="AR239" i="32" s="1"/>
  <c r="AU239" i="32" s="1"/>
  <c r="AZ239" i="32" s="1"/>
  <c r="AD239" i="32"/>
  <c r="AF239" i="32" s="1"/>
  <c r="AI239" i="32" s="1"/>
  <c r="Z239" i="32"/>
  <c r="W239" i="32"/>
  <c r="AP238" i="32"/>
  <c r="AR238" i="32" s="1"/>
  <c r="AU238" i="32" s="1"/>
  <c r="AZ238" i="32" s="1"/>
  <c r="AD238" i="32"/>
  <c r="AF238" i="32" s="1"/>
  <c r="AI238" i="32" s="1"/>
  <c r="Z238" i="32"/>
  <c r="W238" i="32"/>
  <c r="AP237" i="32"/>
  <c r="AR237" i="32" s="1"/>
  <c r="AU237" i="32" s="1"/>
  <c r="AZ237" i="32" s="1"/>
  <c r="AD237" i="32"/>
  <c r="AF237" i="32" s="1"/>
  <c r="AI237" i="32" s="1"/>
  <c r="Z237" i="32"/>
  <c r="W237" i="32"/>
  <c r="AP236" i="32"/>
  <c r="AR236" i="32" s="1"/>
  <c r="AU236" i="32" s="1"/>
  <c r="AZ236" i="32" s="1"/>
  <c r="AD236" i="32"/>
  <c r="AF236" i="32" s="1"/>
  <c r="AI236" i="32" s="1"/>
  <c r="Z236" i="32"/>
  <c r="W236" i="32"/>
  <c r="AP235" i="32"/>
  <c r="AR235" i="32" s="1"/>
  <c r="AU235" i="32" s="1"/>
  <c r="AZ235" i="32" s="1"/>
  <c r="AD235" i="32"/>
  <c r="AF235" i="32" s="1"/>
  <c r="AI235" i="32" s="1"/>
  <c r="Z235" i="32"/>
  <c r="W235" i="32"/>
  <c r="AP234" i="32"/>
  <c r="AR234" i="32" s="1"/>
  <c r="AU234" i="32" s="1"/>
  <c r="AZ234" i="32" s="1"/>
  <c r="AD234" i="32"/>
  <c r="AF234" i="32" s="1"/>
  <c r="AI234" i="32" s="1"/>
  <c r="Z234" i="32"/>
  <c r="W234" i="32"/>
  <c r="AP233" i="32"/>
  <c r="AR233" i="32" s="1"/>
  <c r="AU233" i="32" s="1"/>
  <c r="AZ233" i="32" s="1"/>
  <c r="AD233" i="32"/>
  <c r="AF233" i="32" s="1"/>
  <c r="AI233" i="32" s="1"/>
  <c r="Z233" i="32"/>
  <c r="W233" i="32"/>
  <c r="AP232" i="32"/>
  <c r="AR232" i="32" s="1"/>
  <c r="AU232" i="32" s="1"/>
  <c r="AZ232" i="32" s="1"/>
  <c r="AD232" i="32"/>
  <c r="AF232" i="32" s="1"/>
  <c r="AI232" i="32" s="1"/>
  <c r="Z232" i="32"/>
  <c r="W232" i="32"/>
  <c r="AP231" i="32"/>
  <c r="AR231" i="32" s="1"/>
  <c r="AU231" i="32" s="1"/>
  <c r="AZ231" i="32" s="1"/>
  <c r="AD231" i="32"/>
  <c r="AF231" i="32" s="1"/>
  <c r="AI231" i="32" s="1"/>
  <c r="Z231" i="32"/>
  <c r="W231" i="32"/>
  <c r="AP230" i="32"/>
  <c r="AR230" i="32" s="1"/>
  <c r="AU230" i="32" s="1"/>
  <c r="AZ230" i="32" s="1"/>
  <c r="AD230" i="32"/>
  <c r="AF230" i="32" s="1"/>
  <c r="AI230" i="32" s="1"/>
  <c r="Z230" i="32"/>
  <c r="W230" i="32"/>
  <c r="AP229" i="32"/>
  <c r="AR229" i="32" s="1"/>
  <c r="AU229" i="32" s="1"/>
  <c r="AZ229" i="32" s="1"/>
  <c r="AD229" i="32"/>
  <c r="AF229" i="32" s="1"/>
  <c r="AI229" i="32" s="1"/>
  <c r="Z229" i="32"/>
  <c r="W229" i="32"/>
  <c r="AP228" i="32"/>
  <c r="AR228" i="32" s="1"/>
  <c r="AU228" i="32" s="1"/>
  <c r="AZ228" i="32" s="1"/>
  <c r="AD228" i="32"/>
  <c r="AF228" i="32" s="1"/>
  <c r="AI228" i="32" s="1"/>
  <c r="Z228" i="32"/>
  <c r="W228" i="32"/>
  <c r="AP227" i="32"/>
  <c r="AR227" i="32" s="1"/>
  <c r="AU227" i="32" s="1"/>
  <c r="AZ227" i="32" s="1"/>
  <c r="AD227" i="32"/>
  <c r="AF227" i="32" s="1"/>
  <c r="AI227" i="32" s="1"/>
  <c r="Z227" i="32"/>
  <c r="W227" i="32"/>
  <c r="AP226" i="32"/>
  <c r="AR226" i="32" s="1"/>
  <c r="AU226" i="32" s="1"/>
  <c r="AZ226" i="32" s="1"/>
  <c r="AD226" i="32"/>
  <c r="AF226" i="32" s="1"/>
  <c r="AI226" i="32" s="1"/>
  <c r="Z226" i="32"/>
  <c r="W226" i="32"/>
  <c r="AP225" i="32"/>
  <c r="AR225" i="32" s="1"/>
  <c r="AU225" i="32" s="1"/>
  <c r="AZ225" i="32" s="1"/>
  <c r="AD225" i="32"/>
  <c r="AF225" i="32" s="1"/>
  <c r="AI225" i="32" s="1"/>
  <c r="Z225" i="32"/>
  <c r="W225" i="32"/>
  <c r="AP224" i="32"/>
  <c r="AR224" i="32" s="1"/>
  <c r="AU224" i="32" s="1"/>
  <c r="AZ224" i="32" s="1"/>
  <c r="AD224" i="32"/>
  <c r="AF224" i="32" s="1"/>
  <c r="AI224" i="32" s="1"/>
  <c r="Z224" i="32"/>
  <c r="W224" i="32"/>
  <c r="AP223" i="32"/>
  <c r="AR223" i="32" s="1"/>
  <c r="AU223" i="32" s="1"/>
  <c r="AZ223" i="32" s="1"/>
  <c r="AD223" i="32"/>
  <c r="AF223" i="32" s="1"/>
  <c r="AI223" i="32" s="1"/>
  <c r="Z223" i="32"/>
  <c r="W223" i="32"/>
  <c r="AP222" i="32"/>
  <c r="AR222" i="32" s="1"/>
  <c r="AU222" i="32" s="1"/>
  <c r="AZ222" i="32" s="1"/>
  <c r="AD222" i="32"/>
  <c r="AF222" i="32" s="1"/>
  <c r="AI222" i="32" s="1"/>
  <c r="Z222" i="32"/>
  <c r="W222" i="32"/>
  <c r="AP221" i="32"/>
  <c r="AR221" i="32" s="1"/>
  <c r="AU221" i="32" s="1"/>
  <c r="AZ221" i="32" s="1"/>
  <c r="AD221" i="32"/>
  <c r="AF221" i="32" s="1"/>
  <c r="AI221" i="32" s="1"/>
  <c r="Z221" i="32"/>
  <c r="W221" i="32"/>
  <c r="AP220" i="32"/>
  <c r="AR220" i="32" s="1"/>
  <c r="AU220" i="32" s="1"/>
  <c r="AZ220" i="32" s="1"/>
  <c r="AD220" i="32"/>
  <c r="AF220" i="32" s="1"/>
  <c r="AI220" i="32" s="1"/>
  <c r="Z220" i="32"/>
  <c r="W220" i="32"/>
  <c r="AP219" i="32"/>
  <c r="AR219" i="32" s="1"/>
  <c r="AU219" i="32" s="1"/>
  <c r="AZ219" i="32" s="1"/>
  <c r="AD219" i="32"/>
  <c r="AF219" i="32" s="1"/>
  <c r="AI219" i="32" s="1"/>
  <c r="Z219" i="32"/>
  <c r="W219" i="32"/>
  <c r="AP218" i="32"/>
  <c r="AR218" i="32" s="1"/>
  <c r="AU218" i="32" s="1"/>
  <c r="AZ218" i="32" s="1"/>
  <c r="AD218" i="32"/>
  <c r="AF218" i="32" s="1"/>
  <c r="AI218" i="32" s="1"/>
  <c r="Z218" i="32"/>
  <c r="W218" i="32"/>
  <c r="AP217" i="32"/>
  <c r="AR217" i="32" s="1"/>
  <c r="AU217" i="32" s="1"/>
  <c r="AZ217" i="32" s="1"/>
  <c r="AD217" i="32"/>
  <c r="AF217" i="32" s="1"/>
  <c r="AI217" i="32" s="1"/>
  <c r="Z217" i="32"/>
  <c r="W217" i="32"/>
  <c r="AP216" i="32"/>
  <c r="AR216" i="32" s="1"/>
  <c r="AU216" i="32" s="1"/>
  <c r="AZ216" i="32" s="1"/>
  <c r="AD216" i="32"/>
  <c r="AF216" i="32" s="1"/>
  <c r="AI216" i="32" s="1"/>
  <c r="Z216" i="32"/>
  <c r="W216" i="32"/>
  <c r="AP215" i="32"/>
  <c r="AR215" i="32" s="1"/>
  <c r="AU215" i="32" s="1"/>
  <c r="AZ215" i="32" s="1"/>
  <c r="AD215" i="32"/>
  <c r="AF215" i="32" s="1"/>
  <c r="AI215" i="32" s="1"/>
  <c r="Z215" i="32"/>
  <c r="W215" i="32"/>
  <c r="AP214" i="32"/>
  <c r="AR214" i="32" s="1"/>
  <c r="AU214" i="32" s="1"/>
  <c r="AZ214" i="32" s="1"/>
  <c r="AD214" i="32"/>
  <c r="AF214" i="32" s="1"/>
  <c r="AI214" i="32" s="1"/>
  <c r="Z214" i="32"/>
  <c r="W214" i="32"/>
  <c r="AP213" i="32"/>
  <c r="AR213" i="32" s="1"/>
  <c r="AU213" i="32" s="1"/>
  <c r="AZ213" i="32" s="1"/>
  <c r="AD213" i="32"/>
  <c r="AF213" i="32" s="1"/>
  <c r="AI213" i="32" s="1"/>
  <c r="Z213" i="32"/>
  <c r="W213" i="32"/>
  <c r="AP212" i="32"/>
  <c r="AR212" i="32" s="1"/>
  <c r="AU212" i="32" s="1"/>
  <c r="AZ212" i="32" s="1"/>
  <c r="AD212" i="32"/>
  <c r="AF212" i="32" s="1"/>
  <c r="AI212" i="32" s="1"/>
  <c r="Z212" i="32"/>
  <c r="W212" i="32"/>
  <c r="AP211" i="32"/>
  <c r="AR211" i="32" s="1"/>
  <c r="AU211" i="32" s="1"/>
  <c r="AZ211" i="32" s="1"/>
  <c r="AD211" i="32"/>
  <c r="AF211" i="32" s="1"/>
  <c r="AI211" i="32" s="1"/>
  <c r="Z211" i="32"/>
  <c r="W211" i="32"/>
  <c r="AP210" i="32"/>
  <c r="AR210" i="32" s="1"/>
  <c r="AU210" i="32" s="1"/>
  <c r="AZ210" i="32" s="1"/>
  <c r="AD210" i="32"/>
  <c r="AF210" i="32" s="1"/>
  <c r="AI210" i="32" s="1"/>
  <c r="Z210" i="32"/>
  <c r="W210" i="32"/>
  <c r="AP209" i="32"/>
  <c r="AR209" i="32" s="1"/>
  <c r="AU209" i="32" s="1"/>
  <c r="AZ209" i="32" s="1"/>
  <c r="AD209" i="32"/>
  <c r="AF209" i="32" s="1"/>
  <c r="AI209" i="32" s="1"/>
  <c r="Z209" i="32"/>
  <c r="W209" i="32"/>
  <c r="AP208" i="32"/>
  <c r="AR208" i="32" s="1"/>
  <c r="AU208" i="32" s="1"/>
  <c r="AZ208" i="32" s="1"/>
  <c r="AD208" i="32"/>
  <c r="AF208" i="32" s="1"/>
  <c r="AI208" i="32" s="1"/>
  <c r="Z208" i="32"/>
  <c r="W208" i="32"/>
  <c r="AP207" i="32"/>
  <c r="AR207" i="32" s="1"/>
  <c r="AU207" i="32" s="1"/>
  <c r="AZ207" i="32" s="1"/>
  <c r="AD207" i="32"/>
  <c r="AF207" i="32" s="1"/>
  <c r="AI207" i="32" s="1"/>
  <c r="Z207" i="32"/>
  <c r="W207" i="32"/>
  <c r="AP206" i="32"/>
  <c r="AR206" i="32" s="1"/>
  <c r="AU206" i="32" s="1"/>
  <c r="AZ206" i="32" s="1"/>
  <c r="AD206" i="32"/>
  <c r="AF206" i="32" s="1"/>
  <c r="AI206" i="32" s="1"/>
  <c r="Z206" i="32"/>
  <c r="W206" i="32"/>
  <c r="AP205" i="32"/>
  <c r="AR205" i="32" s="1"/>
  <c r="AU205" i="32" s="1"/>
  <c r="AZ205" i="32" s="1"/>
  <c r="AD205" i="32"/>
  <c r="AF205" i="32" s="1"/>
  <c r="AI205" i="32" s="1"/>
  <c r="Z205" i="32"/>
  <c r="W205" i="32"/>
  <c r="AP204" i="32"/>
  <c r="AR204" i="32" s="1"/>
  <c r="AU204" i="32" s="1"/>
  <c r="AZ204" i="32" s="1"/>
  <c r="AD204" i="32"/>
  <c r="AF204" i="32" s="1"/>
  <c r="AI204" i="32" s="1"/>
  <c r="Z204" i="32"/>
  <c r="W204" i="32"/>
  <c r="AP203" i="32"/>
  <c r="AR203" i="32" s="1"/>
  <c r="AU203" i="32" s="1"/>
  <c r="AZ203" i="32" s="1"/>
  <c r="AD203" i="32"/>
  <c r="AF203" i="32" s="1"/>
  <c r="AI203" i="32" s="1"/>
  <c r="Z203" i="32"/>
  <c r="W203" i="32"/>
  <c r="AP202" i="32"/>
  <c r="AR202" i="32" s="1"/>
  <c r="AU202" i="32" s="1"/>
  <c r="AZ202" i="32" s="1"/>
  <c r="AD202" i="32"/>
  <c r="AF202" i="32" s="1"/>
  <c r="AI202" i="32" s="1"/>
  <c r="Z202" i="32"/>
  <c r="W202" i="32"/>
  <c r="AP201" i="32"/>
  <c r="AR201" i="32" s="1"/>
  <c r="AU201" i="32" s="1"/>
  <c r="AZ201" i="32" s="1"/>
  <c r="AD201" i="32"/>
  <c r="AF201" i="32" s="1"/>
  <c r="AI201" i="32" s="1"/>
  <c r="Z201" i="32"/>
  <c r="W201" i="32"/>
  <c r="AP200" i="32"/>
  <c r="AR200" i="32" s="1"/>
  <c r="AU200" i="32" s="1"/>
  <c r="AZ200" i="32" s="1"/>
  <c r="AD200" i="32"/>
  <c r="AF200" i="32" s="1"/>
  <c r="AI200" i="32" s="1"/>
  <c r="Z200" i="32"/>
  <c r="W200" i="32"/>
  <c r="AP199" i="32"/>
  <c r="AR199" i="32" s="1"/>
  <c r="AU199" i="32" s="1"/>
  <c r="AZ199" i="32" s="1"/>
  <c r="AD199" i="32"/>
  <c r="AF199" i="32" s="1"/>
  <c r="AI199" i="32" s="1"/>
  <c r="Z199" i="32"/>
  <c r="W199" i="32"/>
  <c r="AP198" i="32"/>
  <c r="AR198" i="32" s="1"/>
  <c r="AU198" i="32" s="1"/>
  <c r="AZ198" i="32" s="1"/>
  <c r="AD198" i="32"/>
  <c r="AF198" i="32" s="1"/>
  <c r="AI198" i="32" s="1"/>
  <c r="Z198" i="32"/>
  <c r="W198" i="32"/>
  <c r="AP197" i="32"/>
  <c r="AR197" i="32" s="1"/>
  <c r="AU197" i="32" s="1"/>
  <c r="AZ197" i="32" s="1"/>
  <c r="AD197" i="32"/>
  <c r="AF197" i="32" s="1"/>
  <c r="AI197" i="32" s="1"/>
  <c r="Z197" i="32"/>
  <c r="W197" i="32"/>
  <c r="AP196" i="32"/>
  <c r="AR196" i="32" s="1"/>
  <c r="AU196" i="32" s="1"/>
  <c r="AZ196" i="32" s="1"/>
  <c r="AD196" i="32"/>
  <c r="AF196" i="32" s="1"/>
  <c r="AI196" i="32" s="1"/>
  <c r="Z196" i="32"/>
  <c r="W196" i="32"/>
  <c r="AP195" i="32"/>
  <c r="AR195" i="32" s="1"/>
  <c r="AU195" i="32" s="1"/>
  <c r="AZ195" i="32" s="1"/>
  <c r="AD195" i="32"/>
  <c r="AF195" i="32" s="1"/>
  <c r="AI195" i="32" s="1"/>
  <c r="Z195" i="32"/>
  <c r="W195" i="32"/>
  <c r="AP194" i="32"/>
  <c r="AR194" i="32" s="1"/>
  <c r="AU194" i="32" s="1"/>
  <c r="AZ194" i="32" s="1"/>
  <c r="AD194" i="32"/>
  <c r="AF194" i="32" s="1"/>
  <c r="AI194" i="32" s="1"/>
  <c r="Z194" i="32"/>
  <c r="W194" i="32"/>
  <c r="AP193" i="32"/>
  <c r="AR193" i="32" s="1"/>
  <c r="AU193" i="32" s="1"/>
  <c r="AZ193" i="32" s="1"/>
  <c r="AD193" i="32"/>
  <c r="AF193" i="32" s="1"/>
  <c r="AI193" i="32" s="1"/>
  <c r="Z193" i="32"/>
  <c r="W193" i="32"/>
  <c r="AR192" i="32"/>
  <c r="AU192" i="32" s="1"/>
  <c r="AZ192" i="32" s="1"/>
  <c r="AD192" i="32"/>
  <c r="AF192" i="32" s="1"/>
  <c r="AI192" i="32" s="1"/>
  <c r="Z192" i="32"/>
  <c r="W192" i="32"/>
  <c r="S192" i="32"/>
  <c r="AR191" i="32"/>
  <c r="AU191" i="32" s="1"/>
  <c r="AZ191" i="32" s="1"/>
  <c r="AD191" i="32"/>
  <c r="AF191" i="32" s="1"/>
  <c r="AI191" i="32" s="1"/>
  <c r="Z191" i="32"/>
  <c r="W191" i="32"/>
  <c r="S191" i="32"/>
  <c r="AR190" i="32"/>
  <c r="AU190" i="32" s="1"/>
  <c r="AZ190" i="32" s="1"/>
  <c r="AD190" i="32"/>
  <c r="AF190" i="32" s="1"/>
  <c r="AI190" i="32" s="1"/>
  <c r="Z190" i="32"/>
  <c r="W190" i="32"/>
  <c r="S190" i="32"/>
  <c r="AR189" i="32"/>
  <c r="AU189" i="32" s="1"/>
  <c r="AZ189" i="32" s="1"/>
  <c r="AD189" i="32"/>
  <c r="AF189" i="32" s="1"/>
  <c r="AI189" i="32" s="1"/>
  <c r="Z189" i="32"/>
  <c r="W189" i="32"/>
  <c r="S189" i="32"/>
  <c r="AR188" i="32"/>
  <c r="AU188" i="32" s="1"/>
  <c r="AZ188" i="32" s="1"/>
  <c r="AD188" i="32"/>
  <c r="AF188" i="32" s="1"/>
  <c r="AI188" i="32" s="1"/>
  <c r="Z188" i="32"/>
  <c r="W188" i="32"/>
  <c r="S188" i="32"/>
  <c r="AR187" i="32"/>
  <c r="AU187" i="32" s="1"/>
  <c r="AZ187" i="32" s="1"/>
  <c r="AD187" i="32"/>
  <c r="AF187" i="32" s="1"/>
  <c r="AI187" i="32" s="1"/>
  <c r="Z187" i="32"/>
  <c r="W187" i="32"/>
  <c r="S187" i="32"/>
  <c r="AR186" i="32"/>
  <c r="AU186" i="32" s="1"/>
  <c r="AZ186" i="32" s="1"/>
  <c r="AD186" i="32"/>
  <c r="AF186" i="32" s="1"/>
  <c r="AI186" i="32" s="1"/>
  <c r="Z186" i="32"/>
  <c r="W186" i="32"/>
  <c r="S186" i="32"/>
  <c r="AR185" i="32"/>
  <c r="AU185" i="32" s="1"/>
  <c r="AZ185" i="32" s="1"/>
  <c r="AD185" i="32"/>
  <c r="AF185" i="32" s="1"/>
  <c r="AI185" i="32" s="1"/>
  <c r="Z185" i="32"/>
  <c r="W185" i="32"/>
  <c r="S185" i="32"/>
  <c r="AR184" i="32"/>
  <c r="AU184" i="32" s="1"/>
  <c r="AZ184" i="32" s="1"/>
  <c r="AD184" i="32"/>
  <c r="AF184" i="32" s="1"/>
  <c r="AI184" i="32" s="1"/>
  <c r="Z184" i="32"/>
  <c r="W184" i="32"/>
  <c r="S184" i="32"/>
  <c r="AR183" i="32"/>
  <c r="AU183" i="32" s="1"/>
  <c r="AZ183" i="32" s="1"/>
  <c r="AD183" i="32"/>
  <c r="AF183" i="32" s="1"/>
  <c r="AI183" i="32" s="1"/>
  <c r="Z183" i="32"/>
  <c r="W183" i="32"/>
  <c r="S183" i="32"/>
  <c r="AR182" i="32"/>
  <c r="AU182" i="32" s="1"/>
  <c r="AZ182" i="32" s="1"/>
  <c r="AD182" i="32"/>
  <c r="AF182" i="32" s="1"/>
  <c r="AI182" i="32" s="1"/>
  <c r="Z182" i="32"/>
  <c r="W182" i="32"/>
  <c r="S182" i="32"/>
  <c r="AR181" i="32"/>
  <c r="AU181" i="32" s="1"/>
  <c r="AZ181" i="32" s="1"/>
  <c r="AD181" i="32"/>
  <c r="AF181" i="32" s="1"/>
  <c r="AI181" i="32" s="1"/>
  <c r="Z181" i="32"/>
  <c r="W181" i="32"/>
  <c r="S181" i="32"/>
  <c r="AR180" i="32"/>
  <c r="AU180" i="32" s="1"/>
  <c r="AZ180" i="32" s="1"/>
  <c r="AD180" i="32"/>
  <c r="AF180" i="32" s="1"/>
  <c r="AI180" i="32" s="1"/>
  <c r="Z180" i="32"/>
  <c r="W180" i="32"/>
  <c r="S180" i="32"/>
  <c r="AR179" i="32"/>
  <c r="AU179" i="32" s="1"/>
  <c r="AZ179" i="32" s="1"/>
  <c r="AD179" i="32"/>
  <c r="AF179" i="32" s="1"/>
  <c r="AI179" i="32" s="1"/>
  <c r="Z179" i="32"/>
  <c r="W179" i="32"/>
  <c r="S179" i="32"/>
  <c r="AR178" i="32"/>
  <c r="AU178" i="32" s="1"/>
  <c r="AZ178" i="32" s="1"/>
  <c r="AD178" i="32"/>
  <c r="AF178" i="32" s="1"/>
  <c r="AI178" i="32" s="1"/>
  <c r="Z178" i="32"/>
  <c r="W178" i="32"/>
  <c r="S178" i="32"/>
  <c r="AR177" i="32"/>
  <c r="AU177" i="32" s="1"/>
  <c r="AZ177" i="32" s="1"/>
  <c r="AD177" i="32"/>
  <c r="AF177" i="32" s="1"/>
  <c r="AI177" i="32" s="1"/>
  <c r="Z177" i="32"/>
  <c r="W177" i="32"/>
  <c r="S177" i="32"/>
  <c r="AR176" i="32"/>
  <c r="AU176" i="32" s="1"/>
  <c r="AZ176" i="32" s="1"/>
  <c r="AD176" i="32"/>
  <c r="AF176" i="32" s="1"/>
  <c r="AI176" i="32" s="1"/>
  <c r="Z176" i="32"/>
  <c r="W176" i="32"/>
  <c r="S176" i="32"/>
  <c r="AR175" i="32"/>
  <c r="AU175" i="32" s="1"/>
  <c r="AZ175" i="32" s="1"/>
  <c r="AD175" i="32"/>
  <c r="AF175" i="32" s="1"/>
  <c r="AI175" i="32" s="1"/>
  <c r="Z175" i="32"/>
  <c r="W175" i="32"/>
  <c r="S175" i="32"/>
  <c r="AR174" i="32"/>
  <c r="AU174" i="32" s="1"/>
  <c r="AZ174" i="32" s="1"/>
  <c r="AD174" i="32"/>
  <c r="AF174" i="32" s="1"/>
  <c r="AI174" i="32" s="1"/>
  <c r="Z174" i="32"/>
  <c r="W174" i="32"/>
  <c r="S174" i="32"/>
  <c r="AR173" i="32"/>
  <c r="AU173" i="32" s="1"/>
  <c r="AZ173" i="32" s="1"/>
  <c r="AD173" i="32"/>
  <c r="AF173" i="32" s="1"/>
  <c r="AI173" i="32" s="1"/>
  <c r="Z173" i="32"/>
  <c r="W173" i="32"/>
  <c r="S173" i="32"/>
  <c r="AR172" i="32"/>
  <c r="AU172" i="32" s="1"/>
  <c r="AZ172" i="32" s="1"/>
  <c r="AD172" i="32"/>
  <c r="AF172" i="32" s="1"/>
  <c r="AI172" i="32" s="1"/>
  <c r="Z172" i="32"/>
  <c r="W172" i="32"/>
  <c r="S172" i="32"/>
  <c r="AR171" i="32"/>
  <c r="AU171" i="32" s="1"/>
  <c r="AZ171" i="32" s="1"/>
  <c r="AD171" i="32"/>
  <c r="AF171" i="32" s="1"/>
  <c r="AI171" i="32" s="1"/>
  <c r="Z171" i="32"/>
  <c r="W171" i="32"/>
  <c r="S171" i="32"/>
  <c r="AR170" i="32"/>
  <c r="AU170" i="32" s="1"/>
  <c r="AZ170" i="32" s="1"/>
  <c r="AD170" i="32"/>
  <c r="AF170" i="32" s="1"/>
  <c r="AI170" i="32" s="1"/>
  <c r="Z170" i="32"/>
  <c r="W170" i="32"/>
  <c r="S170" i="32"/>
  <c r="AR169" i="32"/>
  <c r="AU169" i="32" s="1"/>
  <c r="AZ169" i="32" s="1"/>
  <c r="AD169" i="32"/>
  <c r="AF169" i="32" s="1"/>
  <c r="AI169" i="32" s="1"/>
  <c r="Z169" i="32"/>
  <c r="W169" i="32"/>
  <c r="S169" i="32"/>
  <c r="AR168" i="32"/>
  <c r="AU168" i="32" s="1"/>
  <c r="AZ168" i="32" s="1"/>
  <c r="AD168" i="32"/>
  <c r="AF168" i="32" s="1"/>
  <c r="AI168" i="32" s="1"/>
  <c r="Z168" i="32"/>
  <c r="W168" i="32"/>
  <c r="S168" i="32"/>
  <c r="AR167" i="32"/>
  <c r="AU167" i="32" s="1"/>
  <c r="AZ167" i="32" s="1"/>
  <c r="AD167" i="32"/>
  <c r="AF167" i="32" s="1"/>
  <c r="AI167" i="32" s="1"/>
  <c r="Z167" i="32"/>
  <c r="W167" i="32"/>
  <c r="S167" i="32"/>
  <c r="AR166" i="32"/>
  <c r="AU166" i="32" s="1"/>
  <c r="AZ166" i="32" s="1"/>
  <c r="AD166" i="32"/>
  <c r="AF166" i="32" s="1"/>
  <c r="AI166" i="32" s="1"/>
  <c r="Z166" i="32"/>
  <c r="W166" i="32"/>
  <c r="S166" i="32"/>
  <c r="AR165" i="32"/>
  <c r="AU165" i="32" s="1"/>
  <c r="AZ165" i="32" s="1"/>
  <c r="AD165" i="32"/>
  <c r="AF165" i="32" s="1"/>
  <c r="AI165" i="32" s="1"/>
  <c r="Z165" i="32"/>
  <c r="W165" i="32"/>
  <c r="S165" i="32"/>
  <c r="AR164" i="32"/>
  <c r="AU164" i="32" s="1"/>
  <c r="AZ164" i="32" s="1"/>
  <c r="AD164" i="32"/>
  <c r="AF164" i="32" s="1"/>
  <c r="AI164" i="32" s="1"/>
  <c r="Z164" i="32"/>
  <c r="W164" i="32"/>
  <c r="S164" i="32"/>
  <c r="AR163" i="32"/>
  <c r="AU163" i="32" s="1"/>
  <c r="AZ163" i="32" s="1"/>
  <c r="AD163" i="32"/>
  <c r="AF163" i="32" s="1"/>
  <c r="AI163" i="32" s="1"/>
  <c r="Z163" i="32"/>
  <c r="W163" i="32"/>
  <c r="S163" i="32"/>
  <c r="AR162" i="32"/>
  <c r="AU162" i="32" s="1"/>
  <c r="AZ162" i="32" s="1"/>
  <c r="AD162" i="32"/>
  <c r="AF162" i="32" s="1"/>
  <c r="AI162" i="32" s="1"/>
  <c r="Z162" i="32"/>
  <c r="W162" i="32"/>
  <c r="S162" i="32"/>
  <c r="AR161" i="32"/>
  <c r="AU161" i="32" s="1"/>
  <c r="AZ161" i="32" s="1"/>
  <c r="AD161" i="32"/>
  <c r="AF161" i="32" s="1"/>
  <c r="AI161" i="32" s="1"/>
  <c r="Z161" i="32"/>
  <c r="W161" i="32"/>
  <c r="S161" i="32"/>
  <c r="AR160" i="32"/>
  <c r="AU160" i="32" s="1"/>
  <c r="AZ160" i="32" s="1"/>
  <c r="AD160" i="32"/>
  <c r="AF160" i="32" s="1"/>
  <c r="AI160" i="32" s="1"/>
  <c r="Z160" i="32"/>
  <c r="W160" i="32"/>
  <c r="S160" i="32"/>
  <c r="AR159" i="32"/>
  <c r="AU159" i="32" s="1"/>
  <c r="AZ159" i="32" s="1"/>
  <c r="AD159" i="32"/>
  <c r="AF159" i="32" s="1"/>
  <c r="AI159" i="32" s="1"/>
  <c r="Z159" i="32"/>
  <c r="W159" i="32"/>
  <c r="S159" i="32"/>
  <c r="AR158" i="32"/>
  <c r="AU158" i="32" s="1"/>
  <c r="AZ158" i="32" s="1"/>
  <c r="AD158" i="32"/>
  <c r="AF158" i="32" s="1"/>
  <c r="AI158" i="32" s="1"/>
  <c r="Z158" i="32"/>
  <c r="W158" i="32"/>
  <c r="S158" i="32"/>
  <c r="AR157" i="32"/>
  <c r="AU157" i="32" s="1"/>
  <c r="AZ157" i="32" s="1"/>
  <c r="AD157" i="32"/>
  <c r="AF157" i="32" s="1"/>
  <c r="AI157" i="32" s="1"/>
  <c r="Z157" i="32"/>
  <c r="W157" i="32"/>
  <c r="S157" i="32"/>
  <c r="AR156" i="32"/>
  <c r="AU156" i="32" s="1"/>
  <c r="AZ156" i="32" s="1"/>
  <c r="AD156" i="32"/>
  <c r="AF156" i="32" s="1"/>
  <c r="AI156" i="32" s="1"/>
  <c r="Z156" i="32"/>
  <c r="W156" i="32"/>
  <c r="S156" i="32"/>
  <c r="AR155" i="32"/>
  <c r="AU155" i="32" s="1"/>
  <c r="AZ155" i="32" s="1"/>
  <c r="AD155" i="32"/>
  <c r="AF155" i="32" s="1"/>
  <c r="AI155" i="32" s="1"/>
  <c r="Z155" i="32"/>
  <c r="W155" i="32"/>
  <c r="S155" i="32"/>
  <c r="AR154" i="32"/>
  <c r="AU154" i="32" s="1"/>
  <c r="AZ154" i="32" s="1"/>
  <c r="AD154" i="32"/>
  <c r="AF154" i="32" s="1"/>
  <c r="AI154" i="32" s="1"/>
  <c r="Z154" i="32"/>
  <c r="W154" i="32"/>
  <c r="S154" i="32"/>
  <c r="AR153" i="32"/>
  <c r="AU153" i="32" s="1"/>
  <c r="AZ153" i="32" s="1"/>
  <c r="AD153" i="32"/>
  <c r="AF153" i="32" s="1"/>
  <c r="AI153" i="32" s="1"/>
  <c r="Z153" i="32"/>
  <c r="W153" i="32"/>
  <c r="S153" i="32"/>
  <c r="AR152" i="32"/>
  <c r="AU152" i="32" s="1"/>
  <c r="AZ152" i="32" s="1"/>
  <c r="AD152" i="32"/>
  <c r="AF152" i="32" s="1"/>
  <c r="AI152" i="32" s="1"/>
  <c r="Z152" i="32"/>
  <c r="W152" i="32"/>
  <c r="S152" i="32"/>
  <c r="AR151" i="32"/>
  <c r="AU151" i="32" s="1"/>
  <c r="AZ151" i="32" s="1"/>
  <c r="AD151" i="32"/>
  <c r="AF151" i="32" s="1"/>
  <c r="AI151" i="32" s="1"/>
  <c r="Z151" i="32"/>
  <c r="W151" i="32"/>
  <c r="S151" i="32"/>
  <c r="AR150" i="32"/>
  <c r="AU150" i="32" s="1"/>
  <c r="AZ150" i="32" s="1"/>
  <c r="AD150" i="32"/>
  <c r="AF150" i="32" s="1"/>
  <c r="AI150" i="32" s="1"/>
  <c r="Z150" i="32"/>
  <c r="W150" i="32"/>
  <c r="S150" i="32"/>
  <c r="AR149" i="32"/>
  <c r="AU149" i="32" s="1"/>
  <c r="AZ149" i="32" s="1"/>
  <c r="AD149" i="32"/>
  <c r="AF149" i="32" s="1"/>
  <c r="AI149" i="32" s="1"/>
  <c r="Z149" i="32"/>
  <c r="W149" i="32"/>
  <c r="S149" i="32"/>
  <c r="AR148" i="32"/>
  <c r="AU148" i="32" s="1"/>
  <c r="AZ148" i="32" s="1"/>
  <c r="AD148" i="32"/>
  <c r="AF148" i="32" s="1"/>
  <c r="AI148" i="32" s="1"/>
  <c r="Z148" i="32"/>
  <c r="W148" i="32"/>
  <c r="S148" i="32"/>
  <c r="AR147" i="32"/>
  <c r="AU147" i="32" s="1"/>
  <c r="AZ147" i="32" s="1"/>
  <c r="AD147" i="32"/>
  <c r="AF147" i="32" s="1"/>
  <c r="AI147" i="32" s="1"/>
  <c r="Z147" i="32"/>
  <c r="W147" i="32"/>
  <c r="S147" i="32"/>
  <c r="AR146" i="32"/>
  <c r="AU146" i="32" s="1"/>
  <c r="AZ146" i="32" s="1"/>
  <c r="AD146" i="32"/>
  <c r="AF146" i="32" s="1"/>
  <c r="AI146" i="32" s="1"/>
  <c r="Z146" i="32"/>
  <c r="W146" i="32"/>
  <c r="S146" i="32"/>
  <c r="AR145" i="32"/>
  <c r="AU145" i="32" s="1"/>
  <c r="AZ145" i="32" s="1"/>
  <c r="AD145" i="32"/>
  <c r="AF145" i="32" s="1"/>
  <c r="AI145" i="32" s="1"/>
  <c r="Z145" i="32"/>
  <c r="W145" i="32"/>
  <c r="S145" i="32"/>
  <c r="AR144" i="32"/>
  <c r="AU144" i="32" s="1"/>
  <c r="AZ144" i="32" s="1"/>
  <c r="AD144" i="32"/>
  <c r="AF144" i="32" s="1"/>
  <c r="AI144" i="32" s="1"/>
  <c r="Z144" i="32"/>
  <c r="W144" i="32"/>
  <c r="S144" i="32"/>
  <c r="AR143" i="32"/>
  <c r="AU143" i="32" s="1"/>
  <c r="AZ143" i="32" s="1"/>
  <c r="AD143" i="32"/>
  <c r="AF143" i="32" s="1"/>
  <c r="AI143" i="32" s="1"/>
  <c r="Z143" i="32"/>
  <c r="W143" i="32"/>
  <c r="S143" i="32"/>
  <c r="AR142" i="32"/>
  <c r="AU142" i="32" s="1"/>
  <c r="AZ142" i="32" s="1"/>
  <c r="AD142" i="32"/>
  <c r="AF142" i="32" s="1"/>
  <c r="AI142" i="32" s="1"/>
  <c r="Z142" i="32"/>
  <c r="W142" i="32"/>
  <c r="S142" i="32"/>
  <c r="AR141" i="32"/>
  <c r="AU141" i="32" s="1"/>
  <c r="AZ141" i="32" s="1"/>
  <c r="AD141" i="32"/>
  <c r="AF141" i="32" s="1"/>
  <c r="AI141" i="32" s="1"/>
  <c r="Z141" i="32"/>
  <c r="W141" i="32"/>
  <c r="S141" i="32"/>
  <c r="AR140" i="32"/>
  <c r="AU140" i="32" s="1"/>
  <c r="AZ140" i="32" s="1"/>
  <c r="AD140" i="32"/>
  <c r="AF140" i="32" s="1"/>
  <c r="AI140" i="32" s="1"/>
  <c r="Z140" i="32"/>
  <c r="W140" i="32"/>
  <c r="S140" i="32"/>
  <c r="AR139" i="32"/>
  <c r="AU139" i="32" s="1"/>
  <c r="AZ139" i="32" s="1"/>
  <c r="AD139" i="32"/>
  <c r="AF139" i="32" s="1"/>
  <c r="AI139" i="32" s="1"/>
  <c r="Z139" i="32"/>
  <c r="W139" i="32"/>
  <c r="S139" i="32"/>
  <c r="AR138" i="32"/>
  <c r="AU138" i="32" s="1"/>
  <c r="AZ138" i="32" s="1"/>
  <c r="AD138" i="32"/>
  <c r="AF138" i="32" s="1"/>
  <c r="AI138" i="32" s="1"/>
  <c r="Z138" i="32"/>
  <c r="W138" i="32"/>
  <c r="S138" i="32"/>
  <c r="AR137" i="32"/>
  <c r="AU137" i="32" s="1"/>
  <c r="AZ137" i="32" s="1"/>
  <c r="AD137" i="32"/>
  <c r="AF137" i="32" s="1"/>
  <c r="AI137" i="32" s="1"/>
  <c r="Z137" i="32"/>
  <c r="W137" i="32"/>
  <c r="S137" i="32"/>
  <c r="AR136" i="32"/>
  <c r="AU136" i="32" s="1"/>
  <c r="AZ136" i="32" s="1"/>
  <c r="AD136" i="32"/>
  <c r="AF136" i="32" s="1"/>
  <c r="AI136" i="32" s="1"/>
  <c r="Z136" i="32"/>
  <c r="W136" i="32"/>
  <c r="S136" i="32"/>
  <c r="AR135" i="32"/>
  <c r="AU135" i="32" s="1"/>
  <c r="AZ135" i="32" s="1"/>
  <c r="AD135" i="32"/>
  <c r="AF135" i="32" s="1"/>
  <c r="AI135" i="32" s="1"/>
  <c r="Z135" i="32"/>
  <c r="W135" i="32"/>
  <c r="S135" i="32"/>
  <c r="AR134" i="32"/>
  <c r="AU134" i="32" s="1"/>
  <c r="AZ134" i="32" s="1"/>
  <c r="AD134" i="32"/>
  <c r="AF134" i="32" s="1"/>
  <c r="AI134" i="32" s="1"/>
  <c r="Z134" i="32"/>
  <c r="W134" i="32"/>
  <c r="S134" i="32"/>
  <c r="AR133" i="32"/>
  <c r="AU133" i="32" s="1"/>
  <c r="AZ133" i="32" s="1"/>
  <c r="AD133" i="32"/>
  <c r="AF133" i="32" s="1"/>
  <c r="AI133" i="32" s="1"/>
  <c r="Z133" i="32"/>
  <c r="W133" i="32"/>
  <c r="S133" i="32"/>
  <c r="AR132" i="32"/>
  <c r="AU132" i="32" s="1"/>
  <c r="AZ132" i="32" s="1"/>
  <c r="AD132" i="32"/>
  <c r="AF132" i="32" s="1"/>
  <c r="AI132" i="32" s="1"/>
  <c r="Z132" i="32"/>
  <c r="W132" i="32"/>
  <c r="S132" i="32"/>
  <c r="AR131" i="32"/>
  <c r="AU131" i="32" s="1"/>
  <c r="AZ131" i="32" s="1"/>
  <c r="AD131" i="32"/>
  <c r="AF131" i="32" s="1"/>
  <c r="AI131" i="32" s="1"/>
  <c r="Z131" i="32"/>
  <c r="W131" i="32"/>
  <c r="S131" i="32"/>
  <c r="AR130" i="32"/>
  <c r="AU130" i="32" s="1"/>
  <c r="AZ130" i="32" s="1"/>
  <c r="AD130" i="32"/>
  <c r="AF130" i="32" s="1"/>
  <c r="AI130" i="32" s="1"/>
  <c r="Z130" i="32"/>
  <c r="W130" i="32"/>
  <c r="S130" i="32"/>
  <c r="AR129" i="32"/>
  <c r="AU129" i="32" s="1"/>
  <c r="AZ129" i="32" s="1"/>
  <c r="AD129" i="32"/>
  <c r="AF129" i="32" s="1"/>
  <c r="AI129" i="32" s="1"/>
  <c r="Z129" i="32"/>
  <c r="W129" i="32"/>
  <c r="S129" i="32"/>
  <c r="AR128" i="32"/>
  <c r="AU128" i="32" s="1"/>
  <c r="AZ128" i="32" s="1"/>
  <c r="AD128" i="32"/>
  <c r="AF128" i="32" s="1"/>
  <c r="AI128" i="32" s="1"/>
  <c r="Z128" i="32"/>
  <c r="W128" i="32"/>
  <c r="S128" i="32"/>
  <c r="AR127" i="32"/>
  <c r="AU127" i="32" s="1"/>
  <c r="AZ127" i="32" s="1"/>
  <c r="AD127" i="32"/>
  <c r="AF127" i="32" s="1"/>
  <c r="AI127" i="32" s="1"/>
  <c r="Z127" i="32"/>
  <c r="W127" i="32"/>
  <c r="S127" i="32"/>
  <c r="AR126" i="32"/>
  <c r="AU126" i="32" s="1"/>
  <c r="AZ126" i="32" s="1"/>
  <c r="AD126" i="32"/>
  <c r="AF126" i="32" s="1"/>
  <c r="AI126" i="32" s="1"/>
  <c r="Z126" i="32"/>
  <c r="W126" i="32"/>
  <c r="S126" i="32"/>
  <c r="AR125" i="32"/>
  <c r="AU125" i="32" s="1"/>
  <c r="AZ125" i="32" s="1"/>
  <c r="AD125" i="32"/>
  <c r="AF125" i="32" s="1"/>
  <c r="AI125" i="32" s="1"/>
  <c r="Z125" i="32"/>
  <c r="W125" i="32"/>
  <c r="S125" i="32"/>
  <c r="AR124" i="32"/>
  <c r="AU124" i="32" s="1"/>
  <c r="AZ124" i="32" s="1"/>
  <c r="AD124" i="32"/>
  <c r="AF124" i="32" s="1"/>
  <c r="AI124" i="32" s="1"/>
  <c r="Z124" i="32"/>
  <c r="W124" i="32"/>
  <c r="S124" i="32"/>
  <c r="AR123" i="32"/>
  <c r="AU123" i="32" s="1"/>
  <c r="AZ123" i="32" s="1"/>
  <c r="AD123" i="32"/>
  <c r="AF123" i="32" s="1"/>
  <c r="AI123" i="32" s="1"/>
  <c r="Z123" i="32"/>
  <c r="W123" i="32"/>
  <c r="S123" i="32"/>
  <c r="AR122" i="32"/>
  <c r="AU122" i="32" s="1"/>
  <c r="AZ122" i="32" s="1"/>
  <c r="AD122" i="32"/>
  <c r="AF122" i="32" s="1"/>
  <c r="AI122" i="32" s="1"/>
  <c r="Z122" i="32"/>
  <c r="W122" i="32"/>
  <c r="S122" i="32"/>
  <c r="AR121" i="32"/>
  <c r="AU121" i="32" s="1"/>
  <c r="AZ121" i="32" s="1"/>
  <c r="AD121" i="32"/>
  <c r="AF121" i="32" s="1"/>
  <c r="AI121" i="32" s="1"/>
  <c r="Z121" i="32"/>
  <c r="W121" i="32"/>
  <c r="S121" i="32"/>
  <c r="AF120" i="32"/>
  <c r="BA120" i="32" s="1"/>
  <c r="Z120" i="32"/>
  <c r="W120" i="32"/>
  <c r="S120" i="32"/>
  <c r="AF119" i="32"/>
  <c r="BA119" i="32" s="1"/>
  <c r="Z119" i="32"/>
  <c r="W119" i="32"/>
  <c r="S119" i="32"/>
  <c r="AR118" i="32"/>
  <c r="AU118" i="32" s="1"/>
  <c r="AZ118" i="32" s="1"/>
  <c r="AD118" i="32"/>
  <c r="AF118" i="32" s="1"/>
  <c r="AI118" i="32" s="1"/>
  <c r="Z118" i="32"/>
  <c r="W118" i="32"/>
  <c r="S118" i="32"/>
  <c r="AR117" i="32"/>
  <c r="AU117" i="32" s="1"/>
  <c r="AZ117" i="32" s="1"/>
  <c r="AD117" i="32"/>
  <c r="AF117" i="32" s="1"/>
  <c r="AI117" i="32" s="1"/>
  <c r="Z117" i="32"/>
  <c r="W117" i="32"/>
  <c r="S117" i="32"/>
  <c r="AR116" i="32"/>
  <c r="AU116" i="32" s="1"/>
  <c r="AZ116" i="32" s="1"/>
  <c r="AD116" i="32"/>
  <c r="AF116" i="32" s="1"/>
  <c r="AI116" i="32" s="1"/>
  <c r="Z116" i="32"/>
  <c r="W116" i="32"/>
  <c r="S116" i="32"/>
  <c r="AR115" i="32"/>
  <c r="AU115" i="32" s="1"/>
  <c r="AZ115" i="32" s="1"/>
  <c r="AD115" i="32"/>
  <c r="AF115" i="32" s="1"/>
  <c r="AI115" i="32" s="1"/>
  <c r="Z115" i="32"/>
  <c r="W115" i="32"/>
  <c r="S115" i="32"/>
  <c r="AR114" i="32"/>
  <c r="AU114" i="32" s="1"/>
  <c r="AZ114" i="32" s="1"/>
  <c r="AD114" i="32"/>
  <c r="AF114" i="32" s="1"/>
  <c r="AI114" i="32" s="1"/>
  <c r="Z114" i="32"/>
  <c r="W114" i="32"/>
  <c r="S114" i="32"/>
  <c r="AR113" i="32"/>
  <c r="AU113" i="32" s="1"/>
  <c r="AZ113" i="32" s="1"/>
  <c r="AD113" i="32"/>
  <c r="AF113" i="32" s="1"/>
  <c r="AI113" i="32" s="1"/>
  <c r="Z113" i="32"/>
  <c r="W113" i="32"/>
  <c r="S113" i="32"/>
  <c r="AR112" i="32"/>
  <c r="AU112" i="32" s="1"/>
  <c r="AZ112" i="32" s="1"/>
  <c r="AD112" i="32"/>
  <c r="AF112" i="32" s="1"/>
  <c r="AI112" i="32" s="1"/>
  <c r="Z112" i="32"/>
  <c r="W112" i="32"/>
  <c r="S112" i="32"/>
  <c r="AR111" i="32"/>
  <c r="AU111" i="32" s="1"/>
  <c r="AZ111" i="32" s="1"/>
  <c r="AD111" i="32"/>
  <c r="AF111" i="32" s="1"/>
  <c r="AI111" i="32" s="1"/>
  <c r="Z111" i="32"/>
  <c r="W111" i="32"/>
  <c r="S111" i="32"/>
  <c r="AR110" i="32"/>
  <c r="AU110" i="32" s="1"/>
  <c r="AZ110" i="32" s="1"/>
  <c r="AD110" i="32"/>
  <c r="AF110" i="32" s="1"/>
  <c r="AI110" i="32" s="1"/>
  <c r="Z110" i="32"/>
  <c r="W110" i="32"/>
  <c r="S110" i="32"/>
  <c r="AR109" i="32"/>
  <c r="AU109" i="32" s="1"/>
  <c r="AZ109" i="32" s="1"/>
  <c r="AD109" i="32"/>
  <c r="AF109" i="32" s="1"/>
  <c r="AI109" i="32" s="1"/>
  <c r="Z109" i="32"/>
  <c r="W109" i="32"/>
  <c r="S109" i="32"/>
  <c r="AR108" i="32"/>
  <c r="AU108" i="32" s="1"/>
  <c r="AZ108" i="32" s="1"/>
  <c r="AD108" i="32"/>
  <c r="AF108" i="32" s="1"/>
  <c r="AI108" i="32" s="1"/>
  <c r="Z108" i="32"/>
  <c r="W108" i="32"/>
  <c r="S108" i="32"/>
  <c r="AR107" i="32"/>
  <c r="AU107" i="32" s="1"/>
  <c r="AZ107" i="32" s="1"/>
  <c r="AD107" i="32"/>
  <c r="AF107" i="32" s="1"/>
  <c r="AI107" i="32" s="1"/>
  <c r="Z107" i="32"/>
  <c r="W107" i="32"/>
  <c r="S107" i="32"/>
  <c r="AR106" i="32"/>
  <c r="AU106" i="32" s="1"/>
  <c r="AZ106" i="32" s="1"/>
  <c r="AD106" i="32"/>
  <c r="AF106" i="32" s="1"/>
  <c r="AI106" i="32" s="1"/>
  <c r="Z106" i="32"/>
  <c r="W106" i="32"/>
  <c r="S106" i="32"/>
  <c r="AR105" i="32"/>
  <c r="AU105" i="32" s="1"/>
  <c r="AZ105" i="32" s="1"/>
  <c r="AD105" i="32"/>
  <c r="AF105" i="32" s="1"/>
  <c r="AI105" i="32" s="1"/>
  <c r="Z105" i="32"/>
  <c r="W105" i="32"/>
  <c r="S105" i="32"/>
  <c r="AR104" i="32"/>
  <c r="AU104" i="32" s="1"/>
  <c r="AZ104" i="32" s="1"/>
  <c r="AD104" i="32"/>
  <c r="AF104" i="32" s="1"/>
  <c r="AI104" i="32" s="1"/>
  <c r="Z104" i="32"/>
  <c r="W104" i="32"/>
  <c r="S104" i="32"/>
  <c r="AR103" i="32"/>
  <c r="AU103" i="32" s="1"/>
  <c r="AZ103" i="32" s="1"/>
  <c r="AD103" i="32"/>
  <c r="AF103" i="32" s="1"/>
  <c r="AI103" i="32" s="1"/>
  <c r="Z103" i="32"/>
  <c r="W103" i="32"/>
  <c r="S103" i="32"/>
  <c r="AR102" i="32"/>
  <c r="AU102" i="32" s="1"/>
  <c r="AZ102" i="32" s="1"/>
  <c r="AD102" i="32"/>
  <c r="AF102" i="32" s="1"/>
  <c r="AI102" i="32" s="1"/>
  <c r="Z102" i="32"/>
  <c r="W102" i="32"/>
  <c r="S102" i="32"/>
  <c r="AR101" i="32"/>
  <c r="AU101" i="32" s="1"/>
  <c r="AZ101" i="32" s="1"/>
  <c r="AD101" i="32"/>
  <c r="AF101" i="32" s="1"/>
  <c r="AI101" i="32" s="1"/>
  <c r="Z101" i="32"/>
  <c r="W101" i="32"/>
  <c r="S101" i="32"/>
  <c r="AR100" i="32"/>
  <c r="AU100" i="32" s="1"/>
  <c r="AZ100" i="32" s="1"/>
  <c r="AD100" i="32"/>
  <c r="AF100" i="32" s="1"/>
  <c r="AI100" i="32" s="1"/>
  <c r="Z100" i="32"/>
  <c r="W100" i="32"/>
  <c r="S100" i="32"/>
  <c r="AR99" i="32"/>
  <c r="AU99" i="32" s="1"/>
  <c r="AZ99" i="32" s="1"/>
  <c r="AD99" i="32"/>
  <c r="AF99" i="32" s="1"/>
  <c r="AI99" i="32" s="1"/>
  <c r="Z99" i="32"/>
  <c r="W99" i="32"/>
  <c r="S99" i="32"/>
  <c r="AR98" i="32"/>
  <c r="AU98" i="32" s="1"/>
  <c r="AZ98" i="32" s="1"/>
  <c r="AD98" i="32"/>
  <c r="AF98" i="32" s="1"/>
  <c r="AI98" i="32" s="1"/>
  <c r="Z98" i="32"/>
  <c r="W98" i="32"/>
  <c r="S98" i="32"/>
  <c r="AR97" i="32"/>
  <c r="AU97" i="32" s="1"/>
  <c r="AZ97" i="32" s="1"/>
  <c r="AD97" i="32"/>
  <c r="AF97" i="32" s="1"/>
  <c r="AI97" i="32" s="1"/>
  <c r="Z97" i="32"/>
  <c r="W97" i="32"/>
  <c r="S97" i="32"/>
  <c r="AR96" i="32"/>
  <c r="AU96" i="32" s="1"/>
  <c r="AZ96" i="32" s="1"/>
  <c r="AD96" i="32"/>
  <c r="AF96" i="32" s="1"/>
  <c r="AI96" i="32" s="1"/>
  <c r="Z96" i="32"/>
  <c r="W96" i="32"/>
  <c r="S96" i="32"/>
  <c r="AR95" i="32"/>
  <c r="AU95" i="32" s="1"/>
  <c r="AZ95" i="32" s="1"/>
  <c r="AD95" i="32"/>
  <c r="AF95" i="32" s="1"/>
  <c r="AI95" i="32" s="1"/>
  <c r="Z95" i="32"/>
  <c r="W95" i="32"/>
  <c r="S95" i="32"/>
  <c r="AR94" i="32"/>
  <c r="AU94" i="32" s="1"/>
  <c r="AZ94" i="32" s="1"/>
  <c r="AD94" i="32"/>
  <c r="AF94" i="32" s="1"/>
  <c r="AI94" i="32" s="1"/>
  <c r="Z94" i="32"/>
  <c r="W94" i="32"/>
  <c r="S94" i="32"/>
  <c r="AR93" i="32"/>
  <c r="AU93" i="32" s="1"/>
  <c r="AZ93" i="32" s="1"/>
  <c r="AD93" i="32"/>
  <c r="AF93" i="32" s="1"/>
  <c r="AI93" i="32" s="1"/>
  <c r="Z93" i="32"/>
  <c r="W93" i="32"/>
  <c r="S93" i="32"/>
  <c r="AR92" i="32"/>
  <c r="AU92" i="32" s="1"/>
  <c r="AZ92" i="32" s="1"/>
  <c r="AD92" i="32"/>
  <c r="AF92" i="32" s="1"/>
  <c r="AI92" i="32" s="1"/>
  <c r="Z92" i="32"/>
  <c r="W92" i="32"/>
  <c r="S92" i="32"/>
  <c r="AR91" i="32"/>
  <c r="AU91" i="32" s="1"/>
  <c r="AZ91" i="32" s="1"/>
  <c r="AD91" i="32"/>
  <c r="AF91" i="32" s="1"/>
  <c r="AI91" i="32" s="1"/>
  <c r="Z91" i="32"/>
  <c r="W91" i="32"/>
  <c r="S91" i="32"/>
  <c r="AR90" i="32"/>
  <c r="AU90" i="32" s="1"/>
  <c r="AZ90" i="32" s="1"/>
  <c r="AD90" i="32"/>
  <c r="AF90" i="32" s="1"/>
  <c r="AI90" i="32" s="1"/>
  <c r="Z90" i="32"/>
  <c r="W90" i="32"/>
  <c r="S90" i="32"/>
  <c r="AR89" i="32"/>
  <c r="AU89" i="32" s="1"/>
  <c r="AZ89" i="32" s="1"/>
  <c r="AD89" i="32"/>
  <c r="AF89" i="32" s="1"/>
  <c r="AI89" i="32" s="1"/>
  <c r="Z89" i="32"/>
  <c r="W89" i="32"/>
  <c r="S89" i="32"/>
  <c r="AR88" i="32"/>
  <c r="AU88" i="32" s="1"/>
  <c r="AZ88" i="32" s="1"/>
  <c r="AD88" i="32"/>
  <c r="AF88" i="32" s="1"/>
  <c r="AI88" i="32" s="1"/>
  <c r="Z88" i="32"/>
  <c r="W88" i="32"/>
  <c r="S88" i="32"/>
  <c r="AR87" i="32"/>
  <c r="AU87" i="32" s="1"/>
  <c r="AZ87" i="32" s="1"/>
  <c r="AD87" i="32"/>
  <c r="AF87" i="32" s="1"/>
  <c r="AI87" i="32" s="1"/>
  <c r="Z87" i="32"/>
  <c r="W87" i="32"/>
  <c r="S87" i="32"/>
  <c r="AR86" i="32"/>
  <c r="AU86" i="32" s="1"/>
  <c r="AZ86" i="32" s="1"/>
  <c r="AD86" i="32"/>
  <c r="AF86" i="32" s="1"/>
  <c r="AI86" i="32" s="1"/>
  <c r="Z86" i="32"/>
  <c r="W86" i="32"/>
  <c r="S86" i="32"/>
  <c r="AR85" i="32"/>
  <c r="AU85" i="32" s="1"/>
  <c r="AZ85" i="32" s="1"/>
  <c r="AD85" i="32"/>
  <c r="AF85" i="32" s="1"/>
  <c r="AI85" i="32" s="1"/>
  <c r="Z85" i="32"/>
  <c r="W85" i="32"/>
  <c r="S85" i="32"/>
  <c r="AR84" i="32"/>
  <c r="AU84" i="32" s="1"/>
  <c r="AZ84" i="32" s="1"/>
  <c r="AD84" i="32"/>
  <c r="AF84" i="32" s="1"/>
  <c r="AI84" i="32" s="1"/>
  <c r="Z84" i="32"/>
  <c r="W84" i="32"/>
  <c r="S84" i="32"/>
  <c r="AR83" i="32"/>
  <c r="AU83" i="32" s="1"/>
  <c r="AZ83" i="32" s="1"/>
  <c r="AD83" i="32"/>
  <c r="AF83" i="32" s="1"/>
  <c r="AI83" i="32" s="1"/>
  <c r="Z83" i="32"/>
  <c r="W83" i="32"/>
  <c r="S83" i="32"/>
  <c r="AR82" i="32"/>
  <c r="AU82" i="32" s="1"/>
  <c r="AZ82" i="32" s="1"/>
  <c r="AD82" i="32"/>
  <c r="AF82" i="32" s="1"/>
  <c r="AI82" i="32" s="1"/>
  <c r="Z82" i="32"/>
  <c r="W82" i="32"/>
  <c r="S82" i="32"/>
  <c r="AR81" i="32"/>
  <c r="AU81" i="32" s="1"/>
  <c r="AZ81" i="32" s="1"/>
  <c r="AD81" i="32"/>
  <c r="AF81" i="32" s="1"/>
  <c r="AI81" i="32" s="1"/>
  <c r="Z81" i="32"/>
  <c r="W81" i="32"/>
  <c r="S81" i="32"/>
  <c r="AR80" i="32"/>
  <c r="AU80" i="32" s="1"/>
  <c r="AZ80" i="32" s="1"/>
  <c r="AD80" i="32"/>
  <c r="AF80" i="32" s="1"/>
  <c r="AI80" i="32" s="1"/>
  <c r="Z80" i="32"/>
  <c r="W80" i="32"/>
  <c r="S80" i="32"/>
  <c r="AR79" i="32"/>
  <c r="AU79" i="32" s="1"/>
  <c r="AZ79" i="32" s="1"/>
  <c r="AD79" i="32"/>
  <c r="AF79" i="32" s="1"/>
  <c r="AI79" i="32" s="1"/>
  <c r="Z79" i="32"/>
  <c r="W79" i="32"/>
  <c r="S79" i="32"/>
  <c r="AR78" i="32"/>
  <c r="AU78" i="32" s="1"/>
  <c r="AZ78" i="32" s="1"/>
  <c r="AD78" i="32"/>
  <c r="AF78" i="32" s="1"/>
  <c r="AI78" i="32" s="1"/>
  <c r="Z78" i="32"/>
  <c r="W78" i="32"/>
  <c r="S78" i="32"/>
  <c r="AR77" i="32"/>
  <c r="AU77" i="32" s="1"/>
  <c r="AZ77" i="32" s="1"/>
  <c r="AD77" i="32"/>
  <c r="AF77" i="32" s="1"/>
  <c r="AI77" i="32" s="1"/>
  <c r="Z77" i="32"/>
  <c r="W77" i="32"/>
  <c r="S77" i="32"/>
  <c r="AR76" i="32"/>
  <c r="AU76" i="32" s="1"/>
  <c r="AZ76" i="32" s="1"/>
  <c r="AD76" i="32"/>
  <c r="AF76" i="32" s="1"/>
  <c r="AI76" i="32" s="1"/>
  <c r="Z76" i="32"/>
  <c r="W76" i="32"/>
  <c r="S76" i="32"/>
  <c r="AR75" i="32"/>
  <c r="AU75" i="32" s="1"/>
  <c r="AZ75" i="32" s="1"/>
  <c r="AD75" i="32"/>
  <c r="AF75" i="32" s="1"/>
  <c r="AI75" i="32" s="1"/>
  <c r="Z75" i="32"/>
  <c r="W75" i="32"/>
  <c r="S75" i="32"/>
  <c r="AR74" i="32"/>
  <c r="AU74" i="32" s="1"/>
  <c r="AZ74" i="32" s="1"/>
  <c r="AD74" i="32"/>
  <c r="AF74" i="32" s="1"/>
  <c r="AI74" i="32" s="1"/>
  <c r="Z74" i="32"/>
  <c r="W74" i="32"/>
  <c r="S74" i="32"/>
  <c r="AR73" i="32"/>
  <c r="AU73" i="32" s="1"/>
  <c r="AZ73" i="32" s="1"/>
  <c r="AD73" i="32"/>
  <c r="AF73" i="32" s="1"/>
  <c r="AI73" i="32" s="1"/>
  <c r="Z73" i="32"/>
  <c r="W73" i="32"/>
  <c r="S73" i="32"/>
  <c r="AR72" i="32"/>
  <c r="AU72" i="32" s="1"/>
  <c r="AZ72" i="32" s="1"/>
  <c r="AD72" i="32"/>
  <c r="AF72" i="32" s="1"/>
  <c r="AI72" i="32" s="1"/>
  <c r="Z72" i="32"/>
  <c r="W72" i="32"/>
  <c r="S72" i="32"/>
  <c r="AR71" i="32"/>
  <c r="AU71" i="32" s="1"/>
  <c r="AZ71" i="32" s="1"/>
  <c r="AD71" i="32"/>
  <c r="AF71" i="32" s="1"/>
  <c r="AI71" i="32" s="1"/>
  <c r="Z71" i="32"/>
  <c r="W71" i="32"/>
  <c r="S71" i="32"/>
  <c r="AR70" i="32"/>
  <c r="AU70" i="32" s="1"/>
  <c r="AZ70" i="32" s="1"/>
  <c r="AD70" i="32"/>
  <c r="AF70" i="32" s="1"/>
  <c r="AI70" i="32" s="1"/>
  <c r="Z70" i="32"/>
  <c r="W70" i="32"/>
  <c r="S70" i="32"/>
  <c r="AR69" i="32"/>
  <c r="AU69" i="32" s="1"/>
  <c r="AZ69" i="32" s="1"/>
  <c r="AD69" i="32"/>
  <c r="AF69" i="32" s="1"/>
  <c r="AI69" i="32" s="1"/>
  <c r="Z69" i="32"/>
  <c r="W69" i="32"/>
  <c r="S69" i="32"/>
  <c r="AR68" i="32"/>
  <c r="AU68" i="32" s="1"/>
  <c r="AZ68" i="32" s="1"/>
  <c r="AD68" i="32"/>
  <c r="AF68" i="32" s="1"/>
  <c r="AI68" i="32" s="1"/>
  <c r="Z68" i="32"/>
  <c r="W68" i="32"/>
  <c r="S68" i="32"/>
  <c r="AR67" i="32"/>
  <c r="AU67" i="32" s="1"/>
  <c r="AZ67" i="32" s="1"/>
  <c r="AD67" i="32"/>
  <c r="AF67" i="32" s="1"/>
  <c r="AI67" i="32" s="1"/>
  <c r="Z67" i="32"/>
  <c r="W67" i="32"/>
  <c r="S67" i="32"/>
  <c r="AR66" i="32"/>
  <c r="AU66" i="32" s="1"/>
  <c r="AZ66" i="32" s="1"/>
  <c r="AD66" i="32"/>
  <c r="AF66" i="32" s="1"/>
  <c r="AI66" i="32" s="1"/>
  <c r="Z66" i="32"/>
  <c r="W66" i="32"/>
  <c r="S66" i="32"/>
  <c r="AR65" i="32"/>
  <c r="AU65" i="32" s="1"/>
  <c r="AZ65" i="32" s="1"/>
  <c r="AD65" i="32"/>
  <c r="AF65" i="32" s="1"/>
  <c r="AI65" i="32" s="1"/>
  <c r="Z65" i="32"/>
  <c r="W65" i="32"/>
  <c r="S65" i="32"/>
  <c r="AR64" i="32"/>
  <c r="AU64" i="32" s="1"/>
  <c r="AZ64" i="32" s="1"/>
  <c r="AD64" i="32"/>
  <c r="AF64" i="32" s="1"/>
  <c r="AI64" i="32" s="1"/>
  <c r="Z64" i="32"/>
  <c r="W64" i="32"/>
  <c r="S64" i="32"/>
  <c r="AR63" i="32"/>
  <c r="AU63" i="32" s="1"/>
  <c r="AZ63" i="32" s="1"/>
  <c r="AD63" i="32"/>
  <c r="AF63" i="32" s="1"/>
  <c r="AI63" i="32" s="1"/>
  <c r="Z63" i="32"/>
  <c r="W63" i="32"/>
  <c r="S63" i="32"/>
  <c r="AR62" i="32"/>
  <c r="AU62" i="32" s="1"/>
  <c r="AZ62" i="32" s="1"/>
  <c r="AD62" i="32"/>
  <c r="AF62" i="32" s="1"/>
  <c r="AI62" i="32" s="1"/>
  <c r="Z62" i="32"/>
  <c r="W62" i="32"/>
  <c r="S62" i="32"/>
  <c r="AR61" i="32"/>
  <c r="AU61" i="32" s="1"/>
  <c r="AZ61" i="32" s="1"/>
  <c r="AD61" i="32"/>
  <c r="AF61" i="32" s="1"/>
  <c r="AI61" i="32" s="1"/>
  <c r="Z61" i="32"/>
  <c r="W61" i="32"/>
  <c r="S61" i="32"/>
  <c r="AR60" i="32"/>
  <c r="AU60" i="32" s="1"/>
  <c r="AZ60" i="32" s="1"/>
  <c r="AD60" i="32"/>
  <c r="AF60" i="32" s="1"/>
  <c r="AI60" i="32" s="1"/>
  <c r="Z60" i="32"/>
  <c r="W60" i="32"/>
  <c r="S60" i="32"/>
  <c r="AR59" i="32"/>
  <c r="AU59" i="32" s="1"/>
  <c r="AZ59" i="32" s="1"/>
  <c r="AD59" i="32"/>
  <c r="AF59" i="32" s="1"/>
  <c r="AI59" i="32" s="1"/>
  <c r="Z59" i="32"/>
  <c r="W59" i="32"/>
  <c r="S59" i="32"/>
  <c r="AR58" i="32"/>
  <c r="AU58" i="32" s="1"/>
  <c r="AZ58" i="32" s="1"/>
  <c r="AD58" i="32"/>
  <c r="AF58" i="32" s="1"/>
  <c r="AI58" i="32" s="1"/>
  <c r="Z58" i="32"/>
  <c r="W58" i="32"/>
  <c r="S58" i="32"/>
  <c r="AR57" i="32"/>
  <c r="AU57" i="32" s="1"/>
  <c r="AZ57" i="32" s="1"/>
  <c r="AD57" i="32"/>
  <c r="AF57" i="32" s="1"/>
  <c r="AI57" i="32" s="1"/>
  <c r="Z57" i="32"/>
  <c r="W57" i="32"/>
  <c r="S57" i="32"/>
  <c r="AR56" i="32"/>
  <c r="AU56" i="32" s="1"/>
  <c r="AZ56" i="32" s="1"/>
  <c r="AD56" i="32"/>
  <c r="AF56" i="32" s="1"/>
  <c r="AI56" i="32" s="1"/>
  <c r="Z56" i="32"/>
  <c r="W56" i="32"/>
  <c r="S56" i="32"/>
  <c r="AR55" i="32"/>
  <c r="AU55" i="32" s="1"/>
  <c r="AZ55" i="32" s="1"/>
  <c r="AD55" i="32"/>
  <c r="AF55" i="32" s="1"/>
  <c r="AI55" i="32" s="1"/>
  <c r="Z55" i="32"/>
  <c r="W55" i="32"/>
  <c r="S55" i="32"/>
  <c r="AR54" i="32"/>
  <c r="AU54" i="32" s="1"/>
  <c r="AZ54" i="32" s="1"/>
  <c r="AD54" i="32"/>
  <c r="AF54" i="32" s="1"/>
  <c r="AI54" i="32" s="1"/>
  <c r="Z54" i="32"/>
  <c r="W54" i="32"/>
  <c r="S54" i="32"/>
  <c r="AR53" i="32"/>
  <c r="AU53" i="32" s="1"/>
  <c r="AZ53" i="32" s="1"/>
  <c r="AD53" i="32"/>
  <c r="AF53" i="32" s="1"/>
  <c r="AI53" i="32" s="1"/>
  <c r="Z53" i="32"/>
  <c r="W53" i="32"/>
  <c r="S53" i="32"/>
  <c r="AR52" i="32"/>
  <c r="AU52" i="32" s="1"/>
  <c r="AZ52" i="32" s="1"/>
  <c r="AD52" i="32"/>
  <c r="AF52" i="32" s="1"/>
  <c r="AI52" i="32" s="1"/>
  <c r="Z52" i="32"/>
  <c r="W52" i="32"/>
  <c r="S52" i="32"/>
  <c r="AR51" i="32"/>
  <c r="AU51" i="32" s="1"/>
  <c r="AZ51" i="32" s="1"/>
  <c r="AD51" i="32"/>
  <c r="AF51" i="32" s="1"/>
  <c r="AI51" i="32" s="1"/>
  <c r="Z51" i="32"/>
  <c r="W51" i="32"/>
  <c r="S51" i="32"/>
  <c r="AR50" i="32"/>
  <c r="AU50" i="32" s="1"/>
  <c r="AZ50" i="32" s="1"/>
  <c r="AD50" i="32"/>
  <c r="AF50" i="32" s="1"/>
  <c r="AI50" i="32" s="1"/>
  <c r="Z50" i="32"/>
  <c r="W50" i="32"/>
  <c r="S50" i="32"/>
  <c r="AR49" i="32"/>
  <c r="AU49" i="32" s="1"/>
  <c r="AZ49" i="32" s="1"/>
  <c r="AD49" i="32"/>
  <c r="AF49" i="32" s="1"/>
  <c r="AI49" i="32" s="1"/>
  <c r="Z49" i="32"/>
  <c r="W49" i="32"/>
  <c r="S49" i="32"/>
  <c r="AR48" i="32"/>
  <c r="AU48" i="32" s="1"/>
  <c r="AZ48" i="32" s="1"/>
  <c r="AD48" i="32"/>
  <c r="AF48" i="32" s="1"/>
  <c r="AI48" i="32" s="1"/>
  <c r="Z48" i="32"/>
  <c r="W48" i="32"/>
  <c r="S48" i="32"/>
  <c r="AR47" i="32"/>
  <c r="AU47" i="32" s="1"/>
  <c r="AZ47" i="32" s="1"/>
  <c r="AD47" i="32"/>
  <c r="AF47" i="32" s="1"/>
  <c r="AI47" i="32" s="1"/>
  <c r="Z47" i="32"/>
  <c r="W47" i="32"/>
  <c r="S47" i="32"/>
  <c r="AR46" i="32"/>
  <c r="AU46" i="32" s="1"/>
  <c r="AZ46" i="32" s="1"/>
  <c r="AD46" i="32"/>
  <c r="AF46" i="32" s="1"/>
  <c r="AI46" i="32" s="1"/>
  <c r="Z46" i="32"/>
  <c r="W46" i="32"/>
  <c r="S46" i="32"/>
  <c r="AR45" i="32"/>
  <c r="AU45" i="32" s="1"/>
  <c r="AZ45" i="32" s="1"/>
  <c r="AD45" i="32"/>
  <c r="AF45" i="32" s="1"/>
  <c r="AI45" i="32" s="1"/>
  <c r="Z45" i="32"/>
  <c r="W45" i="32"/>
  <c r="S45" i="32"/>
  <c r="AR44" i="32"/>
  <c r="AU44" i="32" s="1"/>
  <c r="AZ44" i="32" s="1"/>
  <c r="AD44" i="32"/>
  <c r="AF44" i="32" s="1"/>
  <c r="AI44" i="32" s="1"/>
  <c r="Z44" i="32"/>
  <c r="W44" i="32"/>
  <c r="S44" i="32"/>
  <c r="AR43" i="32"/>
  <c r="AU43" i="32" s="1"/>
  <c r="AZ43" i="32" s="1"/>
  <c r="AD43" i="32"/>
  <c r="AF43" i="32" s="1"/>
  <c r="AI43" i="32" s="1"/>
  <c r="Z43" i="32"/>
  <c r="W43" i="32"/>
  <c r="S43" i="32"/>
  <c r="AR42" i="32"/>
  <c r="AU42" i="32" s="1"/>
  <c r="AZ42" i="32" s="1"/>
  <c r="AD42" i="32"/>
  <c r="AF42" i="32" s="1"/>
  <c r="AI42" i="32" s="1"/>
  <c r="Z42" i="32"/>
  <c r="W42" i="32"/>
  <c r="S42" i="32"/>
  <c r="AR41" i="32"/>
  <c r="AU41" i="32" s="1"/>
  <c r="AZ41" i="32" s="1"/>
  <c r="AD41" i="32"/>
  <c r="AF41" i="32" s="1"/>
  <c r="AI41" i="32" s="1"/>
  <c r="Z41" i="32"/>
  <c r="W41" i="32"/>
  <c r="S41" i="32"/>
  <c r="AR40" i="32"/>
  <c r="AU40" i="32" s="1"/>
  <c r="AZ40" i="32" s="1"/>
  <c r="AD40" i="32"/>
  <c r="AF40" i="32" s="1"/>
  <c r="AI40" i="32" s="1"/>
  <c r="Z40" i="32"/>
  <c r="W40" i="32"/>
  <c r="S40" i="32"/>
  <c r="AR39" i="32"/>
  <c r="AU39" i="32" s="1"/>
  <c r="AZ39" i="32" s="1"/>
  <c r="AD39" i="32"/>
  <c r="AF39" i="32" s="1"/>
  <c r="AI39" i="32" s="1"/>
  <c r="Z39" i="32"/>
  <c r="W39" i="32"/>
  <c r="S39" i="32"/>
  <c r="AR38" i="32"/>
  <c r="AU38" i="32" s="1"/>
  <c r="AZ38" i="32" s="1"/>
  <c r="AD38" i="32"/>
  <c r="AF38" i="32" s="1"/>
  <c r="AI38" i="32" s="1"/>
  <c r="Z38" i="32"/>
  <c r="W38" i="32"/>
  <c r="S38" i="32"/>
  <c r="AR37" i="32"/>
  <c r="AU37" i="32" s="1"/>
  <c r="AZ37" i="32" s="1"/>
  <c r="AD37" i="32"/>
  <c r="AF37" i="32" s="1"/>
  <c r="AI37" i="32" s="1"/>
  <c r="Z37" i="32"/>
  <c r="W37" i="32"/>
  <c r="S37" i="32"/>
  <c r="AR36" i="32"/>
  <c r="AU36" i="32" s="1"/>
  <c r="AZ36" i="32" s="1"/>
  <c r="AD36" i="32"/>
  <c r="AF36" i="32" s="1"/>
  <c r="AI36" i="32" s="1"/>
  <c r="Z36" i="32"/>
  <c r="W36" i="32"/>
  <c r="S36" i="32"/>
  <c r="AR35" i="32"/>
  <c r="AU35" i="32" s="1"/>
  <c r="AZ35" i="32" s="1"/>
  <c r="AD35" i="32"/>
  <c r="AF35" i="32" s="1"/>
  <c r="AI35" i="32" s="1"/>
  <c r="Z35" i="32"/>
  <c r="W35" i="32"/>
  <c r="S35" i="32"/>
  <c r="AR34" i="32"/>
  <c r="AU34" i="32" s="1"/>
  <c r="AZ34" i="32" s="1"/>
  <c r="AD34" i="32"/>
  <c r="AF34" i="32" s="1"/>
  <c r="AI34" i="32" s="1"/>
  <c r="Z34" i="32"/>
  <c r="W34" i="32"/>
  <c r="S34" i="32"/>
  <c r="AR33" i="32"/>
  <c r="AU33" i="32" s="1"/>
  <c r="AZ33" i="32" s="1"/>
  <c r="AD33" i="32"/>
  <c r="AF33" i="32" s="1"/>
  <c r="AI33" i="32" s="1"/>
  <c r="Z33" i="32"/>
  <c r="W33" i="32"/>
  <c r="S33" i="32"/>
  <c r="AR32" i="32"/>
  <c r="AU32" i="32" s="1"/>
  <c r="AZ32" i="32" s="1"/>
  <c r="AD32" i="32"/>
  <c r="AF32" i="32" s="1"/>
  <c r="AI32" i="32" s="1"/>
  <c r="Z32" i="32"/>
  <c r="W32" i="32"/>
  <c r="S32" i="32"/>
  <c r="AR31" i="32"/>
  <c r="AU31" i="32" s="1"/>
  <c r="AZ31" i="32" s="1"/>
  <c r="AD31" i="32"/>
  <c r="AF31" i="32" s="1"/>
  <c r="AI31" i="32" s="1"/>
  <c r="Z31" i="32"/>
  <c r="W31" i="32"/>
  <c r="S31" i="32"/>
  <c r="AR30" i="32"/>
  <c r="AU30" i="32" s="1"/>
  <c r="AZ30" i="32" s="1"/>
  <c r="AD30" i="32"/>
  <c r="AF30" i="32" s="1"/>
  <c r="AI30" i="32" s="1"/>
  <c r="Z30" i="32"/>
  <c r="W30" i="32"/>
  <c r="S30" i="32"/>
  <c r="AR29" i="32"/>
  <c r="AU29" i="32" s="1"/>
  <c r="AZ29" i="32" s="1"/>
  <c r="AD29" i="32"/>
  <c r="AF29" i="32" s="1"/>
  <c r="AI29" i="32" s="1"/>
  <c r="Z29" i="32"/>
  <c r="W29" i="32"/>
  <c r="S29" i="32"/>
  <c r="AR28" i="32"/>
  <c r="AU28" i="32" s="1"/>
  <c r="AZ28" i="32" s="1"/>
  <c r="AD28" i="32"/>
  <c r="AF28" i="32" s="1"/>
  <c r="AI28" i="32" s="1"/>
  <c r="Z28" i="32"/>
  <c r="W28" i="32"/>
  <c r="S28" i="32"/>
  <c r="AR27" i="32"/>
  <c r="AU27" i="32" s="1"/>
  <c r="AZ27" i="32" s="1"/>
  <c r="AD27" i="32"/>
  <c r="AF27" i="32" s="1"/>
  <c r="AI27" i="32" s="1"/>
  <c r="Z27" i="32"/>
  <c r="W27" i="32"/>
  <c r="S27" i="32"/>
  <c r="AR26" i="32"/>
  <c r="AU26" i="32" s="1"/>
  <c r="AZ26" i="32" s="1"/>
  <c r="AD26" i="32"/>
  <c r="AF26" i="32" s="1"/>
  <c r="AI26" i="32" s="1"/>
  <c r="Z26" i="32"/>
  <c r="W26" i="32"/>
  <c r="S26" i="32"/>
  <c r="AR25" i="32"/>
  <c r="AU25" i="32" s="1"/>
  <c r="AZ25" i="32" s="1"/>
  <c r="AD25" i="32"/>
  <c r="AF25" i="32" s="1"/>
  <c r="AI25" i="32" s="1"/>
  <c r="Z25" i="32"/>
  <c r="W25" i="32"/>
  <c r="S25" i="32"/>
  <c r="AR24" i="32"/>
  <c r="AU24" i="32" s="1"/>
  <c r="AZ24" i="32" s="1"/>
  <c r="AD24" i="32"/>
  <c r="AF24" i="32" s="1"/>
  <c r="AI24" i="32" s="1"/>
  <c r="Z24" i="32"/>
  <c r="W24" i="32"/>
  <c r="S24" i="32"/>
  <c r="AR23" i="32"/>
  <c r="AU23" i="32" s="1"/>
  <c r="AZ23" i="32" s="1"/>
  <c r="AD23" i="32"/>
  <c r="AF23" i="32" s="1"/>
  <c r="AI23" i="32" s="1"/>
  <c r="Z23" i="32"/>
  <c r="W23" i="32"/>
  <c r="S23" i="32"/>
  <c r="AR22" i="32"/>
  <c r="AU22" i="32" s="1"/>
  <c r="AZ22" i="32" s="1"/>
  <c r="AD22" i="32"/>
  <c r="AF22" i="32" s="1"/>
  <c r="AI22" i="32" s="1"/>
  <c r="Z22" i="32"/>
  <c r="W22" i="32"/>
  <c r="S22" i="32"/>
  <c r="AR21" i="32"/>
  <c r="AU21" i="32" s="1"/>
  <c r="AZ21" i="32" s="1"/>
  <c r="AD21" i="32"/>
  <c r="AF21" i="32" s="1"/>
  <c r="AI21" i="32" s="1"/>
  <c r="Z21" i="32"/>
  <c r="W21" i="32"/>
  <c r="S21" i="32"/>
  <c r="AR20" i="32"/>
  <c r="AU20" i="32" s="1"/>
  <c r="AZ20" i="32" s="1"/>
  <c r="AD20" i="32"/>
  <c r="AF20" i="32" s="1"/>
  <c r="AI20" i="32" s="1"/>
  <c r="Z20" i="32"/>
  <c r="W20" i="32"/>
  <c r="S20" i="32"/>
  <c r="AR19" i="32"/>
  <c r="AU19" i="32" s="1"/>
  <c r="AZ19" i="32" s="1"/>
  <c r="AD19" i="32"/>
  <c r="AF19" i="32" s="1"/>
  <c r="AI19" i="32" s="1"/>
  <c r="Z19" i="32"/>
  <c r="W19" i="32"/>
  <c r="S19" i="32"/>
  <c r="AR18" i="32"/>
  <c r="AU18" i="32" s="1"/>
  <c r="AZ18" i="32" s="1"/>
  <c r="AD18" i="32"/>
  <c r="AF18" i="32" s="1"/>
  <c r="AI18" i="32" s="1"/>
  <c r="Z18" i="32"/>
  <c r="W18" i="32"/>
  <c r="S18" i="32"/>
  <c r="AR17" i="32"/>
  <c r="AU17" i="32" s="1"/>
  <c r="AZ17" i="32" s="1"/>
  <c r="AD17" i="32"/>
  <c r="AF17" i="32" s="1"/>
  <c r="AI17" i="32" s="1"/>
  <c r="Z17" i="32"/>
  <c r="W17" i="32"/>
  <c r="S17" i="32"/>
  <c r="AR16" i="32"/>
  <c r="AU16" i="32" s="1"/>
  <c r="AZ16" i="32" s="1"/>
  <c r="AD16" i="32"/>
  <c r="AF16" i="32" s="1"/>
  <c r="AI16" i="32" s="1"/>
  <c r="Z16" i="32"/>
  <c r="W16" i="32"/>
  <c r="S16" i="32"/>
  <c r="AR15" i="32"/>
  <c r="AU15" i="32" s="1"/>
  <c r="AZ15" i="32" s="1"/>
  <c r="AD15" i="32"/>
  <c r="AF15" i="32" s="1"/>
  <c r="AI15" i="32" s="1"/>
  <c r="Z15" i="32"/>
  <c r="W15" i="32"/>
  <c r="S15" i="32"/>
  <c r="AR14" i="32"/>
  <c r="AU14" i="32" s="1"/>
  <c r="AZ14" i="32" s="1"/>
  <c r="AD14" i="32"/>
  <c r="AF14" i="32" s="1"/>
  <c r="AI14" i="32" s="1"/>
  <c r="Z14" i="32"/>
  <c r="W14" i="32"/>
  <c r="S14" i="32"/>
  <c r="AR13" i="32"/>
  <c r="AU13" i="32" s="1"/>
  <c r="AZ13" i="32" s="1"/>
  <c r="AD13" i="32"/>
  <c r="AF13" i="32" s="1"/>
  <c r="AI13" i="32" s="1"/>
  <c r="Z13" i="32"/>
  <c r="W13" i="32"/>
  <c r="S13" i="32"/>
  <c r="AR12" i="32"/>
  <c r="AU12" i="32" s="1"/>
  <c r="AZ12" i="32" s="1"/>
  <c r="AD12" i="32"/>
  <c r="AF12" i="32" s="1"/>
  <c r="AI12" i="32" s="1"/>
  <c r="Z12" i="32"/>
  <c r="W12" i="32"/>
  <c r="S12" i="32"/>
  <c r="AR11" i="32"/>
  <c r="AU11" i="32" s="1"/>
  <c r="AZ11" i="32" s="1"/>
  <c r="AD11" i="32"/>
  <c r="AF11" i="32" s="1"/>
  <c r="AI11" i="32" s="1"/>
  <c r="Z11" i="32"/>
  <c r="W11" i="32"/>
  <c r="S11" i="32"/>
  <c r="AR10" i="32"/>
  <c r="AU10" i="32" s="1"/>
  <c r="AZ10" i="32" s="1"/>
  <c r="AD10" i="32"/>
  <c r="AF10" i="32" s="1"/>
  <c r="AI10" i="32" s="1"/>
  <c r="Z10" i="32"/>
  <c r="W10" i="32"/>
  <c r="S10" i="32"/>
  <c r="AR9" i="32"/>
  <c r="AU9" i="32" s="1"/>
  <c r="AZ9" i="32" s="1"/>
  <c r="AD9" i="32"/>
  <c r="AF9" i="32" s="1"/>
  <c r="AI9" i="32" s="1"/>
  <c r="Z9" i="32"/>
  <c r="W9" i="32"/>
  <c r="S9" i="32"/>
  <c r="BE8" i="32"/>
  <c r="AR8" i="32"/>
  <c r="AU8" i="32" s="1"/>
  <c r="AZ8" i="32" s="1"/>
  <c r="AD8" i="32"/>
  <c r="AF8" i="32" s="1"/>
  <c r="AI8" i="32" s="1"/>
  <c r="Z8" i="32"/>
  <c r="W8" i="32"/>
  <c r="S8" i="32"/>
  <c r="BD7" i="32"/>
  <c r="BC7" i="32"/>
  <c r="AR7" i="32"/>
  <c r="AU7" i="32" s="1"/>
  <c r="AZ7" i="32" s="1"/>
  <c r="AD7" i="32"/>
  <c r="AF7" i="32" s="1"/>
  <c r="AI7" i="32" s="1"/>
  <c r="Z7" i="32"/>
  <c r="W7" i="32"/>
  <c r="S7" i="32"/>
  <c r="AK4" i="32"/>
  <c r="AM166" i="27"/>
  <c r="AK166" i="27"/>
  <c r="AL166" i="27" s="1"/>
  <c r="AI166" i="27"/>
  <c r="AG166" i="27"/>
  <c r="AH166" i="27" s="1"/>
  <c r="AE166" i="27"/>
  <c r="AC166" i="27"/>
  <c r="W166" i="27"/>
  <c r="U166" i="27"/>
  <c r="S166" i="27"/>
  <c r="AA166" i="27" s="1"/>
  <c r="Q166" i="27"/>
  <c r="Y166" i="27" s="1"/>
  <c r="AM165" i="27"/>
  <c r="AK165" i="27"/>
  <c r="AL165" i="27" s="1"/>
  <c r="AI165" i="27"/>
  <c r="AG165" i="27"/>
  <c r="AH165" i="27" s="1"/>
  <c r="AE165" i="27"/>
  <c r="AC165" i="27"/>
  <c r="W165" i="27"/>
  <c r="U165" i="27"/>
  <c r="S165" i="27"/>
  <c r="AA165" i="27" s="1"/>
  <c r="Q165" i="27"/>
  <c r="Y165" i="27" s="1"/>
  <c r="AM164" i="27"/>
  <c r="AK164" i="27"/>
  <c r="AL164" i="27" s="1"/>
  <c r="AI164" i="27"/>
  <c r="AG164" i="27"/>
  <c r="AH164" i="27" s="1"/>
  <c r="AE164" i="27"/>
  <c r="AC164" i="27"/>
  <c r="W164" i="27"/>
  <c r="U164" i="27"/>
  <c r="S164" i="27"/>
  <c r="AA164" i="27" s="1"/>
  <c r="Q164" i="27"/>
  <c r="Y164" i="27" s="1"/>
  <c r="AM163" i="27"/>
  <c r="AK163" i="27"/>
  <c r="AL163" i="27" s="1"/>
  <c r="AI163" i="27"/>
  <c r="AG163" i="27"/>
  <c r="AH163" i="27" s="1"/>
  <c r="AE163" i="27"/>
  <c r="AC163" i="27"/>
  <c r="W163" i="27"/>
  <c r="U163" i="27"/>
  <c r="S163" i="27"/>
  <c r="AA163" i="27" s="1"/>
  <c r="Q163" i="27"/>
  <c r="Y163" i="27" s="1"/>
  <c r="AM162" i="27"/>
  <c r="AK162" i="27"/>
  <c r="AL162" i="27" s="1"/>
  <c r="AI162" i="27"/>
  <c r="AG162" i="27"/>
  <c r="AH162" i="27" s="1"/>
  <c r="AE162" i="27"/>
  <c r="AC162" i="27"/>
  <c r="W162" i="27"/>
  <c r="U162" i="27"/>
  <c r="S162" i="27"/>
  <c r="AA162" i="27" s="1"/>
  <c r="Q162" i="27"/>
  <c r="Y162" i="27" s="1"/>
  <c r="AM161" i="27"/>
  <c r="AK161" i="27"/>
  <c r="AL161" i="27" s="1"/>
  <c r="AI161" i="27"/>
  <c r="AG161" i="27"/>
  <c r="AH161" i="27" s="1"/>
  <c r="AE161" i="27"/>
  <c r="AC161" i="27"/>
  <c r="W161" i="27"/>
  <c r="U161" i="27"/>
  <c r="S161" i="27"/>
  <c r="AA161" i="27" s="1"/>
  <c r="Q161" i="27"/>
  <c r="Y161" i="27" s="1"/>
  <c r="AM160" i="27"/>
  <c r="AK160" i="27"/>
  <c r="AL160" i="27" s="1"/>
  <c r="AI160" i="27"/>
  <c r="AG160" i="27"/>
  <c r="AH160" i="27" s="1"/>
  <c r="AE160" i="27"/>
  <c r="AC160" i="27"/>
  <c r="W160" i="27"/>
  <c r="U160" i="27"/>
  <c r="S160" i="27"/>
  <c r="AA160" i="27" s="1"/>
  <c r="Q160" i="27"/>
  <c r="Y160" i="27" s="1"/>
  <c r="AM159" i="27"/>
  <c r="AK159" i="27"/>
  <c r="AL159" i="27" s="1"/>
  <c r="AI159" i="27"/>
  <c r="AG159" i="27"/>
  <c r="AH159" i="27" s="1"/>
  <c r="AE159" i="27"/>
  <c r="AC159" i="27"/>
  <c r="W159" i="27"/>
  <c r="U159" i="27"/>
  <c r="S159" i="27"/>
  <c r="AA159" i="27" s="1"/>
  <c r="Q159" i="27"/>
  <c r="Y159" i="27" s="1"/>
  <c r="AM158" i="27"/>
  <c r="AK158" i="27"/>
  <c r="AL158" i="27" s="1"/>
  <c r="AI158" i="27"/>
  <c r="AG158" i="27"/>
  <c r="AH158" i="27" s="1"/>
  <c r="AE158" i="27"/>
  <c r="AC158" i="27"/>
  <c r="W158" i="27"/>
  <c r="U158" i="27"/>
  <c r="S158" i="27"/>
  <c r="AA158" i="27" s="1"/>
  <c r="Q158" i="27"/>
  <c r="Y158" i="27" s="1"/>
  <c r="AM157" i="27"/>
  <c r="AK157" i="27"/>
  <c r="AL157" i="27" s="1"/>
  <c r="AI157" i="27"/>
  <c r="AG157" i="27"/>
  <c r="AH157" i="27" s="1"/>
  <c r="AE157" i="27"/>
  <c r="AC157" i="27"/>
  <c r="W157" i="27"/>
  <c r="U157" i="27"/>
  <c r="S157" i="27"/>
  <c r="AA157" i="27" s="1"/>
  <c r="Q157" i="27"/>
  <c r="Y157" i="27" s="1"/>
  <c r="AM156" i="27"/>
  <c r="AK156" i="27"/>
  <c r="AL156" i="27" s="1"/>
  <c r="AI156" i="27"/>
  <c r="AG156" i="27"/>
  <c r="AH156" i="27" s="1"/>
  <c r="AE156" i="27"/>
  <c r="AC156" i="27"/>
  <c r="W156" i="27"/>
  <c r="U156" i="27"/>
  <c r="S156" i="27"/>
  <c r="AA156" i="27" s="1"/>
  <c r="Q156" i="27"/>
  <c r="Y156" i="27" s="1"/>
  <c r="AM155" i="27"/>
  <c r="AK155" i="27"/>
  <c r="AL155" i="27" s="1"/>
  <c r="AI155" i="27"/>
  <c r="AG155" i="27"/>
  <c r="AH155" i="27" s="1"/>
  <c r="AE155" i="27"/>
  <c r="AC155" i="27"/>
  <c r="W155" i="27"/>
  <c r="U155" i="27"/>
  <c r="S155" i="27"/>
  <c r="AA155" i="27" s="1"/>
  <c r="Q155" i="27"/>
  <c r="Y155" i="27" s="1"/>
  <c r="AM154" i="27"/>
  <c r="AK154" i="27"/>
  <c r="AL154" i="27" s="1"/>
  <c r="AI154" i="27"/>
  <c r="AG154" i="27"/>
  <c r="AH154" i="27" s="1"/>
  <c r="AE154" i="27"/>
  <c r="AC154" i="27"/>
  <c r="W154" i="27"/>
  <c r="U154" i="27"/>
  <c r="S154" i="27"/>
  <c r="AA154" i="27" s="1"/>
  <c r="Q154" i="27"/>
  <c r="Y154" i="27" s="1"/>
  <c r="AM153" i="27"/>
  <c r="AK153" i="27"/>
  <c r="AL153" i="27" s="1"/>
  <c r="AI153" i="27"/>
  <c r="AG153" i="27"/>
  <c r="AH153" i="27" s="1"/>
  <c r="AE153" i="27"/>
  <c r="AC153" i="27"/>
  <c r="W153" i="27"/>
  <c r="U153" i="27"/>
  <c r="S153" i="27"/>
  <c r="AA153" i="27" s="1"/>
  <c r="Q153" i="27"/>
  <c r="Y153" i="27" s="1"/>
  <c r="AM152" i="27"/>
  <c r="AK152" i="27"/>
  <c r="AL152" i="27" s="1"/>
  <c r="AI152" i="27"/>
  <c r="AG152" i="27"/>
  <c r="AH152" i="27" s="1"/>
  <c r="AE152" i="27"/>
  <c r="AC152" i="27"/>
  <c r="W152" i="27"/>
  <c r="U152" i="27"/>
  <c r="S152" i="27"/>
  <c r="AA152" i="27" s="1"/>
  <c r="Q152" i="27"/>
  <c r="Y152" i="27" s="1"/>
  <c r="AM151" i="27"/>
  <c r="AK151" i="27"/>
  <c r="AL151" i="27" s="1"/>
  <c r="AI151" i="27"/>
  <c r="AG151" i="27"/>
  <c r="AH151" i="27" s="1"/>
  <c r="AE151" i="27"/>
  <c r="AC151" i="27"/>
  <c r="W151" i="27"/>
  <c r="U151" i="27"/>
  <c r="S151" i="27"/>
  <c r="AA151" i="27" s="1"/>
  <c r="Q151" i="27"/>
  <c r="Y151" i="27" s="1"/>
  <c r="AM150" i="27"/>
  <c r="AK150" i="27"/>
  <c r="AL150" i="27" s="1"/>
  <c r="AI150" i="27"/>
  <c r="AG150" i="27"/>
  <c r="AH150" i="27" s="1"/>
  <c r="AE150" i="27"/>
  <c r="AC150" i="27"/>
  <c r="W150" i="27"/>
  <c r="U150" i="27"/>
  <c r="S150" i="27"/>
  <c r="AA150" i="27" s="1"/>
  <c r="Q150" i="27"/>
  <c r="Y150" i="27" s="1"/>
  <c r="AM149" i="27"/>
  <c r="AK149" i="27"/>
  <c r="AL149" i="27" s="1"/>
  <c r="AI149" i="27"/>
  <c r="AG149" i="27"/>
  <c r="AH149" i="27" s="1"/>
  <c r="AE149" i="27"/>
  <c r="AC149" i="27"/>
  <c r="W149" i="27"/>
  <c r="U149" i="27"/>
  <c r="S149" i="27"/>
  <c r="AA149" i="27" s="1"/>
  <c r="Q149" i="27"/>
  <c r="Y149" i="27" s="1"/>
  <c r="AM148" i="27"/>
  <c r="AK148" i="27"/>
  <c r="AL148" i="27" s="1"/>
  <c r="AI148" i="27"/>
  <c r="AG148" i="27"/>
  <c r="AH148" i="27" s="1"/>
  <c r="AE148" i="27"/>
  <c r="AC148" i="27"/>
  <c r="W148" i="27"/>
  <c r="U148" i="27"/>
  <c r="S148" i="27"/>
  <c r="AA148" i="27" s="1"/>
  <c r="Q148" i="27"/>
  <c r="Y148" i="27" s="1"/>
  <c r="AM147" i="27"/>
  <c r="AK147" i="27"/>
  <c r="AL147" i="27" s="1"/>
  <c r="AI147" i="27"/>
  <c r="AG147" i="27"/>
  <c r="AH147" i="27" s="1"/>
  <c r="AE147" i="27"/>
  <c r="AC147" i="27"/>
  <c r="W147" i="27"/>
  <c r="U147" i="27"/>
  <c r="S147" i="27"/>
  <c r="AA147" i="27" s="1"/>
  <c r="Q147" i="27"/>
  <c r="Y147" i="27" s="1"/>
  <c r="AM146" i="27"/>
  <c r="AK146" i="27"/>
  <c r="AL146" i="27" s="1"/>
  <c r="AI146" i="27"/>
  <c r="AG146" i="27"/>
  <c r="AH146" i="27" s="1"/>
  <c r="AE146" i="27"/>
  <c r="AC146" i="27"/>
  <c r="W146" i="27"/>
  <c r="U146" i="27"/>
  <c r="S146" i="27"/>
  <c r="AA146" i="27" s="1"/>
  <c r="Q146" i="27"/>
  <c r="Y146" i="27" s="1"/>
  <c r="AM145" i="27"/>
  <c r="AK145" i="27"/>
  <c r="AL145" i="27" s="1"/>
  <c r="AI145" i="27"/>
  <c r="AG145" i="27"/>
  <c r="AH145" i="27" s="1"/>
  <c r="AE145" i="27"/>
  <c r="AC145" i="27"/>
  <c r="W145" i="27"/>
  <c r="U145" i="27"/>
  <c r="S145" i="27"/>
  <c r="AA145" i="27" s="1"/>
  <c r="Q145" i="27"/>
  <c r="Y145" i="27" s="1"/>
  <c r="AM144" i="27"/>
  <c r="AK144" i="27"/>
  <c r="AL144" i="27" s="1"/>
  <c r="AI144" i="27"/>
  <c r="AG144" i="27"/>
  <c r="AH144" i="27" s="1"/>
  <c r="AE144" i="27"/>
  <c r="AC144" i="27"/>
  <c r="W144" i="27"/>
  <c r="U144" i="27"/>
  <c r="S144" i="27"/>
  <c r="AA144" i="27" s="1"/>
  <c r="Q144" i="27"/>
  <c r="Y144" i="27" s="1"/>
  <c r="AM143" i="27"/>
  <c r="AK143" i="27"/>
  <c r="AL143" i="27" s="1"/>
  <c r="AI143" i="27"/>
  <c r="AG143" i="27"/>
  <c r="AH143" i="27" s="1"/>
  <c r="AE143" i="27"/>
  <c r="AC143" i="27"/>
  <c r="W143" i="27"/>
  <c r="U143" i="27"/>
  <c r="S143" i="27"/>
  <c r="AA143" i="27" s="1"/>
  <c r="Q143" i="27"/>
  <c r="Y143" i="27" s="1"/>
  <c r="AM142" i="27"/>
  <c r="AK142" i="27"/>
  <c r="AL142" i="27" s="1"/>
  <c r="AI142" i="27"/>
  <c r="AG142" i="27"/>
  <c r="AH142" i="27" s="1"/>
  <c r="AE142" i="27"/>
  <c r="AC142" i="27"/>
  <c r="W142" i="27"/>
  <c r="U142" i="27"/>
  <c r="S142" i="27"/>
  <c r="AA142" i="27" s="1"/>
  <c r="Q142" i="27"/>
  <c r="Y142" i="27" s="1"/>
  <c r="AM141" i="27"/>
  <c r="AK141" i="27"/>
  <c r="AL141" i="27" s="1"/>
  <c r="AI141" i="27"/>
  <c r="AG141" i="27"/>
  <c r="AH141" i="27" s="1"/>
  <c r="AE141" i="27"/>
  <c r="AC141" i="27"/>
  <c r="W141" i="27"/>
  <c r="U141" i="27"/>
  <c r="S141" i="27"/>
  <c r="AA141" i="27" s="1"/>
  <c r="Q141" i="27"/>
  <c r="Y141" i="27" s="1"/>
  <c r="AM140" i="27"/>
  <c r="AK140" i="27"/>
  <c r="AL140" i="27" s="1"/>
  <c r="AI140" i="27"/>
  <c r="AG140" i="27"/>
  <c r="AH140" i="27" s="1"/>
  <c r="AE140" i="27"/>
  <c r="AC140" i="27"/>
  <c r="W140" i="27"/>
  <c r="U140" i="27"/>
  <c r="S140" i="27"/>
  <c r="AA140" i="27" s="1"/>
  <c r="Q140" i="27"/>
  <c r="Y140" i="27" s="1"/>
  <c r="AM139" i="27"/>
  <c r="AK139" i="27"/>
  <c r="AL139" i="27" s="1"/>
  <c r="AI139" i="27"/>
  <c r="AG139" i="27"/>
  <c r="AH139" i="27" s="1"/>
  <c r="AE139" i="27"/>
  <c r="AC139" i="27"/>
  <c r="W139" i="27"/>
  <c r="U139" i="27"/>
  <c r="S139" i="27"/>
  <c r="AA139" i="27" s="1"/>
  <c r="Q139" i="27"/>
  <c r="Y139" i="27" s="1"/>
  <c r="AM138" i="27"/>
  <c r="AK138" i="27"/>
  <c r="AL138" i="27" s="1"/>
  <c r="AI138" i="27"/>
  <c r="AG138" i="27"/>
  <c r="AH138" i="27" s="1"/>
  <c r="AE138" i="27"/>
  <c r="AC138" i="27"/>
  <c r="W138" i="27"/>
  <c r="U138" i="27"/>
  <c r="S138" i="27"/>
  <c r="AA138" i="27" s="1"/>
  <c r="Q138" i="27"/>
  <c r="Y138" i="27" s="1"/>
  <c r="AM137" i="27"/>
  <c r="AK137" i="27"/>
  <c r="AL137" i="27" s="1"/>
  <c r="AI137" i="27"/>
  <c r="AG137" i="27"/>
  <c r="AH137" i="27" s="1"/>
  <c r="AE137" i="27"/>
  <c r="AC137" i="27"/>
  <c r="W137" i="27"/>
  <c r="U137" i="27"/>
  <c r="S137" i="27"/>
  <c r="AA137" i="27" s="1"/>
  <c r="Q137" i="27"/>
  <c r="Y137" i="27" s="1"/>
  <c r="AM136" i="27"/>
  <c r="AK136" i="27"/>
  <c r="AL136" i="27" s="1"/>
  <c r="AI136" i="27"/>
  <c r="AG136" i="27"/>
  <c r="AH136" i="27" s="1"/>
  <c r="AE136" i="27"/>
  <c r="AC136" i="27"/>
  <c r="W136" i="27"/>
  <c r="U136" i="27"/>
  <c r="S136" i="27"/>
  <c r="AA136" i="27" s="1"/>
  <c r="Q136" i="27"/>
  <c r="Y136" i="27" s="1"/>
  <c r="AM135" i="27"/>
  <c r="AK135" i="27"/>
  <c r="AL135" i="27" s="1"/>
  <c r="AI135" i="27"/>
  <c r="AG135" i="27"/>
  <c r="AH135" i="27" s="1"/>
  <c r="AE135" i="27"/>
  <c r="AC135" i="27"/>
  <c r="W135" i="27"/>
  <c r="U135" i="27"/>
  <c r="S135" i="27"/>
  <c r="AA135" i="27" s="1"/>
  <c r="Q135" i="27"/>
  <c r="Y135" i="27" s="1"/>
  <c r="AM134" i="27"/>
  <c r="AK134" i="27"/>
  <c r="AL134" i="27" s="1"/>
  <c r="AI134" i="27"/>
  <c r="AG134" i="27"/>
  <c r="AH134" i="27" s="1"/>
  <c r="AE134" i="27"/>
  <c r="AC134" i="27"/>
  <c r="W134" i="27"/>
  <c r="U134" i="27"/>
  <c r="S134" i="27"/>
  <c r="AA134" i="27" s="1"/>
  <c r="Q134" i="27"/>
  <c r="Y134" i="27" s="1"/>
  <c r="AM133" i="27"/>
  <c r="AK133" i="27"/>
  <c r="AL133" i="27" s="1"/>
  <c r="AI133" i="27"/>
  <c r="AG133" i="27"/>
  <c r="AH133" i="27" s="1"/>
  <c r="AE133" i="27"/>
  <c r="AC133" i="27"/>
  <c r="W133" i="27"/>
  <c r="U133" i="27"/>
  <c r="S133" i="27"/>
  <c r="AA133" i="27" s="1"/>
  <c r="Q133" i="27"/>
  <c r="Y133" i="27" s="1"/>
  <c r="AM132" i="27"/>
  <c r="AK132" i="27"/>
  <c r="AL132" i="27" s="1"/>
  <c r="AI132" i="27"/>
  <c r="AG132" i="27"/>
  <c r="AH132" i="27" s="1"/>
  <c r="AE132" i="27"/>
  <c r="AC132" i="27"/>
  <c r="W132" i="27"/>
  <c r="U132" i="27"/>
  <c r="S132" i="27"/>
  <c r="AA132" i="27" s="1"/>
  <c r="Q132" i="27"/>
  <c r="Y132" i="27" s="1"/>
  <c r="AM131" i="27"/>
  <c r="AK131" i="27"/>
  <c r="AL131" i="27" s="1"/>
  <c r="AI131" i="27"/>
  <c r="AG131" i="27"/>
  <c r="AH131" i="27" s="1"/>
  <c r="AE131" i="27"/>
  <c r="AC131" i="27"/>
  <c r="W131" i="27"/>
  <c r="U131" i="27"/>
  <c r="S131" i="27"/>
  <c r="AA131" i="27" s="1"/>
  <c r="Q131" i="27"/>
  <c r="Y131" i="27" s="1"/>
  <c r="AM130" i="27"/>
  <c r="AK130" i="27"/>
  <c r="AL130" i="27" s="1"/>
  <c r="AI130" i="27"/>
  <c r="AG130" i="27"/>
  <c r="AH130" i="27" s="1"/>
  <c r="AE130" i="27"/>
  <c r="AC130" i="27"/>
  <c r="W130" i="27"/>
  <c r="U130" i="27"/>
  <c r="S130" i="27"/>
  <c r="AA130" i="27" s="1"/>
  <c r="Q130" i="27"/>
  <c r="Y130" i="27" s="1"/>
  <c r="AM129" i="27"/>
  <c r="AK129" i="27"/>
  <c r="AL129" i="27" s="1"/>
  <c r="AI129" i="27"/>
  <c r="AG129" i="27"/>
  <c r="AH129" i="27" s="1"/>
  <c r="AE129" i="27"/>
  <c r="AC129" i="27"/>
  <c r="W129" i="27"/>
  <c r="U129" i="27"/>
  <c r="S129" i="27"/>
  <c r="AA129" i="27" s="1"/>
  <c r="Q129" i="27"/>
  <c r="Y129" i="27" s="1"/>
  <c r="AM128" i="27"/>
  <c r="AK128" i="27"/>
  <c r="AL128" i="27" s="1"/>
  <c r="AI128" i="27"/>
  <c r="AG128" i="27"/>
  <c r="AH128" i="27" s="1"/>
  <c r="AE128" i="27"/>
  <c r="AC128" i="27"/>
  <c r="W128" i="27"/>
  <c r="U128" i="27"/>
  <c r="S128" i="27"/>
  <c r="AA128" i="27" s="1"/>
  <c r="Q128" i="27"/>
  <c r="Y128" i="27" s="1"/>
  <c r="AM127" i="27"/>
  <c r="AK127" i="27"/>
  <c r="AL127" i="27" s="1"/>
  <c r="AI127" i="27"/>
  <c r="AG127" i="27"/>
  <c r="AH127" i="27" s="1"/>
  <c r="AE127" i="27"/>
  <c r="AC127" i="27"/>
  <c r="W127" i="27"/>
  <c r="U127" i="27"/>
  <c r="S127" i="27"/>
  <c r="AA127" i="27" s="1"/>
  <c r="Q127" i="27"/>
  <c r="Y127" i="27" s="1"/>
  <c r="AM126" i="27"/>
  <c r="AK126" i="27"/>
  <c r="AL126" i="27" s="1"/>
  <c r="AI126" i="27"/>
  <c r="AG126" i="27"/>
  <c r="AH126" i="27" s="1"/>
  <c r="AE126" i="27"/>
  <c r="AC126" i="27"/>
  <c r="W126" i="27"/>
  <c r="U126" i="27"/>
  <c r="S126" i="27"/>
  <c r="AA126" i="27" s="1"/>
  <c r="Q126" i="27"/>
  <c r="Y126" i="27" s="1"/>
  <c r="AM125" i="27"/>
  <c r="AK125" i="27"/>
  <c r="AL125" i="27" s="1"/>
  <c r="AI125" i="27"/>
  <c r="AG125" i="27"/>
  <c r="AH125" i="27" s="1"/>
  <c r="AE125" i="27"/>
  <c r="AC125" i="27"/>
  <c r="W125" i="27"/>
  <c r="U125" i="27"/>
  <c r="S125" i="27"/>
  <c r="AA125" i="27" s="1"/>
  <c r="Q125" i="27"/>
  <c r="Y125" i="27" s="1"/>
  <c r="AM124" i="27"/>
  <c r="AK124" i="27"/>
  <c r="AL124" i="27" s="1"/>
  <c r="AI124" i="27"/>
  <c r="AG124" i="27"/>
  <c r="AH124" i="27" s="1"/>
  <c r="AE124" i="27"/>
  <c r="AC124" i="27"/>
  <c r="W124" i="27"/>
  <c r="U124" i="27"/>
  <c r="S124" i="27"/>
  <c r="AA124" i="27" s="1"/>
  <c r="Q124" i="27"/>
  <c r="Y124" i="27" s="1"/>
  <c r="AM123" i="27"/>
  <c r="AK123" i="27"/>
  <c r="AL123" i="27" s="1"/>
  <c r="AI123" i="27"/>
  <c r="AG123" i="27"/>
  <c r="AH123" i="27" s="1"/>
  <c r="AE123" i="27"/>
  <c r="AC123" i="27"/>
  <c r="W123" i="27"/>
  <c r="U123" i="27"/>
  <c r="S123" i="27"/>
  <c r="AA123" i="27" s="1"/>
  <c r="Q123" i="27"/>
  <c r="Y123" i="27" s="1"/>
  <c r="AM122" i="27"/>
  <c r="AK122" i="27"/>
  <c r="AL122" i="27" s="1"/>
  <c r="AI122" i="27"/>
  <c r="AG122" i="27"/>
  <c r="AH122" i="27" s="1"/>
  <c r="AE122" i="27"/>
  <c r="AC122" i="27"/>
  <c r="W122" i="27"/>
  <c r="U122" i="27"/>
  <c r="S122" i="27"/>
  <c r="AA122" i="27" s="1"/>
  <c r="Q122" i="27"/>
  <c r="Y122" i="27" s="1"/>
  <c r="AM121" i="27"/>
  <c r="AK121" i="27"/>
  <c r="AL121" i="27" s="1"/>
  <c r="AI121" i="27"/>
  <c r="AG121" i="27"/>
  <c r="AH121" i="27" s="1"/>
  <c r="AE121" i="27"/>
  <c r="AC121" i="27"/>
  <c r="W121" i="27"/>
  <c r="U121" i="27"/>
  <c r="S121" i="27"/>
  <c r="AA121" i="27" s="1"/>
  <c r="Q121" i="27"/>
  <c r="Y121" i="27" s="1"/>
  <c r="AM120" i="27"/>
  <c r="AK120" i="27"/>
  <c r="AL120" i="27" s="1"/>
  <c r="AI120" i="27"/>
  <c r="AG120" i="27"/>
  <c r="AH120" i="27" s="1"/>
  <c r="AE120" i="27"/>
  <c r="AC120" i="27"/>
  <c r="W120" i="27"/>
  <c r="U120" i="27"/>
  <c r="S120" i="27"/>
  <c r="AA120" i="27" s="1"/>
  <c r="Q120" i="27"/>
  <c r="Y120" i="27" s="1"/>
  <c r="AM119" i="27"/>
  <c r="AK119" i="27"/>
  <c r="AL119" i="27" s="1"/>
  <c r="AI119" i="27"/>
  <c r="AG119" i="27"/>
  <c r="AH119" i="27" s="1"/>
  <c r="AE119" i="27"/>
  <c r="AC119" i="27"/>
  <c r="W119" i="27"/>
  <c r="U119" i="27"/>
  <c r="S119" i="27"/>
  <c r="AA119" i="27" s="1"/>
  <c r="Q119" i="27"/>
  <c r="Y119" i="27" s="1"/>
  <c r="AM118" i="27"/>
  <c r="AK118" i="27"/>
  <c r="AL118" i="27" s="1"/>
  <c r="AI118" i="27"/>
  <c r="AG118" i="27"/>
  <c r="AH118" i="27" s="1"/>
  <c r="AE118" i="27"/>
  <c r="AC118" i="27"/>
  <c r="W118" i="27"/>
  <c r="U118" i="27"/>
  <c r="S118" i="27"/>
  <c r="AA118" i="27" s="1"/>
  <c r="Q118" i="27"/>
  <c r="Y118" i="27" s="1"/>
  <c r="AM117" i="27"/>
  <c r="AK117" i="27"/>
  <c r="AL117" i="27" s="1"/>
  <c r="AI117" i="27"/>
  <c r="AG117" i="27"/>
  <c r="AH117" i="27" s="1"/>
  <c r="AE117" i="27"/>
  <c r="AC117" i="27"/>
  <c r="W117" i="27"/>
  <c r="U117" i="27"/>
  <c r="S117" i="27"/>
  <c r="AA117" i="27" s="1"/>
  <c r="Q117" i="27"/>
  <c r="Y117" i="27" s="1"/>
  <c r="AM116" i="27"/>
  <c r="AK116" i="27"/>
  <c r="AL116" i="27" s="1"/>
  <c r="AI116" i="27"/>
  <c r="AG116" i="27"/>
  <c r="AH116" i="27" s="1"/>
  <c r="AE116" i="27"/>
  <c r="AC116" i="27"/>
  <c r="W116" i="27"/>
  <c r="U116" i="27"/>
  <c r="S116" i="27"/>
  <c r="AA116" i="27" s="1"/>
  <c r="Q116" i="27"/>
  <c r="Y116" i="27" s="1"/>
  <c r="AM115" i="27"/>
  <c r="AK115" i="27"/>
  <c r="AL115" i="27" s="1"/>
  <c r="AI115" i="27"/>
  <c r="AG115" i="27"/>
  <c r="AH115" i="27" s="1"/>
  <c r="AE115" i="27"/>
  <c r="AC115" i="27"/>
  <c r="W115" i="27"/>
  <c r="U115" i="27"/>
  <c r="S115" i="27"/>
  <c r="AA115" i="27" s="1"/>
  <c r="Q115" i="27"/>
  <c r="Y115" i="27" s="1"/>
  <c r="AM114" i="27"/>
  <c r="AK114" i="27"/>
  <c r="AL114" i="27" s="1"/>
  <c r="AI114" i="27"/>
  <c r="AG114" i="27"/>
  <c r="AH114" i="27" s="1"/>
  <c r="AE114" i="27"/>
  <c r="AC114" i="27"/>
  <c r="W114" i="27"/>
  <c r="U114" i="27"/>
  <c r="S114" i="27"/>
  <c r="AA114" i="27" s="1"/>
  <c r="Q114" i="27"/>
  <c r="Y114" i="27" s="1"/>
  <c r="AM113" i="27"/>
  <c r="AK113" i="27"/>
  <c r="AL113" i="27" s="1"/>
  <c r="AI113" i="27"/>
  <c r="AG113" i="27"/>
  <c r="AH113" i="27" s="1"/>
  <c r="AE113" i="27"/>
  <c r="AC113" i="27"/>
  <c r="W113" i="27"/>
  <c r="U113" i="27"/>
  <c r="S113" i="27"/>
  <c r="AA113" i="27" s="1"/>
  <c r="Q113" i="27"/>
  <c r="Y113" i="27" s="1"/>
  <c r="AM112" i="27"/>
  <c r="AK112" i="27"/>
  <c r="AL112" i="27" s="1"/>
  <c r="AI112" i="27"/>
  <c r="AG112" i="27"/>
  <c r="AH112" i="27" s="1"/>
  <c r="AE112" i="27"/>
  <c r="AC112" i="27"/>
  <c r="W112" i="27"/>
  <c r="U112" i="27"/>
  <c r="S112" i="27"/>
  <c r="AA112" i="27" s="1"/>
  <c r="Q112" i="27"/>
  <c r="Y112" i="27" s="1"/>
  <c r="AM111" i="27"/>
  <c r="AK111" i="27"/>
  <c r="AL111" i="27" s="1"/>
  <c r="AI111" i="27"/>
  <c r="AG111" i="27"/>
  <c r="AH111" i="27" s="1"/>
  <c r="AE111" i="27"/>
  <c r="AC111" i="27"/>
  <c r="W111" i="27"/>
  <c r="U111" i="27"/>
  <c r="S111" i="27"/>
  <c r="AA111" i="27" s="1"/>
  <c r="Q111" i="27"/>
  <c r="Y111" i="27" s="1"/>
  <c r="AM110" i="27"/>
  <c r="AK110" i="27"/>
  <c r="AL110" i="27" s="1"/>
  <c r="AI110" i="27"/>
  <c r="AG110" i="27"/>
  <c r="AH110" i="27" s="1"/>
  <c r="AE110" i="27"/>
  <c r="AC110" i="27"/>
  <c r="W110" i="27"/>
  <c r="U110" i="27"/>
  <c r="S110" i="27"/>
  <c r="AA110" i="27" s="1"/>
  <c r="Q110" i="27"/>
  <c r="Y110" i="27" s="1"/>
  <c r="AM109" i="27"/>
  <c r="AK109" i="27"/>
  <c r="AL109" i="27" s="1"/>
  <c r="AI109" i="27"/>
  <c r="AG109" i="27"/>
  <c r="AH109" i="27" s="1"/>
  <c r="AE109" i="27"/>
  <c r="AC109" i="27"/>
  <c r="W109" i="27"/>
  <c r="U109" i="27"/>
  <c r="S109" i="27"/>
  <c r="AA109" i="27" s="1"/>
  <c r="Q109" i="27"/>
  <c r="Y109" i="27" s="1"/>
  <c r="AM108" i="27"/>
  <c r="AK108" i="27"/>
  <c r="AL108" i="27" s="1"/>
  <c r="AI108" i="27"/>
  <c r="AG108" i="27"/>
  <c r="AH108" i="27" s="1"/>
  <c r="AE108" i="27"/>
  <c r="AC108" i="27"/>
  <c r="W108" i="27"/>
  <c r="U108" i="27"/>
  <c r="S108" i="27"/>
  <c r="AA108" i="27" s="1"/>
  <c r="Q108" i="27"/>
  <c r="Y108" i="27" s="1"/>
  <c r="AM107" i="27"/>
  <c r="AK107" i="27"/>
  <c r="AL107" i="27" s="1"/>
  <c r="AI107" i="27"/>
  <c r="AG107" i="27"/>
  <c r="AH107" i="27" s="1"/>
  <c r="AE107" i="27"/>
  <c r="AC107" i="27"/>
  <c r="W107" i="27"/>
  <c r="U107" i="27"/>
  <c r="S107" i="27"/>
  <c r="AA107" i="27" s="1"/>
  <c r="Q107" i="27"/>
  <c r="Y107" i="27" s="1"/>
  <c r="AM106" i="27"/>
  <c r="AK106" i="27"/>
  <c r="AL106" i="27" s="1"/>
  <c r="AI106" i="27"/>
  <c r="AG106" i="27"/>
  <c r="AH106" i="27" s="1"/>
  <c r="AE106" i="27"/>
  <c r="AC106" i="27"/>
  <c r="W106" i="27"/>
  <c r="U106" i="27"/>
  <c r="S106" i="27"/>
  <c r="AA106" i="27" s="1"/>
  <c r="Q106" i="27"/>
  <c r="Y106" i="27" s="1"/>
  <c r="AM105" i="27"/>
  <c r="AK105" i="27"/>
  <c r="AL105" i="27" s="1"/>
  <c r="AI105" i="27"/>
  <c r="AG105" i="27"/>
  <c r="AH105" i="27" s="1"/>
  <c r="AE105" i="27"/>
  <c r="AC105" i="27"/>
  <c r="W105" i="27"/>
  <c r="U105" i="27"/>
  <c r="S105" i="27"/>
  <c r="AA105" i="27" s="1"/>
  <c r="Q105" i="27"/>
  <c r="Y105" i="27" s="1"/>
  <c r="AM104" i="27"/>
  <c r="AK104" i="27"/>
  <c r="AL104" i="27" s="1"/>
  <c r="AI104" i="27"/>
  <c r="AG104" i="27"/>
  <c r="AH104" i="27" s="1"/>
  <c r="AE104" i="27"/>
  <c r="AC104" i="27"/>
  <c r="W104" i="27"/>
  <c r="U104" i="27"/>
  <c r="S104" i="27"/>
  <c r="AA104" i="27" s="1"/>
  <c r="Q104" i="27"/>
  <c r="Y104" i="27" s="1"/>
  <c r="AM103" i="27"/>
  <c r="AK103" i="27"/>
  <c r="AL103" i="27" s="1"/>
  <c r="AI103" i="27"/>
  <c r="AG103" i="27"/>
  <c r="AH103" i="27" s="1"/>
  <c r="AE103" i="27"/>
  <c r="AC103" i="27"/>
  <c r="W103" i="27"/>
  <c r="U103" i="27"/>
  <c r="S103" i="27"/>
  <c r="AA103" i="27" s="1"/>
  <c r="Q103" i="27"/>
  <c r="Y103" i="27" s="1"/>
  <c r="AM102" i="27"/>
  <c r="AK102" i="27"/>
  <c r="AL102" i="27" s="1"/>
  <c r="AI102" i="27"/>
  <c r="AG102" i="27"/>
  <c r="AH102" i="27" s="1"/>
  <c r="AE102" i="27"/>
  <c r="AC102" i="27"/>
  <c r="W102" i="27"/>
  <c r="U102" i="27"/>
  <c r="S102" i="27"/>
  <c r="AA102" i="27" s="1"/>
  <c r="Q102" i="27"/>
  <c r="Y102" i="27" s="1"/>
  <c r="AM101" i="27"/>
  <c r="AK101" i="27"/>
  <c r="AL101" i="27" s="1"/>
  <c r="AI101" i="27"/>
  <c r="AG101" i="27"/>
  <c r="AH101" i="27" s="1"/>
  <c r="AE101" i="27"/>
  <c r="AC101" i="27"/>
  <c r="W101" i="27"/>
  <c r="U101" i="27"/>
  <c r="S101" i="27"/>
  <c r="AA101" i="27" s="1"/>
  <c r="Q101" i="27"/>
  <c r="Y101" i="27" s="1"/>
  <c r="AM100" i="27"/>
  <c r="AK100" i="27"/>
  <c r="AL100" i="27" s="1"/>
  <c r="AI100" i="27"/>
  <c r="AG100" i="27"/>
  <c r="AH100" i="27" s="1"/>
  <c r="AE100" i="27"/>
  <c r="AC100" i="27"/>
  <c r="W100" i="27"/>
  <c r="U100" i="27"/>
  <c r="S100" i="27"/>
  <c r="AA100" i="27" s="1"/>
  <c r="Q100" i="27"/>
  <c r="Y100" i="27" s="1"/>
  <c r="AM99" i="27"/>
  <c r="AK99" i="27"/>
  <c r="AL99" i="27" s="1"/>
  <c r="AI99" i="27"/>
  <c r="AG99" i="27"/>
  <c r="AH99" i="27" s="1"/>
  <c r="AE99" i="27"/>
  <c r="AC99" i="27"/>
  <c r="W99" i="27"/>
  <c r="U99" i="27"/>
  <c r="S99" i="27"/>
  <c r="AA99" i="27" s="1"/>
  <c r="Q99" i="27"/>
  <c r="Y99" i="27" s="1"/>
  <c r="AM98" i="27"/>
  <c r="AK98" i="27"/>
  <c r="AL98" i="27" s="1"/>
  <c r="AI98" i="27"/>
  <c r="AG98" i="27"/>
  <c r="AH98" i="27" s="1"/>
  <c r="AE98" i="27"/>
  <c r="AC98" i="27"/>
  <c r="W98" i="27"/>
  <c r="U98" i="27"/>
  <c r="S98" i="27"/>
  <c r="AA98" i="27" s="1"/>
  <c r="Q98" i="27"/>
  <c r="Y98" i="27" s="1"/>
  <c r="AM97" i="27"/>
  <c r="AK97" i="27"/>
  <c r="AL97" i="27" s="1"/>
  <c r="AI97" i="27"/>
  <c r="AG97" i="27"/>
  <c r="AH97" i="27" s="1"/>
  <c r="AE97" i="27"/>
  <c r="AC97" i="27"/>
  <c r="W97" i="27"/>
  <c r="U97" i="27"/>
  <c r="S97" i="27"/>
  <c r="AA97" i="27" s="1"/>
  <c r="Q97" i="27"/>
  <c r="Y97" i="27" s="1"/>
  <c r="AM96" i="27"/>
  <c r="AK96" i="27"/>
  <c r="AL96" i="27" s="1"/>
  <c r="AI96" i="27"/>
  <c r="AG96" i="27"/>
  <c r="AH96" i="27" s="1"/>
  <c r="AE96" i="27"/>
  <c r="AC96" i="27"/>
  <c r="W96" i="27"/>
  <c r="U96" i="27"/>
  <c r="S96" i="27"/>
  <c r="AA96" i="27" s="1"/>
  <c r="Q96" i="27"/>
  <c r="Y96" i="27" s="1"/>
  <c r="AM95" i="27"/>
  <c r="AK95" i="27"/>
  <c r="AL95" i="27" s="1"/>
  <c r="AI95" i="27"/>
  <c r="AG95" i="27"/>
  <c r="AH95" i="27" s="1"/>
  <c r="AE95" i="27"/>
  <c r="AC95" i="27"/>
  <c r="W95" i="27"/>
  <c r="U95" i="27"/>
  <c r="S95" i="27"/>
  <c r="AA95" i="27" s="1"/>
  <c r="Q95" i="27"/>
  <c r="Y95" i="27" s="1"/>
  <c r="AM94" i="27"/>
  <c r="AK94" i="27"/>
  <c r="AL94" i="27" s="1"/>
  <c r="AI94" i="27"/>
  <c r="AG94" i="27"/>
  <c r="AH94" i="27" s="1"/>
  <c r="AE94" i="27"/>
  <c r="AC94" i="27"/>
  <c r="W94" i="27"/>
  <c r="U94" i="27"/>
  <c r="S94" i="27"/>
  <c r="AA94" i="27" s="1"/>
  <c r="Q94" i="27"/>
  <c r="Y94" i="27" s="1"/>
  <c r="AM93" i="27"/>
  <c r="AK93" i="27"/>
  <c r="AL93" i="27" s="1"/>
  <c r="AI93" i="27"/>
  <c r="AG93" i="27"/>
  <c r="AH93" i="27" s="1"/>
  <c r="AE93" i="27"/>
  <c r="AC93" i="27"/>
  <c r="W93" i="27"/>
  <c r="U93" i="27"/>
  <c r="S93" i="27"/>
  <c r="AA93" i="27" s="1"/>
  <c r="Q93" i="27"/>
  <c r="Y93" i="27" s="1"/>
  <c r="AM92" i="27"/>
  <c r="AK92" i="27"/>
  <c r="AL92" i="27" s="1"/>
  <c r="AI92" i="27"/>
  <c r="AG92" i="27"/>
  <c r="AH92" i="27" s="1"/>
  <c r="AE92" i="27"/>
  <c r="AC92" i="27"/>
  <c r="W92" i="27"/>
  <c r="U92" i="27"/>
  <c r="S92" i="27"/>
  <c r="AA92" i="27" s="1"/>
  <c r="Q92" i="27"/>
  <c r="Y92" i="27" s="1"/>
  <c r="AM91" i="27"/>
  <c r="AK91" i="27"/>
  <c r="AL91" i="27" s="1"/>
  <c r="AI91" i="27"/>
  <c r="AG91" i="27"/>
  <c r="AH91" i="27" s="1"/>
  <c r="AE91" i="27"/>
  <c r="AC91" i="27"/>
  <c r="W91" i="27"/>
  <c r="U91" i="27"/>
  <c r="S91" i="27"/>
  <c r="AA91" i="27" s="1"/>
  <c r="Q91" i="27"/>
  <c r="Y91" i="27" s="1"/>
  <c r="AM90" i="27"/>
  <c r="AK90" i="27"/>
  <c r="AL90" i="27" s="1"/>
  <c r="AI90" i="27"/>
  <c r="AG90" i="27"/>
  <c r="AH90" i="27" s="1"/>
  <c r="AE90" i="27"/>
  <c r="AC90" i="27"/>
  <c r="W90" i="27"/>
  <c r="U90" i="27"/>
  <c r="S90" i="27"/>
  <c r="AA90" i="27" s="1"/>
  <c r="Q90" i="27"/>
  <c r="Y90" i="27" s="1"/>
  <c r="AM89" i="27"/>
  <c r="AK89" i="27"/>
  <c r="AL89" i="27" s="1"/>
  <c r="AI89" i="27"/>
  <c r="AG89" i="27"/>
  <c r="AH89" i="27" s="1"/>
  <c r="AE89" i="27"/>
  <c r="AC89" i="27"/>
  <c r="W89" i="27"/>
  <c r="U89" i="27"/>
  <c r="S89" i="27"/>
  <c r="AA89" i="27" s="1"/>
  <c r="Q89" i="27"/>
  <c r="Y89" i="27" s="1"/>
  <c r="AM88" i="27"/>
  <c r="AK88" i="27"/>
  <c r="AL88" i="27" s="1"/>
  <c r="AI88" i="27"/>
  <c r="AG88" i="27"/>
  <c r="AH88" i="27" s="1"/>
  <c r="AE88" i="27"/>
  <c r="AC88" i="27"/>
  <c r="W88" i="27"/>
  <c r="U88" i="27"/>
  <c r="S88" i="27"/>
  <c r="AA88" i="27" s="1"/>
  <c r="Q88" i="27"/>
  <c r="Y88" i="27" s="1"/>
  <c r="AM87" i="27"/>
  <c r="AK87" i="27"/>
  <c r="AL87" i="27" s="1"/>
  <c r="AI87" i="27"/>
  <c r="AG87" i="27"/>
  <c r="AH87" i="27" s="1"/>
  <c r="AE87" i="27"/>
  <c r="AC87" i="27"/>
  <c r="W87" i="27"/>
  <c r="U87" i="27"/>
  <c r="S87" i="27"/>
  <c r="AA87" i="27" s="1"/>
  <c r="Q87" i="27"/>
  <c r="Y87" i="27" s="1"/>
  <c r="AK86" i="27"/>
  <c r="AI86" i="27"/>
  <c r="AG86" i="27"/>
  <c r="AH86" i="27" s="1"/>
  <c r="W86" i="27"/>
  <c r="U86" i="27"/>
  <c r="S86" i="27"/>
  <c r="Q86" i="27"/>
  <c r="AK85" i="27"/>
  <c r="AI85" i="27"/>
  <c r="AG85" i="27"/>
  <c r="AH85" i="27" s="1"/>
  <c r="W85" i="27"/>
  <c r="U85" i="27"/>
  <c r="S85" i="27"/>
  <c r="Q85" i="27"/>
  <c r="AM84" i="27"/>
  <c r="AK84" i="27"/>
  <c r="AL84" i="27" s="1"/>
  <c r="AI84" i="27"/>
  <c r="AG84" i="27"/>
  <c r="AH84" i="27" s="1"/>
  <c r="AE84" i="27"/>
  <c r="AC84" i="27"/>
  <c r="W84" i="27"/>
  <c r="U84" i="27"/>
  <c r="S84" i="27"/>
  <c r="AA84" i="27" s="1"/>
  <c r="Q84" i="27"/>
  <c r="Y84" i="27" s="1"/>
  <c r="AM83" i="27"/>
  <c r="AK83" i="27"/>
  <c r="AL83" i="27" s="1"/>
  <c r="AI83" i="27"/>
  <c r="AG83" i="27"/>
  <c r="AH83" i="27" s="1"/>
  <c r="AE83" i="27"/>
  <c r="AC83" i="27"/>
  <c r="W83" i="27"/>
  <c r="U83" i="27"/>
  <c r="S83" i="27"/>
  <c r="AA83" i="27" s="1"/>
  <c r="Q83" i="27"/>
  <c r="Y83" i="27" s="1"/>
  <c r="AK82" i="27"/>
  <c r="AI82" i="27"/>
  <c r="AG82" i="27"/>
  <c r="AH82" i="27" s="1"/>
  <c r="W82" i="27"/>
  <c r="U82" i="27"/>
  <c r="S82" i="27"/>
  <c r="Q82" i="27"/>
  <c r="AM81" i="27"/>
  <c r="AK81" i="27"/>
  <c r="AL81" i="27" s="1"/>
  <c r="AI81" i="27"/>
  <c r="AG81" i="27"/>
  <c r="AH81" i="27" s="1"/>
  <c r="AE81" i="27"/>
  <c r="AC81" i="27"/>
  <c r="W81" i="27"/>
  <c r="U81" i="27"/>
  <c r="S81" i="27"/>
  <c r="AA81" i="27" s="1"/>
  <c r="Q81" i="27"/>
  <c r="Y81" i="27" s="1"/>
  <c r="AM80" i="27"/>
  <c r="AK80" i="27"/>
  <c r="AL80" i="27" s="1"/>
  <c r="AI80" i="27"/>
  <c r="AG80" i="27"/>
  <c r="AH80" i="27" s="1"/>
  <c r="AE80" i="27"/>
  <c r="AC80" i="27"/>
  <c r="W80" i="27"/>
  <c r="U80" i="27"/>
  <c r="S80" i="27"/>
  <c r="AA80" i="27" s="1"/>
  <c r="Q80" i="27"/>
  <c r="Y80" i="27" s="1"/>
  <c r="AM79" i="27"/>
  <c r="AK79" i="27"/>
  <c r="AL79" i="27" s="1"/>
  <c r="AI79" i="27"/>
  <c r="AG79" i="27"/>
  <c r="AH79" i="27" s="1"/>
  <c r="AE79" i="27"/>
  <c r="AC79" i="27"/>
  <c r="W79" i="27"/>
  <c r="U79" i="27"/>
  <c r="S79" i="27"/>
  <c r="AA79" i="27" s="1"/>
  <c r="Q79" i="27"/>
  <c r="Y79" i="27" s="1"/>
  <c r="AK78" i="27"/>
  <c r="AI78" i="27"/>
  <c r="AG78" i="27"/>
  <c r="AH78" i="27" s="1"/>
  <c r="W78" i="27"/>
  <c r="U78" i="27"/>
  <c r="S78" i="27"/>
  <c r="Q78" i="27"/>
  <c r="AM77" i="27"/>
  <c r="AK77" i="27"/>
  <c r="AL77" i="27" s="1"/>
  <c r="AI77" i="27"/>
  <c r="AG77" i="27"/>
  <c r="AH77" i="27" s="1"/>
  <c r="AE77" i="27"/>
  <c r="AC77" i="27"/>
  <c r="W77" i="27"/>
  <c r="U77" i="27"/>
  <c r="S77" i="27"/>
  <c r="AA77" i="27" s="1"/>
  <c r="Q77" i="27"/>
  <c r="Y77" i="27" s="1"/>
  <c r="AM76" i="27"/>
  <c r="AK76" i="27"/>
  <c r="AL76" i="27" s="1"/>
  <c r="AI76" i="27"/>
  <c r="AG76" i="27"/>
  <c r="AH76" i="27" s="1"/>
  <c r="AE76" i="27"/>
  <c r="AC76" i="27"/>
  <c r="W76" i="27"/>
  <c r="U76" i="27"/>
  <c r="S76" i="27"/>
  <c r="AA76" i="27" s="1"/>
  <c r="Q76" i="27"/>
  <c r="Y76" i="27" s="1"/>
  <c r="AM75" i="27"/>
  <c r="AK75" i="27"/>
  <c r="AL75" i="27" s="1"/>
  <c r="AI75" i="27"/>
  <c r="AG75" i="27"/>
  <c r="AH75" i="27" s="1"/>
  <c r="AE75" i="27"/>
  <c r="AC75" i="27"/>
  <c r="W75" i="27"/>
  <c r="U75" i="27"/>
  <c r="S75" i="27"/>
  <c r="AA75" i="27" s="1"/>
  <c r="Q75" i="27"/>
  <c r="Y75" i="27" s="1"/>
  <c r="AM74" i="27"/>
  <c r="AK74" i="27"/>
  <c r="AL74" i="27" s="1"/>
  <c r="AI74" i="27"/>
  <c r="AG74" i="27"/>
  <c r="AH74" i="27" s="1"/>
  <c r="AE74" i="27"/>
  <c r="AC74" i="27"/>
  <c r="W74" i="27"/>
  <c r="U74" i="27"/>
  <c r="S74" i="27"/>
  <c r="AA74" i="27" s="1"/>
  <c r="Q74" i="27"/>
  <c r="Y74" i="27" s="1"/>
  <c r="AM73" i="27"/>
  <c r="AK73" i="27"/>
  <c r="AL73" i="27" s="1"/>
  <c r="AI73" i="27"/>
  <c r="AG73" i="27"/>
  <c r="AH73" i="27" s="1"/>
  <c r="AE73" i="27"/>
  <c r="AC73" i="27"/>
  <c r="W73" i="27"/>
  <c r="U73" i="27"/>
  <c r="S73" i="27"/>
  <c r="AA73" i="27" s="1"/>
  <c r="Q73" i="27"/>
  <c r="Y73" i="27" s="1"/>
  <c r="AM72" i="27"/>
  <c r="AK72" i="27"/>
  <c r="AL72" i="27" s="1"/>
  <c r="AI72" i="27"/>
  <c r="AG72" i="27"/>
  <c r="AH72" i="27" s="1"/>
  <c r="AE72" i="27"/>
  <c r="AC72" i="27"/>
  <c r="W72" i="27"/>
  <c r="U72" i="27"/>
  <c r="S72" i="27"/>
  <c r="AA72" i="27" s="1"/>
  <c r="Q72" i="27"/>
  <c r="Y72" i="27" s="1"/>
  <c r="AM71" i="27"/>
  <c r="AK71" i="27"/>
  <c r="AL71" i="27" s="1"/>
  <c r="AI71" i="27"/>
  <c r="AG71" i="27"/>
  <c r="AH71" i="27" s="1"/>
  <c r="AE71" i="27"/>
  <c r="AC71" i="27"/>
  <c r="W71" i="27"/>
  <c r="U71" i="27"/>
  <c r="S71" i="27"/>
  <c r="AA71" i="27" s="1"/>
  <c r="Q71" i="27"/>
  <c r="Y71" i="27" s="1"/>
  <c r="AM70" i="27"/>
  <c r="AK70" i="27"/>
  <c r="AL70" i="27" s="1"/>
  <c r="AI70" i="27"/>
  <c r="AG70" i="27"/>
  <c r="AH70" i="27" s="1"/>
  <c r="AE70" i="27"/>
  <c r="AC70" i="27"/>
  <c r="W70" i="27"/>
  <c r="U70" i="27"/>
  <c r="S70" i="27"/>
  <c r="AA70" i="27" s="1"/>
  <c r="Q70" i="27"/>
  <c r="Y70" i="27" s="1"/>
  <c r="AM69" i="27"/>
  <c r="AK69" i="27"/>
  <c r="AL69" i="27" s="1"/>
  <c r="AI69" i="27"/>
  <c r="AG69" i="27"/>
  <c r="AH69" i="27" s="1"/>
  <c r="AE69" i="27"/>
  <c r="AC69" i="27"/>
  <c r="W69" i="27"/>
  <c r="U69" i="27"/>
  <c r="S69" i="27"/>
  <c r="AA69" i="27" s="1"/>
  <c r="Q69" i="27"/>
  <c r="Y69" i="27" s="1"/>
  <c r="AM68" i="27"/>
  <c r="AK68" i="27"/>
  <c r="AL68" i="27" s="1"/>
  <c r="AI68" i="27"/>
  <c r="AG68" i="27"/>
  <c r="AH68" i="27" s="1"/>
  <c r="AE68" i="27"/>
  <c r="AC68" i="27"/>
  <c r="W68" i="27"/>
  <c r="U68" i="27"/>
  <c r="S68" i="27"/>
  <c r="AA68" i="27" s="1"/>
  <c r="Q68" i="27"/>
  <c r="Y68" i="27" s="1"/>
  <c r="AM67" i="27"/>
  <c r="AK67" i="27"/>
  <c r="AL67" i="27" s="1"/>
  <c r="AI67" i="27"/>
  <c r="AG67" i="27"/>
  <c r="AH67" i="27" s="1"/>
  <c r="AE67" i="27"/>
  <c r="AC67" i="27"/>
  <c r="W67" i="27"/>
  <c r="U67" i="27"/>
  <c r="S67" i="27"/>
  <c r="AA67" i="27" s="1"/>
  <c r="Q67" i="27"/>
  <c r="Y67" i="27" s="1"/>
  <c r="AM66" i="27"/>
  <c r="AK66" i="27"/>
  <c r="AL66" i="27" s="1"/>
  <c r="AI66" i="27"/>
  <c r="AG66" i="27"/>
  <c r="AH66" i="27" s="1"/>
  <c r="AE66" i="27"/>
  <c r="AC66" i="27"/>
  <c r="W66" i="27"/>
  <c r="U66" i="27"/>
  <c r="S66" i="27"/>
  <c r="AA66" i="27" s="1"/>
  <c r="Q66" i="27"/>
  <c r="Y66" i="27" s="1"/>
  <c r="AM65" i="27"/>
  <c r="AK65" i="27"/>
  <c r="AL65" i="27" s="1"/>
  <c r="AI65" i="27"/>
  <c r="AG65" i="27"/>
  <c r="AH65" i="27" s="1"/>
  <c r="AE65" i="27"/>
  <c r="AC65" i="27"/>
  <c r="W65" i="27"/>
  <c r="U65" i="27"/>
  <c r="S65" i="27"/>
  <c r="AA65" i="27" s="1"/>
  <c r="Q65" i="27"/>
  <c r="Y65" i="27" s="1"/>
  <c r="AM64" i="27"/>
  <c r="AK64" i="27"/>
  <c r="AL64" i="27" s="1"/>
  <c r="AI64" i="27"/>
  <c r="AG64" i="27"/>
  <c r="AH64" i="27" s="1"/>
  <c r="AE64" i="27"/>
  <c r="AC64" i="27"/>
  <c r="W64" i="27"/>
  <c r="U64" i="27"/>
  <c r="Q64" i="27"/>
  <c r="Y64" i="27" s="1"/>
  <c r="AM63" i="27"/>
  <c r="AK63" i="27"/>
  <c r="AL63" i="27" s="1"/>
  <c r="AI63" i="27"/>
  <c r="AG63" i="27"/>
  <c r="AH63" i="27" s="1"/>
  <c r="AE63" i="27"/>
  <c r="AC63" i="27"/>
  <c r="W63" i="27"/>
  <c r="U63" i="27"/>
  <c r="S63" i="27"/>
  <c r="AA63" i="27" s="1"/>
  <c r="Q63" i="27"/>
  <c r="Y63" i="27" s="1"/>
  <c r="AM62" i="27"/>
  <c r="AK62" i="27"/>
  <c r="AL62" i="27" s="1"/>
  <c r="AI62" i="27"/>
  <c r="AG62" i="27"/>
  <c r="AH62" i="27" s="1"/>
  <c r="AE62" i="27"/>
  <c r="AC62" i="27"/>
  <c r="W62" i="27"/>
  <c r="U62" i="27"/>
  <c r="S62" i="27"/>
  <c r="AA62" i="27" s="1"/>
  <c r="Q62" i="27"/>
  <c r="Y62" i="27" s="1"/>
  <c r="AM61" i="27"/>
  <c r="AK61" i="27"/>
  <c r="AL61" i="27" s="1"/>
  <c r="AI61" i="27"/>
  <c r="AG61" i="27"/>
  <c r="AH61" i="27" s="1"/>
  <c r="AE61" i="27"/>
  <c r="AC61" i="27"/>
  <c r="W61" i="27"/>
  <c r="U61" i="27"/>
  <c r="S61" i="27"/>
  <c r="AA61" i="27" s="1"/>
  <c r="Q61" i="27"/>
  <c r="Y61" i="27" s="1"/>
  <c r="AM60" i="27"/>
  <c r="AK60" i="27"/>
  <c r="AL60" i="27" s="1"/>
  <c r="AI60" i="27"/>
  <c r="AG60" i="27"/>
  <c r="AH60" i="27" s="1"/>
  <c r="AE60" i="27"/>
  <c r="AC60" i="27"/>
  <c r="W60" i="27"/>
  <c r="U60" i="27"/>
  <c r="S60" i="27"/>
  <c r="AA60" i="27" s="1"/>
  <c r="Q60" i="27"/>
  <c r="Y60" i="27" s="1"/>
  <c r="AK59" i="27"/>
  <c r="AI59" i="27"/>
  <c r="AG59" i="27"/>
  <c r="AH59" i="27" s="1"/>
  <c r="W59" i="27"/>
  <c r="U59" i="27"/>
  <c r="S59" i="27"/>
  <c r="Q59" i="27"/>
  <c r="AM58" i="27"/>
  <c r="AK58" i="27"/>
  <c r="AL58" i="27" s="1"/>
  <c r="AI58" i="27"/>
  <c r="AG58" i="27"/>
  <c r="AH58" i="27" s="1"/>
  <c r="AE58" i="27"/>
  <c r="AC58" i="27"/>
  <c r="W58" i="27"/>
  <c r="U58" i="27"/>
  <c r="S58" i="27"/>
  <c r="AA58" i="27" s="1"/>
  <c r="Q58" i="27"/>
  <c r="Y58" i="27" s="1"/>
  <c r="AM57" i="27"/>
  <c r="AK57" i="27"/>
  <c r="AL57" i="27" s="1"/>
  <c r="AI57" i="27"/>
  <c r="AG57" i="27"/>
  <c r="AH57" i="27" s="1"/>
  <c r="AE57" i="27"/>
  <c r="AC57" i="27"/>
  <c r="W57" i="27"/>
  <c r="U57" i="27"/>
  <c r="S57" i="27"/>
  <c r="AA57" i="27" s="1"/>
  <c r="Q57" i="27"/>
  <c r="Y57" i="27" s="1"/>
  <c r="AM56" i="27"/>
  <c r="AK56" i="27"/>
  <c r="AL56" i="27" s="1"/>
  <c r="AI56" i="27"/>
  <c r="AG56" i="27"/>
  <c r="AH56" i="27" s="1"/>
  <c r="AE56" i="27"/>
  <c r="AC56" i="27"/>
  <c r="W56" i="27"/>
  <c r="U56" i="27"/>
  <c r="S56" i="27"/>
  <c r="AA56" i="27" s="1"/>
  <c r="Q56" i="27"/>
  <c r="Y56" i="27" s="1"/>
  <c r="AK55" i="27"/>
  <c r="AI55" i="27"/>
  <c r="AG55" i="27"/>
  <c r="AH55" i="27" s="1"/>
  <c r="W55" i="27"/>
  <c r="U55" i="27"/>
  <c r="S55" i="27"/>
  <c r="Q55" i="27"/>
  <c r="AM54" i="27"/>
  <c r="AK54" i="27"/>
  <c r="AL54" i="27" s="1"/>
  <c r="AI54" i="27"/>
  <c r="AG54" i="27"/>
  <c r="AH54" i="27" s="1"/>
  <c r="AE54" i="27"/>
  <c r="AC54" i="27"/>
  <c r="W54" i="27"/>
  <c r="U54" i="27"/>
  <c r="S54" i="27"/>
  <c r="AA54" i="27" s="1"/>
  <c r="Q54" i="27"/>
  <c r="Y54" i="27" s="1"/>
  <c r="AM53" i="27"/>
  <c r="AK53" i="27"/>
  <c r="AL53" i="27" s="1"/>
  <c r="AI53" i="27"/>
  <c r="AG53" i="27"/>
  <c r="AH53" i="27" s="1"/>
  <c r="AE53" i="27"/>
  <c r="AC53" i="27"/>
  <c r="W53" i="27"/>
  <c r="U53" i="27"/>
  <c r="S53" i="27"/>
  <c r="AA53" i="27" s="1"/>
  <c r="Q53" i="27"/>
  <c r="Y53" i="27" s="1"/>
  <c r="AM52" i="27"/>
  <c r="AK52" i="27"/>
  <c r="AL52" i="27" s="1"/>
  <c r="AI52" i="27"/>
  <c r="AG52" i="27"/>
  <c r="AH52" i="27" s="1"/>
  <c r="AE52" i="27"/>
  <c r="AC52" i="27"/>
  <c r="W52" i="27"/>
  <c r="U52" i="27"/>
  <c r="S52" i="27"/>
  <c r="AA52" i="27" s="1"/>
  <c r="Q52" i="27"/>
  <c r="Y52" i="27" s="1"/>
  <c r="AM51" i="27"/>
  <c r="AK51" i="27"/>
  <c r="AL51" i="27" s="1"/>
  <c r="AI51" i="27"/>
  <c r="AG51" i="27"/>
  <c r="AH51" i="27" s="1"/>
  <c r="AE51" i="27"/>
  <c r="AC51" i="27"/>
  <c r="W51" i="27"/>
  <c r="U51" i="27"/>
  <c r="S51" i="27"/>
  <c r="AA51" i="27" s="1"/>
  <c r="Q51" i="27"/>
  <c r="Y51" i="27" s="1"/>
  <c r="AM50" i="27"/>
  <c r="AK50" i="27"/>
  <c r="AL50" i="27" s="1"/>
  <c r="AI50" i="27"/>
  <c r="AG50" i="27"/>
  <c r="AH50" i="27" s="1"/>
  <c r="AE50" i="27"/>
  <c r="AC50" i="27"/>
  <c r="W50" i="27"/>
  <c r="U50" i="27"/>
  <c r="S50" i="27"/>
  <c r="AA50" i="27" s="1"/>
  <c r="Q50" i="27"/>
  <c r="Y50" i="27" s="1"/>
  <c r="AM49" i="27"/>
  <c r="AK49" i="27"/>
  <c r="AL49" i="27" s="1"/>
  <c r="AI49" i="27"/>
  <c r="AG49" i="27"/>
  <c r="AH49" i="27" s="1"/>
  <c r="AE49" i="27"/>
  <c r="AC49" i="27"/>
  <c r="W49" i="27"/>
  <c r="U49" i="27"/>
  <c r="S49" i="27"/>
  <c r="AA49" i="27" s="1"/>
  <c r="Q49" i="27"/>
  <c r="Y49" i="27" s="1"/>
  <c r="AM48" i="27"/>
  <c r="AK48" i="27"/>
  <c r="AL48" i="27" s="1"/>
  <c r="AI48" i="27"/>
  <c r="AG48" i="27"/>
  <c r="AH48" i="27" s="1"/>
  <c r="AE48" i="27"/>
  <c r="AC48" i="27"/>
  <c r="W48" i="27"/>
  <c r="U48" i="27"/>
  <c r="S48" i="27"/>
  <c r="AA48" i="27" s="1"/>
  <c r="Q48" i="27"/>
  <c r="Y48" i="27" s="1"/>
  <c r="AM47" i="27"/>
  <c r="AK47" i="27"/>
  <c r="AL47" i="27" s="1"/>
  <c r="AI47" i="27"/>
  <c r="AG47" i="27"/>
  <c r="AH47" i="27" s="1"/>
  <c r="AE47" i="27"/>
  <c r="AC47" i="27"/>
  <c r="W47" i="27"/>
  <c r="U47" i="27"/>
  <c r="S47" i="27"/>
  <c r="AA47" i="27" s="1"/>
  <c r="Q47" i="27"/>
  <c r="Y47" i="27" s="1"/>
  <c r="AK46" i="27"/>
  <c r="AI46" i="27"/>
  <c r="AG46" i="27"/>
  <c r="AH46" i="27" s="1"/>
  <c r="W46" i="27"/>
  <c r="U46" i="27"/>
  <c r="S46" i="27"/>
  <c r="Q46" i="27"/>
  <c r="AK45" i="27"/>
  <c r="AI45" i="27"/>
  <c r="AG45" i="27"/>
  <c r="AH45" i="27" s="1"/>
  <c r="W45" i="27"/>
  <c r="U45" i="27"/>
  <c r="S45" i="27"/>
  <c r="Q45" i="27"/>
  <c r="AK44" i="27"/>
  <c r="AI44" i="27"/>
  <c r="AG44" i="27"/>
  <c r="AH44" i="27" s="1"/>
  <c r="W44" i="27"/>
  <c r="U44" i="27"/>
  <c r="S44" i="27"/>
  <c r="Q44" i="27"/>
  <c r="AK43" i="27"/>
  <c r="AI43" i="27"/>
  <c r="AG43" i="27"/>
  <c r="AH43" i="27" s="1"/>
  <c r="W43" i="27"/>
  <c r="U43" i="27"/>
  <c r="S43" i="27"/>
  <c r="Q43" i="27"/>
  <c r="AM42" i="27"/>
  <c r="AK42" i="27"/>
  <c r="AL42" i="27" s="1"/>
  <c r="AI42" i="27"/>
  <c r="AG42" i="27"/>
  <c r="AH42" i="27" s="1"/>
  <c r="AE42" i="27"/>
  <c r="AC42" i="27"/>
  <c r="W42" i="27"/>
  <c r="U42" i="27"/>
  <c r="S42" i="27"/>
  <c r="AA42" i="27" s="1"/>
  <c r="Q42" i="27"/>
  <c r="Y42" i="27" s="1"/>
  <c r="AM41" i="27"/>
  <c r="AK41" i="27"/>
  <c r="AL41" i="27" s="1"/>
  <c r="AI41" i="27"/>
  <c r="AG41" i="27"/>
  <c r="AH41" i="27" s="1"/>
  <c r="AE41" i="27"/>
  <c r="AC41" i="27"/>
  <c r="W41" i="27"/>
  <c r="U41" i="27"/>
  <c r="S41" i="27"/>
  <c r="AA41" i="27" s="1"/>
  <c r="Q41" i="27"/>
  <c r="Y41" i="27" s="1"/>
  <c r="AM40" i="27"/>
  <c r="AK40" i="27"/>
  <c r="AL40" i="27" s="1"/>
  <c r="AI40" i="27"/>
  <c r="AG40" i="27"/>
  <c r="AH40" i="27" s="1"/>
  <c r="AE40" i="27"/>
  <c r="AC40" i="27"/>
  <c r="W40" i="27"/>
  <c r="U40" i="27"/>
  <c r="S40" i="27"/>
  <c r="AA40" i="27" s="1"/>
  <c r="Q40" i="27"/>
  <c r="Y40" i="27" s="1"/>
  <c r="AM39" i="27"/>
  <c r="AK39" i="27"/>
  <c r="AL39" i="27" s="1"/>
  <c r="AI39" i="27"/>
  <c r="AG39" i="27"/>
  <c r="AH39" i="27" s="1"/>
  <c r="AE39" i="27"/>
  <c r="AC39" i="27"/>
  <c r="W39" i="27"/>
  <c r="U39" i="27"/>
  <c r="S39" i="27"/>
  <c r="AA39" i="27" s="1"/>
  <c r="Q39" i="27"/>
  <c r="Y39" i="27" s="1"/>
  <c r="AM38" i="27"/>
  <c r="AK38" i="27"/>
  <c r="AL38" i="27" s="1"/>
  <c r="AI38" i="27"/>
  <c r="AG38" i="27"/>
  <c r="AH38" i="27" s="1"/>
  <c r="AE38" i="27"/>
  <c r="AC38" i="27"/>
  <c r="W38" i="27"/>
  <c r="U38" i="27"/>
  <c r="S38" i="27"/>
  <c r="AA38" i="27" s="1"/>
  <c r="Q38" i="27"/>
  <c r="Y38" i="27" s="1"/>
  <c r="AK37" i="27"/>
  <c r="AI37" i="27"/>
  <c r="AG37" i="27"/>
  <c r="AH37" i="27" s="1"/>
  <c r="W37" i="27"/>
  <c r="U37" i="27"/>
  <c r="S37" i="27"/>
  <c r="Q37" i="27"/>
  <c r="AM36" i="27"/>
  <c r="AK36" i="27"/>
  <c r="AL36" i="27" s="1"/>
  <c r="AI36" i="27"/>
  <c r="AG36" i="27"/>
  <c r="AH36" i="27" s="1"/>
  <c r="AE36" i="27"/>
  <c r="AC36" i="27"/>
  <c r="W36" i="27"/>
  <c r="U36" i="27"/>
  <c r="S36" i="27"/>
  <c r="AA36" i="27" s="1"/>
  <c r="Q36" i="27"/>
  <c r="Y36" i="27" s="1"/>
  <c r="AM35" i="27"/>
  <c r="AK35" i="27"/>
  <c r="AL35" i="27" s="1"/>
  <c r="AI35" i="27"/>
  <c r="AG35" i="27"/>
  <c r="AH35" i="27" s="1"/>
  <c r="AE35" i="27"/>
  <c r="AC35" i="27"/>
  <c r="W35" i="27"/>
  <c r="U35" i="27"/>
  <c r="S35" i="27"/>
  <c r="AA35" i="27" s="1"/>
  <c r="Q35" i="27"/>
  <c r="Y35" i="27" s="1"/>
  <c r="AM34" i="27"/>
  <c r="AK34" i="27"/>
  <c r="AL34" i="27" s="1"/>
  <c r="AI34" i="27"/>
  <c r="AG34" i="27"/>
  <c r="AH34" i="27" s="1"/>
  <c r="AE34" i="27"/>
  <c r="AC34" i="27"/>
  <c r="W34" i="27"/>
  <c r="U34" i="27"/>
  <c r="S34" i="27"/>
  <c r="AA34" i="27" s="1"/>
  <c r="Q34" i="27"/>
  <c r="Y34" i="27" s="1"/>
  <c r="AM33" i="27"/>
  <c r="AK33" i="27"/>
  <c r="AL33" i="27" s="1"/>
  <c r="AI33" i="27"/>
  <c r="AG33" i="27"/>
  <c r="AH33" i="27" s="1"/>
  <c r="AE33" i="27"/>
  <c r="AC33" i="27"/>
  <c r="W33" i="27"/>
  <c r="U33" i="27"/>
  <c r="S33" i="27"/>
  <c r="AA33" i="27" s="1"/>
  <c r="Q33" i="27"/>
  <c r="Y33" i="27" s="1"/>
  <c r="AM32" i="27"/>
  <c r="AK32" i="27"/>
  <c r="AL32" i="27" s="1"/>
  <c r="AI32" i="27"/>
  <c r="AG32" i="27"/>
  <c r="AH32" i="27" s="1"/>
  <c r="AE32" i="27"/>
  <c r="AC32" i="27"/>
  <c r="W32" i="27"/>
  <c r="U32" i="27"/>
  <c r="S32" i="27"/>
  <c r="AA32" i="27" s="1"/>
  <c r="Q32" i="27"/>
  <c r="Y32" i="27" s="1"/>
  <c r="AM31" i="27"/>
  <c r="AK31" i="27"/>
  <c r="AL31" i="27" s="1"/>
  <c r="AI31" i="27"/>
  <c r="AG31" i="27"/>
  <c r="AH31" i="27" s="1"/>
  <c r="AE31" i="27"/>
  <c r="AC31" i="27"/>
  <c r="W31" i="27"/>
  <c r="U31" i="27"/>
  <c r="S31" i="27"/>
  <c r="AA31" i="27" s="1"/>
  <c r="Q31" i="27"/>
  <c r="Y31" i="27" s="1"/>
  <c r="AK30" i="27"/>
  <c r="AI30" i="27"/>
  <c r="AG30" i="27"/>
  <c r="AH30" i="27" s="1"/>
  <c r="W30" i="27"/>
  <c r="U30" i="27"/>
  <c r="S30" i="27"/>
  <c r="Q30" i="27"/>
  <c r="AM29" i="27"/>
  <c r="AK29" i="27"/>
  <c r="AL29" i="27" s="1"/>
  <c r="AI29" i="27"/>
  <c r="AG29" i="27"/>
  <c r="AH29" i="27" s="1"/>
  <c r="AE29" i="27"/>
  <c r="AC29" i="27"/>
  <c r="W29" i="27"/>
  <c r="U29" i="27"/>
  <c r="S29" i="27"/>
  <c r="AA29" i="27" s="1"/>
  <c r="Q29" i="27"/>
  <c r="Y29" i="27" s="1"/>
  <c r="AM28" i="27"/>
  <c r="AK28" i="27"/>
  <c r="AL28" i="27" s="1"/>
  <c r="AI28" i="27"/>
  <c r="AG28" i="27"/>
  <c r="AH28" i="27" s="1"/>
  <c r="AE28" i="27"/>
  <c r="AC28" i="27"/>
  <c r="W28" i="27"/>
  <c r="U28" i="27"/>
  <c r="S28" i="27"/>
  <c r="AA28" i="27" s="1"/>
  <c r="Q28" i="27"/>
  <c r="Y28" i="27" s="1"/>
  <c r="AM27" i="27"/>
  <c r="AK27" i="27"/>
  <c r="AL27" i="27" s="1"/>
  <c r="AI27" i="27"/>
  <c r="AG27" i="27"/>
  <c r="AH27" i="27" s="1"/>
  <c r="AE27" i="27"/>
  <c r="AC27" i="27"/>
  <c r="W27" i="27"/>
  <c r="U27" i="27"/>
  <c r="S27" i="27"/>
  <c r="AA27" i="27" s="1"/>
  <c r="Q27" i="27"/>
  <c r="Y27" i="27" s="1"/>
  <c r="AM26" i="27"/>
  <c r="AK26" i="27"/>
  <c r="AL26" i="27" s="1"/>
  <c r="AI26" i="27"/>
  <c r="AG26" i="27"/>
  <c r="AH26" i="27" s="1"/>
  <c r="AE26" i="27"/>
  <c r="AC26" i="27"/>
  <c r="W26" i="27"/>
  <c r="U26" i="27"/>
  <c r="S26" i="27"/>
  <c r="AA26" i="27" s="1"/>
  <c r="Q26" i="27"/>
  <c r="Y26" i="27" s="1"/>
  <c r="AM25" i="27"/>
  <c r="AK25" i="27"/>
  <c r="AL25" i="27" s="1"/>
  <c r="AI25" i="27"/>
  <c r="AG25" i="27"/>
  <c r="AH25" i="27" s="1"/>
  <c r="AE25" i="27"/>
  <c r="AC25" i="27"/>
  <c r="W25" i="27"/>
  <c r="U25" i="27"/>
  <c r="S25" i="27"/>
  <c r="AA25" i="27" s="1"/>
  <c r="Q25" i="27"/>
  <c r="Y25" i="27" s="1"/>
  <c r="AM24" i="27"/>
  <c r="AK24" i="27"/>
  <c r="AL24" i="27" s="1"/>
  <c r="AI24" i="27"/>
  <c r="AG24" i="27"/>
  <c r="AH24" i="27" s="1"/>
  <c r="AE24" i="27"/>
  <c r="AC24" i="27"/>
  <c r="W24" i="27"/>
  <c r="U24" i="27"/>
  <c r="S24" i="27"/>
  <c r="AA24" i="27" s="1"/>
  <c r="Q24" i="27"/>
  <c r="Y24" i="27" s="1"/>
  <c r="AM23" i="27"/>
  <c r="AK23" i="27"/>
  <c r="AL23" i="27" s="1"/>
  <c r="AI23" i="27"/>
  <c r="AG23" i="27"/>
  <c r="AH23" i="27" s="1"/>
  <c r="AE23" i="27"/>
  <c r="AC23" i="27"/>
  <c r="W23" i="27"/>
  <c r="U23" i="27"/>
  <c r="S23" i="27"/>
  <c r="AA23" i="27" s="1"/>
  <c r="Q23" i="27"/>
  <c r="Y23" i="27" s="1"/>
  <c r="AM22" i="27"/>
  <c r="AK22" i="27"/>
  <c r="AL22" i="27" s="1"/>
  <c r="AI22" i="27"/>
  <c r="AG22" i="27"/>
  <c r="AH22" i="27" s="1"/>
  <c r="AE22" i="27"/>
  <c r="AC22" i="27"/>
  <c r="W22" i="27"/>
  <c r="U22" i="27"/>
  <c r="S22" i="27"/>
  <c r="AA22" i="27" s="1"/>
  <c r="Q22" i="27"/>
  <c r="Y22" i="27" s="1"/>
  <c r="AM21" i="27"/>
  <c r="AK21" i="27"/>
  <c r="AL21" i="27" s="1"/>
  <c r="AI21" i="27"/>
  <c r="AG21" i="27"/>
  <c r="AH21" i="27" s="1"/>
  <c r="AE21" i="27"/>
  <c r="AC21" i="27"/>
  <c r="W21" i="27"/>
  <c r="U21" i="27"/>
  <c r="S21" i="27"/>
  <c r="AA21" i="27" s="1"/>
  <c r="Q21" i="27"/>
  <c r="Y21" i="27" s="1"/>
  <c r="AM20" i="27"/>
  <c r="AK20" i="27"/>
  <c r="AL20" i="27" s="1"/>
  <c r="AI20" i="27"/>
  <c r="AG20" i="27"/>
  <c r="AH20" i="27" s="1"/>
  <c r="AE20" i="27"/>
  <c r="AC20" i="27"/>
  <c r="W20" i="27"/>
  <c r="U20" i="27"/>
  <c r="S20" i="27"/>
  <c r="AA20" i="27" s="1"/>
  <c r="Q20" i="27"/>
  <c r="Y20" i="27" s="1"/>
  <c r="AM19" i="27"/>
  <c r="AK19" i="27"/>
  <c r="AL19" i="27" s="1"/>
  <c r="AI19" i="27"/>
  <c r="AG19" i="27"/>
  <c r="AH19" i="27" s="1"/>
  <c r="AE19" i="27"/>
  <c r="AC19" i="27"/>
  <c r="W19" i="27"/>
  <c r="U19" i="27"/>
  <c r="S19" i="27"/>
  <c r="AA19" i="27" s="1"/>
  <c r="Q19" i="27"/>
  <c r="Y19" i="27" s="1"/>
  <c r="AM18" i="27"/>
  <c r="AK18" i="27"/>
  <c r="AL18" i="27" s="1"/>
  <c r="AI18" i="27"/>
  <c r="AG18" i="27"/>
  <c r="AH18" i="27" s="1"/>
  <c r="AE18" i="27"/>
  <c r="AC18" i="27"/>
  <c r="W18" i="27"/>
  <c r="U18" i="27"/>
  <c r="S18" i="27"/>
  <c r="AA18" i="27" s="1"/>
  <c r="Q18" i="27"/>
  <c r="Y18" i="27" s="1"/>
  <c r="AM17" i="27"/>
  <c r="AK17" i="27"/>
  <c r="AL17" i="27" s="1"/>
  <c r="AI17" i="27"/>
  <c r="AG17" i="27"/>
  <c r="AH17" i="27" s="1"/>
  <c r="AE17" i="27"/>
  <c r="AC17" i="27"/>
  <c r="W17" i="27"/>
  <c r="U17" i="27"/>
  <c r="S17" i="27"/>
  <c r="AA17" i="27" s="1"/>
  <c r="Q17" i="27"/>
  <c r="Y17" i="27" s="1"/>
  <c r="AM16" i="27"/>
  <c r="AK16" i="27"/>
  <c r="AL16" i="27" s="1"/>
  <c r="AI16" i="27"/>
  <c r="AG16" i="27"/>
  <c r="AH16" i="27" s="1"/>
  <c r="AE16" i="27"/>
  <c r="AC16" i="27"/>
  <c r="W16" i="27"/>
  <c r="U16" i="27"/>
  <c r="S16" i="27"/>
  <c r="AA16" i="27" s="1"/>
  <c r="Q16" i="27"/>
  <c r="Y16" i="27" s="1"/>
  <c r="AM15" i="27"/>
  <c r="AK15" i="27"/>
  <c r="AL15" i="27" s="1"/>
  <c r="AI15" i="27"/>
  <c r="AG15" i="27"/>
  <c r="AH15" i="27" s="1"/>
  <c r="AE15" i="27"/>
  <c r="AC15" i="27"/>
  <c r="W15" i="27"/>
  <c r="U15" i="27"/>
  <c r="S15" i="27"/>
  <c r="AA15" i="27" s="1"/>
  <c r="Q15" i="27"/>
  <c r="Y15" i="27" s="1"/>
  <c r="AM14" i="27"/>
  <c r="AK14" i="27"/>
  <c r="AL14" i="27" s="1"/>
  <c r="AI14" i="27"/>
  <c r="AG14" i="27"/>
  <c r="AH14" i="27" s="1"/>
  <c r="AE14" i="27"/>
  <c r="AC14" i="27"/>
  <c r="W14" i="27"/>
  <c r="U14" i="27"/>
  <c r="S14" i="27"/>
  <c r="AA14" i="27" s="1"/>
  <c r="Q14" i="27"/>
  <c r="Y14" i="27" s="1"/>
  <c r="AM13" i="27"/>
  <c r="AK13" i="27"/>
  <c r="AL13" i="27" s="1"/>
  <c r="AI13" i="27"/>
  <c r="AG13" i="27"/>
  <c r="AH13" i="27" s="1"/>
  <c r="AE13" i="27"/>
  <c r="AC13" i="27"/>
  <c r="W13" i="27"/>
  <c r="U13" i="27"/>
  <c r="S13" i="27"/>
  <c r="AA13" i="27" s="1"/>
  <c r="Q13" i="27"/>
  <c r="Y13" i="27" s="1"/>
  <c r="AM511" i="29"/>
  <c r="AK511" i="29"/>
  <c r="AL511" i="29" s="1"/>
  <c r="AI511" i="29"/>
  <c r="AG511" i="29"/>
  <c r="AH511" i="29" s="1"/>
  <c r="AE511" i="29"/>
  <c r="AC511" i="29"/>
  <c r="W511" i="29"/>
  <c r="U511" i="29"/>
  <c r="S511" i="29"/>
  <c r="AA511" i="29" s="1"/>
  <c r="Q511" i="29"/>
  <c r="Y511" i="29" s="1"/>
  <c r="AM510" i="29"/>
  <c r="AK510" i="29"/>
  <c r="AL510" i="29" s="1"/>
  <c r="AI510" i="29"/>
  <c r="AG510" i="29"/>
  <c r="AH510" i="29" s="1"/>
  <c r="AE510" i="29"/>
  <c r="AC510" i="29"/>
  <c r="W510" i="29"/>
  <c r="U510" i="29"/>
  <c r="S510" i="29"/>
  <c r="AA510" i="29" s="1"/>
  <c r="Q510" i="29"/>
  <c r="Y510" i="29" s="1"/>
  <c r="AM509" i="29"/>
  <c r="AK509" i="29"/>
  <c r="AL509" i="29" s="1"/>
  <c r="AI509" i="29"/>
  <c r="AG509" i="29"/>
  <c r="AH509" i="29" s="1"/>
  <c r="AE509" i="29"/>
  <c r="AC509" i="29"/>
  <c r="W509" i="29"/>
  <c r="U509" i="29"/>
  <c r="S509" i="29"/>
  <c r="AA509" i="29" s="1"/>
  <c r="Q509" i="29"/>
  <c r="Y509" i="29" s="1"/>
  <c r="AM508" i="29"/>
  <c r="AK508" i="29"/>
  <c r="AL508" i="29" s="1"/>
  <c r="AI508" i="29"/>
  <c r="AG508" i="29"/>
  <c r="AH508" i="29" s="1"/>
  <c r="AE508" i="29"/>
  <c r="AC508" i="29"/>
  <c r="W508" i="29"/>
  <c r="U508" i="29"/>
  <c r="S508" i="29"/>
  <c r="AA508" i="29" s="1"/>
  <c r="Q508" i="29"/>
  <c r="Y508" i="29" s="1"/>
  <c r="AM507" i="29"/>
  <c r="AK507" i="29"/>
  <c r="AL507" i="29" s="1"/>
  <c r="AI507" i="29"/>
  <c r="AG507" i="29"/>
  <c r="AH507" i="29" s="1"/>
  <c r="AE507" i="29"/>
  <c r="AC507" i="29"/>
  <c r="W507" i="29"/>
  <c r="U507" i="29"/>
  <c r="S507" i="29"/>
  <c r="AA507" i="29" s="1"/>
  <c r="Q507" i="29"/>
  <c r="Y507" i="29" s="1"/>
  <c r="AM506" i="29"/>
  <c r="AK506" i="29"/>
  <c r="AL506" i="29" s="1"/>
  <c r="AI506" i="29"/>
  <c r="AG506" i="29"/>
  <c r="AH506" i="29" s="1"/>
  <c r="AE506" i="29"/>
  <c r="AC506" i="29"/>
  <c r="W506" i="29"/>
  <c r="U506" i="29"/>
  <c r="S506" i="29"/>
  <c r="AA506" i="29" s="1"/>
  <c r="Q506" i="29"/>
  <c r="Y506" i="29" s="1"/>
  <c r="AM505" i="29"/>
  <c r="AK505" i="29"/>
  <c r="AL505" i="29" s="1"/>
  <c r="AI505" i="29"/>
  <c r="AG505" i="29"/>
  <c r="AH505" i="29" s="1"/>
  <c r="AE505" i="29"/>
  <c r="AC505" i="29"/>
  <c r="W505" i="29"/>
  <c r="U505" i="29"/>
  <c r="S505" i="29"/>
  <c r="AA505" i="29" s="1"/>
  <c r="Q505" i="29"/>
  <c r="Y505" i="29" s="1"/>
  <c r="AM504" i="29"/>
  <c r="AK504" i="29"/>
  <c r="AL504" i="29" s="1"/>
  <c r="AI504" i="29"/>
  <c r="AG504" i="29"/>
  <c r="AH504" i="29" s="1"/>
  <c r="AE504" i="29"/>
  <c r="AC504" i="29"/>
  <c r="W504" i="29"/>
  <c r="U504" i="29"/>
  <c r="S504" i="29"/>
  <c r="AA504" i="29" s="1"/>
  <c r="Q504" i="29"/>
  <c r="Y504" i="29" s="1"/>
  <c r="AM503" i="29"/>
  <c r="AK503" i="29"/>
  <c r="AL503" i="29" s="1"/>
  <c r="AI503" i="29"/>
  <c r="AG503" i="29"/>
  <c r="AH503" i="29" s="1"/>
  <c r="AE503" i="29"/>
  <c r="AC503" i="29"/>
  <c r="W503" i="29"/>
  <c r="U503" i="29"/>
  <c r="S503" i="29"/>
  <c r="AA503" i="29" s="1"/>
  <c r="Q503" i="29"/>
  <c r="Y503" i="29" s="1"/>
  <c r="AM502" i="29"/>
  <c r="AK502" i="29"/>
  <c r="AL502" i="29" s="1"/>
  <c r="AI502" i="29"/>
  <c r="AG502" i="29"/>
  <c r="AH502" i="29" s="1"/>
  <c r="AE502" i="29"/>
  <c r="AC502" i="29"/>
  <c r="W502" i="29"/>
  <c r="U502" i="29"/>
  <c r="S502" i="29"/>
  <c r="AA502" i="29" s="1"/>
  <c r="Q502" i="29"/>
  <c r="Y502" i="29" s="1"/>
  <c r="AM501" i="29"/>
  <c r="AK501" i="29"/>
  <c r="AL501" i="29" s="1"/>
  <c r="AI501" i="29"/>
  <c r="AG501" i="29"/>
  <c r="AH501" i="29" s="1"/>
  <c r="AE501" i="29"/>
  <c r="AC501" i="29"/>
  <c r="W501" i="29"/>
  <c r="U501" i="29"/>
  <c r="S501" i="29"/>
  <c r="AA501" i="29" s="1"/>
  <c r="Q501" i="29"/>
  <c r="Y501" i="29" s="1"/>
  <c r="AM500" i="29"/>
  <c r="AK500" i="29"/>
  <c r="AL500" i="29" s="1"/>
  <c r="AI500" i="29"/>
  <c r="AG500" i="29"/>
  <c r="AH500" i="29" s="1"/>
  <c r="AE500" i="29"/>
  <c r="AC500" i="29"/>
  <c r="W500" i="29"/>
  <c r="U500" i="29"/>
  <c r="S500" i="29"/>
  <c r="AA500" i="29" s="1"/>
  <c r="Q500" i="29"/>
  <c r="Y500" i="29" s="1"/>
  <c r="AM499" i="29"/>
  <c r="AK499" i="29"/>
  <c r="AL499" i="29" s="1"/>
  <c r="AI499" i="29"/>
  <c r="AG499" i="29"/>
  <c r="AH499" i="29" s="1"/>
  <c r="AE499" i="29"/>
  <c r="AC499" i="29"/>
  <c r="W499" i="29"/>
  <c r="U499" i="29"/>
  <c r="S499" i="29"/>
  <c r="AA499" i="29" s="1"/>
  <c r="Q499" i="29"/>
  <c r="Y499" i="29" s="1"/>
  <c r="AM498" i="29"/>
  <c r="AK498" i="29"/>
  <c r="AL498" i="29" s="1"/>
  <c r="AI498" i="29"/>
  <c r="AG498" i="29"/>
  <c r="AH498" i="29" s="1"/>
  <c r="AE498" i="29"/>
  <c r="AC498" i="29"/>
  <c r="W498" i="29"/>
  <c r="U498" i="29"/>
  <c r="S498" i="29"/>
  <c r="AA498" i="29" s="1"/>
  <c r="Q498" i="29"/>
  <c r="Y498" i="29" s="1"/>
  <c r="AM497" i="29"/>
  <c r="AK497" i="29"/>
  <c r="AL497" i="29" s="1"/>
  <c r="AI497" i="29"/>
  <c r="AG497" i="29"/>
  <c r="AH497" i="29" s="1"/>
  <c r="AE497" i="29"/>
  <c r="AC497" i="29"/>
  <c r="W497" i="29"/>
  <c r="U497" i="29"/>
  <c r="S497" i="29"/>
  <c r="AA497" i="29" s="1"/>
  <c r="Q497" i="29"/>
  <c r="Y497" i="29" s="1"/>
  <c r="AM496" i="29"/>
  <c r="AK496" i="29"/>
  <c r="AL496" i="29" s="1"/>
  <c r="AI496" i="29"/>
  <c r="AG496" i="29"/>
  <c r="AH496" i="29" s="1"/>
  <c r="AE496" i="29"/>
  <c r="AC496" i="29"/>
  <c r="W496" i="29"/>
  <c r="U496" i="29"/>
  <c r="S496" i="29"/>
  <c r="AA496" i="29" s="1"/>
  <c r="Q496" i="29"/>
  <c r="Y496" i="29" s="1"/>
  <c r="AM495" i="29"/>
  <c r="AK495" i="29"/>
  <c r="AL495" i="29" s="1"/>
  <c r="AI495" i="29"/>
  <c r="AG495" i="29"/>
  <c r="AH495" i="29" s="1"/>
  <c r="AE495" i="29"/>
  <c r="AC495" i="29"/>
  <c r="W495" i="29"/>
  <c r="U495" i="29"/>
  <c r="S495" i="29"/>
  <c r="AA495" i="29" s="1"/>
  <c r="Q495" i="29"/>
  <c r="Y495" i="29" s="1"/>
  <c r="AM494" i="29"/>
  <c r="AK494" i="29"/>
  <c r="AL494" i="29" s="1"/>
  <c r="AI494" i="29"/>
  <c r="AG494" i="29"/>
  <c r="AH494" i="29" s="1"/>
  <c r="AE494" i="29"/>
  <c r="AC494" i="29"/>
  <c r="W494" i="29"/>
  <c r="U494" i="29"/>
  <c r="S494" i="29"/>
  <c r="AA494" i="29" s="1"/>
  <c r="Q494" i="29"/>
  <c r="Y494" i="29" s="1"/>
  <c r="AM493" i="29"/>
  <c r="AK493" i="29"/>
  <c r="AL493" i="29" s="1"/>
  <c r="AI493" i="29"/>
  <c r="AG493" i="29"/>
  <c r="AH493" i="29" s="1"/>
  <c r="AE493" i="29"/>
  <c r="AC493" i="29"/>
  <c r="W493" i="29"/>
  <c r="U493" i="29"/>
  <c r="S493" i="29"/>
  <c r="AA493" i="29" s="1"/>
  <c r="Q493" i="29"/>
  <c r="Y493" i="29" s="1"/>
  <c r="AM492" i="29"/>
  <c r="AK492" i="29"/>
  <c r="AL492" i="29" s="1"/>
  <c r="AI492" i="29"/>
  <c r="AG492" i="29"/>
  <c r="AH492" i="29" s="1"/>
  <c r="AE492" i="29"/>
  <c r="AC492" i="29"/>
  <c r="W492" i="29"/>
  <c r="U492" i="29"/>
  <c r="S492" i="29"/>
  <c r="AA492" i="29" s="1"/>
  <c r="Q492" i="29"/>
  <c r="Y492" i="29" s="1"/>
  <c r="AM491" i="29"/>
  <c r="AK491" i="29"/>
  <c r="AL491" i="29" s="1"/>
  <c r="AI491" i="29"/>
  <c r="AG491" i="29"/>
  <c r="AH491" i="29" s="1"/>
  <c r="AE491" i="29"/>
  <c r="AC491" i="29"/>
  <c r="W491" i="29"/>
  <c r="U491" i="29"/>
  <c r="S491" i="29"/>
  <c r="AA491" i="29" s="1"/>
  <c r="Q491" i="29"/>
  <c r="Y491" i="29" s="1"/>
  <c r="AM490" i="29"/>
  <c r="AK490" i="29"/>
  <c r="AL490" i="29" s="1"/>
  <c r="AI490" i="29"/>
  <c r="AG490" i="29"/>
  <c r="AH490" i="29" s="1"/>
  <c r="AE490" i="29"/>
  <c r="AC490" i="29"/>
  <c r="W490" i="29"/>
  <c r="U490" i="29"/>
  <c r="S490" i="29"/>
  <c r="AA490" i="29" s="1"/>
  <c r="Q490" i="29"/>
  <c r="Y490" i="29" s="1"/>
  <c r="AM489" i="29"/>
  <c r="AK489" i="29"/>
  <c r="AL489" i="29" s="1"/>
  <c r="AI489" i="29"/>
  <c r="AG489" i="29"/>
  <c r="AH489" i="29" s="1"/>
  <c r="AE489" i="29"/>
  <c r="AC489" i="29"/>
  <c r="W489" i="29"/>
  <c r="U489" i="29"/>
  <c r="S489" i="29"/>
  <c r="AA489" i="29" s="1"/>
  <c r="Q489" i="29"/>
  <c r="Y489" i="29" s="1"/>
  <c r="AM488" i="29"/>
  <c r="AK488" i="29"/>
  <c r="AL488" i="29" s="1"/>
  <c r="AI488" i="29"/>
  <c r="AG488" i="29"/>
  <c r="AH488" i="29" s="1"/>
  <c r="AE488" i="29"/>
  <c r="AC488" i="29"/>
  <c r="W488" i="29"/>
  <c r="U488" i="29"/>
  <c r="S488" i="29"/>
  <c r="AA488" i="29" s="1"/>
  <c r="Q488" i="29"/>
  <c r="Y488" i="29" s="1"/>
  <c r="AM487" i="29"/>
  <c r="AK487" i="29"/>
  <c r="AL487" i="29" s="1"/>
  <c r="AI487" i="29"/>
  <c r="AG487" i="29"/>
  <c r="AH487" i="29" s="1"/>
  <c r="AE487" i="29"/>
  <c r="AC487" i="29"/>
  <c r="W487" i="29"/>
  <c r="U487" i="29"/>
  <c r="S487" i="29"/>
  <c r="AA487" i="29" s="1"/>
  <c r="Q487" i="29"/>
  <c r="Y487" i="29" s="1"/>
  <c r="AM486" i="29"/>
  <c r="AK486" i="29"/>
  <c r="AL486" i="29" s="1"/>
  <c r="AI486" i="29"/>
  <c r="AG486" i="29"/>
  <c r="AH486" i="29" s="1"/>
  <c r="AE486" i="29"/>
  <c r="AC486" i="29"/>
  <c r="W486" i="29"/>
  <c r="U486" i="29"/>
  <c r="S486" i="29"/>
  <c r="AA486" i="29" s="1"/>
  <c r="Q486" i="29"/>
  <c r="Y486" i="29" s="1"/>
  <c r="AM485" i="29"/>
  <c r="AK485" i="29"/>
  <c r="AL485" i="29" s="1"/>
  <c r="AI485" i="29"/>
  <c r="AG485" i="29"/>
  <c r="AH485" i="29" s="1"/>
  <c r="AE485" i="29"/>
  <c r="AC485" i="29"/>
  <c r="W485" i="29"/>
  <c r="U485" i="29"/>
  <c r="S485" i="29"/>
  <c r="AA485" i="29" s="1"/>
  <c r="Q485" i="29"/>
  <c r="Y485" i="29" s="1"/>
  <c r="AM484" i="29"/>
  <c r="AK484" i="29"/>
  <c r="AL484" i="29" s="1"/>
  <c r="AI484" i="29"/>
  <c r="AG484" i="29"/>
  <c r="AH484" i="29" s="1"/>
  <c r="AE484" i="29"/>
  <c r="AC484" i="29"/>
  <c r="W484" i="29"/>
  <c r="U484" i="29"/>
  <c r="S484" i="29"/>
  <c r="AA484" i="29" s="1"/>
  <c r="Q484" i="29"/>
  <c r="Y484" i="29" s="1"/>
  <c r="AM483" i="29"/>
  <c r="AK483" i="29"/>
  <c r="AL483" i="29" s="1"/>
  <c r="AI483" i="29"/>
  <c r="AG483" i="29"/>
  <c r="AH483" i="29" s="1"/>
  <c r="AE483" i="29"/>
  <c r="AC483" i="29"/>
  <c r="W483" i="29"/>
  <c r="U483" i="29"/>
  <c r="S483" i="29"/>
  <c r="AA483" i="29" s="1"/>
  <c r="Q483" i="29"/>
  <c r="Y483" i="29" s="1"/>
  <c r="AM482" i="29"/>
  <c r="AK482" i="29"/>
  <c r="AL482" i="29" s="1"/>
  <c r="AI482" i="29"/>
  <c r="AG482" i="29"/>
  <c r="AH482" i="29" s="1"/>
  <c r="AE482" i="29"/>
  <c r="AC482" i="29"/>
  <c r="W482" i="29"/>
  <c r="U482" i="29"/>
  <c r="S482" i="29"/>
  <c r="AA482" i="29" s="1"/>
  <c r="Q482" i="29"/>
  <c r="Y482" i="29" s="1"/>
  <c r="AM481" i="29"/>
  <c r="AK481" i="29"/>
  <c r="AL481" i="29" s="1"/>
  <c r="AI481" i="29"/>
  <c r="AG481" i="29"/>
  <c r="AH481" i="29" s="1"/>
  <c r="AE481" i="29"/>
  <c r="AC481" i="29"/>
  <c r="W481" i="29"/>
  <c r="U481" i="29"/>
  <c r="S481" i="29"/>
  <c r="AA481" i="29" s="1"/>
  <c r="Q481" i="29"/>
  <c r="Y481" i="29" s="1"/>
  <c r="AM480" i="29"/>
  <c r="AK480" i="29"/>
  <c r="AL480" i="29" s="1"/>
  <c r="AI480" i="29"/>
  <c r="AG480" i="29"/>
  <c r="AH480" i="29" s="1"/>
  <c r="AE480" i="29"/>
  <c r="AC480" i="29"/>
  <c r="W480" i="29"/>
  <c r="U480" i="29"/>
  <c r="S480" i="29"/>
  <c r="AA480" i="29" s="1"/>
  <c r="Q480" i="29"/>
  <c r="Y480" i="29" s="1"/>
  <c r="AM479" i="29"/>
  <c r="AK479" i="29"/>
  <c r="AL479" i="29" s="1"/>
  <c r="AI479" i="29"/>
  <c r="AG479" i="29"/>
  <c r="AH479" i="29" s="1"/>
  <c r="AE479" i="29"/>
  <c r="AC479" i="29"/>
  <c r="W479" i="29"/>
  <c r="U479" i="29"/>
  <c r="S479" i="29"/>
  <c r="AA479" i="29" s="1"/>
  <c r="Q479" i="29"/>
  <c r="Y479" i="29" s="1"/>
  <c r="AM478" i="29"/>
  <c r="AK478" i="29"/>
  <c r="AL478" i="29" s="1"/>
  <c r="AI478" i="29"/>
  <c r="AG478" i="29"/>
  <c r="AH478" i="29" s="1"/>
  <c r="AE478" i="29"/>
  <c r="AC478" i="29"/>
  <c r="W478" i="29"/>
  <c r="U478" i="29"/>
  <c r="S478" i="29"/>
  <c r="AA478" i="29" s="1"/>
  <c r="Q478" i="29"/>
  <c r="Y478" i="29" s="1"/>
  <c r="AM477" i="29"/>
  <c r="AK477" i="29"/>
  <c r="AL477" i="29" s="1"/>
  <c r="AI477" i="29"/>
  <c r="AG477" i="29"/>
  <c r="AH477" i="29" s="1"/>
  <c r="AE477" i="29"/>
  <c r="AC477" i="29"/>
  <c r="W477" i="29"/>
  <c r="U477" i="29"/>
  <c r="S477" i="29"/>
  <c r="AA477" i="29" s="1"/>
  <c r="Q477" i="29"/>
  <c r="Y477" i="29" s="1"/>
  <c r="AM476" i="29"/>
  <c r="AK476" i="29"/>
  <c r="AL476" i="29" s="1"/>
  <c r="AI476" i="29"/>
  <c r="AG476" i="29"/>
  <c r="AH476" i="29" s="1"/>
  <c r="AE476" i="29"/>
  <c r="AC476" i="29"/>
  <c r="W476" i="29"/>
  <c r="U476" i="29"/>
  <c r="S476" i="29"/>
  <c r="AA476" i="29" s="1"/>
  <c r="Q476" i="29"/>
  <c r="Y476" i="29" s="1"/>
  <c r="AM475" i="29"/>
  <c r="AK475" i="29"/>
  <c r="AL475" i="29" s="1"/>
  <c r="AI475" i="29"/>
  <c r="AG475" i="29"/>
  <c r="AH475" i="29" s="1"/>
  <c r="AE475" i="29"/>
  <c r="AC475" i="29"/>
  <c r="W475" i="29"/>
  <c r="U475" i="29"/>
  <c r="S475" i="29"/>
  <c r="AA475" i="29" s="1"/>
  <c r="Q475" i="29"/>
  <c r="Y475" i="29" s="1"/>
  <c r="AM474" i="29"/>
  <c r="AK474" i="29"/>
  <c r="AL474" i="29" s="1"/>
  <c r="AI474" i="29"/>
  <c r="AG474" i="29"/>
  <c r="AH474" i="29" s="1"/>
  <c r="AE474" i="29"/>
  <c r="AC474" i="29"/>
  <c r="W474" i="29"/>
  <c r="U474" i="29"/>
  <c r="S474" i="29"/>
  <c r="AA474" i="29" s="1"/>
  <c r="Q474" i="29"/>
  <c r="Y474" i="29" s="1"/>
  <c r="AM473" i="29"/>
  <c r="AK473" i="29"/>
  <c r="AL473" i="29" s="1"/>
  <c r="AI473" i="29"/>
  <c r="AG473" i="29"/>
  <c r="AH473" i="29" s="1"/>
  <c r="AE473" i="29"/>
  <c r="AC473" i="29"/>
  <c r="W473" i="29"/>
  <c r="U473" i="29"/>
  <c r="S473" i="29"/>
  <c r="AA473" i="29" s="1"/>
  <c r="Q473" i="29"/>
  <c r="Y473" i="29" s="1"/>
  <c r="AM472" i="29"/>
  <c r="AK472" i="29"/>
  <c r="AL472" i="29" s="1"/>
  <c r="AI472" i="29"/>
  <c r="AG472" i="29"/>
  <c r="AH472" i="29" s="1"/>
  <c r="AE472" i="29"/>
  <c r="AC472" i="29"/>
  <c r="W472" i="29"/>
  <c r="U472" i="29"/>
  <c r="S472" i="29"/>
  <c r="AA472" i="29" s="1"/>
  <c r="Q472" i="29"/>
  <c r="Y472" i="29" s="1"/>
  <c r="AM471" i="29"/>
  <c r="AK471" i="29"/>
  <c r="AL471" i="29" s="1"/>
  <c r="AI471" i="29"/>
  <c r="AG471" i="29"/>
  <c r="AH471" i="29" s="1"/>
  <c r="AE471" i="29"/>
  <c r="AC471" i="29"/>
  <c r="W471" i="29"/>
  <c r="U471" i="29"/>
  <c r="S471" i="29"/>
  <c r="AA471" i="29" s="1"/>
  <c r="Q471" i="29"/>
  <c r="Y471" i="29" s="1"/>
  <c r="AM470" i="29"/>
  <c r="AK470" i="29"/>
  <c r="AL470" i="29" s="1"/>
  <c r="AI470" i="29"/>
  <c r="AG470" i="29"/>
  <c r="AH470" i="29" s="1"/>
  <c r="AE470" i="29"/>
  <c r="AC470" i="29"/>
  <c r="W470" i="29"/>
  <c r="U470" i="29"/>
  <c r="S470" i="29"/>
  <c r="AA470" i="29" s="1"/>
  <c r="Q470" i="29"/>
  <c r="Y470" i="29" s="1"/>
  <c r="AM469" i="29"/>
  <c r="AK469" i="29"/>
  <c r="AL469" i="29" s="1"/>
  <c r="AI469" i="29"/>
  <c r="AG469" i="29"/>
  <c r="AH469" i="29" s="1"/>
  <c r="AE469" i="29"/>
  <c r="AC469" i="29"/>
  <c r="W469" i="29"/>
  <c r="U469" i="29"/>
  <c r="S469" i="29"/>
  <c r="AA469" i="29" s="1"/>
  <c r="Q469" i="29"/>
  <c r="Y469" i="29" s="1"/>
  <c r="AM468" i="29"/>
  <c r="AK468" i="29"/>
  <c r="AL468" i="29" s="1"/>
  <c r="AI468" i="29"/>
  <c r="AG468" i="29"/>
  <c r="AH468" i="29" s="1"/>
  <c r="AE468" i="29"/>
  <c r="AC468" i="29"/>
  <c r="W468" i="29"/>
  <c r="U468" i="29"/>
  <c r="S468" i="29"/>
  <c r="AA468" i="29" s="1"/>
  <c r="Q468" i="29"/>
  <c r="Y468" i="29" s="1"/>
  <c r="AM467" i="29"/>
  <c r="AK467" i="29"/>
  <c r="AL467" i="29" s="1"/>
  <c r="AI467" i="29"/>
  <c r="AG467" i="29"/>
  <c r="AH467" i="29" s="1"/>
  <c r="AE467" i="29"/>
  <c r="AC467" i="29"/>
  <c r="W467" i="29"/>
  <c r="U467" i="29"/>
  <c r="S467" i="29"/>
  <c r="AA467" i="29" s="1"/>
  <c r="Q467" i="29"/>
  <c r="Y467" i="29" s="1"/>
  <c r="AM466" i="29"/>
  <c r="AK466" i="29"/>
  <c r="AL466" i="29" s="1"/>
  <c r="AI466" i="29"/>
  <c r="AG466" i="29"/>
  <c r="AH466" i="29" s="1"/>
  <c r="AE466" i="29"/>
  <c r="AC466" i="29"/>
  <c r="W466" i="29"/>
  <c r="U466" i="29"/>
  <c r="S466" i="29"/>
  <c r="AA466" i="29" s="1"/>
  <c r="Q466" i="29"/>
  <c r="Y466" i="29" s="1"/>
  <c r="AM465" i="29"/>
  <c r="AK465" i="29"/>
  <c r="AL465" i="29" s="1"/>
  <c r="AI465" i="29"/>
  <c r="AG465" i="29"/>
  <c r="AH465" i="29" s="1"/>
  <c r="AE465" i="29"/>
  <c r="AC465" i="29"/>
  <c r="W465" i="29"/>
  <c r="U465" i="29"/>
  <c r="S465" i="29"/>
  <c r="AA465" i="29" s="1"/>
  <c r="Q465" i="29"/>
  <c r="Y465" i="29" s="1"/>
  <c r="AM464" i="29"/>
  <c r="AK464" i="29"/>
  <c r="AL464" i="29" s="1"/>
  <c r="AI464" i="29"/>
  <c r="AG464" i="29"/>
  <c r="AH464" i="29" s="1"/>
  <c r="AE464" i="29"/>
  <c r="AC464" i="29"/>
  <c r="W464" i="29"/>
  <c r="U464" i="29"/>
  <c r="S464" i="29"/>
  <c r="AA464" i="29" s="1"/>
  <c r="Q464" i="29"/>
  <c r="Y464" i="29" s="1"/>
  <c r="AM463" i="29"/>
  <c r="AK463" i="29"/>
  <c r="AL463" i="29" s="1"/>
  <c r="AI463" i="29"/>
  <c r="AG463" i="29"/>
  <c r="AH463" i="29" s="1"/>
  <c r="AE463" i="29"/>
  <c r="AC463" i="29"/>
  <c r="W463" i="29"/>
  <c r="U463" i="29"/>
  <c r="S463" i="29"/>
  <c r="AA463" i="29" s="1"/>
  <c r="Q463" i="29"/>
  <c r="Y463" i="29" s="1"/>
  <c r="AM462" i="29"/>
  <c r="AK462" i="29"/>
  <c r="AL462" i="29" s="1"/>
  <c r="AI462" i="29"/>
  <c r="AG462" i="29"/>
  <c r="AH462" i="29" s="1"/>
  <c r="AE462" i="29"/>
  <c r="AC462" i="29"/>
  <c r="W462" i="29"/>
  <c r="U462" i="29"/>
  <c r="S462" i="29"/>
  <c r="AA462" i="29" s="1"/>
  <c r="Q462" i="29"/>
  <c r="Y462" i="29" s="1"/>
  <c r="AM461" i="29"/>
  <c r="AK461" i="29"/>
  <c r="AL461" i="29" s="1"/>
  <c r="AI461" i="29"/>
  <c r="AG461" i="29"/>
  <c r="AH461" i="29" s="1"/>
  <c r="AE461" i="29"/>
  <c r="AC461" i="29"/>
  <c r="W461" i="29"/>
  <c r="U461" i="29"/>
  <c r="S461" i="29"/>
  <c r="AA461" i="29" s="1"/>
  <c r="Q461" i="29"/>
  <c r="Y461" i="29" s="1"/>
  <c r="AM460" i="29"/>
  <c r="AK460" i="29"/>
  <c r="AL460" i="29" s="1"/>
  <c r="AI460" i="29"/>
  <c r="AG460" i="29"/>
  <c r="AH460" i="29" s="1"/>
  <c r="AE460" i="29"/>
  <c r="AC460" i="29"/>
  <c r="W460" i="29"/>
  <c r="U460" i="29"/>
  <c r="S460" i="29"/>
  <c r="AA460" i="29" s="1"/>
  <c r="Q460" i="29"/>
  <c r="Y460" i="29" s="1"/>
  <c r="AM459" i="29"/>
  <c r="AK459" i="29"/>
  <c r="AL459" i="29" s="1"/>
  <c r="AI459" i="29"/>
  <c r="AG459" i="29"/>
  <c r="AH459" i="29" s="1"/>
  <c r="AE459" i="29"/>
  <c r="AC459" i="29"/>
  <c r="W459" i="29"/>
  <c r="U459" i="29"/>
  <c r="S459" i="29"/>
  <c r="AA459" i="29" s="1"/>
  <c r="Q459" i="29"/>
  <c r="Y459" i="29" s="1"/>
  <c r="AM458" i="29"/>
  <c r="AK458" i="29"/>
  <c r="AL458" i="29" s="1"/>
  <c r="AI458" i="29"/>
  <c r="AG458" i="29"/>
  <c r="AH458" i="29" s="1"/>
  <c r="AE458" i="29"/>
  <c r="AC458" i="29"/>
  <c r="W458" i="29"/>
  <c r="U458" i="29"/>
  <c r="S458" i="29"/>
  <c r="AA458" i="29" s="1"/>
  <c r="Q458" i="29"/>
  <c r="Y458" i="29" s="1"/>
  <c r="AM457" i="29"/>
  <c r="AK457" i="29"/>
  <c r="AL457" i="29" s="1"/>
  <c r="AI457" i="29"/>
  <c r="AG457" i="29"/>
  <c r="AH457" i="29" s="1"/>
  <c r="AE457" i="29"/>
  <c r="AC457" i="29"/>
  <c r="W457" i="29"/>
  <c r="U457" i="29"/>
  <c r="S457" i="29"/>
  <c r="AA457" i="29" s="1"/>
  <c r="Q457" i="29"/>
  <c r="Y457" i="29" s="1"/>
  <c r="AM456" i="29"/>
  <c r="AK456" i="29"/>
  <c r="AL456" i="29" s="1"/>
  <c r="AI456" i="29"/>
  <c r="AG456" i="29"/>
  <c r="AH456" i="29" s="1"/>
  <c r="AE456" i="29"/>
  <c r="AC456" i="29"/>
  <c r="W456" i="29"/>
  <c r="U456" i="29"/>
  <c r="S456" i="29"/>
  <c r="AA456" i="29" s="1"/>
  <c r="Q456" i="29"/>
  <c r="Y456" i="29" s="1"/>
  <c r="AM455" i="29"/>
  <c r="AK455" i="29"/>
  <c r="AL455" i="29" s="1"/>
  <c r="AI455" i="29"/>
  <c r="AG455" i="29"/>
  <c r="AH455" i="29" s="1"/>
  <c r="AE455" i="29"/>
  <c r="AC455" i="29"/>
  <c r="W455" i="29"/>
  <c r="U455" i="29"/>
  <c r="S455" i="29"/>
  <c r="AA455" i="29" s="1"/>
  <c r="Q455" i="29"/>
  <c r="Y455" i="29" s="1"/>
  <c r="AM454" i="29"/>
  <c r="AK454" i="29"/>
  <c r="AL454" i="29" s="1"/>
  <c r="AI454" i="29"/>
  <c r="AG454" i="29"/>
  <c r="AH454" i="29" s="1"/>
  <c r="AE454" i="29"/>
  <c r="AC454" i="29"/>
  <c r="W454" i="29"/>
  <c r="U454" i="29"/>
  <c r="S454" i="29"/>
  <c r="AA454" i="29" s="1"/>
  <c r="Q454" i="29"/>
  <c r="Y454" i="29" s="1"/>
  <c r="AM453" i="29"/>
  <c r="AK453" i="29"/>
  <c r="AL453" i="29" s="1"/>
  <c r="AI453" i="29"/>
  <c r="AG453" i="29"/>
  <c r="AH453" i="29" s="1"/>
  <c r="AE453" i="29"/>
  <c r="AC453" i="29"/>
  <c r="W453" i="29"/>
  <c r="U453" i="29"/>
  <c r="S453" i="29"/>
  <c r="AA453" i="29" s="1"/>
  <c r="Q453" i="29"/>
  <c r="Y453" i="29" s="1"/>
  <c r="AM452" i="29"/>
  <c r="AK452" i="29"/>
  <c r="AL452" i="29" s="1"/>
  <c r="AI452" i="29"/>
  <c r="AG452" i="29"/>
  <c r="AH452" i="29" s="1"/>
  <c r="AE452" i="29"/>
  <c r="AC452" i="29"/>
  <c r="W452" i="29"/>
  <c r="U452" i="29"/>
  <c r="S452" i="29"/>
  <c r="AA452" i="29" s="1"/>
  <c r="Q452" i="29"/>
  <c r="Y452" i="29" s="1"/>
  <c r="AM451" i="29"/>
  <c r="AK451" i="29"/>
  <c r="AL451" i="29" s="1"/>
  <c r="AI451" i="29"/>
  <c r="AG451" i="29"/>
  <c r="AH451" i="29" s="1"/>
  <c r="AE451" i="29"/>
  <c r="AC451" i="29"/>
  <c r="W451" i="29"/>
  <c r="U451" i="29"/>
  <c r="S451" i="29"/>
  <c r="AA451" i="29" s="1"/>
  <c r="Q451" i="29"/>
  <c r="Y451" i="29" s="1"/>
  <c r="AM450" i="29"/>
  <c r="AK450" i="29"/>
  <c r="AL450" i="29" s="1"/>
  <c r="AI450" i="29"/>
  <c r="AG450" i="29"/>
  <c r="AH450" i="29" s="1"/>
  <c r="AE450" i="29"/>
  <c r="AC450" i="29"/>
  <c r="W450" i="29"/>
  <c r="U450" i="29"/>
  <c r="S450" i="29"/>
  <c r="AA450" i="29" s="1"/>
  <c r="Q450" i="29"/>
  <c r="Y450" i="29" s="1"/>
  <c r="AM449" i="29"/>
  <c r="AK449" i="29"/>
  <c r="AL449" i="29" s="1"/>
  <c r="AI449" i="29"/>
  <c r="AG449" i="29"/>
  <c r="AH449" i="29" s="1"/>
  <c r="AE449" i="29"/>
  <c r="AC449" i="29"/>
  <c r="W449" i="29"/>
  <c r="U449" i="29"/>
  <c r="S449" i="29"/>
  <c r="AA449" i="29" s="1"/>
  <c r="Q449" i="29"/>
  <c r="Y449" i="29" s="1"/>
  <c r="AM448" i="29"/>
  <c r="AK448" i="29"/>
  <c r="AL448" i="29" s="1"/>
  <c r="AI448" i="29"/>
  <c r="AG448" i="29"/>
  <c r="AH448" i="29" s="1"/>
  <c r="AE448" i="29"/>
  <c r="AC448" i="29"/>
  <c r="W448" i="29"/>
  <c r="U448" i="29"/>
  <c r="S448" i="29"/>
  <c r="AA448" i="29" s="1"/>
  <c r="Q448" i="29"/>
  <c r="Y448" i="29" s="1"/>
  <c r="AM447" i="29"/>
  <c r="AK447" i="29"/>
  <c r="AL447" i="29" s="1"/>
  <c r="AI447" i="29"/>
  <c r="AG447" i="29"/>
  <c r="AH447" i="29" s="1"/>
  <c r="AE447" i="29"/>
  <c r="AC447" i="29"/>
  <c r="W447" i="29"/>
  <c r="U447" i="29"/>
  <c r="S447" i="29"/>
  <c r="AA447" i="29" s="1"/>
  <c r="Q447" i="29"/>
  <c r="Y447" i="29" s="1"/>
  <c r="AM446" i="29"/>
  <c r="AK446" i="29"/>
  <c r="AL446" i="29" s="1"/>
  <c r="AI446" i="29"/>
  <c r="AG446" i="29"/>
  <c r="AH446" i="29" s="1"/>
  <c r="AE446" i="29"/>
  <c r="AC446" i="29"/>
  <c r="W446" i="29"/>
  <c r="U446" i="29"/>
  <c r="S446" i="29"/>
  <c r="AA446" i="29" s="1"/>
  <c r="Q446" i="29"/>
  <c r="Y446" i="29" s="1"/>
  <c r="AM445" i="29"/>
  <c r="AK445" i="29"/>
  <c r="AL445" i="29" s="1"/>
  <c r="AI445" i="29"/>
  <c r="AG445" i="29"/>
  <c r="AH445" i="29" s="1"/>
  <c r="AE445" i="29"/>
  <c r="AC445" i="29"/>
  <c r="W445" i="29"/>
  <c r="U445" i="29"/>
  <c r="S445" i="29"/>
  <c r="AA445" i="29" s="1"/>
  <c r="Q445" i="29"/>
  <c r="Y445" i="29" s="1"/>
  <c r="AM444" i="29"/>
  <c r="AK444" i="29"/>
  <c r="AL444" i="29" s="1"/>
  <c r="AI444" i="29"/>
  <c r="AG444" i="29"/>
  <c r="AH444" i="29" s="1"/>
  <c r="AE444" i="29"/>
  <c r="AC444" i="29"/>
  <c r="W444" i="29"/>
  <c r="U444" i="29"/>
  <c r="S444" i="29"/>
  <c r="AA444" i="29" s="1"/>
  <c r="Q444" i="29"/>
  <c r="Y444" i="29" s="1"/>
  <c r="AM443" i="29"/>
  <c r="AK443" i="29"/>
  <c r="AL443" i="29" s="1"/>
  <c r="AI443" i="29"/>
  <c r="AG443" i="29"/>
  <c r="AH443" i="29" s="1"/>
  <c r="AE443" i="29"/>
  <c r="AC443" i="29"/>
  <c r="W443" i="29"/>
  <c r="U443" i="29"/>
  <c r="S443" i="29"/>
  <c r="AA443" i="29" s="1"/>
  <c r="Q443" i="29"/>
  <c r="Y443" i="29" s="1"/>
  <c r="AM442" i="29"/>
  <c r="AK442" i="29"/>
  <c r="AL442" i="29" s="1"/>
  <c r="AI442" i="29"/>
  <c r="AG442" i="29"/>
  <c r="AH442" i="29" s="1"/>
  <c r="AE442" i="29"/>
  <c r="AC442" i="29"/>
  <c r="W442" i="29"/>
  <c r="U442" i="29"/>
  <c r="S442" i="29"/>
  <c r="AA442" i="29" s="1"/>
  <c r="Q442" i="29"/>
  <c r="Y442" i="29" s="1"/>
  <c r="AM441" i="29"/>
  <c r="AK441" i="29"/>
  <c r="AL441" i="29" s="1"/>
  <c r="AI441" i="29"/>
  <c r="AG441" i="29"/>
  <c r="AH441" i="29" s="1"/>
  <c r="AE441" i="29"/>
  <c r="AC441" i="29"/>
  <c r="W441" i="29"/>
  <c r="U441" i="29"/>
  <c r="S441" i="29"/>
  <c r="AA441" i="29" s="1"/>
  <c r="Q441" i="29"/>
  <c r="Y441" i="29" s="1"/>
  <c r="AM440" i="29"/>
  <c r="AK440" i="29"/>
  <c r="AL440" i="29" s="1"/>
  <c r="AI440" i="29"/>
  <c r="AG440" i="29"/>
  <c r="AH440" i="29" s="1"/>
  <c r="AE440" i="29"/>
  <c r="AC440" i="29"/>
  <c r="W440" i="29"/>
  <c r="U440" i="29"/>
  <c r="S440" i="29"/>
  <c r="AA440" i="29" s="1"/>
  <c r="Q440" i="29"/>
  <c r="Y440" i="29" s="1"/>
  <c r="AM439" i="29"/>
  <c r="AK439" i="29"/>
  <c r="AL439" i="29" s="1"/>
  <c r="AI439" i="29"/>
  <c r="AG439" i="29"/>
  <c r="AH439" i="29" s="1"/>
  <c r="AE439" i="29"/>
  <c r="AC439" i="29"/>
  <c r="W439" i="29"/>
  <c r="U439" i="29"/>
  <c r="S439" i="29"/>
  <c r="AA439" i="29" s="1"/>
  <c r="Q439" i="29"/>
  <c r="Y439" i="29" s="1"/>
  <c r="AM438" i="29"/>
  <c r="AK438" i="29"/>
  <c r="AL438" i="29" s="1"/>
  <c r="AI438" i="29"/>
  <c r="AG438" i="29"/>
  <c r="AH438" i="29" s="1"/>
  <c r="AE438" i="29"/>
  <c r="AC438" i="29"/>
  <c r="W438" i="29"/>
  <c r="U438" i="29"/>
  <c r="S438" i="29"/>
  <c r="AA438" i="29" s="1"/>
  <c r="Q438" i="29"/>
  <c r="Y438" i="29" s="1"/>
  <c r="AM437" i="29"/>
  <c r="AK437" i="29"/>
  <c r="AL437" i="29" s="1"/>
  <c r="AI437" i="29"/>
  <c r="AG437" i="29"/>
  <c r="AH437" i="29" s="1"/>
  <c r="AE437" i="29"/>
  <c r="AC437" i="29"/>
  <c r="W437" i="29"/>
  <c r="U437" i="29"/>
  <c r="S437" i="29"/>
  <c r="AA437" i="29" s="1"/>
  <c r="Q437" i="29"/>
  <c r="Y437" i="29" s="1"/>
  <c r="AM436" i="29"/>
  <c r="AK436" i="29"/>
  <c r="AL436" i="29" s="1"/>
  <c r="AI436" i="29"/>
  <c r="AG436" i="29"/>
  <c r="AH436" i="29" s="1"/>
  <c r="AE436" i="29"/>
  <c r="AC436" i="29"/>
  <c r="W436" i="29"/>
  <c r="U436" i="29"/>
  <c r="S436" i="29"/>
  <c r="AA436" i="29" s="1"/>
  <c r="Q436" i="29"/>
  <c r="Y436" i="29" s="1"/>
  <c r="AM435" i="29"/>
  <c r="AK435" i="29"/>
  <c r="AL435" i="29" s="1"/>
  <c r="AI435" i="29"/>
  <c r="AG435" i="29"/>
  <c r="AH435" i="29" s="1"/>
  <c r="AE435" i="29"/>
  <c r="AC435" i="29"/>
  <c r="W435" i="29"/>
  <c r="U435" i="29"/>
  <c r="S435" i="29"/>
  <c r="AA435" i="29" s="1"/>
  <c r="Q435" i="29"/>
  <c r="Y435" i="29" s="1"/>
  <c r="AM434" i="29"/>
  <c r="AK434" i="29"/>
  <c r="AL434" i="29" s="1"/>
  <c r="AI434" i="29"/>
  <c r="AG434" i="29"/>
  <c r="AH434" i="29" s="1"/>
  <c r="AE434" i="29"/>
  <c r="AC434" i="29"/>
  <c r="W434" i="29"/>
  <c r="U434" i="29"/>
  <c r="S434" i="29"/>
  <c r="AA434" i="29" s="1"/>
  <c r="Q434" i="29"/>
  <c r="Y434" i="29" s="1"/>
  <c r="AM433" i="29"/>
  <c r="AK433" i="29"/>
  <c r="AL433" i="29" s="1"/>
  <c r="AI433" i="29"/>
  <c r="AG433" i="29"/>
  <c r="AH433" i="29" s="1"/>
  <c r="AE433" i="29"/>
  <c r="AC433" i="29"/>
  <c r="W433" i="29"/>
  <c r="U433" i="29"/>
  <c r="S433" i="29"/>
  <c r="AA433" i="29" s="1"/>
  <c r="Q433" i="29"/>
  <c r="Y433" i="29" s="1"/>
  <c r="AM432" i="29"/>
  <c r="AK432" i="29"/>
  <c r="AL432" i="29" s="1"/>
  <c r="AI432" i="29"/>
  <c r="AG432" i="29"/>
  <c r="AH432" i="29" s="1"/>
  <c r="AE432" i="29"/>
  <c r="AC432" i="29"/>
  <c r="W432" i="29"/>
  <c r="U432" i="29"/>
  <c r="S432" i="29"/>
  <c r="AA432" i="29" s="1"/>
  <c r="Q432" i="29"/>
  <c r="Y432" i="29" s="1"/>
  <c r="AM431" i="29"/>
  <c r="AK431" i="29"/>
  <c r="AL431" i="29" s="1"/>
  <c r="AI431" i="29"/>
  <c r="AG431" i="29"/>
  <c r="AH431" i="29" s="1"/>
  <c r="AE431" i="29"/>
  <c r="AC431" i="29"/>
  <c r="W431" i="29"/>
  <c r="U431" i="29"/>
  <c r="S431" i="29"/>
  <c r="AA431" i="29" s="1"/>
  <c r="Q431" i="29"/>
  <c r="Y431" i="29" s="1"/>
  <c r="AM430" i="29"/>
  <c r="AK430" i="29"/>
  <c r="AL430" i="29" s="1"/>
  <c r="AI430" i="29"/>
  <c r="AG430" i="29"/>
  <c r="AH430" i="29" s="1"/>
  <c r="AE430" i="29"/>
  <c r="AC430" i="29"/>
  <c r="W430" i="29"/>
  <c r="U430" i="29"/>
  <c r="S430" i="29"/>
  <c r="AA430" i="29" s="1"/>
  <c r="Q430" i="29"/>
  <c r="Y430" i="29" s="1"/>
  <c r="AM429" i="29"/>
  <c r="AK429" i="29"/>
  <c r="AL429" i="29" s="1"/>
  <c r="AI429" i="29"/>
  <c r="AG429" i="29"/>
  <c r="AH429" i="29" s="1"/>
  <c r="AE429" i="29"/>
  <c r="AC429" i="29"/>
  <c r="W429" i="29"/>
  <c r="U429" i="29"/>
  <c r="S429" i="29"/>
  <c r="AA429" i="29" s="1"/>
  <c r="Q429" i="29"/>
  <c r="Y429" i="29" s="1"/>
  <c r="AM428" i="29"/>
  <c r="AK428" i="29"/>
  <c r="AL428" i="29" s="1"/>
  <c r="AI428" i="29"/>
  <c r="AG428" i="29"/>
  <c r="AH428" i="29" s="1"/>
  <c r="AE428" i="29"/>
  <c r="AC428" i="29"/>
  <c r="W428" i="29"/>
  <c r="U428" i="29"/>
  <c r="S428" i="29"/>
  <c r="AA428" i="29" s="1"/>
  <c r="Q428" i="29"/>
  <c r="Y428" i="29" s="1"/>
  <c r="AM427" i="29"/>
  <c r="AK427" i="29"/>
  <c r="AL427" i="29" s="1"/>
  <c r="AI427" i="29"/>
  <c r="AG427" i="29"/>
  <c r="AH427" i="29" s="1"/>
  <c r="AE427" i="29"/>
  <c r="AC427" i="29"/>
  <c r="W427" i="29"/>
  <c r="U427" i="29"/>
  <c r="S427" i="29"/>
  <c r="AA427" i="29" s="1"/>
  <c r="Q427" i="29"/>
  <c r="Y427" i="29" s="1"/>
  <c r="AM426" i="29"/>
  <c r="AK426" i="29"/>
  <c r="AL426" i="29" s="1"/>
  <c r="AI426" i="29"/>
  <c r="AG426" i="29"/>
  <c r="AH426" i="29" s="1"/>
  <c r="AE426" i="29"/>
  <c r="AC426" i="29"/>
  <c r="W426" i="29"/>
  <c r="U426" i="29"/>
  <c r="S426" i="29"/>
  <c r="AA426" i="29" s="1"/>
  <c r="Q426" i="29"/>
  <c r="Y426" i="29" s="1"/>
  <c r="AM425" i="29"/>
  <c r="AK425" i="29"/>
  <c r="AL425" i="29" s="1"/>
  <c r="AI425" i="29"/>
  <c r="AG425" i="29"/>
  <c r="AH425" i="29" s="1"/>
  <c r="AE425" i="29"/>
  <c r="AC425" i="29"/>
  <c r="W425" i="29"/>
  <c r="U425" i="29"/>
  <c r="S425" i="29"/>
  <c r="AA425" i="29" s="1"/>
  <c r="Q425" i="29"/>
  <c r="Y425" i="29" s="1"/>
  <c r="AM424" i="29"/>
  <c r="AK424" i="29"/>
  <c r="AL424" i="29" s="1"/>
  <c r="AI424" i="29"/>
  <c r="AG424" i="29"/>
  <c r="AH424" i="29" s="1"/>
  <c r="AE424" i="29"/>
  <c r="AC424" i="29"/>
  <c r="W424" i="29"/>
  <c r="U424" i="29"/>
  <c r="S424" i="29"/>
  <c r="AA424" i="29" s="1"/>
  <c r="Q424" i="29"/>
  <c r="Y424" i="29" s="1"/>
  <c r="AM423" i="29"/>
  <c r="AK423" i="29"/>
  <c r="AL423" i="29" s="1"/>
  <c r="AI423" i="29"/>
  <c r="AG423" i="29"/>
  <c r="AH423" i="29" s="1"/>
  <c r="AE423" i="29"/>
  <c r="AC423" i="29"/>
  <c r="W423" i="29"/>
  <c r="U423" i="29"/>
  <c r="S423" i="29"/>
  <c r="AA423" i="29" s="1"/>
  <c r="Q423" i="29"/>
  <c r="Y423" i="29" s="1"/>
  <c r="AM422" i="29"/>
  <c r="AK422" i="29"/>
  <c r="AL422" i="29" s="1"/>
  <c r="AI422" i="29"/>
  <c r="AG422" i="29"/>
  <c r="AH422" i="29" s="1"/>
  <c r="AE422" i="29"/>
  <c r="AC422" i="29"/>
  <c r="W422" i="29"/>
  <c r="U422" i="29"/>
  <c r="S422" i="29"/>
  <c r="AA422" i="29" s="1"/>
  <c r="Q422" i="29"/>
  <c r="Y422" i="29" s="1"/>
  <c r="AM421" i="29"/>
  <c r="AK421" i="29"/>
  <c r="AL421" i="29" s="1"/>
  <c r="AI421" i="29"/>
  <c r="AG421" i="29"/>
  <c r="AH421" i="29" s="1"/>
  <c r="AE421" i="29"/>
  <c r="AC421" i="29"/>
  <c r="W421" i="29"/>
  <c r="U421" i="29"/>
  <c r="S421" i="29"/>
  <c r="AA421" i="29" s="1"/>
  <c r="Q421" i="29"/>
  <c r="Y421" i="29" s="1"/>
  <c r="AM420" i="29"/>
  <c r="AK420" i="29"/>
  <c r="AL420" i="29" s="1"/>
  <c r="AI420" i="29"/>
  <c r="AG420" i="29"/>
  <c r="AH420" i="29" s="1"/>
  <c r="AE420" i="29"/>
  <c r="AC420" i="29"/>
  <c r="W420" i="29"/>
  <c r="U420" i="29"/>
  <c r="S420" i="29"/>
  <c r="AA420" i="29" s="1"/>
  <c r="Q420" i="29"/>
  <c r="Y420" i="29" s="1"/>
  <c r="AM419" i="29"/>
  <c r="AK419" i="29"/>
  <c r="AL419" i="29" s="1"/>
  <c r="AI419" i="29"/>
  <c r="AG419" i="29"/>
  <c r="AH419" i="29" s="1"/>
  <c r="AE419" i="29"/>
  <c r="AC419" i="29"/>
  <c r="W419" i="29"/>
  <c r="U419" i="29"/>
  <c r="S419" i="29"/>
  <c r="AA419" i="29" s="1"/>
  <c r="Q419" i="29"/>
  <c r="Y419" i="29" s="1"/>
  <c r="AM418" i="29"/>
  <c r="AK418" i="29"/>
  <c r="AL418" i="29" s="1"/>
  <c r="AI418" i="29"/>
  <c r="AG418" i="29"/>
  <c r="AH418" i="29" s="1"/>
  <c r="AE418" i="29"/>
  <c r="AC418" i="29"/>
  <c r="W418" i="29"/>
  <c r="U418" i="29"/>
  <c r="S418" i="29"/>
  <c r="AA418" i="29" s="1"/>
  <c r="Q418" i="29"/>
  <c r="Y418" i="29" s="1"/>
  <c r="AM417" i="29"/>
  <c r="AK417" i="29"/>
  <c r="AL417" i="29" s="1"/>
  <c r="AI417" i="29"/>
  <c r="AG417" i="29"/>
  <c r="AH417" i="29" s="1"/>
  <c r="AE417" i="29"/>
  <c r="AC417" i="29"/>
  <c r="W417" i="29"/>
  <c r="U417" i="29"/>
  <c r="S417" i="29"/>
  <c r="AA417" i="29" s="1"/>
  <c r="Q417" i="29"/>
  <c r="Y417" i="29" s="1"/>
  <c r="AM416" i="29"/>
  <c r="AK416" i="29"/>
  <c r="AL416" i="29" s="1"/>
  <c r="AI416" i="29"/>
  <c r="AG416" i="29"/>
  <c r="AH416" i="29" s="1"/>
  <c r="AE416" i="29"/>
  <c r="AC416" i="29"/>
  <c r="W416" i="29"/>
  <c r="U416" i="29"/>
  <c r="S416" i="29"/>
  <c r="AA416" i="29" s="1"/>
  <c r="Q416" i="29"/>
  <c r="Y416" i="29" s="1"/>
  <c r="AM415" i="29"/>
  <c r="AK415" i="29"/>
  <c r="AL415" i="29" s="1"/>
  <c r="AI415" i="29"/>
  <c r="AG415" i="29"/>
  <c r="AH415" i="29" s="1"/>
  <c r="AE415" i="29"/>
  <c r="AC415" i="29"/>
  <c r="W415" i="29"/>
  <c r="U415" i="29"/>
  <c r="S415" i="29"/>
  <c r="AA415" i="29" s="1"/>
  <c r="Q415" i="29"/>
  <c r="Y415" i="29" s="1"/>
  <c r="AM414" i="29"/>
  <c r="AK414" i="29"/>
  <c r="AL414" i="29" s="1"/>
  <c r="AI414" i="29"/>
  <c r="AG414" i="29"/>
  <c r="AH414" i="29" s="1"/>
  <c r="AE414" i="29"/>
  <c r="AC414" i="29"/>
  <c r="W414" i="29"/>
  <c r="U414" i="29"/>
  <c r="S414" i="29"/>
  <c r="AA414" i="29" s="1"/>
  <c r="Q414" i="29"/>
  <c r="Y414" i="29" s="1"/>
  <c r="AM413" i="29"/>
  <c r="AK413" i="29"/>
  <c r="AL413" i="29" s="1"/>
  <c r="AI413" i="29"/>
  <c r="AG413" i="29"/>
  <c r="AH413" i="29" s="1"/>
  <c r="AE413" i="29"/>
  <c r="AC413" i="29"/>
  <c r="W413" i="29"/>
  <c r="U413" i="29"/>
  <c r="S413" i="29"/>
  <c r="AA413" i="29" s="1"/>
  <c r="Q413" i="29"/>
  <c r="Y413" i="29" s="1"/>
  <c r="AM412" i="29"/>
  <c r="AK412" i="29"/>
  <c r="AL412" i="29" s="1"/>
  <c r="AI412" i="29"/>
  <c r="AG412" i="29"/>
  <c r="AH412" i="29" s="1"/>
  <c r="AE412" i="29"/>
  <c r="AC412" i="29"/>
  <c r="W412" i="29"/>
  <c r="U412" i="29"/>
  <c r="S412" i="29"/>
  <c r="AA412" i="29" s="1"/>
  <c r="Q412" i="29"/>
  <c r="Y412" i="29" s="1"/>
  <c r="AM411" i="29"/>
  <c r="AK411" i="29"/>
  <c r="AL411" i="29" s="1"/>
  <c r="AI411" i="29"/>
  <c r="AG411" i="29"/>
  <c r="AH411" i="29" s="1"/>
  <c r="AE411" i="29"/>
  <c r="AC411" i="29"/>
  <c r="W411" i="29"/>
  <c r="U411" i="29"/>
  <c r="S411" i="29"/>
  <c r="AA411" i="29" s="1"/>
  <c r="Q411" i="29"/>
  <c r="Y411" i="29" s="1"/>
  <c r="AM410" i="29"/>
  <c r="AK410" i="29"/>
  <c r="AL410" i="29" s="1"/>
  <c r="AI410" i="29"/>
  <c r="AG410" i="29"/>
  <c r="AH410" i="29" s="1"/>
  <c r="AE410" i="29"/>
  <c r="AC410" i="29"/>
  <c r="W410" i="29"/>
  <c r="U410" i="29"/>
  <c r="S410" i="29"/>
  <c r="AA410" i="29" s="1"/>
  <c r="Q410" i="29"/>
  <c r="Y410" i="29" s="1"/>
  <c r="AM409" i="29"/>
  <c r="AK409" i="29"/>
  <c r="AL409" i="29" s="1"/>
  <c r="AI409" i="29"/>
  <c r="AG409" i="29"/>
  <c r="AH409" i="29" s="1"/>
  <c r="AE409" i="29"/>
  <c r="AC409" i="29"/>
  <c r="W409" i="29"/>
  <c r="U409" i="29"/>
  <c r="S409" i="29"/>
  <c r="AA409" i="29" s="1"/>
  <c r="Q409" i="29"/>
  <c r="Y409" i="29" s="1"/>
  <c r="AM408" i="29"/>
  <c r="AK408" i="29"/>
  <c r="AL408" i="29" s="1"/>
  <c r="AI408" i="29"/>
  <c r="AG408" i="29"/>
  <c r="AH408" i="29" s="1"/>
  <c r="AE408" i="29"/>
  <c r="AC408" i="29"/>
  <c r="W408" i="29"/>
  <c r="U408" i="29"/>
  <c r="S408" i="29"/>
  <c r="AA408" i="29" s="1"/>
  <c r="Q408" i="29"/>
  <c r="Y408" i="29" s="1"/>
  <c r="AM407" i="29"/>
  <c r="AK407" i="29"/>
  <c r="AL407" i="29" s="1"/>
  <c r="AI407" i="29"/>
  <c r="AG407" i="29"/>
  <c r="AH407" i="29" s="1"/>
  <c r="AE407" i="29"/>
  <c r="AC407" i="29"/>
  <c r="W407" i="29"/>
  <c r="U407" i="29"/>
  <c r="S407" i="29"/>
  <c r="AA407" i="29" s="1"/>
  <c r="Q407" i="29"/>
  <c r="Y407" i="29" s="1"/>
  <c r="AM406" i="29"/>
  <c r="AK406" i="29"/>
  <c r="AL406" i="29" s="1"/>
  <c r="AI406" i="29"/>
  <c r="AG406" i="29"/>
  <c r="AH406" i="29" s="1"/>
  <c r="AE406" i="29"/>
  <c r="AC406" i="29"/>
  <c r="W406" i="29"/>
  <c r="U406" i="29"/>
  <c r="S406" i="29"/>
  <c r="AA406" i="29" s="1"/>
  <c r="Q406" i="29"/>
  <c r="Y406" i="29" s="1"/>
  <c r="AM405" i="29"/>
  <c r="AK405" i="29"/>
  <c r="AL405" i="29" s="1"/>
  <c r="AI405" i="29"/>
  <c r="AG405" i="29"/>
  <c r="AH405" i="29" s="1"/>
  <c r="AE405" i="29"/>
  <c r="AC405" i="29"/>
  <c r="W405" i="29"/>
  <c r="U405" i="29"/>
  <c r="S405" i="29"/>
  <c r="AA405" i="29" s="1"/>
  <c r="Q405" i="29"/>
  <c r="Y405" i="29" s="1"/>
  <c r="AM404" i="29"/>
  <c r="AK404" i="29"/>
  <c r="AL404" i="29" s="1"/>
  <c r="AI404" i="29"/>
  <c r="AG404" i="29"/>
  <c r="AH404" i="29" s="1"/>
  <c r="AE404" i="29"/>
  <c r="AC404" i="29"/>
  <c r="W404" i="29"/>
  <c r="U404" i="29"/>
  <c r="S404" i="29"/>
  <c r="AA404" i="29" s="1"/>
  <c r="Q404" i="29"/>
  <c r="Y404" i="29" s="1"/>
  <c r="AM403" i="29"/>
  <c r="AK403" i="29"/>
  <c r="AL403" i="29" s="1"/>
  <c r="AI403" i="29"/>
  <c r="AG403" i="29"/>
  <c r="AH403" i="29" s="1"/>
  <c r="AE403" i="29"/>
  <c r="AC403" i="29"/>
  <c r="W403" i="29"/>
  <c r="U403" i="29"/>
  <c r="S403" i="29"/>
  <c r="AA403" i="29" s="1"/>
  <c r="Q403" i="29"/>
  <c r="Y403" i="29" s="1"/>
  <c r="AM402" i="29"/>
  <c r="AK402" i="29"/>
  <c r="AL402" i="29" s="1"/>
  <c r="AI402" i="29"/>
  <c r="AG402" i="29"/>
  <c r="AH402" i="29" s="1"/>
  <c r="AE402" i="29"/>
  <c r="AC402" i="29"/>
  <c r="W402" i="29"/>
  <c r="U402" i="29"/>
  <c r="S402" i="29"/>
  <c r="AA402" i="29" s="1"/>
  <c r="Q402" i="29"/>
  <c r="Y402" i="29" s="1"/>
  <c r="AM401" i="29"/>
  <c r="AK401" i="29"/>
  <c r="AL401" i="29" s="1"/>
  <c r="AI401" i="29"/>
  <c r="AG401" i="29"/>
  <c r="AH401" i="29" s="1"/>
  <c r="AE401" i="29"/>
  <c r="AC401" i="29"/>
  <c r="W401" i="29"/>
  <c r="U401" i="29"/>
  <c r="S401" i="29"/>
  <c r="AA401" i="29" s="1"/>
  <c r="Q401" i="29"/>
  <c r="Y401" i="29" s="1"/>
  <c r="AM400" i="29"/>
  <c r="AK400" i="29"/>
  <c r="AL400" i="29" s="1"/>
  <c r="AI400" i="29"/>
  <c r="AG400" i="29"/>
  <c r="AH400" i="29" s="1"/>
  <c r="AE400" i="29"/>
  <c r="AC400" i="29"/>
  <c r="W400" i="29"/>
  <c r="U400" i="29"/>
  <c r="S400" i="29"/>
  <c r="AA400" i="29" s="1"/>
  <c r="Q400" i="29"/>
  <c r="Y400" i="29" s="1"/>
  <c r="AM399" i="29"/>
  <c r="AK399" i="29"/>
  <c r="AL399" i="29" s="1"/>
  <c r="AI399" i="29"/>
  <c r="AG399" i="29"/>
  <c r="AH399" i="29" s="1"/>
  <c r="AE399" i="29"/>
  <c r="AC399" i="29"/>
  <c r="W399" i="29"/>
  <c r="U399" i="29"/>
  <c r="S399" i="29"/>
  <c r="AA399" i="29" s="1"/>
  <c r="Q399" i="29"/>
  <c r="Y399" i="29" s="1"/>
  <c r="AM398" i="29"/>
  <c r="AK398" i="29"/>
  <c r="AL398" i="29" s="1"/>
  <c r="AI398" i="29"/>
  <c r="AG398" i="29"/>
  <c r="AH398" i="29" s="1"/>
  <c r="AE398" i="29"/>
  <c r="AC398" i="29"/>
  <c r="W398" i="29"/>
  <c r="U398" i="29"/>
  <c r="S398" i="29"/>
  <c r="AA398" i="29" s="1"/>
  <c r="Q398" i="29"/>
  <c r="Y398" i="29" s="1"/>
  <c r="AM397" i="29"/>
  <c r="AK397" i="29"/>
  <c r="AL397" i="29" s="1"/>
  <c r="AI397" i="29"/>
  <c r="AG397" i="29"/>
  <c r="AH397" i="29" s="1"/>
  <c r="AE397" i="29"/>
  <c r="AC397" i="29"/>
  <c r="W397" i="29"/>
  <c r="U397" i="29"/>
  <c r="S397" i="29"/>
  <c r="AA397" i="29" s="1"/>
  <c r="Q397" i="29"/>
  <c r="Y397" i="29" s="1"/>
  <c r="AM396" i="29"/>
  <c r="AK396" i="29"/>
  <c r="AL396" i="29" s="1"/>
  <c r="AI396" i="29"/>
  <c r="AG396" i="29"/>
  <c r="AH396" i="29" s="1"/>
  <c r="AE396" i="29"/>
  <c r="AC396" i="29"/>
  <c r="W396" i="29"/>
  <c r="U396" i="29"/>
  <c r="S396" i="29"/>
  <c r="AA396" i="29" s="1"/>
  <c r="Q396" i="29"/>
  <c r="Y396" i="29" s="1"/>
  <c r="AM395" i="29"/>
  <c r="AK395" i="29"/>
  <c r="AL395" i="29" s="1"/>
  <c r="AI395" i="29"/>
  <c r="AG395" i="29"/>
  <c r="AH395" i="29" s="1"/>
  <c r="AE395" i="29"/>
  <c r="AC395" i="29"/>
  <c r="W395" i="29"/>
  <c r="U395" i="29"/>
  <c r="S395" i="29"/>
  <c r="AA395" i="29" s="1"/>
  <c r="Q395" i="29"/>
  <c r="Y395" i="29" s="1"/>
  <c r="AM394" i="29"/>
  <c r="AK394" i="29"/>
  <c r="AL394" i="29" s="1"/>
  <c r="AI394" i="29"/>
  <c r="AG394" i="29"/>
  <c r="AH394" i="29" s="1"/>
  <c r="AE394" i="29"/>
  <c r="AC394" i="29"/>
  <c r="W394" i="29"/>
  <c r="U394" i="29"/>
  <c r="S394" i="29"/>
  <c r="AA394" i="29" s="1"/>
  <c r="Q394" i="29"/>
  <c r="Y394" i="29" s="1"/>
  <c r="AM393" i="29"/>
  <c r="AK393" i="29"/>
  <c r="AL393" i="29" s="1"/>
  <c r="AI393" i="29"/>
  <c r="AG393" i="29"/>
  <c r="AH393" i="29" s="1"/>
  <c r="AE393" i="29"/>
  <c r="AC393" i="29"/>
  <c r="W393" i="29"/>
  <c r="U393" i="29"/>
  <c r="S393" i="29"/>
  <c r="AA393" i="29" s="1"/>
  <c r="Q393" i="29"/>
  <c r="Y393" i="29" s="1"/>
  <c r="AM392" i="29"/>
  <c r="AK392" i="29"/>
  <c r="AL392" i="29" s="1"/>
  <c r="AI392" i="29"/>
  <c r="AG392" i="29"/>
  <c r="AH392" i="29" s="1"/>
  <c r="AE392" i="29"/>
  <c r="AC392" i="29"/>
  <c r="W392" i="29"/>
  <c r="U392" i="29"/>
  <c r="S392" i="29"/>
  <c r="AA392" i="29" s="1"/>
  <c r="Q392" i="29"/>
  <c r="Y392" i="29" s="1"/>
  <c r="AM391" i="29"/>
  <c r="AK391" i="29"/>
  <c r="AL391" i="29" s="1"/>
  <c r="AI391" i="29"/>
  <c r="AG391" i="29"/>
  <c r="AH391" i="29" s="1"/>
  <c r="AE391" i="29"/>
  <c r="AC391" i="29"/>
  <c r="W391" i="29"/>
  <c r="U391" i="29"/>
  <c r="S391" i="29"/>
  <c r="AA391" i="29" s="1"/>
  <c r="Q391" i="29"/>
  <c r="Y391" i="29" s="1"/>
  <c r="AM390" i="29"/>
  <c r="AK390" i="29"/>
  <c r="AL390" i="29" s="1"/>
  <c r="AI390" i="29"/>
  <c r="AG390" i="29"/>
  <c r="AH390" i="29" s="1"/>
  <c r="AE390" i="29"/>
  <c r="AC390" i="29"/>
  <c r="W390" i="29"/>
  <c r="U390" i="29"/>
  <c r="S390" i="29"/>
  <c r="AA390" i="29" s="1"/>
  <c r="Q390" i="29"/>
  <c r="Y390" i="29" s="1"/>
  <c r="AM389" i="29"/>
  <c r="AK389" i="29"/>
  <c r="AL389" i="29" s="1"/>
  <c r="AI389" i="29"/>
  <c r="AG389" i="29"/>
  <c r="AH389" i="29" s="1"/>
  <c r="AE389" i="29"/>
  <c r="AC389" i="29"/>
  <c r="W389" i="29"/>
  <c r="U389" i="29"/>
  <c r="S389" i="29"/>
  <c r="AA389" i="29" s="1"/>
  <c r="Q389" i="29"/>
  <c r="Y389" i="29" s="1"/>
  <c r="AM388" i="29"/>
  <c r="AK388" i="29"/>
  <c r="AL388" i="29" s="1"/>
  <c r="AI388" i="29"/>
  <c r="AG388" i="29"/>
  <c r="AH388" i="29" s="1"/>
  <c r="AE388" i="29"/>
  <c r="AC388" i="29"/>
  <c r="W388" i="29"/>
  <c r="U388" i="29"/>
  <c r="S388" i="29"/>
  <c r="AA388" i="29" s="1"/>
  <c r="Q388" i="29"/>
  <c r="Y388" i="29" s="1"/>
  <c r="AM387" i="29"/>
  <c r="AK387" i="29"/>
  <c r="AL387" i="29" s="1"/>
  <c r="AI387" i="29"/>
  <c r="AG387" i="29"/>
  <c r="AH387" i="29" s="1"/>
  <c r="AE387" i="29"/>
  <c r="AC387" i="29"/>
  <c r="W387" i="29"/>
  <c r="U387" i="29"/>
  <c r="S387" i="29"/>
  <c r="AA387" i="29" s="1"/>
  <c r="Q387" i="29"/>
  <c r="Y387" i="29" s="1"/>
  <c r="AM386" i="29"/>
  <c r="AK386" i="29"/>
  <c r="AL386" i="29" s="1"/>
  <c r="AI386" i="29"/>
  <c r="AG386" i="29"/>
  <c r="AH386" i="29" s="1"/>
  <c r="AE386" i="29"/>
  <c r="AC386" i="29"/>
  <c r="W386" i="29"/>
  <c r="U386" i="29"/>
  <c r="S386" i="29"/>
  <c r="AA386" i="29" s="1"/>
  <c r="Q386" i="29"/>
  <c r="Y386" i="29" s="1"/>
  <c r="AM385" i="29"/>
  <c r="AK385" i="29"/>
  <c r="AL385" i="29" s="1"/>
  <c r="AI385" i="29"/>
  <c r="AG385" i="29"/>
  <c r="AH385" i="29" s="1"/>
  <c r="AE385" i="29"/>
  <c r="AC385" i="29"/>
  <c r="W385" i="29"/>
  <c r="U385" i="29"/>
  <c r="S385" i="29"/>
  <c r="AA385" i="29" s="1"/>
  <c r="Q385" i="29"/>
  <c r="Y385" i="29" s="1"/>
  <c r="AM384" i="29"/>
  <c r="AK384" i="29"/>
  <c r="AL384" i="29" s="1"/>
  <c r="AI384" i="29"/>
  <c r="AG384" i="29"/>
  <c r="AH384" i="29" s="1"/>
  <c r="AE384" i="29"/>
  <c r="AC384" i="29"/>
  <c r="W384" i="29"/>
  <c r="U384" i="29"/>
  <c r="S384" i="29"/>
  <c r="AA384" i="29" s="1"/>
  <c r="Q384" i="29"/>
  <c r="Y384" i="29" s="1"/>
  <c r="AM383" i="29"/>
  <c r="AK383" i="29"/>
  <c r="AL383" i="29" s="1"/>
  <c r="AI383" i="29"/>
  <c r="AG383" i="29"/>
  <c r="AH383" i="29" s="1"/>
  <c r="AE383" i="29"/>
  <c r="AC383" i="29"/>
  <c r="W383" i="29"/>
  <c r="U383" i="29"/>
  <c r="S383" i="29"/>
  <c r="AA383" i="29" s="1"/>
  <c r="Q383" i="29"/>
  <c r="Y383" i="29" s="1"/>
  <c r="AM382" i="29"/>
  <c r="AK382" i="29"/>
  <c r="AL382" i="29" s="1"/>
  <c r="AI382" i="29"/>
  <c r="AG382" i="29"/>
  <c r="AH382" i="29" s="1"/>
  <c r="AE382" i="29"/>
  <c r="AC382" i="29"/>
  <c r="W382" i="29"/>
  <c r="U382" i="29"/>
  <c r="S382" i="29"/>
  <c r="AA382" i="29" s="1"/>
  <c r="Q382" i="29"/>
  <c r="Y382" i="29" s="1"/>
  <c r="AM381" i="29"/>
  <c r="AK381" i="29"/>
  <c r="AL381" i="29" s="1"/>
  <c r="AI381" i="29"/>
  <c r="AG381" i="29"/>
  <c r="AH381" i="29" s="1"/>
  <c r="AE381" i="29"/>
  <c r="AC381" i="29"/>
  <c r="W381" i="29"/>
  <c r="U381" i="29"/>
  <c r="S381" i="29"/>
  <c r="AA381" i="29" s="1"/>
  <c r="Q381" i="29"/>
  <c r="Y381" i="29" s="1"/>
  <c r="AM380" i="29"/>
  <c r="AK380" i="29"/>
  <c r="AL380" i="29" s="1"/>
  <c r="AI380" i="29"/>
  <c r="AG380" i="29"/>
  <c r="AH380" i="29" s="1"/>
  <c r="AE380" i="29"/>
  <c r="AC380" i="29"/>
  <c r="W380" i="29"/>
  <c r="U380" i="29"/>
  <c r="S380" i="29"/>
  <c r="AA380" i="29" s="1"/>
  <c r="Q380" i="29"/>
  <c r="Y380" i="29" s="1"/>
  <c r="AM379" i="29"/>
  <c r="AK379" i="29"/>
  <c r="AL379" i="29" s="1"/>
  <c r="AI379" i="29"/>
  <c r="AG379" i="29"/>
  <c r="AH379" i="29" s="1"/>
  <c r="AE379" i="29"/>
  <c r="AC379" i="29"/>
  <c r="W379" i="29"/>
  <c r="U379" i="29"/>
  <c r="S379" i="29"/>
  <c r="AA379" i="29" s="1"/>
  <c r="Q379" i="29"/>
  <c r="Y379" i="29" s="1"/>
  <c r="AM378" i="29"/>
  <c r="AK378" i="29"/>
  <c r="AL378" i="29" s="1"/>
  <c r="AI378" i="29"/>
  <c r="AG378" i="29"/>
  <c r="AH378" i="29" s="1"/>
  <c r="AE378" i="29"/>
  <c r="AC378" i="29"/>
  <c r="W378" i="29"/>
  <c r="U378" i="29"/>
  <c r="S378" i="29"/>
  <c r="AA378" i="29" s="1"/>
  <c r="Q378" i="29"/>
  <c r="Y378" i="29" s="1"/>
  <c r="AM377" i="29"/>
  <c r="AK377" i="29"/>
  <c r="AL377" i="29" s="1"/>
  <c r="AI377" i="29"/>
  <c r="AG377" i="29"/>
  <c r="AH377" i="29" s="1"/>
  <c r="AE377" i="29"/>
  <c r="AC377" i="29"/>
  <c r="W377" i="29"/>
  <c r="U377" i="29"/>
  <c r="S377" i="29"/>
  <c r="AA377" i="29" s="1"/>
  <c r="Q377" i="29"/>
  <c r="Y377" i="29" s="1"/>
  <c r="AM376" i="29"/>
  <c r="AK376" i="29"/>
  <c r="AL376" i="29" s="1"/>
  <c r="AI376" i="29"/>
  <c r="AG376" i="29"/>
  <c r="AH376" i="29" s="1"/>
  <c r="AE376" i="29"/>
  <c r="AC376" i="29"/>
  <c r="W376" i="29"/>
  <c r="U376" i="29"/>
  <c r="S376" i="29"/>
  <c r="AA376" i="29" s="1"/>
  <c r="Q376" i="29"/>
  <c r="Y376" i="29" s="1"/>
  <c r="AM375" i="29"/>
  <c r="AK375" i="29"/>
  <c r="AL375" i="29" s="1"/>
  <c r="AI375" i="29"/>
  <c r="AG375" i="29"/>
  <c r="AH375" i="29" s="1"/>
  <c r="AE375" i="29"/>
  <c r="AC375" i="29"/>
  <c r="W375" i="29"/>
  <c r="U375" i="29"/>
  <c r="S375" i="29"/>
  <c r="AA375" i="29" s="1"/>
  <c r="Q375" i="29"/>
  <c r="Y375" i="29" s="1"/>
  <c r="AM374" i="29"/>
  <c r="AK374" i="29"/>
  <c r="AL374" i="29" s="1"/>
  <c r="AI374" i="29"/>
  <c r="AG374" i="29"/>
  <c r="AH374" i="29" s="1"/>
  <c r="AE374" i="29"/>
  <c r="AC374" i="29"/>
  <c r="W374" i="29"/>
  <c r="U374" i="29"/>
  <c r="S374" i="29"/>
  <c r="AA374" i="29" s="1"/>
  <c r="Q374" i="29"/>
  <c r="Y374" i="29" s="1"/>
  <c r="AM373" i="29"/>
  <c r="AK373" i="29"/>
  <c r="AL373" i="29" s="1"/>
  <c r="AI373" i="29"/>
  <c r="AG373" i="29"/>
  <c r="AH373" i="29" s="1"/>
  <c r="AE373" i="29"/>
  <c r="AC373" i="29"/>
  <c r="W373" i="29"/>
  <c r="U373" i="29"/>
  <c r="S373" i="29"/>
  <c r="AA373" i="29" s="1"/>
  <c r="Q373" i="29"/>
  <c r="Y373" i="29" s="1"/>
  <c r="AM372" i="29"/>
  <c r="AK372" i="29"/>
  <c r="AL372" i="29" s="1"/>
  <c r="AI372" i="29"/>
  <c r="AG372" i="29"/>
  <c r="AH372" i="29" s="1"/>
  <c r="AE372" i="29"/>
  <c r="AC372" i="29"/>
  <c r="W372" i="29"/>
  <c r="U372" i="29"/>
  <c r="S372" i="29"/>
  <c r="AA372" i="29" s="1"/>
  <c r="Q372" i="29"/>
  <c r="Y372" i="29" s="1"/>
  <c r="AM371" i="29"/>
  <c r="AK371" i="29"/>
  <c r="AL371" i="29" s="1"/>
  <c r="AI371" i="29"/>
  <c r="AG371" i="29"/>
  <c r="AH371" i="29" s="1"/>
  <c r="AE371" i="29"/>
  <c r="AC371" i="29"/>
  <c r="W371" i="29"/>
  <c r="U371" i="29"/>
  <c r="S371" i="29"/>
  <c r="AA371" i="29" s="1"/>
  <c r="Q371" i="29"/>
  <c r="Y371" i="29" s="1"/>
  <c r="AM370" i="29"/>
  <c r="AK370" i="29"/>
  <c r="AL370" i="29" s="1"/>
  <c r="AI370" i="29"/>
  <c r="AG370" i="29"/>
  <c r="AH370" i="29" s="1"/>
  <c r="AE370" i="29"/>
  <c r="AC370" i="29"/>
  <c r="W370" i="29"/>
  <c r="U370" i="29"/>
  <c r="S370" i="29"/>
  <c r="AA370" i="29" s="1"/>
  <c r="Q370" i="29"/>
  <c r="Y370" i="29" s="1"/>
  <c r="AM369" i="29"/>
  <c r="AK369" i="29"/>
  <c r="AL369" i="29" s="1"/>
  <c r="AI369" i="29"/>
  <c r="AG369" i="29"/>
  <c r="AH369" i="29" s="1"/>
  <c r="AE369" i="29"/>
  <c r="AC369" i="29"/>
  <c r="W369" i="29"/>
  <c r="U369" i="29"/>
  <c r="S369" i="29"/>
  <c r="AA369" i="29" s="1"/>
  <c r="Q369" i="29"/>
  <c r="Y369" i="29" s="1"/>
  <c r="AM368" i="29"/>
  <c r="AK368" i="29"/>
  <c r="AL368" i="29" s="1"/>
  <c r="AI368" i="29"/>
  <c r="AG368" i="29"/>
  <c r="AH368" i="29" s="1"/>
  <c r="AE368" i="29"/>
  <c r="AC368" i="29"/>
  <c r="W368" i="29"/>
  <c r="U368" i="29"/>
  <c r="S368" i="29"/>
  <c r="AA368" i="29" s="1"/>
  <c r="Q368" i="29"/>
  <c r="Y368" i="29" s="1"/>
  <c r="AM367" i="29"/>
  <c r="AK367" i="29"/>
  <c r="AL367" i="29" s="1"/>
  <c r="AI367" i="29"/>
  <c r="AG367" i="29"/>
  <c r="AH367" i="29" s="1"/>
  <c r="AE367" i="29"/>
  <c r="AC367" i="29"/>
  <c r="W367" i="29"/>
  <c r="U367" i="29"/>
  <c r="S367" i="29"/>
  <c r="AA367" i="29" s="1"/>
  <c r="Q367" i="29"/>
  <c r="Y367" i="29" s="1"/>
  <c r="AM366" i="29"/>
  <c r="AK366" i="29"/>
  <c r="AL366" i="29" s="1"/>
  <c r="AI366" i="29"/>
  <c r="AG366" i="29"/>
  <c r="AH366" i="29" s="1"/>
  <c r="AE366" i="29"/>
  <c r="AC366" i="29"/>
  <c r="W366" i="29"/>
  <c r="U366" i="29"/>
  <c r="S366" i="29"/>
  <c r="AA366" i="29" s="1"/>
  <c r="Q366" i="29"/>
  <c r="Y366" i="29" s="1"/>
  <c r="AM365" i="29"/>
  <c r="AK365" i="29"/>
  <c r="AL365" i="29" s="1"/>
  <c r="AI365" i="29"/>
  <c r="AG365" i="29"/>
  <c r="AH365" i="29" s="1"/>
  <c r="AE365" i="29"/>
  <c r="AC365" i="29"/>
  <c r="W365" i="29"/>
  <c r="U365" i="29"/>
  <c r="S365" i="29"/>
  <c r="AA365" i="29" s="1"/>
  <c r="Q365" i="29"/>
  <c r="Y365" i="29" s="1"/>
  <c r="AM364" i="29"/>
  <c r="AK364" i="29"/>
  <c r="AL364" i="29" s="1"/>
  <c r="AI364" i="29"/>
  <c r="AG364" i="29"/>
  <c r="AH364" i="29" s="1"/>
  <c r="AE364" i="29"/>
  <c r="AC364" i="29"/>
  <c r="W364" i="29"/>
  <c r="U364" i="29"/>
  <c r="S364" i="29"/>
  <c r="AA364" i="29" s="1"/>
  <c r="Q364" i="29"/>
  <c r="Y364" i="29" s="1"/>
  <c r="AM363" i="29"/>
  <c r="AK363" i="29"/>
  <c r="AL363" i="29" s="1"/>
  <c r="AI363" i="29"/>
  <c r="AG363" i="29"/>
  <c r="AH363" i="29" s="1"/>
  <c r="AE363" i="29"/>
  <c r="AC363" i="29"/>
  <c r="W363" i="29"/>
  <c r="U363" i="29"/>
  <c r="S363" i="29"/>
  <c r="AA363" i="29" s="1"/>
  <c r="Q363" i="29"/>
  <c r="Y363" i="29" s="1"/>
  <c r="AM362" i="29"/>
  <c r="AK362" i="29"/>
  <c r="AL362" i="29" s="1"/>
  <c r="AI362" i="29"/>
  <c r="AG362" i="29"/>
  <c r="AH362" i="29" s="1"/>
  <c r="AE362" i="29"/>
  <c r="AC362" i="29"/>
  <c r="W362" i="29"/>
  <c r="U362" i="29"/>
  <c r="S362" i="29"/>
  <c r="AA362" i="29" s="1"/>
  <c r="Q362" i="29"/>
  <c r="Y362" i="29" s="1"/>
  <c r="AM361" i="29"/>
  <c r="AK361" i="29"/>
  <c r="AL361" i="29" s="1"/>
  <c r="AI361" i="29"/>
  <c r="AG361" i="29"/>
  <c r="AH361" i="29" s="1"/>
  <c r="AE361" i="29"/>
  <c r="AC361" i="29"/>
  <c r="W361" i="29"/>
  <c r="U361" i="29"/>
  <c r="S361" i="29"/>
  <c r="AA361" i="29" s="1"/>
  <c r="Q361" i="29"/>
  <c r="Y361" i="29" s="1"/>
  <c r="AM360" i="29"/>
  <c r="AK360" i="29"/>
  <c r="AL360" i="29" s="1"/>
  <c r="AI360" i="29"/>
  <c r="AG360" i="29"/>
  <c r="AH360" i="29" s="1"/>
  <c r="AE360" i="29"/>
  <c r="AC360" i="29"/>
  <c r="W360" i="29"/>
  <c r="U360" i="29"/>
  <c r="S360" i="29"/>
  <c r="AA360" i="29" s="1"/>
  <c r="Q360" i="29"/>
  <c r="Y360" i="29" s="1"/>
  <c r="AM359" i="29"/>
  <c r="AK359" i="29"/>
  <c r="AL359" i="29" s="1"/>
  <c r="AI359" i="29"/>
  <c r="AG359" i="29"/>
  <c r="AH359" i="29" s="1"/>
  <c r="AE359" i="29"/>
  <c r="AC359" i="29"/>
  <c r="W359" i="29"/>
  <c r="U359" i="29"/>
  <c r="S359" i="29"/>
  <c r="AA359" i="29" s="1"/>
  <c r="Q359" i="29"/>
  <c r="Y359" i="29" s="1"/>
  <c r="AM358" i="29"/>
  <c r="AK358" i="29"/>
  <c r="AL358" i="29" s="1"/>
  <c r="AI358" i="29"/>
  <c r="AG358" i="29"/>
  <c r="AH358" i="29" s="1"/>
  <c r="AE358" i="29"/>
  <c r="AC358" i="29"/>
  <c r="W358" i="29"/>
  <c r="U358" i="29"/>
  <c r="S358" i="29"/>
  <c r="AA358" i="29" s="1"/>
  <c r="Q358" i="29"/>
  <c r="Y358" i="29" s="1"/>
  <c r="AM357" i="29"/>
  <c r="AK357" i="29"/>
  <c r="AL357" i="29" s="1"/>
  <c r="AI357" i="29"/>
  <c r="AG357" i="29"/>
  <c r="AH357" i="29" s="1"/>
  <c r="AE357" i="29"/>
  <c r="AC357" i="29"/>
  <c r="W357" i="29"/>
  <c r="U357" i="29"/>
  <c r="S357" i="29"/>
  <c r="AA357" i="29" s="1"/>
  <c r="Q357" i="29"/>
  <c r="Y357" i="29" s="1"/>
  <c r="AM356" i="29"/>
  <c r="AK356" i="29"/>
  <c r="AL356" i="29" s="1"/>
  <c r="AI356" i="29"/>
  <c r="AG356" i="29"/>
  <c r="AH356" i="29" s="1"/>
  <c r="AE356" i="29"/>
  <c r="AC356" i="29"/>
  <c r="W356" i="29"/>
  <c r="U356" i="29"/>
  <c r="S356" i="29"/>
  <c r="AA356" i="29" s="1"/>
  <c r="Q356" i="29"/>
  <c r="Y356" i="29" s="1"/>
  <c r="AM355" i="29"/>
  <c r="AK355" i="29"/>
  <c r="AL355" i="29" s="1"/>
  <c r="AI355" i="29"/>
  <c r="AG355" i="29"/>
  <c r="AH355" i="29" s="1"/>
  <c r="AE355" i="29"/>
  <c r="AC355" i="29"/>
  <c r="W355" i="29"/>
  <c r="U355" i="29"/>
  <c r="S355" i="29"/>
  <c r="AA355" i="29" s="1"/>
  <c r="Q355" i="29"/>
  <c r="Y355" i="29" s="1"/>
  <c r="AM354" i="29"/>
  <c r="AK354" i="29"/>
  <c r="AL354" i="29" s="1"/>
  <c r="AI354" i="29"/>
  <c r="AG354" i="29"/>
  <c r="AH354" i="29" s="1"/>
  <c r="AE354" i="29"/>
  <c r="AC354" i="29"/>
  <c r="W354" i="29"/>
  <c r="U354" i="29"/>
  <c r="S354" i="29"/>
  <c r="AA354" i="29" s="1"/>
  <c r="Q354" i="29"/>
  <c r="Y354" i="29" s="1"/>
  <c r="AM353" i="29"/>
  <c r="AK353" i="29"/>
  <c r="AL353" i="29" s="1"/>
  <c r="AI353" i="29"/>
  <c r="AG353" i="29"/>
  <c r="AH353" i="29" s="1"/>
  <c r="AE353" i="29"/>
  <c r="AC353" i="29"/>
  <c r="W353" i="29"/>
  <c r="U353" i="29"/>
  <c r="S353" i="29"/>
  <c r="AA353" i="29" s="1"/>
  <c r="Q353" i="29"/>
  <c r="Y353" i="29" s="1"/>
  <c r="AM352" i="29"/>
  <c r="AK352" i="29"/>
  <c r="AL352" i="29" s="1"/>
  <c r="AI352" i="29"/>
  <c r="AG352" i="29"/>
  <c r="AH352" i="29" s="1"/>
  <c r="AE352" i="29"/>
  <c r="AC352" i="29"/>
  <c r="W352" i="29"/>
  <c r="U352" i="29"/>
  <c r="S352" i="29"/>
  <c r="AA352" i="29" s="1"/>
  <c r="Q352" i="29"/>
  <c r="Y352" i="29" s="1"/>
  <c r="AM351" i="29"/>
  <c r="AK351" i="29"/>
  <c r="AL351" i="29" s="1"/>
  <c r="AI351" i="29"/>
  <c r="AG351" i="29"/>
  <c r="AH351" i="29" s="1"/>
  <c r="AE351" i="29"/>
  <c r="AC351" i="29"/>
  <c r="W351" i="29"/>
  <c r="U351" i="29"/>
  <c r="S351" i="29"/>
  <c r="AA351" i="29" s="1"/>
  <c r="Q351" i="29"/>
  <c r="Y351" i="29" s="1"/>
  <c r="AM350" i="29"/>
  <c r="AK350" i="29"/>
  <c r="AL350" i="29" s="1"/>
  <c r="AI350" i="29"/>
  <c r="AG350" i="29"/>
  <c r="AH350" i="29" s="1"/>
  <c r="AE350" i="29"/>
  <c r="AC350" i="29"/>
  <c r="W350" i="29"/>
  <c r="U350" i="29"/>
  <c r="S350" i="29"/>
  <c r="AA350" i="29" s="1"/>
  <c r="Q350" i="29"/>
  <c r="Y350" i="29" s="1"/>
  <c r="AM349" i="29"/>
  <c r="AK349" i="29"/>
  <c r="AL349" i="29" s="1"/>
  <c r="AI349" i="29"/>
  <c r="AG349" i="29"/>
  <c r="AH349" i="29" s="1"/>
  <c r="AE349" i="29"/>
  <c r="AC349" i="29"/>
  <c r="W349" i="29"/>
  <c r="U349" i="29"/>
  <c r="S349" i="29"/>
  <c r="AA349" i="29" s="1"/>
  <c r="Q349" i="29"/>
  <c r="Y349" i="29" s="1"/>
  <c r="AM348" i="29"/>
  <c r="AK348" i="29"/>
  <c r="AL348" i="29" s="1"/>
  <c r="AI348" i="29"/>
  <c r="AG348" i="29"/>
  <c r="AH348" i="29" s="1"/>
  <c r="AE348" i="29"/>
  <c r="AC348" i="29"/>
  <c r="W348" i="29"/>
  <c r="U348" i="29"/>
  <c r="S348" i="29"/>
  <c r="AA348" i="29" s="1"/>
  <c r="Q348" i="29"/>
  <c r="Y348" i="29" s="1"/>
  <c r="AM347" i="29"/>
  <c r="AK347" i="29"/>
  <c r="AL347" i="29" s="1"/>
  <c r="AI347" i="29"/>
  <c r="AG347" i="29"/>
  <c r="AH347" i="29" s="1"/>
  <c r="AE347" i="29"/>
  <c r="AC347" i="29"/>
  <c r="W347" i="29"/>
  <c r="U347" i="29"/>
  <c r="S347" i="29"/>
  <c r="AA347" i="29" s="1"/>
  <c r="Q347" i="29"/>
  <c r="Y347" i="29" s="1"/>
  <c r="AM346" i="29"/>
  <c r="AK346" i="29"/>
  <c r="AL346" i="29" s="1"/>
  <c r="AI346" i="29"/>
  <c r="AG346" i="29"/>
  <c r="AH346" i="29" s="1"/>
  <c r="AE346" i="29"/>
  <c r="AC346" i="29"/>
  <c r="W346" i="29"/>
  <c r="U346" i="29"/>
  <c r="S346" i="29"/>
  <c r="AA346" i="29" s="1"/>
  <c r="Q346" i="29"/>
  <c r="Y346" i="29" s="1"/>
  <c r="AM345" i="29"/>
  <c r="AK345" i="29"/>
  <c r="AL345" i="29" s="1"/>
  <c r="AI345" i="29"/>
  <c r="AG345" i="29"/>
  <c r="AH345" i="29" s="1"/>
  <c r="AE345" i="29"/>
  <c r="AC345" i="29"/>
  <c r="W345" i="29"/>
  <c r="U345" i="29"/>
  <c r="S345" i="29"/>
  <c r="AA345" i="29" s="1"/>
  <c r="Q345" i="29"/>
  <c r="Y345" i="29" s="1"/>
  <c r="AM344" i="29"/>
  <c r="AK344" i="29"/>
  <c r="AL344" i="29" s="1"/>
  <c r="AI344" i="29"/>
  <c r="AG344" i="29"/>
  <c r="AH344" i="29" s="1"/>
  <c r="AE344" i="29"/>
  <c r="AC344" i="29"/>
  <c r="W344" i="29"/>
  <c r="U344" i="29"/>
  <c r="S344" i="29"/>
  <c r="AA344" i="29" s="1"/>
  <c r="Q344" i="29"/>
  <c r="Y344" i="29" s="1"/>
  <c r="AM343" i="29"/>
  <c r="AK343" i="29"/>
  <c r="AL343" i="29" s="1"/>
  <c r="AI343" i="29"/>
  <c r="AG343" i="29"/>
  <c r="AH343" i="29" s="1"/>
  <c r="AE343" i="29"/>
  <c r="AC343" i="29"/>
  <c r="W343" i="29"/>
  <c r="U343" i="29"/>
  <c r="S343" i="29"/>
  <c r="AA343" i="29" s="1"/>
  <c r="Q343" i="29"/>
  <c r="Y343" i="29" s="1"/>
  <c r="AM342" i="29"/>
  <c r="AK342" i="29"/>
  <c r="AL342" i="29" s="1"/>
  <c r="AI342" i="29"/>
  <c r="AG342" i="29"/>
  <c r="AH342" i="29" s="1"/>
  <c r="AE342" i="29"/>
  <c r="AC342" i="29"/>
  <c r="W342" i="29"/>
  <c r="U342" i="29"/>
  <c r="S342" i="29"/>
  <c r="AA342" i="29" s="1"/>
  <c r="Q342" i="29"/>
  <c r="Y342" i="29" s="1"/>
  <c r="AM341" i="29"/>
  <c r="AK341" i="29"/>
  <c r="AL341" i="29" s="1"/>
  <c r="AI341" i="29"/>
  <c r="AG341" i="29"/>
  <c r="AH341" i="29" s="1"/>
  <c r="AE341" i="29"/>
  <c r="AC341" i="29"/>
  <c r="W341" i="29"/>
  <c r="U341" i="29"/>
  <c r="S341" i="29"/>
  <c r="AA341" i="29" s="1"/>
  <c r="Q341" i="29"/>
  <c r="Y341" i="29" s="1"/>
  <c r="AM340" i="29"/>
  <c r="AK340" i="29"/>
  <c r="AL340" i="29" s="1"/>
  <c r="AI340" i="29"/>
  <c r="AG340" i="29"/>
  <c r="AH340" i="29" s="1"/>
  <c r="AE340" i="29"/>
  <c r="AC340" i="29"/>
  <c r="W340" i="29"/>
  <c r="U340" i="29"/>
  <c r="S340" i="29"/>
  <c r="AA340" i="29" s="1"/>
  <c r="Q340" i="29"/>
  <c r="Y340" i="29" s="1"/>
  <c r="AM339" i="29"/>
  <c r="AK339" i="29"/>
  <c r="AL339" i="29" s="1"/>
  <c r="AI339" i="29"/>
  <c r="AG339" i="29"/>
  <c r="AH339" i="29" s="1"/>
  <c r="AE339" i="29"/>
  <c r="AC339" i="29"/>
  <c r="W339" i="29"/>
  <c r="U339" i="29"/>
  <c r="S339" i="29"/>
  <c r="AA339" i="29" s="1"/>
  <c r="Q339" i="29"/>
  <c r="Y339" i="29" s="1"/>
  <c r="AM338" i="29"/>
  <c r="AK338" i="29"/>
  <c r="AL338" i="29" s="1"/>
  <c r="AI338" i="29"/>
  <c r="AG338" i="29"/>
  <c r="AH338" i="29" s="1"/>
  <c r="AE338" i="29"/>
  <c r="AC338" i="29"/>
  <c r="W338" i="29"/>
  <c r="U338" i="29"/>
  <c r="S338" i="29"/>
  <c r="AA338" i="29" s="1"/>
  <c r="Q338" i="29"/>
  <c r="Y338" i="29" s="1"/>
  <c r="AM337" i="29"/>
  <c r="AK337" i="29"/>
  <c r="AL337" i="29" s="1"/>
  <c r="AI337" i="29"/>
  <c r="AG337" i="29"/>
  <c r="AH337" i="29" s="1"/>
  <c r="AE337" i="29"/>
  <c r="AC337" i="29"/>
  <c r="W337" i="29"/>
  <c r="U337" i="29"/>
  <c r="S337" i="29"/>
  <c r="AA337" i="29" s="1"/>
  <c r="Q337" i="29"/>
  <c r="Y337" i="29" s="1"/>
  <c r="AM336" i="29"/>
  <c r="AK336" i="29"/>
  <c r="AL336" i="29" s="1"/>
  <c r="AI336" i="29"/>
  <c r="AG336" i="29"/>
  <c r="AH336" i="29" s="1"/>
  <c r="AE336" i="29"/>
  <c r="AC336" i="29"/>
  <c r="W336" i="29"/>
  <c r="U336" i="29"/>
  <c r="S336" i="29"/>
  <c r="AA336" i="29" s="1"/>
  <c r="Q336" i="29"/>
  <c r="Y336" i="29" s="1"/>
  <c r="AM335" i="29"/>
  <c r="AK335" i="29"/>
  <c r="AL335" i="29" s="1"/>
  <c r="AI335" i="29"/>
  <c r="AG335" i="29"/>
  <c r="AH335" i="29" s="1"/>
  <c r="AE335" i="29"/>
  <c r="AC335" i="29"/>
  <c r="W335" i="29"/>
  <c r="U335" i="29"/>
  <c r="S335" i="29"/>
  <c r="AA335" i="29" s="1"/>
  <c r="Q335" i="29"/>
  <c r="Y335" i="29" s="1"/>
  <c r="AM334" i="29"/>
  <c r="AK334" i="29"/>
  <c r="AL334" i="29" s="1"/>
  <c r="AI334" i="29"/>
  <c r="AG334" i="29"/>
  <c r="AH334" i="29" s="1"/>
  <c r="AE334" i="29"/>
  <c r="AC334" i="29"/>
  <c r="W334" i="29"/>
  <c r="U334" i="29"/>
  <c r="S334" i="29"/>
  <c r="AA334" i="29" s="1"/>
  <c r="Q334" i="29"/>
  <c r="Y334" i="29" s="1"/>
  <c r="AM333" i="29"/>
  <c r="AK333" i="29"/>
  <c r="AL333" i="29" s="1"/>
  <c r="AI333" i="29"/>
  <c r="AG333" i="29"/>
  <c r="AH333" i="29" s="1"/>
  <c r="AE333" i="29"/>
  <c r="AC333" i="29"/>
  <c r="W333" i="29"/>
  <c r="U333" i="29"/>
  <c r="S333" i="29"/>
  <c r="AA333" i="29" s="1"/>
  <c r="Q333" i="29"/>
  <c r="Y333" i="29" s="1"/>
  <c r="AM332" i="29"/>
  <c r="AK332" i="29"/>
  <c r="AL332" i="29" s="1"/>
  <c r="AI332" i="29"/>
  <c r="AG332" i="29"/>
  <c r="AH332" i="29" s="1"/>
  <c r="AE332" i="29"/>
  <c r="AC332" i="29"/>
  <c r="W332" i="29"/>
  <c r="U332" i="29"/>
  <c r="S332" i="29"/>
  <c r="AA332" i="29" s="1"/>
  <c r="Q332" i="29"/>
  <c r="Y332" i="29" s="1"/>
  <c r="AM331" i="29"/>
  <c r="AK331" i="29"/>
  <c r="AL331" i="29" s="1"/>
  <c r="AI331" i="29"/>
  <c r="AG331" i="29"/>
  <c r="AH331" i="29" s="1"/>
  <c r="AE331" i="29"/>
  <c r="AC331" i="29"/>
  <c r="W331" i="29"/>
  <c r="U331" i="29"/>
  <c r="S331" i="29"/>
  <c r="AA331" i="29" s="1"/>
  <c r="Q331" i="29"/>
  <c r="Y331" i="29" s="1"/>
  <c r="AM330" i="29"/>
  <c r="AK330" i="29"/>
  <c r="AL330" i="29" s="1"/>
  <c r="AI330" i="29"/>
  <c r="AG330" i="29"/>
  <c r="AH330" i="29" s="1"/>
  <c r="AE330" i="29"/>
  <c r="AC330" i="29"/>
  <c r="W330" i="29"/>
  <c r="U330" i="29"/>
  <c r="S330" i="29"/>
  <c r="AA330" i="29" s="1"/>
  <c r="Q330" i="29"/>
  <c r="Y330" i="29" s="1"/>
  <c r="AM329" i="29"/>
  <c r="AK329" i="29"/>
  <c r="AL329" i="29" s="1"/>
  <c r="AI329" i="29"/>
  <c r="AG329" i="29"/>
  <c r="AH329" i="29" s="1"/>
  <c r="AE329" i="29"/>
  <c r="AC329" i="29"/>
  <c r="W329" i="29"/>
  <c r="U329" i="29"/>
  <c r="S329" i="29"/>
  <c r="AA329" i="29" s="1"/>
  <c r="Q329" i="29"/>
  <c r="Y329" i="29" s="1"/>
  <c r="AM328" i="29"/>
  <c r="AK328" i="29"/>
  <c r="AL328" i="29" s="1"/>
  <c r="AI328" i="29"/>
  <c r="AG328" i="29"/>
  <c r="AH328" i="29" s="1"/>
  <c r="AE328" i="29"/>
  <c r="AC328" i="29"/>
  <c r="W328" i="29"/>
  <c r="U328" i="29"/>
  <c r="S328" i="29"/>
  <c r="AA328" i="29" s="1"/>
  <c r="Q328" i="29"/>
  <c r="Y328" i="29" s="1"/>
  <c r="AM327" i="29"/>
  <c r="AK327" i="29"/>
  <c r="AL327" i="29" s="1"/>
  <c r="AI327" i="29"/>
  <c r="AG327" i="29"/>
  <c r="AH327" i="29" s="1"/>
  <c r="AE327" i="29"/>
  <c r="AC327" i="29"/>
  <c r="W327" i="29"/>
  <c r="U327" i="29"/>
  <c r="S327" i="29"/>
  <c r="AA327" i="29" s="1"/>
  <c r="Q327" i="29"/>
  <c r="Y327" i="29" s="1"/>
  <c r="AM326" i="29"/>
  <c r="AK326" i="29"/>
  <c r="AL326" i="29" s="1"/>
  <c r="AI326" i="29"/>
  <c r="AG326" i="29"/>
  <c r="AH326" i="29" s="1"/>
  <c r="AE326" i="29"/>
  <c r="AC326" i="29"/>
  <c r="W326" i="29"/>
  <c r="U326" i="29"/>
  <c r="S326" i="29"/>
  <c r="AA326" i="29" s="1"/>
  <c r="Q326" i="29"/>
  <c r="Y326" i="29" s="1"/>
  <c r="AM325" i="29"/>
  <c r="AK325" i="29"/>
  <c r="AL325" i="29" s="1"/>
  <c r="AI325" i="29"/>
  <c r="AG325" i="29"/>
  <c r="AH325" i="29" s="1"/>
  <c r="AE325" i="29"/>
  <c r="AC325" i="29"/>
  <c r="W325" i="29"/>
  <c r="U325" i="29"/>
  <c r="S325" i="29"/>
  <c r="AA325" i="29" s="1"/>
  <c r="Q325" i="29"/>
  <c r="Y325" i="29" s="1"/>
  <c r="AM324" i="29"/>
  <c r="AK324" i="29"/>
  <c r="AL324" i="29" s="1"/>
  <c r="AI324" i="29"/>
  <c r="AG324" i="29"/>
  <c r="AH324" i="29" s="1"/>
  <c r="AE324" i="29"/>
  <c r="AC324" i="29"/>
  <c r="W324" i="29"/>
  <c r="U324" i="29"/>
  <c r="S324" i="29"/>
  <c r="AA324" i="29" s="1"/>
  <c r="Q324" i="29"/>
  <c r="Y324" i="29" s="1"/>
  <c r="AM323" i="29"/>
  <c r="AK323" i="29"/>
  <c r="AL323" i="29" s="1"/>
  <c r="AI323" i="29"/>
  <c r="AG323" i="29"/>
  <c r="AH323" i="29" s="1"/>
  <c r="AE323" i="29"/>
  <c r="AC323" i="29"/>
  <c r="W323" i="29"/>
  <c r="U323" i="29"/>
  <c r="S323" i="29"/>
  <c r="AA323" i="29" s="1"/>
  <c r="Q323" i="29"/>
  <c r="Y323" i="29" s="1"/>
  <c r="AM322" i="29"/>
  <c r="AK322" i="29"/>
  <c r="AL322" i="29" s="1"/>
  <c r="AI322" i="29"/>
  <c r="AG322" i="29"/>
  <c r="AH322" i="29" s="1"/>
  <c r="AE322" i="29"/>
  <c r="AC322" i="29"/>
  <c r="W322" i="29"/>
  <c r="U322" i="29"/>
  <c r="S322" i="29"/>
  <c r="AA322" i="29" s="1"/>
  <c r="Q322" i="29"/>
  <c r="Y322" i="29" s="1"/>
  <c r="AM321" i="29"/>
  <c r="AK321" i="29"/>
  <c r="AL321" i="29" s="1"/>
  <c r="AI321" i="29"/>
  <c r="AG321" i="29"/>
  <c r="AH321" i="29" s="1"/>
  <c r="AE321" i="29"/>
  <c r="AC321" i="29"/>
  <c r="W321" i="29"/>
  <c r="U321" i="29"/>
  <c r="S321" i="29"/>
  <c r="AA321" i="29" s="1"/>
  <c r="Q321" i="29"/>
  <c r="Y321" i="29" s="1"/>
  <c r="AM320" i="29"/>
  <c r="AK320" i="29"/>
  <c r="AL320" i="29" s="1"/>
  <c r="AI320" i="29"/>
  <c r="AG320" i="29"/>
  <c r="AH320" i="29" s="1"/>
  <c r="AE320" i="29"/>
  <c r="AC320" i="29"/>
  <c r="W320" i="29"/>
  <c r="U320" i="29"/>
  <c r="S320" i="29"/>
  <c r="AA320" i="29" s="1"/>
  <c r="Q320" i="29"/>
  <c r="Y320" i="29" s="1"/>
  <c r="AM319" i="29"/>
  <c r="AK319" i="29"/>
  <c r="AL319" i="29" s="1"/>
  <c r="AI319" i="29"/>
  <c r="AG319" i="29"/>
  <c r="AH319" i="29" s="1"/>
  <c r="AE319" i="29"/>
  <c r="AC319" i="29"/>
  <c r="W319" i="29"/>
  <c r="U319" i="29"/>
  <c r="S319" i="29"/>
  <c r="AA319" i="29" s="1"/>
  <c r="Q319" i="29"/>
  <c r="Y319" i="29" s="1"/>
  <c r="AM318" i="29"/>
  <c r="AK318" i="29"/>
  <c r="AL318" i="29" s="1"/>
  <c r="AI318" i="29"/>
  <c r="AG318" i="29"/>
  <c r="AH318" i="29" s="1"/>
  <c r="AE318" i="29"/>
  <c r="AC318" i="29"/>
  <c r="W318" i="29"/>
  <c r="U318" i="29"/>
  <c r="S318" i="29"/>
  <c r="AA318" i="29" s="1"/>
  <c r="Q318" i="29"/>
  <c r="Y318" i="29" s="1"/>
  <c r="AM317" i="29"/>
  <c r="AK317" i="29"/>
  <c r="AL317" i="29" s="1"/>
  <c r="AI317" i="29"/>
  <c r="AG317" i="29"/>
  <c r="AH317" i="29" s="1"/>
  <c r="AE317" i="29"/>
  <c r="AC317" i="29"/>
  <c r="W317" i="29"/>
  <c r="U317" i="29"/>
  <c r="S317" i="29"/>
  <c r="AA317" i="29" s="1"/>
  <c r="Q317" i="29"/>
  <c r="Y317" i="29" s="1"/>
  <c r="AM316" i="29"/>
  <c r="AK316" i="29"/>
  <c r="AL316" i="29" s="1"/>
  <c r="AI316" i="29"/>
  <c r="AG316" i="29"/>
  <c r="AH316" i="29" s="1"/>
  <c r="AE316" i="29"/>
  <c r="AC316" i="29"/>
  <c r="W316" i="29"/>
  <c r="U316" i="29"/>
  <c r="S316" i="29"/>
  <c r="AA316" i="29" s="1"/>
  <c r="Q316" i="29"/>
  <c r="Y316" i="29" s="1"/>
  <c r="AM315" i="29"/>
  <c r="AK315" i="29"/>
  <c r="AL315" i="29" s="1"/>
  <c r="AI315" i="29"/>
  <c r="AG315" i="29"/>
  <c r="AH315" i="29" s="1"/>
  <c r="AE315" i="29"/>
  <c r="AC315" i="29"/>
  <c r="W315" i="29"/>
  <c r="U315" i="29"/>
  <c r="S315" i="29"/>
  <c r="AA315" i="29" s="1"/>
  <c r="Q315" i="29"/>
  <c r="Y315" i="29" s="1"/>
  <c r="AM314" i="29"/>
  <c r="AK314" i="29"/>
  <c r="AL314" i="29" s="1"/>
  <c r="AI314" i="29"/>
  <c r="AG314" i="29"/>
  <c r="AH314" i="29" s="1"/>
  <c r="AE314" i="29"/>
  <c r="AC314" i="29"/>
  <c r="W314" i="29"/>
  <c r="U314" i="29"/>
  <c r="S314" i="29"/>
  <c r="AA314" i="29" s="1"/>
  <c r="Q314" i="29"/>
  <c r="Y314" i="29" s="1"/>
  <c r="AM313" i="29"/>
  <c r="AK313" i="29"/>
  <c r="AL313" i="29" s="1"/>
  <c r="AI313" i="29"/>
  <c r="AG313" i="29"/>
  <c r="AH313" i="29" s="1"/>
  <c r="AE313" i="29"/>
  <c r="AC313" i="29"/>
  <c r="W313" i="29"/>
  <c r="U313" i="29"/>
  <c r="S313" i="29"/>
  <c r="AA313" i="29" s="1"/>
  <c r="Q313" i="29"/>
  <c r="Y313" i="29" s="1"/>
  <c r="AM312" i="29"/>
  <c r="AK312" i="29"/>
  <c r="AL312" i="29" s="1"/>
  <c r="AI312" i="29"/>
  <c r="AG312" i="29"/>
  <c r="AH312" i="29" s="1"/>
  <c r="AE312" i="29"/>
  <c r="AC312" i="29"/>
  <c r="W312" i="29"/>
  <c r="U312" i="29"/>
  <c r="S312" i="29"/>
  <c r="AA312" i="29" s="1"/>
  <c r="Q312" i="29"/>
  <c r="Y312" i="29" s="1"/>
  <c r="AM311" i="29"/>
  <c r="AK311" i="29"/>
  <c r="AL311" i="29" s="1"/>
  <c r="AI311" i="29"/>
  <c r="AG311" i="29"/>
  <c r="AH311" i="29" s="1"/>
  <c r="AE311" i="29"/>
  <c r="AC311" i="29"/>
  <c r="W311" i="29"/>
  <c r="U311" i="29"/>
  <c r="S311" i="29"/>
  <c r="AA311" i="29" s="1"/>
  <c r="Q311" i="29"/>
  <c r="Y311" i="29" s="1"/>
  <c r="AM310" i="29"/>
  <c r="AK310" i="29"/>
  <c r="AL310" i="29" s="1"/>
  <c r="AI310" i="29"/>
  <c r="AG310" i="29"/>
  <c r="AH310" i="29" s="1"/>
  <c r="AE310" i="29"/>
  <c r="AC310" i="29"/>
  <c r="W310" i="29"/>
  <c r="U310" i="29"/>
  <c r="S310" i="29"/>
  <c r="AA310" i="29" s="1"/>
  <c r="Q310" i="29"/>
  <c r="Y310" i="29" s="1"/>
  <c r="AM309" i="29"/>
  <c r="AK309" i="29"/>
  <c r="AL309" i="29" s="1"/>
  <c r="AI309" i="29"/>
  <c r="AG309" i="29"/>
  <c r="AH309" i="29" s="1"/>
  <c r="AE309" i="29"/>
  <c r="AC309" i="29"/>
  <c r="W309" i="29"/>
  <c r="U309" i="29"/>
  <c r="S309" i="29"/>
  <c r="AA309" i="29" s="1"/>
  <c r="Q309" i="29"/>
  <c r="Y309" i="29" s="1"/>
  <c r="AM308" i="29"/>
  <c r="AK308" i="29"/>
  <c r="AL308" i="29" s="1"/>
  <c r="AI308" i="29"/>
  <c r="AG308" i="29"/>
  <c r="AH308" i="29" s="1"/>
  <c r="AE308" i="29"/>
  <c r="AC308" i="29"/>
  <c r="W308" i="29"/>
  <c r="U308" i="29"/>
  <c r="S308" i="29"/>
  <c r="AA308" i="29" s="1"/>
  <c r="Q308" i="29"/>
  <c r="Y308" i="29" s="1"/>
  <c r="AM307" i="29"/>
  <c r="AK307" i="29"/>
  <c r="AL307" i="29" s="1"/>
  <c r="AI307" i="29"/>
  <c r="AG307" i="29"/>
  <c r="AH307" i="29" s="1"/>
  <c r="AE307" i="29"/>
  <c r="AC307" i="29"/>
  <c r="W307" i="29"/>
  <c r="U307" i="29"/>
  <c r="S307" i="29"/>
  <c r="AA307" i="29" s="1"/>
  <c r="Q307" i="29"/>
  <c r="Y307" i="29" s="1"/>
  <c r="AM306" i="29"/>
  <c r="AK306" i="29"/>
  <c r="AL306" i="29" s="1"/>
  <c r="AI306" i="29"/>
  <c r="AG306" i="29"/>
  <c r="AH306" i="29" s="1"/>
  <c r="AE306" i="29"/>
  <c r="AC306" i="29"/>
  <c r="W306" i="29"/>
  <c r="U306" i="29"/>
  <c r="S306" i="29"/>
  <c r="AA306" i="29" s="1"/>
  <c r="Q306" i="29"/>
  <c r="Y306" i="29" s="1"/>
  <c r="AM305" i="29"/>
  <c r="AK305" i="29"/>
  <c r="AL305" i="29" s="1"/>
  <c r="AI305" i="29"/>
  <c r="AG305" i="29"/>
  <c r="AH305" i="29" s="1"/>
  <c r="AE305" i="29"/>
  <c r="AC305" i="29"/>
  <c r="W305" i="29"/>
  <c r="U305" i="29"/>
  <c r="S305" i="29"/>
  <c r="AA305" i="29" s="1"/>
  <c r="Q305" i="29"/>
  <c r="Y305" i="29" s="1"/>
  <c r="AM304" i="29"/>
  <c r="AK304" i="29"/>
  <c r="AL304" i="29" s="1"/>
  <c r="AI304" i="29"/>
  <c r="AG304" i="29"/>
  <c r="AH304" i="29" s="1"/>
  <c r="AE304" i="29"/>
  <c r="AC304" i="29"/>
  <c r="W304" i="29"/>
  <c r="U304" i="29"/>
  <c r="S304" i="29"/>
  <c r="AA304" i="29" s="1"/>
  <c r="Q304" i="29"/>
  <c r="Y304" i="29" s="1"/>
  <c r="AM303" i="29"/>
  <c r="AK303" i="29"/>
  <c r="AL303" i="29" s="1"/>
  <c r="AI303" i="29"/>
  <c r="AG303" i="29"/>
  <c r="AH303" i="29" s="1"/>
  <c r="AE303" i="29"/>
  <c r="AC303" i="29"/>
  <c r="W303" i="29"/>
  <c r="U303" i="29"/>
  <c r="S303" i="29"/>
  <c r="AA303" i="29" s="1"/>
  <c r="Q303" i="29"/>
  <c r="Y303" i="29" s="1"/>
  <c r="AM302" i="29"/>
  <c r="AK302" i="29"/>
  <c r="AL302" i="29" s="1"/>
  <c r="AI302" i="29"/>
  <c r="AG302" i="29"/>
  <c r="AH302" i="29" s="1"/>
  <c r="AE302" i="29"/>
  <c r="AC302" i="29"/>
  <c r="W302" i="29"/>
  <c r="U302" i="29"/>
  <c r="S302" i="29"/>
  <c r="AA302" i="29" s="1"/>
  <c r="Q302" i="29"/>
  <c r="Y302" i="29" s="1"/>
  <c r="AM301" i="29"/>
  <c r="AK301" i="29"/>
  <c r="AL301" i="29" s="1"/>
  <c r="AI301" i="29"/>
  <c r="AG301" i="29"/>
  <c r="AH301" i="29" s="1"/>
  <c r="AE301" i="29"/>
  <c r="AC301" i="29"/>
  <c r="W301" i="29"/>
  <c r="U301" i="29"/>
  <c r="S301" i="29"/>
  <c r="AA301" i="29" s="1"/>
  <c r="Q301" i="29"/>
  <c r="Y301" i="29" s="1"/>
  <c r="AM300" i="29"/>
  <c r="AK300" i="29"/>
  <c r="AL300" i="29" s="1"/>
  <c r="AI300" i="29"/>
  <c r="AG300" i="29"/>
  <c r="AH300" i="29" s="1"/>
  <c r="AE300" i="29"/>
  <c r="AC300" i="29"/>
  <c r="W300" i="29"/>
  <c r="U300" i="29"/>
  <c r="S300" i="29"/>
  <c r="AA300" i="29" s="1"/>
  <c r="Q300" i="29"/>
  <c r="Y300" i="29" s="1"/>
  <c r="AM299" i="29"/>
  <c r="AK299" i="29"/>
  <c r="AL299" i="29" s="1"/>
  <c r="AI299" i="29"/>
  <c r="AG299" i="29"/>
  <c r="AH299" i="29" s="1"/>
  <c r="AE299" i="29"/>
  <c r="AC299" i="29"/>
  <c r="W299" i="29"/>
  <c r="U299" i="29"/>
  <c r="S299" i="29"/>
  <c r="AA299" i="29" s="1"/>
  <c r="Q299" i="29"/>
  <c r="Y299" i="29" s="1"/>
  <c r="AM298" i="29"/>
  <c r="AK298" i="29"/>
  <c r="AL298" i="29" s="1"/>
  <c r="AI298" i="29"/>
  <c r="AG298" i="29"/>
  <c r="AH298" i="29" s="1"/>
  <c r="AE298" i="29"/>
  <c r="AC298" i="29"/>
  <c r="W298" i="29"/>
  <c r="U298" i="29"/>
  <c r="S298" i="29"/>
  <c r="AA298" i="29" s="1"/>
  <c r="Q298" i="29"/>
  <c r="Y298" i="29" s="1"/>
  <c r="AM297" i="29"/>
  <c r="AK297" i="29"/>
  <c r="AL297" i="29" s="1"/>
  <c r="AI297" i="29"/>
  <c r="AG297" i="29"/>
  <c r="AH297" i="29" s="1"/>
  <c r="AE297" i="29"/>
  <c r="AC297" i="29"/>
  <c r="W297" i="29"/>
  <c r="U297" i="29"/>
  <c r="S297" i="29"/>
  <c r="AA297" i="29" s="1"/>
  <c r="Q297" i="29"/>
  <c r="Y297" i="29" s="1"/>
  <c r="AM296" i="29"/>
  <c r="AK296" i="29"/>
  <c r="AL296" i="29" s="1"/>
  <c r="AI296" i="29"/>
  <c r="AG296" i="29"/>
  <c r="AH296" i="29" s="1"/>
  <c r="AE296" i="29"/>
  <c r="AC296" i="29"/>
  <c r="W296" i="29"/>
  <c r="U296" i="29"/>
  <c r="S296" i="29"/>
  <c r="AA296" i="29" s="1"/>
  <c r="Q296" i="29"/>
  <c r="Y296" i="29" s="1"/>
  <c r="AM295" i="29"/>
  <c r="AK295" i="29"/>
  <c r="AL295" i="29" s="1"/>
  <c r="AI295" i="29"/>
  <c r="AG295" i="29"/>
  <c r="AH295" i="29" s="1"/>
  <c r="AE295" i="29"/>
  <c r="AC295" i="29"/>
  <c r="W295" i="29"/>
  <c r="U295" i="29"/>
  <c r="S295" i="29"/>
  <c r="AA295" i="29" s="1"/>
  <c r="Q295" i="29"/>
  <c r="Y295" i="29" s="1"/>
  <c r="AM294" i="29"/>
  <c r="AK294" i="29"/>
  <c r="AL294" i="29" s="1"/>
  <c r="AI294" i="29"/>
  <c r="AG294" i="29"/>
  <c r="AH294" i="29" s="1"/>
  <c r="AE294" i="29"/>
  <c r="AC294" i="29"/>
  <c r="W294" i="29"/>
  <c r="U294" i="29"/>
  <c r="S294" i="29"/>
  <c r="AA294" i="29" s="1"/>
  <c r="Q294" i="29"/>
  <c r="Y294" i="29" s="1"/>
  <c r="AM293" i="29"/>
  <c r="AK293" i="29"/>
  <c r="AL293" i="29" s="1"/>
  <c r="AI293" i="29"/>
  <c r="AG293" i="29"/>
  <c r="AH293" i="29" s="1"/>
  <c r="AE293" i="29"/>
  <c r="AC293" i="29"/>
  <c r="W293" i="29"/>
  <c r="U293" i="29"/>
  <c r="S293" i="29"/>
  <c r="AA293" i="29" s="1"/>
  <c r="Q293" i="29"/>
  <c r="Y293" i="29" s="1"/>
  <c r="AM292" i="29"/>
  <c r="AK292" i="29"/>
  <c r="AL292" i="29" s="1"/>
  <c r="AI292" i="29"/>
  <c r="AG292" i="29"/>
  <c r="AH292" i="29" s="1"/>
  <c r="AE292" i="29"/>
  <c r="AC292" i="29"/>
  <c r="W292" i="29"/>
  <c r="U292" i="29"/>
  <c r="S292" i="29"/>
  <c r="AA292" i="29" s="1"/>
  <c r="Q292" i="29"/>
  <c r="Y292" i="29" s="1"/>
  <c r="AM291" i="29"/>
  <c r="AK291" i="29"/>
  <c r="AL291" i="29" s="1"/>
  <c r="AI291" i="29"/>
  <c r="AG291" i="29"/>
  <c r="AH291" i="29" s="1"/>
  <c r="AE291" i="29"/>
  <c r="AC291" i="29"/>
  <c r="W291" i="29"/>
  <c r="U291" i="29"/>
  <c r="S291" i="29"/>
  <c r="AA291" i="29" s="1"/>
  <c r="Q291" i="29"/>
  <c r="Y291" i="29" s="1"/>
  <c r="AM290" i="29"/>
  <c r="AK290" i="29"/>
  <c r="AL290" i="29" s="1"/>
  <c r="AI290" i="29"/>
  <c r="AG290" i="29"/>
  <c r="AH290" i="29" s="1"/>
  <c r="AE290" i="29"/>
  <c r="AC290" i="29"/>
  <c r="W290" i="29"/>
  <c r="U290" i="29"/>
  <c r="S290" i="29"/>
  <c r="AA290" i="29" s="1"/>
  <c r="Q290" i="29"/>
  <c r="Y290" i="29" s="1"/>
  <c r="AM289" i="29"/>
  <c r="AK289" i="29"/>
  <c r="AL289" i="29" s="1"/>
  <c r="AI289" i="29"/>
  <c r="AG289" i="29"/>
  <c r="AH289" i="29" s="1"/>
  <c r="AE289" i="29"/>
  <c r="AC289" i="29"/>
  <c r="W289" i="29"/>
  <c r="U289" i="29"/>
  <c r="S289" i="29"/>
  <c r="AA289" i="29" s="1"/>
  <c r="Q289" i="29"/>
  <c r="Y289" i="29" s="1"/>
  <c r="AM288" i="29"/>
  <c r="AK288" i="29"/>
  <c r="AL288" i="29" s="1"/>
  <c r="AI288" i="29"/>
  <c r="AG288" i="29"/>
  <c r="AH288" i="29" s="1"/>
  <c r="AE288" i="29"/>
  <c r="AC288" i="29"/>
  <c r="W288" i="29"/>
  <c r="U288" i="29"/>
  <c r="S288" i="29"/>
  <c r="AA288" i="29" s="1"/>
  <c r="Q288" i="29"/>
  <c r="Y288" i="29" s="1"/>
  <c r="AM287" i="29"/>
  <c r="AK287" i="29"/>
  <c r="AL287" i="29" s="1"/>
  <c r="AI287" i="29"/>
  <c r="AG287" i="29"/>
  <c r="AH287" i="29" s="1"/>
  <c r="AE287" i="29"/>
  <c r="AC287" i="29"/>
  <c r="W287" i="29"/>
  <c r="U287" i="29"/>
  <c r="S287" i="29"/>
  <c r="AA287" i="29" s="1"/>
  <c r="Q287" i="29"/>
  <c r="Y287" i="29" s="1"/>
  <c r="AM286" i="29"/>
  <c r="AK286" i="29"/>
  <c r="AL286" i="29" s="1"/>
  <c r="AI286" i="29"/>
  <c r="AG286" i="29"/>
  <c r="AH286" i="29" s="1"/>
  <c r="AE286" i="29"/>
  <c r="AC286" i="29"/>
  <c r="W286" i="29"/>
  <c r="U286" i="29"/>
  <c r="S286" i="29"/>
  <c r="AA286" i="29" s="1"/>
  <c r="Q286" i="29"/>
  <c r="Y286" i="29" s="1"/>
  <c r="AM285" i="29"/>
  <c r="AK285" i="29"/>
  <c r="AL285" i="29" s="1"/>
  <c r="AI285" i="29"/>
  <c r="AG285" i="29"/>
  <c r="AH285" i="29" s="1"/>
  <c r="AE285" i="29"/>
  <c r="AC285" i="29"/>
  <c r="W285" i="29"/>
  <c r="U285" i="29"/>
  <c r="S285" i="29"/>
  <c r="AA285" i="29" s="1"/>
  <c r="Q285" i="29"/>
  <c r="Y285" i="29" s="1"/>
  <c r="AM284" i="29"/>
  <c r="AK284" i="29"/>
  <c r="AL284" i="29" s="1"/>
  <c r="AI284" i="29"/>
  <c r="AG284" i="29"/>
  <c r="AH284" i="29" s="1"/>
  <c r="AE284" i="29"/>
  <c r="AC284" i="29"/>
  <c r="W284" i="29"/>
  <c r="U284" i="29"/>
  <c r="S284" i="29"/>
  <c r="AA284" i="29" s="1"/>
  <c r="Q284" i="29"/>
  <c r="Y284" i="29" s="1"/>
  <c r="AM283" i="29"/>
  <c r="AK283" i="29"/>
  <c r="AL283" i="29" s="1"/>
  <c r="AI283" i="29"/>
  <c r="AG283" i="29"/>
  <c r="AH283" i="29" s="1"/>
  <c r="AE283" i="29"/>
  <c r="AC283" i="29"/>
  <c r="W283" i="29"/>
  <c r="U283" i="29"/>
  <c r="S283" i="29"/>
  <c r="AA283" i="29" s="1"/>
  <c r="Q283" i="29"/>
  <c r="Y283" i="29" s="1"/>
  <c r="AM282" i="29"/>
  <c r="AK282" i="29"/>
  <c r="AL282" i="29" s="1"/>
  <c r="AI282" i="29"/>
  <c r="AG282" i="29"/>
  <c r="AH282" i="29" s="1"/>
  <c r="AE282" i="29"/>
  <c r="AC282" i="29"/>
  <c r="W282" i="29"/>
  <c r="U282" i="29"/>
  <c r="S282" i="29"/>
  <c r="AA282" i="29" s="1"/>
  <c r="Q282" i="29"/>
  <c r="Y282" i="29" s="1"/>
  <c r="AM281" i="29"/>
  <c r="AK281" i="29"/>
  <c r="AL281" i="29" s="1"/>
  <c r="AI281" i="29"/>
  <c r="AG281" i="29"/>
  <c r="AH281" i="29" s="1"/>
  <c r="AE281" i="29"/>
  <c r="AC281" i="29"/>
  <c r="W281" i="29"/>
  <c r="U281" i="29"/>
  <c r="S281" i="29"/>
  <c r="AA281" i="29" s="1"/>
  <c r="Q281" i="29"/>
  <c r="Y281" i="29" s="1"/>
  <c r="AM280" i="29"/>
  <c r="AK280" i="29"/>
  <c r="AL280" i="29" s="1"/>
  <c r="AI280" i="29"/>
  <c r="AG280" i="29"/>
  <c r="AH280" i="29" s="1"/>
  <c r="AE280" i="29"/>
  <c r="AC280" i="29"/>
  <c r="W280" i="29"/>
  <c r="U280" i="29"/>
  <c r="S280" i="29"/>
  <c r="AA280" i="29" s="1"/>
  <c r="Q280" i="29"/>
  <c r="Y280" i="29" s="1"/>
  <c r="AM279" i="29"/>
  <c r="AK279" i="29"/>
  <c r="AL279" i="29" s="1"/>
  <c r="AI279" i="29"/>
  <c r="AG279" i="29"/>
  <c r="AH279" i="29" s="1"/>
  <c r="AE279" i="29"/>
  <c r="AC279" i="29"/>
  <c r="W279" i="29"/>
  <c r="U279" i="29"/>
  <c r="S279" i="29"/>
  <c r="AA279" i="29" s="1"/>
  <c r="Q279" i="29"/>
  <c r="Y279" i="29" s="1"/>
  <c r="AM278" i="29"/>
  <c r="AK278" i="29"/>
  <c r="AL278" i="29" s="1"/>
  <c r="AI278" i="29"/>
  <c r="AG278" i="29"/>
  <c r="AH278" i="29" s="1"/>
  <c r="AE278" i="29"/>
  <c r="AC278" i="29"/>
  <c r="W278" i="29"/>
  <c r="U278" i="29"/>
  <c r="S278" i="29"/>
  <c r="AA278" i="29" s="1"/>
  <c r="Q278" i="29"/>
  <c r="Y278" i="29" s="1"/>
  <c r="AM277" i="29"/>
  <c r="AK277" i="29"/>
  <c r="AL277" i="29" s="1"/>
  <c r="AI277" i="29"/>
  <c r="AG277" i="29"/>
  <c r="AH277" i="29" s="1"/>
  <c r="AE277" i="29"/>
  <c r="AC277" i="29"/>
  <c r="W277" i="29"/>
  <c r="U277" i="29"/>
  <c r="S277" i="29"/>
  <c r="AA277" i="29" s="1"/>
  <c r="Q277" i="29"/>
  <c r="Y277" i="29" s="1"/>
  <c r="AM276" i="29"/>
  <c r="AK276" i="29"/>
  <c r="AL276" i="29" s="1"/>
  <c r="AI276" i="29"/>
  <c r="AG276" i="29"/>
  <c r="AH276" i="29" s="1"/>
  <c r="AE276" i="29"/>
  <c r="AC276" i="29"/>
  <c r="W276" i="29"/>
  <c r="U276" i="29"/>
  <c r="S276" i="29"/>
  <c r="AA276" i="29" s="1"/>
  <c r="Q276" i="29"/>
  <c r="Y276" i="29" s="1"/>
  <c r="AM275" i="29"/>
  <c r="AK275" i="29"/>
  <c r="AL275" i="29" s="1"/>
  <c r="AI275" i="29"/>
  <c r="AG275" i="29"/>
  <c r="AH275" i="29" s="1"/>
  <c r="AE275" i="29"/>
  <c r="AC275" i="29"/>
  <c r="W275" i="29"/>
  <c r="U275" i="29"/>
  <c r="S275" i="29"/>
  <c r="AA275" i="29" s="1"/>
  <c r="Q275" i="29"/>
  <c r="Y275" i="29" s="1"/>
  <c r="AM274" i="29"/>
  <c r="AK274" i="29"/>
  <c r="AL274" i="29" s="1"/>
  <c r="AI274" i="29"/>
  <c r="AG274" i="29"/>
  <c r="AH274" i="29" s="1"/>
  <c r="AE274" i="29"/>
  <c r="AC274" i="29"/>
  <c r="W274" i="29"/>
  <c r="U274" i="29"/>
  <c r="S274" i="29"/>
  <c r="AA274" i="29" s="1"/>
  <c r="Q274" i="29"/>
  <c r="Y274" i="29" s="1"/>
  <c r="AM273" i="29"/>
  <c r="AK273" i="29"/>
  <c r="AL273" i="29" s="1"/>
  <c r="AI273" i="29"/>
  <c r="AG273" i="29"/>
  <c r="AH273" i="29" s="1"/>
  <c r="AE273" i="29"/>
  <c r="AC273" i="29"/>
  <c r="W273" i="29"/>
  <c r="U273" i="29"/>
  <c r="S273" i="29"/>
  <c r="AA273" i="29" s="1"/>
  <c r="Q273" i="29"/>
  <c r="Y273" i="29" s="1"/>
  <c r="AM272" i="29"/>
  <c r="AK272" i="29"/>
  <c r="AL272" i="29" s="1"/>
  <c r="AI272" i="29"/>
  <c r="AG272" i="29"/>
  <c r="AH272" i="29" s="1"/>
  <c r="AE272" i="29"/>
  <c r="AC272" i="29"/>
  <c r="W272" i="29"/>
  <c r="U272" i="29"/>
  <c r="S272" i="29"/>
  <c r="AA272" i="29" s="1"/>
  <c r="Q272" i="29"/>
  <c r="Y272" i="29" s="1"/>
  <c r="AM271" i="29"/>
  <c r="AK271" i="29"/>
  <c r="AL271" i="29" s="1"/>
  <c r="AI271" i="29"/>
  <c r="AG271" i="29"/>
  <c r="AH271" i="29" s="1"/>
  <c r="AE271" i="29"/>
  <c r="AC271" i="29"/>
  <c r="W271" i="29"/>
  <c r="U271" i="29"/>
  <c r="S271" i="29"/>
  <c r="AA271" i="29" s="1"/>
  <c r="Q271" i="29"/>
  <c r="Y271" i="29" s="1"/>
  <c r="AM270" i="29"/>
  <c r="AK270" i="29"/>
  <c r="AL270" i="29" s="1"/>
  <c r="AI270" i="29"/>
  <c r="AG270" i="29"/>
  <c r="AH270" i="29" s="1"/>
  <c r="AE270" i="29"/>
  <c r="AC270" i="29"/>
  <c r="W270" i="29"/>
  <c r="U270" i="29"/>
  <c r="S270" i="29"/>
  <c r="AA270" i="29" s="1"/>
  <c r="Q270" i="29"/>
  <c r="Y270" i="29" s="1"/>
  <c r="AM269" i="29"/>
  <c r="AK269" i="29"/>
  <c r="AL269" i="29" s="1"/>
  <c r="AI269" i="29"/>
  <c r="AG269" i="29"/>
  <c r="AH269" i="29" s="1"/>
  <c r="AE269" i="29"/>
  <c r="AC269" i="29"/>
  <c r="W269" i="29"/>
  <c r="U269" i="29"/>
  <c r="S269" i="29"/>
  <c r="AA269" i="29" s="1"/>
  <c r="Q269" i="29"/>
  <c r="Y269" i="29" s="1"/>
  <c r="AM268" i="29"/>
  <c r="AK268" i="29"/>
  <c r="AL268" i="29" s="1"/>
  <c r="AI268" i="29"/>
  <c r="AG268" i="29"/>
  <c r="AH268" i="29" s="1"/>
  <c r="AE268" i="29"/>
  <c r="AC268" i="29"/>
  <c r="W268" i="29"/>
  <c r="U268" i="29"/>
  <c r="S268" i="29"/>
  <c r="AA268" i="29" s="1"/>
  <c r="Q268" i="29"/>
  <c r="Y268" i="29" s="1"/>
  <c r="AM267" i="29"/>
  <c r="AK267" i="29"/>
  <c r="AL267" i="29" s="1"/>
  <c r="AI267" i="29"/>
  <c r="AG267" i="29"/>
  <c r="AH267" i="29" s="1"/>
  <c r="AE267" i="29"/>
  <c r="AC267" i="29"/>
  <c r="W267" i="29"/>
  <c r="U267" i="29"/>
  <c r="S267" i="29"/>
  <c r="AA267" i="29" s="1"/>
  <c r="Q267" i="29"/>
  <c r="Y267" i="29" s="1"/>
  <c r="AM266" i="29"/>
  <c r="AK266" i="29"/>
  <c r="AL266" i="29" s="1"/>
  <c r="AI266" i="29"/>
  <c r="AG266" i="29"/>
  <c r="AH266" i="29" s="1"/>
  <c r="AE266" i="29"/>
  <c r="AC266" i="29"/>
  <c r="W266" i="29"/>
  <c r="U266" i="29"/>
  <c r="S266" i="29"/>
  <c r="AA266" i="29" s="1"/>
  <c r="Q266" i="29"/>
  <c r="Y266" i="29" s="1"/>
  <c r="AM265" i="29"/>
  <c r="AK265" i="29"/>
  <c r="AL265" i="29" s="1"/>
  <c r="AI265" i="29"/>
  <c r="AG265" i="29"/>
  <c r="AH265" i="29" s="1"/>
  <c r="AE265" i="29"/>
  <c r="AC265" i="29"/>
  <c r="W265" i="29"/>
  <c r="U265" i="29"/>
  <c r="S265" i="29"/>
  <c r="AA265" i="29" s="1"/>
  <c r="Q265" i="29"/>
  <c r="Y265" i="29" s="1"/>
  <c r="AM264" i="29"/>
  <c r="AK264" i="29"/>
  <c r="AL264" i="29" s="1"/>
  <c r="AI264" i="29"/>
  <c r="AG264" i="29"/>
  <c r="AH264" i="29" s="1"/>
  <c r="AE264" i="29"/>
  <c r="AC264" i="29"/>
  <c r="W264" i="29"/>
  <c r="U264" i="29"/>
  <c r="S264" i="29"/>
  <c r="AA264" i="29" s="1"/>
  <c r="Q264" i="29"/>
  <c r="Y264" i="29" s="1"/>
  <c r="AM263" i="29"/>
  <c r="AK263" i="29"/>
  <c r="AL263" i="29" s="1"/>
  <c r="AI263" i="29"/>
  <c r="AG263" i="29"/>
  <c r="AH263" i="29" s="1"/>
  <c r="AE263" i="29"/>
  <c r="AC263" i="29"/>
  <c r="W263" i="29"/>
  <c r="U263" i="29"/>
  <c r="S263" i="29"/>
  <c r="AA263" i="29" s="1"/>
  <c r="Q263" i="29"/>
  <c r="Y263" i="29" s="1"/>
  <c r="AM262" i="29"/>
  <c r="AK262" i="29"/>
  <c r="AL262" i="29" s="1"/>
  <c r="AI262" i="29"/>
  <c r="AG262" i="29"/>
  <c r="AH262" i="29" s="1"/>
  <c r="AE262" i="29"/>
  <c r="AC262" i="29"/>
  <c r="W262" i="29"/>
  <c r="U262" i="29"/>
  <c r="S262" i="29"/>
  <c r="AA262" i="29" s="1"/>
  <c r="Q262" i="29"/>
  <c r="Y262" i="29" s="1"/>
  <c r="AM261" i="29"/>
  <c r="AK261" i="29"/>
  <c r="AL261" i="29" s="1"/>
  <c r="AI261" i="29"/>
  <c r="AG261" i="29"/>
  <c r="AH261" i="29" s="1"/>
  <c r="AE261" i="29"/>
  <c r="AC261" i="29"/>
  <c r="W261" i="29"/>
  <c r="U261" i="29"/>
  <c r="S261" i="29"/>
  <c r="AA261" i="29" s="1"/>
  <c r="Q261" i="29"/>
  <c r="Y261" i="29" s="1"/>
  <c r="AM260" i="29"/>
  <c r="AK260" i="29"/>
  <c r="AL260" i="29" s="1"/>
  <c r="AI260" i="29"/>
  <c r="AG260" i="29"/>
  <c r="AH260" i="29" s="1"/>
  <c r="AE260" i="29"/>
  <c r="AC260" i="29"/>
  <c r="W260" i="29"/>
  <c r="U260" i="29"/>
  <c r="S260" i="29"/>
  <c r="AA260" i="29" s="1"/>
  <c r="Q260" i="29"/>
  <c r="Y260" i="29" s="1"/>
  <c r="AM259" i="29"/>
  <c r="AK259" i="29"/>
  <c r="AL259" i="29" s="1"/>
  <c r="AI259" i="29"/>
  <c r="AG259" i="29"/>
  <c r="AH259" i="29" s="1"/>
  <c r="AE259" i="29"/>
  <c r="AC259" i="29"/>
  <c r="W259" i="29"/>
  <c r="U259" i="29"/>
  <c r="S259" i="29"/>
  <c r="AA259" i="29" s="1"/>
  <c r="Q259" i="29"/>
  <c r="Y259" i="29" s="1"/>
  <c r="AM258" i="29"/>
  <c r="AK258" i="29"/>
  <c r="AL258" i="29" s="1"/>
  <c r="AI258" i="29"/>
  <c r="AG258" i="29"/>
  <c r="AH258" i="29" s="1"/>
  <c r="AE258" i="29"/>
  <c r="AC258" i="29"/>
  <c r="W258" i="29"/>
  <c r="U258" i="29"/>
  <c r="S258" i="29"/>
  <c r="AA258" i="29" s="1"/>
  <c r="Q258" i="29"/>
  <c r="Y258" i="29" s="1"/>
  <c r="AM257" i="29"/>
  <c r="AK257" i="29"/>
  <c r="AL257" i="29" s="1"/>
  <c r="AI257" i="29"/>
  <c r="AG257" i="29"/>
  <c r="AH257" i="29" s="1"/>
  <c r="AE257" i="29"/>
  <c r="AC257" i="29"/>
  <c r="W257" i="29"/>
  <c r="U257" i="29"/>
  <c r="S257" i="29"/>
  <c r="AA257" i="29" s="1"/>
  <c r="Q257" i="29"/>
  <c r="Y257" i="29" s="1"/>
  <c r="AM256" i="29"/>
  <c r="AK256" i="29"/>
  <c r="AL256" i="29" s="1"/>
  <c r="AI256" i="29"/>
  <c r="AG256" i="29"/>
  <c r="AH256" i="29" s="1"/>
  <c r="AE256" i="29"/>
  <c r="AC256" i="29"/>
  <c r="W256" i="29"/>
  <c r="U256" i="29"/>
  <c r="S256" i="29"/>
  <c r="AA256" i="29" s="1"/>
  <c r="Q256" i="29"/>
  <c r="Y256" i="29" s="1"/>
  <c r="AM255" i="29"/>
  <c r="AK255" i="29"/>
  <c r="AL255" i="29" s="1"/>
  <c r="AI255" i="29"/>
  <c r="AG255" i="29"/>
  <c r="AH255" i="29" s="1"/>
  <c r="AE255" i="29"/>
  <c r="AC255" i="29"/>
  <c r="W255" i="29"/>
  <c r="U255" i="29"/>
  <c r="S255" i="29"/>
  <c r="AA255" i="29" s="1"/>
  <c r="Q255" i="29"/>
  <c r="Y255" i="29" s="1"/>
  <c r="AM254" i="29"/>
  <c r="AK254" i="29"/>
  <c r="AL254" i="29" s="1"/>
  <c r="AI254" i="29"/>
  <c r="AG254" i="29"/>
  <c r="AH254" i="29" s="1"/>
  <c r="AE254" i="29"/>
  <c r="AC254" i="29"/>
  <c r="W254" i="29"/>
  <c r="U254" i="29"/>
  <c r="S254" i="29"/>
  <c r="AA254" i="29" s="1"/>
  <c r="Q254" i="29"/>
  <c r="Y254" i="29" s="1"/>
  <c r="AM253" i="29"/>
  <c r="AK253" i="29"/>
  <c r="AL253" i="29" s="1"/>
  <c r="AI253" i="29"/>
  <c r="AG253" i="29"/>
  <c r="AH253" i="29" s="1"/>
  <c r="AE253" i="29"/>
  <c r="AC253" i="29"/>
  <c r="W253" i="29"/>
  <c r="U253" i="29"/>
  <c r="S253" i="29"/>
  <c r="AA253" i="29" s="1"/>
  <c r="Q253" i="29"/>
  <c r="Y253" i="29" s="1"/>
  <c r="AM252" i="29"/>
  <c r="AK252" i="29"/>
  <c r="AL252" i="29" s="1"/>
  <c r="AI252" i="29"/>
  <c r="AG252" i="29"/>
  <c r="AH252" i="29" s="1"/>
  <c r="AE252" i="29"/>
  <c r="AC252" i="29"/>
  <c r="W252" i="29"/>
  <c r="U252" i="29"/>
  <c r="S252" i="29"/>
  <c r="AA252" i="29" s="1"/>
  <c r="Q252" i="29"/>
  <c r="Y252" i="29" s="1"/>
  <c r="AM251" i="29"/>
  <c r="AK251" i="29"/>
  <c r="AL251" i="29" s="1"/>
  <c r="AI251" i="29"/>
  <c r="AG251" i="29"/>
  <c r="AH251" i="29" s="1"/>
  <c r="AE251" i="29"/>
  <c r="AC251" i="29"/>
  <c r="W251" i="29"/>
  <c r="U251" i="29"/>
  <c r="S251" i="29"/>
  <c r="AA251" i="29" s="1"/>
  <c r="Q251" i="29"/>
  <c r="Y251" i="29" s="1"/>
  <c r="AM250" i="29"/>
  <c r="AK250" i="29"/>
  <c r="AL250" i="29" s="1"/>
  <c r="AI250" i="29"/>
  <c r="AG250" i="29"/>
  <c r="AH250" i="29" s="1"/>
  <c r="AE250" i="29"/>
  <c r="AC250" i="29"/>
  <c r="W250" i="29"/>
  <c r="U250" i="29"/>
  <c r="S250" i="29"/>
  <c r="AA250" i="29" s="1"/>
  <c r="Q250" i="29"/>
  <c r="Y250" i="29" s="1"/>
  <c r="AM249" i="29"/>
  <c r="AK249" i="29"/>
  <c r="AL249" i="29" s="1"/>
  <c r="AI249" i="29"/>
  <c r="AG249" i="29"/>
  <c r="AH249" i="29" s="1"/>
  <c r="AE249" i="29"/>
  <c r="AC249" i="29"/>
  <c r="W249" i="29"/>
  <c r="U249" i="29"/>
  <c r="S249" i="29"/>
  <c r="AA249" i="29" s="1"/>
  <c r="Q249" i="29"/>
  <c r="Y249" i="29" s="1"/>
  <c r="AM248" i="29"/>
  <c r="AK248" i="29"/>
  <c r="AL248" i="29" s="1"/>
  <c r="AI248" i="29"/>
  <c r="AG248" i="29"/>
  <c r="AH248" i="29" s="1"/>
  <c r="AE248" i="29"/>
  <c r="AC248" i="29"/>
  <c r="W248" i="29"/>
  <c r="U248" i="29"/>
  <c r="S248" i="29"/>
  <c r="AA248" i="29" s="1"/>
  <c r="Q248" i="29"/>
  <c r="Y248" i="29" s="1"/>
  <c r="AM247" i="29"/>
  <c r="AK247" i="29"/>
  <c r="AL247" i="29" s="1"/>
  <c r="AI247" i="29"/>
  <c r="AG247" i="29"/>
  <c r="AH247" i="29" s="1"/>
  <c r="AE247" i="29"/>
  <c r="AC247" i="29"/>
  <c r="W247" i="29"/>
  <c r="U247" i="29"/>
  <c r="S247" i="29"/>
  <c r="AA247" i="29" s="1"/>
  <c r="Q247" i="29"/>
  <c r="Y247" i="29" s="1"/>
  <c r="AM246" i="29"/>
  <c r="AK246" i="29"/>
  <c r="AL246" i="29" s="1"/>
  <c r="AI246" i="29"/>
  <c r="AG246" i="29"/>
  <c r="AH246" i="29" s="1"/>
  <c r="AE246" i="29"/>
  <c r="AC246" i="29"/>
  <c r="W246" i="29"/>
  <c r="U246" i="29"/>
  <c r="S246" i="29"/>
  <c r="AA246" i="29" s="1"/>
  <c r="Q246" i="29"/>
  <c r="Y246" i="29" s="1"/>
  <c r="AM245" i="29"/>
  <c r="AK245" i="29"/>
  <c r="AL245" i="29" s="1"/>
  <c r="AI245" i="29"/>
  <c r="AG245" i="29"/>
  <c r="AH245" i="29" s="1"/>
  <c r="AE245" i="29"/>
  <c r="AC245" i="29"/>
  <c r="W245" i="29"/>
  <c r="U245" i="29"/>
  <c r="S245" i="29"/>
  <c r="AA245" i="29" s="1"/>
  <c r="Q245" i="29"/>
  <c r="Y245" i="29" s="1"/>
  <c r="AM244" i="29"/>
  <c r="AK244" i="29"/>
  <c r="AL244" i="29" s="1"/>
  <c r="AI244" i="29"/>
  <c r="AG244" i="29"/>
  <c r="AH244" i="29" s="1"/>
  <c r="AE244" i="29"/>
  <c r="AC244" i="29"/>
  <c r="W244" i="29"/>
  <c r="U244" i="29"/>
  <c r="S244" i="29"/>
  <c r="AA244" i="29" s="1"/>
  <c r="Q244" i="29"/>
  <c r="Y244" i="29" s="1"/>
  <c r="AM243" i="29"/>
  <c r="AK243" i="29"/>
  <c r="AL243" i="29" s="1"/>
  <c r="AI243" i="29"/>
  <c r="AG243" i="29"/>
  <c r="AH243" i="29" s="1"/>
  <c r="AE243" i="29"/>
  <c r="AC243" i="29"/>
  <c r="W243" i="29"/>
  <c r="U243" i="29"/>
  <c r="S243" i="29"/>
  <c r="AA243" i="29" s="1"/>
  <c r="Q243" i="29"/>
  <c r="Y243" i="29" s="1"/>
  <c r="AM242" i="29"/>
  <c r="AK242" i="29"/>
  <c r="AL242" i="29" s="1"/>
  <c r="AI242" i="29"/>
  <c r="AG242" i="29"/>
  <c r="AH242" i="29" s="1"/>
  <c r="AE242" i="29"/>
  <c r="AC242" i="29"/>
  <c r="W242" i="29"/>
  <c r="U242" i="29"/>
  <c r="S242" i="29"/>
  <c r="AA242" i="29" s="1"/>
  <c r="Q242" i="29"/>
  <c r="Y242" i="29" s="1"/>
  <c r="AM241" i="29"/>
  <c r="AK241" i="29"/>
  <c r="AL241" i="29" s="1"/>
  <c r="AI241" i="29"/>
  <c r="AG241" i="29"/>
  <c r="AH241" i="29" s="1"/>
  <c r="AE241" i="29"/>
  <c r="AC241" i="29"/>
  <c r="W241" i="29"/>
  <c r="U241" i="29"/>
  <c r="S241" i="29"/>
  <c r="AA241" i="29" s="1"/>
  <c r="Q241" i="29"/>
  <c r="Y241" i="29" s="1"/>
  <c r="AM240" i="29"/>
  <c r="AK240" i="29"/>
  <c r="AL240" i="29" s="1"/>
  <c r="AI240" i="29"/>
  <c r="AG240" i="29"/>
  <c r="AH240" i="29" s="1"/>
  <c r="AE240" i="29"/>
  <c r="AC240" i="29"/>
  <c r="W240" i="29"/>
  <c r="U240" i="29"/>
  <c r="S240" i="29"/>
  <c r="AA240" i="29" s="1"/>
  <c r="Q240" i="29"/>
  <c r="Y240" i="29" s="1"/>
  <c r="AM239" i="29"/>
  <c r="AK239" i="29"/>
  <c r="AL239" i="29" s="1"/>
  <c r="AI239" i="29"/>
  <c r="AG239" i="29"/>
  <c r="AH239" i="29" s="1"/>
  <c r="AE239" i="29"/>
  <c r="AC239" i="29"/>
  <c r="W239" i="29"/>
  <c r="U239" i="29"/>
  <c r="S239" i="29"/>
  <c r="AA239" i="29" s="1"/>
  <c r="Q239" i="29"/>
  <c r="Y239" i="29" s="1"/>
  <c r="AM238" i="29"/>
  <c r="AK238" i="29"/>
  <c r="AL238" i="29" s="1"/>
  <c r="AI238" i="29"/>
  <c r="AG238" i="29"/>
  <c r="AH238" i="29" s="1"/>
  <c r="AE238" i="29"/>
  <c r="AC238" i="29"/>
  <c r="W238" i="29"/>
  <c r="U238" i="29"/>
  <c r="S238" i="29"/>
  <c r="AA238" i="29" s="1"/>
  <c r="Q238" i="29"/>
  <c r="Y238" i="29" s="1"/>
  <c r="AM237" i="29"/>
  <c r="AK237" i="29"/>
  <c r="AL237" i="29" s="1"/>
  <c r="AI237" i="29"/>
  <c r="AG237" i="29"/>
  <c r="AH237" i="29" s="1"/>
  <c r="AE237" i="29"/>
  <c r="AC237" i="29"/>
  <c r="W237" i="29"/>
  <c r="U237" i="29"/>
  <c r="S237" i="29"/>
  <c r="AA237" i="29" s="1"/>
  <c r="Q237" i="29"/>
  <c r="Y237" i="29" s="1"/>
  <c r="AM236" i="29"/>
  <c r="AK236" i="29"/>
  <c r="AL236" i="29" s="1"/>
  <c r="AI236" i="29"/>
  <c r="AG236" i="29"/>
  <c r="AH236" i="29" s="1"/>
  <c r="AE236" i="29"/>
  <c r="AC236" i="29"/>
  <c r="W236" i="29"/>
  <c r="U236" i="29"/>
  <c r="S236" i="29"/>
  <c r="AA236" i="29" s="1"/>
  <c r="Q236" i="29"/>
  <c r="Y236" i="29" s="1"/>
  <c r="AM235" i="29"/>
  <c r="AK235" i="29"/>
  <c r="AL235" i="29" s="1"/>
  <c r="AI235" i="29"/>
  <c r="AG235" i="29"/>
  <c r="AH235" i="29" s="1"/>
  <c r="AE235" i="29"/>
  <c r="AC235" i="29"/>
  <c r="W235" i="29"/>
  <c r="U235" i="29"/>
  <c r="S235" i="29"/>
  <c r="AA235" i="29" s="1"/>
  <c r="Q235" i="29"/>
  <c r="Y235" i="29" s="1"/>
  <c r="AM234" i="29"/>
  <c r="AK234" i="29"/>
  <c r="AL234" i="29" s="1"/>
  <c r="AI234" i="29"/>
  <c r="AG234" i="29"/>
  <c r="AH234" i="29" s="1"/>
  <c r="AE234" i="29"/>
  <c r="AC234" i="29"/>
  <c r="W234" i="29"/>
  <c r="U234" i="29"/>
  <c r="S234" i="29"/>
  <c r="AA234" i="29" s="1"/>
  <c r="Q234" i="29"/>
  <c r="Y234" i="29" s="1"/>
  <c r="AM233" i="29"/>
  <c r="AK233" i="29"/>
  <c r="AL233" i="29" s="1"/>
  <c r="AI233" i="29"/>
  <c r="AG233" i="29"/>
  <c r="AH233" i="29" s="1"/>
  <c r="AE233" i="29"/>
  <c r="AC233" i="29"/>
  <c r="W233" i="29"/>
  <c r="U233" i="29"/>
  <c r="S233" i="29"/>
  <c r="AA233" i="29" s="1"/>
  <c r="Q233" i="29"/>
  <c r="Y233" i="29" s="1"/>
  <c r="AM232" i="29"/>
  <c r="AK232" i="29"/>
  <c r="AL232" i="29" s="1"/>
  <c r="AI232" i="29"/>
  <c r="AG232" i="29"/>
  <c r="AH232" i="29" s="1"/>
  <c r="AE232" i="29"/>
  <c r="AC232" i="29"/>
  <c r="W232" i="29"/>
  <c r="U232" i="29"/>
  <c r="S232" i="29"/>
  <c r="AA232" i="29" s="1"/>
  <c r="Q232" i="29"/>
  <c r="Y232" i="29" s="1"/>
  <c r="AM231" i="29"/>
  <c r="AK231" i="29"/>
  <c r="AL231" i="29" s="1"/>
  <c r="AI231" i="29"/>
  <c r="AG231" i="29"/>
  <c r="AH231" i="29" s="1"/>
  <c r="AE231" i="29"/>
  <c r="AC231" i="29"/>
  <c r="W231" i="29"/>
  <c r="U231" i="29"/>
  <c r="S231" i="29"/>
  <c r="AA231" i="29" s="1"/>
  <c r="Q231" i="29"/>
  <c r="Y231" i="29" s="1"/>
  <c r="AM230" i="29"/>
  <c r="AK230" i="29"/>
  <c r="AL230" i="29" s="1"/>
  <c r="AI230" i="29"/>
  <c r="AG230" i="29"/>
  <c r="AH230" i="29" s="1"/>
  <c r="AE230" i="29"/>
  <c r="AC230" i="29"/>
  <c r="W230" i="29"/>
  <c r="U230" i="29"/>
  <c r="S230" i="29"/>
  <c r="AA230" i="29" s="1"/>
  <c r="Q230" i="29"/>
  <c r="Y230" i="29" s="1"/>
  <c r="AM229" i="29"/>
  <c r="AK229" i="29"/>
  <c r="AL229" i="29" s="1"/>
  <c r="AI229" i="29"/>
  <c r="AG229" i="29"/>
  <c r="AH229" i="29" s="1"/>
  <c r="AE229" i="29"/>
  <c r="AC229" i="29"/>
  <c r="W229" i="29"/>
  <c r="U229" i="29"/>
  <c r="S229" i="29"/>
  <c r="AA229" i="29" s="1"/>
  <c r="Q229" i="29"/>
  <c r="Y229" i="29" s="1"/>
  <c r="AM228" i="29"/>
  <c r="AK228" i="29"/>
  <c r="AL228" i="29" s="1"/>
  <c r="AI228" i="29"/>
  <c r="AG228" i="29"/>
  <c r="AH228" i="29" s="1"/>
  <c r="AE228" i="29"/>
  <c r="AC228" i="29"/>
  <c r="W228" i="29"/>
  <c r="U228" i="29"/>
  <c r="S228" i="29"/>
  <c r="AA228" i="29" s="1"/>
  <c r="Q228" i="29"/>
  <c r="Y228" i="29" s="1"/>
  <c r="AM227" i="29"/>
  <c r="AK227" i="29"/>
  <c r="AL227" i="29" s="1"/>
  <c r="AI227" i="29"/>
  <c r="AG227" i="29"/>
  <c r="AH227" i="29" s="1"/>
  <c r="AE227" i="29"/>
  <c r="AC227" i="29"/>
  <c r="W227" i="29"/>
  <c r="U227" i="29"/>
  <c r="S227" i="29"/>
  <c r="AA227" i="29" s="1"/>
  <c r="Q227" i="29"/>
  <c r="Y227" i="29" s="1"/>
  <c r="AM226" i="29"/>
  <c r="AK226" i="29"/>
  <c r="AL226" i="29" s="1"/>
  <c r="AI226" i="29"/>
  <c r="AG226" i="29"/>
  <c r="AH226" i="29" s="1"/>
  <c r="AE226" i="29"/>
  <c r="AC226" i="29"/>
  <c r="W226" i="29"/>
  <c r="U226" i="29"/>
  <c r="S226" i="29"/>
  <c r="AA226" i="29" s="1"/>
  <c r="Q226" i="29"/>
  <c r="Y226" i="29" s="1"/>
  <c r="AM225" i="29"/>
  <c r="AK225" i="29"/>
  <c r="AL225" i="29" s="1"/>
  <c r="AI225" i="29"/>
  <c r="AG225" i="29"/>
  <c r="AH225" i="29" s="1"/>
  <c r="AE225" i="29"/>
  <c r="AC225" i="29"/>
  <c r="W225" i="29"/>
  <c r="U225" i="29"/>
  <c r="S225" i="29"/>
  <c r="AA225" i="29" s="1"/>
  <c r="Q225" i="29"/>
  <c r="Y225" i="29" s="1"/>
  <c r="AM224" i="29"/>
  <c r="AK224" i="29"/>
  <c r="AL224" i="29" s="1"/>
  <c r="AI224" i="29"/>
  <c r="AG224" i="29"/>
  <c r="AH224" i="29" s="1"/>
  <c r="AE224" i="29"/>
  <c r="AC224" i="29"/>
  <c r="W224" i="29"/>
  <c r="U224" i="29"/>
  <c r="S224" i="29"/>
  <c r="AA224" i="29" s="1"/>
  <c r="Q224" i="29"/>
  <c r="Y224" i="29" s="1"/>
  <c r="AM223" i="29"/>
  <c r="AK223" i="29"/>
  <c r="AL223" i="29" s="1"/>
  <c r="AI223" i="29"/>
  <c r="AG223" i="29"/>
  <c r="AH223" i="29" s="1"/>
  <c r="AE223" i="29"/>
  <c r="AC223" i="29"/>
  <c r="W223" i="29"/>
  <c r="U223" i="29"/>
  <c r="S223" i="29"/>
  <c r="AA223" i="29" s="1"/>
  <c r="Q223" i="29"/>
  <c r="Y223" i="29" s="1"/>
  <c r="AM222" i="29"/>
  <c r="AK222" i="29"/>
  <c r="AL222" i="29" s="1"/>
  <c r="AI222" i="29"/>
  <c r="AG222" i="29"/>
  <c r="AH222" i="29" s="1"/>
  <c r="AE222" i="29"/>
  <c r="AC222" i="29"/>
  <c r="W222" i="29"/>
  <c r="U222" i="29"/>
  <c r="S222" i="29"/>
  <c r="AA222" i="29" s="1"/>
  <c r="Q222" i="29"/>
  <c r="Y222" i="29" s="1"/>
  <c r="AM221" i="29"/>
  <c r="AK221" i="29"/>
  <c r="AL221" i="29" s="1"/>
  <c r="AI221" i="29"/>
  <c r="AG221" i="29"/>
  <c r="AH221" i="29" s="1"/>
  <c r="AE221" i="29"/>
  <c r="AC221" i="29"/>
  <c r="W221" i="29"/>
  <c r="U221" i="29"/>
  <c r="S221" i="29"/>
  <c r="AA221" i="29" s="1"/>
  <c r="Q221" i="29"/>
  <c r="Y221" i="29" s="1"/>
  <c r="AM220" i="29"/>
  <c r="AK220" i="29"/>
  <c r="AL220" i="29" s="1"/>
  <c r="AI220" i="29"/>
  <c r="AG220" i="29"/>
  <c r="AH220" i="29" s="1"/>
  <c r="AE220" i="29"/>
  <c r="AC220" i="29"/>
  <c r="W220" i="29"/>
  <c r="U220" i="29"/>
  <c r="S220" i="29"/>
  <c r="AA220" i="29" s="1"/>
  <c r="Q220" i="29"/>
  <c r="Y220" i="29" s="1"/>
  <c r="AM219" i="29"/>
  <c r="AK219" i="29"/>
  <c r="AL219" i="29" s="1"/>
  <c r="AI219" i="29"/>
  <c r="AG219" i="29"/>
  <c r="AH219" i="29" s="1"/>
  <c r="AE219" i="29"/>
  <c r="AC219" i="29"/>
  <c r="W219" i="29"/>
  <c r="U219" i="29"/>
  <c r="S219" i="29"/>
  <c r="AA219" i="29" s="1"/>
  <c r="Q219" i="29"/>
  <c r="Y219" i="29" s="1"/>
  <c r="AM218" i="29"/>
  <c r="AK218" i="29"/>
  <c r="AL218" i="29" s="1"/>
  <c r="AI218" i="29"/>
  <c r="AG218" i="29"/>
  <c r="AH218" i="29" s="1"/>
  <c r="AE218" i="29"/>
  <c r="AC218" i="29"/>
  <c r="W218" i="29"/>
  <c r="U218" i="29"/>
  <c r="S218" i="29"/>
  <c r="AA218" i="29" s="1"/>
  <c r="Q218" i="29"/>
  <c r="Y218" i="29" s="1"/>
  <c r="AM217" i="29"/>
  <c r="AK217" i="29"/>
  <c r="AL217" i="29" s="1"/>
  <c r="AI217" i="29"/>
  <c r="AG217" i="29"/>
  <c r="AH217" i="29" s="1"/>
  <c r="AE217" i="29"/>
  <c r="AC217" i="29"/>
  <c r="W217" i="29"/>
  <c r="U217" i="29"/>
  <c r="S217" i="29"/>
  <c r="AA217" i="29" s="1"/>
  <c r="Q217" i="29"/>
  <c r="Y217" i="29" s="1"/>
  <c r="AM216" i="29"/>
  <c r="AK216" i="29"/>
  <c r="AL216" i="29" s="1"/>
  <c r="AI216" i="29"/>
  <c r="AG216" i="29"/>
  <c r="AH216" i="29" s="1"/>
  <c r="AE216" i="29"/>
  <c r="AC216" i="29"/>
  <c r="W216" i="29"/>
  <c r="U216" i="29"/>
  <c r="S216" i="29"/>
  <c r="AA216" i="29" s="1"/>
  <c r="Q216" i="29"/>
  <c r="Y216" i="29" s="1"/>
  <c r="AM215" i="29"/>
  <c r="AK215" i="29"/>
  <c r="AL215" i="29" s="1"/>
  <c r="AI215" i="29"/>
  <c r="AG215" i="29"/>
  <c r="AH215" i="29" s="1"/>
  <c r="AE215" i="29"/>
  <c r="AC215" i="29"/>
  <c r="W215" i="29"/>
  <c r="U215" i="29"/>
  <c r="S215" i="29"/>
  <c r="AA215" i="29" s="1"/>
  <c r="Q215" i="29"/>
  <c r="Y215" i="29" s="1"/>
  <c r="AM214" i="29"/>
  <c r="AK214" i="29"/>
  <c r="AL214" i="29" s="1"/>
  <c r="AI214" i="29"/>
  <c r="AG214" i="29"/>
  <c r="AH214" i="29" s="1"/>
  <c r="AE214" i="29"/>
  <c r="AC214" i="29"/>
  <c r="W214" i="29"/>
  <c r="U214" i="29"/>
  <c r="S214" i="29"/>
  <c r="AA214" i="29" s="1"/>
  <c r="Q214" i="29"/>
  <c r="Y214" i="29" s="1"/>
  <c r="AM213" i="29"/>
  <c r="AK213" i="29"/>
  <c r="AL213" i="29" s="1"/>
  <c r="AI213" i="29"/>
  <c r="AG213" i="29"/>
  <c r="AH213" i="29" s="1"/>
  <c r="AE213" i="29"/>
  <c r="AC213" i="29"/>
  <c r="W213" i="29"/>
  <c r="U213" i="29"/>
  <c r="S213" i="29"/>
  <c r="AA213" i="29" s="1"/>
  <c r="Q213" i="29"/>
  <c r="Y213" i="29" s="1"/>
  <c r="AM212" i="29"/>
  <c r="AK212" i="29"/>
  <c r="AL212" i="29" s="1"/>
  <c r="AI212" i="29"/>
  <c r="AG212" i="29"/>
  <c r="AH212" i="29" s="1"/>
  <c r="AE212" i="29"/>
  <c r="AC212" i="29"/>
  <c r="W212" i="29"/>
  <c r="U212" i="29"/>
  <c r="S212" i="29"/>
  <c r="AA212" i="29" s="1"/>
  <c r="Q212" i="29"/>
  <c r="Y212" i="29" s="1"/>
  <c r="AM211" i="29"/>
  <c r="AK211" i="29"/>
  <c r="AL211" i="29" s="1"/>
  <c r="AI211" i="29"/>
  <c r="AG211" i="29"/>
  <c r="AH211" i="29" s="1"/>
  <c r="AE211" i="29"/>
  <c r="AC211" i="29"/>
  <c r="W211" i="29"/>
  <c r="U211" i="29"/>
  <c r="S211" i="29"/>
  <c r="AA211" i="29" s="1"/>
  <c r="Q211" i="29"/>
  <c r="Y211" i="29" s="1"/>
  <c r="AM210" i="29"/>
  <c r="AK210" i="29"/>
  <c r="AL210" i="29" s="1"/>
  <c r="AI210" i="29"/>
  <c r="AG210" i="29"/>
  <c r="AH210" i="29" s="1"/>
  <c r="AE210" i="29"/>
  <c r="AC210" i="29"/>
  <c r="W210" i="29"/>
  <c r="U210" i="29"/>
  <c r="S210" i="29"/>
  <c r="AA210" i="29" s="1"/>
  <c r="Q210" i="29"/>
  <c r="Y210" i="29" s="1"/>
  <c r="AM209" i="29"/>
  <c r="AK209" i="29"/>
  <c r="AL209" i="29" s="1"/>
  <c r="AI209" i="29"/>
  <c r="AG209" i="29"/>
  <c r="AH209" i="29" s="1"/>
  <c r="AE209" i="29"/>
  <c r="AC209" i="29"/>
  <c r="W209" i="29"/>
  <c r="U209" i="29"/>
  <c r="S209" i="29"/>
  <c r="AA209" i="29" s="1"/>
  <c r="Q209" i="29"/>
  <c r="Y209" i="29" s="1"/>
  <c r="AM208" i="29"/>
  <c r="AK208" i="29"/>
  <c r="AL208" i="29" s="1"/>
  <c r="AI208" i="29"/>
  <c r="AG208" i="29"/>
  <c r="AH208" i="29" s="1"/>
  <c r="AE208" i="29"/>
  <c r="AC208" i="29"/>
  <c r="W208" i="29"/>
  <c r="U208" i="29"/>
  <c r="S208" i="29"/>
  <c r="AA208" i="29" s="1"/>
  <c r="Q208" i="29"/>
  <c r="Y208" i="29" s="1"/>
  <c r="AM207" i="29"/>
  <c r="AK207" i="29"/>
  <c r="AL207" i="29" s="1"/>
  <c r="AI207" i="29"/>
  <c r="AG207" i="29"/>
  <c r="AH207" i="29" s="1"/>
  <c r="AE207" i="29"/>
  <c r="AC207" i="29"/>
  <c r="W207" i="29"/>
  <c r="U207" i="29"/>
  <c r="S207" i="29"/>
  <c r="AA207" i="29" s="1"/>
  <c r="Q207" i="29"/>
  <c r="Y207" i="29" s="1"/>
  <c r="AM206" i="29"/>
  <c r="AK206" i="29"/>
  <c r="AL206" i="29" s="1"/>
  <c r="AI206" i="29"/>
  <c r="AG206" i="29"/>
  <c r="AH206" i="29" s="1"/>
  <c r="AE206" i="29"/>
  <c r="AC206" i="29"/>
  <c r="W206" i="29"/>
  <c r="U206" i="29"/>
  <c r="S206" i="29"/>
  <c r="AA206" i="29" s="1"/>
  <c r="Q206" i="29"/>
  <c r="Y206" i="29" s="1"/>
  <c r="AM205" i="29"/>
  <c r="AK205" i="29"/>
  <c r="AL205" i="29" s="1"/>
  <c r="AI205" i="29"/>
  <c r="AG205" i="29"/>
  <c r="AH205" i="29" s="1"/>
  <c r="AE205" i="29"/>
  <c r="AC205" i="29"/>
  <c r="W205" i="29"/>
  <c r="U205" i="29"/>
  <c r="S205" i="29"/>
  <c r="AA205" i="29" s="1"/>
  <c r="Q205" i="29"/>
  <c r="Y205" i="29" s="1"/>
  <c r="AM204" i="29"/>
  <c r="AK204" i="29"/>
  <c r="AL204" i="29" s="1"/>
  <c r="AI204" i="29"/>
  <c r="AG204" i="29"/>
  <c r="AH204" i="29" s="1"/>
  <c r="AE204" i="29"/>
  <c r="AC204" i="29"/>
  <c r="W204" i="29"/>
  <c r="U204" i="29"/>
  <c r="S204" i="29"/>
  <c r="AA204" i="29" s="1"/>
  <c r="Q204" i="29"/>
  <c r="Y204" i="29" s="1"/>
  <c r="AM203" i="29"/>
  <c r="AK203" i="29"/>
  <c r="AL203" i="29" s="1"/>
  <c r="AI203" i="29"/>
  <c r="AG203" i="29"/>
  <c r="AH203" i="29" s="1"/>
  <c r="AE203" i="29"/>
  <c r="AC203" i="29"/>
  <c r="W203" i="29"/>
  <c r="U203" i="29"/>
  <c r="S203" i="29"/>
  <c r="AA203" i="29" s="1"/>
  <c r="Q203" i="29"/>
  <c r="Y203" i="29" s="1"/>
  <c r="AM202" i="29"/>
  <c r="AK202" i="29"/>
  <c r="AL202" i="29" s="1"/>
  <c r="AI202" i="29"/>
  <c r="AG202" i="29"/>
  <c r="AH202" i="29" s="1"/>
  <c r="AE202" i="29"/>
  <c r="AC202" i="29"/>
  <c r="W202" i="29"/>
  <c r="U202" i="29"/>
  <c r="S202" i="29"/>
  <c r="AA202" i="29" s="1"/>
  <c r="Q202" i="29"/>
  <c r="Y202" i="29" s="1"/>
  <c r="AM201" i="29"/>
  <c r="AK201" i="29"/>
  <c r="AL201" i="29" s="1"/>
  <c r="AI201" i="29"/>
  <c r="AG201" i="29"/>
  <c r="AH201" i="29" s="1"/>
  <c r="AE201" i="29"/>
  <c r="AC201" i="29"/>
  <c r="W201" i="29"/>
  <c r="U201" i="29"/>
  <c r="S201" i="29"/>
  <c r="AA201" i="29" s="1"/>
  <c r="Q201" i="29"/>
  <c r="Y201" i="29" s="1"/>
  <c r="AM200" i="29"/>
  <c r="AK200" i="29"/>
  <c r="AL200" i="29" s="1"/>
  <c r="AI200" i="29"/>
  <c r="AG200" i="29"/>
  <c r="AH200" i="29" s="1"/>
  <c r="AE200" i="29"/>
  <c r="AC200" i="29"/>
  <c r="W200" i="29"/>
  <c r="U200" i="29"/>
  <c r="S200" i="29"/>
  <c r="AA200" i="29" s="1"/>
  <c r="Q200" i="29"/>
  <c r="Y200" i="29" s="1"/>
  <c r="AM199" i="29"/>
  <c r="AK199" i="29"/>
  <c r="AL199" i="29" s="1"/>
  <c r="AI199" i="29"/>
  <c r="AG199" i="29"/>
  <c r="AH199" i="29" s="1"/>
  <c r="AE199" i="29"/>
  <c r="AC199" i="29"/>
  <c r="W199" i="29"/>
  <c r="U199" i="29"/>
  <c r="S199" i="29"/>
  <c r="AA199" i="29" s="1"/>
  <c r="Q199" i="29"/>
  <c r="Y199" i="29" s="1"/>
  <c r="AM198" i="29"/>
  <c r="AK198" i="29"/>
  <c r="AL198" i="29" s="1"/>
  <c r="AI198" i="29"/>
  <c r="AG198" i="29"/>
  <c r="AH198" i="29" s="1"/>
  <c r="AE198" i="29"/>
  <c r="AC198" i="29"/>
  <c r="W198" i="29"/>
  <c r="U198" i="29"/>
  <c r="S198" i="29"/>
  <c r="AA198" i="29" s="1"/>
  <c r="Q198" i="29"/>
  <c r="Y198" i="29" s="1"/>
  <c r="AM197" i="29"/>
  <c r="AK197" i="29"/>
  <c r="AL197" i="29" s="1"/>
  <c r="AI197" i="29"/>
  <c r="AG197" i="29"/>
  <c r="AH197" i="29" s="1"/>
  <c r="AE197" i="29"/>
  <c r="AC197" i="29"/>
  <c r="W197" i="29"/>
  <c r="U197" i="29"/>
  <c r="S197" i="29"/>
  <c r="AA197" i="29" s="1"/>
  <c r="Q197" i="29"/>
  <c r="Y197" i="29" s="1"/>
  <c r="AM196" i="29"/>
  <c r="AK196" i="29"/>
  <c r="AL196" i="29" s="1"/>
  <c r="AI196" i="29"/>
  <c r="AG196" i="29"/>
  <c r="AH196" i="29" s="1"/>
  <c r="AE196" i="29"/>
  <c r="AC196" i="29"/>
  <c r="W196" i="29"/>
  <c r="U196" i="29"/>
  <c r="S196" i="29"/>
  <c r="AA196" i="29" s="1"/>
  <c r="Q196" i="29"/>
  <c r="Y196" i="29" s="1"/>
  <c r="AM195" i="29"/>
  <c r="AK195" i="29"/>
  <c r="AL195" i="29" s="1"/>
  <c r="AI195" i="29"/>
  <c r="AG195" i="29"/>
  <c r="AH195" i="29" s="1"/>
  <c r="AE195" i="29"/>
  <c r="AC195" i="29"/>
  <c r="W195" i="29"/>
  <c r="U195" i="29"/>
  <c r="S195" i="29"/>
  <c r="AA195" i="29" s="1"/>
  <c r="Q195" i="29"/>
  <c r="Y195" i="29" s="1"/>
  <c r="AM194" i="29"/>
  <c r="AK194" i="29"/>
  <c r="AL194" i="29" s="1"/>
  <c r="AI194" i="29"/>
  <c r="AG194" i="29"/>
  <c r="AH194" i="29" s="1"/>
  <c r="AE194" i="29"/>
  <c r="AC194" i="29"/>
  <c r="W194" i="29"/>
  <c r="U194" i="29"/>
  <c r="S194" i="29"/>
  <c r="AA194" i="29" s="1"/>
  <c r="Q194" i="29"/>
  <c r="Y194" i="29" s="1"/>
  <c r="AM193" i="29"/>
  <c r="AK193" i="29"/>
  <c r="AL193" i="29" s="1"/>
  <c r="AI193" i="29"/>
  <c r="AG193" i="29"/>
  <c r="AH193" i="29" s="1"/>
  <c r="AE193" i="29"/>
  <c r="AC193" i="29"/>
  <c r="W193" i="29"/>
  <c r="U193" i="29"/>
  <c r="S193" i="29"/>
  <c r="AA193" i="29" s="1"/>
  <c r="Q193" i="29"/>
  <c r="Y193" i="29" s="1"/>
  <c r="AM192" i="29"/>
  <c r="AK192" i="29"/>
  <c r="AL192" i="29" s="1"/>
  <c r="AI192" i="29"/>
  <c r="AG192" i="29"/>
  <c r="AH192" i="29" s="1"/>
  <c r="AE192" i="29"/>
  <c r="AC192" i="29"/>
  <c r="W192" i="29"/>
  <c r="U192" i="29"/>
  <c r="S192" i="29"/>
  <c r="AA192" i="29" s="1"/>
  <c r="Q192" i="29"/>
  <c r="Y192" i="29" s="1"/>
  <c r="AM191" i="29"/>
  <c r="AK191" i="29"/>
  <c r="AL191" i="29" s="1"/>
  <c r="AI191" i="29"/>
  <c r="AG191" i="29"/>
  <c r="AH191" i="29" s="1"/>
  <c r="AE191" i="29"/>
  <c r="AC191" i="29"/>
  <c r="W191" i="29"/>
  <c r="U191" i="29"/>
  <c r="S191" i="29"/>
  <c r="AA191" i="29" s="1"/>
  <c r="Q191" i="29"/>
  <c r="Y191" i="29" s="1"/>
  <c r="AM190" i="29"/>
  <c r="AK190" i="29"/>
  <c r="AL190" i="29" s="1"/>
  <c r="AI190" i="29"/>
  <c r="AG190" i="29"/>
  <c r="AH190" i="29" s="1"/>
  <c r="AE190" i="29"/>
  <c r="AC190" i="29"/>
  <c r="W190" i="29"/>
  <c r="U190" i="29"/>
  <c r="S190" i="29"/>
  <c r="AA190" i="29" s="1"/>
  <c r="Q190" i="29"/>
  <c r="Y190" i="29" s="1"/>
  <c r="AM189" i="29"/>
  <c r="AK189" i="29"/>
  <c r="AL189" i="29" s="1"/>
  <c r="AI189" i="29"/>
  <c r="AG189" i="29"/>
  <c r="AH189" i="29" s="1"/>
  <c r="AE189" i="29"/>
  <c r="AC189" i="29"/>
  <c r="W189" i="29"/>
  <c r="U189" i="29"/>
  <c r="S189" i="29"/>
  <c r="AA189" i="29" s="1"/>
  <c r="Q189" i="29"/>
  <c r="Y189" i="29" s="1"/>
  <c r="AM188" i="29"/>
  <c r="AK188" i="29"/>
  <c r="AL188" i="29" s="1"/>
  <c r="AI188" i="29"/>
  <c r="AG188" i="29"/>
  <c r="AH188" i="29" s="1"/>
  <c r="AE188" i="29"/>
  <c r="AC188" i="29"/>
  <c r="W188" i="29"/>
  <c r="U188" i="29"/>
  <c r="S188" i="29"/>
  <c r="AA188" i="29" s="1"/>
  <c r="Q188" i="29"/>
  <c r="Y188" i="29" s="1"/>
  <c r="AM187" i="29"/>
  <c r="AK187" i="29"/>
  <c r="AL187" i="29" s="1"/>
  <c r="AI187" i="29"/>
  <c r="AG187" i="29"/>
  <c r="AH187" i="29" s="1"/>
  <c r="AE187" i="29"/>
  <c r="AC187" i="29"/>
  <c r="W187" i="29"/>
  <c r="U187" i="29"/>
  <c r="S187" i="29"/>
  <c r="AA187" i="29" s="1"/>
  <c r="Q187" i="29"/>
  <c r="Y187" i="29" s="1"/>
  <c r="AM186" i="29"/>
  <c r="AK186" i="29"/>
  <c r="AL186" i="29" s="1"/>
  <c r="AI186" i="29"/>
  <c r="AG186" i="29"/>
  <c r="AH186" i="29" s="1"/>
  <c r="AE186" i="29"/>
  <c r="AC186" i="29"/>
  <c r="W186" i="29"/>
  <c r="U186" i="29"/>
  <c r="S186" i="29"/>
  <c r="AA186" i="29" s="1"/>
  <c r="Q186" i="29"/>
  <c r="Y186" i="29" s="1"/>
  <c r="AM185" i="29"/>
  <c r="AK185" i="29"/>
  <c r="AL185" i="29" s="1"/>
  <c r="AI185" i="29"/>
  <c r="AG185" i="29"/>
  <c r="AH185" i="29" s="1"/>
  <c r="AE185" i="29"/>
  <c r="AC185" i="29"/>
  <c r="W185" i="29"/>
  <c r="U185" i="29"/>
  <c r="S185" i="29"/>
  <c r="AA185" i="29" s="1"/>
  <c r="Q185" i="29"/>
  <c r="Y185" i="29" s="1"/>
  <c r="AM184" i="29"/>
  <c r="AK184" i="29"/>
  <c r="AL184" i="29" s="1"/>
  <c r="AI184" i="29"/>
  <c r="AG184" i="29"/>
  <c r="AH184" i="29" s="1"/>
  <c r="AE184" i="29"/>
  <c r="AC184" i="29"/>
  <c r="W184" i="29"/>
  <c r="U184" i="29"/>
  <c r="S184" i="29"/>
  <c r="AA184" i="29" s="1"/>
  <c r="Q184" i="29"/>
  <c r="Y184" i="29" s="1"/>
  <c r="AM183" i="29"/>
  <c r="AK183" i="29"/>
  <c r="AL183" i="29" s="1"/>
  <c r="AI183" i="29"/>
  <c r="AG183" i="29"/>
  <c r="AH183" i="29" s="1"/>
  <c r="AE183" i="29"/>
  <c r="AC183" i="29"/>
  <c r="W183" i="29"/>
  <c r="U183" i="29"/>
  <c r="S183" i="29"/>
  <c r="AA183" i="29" s="1"/>
  <c r="Q183" i="29"/>
  <c r="Y183" i="29" s="1"/>
  <c r="AM182" i="29"/>
  <c r="AK182" i="29"/>
  <c r="AL182" i="29" s="1"/>
  <c r="AI182" i="29"/>
  <c r="AG182" i="29"/>
  <c r="AH182" i="29" s="1"/>
  <c r="AE182" i="29"/>
  <c r="AC182" i="29"/>
  <c r="W182" i="29"/>
  <c r="U182" i="29"/>
  <c r="S182" i="29"/>
  <c r="AA182" i="29" s="1"/>
  <c r="Q182" i="29"/>
  <c r="Y182" i="29" s="1"/>
  <c r="AM181" i="29"/>
  <c r="AK181" i="29"/>
  <c r="AL181" i="29" s="1"/>
  <c r="AI181" i="29"/>
  <c r="AG181" i="29"/>
  <c r="AH181" i="29" s="1"/>
  <c r="AE181" i="29"/>
  <c r="AC181" i="29"/>
  <c r="W181" i="29"/>
  <c r="U181" i="29"/>
  <c r="S181" i="29"/>
  <c r="AA181" i="29" s="1"/>
  <c r="Q181" i="29"/>
  <c r="Y181" i="29" s="1"/>
  <c r="AM180" i="29"/>
  <c r="AK180" i="29"/>
  <c r="AL180" i="29" s="1"/>
  <c r="AI180" i="29"/>
  <c r="AG180" i="29"/>
  <c r="AH180" i="29" s="1"/>
  <c r="AE180" i="29"/>
  <c r="AC180" i="29"/>
  <c r="W180" i="29"/>
  <c r="U180" i="29"/>
  <c r="S180" i="29"/>
  <c r="AA180" i="29" s="1"/>
  <c r="Q180" i="29"/>
  <c r="Y180" i="29" s="1"/>
  <c r="AM179" i="29"/>
  <c r="AK179" i="29"/>
  <c r="AL179" i="29" s="1"/>
  <c r="AI179" i="29"/>
  <c r="AG179" i="29"/>
  <c r="AH179" i="29" s="1"/>
  <c r="AE179" i="29"/>
  <c r="AC179" i="29"/>
  <c r="W179" i="29"/>
  <c r="U179" i="29"/>
  <c r="S179" i="29"/>
  <c r="AA179" i="29" s="1"/>
  <c r="Q179" i="29"/>
  <c r="Y179" i="29" s="1"/>
  <c r="AM178" i="29"/>
  <c r="AK178" i="29"/>
  <c r="AL178" i="29" s="1"/>
  <c r="AI178" i="29"/>
  <c r="AG178" i="29"/>
  <c r="AH178" i="29" s="1"/>
  <c r="AE178" i="29"/>
  <c r="AC178" i="29"/>
  <c r="W178" i="29"/>
  <c r="U178" i="29"/>
  <c r="S178" i="29"/>
  <c r="AA178" i="29" s="1"/>
  <c r="Q178" i="29"/>
  <c r="Y178" i="29" s="1"/>
  <c r="AM177" i="29"/>
  <c r="AK177" i="29"/>
  <c r="AL177" i="29" s="1"/>
  <c r="AI177" i="29"/>
  <c r="AG177" i="29"/>
  <c r="AH177" i="29" s="1"/>
  <c r="AE177" i="29"/>
  <c r="AC177" i="29"/>
  <c r="W177" i="29"/>
  <c r="U177" i="29"/>
  <c r="S177" i="29"/>
  <c r="AA177" i="29" s="1"/>
  <c r="Q177" i="29"/>
  <c r="Y177" i="29" s="1"/>
  <c r="AM176" i="29"/>
  <c r="AK176" i="29"/>
  <c r="AL176" i="29" s="1"/>
  <c r="AI176" i="29"/>
  <c r="AG176" i="29"/>
  <c r="AH176" i="29" s="1"/>
  <c r="AE176" i="29"/>
  <c r="AC176" i="29"/>
  <c r="W176" i="29"/>
  <c r="U176" i="29"/>
  <c r="S176" i="29"/>
  <c r="AA176" i="29" s="1"/>
  <c r="Q176" i="29"/>
  <c r="Y176" i="29" s="1"/>
  <c r="AM175" i="29"/>
  <c r="AK175" i="29"/>
  <c r="AL175" i="29" s="1"/>
  <c r="AI175" i="29"/>
  <c r="AG175" i="29"/>
  <c r="AH175" i="29" s="1"/>
  <c r="AE175" i="29"/>
  <c r="AC175" i="29"/>
  <c r="W175" i="29"/>
  <c r="U175" i="29"/>
  <c r="S175" i="29"/>
  <c r="AA175" i="29" s="1"/>
  <c r="Q175" i="29"/>
  <c r="Y175" i="29" s="1"/>
  <c r="AM174" i="29"/>
  <c r="AK174" i="29"/>
  <c r="AL174" i="29" s="1"/>
  <c r="AI174" i="29"/>
  <c r="AG174" i="29"/>
  <c r="AH174" i="29" s="1"/>
  <c r="AE174" i="29"/>
  <c r="AC174" i="29"/>
  <c r="W174" i="29"/>
  <c r="U174" i="29"/>
  <c r="S174" i="29"/>
  <c r="AA174" i="29" s="1"/>
  <c r="Q174" i="29"/>
  <c r="Y174" i="29" s="1"/>
  <c r="AM173" i="29"/>
  <c r="AK173" i="29"/>
  <c r="AL173" i="29" s="1"/>
  <c r="AI173" i="29"/>
  <c r="AG173" i="29"/>
  <c r="AH173" i="29" s="1"/>
  <c r="AE173" i="29"/>
  <c r="AC173" i="29"/>
  <c r="W173" i="29"/>
  <c r="U173" i="29"/>
  <c r="S173" i="29"/>
  <c r="AA173" i="29" s="1"/>
  <c r="Q173" i="29"/>
  <c r="Y173" i="29" s="1"/>
  <c r="AM172" i="29"/>
  <c r="AK172" i="29"/>
  <c r="AL172" i="29" s="1"/>
  <c r="AI172" i="29"/>
  <c r="AG172" i="29"/>
  <c r="AH172" i="29" s="1"/>
  <c r="AE172" i="29"/>
  <c r="AC172" i="29"/>
  <c r="W172" i="29"/>
  <c r="U172" i="29"/>
  <c r="S172" i="29"/>
  <c r="AA172" i="29" s="1"/>
  <c r="Q172" i="29"/>
  <c r="Y172" i="29" s="1"/>
  <c r="AM171" i="29"/>
  <c r="AK171" i="29"/>
  <c r="AL171" i="29" s="1"/>
  <c r="AI171" i="29"/>
  <c r="AG171" i="29"/>
  <c r="AH171" i="29" s="1"/>
  <c r="AE171" i="29"/>
  <c r="AC171" i="29"/>
  <c r="W171" i="29"/>
  <c r="U171" i="29"/>
  <c r="S171" i="29"/>
  <c r="AA171" i="29" s="1"/>
  <c r="Q171" i="29"/>
  <c r="Y171" i="29" s="1"/>
  <c r="AM170" i="29"/>
  <c r="AK170" i="29"/>
  <c r="AL170" i="29" s="1"/>
  <c r="AI170" i="29"/>
  <c r="AG170" i="29"/>
  <c r="AH170" i="29" s="1"/>
  <c r="AE170" i="29"/>
  <c r="AC170" i="29"/>
  <c r="W170" i="29"/>
  <c r="U170" i="29"/>
  <c r="S170" i="29"/>
  <c r="AA170" i="29" s="1"/>
  <c r="Q170" i="29"/>
  <c r="Y170" i="29" s="1"/>
  <c r="AM169" i="29"/>
  <c r="AK169" i="29"/>
  <c r="AL169" i="29" s="1"/>
  <c r="AI169" i="29"/>
  <c r="AG169" i="29"/>
  <c r="AH169" i="29" s="1"/>
  <c r="AE169" i="29"/>
  <c r="AC169" i="29"/>
  <c r="W169" i="29"/>
  <c r="U169" i="29"/>
  <c r="S169" i="29"/>
  <c r="AA169" i="29" s="1"/>
  <c r="Q169" i="29"/>
  <c r="Y169" i="29" s="1"/>
  <c r="AM168" i="29"/>
  <c r="AK168" i="29"/>
  <c r="AL168" i="29" s="1"/>
  <c r="AI168" i="29"/>
  <c r="AG168" i="29"/>
  <c r="AH168" i="29" s="1"/>
  <c r="AE168" i="29"/>
  <c r="AC168" i="29"/>
  <c r="W168" i="29"/>
  <c r="U168" i="29"/>
  <c r="S168" i="29"/>
  <c r="AA168" i="29" s="1"/>
  <c r="Q168" i="29"/>
  <c r="Y168" i="29" s="1"/>
  <c r="AM167" i="29"/>
  <c r="AK167" i="29"/>
  <c r="AL167" i="29" s="1"/>
  <c r="AI167" i="29"/>
  <c r="AG167" i="29"/>
  <c r="AH167" i="29" s="1"/>
  <c r="AE167" i="29"/>
  <c r="AC167" i="29"/>
  <c r="W167" i="29"/>
  <c r="U167" i="29"/>
  <c r="S167" i="29"/>
  <c r="AA167" i="29" s="1"/>
  <c r="Q167" i="29"/>
  <c r="Y167" i="29" s="1"/>
  <c r="AM166" i="29"/>
  <c r="AK166" i="29"/>
  <c r="AL166" i="29" s="1"/>
  <c r="AI166" i="29"/>
  <c r="AG166" i="29"/>
  <c r="AH166" i="29" s="1"/>
  <c r="AE166" i="29"/>
  <c r="AC166" i="29"/>
  <c r="W166" i="29"/>
  <c r="U166" i="29"/>
  <c r="S166" i="29"/>
  <c r="AA166" i="29" s="1"/>
  <c r="Q166" i="29"/>
  <c r="Y166" i="29" s="1"/>
  <c r="AM165" i="29"/>
  <c r="AK165" i="29"/>
  <c r="AL165" i="29" s="1"/>
  <c r="AI165" i="29"/>
  <c r="AG165" i="29"/>
  <c r="AH165" i="29" s="1"/>
  <c r="AE165" i="29"/>
  <c r="AC165" i="29"/>
  <c r="W165" i="29"/>
  <c r="U165" i="29"/>
  <c r="S165" i="29"/>
  <c r="AA165" i="29" s="1"/>
  <c r="Q165" i="29"/>
  <c r="Y165" i="29" s="1"/>
  <c r="AM164" i="29"/>
  <c r="AK164" i="29"/>
  <c r="AL164" i="29" s="1"/>
  <c r="AI164" i="29"/>
  <c r="AG164" i="29"/>
  <c r="AH164" i="29" s="1"/>
  <c r="AE164" i="29"/>
  <c r="AC164" i="29"/>
  <c r="W164" i="29"/>
  <c r="U164" i="29"/>
  <c r="S164" i="29"/>
  <c r="AA164" i="29" s="1"/>
  <c r="Q164" i="29"/>
  <c r="Y164" i="29" s="1"/>
  <c r="AM163" i="29"/>
  <c r="AK163" i="29"/>
  <c r="AL163" i="29" s="1"/>
  <c r="AI163" i="29"/>
  <c r="AG163" i="29"/>
  <c r="AH163" i="29" s="1"/>
  <c r="AE163" i="29"/>
  <c r="AC163" i="29"/>
  <c r="W163" i="29"/>
  <c r="U163" i="29"/>
  <c r="S163" i="29"/>
  <c r="AA163" i="29" s="1"/>
  <c r="Q163" i="29"/>
  <c r="Y163" i="29" s="1"/>
  <c r="AM162" i="29"/>
  <c r="AK162" i="29"/>
  <c r="AL162" i="29" s="1"/>
  <c r="AI162" i="29"/>
  <c r="AG162" i="29"/>
  <c r="AH162" i="29" s="1"/>
  <c r="AE162" i="29"/>
  <c r="AC162" i="29"/>
  <c r="W162" i="29"/>
  <c r="U162" i="29"/>
  <c r="S162" i="29"/>
  <c r="AA162" i="29" s="1"/>
  <c r="Q162" i="29"/>
  <c r="Y162" i="29" s="1"/>
  <c r="AM161" i="29"/>
  <c r="AK161" i="29"/>
  <c r="AL161" i="29" s="1"/>
  <c r="AI161" i="29"/>
  <c r="AG161" i="29"/>
  <c r="AH161" i="29" s="1"/>
  <c r="AE161" i="29"/>
  <c r="AC161" i="29"/>
  <c r="W161" i="29"/>
  <c r="U161" i="29"/>
  <c r="S161" i="29"/>
  <c r="AA161" i="29" s="1"/>
  <c r="Q161" i="29"/>
  <c r="Y161" i="29" s="1"/>
  <c r="AM160" i="29"/>
  <c r="AK160" i="29"/>
  <c r="AL160" i="29" s="1"/>
  <c r="AI160" i="29"/>
  <c r="AG160" i="29"/>
  <c r="AH160" i="29" s="1"/>
  <c r="AE160" i="29"/>
  <c r="AC160" i="29"/>
  <c r="W160" i="29"/>
  <c r="U160" i="29"/>
  <c r="S160" i="29"/>
  <c r="AA160" i="29" s="1"/>
  <c r="Q160" i="29"/>
  <c r="Y160" i="29" s="1"/>
  <c r="AM159" i="29"/>
  <c r="AK159" i="29"/>
  <c r="AL159" i="29" s="1"/>
  <c r="AI159" i="29"/>
  <c r="AG159" i="29"/>
  <c r="AH159" i="29" s="1"/>
  <c r="AE159" i="29"/>
  <c r="AC159" i="29"/>
  <c r="W159" i="29"/>
  <c r="U159" i="29"/>
  <c r="S159" i="29"/>
  <c r="AA159" i="29" s="1"/>
  <c r="Q159" i="29"/>
  <c r="Y159" i="29" s="1"/>
  <c r="AM158" i="29"/>
  <c r="AK158" i="29"/>
  <c r="AL158" i="29" s="1"/>
  <c r="AI158" i="29"/>
  <c r="AG158" i="29"/>
  <c r="AH158" i="29" s="1"/>
  <c r="AE158" i="29"/>
  <c r="AC158" i="29"/>
  <c r="W158" i="29"/>
  <c r="U158" i="29"/>
  <c r="S158" i="29"/>
  <c r="AA158" i="29" s="1"/>
  <c r="Q158" i="29"/>
  <c r="Y158" i="29" s="1"/>
  <c r="AM157" i="29"/>
  <c r="AK157" i="29"/>
  <c r="AL157" i="29" s="1"/>
  <c r="AI157" i="29"/>
  <c r="AG157" i="29"/>
  <c r="AH157" i="29" s="1"/>
  <c r="AE157" i="29"/>
  <c r="AC157" i="29"/>
  <c r="W157" i="29"/>
  <c r="U157" i="29"/>
  <c r="S157" i="29"/>
  <c r="AA157" i="29" s="1"/>
  <c r="Q157" i="29"/>
  <c r="Y157" i="29" s="1"/>
  <c r="AM156" i="29"/>
  <c r="AK156" i="29"/>
  <c r="AL156" i="29" s="1"/>
  <c r="AI156" i="29"/>
  <c r="AG156" i="29"/>
  <c r="AH156" i="29" s="1"/>
  <c r="AE156" i="29"/>
  <c r="AC156" i="29"/>
  <c r="W156" i="29"/>
  <c r="U156" i="29"/>
  <c r="S156" i="29"/>
  <c r="AA156" i="29" s="1"/>
  <c r="Q156" i="29"/>
  <c r="Y156" i="29" s="1"/>
  <c r="AM155" i="29"/>
  <c r="AK155" i="29"/>
  <c r="AL155" i="29" s="1"/>
  <c r="AI155" i="29"/>
  <c r="AG155" i="29"/>
  <c r="AH155" i="29" s="1"/>
  <c r="AE155" i="29"/>
  <c r="AC155" i="29"/>
  <c r="W155" i="29"/>
  <c r="U155" i="29"/>
  <c r="S155" i="29"/>
  <c r="AA155" i="29" s="1"/>
  <c r="Q155" i="29"/>
  <c r="Y155" i="29" s="1"/>
  <c r="AM154" i="29"/>
  <c r="AK154" i="29"/>
  <c r="AL154" i="29" s="1"/>
  <c r="AI154" i="29"/>
  <c r="AG154" i="29"/>
  <c r="AH154" i="29" s="1"/>
  <c r="AE154" i="29"/>
  <c r="AC154" i="29"/>
  <c r="W154" i="29"/>
  <c r="U154" i="29"/>
  <c r="S154" i="29"/>
  <c r="AA154" i="29" s="1"/>
  <c r="Q154" i="29"/>
  <c r="Y154" i="29" s="1"/>
  <c r="AM153" i="29"/>
  <c r="AK153" i="29"/>
  <c r="AL153" i="29" s="1"/>
  <c r="AI153" i="29"/>
  <c r="AG153" i="29"/>
  <c r="AH153" i="29" s="1"/>
  <c r="AE153" i="29"/>
  <c r="AC153" i="29"/>
  <c r="W153" i="29"/>
  <c r="U153" i="29"/>
  <c r="S153" i="29"/>
  <c r="AA153" i="29" s="1"/>
  <c r="Q153" i="29"/>
  <c r="Y153" i="29" s="1"/>
  <c r="AM152" i="29"/>
  <c r="AK152" i="29"/>
  <c r="AL152" i="29" s="1"/>
  <c r="AI152" i="29"/>
  <c r="AG152" i="29"/>
  <c r="AH152" i="29" s="1"/>
  <c r="AE152" i="29"/>
  <c r="AC152" i="29"/>
  <c r="W152" i="29"/>
  <c r="U152" i="29"/>
  <c r="S152" i="29"/>
  <c r="AA152" i="29" s="1"/>
  <c r="Q152" i="29"/>
  <c r="Y152" i="29" s="1"/>
  <c r="AM151" i="29"/>
  <c r="AK151" i="29"/>
  <c r="AL151" i="29" s="1"/>
  <c r="AI151" i="29"/>
  <c r="AG151" i="29"/>
  <c r="AH151" i="29" s="1"/>
  <c r="AE151" i="29"/>
  <c r="AC151" i="29"/>
  <c r="W151" i="29"/>
  <c r="U151" i="29"/>
  <c r="S151" i="29"/>
  <c r="AA151" i="29" s="1"/>
  <c r="Q151" i="29"/>
  <c r="Y151" i="29" s="1"/>
  <c r="AM150" i="29"/>
  <c r="AK150" i="29"/>
  <c r="AL150" i="29" s="1"/>
  <c r="AI150" i="29"/>
  <c r="AG150" i="29"/>
  <c r="AH150" i="29" s="1"/>
  <c r="AE150" i="29"/>
  <c r="AC150" i="29"/>
  <c r="W150" i="29"/>
  <c r="U150" i="29"/>
  <c r="S150" i="29"/>
  <c r="AA150" i="29" s="1"/>
  <c r="Q150" i="29"/>
  <c r="Y150" i="29" s="1"/>
  <c r="AM149" i="29"/>
  <c r="AK149" i="29"/>
  <c r="AL149" i="29" s="1"/>
  <c r="AI149" i="29"/>
  <c r="AG149" i="29"/>
  <c r="AH149" i="29" s="1"/>
  <c r="AE149" i="29"/>
  <c r="AC149" i="29"/>
  <c r="W149" i="29"/>
  <c r="U149" i="29"/>
  <c r="S149" i="29"/>
  <c r="AA149" i="29" s="1"/>
  <c r="Q149" i="29"/>
  <c r="Y149" i="29" s="1"/>
  <c r="AM148" i="29"/>
  <c r="AK148" i="29"/>
  <c r="AL148" i="29" s="1"/>
  <c r="AI148" i="29"/>
  <c r="AG148" i="29"/>
  <c r="AH148" i="29" s="1"/>
  <c r="AE148" i="29"/>
  <c r="AC148" i="29"/>
  <c r="W148" i="29"/>
  <c r="U148" i="29"/>
  <c r="S148" i="29"/>
  <c r="AA148" i="29" s="1"/>
  <c r="Q148" i="29"/>
  <c r="Y148" i="29" s="1"/>
  <c r="AM147" i="29"/>
  <c r="AK147" i="29"/>
  <c r="AL147" i="29" s="1"/>
  <c r="AI147" i="29"/>
  <c r="AG147" i="29"/>
  <c r="AH147" i="29" s="1"/>
  <c r="AE147" i="29"/>
  <c r="AC147" i="29"/>
  <c r="W147" i="29"/>
  <c r="U147" i="29"/>
  <c r="S147" i="29"/>
  <c r="AA147" i="29" s="1"/>
  <c r="Q147" i="29"/>
  <c r="Y147" i="29" s="1"/>
  <c r="AM146" i="29"/>
  <c r="AK146" i="29"/>
  <c r="AL146" i="29" s="1"/>
  <c r="AI146" i="29"/>
  <c r="AG146" i="29"/>
  <c r="AH146" i="29" s="1"/>
  <c r="AE146" i="29"/>
  <c r="AC146" i="29"/>
  <c r="W146" i="29"/>
  <c r="U146" i="29"/>
  <c r="S146" i="29"/>
  <c r="AA146" i="29" s="1"/>
  <c r="Q146" i="29"/>
  <c r="Y146" i="29" s="1"/>
  <c r="AM145" i="29"/>
  <c r="AK145" i="29"/>
  <c r="AL145" i="29" s="1"/>
  <c r="AI145" i="29"/>
  <c r="AG145" i="29"/>
  <c r="AH145" i="29" s="1"/>
  <c r="AE145" i="29"/>
  <c r="AC145" i="29"/>
  <c r="W145" i="29"/>
  <c r="U145" i="29"/>
  <c r="S145" i="29"/>
  <c r="AA145" i="29" s="1"/>
  <c r="Q145" i="29"/>
  <c r="Y145" i="29" s="1"/>
  <c r="AM144" i="29"/>
  <c r="AK144" i="29"/>
  <c r="AL144" i="29" s="1"/>
  <c r="AI144" i="29"/>
  <c r="AG144" i="29"/>
  <c r="AH144" i="29" s="1"/>
  <c r="AE144" i="29"/>
  <c r="AC144" i="29"/>
  <c r="W144" i="29"/>
  <c r="U144" i="29"/>
  <c r="S144" i="29"/>
  <c r="AA144" i="29" s="1"/>
  <c r="Q144" i="29"/>
  <c r="Y144" i="29" s="1"/>
  <c r="AM143" i="29"/>
  <c r="AK143" i="29"/>
  <c r="AL143" i="29" s="1"/>
  <c r="AI143" i="29"/>
  <c r="AG143" i="29"/>
  <c r="AH143" i="29" s="1"/>
  <c r="AE143" i="29"/>
  <c r="AC143" i="29"/>
  <c r="W143" i="29"/>
  <c r="U143" i="29"/>
  <c r="S143" i="29"/>
  <c r="AA143" i="29" s="1"/>
  <c r="Q143" i="29"/>
  <c r="Y143" i="29" s="1"/>
  <c r="AM142" i="29"/>
  <c r="AK142" i="29"/>
  <c r="AL142" i="29" s="1"/>
  <c r="AI142" i="29"/>
  <c r="AG142" i="29"/>
  <c r="AH142" i="29" s="1"/>
  <c r="AE142" i="29"/>
  <c r="AC142" i="29"/>
  <c r="W142" i="29"/>
  <c r="U142" i="29"/>
  <c r="S142" i="29"/>
  <c r="AA142" i="29" s="1"/>
  <c r="Q142" i="29"/>
  <c r="Y142" i="29" s="1"/>
  <c r="AM141" i="29"/>
  <c r="AK141" i="29"/>
  <c r="AL141" i="29" s="1"/>
  <c r="AI141" i="29"/>
  <c r="AG141" i="29"/>
  <c r="AH141" i="29" s="1"/>
  <c r="AE141" i="29"/>
  <c r="AC141" i="29"/>
  <c r="W141" i="29"/>
  <c r="U141" i="29"/>
  <c r="S141" i="29"/>
  <c r="AA141" i="29" s="1"/>
  <c r="Q141" i="29"/>
  <c r="Y141" i="29" s="1"/>
  <c r="AM140" i="29"/>
  <c r="AK140" i="29"/>
  <c r="AL140" i="29" s="1"/>
  <c r="AI140" i="29"/>
  <c r="AG140" i="29"/>
  <c r="AH140" i="29" s="1"/>
  <c r="AE140" i="29"/>
  <c r="AC140" i="29"/>
  <c r="W140" i="29"/>
  <c r="U140" i="29"/>
  <c r="S140" i="29"/>
  <c r="AA140" i="29" s="1"/>
  <c r="Q140" i="29"/>
  <c r="Y140" i="29" s="1"/>
  <c r="AM139" i="29"/>
  <c r="AK139" i="29"/>
  <c r="AL139" i="29" s="1"/>
  <c r="AI139" i="29"/>
  <c r="AG139" i="29"/>
  <c r="AH139" i="29" s="1"/>
  <c r="AE139" i="29"/>
  <c r="AC139" i="29"/>
  <c r="W139" i="29"/>
  <c r="U139" i="29"/>
  <c r="S139" i="29"/>
  <c r="AA139" i="29" s="1"/>
  <c r="Q139" i="29"/>
  <c r="Y139" i="29" s="1"/>
  <c r="AM138" i="29"/>
  <c r="AK138" i="29"/>
  <c r="AL138" i="29" s="1"/>
  <c r="AI138" i="29"/>
  <c r="AG138" i="29"/>
  <c r="AH138" i="29" s="1"/>
  <c r="AE138" i="29"/>
  <c r="AC138" i="29"/>
  <c r="W138" i="29"/>
  <c r="U138" i="29"/>
  <c r="S138" i="29"/>
  <c r="AA138" i="29" s="1"/>
  <c r="Q138" i="29"/>
  <c r="Y138" i="29" s="1"/>
  <c r="AM137" i="29"/>
  <c r="AK137" i="29"/>
  <c r="AL137" i="29" s="1"/>
  <c r="AI137" i="29"/>
  <c r="AG137" i="29"/>
  <c r="AH137" i="29" s="1"/>
  <c r="AE137" i="29"/>
  <c r="AC137" i="29"/>
  <c r="W137" i="29"/>
  <c r="U137" i="29"/>
  <c r="S137" i="29"/>
  <c r="AA137" i="29" s="1"/>
  <c r="Q137" i="29"/>
  <c r="Y137" i="29" s="1"/>
  <c r="AM136" i="29"/>
  <c r="AK136" i="29"/>
  <c r="AL136" i="29" s="1"/>
  <c r="AI136" i="29"/>
  <c r="AG136" i="29"/>
  <c r="AH136" i="29" s="1"/>
  <c r="AE136" i="29"/>
  <c r="AC136" i="29"/>
  <c r="W136" i="29"/>
  <c r="U136" i="29"/>
  <c r="S136" i="29"/>
  <c r="AA136" i="29" s="1"/>
  <c r="Q136" i="29"/>
  <c r="Y136" i="29" s="1"/>
  <c r="AM135" i="29"/>
  <c r="AK135" i="29"/>
  <c r="AL135" i="29" s="1"/>
  <c r="AI135" i="29"/>
  <c r="AG135" i="29"/>
  <c r="AH135" i="29" s="1"/>
  <c r="AE135" i="29"/>
  <c r="AC135" i="29"/>
  <c r="W135" i="29"/>
  <c r="U135" i="29"/>
  <c r="S135" i="29"/>
  <c r="AA135" i="29" s="1"/>
  <c r="Q135" i="29"/>
  <c r="Y135" i="29" s="1"/>
  <c r="AM134" i="29"/>
  <c r="AK134" i="29"/>
  <c r="AL134" i="29" s="1"/>
  <c r="AI134" i="29"/>
  <c r="AG134" i="29"/>
  <c r="AH134" i="29" s="1"/>
  <c r="AE134" i="29"/>
  <c r="AC134" i="29"/>
  <c r="W134" i="29"/>
  <c r="U134" i="29"/>
  <c r="S134" i="29"/>
  <c r="AA134" i="29" s="1"/>
  <c r="Q134" i="29"/>
  <c r="Y134" i="29" s="1"/>
  <c r="AM133" i="29"/>
  <c r="AK133" i="29"/>
  <c r="AL133" i="29" s="1"/>
  <c r="AI133" i="29"/>
  <c r="AG133" i="29"/>
  <c r="AH133" i="29" s="1"/>
  <c r="AE133" i="29"/>
  <c r="AC133" i="29"/>
  <c r="W133" i="29"/>
  <c r="U133" i="29"/>
  <c r="S133" i="29"/>
  <c r="AA133" i="29" s="1"/>
  <c r="Q133" i="29"/>
  <c r="Y133" i="29" s="1"/>
  <c r="AM132" i="29"/>
  <c r="AK132" i="29"/>
  <c r="AL132" i="29" s="1"/>
  <c r="AI132" i="29"/>
  <c r="AG132" i="29"/>
  <c r="AH132" i="29" s="1"/>
  <c r="AE132" i="29"/>
  <c r="AC132" i="29"/>
  <c r="W132" i="29"/>
  <c r="U132" i="29"/>
  <c r="S132" i="29"/>
  <c r="AA132" i="29" s="1"/>
  <c r="Q132" i="29"/>
  <c r="Y132" i="29" s="1"/>
  <c r="AM131" i="29"/>
  <c r="AK131" i="29"/>
  <c r="AL131" i="29" s="1"/>
  <c r="AI131" i="29"/>
  <c r="AG131" i="29"/>
  <c r="AH131" i="29" s="1"/>
  <c r="AE131" i="29"/>
  <c r="AC131" i="29"/>
  <c r="W131" i="29"/>
  <c r="U131" i="29"/>
  <c r="S131" i="29"/>
  <c r="AA131" i="29" s="1"/>
  <c r="Q131" i="29"/>
  <c r="Y131" i="29" s="1"/>
  <c r="AM130" i="29"/>
  <c r="AK130" i="29"/>
  <c r="AL130" i="29" s="1"/>
  <c r="AI130" i="29"/>
  <c r="AG130" i="29"/>
  <c r="AH130" i="29" s="1"/>
  <c r="AE130" i="29"/>
  <c r="AC130" i="29"/>
  <c r="W130" i="29"/>
  <c r="U130" i="29"/>
  <c r="S130" i="29"/>
  <c r="AA130" i="29" s="1"/>
  <c r="Q130" i="29"/>
  <c r="Y130" i="29" s="1"/>
  <c r="AM129" i="29"/>
  <c r="AK129" i="29"/>
  <c r="AL129" i="29" s="1"/>
  <c r="AI129" i="29"/>
  <c r="AG129" i="29"/>
  <c r="AH129" i="29" s="1"/>
  <c r="AE129" i="29"/>
  <c r="AC129" i="29"/>
  <c r="W129" i="29"/>
  <c r="U129" i="29"/>
  <c r="S129" i="29"/>
  <c r="AA129" i="29" s="1"/>
  <c r="Q129" i="29"/>
  <c r="Y129" i="29" s="1"/>
  <c r="AM128" i="29"/>
  <c r="AK128" i="29"/>
  <c r="AL128" i="29" s="1"/>
  <c r="AI128" i="29"/>
  <c r="AG128" i="29"/>
  <c r="AH128" i="29" s="1"/>
  <c r="AE128" i="29"/>
  <c r="AC128" i="29"/>
  <c r="W128" i="29"/>
  <c r="U128" i="29"/>
  <c r="S128" i="29"/>
  <c r="AA128" i="29" s="1"/>
  <c r="Q128" i="29"/>
  <c r="Y128" i="29" s="1"/>
  <c r="AM127" i="29"/>
  <c r="AK127" i="29"/>
  <c r="AL127" i="29" s="1"/>
  <c r="AI127" i="29"/>
  <c r="AG127" i="29"/>
  <c r="AH127" i="29" s="1"/>
  <c r="AE127" i="29"/>
  <c r="AC127" i="29"/>
  <c r="W127" i="29"/>
  <c r="U127" i="29"/>
  <c r="S127" i="29"/>
  <c r="AA127" i="29" s="1"/>
  <c r="Q127" i="29"/>
  <c r="Y127" i="29" s="1"/>
  <c r="AM126" i="29"/>
  <c r="AK126" i="29"/>
  <c r="AL126" i="29" s="1"/>
  <c r="AI126" i="29"/>
  <c r="AG126" i="29"/>
  <c r="AH126" i="29" s="1"/>
  <c r="AE126" i="29"/>
  <c r="AC126" i="29"/>
  <c r="W126" i="29"/>
  <c r="U126" i="29"/>
  <c r="S126" i="29"/>
  <c r="AA126" i="29" s="1"/>
  <c r="Q126" i="29"/>
  <c r="Y126" i="29" s="1"/>
  <c r="AM125" i="29"/>
  <c r="AK125" i="29"/>
  <c r="AL125" i="29" s="1"/>
  <c r="AI125" i="29"/>
  <c r="AG125" i="29"/>
  <c r="AH125" i="29" s="1"/>
  <c r="AE125" i="29"/>
  <c r="AC125" i="29"/>
  <c r="W125" i="29"/>
  <c r="U125" i="29"/>
  <c r="S125" i="29"/>
  <c r="AA125" i="29" s="1"/>
  <c r="Q125" i="29"/>
  <c r="Y125" i="29" s="1"/>
  <c r="AM124" i="29"/>
  <c r="AK124" i="29"/>
  <c r="AL124" i="29" s="1"/>
  <c r="AI124" i="29"/>
  <c r="AG124" i="29"/>
  <c r="AH124" i="29" s="1"/>
  <c r="AE124" i="29"/>
  <c r="AC124" i="29"/>
  <c r="W124" i="29"/>
  <c r="U124" i="29"/>
  <c r="S124" i="29"/>
  <c r="AA124" i="29" s="1"/>
  <c r="Q124" i="29"/>
  <c r="Y124" i="29" s="1"/>
  <c r="AM123" i="29"/>
  <c r="AK123" i="29"/>
  <c r="AL123" i="29" s="1"/>
  <c r="AI123" i="29"/>
  <c r="AG123" i="29"/>
  <c r="AH123" i="29" s="1"/>
  <c r="AE123" i="29"/>
  <c r="AC123" i="29"/>
  <c r="W123" i="29"/>
  <c r="U123" i="29"/>
  <c r="S123" i="29"/>
  <c r="AA123" i="29" s="1"/>
  <c r="Q123" i="29"/>
  <c r="Y123" i="29" s="1"/>
  <c r="AM122" i="29"/>
  <c r="AK122" i="29"/>
  <c r="AL122" i="29" s="1"/>
  <c r="AI122" i="29"/>
  <c r="AG122" i="29"/>
  <c r="AH122" i="29" s="1"/>
  <c r="AE122" i="29"/>
  <c r="AC122" i="29"/>
  <c r="W122" i="29"/>
  <c r="U122" i="29"/>
  <c r="S122" i="29"/>
  <c r="AA122" i="29" s="1"/>
  <c r="Q122" i="29"/>
  <c r="Y122" i="29" s="1"/>
  <c r="AM121" i="29"/>
  <c r="AK121" i="29"/>
  <c r="AL121" i="29" s="1"/>
  <c r="AI121" i="29"/>
  <c r="AG121" i="29"/>
  <c r="AH121" i="29" s="1"/>
  <c r="AE121" i="29"/>
  <c r="AC121" i="29"/>
  <c r="W121" i="29"/>
  <c r="U121" i="29"/>
  <c r="S121" i="29"/>
  <c r="AA121" i="29" s="1"/>
  <c r="Q121" i="29"/>
  <c r="Y121" i="29" s="1"/>
  <c r="AM120" i="29"/>
  <c r="AK120" i="29"/>
  <c r="AL120" i="29" s="1"/>
  <c r="AI120" i="29"/>
  <c r="AG120" i="29"/>
  <c r="AH120" i="29" s="1"/>
  <c r="AE120" i="29"/>
  <c r="AC120" i="29"/>
  <c r="W120" i="29"/>
  <c r="U120" i="29"/>
  <c r="S120" i="29"/>
  <c r="AA120" i="29" s="1"/>
  <c r="Q120" i="29"/>
  <c r="Y120" i="29" s="1"/>
  <c r="AM119" i="29"/>
  <c r="AK119" i="29"/>
  <c r="AL119" i="29" s="1"/>
  <c r="AI119" i="29"/>
  <c r="AG119" i="29"/>
  <c r="AH119" i="29" s="1"/>
  <c r="AE119" i="29"/>
  <c r="AC119" i="29"/>
  <c r="W119" i="29"/>
  <c r="U119" i="29"/>
  <c r="S119" i="29"/>
  <c r="AA119" i="29" s="1"/>
  <c r="Q119" i="29"/>
  <c r="Y119" i="29" s="1"/>
  <c r="AM118" i="29"/>
  <c r="AK118" i="29"/>
  <c r="AL118" i="29" s="1"/>
  <c r="AI118" i="29"/>
  <c r="AG118" i="29"/>
  <c r="AH118" i="29" s="1"/>
  <c r="AE118" i="29"/>
  <c r="AC118" i="29"/>
  <c r="W118" i="29"/>
  <c r="U118" i="29"/>
  <c r="S118" i="29"/>
  <c r="AA118" i="29" s="1"/>
  <c r="Q118" i="29"/>
  <c r="Y118" i="29" s="1"/>
  <c r="AM117" i="29"/>
  <c r="AK117" i="29"/>
  <c r="AL117" i="29" s="1"/>
  <c r="AI117" i="29"/>
  <c r="AG117" i="29"/>
  <c r="AH117" i="29" s="1"/>
  <c r="AE117" i="29"/>
  <c r="AC117" i="29"/>
  <c r="W117" i="29"/>
  <c r="U117" i="29"/>
  <c r="S117" i="29"/>
  <c r="AA117" i="29" s="1"/>
  <c r="Q117" i="29"/>
  <c r="Y117" i="29" s="1"/>
  <c r="AM116" i="29"/>
  <c r="AK116" i="29"/>
  <c r="AL116" i="29" s="1"/>
  <c r="AI116" i="29"/>
  <c r="AG116" i="29"/>
  <c r="AH116" i="29" s="1"/>
  <c r="AE116" i="29"/>
  <c r="AC116" i="29"/>
  <c r="W116" i="29"/>
  <c r="U116" i="29"/>
  <c r="S116" i="29"/>
  <c r="AA116" i="29" s="1"/>
  <c r="Q116" i="29"/>
  <c r="Y116" i="29" s="1"/>
  <c r="AM115" i="29"/>
  <c r="AK115" i="29"/>
  <c r="AL115" i="29" s="1"/>
  <c r="AI115" i="29"/>
  <c r="AG115" i="29"/>
  <c r="AH115" i="29" s="1"/>
  <c r="AE115" i="29"/>
  <c r="AC115" i="29"/>
  <c r="W115" i="29"/>
  <c r="U115" i="29"/>
  <c r="S115" i="29"/>
  <c r="AA115" i="29" s="1"/>
  <c r="Q115" i="29"/>
  <c r="Y115" i="29" s="1"/>
  <c r="AM114" i="29"/>
  <c r="AK114" i="29"/>
  <c r="AL114" i="29" s="1"/>
  <c r="AI114" i="29"/>
  <c r="AG114" i="29"/>
  <c r="AH114" i="29" s="1"/>
  <c r="AE114" i="29"/>
  <c r="AC114" i="29"/>
  <c r="W114" i="29"/>
  <c r="U114" i="29"/>
  <c r="S114" i="29"/>
  <c r="AA114" i="29" s="1"/>
  <c r="Q114" i="29"/>
  <c r="Y114" i="29" s="1"/>
  <c r="AM113" i="29"/>
  <c r="AK113" i="29"/>
  <c r="AL113" i="29" s="1"/>
  <c r="AI113" i="29"/>
  <c r="AG113" i="29"/>
  <c r="AH113" i="29" s="1"/>
  <c r="AE113" i="29"/>
  <c r="AC113" i="29"/>
  <c r="W113" i="29"/>
  <c r="U113" i="29"/>
  <c r="S113" i="29"/>
  <c r="AA113" i="29" s="1"/>
  <c r="Q113" i="29"/>
  <c r="Y113" i="29" s="1"/>
  <c r="AM112" i="29"/>
  <c r="AK112" i="29"/>
  <c r="AL112" i="29" s="1"/>
  <c r="AI112" i="29"/>
  <c r="AG112" i="29"/>
  <c r="AH112" i="29" s="1"/>
  <c r="AE112" i="29"/>
  <c r="AC112" i="29"/>
  <c r="W112" i="29"/>
  <c r="U112" i="29"/>
  <c r="S112" i="29"/>
  <c r="AA112" i="29" s="1"/>
  <c r="Q112" i="29"/>
  <c r="Y112" i="29" s="1"/>
  <c r="AM111" i="29"/>
  <c r="AK111" i="29"/>
  <c r="AL111" i="29" s="1"/>
  <c r="AI111" i="29"/>
  <c r="AG111" i="29"/>
  <c r="AH111" i="29" s="1"/>
  <c r="AE111" i="29"/>
  <c r="AC111" i="29"/>
  <c r="W111" i="29"/>
  <c r="U111" i="29"/>
  <c r="S111" i="29"/>
  <c r="AA111" i="29" s="1"/>
  <c r="Q111" i="29"/>
  <c r="Y111" i="29" s="1"/>
  <c r="AM110" i="29"/>
  <c r="AK110" i="29"/>
  <c r="AL110" i="29" s="1"/>
  <c r="AI110" i="29"/>
  <c r="AG110" i="29"/>
  <c r="AH110" i="29" s="1"/>
  <c r="AE110" i="29"/>
  <c r="AC110" i="29"/>
  <c r="W110" i="29"/>
  <c r="U110" i="29"/>
  <c r="S110" i="29"/>
  <c r="AA110" i="29" s="1"/>
  <c r="Q110" i="29"/>
  <c r="Y110" i="29" s="1"/>
  <c r="AM109" i="29"/>
  <c r="AK109" i="29"/>
  <c r="AL109" i="29" s="1"/>
  <c r="AI109" i="29"/>
  <c r="AG109" i="29"/>
  <c r="AH109" i="29" s="1"/>
  <c r="AE109" i="29"/>
  <c r="AC109" i="29"/>
  <c r="W109" i="29"/>
  <c r="U109" i="29"/>
  <c r="S109" i="29"/>
  <c r="AA109" i="29" s="1"/>
  <c r="Q109" i="29"/>
  <c r="Y109" i="29" s="1"/>
  <c r="AM108" i="29"/>
  <c r="AK108" i="29"/>
  <c r="AL108" i="29" s="1"/>
  <c r="AI108" i="29"/>
  <c r="AG108" i="29"/>
  <c r="AH108" i="29" s="1"/>
  <c r="AE108" i="29"/>
  <c r="AC108" i="29"/>
  <c r="W108" i="29"/>
  <c r="U108" i="29"/>
  <c r="S108" i="29"/>
  <c r="AA108" i="29" s="1"/>
  <c r="Q108" i="29"/>
  <c r="Y108" i="29" s="1"/>
  <c r="AM107" i="29"/>
  <c r="AK107" i="29"/>
  <c r="AL107" i="29" s="1"/>
  <c r="AI107" i="29"/>
  <c r="AG107" i="29"/>
  <c r="AH107" i="29" s="1"/>
  <c r="AE107" i="29"/>
  <c r="AC107" i="29"/>
  <c r="W107" i="29"/>
  <c r="U107" i="29"/>
  <c r="S107" i="29"/>
  <c r="AA107" i="29" s="1"/>
  <c r="Q107" i="29"/>
  <c r="Y107" i="29" s="1"/>
  <c r="AM106" i="29"/>
  <c r="AK106" i="29"/>
  <c r="AL106" i="29" s="1"/>
  <c r="AI106" i="29"/>
  <c r="AG106" i="29"/>
  <c r="AH106" i="29" s="1"/>
  <c r="AE106" i="29"/>
  <c r="AC106" i="29"/>
  <c r="W106" i="29"/>
  <c r="U106" i="29"/>
  <c r="S106" i="29"/>
  <c r="AA106" i="29" s="1"/>
  <c r="Q106" i="29"/>
  <c r="Y106" i="29" s="1"/>
  <c r="AM105" i="29"/>
  <c r="AK105" i="29"/>
  <c r="AL105" i="29" s="1"/>
  <c r="AI105" i="29"/>
  <c r="AG105" i="29"/>
  <c r="AH105" i="29" s="1"/>
  <c r="AE105" i="29"/>
  <c r="AC105" i="29"/>
  <c r="W105" i="29"/>
  <c r="U105" i="29"/>
  <c r="S105" i="29"/>
  <c r="AA105" i="29" s="1"/>
  <c r="Q105" i="29"/>
  <c r="Y105" i="29" s="1"/>
  <c r="AM104" i="29"/>
  <c r="AK104" i="29"/>
  <c r="AL104" i="29" s="1"/>
  <c r="AI104" i="29"/>
  <c r="AG104" i="29"/>
  <c r="AH104" i="29" s="1"/>
  <c r="AE104" i="29"/>
  <c r="AC104" i="29"/>
  <c r="W104" i="29"/>
  <c r="U104" i="29"/>
  <c r="S104" i="29"/>
  <c r="AA104" i="29" s="1"/>
  <c r="Q104" i="29"/>
  <c r="Y104" i="29" s="1"/>
  <c r="AM103" i="29"/>
  <c r="AK103" i="29"/>
  <c r="AL103" i="29" s="1"/>
  <c r="AI103" i="29"/>
  <c r="AG103" i="29"/>
  <c r="AH103" i="29" s="1"/>
  <c r="AE103" i="29"/>
  <c r="AC103" i="29"/>
  <c r="W103" i="29"/>
  <c r="U103" i="29"/>
  <c r="S103" i="29"/>
  <c r="AA103" i="29" s="1"/>
  <c r="Q103" i="29"/>
  <c r="Y103" i="29" s="1"/>
  <c r="AM102" i="29"/>
  <c r="AK102" i="29"/>
  <c r="AL102" i="29" s="1"/>
  <c r="AI102" i="29"/>
  <c r="AG102" i="29"/>
  <c r="AH102" i="29" s="1"/>
  <c r="AE102" i="29"/>
  <c r="AC102" i="29"/>
  <c r="W102" i="29"/>
  <c r="U102" i="29"/>
  <c r="S102" i="29"/>
  <c r="AA102" i="29" s="1"/>
  <c r="Q102" i="29"/>
  <c r="Y102" i="29" s="1"/>
  <c r="AM101" i="29"/>
  <c r="AK101" i="29"/>
  <c r="AL101" i="29" s="1"/>
  <c r="AI101" i="29"/>
  <c r="AG101" i="29"/>
  <c r="AH101" i="29" s="1"/>
  <c r="AE101" i="29"/>
  <c r="AC101" i="29"/>
  <c r="W101" i="29"/>
  <c r="U101" i="29"/>
  <c r="S101" i="29"/>
  <c r="AA101" i="29" s="1"/>
  <c r="Q101" i="29"/>
  <c r="Y101" i="29" s="1"/>
  <c r="AM100" i="29"/>
  <c r="AK100" i="29"/>
  <c r="AL100" i="29" s="1"/>
  <c r="AI100" i="29"/>
  <c r="AG100" i="29"/>
  <c r="AH100" i="29" s="1"/>
  <c r="AE100" i="29"/>
  <c r="AC100" i="29"/>
  <c r="W100" i="29"/>
  <c r="U100" i="29"/>
  <c r="S100" i="29"/>
  <c r="AA100" i="29" s="1"/>
  <c r="Q100" i="29"/>
  <c r="Y100" i="29" s="1"/>
  <c r="AM99" i="29"/>
  <c r="AK99" i="29"/>
  <c r="AL99" i="29" s="1"/>
  <c r="AI99" i="29"/>
  <c r="AG99" i="29"/>
  <c r="AH99" i="29" s="1"/>
  <c r="AE99" i="29"/>
  <c r="AC99" i="29"/>
  <c r="W99" i="29"/>
  <c r="U99" i="29"/>
  <c r="S99" i="29"/>
  <c r="AA99" i="29" s="1"/>
  <c r="Q99" i="29"/>
  <c r="Y99" i="29" s="1"/>
  <c r="AM98" i="29"/>
  <c r="AK98" i="29"/>
  <c r="AL98" i="29" s="1"/>
  <c r="AI98" i="29"/>
  <c r="AG98" i="29"/>
  <c r="AH98" i="29" s="1"/>
  <c r="AE98" i="29"/>
  <c r="AC98" i="29"/>
  <c r="W98" i="29"/>
  <c r="U98" i="29"/>
  <c r="S98" i="29"/>
  <c r="AA98" i="29" s="1"/>
  <c r="Q98" i="29"/>
  <c r="Y98" i="29" s="1"/>
  <c r="AM97" i="29"/>
  <c r="AK97" i="29"/>
  <c r="AL97" i="29" s="1"/>
  <c r="AI97" i="29"/>
  <c r="AG97" i="29"/>
  <c r="AH97" i="29" s="1"/>
  <c r="AE97" i="29"/>
  <c r="AC97" i="29"/>
  <c r="W97" i="29"/>
  <c r="U97" i="29"/>
  <c r="S97" i="29"/>
  <c r="AA97" i="29" s="1"/>
  <c r="Q97" i="29"/>
  <c r="Y97" i="29" s="1"/>
  <c r="AM96" i="29"/>
  <c r="AK96" i="29"/>
  <c r="AL96" i="29" s="1"/>
  <c r="AI96" i="29"/>
  <c r="AG96" i="29"/>
  <c r="AH96" i="29" s="1"/>
  <c r="AE96" i="29"/>
  <c r="AC96" i="29"/>
  <c r="W96" i="29"/>
  <c r="U96" i="29"/>
  <c r="S96" i="29"/>
  <c r="AA96" i="29" s="1"/>
  <c r="Q96" i="29"/>
  <c r="Y96" i="29" s="1"/>
  <c r="AM95" i="29"/>
  <c r="AK95" i="29"/>
  <c r="AL95" i="29" s="1"/>
  <c r="AI95" i="29"/>
  <c r="AG95" i="29"/>
  <c r="AH95" i="29" s="1"/>
  <c r="AE95" i="29"/>
  <c r="AC95" i="29"/>
  <c r="W95" i="29"/>
  <c r="U95" i="29"/>
  <c r="S95" i="29"/>
  <c r="AA95" i="29" s="1"/>
  <c r="Q95" i="29"/>
  <c r="Y95" i="29" s="1"/>
  <c r="AM94" i="29"/>
  <c r="AK94" i="29"/>
  <c r="AL94" i="29" s="1"/>
  <c r="AI94" i="29"/>
  <c r="AG94" i="29"/>
  <c r="AH94" i="29" s="1"/>
  <c r="AE94" i="29"/>
  <c r="AC94" i="29"/>
  <c r="W94" i="29"/>
  <c r="U94" i="29"/>
  <c r="S94" i="29"/>
  <c r="AA94" i="29" s="1"/>
  <c r="Q94" i="29"/>
  <c r="Y94" i="29" s="1"/>
  <c r="AM93" i="29"/>
  <c r="AK93" i="29"/>
  <c r="AL93" i="29" s="1"/>
  <c r="AI93" i="29"/>
  <c r="AG93" i="29"/>
  <c r="AH93" i="29" s="1"/>
  <c r="AE93" i="29"/>
  <c r="AC93" i="29"/>
  <c r="W93" i="29"/>
  <c r="U93" i="29"/>
  <c r="S93" i="29"/>
  <c r="AA93" i="29" s="1"/>
  <c r="Q93" i="29"/>
  <c r="Y93" i="29" s="1"/>
  <c r="AM92" i="29"/>
  <c r="AK92" i="29"/>
  <c r="AL92" i="29" s="1"/>
  <c r="AI92" i="29"/>
  <c r="AG92" i="29"/>
  <c r="AH92" i="29" s="1"/>
  <c r="AE92" i="29"/>
  <c r="AC92" i="29"/>
  <c r="W92" i="29"/>
  <c r="U92" i="29"/>
  <c r="S92" i="29"/>
  <c r="AA92" i="29" s="1"/>
  <c r="Q92" i="29"/>
  <c r="Y92" i="29" s="1"/>
  <c r="AM91" i="29"/>
  <c r="AK91" i="29"/>
  <c r="AL91" i="29" s="1"/>
  <c r="AI91" i="29"/>
  <c r="AG91" i="29"/>
  <c r="AH91" i="29" s="1"/>
  <c r="AE91" i="29"/>
  <c r="AC91" i="29"/>
  <c r="W91" i="29"/>
  <c r="U91" i="29"/>
  <c r="S91" i="29"/>
  <c r="AA91" i="29" s="1"/>
  <c r="Q91" i="29"/>
  <c r="Y91" i="29" s="1"/>
  <c r="AM90" i="29"/>
  <c r="AK90" i="29"/>
  <c r="AL90" i="29" s="1"/>
  <c r="AI90" i="29"/>
  <c r="AG90" i="29"/>
  <c r="AH90" i="29" s="1"/>
  <c r="AE90" i="29"/>
  <c r="AC90" i="29"/>
  <c r="W90" i="29"/>
  <c r="U90" i="29"/>
  <c r="S90" i="29"/>
  <c r="AA90" i="29" s="1"/>
  <c r="Q90" i="29"/>
  <c r="Y90" i="29" s="1"/>
  <c r="AM89" i="29"/>
  <c r="AK89" i="29"/>
  <c r="AL89" i="29" s="1"/>
  <c r="AI89" i="29"/>
  <c r="AG89" i="29"/>
  <c r="AH89" i="29" s="1"/>
  <c r="AE89" i="29"/>
  <c r="AC89" i="29"/>
  <c r="W89" i="29"/>
  <c r="U89" i="29"/>
  <c r="S89" i="29"/>
  <c r="AA89" i="29" s="1"/>
  <c r="Q89" i="29"/>
  <c r="Y89" i="29" s="1"/>
  <c r="AM88" i="29"/>
  <c r="AK88" i="29"/>
  <c r="AL88" i="29" s="1"/>
  <c r="AI88" i="29"/>
  <c r="AG88" i="29"/>
  <c r="AH88" i="29" s="1"/>
  <c r="AE88" i="29"/>
  <c r="AC88" i="29"/>
  <c r="W88" i="29"/>
  <c r="U88" i="29"/>
  <c r="S88" i="29"/>
  <c r="AA88" i="29" s="1"/>
  <c r="Q88" i="29"/>
  <c r="Y88" i="29" s="1"/>
  <c r="AM87" i="29"/>
  <c r="AK87" i="29"/>
  <c r="AL87" i="29" s="1"/>
  <c r="AI87" i="29"/>
  <c r="AG87" i="29"/>
  <c r="AH87" i="29" s="1"/>
  <c r="AE87" i="29"/>
  <c r="AC87" i="29"/>
  <c r="W87" i="29"/>
  <c r="U87" i="29"/>
  <c r="S87" i="29"/>
  <c r="AA87" i="29" s="1"/>
  <c r="Q87" i="29"/>
  <c r="Y87" i="29" s="1"/>
  <c r="AM86" i="29"/>
  <c r="AK86" i="29"/>
  <c r="AL86" i="29" s="1"/>
  <c r="AI86" i="29"/>
  <c r="AG86" i="29"/>
  <c r="AH86" i="29" s="1"/>
  <c r="AE86" i="29"/>
  <c r="AC86" i="29"/>
  <c r="W86" i="29"/>
  <c r="U86" i="29"/>
  <c r="S86" i="29"/>
  <c r="AA86" i="29" s="1"/>
  <c r="Q86" i="29"/>
  <c r="Y86" i="29" s="1"/>
  <c r="AM85" i="29"/>
  <c r="AK85" i="29"/>
  <c r="AL85" i="29" s="1"/>
  <c r="AI85" i="29"/>
  <c r="AG85" i="29"/>
  <c r="AH85" i="29" s="1"/>
  <c r="AE85" i="29"/>
  <c r="AC85" i="29"/>
  <c r="W85" i="29"/>
  <c r="U85" i="29"/>
  <c r="S85" i="29"/>
  <c r="AA85" i="29" s="1"/>
  <c r="Q85" i="29"/>
  <c r="Y85" i="29" s="1"/>
  <c r="AM84" i="29"/>
  <c r="AK84" i="29"/>
  <c r="AL84" i="29" s="1"/>
  <c r="AI84" i="29"/>
  <c r="AG84" i="29"/>
  <c r="AH84" i="29" s="1"/>
  <c r="AE84" i="29"/>
  <c r="AC84" i="29"/>
  <c r="W84" i="29"/>
  <c r="U84" i="29"/>
  <c r="S84" i="29"/>
  <c r="AA84" i="29" s="1"/>
  <c r="Q84" i="29"/>
  <c r="Y84" i="29" s="1"/>
  <c r="AM83" i="29"/>
  <c r="AK83" i="29"/>
  <c r="AL83" i="29" s="1"/>
  <c r="AI83" i="29"/>
  <c r="AG83" i="29"/>
  <c r="AH83" i="29" s="1"/>
  <c r="AE83" i="29"/>
  <c r="AC83" i="29"/>
  <c r="W83" i="29"/>
  <c r="U83" i="29"/>
  <c r="S83" i="29"/>
  <c r="AA83" i="29" s="1"/>
  <c r="Q83" i="29"/>
  <c r="Y83" i="29" s="1"/>
  <c r="AM82" i="29"/>
  <c r="AK82" i="29"/>
  <c r="AL82" i="29" s="1"/>
  <c r="AI82" i="29"/>
  <c r="AG82" i="29"/>
  <c r="AH82" i="29" s="1"/>
  <c r="AE82" i="29"/>
  <c r="AC82" i="29"/>
  <c r="W82" i="29"/>
  <c r="U82" i="29"/>
  <c r="S82" i="29"/>
  <c r="AA82" i="29" s="1"/>
  <c r="Q82" i="29"/>
  <c r="Y82" i="29" s="1"/>
  <c r="AM81" i="29"/>
  <c r="AK81" i="29"/>
  <c r="AL81" i="29" s="1"/>
  <c r="AI81" i="29"/>
  <c r="AG81" i="29"/>
  <c r="AH81" i="29" s="1"/>
  <c r="AE81" i="29"/>
  <c r="AC81" i="29"/>
  <c r="W81" i="29"/>
  <c r="U81" i="29"/>
  <c r="S81" i="29"/>
  <c r="AA81" i="29" s="1"/>
  <c r="Q81" i="29"/>
  <c r="Y81" i="29" s="1"/>
  <c r="AM80" i="29"/>
  <c r="AK80" i="29"/>
  <c r="AL80" i="29" s="1"/>
  <c r="AI80" i="29"/>
  <c r="AG80" i="29"/>
  <c r="AH80" i="29" s="1"/>
  <c r="AE80" i="29"/>
  <c r="AC80" i="29"/>
  <c r="W80" i="29"/>
  <c r="U80" i="29"/>
  <c r="S80" i="29"/>
  <c r="AA80" i="29" s="1"/>
  <c r="Q80" i="29"/>
  <c r="Y80" i="29" s="1"/>
  <c r="AM79" i="29"/>
  <c r="AK79" i="29"/>
  <c r="AL79" i="29" s="1"/>
  <c r="AI79" i="29"/>
  <c r="AG79" i="29"/>
  <c r="AH79" i="29" s="1"/>
  <c r="AE79" i="29"/>
  <c r="AC79" i="29"/>
  <c r="W79" i="29"/>
  <c r="U79" i="29"/>
  <c r="S79" i="29"/>
  <c r="AA79" i="29" s="1"/>
  <c r="Q79" i="29"/>
  <c r="Y79" i="29" s="1"/>
  <c r="AM78" i="29"/>
  <c r="AK78" i="29"/>
  <c r="AL78" i="29" s="1"/>
  <c r="AI78" i="29"/>
  <c r="AG78" i="29"/>
  <c r="AH78" i="29" s="1"/>
  <c r="AE78" i="29"/>
  <c r="AC78" i="29"/>
  <c r="W78" i="29"/>
  <c r="U78" i="29"/>
  <c r="S78" i="29"/>
  <c r="AA78" i="29" s="1"/>
  <c r="Q78" i="29"/>
  <c r="Y78" i="29" s="1"/>
  <c r="AM77" i="29"/>
  <c r="AK77" i="29"/>
  <c r="AL77" i="29" s="1"/>
  <c r="AI77" i="29"/>
  <c r="AG77" i="29"/>
  <c r="AH77" i="29" s="1"/>
  <c r="AE77" i="29"/>
  <c r="AC77" i="29"/>
  <c r="W77" i="29"/>
  <c r="U77" i="29"/>
  <c r="S77" i="29"/>
  <c r="AA77" i="29" s="1"/>
  <c r="Q77" i="29"/>
  <c r="Y77" i="29" s="1"/>
  <c r="AM76" i="29"/>
  <c r="AK76" i="29"/>
  <c r="AL76" i="29" s="1"/>
  <c r="AI76" i="29"/>
  <c r="AG76" i="29"/>
  <c r="AH76" i="29" s="1"/>
  <c r="AE76" i="29"/>
  <c r="AC76" i="29"/>
  <c r="W76" i="29"/>
  <c r="U76" i="29"/>
  <c r="S76" i="29"/>
  <c r="AA76" i="29" s="1"/>
  <c r="Q76" i="29"/>
  <c r="Y76" i="29" s="1"/>
  <c r="AM75" i="29"/>
  <c r="AK75" i="29"/>
  <c r="AL75" i="29" s="1"/>
  <c r="AI75" i="29"/>
  <c r="AG75" i="29"/>
  <c r="AH75" i="29" s="1"/>
  <c r="AE75" i="29"/>
  <c r="AC75" i="29"/>
  <c r="W75" i="29"/>
  <c r="U75" i="29"/>
  <c r="S75" i="29"/>
  <c r="AA75" i="29" s="1"/>
  <c r="Q75" i="29"/>
  <c r="Y75" i="29" s="1"/>
  <c r="AM74" i="29"/>
  <c r="AK74" i="29"/>
  <c r="AL74" i="29" s="1"/>
  <c r="AI74" i="29"/>
  <c r="AG74" i="29"/>
  <c r="AH74" i="29" s="1"/>
  <c r="AE74" i="29"/>
  <c r="AC74" i="29"/>
  <c r="W74" i="29"/>
  <c r="U74" i="29"/>
  <c r="S74" i="29"/>
  <c r="AA74" i="29" s="1"/>
  <c r="Q74" i="29"/>
  <c r="Y74" i="29" s="1"/>
  <c r="AM73" i="29"/>
  <c r="AK73" i="29"/>
  <c r="AL73" i="29" s="1"/>
  <c r="AI73" i="29"/>
  <c r="AG73" i="29"/>
  <c r="AH73" i="29" s="1"/>
  <c r="AE73" i="29"/>
  <c r="AC73" i="29"/>
  <c r="W73" i="29"/>
  <c r="U73" i="29"/>
  <c r="S73" i="29"/>
  <c r="AA73" i="29" s="1"/>
  <c r="Q73" i="29"/>
  <c r="Y73" i="29" s="1"/>
  <c r="AM72" i="29"/>
  <c r="AK72" i="29"/>
  <c r="AL72" i="29" s="1"/>
  <c r="AI72" i="29"/>
  <c r="AG72" i="29"/>
  <c r="AH72" i="29" s="1"/>
  <c r="AE72" i="29"/>
  <c r="AC72" i="29"/>
  <c r="W72" i="29"/>
  <c r="U72" i="29"/>
  <c r="S72" i="29"/>
  <c r="AA72" i="29" s="1"/>
  <c r="Q72" i="29"/>
  <c r="Y72" i="29" s="1"/>
  <c r="AM71" i="29"/>
  <c r="AK71" i="29"/>
  <c r="AL71" i="29" s="1"/>
  <c r="AI71" i="29"/>
  <c r="AG71" i="29"/>
  <c r="AH71" i="29" s="1"/>
  <c r="AE71" i="29"/>
  <c r="AC71" i="29"/>
  <c r="W71" i="29"/>
  <c r="U71" i="29"/>
  <c r="S71" i="29"/>
  <c r="AA71" i="29" s="1"/>
  <c r="Q71" i="29"/>
  <c r="Y71" i="29" s="1"/>
  <c r="AM70" i="29"/>
  <c r="AK70" i="29"/>
  <c r="AL70" i="29" s="1"/>
  <c r="AI70" i="29"/>
  <c r="AG70" i="29"/>
  <c r="AH70" i="29" s="1"/>
  <c r="AE70" i="29"/>
  <c r="AC70" i="29"/>
  <c r="W70" i="29"/>
  <c r="U70" i="29"/>
  <c r="S70" i="29"/>
  <c r="AA70" i="29" s="1"/>
  <c r="Q70" i="29"/>
  <c r="Y70" i="29" s="1"/>
  <c r="AM69" i="29"/>
  <c r="AK69" i="29"/>
  <c r="AL69" i="29" s="1"/>
  <c r="AI69" i="29"/>
  <c r="AG69" i="29"/>
  <c r="AH69" i="29" s="1"/>
  <c r="AE69" i="29"/>
  <c r="AC69" i="29"/>
  <c r="W69" i="29"/>
  <c r="U69" i="29"/>
  <c r="S69" i="29"/>
  <c r="AA69" i="29" s="1"/>
  <c r="Q69" i="29"/>
  <c r="Y69" i="29" s="1"/>
  <c r="AM68" i="29"/>
  <c r="AK68" i="29"/>
  <c r="AL68" i="29" s="1"/>
  <c r="AI68" i="29"/>
  <c r="AG68" i="29"/>
  <c r="AH68" i="29" s="1"/>
  <c r="AE68" i="29"/>
  <c r="AC68" i="29"/>
  <c r="W68" i="29"/>
  <c r="U68" i="29"/>
  <c r="S68" i="29"/>
  <c r="AA68" i="29" s="1"/>
  <c r="Q68" i="29"/>
  <c r="Y68" i="29" s="1"/>
  <c r="AM67" i="29"/>
  <c r="AK67" i="29"/>
  <c r="AL67" i="29" s="1"/>
  <c r="AI67" i="29"/>
  <c r="AG67" i="29"/>
  <c r="AH67" i="29" s="1"/>
  <c r="AE67" i="29"/>
  <c r="AC67" i="29"/>
  <c r="W67" i="29"/>
  <c r="U67" i="29"/>
  <c r="S67" i="29"/>
  <c r="AA67" i="29" s="1"/>
  <c r="Q67" i="29"/>
  <c r="Y67" i="29" s="1"/>
  <c r="AM66" i="29"/>
  <c r="AK66" i="29"/>
  <c r="AL66" i="29" s="1"/>
  <c r="AI66" i="29"/>
  <c r="AG66" i="29"/>
  <c r="AH66" i="29" s="1"/>
  <c r="AE66" i="29"/>
  <c r="AC66" i="29"/>
  <c r="W66" i="29"/>
  <c r="U66" i="29"/>
  <c r="S66" i="29"/>
  <c r="AA66" i="29" s="1"/>
  <c r="Q66" i="29"/>
  <c r="Y66" i="29" s="1"/>
  <c r="AM65" i="29"/>
  <c r="AK65" i="29"/>
  <c r="AL65" i="29" s="1"/>
  <c r="AI65" i="29"/>
  <c r="AG65" i="29"/>
  <c r="AH65" i="29" s="1"/>
  <c r="AE65" i="29"/>
  <c r="AC65" i="29"/>
  <c r="W65" i="29"/>
  <c r="U65" i="29"/>
  <c r="S65" i="29"/>
  <c r="AA65" i="29" s="1"/>
  <c r="Q65" i="29"/>
  <c r="Y65" i="29" s="1"/>
  <c r="AM64" i="29"/>
  <c r="AK64" i="29"/>
  <c r="AL64" i="29" s="1"/>
  <c r="AI64" i="29"/>
  <c r="AG64" i="29"/>
  <c r="AH64" i="29" s="1"/>
  <c r="AE64" i="29"/>
  <c r="AC64" i="29"/>
  <c r="W64" i="29"/>
  <c r="U64" i="29"/>
  <c r="S64" i="29"/>
  <c r="AA64" i="29" s="1"/>
  <c r="Q64" i="29"/>
  <c r="Y64" i="29" s="1"/>
  <c r="AM63" i="29"/>
  <c r="AK63" i="29"/>
  <c r="AL63" i="29" s="1"/>
  <c r="AI63" i="29"/>
  <c r="AG63" i="29"/>
  <c r="AH63" i="29" s="1"/>
  <c r="AE63" i="29"/>
  <c r="AC63" i="29"/>
  <c r="W63" i="29"/>
  <c r="U63" i="29"/>
  <c r="S63" i="29"/>
  <c r="AA63" i="29" s="1"/>
  <c r="Q63" i="29"/>
  <c r="Y63" i="29" s="1"/>
  <c r="AM62" i="29"/>
  <c r="AK62" i="29"/>
  <c r="AL62" i="29" s="1"/>
  <c r="AI62" i="29"/>
  <c r="AG62" i="29"/>
  <c r="AH62" i="29" s="1"/>
  <c r="AE62" i="29"/>
  <c r="AC62" i="29"/>
  <c r="W62" i="29"/>
  <c r="U62" i="29"/>
  <c r="S62" i="29"/>
  <c r="AA62" i="29" s="1"/>
  <c r="Q62" i="29"/>
  <c r="Y62" i="29" s="1"/>
  <c r="AM61" i="29"/>
  <c r="AK61" i="29"/>
  <c r="AL61" i="29" s="1"/>
  <c r="AI61" i="29"/>
  <c r="AG61" i="29"/>
  <c r="AH61" i="29" s="1"/>
  <c r="AE61" i="29"/>
  <c r="AC61" i="29"/>
  <c r="W61" i="29"/>
  <c r="U61" i="29"/>
  <c r="S61" i="29"/>
  <c r="AA61" i="29" s="1"/>
  <c r="Q61" i="29"/>
  <c r="Y61" i="29" s="1"/>
  <c r="AM60" i="29"/>
  <c r="AK60" i="29"/>
  <c r="AL60" i="29" s="1"/>
  <c r="AI60" i="29"/>
  <c r="AG60" i="29"/>
  <c r="AH60" i="29" s="1"/>
  <c r="AE60" i="29"/>
  <c r="AC60" i="29"/>
  <c r="W60" i="29"/>
  <c r="U60" i="29"/>
  <c r="S60" i="29"/>
  <c r="AA60" i="29" s="1"/>
  <c r="Q60" i="29"/>
  <c r="Y60" i="29" s="1"/>
  <c r="AM59" i="29"/>
  <c r="AK59" i="29"/>
  <c r="AL59" i="29" s="1"/>
  <c r="AI59" i="29"/>
  <c r="AG59" i="29"/>
  <c r="AH59" i="29" s="1"/>
  <c r="AE59" i="29"/>
  <c r="AC59" i="29"/>
  <c r="W59" i="29"/>
  <c r="U59" i="29"/>
  <c r="S59" i="29"/>
  <c r="AA59" i="29" s="1"/>
  <c r="Q59" i="29"/>
  <c r="Y59" i="29" s="1"/>
  <c r="AM58" i="29"/>
  <c r="AK58" i="29"/>
  <c r="AL58" i="29" s="1"/>
  <c r="AI58" i="29"/>
  <c r="AG58" i="29"/>
  <c r="AH58" i="29" s="1"/>
  <c r="AE58" i="29"/>
  <c r="AC58" i="29"/>
  <c r="W58" i="29"/>
  <c r="U58" i="29"/>
  <c r="S58" i="29"/>
  <c r="AA58" i="29" s="1"/>
  <c r="Q58" i="29"/>
  <c r="Y58" i="29" s="1"/>
  <c r="AM57" i="29"/>
  <c r="AK57" i="29"/>
  <c r="AL57" i="29" s="1"/>
  <c r="AI57" i="29"/>
  <c r="AG57" i="29"/>
  <c r="AH57" i="29" s="1"/>
  <c r="AE57" i="29"/>
  <c r="AC57" i="29"/>
  <c r="W57" i="29"/>
  <c r="U57" i="29"/>
  <c r="S57" i="29"/>
  <c r="AA57" i="29" s="1"/>
  <c r="Q57" i="29"/>
  <c r="Y57" i="29" s="1"/>
  <c r="AM56" i="29"/>
  <c r="AK56" i="29"/>
  <c r="AL56" i="29" s="1"/>
  <c r="AI56" i="29"/>
  <c r="AG56" i="29"/>
  <c r="AH56" i="29" s="1"/>
  <c r="AE56" i="29"/>
  <c r="AC56" i="29"/>
  <c r="W56" i="29"/>
  <c r="U56" i="29"/>
  <c r="S56" i="29"/>
  <c r="AA56" i="29" s="1"/>
  <c r="Q56" i="29"/>
  <c r="Y56" i="29" s="1"/>
  <c r="AM55" i="29"/>
  <c r="AK55" i="29"/>
  <c r="AL55" i="29" s="1"/>
  <c r="AI55" i="29"/>
  <c r="AG55" i="29"/>
  <c r="AH55" i="29" s="1"/>
  <c r="AE55" i="29"/>
  <c r="AC55" i="29"/>
  <c r="W55" i="29"/>
  <c r="U55" i="29"/>
  <c r="S55" i="29"/>
  <c r="AA55" i="29" s="1"/>
  <c r="Q55" i="29"/>
  <c r="Y55" i="29" s="1"/>
  <c r="AM54" i="29"/>
  <c r="AK54" i="29"/>
  <c r="AL54" i="29" s="1"/>
  <c r="AI54" i="29"/>
  <c r="AG54" i="29"/>
  <c r="AH54" i="29" s="1"/>
  <c r="AE54" i="29"/>
  <c r="AC54" i="29"/>
  <c r="W54" i="29"/>
  <c r="U54" i="29"/>
  <c r="S54" i="29"/>
  <c r="AA54" i="29" s="1"/>
  <c r="Q54" i="29"/>
  <c r="Y54" i="29" s="1"/>
  <c r="AM53" i="29"/>
  <c r="AK53" i="29"/>
  <c r="AL53" i="29" s="1"/>
  <c r="AI53" i="29"/>
  <c r="AG53" i="29"/>
  <c r="AH53" i="29" s="1"/>
  <c r="AE53" i="29"/>
  <c r="AC53" i="29"/>
  <c r="W53" i="29"/>
  <c r="U53" i="29"/>
  <c r="S53" i="29"/>
  <c r="AA53" i="29" s="1"/>
  <c r="Q53" i="29"/>
  <c r="Y53" i="29" s="1"/>
  <c r="AM52" i="29"/>
  <c r="AK52" i="29"/>
  <c r="AL52" i="29" s="1"/>
  <c r="AI52" i="29"/>
  <c r="AG52" i="29"/>
  <c r="AH52" i="29" s="1"/>
  <c r="AE52" i="29"/>
  <c r="AC52" i="29"/>
  <c r="W52" i="29"/>
  <c r="U52" i="29"/>
  <c r="S52" i="29"/>
  <c r="AA52" i="29" s="1"/>
  <c r="Q52" i="29"/>
  <c r="Y52" i="29" s="1"/>
  <c r="AM51" i="29"/>
  <c r="AK51" i="29"/>
  <c r="AL51" i="29" s="1"/>
  <c r="AI51" i="29"/>
  <c r="AG51" i="29"/>
  <c r="AH51" i="29" s="1"/>
  <c r="AE51" i="29"/>
  <c r="AC51" i="29"/>
  <c r="W51" i="29"/>
  <c r="U51" i="29"/>
  <c r="S51" i="29"/>
  <c r="AA51" i="29" s="1"/>
  <c r="Q51" i="29"/>
  <c r="Y51" i="29" s="1"/>
  <c r="AM50" i="29"/>
  <c r="AK50" i="29"/>
  <c r="AL50" i="29" s="1"/>
  <c r="AI50" i="29"/>
  <c r="AG50" i="29"/>
  <c r="AH50" i="29" s="1"/>
  <c r="AE50" i="29"/>
  <c r="AC50" i="29"/>
  <c r="W50" i="29"/>
  <c r="U50" i="29"/>
  <c r="S50" i="29"/>
  <c r="AA50" i="29" s="1"/>
  <c r="Q50" i="29"/>
  <c r="Y50" i="29" s="1"/>
  <c r="AM49" i="29"/>
  <c r="AK49" i="29"/>
  <c r="AL49" i="29" s="1"/>
  <c r="AI49" i="29"/>
  <c r="AG49" i="29"/>
  <c r="AH49" i="29" s="1"/>
  <c r="AE49" i="29"/>
  <c r="AC49" i="29"/>
  <c r="W49" i="29"/>
  <c r="U49" i="29"/>
  <c r="S49" i="29"/>
  <c r="AA49" i="29" s="1"/>
  <c r="Q49" i="29"/>
  <c r="Y49" i="29" s="1"/>
  <c r="AM48" i="29"/>
  <c r="AK48" i="29"/>
  <c r="AL48" i="29" s="1"/>
  <c r="AI48" i="29"/>
  <c r="AG48" i="29"/>
  <c r="AH48" i="29" s="1"/>
  <c r="AE48" i="29"/>
  <c r="AC48" i="29"/>
  <c r="W48" i="29"/>
  <c r="U48" i="29"/>
  <c r="S48" i="29"/>
  <c r="AA48" i="29" s="1"/>
  <c r="Q48" i="29"/>
  <c r="Y48" i="29" s="1"/>
  <c r="AM47" i="29"/>
  <c r="AK47" i="29"/>
  <c r="AL47" i="29" s="1"/>
  <c r="AI47" i="29"/>
  <c r="AG47" i="29"/>
  <c r="AH47" i="29" s="1"/>
  <c r="AE47" i="29"/>
  <c r="AC47" i="29"/>
  <c r="W47" i="29"/>
  <c r="U47" i="29"/>
  <c r="S47" i="29"/>
  <c r="AA47" i="29" s="1"/>
  <c r="Q47" i="29"/>
  <c r="Y47" i="29" s="1"/>
  <c r="AM46" i="29"/>
  <c r="AK46" i="29"/>
  <c r="AL46" i="29" s="1"/>
  <c r="AI46" i="29"/>
  <c r="AG46" i="29"/>
  <c r="AH46" i="29" s="1"/>
  <c r="AE46" i="29"/>
  <c r="AC46" i="29"/>
  <c r="W46" i="29"/>
  <c r="U46" i="29"/>
  <c r="S46" i="29"/>
  <c r="AA46" i="29" s="1"/>
  <c r="Q46" i="29"/>
  <c r="Y46" i="29" s="1"/>
  <c r="AM45" i="29"/>
  <c r="AK45" i="29"/>
  <c r="AL45" i="29" s="1"/>
  <c r="AI45" i="29"/>
  <c r="AG45" i="29"/>
  <c r="AH45" i="29" s="1"/>
  <c r="AE45" i="29"/>
  <c r="AC45" i="29"/>
  <c r="W45" i="29"/>
  <c r="U45" i="29"/>
  <c r="S45" i="29"/>
  <c r="AA45" i="29" s="1"/>
  <c r="Q45" i="29"/>
  <c r="Y45" i="29" s="1"/>
  <c r="AM44" i="29"/>
  <c r="AK44" i="29"/>
  <c r="AL44" i="29" s="1"/>
  <c r="AI44" i="29"/>
  <c r="AG44" i="29"/>
  <c r="AH44" i="29" s="1"/>
  <c r="AE44" i="29"/>
  <c r="AC44" i="29"/>
  <c r="W44" i="29"/>
  <c r="U44" i="29"/>
  <c r="S44" i="29"/>
  <c r="AA44" i="29" s="1"/>
  <c r="Q44" i="29"/>
  <c r="Y44" i="29" s="1"/>
  <c r="AM43" i="29"/>
  <c r="AK43" i="29"/>
  <c r="AL43" i="29" s="1"/>
  <c r="AI43" i="29"/>
  <c r="AG43" i="29"/>
  <c r="AH43" i="29" s="1"/>
  <c r="AE43" i="29"/>
  <c r="AC43" i="29"/>
  <c r="W43" i="29"/>
  <c r="U43" i="29"/>
  <c r="S43" i="29"/>
  <c r="AA43" i="29" s="1"/>
  <c r="Q43" i="29"/>
  <c r="Y43" i="29" s="1"/>
  <c r="AM42" i="29"/>
  <c r="AK42" i="29"/>
  <c r="AL42" i="29" s="1"/>
  <c r="AI42" i="29"/>
  <c r="AG42" i="29"/>
  <c r="AH42" i="29" s="1"/>
  <c r="AE42" i="29"/>
  <c r="AC42" i="29"/>
  <c r="W42" i="29"/>
  <c r="U42" i="29"/>
  <c r="S42" i="29"/>
  <c r="AA42" i="29" s="1"/>
  <c r="Q42" i="29"/>
  <c r="Y42" i="29" s="1"/>
  <c r="AM41" i="29"/>
  <c r="AK41" i="29"/>
  <c r="AL41" i="29" s="1"/>
  <c r="AI41" i="29"/>
  <c r="AG41" i="29"/>
  <c r="AH41" i="29" s="1"/>
  <c r="AE41" i="29"/>
  <c r="AC41" i="29"/>
  <c r="W41" i="29"/>
  <c r="U41" i="29"/>
  <c r="S41" i="29"/>
  <c r="AA41" i="29" s="1"/>
  <c r="Q41" i="29"/>
  <c r="Y41" i="29" s="1"/>
  <c r="AM40" i="29"/>
  <c r="AK40" i="29"/>
  <c r="AL40" i="29" s="1"/>
  <c r="AI40" i="29"/>
  <c r="AG40" i="29"/>
  <c r="AH40" i="29" s="1"/>
  <c r="AE40" i="29"/>
  <c r="AC40" i="29"/>
  <c r="W40" i="29"/>
  <c r="U40" i="29"/>
  <c r="S40" i="29"/>
  <c r="AA40" i="29" s="1"/>
  <c r="Q40" i="29"/>
  <c r="Y40" i="29" s="1"/>
  <c r="AM39" i="29"/>
  <c r="AK39" i="29"/>
  <c r="AL39" i="29" s="1"/>
  <c r="AI39" i="29"/>
  <c r="AG39" i="29"/>
  <c r="AH39" i="29" s="1"/>
  <c r="AE39" i="29"/>
  <c r="AC39" i="29"/>
  <c r="W39" i="29"/>
  <c r="U39" i="29"/>
  <c r="S39" i="29"/>
  <c r="AA39" i="29" s="1"/>
  <c r="Q39" i="29"/>
  <c r="Y39" i="29" s="1"/>
  <c r="AM38" i="29"/>
  <c r="AK38" i="29"/>
  <c r="AL38" i="29" s="1"/>
  <c r="AI38" i="29"/>
  <c r="AG38" i="29"/>
  <c r="AH38" i="29" s="1"/>
  <c r="AE38" i="29"/>
  <c r="AC38" i="29"/>
  <c r="W38" i="29"/>
  <c r="U38" i="29"/>
  <c r="S38" i="29"/>
  <c r="AA38" i="29" s="1"/>
  <c r="Q38" i="29"/>
  <c r="Y38" i="29" s="1"/>
  <c r="AM37" i="29"/>
  <c r="AK37" i="29"/>
  <c r="AL37" i="29" s="1"/>
  <c r="AI37" i="29"/>
  <c r="AG37" i="29"/>
  <c r="AH37" i="29" s="1"/>
  <c r="AE37" i="29"/>
  <c r="AC37" i="29"/>
  <c r="W37" i="29"/>
  <c r="U37" i="29"/>
  <c r="S37" i="29"/>
  <c r="AA37" i="29" s="1"/>
  <c r="Q37" i="29"/>
  <c r="Y37" i="29" s="1"/>
  <c r="AM36" i="29"/>
  <c r="AK36" i="29"/>
  <c r="AL36" i="29" s="1"/>
  <c r="AI36" i="29"/>
  <c r="AG36" i="29"/>
  <c r="AH36" i="29" s="1"/>
  <c r="AE36" i="29"/>
  <c r="AC36" i="29"/>
  <c r="W36" i="29"/>
  <c r="U36" i="29"/>
  <c r="S36" i="29"/>
  <c r="AA36" i="29" s="1"/>
  <c r="Q36" i="29"/>
  <c r="Y36" i="29" s="1"/>
  <c r="AM35" i="29"/>
  <c r="AK35" i="29"/>
  <c r="AL35" i="29" s="1"/>
  <c r="AI35" i="29"/>
  <c r="AG35" i="29"/>
  <c r="AH35" i="29" s="1"/>
  <c r="AE35" i="29"/>
  <c r="AC35" i="29"/>
  <c r="W35" i="29"/>
  <c r="U35" i="29"/>
  <c r="S35" i="29"/>
  <c r="AA35" i="29" s="1"/>
  <c r="Q35" i="29"/>
  <c r="Y35" i="29" s="1"/>
  <c r="AM34" i="29"/>
  <c r="AK34" i="29"/>
  <c r="AL34" i="29" s="1"/>
  <c r="AI34" i="29"/>
  <c r="AG34" i="29"/>
  <c r="AH34" i="29" s="1"/>
  <c r="AE34" i="29"/>
  <c r="AC34" i="29"/>
  <c r="W34" i="29"/>
  <c r="U34" i="29"/>
  <c r="S34" i="29"/>
  <c r="AA34" i="29" s="1"/>
  <c r="Q34" i="29"/>
  <c r="Y34" i="29" s="1"/>
  <c r="AM33" i="29"/>
  <c r="AK33" i="29"/>
  <c r="AL33" i="29" s="1"/>
  <c r="AI33" i="29"/>
  <c r="L6" i="4" s="1"/>
  <c r="AG33" i="29"/>
  <c r="AH33" i="29" s="1"/>
  <c r="AE33" i="29"/>
  <c r="AC33" i="29"/>
  <c r="W33" i="29"/>
  <c r="L5" i="4" s="1"/>
  <c r="U33" i="29"/>
  <c r="S33" i="29"/>
  <c r="Q33" i="29"/>
  <c r="Y33" i="29" s="1"/>
  <c r="AM30" i="29"/>
  <c r="AK30" i="29"/>
  <c r="AL30" i="29" s="1"/>
  <c r="AI30" i="29"/>
  <c r="AG30" i="29"/>
  <c r="AH30" i="29" s="1"/>
  <c r="AE30" i="29"/>
  <c r="AC30" i="29"/>
  <c r="W30" i="29"/>
  <c r="U30" i="29"/>
  <c r="S30" i="29"/>
  <c r="AA30" i="29" s="1"/>
  <c r="Q30" i="29"/>
  <c r="Y30" i="29" s="1"/>
  <c r="AM29" i="29"/>
  <c r="AK29" i="29"/>
  <c r="AL29" i="29" s="1"/>
  <c r="AI29" i="29"/>
  <c r="AG29" i="29"/>
  <c r="AH29" i="29" s="1"/>
  <c r="AE29" i="29"/>
  <c r="AC29" i="29"/>
  <c r="W29" i="29"/>
  <c r="U29" i="29"/>
  <c r="S29" i="29"/>
  <c r="AA29" i="29" s="1"/>
  <c r="Q29" i="29"/>
  <c r="Y29" i="29" s="1"/>
  <c r="AM28" i="29"/>
  <c r="AK28" i="29"/>
  <c r="AL28" i="29" s="1"/>
  <c r="AI28" i="29"/>
  <c r="AG28" i="29"/>
  <c r="AH28" i="29" s="1"/>
  <c r="AE28" i="29"/>
  <c r="AC28" i="29"/>
  <c r="W28" i="29"/>
  <c r="U28" i="29"/>
  <c r="S28" i="29"/>
  <c r="AA28" i="29" s="1"/>
  <c r="Q28" i="29"/>
  <c r="Y28" i="29" s="1"/>
  <c r="AM27" i="29"/>
  <c r="AK27" i="29"/>
  <c r="AL27" i="29" s="1"/>
  <c r="AI27" i="29"/>
  <c r="AG27" i="29"/>
  <c r="AH27" i="29" s="1"/>
  <c r="AE27" i="29"/>
  <c r="AC27" i="29"/>
  <c r="W27" i="29"/>
  <c r="U27" i="29"/>
  <c r="S27" i="29"/>
  <c r="AA27" i="29" s="1"/>
  <c r="Q27" i="29"/>
  <c r="Y27" i="29" s="1"/>
  <c r="AM26" i="29"/>
  <c r="AK26" i="29"/>
  <c r="AL26" i="29" s="1"/>
  <c r="AI26" i="29"/>
  <c r="AG26" i="29"/>
  <c r="AH26" i="29" s="1"/>
  <c r="AE26" i="29"/>
  <c r="AC26" i="29"/>
  <c r="W26" i="29"/>
  <c r="U26" i="29"/>
  <c r="S26" i="29"/>
  <c r="AA26" i="29" s="1"/>
  <c r="Q26" i="29"/>
  <c r="Y26" i="29" s="1"/>
  <c r="AM25" i="29"/>
  <c r="AK25" i="29"/>
  <c r="AL25" i="29" s="1"/>
  <c r="AI25" i="29"/>
  <c r="K6" i="4" s="1"/>
  <c r="AG25" i="29"/>
  <c r="AH25" i="29" s="1"/>
  <c r="AE25" i="29"/>
  <c r="AC25" i="29"/>
  <c r="W25" i="29"/>
  <c r="K5" i="4" s="1"/>
  <c r="U25" i="29"/>
  <c r="S25" i="29"/>
  <c r="K4" i="4" s="1"/>
  <c r="Q25" i="29"/>
  <c r="Y25" i="29" s="1"/>
  <c r="AM24" i="29"/>
  <c r="AK24" i="29"/>
  <c r="AL24" i="29" s="1"/>
  <c r="AI24" i="29"/>
  <c r="AG24" i="29"/>
  <c r="AH24" i="29" s="1"/>
  <c r="AE24" i="29"/>
  <c r="AC24" i="29"/>
  <c r="W24" i="29"/>
  <c r="U24" i="29"/>
  <c r="S24" i="29"/>
  <c r="AA24" i="29" s="1"/>
  <c r="Q24" i="29"/>
  <c r="Y24" i="29" s="1"/>
  <c r="AM23" i="29"/>
  <c r="AK23" i="29"/>
  <c r="AL23" i="29" s="1"/>
  <c r="AI23" i="29"/>
  <c r="AG23" i="29"/>
  <c r="AH23" i="29" s="1"/>
  <c r="AE23" i="29"/>
  <c r="AC23" i="29"/>
  <c r="W23" i="29"/>
  <c r="U23" i="29"/>
  <c r="S23" i="29"/>
  <c r="AA23" i="29" s="1"/>
  <c r="Q23" i="29"/>
  <c r="Y23" i="29" s="1"/>
  <c r="AK22" i="29"/>
  <c r="AI22" i="29"/>
  <c r="AG22" i="29"/>
  <c r="AH22" i="29" s="1"/>
  <c r="W22" i="29"/>
  <c r="U22" i="29"/>
  <c r="S22" i="29"/>
  <c r="Q22" i="29"/>
  <c r="AK21" i="29"/>
  <c r="AI21" i="29"/>
  <c r="AG21" i="29"/>
  <c r="AH21" i="29" s="1"/>
  <c r="W21" i="29"/>
  <c r="U21" i="29"/>
  <c r="S21" i="29"/>
  <c r="Q21" i="29"/>
  <c r="AM20" i="29"/>
  <c r="AK20" i="29"/>
  <c r="AL20" i="29" s="1"/>
  <c r="AI20" i="29"/>
  <c r="AG20" i="29"/>
  <c r="AH20" i="29" s="1"/>
  <c r="AE20" i="29"/>
  <c r="AC20" i="29"/>
  <c r="W20" i="29"/>
  <c r="U20" i="29"/>
  <c r="S20" i="29"/>
  <c r="AA20" i="29" s="1"/>
  <c r="Q20" i="29"/>
  <c r="Y20" i="29" s="1"/>
  <c r="AM19" i="29"/>
  <c r="AK19" i="29"/>
  <c r="AL19" i="29" s="1"/>
  <c r="AI19" i="29"/>
  <c r="O6" i="4" s="1"/>
  <c r="AG19" i="29"/>
  <c r="AH19" i="29" s="1"/>
  <c r="AE19" i="29"/>
  <c r="AC19" i="29"/>
  <c r="W19" i="29"/>
  <c r="O5" i="4" s="1"/>
  <c r="U19" i="29"/>
  <c r="S19" i="29"/>
  <c r="Q19" i="29"/>
  <c r="Y19" i="29" s="1"/>
  <c r="AM18" i="29"/>
  <c r="AK18" i="29"/>
  <c r="AL18" i="29" s="1"/>
  <c r="AI18" i="29"/>
  <c r="AG18" i="29"/>
  <c r="AH18" i="29" s="1"/>
  <c r="AE18" i="29"/>
  <c r="AC18" i="29"/>
  <c r="W18" i="29"/>
  <c r="U18" i="29"/>
  <c r="S18" i="29"/>
  <c r="AA18" i="29" s="1"/>
  <c r="Q18" i="29"/>
  <c r="Y18" i="29" s="1"/>
  <c r="AM17" i="29"/>
  <c r="AK17" i="29"/>
  <c r="AL17" i="29" s="1"/>
  <c r="AI17" i="29"/>
  <c r="AG17" i="29"/>
  <c r="AH17" i="29" s="1"/>
  <c r="AE17" i="29"/>
  <c r="AC17" i="29"/>
  <c r="W17" i="29"/>
  <c r="U17" i="29"/>
  <c r="S17" i="29"/>
  <c r="AA17" i="29" s="1"/>
  <c r="Q17" i="29"/>
  <c r="Y17" i="29" s="1"/>
  <c r="AM16" i="29"/>
  <c r="AK16" i="29"/>
  <c r="AL16" i="29" s="1"/>
  <c r="AI16" i="29"/>
  <c r="AG16" i="29"/>
  <c r="AH16" i="29" s="1"/>
  <c r="AE16" i="29"/>
  <c r="AC16" i="29"/>
  <c r="W16" i="29"/>
  <c r="U16" i="29"/>
  <c r="S16" i="29"/>
  <c r="AA16" i="29" s="1"/>
  <c r="Q16" i="29"/>
  <c r="Y16" i="29" s="1"/>
  <c r="AM15" i="29"/>
  <c r="AK15" i="29"/>
  <c r="AL15" i="29" s="1"/>
  <c r="AI15" i="29"/>
  <c r="AG15" i="29"/>
  <c r="AH15" i="29" s="1"/>
  <c r="AE15" i="29"/>
  <c r="AC15" i="29"/>
  <c r="W15" i="29"/>
  <c r="U15" i="29"/>
  <c r="S15" i="29"/>
  <c r="AA15" i="29" s="1"/>
  <c r="Q15" i="29"/>
  <c r="Y15" i="29" s="1"/>
  <c r="AI14" i="29"/>
  <c r="AG14" i="29"/>
  <c r="AH14" i="29" s="1"/>
  <c r="W14" i="29"/>
  <c r="U14" i="29"/>
  <c r="S14" i="29"/>
  <c r="Q14" i="29"/>
  <c r="AM13" i="29"/>
  <c r="AK13" i="29"/>
  <c r="AL13" i="29" s="1"/>
  <c r="AI13" i="29"/>
  <c r="M6" i="4" s="1"/>
  <c r="AG13" i="29"/>
  <c r="AH13" i="29" s="1"/>
  <c r="AE13" i="29"/>
  <c r="AC13" i="29"/>
  <c r="W13" i="29"/>
  <c r="M5" i="4" s="1"/>
  <c r="U13" i="29"/>
  <c r="S13" i="29"/>
  <c r="M4" i="4" s="1"/>
  <c r="Q13" i="29"/>
  <c r="Y13" i="29" s="1"/>
  <c r="AM373" i="30"/>
  <c r="AK373" i="30"/>
  <c r="AL373" i="30" s="1"/>
  <c r="AI373" i="30"/>
  <c r="AG373" i="30"/>
  <c r="AH373" i="30" s="1"/>
  <c r="AE373" i="30"/>
  <c r="AC373" i="30"/>
  <c r="W373" i="30"/>
  <c r="U373" i="30"/>
  <c r="S373" i="30"/>
  <c r="AA373" i="30" s="1"/>
  <c r="Q373" i="30"/>
  <c r="Y373" i="30" s="1"/>
  <c r="AM372" i="30"/>
  <c r="AK372" i="30"/>
  <c r="AL372" i="30" s="1"/>
  <c r="AI372" i="30"/>
  <c r="AG372" i="30"/>
  <c r="AH372" i="30" s="1"/>
  <c r="AE372" i="30"/>
  <c r="AC372" i="30"/>
  <c r="W372" i="30"/>
  <c r="U372" i="30"/>
  <c r="S372" i="30"/>
  <c r="AA372" i="30" s="1"/>
  <c r="Q372" i="30"/>
  <c r="Y372" i="30" s="1"/>
  <c r="AM371" i="30"/>
  <c r="AK371" i="30"/>
  <c r="AL371" i="30" s="1"/>
  <c r="AI371" i="30"/>
  <c r="AG371" i="30"/>
  <c r="AH371" i="30" s="1"/>
  <c r="AE371" i="30"/>
  <c r="AC371" i="30"/>
  <c r="W371" i="30"/>
  <c r="U371" i="30"/>
  <c r="S371" i="30"/>
  <c r="AA371" i="30" s="1"/>
  <c r="Q371" i="30"/>
  <c r="Y371" i="30" s="1"/>
  <c r="AM370" i="30"/>
  <c r="AK370" i="30"/>
  <c r="AL370" i="30" s="1"/>
  <c r="AI370" i="30"/>
  <c r="AG370" i="30"/>
  <c r="AH370" i="30" s="1"/>
  <c r="AE370" i="30"/>
  <c r="AC370" i="30"/>
  <c r="W370" i="30"/>
  <c r="U370" i="30"/>
  <c r="S370" i="30"/>
  <c r="AA370" i="30" s="1"/>
  <c r="Q370" i="30"/>
  <c r="Y370" i="30" s="1"/>
  <c r="AM369" i="30"/>
  <c r="AK369" i="30"/>
  <c r="AL369" i="30" s="1"/>
  <c r="AI369" i="30"/>
  <c r="AG369" i="30"/>
  <c r="AH369" i="30" s="1"/>
  <c r="AE369" i="30"/>
  <c r="AC369" i="30"/>
  <c r="W369" i="30"/>
  <c r="U369" i="30"/>
  <c r="S369" i="30"/>
  <c r="AA369" i="30" s="1"/>
  <c r="Q369" i="30"/>
  <c r="Y369" i="30" s="1"/>
  <c r="AM368" i="30"/>
  <c r="AK368" i="30"/>
  <c r="AL368" i="30" s="1"/>
  <c r="AI368" i="30"/>
  <c r="AG368" i="30"/>
  <c r="AH368" i="30" s="1"/>
  <c r="AE368" i="30"/>
  <c r="AC368" i="30"/>
  <c r="W368" i="30"/>
  <c r="U368" i="30"/>
  <c r="S368" i="30"/>
  <c r="AA368" i="30" s="1"/>
  <c r="Q368" i="30"/>
  <c r="Y368" i="30" s="1"/>
  <c r="AM367" i="30"/>
  <c r="AK367" i="30"/>
  <c r="AL367" i="30" s="1"/>
  <c r="AI367" i="30"/>
  <c r="AG367" i="30"/>
  <c r="AH367" i="30" s="1"/>
  <c r="AE367" i="30"/>
  <c r="AC367" i="30"/>
  <c r="W367" i="30"/>
  <c r="U367" i="30"/>
  <c r="S367" i="30"/>
  <c r="AA367" i="30" s="1"/>
  <c r="Q367" i="30"/>
  <c r="Y367" i="30" s="1"/>
  <c r="AM366" i="30"/>
  <c r="AK366" i="30"/>
  <c r="AL366" i="30" s="1"/>
  <c r="AI366" i="30"/>
  <c r="AG366" i="30"/>
  <c r="AH366" i="30" s="1"/>
  <c r="AE366" i="30"/>
  <c r="AC366" i="30"/>
  <c r="W366" i="30"/>
  <c r="U366" i="30"/>
  <c r="S366" i="30"/>
  <c r="AA366" i="30" s="1"/>
  <c r="Q366" i="30"/>
  <c r="Y366" i="30" s="1"/>
  <c r="AM365" i="30"/>
  <c r="AK365" i="30"/>
  <c r="AL365" i="30" s="1"/>
  <c r="AI365" i="30"/>
  <c r="AG365" i="30"/>
  <c r="AH365" i="30" s="1"/>
  <c r="AE365" i="30"/>
  <c r="AC365" i="30"/>
  <c r="W365" i="30"/>
  <c r="U365" i="30"/>
  <c r="S365" i="30"/>
  <c r="AA365" i="30" s="1"/>
  <c r="Q365" i="30"/>
  <c r="Y365" i="30" s="1"/>
  <c r="AM364" i="30"/>
  <c r="AK364" i="30"/>
  <c r="AL364" i="30" s="1"/>
  <c r="AI364" i="30"/>
  <c r="AG364" i="30"/>
  <c r="AH364" i="30" s="1"/>
  <c r="AE364" i="30"/>
  <c r="AC364" i="30"/>
  <c r="W364" i="30"/>
  <c r="U364" i="30"/>
  <c r="S364" i="30"/>
  <c r="AA364" i="30" s="1"/>
  <c r="Q364" i="30"/>
  <c r="Y364" i="30" s="1"/>
  <c r="AM363" i="30"/>
  <c r="AK363" i="30"/>
  <c r="AL363" i="30" s="1"/>
  <c r="AI363" i="30"/>
  <c r="AG363" i="30"/>
  <c r="AH363" i="30" s="1"/>
  <c r="AE363" i="30"/>
  <c r="AC363" i="30"/>
  <c r="W363" i="30"/>
  <c r="U363" i="30"/>
  <c r="S363" i="30"/>
  <c r="AA363" i="30" s="1"/>
  <c r="Q363" i="30"/>
  <c r="Y363" i="30" s="1"/>
  <c r="AM362" i="30"/>
  <c r="AK362" i="30"/>
  <c r="AL362" i="30" s="1"/>
  <c r="AI362" i="30"/>
  <c r="AG362" i="30"/>
  <c r="AH362" i="30" s="1"/>
  <c r="AE362" i="30"/>
  <c r="AC362" i="30"/>
  <c r="W362" i="30"/>
  <c r="U362" i="30"/>
  <c r="S362" i="30"/>
  <c r="AA362" i="30" s="1"/>
  <c r="Q362" i="30"/>
  <c r="Y362" i="30" s="1"/>
  <c r="AM361" i="30"/>
  <c r="AK361" i="30"/>
  <c r="AL361" i="30" s="1"/>
  <c r="AI361" i="30"/>
  <c r="AG361" i="30"/>
  <c r="AH361" i="30" s="1"/>
  <c r="AE361" i="30"/>
  <c r="AC361" i="30"/>
  <c r="W361" i="30"/>
  <c r="U361" i="30"/>
  <c r="S361" i="30"/>
  <c r="AA361" i="30" s="1"/>
  <c r="Q361" i="30"/>
  <c r="Y361" i="30" s="1"/>
  <c r="AM360" i="30"/>
  <c r="AK360" i="30"/>
  <c r="AL360" i="30" s="1"/>
  <c r="AI360" i="30"/>
  <c r="AG360" i="30"/>
  <c r="AH360" i="30" s="1"/>
  <c r="AE360" i="30"/>
  <c r="AC360" i="30"/>
  <c r="W360" i="30"/>
  <c r="U360" i="30"/>
  <c r="S360" i="30"/>
  <c r="AA360" i="30" s="1"/>
  <c r="Q360" i="30"/>
  <c r="Y360" i="30" s="1"/>
  <c r="AM359" i="30"/>
  <c r="AK359" i="30"/>
  <c r="AL359" i="30" s="1"/>
  <c r="AI359" i="30"/>
  <c r="AG359" i="30"/>
  <c r="AH359" i="30" s="1"/>
  <c r="AE359" i="30"/>
  <c r="AC359" i="30"/>
  <c r="W359" i="30"/>
  <c r="U359" i="30"/>
  <c r="S359" i="30"/>
  <c r="AA359" i="30" s="1"/>
  <c r="Q359" i="30"/>
  <c r="Y359" i="30" s="1"/>
  <c r="AM358" i="30"/>
  <c r="AK358" i="30"/>
  <c r="AL358" i="30" s="1"/>
  <c r="AI358" i="30"/>
  <c r="AG358" i="30"/>
  <c r="AH358" i="30" s="1"/>
  <c r="AE358" i="30"/>
  <c r="AC358" i="30"/>
  <c r="W358" i="30"/>
  <c r="U358" i="30"/>
  <c r="S358" i="30"/>
  <c r="AA358" i="30" s="1"/>
  <c r="Q358" i="30"/>
  <c r="Y358" i="30" s="1"/>
  <c r="AM357" i="30"/>
  <c r="AK357" i="30"/>
  <c r="AL357" i="30" s="1"/>
  <c r="AI357" i="30"/>
  <c r="AG357" i="30"/>
  <c r="AH357" i="30" s="1"/>
  <c r="AE357" i="30"/>
  <c r="AC357" i="30"/>
  <c r="W357" i="30"/>
  <c r="U357" i="30"/>
  <c r="S357" i="30"/>
  <c r="AA357" i="30" s="1"/>
  <c r="Q357" i="30"/>
  <c r="Y357" i="30" s="1"/>
  <c r="AM356" i="30"/>
  <c r="AK356" i="30"/>
  <c r="AL356" i="30" s="1"/>
  <c r="AI356" i="30"/>
  <c r="AG356" i="30"/>
  <c r="AH356" i="30" s="1"/>
  <c r="AE356" i="30"/>
  <c r="AC356" i="30"/>
  <c r="W356" i="30"/>
  <c r="U356" i="30"/>
  <c r="S356" i="30"/>
  <c r="AA356" i="30" s="1"/>
  <c r="Q356" i="30"/>
  <c r="Y356" i="30" s="1"/>
  <c r="AM355" i="30"/>
  <c r="AK355" i="30"/>
  <c r="AL355" i="30" s="1"/>
  <c r="AI355" i="30"/>
  <c r="AG355" i="30"/>
  <c r="AH355" i="30" s="1"/>
  <c r="AE355" i="30"/>
  <c r="AC355" i="30"/>
  <c r="W355" i="30"/>
  <c r="U355" i="30"/>
  <c r="S355" i="30"/>
  <c r="AA355" i="30" s="1"/>
  <c r="Q355" i="30"/>
  <c r="Y355" i="30" s="1"/>
  <c r="AM354" i="30"/>
  <c r="AK354" i="30"/>
  <c r="AL354" i="30" s="1"/>
  <c r="AI354" i="30"/>
  <c r="AG354" i="30"/>
  <c r="AH354" i="30" s="1"/>
  <c r="AE354" i="30"/>
  <c r="AC354" i="30"/>
  <c r="W354" i="30"/>
  <c r="U354" i="30"/>
  <c r="S354" i="30"/>
  <c r="AA354" i="30" s="1"/>
  <c r="Q354" i="30"/>
  <c r="Y354" i="30" s="1"/>
  <c r="AM353" i="30"/>
  <c r="AK353" i="30"/>
  <c r="AL353" i="30" s="1"/>
  <c r="AI353" i="30"/>
  <c r="AG353" i="30"/>
  <c r="AH353" i="30" s="1"/>
  <c r="AE353" i="30"/>
  <c r="AC353" i="30"/>
  <c r="W353" i="30"/>
  <c r="U353" i="30"/>
  <c r="S353" i="30"/>
  <c r="AA353" i="30" s="1"/>
  <c r="Q353" i="30"/>
  <c r="Y353" i="30" s="1"/>
  <c r="AM352" i="30"/>
  <c r="AK352" i="30"/>
  <c r="AL352" i="30" s="1"/>
  <c r="AI352" i="30"/>
  <c r="AG352" i="30"/>
  <c r="AH352" i="30" s="1"/>
  <c r="AE352" i="30"/>
  <c r="AC352" i="30"/>
  <c r="W352" i="30"/>
  <c r="U352" i="30"/>
  <c r="S352" i="30"/>
  <c r="AA352" i="30" s="1"/>
  <c r="Q352" i="30"/>
  <c r="Y352" i="30" s="1"/>
  <c r="AM351" i="30"/>
  <c r="AK351" i="30"/>
  <c r="AL351" i="30" s="1"/>
  <c r="AI351" i="30"/>
  <c r="AG351" i="30"/>
  <c r="AH351" i="30" s="1"/>
  <c r="AE351" i="30"/>
  <c r="AC351" i="30"/>
  <c r="W351" i="30"/>
  <c r="U351" i="30"/>
  <c r="S351" i="30"/>
  <c r="AA351" i="30" s="1"/>
  <c r="Q351" i="30"/>
  <c r="Y351" i="30" s="1"/>
  <c r="AM350" i="30"/>
  <c r="AK350" i="30"/>
  <c r="AL350" i="30" s="1"/>
  <c r="AI350" i="30"/>
  <c r="AG350" i="30"/>
  <c r="AH350" i="30" s="1"/>
  <c r="AE350" i="30"/>
  <c r="AC350" i="30"/>
  <c r="W350" i="30"/>
  <c r="U350" i="30"/>
  <c r="S350" i="30"/>
  <c r="AA350" i="30" s="1"/>
  <c r="Q350" i="30"/>
  <c r="Y350" i="30" s="1"/>
  <c r="AM349" i="30"/>
  <c r="AK349" i="30"/>
  <c r="AL349" i="30" s="1"/>
  <c r="AI349" i="30"/>
  <c r="AG349" i="30"/>
  <c r="AH349" i="30" s="1"/>
  <c r="AE349" i="30"/>
  <c r="AC349" i="30"/>
  <c r="W349" i="30"/>
  <c r="U349" i="30"/>
  <c r="S349" i="30"/>
  <c r="AA349" i="30" s="1"/>
  <c r="Q349" i="30"/>
  <c r="Y349" i="30" s="1"/>
  <c r="AM348" i="30"/>
  <c r="AK348" i="30"/>
  <c r="AL348" i="30" s="1"/>
  <c r="AI348" i="30"/>
  <c r="AG348" i="30"/>
  <c r="AH348" i="30" s="1"/>
  <c r="AE348" i="30"/>
  <c r="AC348" i="30"/>
  <c r="W348" i="30"/>
  <c r="U348" i="30"/>
  <c r="S348" i="30"/>
  <c r="AA348" i="30" s="1"/>
  <c r="Q348" i="30"/>
  <c r="Y348" i="30" s="1"/>
  <c r="AM347" i="30"/>
  <c r="AK347" i="30"/>
  <c r="AL347" i="30" s="1"/>
  <c r="AI347" i="30"/>
  <c r="AG347" i="30"/>
  <c r="AH347" i="30" s="1"/>
  <c r="AE347" i="30"/>
  <c r="AC347" i="30"/>
  <c r="W347" i="30"/>
  <c r="U347" i="30"/>
  <c r="S347" i="30"/>
  <c r="AA347" i="30" s="1"/>
  <c r="Q347" i="30"/>
  <c r="Y347" i="30" s="1"/>
  <c r="AM346" i="30"/>
  <c r="AK346" i="30"/>
  <c r="AL346" i="30" s="1"/>
  <c r="AI346" i="30"/>
  <c r="AG346" i="30"/>
  <c r="AH346" i="30" s="1"/>
  <c r="AE346" i="30"/>
  <c r="AC346" i="30"/>
  <c r="W346" i="30"/>
  <c r="U346" i="30"/>
  <c r="S346" i="30"/>
  <c r="AA346" i="30" s="1"/>
  <c r="Q346" i="30"/>
  <c r="Y346" i="30" s="1"/>
  <c r="AM345" i="30"/>
  <c r="AK345" i="30"/>
  <c r="AL345" i="30" s="1"/>
  <c r="AI345" i="30"/>
  <c r="AG345" i="30"/>
  <c r="AH345" i="30" s="1"/>
  <c r="AE345" i="30"/>
  <c r="AC345" i="30"/>
  <c r="W345" i="30"/>
  <c r="U345" i="30"/>
  <c r="S345" i="30"/>
  <c r="AA345" i="30" s="1"/>
  <c r="Q345" i="30"/>
  <c r="Y345" i="30" s="1"/>
  <c r="AM344" i="30"/>
  <c r="AK344" i="30"/>
  <c r="AL344" i="30" s="1"/>
  <c r="AI344" i="30"/>
  <c r="AG344" i="30"/>
  <c r="AH344" i="30" s="1"/>
  <c r="AE344" i="30"/>
  <c r="AC344" i="30"/>
  <c r="W344" i="30"/>
  <c r="U344" i="30"/>
  <c r="S344" i="30"/>
  <c r="AA344" i="30" s="1"/>
  <c r="Q344" i="30"/>
  <c r="Y344" i="30" s="1"/>
  <c r="AM343" i="30"/>
  <c r="AK343" i="30"/>
  <c r="AL343" i="30" s="1"/>
  <c r="AI343" i="30"/>
  <c r="AG343" i="30"/>
  <c r="AH343" i="30" s="1"/>
  <c r="AE343" i="30"/>
  <c r="AC343" i="30"/>
  <c r="W343" i="30"/>
  <c r="U343" i="30"/>
  <c r="S343" i="30"/>
  <c r="AA343" i="30" s="1"/>
  <c r="Q343" i="30"/>
  <c r="Y343" i="30" s="1"/>
  <c r="AM342" i="30"/>
  <c r="AK342" i="30"/>
  <c r="AL342" i="30" s="1"/>
  <c r="AI342" i="30"/>
  <c r="AG342" i="30"/>
  <c r="AH342" i="30" s="1"/>
  <c r="AE342" i="30"/>
  <c r="AC342" i="30"/>
  <c r="W342" i="30"/>
  <c r="U342" i="30"/>
  <c r="S342" i="30"/>
  <c r="AA342" i="30" s="1"/>
  <c r="Q342" i="30"/>
  <c r="Y342" i="30" s="1"/>
  <c r="AM341" i="30"/>
  <c r="AK341" i="30"/>
  <c r="AL341" i="30" s="1"/>
  <c r="AI341" i="30"/>
  <c r="AG341" i="30"/>
  <c r="AH341" i="30" s="1"/>
  <c r="AE341" i="30"/>
  <c r="AC341" i="30"/>
  <c r="W341" i="30"/>
  <c r="U341" i="30"/>
  <c r="S341" i="30"/>
  <c r="AA341" i="30" s="1"/>
  <c r="Q341" i="30"/>
  <c r="Y341" i="30" s="1"/>
  <c r="AM340" i="30"/>
  <c r="AK340" i="30"/>
  <c r="AL340" i="30" s="1"/>
  <c r="AI340" i="30"/>
  <c r="AG340" i="30"/>
  <c r="AH340" i="30" s="1"/>
  <c r="AE340" i="30"/>
  <c r="AC340" i="30"/>
  <c r="W340" i="30"/>
  <c r="U340" i="30"/>
  <c r="S340" i="30"/>
  <c r="AA340" i="30" s="1"/>
  <c r="Q340" i="30"/>
  <c r="Y340" i="30" s="1"/>
  <c r="AM339" i="30"/>
  <c r="AK339" i="30"/>
  <c r="AL339" i="30" s="1"/>
  <c r="AI339" i="30"/>
  <c r="AG339" i="30"/>
  <c r="AH339" i="30" s="1"/>
  <c r="AE339" i="30"/>
  <c r="AC339" i="30"/>
  <c r="W339" i="30"/>
  <c r="U339" i="30"/>
  <c r="S339" i="30"/>
  <c r="AA339" i="30" s="1"/>
  <c r="Q339" i="30"/>
  <c r="Y339" i="30" s="1"/>
  <c r="AM338" i="30"/>
  <c r="AK338" i="30"/>
  <c r="AL338" i="30" s="1"/>
  <c r="AI338" i="30"/>
  <c r="AG338" i="30"/>
  <c r="AH338" i="30" s="1"/>
  <c r="AE338" i="30"/>
  <c r="AC338" i="30"/>
  <c r="W338" i="30"/>
  <c r="U338" i="30"/>
  <c r="S338" i="30"/>
  <c r="AA338" i="30" s="1"/>
  <c r="Q338" i="30"/>
  <c r="Y338" i="30" s="1"/>
  <c r="AM337" i="30"/>
  <c r="AK337" i="30"/>
  <c r="AL337" i="30" s="1"/>
  <c r="AI337" i="30"/>
  <c r="AG337" i="30"/>
  <c r="AH337" i="30" s="1"/>
  <c r="AE337" i="30"/>
  <c r="AC337" i="30"/>
  <c r="W337" i="30"/>
  <c r="U337" i="30"/>
  <c r="S337" i="30"/>
  <c r="AA337" i="30" s="1"/>
  <c r="Q337" i="30"/>
  <c r="Y337" i="30" s="1"/>
  <c r="AM336" i="30"/>
  <c r="AK336" i="30"/>
  <c r="AL336" i="30" s="1"/>
  <c r="AI336" i="30"/>
  <c r="AG336" i="30"/>
  <c r="AH336" i="30" s="1"/>
  <c r="AE336" i="30"/>
  <c r="AC336" i="30"/>
  <c r="W336" i="30"/>
  <c r="U336" i="30"/>
  <c r="S336" i="30"/>
  <c r="AA336" i="30" s="1"/>
  <c r="Q336" i="30"/>
  <c r="Y336" i="30" s="1"/>
  <c r="AM335" i="30"/>
  <c r="AK335" i="30"/>
  <c r="AL335" i="30" s="1"/>
  <c r="AI335" i="30"/>
  <c r="AG335" i="30"/>
  <c r="AH335" i="30" s="1"/>
  <c r="AE335" i="30"/>
  <c r="AC335" i="30"/>
  <c r="W335" i="30"/>
  <c r="U335" i="30"/>
  <c r="S335" i="30"/>
  <c r="AA335" i="30" s="1"/>
  <c r="Q335" i="30"/>
  <c r="Y335" i="30" s="1"/>
  <c r="AM334" i="30"/>
  <c r="AK334" i="30"/>
  <c r="AL334" i="30" s="1"/>
  <c r="AI334" i="30"/>
  <c r="AG334" i="30"/>
  <c r="AH334" i="30" s="1"/>
  <c r="AE334" i="30"/>
  <c r="AC334" i="30"/>
  <c r="W334" i="30"/>
  <c r="U334" i="30"/>
  <c r="S334" i="30"/>
  <c r="AA334" i="30" s="1"/>
  <c r="Q334" i="30"/>
  <c r="Y334" i="30" s="1"/>
  <c r="AM333" i="30"/>
  <c r="AK333" i="30"/>
  <c r="AL333" i="30" s="1"/>
  <c r="AI333" i="30"/>
  <c r="AG333" i="30"/>
  <c r="AH333" i="30" s="1"/>
  <c r="AE333" i="30"/>
  <c r="AC333" i="30"/>
  <c r="W333" i="30"/>
  <c r="U333" i="30"/>
  <c r="S333" i="30"/>
  <c r="AA333" i="30" s="1"/>
  <c r="Q333" i="30"/>
  <c r="Y333" i="30" s="1"/>
  <c r="AM332" i="30"/>
  <c r="AK332" i="30"/>
  <c r="AL332" i="30" s="1"/>
  <c r="AI332" i="30"/>
  <c r="AG332" i="30"/>
  <c r="AH332" i="30" s="1"/>
  <c r="AE332" i="30"/>
  <c r="AC332" i="30"/>
  <c r="W332" i="30"/>
  <c r="U332" i="30"/>
  <c r="S332" i="30"/>
  <c r="AA332" i="30" s="1"/>
  <c r="Q332" i="30"/>
  <c r="Y332" i="30" s="1"/>
  <c r="AM331" i="30"/>
  <c r="AK331" i="30"/>
  <c r="AL331" i="30" s="1"/>
  <c r="AI331" i="30"/>
  <c r="AG331" i="30"/>
  <c r="AH331" i="30" s="1"/>
  <c r="AE331" i="30"/>
  <c r="AC331" i="30"/>
  <c r="W331" i="30"/>
  <c r="U331" i="30"/>
  <c r="S331" i="30"/>
  <c r="AA331" i="30" s="1"/>
  <c r="Q331" i="30"/>
  <c r="Y331" i="30" s="1"/>
  <c r="AM330" i="30"/>
  <c r="AK330" i="30"/>
  <c r="AL330" i="30" s="1"/>
  <c r="AI330" i="30"/>
  <c r="AG330" i="30"/>
  <c r="AH330" i="30" s="1"/>
  <c r="AE330" i="30"/>
  <c r="AC330" i="30"/>
  <c r="W330" i="30"/>
  <c r="U330" i="30"/>
  <c r="S330" i="30"/>
  <c r="AA330" i="30" s="1"/>
  <c r="Q330" i="30"/>
  <c r="Y330" i="30" s="1"/>
  <c r="AM329" i="30"/>
  <c r="AK329" i="30"/>
  <c r="AL329" i="30" s="1"/>
  <c r="AI329" i="30"/>
  <c r="AG329" i="30"/>
  <c r="AH329" i="30" s="1"/>
  <c r="AE329" i="30"/>
  <c r="AC329" i="30"/>
  <c r="W329" i="30"/>
  <c r="U329" i="30"/>
  <c r="S329" i="30"/>
  <c r="AA329" i="30" s="1"/>
  <c r="Q329" i="30"/>
  <c r="Y329" i="30" s="1"/>
  <c r="AM328" i="30"/>
  <c r="AK328" i="30"/>
  <c r="AL328" i="30" s="1"/>
  <c r="AI328" i="30"/>
  <c r="AG328" i="30"/>
  <c r="AH328" i="30" s="1"/>
  <c r="AE328" i="30"/>
  <c r="AC328" i="30"/>
  <c r="W328" i="30"/>
  <c r="U328" i="30"/>
  <c r="S328" i="30"/>
  <c r="AA328" i="30" s="1"/>
  <c r="Q328" i="30"/>
  <c r="Y328" i="30" s="1"/>
  <c r="AM327" i="30"/>
  <c r="AK327" i="30"/>
  <c r="AL327" i="30" s="1"/>
  <c r="AI327" i="30"/>
  <c r="AG327" i="30"/>
  <c r="AH327" i="30" s="1"/>
  <c r="AE327" i="30"/>
  <c r="AC327" i="30"/>
  <c r="W327" i="30"/>
  <c r="U327" i="30"/>
  <c r="S327" i="30"/>
  <c r="AA327" i="30" s="1"/>
  <c r="Q327" i="30"/>
  <c r="Y327" i="30" s="1"/>
  <c r="AM326" i="30"/>
  <c r="AK326" i="30"/>
  <c r="AL326" i="30" s="1"/>
  <c r="AI326" i="30"/>
  <c r="AG326" i="30"/>
  <c r="AH326" i="30" s="1"/>
  <c r="AE326" i="30"/>
  <c r="AC326" i="30"/>
  <c r="W326" i="30"/>
  <c r="U326" i="30"/>
  <c r="S326" i="30"/>
  <c r="AA326" i="30" s="1"/>
  <c r="Q326" i="30"/>
  <c r="Y326" i="30" s="1"/>
  <c r="AM325" i="30"/>
  <c r="AK325" i="30"/>
  <c r="AL325" i="30" s="1"/>
  <c r="AI325" i="30"/>
  <c r="AG325" i="30"/>
  <c r="AH325" i="30" s="1"/>
  <c r="AE325" i="30"/>
  <c r="AC325" i="30"/>
  <c r="W325" i="30"/>
  <c r="U325" i="30"/>
  <c r="S325" i="30"/>
  <c r="AA325" i="30" s="1"/>
  <c r="Q325" i="30"/>
  <c r="Y325" i="30" s="1"/>
  <c r="AM324" i="30"/>
  <c r="AK324" i="30"/>
  <c r="AL324" i="30" s="1"/>
  <c r="AI324" i="30"/>
  <c r="AG324" i="30"/>
  <c r="AH324" i="30" s="1"/>
  <c r="AE324" i="30"/>
  <c r="AC324" i="30"/>
  <c r="W324" i="30"/>
  <c r="U324" i="30"/>
  <c r="S324" i="30"/>
  <c r="AA324" i="30" s="1"/>
  <c r="Q324" i="30"/>
  <c r="Y324" i="30" s="1"/>
  <c r="AM323" i="30"/>
  <c r="AK323" i="30"/>
  <c r="AL323" i="30" s="1"/>
  <c r="AI323" i="30"/>
  <c r="AG323" i="30"/>
  <c r="AH323" i="30" s="1"/>
  <c r="AE323" i="30"/>
  <c r="AC323" i="30"/>
  <c r="W323" i="30"/>
  <c r="U323" i="30"/>
  <c r="S323" i="30"/>
  <c r="AA323" i="30" s="1"/>
  <c r="Q323" i="30"/>
  <c r="Y323" i="30" s="1"/>
  <c r="AM322" i="30"/>
  <c r="AK322" i="30"/>
  <c r="AL322" i="30" s="1"/>
  <c r="AI322" i="30"/>
  <c r="AG322" i="30"/>
  <c r="AH322" i="30" s="1"/>
  <c r="AE322" i="30"/>
  <c r="AC322" i="30"/>
  <c r="W322" i="30"/>
  <c r="U322" i="30"/>
  <c r="S322" i="30"/>
  <c r="AA322" i="30" s="1"/>
  <c r="Q322" i="30"/>
  <c r="Y322" i="30" s="1"/>
  <c r="AM321" i="30"/>
  <c r="AK321" i="30"/>
  <c r="AL321" i="30" s="1"/>
  <c r="AI321" i="30"/>
  <c r="AG321" i="30"/>
  <c r="AH321" i="30" s="1"/>
  <c r="AE321" i="30"/>
  <c r="AC321" i="30"/>
  <c r="W321" i="30"/>
  <c r="U321" i="30"/>
  <c r="S321" i="30"/>
  <c r="AA321" i="30" s="1"/>
  <c r="Q321" i="30"/>
  <c r="Y321" i="30" s="1"/>
  <c r="AM320" i="30"/>
  <c r="AK320" i="30"/>
  <c r="AL320" i="30" s="1"/>
  <c r="AI320" i="30"/>
  <c r="AG320" i="30"/>
  <c r="AH320" i="30" s="1"/>
  <c r="AE320" i="30"/>
  <c r="AC320" i="30"/>
  <c r="W320" i="30"/>
  <c r="U320" i="30"/>
  <c r="S320" i="30"/>
  <c r="AA320" i="30" s="1"/>
  <c r="Q320" i="30"/>
  <c r="Y320" i="30" s="1"/>
  <c r="AM319" i="30"/>
  <c r="AK319" i="30"/>
  <c r="AL319" i="30" s="1"/>
  <c r="AI319" i="30"/>
  <c r="AG319" i="30"/>
  <c r="AH319" i="30" s="1"/>
  <c r="AE319" i="30"/>
  <c r="AC319" i="30"/>
  <c r="W319" i="30"/>
  <c r="U319" i="30"/>
  <c r="S319" i="30"/>
  <c r="AA319" i="30" s="1"/>
  <c r="Q319" i="30"/>
  <c r="Y319" i="30" s="1"/>
  <c r="AM318" i="30"/>
  <c r="AK318" i="30"/>
  <c r="AL318" i="30" s="1"/>
  <c r="AI318" i="30"/>
  <c r="AG318" i="30"/>
  <c r="AH318" i="30" s="1"/>
  <c r="AE318" i="30"/>
  <c r="AC318" i="30"/>
  <c r="W318" i="30"/>
  <c r="U318" i="30"/>
  <c r="S318" i="30"/>
  <c r="AA318" i="30" s="1"/>
  <c r="Q318" i="30"/>
  <c r="Y318" i="30" s="1"/>
  <c r="AM317" i="30"/>
  <c r="AK317" i="30"/>
  <c r="AL317" i="30" s="1"/>
  <c r="AI317" i="30"/>
  <c r="AG317" i="30"/>
  <c r="AH317" i="30" s="1"/>
  <c r="AE317" i="30"/>
  <c r="AC317" i="30"/>
  <c r="W317" i="30"/>
  <c r="U317" i="30"/>
  <c r="S317" i="30"/>
  <c r="AA317" i="30" s="1"/>
  <c r="Q317" i="30"/>
  <c r="Y317" i="30" s="1"/>
  <c r="AM316" i="30"/>
  <c r="AK316" i="30"/>
  <c r="AL316" i="30" s="1"/>
  <c r="AI316" i="30"/>
  <c r="AG316" i="30"/>
  <c r="AH316" i="30" s="1"/>
  <c r="AE316" i="30"/>
  <c r="AC316" i="30"/>
  <c r="W316" i="30"/>
  <c r="U316" i="30"/>
  <c r="S316" i="30"/>
  <c r="AA316" i="30" s="1"/>
  <c r="Q316" i="30"/>
  <c r="Y316" i="30" s="1"/>
  <c r="AM315" i="30"/>
  <c r="AK315" i="30"/>
  <c r="AL315" i="30" s="1"/>
  <c r="AI315" i="30"/>
  <c r="AG315" i="30"/>
  <c r="AH315" i="30" s="1"/>
  <c r="AE315" i="30"/>
  <c r="AC315" i="30"/>
  <c r="W315" i="30"/>
  <c r="U315" i="30"/>
  <c r="S315" i="30"/>
  <c r="AA315" i="30" s="1"/>
  <c r="Q315" i="30"/>
  <c r="Y315" i="30" s="1"/>
  <c r="AM314" i="30"/>
  <c r="AK314" i="30"/>
  <c r="AL314" i="30" s="1"/>
  <c r="AI314" i="30"/>
  <c r="AG314" i="30"/>
  <c r="AH314" i="30" s="1"/>
  <c r="AE314" i="30"/>
  <c r="AC314" i="30"/>
  <c r="U314" i="30"/>
  <c r="Q314" i="30"/>
  <c r="Y314" i="30" s="1"/>
  <c r="AM313" i="30"/>
  <c r="AK313" i="30"/>
  <c r="AL313" i="30" s="1"/>
  <c r="AI313" i="30"/>
  <c r="AG313" i="30"/>
  <c r="AH313" i="30" s="1"/>
  <c r="AE313" i="30"/>
  <c r="AC313" i="30"/>
  <c r="U313" i="30"/>
  <c r="Q313" i="30"/>
  <c r="Y313" i="30" s="1"/>
  <c r="AM312" i="30"/>
  <c r="AK312" i="30"/>
  <c r="AL312" i="30" s="1"/>
  <c r="AI312" i="30"/>
  <c r="AG312" i="30"/>
  <c r="AH312" i="30" s="1"/>
  <c r="AE312" i="30"/>
  <c r="AC312" i="30"/>
  <c r="U312" i="30"/>
  <c r="Q312" i="30"/>
  <c r="Y312" i="30" s="1"/>
  <c r="AM311" i="30"/>
  <c r="AK311" i="30"/>
  <c r="AL311" i="30" s="1"/>
  <c r="AI311" i="30"/>
  <c r="AG311" i="30"/>
  <c r="AH311" i="30" s="1"/>
  <c r="AE311" i="30"/>
  <c r="U311" i="30"/>
  <c r="Q311" i="30"/>
  <c r="Y311" i="30" s="1"/>
  <c r="AK306" i="30"/>
  <c r="AI306" i="30"/>
  <c r="AG306" i="30"/>
  <c r="AH306" i="30" s="1"/>
  <c r="U306" i="30"/>
  <c r="Q306" i="30"/>
  <c r="AK305" i="30"/>
  <c r="AI305" i="30"/>
  <c r="AG305" i="30"/>
  <c r="AH305" i="30" s="1"/>
  <c r="U305" i="30"/>
  <c r="Q305" i="30"/>
  <c r="AK304" i="30"/>
  <c r="AI304" i="30"/>
  <c r="AG304" i="30"/>
  <c r="AH304" i="30" s="1"/>
  <c r="U304" i="30"/>
  <c r="Q304" i="30"/>
  <c r="AM303" i="30"/>
  <c r="AK303" i="30"/>
  <c r="AL303" i="30" s="1"/>
  <c r="AI303" i="30"/>
  <c r="AG303" i="30"/>
  <c r="AH303" i="30" s="1"/>
  <c r="AE303" i="30"/>
  <c r="AC303" i="30"/>
  <c r="U303" i="30"/>
  <c r="Q303" i="30"/>
  <c r="Y303" i="30" s="1"/>
  <c r="AM302" i="30"/>
  <c r="AK302" i="30"/>
  <c r="AL302" i="30" s="1"/>
  <c r="AI302" i="30"/>
  <c r="AG302" i="30"/>
  <c r="AH302" i="30" s="1"/>
  <c r="AE302" i="30"/>
  <c r="AC302" i="30"/>
  <c r="U302" i="30"/>
  <c r="Q302" i="30"/>
  <c r="Y302" i="30" s="1"/>
  <c r="AM301" i="30"/>
  <c r="AK301" i="30"/>
  <c r="AL301" i="30" s="1"/>
  <c r="AI301" i="30"/>
  <c r="AG301" i="30"/>
  <c r="AH301" i="30" s="1"/>
  <c r="AE301" i="30"/>
  <c r="AC301" i="30"/>
  <c r="U301" i="30"/>
  <c r="Q301" i="30"/>
  <c r="Y301" i="30" s="1"/>
  <c r="AM300" i="30"/>
  <c r="AK300" i="30"/>
  <c r="AL300" i="30" s="1"/>
  <c r="AI300" i="30"/>
  <c r="AG300" i="30"/>
  <c r="AH300" i="30" s="1"/>
  <c r="AE300" i="30"/>
  <c r="AC300" i="30"/>
  <c r="U300" i="30"/>
  <c r="Q300" i="30"/>
  <c r="Y300" i="30" s="1"/>
  <c r="AM299" i="30"/>
  <c r="AK299" i="30"/>
  <c r="AL299" i="30" s="1"/>
  <c r="AI299" i="30"/>
  <c r="AG299" i="30"/>
  <c r="AH299" i="30" s="1"/>
  <c r="AE299" i="30"/>
  <c r="AC299" i="30"/>
  <c r="U299" i="30"/>
  <c r="Q299" i="30"/>
  <c r="Y299" i="30" s="1"/>
  <c r="AM298" i="30"/>
  <c r="AK298" i="30"/>
  <c r="AL298" i="30" s="1"/>
  <c r="AI298" i="30"/>
  <c r="AG298" i="30"/>
  <c r="AH298" i="30" s="1"/>
  <c r="AE298" i="30"/>
  <c r="AC298" i="30"/>
  <c r="U298" i="30"/>
  <c r="Q298" i="30"/>
  <c r="Y298" i="30" s="1"/>
  <c r="AM297" i="30"/>
  <c r="AK297" i="30"/>
  <c r="AL297" i="30" s="1"/>
  <c r="AI297" i="30"/>
  <c r="AG297" i="30"/>
  <c r="AH297" i="30" s="1"/>
  <c r="AE297" i="30"/>
  <c r="AC297" i="30"/>
  <c r="U297" i="30"/>
  <c r="Q297" i="30"/>
  <c r="Y297" i="30" s="1"/>
  <c r="AM296" i="30"/>
  <c r="AK296" i="30"/>
  <c r="AL296" i="30" s="1"/>
  <c r="AI296" i="30"/>
  <c r="AG296" i="30"/>
  <c r="AH296" i="30" s="1"/>
  <c r="AE296" i="30"/>
  <c r="AC296" i="30"/>
  <c r="U296" i="30"/>
  <c r="Q296" i="30"/>
  <c r="Y296" i="30" s="1"/>
  <c r="AM295" i="30"/>
  <c r="AK295" i="30"/>
  <c r="AL295" i="30" s="1"/>
  <c r="AI295" i="30"/>
  <c r="AG295" i="30"/>
  <c r="AH295" i="30" s="1"/>
  <c r="AE295" i="30"/>
  <c r="AC295" i="30"/>
  <c r="U295" i="30"/>
  <c r="Q295" i="30"/>
  <c r="Y295" i="30" s="1"/>
  <c r="AM294" i="30"/>
  <c r="AK294" i="30"/>
  <c r="AL294" i="30" s="1"/>
  <c r="AI294" i="30"/>
  <c r="AG294" i="30"/>
  <c r="AH294" i="30" s="1"/>
  <c r="AE294" i="30"/>
  <c r="AC294" i="30"/>
  <c r="U294" i="30"/>
  <c r="Q294" i="30"/>
  <c r="Y294" i="30" s="1"/>
  <c r="AM293" i="30"/>
  <c r="AK293" i="30"/>
  <c r="AL293" i="30" s="1"/>
  <c r="AI293" i="30"/>
  <c r="AG293" i="30"/>
  <c r="AH293" i="30" s="1"/>
  <c r="AE293" i="30"/>
  <c r="AC293" i="30"/>
  <c r="U293" i="30"/>
  <c r="Q293" i="30"/>
  <c r="Y293" i="30" s="1"/>
  <c r="AM292" i="30"/>
  <c r="AK292" i="30"/>
  <c r="AL292" i="30" s="1"/>
  <c r="AI292" i="30"/>
  <c r="AG292" i="30"/>
  <c r="AH292" i="30" s="1"/>
  <c r="AE292" i="30"/>
  <c r="AC292" i="30"/>
  <c r="U292" i="30"/>
  <c r="Q292" i="30"/>
  <c r="Y292" i="30" s="1"/>
  <c r="AM291" i="30"/>
  <c r="AK291" i="30"/>
  <c r="AL291" i="30" s="1"/>
  <c r="AI291" i="30"/>
  <c r="AG291" i="30"/>
  <c r="AH291" i="30" s="1"/>
  <c r="AE291" i="30"/>
  <c r="AC291" i="30"/>
  <c r="U291" i="30"/>
  <c r="Q291" i="30"/>
  <c r="Y291" i="30" s="1"/>
  <c r="AM290" i="30"/>
  <c r="AK290" i="30"/>
  <c r="AL290" i="30" s="1"/>
  <c r="AI290" i="30"/>
  <c r="AG290" i="30"/>
  <c r="AH290" i="30" s="1"/>
  <c r="AE290" i="30"/>
  <c r="AC290" i="30"/>
  <c r="U290" i="30"/>
  <c r="Q290" i="30"/>
  <c r="Y290" i="30" s="1"/>
  <c r="AM289" i="30"/>
  <c r="AK289" i="30"/>
  <c r="AL289" i="30" s="1"/>
  <c r="AI289" i="30"/>
  <c r="AG289" i="30"/>
  <c r="AH289" i="30" s="1"/>
  <c r="AE289" i="30"/>
  <c r="AC289" i="30"/>
  <c r="U289" i="30"/>
  <c r="Q289" i="30"/>
  <c r="Y289" i="30" s="1"/>
  <c r="AM288" i="30"/>
  <c r="AK288" i="30"/>
  <c r="AL288" i="30" s="1"/>
  <c r="AI288" i="30"/>
  <c r="AG288" i="30"/>
  <c r="AH288" i="30" s="1"/>
  <c r="AE288" i="30"/>
  <c r="AC288" i="30"/>
  <c r="U288" i="30"/>
  <c r="Q288" i="30"/>
  <c r="Y288" i="30" s="1"/>
  <c r="AM287" i="30"/>
  <c r="AK287" i="30"/>
  <c r="AL287" i="30" s="1"/>
  <c r="AI287" i="30"/>
  <c r="AG287" i="30"/>
  <c r="AH287" i="30" s="1"/>
  <c r="AE287" i="30"/>
  <c r="AC287" i="30"/>
  <c r="U287" i="30"/>
  <c r="Q287" i="30"/>
  <c r="Y287" i="30" s="1"/>
  <c r="AM286" i="30"/>
  <c r="AK286" i="30"/>
  <c r="AL286" i="30" s="1"/>
  <c r="AI286" i="30"/>
  <c r="AG286" i="30"/>
  <c r="AH286" i="30" s="1"/>
  <c r="AE286" i="30"/>
  <c r="AC286" i="30"/>
  <c r="U286" i="30"/>
  <c r="Q286" i="30"/>
  <c r="Y286" i="30" s="1"/>
  <c r="AM285" i="30"/>
  <c r="AK285" i="30"/>
  <c r="AL285" i="30" s="1"/>
  <c r="AI285" i="30"/>
  <c r="AG285" i="30"/>
  <c r="AH285" i="30" s="1"/>
  <c r="AE285" i="30"/>
  <c r="AC285" i="30"/>
  <c r="U285" i="30"/>
  <c r="Q285" i="30"/>
  <c r="Y285" i="30" s="1"/>
  <c r="AM284" i="30"/>
  <c r="AK284" i="30"/>
  <c r="AL284" i="30" s="1"/>
  <c r="AI284" i="30"/>
  <c r="AG284" i="30"/>
  <c r="AH284" i="30" s="1"/>
  <c r="AE284" i="30"/>
  <c r="AC284" i="30"/>
  <c r="U284" i="30"/>
  <c r="Q284" i="30"/>
  <c r="Y284" i="30" s="1"/>
  <c r="AM283" i="30"/>
  <c r="AK283" i="30"/>
  <c r="AL283" i="30" s="1"/>
  <c r="AI283" i="30"/>
  <c r="AG283" i="30"/>
  <c r="AH283" i="30" s="1"/>
  <c r="AE283" i="30"/>
  <c r="AC283" i="30"/>
  <c r="U283" i="30"/>
  <c r="Q283" i="30"/>
  <c r="Y283" i="30" s="1"/>
  <c r="AM282" i="30"/>
  <c r="AK282" i="30"/>
  <c r="AL282" i="30" s="1"/>
  <c r="AI282" i="30"/>
  <c r="AG282" i="30"/>
  <c r="AH282" i="30" s="1"/>
  <c r="AE282" i="30"/>
  <c r="AC282" i="30"/>
  <c r="U282" i="30"/>
  <c r="Q282" i="30"/>
  <c r="Y282" i="30" s="1"/>
  <c r="AM281" i="30"/>
  <c r="AK281" i="30"/>
  <c r="AL281" i="30" s="1"/>
  <c r="AI281" i="30"/>
  <c r="AG281" i="30"/>
  <c r="AH281" i="30" s="1"/>
  <c r="AE281" i="30"/>
  <c r="AC281" i="30"/>
  <c r="U281" i="30"/>
  <c r="Q281" i="30"/>
  <c r="Y281" i="30" s="1"/>
  <c r="AM280" i="30"/>
  <c r="AK280" i="30"/>
  <c r="AL280" i="30" s="1"/>
  <c r="AI280" i="30"/>
  <c r="AG280" i="30"/>
  <c r="AH280" i="30" s="1"/>
  <c r="AE280" i="30"/>
  <c r="AC280" i="30"/>
  <c r="U280" i="30"/>
  <c r="Q280" i="30"/>
  <c r="Y280" i="30" s="1"/>
  <c r="AM279" i="30"/>
  <c r="AK279" i="30"/>
  <c r="AL279" i="30" s="1"/>
  <c r="AI279" i="30"/>
  <c r="AG279" i="30"/>
  <c r="AH279" i="30" s="1"/>
  <c r="AE279" i="30"/>
  <c r="AC279" i="30"/>
  <c r="U279" i="30"/>
  <c r="Q279" i="30"/>
  <c r="Y279" i="30" s="1"/>
  <c r="AM278" i="30"/>
  <c r="AK278" i="30"/>
  <c r="AL278" i="30" s="1"/>
  <c r="AI278" i="30"/>
  <c r="AG278" i="30"/>
  <c r="AH278" i="30" s="1"/>
  <c r="AE278" i="30"/>
  <c r="AC278" i="30"/>
  <c r="U278" i="30"/>
  <c r="Q278" i="30"/>
  <c r="Y278" i="30" s="1"/>
  <c r="AM277" i="30"/>
  <c r="AK277" i="30"/>
  <c r="AL277" i="30" s="1"/>
  <c r="AI277" i="30"/>
  <c r="AG277" i="30"/>
  <c r="AH277" i="30" s="1"/>
  <c r="AE277" i="30"/>
  <c r="AC277" i="30"/>
  <c r="U277" i="30"/>
  <c r="Q277" i="30"/>
  <c r="Y277" i="30" s="1"/>
  <c r="AM276" i="30"/>
  <c r="AK276" i="30"/>
  <c r="AL276" i="30" s="1"/>
  <c r="AI276" i="30"/>
  <c r="AG276" i="30"/>
  <c r="AH276" i="30" s="1"/>
  <c r="AE276" i="30"/>
  <c r="AC276" i="30"/>
  <c r="U276" i="30"/>
  <c r="Q276" i="30"/>
  <c r="Y276" i="30" s="1"/>
  <c r="AM275" i="30"/>
  <c r="AK275" i="30"/>
  <c r="AL275" i="30" s="1"/>
  <c r="AI275" i="30"/>
  <c r="AG275" i="30"/>
  <c r="AH275" i="30" s="1"/>
  <c r="AE275" i="30"/>
  <c r="AC275" i="30"/>
  <c r="U275" i="30"/>
  <c r="Q275" i="30"/>
  <c r="Y275" i="30" s="1"/>
  <c r="AM274" i="30"/>
  <c r="AK274" i="30"/>
  <c r="AL274" i="30" s="1"/>
  <c r="AI274" i="30"/>
  <c r="AG274" i="30"/>
  <c r="AH274" i="30" s="1"/>
  <c r="AE274" i="30"/>
  <c r="AC274" i="30"/>
  <c r="U274" i="30"/>
  <c r="Q274" i="30"/>
  <c r="Y274" i="30" s="1"/>
  <c r="AM273" i="30"/>
  <c r="AK273" i="30"/>
  <c r="AL273" i="30" s="1"/>
  <c r="AI273" i="30"/>
  <c r="AG273" i="30"/>
  <c r="AH273" i="30" s="1"/>
  <c r="AE273" i="30"/>
  <c r="AC273" i="30"/>
  <c r="U273" i="30"/>
  <c r="Q273" i="30"/>
  <c r="Y273" i="30" s="1"/>
  <c r="AM272" i="30"/>
  <c r="AK272" i="30"/>
  <c r="AL272" i="30" s="1"/>
  <c r="AI272" i="30"/>
  <c r="AG272" i="30"/>
  <c r="AH272" i="30" s="1"/>
  <c r="AE272" i="30"/>
  <c r="AC272" i="30"/>
  <c r="U272" i="30"/>
  <c r="Q272" i="30"/>
  <c r="Y272" i="30" s="1"/>
  <c r="AK271" i="30"/>
  <c r="AL271" i="30" s="1"/>
  <c r="AI271" i="30"/>
  <c r="AG271" i="30"/>
  <c r="AH271" i="30" s="1"/>
  <c r="AE271" i="30"/>
  <c r="AC271" i="30"/>
  <c r="U271" i="30"/>
  <c r="Q271" i="30"/>
  <c r="Y271" i="30" s="1"/>
  <c r="AM270" i="30"/>
  <c r="AK270" i="30"/>
  <c r="AL270" i="30" s="1"/>
  <c r="AI270" i="30"/>
  <c r="AG270" i="30"/>
  <c r="AH270" i="30" s="1"/>
  <c r="AE270" i="30"/>
  <c r="AC270" i="30"/>
  <c r="U270" i="30"/>
  <c r="Q270" i="30"/>
  <c r="Y270" i="30" s="1"/>
  <c r="AM269" i="30"/>
  <c r="AK269" i="30"/>
  <c r="AL269" i="30" s="1"/>
  <c r="AI269" i="30"/>
  <c r="AG269" i="30"/>
  <c r="AH269" i="30" s="1"/>
  <c r="AE269" i="30"/>
  <c r="AC269" i="30"/>
  <c r="U269" i="30"/>
  <c r="Q269" i="30"/>
  <c r="Y269" i="30" s="1"/>
  <c r="AM268" i="30"/>
  <c r="AK268" i="30"/>
  <c r="AL268" i="30" s="1"/>
  <c r="AI268" i="30"/>
  <c r="AG268" i="30"/>
  <c r="AH268" i="30" s="1"/>
  <c r="AE268" i="30"/>
  <c r="AC268" i="30"/>
  <c r="U268" i="30"/>
  <c r="Q268" i="30"/>
  <c r="Y268" i="30" s="1"/>
  <c r="AM267" i="30"/>
  <c r="AK267" i="30"/>
  <c r="AL267" i="30" s="1"/>
  <c r="AI267" i="30"/>
  <c r="AG267" i="30"/>
  <c r="AH267" i="30" s="1"/>
  <c r="AE267" i="30"/>
  <c r="AC267" i="30"/>
  <c r="U267" i="30"/>
  <c r="Q267" i="30"/>
  <c r="Y267" i="30" s="1"/>
  <c r="AM266" i="30"/>
  <c r="AK266" i="30"/>
  <c r="AL266" i="30" s="1"/>
  <c r="AI266" i="30"/>
  <c r="AG266" i="30"/>
  <c r="AH266" i="30" s="1"/>
  <c r="AE266" i="30"/>
  <c r="AC266" i="30"/>
  <c r="U266" i="30"/>
  <c r="Q266" i="30"/>
  <c r="Y266" i="30" s="1"/>
  <c r="AM265" i="30"/>
  <c r="AK265" i="30"/>
  <c r="AL265" i="30" s="1"/>
  <c r="AI265" i="30"/>
  <c r="AG265" i="30"/>
  <c r="AH265" i="30" s="1"/>
  <c r="AE265" i="30"/>
  <c r="AC265" i="30"/>
  <c r="U265" i="30"/>
  <c r="Q265" i="30"/>
  <c r="Y265" i="30" s="1"/>
  <c r="AM264" i="30"/>
  <c r="AK264" i="30"/>
  <c r="AL264" i="30" s="1"/>
  <c r="AI264" i="30"/>
  <c r="AG264" i="30"/>
  <c r="AH264" i="30" s="1"/>
  <c r="AE264" i="30"/>
  <c r="AC264" i="30"/>
  <c r="U264" i="30"/>
  <c r="Q264" i="30"/>
  <c r="Y264" i="30" s="1"/>
  <c r="AM263" i="30"/>
  <c r="AK263" i="30"/>
  <c r="AL263" i="30" s="1"/>
  <c r="AI263" i="30"/>
  <c r="AG263" i="30"/>
  <c r="AH263" i="30" s="1"/>
  <c r="AE263" i="30"/>
  <c r="AC263" i="30"/>
  <c r="U263" i="30"/>
  <c r="Q263" i="30"/>
  <c r="Y263" i="30" s="1"/>
  <c r="AM262" i="30"/>
  <c r="AK262" i="30"/>
  <c r="AL262" i="30" s="1"/>
  <c r="AI262" i="30"/>
  <c r="AG262" i="30"/>
  <c r="AH262" i="30" s="1"/>
  <c r="AE262" i="30"/>
  <c r="AC262" i="30"/>
  <c r="U262" i="30"/>
  <c r="Q262" i="30"/>
  <c r="Y262" i="30" s="1"/>
  <c r="AM261" i="30"/>
  <c r="AK261" i="30"/>
  <c r="AL261" i="30" s="1"/>
  <c r="AI261" i="30"/>
  <c r="AG261" i="30"/>
  <c r="AH261" i="30" s="1"/>
  <c r="AE261" i="30"/>
  <c r="AC261" i="30"/>
  <c r="U261" i="30"/>
  <c r="Q261" i="30"/>
  <c r="Y261" i="30" s="1"/>
  <c r="AM260" i="30"/>
  <c r="AK260" i="30"/>
  <c r="AL260" i="30" s="1"/>
  <c r="AI260" i="30"/>
  <c r="AG260" i="30"/>
  <c r="AH260" i="30" s="1"/>
  <c r="AE260" i="30"/>
  <c r="AC260" i="30"/>
  <c r="U260" i="30"/>
  <c r="Q260" i="30"/>
  <c r="Y260" i="30" s="1"/>
  <c r="AM259" i="30"/>
  <c r="AK259" i="30"/>
  <c r="AL259" i="30" s="1"/>
  <c r="AI259" i="30"/>
  <c r="AG259" i="30"/>
  <c r="AH259" i="30" s="1"/>
  <c r="AE259" i="30"/>
  <c r="AC259" i="30"/>
  <c r="U259" i="30"/>
  <c r="Q259" i="30"/>
  <c r="Y259" i="30" s="1"/>
  <c r="AM258" i="30"/>
  <c r="AK258" i="30"/>
  <c r="AL258" i="30" s="1"/>
  <c r="AI258" i="30"/>
  <c r="AG258" i="30"/>
  <c r="AH258" i="30" s="1"/>
  <c r="AE258" i="30"/>
  <c r="AC258" i="30"/>
  <c r="U258" i="30"/>
  <c r="Q258" i="30"/>
  <c r="Y258" i="30" s="1"/>
  <c r="AM257" i="30"/>
  <c r="AK257" i="30"/>
  <c r="AL257" i="30" s="1"/>
  <c r="AI257" i="30"/>
  <c r="AG257" i="30"/>
  <c r="AH257" i="30" s="1"/>
  <c r="AE257" i="30"/>
  <c r="AC257" i="30"/>
  <c r="U257" i="30"/>
  <c r="Q257" i="30"/>
  <c r="Y257" i="30" s="1"/>
  <c r="AM256" i="30"/>
  <c r="AK256" i="30"/>
  <c r="AL256" i="30" s="1"/>
  <c r="AI256" i="30"/>
  <c r="AG256" i="30"/>
  <c r="AH256" i="30" s="1"/>
  <c r="AE256" i="30"/>
  <c r="AC256" i="30"/>
  <c r="U256" i="30"/>
  <c r="Q256" i="30"/>
  <c r="Y256" i="30" s="1"/>
  <c r="AM255" i="30"/>
  <c r="AK255" i="30"/>
  <c r="AL255" i="30" s="1"/>
  <c r="AI255" i="30"/>
  <c r="AG255" i="30"/>
  <c r="AH255" i="30" s="1"/>
  <c r="AE255" i="30"/>
  <c r="AC255" i="30"/>
  <c r="U255" i="30"/>
  <c r="Q255" i="30"/>
  <c r="Y255" i="30" s="1"/>
  <c r="AM254" i="30"/>
  <c r="AK254" i="30"/>
  <c r="AL254" i="30" s="1"/>
  <c r="AI254" i="30"/>
  <c r="AG254" i="30"/>
  <c r="AH254" i="30" s="1"/>
  <c r="AE254" i="30"/>
  <c r="AC254" i="30"/>
  <c r="U254" i="30"/>
  <c r="Q254" i="30"/>
  <c r="Y254" i="30" s="1"/>
  <c r="AM253" i="30"/>
  <c r="AK253" i="30"/>
  <c r="AL253" i="30" s="1"/>
  <c r="AI253" i="30"/>
  <c r="AG253" i="30"/>
  <c r="AH253" i="30" s="1"/>
  <c r="AE253" i="30"/>
  <c r="AC253" i="30"/>
  <c r="U253" i="30"/>
  <c r="Q253" i="30"/>
  <c r="Y253" i="30" s="1"/>
  <c r="AM252" i="30"/>
  <c r="AK252" i="30"/>
  <c r="AL252" i="30" s="1"/>
  <c r="AI252" i="30"/>
  <c r="AG252" i="30"/>
  <c r="AH252" i="30" s="1"/>
  <c r="AE252" i="30"/>
  <c r="AC252" i="30"/>
  <c r="U252" i="30"/>
  <c r="Q252" i="30"/>
  <c r="Y252" i="30" s="1"/>
  <c r="AM251" i="30"/>
  <c r="AK251" i="30"/>
  <c r="AL251" i="30" s="1"/>
  <c r="AI251" i="30"/>
  <c r="AG251" i="30"/>
  <c r="AH251" i="30" s="1"/>
  <c r="AE251" i="30"/>
  <c r="AC251" i="30"/>
  <c r="U251" i="30"/>
  <c r="Q251" i="30"/>
  <c r="Y251" i="30" s="1"/>
  <c r="AM250" i="30"/>
  <c r="AK250" i="30"/>
  <c r="AL250" i="30" s="1"/>
  <c r="AI250" i="30"/>
  <c r="AG250" i="30"/>
  <c r="AH250" i="30" s="1"/>
  <c r="AE250" i="30"/>
  <c r="AC250" i="30"/>
  <c r="U250" i="30"/>
  <c r="Q250" i="30"/>
  <c r="Y250" i="30" s="1"/>
  <c r="AM249" i="30"/>
  <c r="AK249" i="30"/>
  <c r="AL249" i="30" s="1"/>
  <c r="AI249" i="30"/>
  <c r="AG249" i="30"/>
  <c r="AH249" i="30" s="1"/>
  <c r="AE249" i="30"/>
  <c r="AC249" i="30"/>
  <c r="U249" i="30"/>
  <c r="Q249" i="30"/>
  <c r="Y249" i="30" s="1"/>
  <c r="AM248" i="30"/>
  <c r="AK248" i="30"/>
  <c r="AL248" i="30" s="1"/>
  <c r="AI248" i="30"/>
  <c r="AG248" i="30"/>
  <c r="AH248" i="30" s="1"/>
  <c r="AE248" i="30"/>
  <c r="AC248" i="30"/>
  <c r="U248" i="30"/>
  <c r="Q248" i="30"/>
  <c r="Y248" i="30" s="1"/>
  <c r="AM247" i="30"/>
  <c r="AK247" i="30"/>
  <c r="AL247" i="30" s="1"/>
  <c r="AI247" i="30"/>
  <c r="AG247" i="30"/>
  <c r="AH247" i="30" s="1"/>
  <c r="AE247" i="30"/>
  <c r="AC247" i="30"/>
  <c r="U247" i="30"/>
  <c r="Q247" i="30"/>
  <c r="Y247" i="30" s="1"/>
  <c r="AM246" i="30"/>
  <c r="AK246" i="30"/>
  <c r="AL246" i="30" s="1"/>
  <c r="AI246" i="30"/>
  <c r="AG246" i="30"/>
  <c r="AH246" i="30" s="1"/>
  <c r="AE246" i="30"/>
  <c r="AC246" i="30"/>
  <c r="U246" i="30"/>
  <c r="Q246" i="30"/>
  <c r="Y246" i="30" s="1"/>
  <c r="AM245" i="30"/>
  <c r="AK245" i="30"/>
  <c r="AL245" i="30" s="1"/>
  <c r="AI245" i="30"/>
  <c r="AG245" i="30"/>
  <c r="AH245" i="30" s="1"/>
  <c r="AE245" i="30"/>
  <c r="AC245" i="30"/>
  <c r="U245" i="30"/>
  <c r="Q245" i="30"/>
  <c r="Y245" i="30" s="1"/>
  <c r="AM244" i="30"/>
  <c r="AK244" i="30"/>
  <c r="AL244" i="30" s="1"/>
  <c r="AI244" i="30"/>
  <c r="AG244" i="30"/>
  <c r="AH244" i="30" s="1"/>
  <c r="AE244" i="30"/>
  <c r="AC244" i="30"/>
  <c r="U244" i="30"/>
  <c r="Q244" i="30"/>
  <c r="Y244" i="30" s="1"/>
  <c r="AM243" i="30"/>
  <c r="AK243" i="30"/>
  <c r="AL243" i="30" s="1"/>
  <c r="AI243" i="30"/>
  <c r="AG243" i="30"/>
  <c r="AH243" i="30" s="1"/>
  <c r="AE243" i="30"/>
  <c r="AC243" i="30"/>
  <c r="U243" i="30"/>
  <c r="Q243" i="30"/>
  <c r="Y243" i="30" s="1"/>
  <c r="AM242" i="30"/>
  <c r="AK242" i="30"/>
  <c r="AL242" i="30" s="1"/>
  <c r="AI242" i="30"/>
  <c r="AG242" i="30"/>
  <c r="AH242" i="30" s="1"/>
  <c r="AE242" i="30"/>
  <c r="AC242" i="30"/>
  <c r="U242" i="30"/>
  <c r="Q242" i="30"/>
  <c r="Y242" i="30" s="1"/>
  <c r="AM241" i="30"/>
  <c r="AK241" i="30"/>
  <c r="AL241" i="30" s="1"/>
  <c r="AI241" i="30"/>
  <c r="AG241" i="30"/>
  <c r="AH241" i="30" s="1"/>
  <c r="AE241" i="30"/>
  <c r="AC241" i="30"/>
  <c r="U241" i="30"/>
  <c r="Q241" i="30"/>
  <c r="Y241" i="30" s="1"/>
  <c r="AM240" i="30"/>
  <c r="AK240" i="30"/>
  <c r="AL240" i="30" s="1"/>
  <c r="AI240" i="30"/>
  <c r="AG240" i="30"/>
  <c r="AH240" i="30" s="1"/>
  <c r="AE240" i="30"/>
  <c r="AC240" i="30"/>
  <c r="U240" i="30"/>
  <c r="Q240" i="30"/>
  <c r="Y240" i="30" s="1"/>
  <c r="AM239" i="30"/>
  <c r="AK239" i="30"/>
  <c r="AL239" i="30" s="1"/>
  <c r="AI239" i="30"/>
  <c r="AG239" i="30"/>
  <c r="AH239" i="30" s="1"/>
  <c r="AE239" i="30"/>
  <c r="AC239" i="30"/>
  <c r="U239" i="30"/>
  <c r="Q239" i="30"/>
  <c r="Y239" i="30" s="1"/>
  <c r="AM238" i="30"/>
  <c r="AK238" i="30"/>
  <c r="AL238" i="30" s="1"/>
  <c r="AI238" i="30"/>
  <c r="AG238" i="30"/>
  <c r="AH238" i="30" s="1"/>
  <c r="AE238" i="30"/>
  <c r="AC238" i="30"/>
  <c r="U238" i="30"/>
  <c r="Q238" i="30"/>
  <c r="Y238" i="30" s="1"/>
  <c r="AM235" i="30"/>
  <c r="AK235" i="30"/>
  <c r="AL235" i="30" s="1"/>
  <c r="AI235" i="30"/>
  <c r="AG235" i="30"/>
  <c r="AH235" i="30" s="1"/>
  <c r="AE235" i="30"/>
  <c r="AC235" i="30"/>
  <c r="U235" i="30"/>
  <c r="Q235" i="30"/>
  <c r="Y235" i="30" s="1"/>
  <c r="AM234" i="30"/>
  <c r="AK234" i="30"/>
  <c r="AL234" i="30" s="1"/>
  <c r="AI234" i="30"/>
  <c r="AG234" i="30"/>
  <c r="AH234" i="30" s="1"/>
  <c r="AE234" i="30"/>
  <c r="AC234" i="30"/>
  <c r="U234" i="30"/>
  <c r="Q234" i="30"/>
  <c r="Y234" i="30" s="1"/>
  <c r="AM233" i="30"/>
  <c r="AK233" i="30"/>
  <c r="AL233" i="30" s="1"/>
  <c r="AI233" i="30"/>
  <c r="AG233" i="30"/>
  <c r="AH233" i="30" s="1"/>
  <c r="AE233" i="30"/>
  <c r="AC233" i="30"/>
  <c r="U233" i="30"/>
  <c r="Q233" i="30"/>
  <c r="Y233" i="30" s="1"/>
  <c r="AM232" i="30"/>
  <c r="AK232" i="30"/>
  <c r="AL232" i="30" s="1"/>
  <c r="AI232" i="30"/>
  <c r="AG232" i="30"/>
  <c r="AH232" i="30" s="1"/>
  <c r="AE232" i="30"/>
  <c r="AC232" i="30"/>
  <c r="U232" i="30"/>
  <c r="Q232" i="30"/>
  <c r="Y232" i="30" s="1"/>
  <c r="AM231" i="30"/>
  <c r="AK231" i="30"/>
  <c r="AL231" i="30" s="1"/>
  <c r="AI231" i="30"/>
  <c r="AG231" i="30"/>
  <c r="AH231" i="30" s="1"/>
  <c r="AE231" i="30"/>
  <c r="AC231" i="30"/>
  <c r="U231" i="30"/>
  <c r="Q231" i="30"/>
  <c r="Y231" i="30" s="1"/>
  <c r="AM230" i="30"/>
  <c r="AK230" i="30"/>
  <c r="AL230" i="30" s="1"/>
  <c r="AI230" i="30"/>
  <c r="AG230" i="30"/>
  <c r="AH230" i="30" s="1"/>
  <c r="AE230" i="30"/>
  <c r="AC230" i="30"/>
  <c r="U230" i="30"/>
  <c r="Q230" i="30"/>
  <c r="Y230" i="30" s="1"/>
  <c r="AM229" i="30"/>
  <c r="AK229" i="30"/>
  <c r="AL229" i="30" s="1"/>
  <c r="AI229" i="30"/>
  <c r="AG229" i="30"/>
  <c r="AH229" i="30" s="1"/>
  <c r="AE229" i="30"/>
  <c r="AC229" i="30"/>
  <c r="U229" i="30"/>
  <c r="Q229" i="30"/>
  <c r="Y229" i="30" s="1"/>
  <c r="AM228" i="30"/>
  <c r="AK228" i="30"/>
  <c r="AL228" i="30" s="1"/>
  <c r="AI228" i="30"/>
  <c r="AG228" i="30"/>
  <c r="AH228" i="30" s="1"/>
  <c r="AE228" i="30"/>
  <c r="AC228" i="30"/>
  <c r="U228" i="30"/>
  <c r="Q228" i="30"/>
  <c r="Y228" i="30" s="1"/>
  <c r="AM227" i="30"/>
  <c r="AK227" i="30"/>
  <c r="AL227" i="30" s="1"/>
  <c r="AI227" i="30"/>
  <c r="AG227" i="30"/>
  <c r="AH227" i="30" s="1"/>
  <c r="AE227" i="30"/>
  <c r="AC227" i="30"/>
  <c r="U227" i="30"/>
  <c r="Q227" i="30"/>
  <c r="Y227" i="30" s="1"/>
  <c r="AM226" i="30"/>
  <c r="AK226" i="30"/>
  <c r="AL226" i="30" s="1"/>
  <c r="AI226" i="30"/>
  <c r="AG226" i="30"/>
  <c r="AH226" i="30" s="1"/>
  <c r="AE226" i="30"/>
  <c r="AC226" i="30"/>
  <c r="U226" i="30"/>
  <c r="Q226" i="30"/>
  <c r="Y226" i="30" s="1"/>
  <c r="AM225" i="30"/>
  <c r="AK225" i="30"/>
  <c r="AL225" i="30" s="1"/>
  <c r="AI225" i="30"/>
  <c r="AG225" i="30"/>
  <c r="AH225" i="30" s="1"/>
  <c r="AE225" i="30"/>
  <c r="AC225" i="30"/>
  <c r="U225" i="30"/>
  <c r="Q225" i="30"/>
  <c r="Y225" i="30" s="1"/>
  <c r="AM224" i="30"/>
  <c r="AK224" i="30"/>
  <c r="AL224" i="30" s="1"/>
  <c r="AI224" i="30"/>
  <c r="AG224" i="30"/>
  <c r="AH224" i="30" s="1"/>
  <c r="AE224" i="30"/>
  <c r="AC224" i="30"/>
  <c r="U224" i="30"/>
  <c r="Q224" i="30"/>
  <c r="Y224" i="30" s="1"/>
  <c r="AM223" i="30"/>
  <c r="AK223" i="30"/>
  <c r="AL223" i="30" s="1"/>
  <c r="AI223" i="30"/>
  <c r="AG223" i="30"/>
  <c r="AH223" i="30" s="1"/>
  <c r="AE223" i="30"/>
  <c r="AC223" i="30"/>
  <c r="U223" i="30"/>
  <c r="Q223" i="30"/>
  <c r="Y223" i="30" s="1"/>
  <c r="AM222" i="30"/>
  <c r="AK222" i="30"/>
  <c r="AL222" i="30" s="1"/>
  <c r="AI222" i="30"/>
  <c r="AG222" i="30"/>
  <c r="AH222" i="30" s="1"/>
  <c r="AE222" i="30"/>
  <c r="AC222" i="30"/>
  <c r="U222" i="30"/>
  <c r="Q222" i="30"/>
  <c r="Y222" i="30" s="1"/>
  <c r="AM221" i="30"/>
  <c r="AK221" i="30"/>
  <c r="AL221" i="30" s="1"/>
  <c r="AI221" i="30"/>
  <c r="AG221" i="30"/>
  <c r="AH221" i="30" s="1"/>
  <c r="AE221" i="30"/>
  <c r="AC221" i="30"/>
  <c r="U221" i="30"/>
  <c r="Q221" i="30"/>
  <c r="Y221" i="30" s="1"/>
  <c r="AM220" i="30"/>
  <c r="AK220" i="30"/>
  <c r="AL220" i="30" s="1"/>
  <c r="AI220" i="30"/>
  <c r="AG220" i="30"/>
  <c r="AH220" i="30" s="1"/>
  <c r="AE220" i="30"/>
  <c r="AC220" i="30"/>
  <c r="U220" i="30"/>
  <c r="Q220" i="30"/>
  <c r="Y220" i="30" s="1"/>
  <c r="AM219" i="30"/>
  <c r="AK219" i="30"/>
  <c r="AL219" i="30" s="1"/>
  <c r="AI219" i="30"/>
  <c r="AG219" i="30"/>
  <c r="AH219" i="30" s="1"/>
  <c r="AE219" i="30"/>
  <c r="AC219" i="30"/>
  <c r="U219" i="30"/>
  <c r="Q219" i="30"/>
  <c r="Y219" i="30" s="1"/>
  <c r="AM218" i="30"/>
  <c r="AK218" i="30"/>
  <c r="AL218" i="30" s="1"/>
  <c r="AI218" i="30"/>
  <c r="AG218" i="30"/>
  <c r="AH218" i="30" s="1"/>
  <c r="AE218" i="30"/>
  <c r="AC218" i="30"/>
  <c r="U218" i="30"/>
  <c r="Q218" i="30"/>
  <c r="Y218" i="30" s="1"/>
  <c r="AM207" i="30"/>
  <c r="AK207" i="30"/>
  <c r="AL207" i="30" s="1"/>
  <c r="AI207" i="30"/>
  <c r="AG207" i="30"/>
  <c r="AH207" i="30" s="1"/>
  <c r="AE207" i="30"/>
  <c r="AC207" i="30"/>
  <c r="U207" i="30"/>
  <c r="Q207" i="30"/>
  <c r="Y207" i="30" s="1"/>
  <c r="AM206" i="30"/>
  <c r="AK206" i="30"/>
  <c r="AL206" i="30" s="1"/>
  <c r="AI206" i="30"/>
  <c r="AG206" i="30"/>
  <c r="AH206" i="30" s="1"/>
  <c r="AE206" i="30"/>
  <c r="AC206" i="30"/>
  <c r="U206" i="30"/>
  <c r="Q206" i="30"/>
  <c r="Y206" i="30" s="1"/>
  <c r="AM204" i="30"/>
  <c r="AK204" i="30"/>
  <c r="AL204" i="30" s="1"/>
  <c r="AI204" i="30"/>
  <c r="AG204" i="30"/>
  <c r="AH204" i="30" s="1"/>
  <c r="AE204" i="30"/>
  <c r="AC204" i="30"/>
  <c r="U204" i="30"/>
  <c r="Q204" i="30"/>
  <c r="Y204" i="30" s="1"/>
  <c r="AM203" i="30"/>
  <c r="AK203" i="30"/>
  <c r="AL203" i="30" s="1"/>
  <c r="AI203" i="30"/>
  <c r="AG203" i="30"/>
  <c r="AH203" i="30" s="1"/>
  <c r="AE203" i="30"/>
  <c r="AC203" i="30"/>
  <c r="U203" i="30"/>
  <c r="Q203" i="30"/>
  <c r="Y203" i="30" s="1"/>
  <c r="AM202" i="30"/>
  <c r="AK202" i="30"/>
  <c r="AL202" i="30" s="1"/>
  <c r="AI202" i="30"/>
  <c r="AG202" i="30"/>
  <c r="AH202" i="30" s="1"/>
  <c r="AE202" i="30"/>
  <c r="AC202" i="30"/>
  <c r="U202" i="30"/>
  <c r="Q202" i="30"/>
  <c r="Y202" i="30" s="1"/>
  <c r="AM201" i="30"/>
  <c r="AK201" i="30"/>
  <c r="AL201" i="30" s="1"/>
  <c r="AI201" i="30"/>
  <c r="AG201" i="30"/>
  <c r="AH201" i="30" s="1"/>
  <c r="AE201" i="30"/>
  <c r="AC201" i="30"/>
  <c r="U201" i="30"/>
  <c r="Q201" i="30"/>
  <c r="Y201" i="30" s="1"/>
  <c r="AM200" i="30"/>
  <c r="AK200" i="30"/>
  <c r="AL200" i="30" s="1"/>
  <c r="AI200" i="30"/>
  <c r="AG200" i="30"/>
  <c r="AH200" i="30" s="1"/>
  <c r="AE200" i="30"/>
  <c r="AC200" i="30"/>
  <c r="U200" i="30"/>
  <c r="Q200" i="30"/>
  <c r="Y200" i="30" s="1"/>
  <c r="AM199" i="30"/>
  <c r="AK199" i="30"/>
  <c r="AL199" i="30" s="1"/>
  <c r="AI199" i="30"/>
  <c r="AG199" i="30"/>
  <c r="AH199" i="30" s="1"/>
  <c r="AE199" i="30"/>
  <c r="AC199" i="30"/>
  <c r="U199" i="30"/>
  <c r="Q199" i="30"/>
  <c r="Y199" i="30" s="1"/>
  <c r="AM198" i="30"/>
  <c r="AK198" i="30"/>
  <c r="AL198" i="30" s="1"/>
  <c r="AI198" i="30"/>
  <c r="AG198" i="30"/>
  <c r="AH198" i="30" s="1"/>
  <c r="AE198" i="30"/>
  <c r="AC198" i="30"/>
  <c r="U198" i="30"/>
  <c r="Q198" i="30"/>
  <c r="Y198" i="30" s="1"/>
  <c r="AM197" i="30"/>
  <c r="AK197" i="30"/>
  <c r="AL197" i="30" s="1"/>
  <c r="AI197" i="30"/>
  <c r="AG197" i="30"/>
  <c r="AH197" i="30" s="1"/>
  <c r="AE197" i="30"/>
  <c r="AC197" i="30"/>
  <c r="U197" i="30"/>
  <c r="Q197" i="30"/>
  <c r="Y197" i="30" s="1"/>
  <c r="AM196" i="30"/>
  <c r="AK196" i="30"/>
  <c r="AL196" i="30" s="1"/>
  <c r="AI196" i="30"/>
  <c r="AG196" i="30"/>
  <c r="AH196" i="30" s="1"/>
  <c r="AE196" i="30"/>
  <c r="AC196" i="30"/>
  <c r="U196" i="30"/>
  <c r="Q196" i="30"/>
  <c r="Y196" i="30" s="1"/>
  <c r="AM195" i="30"/>
  <c r="AK195" i="30"/>
  <c r="AL195" i="30" s="1"/>
  <c r="AI195" i="30"/>
  <c r="AG195" i="30"/>
  <c r="AH195" i="30" s="1"/>
  <c r="AE195" i="30"/>
  <c r="AC195" i="30"/>
  <c r="U195" i="30"/>
  <c r="Q195" i="30"/>
  <c r="Y195" i="30" s="1"/>
  <c r="AM194" i="30"/>
  <c r="AK194" i="30"/>
  <c r="AL194" i="30" s="1"/>
  <c r="AI194" i="30"/>
  <c r="AG194" i="30"/>
  <c r="AH194" i="30" s="1"/>
  <c r="AE194" i="30"/>
  <c r="AC194" i="30"/>
  <c r="U194" i="30"/>
  <c r="Q194" i="30"/>
  <c r="Y194" i="30" s="1"/>
  <c r="AK193" i="30"/>
  <c r="AI193" i="30"/>
  <c r="AG193" i="30"/>
  <c r="AH193" i="30" s="1"/>
  <c r="U193" i="30"/>
  <c r="Q193" i="30"/>
  <c r="AK191" i="30"/>
  <c r="AI191" i="30"/>
  <c r="AG191" i="30"/>
  <c r="AH191" i="30" s="1"/>
  <c r="U191" i="30"/>
  <c r="Q191" i="30"/>
  <c r="AK189" i="30"/>
  <c r="AI189" i="30"/>
  <c r="AG189" i="30"/>
  <c r="AH189" i="30" s="1"/>
  <c r="U189" i="30"/>
  <c r="Q189" i="30"/>
  <c r="AM188" i="30"/>
  <c r="AK188" i="30"/>
  <c r="AL188" i="30" s="1"/>
  <c r="AI188" i="30"/>
  <c r="AG188" i="30"/>
  <c r="AH188" i="30" s="1"/>
  <c r="AE188" i="30"/>
  <c r="AC188" i="30"/>
  <c r="U188" i="30"/>
  <c r="Q188" i="30"/>
  <c r="Y188" i="30" s="1"/>
  <c r="AM186" i="30"/>
  <c r="AK186" i="30"/>
  <c r="AL186" i="30" s="1"/>
  <c r="AI186" i="30"/>
  <c r="AG186" i="30"/>
  <c r="AH186" i="30" s="1"/>
  <c r="AE186" i="30"/>
  <c r="AC186" i="30"/>
  <c r="U186" i="30"/>
  <c r="Q186" i="30"/>
  <c r="Y186" i="30" s="1"/>
  <c r="AM185" i="30"/>
  <c r="AK185" i="30"/>
  <c r="AL185" i="30" s="1"/>
  <c r="AI185" i="30"/>
  <c r="AG185" i="30"/>
  <c r="AH185" i="30" s="1"/>
  <c r="AE185" i="30"/>
  <c r="AC185" i="30"/>
  <c r="U185" i="30"/>
  <c r="Q185" i="30"/>
  <c r="Y185" i="30" s="1"/>
  <c r="AM184" i="30"/>
  <c r="AK184" i="30"/>
  <c r="AL184" i="30" s="1"/>
  <c r="AI184" i="30"/>
  <c r="AG184" i="30"/>
  <c r="AH184" i="30" s="1"/>
  <c r="AE184" i="30"/>
  <c r="AC184" i="30"/>
  <c r="U184" i="30"/>
  <c r="Q184" i="30"/>
  <c r="Y184" i="30" s="1"/>
  <c r="AM183" i="30"/>
  <c r="AK183" i="30"/>
  <c r="AL183" i="30" s="1"/>
  <c r="AI183" i="30"/>
  <c r="AG183" i="30"/>
  <c r="AH183" i="30" s="1"/>
  <c r="AE183" i="30"/>
  <c r="AC183" i="30"/>
  <c r="U183" i="30"/>
  <c r="Q183" i="30"/>
  <c r="Y183" i="30" s="1"/>
  <c r="AM182" i="30"/>
  <c r="AK182" i="30"/>
  <c r="AL182" i="30" s="1"/>
  <c r="AI182" i="30"/>
  <c r="AG182" i="30"/>
  <c r="AH182" i="30" s="1"/>
  <c r="AE182" i="30"/>
  <c r="AC182" i="30"/>
  <c r="U182" i="30"/>
  <c r="Q182" i="30"/>
  <c r="Y182" i="30" s="1"/>
  <c r="AM181" i="30"/>
  <c r="AK181" i="30"/>
  <c r="AL181" i="30" s="1"/>
  <c r="AI181" i="30"/>
  <c r="AG181" i="30"/>
  <c r="AH181" i="30" s="1"/>
  <c r="AE181" i="30"/>
  <c r="AC181" i="30"/>
  <c r="U181" i="30"/>
  <c r="Q181" i="30"/>
  <c r="Y181" i="30" s="1"/>
  <c r="AK180" i="30"/>
  <c r="AI180" i="30"/>
  <c r="AG180" i="30"/>
  <c r="AH180" i="30" s="1"/>
  <c r="U180" i="30"/>
  <c r="Q180" i="30"/>
  <c r="AM179" i="30"/>
  <c r="AK179" i="30"/>
  <c r="AL179" i="30" s="1"/>
  <c r="AI179" i="30"/>
  <c r="AG179" i="30"/>
  <c r="AH179" i="30" s="1"/>
  <c r="AE179" i="30"/>
  <c r="AC179" i="30"/>
  <c r="U179" i="30"/>
  <c r="Q179" i="30"/>
  <c r="Y179" i="30" s="1"/>
  <c r="AM178" i="30"/>
  <c r="AK178" i="30"/>
  <c r="AL178" i="30" s="1"/>
  <c r="AI178" i="30"/>
  <c r="AG178" i="30"/>
  <c r="AH178" i="30" s="1"/>
  <c r="AE178" i="30"/>
  <c r="AC178" i="30"/>
  <c r="U178" i="30"/>
  <c r="Q178" i="30"/>
  <c r="Y178" i="30" s="1"/>
  <c r="AM177" i="30"/>
  <c r="AK177" i="30"/>
  <c r="AL177" i="30" s="1"/>
  <c r="AI177" i="30"/>
  <c r="AG177" i="30"/>
  <c r="AH177" i="30" s="1"/>
  <c r="AE177" i="30"/>
  <c r="AC177" i="30"/>
  <c r="U177" i="30"/>
  <c r="Q177" i="30"/>
  <c r="Y177" i="30" s="1"/>
  <c r="AM176" i="30"/>
  <c r="AK176" i="30"/>
  <c r="AL176" i="30" s="1"/>
  <c r="AI176" i="30"/>
  <c r="AG176" i="30"/>
  <c r="AH176" i="30" s="1"/>
  <c r="AE176" i="30"/>
  <c r="AC176" i="30"/>
  <c r="U176" i="30"/>
  <c r="Q176" i="30"/>
  <c r="Y176" i="30" s="1"/>
  <c r="AM175" i="30"/>
  <c r="AK175" i="30"/>
  <c r="AL175" i="30" s="1"/>
  <c r="AI175" i="30"/>
  <c r="AG175" i="30"/>
  <c r="AH175" i="30" s="1"/>
  <c r="AE175" i="30"/>
  <c r="AC175" i="30"/>
  <c r="U175" i="30"/>
  <c r="Q175" i="30"/>
  <c r="Y175" i="30" s="1"/>
  <c r="AM174" i="30"/>
  <c r="AK174" i="30"/>
  <c r="AL174" i="30" s="1"/>
  <c r="AI174" i="30"/>
  <c r="AG174" i="30"/>
  <c r="AH174" i="30" s="1"/>
  <c r="AE174" i="30"/>
  <c r="AC174" i="30"/>
  <c r="U174" i="30"/>
  <c r="Q174" i="30"/>
  <c r="Y174" i="30" s="1"/>
  <c r="AM173" i="30"/>
  <c r="AK173" i="30"/>
  <c r="AL173" i="30" s="1"/>
  <c r="AI173" i="30"/>
  <c r="AG173" i="30"/>
  <c r="AH173" i="30" s="1"/>
  <c r="AE173" i="30"/>
  <c r="AC173" i="30"/>
  <c r="U173" i="30"/>
  <c r="Q173" i="30"/>
  <c r="Y173" i="30" s="1"/>
  <c r="AM172" i="30"/>
  <c r="AK172" i="30"/>
  <c r="AL172" i="30" s="1"/>
  <c r="AI172" i="30"/>
  <c r="AG172" i="30"/>
  <c r="AH172" i="30" s="1"/>
  <c r="AE172" i="30"/>
  <c r="AC172" i="30"/>
  <c r="U172" i="30"/>
  <c r="Q172" i="30"/>
  <c r="Y172" i="30" s="1"/>
  <c r="AM171" i="30"/>
  <c r="AK171" i="30"/>
  <c r="AL171" i="30" s="1"/>
  <c r="AI171" i="30"/>
  <c r="AG171" i="30"/>
  <c r="AH171" i="30" s="1"/>
  <c r="AE171" i="30"/>
  <c r="AC171" i="30"/>
  <c r="U171" i="30"/>
  <c r="Q171" i="30"/>
  <c r="Y171" i="30" s="1"/>
  <c r="AM170" i="30"/>
  <c r="AK170" i="30"/>
  <c r="AL170" i="30" s="1"/>
  <c r="AI170" i="30"/>
  <c r="AG170" i="30"/>
  <c r="AH170" i="30" s="1"/>
  <c r="AE170" i="30"/>
  <c r="AC170" i="30"/>
  <c r="U170" i="30"/>
  <c r="Q170" i="30"/>
  <c r="Y170" i="30" s="1"/>
  <c r="AM169" i="30"/>
  <c r="AK169" i="30"/>
  <c r="AL169" i="30" s="1"/>
  <c r="AI169" i="30"/>
  <c r="AG169" i="30"/>
  <c r="AH169" i="30" s="1"/>
  <c r="AE169" i="30"/>
  <c r="AC169" i="30"/>
  <c r="U169" i="30"/>
  <c r="Q169" i="30"/>
  <c r="Y169" i="30" s="1"/>
  <c r="AM168" i="30"/>
  <c r="AK168" i="30"/>
  <c r="AL168" i="30" s="1"/>
  <c r="AI168" i="30"/>
  <c r="AG168" i="30"/>
  <c r="AH168" i="30" s="1"/>
  <c r="AE168" i="30"/>
  <c r="AC168" i="30"/>
  <c r="U168" i="30"/>
  <c r="Q168" i="30"/>
  <c r="Y168" i="30" s="1"/>
  <c r="AM167" i="30"/>
  <c r="AK167" i="30"/>
  <c r="AL167" i="30" s="1"/>
  <c r="AI167" i="30"/>
  <c r="AG167" i="30"/>
  <c r="AH167" i="30" s="1"/>
  <c r="AE167" i="30"/>
  <c r="AC167" i="30"/>
  <c r="U167" i="30"/>
  <c r="Q167" i="30"/>
  <c r="Y167" i="30" s="1"/>
  <c r="AM166" i="30"/>
  <c r="AK166" i="30"/>
  <c r="AL166" i="30" s="1"/>
  <c r="AI166" i="30"/>
  <c r="AG166" i="30"/>
  <c r="AH166" i="30" s="1"/>
  <c r="AE166" i="30"/>
  <c r="AC166" i="30"/>
  <c r="U166" i="30"/>
  <c r="Q166" i="30"/>
  <c r="Y166" i="30" s="1"/>
  <c r="AM165" i="30"/>
  <c r="AK165" i="30"/>
  <c r="AL165" i="30" s="1"/>
  <c r="AI165" i="30"/>
  <c r="AG165" i="30"/>
  <c r="AH165" i="30" s="1"/>
  <c r="AE165" i="30"/>
  <c r="AC165" i="30"/>
  <c r="U165" i="30"/>
  <c r="Q165" i="30"/>
  <c r="Y165" i="30" s="1"/>
  <c r="AM164" i="30"/>
  <c r="AK164" i="30"/>
  <c r="AL164" i="30" s="1"/>
  <c r="AI164" i="30"/>
  <c r="AG164" i="30"/>
  <c r="AH164" i="30" s="1"/>
  <c r="AE164" i="30"/>
  <c r="AC164" i="30"/>
  <c r="U164" i="30"/>
  <c r="Q164" i="30"/>
  <c r="Y164" i="30" s="1"/>
  <c r="AM163" i="30"/>
  <c r="AK163" i="30"/>
  <c r="AL163" i="30" s="1"/>
  <c r="AI163" i="30"/>
  <c r="AG163" i="30"/>
  <c r="AH163" i="30" s="1"/>
  <c r="AE163" i="30"/>
  <c r="AC163" i="30"/>
  <c r="U163" i="30"/>
  <c r="Q163" i="30"/>
  <c r="Y163" i="30" s="1"/>
  <c r="AM162" i="30"/>
  <c r="AK162" i="30"/>
  <c r="AL162" i="30" s="1"/>
  <c r="AI162" i="30"/>
  <c r="AG162" i="30"/>
  <c r="AH162" i="30" s="1"/>
  <c r="AE162" i="30"/>
  <c r="AC162" i="30"/>
  <c r="U162" i="30"/>
  <c r="Q162" i="30"/>
  <c r="Y162" i="30" s="1"/>
  <c r="AM161" i="30"/>
  <c r="AK161" i="30"/>
  <c r="AL161" i="30" s="1"/>
  <c r="AI161" i="30"/>
  <c r="AG161" i="30"/>
  <c r="AH161" i="30" s="1"/>
  <c r="AE161" i="30"/>
  <c r="AC161" i="30"/>
  <c r="U161" i="30"/>
  <c r="Q161" i="30"/>
  <c r="Y161" i="30" s="1"/>
  <c r="AM160" i="30"/>
  <c r="AK160" i="30"/>
  <c r="AL160" i="30" s="1"/>
  <c r="AI160" i="30"/>
  <c r="AG160" i="30"/>
  <c r="AH160" i="30" s="1"/>
  <c r="AE160" i="30"/>
  <c r="AC160" i="30"/>
  <c r="U160" i="30"/>
  <c r="Q160" i="30"/>
  <c r="Y160" i="30" s="1"/>
  <c r="AM159" i="30"/>
  <c r="AK159" i="30"/>
  <c r="AL159" i="30" s="1"/>
  <c r="AI159" i="30"/>
  <c r="AG159" i="30"/>
  <c r="AH159" i="30" s="1"/>
  <c r="AE159" i="30"/>
  <c r="AC159" i="30"/>
  <c r="U159" i="30"/>
  <c r="Q159" i="30"/>
  <c r="Y159" i="30" s="1"/>
  <c r="AM158" i="30"/>
  <c r="AK158" i="30"/>
  <c r="AL158" i="30" s="1"/>
  <c r="AI158" i="30"/>
  <c r="AG158" i="30"/>
  <c r="AH158" i="30" s="1"/>
  <c r="AE158" i="30"/>
  <c r="AC158" i="30"/>
  <c r="U158" i="30"/>
  <c r="Q158" i="30"/>
  <c r="Y158" i="30" s="1"/>
  <c r="AM157" i="30"/>
  <c r="AK157" i="30"/>
  <c r="AL157" i="30" s="1"/>
  <c r="AI157" i="30"/>
  <c r="AG157" i="30"/>
  <c r="AH157" i="30" s="1"/>
  <c r="AE157" i="30"/>
  <c r="AC157" i="30"/>
  <c r="U157" i="30"/>
  <c r="Q157" i="30"/>
  <c r="Y157" i="30" s="1"/>
  <c r="AM155" i="30"/>
  <c r="AK155" i="30"/>
  <c r="AL155" i="30" s="1"/>
  <c r="AI155" i="30"/>
  <c r="AG155" i="30"/>
  <c r="AH155" i="30" s="1"/>
  <c r="AE155" i="30"/>
  <c r="AC155" i="30"/>
  <c r="U155" i="30"/>
  <c r="Q155" i="30"/>
  <c r="Y155" i="30" s="1"/>
  <c r="AM154" i="30"/>
  <c r="AK154" i="30"/>
  <c r="AL154" i="30" s="1"/>
  <c r="AI154" i="30"/>
  <c r="AG154" i="30"/>
  <c r="AH154" i="30" s="1"/>
  <c r="AE154" i="30"/>
  <c r="AC154" i="30"/>
  <c r="U154" i="30"/>
  <c r="Q154" i="30"/>
  <c r="Y154" i="30" s="1"/>
  <c r="AK153" i="30"/>
  <c r="AI153" i="30"/>
  <c r="AG153" i="30"/>
  <c r="AH153" i="30" s="1"/>
  <c r="U153" i="30"/>
  <c r="Q153" i="30"/>
  <c r="AM152" i="30"/>
  <c r="AK152" i="30"/>
  <c r="AL152" i="30" s="1"/>
  <c r="AI152" i="30"/>
  <c r="AG152" i="30"/>
  <c r="AH152" i="30" s="1"/>
  <c r="AE152" i="30"/>
  <c r="AC152" i="30"/>
  <c r="U152" i="30"/>
  <c r="Q152" i="30"/>
  <c r="Y152" i="30" s="1"/>
  <c r="AM111" i="30"/>
  <c r="AK111" i="30"/>
  <c r="AL111" i="30" s="1"/>
  <c r="AI111" i="30"/>
  <c r="AG111" i="30"/>
  <c r="AH111" i="30" s="1"/>
  <c r="AE111" i="30"/>
  <c r="AC111" i="30"/>
  <c r="U111" i="30"/>
  <c r="Q111" i="30"/>
  <c r="Y111" i="30" s="1"/>
  <c r="AM110" i="30"/>
  <c r="AK110" i="30"/>
  <c r="AL110" i="30" s="1"/>
  <c r="AI110" i="30"/>
  <c r="AG110" i="30"/>
  <c r="AH110" i="30" s="1"/>
  <c r="AE110" i="30"/>
  <c r="AC110" i="30"/>
  <c r="U110" i="30"/>
  <c r="Q110" i="30"/>
  <c r="Y110" i="30" s="1"/>
  <c r="AM109" i="30"/>
  <c r="AK109" i="30"/>
  <c r="AL109" i="30" s="1"/>
  <c r="AI109" i="30"/>
  <c r="AG109" i="30"/>
  <c r="AH109" i="30" s="1"/>
  <c r="AE109" i="30"/>
  <c r="AC109" i="30"/>
  <c r="U109" i="30"/>
  <c r="Q109" i="30"/>
  <c r="Y109" i="30" s="1"/>
  <c r="AM108" i="30"/>
  <c r="AK108" i="30"/>
  <c r="AL108" i="30" s="1"/>
  <c r="AI108" i="30"/>
  <c r="AG108" i="30"/>
  <c r="AH108" i="30" s="1"/>
  <c r="AE108" i="30"/>
  <c r="AC108" i="30"/>
  <c r="U108" i="30"/>
  <c r="Q108" i="30"/>
  <c r="Y108" i="30" s="1"/>
  <c r="AM107" i="30"/>
  <c r="AK107" i="30"/>
  <c r="AL107" i="30" s="1"/>
  <c r="AI107" i="30"/>
  <c r="AG107" i="30"/>
  <c r="AH107" i="30" s="1"/>
  <c r="AE107" i="30"/>
  <c r="AC107" i="30"/>
  <c r="U107" i="30"/>
  <c r="Q107" i="30"/>
  <c r="Y107" i="30" s="1"/>
  <c r="AM106" i="30"/>
  <c r="AK106" i="30"/>
  <c r="AL106" i="30" s="1"/>
  <c r="AI106" i="30"/>
  <c r="AG106" i="30"/>
  <c r="AH106" i="30" s="1"/>
  <c r="AE106" i="30"/>
  <c r="AC106" i="30"/>
  <c r="U106" i="30"/>
  <c r="Q106" i="30"/>
  <c r="Y106" i="30" s="1"/>
  <c r="AM105" i="30"/>
  <c r="AK105" i="30"/>
  <c r="AL105" i="30" s="1"/>
  <c r="AI105" i="30"/>
  <c r="AG105" i="30"/>
  <c r="AH105" i="30" s="1"/>
  <c r="AE105" i="30"/>
  <c r="AC105" i="30"/>
  <c r="U105" i="30"/>
  <c r="Q105" i="30"/>
  <c r="Y105" i="30" s="1"/>
  <c r="AM104" i="30"/>
  <c r="AK104" i="30"/>
  <c r="AL104" i="30" s="1"/>
  <c r="AI104" i="30"/>
  <c r="AG104" i="30"/>
  <c r="AH104" i="30" s="1"/>
  <c r="AE104" i="30"/>
  <c r="AC104" i="30"/>
  <c r="U104" i="30"/>
  <c r="Q104" i="30"/>
  <c r="Y104" i="30" s="1"/>
  <c r="AM103" i="30"/>
  <c r="AK103" i="30"/>
  <c r="AL103" i="30" s="1"/>
  <c r="AI103" i="30"/>
  <c r="AG103" i="30"/>
  <c r="AH103" i="30" s="1"/>
  <c r="AE103" i="30"/>
  <c r="AC103" i="30"/>
  <c r="U103" i="30"/>
  <c r="Q103" i="30"/>
  <c r="Y103" i="30" s="1"/>
  <c r="AM102" i="30"/>
  <c r="AK102" i="30"/>
  <c r="AL102" i="30" s="1"/>
  <c r="AI102" i="30"/>
  <c r="AG102" i="30"/>
  <c r="AH102" i="30" s="1"/>
  <c r="AE102" i="30"/>
  <c r="AC102" i="30"/>
  <c r="U102" i="30"/>
  <c r="Q102" i="30"/>
  <c r="Y102" i="30" s="1"/>
  <c r="AM101" i="30"/>
  <c r="AK101" i="30"/>
  <c r="AL101" i="30" s="1"/>
  <c r="AI101" i="30"/>
  <c r="AG101" i="30"/>
  <c r="AH101" i="30" s="1"/>
  <c r="AE101" i="30"/>
  <c r="AC101" i="30"/>
  <c r="U101" i="30"/>
  <c r="Q101" i="30"/>
  <c r="Y101" i="30" s="1"/>
  <c r="AM100" i="30"/>
  <c r="AK100" i="30"/>
  <c r="AL100" i="30" s="1"/>
  <c r="AI100" i="30"/>
  <c r="AG100" i="30"/>
  <c r="AH100" i="30" s="1"/>
  <c r="AE100" i="30"/>
  <c r="AC100" i="30"/>
  <c r="U100" i="30"/>
  <c r="Q100" i="30"/>
  <c r="Y100" i="30" s="1"/>
  <c r="AM99" i="30"/>
  <c r="AK99" i="30"/>
  <c r="AL99" i="30" s="1"/>
  <c r="AI99" i="30"/>
  <c r="AG99" i="30"/>
  <c r="AH99" i="30" s="1"/>
  <c r="AE99" i="30"/>
  <c r="AC99" i="30"/>
  <c r="U99" i="30"/>
  <c r="Q99" i="30"/>
  <c r="Y99" i="30" s="1"/>
  <c r="AM98" i="30"/>
  <c r="AK98" i="30"/>
  <c r="AL98" i="30" s="1"/>
  <c r="AI98" i="30"/>
  <c r="AG98" i="30"/>
  <c r="AH98" i="30" s="1"/>
  <c r="AE98" i="30"/>
  <c r="AC98" i="30"/>
  <c r="U98" i="30"/>
  <c r="Q98" i="30"/>
  <c r="Y98" i="30" s="1"/>
  <c r="AM97" i="30"/>
  <c r="AK97" i="30"/>
  <c r="AL97" i="30" s="1"/>
  <c r="AI97" i="30"/>
  <c r="AG97" i="30"/>
  <c r="AH97" i="30" s="1"/>
  <c r="AE97" i="30"/>
  <c r="AC97" i="30"/>
  <c r="U97" i="30"/>
  <c r="Q97" i="30"/>
  <c r="Y97" i="30" s="1"/>
  <c r="AM96" i="30"/>
  <c r="AK96" i="30"/>
  <c r="AL96" i="30" s="1"/>
  <c r="AI96" i="30"/>
  <c r="AG96" i="30"/>
  <c r="AH96" i="30" s="1"/>
  <c r="AE96" i="30"/>
  <c r="AC96" i="30"/>
  <c r="U96" i="30"/>
  <c r="Q96" i="30"/>
  <c r="Y96" i="30" s="1"/>
  <c r="AM95" i="30"/>
  <c r="AK95" i="30"/>
  <c r="AL95" i="30" s="1"/>
  <c r="AI95" i="30"/>
  <c r="AG95" i="30"/>
  <c r="AH95" i="30" s="1"/>
  <c r="AE95" i="30"/>
  <c r="AC95" i="30"/>
  <c r="U95" i="30"/>
  <c r="Q95" i="30"/>
  <c r="Y95" i="30" s="1"/>
  <c r="AM94" i="30"/>
  <c r="AK94" i="30"/>
  <c r="AL94" i="30" s="1"/>
  <c r="AI94" i="30"/>
  <c r="AG94" i="30"/>
  <c r="AH94" i="30" s="1"/>
  <c r="AE94" i="30"/>
  <c r="AC94" i="30"/>
  <c r="U94" i="30"/>
  <c r="Q94" i="30"/>
  <c r="Y94" i="30" s="1"/>
  <c r="AM93" i="30"/>
  <c r="AK93" i="30"/>
  <c r="AL93" i="30" s="1"/>
  <c r="AI93" i="30"/>
  <c r="AG93" i="30"/>
  <c r="AH93" i="30" s="1"/>
  <c r="AE93" i="30"/>
  <c r="AC93" i="30"/>
  <c r="U93" i="30"/>
  <c r="Q93" i="30"/>
  <c r="Y93" i="30" s="1"/>
  <c r="AM92" i="30"/>
  <c r="AK92" i="30"/>
  <c r="AL92" i="30" s="1"/>
  <c r="AI92" i="30"/>
  <c r="AG92" i="30"/>
  <c r="AH92" i="30" s="1"/>
  <c r="AE92" i="30"/>
  <c r="AC92" i="30"/>
  <c r="U92" i="30"/>
  <c r="Q92" i="30"/>
  <c r="Y92" i="30" s="1"/>
  <c r="AM91" i="30"/>
  <c r="AK91" i="30"/>
  <c r="AL91" i="30" s="1"/>
  <c r="AI91" i="30"/>
  <c r="AG91" i="30"/>
  <c r="AH91" i="30" s="1"/>
  <c r="AE91" i="30"/>
  <c r="AC91" i="30"/>
  <c r="U91" i="30"/>
  <c r="Q91" i="30"/>
  <c r="Y91" i="30" s="1"/>
  <c r="AM90" i="30"/>
  <c r="AK90" i="30"/>
  <c r="AL90" i="30" s="1"/>
  <c r="AI90" i="30"/>
  <c r="AG90" i="30"/>
  <c r="AH90" i="30" s="1"/>
  <c r="AE90" i="30"/>
  <c r="AC90" i="30"/>
  <c r="U90" i="30"/>
  <c r="Q90" i="30"/>
  <c r="Y90" i="30" s="1"/>
  <c r="AM89" i="30"/>
  <c r="AK89" i="30"/>
  <c r="AL89" i="30" s="1"/>
  <c r="AI89" i="30"/>
  <c r="AG89" i="30"/>
  <c r="AH89" i="30" s="1"/>
  <c r="AE89" i="30"/>
  <c r="AC89" i="30"/>
  <c r="U89" i="30"/>
  <c r="Q89" i="30"/>
  <c r="Y89" i="30" s="1"/>
  <c r="AM88" i="30"/>
  <c r="AK88" i="30"/>
  <c r="AL88" i="30" s="1"/>
  <c r="AI88" i="30"/>
  <c r="AG88" i="30"/>
  <c r="AH88" i="30" s="1"/>
  <c r="AE88" i="30"/>
  <c r="AC88" i="30"/>
  <c r="U88" i="30"/>
  <c r="Q88" i="30"/>
  <c r="Y88" i="30" s="1"/>
  <c r="AM87" i="30"/>
  <c r="AK87" i="30"/>
  <c r="AL87" i="30" s="1"/>
  <c r="AI87" i="30"/>
  <c r="AG87" i="30"/>
  <c r="AH87" i="30" s="1"/>
  <c r="AE87" i="30"/>
  <c r="AC87" i="30"/>
  <c r="U87" i="30"/>
  <c r="Q87" i="30"/>
  <c r="Y87" i="30" s="1"/>
  <c r="AM86" i="30"/>
  <c r="AK86" i="30"/>
  <c r="AL86" i="30" s="1"/>
  <c r="AI86" i="30"/>
  <c r="AG86" i="30"/>
  <c r="AH86" i="30" s="1"/>
  <c r="AE86" i="30"/>
  <c r="AC86" i="30"/>
  <c r="U86" i="30"/>
  <c r="Q86" i="30"/>
  <c r="Y86" i="30" s="1"/>
  <c r="AM85" i="30"/>
  <c r="AK85" i="30"/>
  <c r="AL85" i="30" s="1"/>
  <c r="AI85" i="30"/>
  <c r="AG85" i="30"/>
  <c r="AH85" i="30" s="1"/>
  <c r="AE85" i="30"/>
  <c r="AC85" i="30"/>
  <c r="U85" i="30"/>
  <c r="Q85" i="30"/>
  <c r="Y85" i="30" s="1"/>
  <c r="AM84" i="30"/>
  <c r="AK84" i="30"/>
  <c r="AL84" i="30" s="1"/>
  <c r="AI84" i="30"/>
  <c r="AG84" i="30"/>
  <c r="AH84" i="30" s="1"/>
  <c r="AE84" i="30"/>
  <c r="AC84" i="30"/>
  <c r="U84" i="30"/>
  <c r="Q84" i="30"/>
  <c r="Y84" i="30" s="1"/>
  <c r="AM83" i="30"/>
  <c r="AK83" i="30"/>
  <c r="AL83" i="30" s="1"/>
  <c r="AI83" i="30"/>
  <c r="AG83" i="30"/>
  <c r="AH83" i="30" s="1"/>
  <c r="AE83" i="30"/>
  <c r="AC83" i="30"/>
  <c r="U83" i="30"/>
  <c r="Q83" i="30"/>
  <c r="Y83" i="30" s="1"/>
  <c r="AM82" i="30"/>
  <c r="AK82" i="30"/>
  <c r="AL82" i="30" s="1"/>
  <c r="AI82" i="30"/>
  <c r="AG82" i="30"/>
  <c r="AH82" i="30" s="1"/>
  <c r="AE82" i="30"/>
  <c r="AC82" i="30"/>
  <c r="U82" i="30"/>
  <c r="Q82" i="30"/>
  <c r="Y82" i="30" s="1"/>
  <c r="AM81" i="30"/>
  <c r="AK81" i="30"/>
  <c r="AL81" i="30" s="1"/>
  <c r="AI81" i="30"/>
  <c r="AG81" i="30"/>
  <c r="AH81" i="30" s="1"/>
  <c r="AE81" i="30"/>
  <c r="AC81" i="30"/>
  <c r="U81" i="30"/>
  <c r="Q81" i="30"/>
  <c r="Y81" i="30" s="1"/>
  <c r="AM80" i="30"/>
  <c r="AK80" i="30"/>
  <c r="AL80" i="30" s="1"/>
  <c r="AI80" i="30"/>
  <c r="AG80" i="30"/>
  <c r="AH80" i="30" s="1"/>
  <c r="AE80" i="30"/>
  <c r="AC80" i="30"/>
  <c r="U80" i="30"/>
  <c r="Q80" i="30"/>
  <c r="Y80" i="30" s="1"/>
  <c r="AM79" i="30"/>
  <c r="AK79" i="30"/>
  <c r="AL79" i="30" s="1"/>
  <c r="AI79" i="30"/>
  <c r="AG79" i="30"/>
  <c r="AH79" i="30" s="1"/>
  <c r="AE79" i="30"/>
  <c r="AC79" i="30"/>
  <c r="U79" i="30"/>
  <c r="Q79" i="30"/>
  <c r="Y79" i="30" s="1"/>
  <c r="AM78" i="30"/>
  <c r="AK78" i="30"/>
  <c r="AL78" i="30" s="1"/>
  <c r="AI78" i="30"/>
  <c r="AG78" i="30"/>
  <c r="AH78" i="30" s="1"/>
  <c r="AE78" i="30"/>
  <c r="AC78" i="30"/>
  <c r="U78" i="30"/>
  <c r="Q78" i="30"/>
  <c r="Y78" i="30" s="1"/>
  <c r="AM77" i="30"/>
  <c r="AK77" i="30"/>
  <c r="AL77" i="30" s="1"/>
  <c r="AI77" i="30"/>
  <c r="AG77" i="30"/>
  <c r="AH77" i="30" s="1"/>
  <c r="AE77" i="30"/>
  <c r="AC77" i="30"/>
  <c r="U77" i="30"/>
  <c r="Q77" i="30"/>
  <c r="Y77" i="30" s="1"/>
  <c r="AM76" i="30"/>
  <c r="AK76" i="30"/>
  <c r="AL76" i="30" s="1"/>
  <c r="AI76" i="30"/>
  <c r="AG76" i="30"/>
  <c r="AH76" i="30" s="1"/>
  <c r="AE76" i="30"/>
  <c r="AC76" i="30"/>
  <c r="U76" i="30"/>
  <c r="Q76" i="30"/>
  <c r="Y76" i="30" s="1"/>
  <c r="AM75" i="30"/>
  <c r="AK75" i="30"/>
  <c r="AL75" i="30" s="1"/>
  <c r="AI75" i="30"/>
  <c r="AG75" i="30"/>
  <c r="AH75" i="30" s="1"/>
  <c r="AE75" i="30"/>
  <c r="AC75" i="30"/>
  <c r="U75" i="30"/>
  <c r="Q75" i="30"/>
  <c r="Y75" i="30" s="1"/>
  <c r="AM74" i="30"/>
  <c r="AK74" i="30"/>
  <c r="AL74" i="30" s="1"/>
  <c r="AI74" i="30"/>
  <c r="AG74" i="30"/>
  <c r="AH74" i="30" s="1"/>
  <c r="AE74" i="30"/>
  <c r="AC74" i="30"/>
  <c r="U74" i="30"/>
  <c r="Q74" i="30"/>
  <c r="Y74" i="30" s="1"/>
  <c r="AM73" i="30"/>
  <c r="AK73" i="30"/>
  <c r="AL73" i="30" s="1"/>
  <c r="AI73" i="30"/>
  <c r="AG73" i="30"/>
  <c r="AH73" i="30" s="1"/>
  <c r="AE73" i="30"/>
  <c r="AC73" i="30"/>
  <c r="U73" i="30"/>
  <c r="Q73" i="30"/>
  <c r="Y73" i="30" s="1"/>
  <c r="AM72" i="30"/>
  <c r="AK72" i="30"/>
  <c r="AL72" i="30" s="1"/>
  <c r="AI72" i="30"/>
  <c r="AG72" i="30"/>
  <c r="AH72" i="30" s="1"/>
  <c r="AE72" i="30"/>
  <c r="AC72" i="30"/>
  <c r="U72" i="30"/>
  <c r="Q72" i="30"/>
  <c r="Y72" i="30" s="1"/>
  <c r="AM71" i="30"/>
  <c r="AK71" i="30"/>
  <c r="AL71" i="30" s="1"/>
  <c r="AI71" i="30"/>
  <c r="AG71" i="30"/>
  <c r="AH71" i="30" s="1"/>
  <c r="AE71" i="30"/>
  <c r="AC71" i="30"/>
  <c r="U71" i="30"/>
  <c r="Q71" i="30"/>
  <c r="Y71" i="30" s="1"/>
  <c r="AM70" i="30"/>
  <c r="AK70" i="30"/>
  <c r="AL70" i="30" s="1"/>
  <c r="AI70" i="30"/>
  <c r="AG70" i="30"/>
  <c r="AH70" i="30" s="1"/>
  <c r="AE70" i="30"/>
  <c r="AC70" i="30"/>
  <c r="U70" i="30"/>
  <c r="Q70" i="30"/>
  <c r="Y70" i="30" s="1"/>
  <c r="AM69" i="30"/>
  <c r="AK69" i="30"/>
  <c r="AL69" i="30" s="1"/>
  <c r="AI69" i="30"/>
  <c r="AG69" i="30"/>
  <c r="AH69" i="30" s="1"/>
  <c r="AE69" i="30"/>
  <c r="AC69" i="30"/>
  <c r="U69" i="30"/>
  <c r="Q69" i="30"/>
  <c r="Y69" i="30" s="1"/>
  <c r="AM68" i="30"/>
  <c r="AK68" i="30"/>
  <c r="AL68" i="30" s="1"/>
  <c r="AI68" i="30"/>
  <c r="AG68" i="30"/>
  <c r="AH68" i="30" s="1"/>
  <c r="AE68" i="30"/>
  <c r="AC68" i="30"/>
  <c r="U68" i="30"/>
  <c r="Q68" i="30"/>
  <c r="Y68" i="30" s="1"/>
  <c r="AM67" i="30"/>
  <c r="AK67" i="30"/>
  <c r="AL67" i="30" s="1"/>
  <c r="AI67" i="30"/>
  <c r="AG67" i="30"/>
  <c r="AH67" i="30" s="1"/>
  <c r="AE67" i="30"/>
  <c r="AC67" i="30"/>
  <c r="U67" i="30"/>
  <c r="Q67" i="30"/>
  <c r="Y67" i="30" s="1"/>
  <c r="AM66" i="30"/>
  <c r="AK66" i="30"/>
  <c r="AL66" i="30" s="1"/>
  <c r="AI66" i="30"/>
  <c r="AG66" i="30"/>
  <c r="AH66" i="30" s="1"/>
  <c r="AE66" i="30"/>
  <c r="AC66" i="30"/>
  <c r="U66" i="30"/>
  <c r="Q66" i="30"/>
  <c r="Y66" i="30" s="1"/>
  <c r="AM65" i="30"/>
  <c r="AK65" i="30"/>
  <c r="AL65" i="30" s="1"/>
  <c r="AI65" i="30"/>
  <c r="AG65" i="30"/>
  <c r="AH65" i="30" s="1"/>
  <c r="AE65" i="30"/>
  <c r="AC65" i="30"/>
  <c r="U65" i="30"/>
  <c r="Q65" i="30"/>
  <c r="Y65" i="30" s="1"/>
  <c r="AM64" i="30"/>
  <c r="AK64" i="30"/>
  <c r="AL64" i="30" s="1"/>
  <c r="AI64" i="30"/>
  <c r="AG64" i="30"/>
  <c r="AH64" i="30" s="1"/>
  <c r="AE64" i="30"/>
  <c r="AC64" i="30"/>
  <c r="U64" i="30"/>
  <c r="Q64" i="30"/>
  <c r="Y64" i="30" s="1"/>
  <c r="AM63" i="30"/>
  <c r="AK63" i="30"/>
  <c r="AL63" i="30" s="1"/>
  <c r="AI63" i="30"/>
  <c r="AG63" i="30"/>
  <c r="AH63" i="30" s="1"/>
  <c r="AE63" i="30"/>
  <c r="AC63" i="30"/>
  <c r="U63" i="30"/>
  <c r="Q63" i="30"/>
  <c r="Y63" i="30" s="1"/>
  <c r="AM62" i="30"/>
  <c r="AK62" i="30"/>
  <c r="AL62" i="30" s="1"/>
  <c r="AI62" i="30"/>
  <c r="AG62" i="30"/>
  <c r="AH62" i="30" s="1"/>
  <c r="AE62" i="30"/>
  <c r="AC62" i="30"/>
  <c r="U62" i="30"/>
  <c r="Q62" i="30"/>
  <c r="Y62" i="30" s="1"/>
  <c r="AM61" i="30"/>
  <c r="AK61" i="30"/>
  <c r="AL61" i="30" s="1"/>
  <c r="AI61" i="30"/>
  <c r="AG61" i="30"/>
  <c r="AH61" i="30" s="1"/>
  <c r="AE61" i="30"/>
  <c r="AC61" i="30"/>
  <c r="U61" i="30"/>
  <c r="Q61" i="30"/>
  <c r="Y61" i="30" s="1"/>
  <c r="AM60" i="30"/>
  <c r="AK60" i="30"/>
  <c r="AL60" i="30" s="1"/>
  <c r="AI60" i="30"/>
  <c r="AG60" i="30"/>
  <c r="AH60" i="30" s="1"/>
  <c r="AE60" i="30"/>
  <c r="AC60" i="30"/>
  <c r="U60" i="30"/>
  <c r="Q60" i="30"/>
  <c r="Y60" i="30" s="1"/>
  <c r="AM59" i="30"/>
  <c r="AK59" i="30"/>
  <c r="AL59" i="30" s="1"/>
  <c r="AI59" i="30"/>
  <c r="AG59" i="30"/>
  <c r="AH59" i="30" s="1"/>
  <c r="AE59" i="30"/>
  <c r="AC59" i="30"/>
  <c r="U59" i="30"/>
  <c r="Q59" i="30"/>
  <c r="Y59" i="30" s="1"/>
  <c r="AM58" i="30"/>
  <c r="AK58" i="30"/>
  <c r="AL58" i="30" s="1"/>
  <c r="AI58" i="30"/>
  <c r="AG58" i="30"/>
  <c r="AH58" i="30" s="1"/>
  <c r="AE58" i="30"/>
  <c r="AC58" i="30"/>
  <c r="U58" i="30"/>
  <c r="Q58" i="30"/>
  <c r="Y58" i="30" s="1"/>
  <c r="AM57" i="30"/>
  <c r="AK57" i="30"/>
  <c r="AL57" i="30" s="1"/>
  <c r="AI57" i="30"/>
  <c r="AG57" i="30"/>
  <c r="AH57" i="30" s="1"/>
  <c r="AE57" i="30"/>
  <c r="AC57" i="30"/>
  <c r="U57" i="30"/>
  <c r="Q57" i="30"/>
  <c r="Y57" i="30" s="1"/>
  <c r="AM56" i="30"/>
  <c r="AK56" i="30"/>
  <c r="AL56" i="30" s="1"/>
  <c r="AI56" i="30"/>
  <c r="AG56" i="30"/>
  <c r="AH56" i="30" s="1"/>
  <c r="AE56" i="30"/>
  <c r="AC56" i="30"/>
  <c r="U56" i="30"/>
  <c r="Q56" i="30"/>
  <c r="Y56" i="30" s="1"/>
  <c r="AM55" i="30"/>
  <c r="AK55" i="30"/>
  <c r="AL55" i="30" s="1"/>
  <c r="AI55" i="30"/>
  <c r="AG55" i="30"/>
  <c r="AH55" i="30" s="1"/>
  <c r="AE55" i="30"/>
  <c r="AC55" i="30"/>
  <c r="U55" i="30"/>
  <c r="Q55" i="30"/>
  <c r="Y55" i="30" s="1"/>
  <c r="AM54" i="30"/>
  <c r="AK54" i="30"/>
  <c r="AL54" i="30" s="1"/>
  <c r="AI54" i="30"/>
  <c r="AG54" i="30"/>
  <c r="AH54" i="30" s="1"/>
  <c r="AE54" i="30"/>
  <c r="AC54" i="30"/>
  <c r="U54" i="30"/>
  <c r="Q54" i="30"/>
  <c r="Y54" i="30" s="1"/>
  <c r="AM53" i="30"/>
  <c r="AK53" i="30"/>
  <c r="AL53" i="30" s="1"/>
  <c r="AI53" i="30"/>
  <c r="AG53" i="30"/>
  <c r="AH53" i="30" s="1"/>
  <c r="AE53" i="30"/>
  <c r="AC53" i="30"/>
  <c r="U53" i="30"/>
  <c r="Q53" i="30"/>
  <c r="Y53" i="30" s="1"/>
  <c r="AM52" i="30"/>
  <c r="AK52" i="30"/>
  <c r="AL52" i="30" s="1"/>
  <c r="AI52" i="30"/>
  <c r="AG52" i="30"/>
  <c r="AH52" i="30" s="1"/>
  <c r="AE52" i="30"/>
  <c r="AC52" i="30"/>
  <c r="U52" i="30"/>
  <c r="Q52" i="30"/>
  <c r="Y52" i="30" s="1"/>
  <c r="AM51" i="30"/>
  <c r="AK51" i="30"/>
  <c r="AL51" i="30" s="1"/>
  <c r="AI51" i="30"/>
  <c r="AG51" i="30"/>
  <c r="AH51" i="30" s="1"/>
  <c r="AE51" i="30"/>
  <c r="AC51" i="30"/>
  <c r="U51" i="30"/>
  <c r="Q51" i="30"/>
  <c r="Y51" i="30" s="1"/>
  <c r="AM50" i="30"/>
  <c r="AK50" i="30"/>
  <c r="AL50" i="30" s="1"/>
  <c r="AI50" i="30"/>
  <c r="AG50" i="30"/>
  <c r="AH50" i="30" s="1"/>
  <c r="AE50" i="30"/>
  <c r="AC50" i="30"/>
  <c r="U50" i="30"/>
  <c r="Q50" i="30"/>
  <c r="Y50" i="30" s="1"/>
  <c r="AM49" i="30"/>
  <c r="AK49" i="30"/>
  <c r="AL49" i="30" s="1"/>
  <c r="AI49" i="30"/>
  <c r="AG49" i="30"/>
  <c r="AH49" i="30" s="1"/>
  <c r="AE49" i="30"/>
  <c r="AC49" i="30"/>
  <c r="U49" i="30"/>
  <c r="Q49" i="30"/>
  <c r="Y49" i="30" s="1"/>
  <c r="AM48" i="30"/>
  <c r="AK48" i="30"/>
  <c r="AL48" i="30" s="1"/>
  <c r="AI48" i="30"/>
  <c r="AG48" i="30"/>
  <c r="AH48" i="30" s="1"/>
  <c r="AE48" i="30"/>
  <c r="AC48" i="30"/>
  <c r="U48" i="30"/>
  <c r="Q48" i="30"/>
  <c r="Y48" i="30" s="1"/>
  <c r="AM47" i="30"/>
  <c r="AK47" i="30"/>
  <c r="AL47" i="30" s="1"/>
  <c r="AI47" i="30"/>
  <c r="AG47" i="30"/>
  <c r="AH47" i="30" s="1"/>
  <c r="AE47" i="30"/>
  <c r="AC47" i="30"/>
  <c r="U47" i="30"/>
  <c r="Q47" i="30"/>
  <c r="Y47" i="30" s="1"/>
  <c r="AM44" i="30"/>
  <c r="AK44" i="30"/>
  <c r="AL44" i="30" s="1"/>
  <c r="AI44" i="30"/>
  <c r="AG44" i="30"/>
  <c r="AH44" i="30" s="1"/>
  <c r="AE44" i="30"/>
  <c r="AC44" i="30"/>
  <c r="U44" i="30"/>
  <c r="Q44" i="30"/>
  <c r="Y44" i="30" s="1"/>
  <c r="AM43" i="30"/>
  <c r="AK43" i="30"/>
  <c r="AL43" i="30" s="1"/>
  <c r="AI43" i="30"/>
  <c r="AG43" i="30"/>
  <c r="AH43" i="30" s="1"/>
  <c r="AE43" i="30"/>
  <c r="AC43" i="30"/>
  <c r="U43" i="30"/>
  <c r="Q43" i="30"/>
  <c r="Y43" i="30" s="1"/>
  <c r="AM42" i="30"/>
  <c r="AK42" i="30"/>
  <c r="AL42" i="30" s="1"/>
  <c r="AI42" i="30"/>
  <c r="AG42" i="30"/>
  <c r="AH42" i="30" s="1"/>
  <c r="AE42" i="30"/>
  <c r="AC42" i="30"/>
  <c r="U42" i="30"/>
  <c r="Q42" i="30"/>
  <c r="Y42" i="30" s="1"/>
  <c r="AM41" i="30"/>
  <c r="AK41" i="30"/>
  <c r="AL41" i="30" s="1"/>
  <c r="AI41" i="30"/>
  <c r="AG41" i="30"/>
  <c r="AH41" i="30" s="1"/>
  <c r="AE41" i="30"/>
  <c r="AC41" i="30"/>
  <c r="U41" i="30"/>
  <c r="Q41" i="30"/>
  <c r="Y41" i="30" s="1"/>
  <c r="AM40" i="30"/>
  <c r="AK40" i="30"/>
  <c r="AL40" i="30" s="1"/>
  <c r="AI40" i="30"/>
  <c r="AG40" i="30"/>
  <c r="AH40" i="30" s="1"/>
  <c r="AE40" i="30"/>
  <c r="AC40" i="30"/>
  <c r="U40" i="30"/>
  <c r="Q40" i="30"/>
  <c r="Y40" i="30" s="1"/>
  <c r="AM39" i="30"/>
  <c r="AK39" i="30"/>
  <c r="AL39" i="30" s="1"/>
  <c r="AI39" i="30"/>
  <c r="AG39" i="30"/>
  <c r="AH39" i="30" s="1"/>
  <c r="AE39" i="30"/>
  <c r="AC39" i="30"/>
  <c r="U39" i="30"/>
  <c r="Q39" i="30"/>
  <c r="Y39" i="30" s="1"/>
  <c r="AM38" i="30"/>
  <c r="AK38" i="30"/>
  <c r="AL38" i="30" s="1"/>
  <c r="AI38" i="30"/>
  <c r="AG38" i="30"/>
  <c r="AH38" i="30" s="1"/>
  <c r="AE38" i="30"/>
  <c r="AC38" i="30"/>
  <c r="U38" i="30"/>
  <c r="Q38" i="30"/>
  <c r="Y38" i="30" s="1"/>
  <c r="AM36" i="30"/>
  <c r="AK36" i="30"/>
  <c r="AL36" i="30" s="1"/>
  <c r="AI36" i="30"/>
  <c r="AG36" i="30"/>
  <c r="AH36" i="30" s="1"/>
  <c r="AE36" i="30"/>
  <c r="AC36" i="30"/>
  <c r="U36" i="30"/>
  <c r="Q36" i="30"/>
  <c r="Y36" i="30" s="1"/>
  <c r="AM35" i="30"/>
  <c r="AK35" i="30"/>
  <c r="AL35" i="30" s="1"/>
  <c r="AI35" i="30"/>
  <c r="AG35" i="30"/>
  <c r="AH35" i="30" s="1"/>
  <c r="AE35" i="30"/>
  <c r="AC35" i="30"/>
  <c r="U35" i="30"/>
  <c r="Q35" i="30"/>
  <c r="Y35" i="30" s="1"/>
  <c r="AM34" i="30"/>
  <c r="AK34" i="30"/>
  <c r="AL34" i="30" s="1"/>
  <c r="AI34" i="30"/>
  <c r="AG34" i="30"/>
  <c r="AH34" i="30" s="1"/>
  <c r="AE34" i="30"/>
  <c r="AC34" i="30"/>
  <c r="U34" i="30"/>
  <c r="Q34" i="30"/>
  <c r="Y34" i="30" s="1"/>
  <c r="AM33" i="30"/>
  <c r="AK33" i="30"/>
  <c r="AL33" i="30" s="1"/>
  <c r="AI33" i="30"/>
  <c r="AG33" i="30"/>
  <c r="AH33" i="30" s="1"/>
  <c r="AE33" i="30"/>
  <c r="AC33" i="30"/>
  <c r="U33" i="30"/>
  <c r="Q33" i="30"/>
  <c r="Y33" i="30" s="1"/>
  <c r="AM32" i="30"/>
  <c r="AK32" i="30"/>
  <c r="AL32" i="30" s="1"/>
  <c r="AI32" i="30"/>
  <c r="AG32" i="30"/>
  <c r="AH32" i="30" s="1"/>
  <c r="AE32" i="30"/>
  <c r="AC32" i="30"/>
  <c r="U32" i="30"/>
  <c r="Q32" i="30"/>
  <c r="Y32" i="30" s="1"/>
  <c r="AM31" i="30"/>
  <c r="AK31" i="30"/>
  <c r="AL31" i="30" s="1"/>
  <c r="AI31" i="30"/>
  <c r="AG31" i="30"/>
  <c r="AH31" i="30" s="1"/>
  <c r="AE31" i="30"/>
  <c r="AC31" i="30"/>
  <c r="U31" i="30"/>
  <c r="Q31" i="30"/>
  <c r="Y31" i="30" s="1"/>
  <c r="AM30" i="30"/>
  <c r="AK30" i="30"/>
  <c r="AL30" i="30" s="1"/>
  <c r="AI30" i="30"/>
  <c r="AG30" i="30"/>
  <c r="AH30" i="30" s="1"/>
  <c r="AE30" i="30"/>
  <c r="AC30" i="30"/>
  <c r="U30" i="30"/>
  <c r="Q30" i="30"/>
  <c r="Y30" i="30" s="1"/>
  <c r="AM29" i="30"/>
  <c r="AK29" i="30"/>
  <c r="AL29" i="30" s="1"/>
  <c r="AI29" i="30"/>
  <c r="AG29" i="30"/>
  <c r="AH29" i="30" s="1"/>
  <c r="AE29" i="30"/>
  <c r="AC29" i="30"/>
  <c r="U29" i="30"/>
  <c r="Q29" i="30"/>
  <c r="Y29" i="30" s="1"/>
  <c r="AM28" i="30"/>
  <c r="AK28" i="30"/>
  <c r="AL28" i="30" s="1"/>
  <c r="AI28" i="30"/>
  <c r="AG28" i="30"/>
  <c r="AH28" i="30" s="1"/>
  <c r="AE28" i="30"/>
  <c r="AC28" i="30"/>
  <c r="U28" i="30"/>
  <c r="Q28" i="30"/>
  <c r="Y28" i="30" s="1"/>
  <c r="AM27" i="30"/>
  <c r="AK27" i="30"/>
  <c r="AL27" i="30" s="1"/>
  <c r="AI27" i="30"/>
  <c r="AG27" i="30"/>
  <c r="AH27" i="30" s="1"/>
  <c r="AE27" i="30"/>
  <c r="AC27" i="30"/>
  <c r="U27" i="30"/>
  <c r="Q27" i="30"/>
  <c r="Y27" i="30" s="1"/>
  <c r="AM26" i="30"/>
  <c r="AK26" i="30"/>
  <c r="AL26" i="30" s="1"/>
  <c r="AI26" i="30"/>
  <c r="AG26" i="30"/>
  <c r="AH26" i="30" s="1"/>
  <c r="AE26" i="30"/>
  <c r="AC26" i="30"/>
  <c r="U26" i="30"/>
  <c r="Q26" i="30"/>
  <c r="Y26" i="30" s="1"/>
  <c r="AM25" i="30"/>
  <c r="AK25" i="30"/>
  <c r="AL25" i="30" s="1"/>
  <c r="AI25" i="30"/>
  <c r="AG25" i="30"/>
  <c r="AH25" i="30" s="1"/>
  <c r="AE25" i="30"/>
  <c r="AC25" i="30"/>
  <c r="U25" i="30"/>
  <c r="Q25" i="30"/>
  <c r="Y25" i="30" s="1"/>
  <c r="AM24" i="30"/>
  <c r="AK24" i="30"/>
  <c r="AL24" i="30" s="1"/>
  <c r="AI24" i="30"/>
  <c r="AG24" i="30"/>
  <c r="AH24" i="30" s="1"/>
  <c r="AE24" i="30"/>
  <c r="AC24" i="30"/>
  <c r="U24" i="30"/>
  <c r="Q24" i="30"/>
  <c r="Y24" i="30" s="1"/>
  <c r="AM23" i="30"/>
  <c r="AK23" i="30"/>
  <c r="AL23" i="30" s="1"/>
  <c r="AI23" i="30"/>
  <c r="AG23" i="30"/>
  <c r="AH23" i="30" s="1"/>
  <c r="AE23" i="30"/>
  <c r="AC23" i="30"/>
  <c r="U23" i="30"/>
  <c r="Q23" i="30"/>
  <c r="Y23" i="30" s="1"/>
  <c r="AM22" i="30"/>
  <c r="AK22" i="30"/>
  <c r="AL22" i="30" s="1"/>
  <c r="AI22" i="30"/>
  <c r="AG22" i="30"/>
  <c r="AH22" i="30" s="1"/>
  <c r="AE22" i="30"/>
  <c r="AC22" i="30"/>
  <c r="U22" i="30"/>
  <c r="Q22" i="30"/>
  <c r="Y22" i="30" s="1"/>
  <c r="AI19" i="30"/>
  <c r="AG19" i="30"/>
  <c r="AH19" i="30" s="1"/>
  <c r="U19" i="30"/>
  <c r="Q19" i="30"/>
  <c r="AK18" i="30"/>
  <c r="AI18" i="30"/>
  <c r="AG18" i="30"/>
  <c r="AH18" i="30" s="1"/>
  <c r="U18" i="30"/>
  <c r="Q18" i="30"/>
  <c r="AK15" i="30"/>
  <c r="AI15" i="30"/>
  <c r="AG15" i="30"/>
  <c r="AH15" i="30" s="1"/>
  <c r="U15" i="30"/>
  <c r="Q15" i="30"/>
  <c r="AI14" i="30"/>
  <c r="AG14" i="30"/>
  <c r="AH14" i="30" s="1"/>
  <c r="U14" i="30"/>
  <c r="Q14" i="30"/>
  <c r="AI13" i="30"/>
  <c r="AG13" i="30"/>
  <c r="AH13" i="30" s="1"/>
  <c r="U13" i="30"/>
  <c r="Q13" i="30"/>
  <c r="AM12" i="30"/>
  <c r="AK12" i="30"/>
  <c r="AL12" i="30" s="1"/>
  <c r="AI12" i="30"/>
  <c r="AG12" i="30"/>
  <c r="AH12" i="30" s="1"/>
  <c r="AE12" i="30"/>
  <c r="AC12" i="30"/>
  <c r="U12" i="30"/>
  <c r="Q12" i="30"/>
  <c r="Y12" i="30" s="1"/>
  <c r="AM208" i="28"/>
  <c r="AK208" i="28"/>
  <c r="AI208" i="28"/>
  <c r="AG208" i="28"/>
  <c r="AE208" i="28"/>
  <c r="AC208" i="28"/>
  <c r="W208" i="28"/>
  <c r="U208" i="28"/>
  <c r="S208" i="28"/>
  <c r="AA208" i="28" s="1"/>
  <c r="Q208" i="28"/>
  <c r="Y208" i="28" s="1"/>
  <c r="AM207" i="28"/>
  <c r="AK207" i="28"/>
  <c r="AI207" i="28"/>
  <c r="AG207" i="28"/>
  <c r="AE207" i="28"/>
  <c r="AC207" i="28"/>
  <c r="W207" i="28"/>
  <c r="U207" i="28"/>
  <c r="S207" i="28"/>
  <c r="AA207" i="28" s="1"/>
  <c r="Q207" i="28"/>
  <c r="Y207" i="28" s="1"/>
  <c r="AM206" i="28"/>
  <c r="AK206" i="28"/>
  <c r="AI206" i="28"/>
  <c r="AG206" i="28"/>
  <c r="AE206" i="28"/>
  <c r="AC206" i="28"/>
  <c r="W206" i="28"/>
  <c r="U206" i="28"/>
  <c r="S206" i="28"/>
  <c r="AA206" i="28" s="1"/>
  <c r="Q206" i="28"/>
  <c r="Y206" i="28" s="1"/>
  <c r="AM205" i="28"/>
  <c r="AK205" i="28"/>
  <c r="AI205" i="28"/>
  <c r="AG205" i="28"/>
  <c r="AE205" i="28"/>
  <c r="AC205" i="28"/>
  <c r="W205" i="28"/>
  <c r="U205" i="28"/>
  <c r="S205" i="28"/>
  <c r="AA205" i="28" s="1"/>
  <c r="Q205" i="28"/>
  <c r="Y205" i="28" s="1"/>
  <c r="AM204" i="28"/>
  <c r="AK204" i="28"/>
  <c r="AI204" i="28"/>
  <c r="AG204" i="28"/>
  <c r="AE204" i="28"/>
  <c r="AC204" i="28"/>
  <c r="W204" i="28"/>
  <c r="U204" i="28"/>
  <c r="S204" i="28"/>
  <c r="AA204" i="28" s="1"/>
  <c r="Q204" i="28"/>
  <c r="Y204" i="28" s="1"/>
  <c r="AM203" i="28"/>
  <c r="AK203" i="28"/>
  <c r="AI203" i="28"/>
  <c r="AG203" i="28"/>
  <c r="AE203" i="28"/>
  <c r="AC203" i="28"/>
  <c r="W203" i="28"/>
  <c r="U203" i="28"/>
  <c r="S203" i="28"/>
  <c r="AA203" i="28" s="1"/>
  <c r="Q203" i="28"/>
  <c r="Y203" i="28" s="1"/>
  <c r="AM202" i="28"/>
  <c r="AK202" i="28"/>
  <c r="AI202" i="28"/>
  <c r="AG202" i="28"/>
  <c r="AE202" i="28"/>
  <c r="AC202" i="28"/>
  <c r="W202" i="28"/>
  <c r="U202" i="28"/>
  <c r="S202" i="28"/>
  <c r="AA202" i="28" s="1"/>
  <c r="Q202" i="28"/>
  <c r="Y202" i="28" s="1"/>
  <c r="AM201" i="28"/>
  <c r="AK201" i="28"/>
  <c r="AI201" i="28"/>
  <c r="AG201" i="28"/>
  <c r="AE201" i="28"/>
  <c r="AC201" i="28"/>
  <c r="W201" i="28"/>
  <c r="U201" i="28"/>
  <c r="S201" i="28"/>
  <c r="AA201" i="28" s="1"/>
  <c r="Q201" i="28"/>
  <c r="Y201" i="28" s="1"/>
  <c r="AM200" i="28"/>
  <c r="AK200" i="28"/>
  <c r="AI200" i="28"/>
  <c r="AG200" i="28"/>
  <c r="AE200" i="28"/>
  <c r="AC200" i="28"/>
  <c r="W200" i="28"/>
  <c r="U200" i="28"/>
  <c r="S200" i="28"/>
  <c r="AA200" i="28" s="1"/>
  <c r="Q200" i="28"/>
  <c r="Y200" i="28" s="1"/>
  <c r="AM199" i="28"/>
  <c r="AK199" i="28"/>
  <c r="AI199" i="28"/>
  <c r="AG199" i="28"/>
  <c r="AE199" i="28"/>
  <c r="AC199" i="28"/>
  <c r="W199" i="28"/>
  <c r="U199" i="28"/>
  <c r="S199" i="28"/>
  <c r="AA199" i="28" s="1"/>
  <c r="Q199" i="28"/>
  <c r="Y199" i="28" s="1"/>
  <c r="AM198" i="28"/>
  <c r="AK198" i="28"/>
  <c r="AI198" i="28"/>
  <c r="AG198" i="28"/>
  <c r="AE198" i="28"/>
  <c r="AC198" i="28"/>
  <c r="W198" i="28"/>
  <c r="U198" i="28"/>
  <c r="S198" i="28"/>
  <c r="AA198" i="28" s="1"/>
  <c r="Q198" i="28"/>
  <c r="Y198" i="28" s="1"/>
  <c r="AM197" i="28"/>
  <c r="AK197" i="28"/>
  <c r="AI197" i="28"/>
  <c r="AG197" i="28"/>
  <c r="AE197" i="28"/>
  <c r="AC197" i="28"/>
  <c r="W197" i="28"/>
  <c r="U197" i="28"/>
  <c r="S197" i="28"/>
  <c r="AA197" i="28" s="1"/>
  <c r="Q197" i="28"/>
  <c r="Y197" i="28" s="1"/>
  <c r="AM196" i="28"/>
  <c r="AK196" i="28"/>
  <c r="AI196" i="28"/>
  <c r="AG196" i="28"/>
  <c r="AE196" i="28"/>
  <c r="AC196" i="28"/>
  <c r="W196" i="28"/>
  <c r="U196" i="28"/>
  <c r="S196" i="28"/>
  <c r="AA196" i="28" s="1"/>
  <c r="Q196" i="28"/>
  <c r="Y196" i="28" s="1"/>
  <c r="AM195" i="28"/>
  <c r="AK195" i="28"/>
  <c r="AI195" i="28"/>
  <c r="AG195" i="28"/>
  <c r="AE195" i="28"/>
  <c r="AC195" i="28"/>
  <c r="W195" i="28"/>
  <c r="U195" i="28"/>
  <c r="S195" i="28"/>
  <c r="AA195" i="28" s="1"/>
  <c r="Q195" i="28"/>
  <c r="Y195" i="28" s="1"/>
  <c r="AM194" i="28"/>
  <c r="AK194" i="28"/>
  <c r="AI194" i="28"/>
  <c r="AG194" i="28"/>
  <c r="AE194" i="28"/>
  <c r="AC194" i="28"/>
  <c r="W194" i="28"/>
  <c r="U194" i="28"/>
  <c r="S194" i="28"/>
  <c r="AA194" i="28" s="1"/>
  <c r="Q194" i="28"/>
  <c r="Y194" i="28" s="1"/>
  <c r="AM193" i="28"/>
  <c r="AK193" i="28"/>
  <c r="AI193" i="28"/>
  <c r="AG193" i="28"/>
  <c r="AE193" i="28"/>
  <c r="AC193" i="28"/>
  <c r="W193" i="28"/>
  <c r="U193" i="28"/>
  <c r="S193" i="28"/>
  <c r="AA193" i="28" s="1"/>
  <c r="Q193" i="28"/>
  <c r="Y193" i="28" s="1"/>
  <c r="AM192" i="28"/>
  <c r="AK192" i="28"/>
  <c r="AI192" i="28"/>
  <c r="AG192" i="28"/>
  <c r="AE192" i="28"/>
  <c r="AC192" i="28"/>
  <c r="W192" i="28"/>
  <c r="U192" i="28"/>
  <c r="S192" i="28"/>
  <c r="AA192" i="28" s="1"/>
  <c r="Q192" i="28"/>
  <c r="Y192" i="28" s="1"/>
  <c r="AM191" i="28"/>
  <c r="AK191" i="28"/>
  <c r="AI191" i="28"/>
  <c r="AG191" i="28"/>
  <c r="AE191" i="28"/>
  <c r="AC191" i="28"/>
  <c r="W191" i="28"/>
  <c r="U191" i="28"/>
  <c r="S191" i="28"/>
  <c r="AA191" i="28" s="1"/>
  <c r="Q191" i="28"/>
  <c r="Y191" i="28" s="1"/>
  <c r="AM190" i="28"/>
  <c r="AK190" i="28"/>
  <c r="AI190" i="28"/>
  <c r="AG190" i="28"/>
  <c r="AE190" i="28"/>
  <c r="AC190" i="28"/>
  <c r="W190" i="28"/>
  <c r="U190" i="28"/>
  <c r="S190" i="28"/>
  <c r="AA190" i="28" s="1"/>
  <c r="Q190" i="28"/>
  <c r="Y190" i="28" s="1"/>
  <c r="AM189" i="28"/>
  <c r="AK189" i="28"/>
  <c r="AI189" i="28"/>
  <c r="AG189" i="28"/>
  <c r="AE189" i="28"/>
  <c r="AC189" i="28"/>
  <c r="W189" i="28"/>
  <c r="U189" i="28"/>
  <c r="S189" i="28"/>
  <c r="AA189" i="28" s="1"/>
  <c r="Q189" i="28"/>
  <c r="Y189" i="28" s="1"/>
  <c r="AM188" i="28"/>
  <c r="AK188" i="28"/>
  <c r="AI188" i="28"/>
  <c r="AG188" i="28"/>
  <c r="AE188" i="28"/>
  <c r="AC188" i="28"/>
  <c r="W188" i="28"/>
  <c r="U188" i="28"/>
  <c r="S188" i="28"/>
  <c r="AA188" i="28" s="1"/>
  <c r="Q188" i="28"/>
  <c r="Y188" i="28" s="1"/>
  <c r="AM187" i="28"/>
  <c r="AK187" i="28"/>
  <c r="AI187" i="28"/>
  <c r="AG187" i="28"/>
  <c r="AE187" i="28"/>
  <c r="AC187" i="28"/>
  <c r="W187" i="28"/>
  <c r="U187" i="28"/>
  <c r="S187" i="28"/>
  <c r="AA187" i="28" s="1"/>
  <c r="Q187" i="28"/>
  <c r="Y187" i="28" s="1"/>
  <c r="AM186" i="28"/>
  <c r="AK186" i="28"/>
  <c r="AI186" i="28"/>
  <c r="AG186" i="28"/>
  <c r="AE186" i="28"/>
  <c r="AC186" i="28"/>
  <c r="W186" i="28"/>
  <c r="U186" i="28"/>
  <c r="S186" i="28"/>
  <c r="AA186" i="28" s="1"/>
  <c r="Q186" i="28"/>
  <c r="Y186" i="28" s="1"/>
  <c r="AM185" i="28"/>
  <c r="AK185" i="28"/>
  <c r="AI185" i="28"/>
  <c r="AG185" i="28"/>
  <c r="AE185" i="28"/>
  <c r="AC185" i="28"/>
  <c r="W185" i="28"/>
  <c r="U185" i="28"/>
  <c r="S185" i="28"/>
  <c r="AA185" i="28" s="1"/>
  <c r="Q185" i="28"/>
  <c r="Y185" i="28" s="1"/>
  <c r="AM184" i="28"/>
  <c r="AK184" i="28"/>
  <c r="AI184" i="28"/>
  <c r="AG184" i="28"/>
  <c r="AE184" i="28"/>
  <c r="AC184" i="28"/>
  <c r="W184" i="28"/>
  <c r="U184" i="28"/>
  <c r="S184" i="28"/>
  <c r="AA184" i="28" s="1"/>
  <c r="Q184" i="28"/>
  <c r="Y184" i="28" s="1"/>
  <c r="AM183" i="28"/>
  <c r="AK183" i="28"/>
  <c r="AI183" i="28"/>
  <c r="AG183" i="28"/>
  <c r="AE183" i="28"/>
  <c r="AC183" i="28"/>
  <c r="W183" i="28"/>
  <c r="U183" i="28"/>
  <c r="S183" i="28"/>
  <c r="AA183" i="28" s="1"/>
  <c r="Q183" i="28"/>
  <c r="Y183" i="28" s="1"/>
  <c r="AM182" i="28"/>
  <c r="AK182" i="28"/>
  <c r="AI182" i="28"/>
  <c r="AG182" i="28"/>
  <c r="AE182" i="28"/>
  <c r="AC182" i="28"/>
  <c r="W182" i="28"/>
  <c r="U182" i="28"/>
  <c r="S182" i="28"/>
  <c r="AA182" i="28" s="1"/>
  <c r="Q182" i="28"/>
  <c r="Y182" i="28" s="1"/>
  <c r="AM181" i="28"/>
  <c r="AK181" i="28"/>
  <c r="AI181" i="28"/>
  <c r="AG181" i="28"/>
  <c r="AE181" i="28"/>
  <c r="AC181" i="28"/>
  <c r="W181" i="28"/>
  <c r="U181" i="28"/>
  <c r="S181" i="28"/>
  <c r="AA181" i="28" s="1"/>
  <c r="Q181" i="28"/>
  <c r="Y181" i="28" s="1"/>
  <c r="AM180" i="28"/>
  <c r="AK180" i="28"/>
  <c r="AI180" i="28"/>
  <c r="AG180" i="28"/>
  <c r="AE180" i="28"/>
  <c r="AC180" i="28"/>
  <c r="W180" i="28"/>
  <c r="U180" i="28"/>
  <c r="S180" i="28"/>
  <c r="AA180" i="28" s="1"/>
  <c r="Q180" i="28"/>
  <c r="Y180" i="28" s="1"/>
  <c r="AM179" i="28"/>
  <c r="AK179" i="28"/>
  <c r="AI179" i="28"/>
  <c r="AG179" i="28"/>
  <c r="AE179" i="28"/>
  <c r="AC179" i="28"/>
  <c r="W179" i="28"/>
  <c r="U179" i="28"/>
  <c r="S179" i="28"/>
  <c r="AA179" i="28" s="1"/>
  <c r="Q179" i="28"/>
  <c r="Y179" i="28" s="1"/>
  <c r="AM178" i="28"/>
  <c r="AK178" i="28"/>
  <c r="AI178" i="28"/>
  <c r="AG178" i="28"/>
  <c r="AE178" i="28"/>
  <c r="AC178" i="28"/>
  <c r="W178" i="28"/>
  <c r="U178" i="28"/>
  <c r="S178" i="28"/>
  <c r="AA178" i="28" s="1"/>
  <c r="Q178" i="28"/>
  <c r="Y178" i="28" s="1"/>
  <c r="AM177" i="28"/>
  <c r="AK177" i="28"/>
  <c r="AI177" i="28"/>
  <c r="AG177" i="28"/>
  <c r="AE177" i="28"/>
  <c r="AC177" i="28"/>
  <c r="W177" i="28"/>
  <c r="U177" i="28"/>
  <c r="S177" i="28"/>
  <c r="AA177" i="28" s="1"/>
  <c r="Q177" i="28"/>
  <c r="Y177" i="28" s="1"/>
  <c r="AM176" i="28"/>
  <c r="AK176" i="28"/>
  <c r="AI176" i="28"/>
  <c r="AG176" i="28"/>
  <c r="AE176" i="28"/>
  <c r="AC176" i="28"/>
  <c r="W176" i="28"/>
  <c r="U176" i="28"/>
  <c r="S176" i="28"/>
  <c r="AA176" i="28" s="1"/>
  <c r="Q176" i="28"/>
  <c r="Y176" i="28" s="1"/>
  <c r="AM175" i="28"/>
  <c r="AK175" i="28"/>
  <c r="AI175" i="28"/>
  <c r="AG175" i="28"/>
  <c r="AE175" i="28"/>
  <c r="AC175" i="28"/>
  <c r="W175" i="28"/>
  <c r="U175" i="28"/>
  <c r="S175" i="28"/>
  <c r="AA175" i="28" s="1"/>
  <c r="Q175" i="28"/>
  <c r="Y175" i="28" s="1"/>
  <c r="AM174" i="28"/>
  <c r="AK174" i="28"/>
  <c r="AI174" i="28"/>
  <c r="AG174" i="28"/>
  <c r="AE174" i="28"/>
  <c r="AC174" i="28"/>
  <c r="W174" i="28"/>
  <c r="U174" i="28"/>
  <c r="S174" i="28"/>
  <c r="AA174" i="28" s="1"/>
  <c r="Q174" i="28"/>
  <c r="Y174" i="28" s="1"/>
  <c r="AM173" i="28"/>
  <c r="AK173" i="28"/>
  <c r="AI173" i="28"/>
  <c r="AG173" i="28"/>
  <c r="AE173" i="28"/>
  <c r="AC173" i="28"/>
  <c r="W173" i="28"/>
  <c r="U173" i="28"/>
  <c r="S173" i="28"/>
  <c r="AA173" i="28" s="1"/>
  <c r="Q173" i="28"/>
  <c r="Y173" i="28" s="1"/>
  <c r="AM172" i="28"/>
  <c r="AK172" i="28"/>
  <c r="AI172" i="28"/>
  <c r="AG172" i="28"/>
  <c r="AE172" i="28"/>
  <c r="AC172" i="28"/>
  <c r="W172" i="28"/>
  <c r="U172" i="28"/>
  <c r="S172" i="28"/>
  <c r="AA172" i="28" s="1"/>
  <c r="Q172" i="28"/>
  <c r="Y172" i="28" s="1"/>
  <c r="AM171" i="28"/>
  <c r="AK171" i="28"/>
  <c r="AI171" i="28"/>
  <c r="AG171" i="28"/>
  <c r="AE171" i="28"/>
  <c r="AC171" i="28"/>
  <c r="W171" i="28"/>
  <c r="U171" i="28"/>
  <c r="S171" i="28"/>
  <c r="AA171" i="28" s="1"/>
  <c r="Q171" i="28"/>
  <c r="Y171" i="28" s="1"/>
  <c r="AM170" i="28"/>
  <c r="AK170" i="28"/>
  <c r="AI170" i="28"/>
  <c r="AG170" i="28"/>
  <c r="AE170" i="28"/>
  <c r="AC170" i="28"/>
  <c r="W170" i="28"/>
  <c r="U170" i="28"/>
  <c r="S170" i="28"/>
  <c r="AA170" i="28" s="1"/>
  <c r="Q170" i="28"/>
  <c r="Y170" i="28" s="1"/>
  <c r="AM169" i="28"/>
  <c r="AK169" i="28"/>
  <c r="AI169" i="28"/>
  <c r="AG169" i="28"/>
  <c r="AE169" i="28"/>
  <c r="AC169" i="28"/>
  <c r="W169" i="28"/>
  <c r="U169" i="28"/>
  <c r="S169" i="28"/>
  <c r="AA169" i="28" s="1"/>
  <c r="Q169" i="28"/>
  <c r="Y169" i="28" s="1"/>
  <c r="AM168" i="28"/>
  <c r="AK168" i="28"/>
  <c r="AI168" i="28"/>
  <c r="AG168" i="28"/>
  <c r="AE168" i="28"/>
  <c r="AC168" i="28"/>
  <c r="W168" i="28"/>
  <c r="U168" i="28"/>
  <c r="S168" i="28"/>
  <c r="AA168" i="28" s="1"/>
  <c r="Q168" i="28"/>
  <c r="Y168" i="28" s="1"/>
  <c r="AM167" i="28"/>
  <c r="AK167" i="28"/>
  <c r="AI167" i="28"/>
  <c r="AG167" i="28"/>
  <c r="AE167" i="28"/>
  <c r="AC167" i="28"/>
  <c r="W167" i="28"/>
  <c r="U167" i="28"/>
  <c r="S167" i="28"/>
  <c r="AA167" i="28" s="1"/>
  <c r="Q167" i="28"/>
  <c r="Y167" i="28" s="1"/>
  <c r="AM166" i="28"/>
  <c r="AK166" i="28"/>
  <c r="AI166" i="28"/>
  <c r="AG166" i="28"/>
  <c r="AE166" i="28"/>
  <c r="AC166" i="28"/>
  <c r="W166" i="28"/>
  <c r="U166" i="28"/>
  <c r="S166" i="28"/>
  <c r="AA166" i="28" s="1"/>
  <c r="Q166" i="28"/>
  <c r="Y166" i="28" s="1"/>
  <c r="AM165" i="28"/>
  <c r="AK165" i="28"/>
  <c r="AI165" i="28"/>
  <c r="AG165" i="28"/>
  <c r="AE165" i="28"/>
  <c r="AC165" i="28"/>
  <c r="W165" i="28"/>
  <c r="U165" i="28"/>
  <c r="S165" i="28"/>
  <c r="AA165" i="28" s="1"/>
  <c r="Q165" i="28"/>
  <c r="Y165" i="28" s="1"/>
  <c r="AM164" i="28"/>
  <c r="AK164" i="28"/>
  <c r="AI164" i="28"/>
  <c r="AG164" i="28"/>
  <c r="AE164" i="28"/>
  <c r="AC164" i="28"/>
  <c r="W164" i="28"/>
  <c r="U164" i="28"/>
  <c r="S164" i="28"/>
  <c r="AA164" i="28" s="1"/>
  <c r="Q164" i="28"/>
  <c r="Y164" i="28" s="1"/>
  <c r="AM163" i="28"/>
  <c r="AK163" i="28"/>
  <c r="AI163" i="28"/>
  <c r="AG163" i="28"/>
  <c r="AE163" i="28"/>
  <c r="AC163" i="28"/>
  <c r="W163" i="28"/>
  <c r="U163" i="28"/>
  <c r="S163" i="28"/>
  <c r="AA163" i="28" s="1"/>
  <c r="Q163" i="28"/>
  <c r="Y163" i="28" s="1"/>
  <c r="AM162" i="28"/>
  <c r="AK162" i="28"/>
  <c r="AI162" i="28"/>
  <c r="AG162" i="28"/>
  <c r="AE162" i="28"/>
  <c r="AC162" i="28"/>
  <c r="W162" i="28"/>
  <c r="U162" i="28"/>
  <c r="S162" i="28"/>
  <c r="AA162" i="28" s="1"/>
  <c r="Q162" i="28"/>
  <c r="Y162" i="28" s="1"/>
  <c r="AM161" i="28"/>
  <c r="AK161" i="28"/>
  <c r="AI161" i="28"/>
  <c r="AG161" i="28"/>
  <c r="AE161" i="28"/>
  <c r="AC161" i="28"/>
  <c r="W161" i="28"/>
  <c r="U161" i="28"/>
  <c r="S161" i="28"/>
  <c r="AA161" i="28" s="1"/>
  <c r="Q161" i="28"/>
  <c r="Y161" i="28" s="1"/>
  <c r="AM160" i="28"/>
  <c r="AK160" i="28"/>
  <c r="AI160" i="28"/>
  <c r="AG160" i="28"/>
  <c r="AE160" i="28"/>
  <c r="AC160" i="28"/>
  <c r="W160" i="28"/>
  <c r="U160" i="28"/>
  <c r="S160" i="28"/>
  <c r="AA160" i="28" s="1"/>
  <c r="Q160" i="28"/>
  <c r="Y160" i="28" s="1"/>
  <c r="AM159" i="28"/>
  <c r="AK159" i="28"/>
  <c r="AI159" i="28"/>
  <c r="AG159" i="28"/>
  <c r="AE159" i="28"/>
  <c r="AC159" i="28"/>
  <c r="W159" i="28"/>
  <c r="U159" i="28"/>
  <c r="S159" i="28"/>
  <c r="AA159" i="28" s="1"/>
  <c r="Q159" i="28"/>
  <c r="Y159" i="28" s="1"/>
  <c r="AM158" i="28"/>
  <c r="AK158" i="28"/>
  <c r="AI158" i="28"/>
  <c r="AG158" i="28"/>
  <c r="AE158" i="28"/>
  <c r="AC158" i="28"/>
  <c r="W158" i="28"/>
  <c r="U158" i="28"/>
  <c r="S158" i="28"/>
  <c r="AA158" i="28" s="1"/>
  <c r="Q158" i="28"/>
  <c r="Y158" i="28" s="1"/>
  <c r="AM157" i="28"/>
  <c r="AK157" i="28"/>
  <c r="AI157" i="28"/>
  <c r="AG157" i="28"/>
  <c r="AE157" i="28"/>
  <c r="AC157" i="28"/>
  <c r="W157" i="28"/>
  <c r="U157" i="28"/>
  <c r="S157" i="28"/>
  <c r="AA157" i="28" s="1"/>
  <c r="Q157" i="28"/>
  <c r="Y157" i="28" s="1"/>
  <c r="AM156" i="28"/>
  <c r="AK156" i="28"/>
  <c r="AI156" i="28"/>
  <c r="AG156" i="28"/>
  <c r="AE156" i="28"/>
  <c r="AC156" i="28"/>
  <c r="W156" i="28"/>
  <c r="U156" i="28"/>
  <c r="S156" i="28"/>
  <c r="AA156" i="28" s="1"/>
  <c r="Q156" i="28"/>
  <c r="Y156" i="28" s="1"/>
  <c r="AM155" i="28"/>
  <c r="AK155" i="28"/>
  <c r="AI155" i="28"/>
  <c r="AG155" i="28"/>
  <c r="AE155" i="28"/>
  <c r="AC155" i="28"/>
  <c r="W155" i="28"/>
  <c r="U155" i="28"/>
  <c r="S155" i="28"/>
  <c r="AA155" i="28" s="1"/>
  <c r="Q155" i="28"/>
  <c r="Y155" i="28" s="1"/>
  <c r="AM154" i="28"/>
  <c r="AK154" i="28"/>
  <c r="AI154" i="28"/>
  <c r="AG154" i="28"/>
  <c r="AE154" i="28"/>
  <c r="AC154" i="28"/>
  <c r="W154" i="28"/>
  <c r="U154" i="28"/>
  <c r="S154" i="28"/>
  <c r="AA154" i="28" s="1"/>
  <c r="Q154" i="28"/>
  <c r="Y154" i="28" s="1"/>
  <c r="AM153" i="28"/>
  <c r="AK153" i="28"/>
  <c r="AI153" i="28"/>
  <c r="AG153" i="28"/>
  <c r="AE153" i="28"/>
  <c r="AC153" i="28"/>
  <c r="W153" i="28"/>
  <c r="U153" i="28"/>
  <c r="S153" i="28"/>
  <c r="AA153" i="28" s="1"/>
  <c r="Q153" i="28"/>
  <c r="Y153" i="28" s="1"/>
  <c r="AM152" i="28"/>
  <c r="AK152" i="28"/>
  <c r="AI152" i="28"/>
  <c r="AG152" i="28"/>
  <c r="AE152" i="28"/>
  <c r="AC152" i="28"/>
  <c r="W152" i="28"/>
  <c r="U152" i="28"/>
  <c r="S152" i="28"/>
  <c r="AA152" i="28" s="1"/>
  <c r="Q152" i="28"/>
  <c r="Y152" i="28" s="1"/>
  <c r="AM151" i="28"/>
  <c r="AK151" i="28"/>
  <c r="AI151" i="28"/>
  <c r="AG151" i="28"/>
  <c r="AE151" i="28"/>
  <c r="AC151" i="28"/>
  <c r="W151" i="28"/>
  <c r="U151" i="28"/>
  <c r="S151" i="28"/>
  <c r="AA151" i="28" s="1"/>
  <c r="Q151" i="28"/>
  <c r="Y151" i="28" s="1"/>
  <c r="AM150" i="28"/>
  <c r="AK150" i="28"/>
  <c r="AI150" i="28"/>
  <c r="AG150" i="28"/>
  <c r="AE150" i="28"/>
  <c r="AC150" i="28"/>
  <c r="W150" i="28"/>
  <c r="U150" i="28"/>
  <c r="S150" i="28"/>
  <c r="AA150" i="28" s="1"/>
  <c r="Q150" i="28"/>
  <c r="Y150" i="28" s="1"/>
  <c r="AM149" i="28"/>
  <c r="AK149" i="28"/>
  <c r="AI149" i="28"/>
  <c r="AG149" i="28"/>
  <c r="AE149" i="28"/>
  <c r="AC149" i="28"/>
  <c r="W149" i="28"/>
  <c r="U149" i="28"/>
  <c r="S149" i="28"/>
  <c r="AA149" i="28" s="1"/>
  <c r="Q149" i="28"/>
  <c r="Y149" i="28" s="1"/>
  <c r="AM148" i="28"/>
  <c r="AK148" i="28"/>
  <c r="AI148" i="28"/>
  <c r="AG148" i="28"/>
  <c r="AE148" i="28"/>
  <c r="AC148" i="28"/>
  <c r="W148" i="28"/>
  <c r="U148" i="28"/>
  <c r="S148" i="28"/>
  <c r="AA148" i="28" s="1"/>
  <c r="Q148" i="28"/>
  <c r="Y148" i="28" s="1"/>
  <c r="AM147" i="28"/>
  <c r="AK147" i="28"/>
  <c r="AI147" i="28"/>
  <c r="AG147" i="28"/>
  <c r="AE147" i="28"/>
  <c r="AC147" i="28"/>
  <c r="W147" i="28"/>
  <c r="U147" i="28"/>
  <c r="S147" i="28"/>
  <c r="AA147" i="28" s="1"/>
  <c r="Q147" i="28"/>
  <c r="Y147" i="28" s="1"/>
  <c r="AM146" i="28"/>
  <c r="AK146" i="28"/>
  <c r="AI146" i="28"/>
  <c r="AG146" i="28"/>
  <c r="AE146" i="28"/>
  <c r="AC146" i="28"/>
  <c r="W146" i="28"/>
  <c r="U146" i="28"/>
  <c r="S146" i="28"/>
  <c r="AA146" i="28" s="1"/>
  <c r="Q146" i="28"/>
  <c r="Y146" i="28" s="1"/>
  <c r="AM145" i="28"/>
  <c r="AK145" i="28"/>
  <c r="AI145" i="28"/>
  <c r="AG145" i="28"/>
  <c r="AE145" i="28"/>
  <c r="AC145" i="28"/>
  <c r="W145" i="28"/>
  <c r="U145" i="28"/>
  <c r="S145" i="28"/>
  <c r="AA145" i="28" s="1"/>
  <c r="Q145" i="28"/>
  <c r="Y145" i="28" s="1"/>
  <c r="AM144" i="28"/>
  <c r="AK144" i="28"/>
  <c r="AI144" i="28"/>
  <c r="AG144" i="28"/>
  <c r="AE144" i="28"/>
  <c r="AC144" i="28"/>
  <c r="W144" i="28"/>
  <c r="U144" i="28"/>
  <c r="S144" i="28"/>
  <c r="AA144" i="28" s="1"/>
  <c r="Q144" i="28"/>
  <c r="Y144" i="28" s="1"/>
  <c r="AM143" i="28"/>
  <c r="AK143" i="28"/>
  <c r="AI143" i="28"/>
  <c r="AG143" i="28"/>
  <c r="AE143" i="28"/>
  <c r="AC143" i="28"/>
  <c r="W143" i="28"/>
  <c r="U143" i="28"/>
  <c r="S143" i="28"/>
  <c r="AA143" i="28" s="1"/>
  <c r="Q143" i="28"/>
  <c r="Y143" i="28" s="1"/>
  <c r="AM142" i="28"/>
  <c r="AK142" i="28"/>
  <c r="AI142" i="28"/>
  <c r="AG142" i="28"/>
  <c r="AE142" i="28"/>
  <c r="AC142" i="28"/>
  <c r="W142" i="28"/>
  <c r="U142" i="28"/>
  <c r="S142" i="28"/>
  <c r="AA142" i="28" s="1"/>
  <c r="Q142" i="28"/>
  <c r="Y142" i="28" s="1"/>
  <c r="AM141" i="28"/>
  <c r="AK141" i="28"/>
  <c r="AI141" i="28"/>
  <c r="AG141" i="28"/>
  <c r="AE141" i="28"/>
  <c r="AC141" i="28"/>
  <c r="W141" i="28"/>
  <c r="U141" i="28"/>
  <c r="S141" i="28"/>
  <c r="AA141" i="28" s="1"/>
  <c r="Q141" i="28"/>
  <c r="Y141" i="28" s="1"/>
  <c r="AM140" i="28"/>
  <c r="AK140" i="28"/>
  <c r="AI140" i="28"/>
  <c r="AG140" i="28"/>
  <c r="AE140" i="28"/>
  <c r="AC140" i="28"/>
  <c r="W140" i="28"/>
  <c r="U140" i="28"/>
  <c r="S140" i="28"/>
  <c r="AA140" i="28" s="1"/>
  <c r="Q140" i="28"/>
  <c r="Y140" i="28" s="1"/>
  <c r="AM139" i="28"/>
  <c r="AK139" i="28"/>
  <c r="AI139" i="28"/>
  <c r="AG139" i="28"/>
  <c r="AE139" i="28"/>
  <c r="AC139" i="28"/>
  <c r="W139" i="28"/>
  <c r="U139" i="28"/>
  <c r="S139" i="28"/>
  <c r="AA139" i="28" s="1"/>
  <c r="Q139" i="28"/>
  <c r="Y139" i="28" s="1"/>
  <c r="AM138" i="28"/>
  <c r="AK138" i="28"/>
  <c r="AI138" i="28"/>
  <c r="AG138" i="28"/>
  <c r="AE138" i="28"/>
  <c r="AC138" i="28"/>
  <c r="W138" i="28"/>
  <c r="U138" i="28"/>
  <c r="S138" i="28"/>
  <c r="AA138" i="28" s="1"/>
  <c r="Q138" i="28"/>
  <c r="Y138" i="28" s="1"/>
  <c r="AM137" i="28"/>
  <c r="AK137" i="28"/>
  <c r="AI137" i="28"/>
  <c r="AG137" i="28"/>
  <c r="AE137" i="28"/>
  <c r="AC137" i="28"/>
  <c r="W137" i="28"/>
  <c r="U137" i="28"/>
  <c r="S137" i="28"/>
  <c r="AA137" i="28" s="1"/>
  <c r="Q137" i="28"/>
  <c r="Y137" i="28" s="1"/>
  <c r="AM136" i="28"/>
  <c r="AK136" i="28"/>
  <c r="AI136" i="28"/>
  <c r="AG136" i="28"/>
  <c r="AE136" i="28"/>
  <c r="AC136" i="28"/>
  <c r="W136" i="28"/>
  <c r="U136" i="28"/>
  <c r="S136" i="28"/>
  <c r="AA136" i="28" s="1"/>
  <c r="Q136" i="28"/>
  <c r="Y136" i="28" s="1"/>
  <c r="AM135" i="28"/>
  <c r="AK135" i="28"/>
  <c r="AI135" i="28"/>
  <c r="AG135" i="28"/>
  <c r="AE135" i="28"/>
  <c r="AC135" i="28"/>
  <c r="W135" i="28"/>
  <c r="U135" i="28"/>
  <c r="S135" i="28"/>
  <c r="AA135" i="28" s="1"/>
  <c r="Q135" i="28"/>
  <c r="Y135" i="28" s="1"/>
  <c r="AM134" i="28"/>
  <c r="AK134" i="28"/>
  <c r="AI134" i="28"/>
  <c r="AG134" i="28"/>
  <c r="AE134" i="28"/>
  <c r="AC134" i="28"/>
  <c r="W134" i="28"/>
  <c r="U134" i="28"/>
  <c r="S134" i="28"/>
  <c r="AA134" i="28" s="1"/>
  <c r="Q134" i="28"/>
  <c r="Y134" i="28" s="1"/>
  <c r="AM133" i="28"/>
  <c r="AK133" i="28"/>
  <c r="AI133" i="28"/>
  <c r="AG133" i="28"/>
  <c r="AE133" i="28"/>
  <c r="AC133" i="28"/>
  <c r="W133" i="28"/>
  <c r="U133" i="28"/>
  <c r="S133" i="28"/>
  <c r="AA133" i="28" s="1"/>
  <c r="Q133" i="28"/>
  <c r="Y133" i="28" s="1"/>
  <c r="AM132" i="28"/>
  <c r="AK132" i="28"/>
  <c r="AI132" i="28"/>
  <c r="AG132" i="28"/>
  <c r="AE132" i="28"/>
  <c r="AC132" i="28"/>
  <c r="W132" i="28"/>
  <c r="U132" i="28"/>
  <c r="S132" i="28"/>
  <c r="AA132" i="28" s="1"/>
  <c r="Q132" i="28"/>
  <c r="Y132" i="28" s="1"/>
  <c r="AM131" i="28"/>
  <c r="AK131" i="28"/>
  <c r="AI131" i="28"/>
  <c r="AG131" i="28"/>
  <c r="AE131" i="28"/>
  <c r="AC131" i="28"/>
  <c r="W131" i="28"/>
  <c r="U131" i="28"/>
  <c r="S131" i="28"/>
  <c r="AA131" i="28" s="1"/>
  <c r="Q131" i="28"/>
  <c r="Y131" i="28" s="1"/>
  <c r="AM130" i="28"/>
  <c r="AK130" i="28"/>
  <c r="AI130" i="28"/>
  <c r="AG130" i="28"/>
  <c r="AE130" i="28"/>
  <c r="AC130" i="28"/>
  <c r="W130" i="28"/>
  <c r="U130" i="28"/>
  <c r="S130" i="28"/>
  <c r="AA130" i="28" s="1"/>
  <c r="Q130" i="28"/>
  <c r="Y130" i="28" s="1"/>
  <c r="AM129" i="28"/>
  <c r="AK129" i="28"/>
  <c r="AI129" i="28"/>
  <c r="AG129" i="28"/>
  <c r="AE129" i="28"/>
  <c r="AC129" i="28"/>
  <c r="W129" i="28"/>
  <c r="U129" i="28"/>
  <c r="S129" i="28"/>
  <c r="AA129" i="28" s="1"/>
  <c r="Q129" i="28"/>
  <c r="Y129" i="28" s="1"/>
  <c r="AM128" i="28"/>
  <c r="AK128" i="28"/>
  <c r="AI128" i="28"/>
  <c r="AG128" i="28"/>
  <c r="AE128" i="28"/>
  <c r="AC128" i="28"/>
  <c r="W128" i="28"/>
  <c r="U128" i="28"/>
  <c r="S128" i="28"/>
  <c r="AA128" i="28" s="1"/>
  <c r="Q128" i="28"/>
  <c r="Y128" i="28" s="1"/>
  <c r="AM127" i="28"/>
  <c r="AK127" i="28"/>
  <c r="AI127" i="28"/>
  <c r="AG127" i="28"/>
  <c r="AE127" i="28"/>
  <c r="AC127" i="28"/>
  <c r="W127" i="28"/>
  <c r="U127" i="28"/>
  <c r="S127" i="28"/>
  <c r="AA127" i="28" s="1"/>
  <c r="Q127" i="28"/>
  <c r="Y127" i="28" s="1"/>
  <c r="AM126" i="28"/>
  <c r="AK126" i="28"/>
  <c r="AI126" i="28"/>
  <c r="AG126" i="28"/>
  <c r="AE126" i="28"/>
  <c r="AC126" i="28"/>
  <c r="W126" i="28"/>
  <c r="U126" i="28"/>
  <c r="S126" i="28"/>
  <c r="AA126" i="28" s="1"/>
  <c r="Q126" i="28"/>
  <c r="Y126" i="28" s="1"/>
  <c r="AM125" i="28"/>
  <c r="AK125" i="28"/>
  <c r="AI125" i="28"/>
  <c r="AG125" i="28"/>
  <c r="AE125" i="28"/>
  <c r="AC125" i="28"/>
  <c r="W125" i="28"/>
  <c r="U125" i="28"/>
  <c r="S125" i="28"/>
  <c r="AA125" i="28" s="1"/>
  <c r="Q125" i="28"/>
  <c r="Y125" i="28" s="1"/>
  <c r="AM124" i="28"/>
  <c r="AK124" i="28"/>
  <c r="AI124" i="28"/>
  <c r="AG124" i="28"/>
  <c r="AE124" i="28"/>
  <c r="AC124" i="28"/>
  <c r="W124" i="28"/>
  <c r="U124" i="28"/>
  <c r="S124" i="28"/>
  <c r="AA124" i="28" s="1"/>
  <c r="Q124" i="28"/>
  <c r="Y124" i="28" s="1"/>
  <c r="AM123" i="28"/>
  <c r="AK123" i="28"/>
  <c r="AI123" i="28"/>
  <c r="AG123" i="28"/>
  <c r="AE123" i="28"/>
  <c r="AC123" i="28"/>
  <c r="W123" i="28"/>
  <c r="U123" i="28"/>
  <c r="S123" i="28"/>
  <c r="AA123" i="28" s="1"/>
  <c r="Q123" i="28"/>
  <c r="Y123" i="28" s="1"/>
  <c r="AM122" i="28"/>
  <c r="AK122" i="28"/>
  <c r="AI122" i="28"/>
  <c r="AG122" i="28"/>
  <c r="AE122" i="28"/>
  <c r="AC122" i="28"/>
  <c r="W122" i="28"/>
  <c r="U122" i="28"/>
  <c r="S122" i="28"/>
  <c r="AA122" i="28" s="1"/>
  <c r="Q122" i="28"/>
  <c r="Y122" i="28" s="1"/>
  <c r="AM121" i="28"/>
  <c r="AK121" i="28"/>
  <c r="AI121" i="28"/>
  <c r="AG121" i="28"/>
  <c r="AE121" i="28"/>
  <c r="AC121" i="28"/>
  <c r="W121" i="28"/>
  <c r="U121" i="28"/>
  <c r="S121" i="28"/>
  <c r="AA121" i="28" s="1"/>
  <c r="Q121" i="28"/>
  <c r="Y121" i="28" s="1"/>
  <c r="AM120" i="28"/>
  <c r="AK120" i="28"/>
  <c r="AI120" i="28"/>
  <c r="AG120" i="28"/>
  <c r="AE120" i="28"/>
  <c r="AC120" i="28"/>
  <c r="W120" i="28"/>
  <c r="U120" i="28"/>
  <c r="S120" i="28"/>
  <c r="AA120" i="28" s="1"/>
  <c r="Q120" i="28"/>
  <c r="Y120" i="28" s="1"/>
  <c r="AM119" i="28"/>
  <c r="AK119" i="28"/>
  <c r="AI119" i="28"/>
  <c r="AG119" i="28"/>
  <c r="AE119" i="28"/>
  <c r="AC119" i="28"/>
  <c r="W119" i="28"/>
  <c r="U119" i="28"/>
  <c r="S119" i="28"/>
  <c r="AA119" i="28" s="1"/>
  <c r="Q119" i="28"/>
  <c r="Y119" i="28" s="1"/>
  <c r="AM118" i="28"/>
  <c r="AK118" i="28"/>
  <c r="AI118" i="28"/>
  <c r="AG118" i="28"/>
  <c r="AE118" i="28"/>
  <c r="AC118" i="28"/>
  <c r="W118" i="28"/>
  <c r="U118" i="28"/>
  <c r="S118" i="28"/>
  <c r="AA118" i="28" s="1"/>
  <c r="Q118" i="28"/>
  <c r="Y118" i="28" s="1"/>
  <c r="AM117" i="28"/>
  <c r="AK117" i="28"/>
  <c r="AI117" i="28"/>
  <c r="AG117" i="28"/>
  <c r="AE117" i="28"/>
  <c r="AC117" i="28"/>
  <c r="W117" i="28"/>
  <c r="U117" i="28"/>
  <c r="S117" i="28"/>
  <c r="AA117" i="28" s="1"/>
  <c r="Q117" i="28"/>
  <c r="Y117" i="28" s="1"/>
  <c r="AM116" i="28"/>
  <c r="AK116" i="28"/>
  <c r="AI116" i="28"/>
  <c r="AG116" i="28"/>
  <c r="AE116" i="28"/>
  <c r="AC116" i="28"/>
  <c r="W116" i="28"/>
  <c r="U116" i="28"/>
  <c r="S116" i="28"/>
  <c r="AA116" i="28" s="1"/>
  <c r="Q116" i="28"/>
  <c r="Y116" i="28" s="1"/>
  <c r="AM115" i="28"/>
  <c r="AK115" i="28"/>
  <c r="AI115" i="28"/>
  <c r="AG115" i="28"/>
  <c r="AE115" i="28"/>
  <c r="AC115" i="28"/>
  <c r="W115" i="28"/>
  <c r="U115" i="28"/>
  <c r="S115" i="28"/>
  <c r="AA115" i="28" s="1"/>
  <c r="Q115" i="28"/>
  <c r="Y115" i="28" s="1"/>
  <c r="AM114" i="28"/>
  <c r="AK114" i="28"/>
  <c r="AI114" i="28"/>
  <c r="AG114" i="28"/>
  <c r="AE114" i="28"/>
  <c r="AC114" i="28"/>
  <c r="W114" i="28"/>
  <c r="U114" i="28"/>
  <c r="S114" i="28"/>
  <c r="AA114" i="28" s="1"/>
  <c r="Q114" i="28"/>
  <c r="Y114" i="28" s="1"/>
  <c r="AM113" i="28"/>
  <c r="AK113" i="28"/>
  <c r="AI113" i="28"/>
  <c r="AG113" i="28"/>
  <c r="AE113" i="28"/>
  <c r="AC113" i="28"/>
  <c r="W113" i="28"/>
  <c r="U113" i="28"/>
  <c r="S113" i="28"/>
  <c r="AA113" i="28" s="1"/>
  <c r="Q113" i="28"/>
  <c r="Y113" i="28" s="1"/>
  <c r="AM112" i="28"/>
  <c r="AK112" i="28"/>
  <c r="AI112" i="28"/>
  <c r="AG112" i="28"/>
  <c r="AE112" i="28"/>
  <c r="AC112" i="28"/>
  <c r="W112" i="28"/>
  <c r="U112" i="28"/>
  <c r="S112" i="28"/>
  <c r="AA112" i="28" s="1"/>
  <c r="Q112" i="28"/>
  <c r="Y112" i="28" s="1"/>
  <c r="AM111" i="28"/>
  <c r="AK111" i="28"/>
  <c r="AI111" i="28"/>
  <c r="AG111" i="28"/>
  <c r="AE111" i="28"/>
  <c r="AC111" i="28"/>
  <c r="W111" i="28"/>
  <c r="U111" i="28"/>
  <c r="S111" i="28"/>
  <c r="AA111" i="28" s="1"/>
  <c r="Q111" i="28"/>
  <c r="Y111" i="28" s="1"/>
  <c r="AM110" i="28"/>
  <c r="AK110" i="28"/>
  <c r="AI110" i="28"/>
  <c r="AG110" i="28"/>
  <c r="AE110" i="28"/>
  <c r="AC110" i="28"/>
  <c r="W110" i="28"/>
  <c r="U110" i="28"/>
  <c r="S110" i="28"/>
  <c r="AA110" i="28" s="1"/>
  <c r="Q110" i="28"/>
  <c r="Y110" i="28" s="1"/>
  <c r="AM109" i="28"/>
  <c r="AK109" i="28"/>
  <c r="AI109" i="28"/>
  <c r="AG109" i="28"/>
  <c r="AE109" i="28"/>
  <c r="AC109" i="28"/>
  <c r="W109" i="28"/>
  <c r="U109" i="28"/>
  <c r="S109" i="28"/>
  <c r="AA109" i="28" s="1"/>
  <c r="Q109" i="28"/>
  <c r="Y109" i="28" s="1"/>
  <c r="AM108" i="28"/>
  <c r="AK108" i="28"/>
  <c r="AI108" i="28"/>
  <c r="AG108" i="28"/>
  <c r="AE108" i="28"/>
  <c r="AC108" i="28"/>
  <c r="W108" i="28"/>
  <c r="U108" i="28"/>
  <c r="S108" i="28"/>
  <c r="AA108" i="28" s="1"/>
  <c r="Q108" i="28"/>
  <c r="Y108" i="28" s="1"/>
  <c r="AM107" i="28"/>
  <c r="AK107" i="28"/>
  <c r="AI107" i="28"/>
  <c r="AG107" i="28"/>
  <c r="AE107" i="28"/>
  <c r="AC107" i="28"/>
  <c r="W107" i="28"/>
  <c r="U107" i="28"/>
  <c r="S107" i="28"/>
  <c r="AA107" i="28" s="1"/>
  <c r="Q107" i="28"/>
  <c r="Y107" i="28" s="1"/>
  <c r="AM106" i="28"/>
  <c r="AK106" i="28"/>
  <c r="AI106" i="28"/>
  <c r="AG106" i="28"/>
  <c r="AE106" i="28"/>
  <c r="AC106" i="28"/>
  <c r="W106" i="28"/>
  <c r="U106" i="28"/>
  <c r="S106" i="28"/>
  <c r="AA106" i="28" s="1"/>
  <c r="Q106" i="28"/>
  <c r="Y106" i="28" s="1"/>
  <c r="AM105" i="28"/>
  <c r="AK105" i="28"/>
  <c r="AI105" i="28"/>
  <c r="AG105" i="28"/>
  <c r="AE105" i="28"/>
  <c r="AC105" i="28"/>
  <c r="W105" i="28"/>
  <c r="U105" i="28"/>
  <c r="S105" i="28"/>
  <c r="AA105" i="28" s="1"/>
  <c r="Q105" i="28"/>
  <c r="Y105" i="28" s="1"/>
  <c r="AM104" i="28"/>
  <c r="AK104" i="28"/>
  <c r="AI104" i="28"/>
  <c r="AG104" i="28"/>
  <c r="AE104" i="28"/>
  <c r="AC104" i="28"/>
  <c r="W104" i="28"/>
  <c r="U104" i="28"/>
  <c r="S104" i="28"/>
  <c r="AA104" i="28" s="1"/>
  <c r="Q104" i="28"/>
  <c r="Y104" i="28" s="1"/>
  <c r="AM103" i="28"/>
  <c r="AK103" i="28"/>
  <c r="AI103" i="28"/>
  <c r="AG103" i="28"/>
  <c r="AE103" i="28"/>
  <c r="AC103" i="28"/>
  <c r="W103" i="28"/>
  <c r="U103" i="28"/>
  <c r="S103" i="28"/>
  <c r="AA103" i="28" s="1"/>
  <c r="Q103" i="28"/>
  <c r="Y103" i="28" s="1"/>
  <c r="AM102" i="28"/>
  <c r="AK102" i="28"/>
  <c r="AI102" i="28"/>
  <c r="AG102" i="28"/>
  <c r="AE102" i="28"/>
  <c r="AC102" i="28"/>
  <c r="W102" i="28"/>
  <c r="U102" i="28"/>
  <c r="S102" i="28"/>
  <c r="AA102" i="28" s="1"/>
  <c r="Q102" i="28"/>
  <c r="Y102" i="28" s="1"/>
  <c r="AM101" i="28"/>
  <c r="AK101" i="28"/>
  <c r="AI101" i="28"/>
  <c r="AG101" i="28"/>
  <c r="AE101" i="28"/>
  <c r="AC101" i="28"/>
  <c r="W101" i="28"/>
  <c r="U101" i="28"/>
  <c r="S101" i="28"/>
  <c r="AA101" i="28" s="1"/>
  <c r="Q101" i="28"/>
  <c r="Y101" i="28" s="1"/>
  <c r="AM100" i="28"/>
  <c r="AK100" i="28"/>
  <c r="AI100" i="28"/>
  <c r="AG100" i="28"/>
  <c r="AE100" i="28"/>
  <c r="AC100" i="28"/>
  <c r="W100" i="28"/>
  <c r="U100" i="28"/>
  <c r="S100" i="28"/>
  <c r="AA100" i="28" s="1"/>
  <c r="Q100" i="28"/>
  <c r="Y100" i="28" s="1"/>
  <c r="AM99" i="28"/>
  <c r="AK99" i="28"/>
  <c r="AI99" i="28"/>
  <c r="AG99" i="28"/>
  <c r="AE99" i="28"/>
  <c r="AC99" i="28"/>
  <c r="W99" i="28"/>
  <c r="U99" i="28"/>
  <c r="S99" i="28"/>
  <c r="AA99" i="28" s="1"/>
  <c r="Q99" i="28"/>
  <c r="Y99" i="28" s="1"/>
  <c r="AM98" i="28"/>
  <c r="AK98" i="28"/>
  <c r="AI98" i="28"/>
  <c r="AG98" i="28"/>
  <c r="AE98" i="28"/>
  <c r="AC98" i="28"/>
  <c r="W98" i="28"/>
  <c r="U98" i="28"/>
  <c r="S98" i="28"/>
  <c r="AA98" i="28" s="1"/>
  <c r="Q98" i="28"/>
  <c r="Y98" i="28" s="1"/>
  <c r="AM97" i="28"/>
  <c r="AK97" i="28"/>
  <c r="AI97" i="28"/>
  <c r="AG97" i="28"/>
  <c r="AE97" i="28"/>
  <c r="AC97" i="28"/>
  <c r="W97" i="28"/>
  <c r="U97" i="28"/>
  <c r="S97" i="28"/>
  <c r="AA97" i="28" s="1"/>
  <c r="Q97" i="28"/>
  <c r="Y97" i="28" s="1"/>
  <c r="AM96" i="28"/>
  <c r="AK96" i="28"/>
  <c r="AI96" i="28"/>
  <c r="AG96" i="28"/>
  <c r="AE96" i="28"/>
  <c r="AC96" i="28"/>
  <c r="W96" i="28"/>
  <c r="U96" i="28"/>
  <c r="S96" i="28"/>
  <c r="AA96" i="28" s="1"/>
  <c r="Q96" i="28"/>
  <c r="Y96" i="28" s="1"/>
  <c r="AM95" i="28"/>
  <c r="AK95" i="28"/>
  <c r="AI95" i="28"/>
  <c r="AG95" i="28"/>
  <c r="AE95" i="28"/>
  <c r="AC95" i="28"/>
  <c r="W95" i="28"/>
  <c r="U95" i="28"/>
  <c r="S95" i="28"/>
  <c r="AA95" i="28" s="1"/>
  <c r="Q95" i="28"/>
  <c r="Y95" i="28" s="1"/>
  <c r="AM94" i="28"/>
  <c r="AK94" i="28"/>
  <c r="AI94" i="28"/>
  <c r="AG94" i="28"/>
  <c r="AE94" i="28"/>
  <c r="AC94" i="28"/>
  <c r="W94" i="28"/>
  <c r="U94" i="28"/>
  <c r="S94" i="28"/>
  <c r="AA94" i="28" s="1"/>
  <c r="Q94" i="28"/>
  <c r="Y94" i="28" s="1"/>
  <c r="AM93" i="28"/>
  <c r="AK93" i="28"/>
  <c r="AI93" i="28"/>
  <c r="AG93" i="28"/>
  <c r="AE93" i="28"/>
  <c r="AC93" i="28"/>
  <c r="W93" i="28"/>
  <c r="U93" i="28"/>
  <c r="S93" i="28"/>
  <c r="AA93" i="28" s="1"/>
  <c r="Q93" i="28"/>
  <c r="Y93" i="28" s="1"/>
  <c r="AM92" i="28"/>
  <c r="AK92" i="28"/>
  <c r="AI92" i="28"/>
  <c r="AG92" i="28"/>
  <c r="AE92" i="28"/>
  <c r="AC92" i="28"/>
  <c r="W92" i="28"/>
  <c r="U92" i="28"/>
  <c r="S92" i="28"/>
  <c r="AA92" i="28" s="1"/>
  <c r="Q92" i="28"/>
  <c r="Y92" i="28" s="1"/>
  <c r="AM91" i="28"/>
  <c r="AK91" i="28"/>
  <c r="AI91" i="28"/>
  <c r="AG91" i="28"/>
  <c r="AE91" i="28"/>
  <c r="AC91" i="28"/>
  <c r="W91" i="28"/>
  <c r="U91" i="28"/>
  <c r="S91" i="28"/>
  <c r="AA91" i="28" s="1"/>
  <c r="Q91" i="28"/>
  <c r="Y91" i="28" s="1"/>
  <c r="AM90" i="28"/>
  <c r="AK90" i="28"/>
  <c r="AI90" i="28"/>
  <c r="AG90" i="28"/>
  <c r="AE90" i="28"/>
  <c r="AC90" i="28"/>
  <c r="W90" i="28"/>
  <c r="U90" i="28"/>
  <c r="S90" i="28"/>
  <c r="AA90" i="28" s="1"/>
  <c r="Q90" i="28"/>
  <c r="Y90" i="28" s="1"/>
  <c r="AM89" i="28"/>
  <c r="AK89" i="28"/>
  <c r="AI89" i="28"/>
  <c r="AG89" i="28"/>
  <c r="AE89" i="28"/>
  <c r="AC89" i="28"/>
  <c r="W89" i="28"/>
  <c r="U89" i="28"/>
  <c r="S89" i="28"/>
  <c r="AA89" i="28" s="1"/>
  <c r="Q89" i="28"/>
  <c r="Y89" i="28" s="1"/>
  <c r="AM88" i="28"/>
  <c r="AK88" i="28"/>
  <c r="AI88" i="28"/>
  <c r="AG88" i="28"/>
  <c r="AE88" i="28"/>
  <c r="AC88" i="28"/>
  <c r="W88" i="28"/>
  <c r="U88" i="28"/>
  <c r="S88" i="28"/>
  <c r="AA88" i="28" s="1"/>
  <c r="Q88" i="28"/>
  <c r="Y88" i="28" s="1"/>
  <c r="AM87" i="28"/>
  <c r="AK87" i="28"/>
  <c r="AI87" i="28"/>
  <c r="AG87" i="28"/>
  <c r="AE87" i="28"/>
  <c r="AC87" i="28"/>
  <c r="W87" i="28"/>
  <c r="U87" i="28"/>
  <c r="S87" i="28"/>
  <c r="AA87" i="28" s="1"/>
  <c r="Q87" i="28"/>
  <c r="Y87" i="28" s="1"/>
  <c r="AM86" i="28"/>
  <c r="AK86" i="28"/>
  <c r="AI86" i="28"/>
  <c r="AG86" i="28"/>
  <c r="AE86" i="28"/>
  <c r="AC86" i="28"/>
  <c r="W86" i="28"/>
  <c r="U86" i="28"/>
  <c r="S86" i="28"/>
  <c r="AA86" i="28" s="1"/>
  <c r="Q86" i="28"/>
  <c r="Y86" i="28" s="1"/>
  <c r="AM85" i="28"/>
  <c r="AK85" i="28"/>
  <c r="AI85" i="28"/>
  <c r="AG85" i="28"/>
  <c r="AE85" i="28"/>
  <c r="AC85" i="28"/>
  <c r="W85" i="28"/>
  <c r="U85" i="28"/>
  <c r="S85" i="28"/>
  <c r="AA85" i="28" s="1"/>
  <c r="Q85" i="28"/>
  <c r="Y85" i="28" s="1"/>
  <c r="AM84" i="28"/>
  <c r="AK84" i="28"/>
  <c r="AI84" i="28"/>
  <c r="AG84" i="28"/>
  <c r="AE84" i="28"/>
  <c r="AC84" i="28"/>
  <c r="W84" i="28"/>
  <c r="U84" i="28"/>
  <c r="S84" i="28"/>
  <c r="AA84" i="28" s="1"/>
  <c r="Q84" i="28"/>
  <c r="Y84" i="28" s="1"/>
  <c r="AM83" i="28"/>
  <c r="AK83" i="28"/>
  <c r="AI83" i="28"/>
  <c r="AG83" i="28"/>
  <c r="AE83" i="28"/>
  <c r="AC83" i="28"/>
  <c r="W83" i="28"/>
  <c r="U83" i="28"/>
  <c r="S83" i="28"/>
  <c r="AA83" i="28" s="1"/>
  <c r="Q83" i="28"/>
  <c r="Y83" i="28" s="1"/>
  <c r="AM82" i="28"/>
  <c r="AK82" i="28"/>
  <c r="AI82" i="28"/>
  <c r="AG82" i="28"/>
  <c r="AE82" i="28"/>
  <c r="AC82" i="28"/>
  <c r="W82" i="28"/>
  <c r="U82" i="28"/>
  <c r="S82" i="28"/>
  <c r="AA82" i="28" s="1"/>
  <c r="Q82" i="28"/>
  <c r="Y82" i="28" s="1"/>
  <c r="AM81" i="28"/>
  <c r="AK81" i="28"/>
  <c r="AI81" i="28"/>
  <c r="AG81" i="28"/>
  <c r="AE81" i="28"/>
  <c r="AC81" i="28"/>
  <c r="W81" i="28"/>
  <c r="U81" i="28"/>
  <c r="S81" i="28"/>
  <c r="AA81" i="28" s="1"/>
  <c r="Q81" i="28"/>
  <c r="Y81" i="28" s="1"/>
  <c r="AM80" i="28"/>
  <c r="AK80" i="28"/>
  <c r="AI80" i="28"/>
  <c r="AG80" i="28"/>
  <c r="AE80" i="28"/>
  <c r="AC80" i="28"/>
  <c r="W80" i="28"/>
  <c r="U80" i="28"/>
  <c r="S80" i="28"/>
  <c r="AA80" i="28" s="1"/>
  <c r="Q80" i="28"/>
  <c r="Y80" i="28" s="1"/>
  <c r="AM79" i="28"/>
  <c r="AK79" i="28"/>
  <c r="AI79" i="28"/>
  <c r="AG79" i="28"/>
  <c r="AE79" i="28"/>
  <c r="AC79" i="28"/>
  <c r="W79" i="28"/>
  <c r="U79" i="28"/>
  <c r="S79" i="28"/>
  <c r="AA79" i="28" s="1"/>
  <c r="Q79" i="28"/>
  <c r="Y79" i="28" s="1"/>
  <c r="AM78" i="28"/>
  <c r="AK78" i="28"/>
  <c r="AI78" i="28"/>
  <c r="AG78" i="28"/>
  <c r="AE78" i="28"/>
  <c r="AC78" i="28"/>
  <c r="W78" i="28"/>
  <c r="U78" i="28"/>
  <c r="S78" i="28"/>
  <c r="AA78" i="28" s="1"/>
  <c r="Q78" i="28"/>
  <c r="Y78" i="28" s="1"/>
  <c r="AM77" i="28"/>
  <c r="AK77" i="28"/>
  <c r="AI77" i="28"/>
  <c r="AG77" i="28"/>
  <c r="AE77" i="28"/>
  <c r="AC77" i="28"/>
  <c r="W77" i="28"/>
  <c r="U77" i="28"/>
  <c r="S77" i="28"/>
  <c r="AA77" i="28" s="1"/>
  <c r="Q77" i="28"/>
  <c r="Y77" i="28" s="1"/>
  <c r="AM76" i="28"/>
  <c r="AK76" i="28"/>
  <c r="AI76" i="28"/>
  <c r="AG76" i="28"/>
  <c r="AE76" i="28"/>
  <c r="AC76" i="28"/>
  <c r="W76" i="28"/>
  <c r="U76" i="28"/>
  <c r="S76" i="28"/>
  <c r="AA76" i="28" s="1"/>
  <c r="Q76" i="28"/>
  <c r="Y76" i="28" s="1"/>
  <c r="AM75" i="28"/>
  <c r="AK75" i="28"/>
  <c r="AI75" i="28"/>
  <c r="AG75" i="28"/>
  <c r="AE75" i="28"/>
  <c r="AC75" i="28"/>
  <c r="W75" i="28"/>
  <c r="U75" i="28"/>
  <c r="S75" i="28"/>
  <c r="AA75" i="28" s="1"/>
  <c r="Q75" i="28"/>
  <c r="Y75" i="28" s="1"/>
  <c r="AM74" i="28"/>
  <c r="AK74" i="28"/>
  <c r="AI74" i="28"/>
  <c r="AG74" i="28"/>
  <c r="AE74" i="28"/>
  <c r="AC74" i="28"/>
  <c r="W74" i="28"/>
  <c r="U74" i="28"/>
  <c r="S74" i="28"/>
  <c r="AA74" i="28" s="1"/>
  <c r="Q74" i="28"/>
  <c r="Y74" i="28" s="1"/>
  <c r="AM73" i="28"/>
  <c r="AK73" i="28"/>
  <c r="AI73" i="28"/>
  <c r="AG73" i="28"/>
  <c r="AE73" i="28"/>
  <c r="AC73" i="28"/>
  <c r="W73" i="28"/>
  <c r="U73" i="28"/>
  <c r="S73" i="28"/>
  <c r="AA73" i="28" s="1"/>
  <c r="Q73" i="28"/>
  <c r="Y73" i="28" s="1"/>
  <c r="AM72" i="28"/>
  <c r="AK72" i="28"/>
  <c r="AI72" i="28"/>
  <c r="AG72" i="28"/>
  <c r="AE72" i="28"/>
  <c r="AC72" i="28"/>
  <c r="W72" i="28"/>
  <c r="U72" i="28"/>
  <c r="S72" i="28"/>
  <c r="AA72" i="28" s="1"/>
  <c r="Q72" i="28"/>
  <c r="Y72" i="28" s="1"/>
  <c r="AM71" i="28"/>
  <c r="AK71" i="28"/>
  <c r="AI71" i="28"/>
  <c r="AG71" i="28"/>
  <c r="AE71" i="28"/>
  <c r="AC71" i="28"/>
  <c r="W71" i="28"/>
  <c r="U71" i="28"/>
  <c r="S71" i="28"/>
  <c r="AA71" i="28" s="1"/>
  <c r="Q71" i="28"/>
  <c r="Y71" i="28" s="1"/>
  <c r="AM70" i="28"/>
  <c r="AK70" i="28"/>
  <c r="AI70" i="28"/>
  <c r="AG70" i="28"/>
  <c r="AE70" i="28"/>
  <c r="AC70" i="28"/>
  <c r="W70" i="28"/>
  <c r="U70" i="28"/>
  <c r="S70" i="28"/>
  <c r="AA70" i="28" s="1"/>
  <c r="Q70" i="28"/>
  <c r="Y70" i="28" s="1"/>
  <c r="AM69" i="28"/>
  <c r="AK69" i="28"/>
  <c r="AI69" i="28"/>
  <c r="AG69" i="28"/>
  <c r="AE69" i="28"/>
  <c r="AC69" i="28"/>
  <c r="W69" i="28"/>
  <c r="U69" i="28"/>
  <c r="S69" i="28"/>
  <c r="AA69" i="28" s="1"/>
  <c r="Q69" i="28"/>
  <c r="Y69" i="28" s="1"/>
  <c r="AM68" i="28"/>
  <c r="AK68" i="28"/>
  <c r="AI68" i="28"/>
  <c r="AG68" i="28"/>
  <c r="AE68" i="28"/>
  <c r="AC68" i="28"/>
  <c r="W68" i="28"/>
  <c r="U68" i="28"/>
  <c r="S68" i="28"/>
  <c r="AA68" i="28" s="1"/>
  <c r="Q68" i="28"/>
  <c r="Y68" i="28" s="1"/>
  <c r="AM67" i="28"/>
  <c r="AK67" i="28"/>
  <c r="AI67" i="28"/>
  <c r="AG67" i="28"/>
  <c r="AE67" i="28"/>
  <c r="AC67" i="28"/>
  <c r="W67" i="28"/>
  <c r="U67" i="28"/>
  <c r="S67" i="28"/>
  <c r="AA67" i="28" s="1"/>
  <c r="Q67" i="28"/>
  <c r="Y67" i="28" s="1"/>
  <c r="AM66" i="28"/>
  <c r="AK66" i="28"/>
  <c r="AI66" i="28"/>
  <c r="AG66" i="28"/>
  <c r="AE66" i="28"/>
  <c r="AC66" i="28"/>
  <c r="W66" i="28"/>
  <c r="U66" i="28"/>
  <c r="S66" i="28"/>
  <c r="AA66" i="28" s="1"/>
  <c r="Q66" i="28"/>
  <c r="Y66" i="28" s="1"/>
  <c r="AM65" i="28"/>
  <c r="AK65" i="28"/>
  <c r="AI65" i="28"/>
  <c r="AG65" i="28"/>
  <c r="AE65" i="28"/>
  <c r="AC65" i="28"/>
  <c r="W65" i="28"/>
  <c r="U65" i="28"/>
  <c r="S65" i="28"/>
  <c r="AA65" i="28" s="1"/>
  <c r="Q65" i="28"/>
  <c r="Y65" i="28" s="1"/>
  <c r="AM64" i="28"/>
  <c r="AK64" i="28"/>
  <c r="AI64" i="28"/>
  <c r="AG64" i="28"/>
  <c r="AE64" i="28"/>
  <c r="AC64" i="28"/>
  <c r="W64" i="28"/>
  <c r="U64" i="28"/>
  <c r="S64" i="28"/>
  <c r="AA64" i="28" s="1"/>
  <c r="Q64" i="28"/>
  <c r="Y64" i="28" s="1"/>
  <c r="AM63" i="28"/>
  <c r="AK63" i="28"/>
  <c r="AI63" i="28"/>
  <c r="AG63" i="28"/>
  <c r="AE63" i="28"/>
  <c r="AC63" i="28"/>
  <c r="W63" i="28"/>
  <c r="U63" i="28"/>
  <c r="S63" i="28"/>
  <c r="AA63" i="28" s="1"/>
  <c r="Q63" i="28"/>
  <c r="Y63" i="28" s="1"/>
  <c r="AM62" i="28"/>
  <c r="AK62" i="28"/>
  <c r="AI62" i="28"/>
  <c r="AG62" i="28"/>
  <c r="AE62" i="28"/>
  <c r="AC62" i="28"/>
  <c r="W62" i="28"/>
  <c r="U62" i="28"/>
  <c r="S62" i="28"/>
  <c r="AA62" i="28" s="1"/>
  <c r="Q62" i="28"/>
  <c r="Y62" i="28" s="1"/>
  <c r="AM61" i="28"/>
  <c r="AK61" i="28"/>
  <c r="AI61" i="28"/>
  <c r="AG61" i="28"/>
  <c r="AE61" i="28"/>
  <c r="AC61" i="28"/>
  <c r="W61" i="28"/>
  <c r="U61" i="28"/>
  <c r="S61" i="28"/>
  <c r="AA61" i="28" s="1"/>
  <c r="Q61" i="28"/>
  <c r="Y61" i="28" s="1"/>
  <c r="AM60" i="28"/>
  <c r="AK60" i="28"/>
  <c r="AI60" i="28"/>
  <c r="AG60" i="28"/>
  <c r="AE60" i="28"/>
  <c r="AC60" i="28"/>
  <c r="W60" i="28"/>
  <c r="U60" i="28"/>
  <c r="S60" i="28"/>
  <c r="AA60" i="28" s="1"/>
  <c r="Q60" i="28"/>
  <c r="Y60" i="28" s="1"/>
  <c r="AM59" i="28"/>
  <c r="AK59" i="28"/>
  <c r="AI59" i="28"/>
  <c r="AG59" i="28"/>
  <c r="AE59" i="28"/>
  <c r="AC59" i="28"/>
  <c r="W59" i="28"/>
  <c r="U59" i="28"/>
  <c r="S59" i="28"/>
  <c r="AA59" i="28" s="1"/>
  <c r="Q59" i="28"/>
  <c r="Y59" i="28" s="1"/>
  <c r="AM58" i="28"/>
  <c r="AK58" i="28"/>
  <c r="AI58" i="28"/>
  <c r="AG58" i="28"/>
  <c r="AE58" i="28"/>
  <c r="AC58" i="28"/>
  <c r="W58" i="28"/>
  <c r="U58" i="28"/>
  <c r="S58" i="28"/>
  <c r="AA58" i="28" s="1"/>
  <c r="Q58" i="28"/>
  <c r="Y58" i="28" s="1"/>
  <c r="AM57" i="28"/>
  <c r="AK57" i="28"/>
  <c r="AI57" i="28"/>
  <c r="AG57" i="28"/>
  <c r="AE57" i="28"/>
  <c r="AC57" i="28"/>
  <c r="W57" i="28"/>
  <c r="U57" i="28"/>
  <c r="S57" i="28"/>
  <c r="AA57" i="28" s="1"/>
  <c r="Q57" i="28"/>
  <c r="Y57" i="28" s="1"/>
  <c r="AM56" i="28"/>
  <c r="AK56" i="28"/>
  <c r="AI56" i="28"/>
  <c r="AG56" i="28"/>
  <c r="AE56" i="28"/>
  <c r="AC56" i="28"/>
  <c r="W56" i="28"/>
  <c r="U56" i="28"/>
  <c r="S56" i="28"/>
  <c r="AA56" i="28" s="1"/>
  <c r="Q56" i="28"/>
  <c r="Y56" i="28" s="1"/>
  <c r="AM55" i="28"/>
  <c r="AK55" i="28"/>
  <c r="AI55" i="28"/>
  <c r="AG55" i="28"/>
  <c r="AE55" i="28"/>
  <c r="AC55" i="28"/>
  <c r="W55" i="28"/>
  <c r="U55" i="28"/>
  <c r="S55" i="28"/>
  <c r="AA55" i="28" s="1"/>
  <c r="Q55" i="28"/>
  <c r="Y55" i="28" s="1"/>
  <c r="AM54" i="28"/>
  <c r="AK54" i="28"/>
  <c r="AI54" i="28"/>
  <c r="AG54" i="28"/>
  <c r="AE54" i="28"/>
  <c r="AC54" i="28"/>
  <c r="W54" i="28"/>
  <c r="U54" i="28"/>
  <c r="S54" i="28"/>
  <c r="AA54" i="28" s="1"/>
  <c r="Q54" i="28"/>
  <c r="Y54" i="28" s="1"/>
  <c r="AM53" i="28"/>
  <c r="AK53" i="28"/>
  <c r="AI53" i="28"/>
  <c r="AG53" i="28"/>
  <c r="AE53" i="28"/>
  <c r="AC53" i="28"/>
  <c r="W53" i="28"/>
  <c r="U53" i="28"/>
  <c r="S53" i="28"/>
  <c r="AA53" i="28" s="1"/>
  <c r="Q53" i="28"/>
  <c r="Y53" i="28" s="1"/>
  <c r="AM52" i="28"/>
  <c r="AK52" i="28"/>
  <c r="AI52" i="28"/>
  <c r="AG52" i="28"/>
  <c r="AE52" i="28"/>
  <c r="AC52" i="28"/>
  <c r="W52" i="28"/>
  <c r="U52" i="28"/>
  <c r="S52" i="28"/>
  <c r="AA52" i="28" s="1"/>
  <c r="Q52" i="28"/>
  <c r="Y52" i="28" s="1"/>
  <c r="AM51" i="28"/>
  <c r="AK51" i="28"/>
  <c r="AI51" i="28"/>
  <c r="AG51" i="28"/>
  <c r="AE51" i="28"/>
  <c r="AC51" i="28"/>
  <c r="W51" i="28"/>
  <c r="U51" i="28"/>
  <c r="S51" i="28"/>
  <c r="Q51" i="28"/>
  <c r="Y51" i="28" s="1"/>
  <c r="AM50" i="28"/>
  <c r="AK50" i="28"/>
  <c r="AI50" i="28"/>
  <c r="AG50" i="28"/>
  <c r="AE50" i="28"/>
  <c r="AC50" i="28"/>
  <c r="W50" i="28"/>
  <c r="U50" i="28"/>
  <c r="S50" i="28"/>
  <c r="Q50" i="28"/>
  <c r="Y50" i="28" s="1"/>
  <c r="AM49" i="28"/>
  <c r="AK49" i="28"/>
  <c r="AI49" i="28"/>
  <c r="AG49" i="28"/>
  <c r="AE49" i="28"/>
  <c r="AC49" i="28"/>
  <c r="W49" i="28"/>
  <c r="U49" i="28"/>
  <c r="S49" i="28"/>
  <c r="Q49" i="28"/>
  <c r="Y49" i="28" s="1"/>
  <c r="AM48" i="28"/>
  <c r="AK48" i="28"/>
  <c r="AI48" i="28"/>
  <c r="AG48" i="28"/>
  <c r="AE48" i="28"/>
  <c r="AC48" i="28"/>
  <c r="W48" i="28"/>
  <c r="U48" i="28"/>
  <c r="S48" i="28"/>
  <c r="Q48" i="28"/>
  <c r="Y48" i="28" s="1"/>
  <c r="AM47" i="28"/>
  <c r="AK47" i="28"/>
  <c r="AI47" i="28"/>
  <c r="AG47" i="28"/>
  <c r="AE47" i="28"/>
  <c r="AC47" i="28"/>
  <c r="W47" i="28"/>
  <c r="U47" i="28"/>
  <c r="S47" i="28"/>
  <c r="Q47" i="28"/>
  <c r="Y47" i="28" s="1"/>
  <c r="AM46" i="28"/>
  <c r="AK46" i="28"/>
  <c r="AI46" i="28"/>
  <c r="AG46" i="28"/>
  <c r="AE46" i="28"/>
  <c r="AC46" i="28"/>
  <c r="W46" i="28"/>
  <c r="U46" i="28"/>
  <c r="S46" i="28"/>
  <c r="Q46" i="28"/>
  <c r="Y46" i="28" s="1"/>
  <c r="AM45" i="28"/>
  <c r="AK45" i="28"/>
  <c r="AI45" i="28"/>
  <c r="AG45" i="28"/>
  <c r="AE45" i="28"/>
  <c r="AC45" i="28"/>
  <c r="W45" i="28"/>
  <c r="U45" i="28"/>
  <c r="S45" i="28"/>
  <c r="Q45" i="28"/>
  <c r="Y45" i="28" s="1"/>
  <c r="AM44" i="28"/>
  <c r="AK44" i="28"/>
  <c r="AI44" i="28"/>
  <c r="AG44" i="28"/>
  <c r="AE44" i="28"/>
  <c r="AC44" i="28"/>
  <c r="W44" i="28"/>
  <c r="U44" i="28"/>
  <c r="S44" i="28"/>
  <c r="AA44" i="28" s="1"/>
  <c r="Q44" i="28"/>
  <c r="Y44" i="28" s="1"/>
  <c r="AM43" i="28"/>
  <c r="AK43" i="28"/>
  <c r="AI43" i="28"/>
  <c r="AG43" i="28"/>
  <c r="AE43" i="28"/>
  <c r="AC43" i="28"/>
  <c r="W43" i="28"/>
  <c r="U43" i="28"/>
  <c r="S43" i="28"/>
  <c r="AA43" i="28" s="1"/>
  <c r="Q43" i="28"/>
  <c r="Y43" i="28" s="1"/>
  <c r="AM42" i="28"/>
  <c r="AK42" i="28"/>
  <c r="AI42" i="28"/>
  <c r="AG42" i="28"/>
  <c r="AE42" i="28"/>
  <c r="AC42" i="28"/>
  <c r="W42" i="28"/>
  <c r="U42" i="28"/>
  <c r="S42" i="28"/>
  <c r="AA42" i="28" s="1"/>
  <c r="Q42" i="28"/>
  <c r="Y42" i="28" s="1"/>
  <c r="AM41" i="28"/>
  <c r="AK41" i="28"/>
  <c r="AI41" i="28"/>
  <c r="AG41" i="28"/>
  <c r="AE41" i="28"/>
  <c r="AC41" i="28"/>
  <c r="W41" i="28"/>
  <c r="U41" i="28"/>
  <c r="S41" i="28"/>
  <c r="AA41" i="28" s="1"/>
  <c r="Q41" i="28"/>
  <c r="Y41" i="28" s="1"/>
  <c r="AM40" i="28"/>
  <c r="AK40" i="28"/>
  <c r="AI40" i="28"/>
  <c r="AG40" i="28"/>
  <c r="AE40" i="28"/>
  <c r="AC40" i="28"/>
  <c r="W40" i="28"/>
  <c r="U40" i="28"/>
  <c r="S40" i="28"/>
  <c r="AA40" i="28" s="1"/>
  <c r="Q40" i="28"/>
  <c r="Y40" i="28" s="1"/>
  <c r="AM39" i="28"/>
  <c r="AK39" i="28"/>
  <c r="AI39" i="28"/>
  <c r="AG39" i="28"/>
  <c r="AE39" i="28"/>
  <c r="AC39" i="28"/>
  <c r="W39" i="28"/>
  <c r="U39" i="28"/>
  <c r="S39" i="28"/>
  <c r="AA39" i="28" s="1"/>
  <c r="Q39" i="28"/>
  <c r="Y39" i="28" s="1"/>
  <c r="AM38" i="28"/>
  <c r="AK38" i="28"/>
  <c r="AI38" i="28"/>
  <c r="AG38" i="28"/>
  <c r="AE38" i="28"/>
  <c r="AC38" i="28"/>
  <c r="W38" i="28"/>
  <c r="U38" i="28"/>
  <c r="S38" i="28"/>
  <c r="Q38" i="28"/>
  <c r="Y38" i="28" s="1"/>
  <c r="AM37" i="28"/>
  <c r="AK37" i="28"/>
  <c r="AI37" i="28"/>
  <c r="AG37" i="28"/>
  <c r="AE37" i="28"/>
  <c r="AC37" i="28"/>
  <c r="W37" i="28"/>
  <c r="U37" i="28"/>
  <c r="S37" i="28"/>
  <c r="AA37" i="28" s="1"/>
  <c r="Q37" i="28"/>
  <c r="Y37" i="28" s="1"/>
  <c r="AM36" i="28"/>
  <c r="AK36" i="28"/>
  <c r="AI36" i="28"/>
  <c r="AG36" i="28"/>
  <c r="AE36" i="28"/>
  <c r="AC36" i="28"/>
  <c r="W36" i="28"/>
  <c r="U36" i="28"/>
  <c r="S36" i="28"/>
  <c r="AA36" i="28" s="1"/>
  <c r="Q36" i="28"/>
  <c r="Y36" i="28" s="1"/>
  <c r="AM35" i="28"/>
  <c r="AK35" i="28"/>
  <c r="AI35" i="28"/>
  <c r="AG35" i="28"/>
  <c r="AE35" i="28"/>
  <c r="AC35" i="28"/>
  <c r="W35" i="28"/>
  <c r="U35" i="28"/>
  <c r="S35" i="28"/>
  <c r="AA35" i="28" s="1"/>
  <c r="Q35" i="28"/>
  <c r="Y35" i="28" s="1"/>
  <c r="AM34" i="28"/>
  <c r="AK34" i="28"/>
  <c r="AI34" i="28"/>
  <c r="AG34" i="28"/>
  <c r="AE34" i="28"/>
  <c r="AC34" i="28"/>
  <c r="W34" i="28"/>
  <c r="U34" i="28"/>
  <c r="S34" i="28"/>
  <c r="AA34" i="28" s="1"/>
  <c r="Q34" i="28"/>
  <c r="Y34" i="28" s="1"/>
  <c r="AM33" i="28"/>
  <c r="AK33" i="28"/>
  <c r="AI33" i="28"/>
  <c r="AG33" i="28"/>
  <c r="AE33" i="28"/>
  <c r="AC33" i="28"/>
  <c r="W33" i="28"/>
  <c r="U33" i="28"/>
  <c r="S33" i="28"/>
  <c r="AA33" i="28" s="1"/>
  <c r="Q33" i="28"/>
  <c r="Y33" i="28" s="1"/>
  <c r="AM32" i="28"/>
  <c r="AK32" i="28"/>
  <c r="AI32" i="28"/>
  <c r="AG32" i="28"/>
  <c r="AE32" i="28"/>
  <c r="AC32" i="28"/>
  <c r="W32" i="28"/>
  <c r="U32" i="28"/>
  <c r="S32" i="28"/>
  <c r="AA32" i="28" s="1"/>
  <c r="Q32" i="28"/>
  <c r="Y32" i="28" s="1"/>
  <c r="AM31" i="28"/>
  <c r="AK31" i="28"/>
  <c r="AI31" i="28"/>
  <c r="AG31" i="28"/>
  <c r="AE31" i="28"/>
  <c r="AC31" i="28"/>
  <c r="W31" i="28"/>
  <c r="U31" i="28"/>
  <c r="S31" i="28"/>
  <c r="AA31" i="28" s="1"/>
  <c r="Q31" i="28"/>
  <c r="Y31" i="28" s="1"/>
  <c r="AM30" i="28"/>
  <c r="AK30" i="28"/>
  <c r="AI30" i="28"/>
  <c r="AG30" i="28"/>
  <c r="AE30" i="28"/>
  <c r="AC30" i="28"/>
  <c r="W30" i="28"/>
  <c r="U30" i="28"/>
  <c r="S30" i="28"/>
  <c r="AA30" i="28" s="1"/>
  <c r="Q30" i="28"/>
  <c r="Y30" i="28" s="1"/>
  <c r="AM29" i="28"/>
  <c r="AK29" i="28"/>
  <c r="AI29" i="28"/>
  <c r="AG29" i="28"/>
  <c r="AE29" i="28"/>
  <c r="AC29" i="28"/>
  <c r="W29" i="28"/>
  <c r="U29" i="28"/>
  <c r="S29" i="28"/>
  <c r="AA29" i="28" s="1"/>
  <c r="Q29" i="28"/>
  <c r="Y29" i="28" s="1"/>
  <c r="AM28" i="28"/>
  <c r="AK28" i="28"/>
  <c r="AI28" i="28"/>
  <c r="AG28" i="28"/>
  <c r="AE28" i="28"/>
  <c r="AC28" i="28"/>
  <c r="W28" i="28"/>
  <c r="U28" i="28"/>
  <c r="S28" i="28"/>
  <c r="AA28" i="28" s="1"/>
  <c r="Q28" i="28"/>
  <c r="Y28" i="28" s="1"/>
  <c r="AM27" i="28"/>
  <c r="AK27" i="28"/>
  <c r="AI27" i="28"/>
  <c r="AG27" i="28"/>
  <c r="AE27" i="28"/>
  <c r="AC27" i="28"/>
  <c r="W27" i="28"/>
  <c r="U27" i="28"/>
  <c r="S27" i="28"/>
  <c r="AA27" i="28" s="1"/>
  <c r="Q27" i="28"/>
  <c r="Y27" i="28" s="1"/>
  <c r="AM26" i="28"/>
  <c r="AK26" i="28"/>
  <c r="AI26" i="28"/>
  <c r="AG26" i="28"/>
  <c r="AE26" i="28"/>
  <c r="AC26" i="28"/>
  <c r="W26" i="28"/>
  <c r="U26" i="28"/>
  <c r="S26" i="28"/>
  <c r="AA26" i="28" s="1"/>
  <c r="Q26" i="28"/>
  <c r="Y26" i="28" s="1"/>
  <c r="AM25" i="28"/>
  <c r="AK25" i="28"/>
  <c r="AI25" i="28"/>
  <c r="AG25" i="28"/>
  <c r="AE25" i="28"/>
  <c r="AC25" i="28"/>
  <c r="W25" i="28"/>
  <c r="U25" i="28"/>
  <c r="S25" i="28"/>
  <c r="AA25" i="28" s="1"/>
  <c r="Q25" i="28"/>
  <c r="Y25" i="28" s="1"/>
  <c r="AM24" i="28"/>
  <c r="AK24" i="28"/>
  <c r="AI24" i="28"/>
  <c r="AG24" i="28"/>
  <c r="AE24" i="28"/>
  <c r="AC24" i="28"/>
  <c r="W24" i="28"/>
  <c r="U24" i="28"/>
  <c r="S24" i="28"/>
  <c r="AA24" i="28" s="1"/>
  <c r="Q24" i="28"/>
  <c r="Y24" i="28" s="1"/>
  <c r="AM23" i="28"/>
  <c r="AK23" i="28"/>
  <c r="AI23" i="28"/>
  <c r="AG23" i="28"/>
  <c r="AE23" i="28"/>
  <c r="AC23" i="28"/>
  <c r="W23" i="28"/>
  <c r="U23" i="28"/>
  <c r="S23" i="28"/>
  <c r="AA23" i="28" s="1"/>
  <c r="Q23" i="28"/>
  <c r="Y23" i="28" s="1"/>
  <c r="AM22" i="28"/>
  <c r="AK22" i="28"/>
  <c r="AI22" i="28"/>
  <c r="AG22" i="28"/>
  <c r="AE22" i="28"/>
  <c r="AC22" i="28"/>
  <c r="W22" i="28"/>
  <c r="U22" i="28"/>
  <c r="S22" i="28"/>
  <c r="AA22" i="28" s="1"/>
  <c r="Q22" i="28"/>
  <c r="Y22" i="28" s="1"/>
  <c r="AM21" i="28"/>
  <c r="AK21" i="28"/>
  <c r="AI21" i="28"/>
  <c r="AG21" i="28"/>
  <c r="AE21" i="28"/>
  <c r="AC21" i="28"/>
  <c r="W21" i="28"/>
  <c r="U21" i="28"/>
  <c r="S21" i="28"/>
  <c r="AA21" i="28" s="1"/>
  <c r="Q21" i="28"/>
  <c r="Y21" i="28" s="1"/>
  <c r="AM20" i="28"/>
  <c r="AK20" i="28"/>
  <c r="AI20" i="28"/>
  <c r="AG20" i="28"/>
  <c r="AE20" i="28"/>
  <c r="AC20" i="28"/>
  <c r="W20" i="28"/>
  <c r="U20" i="28"/>
  <c r="S20" i="28"/>
  <c r="AA20" i="28" s="1"/>
  <c r="Q20" i="28"/>
  <c r="Y20" i="28" s="1"/>
  <c r="AM19" i="28"/>
  <c r="AK19" i="28"/>
  <c r="AI19" i="28"/>
  <c r="AG19" i="28"/>
  <c r="AE19" i="28"/>
  <c r="AC19" i="28"/>
  <c r="W19" i="28"/>
  <c r="U19" i="28"/>
  <c r="S19" i="28"/>
  <c r="AA19" i="28" s="1"/>
  <c r="Q19" i="28"/>
  <c r="Y19" i="28" s="1"/>
  <c r="AM18" i="28"/>
  <c r="AK18" i="28"/>
  <c r="AI18" i="28"/>
  <c r="AG18" i="28"/>
  <c r="AE18" i="28"/>
  <c r="AC18" i="28"/>
  <c r="W18" i="28"/>
  <c r="U18" i="28"/>
  <c r="S18" i="28"/>
  <c r="AA18" i="28" s="1"/>
  <c r="Q18" i="28"/>
  <c r="Y18" i="28" s="1"/>
  <c r="AM17" i="28"/>
  <c r="AK17" i="28"/>
  <c r="AI17" i="28"/>
  <c r="AG17" i="28"/>
  <c r="AE17" i="28"/>
  <c r="AC17" i="28"/>
  <c r="W17" i="28"/>
  <c r="U17" i="28"/>
  <c r="S17" i="28"/>
  <c r="AA17" i="28" s="1"/>
  <c r="Q17" i="28"/>
  <c r="Y17" i="28" s="1"/>
  <c r="AM16" i="28"/>
  <c r="AK16" i="28"/>
  <c r="AI16" i="28"/>
  <c r="AG16" i="28"/>
  <c r="AE16" i="28"/>
  <c r="AC16" i="28"/>
  <c r="W16" i="28"/>
  <c r="U16" i="28"/>
  <c r="S16" i="28"/>
  <c r="AA16" i="28" s="1"/>
  <c r="Q16" i="28"/>
  <c r="Y16" i="28" s="1"/>
  <c r="AM15" i="28"/>
  <c r="AK15" i="28"/>
  <c r="AI15" i="28"/>
  <c r="AG15" i="28"/>
  <c r="AE15" i="28"/>
  <c r="AC15" i="28"/>
  <c r="W15" i="28"/>
  <c r="U15" i="28"/>
  <c r="S15" i="28"/>
  <c r="AA15" i="28" s="1"/>
  <c r="Q15" i="28"/>
  <c r="Y15" i="28" s="1"/>
  <c r="AM14" i="28"/>
  <c r="AK14" i="28"/>
  <c r="AI14" i="28"/>
  <c r="AG14" i="28"/>
  <c r="AE14" i="28"/>
  <c r="AC14" i="28"/>
  <c r="W14" i="28"/>
  <c r="U14" i="28"/>
  <c r="S14" i="28"/>
  <c r="Q14" i="28"/>
  <c r="Y14" i="28" s="1"/>
  <c r="AK13" i="28"/>
  <c r="AI13" i="28"/>
  <c r="AG13" i="28"/>
  <c r="W13" i="28"/>
  <c r="U13" i="28"/>
  <c r="S13" i="28"/>
  <c r="Q13" i="28"/>
  <c r="AK12" i="28"/>
  <c r="AI12" i="28"/>
  <c r="AG12" i="28"/>
  <c r="W12" i="28"/>
  <c r="U12" i="28"/>
  <c r="S12" i="28"/>
  <c r="Q12" i="28"/>
  <c r="AR150" i="22"/>
  <c r="AU150" i="22" s="1"/>
  <c r="AZ150" i="22" s="1"/>
  <c r="AD150" i="22"/>
  <c r="AF150" i="22" s="1"/>
  <c r="AI150" i="22" s="1"/>
  <c r="Z150" i="22"/>
  <c r="W150" i="22"/>
  <c r="W111" i="30" s="1"/>
  <c r="S150" i="22"/>
  <c r="S111" i="30" s="1"/>
  <c r="AA111" i="30" s="1"/>
  <c r="AR39" i="22"/>
  <c r="AU39" i="22" s="1"/>
  <c r="AZ39" i="22" s="1"/>
  <c r="AD39" i="22"/>
  <c r="AF39" i="22" s="1"/>
  <c r="AI39" i="22" s="1"/>
  <c r="Z39" i="22"/>
  <c r="W39" i="22"/>
  <c r="S39" i="22"/>
  <c r="AA33" i="29" l="1"/>
  <c r="L10" i="4" s="1"/>
  <c r="L4" i="4"/>
  <c r="L13" i="4" s="1"/>
  <c r="AA14" i="28"/>
  <c r="I5" i="4"/>
  <c r="AA45" i="28"/>
  <c r="AA46" i="28"/>
  <c r="AA47" i="28"/>
  <c r="AA48" i="28"/>
  <c r="AA49" i="28"/>
  <c r="AA50" i="28"/>
  <c r="AA51" i="28"/>
  <c r="AA13" i="29"/>
  <c r="AA19" i="29"/>
  <c r="O4" i="4"/>
  <c r="AA25" i="29"/>
  <c r="K10" i="4" s="1"/>
  <c r="K13" i="4"/>
  <c r="I6" i="4"/>
  <c r="AA38" i="28"/>
  <c r="I4" i="4"/>
  <c r="BA221" i="22"/>
  <c r="BA220" i="22"/>
  <c r="AG112" i="20"/>
  <c r="AJ112" i="20" s="1"/>
  <c r="AE112" i="20"/>
  <c r="BB112" i="20"/>
  <c r="R284" i="33"/>
  <c r="BA7" i="32"/>
  <c r="BE7" i="32"/>
  <c r="BA8" i="32"/>
  <c r="BA9" i="32"/>
  <c r="BA10" i="32"/>
  <c r="BA11" i="32"/>
  <c r="BA12" i="32"/>
  <c r="BA13" i="32"/>
  <c r="BA14" i="32"/>
  <c r="BA15" i="32"/>
  <c r="BA16" i="32"/>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BA60" i="32"/>
  <c r="BA61" i="32"/>
  <c r="BA62" i="32"/>
  <c r="BA63" i="32"/>
  <c r="BA64" i="32"/>
  <c r="BA65" i="32"/>
  <c r="BA66" i="32"/>
  <c r="BA67" i="32"/>
  <c r="BA68" i="32"/>
  <c r="BA69" i="32"/>
  <c r="BA70" i="32"/>
  <c r="BA71" i="32"/>
  <c r="BA72" i="32"/>
  <c r="BA73" i="32"/>
  <c r="BA74" i="32"/>
  <c r="BA75" i="32"/>
  <c r="BA76" i="32"/>
  <c r="BA77" i="32"/>
  <c r="BA78" i="32"/>
  <c r="BA79" i="32"/>
  <c r="BA80" i="32"/>
  <c r="BA81" i="32"/>
  <c r="BA82" i="32"/>
  <c r="BA83" i="32"/>
  <c r="BA84" i="32"/>
  <c r="BA85" i="32"/>
  <c r="BA86" i="32"/>
  <c r="BA87" i="32"/>
  <c r="BA88" i="32"/>
  <c r="BA89" i="32"/>
  <c r="BA90" i="32"/>
  <c r="BA91" i="32"/>
  <c r="BA92" i="32"/>
  <c r="BA93" i="32"/>
  <c r="BA94" i="32"/>
  <c r="BA95" i="32"/>
  <c r="BA96" i="32"/>
  <c r="BA97" i="32"/>
  <c r="BA98" i="32"/>
  <c r="BA99" i="32"/>
  <c r="BA100" i="32"/>
  <c r="BA101" i="32"/>
  <c r="BA102" i="32"/>
  <c r="BA103" i="32"/>
  <c r="BA104" i="32"/>
  <c r="BA105" i="32"/>
  <c r="BA106" i="32"/>
  <c r="BA107" i="32"/>
  <c r="BA108" i="32"/>
  <c r="BA109" i="32"/>
  <c r="BA110" i="32"/>
  <c r="BA111" i="32"/>
  <c r="BA112" i="32"/>
  <c r="BA113" i="32"/>
  <c r="BA114" i="32"/>
  <c r="BA115" i="32"/>
  <c r="BA116" i="32"/>
  <c r="BA117" i="32"/>
  <c r="BA118" i="32"/>
  <c r="BA121" i="32"/>
  <c r="BA122" i="32"/>
  <c r="BA123" i="32"/>
  <c r="BA124" i="32"/>
  <c r="BA125" i="32"/>
  <c r="BA126" i="32"/>
  <c r="BA127" i="32"/>
  <c r="BA128" i="32"/>
  <c r="BA129" i="32"/>
  <c r="BA130" i="32"/>
  <c r="BA131" i="32"/>
  <c r="BA132" i="32"/>
  <c r="BA133" i="32"/>
  <c r="BA134" i="32"/>
  <c r="BA135" i="32"/>
  <c r="BA136" i="32"/>
  <c r="BA137" i="32"/>
  <c r="BA138" i="32"/>
  <c r="BA139" i="32"/>
  <c r="BA140" i="32"/>
  <c r="BA141" i="32"/>
  <c r="BA142" i="32"/>
  <c r="BA143" i="32"/>
  <c r="BA144" i="32"/>
  <c r="BA145" i="32"/>
  <c r="BA146" i="32"/>
  <c r="BA147" i="32"/>
  <c r="BA148" i="32"/>
  <c r="BA149" i="32"/>
  <c r="BA150" i="32"/>
  <c r="BA151" i="32"/>
  <c r="BA152" i="32"/>
  <c r="BA153" i="32"/>
  <c r="BA154" i="32"/>
  <c r="BA155" i="32"/>
  <c r="BA156" i="32"/>
  <c r="BA157" i="32"/>
  <c r="BA158" i="32"/>
  <c r="BA159" i="32"/>
  <c r="BA160" i="32"/>
  <c r="BA161" i="32"/>
  <c r="BA162" i="32"/>
  <c r="BA163" i="32"/>
  <c r="BA164" i="32"/>
  <c r="BA165" i="32"/>
  <c r="BA166" i="32"/>
  <c r="BA167" i="32"/>
  <c r="BA168" i="32"/>
  <c r="BA169" i="32"/>
  <c r="BA170" i="32"/>
  <c r="BA171" i="32"/>
  <c r="BA172" i="32"/>
  <c r="BA173" i="32"/>
  <c r="BA174" i="32"/>
  <c r="BA175" i="32"/>
  <c r="BA176" i="32"/>
  <c r="BA177" i="32"/>
  <c r="BA178" i="32"/>
  <c r="BA179" i="32"/>
  <c r="BA180" i="32"/>
  <c r="BA181" i="32"/>
  <c r="BA182" i="32"/>
  <c r="BA183" i="32"/>
  <c r="BA184" i="32"/>
  <c r="BA185" i="32"/>
  <c r="BA186" i="32"/>
  <c r="BA187" i="32"/>
  <c r="BA188" i="32"/>
  <c r="BA189" i="32"/>
  <c r="BA190" i="32"/>
  <c r="BA191" i="32"/>
  <c r="BA192" i="32"/>
  <c r="BA193" i="32"/>
  <c r="BA194" i="32"/>
  <c r="BA195" i="32"/>
  <c r="BA196" i="32"/>
  <c r="BA197" i="32"/>
  <c r="BA198" i="32"/>
  <c r="BA199" i="32"/>
  <c r="BA200" i="32"/>
  <c r="BA201" i="32"/>
  <c r="BA202" i="32"/>
  <c r="BA203" i="32"/>
  <c r="BA204" i="32"/>
  <c r="BA205" i="32"/>
  <c r="BA206" i="32"/>
  <c r="BA207" i="32"/>
  <c r="BA208" i="32"/>
  <c r="BA209" i="32"/>
  <c r="BA210" i="32"/>
  <c r="BA211" i="32"/>
  <c r="BA212" i="32"/>
  <c r="BA213" i="32"/>
  <c r="BA214" i="32"/>
  <c r="BA215" i="32"/>
  <c r="BA216" i="32"/>
  <c r="BA217" i="32"/>
  <c r="BA218" i="32"/>
  <c r="BA219" i="32"/>
  <c r="BA220" i="32"/>
  <c r="BA221" i="32"/>
  <c r="BA222" i="32"/>
  <c r="BA223" i="32"/>
  <c r="BA224" i="32"/>
  <c r="BA225" i="32"/>
  <c r="BA226" i="32"/>
  <c r="BA227" i="32"/>
  <c r="BA228" i="32"/>
  <c r="BA229" i="32"/>
  <c r="BA230" i="32"/>
  <c r="BA231" i="32"/>
  <c r="BA232" i="32"/>
  <c r="BA233" i="32"/>
  <c r="BA234" i="32"/>
  <c r="BA235" i="32"/>
  <c r="BA236" i="32"/>
  <c r="BA237" i="32"/>
  <c r="BA238" i="32"/>
  <c r="BA239" i="32"/>
  <c r="BA240" i="32"/>
  <c r="BA241" i="32"/>
  <c r="BA242" i="32"/>
  <c r="BA243" i="32"/>
  <c r="BA244" i="32"/>
  <c r="BA245" i="32"/>
  <c r="BA246" i="32"/>
  <c r="BA247" i="32"/>
  <c r="BA248" i="32"/>
  <c r="BA249" i="32"/>
  <c r="BA250" i="32"/>
  <c r="BA251" i="32"/>
  <c r="BA252" i="32"/>
  <c r="BA253" i="32"/>
  <c r="BA254" i="32"/>
  <c r="BA255" i="32"/>
  <c r="BA256" i="32"/>
  <c r="BA257" i="32"/>
  <c r="BA258" i="32"/>
  <c r="BA259" i="32"/>
  <c r="BA260" i="32"/>
  <c r="BA261" i="32"/>
  <c r="BA262" i="32"/>
  <c r="BA263" i="32"/>
  <c r="BA264" i="32"/>
  <c r="BA265" i="32"/>
  <c r="BA266" i="32"/>
  <c r="BA267" i="32"/>
  <c r="BA268" i="32"/>
  <c r="BA269" i="32"/>
  <c r="BA270" i="32"/>
  <c r="BA271" i="32"/>
  <c r="BA272" i="32"/>
  <c r="BA273" i="32"/>
  <c r="BA274" i="32"/>
  <c r="BA275" i="32"/>
  <c r="BA276" i="32"/>
  <c r="BA277" i="32"/>
  <c r="BA278" i="32"/>
  <c r="BA279" i="32"/>
  <c r="BA280" i="32"/>
  <c r="BA281" i="32"/>
  <c r="BA282" i="32"/>
  <c r="BA283" i="32"/>
  <c r="BA284" i="32"/>
  <c r="BA285" i="32"/>
  <c r="BA286" i="32"/>
  <c r="BA287" i="32"/>
  <c r="BA288" i="32"/>
  <c r="BA289" i="32"/>
  <c r="BA290" i="32"/>
  <c r="BA291" i="32"/>
  <c r="BA292" i="32"/>
  <c r="BA293" i="32"/>
  <c r="BA294" i="32"/>
  <c r="BA295" i="32"/>
  <c r="BA296" i="32"/>
  <c r="BA297" i="32"/>
  <c r="BA298" i="32"/>
  <c r="BA299" i="32"/>
  <c r="BA300" i="32"/>
  <c r="BA301" i="32"/>
  <c r="BA302" i="32"/>
  <c r="BA303" i="32"/>
  <c r="BA304" i="32"/>
  <c r="BA305" i="32"/>
  <c r="BA306" i="32"/>
  <c r="BA307" i="32"/>
  <c r="BA308" i="32"/>
  <c r="BA309" i="32"/>
  <c r="BA310" i="32"/>
  <c r="BA311" i="32"/>
  <c r="BA312" i="32"/>
  <c r="BA313" i="32"/>
  <c r="BA314" i="32"/>
  <c r="BA315" i="32"/>
  <c r="BA316" i="32"/>
  <c r="BA317" i="32"/>
  <c r="BA318" i="32"/>
  <c r="BA319" i="32"/>
  <c r="BA320" i="32"/>
  <c r="BA321" i="32"/>
  <c r="BA322" i="32"/>
  <c r="BA323" i="32"/>
  <c r="BA324" i="32"/>
  <c r="BA325" i="32"/>
  <c r="BA326" i="32"/>
  <c r="BA327" i="32"/>
  <c r="BA328" i="32"/>
  <c r="BA329" i="32"/>
  <c r="BA330" i="32"/>
  <c r="BA331" i="32"/>
  <c r="BA332" i="32"/>
  <c r="BA333" i="32"/>
  <c r="BA334" i="32"/>
  <c r="BA335" i="32"/>
  <c r="BA336" i="32"/>
  <c r="BA337" i="32"/>
  <c r="BA338" i="32"/>
  <c r="BA339" i="32"/>
  <c r="BA340" i="32"/>
  <c r="BA341" i="32"/>
  <c r="BA342" i="32"/>
  <c r="BA343" i="32"/>
  <c r="BA344" i="32"/>
  <c r="BA345" i="32"/>
  <c r="BA346" i="32"/>
  <c r="BA347" i="32"/>
  <c r="BA348" i="32"/>
  <c r="BA349" i="32"/>
  <c r="BA350" i="32"/>
  <c r="BA351" i="32"/>
  <c r="BA352" i="32"/>
  <c r="BA353" i="32"/>
  <c r="BA354" i="32"/>
  <c r="BA355" i="32"/>
  <c r="BA356" i="32"/>
  <c r="BA357" i="32"/>
  <c r="BA358" i="32"/>
  <c r="BA359" i="32"/>
  <c r="BA360" i="32"/>
  <c r="BA361" i="32"/>
  <c r="BA362" i="32"/>
  <c r="BA363" i="32"/>
  <c r="BA364" i="32"/>
  <c r="BA365" i="32"/>
  <c r="BA366" i="32"/>
  <c r="BA367" i="32"/>
  <c r="BA368" i="32"/>
  <c r="BA369" i="32"/>
  <c r="BA370" i="32"/>
  <c r="BA371" i="32"/>
  <c r="BA372" i="32"/>
  <c r="BA373" i="32"/>
  <c r="BA374" i="32"/>
  <c r="BA375" i="32"/>
  <c r="BA376" i="32"/>
  <c r="BA377" i="32"/>
  <c r="BA378" i="32"/>
  <c r="BA379" i="32"/>
  <c r="BA380" i="32"/>
  <c r="BA381" i="32"/>
  <c r="BA382" i="32"/>
  <c r="BA383" i="32"/>
  <c r="BA384" i="32"/>
  <c r="BA385" i="32"/>
  <c r="BA386" i="32"/>
  <c r="BA387" i="32"/>
  <c r="BA388" i="32"/>
  <c r="BA389" i="32"/>
  <c r="BA390" i="32"/>
  <c r="BA391" i="32"/>
  <c r="BA392" i="32"/>
  <c r="BA393" i="32"/>
  <c r="BA394" i="32"/>
  <c r="BA395" i="32"/>
  <c r="BA396" i="32"/>
  <c r="BA397" i="32"/>
  <c r="BA398" i="32"/>
  <c r="BA399" i="32"/>
  <c r="BA400" i="32"/>
  <c r="BA401" i="32"/>
  <c r="BA402" i="32"/>
  <c r="BA403" i="32"/>
  <c r="BA404" i="32"/>
  <c r="BA405" i="32"/>
  <c r="BA406" i="32"/>
  <c r="BA407" i="32"/>
  <c r="BA408" i="32"/>
  <c r="BA409" i="32"/>
  <c r="BA410" i="32"/>
  <c r="BA411" i="32"/>
  <c r="BA412" i="32"/>
  <c r="BA413" i="32"/>
  <c r="BA414" i="32"/>
  <c r="BA415" i="32"/>
  <c r="BA416" i="32"/>
  <c r="BA417" i="32"/>
  <c r="BA418" i="32"/>
  <c r="BA419" i="32"/>
  <c r="BA420" i="32"/>
  <c r="BA421" i="32"/>
  <c r="BA422" i="32"/>
  <c r="BA423" i="32"/>
  <c r="BA424" i="32"/>
  <c r="BA425" i="32"/>
  <c r="BA426" i="32"/>
  <c r="BA427" i="32"/>
  <c r="BA428" i="32"/>
  <c r="BA429" i="32"/>
  <c r="BA430" i="32"/>
  <c r="BA431" i="32"/>
  <c r="BA432" i="32"/>
  <c r="BA433" i="32"/>
  <c r="BA434" i="32"/>
  <c r="BA435" i="32"/>
  <c r="BA436" i="32"/>
  <c r="BA437" i="32"/>
  <c r="BA438" i="32"/>
  <c r="BA439" i="32"/>
  <c r="BA440" i="32"/>
  <c r="BA441" i="32"/>
  <c r="BA442" i="32"/>
  <c r="BA443" i="32"/>
  <c r="BA444" i="32"/>
  <c r="BA445" i="32"/>
  <c r="BA446" i="32"/>
  <c r="BA447" i="32"/>
  <c r="BA448" i="32"/>
  <c r="BA449" i="32"/>
  <c r="BA450" i="32"/>
  <c r="BA451" i="32"/>
  <c r="BA452" i="32"/>
  <c r="BA453" i="32"/>
  <c r="BA454" i="32"/>
  <c r="BA455" i="32"/>
  <c r="BA456" i="32"/>
  <c r="BA457" i="32"/>
  <c r="BA458" i="32"/>
  <c r="BA459" i="32"/>
  <c r="BA460" i="32"/>
  <c r="BA461" i="32"/>
  <c r="BA462" i="32"/>
  <c r="BA463" i="32"/>
  <c r="BA464" i="32"/>
  <c r="BA465" i="32"/>
  <c r="BA466" i="32"/>
  <c r="BA467" i="32"/>
  <c r="BA468" i="32"/>
  <c r="BA469" i="32"/>
  <c r="BA470" i="32"/>
  <c r="BA471" i="32"/>
  <c r="BA472" i="32"/>
  <c r="BA473" i="32"/>
  <c r="BA474" i="32"/>
  <c r="BA475" i="32"/>
  <c r="BA476" i="32"/>
  <c r="BA477" i="32"/>
  <c r="BA478" i="32"/>
  <c r="BA479" i="32"/>
  <c r="BA480" i="32"/>
  <c r="BA481" i="32"/>
  <c r="BA482" i="32"/>
  <c r="BA483" i="32"/>
  <c r="BA484" i="32"/>
  <c r="BA485" i="32"/>
  <c r="BA486" i="32"/>
  <c r="BA487" i="32"/>
  <c r="BA488" i="32"/>
  <c r="BA489" i="32"/>
  <c r="BA490" i="32"/>
  <c r="BA491" i="32"/>
  <c r="BA492" i="32"/>
  <c r="BA493" i="32"/>
  <c r="BA494" i="32"/>
  <c r="BA495" i="32"/>
  <c r="BA496" i="32"/>
  <c r="BA497" i="32"/>
  <c r="BA498" i="32"/>
  <c r="BA499" i="32"/>
  <c r="BA500" i="32"/>
  <c r="BA501" i="32"/>
  <c r="BA502" i="32"/>
  <c r="BA503" i="32"/>
  <c r="BA504" i="32"/>
  <c r="BA505" i="32"/>
  <c r="BA506" i="32"/>
  <c r="BA507" i="32"/>
  <c r="BA508" i="32"/>
  <c r="BA509" i="32"/>
  <c r="BA510" i="32"/>
  <c r="BA511" i="32"/>
  <c r="BA512" i="32"/>
  <c r="BA513" i="32"/>
  <c r="BA514" i="32"/>
  <c r="BA515" i="32"/>
  <c r="BA516" i="32"/>
  <c r="BA517" i="32"/>
  <c r="BA518" i="32"/>
  <c r="BA519" i="32"/>
  <c r="BA520" i="32"/>
  <c r="BA521" i="32"/>
  <c r="BA522" i="32"/>
  <c r="BA523" i="32"/>
  <c r="BA524" i="32"/>
  <c r="BA525" i="32"/>
  <c r="BA526" i="32"/>
  <c r="BA527" i="32"/>
  <c r="BA528" i="32"/>
  <c r="BA529" i="32"/>
  <c r="BA530" i="32"/>
  <c r="BA531" i="32"/>
  <c r="BA532" i="32"/>
  <c r="BA533" i="32"/>
  <c r="BA534" i="32"/>
  <c r="BA535" i="32"/>
  <c r="BA536" i="32"/>
  <c r="BA537" i="32"/>
  <c r="BA538" i="32"/>
  <c r="BA539" i="32"/>
  <c r="BA540" i="32"/>
  <c r="BA541" i="32"/>
  <c r="BA542" i="32"/>
  <c r="BA543" i="32"/>
  <c r="BA544" i="32"/>
  <c r="BA545" i="32"/>
  <c r="BA546" i="32"/>
  <c r="BA547" i="32"/>
  <c r="BA548" i="32"/>
  <c r="BA549" i="32"/>
  <c r="BA550" i="32"/>
  <c r="BA551" i="32"/>
  <c r="BA552" i="32"/>
  <c r="BA553" i="32"/>
  <c r="BA554" i="32"/>
  <c r="BA555" i="32"/>
  <c r="BA556" i="32"/>
  <c r="BA557" i="32"/>
  <c r="BA558" i="32"/>
  <c r="BA559" i="32"/>
  <c r="BA560" i="32"/>
  <c r="BA561" i="32"/>
  <c r="BA562" i="32"/>
  <c r="BA563" i="32"/>
  <c r="BA564" i="32"/>
  <c r="BA565" i="32"/>
  <c r="BA566" i="32"/>
  <c r="BA567" i="32"/>
  <c r="BA568" i="32"/>
  <c r="BA569" i="32"/>
  <c r="BA570" i="32"/>
  <c r="BA571" i="32"/>
  <c r="BA572" i="32"/>
  <c r="BA573" i="32"/>
  <c r="BA574" i="32"/>
  <c r="BA575" i="32"/>
  <c r="BA576" i="32"/>
  <c r="BA577" i="32"/>
  <c r="BA578" i="32"/>
  <c r="BA579" i="32"/>
  <c r="BA580" i="32"/>
  <c r="BA581" i="32"/>
  <c r="BA582" i="32"/>
  <c r="BA583" i="32"/>
  <c r="BA584" i="32"/>
  <c r="BA585" i="32"/>
  <c r="BA586" i="32"/>
  <c r="BA587" i="32"/>
  <c r="BA588" i="32"/>
  <c r="BA589" i="32"/>
  <c r="BA590" i="32"/>
  <c r="BA591" i="32"/>
  <c r="BA592" i="32"/>
  <c r="BA593" i="32"/>
  <c r="BA594" i="32"/>
  <c r="BA595" i="32"/>
  <c r="BA596" i="32"/>
  <c r="BA597" i="32"/>
  <c r="BA598" i="32"/>
  <c r="BA599" i="32"/>
  <c r="BA600" i="32"/>
  <c r="BA601" i="32"/>
  <c r="BA602" i="32"/>
  <c r="BA603" i="32"/>
  <c r="BA604" i="32"/>
  <c r="BA605" i="32"/>
  <c r="BA606" i="32"/>
  <c r="BA607" i="32"/>
  <c r="BA608" i="32"/>
  <c r="BA609" i="32"/>
  <c r="BA610" i="32"/>
  <c r="BA611" i="32"/>
  <c r="BA612" i="32"/>
  <c r="BA613" i="32"/>
  <c r="BA614" i="32"/>
  <c r="BA615" i="32"/>
  <c r="BA616" i="32"/>
  <c r="BA617" i="32"/>
  <c r="BA618" i="32"/>
  <c r="BA619" i="32"/>
  <c r="BA620" i="32"/>
  <c r="BA621" i="32"/>
  <c r="BA622" i="32"/>
  <c r="BA623" i="32"/>
  <c r="BA624" i="32"/>
  <c r="BA625" i="32"/>
  <c r="BA626" i="32"/>
  <c r="BA627" i="32"/>
  <c r="BA628" i="32"/>
  <c r="BA629" i="32"/>
  <c r="BA630" i="32"/>
  <c r="BA631" i="32"/>
  <c r="BA632" i="32"/>
  <c r="BA633" i="32"/>
  <c r="BA634" i="32"/>
  <c r="BA635" i="32"/>
  <c r="BA636" i="32"/>
  <c r="BA637" i="32"/>
  <c r="BA638" i="32"/>
  <c r="BA639" i="32"/>
  <c r="BA640" i="32"/>
  <c r="BA641" i="32"/>
  <c r="BA642" i="32"/>
  <c r="BA643" i="32"/>
  <c r="BA644" i="32"/>
  <c r="BA645" i="32"/>
  <c r="BA646" i="32"/>
  <c r="BA647" i="32"/>
  <c r="BA648" i="32"/>
  <c r="BA649" i="32"/>
  <c r="BA650" i="32"/>
  <c r="BA651" i="32"/>
  <c r="BA652" i="32"/>
  <c r="BA653" i="32"/>
  <c r="BA654" i="32"/>
  <c r="BA655" i="32"/>
  <c r="BA656" i="32"/>
  <c r="BA657" i="32"/>
  <c r="BA658" i="32"/>
  <c r="BA659" i="32"/>
  <c r="BA660" i="32"/>
  <c r="BA661" i="32"/>
  <c r="BA662" i="32"/>
  <c r="BA663" i="32"/>
  <c r="BA664" i="32"/>
  <c r="BA665" i="32"/>
  <c r="BA666" i="32"/>
  <c r="BA667" i="32"/>
  <c r="BA668" i="32"/>
  <c r="BA669" i="32"/>
  <c r="BA670" i="32"/>
  <c r="BA671" i="32"/>
  <c r="BA672" i="32"/>
  <c r="BA673" i="32"/>
  <c r="BA674" i="32"/>
  <c r="BA675" i="32"/>
  <c r="BA676" i="32"/>
  <c r="BA677" i="32"/>
  <c r="BA678" i="32"/>
  <c r="BA679" i="32"/>
  <c r="BA680" i="32"/>
  <c r="BA681" i="32"/>
  <c r="BA682" i="32"/>
  <c r="BA683" i="32"/>
  <c r="BA684" i="32"/>
  <c r="BA685" i="32"/>
  <c r="BA686" i="32"/>
  <c r="BA687" i="32"/>
  <c r="BA688" i="32"/>
  <c r="BA689" i="32"/>
  <c r="BA690" i="32"/>
  <c r="BA691" i="32"/>
  <c r="BA692" i="32"/>
  <c r="BA693" i="32"/>
  <c r="BA694" i="32"/>
  <c r="BA695" i="32"/>
  <c r="BA696" i="32"/>
  <c r="BA697" i="32"/>
  <c r="BA698" i="32"/>
  <c r="BA699" i="32"/>
  <c r="BA700" i="32"/>
  <c r="BA701" i="32"/>
  <c r="BA702" i="32"/>
  <c r="BA703" i="32"/>
  <c r="BA704" i="32"/>
  <c r="BA705" i="32"/>
  <c r="BA706" i="32"/>
  <c r="BA707" i="32"/>
  <c r="BA708" i="32"/>
  <c r="BA709" i="32"/>
  <c r="BA710" i="32"/>
  <c r="BA711" i="32"/>
  <c r="BA712" i="32"/>
  <c r="BA713" i="32"/>
  <c r="BA714" i="32"/>
  <c r="BA715" i="32"/>
  <c r="BA716" i="32"/>
  <c r="BA717" i="32"/>
  <c r="BA718" i="32"/>
  <c r="BA719" i="32"/>
  <c r="BA720" i="32"/>
  <c r="BA721" i="32"/>
  <c r="BA722" i="32"/>
  <c r="BA723" i="32"/>
  <c r="BA724" i="32"/>
  <c r="BA725" i="32"/>
  <c r="BA726" i="32"/>
  <c r="BA727" i="32"/>
  <c r="BA728" i="32"/>
  <c r="BA729" i="32"/>
  <c r="BA730" i="32"/>
  <c r="BA731" i="32"/>
  <c r="BA732" i="32"/>
  <c r="BA733" i="32"/>
  <c r="BA734" i="32"/>
  <c r="BA735" i="32"/>
  <c r="BA736" i="32"/>
  <c r="BA737" i="32"/>
  <c r="BA738" i="32"/>
  <c r="BA739" i="32"/>
  <c r="BA740" i="32"/>
  <c r="BA741" i="32"/>
  <c r="BA742" i="32"/>
  <c r="BA743" i="32"/>
  <c r="BA744" i="32"/>
  <c r="BA745" i="32"/>
  <c r="BA746" i="32"/>
  <c r="BA747" i="32"/>
  <c r="BA748" i="32"/>
  <c r="BA749" i="32"/>
  <c r="BA750" i="32"/>
  <c r="BA751" i="32"/>
  <c r="BA752" i="32"/>
  <c r="BA753" i="32"/>
  <c r="BA754" i="32"/>
  <c r="BA755" i="32"/>
  <c r="BA756" i="32"/>
  <c r="BA757" i="32"/>
  <c r="BA758" i="32"/>
  <c r="BA759" i="32"/>
  <c r="BA760" i="32"/>
  <c r="BA761" i="32"/>
  <c r="BA762" i="32"/>
  <c r="BA763" i="32"/>
  <c r="BA764" i="32"/>
  <c r="BA765" i="32"/>
  <c r="BA766" i="32"/>
  <c r="BA767" i="32"/>
  <c r="BA768" i="32"/>
  <c r="BA769" i="32"/>
  <c r="BA770" i="32"/>
  <c r="BA771" i="32"/>
  <c r="BA772" i="32"/>
  <c r="BA773" i="32"/>
  <c r="BA774" i="32"/>
  <c r="BA775" i="32"/>
  <c r="BA776" i="32"/>
  <c r="BA777" i="32"/>
  <c r="BA778" i="32"/>
  <c r="BA779" i="32"/>
  <c r="BA780" i="32"/>
  <c r="BA781" i="32"/>
  <c r="BA782" i="32"/>
  <c r="BA783" i="32"/>
  <c r="BA784" i="32"/>
  <c r="BA785" i="32"/>
  <c r="BA786" i="32"/>
  <c r="BA787" i="32"/>
  <c r="BA788" i="32"/>
  <c r="BA789" i="32"/>
  <c r="BA790" i="32"/>
  <c r="BA791" i="32"/>
  <c r="BA792" i="32"/>
  <c r="BA793" i="32"/>
  <c r="BA794" i="32"/>
  <c r="BA795" i="32"/>
  <c r="BA796" i="32"/>
  <c r="BA797" i="32"/>
  <c r="BA798" i="32"/>
  <c r="BA799" i="32"/>
  <c r="BA800" i="32"/>
  <c r="BA801" i="32"/>
  <c r="BA802" i="32"/>
  <c r="BA803" i="32"/>
  <c r="BA804" i="32"/>
  <c r="BA805" i="32"/>
  <c r="BA806" i="32"/>
  <c r="BA807" i="32"/>
  <c r="BA808" i="32"/>
  <c r="BA809" i="32"/>
  <c r="BA810" i="32"/>
  <c r="BA811" i="32"/>
  <c r="BA812" i="32"/>
  <c r="BA813" i="32"/>
  <c r="BA814" i="32"/>
  <c r="BA815" i="32"/>
  <c r="BA816" i="32"/>
  <c r="BA817" i="32"/>
  <c r="BA818" i="32"/>
  <c r="BA819" i="32"/>
  <c r="BA820" i="32"/>
  <c r="BA821" i="32"/>
  <c r="BA822" i="32"/>
  <c r="BA823" i="32"/>
  <c r="BA824" i="32"/>
  <c r="BA825" i="32"/>
  <c r="BA826" i="32"/>
  <c r="BA827" i="32"/>
  <c r="BA828" i="32"/>
  <c r="BA829" i="32"/>
  <c r="BA830" i="32"/>
  <c r="BA831" i="32"/>
  <c r="BA832" i="32"/>
  <c r="BA833" i="32"/>
  <c r="BA834" i="32"/>
  <c r="BA835" i="32"/>
  <c r="BA836" i="32"/>
  <c r="BA837" i="32"/>
  <c r="BA838" i="32"/>
  <c r="BA839" i="32"/>
  <c r="BA840" i="32"/>
  <c r="BA841" i="32"/>
  <c r="BA842" i="32"/>
  <c r="BA843" i="32"/>
  <c r="BA844" i="32"/>
  <c r="BA845" i="32"/>
  <c r="BA846" i="32"/>
  <c r="BA847" i="32"/>
  <c r="BA848" i="32"/>
  <c r="BA849" i="32"/>
  <c r="BA850" i="32"/>
  <c r="BA851" i="32"/>
  <c r="BA852" i="32"/>
  <c r="BA853" i="32"/>
  <c r="BA854" i="32"/>
  <c r="BA855" i="32"/>
  <c r="BA856" i="32"/>
  <c r="BA857" i="32"/>
  <c r="BA858" i="32"/>
  <c r="BA859" i="32"/>
  <c r="BA860" i="32"/>
  <c r="BA861" i="32"/>
  <c r="BA862" i="32"/>
  <c r="BA863" i="32"/>
  <c r="BA864" i="32"/>
  <c r="BA865" i="32"/>
  <c r="BA866" i="32"/>
  <c r="BA867" i="32"/>
  <c r="BA868" i="32"/>
  <c r="BA869" i="32"/>
  <c r="BA870" i="32"/>
  <c r="BA871" i="32"/>
  <c r="BA872" i="32"/>
  <c r="BA873" i="32"/>
  <c r="BA874" i="32"/>
  <c r="BA875" i="32"/>
  <c r="BA876" i="32"/>
  <c r="BA877" i="32"/>
  <c r="BA878" i="32"/>
  <c r="BA879" i="32"/>
  <c r="BA880" i="32"/>
  <c r="BA881" i="32"/>
  <c r="BA882" i="32"/>
  <c r="BA883" i="32"/>
  <c r="BA884" i="32"/>
  <c r="BA885" i="32"/>
  <c r="BA886" i="32"/>
  <c r="BA887" i="32"/>
  <c r="BA888" i="32"/>
  <c r="BA889" i="32"/>
  <c r="BA890" i="32"/>
  <c r="BA891" i="32"/>
  <c r="BA892" i="32"/>
  <c r="BA893" i="32"/>
  <c r="BA894" i="32"/>
  <c r="BA895" i="32"/>
  <c r="BA896" i="32"/>
  <c r="BA897" i="32"/>
  <c r="BA898" i="32"/>
  <c r="BA899" i="32"/>
  <c r="BA900" i="32"/>
  <c r="BA901" i="32"/>
  <c r="BA902" i="32"/>
  <c r="BA903" i="32"/>
  <c r="BA904" i="32"/>
  <c r="BA905" i="32"/>
  <c r="BA906" i="32"/>
  <c r="BA907" i="32"/>
  <c r="BA908" i="32"/>
  <c r="BA909" i="32"/>
  <c r="BA910" i="32"/>
  <c r="BA911" i="32"/>
  <c r="BA912" i="32"/>
  <c r="BA913" i="32"/>
  <c r="BA914" i="32"/>
  <c r="BA915" i="32"/>
  <c r="BA916" i="32"/>
  <c r="BA917" i="32"/>
  <c r="BA918" i="32"/>
  <c r="BA919" i="32"/>
  <c r="BA920" i="32"/>
  <c r="BA921" i="32"/>
  <c r="BA922" i="32"/>
  <c r="BA923" i="32"/>
  <c r="BA924" i="32"/>
  <c r="BA925" i="32"/>
  <c r="BA926" i="32"/>
  <c r="BA927" i="32"/>
  <c r="BA928" i="32"/>
  <c r="BA929" i="32"/>
  <c r="BA930" i="32"/>
  <c r="BA931" i="32"/>
  <c r="BA932" i="32"/>
  <c r="BA933" i="32"/>
  <c r="BA934" i="32"/>
  <c r="BA935" i="32"/>
  <c r="BA936" i="32"/>
  <c r="BA937" i="32"/>
  <c r="BA938" i="32"/>
  <c r="BA939" i="32"/>
  <c r="BA940" i="32"/>
  <c r="BA941" i="32"/>
  <c r="BA942" i="32"/>
  <c r="BA943" i="32"/>
  <c r="BA944" i="32"/>
  <c r="BA945" i="32"/>
  <c r="BA946" i="32"/>
  <c r="BA947" i="32"/>
  <c r="BA948" i="32"/>
  <c r="BA949" i="32"/>
  <c r="BA950" i="32"/>
  <c r="BA951" i="32"/>
  <c r="BA952" i="32"/>
  <c r="BA953" i="32"/>
  <c r="BA954" i="32"/>
  <c r="BA955" i="32"/>
  <c r="BA956" i="32"/>
  <c r="BA957" i="32"/>
  <c r="BA958" i="32"/>
  <c r="BA959" i="32"/>
  <c r="BA960" i="32"/>
  <c r="BA961" i="32"/>
  <c r="BA962" i="32"/>
  <c r="BA963" i="32"/>
  <c r="BA964" i="32"/>
  <c r="BA965" i="32"/>
  <c r="BA966" i="32"/>
  <c r="BA967" i="32"/>
  <c r="BA968" i="32"/>
  <c r="BA969" i="32"/>
  <c r="BA970" i="32"/>
  <c r="BA971" i="32"/>
  <c r="BA972" i="32"/>
  <c r="BA973" i="32"/>
  <c r="BA974" i="32"/>
  <c r="BA975" i="32"/>
  <c r="BA976" i="32"/>
  <c r="BA977" i="32"/>
  <c r="BA978" i="32"/>
  <c r="BA979" i="32"/>
  <c r="BA980" i="32"/>
  <c r="BA981" i="32"/>
  <c r="BA982" i="32"/>
  <c r="BA983" i="32"/>
  <c r="BA984" i="32"/>
  <c r="BA985" i="32"/>
  <c r="BA986" i="32"/>
  <c r="BA987" i="32"/>
  <c r="BA988" i="32"/>
  <c r="BA989" i="32"/>
  <c r="BA990" i="32"/>
  <c r="BA991" i="32"/>
  <c r="BA992" i="32"/>
  <c r="BA993" i="32"/>
  <c r="BA994" i="32"/>
  <c r="BA995" i="32"/>
  <c r="BA996" i="32"/>
  <c r="BA997" i="32"/>
  <c r="BA998" i="32"/>
  <c r="BA999" i="32"/>
  <c r="BA1000" i="32"/>
  <c r="BA1001" i="32"/>
  <c r="BA1002" i="32"/>
  <c r="BA1003" i="32"/>
  <c r="BA1004" i="32"/>
  <c r="BA1005" i="32"/>
  <c r="BA1006" i="32"/>
  <c r="BA1007" i="32"/>
  <c r="BA1008" i="32"/>
  <c r="BA1009" i="32"/>
  <c r="BA1010" i="32"/>
  <c r="BA1011" i="32"/>
  <c r="BA1012" i="32"/>
  <c r="BA1013" i="32"/>
  <c r="BA1014" i="32"/>
  <c r="BA1015" i="32"/>
  <c r="BA1016" i="32"/>
  <c r="BA1017" i="32"/>
  <c r="BA1018" i="32"/>
  <c r="BA1019" i="32"/>
  <c r="BA1020" i="32"/>
  <c r="BA1021" i="32"/>
  <c r="BA1022" i="32"/>
  <c r="BA1023" i="32"/>
  <c r="BA1024" i="32"/>
  <c r="BA1025" i="32"/>
  <c r="BA1026" i="32"/>
  <c r="BA1027" i="32"/>
  <c r="BA1028" i="32"/>
  <c r="BA1029" i="32"/>
  <c r="BA1030" i="32"/>
  <c r="BA1031" i="32"/>
  <c r="BA1032" i="32"/>
  <c r="BA1033" i="32"/>
  <c r="BA1034" i="32"/>
  <c r="BA1035" i="32"/>
  <c r="BA1036" i="32"/>
  <c r="BA1037" i="32"/>
  <c r="BA1038" i="32"/>
  <c r="BA1039" i="32"/>
  <c r="BA1040" i="32"/>
  <c r="BA1041" i="32"/>
  <c r="BA1042" i="32"/>
  <c r="BA1043" i="32"/>
  <c r="BA1044" i="32"/>
  <c r="BA1045" i="32"/>
  <c r="BA1046" i="32"/>
  <c r="BA1047" i="32"/>
  <c r="BA1048" i="32"/>
  <c r="BA1049" i="32"/>
  <c r="BA1050" i="32"/>
  <c r="BA1051" i="32"/>
  <c r="BA1052" i="32"/>
  <c r="BA1053" i="32"/>
  <c r="BA1054" i="32"/>
  <c r="BA1055" i="32"/>
  <c r="BA1056" i="32"/>
  <c r="BA1057" i="32"/>
  <c r="BA1058" i="32"/>
  <c r="BA1059" i="32"/>
  <c r="BA1060" i="32"/>
  <c r="BA1061" i="32"/>
  <c r="BA1062" i="32"/>
  <c r="BA1063" i="32"/>
  <c r="BA1064" i="32"/>
  <c r="BA1065" i="32"/>
  <c r="BA1066" i="32"/>
  <c r="BA1067" i="32"/>
  <c r="BA1068" i="32"/>
  <c r="BA1069" i="32"/>
  <c r="BA1070" i="32"/>
  <c r="BA1071" i="32"/>
  <c r="BA1072" i="32"/>
  <c r="BA150" i="22"/>
  <c r="BA39" i="22"/>
  <c r="AR34" i="22"/>
  <c r="AU34" i="22" s="1"/>
  <c r="AZ34" i="22" s="1"/>
  <c r="AD34" i="22"/>
  <c r="AF34" i="22" s="1"/>
  <c r="AI34" i="22" s="1"/>
  <c r="Z34" i="22"/>
  <c r="W34" i="22"/>
  <c r="S34" i="22"/>
  <c r="AR24" i="22"/>
  <c r="AU24" i="22" s="1"/>
  <c r="AZ24" i="22" s="1"/>
  <c r="AD24" i="22"/>
  <c r="AF24" i="22" s="1"/>
  <c r="AI24" i="22" s="1"/>
  <c r="Z24" i="22"/>
  <c r="W24" i="22"/>
  <c r="S24" i="22"/>
  <c r="AR226" i="22"/>
  <c r="AU226" i="22" s="1"/>
  <c r="AZ226" i="22" s="1"/>
  <c r="AD226" i="22"/>
  <c r="AF226" i="22" s="1"/>
  <c r="AI226" i="22" s="1"/>
  <c r="Z226" i="22"/>
  <c r="W226" i="22"/>
  <c r="W155" i="30" s="1"/>
  <c r="S226" i="22"/>
  <c r="S155" i="30" s="1"/>
  <c r="AA155" i="30" s="1"/>
  <c r="L11" i="4" l="1"/>
  <c r="Z284" i="33"/>
  <c r="Z4" i="33" s="1"/>
  <c r="BA34" i="22"/>
  <c r="BA24" i="22"/>
  <c r="BA226" i="22"/>
  <c r="AR225" i="22" l="1"/>
  <c r="AU225" i="22" s="1"/>
  <c r="AZ225" i="22" s="1"/>
  <c r="AD225" i="22"/>
  <c r="AF225" i="22" s="1"/>
  <c r="AI225" i="22" s="1"/>
  <c r="Z225" i="22"/>
  <c r="W225" i="22"/>
  <c r="W154" i="30" s="1"/>
  <c r="S225" i="22"/>
  <c r="S154" i="30" s="1"/>
  <c r="AA154" i="30" s="1"/>
  <c r="BA225" i="22" l="1"/>
  <c r="AR88" i="22" l="1"/>
  <c r="AU88" i="22" s="1"/>
  <c r="AZ88" i="22" s="1"/>
  <c r="AD88" i="22"/>
  <c r="AF88" i="22" s="1"/>
  <c r="AI88" i="22" s="1"/>
  <c r="Z88" i="22"/>
  <c r="W88" i="22"/>
  <c r="W49" i="30" s="1"/>
  <c r="S88" i="22"/>
  <c r="S49" i="30" s="1"/>
  <c r="AA49" i="30" s="1"/>
  <c r="AR56" i="22"/>
  <c r="AU56" i="22" s="1"/>
  <c r="AZ56" i="22" s="1"/>
  <c r="AD56" i="22"/>
  <c r="AF56" i="22" s="1"/>
  <c r="AI56" i="22" s="1"/>
  <c r="Z56" i="22"/>
  <c r="W56" i="22"/>
  <c r="S56" i="22"/>
  <c r="AR38" i="22"/>
  <c r="AU38" i="22" s="1"/>
  <c r="AZ38" i="22" s="1"/>
  <c r="AD38" i="22"/>
  <c r="AF38" i="22" s="1"/>
  <c r="AI38" i="22" s="1"/>
  <c r="Z38" i="22"/>
  <c r="W38" i="22"/>
  <c r="S38" i="22"/>
  <c r="AR23" i="22"/>
  <c r="AU23" i="22" s="1"/>
  <c r="AZ23" i="22" s="1"/>
  <c r="AD23" i="22"/>
  <c r="AF23" i="22" s="1"/>
  <c r="AI23" i="22" s="1"/>
  <c r="Z23" i="22"/>
  <c r="W23" i="22"/>
  <c r="S23" i="22"/>
  <c r="Z130" i="21"/>
  <c r="Z129" i="21"/>
  <c r="Z128" i="21"/>
  <c r="AC153" i="30"/>
  <c r="Y153" i="30" s="1"/>
  <c r="Z127" i="21"/>
  <c r="AC193" i="30"/>
  <c r="Y193" i="30" s="1"/>
  <c r="Z126" i="21"/>
  <c r="AC191" i="30"/>
  <c r="Y191" i="30" s="1"/>
  <c r="Z125" i="21"/>
  <c r="Q64" i="7"/>
  <c r="N64" i="7"/>
  <c r="K64" i="7"/>
  <c r="Q63" i="7"/>
  <c r="N63" i="7"/>
  <c r="K63" i="7"/>
  <c r="Z124" i="21"/>
  <c r="Z123" i="21"/>
  <c r="AM14" i="31"/>
  <c r="AK14" i="31"/>
  <c r="AL14" i="31" s="1"/>
  <c r="AI14" i="31"/>
  <c r="AG14" i="31"/>
  <c r="AE14" i="31"/>
  <c r="AC14" i="31"/>
  <c r="U14" i="31"/>
  <c r="Q14" i="31"/>
  <c r="BE11" i="23"/>
  <c r="AR11" i="23"/>
  <c r="AU11" i="23" s="1"/>
  <c r="AZ11" i="23" s="1"/>
  <c r="AD11" i="23"/>
  <c r="AF11" i="23" s="1"/>
  <c r="AI11" i="23" s="1"/>
  <c r="Z11" i="23"/>
  <c r="W11" i="23"/>
  <c r="W14" i="31" s="1"/>
  <c r="S11" i="23"/>
  <c r="S14" i="31" s="1"/>
  <c r="AA14" i="31" s="1"/>
  <c r="Y14" i="31" l="1"/>
  <c r="AD123" i="21"/>
  <c r="AG123" i="21" s="1"/>
  <c r="AP123" i="21"/>
  <c r="AD124" i="21"/>
  <c r="AG124" i="21" s="1"/>
  <c r="AM189" i="30"/>
  <c r="AL189" i="30" s="1"/>
  <c r="AP124" i="21"/>
  <c r="AC189" i="30"/>
  <c r="Y189" i="30" s="1"/>
  <c r="AD125" i="21"/>
  <c r="AG125" i="21" s="1"/>
  <c r="AM191" i="30"/>
  <c r="AL191" i="30" s="1"/>
  <c r="AD126" i="21"/>
  <c r="AG126" i="21" s="1"/>
  <c r="AM193" i="30"/>
  <c r="AL193" i="30" s="1"/>
  <c r="AD127" i="21"/>
  <c r="AG127" i="21" s="1"/>
  <c r="AM153" i="30"/>
  <c r="AL153" i="30" s="1"/>
  <c r="AD128" i="21"/>
  <c r="AG128" i="21" s="1"/>
  <c r="AM304" i="30"/>
  <c r="AL304" i="30" s="1"/>
  <c r="AP128" i="21"/>
  <c r="AC304" i="30"/>
  <c r="Y304" i="30" s="1"/>
  <c r="AD129" i="21"/>
  <c r="AG129" i="21" s="1"/>
  <c r="AM305" i="30"/>
  <c r="AL305" i="30" s="1"/>
  <c r="AP129" i="21"/>
  <c r="AC305" i="30"/>
  <c r="Y305" i="30" s="1"/>
  <c r="AD130" i="21"/>
  <c r="AG130" i="21" s="1"/>
  <c r="AM306" i="30"/>
  <c r="AL306" i="30" s="1"/>
  <c r="AP130" i="21"/>
  <c r="AC306" i="30"/>
  <c r="Y306" i="30" s="1"/>
  <c r="BA88" i="22"/>
  <c r="BA56" i="22"/>
  <c r="BA38" i="22"/>
  <c r="BA23" i="22"/>
  <c r="AP125" i="21"/>
  <c r="AP126" i="21"/>
  <c r="AP127" i="21"/>
  <c r="BA11" i="23"/>
  <c r="AP116" i="21"/>
  <c r="AS116" i="21" s="1"/>
  <c r="AX116" i="21" s="1"/>
  <c r="Z116" i="21"/>
  <c r="AD116" i="21" s="1"/>
  <c r="AG116" i="21" s="1"/>
  <c r="Z115" i="21"/>
  <c r="Z113" i="21"/>
  <c r="AD113" i="21"/>
  <c r="AG113" i="21"/>
  <c r="AP113" i="21"/>
  <c r="AS113" i="21"/>
  <c r="AX113" i="21"/>
  <c r="AY113" i="21"/>
  <c r="I13" i="12" l="1"/>
  <c r="AD115" i="21"/>
  <c r="AG115" i="21" s="1"/>
  <c r="AM46" i="27"/>
  <c r="AL46" i="27" s="1"/>
  <c r="AP115" i="21"/>
  <c r="AC46" i="27"/>
  <c r="Y46" i="27" s="1"/>
  <c r="AS127" i="21"/>
  <c r="AX127" i="21" s="1"/>
  <c r="AY127" i="21" s="1"/>
  <c r="AE153" i="30"/>
  <c r="AS126" i="21"/>
  <c r="AX126" i="21" s="1"/>
  <c r="AY126" i="21" s="1"/>
  <c r="AE193" i="30"/>
  <c r="AS125" i="21"/>
  <c r="AX125" i="21" s="1"/>
  <c r="AY125" i="21" s="1"/>
  <c r="AE191" i="30"/>
  <c r="AS130" i="21"/>
  <c r="AX130" i="21" s="1"/>
  <c r="AY130" i="21" s="1"/>
  <c r="AE306" i="30"/>
  <c r="AS129" i="21"/>
  <c r="AX129" i="21" s="1"/>
  <c r="AY129" i="21" s="1"/>
  <c r="AE305" i="30"/>
  <c r="AS128" i="21"/>
  <c r="AX128" i="21" s="1"/>
  <c r="AY128" i="21" s="1"/>
  <c r="AE304" i="30"/>
  <c r="AS124" i="21"/>
  <c r="AX124" i="21" s="1"/>
  <c r="AY124" i="21" s="1"/>
  <c r="AE189" i="30"/>
  <c r="AS123" i="21"/>
  <c r="AX123" i="21" s="1"/>
  <c r="AY123" i="21" s="1"/>
  <c r="AY116" i="21"/>
  <c r="AS115" i="21" l="1"/>
  <c r="AX115" i="21" s="1"/>
  <c r="AY115" i="21" s="1"/>
  <c r="AE46" i="27"/>
  <c r="AA46" i="27" s="1"/>
  <c r="BC28" i="23"/>
  <c r="AR28" i="23"/>
  <c r="AU28" i="23" s="1"/>
  <c r="AZ28" i="23" s="1"/>
  <c r="AD28" i="23"/>
  <c r="AF28" i="23" s="1"/>
  <c r="AI28" i="23" s="1"/>
  <c r="Z28" i="23"/>
  <c r="S28" i="23"/>
  <c r="BC26" i="23"/>
  <c r="AR26" i="23"/>
  <c r="AU26" i="23" s="1"/>
  <c r="AZ26" i="23" s="1"/>
  <c r="AD26" i="23"/>
  <c r="AF26" i="23" s="1"/>
  <c r="AI26" i="23" s="1"/>
  <c r="Z26" i="23"/>
  <c r="S26" i="23"/>
  <c r="Y23" i="20"/>
  <c r="AE23" i="20"/>
  <c r="AG23" i="20"/>
  <c r="BB23" i="20"/>
  <c r="AR37" i="22"/>
  <c r="AU37" i="22" s="1"/>
  <c r="AZ37" i="22" s="1"/>
  <c r="AD37" i="22"/>
  <c r="AF37" i="22" s="1"/>
  <c r="AI37" i="22" s="1"/>
  <c r="Z37" i="22"/>
  <c r="W37" i="22"/>
  <c r="S37" i="22"/>
  <c r="BD28" i="23" l="1"/>
  <c r="BE28" i="23" s="1"/>
  <c r="W28" i="23"/>
  <c r="BA28" i="23"/>
  <c r="BD26" i="23"/>
  <c r="BE26" i="23" s="1"/>
  <c r="W26" i="23"/>
  <c r="BA26" i="23"/>
  <c r="BA37" i="22"/>
  <c r="AM21" i="31" l="1"/>
  <c r="AK21" i="31"/>
  <c r="AL21" i="31" s="1"/>
  <c r="AI21" i="31"/>
  <c r="AG21" i="31"/>
  <c r="AE21" i="31"/>
  <c r="AC21" i="31"/>
  <c r="U21" i="31"/>
  <c r="Q21" i="31"/>
  <c r="Y21" i="31" s="1"/>
  <c r="AM20" i="31"/>
  <c r="AK20" i="31"/>
  <c r="AL20" i="31" s="1"/>
  <c r="AI20" i="31"/>
  <c r="AG20" i="31"/>
  <c r="AE20" i="31"/>
  <c r="AC20" i="31"/>
  <c r="U20" i="31"/>
  <c r="Q20" i="31"/>
  <c r="Y20" i="31" s="1"/>
  <c r="BD27" i="23"/>
  <c r="BC27" i="23"/>
  <c r="AR27" i="23"/>
  <c r="AU27" i="23" s="1"/>
  <c r="AZ27" i="23" s="1"/>
  <c r="AD27" i="23"/>
  <c r="AF27" i="23" s="1"/>
  <c r="AI27" i="23" s="1"/>
  <c r="Z27" i="23"/>
  <c r="W27" i="23"/>
  <c r="W21" i="31" s="1"/>
  <c r="S27" i="23"/>
  <c r="S21" i="31" s="1"/>
  <c r="AA21" i="31" s="1"/>
  <c r="BD25" i="23"/>
  <c r="BC25" i="23"/>
  <c r="AR25" i="23"/>
  <c r="AU25" i="23" s="1"/>
  <c r="AZ25" i="23" s="1"/>
  <c r="AD25" i="23"/>
  <c r="AF25" i="23" s="1"/>
  <c r="AI25" i="23" s="1"/>
  <c r="Z25" i="23"/>
  <c r="W25" i="23"/>
  <c r="W20" i="31" s="1"/>
  <c r="S25" i="23"/>
  <c r="S20" i="31" s="1"/>
  <c r="AA20" i="31" s="1"/>
  <c r="AS12" i="20"/>
  <c r="AV12" i="20" s="1"/>
  <c r="BA12" i="20" s="1"/>
  <c r="AC12" i="20"/>
  <c r="Y12" i="20"/>
  <c r="V12" i="20"/>
  <c r="R12" i="20"/>
  <c r="AS11" i="20"/>
  <c r="AV11" i="20" s="1"/>
  <c r="BA11" i="20" s="1"/>
  <c r="AC11" i="20"/>
  <c r="Y11" i="20"/>
  <c r="V11" i="20"/>
  <c r="R11" i="20"/>
  <c r="BA25" i="23" l="1"/>
  <c r="BE25" i="23"/>
  <c r="BA27" i="23"/>
  <c r="BE27" i="23"/>
  <c r="AG11" i="20"/>
  <c r="AJ11" i="20" s="1"/>
  <c r="AE11" i="20"/>
  <c r="BB11" i="20"/>
  <c r="AG12" i="20"/>
  <c r="AJ12" i="20" s="1"/>
  <c r="AE12" i="20"/>
  <c r="BB12" i="20"/>
  <c r="Z122" i="21"/>
  <c r="AP121" i="21"/>
  <c r="AS121" i="21" s="1"/>
  <c r="AX121" i="21" s="1"/>
  <c r="Z121" i="21"/>
  <c r="AD121" i="21" s="1"/>
  <c r="AR224" i="22"/>
  <c r="AU224" i="22" s="1"/>
  <c r="AZ224" i="22" s="1"/>
  <c r="AD224" i="22"/>
  <c r="AF224" i="22" s="1"/>
  <c r="AI224" i="22" s="1"/>
  <c r="Z224" i="22"/>
  <c r="W224" i="22"/>
  <c r="W153" i="30" s="1"/>
  <c r="S224" i="22"/>
  <c r="S153" i="30" s="1"/>
  <c r="AA153" i="30" s="1"/>
  <c r="I15" i="12" l="1"/>
  <c r="AD122" i="21"/>
  <c r="AM30" i="27"/>
  <c r="AL30" i="27" s="1"/>
  <c r="AP122" i="21"/>
  <c r="AC30" i="27"/>
  <c r="Y30" i="27" s="1"/>
  <c r="AP19" i="21"/>
  <c r="Z19" i="21"/>
  <c r="AD19" i="21" s="1"/>
  <c r="AG121" i="21"/>
  <c r="AY121" i="21"/>
  <c r="BA224" i="22"/>
  <c r="H18" i="15" l="1"/>
  <c r="H22" i="15" s="1"/>
  <c r="H11" i="15"/>
  <c r="H20" i="15" s="1"/>
  <c r="H9" i="15"/>
  <c r="H8" i="15"/>
  <c r="AG122" i="21"/>
  <c r="G5" i="15"/>
  <c r="J31" i="12"/>
  <c r="J11" i="12"/>
  <c r="J15" i="12"/>
  <c r="J24" i="12" s="1"/>
  <c r="AS19" i="21"/>
  <c r="AX19" i="21" s="1"/>
  <c r="J27" i="12"/>
  <c r="AS122" i="21"/>
  <c r="AX122" i="21" s="1"/>
  <c r="AY122" i="21" s="1"/>
  <c r="AE30" i="27"/>
  <c r="AA30" i="27" s="1"/>
  <c r="AY19" i="21"/>
  <c r="AR400" i="22"/>
  <c r="AU400" i="22" s="1"/>
  <c r="AZ400" i="22" s="1"/>
  <c r="AD400" i="22"/>
  <c r="AF400" i="22" s="1"/>
  <c r="AI400" i="22" s="1"/>
  <c r="Z400" i="22"/>
  <c r="W400" i="22"/>
  <c r="W306" i="30" s="1"/>
  <c r="S400" i="22"/>
  <c r="S306" i="30" s="1"/>
  <c r="AA306" i="30" s="1"/>
  <c r="AR399" i="22"/>
  <c r="AU399" i="22" s="1"/>
  <c r="AZ399" i="22" s="1"/>
  <c r="AD399" i="22"/>
  <c r="AF399" i="22" s="1"/>
  <c r="AI399" i="22" s="1"/>
  <c r="Z399" i="22"/>
  <c r="W399" i="22"/>
  <c r="W305" i="30" s="1"/>
  <c r="S399" i="22"/>
  <c r="S305" i="30" s="1"/>
  <c r="AA305" i="30" s="1"/>
  <c r="H23" i="15" l="1"/>
  <c r="J51" i="12"/>
  <c r="AG19" i="21"/>
  <c r="BA400" i="22"/>
  <c r="BA399" i="22"/>
  <c r="AR398" i="22" l="1"/>
  <c r="AU398" i="22" s="1"/>
  <c r="AZ398" i="22" s="1"/>
  <c r="AD398" i="22"/>
  <c r="AF398" i="22" s="1"/>
  <c r="AI398" i="22" s="1"/>
  <c r="Z398" i="22"/>
  <c r="W398" i="22"/>
  <c r="W304" i="30" s="1"/>
  <c r="S398" i="22"/>
  <c r="S304" i="30" s="1"/>
  <c r="AA304" i="30" s="1"/>
  <c r="AF268" i="22"/>
  <c r="BA268" i="22" s="1"/>
  <c r="Z268" i="22"/>
  <c r="W268" i="22"/>
  <c r="W193" i="30" s="1"/>
  <c r="S268" i="22"/>
  <c r="S193" i="30" s="1"/>
  <c r="AA193" i="30" s="1"/>
  <c r="AF266" i="22"/>
  <c r="BA266" i="22" s="1"/>
  <c r="Z266" i="22"/>
  <c r="W266" i="22"/>
  <c r="W191" i="30" s="1"/>
  <c r="S266" i="22"/>
  <c r="S191" i="30" s="1"/>
  <c r="AA191" i="30" s="1"/>
  <c r="AF264" i="22"/>
  <c r="BA264" i="22" s="1"/>
  <c r="Z264" i="22"/>
  <c r="W264" i="22"/>
  <c r="W189" i="30" s="1"/>
  <c r="S264" i="22"/>
  <c r="S189" i="30" s="1"/>
  <c r="AA189" i="30" s="1"/>
  <c r="AF263" i="22"/>
  <c r="BA263" i="22" s="1"/>
  <c r="Z263" i="22"/>
  <c r="W263" i="22"/>
  <c r="W188" i="30" s="1"/>
  <c r="S263" i="22"/>
  <c r="S188" i="30" s="1"/>
  <c r="AA188" i="30" s="1"/>
  <c r="W269" i="22"/>
  <c r="W194" i="30" s="1"/>
  <c r="W270" i="22"/>
  <c r="W196" i="30" s="1"/>
  <c r="W271" i="22"/>
  <c r="W197" i="30" s="1"/>
  <c r="W272" i="22"/>
  <c r="W198" i="30" s="1"/>
  <c r="W273" i="22"/>
  <c r="W199" i="30" s="1"/>
  <c r="W274" i="22"/>
  <c r="W200" i="30" s="1"/>
  <c r="W275" i="22"/>
  <c r="W201" i="30" s="1"/>
  <c r="W276" i="22"/>
  <c r="W202" i="30" s="1"/>
  <c r="W261" i="22"/>
  <c r="W186" i="30" s="1"/>
  <c r="AF261" i="22"/>
  <c r="BA261" i="22" s="1"/>
  <c r="Z261" i="22"/>
  <c r="S261" i="22"/>
  <c r="S186" i="30" s="1"/>
  <c r="AA186" i="30" s="1"/>
  <c r="AR36" i="22"/>
  <c r="AU36" i="22" s="1"/>
  <c r="AZ36" i="22" s="1"/>
  <c r="AD36" i="22"/>
  <c r="AF36" i="22" s="1"/>
  <c r="AI36" i="22" s="1"/>
  <c r="Z36" i="22"/>
  <c r="W36" i="22"/>
  <c r="S36" i="22"/>
  <c r="BA398" i="22" l="1"/>
  <c r="BA36" i="22"/>
  <c r="W35" i="22" l="1"/>
  <c r="AR35" i="22"/>
  <c r="AU35" i="22" s="1"/>
  <c r="AZ35" i="22" s="1"/>
  <c r="AD35" i="22"/>
  <c r="AF35" i="22" s="1"/>
  <c r="AI35" i="22" s="1"/>
  <c r="Z35" i="22"/>
  <c r="S35" i="22"/>
  <c r="W22" i="22"/>
  <c r="AR22" i="22"/>
  <c r="AU22" i="22" s="1"/>
  <c r="AZ22" i="22" s="1"/>
  <c r="AD22" i="22"/>
  <c r="AF22" i="22" s="1"/>
  <c r="AI22" i="22" s="1"/>
  <c r="Z22" i="22"/>
  <c r="S22" i="22"/>
  <c r="AS10" i="20"/>
  <c r="AV10" i="20" s="1"/>
  <c r="BA10" i="20" s="1"/>
  <c r="AC10" i="20"/>
  <c r="AE10" i="20" s="1"/>
  <c r="Y10" i="20"/>
  <c r="V10" i="20"/>
  <c r="R10" i="20"/>
  <c r="AS24" i="20"/>
  <c r="AV24" i="20" s="1"/>
  <c r="BA24" i="20" s="1"/>
  <c r="AC24" i="20"/>
  <c r="AE24" i="20" s="1"/>
  <c r="Y24" i="20"/>
  <c r="V24" i="20"/>
  <c r="R24" i="20"/>
  <c r="BD24" i="23"/>
  <c r="BC24" i="23"/>
  <c r="AR24" i="23"/>
  <c r="AU24" i="23" s="1"/>
  <c r="AZ24" i="23" s="1"/>
  <c r="AD24" i="23"/>
  <c r="AF24" i="23" s="1"/>
  <c r="AI24" i="23" s="1"/>
  <c r="Z24" i="23"/>
  <c r="W24" i="23"/>
  <c r="S24" i="23"/>
  <c r="BE146" i="23"/>
  <c r="AR146" i="23"/>
  <c r="AU146" i="23" s="1"/>
  <c r="AZ146" i="23" s="1"/>
  <c r="AD146" i="23"/>
  <c r="AF146" i="23" s="1"/>
  <c r="AI146" i="23" s="1"/>
  <c r="Z146" i="23"/>
  <c r="W146" i="23"/>
  <c r="S146" i="23"/>
  <c r="BE145" i="23"/>
  <c r="AR145" i="23"/>
  <c r="AU145" i="23" s="1"/>
  <c r="AZ145" i="23" s="1"/>
  <c r="AD145" i="23"/>
  <c r="AF145" i="23" s="1"/>
  <c r="AI145" i="23" s="1"/>
  <c r="Z145" i="23"/>
  <c r="W145" i="23"/>
  <c r="S145" i="23"/>
  <c r="BE144" i="23"/>
  <c r="AR144" i="23"/>
  <c r="AU144" i="23" s="1"/>
  <c r="AZ144" i="23" s="1"/>
  <c r="AD144" i="23"/>
  <c r="AF144" i="23" s="1"/>
  <c r="AI144" i="23" s="1"/>
  <c r="Z144" i="23"/>
  <c r="W144" i="23"/>
  <c r="S144" i="23"/>
  <c r="BE143" i="23"/>
  <c r="AR143" i="23"/>
  <c r="AU143" i="23" s="1"/>
  <c r="AZ143" i="23" s="1"/>
  <c r="AD143" i="23"/>
  <c r="AF143" i="23" s="1"/>
  <c r="AI143" i="23" s="1"/>
  <c r="Z143" i="23"/>
  <c r="W143" i="23"/>
  <c r="S143" i="23"/>
  <c r="BE141" i="23"/>
  <c r="AR141" i="23"/>
  <c r="AU141" i="23" s="1"/>
  <c r="AZ141" i="23" s="1"/>
  <c r="AD141" i="23"/>
  <c r="AF141" i="23" s="1"/>
  <c r="AI141" i="23" s="1"/>
  <c r="Z141" i="23"/>
  <c r="W141" i="23"/>
  <c r="S141" i="23"/>
  <c r="BE140" i="23"/>
  <c r="AR140" i="23"/>
  <c r="AU140" i="23" s="1"/>
  <c r="AZ140" i="23" s="1"/>
  <c r="AD140" i="23"/>
  <c r="AF140" i="23" s="1"/>
  <c r="AI140" i="23" s="1"/>
  <c r="Z140" i="23"/>
  <c r="W140" i="23"/>
  <c r="S140" i="23"/>
  <c r="BE139" i="23"/>
  <c r="AR139" i="23"/>
  <c r="AU139" i="23" s="1"/>
  <c r="AZ139" i="23" s="1"/>
  <c r="AD139" i="23"/>
  <c r="AF139" i="23" s="1"/>
  <c r="AI139" i="23" s="1"/>
  <c r="Z139" i="23"/>
  <c r="W139" i="23"/>
  <c r="S139" i="23"/>
  <c r="BA35" i="22" l="1"/>
  <c r="BA22" i="22"/>
  <c r="AG10" i="20"/>
  <c r="AJ10" i="20" s="1"/>
  <c r="AG24" i="20"/>
  <c r="AJ24" i="20" s="1"/>
  <c r="BE24" i="23"/>
  <c r="BA24" i="23"/>
  <c r="BA139" i="23"/>
  <c r="BA144" i="23"/>
  <c r="BA146" i="23"/>
  <c r="BA141" i="23"/>
  <c r="BA140" i="23"/>
  <c r="BA143" i="23"/>
  <c r="BA145" i="23"/>
  <c r="BB10" i="20" l="1"/>
  <c r="BB24" i="20"/>
  <c r="Q12" i="29"/>
  <c r="AK12" i="29"/>
  <c r="AM12" i="29"/>
  <c r="AI12" i="29"/>
  <c r="AG12" i="29"/>
  <c r="AE12" i="29"/>
  <c r="AC12" i="29"/>
  <c r="W12" i="29"/>
  <c r="U12" i="29"/>
  <c r="S12" i="29"/>
  <c r="Q12" i="27"/>
  <c r="AM12" i="27"/>
  <c r="AK12" i="27"/>
  <c r="AI12" i="27"/>
  <c r="AG12" i="27"/>
  <c r="AE12" i="27"/>
  <c r="AC12" i="27"/>
  <c r="W12" i="27"/>
  <c r="U12" i="27"/>
  <c r="S12" i="27"/>
  <c r="AL3" i="20"/>
  <c r="Q12" i="31"/>
  <c r="AM628" i="31"/>
  <c r="AK628" i="31"/>
  <c r="AL628" i="31" s="1"/>
  <c r="AI628" i="31"/>
  <c r="AG628" i="31"/>
  <c r="AE628" i="31"/>
  <c r="AC628" i="31"/>
  <c r="W628" i="31"/>
  <c r="U628" i="31"/>
  <c r="S628" i="31"/>
  <c r="Q628" i="31"/>
  <c r="AM627" i="31"/>
  <c r="AK627" i="31"/>
  <c r="AL627" i="31" s="1"/>
  <c r="AI627" i="31"/>
  <c r="AG627" i="31"/>
  <c r="AE627" i="31"/>
  <c r="AC627" i="31"/>
  <c r="W627" i="31"/>
  <c r="U627" i="31"/>
  <c r="S627" i="31"/>
  <c r="Q627" i="31"/>
  <c r="AM626" i="31"/>
  <c r="AK626" i="31"/>
  <c r="AL626" i="31" s="1"/>
  <c r="AI626" i="31"/>
  <c r="AG626" i="31"/>
  <c r="AE626" i="31"/>
  <c r="AC626" i="31"/>
  <c r="W626" i="31"/>
  <c r="U626" i="31"/>
  <c r="S626" i="31"/>
  <c r="Q626" i="31"/>
  <c r="AM625" i="31"/>
  <c r="AK625" i="31"/>
  <c r="AL625" i="31" s="1"/>
  <c r="AI625" i="31"/>
  <c r="AG625" i="31"/>
  <c r="AE625" i="31"/>
  <c r="AC625" i="31"/>
  <c r="W625" i="31"/>
  <c r="U625" i="31"/>
  <c r="S625" i="31"/>
  <c r="Q625" i="31"/>
  <c r="AM624" i="31"/>
  <c r="AK624" i="31"/>
  <c r="AL624" i="31" s="1"/>
  <c r="AI624" i="31"/>
  <c r="AG624" i="31"/>
  <c r="AE624" i="31"/>
  <c r="AC624" i="31"/>
  <c r="W624" i="31"/>
  <c r="U624" i="31"/>
  <c r="S624" i="31"/>
  <c r="Q624" i="31"/>
  <c r="AM623" i="31"/>
  <c r="AK623" i="31"/>
  <c r="AL623" i="31" s="1"/>
  <c r="AI623" i="31"/>
  <c r="AG623" i="31"/>
  <c r="AE623" i="31"/>
  <c r="AC623" i="31"/>
  <c r="W623" i="31"/>
  <c r="U623" i="31"/>
  <c r="S623" i="31"/>
  <c r="Q623" i="31"/>
  <c r="AM622" i="31"/>
  <c r="AK622" i="31"/>
  <c r="AL622" i="31" s="1"/>
  <c r="AI622" i="31"/>
  <c r="AG622" i="31"/>
  <c r="AE622" i="31"/>
  <c r="AC622" i="31"/>
  <c r="W622" i="31"/>
  <c r="U622" i="31"/>
  <c r="S622" i="31"/>
  <c r="Q622" i="31"/>
  <c r="AM621" i="31"/>
  <c r="AK621" i="31"/>
  <c r="AL621" i="31" s="1"/>
  <c r="AI621" i="31"/>
  <c r="AG621" i="31"/>
  <c r="AE621" i="31"/>
  <c r="AC621" i="31"/>
  <c r="W621" i="31"/>
  <c r="U621" i="31"/>
  <c r="S621" i="31"/>
  <c r="Q621" i="31"/>
  <c r="AM620" i="31"/>
  <c r="AK620" i="31"/>
  <c r="AL620" i="31" s="1"/>
  <c r="AI620" i="31"/>
  <c r="AG620" i="31"/>
  <c r="AE620" i="31"/>
  <c r="AC620" i="31"/>
  <c r="W620" i="31"/>
  <c r="U620" i="31"/>
  <c r="S620" i="31"/>
  <c r="Q620" i="31"/>
  <c r="AM619" i="31"/>
  <c r="AK619" i="31"/>
  <c r="AL619" i="31" s="1"/>
  <c r="AI619" i="31"/>
  <c r="AG619" i="31"/>
  <c r="AE619" i="31"/>
  <c r="AC619" i="31"/>
  <c r="W619" i="31"/>
  <c r="U619" i="31"/>
  <c r="S619" i="31"/>
  <c r="Q619" i="31"/>
  <c r="AM618" i="31"/>
  <c r="AK618" i="31"/>
  <c r="AL618" i="31" s="1"/>
  <c r="AI618" i="31"/>
  <c r="AG618" i="31"/>
  <c r="AE618" i="31"/>
  <c r="AC618" i="31"/>
  <c r="W618" i="31"/>
  <c r="U618" i="31"/>
  <c r="S618" i="31"/>
  <c r="Q618" i="31"/>
  <c r="AM617" i="31"/>
  <c r="AK617" i="31"/>
  <c r="AL617" i="31" s="1"/>
  <c r="AI617" i="31"/>
  <c r="AG617" i="31"/>
  <c r="AE617" i="31"/>
  <c r="AC617" i="31"/>
  <c r="W617" i="31"/>
  <c r="U617" i="31"/>
  <c r="S617" i="31"/>
  <c r="Q617" i="31"/>
  <c r="AM616" i="31"/>
  <c r="AK616" i="31"/>
  <c r="AL616" i="31" s="1"/>
  <c r="AI616" i="31"/>
  <c r="AG616" i="31"/>
  <c r="AE616" i="31"/>
  <c r="AC616" i="31"/>
  <c r="W616" i="31"/>
  <c r="U616" i="31"/>
  <c r="S616" i="31"/>
  <c r="Q616" i="31"/>
  <c r="AM615" i="31"/>
  <c r="AK615" i="31"/>
  <c r="AL615" i="31" s="1"/>
  <c r="AI615" i="31"/>
  <c r="AG615" i="31"/>
  <c r="AE615" i="31"/>
  <c r="AC615" i="31"/>
  <c r="W615" i="31"/>
  <c r="U615" i="31"/>
  <c r="S615" i="31"/>
  <c r="Q615" i="31"/>
  <c r="AM614" i="31"/>
  <c r="AK614" i="31"/>
  <c r="AL614" i="31" s="1"/>
  <c r="AI614" i="31"/>
  <c r="AG614" i="31"/>
  <c r="AE614" i="31"/>
  <c r="AC614" i="31"/>
  <c r="W614" i="31"/>
  <c r="U614" i="31"/>
  <c r="S614" i="31"/>
  <c r="Q614" i="31"/>
  <c r="AM613" i="31"/>
  <c r="AK613" i="31"/>
  <c r="AL613" i="31" s="1"/>
  <c r="AI613" i="31"/>
  <c r="AG613" i="31"/>
  <c r="AE613" i="31"/>
  <c r="AC613" i="31"/>
  <c r="W613" i="31"/>
  <c r="U613" i="31"/>
  <c r="S613" i="31"/>
  <c r="Q613" i="31"/>
  <c r="AM612" i="31"/>
  <c r="AK612" i="31"/>
  <c r="AL612" i="31" s="1"/>
  <c r="AI612" i="31"/>
  <c r="AG612" i="31"/>
  <c r="AE612" i="31"/>
  <c r="AC612" i="31"/>
  <c r="W612" i="31"/>
  <c r="U612" i="31"/>
  <c r="S612" i="31"/>
  <c r="Q612" i="31"/>
  <c r="AM611" i="31"/>
  <c r="AK611" i="31"/>
  <c r="AL611" i="31" s="1"/>
  <c r="AI611" i="31"/>
  <c r="AG611" i="31"/>
  <c r="AE611" i="31"/>
  <c r="AC611" i="31"/>
  <c r="W611" i="31"/>
  <c r="U611" i="31"/>
  <c r="S611" i="31"/>
  <c r="Q611" i="31"/>
  <c r="AM610" i="31"/>
  <c r="AK610" i="31"/>
  <c r="AL610" i="31" s="1"/>
  <c r="AI610" i="31"/>
  <c r="AG610" i="31"/>
  <c r="AE610" i="31"/>
  <c r="AC610" i="31"/>
  <c r="W610" i="31"/>
  <c r="U610" i="31"/>
  <c r="S610" i="31"/>
  <c r="Q610" i="31"/>
  <c r="AM609" i="31"/>
  <c r="AK609" i="31"/>
  <c r="AL609" i="31" s="1"/>
  <c r="AI609" i="31"/>
  <c r="AG609" i="31"/>
  <c r="AE609" i="31"/>
  <c r="AC609" i="31"/>
  <c r="W609" i="31"/>
  <c r="U609" i="31"/>
  <c r="S609" i="31"/>
  <c r="Q609" i="31"/>
  <c r="AM608" i="31"/>
  <c r="AK608" i="31"/>
  <c r="AL608" i="31" s="1"/>
  <c r="AI608" i="31"/>
  <c r="AG608" i="31"/>
  <c r="AE608" i="31"/>
  <c r="AC608" i="31"/>
  <c r="W608" i="31"/>
  <c r="U608" i="31"/>
  <c r="S608" i="31"/>
  <c r="Q608" i="31"/>
  <c r="AM607" i="31"/>
  <c r="AK607" i="31"/>
  <c r="AL607" i="31" s="1"/>
  <c r="AI607" i="31"/>
  <c r="AG607" i="31"/>
  <c r="AE607" i="31"/>
  <c r="AC607" i="31"/>
  <c r="W607" i="31"/>
  <c r="U607" i="31"/>
  <c r="S607" i="31"/>
  <c r="Q607" i="31"/>
  <c r="AM606" i="31"/>
  <c r="AK606" i="31"/>
  <c r="AL606" i="31" s="1"/>
  <c r="AI606" i="31"/>
  <c r="AG606" i="31"/>
  <c r="AE606" i="31"/>
  <c r="AC606" i="31"/>
  <c r="W606" i="31"/>
  <c r="U606" i="31"/>
  <c r="S606" i="31"/>
  <c r="Q606" i="31"/>
  <c r="AM605" i="31"/>
  <c r="AK605" i="31"/>
  <c r="AL605" i="31" s="1"/>
  <c r="AI605" i="31"/>
  <c r="AG605" i="31"/>
  <c r="AE605" i="31"/>
  <c r="AC605" i="31"/>
  <c r="W605" i="31"/>
  <c r="U605" i="31"/>
  <c r="S605" i="31"/>
  <c r="Q605" i="31"/>
  <c r="AM604" i="31"/>
  <c r="AK604" i="31"/>
  <c r="AL604" i="31" s="1"/>
  <c r="AI604" i="31"/>
  <c r="AG604" i="31"/>
  <c r="AE604" i="31"/>
  <c r="AC604" i="31"/>
  <c r="W604" i="31"/>
  <c r="U604" i="31"/>
  <c r="S604" i="31"/>
  <c r="Q604" i="31"/>
  <c r="AM603" i="31"/>
  <c r="AK603" i="31"/>
  <c r="AL603" i="31" s="1"/>
  <c r="AI603" i="31"/>
  <c r="AG603" i="31"/>
  <c r="AE603" i="31"/>
  <c r="AC603" i="31"/>
  <c r="W603" i="31"/>
  <c r="U603" i="31"/>
  <c r="S603" i="31"/>
  <c r="Q603" i="31"/>
  <c r="AM602" i="31"/>
  <c r="AK602" i="31"/>
  <c r="AL602" i="31" s="1"/>
  <c r="AI602" i="31"/>
  <c r="AG602" i="31"/>
  <c r="AE602" i="31"/>
  <c r="AC602" i="31"/>
  <c r="W602" i="31"/>
  <c r="U602" i="31"/>
  <c r="S602" i="31"/>
  <c r="Q602" i="31"/>
  <c r="AM601" i="31"/>
  <c r="AK601" i="31"/>
  <c r="AL601" i="31" s="1"/>
  <c r="AI601" i="31"/>
  <c r="AG601" i="31"/>
  <c r="AE601" i="31"/>
  <c r="AC601" i="31"/>
  <c r="W601" i="31"/>
  <c r="U601" i="31"/>
  <c r="S601" i="31"/>
  <c r="Q601" i="31"/>
  <c r="AM600" i="31"/>
  <c r="AK600" i="31"/>
  <c r="AL600" i="31" s="1"/>
  <c r="AI600" i="31"/>
  <c r="AG600" i="31"/>
  <c r="AE600" i="31"/>
  <c r="AC600" i="31"/>
  <c r="W600" i="31"/>
  <c r="U600" i="31"/>
  <c r="S600" i="31"/>
  <c r="Q600" i="31"/>
  <c r="AM599" i="31"/>
  <c r="AK599" i="31"/>
  <c r="AL599" i="31" s="1"/>
  <c r="AI599" i="31"/>
  <c r="AG599" i="31"/>
  <c r="AE599" i="31"/>
  <c r="AC599" i="31"/>
  <c r="W599" i="31"/>
  <c r="U599" i="31"/>
  <c r="S599" i="31"/>
  <c r="Q599" i="31"/>
  <c r="AM598" i="31"/>
  <c r="AK598" i="31"/>
  <c r="AL598" i="31" s="1"/>
  <c r="AI598" i="31"/>
  <c r="AG598" i="31"/>
  <c r="AE598" i="31"/>
  <c r="AC598" i="31"/>
  <c r="W598" i="31"/>
  <c r="U598" i="31"/>
  <c r="S598" i="31"/>
  <c r="Q598" i="31"/>
  <c r="AM597" i="31"/>
  <c r="AK597" i="31"/>
  <c r="AL597" i="31" s="1"/>
  <c r="AI597" i="31"/>
  <c r="AG597" i="31"/>
  <c r="AE597" i="31"/>
  <c r="AC597" i="31"/>
  <c r="W597" i="31"/>
  <c r="U597" i="31"/>
  <c r="S597" i="31"/>
  <c r="Q597" i="31"/>
  <c r="AM596" i="31"/>
  <c r="AK596" i="31"/>
  <c r="AL596" i="31" s="1"/>
  <c r="AI596" i="31"/>
  <c r="AG596" i="31"/>
  <c r="AE596" i="31"/>
  <c r="AC596" i="31"/>
  <c r="W596" i="31"/>
  <c r="U596" i="31"/>
  <c r="S596" i="31"/>
  <c r="Q596" i="31"/>
  <c r="AM595" i="31"/>
  <c r="AK595" i="31"/>
  <c r="AL595" i="31" s="1"/>
  <c r="AI595" i="31"/>
  <c r="AG595" i="31"/>
  <c r="AE595" i="31"/>
  <c r="AC595" i="31"/>
  <c r="W595" i="31"/>
  <c r="U595" i="31"/>
  <c r="S595" i="31"/>
  <c r="Q595" i="31"/>
  <c r="AM594" i="31"/>
  <c r="AK594" i="31"/>
  <c r="AL594" i="31" s="1"/>
  <c r="AI594" i="31"/>
  <c r="AG594" i="31"/>
  <c r="AE594" i="31"/>
  <c r="AC594" i="31"/>
  <c r="W594" i="31"/>
  <c r="U594" i="31"/>
  <c r="S594" i="31"/>
  <c r="Q594" i="31"/>
  <c r="AM593" i="31"/>
  <c r="AK593" i="31"/>
  <c r="AL593" i="31" s="1"/>
  <c r="AI593" i="31"/>
  <c r="AG593" i="31"/>
  <c r="AE593" i="31"/>
  <c r="AC593" i="31"/>
  <c r="W593" i="31"/>
  <c r="U593" i="31"/>
  <c r="S593" i="31"/>
  <c r="Q593" i="31"/>
  <c r="AM592" i="31"/>
  <c r="AK592" i="31"/>
  <c r="AL592" i="31" s="1"/>
  <c r="AI592" i="31"/>
  <c r="AG592" i="31"/>
  <c r="AE592" i="31"/>
  <c r="AC592" i="31"/>
  <c r="W592" i="31"/>
  <c r="U592" i="31"/>
  <c r="S592" i="31"/>
  <c r="Q592" i="31"/>
  <c r="AM591" i="31"/>
  <c r="AK591" i="31"/>
  <c r="AL591" i="31" s="1"/>
  <c r="AI591" i="31"/>
  <c r="AG591" i="31"/>
  <c r="AE591" i="31"/>
  <c r="AC591" i="31"/>
  <c r="W591" i="31"/>
  <c r="U591" i="31"/>
  <c r="S591" i="31"/>
  <c r="Q591" i="31"/>
  <c r="AM590" i="31"/>
  <c r="AK590" i="31"/>
  <c r="AL590" i="31" s="1"/>
  <c r="AI590" i="31"/>
  <c r="AG590" i="31"/>
  <c r="AE590" i="31"/>
  <c r="AC590" i="31"/>
  <c r="W590" i="31"/>
  <c r="U590" i="31"/>
  <c r="S590" i="31"/>
  <c r="Q590" i="31"/>
  <c r="AM589" i="31"/>
  <c r="AK589" i="31"/>
  <c r="AL589" i="31" s="1"/>
  <c r="AI589" i="31"/>
  <c r="AG589" i="31"/>
  <c r="AE589" i="31"/>
  <c r="AC589" i="31"/>
  <c r="W589" i="31"/>
  <c r="U589" i="31"/>
  <c r="S589" i="31"/>
  <c r="Q589" i="31"/>
  <c r="AM588" i="31"/>
  <c r="AK588" i="31"/>
  <c r="AL588" i="31" s="1"/>
  <c r="AI588" i="31"/>
  <c r="AG588" i="31"/>
  <c r="AE588" i="31"/>
  <c r="AC588" i="31"/>
  <c r="W588" i="31"/>
  <c r="U588" i="31"/>
  <c r="S588" i="31"/>
  <c r="Q588" i="31"/>
  <c r="AM587" i="31"/>
  <c r="AK587" i="31"/>
  <c r="AL587" i="31" s="1"/>
  <c r="AI587" i="31"/>
  <c r="AG587" i="31"/>
  <c r="AE587" i="31"/>
  <c r="AC587" i="31"/>
  <c r="W587" i="31"/>
  <c r="U587" i="31"/>
  <c r="S587" i="31"/>
  <c r="Q587" i="31"/>
  <c r="AM586" i="31"/>
  <c r="AK586" i="31"/>
  <c r="AL586" i="31" s="1"/>
  <c r="AI586" i="31"/>
  <c r="AG586" i="31"/>
  <c r="AE586" i="31"/>
  <c r="AC586" i="31"/>
  <c r="W586" i="31"/>
  <c r="U586" i="31"/>
  <c r="S586" i="31"/>
  <c r="Q586" i="31"/>
  <c r="AM585" i="31"/>
  <c r="AK585" i="31"/>
  <c r="AL585" i="31" s="1"/>
  <c r="AI585" i="31"/>
  <c r="AG585" i="31"/>
  <c r="AE585" i="31"/>
  <c r="AC585" i="31"/>
  <c r="W585" i="31"/>
  <c r="U585" i="31"/>
  <c r="S585" i="31"/>
  <c r="Q585" i="31"/>
  <c r="AM584" i="31"/>
  <c r="AK584" i="31"/>
  <c r="AL584" i="31" s="1"/>
  <c r="AI584" i="31"/>
  <c r="AG584" i="31"/>
  <c r="AE584" i="31"/>
  <c r="AC584" i="31"/>
  <c r="W584" i="31"/>
  <c r="U584" i="31"/>
  <c r="S584" i="31"/>
  <c r="Q584" i="31"/>
  <c r="AM583" i="31"/>
  <c r="AK583" i="31"/>
  <c r="AL583" i="31" s="1"/>
  <c r="AI583" i="31"/>
  <c r="AG583" i="31"/>
  <c r="AE583" i="31"/>
  <c r="AC583" i="31"/>
  <c r="W583" i="31"/>
  <c r="U583" i="31"/>
  <c r="S583" i="31"/>
  <c r="Q583" i="31"/>
  <c r="AM582" i="31"/>
  <c r="AK582" i="31"/>
  <c r="AL582" i="31" s="1"/>
  <c r="AI582" i="31"/>
  <c r="AG582" i="31"/>
  <c r="AE582" i="31"/>
  <c r="AC582" i="31"/>
  <c r="W582" i="31"/>
  <c r="U582" i="31"/>
  <c r="S582" i="31"/>
  <c r="Q582" i="31"/>
  <c r="AM581" i="31"/>
  <c r="AK581" i="31"/>
  <c r="AL581" i="31" s="1"/>
  <c r="AI581" i="31"/>
  <c r="AG581" i="31"/>
  <c r="AE581" i="31"/>
  <c r="AC581" i="31"/>
  <c r="W581" i="31"/>
  <c r="U581" i="31"/>
  <c r="S581" i="31"/>
  <c r="Q581" i="31"/>
  <c r="AM580" i="31"/>
  <c r="AK580" i="31"/>
  <c r="AL580" i="31" s="1"/>
  <c r="AI580" i="31"/>
  <c r="AG580" i="31"/>
  <c r="AE580" i="31"/>
  <c r="AC580" i="31"/>
  <c r="W580" i="31"/>
  <c r="U580" i="31"/>
  <c r="S580" i="31"/>
  <c r="Q580" i="31"/>
  <c r="AM579" i="31"/>
  <c r="AK579" i="31"/>
  <c r="AL579" i="31" s="1"/>
  <c r="AI579" i="31"/>
  <c r="AG579" i="31"/>
  <c r="AE579" i="31"/>
  <c r="AC579" i="31"/>
  <c r="W579" i="31"/>
  <c r="U579" i="31"/>
  <c r="S579" i="31"/>
  <c r="Q579" i="31"/>
  <c r="AM578" i="31"/>
  <c r="AK578" i="31"/>
  <c r="AL578" i="31" s="1"/>
  <c r="AI578" i="31"/>
  <c r="AG578" i="31"/>
  <c r="AE578" i="31"/>
  <c r="AC578" i="31"/>
  <c r="W578" i="31"/>
  <c r="U578" i="31"/>
  <c r="S578" i="31"/>
  <c r="Q578" i="31"/>
  <c r="AM577" i="31"/>
  <c r="AK577" i="31"/>
  <c r="AL577" i="31" s="1"/>
  <c r="AI577" i="31"/>
  <c r="AG577" i="31"/>
  <c r="AE577" i="31"/>
  <c r="AC577" i="31"/>
  <c r="W577" i="31"/>
  <c r="U577" i="31"/>
  <c r="S577" i="31"/>
  <c r="Q577" i="31"/>
  <c r="AM576" i="31"/>
  <c r="AK576" i="31"/>
  <c r="AL576" i="31" s="1"/>
  <c r="AI576" i="31"/>
  <c r="AG576" i="31"/>
  <c r="AE576" i="31"/>
  <c r="AC576" i="31"/>
  <c r="W576" i="31"/>
  <c r="U576" i="31"/>
  <c r="S576" i="31"/>
  <c r="Q576" i="31"/>
  <c r="AM575" i="31"/>
  <c r="AK575" i="31"/>
  <c r="AL575" i="31" s="1"/>
  <c r="AI575" i="31"/>
  <c r="AG575" i="31"/>
  <c r="AE575" i="31"/>
  <c r="AC575" i="31"/>
  <c r="W575" i="31"/>
  <c r="U575" i="31"/>
  <c r="S575" i="31"/>
  <c r="Q575" i="31"/>
  <c r="AM574" i="31"/>
  <c r="AK574" i="31"/>
  <c r="AL574" i="31" s="1"/>
  <c r="AI574" i="31"/>
  <c r="AG574" i="31"/>
  <c r="AE574" i="31"/>
  <c r="AC574" i="31"/>
  <c r="W574" i="31"/>
  <c r="U574" i="31"/>
  <c r="S574" i="31"/>
  <c r="Q574" i="31"/>
  <c r="AM573" i="31"/>
  <c r="AK573" i="31"/>
  <c r="AL573" i="31" s="1"/>
  <c r="AI573" i="31"/>
  <c r="AG573" i="31"/>
  <c r="AE573" i="31"/>
  <c r="AC573" i="31"/>
  <c r="W573" i="31"/>
  <c r="U573" i="31"/>
  <c r="S573" i="31"/>
  <c r="Q573" i="31"/>
  <c r="AM572" i="31"/>
  <c r="AK572" i="31"/>
  <c r="AL572" i="31" s="1"/>
  <c r="AI572" i="31"/>
  <c r="AG572" i="31"/>
  <c r="AE572" i="31"/>
  <c r="AC572" i="31"/>
  <c r="W572" i="31"/>
  <c r="U572" i="31"/>
  <c r="S572" i="31"/>
  <c r="Q572" i="31"/>
  <c r="AM571" i="31"/>
  <c r="AK571" i="31"/>
  <c r="AL571" i="31" s="1"/>
  <c r="AI571" i="31"/>
  <c r="AG571" i="31"/>
  <c r="AE571" i="31"/>
  <c r="AC571" i="31"/>
  <c r="W571" i="31"/>
  <c r="U571" i="31"/>
  <c r="S571" i="31"/>
  <c r="Q571" i="31"/>
  <c r="AM570" i="31"/>
  <c r="AK570" i="31"/>
  <c r="AL570" i="31" s="1"/>
  <c r="AI570" i="31"/>
  <c r="AG570" i="31"/>
  <c r="AE570" i="31"/>
  <c r="AC570" i="31"/>
  <c r="W570" i="31"/>
  <c r="U570" i="31"/>
  <c r="S570" i="31"/>
  <c r="Q570" i="31"/>
  <c r="AM569" i="31"/>
  <c r="AK569" i="31"/>
  <c r="AL569" i="31" s="1"/>
  <c r="AI569" i="31"/>
  <c r="AG569" i="31"/>
  <c r="AE569" i="31"/>
  <c r="AC569" i="31"/>
  <c r="W569" i="31"/>
  <c r="U569" i="31"/>
  <c r="S569" i="31"/>
  <c r="Q569" i="31"/>
  <c r="AM568" i="31"/>
  <c r="AK568" i="31"/>
  <c r="AL568" i="31" s="1"/>
  <c r="AI568" i="31"/>
  <c r="AG568" i="31"/>
  <c r="AE568" i="31"/>
  <c r="AC568" i="31"/>
  <c r="W568" i="31"/>
  <c r="U568" i="31"/>
  <c r="S568" i="31"/>
  <c r="Q568" i="31"/>
  <c r="AM567" i="31"/>
  <c r="AK567" i="31"/>
  <c r="AL567" i="31" s="1"/>
  <c r="AI567" i="31"/>
  <c r="AG567" i="31"/>
  <c r="AE567" i="31"/>
  <c r="AC567" i="31"/>
  <c r="W567" i="31"/>
  <c r="U567" i="31"/>
  <c r="S567" i="31"/>
  <c r="Q567" i="31"/>
  <c r="AM566" i="31"/>
  <c r="AK566" i="31"/>
  <c r="AL566" i="31" s="1"/>
  <c r="AI566" i="31"/>
  <c r="AG566" i="31"/>
  <c r="AE566" i="31"/>
  <c r="AC566" i="31"/>
  <c r="W566" i="31"/>
  <c r="U566" i="31"/>
  <c r="S566" i="31"/>
  <c r="Q566" i="31"/>
  <c r="AM565" i="31"/>
  <c r="AK565" i="31"/>
  <c r="AL565" i="31" s="1"/>
  <c r="AI565" i="31"/>
  <c r="AG565" i="31"/>
  <c r="AE565" i="31"/>
  <c r="AC565" i="31"/>
  <c r="W565" i="31"/>
  <c r="U565" i="31"/>
  <c r="S565" i="31"/>
  <c r="Q565" i="31"/>
  <c r="AM564" i="31"/>
  <c r="AK564" i="31"/>
  <c r="AL564" i="31" s="1"/>
  <c r="AI564" i="31"/>
  <c r="AG564" i="31"/>
  <c r="AE564" i="31"/>
  <c r="AC564" i="31"/>
  <c r="W564" i="31"/>
  <c r="U564" i="31"/>
  <c r="S564" i="31"/>
  <c r="Q564" i="31"/>
  <c r="AM563" i="31"/>
  <c r="AK563" i="31"/>
  <c r="AL563" i="31" s="1"/>
  <c r="AI563" i="31"/>
  <c r="AG563" i="31"/>
  <c r="AE563" i="31"/>
  <c r="AC563" i="31"/>
  <c r="W563" i="31"/>
  <c r="U563" i="31"/>
  <c r="S563" i="31"/>
  <c r="Q563" i="31"/>
  <c r="AM562" i="31"/>
  <c r="AK562" i="31"/>
  <c r="AL562" i="31" s="1"/>
  <c r="AI562" i="31"/>
  <c r="AG562" i="31"/>
  <c r="AE562" i="31"/>
  <c r="AC562" i="31"/>
  <c r="W562" i="31"/>
  <c r="U562" i="31"/>
  <c r="S562" i="31"/>
  <c r="Q562" i="31"/>
  <c r="AM561" i="31"/>
  <c r="AK561" i="31"/>
  <c r="AL561" i="31" s="1"/>
  <c r="AI561" i="31"/>
  <c r="AG561" i="31"/>
  <c r="AE561" i="31"/>
  <c r="AC561" i="31"/>
  <c r="W561" i="31"/>
  <c r="U561" i="31"/>
  <c r="S561" i="31"/>
  <c r="Q561" i="31"/>
  <c r="AM560" i="31"/>
  <c r="AK560" i="31"/>
  <c r="AL560" i="31" s="1"/>
  <c r="AI560" i="31"/>
  <c r="AG560" i="31"/>
  <c r="AE560" i="31"/>
  <c r="AC560" i="31"/>
  <c r="W560" i="31"/>
  <c r="U560" i="31"/>
  <c r="S560" i="31"/>
  <c r="Q560" i="31"/>
  <c r="AM559" i="31"/>
  <c r="AK559" i="31"/>
  <c r="AL559" i="31" s="1"/>
  <c r="AI559" i="31"/>
  <c r="AG559" i="31"/>
  <c r="AE559" i="31"/>
  <c r="AC559" i="31"/>
  <c r="W559" i="31"/>
  <c r="U559" i="31"/>
  <c r="S559" i="31"/>
  <c r="Q559" i="31"/>
  <c r="AM558" i="31"/>
  <c r="AK558" i="31"/>
  <c r="AL558" i="31" s="1"/>
  <c r="AI558" i="31"/>
  <c r="AG558" i="31"/>
  <c r="AE558" i="31"/>
  <c r="AC558" i="31"/>
  <c r="W558" i="31"/>
  <c r="U558" i="31"/>
  <c r="S558" i="31"/>
  <c r="Q558" i="31"/>
  <c r="AM557" i="31"/>
  <c r="AK557" i="31"/>
  <c r="AL557" i="31" s="1"/>
  <c r="AI557" i="31"/>
  <c r="AG557" i="31"/>
  <c r="AE557" i="31"/>
  <c r="AC557" i="31"/>
  <c r="W557" i="31"/>
  <c r="U557" i="31"/>
  <c r="S557" i="31"/>
  <c r="Q557" i="31"/>
  <c r="AM556" i="31"/>
  <c r="AK556" i="31"/>
  <c r="AL556" i="31" s="1"/>
  <c r="AI556" i="31"/>
  <c r="AG556" i="31"/>
  <c r="AE556" i="31"/>
  <c r="AC556" i="31"/>
  <c r="W556" i="31"/>
  <c r="U556" i="31"/>
  <c r="S556" i="31"/>
  <c r="Q556" i="31"/>
  <c r="AM555" i="31"/>
  <c r="AK555" i="31"/>
  <c r="AL555" i="31" s="1"/>
  <c r="AI555" i="31"/>
  <c r="AG555" i="31"/>
  <c r="AE555" i="31"/>
  <c r="AC555" i="31"/>
  <c r="W555" i="31"/>
  <c r="U555" i="31"/>
  <c r="S555" i="31"/>
  <c r="Q555" i="31"/>
  <c r="AM554" i="31"/>
  <c r="AK554" i="31"/>
  <c r="AL554" i="31" s="1"/>
  <c r="AI554" i="31"/>
  <c r="AG554" i="31"/>
  <c r="AE554" i="31"/>
  <c r="AC554" i="31"/>
  <c r="W554" i="31"/>
  <c r="U554" i="31"/>
  <c r="S554" i="31"/>
  <c r="Q554" i="31"/>
  <c r="AM553" i="31"/>
  <c r="AK553" i="31"/>
  <c r="AL553" i="31" s="1"/>
  <c r="AI553" i="31"/>
  <c r="AG553" i="31"/>
  <c r="AE553" i="31"/>
  <c r="AC553" i="31"/>
  <c r="W553" i="31"/>
  <c r="U553" i="31"/>
  <c r="S553" i="31"/>
  <c r="Q553" i="31"/>
  <c r="AM552" i="31"/>
  <c r="AK552" i="31"/>
  <c r="AL552" i="31" s="1"/>
  <c r="AI552" i="31"/>
  <c r="AG552" i="31"/>
  <c r="AE552" i="31"/>
  <c r="AC552" i="31"/>
  <c r="W552" i="31"/>
  <c r="U552" i="31"/>
  <c r="S552" i="31"/>
  <c r="Q552" i="31"/>
  <c r="AM551" i="31"/>
  <c r="AK551" i="31"/>
  <c r="AL551" i="31" s="1"/>
  <c r="AI551" i="31"/>
  <c r="AG551" i="31"/>
  <c r="AE551" i="31"/>
  <c r="AC551" i="31"/>
  <c r="W551" i="31"/>
  <c r="U551" i="31"/>
  <c r="S551" i="31"/>
  <c r="Q551" i="31"/>
  <c r="AM550" i="31"/>
  <c r="AK550" i="31"/>
  <c r="AL550" i="31" s="1"/>
  <c r="AI550" i="31"/>
  <c r="AG550" i="31"/>
  <c r="AE550" i="31"/>
  <c r="AC550" i="31"/>
  <c r="W550" i="31"/>
  <c r="U550" i="31"/>
  <c r="S550" i="31"/>
  <c r="Q550" i="31"/>
  <c r="AM549" i="31"/>
  <c r="AK549" i="31"/>
  <c r="AL549" i="31" s="1"/>
  <c r="AI549" i="31"/>
  <c r="AG549" i="31"/>
  <c r="AE549" i="31"/>
  <c r="AC549" i="31"/>
  <c r="W549" i="31"/>
  <c r="U549" i="31"/>
  <c r="S549" i="31"/>
  <c r="Q549" i="31"/>
  <c r="AM548" i="31"/>
  <c r="AK548" i="31"/>
  <c r="AL548" i="31" s="1"/>
  <c r="AI548" i="31"/>
  <c r="AG548" i="31"/>
  <c r="AE548" i="31"/>
  <c r="AC548" i="31"/>
  <c r="W548" i="31"/>
  <c r="U548" i="31"/>
  <c r="S548" i="31"/>
  <c r="Q548" i="31"/>
  <c r="AM547" i="31"/>
  <c r="AK547" i="31"/>
  <c r="AL547" i="31" s="1"/>
  <c r="AI547" i="31"/>
  <c r="AG547" i="31"/>
  <c r="AE547" i="31"/>
  <c r="AC547" i="31"/>
  <c r="W547" i="31"/>
  <c r="U547" i="31"/>
  <c r="S547" i="31"/>
  <c r="Q547" i="31"/>
  <c r="AM546" i="31"/>
  <c r="AK546" i="31"/>
  <c r="AL546" i="31" s="1"/>
  <c r="AI546" i="31"/>
  <c r="AG546" i="31"/>
  <c r="AE546" i="31"/>
  <c r="AC546" i="31"/>
  <c r="W546" i="31"/>
  <c r="U546" i="31"/>
  <c r="S546" i="31"/>
  <c r="Q546" i="31"/>
  <c r="AM545" i="31"/>
  <c r="AK545" i="31"/>
  <c r="AL545" i="31" s="1"/>
  <c r="AI545" i="31"/>
  <c r="AG545" i="31"/>
  <c r="AE545" i="31"/>
  <c r="AC545" i="31"/>
  <c r="W545" i="31"/>
  <c r="U545" i="31"/>
  <c r="S545" i="31"/>
  <c r="Q545" i="31"/>
  <c r="AM544" i="31"/>
  <c r="AK544" i="31"/>
  <c r="AL544" i="31" s="1"/>
  <c r="AI544" i="31"/>
  <c r="AG544" i="31"/>
  <c r="AE544" i="31"/>
  <c r="AC544" i="31"/>
  <c r="W544" i="31"/>
  <c r="U544" i="31"/>
  <c r="S544" i="31"/>
  <c r="Q544" i="31"/>
  <c r="AM543" i="31"/>
  <c r="AK543" i="31"/>
  <c r="AL543" i="31" s="1"/>
  <c r="AI543" i="31"/>
  <c r="AG543" i="31"/>
  <c r="AE543" i="31"/>
  <c r="AC543" i="31"/>
  <c r="W543" i="31"/>
  <c r="U543" i="31"/>
  <c r="S543" i="31"/>
  <c r="Q543" i="31"/>
  <c r="AM542" i="31"/>
  <c r="AK542" i="31"/>
  <c r="AL542" i="31" s="1"/>
  <c r="AI542" i="31"/>
  <c r="AG542" i="31"/>
  <c r="AE542" i="31"/>
  <c r="AC542" i="31"/>
  <c r="W542" i="31"/>
  <c r="U542" i="31"/>
  <c r="S542" i="31"/>
  <c r="Q542" i="31"/>
  <c r="AM541" i="31"/>
  <c r="AK541" i="31"/>
  <c r="AL541" i="31" s="1"/>
  <c r="AI541" i="31"/>
  <c r="AG541" i="31"/>
  <c r="AE541" i="31"/>
  <c r="AC541" i="31"/>
  <c r="W541" i="31"/>
  <c r="U541" i="31"/>
  <c r="S541" i="31"/>
  <c r="Q541" i="31"/>
  <c r="AM540" i="31"/>
  <c r="AK540" i="31"/>
  <c r="AL540" i="31" s="1"/>
  <c r="AI540" i="31"/>
  <c r="AG540" i="31"/>
  <c r="AE540" i="31"/>
  <c r="AC540" i="31"/>
  <c r="W540" i="31"/>
  <c r="U540" i="31"/>
  <c r="S540" i="31"/>
  <c r="Q540" i="31"/>
  <c r="AM539" i="31"/>
  <c r="AK539" i="31"/>
  <c r="AL539" i="31" s="1"/>
  <c r="AI539" i="31"/>
  <c r="AG539" i="31"/>
  <c r="AE539" i="31"/>
  <c r="AC539" i="31"/>
  <c r="W539" i="31"/>
  <c r="U539" i="31"/>
  <c r="S539" i="31"/>
  <c r="Q539" i="31"/>
  <c r="AM538" i="31"/>
  <c r="AK538" i="31"/>
  <c r="AL538" i="31" s="1"/>
  <c r="AI538" i="31"/>
  <c r="AG538" i="31"/>
  <c r="AE538" i="31"/>
  <c r="AC538" i="31"/>
  <c r="W538" i="31"/>
  <c r="U538" i="31"/>
  <c r="S538" i="31"/>
  <c r="Q538" i="31"/>
  <c r="AM537" i="31"/>
  <c r="AK537" i="31"/>
  <c r="AL537" i="31" s="1"/>
  <c r="AI537" i="31"/>
  <c r="AG537" i="31"/>
  <c r="AE537" i="31"/>
  <c r="AC537" i="31"/>
  <c r="W537" i="31"/>
  <c r="U537" i="31"/>
  <c r="S537" i="31"/>
  <c r="Q537" i="31"/>
  <c r="AM536" i="31"/>
  <c r="AK536" i="31"/>
  <c r="AL536" i="31" s="1"/>
  <c r="AI536" i="31"/>
  <c r="AG536" i="31"/>
  <c r="AE536" i="31"/>
  <c r="AC536" i="31"/>
  <c r="W536" i="31"/>
  <c r="U536" i="31"/>
  <c r="S536" i="31"/>
  <c r="Q536" i="31"/>
  <c r="AM535" i="31"/>
  <c r="AK535" i="31"/>
  <c r="AL535" i="31" s="1"/>
  <c r="AI535" i="31"/>
  <c r="AG535" i="31"/>
  <c r="AE535" i="31"/>
  <c r="AC535" i="31"/>
  <c r="W535" i="31"/>
  <c r="U535" i="31"/>
  <c r="S535" i="31"/>
  <c r="Q535" i="31"/>
  <c r="AM534" i="31"/>
  <c r="AK534" i="31"/>
  <c r="AL534" i="31" s="1"/>
  <c r="AI534" i="31"/>
  <c r="AG534" i="31"/>
  <c r="AE534" i="31"/>
  <c r="AC534" i="31"/>
  <c r="W534" i="31"/>
  <c r="U534" i="31"/>
  <c r="S534" i="31"/>
  <c r="Q534" i="31"/>
  <c r="AM533" i="31"/>
  <c r="AK533" i="31"/>
  <c r="AL533" i="31" s="1"/>
  <c r="AI533" i="31"/>
  <c r="AG533" i="31"/>
  <c r="AE533" i="31"/>
  <c r="AC533" i="31"/>
  <c r="W533" i="31"/>
  <c r="U533" i="31"/>
  <c r="S533" i="31"/>
  <c r="Q533" i="31"/>
  <c r="AM532" i="31"/>
  <c r="AK532" i="31"/>
  <c r="AL532" i="31" s="1"/>
  <c r="AI532" i="31"/>
  <c r="AG532" i="31"/>
  <c r="AE532" i="31"/>
  <c r="AC532" i="31"/>
  <c r="W532" i="31"/>
  <c r="U532" i="31"/>
  <c r="S532" i="31"/>
  <c r="Q532" i="31"/>
  <c r="AM531" i="31"/>
  <c r="AK531" i="31"/>
  <c r="AL531" i="31" s="1"/>
  <c r="AI531" i="31"/>
  <c r="AG531" i="31"/>
  <c r="AE531" i="31"/>
  <c r="AC531" i="31"/>
  <c r="W531" i="31"/>
  <c r="U531" i="31"/>
  <c r="S531" i="31"/>
  <c r="Q531" i="31"/>
  <c r="AM530" i="31"/>
  <c r="AK530" i="31"/>
  <c r="AL530" i="31" s="1"/>
  <c r="AI530" i="31"/>
  <c r="AG530" i="31"/>
  <c r="AE530" i="31"/>
  <c r="AC530" i="31"/>
  <c r="W530" i="31"/>
  <c r="U530" i="31"/>
  <c r="S530" i="31"/>
  <c r="Q530" i="31"/>
  <c r="AM529" i="31"/>
  <c r="AK529" i="31"/>
  <c r="AL529" i="31" s="1"/>
  <c r="AI529" i="31"/>
  <c r="AG529" i="31"/>
  <c r="AE529" i="31"/>
  <c r="AC529" i="31"/>
  <c r="W529" i="31"/>
  <c r="U529" i="31"/>
  <c r="S529" i="31"/>
  <c r="Q529" i="31"/>
  <c r="AM528" i="31"/>
  <c r="AK528" i="31"/>
  <c r="AL528" i="31" s="1"/>
  <c r="AI528" i="31"/>
  <c r="AG528" i="31"/>
  <c r="AE528" i="31"/>
  <c r="AC528" i="31"/>
  <c r="W528" i="31"/>
  <c r="U528" i="31"/>
  <c r="S528" i="31"/>
  <c r="Q528" i="31"/>
  <c r="AM527" i="31"/>
  <c r="AK527" i="31"/>
  <c r="AL527" i="31" s="1"/>
  <c r="AI527" i="31"/>
  <c r="AG527" i="31"/>
  <c r="AE527" i="31"/>
  <c r="AC527" i="31"/>
  <c r="W527" i="31"/>
  <c r="U527" i="31"/>
  <c r="S527" i="31"/>
  <c r="Q527" i="31"/>
  <c r="AM526" i="31"/>
  <c r="AK526" i="31"/>
  <c r="AL526" i="31" s="1"/>
  <c r="AI526" i="31"/>
  <c r="AG526" i="31"/>
  <c r="AE526" i="31"/>
  <c r="AC526" i="31"/>
  <c r="W526" i="31"/>
  <c r="U526" i="31"/>
  <c r="S526" i="31"/>
  <c r="Q526" i="31"/>
  <c r="AM525" i="31"/>
  <c r="AK525" i="31"/>
  <c r="AL525" i="31" s="1"/>
  <c r="AI525" i="31"/>
  <c r="AG525" i="31"/>
  <c r="AE525" i="31"/>
  <c r="AC525" i="31"/>
  <c r="W525" i="31"/>
  <c r="U525" i="31"/>
  <c r="S525" i="31"/>
  <c r="Q525" i="31"/>
  <c r="AM524" i="31"/>
  <c r="AK524" i="31"/>
  <c r="AL524" i="31" s="1"/>
  <c r="AI524" i="31"/>
  <c r="AG524" i="31"/>
  <c r="AE524" i="31"/>
  <c r="AC524" i="31"/>
  <c r="W524" i="31"/>
  <c r="U524" i="31"/>
  <c r="S524" i="31"/>
  <c r="Q524" i="31"/>
  <c r="AM523" i="31"/>
  <c r="AK523" i="31"/>
  <c r="AL523" i="31" s="1"/>
  <c r="AI523" i="31"/>
  <c r="AG523" i="31"/>
  <c r="AE523" i="31"/>
  <c r="AC523" i="31"/>
  <c r="W523" i="31"/>
  <c r="U523" i="31"/>
  <c r="S523" i="31"/>
  <c r="Q523" i="31"/>
  <c r="AM522" i="31"/>
  <c r="AK522" i="31"/>
  <c r="AL522" i="31" s="1"/>
  <c r="AI522" i="31"/>
  <c r="AG522" i="31"/>
  <c r="AE522" i="31"/>
  <c r="AC522" i="31"/>
  <c r="W522" i="31"/>
  <c r="U522" i="31"/>
  <c r="S522" i="31"/>
  <c r="Q522" i="31"/>
  <c r="AM521" i="31"/>
  <c r="AK521" i="31"/>
  <c r="AL521" i="31" s="1"/>
  <c r="AI521" i="31"/>
  <c r="AG521" i="31"/>
  <c r="AE521" i="31"/>
  <c r="AC521" i="31"/>
  <c r="W521" i="31"/>
  <c r="U521" i="31"/>
  <c r="S521" i="31"/>
  <c r="Q521" i="31"/>
  <c r="AM520" i="31"/>
  <c r="AK520" i="31"/>
  <c r="AL520" i="31" s="1"/>
  <c r="AI520" i="31"/>
  <c r="AG520" i="31"/>
  <c r="AE520" i="31"/>
  <c r="AC520" i="31"/>
  <c r="W520" i="31"/>
  <c r="U520" i="31"/>
  <c r="S520" i="31"/>
  <c r="Q520" i="31"/>
  <c r="AM519" i="31"/>
  <c r="AK519" i="31"/>
  <c r="AL519" i="31" s="1"/>
  <c r="AI519" i="31"/>
  <c r="AG519" i="31"/>
  <c r="AE519" i="31"/>
  <c r="AC519" i="31"/>
  <c r="W519" i="31"/>
  <c r="U519" i="31"/>
  <c r="S519" i="31"/>
  <c r="Q519" i="31"/>
  <c r="AM518" i="31"/>
  <c r="AK518" i="31"/>
  <c r="AL518" i="31" s="1"/>
  <c r="AI518" i="31"/>
  <c r="AG518" i="31"/>
  <c r="AE518" i="31"/>
  <c r="AC518" i="31"/>
  <c r="W518" i="31"/>
  <c r="U518" i="31"/>
  <c r="S518" i="31"/>
  <c r="Q518" i="31"/>
  <c r="AM517" i="31"/>
  <c r="AK517" i="31"/>
  <c r="AL517" i="31" s="1"/>
  <c r="AI517" i="31"/>
  <c r="AG517" i="31"/>
  <c r="AE517" i="31"/>
  <c r="AC517" i="31"/>
  <c r="W517" i="31"/>
  <c r="U517" i="31"/>
  <c r="S517" i="31"/>
  <c r="Q517" i="31"/>
  <c r="AM516" i="31"/>
  <c r="AK516" i="31"/>
  <c r="AL516" i="31" s="1"/>
  <c r="AI516" i="31"/>
  <c r="AG516" i="31"/>
  <c r="AE516" i="31"/>
  <c r="AC516" i="31"/>
  <c r="W516" i="31"/>
  <c r="U516" i="31"/>
  <c r="S516" i="31"/>
  <c r="Q516" i="31"/>
  <c r="AM515" i="31"/>
  <c r="AK515" i="31"/>
  <c r="AL515" i="31" s="1"/>
  <c r="AI515" i="31"/>
  <c r="AG515" i="31"/>
  <c r="AE515" i="31"/>
  <c r="AC515" i="31"/>
  <c r="W515" i="31"/>
  <c r="U515" i="31"/>
  <c r="S515" i="31"/>
  <c r="Q515" i="31"/>
  <c r="AM514" i="31"/>
  <c r="AK514" i="31"/>
  <c r="AL514" i="31" s="1"/>
  <c r="AI514" i="31"/>
  <c r="AG514" i="31"/>
  <c r="AE514" i="31"/>
  <c r="AC514" i="31"/>
  <c r="W514" i="31"/>
  <c r="U514" i="31"/>
  <c r="S514" i="31"/>
  <c r="Q514" i="31"/>
  <c r="AM513" i="31"/>
  <c r="AK513" i="31"/>
  <c r="AL513" i="31" s="1"/>
  <c r="AI513" i="31"/>
  <c r="AG513" i="31"/>
  <c r="AE513" i="31"/>
  <c r="AC513" i="31"/>
  <c r="W513" i="31"/>
  <c r="U513" i="31"/>
  <c r="S513" i="31"/>
  <c r="Q513" i="31"/>
  <c r="AM512" i="31"/>
  <c r="AK512" i="31"/>
  <c r="AL512" i="31" s="1"/>
  <c r="AI512" i="31"/>
  <c r="AG512" i="31"/>
  <c r="AE512" i="31"/>
  <c r="AC512" i="31"/>
  <c r="W512" i="31"/>
  <c r="U512" i="31"/>
  <c r="S512" i="31"/>
  <c r="Q512" i="31"/>
  <c r="AM511" i="31"/>
  <c r="AK511" i="31"/>
  <c r="AL511" i="31" s="1"/>
  <c r="AI511" i="31"/>
  <c r="AG511" i="31"/>
  <c r="AE511" i="31"/>
  <c r="AC511" i="31"/>
  <c r="W511" i="31"/>
  <c r="U511" i="31"/>
  <c r="S511" i="31"/>
  <c r="Q511" i="31"/>
  <c r="AM510" i="31"/>
  <c r="AK510" i="31"/>
  <c r="AL510" i="31" s="1"/>
  <c r="AI510" i="31"/>
  <c r="AG510" i="31"/>
  <c r="AE510" i="31"/>
  <c r="AC510" i="31"/>
  <c r="W510" i="31"/>
  <c r="U510" i="31"/>
  <c r="S510" i="31"/>
  <c r="Q510" i="31"/>
  <c r="AM509" i="31"/>
  <c r="AK509" i="31"/>
  <c r="AL509" i="31" s="1"/>
  <c r="AI509" i="31"/>
  <c r="AG509" i="31"/>
  <c r="AE509" i="31"/>
  <c r="AC509" i="31"/>
  <c r="W509" i="31"/>
  <c r="U509" i="31"/>
  <c r="S509" i="31"/>
  <c r="Q509" i="31"/>
  <c r="AM508" i="31"/>
  <c r="AK508" i="31"/>
  <c r="AL508" i="31" s="1"/>
  <c r="AI508" i="31"/>
  <c r="AG508" i="31"/>
  <c r="AE508" i="31"/>
  <c r="AC508" i="31"/>
  <c r="W508" i="31"/>
  <c r="U508" i="31"/>
  <c r="S508" i="31"/>
  <c r="Q508" i="31"/>
  <c r="AM507" i="31"/>
  <c r="AK507" i="31"/>
  <c r="AL507" i="31" s="1"/>
  <c r="AI507" i="31"/>
  <c r="AG507" i="31"/>
  <c r="AE507" i="31"/>
  <c r="AC507" i="31"/>
  <c r="W507" i="31"/>
  <c r="U507" i="31"/>
  <c r="S507" i="31"/>
  <c r="Q507" i="31"/>
  <c r="AM506" i="31"/>
  <c r="AK506" i="31"/>
  <c r="AL506" i="31" s="1"/>
  <c r="AI506" i="31"/>
  <c r="AG506" i="31"/>
  <c r="AE506" i="31"/>
  <c r="AC506" i="31"/>
  <c r="W506" i="31"/>
  <c r="U506" i="31"/>
  <c r="S506" i="31"/>
  <c r="Q506" i="31"/>
  <c r="AM505" i="31"/>
  <c r="AK505" i="31"/>
  <c r="AL505" i="31" s="1"/>
  <c r="AI505" i="31"/>
  <c r="AG505" i="31"/>
  <c r="AE505" i="31"/>
  <c r="AC505" i="31"/>
  <c r="W505" i="31"/>
  <c r="U505" i="31"/>
  <c r="S505" i="31"/>
  <c r="Q505" i="31"/>
  <c r="AM504" i="31"/>
  <c r="AK504" i="31"/>
  <c r="AL504" i="31" s="1"/>
  <c r="AI504" i="31"/>
  <c r="AG504" i="31"/>
  <c r="AE504" i="31"/>
  <c r="AC504" i="31"/>
  <c r="W504" i="31"/>
  <c r="U504" i="31"/>
  <c r="S504" i="31"/>
  <c r="Q504" i="31"/>
  <c r="AM503" i="31"/>
  <c r="AK503" i="31"/>
  <c r="AL503" i="31" s="1"/>
  <c r="AI503" i="31"/>
  <c r="AG503" i="31"/>
  <c r="AE503" i="31"/>
  <c r="AC503" i="31"/>
  <c r="W503" i="31"/>
  <c r="U503" i="31"/>
  <c r="S503" i="31"/>
  <c r="Q503" i="31"/>
  <c r="AM502" i="31"/>
  <c r="AK502" i="31"/>
  <c r="AL502" i="31" s="1"/>
  <c r="AI502" i="31"/>
  <c r="AG502" i="31"/>
  <c r="AE502" i="31"/>
  <c r="AC502" i="31"/>
  <c r="W502" i="31"/>
  <c r="U502" i="31"/>
  <c r="S502" i="31"/>
  <c r="Q502" i="31"/>
  <c r="AM501" i="31"/>
  <c r="AK501" i="31"/>
  <c r="AL501" i="31" s="1"/>
  <c r="AI501" i="31"/>
  <c r="AG501" i="31"/>
  <c r="AE501" i="31"/>
  <c r="AC501" i="31"/>
  <c r="W501" i="31"/>
  <c r="U501" i="31"/>
  <c r="S501" i="31"/>
  <c r="Q501" i="31"/>
  <c r="AM500" i="31"/>
  <c r="AK500" i="31"/>
  <c r="AL500" i="31" s="1"/>
  <c r="AI500" i="31"/>
  <c r="AG500" i="31"/>
  <c r="AE500" i="31"/>
  <c r="AC500" i="31"/>
  <c r="W500" i="31"/>
  <c r="U500" i="31"/>
  <c r="S500" i="31"/>
  <c r="Q500" i="31"/>
  <c r="AM499" i="31"/>
  <c r="AK499" i="31"/>
  <c r="AL499" i="31" s="1"/>
  <c r="AI499" i="31"/>
  <c r="AG499" i="31"/>
  <c r="AE499" i="31"/>
  <c r="AC499" i="31"/>
  <c r="W499" i="31"/>
  <c r="U499" i="31"/>
  <c r="S499" i="31"/>
  <c r="Q499" i="31"/>
  <c r="AM498" i="31"/>
  <c r="AK498" i="31"/>
  <c r="AL498" i="31" s="1"/>
  <c r="AI498" i="31"/>
  <c r="AG498" i="31"/>
  <c r="AE498" i="31"/>
  <c r="AC498" i="31"/>
  <c r="W498" i="31"/>
  <c r="U498" i="31"/>
  <c r="S498" i="31"/>
  <c r="Q498" i="31"/>
  <c r="AM497" i="31"/>
  <c r="AK497" i="31"/>
  <c r="AL497" i="31" s="1"/>
  <c r="AI497" i="31"/>
  <c r="AG497" i="31"/>
  <c r="AE497" i="31"/>
  <c r="AC497" i="31"/>
  <c r="W497" i="31"/>
  <c r="U497" i="31"/>
  <c r="S497" i="31"/>
  <c r="Q497" i="31"/>
  <c r="AM496" i="31"/>
  <c r="AK496" i="31"/>
  <c r="AL496" i="31" s="1"/>
  <c r="AI496" i="31"/>
  <c r="AG496" i="31"/>
  <c r="AE496" i="31"/>
  <c r="AC496" i="31"/>
  <c r="W496" i="31"/>
  <c r="U496" i="31"/>
  <c r="S496" i="31"/>
  <c r="Q496" i="31"/>
  <c r="AM495" i="31"/>
  <c r="AK495" i="31"/>
  <c r="AL495" i="31" s="1"/>
  <c r="AI495" i="31"/>
  <c r="AG495" i="31"/>
  <c r="AE495" i="31"/>
  <c r="AC495" i="31"/>
  <c r="W495" i="31"/>
  <c r="U495" i="31"/>
  <c r="S495" i="31"/>
  <c r="Q495" i="31"/>
  <c r="AM494" i="31"/>
  <c r="AK494" i="31"/>
  <c r="AL494" i="31" s="1"/>
  <c r="AI494" i="31"/>
  <c r="AG494" i="31"/>
  <c r="AE494" i="31"/>
  <c r="AC494" i="31"/>
  <c r="W494" i="31"/>
  <c r="U494" i="31"/>
  <c r="S494" i="31"/>
  <c r="Q494" i="31"/>
  <c r="AM493" i="31"/>
  <c r="AK493" i="31"/>
  <c r="AL493" i="31" s="1"/>
  <c r="AI493" i="31"/>
  <c r="AG493" i="31"/>
  <c r="AE493" i="31"/>
  <c r="AC493" i="31"/>
  <c r="W493" i="31"/>
  <c r="U493" i="31"/>
  <c r="S493" i="31"/>
  <c r="Q493" i="31"/>
  <c r="AM492" i="31"/>
  <c r="AK492" i="31"/>
  <c r="AL492" i="31" s="1"/>
  <c r="AI492" i="31"/>
  <c r="AG492" i="31"/>
  <c r="AE492" i="31"/>
  <c r="AC492" i="31"/>
  <c r="W492" i="31"/>
  <c r="U492" i="31"/>
  <c r="S492" i="31"/>
  <c r="Q492" i="31"/>
  <c r="AM491" i="31"/>
  <c r="AK491" i="31"/>
  <c r="AL491" i="31" s="1"/>
  <c r="AI491" i="31"/>
  <c r="AG491" i="31"/>
  <c r="AE491" i="31"/>
  <c r="AC491" i="31"/>
  <c r="W491" i="31"/>
  <c r="U491" i="31"/>
  <c r="S491" i="31"/>
  <c r="Q491" i="31"/>
  <c r="AM490" i="31"/>
  <c r="AK490" i="31"/>
  <c r="AL490" i="31" s="1"/>
  <c r="AI490" i="31"/>
  <c r="AG490" i="31"/>
  <c r="AE490" i="31"/>
  <c r="AC490" i="31"/>
  <c r="W490" i="31"/>
  <c r="U490" i="31"/>
  <c r="S490" i="31"/>
  <c r="Q490" i="31"/>
  <c r="AM489" i="31"/>
  <c r="AK489" i="31"/>
  <c r="AL489" i="31" s="1"/>
  <c r="AI489" i="31"/>
  <c r="AG489" i="31"/>
  <c r="AE489" i="31"/>
  <c r="AC489" i="31"/>
  <c r="W489" i="31"/>
  <c r="U489" i="31"/>
  <c r="S489" i="31"/>
  <c r="Q489" i="31"/>
  <c r="AM488" i="31"/>
  <c r="AK488" i="31"/>
  <c r="AL488" i="31" s="1"/>
  <c r="AI488" i="31"/>
  <c r="AG488" i="31"/>
  <c r="AE488" i="31"/>
  <c r="AC488" i="31"/>
  <c r="W488" i="31"/>
  <c r="U488" i="31"/>
  <c r="S488" i="31"/>
  <c r="Q488" i="31"/>
  <c r="AM487" i="31"/>
  <c r="AK487" i="31"/>
  <c r="AL487" i="31" s="1"/>
  <c r="AI487" i="31"/>
  <c r="AG487" i="31"/>
  <c r="AE487" i="31"/>
  <c r="AC487" i="31"/>
  <c r="W487" i="31"/>
  <c r="U487" i="31"/>
  <c r="S487" i="31"/>
  <c r="Q487" i="31"/>
  <c r="AM486" i="31"/>
  <c r="AK486" i="31"/>
  <c r="AL486" i="31" s="1"/>
  <c r="AI486" i="31"/>
  <c r="AG486" i="31"/>
  <c r="AE486" i="31"/>
  <c r="AC486" i="31"/>
  <c r="W486" i="31"/>
  <c r="U486" i="31"/>
  <c r="S486" i="31"/>
  <c r="Q486" i="31"/>
  <c r="AM485" i="31"/>
  <c r="AK485" i="31"/>
  <c r="AL485" i="31" s="1"/>
  <c r="AI485" i="31"/>
  <c r="AG485" i="31"/>
  <c r="AE485" i="31"/>
  <c r="AC485" i="31"/>
  <c r="W485" i="31"/>
  <c r="U485" i="31"/>
  <c r="S485" i="31"/>
  <c r="Q485" i="31"/>
  <c r="AM484" i="31"/>
  <c r="AK484" i="31"/>
  <c r="AL484" i="31" s="1"/>
  <c r="AI484" i="31"/>
  <c r="AG484" i="31"/>
  <c r="AE484" i="31"/>
  <c r="AC484" i="31"/>
  <c r="W484" i="31"/>
  <c r="U484" i="31"/>
  <c r="S484" i="31"/>
  <c r="Q484" i="31"/>
  <c r="AM483" i="31"/>
  <c r="AK483" i="31"/>
  <c r="AL483" i="31" s="1"/>
  <c r="AI483" i="31"/>
  <c r="AG483" i="31"/>
  <c r="AE483" i="31"/>
  <c r="AC483" i="31"/>
  <c r="W483" i="31"/>
  <c r="U483" i="31"/>
  <c r="S483" i="31"/>
  <c r="Q483" i="31"/>
  <c r="AM482" i="31"/>
  <c r="AK482" i="31"/>
  <c r="AL482" i="31" s="1"/>
  <c r="AI482" i="31"/>
  <c r="AG482" i="31"/>
  <c r="AE482" i="31"/>
  <c r="AC482" i="31"/>
  <c r="W482" i="31"/>
  <c r="U482" i="31"/>
  <c r="S482" i="31"/>
  <c r="Q482" i="31"/>
  <c r="AM481" i="31"/>
  <c r="AK481" i="31"/>
  <c r="AL481" i="31" s="1"/>
  <c r="AI481" i="31"/>
  <c r="AG481" i="31"/>
  <c r="AE481" i="31"/>
  <c r="AC481" i="31"/>
  <c r="W481" i="31"/>
  <c r="U481" i="31"/>
  <c r="S481" i="31"/>
  <c r="Q481" i="31"/>
  <c r="AM480" i="31"/>
  <c r="AK480" i="31"/>
  <c r="AL480" i="31" s="1"/>
  <c r="AI480" i="31"/>
  <c r="AG480" i="31"/>
  <c r="AE480" i="31"/>
  <c r="AC480" i="31"/>
  <c r="W480" i="31"/>
  <c r="U480" i="31"/>
  <c r="S480" i="31"/>
  <c r="Q480" i="31"/>
  <c r="AM479" i="31"/>
  <c r="AK479" i="31"/>
  <c r="AL479" i="31" s="1"/>
  <c r="AI479" i="31"/>
  <c r="AG479" i="31"/>
  <c r="AE479" i="31"/>
  <c r="AC479" i="31"/>
  <c r="W479" i="31"/>
  <c r="U479" i="31"/>
  <c r="S479" i="31"/>
  <c r="Q479" i="31"/>
  <c r="AM478" i="31"/>
  <c r="AK478" i="31"/>
  <c r="AL478" i="31" s="1"/>
  <c r="AI478" i="31"/>
  <c r="AG478" i="31"/>
  <c r="AE478" i="31"/>
  <c r="AC478" i="31"/>
  <c r="W478" i="31"/>
  <c r="U478" i="31"/>
  <c r="S478" i="31"/>
  <c r="Q478" i="31"/>
  <c r="AM477" i="31"/>
  <c r="AK477" i="31"/>
  <c r="AL477" i="31" s="1"/>
  <c r="AI477" i="31"/>
  <c r="AG477" i="31"/>
  <c r="AE477" i="31"/>
  <c r="AC477" i="31"/>
  <c r="W477" i="31"/>
  <c r="U477" i="31"/>
  <c r="S477" i="31"/>
  <c r="Q477" i="31"/>
  <c r="AM476" i="31"/>
  <c r="AK476" i="31"/>
  <c r="AL476" i="31" s="1"/>
  <c r="AI476" i="31"/>
  <c r="AG476" i="31"/>
  <c r="AE476" i="31"/>
  <c r="AC476" i="31"/>
  <c r="W476" i="31"/>
  <c r="U476" i="31"/>
  <c r="S476" i="31"/>
  <c r="Q476" i="31"/>
  <c r="AM475" i="31"/>
  <c r="AK475" i="31"/>
  <c r="AL475" i="31" s="1"/>
  <c r="AI475" i="31"/>
  <c r="AG475" i="31"/>
  <c r="AE475" i="31"/>
  <c r="AC475" i="31"/>
  <c r="W475" i="31"/>
  <c r="U475" i="31"/>
  <c r="S475" i="31"/>
  <c r="Q475" i="31"/>
  <c r="AM474" i="31"/>
  <c r="AK474" i="31"/>
  <c r="AL474" i="31" s="1"/>
  <c r="AI474" i="31"/>
  <c r="AG474" i="31"/>
  <c r="AE474" i="31"/>
  <c r="AC474" i="31"/>
  <c r="W474" i="31"/>
  <c r="U474" i="31"/>
  <c r="S474" i="31"/>
  <c r="Q474" i="31"/>
  <c r="AM473" i="31"/>
  <c r="AK473" i="31"/>
  <c r="AL473" i="31" s="1"/>
  <c r="AI473" i="31"/>
  <c r="AG473" i="31"/>
  <c r="AE473" i="31"/>
  <c r="AC473" i="31"/>
  <c r="W473" i="31"/>
  <c r="U473" i="31"/>
  <c r="S473" i="31"/>
  <c r="Q473" i="31"/>
  <c r="AM472" i="31"/>
  <c r="AK472" i="31"/>
  <c r="AL472" i="31" s="1"/>
  <c r="AI472" i="31"/>
  <c r="AG472" i="31"/>
  <c r="AE472" i="31"/>
  <c r="AC472" i="31"/>
  <c r="W472" i="31"/>
  <c r="U472" i="31"/>
  <c r="S472" i="31"/>
  <c r="Q472" i="31"/>
  <c r="AM471" i="31"/>
  <c r="AK471" i="31"/>
  <c r="AL471" i="31" s="1"/>
  <c r="AI471" i="31"/>
  <c r="AG471" i="31"/>
  <c r="AE471" i="31"/>
  <c r="AC471" i="31"/>
  <c r="W471" i="31"/>
  <c r="U471" i="31"/>
  <c r="S471" i="31"/>
  <c r="Q471" i="31"/>
  <c r="AM470" i="31"/>
  <c r="AK470" i="31"/>
  <c r="AL470" i="31" s="1"/>
  <c r="AI470" i="31"/>
  <c r="AG470" i="31"/>
  <c r="AE470" i="31"/>
  <c r="AC470" i="31"/>
  <c r="W470" i="31"/>
  <c r="U470" i="31"/>
  <c r="S470" i="31"/>
  <c r="Q470" i="31"/>
  <c r="AM469" i="31"/>
  <c r="AK469" i="31"/>
  <c r="AL469" i="31" s="1"/>
  <c r="AI469" i="31"/>
  <c r="AG469" i="31"/>
  <c r="AE469" i="31"/>
  <c r="AC469" i="31"/>
  <c r="W469" i="31"/>
  <c r="U469" i="31"/>
  <c r="S469" i="31"/>
  <c r="Q469" i="31"/>
  <c r="AM468" i="31"/>
  <c r="AK468" i="31"/>
  <c r="AL468" i="31" s="1"/>
  <c r="AI468" i="31"/>
  <c r="AG468" i="31"/>
  <c r="AE468" i="31"/>
  <c r="AC468" i="31"/>
  <c r="W468" i="31"/>
  <c r="U468" i="31"/>
  <c r="S468" i="31"/>
  <c r="Q468" i="31"/>
  <c r="AM467" i="31"/>
  <c r="AK467" i="31"/>
  <c r="AL467" i="31" s="1"/>
  <c r="AI467" i="31"/>
  <c r="AG467" i="31"/>
  <c r="AE467" i="31"/>
  <c r="AC467" i="31"/>
  <c r="W467" i="31"/>
  <c r="U467" i="31"/>
  <c r="S467" i="31"/>
  <c r="Q467" i="31"/>
  <c r="AM466" i="31"/>
  <c r="AK466" i="31"/>
  <c r="AL466" i="31" s="1"/>
  <c r="AI466" i="31"/>
  <c r="AG466" i="31"/>
  <c r="AE466" i="31"/>
  <c r="AC466" i="31"/>
  <c r="W466" i="31"/>
  <c r="U466" i="31"/>
  <c r="S466" i="31"/>
  <c r="Q466" i="31"/>
  <c r="AM465" i="31"/>
  <c r="AK465" i="31"/>
  <c r="AL465" i="31" s="1"/>
  <c r="AI465" i="31"/>
  <c r="AG465" i="31"/>
  <c r="AE465" i="31"/>
  <c r="AC465" i="31"/>
  <c r="W465" i="31"/>
  <c r="U465" i="31"/>
  <c r="S465" i="31"/>
  <c r="Q465" i="31"/>
  <c r="AM464" i="31"/>
  <c r="AK464" i="31"/>
  <c r="AL464" i="31" s="1"/>
  <c r="AI464" i="31"/>
  <c r="AG464" i="31"/>
  <c r="AE464" i="31"/>
  <c r="AC464" i="31"/>
  <c r="W464" i="31"/>
  <c r="U464" i="31"/>
  <c r="S464" i="31"/>
  <c r="Q464" i="31"/>
  <c r="AM463" i="31"/>
  <c r="AK463" i="31"/>
  <c r="AL463" i="31" s="1"/>
  <c r="AI463" i="31"/>
  <c r="AG463" i="31"/>
  <c r="AE463" i="31"/>
  <c r="AC463" i="31"/>
  <c r="W463" i="31"/>
  <c r="U463" i="31"/>
  <c r="S463" i="31"/>
  <c r="Q463" i="31"/>
  <c r="AM462" i="31"/>
  <c r="AK462" i="31"/>
  <c r="AL462" i="31" s="1"/>
  <c r="AI462" i="31"/>
  <c r="AG462" i="31"/>
  <c r="AE462" i="31"/>
  <c r="AC462" i="31"/>
  <c r="W462" i="31"/>
  <c r="U462" i="31"/>
  <c r="S462" i="31"/>
  <c r="Q462" i="31"/>
  <c r="AM461" i="31"/>
  <c r="AK461" i="31"/>
  <c r="AL461" i="31" s="1"/>
  <c r="AI461" i="31"/>
  <c r="AG461" i="31"/>
  <c r="AE461" i="31"/>
  <c r="AC461" i="31"/>
  <c r="W461" i="31"/>
  <c r="U461" i="31"/>
  <c r="S461" i="31"/>
  <c r="Q461" i="31"/>
  <c r="AM460" i="31"/>
  <c r="AK460" i="31"/>
  <c r="AL460" i="31" s="1"/>
  <c r="AI460" i="31"/>
  <c r="AG460" i="31"/>
  <c r="AE460" i="31"/>
  <c r="AC460" i="31"/>
  <c r="W460" i="31"/>
  <c r="U460" i="31"/>
  <c r="S460" i="31"/>
  <c r="Q460" i="31"/>
  <c r="AM459" i="31"/>
  <c r="AK459" i="31"/>
  <c r="AL459" i="31" s="1"/>
  <c r="AI459" i="31"/>
  <c r="AG459" i="31"/>
  <c r="AE459" i="31"/>
  <c r="AC459" i="31"/>
  <c r="W459" i="31"/>
  <c r="U459" i="31"/>
  <c r="S459" i="31"/>
  <c r="Q459" i="31"/>
  <c r="AM458" i="31"/>
  <c r="AK458" i="31"/>
  <c r="AL458" i="31" s="1"/>
  <c r="AI458" i="31"/>
  <c r="AG458" i="31"/>
  <c r="AE458" i="31"/>
  <c r="AC458" i="31"/>
  <c r="W458" i="31"/>
  <c r="U458" i="31"/>
  <c r="S458" i="31"/>
  <c r="Q458" i="31"/>
  <c r="AM457" i="31"/>
  <c r="AK457" i="31"/>
  <c r="AL457" i="31" s="1"/>
  <c r="AI457" i="31"/>
  <c r="AG457" i="31"/>
  <c r="AE457" i="31"/>
  <c r="AC457" i="31"/>
  <c r="W457" i="31"/>
  <c r="U457" i="31"/>
  <c r="S457" i="31"/>
  <c r="Q457" i="31"/>
  <c r="AM456" i="31"/>
  <c r="AK456" i="31"/>
  <c r="AL456" i="31" s="1"/>
  <c r="AI456" i="31"/>
  <c r="AG456" i="31"/>
  <c r="AE456" i="31"/>
  <c r="AC456" i="31"/>
  <c r="W456" i="31"/>
  <c r="U456" i="31"/>
  <c r="S456" i="31"/>
  <c r="Q456" i="31"/>
  <c r="AM455" i="31"/>
  <c r="AK455" i="31"/>
  <c r="AL455" i="31" s="1"/>
  <c r="AI455" i="31"/>
  <c r="AG455" i="31"/>
  <c r="AE455" i="31"/>
  <c r="AC455" i="31"/>
  <c r="W455" i="31"/>
  <c r="U455" i="31"/>
  <c r="S455" i="31"/>
  <c r="Q455" i="31"/>
  <c r="AM454" i="31"/>
  <c r="AK454" i="31"/>
  <c r="AL454" i="31" s="1"/>
  <c r="AI454" i="31"/>
  <c r="AG454" i="31"/>
  <c r="AE454" i="31"/>
  <c r="AC454" i="31"/>
  <c r="W454" i="31"/>
  <c r="U454" i="31"/>
  <c r="S454" i="31"/>
  <c r="Q454" i="31"/>
  <c r="AM453" i="31"/>
  <c r="AK453" i="31"/>
  <c r="AL453" i="31" s="1"/>
  <c r="AI453" i="31"/>
  <c r="AG453" i="31"/>
  <c r="AE453" i="31"/>
  <c r="AC453" i="31"/>
  <c r="W453" i="31"/>
  <c r="U453" i="31"/>
  <c r="S453" i="31"/>
  <c r="Q453" i="31"/>
  <c r="AM452" i="31"/>
  <c r="AK452" i="31"/>
  <c r="AL452" i="31" s="1"/>
  <c r="AI452" i="31"/>
  <c r="AG452" i="31"/>
  <c r="AE452" i="31"/>
  <c r="AC452" i="31"/>
  <c r="W452" i="31"/>
  <c r="U452" i="31"/>
  <c r="S452" i="31"/>
  <c r="Q452" i="31"/>
  <c r="AM451" i="31"/>
  <c r="AK451" i="31"/>
  <c r="AL451" i="31" s="1"/>
  <c r="AI451" i="31"/>
  <c r="AG451" i="31"/>
  <c r="AE451" i="31"/>
  <c r="AC451" i="31"/>
  <c r="W451" i="31"/>
  <c r="U451" i="31"/>
  <c r="S451" i="31"/>
  <c r="Q451" i="31"/>
  <c r="AM450" i="31"/>
  <c r="AK450" i="31"/>
  <c r="AL450" i="31" s="1"/>
  <c r="AI450" i="31"/>
  <c r="AG450" i="31"/>
  <c r="AE450" i="31"/>
  <c r="AC450" i="31"/>
  <c r="W450" i="31"/>
  <c r="U450" i="31"/>
  <c r="S450" i="31"/>
  <c r="Q450" i="31"/>
  <c r="AM449" i="31"/>
  <c r="AK449" i="31"/>
  <c r="AL449" i="31" s="1"/>
  <c r="AI449" i="31"/>
  <c r="AG449" i="31"/>
  <c r="AE449" i="31"/>
  <c r="AC449" i="31"/>
  <c r="W449" i="31"/>
  <c r="U449" i="31"/>
  <c r="S449" i="31"/>
  <c r="Q449" i="31"/>
  <c r="AM448" i="31"/>
  <c r="AK448" i="31"/>
  <c r="AL448" i="31" s="1"/>
  <c r="AI448" i="31"/>
  <c r="AG448" i="31"/>
  <c r="AE448" i="31"/>
  <c r="AC448" i="31"/>
  <c r="W448" i="31"/>
  <c r="U448" i="31"/>
  <c r="S448" i="31"/>
  <c r="Q448" i="31"/>
  <c r="AM447" i="31"/>
  <c r="AK447" i="31"/>
  <c r="AL447" i="31" s="1"/>
  <c r="AI447" i="31"/>
  <c r="AG447" i="31"/>
  <c r="AE447" i="31"/>
  <c r="AC447" i="31"/>
  <c r="W447" i="31"/>
  <c r="U447" i="31"/>
  <c r="S447" i="31"/>
  <c r="Q447" i="31"/>
  <c r="AM446" i="31"/>
  <c r="AK446" i="31"/>
  <c r="AL446" i="31" s="1"/>
  <c r="AI446" i="31"/>
  <c r="AG446" i="31"/>
  <c r="AE446" i="31"/>
  <c r="AC446" i="31"/>
  <c r="W446" i="31"/>
  <c r="U446" i="31"/>
  <c r="S446" i="31"/>
  <c r="Q446" i="31"/>
  <c r="AM445" i="31"/>
  <c r="AK445" i="31"/>
  <c r="AL445" i="31" s="1"/>
  <c r="AI445" i="31"/>
  <c r="AG445" i="31"/>
  <c r="AE445" i="31"/>
  <c r="AC445" i="31"/>
  <c r="W445" i="31"/>
  <c r="U445" i="31"/>
  <c r="S445" i="31"/>
  <c r="Q445" i="31"/>
  <c r="AM444" i="31"/>
  <c r="AK444" i="31"/>
  <c r="AL444" i="31" s="1"/>
  <c r="AI444" i="31"/>
  <c r="AG444" i="31"/>
  <c r="AE444" i="31"/>
  <c r="AC444" i="31"/>
  <c r="W444" i="31"/>
  <c r="U444" i="31"/>
  <c r="S444" i="31"/>
  <c r="Q444" i="31"/>
  <c r="AM443" i="31"/>
  <c r="AK443" i="31"/>
  <c r="AL443" i="31" s="1"/>
  <c r="AI443" i="31"/>
  <c r="AG443" i="31"/>
  <c r="AE443" i="31"/>
  <c r="AC443" i="31"/>
  <c r="W443" i="31"/>
  <c r="U443" i="31"/>
  <c r="S443" i="31"/>
  <c r="Q443" i="31"/>
  <c r="AM442" i="31"/>
  <c r="AK442" i="31"/>
  <c r="AL442" i="31" s="1"/>
  <c r="AI442" i="31"/>
  <c r="AG442" i="31"/>
  <c r="AE442" i="31"/>
  <c r="AC442" i="31"/>
  <c r="W442" i="31"/>
  <c r="U442" i="31"/>
  <c r="S442" i="31"/>
  <c r="Q442" i="31"/>
  <c r="AM441" i="31"/>
  <c r="AK441" i="31"/>
  <c r="AL441" i="31" s="1"/>
  <c r="AI441" i="31"/>
  <c r="AG441" i="31"/>
  <c r="AE441" i="31"/>
  <c r="AC441" i="31"/>
  <c r="W441" i="31"/>
  <c r="U441" i="31"/>
  <c r="S441" i="31"/>
  <c r="Q441" i="31"/>
  <c r="AM440" i="31"/>
  <c r="AK440" i="31"/>
  <c r="AL440" i="31" s="1"/>
  <c r="AI440" i="31"/>
  <c r="AG440" i="31"/>
  <c r="AE440" i="31"/>
  <c r="AC440" i="31"/>
  <c r="W440" i="31"/>
  <c r="U440" i="31"/>
  <c r="S440" i="31"/>
  <c r="Q440" i="31"/>
  <c r="AM439" i="31"/>
  <c r="AK439" i="31"/>
  <c r="AL439" i="31" s="1"/>
  <c r="AI439" i="31"/>
  <c r="AG439" i="31"/>
  <c r="AE439" i="31"/>
  <c r="AC439" i="31"/>
  <c r="W439" i="31"/>
  <c r="U439" i="31"/>
  <c r="S439" i="31"/>
  <c r="Q439" i="31"/>
  <c r="AM438" i="31"/>
  <c r="AK438" i="31"/>
  <c r="AL438" i="31" s="1"/>
  <c r="AI438" i="31"/>
  <c r="AG438" i="31"/>
  <c r="AE438" i="31"/>
  <c r="AC438" i="31"/>
  <c r="W438" i="31"/>
  <c r="U438" i="31"/>
  <c r="S438" i="31"/>
  <c r="Q438" i="31"/>
  <c r="AM437" i="31"/>
  <c r="AK437" i="31"/>
  <c r="AL437" i="31" s="1"/>
  <c r="AI437" i="31"/>
  <c r="AG437" i="31"/>
  <c r="AE437" i="31"/>
  <c r="AC437" i="31"/>
  <c r="W437" i="31"/>
  <c r="U437" i="31"/>
  <c r="S437" i="31"/>
  <c r="Q437" i="31"/>
  <c r="AM436" i="31"/>
  <c r="AK436" i="31"/>
  <c r="AL436" i="31" s="1"/>
  <c r="AI436" i="31"/>
  <c r="AG436" i="31"/>
  <c r="AE436" i="31"/>
  <c r="AC436" i="31"/>
  <c r="W436" i="31"/>
  <c r="U436" i="31"/>
  <c r="S436" i="31"/>
  <c r="Q436" i="31"/>
  <c r="AM435" i="31"/>
  <c r="AK435" i="31"/>
  <c r="AL435" i="31" s="1"/>
  <c r="AI435" i="31"/>
  <c r="AG435" i="31"/>
  <c r="AE435" i="31"/>
  <c r="AC435" i="31"/>
  <c r="W435" i="31"/>
  <c r="U435" i="31"/>
  <c r="S435" i="31"/>
  <c r="Q435" i="31"/>
  <c r="AM434" i="31"/>
  <c r="AK434" i="31"/>
  <c r="AL434" i="31" s="1"/>
  <c r="AI434" i="31"/>
  <c r="AG434" i="31"/>
  <c r="AE434" i="31"/>
  <c r="AC434" i="31"/>
  <c r="W434" i="31"/>
  <c r="U434" i="31"/>
  <c r="S434" i="31"/>
  <c r="Q434" i="31"/>
  <c r="AM433" i="31"/>
  <c r="AK433" i="31"/>
  <c r="AL433" i="31" s="1"/>
  <c r="AI433" i="31"/>
  <c r="AG433" i="31"/>
  <c r="AE433" i="31"/>
  <c r="AC433" i="31"/>
  <c r="W433" i="31"/>
  <c r="U433" i="31"/>
  <c r="S433" i="31"/>
  <c r="Q433" i="31"/>
  <c r="AM432" i="31"/>
  <c r="AK432" i="31"/>
  <c r="AL432" i="31" s="1"/>
  <c r="AI432" i="31"/>
  <c r="AG432" i="31"/>
  <c r="AE432" i="31"/>
  <c r="AC432" i="31"/>
  <c r="W432" i="31"/>
  <c r="U432" i="31"/>
  <c r="S432" i="31"/>
  <c r="Q432" i="31"/>
  <c r="AM431" i="31"/>
  <c r="AK431" i="31"/>
  <c r="AL431" i="31" s="1"/>
  <c r="AI431" i="31"/>
  <c r="AG431" i="31"/>
  <c r="AE431" i="31"/>
  <c r="AC431" i="31"/>
  <c r="W431" i="31"/>
  <c r="U431" i="31"/>
  <c r="S431" i="31"/>
  <c r="Q431" i="31"/>
  <c r="AM430" i="31"/>
  <c r="AK430" i="31"/>
  <c r="AL430" i="31" s="1"/>
  <c r="AI430" i="31"/>
  <c r="AG430" i="31"/>
  <c r="AE430" i="31"/>
  <c r="AC430" i="31"/>
  <c r="W430" i="31"/>
  <c r="U430" i="31"/>
  <c r="S430" i="31"/>
  <c r="Q430" i="31"/>
  <c r="AM429" i="31"/>
  <c r="AK429" i="31"/>
  <c r="AL429" i="31" s="1"/>
  <c r="AI429" i="31"/>
  <c r="AG429" i="31"/>
  <c r="AE429" i="31"/>
  <c r="AC429" i="31"/>
  <c r="W429" i="31"/>
  <c r="U429" i="31"/>
  <c r="S429" i="31"/>
  <c r="Q429" i="31"/>
  <c r="AM428" i="31"/>
  <c r="AK428" i="31"/>
  <c r="AL428" i="31" s="1"/>
  <c r="AI428" i="31"/>
  <c r="AG428" i="31"/>
  <c r="AE428" i="31"/>
  <c r="AC428" i="31"/>
  <c r="W428" i="31"/>
  <c r="U428" i="31"/>
  <c r="S428" i="31"/>
  <c r="Q428" i="31"/>
  <c r="AM427" i="31"/>
  <c r="AK427" i="31"/>
  <c r="AL427" i="31" s="1"/>
  <c r="AI427" i="31"/>
  <c r="AG427" i="31"/>
  <c r="AE427" i="31"/>
  <c r="AC427" i="31"/>
  <c r="W427" i="31"/>
  <c r="U427" i="31"/>
  <c r="S427" i="31"/>
  <c r="Q427" i="31"/>
  <c r="AM426" i="31"/>
  <c r="AK426" i="31"/>
  <c r="AL426" i="31" s="1"/>
  <c r="AI426" i="31"/>
  <c r="AG426" i="31"/>
  <c r="AE426" i="31"/>
  <c r="AC426" i="31"/>
  <c r="W426" i="31"/>
  <c r="U426" i="31"/>
  <c r="S426" i="31"/>
  <c r="Q426" i="31"/>
  <c r="AM425" i="31"/>
  <c r="AK425" i="31"/>
  <c r="AL425" i="31" s="1"/>
  <c r="AI425" i="31"/>
  <c r="AG425" i="31"/>
  <c r="AE425" i="31"/>
  <c r="AC425" i="31"/>
  <c r="W425" i="31"/>
  <c r="U425" i="31"/>
  <c r="S425" i="31"/>
  <c r="Q425" i="31"/>
  <c r="AM424" i="31"/>
  <c r="AK424" i="31"/>
  <c r="AL424" i="31" s="1"/>
  <c r="AI424" i="31"/>
  <c r="AG424" i="31"/>
  <c r="AE424" i="31"/>
  <c r="AC424" i="31"/>
  <c r="W424" i="31"/>
  <c r="U424" i="31"/>
  <c r="S424" i="31"/>
  <c r="Q424" i="31"/>
  <c r="AM423" i="31"/>
  <c r="AK423" i="31"/>
  <c r="AL423" i="31" s="1"/>
  <c r="AI423" i="31"/>
  <c r="AG423" i="31"/>
  <c r="AE423" i="31"/>
  <c r="AC423" i="31"/>
  <c r="W423" i="31"/>
  <c r="U423" i="31"/>
  <c r="S423" i="31"/>
  <c r="Q423" i="31"/>
  <c r="AM422" i="31"/>
  <c r="AK422" i="31"/>
  <c r="AL422" i="31" s="1"/>
  <c r="AI422" i="31"/>
  <c r="AG422" i="31"/>
  <c r="AE422" i="31"/>
  <c r="AC422" i="31"/>
  <c r="W422" i="31"/>
  <c r="U422" i="31"/>
  <c r="S422" i="31"/>
  <c r="Q422" i="31"/>
  <c r="AM421" i="31"/>
  <c r="AK421" i="31"/>
  <c r="AL421" i="31" s="1"/>
  <c r="AI421" i="31"/>
  <c r="AG421" i="31"/>
  <c r="AE421" i="31"/>
  <c r="AC421" i="31"/>
  <c r="W421" i="31"/>
  <c r="U421" i="31"/>
  <c r="S421" i="31"/>
  <c r="Q421" i="31"/>
  <c r="AM420" i="31"/>
  <c r="AK420" i="31"/>
  <c r="AL420" i="31" s="1"/>
  <c r="AI420" i="31"/>
  <c r="AG420" i="31"/>
  <c r="AE420" i="31"/>
  <c r="AC420" i="31"/>
  <c r="W420" i="31"/>
  <c r="U420" i="31"/>
  <c r="S420" i="31"/>
  <c r="Q420" i="31"/>
  <c r="AM419" i="31"/>
  <c r="AK419" i="31"/>
  <c r="AL419" i="31" s="1"/>
  <c r="AI419" i="31"/>
  <c r="AG419" i="31"/>
  <c r="AE419" i="31"/>
  <c r="AC419" i="31"/>
  <c r="W419" i="31"/>
  <c r="U419" i="31"/>
  <c r="S419" i="31"/>
  <c r="Q419" i="31"/>
  <c r="AM418" i="31"/>
  <c r="AK418" i="31"/>
  <c r="AL418" i="31" s="1"/>
  <c r="AI418" i="31"/>
  <c r="AG418" i="31"/>
  <c r="AE418" i="31"/>
  <c r="AC418" i="31"/>
  <c r="W418" i="31"/>
  <c r="U418" i="31"/>
  <c r="S418" i="31"/>
  <c r="Q418" i="31"/>
  <c r="AM417" i="31"/>
  <c r="AK417" i="31"/>
  <c r="AL417" i="31" s="1"/>
  <c r="AI417" i="31"/>
  <c r="AG417" i="31"/>
  <c r="AE417" i="31"/>
  <c r="AC417" i="31"/>
  <c r="W417" i="31"/>
  <c r="U417" i="31"/>
  <c r="S417" i="31"/>
  <c r="Q417" i="31"/>
  <c r="AM416" i="31"/>
  <c r="AK416" i="31"/>
  <c r="AL416" i="31" s="1"/>
  <c r="AI416" i="31"/>
  <c r="AG416" i="31"/>
  <c r="AE416" i="31"/>
  <c r="AC416" i="31"/>
  <c r="W416" i="31"/>
  <c r="U416" i="31"/>
  <c r="S416" i="31"/>
  <c r="Q416" i="31"/>
  <c r="AM415" i="31"/>
  <c r="AK415" i="31"/>
  <c r="AL415" i="31" s="1"/>
  <c r="AI415" i="31"/>
  <c r="AG415" i="31"/>
  <c r="AE415" i="31"/>
  <c r="AC415" i="31"/>
  <c r="W415" i="31"/>
  <c r="U415" i="31"/>
  <c r="S415" i="31"/>
  <c r="Q415" i="31"/>
  <c r="AM414" i="31"/>
  <c r="AK414" i="31"/>
  <c r="AL414" i="31" s="1"/>
  <c r="AI414" i="31"/>
  <c r="AG414" i="31"/>
  <c r="AE414" i="31"/>
  <c r="AC414" i="31"/>
  <c r="W414" i="31"/>
  <c r="U414" i="31"/>
  <c r="S414" i="31"/>
  <c r="Q414" i="31"/>
  <c r="AM413" i="31"/>
  <c r="AK413" i="31"/>
  <c r="AL413" i="31" s="1"/>
  <c r="AI413" i="31"/>
  <c r="AG413" i="31"/>
  <c r="AE413" i="31"/>
  <c r="AC413" i="31"/>
  <c r="W413" i="31"/>
  <c r="U413" i="31"/>
  <c r="S413" i="31"/>
  <c r="Q413" i="31"/>
  <c r="AM412" i="31"/>
  <c r="AK412" i="31"/>
  <c r="AL412" i="31" s="1"/>
  <c r="AI412" i="31"/>
  <c r="AG412" i="31"/>
  <c r="AE412" i="31"/>
  <c r="AC412" i="31"/>
  <c r="W412" i="31"/>
  <c r="U412" i="31"/>
  <c r="S412" i="31"/>
  <c r="Q412" i="31"/>
  <c r="AM411" i="31"/>
  <c r="AK411" i="31"/>
  <c r="AL411" i="31" s="1"/>
  <c r="AI411" i="31"/>
  <c r="AG411" i="31"/>
  <c r="AE411" i="31"/>
  <c r="AC411" i="31"/>
  <c r="W411" i="31"/>
  <c r="U411" i="31"/>
  <c r="S411" i="31"/>
  <c r="Q411" i="31"/>
  <c r="AM410" i="31"/>
  <c r="AK410" i="31"/>
  <c r="AL410" i="31" s="1"/>
  <c r="AI410" i="31"/>
  <c r="AG410" i="31"/>
  <c r="AE410" i="31"/>
  <c r="AC410" i="31"/>
  <c r="W410" i="31"/>
  <c r="U410" i="31"/>
  <c r="S410" i="31"/>
  <c r="Q410" i="31"/>
  <c r="AM409" i="31"/>
  <c r="AK409" i="31"/>
  <c r="AL409" i="31" s="1"/>
  <c r="AI409" i="31"/>
  <c r="AG409" i="31"/>
  <c r="AE409" i="31"/>
  <c r="AC409" i="31"/>
  <c r="W409" i="31"/>
  <c r="U409" i="31"/>
  <c r="S409" i="31"/>
  <c r="Q409" i="31"/>
  <c r="AM408" i="31"/>
  <c r="AK408" i="31"/>
  <c r="AL408" i="31" s="1"/>
  <c r="AI408" i="31"/>
  <c r="AG408" i="31"/>
  <c r="AE408" i="31"/>
  <c r="AC408" i="31"/>
  <c r="W408" i="31"/>
  <c r="U408" i="31"/>
  <c r="S408" i="31"/>
  <c r="Q408" i="31"/>
  <c r="AM407" i="31"/>
  <c r="AK407" i="31"/>
  <c r="AL407" i="31" s="1"/>
  <c r="AI407" i="31"/>
  <c r="AG407" i="31"/>
  <c r="AE407" i="31"/>
  <c r="AC407" i="31"/>
  <c r="W407" i="31"/>
  <c r="U407" i="31"/>
  <c r="S407" i="31"/>
  <c r="Q407" i="31"/>
  <c r="AM406" i="31"/>
  <c r="AK406" i="31"/>
  <c r="AL406" i="31" s="1"/>
  <c r="AI406" i="31"/>
  <c r="AG406" i="31"/>
  <c r="AE406" i="31"/>
  <c r="AC406" i="31"/>
  <c r="W406" i="31"/>
  <c r="U406" i="31"/>
  <c r="S406" i="31"/>
  <c r="Q406" i="31"/>
  <c r="AM405" i="31"/>
  <c r="AK405" i="31"/>
  <c r="AL405" i="31" s="1"/>
  <c r="AI405" i="31"/>
  <c r="AG405" i="31"/>
  <c r="AE405" i="31"/>
  <c r="AC405" i="31"/>
  <c r="W405" i="31"/>
  <c r="U405" i="31"/>
  <c r="S405" i="31"/>
  <c r="Q405" i="31"/>
  <c r="AM404" i="31"/>
  <c r="AK404" i="31"/>
  <c r="AL404" i="31" s="1"/>
  <c r="AI404" i="31"/>
  <c r="AG404" i="31"/>
  <c r="AE404" i="31"/>
  <c r="AC404" i="31"/>
  <c r="W404" i="31"/>
  <c r="U404" i="31"/>
  <c r="S404" i="31"/>
  <c r="Q404" i="31"/>
  <c r="AM403" i="31"/>
  <c r="AK403" i="31"/>
  <c r="AL403" i="31" s="1"/>
  <c r="AI403" i="31"/>
  <c r="AG403" i="31"/>
  <c r="AE403" i="31"/>
  <c r="AC403" i="31"/>
  <c r="W403" i="31"/>
  <c r="U403" i="31"/>
  <c r="S403" i="31"/>
  <c r="Q403" i="31"/>
  <c r="AM402" i="31"/>
  <c r="AK402" i="31"/>
  <c r="AL402" i="31" s="1"/>
  <c r="AI402" i="31"/>
  <c r="AG402" i="31"/>
  <c r="AE402" i="31"/>
  <c r="AC402" i="31"/>
  <c r="W402" i="31"/>
  <c r="U402" i="31"/>
  <c r="S402" i="31"/>
  <c r="Q402" i="31"/>
  <c r="AM401" i="31"/>
  <c r="AK401" i="31"/>
  <c r="AL401" i="31" s="1"/>
  <c r="AI401" i="31"/>
  <c r="AG401" i="31"/>
  <c r="AE401" i="31"/>
  <c r="AC401" i="31"/>
  <c r="W401" i="31"/>
  <c r="U401" i="31"/>
  <c r="S401" i="31"/>
  <c r="Q401" i="31"/>
  <c r="AM400" i="31"/>
  <c r="AK400" i="31"/>
  <c r="AL400" i="31" s="1"/>
  <c r="AI400" i="31"/>
  <c r="AG400" i="31"/>
  <c r="AE400" i="31"/>
  <c r="AC400" i="31"/>
  <c r="W400" i="31"/>
  <c r="U400" i="31"/>
  <c r="S400" i="31"/>
  <c r="Q400" i="31"/>
  <c r="AM399" i="31"/>
  <c r="AK399" i="31"/>
  <c r="AL399" i="31" s="1"/>
  <c r="AI399" i="31"/>
  <c r="AG399" i="31"/>
  <c r="AE399" i="31"/>
  <c r="AC399" i="31"/>
  <c r="W399" i="31"/>
  <c r="U399" i="31"/>
  <c r="S399" i="31"/>
  <c r="Q399" i="31"/>
  <c r="AM398" i="31"/>
  <c r="AK398" i="31"/>
  <c r="AL398" i="31" s="1"/>
  <c r="AI398" i="31"/>
  <c r="AG398" i="31"/>
  <c r="AE398" i="31"/>
  <c r="AC398" i="31"/>
  <c r="W398" i="31"/>
  <c r="U398" i="31"/>
  <c r="S398" i="31"/>
  <c r="Q398" i="31"/>
  <c r="AM397" i="31"/>
  <c r="AK397" i="31"/>
  <c r="AL397" i="31" s="1"/>
  <c r="AI397" i="31"/>
  <c r="AG397" i="31"/>
  <c r="AE397" i="31"/>
  <c r="AC397" i="31"/>
  <c r="W397" i="31"/>
  <c r="U397" i="31"/>
  <c r="S397" i="31"/>
  <c r="Q397" i="31"/>
  <c r="AM396" i="31"/>
  <c r="AK396" i="31"/>
  <c r="AL396" i="31" s="1"/>
  <c r="AI396" i="31"/>
  <c r="AG396" i="31"/>
  <c r="AE396" i="31"/>
  <c r="AC396" i="31"/>
  <c r="W396" i="31"/>
  <c r="U396" i="31"/>
  <c r="S396" i="31"/>
  <c r="Q396" i="31"/>
  <c r="AM395" i="31"/>
  <c r="AK395" i="31"/>
  <c r="AL395" i="31" s="1"/>
  <c r="AI395" i="31"/>
  <c r="AG395" i="31"/>
  <c r="AE395" i="31"/>
  <c r="AC395" i="31"/>
  <c r="W395" i="31"/>
  <c r="U395" i="31"/>
  <c r="S395" i="31"/>
  <c r="Q395" i="31"/>
  <c r="AM394" i="31"/>
  <c r="AK394" i="31"/>
  <c r="AL394" i="31" s="1"/>
  <c r="AI394" i="31"/>
  <c r="AG394" i="31"/>
  <c r="AE394" i="31"/>
  <c r="AC394" i="31"/>
  <c r="W394" i="31"/>
  <c r="U394" i="31"/>
  <c r="S394" i="31"/>
  <c r="Q394" i="31"/>
  <c r="AM393" i="31"/>
  <c r="AK393" i="31"/>
  <c r="AL393" i="31" s="1"/>
  <c r="AI393" i="31"/>
  <c r="AG393" i="31"/>
  <c r="AE393" i="31"/>
  <c r="AC393" i="31"/>
  <c r="W393" i="31"/>
  <c r="U393" i="31"/>
  <c r="S393" i="31"/>
  <c r="Q393" i="31"/>
  <c r="AM392" i="31"/>
  <c r="AK392" i="31"/>
  <c r="AL392" i="31" s="1"/>
  <c r="AI392" i="31"/>
  <c r="AG392" i="31"/>
  <c r="AE392" i="31"/>
  <c r="AC392" i="31"/>
  <c r="W392" i="31"/>
  <c r="U392" i="31"/>
  <c r="S392" i="31"/>
  <c r="Q392" i="31"/>
  <c r="AM391" i="31"/>
  <c r="AK391" i="31"/>
  <c r="AL391" i="31" s="1"/>
  <c r="AI391" i="31"/>
  <c r="AG391" i="31"/>
  <c r="AE391" i="31"/>
  <c r="AC391" i="31"/>
  <c r="W391" i="31"/>
  <c r="U391" i="31"/>
  <c r="S391" i="31"/>
  <c r="Q391" i="31"/>
  <c r="AM390" i="31"/>
  <c r="AK390" i="31"/>
  <c r="AL390" i="31" s="1"/>
  <c r="AI390" i="31"/>
  <c r="AG390" i="31"/>
  <c r="AE390" i="31"/>
  <c r="AC390" i="31"/>
  <c r="W390" i="31"/>
  <c r="U390" i="31"/>
  <c r="S390" i="31"/>
  <c r="Q390" i="31"/>
  <c r="AM389" i="31"/>
  <c r="AK389" i="31"/>
  <c r="AL389" i="31" s="1"/>
  <c r="AI389" i="31"/>
  <c r="AG389" i="31"/>
  <c r="AE389" i="31"/>
  <c r="AC389" i="31"/>
  <c r="W389" i="31"/>
  <c r="U389" i="31"/>
  <c r="S389" i="31"/>
  <c r="Q389" i="31"/>
  <c r="AM388" i="31"/>
  <c r="AK388" i="31"/>
  <c r="AL388" i="31" s="1"/>
  <c r="AI388" i="31"/>
  <c r="AG388" i="31"/>
  <c r="AE388" i="31"/>
  <c r="AC388" i="31"/>
  <c r="W388" i="31"/>
  <c r="U388" i="31"/>
  <c r="S388" i="31"/>
  <c r="Q388" i="31"/>
  <c r="AM387" i="31"/>
  <c r="AK387" i="31"/>
  <c r="AL387" i="31" s="1"/>
  <c r="AI387" i="31"/>
  <c r="AG387" i="31"/>
  <c r="AE387" i="31"/>
  <c r="AC387" i="31"/>
  <c r="W387" i="31"/>
  <c r="U387" i="31"/>
  <c r="S387" i="31"/>
  <c r="Q387" i="31"/>
  <c r="AM386" i="31"/>
  <c r="AK386" i="31"/>
  <c r="AL386" i="31" s="1"/>
  <c r="AI386" i="31"/>
  <c r="AG386" i="31"/>
  <c r="AE386" i="31"/>
  <c r="AC386" i="31"/>
  <c r="W386" i="31"/>
  <c r="U386" i="31"/>
  <c r="S386" i="31"/>
  <c r="Q386" i="31"/>
  <c r="AM385" i="31"/>
  <c r="AK385" i="31"/>
  <c r="AL385" i="31" s="1"/>
  <c r="AI385" i="31"/>
  <c r="AG385" i="31"/>
  <c r="AE385" i="31"/>
  <c r="AC385" i="31"/>
  <c r="W385" i="31"/>
  <c r="U385" i="31"/>
  <c r="S385" i="31"/>
  <c r="Q385" i="31"/>
  <c r="AM384" i="31"/>
  <c r="AK384" i="31"/>
  <c r="AL384" i="31" s="1"/>
  <c r="AI384" i="31"/>
  <c r="AG384" i="31"/>
  <c r="AE384" i="31"/>
  <c r="AC384" i="31"/>
  <c r="W384" i="31"/>
  <c r="U384" i="31"/>
  <c r="S384" i="31"/>
  <c r="Q384" i="31"/>
  <c r="AM383" i="31"/>
  <c r="AK383" i="31"/>
  <c r="AL383" i="31" s="1"/>
  <c r="AI383" i="31"/>
  <c r="AG383" i="31"/>
  <c r="AE383" i="31"/>
  <c r="AC383" i="31"/>
  <c r="W383" i="31"/>
  <c r="U383" i="31"/>
  <c r="S383" i="31"/>
  <c r="Q383" i="31"/>
  <c r="AM382" i="31"/>
  <c r="AK382" i="31"/>
  <c r="AL382" i="31" s="1"/>
  <c r="AI382" i="31"/>
  <c r="AG382" i="31"/>
  <c r="AE382" i="31"/>
  <c r="AC382" i="31"/>
  <c r="W382" i="31"/>
  <c r="U382" i="31"/>
  <c r="S382" i="31"/>
  <c r="Q382" i="31"/>
  <c r="AM381" i="31"/>
  <c r="AK381" i="31"/>
  <c r="AL381" i="31" s="1"/>
  <c r="AI381" i="31"/>
  <c r="AG381" i="31"/>
  <c r="AE381" i="31"/>
  <c r="AC381" i="31"/>
  <c r="W381" i="31"/>
  <c r="U381" i="31"/>
  <c r="S381" i="31"/>
  <c r="Q381" i="31"/>
  <c r="AM380" i="31"/>
  <c r="AK380" i="31"/>
  <c r="AL380" i="31" s="1"/>
  <c r="AI380" i="31"/>
  <c r="AG380" i="31"/>
  <c r="AE380" i="31"/>
  <c r="AC380" i="31"/>
  <c r="W380" i="31"/>
  <c r="U380" i="31"/>
  <c r="S380" i="31"/>
  <c r="Q380" i="31"/>
  <c r="AM379" i="31"/>
  <c r="AK379" i="31"/>
  <c r="AL379" i="31" s="1"/>
  <c r="AI379" i="31"/>
  <c r="AG379" i="31"/>
  <c r="AE379" i="31"/>
  <c r="AC379" i="31"/>
  <c r="W379" i="31"/>
  <c r="U379" i="31"/>
  <c r="S379" i="31"/>
  <c r="Q379" i="31"/>
  <c r="AM378" i="31"/>
  <c r="AK378" i="31"/>
  <c r="AL378" i="31" s="1"/>
  <c r="AI378" i="31"/>
  <c r="AG378" i="31"/>
  <c r="AE378" i="31"/>
  <c r="AC378" i="31"/>
  <c r="W378" i="31"/>
  <c r="U378" i="31"/>
  <c r="S378" i="31"/>
  <c r="Q378" i="31"/>
  <c r="AM377" i="31"/>
  <c r="AK377" i="31"/>
  <c r="AL377" i="31" s="1"/>
  <c r="AI377" i="31"/>
  <c r="AG377" i="31"/>
  <c r="AE377" i="31"/>
  <c r="AC377" i="31"/>
  <c r="W377" i="31"/>
  <c r="U377" i="31"/>
  <c r="S377" i="31"/>
  <c r="Q377" i="31"/>
  <c r="AM376" i="31"/>
  <c r="AK376" i="31"/>
  <c r="AL376" i="31" s="1"/>
  <c r="AI376" i="31"/>
  <c r="AG376" i="31"/>
  <c r="AE376" i="31"/>
  <c r="AC376" i="31"/>
  <c r="W376" i="31"/>
  <c r="U376" i="31"/>
  <c r="S376" i="31"/>
  <c r="Q376" i="31"/>
  <c r="AM375" i="31"/>
  <c r="AK375" i="31"/>
  <c r="AL375" i="31" s="1"/>
  <c r="AI375" i="31"/>
  <c r="AG375" i="31"/>
  <c r="AE375" i="31"/>
  <c r="AC375" i="31"/>
  <c r="W375" i="31"/>
  <c r="U375" i="31"/>
  <c r="S375" i="31"/>
  <c r="Q375" i="31"/>
  <c r="AM374" i="31"/>
  <c r="AK374" i="31"/>
  <c r="AL374" i="31" s="1"/>
  <c r="AI374" i="31"/>
  <c r="AG374" i="31"/>
  <c r="AE374" i="31"/>
  <c r="AC374" i="31"/>
  <c r="W374" i="31"/>
  <c r="U374" i="31"/>
  <c r="S374" i="31"/>
  <c r="Q374" i="31"/>
  <c r="AM373" i="31"/>
  <c r="AK373" i="31"/>
  <c r="AL373" i="31" s="1"/>
  <c r="AI373" i="31"/>
  <c r="AG373" i="31"/>
  <c r="AE373" i="31"/>
  <c r="AC373" i="31"/>
  <c r="W373" i="31"/>
  <c r="U373" i="31"/>
  <c r="S373" i="31"/>
  <c r="Q373" i="31"/>
  <c r="AM372" i="31"/>
  <c r="AK372" i="31"/>
  <c r="AL372" i="31" s="1"/>
  <c r="AI372" i="31"/>
  <c r="AG372" i="31"/>
  <c r="AE372" i="31"/>
  <c r="AC372" i="31"/>
  <c r="W372" i="31"/>
  <c r="U372" i="31"/>
  <c r="S372" i="31"/>
  <c r="Q372" i="31"/>
  <c r="AM371" i="31"/>
  <c r="AK371" i="31"/>
  <c r="AL371" i="31" s="1"/>
  <c r="AI371" i="31"/>
  <c r="AG371" i="31"/>
  <c r="AE371" i="31"/>
  <c r="AC371" i="31"/>
  <c r="W371" i="31"/>
  <c r="U371" i="31"/>
  <c r="S371" i="31"/>
  <c r="Q371" i="31"/>
  <c r="AM370" i="31"/>
  <c r="AK370" i="31"/>
  <c r="AL370" i="31" s="1"/>
  <c r="AI370" i="31"/>
  <c r="AG370" i="31"/>
  <c r="AE370" i="31"/>
  <c r="AC370" i="31"/>
  <c r="W370" i="31"/>
  <c r="U370" i="31"/>
  <c r="S370" i="31"/>
  <c r="Q370" i="31"/>
  <c r="AM369" i="31"/>
  <c r="AK369" i="31"/>
  <c r="AL369" i="31" s="1"/>
  <c r="AI369" i="31"/>
  <c r="AG369" i="31"/>
  <c r="AE369" i="31"/>
  <c r="AC369" i="31"/>
  <c r="W369" i="31"/>
  <c r="U369" i="31"/>
  <c r="S369" i="31"/>
  <c r="Q369" i="31"/>
  <c r="AM368" i="31"/>
  <c r="AK368" i="31"/>
  <c r="AL368" i="31" s="1"/>
  <c r="AI368" i="31"/>
  <c r="AG368" i="31"/>
  <c r="AE368" i="31"/>
  <c r="AC368" i="31"/>
  <c r="W368" i="31"/>
  <c r="U368" i="31"/>
  <c r="S368" i="31"/>
  <c r="Q368" i="31"/>
  <c r="AM367" i="31"/>
  <c r="AK367" i="31"/>
  <c r="AL367" i="31" s="1"/>
  <c r="AI367" i="31"/>
  <c r="AG367" i="31"/>
  <c r="AE367" i="31"/>
  <c r="AC367" i="31"/>
  <c r="W367" i="31"/>
  <c r="U367" i="31"/>
  <c r="S367" i="31"/>
  <c r="Q367" i="31"/>
  <c r="AM366" i="31"/>
  <c r="AK366" i="31"/>
  <c r="AL366" i="31" s="1"/>
  <c r="AI366" i="31"/>
  <c r="AG366" i="31"/>
  <c r="AE366" i="31"/>
  <c r="AC366" i="31"/>
  <c r="W366" i="31"/>
  <c r="U366" i="31"/>
  <c r="S366" i="31"/>
  <c r="Q366" i="31"/>
  <c r="AM365" i="31"/>
  <c r="AK365" i="31"/>
  <c r="AL365" i="31" s="1"/>
  <c r="AI365" i="31"/>
  <c r="AG365" i="31"/>
  <c r="AE365" i="31"/>
  <c r="AC365" i="31"/>
  <c r="W365" i="31"/>
  <c r="U365" i="31"/>
  <c r="S365" i="31"/>
  <c r="Q365" i="31"/>
  <c r="AM364" i="31"/>
  <c r="AK364" i="31"/>
  <c r="AL364" i="31" s="1"/>
  <c r="AI364" i="31"/>
  <c r="AG364" i="31"/>
  <c r="AE364" i="31"/>
  <c r="AC364" i="31"/>
  <c r="W364" i="31"/>
  <c r="U364" i="31"/>
  <c r="S364" i="31"/>
  <c r="Q364" i="31"/>
  <c r="AM363" i="31"/>
  <c r="AK363" i="31"/>
  <c r="AL363" i="31" s="1"/>
  <c r="AI363" i="31"/>
  <c r="AG363" i="31"/>
  <c r="AE363" i="31"/>
  <c r="AC363" i="31"/>
  <c r="W363" i="31"/>
  <c r="U363" i="31"/>
  <c r="S363" i="31"/>
  <c r="Q363" i="31"/>
  <c r="AM362" i="31"/>
  <c r="AK362" i="31"/>
  <c r="AL362" i="31" s="1"/>
  <c r="AI362" i="31"/>
  <c r="AG362" i="31"/>
  <c r="AE362" i="31"/>
  <c r="AC362" i="31"/>
  <c r="W362" i="31"/>
  <c r="U362" i="31"/>
  <c r="S362" i="31"/>
  <c r="Q362" i="31"/>
  <c r="AM361" i="31"/>
  <c r="AK361" i="31"/>
  <c r="AL361" i="31" s="1"/>
  <c r="AI361" i="31"/>
  <c r="AG361" i="31"/>
  <c r="AE361" i="31"/>
  <c r="AC361" i="31"/>
  <c r="W361" i="31"/>
  <c r="U361" i="31"/>
  <c r="S361" i="31"/>
  <c r="Q361" i="31"/>
  <c r="AM360" i="31"/>
  <c r="AK360" i="31"/>
  <c r="AL360" i="31" s="1"/>
  <c r="AI360" i="31"/>
  <c r="AG360" i="31"/>
  <c r="AE360" i="31"/>
  <c r="AC360" i="31"/>
  <c r="W360" i="31"/>
  <c r="U360" i="31"/>
  <c r="S360" i="31"/>
  <c r="Q360" i="31"/>
  <c r="AM359" i="31"/>
  <c r="AK359" i="31"/>
  <c r="AL359" i="31" s="1"/>
  <c r="AI359" i="31"/>
  <c r="AG359" i="31"/>
  <c r="AE359" i="31"/>
  <c r="AC359" i="31"/>
  <c r="W359" i="31"/>
  <c r="U359" i="31"/>
  <c r="S359" i="31"/>
  <c r="Q359" i="31"/>
  <c r="AM358" i="31"/>
  <c r="AK358" i="31"/>
  <c r="AL358" i="31" s="1"/>
  <c r="AI358" i="31"/>
  <c r="AG358" i="31"/>
  <c r="AE358" i="31"/>
  <c r="AC358" i="31"/>
  <c r="W358" i="31"/>
  <c r="U358" i="31"/>
  <c r="S358" i="31"/>
  <c r="Q358" i="31"/>
  <c r="AM357" i="31"/>
  <c r="AK357" i="31"/>
  <c r="AL357" i="31" s="1"/>
  <c r="AI357" i="31"/>
  <c r="AG357" i="31"/>
  <c r="AE357" i="31"/>
  <c r="AC357" i="31"/>
  <c r="W357" i="31"/>
  <c r="U357" i="31"/>
  <c r="S357" i="31"/>
  <c r="Q357" i="31"/>
  <c r="AM356" i="31"/>
  <c r="AK356" i="31"/>
  <c r="AL356" i="31" s="1"/>
  <c r="AI356" i="31"/>
  <c r="AG356" i="31"/>
  <c r="AE356" i="31"/>
  <c r="AC356" i="31"/>
  <c r="W356" i="31"/>
  <c r="U356" i="31"/>
  <c r="S356" i="31"/>
  <c r="Q356" i="31"/>
  <c r="AM355" i="31"/>
  <c r="AK355" i="31"/>
  <c r="AL355" i="31" s="1"/>
  <c r="AI355" i="31"/>
  <c r="AG355" i="31"/>
  <c r="AE355" i="31"/>
  <c r="AC355" i="31"/>
  <c r="W355" i="31"/>
  <c r="U355" i="31"/>
  <c r="S355" i="31"/>
  <c r="Q355" i="31"/>
  <c r="AM354" i="31"/>
  <c r="AK354" i="31"/>
  <c r="AL354" i="31" s="1"/>
  <c r="AI354" i="31"/>
  <c r="AG354" i="31"/>
  <c r="AE354" i="31"/>
  <c r="AC354" i="31"/>
  <c r="W354" i="31"/>
  <c r="U354" i="31"/>
  <c r="S354" i="31"/>
  <c r="Q354" i="31"/>
  <c r="AM353" i="31"/>
  <c r="AK353" i="31"/>
  <c r="AL353" i="31" s="1"/>
  <c r="AI353" i="31"/>
  <c r="AG353" i="31"/>
  <c r="AE353" i="31"/>
  <c r="AC353" i="31"/>
  <c r="W353" i="31"/>
  <c r="U353" i="31"/>
  <c r="S353" i="31"/>
  <c r="Q353" i="31"/>
  <c r="AM352" i="31"/>
  <c r="AK352" i="31"/>
  <c r="AL352" i="31" s="1"/>
  <c r="AI352" i="31"/>
  <c r="AG352" i="31"/>
  <c r="AE352" i="31"/>
  <c r="AC352" i="31"/>
  <c r="W352" i="31"/>
  <c r="U352" i="31"/>
  <c r="S352" i="31"/>
  <c r="Q352" i="31"/>
  <c r="AM351" i="31"/>
  <c r="AK351" i="31"/>
  <c r="AL351" i="31" s="1"/>
  <c r="AI351" i="31"/>
  <c r="AG351" i="31"/>
  <c r="AE351" i="31"/>
  <c r="AC351" i="31"/>
  <c r="W351" i="31"/>
  <c r="U351" i="31"/>
  <c r="S351" i="31"/>
  <c r="Q351" i="31"/>
  <c r="AM350" i="31"/>
  <c r="AK350" i="31"/>
  <c r="AL350" i="31" s="1"/>
  <c r="AI350" i="31"/>
  <c r="AG350" i="31"/>
  <c r="AE350" i="31"/>
  <c r="AC350" i="31"/>
  <c r="W350" i="31"/>
  <c r="U350" i="31"/>
  <c r="S350" i="31"/>
  <c r="Q350" i="31"/>
  <c r="AM349" i="31"/>
  <c r="AK349" i="31"/>
  <c r="AL349" i="31" s="1"/>
  <c r="AI349" i="31"/>
  <c r="AG349" i="31"/>
  <c r="AE349" i="31"/>
  <c r="AC349" i="31"/>
  <c r="W349" i="31"/>
  <c r="U349" i="31"/>
  <c r="S349" i="31"/>
  <c r="Q349" i="31"/>
  <c r="AM348" i="31"/>
  <c r="AK348" i="31"/>
  <c r="AL348" i="31" s="1"/>
  <c r="AI348" i="31"/>
  <c r="AG348" i="31"/>
  <c r="AE348" i="31"/>
  <c r="AC348" i="31"/>
  <c r="W348" i="31"/>
  <c r="U348" i="31"/>
  <c r="S348" i="31"/>
  <c r="Q348" i="31"/>
  <c r="AM347" i="31"/>
  <c r="AK347" i="31"/>
  <c r="AL347" i="31" s="1"/>
  <c r="AI347" i="31"/>
  <c r="AG347" i="31"/>
  <c r="AE347" i="31"/>
  <c r="AC347" i="31"/>
  <c r="W347" i="31"/>
  <c r="U347" i="31"/>
  <c r="S347" i="31"/>
  <c r="Q347" i="31"/>
  <c r="AM346" i="31"/>
  <c r="AK346" i="31"/>
  <c r="AL346" i="31" s="1"/>
  <c r="AI346" i="31"/>
  <c r="AG346" i="31"/>
  <c r="AE346" i="31"/>
  <c r="AC346" i="31"/>
  <c r="W346" i="31"/>
  <c r="U346" i="31"/>
  <c r="S346" i="31"/>
  <c r="Q346" i="31"/>
  <c r="AM345" i="31"/>
  <c r="AK345" i="31"/>
  <c r="AL345" i="31" s="1"/>
  <c r="AI345" i="31"/>
  <c r="AG345" i="31"/>
  <c r="AE345" i="31"/>
  <c r="AC345" i="31"/>
  <c r="W345" i="31"/>
  <c r="U345" i="31"/>
  <c r="S345" i="31"/>
  <c r="Q345" i="31"/>
  <c r="AM344" i="31"/>
  <c r="AK344" i="31"/>
  <c r="AL344" i="31" s="1"/>
  <c r="AI344" i="31"/>
  <c r="AG344" i="31"/>
  <c r="AE344" i="31"/>
  <c r="AC344" i="31"/>
  <c r="W344" i="31"/>
  <c r="U344" i="31"/>
  <c r="S344" i="31"/>
  <c r="Q344" i="31"/>
  <c r="AM343" i="31"/>
  <c r="AK343" i="31"/>
  <c r="AL343" i="31" s="1"/>
  <c r="AI343" i="31"/>
  <c r="AG343" i="31"/>
  <c r="AE343" i="31"/>
  <c r="AC343" i="31"/>
  <c r="W343" i="31"/>
  <c r="U343" i="31"/>
  <c r="S343" i="31"/>
  <c r="Q343" i="31"/>
  <c r="AM342" i="31"/>
  <c r="AK342" i="31"/>
  <c r="AL342" i="31" s="1"/>
  <c r="AI342" i="31"/>
  <c r="AG342" i="31"/>
  <c r="AE342" i="31"/>
  <c r="AC342" i="31"/>
  <c r="W342" i="31"/>
  <c r="U342" i="31"/>
  <c r="S342" i="31"/>
  <c r="Q342" i="31"/>
  <c r="AM341" i="31"/>
  <c r="AK341" i="31"/>
  <c r="AL341" i="31" s="1"/>
  <c r="AI341" i="31"/>
  <c r="AG341" i="31"/>
  <c r="AE341" i="31"/>
  <c r="AC341" i="31"/>
  <c r="W341" i="31"/>
  <c r="U341" i="31"/>
  <c r="S341" i="31"/>
  <c r="Q341" i="31"/>
  <c r="AM340" i="31"/>
  <c r="AK340" i="31"/>
  <c r="AL340" i="31" s="1"/>
  <c r="AI340" i="31"/>
  <c r="AG340" i="31"/>
  <c r="AE340" i="31"/>
  <c r="AC340" i="31"/>
  <c r="W340" i="31"/>
  <c r="U340" i="31"/>
  <c r="S340" i="31"/>
  <c r="Q340" i="31"/>
  <c r="AM339" i="31"/>
  <c r="AK339" i="31"/>
  <c r="AL339" i="31" s="1"/>
  <c r="AI339" i="31"/>
  <c r="AG339" i="31"/>
  <c r="AE339" i="31"/>
  <c r="AC339" i="31"/>
  <c r="W339" i="31"/>
  <c r="U339" i="31"/>
  <c r="S339" i="31"/>
  <c r="Q339" i="31"/>
  <c r="AM338" i="31"/>
  <c r="AK338" i="31"/>
  <c r="AL338" i="31" s="1"/>
  <c r="AI338" i="31"/>
  <c r="AG338" i="31"/>
  <c r="AE338" i="31"/>
  <c r="AC338" i="31"/>
  <c r="W338" i="31"/>
  <c r="U338" i="31"/>
  <c r="S338" i="31"/>
  <c r="Q338" i="31"/>
  <c r="AM337" i="31"/>
  <c r="AK337" i="31"/>
  <c r="AL337" i="31" s="1"/>
  <c r="AI337" i="31"/>
  <c r="AG337" i="31"/>
  <c r="AE337" i="31"/>
  <c r="AC337" i="31"/>
  <c r="W337" i="31"/>
  <c r="U337" i="31"/>
  <c r="S337" i="31"/>
  <c r="Q337" i="31"/>
  <c r="AM336" i="31"/>
  <c r="AK336" i="31"/>
  <c r="AL336" i="31" s="1"/>
  <c r="AI336" i="31"/>
  <c r="AG336" i="31"/>
  <c r="AE336" i="31"/>
  <c r="AC336" i="31"/>
  <c r="W336" i="31"/>
  <c r="U336" i="31"/>
  <c r="S336" i="31"/>
  <c r="Q336" i="31"/>
  <c r="AM335" i="31"/>
  <c r="AK335" i="31"/>
  <c r="AL335" i="31" s="1"/>
  <c r="AI335" i="31"/>
  <c r="AG335" i="31"/>
  <c r="AE335" i="31"/>
  <c r="AC335" i="31"/>
  <c r="W335" i="31"/>
  <c r="U335" i="31"/>
  <c r="S335" i="31"/>
  <c r="Q335" i="31"/>
  <c r="AM334" i="31"/>
  <c r="AK334" i="31"/>
  <c r="AL334" i="31" s="1"/>
  <c r="AI334" i="31"/>
  <c r="AG334" i="31"/>
  <c r="AE334" i="31"/>
  <c r="AC334" i="31"/>
  <c r="W334" i="31"/>
  <c r="U334" i="31"/>
  <c r="S334" i="31"/>
  <c r="Q334" i="31"/>
  <c r="AM333" i="31"/>
  <c r="AK333" i="31"/>
  <c r="AL333" i="31" s="1"/>
  <c r="AI333" i="31"/>
  <c r="AG333" i="31"/>
  <c r="AE333" i="31"/>
  <c r="AC333" i="31"/>
  <c r="W333" i="31"/>
  <c r="U333" i="31"/>
  <c r="S333" i="31"/>
  <c r="Q333" i="31"/>
  <c r="AM332" i="31"/>
  <c r="AK332" i="31"/>
  <c r="AL332" i="31" s="1"/>
  <c r="AI332" i="31"/>
  <c r="AG332" i="31"/>
  <c r="AE332" i="31"/>
  <c r="AC332" i="31"/>
  <c r="W332" i="31"/>
  <c r="U332" i="31"/>
  <c r="S332" i="31"/>
  <c r="Q332" i="31"/>
  <c r="AM331" i="31"/>
  <c r="AK331" i="31"/>
  <c r="AL331" i="31" s="1"/>
  <c r="AI331" i="31"/>
  <c r="AG331" i="31"/>
  <c r="AE331" i="31"/>
  <c r="AC331" i="31"/>
  <c r="W331" i="31"/>
  <c r="U331" i="31"/>
  <c r="S331" i="31"/>
  <c r="Q331" i="31"/>
  <c r="AM330" i="31"/>
  <c r="AK330" i="31"/>
  <c r="AL330" i="31" s="1"/>
  <c r="AI330" i="31"/>
  <c r="AG330" i="31"/>
  <c r="AE330" i="31"/>
  <c r="AC330" i="31"/>
  <c r="W330" i="31"/>
  <c r="U330" i="31"/>
  <c r="S330" i="31"/>
  <c r="Q330" i="31"/>
  <c r="AM329" i="31"/>
  <c r="AK329" i="31"/>
  <c r="AL329" i="31" s="1"/>
  <c r="AI329" i="31"/>
  <c r="AG329" i="31"/>
  <c r="AE329" i="31"/>
  <c r="AC329" i="31"/>
  <c r="W329" i="31"/>
  <c r="U329" i="31"/>
  <c r="S329" i="31"/>
  <c r="Q329" i="31"/>
  <c r="AM328" i="31"/>
  <c r="AK328" i="31"/>
  <c r="AL328" i="31" s="1"/>
  <c r="AI328" i="31"/>
  <c r="AG328" i="31"/>
  <c r="AE328" i="31"/>
  <c r="AC328" i="31"/>
  <c r="W328" i="31"/>
  <c r="U328" i="31"/>
  <c r="S328" i="31"/>
  <c r="Q328" i="31"/>
  <c r="AM327" i="31"/>
  <c r="AK327" i="31"/>
  <c r="AL327" i="31" s="1"/>
  <c r="AI327" i="31"/>
  <c r="AG327" i="31"/>
  <c r="AE327" i="31"/>
  <c r="AC327" i="31"/>
  <c r="W327" i="31"/>
  <c r="U327" i="31"/>
  <c r="S327" i="31"/>
  <c r="Q327" i="31"/>
  <c r="AM326" i="31"/>
  <c r="AK326" i="31"/>
  <c r="AL326" i="31" s="1"/>
  <c r="AI326" i="31"/>
  <c r="AG326" i="31"/>
  <c r="AE326" i="31"/>
  <c r="AC326" i="31"/>
  <c r="W326" i="31"/>
  <c r="U326" i="31"/>
  <c r="S326" i="31"/>
  <c r="Q326" i="31"/>
  <c r="AM325" i="31"/>
  <c r="AK325" i="31"/>
  <c r="AL325" i="31" s="1"/>
  <c r="AI325" i="31"/>
  <c r="AG325" i="31"/>
  <c r="AE325" i="31"/>
  <c r="AC325" i="31"/>
  <c r="W325" i="31"/>
  <c r="U325" i="31"/>
  <c r="S325" i="31"/>
  <c r="Q325" i="31"/>
  <c r="AM324" i="31"/>
  <c r="AK324" i="31"/>
  <c r="AL324" i="31" s="1"/>
  <c r="AI324" i="31"/>
  <c r="AG324" i="31"/>
  <c r="AE324" i="31"/>
  <c r="AC324" i="31"/>
  <c r="W324" i="31"/>
  <c r="U324" i="31"/>
  <c r="S324" i="31"/>
  <c r="Q324" i="31"/>
  <c r="AM323" i="31"/>
  <c r="AK323" i="31"/>
  <c r="AL323" i="31" s="1"/>
  <c r="AI323" i="31"/>
  <c r="AG323" i="31"/>
  <c r="AE323" i="31"/>
  <c r="AC323" i="31"/>
  <c r="W323" i="31"/>
  <c r="U323" i="31"/>
  <c r="S323" i="31"/>
  <c r="Q323" i="31"/>
  <c r="AM322" i="31"/>
  <c r="AK322" i="31"/>
  <c r="AL322" i="31" s="1"/>
  <c r="AI322" i="31"/>
  <c r="AG322" i="31"/>
  <c r="AE322" i="31"/>
  <c r="AC322" i="31"/>
  <c r="W322" i="31"/>
  <c r="U322" i="31"/>
  <c r="S322" i="31"/>
  <c r="Q322" i="31"/>
  <c r="AM321" i="31"/>
  <c r="AK321" i="31"/>
  <c r="AL321" i="31" s="1"/>
  <c r="AI321" i="31"/>
  <c r="AG321" i="31"/>
  <c r="AE321" i="31"/>
  <c r="AC321" i="31"/>
  <c r="W321" i="31"/>
  <c r="U321" i="31"/>
  <c r="S321" i="31"/>
  <c r="Q321" i="31"/>
  <c r="AM320" i="31"/>
  <c r="AK320" i="31"/>
  <c r="AL320" i="31" s="1"/>
  <c r="AI320" i="31"/>
  <c r="AG320" i="31"/>
  <c r="AE320" i="31"/>
  <c r="AC320" i="31"/>
  <c r="W320" i="31"/>
  <c r="U320" i="31"/>
  <c r="S320" i="31"/>
  <c r="Q320" i="31"/>
  <c r="AM319" i="31"/>
  <c r="AK319" i="31"/>
  <c r="AL319" i="31" s="1"/>
  <c r="AI319" i="31"/>
  <c r="AG319" i="31"/>
  <c r="AE319" i="31"/>
  <c r="AC319" i="31"/>
  <c r="W319" i="31"/>
  <c r="U319" i="31"/>
  <c r="S319" i="31"/>
  <c r="Q319" i="31"/>
  <c r="AM318" i="31"/>
  <c r="AK318" i="31"/>
  <c r="AL318" i="31" s="1"/>
  <c r="AI318" i="31"/>
  <c r="AG318" i="31"/>
  <c r="AE318" i="31"/>
  <c r="AC318" i="31"/>
  <c r="W318" i="31"/>
  <c r="U318" i="31"/>
  <c r="S318" i="31"/>
  <c r="Q318" i="31"/>
  <c r="AM317" i="31"/>
  <c r="AK317" i="31"/>
  <c r="AL317" i="31" s="1"/>
  <c r="AI317" i="31"/>
  <c r="AG317" i="31"/>
  <c r="AE317" i="31"/>
  <c r="AC317" i="31"/>
  <c r="W317" i="31"/>
  <c r="U317" i="31"/>
  <c r="S317" i="31"/>
  <c r="Q317" i="31"/>
  <c r="AM316" i="31"/>
  <c r="AK316" i="31"/>
  <c r="AL316" i="31" s="1"/>
  <c r="AI316" i="31"/>
  <c r="AG316" i="31"/>
  <c r="AE316" i="31"/>
  <c r="AC316" i="31"/>
  <c r="W316" i="31"/>
  <c r="U316" i="31"/>
  <c r="S316" i="31"/>
  <c r="Q316" i="31"/>
  <c r="AM315" i="31"/>
  <c r="AK315" i="31"/>
  <c r="AL315" i="31" s="1"/>
  <c r="AI315" i="31"/>
  <c r="AG315" i="31"/>
  <c r="AE315" i="31"/>
  <c r="AC315" i="31"/>
  <c r="W315" i="31"/>
  <c r="U315" i="31"/>
  <c r="S315" i="31"/>
  <c r="Q315" i="31"/>
  <c r="AM314" i="31"/>
  <c r="AK314" i="31"/>
  <c r="AL314" i="31" s="1"/>
  <c r="AI314" i="31"/>
  <c r="AG314" i="31"/>
  <c r="AE314" i="31"/>
  <c r="AC314" i="31"/>
  <c r="W314" i="31"/>
  <c r="U314" i="31"/>
  <c r="S314" i="31"/>
  <c r="Q314" i="31"/>
  <c r="AM313" i="31"/>
  <c r="AK313" i="31"/>
  <c r="AL313" i="31" s="1"/>
  <c r="AI313" i="31"/>
  <c r="AG313" i="31"/>
  <c r="AE313" i="31"/>
  <c r="AC313" i="31"/>
  <c r="W313" i="31"/>
  <c r="U313" i="31"/>
  <c r="S313" i="31"/>
  <c r="Q313" i="31"/>
  <c r="AM312" i="31"/>
  <c r="AK312" i="31"/>
  <c r="AL312" i="31" s="1"/>
  <c r="AI312" i="31"/>
  <c r="AG312" i="31"/>
  <c r="AE312" i="31"/>
  <c r="AC312" i="31"/>
  <c r="W312" i="31"/>
  <c r="U312" i="31"/>
  <c r="S312" i="31"/>
  <c r="Q312" i="31"/>
  <c r="AM311" i="31"/>
  <c r="AK311" i="31"/>
  <c r="AL311" i="31" s="1"/>
  <c r="AI311" i="31"/>
  <c r="AG311" i="31"/>
  <c r="AE311" i="31"/>
  <c r="AC311" i="31"/>
  <c r="W311" i="31"/>
  <c r="U311" i="31"/>
  <c r="S311" i="31"/>
  <c r="Q311" i="31"/>
  <c r="AM310" i="31"/>
  <c r="AK310" i="31"/>
  <c r="AL310" i="31" s="1"/>
  <c r="AI310" i="31"/>
  <c r="AG310" i="31"/>
  <c r="AE310" i="31"/>
  <c r="AC310" i="31"/>
  <c r="W310" i="31"/>
  <c r="U310" i="31"/>
  <c r="S310" i="31"/>
  <c r="Q310" i="31"/>
  <c r="AM309" i="31"/>
  <c r="AK309" i="31"/>
  <c r="AL309" i="31" s="1"/>
  <c r="AI309" i="31"/>
  <c r="AG309" i="31"/>
  <c r="AE309" i="31"/>
  <c r="AC309" i="31"/>
  <c r="W309" i="31"/>
  <c r="U309" i="31"/>
  <c r="S309" i="31"/>
  <c r="Q309" i="31"/>
  <c r="AM308" i="31"/>
  <c r="AK308" i="31"/>
  <c r="AL308" i="31" s="1"/>
  <c r="AI308" i="31"/>
  <c r="AG308" i="31"/>
  <c r="AE308" i="31"/>
  <c r="AC308" i="31"/>
  <c r="W308" i="31"/>
  <c r="U308" i="31"/>
  <c r="S308" i="31"/>
  <c r="Q308" i="31"/>
  <c r="AM307" i="31"/>
  <c r="AK307" i="31"/>
  <c r="AL307" i="31" s="1"/>
  <c r="AI307" i="31"/>
  <c r="AG307" i="31"/>
  <c r="AE307" i="31"/>
  <c r="AC307" i="31"/>
  <c r="W307" i="31"/>
  <c r="U307" i="31"/>
  <c r="S307" i="31"/>
  <c r="Q307" i="31"/>
  <c r="AM306" i="31"/>
  <c r="AK306" i="31"/>
  <c r="AL306" i="31" s="1"/>
  <c r="AI306" i="31"/>
  <c r="AG306" i="31"/>
  <c r="AE306" i="31"/>
  <c r="AC306" i="31"/>
  <c r="W306" i="31"/>
  <c r="U306" i="31"/>
  <c r="S306" i="31"/>
  <c r="Q306" i="31"/>
  <c r="AM305" i="31"/>
  <c r="AK305" i="31"/>
  <c r="AL305" i="31" s="1"/>
  <c r="AI305" i="31"/>
  <c r="AG305" i="31"/>
  <c r="AE305" i="31"/>
  <c r="AC305" i="31"/>
  <c r="W305" i="31"/>
  <c r="U305" i="31"/>
  <c r="S305" i="31"/>
  <c r="Q305" i="31"/>
  <c r="AM304" i="31"/>
  <c r="AK304" i="31"/>
  <c r="AL304" i="31" s="1"/>
  <c r="AI304" i="31"/>
  <c r="AG304" i="31"/>
  <c r="AE304" i="31"/>
  <c r="AC304" i="31"/>
  <c r="W304" i="31"/>
  <c r="U304" i="31"/>
  <c r="S304" i="31"/>
  <c r="Q304" i="31"/>
  <c r="AM303" i="31"/>
  <c r="AK303" i="31"/>
  <c r="AL303" i="31" s="1"/>
  <c r="AI303" i="31"/>
  <c r="AG303" i="31"/>
  <c r="AE303" i="31"/>
  <c r="AC303" i="31"/>
  <c r="W303" i="31"/>
  <c r="U303" i="31"/>
  <c r="S303" i="31"/>
  <c r="Q303" i="31"/>
  <c r="AM302" i="31"/>
  <c r="AK302" i="31"/>
  <c r="AL302" i="31" s="1"/>
  <c r="AI302" i="31"/>
  <c r="AG302" i="31"/>
  <c r="AE302" i="31"/>
  <c r="AC302" i="31"/>
  <c r="W302" i="31"/>
  <c r="U302" i="31"/>
  <c r="S302" i="31"/>
  <c r="Q302" i="31"/>
  <c r="AM301" i="31"/>
  <c r="AK301" i="31"/>
  <c r="AL301" i="31" s="1"/>
  <c r="AI301" i="31"/>
  <c r="AG301" i="31"/>
  <c r="AE301" i="31"/>
  <c r="AC301" i="31"/>
  <c r="W301" i="31"/>
  <c r="U301" i="31"/>
  <c r="S301" i="31"/>
  <c r="Q301" i="31"/>
  <c r="AM300" i="31"/>
  <c r="AK300" i="31"/>
  <c r="AL300" i="31" s="1"/>
  <c r="AI300" i="31"/>
  <c r="AG300" i="31"/>
  <c r="AE300" i="31"/>
  <c r="AC300" i="31"/>
  <c r="W300" i="31"/>
  <c r="U300" i="31"/>
  <c r="S300" i="31"/>
  <c r="Q300" i="31"/>
  <c r="AM299" i="31"/>
  <c r="AK299" i="31"/>
  <c r="AL299" i="31" s="1"/>
  <c r="AI299" i="31"/>
  <c r="AG299" i="31"/>
  <c r="AE299" i="31"/>
  <c r="AC299" i="31"/>
  <c r="W299" i="31"/>
  <c r="U299" i="31"/>
  <c r="S299" i="31"/>
  <c r="Q299" i="31"/>
  <c r="AM298" i="31"/>
  <c r="AK298" i="31"/>
  <c r="AL298" i="31" s="1"/>
  <c r="AI298" i="31"/>
  <c r="AG298" i="31"/>
  <c r="AE298" i="31"/>
  <c r="AC298" i="31"/>
  <c r="W298" i="31"/>
  <c r="U298" i="31"/>
  <c r="S298" i="31"/>
  <c r="Q298" i="31"/>
  <c r="AM297" i="31"/>
  <c r="AK297" i="31"/>
  <c r="AL297" i="31" s="1"/>
  <c r="AI297" i="31"/>
  <c r="AG297" i="31"/>
  <c r="AE297" i="31"/>
  <c r="AC297" i="31"/>
  <c r="W297" i="31"/>
  <c r="U297" i="31"/>
  <c r="S297" i="31"/>
  <c r="Q297" i="31"/>
  <c r="AM296" i="31"/>
  <c r="AK296" i="31"/>
  <c r="AL296" i="31" s="1"/>
  <c r="AI296" i="31"/>
  <c r="AG296" i="31"/>
  <c r="AE296" i="31"/>
  <c r="AC296" i="31"/>
  <c r="W296" i="31"/>
  <c r="U296" i="31"/>
  <c r="S296" i="31"/>
  <c r="Q296" i="31"/>
  <c r="AM295" i="31"/>
  <c r="AK295" i="31"/>
  <c r="AL295" i="31" s="1"/>
  <c r="AI295" i="31"/>
  <c r="AG295" i="31"/>
  <c r="AE295" i="31"/>
  <c r="AC295" i="31"/>
  <c r="W295" i="31"/>
  <c r="U295" i="31"/>
  <c r="S295" i="31"/>
  <c r="Q295" i="31"/>
  <c r="AM294" i="31"/>
  <c r="AK294" i="31"/>
  <c r="AL294" i="31" s="1"/>
  <c r="AI294" i="31"/>
  <c r="AG294" i="31"/>
  <c r="AE294" i="31"/>
  <c r="AC294" i="31"/>
  <c r="W294" i="31"/>
  <c r="U294" i="31"/>
  <c r="S294" i="31"/>
  <c r="Q294" i="31"/>
  <c r="AM293" i="31"/>
  <c r="AK293" i="31"/>
  <c r="AL293" i="31" s="1"/>
  <c r="AI293" i="31"/>
  <c r="AG293" i="31"/>
  <c r="AE293" i="31"/>
  <c r="AC293" i="31"/>
  <c r="W293" i="31"/>
  <c r="U293" i="31"/>
  <c r="S293" i="31"/>
  <c r="Q293" i="31"/>
  <c r="AM292" i="31"/>
  <c r="AK292" i="31"/>
  <c r="AL292" i="31" s="1"/>
  <c r="AI292" i="31"/>
  <c r="AG292" i="31"/>
  <c r="AE292" i="31"/>
  <c r="AC292" i="31"/>
  <c r="W292" i="31"/>
  <c r="U292" i="31"/>
  <c r="S292" i="31"/>
  <c r="Q292" i="31"/>
  <c r="AM291" i="31"/>
  <c r="AK291" i="31"/>
  <c r="AL291" i="31" s="1"/>
  <c r="AI291" i="31"/>
  <c r="AG291" i="31"/>
  <c r="AE291" i="31"/>
  <c r="AC291" i="31"/>
  <c r="W291" i="31"/>
  <c r="U291" i="31"/>
  <c r="S291" i="31"/>
  <c r="Q291" i="31"/>
  <c r="AM290" i="31"/>
  <c r="AK290" i="31"/>
  <c r="AL290" i="31" s="1"/>
  <c r="AI290" i="31"/>
  <c r="AG290" i="31"/>
  <c r="AE290" i="31"/>
  <c r="AC290" i="31"/>
  <c r="W290" i="31"/>
  <c r="U290" i="31"/>
  <c r="S290" i="31"/>
  <c r="Q290" i="31"/>
  <c r="AM289" i="31"/>
  <c r="AK289" i="31"/>
  <c r="AL289" i="31" s="1"/>
  <c r="AI289" i="31"/>
  <c r="AG289" i="31"/>
  <c r="AE289" i="31"/>
  <c r="AC289" i="31"/>
  <c r="W289" i="31"/>
  <c r="U289" i="31"/>
  <c r="S289" i="31"/>
  <c r="Q289" i="31"/>
  <c r="AM288" i="31"/>
  <c r="AK288" i="31"/>
  <c r="AL288" i="31" s="1"/>
  <c r="AI288" i="31"/>
  <c r="AG288" i="31"/>
  <c r="AE288" i="31"/>
  <c r="AC288" i="31"/>
  <c r="W288" i="31"/>
  <c r="U288" i="31"/>
  <c r="S288" i="31"/>
  <c r="Q288" i="31"/>
  <c r="AM287" i="31"/>
  <c r="AK287" i="31"/>
  <c r="AL287" i="31" s="1"/>
  <c r="AI287" i="31"/>
  <c r="AG287" i="31"/>
  <c r="AE287" i="31"/>
  <c r="AC287" i="31"/>
  <c r="W287" i="31"/>
  <c r="U287" i="31"/>
  <c r="S287" i="31"/>
  <c r="Q287" i="31"/>
  <c r="AM286" i="31"/>
  <c r="AK286" i="31"/>
  <c r="AL286" i="31" s="1"/>
  <c r="AI286" i="31"/>
  <c r="AG286" i="31"/>
  <c r="AE286" i="31"/>
  <c r="AC286" i="31"/>
  <c r="W286" i="31"/>
  <c r="U286" i="31"/>
  <c r="S286" i="31"/>
  <c r="Q286" i="31"/>
  <c r="AM285" i="31"/>
  <c r="AK285" i="31"/>
  <c r="AL285" i="31" s="1"/>
  <c r="AI285" i="31"/>
  <c r="AG285" i="31"/>
  <c r="AE285" i="31"/>
  <c r="AC285" i="31"/>
  <c r="W285" i="31"/>
  <c r="U285" i="31"/>
  <c r="S285" i="31"/>
  <c r="Q285" i="31"/>
  <c r="AM284" i="31"/>
  <c r="AK284" i="31"/>
  <c r="AL284" i="31" s="1"/>
  <c r="AI284" i="31"/>
  <c r="AG284" i="31"/>
  <c r="AE284" i="31"/>
  <c r="AC284" i="31"/>
  <c r="W284" i="31"/>
  <c r="U284" i="31"/>
  <c r="S284" i="31"/>
  <c r="Q284" i="31"/>
  <c r="AM283" i="31"/>
  <c r="AK283" i="31"/>
  <c r="AL283" i="31" s="1"/>
  <c r="AI283" i="31"/>
  <c r="AG283" i="31"/>
  <c r="AE283" i="31"/>
  <c r="AC283" i="31"/>
  <c r="W283" i="31"/>
  <c r="U283" i="31"/>
  <c r="S283" i="31"/>
  <c r="Q283" i="31"/>
  <c r="AM282" i="31"/>
  <c r="AK282" i="31"/>
  <c r="AL282" i="31" s="1"/>
  <c r="AI282" i="31"/>
  <c r="AG282" i="31"/>
  <c r="AE282" i="31"/>
  <c r="AC282" i="31"/>
  <c r="W282" i="31"/>
  <c r="U282" i="31"/>
  <c r="S282" i="31"/>
  <c r="Q282" i="31"/>
  <c r="AM281" i="31"/>
  <c r="AK281" i="31"/>
  <c r="AL281" i="31" s="1"/>
  <c r="AI281" i="31"/>
  <c r="AG281" i="31"/>
  <c r="AE281" i="31"/>
  <c r="AC281" i="31"/>
  <c r="W281" i="31"/>
  <c r="U281" i="31"/>
  <c r="S281" i="31"/>
  <c r="Q281" i="31"/>
  <c r="AM280" i="31"/>
  <c r="AK280" i="31"/>
  <c r="AL280" i="31" s="1"/>
  <c r="AI280" i="31"/>
  <c r="AG280" i="31"/>
  <c r="AE280" i="31"/>
  <c r="AC280" i="31"/>
  <c r="W280" i="31"/>
  <c r="U280" i="31"/>
  <c r="S280" i="31"/>
  <c r="Q280" i="31"/>
  <c r="AM279" i="31"/>
  <c r="AK279" i="31"/>
  <c r="AL279" i="31" s="1"/>
  <c r="AI279" i="31"/>
  <c r="AG279" i="31"/>
  <c r="AE279" i="31"/>
  <c r="AC279" i="31"/>
  <c r="W279" i="31"/>
  <c r="U279" i="31"/>
  <c r="S279" i="31"/>
  <c r="Q279" i="31"/>
  <c r="AM278" i="31"/>
  <c r="AK278" i="31"/>
  <c r="AL278" i="31" s="1"/>
  <c r="AI278" i="31"/>
  <c r="AG278" i="31"/>
  <c r="AE278" i="31"/>
  <c r="AC278" i="31"/>
  <c r="W278" i="31"/>
  <c r="U278" i="31"/>
  <c r="S278" i="31"/>
  <c r="Q278" i="31"/>
  <c r="AM277" i="31"/>
  <c r="AK277" i="31"/>
  <c r="AL277" i="31" s="1"/>
  <c r="AI277" i="31"/>
  <c r="AG277" i="31"/>
  <c r="AE277" i="31"/>
  <c r="AC277" i="31"/>
  <c r="W277" i="31"/>
  <c r="U277" i="31"/>
  <c r="S277" i="31"/>
  <c r="Q277" i="31"/>
  <c r="AM276" i="31"/>
  <c r="AK276" i="31"/>
  <c r="AL276" i="31" s="1"/>
  <c r="AI276" i="31"/>
  <c r="AG276" i="31"/>
  <c r="AE276" i="31"/>
  <c r="AC276" i="31"/>
  <c r="W276" i="31"/>
  <c r="U276" i="31"/>
  <c r="S276" i="31"/>
  <c r="Q276" i="31"/>
  <c r="AM275" i="31"/>
  <c r="AK275" i="31"/>
  <c r="AL275" i="31" s="1"/>
  <c r="AI275" i="31"/>
  <c r="AG275" i="31"/>
  <c r="AE275" i="31"/>
  <c r="AC275" i="31"/>
  <c r="W275" i="31"/>
  <c r="U275" i="31"/>
  <c r="S275" i="31"/>
  <c r="Q275" i="31"/>
  <c r="AM274" i="31"/>
  <c r="AK274" i="31"/>
  <c r="AL274" i="31" s="1"/>
  <c r="AI274" i="31"/>
  <c r="AG274" i="31"/>
  <c r="AE274" i="31"/>
  <c r="AC274" i="31"/>
  <c r="W274" i="31"/>
  <c r="U274" i="31"/>
  <c r="S274" i="31"/>
  <c r="Q274" i="31"/>
  <c r="AM273" i="31"/>
  <c r="AK273" i="31"/>
  <c r="AL273" i="31" s="1"/>
  <c r="AI273" i="31"/>
  <c r="AG273" i="31"/>
  <c r="AE273" i="31"/>
  <c r="AC273" i="31"/>
  <c r="W273" i="31"/>
  <c r="U273" i="31"/>
  <c r="S273" i="31"/>
  <c r="Q273" i="31"/>
  <c r="AM272" i="31"/>
  <c r="AK272" i="31"/>
  <c r="AL272" i="31" s="1"/>
  <c r="AI272" i="31"/>
  <c r="AG272" i="31"/>
  <c r="AE272" i="31"/>
  <c r="AC272" i="31"/>
  <c r="W272" i="31"/>
  <c r="U272" i="31"/>
  <c r="S272" i="31"/>
  <c r="Q272" i="31"/>
  <c r="AM271" i="31"/>
  <c r="AK271" i="31"/>
  <c r="AL271" i="31" s="1"/>
  <c r="AI271" i="31"/>
  <c r="AG271" i="31"/>
  <c r="AE271" i="31"/>
  <c r="AC271" i="31"/>
  <c r="W271" i="31"/>
  <c r="U271" i="31"/>
  <c r="S271" i="31"/>
  <c r="Q271" i="31"/>
  <c r="AM270" i="31"/>
  <c r="AK270" i="31"/>
  <c r="AL270" i="31" s="1"/>
  <c r="AI270" i="31"/>
  <c r="AG270" i="31"/>
  <c r="AE270" i="31"/>
  <c r="AC270" i="31"/>
  <c r="W270" i="31"/>
  <c r="U270" i="31"/>
  <c r="S270" i="31"/>
  <c r="Q270" i="31"/>
  <c r="AM269" i="31"/>
  <c r="AK269" i="31"/>
  <c r="AL269" i="31" s="1"/>
  <c r="AI269" i="31"/>
  <c r="AG269" i="31"/>
  <c r="AE269" i="31"/>
  <c r="AC269" i="31"/>
  <c r="W269" i="31"/>
  <c r="U269" i="31"/>
  <c r="S269" i="31"/>
  <c r="Q269" i="31"/>
  <c r="AM268" i="31"/>
  <c r="AK268" i="31"/>
  <c r="AL268" i="31" s="1"/>
  <c r="AI268" i="31"/>
  <c r="AG268" i="31"/>
  <c r="AE268" i="31"/>
  <c r="AC268" i="31"/>
  <c r="W268" i="31"/>
  <c r="U268" i="31"/>
  <c r="S268" i="31"/>
  <c r="Q268" i="31"/>
  <c r="AM267" i="31"/>
  <c r="AK267" i="31"/>
  <c r="AL267" i="31" s="1"/>
  <c r="AI267" i="31"/>
  <c r="AG267" i="31"/>
  <c r="AE267" i="31"/>
  <c r="AC267" i="31"/>
  <c r="W267" i="31"/>
  <c r="U267" i="31"/>
  <c r="S267" i="31"/>
  <c r="Q267" i="31"/>
  <c r="AM266" i="31"/>
  <c r="AK266" i="31"/>
  <c r="AL266" i="31" s="1"/>
  <c r="AI266" i="31"/>
  <c r="AG266" i="31"/>
  <c r="AE266" i="31"/>
  <c r="AC266" i="31"/>
  <c r="W266" i="31"/>
  <c r="U266" i="31"/>
  <c r="S266" i="31"/>
  <c r="Q266" i="31"/>
  <c r="AM265" i="31"/>
  <c r="AK265" i="31"/>
  <c r="AL265" i="31" s="1"/>
  <c r="AI265" i="31"/>
  <c r="AG265" i="31"/>
  <c r="AE265" i="31"/>
  <c r="AC265" i="31"/>
  <c r="W265" i="31"/>
  <c r="U265" i="31"/>
  <c r="S265" i="31"/>
  <c r="Q265" i="31"/>
  <c r="AM264" i="31"/>
  <c r="AK264" i="31"/>
  <c r="AL264" i="31" s="1"/>
  <c r="AI264" i="31"/>
  <c r="AG264" i="31"/>
  <c r="AE264" i="31"/>
  <c r="AC264" i="31"/>
  <c r="W264" i="31"/>
  <c r="U264" i="31"/>
  <c r="S264" i="31"/>
  <c r="Q264" i="31"/>
  <c r="AM263" i="31"/>
  <c r="AK263" i="31"/>
  <c r="AL263" i="31" s="1"/>
  <c r="AI263" i="31"/>
  <c r="AG263" i="31"/>
  <c r="AE263" i="31"/>
  <c r="AC263" i="31"/>
  <c r="W263" i="31"/>
  <c r="U263" i="31"/>
  <c r="S263" i="31"/>
  <c r="Q263" i="31"/>
  <c r="AM262" i="31"/>
  <c r="AK262" i="31"/>
  <c r="AL262" i="31" s="1"/>
  <c r="AI262" i="31"/>
  <c r="AG262" i="31"/>
  <c r="AE262" i="31"/>
  <c r="AC262" i="31"/>
  <c r="W262" i="31"/>
  <c r="U262" i="31"/>
  <c r="S262" i="31"/>
  <c r="Q262" i="31"/>
  <c r="AM261" i="31"/>
  <c r="AK261" i="31"/>
  <c r="AL261" i="31" s="1"/>
  <c r="AI261" i="31"/>
  <c r="AG261" i="31"/>
  <c r="AE261" i="31"/>
  <c r="AC261" i="31"/>
  <c r="W261" i="31"/>
  <c r="U261" i="31"/>
  <c r="S261" i="31"/>
  <c r="Q261" i="31"/>
  <c r="AM260" i="31"/>
  <c r="AK260" i="31"/>
  <c r="AL260" i="31" s="1"/>
  <c r="AI260" i="31"/>
  <c r="AG260" i="31"/>
  <c r="AE260" i="31"/>
  <c r="AC260" i="31"/>
  <c r="W260" i="31"/>
  <c r="U260" i="31"/>
  <c r="S260" i="31"/>
  <c r="Q260" i="31"/>
  <c r="AM259" i="31"/>
  <c r="AK259" i="31"/>
  <c r="AL259" i="31" s="1"/>
  <c r="AI259" i="31"/>
  <c r="AG259" i="31"/>
  <c r="AE259" i="31"/>
  <c r="AC259" i="31"/>
  <c r="W259" i="31"/>
  <c r="U259" i="31"/>
  <c r="S259" i="31"/>
  <c r="Q259" i="31"/>
  <c r="AM258" i="31"/>
  <c r="AK258" i="31"/>
  <c r="AL258" i="31" s="1"/>
  <c r="AI258" i="31"/>
  <c r="AG258" i="31"/>
  <c r="AE258" i="31"/>
  <c r="AC258" i="31"/>
  <c r="W258" i="31"/>
  <c r="U258" i="31"/>
  <c r="S258" i="31"/>
  <c r="Q258" i="31"/>
  <c r="AM257" i="31"/>
  <c r="AK257" i="31"/>
  <c r="AL257" i="31" s="1"/>
  <c r="AI257" i="31"/>
  <c r="AG257" i="31"/>
  <c r="AE257" i="31"/>
  <c r="AC257" i="31"/>
  <c r="W257" i="31"/>
  <c r="U257" i="31"/>
  <c r="S257" i="31"/>
  <c r="Q257" i="31"/>
  <c r="AM256" i="31"/>
  <c r="AK256" i="31"/>
  <c r="AL256" i="31" s="1"/>
  <c r="AI256" i="31"/>
  <c r="AG256" i="31"/>
  <c r="AE256" i="31"/>
  <c r="AC256" i="31"/>
  <c r="W256" i="31"/>
  <c r="U256" i="31"/>
  <c r="S256" i="31"/>
  <c r="Q256" i="31"/>
  <c r="AM255" i="31"/>
  <c r="AK255" i="31"/>
  <c r="AL255" i="31" s="1"/>
  <c r="AI255" i="31"/>
  <c r="AG255" i="31"/>
  <c r="AE255" i="31"/>
  <c r="AC255" i="31"/>
  <c r="W255" i="31"/>
  <c r="U255" i="31"/>
  <c r="S255" i="31"/>
  <c r="Q255" i="31"/>
  <c r="AM254" i="31"/>
  <c r="AK254" i="31"/>
  <c r="AL254" i="31" s="1"/>
  <c r="AI254" i="31"/>
  <c r="AG254" i="31"/>
  <c r="AE254" i="31"/>
  <c r="AC254" i="31"/>
  <c r="W254" i="31"/>
  <c r="U254" i="31"/>
  <c r="S254" i="31"/>
  <c r="Q254" i="31"/>
  <c r="AM253" i="31"/>
  <c r="AK253" i="31"/>
  <c r="AL253" i="31" s="1"/>
  <c r="AI253" i="31"/>
  <c r="AG253" i="31"/>
  <c r="AE253" i="31"/>
  <c r="AC253" i="31"/>
  <c r="W253" i="31"/>
  <c r="U253" i="31"/>
  <c r="S253" i="31"/>
  <c r="Q253" i="31"/>
  <c r="AM252" i="31"/>
  <c r="AK252" i="31"/>
  <c r="AL252" i="31" s="1"/>
  <c r="AI252" i="31"/>
  <c r="AG252" i="31"/>
  <c r="AE252" i="31"/>
  <c r="AC252" i="31"/>
  <c r="W252" i="31"/>
  <c r="U252" i="31"/>
  <c r="S252" i="31"/>
  <c r="Q252" i="31"/>
  <c r="AM251" i="31"/>
  <c r="AK251" i="31"/>
  <c r="AL251" i="31" s="1"/>
  <c r="AI251" i="31"/>
  <c r="AG251" i="31"/>
  <c r="AE251" i="31"/>
  <c r="AC251" i="31"/>
  <c r="W251" i="31"/>
  <c r="U251" i="31"/>
  <c r="S251" i="31"/>
  <c r="Q251" i="31"/>
  <c r="AM250" i="31"/>
  <c r="AK250" i="31"/>
  <c r="AL250" i="31" s="1"/>
  <c r="AI250" i="31"/>
  <c r="AG250" i="31"/>
  <c r="AE250" i="31"/>
  <c r="AC250" i="31"/>
  <c r="W250" i="31"/>
  <c r="U250" i="31"/>
  <c r="S250" i="31"/>
  <c r="Q250" i="31"/>
  <c r="AM249" i="31"/>
  <c r="AK249" i="31"/>
  <c r="AL249" i="31" s="1"/>
  <c r="AI249" i="31"/>
  <c r="AG249" i="31"/>
  <c r="AE249" i="31"/>
  <c r="AC249" i="31"/>
  <c r="W249" i="31"/>
  <c r="U249" i="31"/>
  <c r="S249" i="31"/>
  <c r="Q249" i="31"/>
  <c r="AM248" i="31"/>
  <c r="AK248" i="31"/>
  <c r="AL248" i="31" s="1"/>
  <c r="AI248" i="31"/>
  <c r="AG248" i="31"/>
  <c r="AE248" i="31"/>
  <c r="AC248" i="31"/>
  <c r="W248" i="31"/>
  <c r="U248" i="31"/>
  <c r="S248" i="31"/>
  <c r="Q248" i="31"/>
  <c r="AM247" i="31"/>
  <c r="AK247" i="31"/>
  <c r="AL247" i="31" s="1"/>
  <c r="AI247" i="31"/>
  <c r="AG247" i="31"/>
  <c r="AE247" i="31"/>
  <c r="AC247" i="31"/>
  <c r="W247" i="31"/>
  <c r="U247" i="31"/>
  <c r="S247" i="31"/>
  <c r="Q247" i="31"/>
  <c r="AM246" i="31"/>
  <c r="AK246" i="31"/>
  <c r="AL246" i="31" s="1"/>
  <c r="AI246" i="31"/>
  <c r="AG246" i="31"/>
  <c r="AE246" i="31"/>
  <c r="AC246" i="31"/>
  <c r="W246" i="31"/>
  <c r="U246" i="31"/>
  <c r="S246" i="31"/>
  <c r="Q246" i="31"/>
  <c r="AM245" i="31"/>
  <c r="AK245" i="31"/>
  <c r="AL245" i="31" s="1"/>
  <c r="AI245" i="31"/>
  <c r="AG245" i="31"/>
  <c r="AE245" i="31"/>
  <c r="AC245" i="31"/>
  <c r="W245" i="31"/>
  <c r="U245" i="31"/>
  <c r="S245" i="31"/>
  <c r="Q245" i="31"/>
  <c r="AM244" i="31"/>
  <c r="AK244" i="31"/>
  <c r="AL244" i="31" s="1"/>
  <c r="AI244" i="31"/>
  <c r="AG244" i="31"/>
  <c r="AE244" i="31"/>
  <c r="AC244" i="31"/>
  <c r="W244" i="31"/>
  <c r="U244" i="31"/>
  <c r="S244" i="31"/>
  <c r="Q244" i="31"/>
  <c r="AM243" i="31"/>
  <c r="AK243" i="31"/>
  <c r="AL243" i="31" s="1"/>
  <c r="AI243" i="31"/>
  <c r="AG243" i="31"/>
  <c r="AE243" i="31"/>
  <c r="AC243" i="31"/>
  <c r="W243" i="31"/>
  <c r="U243" i="31"/>
  <c r="S243" i="31"/>
  <c r="Q243" i="31"/>
  <c r="AM242" i="31"/>
  <c r="AK242" i="31"/>
  <c r="AL242" i="31" s="1"/>
  <c r="AI242" i="31"/>
  <c r="AG242" i="31"/>
  <c r="AE242" i="31"/>
  <c r="AC242" i="31"/>
  <c r="W242" i="31"/>
  <c r="U242" i="31"/>
  <c r="S242" i="31"/>
  <c r="Q242" i="31"/>
  <c r="AM241" i="31"/>
  <c r="AK241" i="31"/>
  <c r="AL241" i="31" s="1"/>
  <c r="AI241" i="31"/>
  <c r="AG241" i="31"/>
  <c r="AE241" i="31"/>
  <c r="AC241" i="31"/>
  <c r="W241" i="31"/>
  <c r="U241" i="31"/>
  <c r="S241" i="31"/>
  <c r="Q241" i="31"/>
  <c r="AM240" i="31"/>
  <c r="AK240" i="31"/>
  <c r="AL240" i="31" s="1"/>
  <c r="AI240" i="31"/>
  <c r="AG240" i="31"/>
  <c r="AE240" i="31"/>
  <c r="AC240" i="31"/>
  <c r="W240" i="31"/>
  <c r="U240" i="31"/>
  <c r="S240" i="31"/>
  <c r="Q240" i="31"/>
  <c r="AM239" i="31"/>
  <c r="AK239" i="31"/>
  <c r="AL239" i="31" s="1"/>
  <c r="AI239" i="31"/>
  <c r="AG239" i="31"/>
  <c r="AE239" i="31"/>
  <c r="AC239" i="31"/>
  <c r="W239" i="31"/>
  <c r="U239" i="31"/>
  <c r="S239" i="31"/>
  <c r="Q239" i="31"/>
  <c r="AM238" i="31"/>
  <c r="AK238" i="31"/>
  <c r="AL238" i="31" s="1"/>
  <c r="AI238" i="31"/>
  <c r="AG238" i="31"/>
  <c r="AE238" i="31"/>
  <c r="AC238" i="31"/>
  <c r="W238" i="31"/>
  <c r="U238" i="31"/>
  <c r="S238" i="31"/>
  <c r="Q238" i="31"/>
  <c r="AM237" i="31"/>
  <c r="AK237" i="31"/>
  <c r="AL237" i="31" s="1"/>
  <c r="AI237" i="31"/>
  <c r="AG237" i="31"/>
  <c r="AE237" i="31"/>
  <c r="AC237" i="31"/>
  <c r="W237" i="31"/>
  <c r="U237" i="31"/>
  <c r="S237" i="31"/>
  <c r="Q237" i="31"/>
  <c r="AM236" i="31"/>
  <c r="AK236" i="31"/>
  <c r="AL236" i="31" s="1"/>
  <c r="AI236" i="31"/>
  <c r="AG236" i="31"/>
  <c r="AE236" i="31"/>
  <c r="AC236" i="31"/>
  <c r="W236" i="31"/>
  <c r="U236" i="31"/>
  <c r="S236" i="31"/>
  <c r="Q236" i="31"/>
  <c r="AM235" i="31"/>
  <c r="AK235" i="31"/>
  <c r="AL235" i="31" s="1"/>
  <c r="AI235" i="31"/>
  <c r="AG235" i="31"/>
  <c r="AE235" i="31"/>
  <c r="AC235" i="31"/>
  <c r="W235" i="31"/>
  <c r="U235" i="31"/>
  <c r="S235" i="31"/>
  <c r="Q235" i="31"/>
  <c r="AM234" i="31"/>
  <c r="AK234" i="31"/>
  <c r="AL234" i="31" s="1"/>
  <c r="AI234" i="31"/>
  <c r="AG234" i="31"/>
  <c r="AE234" i="31"/>
  <c r="AC234" i="31"/>
  <c r="W234" i="31"/>
  <c r="U234" i="31"/>
  <c r="S234" i="31"/>
  <c r="Q234" i="31"/>
  <c r="AM233" i="31"/>
  <c r="AK233" i="31"/>
  <c r="AL233" i="31" s="1"/>
  <c r="AI233" i="31"/>
  <c r="AG233" i="31"/>
  <c r="AE233" i="31"/>
  <c r="AC233" i="31"/>
  <c r="W233" i="31"/>
  <c r="U233" i="31"/>
  <c r="S233" i="31"/>
  <c r="Q233" i="31"/>
  <c r="AM232" i="31"/>
  <c r="AK232" i="31"/>
  <c r="AL232" i="31" s="1"/>
  <c r="AI232" i="31"/>
  <c r="AG232" i="31"/>
  <c r="AE232" i="31"/>
  <c r="AC232" i="31"/>
  <c r="W232" i="31"/>
  <c r="U232" i="31"/>
  <c r="S232" i="31"/>
  <c r="Q232" i="31"/>
  <c r="AM231" i="31"/>
  <c r="AK231" i="31"/>
  <c r="AL231" i="31" s="1"/>
  <c r="AI231" i="31"/>
  <c r="AG231" i="31"/>
  <c r="AE231" i="31"/>
  <c r="AC231" i="31"/>
  <c r="W231" i="31"/>
  <c r="U231" i="31"/>
  <c r="S231" i="31"/>
  <c r="Q231" i="31"/>
  <c r="AM230" i="31"/>
  <c r="AK230" i="31"/>
  <c r="AL230" i="31" s="1"/>
  <c r="AI230" i="31"/>
  <c r="AG230" i="31"/>
  <c r="AE230" i="31"/>
  <c r="AC230" i="31"/>
  <c r="W230" i="31"/>
  <c r="U230" i="31"/>
  <c r="S230" i="31"/>
  <c r="Q230" i="31"/>
  <c r="AM229" i="31"/>
  <c r="AK229" i="31"/>
  <c r="AL229" i="31" s="1"/>
  <c r="AI229" i="31"/>
  <c r="AG229" i="31"/>
  <c r="AE229" i="31"/>
  <c r="AC229" i="31"/>
  <c r="W229" i="31"/>
  <c r="U229" i="31"/>
  <c r="S229" i="31"/>
  <c r="Q229" i="31"/>
  <c r="AM228" i="31"/>
  <c r="AK228" i="31"/>
  <c r="AL228" i="31" s="1"/>
  <c r="AI228" i="31"/>
  <c r="AG228" i="31"/>
  <c r="AE228" i="31"/>
  <c r="AC228" i="31"/>
  <c r="W228" i="31"/>
  <c r="U228" i="31"/>
  <c r="S228" i="31"/>
  <c r="Q228" i="31"/>
  <c r="AM227" i="31"/>
  <c r="AK227" i="31"/>
  <c r="AL227" i="31" s="1"/>
  <c r="AI227" i="31"/>
  <c r="AG227" i="31"/>
  <c r="AE227" i="31"/>
  <c r="AC227" i="31"/>
  <c r="W227" i="31"/>
  <c r="U227" i="31"/>
  <c r="S227" i="31"/>
  <c r="Q227" i="31"/>
  <c r="AM226" i="31"/>
  <c r="AK226" i="31"/>
  <c r="AL226" i="31" s="1"/>
  <c r="AI226" i="31"/>
  <c r="AG226" i="31"/>
  <c r="AE226" i="31"/>
  <c r="AC226" i="31"/>
  <c r="W226" i="31"/>
  <c r="U226" i="31"/>
  <c r="S226" i="31"/>
  <c r="Q226" i="31"/>
  <c r="AM225" i="31"/>
  <c r="AK225" i="31"/>
  <c r="AL225" i="31" s="1"/>
  <c r="AI225" i="31"/>
  <c r="AG225" i="31"/>
  <c r="AE225" i="31"/>
  <c r="AC225" i="31"/>
  <c r="W225" i="31"/>
  <c r="U225" i="31"/>
  <c r="S225" i="31"/>
  <c r="Q225" i="31"/>
  <c r="AM224" i="31"/>
  <c r="AK224" i="31"/>
  <c r="AL224" i="31" s="1"/>
  <c r="AI224" i="31"/>
  <c r="AG224" i="31"/>
  <c r="AE224" i="31"/>
  <c r="AC224" i="31"/>
  <c r="W224" i="31"/>
  <c r="U224" i="31"/>
  <c r="S224" i="31"/>
  <c r="Q224" i="31"/>
  <c r="AM223" i="31"/>
  <c r="AK223" i="31"/>
  <c r="AL223" i="31" s="1"/>
  <c r="AI223" i="31"/>
  <c r="AG223" i="31"/>
  <c r="AE223" i="31"/>
  <c r="AC223" i="31"/>
  <c r="W223" i="31"/>
  <c r="U223" i="31"/>
  <c r="S223" i="31"/>
  <c r="Q223" i="31"/>
  <c r="AM222" i="31"/>
  <c r="AK222" i="31"/>
  <c r="AL222" i="31" s="1"/>
  <c r="AI222" i="31"/>
  <c r="AG222" i="31"/>
  <c r="AE222" i="31"/>
  <c r="AC222" i="31"/>
  <c r="W222" i="31"/>
  <c r="U222" i="31"/>
  <c r="S222" i="31"/>
  <c r="Q222" i="31"/>
  <c r="AM221" i="31"/>
  <c r="AK221" i="31"/>
  <c r="AL221" i="31" s="1"/>
  <c r="AI221" i="31"/>
  <c r="AG221" i="31"/>
  <c r="AE221" i="31"/>
  <c r="AC221" i="31"/>
  <c r="W221" i="31"/>
  <c r="U221" i="31"/>
  <c r="S221" i="31"/>
  <c r="Q221" i="31"/>
  <c r="AM220" i="31"/>
  <c r="AK220" i="31"/>
  <c r="AL220" i="31" s="1"/>
  <c r="AI220" i="31"/>
  <c r="AG220" i="31"/>
  <c r="AE220" i="31"/>
  <c r="AC220" i="31"/>
  <c r="W220" i="31"/>
  <c r="U220" i="31"/>
  <c r="S220" i="31"/>
  <c r="Q220" i="31"/>
  <c r="AM219" i="31"/>
  <c r="AK219" i="31"/>
  <c r="AL219" i="31" s="1"/>
  <c r="AI219" i="31"/>
  <c r="AG219" i="31"/>
  <c r="AE219" i="31"/>
  <c r="AC219" i="31"/>
  <c r="W219" i="31"/>
  <c r="U219" i="31"/>
  <c r="S219" i="31"/>
  <c r="Q219" i="31"/>
  <c r="AM218" i="31"/>
  <c r="AK218" i="31"/>
  <c r="AL218" i="31" s="1"/>
  <c r="AI218" i="31"/>
  <c r="AG218" i="31"/>
  <c r="AE218" i="31"/>
  <c r="AC218" i="31"/>
  <c r="W218" i="31"/>
  <c r="U218" i="31"/>
  <c r="S218" i="31"/>
  <c r="Q218" i="31"/>
  <c r="AM217" i="31"/>
  <c r="AK217" i="31"/>
  <c r="AL217" i="31" s="1"/>
  <c r="AI217" i="31"/>
  <c r="AG217" i="31"/>
  <c r="AE217" i="31"/>
  <c r="AC217" i="31"/>
  <c r="W217" i="31"/>
  <c r="U217" i="31"/>
  <c r="S217" i="31"/>
  <c r="Q217" i="31"/>
  <c r="AM216" i="31"/>
  <c r="AK216" i="31"/>
  <c r="AL216" i="31" s="1"/>
  <c r="AI216" i="31"/>
  <c r="AG216" i="31"/>
  <c r="AE216" i="31"/>
  <c r="AC216" i="31"/>
  <c r="W216" i="31"/>
  <c r="U216" i="31"/>
  <c r="S216" i="31"/>
  <c r="Q216" i="31"/>
  <c r="AM215" i="31"/>
  <c r="AK215" i="31"/>
  <c r="AL215" i="31" s="1"/>
  <c r="AI215" i="31"/>
  <c r="AG215" i="31"/>
  <c r="AE215" i="31"/>
  <c r="AC215" i="31"/>
  <c r="W215" i="31"/>
  <c r="U215" i="31"/>
  <c r="S215" i="31"/>
  <c r="Q215" i="31"/>
  <c r="AM214" i="31"/>
  <c r="AK214" i="31"/>
  <c r="AL214" i="31" s="1"/>
  <c r="AI214" i="31"/>
  <c r="AG214" i="31"/>
  <c r="AE214" i="31"/>
  <c r="AC214" i="31"/>
  <c r="W214" i="31"/>
  <c r="U214" i="31"/>
  <c r="S214" i="31"/>
  <c r="Q214" i="31"/>
  <c r="AM213" i="31"/>
  <c r="AK213" i="31"/>
  <c r="AL213" i="31" s="1"/>
  <c r="AI213" i="31"/>
  <c r="AG213" i="31"/>
  <c r="AE213" i="31"/>
  <c r="AC213" i="31"/>
  <c r="W213" i="31"/>
  <c r="U213" i="31"/>
  <c r="S213" i="31"/>
  <c r="Q213" i="31"/>
  <c r="AM212" i="31"/>
  <c r="AK212" i="31"/>
  <c r="AL212" i="31" s="1"/>
  <c r="AI212" i="31"/>
  <c r="AG212" i="31"/>
  <c r="AE212" i="31"/>
  <c r="AC212" i="31"/>
  <c r="W212" i="31"/>
  <c r="U212" i="31"/>
  <c r="S212" i="31"/>
  <c r="Q212" i="31"/>
  <c r="AM211" i="31"/>
  <c r="AK211" i="31"/>
  <c r="AL211" i="31" s="1"/>
  <c r="AI211" i="31"/>
  <c r="AG211" i="31"/>
  <c r="AE211" i="31"/>
  <c r="AC211" i="31"/>
  <c r="W211" i="31"/>
  <c r="U211" i="31"/>
  <c r="S211" i="31"/>
  <c r="Q211" i="31"/>
  <c r="AM210" i="31"/>
  <c r="AK210" i="31"/>
  <c r="AL210" i="31" s="1"/>
  <c r="AI210" i="31"/>
  <c r="AG210" i="31"/>
  <c r="AE210" i="31"/>
  <c r="AC210" i="31"/>
  <c r="W210" i="31"/>
  <c r="U210" i="31"/>
  <c r="S210" i="31"/>
  <c r="Q210" i="31"/>
  <c r="AM209" i="31"/>
  <c r="AK209" i="31"/>
  <c r="AL209" i="31" s="1"/>
  <c r="AI209" i="31"/>
  <c r="AG209" i="31"/>
  <c r="AE209" i="31"/>
  <c r="AC209" i="31"/>
  <c r="W209" i="31"/>
  <c r="U209" i="31"/>
  <c r="S209" i="31"/>
  <c r="Q209" i="31"/>
  <c r="AM208" i="31"/>
  <c r="AK208" i="31"/>
  <c r="AL208" i="31" s="1"/>
  <c r="AI208" i="31"/>
  <c r="AG208" i="31"/>
  <c r="AE208" i="31"/>
  <c r="AC208" i="31"/>
  <c r="W208" i="31"/>
  <c r="U208" i="31"/>
  <c r="S208" i="31"/>
  <c r="Q208" i="31"/>
  <c r="AM207" i="31"/>
  <c r="AK207" i="31"/>
  <c r="AL207" i="31" s="1"/>
  <c r="AI207" i="31"/>
  <c r="AG207" i="31"/>
  <c r="AE207" i="31"/>
  <c r="AC207" i="31"/>
  <c r="W207" i="31"/>
  <c r="U207" i="31"/>
  <c r="S207" i="31"/>
  <c r="Q207" i="31"/>
  <c r="AM206" i="31"/>
  <c r="AK206" i="31"/>
  <c r="AL206" i="31" s="1"/>
  <c r="AI206" i="31"/>
  <c r="AG206" i="31"/>
  <c r="AE206" i="31"/>
  <c r="AC206" i="31"/>
  <c r="W206" i="31"/>
  <c r="U206" i="31"/>
  <c r="S206" i="31"/>
  <c r="Q206" i="31"/>
  <c r="AM205" i="31"/>
  <c r="AK205" i="31"/>
  <c r="AL205" i="31" s="1"/>
  <c r="AI205" i="31"/>
  <c r="AG205" i="31"/>
  <c r="AE205" i="31"/>
  <c r="AC205" i="31"/>
  <c r="W205" i="31"/>
  <c r="U205" i="31"/>
  <c r="S205" i="31"/>
  <c r="Q205" i="31"/>
  <c r="AM204" i="31"/>
  <c r="AK204" i="31"/>
  <c r="AL204" i="31" s="1"/>
  <c r="AI204" i="31"/>
  <c r="AG204" i="31"/>
  <c r="AE204" i="31"/>
  <c r="AC204" i="31"/>
  <c r="W204" i="31"/>
  <c r="U204" i="31"/>
  <c r="S204" i="31"/>
  <c r="Q204" i="31"/>
  <c r="AM203" i="31"/>
  <c r="AK203" i="31"/>
  <c r="AL203" i="31" s="1"/>
  <c r="AI203" i="31"/>
  <c r="AG203" i="31"/>
  <c r="AE203" i="31"/>
  <c r="AC203" i="31"/>
  <c r="W203" i="31"/>
  <c r="U203" i="31"/>
  <c r="S203" i="31"/>
  <c r="Q203" i="31"/>
  <c r="AM202" i="31"/>
  <c r="AK202" i="31"/>
  <c r="AL202" i="31" s="1"/>
  <c r="AI202" i="31"/>
  <c r="AG202" i="31"/>
  <c r="AE202" i="31"/>
  <c r="AC202" i="31"/>
  <c r="W202" i="31"/>
  <c r="U202" i="31"/>
  <c r="S202" i="31"/>
  <c r="Q202" i="31"/>
  <c r="AM201" i="31"/>
  <c r="AK201" i="31"/>
  <c r="AL201" i="31" s="1"/>
  <c r="AI201" i="31"/>
  <c r="AG201" i="31"/>
  <c r="AE201" i="31"/>
  <c r="AC201" i="31"/>
  <c r="W201" i="31"/>
  <c r="U201" i="31"/>
  <c r="S201" i="31"/>
  <c r="Q201" i="31"/>
  <c r="AM200" i="31"/>
  <c r="AK200" i="31"/>
  <c r="AL200" i="31" s="1"/>
  <c r="AI200" i="31"/>
  <c r="AG200" i="31"/>
  <c r="AE200" i="31"/>
  <c r="AC200" i="31"/>
  <c r="W200" i="31"/>
  <c r="U200" i="31"/>
  <c r="S200" i="31"/>
  <c r="Q200" i="31"/>
  <c r="AM199" i="31"/>
  <c r="AK199" i="31"/>
  <c r="AL199" i="31" s="1"/>
  <c r="AI199" i="31"/>
  <c r="AG199" i="31"/>
  <c r="AE199" i="31"/>
  <c r="AC199" i="31"/>
  <c r="W199" i="31"/>
  <c r="U199" i="31"/>
  <c r="S199" i="31"/>
  <c r="Q199" i="31"/>
  <c r="AM198" i="31"/>
  <c r="AK198" i="31"/>
  <c r="AL198" i="31" s="1"/>
  <c r="AI198" i="31"/>
  <c r="AG198" i="31"/>
  <c r="AE198" i="31"/>
  <c r="AC198" i="31"/>
  <c r="W198" i="31"/>
  <c r="U198" i="31"/>
  <c r="S198" i="31"/>
  <c r="Q198" i="31"/>
  <c r="AM197" i="31"/>
  <c r="AK197" i="31"/>
  <c r="AL197" i="31" s="1"/>
  <c r="AI197" i="31"/>
  <c r="AG197" i="31"/>
  <c r="AE197" i="31"/>
  <c r="AC197" i="31"/>
  <c r="W197" i="31"/>
  <c r="U197" i="31"/>
  <c r="S197" i="31"/>
  <c r="Q197" i="31"/>
  <c r="AM196" i="31"/>
  <c r="AK196" i="31"/>
  <c r="AL196" i="31" s="1"/>
  <c r="AI196" i="31"/>
  <c r="AG196" i="31"/>
  <c r="AE196" i="31"/>
  <c r="AC196" i="31"/>
  <c r="W196" i="31"/>
  <c r="U196" i="31"/>
  <c r="S196" i="31"/>
  <c r="Q196" i="31"/>
  <c r="AM195" i="31"/>
  <c r="AK195" i="31"/>
  <c r="AL195" i="31" s="1"/>
  <c r="AI195" i="31"/>
  <c r="AG195" i="31"/>
  <c r="AE195" i="31"/>
  <c r="AC195" i="31"/>
  <c r="W195" i="31"/>
  <c r="U195" i="31"/>
  <c r="S195" i="31"/>
  <c r="Q195" i="31"/>
  <c r="AM194" i="31"/>
  <c r="AK194" i="31"/>
  <c r="AL194" i="31" s="1"/>
  <c r="AI194" i="31"/>
  <c r="AG194" i="31"/>
  <c r="AE194" i="31"/>
  <c r="AC194" i="31"/>
  <c r="W194" i="31"/>
  <c r="U194" i="31"/>
  <c r="S194" i="31"/>
  <c r="Q194" i="31"/>
  <c r="AM193" i="31"/>
  <c r="AK193" i="31"/>
  <c r="AL193" i="31" s="1"/>
  <c r="AI193" i="31"/>
  <c r="AG193" i="31"/>
  <c r="AE193" i="31"/>
  <c r="AC193" i="31"/>
  <c r="W193" i="31"/>
  <c r="U193" i="31"/>
  <c r="S193" i="31"/>
  <c r="Q193" i="31"/>
  <c r="AM192" i="31"/>
  <c r="AK192" i="31"/>
  <c r="AL192" i="31" s="1"/>
  <c r="AI192" i="31"/>
  <c r="AG192" i="31"/>
  <c r="AE192" i="31"/>
  <c r="AC192" i="31"/>
  <c r="W192" i="31"/>
  <c r="U192" i="31"/>
  <c r="S192" i="31"/>
  <c r="Q192" i="31"/>
  <c r="AM191" i="31"/>
  <c r="AK191" i="31"/>
  <c r="AL191" i="31" s="1"/>
  <c r="AI191" i="31"/>
  <c r="AG191" i="31"/>
  <c r="AE191" i="31"/>
  <c r="AC191" i="31"/>
  <c r="W191" i="31"/>
  <c r="U191" i="31"/>
  <c r="S191" i="31"/>
  <c r="Q191" i="31"/>
  <c r="AM190" i="31"/>
  <c r="AK190" i="31"/>
  <c r="AL190" i="31" s="1"/>
  <c r="AI190" i="31"/>
  <c r="AG190" i="31"/>
  <c r="AE190" i="31"/>
  <c r="AC190" i="31"/>
  <c r="W190" i="31"/>
  <c r="U190" i="31"/>
  <c r="S190" i="31"/>
  <c r="Q190" i="31"/>
  <c r="AM189" i="31"/>
  <c r="AK189" i="31"/>
  <c r="AL189" i="31" s="1"/>
  <c r="AI189" i="31"/>
  <c r="AG189" i="31"/>
  <c r="AE189" i="31"/>
  <c r="AC189" i="31"/>
  <c r="W189" i="31"/>
  <c r="U189" i="31"/>
  <c r="S189" i="31"/>
  <c r="Q189" i="31"/>
  <c r="AM188" i="31"/>
  <c r="AK188" i="31"/>
  <c r="AL188" i="31" s="1"/>
  <c r="AI188" i="31"/>
  <c r="AG188" i="31"/>
  <c r="AE188" i="31"/>
  <c r="AC188" i="31"/>
  <c r="W188" i="31"/>
  <c r="U188" i="31"/>
  <c r="S188" i="31"/>
  <c r="Q188" i="31"/>
  <c r="AM187" i="31"/>
  <c r="AK187" i="31"/>
  <c r="AL187" i="31" s="1"/>
  <c r="AI187" i="31"/>
  <c r="AG187" i="31"/>
  <c r="AE187" i="31"/>
  <c r="AC187" i="31"/>
  <c r="W187" i="31"/>
  <c r="U187" i="31"/>
  <c r="S187" i="31"/>
  <c r="Q187" i="31"/>
  <c r="AM186" i="31"/>
  <c r="AK186" i="31"/>
  <c r="AL186" i="31" s="1"/>
  <c r="AI186" i="31"/>
  <c r="AG186" i="31"/>
  <c r="AE186" i="31"/>
  <c r="AC186" i="31"/>
  <c r="W186" i="31"/>
  <c r="U186" i="31"/>
  <c r="S186" i="31"/>
  <c r="Q186" i="31"/>
  <c r="AM185" i="31"/>
  <c r="AK185" i="31"/>
  <c r="AL185" i="31" s="1"/>
  <c r="AI185" i="31"/>
  <c r="AG185" i="31"/>
  <c r="AE185" i="31"/>
  <c r="AC185" i="31"/>
  <c r="W185" i="31"/>
  <c r="U185" i="31"/>
  <c r="S185" i="31"/>
  <c r="Q185" i="31"/>
  <c r="AM184" i="31"/>
  <c r="AK184" i="31"/>
  <c r="AL184" i="31" s="1"/>
  <c r="AI184" i="31"/>
  <c r="AG184" i="31"/>
  <c r="AE184" i="31"/>
  <c r="AC184" i="31"/>
  <c r="W184" i="31"/>
  <c r="U184" i="31"/>
  <c r="S184" i="31"/>
  <c r="Q184" i="31"/>
  <c r="AM183" i="31"/>
  <c r="AK183" i="31"/>
  <c r="AL183" i="31" s="1"/>
  <c r="AI183" i="31"/>
  <c r="AG183" i="31"/>
  <c r="AE183" i="31"/>
  <c r="AC183" i="31"/>
  <c r="W183" i="31"/>
  <c r="U183" i="31"/>
  <c r="S183" i="31"/>
  <c r="Q183" i="31"/>
  <c r="AM182" i="31"/>
  <c r="AK182" i="31"/>
  <c r="AL182" i="31" s="1"/>
  <c r="AI182" i="31"/>
  <c r="AG182" i="31"/>
  <c r="AE182" i="31"/>
  <c r="AC182" i="31"/>
  <c r="W182" i="31"/>
  <c r="U182" i="31"/>
  <c r="S182" i="31"/>
  <c r="Q182" i="31"/>
  <c r="AM181" i="31"/>
  <c r="AK181" i="31"/>
  <c r="AL181" i="31" s="1"/>
  <c r="AI181" i="31"/>
  <c r="AG181" i="31"/>
  <c r="AE181" i="31"/>
  <c r="AC181" i="31"/>
  <c r="W181" i="31"/>
  <c r="U181" i="31"/>
  <c r="S181" i="31"/>
  <c r="Q181" i="31"/>
  <c r="AM180" i="31"/>
  <c r="AK180" i="31"/>
  <c r="AL180" i="31" s="1"/>
  <c r="AI180" i="31"/>
  <c r="AG180" i="31"/>
  <c r="AE180" i="31"/>
  <c r="AC180" i="31"/>
  <c r="W180" i="31"/>
  <c r="U180" i="31"/>
  <c r="S180" i="31"/>
  <c r="Q180" i="31"/>
  <c r="AM179" i="31"/>
  <c r="AK179" i="31"/>
  <c r="AL179" i="31" s="1"/>
  <c r="AI179" i="31"/>
  <c r="AG179" i="31"/>
  <c r="AE179" i="31"/>
  <c r="AC179" i="31"/>
  <c r="W179" i="31"/>
  <c r="U179" i="31"/>
  <c r="S179" i="31"/>
  <c r="Q179" i="31"/>
  <c r="AM178" i="31"/>
  <c r="AK178" i="31"/>
  <c r="AL178" i="31" s="1"/>
  <c r="AI178" i="31"/>
  <c r="AG178" i="31"/>
  <c r="AE178" i="31"/>
  <c r="AC178" i="31"/>
  <c r="W178" i="31"/>
  <c r="U178" i="31"/>
  <c r="S178" i="31"/>
  <c r="Q178" i="31"/>
  <c r="AM177" i="31"/>
  <c r="AK177" i="31"/>
  <c r="AL177" i="31" s="1"/>
  <c r="AI177" i="31"/>
  <c r="AG177" i="31"/>
  <c r="AE177" i="31"/>
  <c r="AC177" i="31"/>
  <c r="W177" i="31"/>
  <c r="U177" i="31"/>
  <c r="S177" i="31"/>
  <c r="Q177" i="31"/>
  <c r="AM176" i="31"/>
  <c r="AK176" i="31"/>
  <c r="AL176" i="31" s="1"/>
  <c r="AI176" i="31"/>
  <c r="AG176" i="31"/>
  <c r="AE176" i="31"/>
  <c r="AC176" i="31"/>
  <c r="W176" i="31"/>
  <c r="U176" i="31"/>
  <c r="S176" i="31"/>
  <c r="Q176" i="31"/>
  <c r="AM175" i="31"/>
  <c r="AK175" i="31"/>
  <c r="AL175" i="31" s="1"/>
  <c r="AI175" i="31"/>
  <c r="AG175" i="31"/>
  <c r="AE175" i="31"/>
  <c r="AC175" i="31"/>
  <c r="W175" i="31"/>
  <c r="U175" i="31"/>
  <c r="S175" i="31"/>
  <c r="Q175" i="31"/>
  <c r="AM174" i="31"/>
  <c r="AK174" i="31"/>
  <c r="AL174" i="31" s="1"/>
  <c r="AI174" i="31"/>
  <c r="AG174" i="31"/>
  <c r="AE174" i="31"/>
  <c r="AC174" i="31"/>
  <c r="W174" i="31"/>
  <c r="U174" i="31"/>
  <c r="S174" i="31"/>
  <c r="Q174" i="31"/>
  <c r="AM173" i="31"/>
  <c r="AK173" i="31"/>
  <c r="AL173" i="31" s="1"/>
  <c r="AI173" i="31"/>
  <c r="AG173" i="31"/>
  <c r="AE173" i="31"/>
  <c r="AC173" i="31"/>
  <c r="W173" i="31"/>
  <c r="U173" i="31"/>
  <c r="S173" i="31"/>
  <c r="Q173" i="31"/>
  <c r="AM172" i="31"/>
  <c r="AK172" i="31"/>
  <c r="AL172" i="31" s="1"/>
  <c r="AI172" i="31"/>
  <c r="AG172" i="31"/>
  <c r="AE172" i="31"/>
  <c r="AC172" i="31"/>
  <c r="W172" i="31"/>
  <c r="U172" i="31"/>
  <c r="S172" i="31"/>
  <c r="Q172" i="31"/>
  <c r="AM171" i="31"/>
  <c r="AK171" i="31"/>
  <c r="AL171" i="31" s="1"/>
  <c r="AI171" i="31"/>
  <c r="AG171" i="31"/>
  <c r="AE171" i="31"/>
  <c r="AC171" i="31"/>
  <c r="W171" i="31"/>
  <c r="U171" i="31"/>
  <c r="S171" i="31"/>
  <c r="Q171" i="31"/>
  <c r="AM170" i="31"/>
  <c r="AK170" i="31"/>
  <c r="AL170" i="31" s="1"/>
  <c r="AI170" i="31"/>
  <c r="AG170" i="31"/>
  <c r="AE170" i="31"/>
  <c r="AC170" i="31"/>
  <c r="W170" i="31"/>
  <c r="U170" i="31"/>
  <c r="S170" i="31"/>
  <c r="Q170" i="31"/>
  <c r="AM169" i="31"/>
  <c r="AK169" i="31"/>
  <c r="AL169" i="31" s="1"/>
  <c r="AI169" i="31"/>
  <c r="AG169" i="31"/>
  <c r="AE169" i="31"/>
  <c r="AC169" i="31"/>
  <c r="W169" i="31"/>
  <c r="U169" i="31"/>
  <c r="S169" i="31"/>
  <c r="Q169" i="31"/>
  <c r="AM168" i="31"/>
  <c r="AK168" i="31"/>
  <c r="AL168" i="31" s="1"/>
  <c r="AI168" i="31"/>
  <c r="AG168" i="31"/>
  <c r="AE168" i="31"/>
  <c r="AC168" i="31"/>
  <c r="W168" i="31"/>
  <c r="U168" i="31"/>
  <c r="S168" i="31"/>
  <c r="Q168" i="31"/>
  <c r="AM167" i="31"/>
  <c r="AK167" i="31"/>
  <c r="AL167" i="31" s="1"/>
  <c r="AI167" i="31"/>
  <c r="AG167" i="31"/>
  <c r="AE167" i="31"/>
  <c r="AC167" i="31"/>
  <c r="W167" i="31"/>
  <c r="U167" i="31"/>
  <c r="S167" i="31"/>
  <c r="Q167" i="31"/>
  <c r="AM166" i="31"/>
  <c r="AK166" i="31"/>
  <c r="AL166" i="31" s="1"/>
  <c r="AI166" i="31"/>
  <c r="AG166" i="31"/>
  <c r="AE166" i="31"/>
  <c r="AC166" i="31"/>
  <c r="W166" i="31"/>
  <c r="U166" i="31"/>
  <c r="S166" i="31"/>
  <c r="Q166" i="31"/>
  <c r="AM165" i="31"/>
  <c r="AK165" i="31"/>
  <c r="AL165" i="31" s="1"/>
  <c r="AI165" i="31"/>
  <c r="AG165" i="31"/>
  <c r="AE165" i="31"/>
  <c r="AC165" i="31"/>
  <c r="W165" i="31"/>
  <c r="U165" i="31"/>
  <c r="S165" i="31"/>
  <c r="Q165" i="31"/>
  <c r="AM164" i="31"/>
  <c r="AK164" i="31"/>
  <c r="AL164" i="31" s="1"/>
  <c r="AI164" i="31"/>
  <c r="AG164" i="31"/>
  <c r="AE164" i="31"/>
  <c r="AC164" i="31"/>
  <c r="W164" i="31"/>
  <c r="U164" i="31"/>
  <c r="S164" i="31"/>
  <c r="Q164" i="31"/>
  <c r="AM163" i="31"/>
  <c r="AK163" i="31"/>
  <c r="AL163" i="31" s="1"/>
  <c r="AI163" i="31"/>
  <c r="AG163" i="31"/>
  <c r="AE163" i="31"/>
  <c r="AC163" i="31"/>
  <c r="W163" i="31"/>
  <c r="U163" i="31"/>
  <c r="S163" i="31"/>
  <c r="Q163" i="31"/>
  <c r="AM162" i="31"/>
  <c r="AK162" i="31"/>
  <c r="AL162" i="31" s="1"/>
  <c r="AI162" i="31"/>
  <c r="AG162" i="31"/>
  <c r="AE162" i="31"/>
  <c r="AC162" i="31"/>
  <c r="W162" i="31"/>
  <c r="U162" i="31"/>
  <c r="S162" i="31"/>
  <c r="Q162" i="31"/>
  <c r="AM161" i="31"/>
  <c r="AK161" i="31"/>
  <c r="AL161" i="31" s="1"/>
  <c r="AI161" i="31"/>
  <c r="AG161" i="31"/>
  <c r="AE161" i="31"/>
  <c r="AC161" i="31"/>
  <c r="W161" i="31"/>
  <c r="U161" i="31"/>
  <c r="S161" i="31"/>
  <c r="Q161" i="31"/>
  <c r="AM160" i="31"/>
  <c r="AK160" i="31"/>
  <c r="AL160" i="31" s="1"/>
  <c r="AI160" i="31"/>
  <c r="AG160" i="31"/>
  <c r="AE160" i="31"/>
  <c r="AC160" i="31"/>
  <c r="W160" i="31"/>
  <c r="U160" i="31"/>
  <c r="S160" i="31"/>
  <c r="Q160" i="31"/>
  <c r="AM159" i="31"/>
  <c r="AK159" i="31"/>
  <c r="AL159" i="31" s="1"/>
  <c r="AI159" i="31"/>
  <c r="AG159" i="31"/>
  <c r="AE159" i="31"/>
  <c r="AC159" i="31"/>
  <c r="W159" i="31"/>
  <c r="U159" i="31"/>
  <c r="S159" i="31"/>
  <c r="Q159" i="31"/>
  <c r="AM158" i="31"/>
  <c r="AK158" i="31"/>
  <c r="AL158" i="31" s="1"/>
  <c r="AI158" i="31"/>
  <c r="AG158" i="31"/>
  <c r="AE158" i="31"/>
  <c r="AC158" i="31"/>
  <c r="W158" i="31"/>
  <c r="U158" i="31"/>
  <c r="S158" i="31"/>
  <c r="Q158" i="31"/>
  <c r="AM157" i="31"/>
  <c r="AK157" i="31"/>
  <c r="AL157" i="31" s="1"/>
  <c r="AI157" i="31"/>
  <c r="AG157" i="31"/>
  <c r="AE157" i="31"/>
  <c r="AC157" i="31"/>
  <c r="W157" i="31"/>
  <c r="U157" i="31"/>
  <c r="S157" i="31"/>
  <c r="Q157" i="31"/>
  <c r="AM156" i="31"/>
  <c r="AK156" i="31"/>
  <c r="AL156" i="31" s="1"/>
  <c r="AI156" i="31"/>
  <c r="AG156" i="31"/>
  <c r="AE156" i="31"/>
  <c r="AC156" i="31"/>
  <c r="W156" i="31"/>
  <c r="U156" i="31"/>
  <c r="S156" i="31"/>
  <c r="Q156" i="31"/>
  <c r="AM155" i="31"/>
  <c r="AK155" i="31"/>
  <c r="AL155" i="31" s="1"/>
  <c r="AI155" i="31"/>
  <c r="AG155" i="31"/>
  <c r="AE155" i="31"/>
  <c r="AC155" i="31"/>
  <c r="W155" i="31"/>
  <c r="U155" i="31"/>
  <c r="S155" i="31"/>
  <c r="Q155" i="31"/>
  <c r="AM154" i="31"/>
  <c r="AK154" i="31"/>
  <c r="AL154" i="31" s="1"/>
  <c r="AI154" i="31"/>
  <c r="AG154" i="31"/>
  <c r="AE154" i="31"/>
  <c r="AC154" i="31"/>
  <c r="W154" i="31"/>
  <c r="U154" i="31"/>
  <c r="S154" i="31"/>
  <c r="Q154" i="31"/>
  <c r="AM153" i="31"/>
  <c r="AK153" i="31"/>
  <c r="AL153" i="31" s="1"/>
  <c r="AI153" i="31"/>
  <c r="AG153" i="31"/>
  <c r="AE153" i="31"/>
  <c r="AC153" i="31"/>
  <c r="W153" i="31"/>
  <c r="U153" i="31"/>
  <c r="S153" i="31"/>
  <c r="Q153" i="31"/>
  <c r="AM152" i="31"/>
  <c r="AK152" i="31"/>
  <c r="AL152" i="31" s="1"/>
  <c r="AI152" i="31"/>
  <c r="AG152" i="31"/>
  <c r="AE152" i="31"/>
  <c r="AC152" i="31"/>
  <c r="W152" i="31"/>
  <c r="U152" i="31"/>
  <c r="S152" i="31"/>
  <c r="Q152" i="31"/>
  <c r="AM151" i="31"/>
  <c r="AK151" i="31"/>
  <c r="AL151" i="31" s="1"/>
  <c r="AI151" i="31"/>
  <c r="AG151" i="31"/>
  <c r="AE151" i="31"/>
  <c r="AC151" i="31"/>
  <c r="W151" i="31"/>
  <c r="U151" i="31"/>
  <c r="S151" i="31"/>
  <c r="Q151" i="31"/>
  <c r="AM150" i="31"/>
  <c r="AK150" i="31"/>
  <c r="AL150" i="31" s="1"/>
  <c r="AI150" i="31"/>
  <c r="AG150" i="31"/>
  <c r="AE150" i="31"/>
  <c r="AC150" i="31"/>
  <c r="W150" i="31"/>
  <c r="U150" i="31"/>
  <c r="S150" i="31"/>
  <c r="Q150" i="31"/>
  <c r="AM149" i="31"/>
  <c r="AK149" i="31"/>
  <c r="AL149" i="31" s="1"/>
  <c r="AI149" i="31"/>
  <c r="AG149" i="31"/>
  <c r="AE149" i="31"/>
  <c r="AC149" i="31"/>
  <c r="W149" i="31"/>
  <c r="U149" i="31"/>
  <c r="S149" i="31"/>
  <c r="Q149" i="31"/>
  <c r="AM148" i="31"/>
  <c r="AK148" i="31"/>
  <c r="AL148" i="31" s="1"/>
  <c r="AI148" i="31"/>
  <c r="AG148" i="31"/>
  <c r="AE148" i="31"/>
  <c r="AC148" i="31"/>
  <c r="W148" i="31"/>
  <c r="U148" i="31"/>
  <c r="S148" i="31"/>
  <c r="Q148" i="31"/>
  <c r="AM147" i="31"/>
  <c r="AK147" i="31"/>
  <c r="AL147" i="31" s="1"/>
  <c r="AI147" i="31"/>
  <c r="AG147" i="31"/>
  <c r="AE147" i="31"/>
  <c r="AC147" i="31"/>
  <c r="W147" i="31"/>
  <c r="U147" i="31"/>
  <c r="S147" i="31"/>
  <c r="Q147" i="31"/>
  <c r="AM146" i="31"/>
  <c r="AK146" i="31"/>
  <c r="AL146" i="31" s="1"/>
  <c r="AI146" i="31"/>
  <c r="AG146" i="31"/>
  <c r="AE146" i="31"/>
  <c r="AC146" i="31"/>
  <c r="W146" i="31"/>
  <c r="U146" i="31"/>
  <c r="S146" i="31"/>
  <c r="Q146" i="31"/>
  <c r="AM145" i="31"/>
  <c r="AK145" i="31"/>
  <c r="AL145" i="31" s="1"/>
  <c r="AI145" i="31"/>
  <c r="AG145" i="31"/>
  <c r="AE145" i="31"/>
  <c r="AC145" i="31"/>
  <c r="W145" i="31"/>
  <c r="U145" i="31"/>
  <c r="S145" i="31"/>
  <c r="Q145" i="31"/>
  <c r="AM144" i="31"/>
  <c r="AK144" i="31"/>
  <c r="AL144" i="31" s="1"/>
  <c r="AI144" i="31"/>
  <c r="AG144" i="31"/>
  <c r="AE144" i="31"/>
  <c r="AC144" i="31"/>
  <c r="W144" i="31"/>
  <c r="U144" i="31"/>
  <c r="S144" i="31"/>
  <c r="Q144" i="31"/>
  <c r="AM143" i="31"/>
  <c r="AK143" i="31"/>
  <c r="AL143" i="31" s="1"/>
  <c r="AI143" i="31"/>
  <c r="AG143" i="31"/>
  <c r="AE143" i="31"/>
  <c r="AC143" i="31"/>
  <c r="W143" i="31"/>
  <c r="U143" i="31"/>
  <c r="S143" i="31"/>
  <c r="Q143" i="31"/>
  <c r="AM142" i="31"/>
  <c r="AK142" i="31"/>
  <c r="AL142" i="31" s="1"/>
  <c r="AI142" i="31"/>
  <c r="AG142" i="31"/>
  <c r="AE142" i="31"/>
  <c r="AC142" i="31"/>
  <c r="W142" i="31"/>
  <c r="U142" i="31"/>
  <c r="S142" i="31"/>
  <c r="Q142" i="31"/>
  <c r="AM141" i="31"/>
  <c r="AK141" i="31"/>
  <c r="AL141" i="31" s="1"/>
  <c r="AI141" i="31"/>
  <c r="AG141" i="31"/>
  <c r="AE141" i="31"/>
  <c r="AC141" i="31"/>
  <c r="W141" i="31"/>
  <c r="U141" i="31"/>
  <c r="S141" i="31"/>
  <c r="Q141" i="31"/>
  <c r="AM140" i="31"/>
  <c r="AK140" i="31"/>
  <c r="AL140" i="31" s="1"/>
  <c r="AI140" i="31"/>
  <c r="AG140" i="31"/>
  <c r="AE140" i="31"/>
  <c r="AC140" i="31"/>
  <c r="W140" i="31"/>
  <c r="U140" i="31"/>
  <c r="S140" i="31"/>
  <c r="Q140" i="31"/>
  <c r="AM139" i="31"/>
  <c r="AK139" i="31"/>
  <c r="AL139" i="31" s="1"/>
  <c r="AI139" i="31"/>
  <c r="AG139" i="31"/>
  <c r="AE139" i="31"/>
  <c r="AC139" i="31"/>
  <c r="W139" i="31"/>
  <c r="U139" i="31"/>
  <c r="S139" i="31"/>
  <c r="Q139" i="31"/>
  <c r="AM135" i="31"/>
  <c r="AK135" i="31"/>
  <c r="AL135" i="31" s="1"/>
  <c r="AG135" i="31"/>
  <c r="AE135" i="31"/>
  <c r="AC135" i="31"/>
  <c r="W135" i="31"/>
  <c r="U135" i="31"/>
  <c r="S135" i="31"/>
  <c r="Q135" i="31"/>
  <c r="AM134" i="31"/>
  <c r="AK134" i="31"/>
  <c r="AL134" i="31" s="1"/>
  <c r="AI134" i="31"/>
  <c r="AG134" i="31"/>
  <c r="AE134" i="31"/>
  <c r="AC134" i="31"/>
  <c r="W134" i="31"/>
  <c r="U134" i="31"/>
  <c r="S134" i="31"/>
  <c r="Q134" i="31"/>
  <c r="AM133" i="31"/>
  <c r="AK133" i="31"/>
  <c r="AL133" i="31" s="1"/>
  <c r="AI133" i="31"/>
  <c r="AG133" i="31"/>
  <c r="AE133" i="31"/>
  <c r="AC133" i="31"/>
  <c r="W133" i="31"/>
  <c r="U133" i="31"/>
  <c r="S133" i="31"/>
  <c r="Q133" i="31"/>
  <c r="AM132" i="31"/>
  <c r="AK132" i="31"/>
  <c r="AL132" i="31" s="1"/>
  <c r="AI132" i="31"/>
  <c r="AG132" i="31"/>
  <c r="AE132" i="31"/>
  <c r="AC132" i="31"/>
  <c r="W132" i="31"/>
  <c r="U132" i="31"/>
  <c r="S132" i="31"/>
  <c r="Q132" i="31"/>
  <c r="AM131" i="31"/>
  <c r="AK131" i="31"/>
  <c r="AL131" i="31" s="1"/>
  <c r="AI131" i="31"/>
  <c r="AG131" i="31"/>
  <c r="AE131" i="31"/>
  <c r="AC131" i="31"/>
  <c r="W131" i="31"/>
  <c r="U131" i="31"/>
  <c r="S131" i="31"/>
  <c r="Q131" i="31"/>
  <c r="AM130" i="31"/>
  <c r="AK130" i="31"/>
  <c r="AL130" i="31" s="1"/>
  <c r="AI130" i="31"/>
  <c r="AG130" i="31"/>
  <c r="AE130" i="31"/>
  <c r="AC130" i="31"/>
  <c r="W130" i="31"/>
  <c r="U130" i="31"/>
  <c r="S130" i="31"/>
  <c r="Q130" i="31"/>
  <c r="AM129" i="31"/>
  <c r="AK129" i="31"/>
  <c r="AL129" i="31" s="1"/>
  <c r="AG129" i="31"/>
  <c r="AE129" i="31"/>
  <c r="AC129" i="31"/>
  <c r="W129" i="31"/>
  <c r="U129" i="31"/>
  <c r="S129" i="31"/>
  <c r="Q129" i="31"/>
  <c r="AM128" i="31"/>
  <c r="AK128" i="31"/>
  <c r="AL128" i="31" s="1"/>
  <c r="AG128" i="31"/>
  <c r="AE128" i="31"/>
  <c r="AC128" i="31"/>
  <c r="W128" i="31"/>
  <c r="U128" i="31"/>
  <c r="S128" i="31"/>
  <c r="Q128" i="31"/>
  <c r="AM127" i="31"/>
  <c r="AK127" i="31"/>
  <c r="AL127" i="31" s="1"/>
  <c r="AG127" i="31"/>
  <c r="AE127" i="31"/>
  <c r="AC127" i="31"/>
  <c r="U127" i="31"/>
  <c r="Q127" i="31"/>
  <c r="AM124" i="31"/>
  <c r="AK124" i="31"/>
  <c r="AL124" i="31" s="1"/>
  <c r="AI124" i="31"/>
  <c r="AG124" i="31"/>
  <c r="AE124" i="31"/>
  <c r="AC124" i="31"/>
  <c r="U124" i="31"/>
  <c r="Q124" i="31"/>
  <c r="AM123" i="31"/>
  <c r="AK123" i="31"/>
  <c r="AL123" i="31" s="1"/>
  <c r="AI123" i="31"/>
  <c r="AG123" i="31"/>
  <c r="AE123" i="31"/>
  <c r="AC123" i="31"/>
  <c r="U123" i="31"/>
  <c r="Q123" i="31"/>
  <c r="AM122" i="31"/>
  <c r="AK122" i="31"/>
  <c r="AL122" i="31" s="1"/>
  <c r="AI122" i="31"/>
  <c r="AG122" i="31"/>
  <c r="AE122" i="31"/>
  <c r="AC122" i="31"/>
  <c r="U122" i="31"/>
  <c r="Q122" i="31"/>
  <c r="AM121" i="31"/>
  <c r="AK121" i="31"/>
  <c r="AL121" i="31" s="1"/>
  <c r="AI121" i="31"/>
  <c r="AG121" i="31"/>
  <c r="AE121" i="31"/>
  <c r="AC121" i="31"/>
  <c r="U121" i="31"/>
  <c r="Q121" i="31"/>
  <c r="AM120" i="31"/>
  <c r="AK120" i="31"/>
  <c r="AL120" i="31" s="1"/>
  <c r="AI120" i="31"/>
  <c r="AG120" i="31"/>
  <c r="AE120" i="31"/>
  <c r="AC120" i="31"/>
  <c r="U120" i="31"/>
  <c r="Q120" i="31"/>
  <c r="AM119" i="31"/>
  <c r="AK119" i="31"/>
  <c r="AL119" i="31" s="1"/>
  <c r="AI119" i="31"/>
  <c r="AG119" i="31"/>
  <c r="AE119" i="31"/>
  <c r="AC119" i="31"/>
  <c r="U119" i="31"/>
  <c r="Q119" i="31"/>
  <c r="AM118" i="31"/>
  <c r="AK118" i="31"/>
  <c r="AL118" i="31" s="1"/>
  <c r="AI118" i="31"/>
  <c r="AG118" i="31"/>
  <c r="AE118" i="31"/>
  <c r="AC118" i="31"/>
  <c r="U118" i="31"/>
  <c r="Q118" i="31"/>
  <c r="AM117" i="31"/>
  <c r="AK117" i="31"/>
  <c r="AL117" i="31" s="1"/>
  <c r="AI117" i="31"/>
  <c r="AG117" i="31"/>
  <c r="AE117" i="31"/>
  <c r="AC117" i="31"/>
  <c r="U117" i="31"/>
  <c r="Q117" i="31"/>
  <c r="AM116" i="31"/>
  <c r="AK116" i="31"/>
  <c r="AL116" i="31" s="1"/>
  <c r="AI116" i="31"/>
  <c r="AG116" i="31"/>
  <c r="AE116" i="31"/>
  <c r="AC116" i="31"/>
  <c r="U116" i="31"/>
  <c r="Q116" i="31"/>
  <c r="AM115" i="31"/>
  <c r="AK115" i="31"/>
  <c r="AL115" i="31" s="1"/>
  <c r="AI115" i="31"/>
  <c r="AG115" i="31"/>
  <c r="AE115" i="31"/>
  <c r="AC115" i="31"/>
  <c r="U115" i="31"/>
  <c r="Q115" i="31"/>
  <c r="AM114" i="31"/>
  <c r="AK114" i="31"/>
  <c r="AL114" i="31" s="1"/>
  <c r="AI114" i="31"/>
  <c r="AG114" i="31"/>
  <c r="AE114" i="31"/>
  <c r="AC114" i="31"/>
  <c r="U114" i="31"/>
  <c r="Q114" i="31"/>
  <c r="AM113" i="31"/>
  <c r="AK113" i="31"/>
  <c r="AL113" i="31" s="1"/>
  <c r="AI113" i="31"/>
  <c r="AG113" i="31"/>
  <c r="AE113" i="31"/>
  <c r="AC113" i="31"/>
  <c r="U113" i="31"/>
  <c r="Q113" i="31"/>
  <c r="AM112" i="31"/>
  <c r="AK112" i="31"/>
  <c r="AL112" i="31" s="1"/>
  <c r="AI112" i="31"/>
  <c r="AG112" i="31"/>
  <c r="AE112" i="31"/>
  <c r="AC112" i="31"/>
  <c r="U112" i="31"/>
  <c r="Q112" i="31"/>
  <c r="AM111" i="31"/>
  <c r="AK111" i="31"/>
  <c r="AL111" i="31" s="1"/>
  <c r="AI111" i="31"/>
  <c r="AG111" i="31"/>
  <c r="AE111" i="31"/>
  <c r="AC111" i="31"/>
  <c r="U111" i="31"/>
  <c r="Q111" i="31"/>
  <c r="AM110" i="31"/>
  <c r="AK110" i="31"/>
  <c r="AL110" i="31" s="1"/>
  <c r="AI110" i="31"/>
  <c r="AG110" i="31"/>
  <c r="AE110" i="31"/>
  <c r="AC110" i="31"/>
  <c r="U110" i="31"/>
  <c r="Q110" i="31"/>
  <c r="AM108" i="31"/>
  <c r="AK108" i="31"/>
  <c r="AL108" i="31" s="1"/>
  <c r="AI108" i="31"/>
  <c r="AG108" i="31"/>
  <c r="AE108" i="31"/>
  <c r="AC108" i="31"/>
  <c r="U108" i="31"/>
  <c r="Q108" i="31"/>
  <c r="AM107" i="31"/>
  <c r="AK107" i="31"/>
  <c r="AL107" i="31" s="1"/>
  <c r="AI107" i="31"/>
  <c r="AG107" i="31"/>
  <c r="AE107" i="31"/>
  <c r="AC107" i="31"/>
  <c r="U107" i="31"/>
  <c r="Q107" i="31"/>
  <c r="AM106" i="31"/>
  <c r="AK106" i="31"/>
  <c r="AL106" i="31" s="1"/>
  <c r="AI106" i="31"/>
  <c r="AG106" i="31"/>
  <c r="AE106" i="31"/>
  <c r="AC106" i="31"/>
  <c r="U106" i="31"/>
  <c r="Q106" i="31"/>
  <c r="AM105" i="31"/>
  <c r="AK105" i="31"/>
  <c r="AL105" i="31" s="1"/>
  <c r="AI105" i="31"/>
  <c r="AG105" i="31"/>
  <c r="AE105" i="31"/>
  <c r="AC105" i="31"/>
  <c r="U105" i="31"/>
  <c r="Q105" i="31"/>
  <c r="AM104" i="31"/>
  <c r="AK104" i="31"/>
  <c r="AL104" i="31" s="1"/>
  <c r="AI104" i="31"/>
  <c r="AG104" i="31"/>
  <c r="AE104" i="31"/>
  <c r="AC104" i="31"/>
  <c r="U104" i="31"/>
  <c r="Q104" i="31"/>
  <c r="AM103" i="31"/>
  <c r="AK103" i="31"/>
  <c r="AL103" i="31" s="1"/>
  <c r="AI103" i="31"/>
  <c r="AG103" i="31"/>
  <c r="AE103" i="31"/>
  <c r="AC103" i="31"/>
  <c r="U103" i="31"/>
  <c r="Q103" i="31"/>
  <c r="AM102" i="31"/>
  <c r="AK102" i="31"/>
  <c r="AL102" i="31" s="1"/>
  <c r="AI102" i="31"/>
  <c r="AG102" i="31"/>
  <c r="AE102" i="31"/>
  <c r="AC102" i="31"/>
  <c r="U102" i="31"/>
  <c r="Q102" i="31"/>
  <c r="AM101" i="31"/>
  <c r="AK101" i="31"/>
  <c r="AL101" i="31" s="1"/>
  <c r="AG101" i="31"/>
  <c r="AE101" i="31"/>
  <c r="AC101" i="31"/>
  <c r="U101" i="31"/>
  <c r="Q101" i="31"/>
  <c r="AM100" i="31"/>
  <c r="AK100" i="31"/>
  <c r="AL100" i="31" s="1"/>
  <c r="AG100" i="31"/>
  <c r="AE100" i="31"/>
  <c r="AC100" i="31"/>
  <c r="U100" i="31"/>
  <c r="Q100" i="31"/>
  <c r="AK99" i="31"/>
  <c r="AI99" i="31"/>
  <c r="AG99" i="31"/>
  <c r="U99" i="31"/>
  <c r="Q99" i="31"/>
  <c r="AM98" i="31"/>
  <c r="AK98" i="31"/>
  <c r="AL98" i="31" s="1"/>
  <c r="AI98" i="31"/>
  <c r="AG98" i="31"/>
  <c r="AE98" i="31"/>
  <c r="AC98" i="31"/>
  <c r="U98" i="31"/>
  <c r="Q98" i="31"/>
  <c r="AM97" i="31"/>
  <c r="AK97" i="31"/>
  <c r="AL97" i="31" s="1"/>
  <c r="AI97" i="31"/>
  <c r="AG97" i="31"/>
  <c r="AE97" i="31"/>
  <c r="AC97" i="31"/>
  <c r="U97" i="31"/>
  <c r="Q97" i="31"/>
  <c r="AM96" i="31"/>
  <c r="AK96" i="31"/>
  <c r="AL96" i="31" s="1"/>
  <c r="AG96" i="31"/>
  <c r="AE96" i="31"/>
  <c r="AC96" i="31"/>
  <c r="U96" i="31"/>
  <c r="Q96" i="31"/>
  <c r="AM95" i="31"/>
  <c r="AK95" i="31"/>
  <c r="AL95" i="31" s="1"/>
  <c r="AI95" i="31"/>
  <c r="AG95" i="31"/>
  <c r="AE95" i="31"/>
  <c r="AC95" i="31"/>
  <c r="U95" i="31"/>
  <c r="Q95" i="31"/>
  <c r="AM94" i="31"/>
  <c r="AK94" i="31"/>
  <c r="AL94" i="31" s="1"/>
  <c r="AG94" i="31"/>
  <c r="AE94" i="31"/>
  <c r="AC94" i="31"/>
  <c r="U94" i="31"/>
  <c r="Q94" i="31"/>
  <c r="AK93" i="31"/>
  <c r="AI93" i="31"/>
  <c r="AG93" i="31"/>
  <c r="U93" i="31"/>
  <c r="Q93" i="31"/>
  <c r="AM92" i="31"/>
  <c r="AK92" i="31"/>
  <c r="AL92" i="31" s="1"/>
  <c r="AI92" i="31"/>
  <c r="AG92" i="31"/>
  <c r="AE92" i="31"/>
  <c r="AC92" i="31"/>
  <c r="U92" i="31"/>
  <c r="Q92" i="31"/>
  <c r="AM91" i="31"/>
  <c r="AK91" i="31"/>
  <c r="AL91" i="31" s="1"/>
  <c r="AI91" i="31"/>
  <c r="AG91" i="31"/>
  <c r="AE91" i="31"/>
  <c r="AC91" i="31"/>
  <c r="U91" i="31"/>
  <c r="Q91" i="31"/>
  <c r="AM90" i="31"/>
  <c r="AK90" i="31"/>
  <c r="AL90" i="31" s="1"/>
  <c r="AI90" i="31"/>
  <c r="AG90" i="31"/>
  <c r="AE90" i="31"/>
  <c r="AC90" i="31"/>
  <c r="U90" i="31"/>
  <c r="Q90" i="31"/>
  <c r="AM89" i="31"/>
  <c r="AK89" i="31"/>
  <c r="AL89" i="31" s="1"/>
  <c r="AI89" i="31"/>
  <c r="AG89" i="31"/>
  <c r="AE89" i="31"/>
  <c r="AC89" i="31"/>
  <c r="U89" i="31"/>
  <c r="Q89" i="31"/>
  <c r="AM88" i="31"/>
  <c r="AK88" i="31"/>
  <c r="AL88" i="31" s="1"/>
  <c r="AG88" i="31"/>
  <c r="AE88" i="31"/>
  <c r="AC88" i="31"/>
  <c r="U88" i="31"/>
  <c r="Q88" i="31"/>
  <c r="AM87" i="31"/>
  <c r="AK87" i="31"/>
  <c r="AL87" i="31" s="1"/>
  <c r="AG87" i="31"/>
  <c r="AE87" i="31"/>
  <c r="AC87" i="31"/>
  <c r="U87" i="31"/>
  <c r="Q87" i="31"/>
  <c r="AM86" i="31"/>
  <c r="AK86" i="31"/>
  <c r="AL86" i="31" s="1"/>
  <c r="AI86" i="31"/>
  <c r="AG86" i="31"/>
  <c r="AE86" i="31"/>
  <c r="AC86" i="31"/>
  <c r="U86" i="31"/>
  <c r="Q86" i="31"/>
  <c r="AM85" i="31"/>
  <c r="AK85" i="31"/>
  <c r="AL85" i="31" s="1"/>
  <c r="AI85" i="31"/>
  <c r="AG85" i="31"/>
  <c r="AE85" i="31"/>
  <c r="AC85" i="31"/>
  <c r="U85" i="31"/>
  <c r="Q85" i="31"/>
  <c r="AM84" i="31"/>
  <c r="AK84" i="31"/>
  <c r="AL84" i="31" s="1"/>
  <c r="AG84" i="31"/>
  <c r="AE84" i="31"/>
  <c r="AC84" i="31"/>
  <c r="U84" i="31"/>
  <c r="Q84" i="31"/>
  <c r="AM83" i="31"/>
  <c r="AK83" i="31"/>
  <c r="AL83" i="31" s="1"/>
  <c r="AG83" i="31"/>
  <c r="AE83" i="31"/>
  <c r="AC83" i="31"/>
  <c r="U83" i="31"/>
  <c r="Q83" i="31"/>
  <c r="AM82" i="31"/>
  <c r="AK82" i="31"/>
  <c r="AL82" i="31" s="1"/>
  <c r="AI82" i="31"/>
  <c r="AG82" i="31"/>
  <c r="AE82" i="31"/>
  <c r="AC82" i="31"/>
  <c r="U82" i="31"/>
  <c r="Q82" i="31"/>
  <c r="AM81" i="31"/>
  <c r="AK81" i="31"/>
  <c r="AL81" i="31" s="1"/>
  <c r="AI81" i="31"/>
  <c r="AG81" i="31"/>
  <c r="AE81" i="31"/>
  <c r="AC81" i="31"/>
  <c r="U81" i="31"/>
  <c r="Q81" i="31"/>
  <c r="AM80" i="31"/>
  <c r="AK80" i="31"/>
  <c r="AL80" i="31" s="1"/>
  <c r="AI80" i="31"/>
  <c r="AG80" i="31"/>
  <c r="AE80" i="31"/>
  <c r="AC80" i="31"/>
  <c r="U80" i="31"/>
  <c r="Q80" i="31"/>
  <c r="AM79" i="31"/>
  <c r="AK79" i="31"/>
  <c r="AL79" i="31" s="1"/>
  <c r="AI79" i="31"/>
  <c r="AG79" i="31"/>
  <c r="AE79" i="31"/>
  <c r="AC79" i="31"/>
  <c r="U79" i="31"/>
  <c r="Q79" i="31"/>
  <c r="AM78" i="31"/>
  <c r="AK78" i="31"/>
  <c r="AL78" i="31" s="1"/>
  <c r="AI78" i="31"/>
  <c r="AG78" i="31"/>
  <c r="AE78" i="31"/>
  <c r="AC78" i="31"/>
  <c r="U78" i="31"/>
  <c r="Q78" i="31"/>
  <c r="AM77" i="31"/>
  <c r="AK77" i="31"/>
  <c r="AL77" i="31" s="1"/>
  <c r="AI77" i="31"/>
  <c r="AG77" i="31"/>
  <c r="AE77" i="31"/>
  <c r="AC77" i="31"/>
  <c r="U77" i="31"/>
  <c r="Q77" i="31"/>
  <c r="AM76" i="31"/>
  <c r="AK76" i="31"/>
  <c r="AL76" i="31" s="1"/>
  <c r="AI76" i="31"/>
  <c r="AG76" i="31"/>
  <c r="AE76" i="31"/>
  <c r="AC76" i="31"/>
  <c r="U76" i="31"/>
  <c r="Q76" i="31"/>
  <c r="AM75" i="31"/>
  <c r="AK75" i="31"/>
  <c r="AL75" i="31" s="1"/>
  <c r="AI75" i="31"/>
  <c r="AG75" i="31"/>
  <c r="AE75" i="31"/>
  <c r="AC75" i="31"/>
  <c r="U75" i="31"/>
  <c r="Q75" i="31"/>
  <c r="AM74" i="31"/>
  <c r="AK74" i="31"/>
  <c r="AL74" i="31" s="1"/>
  <c r="AI74" i="31"/>
  <c r="AG74" i="31"/>
  <c r="AE74" i="31"/>
  <c r="AC74" i="31"/>
  <c r="U74" i="31"/>
  <c r="Q74" i="31"/>
  <c r="AM73" i="31"/>
  <c r="AK73" i="31"/>
  <c r="AL73" i="31" s="1"/>
  <c r="AI73" i="31"/>
  <c r="AG73" i="31"/>
  <c r="AE73" i="31"/>
  <c r="AC73" i="31"/>
  <c r="U73" i="31"/>
  <c r="Q73" i="31"/>
  <c r="AM72" i="31"/>
  <c r="AK72" i="31"/>
  <c r="AL72" i="31" s="1"/>
  <c r="AI72" i="31"/>
  <c r="AG72" i="31"/>
  <c r="AE72" i="31"/>
  <c r="AC72" i="31"/>
  <c r="U72" i="31"/>
  <c r="Q72" i="31"/>
  <c r="AM71" i="31"/>
  <c r="AK71" i="31"/>
  <c r="AL71" i="31" s="1"/>
  <c r="AI71" i="31"/>
  <c r="AG71" i="31"/>
  <c r="AE71" i="31"/>
  <c r="AC71" i="31"/>
  <c r="U71" i="31"/>
  <c r="Q71" i="31"/>
  <c r="AM70" i="31"/>
  <c r="AK70" i="31"/>
  <c r="AL70" i="31" s="1"/>
  <c r="AI70" i="31"/>
  <c r="AG70" i="31"/>
  <c r="AE70" i="31"/>
  <c r="AC70" i="31"/>
  <c r="U70" i="31"/>
  <c r="Q70" i="31"/>
  <c r="AM67" i="31"/>
  <c r="AK67" i="31"/>
  <c r="AL67" i="31" s="1"/>
  <c r="AI67" i="31"/>
  <c r="AG67" i="31"/>
  <c r="AE67" i="31"/>
  <c r="AC67" i="31"/>
  <c r="U67" i="31"/>
  <c r="Q67" i="31"/>
  <c r="AM66" i="31"/>
  <c r="AK66" i="31"/>
  <c r="AL66" i="31" s="1"/>
  <c r="AI66" i="31"/>
  <c r="AG66" i="31"/>
  <c r="AE66" i="31"/>
  <c r="AC66" i="31"/>
  <c r="U66" i="31"/>
  <c r="Q66" i="31"/>
  <c r="AM65" i="31"/>
  <c r="AK65" i="31"/>
  <c r="AL65" i="31" s="1"/>
  <c r="AI65" i="31"/>
  <c r="AG65" i="31"/>
  <c r="AE65" i="31"/>
  <c r="AC65" i="31"/>
  <c r="U65" i="31"/>
  <c r="Q65" i="31"/>
  <c r="AM64" i="31"/>
  <c r="AK64" i="31"/>
  <c r="AL64" i="31" s="1"/>
  <c r="AI64" i="31"/>
  <c r="AG64" i="31"/>
  <c r="AE64" i="31"/>
  <c r="AC64" i="31"/>
  <c r="U64" i="31"/>
  <c r="Q64" i="31"/>
  <c r="AM63" i="31"/>
  <c r="AK63" i="31"/>
  <c r="AL63" i="31" s="1"/>
  <c r="AG63" i="31"/>
  <c r="AE63" i="31"/>
  <c r="AC63" i="31"/>
  <c r="U63" i="31"/>
  <c r="Q63" i="31"/>
  <c r="AK62" i="31"/>
  <c r="AG62" i="31"/>
  <c r="U62" i="31"/>
  <c r="Q62" i="31"/>
  <c r="AM61" i="31"/>
  <c r="AK61" i="31"/>
  <c r="AL61" i="31" s="1"/>
  <c r="AI61" i="31"/>
  <c r="AG61" i="31"/>
  <c r="AE61" i="31"/>
  <c r="AC61" i="31"/>
  <c r="U61" i="31"/>
  <c r="Q61" i="31"/>
  <c r="AM60" i="31"/>
  <c r="AK60" i="31"/>
  <c r="AL60" i="31" s="1"/>
  <c r="AI60" i="31"/>
  <c r="AG60" i="31"/>
  <c r="AE60" i="31"/>
  <c r="AC60" i="31"/>
  <c r="U60" i="31"/>
  <c r="Q60" i="31"/>
  <c r="AM59" i="31"/>
  <c r="AK59" i="31"/>
  <c r="AL59" i="31" s="1"/>
  <c r="AI59" i="31"/>
  <c r="AG59" i="31"/>
  <c r="AE59" i="31"/>
  <c r="AC59" i="31"/>
  <c r="U59" i="31"/>
  <c r="Q59" i="31"/>
  <c r="AM58" i="31"/>
  <c r="AK58" i="31"/>
  <c r="AL58" i="31" s="1"/>
  <c r="AI58" i="31"/>
  <c r="AG58" i="31"/>
  <c r="AE58" i="31"/>
  <c r="AC58" i="31"/>
  <c r="U58" i="31"/>
  <c r="Q58" i="31"/>
  <c r="AM57" i="31"/>
  <c r="AK57" i="31"/>
  <c r="AL57" i="31" s="1"/>
  <c r="AI57" i="31"/>
  <c r="AG57" i="31"/>
  <c r="AE57" i="31"/>
  <c r="AC57" i="31"/>
  <c r="U57" i="31"/>
  <c r="Q57" i="31"/>
  <c r="AM56" i="31"/>
  <c r="AK56" i="31"/>
  <c r="AL56" i="31" s="1"/>
  <c r="AI56" i="31"/>
  <c r="AG56" i="31"/>
  <c r="AE56" i="31"/>
  <c r="AC56" i="31"/>
  <c r="U56" i="31"/>
  <c r="Q56" i="31"/>
  <c r="AM55" i="31"/>
  <c r="AK55" i="31"/>
  <c r="AL55" i="31" s="1"/>
  <c r="AI55" i="31"/>
  <c r="AG55" i="31"/>
  <c r="AE55" i="31"/>
  <c r="AC55" i="31"/>
  <c r="U55" i="31"/>
  <c r="Q55" i="31"/>
  <c r="AM54" i="31"/>
  <c r="AK54" i="31"/>
  <c r="AL54" i="31" s="1"/>
  <c r="AI54" i="31"/>
  <c r="AG54" i="31"/>
  <c r="AE54" i="31"/>
  <c r="AC54" i="31"/>
  <c r="U54" i="31"/>
  <c r="Q54" i="31"/>
  <c r="AM53" i="31"/>
  <c r="AK53" i="31"/>
  <c r="AL53" i="31" s="1"/>
  <c r="AI53" i="31"/>
  <c r="AG53" i="31"/>
  <c r="AE53" i="31"/>
  <c r="AC53" i="31"/>
  <c r="U53" i="31"/>
  <c r="Q53" i="31"/>
  <c r="AM52" i="31"/>
  <c r="AK52" i="31"/>
  <c r="AL52" i="31" s="1"/>
  <c r="AI52" i="31"/>
  <c r="AG52" i="31"/>
  <c r="AE52" i="31"/>
  <c r="AC52" i="31"/>
  <c r="U52" i="31"/>
  <c r="Q52" i="31"/>
  <c r="AM51" i="31"/>
  <c r="AK51" i="31"/>
  <c r="AL51" i="31" s="1"/>
  <c r="AI51" i="31"/>
  <c r="AG51" i="31"/>
  <c r="AE51" i="31"/>
  <c r="AC51" i="31"/>
  <c r="U51" i="31"/>
  <c r="Q51" i="31"/>
  <c r="AM50" i="31"/>
  <c r="AK50" i="31"/>
  <c r="AL50" i="31" s="1"/>
  <c r="AI50" i="31"/>
  <c r="AG50" i="31"/>
  <c r="AE50" i="31"/>
  <c r="AC50" i="31"/>
  <c r="U50" i="31"/>
  <c r="Q50" i="31"/>
  <c r="AM49" i="31"/>
  <c r="AK49" i="31"/>
  <c r="AL49" i="31" s="1"/>
  <c r="AI49" i="31"/>
  <c r="AG49" i="31"/>
  <c r="AE49" i="31"/>
  <c r="AC49" i="31"/>
  <c r="U49" i="31"/>
  <c r="Q49" i="31"/>
  <c r="AM48" i="31"/>
  <c r="AK48" i="31"/>
  <c r="AL48" i="31" s="1"/>
  <c r="AI48" i="31"/>
  <c r="AG48" i="31"/>
  <c r="AE48" i="31"/>
  <c r="AC48" i="31"/>
  <c r="U48" i="31"/>
  <c r="Q48" i="31"/>
  <c r="AM47" i="31"/>
  <c r="AK47" i="31"/>
  <c r="AL47" i="31" s="1"/>
  <c r="AI47" i="31"/>
  <c r="AG47" i="31"/>
  <c r="AE47" i="31"/>
  <c r="AC47" i="31"/>
  <c r="U47" i="31"/>
  <c r="Q47" i="31"/>
  <c r="AM46" i="31"/>
  <c r="AK46" i="31"/>
  <c r="AL46" i="31" s="1"/>
  <c r="AI46" i="31"/>
  <c r="AG46" i="31"/>
  <c r="AE46" i="31"/>
  <c r="AC46" i="31"/>
  <c r="U46" i="31"/>
  <c r="Q46" i="31"/>
  <c r="AM45" i="31"/>
  <c r="AK45" i="31"/>
  <c r="AL45" i="31" s="1"/>
  <c r="AI45" i="31"/>
  <c r="AG45" i="31"/>
  <c r="AE45" i="31"/>
  <c r="AC45" i="31"/>
  <c r="U45" i="31"/>
  <c r="Q45" i="31"/>
  <c r="AM44" i="31"/>
  <c r="AK44" i="31"/>
  <c r="AL44" i="31" s="1"/>
  <c r="AI44" i="31"/>
  <c r="AG44" i="31"/>
  <c r="AE44" i="31"/>
  <c r="AC44" i="31"/>
  <c r="U44" i="31"/>
  <c r="Q44" i="31"/>
  <c r="AM43" i="31"/>
  <c r="AK43" i="31"/>
  <c r="AL43" i="31" s="1"/>
  <c r="AI43" i="31"/>
  <c r="AG43" i="31"/>
  <c r="AE43" i="31"/>
  <c r="AC43" i="31"/>
  <c r="U43" i="31"/>
  <c r="Q43" i="31"/>
  <c r="AM42" i="31"/>
  <c r="AK42" i="31"/>
  <c r="AL42" i="31" s="1"/>
  <c r="AI42" i="31"/>
  <c r="AG42" i="31"/>
  <c r="AE42" i="31"/>
  <c r="AC42" i="31"/>
  <c r="U42" i="31"/>
  <c r="Q42" i="31"/>
  <c r="AM41" i="31"/>
  <c r="AK41" i="31"/>
  <c r="AL41" i="31" s="1"/>
  <c r="AI41" i="31"/>
  <c r="AG41" i="31"/>
  <c r="AE41" i="31"/>
  <c r="AC41" i="31"/>
  <c r="U41" i="31"/>
  <c r="Q41" i="31"/>
  <c r="AM40" i="31"/>
  <c r="AK40" i="31"/>
  <c r="AL40" i="31" s="1"/>
  <c r="AI40" i="31"/>
  <c r="AG40" i="31"/>
  <c r="AE40" i="31"/>
  <c r="AC40" i="31"/>
  <c r="U40" i="31"/>
  <c r="Q40" i="31"/>
  <c r="AM39" i="31"/>
  <c r="AK39" i="31"/>
  <c r="AL39" i="31" s="1"/>
  <c r="AI39" i="31"/>
  <c r="AG39" i="31"/>
  <c r="AE39" i="31"/>
  <c r="AC39" i="31"/>
  <c r="U39" i="31"/>
  <c r="Q39" i="31"/>
  <c r="AM38" i="31"/>
  <c r="AK38" i="31"/>
  <c r="AL38" i="31" s="1"/>
  <c r="AI38" i="31"/>
  <c r="AG38" i="31"/>
  <c r="AE38" i="31"/>
  <c r="AC38" i="31"/>
  <c r="U38" i="31"/>
  <c r="Q38" i="31"/>
  <c r="AM32" i="31"/>
  <c r="AK32" i="31"/>
  <c r="AL32" i="31" s="1"/>
  <c r="AI32" i="31"/>
  <c r="AG32" i="31"/>
  <c r="AE32" i="31"/>
  <c r="AC32" i="31"/>
  <c r="U32" i="31"/>
  <c r="Q32" i="31"/>
  <c r="AM31" i="31"/>
  <c r="AK31" i="31"/>
  <c r="AL31" i="31" s="1"/>
  <c r="AI31" i="31"/>
  <c r="AG31" i="31"/>
  <c r="AE31" i="31"/>
  <c r="AC31" i="31"/>
  <c r="U31" i="31"/>
  <c r="Q31" i="31"/>
  <c r="AM30" i="31"/>
  <c r="AK30" i="31"/>
  <c r="AL30" i="31" s="1"/>
  <c r="AG30" i="31"/>
  <c r="AE30" i="31"/>
  <c r="AC30" i="31"/>
  <c r="U30" i="31"/>
  <c r="Q30" i="31"/>
  <c r="AM29" i="31"/>
  <c r="AK29" i="31"/>
  <c r="AL29" i="31" s="1"/>
  <c r="AI29" i="31"/>
  <c r="AG29" i="31"/>
  <c r="AE29" i="31"/>
  <c r="AC29" i="31"/>
  <c r="U29" i="31"/>
  <c r="Q29" i="31"/>
  <c r="AM28" i="31"/>
  <c r="AK28" i="31"/>
  <c r="AL28" i="31" s="1"/>
  <c r="AI28" i="31"/>
  <c r="AG28" i="31"/>
  <c r="AE28" i="31"/>
  <c r="AC28" i="31"/>
  <c r="U28" i="31"/>
  <c r="Q28" i="31"/>
  <c r="AM27" i="31"/>
  <c r="AK27" i="31"/>
  <c r="AL27" i="31" s="1"/>
  <c r="AI27" i="31"/>
  <c r="AG27" i="31"/>
  <c r="AE27" i="31"/>
  <c r="AC27" i="31"/>
  <c r="U27" i="31"/>
  <c r="Q27" i="31"/>
  <c r="AM26" i="31"/>
  <c r="AK26" i="31"/>
  <c r="AL26" i="31" s="1"/>
  <c r="AI26" i="31"/>
  <c r="AG26" i="31"/>
  <c r="AE26" i="31"/>
  <c r="AC26" i="31"/>
  <c r="U26" i="31"/>
  <c r="Q26" i="31"/>
  <c r="AM25" i="31"/>
  <c r="AK25" i="31"/>
  <c r="AL25" i="31" s="1"/>
  <c r="AI25" i="31"/>
  <c r="AG25" i="31"/>
  <c r="AE25" i="31"/>
  <c r="AC25" i="31"/>
  <c r="U25" i="31"/>
  <c r="Q25" i="31"/>
  <c r="AK24" i="31"/>
  <c r="AI24" i="31"/>
  <c r="AG24" i="31"/>
  <c r="U24" i="31"/>
  <c r="Q24" i="31"/>
  <c r="AM23" i="31"/>
  <c r="AK23" i="31"/>
  <c r="AL23" i="31" s="1"/>
  <c r="AI23" i="31"/>
  <c r="AG23" i="31"/>
  <c r="AE23" i="31"/>
  <c r="AC23" i="31"/>
  <c r="U23" i="31"/>
  <c r="Q23" i="31"/>
  <c r="AM22" i="31"/>
  <c r="AK22" i="31"/>
  <c r="AL22" i="31" s="1"/>
  <c r="AI22" i="31"/>
  <c r="AG22" i="31"/>
  <c r="AE22" i="31"/>
  <c r="AC22" i="31"/>
  <c r="U22" i="31"/>
  <c r="Q22" i="31"/>
  <c r="AM19" i="31"/>
  <c r="AK19" i="31"/>
  <c r="AL19" i="31" s="1"/>
  <c r="AI19" i="31"/>
  <c r="AG19" i="31"/>
  <c r="AE19" i="31"/>
  <c r="AC19" i="31"/>
  <c r="U19" i="31"/>
  <c r="Q19" i="31"/>
  <c r="AM18" i="31"/>
  <c r="AK18" i="31"/>
  <c r="AL18" i="31" s="1"/>
  <c r="AI18" i="31"/>
  <c r="AG18" i="31"/>
  <c r="AE18" i="31"/>
  <c r="AC18" i="31"/>
  <c r="U18" i="31"/>
  <c r="Q18" i="31"/>
  <c r="AM17" i="31"/>
  <c r="AK17" i="31"/>
  <c r="AL17" i="31" s="1"/>
  <c r="AI17" i="31"/>
  <c r="AG17" i="31"/>
  <c r="AE17" i="31"/>
  <c r="AC17" i="31"/>
  <c r="U17" i="31"/>
  <c r="Q17" i="31"/>
  <c r="AM16" i="31"/>
  <c r="AK16" i="31"/>
  <c r="AL16" i="31" s="1"/>
  <c r="AI16" i="31"/>
  <c r="AG16" i="31"/>
  <c r="AE16" i="31"/>
  <c r="AC16" i="31"/>
  <c r="U16" i="31"/>
  <c r="Q16" i="31"/>
  <c r="AM13" i="31"/>
  <c r="AK13" i="31"/>
  <c r="AL13" i="31" s="1"/>
  <c r="AG13" i="31"/>
  <c r="AE13" i="31"/>
  <c r="AC13" i="31"/>
  <c r="U13" i="31"/>
  <c r="Q13" i="31"/>
  <c r="AM12" i="31"/>
  <c r="AK12" i="31"/>
  <c r="AI12" i="31"/>
  <c r="AG12" i="31"/>
  <c r="AE12" i="31"/>
  <c r="AC12" i="31"/>
  <c r="W12" i="31"/>
  <c r="U12" i="31"/>
  <c r="S12" i="31"/>
  <c r="AM11" i="30"/>
  <c r="AK11" i="30"/>
  <c r="AE11" i="30"/>
  <c r="AC11" i="30"/>
  <c r="AI11" i="30"/>
  <c r="E6" i="4" s="1"/>
  <c r="AG11" i="30"/>
  <c r="W11" i="30"/>
  <c r="U11" i="30"/>
  <c r="S11" i="30"/>
  <c r="Q11" i="30"/>
  <c r="AR105" i="22"/>
  <c r="AU105" i="22" s="1"/>
  <c r="AZ105" i="22" s="1"/>
  <c r="AD105" i="22"/>
  <c r="AF105" i="22" s="1"/>
  <c r="AI105" i="22" s="1"/>
  <c r="Z105" i="22"/>
  <c r="W105" i="22"/>
  <c r="W66" i="30" s="1"/>
  <c r="S105" i="22"/>
  <c r="S66" i="30" s="1"/>
  <c r="AA66" i="30" s="1"/>
  <c r="AR131" i="22"/>
  <c r="AU131" i="22" s="1"/>
  <c r="AZ131" i="22" s="1"/>
  <c r="AD131" i="22"/>
  <c r="AF131" i="22" s="1"/>
  <c r="AI131" i="22" s="1"/>
  <c r="Z131" i="22"/>
  <c r="W131" i="22"/>
  <c r="W92" i="30" s="1"/>
  <c r="S131" i="22"/>
  <c r="S92" i="30" s="1"/>
  <c r="AA92" i="30" s="1"/>
  <c r="AR228" i="22"/>
  <c r="AU228" i="22" s="1"/>
  <c r="AZ228" i="22" s="1"/>
  <c r="AD228" i="22"/>
  <c r="AF228" i="22" s="1"/>
  <c r="AI228" i="22" s="1"/>
  <c r="Z228" i="22"/>
  <c r="W228" i="22"/>
  <c r="W157" i="30" s="1"/>
  <c r="S228" i="22"/>
  <c r="S157" i="30" s="1"/>
  <c r="AA157" i="30" s="1"/>
  <c r="AR223" i="22"/>
  <c r="AU223" i="22" s="1"/>
  <c r="AZ223" i="22" s="1"/>
  <c r="AD223" i="22"/>
  <c r="AF223" i="22" s="1"/>
  <c r="AI223" i="22" s="1"/>
  <c r="Z223" i="22"/>
  <c r="W223" i="22"/>
  <c r="W152" i="30" s="1"/>
  <c r="S223" i="22"/>
  <c r="S152" i="30" s="1"/>
  <c r="AA152" i="30" s="1"/>
  <c r="AR149" i="22"/>
  <c r="AU149" i="22" s="1"/>
  <c r="AZ149" i="22" s="1"/>
  <c r="AD149" i="22"/>
  <c r="AF149" i="22" s="1"/>
  <c r="AI149" i="22" s="1"/>
  <c r="Z149" i="22"/>
  <c r="W149" i="22"/>
  <c r="W110" i="30" s="1"/>
  <c r="S149" i="22"/>
  <c r="S110" i="30" s="1"/>
  <c r="AA110" i="30" s="1"/>
  <c r="AR148" i="22"/>
  <c r="AU148" i="22" s="1"/>
  <c r="AZ148" i="22" s="1"/>
  <c r="AD148" i="22"/>
  <c r="AF148" i="22" s="1"/>
  <c r="AI148" i="22" s="1"/>
  <c r="Z148" i="22"/>
  <c r="W148" i="22"/>
  <c r="W109" i="30" s="1"/>
  <c r="S148" i="22"/>
  <c r="S109" i="30" s="1"/>
  <c r="AA109" i="30" s="1"/>
  <c r="AL12" i="31"/>
  <c r="AL11" i="30"/>
  <c r="AM8" i="30"/>
  <c r="AK8" i="30"/>
  <c r="AL8" i="30" s="1"/>
  <c r="AI8" i="30"/>
  <c r="AG8" i="30"/>
  <c r="AH8" i="30" s="1"/>
  <c r="AE8" i="30"/>
  <c r="AC8" i="30"/>
  <c r="W8" i="30"/>
  <c r="U8" i="30"/>
  <c r="S8" i="30"/>
  <c r="AA8" i="30" s="1"/>
  <c r="Q8" i="30"/>
  <c r="Y8" i="30" s="1"/>
  <c r="AL12" i="29"/>
  <c r="V532" i="29"/>
  <c r="R532" i="29"/>
  <c r="AM9" i="28"/>
  <c r="AK9" i="28"/>
  <c r="AL9" i="28" s="1"/>
  <c r="AI9" i="28"/>
  <c r="AG9" i="28"/>
  <c r="AH9" i="28" s="1"/>
  <c r="AE9" i="28"/>
  <c r="AC9" i="28"/>
  <c r="W9" i="28"/>
  <c r="U9" i="28"/>
  <c r="S9" i="28"/>
  <c r="AA9" i="28" s="1"/>
  <c r="Q9" i="28"/>
  <c r="Y9" i="28" s="1"/>
  <c r="AL12" i="27"/>
  <c r="AH12" i="27"/>
  <c r="AM9" i="27"/>
  <c r="AK9" i="27"/>
  <c r="AL9" i="27" s="1"/>
  <c r="AI9" i="27"/>
  <c r="AG9" i="27"/>
  <c r="AH9" i="27" s="1"/>
  <c r="AE9" i="27"/>
  <c r="AC9" i="27"/>
  <c r="W9" i="27"/>
  <c r="U9" i="27"/>
  <c r="S9" i="27"/>
  <c r="AA9" i="27" s="1"/>
  <c r="Q9" i="27"/>
  <c r="Y9" i="27" s="1"/>
  <c r="AI8" i="27"/>
  <c r="AG8" i="27"/>
  <c r="AE8" i="27"/>
  <c r="AC8" i="27"/>
  <c r="W8" i="27"/>
  <c r="U8" i="27"/>
  <c r="S8" i="27"/>
  <c r="R8" i="27"/>
  <c r="Q8" i="27"/>
  <c r="Y7" i="20"/>
  <c r="Y8" i="20"/>
  <c r="Y9" i="20"/>
  <c r="Y25" i="20"/>
  <c r="Y26" i="20"/>
  <c r="Y27" i="20"/>
  <c r="Y28" i="20"/>
  <c r="Y29" i="20"/>
  <c r="Y46" i="20"/>
  <c r="AI88" i="31" s="1"/>
  <c r="Y55" i="20"/>
  <c r="AI87" i="31" s="1"/>
  <c r="Y56" i="20"/>
  <c r="AI96" i="31" s="1"/>
  <c r="Y57" i="20"/>
  <c r="Y58" i="20"/>
  <c r="Y59" i="20"/>
  <c r="AI84" i="31" s="1"/>
  <c r="Y60" i="20"/>
  <c r="AI100" i="31" s="1"/>
  <c r="Y61" i="20"/>
  <c r="AI101" i="31" s="1"/>
  <c r="Y95" i="20"/>
  <c r="AI127" i="31" s="1"/>
  <c r="Y96" i="20"/>
  <c r="AI128" i="31" s="1"/>
  <c r="Y97" i="20"/>
  <c r="AI129" i="31" s="1"/>
  <c r="AA129" i="31" s="1"/>
  <c r="Y98" i="20"/>
  <c r="AI135" i="31" s="1"/>
  <c r="AA135" i="31" s="1"/>
  <c r="Y111" i="20"/>
  <c r="Y124" i="20"/>
  <c r="Y125" i="20"/>
  <c r="Y126" i="20"/>
  <c r="AI33" i="31" s="1"/>
  <c r="AA33" i="31" s="1"/>
  <c r="Y127" i="20"/>
  <c r="Y128" i="20"/>
  <c r="Y129" i="20"/>
  <c r="Y130" i="20"/>
  <c r="Y131" i="20"/>
  <c r="Y132" i="20"/>
  <c r="Y133" i="20"/>
  <c r="Y134" i="20"/>
  <c r="Y135" i="20"/>
  <c r="Y136" i="20"/>
  <c r="Y137" i="20"/>
  <c r="Y138" i="20"/>
  <c r="Y139" i="20"/>
  <c r="Y140" i="20"/>
  <c r="Y141" i="20"/>
  <c r="Y142" i="20"/>
  <c r="Y143" i="20"/>
  <c r="Y144" i="20"/>
  <c r="Y145" i="20"/>
  <c r="Y146" i="20"/>
  <c r="Y147" i="20"/>
  <c r="Y148" i="20"/>
  <c r="Y149" i="20"/>
  <c r="Y150" i="20"/>
  <c r="Y151" i="20"/>
  <c r="Y152" i="20"/>
  <c r="Y153" i="20"/>
  <c r="Y154" i="20"/>
  <c r="Y155" i="20"/>
  <c r="Y156" i="20"/>
  <c r="Y157" i="20"/>
  <c r="Y158" i="20"/>
  <c r="Y159" i="20"/>
  <c r="Y160" i="20"/>
  <c r="Y161" i="20"/>
  <c r="Y162" i="20"/>
  <c r="Y163" i="20"/>
  <c r="Y164" i="20"/>
  <c r="Y165" i="20"/>
  <c r="Y166" i="20"/>
  <c r="Y167" i="20"/>
  <c r="Y168" i="20"/>
  <c r="Y169" i="20"/>
  <c r="Y170" i="20"/>
  <c r="Y171" i="20"/>
  <c r="Y172" i="20"/>
  <c r="Y173" i="20"/>
  <c r="Y174" i="20"/>
  <c r="Y175" i="20"/>
  <c r="Y176" i="20"/>
  <c r="Y177" i="20"/>
  <c r="Y178" i="20"/>
  <c r="Y179" i="20"/>
  <c r="Y180" i="20"/>
  <c r="Y181" i="20"/>
  <c r="Y182" i="20"/>
  <c r="Y183" i="20"/>
  <c r="Y184" i="20"/>
  <c r="Y185" i="20"/>
  <c r="Y186" i="20"/>
  <c r="Y187" i="20"/>
  <c r="Y188" i="20"/>
  <c r="Y189" i="20"/>
  <c r="Y190" i="20"/>
  <c r="Y191" i="20"/>
  <c r="Y192" i="20"/>
  <c r="Y193" i="20"/>
  <c r="Y194" i="20"/>
  <c r="Y195" i="20"/>
  <c r="Y196" i="20"/>
  <c r="Y197" i="20"/>
  <c r="Y198" i="20"/>
  <c r="Y199" i="20"/>
  <c r="Y200" i="20"/>
  <c r="Y201" i="20"/>
  <c r="Y202" i="20"/>
  <c r="Y203" i="20"/>
  <c r="Y204" i="20"/>
  <c r="Y205" i="20"/>
  <c r="Y206" i="20"/>
  <c r="Y207" i="20"/>
  <c r="Y208" i="20"/>
  <c r="Y209" i="20"/>
  <c r="Y210" i="20"/>
  <c r="Y211" i="20"/>
  <c r="Y212" i="20"/>
  <c r="Y213" i="20"/>
  <c r="Y214" i="20"/>
  <c r="Y215" i="20"/>
  <c r="Y216" i="20"/>
  <c r="Y217" i="20"/>
  <c r="Y218" i="20"/>
  <c r="Y219" i="20"/>
  <c r="Y220" i="20"/>
  <c r="Y221" i="20"/>
  <c r="Y222" i="20"/>
  <c r="Y223" i="20"/>
  <c r="Y224" i="20"/>
  <c r="Y225" i="20"/>
  <c r="Y226" i="20"/>
  <c r="Y227" i="20"/>
  <c r="Y228" i="20"/>
  <c r="Y229" i="20"/>
  <c r="Y230" i="20"/>
  <c r="Y231" i="20"/>
  <c r="Y232" i="20"/>
  <c r="Y233" i="20"/>
  <c r="Y234" i="20"/>
  <c r="Y235" i="20"/>
  <c r="Y236" i="20"/>
  <c r="Y237" i="20"/>
  <c r="Y238" i="20"/>
  <c r="Y239" i="20"/>
  <c r="Y240" i="20"/>
  <c r="Y241" i="20"/>
  <c r="Y242" i="20"/>
  <c r="Y243" i="20"/>
  <c r="Y244" i="20"/>
  <c r="Y245" i="20"/>
  <c r="Y246" i="20"/>
  <c r="Y247" i="20"/>
  <c r="Y248" i="20"/>
  <c r="Y249" i="20"/>
  <c r="Y250" i="20"/>
  <c r="Y251" i="20"/>
  <c r="Y252" i="20"/>
  <c r="Y253" i="20"/>
  <c r="Y254" i="20"/>
  <c r="Y255" i="20"/>
  <c r="Y256" i="20"/>
  <c r="Y257" i="20"/>
  <c r="Y258" i="20"/>
  <c r="Y259" i="20"/>
  <c r="Y260" i="20"/>
  <c r="Y261" i="20"/>
  <c r="Y262" i="20"/>
  <c r="Y263" i="20"/>
  <c r="Y264" i="20"/>
  <c r="Y265" i="20"/>
  <c r="Y266" i="20"/>
  <c r="Y267" i="20"/>
  <c r="Y268" i="20"/>
  <c r="Y269" i="20"/>
  <c r="Y270" i="20"/>
  <c r="Y271" i="20"/>
  <c r="Y272" i="20"/>
  <c r="Y273" i="20"/>
  <c r="Y274" i="20"/>
  <c r="Y275" i="20"/>
  <c r="Y276" i="20"/>
  <c r="Y277" i="20"/>
  <c r="Y278" i="20"/>
  <c r="Y279" i="20"/>
  <c r="Y280" i="20"/>
  <c r="Y281" i="20"/>
  <c r="Y282" i="20"/>
  <c r="Y283" i="20"/>
  <c r="Y284" i="20"/>
  <c r="Y285" i="20"/>
  <c r="Y286" i="20"/>
  <c r="Y287" i="20"/>
  <c r="Y288" i="20"/>
  <c r="Y289" i="20"/>
  <c r="Y290" i="20"/>
  <c r="Y291" i="20"/>
  <c r="Y292" i="20"/>
  <c r="Y293" i="20"/>
  <c r="Y294" i="20"/>
  <c r="Y295" i="20"/>
  <c r="Y296" i="20"/>
  <c r="Y297" i="20"/>
  <c r="Y298" i="20"/>
  <c r="Y299" i="20"/>
  <c r="Y300" i="20"/>
  <c r="Y301" i="20"/>
  <c r="Y302" i="20"/>
  <c r="Y303" i="20"/>
  <c r="Y304" i="20"/>
  <c r="Y305" i="20"/>
  <c r="Y306" i="20"/>
  <c r="Y307" i="20"/>
  <c r="Y308" i="20"/>
  <c r="Y309" i="20"/>
  <c r="Y310" i="20"/>
  <c r="Y311" i="20"/>
  <c r="Y312" i="20"/>
  <c r="Y313" i="20"/>
  <c r="Y314" i="20"/>
  <c r="Y315" i="20"/>
  <c r="Y316" i="20"/>
  <c r="Y317" i="20"/>
  <c r="Y318" i="20"/>
  <c r="Y319" i="20"/>
  <c r="Y320" i="20"/>
  <c r="Y321" i="20"/>
  <c r="Y322" i="20"/>
  <c r="Y323" i="20"/>
  <c r="Y324" i="20"/>
  <c r="Y325" i="20"/>
  <c r="Y326" i="20"/>
  <c r="Y327" i="20"/>
  <c r="Y328" i="20"/>
  <c r="Y329" i="20"/>
  <c r="Y330" i="20"/>
  <c r="Y331" i="20"/>
  <c r="Y332" i="20"/>
  <c r="Y333" i="20"/>
  <c r="Y334" i="20"/>
  <c r="Y335" i="20"/>
  <c r="Y336" i="20"/>
  <c r="Y337" i="20"/>
  <c r="Y338" i="20"/>
  <c r="Y339" i="20"/>
  <c r="Y340" i="20"/>
  <c r="Y341" i="20"/>
  <c r="Y342" i="20"/>
  <c r="Y343" i="20"/>
  <c r="Y344" i="20"/>
  <c r="Y345" i="20"/>
  <c r="Y346" i="20"/>
  <c r="Y347" i="20"/>
  <c r="Y348" i="20"/>
  <c r="Y349" i="20"/>
  <c r="Y350" i="20"/>
  <c r="Y351" i="20"/>
  <c r="Y352" i="20"/>
  <c r="Y353" i="20"/>
  <c r="Y354" i="20"/>
  <c r="Y355" i="20"/>
  <c r="Y356" i="20"/>
  <c r="Y357" i="20"/>
  <c r="Y358" i="20"/>
  <c r="Y359" i="20"/>
  <c r="Y360" i="20"/>
  <c r="Y361" i="20"/>
  <c r="Y362" i="20"/>
  <c r="Y363" i="20"/>
  <c r="Y364" i="20"/>
  <c r="Y365" i="20"/>
  <c r="Y366" i="20"/>
  <c r="Y367" i="20"/>
  <c r="Y368" i="20"/>
  <c r="Y369" i="20"/>
  <c r="Y370" i="20"/>
  <c r="Y371" i="20"/>
  <c r="Y372" i="20"/>
  <c r="Y373" i="20"/>
  <c r="Y374" i="20"/>
  <c r="Y375" i="20"/>
  <c r="Y376" i="20"/>
  <c r="Y377" i="20"/>
  <c r="Y378" i="20"/>
  <c r="Y379" i="20"/>
  <c r="Y380" i="20"/>
  <c r="Y381" i="20"/>
  <c r="Y382" i="20"/>
  <c r="Y383" i="20"/>
  <c r="Y384" i="20"/>
  <c r="Y385" i="20"/>
  <c r="Y386" i="20"/>
  <c r="Y387" i="20"/>
  <c r="Y388" i="20"/>
  <c r="Y389" i="20"/>
  <c r="Y390" i="20"/>
  <c r="Y391" i="20"/>
  <c r="Y392" i="20"/>
  <c r="Y393" i="20"/>
  <c r="Y394" i="20"/>
  <c r="Y395" i="20"/>
  <c r="Y396" i="20"/>
  <c r="Y397" i="20"/>
  <c r="Y398" i="20"/>
  <c r="Y399" i="20"/>
  <c r="Y400" i="20"/>
  <c r="Y401" i="20"/>
  <c r="Y402" i="20"/>
  <c r="Y403" i="20"/>
  <c r="Y404" i="20"/>
  <c r="Y405" i="20"/>
  <c r="Y406" i="20"/>
  <c r="Y407" i="20"/>
  <c r="Y408" i="20"/>
  <c r="Y409" i="20"/>
  <c r="Y410" i="20"/>
  <c r="Y411" i="20"/>
  <c r="Y412" i="20"/>
  <c r="Y413" i="20"/>
  <c r="Y414" i="20"/>
  <c r="Y415" i="20"/>
  <c r="Y416" i="20"/>
  <c r="Y417" i="20"/>
  <c r="Y418" i="20"/>
  <c r="Y419" i="20"/>
  <c r="Y420" i="20"/>
  <c r="Y421" i="20"/>
  <c r="Y422" i="20"/>
  <c r="Y423" i="20"/>
  <c r="Y424" i="20"/>
  <c r="Y425" i="20"/>
  <c r="Y426" i="20"/>
  <c r="Y427" i="20"/>
  <c r="Y428" i="20"/>
  <c r="Y429" i="20"/>
  <c r="Y430" i="20"/>
  <c r="Y431" i="20"/>
  <c r="Y432" i="20"/>
  <c r="Y433" i="20"/>
  <c r="Y434" i="20"/>
  <c r="Y435" i="20"/>
  <c r="Y436" i="20"/>
  <c r="Y437" i="20"/>
  <c r="Y438" i="20"/>
  <c r="Y439" i="20"/>
  <c r="Y440" i="20"/>
  <c r="Y441" i="20"/>
  <c r="Y442" i="20"/>
  <c r="Y443" i="20"/>
  <c r="Y444" i="20"/>
  <c r="Y445" i="20"/>
  <c r="Y446" i="20"/>
  <c r="Y447" i="20"/>
  <c r="Y448" i="20"/>
  <c r="Y449" i="20"/>
  <c r="Y450" i="20"/>
  <c r="Y451" i="20"/>
  <c r="Y452" i="20"/>
  <c r="Y453" i="20"/>
  <c r="Y454" i="20"/>
  <c r="Y455" i="20"/>
  <c r="Y456" i="20"/>
  <c r="Y457" i="20"/>
  <c r="Y458" i="20"/>
  <c r="Y459" i="20"/>
  <c r="Y460" i="20"/>
  <c r="Y461" i="20"/>
  <c r="Y462" i="20"/>
  <c r="Y463" i="20"/>
  <c r="Y464" i="20"/>
  <c r="Y465" i="20"/>
  <c r="Y466" i="20"/>
  <c r="Y467" i="20"/>
  <c r="Y468" i="20"/>
  <c r="Y469" i="20"/>
  <c r="Y470" i="20"/>
  <c r="Y471" i="20"/>
  <c r="Y472" i="20"/>
  <c r="Y473" i="20"/>
  <c r="Y474" i="20"/>
  <c r="Y475" i="20"/>
  <c r="Y476" i="20"/>
  <c r="Y477" i="20"/>
  <c r="Y478" i="20"/>
  <c r="Y479" i="20"/>
  <c r="Y480" i="20"/>
  <c r="Y481" i="20"/>
  <c r="Y482" i="20"/>
  <c r="Y483" i="20"/>
  <c r="Y484" i="20"/>
  <c r="Y485" i="20"/>
  <c r="Y486" i="20"/>
  <c r="Y487" i="20"/>
  <c r="Y488" i="20"/>
  <c r="Y489" i="20"/>
  <c r="Y490" i="20"/>
  <c r="Y491" i="20"/>
  <c r="Y492" i="20"/>
  <c r="Y493" i="20"/>
  <c r="Y494" i="20"/>
  <c r="Y495" i="20"/>
  <c r="Y496" i="20"/>
  <c r="Y497" i="20"/>
  <c r="Y498" i="20"/>
  <c r="Y499" i="20"/>
  <c r="Y500" i="20"/>
  <c r="Y501" i="20"/>
  <c r="Y502" i="20"/>
  <c r="Y503" i="20"/>
  <c r="Y504" i="20"/>
  <c r="Y505" i="20"/>
  <c r="Y506" i="20"/>
  <c r="Y507" i="20"/>
  <c r="Y508" i="20"/>
  <c r="Y509" i="20"/>
  <c r="Y510" i="20"/>
  <c r="Y511" i="20"/>
  <c r="Y512" i="20"/>
  <c r="Y513" i="20"/>
  <c r="Y514" i="20"/>
  <c r="Y515" i="20"/>
  <c r="Y516" i="20"/>
  <c r="Y517" i="20"/>
  <c r="Y518" i="20"/>
  <c r="Y519" i="20"/>
  <c r="Y520" i="20"/>
  <c r="Y521" i="20"/>
  <c r="Y522" i="20"/>
  <c r="Y523" i="20"/>
  <c r="Y524" i="20"/>
  <c r="Y525" i="20"/>
  <c r="Y526" i="20"/>
  <c r="Y527" i="20"/>
  <c r="Y528" i="20"/>
  <c r="Y529" i="20"/>
  <c r="Y530" i="20"/>
  <c r="Y531" i="20"/>
  <c r="Y532" i="20"/>
  <c r="Y533" i="20"/>
  <c r="Y534" i="20"/>
  <c r="Y535" i="20"/>
  <c r="Y536" i="20"/>
  <c r="Y537" i="20"/>
  <c r="Y538" i="20"/>
  <c r="Y539" i="20"/>
  <c r="Y540" i="20"/>
  <c r="Y541" i="20"/>
  <c r="Y542" i="20"/>
  <c r="Y543" i="20"/>
  <c r="Y544" i="20"/>
  <c r="Y545" i="20"/>
  <c r="Y546" i="20"/>
  <c r="Y547" i="20"/>
  <c r="Y548" i="20"/>
  <c r="Y549" i="20"/>
  <c r="Y550" i="20"/>
  <c r="Y551" i="20"/>
  <c r="Y552" i="20"/>
  <c r="Y553" i="20"/>
  <c r="Y554" i="20"/>
  <c r="Y555" i="20"/>
  <c r="Y556" i="20"/>
  <c r="Y557" i="20"/>
  <c r="Y558" i="20"/>
  <c r="Y559" i="20"/>
  <c r="Y560" i="20"/>
  <c r="Y561" i="20"/>
  <c r="Y562" i="20"/>
  <c r="Y563" i="20"/>
  <c r="Y564" i="20"/>
  <c r="Y565" i="20"/>
  <c r="Y566" i="20"/>
  <c r="Y567" i="20"/>
  <c r="Y568" i="20"/>
  <c r="Y569" i="20"/>
  <c r="Y570" i="20"/>
  <c r="Y571" i="20"/>
  <c r="Y572" i="20"/>
  <c r="Y573" i="20"/>
  <c r="Y574" i="20"/>
  <c r="Y575" i="20"/>
  <c r="Y576" i="20"/>
  <c r="Y577" i="20"/>
  <c r="Y578" i="20"/>
  <c r="Y579" i="20"/>
  <c r="Y580" i="20"/>
  <c r="Y581" i="20"/>
  <c r="Y582" i="20"/>
  <c r="Y583" i="20"/>
  <c r="Y584" i="20"/>
  <c r="Y585" i="20"/>
  <c r="Y586" i="20"/>
  <c r="Y587" i="20"/>
  <c r="Y588" i="20"/>
  <c r="Y589" i="20"/>
  <c r="Y590" i="20"/>
  <c r="Y591" i="20"/>
  <c r="Y592" i="20"/>
  <c r="Y593" i="20"/>
  <c r="Y594" i="20"/>
  <c r="Y595" i="20"/>
  <c r="Y596" i="20"/>
  <c r="Y597" i="20"/>
  <c r="Y598" i="20"/>
  <c r="Y599" i="20"/>
  <c r="Y600" i="20"/>
  <c r="Y601" i="20"/>
  <c r="Y602" i="20"/>
  <c r="Y603" i="20"/>
  <c r="Y604" i="20"/>
  <c r="Y605" i="20"/>
  <c r="Y606" i="20"/>
  <c r="Y607" i="20"/>
  <c r="Y608" i="20"/>
  <c r="Y609" i="20"/>
  <c r="Y610" i="20"/>
  <c r="Y611" i="20"/>
  <c r="Y612" i="20"/>
  <c r="Y613" i="20"/>
  <c r="Y614" i="20"/>
  <c r="Y615" i="20"/>
  <c r="Y616" i="20"/>
  <c r="Y617" i="20"/>
  <c r="Y618" i="20"/>
  <c r="Y619" i="20"/>
  <c r="Y620" i="20"/>
  <c r="Y621" i="20"/>
  <c r="Y622" i="20"/>
  <c r="Y623" i="20"/>
  <c r="Y624" i="20"/>
  <c r="Y625" i="20"/>
  <c r="Y626" i="20"/>
  <c r="Y627" i="20"/>
  <c r="Y628" i="20"/>
  <c r="Y629" i="20"/>
  <c r="Y630" i="20"/>
  <c r="Y631" i="20"/>
  <c r="Y632" i="20"/>
  <c r="Y633" i="20"/>
  <c r="Y634" i="20"/>
  <c r="Y635" i="20"/>
  <c r="Y636" i="20"/>
  <c r="Y637" i="20"/>
  <c r="Y638" i="20"/>
  <c r="Y639" i="20"/>
  <c r="Y640" i="20"/>
  <c r="Y641" i="20"/>
  <c r="Y642" i="20"/>
  <c r="Y643" i="20"/>
  <c r="Y644" i="20"/>
  <c r="Y645" i="20"/>
  <c r="Y646" i="20"/>
  <c r="Y647" i="20"/>
  <c r="Y648" i="20"/>
  <c r="Y649" i="20"/>
  <c r="Y650" i="20"/>
  <c r="Y651" i="20"/>
  <c r="Y652" i="20"/>
  <c r="Y653" i="20"/>
  <c r="Y654" i="20"/>
  <c r="Y655" i="20"/>
  <c r="Y656" i="20"/>
  <c r="Y657" i="20"/>
  <c r="Y658" i="20"/>
  <c r="Y659" i="20"/>
  <c r="Y660" i="20"/>
  <c r="Y661" i="20"/>
  <c r="Y662" i="20"/>
  <c r="Y663" i="20"/>
  <c r="Y664" i="20"/>
  <c r="Y665" i="20"/>
  <c r="Y666" i="20"/>
  <c r="Y667" i="20"/>
  <c r="Y668" i="20"/>
  <c r="Y669" i="20"/>
  <c r="Y670" i="20"/>
  <c r="Y671" i="20"/>
  <c r="Y672" i="20"/>
  <c r="Y673" i="20"/>
  <c r="Y674" i="20"/>
  <c r="Y675" i="20"/>
  <c r="Y676" i="20"/>
  <c r="Y677" i="20"/>
  <c r="Y678" i="20"/>
  <c r="Y679" i="20"/>
  <c r="Y680" i="20"/>
  <c r="Y681" i="20"/>
  <c r="Y682" i="20"/>
  <c r="Y683" i="20"/>
  <c r="Y684" i="20"/>
  <c r="Y685" i="20"/>
  <c r="Y686" i="20"/>
  <c r="Y687" i="20"/>
  <c r="Y688" i="20"/>
  <c r="Y689" i="20"/>
  <c r="Y690" i="20"/>
  <c r="Y691" i="20"/>
  <c r="Y692" i="20"/>
  <c r="Y693" i="20"/>
  <c r="Y694" i="20"/>
  <c r="Y695" i="20"/>
  <c r="Y696" i="20"/>
  <c r="Y697" i="20"/>
  <c r="Y698" i="20"/>
  <c r="Y699" i="20"/>
  <c r="Y700" i="20"/>
  <c r="Y701" i="20"/>
  <c r="Y702" i="20"/>
  <c r="Y703" i="20"/>
  <c r="Y704" i="20"/>
  <c r="Y705" i="20"/>
  <c r="Y706" i="20"/>
  <c r="Y707" i="20"/>
  <c r="Y708" i="20"/>
  <c r="Y709" i="20"/>
  <c r="Y710" i="20"/>
  <c r="Y711" i="20"/>
  <c r="Y712" i="20"/>
  <c r="Y713" i="20"/>
  <c r="Y714" i="20"/>
  <c r="Y715" i="20"/>
  <c r="Y716" i="20"/>
  <c r="Y717" i="20"/>
  <c r="Y718" i="20"/>
  <c r="Y719" i="20"/>
  <c r="Y720" i="20"/>
  <c r="Y721" i="20"/>
  <c r="Y722" i="20"/>
  <c r="Y723" i="20"/>
  <c r="Y724" i="20"/>
  <c r="Y725" i="20"/>
  <c r="Y726" i="20"/>
  <c r="Y727" i="20"/>
  <c r="Y728" i="20"/>
  <c r="Y729" i="20"/>
  <c r="Y730" i="20"/>
  <c r="Y731" i="20"/>
  <c r="Y732" i="20"/>
  <c r="Y733" i="20"/>
  <c r="Y734" i="20"/>
  <c r="Y735" i="20"/>
  <c r="Y736" i="20"/>
  <c r="Y737" i="20"/>
  <c r="Y738" i="20"/>
  <c r="Y739" i="20"/>
  <c r="Y740" i="20"/>
  <c r="Y741" i="20"/>
  <c r="Y742" i="20"/>
  <c r="Y743" i="20"/>
  <c r="Y744" i="20"/>
  <c r="Y745" i="20"/>
  <c r="Y746" i="20"/>
  <c r="Y747" i="20"/>
  <c r="Y748" i="20"/>
  <c r="Y749" i="20"/>
  <c r="Y750" i="20"/>
  <c r="Y751" i="20"/>
  <c r="Y752" i="20"/>
  <c r="Y753" i="20"/>
  <c r="Y754" i="20"/>
  <c r="Y755" i="20"/>
  <c r="Y756" i="20"/>
  <c r="Y757" i="20"/>
  <c r="Y758" i="20"/>
  <c r="Y759" i="20"/>
  <c r="Y760" i="20"/>
  <c r="Y761" i="20"/>
  <c r="Y762" i="20"/>
  <c r="Y763" i="20"/>
  <c r="Y764" i="20"/>
  <c r="Y765" i="20"/>
  <c r="Y766" i="20"/>
  <c r="Y767" i="20"/>
  <c r="Y768" i="20"/>
  <c r="Y769" i="20"/>
  <c r="Y770" i="20"/>
  <c r="Y771" i="20"/>
  <c r="Y772" i="20"/>
  <c r="Y773" i="20"/>
  <c r="Y774" i="20"/>
  <c r="Y775" i="20"/>
  <c r="Y776" i="20"/>
  <c r="Y777" i="20"/>
  <c r="Y778" i="20"/>
  <c r="Y779" i="20"/>
  <c r="Y780" i="20"/>
  <c r="Y781" i="20"/>
  <c r="Y782" i="20"/>
  <c r="Y783" i="20"/>
  <c r="Y784" i="20"/>
  <c r="Y785" i="20"/>
  <c r="Y786" i="20"/>
  <c r="Y787" i="20"/>
  <c r="Y788" i="20"/>
  <c r="Y789" i="20"/>
  <c r="Y790" i="20"/>
  <c r="Y791" i="20"/>
  <c r="Y792" i="20"/>
  <c r="Y793" i="20"/>
  <c r="Y794" i="20"/>
  <c r="Y795" i="20"/>
  <c r="Y796" i="20"/>
  <c r="Y797" i="20"/>
  <c r="Y798" i="20"/>
  <c r="Y799" i="20"/>
  <c r="Y800" i="20"/>
  <c r="Y801" i="20"/>
  <c r="Y802" i="20"/>
  <c r="Y803" i="20"/>
  <c r="Y804" i="20"/>
  <c r="Y805" i="20"/>
  <c r="Y806" i="20"/>
  <c r="Y807" i="20"/>
  <c r="Y808" i="20"/>
  <c r="Y809" i="20"/>
  <c r="Y810" i="20"/>
  <c r="Y811" i="20"/>
  <c r="Y812" i="20"/>
  <c r="Y813" i="20"/>
  <c r="Y814" i="20"/>
  <c r="Y815" i="20"/>
  <c r="Y816" i="20"/>
  <c r="Y817" i="20"/>
  <c r="Y818" i="20"/>
  <c r="Y819" i="20"/>
  <c r="Y820" i="20"/>
  <c r="Y821" i="20"/>
  <c r="Y822" i="20"/>
  <c r="Y823" i="20"/>
  <c r="Y824" i="20"/>
  <c r="Y825" i="20"/>
  <c r="Y826" i="20"/>
  <c r="Y827" i="20"/>
  <c r="Y828" i="20"/>
  <c r="Y829" i="20"/>
  <c r="Y830" i="20"/>
  <c r="Y831" i="20"/>
  <c r="Y832" i="20"/>
  <c r="Y833" i="20"/>
  <c r="Y834" i="20"/>
  <c r="Y835" i="20"/>
  <c r="Y836" i="20"/>
  <c r="Y837" i="20"/>
  <c r="Y838" i="20"/>
  <c r="Y839" i="20"/>
  <c r="Y840" i="20"/>
  <c r="Y841" i="20"/>
  <c r="Y842" i="20"/>
  <c r="Y843" i="20"/>
  <c r="Y844" i="20"/>
  <c r="Y845" i="20"/>
  <c r="Y846" i="20"/>
  <c r="Y847" i="20"/>
  <c r="Y848" i="20"/>
  <c r="Y849" i="20"/>
  <c r="Y850" i="20"/>
  <c r="Y851" i="20"/>
  <c r="Y852" i="20"/>
  <c r="Y853" i="20"/>
  <c r="Y854" i="20"/>
  <c r="Y855" i="20"/>
  <c r="Y856" i="20"/>
  <c r="Y857" i="20"/>
  <c r="Y858" i="20"/>
  <c r="Y859" i="20"/>
  <c r="Y860" i="20"/>
  <c r="Y861" i="20"/>
  <c r="Y862" i="20"/>
  <c r="Y863" i="20"/>
  <c r="Y864" i="20"/>
  <c r="Y865" i="20"/>
  <c r="Y866" i="20"/>
  <c r="Y867" i="20"/>
  <c r="Y868" i="20"/>
  <c r="Y869" i="20"/>
  <c r="Y870" i="20"/>
  <c r="Y871" i="20"/>
  <c r="Y872" i="20"/>
  <c r="Y873" i="20"/>
  <c r="Y874" i="20"/>
  <c r="Y875" i="20"/>
  <c r="Y876" i="20"/>
  <c r="Y877" i="20"/>
  <c r="Y878" i="20"/>
  <c r="Y879" i="20"/>
  <c r="Y880" i="20"/>
  <c r="Y881" i="20"/>
  <c r="Y882" i="20"/>
  <c r="Y883" i="20"/>
  <c r="Y884" i="20"/>
  <c r="Y885" i="20"/>
  <c r="Y886" i="20"/>
  <c r="Y887" i="20"/>
  <c r="Y888" i="20"/>
  <c r="Y889" i="20"/>
  <c r="Y890" i="20"/>
  <c r="Y891" i="20"/>
  <c r="Y892" i="20"/>
  <c r="Y893" i="20"/>
  <c r="Y894" i="20"/>
  <c r="Y895" i="20"/>
  <c r="Y896" i="20"/>
  <c r="Y897" i="20"/>
  <c r="Y898" i="20"/>
  <c r="Y899" i="20"/>
  <c r="Y900" i="20"/>
  <c r="Y901" i="20"/>
  <c r="Y902" i="20"/>
  <c r="Y903" i="20"/>
  <c r="Y904" i="20"/>
  <c r="Y905" i="20"/>
  <c r="Y906" i="20"/>
  <c r="Y907" i="20"/>
  <c r="Y908" i="20"/>
  <c r="Y909" i="20"/>
  <c r="Y910" i="20"/>
  <c r="Y911" i="20"/>
  <c r="Y912" i="20"/>
  <c r="Y913" i="20"/>
  <c r="Y914" i="20"/>
  <c r="Y915" i="20"/>
  <c r="Y916" i="20"/>
  <c r="Y917" i="20"/>
  <c r="Y918" i="20"/>
  <c r="Y919" i="20"/>
  <c r="Y920" i="20"/>
  <c r="Y921" i="20"/>
  <c r="Y922" i="20"/>
  <c r="Y923" i="20"/>
  <c r="Y924" i="20"/>
  <c r="Y925" i="20"/>
  <c r="Y926" i="20"/>
  <c r="Y927" i="20"/>
  <c r="Y928" i="20"/>
  <c r="Y929" i="20"/>
  <c r="Y930" i="20"/>
  <c r="Y931" i="20"/>
  <c r="Y932" i="20"/>
  <c r="Y933" i="20"/>
  <c r="Y934" i="20"/>
  <c r="Y935" i="20"/>
  <c r="Y936" i="20"/>
  <c r="Y937" i="20"/>
  <c r="Y938" i="20"/>
  <c r="Y939" i="20"/>
  <c r="Y940" i="20"/>
  <c r="Y941" i="20"/>
  <c r="Y942" i="20"/>
  <c r="Y943" i="20"/>
  <c r="Y944" i="20"/>
  <c r="Y945" i="20"/>
  <c r="Y946" i="20"/>
  <c r="Y947" i="20"/>
  <c r="Y948" i="20"/>
  <c r="Y949" i="20"/>
  <c r="Y950" i="20"/>
  <c r="Y951" i="20"/>
  <c r="Y952" i="20"/>
  <c r="Y953" i="20"/>
  <c r="Y954" i="20"/>
  <c r="Y955" i="20"/>
  <c r="Y956" i="20"/>
  <c r="Y957" i="20"/>
  <c r="Y958" i="20"/>
  <c r="Y959" i="20"/>
  <c r="Y960" i="20"/>
  <c r="Y961" i="20"/>
  <c r="Y962" i="20"/>
  <c r="Y963" i="20"/>
  <c r="Y964" i="20"/>
  <c r="Y965" i="20"/>
  <c r="Y966" i="20"/>
  <c r="Y967" i="20"/>
  <c r="Y968" i="20"/>
  <c r="Y969" i="20"/>
  <c r="Y970" i="20"/>
  <c r="Y971" i="20"/>
  <c r="Y972" i="20"/>
  <c r="Y973" i="20"/>
  <c r="Y974" i="20"/>
  <c r="Y975" i="20"/>
  <c r="Y976" i="20"/>
  <c r="Y977" i="20"/>
  <c r="Y978" i="20"/>
  <c r="Y979" i="20"/>
  <c r="Y980" i="20"/>
  <c r="Y981" i="20"/>
  <c r="Y982" i="20"/>
  <c r="Y983" i="20"/>
  <c r="Y984" i="20"/>
  <c r="Y985" i="20"/>
  <c r="Y986" i="20"/>
  <c r="Y987" i="20"/>
  <c r="Y988" i="20"/>
  <c r="Y989" i="20"/>
  <c r="Z7" i="22"/>
  <c r="Z8" i="22"/>
  <c r="Z9" i="22"/>
  <c r="Z10" i="22"/>
  <c r="Z11" i="22"/>
  <c r="Z12" i="22"/>
  <c r="Z20" i="22"/>
  <c r="Z21" i="22"/>
  <c r="Z59" i="22"/>
  <c r="Z61" i="22"/>
  <c r="Z62" i="22"/>
  <c r="Z63" i="22"/>
  <c r="Z64" i="22"/>
  <c r="Z65" i="22"/>
  <c r="Z66" i="22"/>
  <c r="Z67" i="22"/>
  <c r="Z68" i="22"/>
  <c r="Z69" i="22"/>
  <c r="Z70" i="22"/>
  <c r="Z71" i="22"/>
  <c r="Z72" i="22"/>
  <c r="Z73" i="22"/>
  <c r="Z74" i="22"/>
  <c r="Z77" i="22"/>
  <c r="Z78" i="22"/>
  <c r="Z79" i="22"/>
  <c r="Z80" i="22"/>
  <c r="Z81" i="22"/>
  <c r="Z82" i="22"/>
  <c r="Z83" i="22"/>
  <c r="Z86" i="22"/>
  <c r="Z87" i="22"/>
  <c r="Z89" i="22"/>
  <c r="Z90" i="22"/>
  <c r="Z91" i="22"/>
  <c r="Z92" i="22"/>
  <c r="Z93" i="22"/>
  <c r="Z94" i="22"/>
  <c r="Z95" i="22"/>
  <c r="Z96" i="22"/>
  <c r="Z97" i="22"/>
  <c r="Z98" i="22"/>
  <c r="Z99" i="22"/>
  <c r="Z100" i="22"/>
  <c r="Z101" i="22"/>
  <c r="Z102" i="22"/>
  <c r="Z103" i="22"/>
  <c r="Z104" i="22"/>
  <c r="Z106" i="22"/>
  <c r="Z107" i="22"/>
  <c r="Z108" i="22"/>
  <c r="Z109" i="22"/>
  <c r="Z110" i="22"/>
  <c r="Z111" i="22"/>
  <c r="Z112" i="22"/>
  <c r="Z113" i="22"/>
  <c r="Z114" i="22"/>
  <c r="Z115" i="22"/>
  <c r="Z116" i="22"/>
  <c r="Z117" i="22"/>
  <c r="Z118" i="22"/>
  <c r="Z119" i="22"/>
  <c r="Z120" i="22"/>
  <c r="Z121" i="22"/>
  <c r="Z122" i="22"/>
  <c r="Z123" i="22"/>
  <c r="Z124" i="22"/>
  <c r="Z125" i="22"/>
  <c r="Z126" i="22"/>
  <c r="Z127" i="22"/>
  <c r="Z128" i="22"/>
  <c r="Z129" i="22"/>
  <c r="Z130" i="22"/>
  <c r="Z132" i="22"/>
  <c r="Z133" i="22"/>
  <c r="Z134" i="22"/>
  <c r="Z135" i="22"/>
  <c r="Z136" i="22"/>
  <c r="Z137" i="22"/>
  <c r="Z138" i="22"/>
  <c r="Z139" i="22"/>
  <c r="Z140" i="22"/>
  <c r="Z141" i="22"/>
  <c r="Z142" i="22"/>
  <c r="Z143" i="22"/>
  <c r="Z144" i="22"/>
  <c r="Z145" i="22"/>
  <c r="Z146" i="22"/>
  <c r="Z147" i="22"/>
  <c r="Z229" i="22"/>
  <c r="Z230" i="22"/>
  <c r="Z231" i="22"/>
  <c r="Z232" i="22"/>
  <c r="Z233" i="22"/>
  <c r="Z234" i="22"/>
  <c r="Z235" i="22"/>
  <c r="Z236" i="22"/>
  <c r="Z237" i="22"/>
  <c r="Z238" i="22"/>
  <c r="Z239" i="22"/>
  <c r="Z240" i="22"/>
  <c r="Z241" i="22"/>
  <c r="Z242" i="22"/>
  <c r="Z243" i="22"/>
  <c r="Z244" i="22"/>
  <c r="Z245" i="22"/>
  <c r="Z246" i="22"/>
  <c r="Z247" i="22"/>
  <c r="Z248" i="22"/>
  <c r="Z249" i="22"/>
  <c r="Z250" i="22"/>
  <c r="Z251" i="22"/>
  <c r="Z252" i="22"/>
  <c r="Z253" i="22"/>
  <c r="Z254" i="22"/>
  <c r="Z255" i="22"/>
  <c r="Z256" i="22"/>
  <c r="Z257" i="22"/>
  <c r="Z258" i="22"/>
  <c r="Z259" i="22"/>
  <c r="Z260" i="22"/>
  <c r="Z269" i="22"/>
  <c r="Z270" i="22"/>
  <c r="Z271" i="22"/>
  <c r="Z272" i="22"/>
  <c r="Z273" i="22"/>
  <c r="Z274" i="22"/>
  <c r="Z275" i="22"/>
  <c r="Z276" i="22"/>
  <c r="Z277" i="22"/>
  <c r="Z278" i="22"/>
  <c r="Z279" i="22"/>
  <c r="Z281" i="22"/>
  <c r="Z303" i="22"/>
  <c r="Z305" i="22"/>
  <c r="Z306" i="22"/>
  <c r="Z307" i="22"/>
  <c r="Z308" i="22"/>
  <c r="Z309" i="22"/>
  <c r="Z310" i="22"/>
  <c r="Z311" i="22"/>
  <c r="Z312" i="22"/>
  <c r="Z313" i="22"/>
  <c r="Z314" i="22"/>
  <c r="Z315" i="22"/>
  <c r="Z316" i="22"/>
  <c r="Z317" i="22"/>
  <c r="Z318" i="22"/>
  <c r="Z319" i="22"/>
  <c r="Z320" i="22"/>
  <c r="Z321" i="22"/>
  <c r="Z322" i="22"/>
  <c r="Z323" i="22"/>
  <c r="Z324" i="22"/>
  <c r="Z325" i="22"/>
  <c r="Z326" i="22"/>
  <c r="Z327" i="22"/>
  <c r="Z328" i="22"/>
  <c r="Z329" i="22"/>
  <c r="Z332" i="22"/>
  <c r="Z333" i="22"/>
  <c r="Z334" i="22"/>
  <c r="Z335" i="22"/>
  <c r="Z336" i="22"/>
  <c r="Z337" i="22"/>
  <c r="Z338" i="22"/>
  <c r="Z339" i="22"/>
  <c r="Z340" i="22"/>
  <c r="Z341" i="22"/>
  <c r="Z342" i="22"/>
  <c r="Z343" i="22"/>
  <c r="Z344" i="22"/>
  <c r="Z345" i="22"/>
  <c r="Z346" i="22"/>
  <c r="Z347" i="22"/>
  <c r="Z348" i="22"/>
  <c r="Z349" i="22"/>
  <c r="Z350" i="22"/>
  <c r="Z351" i="22"/>
  <c r="Z352" i="22"/>
  <c r="Z353" i="22"/>
  <c r="Z354" i="22"/>
  <c r="Z355" i="22"/>
  <c r="Z356" i="22"/>
  <c r="Z357" i="22"/>
  <c r="Z358" i="22"/>
  <c r="Z359" i="22"/>
  <c r="Z360" i="22"/>
  <c r="Z361" i="22"/>
  <c r="Z362" i="22"/>
  <c r="Z363" i="22"/>
  <c r="Z364" i="22"/>
  <c r="Z365" i="22"/>
  <c r="Z366" i="22"/>
  <c r="Z367" i="22"/>
  <c r="Z368" i="22"/>
  <c r="Z369" i="22"/>
  <c r="Z370" i="22"/>
  <c r="Z371" i="22"/>
  <c r="Z372" i="22"/>
  <c r="Z373" i="22"/>
  <c r="Z374" i="22"/>
  <c r="Z375" i="22"/>
  <c r="Z376" i="22"/>
  <c r="Z377" i="22"/>
  <c r="Z378" i="22"/>
  <c r="Z379" i="22"/>
  <c r="Z380" i="22"/>
  <c r="Z381" i="22"/>
  <c r="Z382" i="22"/>
  <c r="Z383" i="22"/>
  <c r="Z384" i="22"/>
  <c r="Z385" i="22"/>
  <c r="Z386" i="22"/>
  <c r="Z387" i="22"/>
  <c r="Z388" i="22"/>
  <c r="Z389" i="22"/>
  <c r="Z390" i="22"/>
  <c r="Z391" i="22"/>
  <c r="Z392" i="22"/>
  <c r="Z393" i="22"/>
  <c r="Z394" i="22"/>
  <c r="Z395" i="22"/>
  <c r="Z396" i="22"/>
  <c r="Z397" i="22"/>
  <c r="Z405" i="22"/>
  <c r="Z406" i="22"/>
  <c r="Z407" i="22"/>
  <c r="Z408" i="22"/>
  <c r="Z409" i="22"/>
  <c r="Z410" i="22"/>
  <c r="Z411" i="22"/>
  <c r="Z412" i="22"/>
  <c r="Z413" i="22"/>
  <c r="Z414" i="22"/>
  <c r="Z415" i="22"/>
  <c r="Z416" i="22"/>
  <c r="Z417" i="22"/>
  <c r="Z418" i="22"/>
  <c r="Z419" i="22"/>
  <c r="Z420" i="22"/>
  <c r="Z421" i="22"/>
  <c r="Z422" i="22"/>
  <c r="Z423" i="22"/>
  <c r="Z424" i="22"/>
  <c r="Z425" i="22"/>
  <c r="Z426" i="22"/>
  <c r="Z427" i="22"/>
  <c r="Z428" i="22"/>
  <c r="Z429" i="22"/>
  <c r="Z430" i="22"/>
  <c r="Z431" i="22"/>
  <c r="Z432" i="22"/>
  <c r="Z433" i="22"/>
  <c r="Z434" i="22"/>
  <c r="Z435" i="22"/>
  <c r="Z436" i="22"/>
  <c r="Z437" i="22"/>
  <c r="Z438" i="22"/>
  <c r="Z439" i="22"/>
  <c r="Z440" i="22"/>
  <c r="Z441" i="22"/>
  <c r="Z442" i="22"/>
  <c r="Z443" i="22"/>
  <c r="Z444" i="22"/>
  <c r="Z445" i="22"/>
  <c r="Z446" i="22"/>
  <c r="Z447" i="22"/>
  <c r="Z448" i="22"/>
  <c r="Z449" i="22"/>
  <c r="Z450" i="22"/>
  <c r="Z451" i="22"/>
  <c r="Z452" i="22"/>
  <c r="Z453" i="22"/>
  <c r="Z454" i="22"/>
  <c r="Z455" i="22"/>
  <c r="Z456" i="22"/>
  <c r="Z457" i="22"/>
  <c r="Z458" i="22"/>
  <c r="Z459" i="22"/>
  <c r="Z460" i="22"/>
  <c r="Z461" i="22"/>
  <c r="Z462" i="22"/>
  <c r="Z463" i="22"/>
  <c r="Z464" i="22"/>
  <c r="Z465" i="22"/>
  <c r="Z466" i="22"/>
  <c r="Z467" i="22"/>
  <c r="Z468" i="22"/>
  <c r="Z469" i="22"/>
  <c r="Z470" i="22"/>
  <c r="Z471" i="22"/>
  <c r="Z472" i="22"/>
  <c r="Z473" i="22"/>
  <c r="Z474" i="22"/>
  <c r="Z475" i="22"/>
  <c r="Z476" i="22"/>
  <c r="Z477" i="22"/>
  <c r="Z478" i="22"/>
  <c r="Z479" i="22"/>
  <c r="Z480" i="22"/>
  <c r="Z481" i="22"/>
  <c r="Z482" i="22"/>
  <c r="Z483" i="22"/>
  <c r="Z484" i="22"/>
  <c r="Z485" i="22"/>
  <c r="Z486" i="22"/>
  <c r="Z487" i="22"/>
  <c r="Z488" i="22"/>
  <c r="Z489" i="22"/>
  <c r="Z490" i="22"/>
  <c r="Z491" i="22"/>
  <c r="Z492" i="22"/>
  <c r="Z493" i="22"/>
  <c r="Z494" i="22"/>
  <c r="Z495" i="22"/>
  <c r="Z496" i="22"/>
  <c r="Z497" i="22"/>
  <c r="Z498" i="22"/>
  <c r="Z499" i="22"/>
  <c r="Z500" i="22"/>
  <c r="Z501" i="22"/>
  <c r="Z502" i="22"/>
  <c r="Z503" i="22"/>
  <c r="Z504" i="22"/>
  <c r="Z505" i="22"/>
  <c r="Z506" i="22"/>
  <c r="Z507" i="22"/>
  <c r="Z508" i="22"/>
  <c r="Z509" i="22"/>
  <c r="Z510" i="22"/>
  <c r="Z511" i="22"/>
  <c r="Z512" i="22"/>
  <c r="Z513" i="22"/>
  <c r="Z514" i="22"/>
  <c r="Z515" i="22"/>
  <c r="Z516" i="22"/>
  <c r="Z517" i="22"/>
  <c r="Z518" i="22"/>
  <c r="Z519" i="22"/>
  <c r="Z520" i="22"/>
  <c r="Z521" i="22"/>
  <c r="Z522" i="22"/>
  <c r="Z523" i="22"/>
  <c r="Z524" i="22"/>
  <c r="Z525" i="22"/>
  <c r="Z526" i="22"/>
  <c r="Z527" i="22"/>
  <c r="Z528" i="22"/>
  <c r="Z529" i="22"/>
  <c r="Z530" i="22"/>
  <c r="Z531" i="22"/>
  <c r="Z532" i="22"/>
  <c r="Z533" i="22"/>
  <c r="Z534" i="22"/>
  <c r="Z535" i="22"/>
  <c r="Z536" i="22"/>
  <c r="Z537" i="22"/>
  <c r="Z538" i="22"/>
  <c r="Z539" i="22"/>
  <c r="Z540" i="22"/>
  <c r="Z541" i="22"/>
  <c r="Z542" i="22"/>
  <c r="Z543" i="22"/>
  <c r="Z544" i="22"/>
  <c r="Z545" i="22"/>
  <c r="Z546" i="22"/>
  <c r="Z547" i="22"/>
  <c r="Z548" i="22"/>
  <c r="Z549" i="22"/>
  <c r="Z550" i="22"/>
  <c r="Z551" i="22"/>
  <c r="Z552" i="22"/>
  <c r="Z553" i="22"/>
  <c r="Z554" i="22"/>
  <c r="Z555" i="22"/>
  <c r="Z556" i="22"/>
  <c r="Z557" i="22"/>
  <c r="Z558" i="22"/>
  <c r="Z559" i="22"/>
  <c r="Z560" i="22"/>
  <c r="Z561" i="22"/>
  <c r="Z562" i="22"/>
  <c r="Z563" i="22"/>
  <c r="Z564" i="22"/>
  <c r="Z565" i="22"/>
  <c r="Z566" i="22"/>
  <c r="Z567" i="22"/>
  <c r="Z568" i="22"/>
  <c r="Z569" i="22"/>
  <c r="Z570" i="22"/>
  <c r="Z571" i="22"/>
  <c r="Z572" i="22"/>
  <c r="Z573" i="22"/>
  <c r="Z574" i="22"/>
  <c r="Z575" i="22"/>
  <c r="Z576" i="22"/>
  <c r="Z577" i="22"/>
  <c r="Z578" i="22"/>
  <c r="Z579" i="22"/>
  <c r="Z580" i="22"/>
  <c r="Z581" i="22"/>
  <c r="Z582" i="22"/>
  <c r="Z583" i="22"/>
  <c r="Z584" i="22"/>
  <c r="Z585" i="22"/>
  <c r="Z586" i="22"/>
  <c r="Z587" i="22"/>
  <c r="Z588" i="22"/>
  <c r="Z589" i="22"/>
  <c r="Z590" i="22"/>
  <c r="Z591" i="22"/>
  <c r="Z592" i="22"/>
  <c r="Z593" i="22"/>
  <c r="Z594" i="22"/>
  <c r="Z595" i="22"/>
  <c r="Z596" i="22"/>
  <c r="Z597" i="22"/>
  <c r="Z598" i="22"/>
  <c r="Z599" i="22"/>
  <c r="Z600" i="22"/>
  <c r="Z601" i="22"/>
  <c r="Z602" i="22"/>
  <c r="Z603" i="22"/>
  <c r="Z604" i="22"/>
  <c r="Z605" i="22"/>
  <c r="Z606" i="22"/>
  <c r="Z607" i="22"/>
  <c r="Z608" i="22"/>
  <c r="Z609" i="22"/>
  <c r="Z610" i="22"/>
  <c r="Z611" i="22"/>
  <c r="Z612" i="22"/>
  <c r="Z613" i="22"/>
  <c r="Z614" i="22"/>
  <c r="Z615" i="22"/>
  <c r="Z616" i="22"/>
  <c r="Z617" i="22"/>
  <c r="Z618" i="22"/>
  <c r="Z619" i="22"/>
  <c r="Z620" i="22"/>
  <c r="Z621" i="22"/>
  <c r="Z622" i="22"/>
  <c r="Z623" i="22"/>
  <c r="Z624" i="22"/>
  <c r="Z625" i="22"/>
  <c r="Z626" i="22"/>
  <c r="Z627" i="22"/>
  <c r="Z628" i="22"/>
  <c r="Z629" i="22"/>
  <c r="Z630" i="22"/>
  <c r="Z631" i="22"/>
  <c r="Z632" i="22"/>
  <c r="Z633" i="22"/>
  <c r="Z634" i="22"/>
  <c r="Z635" i="22"/>
  <c r="Z636" i="22"/>
  <c r="Z637" i="22"/>
  <c r="Z638" i="22"/>
  <c r="Z639" i="22"/>
  <c r="Z640" i="22"/>
  <c r="Z641" i="22"/>
  <c r="Z642" i="22"/>
  <c r="Z643" i="22"/>
  <c r="Z644" i="22"/>
  <c r="Z645" i="22"/>
  <c r="Z646" i="22"/>
  <c r="Z647" i="22"/>
  <c r="Z648" i="22"/>
  <c r="Z649" i="22"/>
  <c r="Z650" i="22"/>
  <c r="Z651" i="22"/>
  <c r="Z652" i="22"/>
  <c r="Z653" i="22"/>
  <c r="Z654" i="22"/>
  <c r="Z655" i="22"/>
  <c r="Z656" i="22"/>
  <c r="Z657" i="22"/>
  <c r="Z658" i="22"/>
  <c r="Z659" i="22"/>
  <c r="Z660" i="22"/>
  <c r="Z661" i="22"/>
  <c r="Z662" i="22"/>
  <c r="Z663" i="22"/>
  <c r="Z664" i="22"/>
  <c r="Z665" i="22"/>
  <c r="Z666" i="22"/>
  <c r="Z667" i="22"/>
  <c r="Z668" i="22"/>
  <c r="Z669" i="22"/>
  <c r="Z670" i="22"/>
  <c r="Z671" i="22"/>
  <c r="Z672" i="22"/>
  <c r="Z673" i="22"/>
  <c r="Z674" i="22"/>
  <c r="Z675" i="22"/>
  <c r="Z676" i="22"/>
  <c r="Z677" i="22"/>
  <c r="Z678" i="22"/>
  <c r="Z679" i="22"/>
  <c r="Z680" i="22"/>
  <c r="Z681" i="22"/>
  <c r="Z682" i="22"/>
  <c r="Z683" i="22"/>
  <c r="Z684" i="22"/>
  <c r="Z685" i="22"/>
  <c r="Z686" i="22"/>
  <c r="Z687" i="22"/>
  <c r="Z688" i="22"/>
  <c r="Z689" i="22"/>
  <c r="Z690" i="22"/>
  <c r="Z691" i="22"/>
  <c r="Z692" i="22"/>
  <c r="Z693" i="22"/>
  <c r="Z694" i="22"/>
  <c r="Z695" i="22"/>
  <c r="Z696" i="22"/>
  <c r="Z697" i="22"/>
  <c r="Z698" i="22"/>
  <c r="Z699" i="22"/>
  <c r="Z700" i="22"/>
  <c r="Z701" i="22"/>
  <c r="Z702" i="22"/>
  <c r="Z703" i="22"/>
  <c r="Z704" i="22"/>
  <c r="Z705" i="22"/>
  <c r="Z706" i="22"/>
  <c r="Z707" i="22"/>
  <c r="Z708" i="22"/>
  <c r="Z709" i="22"/>
  <c r="Z710" i="22"/>
  <c r="Z711" i="22"/>
  <c r="Z712" i="22"/>
  <c r="Z713" i="22"/>
  <c r="Z714" i="22"/>
  <c r="Z715" i="22"/>
  <c r="Z716" i="22"/>
  <c r="Z717" i="22"/>
  <c r="Z718" i="22"/>
  <c r="Z719" i="22"/>
  <c r="Z720" i="22"/>
  <c r="Z721" i="22"/>
  <c r="Z722" i="22"/>
  <c r="Z723" i="22"/>
  <c r="Z724" i="22"/>
  <c r="Z725" i="22"/>
  <c r="Z726" i="22"/>
  <c r="Z727" i="22"/>
  <c r="Z728" i="22"/>
  <c r="Z729" i="22"/>
  <c r="Z730" i="22"/>
  <c r="Z731" i="22"/>
  <c r="Z732" i="22"/>
  <c r="Z733" i="22"/>
  <c r="Z734" i="22"/>
  <c r="Z735" i="22"/>
  <c r="Z736" i="22"/>
  <c r="Z737" i="22"/>
  <c r="Z738" i="22"/>
  <c r="Z739" i="22"/>
  <c r="Z740" i="22"/>
  <c r="Z741" i="22"/>
  <c r="Z742" i="22"/>
  <c r="Z743" i="22"/>
  <c r="Z744" i="22"/>
  <c r="Z745" i="22"/>
  <c r="Z746" i="22"/>
  <c r="Z747" i="22"/>
  <c r="Z748" i="22"/>
  <c r="Z749" i="22"/>
  <c r="Z750" i="22"/>
  <c r="Z751" i="22"/>
  <c r="Z752" i="22"/>
  <c r="Z753" i="22"/>
  <c r="Z754" i="22"/>
  <c r="Z755" i="22"/>
  <c r="Z756" i="22"/>
  <c r="Z757" i="22"/>
  <c r="Z758" i="22"/>
  <c r="Z759" i="22"/>
  <c r="Z760" i="22"/>
  <c r="Z761" i="22"/>
  <c r="Z762" i="22"/>
  <c r="Z763" i="22"/>
  <c r="Z764" i="22"/>
  <c r="Z765" i="22"/>
  <c r="Z766" i="22"/>
  <c r="Z767" i="22"/>
  <c r="Z768" i="22"/>
  <c r="Z769" i="22"/>
  <c r="Z770" i="22"/>
  <c r="Z771" i="22"/>
  <c r="Z772" i="22"/>
  <c r="Z773" i="22"/>
  <c r="Z774" i="22"/>
  <c r="Z775" i="22"/>
  <c r="Z776" i="22"/>
  <c r="Z777" i="22"/>
  <c r="Z778" i="22"/>
  <c r="Z779" i="22"/>
  <c r="Z780" i="22"/>
  <c r="Z781" i="22"/>
  <c r="Z782" i="22"/>
  <c r="Z783" i="22"/>
  <c r="Z784" i="22"/>
  <c r="Z785" i="22"/>
  <c r="Z786" i="22"/>
  <c r="Z787" i="22"/>
  <c r="Z788" i="22"/>
  <c r="Z789" i="22"/>
  <c r="Z790" i="22"/>
  <c r="Z791" i="22"/>
  <c r="Z792" i="22"/>
  <c r="Z793" i="22"/>
  <c r="Z794" i="22"/>
  <c r="Z795" i="22"/>
  <c r="Z796" i="22"/>
  <c r="Z797" i="22"/>
  <c r="Z798" i="22"/>
  <c r="Z799" i="22"/>
  <c r="Z800" i="22"/>
  <c r="Z801" i="22"/>
  <c r="Z802" i="22"/>
  <c r="Z803" i="22"/>
  <c r="Z804" i="22"/>
  <c r="Z805" i="22"/>
  <c r="Z806" i="22"/>
  <c r="Z807" i="22"/>
  <c r="Z808" i="22"/>
  <c r="Z809" i="22"/>
  <c r="Z810" i="22"/>
  <c r="Z811" i="22"/>
  <c r="Z812" i="22"/>
  <c r="Z813" i="22"/>
  <c r="Z814" i="22"/>
  <c r="Z815" i="22"/>
  <c r="Z816" i="22"/>
  <c r="Z817" i="22"/>
  <c r="Z818" i="22"/>
  <c r="Z819" i="22"/>
  <c r="Z820" i="22"/>
  <c r="Z821" i="22"/>
  <c r="Z822" i="22"/>
  <c r="Z823" i="22"/>
  <c r="Z824" i="22"/>
  <c r="Z825" i="22"/>
  <c r="Z826" i="22"/>
  <c r="Z827" i="22"/>
  <c r="Z828" i="22"/>
  <c r="Z829" i="22"/>
  <c r="Z830" i="22"/>
  <c r="Z831" i="22"/>
  <c r="Z832" i="22"/>
  <c r="Z833" i="22"/>
  <c r="Z834" i="22"/>
  <c r="Z835" i="22"/>
  <c r="Z836" i="22"/>
  <c r="Z837" i="22"/>
  <c r="Z838" i="22"/>
  <c r="Z839" i="22"/>
  <c r="Z840" i="22"/>
  <c r="Z841" i="22"/>
  <c r="Z842" i="22"/>
  <c r="Z843" i="22"/>
  <c r="Z844" i="22"/>
  <c r="Z845" i="22"/>
  <c r="Z846" i="22"/>
  <c r="Z847" i="22"/>
  <c r="Z848" i="22"/>
  <c r="Z849" i="22"/>
  <c r="Z850" i="22"/>
  <c r="Z851" i="22"/>
  <c r="Z852" i="22"/>
  <c r="Z853" i="22"/>
  <c r="Z854" i="22"/>
  <c r="Z855" i="22"/>
  <c r="Z856" i="22"/>
  <c r="Z857" i="22"/>
  <c r="Z858" i="22"/>
  <c r="Z859" i="22"/>
  <c r="Z860" i="22"/>
  <c r="Z861" i="22"/>
  <c r="Z862" i="22"/>
  <c r="Z863" i="22"/>
  <c r="Z864" i="22"/>
  <c r="Z865" i="22"/>
  <c r="Z866" i="22"/>
  <c r="Z867" i="22"/>
  <c r="Z868" i="22"/>
  <c r="Z869" i="22"/>
  <c r="Z870" i="22"/>
  <c r="Z871" i="22"/>
  <c r="Z872" i="22"/>
  <c r="Z873" i="22"/>
  <c r="Z874" i="22"/>
  <c r="Z875" i="22"/>
  <c r="Z876" i="22"/>
  <c r="Z877" i="22"/>
  <c r="Z878" i="22"/>
  <c r="Z879" i="22"/>
  <c r="Z880" i="22"/>
  <c r="Z881" i="22"/>
  <c r="Z882" i="22"/>
  <c r="Z883" i="22"/>
  <c r="Z884" i="22"/>
  <c r="Z885" i="22"/>
  <c r="Z886" i="22"/>
  <c r="Z887" i="22"/>
  <c r="Z888" i="22"/>
  <c r="Z889" i="22"/>
  <c r="Z890" i="22"/>
  <c r="Z891" i="22"/>
  <c r="Z892" i="22"/>
  <c r="Z893" i="22"/>
  <c r="Z894" i="22"/>
  <c r="Z895" i="22"/>
  <c r="Z896" i="22"/>
  <c r="Z897" i="22"/>
  <c r="Z898" i="22"/>
  <c r="Z899" i="22"/>
  <c r="Z900" i="22"/>
  <c r="Z901" i="22"/>
  <c r="Z902" i="22"/>
  <c r="Z903" i="22"/>
  <c r="Z904" i="22"/>
  <c r="Z905" i="22"/>
  <c r="Z906" i="22"/>
  <c r="Z907" i="22"/>
  <c r="Z908" i="22"/>
  <c r="Z909" i="22"/>
  <c r="Z910" i="22"/>
  <c r="Z911" i="22"/>
  <c r="Z912" i="22"/>
  <c r="Z913" i="22"/>
  <c r="Z914" i="22"/>
  <c r="Z915" i="22"/>
  <c r="Z916" i="22"/>
  <c r="Z917" i="22"/>
  <c r="Z918" i="22"/>
  <c r="Z919" i="22"/>
  <c r="Z920" i="22"/>
  <c r="Z921" i="22"/>
  <c r="Z922" i="22"/>
  <c r="Z923" i="22"/>
  <c r="Z924" i="22"/>
  <c r="Z925" i="22"/>
  <c r="Z926" i="22"/>
  <c r="Z927" i="22"/>
  <c r="Z928" i="22"/>
  <c r="Z929" i="22"/>
  <c r="Z930" i="22"/>
  <c r="Z931" i="22"/>
  <c r="Z932" i="22"/>
  <c r="Z933" i="22"/>
  <c r="Z934" i="22"/>
  <c r="Z935" i="22"/>
  <c r="Z936" i="22"/>
  <c r="Z937" i="22"/>
  <c r="Z938" i="22"/>
  <c r="Z939" i="22"/>
  <c r="Z940" i="22"/>
  <c r="Z941" i="22"/>
  <c r="Z942" i="22"/>
  <c r="Z943" i="22"/>
  <c r="Z944" i="22"/>
  <c r="Z945" i="22"/>
  <c r="Z946" i="22"/>
  <c r="Z947" i="22"/>
  <c r="Z948" i="22"/>
  <c r="Z949" i="22"/>
  <c r="Z950" i="22"/>
  <c r="Z951" i="22"/>
  <c r="Z952" i="22"/>
  <c r="Z953" i="22"/>
  <c r="Z954" i="22"/>
  <c r="Z955" i="22"/>
  <c r="Z956" i="22"/>
  <c r="Z957" i="22"/>
  <c r="Z958" i="22"/>
  <c r="Z959" i="22"/>
  <c r="Z960" i="22"/>
  <c r="Z961" i="22"/>
  <c r="Z962" i="22"/>
  <c r="Z963" i="22"/>
  <c r="Z964" i="22"/>
  <c r="Z965" i="22"/>
  <c r="Z966" i="22"/>
  <c r="Z967" i="22"/>
  <c r="Z968" i="22"/>
  <c r="Z969" i="22"/>
  <c r="Z970" i="22"/>
  <c r="Z971" i="22"/>
  <c r="Z972" i="22"/>
  <c r="Z973" i="22"/>
  <c r="Z974" i="22"/>
  <c r="Z975" i="22"/>
  <c r="Z976" i="22"/>
  <c r="Z977" i="22"/>
  <c r="Z978" i="22"/>
  <c r="Z979" i="22"/>
  <c r="Z980" i="22"/>
  <c r="Z981" i="22"/>
  <c r="Z982" i="22"/>
  <c r="Z983" i="22"/>
  <c r="Z984" i="22"/>
  <c r="Z985" i="22"/>
  <c r="Z986" i="22"/>
  <c r="Z987" i="22"/>
  <c r="Z988" i="22"/>
  <c r="Z989" i="22"/>
  <c r="Z990" i="22"/>
  <c r="Z991" i="22"/>
  <c r="Z992" i="22"/>
  <c r="Z993" i="22"/>
  <c r="Z994" i="22"/>
  <c r="Z995" i="22"/>
  <c r="Z996" i="22"/>
  <c r="Z997" i="22"/>
  <c r="Z998" i="22"/>
  <c r="Z999" i="22"/>
  <c r="Z1000" i="22"/>
  <c r="Z1001" i="22"/>
  <c r="Z1002" i="22"/>
  <c r="Z1003" i="22"/>
  <c r="Z1004" i="22"/>
  <c r="Z1005" i="22"/>
  <c r="Z1006" i="22"/>
  <c r="Z1007" i="22"/>
  <c r="Z1008" i="22"/>
  <c r="Z1009" i="22"/>
  <c r="Z1010" i="22"/>
  <c r="Z1011" i="22"/>
  <c r="Z1012" i="22"/>
  <c r="Z1013" i="22"/>
  <c r="Z1014" i="22"/>
  <c r="Z1015" i="22"/>
  <c r="Z1016" i="22"/>
  <c r="Z1017" i="22"/>
  <c r="Z1018" i="22"/>
  <c r="Z1019" i="22"/>
  <c r="Z1020" i="22"/>
  <c r="Z1021" i="22"/>
  <c r="Z1022" i="22"/>
  <c r="Z1023" i="22"/>
  <c r="Z1024" i="22"/>
  <c r="Z1025" i="22"/>
  <c r="Z1026" i="22"/>
  <c r="Z1027" i="22"/>
  <c r="Z1028" i="22"/>
  <c r="Z1029" i="22"/>
  <c r="Z1030" i="22"/>
  <c r="Z1031" i="22"/>
  <c r="Z1032" i="22"/>
  <c r="Z1033" i="22"/>
  <c r="Z1034" i="22"/>
  <c r="Z1035" i="22"/>
  <c r="Z1036" i="22"/>
  <c r="Z1037" i="22"/>
  <c r="Z1038" i="22"/>
  <c r="Z1039" i="22"/>
  <c r="Z1040" i="22"/>
  <c r="Z1041" i="22"/>
  <c r="Z1042" i="22"/>
  <c r="Z1043" i="22"/>
  <c r="Z1044" i="22"/>
  <c r="Z1045" i="22"/>
  <c r="Z1046" i="22"/>
  <c r="Z1047" i="22"/>
  <c r="Z1048" i="22"/>
  <c r="Z1049" i="22"/>
  <c r="Z1050" i="22"/>
  <c r="Z1051" i="22"/>
  <c r="Z1052" i="22"/>
  <c r="Z1053" i="22"/>
  <c r="Z1054" i="22"/>
  <c r="Z1055" i="22"/>
  <c r="Z1056" i="22"/>
  <c r="Z1057" i="22"/>
  <c r="Z1058" i="22"/>
  <c r="Z1059" i="22"/>
  <c r="Z1060" i="22"/>
  <c r="Z1061" i="22"/>
  <c r="Z1062" i="22"/>
  <c r="Z1063" i="22"/>
  <c r="Z1064" i="22"/>
  <c r="Z1065" i="22"/>
  <c r="Z1066" i="22"/>
  <c r="Z1067" i="22"/>
  <c r="Z1068" i="22"/>
  <c r="Z1069" i="22"/>
  <c r="Z1070" i="22"/>
  <c r="Z1071" i="22"/>
  <c r="Z1072" i="22"/>
  <c r="Z1073" i="22"/>
  <c r="Z1074" i="22"/>
  <c r="Z1075" i="22"/>
  <c r="Z1076" i="22"/>
  <c r="Z1077" i="22"/>
  <c r="Z1078" i="22"/>
  <c r="Z1079" i="22"/>
  <c r="Z1080" i="22"/>
  <c r="Z1081" i="22"/>
  <c r="Z1082" i="22"/>
  <c r="Z1083" i="22"/>
  <c r="Z1084" i="22"/>
  <c r="Z1085" i="22"/>
  <c r="Z1086" i="22"/>
  <c r="Z1087" i="22"/>
  <c r="Z1088" i="22"/>
  <c r="Z1089" i="22"/>
  <c r="Z1090" i="22"/>
  <c r="Z1091" i="22"/>
  <c r="Z1092" i="22"/>
  <c r="Z1093" i="22"/>
  <c r="Z1094" i="22"/>
  <c r="Z1095" i="22"/>
  <c r="Z1096" i="22"/>
  <c r="Z1097" i="22"/>
  <c r="Z1098" i="22"/>
  <c r="Z1099" i="22"/>
  <c r="Z1100" i="22"/>
  <c r="Z1101" i="22"/>
  <c r="Z1102" i="22"/>
  <c r="Z1103" i="22"/>
  <c r="Z1104" i="22"/>
  <c r="Z1105" i="22"/>
  <c r="Z1106" i="22"/>
  <c r="Z1107" i="22"/>
  <c r="Z1108" i="22"/>
  <c r="Z1109" i="22"/>
  <c r="Z1110" i="22"/>
  <c r="Z1111" i="22"/>
  <c r="Z1112" i="22"/>
  <c r="Z1113" i="22"/>
  <c r="Z1114" i="22"/>
  <c r="Z1115" i="22"/>
  <c r="Z1116" i="22"/>
  <c r="Z1117" i="22"/>
  <c r="Z1118" i="22"/>
  <c r="Z1119" i="22"/>
  <c r="Z1120" i="22"/>
  <c r="Z1121" i="22"/>
  <c r="Z1122" i="22"/>
  <c r="Z1123" i="22"/>
  <c r="Z1124" i="22"/>
  <c r="Z1125" i="22"/>
  <c r="Z1126" i="22"/>
  <c r="Z1127" i="22"/>
  <c r="Z1128" i="22"/>
  <c r="Z1129" i="22"/>
  <c r="Z1130" i="22"/>
  <c r="Z1131" i="22"/>
  <c r="Z1132" i="22"/>
  <c r="Z1133" i="22"/>
  <c r="Z1134" i="22"/>
  <c r="Z1135" i="22"/>
  <c r="Z1136" i="22"/>
  <c r="Z1137" i="22"/>
  <c r="Z1138" i="22"/>
  <c r="Z1139" i="22"/>
  <c r="Z1140" i="22"/>
  <c r="Z1141" i="22"/>
  <c r="Z1142" i="22"/>
  <c r="Z1143" i="22"/>
  <c r="Z1144" i="22"/>
  <c r="Z1145" i="22"/>
  <c r="Z1146" i="22"/>
  <c r="Z1147" i="22"/>
  <c r="Z1148" i="22"/>
  <c r="Z1149" i="22"/>
  <c r="Z1150" i="22"/>
  <c r="Z1151" i="22"/>
  <c r="Z1152" i="22"/>
  <c r="Z1153" i="22"/>
  <c r="Z1154" i="22"/>
  <c r="Z1155" i="22"/>
  <c r="Z1156" i="22"/>
  <c r="Z1157" i="22"/>
  <c r="Z1158" i="22"/>
  <c r="Z1159" i="22"/>
  <c r="Z1160" i="22"/>
  <c r="Z1161" i="22"/>
  <c r="Z1162" i="22"/>
  <c r="Z1163" i="22"/>
  <c r="Z1164" i="22"/>
  <c r="Z1165" i="22"/>
  <c r="Z1166" i="22"/>
  <c r="Z1167" i="22"/>
  <c r="Z1168" i="22"/>
  <c r="Z1169" i="22"/>
  <c r="Z1170" i="22"/>
  <c r="Z1171" i="22"/>
  <c r="Z1172" i="22"/>
  <c r="Z1173" i="22"/>
  <c r="Z1174" i="22"/>
  <c r="Z1175" i="22"/>
  <c r="Z1176" i="22"/>
  <c r="Z1177" i="22"/>
  <c r="Z1178" i="22"/>
  <c r="Z1179" i="22"/>
  <c r="Z1180" i="22"/>
  <c r="Z1181" i="22"/>
  <c r="Z1182" i="22"/>
  <c r="Z1183" i="22"/>
  <c r="Z1184" i="22"/>
  <c r="Z1185" i="22"/>
  <c r="Z1186" i="22"/>
  <c r="Z1187" i="22"/>
  <c r="Z1188" i="22"/>
  <c r="Z1189" i="22"/>
  <c r="Z1190" i="22"/>
  <c r="Z1191" i="22"/>
  <c r="Z1192" i="22"/>
  <c r="Z1193" i="22"/>
  <c r="Z1194" i="22"/>
  <c r="Z1195" i="22"/>
  <c r="Z1196" i="22"/>
  <c r="Z1197" i="22"/>
  <c r="Z1198" i="22"/>
  <c r="Z1199" i="22"/>
  <c r="Z1200" i="22"/>
  <c r="Z1201" i="22"/>
  <c r="Z1202" i="22"/>
  <c r="Z1203" i="22"/>
  <c r="Z1204" i="22"/>
  <c r="Z1205" i="22"/>
  <c r="Z1206" i="22"/>
  <c r="Z1207" i="22"/>
  <c r="Z1208" i="22"/>
  <c r="Z1209" i="22"/>
  <c r="Z1210" i="22"/>
  <c r="Z1211" i="22"/>
  <c r="Z1212" i="22"/>
  <c r="Z1213" i="22"/>
  <c r="Z1214" i="22"/>
  <c r="Z1215" i="22"/>
  <c r="Z1216" i="22"/>
  <c r="Z1217" i="22"/>
  <c r="Z1218" i="22"/>
  <c r="Z1219" i="22"/>
  <c r="Z1220" i="22"/>
  <c r="Z1221" i="22"/>
  <c r="Z1222" i="22"/>
  <c r="Z1223" i="22"/>
  <c r="Z1224" i="22"/>
  <c r="Z1225" i="22"/>
  <c r="Z1226" i="22"/>
  <c r="Z1227" i="22"/>
  <c r="Z1228" i="22"/>
  <c r="Z1229" i="22"/>
  <c r="Z1230" i="22"/>
  <c r="Z1231" i="22"/>
  <c r="Z1232" i="22"/>
  <c r="Z1233" i="22"/>
  <c r="Z1234" i="22"/>
  <c r="Z1235" i="22"/>
  <c r="Z1236" i="22"/>
  <c r="Z1237" i="22"/>
  <c r="Z1238" i="22"/>
  <c r="Z1239" i="22"/>
  <c r="Z1240" i="22"/>
  <c r="Z1241" i="22"/>
  <c r="Z1242" i="22"/>
  <c r="Z1243" i="22"/>
  <c r="Z1244" i="22"/>
  <c r="Z1245" i="22"/>
  <c r="Z1246" i="22"/>
  <c r="Z1247" i="22"/>
  <c r="Z1248" i="22"/>
  <c r="Z1249" i="22"/>
  <c r="Z1250" i="22"/>
  <c r="Z1251" i="22"/>
  <c r="Z1252" i="22"/>
  <c r="Z1253" i="22"/>
  <c r="Z1254" i="22"/>
  <c r="Z1255" i="22"/>
  <c r="Z1256" i="22"/>
  <c r="Z1257" i="22"/>
  <c r="Z1258" i="22"/>
  <c r="Z1259" i="22"/>
  <c r="Z1260" i="22"/>
  <c r="Z1261" i="22"/>
  <c r="Z1262" i="22"/>
  <c r="Z1263" i="22"/>
  <c r="Z1264" i="22"/>
  <c r="Z1265" i="22"/>
  <c r="Z1266" i="22"/>
  <c r="Z1267" i="22"/>
  <c r="Z1268" i="22"/>
  <c r="Z1269" i="22"/>
  <c r="Z1270" i="22"/>
  <c r="Z1271" i="22"/>
  <c r="Z1272" i="22"/>
  <c r="Z1273" i="22"/>
  <c r="Z1274" i="22"/>
  <c r="Z1275" i="22"/>
  <c r="Z1276" i="22"/>
  <c r="Z1277" i="22"/>
  <c r="Z1278" i="22"/>
  <c r="Z1279" i="22"/>
  <c r="Z1280" i="22"/>
  <c r="Z1281" i="22"/>
  <c r="Z1282" i="22"/>
  <c r="Z1283" i="22"/>
  <c r="Z1284" i="22"/>
  <c r="Z1285" i="22"/>
  <c r="Z1286" i="22"/>
  <c r="Z1287" i="22"/>
  <c r="Z1288" i="22"/>
  <c r="Z1289" i="22"/>
  <c r="Z1290" i="22"/>
  <c r="Z1291" i="22"/>
  <c r="Z1292" i="22"/>
  <c r="Z1293" i="22"/>
  <c r="Z1294" i="22"/>
  <c r="Z1295" i="22"/>
  <c r="Z1296" i="22"/>
  <c r="Z1297" i="22"/>
  <c r="Z1298" i="22"/>
  <c r="Z1299" i="22"/>
  <c r="Z1300" i="22"/>
  <c r="Z1301" i="22"/>
  <c r="Z1302" i="22"/>
  <c r="Z1303" i="22"/>
  <c r="Z1304" i="22"/>
  <c r="Z1305" i="22"/>
  <c r="Z1306" i="22"/>
  <c r="Z1307" i="22"/>
  <c r="Z1308" i="22"/>
  <c r="Z1309" i="22"/>
  <c r="Z1310" i="22"/>
  <c r="Z1311" i="22"/>
  <c r="Z1312" i="22"/>
  <c r="Z1313" i="22"/>
  <c r="Z1314" i="22"/>
  <c r="Z1315" i="22"/>
  <c r="Z1316" i="22"/>
  <c r="Z1317" i="22"/>
  <c r="Z1318" i="22"/>
  <c r="Z1319" i="22"/>
  <c r="Z1320" i="22"/>
  <c r="Z1321" i="22"/>
  <c r="Z1322" i="22"/>
  <c r="Z1323" i="22"/>
  <c r="Z1324" i="22"/>
  <c r="Z1325" i="22"/>
  <c r="Z1326" i="22"/>
  <c r="Z1327" i="22"/>
  <c r="Z1328" i="22"/>
  <c r="Z1329" i="22"/>
  <c r="Z1330" i="22"/>
  <c r="Z1331" i="22"/>
  <c r="Z1332" i="22"/>
  <c r="Z1333" i="22"/>
  <c r="Z1334" i="22"/>
  <c r="Z1335" i="22"/>
  <c r="Z1336" i="22"/>
  <c r="Z1337" i="22"/>
  <c r="Z1338" i="22"/>
  <c r="Z1339" i="22"/>
  <c r="Z1340" i="22"/>
  <c r="Z1341" i="22"/>
  <c r="Z1342" i="22"/>
  <c r="Z1343" i="22"/>
  <c r="Z1344" i="22"/>
  <c r="Z1345" i="22"/>
  <c r="Z1346" i="22"/>
  <c r="Z1347" i="22"/>
  <c r="Z1348" i="22"/>
  <c r="Z1349" i="22"/>
  <c r="Z1350" i="22"/>
  <c r="Z1351" i="22"/>
  <c r="Z1352" i="22"/>
  <c r="Z1353" i="22"/>
  <c r="Z1354" i="22"/>
  <c r="Z1355" i="22"/>
  <c r="Z1356" i="22"/>
  <c r="Z1357" i="22"/>
  <c r="Z1358" i="22"/>
  <c r="Z1359" i="22"/>
  <c r="Z1360" i="22"/>
  <c r="Z1361" i="22"/>
  <c r="Z1362" i="22"/>
  <c r="Z1363" i="22"/>
  <c r="Z1364" i="22"/>
  <c r="Z1365" i="22"/>
  <c r="Z1366" i="22"/>
  <c r="Z1367" i="22"/>
  <c r="Z1368" i="22"/>
  <c r="Z1369" i="22"/>
  <c r="Z1370" i="22"/>
  <c r="Z1371" i="22"/>
  <c r="Z1372" i="22"/>
  <c r="Z1373" i="22"/>
  <c r="Z1374" i="22"/>
  <c r="Z1375" i="22"/>
  <c r="Z1376" i="22"/>
  <c r="Z1377" i="22"/>
  <c r="Z1378" i="22"/>
  <c r="Z1379" i="22"/>
  <c r="Z1380" i="22"/>
  <c r="Z1381" i="22"/>
  <c r="Z1382" i="22"/>
  <c r="Z1383" i="22"/>
  <c r="Z1384" i="22"/>
  <c r="Z1385" i="22"/>
  <c r="Z1386" i="22"/>
  <c r="Z1387" i="22"/>
  <c r="Z1388" i="22"/>
  <c r="Z1389" i="22"/>
  <c r="Z1390" i="22"/>
  <c r="Z1391" i="22"/>
  <c r="Z1392" i="22"/>
  <c r="Z1393" i="22"/>
  <c r="Z1394" i="22"/>
  <c r="Z1395" i="22"/>
  <c r="Z1396" i="22"/>
  <c r="Z1397" i="22"/>
  <c r="Z1398" i="22"/>
  <c r="Z1399" i="22"/>
  <c r="Z1400" i="22"/>
  <c r="Z1401" i="22"/>
  <c r="Z1402" i="22"/>
  <c r="Z1403" i="22"/>
  <c r="Z1404" i="22"/>
  <c r="Z1405" i="22"/>
  <c r="Z1406" i="22"/>
  <c r="Z1407" i="22"/>
  <c r="Z1408" i="22"/>
  <c r="Z1409" i="22"/>
  <c r="Z1410" i="22"/>
  <c r="Z1411" i="22"/>
  <c r="Z1412" i="22"/>
  <c r="Z1413" i="22"/>
  <c r="Z1414" i="22"/>
  <c r="Z1415" i="22"/>
  <c r="Z7" i="26"/>
  <c r="Z8" i="26"/>
  <c r="Z9" i="26"/>
  <c r="Z10" i="26"/>
  <c r="Z11" i="26"/>
  <c r="Z12" i="26"/>
  <c r="Z13" i="26"/>
  <c r="Z14" i="26"/>
  <c r="Z15" i="26"/>
  <c r="Z16" i="26"/>
  <c r="Z17" i="26"/>
  <c r="Z18" i="26"/>
  <c r="Z19" i="26"/>
  <c r="Z20" i="26"/>
  <c r="Z21" i="26"/>
  <c r="Z22" i="26"/>
  <c r="Z23" i="26"/>
  <c r="Z24" i="26"/>
  <c r="Z25" i="26"/>
  <c r="Z27" i="26"/>
  <c r="Z28" i="26"/>
  <c r="Z29" i="26"/>
  <c r="Z30" i="26"/>
  <c r="Z31" i="26"/>
  <c r="Z32" i="26"/>
  <c r="Z33" i="26"/>
  <c r="Z34" i="26"/>
  <c r="Z35" i="26"/>
  <c r="Z36" i="26"/>
  <c r="Z37" i="26"/>
  <c r="Z38" i="26"/>
  <c r="Z39" i="26"/>
  <c r="Z40" i="26"/>
  <c r="Z41" i="26"/>
  <c r="Z42" i="26"/>
  <c r="Z43" i="26"/>
  <c r="Z44" i="26"/>
  <c r="Z45" i="26"/>
  <c r="Z46" i="26"/>
  <c r="Z47" i="26"/>
  <c r="Z48" i="26"/>
  <c r="Z49" i="26"/>
  <c r="Z50" i="26"/>
  <c r="Z51" i="26"/>
  <c r="Z52" i="26"/>
  <c r="Z53" i="26"/>
  <c r="Z54" i="26"/>
  <c r="Z55" i="26"/>
  <c r="Z56" i="26"/>
  <c r="Z57" i="26"/>
  <c r="Z58" i="26"/>
  <c r="Z59" i="26"/>
  <c r="Z60" i="26"/>
  <c r="Z61" i="26"/>
  <c r="Z62" i="26"/>
  <c r="Z63" i="26"/>
  <c r="Z64" i="26"/>
  <c r="Z65" i="26"/>
  <c r="Z66" i="26"/>
  <c r="Z67" i="26"/>
  <c r="Z68" i="26"/>
  <c r="Z69" i="26"/>
  <c r="Z70" i="26"/>
  <c r="Z71" i="26"/>
  <c r="Z72" i="26"/>
  <c r="Z73" i="26"/>
  <c r="Z74" i="26"/>
  <c r="Z75" i="26"/>
  <c r="Z76" i="26"/>
  <c r="Z77" i="26"/>
  <c r="Z78" i="26"/>
  <c r="Z79" i="26"/>
  <c r="Z80" i="26"/>
  <c r="Z81" i="26"/>
  <c r="Z82" i="26"/>
  <c r="Z83" i="26"/>
  <c r="Z84" i="26"/>
  <c r="Z85" i="26"/>
  <c r="Z86" i="26"/>
  <c r="Z87" i="26"/>
  <c r="Z88" i="26"/>
  <c r="Z89" i="26"/>
  <c r="Z90" i="26"/>
  <c r="Z91" i="26"/>
  <c r="Z92" i="26"/>
  <c r="Z93" i="26"/>
  <c r="Z94" i="26"/>
  <c r="Z95" i="26"/>
  <c r="Z96" i="26"/>
  <c r="Z97" i="26"/>
  <c r="Z98" i="26"/>
  <c r="Z99" i="26"/>
  <c r="Z100" i="26"/>
  <c r="Z101" i="26"/>
  <c r="Z102" i="26"/>
  <c r="Z103" i="26"/>
  <c r="Z104" i="26"/>
  <c r="Z105" i="26"/>
  <c r="Z106" i="26"/>
  <c r="Z107" i="26"/>
  <c r="Z108" i="26"/>
  <c r="Z109" i="26"/>
  <c r="Z110" i="26"/>
  <c r="Z111" i="26"/>
  <c r="Z112" i="26"/>
  <c r="Z113" i="26"/>
  <c r="Z114" i="26"/>
  <c r="Z115" i="26"/>
  <c r="Z116" i="26"/>
  <c r="Z117" i="26"/>
  <c r="Z118" i="26"/>
  <c r="Z119" i="26"/>
  <c r="Z120" i="26"/>
  <c r="Z121" i="26"/>
  <c r="Z122" i="26"/>
  <c r="Z123" i="26"/>
  <c r="Z124" i="26"/>
  <c r="Z125" i="26"/>
  <c r="Z126" i="26"/>
  <c r="Z127" i="26"/>
  <c r="Z128" i="26"/>
  <c r="Z129" i="26"/>
  <c r="Z130" i="26"/>
  <c r="Z131" i="26"/>
  <c r="Z132" i="26"/>
  <c r="Z133" i="26"/>
  <c r="Z134" i="26"/>
  <c r="Z135" i="26"/>
  <c r="Z136" i="26"/>
  <c r="Z137" i="26"/>
  <c r="Z138" i="26"/>
  <c r="Z139" i="26"/>
  <c r="Z140" i="26"/>
  <c r="Z141" i="26"/>
  <c r="Z142" i="26"/>
  <c r="Z143" i="26"/>
  <c r="Z144" i="26"/>
  <c r="Z145" i="26"/>
  <c r="Z146" i="26"/>
  <c r="Z147" i="26"/>
  <c r="Z148" i="26"/>
  <c r="Z149" i="26"/>
  <c r="Z150" i="26"/>
  <c r="Z151" i="26"/>
  <c r="Z152" i="26"/>
  <c r="Z153" i="26"/>
  <c r="Z154" i="26"/>
  <c r="Z155" i="26"/>
  <c r="Z156" i="26"/>
  <c r="Z157" i="26"/>
  <c r="Z158" i="26"/>
  <c r="Z159" i="26"/>
  <c r="Z160" i="26"/>
  <c r="Z161" i="26"/>
  <c r="Z162" i="26"/>
  <c r="Z163" i="26"/>
  <c r="Z164" i="26"/>
  <c r="Z165" i="26"/>
  <c r="Z166" i="26"/>
  <c r="Z167" i="26"/>
  <c r="Z168" i="26"/>
  <c r="Z169" i="26"/>
  <c r="Z170" i="26"/>
  <c r="Z171" i="26"/>
  <c r="Z172" i="26"/>
  <c r="Z173" i="26"/>
  <c r="Z174" i="26"/>
  <c r="Z175" i="26"/>
  <c r="Z176" i="26"/>
  <c r="Z177" i="26"/>
  <c r="Z178" i="26"/>
  <c r="Z179" i="26"/>
  <c r="Z180" i="26"/>
  <c r="Z181" i="26"/>
  <c r="Z182" i="26"/>
  <c r="Z183" i="26"/>
  <c r="Z184" i="26"/>
  <c r="Z185" i="26"/>
  <c r="Z186" i="26"/>
  <c r="Z187" i="26"/>
  <c r="Z188" i="26"/>
  <c r="Z189" i="26"/>
  <c r="Z190" i="26"/>
  <c r="Z191" i="26"/>
  <c r="Z192" i="26"/>
  <c r="Z193" i="26"/>
  <c r="Z194" i="26"/>
  <c r="Z195" i="26"/>
  <c r="Z196" i="26"/>
  <c r="Z197" i="26"/>
  <c r="Z198" i="26"/>
  <c r="Z199" i="26"/>
  <c r="Z200" i="26"/>
  <c r="Z201" i="26"/>
  <c r="Z202" i="26"/>
  <c r="Z203" i="26"/>
  <c r="Z204" i="26"/>
  <c r="Z205" i="26"/>
  <c r="Z206" i="26"/>
  <c r="Z207" i="26"/>
  <c r="Z208" i="26"/>
  <c r="Z209" i="26"/>
  <c r="Z210" i="26"/>
  <c r="Z211" i="26"/>
  <c r="Z212" i="26"/>
  <c r="Z213" i="26"/>
  <c r="Z214" i="26"/>
  <c r="Z215" i="26"/>
  <c r="Z216" i="26"/>
  <c r="Z217" i="26"/>
  <c r="Z218" i="26"/>
  <c r="Z219" i="26"/>
  <c r="Z220" i="26"/>
  <c r="Z221" i="26"/>
  <c r="Z222" i="26"/>
  <c r="Z223" i="26"/>
  <c r="Z224" i="26"/>
  <c r="Z225" i="26"/>
  <c r="Z226" i="26"/>
  <c r="Z227" i="26"/>
  <c r="Z228" i="26"/>
  <c r="Z229" i="26"/>
  <c r="Z230" i="26"/>
  <c r="Z231" i="26"/>
  <c r="Z232" i="26"/>
  <c r="Z233" i="26"/>
  <c r="Z234" i="26"/>
  <c r="Z235" i="26"/>
  <c r="Z236" i="26"/>
  <c r="Z237" i="26"/>
  <c r="Z238" i="26"/>
  <c r="Z239" i="26"/>
  <c r="Z240" i="26"/>
  <c r="Z241" i="26"/>
  <c r="Z242" i="26"/>
  <c r="Z243" i="26"/>
  <c r="Z244" i="26"/>
  <c r="Z245" i="26"/>
  <c r="Z246" i="26"/>
  <c r="Z247" i="26"/>
  <c r="Z248" i="26"/>
  <c r="Z249" i="26"/>
  <c r="Z250" i="26"/>
  <c r="Z251" i="26"/>
  <c r="Z252" i="26"/>
  <c r="Z253" i="26"/>
  <c r="Z254" i="26"/>
  <c r="Z255" i="26"/>
  <c r="Z256" i="26"/>
  <c r="Z257" i="26"/>
  <c r="Z258" i="26"/>
  <c r="Z259" i="26"/>
  <c r="Z260" i="26"/>
  <c r="Z261" i="26"/>
  <c r="Z262" i="26"/>
  <c r="Z263" i="26"/>
  <c r="Z264" i="26"/>
  <c r="Z265" i="26"/>
  <c r="Z266" i="26"/>
  <c r="Z267" i="26"/>
  <c r="Z268" i="26"/>
  <c r="Z269" i="26"/>
  <c r="Z270" i="26"/>
  <c r="Z271" i="26"/>
  <c r="Z272" i="26"/>
  <c r="Z273" i="26"/>
  <c r="Z274" i="26"/>
  <c r="Z275" i="26"/>
  <c r="Z276" i="26"/>
  <c r="Z277" i="26"/>
  <c r="Z278" i="26"/>
  <c r="Z279" i="26"/>
  <c r="Z280" i="26"/>
  <c r="Z281" i="26"/>
  <c r="Z282" i="26"/>
  <c r="Z283" i="26"/>
  <c r="Z284" i="26"/>
  <c r="Z285" i="26"/>
  <c r="Z286" i="26"/>
  <c r="Z287" i="26"/>
  <c r="Z288" i="26"/>
  <c r="Z289" i="26"/>
  <c r="Z290" i="26"/>
  <c r="Z291" i="26"/>
  <c r="Z292" i="26"/>
  <c r="Z293" i="26"/>
  <c r="Z294" i="26"/>
  <c r="Z295" i="26"/>
  <c r="Z296" i="26"/>
  <c r="Z297" i="26"/>
  <c r="Z298" i="26"/>
  <c r="Z299" i="26"/>
  <c r="Z300" i="26"/>
  <c r="Z301" i="26"/>
  <c r="Z302" i="26"/>
  <c r="Z303" i="26"/>
  <c r="Z304" i="26"/>
  <c r="Z305" i="26"/>
  <c r="Z306" i="26"/>
  <c r="Z307" i="26"/>
  <c r="Z308" i="26"/>
  <c r="Z309" i="26"/>
  <c r="Z310" i="26"/>
  <c r="Z311" i="26"/>
  <c r="Z312" i="26"/>
  <c r="Z313" i="26"/>
  <c r="Z314" i="26"/>
  <c r="Z315" i="26"/>
  <c r="Z316" i="26"/>
  <c r="Z317" i="26"/>
  <c r="Z318" i="26"/>
  <c r="Z319" i="26"/>
  <c r="Z320" i="26"/>
  <c r="Z321" i="26"/>
  <c r="Z322" i="26"/>
  <c r="Z323" i="26"/>
  <c r="Z324" i="26"/>
  <c r="Z325" i="26"/>
  <c r="Z326" i="26"/>
  <c r="Z327" i="26"/>
  <c r="Z328" i="26"/>
  <c r="Z329" i="26"/>
  <c r="Z330" i="26"/>
  <c r="Z331" i="26"/>
  <c r="Z332" i="26"/>
  <c r="Z333" i="26"/>
  <c r="Z334" i="26"/>
  <c r="Z335" i="26"/>
  <c r="Z336" i="26"/>
  <c r="Z337" i="26"/>
  <c r="Z338" i="26"/>
  <c r="Z339" i="26"/>
  <c r="Z340" i="26"/>
  <c r="Z341" i="26"/>
  <c r="Z342" i="26"/>
  <c r="Z343" i="26"/>
  <c r="Z344" i="26"/>
  <c r="Z345" i="26"/>
  <c r="Z346" i="26"/>
  <c r="Z347" i="26"/>
  <c r="Z348" i="26"/>
  <c r="Z349" i="26"/>
  <c r="Z350" i="26"/>
  <c r="Z351" i="26"/>
  <c r="Z352" i="26"/>
  <c r="Z353" i="26"/>
  <c r="Z354" i="26"/>
  <c r="Z355" i="26"/>
  <c r="Z356" i="26"/>
  <c r="Z357" i="26"/>
  <c r="Z358" i="26"/>
  <c r="Z359" i="26"/>
  <c r="Z360" i="26"/>
  <c r="Z361" i="26"/>
  <c r="Z362" i="26"/>
  <c r="Z363" i="26"/>
  <c r="Z364" i="26"/>
  <c r="Z365" i="26"/>
  <c r="Z366" i="26"/>
  <c r="Z367" i="26"/>
  <c r="Z368" i="26"/>
  <c r="Z369" i="26"/>
  <c r="Z370" i="26"/>
  <c r="Z371" i="26"/>
  <c r="Z372" i="26"/>
  <c r="Z373" i="26"/>
  <c r="Z374" i="26"/>
  <c r="Z375" i="26"/>
  <c r="Z376" i="26"/>
  <c r="Z377" i="26"/>
  <c r="Z378" i="26"/>
  <c r="Z379" i="26"/>
  <c r="Z380" i="26"/>
  <c r="Z381" i="26"/>
  <c r="Z382" i="26"/>
  <c r="Z383" i="26"/>
  <c r="Z384" i="26"/>
  <c r="Z385" i="26"/>
  <c r="Z386" i="26"/>
  <c r="Z387" i="26"/>
  <c r="Z388" i="26"/>
  <c r="Z389" i="26"/>
  <c r="Z390" i="26"/>
  <c r="Z391" i="26"/>
  <c r="Z392" i="26"/>
  <c r="Z393" i="26"/>
  <c r="Z394" i="26"/>
  <c r="Z395" i="26"/>
  <c r="Z396" i="26"/>
  <c r="Z397" i="26"/>
  <c r="Z398" i="26"/>
  <c r="Z399" i="26"/>
  <c r="Z400" i="26"/>
  <c r="Z401" i="26"/>
  <c r="Z402" i="26"/>
  <c r="Z403" i="26"/>
  <c r="Z404" i="26"/>
  <c r="Z405" i="26"/>
  <c r="Z406" i="26"/>
  <c r="Z407" i="26"/>
  <c r="Z408" i="26"/>
  <c r="Z409" i="26"/>
  <c r="Z410" i="26"/>
  <c r="Z411" i="26"/>
  <c r="Z412" i="26"/>
  <c r="Z413" i="26"/>
  <c r="Z414" i="26"/>
  <c r="Z415" i="26"/>
  <c r="Z416" i="26"/>
  <c r="Z417" i="26"/>
  <c r="Z418" i="26"/>
  <c r="Z419" i="26"/>
  <c r="Z420" i="26"/>
  <c r="Z421" i="26"/>
  <c r="Z422" i="26"/>
  <c r="Z423" i="26"/>
  <c r="Z424" i="26"/>
  <c r="Z425" i="26"/>
  <c r="Z426" i="26"/>
  <c r="Z427" i="26"/>
  <c r="Z428" i="26"/>
  <c r="Z429" i="26"/>
  <c r="Z430" i="26"/>
  <c r="Z431" i="26"/>
  <c r="Z432" i="26"/>
  <c r="Z433" i="26"/>
  <c r="Z434" i="26"/>
  <c r="Z435" i="26"/>
  <c r="Z436" i="26"/>
  <c r="Z437" i="26"/>
  <c r="Z438" i="26"/>
  <c r="Z439" i="26"/>
  <c r="Z440" i="26"/>
  <c r="Z441" i="26"/>
  <c r="Z442" i="26"/>
  <c r="Z443" i="26"/>
  <c r="Z444" i="26"/>
  <c r="Z445" i="26"/>
  <c r="Z446" i="26"/>
  <c r="Z447" i="26"/>
  <c r="Z448" i="26"/>
  <c r="Z449" i="26"/>
  <c r="Z450" i="26"/>
  <c r="Z451" i="26"/>
  <c r="Z452" i="26"/>
  <c r="Z453" i="26"/>
  <c r="Z454" i="26"/>
  <c r="Z455" i="26"/>
  <c r="Z456" i="26"/>
  <c r="Z457" i="26"/>
  <c r="Z458" i="26"/>
  <c r="Z459" i="26"/>
  <c r="Z460" i="26"/>
  <c r="Z461" i="26"/>
  <c r="Z462" i="26"/>
  <c r="Z463" i="26"/>
  <c r="Z464" i="26"/>
  <c r="Z465" i="26"/>
  <c r="Z466" i="26"/>
  <c r="Z467" i="26"/>
  <c r="Z468" i="26"/>
  <c r="Z469" i="26"/>
  <c r="Z470" i="26"/>
  <c r="Z471" i="26"/>
  <c r="Z472" i="26"/>
  <c r="Z473" i="26"/>
  <c r="Z474" i="26"/>
  <c r="Z475" i="26"/>
  <c r="Z476" i="26"/>
  <c r="Z477" i="26"/>
  <c r="Z478" i="26"/>
  <c r="Z479" i="26"/>
  <c r="Z480" i="26"/>
  <c r="Z481" i="26"/>
  <c r="Z482" i="26"/>
  <c r="Z483" i="26"/>
  <c r="Z484" i="26"/>
  <c r="Z485" i="26"/>
  <c r="Z486" i="26"/>
  <c r="Z487" i="26"/>
  <c r="Z488" i="26"/>
  <c r="Z489" i="26"/>
  <c r="Z490" i="26"/>
  <c r="Z491" i="26"/>
  <c r="Z492" i="26"/>
  <c r="Z493" i="26"/>
  <c r="Z494" i="26"/>
  <c r="Z495" i="26"/>
  <c r="Z496" i="26"/>
  <c r="Z497" i="26"/>
  <c r="Z498" i="26"/>
  <c r="Z499" i="26"/>
  <c r="Z500" i="26"/>
  <c r="Z501" i="26"/>
  <c r="Z502" i="26"/>
  <c r="Z503" i="26"/>
  <c r="Z504" i="26"/>
  <c r="Z505" i="26"/>
  <c r="Z506" i="26"/>
  <c r="Z507" i="26"/>
  <c r="Z508" i="26"/>
  <c r="Z509" i="26"/>
  <c r="Z510" i="26"/>
  <c r="Z511" i="26"/>
  <c r="Z512" i="26"/>
  <c r="Z513" i="26"/>
  <c r="Z514" i="26"/>
  <c r="Z515" i="26"/>
  <c r="Z516" i="26"/>
  <c r="Z517" i="26"/>
  <c r="Z518" i="26"/>
  <c r="Z519" i="26"/>
  <c r="Z520" i="26"/>
  <c r="Z521" i="26"/>
  <c r="Z522" i="26"/>
  <c r="Z523" i="26"/>
  <c r="Z524" i="26"/>
  <c r="Z525" i="26"/>
  <c r="Z526" i="26"/>
  <c r="Z527" i="26"/>
  <c r="Z528" i="26"/>
  <c r="Z529" i="26"/>
  <c r="Z530" i="26"/>
  <c r="Z531" i="26"/>
  <c r="Z532" i="26"/>
  <c r="Z533" i="26"/>
  <c r="Z534" i="26"/>
  <c r="Z535" i="26"/>
  <c r="Z536" i="26"/>
  <c r="Z537" i="26"/>
  <c r="Z538" i="26"/>
  <c r="Z539" i="26"/>
  <c r="Z540" i="26"/>
  <c r="Z541" i="26"/>
  <c r="Z542" i="26"/>
  <c r="Z543" i="26"/>
  <c r="Z544" i="26"/>
  <c r="Z545" i="26"/>
  <c r="Z546" i="26"/>
  <c r="Z547" i="26"/>
  <c r="Z548" i="26"/>
  <c r="Z549" i="26"/>
  <c r="Z550" i="26"/>
  <c r="Z551" i="26"/>
  <c r="Z552" i="26"/>
  <c r="Z553" i="26"/>
  <c r="Z554" i="26"/>
  <c r="Z555" i="26"/>
  <c r="Z556" i="26"/>
  <c r="Z557" i="26"/>
  <c r="Z558" i="26"/>
  <c r="Z559" i="26"/>
  <c r="Z560" i="26"/>
  <c r="Z561" i="26"/>
  <c r="Z562" i="26"/>
  <c r="Z563" i="26"/>
  <c r="Z564" i="26"/>
  <c r="Z565" i="26"/>
  <c r="Z566" i="26"/>
  <c r="Z567" i="26"/>
  <c r="Z568" i="26"/>
  <c r="Z569" i="26"/>
  <c r="Z570" i="26"/>
  <c r="Z571" i="26"/>
  <c r="Z572" i="26"/>
  <c r="Z573" i="26"/>
  <c r="Z574" i="26"/>
  <c r="Z575" i="26"/>
  <c r="Z576" i="26"/>
  <c r="Z577" i="26"/>
  <c r="Z578" i="26"/>
  <c r="Z579" i="26"/>
  <c r="Z580" i="26"/>
  <c r="Z581" i="26"/>
  <c r="Z582" i="26"/>
  <c r="Z583" i="26"/>
  <c r="Z584" i="26"/>
  <c r="Z585" i="26"/>
  <c r="Z586" i="26"/>
  <c r="Z587" i="26"/>
  <c r="Z588" i="26"/>
  <c r="Z589" i="26"/>
  <c r="Z590" i="26"/>
  <c r="Z591" i="26"/>
  <c r="Z592" i="26"/>
  <c r="Z593" i="26"/>
  <c r="Z594" i="26"/>
  <c r="Z595" i="26"/>
  <c r="Z596" i="26"/>
  <c r="Z597" i="26"/>
  <c r="Z598" i="26"/>
  <c r="Z599" i="26"/>
  <c r="Z600" i="26"/>
  <c r="Z601" i="26"/>
  <c r="Z602" i="26"/>
  <c r="Z603" i="26"/>
  <c r="Z604" i="26"/>
  <c r="Z605" i="26"/>
  <c r="Z606" i="26"/>
  <c r="Z607" i="26"/>
  <c r="Z608" i="26"/>
  <c r="Z609" i="26"/>
  <c r="Z610" i="26"/>
  <c r="Z611" i="26"/>
  <c r="Z612" i="26"/>
  <c r="Z613" i="26"/>
  <c r="Z614" i="26"/>
  <c r="Z615" i="26"/>
  <c r="Z616" i="26"/>
  <c r="Z617" i="26"/>
  <c r="Z618" i="26"/>
  <c r="Z619" i="26"/>
  <c r="Z620" i="26"/>
  <c r="Z621" i="26"/>
  <c r="Z622" i="26"/>
  <c r="Z623" i="26"/>
  <c r="Z624" i="26"/>
  <c r="Z625" i="26"/>
  <c r="Z626" i="26"/>
  <c r="Z627" i="26"/>
  <c r="Z628" i="26"/>
  <c r="Z629" i="26"/>
  <c r="Z630" i="26"/>
  <c r="Z631" i="26"/>
  <c r="Z632" i="26"/>
  <c r="Z633" i="26"/>
  <c r="Z634" i="26"/>
  <c r="Z635" i="26"/>
  <c r="Z636" i="26"/>
  <c r="Z637" i="26"/>
  <c r="Z638" i="26"/>
  <c r="Z639" i="26"/>
  <c r="Z640" i="26"/>
  <c r="Z641" i="26"/>
  <c r="Z642" i="26"/>
  <c r="Z643" i="26"/>
  <c r="Z644" i="26"/>
  <c r="Z645" i="26"/>
  <c r="Z646" i="26"/>
  <c r="Z647" i="26"/>
  <c r="Z648" i="26"/>
  <c r="Z649" i="26"/>
  <c r="Z650" i="26"/>
  <c r="Z651" i="26"/>
  <c r="Z652" i="26"/>
  <c r="Z653" i="26"/>
  <c r="Z654" i="26"/>
  <c r="Z655" i="26"/>
  <c r="Z656" i="26"/>
  <c r="Z657" i="26"/>
  <c r="Z658" i="26"/>
  <c r="Z659" i="26"/>
  <c r="Z660" i="26"/>
  <c r="Z661" i="26"/>
  <c r="Z662" i="26"/>
  <c r="Z663" i="26"/>
  <c r="Z664" i="26"/>
  <c r="Z665" i="26"/>
  <c r="Z666" i="26"/>
  <c r="Z667" i="26"/>
  <c r="Z668" i="26"/>
  <c r="Z669" i="26"/>
  <c r="Z670" i="26"/>
  <c r="Z671" i="26"/>
  <c r="Z672" i="26"/>
  <c r="Z673" i="26"/>
  <c r="Z674" i="26"/>
  <c r="Z675" i="26"/>
  <c r="Z676" i="26"/>
  <c r="Z677" i="26"/>
  <c r="Z678" i="26"/>
  <c r="Z679" i="26"/>
  <c r="Z680" i="26"/>
  <c r="Z681" i="26"/>
  <c r="Z682" i="26"/>
  <c r="Z683" i="26"/>
  <c r="Z684" i="26"/>
  <c r="Z685" i="26"/>
  <c r="Z686" i="26"/>
  <c r="Z687" i="26"/>
  <c r="Z688" i="26"/>
  <c r="Z689" i="26"/>
  <c r="Z690" i="26"/>
  <c r="Z691" i="26"/>
  <c r="Z692" i="26"/>
  <c r="Z693" i="26"/>
  <c r="Z694" i="26"/>
  <c r="Z695" i="26"/>
  <c r="Z696" i="26"/>
  <c r="Z697" i="26"/>
  <c r="Z698" i="26"/>
  <c r="Z699" i="26"/>
  <c r="Z700" i="26"/>
  <c r="Z701" i="26"/>
  <c r="Z702" i="26"/>
  <c r="Z703" i="26"/>
  <c r="Z704" i="26"/>
  <c r="Z705" i="26"/>
  <c r="Z706" i="26"/>
  <c r="Z707" i="26"/>
  <c r="Z708" i="26"/>
  <c r="Z709" i="26"/>
  <c r="Z710" i="26"/>
  <c r="Z711" i="26"/>
  <c r="Z712" i="26"/>
  <c r="Z713" i="26"/>
  <c r="Z714" i="26"/>
  <c r="Z715" i="26"/>
  <c r="Z716" i="26"/>
  <c r="Z717" i="26"/>
  <c r="Z718" i="26"/>
  <c r="Z719" i="26"/>
  <c r="Z720" i="26"/>
  <c r="Z721" i="26"/>
  <c r="Z722" i="26"/>
  <c r="Z723" i="26"/>
  <c r="Z724" i="26"/>
  <c r="Z725" i="26"/>
  <c r="Z726" i="26"/>
  <c r="Z727" i="26"/>
  <c r="Z728" i="26"/>
  <c r="Z729" i="26"/>
  <c r="Z730" i="26"/>
  <c r="Z731" i="26"/>
  <c r="Z732" i="26"/>
  <c r="Z733" i="26"/>
  <c r="Z734" i="26"/>
  <c r="Z735" i="26"/>
  <c r="Z736" i="26"/>
  <c r="Z737" i="26"/>
  <c r="Z738" i="26"/>
  <c r="Z739" i="26"/>
  <c r="Z740" i="26"/>
  <c r="Z741" i="26"/>
  <c r="Z742" i="26"/>
  <c r="Z743" i="26"/>
  <c r="Z744" i="26"/>
  <c r="Z745" i="26"/>
  <c r="Z746" i="26"/>
  <c r="Z747" i="26"/>
  <c r="Z748" i="26"/>
  <c r="Z749" i="26"/>
  <c r="Z750" i="26"/>
  <c r="Z751" i="26"/>
  <c r="Z752" i="26"/>
  <c r="Z753" i="26"/>
  <c r="Z754" i="26"/>
  <c r="Z755" i="26"/>
  <c r="Z756" i="26"/>
  <c r="Z757" i="26"/>
  <c r="Z758" i="26"/>
  <c r="Z759" i="26"/>
  <c r="Z760" i="26"/>
  <c r="Z761" i="26"/>
  <c r="Z762" i="26"/>
  <c r="Z763" i="26"/>
  <c r="Z764" i="26"/>
  <c r="Z765" i="26"/>
  <c r="Z766" i="26"/>
  <c r="Z767" i="26"/>
  <c r="Z768" i="26"/>
  <c r="Z769" i="26"/>
  <c r="Z770" i="26"/>
  <c r="Z771" i="26"/>
  <c r="Z772" i="26"/>
  <c r="Z773" i="26"/>
  <c r="Z774" i="26"/>
  <c r="Z775" i="26"/>
  <c r="Z776" i="26"/>
  <c r="Z777" i="26"/>
  <c r="Z778" i="26"/>
  <c r="Z779" i="26"/>
  <c r="Z780" i="26"/>
  <c r="Z781" i="26"/>
  <c r="Z782" i="26"/>
  <c r="Z783" i="26"/>
  <c r="Z784" i="26"/>
  <c r="Z785" i="26"/>
  <c r="Z786" i="26"/>
  <c r="Z787" i="26"/>
  <c r="Z788" i="26"/>
  <c r="Z789" i="26"/>
  <c r="Z790" i="26"/>
  <c r="Z791" i="26"/>
  <c r="Z792" i="26"/>
  <c r="Z793" i="26"/>
  <c r="Z794" i="26"/>
  <c r="Z795" i="26"/>
  <c r="Z796" i="26"/>
  <c r="Z797" i="26"/>
  <c r="Z798" i="26"/>
  <c r="Z799" i="26"/>
  <c r="Z800" i="26"/>
  <c r="Z801" i="26"/>
  <c r="Z802" i="26"/>
  <c r="Z803" i="26"/>
  <c r="Z804" i="26"/>
  <c r="Z805" i="26"/>
  <c r="Z806" i="26"/>
  <c r="Z807" i="26"/>
  <c r="Z808" i="26"/>
  <c r="Z809" i="26"/>
  <c r="Z810" i="26"/>
  <c r="Z811" i="26"/>
  <c r="Z812" i="26"/>
  <c r="Z813" i="26"/>
  <c r="Z814" i="26"/>
  <c r="Z815" i="26"/>
  <c r="Z816" i="26"/>
  <c r="Z817" i="26"/>
  <c r="Z818" i="26"/>
  <c r="Z819" i="26"/>
  <c r="Z820" i="26"/>
  <c r="Z821" i="26"/>
  <c r="Z822" i="26"/>
  <c r="Z823" i="26"/>
  <c r="Z824" i="26"/>
  <c r="Z825" i="26"/>
  <c r="Z826" i="26"/>
  <c r="Z827" i="26"/>
  <c r="Z828" i="26"/>
  <c r="Z829" i="26"/>
  <c r="Z830" i="26"/>
  <c r="Z831" i="26"/>
  <c r="Z832" i="26"/>
  <c r="Z833" i="26"/>
  <c r="Z834" i="26"/>
  <c r="Z835" i="26"/>
  <c r="Z836" i="26"/>
  <c r="Z837" i="26"/>
  <c r="Z838" i="26"/>
  <c r="Z839" i="26"/>
  <c r="Z840" i="26"/>
  <c r="Z841" i="26"/>
  <c r="Z842" i="26"/>
  <c r="Z843" i="26"/>
  <c r="Z844" i="26"/>
  <c r="Z845" i="26"/>
  <c r="Z846" i="26"/>
  <c r="Z847" i="26"/>
  <c r="Z848" i="26"/>
  <c r="Z849" i="26"/>
  <c r="Z850" i="26"/>
  <c r="Z851" i="26"/>
  <c r="Z852" i="26"/>
  <c r="Z853" i="26"/>
  <c r="Z854" i="26"/>
  <c r="Z855" i="26"/>
  <c r="Z856" i="26"/>
  <c r="Z857" i="26"/>
  <c r="Z858" i="26"/>
  <c r="Z859" i="26"/>
  <c r="Z860" i="26"/>
  <c r="Z861" i="26"/>
  <c r="Z862" i="26"/>
  <c r="Z863" i="26"/>
  <c r="Z864" i="26"/>
  <c r="Z865" i="26"/>
  <c r="Z866" i="26"/>
  <c r="Z867" i="26"/>
  <c r="Z868" i="26"/>
  <c r="Z869" i="26"/>
  <c r="Z870" i="26"/>
  <c r="Z871" i="26"/>
  <c r="Z872" i="26"/>
  <c r="Z873" i="26"/>
  <c r="Z874" i="26"/>
  <c r="Z875" i="26"/>
  <c r="Z876" i="26"/>
  <c r="Z877" i="26"/>
  <c r="Z878" i="26"/>
  <c r="Z879" i="26"/>
  <c r="Z880" i="26"/>
  <c r="Z881" i="26"/>
  <c r="Z882" i="26"/>
  <c r="Z883" i="26"/>
  <c r="Z884" i="26"/>
  <c r="Z885" i="26"/>
  <c r="Z886" i="26"/>
  <c r="Z887" i="26"/>
  <c r="Z888" i="26"/>
  <c r="Z889" i="26"/>
  <c r="Z890" i="26"/>
  <c r="Z891" i="26"/>
  <c r="Z892" i="26"/>
  <c r="Z893" i="26"/>
  <c r="Z894" i="26"/>
  <c r="Z895" i="26"/>
  <c r="Z896" i="26"/>
  <c r="Z897" i="26"/>
  <c r="Z898" i="26"/>
  <c r="Z899" i="26"/>
  <c r="Z900" i="26"/>
  <c r="Z901" i="26"/>
  <c r="Z902" i="26"/>
  <c r="Z903" i="26"/>
  <c r="Z904" i="26"/>
  <c r="Z905" i="26"/>
  <c r="Z906" i="26"/>
  <c r="Z907" i="26"/>
  <c r="Z908" i="26"/>
  <c r="Z909" i="26"/>
  <c r="Z910" i="26"/>
  <c r="Z911" i="26"/>
  <c r="Z912" i="26"/>
  <c r="Z913" i="26"/>
  <c r="Z914" i="26"/>
  <c r="Z915" i="26"/>
  <c r="Z916" i="26"/>
  <c r="Z917" i="26"/>
  <c r="Z918" i="26"/>
  <c r="Z919" i="26"/>
  <c r="Z920" i="26"/>
  <c r="Z921" i="26"/>
  <c r="Z922" i="26"/>
  <c r="Z923" i="26"/>
  <c r="Z924" i="26"/>
  <c r="Z925" i="26"/>
  <c r="Z926" i="26"/>
  <c r="Z927" i="26"/>
  <c r="Z928" i="26"/>
  <c r="Z929" i="26"/>
  <c r="Z930" i="26"/>
  <c r="Z931" i="26"/>
  <c r="Z932" i="26"/>
  <c r="Z933" i="26"/>
  <c r="Z934" i="26"/>
  <c r="Z935" i="26"/>
  <c r="Z936" i="26"/>
  <c r="Z937" i="26"/>
  <c r="Z938" i="26"/>
  <c r="Z939" i="26"/>
  <c r="Z940" i="26"/>
  <c r="Z941" i="26"/>
  <c r="Z942" i="26"/>
  <c r="Z943" i="26"/>
  <c r="Z944" i="26"/>
  <c r="Z945" i="26"/>
  <c r="Z946" i="26"/>
  <c r="Z947" i="26"/>
  <c r="Z948" i="26"/>
  <c r="Z949" i="26"/>
  <c r="Z950" i="26"/>
  <c r="Z951" i="26"/>
  <c r="Z952" i="26"/>
  <c r="Z953" i="26"/>
  <c r="Z954" i="26"/>
  <c r="Z955" i="26"/>
  <c r="Z956" i="26"/>
  <c r="Z957" i="26"/>
  <c r="Z958" i="26"/>
  <c r="Z959" i="26"/>
  <c r="Z960" i="26"/>
  <c r="Z961" i="26"/>
  <c r="Z962" i="26"/>
  <c r="Z963" i="26"/>
  <c r="Z964" i="26"/>
  <c r="Z965" i="26"/>
  <c r="Z966" i="26"/>
  <c r="Z967" i="26"/>
  <c r="Z968" i="26"/>
  <c r="Z969" i="26"/>
  <c r="Z970" i="26"/>
  <c r="Z971" i="26"/>
  <c r="Z972" i="26"/>
  <c r="Z973" i="26"/>
  <c r="Z974" i="26"/>
  <c r="Z975" i="26"/>
  <c r="Z976" i="26"/>
  <c r="Z977" i="26"/>
  <c r="Z978" i="26"/>
  <c r="Z979" i="26"/>
  <c r="Z980" i="26"/>
  <c r="Z981" i="26"/>
  <c r="Z982" i="26"/>
  <c r="Z983" i="26"/>
  <c r="Z984" i="26"/>
  <c r="Z985" i="26"/>
  <c r="Z986" i="26"/>
  <c r="Z987" i="26"/>
  <c r="Z988" i="26"/>
  <c r="Z989" i="26"/>
  <c r="Z990" i="26"/>
  <c r="Z991" i="26"/>
  <c r="Z992" i="26"/>
  <c r="Z993" i="26"/>
  <c r="Z994" i="26"/>
  <c r="Z995" i="26"/>
  <c r="Z996" i="26"/>
  <c r="Z997" i="26"/>
  <c r="Z998" i="26"/>
  <c r="Z999" i="26"/>
  <c r="Z1000" i="26"/>
  <c r="Z1001" i="26"/>
  <c r="Z1002" i="26"/>
  <c r="Z1003" i="26"/>
  <c r="Z1004" i="26"/>
  <c r="Z1005" i="26"/>
  <c r="Z1006" i="26"/>
  <c r="Z1007" i="26"/>
  <c r="Z1008" i="26"/>
  <c r="Z1009" i="26"/>
  <c r="Z1010" i="26"/>
  <c r="Z1011" i="26"/>
  <c r="Z1012" i="26"/>
  <c r="Z1013" i="26"/>
  <c r="Z1014" i="26"/>
  <c r="Z1015" i="26"/>
  <c r="Z1016" i="26"/>
  <c r="Z1017" i="26"/>
  <c r="Z1018" i="26"/>
  <c r="Z1019" i="26"/>
  <c r="Z1020" i="26"/>
  <c r="Z1021" i="26"/>
  <c r="Z1022" i="26"/>
  <c r="Z1023" i="26"/>
  <c r="Z1024" i="26"/>
  <c r="Z1025" i="26"/>
  <c r="Z1026" i="26"/>
  <c r="Z1027" i="26"/>
  <c r="Z1028" i="26"/>
  <c r="Z1029" i="26"/>
  <c r="Z1030" i="26"/>
  <c r="Z1031" i="26"/>
  <c r="Z1032" i="26"/>
  <c r="Z1033" i="26"/>
  <c r="Z1034" i="26"/>
  <c r="Z1035" i="26"/>
  <c r="Z1036" i="26"/>
  <c r="Z1037" i="26"/>
  <c r="Z1038" i="26"/>
  <c r="Z1039" i="26"/>
  <c r="Z1040" i="26"/>
  <c r="Z1041" i="26"/>
  <c r="Z1042" i="26"/>
  <c r="Z1043" i="26"/>
  <c r="Z1044" i="26"/>
  <c r="Z1045" i="26"/>
  <c r="Z1046" i="26"/>
  <c r="Z1047" i="26"/>
  <c r="Z1048" i="26"/>
  <c r="Z1049" i="26"/>
  <c r="Z1050" i="26"/>
  <c r="Z1051" i="26"/>
  <c r="Z1052" i="26"/>
  <c r="Z1053" i="26"/>
  <c r="Z1054" i="26"/>
  <c r="Z1055" i="26"/>
  <c r="Z1056" i="26"/>
  <c r="Z1057" i="26"/>
  <c r="Z1058" i="26"/>
  <c r="Z1059" i="26"/>
  <c r="Z1060" i="26"/>
  <c r="Z1061" i="26"/>
  <c r="Z1062" i="26"/>
  <c r="Z1063" i="26"/>
  <c r="Z1064" i="26"/>
  <c r="Z1065" i="26"/>
  <c r="Z1066" i="26"/>
  <c r="Z1067" i="26"/>
  <c r="Z1068" i="26"/>
  <c r="Z1069" i="26"/>
  <c r="Z1070" i="26"/>
  <c r="Z1071" i="26"/>
  <c r="Z1072" i="26"/>
  <c r="Z1073" i="26"/>
  <c r="Z1074" i="26"/>
  <c r="Z1075" i="26"/>
  <c r="Z1076" i="26"/>
  <c r="Z1077" i="26"/>
  <c r="Z1078" i="26"/>
  <c r="Z1079" i="26"/>
  <c r="Z1080" i="26"/>
  <c r="Z1081" i="26"/>
  <c r="Z1082" i="26"/>
  <c r="Z1083" i="26"/>
  <c r="Z1084" i="26"/>
  <c r="Z1085" i="26"/>
  <c r="Z1086" i="26"/>
  <c r="Z1087" i="26"/>
  <c r="Z1088" i="26"/>
  <c r="Z1089" i="26"/>
  <c r="Z1090" i="26"/>
  <c r="Z1091" i="26"/>
  <c r="Z1092" i="26"/>
  <c r="Z1093" i="26"/>
  <c r="Z1094" i="26"/>
  <c r="Z1095" i="26"/>
  <c r="Z1096" i="26"/>
  <c r="Z1097" i="26"/>
  <c r="Z1098" i="26"/>
  <c r="Z1099" i="26"/>
  <c r="Z1100" i="26"/>
  <c r="Z1101" i="26"/>
  <c r="Z1102" i="26"/>
  <c r="Z1103" i="26"/>
  <c r="Z1104" i="26"/>
  <c r="Z1105" i="26"/>
  <c r="Z1106" i="26"/>
  <c r="Z1107" i="26"/>
  <c r="Z1108" i="26"/>
  <c r="Z1109" i="26"/>
  <c r="Z1110" i="26"/>
  <c r="Z1111" i="26"/>
  <c r="Z1112" i="26"/>
  <c r="Z1113" i="26"/>
  <c r="Z1114" i="26"/>
  <c r="Z1115" i="26"/>
  <c r="Z1116" i="26"/>
  <c r="Z1117" i="26"/>
  <c r="Z1118" i="26"/>
  <c r="Z1119" i="26"/>
  <c r="Z1120" i="26"/>
  <c r="Z1121" i="26"/>
  <c r="Z1122" i="26"/>
  <c r="Z1123" i="26"/>
  <c r="Z1124" i="26"/>
  <c r="Z1125" i="26"/>
  <c r="Z1126" i="26"/>
  <c r="Z1127" i="26"/>
  <c r="Z1128" i="26"/>
  <c r="Z1129" i="26"/>
  <c r="Z1130" i="26"/>
  <c r="Z1131" i="26"/>
  <c r="Z1132" i="26"/>
  <c r="Z1133" i="26"/>
  <c r="Z1134" i="26"/>
  <c r="Z1135" i="26"/>
  <c r="Z1136" i="26"/>
  <c r="Z1137" i="26"/>
  <c r="Z1138" i="26"/>
  <c r="Z1139" i="26"/>
  <c r="Z1140" i="26"/>
  <c r="Z1141" i="26"/>
  <c r="Z1142" i="26"/>
  <c r="Z1143" i="26"/>
  <c r="Z1144" i="26"/>
  <c r="Z1145" i="26"/>
  <c r="Z1146" i="26"/>
  <c r="Z1147" i="26"/>
  <c r="Z1148" i="26"/>
  <c r="Z1149" i="26"/>
  <c r="Z1150" i="26"/>
  <c r="Z1151" i="26"/>
  <c r="Z1152" i="26"/>
  <c r="Z1153" i="26"/>
  <c r="Z1154" i="26"/>
  <c r="Z1155" i="26"/>
  <c r="Z1156" i="26"/>
  <c r="Z1157" i="26"/>
  <c r="Z1158" i="26"/>
  <c r="Z1159" i="26"/>
  <c r="Z1160" i="26"/>
  <c r="Z1161" i="26"/>
  <c r="Z1162" i="26"/>
  <c r="Z1163" i="26"/>
  <c r="Z1164" i="26"/>
  <c r="Z1165" i="26"/>
  <c r="Z1166" i="26"/>
  <c r="Z1167" i="26"/>
  <c r="Z1168" i="26"/>
  <c r="Z1169" i="26"/>
  <c r="Z1170" i="26"/>
  <c r="Z1171" i="26"/>
  <c r="Z1172" i="26"/>
  <c r="Z1173" i="26"/>
  <c r="Z1174" i="26"/>
  <c r="Z1175" i="26"/>
  <c r="Z1176" i="26"/>
  <c r="Z1177" i="26"/>
  <c r="Z1178" i="26"/>
  <c r="Z1179" i="26"/>
  <c r="Z1180" i="26"/>
  <c r="Z1181" i="26"/>
  <c r="Z1182" i="26"/>
  <c r="Z1183" i="26"/>
  <c r="Z1184" i="26"/>
  <c r="Z1185" i="26"/>
  <c r="Z1186" i="26"/>
  <c r="Z1187" i="26"/>
  <c r="Z1188" i="26"/>
  <c r="Z1189" i="26"/>
  <c r="Z1190" i="26"/>
  <c r="Z1191" i="26"/>
  <c r="Z1192" i="26"/>
  <c r="Z1193" i="26"/>
  <c r="Z1194" i="26"/>
  <c r="Z1195" i="26"/>
  <c r="Z1196" i="26"/>
  <c r="Z1197" i="26"/>
  <c r="Z1198" i="26"/>
  <c r="Z1199" i="26"/>
  <c r="Z1200" i="26"/>
  <c r="Z1201" i="26"/>
  <c r="Z1202" i="26"/>
  <c r="Z1203" i="26"/>
  <c r="Z1204" i="26"/>
  <c r="Z1205" i="26"/>
  <c r="Z1206" i="26"/>
  <c r="Z1207" i="26"/>
  <c r="Z1208" i="26"/>
  <c r="Z1209" i="26"/>
  <c r="Z1210" i="26"/>
  <c r="Z1211" i="26"/>
  <c r="Z1212" i="26"/>
  <c r="Z1213" i="26"/>
  <c r="Z1214" i="26"/>
  <c r="Z1215" i="26"/>
  <c r="Z1216" i="26"/>
  <c r="Z1217" i="26"/>
  <c r="Z1218" i="26"/>
  <c r="Z1219" i="26"/>
  <c r="Z1220" i="26"/>
  <c r="Z1221" i="26"/>
  <c r="Z1222" i="26"/>
  <c r="Z1223" i="26"/>
  <c r="Z1224" i="26"/>
  <c r="Z1225" i="26"/>
  <c r="Z1226" i="26"/>
  <c r="Z1227" i="26"/>
  <c r="Z1228" i="26"/>
  <c r="Z1229" i="26"/>
  <c r="Z1230" i="26"/>
  <c r="Z1231" i="26"/>
  <c r="Z1232" i="26"/>
  <c r="Z1233" i="26"/>
  <c r="Z1234" i="26"/>
  <c r="Z1235" i="26"/>
  <c r="Z1236" i="26"/>
  <c r="Z1237" i="26"/>
  <c r="Z1238" i="26"/>
  <c r="Z1239" i="26"/>
  <c r="Z1240" i="26"/>
  <c r="Z1241" i="26"/>
  <c r="Z1242" i="26"/>
  <c r="Z1243" i="26"/>
  <c r="Z1244" i="26"/>
  <c r="Z1245" i="26"/>
  <c r="Z1246" i="26"/>
  <c r="Z1247" i="26"/>
  <c r="Z1248" i="26"/>
  <c r="Z1249" i="26"/>
  <c r="Z1250" i="26"/>
  <c r="Z1251" i="26"/>
  <c r="Z1252" i="26"/>
  <c r="Z1253" i="26"/>
  <c r="Z1254" i="26"/>
  <c r="Z1255" i="26"/>
  <c r="Z1256" i="26"/>
  <c r="Z1257" i="26"/>
  <c r="Z1258" i="26"/>
  <c r="Z1259" i="26"/>
  <c r="Z1260" i="26"/>
  <c r="Z1261" i="26"/>
  <c r="Z1262" i="26"/>
  <c r="Z1263" i="26"/>
  <c r="Z1264" i="26"/>
  <c r="Z1265" i="26"/>
  <c r="Z1266" i="26"/>
  <c r="Z1267" i="26"/>
  <c r="Z1268" i="26"/>
  <c r="Z1269" i="26"/>
  <c r="Z1270" i="26"/>
  <c r="Z1271" i="26"/>
  <c r="Z1272" i="26"/>
  <c r="Z1273" i="26"/>
  <c r="Z1274" i="26"/>
  <c r="Z1275" i="26"/>
  <c r="Z1276" i="26"/>
  <c r="Z1277" i="26"/>
  <c r="Z1278" i="26"/>
  <c r="Z1279" i="26"/>
  <c r="Z1280" i="26"/>
  <c r="Z1281" i="26"/>
  <c r="Z1282" i="26"/>
  <c r="Z1283" i="26"/>
  <c r="Z1284" i="26"/>
  <c r="Z1285" i="26"/>
  <c r="Z1286" i="26"/>
  <c r="Z1287" i="26"/>
  <c r="Z1288" i="26"/>
  <c r="Z1289" i="26"/>
  <c r="Z1290" i="26"/>
  <c r="Z1291" i="26"/>
  <c r="Z1292" i="26"/>
  <c r="Z1293" i="26"/>
  <c r="Z1294" i="26"/>
  <c r="Z1295" i="26"/>
  <c r="Z1296" i="26"/>
  <c r="Z1297" i="26"/>
  <c r="Z1298" i="26"/>
  <c r="Z1299" i="26"/>
  <c r="Z1300" i="26"/>
  <c r="Z1301" i="26"/>
  <c r="Z1302" i="26"/>
  <c r="Z1303" i="26"/>
  <c r="Z1304" i="26"/>
  <c r="Z1305" i="26"/>
  <c r="Z1306" i="26"/>
  <c r="Z1307" i="26"/>
  <c r="Z1308" i="26"/>
  <c r="Z1309" i="26"/>
  <c r="Z1310" i="26"/>
  <c r="Z1311" i="26"/>
  <c r="Z1312" i="26"/>
  <c r="Z1313" i="26"/>
  <c r="Z1314" i="26"/>
  <c r="Z1315" i="26"/>
  <c r="Z1316" i="26"/>
  <c r="Z1317" i="26"/>
  <c r="Z7" i="23"/>
  <c r="Z8" i="23"/>
  <c r="Z9" i="23"/>
  <c r="Z10" i="23"/>
  <c r="Z16" i="23"/>
  <c r="Z20" i="23"/>
  <c r="Z21" i="23"/>
  <c r="Z23" i="23"/>
  <c r="Z29" i="23"/>
  <c r="Z30" i="23"/>
  <c r="Z31" i="23"/>
  <c r="Z34" i="23"/>
  <c r="Z35" i="23"/>
  <c r="Z36" i="23"/>
  <c r="Z37" i="23"/>
  <c r="Z38" i="23"/>
  <c r="Z39" i="23"/>
  <c r="Z41" i="23"/>
  <c r="Z42" i="23"/>
  <c r="Z49" i="23"/>
  <c r="Z50" i="23"/>
  <c r="Z51" i="23"/>
  <c r="Z52" i="23"/>
  <c r="Z53" i="23"/>
  <c r="Z54" i="23"/>
  <c r="Z55" i="23"/>
  <c r="Z56" i="23"/>
  <c r="Z57" i="23"/>
  <c r="Z58" i="23"/>
  <c r="Z59" i="23"/>
  <c r="Z60" i="23"/>
  <c r="Z61" i="23"/>
  <c r="Z62" i="23"/>
  <c r="Z63" i="23"/>
  <c r="Z64" i="23"/>
  <c r="Z65" i="23"/>
  <c r="Z66" i="23"/>
  <c r="Z67" i="23"/>
  <c r="Z68" i="23"/>
  <c r="Z69" i="23"/>
  <c r="Z70" i="23"/>
  <c r="Z71" i="23"/>
  <c r="Z72" i="23"/>
  <c r="Z73" i="23"/>
  <c r="Z74" i="23"/>
  <c r="Z75" i="23"/>
  <c r="Z76" i="23"/>
  <c r="Z77" i="23"/>
  <c r="Z78" i="23"/>
  <c r="Z81" i="23"/>
  <c r="Z82" i="23"/>
  <c r="Z83" i="23"/>
  <c r="Z84" i="23"/>
  <c r="Z85" i="23"/>
  <c r="Z86" i="23"/>
  <c r="Z87" i="23"/>
  <c r="Z88" i="23"/>
  <c r="Z89" i="23"/>
  <c r="Z90" i="23"/>
  <c r="Z91" i="23"/>
  <c r="Z92" i="23"/>
  <c r="Z93" i="23"/>
  <c r="Z94" i="23"/>
  <c r="Z95" i="23"/>
  <c r="Z96" i="23"/>
  <c r="Z97" i="23"/>
  <c r="Z98" i="23"/>
  <c r="Z99" i="23"/>
  <c r="Z100" i="23"/>
  <c r="Z101" i="23"/>
  <c r="Z102" i="23"/>
  <c r="Z103" i="23"/>
  <c r="Z104" i="23"/>
  <c r="Z105" i="23"/>
  <c r="Z106" i="23"/>
  <c r="Z107" i="23"/>
  <c r="Z108" i="23"/>
  <c r="Z109" i="23"/>
  <c r="Z110" i="23"/>
  <c r="Z111" i="23"/>
  <c r="Z112" i="23"/>
  <c r="Z113" i="23"/>
  <c r="Z114" i="23"/>
  <c r="Z115" i="23"/>
  <c r="Z116" i="23"/>
  <c r="Z117" i="23"/>
  <c r="Z118" i="23"/>
  <c r="Z119" i="23"/>
  <c r="Z121" i="23"/>
  <c r="Z122" i="23"/>
  <c r="Z123" i="23"/>
  <c r="Z124" i="23"/>
  <c r="Z125" i="23"/>
  <c r="Z126" i="23"/>
  <c r="Z127" i="23"/>
  <c r="Z128" i="23"/>
  <c r="Z129" i="23"/>
  <c r="Z130" i="23"/>
  <c r="Z131" i="23"/>
  <c r="Z132" i="23"/>
  <c r="Z133" i="23"/>
  <c r="Z134" i="23"/>
  <c r="Z135" i="23"/>
  <c r="Z138" i="23"/>
  <c r="Z148" i="23"/>
  <c r="Z149" i="23"/>
  <c r="Z150" i="23"/>
  <c r="Z151" i="23"/>
  <c r="Z152" i="23"/>
  <c r="Z153" i="23"/>
  <c r="Z154" i="23"/>
  <c r="Z155" i="23"/>
  <c r="Z156" i="23"/>
  <c r="Z157" i="23"/>
  <c r="Z158" i="23"/>
  <c r="Z159" i="23"/>
  <c r="Z160" i="23"/>
  <c r="Z161" i="23"/>
  <c r="Z162" i="23"/>
  <c r="Z163" i="23"/>
  <c r="Z164" i="23"/>
  <c r="Z165" i="23"/>
  <c r="Z166" i="23"/>
  <c r="Z167" i="23"/>
  <c r="Z168" i="23"/>
  <c r="Z169" i="23"/>
  <c r="Z170" i="23"/>
  <c r="Z171" i="23"/>
  <c r="Z172" i="23"/>
  <c r="Z173" i="23"/>
  <c r="Z174" i="23"/>
  <c r="Z175" i="23"/>
  <c r="Z176" i="23"/>
  <c r="Z177" i="23"/>
  <c r="Z178" i="23"/>
  <c r="Z179" i="23"/>
  <c r="Z180" i="23"/>
  <c r="Z181" i="23"/>
  <c r="Z182" i="23"/>
  <c r="Z183" i="23"/>
  <c r="Z184" i="23"/>
  <c r="Z185" i="23"/>
  <c r="Z186" i="23"/>
  <c r="Z187" i="23"/>
  <c r="Z188" i="23"/>
  <c r="Z189" i="23"/>
  <c r="Z190" i="23"/>
  <c r="Z191" i="23"/>
  <c r="Z192" i="23"/>
  <c r="Z193" i="23"/>
  <c r="Z194" i="23"/>
  <c r="Z195" i="23"/>
  <c r="Z196" i="23"/>
  <c r="Z197" i="23"/>
  <c r="Z198" i="23"/>
  <c r="Z199" i="23"/>
  <c r="Z200" i="23"/>
  <c r="Z201" i="23"/>
  <c r="Z202" i="23"/>
  <c r="Z203" i="23"/>
  <c r="Z204" i="23"/>
  <c r="Z205" i="23"/>
  <c r="Z206" i="23"/>
  <c r="Z207" i="23"/>
  <c r="Z208" i="23"/>
  <c r="Z209" i="23"/>
  <c r="Z210" i="23"/>
  <c r="Z211" i="23"/>
  <c r="Z212" i="23"/>
  <c r="Z213" i="23"/>
  <c r="Z214" i="23"/>
  <c r="Z215" i="23"/>
  <c r="Z216" i="23"/>
  <c r="Z217" i="23"/>
  <c r="Z218" i="23"/>
  <c r="Z219" i="23"/>
  <c r="Z220" i="23"/>
  <c r="Z221" i="23"/>
  <c r="Z222" i="23"/>
  <c r="Z223" i="23"/>
  <c r="Z224" i="23"/>
  <c r="Z225" i="23"/>
  <c r="Z226" i="23"/>
  <c r="Z227" i="23"/>
  <c r="Z228" i="23"/>
  <c r="Z229" i="23"/>
  <c r="Z230" i="23"/>
  <c r="Z231" i="23"/>
  <c r="Z232" i="23"/>
  <c r="Z233" i="23"/>
  <c r="Z234" i="23"/>
  <c r="Z235" i="23"/>
  <c r="Z236" i="23"/>
  <c r="Z237" i="23"/>
  <c r="Z238" i="23"/>
  <c r="Z239" i="23"/>
  <c r="Z240" i="23"/>
  <c r="Z241" i="23"/>
  <c r="Z242" i="23"/>
  <c r="Z243" i="23"/>
  <c r="Z244" i="23"/>
  <c r="Z245" i="23"/>
  <c r="Z246" i="23"/>
  <c r="Z247" i="23"/>
  <c r="Z248" i="23"/>
  <c r="Z249" i="23"/>
  <c r="Z250" i="23"/>
  <c r="Z251" i="23"/>
  <c r="Z252" i="23"/>
  <c r="Z253" i="23"/>
  <c r="Z254" i="23"/>
  <c r="Z255" i="23"/>
  <c r="Z256" i="23"/>
  <c r="Z257" i="23"/>
  <c r="Z258" i="23"/>
  <c r="Z259" i="23"/>
  <c r="Z260" i="23"/>
  <c r="Z261" i="23"/>
  <c r="Z262" i="23"/>
  <c r="Z263" i="23"/>
  <c r="Z264" i="23"/>
  <c r="Z265" i="23"/>
  <c r="Z266" i="23"/>
  <c r="Z267" i="23"/>
  <c r="Z268" i="23"/>
  <c r="Z269" i="23"/>
  <c r="Z270" i="23"/>
  <c r="Z271" i="23"/>
  <c r="Z272" i="23"/>
  <c r="Z273" i="23"/>
  <c r="Z274" i="23"/>
  <c r="Z275" i="23"/>
  <c r="Z276" i="23"/>
  <c r="Z277" i="23"/>
  <c r="Z278" i="23"/>
  <c r="Z279" i="23"/>
  <c r="Z280" i="23"/>
  <c r="Z281" i="23"/>
  <c r="Z282" i="23"/>
  <c r="Z283" i="23"/>
  <c r="Z284" i="23"/>
  <c r="Z285" i="23"/>
  <c r="Z286" i="23"/>
  <c r="Z287" i="23"/>
  <c r="Z288" i="23"/>
  <c r="Z289" i="23"/>
  <c r="Z290" i="23"/>
  <c r="Z291" i="23"/>
  <c r="Z292" i="23"/>
  <c r="Z293" i="23"/>
  <c r="Z294" i="23"/>
  <c r="Z295" i="23"/>
  <c r="Z296" i="23"/>
  <c r="Z297" i="23"/>
  <c r="Z298" i="23"/>
  <c r="Z299" i="23"/>
  <c r="Z300" i="23"/>
  <c r="Z301" i="23"/>
  <c r="Z302" i="23"/>
  <c r="Z303" i="23"/>
  <c r="Z304" i="23"/>
  <c r="Z305" i="23"/>
  <c r="Z306" i="23"/>
  <c r="Z307" i="23"/>
  <c r="Z308" i="23"/>
  <c r="Z309" i="23"/>
  <c r="Z310" i="23"/>
  <c r="Z311" i="23"/>
  <c r="Z312" i="23"/>
  <c r="Z313" i="23"/>
  <c r="Z314" i="23"/>
  <c r="Z315" i="23"/>
  <c r="Z316" i="23"/>
  <c r="Z317" i="23"/>
  <c r="Z318" i="23"/>
  <c r="Z319" i="23"/>
  <c r="Z320" i="23"/>
  <c r="Z321" i="23"/>
  <c r="Z322" i="23"/>
  <c r="Z323" i="23"/>
  <c r="Z324" i="23"/>
  <c r="Z325" i="23"/>
  <c r="Z326" i="23"/>
  <c r="Z327" i="23"/>
  <c r="Z328" i="23"/>
  <c r="Z329" i="23"/>
  <c r="Z330" i="23"/>
  <c r="Z331" i="23"/>
  <c r="Z332" i="23"/>
  <c r="Z333" i="23"/>
  <c r="Z334" i="23"/>
  <c r="Z335" i="23"/>
  <c r="Z336" i="23"/>
  <c r="Z337" i="23"/>
  <c r="Z338" i="23"/>
  <c r="Z339" i="23"/>
  <c r="Z340" i="23"/>
  <c r="Z341" i="23"/>
  <c r="Z342" i="23"/>
  <c r="Z343" i="23"/>
  <c r="Z344" i="23"/>
  <c r="Z345" i="23"/>
  <c r="Z346" i="23"/>
  <c r="Z347" i="23"/>
  <c r="Z348" i="23"/>
  <c r="Z349" i="23"/>
  <c r="Z350" i="23"/>
  <c r="Z351" i="23"/>
  <c r="Z352" i="23"/>
  <c r="Z353" i="23"/>
  <c r="Z354" i="23"/>
  <c r="Z355" i="23"/>
  <c r="Z356" i="23"/>
  <c r="Z357" i="23"/>
  <c r="Z358" i="23"/>
  <c r="Z359" i="23"/>
  <c r="Z360" i="23"/>
  <c r="Z361" i="23"/>
  <c r="Z362" i="23"/>
  <c r="Z363" i="23"/>
  <c r="Z364" i="23"/>
  <c r="Z365" i="23"/>
  <c r="Z366" i="23"/>
  <c r="Z367" i="23"/>
  <c r="Z368" i="23"/>
  <c r="Z369" i="23"/>
  <c r="Z370" i="23"/>
  <c r="Z371" i="23"/>
  <c r="Z372" i="23"/>
  <c r="Z373" i="23"/>
  <c r="Z374" i="23"/>
  <c r="Z375" i="23"/>
  <c r="Z376" i="23"/>
  <c r="Z377" i="23"/>
  <c r="Z378" i="23"/>
  <c r="Z379" i="23"/>
  <c r="Z380" i="23"/>
  <c r="Z381" i="23"/>
  <c r="Z382" i="23"/>
  <c r="Z383" i="23"/>
  <c r="Z384" i="23"/>
  <c r="Z385" i="23"/>
  <c r="Z386" i="23"/>
  <c r="Z387" i="23"/>
  <c r="Z388" i="23"/>
  <c r="Z389" i="23"/>
  <c r="Z390" i="23"/>
  <c r="Z391" i="23"/>
  <c r="Z392" i="23"/>
  <c r="Z393" i="23"/>
  <c r="Z394" i="23"/>
  <c r="Z395" i="23"/>
  <c r="Z396" i="23"/>
  <c r="Z397" i="23"/>
  <c r="Z398" i="23"/>
  <c r="Z399" i="23"/>
  <c r="Z400" i="23"/>
  <c r="Z401" i="23"/>
  <c r="Z402" i="23"/>
  <c r="Z403" i="23"/>
  <c r="Z404" i="23"/>
  <c r="Z405" i="23"/>
  <c r="Z406" i="23"/>
  <c r="Z407" i="23"/>
  <c r="Z408" i="23"/>
  <c r="Z409" i="23"/>
  <c r="Z410" i="23"/>
  <c r="Z411" i="23"/>
  <c r="Z412" i="23"/>
  <c r="Z413" i="23"/>
  <c r="Z414" i="23"/>
  <c r="Z415" i="23"/>
  <c r="Z416" i="23"/>
  <c r="Z417" i="23"/>
  <c r="Z418" i="23"/>
  <c r="Z419" i="23"/>
  <c r="Z420" i="23"/>
  <c r="Z421" i="23"/>
  <c r="Z422" i="23"/>
  <c r="Z423" i="23"/>
  <c r="Z424" i="23"/>
  <c r="Z425" i="23"/>
  <c r="Z426" i="23"/>
  <c r="Z427" i="23"/>
  <c r="Z428" i="23"/>
  <c r="Z429" i="23"/>
  <c r="Z430" i="23"/>
  <c r="Z431" i="23"/>
  <c r="Z432" i="23"/>
  <c r="Z433" i="23"/>
  <c r="Z434" i="23"/>
  <c r="Z435" i="23"/>
  <c r="Z436" i="23"/>
  <c r="Z437" i="23"/>
  <c r="Z438" i="23"/>
  <c r="Z439" i="23"/>
  <c r="Z440" i="23"/>
  <c r="Z441" i="23"/>
  <c r="Z442" i="23"/>
  <c r="Z443" i="23"/>
  <c r="Z444" i="23"/>
  <c r="Z445" i="23"/>
  <c r="Z446" i="23"/>
  <c r="Z447" i="23"/>
  <c r="Z448" i="23"/>
  <c r="Z449" i="23"/>
  <c r="Z450" i="23"/>
  <c r="Z451" i="23"/>
  <c r="Z452" i="23"/>
  <c r="Z453" i="23"/>
  <c r="Z454" i="23"/>
  <c r="Z455" i="23"/>
  <c r="Z456" i="23"/>
  <c r="Z457" i="23"/>
  <c r="Z458" i="23"/>
  <c r="Z459" i="23"/>
  <c r="Z460" i="23"/>
  <c r="Z461" i="23"/>
  <c r="Z462" i="23"/>
  <c r="Z463" i="23"/>
  <c r="Z464" i="23"/>
  <c r="Z465" i="23"/>
  <c r="Z466" i="23"/>
  <c r="Z467" i="23"/>
  <c r="Z468" i="23"/>
  <c r="Z469" i="23"/>
  <c r="Z470" i="23"/>
  <c r="Z471" i="23"/>
  <c r="Z472" i="23"/>
  <c r="Z473" i="23"/>
  <c r="Z474" i="23"/>
  <c r="Z475" i="23"/>
  <c r="Z476" i="23"/>
  <c r="Z477" i="23"/>
  <c r="Z478" i="23"/>
  <c r="Z479" i="23"/>
  <c r="Z480" i="23"/>
  <c r="Z481" i="23"/>
  <c r="Z482" i="23"/>
  <c r="Z483" i="23"/>
  <c r="Z484" i="23"/>
  <c r="Z485" i="23"/>
  <c r="Z486" i="23"/>
  <c r="Z487" i="23"/>
  <c r="Z488" i="23"/>
  <c r="Z489" i="23"/>
  <c r="Z490" i="23"/>
  <c r="Z491" i="23"/>
  <c r="Z492" i="23"/>
  <c r="Z493" i="23"/>
  <c r="Z494" i="23"/>
  <c r="Z495" i="23"/>
  <c r="Z496" i="23"/>
  <c r="Z497" i="23"/>
  <c r="Z498" i="23"/>
  <c r="Z499" i="23"/>
  <c r="Z500" i="23"/>
  <c r="Z501" i="23"/>
  <c r="Z502" i="23"/>
  <c r="Z503" i="23"/>
  <c r="Z504" i="23"/>
  <c r="Z505" i="23"/>
  <c r="Z506" i="23"/>
  <c r="Z507" i="23"/>
  <c r="Z508" i="23"/>
  <c r="Z509" i="23"/>
  <c r="Z510" i="23"/>
  <c r="Z511" i="23"/>
  <c r="Z512" i="23"/>
  <c r="Z513" i="23"/>
  <c r="Z514" i="23"/>
  <c r="Z515" i="23"/>
  <c r="Z516" i="23"/>
  <c r="Z517" i="23"/>
  <c r="Z518" i="23"/>
  <c r="Z519" i="23"/>
  <c r="Z520" i="23"/>
  <c r="Z521" i="23"/>
  <c r="Z522" i="23"/>
  <c r="Z523" i="23"/>
  <c r="Z524" i="23"/>
  <c r="Z525" i="23"/>
  <c r="Z526" i="23"/>
  <c r="Z527" i="23"/>
  <c r="Z528" i="23"/>
  <c r="Z529" i="23"/>
  <c r="Z530" i="23"/>
  <c r="Z531" i="23"/>
  <c r="Z532" i="23"/>
  <c r="Z533" i="23"/>
  <c r="Z534" i="23"/>
  <c r="Z535" i="23"/>
  <c r="Z536" i="23"/>
  <c r="Z537" i="23"/>
  <c r="Z538" i="23"/>
  <c r="Z539" i="23"/>
  <c r="Z540" i="23"/>
  <c r="Z541" i="23"/>
  <c r="Z542" i="23"/>
  <c r="Z543" i="23"/>
  <c r="Z544" i="23"/>
  <c r="Z545" i="23"/>
  <c r="Z546" i="23"/>
  <c r="Z547" i="23"/>
  <c r="Z548" i="23"/>
  <c r="Z549" i="23"/>
  <c r="Z550" i="23"/>
  <c r="Z551" i="23"/>
  <c r="Z552" i="23"/>
  <c r="Z553" i="23"/>
  <c r="Z554" i="23"/>
  <c r="Z555" i="23"/>
  <c r="Z556" i="23"/>
  <c r="Z557" i="23"/>
  <c r="Z558" i="23"/>
  <c r="Z559" i="23"/>
  <c r="Z560" i="23"/>
  <c r="Z561" i="23"/>
  <c r="Z562" i="23"/>
  <c r="Z563" i="23"/>
  <c r="Z564" i="23"/>
  <c r="Z565" i="23"/>
  <c r="Z566" i="23"/>
  <c r="Z567" i="23"/>
  <c r="Z568" i="23"/>
  <c r="Z569" i="23"/>
  <c r="Z570" i="23"/>
  <c r="Z571" i="23"/>
  <c r="Z572" i="23"/>
  <c r="Z573" i="23"/>
  <c r="Z574" i="23"/>
  <c r="Z575" i="23"/>
  <c r="Z576" i="23"/>
  <c r="Z577" i="23"/>
  <c r="Z578" i="23"/>
  <c r="Z579" i="23"/>
  <c r="Z580" i="23"/>
  <c r="Z581" i="23"/>
  <c r="Z582" i="23"/>
  <c r="Z583" i="23"/>
  <c r="Z584" i="23"/>
  <c r="Z585" i="23"/>
  <c r="Z586" i="23"/>
  <c r="Z587" i="23"/>
  <c r="Z588" i="23"/>
  <c r="Z589" i="23"/>
  <c r="Z590" i="23"/>
  <c r="Z591" i="23"/>
  <c r="Z592" i="23"/>
  <c r="Z593" i="23"/>
  <c r="Z594" i="23"/>
  <c r="Z595" i="23"/>
  <c r="Z596" i="23"/>
  <c r="Z597" i="23"/>
  <c r="Z598" i="23"/>
  <c r="Z599" i="23"/>
  <c r="Z600" i="23"/>
  <c r="Z601" i="23"/>
  <c r="Z602" i="23"/>
  <c r="Z603" i="23"/>
  <c r="Z604" i="23"/>
  <c r="Z605" i="23"/>
  <c r="Z606" i="23"/>
  <c r="Z607" i="23"/>
  <c r="Z608" i="23"/>
  <c r="Z609" i="23"/>
  <c r="Z610" i="23"/>
  <c r="Z611" i="23"/>
  <c r="Z612" i="23"/>
  <c r="Z613" i="23"/>
  <c r="Z614" i="23"/>
  <c r="Z615" i="23"/>
  <c r="Z616" i="23"/>
  <c r="Z617" i="23"/>
  <c r="Z618" i="23"/>
  <c r="Z619" i="23"/>
  <c r="Z620" i="23"/>
  <c r="Z621" i="23"/>
  <c r="Z622" i="23"/>
  <c r="Z623" i="23"/>
  <c r="Z624" i="23"/>
  <c r="Z625" i="23"/>
  <c r="Z626" i="23"/>
  <c r="Z627" i="23"/>
  <c r="Z628" i="23"/>
  <c r="Z629" i="23"/>
  <c r="Z630" i="23"/>
  <c r="Z631" i="23"/>
  <c r="Z632" i="23"/>
  <c r="Z633" i="23"/>
  <c r="Z634" i="23"/>
  <c r="Z635" i="23"/>
  <c r="Z636" i="23"/>
  <c r="Z637" i="23"/>
  <c r="Z638" i="23"/>
  <c r="Z639" i="23"/>
  <c r="Z640" i="23"/>
  <c r="Z641" i="23"/>
  <c r="Z642" i="23"/>
  <c r="Z643" i="23"/>
  <c r="Z644" i="23"/>
  <c r="Z645" i="23"/>
  <c r="Z646" i="23"/>
  <c r="Z647" i="23"/>
  <c r="Z648" i="23"/>
  <c r="Z649" i="23"/>
  <c r="Z650" i="23"/>
  <c r="Z651" i="23"/>
  <c r="Z652" i="23"/>
  <c r="Z653" i="23"/>
  <c r="Z654" i="23"/>
  <c r="Z655" i="23"/>
  <c r="Z656" i="23"/>
  <c r="Z657" i="23"/>
  <c r="Z658" i="23"/>
  <c r="Z659" i="23"/>
  <c r="Z660" i="23"/>
  <c r="Z661" i="23"/>
  <c r="Z662" i="23"/>
  <c r="Z663" i="23"/>
  <c r="Z664" i="23"/>
  <c r="Z665" i="23"/>
  <c r="Z666" i="23"/>
  <c r="Z667" i="23"/>
  <c r="Z668" i="23"/>
  <c r="Z669" i="23"/>
  <c r="Z670" i="23"/>
  <c r="Z671" i="23"/>
  <c r="Z672" i="23"/>
  <c r="Z673" i="23"/>
  <c r="Z674" i="23"/>
  <c r="Z675" i="23"/>
  <c r="Z676" i="23"/>
  <c r="Z677" i="23"/>
  <c r="Z678" i="23"/>
  <c r="Z679" i="23"/>
  <c r="Z680" i="23"/>
  <c r="Z681" i="23"/>
  <c r="Z682" i="23"/>
  <c r="Z683" i="23"/>
  <c r="Z684" i="23"/>
  <c r="Z685" i="23"/>
  <c r="Z686" i="23"/>
  <c r="Z687" i="23"/>
  <c r="Z688" i="23"/>
  <c r="Z689" i="23"/>
  <c r="Z690" i="23"/>
  <c r="Z691" i="23"/>
  <c r="Z692" i="23"/>
  <c r="Z693" i="23"/>
  <c r="Z694" i="23"/>
  <c r="Z695" i="23"/>
  <c r="Z696" i="23"/>
  <c r="Z697" i="23"/>
  <c r="Z698" i="23"/>
  <c r="Z699" i="23"/>
  <c r="Z700" i="23"/>
  <c r="Z701" i="23"/>
  <c r="Z702" i="23"/>
  <c r="Z703" i="23"/>
  <c r="Z704" i="23"/>
  <c r="Z705" i="23"/>
  <c r="Z706" i="23"/>
  <c r="Z707" i="23"/>
  <c r="Z708" i="23"/>
  <c r="Z709" i="23"/>
  <c r="Z710" i="23"/>
  <c r="Z711" i="23"/>
  <c r="Z712" i="23"/>
  <c r="Z713" i="23"/>
  <c r="Z714" i="23"/>
  <c r="Z715" i="23"/>
  <c r="Z716" i="23"/>
  <c r="Z717" i="23"/>
  <c r="Z718" i="23"/>
  <c r="Z719" i="23"/>
  <c r="Z720" i="23"/>
  <c r="Z721" i="23"/>
  <c r="Z722" i="23"/>
  <c r="Z723" i="23"/>
  <c r="Z724" i="23"/>
  <c r="Z725" i="23"/>
  <c r="Z726" i="23"/>
  <c r="Z727" i="23"/>
  <c r="Z728" i="23"/>
  <c r="Z729" i="23"/>
  <c r="Z730" i="23"/>
  <c r="Z731" i="23"/>
  <c r="Z732" i="23"/>
  <c r="Z733" i="23"/>
  <c r="Z734" i="23"/>
  <c r="Z735" i="23"/>
  <c r="Z736" i="23"/>
  <c r="Z737" i="23"/>
  <c r="Z738" i="23"/>
  <c r="Z739" i="23"/>
  <c r="Z740" i="23"/>
  <c r="Z741" i="23"/>
  <c r="Z742" i="23"/>
  <c r="Z743" i="23"/>
  <c r="Z744" i="23"/>
  <c r="Z745" i="23"/>
  <c r="Z746" i="23"/>
  <c r="Z747" i="23"/>
  <c r="Z748" i="23"/>
  <c r="Z749" i="23"/>
  <c r="Z750" i="23"/>
  <c r="Z751" i="23"/>
  <c r="Z752" i="23"/>
  <c r="Z753" i="23"/>
  <c r="Z754" i="23"/>
  <c r="Z755" i="23"/>
  <c r="Z756" i="23"/>
  <c r="Z757" i="23"/>
  <c r="Z758" i="23"/>
  <c r="Z759" i="23"/>
  <c r="Z760" i="23"/>
  <c r="Z761" i="23"/>
  <c r="Z762" i="23"/>
  <c r="Z763" i="23"/>
  <c r="Z764" i="23"/>
  <c r="Z765" i="23"/>
  <c r="Z766" i="23"/>
  <c r="Z767" i="23"/>
  <c r="Z768" i="23"/>
  <c r="Z769" i="23"/>
  <c r="Z770" i="23"/>
  <c r="Z771" i="23"/>
  <c r="Z772" i="23"/>
  <c r="Z773" i="23"/>
  <c r="Z774" i="23"/>
  <c r="Z775" i="23"/>
  <c r="Z776" i="23"/>
  <c r="Z777" i="23"/>
  <c r="Z778" i="23"/>
  <c r="Z779" i="23"/>
  <c r="Z780" i="23"/>
  <c r="Z781" i="23"/>
  <c r="Z782" i="23"/>
  <c r="Z783" i="23"/>
  <c r="Z784" i="23"/>
  <c r="Z785" i="23"/>
  <c r="Z786" i="23"/>
  <c r="Z787" i="23"/>
  <c r="Z788" i="23"/>
  <c r="Z789" i="23"/>
  <c r="Z790" i="23"/>
  <c r="Z791" i="23"/>
  <c r="Z792" i="23"/>
  <c r="Z793" i="23"/>
  <c r="Z794" i="23"/>
  <c r="Z795" i="23"/>
  <c r="Z796" i="23"/>
  <c r="Z797" i="23"/>
  <c r="Z798" i="23"/>
  <c r="Z799" i="23"/>
  <c r="Z800" i="23"/>
  <c r="Z801" i="23"/>
  <c r="Z802" i="23"/>
  <c r="Z803" i="23"/>
  <c r="Z804" i="23"/>
  <c r="Z805" i="23"/>
  <c r="Z806" i="23"/>
  <c r="Z807" i="23"/>
  <c r="Z808" i="23"/>
  <c r="Z809" i="23"/>
  <c r="Z810" i="23"/>
  <c r="Z811" i="23"/>
  <c r="Z812" i="23"/>
  <c r="Z813" i="23"/>
  <c r="Z814" i="23"/>
  <c r="Z815" i="23"/>
  <c r="Z816" i="23"/>
  <c r="Z817" i="23"/>
  <c r="Z818" i="23"/>
  <c r="Z819" i="23"/>
  <c r="Z820" i="23"/>
  <c r="Z821" i="23"/>
  <c r="Z822" i="23"/>
  <c r="Z823" i="23"/>
  <c r="Z824" i="23"/>
  <c r="Z825" i="23"/>
  <c r="Z826" i="23"/>
  <c r="Z827" i="23"/>
  <c r="Z828" i="23"/>
  <c r="Z829" i="23"/>
  <c r="Z830" i="23"/>
  <c r="Z831" i="23"/>
  <c r="Z832" i="23"/>
  <c r="Z833" i="23"/>
  <c r="Z834" i="23"/>
  <c r="Z835" i="23"/>
  <c r="Z836" i="23"/>
  <c r="Z837" i="23"/>
  <c r="Z838" i="23"/>
  <c r="Z839" i="23"/>
  <c r="Z840" i="23"/>
  <c r="Z841" i="23"/>
  <c r="Z842" i="23"/>
  <c r="Z843" i="23"/>
  <c r="Z844" i="23"/>
  <c r="Z845" i="23"/>
  <c r="Z846" i="23"/>
  <c r="Z847" i="23"/>
  <c r="Z848" i="23"/>
  <c r="Z849" i="23"/>
  <c r="Z850" i="23"/>
  <c r="Z851" i="23"/>
  <c r="Z852" i="23"/>
  <c r="Z853" i="23"/>
  <c r="Z854" i="23"/>
  <c r="Z855" i="23"/>
  <c r="Z856" i="23"/>
  <c r="Z857" i="23"/>
  <c r="Z858" i="23"/>
  <c r="Z859" i="23"/>
  <c r="Z860" i="23"/>
  <c r="Z861" i="23"/>
  <c r="Z862" i="23"/>
  <c r="Z863" i="23"/>
  <c r="Z864" i="23"/>
  <c r="Z865" i="23"/>
  <c r="Z866" i="23"/>
  <c r="Z867" i="23"/>
  <c r="Z868" i="23"/>
  <c r="Z869" i="23"/>
  <c r="Z870" i="23"/>
  <c r="Z871" i="23"/>
  <c r="Z872" i="23"/>
  <c r="Z873" i="23"/>
  <c r="Z874" i="23"/>
  <c r="Z875" i="23"/>
  <c r="Z876" i="23"/>
  <c r="Z877" i="23"/>
  <c r="Z878" i="23"/>
  <c r="Z879" i="23"/>
  <c r="Z880" i="23"/>
  <c r="Z881" i="23"/>
  <c r="Z882" i="23"/>
  <c r="Z883" i="23"/>
  <c r="Z884" i="23"/>
  <c r="Z885" i="23"/>
  <c r="Z886" i="23"/>
  <c r="Z887" i="23"/>
  <c r="Z888" i="23"/>
  <c r="Z889" i="23"/>
  <c r="Z890" i="23"/>
  <c r="Z891" i="23"/>
  <c r="Z892" i="23"/>
  <c r="Z893" i="23"/>
  <c r="Z894" i="23"/>
  <c r="Z895" i="23"/>
  <c r="Z896" i="23"/>
  <c r="Z897" i="23"/>
  <c r="Z898" i="23"/>
  <c r="Z899" i="23"/>
  <c r="Z900" i="23"/>
  <c r="Z901" i="23"/>
  <c r="Z902" i="23"/>
  <c r="Z903" i="23"/>
  <c r="Z904" i="23"/>
  <c r="Z905" i="23"/>
  <c r="Z906" i="23"/>
  <c r="Z907" i="23"/>
  <c r="Z908" i="23"/>
  <c r="Z909" i="23"/>
  <c r="Z910" i="23"/>
  <c r="Z911" i="23"/>
  <c r="Z912" i="23"/>
  <c r="Z913" i="23"/>
  <c r="Z914" i="23"/>
  <c r="Z915" i="23"/>
  <c r="Z916" i="23"/>
  <c r="Z917" i="23"/>
  <c r="Z918" i="23"/>
  <c r="Z919" i="23"/>
  <c r="Z920" i="23"/>
  <c r="Z921" i="23"/>
  <c r="Z922" i="23"/>
  <c r="Z923" i="23"/>
  <c r="Z924" i="23"/>
  <c r="Z925" i="23"/>
  <c r="Z926" i="23"/>
  <c r="Z927" i="23"/>
  <c r="Z928" i="23"/>
  <c r="Z929" i="23"/>
  <c r="Z930" i="23"/>
  <c r="Z931" i="23"/>
  <c r="Z932" i="23"/>
  <c r="Z933" i="23"/>
  <c r="Z934" i="23"/>
  <c r="Z935" i="23"/>
  <c r="Z936" i="23"/>
  <c r="Z937" i="23"/>
  <c r="Z938" i="23"/>
  <c r="Z939" i="23"/>
  <c r="Z940" i="23"/>
  <c r="Z941" i="23"/>
  <c r="Z942" i="23"/>
  <c r="Z943" i="23"/>
  <c r="Z944" i="23"/>
  <c r="Z945" i="23"/>
  <c r="Z946" i="23"/>
  <c r="Z947" i="23"/>
  <c r="Z948" i="23"/>
  <c r="Z949" i="23"/>
  <c r="Z950" i="23"/>
  <c r="Z951" i="23"/>
  <c r="Z952" i="23"/>
  <c r="Z953" i="23"/>
  <c r="Z954" i="23"/>
  <c r="Z955" i="23"/>
  <c r="Z956" i="23"/>
  <c r="Z957" i="23"/>
  <c r="Z958" i="23"/>
  <c r="Z959" i="23"/>
  <c r="Z960" i="23"/>
  <c r="Z961" i="23"/>
  <c r="Z962" i="23"/>
  <c r="Z963" i="23"/>
  <c r="Z964" i="23"/>
  <c r="Z965" i="23"/>
  <c r="Z966" i="23"/>
  <c r="Z967" i="23"/>
  <c r="Z968" i="23"/>
  <c r="Z969" i="23"/>
  <c r="Z970" i="23"/>
  <c r="Z971" i="23"/>
  <c r="Z972" i="23"/>
  <c r="Z973" i="23"/>
  <c r="Z974" i="23"/>
  <c r="Z975" i="23"/>
  <c r="Z976" i="23"/>
  <c r="Z977" i="23"/>
  <c r="Z978" i="23"/>
  <c r="Z979" i="23"/>
  <c r="Z980" i="23"/>
  <c r="Z981" i="23"/>
  <c r="Z982" i="23"/>
  <c r="Z983" i="23"/>
  <c r="Z984" i="23"/>
  <c r="Z985" i="23"/>
  <c r="Z986" i="23"/>
  <c r="Z987" i="23"/>
  <c r="Z988" i="23"/>
  <c r="Z989" i="23"/>
  <c r="Z990" i="23"/>
  <c r="Z991" i="23"/>
  <c r="Z992" i="23"/>
  <c r="Z993" i="23"/>
  <c r="Z994" i="23"/>
  <c r="Z995" i="23"/>
  <c r="Z996" i="23"/>
  <c r="Z997" i="23"/>
  <c r="Z998" i="23"/>
  <c r="Z999" i="23"/>
  <c r="Z1000" i="23"/>
  <c r="Z1001" i="23"/>
  <c r="Z1002" i="23"/>
  <c r="Z1003" i="23"/>
  <c r="Z1004" i="23"/>
  <c r="Z1005" i="23"/>
  <c r="Z1006" i="23"/>
  <c r="Z1007" i="23"/>
  <c r="Z1008" i="23"/>
  <c r="Z1009" i="23"/>
  <c r="Z1010" i="23"/>
  <c r="Z1011" i="23"/>
  <c r="Z1012" i="23"/>
  <c r="Z1013" i="23"/>
  <c r="Z1014" i="23"/>
  <c r="Z1015" i="23"/>
  <c r="Z1016" i="23"/>
  <c r="Z1017" i="23"/>
  <c r="Z1018" i="23"/>
  <c r="Z1019" i="23"/>
  <c r="Z1020" i="23"/>
  <c r="Z1021" i="23"/>
  <c r="Z1022" i="23"/>
  <c r="Z1023" i="23"/>
  <c r="Z1024" i="23"/>
  <c r="Z1025" i="23"/>
  <c r="Z1026" i="23"/>
  <c r="Z1027" i="23"/>
  <c r="Z1028" i="23"/>
  <c r="Z1029" i="23"/>
  <c r="Z1030" i="23"/>
  <c r="Z1031" i="23"/>
  <c r="Z1032" i="23"/>
  <c r="Z1033" i="23"/>
  <c r="Z1034" i="23"/>
  <c r="Z1035" i="23"/>
  <c r="Z1036" i="23"/>
  <c r="Z1037" i="23"/>
  <c r="Z1038" i="23"/>
  <c r="Z1039" i="23"/>
  <c r="Z1040" i="23"/>
  <c r="Z1041" i="23"/>
  <c r="Z1042" i="23"/>
  <c r="Z1043" i="23"/>
  <c r="Z1044" i="23"/>
  <c r="Z1045" i="23"/>
  <c r="Z1046" i="23"/>
  <c r="Z1047" i="23"/>
  <c r="Z1048" i="23"/>
  <c r="Z1049" i="23"/>
  <c r="Z1050" i="23"/>
  <c r="Z1051" i="23"/>
  <c r="Z1052" i="23"/>
  <c r="Z1053" i="23"/>
  <c r="Z1054" i="23"/>
  <c r="Z1055" i="23"/>
  <c r="Z1056" i="23"/>
  <c r="Z1057" i="23"/>
  <c r="Z1058" i="23"/>
  <c r="Z1059" i="23"/>
  <c r="Z1060" i="23"/>
  <c r="Z1061" i="23"/>
  <c r="Z1062" i="23"/>
  <c r="Z1063" i="23"/>
  <c r="Z1064" i="23"/>
  <c r="Z1065" i="23"/>
  <c r="Z1066" i="23"/>
  <c r="Z1067" i="23"/>
  <c r="Z1068" i="23"/>
  <c r="Z1069" i="23"/>
  <c r="Z1070" i="23"/>
  <c r="Z1071" i="23"/>
  <c r="Z1072" i="23"/>
  <c r="Z1073" i="23"/>
  <c r="Z1074" i="23"/>
  <c r="Z1075" i="23"/>
  <c r="Z1076" i="23"/>
  <c r="Z1077" i="23"/>
  <c r="Z1078" i="23"/>
  <c r="Z1079" i="23"/>
  <c r="Z1080" i="23"/>
  <c r="Z1081" i="23"/>
  <c r="Z1082" i="23"/>
  <c r="Z1083" i="23"/>
  <c r="Z1084" i="23"/>
  <c r="Z1085" i="23"/>
  <c r="Z1086" i="23"/>
  <c r="Z1087" i="23"/>
  <c r="Z1088" i="23"/>
  <c r="Z1089" i="23"/>
  <c r="Z1090" i="23"/>
  <c r="Z1091" i="23"/>
  <c r="Z1092" i="23"/>
  <c r="Z1093" i="23"/>
  <c r="Z1094" i="23"/>
  <c r="Z1095" i="23"/>
  <c r="Z1096" i="23"/>
  <c r="Z1097" i="23"/>
  <c r="Z1098" i="23"/>
  <c r="Z1099" i="23"/>
  <c r="Z1100" i="23"/>
  <c r="Z1101" i="23"/>
  <c r="Z1102" i="23"/>
  <c r="Z1103" i="23"/>
  <c r="Z1104" i="23"/>
  <c r="Z1105" i="23"/>
  <c r="Z1106" i="23"/>
  <c r="Z1107" i="23"/>
  <c r="Z1108" i="23"/>
  <c r="Z1109" i="23"/>
  <c r="Z1110" i="23"/>
  <c r="Z1111" i="23"/>
  <c r="Z1112" i="23"/>
  <c r="Z1113" i="23"/>
  <c r="Z1114" i="23"/>
  <c r="Z1115" i="23"/>
  <c r="Z1116" i="23"/>
  <c r="Z1117" i="23"/>
  <c r="Z1118" i="23"/>
  <c r="Z1119" i="23"/>
  <c r="Z1120" i="23"/>
  <c r="Z1121" i="23"/>
  <c r="Z1122" i="23"/>
  <c r="Z1123" i="23"/>
  <c r="Z1124" i="23"/>
  <c r="Z1125" i="23"/>
  <c r="Z1126" i="23"/>
  <c r="Z1127" i="23"/>
  <c r="Z1128" i="23"/>
  <c r="Z1129" i="23"/>
  <c r="Z1130" i="23"/>
  <c r="Z1131" i="23"/>
  <c r="Z1132" i="23"/>
  <c r="Z1133" i="23"/>
  <c r="Z1134" i="23"/>
  <c r="Z1135" i="23"/>
  <c r="Z1136" i="23"/>
  <c r="Z1137" i="23"/>
  <c r="Z1138" i="23"/>
  <c r="Z1139" i="23"/>
  <c r="Z1140" i="23"/>
  <c r="Z1141" i="23"/>
  <c r="Z1142" i="23"/>
  <c r="Z1143" i="23"/>
  <c r="Z1144" i="23"/>
  <c r="Z1145" i="23"/>
  <c r="Z1146" i="23"/>
  <c r="Z1147" i="23"/>
  <c r="Z1148" i="23"/>
  <c r="Z1149" i="23"/>
  <c r="Z1150" i="23"/>
  <c r="Z1151" i="23"/>
  <c r="Z1152" i="23"/>
  <c r="Z1153" i="23"/>
  <c r="Z1154" i="23"/>
  <c r="Z1155" i="23"/>
  <c r="Z1156" i="23"/>
  <c r="Z1157" i="23"/>
  <c r="Z1158" i="23"/>
  <c r="Z1159" i="23"/>
  <c r="Z1160" i="23"/>
  <c r="Z1161" i="23"/>
  <c r="Z1162" i="23"/>
  <c r="Z1163" i="23"/>
  <c r="Z1164" i="23"/>
  <c r="Z1165" i="23"/>
  <c r="Z1166" i="23"/>
  <c r="Z1167" i="23"/>
  <c r="Z1168" i="23"/>
  <c r="Z1169" i="23"/>
  <c r="Z1170" i="23"/>
  <c r="Z1171" i="23"/>
  <c r="Z1172" i="23"/>
  <c r="Z1173" i="23"/>
  <c r="Z1174" i="23"/>
  <c r="Z1175" i="23"/>
  <c r="Z1176" i="23"/>
  <c r="Z1177" i="23"/>
  <c r="Z1178" i="23"/>
  <c r="Z1179" i="23"/>
  <c r="Z1180" i="23"/>
  <c r="Z1181" i="23"/>
  <c r="Z1182" i="23"/>
  <c r="Z1183" i="23"/>
  <c r="Z1184" i="23"/>
  <c r="Z1185" i="23"/>
  <c r="Z1186" i="23"/>
  <c r="Z1187" i="23"/>
  <c r="Z1188" i="23"/>
  <c r="Z1189" i="23"/>
  <c r="Z1190" i="23"/>
  <c r="Z1191" i="23"/>
  <c r="Z1192" i="23"/>
  <c r="Z1193" i="23"/>
  <c r="Z1194" i="23"/>
  <c r="Z1195" i="23"/>
  <c r="Z1196" i="23"/>
  <c r="Z1197" i="23"/>
  <c r="Z1198" i="23"/>
  <c r="Z1199" i="23"/>
  <c r="Z1200" i="23"/>
  <c r="Z1201" i="23"/>
  <c r="Z1202" i="23"/>
  <c r="Z1203" i="23"/>
  <c r="Z1204" i="23"/>
  <c r="Z1205" i="23"/>
  <c r="Z1206" i="23"/>
  <c r="Z1207" i="23"/>
  <c r="Z1208" i="23"/>
  <c r="Z1209" i="23"/>
  <c r="Z1210" i="23"/>
  <c r="Z1211" i="23"/>
  <c r="Z1212" i="23"/>
  <c r="Z1213" i="23"/>
  <c r="Z1214" i="23"/>
  <c r="Z1215" i="23"/>
  <c r="Z1216" i="23"/>
  <c r="Z1217" i="23"/>
  <c r="Z1218" i="23"/>
  <c r="Z1219" i="23"/>
  <c r="Z1220" i="23"/>
  <c r="Z1221" i="23"/>
  <c r="Z1222" i="23"/>
  <c r="Z1223" i="23"/>
  <c r="Z1224" i="23"/>
  <c r="Z1225" i="23"/>
  <c r="Z1226" i="23"/>
  <c r="Z1227" i="23"/>
  <c r="Z1228" i="23"/>
  <c r="Z1229" i="23"/>
  <c r="Z1230" i="23"/>
  <c r="Z1231" i="23"/>
  <c r="Z1232" i="23"/>
  <c r="Z1233" i="23"/>
  <c r="Z1234" i="23"/>
  <c r="Z1235" i="23"/>
  <c r="Z1236" i="23"/>
  <c r="Z1237" i="23"/>
  <c r="Z1238" i="23"/>
  <c r="Z1239" i="23"/>
  <c r="Z1240" i="23"/>
  <c r="Z1241" i="23"/>
  <c r="Z1242" i="23"/>
  <c r="Z1243" i="23"/>
  <c r="Z1244" i="23"/>
  <c r="Z1245" i="23"/>
  <c r="Z1246" i="23"/>
  <c r="Z1247" i="23"/>
  <c r="Z1248" i="23"/>
  <c r="Z1249" i="23"/>
  <c r="Z1250" i="23"/>
  <c r="Z1251" i="23"/>
  <c r="Z1252" i="23"/>
  <c r="Z1253" i="23"/>
  <c r="Z1254" i="23"/>
  <c r="Z1255" i="23"/>
  <c r="Z1256" i="23"/>
  <c r="Z1257" i="23"/>
  <c r="Z1258" i="23"/>
  <c r="Z1259" i="23"/>
  <c r="Z1260" i="23"/>
  <c r="Z1261" i="23"/>
  <c r="Z1262" i="23"/>
  <c r="Z1263" i="23"/>
  <c r="Z1264" i="23"/>
  <c r="Z1265" i="23"/>
  <c r="Z1266" i="23"/>
  <c r="Z1267" i="23"/>
  <c r="Z1268" i="23"/>
  <c r="Z1269" i="23"/>
  <c r="Z1270" i="23"/>
  <c r="Z1271" i="23"/>
  <c r="Z1272" i="23"/>
  <c r="Z1273" i="23"/>
  <c r="Z1274" i="23"/>
  <c r="Z1275" i="23"/>
  <c r="Z1276" i="23"/>
  <c r="Z1277" i="23"/>
  <c r="Z1278" i="23"/>
  <c r="Z1279" i="23"/>
  <c r="Z1280" i="23"/>
  <c r="Z1281" i="23"/>
  <c r="Z1282" i="23"/>
  <c r="Z1283" i="23"/>
  <c r="Z1284" i="23"/>
  <c r="Z1285" i="23"/>
  <c r="Z1286" i="23"/>
  <c r="Z1287" i="23"/>
  <c r="Z1288" i="23"/>
  <c r="Z1289" i="23"/>
  <c r="Z1290" i="23"/>
  <c r="Z1291" i="23"/>
  <c r="Z1292" i="23"/>
  <c r="Z1293" i="23"/>
  <c r="Z1294" i="23"/>
  <c r="Z1295" i="23"/>
  <c r="Z1296" i="23"/>
  <c r="Z1297" i="23"/>
  <c r="Z1298" i="23"/>
  <c r="Z1299" i="23"/>
  <c r="Z1300" i="23"/>
  <c r="Z1301" i="23"/>
  <c r="Z1302" i="23"/>
  <c r="Z1303" i="23"/>
  <c r="Z1304" i="23"/>
  <c r="Z1305" i="23"/>
  <c r="Z1306" i="23"/>
  <c r="Z1307" i="23"/>
  <c r="Z1308" i="23"/>
  <c r="Z1309" i="23"/>
  <c r="Z1310" i="23"/>
  <c r="Z1311" i="23"/>
  <c r="Z1312" i="23"/>
  <c r="Z1313" i="23"/>
  <c r="Z1314" i="23"/>
  <c r="Z1315" i="23"/>
  <c r="Z1316" i="23"/>
  <c r="Z1317" i="23"/>
  <c r="Z1318" i="23"/>
  <c r="Z1319" i="23"/>
  <c r="Z1320" i="23"/>
  <c r="Z1321" i="23"/>
  <c r="Z1322" i="23"/>
  <c r="Z1323" i="23"/>
  <c r="Z1324" i="23"/>
  <c r="Z1325" i="23"/>
  <c r="Z1326" i="23"/>
  <c r="Z1327" i="23"/>
  <c r="Z1328" i="23"/>
  <c r="Z1329" i="23"/>
  <c r="Z1330" i="23"/>
  <c r="Z1331" i="23"/>
  <c r="Z1332" i="23"/>
  <c r="Z1333" i="23"/>
  <c r="Z1334" i="23"/>
  <c r="Z1335" i="23"/>
  <c r="Z1336" i="23"/>
  <c r="Z1337" i="23"/>
  <c r="Z1338" i="23"/>
  <c r="Z1339" i="23"/>
  <c r="Z1340" i="23"/>
  <c r="Z1341" i="23"/>
  <c r="Z1342" i="23"/>
  <c r="Z1343" i="23"/>
  <c r="Z1344" i="23"/>
  <c r="Z1345" i="23"/>
  <c r="Z1346" i="23"/>
  <c r="Z1347" i="23"/>
  <c r="Z1348" i="23"/>
  <c r="Z1349" i="23"/>
  <c r="Z1350" i="23"/>
  <c r="Z1351" i="23"/>
  <c r="Z1352" i="23"/>
  <c r="Z1353" i="23"/>
  <c r="Z1354" i="23"/>
  <c r="Z1355" i="23"/>
  <c r="Z1356" i="23"/>
  <c r="Z1357" i="23"/>
  <c r="Z1358" i="23"/>
  <c r="Z1359" i="23"/>
  <c r="Z1360" i="23"/>
  <c r="Z1361" i="23"/>
  <c r="Z1362" i="23"/>
  <c r="Z1363" i="23"/>
  <c r="Z1364" i="23"/>
  <c r="Z1365" i="23"/>
  <c r="Z1366" i="23"/>
  <c r="Z1367" i="23"/>
  <c r="Z1368" i="23"/>
  <c r="Z1369" i="23"/>
  <c r="Z1370" i="23"/>
  <c r="Z1371" i="23"/>
  <c r="Z1372" i="23"/>
  <c r="Z1373" i="23"/>
  <c r="Z1374" i="23"/>
  <c r="Z1375" i="23"/>
  <c r="Z1376" i="23"/>
  <c r="Z1377" i="23"/>
  <c r="Z1378" i="23"/>
  <c r="Z1379" i="23"/>
  <c r="Z1380" i="23"/>
  <c r="Z1381" i="23"/>
  <c r="Z1382" i="23"/>
  <c r="Z1383" i="23"/>
  <c r="Z1384" i="23"/>
  <c r="Z1385" i="23"/>
  <c r="Z1386" i="23"/>
  <c r="Z1387" i="23"/>
  <c r="Z1388" i="23"/>
  <c r="Z1389" i="23"/>
  <c r="Z1390" i="23"/>
  <c r="Z1391" i="23"/>
  <c r="Z1392" i="23"/>
  <c r="Z1393" i="23"/>
  <c r="Z1394" i="23"/>
  <c r="Z1395" i="23"/>
  <c r="Z1396" i="23"/>
  <c r="Z1397" i="23"/>
  <c r="Z1398" i="23"/>
  <c r="Z1399" i="23"/>
  <c r="Z1400" i="23"/>
  <c r="Z1401" i="23"/>
  <c r="Z1402" i="23"/>
  <c r="Z1403" i="23"/>
  <c r="Z1404" i="23"/>
  <c r="Z1405" i="23"/>
  <c r="Z1406" i="23"/>
  <c r="Z1407" i="23"/>
  <c r="Z1408" i="23"/>
  <c r="Z1409" i="23"/>
  <c r="Z1410" i="23"/>
  <c r="Z1411" i="23"/>
  <c r="Z1412" i="23"/>
  <c r="Z1413" i="23"/>
  <c r="Z1414" i="23"/>
  <c r="Z1415" i="23"/>
  <c r="Z1416" i="23"/>
  <c r="Z1417" i="23"/>
  <c r="Z1418" i="23"/>
  <c r="Z1419" i="23"/>
  <c r="Z1420" i="23"/>
  <c r="Z1421" i="23"/>
  <c r="Z1422" i="23"/>
  <c r="Z1423" i="23"/>
  <c r="Z1424" i="23"/>
  <c r="Z1425" i="23"/>
  <c r="Z1426" i="23"/>
  <c r="Z1427" i="23"/>
  <c r="Z1428" i="23"/>
  <c r="Z1429" i="23"/>
  <c r="Z1430" i="23"/>
  <c r="Z1431" i="23"/>
  <c r="Z1432" i="23"/>
  <c r="Z1433" i="23"/>
  <c r="Z1434" i="23"/>
  <c r="Z1435" i="23"/>
  <c r="Z1436" i="23"/>
  <c r="Z1437" i="23"/>
  <c r="Z1438" i="23"/>
  <c r="Z1439" i="23"/>
  <c r="Z1440" i="23"/>
  <c r="Z1441" i="23"/>
  <c r="Z1442" i="23"/>
  <c r="Z7" i="24"/>
  <c r="Z8" i="24"/>
  <c r="Z9" i="24"/>
  <c r="Z10" i="24"/>
  <c r="Z11" i="24"/>
  <c r="Z12" i="24"/>
  <c r="Z13" i="24"/>
  <c r="Z14" i="24"/>
  <c r="Z15" i="24"/>
  <c r="Z16" i="24"/>
  <c r="Z17" i="24"/>
  <c r="Z18" i="24"/>
  <c r="Z19" i="24"/>
  <c r="Z20" i="24"/>
  <c r="Z21" i="24"/>
  <c r="Z22" i="24"/>
  <c r="Z23" i="24"/>
  <c r="Z24" i="24"/>
  <c r="Z25" i="24"/>
  <c r="Z26" i="24"/>
  <c r="Z27" i="24"/>
  <c r="Z28" i="24"/>
  <c r="Z29" i="24"/>
  <c r="Z30" i="24"/>
  <c r="Z31" i="24"/>
  <c r="Z32" i="24"/>
  <c r="Z33" i="24"/>
  <c r="Z34" i="24"/>
  <c r="Z35" i="24"/>
  <c r="Z36" i="24"/>
  <c r="Z37" i="24"/>
  <c r="Z38" i="24"/>
  <c r="Z39" i="24"/>
  <c r="Z40" i="24"/>
  <c r="Z41" i="24"/>
  <c r="Z42" i="24"/>
  <c r="Z43" i="24"/>
  <c r="Z44" i="24"/>
  <c r="Z45" i="24"/>
  <c r="Z46" i="24"/>
  <c r="Z47" i="24"/>
  <c r="Z48" i="24"/>
  <c r="Z49" i="24"/>
  <c r="Z50" i="24"/>
  <c r="Z51" i="24"/>
  <c r="Z52" i="24"/>
  <c r="Z53" i="24"/>
  <c r="Z54" i="24"/>
  <c r="Z55" i="24"/>
  <c r="Z56" i="24"/>
  <c r="Z57" i="24"/>
  <c r="Z58" i="24"/>
  <c r="Z59" i="24"/>
  <c r="Z60" i="24"/>
  <c r="Z61" i="24"/>
  <c r="Z62" i="24"/>
  <c r="Z63" i="24"/>
  <c r="Z64" i="24"/>
  <c r="Z65" i="24"/>
  <c r="Z66" i="24"/>
  <c r="Z67" i="24"/>
  <c r="Z68" i="24"/>
  <c r="Z69" i="24"/>
  <c r="Z70" i="24"/>
  <c r="Z71" i="24"/>
  <c r="Z72" i="24"/>
  <c r="Z73" i="24"/>
  <c r="Z74" i="24"/>
  <c r="Z75" i="24"/>
  <c r="Z76" i="24"/>
  <c r="Z77" i="24"/>
  <c r="Z78" i="24"/>
  <c r="Z79" i="24"/>
  <c r="Z80" i="24"/>
  <c r="Z81" i="24"/>
  <c r="Z82" i="24"/>
  <c r="Z83" i="24"/>
  <c r="Z84" i="24"/>
  <c r="Z85" i="24"/>
  <c r="Z86" i="24"/>
  <c r="Z87" i="24"/>
  <c r="Z88" i="24"/>
  <c r="Z89" i="24"/>
  <c r="Z90" i="24"/>
  <c r="Z91" i="24"/>
  <c r="Z92" i="24"/>
  <c r="Z93" i="24"/>
  <c r="Z94" i="24"/>
  <c r="Z95" i="24"/>
  <c r="Z96" i="24"/>
  <c r="Z97" i="24"/>
  <c r="Z98" i="24"/>
  <c r="Z99" i="24"/>
  <c r="Z100" i="24"/>
  <c r="Z101" i="24"/>
  <c r="Z102" i="24"/>
  <c r="Z103" i="24"/>
  <c r="Z104" i="24"/>
  <c r="Z105" i="24"/>
  <c r="Z106" i="24"/>
  <c r="Z107" i="24"/>
  <c r="Z108" i="24"/>
  <c r="Z109" i="24"/>
  <c r="Z110" i="24"/>
  <c r="Z111" i="24"/>
  <c r="Z112" i="24"/>
  <c r="Z113" i="24"/>
  <c r="Z114" i="24"/>
  <c r="Z115" i="24"/>
  <c r="Z116" i="24"/>
  <c r="Z117" i="24"/>
  <c r="Z118" i="24"/>
  <c r="Z119" i="24"/>
  <c r="Z120" i="24"/>
  <c r="Z121" i="24"/>
  <c r="Z122" i="24"/>
  <c r="Z123" i="24"/>
  <c r="Z124" i="24"/>
  <c r="Z125" i="24"/>
  <c r="Z126" i="24"/>
  <c r="Z127" i="24"/>
  <c r="Z128" i="24"/>
  <c r="Z129" i="24"/>
  <c r="Z130" i="24"/>
  <c r="Z131" i="24"/>
  <c r="Z132" i="24"/>
  <c r="Z133" i="24"/>
  <c r="Z134" i="24"/>
  <c r="Z135" i="24"/>
  <c r="Z136" i="24"/>
  <c r="Z137" i="24"/>
  <c r="Z138" i="24"/>
  <c r="Z139" i="24"/>
  <c r="Z140" i="24"/>
  <c r="Z141" i="24"/>
  <c r="Z142" i="24"/>
  <c r="Z143" i="24"/>
  <c r="Z144" i="24"/>
  <c r="Z145" i="24"/>
  <c r="Z146" i="24"/>
  <c r="Z147" i="24"/>
  <c r="Z148" i="24"/>
  <c r="Z149" i="24"/>
  <c r="Z150" i="24"/>
  <c r="Z151" i="24"/>
  <c r="Z152" i="24"/>
  <c r="Z153" i="24"/>
  <c r="Z154" i="24"/>
  <c r="Z155" i="24"/>
  <c r="Z156" i="24"/>
  <c r="Z157" i="24"/>
  <c r="Z158" i="24"/>
  <c r="Z159" i="24"/>
  <c r="Z160" i="24"/>
  <c r="Z161" i="24"/>
  <c r="Z162" i="24"/>
  <c r="Z163" i="24"/>
  <c r="Z164" i="24"/>
  <c r="Z165" i="24"/>
  <c r="Z166" i="24"/>
  <c r="Z167" i="24"/>
  <c r="Z168" i="24"/>
  <c r="Z169" i="24"/>
  <c r="Z170" i="24"/>
  <c r="Z171" i="24"/>
  <c r="Z172" i="24"/>
  <c r="Z173" i="24"/>
  <c r="Z174" i="24"/>
  <c r="Z175" i="24"/>
  <c r="Z176" i="24"/>
  <c r="Z177" i="24"/>
  <c r="Z178" i="24"/>
  <c r="Z179" i="24"/>
  <c r="Z180" i="24"/>
  <c r="Z181" i="24"/>
  <c r="Z182" i="24"/>
  <c r="Z183" i="24"/>
  <c r="Z184" i="24"/>
  <c r="Z185" i="24"/>
  <c r="Z186" i="24"/>
  <c r="Z187" i="24"/>
  <c r="Z188" i="24"/>
  <c r="Z189" i="24"/>
  <c r="Z190" i="24"/>
  <c r="Z191" i="24"/>
  <c r="Z192" i="24"/>
  <c r="Z193" i="24"/>
  <c r="Z194" i="24"/>
  <c r="Z195" i="24"/>
  <c r="Z196" i="24"/>
  <c r="Z197" i="24"/>
  <c r="Z198" i="24"/>
  <c r="Z199" i="24"/>
  <c r="Z200" i="24"/>
  <c r="Z201" i="24"/>
  <c r="Z202" i="24"/>
  <c r="Z203" i="24"/>
  <c r="Z204" i="24"/>
  <c r="Z205" i="24"/>
  <c r="Z206" i="24"/>
  <c r="Z207" i="24"/>
  <c r="Z208" i="24"/>
  <c r="Z209" i="24"/>
  <c r="Z210" i="24"/>
  <c r="Z211" i="24"/>
  <c r="Z212" i="24"/>
  <c r="Z213" i="24"/>
  <c r="Z214" i="24"/>
  <c r="Z215" i="24"/>
  <c r="Z216" i="24"/>
  <c r="Z217" i="24"/>
  <c r="Z218" i="24"/>
  <c r="Z219" i="24"/>
  <c r="Z220" i="24"/>
  <c r="Z221" i="24"/>
  <c r="Z222" i="24"/>
  <c r="Z223" i="24"/>
  <c r="Z224" i="24"/>
  <c r="Z225" i="24"/>
  <c r="Z226" i="24"/>
  <c r="Z227" i="24"/>
  <c r="Z228" i="24"/>
  <c r="Z229" i="24"/>
  <c r="Z230" i="24"/>
  <c r="Z231" i="24"/>
  <c r="Z232" i="24"/>
  <c r="Z233" i="24"/>
  <c r="Z234" i="24"/>
  <c r="Z235" i="24"/>
  <c r="Z236" i="24"/>
  <c r="Z237" i="24"/>
  <c r="Z238" i="24"/>
  <c r="Z239" i="24"/>
  <c r="Z240" i="24"/>
  <c r="Z241" i="24"/>
  <c r="Z242" i="24"/>
  <c r="Z243" i="24"/>
  <c r="Z244" i="24"/>
  <c r="Z245" i="24"/>
  <c r="Z246" i="24"/>
  <c r="Z247" i="24"/>
  <c r="Z248" i="24"/>
  <c r="Z249" i="24"/>
  <c r="Z250" i="24"/>
  <c r="Z251" i="24"/>
  <c r="Z252" i="24"/>
  <c r="Z253" i="24"/>
  <c r="Z254" i="24"/>
  <c r="Z255" i="24"/>
  <c r="Z256" i="24"/>
  <c r="Z257" i="24"/>
  <c r="Z258" i="24"/>
  <c r="Z259" i="24"/>
  <c r="Z260" i="24"/>
  <c r="Z261" i="24"/>
  <c r="Z262" i="24"/>
  <c r="Z263" i="24"/>
  <c r="Z264" i="24"/>
  <c r="Z265" i="24"/>
  <c r="Z266" i="24"/>
  <c r="Z267" i="24"/>
  <c r="Z268" i="24"/>
  <c r="Z269" i="24"/>
  <c r="Z270" i="24"/>
  <c r="Z271" i="24"/>
  <c r="Z272" i="24"/>
  <c r="Z273" i="24"/>
  <c r="Z274" i="24"/>
  <c r="Z275" i="24"/>
  <c r="Z276" i="24"/>
  <c r="Z277" i="24"/>
  <c r="Z278" i="24"/>
  <c r="Z279" i="24"/>
  <c r="Z280" i="24"/>
  <c r="Z281" i="24"/>
  <c r="Z282" i="24"/>
  <c r="Z283" i="24"/>
  <c r="Z284" i="24"/>
  <c r="Z285" i="24"/>
  <c r="Z286" i="24"/>
  <c r="Z287" i="24"/>
  <c r="Z288" i="24"/>
  <c r="Z289" i="24"/>
  <c r="Z290" i="24"/>
  <c r="Z291" i="24"/>
  <c r="Z292" i="24"/>
  <c r="Z293" i="24"/>
  <c r="Z294" i="24"/>
  <c r="Z295" i="24"/>
  <c r="Z296" i="24"/>
  <c r="Z297" i="24"/>
  <c r="Z298" i="24"/>
  <c r="Z299" i="24"/>
  <c r="Z300" i="24"/>
  <c r="Z301" i="24"/>
  <c r="Z302" i="24"/>
  <c r="Z303" i="24"/>
  <c r="Z304" i="24"/>
  <c r="Z305" i="24"/>
  <c r="Z306" i="24"/>
  <c r="Z307" i="24"/>
  <c r="Z308" i="24"/>
  <c r="Z309" i="24"/>
  <c r="Z310" i="24"/>
  <c r="Z311" i="24"/>
  <c r="Z312" i="24"/>
  <c r="Z313" i="24"/>
  <c r="Z314" i="24"/>
  <c r="Z315" i="24"/>
  <c r="Z316" i="24"/>
  <c r="Z317" i="24"/>
  <c r="Z318" i="24"/>
  <c r="Z319" i="24"/>
  <c r="Z320" i="24"/>
  <c r="Z321" i="24"/>
  <c r="Z322" i="24"/>
  <c r="Z323" i="24"/>
  <c r="Z324" i="24"/>
  <c r="Z325" i="24"/>
  <c r="Z326" i="24"/>
  <c r="Z327" i="24"/>
  <c r="Z328" i="24"/>
  <c r="Z329" i="24"/>
  <c r="Z330" i="24"/>
  <c r="Z331" i="24"/>
  <c r="Z332" i="24"/>
  <c r="Z333" i="24"/>
  <c r="Z334" i="24"/>
  <c r="Z335" i="24"/>
  <c r="Z336" i="24"/>
  <c r="Z337" i="24"/>
  <c r="Z338" i="24"/>
  <c r="Z339" i="24"/>
  <c r="Z340" i="24"/>
  <c r="Z341" i="24"/>
  <c r="Z342" i="24"/>
  <c r="Z343" i="24"/>
  <c r="Z344" i="24"/>
  <c r="Z345" i="24"/>
  <c r="Z346" i="24"/>
  <c r="Z347" i="24"/>
  <c r="Z348" i="24"/>
  <c r="Z349" i="24"/>
  <c r="Z350" i="24"/>
  <c r="Z351" i="24"/>
  <c r="Z352" i="24"/>
  <c r="Z353" i="24"/>
  <c r="Z354" i="24"/>
  <c r="Z355" i="24"/>
  <c r="Z356" i="24"/>
  <c r="Z357" i="24"/>
  <c r="Z358" i="24"/>
  <c r="Z359" i="24"/>
  <c r="Z360" i="24"/>
  <c r="Z361" i="24"/>
  <c r="Z362" i="24"/>
  <c r="Z363" i="24"/>
  <c r="Z364" i="24"/>
  <c r="Z365" i="24"/>
  <c r="Z366" i="24"/>
  <c r="Z367" i="24"/>
  <c r="Z368" i="24"/>
  <c r="Z369" i="24"/>
  <c r="Z370" i="24"/>
  <c r="Z371" i="24"/>
  <c r="Z372" i="24"/>
  <c r="Z373" i="24"/>
  <c r="Z374" i="24"/>
  <c r="Z375" i="24"/>
  <c r="Z376" i="24"/>
  <c r="Z377" i="24"/>
  <c r="Z378" i="24"/>
  <c r="Z379" i="24"/>
  <c r="Z380" i="24"/>
  <c r="Z381" i="24"/>
  <c r="Z382" i="24"/>
  <c r="Z383" i="24"/>
  <c r="Z384" i="24"/>
  <c r="Z385" i="24"/>
  <c r="Z386" i="24"/>
  <c r="Z387" i="24"/>
  <c r="Z388" i="24"/>
  <c r="Z389" i="24"/>
  <c r="Z390" i="24"/>
  <c r="Z391" i="24"/>
  <c r="Z392" i="24"/>
  <c r="Z393" i="24"/>
  <c r="Z394" i="24"/>
  <c r="Z395" i="24"/>
  <c r="Z396" i="24"/>
  <c r="Z397" i="24"/>
  <c r="Z398" i="24"/>
  <c r="Z399" i="24"/>
  <c r="Z400" i="24"/>
  <c r="Z401" i="24"/>
  <c r="Z402" i="24"/>
  <c r="Z403" i="24"/>
  <c r="Z404" i="24"/>
  <c r="Z405" i="24"/>
  <c r="Z406" i="24"/>
  <c r="Z407" i="24"/>
  <c r="Z408" i="24"/>
  <c r="Z409" i="24"/>
  <c r="Z410" i="24"/>
  <c r="Z411" i="24"/>
  <c r="Z412" i="24"/>
  <c r="Z413" i="24"/>
  <c r="Z414" i="24"/>
  <c r="Z415" i="24"/>
  <c r="Z416" i="24"/>
  <c r="Z417" i="24"/>
  <c r="Z418" i="24"/>
  <c r="Z419" i="24"/>
  <c r="Z420" i="24"/>
  <c r="Z421" i="24"/>
  <c r="Z422" i="24"/>
  <c r="Z423" i="24"/>
  <c r="Z424" i="24"/>
  <c r="Z425" i="24"/>
  <c r="Z426" i="24"/>
  <c r="Z427" i="24"/>
  <c r="Z428" i="24"/>
  <c r="Z429" i="24"/>
  <c r="Z430" i="24"/>
  <c r="Z431" i="24"/>
  <c r="Z432" i="24"/>
  <c r="Z433" i="24"/>
  <c r="Z434" i="24"/>
  <c r="Z435" i="24"/>
  <c r="Z436" i="24"/>
  <c r="Z437" i="24"/>
  <c r="Z438" i="24"/>
  <c r="Z439" i="24"/>
  <c r="Z440" i="24"/>
  <c r="Z441" i="24"/>
  <c r="Z442" i="24"/>
  <c r="Z443" i="24"/>
  <c r="Z444" i="24"/>
  <c r="Z445" i="24"/>
  <c r="Z446" i="24"/>
  <c r="Z447" i="24"/>
  <c r="Z448" i="24"/>
  <c r="Z449" i="24"/>
  <c r="Z450" i="24"/>
  <c r="Z451" i="24"/>
  <c r="Z452" i="24"/>
  <c r="Z453" i="24"/>
  <c r="Z454" i="24"/>
  <c r="Z455" i="24"/>
  <c r="Z456" i="24"/>
  <c r="Z457" i="24"/>
  <c r="Z458" i="24"/>
  <c r="Z459" i="24"/>
  <c r="Z460" i="24"/>
  <c r="Z461" i="24"/>
  <c r="Z462" i="24"/>
  <c r="Z463" i="24"/>
  <c r="Z464" i="24"/>
  <c r="Z465" i="24"/>
  <c r="Z466" i="24"/>
  <c r="Z467" i="24"/>
  <c r="Z468" i="24"/>
  <c r="Z469" i="24"/>
  <c r="Z470" i="24"/>
  <c r="Z471" i="24"/>
  <c r="Z472" i="24"/>
  <c r="Z473" i="24"/>
  <c r="Z474" i="24"/>
  <c r="Z475" i="24"/>
  <c r="Z476" i="24"/>
  <c r="Z477" i="24"/>
  <c r="Z478" i="24"/>
  <c r="Z479" i="24"/>
  <c r="Z480" i="24"/>
  <c r="Z481" i="24"/>
  <c r="Z482" i="24"/>
  <c r="Z483" i="24"/>
  <c r="Z484" i="24"/>
  <c r="Z485" i="24"/>
  <c r="Z486" i="24"/>
  <c r="Z487" i="24"/>
  <c r="Z488" i="24"/>
  <c r="Z489" i="24"/>
  <c r="Z490" i="24"/>
  <c r="Z491" i="24"/>
  <c r="Z492" i="24"/>
  <c r="Z493" i="24"/>
  <c r="Z494" i="24"/>
  <c r="Z495" i="24"/>
  <c r="Z496" i="24"/>
  <c r="Z497" i="24"/>
  <c r="Z498" i="24"/>
  <c r="Z499" i="24"/>
  <c r="Z500" i="24"/>
  <c r="Z501" i="24"/>
  <c r="Z502" i="24"/>
  <c r="Z503" i="24"/>
  <c r="Z504" i="24"/>
  <c r="Z505" i="24"/>
  <c r="Z506" i="24"/>
  <c r="Z507" i="24"/>
  <c r="Z508" i="24"/>
  <c r="Z509" i="24"/>
  <c r="Z510" i="24"/>
  <c r="Z511" i="24"/>
  <c r="Z512" i="24"/>
  <c r="Z513" i="24"/>
  <c r="Z514" i="24"/>
  <c r="Z515" i="24"/>
  <c r="Z516" i="24"/>
  <c r="Z517" i="24"/>
  <c r="Z518" i="24"/>
  <c r="Z519" i="24"/>
  <c r="Z520" i="24"/>
  <c r="Z521" i="24"/>
  <c r="Z522" i="24"/>
  <c r="Z523" i="24"/>
  <c r="Z524" i="24"/>
  <c r="Z525" i="24"/>
  <c r="Z526" i="24"/>
  <c r="Z527" i="24"/>
  <c r="Z528" i="24"/>
  <c r="Z529" i="24"/>
  <c r="Z530" i="24"/>
  <c r="Z531" i="24"/>
  <c r="Z532" i="24"/>
  <c r="Z533" i="24"/>
  <c r="Z534" i="24"/>
  <c r="Z535" i="24"/>
  <c r="Z536" i="24"/>
  <c r="Z537" i="24"/>
  <c r="Z538" i="24"/>
  <c r="Z539" i="24"/>
  <c r="Z540" i="24"/>
  <c r="Z541" i="24"/>
  <c r="Z542" i="24"/>
  <c r="Z543" i="24"/>
  <c r="Z544" i="24"/>
  <c r="Z545" i="24"/>
  <c r="Z546" i="24"/>
  <c r="Z547" i="24"/>
  <c r="Z548" i="24"/>
  <c r="Z549" i="24"/>
  <c r="Z550" i="24"/>
  <c r="Z551" i="24"/>
  <c r="Z552" i="24"/>
  <c r="Z553" i="24"/>
  <c r="Z554" i="24"/>
  <c r="Z555" i="24"/>
  <c r="Z556" i="24"/>
  <c r="Z557" i="24"/>
  <c r="Z558" i="24"/>
  <c r="Z559" i="24"/>
  <c r="Z560" i="24"/>
  <c r="Z561" i="24"/>
  <c r="Z562" i="24"/>
  <c r="Z563" i="24"/>
  <c r="Z564" i="24"/>
  <c r="Z565" i="24"/>
  <c r="Z566" i="24"/>
  <c r="Z567" i="24"/>
  <c r="Z568" i="24"/>
  <c r="Z569" i="24"/>
  <c r="Z570" i="24"/>
  <c r="Z571" i="24"/>
  <c r="Z572" i="24"/>
  <c r="Z573" i="24"/>
  <c r="Z574" i="24"/>
  <c r="Z575" i="24"/>
  <c r="Z576" i="24"/>
  <c r="Z577" i="24"/>
  <c r="Z578" i="24"/>
  <c r="Z579" i="24"/>
  <c r="Z580" i="24"/>
  <c r="Z581" i="24"/>
  <c r="Z582" i="24"/>
  <c r="Z583" i="24"/>
  <c r="Z584" i="24"/>
  <c r="Z585" i="24"/>
  <c r="Z586" i="24"/>
  <c r="Z587" i="24"/>
  <c r="Z588" i="24"/>
  <c r="Z589" i="24"/>
  <c r="Z590" i="24"/>
  <c r="Z591" i="24"/>
  <c r="Z592" i="24"/>
  <c r="Z593" i="24"/>
  <c r="Z594" i="24"/>
  <c r="Z595" i="24"/>
  <c r="Z596" i="24"/>
  <c r="Z597" i="24"/>
  <c r="Z598" i="24"/>
  <c r="Z599" i="24"/>
  <c r="Z600" i="24"/>
  <c r="Z601" i="24"/>
  <c r="Z602" i="24"/>
  <c r="Z603" i="24"/>
  <c r="Z604" i="24"/>
  <c r="Z605" i="24"/>
  <c r="Z606" i="24"/>
  <c r="Z607" i="24"/>
  <c r="Z608" i="24"/>
  <c r="Z609" i="24"/>
  <c r="Z610" i="24"/>
  <c r="Z611" i="24"/>
  <c r="Z612" i="24"/>
  <c r="Z613" i="24"/>
  <c r="Z614" i="24"/>
  <c r="Z615" i="24"/>
  <c r="Z616" i="24"/>
  <c r="Z617" i="24"/>
  <c r="Z618" i="24"/>
  <c r="Z619" i="24"/>
  <c r="Z620" i="24"/>
  <c r="Z621" i="24"/>
  <c r="Z622" i="24"/>
  <c r="Z623" i="24"/>
  <c r="Z624" i="24"/>
  <c r="Z625" i="24"/>
  <c r="Z626" i="24"/>
  <c r="Z627" i="24"/>
  <c r="Z628" i="24"/>
  <c r="Z629" i="24"/>
  <c r="Z630" i="24"/>
  <c r="Z631" i="24"/>
  <c r="Z632" i="24"/>
  <c r="Z633" i="24"/>
  <c r="Z634" i="24"/>
  <c r="Z635" i="24"/>
  <c r="Z636" i="24"/>
  <c r="Z637" i="24"/>
  <c r="Z638" i="24"/>
  <c r="Z639" i="24"/>
  <c r="Z640" i="24"/>
  <c r="Z641" i="24"/>
  <c r="Z642" i="24"/>
  <c r="Z643" i="24"/>
  <c r="Z644" i="24"/>
  <c r="Z645" i="24"/>
  <c r="Z646" i="24"/>
  <c r="Z647" i="24"/>
  <c r="Z648" i="24"/>
  <c r="Z649" i="24"/>
  <c r="Z650" i="24"/>
  <c r="Z651" i="24"/>
  <c r="Z652" i="24"/>
  <c r="Z653" i="24"/>
  <c r="Z654" i="24"/>
  <c r="Z655" i="24"/>
  <c r="Z656" i="24"/>
  <c r="Z657" i="24"/>
  <c r="Z658" i="24"/>
  <c r="Z659" i="24"/>
  <c r="Z660" i="24"/>
  <c r="Z661" i="24"/>
  <c r="Z662" i="24"/>
  <c r="Z663" i="24"/>
  <c r="Z664" i="24"/>
  <c r="Z665" i="24"/>
  <c r="Z666" i="24"/>
  <c r="Z667" i="24"/>
  <c r="Z668" i="24"/>
  <c r="Z669" i="24"/>
  <c r="Z670" i="24"/>
  <c r="Z671" i="24"/>
  <c r="Z672" i="24"/>
  <c r="Z673" i="24"/>
  <c r="Z674" i="24"/>
  <c r="Z675" i="24"/>
  <c r="Z676" i="24"/>
  <c r="Z677" i="24"/>
  <c r="Z678" i="24"/>
  <c r="Z679" i="24"/>
  <c r="Z680" i="24"/>
  <c r="Z681" i="24"/>
  <c r="Z682" i="24"/>
  <c r="Z683" i="24"/>
  <c r="Z684" i="24"/>
  <c r="Z685" i="24"/>
  <c r="Z686" i="24"/>
  <c r="Z687" i="24"/>
  <c r="Z688" i="24"/>
  <c r="Z689" i="24"/>
  <c r="Z690" i="24"/>
  <c r="Z691" i="24"/>
  <c r="Z692" i="24"/>
  <c r="Z693" i="24"/>
  <c r="Z694" i="24"/>
  <c r="Z695" i="24"/>
  <c r="Z696" i="24"/>
  <c r="Z697" i="24"/>
  <c r="Z698" i="24"/>
  <c r="Z699" i="24"/>
  <c r="Z700" i="24"/>
  <c r="Z701" i="24"/>
  <c r="Z702" i="24"/>
  <c r="Z703" i="24"/>
  <c r="Z704" i="24"/>
  <c r="Z705" i="24"/>
  <c r="Z706" i="24"/>
  <c r="Z707" i="24"/>
  <c r="Z708" i="24"/>
  <c r="Z709" i="24"/>
  <c r="Z710" i="24"/>
  <c r="Z711" i="24"/>
  <c r="Z712" i="24"/>
  <c r="Z713" i="24"/>
  <c r="Z714" i="24"/>
  <c r="Z715" i="24"/>
  <c r="Z716" i="24"/>
  <c r="Z717" i="24"/>
  <c r="Z718" i="24"/>
  <c r="Z719" i="24"/>
  <c r="Z720" i="24"/>
  <c r="Z721" i="24"/>
  <c r="Z722" i="24"/>
  <c r="Z723" i="24"/>
  <c r="Z724" i="24"/>
  <c r="Z725" i="24"/>
  <c r="Z726" i="24"/>
  <c r="Z727" i="24"/>
  <c r="Z728" i="24"/>
  <c r="Z729" i="24"/>
  <c r="Z730" i="24"/>
  <c r="Z731" i="24"/>
  <c r="Z732" i="24"/>
  <c r="Z733" i="24"/>
  <c r="Z734" i="24"/>
  <c r="Z735" i="24"/>
  <c r="Z736" i="24"/>
  <c r="Z737" i="24"/>
  <c r="Z738" i="24"/>
  <c r="Z739" i="24"/>
  <c r="Z740" i="24"/>
  <c r="Z741" i="24"/>
  <c r="Z742" i="24"/>
  <c r="Z743" i="24"/>
  <c r="Z744" i="24"/>
  <c r="Z745" i="24"/>
  <c r="Z746" i="24"/>
  <c r="Z747" i="24"/>
  <c r="Z748" i="24"/>
  <c r="Z749" i="24"/>
  <c r="Z750" i="24"/>
  <c r="Z751" i="24"/>
  <c r="Z752" i="24"/>
  <c r="Z753" i="24"/>
  <c r="Z754" i="24"/>
  <c r="Z755" i="24"/>
  <c r="Z756" i="24"/>
  <c r="Z757" i="24"/>
  <c r="Z758" i="24"/>
  <c r="Z759" i="24"/>
  <c r="Z760" i="24"/>
  <c r="Z761" i="24"/>
  <c r="Z762" i="24"/>
  <c r="Z763" i="24"/>
  <c r="Z764" i="24"/>
  <c r="Z765" i="24"/>
  <c r="Z766" i="24"/>
  <c r="Z767" i="24"/>
  <c r="Z768" i="24"/>
  <c r="Z769" i="24"/>
  <c r="Z770" i="24"/>
  <c r="Z771" i="24"/>
  <c r="Z772" i="24"/>
  <c r="Z773" i="24"/>
  <c r="Z774" i="24"/>
  <c r="Z775" i="24"/>
  <c r="Z776" i="24"/>
  <c r="Z777" i="24"/>
  <c r="Z778" i="24"/>
  <c r="Z779" i="24"/>
  <c r="Z780" i="24"/>
  <c r="Z781" i="24"/>
  <c r="Z782" i="24"/>
  <c r="Z783" i="24"/>
  <c r="Z784" i="24"/>
  <c r="Z785" i="24"/>
  <c r="Z786" i="24"/>
  <c r="Z787" i="24"/>
  <c r="Z788" i="24"/>
  <c r="Z789" i="24"/>
  <c r="Z790" i="24"/>
  <c r="Z791" i="24"/>
  <c r="Z792" i="24"/>
  <c r="Z793" i="24"/>
  <c r="Z794" i="24"/>
  <c r="Z795" i="24"/>
  <c r="Z796" i="24"/>
  <c r="Z797" i="24"/>
  <c r="Z798" i="24"/>
  <c r="Z799" i="24"/>
  <c r="Z800" i="24"/>
  <c r="Z801" i="24"/>
  <c r="Z802" i="24"/>
  <c r="Z803" i="24"/>
  <c r="Z804" i="24"/>
  <c r="Z805" i="24"/>
  <c r="Z806" i="24"/>
  <c r="Z807" i="24"/>
  <c r="Z808" i="24"/>
  <c r="Z809" i="24"/>
  <c r="Z810" i="24"/>
  <c r="Z811" i="24"/>
  <c r="Z812" i="24"/>
  <c r="Z813" i="24"/>
  <c r="Z814" i="24"/>
  <c r="Z815" i="24"/>
  <c r="Z816" i="24"/>
  <c r="Z817" i="24"/>
  <c r="Z818" i="24"/>
  <c r="Z819" i="24"/>
  <c r="Z820" i="24"/>
  <c r="Z821" i="24"/>
  <c r="Z822" i="24"/>
  <c r="Z823" i="24"/>
  <c r="Z824" i="24"/>
  <c r="Z825" i="24"/>
  <c r="Z826" i="24"/>
  <c r="Z827" i="24"/>
  <c r="Z828" i="24"/>
  <c r="Z829" i="24"/>
  <c r="Z830" i="24"/>
  <c r="Z831" i="24"/>
  <c r="Z832" i="24"/>
  <c r="Z833" i="24"/>
  <c r="Z834" i="24"/>
  <c r="Z835" i="24"/>
  <c r="Z836" i="24"/>
  <c r="Z837" i="24"/>
  <c r="Z838" i="24"/>
  <c r="Z839" i="24"/>
  <c r="Z840" i="24"/>
  <c r="Z841" i="24"/>
  <c r="Z842" i="24"/>
  <c r="Z843" i="24"/>
  <c r="Z844" i="24"/>
  <c r="Z845" i="24"/>
  <c r="Z846" i="24"/>
  <c r="Z847" i="24"/>
  <c r="Z848" i="24"/>
  <c r="Z849" i="24"/>
  <c r="Z850" i="24"/>
  <c r="Z851" i="24"/>
  <c r="Z852" i="24"/>
  <c r="Z853" i="24"/>
  <c r="Z854" i="24"/>
  <c r="Z855" i="24"/>
  <c r="Z856" i="24"/>
  <c r="Z857" i="24"/>
  <c r="Z858" i="24"/>
  <c r="Z859" i="24"/>
  <c r="Z860" i="24"/>
  <c r="Z861" i="24"/>
  <c r="Z862" i="24"/>
  <c r="Z863" i="24"/>
  <c r="Z864" i="24"/>
  <c r="Z865" i="24"/>
  <c r="Z866" i="24"/>
  <c r="Z867" i="24"/>
  <c r="Z868" i="24"/>
  <c r="Z869" i="24"/>
  <c r="Z870" i="24"/>
  <c r="Z871" i="24"/>
  <c r="Z872" i="24"/>
  <c r="Z873" i="24"/>
  <c r="Z874" i="24"/>
  <c r="Z875" i="24"/>
  <c r="Z876" i="24"/>
  <c r="Z877" i="24"/>
  <c r="Z878" i="24"/>
  <c r="Z879" i="24"/>
  <c r="Z880" i="24"/>
  <c r="Z881" i="24"/>
  <c r="Z882" i="24"/>
  <c r="Z883" i="24"/>
  <c r="Z884" i="24"/>
  <c r="Z885" i="24"/>
  <c r="Z886" i="24"/>
  <c r="Z887" i="24"/>
  <c r="Z888" i="24"/>
  <c r="Z889" i="24"/>
  <c r="Z890" i="24"/>
  <c r="Z891" i="24"/>
  <c r="Z892" i="24"/>
  <c r="Z893" i="24"/>
  <c r="Z894" i="24"/>
  <c r="Z895" i="24"/>
  <c r="Z896" i="24"/>
  <c r="Z897" i="24"/>
  <c r="Z898" i="24"/>
  <c r="Z899" i="24"/>
  <c r="Z900" i="24"/>
  <c r="Z901" i="24"/>
  <c r="Z902" i="24"/>
  <c r="Z903" i="24"/>
  <c r="Z904" i="24"/>
  <c r="Z905" i="24"/>
  <c r="Z906" i="24"/>
  <c r="Z907" i="24"/>
  <c r="Z908" i="24"/>
  <c r="Z909" i="24"/>
  <c r="Z910" i="24"/>
  <c r="Z911" i="24"/>
  <c r="Z912" i="24"/>
  <c r="Z913" i="24"/>
  <c r="Z914" i="24"/>
  <c r="Z915" i="24"/>
  <c r="Z916" i="24"/>
  <c r="Z917" i="24"/>
  <c r="Z918" i="24"/>
  <c r="Z919" i="24"/>
  <c r="Z920" i="24"/>
  <c r="Z921" i="24"/>
  <c r="Z922" i="24"/>
  <c r="Z923" i="24"/>
  <c r="Z924" i="24"/>
  <c r="Z925" i="24"/>
  <c r="Z926" i="24"/>
  <c r="Z927" i="24"/>
  <c r="Z928" i="24"/>
  <c r="Z929" i="24"/>
  <c r="Z930" i="24"/>
  <c r="Z931" i="24"/>
  <c r="Z932" i="24"/>
  <c r="Z933" i="24"/>
  <c r="Z934" i="24"/>
  <c r="Z935" i="24"/>
  <c r="Z936" i="24"/>
  <c r="Z937" i="24"/>
  <c r="Z938" i="24"/>
  <c r="Z939" i="24"/>
  <c r="Z940" i="24"/>
  <c r="Z941" i="24"/>
  <c r="Z942" i="24"/>
  <c r="Z943" i="24"/>
  <c r="Z944" i="24"/>
  <c r="Z945" i="24"/>
  <c r="Z946" i="24"/>
  <c r="Z947" i="24"/>
  <c r="Z948" i="24"/>
  <c r="Z949" i="24"/>
  <c r="Z950" i="24"/>
  <c r="Z951" i="24"/>
  <c r="Z952" i="24"/>
  <c r="Z953" i="24"/>
  <c r="Z954" i="24"/>
  <c r="Z955" i="24"/>
  <c r="Z956" i="24"/>
  <c r="Z957" i="24"/>
  <c r="Z958" i="24"/>
  <c r="Z959" i="24"/>
  <c r="Z960" i="24"/>
  <c r="Z961" i="24"/>
  <c r="Z962" i="24"/>
  <c r="Z7" i="25"/>
  <c r="Z8" i="25"/>
  <c r="Z9" i="25"/>
  <c r="Z10" i="25"/>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260" i="25"/>
  <c r="Z261" i="25"/>
  <c r="Z262" i="25"/>
  <c r="Z263" i="25"/>
  <c r="Z264" i="25"/>
  <c r="Z265" i="25"/>
  <c r="Z266" i="25"/>
  <c r="Z267" i="25"/>
  <c r="Z268" i="25"/>
  <c r="Z269" i="25"/>
  <c r="Z270" i="25"/>
  <c r="Z271" i="25"/>
  <c r="Z272" i="25"/>
  <c r="Z273" i="25"/>
  <c r="Z274" i="25"/>
  <c r="Z275" i="25"/>
  <c r="Z276" i="25"/>
  <c r="Z277" i="25"/>
  <c r="Z278" i="25"/>
  <c r="Z279" i="25"/>
  <c r="Z280" i="25"/>
  <c r="Z281" i="25"/>
  <c r="Z282" i="25"/>
  <c r="Z283" i="25"/>
  <c r="Z284" i="25"/>
  <c r="Z285" i="25"/>
  <c r="Z286" i="25"/>
  <c r="Z287" i="25"/>
  <c r="Z288" i="25"/>
  <c r="Z289" i="25"/>
  <c r="Z290" i="25"/>
  <c r="Z291" i="25"/>
  <c r="Z292" i="25"/>
  <c r="Z293" i="25"/>
  <c r="Z294" i="25"/>
  <c r="Z295" i="25"/>
  <c r="Z296" i="25"/>
  <c r="Z297" i="25"/>
  <c r="Z298" i="25"/>
  <c r="Z299" i="25"/>
  <c r="Z300" i="25"/>
  <c r="Z301" i="25"/>
  <c r="Z302" i="25"/>
  <c r="Z303" i="25"/>
  <c r="Z304" i="25"/>
  <c r="Z305" i="25"/>
  <c r="Z306" i="25"/>
  <c r="Z307" i="25"/>
  <c r="Z308" i="25"/>
  <c r="Z309" i="25"/>
  <c r="Z310" i="25"/>
  <c r="Z311" i="25"/>
  <c r="Z312" i="25"/>
  <c r="Z313" i="25"/>
  <c r="Z314" i="25"/>
  <c r="Z315" i="25"/>
  <c r="Z316" i="25"/>
  <c r="Z317" i="25"/>
  <c r="Z318" i="25"/>
  <c r="Z319" i="25"/>
  <c r="Z320" i="25"/>
  <c r="Z321" i="25"/>
  <c r="Z322" i="25"/>
  <c r="Z323" i="25"/>
  <c r="Z324" i="25"/>
  <c r="Z325" i="25"/>
  <c r="Z326" i="25"/>
  <c r="Z327" i="25"/>
  <c r="Z328" i="25"/>
  <c r="Z329" i="25"/>
  <c r="Z330" i="25"/>
  <c r="Z331" i="25"/>
  <c r="Z332" i="25"/>
  <c r="Z333" i="25"/>
  <c r="Z334" i="25"/>
  <c r="Z335" i="25"/>
  <c r="Z336" i="25"/>
  <c r="Z337" i="25"/>
  <c r="Z338" i="25"/>
  <c r="Z339" i="25"/>
  <c r="Z340" i="25"/>
  <c r="Z341" i="25"/>
  <c r="Z342" i="25"/>
  <c r="Z343" i="25"/>
  <c r="Z344" i="25"/>
  <c r="Z345" i="25"/>
  <c r="Z346" i="25"/>
  <c r="Z347" i="25"/>
  <c r="Z348" i="25"/>
  <c r="Z349" i="25"/>
  <c r="Z350" i="25"/>
  <c r="Z351" i="25"/>
  <c r="Z352" i="25"/>
  <c r="Z353" i="25"/>
  <c r="Z354" i="25"/>
  <c r="Z355" i="25"/>
  <c r="Z356" i="25"/>
  <c r="Z357" i="25"/>
  <c r="Z358" i="25"/>
  <c r="Z359" i="25"/>
  <c r="Z360" i="25"/>
  <c r="Z361" i="25"/>
  <c r="Z362" i="25"/>
  <c r="Z363" i="25"/>
  <c r="Z364" i="25"/>
  <c r="Z365" i="25"/>
  <c r="Z366" i="25"/>
  <c r="Z367" i="25"/>
  <c r="Z368" i="25"/>
  <c r="Z369" i="25"/>
  <c r="Z370" i="25"/>
  <c r="Z371" i="25"/>
  <c r="Z372" i="25"/>
  <c r="Z373" i="25"/>
  <c r="Z374" i="25"/>
  <c r="Z375" i="25"/>
  <c r="Z376" i="25"/>
  <c r="Z377" i="25"/>
  <c r="Z378" i="25"/>
  <c r="Z379" i="25"/>
  <c r="Z380" i="25"/>
  <c r="Z381" i="25"/>
  <c r="Z382" i="25"/>
  <c r="Z383" i="25"/>
  <c r="Z384" i="25"/>
  <c r="Z385" i="25"/>
  <c r="Z386" i="25"/>
  <c r="Z387" i="25"/>
  <c r="Z388" i="25"/>
  <c r="Z389" i="25"/>
  <c r="Z390" i="25"/>
  <c r="Z391" i="25"/>
  <c r="Z392" i="25"/>
  <c r="Z393" i="25"/>
  <c r="Z394" i="25"/>
  <c r="Z395" i="25"/>
  <c r="Z396" i="25"/>
  <c r="Z397" i="25"/>
  <c r="Z398" i="25"/>
  <c r="Z399" i="25"/>
  <c r="Z400" i="25"/>
  <c r="Z401" i="25"/>
  <c r="Z402" i="25"/>
  <c r="Z403" i="25"/>
  <c r="Z404" i="25"/>
  <c r="Z405" i="25"/>
  <c r="Z406" i="25"/>
  <c r="Z407" i="25"/>
  <c r="Z408" i="25"/>
  <c r="Z409" i="25"/>
  <c r="Z410" i="25"/>
  <c r="Z411" i="25"/>
  <c r="Z412" i="25"/>
  <c r="Z413" i="25"/>
  <c r="Z414" i="25"/>
  <c r="Z415" i="25"/>
  <c r="Z416" i="25"/>
  <c r="Z417" i="25"/>
  <c r="Z418" i="25"/>
  <c r="Z419" i="25"/>
  <c r="Z420" i="25"/>
  <c r="Z421" i="25"/>
  <c r="Z422" i="25"/>
  <c r="Z423" i="25"/>
  <c r="Z424" i="25"/>
  <c r="Z425" i="25"/>
  <c r="Z426" i="25"/>
  <c r="Z427" i="25"/>
  <c r="Z428" i="25"/>
  <c r="Z429" i="25"/>
  <c r="Z430" i="25"/>
  <c r="Z431" i="25"/>
  <c r="Z432" i="25"/>
  <c r="Z433" i="25"/>
  <c r="Z434" i="25"/>
  <c r="Z435" i="25"/>
  <c r="Z436" i="25"/>
  <c r="Z437" i="25"/>
  <c r="Z438" i="25"/>
  <c r="Z439" i="25"/>
  <c r="Z440" i="25"/>
  <c r="Z441" i="25"/>
  <c r="Z442" i="25"/>
  <c r="Z443" i="25"/>
  <c r="Z444" i="25"/>
  <c r="Z445" i="25"/>
  <c r="Z446" i="25"/>
  <c r="Z447" i="25"/>
  <c r="Z448" i="25"/>
  <c r="Z449" i="25"/>
  <c r="Z450" i="25"/>
  <c r="Z451" i="25"/>
  <c r="Z452" i="25"/>
  <c r="Z453" i="25"/>
  <c r="Z454" i="25"/>
  <c r="Z455" i="25"/>
  <c r="Z456" i="25"/>
  <c r="Z457" i="25"/>
  <c r="Z458" i="25"/>
  <c r="Z459" i="25"/>
  <c r="Z460" i="25"/>
  <c r="Z461" i="25"/>
  <c r="Z462" i="25"/>
  <c r="Z463" i="25"/>
  <c r="Z464" i="25"/>
  <c r="Z465" i="25"/>
  <c r="Z466" i="25"/>
  <c r="Z467" i="25"/>
  <c r="Z468" i="25"/>
  <c r="Z469" i="25"/>
  <c r="Z470" i="25"/>
  <c r="Z471" i="25"/>
  <c r="Z472" i="25"/>
  <c r="Z473" i="25"/>
  <c r="Z474" i="25"/>
  <c r="Z475" i="25"/>
  <c r="Z476" i="25"/>
  <c r="Z477" i="25"/>
  <c r="Z478" i="25"/>
  <c r="Z479" i="25"/>
  <c r="Z480" i="25"/>
  <c r="Z481" i="25"/>
  <c r="Z482" i="25"/>
  <c r="Z483" i="25"/>
  <c r="Z484" i="25"/>
  <c r="Z485" i="25"/>
  <c r="Z486" i="25"/>
  <c r="Z487" i="25"/>
  <c r="Z488" i="25"/>
  <c r="Z489" i="25"/>
  <c r="Z490" i="25"/>
  <c r="Z491" i="25"/>
  <c r="Z492" i="25"/>
  <c r="Z493" i="25"/>
  <c r="Z494" i="25"/>
  <c r="Z495" i="25"/>
  <c r="Z496" i="25"/>
  <c r="Z497" i="25"/>
  <c r="Z498" i="25"/>
  <c r="Z499" i="25"/>
  <c r="Z500" i="25"/>
  <c r="Z501" i="25"/>
  <c r="Z502" i="25"/>
  <c r="Z503" i="25"/>
  <c r="Z504" i="25"/>
  <c r="Z505" i="25"/>
  <c r="Z506" i="25"/>
  <c r="Z507" i="25"/>
  <c r="Z508" i="25"/>
  <c r="Z509" i="25"/>
  <c r="Z510" i="25"/>
  <c r="Z511" i="25"/>
  <c r="Z512" i="25"/>
  <c r="Z513" i="25"/>
  <c r="Z514" i="25"/>
  <c r="Z515" i="25"/>
  <c r="Z516" i="25"/>
  <c r="Z517" i="25"/>
  <c r="Z518" i="25"/>
  <c r="Z519" i="25"/>
  <c r="Z520" i="25"/>
  <c r="Z521" i="25"/>
  <c r="Z522" i="25"/>
  <c r="Z523" i="25"/>
  <c r="Z524" i="25"/>
  <c r="Z525" i="25"/>
  <c r="Z526" i="25"/>
  <c r="Z527" i="25"/>
  <c r="Z528" i="25"/>
  <c r="Z529" i="25"/>
  <c r="Z530" i="25"/>
  <c r="Z531" i="25"/>
  <c r="Z532" i="25"/>
  <c r="Z533" i="25"/>
  <c r="Z534" i="25"/>
  <c r="Z535" i="25"/>
  <c r="Z536" i="25"/>
  <c r="Z537" i="25"/>
  <c r="Z538" i="25"/>
  <c r="Z539" i="25"/>
  <c r="Z540" i="25"/>
  <c r="Z541" i="25"/>
  <c r="Z542" i="25"/>
  <c r="Z543" i="25"/>
  <c r="Z544" i="25"/>
  <c r="Z545" i="25"/>
  <c r="Z546" i="25"/>
  <c r="Z547" i="25"/>
  <c r="Z548" i="25"/>
  <c r="Z549" i="25"/>
  <c r="Z550" i="25"/>
  <c r="Z551" i="25"/>
  <c r="Z552" i="25"/>
  <c r="Z553" i="25"/>
  <c r="Z554" i="25"/>
  <c r="Z555" i="25"/>
  <c r="Z556" i="25"/>
  <c r="Z557" i="25"/>
  <c r="Z558" i="25"/>
  <c r="Z559" i="25"/>
  <c r="Z560" i="25"/>
  <c r="Z561" i="25"/>
  <c r="Z562" i="25"/>
  <c r="Z563" i="25"/>
  <c r="Z564" i="25"/>
  <c r="Z565" i="25"/>
  <c r="Z566" i="25"/>
  <c r="Z567" i="25"/>
  <c r="Z568" i="25"/>
  <c r="Z569" i="25"/>
  <c r="Z570" i="25"/>
  <c r="Z571" i="25"/>
  <c r="Z572" i="25"/>
  <c r="Z573" i="25"/>
  <c r="Z574" i="25"/>
  <c r="Z575" i="25"/>
  <c r="Z576" i="25"/>
  <c r="Z577" i="25"/>
  <c r="Z578" i="25"/>
  <c r="Z579" i="25"/>
  <c r="Z580" i="25"/>
  <c r="Z581" i="25"/>
  <c r="Z582" i="25"/>
  <c r="Z583" i="25"/>
  <c r="Z584" i="25"/>
  <c r="Z585" i="25"/>
  <c r="Z586" i="25"/>
  <c r="Z587" i="25"/>
  <c r="Z588" i="25"/>
  <c r="Z589" i="25"/>
  <c r="Z590" i="25"/>
  <c r="Z591" i="25"/>
  <c r="Z592" i="25"/>
  <c r="Z593" i="25"/>
  <c r="Z594" i="25"/>
  <c r="Z595" i="25"/>
  <c r="Z596" i="25"/>
  <c r="Z597" i="25"/>
  <c r="Z598" i="25"/>
  <c r="Z599" i="25"/>
  <c r="Z600" i="25"/>
  <c r="Z601" i="25"/>
  <c r="Z602" i="25"/>
  <c r="Z603" i="25"/>
  <c r="Z604" i="25"/>
  <c r="Z605" i="25"/>
  <c r="Z606" i="25"/>
  <c r="Z607" i="25"/>
  <c r="Z608" i="25"/>
  <c r="Z609" i="25"/>
  <c r="Z610" i="25"/>
  <c r="Z611" i="25"/>
  <c r="Z612" i="25"/>
  <c r="Z613" i="25"/>
  <c r="Z614" i="25"/>
  <c r="Z615" i="25"/>
  <c r="Z616" i="25"/>
  <c r="Z617" i="25"/>
  <c r="Z618" i="25"/>
  <c r="Z619" i="25"/>
  <c r="Z620" i="25"/>
  <c r="Z621" i="25"/>
  <c r="Z622" i="25"/>
  <c r="Z623" i="25"/>
  <c r="Z624" i="25"/>
  <c r="Z625" i="25"/>
  <c r="Z626" i="25"/>
  <c r="Z627" i="25"/>
  <c r="Z628" i="25"/>
  <c r="Z629" i="25"/>
  <c r="Z630" i="25"/>
  <c r="Z631" i="25"/>
  <c r="Z632" i="25"/>
  <c r="Z633" i="25"/>
  <c r="Z634" i="25"/>
  <c r="Z635" i="25"/>
  <c r="Z636" i="25"/>
  <c r="Z637" i="25"/>
  <c r="Z638" i="25"/>
  <c r="Z639" i="25"/>
  <c r="Z640" i="25"/>
  <c r="Z641" i="25"/>
  <c r="Z642" i="25"/>
  <c r="Z643" i="25"/>
  <c r="Z644" i="25"/>
  <c r="Z645" i="25"/>
  <c r="Z646" i="25"/>
  <c r="Z647" i="25"/>
  <c r="Z648" i="25"/>
  <c r="Z649" i="25"/>
  <c r="Z650" i="25"/>
  <c r="Z651" i="25"/>
  <c r="Z652" i="25"/>
  <c r="Z653" i="25"/>
  <c r="Z654" i="25"/>
  <c r="Z655" i="25"/>
  <c r="Z656" i="25"/>
  <c r="Z657" i="25"/>
  <c r="Z658" i="25"/>
  <c r="Z659" i="25"/>
  <c r="Z660" i="25"/>
  <c r="Z661" i="25"/>
  <c r="Z662" i="25"/>
  <c r="Z663" i="25"/>
  <c r="Z664" i="25"/>
  <c r="Z665" i="25"/>
  <c r="Z666" i="25"/>
  <c r="Z667" i="25"/>
  <c r="Z668" i="25"/>
  <c r="Z669" i="25"/>
  <c r="Z670" i="25"/>
  <c r="Z671" i="25"/>
  <c r="Z672" i="25"/>
  <c r="Z673" i="25"/>
  <c r="Z674" i="25"/>
  <c r="Z675" i="25"/>
  <c r="Z676" i="25"/>
  <c r="Z677" i="25"/>
  <c r="Z678" i="25"/>
  <c r="Z679" i="25"/>
  <c r="Z680" i="25"/>
  <c r="Z681" i="25"/>
  <c r="Z682" i="25"/>
  <c r="Z683" i="25"/>
  <c r="Z684" i="25"/>
  <c r="Z685" i="25"/>
  <c r="Z686" i="25"/>
  <c r="Z687" i="25"/>
  <c r="Z688" i="25"/>
  <c r="Z689" i="25"/>
  <c r="Z690" i="25"/>
  <c r="Z691" i="25"/>
  <c r="Z692" i="25"/>
  <c r="Z693" i="25"/>
  <c r="Z694" i="25"/>
  <c r="Z695" i="25"/>
  <c r="Z696" i="25"/>
  <c r="Z697" i="25"/>
  <c r="Z698" i="25"/>
  <c r="Z699" i="25"/>
  <c r="Z700" i="25"/>
  <c r="Z701" i="25"/>
  <c r="Z702" i="25"/>
  <c r="Z703" i="25"/>
  <c r="Z704" i="25"/>
  <c r="Z705" i="25"/>
  <c r="Z706" i="25"/>
  <c r="Z707" i="25"/>
  <c r="Z708" i="25"/>
  <c r="Z709" i="25"/>
  <c r="Z710" i="25"/>
  <c r="Z711" i="25"/>
  <c r="Z712" i="25"/>
  <c r="Z713" i="25"/>
  <c r="Z714" i="25"/>
  <c r="Z715" i="25"/>
  <c r="Z716" i="25"/>
  <c r="Z717" i="25"/>
  <c r="Z718" i="25"/>
  <c r="Z719" i="25"/>
  <c r="Z720" i="25"/>
  <c r="Z721" i="25"/>
  <c r="Z722" i="25"/>
  <c r="Z723" i="25"/>
  <c r="Z724" i="25"/>
  <c r="Z725" i="25"/>
  <c r="Z726" i="25"/>
  <c r="Z727" i="25"/>
  <c r="Z728" i="25"/>
  <c r="Z729" i="25"/>
  <c r="Z730" i="25"/>
  <c r="Z731" i="25"/>
  <c r="Z732" i="25"/>
  <c r="Z733" i="25"/>
  <c r="Z734" i="25"/>
  <c r="Z735" i="25"/>
  <c r="Z736" i="25"/>
  <c r="Z737" i="25"/>
  <c r="Z738" i="25"/>
  <c r="Z739" i="25"/>
  <c r="Z740" i="25"/>
  <c r="Z741" i="25"/>
  <c r="Z742" i="25"/>
  <c r="Z743" i="25"/>
  <c r="Z744" i="25"/>
  <c r="Z745" i="25"/>
  <c r="Z746" i="25"/>
  <c r="Z747" i="25"/>
  <c r="Z748" i="25"/>
  <c r="Z749" i="25"/>
  <c r="Z750" i="25"/>
  <c r="Z751" i="25"/>
  <c r="Z752" i="25"/>
  <c r="Z753" i="25"/>
  <c r="Z754" i="25"/>
  <c r="Z755" i="25"/>
  <c r="Z756" i="25"/>
  <c r="Z757" i="25"/>
  <c r="Z758" i="25"/>
  <c r="Z759" i="25"/>
  <c r="Z760" i="25"/>
  <c r="Z761" i="25"/>
  <c r="Z762" i="25"/>
  <c r="Z763" i="25"/>
  <c r="Z764" i="25"/>
  <c r="Z765" i="25"/>
  <c r="Z766" i="25"/>
  <c r="Z767" i="25"/>
  <c r="Z768" i="25"/>
  <c r="Z769" i="25"/>
  <c r="Z770" i="25"/>
  <c r="Z771" i="25"/>
  <c r="Z772" i="25"/>
  <c r="Z773" i="25"/>
  <c r="Z774" i="25"/>
  <c r="Z775" i="25"/>
  <c r="Z776" i="25"/>
  <c r="Z777" i="25"/>
  <c r="Z778" i="25"/>
  <c r="Z779" i="25"/>
  <c r="Z780" i="25"/>
  <c r="Z781" i="25"/>
  <c r="Z782" i="25"/>
  <c r="Z783" i="25"/>
  <c r="Z784" i="25"/>
  <c r="Z785" i="25"/>
  <c r="Z786" i="25"/>
  <c r="Z787" i="25"/>
  <c r="Z788" i="25"/>
  <c r="Z789" i="25"/>
  <c r="Z790" i="25"/>
  <c r="Z791" i="25"/>
  <c r="Z792" i="25"/>
  <c r="Z793" i="25"/>
  <c r="Z794" i="25"/>
  <c r="Z795" i="25"/>
  <c r="Z796" i="25"/>
  <c r="Z797" i="25"/>
  <c r="Z798" i="25"/>
  <c r="Z799" i="25"/>
  <c r="Z800" i="25"/>
  <c r="Z801" i="25"/>
  <c r="Z802" i="25"/>
  <c r="Z803" i="25"/>
  <c r="Z804" i="25"/>
  <c r="Z805" i="25"/>
  <c r="Z806" i="25"/>
  <c r="Z807" i="25"/>
  <c r="Z808" i="25"/>
  <c r="Z809" i="25"/>
  <c r="Z810" i="25"/>
  <c r="Z811" i="25"/>
  <c r="Z812" i="25"/>
  <c r="Z813" i="25"/>
  <c r="Z814" i="25"/>
  <c r="Z815" i="25"/>
  <c r="Z816" i="25"/>
  <c r="Z817" i="25"/>
  <c r="Z818" i="25"/>
  <c r="Z819" i="25"/>
  <c r="Z820" i="25"/>
  <c r="Z821" i="25"/>
  <c r="Z822" i="25"/>
  <c r="Z823" i="25"/>
  <c r="Z824" i="25"/>
  <c r="Z825" i="25"/>
  <c r="Z826" i="25"/>
  <c r="Z827" i="25"/>
  <c r="Z828" i="25"/>
  <c r="Z829" i="25"/>
  <c r="Z830" i="25"/>
  <c r="Z831" i="25"/>
  <c r="Z832" i="25"/>
  <c r="Z833" i="25"/>
  <c r="Z834" i="25"/>
  <c r="Z835" i="25"/>
  <c r="Z836" i="25"/>
  <c r="Z837" i="25"/>
  <c r="Z838" i="25"/>
  <c r="Z839" i="25"/>
  <c r="Z840" i="25"/>
  <c r="Z841" i="25"/>
  <c r="Z842" i="25"/>
  <c r="Z843" i="25"/>
  <c r="Z844" i="25"/>
  <c r="Z845" i="25"/>
  <c r="Z846" i="25"/>
  <c r="Z847" i="25"/>
  <c r="Z848" i="25"/>
  <c r="Z849" i="25"/>
  <c r="Z850" i="25"/>
  <c r="Z851" i="25"/>
  <c r="Z852" i="25"/>
  <c r="Z853" i="25"/>
  <c r="Z854" i="25"/>
  <c r="Z855" i="25"/>
  <c r="Z856" i="25"/>
  <c r="Z857" i="25"/>
  <c r="Z858" i="25"/>
  <c r="Z859" i="25"/>
  <c r="Z860" i="25"/>
  <c r="Z861" i="25"/>
  <c r="Z862" i="25"/>
  <c r="Z863" i="25"/>
  <c r="Z864" i="25"/>
  <c r="Z865" i="25"/>
  <c r="Z866" i="25"/>
  <c r="Z867" i="25"/>
  <c r="Z868" i="25"/>
  <c r="Z869" i="25"/>
  <c r="Z870" i="25"/>
  <c r="Z871" i="25"/>
  <c r="Z872" i="25"/>
  <c r="Z873" i="25"/>
  <c r="Z874" i="25"/>
  <c r="Z875" i="25"/>
  <c r="Z876" i="25"/>
  <c r="Z877" i="25"/>
  <c r="Z878" i="25"/>
  <c r="Z879" i="25"/>
  <c r="Z880" i="25"/>
  <c r="Z881" i="25"/>
  <c r="Z882" i="25"/>
  <c r="Z883" i="25"/>
  <c r="Z884" i="25"/>
  <c r="Z885" i="25"/>
  <c r="Z886" i="25"/>
  <c r="Z887" i="25"/>
  <c r="Z888" i="25"/>
  <c r="Z889" i="25"/>
  <c r="Z890" i="25"/>
  <c r="Z891" i="25"/>
  <c r="Z892" i="25"/>
  <c r="Z893" i="25"/>
  <c r="Z894" i="25"/>
  <c r="Z895" i="25"/>
  <c r="Z896" i="25"/>
  <c r="Z897" i="25"/>
  <c r="Z898" i="25"/>
  <c r="Z899" i="25"/>
  <c r="Z900" i="25"/>
  <c r="Z901" i="25"/>
  <c r="Z902" i="25"/>
  <c r="Z903" i="25"/>
  <c r="Z904" i="25"/>
  <c r="Z905" i="25"/>
  <c r="Z906" i="25"/>
  <c r="Z907" i="25"/>
  <c r="Z908" i="25"/>
  <c r="Z909" i="25"/>
  <c r="Z910" i="25"/>
  <c r="Z911" i="25"/>
  <c r="Z912" i="25"/>
  <c r="Z913" i="25"/>
  <c r="Z914" i="25"/>
  <c r="Z915" i="25"/>
  <c r="Z916" i="25"/>
  <c r="Z917" i="25"/>
  <c r="Z918" i="25"/>
  <c r="Z919" i="25"/>
  <c r="Z920" i="25"/>
  <c r="Z921" i="25"/>
  <c r="Z922" i="25"/>
  <c r="Z923" i="25"/>
  <c r="Z924" i="25"/>
  <c r="Z925" i="25"/>
  <c r="Z926" i="25"/>
  <c r="Z927" i="25"/>
  <c r="Z928" i="25"/>
  <c r="Z929" i="25"/>
  <c r="Z930" i="25"/>
  <c r="Z931" i="25"/>
  <c r="Z932" i="25"/>
  <c r="Z933" i="25"/>
  <c r="Z934" i="25"/>
  <c r="Z935" i="25"/>
  <c r="Z936" i="25"/>
  <c r="Z937" i="25"/>
  <c r="Z938" i="25"/>
  <c r="Z939" i="25"/>
  <c r="Z940" i="25"/>
  <c r="Z941" i="25"/>
  <c r="Z942" i="25"/>
  <c r="Z943" i="25"/>
  <c r="Z944" i="25"/>
  <c r="Z945" i="25"/>
  <c r="Z946" i="25"/>
  <c r="Z947" i="25"/>
  <c r="Z948" i="25"/>
  <c r="Z949" i="25"/>
  <c r="Z950" i="25"/>
  <c r="Z951" i="25"/>
  <c r="Z952" i="25"/>
  <c r="Z953" i="25"/>
  <c r="Z954" i="25"/>
  <c r="Z955" i="25"/>
  <c r="Z956" i="25"/>
  <c r="Z957" i="25"/>
  <c r="Z958" i="25"/>
  <c r="Z959" i="25"/>
  <c r="Z960" i="25"/>
  <c r="Z961" i="25"/>
  <c r="Z962" i="25"/>
  <c r="Z963" i="25"/>
  <c r="Z964" i="25"/>
  <c r="Z965" i="25"/>
  <c r="Z966" i="25"/>
  <c r="Z967" i="25"/>
  <c r="Z968" i="25"/>
  <c r="Z969" i="25"/>
  <c r="Z970" i="25"/>
  <c r="Z971" i="25"/>
  <c r="Z972" i="25"/>
  <c r="Z973" i="25"/>
  <c r="Z974" i="25"/>
  <c r="Z975" i="25"/>
  <c r="Z976" i="25"/>
  <c r="Z977" i="25"/>
  <c r="Z978" i="25"/>
  <c r="Z979" i="25"/>
  <c r="Z980" i="25"/>
  <c r="Z981" i="25"/>
  <c r="Z982" i="25"/>
  <c r="Z983" i="25"/>
  <c r="Z984" i="25"/>
  <c r="Z985" i="25"/>
  <c r="Z986" i="25"/>
  <c r="Z987" i="25"/>
  <c r="Z988" i="25"/>
  <c r="Z989" i="25"/>
  <c r="Z990" i="25"/>
  <c r="Z991" i="25"/>
  <c r="Z992" i="25"/>
  <c r="Z993" i="25"/>
  <c r="Z994" i="25"/>
  <c r="Z995" i="25"/>
  <c r="Z996" i="25"/>
  <c r="Z997" i="25"/>
  <c r="Z998" i="25"/>
  <c r="Z999" i="25"/>
  <c r="Z1000" i="25"/>
  <c r="Z1001" i="25"/>
  <c r="Z1002" i="25"/>
  <c r="Z1003" i="25"/>
  <c r="Z1004" i="25"/>
  <c r="Z1005" i="25"/>
  <c r="Z1006" i="25"/>
  <c r="Z1007" i="25"/>
  <c r="Z1008" i="25"/>
  <c r="Z1009" i="25"/>
  <c r="Z1010" i="25"/>
  <c r="Z1011" i="25"/>
  <c r="Z1012" i="25"/>
  <c r="Z1013" i="25"/>
  <c r="Z1014" i="25"/>
  <c r="AF1317" i="26"/>
  <c r="BA1317" i="26" s="1"/>
  <c r="AZ1316" i="26"/>
  <c r="AP1316" i="26"/>
  <c r="AR1316" i="26" s="1"/>
  <c r="AU1316" i="26" s="1"/>
  <c r="AD1316" i="26"/>
  <c r="AF1316" i="26" s="1"/>
  <c r="AI1316" i="26" s="1"/>
  <c r="AP1315" i="26"/>
  <c r="AR1315" i="26" s="1"/>
  <c r="AU1315" i="26" s="1"/>
  <c r="AZ1315" i="26" s="1"/>
  <c r="AD1315" i="26"/>
  <c r="AF1315" i="26" s="1"/>
  <c r="AI1315" i="26" s="1"/>
  <c r="AP1314" i="26"/>
  <c r="AR1314" i="26" s="1"/>
  <c r="AU1314" i="26" s="1"/>
  <c r="AZ1314" i="26" s="1"/>
  <c r="AD1314" i="26"/>
  <c r="AF1314" i="26" s="1"/>
  <c r="AI1314" i="26" s="1"/>
  <c r="AR1313" i="26"/>
  <c r="AU1313" i="26" s="1"/>
  <c r="AZ1313" i="26" s="1"/>
  <c r="AD1313" i="26"/>
  <c r="AF1313" i="26" s="1"/>
  <c r="AI1313" i="26" s="1"/>
  <c r="AR1312" i="26"/>
  <c r="AU1312" i="26" s="1"/>
  <c r="AZ1312" i="26" s="1"/>
  <c r="AD1312" i="26"/>
  <c r="AF1312" i="26" s="1"/>
  <c r="AI1312" i="26" s="1"/>
  <c r="AR1311" i="26"/>
  <c r="AU1311" i="26" s="1"/>
  <c r="AZ1311" i="26" s="1"/>
  <c r="AD1311" i="26"/>
  <c r="AF1311" i="26" s="1"/>
  <c r="AI1311" i="26" s="1"/>
  <c r="AR1310" i="26"/>
  <c r="AU1310" i="26" s="1"/>
  <c r="AZ1310" i="26" s="1"/>
  <c r="AD1310" i="26"/>
  <c r="AF1310" i="26" s="1"/>
  <c r="AI1310" i="26" s="1"/>
  <c r="AR1309" i="26"/>
  <c r="AU1309" i="26" s="1"/>
  <c r="AZ1309" i="26" s="1"/>
  <c r="AD1309" i="26"/>
  <c r="AF1309" i="26" s="1"/>
  <c r="AI1309" i="26" s="1"/>
  <c r="AR1308" i="26"/>
  <c r="AU1308" i="26" s="1"/>
  <c r="AZ1308" i="26" s="1"/>
  <c r="AD1308" i="26"/>
  <c r="AF1308" i="26" s="1"/>
  <c r="AI1308" i="26" s="1"/>
  <c r="AR1307" i="26"/>
  <c r="AU1307" i="26" s="1"/>
  <c r="AZ1307" i="26" s="1"/>
  <c r="AD1307" i="26"/>
  <c r="AF1307" i="26" s="1"/>
  <c r="AI1307" i="26" s="1"/>
  <c r="AR1306" i="26"/>
  <c r="AU1306" i="26" s="1"/>
  <c r="AZ1306" i="26" s="1"/>
  <c r="AD1306" i="26"/>
  <c r="AF1306" i="26" s="1"/>
  <c r="AI1306" i="26" s="1"/>
  <c r="AR1305" i="26"/>
  <c r="AU1305" i="26" s="1"/>
  <c r="AZ1305" i="26" s="1"/>
  <c r="AD1305" i="26"/>
  <c r="AF1305" i="26" s="1"/>
  <c r="AI1305" i="26" s="1"/>
  <c r="AR1304" i="26"/>
  <c r="AU1304" i="26" s="1"/>
  <c r="AZ1304" i="26" s="1"/>
  <c r="AD1304" i="26"/>
  <c r="AF1304" i="26" s="1"/>
  <c r="AI1304" i="26" s="1"/>
  <c r="AR1303" i="26"/>
  <c r="AU1303" i="26" s="1"/>
  <c r="AZ1303" i="26" s="1"/>
  <c r="AD1303" i="26"/>
  <c r="AF1303" i="26" s="1"/>
  <c r="AI1303" i="26" s="1"/>
  <c r="AR1302" i="26"/>
  <c r="AU1302" i="26" s="1"/>
  <c r="AZ1302" i="26" s="1"/>
  <c r="AD1302" i="26"/>
  <c r="AF1302" i="26" s="1"/>
  <c r="AI1302" i="26" s="1"/>
  <c r="AR1301" i="26"/>
  <c r="AU1301" i="26" s="1"/>
  <c r="AZ1301" i="26" s="1"/>
  <c r="AD1301" i="26"/>
  <c r="AF1301" i="26" s="1"/>
  <c r="AI1301" i="26" s="1"/>
  <c r="AR1300" i="26"/>
  <c r="AU1300" i="26" s="1"/>
  <c r="AZ1300" i="26" s="1"/>
  <c r="AD1300" i="26"/>
  <c r="AF1300" i="26" s="1"/>
  <c r="AI1300" i="26" s="1"/>
  <c r="AR1299" i="26"/>
  <c r="AU1299" i="26" s="1"/>
  <c r="AZ1299" i="26" s="1"/>
  <c r="AD1299" i="26"/>
  <c r="AF1299" i="26" s="1"/>
  <c r="AI1299" i="26" s="1"/>
  <c r="AR1298" i="26"/>
  <c r="AU1298" i="26" s="1"/>
  <c r="AZ1298" i="26" s="1"/>
  <c r="AD1298" i="26"/>
  <c r="AF1298" i="26" s="1"/>
  <c r="AI1298" i="26" s="1"/>
  <c r="AR1297" i="26"/>
  <c r="AU1297" i="26" s="1"/>
  <c r="AZ1297" i="26" s="1"/>
  <c r="AD1297" i="26"/>
  <c r="AF1297" i="26" s="1"/>
  <c r="AI1297" i="26" s="1"/>
  <c r="AR1296" i="26"/>
  <c r="AU1296" i="26" s="1"/>
  <c r="AZ1296" i="26" s="1"/>
  <c r="AD1296" i="26"/>
  <c r="AF1296" i="26" s="1"/>
  <c r="AI1296" i="26" s="1"/>
  <c r="AR1295" i="26"/>
  <c r="AU1295" i="26" s="1"/>
  <c r="AZ1295" i="26" s="1"/>
  <c r="AD1295" i="26"/>
  <c r="AF1295" i="26" s="1"/>
  <c r="AI1295" i="26" s="1"/>
  <c r="AR1294" i="26"/>
  <c r="AU1294" i="26" s="1"/>
  <c r="AZ1294" i="26" s="1"/>
  <c r="AD1294" i="26"/>
  <c r="AF1294" i="26" s="1"/>
  <c r="AI1294" i="26" s="1"/>
  <c r="AR1293" i="26"/>
  <c r="AU1293" i="26" s="1"/>
  <c r="AZ1293" i="26" s="1"/>
  <c r="AD1293" i="26"/>
  <c r="AF1293" i="26" s="1"/>
  <c r="AI1293" i="26" s="1"/>
  <c r="AR1292" i="26"/>
  <c r="AU1292" i="26" s="1"/>
  <c r="AZ1292" i="26" s="1"/>
  <c r="AD1292" i="26"/>
  <c r="AF1292" i="26" s="1"/>
  <c r="AI1292" i="26" s="1"/>
  <c r="AR1291" i="26"/>
  <c r="AU1291" i="26" s="1"/>
  <c r="AZ1291" i="26" s="1"/>
  <c r="AD1291" i="26"/>
  <c r="AF1291" i="26" s="1"/>
  <c r="AI1291" i="26" s="1"/>
  <c r="AU1290" i="26"/>
  <c r="AZ1290" i="26" s="1"/>
  <c r="AR1290" i="26"/>
  <c r="AD1290" i="26"/>
  <c r="AF1290" i="26" s="1"/>
  <c r="AI1290" i="26" s="1"/>
  <c r="AR1289" i="26"/>
  <c r="AU1289" i="26" s="1"/>
  <c r="AZ1289" i="26" s="1"/>
  <c r="AF1289" i="26"/>
  <c r="AI1289" i="26" s="1"/>
  <c r="AD1289" i="26"/>
  <c r="AU1288" i="26"/>
  <c r="AZ1288" i="26" s="1"/>
  <c r="AR1288" i="26"/>
  <c r="AD1288" i="26"/>
  <c r="AF1288" i="26" s="1"/>
  <c r="AI1288" i="26" s="1"/>
  <c r="AZ1287" i="26"/>
  <c r="AR1287" i="26"/>
  <c r="AU1287" i="26" s="1"/>
  <c r="AF1287" i="26"/>
  <c r="AI1287" i="26" s="1"/>
  <c r="AD1287" i="26"/>
  <c r="AU1286" i="26"/>
  <c r="AZ1286" i="26" s="1"/>
  <c r="AR1286" i="26"/>
  <c r="AD1286" i="26"/>
  <c r="AF1286" i="26" s="1"/>
  <c r="AI1286" i="26" s="1"/>
  <c r="AR1285" i="26"/>
  <c r="AU1285" i="26" s="1"/>
  <c r="AZ1285" i="26" s="1"/>
  <c r="AF1285" i="26"/>
  <c r="AI1285" i="26" s="1"/>
  <c r="AD1285" i="26"/>
  <c r="AU1284" i="26"/>
  <c r="AZ1284" i="26" s="1"/>
  <c r="AR1284" i="26"/>
  <c r="AD1284" i="26"/>
  <c r="AF1284" i="26" s="1"/>
  <c r="AI1284" i="26" s="1"/>
  <c r="AU1283" i="26"/>
  <c r="AZ1283" i="26" s="1"/>
  <c r="AR1283" i="26"/>
  <c r="AD1283" i="26"/>
  <c r="AF1283" i="26" s="1"/>
  <c r="AI1283" i="26" s="1"/>
  <c r="AR1282" i="26"/>
  <c r="AU1282" i="26" s="1"/>
  <c r="AZ1282" i="26" s="1"/>
  <c r="AF1282" i="26"/>
  <c r="AI1282" i="26" s="1"/>
  <c r="AD1282" i="26"/>
  <c r="AU1281" i="26"/>
  <c r="AZ1281" i="26" s="1"/>
  <c r="AR1281" i="26"/>
  <c r="AD1281" i="26"/>
  <c r="AF1281" i="26" s="1"/>
  <c r="AI1281" i="26" s="1"/>
  <c r="AZ1280" i="26"/>
  <c r="AR1280" i="26"/>
  <c r="AU1280" i="26" s="1"/>
  <c r="AF1280" i="26"/>
  <c r="AI1280" i="26" s="1"/>
  <c r="AD1280" i="26"/>
  <c r="AU1279" i="26"/>
  <c r="AZ1279" i="26" s="1"/>
  <c r="AR1279" i="26"/>
  <c r="AD1279" i="26"/>
  <c r="AF1279" i="26" s="1"/>
  <c r="AI1279" i="26" s="1"/>
  <c r="AR1278" i="26"/>
  <c r="AU1278" i="26" s="1"/>
  <c r="AZ1278" i="26" s="1"/>
  <c r="AF1278" i="26"/>
  <c r="AI1278" i="26" s="1"/>
  <c r="AD1278" i="26"/>
  <c r="AU1277" i="26"/>
  <c r="AZ1277" i="26" s="1"/>
  <c r="AR1277" i="26"/>
  <c r="AD1277" i="26"/>
  <c r="AF1277" i="26" s="1"/>
  <c r="AI1277" i="26" s="1"/>
  <c r="AZ1276" i="26"/>
  <c r="AR1276" i="26"/>
  <c r="AU1276" i="26" s="1"/>
  <c r="AF1276" i="26"/>
  <c r="AI1276" i="26" s="1"/>
  <c r="AD1276" i="26"/>
  <c r="AU1275" i="26"/>
  <c r="AZ1275" i="26" s="1"/>
  <c r="AR1275" i="26"/>
  <c r="AD1275" i="26"/>
  <c r="AF1275" i="26" s="1"/>
  <c r="AI1275" i="26" s="1"/>
  <c r="AR1274" i="26"/>
  <c r="AU1274" i="26" s="1"/>
  <c r="AZ1274" i="26" s="1"/>
  <c r="AF1274" i="26"/>
  <c r="AI1274" i="26" s="1"/>
  <c r="AD1274" i="26"/>
  <c r="AU1273" i="26"/>
  <c r="AZ1273" i="26" s="1"/>
  <c r="AR1273" i="26"/>
  <c r="AD1273" i="26"/>
  <c r="AF1273" i="26" s="1"/>
  <c r="AI1273" i="26" s="1"/>
  <c r="AZ1272" i="26"/>
  <c r="AR1272" i="26"/>
  <c r="AU1272" i="26" s="1"/>
  <c r="AF1272" i="26"/>
  <c r="AI1272" i="26" s="1"/>
  <c r="AD1272" i="26"/>
  <c r="AU1271" i="26"/>
  <c r="AZ1271" i="26" s="1"/>
  <c r="AR1271" i="26"/>
  <c r="AD1271" i="26"/>
  <c r="AF1271" i="26" s="1"/>
  <c r="AI1271" i="26" s="1"/>
  <c r="AR1270" i="26"/>
  <c r="AU1270" i="26" s="1"/>
  <c r="AZ1270" i="26" s="1"/>
  <c r="AF1270" i="26"/>
  <c r="AI1270" i="26" s="1"/>
  <c r="AD1270" i="26"/>
  <c r="AU1269" i="26"/>
  <c r="AZ1269" i="26" s="1"/>
  <c r="AR1269" i="26"/>
  <c r="AD1269" i="26"/>
  <c r="AF1269" i="26" s="1"/>
  <c r="AI1269" i="26" s="1"/>
  <c r="AZ1268" i="26"/>
  <c r="AR1268" i="26"/>
  <c r="AU1268" i="26" s="1"/>
  <c r="AF1268" i="26"/>
  <c r="AI1268" i="26" s="1"/>
  <c r="AD1268" i="26"/>
  <c r="AU1267" i="26"/>
  <c r="AZ1267" i="26" s="1"/>
  <c r="AR1267" i="26"/>
  <c r="AD1267" i="26"/>
  <c r="AF1267" i="26" s="1"/>
  <c r="AI1267" i="26" s="1"/>
  <c r="AR1266" i="26"/>
  <c r="AU1266" i="26" s="1"/>
  <c r="AZ1266" i="26" s="1"/>
  <c r="AF1266" i="26"/>
  <c r="AI1266" i="26" s="1"/>
  <c r="AD1266" i="26"/>
  <c r="AU1265" i="26"/>
  <c r="AZ1265" i="26" s="1"/>
  <c r="AR1265" i="26"/>
  <c r="AD1265" i="26"/>
  <c r="AF1265" i="26" s="1"/>
  <c r="AI1265" i="26" s="1"/>
  <c r="AZ1264" i="26"/>
  <c r="AR1264" i="26"/>
  <c r="AU1264" i="26" s="1"/>
  <c r="AF1264" i="26"/>
  <c r="AI1264" i="26" s="1"/>
  <c r="AD1264" i="26"/>
  <c r="AU1263" i="26"/>
  <c r="AZ1263" i="26" s="1"/>
  <c r="AR1263" i="26"/>
  <c r="AD1263" i="26"/>
  <c r="AF1263" i="26" s="1"/>
  <c r="AI1263" i="26" s="1"/>
  <c r="AR1262" i="26"/>
  <c r="AU1262" i="26" s="1"/>
  <c r="AZ1262" i="26" s="1"/>
  <c r="AF1262" i="26"/>
  <c r="AI1262" i="26" s="1"/>
  <c r="AD1262" i="26"/>
  <c r="AU1261" i="26"/>
  <c r="AZ1261" i="26" s="1"/>
  <c r="AR1261" i="26"/>
  <c r="AD1261" i="26"/>
  <c r="AF1261" i="26" s="1"/>
  <c r="AI1261" i="26" s="1"/>
  <c r="AZ1260" i="26"/>
  <c r="AR1260" i="26"/>
  <c r="AU1260" i="26" s="1"/>
  <c r="AF1260" i="26"/>
  <c r="AI1260" i="26" s="1"/>
  <c r="AD1260" i="26"/>
  <c r="AU1259" i="26"/>
  <c r="AZ1259" i="26" s="1"/>
  <c r="AR1259" i="26"/>
  <c r="AD1259" i="26"/>
  <c r="AF1259" i="26" s="1"/>
  <c r="AI1259" i="26" s="1"/>
  <c r="AR1258" i="26"/>
  <c r="AU1258" i="26" s="1"/>
  <c r="AZ1258" i="26" s="1"/>
  <c r="AF1258" i="26"/>
  <c r="AI1258" i="26" s="1"/>
  <c r="AD1258" i="26"/>
  <c r="AU1257" i="26"/>
  <c r="AZ1257" i="26" s="1"/>
  <c r="AR1257" i="26"/>
  <c r="AD1257" i="26"/>
  <c r="AF1257" i="26" s="1"/>
  <c r="AI1257" i="26" s="1"/>
  <c r="AZ1256" i="26"/>
  <c r="AR1256" i="26"/>
  <c r="AU1256" i="26" s="1"/>
  <c r="AF1256" i="26"/>
  <c r="AI1256" i="26" s="1"/>
  <c r="AD1256" i="26"/>
  <c r="AU1255" i="26"/>
  <c r="AZ1255" i="26" s="1"/>
  <c r="AR1255" i="26"/>
  <c r="AD1255" i="26"/>
  <c r="AF1255" i="26" s="1"/>
  <c r="AI1255" i="26" s="1"/>
  <c r="AR1254" i="26"/>
  <c r="AU1254" i="26" s="1"/>
  <c r="AZ1254" i="26" s="1"/>
  <c r="AF1254" i="26"/>
  <c r="AI1254" i="26" s="1"/>
  <c r="AD1254" i="26"/>
  <c r="AU1253" i="26"/>
  <c r="AZ1253" i="26" s="1"/>
  <c r="AR1253" i="26"/>
  <c r="AD1253" i="26"/>
  <c r="AF1253" i="26" s="1"/>
  <c r="AI1253" i="26" s="1"/>
  <c r="AZ1252" i="26"/>
  <c r="AR1252" i="26"/>
  <c r="AU1252" i="26" s="1"/>
  <c r="AF1252" i="26"/>
  <c r="AI1252" i="26" s="1"/>
  <c r="AD1252" i="26"/>
  <c r="AU1251" i="26"/>
  <c r="AZ1251" i="26" s="1"/>
  <c r="AR1251" i="26"/>
  <c r="AD1251" i="26"/>
  <c r="AF1251" i="26" s="1"/>
  <c r="AI1251" i="26" s="1"/>
  <c r="AR1250" i="26"/>
  <c r="AU1250" i="26" s="1"/>
  <c r="AZ1250" i="26" s="1"/>
  <c r="AF1250" i="26"/>
  <c r="AI1250" i="26" s="1"/>
  <c r="AD1250" i="26"/>
  <c r="AU1249" i="26"/>
  <c r="AZ1249" i="26" s="1"/>
  <c r="AR1249" i="26"/>
  <c r="AD1249" i="26"/>
  <c r="AF1249" i="26" s="1"/>
  <c r="AI1249" i="26" s="1"/>
  <c r="AZ1248" i="26"/>
  <c r="AR1248" i="26"/>
  <c r="AU1248" i="26" s="1"/>
  <c r="AF1248" i="26"/>
  <c r="AI1248" i="26" s="1"/>
  <c r="AD1248" i="26"/>
  <c r="AU1247" i="26"/>
  <c r="AZ1247" i="26" s="1"/>
  <c r="AR1247" i="26"/>
  <c r="AD1247" i="26"/>
  <c r="AF1247" i="26" s="1"/>
  <c r="AI1247" i="26" s="1"/>
  <c r="AR1246" i="26"/>
  <c r="AU1246" i="26" s="1"/>
  <c r="AZ1246" i="26" s="1"/>
  <c r="AF1246" i="26"/>
  <c r="AI1246" i="26" s="1"/>
  <c r="AD1246" i="26"/>
  <c r="AU1245" i="26"/>
  <c r="AZ1245" i="26" s="1"/>
  <c r="AR1245" i="26"/>
  <c r="AD1245" i="26"/>
  <c r="AF1245" i="26" s="1"/>
  <c r="AI1245" i="26" s="1"/>
  <c r="AZ1244" i="26"/>
  <c r="AR1244" i="26"/>
  <c r="AU1244" i="26" s="1"/>
  <c r="AF1244" i="26"/>
  <c r="AI1244" i="26" s="1"/>
  <c r="AD1244" i="26"/>
  <c r="AU1243" i="26"/>
  <c r="AZ1243" i="26" s="1"/>
  <c r="AR1243" i="26"/>
  <c r="AD1243" i="26"/>
  <c r="AF1243" i="26" s="1"/>
  <c r="AI1243" i="26" s="1"/>
  <c r="AR1242" i="26"/>
  <c r="AU1242" i="26" s="1"/>
  <c r="AZ1242" i="26" s="1"/>
  <c r="AF1242" i="26"/>
  <c r="AI1242" i="26" s="1"/>
  <c r="AD1242" i="26"/>
  <c r="AU1241" i="26"/>
  <c r="AZ1241" i="26" s="1"/>
  <c r="AR1241" i="26"/>
  <c r="AD1241" i="26"/>
  <c r="AF1241" i="26" s="1"/>
  <c r="AI1241" i="26" s="1"/>
  <c r="AZ1240" i="26"/>
  <c r="AR1240" i="26"/>
  <c r="AU1240" i="26" s="1"/>
  <c r="AF1240" i="26"/>
  <c r="AI1240" i="26" s="1"/>
  <c r="AD1240" i="26"/>
  <c r="AU1239" i="26"/>
  <c r="AZ1239" i="26" s="1"/>
  <c r="AR1239" i="26"/>
  <c r="AD1239" i="26"/>
  <c r="AF1239" i="26" s="1"/>
  <c r="AI1239" i="26" s="1"/>
  <c r="AR1238" i="26"/>
  <c r="AU1238" i="26" s="1"/>
  <c r="AZ1238" i="26" s="1"/>
  <c r="AF1238" i="26"/>
  <c r="AI1238" i="26" s="1"/>
  <c r="AD1238" i="26"/>
  <c r="AU1237" i="26"/>
  <c r="AZ1237" i="26" s="1"/>
  <c r="AR1237" i="26"/>
  <c r="AD1237" i="26"/>
  <c r="AF1237" i="26" s="1"/>
  <c r="AI1237" i="26" s="1"/>
  <c r="AZ1236" i="26"/>
  <c r="AR1236" i="26"/>
  <c r="AU1236" i="26" s="1"/>
  <c r="AF1236" i="26"/>
  <c r="AI1236" i="26" s="1"/>
  <c r="AD1236" i="26"/>
  <c r="AU1235" i="26"/>
  <c r="AZ1235" i="26" s="1"/>
  <c r="AR1235" i="26"/>
  <c r="AD1235" i="26"/>
  <c r="AF1235" i="26" s="1"/>
  <c r="AI1235" i="26" s="1"/>
  <c r="AR1234" i="26"/>
  <c r="AU1234" i="26" s="1"/>
  <c r="AZ1234" i="26" s="1"/>
  <c r="AF1234" i="26"/>
  <c r="AI1234" i="26" s="1"/>
  <c r="AD1234" i="26"/>
  <c r="AU1233" i="26"/>
  <c r="AZ1233" i="26" s="1"/>
  <c r="AR1233" i="26"/>
  <c r="AD1233" i="26"/>
  <c r="AF1233" i="26" s="1"/>
  <c r="AI1233" i="26" s="1"/>
  <c r="AZ1232" i="26"/>
  <c r="AR1232" i="26"/>
  <c r="AU1232" i="26" s="1"/>
  <c r="AF1232" i="26"/>
  <c r="AI1232" i="26" s="1"/>
  <c r="AD1232" i="26"/>
  <c r="AU1231" i="26"/>
  <c r="AZ1231" i="26" s="1"/>
  <c r="AR1231" i="26"/>
  <c r="AD1231" i="26"/>
  <c r="AF1231" i="26" s="1"/>
  <c r="AI1231" i="26" s="1"/>
  <c r="AR1230" i="26"/>
  <c r="AU1230" i="26" s="1"/>
  <c r="AZ1230" i="26" s="1"/>
  <c r="AF1230" i="26"/>
  <c r="AI1230" i="26" s="1"/>
  <c r="AD1230" i="26"/>
  <c r="AU1229" i="26"/>
  <c r="AZ1229" i="26" s="1"/>
  <c r="AR1229" i="26"/>
  <c r="AD1229" i="26"/>
  <c r="AF1229" i="26" s="1"/>
  <c r="AI1229" i="26" s="1"/>
  <c r="AZ1228" i="26"/>
  <c r="AR1228" i="26"/>
  <c r="AU1228" i="26" s="1"/>
  <c r="AF1228" i="26"/>
  <c r="AI1228" i="26" s="1"/>
  <c r="AD1228" i="26"/>
  <c r="AU1227" i="26"/>
  <c r="AZ1227" i="26" s="1"/>
  <c r="AR1227" i="26"/>
  <c r="AD1227" i="26"/>
  <c r="AF1227" i="26" s="1"/>
  <c r="AI1227" i="26" s="1"/>
  <c r="AR1226" i="26"/>
  <c r="AU1226" i="26" s="1"/>
  <c r="AZ1226" i="26" s="1"/>
  <c r="AF1226" i="26"/>
  <c r="AI1226" i="26" s="1"/>
  <c r="AD1226" i="26"/>
  <c r="AU1225" i="26"/>
  <c r="AZ1225" i="26" s="1"/>
  <c r="AR1225" i="26"/>
  <c r="AD1225" i="26"/>
  <c r="AF1225" i="26" s="1"/>
  <c r="AI1225" i="26" s="1"/>
  <c r="AR1224" i="26"/>
  <c r="AU1224" i="26" s="1"/>
  <c r="AZ1224" i="26" s="1"/>
  <c r="AF1224" i="26"/>
  <c r="AI1224" i="26" s="1"/>
  <c r="AD1224" i="26"/>
  <c r="AU1223" i="26"/>
  <c r="AZ1223" i="26" s="1"/>
  <c r="AR1223" i="26"/>
  <c r="AD1223" i="26"/>
  <c r="AF1223" i="26" s="1"/>
  <c r="AI1223" i="26" s="1"/>
  <c r="AR1222" i="26"/>
  <c r="AU1222" i="26" s="1"/>
  <c r="AZ1222" i="26" s="1"/>
  <c r="AF1222" i="26"/>
  <c r="AI1222" i="26" s="1"/>
  <c r="AD1222" i="26"/>
  <c r="AU1221" i="26"/>
  <c r="AZ1221" i="26" s="1"/>
  <c r="AR1221" i="26"/>
  <c r="AD1221" i="26"/>
  <c r="AF1221" i="26" s="1"/>
  <c r="AI1221" i="26" s="1"/>
  <c r="AR1220" i="26"/>
  <c r="AU1220" i="26" s="1"/>
  <c r="AZ1220" i="26" s="1"/>
  <c r="AF1220" i="26"/>
  <c r="AI1220" i="26" s="1"/>
  <c r="AD1220" i="26"/>
  <c r="AU1219" i="26"/>
  <c r="AZ1219" i="26" s="1"/>
  <c r="AR1219" i="26"/>
  <c r="AD1219" i="26"/>
  <c r="AF1219" i="26" s="1"/>
  <c r="AI1219" i="26" s="1"/>
  <c r="AR1218" i="26"/>
  <c r="AU1218" i="26" s="1"/>
  <c r="AZ1218" i="26" s="1"/>
  <c r="AF1218" i="26"/>
  <c r="AI1218" i="26" s="1"/>
  <c r="AD1218" i="26"/>
  <c r="AU1217" i="26"/>
  <c r="AZ1217" i="26" s="1"/>
  <c r="AR1217" i="26"/>
  <c r="AD1217" i="26"/>
  <c r="AF1217" i="26" s="1"/>
  <c r="AI1217" i="26" s="1"/>
  <c r="AR1216" i="26"/>
  <c r="AU1216" i="26" s="1"/>
  <c r="AZ1216" i="26" s="1"/>
  <c r="AF1216" i="26"/>
  <c r="AI1216" i="26" s="1"/>
  <c r="AD1216" i="26"/>
  <c r="AU1215" i="26"/>
  <c r="AZ1215" i="26" s="1"/>
  <c r="AR1215" i="26"/>
  <c r="AD1215" i="26"/>
  <c r="AF1215" i="26" s="1"/>
  <c r="AI1215" i="26" s="1"/>
  <c r="AR1214" i="26"/>
  <c r="AU1214" i="26" s="1"/>
  <c r="AZ1214" i="26" s="1"/>
  <c r="AF1214" i="26"/>
  <c r="AI1214" i="26" s="1"/>
  <c r="AD1214" i="26"/>
  <c r="AU1213" i="26"/>
  <c r="AZ1213" i="26" s="1"/>
  <c r="AR1213" i="26"/>
  <c r="AD1213" i="26"/>
  <c r="AF1213" i="26" s="1"/>
  <c r="AI1213" i="26" s="1"/>
  <c r="AR1212" i="26"/>
  <c r="AU1212" i="26" s="1"/>
  <c r="AZ1212" i="26" s="1"/>
  <c r="AF1212" i="26"/>
  <c r="AI1212" i="26" s="1"/>
  <c r="AD1212" i="26"/>
  <c r="AU1211" i="26"/>
  <c r="AZ1211" i="26" s="1"/>
  <c r="AR1211" i="26"/>
  <c r="AD1211" i="26"/>
  <c r="AF1211" i="26" s="1"/>
  <c r="AI1211" i="26" s="1"/>
  <c r="AR1210" i="26"/>
  <c r="AU1210" i="26" s="1"/>
  <c r="AZ1210" i="26" s="1"/>
  <c r="AF1210" i="26"/>
  <c r="AI1210" i="26" s="1"/>
  <c r="AD1210" i="26"/>
  <c r="AU1209" i="26"/>
  <c r="AZ1209" i="26" s="1"/>
  <c r="AR1209" i="26"/>
  <c r="AD1209" i="26"/>
  <c r="AF1209" i="26" s="1"/>
  <c r="AI1209" i="26" s="1"/>
  <c r="AR1208" i="26"/>
  <c r="AU1208" i="26" s="1"/>
  <c r="AZ1208" i="26" s="1"/>
  <c r="AF1208" i="26"/>
  <c r="AI1208" i="26" s="1"/>
  <c r="AD1208" i="26"/>
  <c r="AU1207" i="26"/>
  <c r="AZ1207" i="26" s="1"/>
  <c r="AR1207" i="26"/>
  <c r="AD1207" i="26"/>
  <c r="AF1207" i="26" s="1"/>
  <c r="AI1207" i="26" s="1"/>
  <c r="AR1206" i="26"/>
  <c r="AU1206" i="26" s="1"/>
  <c r="AZ1206" i="26" s="1"/>
  <c r="AF1206" i="26"/>
  <c r="AI1206" i="26" s="1"/>
  <c r="AD1206" i="26"/>
  <c r="AU1205" i="26"/>
  <c r="AZ1205" i="26" s="1"/>
  <c r="AR1205" i="26"/>
  <c r="AD1205" i="26"/>
  <c r="AF1205" i="26" s="1"/>
  <c r="AI1205" i="26" s="1"/>
  <c r="AR1204" i="26"/>
  <c r="AU1204" i="26" s="1"/>
  <c r="AZ1204" i="26" s="1"/>
  <c r="AF1204" i="26"/>
  <c r="AI1204" i="26" s="1"/>
  <c r="AD1204" i="26"/>
  <c r="AU1203" i="26"/>
  <c r="AZ1203" i="26" s="1"/>
  <c r="AR1203" i="26"/>
  <c r="AD1203" i="26"/>
  <c r="AF1203" i="26" s="1"/>
  <c r="AI1203" i="26" s="1"/>
  <c r="AR1202" i="26"/>
  <c r="AU1202" i="26" s="1"/>
  <c r="AZ1202" i="26" s="1"/>
  <c r="AF1202" i="26"/>
  <c r="AI1202" i="26" s="1"/>
  <c r="AD1202" i="26"/>
  <c r="AU1201" i="26"/>
  <c r="AZ1201" i="26" s="1"/>
  <c r="AR1201" i="26"/>
  <c r="AD1201" i="26"/>
  <c r="AF1201" i="26" s="1"/>
  <c r="AI1201" i="26" s="1"/>
  <c r="AR1200" i="26"/>
  <c r="AU1200" i="26" s="1"/>
  <c r="AZ1200" i="26" s="1"/>
  <c r="AF1200" i="26"/>
  <c r="AI1200" i="26" s="1"/>
  <c r="AD1200" i="26"/>
  <c r="AU1199" i="26"/>
  <c r="AZ1199" i="26" s="1"/>
  <c r="AR1199" i="26"/>
  <c r="AD1199" i="26"/>
  <c r="AF1199" i="26" s="1"/>
  <c r="AI1199" i="26" s="1"/>
  <c r="AR1198" i="26"/>
  <c r="AU1198" i="26" s="1"/>
  <c r="AZ1198" i="26" s="1"/>
  <c r="AF1198" i="26"/>
  <c r="AI1198" i="26" s="1"/>
  <c r="AD1198" i="26"/>
  <c r="AU1197" i="26"/>
  <c r="AZ1197" i="26" s="1"/>
  <c r="AR1197" i="26"/>
  <c r="AD1197" i="26"/>
  <c r="AF1197" i="26" s="1"/>
  <c r="AI1197" i="26" s="1"/>
  <c r="AR1196" i="26"/>
  <c r="AU1196" i="26" s="1"/>
  <c r="AZ1196" i="26" s="1"/>
  <c r="AF1196" i="26"/>
  <c r="AI1196" i="26" s="1"/>
  <c r="AD1196" i="26"/>
  <c r="AU1195" i="26"/>
  <c r="AZ1195" i="26" s="1"/>
  <c r="AR1195" i="26"/>
  <c r="AD1195" i="26"/>
  <c r="AF1195" i="26" s="1"/>
  <c r="AI1195" i="26" s="1"/>
  <c r="AR1194" i="26"/>
  <c r="AU1194" i="26" s="1"/>
  <c r="AZ1194" i="26" s="1"/>
  <c r="AF1194" i="26"/>
  <c r="AI1194" i="26" s="1"/>
  <c r="AD1194" i="26"/>
  <c r="AU1193" i="26"/>
  <c r="AZ1193" i="26" s="1"/>
  <c r="AR1193" i="26"/>
  <c r="AD1193" i="26"/>
  <c r="AF1193" i="26" s="1"/>
  <c r="AI1193" i="26" s="1"/>
  <c r="AR1192" i="26"/>
  <c r="AU1192" i="26" s="1"/>
  <c r="AZ1192" i="26" s="1"/>
  <c r="AF1192" i="26"/>
  <c r="AI1192" i="26" s="1"/>
  <c r="AD1192" i="26"/>
  <c r="AU1191" i="26"/>
  <c r="AZ1191" i="26" s="1"/>
  <c r="AR1191" i="26"/>
  <c r="AD1191" i="26"/>
  <c r="AF1191" i="26" s="1"/>
  <c r="AI1191" i="26" s="1"/>
  <c r="AR1190" i="26"/>
  <c r="AU1190" i="26" s="1"/>
  <c r="AZ1190" i="26" s="1"/>
  <c r="AF1190" i="26"/>
  <c r="AI1190" i="26" s="1"/>
  <c r="AD1190" i="26"/>
  <c r="AU1189" i="26"/>
  <c r="AZ1189" i="26" s="1"/>
  <c r="AR1189" i="26"/>
  <c r="AD1189" i="26"/>
  <c r="AF1189" i="26" s="1"/>
  <c r="AI1189" i="26" s="1"/>
  <c r="AZ1188" i="26"/>
  <c r="AR1188" i="26"/>
  <c r="AU1188" i="26" s="1"/>
  <c r="AF1188" i="26"/>
  <c r="AI1188" i="26" s="1"/>
  <c r="AD1188" i="26"/>
  <c r="AR1187" i="26"/>
  <c r="AU1187" i="26" s="1"/>
  <c r="AZ1187" i="26" s="1"/>
  <c r="AD1187" i="26"/>
  <c r="AF1187" i="26" s="1"/>
  <c r="AI1187" i="26" s="1"/>
  <c r="AR1186" i="26"/>
  <c r="AU1186" i="26" s="1"/>
  <c r="AZ1186" i="26" s="1"/>
  <c r="AD1186" i="26"/>
  <c r="AF1186" i="26" s="1"/>
  <c r="AI1186" i="26" s="1"/>
  <c r="AR1185" i="26"/>
  <c r="AU1185" i="26" s="1"/>
  <c r="AZ1185" i="26" s="1"/>
  <c r="AD1185" i="26"/>
  <c r="AF1185" i="26" s="1"/>
  <c r="AI1185" i="26" s="1"/>
  <c r="AR1184" i="26"/>
  <c r="AU1184" i="26" s="1"/>
  <c r="AZ1184" i="26" s="1"/>
  <c r="AD1184" i="26"/>
  <c r="AF1184" i="26" s="1"/>
  <c r="AI1184" i="26" s="1"/>
  <c r="AR1183" i="26"/>
  <c r="AU1183" i="26" s="1"/>
  <c r="AZ1183" i="26" s="1"/>
  <c r="AD1183" i="26"/>
  <c r="AF1183" i="26" s="1"/>
  <c r="AR1182" i="26"/>
  <c r="AU1182" i="26" s="1"/>
  <c r="AZ1182" i="26" s="1"/>
  <c r="AD1182" i="26"/>
  <c r="AF1182" i="26" s="1"/>
  <c r="AI1182" i="26" s="1"/>
  <c r="AR1181" i="26"/>
  <c r="AU1181" i="26" s="1"/>
  <c r="AZ1181" i="26" s="1"/>
  <c r="AD1181" i="26"/>
  <c r="AF1181" i="26" s="1"/>
  <c r="AI1181" i="26" s="1"/>
  <c r="AR1180" i="26"/>
  <c r="AU1180" i="26" s="1"/>
  <c r="AZ1180" i="26" s="1"/>
  <c r="AD1180" i="26"/>
  <c r="AF1180" i="26" s="1"/>
  <c r="AI1180" i="26" s="1"/>
  <c r="AU1179" i="26"/>
  <c r="AZ1179" i="26" s="1"/>
  <c r="AR1179" i="26"/>
  <c r="AD1179" i="26"/>
  <c r="AF1179" i="26" s="1"/>
  <c r="AI1179" i="26" s="1"/>
  <c r="AR1178" i="26"/>
  <c r="AU1178" i="26" s="1"/>
  <c r="AZ1178" i="26" s="1"/>
  <c r="AF1178" i="26"/>
  <c r="AI1178" i="26" s="1"/>
  <c r="AD1178" i="26"/>
  <c r="AU1177" i="26"/>
  <c r="AZ1177" i="26" s="1"/>
  <c r="AR1177" i="26"/>
  <c r="AD1177" i="26"/>
  <c r="AF1177" i="26" s="1"/>
  <c r="AI1177" i="26" s="1"/>
  <c r="AZ1176" i="26"/>
  <c r="AR1176" i="26"/>
  <c r="AU1176" i="26" s="1"/>
  <c r="AF1176" i="26"/>
  <c r="AI1176" i="26" s="1"/>
  <c r="AD1176" i="26"/>
  <c r="AU1175" i="26"/>
  <c r="AZ1175" i="26" s="1"/>
  <c r="AR1175" i="26"/>
  <c r="AD1175" i="26"/>
  <c r="AF1175" i="26" s="1"/>
  <c r="AR1174" i="26"/>
  <c r="AU1174" i="26" s="1"/>
  <c r="AZ1174" i="26" s="1"/>
  <c r="AF1174" i="26"/>
  <c r="AI1174" i="26" s="1"/>
  <c r="AD1174" i="26"/>
  <c r="AU1173" i="26"/>
  <c r="AZ1173" i="26" s="1"/>
  <c r="AR1173" i="26"/>
  <c r="AD1173" i="26"/>
  <c r="AF1173" i="26" s="1"/>
  <c r="AI1173" i="26" s="1"/>
  <c r="AZ1172" i="26"/>
  <c r="AR1172" i="26"/>
  <c r="AU1172" i="26" s="1"/>
  <c r="AF1172" i="26"/>
  <c r="AI1172" i="26" s="1"/>
  <c r="AD1172" i="26"/>
  <c r="AR1171" i="26"/>
  <c r="AU1171" i="26" s="1"/>
  <c r="AZ1171" i="26" s="1"/>
  <c r="AD1171" i="26"/>
  <c r="AF1171" i="26" s="1"/>
  <c r="AI1171" i="26" s="1"/>
  <c r="AR1170" i="26"/>
  <c r="AU1170" i="26" s="1"/>
  <c r="AZ1170" i="26" s="1"/>
  <c r="AD1170" i="26"/>
  <c r="AF1170" i="26" s="1"/>
  <c r="AI1170" i="26" s="1"/>
  <c r="AR1169" i="26"/>
  <c r="AU1169" i="26" s="1"/>
  <c r="AZ1169" i="26" s="1"/>
  <c r="AD1169" i="26"/>
  <c r="AF1169" i="26" s="1"/>
  <c r="AI1169" i="26" s="1"/>
  <c r="AR1168" i="26"/>
  <c r="AU1168" i="26" s="1"/>
  <c r="AZ1168" i="26" s="1"/>
  <c r="AD1168" i="26"/>
  <c r="AF1168" i="26" s="1"/>
  <c r="AI1168" i="26" s="1"/>
  <c r="AR1167" i="26"/>
  <c r="AU1167" i="26" s="1"/>
  <c r="AZ1167" i="26" s="1"/>
  <c r="AD1167" i="26"/>
  <c r="AF1167" i="26" s="1"/>
  <c r="AR1166" i="26"/>
  <c r="AU1166" i="26" s="1"/>
  <c r="AZ1166" i="26" s="1"/>
  <c r="AD1166" i="26"/>
  <c r="AF1166" i="26" s="1"/>
  <c r="AI1166" i="26" s="1"/>
  <c r="AR1165" i="26"/>
  <c r="AU1165" i="26" s="1"/>
  <c r="AZ1165" i="26" s="1"/>
  <c r="AD1165" i="26"/>
  <c r="AF1165" i="26" s="1"/>
  <c r="AI1165" i="26" s="1"/>
  <c r="AR1164" i="26"/>
  <c r="AU1164" i="26" s="1"/>
  <c r="AZ1164" i="26" s="1"/>
  <c r="AD1164" i="26"/>
  <c r="AF1164" i="26" s="1"/>
  <c r="AI1164" i="26" s="1"/>
  <c r="AR1163" i="26"/>
  <c r="AU1163" i="26" s="1"/>
  <c r="AZ1163" i="26" s="1"/>
  <c r="AD1163" i="26"/>
  <c r="AF1163" i="26" s="1"/>
  <c r="AI1163" i="26" s="1"/>
  <c r="AR1162" i="26"/>
  <c r="AU1162" i="26" s="1"/>
  <c r="AZ1162" i="26" s="1"/>
  <c r="AD1162" i="26"/>
  <c r="AF1162" i="26" s="1"/>
  <c r="AI1162" i="26" s="1"/>
  <c r="AR1161" i="26"/>
  <c r="AU1161" i="26" s="1"/>
  <c r="AZ1161" i="26" s="1"/>
  <c r="AD1161" i="26"/>
  <c r="AF1161" i="26" s="1"/>
  <c r="AI1161" i="26" s="1"/>
  <c r="AR1160" i="26"/>
  <c r="AU1160" i="26" s="1"/>
  <c r="AZ1160" i="26" s="1"/>
  <c r="AD1160" i="26"/>
  <c r="AF1160" i="26" s="1"/>
  <c r="AI1160" i="26" s="1"/>
  <c r="AR1159" i="26"/>
  <c r="AU1159" i="26" s="1"/>
  <c r="AZ1159" i="26" s="1"/>
  <c r="AD1159" i="26"/>
  <c r="AF1159" i="26" s="1"/>
  <c r="AR1158" i="26"/>
  <c r="AU1158" i="26" s="1"/>
  <c r="AZ1158" i="26" s="1"/>
  <c r="AD1158" i="26"/>
  <c r="AF1158" i="26" s="1"/>
  <c r="AI1158" i="26" s="1"/>
  <c r="AR1157" i="26"/>
  <c r="AU1157" i="26" s="1"/>
  <c r="AZ1157" i="26" s="1"/>
  <c r="AD1157" i="26"/>
  <c r="AF1157" i="26" s="1"/>
  <c r="AI1157" i="26" s="1"/>
  <c r="AR1156" i="26"/>
  <c r="AU1156" i="26" s="1"/>
  <c r="AZ1156" i="26" s="1"/>
  <c r="AD1156" i="26"/>
  <c r="AF1156" i="26" s="1"/>
  <c r="AI1156" i="26" s="1"/>
  <c r="AR1155" i="26"/>
  <c r="AU1155" i="26" s="1"/>
  <c r="AZ1155" i="26" s="1"/>
  <c r="AD1155" i="26"/>
  <c r="AF1155" i="26" s="1"/>
  <c r="AI1155" i="26" s="1"/>
  <c r="AR1154" i="26"/>
  <c r="AU1154" i="26" s="1"/>
  <c r="AZ1154" i="26" s="1"/>
  <c r="AD1154" i="26"/>
  <c r="AF1154" i="26" s="1"/>
  <c r="AI1154" i="26" s="1"/>
  <c r="AR1153" i="26"/>
  <c r="AU1153" i="26" s="1"/>
  <c r="AZ1153" i="26" s="1"/>
  <c r="AD1153" i="26"/>
  <c r="AF1153" i="26" s="1"/>
  <c r="AI1153" i="26" s="1"/>
  <c r="AR1152" i="26"/>
  <c r="AU1152" i="26" s="1"/>
  <c r="AZ1152" i="26" s="1"/>
  <c r="AD1152" i="26"/>
  <c r="AF1152" i="26" s="1"/>
  <c r="AI1152" i="26" s="1"/>
  <c r="AR1151" i="26"/>
  <c r="AU1151" i="26" s="1"/>
  <c r="AZ1151" i="26" s="1"/>
  <c r="AD1151" i="26"/>
  <c r="AF1151" i="26" s="1"/>
  <c r="AR1150" i="26"/>
  <c r="AU1150" i="26" s="1"/>
  <c r="AZ1150" i="26" s="1"/>
  <c r="AD1150" i="26"/>
  <c r="AF1150" i="26" s="1"/>
  <c r="AI1150" i="26" s="1"/>
  <c r="AR1149" i="26"/>
  <c r="AU1149" i="26" s="1"/>
  <c r="AZ1149" i="26" s="1"/>
  <c r="AD1149" i="26"/>
  <c r="AF1149" i="26" s="1"/>
  <c r="AI1149" i="26" s="1"/>
  <c r="AR1148" i="26"/>
  <c r="AU1148" i="26" s="1"/>
  <c r="AZ1148" i="26" s="1"/>
  <c r="AD1148" i="26"/>
  <c r="AF1148" i="26" s="1"/>
  <c r="AI1148" i="26" s="1"/>
  <c r="AR1147" i="26"/>
  <c r="AU1147" i="26" s="1"/>
  <c r="AZ1147" i="26" s="1"/>
  <c r="AD1147" i="26"/>
  <c r="AF1147" i="26" s="1"/>
  <c r="AI1147" i="26" s="1"/>
  <c r="AR1146" i="26"/>
  <c r="AU1146" i="26" s="1"/>
  <c r="AZ1146" i="26" s="1"/>
  <c r="AD1146" i="26"/>
  <c r="AF1146" i="26" s="1"/>
  <c r="AI1146" i="26" s="1"/>
  <c r="AR1145" i="26"/>
  <c r="AU1145" i="26" s="1"/>
  <c r="AZ1145" i="26" s="1"/>
  <c r="AD1145" i="26"/>
  <c r="AF1145" i="26" s="1"/>
  <c r="AI1145" i="26" s="1"/>
  <c r="AR1144" i="26"/>
  <c r="AU1144" i="26" s="1"/>
  <c r="AZ1144" i="26" s="1"/>
  <c r="AD1144" i="26"/>
  <c r="AF1144" i="26" s="1"/>
  <c r="AI1144" i="26" s="1"/>
  <c r="AR1143" i="26"/>
  <c r="AU1143" i="26" s="1"/>
  <c r="AZ1143" i="26" s="1"/>
  <c r="AD1143" i="26"/>
  <c r="AF1143" i="26" s="1"/>
  <c r="AI1143" i="26" s="1"/>
  <c r="AR1142" i="26"/>
  <c r="AU1142" i="26" s="1"/>
  <c r="AZ1142" i="26" s="1"/>
  <c r="AD1142" i="26"/>
  <c r="AF1142" i="26" s="1"/>
  <c r="AI1142" i="26" s="1"/>
  <c r="AR1141" i="26"/>
  <c r="AU1141" i="26" s="1"/>
  <c r="AZ1141" i="26" s="1"/>
  <c r="AD1141" i="26"/>
  <c r="AF1141" i="26" s="1"/>
  <c r="AI1141" i="26" s="1"/>
  <c r="AR1140" i="26"/>
  <c r="AU1140" i="26" s="1"/>
  <c r="AZ1140" i="26" s="1"/>
  <c r="AD1140" i="26"/>
  <c r="AF1140" i="26" s="1"/>
  <c r="AI1140" i="26" s="1"/>
  <c r="AR1139" i="26"/>
  <c r="AU1139" i="26" s="1"/>
  <c r="AZ1139" i="26" s="1"/>
  <c r="AD1139" i="26"/>
  <c r="AF1139" i="26" s="1"/>
  <c r="AI1139" i="26" s="1"/>
  <c r="AR1138" i="26"/>
  <c r="AU1138" i="26" s="1"/>
  <c r="AZ1138" i="26" s="1"/>
  <c r="AD1138" i="26"/>
  <c r="AF1138" i="26" s="1"/>
  <c r="AI1138" i="26" s="1"/>
  <c r="AR1137" i="26"/>
  <c r="AU1137" i="26" s="1"/>
  <c r="AZ1137" i="26" s="1"/>
  <c r="AD1137" i="26"/>
  <c r="AF1137" i="26" s="1"/>
  <c r="AI1137" i="26" s="1"/>
  <c r="AR1136" i="26"/>
  <c r="AU1136" i="26" s="1"/>
  <c r="AZ1136" i="26" s="1"/>
  <c r="AD1136" i="26"/>
  <c r="AF1136" i="26" s="1"/>
  <c r="AI1136" i="26" s="1"/>
  <c r="AR1135" i="26"/>
  <c r="AU1135" i="26" s="1"/>
  <c r="AZ1135" i="26" s="1"/>
  <c r="AD1135" i="26"/>
  <c r="AF1135" i="26" s="1"/>
  <c r="AI1135" i="26" s="1"/>
  <c r="AR1134" i="26"/>
  <c r="AU1134" i="26" s="1"/>
  <c r="AZ1134" i="26" s="1"/>
  <c r="AD1134" i="26"/>
  <c r="AF1134" i="26" s="1"/>
  <c r="AI1134" i="26" s="1"/>
  <c r="AU1133" i="26"/>
  <c r="AZ1133" i="26" s="1"/>
  <c r="AR1133" i="26"/>
  <c r="AD1133" i="26"/>
  <c r="AF1133" i="26" s="1"/>
  <c r="AI1133" i="26" s="1"/>
  <c r="AR1132" i="26"/>
  <c r="AU1132" i="26" s="1"/>
  <c r="AZ1132" i="26" s="1"/>
  <c r="AF1132" i="26"/>
  <c r="AI1132" i="26" s="1"/>
  <c r="AD1132" i="26"/>
  <c r="AU1131" i="26"/>
  <c r="AZ1131" i="26" s="1"/>
  <c r="AR1131" i="26"/>
  <c r="AD1131" i="26"/>
  <c r="AF1131" i="26" s="1"/>
  <c r="AI1131" i="26" s="1"/>
  <c r="AZ1130" i="26"/>
  <c r="AR1130" i="26"/>
  <c r="AU1130" i="26" s="1"/>
  <c r="AF1130" i="26"/>
  <c r="AI1130" i="26" s="1"/>
  <c r="AD1130" i="26"/>
  <c r="AU1129" i="26"/>
  <c r="AZ1129" i="26" s="1"/>
  <c r="AR1129" i="26"/>
  <c r="AD1129" i="26"/>
  <c r="AF1129" i="26" s="1"/>
  <c r="AI1129" i="26" s="1"/>
  <c r="AR1128" i="26"/>
  <c r="AU1128" i="26" s="1"/>
  <c r="AZ1128" i="26" s="1"/>
  <c r="AF1128" i="26"/>
  <c r="AI1128" i="26" s="1"/>
  <c r="AD1128" i="26"/>
  <c r="AU1127" i="26"/>
  <c r="AZ1127" i="26" s="1"/>
  <c r="AR1127" i="26"/>
  <c r="AD1127" i="26"/>
  <c r="AF1127" i="26" s="1"/>
  <c r="AI1127" i="26" s="1"/>
  <c r="AZ1126" i="26"/>
  <c r="AR1126" i="26"/>
  <c r="AU1126" i="26" s="1"/>
  <c r="AF1126" i="26"/>
  <c r="AI1126" i="26" s="1"/>
  <c r="AD1126" i="26"/>
  <c r="AR1125" i="26"/>
  <c r="AU1125" i="26" s="1"/>
  <c r="AZ1125" i="26" s="1"/>
  <c r="AD1125" i="26"/>
  <c r="AF1125" i="26" s="1"/>
  <c r="AI1125" i="26" s="1"/>
  <c r="AR1124" i="26"/>
  <c r="AU1124" i="26" s="1"/>
  <c r="AZ1124" i="26" s="1"/>
  <c r="AD1124" i="26"/>
  <c r="AF1124" i="26" s="1"/>
  <c r="AI1124" i="26" s="1"/>
  <c r="AR1123" i="26"/>
  <c r="AU1123" i="26" s="1"/>
  <c r="AZ1123" i="26" s="1"/>
  <c r="AD1123" i="26"/>
  <c r="AF1123" i="26" s="1"/>
  <c r="AI1123" i="26" s="1"/>
  <c r="AR1122" i="26"/>
  <c r="AU1122" i="26" s="1"/>
  <c r="AZ1122" i="26" s="1"/>
  <c r="AD1122" i="26"/>
  <c r="AF1122" i="26" s="1"/>
  <c r="AI1122" i="26" s="1"/>
  <c r="AR1121" i="26"/>
  <c r="AU1121" i="26" s="1"/>
  <c r="AZ1121" i="26" s="1"/>
  <c r="AD1121" i="26"/>
  <c r="AF1121" i="26" s="1"/>
  <c r="AI1121" i="26" s="1"/>
  <c r="AR1120" i="26"/>
  <c r="AU1120" i="26" s="1"/>
  <c r="AZ1120" i="26" s="1"/>
  <c r="AD1120" i="26"/>
  <c r="AF1120" i="26" s="1"/>
  <c r="AI1120" i="26" s="1"/>
  <c r="AR1119" i="26"/>
  <c r="AU1119" i="26" s="1"/>
  <c r="AZ1119" i="26" s="1"/>
  <c r="AD1119" i="26"/>
  <c r="AF1119" i="26" s="1"/>
  <c r="AI1119" i="26" s="1"/>
  <c r="AR1118" i="26"/>
  <c r="AU1118" i="26" s="1"/>
  <c r="AZ1118" i="26" s="1"/>
  <c r="AD1118" i="26"/>
  <c r="AF1118" i="26" s="1"/>
  <c r="AI1118" i="26" s="1"/>
  <c r="AU1117" i="26"/>
  <c r="AZ1117" i="26" s="1"/>
  <c r="AR1117" i="26"/>
  <c r="AD1117" i="26"/>
  <c r="AF1117" i="26" s="1"/>
  <c r="AI1117" i="26" s="1"/>
  <c r="AR1116" i="26"/>
  <c r="AU1116" i="26" s="1"/>
  <c r="AZ1116" i="26" s="1"/>
  <c r="AF1116" i="26"/>
  <c r="AI1116" i="26" s="1"/>
  <c r="AD1116" i="26"/>
  <c r="AU1115" i="26"/>
  <c r="AZ1115" i="26" s="1"/>
  <c r="AR1115" i="26"/>
  <c r="AD1115" i="26"/>
  <c r="AF1115" i="26" s="1"/>
  <c r="AI1115" i="26" s="1"/>
  <c r="AZ1114" i="26"/>
  <c r="AR1114" i="26"/>
  <c r="AU1114" i="26" s="1"/>
  <c r="AF1114" i="26"/>
  <c r="AI1114" i="26" s="1"/>
  <c r="AD1114" i="26"/>
  <c r="AU1113" i="26"/>
  <c r="AZ1113" i="26" s="1"/>
  <c r="AR1113" i="26"/>
  <c r="AD1113" i="26"/>
  <c r="AF1113" i="26" s="1"/>
  <c r="AI1113" i="26" s="1"/>
  <c r="AR1112" i="26"/>
  <c r="AU1112" i="26" s="1"/>
  <c r="AZ1112" i="26" s="1"/>
  <c r="AF1112" i="26"/>
  <c r="AI1112" i="26" s="1"/>
  <c r="AD1112" i="26"/>
  <c r="AU1111" i="26"/>
  <c r="AZ1111" i="26" s="1"/>
  <c r="AR1111" i="26"/>
  <c r="AD1111" i="26"/>
  <c r="AF1111" i="26" s="1"/>
  <c r="AI1111" i="26" s="1"/>
  <c r="AZ1110" i="26"/>
  <c r="AR1110" i="26"/>
  <c r="AU1110" i="26" s="1"/>
  <c r="AF1110" i="26"/>
  <c r="AI1110" i="26" s="1"/>
  <c r="AD1110" i="26"/>
  <c r="AR1109" i="26"/>
  <c r="AU1109" i="26" s="1"/>
  <c r="AZ1109" i="26" s="1"/>
  <c r="AD1109" i="26"/>
  <c r="AF1109" i="26" s="1"/>
  <c r="AI1109" i="26" s="1"/>
  <c r="AR1108" i="26"/>
  <c r="AU1108" i="26" s="1"/>
  <c r="AZ1108" i="26" s="1"/>
  <c r="AD1108" i="26"/>
  <c r="AF1108" i="26" s="1"/>
  <c r="AI1108" i="26" s="1"/>
  <c r="AR1107" i="26"/>
  <c r="AU1107" i="26" s="1"/>
  <c r="AZ1107" i="26" s="1"/>
  <c r="AD1107" i="26"/>
  <c r="AF1107" i="26" s="1"/>
  <c r="AI1107" i="26" s="1"/>
  <c r="AR1106" i="26"/>
  <c r="AU1106" i="26" s="1"/>
  <c r="AZ1106" i="26" s="1"/>
  <c r="AD1106" i="26"/>
  <c r="AF1106" i="26" s="1"/>
  <c r="AI1106" i="26" s="1"/>
  <c r="AR1105" i="26"/>
  <c r="AU1105" i="26" s="1"/>
  <c r="AZ1105" i="26" s="1"/>
  <c r="AD1105" i="26"/>
  <c r="AF1105" i="26" s="1"/>
  <c r="AI1105" i="26" s="1"/>
  <c r="AR1104" i="26"/>
  <c r="AU1104" i="26" s="1"/>
  <c r="AZ1104" i="26" s="1"/>
  <c r="AD1104" i="26"/>
  <c r="AF1104" i="26" s="1"/>
  <c r="AI1104" i="26" s="1"/>
  <c r="AR1103" i="26"/>
  <c r="AU1103" i="26" s="1"/>
  <c r="AZ1103" i="26" s="1"/>
  <c r="AD1103" i="26"/>
  <c r="AF1103" i="26" s="1"/>
  <c r="AI1103" i="26" s="1"/>
  <c r="AR1102" i="26"/>
  <c r="AU1102" i="26" s="1"/>
  <c r="AZ1102" i="26" s="1"/>
  <c r="AD1102" i="26"/>
  <c r="AF1102" i="26" s="1"/>
  <c r="AI1102" i="26" s="1"/>
  <c r="AR1101" i="26"/>
  <c r="AU1101" i="26" s="1"/>
  <c r="AZ1101" i="26" s="1"/>
  <c r="AD1101" i="26"/>
  <c r="AF1101" i="26" s="1"/>
  <c r="AI1101" i="26" s="1"/>
  <c r="AR1100" i="26"/>
  <c r="AU1100" i="26" s="1"/>
  <c r="AZ1100" i="26" s="1"/>
  <c r="AD1100" i="26"/>
  <c r="AF1100" i="26" s="1"/>
  <c r="AI1100" i="26" s="1"/>
  <c r="AR1099" i="26"/>
  <c r="AU1099" i="26" s="1"/>
  <c r="AZ1099" i="26" s="1"/>
  <c r="AD1099" i="26"/>
  <c r="AF1099" i="26" s="1"/>
  <c r="AI1099" i="26" s="1"/>
  <c r="AR1098" i="26"/>
  <c r="AU1098" i="26" s="1"/>
  <c r="AZ1098" i="26" s="1"/>
  <c r="AD1098" i="26"/>
  <c r="AF1098" i="26" s="1"/>
  <c r="AI1098" i="26" s="1"/>
  <c r="AR1097" i="26"/>
  <c r="AU1097" i="26" s="1"/>
  <c r="AZ1097" i="26" s="1"/>
  <c r="AD1097" i="26"/>
  <c r="AF1097" i="26" s="1"/>
  <c r="AI1097" i="26" s="1"/>
  <c r="AR1096" i="26"/>
  <c r="AU1096" i="26" s="1"/>
  <c r="AZ1096" i="26" s="1"/>
  <c r="AD1096" i="26"/>
  <c r="AF1096" i="26" s="1"/>
  <c r="AI1096" i="26" s="1"/>
  <c r="AR1095" i="26"/>
  <c r="AU1095" i="26" s="1"/>
  <c r="AZ1095" i="26" s="1"/>
  <c r="AD1095" i="26"/>
  <c r="AF1095" i="26" s="1"/>
  <c r="AI1095" i="26" s="1"/>
  <c r="AR1094" i="26"/>
  <c r="AU1094" i="26" s="1"/>
  <c r="AZ1094" i="26" s="1"/>
  <c r="AD1094" i="26"/>
  <c r="AF1094" i="26" s="1"/>
  <c r="AI1094" i="26" s="1"/>
  <c r="AR1093" i="26"/>
  <c r="AU1093" i="26" s="1"/>
  <c r="AZ1093" i="26" s="1"/>
  <c r="AD1093" i="26"/>
  <c r="AF1093" i="26" s="1"/>
  <c r="AI1093" i="26" s="1"/>
  <c r="AR1092" i="26"/>
  <c r="AU1092" i="26" s="1"/>
  <c r="AZ1092" i="26" s="1"/>
  <c r="AD1092" i="26"/>
  <c r="AF1092" i="26" s="1"/>
  <c r="AI1092" i="26" s="1"/>
  <c r="AR1091" i="26"/>
  <c r="AU1091" i="26" s="1"/>
  <c r="AZ1091" i="26" s="1"/>
  <c r="AD1091" i="26"/>
  <c r="AF1091" i="26" s="1"/>
  <c r="AI1091" i="26" s="1"/>
  <c r="AR1090" i="26"/>
  <c r="AU1090" i="26" s="1"/>
  <c r="AZ1090" i="26" s="1"/>
  <c r="AD1090" i="26"/>
  <c r="AF1090" i="26" s="1"/>
  <c r="AI1090" i="26" s="1"/>
  <c r="AR1089" i="26"/>
  <c r="AU1089" i="26" s="1"/>
  <c r="AZ1089" i="26" s="1"/>
  <c r="AD1089" i="26"/>
  <c r="AF1089" i="26" s="1"/>
  <c r="AI1089" i="26" s="1"/>
  <c r="AR1088" i="26"/>
  <c r="AU1088" i="26" s="1"/>
  <c r="AZ1088" i="26" s="1"/>
  <c r="AD1088" i="26"/>
  <c r="AF1088" i="26" s="1"/>
  <c r="AI1088" i="26" s="1"/>
  <c r="AR1087" i="26"/>
  <c r="AU1087" i="26" s="1"/>
  <c r="AZ1087" i="26" s="1"/>
  <c r="AD1087" i="26"/>
  <c r="AF1087" i="26" s="1"/>
  <c r="AI1087" i="26" s="1"/>
  <c r="AR1086" i="26"/>
  <c r="AU1086" i="26" s="1"/>
  <c r="AZ1086" i="26" s="1"/>
  <c r="AD1086" i="26"/>
  <c r="AF1086" i="26" s="1"/>
  <c r="AI1086" i="26" s="1"/>
  <c r="AR1085" i="26"/>
  <c r="AU1085" i="26" s="1"/>
  <c r="AZ1085" i="26" s="1"/>
  <c r="AD1085" i="26"/>
  <c r="AF1085" i="26" s="1"/>
  <c r="AI1085" i="26" s="1"/>
  <c r="AR1084" i="26"/>
  <c r="AU1084" i="26" s="1"/>
  <c r="AZ1084" i="26" s="1"/>
  <c r="AD1084" i="26"/>
  <c r="AF1084" i="26" s="1"/>
  <c r="AI1084" i="26" s="1"/>
  <c r="AR1083" i="26"/>
  <c r="AU1083" i="26" s="1"/>
  <c r="AZ1083" i="26" s="1"/>
  <c r="AD1083" i="26"/>
  <c r="AF1083" i="26" s="1"/>
  <c r="AI1083" i="26" s="1"/>
  <c r="AR1082" i="26"/>
  <c r="AU1082" i="26" s="1"/>
  <c r="AZ1082" i="26" s="1"/>
  <c r="AD1082" i="26"/>
  <c r="AF1082" i="26" s="1"/>
  <c r="AI1082" i="26" s="1"/>
  <c r="AR1081" i="26"/>
  <c r="AU1081" i="26" s="1"/>
  <c r="AZ1081" i="26" s="1"/>
  <c r="AD1081" i="26"/>
  <c r="AF1081" i="26" s="1"/>
  <c r="AI1081" i="26" s="1"/>
  <c r="AR1080" i="26"/>
  <c r="AU1080" i="26" s="1"/>
  <c r="AZ1080" i="26" s="1"/>
  <c r="AD1080" i="26"/>
  <c r="AF1080" i="26" s="1"/>
  <c r="AI1080" i="26" s="1"/>
  <c r="AR1079" i="26"/>
  <c r="AU1079" i="26" s="1"/>
  <c r="AZ1079" i="26" s="1"/>
  <c r="AD1079" i="26"/>
  <c r="AF1079" i="26" s="1"/>
  <c r="AI1079" i="26" s="1"/>
  <c r="AR1078" i="26"/>
  <c r="AU1078" i="26" s="1"/>
  <c r="AZ1078" i="26" s="1"/>
  <c r="AD1078" i="26"/>
  <c r="AF1078" i="26" s="1"/>
  <c r="AI1078" i="26" s="1"/>
  <c r="AR1077" i="26"/>
  <c r="AU1077" i="26" s="1"/>
  <c r="AZ1077" i="26" s="1"/>
  <c r="AD1077" i="26"/>
  <c r="AF1077" i="26" s="1"/>
  <c r="AI1077" i="26" s="1"/>
  <c r="AR1076" i="26"/>
  <c r="AU1076" i="26" s="1"/>
  <c r="AZ1076" i="26" s="1"/>
  <c r="AD1076" i="26"/>
  <c r="AF1076" i="26" s="1"/>
  <c r="AI1076" i="26" s="1"/>
  <c r="AR1075" i="26"/>
  <c r="AU1075" i="26" s="1"/>
  <c r="AZ1075" i="26" s="1"/>
  <c r="AD1075" i="26"/>
  <c r="AF1075" i="26" s="1"/>
  <c r="AI1075" i="26" s="1"/>
  <c r="AR1074" i="26"/>
  <c r="AU1074" i="26" s="1"/>
  <c r="AZ1074" i="26" s="1"/>
  <c r="AD1074" i="26"/>
  <c r="AF1074" i="26" s="1"/>
  <c r="AI1074" i="26" s="1"/>
  <c r="AR1073" i="26"/>
  <c r="AU1073" i="26" s="1"/>
  <c r="AZ1073" i="26" s="1"/>
  <c r="AD1073" i="26"/>
  <c r="AF1073" i="26" s="1"/>
  <c r="AI1073" i="26" s="1"/>
  <c r="AR1072" i="26"/>
  <c r="AU1072" i="26" s="1"/>
  <c r="AZ1072" i="26" s="1"/>
  <c r="AD1072" i="26"/>
  <c r="AF1072" i="26" s="1"/>
  <c r="AI1072" i="26" s="1"/>
  <c r="AR1071" i="26"/>
  <c r="AU1071" i="26" s="1"/>
  <c r="AZ1071" i="26" s="1"/>
  <c r="AD1071" i="26"/>
  <c r="AF1071" i="26" s="1"/>
  <c r="AI1071" i="26" s="1"/>
  <c r="AR1070" i="26"/>
  <c r="AU1070" i="26" s="1"/>
  <c r="AZ1070" i="26" s="1"/>
  <c r="AD1070" i="26"/>
  <c r="AF1070" i="26" s="1"/>
  <c r="AI1070" i="26" s="1"/>
  <c r="AU1069" i="26"/>
  <c r="AZ1069" i="26" s="1"/>
  <c r="AR1069" i="26"/>
  <c r="AD1069" i="26"/>
  <c r="AF1069" i="26" s="1"/>
  <c r="AI1069" i="26" s="1"/>
  <c r="AR1068" i="26"/>
  <c r="AU1068" i="26" s="1"/>
  <c r="AZ1068" i="26" s="1"/>
  <c r="AF1068" i="26"/>
  <c r="AI1068" i="26" s="1"/>
  <c r="AD1068" i="26"/>
  <c r="AU1067" i="26"/>
  <c r="AZ1067" i="26" s="1"/>
  <c r="AR1067" i="26"/>
  <c r="AD1067" i="26"/>
  <c r="AF1067" i="26" s="1"/>
  <c r="AI1067" i="26" s="1"/>
  <c r="AZ1066" i="26"/>
  <c r="AR1066" i="26"/>
  <c r="AU1066" i="26" s="1"/>
  <c r="AF1066" i="26"/>
  <c r="AI1066" i="26" s="1"/>
  <c r="AD1066" i="26"/>
  <c r="AU1065" i="26"/>
  <c r="AZ1065" i="26" s="1"/>
  <c r="AR1065" i="26"/>
  <c r="AD1065" i="26"/>
  <c r="AF1065" i="26" s="1"/>
  <c r="AI1065" i="26" s="1"/>
  <c r="AR1064" i="26"/>
  <c r="AU1064" i="26" s="1"/>
  <c r="AZ1064" i="26" s="1"/>
  <c r="AF1064" i="26"/>
  <c r="AI1064" i="26" s="1"/>
  <c r="AD1064" i="26"/>
  <c r="AU1063" i="26"/>
  <c r="AZ1063" i="26" s="1"/>
  <c r="AR1063" i="26"/>
  <c r="AD1063" i="26"/>
  <c r="AF1063" i="26" s="1"/>
  <c r="AI1063" i="26" s="1"/>
  <c r="AZ1062" i="26"/>
  <c r="AR1062" i="26"/>
  <c r="AU1062" i="26" s="1"/>
  <c r="AF1062" i="26"/>
  <c r="AI1062" i="26" s="1"/>
  <c r="AD1062" i="26"/>
  <c r="AR1061" i="26"/>
  <c r="AU1061" i="26" s="1"/>
  <c r="AZ1061" i="26" s="1"/>
  <c r="AD1061" i="26"/>
  <c r="AF1061" i="26" s="1"/>
  <c r="AI1061" i="26" s="1"/>
  <c r="AR1060" i="26"/>
  <c r="AU1060" i="26" s="1"/>
  <c r="AZ1060" i="26" s="1"/>
  <c r="AD1060" i="26"/>
  <c r="AF1060" i="26" s="1"/>
  <c r="AI1060" i="26" s="1"/>
  <c r="AR1059" i="26"/>
  <c r="AU1059" i="26" s="1"/>
  <c r="AZ1059" i="26" s="1"/>
  <c r="AD1059" i="26"/>
  <c r="AF1059" i="26" s="1"/>
  <c r="AI1059" i="26" s="1"/>
  <c r="AR1058" i="26"/>
  <c r="AU1058" i="26" s="1"/>
  <c r="AZ1058" i="26" s="1"/>
  <c r="AD1058" i="26"/>
  <c r="AF1058" i="26" s="1"/>
  <c r="AI1058" i="26" s="1"/>
  <c r="AR1057" i="26"/>
  <c r="AU1057" i="26" s="1"/>
  <c r="AZ1057" i="26" s="1"/>
  <c r="AD1057" i="26"/>
  <c r="AF1057" i="26" s="1"/>
  <c r="AI1057" i="26" s="1"/>
  <c r="AR1056" i="26"/>
  <c r="AU1056" i="26" s="1"/>
  <c r="AZ1056" i="26" s="1"/>
  <c r="AD1056" i="26"/>
  <c r="AF1056" i="26" s="1"/>
  <c r="AI1056" i="26" s="1"/>
  <c r="AR1055" i="26"/>
  <c r="AU1055" i="26" s="1"/>
  <c r="AZ1055" i="26" s="1"/>
  <c r="AD1055" i="26"/>
  <c r="AF1055" i="26" s="1"/>
  <c r="AI1055" i="26" s="1"/>
  <c r="AR1054" i="26"/>
  <c r="AU1054" i="26" s="1"/>
  <c r="AZ1054" i="26" s="1"/>
  <c r="AD1054" i="26"/>
  <c r="AF1054" i="26" s="1"/>
  <c r="AI1054" i="26" s="1"/>
  <c r="AU1053" i="26"/>
  <c r="AZ1053" i="26" s="1"/>
  <c r="AR1053" i="26"/>
  <c r="AD1053" i="26"/>
  <c r="AF1053" i="26" s="1"/>
  <c r="AI1053" i="26" s="1"/>
  <c r="AR1052" i="26"/>
  <c r="AU1052" i="26" s="1"/>
  <c r="AZ1052" i="26" s="1"/>
  <c r="AF1052" i="26"/>
  <c r="AI1052" i="26" s="1"/>
  <c r="AD1052" i="26"/>
  <c r="AU1051" i="26"/>
  <c r="AZ1051" i="26" s="1"/>
  <c r="AR1051" i="26"/>
  <c r="AD1051" i="26"/>
  <c r="AF1051" i="26" s="1"/>
  <c r="AI1051" i="26" s="1"/>
  <c r="AZ1050" i="26"/>
  <c r="AR1050" i="26"/>
  <c r="AU1050" i="26" s="1"/>
  <c r="AF1050" i="26"/>
  <c r="AI1050" i="26" s="1"/>
  <c r="AD1050" i="26"/>
  <c r="AU1049" i="26"/>
  <c r="AZ1049" i="26" s="1"/>
  <c r="AR1049" i="26"/>
  <c r="AD1049" i="26"/>
  <c r="AF1049" i="26" s="1"/>
  <c r="AI1049" i="26" s="1"/>
  <c r="AR1048" i="26"/>
  <c r="AU1048" i="26" s="1"/>
  <c r="AZ1048" i="26" s="1"/>
  <c r="AF1048" i="26"/>
  <c r="AI1048" i="26" s="1"/>
  <c r="AD1048" i="26"/>
  <c r="AU1047" i="26"/>
  <c r="AZ1047" i="26" s="1"/>
  <c r="AR1047" i="26"/>
  <c r="AD1047" i="26"/>
  <c r="AF1047" i="26" s="1"/>
  <c r="AI1047" i="26" s="1"/>
  <c r="AZ1046" i="26"/>
  <c r="AR1046" i="26"/>
  <c r="AU1046" i="26" s="1"/>
  <c r="AF1046" i="26"/>
  <c r="AI1046" i="26" s="1"/>
  <c r="AD1046" i="26"/>
  <c r="AR1045" i="26"/>
  <c r="AU1045" i="26" s="1"/>
  <c r="AZ1045" i="26" s="1"/>
  <c r="AD1045" i="26"/>
  <c r="AF1045" i="26" s="1"/>
  <c r="AI1045" i="26" s="1"/>
  <c r="AR1044" i="26"/>
  <c r="AU1044" i="26" s="1"/>
  <c r="AZ1044" i="26" s="1"/>
  <c r="AD1044" i="26"/>
  <c r="AF1044" i="26" s="1"/>
  <c r="AI1044" i="26" s="1"/>
  <c r="AR1043" i="26"/>
  <c r="AU1043" i="26" s="1"/>
  <c r="AZ1043" i="26" s="1"/>
  <c r="AD1043" i="26"/>
  <c r="AF1043" i="26" s="1"/>
  <c r="AI1043" i="26" s="1"/>
  <c r="AR1042" i="26"/>
  <c r="AU1042" i="26" s="1"/>
  <c r="AZ1042" i="26" s="1"/>
  <c r="AD1042" i="26"/>
  <c r="AF1042" i="26" s="1"/>
  <c r="AI1042" i="26" s="1"/>
  <c r="AR1041" i="26"/>
  <c r="AU1041" i="26" s="1"/>
  <c r="AZ1041" i="26" s="1"/>
  <c r="AD1041" i="26"/>
  <c r="AF1041" i="26" s="1"/>
  <c r="AI1041" i="26" s="1"/>
  <c r="AR1040" i="26"/>
  <c r="AU1040" i="26" s="1"/>
  <c r="AZ1040" i="26" s="1"/>
  <c r="AD1040" i="26"/>
  <c r="AF1040" i="26" s="1"/>
  <c r="AI1040" i="26" s="1"/>
  <c r="AR1039" i="26"/>
  <c r="AU1039" i="26" s="1"/>
  <c r="AZ1039" i="26" s="1"/>
  <c r="AD1039" i="26"/>
  <c r="AF1039" i="26" s="1"/>
  <c r="AI1039" i="26" s="1"/>
  <c r="AR1038" i="26"/>
  <c r="AU1038" i="26" s="1"/>
  <c r="AZ1038" i="26" s="1"/>
  <c r="AD1038" i="26"/>
  <c r="AF1038" i="26" s="1"/>
  <c r="AI1038" i="26" s="1"/>
  <c r="AR1037" i="26"/>
  <c r="AU1037" i="26" s="1"/>
  <c r="AZ1037" i="26" s="1"/>
  <c r="AD1037" i="26"/>
  <c r="AF1037" i="26" s="1"/>
  <c r="AI1037" i="26" s="1"/>
  <c r="AR1036" i="26"/>
  <c r="AU1036" i="26" s="1"/>
  <c r="AZ1036" i="26" s="1"/>
  <c r="AD1036" i="26"/>
  <c r="AF1036" i="26" s="1"/>
  <c r="AI1036" i="26" s="1"/>
  <c r="BE1035" i="26"/>
  <c r="AR1035" i="26"/>
  <c r="AU1035" i="26" s="1"/>
  <c r="AZ1035" i="26" s="1"/>
  <c r="AD1035" i="26"/>
  <c r="AF1035" i="26" s="1"/>
  <c r="AI1035" i="26" s="1"/>
  <c r="W1035" i="26"/>
  <c r="S1035" i="26"/>
  <c r="AU1034" i="26"/>
  <c r="AZ1034" i="26" s="1"/>
  <c r="AR1034" i="26"/>
  <c r="AD1034" i="26"/>
  <c r="AF1034" i="26" s="1"/>
  <c r="AI1034" i="26" s="1"/>
  <c r="AR1033" i="26"/>
  <c r="AU1033" i="26" s="1"/>
  <c r="AZ1033" i="26" s="1"/>
  <c r="AF1033" i="26"/>
  <c r="AI1033" i="26" s="1"/>
  <c r="AD1033" i="26"/>
  <c r="AU1032" i="26"/>
  <c r="AZ1032" i="26" s="1"/>
  <c r="AR1032" i="26"/>
  <c r="AD1032" i="26"/>
  <c r="AF1032" i="26" s="1"/>
  <c r="AI1032" i="26" s="1"/>
  <c r="AZ1031" i="26"/>
  <c r="AR1031" i="26"/>
  <c r="AU1031" i="26" s="1"/>
  <c r="AF1031" i="26"/>
  <c r="AI1031" i="26" s="1"/>
  <c r="AD1031" i="26"/>
  <c r="AU1030" i="26"/>
  <c r="AZ1030" i="26" s="1"/>
  <c r="AR1030" i="26"/>
  <c r="AD1030" i="26"/>
  <c r="AF1030" i="26" s="1"/>
  <c r="AI1030" i="26" s="1"/>
  <c r="AR1029" i="26"/>
  <c r="AU1029" i="26" s="1"/>
  <c r="AZ1029" i="26" s="1"/>
  <c r="AF1029" i="26"/>
  <c r="AI1029" i="26" s="1"/>
  <c r="AD1029" i="26"/>
  <c r="AU1028" i="26"/>
  <c r="AZ1028" i="26" s="1"/>
  <c r="AR1028" i="26"/>
  <c r="AD1028" i="26"/>
  <c r="AF1028" i="26" s="1"/>
  <c r="AI1028" i="26" s="1"/>
  <c r="AZ1027" i="26"/>
  <c r="AR1027" i="26"/>
  <c r="AU1027" i="26" s="1"/>
  <c r="AF1027" i="26"/>
  <c r="AI1027" i="26" s="1"/>
  <c r="AD1027" i="26"/>
  <c r="AR1026" i="26"/>
  <c r="AU1026" i="26" s="1"/>
  <c r="AZ1026" i="26" s="1"/>
  <c r="AD1026" i="26"/>
  <c r="AF1026" i="26" s="1"/>
  <c r="AI1026" i="26" s="1"/>
  <c r="AR1025" i="26"/>
  <c r="AU1025" i="26" s="1"/>
  <c r="AZ1025" i="26" s="1"/>
  <c r="AD1025" i="26"/>
  <c r="AF1025" i="26" s="1"/>
  <c r="AI1025" i="26" s="1"/>
  <c r="AR1024" i="26"/>
  <c r="AU1024" i="26" s="1"/>
  <c r="AZ1024" i="26" s="1"/>
  <c r="AD1024" i="26"/>
  <c r="AF1024" i="26" s="1"/>
  <c r="AI1024" i="26" s="1"/>
  <c r="AR1023" i="26"/>
  <c r="AU1023" i="26" s="1"/>
  <c r="AZ1023" i="26" s="1"/>
  <c r="AD1023" i="26"/>
  <c r="AF1023" i="26" s="1"/>
  <c r="AI1023" i="26" s="1"/>
  <c r="AR1022" i="26"/>
  <c r="AU1022" i="26" s="1"/>
  <c r="AZ1022" i="26" s="1"/>
  <c r="AD1022" i="26"/>
  <c r="AF1022" i="26" s="1"/>
  <c r="AI1022" i="26" s="1"/>
  <c r="AR1021" i="26"/>
  <c r="AU1021" i="26" s="1"/>
  <c r="AZ1021" i="26" s="1"/>
  <c r="AD1021" i="26"/>
  <c r="AF1021" i="26" s="1"/>
  <c r="AI1021" i="26" s="1"/>
  <c r="AR1020" i="26"/>
  <c r="AU1020" i="26" s="1"/>
  <c r="AZ1020" i="26" s="1"/>
  <c r="AD1020" i="26"/>
  <c r="AF1020" i="26" s="1"/>
  <c r="AI1020" i="26" s="1"/>
  <c r="AR1019" i="26"/>
  <c r="AU1019" i="26" s="1"/>
  <c r="AZ1019" i="26" s="1"/>
  <c r="AD1019" i="26"/>
  <c r="AF1019" i="26" s="1"/>
  <c r="AI1019" i="26" s="1"/>
  <c r="AR1018" i="26"/>
  <c r="AU1018" i="26" s="1"/>
  <c r="AZ1018" i="26" s="1"/>
  <c r="AD1018" i="26"/>
  <c r="AF1018" i="26" s="1"/>
  <c r="AI1018" i="26" s="1"/>
  <c r="AR1017" i="26"/>
  <c r="AU1017" i="26" s="1"/>
  <c r="AZ1017" i="26" s="1"/>
  <c r="AD1017" i="26"/>
  <c r="AF1017" i="26" s="1"/>
  <c r="AI1017" i="26" s="1"/>
  <c r="AR1016" i="26"/>
  <c r="AU1016" i="26" s="1"/>
  <c r="AZ1016" i="26" s="1"/>
  <c r="AD1016" i="26"/>
  <c r="AF1016" i="26" s="1"/>
  <c r="AI1016" i="26" s="1"/>
  <c r="AR1015" i="26"/>
  <c r="AU1015" i="26" s="1"/>
  <c r="AZ1015" i="26" s="1"/>
  <c r="AD1015" i="26"/>
  <c r="AF1015" i="26" s="1"/>
  <c r="AI1015" i="26" s="1"/>
  <c r="AR1014" i="26"/>
  <c r="AU1014" i="26" s="1"/>
  <c r="AZ1014" i="26" s="1"/>
  <c r="AD1014" i="26"/>
  <c r="AF1014" i="26" s="1"/>
  <c r="AI1014" i="26" s="1"/>
  <c r="AR1013" i="26"/>
  <c r="AU1013" i="26" s="1"/>
  <c r="AZ1013" i="26" s="1"/>
  <c r="AD1013" i="26"/>
  <c r="AF1013" i="26" s="1"/>
  <c r="AI1013" i="26" s="1"/>
  <c r="AR1012" i="26"/>
  <c r="AU1012" i="26" s="1"/>
  <c r="AZ1012" i="26" s="1"/>
  <c r="AD1012" i="26"/>
  <c r="AF1012" i="26" s="1"/>
  <c r="AI1012" i="26" s="1"/>
  <c r="AR1011" i="26"/>
  <c r="AU1011" i="26" s="1"/>
  <c r="AZ1011" i="26" s="1"/>
  <c r="AD1011" i="26"/>
  <c r="AF1011" i="26" s="1"/>
  <c r="AI1011" i="26" s="1"/>
  <c r="AR1010" i="26"/>
  <c r="AU1010" i="26" s="1"/>
  <c r="AZ1010" i="26" s="1"/>
  <c r="AD1010" i="26"/>
  <c r="AF1010" i="26" s="1"/>
  <c r="AI1010" i="26" s="1"/>
  <c r="AR1009" i="26"/>
  <c r="AU1009" i="26" s="1"/>
  <c r="AZ1009" i="26" s="1"/>
  <c r="AD1009" i="26"/>
  <c r="AF1009" i="26" s="1"/>
  <c r="AI1009" i="26" s="1"/>
  <c r="AR1008" i="26"/>
  <c r="AU1008" i="26" s="1"/>
  <c r="AZ1008" i="26" s="1"/>
  <c r="AD1008" i="26"/>
  <c r="AF1008" i="26" s="1"/>
  <c r="AI1008" i="26" s="1"/>
  <c r="AR1007" i="26"/>
  <c r="AU1007" i="26" s="1"/>
  <c r="AZ1007" i="26" s="1"/>
  <c r="AD1007" i="26"/>
  <c r="AF1007" i="26" s="1"/>
  <c r="AI1007" i="26" s="1"/>
  <c r="AR1006" i="26"/>
  <c r="AU1006" i="26" s="1"/>
  <c r="AZ1006" i="26" s="1"/>
  <c r="AD1006" i="26"/>
  <c r="AF1006" i="26" s="1"/>
  <c r="AI1006" i="26" s="1"/>
  <c r="AR1005" i="26"/>
  <c r="AU1005" i="26" s="1"/>
  <c r="AZ1005" i="26" s="1"/>
  <c r="AD1005" i="26"/>
  <c r="AF1005" i="26" s="1"/>
  <c r="AI1005" i="26" s="1"/>
  <c r="AR1004" i="26"/>
  <c r="AU1004" i="26" s="1"/>
  <c r="AZ1004" i="26" s="1"/>
  <c r="AD1004" i="26"/>
  <c r="AF1004" i="26" s="1"/>
  <c r="AI1004" i="26" s="1"/>
  <c r="AR1003" i="26"/>
  <c r="AU1003" i="26" s="1"/>
  <c r="AZ1003" i="26" s="1"/>
  <c r="AD1003" i="26"/>
  <c r="AF1003" i="26" s="1"/>
  <c r="AI1003" i="26" s="1"/>
  <c r="AR1002" i="26"/>
  <c r="AU1002" i="26" s="1"/>
  <c r="AZ1002" i="26" s="1"/>
  <c r="AD1002" i="26"/>
  <c r="AF1002" i="26" s="1"/>
  <c r="AI1002" i="26" s="1"/>
  <c r="AR1001" i="26"/>
  <c r="AU1001" i="26" s="1"/>
  <c r="AZ1001" i="26" s="1"/>
  <c r="AD1001" i="26"/>
  <c r="AF1001" i="26" s="1"/>
  <c r="AI1001" i="26" s="1"/>
  <c r="AR1000" i="26"/>
  <c r="AU1000" i="26" s="1"/>
  <c r="AZ1000" i="26" s="1"/>
  <c r="AD1000" i="26"/>
  <c r="AF1000" i="26" s="1"/>
  <c r="AI1000" i="26" s="1"/>
  <c r="AR999" i="26"/>
  <c r="AU999" i="26" s="1"/>
  <c r="AZ999" i="26" s="1"/>
  <c r="AD999" i="26"/>
  <c r="AF999" i="26" s="1"/>
  <c r="AI999" i="26" s="1"/>
  <c r="AR998" i="26"/>
  <c r="AU998" i="26" s="1"/>
  <c r="AZ998" i="26" s="1"/>
  <c r="AD998" i="26"/>
  <c r="AF998" i="26" s="1"/>
  <c r="AI998" i="26" s="1"/>
  <c r="AR997" i="26"/>
  <c r="AU997" i="26" s="1"/>
  <c r="AZ997" i="26" s="1"/>
  <c r="AD997" i="26"/>
  <c r="AF997" i="26" s="1"/>
  <c r="AI997" i="26" s="1"/>
  <c r="AR996" i="26"/>
  <c r="AU996" i="26" s="1"/>
  <c r="AZ996" i="26" s="1"/>
  <c r="AD996" i="26"/>
  <c r="AF996" i="26" s="1"/>
  <c r="AI996" i="26" s="1"/>
  <c r="AR995" i="26"/>
  <c r="AU995" i="26" s="1"/>
  <c r="AZ995" i="26" s="1"/>
  <c r="AD995" i="26"/>
  <c r="AF995" i="26" s="1"/>
  <c r="AI995" i="26" s="1"/>
  <c r="AR994" i="26"/>
  <c r="AU994" i="26" s="1"/>
  <c r="AZ994" i="26" s="1"/>
  <c r="AD994" i="26"/>
  <c r="AF994" i="26" s="1"/>
  <c r="AI994" i="26" s="1"/>
  <c r="AR993" i="26"/>
  <c r="AU993" i="26" s="1"/>
  <c r="AZ993" i="26" s="1"/>
  <c r="AD993" i="26"/>
  <c r="AF993" i="26" s="1"/>
  <c r="AI993" i="26" s="1"/>
  <c r="AR992" i="26"/>
  <c r="AU992" i="26" s="1"/>
  <c r="AZ992" i="26" s="1"/>
  <c r="AD992" i="26"/>
  <c r="AF992" i="26" s="1"/>
  <c r="AI992" i="26" s="1"/>
  <c r="AR991" i="26"/>
  <c r="AU991" i="26" s="1"/>
  <c r="AZ991" i="26" s="1"/>
  <c r="AD991" i="26"/>
  <c r="AF991" i="26" s="1"/>
  <c r="AI991" i="26" s="1"/>
  <c r="AR990" i="26"/>
  <c r="AU990" i="26" s="1"/>
  <c r="AZ990" i="26" s="1"/>
  <c r="AD990" i="26"/>
  <c r="AF990" i="26" s="1"/>
  <c r="AI990" i="26" s="1"/>
  <c r="AR989" i="26"/>
  <c r="AU989" i="26" s="1"/>
  <c r="AZ989" i="26" s="1"/>
  <c r="AD989" i="26"/>
  <c r="AF989" i="26" s="1"/>
  <c r="AI989" i="26" s="1"/>
  <c r="AR988" i="26"/>
  <c r="AU988" i="26" s="1"/>
  <c r="AZ988" i="26" s="1"/>
  <c r="AD988" i="26"/>
  <c r="AF988" i="26" s="1"/>
  <c r="AI988" i="26" s="1"/>
  <c r="AR987" i="26"/>
  <c r="AU987" i="26" s="1"/>
  <c r="AZ987" i="26" s="1"/>
  <c r="AD987" i="26"/>
  <c r="AF987" i="26" s="1"/>
  <c r="AI987" i="26" s="1"/>
  <c r="AR986" i="26"/>
  <c r="AU986" i="26" s="1"/>
  <c r="AZ986" i="26" s="1"/>
  <c r="AD986" i="26"/>
  <c r="AF986" i="26" s="1"/>
  <c r="AI986" i="26" s="1"/>
  <c r="AR985" i="26"/>
  <c r="AU985" i="26" s="1"/>
  <c r="AZ985" i="26" s="1"/>
  <c r="AD985" i="26"/>
  <c r="AF985" i="26" s="1"/>
  <c r="AI985" i="26" s="1"/>
  <c r="AR984" i="26"/>
  <c r="AU984" i="26" s="1"/>
  <c r="AZ984" i="26" s="1"/>
  <c r="AD984" i="26"/>
  <c r="AF984" i="26" s="1"/>
  <c r="AI984" i="26" s="1"/>
  <c r="AR983" i="26"/>
  <c r="AU983" i="26" s="1"/>
  <c r="AZ983" i="26" s="1"/>
  <c r="AD983" i="26"/>
  <c r="AF983" i="26" s="1"/>
  <c r="AI983" i="26" s="1"/>
  <c r="AR982" i="26"/>
  <c r="AU982" i="26" s="1"/>
  <c r="AZ982" i="26" s="1"/>
  <c r="AD982" i="26"/>
  <c r="AF982" i="26" s="1"/>
  <c r="AI982" i="26" s="1"/>
  <c r="AR981" i="26"/>
  <c r="AU981" i="26" s="1"/>
  <c r="AZ981" i="26" s="1"/>
  <c r="AD981" i="26"/>
  <c r="AF981" i="26" s="1"/>
  <c r="AI981" i="26" s="1"/>
  <c r="AR980" i="26"/>
  <c r="AU980" i="26" s="1"/>
  <c r="AZ980" i="26" s="1"/>
  <c r="AD980" i="26"/>
  <c r="AF980" i="26" s="1"/>
  <c r="AI980" i="26" s="1"/>
  <c r="AR979" i="26"/>
  <c r="AU979" i="26" s="1"/>
  <c r="AZ979" i="26" s="1"/>
  <c r="AD979" i="26"/>
  <c r="AF979" i="26" s="1"/>
  <c r="AI979" i="26" s="1"/>
  <c r="AR978" i="26"/>
  <c r="AU978" i="26" s="1"/>
  <c r="AZ978" i="26" s="1"/>
  <c r="AD978" i="26"/>
  <c r="AF978" i="26" s="1"/>
  <c r="AI978" i="26" s="1"/>
  <c r="AR977" i="26"/>
  <c r="AU977" i="26" s="1"/>
  <c r="AZ977" i="26" s="1"/>
  <c r="AD977" i="26"/>
  <c r="AF977" i="26" s="1"/>
  <c r="AI977" i="26" s="1"/>
  <c r="AR976" i="26"/>
  <c r="AU976" i="26" s="1"/>
  <c r="AZ976" i="26" s="1"/>
  <c r="AD976" i="26"/>
  <c r="AF976" i="26" s="1"/>
  <c r="AI976" i="26" s="1"/>
  <c r="AR975" i="26"/>
  <c r="AU975" i="26" s="1"/>
  <c r="AZ975" i="26" s="1"/>
  <c r="AD975" i="26"/>
  <c r="AF975" i="26" s="1"/>
  <c r="AI975" i="26" s="1"/>
  <c r="AR974" i="26"/>
  <c r="AU974" i="26" s="1"/>
  <c r="AZ974" i="26" s="1"/>
  <c r="AD974" i="26"/>
  <c r="AF974" i="26" s="1"/>
  <c r="AI974" i="26" s="1"/>
  <c r="AR973" i="26"/>
  <c r="AU973" i="26" s="1"/>
  <c r="AZ973" i="26" s="1"/>
  <c r="AD973" i="26"/>
  <c r="AF973" i="26" s="1"/>
  <c r="AI973" i="26" s="1"/>
  <c r="AR972" i="26"/>
  <c r="AU972" i="26" s="1"/>
  <c r="AZ972" i="26" s="1"/>
  <c r="AD972" i="26"/>
  <c r="AF972" i="26" s="1"/>
  <c r="AI972" i="26" s="1"/>
  <c r="AR971" i="26"/>
  <c r="AU971" i="26" s="1"/>
  <c r="AZ971" i="26" s="1"/>
  <c r="AD971" i="26"/>
  <c r="AF971" i="26" s="1"/>
  <c r="AI971" i="26" s="1"/>
  <c r="AR970" i="26"/>
  <c r="AU970" i="26" s="1"/>
  <c r="AZ970" i="26" s="1"/>
  <c r="AD970" i="26"/>
  <c r="AF970" i="26" s="1"/>
  <c r="AI970" i="26" s="1"/>
  <c r="AR969" i="26"/>
  <c r="AU969" i="26" s="1"/>
  <c r="AZ969" i="26" s="1"/>
  <c r="AD969" i="26"/>
  <c r="AF969" i="26" s="1"/>
  <c r="AI969" i="26" s="1"/>
  <c r="AR968" i="26"/>
  <c r="AU968" i="26" s="1"/>
  <c r="AZ968" i="26" s="1"/>
  <c r="AD968" i="26"/>
  <c r="AF968" i="26" s="1"/>
  <c r="AI968" i="26" s="1"/>
  <c r="AR967" i="26"/>
  <c r="AU967" i="26" s="1"/>
  <c r="AZ967" i="26" s="1"/>
  <c r="AD967" i="26"/>
  <c r="AF967" i="26" s="1"/>
  <c r="AI967" i="26" s="1"/>
  <c r="AR966" i="26"/>
  <c r="AU966" i="26" s="1"/>
  <c r="AZ966" i="26" s="1"/>
  <c r="AD966" i="26"/>
  <c r="AF966" i="26" s="1"/>
  <c r="AI966" i="26" s="1"/>
  <c r="AR965" i="26"/>
  <c r="AU965" i="26" s="1"/>
  <c r="AZ965" i="26" s="1"/>
  <c r="AD965" i="26"/>
  <c r="AF965" i="26" s="1"/>
  <c r="AI965" i="26" s="1"/>
  <c r="AR964" i="26"/>
  <c r="AU964" i="26" s="1"/>
  <c r="AZ964" i="26" s="1"/>
  <c r="AD964" i="26"/>
  <c r="AF964" i="26" s="1"/>
  <c r="AI964" i="26" s="1"/>
  <c r="AR963" i="26"/>
  <c r="AU963" i="26" s="1"/>
  <c r="AZ963" i="26" s="1"/>
  <c r="AD963" i="26"/>
  <c r="AF963" i="26" s="1"/>
  <c r="AI963" i="26" s="1"/>
  <c r="AR962" i="26"/>
  <c r="AU962" i="26" s="1"/>
  <c r="AZ962" i="26" s="1"/>
  <c r="AD962" i="26"/>
  <c r="AF962" i="26" s="1"/>
  <c r="AI962" i="26" s="1"/>
  <c r="AR961" i="26"/>
  <c r="AU961" i="26" s="1"/>
  <c r="AZ961" i="26" s="1"/>
  <c r="AD961" i="26"/>
  <c r="AF961" i="26" s="1"/>
  <c r="AI961" i="26" s="1"/>
  <c r="AR960" i="26"/>
  <c r="AU960" i="26" s="1"/>
  <c r="AZ960" i="26" s="1"/>
  <c r="AD960" i="26"/>
  <c r="AF960" i="26" s="1"/>
  <c r="AI960" i="26" s="1"/>
  <c r="AR959" i="26"/>
  <c r="AU959" i="26" s="1"/>
  <c r="AZ959" i="26" s="1"/>
  <c r="AD959" i="26"/>
  <c r="AF959" i="26" s="1"/>
  <c r="AI959" i="26" s="1"/>
  <c r="AR958" i="26"/>
  <c r="AU958" i="26" s="1"/>
  <c r="AZ958" i="26" s="1"/>
  <c r="AD958" i="26"/>
  <c r="AF958" i="26" s="1"/>
  <c r="AI958" i="26" s="1"/>
  <c r="AR957" i="26"/>
  <c r="AU957" i="26" s="1"/>
  <c r="AZ957" i="26" s="1"/>
  <c r="AD957" i="26"/>
  <c r="AF957" i="26" s="1"/>
  <c r="AI957" i="26" s="1"/>
  <c r="AR956" i="26"/>
  <c r="AU956" i="26" s="1"/>
  <c r="AZ956" i="26" s="1"/>
  <c r="AD956" i="26"/>
  <c r="AF956" i="26" s="1"/>
  <c r="AI956" i="26" s="1"/>
  <c r="AR955" i="26"/>
  <c r="AU955" i="26" s="1"/>
  <c r="AZ955" i="26" s="1"/>
  <c r="AD955" i="26"/>
  <c r="AF955" i="26" s="1"/>
  <c r="AI955" i="26" s="1"/>
  <c r="AR954" i="26"/>
  <c r="AU954" i="26" s="1"/>
  <c r="AZ954" i="26" s="1"/>
  <c r="AD954" i="26"/>
  <c r="AF954" i="26" s="1"/>
  <c r="AI954" i="26" s="1"/>
  <c r="AR953" i="26"/>
  <c r="AU953" i="26" s="1"/>
  <c r="AZ953" i="26" s="1"/>
  <c r="AD953" i="26"/>
  <c r="AF953" i="26" s="1"/>
  <c r="AI953" i="26" s="1"/>
  <c r="AR952" i="26"/>
  <c r="AU952" i="26" s="1"/>
  <c r="AZ952" i="26" s="1"/>
  <c r="AD952" i="26"/>
  <c r="AF952" i="26" s="1"/>
  <c r="AI952" i="26" s="1"/>
  <c r="AR951" i="26"/>
  <c r="AU951" i="26" s="1"/>
  <c r="AZ951" i="26" s="1"/>
  <c r="AD951" i="26"/>
  <c r="AF951" i="26" s="1"/>
  <c r="AI951" i="26" s="1"/>
  <c r="AR950" i="26"/>
  <c r="AU950" i="26" s="1"/>
  <c r="AZ950" i="26" s="1"/>
  <c r="AD950" i="26"/>
  <c r="AF950" i="26" s="1"/>
  <c r="AI950" i="26" s="1"/>
  <c r="AR949" i="26"/>
  <c r="AU949" i="26" s="1"/>
  <c r="AZ949" i="26" s="1"/>
  <c r="AD949" i="26"/>
  <c r="AF949" i="26" s="1"/>
  <c r="AI949" i="26" s="1"/>
  <c r="AR948" i="26"/>
  <c r="AU948" i="26" s="1"/>
  <c r="AZ948" i="26" s="1"/>
  <c r="AD948" i="26"/>
  <c r="AF948" i="26" s="1"/>
  <c r="AI948" i="26" s="1"/>
  <c r="AR947" i="26"/>
  <c r="AU947" i="26" s="1"/>
  <c r="AZ947" i="26" s="1"/>
  <c r="AD947" i="26"/>
  <c r="AF947" i="26" s="1"/>
  <c r="AI947" i="26" s="1"/>
  <c r="AR946" i="26"/>
  <c r="AU946" i="26" s="1"/>
  <c r="AZ946" i="26" s="1"/>
  <c r="AD946" i="26"/>
  <c r="AF946" i="26" s="1"/>
  <c r="AI946" i="26" s="1"/>
  <c r="AR945" i="26"/>
  <c r="AU945" i="26" s="1"/>
  <c r="AZ945" i="26" s="1"/>
  <c r="AD945" i="26"/>
  <c r="AF945" i="26" s="1"/>
  <c r="AI945" i="26" s="1"/>
  <c r="AR944" i="26"/>
  <c r="AU944" i="26" s="1"/>
  <c r="AZ944" i="26" s="1"/>
  <c r="AD944" i="26"/>
  <c r="AF944" i="26" s="1"/>
  <c r="AI944" i="26" s="1"/>
  <c r="AR943" i="26"/>
  <c r="AU943" i="26" s="1"/>
  <c r="AZ943" i="26" s="1"/>
  <c r="AD943" i="26"/>
  <c r="AF943" i="26" s="1"/>
  <c r="AI943" i="26" s="1"/>
  <c r="AR942" i="26"/>
  <c r="AU942" i="26" s="1"/>
  <c r="AZ942" i="26" s="1"/>
  <c r="AD942" i="26"/>
  <c r="AF942" i="26" s="1"/>
  <c r="AI942" i="26" s="1"/>
  <c r="AR941" i="26"/>
  <c r="AU941" i="26" s="1"/>
  <c r="AZ941" i="26" s="1"/>
  <c r="AD941" i="26"/>
  <c r="AF941" i="26" s="1"/>
  <c r="AI941" i="26" s="1"/>
  <c r="AR940" i="26"/>
  <c r="AU940" i="26" s="1"/>
  <c r="AZ940" i="26" s="1"/>
  <c r="AD940" i="26"/>
  <c r="AF940" i="26" s="1"/>
  <c r="AI940" i="26" s="1"/>
  <c r="AR939" i="26"/>
  <c r="AU939" i="26" s="1"/>
  <c r="AZ939" i="26" s="1"/>
  <c r="AD939" i="26"/>
  <c r="AF939" i="26" s="1"/>
  <c r="AI939" i="26" s="1"/>
  <c r="AR938" i="26"/>
  <c r="AU938" i="26" s="1"/>
  <c r="AZ938" i="26" s="1"/>
  <c r="AD938" i="26"/>
  <c r="AF938" i="26" s="1"/>
  <c r="AI938" i="26" s="1"/>
  <c r="AR937" i="26"/>
  <c r="AU937" i="26" s="1"/>
  <c r="AZ937" i="26" s="1"/>
  <c r="AD937" i="26"/>
  <c r="AF937" i="26" s="1"/>
  <c r="AI937" i="26" s="1"/>
  <c r="AR936" i="26"/>
  <c r="AU936" i="26" s="1"/>
  <c r="AZ936" i="26" s="1"/>
  <c r="AD936" i="26"/>
  <c r="AF936" i="26" s="1"/>
  <c r="AI936" i="26" s="1"/>
  <c r="AR935" i="26"/>
  <c r="AU935" i="26" s="1"/>
  <c r="AZ935" i="26" s="1"/>
  <c r="AD935" i="26"/>
  <c r="AF935" i="26" s="1"/>
  <c r="AI935" i="26" s="1"/>
  <c r="AR934" i="26"/>
  <c r="AU934" i="26" s="1"/>
  <c r="AZ934" i="26" s="1"/>
  <c r="AD934" i="26"/>
  <c r="AF934" i="26" s="1"/>
  <c r="AI934" i="26" s="1"/>
  <c r="AR933" i="26"/>
  <c r="AU933" i="26" s="1"/>
  <c r="AZ933" i="26" s="1"/>
  <c r="AD933" i="26"/>
  <c r="AF933" i="26" s="1"/>
  <c r="AI933" i="26" s="1"/>
  <c r="AR932" i="26"/>
  <c r="AU932" i="26" s="1"/>
  <c r="AZ932" i="26" s="1"/>
  <c r="AD932" i="26"/>
  <c r="AF932" i="26" s="1"/>
  <c r="AI932" i="26" s="1"/>
  <c r="AR931" i="26"/>
  <c r="AU931" i="26" s="1"/>
  <c r="AZ931" i="26" s="1"/>
  <c r="AD931" i="26"/>
  <c r="AF931" i="26" s="1"/>
  <c r="AI931" i="26" s="1"/>
  <c r="AR930" i="26"/>
  <c r="AU930" i="26" s="1"/>
  <c r="AZ930" i="26" s="1"/>
  <c r="AD930" i="26"/>
  <c r="AF930" i="26" s="1"/>
  <c r="AI930" i="26" s="1"/>
  <c r="AR929" i="26"/>
  <c r="AU929" i="26" s="1"/>
  <c r="AZ929" i="26" s="1"/>
  <c r="AD929" i="26"/>
  <c r="AF929" i="26" s="1"/>
  <c r="AI929" i="26" s="1"/>
  <c r="AR928" i="26"/>
  <c r="AU928" i="26" s="1"/>
  <c r="AZ928" i="26" s="1"/>
  <c r="AD928" i="26"/>
  <c r="AF928" i="26" s="1"/>
  <c r="AI928" i="26" s="1"/>
  <c r="AR927" i="26"/>
  <c r="AU927" i="26" s="1"/>
  <c r="AZ927" i="26" s="1"/>
  <c r="AD927" i="26"/>
  <c r="AF927" i="26" s="1"/>
  <c r="AI927" i="26" s="1"/>
  <c r="AR926" i="26"/>
  <c r="AU926" i="26" s="1"/>
  <c r="AZ926" i="26" s="1"/>
  <c r="AD926" i="26"/>
  <c r="AF926" i="26" s="1"/>
  <c r="AI926" i="26" s="1"/>
  <c r="AR925" i="26"/>
  <c r="AU925" i="26" s="1"/>
  <c r="AZ925" i="26" s="1"/>
  <c r="AD925" i="26"/>
  <c r="AF925" i="26" s="1"/>
  <c r="AI925" i="26" s="1"/>
  <c r="AR924" i="26"/>
  <c r="AU924" i="26" s="1"/>
  <c r="AZ924" i="26" s="1"/>
  <c r="AD924" i="26"/>
  <c r="AF924" i="26" s="1"/>
  <c r="AI924" i="26" s="1"/>
  <c r="AR923" i="26"/>
  <c r="AU923" i="26" s="1"/>
  <c r="AZ923" i="26" s="1"/>
  <c r="AD923" i="26"/>
  <c r="AF923" i="26" s="1"/>
  <c r="AI923" i="26" s="1"/>
  <c r="AR922" i="26"/>
  <c r="AU922" i="26" s="1"/>
  <c r="AZ922" i="26" s="1"/>
  <c r="AD922" i="26"/>
  <c r="AF922" i="26" s="1"/>
  <c r="AI922" i="26" s="1"/>
  <c r="AR921" i="26"/>
  <c r="AU921" i="26" s="1"/>
  <c r="AZ921" i="26" s="1"/>
  <c r="AD921" i="26"/>
  <c r="AF921" i="26" s="1"/>
  <c r="AI921" i="26" s="1"/>
  <c r="AR920" i="26"/>
  <c r="AU920" i="26" s="1"/>
  <c r="AZ920" i="26" s="1"/>
  <c r="AD920" i="26"/>
  <c r="AF920" i="26" s="1"/>
  <c r="AI920" i="26" s="1"/>
  <c r="W920" i="26"/>
  <c r="AR919" i="26"/>
  <c r="AU919" i="26" s="1"/>
  <c r="AZ919" i="26" s="1"/>
  <c r="AD919" i="26"/>
  <c r="AF919" i="26" s="1"/>
  <c r="AI919" i="26" s="1"/>
  <c r="AR918" i="26"/>
  <c r="AU918" i="26" s="1"/>
  <c r="AZ918" i="26" s="1"/>
  <c r="AD918" i="26"/>
  <c r="AF918" i="26" s="1"/>
  <c r="AI918" i="26" s="1"/>
  <c r="AR917" i="26"/>
  <c r="AU917" i="26" s="1"/>
  <c r="AZ917" i="26" s="1"/>
  <c r="AD917" i="26"/>
  <c r="AF917" i="26" s="1"/>
  <c r="AI917" i="26" s="1"/>
  <c r="AR916" i="26"/>
  <c r="AU916" i="26" s="1"/>
  <c r="AZ916" i="26" s="1"/>
  <c r="AD916" i="26"/>
  <c r="AF916" i="26" s="1"/>
  <c r="AI916" i="26" s="1"/>
  <c r="AR915" i="26"/>
  <c r="AU915" i="26" s="1"/>
  <c r="AZ915" i="26" s="1"/>
  <c r="AD915" i="26"/>
  <c r="AF915" i="26" s="1"/>
  <c r="AI915" i="26" s="1"/>
  <c r="AR914" i="26"/>
  <c r="AU914" i="26" s="1"/>
  <c r="AZ914" i="26" s="1"/>
  <c r="AD914" i="26"/>
  <c r="AF914" i="26" s="1"/>
  <c r="AI914" i="26" s="1"/>
  <c r="AR913" i="26"/>
  <c r="AU913" i="26" s="1"/>
  <c r="AZ913" i="26" s="1"/>
  <c r="AD913" i="26"/>
  <c r="AF913" i="26" s="1"/>
  <c r="AI913" i="26" s="1"/>
  <c r="AR912" i="26"/>
  <c r="AU912" i="26" s="1"/>
  <c r="AZ912" i="26" s="1"/>
  <c r="AD912" i="26"/>
  <c r="AF912" i="26" s="1"/>
  <c r="AI912" i="26" s="1"/>
  <c r="AR911" i="26"/>
  <c r="AU911" i="26" s="1"/>
  <c r="AZ911" i="26" s="1"/>
  <c r="AD911" i="26"/>
  <c r="AF911" i="26" s="1"/>
  <c r="AI911" i="26" s="1"/>
  <c r="AR910" i="26"/>
  <c r="AU910" i="26" s="1"/>
  <c r="AZ910" i="26" s="1"/>
  <c r="AD910" i="26"/>
  <c r="AF910" i="26" s="1"/>
  <c r="AI910" i="26" s="1"/>
  <c r="AR909" i="26"/>
  <c r="AU909" i="26" s="1"/>
  <c r="AZ909" i="26" s="1"/>
  <c r="AD909" i="26"/>
  <c r="AF909" i="26" s="1"/>
  <c r="AI909" i="26" s="1"/>
  <c r="AR908" i="26"/>
  <c r="AU908" i="26" s="1"/>
  <c r="AZ908" i="26" s="1"/>
  <c r="AD908" i="26"/>
  <c r="AF908" i="26" s="1"/>
  <c r="AI908" i="26" s="1"/>
  <c r="AR907" i="26"/>
  <c r="AU907" i="26" s="1"/>
  <c r="AZ907" i="26" s="1"/>
  <c r="AD907" i="26"/>
  <c r="AF907" i="26" s="1"/>
  <c r="AI907" i="26" s="1"/>
  <c r="AR906" i="26"/>
  <c r="AU906" i="26" s="1"/>
  <c r="AZ906" i="26" s="1"/>
  <c r="AD906" i="26"/>
  <c r="AF906" i="26" s="1"/>
  <c r="AI906" i="26" s="1"/>
  <c r="AR905" i="26"/>
  <c r="AU905" i="26" s="1"/>
  <c r="AZ905" i="26" s="1"/>
  <c r="AD905" i="26"/>
  <c r="AF905" i="26" s="1"/>
  <c r="AI905" i="26" s="1"/>
  <c r="BE904" i="26"/>
  <c r="AR904" i="26"/>
  <c r="AU904" i="26" s="1"/>
  <c r="AZ904" i="26" s="1"/>
  <c r="AD904" i="26"/>
  <c r="AF904" i="26" s="1"/>
  <c r="AI904" i="26" s="1"/>
  <c r="W904" i="26"/>
  <c r="AZ903" i="26"/>
  <c r="AR903" i="26"/>
  <c r="AU903" i="26" s="1"/>
  <c r="AF903" i="26"/>
  <c r="AI903" i="26" s="1"/>
  <c r="AD903" i="26"/>
  <c r="W903" i="26"/>
  <c r="AR902" i="26"/>
  <c r="AU902" i="26" s="1"/>
  <c r="AZ902" i="26" s="1"/>
  <c r="AF902" i="26"/>
  <c r="AI902" i="26" s="1"/>
  <c r="AD902" i="26"/>
  <c r="W902" i="26"/>
  <c r="AR901" i="26"/>
  <c r="AU901" i="26" s="1"/>
  <c r="AZ901" i="26" s="1"/>
  <c r="AD901" i="26"/>
  <c r="AF901" i="26" s="1"/>
  <c r="AI901" i="26" s="1"/>
  <c r="W901" i="26"/>
  <c r="AR900" i="26"/>
  <c r="AU900" i="26" s="1"/>
  <c r="AZ900" i="26" s="1"/>
  <c r="AD900" i="26"/>
  <c r="AF900" i="26" s="1"/>
  <c r="AI900" i="26" s="1"/>
  <c r="W900" i="26"/>
  <c r="AR899" i="26"/>
  <c r="AU899" i="26" s="1"/>
  <c r="AZ899" i="26" s="1"/>
  <c r="AD899" i="26"/>
  <c r="AF899" i="26" s="1"/>
  <c r="AI899" i="26" s="1"/>
  <c r="W899" i="26"/>
  <c r="AR898" i="26"/>
  <c r="AU898" i="26" s="1"/>
  <c r="AZ898" i="26" s="1"/>
  <c r="AD898" i="26"/>
  <c r="AF898" i="26" s="1"/>
  <c r="AI898" i="26" s="1"/>
  <c r="W898" i="26"/>
  <c r="AR897" i="26"/>
  <c r="AU897" i="26" s="1"/>
  <c r="AZ897" i="26" s="1"/>
  <c r="AD897" i="26"/>
  <c r="AF897" i="26" s="1"/>
  <c r="AI897" i="26" s="1"/>
  <c r="W897" i="26"/>
  <c r="AR896" i="26"/>
  <c r="AU896" i="26" s="1"/>
  <c r="AZ896" i="26" s="1"/>
  <c r="AD896" i="26"/>
  <c r="AF896" i="26" s="1"/>
  <c r="AI896" i="26" s="1"/>
  <c r="W896" i="26"/>
  <c r="AZ895" i="26"/>
  <c r="AR895" i="26"/>
  <c r="AU895" i="26" s="1"/>
  <c r="AF895" i="26"/>
  <c r="AI895" i="26" s="1"/>
  <c r="AD895" i="26"/>
  <c r="W895" i="26"/>
  <c r="AR894" i="26"/>
  <c r="AU894" i="26" s="1"/>
  <c r="AZ894" i="26" s="1"/>
  <c r="AF894" i="26"/>
  <c r="AI894" i="26" s="1"/>
  <c r="AD894" i="26"/>
  <c r="W894" i="26"/>
  <c r="AR893" i="26"/>
  <c r="AU893" i="26" s="1"/>
  <c r="AZ893" i="26" s="1"/>
  <c r="AD893" i="26"/>
  <c r="AF893" i="26" s="1"/>
  <c r="AI893" i="26" s="1"/>
  <c r="W893" i="26"/>
  <c r="AR892" i="26"/>
  <c r="AU892" i="26" s="1"/>
  <c r="AZ892" i="26" s="1"/>
  <c r="AD892" i="26"/>
  <c r="AF892" i="26" s="1"/>
  <c r="AI892" i="26" s="1"/>
  <c r="W892" i="26"/>
  <c r="AR891" i="26"/>
  <c r="AU891" i="26" s="1"/>
  <c r="AZ891" i="26" s="1"/>
  <c r="AD891" i="26"/>
  <c r="AF891" i="26" s="1"/>
  <c r="AI891" i="26" s="1"/>
  <c r="W891" i="26"/>
  <c r="AR890" i="26"/>
  <c r="AU890" i="26" s="1"/>
  <c r="AZ890" i="26" s="1"/>
  <c r="AD890" i="26"/>
  <c r="AF890" i="26" s="1"/>
  <c r="AI890" i="26" s="1"/>
  <c r="W890" i="26"/>
  <c r="AR889" i="26"/>
  <c r="AU889" i="26" s="1"/>
  <c r="AZ889" i="26" s="1"/>
  <c r="AD889" i="26"/>
  <c r="AF889" i="26" s="1"/>
  <c r="AI889" i="26" s="1"/>
  <c r="W889" i="26"/>
  <c r="AR888" i="26"/>
  <c r="AU888" i="26" s="1"/>
  <c r="AZ888" i="26" s="1"/>
  <c r="AD888" i="26"/>
  <c r="AF888" i="26" s="1"/>
  <c r="AI888" i="26" s="1"/>
  <c r="W888" i="26"/>
  <c r="AZ887" i="26"/>
  <c r="AR887" i="26"/>
  <c r="AU887" i="26" s="1"/>
  <c r="AF887" i="26"/>
  <c r="AI887" i="26" s="1"/>
  <c r="AD887" i="26"/>
  <c r="W887" i="26"/>
  <c r="AR886" i="26"/>
  <c r="AU886" i="26" s="1"/>
  <c r="AZ886" i="26" s="1"/>
  <c r="AF886" i="26"/>
  <c r="AI886" i="26" s="1"/>
  <c r="AD886" i="26"/>
  <c r="W886" i="26"/>
  <c r="AR885" i="26"/>
  <c r="AU885" i="26" s="1"/>
  <c r="AZ885" i="26" s="1"/>
  <c r="AD885" i="26"/>
  <c r="AF885" i="26" s="1"/>
  <c r="AI885" i="26" s="1"/>
  <c r="W885" i="26"/>
  <c r="AR884" i="26"/>
  <c r="AU884" i="26" s="1"/>
  <c r="AZ884" i="26" s="1"/>
  <c r="AD884" i="26"/>
  <c r="AF884" i="26" s="1"/>
  <c r="AI884" i="26" s="1"/>
  <c r="W884" i="26"/>
  <c r="AR883" i="26"/>
  <c r="AU883" i="26" s="1"/>
  <c r="AZ883" i="26" s="1"/>
  <c r="AD883" i="26"/>
  <c r="AF883" i="26" s="1"/>
  <c r="AI883" i="26" s="1"/>
  <c r="W883" i="26"/>
  <c r="AR882" i="26"/>
  <c r="AU882" i="26" s="1"/>
  <c r="AZ882" i="26" s="1"/>
  <c r="AD882" i="26"/>
  <c r="AF882" i="26" s="1"/>
  <c r="AI882" i="26" s="1"/>
  <c r="W882" i="26"/>
  <c r="AR881" i="26"/>
  <c r="AU881" i="26" s="1"/>
  <c r="AZ881" i="26" s="1"/>
  <c r="AD881" i="26"/>
  <c r="AF881" i="26" s="1"/>
  <c r="AI881" i="26" s="1"/>
  <c r="W881" i="26"/>
  <c r="AR880" i="26"/>
  <c r="AU880" i="26" s="1"/>
  <c r="AZ880" i="26" s="1"/>
  <c r="AD880" i="26"/>
  <c r="AF880" i="26" s="1"/>
  <c r="AI880" i="26" s="1"/>
  <c r="W880" i="26"/>
  <c r="AZ879" i="26"/>
  <c r="AR879" i="26"/>
  <c r="AU879" i="26" s="1"/>
  <c r="AF879" i="26"/>
  <c r="AI879" i="26" s="1"/>
  <c r="AD879" i="26"/>
  <c r="W879" i="26"/>
  <c r="AR878" i="26"/>
  <c r="AU878" i="26" s="1"/>
  <c r="AZ878" i="26" s="1"/>
  <c r="AF878" i="26"/>
  <c r="AI878" i="26" s="1"/>
  <c r="AD878" i="26"/>
  <c r="W878" i="26"/>
  <c r="AR877" i="26"/>
  <c r="AU877" i="26" s="1"/>
  <c r="AZ877" i="26" s="1"/>
  <c r="AD877" i="26"/>
  <c r="AF877" i="26" s="1"/>
  <c r="AI877" i="26" s="1"/>
  <c r="W877" i="26"/>
  <c r="AR876" i="26"/>
  <c r="AU876" i="26" s="1"/>
  <c r="AZ876" i="26" s="1"/>
  <c r="AD876" i="26"/>
  <c r="AF876" i="26" s="1"/>
  <c r="AI876" i="26" s="1"/>
  <c r="W876" i="26"/>
  <c r="AR875" i="26"/>
  <c r="AU875" i="26" s="1"/>
  <c r="AZ875" i="26" s="1"/>
  <c r="AD875" i="26"/>
  <c r="AF875" i="26" s="1"/>
  <c r="AI875" i="26" s="1"/>
  <c r="W875" i="26"/>
  <c r="AR874" i="26"/>
  <c r="AU874" i="26" s="1"/>
  <c r="AZ874" i="26" s="1"/>
  <c r="AD874" i="26"/>
  <c r="AF874" i="26" s="1"/>
  <c r="AI874" i="26" s="1"/>
  <c r="W874" i="26"/>
  <c r="AR873" i="26"/>
  <c r="AU873" i="26" s="1"/>
  <c r="AZ873" i="26" s="1"/>
  <c r="AD873" i="26"/>
  <c r="AF873" i="26" s="1"/>
  <c r="AI873" i="26" s="1"/>
  <c r="W873" i="26"/>
  <c r="AR872" i="26"/>
  <c r="AU872" i="26" s="1"/>
  <c r="AZ872" i="26" s="1"/>
  <c r="AD872" i="26"/>
  <c r="AF872" i="26" s="1"/>
  <c r="AI872" i="26" s="1"/>
  <c r="W872" i="26"/>
  <c r="AZ871" i="26"/>
  <c r="AR871" i="26"/>
  <c r="AU871" i="26" s="1"/>
  <c r="AF871" i="26"/>
  <c r="AI871" i="26" s="1"/>
  <c r="AD871" i="26"/>
  <c r="W871" i="26"/>
  <c r="AR870" i="26"/>
  <c r="AU870" i="26" s="1"/>
  <c r="AZ870" i="26" s="1"/>
  <c r="AF870" i="26"/>
  <c r="AI870" i="26" s="1"/>
  <c r="AD870" i="26"/>
  <c r="W870" i="26"/>
  <c r="AR869" i="26"/>
  <c r="AU869" i="26" s="1"/>
  <c r="AZ869" i="26" s="1"/>
  <c r="AD869" i="26"/>
  <c r="AF869" i="26" s="1"/>
  <c r="AI869" i="26" s="1"/>
  <c r="W869" i="26"/>
  <c r="AR868" i="26"/>
  <c r="AU868" i="26" s="1"/>
  <c r="AZ868" i="26" s="1"/>
  <c r="AD868" i="26"/>
  <c r="AF868" i="26" s="1"/>
  <c r="AI868" i="26" s="1"/>
  <c r="W868" i="26"/>
  <c r="AR867" i="26"/>
  <c r="AU867" i="26" s="1"/>
  <c r="AZ867" i="26" s="1"/>
  <c r="AD867" i="26"/>
  <c r="AF867" i="26" s="1"/>
  <c r="AI867" i="26" s="1"/>
  <c r="W867" i="26"/>
  <c r="AR866" i="26"/>
  <c r="AU866" i="26" s="1"/>
  <c r="AZ866" i="26" s="1"/>
  <c r="AD866" i="26"/>
  <c r="AF866" i="26" s="1"/>
  <c r="AI866" i="26" s="1"/>
  <c r="W866" i="26"/>
  <c r="AR865" i="26"/>
  <c r="AU865" i="26" s="1"/>
  <c r="AZ865" i="26" s="1"/>
  <c r="AD865" i="26"/>
  <c r="AF865" i="26" s="1"/>
  <c r="AI865" i="26" s="1"/>
  <c r="W865" i="26"/>
  <c r="AR864" i="26"/>
  <c r="AU864" i="26" s="1"/>
  <c r="AZ864" i="26" s="1"/>
  <c r="AD864" i="26"/>
  <c r="AF864" i="26" s="1"/>
  <c r="AI864" i="26" s="1"/>
  <c r="W864" i="26"/>
  <c r="AZ863" i="26"/>
  <c r="AR863" i="26"/>
  <c r="AU863" i="26" s="1"/>
  <c r="AF863" i="26"/>
  <c r="AI863" i="26" s="1"/>
  <c r="AD863" i="26"/>
  <c r="W863" i="26"/>
  <c r="AR862" i="26"/>
  <c r="AU862" i="26" s="1"/>
  <c r="AZ862" i="26" s="1"/>
  <c r="AF862" i="26"/>
  <c r="AI862" i="26" s="1"/>
  <c r="AD862" i="26"/>
  <c r="W862" i="26"/>
  <c r="AR861" i="26"/>
  <c r="AU861" i="26" s="1"/>
  <c r="AZ861" i="26" s="1"/>
  <c r="AD861" i="26"/>
  <c r="AF861" i="26" s="1"/>
  <c r="AI861" i="26" s="1"/>
  <c r="W861" i="26"/>
  <c r="AR860" i="26"/>
  <c r="AU860" i="26" s="1"/>
  <c r="AZ860" i="26" s="1"/>
  <c r="AD860" i="26"/>
  <c r="AF860" i="26" s="1"/>
  <c r="AI860" i="26" s="1"/>
  <c r="W860" i="26"/>
  <c r="AR859" i="26"/>
  <c r="AU859" i="26" s="1"/>
  <c r="AZ859" i="26" s="1"/>
  <c r="AD859" i="26"/>
  <c r="AF859" i="26" s="1"/>
  <c r="AI859" i="26" s="1"/>
  <c r="W859" i="26"/>
  <c r="AR858" i="26"/>
  <c r="AU858" i="26" s="1"/>
  <c r="AZ858" i="26" s="1"/>
  <c r="AD858" i="26"/>
  <c r="AF858" i="26" s="1"/>
  <c r="AI858" i="26" s="1"/>
  <c r="W858" i="26"/>
  <c r="AR857" i="26"/>
  <c r="AU857" i="26" s="1"/>
  <c r="AZ857" i="26" s="1"/>
  <c r="AD857" i="26"/>
  <c r="AF857" i="26" s="1"/>
  <c r="AI857" i="26" s="1"/>
  <c r="W857" i="26"/>
  <c r="AR856" i="26"/>
  <c r="AU856" i="26" s="1"/>
  <c r="AZ856" i="26" s="1"/>
  <c r="AD856" i="26"/>
  <c r="AF856" i="26" s="1"/>
  <c r="AI856" i="26" s="1"/>
  <c r="W856" i="26"/>
  <c r="AZ855" i="26"/>
  <c r="AR855" i="26"/>
  <c r="AU855" i="26" s="1"/>
  <c r="AF855" i="26"/>
  <c r="AI855" i="26" s="1"/>
  <c r="AD855" i="26"/>
  <c r="W855" i="26"/>
  <c r="AR854" i="26"/>
  <c r="AU854" i="26" s="1"/>
  <c r="AZ854" i="26" s="1"/>
  <c r="AF854" i="26"/>
  <c r="AI854" i="26" s="1"/>
  <c r="AD854" i="26"/>
  <c r="W854" i="26"/>
  <c r="AR853" i="26"/>
  <c r="AU853" i="26" s="1"/>
  <c r="AZ853" i="26" s="1"/>
  <c r="AD853" i="26"/>
  <c r="AF853" i="26" s="1"/>
  <c r="AI853" i="26" s="1"/>
  <c r="W853" i="26"/>
  <c r="AR852" i="26"/>
  <c r="AU852" i="26" s="1"/>
  <c r="AZ852" i="26" s="1"/>
  <c r="AD852" i="26"/>
  <c r="AF852" i="26" s="1"/>
  <c r="AI852" i="26" s="1"/>
  <c r="W852" i="26"/>
  <c r="AR851" i="26"/>
  <c r="AU851" i="26" s="1"/>
  <c r="AZ851" i="26" s="1"/>
  <c r="AD851" i="26"/>
  <c r="AF851" i="26" s="1"/>
  <c r="AI851" i="26" s="1"/>
  <c r="W851" i="26"/>
  <c r="AR850" i="26"/>
  <c r="AU850" i="26" s="1"/>
  <c r="AZ850" i="26" s="1"/>
  <c r="AD850" i="26"/>
  <c r="AF850" i="26" s="1"/>
  <c r="AI850" i="26" s="1"/>
  <c r="W850" i="26"/>
  <c r="AR849" i="26"/>
  <c r="AU849" i="26" s="1"/>
  <c r="AZ849" i="26" s="1"/>
  <c r="AD849" i="26"/>
  <c r="AF849" i="26" s="1"/>
  <c r="AI849" i="26" s="1"/>
  <c r="W849" i="26"/>
  <c r="AR848" i="26"/>
  <c r="AU848" i="26" s="1"/>
  <c r="AZ848" i="26" s="1"/>
  <c r="AD848" i="26"/>
  <c r="AF848" i="26" s="1"/>
  <c r="AI848" i="26" s="1"/>
  <c r="W848" i="26"/>
  <c r="AZ847" i="26"/>
  <c r="AR847" i="26"/>
  <c r="AU847" i="26" s="1"/>
  <c r="AF847" i="26"/>
  <c r="AI847" i="26" s="1"/>
  <c r="AD847" i="26"/>
  <c r="W847" i="26"/>
  <c r="AR846" i="26"/>
  <c r="AU846" i="26" s="1"/>
  <c r="AZ846" i="26" s="1"/>
  <c r="AF846" i="26"/>
  <c r="AI846" i="26" s="1"/>
  <c r="AD846" i="26"/>
  <c r="W846" i="26"/>
  <c r="AR845" i="26"/>
  <c r="AU845" i="26" s="1"/>
  <c r="AZ845" i="26" s="1"/>
  <c r="AD845" i="26"/>
  <c r="AF845" i="26" s="1"/>
  <c r="AI845" i="26" s="1"/>
  <c r="W845" i="26"/>
  <c r="AR844" i="26"/>
  <c r="AU844" i="26" s="1"/>
  <c r="AZ844" i="26" s="1"/>
  <c r="AD844" i="26"/>
  <c r="AF844" i="26" s="1"/>
  <c r="AI844" i="26" s="1"/>
  <c r="W844" i="26"/>
  <c r="AR843" i="26"/>
  <c r="AU843" i="26" s="1"/>
  <c r="AZ843" i="26" s="1"/>
  <c r="AD843" i="26"/>
  <c r="AF843" i="26" s="1"/>
  <c r="AI843" i="26" s="1"/>
  <c r="W843" i="26"/>
  <c r="AR842" i="26"/>
  <c r="AU842" i="26" s="1"/>
  <c r="AZ842" i="26" s="1"/>
  <c r="AD842" i="26"/>
  <c r="AF842" i="26" s="1"/>
  <c r="AI842" i="26" s="1"/>
  <c r="W842" i="26"/>
  <c r="AR841" i="26"/>
  <c r="AU841" i="26" s="1"/>
  <c r="AZ841" i="26" s="1"/>
  <c r="AD841" i="26"/>
  <c r="AF841" i="26" s="1"/>
  <c r="AI841" i="26" s="1"/>
  <c r="W841" i="26"/>
  <c r="AR840" i="26"/>
  <c r="AU840" i="26" s="1"/>
  <c r="AZ840" i="26" s="1"/>
  <c r="AD840" i="26"/>
  <c r="AF840" i="26" s="1"/>
  <c r="AI840" i="26" s="1"/>
  <c r="W840" i="26"/>
  <c r="AZ839" i="26"/>
  <c r="AR839" i="26"/>
  <c r="AU839" i="26" s="1"/>
  <c r="AF839" i="26"/>
  <c r="AI839" i="26" s="1"/>
  <c r="AD839" i="26"/>
  <c r="W839" i="26"/>
  <c r="AR838" i="26"/>
  <c r="AU838" i="26" s="1"/>
  <c r="AZ838" i="26" s="1"/>
  <c r="AF838" i="26"/>
  <c r="AI838" i="26" s="1"/>
  <c r="AD838" i="26"/>
  <c r="W838" i="26"/>
  <c r="AR837" i="26"/>
  <c r="AU837" i="26" s="1"/>
  <c r="AZ837" i="26" s="1"/>
  <c r="AD837" i="26"/>
  <c r="AF837" i="26" s="1"/>
  <c r="AI837" i="26" s="1"/>
  <c r="W837" i="26"/>
  <c r="AR836" i="26"/>
  <c r="AU836" i="26" s="1"/>
  <c r="AZ836" i="26" s="1"/>
  <c r="AD836" i="26"/>
  <c r="AF836" i="26" s="1"/>
  <c r="AI836" i="26" s="1"/>
  <c r="W836" i="26"/>
  <c r="AR835" i="26"/>
  <c r="AU835" i="26" s="1"/>
  <c r="AZ835" i="26" s="1"/>
  <c r="AD835" i="26"/>
  <c r="AF835" i="26" s="1"/>
  <c r="AI835" i="26" s="1"/>
  <c r="W835" i="26"/>
  <c r="AR834" i="26"/>
  <c r="AU834" i="26" s="1"/>
  <c r="AZ834" i="26" s="1"/>
  <c r="AD834" i="26"/>
  <c r="AF834" i="26" s="1"/>
  <c r="AI834" i="26" s="1"/>
  <c r="W834" i="26"/>
  <c r="AR833" i="26"/>
  <c r="AU833" i="26" s="1"/>
  <c r="AZ833" i="26" s="1"/>
  <c r="AD833" i="26"/>
  <c r="AF833" i="26" s="1"/>
  <c r="AI833" i="26" s="1"/>
  <c r="W833" i="26"/>
  <c r="AR832" i="26"/>
  <c r="AU832" i="26" s="1"/>
  <c r="AZ832" i="26" s="1"/>
  <c r="AD832" i="26"/>
  <c r="AF832" i="26" s="1"/>
  <c r="AI832" i="26" s="1"/>
  <c r="W832" i="26"/>
  <c r="AZ831" i="26"/>
  <c r="AR831" i="26"/>
  <c r="AU831" i="26" s="1"/>
  <c r="AF831" i="26"/>
  <c r="AI831" i="26" s="1"/>
  <c r="AD831" i="26"/>
  <c r="W831" i="26"/>
  <c r="AR830" i="26"/>
  <c r="AU830" i="26" s="1"/>
  <c r="AZ830" i="26" s="1"/>
  <c r="AF830" i="26"/>
  <c r="AI830" i="26" s="1"/>
  <c r="AD830" i="26"/>
  <c r="W830" i="26"/>
  <c r="AR829" i="26"/>
  <c r="AU829" i="26" s="1"/>
  <c r="AZ829" i="26" s="1"/>
  <c r="AD829" i="26"/>
  <c r="AF829" i="26" s="1"/>
  <c r="AI829" i="26" s="1"/>
  <c r="W829" i="26"/>
  <c r="AR828" i="26"/>
  <c r="AU828" i="26" s="1"/>
  <c r="AZ828" i="26" s="1"/>
  <c r="AD828" i="26"/>
  <c r="AF828" i="26" s="1"/>
  <c r="AI828" i="26" s="1"/>
  <c r="W828" i="26"/>
  <c r="AR827" i="26"/>
  <c r="AU827" i="26" s="1"/>
  <c r="AZ827" i="26" s="1"/>
  <c r="AD827" i="26"/>
  <c r="AF827" i="26" s="1"/>
  <c r="AI827" i="26" s="1"/>
  <c r="W827" i="26"/>
  <c r="AR826" i="26"/>
  <c r="AU826" i="26" s="1"/>
  <c r="AZ826" i="26" s="1"/>
  <c r="AD826" i="26"/>
  <c r="AF826" i="26" s="1"/>
  <c r="AI826" i="26" s="1"/>
  <c r="W826" i="26"/>
  <c r="AR825" i="26"/>
  <c r="AU825" i="26" s="1"/>
  <c r="AZ825" i="26" s="1"/>
  <c r="AD825" i="26"/>
  <c r="AF825" i="26" s="1"/>
  <c r="AI825" i="26" s="1"/>
  <c r="W825" i="26"/>
  <c r="AR824" i="26"/>
  <c r="AU824" i="26" s="1"/>
  <c r="AZ824" i="26" s="1"/>
  <c r="AD824" i="26"/>
  <c r="AF824" i="26" s="1"/>
  <c r="AI824" i="26" s="1"/>
  <c r="W824" i="26"/>
  <c r="AZ823" i="26"/>
  <c r="AR823" i="26"/>
  <c r="AU823" i="26" s="1"/>
  <c r="AF823" i="26"/>
  <c r="AI823" i="26" s="1"/>
  <c r="AD823" i="26"/>
  <c r="W823" i="26"/>
  <c r="AR822" i="26"/>
  <c r="AU822" i="26" s="1"/>
  <c r="AZ822" i="26" s="1"/>
  <c r="AF822" i="26"/>
  <c r="AI822" i="26" s="1"/>
  <c r="AD822" i="26"/>
  <c r="W822" i="26"/>
  <c r="AR821" i="26"/>
  <c r="AU821" i="26" s="1"/>
  <c r="AZ821" i="26" s="1"/>
  <c r="AD821" i="26"/>
  <c r="AF821" i="26" s="1"/>
  <c r="AI821" i="26" s="1"/>
  <c r="W821" i="26"/>
  <c r="AR820" i="26"/>
  <c r="AU820" i="26" s="1"/>
  <c r="AZ820" i="26" s="1"/>
  <c r="AD820" i="26"/>
  <c r="AF820" i="26" s="1"/>
  <c r="AI820" i="26" s="1"/>
  <c r="W820" i="26"/>
  <c r="AR819" i="26"/>
  <c r="AU819" i="26" s="1"/>
  <c r="AZ819" i="26" s="1"/>
  <c r="AD819" i="26"/>
  <c r="AF819" i="26" s="1"/>
  <c r="AI819" i="26" s="1"/>
  <c r="W819" i="26"/>
  <c r="AR818" i="26"/>
  <c r="AU818" i="26" s="1"/>
  <c r="AZ818" i="26" s="1"/>
  <c r="AD818" i="26"/>
  <c r="AF818" i="26" s="1"/>
  <c r="AI818" i="26" s="1"/>
  <c r="W818" i="26"/>
  <c r="AR817" i="26"/>
  <c r="AU817" i="26" s="1"/>
  <c r="AZ817" i="26" s="1"/>
  <c r="AD817" i="26"/>
  <c r="AF817" i="26" s="1"/>
  <c r="AI817" i="26" s="1"/>
  <c r="W817" i="26"/>
  <c r="AR816" i="26"/>
  <c r="AU816" i="26" s="1"/>
  <c r="AZ816" i="26" s="1"/>
  <c r="AD816" i="26"/>
  <c r="AF816" i="26" s="1"/>
  <c r="AI816" i="26" s="1"/>
  <c r="W816" i="26"/>
  <c r="AR815" i="26"/>
  <c r="AU815" i="26" s="1"/>
  <c r="AZ815" i="26" s="1"/>
  <c r="AD815" i="26"/>
  <c r="AF815" i="26" s="1"/>
  <c r="AI815" i="26" s="1"/>
  <c r="W815" i="26"/>
  <c r="AR814" i="26"/>
  <c r="AU814" i="26" s="1"/>
  <c r="AZ814" i="26" s="1"/>
  <c r="AD814" i="26"/>
  <c r="AF814" i="26" s="1"/>
  <c r="AI814" i="26" s="1"/>
  <c r="W814" i="26"/>
  <c r="AR813" i="26"/>
  <c r="AU813" i="26" s="1"/>
  <c r="AZ813" i="26" s="1"/>
  <c r="AD813" i="26"/>
  <c r="AF813" i="26" s="1"/>
  <c r="AI813" i="26" s="1"/>
  <c r="W813" i="26"/>
  <c r="AR812" i="26"/>
  <c r="AU812" i="26" s="1"/>
  <c r="AZ812" i="26" s="1"/>
  <c r="AD812" i="26"/>
  <c r="AF812" i="26" s="1"/>
  <c r="AI812" i="26" s="1"/>
  <c r="W812" i="26"/>
  <c r="AZ811" i="26"/>
  <c r="AR811" i="26"/>
  <c r="AU811" i="26" s="1"/>
  <c r="AF811" i="26"/>
  <c r="AI811" i="26" s="1"/>
  <c r="AD811" i="26"/>
  <c r="W811" i="26"/>
  <c r="AR810" i="26"/>
  <c r="AU810" i="26" s="1"/>
  <c r="AZ810" i="26" s="1"/>
  <c r="AF810" i="26"/>
  <c r="AI810" i="26" s="1"/>
  <c r="AD810" i="26"/>
  <c r="W810" i="26"/>
  <c r="AR809" i="26"/>
  <c r="AU809" i="26" s="1"/>
  <c r="AZ809" i="26" s="1"/>
  <c r="AF809" i="26"/>
  <c r="AI809" i="26" s="1"/>
  <c r="AD809" i="26"/>
  <c r="W809" i="26"/>
  <c r="AR808" i="26"/>
  <c r="AU808" i="26" s="1"/>
  <c r="AZ808" i="26" s="1"/>
  <c r="AF808" i="26"/>
  <c r="AI808" i="26" s="1"/>
  <c r="AD808" i="26"/>
  <c r="W808" i="26"/>
  <c r="AR807" i="26"/>
  <c r="AU807" i="26" s="1"/>
  <c r="AZ807" i="26" s="1"/>
  <c r="AF807" i="26"/>
  <c r="AI807" i="26" s="1"/>
  <c r="AD807" i="26"/>
  <c r="W807" i="26"/>
  <c r="AR806" i="26"/>
  <c r="AU806" i="26" s="1"/>
  <c r="AZ806" i="26" s="1"/>
  <c r="AF806" i="26"/>
  <c r="AI806" i="26" s="1"/>
  <c r="AD806" i="26"/>
  <c r="W806" i="26"/>
  <c r="AR805" i="26"/>
  <c r="AU805" i="26" s="1"/>
  <c r="AZ805" i="26" s="1"/>
  <c r="AF805" i="26"/>
  <c r="AI805" i="26" s="1"/>
  <c r="AD805" i="26"/>
  <c r="W805" i="26"/>
  <c r="AR804" i="26"/>
  <c r="AU804" i="26" s="1"/>
  <c r="AZ804" i="26" s="1"/>
  <c r="AF804" i="26"/>
  <c r="AI804" i="26" s="1"/>
  <c r="AD804" i="26"/>
  <c r="W804" i="26"/>
  <c r="AR803" i="26"/>
  <c r="AU803" i="26" s="1"/>
  <c r="AZ803" i="26" s="1"/>
  <c r="AF803" i="26"/>
  <c r="AI803" i="26" s="1"/>
  <c r="AD803" i="26"/>
  <c r="W803" i="26"/>
  <c r="AR802" i="26"/>
  <c r="AU802" i="26" s="1"/>
  <c r="AZ802" i="26" s="1"/>
  <c r="AF802" i="26"/>
  <c r="AI802" i="26" s="1"/>
  <c r="AD802" i="26"/>
  <c r="W802" i="26"/>
  <c r="AR801" i="26"/>
  <c r="AU801" i="26" s="1"/>
  <c r="AZ801" i="26" s="1"/>
  <c r="AF801" i="26"/>
  <c r="AI801" i="26" s="1"/>
  <c r="AD801" i="26"/>
  <c r="W801" i="26"/>
  <c r="AR800" i="26"/>
  <c r="AU800" i="26" s="1"/>
  <c r="AZ800" i="26" s="1"/>
  <c r="AF800" i="26"/>
  <c r="AI800" i="26" s="1"/>
  <c r="AD800" i="26"/>
  <c r="W800" i="26"/>
  <c r="AR799" i="26"/>
  <c r="AU799" i="26" s="1"/>
  <c r="AZ799" i="26" s="1"/>
  <c r="AF799" i="26"/>
  <c r="AI799" i="26" s="1"/>
  <c r="AD799" i="26"/>
  <c r="W799" i="26"/>
  <c r="AR798" i="26"/>
  <c r="AU798" i="26" s="1"/>
  <c r="AZ798" i="26" s="1"/>
  <c r="AF798" i="26"/>
  <c r="AI798" i="26" s="1"/>
  <c r="AD798" i="26"/>
  <c r="W798" i="26"/>
  <c r="AR797" i="26"/>
  <c r="AU797" i="26" s="1"/>
  <c r="AZ797" i="26" s="1"/>
  <c r="AF797" i="26"/>
  <c r="AI797" i="26" s="1"/>
  <c r="AD797" i="26"/>
  <c r="W797" i="26"/>
  <c r="AR796" i="26"/>
  <c r="AU796" i="26" s="1"/>
  <c r="AZ796" i="26" s="1"/>
  <c r="AF796" i="26"/>
  <c r="AI796" i="26" s="1"/>
  <c r="AD796" i="26"/>
  <c r="W796" i="26"/>
  <c r="AR795" i="26"/>
  <c r="AU795" i="26" s="1"/>
  <c r="AZ795" i="26" s="1"/>
  <c r="AF795" i="26"/>
  <c r="AI795" i="26" s="1"/>
  <c r="AD795" i="26"/>
  <c r="W795" i="26"/>
  <c r="AR794" i="26"/>
  <c r="AU794" i="26" s="1"/>
  <c r="AZ794" i="26" s="1"/>
  <c r="AF794" i="26"/>
  <c r="AI794" i="26" s="1"/>
  <c r="AD794" i="26"/>
  <c r="W794" i="26"/>
  <c r="AR793" i="26"/>
  <c r="AU793" i="26" s="1"/>
  <c r="AZ793" i="26" s="1"/>
  <c r="AF793" i="26"/>
  <c r="AI793" i="26" s="1"/>
  <c r="AD793" i="26"/>
  <c r="W793" i="26"/>
  <c r="AR792" i="26"/>
  <c r="AU792" i="26" s="1"/>
  <c r="AZ792" i="26" s="1"/>
  <c r="AF792" i="26"/>
  <c r="AI792" i="26" s="1"/>
  <c r="AD792" i="26"/>
  <c r="W792" i="26"/>
  <c r="AR791" i="26"/>
  <c r="AU791" i="26" s="1"/>
  <c r="AZ791" i="26" s="1"/>
  <c r="AF791" i="26"/>
  <c r="AI791" i="26" s="1"/>
  <c r="AD791" i="26"/>
  <c r="W791" i="26"/>
  <c r="AR790" i="26"/>
  <c r="AU790" i="26" s="1"/>
  <c r="AZ790" i="26" s="1"/>
  <c r="AF790" i="26"/>
  <c r="AI790" i="26" s="1"/>
  <c r="AD790" i="26"/>
  <c r="W790" i="26"/>
  <c r="AR789" i="26"/>
  <c r="AU789" i="26" s="1"/>
  <c r="AZ789" i="26" s="1"/>
  <c r="AF789" i="26"/>
  <c r="AI789" i="26" s="1"/>
  <c r="AD789" i="26"/>
  <c r="W789" i="26"/>
  <c r="AR788" i="26"/>
  <c r="AU788" i="26" s="1"/>
  <c r="AZ788" i="26" s="1"/>
  <c r="AF788" i="26"/>
  <c r="AI788" i="26" s="1"/>
  <c r="AD788" i="26"/>
  <c r="W788" i="26"/>
  <c r="AR787" i="26"/>
  <c r="AU787" i="26" s="1"/>
  <c r="AZ787" i="26" s="1"/>
  <c r="AF787" i="26"/>
  <c r="AI787" i="26" s="1"/>
  <c r="AD787" i="26"/>
  <c r="W787" i="26"/>
  <c r="AR786" i="26"/>
  <c r="AU786" i="26" s="1"/>
  <c r="AZ786" i="26" s="1"/>
  <c r="AF786" i="26"/>
  <c r="AI786" i="26" s="1"/>
  <c r="AD786" i="26"/>
  <c r="W786" i="26"/>
  <c r="AR785" i="26"/>
  <c r="AU785" i="26" s="1"/>
  <c r="AZ785" i="26" s="1"/>
  <c r="AF785" i="26"/>
  <c r="AI785" i="26" s="1"/>
  <c r="AD785" i="26"/>
  <c r="W785" i="26"/>
  <c r="AR784" i="26"/>
  <c r="AU784" i="26" s="1"/>
  <c r="AZ784" i="26" s="1"/>
  <c r="AF784" i="26"/>
  <c r="AI784" i="26" s="1"/>
  <c r="AD784" i="26"/>
  <c r="W784" i="26"/>
  <c r="AR783" i="26"/>
  <c r="AU783" i="26" s="1"/>
  <c r="AZ783" i="26" s="1"/>
  <c r="AF783" i="26"/>
  <c r="AI783" i="26" s="1"/>
  <c r="AD783" i="26"/>
  <c r="W783" i="26"/>
  <c r="AR782" i="26"/>
  <c r="AU782" i="26" s="1"/>
  <c r="AZ782" i="26" s="1"/>
  <c r="AD782" i="26"/>
  <c r="AF782" i="26" s="1"/>
  <c r="AI782" i="26" s="1"/>
  <c r="W782" i="26"/>
  <c r="AR781" i="26"/>
  <c r="AU781" i="26" s="1"/>
  <c r="AZ781" i="26" s="1"/>
  <c r="AD781" i="26"/>
  <c r="AF781" i="26" s="1"/>
  <c r="AI781" i="26" s="1"/>
  <c r="W781" i="26"/>
  <c r="AR780" i="26"/>
  <c r="AU780" i="26" s="1"/>
  <c r="AZ780" i="26" s="1"/>
  <c r="AD780" i="26"/>
  <c r="AF780" i="26" s="1"/>
  <c r="AI780" i="26" s="1"/>
  <c r="W780" i="26"/>
  <c r="AR779" i="26"/>
  <c r="AU779" i="26" s="1"/>
  <c r="AZ779" i="26" s="1"/>
  <c r="AD779" i="26"/>
  <c r="AF779" i="26" s="1"/>
  <c r="AI779" i="26" s="1"/>
  <c r="W779" i="26"/>
  <c r="AR778" i="26"/>
  <c r="AU778" i="26" s="1"/>
  <c r="AZ778" i="26" s="1"/>
  <c r="AD778" i="26"/>
  <c r="AF778" i="26" s="1"/>
  <c r="AI778" i="26" s="1"/>
  <c r="W778" i="26"/>
  <c r="AR777" i="26"/>
  <c r="AU777" i="26" s="1"/>
  <c r="AZ777" i="26" s="1"/>
  <c r="AD777" i="26"/>
  <c r="AF777" i="26" s="1"/>
  <c r="AI777" i="26" s="1"/>
  <c r="W777" i="26"/>
  <c r="AZ776" i="26"/>
  <c r="AR776" i="26"/>
  <c r="AU776" i="26" s="1"/>
  <c r="AF776" i="26"/>
  <c r="AI776" i="26" s="1"/>
  <c r="AD776" i="26"/>
  <c r="W776" i="26"/>
  <c r="AR775" i="26"/>
  <c r="AU775" i="26" s="1"/>
  <c r="AZ775" i="26" s="1"/>
  <c r="AF775" i="26"/>
  <c r="AI775" i="26" s="1"/>
  <c r="AD775" i="26"/>
  <c r="W775" i="26"/>
  <c r="AR774" i="26"/>
  <c r="AU774" i="26" s="1"/>
  <c r="AZ774" i="26" s="1"/>
  <c r="AD774" i="26"/>
  <c r="AF774" i="26" s="1"/>
  <c r="AI774" i="26" s="1"/>
  <c r="W774" i="26"/>
  <c r="AR773" i="26"/>
  <c r="AU773" i="26" s="1"/>
  <c r="AZ773" i="26" s="1"/>
  <c r="AD773" i="26"/>
  <c r="AF773" i="26" s="1"/>
  <c r="AI773" i="26" s="1"/>
  <c r="W773" i="26"/>
  <c r="AR772" i="26"/>
  <c r="AU772" i="26" s="1"/>
  <c r="AZ772" i="26" s="1"/>
  <c r="AD772" i="26"/>
  <c r="AF772" i="26" s="1"/>
  <c r="AI772" i="26" s="1"/>
  <c r="W772" i="26"/>
  <c r="AR771" i="26"/>
  <c r="AU771" i="26" s="1"/>
  <c r="AZ771" i="26" s="1"/>
  <c r="AD771" i="26"/>
  <c r="AF771" i="26" s="1"/>
  <c r="AI771" i="26" s="1"/>
  <c r="W771" i="26"/>
  <c r="AR770" i="26"/>
  <c r="AU770" i="26" s="1"/>
  <c r="AZ770" i="26" s="1"/>
  <c r="AD770" i="26"/>
  <c r="AF770" i="26" s="1"/>
  <c r="AI770" i="26" s="1"/>
  <c r="W770" i="26"/>
  <c r="AR769" i="26"/>
  <c r="AU769" i="26" s="1"/>
  <c r="AZ769" i="26" s="1"/>
  <c r="AD769" i="26"/>
  <c r="AF769" i="26" s="1"/>
  <c r="AI769" i="26" s="1"/>
  <c r="W769" i="26"/>
  <c r="AZ768" i="26"/>
  <c r="AR768" i="26"/>
  <c r="AU768" i="26" s="1"/>
  <c r="AF768" i="26"/>
  <c r="AI768" i="26" s="1"/>
  <c r="AD768" i="26"/>
  <c r="W768" i="26"/>
  <c r="AR767" i="26"/>
  <c r="AU767" i="26" s="1"/>
  <c r="AZ767" i="26" s="1"/>
  <c r="AF767" i="26"/>
  <c r="AI767" i="26" s="1"/>
  <c r="AD767" i="26"/>
  <c r="W767" i="26"/>
  <c r="AR766" i="26"/>
  <c r="AU766" i="26" s="1"/>
  <c r="AZ766" i="26" s="1"/>
  <c r="AD766" i="26"/>
  <c r="AF766" i="26" s="1"/>
  <c r="AI766" i="26" s="1"/>
  <c r="W766" i="26"/>
  <c r="AR765" i="26"/>
  <c r="AU765" i="26" s="1"/>
  <c r="AZ765" i="26" s="1"/>
  <c r="AD765" i="26"/>
  <c r="AF765" i="26" s="1"/>
  <c r="AI765" i="26" s="1"/>
  <c r="W765" i="26"/>
  <c r="AR764" i="26"/>
  <c r="AU764" i="26" s="1"/>
  <c r="AZ764" i="26" s="1"/>
  <c r="AD764" i="26"/>
  <c r="AF764" i="26" s="1"/>
  <c r="AI764" i="26" s="1"/>
  <c r="W764" i="26"/>
  <c r="AR763" i="26"/>
  <c r="AU763" i="26" s="1"/>
  <c r="AZ763" i="26" s="1"/>
  <c r="AD763" i="26"/>
  <c r="AF763" i="26" s="1"/>
  <c r="AI763" i="26" s="1"/>
  <c r="W763" i="26"/>
  <c r="AR762" i="26"/>
  <c r="AU762" i="26" s="1"/>
  <c r="AZ762" i="26" s="1"/>
  <c r="AD762" i="26"/>
  <c r="AF762" i="26" s="1"/>
  <c r="AI762" i="26" s="1"/>
  <c r="W762" i="26"/>
  <c r="AR761" i="26"/>
  <c r="AU761" i="26" s="1"/>
  <c r="AZ761" i="26" s="1"/>
  <c r="AD761" i="26"/>
  <c r="AF761" i="26" s="1"/>
  <c r="AI761" i="26" s="1"/>
  <c r="W761" i="26"/>
  <c r="AZ760" i="26"/>
  <c r="AR760" i="26"/>
  <c r="AU760" i="26" s="1"/>
  <c r="AF760" i="26"/>
  <c r="AI760" i="26" s="1"/>
  <c r="AD760" i="26"/>
  <c r="W760" i="26"/>
  <c r="AR759" i="26"/>
  <c r="AU759" i="26" s="1"/>
  <c r="AZ759" i="26" s="1"/>
  <c r="AF759" i="26"/>
  <c r="AI759" i="26" s="1"/>
  <c r="AD759" i="26"/>
  <c r="W759" i="26"/>
  <c r="AR758" i="26"/>
  <c r="AU758" i="26" s="1"/>
  <c r="AZ758" i="26" s="1"/>
  <c r="AD758" i="26"/>
  <c r="AF758" i="26" s="1"/>
  <c r="AI758" i="26" s="1"/>
  <c r="W758" i="26"/>
  <c r="AR757" i="26"/>
  <c r="AU757" i="26" s="1"/>
  <c r="AZ757" i="26" s="1"/>
  <c r="AD757" i="26"/>
  <c r="AF757" i="26" s="1"/>
  <c r="AI757" i="26" s="1"/>
  <c r="W757" i="26"/>
  <c r="AR756" i="26"/>
  <c r="AU756" i="26" s="1"/>
  <c r="AZ756" i="26" s="1"/>
  <c r="AD756" i="26"/>
  <c r="AF756" i="26" s="1"/>
  <c r="AI756" i="26" s="1"/>
  <c r="W756" i="26"/>
  <c r="AR755" i="26"/>
  <c r="AU755" i="26" s="1"/>
  <c r="AZ755" i="26" s="1"/>
  <c r="AD755" i="26"/>
  <c r="AF755" i="26" s="1"/>
  <c r="AI755" i="26" s="1"/>
  <c r="W755" i="26"/>
  <c r="AR754" i="26"/>
  <c r="AU754" i="26" s="1"/>
  <c r="AZ754" i="26" s="1"/>
  <c r="AD754" i="26"/>
  <c r="AF754" i="26" s="1"/>
  <c r="AI754" i="26" s="1"/>
  <c r="W754" i="26"/>
  <c r="AR753" i="26"/>
  <c r="AU753" i="26" s="1"/>
  <c r="AZ753" i="26" s="1"/>
  <c r="AD753" i="26"/>
  <c r="AF753" i="26" s="1"/>
  <c r="AI753" i="26" s="1"/>
  <c r="W753" i="26"/>
  <c r="AR752" i="26"/>
  <c r="AU752" i="26" s="1"/>
  <c r="AZ752" i="26" s="1"/>
  <c r="AD752" i="26"/>
  <c r="AF752" i="26" s="1"/>
  <c r="AI752" i="26" s="1"/>
  <c r="W752" i="26"/>
  <c r="AR751" i="26"/>
  <c r="AU751" i="26" s="1"/>
  <c r="AZ751" i="26" s="1"/>
  <c r="AD751" i="26"/>
  <c r="AF751" i="26" s="1"/>
  <c r="AI751" i="26" s="1"/>
  <c r="W751" i="26"/>
  <c r="AZ750" i="26"/>
  <c r="AR750" i="26"/>
  <c r="AU750" i="26" s="1"/>
  <c r="AF750" i="26"/>
  <c r="AI750" i="26" s="1"/>
  <c r="AD750" i="26"/>
  <c r="W750" i="26"/>
  <c r="AR749" i="26"/>
  <c r="AU749" i="26" s="1"/>
  <c r="AZ749" i="26" s="1"/>
  <c r="AF749" i="26"/>
  <c r="AI749" i="26" s="1"/>
  <c r="AD749" i="26"/>
  <c r="W749" i="26"/>
  <c r="AR748" i="26"/>
  <c r="AU748" i="26" s="1"/>
  <c r="AZ748" i="26" s="1"/>
  <c r="AD748" i="26"/>
  <c r="AF748" i="26" s="1"/>
  <c r="AI748" i="26" s="1"/>
  <c r="W748" i="26"/>
  <c r="AR747" i="26"/>
  <c r="AU747" i="26" s="1"/>
  <c r="AZ747" i="26" s="1"/>
  <c r="AD747" i="26"/>
  <c r="AF747" i="26" s="1"/>
  <c r="AI747" i="26" s="1"/>
  <c r="W747" i="26"/>
  <c r="AR746" i="26"/>
  <c r="AU746" i="26" s="1"/>
  <c r="AZ746" i="26" s="1"/>
  <c r="AD746" i="26"/>
  <c r="AF746" i="26" s="1"/>
  <c r="AI746" i="26" s="1"/>
  <c r="W746" i="26"/>
  <c r="AR745" i="26"/>
  <c r="AU745" i="26" s="1"/>
  <c r="AZ745" i="26" s="1"/>
  <c r="AD745" i="26"/>
  <c r="AF745" i="26" s="1"/>
  <c r="AI745" i="26" s="1"/>
  <c r="W745" i="26"/>
  <c r="AR744" i="26"/>
  <c r="AU744" i="26" s="1"/>
  <c r="AZ744" i="26" s="1"/>
  <c r="AD744" i="26"/>
  <c r="AF744" i="26" s="1"/>
  <c r="AI744" i="26" s="1"/>
  <c r="W744" i="26"/>
  <c r="AR743" i="26"/>
  <c r="AU743" i="26" s="1"/>
  <c r="AZ743" i="26" s="1"/>
  <c r="AD743" i="26"/>
  <c r="AF743" i="26" s="1"/>
  <c r="AI743" i="26" s="1"/>
  <c r="W743" i="26"/>
  <c r="AZ742" i="26"/>
  <c r="AR742" i="26"/>
  <c r="AU742" i="26" s="1"/>
  <c r="AF742" i="26"/>
  <c r="AI742" i="26" s="1"/>
  <c r="AD742" i="26"/>
  <c r="W742" i="26"/>
  <c r="AR741" i="26"/>
  <c r="AU741" i="26" s="1"/>
  <c r="AZ741" i="26" s="1"/>
  <c r="AF741" i="26"/>
  <c r="AI741" i="26" s="1"/>
  <c r="AD741" i="26"/>
  <c r="W741" i="26"/>
  <c r="AR740" i="26"/>
  <c r="AU740" i="26" s="1"/>
  <c r="AZ740" i="26" s="1"/>
  <c r="AD740" i="26"/>
  <c r="AF740" i="26" s="1"/>
  <c r="AI740" i="26" s="1"/>
  <c r="W740" i="26"/>
  <c r="AR739" i="26"/>
  <c r="AU739" i="26" s="1"/>
  <c r="AZ739" i="26" s="1"/>
  <c r="AD739" i="26"/>
  <c r="AF739" i="26" s="1"/>
  <c r="AI739" i="26" s="1"/>
  <c r="W739" i="26"/>
  <c r="AR738" i="26"/>
  <c r="AU738" i="26" s="1"/>
  <c r="AZ738" i="26" s="1"/>
  <c r="AD738" i="26"/>
  <c r="AF738" i="26" s="1"/>
  <c r="AI738" i="26" s="1"/>
  <c r="W738" i="26"/>
  <c r="AR737" i="26"/>
  <c r="AU737" i="26" s="1"/>
  <c r="AZ737" i="26" s="1"/>
  <c r="AD737" i="26"/>
  <c r="AF737" i="26" s="1"/>
  <c r="AI737" i="26" s="1"/>
  <c r="W737" i="26"/>
  <c r="AR736" i="26"/>
  <c r="AU736" i="26" s="1"/>
  <c r="AZ736" i="26" s="1"/>
  <c r="AD736" i="26"/>
  <c r="AF736" i="26" s="1"/>
  <c r="AI736" i="26" s="1"/>
  <c r="W736" i="26"/>
  <c r="AR735" i="26"/>
  <c r="AU735" i="26" s="1"/>
  <c r="AZ735" i="26" s="1"/>
  <c r="AD735" i="26"/>
  <c r="AF735" i="26" s="1"/>
  <c r="AI735" i="26" s="1"/>
  <c r="W735" i="26"/>
  <c r="AZ734" i="26"/>
  <c r="AR734" i="26"/>
  <c r="AU734" i="26" s="1"/>
  <c r="AF734" i="26"/>
  <c r="AI734" i="26" s="1"/>
  <c r="AD734" i="26"/>
  <c r="W734" i="26"/>
  <c r="AR733" i="26"/>
  <c r="AU733" i="26" s="1"/>
  <c r="AZ733" i="26" s="1"/>
  <c r="AF733" i="26"/>
  <c r="AI733" i="26" s="1"/>
  <c r="AD733" i="26"/>
  <c r="W733" i="26"/>
  <c r="AR732" i="26"/>
  <c r="AU732" i="26" s="1"/>
  <c r="AZ732" i="26" s="1"/>
  <c r="AD732" i="26"/>
  <c r="AF732" i="26" s="1"/>
  <c r="AI732" i="26" s="1"/>
  <c r="W732" i="26"/>
  <c r="AR731" i="26"/>
  <c r="AU731" i="26" s="1"/>
  <c r="AZ731" i="26" s="1"/>
  <c r="AD731" i="26"/>
  <c r="AF731" i="26" s="1"/>
  <c r="AI731" i="26" s="1"/>
  <c r="W731" i="26"/>
  <c r="AR730" i="26"/>
  <c r="AU730" i="26" s="1"/>
  <c r="AZ730" i="26" s="1"/>
  <c r="AD730" i="26"/>
  <c r="AF730" i="26" s="1"/>
  <c r="AI730" i="26" s="1"/>
  <c r="W730" i="26"/>
  <c r="AP729" i="26"/>
  <c r="AR729" i="26" s="1"/>
  <c r="AU729" i="26" s="1"/>
  <c r="AZ729" i="26" s="1"/>
  <c r="AD729" i="26"/>
  <c r="AF729" i="26" s="1"/>
  <c r="AI729" i="26" s="1"/>
  <c r="W729" i="26"/>
  <c r="AP728" i="26"/>
  <c r="AR728" i="26" s="1"/>
  <c r="AU728" i="26" s="1"/>
  <c r="AZ728" i="26" s="1"/>
  <c r="AD728" i="26"/>
  <c r="AF728" i="26" s="1"/>
  <c r="AI728" i="26" s="1"/>
  <c r="W728" i="26"/>
  <c r="AP727" i="26"/>
  <c r="AR727" i="26" s="1"/>
  <c r="AU727" i="26" s="1"/>
  <c r="AZ727" i="26" s="1"/>
  <c r="AD727" i="26"/>
  <c r="AF727" i="26" s="1"/>
  <c r="AI727" i="26" s="1"/>
  <c r="W727" i="26"/>
  <c r="AP726" i="26"/>
  <c r="AR726" i="26" s="1"/>
  <c r="AU726" i="26" s="1"/>
  <c r="AZ726" i="26" s="1"/>
  <c r="AD726" i="26"/>
  <c r="AF726" i="26" s="1"/>
  <c r="AI726" i="26" s="1"/>
  <c r="W726" i="26"/>
  <c r="AP725" i="26"/>
  <c r="AR725" i="26" s="1"/>
  <c r="AU725" i="26" s="1"/>
  <c r="AZ725" i="26" s="1"/>
  <c r="AD725" i="26"/>
  <c r="AF725" i="26" s="1"/>
  <c r="AI725" i="26" s="1"/>
  <c r="W725" i="26"/>
  <c r="AP724" i="26"/>
  <c r="AR724" i="26" s="1"/>
  <c r="AU724" i="26" s="1"/>
  <c r="AZ724" i="26" s="1"/>
  <c r="AD724" i="26"/>
  <c r="AF724" i="26" s="1"/>
  <c r="AI724" i="26" s="1"/>
  <c r="W724" i="26"/>
  <c r="AP723" i="26"/>
  <c r="AR723" i="26" s="1"/>
  <c r="AU723" i="26" s="1"/>
  <c r="AZ723" i="26" s="1"/>
  <c r="AD723" i="26"/>
  <c r="AF723" i="26" s="1"/>
  <c r="AI723" i="26" s="1"/>
  <c r="W723" i="26"/>
  <c r="AP722" i="26"/>
  <c r="AR722" i="26" s="1"/>
  <c r="AU722" i="26" s="1"/>
  <c r="AZ722" i="26" s="1"/>
  <c r="AD722" i="26"/>
  <c r="AF722" i="26" s="1"/>
  <c r="AI722" i="26" s="1"/>
  <c r="W722" i="26"/>
  <c r="AP721" i="26"/>
  <c r="AR721" i="26" s="1"/>
  <c r="AU721" i="26" s="1"/>
  <c r="AZ721" i="26" s="1"/>
  <c r="AD721" i="26"/>
  <c r="AF721" i="26" s="1"/>
  <c r="AI721" i="26" s="1"/>
  <c r="W721" i="26"/>
  <c r="AP720" i="26"/>
  <c r="AR720" i="26" s="1"/>
  <c r="AU720" i="26" s="1"/>
  <c r="AZ720" i="26" s="1"/>
  <c r="AD720" i="26"/>
  <c r="AF720" i="26" s="1"/>
  <c r="AI720" i="26" s="1"/>
  <c r="W720" i="26"/>
  <c r="AP719" i="26"/>
  <c r="AR719" i="26" s="1"/>
  <c r="AU719" i="26" s="1"/>
  <c r="AZ719" i="26" s="1"/>
  <c r="AD719" i="26"/>
  <c r="AF719" i="26" s="1"/>
  <c r="AI719" i="26" s="1"/>
  <c r="W719" i="26"/>
  <c r="AP718" i="26"/>
  <c r="AR718" i="26" s="1"/>
  <c r="AU718" i="26" s="1"/>
  <c r="AZ718" i="26" s="1"/>
  <c r="AD718" i="26"/>
  <c r="AF718" i="26" s="1"/>
  <c r="AI718" i="26" s="1"/>
  <c r="W718" i="26"/>
  <c r="AP717" i="26"/>
  <c r="AR717" i="26" s="1"/>
  <c r="AU717" i="26" s="1"/>
  <c r="AZ717" i="26" s="1"/>
  <c r="AD717" i="26"/>
  <c r="AF717" i="26" s="1"/>
  <c r="AI717" i="26" s="1"/>
  <c r="W717" i="26"/>
  <c r="AP716" i="26"/>
  <c r="AR716" i="26" s="1"/>
  <c r="AU716" i="26" s="1"/>
  <c r="AZ716" i="26" s="1"/>
  <c r="AD716" i="26"/>
  <c r="AF716" i="26" s="1"/>
  <c r="AI716" i="26" s="1"/>
  <c r="W716" i="26"/>
  <c r="AP715" i="26"/>
  <c r="AR715" i="26" s="1"/>
  <c r="AU715" i="26" s="1"/>
  <c r="AZ715" i="26" s="1"/>
  <c r="AD715" i="26"/>
  <c r="AF715" i="26" s="1"/>
  <c r="AI715" i="26" s="1"/>
  <c r="W715" i="26"/>
  <c r="AP714" i="26"/>
  <c r="AR714" i="26" s="1"/>
  <c r="AU714" i="26" s="1"/>
  <c r="AZ714" i="26" s="1"/>
  <c r="AD714" i="26"/>
  <c r="AF714" i="26" s="1"/>
  <c r="AI714" i="26" s="1"/>
  <c r="W714" i="26"/>
  <c r="AP713" i="26"/>
  <c r="AR713" i="26" s="1"/>
  <c r="AU713" i="26" s="1"/>
  <c r="AZ713" i="26" s="1"/>
  <c r="AD713" i="26"/>
  <c r="AF713" i="26" s="1"/>
  <c r="AI713" i="26" s="1"/>
  <c r="W713" i="26"/>
  <c r="AP712" i="26"/>
  <c r="AR712" i="26" s="1"/>
  <c r="AU712" i="26" s="1"/>
  <c r="AZ712" i="26" s="1"/>
  <c r="AD712" i="26"/>
  <c r="AF712" i="26" s="1"/>
  <c r="AI712" i="26" s="1"/>
  <c r="W712" i="26"/>
  <c r="AP711" i="26"/>
  <c r="AR711" i="26" s="1"/>
  <c r="AU711" i="26" s="1"/>
  <c r="AZ711" i="26" s="1"/>
  <c r="AD711" i="26"/>
  <c r="AF711" i="26" s="1"/>
  <c r="AI711" i="26" s="1"/>
  <c r="W711" i="26"/>
  <c r="AP710" i="26"/>
  <c r="AR710" i="26" s="1"/>
  <c r="AU710" i="26" s="1"/>
  <c r="AZ710" i="26" s="1"/>
  <c r="AD710" i="26"/>
  <c r="AF710" i="26" s="1"/>
  <c r="AI710" i="26" s="1"/>
  <c r="W710" i="26"/>
  <c r="AP709" i="26"/>
  <c r="AR709" i="26" s="1"/>
  <c r="AU709" i="26" s="1"/>
  <c r="AZ709" i="26" s="1"/>
  <c r="AD709" i="26"/>
  <c r="AF709" i="26" s="1"/>
  <c r="AI709" i="26" s="1"/>
  <c r="W709" i="26"/>
  <c r="AP708" i="26"/>
  <c r="AR708" i="26" s="1"/>
  <c r="AU708" i="26" s="1"/>
  <c r="AZ708" i="26" s="1"/>
  <c r="AD708" i="26"/>
  <c r="AF708" i="26" s="1"/>
  <c r="AI708" i="26" s="1"/>
  <c r="W708" i="26"/>
  <c r="AP707" i="26"/>
  <c r="AR707" i="26" s="1"/>
  <c r="AU707" i="26" s="1"/>
  <c r="AZ707" i="26" s="1"/>
  <c r="AD707" i="26"/>
  <c r="AF707" i="26" s="1"/>
  <c r="AI707" i="26" s="1"/>
  <c r="W707" i="26"/>
  <c r="AP706" i="26"/>
  <c r="AR706" i="26" s="1"/>
  <c r="AU706" i="26" s="1"/>
  <c r="AZ706" i="26" s="1"/>
  <c r="AD706" i="26"/>
  <c r="AF706" i="26" s="1"/>
  <c r="AI706" i="26" s="1"/>
  <c r="W706" i="26"/>
  <c r="AP705" i="26"/>
  <c r="AR705" i="26" s="1"/>
  <c r="AU705" i="26" s="1"/>
  <c r="AZ705" i="26" s="1"/>
  <c r="AD705" i="26"/>
  <c r="AF705" i="26" s="1"/>
  <c r="AI705" i="26" s="1"/>
  <c r="W705" i="26"/>
  <c r="AP704" i="26"/>
  <c r="AR704" i="26" s="1"/>
  <c r="AU704" i="26" s="1"/>
  <c r="AZ704" i="26" s="1"/>
  <c r="AD704" i="26"/>
  <c r="AF704" i="26" s="1"/>
  <c r="AI704" i="26" s="1"/>
  <c r="W704" i="26"/>
  <c r="AP703" i="26"/>
  <c r="AR703" i="26" s="1"/>
  <c r="AU703" i="26" s="1"/>
  <c r="AZ703" i="26" s="1"/>
  <c r="AD703" i="26"/>
  <c r="AF703" i="26" s="1"/>
  <c r="AI703" i="26" s="1"/>
  <c r="W703" i="26"/>
  <c r="AP702" i="26"/>
  <c r="AR702" i="26" s="1"/>
  <c r="AU702" i="26" s="1"/>
  <c r="AZ702" i="26" s="1"/>
  <c r="AD702" i="26"/>
  <c r="AF702" i="26" s="1"/>
  <c r="AI702" i="26" s="1"/>
  <c r="W702" i="26"/>
  <c r="AP701" i="26"/>
  <c r="AR701" i="26" s="1"/>
  <c r="AU701" i="26" s="1"/>
  <c r="AZ701" i="26" s="1"/>
  <c r="AD701" i="26"/>
  <c r="AF701" i="26" s="1"/>
  <c r="AI701" i="26" s="1"/>
  <c r="W701" i="26"/>
  <c r="AP700" i="26"/>
  <c r="AR700" i="26" s="1"/>
  <c r="AU700" i="26" s="1"/>
  <c r="AZ700" i="26" s="1"/>
  <c r="AD700" i="26"/>
  <c r="AF700" i="26" s="1"/>
  <c r="AI700" i="26" s="1"/>
  <c r="W700" i="26"/>
  <c r="AP699" i="26"/>
  <c r="AR699" i="26" s="1"/>
  <c r="AU699" i="26" s="1"/>
  <c r="AZ699" i="26" s="1"/>
  <c r="AD699" i="26"/>
  <c r="AF699" i="26" s="1"/>
  <c r="AI699" i="26" s="1"/>
  <c r="W699" i="26"/>
  <c r="AP698" i="26"/>
  <c r="AR698" i="26" s="1"/>
  <c r="AU698" i="26" s="1"/>
  <c r="AZ698" i="26" s="1"/>
  <c r="AD698" i="26"/>
  <c r="AF698" i="26" s="1"/>
  <c r="AI698" i="26" s="1"/>
  <c r="W698" i="26"/>
  <c r="AP697" i="26"/>
  <c r="AR697" i="26" s="1"/>
  <c r="AU697" i="26" s="1"/>
  <c r="AZ697" i="26" s="1"/>
  <c r="AD697" i="26"/>
  <c r="AF697" i="26" s="1"/>
  <c r="AI697" i="26" s="1"/>
  <c r="W697" i="26"/>
  <c r="AP696" i="26"/>
  <c r="AR696" i="26" s="1"/>
  <c r="AU696" i="26" s="1"/>
  <c r="AZ696" i="26" s="1"/>
  <c r="AD696" i="26"/>
  <c r="AF696" i="26" s="1"/>
  <c r="AI696" i="26" s="1"/>
  <c r="W696" i="26"/>
  <c r="AP695" i="26"/>
  <c r="AR695" i="26" s="1"/>
  <c r="AU695" i="26" s="1"/>
  <c r="AZ695" i="26" s="1"/>
  <c r="AD695" i="26"/>
  <c r="AF695" i="26" s="1"/>
  <c r="AI695" i="26" s="1"/>
  <c r="W695" i="26"/>
  <c r="AP694" i="26"/>
  <c r="AR694" i="26" s="1"/>
  <c r="AU694" i="26" s="1"/>
  <c r="AZ694" i="26" s="1"/>
  <c r="AD694" i="26"/>
  <c r="AF694" i="26" s="1"/>
  <c r="AI694" i="26" s="1"/>
  <c r="W694" i="26"/>
  <c r="AP693" i="26"/>
  <c r="AR693" i="26" s="1"/>
  <c r="AU693" i="26" s="1"/>
  <c r="AZ693" i="26" s="1"/>
  <c r="AD693" i="26"/>
  <c r="AF693" i="26" s="1"/>
  <c r="AI693" i="26" s="1"/>
  <c r="W693" i="26"/>
  <c r="AP692" i="26"/>
  <c r="AR692" i="26" s="1"/>
  <c r="AU692" i="26" s="1"/>
  <c r="AZ692" i="26" s="1"/>
  <c r="AD692" i="26"/>
  <c r="AF692" i="26" s="1"/>
  <c r="AI692" i="26" s="1"/>
  <c r="W692" i="26"/>
  <c r="AP691" i="26"/>
  <c r="AR691" i="26" s="1"/>
  <c r="AU691" i="26" s="1"/>
  <c r="AZ691" i="26" s="1"/>
  <c r="AD691" i="26"/>
  <c r="AF691" i="26" s="1"/>
  <c r="AI691" i="26" s="1"/>
  <c r="W691" i="26"/>
  <c r="AP690" i="26"/>
  <c r="AR690" i="26" s="1"/>
  <c r="AU690" i="26" s="1"/>
  <c r="AZ690" i="26" s="1"/>
  <c r="AD690" i="26"/>
  <c r="AF690" i="26" s="1"/>
  <c r="AI690" i="26" s="1"/>
  <c r="W690" i="26"/>
  <c r="AP689" i="26"/>
  <c r="AR689" i="26" s="1"/>
  <c r="AU689" i="26" s="1"/>
  <c r="AZ689" i="26" s="1"/>
  <c r="AD689" i="26"/>
  <c r="AF689" i="26" s="1"/>
  <c r="AI689" i="26" s="1"/>
  <c r="W689" i="26"/>
  <c r="AP688" i="26"/>
  <c r="AR688" i="26" s="1"/>
  <c r="AU688" i="26" s="1"/>
  <c r="AZ688" i="26" s="1"/>
  <c r="AD688" i="26"/>
  <c r="AF688" i="26" s="1"/>
  <c r="AI688" i="26" s="1"/>
  <c r="W688" i="26"/>
  <c r="AP687" i="26"/>
  <c r="AR687" i="26" s="1"/>
  <c r="AU687" i="26" s="1"/>
  <c r="AZ687" i="26" s="1"/>
  <c r="AD687" i="26"/>
  <c r="AF687" i="26" s="1"/>
  <c r="AI687" i="26" s="1"/>
  <c r="W687" i="26"/>
  <c r="AP686" i="26"/>
  <c r="AR686" i="26" s="1"/>
  <c r="AU686" i="26" s="1"/>
  <c r="AZ686" i="26" s="1"/>
  <c r="AD686" i="26"/>
  <c r="AF686" i="26" s="1"/>
  <c r="AI686" i="26" s="1"/>
  <c r="W686" i="26"/>
  <c r="AP685" i="26"/>
  <c r="AR685" i="26" s="1"/>
  <c r="AU685" i="26" s="1"/>
  <c r="AZ685" i="26" s="1"/>
  <c r="AD685" i="26"/>
  <c r="AF685" i="26" s="1"/>
  <c r="AI685" i="26" s="1"/>
  <c r="W685" i="26"/>
  <c r="AP684" i="26"/>
  <c r="AR684" i="26" s="1"/>
  <c r="AU684" i="26" s="1"/>
  <c r="AZ684" i="26" s="1"/>
  <c r="AD684" i="26"/>
  <c r="AF684" i="26" s="1"/>
  <c r="AI684" i="26" s="1"/>
  <c r="W684" i="26"/>
  <c r="AP683" i="26"/>
  <c r="AR683" i="26" s="1"/>
  <c r="AU683" i="26" s="1"/>
  <c r="AZ683" i="26" s="1"/>
  <c r="AD683" i="26"/>
  <c r="AF683" i="26" s="1"/>
  <c r="AI683" i="26" s="1"/>
  <c r="W683" i="26"/>
  <c r="AP682" i="26"/>
  <c r="AR682" i="26" s="1"/>
  <c r="AU682" i="26" s="1"/>
  <c r="AZ682" i="26" s="1"/>
  <c r="AD682" i="26"/>
  <c r="AF682" i="26" s="1"/>
  <c r="AI682" i="26" s="1"/>
  <c r="W682" i="26"/>
  <c r="AP681" i="26"/>
  <c r="AR681" i="26" s="1"/>
  <c r="AU681" i="26" s="1"/>
  <c r="AZ681" i="26" s="1"/>
  <c r="AD681" i="26"/>
  <c r="AF681" i="26" s="1"/>
  <c r="AI681" i="26" s="1"/>
  <c r="W681" i="26"/>
  <c r="AP680" i="26"/>
  <c r="AR680" i="26" s="1"/>
  <c r="AU680" i="26" s="1"/>
  <c r="AZ680" i="26" s="1"/>
  <c r="AD680" i="26"/>
  <c r="AF680" i="26" s="1"/>
  <c r="AI680" i="26" s="1"/>
  <c r="W680" i="26"/>
  <c r="AP679" i="26"/>
  <c r="AR679" i="26" s="1"/>
  <c r="AU679" i="26" s="1"/>
  <c r="AZ679" i="26" s="1"/>
  <c r="AD679" i="26"/>
  <c r="AF679" i="26" s="1"/>
  <c r="AI679" i="26" s="1"/>
  <c r="W679" i="26"/>
  <c r="AP678" i="26"/>
  <c r="AR678" i="26" s="1"/>
  <c r="AU678" i="26" s="1"/>
  <c r="AZ678" i="26" s="1"/>
  <c r="AD678" i="26"/>
  <c r="AF678" i="26" s="1"/>
  <c r="AI678" i="26" s="1"/>
  <c r="W678" i="26"/>
  <c r="AP677" i="26"/>
  <c r="AR677" i="26" s="1"/>
  <c r="AU677" i="26" s="1"/>
  <c r="AZ677" i="26" s="1"/>
  <c r="AD677" i="26"/>
  <c r="AF677" i="26" s="1"/>
  <c r="AI677" i="26" s="1"/>
  <c r="W677" i="26"/>
  <c r="AP676" i="26"/>
  <c r="AR676" i="26" s="1"/>
  <c r="AU676" i="26" s="1"/>
  <c r="AZ676" i="26" s="1"/>
  <c r="AD676" i="26"/>
  <c r="AF676" i="26" s="1"/>
  <c r="AI676" i="26" s="1"/>
  <c r="W676" i="26"/>
  <c r="AP675" i="26"/>
  <c r="AR675" i="26" s="1"/>
  <c r="AU675" i="26" s="1"/>
  <c r="AZ675" i="26" s="1"/>
  <c r="AD675" i="26"/>
  <c r="AF675" i="26" s="1"/>
  <c r="AI675" i="26" s="1"/>
  <c r="W675" i="26"/>
  <c r="AP674" i="26"/>
  <c r="AR674" i="26" s="1"/>
  <c r="AU674" i="26" s="1"/>
  <c r="AZ674" i="26" s="1"/>
  <c r="AF674" i="26"/>
  <c r="AI674" i="26" s="1"/>
  <c r="AD674" i="26"/>
  <c r="W674" i="26"/>
  <c r="AP673" i="26"/>
  <c r="AR673" i="26" s="1"/>
  <c r="AU673" i="26" s="1"/>
  <c r="AZ673" i="26" s="1"/>
  <c r="AD673" i="26"/>
  <c r="AF673" i="26" s="1"/>
  <c r="AI673" i="26" s="1"/>
  <c r="W673" i="26"/>
  <c r="AP672" i="26"/>
  <c r="AR672" i="26" s="1"/>
  <c r="AU672" i="26" s="1"/>
  <c r="AZ672" i="26" s="1"/>
  <c r="AD672" i="26"/>
  <c r="AF672" i="26" s="1"/>
  <c r="AI672" i="26" s="1"/>
  <c r="W672" i="26"/>
  <c r="AP671" i="26"/>
  <c r="AR671" i="26" s="1"/>
  <c r="AU671" i="26" s="1"/>
  <c r="AZ671" i="26" s="1"/>
  <c r="AD671" i="26"/>
  <c r="AF671" i="26" s="1"/>
  <c r="AI671" i="26" s="1"/>
  <c r="W671" i="26"/>
  <c r="AP670" i="26"/>
  <c r="AR670" i="26" s="1"/>
  <c r="AU670" i="26" s="1"/>
  <c r="AZ670" i="26" s="1"/>
  <c r="AF670" i="26"/>
  <c r="AI670" i="26" s="1"/>
  <c r="AD670" i="26"/>
  <c r="W670" i="26"/>
  <c r="AP669" i="26"/>
  <c r="AR669" i="26" s="1"/>
  <c r="AU669" i="26" s="1"/>
  <c r="AZ669" i="26" s="1"/>
  <c r="AD669" i="26"/>
  <c r="AF669" i="26" s="1"/>
  <c r="AI669" i="26" s="1"/>
  <c r="W669" i="26"/>
  <c r="AP668" i="26"/>
  <c r="AR668" i="26" s="1"/>
  <c r="AU668" i="26" s="1"/>
  <c r="AZ668" i="26" s="1"/>
  <c r="AD668" i="26"/>
  <c r="AF668" i="26" s="1"/>
  <c r="AI668" i="26" s="1"/>
  <c r="W668" i="26"/>
  <c r="AP667" i="26"/>
  <c r="AR667" i="26" s="1"/>
  <c r="AU667" i="26" s="1"/>
  <c r="AZ667" i="26" s="1"/>
  <c r="AD667" i="26"/>
  <c r="AF667" i="26" s="1"/>
  <c r="AI667" i="26" s="1"/>
  <c r="W667" i="26"/>
  <c r="AP666" i="26"/>
  <c r="AR666" i="26" s="1"/>
  <c r="AU666" i="26" s="1"/>
  <c r="AZ666" i="26" s="1"/>
  <c r="AF666" i="26"/>
  <c r="AI666" i="26" s="1"/>
  <c r="AD666" i="26"/>
  <c r="W666" i="26"/>
  <c r="AP665" i="26"/>
  <c r="AR665" i="26" s="1"/>
  <c r="AU665" i="26" s="1"/>
  <c r="AZ665" i="26" s="1"/>
  <c r="AD665" i="26"/>
  <c r="AF665" i="26" s="1"/>
  <c r="AI665" i="26" s="1"/>
  <c r="W665" i="26"/>
  <c r="AP664" i="26"/>
  <c r="AR664" i="26" s="1"/>
  <c r="AU664" i="26" s="1"/>
  <c r="AZ664" i="26" s="1"/>
  <c r="AD664" i="26"/>
  <c r="AF664" i="26" s="1"/>
  <c r="AI664" i="26" s="1"/>
  <c r="W664" i="26"/>
  <c r="AP663" i="26"/>
  <c r="AR663" i="26" s="1"/>
  <c r="AU663" i="26" s="1"/>
  <c r="AZ663" i="26" s="1"/>
  <c r="AD663" i="26"/>
  <c r="AF663" i="26" s="1"/>
  <c r="AI663" i="26" s="1"/>
  <c r="W663" i="26"/>
  <c r="AP662" i="26"/>
  <c r="AR662" i="26" s="1"/>
  <c r="AU662" i="26" s="1"/>
  <c r="AZ662" i="26" s="1"/>
  <c r="AF662" i="26"/>
  <c r="AI662" i="26" s="1"/>
  <c r="AD662" i="26"/>
  <c r="W662" i="26"/>
  <c r="AP661" i="26"/>
  <c r="AR661" i="26" s="1"/>
  <c r="AU661" i="26" s="1"/>
  <c r="AZ661" i="26" s="1"/>
  <c r="AD661" i="26"/>
  <c r="AF661" i="26" s="1"/>
  <c r="AI661" i="26" s="1"/>
  <c r="W661" i="26"/>
  <c r="AP660" i="26"/>
  <c r="AR660" i="26" s="1"/>
  <c r="AU660" i="26" s="1"/>
  <c r="AZ660" i="26" s="1"/>
  <c r="AD660" i="26"/>
  <c r="AF660" i="26" s="1"/>
  <c r="AI660" i="26" s="1"/>
  <c r="W660" i="26"/>
  <c r="AP659" i="26"/>
  <c r="AR659" i="26" s="1"/>
  <c r="AU659" i="26" s="1"/>
  <c r="AZ659" i="26" s="1"/>
  <c r="AD659" i="26"/>
  <c r="AF659" i="26" s="1"/>
  <c r="AI659" i="26" s="1"/>
  <c r="W659" i="26"/>
  <c r="AP658" i="26"/>
  <c r="AR658" i="26" s="1"/>
  <c r="AU658" i="26" s="1"/>
  <c r="AZ658" i="26" s="1"/>
  <c r="AF658" i="26"/>
  <c r="AI658" i="26" s="1"/>
  <c r="AD658" i="26"/>
  <c r="W658" i="26"/>
  <c r="AP657" i="26"/>
  <c r="AR657" i="26" s="1"/>
  <c r="AU657" i="26" s="1"/>
  <c r="AZ657" i="26" s="1"/>
  <c r="AD657" i="26"/>
  <c r="AF657" i="26" s="1"/>
  <c r="AI657" i="26" s="1"/>
  <c r="W657" i="26"/>
  <c r="AP656" i="26"/>
  <c r="AR656" i="26" s="1"/>
  <c r="AU656" i="26" s="1"/>
  <c r="AZ656" i="26" s="1"/>
  <c r="AD656" i="26"/>
  <c r="AF656" i="26" s="1"/>
  <c r="AI656" i="26" s="1"/>
  <c r="W656" i="26"/>
  <c r="AP655" i="26"/>
  <c r="AR655" i="26" s="1"/>
  <c r="AU655" i="26" s="1"/>
  <c r="AZ655" i="26" s="1"/>
  <c r="AD655" i="26"/>
  <c r="AF655" i="26" s="1"/>
  <c r="AI655" i="26" s="1"/>
  <c r="W655" i="26"/>
  <c r="AP654" i="26"/>
  <c r="AR654" i="26" s="1"/>
  <c r="AU654" i="26" s="1"/>
  <c r="AZ654" i="26" s="1"/>
  <c r="AF654" i="26"/>
  <c r="AI654" i="26" s="1"/>
  <c r="AD654" i="26"/>
  <c r="W654" i="26"/>
  <c r="AP653" i="26"/>
  <c r="AR653" i="26" s="1"/>
  <c r="AU653" i="26" s="1"/>
  <c r="AZ653" i="26" s="1"/>
  <c r="AD653" i="26"/>
  <c r="AF653" i="26" s="1"/>
  <c r="AI653" i="26" s="1"/>
  <c r="W653" i="26"/>
  <c r="AP652" i="26"/>
  <c r="AR652" i="26" s="1"/>
  <c r="AU652" i="26" s="1"/>
  <c r="AZ652" i="26" s="1"/>
  <c r="AD652" i="26"/>
  <c r="AF652" i="26" s="1"/>
  <c r="AI652" i="26" s="1"/>
  <c r="W652" i="26"/>
  <c r="AP651" i="26"/>
  <c r="AR651" i="26" s="1"/>
  <c r="AU651" i="26" s="1"/>
  <c r="AZ651" i="26" s="1"/>
  <c r="AD651" i="26"/>
  <c r="AF651" i="26" s="1"/>
  <c r="AI651" i="26" s="1"/>
  <c r="W651" i="26"/>
  <c r="AP650" i="26"/>
  <c r="AR650" i="26" s="1"/>
  <c r="AU650" i="26" s="1"/>
  <c r="AZ650" i="26" s="1"/>
  <c r="AF650" i="26"/>
  <c r="AI650" i="26" s="1"/>
  <c r="AD650" i="26"/>
  <c r="W650" i="26"/>
  <c r="AP649" i="26"/>
  <c r="AR649" i="26" s="1"/>
  <c r="AU649" i="26" s="1"/>
  <c r="AZ649" i="26" s="1"/>
  <c r="AD649" i="26"/>
  <c r="AF649" i="26" s="1"/>
  <c r="AI649" i="26" s="1"/>
  <c r="W649" i="26"/>
  <c r="AP648" i="26"/>
  <c r="AR648" i="26" s="1"/>
  <c r="AU648" i="26" s="1"/>
  <c r="AZ648" i="26" s="1"/>
  <c r="AD648" i="26"/>
  <c r="AF648" i="26" s="1"/>
  <c r="AI648" i="26" s="1"/>
  <c r="W648" i="26"/>
  <c r="AP647" i="26"/>
  <c r="AR647" i="26" s="1"/>
  <c r="AU647" i="26" s="1"/>
  <c r="AZ647" i="26" s="1"/>
  <c r="AD647" i="26"/>
  <c r="AF647" i="26" s="1"/>
  <c r="AI647" i="26" s="1"/>
  <c r="W647" i="26"/>
  <c r="AP646" i="26"/>
  <c r="AR646" i="26" s="1"/>
  <c r="AU646" i="26" s="1"/>
  <c r="AZ646" i="26" s="1"/>
  <c r="AF646" i="26"/>
  <c r="AI646" i="26" s="1"/>
  <c r="AD646" i="26"/>
  <c r="W646" i="26"/>
  <c r="AP645" i="26"/>
  <c r="AR645" i="26" s="1"/>
  <c r="AU645" i="26" s="1"/>
  <c r="AZ645" i="26" s="1"/>
  <c r="AD645" i="26"/>
  <c r="AF645" i="26" s="1"/>
  <c r="AI645" i="26" s="1"/>
  <c r="W645" i="26"/>
  <c r="AP644" i="26"/>
  <c r="AR644" i="26" s="1"/>
  <c r="AU644" i="26" s="1"/>
  <c r="AZ644" i="26" s="1"/>
  <c r="AD644" i="26"/>
  <c r="AF644" i="26" s="1"/>
  <c r="AI644" i="26" s="1"/>
  <c r="W644" i="26"/>
  <c r="AP643" i="26"/>
  <c r="AR643" i="26" s="1"/>
  <c r="AU643" i="26" s="1"/>
  <c r="AZ643" i="26" s="1"/>
  <c r="AD643" i="26"/>
  <c r="AF643" i="26" s="1"/>
  <c r="AI643" i="26" s="1"/>
  <c r="W643" i="26"/>
  <c r="AP642" i="26"/>
  <c r="AR642" i="26" s="1"/>
  <c r="AU642" i="26" s="1"/>
  <c r="AZ642" i="26" s="1"/>
  <c r="AF642" i="26"/>
  <c r="AI642" i="26" s="1"/>
  <c r="AD642" i="26"/>
  <c r="W642" i="26"/>
  <c r="AP641" i="26"/>
  <c r="AR641" i="26" s="1"/>
  <c r="AU641" i="26" s="1"/>
  <c r="AZ641" i="26" s="1"/>
  <c r="AD641" i="26"/>
  <c r="AF641" i="26" s="1"/>
  <c r="AI641" i="26" s="1"/>
  <c r="W641" i="26"/>
  <c r="AP640" i="26"/>
  <c r="AR640" i="26" s="1"/>
  <c r="AU640" i="26" s="1"/>
  <c r="AZ640" i="26" s="1"/>
  <c r="AD640" i="26"/>
  <c r="AF640" i="26" s="1"/>
  <c r="AI640" i="26" s="1"/>
  <c r="W640" i="26"/>
  <c r="AP639" i="26"/>
  <c r="AR639" i="26" s="1"/>
  <c r="AU639" i="26" s="1"/>
  <c r="AZ639" i="26" s="1"/>
  <c r="AD639" i="26"/>
  <c r="AF639" i="26" s="1"/>
  <c r="AI639" i="26" s="1"/>
  <c r="W639" i="26"/>
  <c r="AP638" i="26"/>
  <c r="AR638" i="26" s="1"/>
  <c r="AU638" i="26" s="1"/>
  <c r="AZ638" i="26" s="1"/>
  <c r="AF638" i="26"/>
  <c r="AI638" i="26" s="1"/>
  <c r="AD638" i="26"/>
  <c r="W638" i="26"/>
  <c r="AP637" i="26"/>
  <c r="AR637" i="26" s="1"/>
  <c r="AU637" i="26" s="1"/>
  <c r="AZ637" i="26" s="1"/>
  <c r="AD637" i="26"/>
  <c r="AF637" i="26" s="1"/>
  <c r="AI637" i="26" s="1"/>
  <c r="W637" i="26"/>
  <c r="AP636" i="26"/>
  <c r="AR636" i="26" s="1"/>
  <c r="AU636" i="26" s="1"/>
  <c r="AZ636" i="26" s="1"/>
  <c r="AD636" i="26"/>
  <c r="AF636" i="26" s="1"/>
  <c r="AI636" i="26" s="1"/>
  <c r="W636" i="26"/>
  <c r="AP635" i="26"/>
  <c r="AR635" i="26" s="1"/>
  <c r="AU635" i="26" s="1"/>
  <c r="AZ635" i="26" s="1"/>
  <c r="AD635" i="26"/>
  <c r="AF635" i="26" s="1"/>
  <c r="AI635" i="26" s="1"/>
  <c r="W635" i="26"/>
  <c r="AP634" i="26"/>
  <c r="AR634" i="26" s="1"/>
  <c r="AU634" i="26" s="1"/>
  <c r="AZ634" i="26" s="1"/>
  <c r="AF634" i="26"/>
  <c r="AI634" i="26" s="1"/>
  <c r="AD634" i="26"/>
  <c r="W634" i="26"/>
  <c r="AP633" i="26"/>
  <c r="AR633" i="26" s="1"/>
  <c r="AU633" i="26" s="1"/>
  <c r="AZ633" i="26" s="1"/>
  <c r="AD633" i="26"/>
  <c r="AF633" i="26" s="1"/>
  <c r="AI633" i="26" s="1"/>
  <c r="W633" i="26"/>
  <c r="AP632" i="26"/>
  <c r="AR632" i="26" s="1"/>
  <c r="AU632" i="26" s="1"/>
  <c r="AZ632" i="26" s="1"/>
  <c r="AD632" i="26"/>
  <c r="AF632" i="26" s="1"/>
  <c r="AI632" i="26" s="1"/>
  <c r="W632" i="26"/>
  <c r="AP631" i="26"/>
  <c r="AR631" i="26" s="1"/>
  <c r="AU631" i="26" s="1"/>
  <c r="AZ631" i="26" s="1"/>
  <c r="AD631" i="26"/>
  <c r="AF631" i="26" s="1"/>
  <c r="AI631" i="26" s="1"/>
  <c r="W631" i="26"/>
  <c r="AP630" i="26"/>
  <c r="AR630" i="26" s="1"/>
  <c r="AU630" i="26" s="1"/>
  <c r="AZ630" i="26" s="1"/>
  <c r="AF630" i="26"/>
  <c r="AI630" i="26" s="1"/>
  <c r="AD630" i="26"/>
  <c r="W630" i="26"/>
  <c r="AP629" i="26"/>
  <c r="AR629" i="26" s="1"/>
  <c r="AU629" i="26" s="1"/>
  <c r="AZ629" i="26" s="1"/>
  <c r="AD629" i="26"/>
  <c r="AF629" i="26" s="1"/>
  <c r="AI629" i="26" s="1"/>
  <c r="W629" i="26"/>
  <c r="AP628" i="26"/>
  <c r="AR628" i="26" s="1"/>
  <c r="AU628" i="26" s="1"/>
  <c r="AZ628" i="26" s="1"/>
  <c r="AD628" i="26"/>
  <c r="AF628" i="26" s="1"/>
  <c r="AI628" i="26" s="1"/>
  <c r="W628" i="26"/>
  <c r="AP627" i="26"/>
  <c r="AR627" i="26" s="1"/>
  <c r="AU627" i="26" s="1"/>
  <c r="AZ627" i="26" s="1"/>
  <c r="AD627" i="26"/>
  <c r="AF627" i="26" s="1"/>
  <c r="AI627" i="26" s="1"/>
  <c r="W627" i="26"/>
  <c r="AP626" i="26"/>
  <c r="AR626" i="26" s="1"/>
  <c r="AU626" i="26" s="1"/>
  <c r="AZ626" i="26" s="1"/>
  <c r="AF626" i="26"/>
  <c r="AI626" i="26" s="1"/>
  <c r="AD626" i="26"/>
  <c r="W626" i="26"/>
  <c r="AP625" i="26"/>
  <c r="AR625" i="26" s="1"/>
  <c r="AU625" i="26" s="1"/>
  <c r="AZ625" i="26" s="1"/>
  <c r="AD625" i="26"/>
  <c r="AF625" i="26" s="1"/>
  <c r="AI625" i="26" s="1"/>
  <c r="W625" i="26"/>
  <c r="AP624" i="26"/>
  <c r="AR624" i="26" s="1"/>
  <c r="AU624" i="26" s="1"/>
  <c r="AZ624" i="26" s="1"/>
  <c r="AD624" i="26"/>
  <c r="AF624" i="26" s="1"/>
  <c r="AI624" i="26" s="1"/>
  <c r="W624" i="26"/>
  <c r="AP623" i="26"/>
  <c r="AR623" i="26" s="1"/>
  <c r="AU623" i="26" s="1"/>
  <c r="AZ623" i="26" s="1"/>
  <c r="AD623" i="26"/>
  <c r="AF623" i="26" s="1"/>
  <c r="AI623" i="26" s="1"/>
  <c r="W623" i="26"/>
  <c r="AP622" i="26"/>
  <c r="AR622" i="26" s="1"/>
  <c r="AU622" i="26" s="1"/>
  <c r="AZ622" i="26" s="1"/>
  <c r="AF622" i="26"/>
  <c r="AI622" i="26" s="1"/>
  <c r="AD622" i="26"/>
  <c r="W622" i="26"/>
  <c r="AP621" i="26"/>
  <c r="AR621" i="26" s="1"/>
  <c r="AU621" i="26" s="1"/>
  <c r="AZ621" i="26" s="1"/>
  <c r="AD621" i="26"/>
  <c r="AF621" i="26" s="1"/>
  <c r="AI621" i="26" s="1"/>
  <c r="W621" i="26"/>
  <c r="AP620" i="26"/>
  <c r="AR620" i="26" s="1"/>
  <c r="AU620" i="26" s="1"/>
  <c r="AZ620" i="26" s="1"/>
  <c r="AD620" i="26"/>
  <c r="AF620" i="26" s="1"/>
  <c r="AI620" i="26" s="1"/>
  <c r="W620" i="26"/>
  <c r="AP619" i="26"/>
  <c r="AR619" i="26" s="1"/>
  <c r="AU619" i="26" s="1"/>
  <c r="AZ619" i="26" s="1"/>
  <c r="AD619" i="26"/>
  <c r="AF619" i="26" s="1"/>
  <c r="AI619" i="26" s="1"/>
  <c r="W619" i="26"/>
  <c r="AP618" i="26"/>
  <c r="AR618" i="26" s="1"/>
  <c r="AU618" i="26" s="1"/>
  <c r="AZ618" i="26" s="1"/>
  <c r="AF618" i="26"/>
  <c r="AI618" i="26" s="1"/>
  <c r="AD618" i="26"/>
  <c r="W618" i="26"/>
  <c r="AP617" i="26"/>
  <c r="AR617" i="26" s="1"/>
  <c r="AU617" i="26" s="1"/>
  <c r="AZ617" i="26" s="1"/>
  <c r="AD617" i="26"/>
  <c r="AF617" i="26" s="1"/>
  <c r="AI617" i="26" s="1"/>
  <c r="W617" i="26"/>
  <c r="AP616" i="26"/>
  <c r="AR616" i="26" s="1"/>
  <c r="AU616" i="26" s="1"/>
  <c r="AZ616" i="26" s="1"/>
  <c r="AD616" i="26"/>
  <c r="AF616" i="26" s="1"/>
  <c r="AI616" i="26" s="1"/>
  <c r="W616" i="26"/>
  <c r="AP615" i="26"/>
  <c r="AR615" i="26" s="1"/>
  <c r="AU615" i="26" s="1"/>
  <c r="AZ615" i="26" s="1"/>
  <c r="AD615" i="26"/>
  <c r="AF615" i="26" s="1"/>
  <c r="AI615" i="26" s="1"/>
  <c r="W615" i="26"/>
  <c r="AP614" i="26"/>
  <c r="AR614" i="26" s="1"/>
  <c r="AU614" i="26" s="1"/>
  <c r="AZ614" i="26" s="1"/>
  <c r="AF614" i="26"/>
  <c r="AI614" i="26" s="1"/>
  <c r="AD614" i="26"/>
  <c r="W614" i="26"/>
  <c r="AP613" i="26"/>
  <c r="AR613" i="26" s="1"/>
  <c r="AU613" i="26" s="1"/>
  <c r="AZ613" i="26" s="1"/>
  <c r="AD613" i="26"/>
  <c r="AF613" i="26" s="1"/>
  <c r="AI613" i="26" s="1"/>
  <c r="W613" i="26"/>
  <c r="AP612" i="26"/>
  <c r="AR612" i="26" s="1"/>
  <c r="AU612" i="26" s="1"/>
  <c r="AZ612" i="26" s="1"/>
  <c r="AD612" i="26"/>
  <c r="AF612" i="26" s="1"/>
  <c r="AI612" i="26" s="1"/>
  <c r="W612" i="26"/>
  <c r="AP611" i="26"/>
  <c r="AR611" i="26" s="1"/>
  <c r="AU611" i="26" s="1"/>
  <c r="AZ611" i="26" s="1"/>
  <c r="AD611" i="26"/>
  <c r="AF611" i="26" s="1"/>
  <c r="AI611" i="26" s="1"/>
  <c r="W611" i="26"/>
  <c r="AP610" i="26"/>
  <c r="AR610" i="26" s="1"/>
  <c r="AU610" i="26" s="1"/>
  <c r="AZ610" i="26" s="1"/>
  <c r="AD610" i="26"/>
  <c r="AF610" i="26" s="1"/>
  <c r="AI610" i="26" s="1"/>
  <c r="W610" i="26"/>
  <c r="AP609" i="26"/>
  <c r="AR609" i="26" s="1"/>
  <c r="AU609" i="26" s="1"/>
  <c r="AZ609" i="26" s="1"/>
  <c r="AD609" i="26"/>
  <c r="AF609" i="26" s="1"/>
  <c r="AI609" i="26" s="1"/>
  <c r="W609" i="26"/>
  <c r="AP608" i="26"/>
  <c r="AR608" i="26" s="1"/>
  <c r="AU608" i="26" s="1"/>
  <c r="AZ608" i="26" s="1"/>
  <c r="AD608" i="26"/>
  <c r="AF608" i="26" s="1"/>
  <c r="AI608" i="26" s="1"/>
  <c r="W608" i="26"/>
  <c r="AP607" i="26"/>
  <c r="AR607" i="26" s="1"/>
  <c r="AU607" i="26" s="1"/>
  <c r="AZ607" i="26" s="1"/>
  <c r="AF607" i="26"/>
  <c r="AI607" i="26" s="1"/>
  <c r="AD607" i="26"/>
  <c r="W607" i="26"/>
  <c r="AP606" i="26"/>
  <c r="AR606" i="26" s="1"/>
  <c r="AU606" i="26" s="1"/>
  <c r="AZ606" i="26" s="1"/>
  <c r="AD606" i="26"/>
  <c r="AF606" i="26" s="1"/>
  <c r="AI606" i="26" s="1"/>
  <c r="W606" i="26"/>
  <c r="AP605" i="26"/>
  <c r="AR605" i="26" s="1"/>
  <c r="AU605" i="26" s="1"/>
  <c r="AZ605" i="26" s="1"/>
  <c r="AD605" i="26"/>
  <c r="AF605" i="26" s="1"/>
  <c r="AI605" i="26" s="1"/>
  <c r="W605" i="26"/>
  <c r="AP604" i="26"/>
  <c r="AR604" i="26" s="1"/>
  <c r="AU604" i="26" s="1"/>
  <c r="AZ604" i="26" s="1"/>
  <c r="AD604" i="26"/>
  <c r="AF604" i="26" s="1"/>
  <c r="AI604" i="26" s="1"/>
  <c r="W604" i="26"/>
  <c r="AP603" i="26"/>
  <c r="AR603" i="26" s="1"/>
  <c r="AU603" i="26" s="1"/>
  <c r="AZ603" i="26" s="1"/>
  <c r="AF603" i="26"/>
  <c r="AI603" i="26" s="1"/>
  <c r="AD603" i="26"/>
  <c r="W603" i="26"/>
  <c r="AP602" i="26"/>
  <c r="AR602" i="26" s="1"/>
  <c r="AU602" i="26" s="1"/>
  <c r="AZ602" i="26" s="1"/>
  <c r="AD602" i="26"/>
  <c r="AF602" i="26" s="1"/>
  <c r="AI602" i="26" s="1"/>
  <c r="W602" i="26"/>
  <c r="AP601" i="26"/>
  <c r="AR601" i="26" s="1"/>
  <c r="AU601" i="26" s="1"/>
  <c r="AZ601" i="26" s="1"/>
  <c r="AD601" i="26"/>
  <c r="AF601" i="26" s="1"/>
  <c r="AI601" i="26" s="1"/>
  <c r="W601" i="26"/>
  <c r="AP600" i="26"/>
  <c r="AR600" i="26" s="1"/>
  <c r="AU600" i="26" s="1"/>
  <c r="AZ600" i="26" s="1"/>
  <c r="AD600" i="26"/>
  <c r="AF600" i="26" s="1"/>
  <c r="AI600" i="26" s="1"/>
  <c r="W600" i="26"/>
  <c r="AP599" i="26"/>
  <c r="AR599" i="26" s="1"/>
  <c r="AU599" i="26" s="1"/>
  <c r="AZ599" i="26" s="1"/>
  <c r="AF599" i="26"/>
  <c r="AI599" i="26" s="1"/>
  <c r="AD599" i="26"/>
  <c r="W599" i="26"/>
  <c r="AP598" i="26"/>
  <c r="AR598" i="26" s="1"/>
  <c r="AU598" i="26" s="1"/>
  <c r="AZ598" i="26" s="1"/>
  <c r="AD598" i="26"/>
  <c r="AF598" i="26" s="1"/>
  <c r="AI598" i="26" s="1"/>
  <c r="W598" i="26"/>
  <c r="AP597" i="26"/>
  <c r="AR597" i="26" s="1"/>
  <c r="AU597" i="26" s="1"/>
  <c r="AZ597" i="26" s="1"/>
  <c r="AD597" i="26"/>
  <c r="AF597" i="26" s="1"/>
  <c r="AI597" i="26" s="1"/>
  <c r="W597" i="26"/>
  <c r="AP596" i="26"/>
  <c r="AR596" i="26" s="1"/>
  <c r="AU596" i="26" s="1"/>
  <c r="AZ596" i="26" s="1"/>
  <c r="AD596" i="26"/>
  <c r="AF596" i="26" s="1"/>
  <c r="AI596" i="26" s="1"/>
  <c r="W596" i="26"/>
  <c r="AP595" i="26"/>
  <c r="AR595" i="26" s="1"/>
  <c r="AU595" i="26" s="1"/>
  <c r="AZ595" i="26" s="1"/>
  <c r="AF595" i="26"/>
  <c r="AI595" i="26" s="1"/>
  <c r="AD595" i="26"/>
  <c r="W595" i="26"/>
  <c r="AP594" i="26"/>
  <c r="AR594" i="26" s="1"/>
  <c r="AU594" i="26" s="1"/>
  <c r="AZ594" i="26" s="1"/>
  <c r="AD594" i="26"/>
  <c r="AF594" i="26" s="1"/>
  <c r="AI594" i="26" s="1"/>
  <c r="W594" i="26"/>
  <c r="AP593" i="26"/>
  <c r="AR593" i="26" s="1"/>
  <c r="AU593" i="26" s="1"/>
  <c r="AZ593" i="26" s="1"/>
  <c r="AD593" i="26"/>
  <c r="AF593" i="26" s="1"/>
  <c r="AI593" i="26" s="1"/>
  <c r="W593" i="26"/>
  <c r="AP592" i="26"/>
  <c r="AR592" i="26" s="1"/>
  <c r="AU592" i="26" s="1"/>
  <c r="AZ592" i="26" s="1"/>
  <c r="AD592" i="26"/>
  <c r="AF592" i="26" s="1"/>
  <c r="AI592" i="26" s="1"/>
  <c r="W592" i="26"/>
  <c r="AP591" i="26"/>
  <c r="AR591" i="26" s="1"/>
  <c r="AU591" i="26" s="1"/>
  <c r="AZ591" i="26" s="1"/>
  <c r="AF591" i="26"/>
  <c r="AI591" i="26" s="1"/>
  <c r="AD591" i="26"/>
  <c r="W591" i="26"/>
  <c r="AP590" i="26"/>
  <c r="AR590" i="26" s="1"/>
  <c r="AU590" i="26" s="1"/>
  <c r="AZ590" i="26" s="1"/>
  <c r="AD590" i="26"/>
  <c r="AF590" i="26" s="1"/>
  <c r="AI590" i="26" s="1"/>
  <c r="W590" i="26"/>
  <c r="AP589" i="26"/>
  <c r="AR589" i="26" s="1"/>
  <c r="AU589" i="26" s="1"/>
  <c r="AZ589" i="26" s="1"/>
  <c r="AD589" i="26"/>
  <c r="AF589" i="26" s="1"/>
  <c r="AI589" i="26" s="1"/>
  <c r="W589" i="26"/>
  <c r="AP588" i="26"/>
  <c r="AR588" i="26" s="1"/>
  <c r="AU588" i="26" s="1"/>
  <c r="AZ588" i="26" s="1"/>
  <c r="AD588" i="26"/>
  <c r="AF588" i="26" s="1"/>
  <c r="AI588" i="26" s="1"/>
  <c r="W588" i="26"/>
  <c r="AP587" i="26"/>
  <c r="AR587" i="26" s="1"/>
  <c r="AU587" i="26" s="1"/>
  <c r="AZ587" i="26" s="1"/>
  <c r="AF587" i="26"/>
  <c r="AI587" i="26" s="1"/>
  <c r="AD587" i="26"/>
  <c r="W587" i="26"/>
  <c r="AP586" i="26"/>
  <c r="AR586" i="26" s="1"/>
  <c r="AU586" i="26" s="1"/>
  <c r="AZ586" i="26" s="1"/>
  <c r="AD586" i="26"/>
  <c r="AF586" i="26" s="1"/>
  <c r="AI586" i="26" s="1"/>
  <c r="W586" i="26"/>
  <c r="AP585" i="26"/>
  <c r="AR585" i="26" s="1"/>
  <c r="AU585" i="26" s="1"/>
  <c r="AZ585" i="26" s="1"/>
  <c r="AD585" i="26"/>
  <c r="AF585" i="26" s="1"/>
  <c r="AI585" i="26" s="1"/>
  <c r="W585" i="26"/>
  <c r="AP584" i="26"/>
  <c r="AR584" i="26" s="1"/>
  <c r="AU584" i="26" s="1"/>
  <c r="AZ584" i="26" s="1"/>
  <c r="AD584" i="26"/>
  <c r="AF584" i="26" s="1"/>
  <c r="AI584" i="26" s="1"/>
  <c r="W584" i="26"/>
  <c r="AP583" i="26"/>
  <c r="AR583" i="26" s="1"/>
  <c r="AU583" i="26" s="1"/>
  <c r="AZ583" i="26" s="1"/>
  <c r="AF583" i="26"/>
  <c r="AI583" i="26" s="1"/>
  <c r="AD583" i="26"/>
  <c r="W583" i="26"/>
  <c r="AP582" i="26"/>
  <c r="AR582" i="26" s="1"/>
  <c r="AU582" i="26" s="1"/>
  <c r="AZ582" i="26" s="1"/>
  <c r="AD582" i="26"/>
  <c r="AF582" i="26" s="1"/>
  <c r="AI582" i="26" s="1"/>
  <c r="W582" i="26"/>
  <c r="AP581" i="26"/>
  <c r="AR581" i="26" s="1"/>
  <c r="AU581" i="26" s="1"/>
  <c r="AZ581" i="26" s="1"/>
  <c r="AD581" i="26"/>
  <c r="AF581" i="26" s="1"/>
  <c r="AI581" i="26" s="1"/>
  <c r="W581" i="26"/>
  <c r="AP580" i="26"/>
  <c r="AR580" i="26" s="1"/>
  <c r="AU580" i="26" s="1"/>
  <c r="AZ580" i="26" s="1"/>
  <c r="AD580" i="26"/>
  <c r="AF580" i="26" s="1"/>
  <c r="AI580" i="26" s="1"/>
  <c r="W580" i="26"/>
  <c r="AP579" i="26"/>
  <c r="AR579" i="26" s="1"/>
  <c r="AU579" i="26" s="1"/>
  <c r="AZ579" i="26" s="1"/>
  <c r="AF579" i="26"/>
  <c r="AI579" i="26" s="1"/>
  <c r="AD579" i="26"/>
  <c r="W579" i="26"/>
  <c r="AP578" i="26"/>
  <c r="AR578" i="26" s="1"/>
  <c r="AU578" i="26" s="1"/>
  <c r="AZ578" i="26" s="1"/>
  <c r="AD578" i="26"/>
  <c r="AF578" i="26" s="1"/>
  <c r="AI578" i="26" s="1"/>
  <c r="W578" i="26"/>
  <c r="AP577" i="26"/>
  <c r="AR577" i="26" s="1"/>
  <c r="AU577" i="26" s="1"/>
  <c r="AZ577" i="26" s="1"/>
  <c r="AD577" i="26"/>
  <c r="AF577" i="26" s="1"/>
  <c r="AI577" i="26" s="1"/>
  <c r="W577" i="26"/>
  <c r="AP576" i="26"/>
  <c r="AR576" i="26" s="1"/>
  <c r="AU576" i="26" s="1"/>
  <c r="AZ576" i="26" s="1"/>
  <c r="AD576" i="26"/>
  <c r="AF576" i="26" s="1"/>
  <c r="AI576" i="26" s="1"/>
  <c r="W576" i="26"/>
  <c r="AP575" i="26"/>
  <c r="AR575" i="26" s="1"/>
  <c r="AU575" i="26" s="1"/>
  <c r="AZ575" i="26" s="1"/>
  <c r="AF575" i="26"/>
  <c r="AI575" i="26" s="1"/>
  <c r="AD575" i="26"/>
  <c r="W575" i="26"/>
  <c r="AP574" i="26"/>
  <c r="AR574" i="26" s="1"/>
  <c r="AU574" i="26" s="1"/>
  <c r="AZ574" i="26" s="1"/>
  <c r="AD574" i="26"/>
  <c r="AF574" i="26" s="1"/>
  <c r="AI574" i="26" s="1"/>
  <c r="W574" i="26"/>
  <c r="AP573" i="26"/>
  <c r="AR573" i="26" s="1"/>
  <c r="AU573" i="26" s="1"/>
  <c r="AZ573" i="26" s="1"/>
  <c r="AD573" i="26"/>
  <c r="AF573" i="26" s="1"/>
  <c r="AI573" i="26" s="1"/>
  <c r="W573" i="26"/>
  <c r="AP572" i="26"/>
  <c r="AR572" i="26" s="1"/>
  <c r="AU572" i="26" s="1"/>
  <c r="AZ572" i="26" s="1"/>
  <c r="AD572" i="26"/>
  <c r="AF572" i="26" s="1"/>
  <c r="AI572" i="26" s="1"/>
  <c r="W572" i="26"/>
  <c r="AP571" i="26"/>
  <c r="AR571" i="26" s="1"/>
  <c r="AU571" i="26" s="1"/>
  <c r="AZ571" i="26" s="1"/>
  <c r="AF571" i="26"/>
  <c r="AI571" i="26" s="1"/>
  <c r="AD571" i="26"/>
  <c r="W571" i="26"/>
  <c r="AP570" i="26"/>
  <c r="AR570" i="26" s="1"/>
  <c r="AU570" i="26" s="1"/>
  <c r="AZ570" i="26" s="1"/>
  <c r="AD570" i="26"/>
  <c r="AF570" i="26" s="1"/>
  <c r="AI570" i="26" s="1"/>
  <c r="W570" i="26"/>
  <c r="AP569" i="26"/>
  <c r="AR569" i="26" s="1"/>
  <c r="AU569" i="26" s="1"/>
  <c r="AZ569" i="26" s="1"/>
  <c r="AD569" i="26"/>
  <c r="AF569" i="26" s="1"/>
  <c r="AI569" i="26" s="1"/>
  <c r="W569" i="26"/>
  <c r="AP568" i="26"/>
  <c r="AR568" i="26" s="1"/>
  <c r="AU568" i="26" s="1"/>
  <c r="AZ568" i="26" s="1"/>
  <c r="AD568" i="26"/>
  <c r="AF568" i="26" s="1"/>
  <c r="AI568" i="26" s="1"/>
  <c r="W568" i="26"/>
  <c r="AP567" i="26"/>
  <c r="AR567" i="26" s="1"/>
  <c r="AU567" i="26" s="1"/>
  <c r="AZ567" i="26" s="1"/>
  <c r="AF567" i="26"/>
  <c r="AI567" i="26" s="1"/>
  <c r="AD567" i="26"/>
  <c r="W567" i="26"/>
  <c r="AP566" i="26"/>
  <c r="AR566" i="26" s="1"/>
  <c r="AU566" i="26" s="1"/>
  <c r="AZ566" i="26" s="1"/>
  <c r="AD566" i="26"/>
  <c r="AF566" i="26" s="1"/>
  <c r="AI566" i="26" s="1"/>
  <c r="W566" i="26"/>
  <c r="AP565" i="26"/>
  <c r="AR565" i="26" s="1"/>
  <c r="AU565" i="26" s="1"/>
  <c r="AZ565" i="26" s="1"/>
  <c r="AD565" i="26"/>
  <c r="AF565" i="26" s="1"/>
  <c r="AI565" i="26" s="1"/>
  <c r="W565" i="26"/>
  <c r="AP564" i="26"/>
  <c r="AR564" i="26" s="1"/>
  <c r="AU564" i="26" s="1"/>
  <c r="AZ564" i="26" s="1"/>
  <c r="AD564" i="26"/>
  <c r="AF564" i="26" s="1"/>
  <c r="AI564" i="26" s="1"/>
  <c r="W564" i="26"/>
  <c r="AP563" i="26"/>
  <c r="AR563" i="26" s="1"/>
  <c r="AU563" i="26" s="1"/>
  <c r="AZ563" i="26" s="1"/>
  <c r="AF563" i="26"/>
  <c r="AI563" i="26" s="1"/>
  <c r="AD563" i="26"/>
  <c r="W563" i="26"/>
  <c r="AP562" i="26"/>
  <c r="AR562" i="26" s="1"/>
  <c r="AU562" i="26" s="1"/>
  <c r="AZ562" i="26" s="1"/>
  <c r="AD562" i="26"/>
  <c r="AF562" i="26" s="1"/>
  <c r="AI562" i="26" s="1"/>
  <c r="W562" i="26"/>
  <c r="AP561" i="26"/>
  <c r="AR561" i="26" s="1"/>
  <c r="AU561" i="26" s="1"/>
  <c r="AZ561" i="26" s="1"/>
  <c r="AD561" i="26"/>
  <c r="AF561" i="26" s="1"/>
  <c r="AI561" i="26" s="1"/>
  <c r="W561" i="26"/>
  <c r="AP560" i="26"/>
  <c r="AR560" i="26" s="1"/>
  <c r="AU560" i="26" s="1"/>
  <c r="AZ560" i="26" s="1"/>
  <c r="AD560" i="26"/>
  <c r="AF560" i="26" s="1"/>
  <c r="AI560" i="26" s="1"/>
  <c r="W560" i="26"/>
  <c r="AP559" i="26"/>
  <c r="AR559" i="26" s="1"/>
  <c r="AU559" i="26" s="1"/>
  <c r="AZ559" i="26" s="1"/>
  <c r="AF559" i="26"/>
  <c r="AI559" i="26" s="1"/>
  <c r="AD559" i="26"/>
  <c r="W559" i="26"/>
  <c r="AP558" i="26"/>
  <c r="AR558" i="26" s="1"/>
  <c r="AU558" i="26" s="1"/>
  <c r="AZ558" i="26" s="1"/>
  <c r="AD558" i="26"/>
  <c r="AF558" i="26" s="1"/>
  <c r="AI558" i="26" s="1"/>
  <c r="W558" i="26"/>
  <c r="AP557" i="26"/>
  <c r="AR557" i="26" s="1"/>
  <c r="AU557" i="26" s="1"/>
  <c r="AZ557" i="26" s="1"/>
  <c r="AD557" i="26"/>
  <c r="AF557" i="26" s="1"/>
  <c r="AI557" i="26" s="1"/>
  <c r="W557" i="26"/>
  <c r="AP556" i="26"/>
  <c r="AR556" i="26" s="1"/>
  <c r="AU556" i="26" s="1"/>
  <c r="AZ556" i="26" s="1"/>
  <c r="AD556" i="26"/>
  <c r="AF556" i="26" s="1"/>
  <c r="AI556" i="26" s="1"/>
  <c r="W556" i="26"/>
  <c r="AP555" i="26"/>
  <c r="AR555" i="26" s="1"/>
  <c r="AU555" i="26" s="1"/>
  <c r="AZ555" i="26" s="1"/>
  <c r="AF555" i="26"/>
  <c r="AI555" i="26" s="1"/>
  <c r="AD555" i="26"/>
  <c r="W555" i="26"/>
  <c r="AP554" i="26"/>
  <c r="AR554" i="26" s="1"/>
  <c r="AU554" i="26" s="1"/>
  <c r="AZ554" i="26" s="1"/>
  <c r="AD554" i="26"/>
  <c r="AF554" i="26" s="1"/>
  <c r="AI554" i="26" s="1"/>
  <c r="W554" i="26"/>
  <c r="AP553" i="26"/>
  <c r="AR553" i="26" s="1"/>
  <c r="AU553" i="26" s="1"/>
  <c r="AZ553" i="26" s="1"/>
  <c r="AD553" i="26"/>
  <c r="AF553" i="26" s="1"/>
  <c r="AI553" i="26" s="1"/>
  <c r="W553" i="26"/>
  <c r="AP552" i="26"/>
  <c r="AR552" i="26" s="1"/>
  <c r="AU552" i="26" s="1"/>
  <c r="AZ552" i="26" s="1"/>
  <c r="AD552" i="26"/>
  <c r="AF552" i="26" s="1"/>
  <c r="AI552" i="26" s="1"/>
  <c r="W552" i="26"/>
  <c r="AP551" i="26"/>
  <c r="AR551" i="26" s="1"/>
  <c r="AU551" i="26" s="1"/>
  <c r="AZ551" i="26" s="1"/>
  <c r="AF551" i="26"/>
  <c r="AI551" i="26" s="1"/>
  <c r="AD551" i="26"/>
  <c r="W551" i="26"/>
  <c r="AP550" i="26"/>
  <c r="AR550" i="26" s="1"/>
  <c r="AU550" i="26" s="1"/>
  <c r="AZ550" i="26" s="1"/>
  <c r="AD550" i="26"/>
  <c r="AF550" i="26" s="1"/>
  <c r="AI550" i="26" s="1"/>
  <c r="W550" i="26"/>
  <c r="AP549" i="26"/>
  <c r="AR549" i="26" s="1"/>
  <c r="AU549" i="26" s="1"/>
  <c r="AZ549" i="26" s="1"/>
  <c r="AD549" i="26"/>
  <c r="AF549" i="26" s="1"/>
  <c r="AI549" i="26" s="1"/>
  <c r="W549" i="26"/>
  <c r="AP548" i="26"/>
  <c r="AR548" i="26" s="1"/>
  <c r="AU548" i="26" s="1"/>
  <c r="AZ548" i="26" s="1"/>
  <c r="AD548" i="26"/>
  <c r="AF548" i="26" s="1"/>
  <c r="AI548" i="26" s="1"/>
  <c r="W548" i="26"/>
  <c r="AP547" i="26"/>
  <c r="AR547" i="26" s="1"/>
  <c r="AU547" i="26" s="1"/>
  <c r="AZ547" i="26" s="1"/>
  <c r="AF547" i="26"/>
  <c r="AI547" i="26" s="1"/>
  <c r="AD547" i="26"/>
  <c r="W547" i="26"/>
  <c r="AP546" i="26"/>
  <c r="AR546" i="26" s="1"/>
  <c r="AU546" i="26" s="1"/>
  <c r="AZ546" i="26" s="1"/>
  <c r="AD546" i="26"/>
  <c r="AF546" i="26" s="1"/>
  <c r="AI546" i="26" s="1"/>
  <c r="W546" i="26"/>
  <c r="AP545" i="26"/>
  <c r="AR545" i="26" s="1"/>
  <c r="AU545" i="26" s="1"/>
  <c r="AZ545" i="26" s="1"/>
  <c r="AD545" i="26"/>
  <c r="AF545" i="26" s="1"/>
  <c r="AI545" i="26" s="1"/>
  <c r="W545" i="26"/>
  <c r="AP544" i="26"/>
  <c r="AR544" i="26" s="1"/>
  <c r="AU544" i="26" s="1"/>
  <c r="AZ544" i="26" s="1"/>
  <c r="AD544" i="26"/>
  <c r="AF544" i="26" s="1"/>
  <c r="AI544" i="26" s="1"/>
  <c r="W544" i="26"/>
  <c r="AP543" i="26"/>
  <c r="AR543" i="26" s="1"/>
  <c r="AU543" i="26" s="1"/>
  <c r="AZ543" i="26" s="1"/>
  <c r="AF543" i="26"/>
  <c r="AI543" i="26" s="1"/>
  <c r="AD543" i="26"/>
  <c r="W543" i="26"/>
  <c r="AP542" i="26"/>
  <c r="AR542" i="26" s="1"/>
  <c r="AU542" i="26" s="1"/>
  <c r="AZ542" i="26" s="1"/>
  <c r="AD542" i="26"/>
  <c r="AF542" i="26" s="1"/>
  <c r="AI542" i="26" s="1"/>
  <c r="W542" i="26"/>
  <c r="AP541" i="26"/>
  <c r="AR541" i="26" s="1"/>
  <c r="AU541" i="26" s="1"/>
  <c r="AZ541" i="26" s="1"/>
  <c r="AD541" i="26"/>
  <c r="AF541" i="26" s="1"/>
  <c r="AI541" i="26" s="1"/>
  <c r="W541" i="26"/>
  <c r="AP540" i="26"/>
  <c r="AR540" i="26" s="1"/>
  <c r="AU540" i="26" s="1"/>
  <c r="AZ540" i="26" s="1"/>
  <c r="AD540" i="26"/>
  <c r="AF540" i="26" s="1"/>
  <c r="AI540" i="26" s="1"/>
  <c r="W540" i="26"/>
  <c r="AP539" i="26"/>
  <c r="AR539" i="26" s="1"/>
  <c r="AU539" i="26" s="1"/>
  <c r="AZ539" i="26" s="1"/>
  <c r="AF539" i="26"/>
  <c r="AI539" i="26" s="1"/>
  <c r="AD539" i="26"/>
  <c r="W539" i="26"/>
  <c r="AP538" i="26"/>
  <c r="AR538" i="26" s="1"/>
  <c r="AU538" i="26" s="1"/>
  <c r="AZ538" i="26" s="1"/>
  <c r="AD538" i="26"/>
  <c r="AF538" i="26" s="1"/>
  <c r="AI538" i="26" s="1"/>
  <c r="W538" i="26"/>
  <c r="AP537" i="26"/>
  <c r="AR537" i="26" s="1"/>
  <c r="AU537" i="26" s="1"/>
  <c r="AZ537" i="26" s="1"/>
  <c r="AD537" i="26"/>
  <c r="AF537" i="26" s="1"/>
  <c r="AI537" i="26" s="1"/>
  <c r="W537" i="26"/>
  <c r="AP536" i="26"/>
  <c r="AR536" i="26" s="1"/>
  <c r="AU536" i="26" s="1"/>
  <c r="AZ536" i="26" s="1"/>
  <c r="AD536" i="26"/>
  <c r="AF536" i="26" s="1"/>
  <c r="AI536" i="26" s="1"/>
  <c r="W536" i="26"/>
  <c r="AP535" i="26"/>
  <c r="AR535" i="26" s="1"/>
  <c r="AU535" i="26" s="1"/>
  <c r="AZ535" i="26" s="1"/>
  <c r="AF535" i="26"/>
  <c r="AI535" i="26" s="1"/>
  <c r="AD535" i="26"/>
  <c r="W535" i="26"/>
  <c r="AP534" i="26"/>
  <c r="AR534" i="26" s="1"/>
  <c r="AU534" i="26" s="1"/>
  <c r="AZ534" i="26" s="1"/>
  <c r="AD534" i="26"/>
  <c r="AF534" i="26" s="1"/>
  <c r="AI534" i="26" s="1"/>
  <c r="W534" i="26"/>
  <c r="AP533" i="26"/>
  <c r="AR533" i="26" s="1"/>
  <c r="AU533" i="26" s="1"/>
  <c r="AZ533" i="26" s="1"/>
  <c r="AD533" i="26"/>
  <c r="AF533" i="26" s="1"/>
  <c r="AI533" i="26" s="1"/>
  <c r="W533" i="26"/>
  <c r="AZ532" i="26"/>
  <c r="AP532" i="26"/>
  <c r="AR532" i="26" s="1"/>
  <c r="AU532" i="26" s="1"/>
  <c r="AD532" i="26"/>
  <c r="AF532" i="26" s="1"/>
  <c r="AI532" i="26" s="1"/>
  <c r="W532" i="26"/>
  <c r="AP531" i="26"/>
  <c r="AR531" i="26" s="1"/>
  <c r="AU531" i="26" s="1"/>
  <c r="AZ531" i="26" s="1"/>
  <c r="AD531" i="26"/>
  <c r="AF531" i="26" s="1"/>
  <c r="AI531" i="26" s="1"/>
  <c r="W531" i="26"/>
  <c r="AR530" i="26"/>
  <c r="AU530" i="26" s="1"/>
  <c r="AZ530" i="26" s="1"/>
  <c r="AP530" i="26"/>
  <c r="AD530" i="26"/>
  <c r="AF530" i="26" s="1"/>
  <c r="AI530" i="26" s="1"/>
  <c r="W530" i="26"/>
  <c r="AP529" i="26"/>
  <c r="AR529" i="26" s="1"/>
  <c r="AU529" i="26" s="1"/>
  <c r="AZ529" i="26" s="1"/>
  <c r="AD529" i="26"/>
  <c r="AF529" i="26" s="1"/>
  <c r="AI529" i="26" s="1"/>
  <c r="W529" i="26"/>
  <c r="AP528" i="26"/>
  <c r="AR528" i="26" s="1"/>
  <c r="AU528" i="26" s="1"/>
  <c r="AZ528" i="26" s="1"/>
  <c r="AD528" i="26"/>
  <c r="AF528" i="26" s="1"/>
  <c r="AI528" i="26" s="1"/>
  <c r="W528" i="26"/>
  <c r="AP527" i="26"/>
  <c r="AR527" i="26" s="1"/>
  <c r="AU527" i="26" s="1"/>
  <c r="AZ527" i="26" s="1"/>
  <c r="AD527" i="26"/>
  <c r="AF527" i="26" s="1"/>
  <c r="AI527" i="26" s="1"/>
  <c r="W527" i="26"/>
  <c r="AR526" i="26"/>
  <c r="AU526" i="26" s="1"/>
  <c r="AZ526" i="26" s="1"/>
  <c r="AP526" i="26"/>
  <c r="AD526" i="26"/>
  <c r="AF526" i="26" s="1"/>
  <c r="AI526" i="26" s="1"/>
  <c r="W526" i="26"/>
  <c r="AP525" i="26"/>
  <c r="AR525" i="26" s="1"/>
  <c r="AU525" i="26" s="1"/>
  <c r="AZ525" i="26" s="1"/>
  <c r="AD525" i="26"/>
  <c r="AF525" i="26" s="1"/>
  <c r="AI525" i="26" s="1"/>
  <c r="W525" i="26"/>
  <c r="AP524" i="26"/>
  <c r="AR524" i="26" s="1"/>
  <c r="AU524" i="26" s="1"/>
  <c r="AZ524" i="26" s="1"/>
  <c r="AD524" i="26"/>
  <c r="AF524" i="26" s="1"/>
  <c r="AI524" i="26" s="1"/>
  <c r="W524" i="26"/>
  <c r="AP523" i="26"/>
  <c r="AR523" i="26" s="1"/>
  <c r="AU523" i="26" s="1"/>
  <c r="AZ523" i="26" s="1"/>
  <c r="AF523" i="26"/>
  <c r="AI523" i="26" s="1"/>
  <c r="AD523" i="26"/>
  <c r="W523" i="26"/>
  <c r="AP522" i="26"/>
  <c r="AR522" i="26" s="1"/>
  <c r="AU522" i="26" s="1"/>
  <c r="AZ522" i="26" s="1"/>
  <c r="AD522" i="26"/>
  <c r="AF522" i="26" s="1"/>
  <c r="AI522" i="26" s="1"/>
  <c r="W522" i="26"/>
  <c r="AP521" i="26"/>
  <c r="AR521" i="26" s="1"/>
  <c r="AU521" i="26" s="1"/>
  <c r="AZ521" i="26" s="1"/>
  <c r="AD521" i="26"/>
  <c r="AF521" i="26" s="1"/>
  <c r="AI521" i="26" s="1"/>
  <c r="W521" i="26"/>
  <c r="AP520" i="26"/>
  <c r="AR520" i="26" s="1"/>
  <c r="AU520" i="26" s="1"/>
  <c r="AZ520" i="26" s="1"/>
  <c r="AD520" i="26"/>
  <c r="AF520" i="26" s="1"/>
  <c r="AI520" i="26" s="1"/>
  <c r="W520" i="26"/>
  <c r="AP519" i="26"/>
  <c r="AR519" i="26" s="1"/>
  <c r="AU519" i="26" s="1"/>
  <c r="AZ519" i="26" s="1"/>
  <c r="AF519" i="26"/>
  <c r="AI519" i="26" s="1"/>
  <c r="AD519" i="26"/>
  <c r="W519" i="26"/>
  <c r="AP518" i="26"/>
  <c r="AR518" i="26" s="1"/>
  <c r="AU518" i="26" s="1"/>
  <c r="AZ518" i="26" s="1"/>
  <c r="AD518" i="26"/>
  <c r="AF518" i="26" s="1"/>
  <c r="AI518" i="26" s="1"/>
  <c r="W518" i="26"/>
  <c r="AP517" i="26"/>
  <c r="AR517" i="26" s="1"/>
  <c r="AU517" i="26" s="1"/>
  <c r="AZ517" i="26" s="1"/>
  <c r="AD517" i="26"/>
  <c r="AF517" i="26" s="1"/>
  <c r="AI517" i="26" s="1"/>
  <c r="W517" i="26"/>
  <c r="AZ516" i="26"/>
  <c r="AP516" i="26"/>
  <c r="AR516" i="26" s="1"/>
  <c r="AU516" i="26" s="1"/>
  <c r="AD516" i="26"/>
  <c r="AF516" i="26" s="1"/>
  <c r="AI516" i="26" s="1"/>
  <c r="W516" i="26"/>
  <c r="AP515" i="26"/>
  <c r="AR515" i="26" s="1"/>
  <c r="AU515" i="26" s="1"/>
  <c r="AZ515" i="26" s="1"/>
  <c r="AD515" i="26"/>
  <c r="AF515" i="26" s="1"/>
  <c r="AI515" i="26" s="1"/>
  <c r="W515" i="26"/>
  <c r="AR514" i="26"/>
  <c r="AU514" i="26" s="1"/>
  <c r="AZ514" i="26" s="1"/>
  <c r="AP514" i="26"/>
  <c r="AD514" i="26"/>
  <c r="AF514" i="26" s="1"/>
  <c r="AI514" i="26" s="1"/>
  <c r="W514" i="26"/>
  <c r="AP513" i="26"/>
  <c r="AR513" i="26" s="1"/>
  <c r="AU513" i="26" s="1"/>
  <c r="AZ513" i="26" s="1"/>
  <c r="AD513" i="26"/>
  <c r="AF513" i="26" s="1"/>
  <c r="AI513" i="26" s="1"/>
  <c r="W513" i="26"/>
  <c r="AP512" i="26"/>
  <c r="AR512" i="26" s="1"/>
  <c r="AU512" i="26" s="1"/>
  <c r="AZ512" i="26" s="1"/>
  <c r="AD512" i="26"/>
  <c r="AF512" i="26" s="1"/>
  <c r="AI512" i="26" s="1"/>
  <c r="W512" i="26"/>
  <c r="AP511" i="26"/>
  <c r="AR511" i="26" s="1"/>
  <c r="AU511" i="26" s="1"/>
  <c r="AZ511" i="26" s="1"/>
  <c r="AD511" i="26"/>
  <c r="AF511" i="26" s="1"/>
  <c r="AI511" i="26" s="1"/>
  <c r="W511" i="26"/>
  <c r="AR510" i="26"/>
  <c r="AU510" i="26" s="1"/>
  <c r="AZ510" i="26" s="1"/>
  <c r="AP510" i="26"/>
  <c r="AD510" i="26"/>
  <c r="AF510" i="26" s="1"/>
  <c r="AI510" i="26" s="1"/>
  <c r="W510" i="26"/>
  <c r="AP509" i="26"/>
  <c r="AR509" i="26" s="1"/>
  <c r="AU509" i="26" s="1"/>
  <c r="AZ509" i="26" s="1"/>
  <c r="AD509" i="26"/>
  <c r="AF509" i="26" s="1"/>
  <c r="AI509" i="26" s="1"/>
  <c r="W509" i="26"/>
  <c r="AP508" i="26"/>
  <c r="AR508" i="26" s="1"/>
  <c r="AU508" i="26" s="1"/>
  <c r="AZ508" i="26" s="1"/>
  <c r="AD508" i="26"/>
  <c r="AF508" i="26" s="1"/>
  <c r="AI508" i="26" s="1"/>
  <c r="W508" i="26"/>
  <c r="AP507" i="26"/>
  <c r="AR507" i="26" s="1"/>
  <c r="AU507" i="26" s="1"/>
  <c r="AZ507" i="26" s="1"/>
  <c r="AF507" i="26"/>
  <c r="AI507" i="26" s="1"/>
  <c r="AD507" i="26"/>
  <c r="W507" i="26"/>
  <c r="AP506" i="26"/>
  <c r="AR506" i="26" s="1"/>
  <c r="AU506" i="26" s="1"/>
  <c r="AZ506" i="26" s="1"/>
  <c r="AD506" i="26"/>
  <c r="AF506" i="26" s="1"/>
  <c r="AI506" i="26" s="1"/>
  <c r="W506" i="26"/>
  <c r="AP505" i="26"/>
  <c r="AR505" i="26" s="1"/>
  <c r="AU505" i="26" s="1"/>
  <c r="AZ505" i="26" s="1"/>
  <c r="AD505" i="26"/>
  <c r="AF505" i="26" s="1"/>
  <c r="AI505" i="26" s="1"/>
  <c r="W505" i="26"/>
  <c r="AP504" i="26"/>
  <c r="AR504" i="26" s="1"/>
  <c r="AU504" i="26" s="1"/>
  <c r="AZ504" i="26" s="1"/>
  <c r="AD504" i="26"/>
  <c r="AF504" i="26" s="1"/>
  <c r="AI504" i="26" s="1"/>
  <c r="W504" i="26"/>
  <c r="AP503" i="26"/>
  <c r="AR503" i="26" s="1"/>
  <c r="AU503" i="26" s="1"/>
  <c r="AZ503" i="26" s="1"/>
  <c r="AF503" i="26"/>
  <c r="AI503" i="26" s="1"/>
  <c r="AD503" i="26"/>
  <c r="W503" i="26"/>
  <c r="AP502" i="26"/>
  <c r="AR502" i="26" s="1"/>
  <c r="AU502" i="26" s="1"/>
  <c r="AZ502" i="26" s="1"/>
  <c r="AD502" i="26"/>
  <c r="AF502" i="26" s="1"/>
  <c r="AI502" i="26" s="1"/>
  <c r="W502" i="26"/>
  <c r="AP501" i="26"/>
  <c r="AR501" i="26" s="1"/>
  <c r="AU501" i="26" s="1"/>
  <c r="AZ501" i="26" s="1"/>
  <c r="AD501" i="26"/>
  <c r="AF501" i="26" s="1"/>
  <c r="AI501" i="26" s="1"/>
  <c r="W501" i="26"/>
  <c r="AZ500" i="26"/>
  <c r="AP500" i="26"/>
  <c r="AR500" i="26" s="1"/>
  <c r="AU500" i="26" s="1"/>
  <c r="AD500" i="26"/>
  <c r="AF500" i="26" s="1"/>
  <c r="AI500" i="26" s="1"/>
  <c r="W500" i="26"/>
  <c r="AP499" i="26"/>
  <c r="AR499" i="26" s="1"/>
  <c r="AU499" i="26" s="1"/>
  <c r="AZ499" i="26" s="1"/>
  <c r="AD499" i="26"/>
  <c r="AF499" i="26" s="1"/>
  <c r="AI499" i="26" s="1"/>
  <c r="W499" i="26"/>
  <c r="AR498" i="26"/>
  <c r="AU498" i="26" s="1"/>
  <c r="AZ498" i="26" s="1"/>
  <c r="AP498" i="26"/>
  <c r="AD498" i="26"/>
  <c r="AF498" i="26" s="1"/>
  <c r="AI498" i="26" s="1"/>
  <c r="W498" i="26"/>
  <c r="AP497" i="26"/>
  <c r="AR497" i="26" s="1"/>
  <c r="AU497" i="26" s="1"/>
  <c r="AZ497" i="26" s="1"/>
  <c r="AD497" i="26"/>
  <c r="AF497" i="26" s="1"/>
  <c r="AI497" i="26" s="1"/>
  <c r="W497" i="26"/>
  <c r="AP496" i="26"/>
  <c r="AR496" i="26" s="1"/>
  <c r="AU496" i="26" s="1"/>
  <c r="AZ496" i="26" s="1"/>
  <c r="AD496" i="26"/>
  <c r="AF496" i="26" s="1"/>
  <c r="AI496" i="26" s="1"/>
  <c r="W496" i="26"/>
  <c r="AP495" i="26"/>
  <c r="AR495" i="26" s="1"/>
  <c r="AU495" i="26" s="1"/>
  <c r="AZ495" i="26" s="1"/>
  <c r="AD495" i="26"/>
  <c r="AF495" i="26" s="1"/>
  <c r="AI495" i="26" s="1"/>
  <c r="W495" i="26"/>
  <c r="AR494" i="26"/>
  <c r="AU494" i="26" s="1"/>
  <c r="AZ494" i="26" s="1"/>
  <c r="AP494" i="26"/>
  <c r="AD494" i="26"/>
  <c r="AF494" i="26" s="1"/>
  <c r="AI494" i="26" s="1"/>
  <c r="W494" i="26"/>
  <c r="AP493" i="26"/>
  <c r="AR493" i="26" s="1"/>
  <c r="AU493" i="26" s="1"/>
  <c r="AZ493" i="26" s="1"/>
  <c r="AD493" i="26"/>
  <c r="AF493" i="26" s="1"/>
  <c r="AI493" i="26" s="1"/>
  <c r="W493" i="26"/>
  <c r="AP492" i="26"/>
  <c r="AR492" i="26" s="1"/>
  <c r="AU492" i="26" s="1"/>
  <c r="AZ492" i="26" s="1"/>
  <c r="AD492" i="26"/>
  <c r="AF492" i="26" s="1"/>
  <c r="AI492" i="26" s="1"/>
  <c r="W492" i="26"/>
  <c r="AP491" i="26"/>
  <c r="AR491" i="26" s="1"/>
  <c r="AU491" i="26" s="1"/>
  <c r="AZ491" i="26" s="1"/>
  <c r="AF491" i="26"/>
  <c r="AI491" i="26" s="1"/>
  <c r="AD491" i="26"/>
  <c r="W491" i="26"/>
  <c r="AP490" i="26"/>
  <c r="AR490" i="26" s="1"/>
  <c r="AU490" i="26" s="1"/>
  <c r="AZ490" i="26" s="1"/>
  <c r="AD490" i="26"/>
  <c r="AF490" i="26" s="1"/>
  <c r="AI490" i="26" s="1"/>
  <c r="W490" i="26"/>
  <c r="AP489" i="26"/>
  <c r="AR489" i="26" s="1"/>
  <c r="AU489" i="26" s="1"/>
  <c r="AZ489" i="26" s="1"/>
  <c r="AD489" i="26"/>
  <c r="AF489" i="26" s="1"/>
  <c r="AI489" i="26" s="1"/>
  <c r="W489" i="26"/>
  <c r="AP488" i="26"/>
  <c r="AR488" i="26" s="1"/>
  <c r="AU488" i="26" s="1"/>
  <c r="AZ488" i="26" s="1"/>
  <c r="AD488" i="26"/>
  <c r="AF488" i="26" s="1"/>
  <c r="AI488" i="26" s="1"/>
  <c r="W488" i="26"/>
  <c r="AP487" i="26"/>
  <c r="AR487" i="26" s="1"/>
  <c r="AU487" i="26" s="1"/>
  <c r="AZ487" i="26" s="1"/>
  <c r="AF487" i="26"/>
  <c r="AI487" i="26" s="1"/>
  <c r="AD487" i="26"/>
  <c r="W487" i="26"/>
  <c r="AP486" i="26"/>
  <c r="AR486" i="26" s="1"/>
  <c r="AU486" i="26" s="1"/>
  <c r="AZ486" i="26" s="1"/>
  <c r="AD486" i="26"/>
  <c r="AF486" i="26" s="1"/>
  <c r="AI486" i="26" s="1"/>
  <c r="W486" i="26"/>
  <c r="AP485" i="26"/>
  <c r="AR485" i="26" s="1"/>
  <c r="AU485" i="26" s="1"/>
  <c r="AZ485" i="26" s="1"/>
  <c r="AD485" i="26"/>
  <c r="AF485" i="26" s="1"/>
  <c r="AI485" i="26" s="1"/>
  <c r="W485" i="26"/>
  <c r="AZ484" i="26"/>
  <c r="AP484" i="26"/>
  <c r="AR484" i="26" s="1"/>
  <c r="AU484" i="26" s="1"/>
  <c r="AD484" i="26"/>
  <c r="AF484" i="26" s="1"/>
  <c r="AI484" i="26" s="1"/>
  <c r="W484" i="26"/>
  <c r="AP483" i="26"/>
  <c r="AR483" i="26" s="1"/>
  <c r="AU483" i="26" s="1"/>
  <c r="AZ483" i="26" s="1"/>
  <c r="AD483" i="26"/>
  <c r="AF483" i="26" s="1"/>
  <c r="AI483" i="26" s="1"/>
  <c r="W483" i="26"/>
  <c r="AR482" i="26"/>
  <c r="AU482" i="26" s="1"/>
  <c r="AZ482" i="26" s="1"/>
  <c r="AP482" i="26"/>
  <c r="AD482" i="26"/>
  <c r="AF482" i="26" s="1"/>
  <c r="AI482" i="26" s="1"/>
  <c r="W482" i="26"/>
  <c r="AP481" i="26"/>
  <c r="AR481" i="26" s="1"/>
  <c r="AU481" i="26" s="1"/>
  <c r="AZ481" i="26" s="1"/>
  <c r="AD481" i="26"/>
  <c r="AF481" i="26" s="1"/>
  <c r="AI481" i="26" s="1"/>
  <c r="W481" i="26"/>
  <c r="AP480" i="26"/>
  <c r="AR480" i="26" s="1"/>
  <c r="AU480" i="26" s="1"/>
  <c r="AZ480" i="26" s="1"/>
  <c r="AD480" i="26"/>
  <c r="AF480" i="26" s="1"/>
  <c r="AI480" i="26" s="1"/>
  <c r="W480" i="26"/>
  <c r="AP479" i="26"/>
  <c r="AR479" i="26" s="1"/>
  <c r="AU479" i="26" s="1"/>
  <c r="AZ479" i="26" s="1"/>
  <c r="AD479" i="26"/>
  <c r="AF479" i="26" s="1"/>
  <c r="AI479" i="26" s="1"/>
  <c r="W479" i="26"/>
  <c r="AR478" i="26"/>
  <c r="AU478" i="26" s="1"/>
  <c r="AZ478" i="26" s="1"/>
  <c r="AP478" i="26"/>
  <c r="AD478" i="26"/>
  <c r="AF478" i="26" s="1"/>
  <c r="AI478" i="26" s="1"/>
  <c r="W478" i="26"/>
  <c r="AP477" i="26"/>
  <c r="AR477" i="26" s="1"/>
  <c r="AU477" i="26" s="1"/>
  <c r="AZ477" i="26" s="1"/>
  <c r="AD477" i="26"/>
  <c r="AF477" i="26" s="1"/>
  <c r="AI477" i="26" s="1"/>
  <c r="W477" i="26"/>
  <c r="AP476" i="26"/>
  <c r="AR476" i="26" s="1"/>
  <c r="AU476" i="26" s="1"/>
  <c r="AZ476" i="26" s="1"/>
  <c r="AD476" i="26"/>
  <c r="AF476" i="26" s="1"/>
  <c r="AI476" i="26" s="1"/>
  <c r="W476" i="26"/>
  <c r="AP475" i="26"/>
  <c r="AR475" i="26" s="1"/>
  <c r="AU475" i="26" s="1"/>
  <c r="AZ475" i="26" s="1"/>
  <c r="AF475" i="26"/>
  <c r="AI475" i="26" s="1"/>
  <c r="AD475" i="26"/>
  <c r="W475" i="26"/>
  <c r="AP474" i="26"/>
  <c r="AR474" i="26" s="1"/>
  <c r="AU474" i="26" s="1"/>
  <c r="AZ474" i="26" s="1"/>
  <c r="AD474" i="26"/>
  <c r="AF474" i="26" s="1"/>
  <c r="AI474" i="26" s="1"/>
  <c r="W474" i="26"/>
  <c r="AP473" i="26"/>
  <c r="AR473" i="26" s="1"/>
  <c r="AU473" i="26" s="1"/>
  <c r="AZ473" i="26" s="1"/>
  <c r="AD473" i="26"/>
  <c r="AF473" i="26" s="1"/>
  <c r="AI473" i="26" s="1"/>
  <c r="W473" i="26"/>
  <c r="AP472" i="26"/>
  <c r="AR472" i="26" s="1"/>
  <c r="AU472" i="26" s="1"/>
  <c r="AZ472" i="26" s="1"/>
  <c r="AD472" i="26"/>
  <c r="AF472" i="26" s="1"/>
  <c r="AI472" i="26" s="1"/>
  <c r="W472" i="26"/>
  <c r="AP471" i="26"/>
  <c r="AR471" i="26" s="1"/>
  <c r="AU471" i="26" s="1"/>
  <c r="AZ471" i="26" s="1"/>
  <c r="AF471" i="26"/>
  <c r="AI471" i="26" s="1"/>
  <c r="AD471" i="26"/>
  <c r="W471" i="26"/>
  <c r="AP470" i="26"/>
  <c r="AR470" i="26" s="1"/>
  <c r="AU470" i="26" s="1"/>
  <c r="AZ470" i="26" s="1"/>
  <c r="AD470" i="26"/>
  <c r="AF470" i="26" s="1"/>
  <c r="AI470" i="26" s="1"/>
  <c r="W470" i="26"/>
  <c r="AP469" i="26"/>
  <c r="AR469" i="26" s="1"/>
  <c r="AU469" i="26" s="1"/>
  <c r="AZ469" i="26" s="1"/>
  <c r="AD469" i="26"/>
  <c r="AF469" i="26" s="1"/>
  <c r="AI469" i="26" s="1"/>
  <c r="W469" i="26"/>
  <c r="AZ468" i="26"/>
  <c r="AP468" i="26"/>
  <c r="AR468" i="26" s="1"/>
  <c r="AU468" i="26" s="1"/>
  <c r="AD468" i="26"/>
  <c r="AF468" i="26" s="1"/>
  <c r="AI468" i="26" s="1"/>
  <c r="W468" i="26"/>
  <c r="AP467" i="26"/>
  <c r="AR467" i="26" s="1"/>
  <c r="AU467" i="26" s="1"/>
  <c r="AZ467" i="26" s="1"/>
  <c r="AD467" i="26"/>
  <c r="AF467" i="26" s="1"/>
  <c r="AI467" i="26" s="1"/>
  <c r="W467" i="26"/>
  <c r="AR466" i="26"/>
  <c r="AU466" i="26" s="1"/>
  <c r="AZ466" i="26" s="1"/>
  <c r="AP466" i="26"/>
  <c r="AD466" i="26"/>
  <c r="AF466" i="26" s="1"/>
  <c r="AI466" i="26" s="1"/>
  <c r="W466" i="26"/>
  <c r="AP465" i="26"/>
  <c r="AR465" i="26" s="1"/>
  <c r="AU465" i="26" s="1"/>
  <c r="AZ465" i="26" s="1"/>
  <c r="AD465" i="26"/>
  <c r="AF465" i="26" s="1"/>
  <c r="AI465" i="26" s="1"/>
  <c r="W465" i="26"/>
  <c r="AP464" i="26"/>
  <c r="AR464" i="26" s="1"/>
  <c r="AU464" i="26" s="1"/>
  <c r="AZ464" i="26" s="1"/>
  <c r="AD464" i="26"/>
  <c r="AF464" i="26" s="1"/>
  <c r="AI464" i="26" s="1"/>
  <c r="W464" i="26"/>
  <c r="AP463" i="26"/>
  <c r="AR463" i="26" s="1"/>
  <c r="AU463" i="26" s="1"/>
  <c r="AZ463" i="26" s="1"/>
  <c r="AD463" i="26"/>
  <c r="AF463" i="26" s="1"/>
  <c r="AI463" i="26" s="1"/>
  <c r="W463" i="26"/>
  <c r="AP462" i="26"/>
  <c r="AR462" i="26" s="1"/>
  <c r="AU462" i="26" s="1"/>
  <c r="AZ462" i="26" s="1"/>
  <c r="AD462" i="26"/>
  <c r="AF462" i="26" s="1"/>
  <c r="AI462" i="26" s="1"/>
  <c r="W462" i="26"/>
  <c r="AP461" i="26"/>
  <c r="AR461" i="26" s="1"/>
  <c r="AU461" i="26" s="1"/>
  <c r="AZ461" i="26" s="1"/>
  <c r="AD461" i="26"/>
  <c r="AF461" i="26" s="1"/>
  <c r="AI461" i="26" s="1"/>
  <c r="W461" i="26"/>
  <c r="AR460" i="26"/>
  <c r="AU460" i="26" s="1"/>
  <c r="AZ460" i="26" s="1"/>
  <c r="AP460" i="26"/>
  <c r="AD460" i="26"/>
  <c r="AF460" i="26" s="1"/>
  <c r="AI460" i="26" s="1"/>
  <c r="W460" i="26"/>
  <c r="AU459" i="26"/>
  <c r="AZ459" i="26" s="1"/>
  <c r="AP459" i="26"/>
  <c r="AR459" i="26" s="1"/>
  <c r="AF459" i="26"/>
  <c r="AI459" i="26" s="1"/>
  <c r="AD459" i="26"/>
  <c r="W459" i="26"/>
  <c r="AP458" i="26"/>
  <c r="AR458" i="26" s="1"/>
  <c r="AU458" i="26" s="1"/>
  <c r="AZ458" i="26" s="1"/>
  <c r="AD458" i="26"/>
  <c r="AF458" i="26" s="1"/>
  <c r="AI458" i="26" s="1"/>
  <c r="W458" i="26"/>
  <c r="AP457" i="26"/>
  <c r="AR457" i="26" s="1"/>
  <c r="AU457" i="26" s="1"/>
  <c r="AZ457" i="26" s="1"/>
  <c r="AD457" i="26"/>
  <c r="AF457" i="26" s="1"/>
  <c r="AI457" i="26" s="1"/>
  <c r="W457" i="26"/>
  <c r="AP456" i="26"/>
  <c r="AR456" i="26" s="1"/>
  <c r="AU456" i="26" s="1"/>
  <c r="AZ456" i="26" s="1"/>
  <c r="AD456" i="26"/>
  <c r="AF456" i="26" s="1"/>
  <c r="AI456" i="26" s="1"/>
  <c r="W456" i="26"/>
  <c r="AP455" i="26"/>
  <c r="AR455" i="26" s="1"/>
  <c r="AU455" i="26" s="1"/>
  <c r="AZ455" i="26" s="1"/>
  <c r="AD455" i="26"/>
  <c r="AF455" i="26" s="1"/>
  <c r="AI455" i="26" s="1"/>
  <c r="W455" i="26"/>
  <c r="AP454" i="26"/>
  <c r="AR454" i="26" s="1"/>
  <c r="AU454" i="26" s="1"/>
  <c r="AZ454" i="26" s="1"/>
  <c r="AD454" i="26"/>
  <c r="AF454" i="26" s="1"/>
  <c r="AI454" i="26" s="1"/>
  <c r="W454" i="26"/>
  <c r="AP453" i="26"/>
  <c r="AR453" i="26" s="1"/>
  <c r="AU453" i="26" s="1"/>
  <c r="AZ453" i="26" s="1"/>
  <c r="AD453" i="26"/>
  <c r="AF453" i="26" s="1"/>
  <c r="AI453" i="26" s="1"/>
  <c r="W453" i="26"/>
  <c r="AR452" i="26"/>
  <c r="AU452" i="26" s="1"/>
  <c r="AZ452" i="26" s="1"/>
  <c r="AP452" i="26"/>
  <c r="AD452" i="26"/>
  <c r="AF452" i="26" s="1"/>
  <c r="AI452" i="26" s="1"/>
  <c r="W452" i="26"/>
  <c r="AU451" i="26"/>
  <c r="AZ451" i="26" s="1"/>
  <c r="AP451" i="26"/>
  <c r="AR451" i="26" s="1"/>
  <c r="AF451" i="26"/>
  <c r="AI451" i="26" s="1"/>
  <c r="AD451" i="26"/>
  <c r="W451" i="26"/>
  <c r="AP450" i="26"/>
  <c r="AR450" i="26" s="1"/>
  <c r="AU450" i="26" s="1"/>
  <c r="AZ450" i="26" s="1"/>
  <c r="AD450" i="26"/>
  <c r="AF450" i="26" s="1"/>
  <c r="AI450" i="26" s="1"/>
  <c r="W450" i="26"/>
  <c r="AP449" i="26"/>
  <c r="AR449" i="26" s="1"/>
  <c r="AU449" i="26" s="1"/>
  <c r="AZ449" i="26" s="1"/>
  <c r="AD449" i="26"/>
  <c r="AF449" i="26" s="1"/>
  <c r="AI449" i="26" s="1"/>
  <c r="W449" i="26"/>
  <c r="AP448" i="26"/>
  <c r="AR448" i="26" s="1"/>
  <c r="AU448" i="26" s="1"/>
  <c r="AZ448" i="26" s="1"/>
  <c r="AD448" i="26"/>
  <c r="AF448" i="26" s="1"/>
  <c r="AI448" i="26" s="1"/>
  <c r="W448" i="26"/>
  <c r="AP447" i="26"/>
  <c r="AR447" i="26" s="1"/>
  <c r="AU447" i="26" s="1"/>
  <c r="AZ447" i="26" s="1"/>
  <c r="AD447" i="26"/>
  <c r="AF447" i="26" s="1"/>
  <c r="AI447" i="26" s="1"/>
  <c r="W447" i="26"/>
  <c r="AP446" i="26"/>
  <c r="AR446" i="26" s="1"/>
  <c r="AU446" i="26" s="1"/>
  <c r="AZ446" i="26" s="1"/>
  <c r="AD446" i="26"/>
  <c r="AF446" i="26" s="1"/>
  <c r="AI446" i="26" s="1"/>
  <c r="W446" i="26"/>
  <c r="AP445" i="26"/>
  <c r="AR445" i="26" s="1"/>
  <c r="AU445" i="26" s="1"/>
  <c r="AZ445" i="26" s="1"/>
  <c r="AD445" i="26"/>
  <c r="AF445" i="26" s="1"/>
  <c r="AI445" i="26" s="1"/>
  <c r="W445" i="26"/>
  <c r="AR444" i="26"/>
  <c r="AU444" i="26" s="1"/>
  <c r="AZ444" i="26" s="1"/>
  <c r="AP444" i="26"/>
  <c r="AD444" i="26"/>
  <c r="AF444" i="26" s="1"/>
  <c r="AI444" i="26" s="1"/>
  <c r="W444" i="26"/>
  <c r="AU443" i="26"/>
  <c r="AZ443" i="26" s="1"/>
  <c r="AP443" i="26"/>
  <c r="AR443" i="26" s="1"/>
  <c r="AF443" i="26"/>
  <c r="AI443" i="26" s="1"/>
  <c r="AD443" i="26"/>
  <c r="W443" i="26"/>
  <c r="AP442" i="26"/>
  <c r="AR442" i="26" s="1"/>
  <c r="AU442" i="26" s="1"/>
  <c r="AZ442" i="26" s="1"/>
  <c r="AD442" i="26"/>
  <c r="AF442" i="26" s="1"/>
  <c r="AI442" i="26" s="1"/>
  <c r="W442" i="26"/>
  <c r="AP441" i="26"/>
  <c r="AR441" i="26" s="1"/>
  <c r="AU441" i="26" s="1"/>
  <c r="AZ441" i="26" s="1"/>
  <c r="AD441" i="26"/>
  <c r="AF441" i="26" s="1"/>
  <c r="AI441" i="26" s="1"/>
  <c r="W441" i="26"/>
  <c r="AP440" i="26"/>
  <c r="AR440" i="26" s="1"/>
  <c r="AU440" i="26" s="1"/>
  <c r="AZ440" i="26" s="1"/>
  <c r="AD440" i="26"/>
  <c r="AF440" i="26" s="1"/>
  <c r="AI440" i="26" s="1"/>
  <c r="W440" i="26"/>
  <c r="AP439" i="26"/>
  <c r="AR439" i="26" s="1"/>
  <c r="AU439" i="26" s="1"/>
  <c r="AZ439" i="26" s="1"/>
  <c r="AD439" i="26"/>
  <c r="AF439" i="26" s="1"/>
  <c r="AI439" i="26" s="1"/>
  <c r="W439" i="26"/>
  <c r="AP438" i="26"/>
  <c r="AR438" i="26" s="1"/>
  <c r="AU438" i="26" s="1"/>
  <c r="AZ438" i="26" s="1"/>
  <c r="AD438" i="26"/>
  <c r="AF438" i="26" s="1"/>
  <c r="AI438" i="26" s="1"/>
  <c r="W438" i="26"/>
  <c r="AP437" i="26"/>
  <c r="AR437" i="26" s="1"/>
  <c r="AU437" i="26" s="1"/>
  <c r="AZ437" i="26" s="1"/>
  <c r="AD437" i="26"/>
  <c r="AF437" i="26" s="1"/>
  <c r="AI437" i="26" s="1"/>
  <c r="W437" i="26"/>
  <c r="AR436" i="26"/>
  <c r="AU436" i="26" s="1"/>
  <c r="AZ436" i="26" s="1"/>
  <c r="AD436" i="26"/>
  <c r="AF436" i="26" s="1"/>
  <c r="AI436" i="26" s="1"/>
  <c r="W436" i="26"/>
  <c r="S436" i="26"/>
  <c r="AR435" i="26"/>
  <c r="AU435" i="26" s="1"/>
  <c r="AZ435" i="26" s="1"/>
  <c r="AD435" i="26"/>
  <c r="AF435" i="26" s="1"/>
  <c r="AI435" i="26" s="1"/>
  <c r="W435" i="26"/>
  <c r="S435" i="26"/>
  <c r="AR434" i="26"/>
  <c r="AU434" i="26" s="1"/>
  <c r="AZ434" i="26" s="1"/>
  <c r="AD434" i="26"/>
  <c r="AF434" i="26" s="1"/>
  <c r="AI434" i="26" s="1"/>
  <c r="W434" i="26"/>
  <c r="S434" i="26"/>
  <c r="AR433" i="26"/>
  <c r="AU433" i="26" s="1"/>
  <c r="AZ433" i="26" s="1"/>
  <c r="AD433" i="26"/>
  <c r="AF433" i="26" s="1"/>
  <c r="W433" i="26"/>
  <c r="S433" i="26"/>
  <c r="AR432" i="26"/>
  <c r="AU432" i="26" s="1"/>
  <c r="AZ432" i="26" s="1"/>
  <c r="AD432" i="26"/>
  <c r="AF432" i="26" s="1"/>
  <c r="AI432" i="26" s="1"/>
  <c r="W432" i="26"/>
  <c r="S432" i="26"/>
  <c r="AR431" i="26"/>
  <c r="AU431" i="26" s="1"/>
  <c r="AZ431" i="26" s="1"/>
  <c r="AD431" i="26"/>
  <c r="AF431" i="26" s="1"/>
  <c r="AI431" i="26" s="1"/>
  <c r="W431" i="26"/>
  <c r="S431" i="26"/>
  <c r="AR430" i="26"/>
  <c r="AU430" i="26" s="1"/>
  <c r="AZ430" i="26" s="1"/>
  <c r="AD430" i="26"/>
  <c r="AF430" i="26" s="1"/>
  <c r="AI430" i="26" s="1"/>
  <c r="W430" i="26"/>
  <c r="S430" i="26"/>
  <c r="AR429" i="26"/>
  <c r="AU429" i="26" s="1"/>
  <c r="AZ429" i="26" s="1"/>
  <c r="AD429" i="26"/>
  <c r="AF429" i="26" s="1"/>
  <c r="W429" i="26"/>
  <c r="S429" i="26"/>
  <c r="AR428" i="26"/>
  <c r="AU428" i="26" s="1"/>
  <c r="AZ428" i="26" s="1"/>
  <c r="AD428" i="26"/>
  <c r="AF428" i="26" s="1"/>
  <c r="AI428" i="26" s="1"/>
  <c r="W428" i="26"/>
  <c r="S428" i="26"/>
  <c r="AR427" i="26"/>
  <c r="AU427" i="26" s="1"/>
  <c r="AZ427" i="26" s="1"/>
  <c r="AD427" i="26"/>
  <c r="AF427" i="26" s="1"/>
  <c r="AI427" i="26" s="1"/>
  <c r="W427" i="26"/>
  <c r="S427" i="26"/>
  <c r="AR426" i="26"/>
  <c r="AU426" i="26" s="1"/>
  <c r="AZ426" i="26" s="1"/>
  <c r="AD426" i="26"/>
  <c r="AF426" i="26" s="1"/>
  <c r="AI426" i="26" s="1"/>
  <c r="W426" i="26"/>
  <c r="S426" i="26"/>
  <c r="AR425" i="26"/>
  <c r="AU425" i="26" s="1"/>
  <c r="AZ425" i="26" s="1"/>
  <c r="AD425" i="26"/>
  <c r="AF425" i="26" s="1"/>
  <c r="W425" i="26"/>
  <c r="S425" i="26"/>
  <c r="AR424" i="26"/>
  <c r="AU424" i="26" s="1"/>
  <c r="AZ424" i="26" s="1"/>
  <c r="AD424" i="26"/>
  <c r="AF424" i="26" s="1"/>
  <c r="AI424" i="26" s="1"/>
  <c r="W424" i="26"/>
  <c r="S424" i="26"/>
  <c r="AR423" i="26"/>
  <c r="AU423" i="26" s="1"/>
  <c r="AZ423" i="26" s="1"/>
  <c r="AD423" i="26"/>
  <c r="AF423" i="26" s="1"/>
  <c r="AI423" i="26" s="1"/>
  <c r="W423" i="26"/>
  <c r="S423" i="26"/>
  <c r="AR422" i="26"/>
  <c r="AU422" i="26" s="1"/>
  <c r="AZ422" i="26" s="1"/>
  <c r="AD422" i="26"/>
  <c r="AF422" i="26" s="1"/>
  <c r="AI422" i="26" s="1"/>
  <c r="W422" i="26"/>
  <c r="S422" i="26"/>
  <c r="AR421" i="26"/>
  <c r="AU421" i="26" s="1"/>
  <c r="AZ421" i="26" s="1"/>
  <c r="AD421" i="26"/>
  <c r="AF421" i="26" s="1"/>
  <c r="W421" i="26"/>
  <c r="S421" i="26"/>
  <c r="AR420" i="26"/>
  <c r="AU420" i="26" s="1"/>
  <c r="AZ420" i="26" s="1"/>
  <c r="AD420" i="26"/>
  <c r="AF420" i="26" s="1"/>
  <c r="AI420" i="26" s="1"/>
  <c r="W420" i="26"/>
  <c r="S420" i="26"/>
  <c r="AR419" i="26"/>
  <c r="AU419" i="26" s="1"/>
  <c r="AZ419" i="26" s="1"/>
  <c r="AD419" i="26"/>
  <c r="AF419" i="26" s="1"/>
  <c r="AI419" i="26" s="1"/>
  <c r="W419" i="26"/>
  <c r="S419" i="26"/>
  <c r="AR418" i="26"/>
  <c r="AU418" i="26" s="1"/>
  <c r="AZ418" i="26" s="1"/>
  <c r="AD418" i="26"/>
  <c r="AF418" i="26" s="1"/>
  <c r="AI418" i="26" s="1"/>
  <c r="W418" i="26"/>
  <c r="S418" i="26"/>
  <c r="AR417" i="26"/>
  <c r="AU417" i="26" s="1"/>
  <c r="AZ417" i="26" s="1"/>
  <c r="AD417" i="26"/>
  <c r="AF417" i="26" s="1"/>
  <c r="W417" i="26"/>
  <c r="S417" i="26"/>
  <c r="AR416" i="26"/>
  <c r="AU416" i="26" s="1"/>
  <c r="AZ416" i="26" s="1"/>
  <c r="AD416" i="26"/>
  <c r="AF416" i="26" s="1"/>
  <c r="AI416" i="26" s="1"/>
  <c r="W416" i="26"/>
  <c r="S416" i="26"/>
  <c r="AR415" i="26"/>
  <c r="AU415" i="26" s="1"/>
  <c r="AZ415" i="26" s="1"/>
  <c r="AD415" i="26"/>
  <c r="AF415" i="26" s="1"/>
  <c r="AI415" i="26" s="1"/>
  <c r="W415" i="26"/>
  <c r="S415" i="26"/>
  <c r="AR414" i="26"/>
  <c r="AU414" i="26" s="1"/>
  <c r="AZ414" i="26" s="1"/>
  <c r="AD414" i="26"/>
  <c r="AF414" i="26" s="1"/>
  <c r="AI414" i="26" s="1"/>
  <c r="W414" i="26"/>
  <c r="S414" i="26"/>
  <c r="AR413" i="26"/>
  <c r="AU413" i="26" s="1"/>
  <c r="AZ413" i="26" s="1"/>
  <c r="AD413" i="26"/>
  <c r="AF413" i="26" s="1"/>
  <c r="W413" i="26"/>
  <c r="S413" i="26"/>
  <c r="AR412" i="26"/>
  <c r="AU412" i="26" s="1"/>
  <c r="AZ412" i="26" s="1"/>
  <c r="AD412" i="26"/>
  <c r="AF412" i="26" s="1"/>
  <c r="AI412" i="26" s="1"/>
  <c r="W412" i="26"/>
  <c r="S412" i="26"/>
  <c r="AR411" i="26"/>
  <c r="AU411" i="26" s="1"/>
  <c r="AZ411" i="26" s="1"/>
  <c r="AD411" i="26"/>
  <c r="AF411" i="26" s="1"/>
  <c r="AI411" i="26" s="1"/>
  <c r="W411" i="26"/>
  <c r="S411" i="26"/>
  <c r="AR410" i="26"/>
  <c r="AU410" i="26" s="1"/>
  <c r="AZ410" i="26" s="1"/>
  <c r="AD410" i="26"/>
  <c r="AF410" i="26" s="1"/>
  <c r="AI410" i="26" s="1"/>
  <c r="W410" i="26"/>
  <c r="S410" i="26"/>
  <c r="AR409" i="26"/>
  <c r="AU409" i="26" s="1"/>
  <c r="AZ409" i="26" s="1"/>
  <c r="AD409" i="26"/>
  <c r="AF409" i="26" s="1"/>
  <c r="W409" i="26"/>
  <c r="S409" i="26"/>
  <c r="AR408" i="26"/>
  <c r="AU408" i="26" s="1"/>
  <c r="AZ408" i="26" s="1"/>
  <c r="AD408" i="26"/>
  <c r="AF408" i="26" s="1"/>
  <c r="AI408" i="26" s="1"/>
  <c r="W408" i="26"/>
  <c r="S408" i="26"/>
  <c r="AR407" i="26"/>
  <c r="AU407" i="26" s="1"/>
  <c r="AZ407" i="26" s="1"/>
  <c r="AD407" i="26"/>
  <c r="AF407" i="26" s="1"/>
  <c r="AI407" i="26" s="1"/>
  <c r="W407" i="26"/>
  <c r="S407" i="26"/>
  <c r="AR406" i="26"/>
  <c r="AU406" i="26" s="1"/>
  <c r="AZ406" i="26" s="1"/>
  <c r="AD406" i="26"/>
  <c r="AF406" i="26" s="1"/>
  <c r="AI406" i="26" s="1"/>
  <c r="W406" i="26"/>
  <c r="S406" i="26"/>
  <c r="AR405" i="26"/>
  <c r="AU405" i="26" s="1"/>
  <c r="AZ405" i="26" s="1"/>
  <c r="AD405" i="26"/>
  <c r="AF405" i="26" s="1"/>
  <c r="W405" i="26"/>
  <c r="S405" i="26"/>
  <c r="AR404" i="26"/>
  <c r="AU404" i="26" s="1"/>
  <c r="AZ404" i="26" s="1"/>
  <c r="AD404" i="26"/>
  <c r="AF404" i="26" s="1"/>
  <c r="AI404" i="26" s="1"/>
  <c r="W404" i="26"/>
  <c r="S404" i="26"/>
  <c r="AR403" i="26"/>
  <c r="AU403" i="26" s="1"/>
  <c r="AZ403" i="26" s="1"/>
  <c r="AD403" i="26"/>
  <c r="AF403" i="26" s="1"/>
  <c r="AI403" i="26" s="1"/>
  <c r="W403" i="26"/>
  <c r="S403" i="26"/>
  <c r="AR402" i="26"/>
  <c r="AU402" i="26" s="1"/>
  <c r="AZ402" i="26" s="1"/>
  <c r="AD402" i="26"/>
  <c r="AF402" i="26" s="1"/>
  <c r="AI402" i="26" s="1"/>
  <c r="W402" i="26"/>
  <c r="S402" i="26"/>
  <c r="AR401" i="26"/>
  <c r="AU401" i="26" s="1"/>
  <c r="AZ401" i="26" s="1"/>
  <c r="AD401" i="26"/>
  <c r="AF401" i="26" s="1"/>
  <c r="W401" i="26"/>
  <c r="S401" i="26"/>
  <c r="AR400" i="26"/>
  <c r="AU400" i="26" s="1"/>
  <c r="AZ400" i="26" s="1"/>
  <c r="AD400" i="26"/>
  <c r="AF400" i="26" s="1"/>
  <c r="AI400" i="26" s="1"/>
  <c r="W400" i="26"/>
  <c r="S400" i="26"/>
  <c r="AR399" i="26"/>
  <c r="AU399" i="26" s="1"/>
  <c r="AZ399" i="26" s="1"/>
  <c r="AD399" i="26"/>
  <c r="AF399" i="26" s="1"/>
  <c r="AI399" i="26" s="1"/>
  <c r="W399" i="26"/>
  <c r="S399" i="26"/>
  <c r="AR398" i="26"/>
  <c r="AU398" i="26" s="1"/>
  <c r="AZ398" i="26" s="1"/>
  <c r="AD398" i="26"/>
  <c r="AF398" i="26" s="1"/>
  <c r="AI398" i="26" s="1"/>
  <c r="W398" i="26"/>
  <c r="S398" i="26"/>
  <c r="AR397" i="26"/>
  <c r="AU397" i="26" s="1"/>
  <c r="AZ397" i="26" s="1"/>
  <c r="AD397" i="26"/>
  <c r="AF397" i="26" s="1"/>
  <c r="W397" i="26"/>
  <c r="S397" i="26"/>
  <c r="AR396" i="26"/>
  <c r="AU396" i="26" s="1"/>
  <c r="AZ396" i="26" s="1"/>
  <c r="AD396" i="26"/>
  <c r="AF396" i="26" s="1"/>
  <c r="AI396" i="26" s="1"/>
  <c r="W396" i="26"/>
  <c r="S396" i="26"/>
  <c r="AR395" i="26"/>
  <c r="AU395" i="26" s="1"/>
  <c r="AZ395" i="26" s="1"/>
  <c r="AD395" i="26"/>
  <c r="AF395" i="26" s="1"/>
  <c r="AI395" i="26" s="1"/>
  <c r="W395" i="26"/>
  <c r="S395" i="26"/>
  <c r="AR394" i="26"/>
  <c r="AU394" i="26" s="1"/>
  <c r="AZ394" i="26" s="1"/>
  <c r="AD394" i="26"/>
  <c r="AF394" i="26" s="1"/>
  <c r="AI394" i="26" s="1"/>
  <c r="W394" i="26"/>
  <c r="S394" i="26"/>
  <c r="AR393" i="26"/>
  <c r="AU393" i="26" s="1"/>
  <c r="AZ393" i="26" s="1"/>
  <c r="AD393" i="26"/>
  <c r="AF393" i="26" s="1"/>
  <c r="W393" i="26"/>
  <c r="S393" i="26"/>
  <c r="AR392" i="26"/>
  <c r="AU392" i="26" s="1"/>
  <c r="AZ392" i="26" s="1"/>
  <c r="AD392" i="26"/>
  <c r="AF392" i="26" s="1"/>
  <c r="AI392" i="26" s="1"/>
  <c r="W392" i="26"/>
  <c r="S392" i="26"/>
  <c r="AR391" i="26"/>
  <c r="AU391" i="26" s="1"/>
  <c r="AZ391" i="26" s="1"/>
  <c r="AD391" i="26"/>
  <c r="AF391" i="26" s="1"/>
  <c r="AI391" i="26" s="1"/>
  <c r="W391" i="26"/>
  <c r="S391" i="26"/>
  <c r="AR390" i="26"/>
  <c r="AU390" i="26" s="1"/>
  <c r="AZ390" i="26" s="1"/>
  <c r="AD390" i="26"/>
  <c r="AF390" i="26" s="1"/>
  <c r="AI390" i="26" s="1"/>
  <c r="W390" i="26"/>
  <c r="S390" i="26"/>
  <c r="AR389" i="26"/>
  <c r="AU389" i="26" s="1"/>
  <c r="AZ389" i="26" s="1"/>
  <c r="AD389" i="26"/>
  <c r="AF389" i="26" s="1"/>
  <c r="W389" i="26"/>
  <c r="S389" i="26"/>
  <c r="AR388" i="26"/>
  <c r="AU388" i="26" s="1"/>
  <c r="AZ388" i="26" s="1"/>
  <c r="AD388" i="26"/>
  <c r="AF388" i="26" s="1"/>
  <c r="AI388" i="26" s="1"/>
  <c r="W388" i="26"/>
  <c r="S388" i="26"/>
  <c r="AR387" i="26"/>
  <c r="AU387" i="26" s="1"/>
  <c r="AZ387" i="26" s="1"/>
  <c r="AD387" i="26"/>
  <c r="AF387" i="26" s="1"/>
  <c r="AI387" i="26" s="1"/>
  <c r="W387" i="26"/>
  <c r="S387" i="26"/>
  <c r="AR386" i="26"/>
  <c r="AU386" i="26" s="1"/>
  <c r="AZ386" i="26" s="1"/>
  <c r="AD386" i="26"/>
  <c r="AF386" i="26" s="1"/>
  <c r="AI386" i="26" s="1"/>
  <c r="W386" i="26"/>
  <c r="S386" i="26"/>
  <c r="AR385" i="26"/>
  <c r="AU385" i="26" s="1"/>
  <c r="AZ385" i="26" s="1"/>
  <c r="AD385" i="26"/>
  <c r="AF385" i="26" s="1"/>
  <c r="W385" i="26"/>
  <c r="S385" i="26"/>
  <c r="AR384" i="26"/>
  <c r="AU384" i="26" s="1"/>
  <c r="AZ384" i="26" s="1"/>
  <c r="AD384" i="26"/>
  <c r="AF384" i="26" s="1"/>
  <c r="AI384" i="26" s="1"/>
  <c r="W384" i="26"/>
  <c r="S384" i="26"/>
  <c r="AR383" i="26"/>
  <c r="AU383" i="26" s="1"/>
  <c r="AZ383" i="26" s="1"/>
  <c r="AD383" i="26"/>
  <c r="AF383" i="26" s="1"/>
  <c r="AI383" i="26" s="1"/>
  <c r="W383" i="26"/>
  <c r="S383" i="26"/>
  <c r="AR382" i="26"/>
  <c r="AU382" i="26" s="1"/>
  <c r="AZ382" i="26" s="1"/>
  <c r="AD382" i="26"/>
  <c r="AF382" i="26" s="1"/>
  <c r="AI382" i="26" s="1"/>
  <c r="W382" i="26"/>
  <c r="S382" i="26"/>
  <c r="AR381" i="26"/>
  <c r="AU381" i="26" s="1"/>
  <c r="AZ381" i="26" s="1"/>
  <c r="AD381" i="26"/>
  <c r="AF381" i="26" s="1"/>
  <c r="W381" i="26"/>
  <c r="S381" i="26"/>
  <c r="AR380" i="26"/>
  <c r="AU380" i="26" s="1"/>
  <c r="AZ380" i="26" s="1"/>
  <c r="AD380" i="26"/>
  <c r="AF380" i="26" s="1"/>
  <c r="AI380" i="26" s="1"/>
  <c r="W380" i="26"/>
  <c r="S380" i="26"/>
  <c r="AR379" i="26"/>
  <c r="AU379" i="26" s="1"/>
  <c r="AZ379" i="26" s="1"/>
  <c r="AD379" i="26"/>
  <c r="AF379" i="26" s="1"/>
  <c r="AI379" i="26" s="1"/>
  <c r="W379" i="26"/>
  <c r="S379" i="26"/>
  <c r="AR378" i="26"/>
  <c r="AU378" i="26" s="1"/>
  <c r="AZ378" i="26" s="1"/>
  <c r="AD378" i="26"/>
  <c r="AF378" i="26" s="1"/>
  <c r="AI378" i="26" s="1"/>
  <c r="W378" i="26"/>
  <c r="S378" i="26"/>
  <c r="AR377" i="26"/>
  <c r="AU377" i="26" s="1"/>
  <c r="AZ377" i="26" s="1"/>
  <c r="AD377" i="26"/>
  <c r="AF377" i="26" s="1"/>
  <c r="W377" i="26"/>
  <c r="S377" i="26"/>
  <c r="AR376" i="26"/>
  <c r="AU376" i="26" s="1"/>
  <c r="AZ376" i="26" s="1"/>
  <c r="AD376" i="26"/>
  <c r="AF376" i="26" s="1"/>
  <c r="AI376" i="26" s="1"/>
  <c r="W376" i="26"/>
  <c r="S376" i="26"/>
  <c r="AR375" i="26"/>
  <c r="AU375" i="26" s="1"/>
  <c r="AZ375" i="26" s="1"/>
  <c r="AD375" i="26"/>
  <c r="AF375" i="26" s="1"/>
  <c r="AI375" i="26" s="1"/>
  <c r="W375" i="26"/>
  <c r="S375" i="26"/>
  <c r="AR374" i="26"/>
  <c r="AU374" i="26" s="1"/>
  <c r="AZ374" i="26" s="1"/>
  <c r="AD374" i="26"/>
  <c r="AF374" i="26" s="1"/>
  <c r="AI374" i="26" s="1"/>
  <c r="W374" i="26"/>
  <c r="S374" i="26"/>
  <c r="AR373" i="26"/>
  <c r="AU373" i="26" s="1"/>
  <c r="AZ373" i="26" s="1"/>
  <c r="AD373" i="26"/>
  <c r="AF373" i="26" s="1"/>
  <c r="W373" i="26"/>
  <c r="S373" i="26"/>
  <c r="AR372" i="26"/>
  <c r="AU372" i="26" s="1"/>
  <c r="AZ372" i="26" s="1"/>
  <c r="AD372" i="26"/>
  <c r="AF372" i="26" s="1"/>
  <c r="AI372" i="26" s="1"/>
  <c r="W372" i="26"/>
  <c r="S372" i="26"/>
  <c r="AR371" i="26"/>
  <c r="AU371" i="26" s="1"/>
  <c r="AZ371" i="26" s="1"/>
  <c r="AD371" i="26"/>
  <c r="AF371" i="26" s="1"/>
  <c r="AI371" i="26" s="1"/>
  <c r="W371" i="26"/>
  <c r="S371" i="26"/>
  <c r="AR370" i="26"/>
  <c r="AU370" i="26" s="1"/>
  <c r="AZ370" i="26" s="1"/>
  <c r="AD370" i="26"/>
  <c r="AF370" i="26" s="1"/>
  <c r="AI370" i="26" s="1"/>
  <c r="W370" i="26"/>
  <c r="S370" i="26"/>
  <c r="AR369" i="26"/>
  <c r="AU369" i="26" s="1"/>
  <c r="AZ369" i="26" s="1"/>
  <c r="AD369" i="26"/>
  <c r="AF369" i="26" s="1"/>
  <c r="W369" i="26"/>
  <c r="S369" i="26"/>
  <c r="AR368" i="26"/>
  <c r="AU368" i="26" s="1"/>
  <c r="AZ368" i="26" s="1"/>
  <c r="AD368" i="26"/>
  <c r="AF368" i="26" s="1"/>
  <c r="AI368" i="26" s="1"/>
  <c r="W368" i="26"/>
  <c r="S368" i="26"/>
  <c r="AR367" i="26"/>
  <c r="AU367" i="26" s="1"/>
  <c r="AZ367" i="26" s="1"/>
  <c r="AD367" i="26"/>
  <c r="AF367" i="26" s="1"/>
  <c r="AI367" i="26" s="1"/>
  <c r="W367" i="26"/>
  <c r="S367" i="26"/>
  <c r="AR366" i="26"/>
  <c r="AU366" i="26" s="1"/>
  <c r="AZ366" i="26" s="1"/>
  <c r="AD366" i="26"/>
  <c r="AF366" i="26" s="1"/>
  <c r="AI366" i="26" s="1"/>
  <c r="W366" i="26"/>
  <c r="S366" i="26"/>
  <c r="AR365" i="26"/>
  <c r="AU365" i="26" s="1"/>
  <c r="AZ365" i="26" s="1"/>
  <c r="AD365" i="26"/>
  <c r="AF365" i="26" s="1"/>
  <c r="W365" i="26"/>
  <c r="S365" i="26"/>
  <c r="AF364" i="26"/>
  <c r="BA364" i="26" s="1"/>
  <c r="W364" i="26"/>
  <c r="S364" i="26"/>
  <c r="AF363" i="26"/>
  <c r="BA363" i="26" s="1"/>
  <c r="W363" i="26"/>
  <c r="S363" i="26"/>
  <c r="AR362" i="26"/>
  <c r="AU362" i="26" s="1"/>
  <c r="AZ362" i="26" s="1"/>
  <c r="AD362" i="26"/>
  <c r="AF362" i="26" s="1"/>
  <c r="AI362" i="26" s="1"/>
  <c r="W362" i="26"/>
  <c r="S362" i="26"/>
  <c r="AR361" i="26"/>
  <c r="AU361" i="26" s="1"/>
  <c r="AZ361" i="26" s="1"/>
  <c r="AD361" i="26"/>
  <c r="AF361" i="26" s="1"/>
  <c r="AI361" i="26" s="1"/>
  <c r="W361" i="26"/>
  <c r="S361" i="26"/>
  <c r="AR360" i="26"/>
  <c r="AU360" i="26" s="1"/>
  <c r="AZ360" i="26" s="1"/>
  <c r="AD360" i="26"/>
  <c r="AF360" i="26" s="1"/>
  <c r="AI360" i="26" s="1"/>
  <c r="W360" i="26"/>
  <c r="S360" i="26"/>
  <c r="AR359" i="26"/>
  <c r="AU359" i="26" s="1"/>
  <c r="AZ359" i="26" s="1"/>
  <c r="AD359" i="26"/>
  <c r="AF359" i="26" s="1"/>
  <c r="W359" i="26"/>
  <c r="S359" i="26"/>
  <c r="AR358" i="26"/>
  <c r="AU358" i="26" s="1"/>
  <c r="AZ358" i="26" s="1"/>
  <c r="AD358" i="26"/>
  <c r="AF358" i="26" s="1"/>
  <c r="AI358" i="26" s="1"/>
  <c r="W358" i="26"/>
  <c r="S358" i="26"/>
  <c r="AR357" i="26"/>
  <c r="AU357" i="26" s="1"/>
  <c r="AZ357" i="26" s="1"/>
  <c r="AD357" i="26"/>
  <c r="AF357" i="26" s="1"/>
  <c r="AI357" i="26" s="1"/>
  <c r="W357" i="26"/>
  <c r="S357" i="26"/>
  <c r="AR356" i="26"/>
  <c r="AU356" i="26" s="1"/>
  <c r="AZ356" i="26" s="1"/>
  <c r="AD356" i="26"/>
  <c r="AF356" i="26" s="1"/>
  <c r="AI356" i="26" s="1"/>
  <c r="W356" i="26"/>
  <c r="S356" i="26"/>
  <c r="AR355" i="26"/>
  <c r="AU355" i="26" s="1"/>
  <c r="AZ355" i="26" s="1"/>
  <c r="AD355" i="26"/>
  <c r="AF355" i="26" s="1"/>
  <c r="W355" i="26"/>
  <c r="S355" i="26"/>
  <c r="AR354" i="26"/>
  <c r="AU354" i="26" s="1"/>
  <c r="AZ354" i="26" s="1"/>
  <c r="AD354" i="26"/>
  <c r="AF354" i="26" s="1"/>
  <c r="AI354" i="26" s="1"/>
  <c r="W354" i="26"/>
  <c r="S354" i="26"/>
  <c r="AR353" i="26"/>
  <c r="AU353" i="26" s="1"/>
  <c r="AZ353" i="26" s="1"/>
  <c r="AD353" i="26"/>
  <c r="AF353" i="26" s="1"/>
  <c r="AI353" i="26" s="1"/>
  <c r="W353" i="26"/>
  <c r="S353" i="26"/>
  <c r="AR352" i="26"/>
  <c r="AU352" i="26" s="1"/>
  <c r="AZ352" i="26" s="1"/>
  <c r="AD352" i="26"/>
  <c r="AF352" i="26" s="1"/>
  <c r="AI352" i="26" s="1"/>
  <c r="W352" i="26"/>
  <c r="S352" i="26"/>
  <c r="AR351" i="26"/>
  <c r="AU351" i="26" s="1"/>
  <c r="AZ351" i="26" s="1"/>
  <c r="AD351" i="26"/>
  <c r="AF351" i="26" s="1"/>
  <c r="W351" i="26"/>
  <c r="S351" i="26"/>
  <c r="AR350" i="26"/>
  <c r="AU350" i="26" s="1"/>
  <c r="AZ350" i="26" s="1"/>
  <c r="AD350" i="26"/>
  <c r="AF350" i="26" s="1"/>
  <c r="AI350" i="26" s="1"/>
  <c r="W350" i="26"/>
  <c r="S350" i="26"/>
  <c r="AR349" i="26"/>
  <c r="AU349" i="26" s="1"/>
  <c r="AZ349" i="26" s="1"/>
  <c r="AD349" i="26"/>
  <c r="AF349" i="26" s="1"/>
  <c r="AI349" i="26" s="1"/>
  <c r="W349" i="26"/>
  <c r="S349" i="26"/>
  <c r="AR348" i="26"/>
  <c r="AU348" i="26" s="1"/>
  <c r="AZ348" i="26" s="1"/>
  <c r="AD348" i="26"/>
  <c r="AF348" i="26" s="1"/>
  <c r="AI348" i="26" s="1"/>
  <c r="W348" i="26"/>
  <c r="S348" i="26"/>
  <c r="AR347" i="26"/>
  <c r="AU347" i="26" s="1"/>
  <c r="AZ347" i="26" s="1"/>
  <c r="AD347" i="26"/>
  <c r="AF347" i="26" s="1"/>
  <c r="W347" i="26"/>
  <c r="S347" i="26"/>
  <c r="AR346" i="26"/>
  <c r="AU346" i="26" s="1"/>
  <c r="AZ346" i="26" s="1"/>
  <c r="AD346" i="26"/>
  <c r="AF346" i="26" s="1"/>
  <c r="AI346" i="26" s="1"/>
  <c r="W346" i="26"/>
  <c r="S346" i="26"/>
  <c r="AR345" i="26"/>
  <c r="AU345" i="26" s="1"/>
  <c r="AZ345" i="26" s="1"/>
  <c r="AD345" i="26"/>
  <c r="AF345" i="26" s="1"/>
  <c r="AI345" i="26" s="1"/>
  <c r="W345" i="26"/>
  <c r="S345" i="26"/>
  <c r="AR344" i="26"/>
  <c r="AU344" i="26" s="1"/>
  <c r="AZ344" i="26" s="1"/>
  <c r="AD344" i="26"/>
  <c r="AF344" i="26" s="1"/>
  <c r="AI344" i="26" s="1"/>
  <c r="W344" i="26"/>
  <c r="S344" i="26"/>
  <c r="AR343" i="26"/>
  <c r="AU343" i="26" s="1"/>
  <c r="AZ343" i="26" s="1"/>
  <c r="AD343" i="26"/>
  <c r="AF343" i="26" s="1"/>
  <c r="W343" i="26"/>
  <c r="S343" i="26"/>
  <c r="AR342" i="26"/>
  <c r="AU342" i="26" s="1"/>
  <c r="AZ342" i="26" s="1"/>
  <c r="AD342" i="26"/>
  <c r="AF342" i="26" s="1"/>
  <c r="AI342" i="26" s="1"/>
  <c r="W342" i="26"/>
  <c r="S342" i="26"/>
  <c r="AR341" i="26"/>
  <c r="AU341" i="26" s="1"/>
  <c r="AZ341" i="26" s="1"/>
  <c r="AD341" i="26"/>
  <c r="AF341" i="26" s="1"/>
  <c r="AI341" i="26" s="1"/>
  <c r="W341" i="26"/>
  <c r="S341" i="26"/>
  <c r="AR340" i="26"/>
  <c r="AU340" i="26" s="1"/>
  <c r="AZ340" i="26" s="1"/>
  <c r="AD340" i="26"/>
  <c r="AF340" i="26" s="1"/>
  <c r="AI340" i="26" s="1"/>
  <c r="W340" i="26"/>
  <c r="S340" i="26"/>
  <c r="AR339" i="26"/>
  <c r="AU339" i="26" s="1"/>
  <c r="AZ339" i="26" s="1"/>
  <c r="AD339" i="26"/>
  <c r="AF339" i="26" s="1"/>
  <c r="W339" i="26"/>
  <c r="S339" i="26"/>
  <c r="AR338" i="26"/>
  <c r="AU338" i="26" s="1"/>
  <c r="AZ338" i="26" s="1"/>
  <c r="AD338" i="26"/>
  <c r="AF338" i="26" s="1"/>
  <c r="AI338" i="26" s="1"/>
  <c r="W338" i="26"/>
  <c r="S338" i="26"/>
  <c r="AR337" i="26"/>
  <c r="AU337" i="26" s="1"/>
  <c r="AZ337" i="26" s="1"/>
  <c r="AD337" i="26"/>
  <c r="AF337" i="26" s="1"/>
  <c r="AI337" i="26" s="1"/>
  <c r="W337" i="26"/>
  <c r="S337" i="26"/>
  <c r="AR336" i="26"/>
  <c r="AU336" i="26" s="1"/>
  <c r="AZ336" i="26" s="1"/>
  <c r="AD336" i="26"/>
  <c r="AF336" i="26" s="1"/>
  <c r="AI336" i="26" s="1"/>
  <c r="W336" i="26"/>
  <c r="S336" i="26"/>
  <c r="AR335" i="26"/>
  <c r="AU335" i="26" s="1"/>
  <c r="AZ335" i="26" s="1"/>
  <c r="AD335" i="26"/>
  <c r="AF335" i="26" s="1"/>
  <c r="W335" i="26"/>
  <c r="S335" i="26"/>
  <c r="AR334" i="26"/>
  <c r="AU334" i="26" s="1"/>
  <c r="AZ334" i="26" s="1"/>
  <c r="AD334" i="26"/>
  <c r="AF334" i="26" s="1"/>
  <c r="AI334" i="26" s="1"/>
  <c r="W334" i="26"/>
  <c r="S334" i="26"/>
  <c r="AR333" i="26"/>
  <c r="AU333" i="26" s="1"/>
  <c r="AZ333" i="26" s="1"/>
  <c r="AD333" i="26"/>
  <c r="AF333" i="26" s="1"/>
  <c r="AI333" i="26" s="1"/>
  <c r="W333" i="26"/>
  <c r="S333" i="26"/>
  <c r="AR332" i="26"/>
  <c r="AU332" i="26" s="1"/>
  <c r="AZ332" i="26" s="1"/>
  <c r="AD332" i="26"/>
  <c r="AF332" i="26" s="1"/>
  <c r="AI332" i="26" s="1"/>
  <c r="W332" i="26"/>
  <c r="S332" i="26"/>
  <c r="AR331" i="26"/>
  <c r="AU331" i="26" s="1"/>
  <c r="AZ331" i="26" s="1"/>
  <c r="AD331" i="26"/>
  <c r="AF331" i="26" s="1"/>
  <c r="W331" i="26"/>
  <c r="S331" i="26"/>
  <c r="AR330" i="26"/>
  <c r="AU330" i="26" s="1"/>
  <c r="AZ330" i="26" s="1"/>
  <c r="AD330" i="26"/>
  <c r="AF330" i="26" s="1"/>
  <c r="AI330" i="26" s="1"/>
  <c r="W330" i="26"/>
  <c r="S330" i="26"/>
  <c r="AR329" i="26"/>
  <c r="AU329" i="26" s="1"/>
  <c r="AZ329" i="26" s="1"/>
  <c r="AD329" i="26"/>
  <c r="AF329" i="26" s="1"/>
  <c r="AI329" i="26" s="1"/>
  <c r="W329" i="26"/>
  <c r="S329" i="26"/>
  <c r="AR328" i="26"/>
  <c r="AU328" i="26" s="1"/>
  <c r="AZ328" i="26" s="1"/>
  <c r="AD328" i="26"/>
  <c r="AF328" i="26" s="1"/>
  <c r="AI328" i="26" s="1"/>
  <c r="W328" i="26"/>
  <c r="S328" i="26"/>
  <c r="AR327" i="26"/>
  <c r="AU327" i="26" s="1"/>
  <c r="AZ327" i="26" s="1"/>
  <c r="AD327" i="26"/>
  <c r="AF327" i="26" s="1"/>
  <c r="W327" i="26"/>
  <c r="S327" i="26"/>
  <c r="AR326" i="26"/>
  <c r="AU326" i="26" s="1"/>
  <c r="AZ326" i="26" s="1"/>
  <c r="AD326" i="26"/>
  <c r="AF326" i="26" s="1"/>
  <c r="AI326" i="26" s="1"/>
  <c r="W326" i="26"/>
  <c r="S326" i="26"/>
  <c r="AR325" i="26"/>
  <c r="AU325" i="26" s="1"/>
  <c r="AZ325" i="26" s="1"/>
  <c r="AD325" i="26"/>
  <c r="AF325" i="26" s="1"/>
  <c r="AI325" i="26" s="1"/>
  <c r="W325" i="26"/>
  <c r="S325" i="26"/>
  <c r="AR324" i="26"/>
  <c r="AU324" i="26" s="1"/>
  <c r="AZ324" i="26" s="1"/>
  <c r="AD324" i="26"/>
  <c r="AF324" i="26" s="1"/>
  <c r="AI324" i="26" s="1"/>
  <c r="W324" i="26"/>
  <c r="S324" i="26"/>
  <c r="AR323" i="26"/>
  <c r="AU323" i="26" s="1"/>
  <c r="AZ323" i="26" s="1"/>
  <c r="AD323" i="26"/>
  <c r="AF323" i="26" s="1"/>
  <c r="W323" i="26"/>
  <c r="S323" i="26"/>
  <c r="AR322" i="26"/>
  <c r="AU322" i="26" s="1"/>
  <c r="AZ322" i="26" s="1"/>
  <c r="AD322" i="26"/>
  <c r="AF322" i="26" s="1"/>
  <c r="AI322" i="26" s="1"/>
  <c r="W322" i="26"/>
  <c r="S322" i="26"/>
  <c r="AR321" i="26"/>
  <c r="AU321" i="26" s="1"/>
  <c r="AZ321" i="26" s="1"/>
  <c r="AD321" i="26"/>
  <c r="AF321" i="26" s="1"/>
  <c r="AI321" i="26" s="1"/>
  <c r="W321" i="26"/>
  <c r="S321" i="26"/>
  <c r="AR320" i="26"/>
  <c r="AU320" i="26" s="1"/>
  <c r="AZ320" i="26" s="1"/>
  <c r="AD320" i="26"/>
  <c r="AF320" i="26" s="1"/>
  <c r="AI320" i="26" s="1"/>
  <c r="W320" i="26"/>
  <c r="S320" i="26"/>
  <c r="AR319" i="26"/>
  <c r="AU319" i="26" s="1"/>
  <c r="AZ319" i="26" s="1"/>
  <c r="AD319" i="26"/>
  <c r="AF319" i="26" s="1"/>
  <c r="W319" i="26"/>
  <c r="S319" i="26"/>
  <c r="AR318" i="26"/>
  <c r="AU318" i="26" s="1"/>
  <c r="AZ318" i="26" s="1"/>
  <c r="AD318" i="26"/>
  <c r="AF318" i="26" s="1"/>
  <c r="AI318" i="26" s="1"/>
  <c r="W318" i="26"/>
  <c r="S318" i="26"/>
  <c r="AR317" i="26"/>
  <c r="AU317" i="26" s="1"/>
  <c r="AZ317" i="26" s="1"/>
  <c r="AD317" i="26"/>
  <c r="AF317" i="26" s="1"/>
  <c r="AI317" i="26" s="1"/>
  <c r="W317" i="26"/>
  <c r="S317" i="26"/>
  <c r="AR316" i="26"/>
  <c r="AU316" i="26" s="1"/>
  <c r="AZ316" i="26" s="1"/>
  <c r="AD316" i="26"/>
  <c r="AF316" i="26" s="1"/>
  <c r="AI316" i="26" s="1"/>
  <c r="W316" i="26"/>
  <c r="S316" i="26"/>
  <c r="AR315" i="26"/>
  <c r="AU315" i="26" s="1"/>
  <c r="AZ315" i="26" s="1"/>
  <c r="AD315" i="26"/>
  <c r="AF315" i="26" s="1"/>
  <c r="W315" i="26"/>
  <c r="S315" i="26"/>
  <c r="AR314" i="26"/>
  <c r="AU314" i="26" s="1"/>
  <c r="AZ314" i="26" s="1"/>
  <c r="AD314" i="26"/>
  <c r="AF314" i="26" s="1"/>
  <c r="AI314" i="26" s="1"/>
  <c r="W314" i="26"/>
  <c r="S314" i="26"/>
  <c r="AR313" i="26"/>
  <c r="AU313" i="26" s="1"/>
  <c r="AZ313" i="26" s="1"/>
  <c r="AD313" i="26"/>
  <c r="AF313" i="26" s="1"/>
  <c r="AI313" i="26" s="1"/>
  <c r="W313" i="26"/>
  <c r="S313" i="26"/>
  <c r="AR312" i="26"/>
  <c r="AU312" i="26" s="1"/>
  <c r="AZ312" i="26" s="1"/>
  <c r="AD312" i="26"/>
  <c r="AF312" i="26" s="1"/>
  <c r="AI312" i="26" s="1"/>
  <c r="W312" i="26"/>
  <c r="S312" i="26"/>
  <c r="AR311" i="26"/>
  <c r="AU311" i="26" s="1"/>
  <c r="AZ311" i="26" s="1"/>
  <c r="AD311" i="26"/>
  <c r="AF311" i="26" s="1"/>
  <c r="W311" i="26"/>
  <c r="S311" i="26"/>
  <c r="AR310" i="26"/>
  <c r="AU310" i="26" s="1"/>
  <c r="AZ310" i="26" s="1"/>
  <c r="AD310" i="26"/>
  <c r="AF310" i="26" s="1"/>
  <c r="AI310" i="26" s="1"/>
  <c r="W310" i="26"/>
  <c r="S310" i="26"/>
  <c r="AR309" i="26"/>
  <c r="AU309" i="26" s="1"/>
  <c r="AZ309" i="26" s="1"/>
  <c r="AD309" i="26"/>
  <c r="AF309" i="26" s="1"/>
  <c r="AI309" i="26" s="1"/>
  <c r="W309" i="26"/>
  <c r="S309" i="26"/>
  <c r="AR308" i="26"/>
  <c r="AU308" i="26" s="1"/>
  <c r="AZ308" i="26" s="1"/>
  <c r="AD308" i="26"/>
  <c r="AF308" i="26" s="1"/>
  <c r="AI308" i="26" s="1"/>
  <c r="W308" i="26"/>
  <c r="S308" i="26"/>
  <c r="AR307" i="26"/>
  <c r="AU307" i="26" s="1"/>
  <c r="AZ307" i="26" s="1"/>
  <c r="AD307" i="26"/>
  <c r="AF307" i="26" s="1"/>
  <c r="W307" i="26"/>
  <c r="S307" i="26"/>
  <c r="AR306" i="26"/>
  <c r="AU306" i="26" s="1"/>
  <c r="AZ306" i="26" s="1"/>
  <c r="AD306" i="26"/>
  <c r="AF306" i="26" s="1"/>
  <c r="AI306" i="26" s="1"/>
  <c r="W306" i="26"/>
  <c r="S306" i="26"/>
  <c r="AR305" i="26"/>
  <c r="AU305" i="26" s="1"/>
  <c r="AZ305" i="26" s="1"/>
  <c r="AD305" i="26"/>
  <c r="AF305" i="26" s="1"/>
  <c r="AI305" i="26" s="1"/>
  <c r="W305" i="26"/>
  <c r="S305" i="26"/>
  <c r="AR304" i="26"/>
  <c r="AU304" i="26" s="1"/>
  <c r="AZ304" i="26" s="1"/>
  <c r="AD304" i="26"/>
  <c r="AF304" i="26" s="1"/>
  <c r="AI304" i="26" s="1"/>
  <c r="W304" i="26"/>
  <c r="S304" i="26"/>
  <c r="AR303" i="26"/>
  <c r="AU303" i="26" s="1"/>
  <c r="AZ303" i="26" s="1"/>
  <c r="AD303" i="26"/>
  <c r="AF303" i="26" s="1"/>
  <c r="W303" i="26"/>
  <c r="S303" i="26"/>
  <c r="AR302" i="26"/>
  <c r="AU302" i="26" s="1"/>
  <c r="AZ302" i="26" s="1"/>
  <c r="AD302" i="26"/>
  <c r="AF302" i="26" s="1"/>
  <c r="AI302" i="26" s="1"/>
  <c r="W302" i="26"/>
  <c r="S302" i="26"/>
  <c r="AR301" i="26"/>
  <c r="AU301" i="26" s="1"/>
  <c r="AZ301" i="26" s="1"/>
  <c r="AD301" i="26"/>
  <c r="AF301" i="26" s="1"/>
  <c r="AI301" i="26" s="1"/>
  <c r="W301" i="26"/>
  <c r="S301" i="26"/>
  <c r="AR300" i="26"/>
  <c r="AU300" i="26" s="1"/>
  <c r="AZ300" i="26" s="1"/>
  <c r="AD300" i="26"/>
  <c r="AF300" i="26" s="1"/>
  <c r="AI300" i="26" s="1"/>
  <c r="W300" i="26"/>
  <c r="S300" i="26"/>
  <c r="AR299" i="26"/>
  <c r="AU299" i="26" s="1"/>
  <c r="AZ299" i="26" s="1"/>
  <c r="AD299" i="26"/>
  <c r="AF299" i="26" s="1"/>
  <c r="W299" i="26"/>
  <c r="S299" i="26"/>
  <c r="AR298" i="26"/>
  <c r="AU298" i="26" s="1"/>
  <c r="AZ298" i="26" s="1"/>
  <c r="AD298" i="26"/>
  <c r="AF298" i="26" s="1"/>
  <c r="AI298" i="26" s="1"/>
  <c r="W298" i="26"/>
  <c r="S298" i="26"/>
  <c r="AR297" i="26"/>
  <c r="AU297" i="26" s="1"/>
  <c r="AZ297" i="26" s="1"/>
  <c r="AD297" i="26"/>
  <c r="AF297" i="26" s="1"/>
  <c r="AI297" i="26" s="1"/>
  <c r="W297" i="26"/>
  <c r="S297" i="26"/>
  <c r="AR296" i="26"/>
  <c r="AU296" i="26" s="1"/>
  <c r="AZ296" i="26" s="1"/>
  <c r="AD296" i="26"/>
  <c r="AF296" i="26" s="1"/>
  <c r="AI296" i="26" s="1"/>
  <c r="W296" i="26"/>
  <c r="S296" i="26"/>
  <c r="AR295" i="26"/>
  <c r="AU295" i="26" s="1"/>
  <c r="AZ295" i="26" s="1"/>
  <c r="AD295" i="26"/>
  <c r="AF295" i="26" s="1"/>
  <c r="W295" i="26"/>
  <c r="S295" i="26"/>
  <c r="AR294" i="26"/>
  <c r="AU294" i="26" s="1"/>
  <c r="AZ294" i="26" s="1"/>
  <c r="AD294" i="26"/>
  <c r="AF294" i="26" s="1"/>
  <c r="AI294" i="26" s="1"/>
  <c r="W294" i="26"/>
  <c r="S294" i="26"/>
  <c r="AR293" i="26"/>
  <c r="AU293" i="26" s="1"/>
  <c r="AZ293" i="26" s="1"/>
  <c r="AD293" i="26"/>
  <c r="AF293" i="26" s="1"/>
  <c r="AI293" i="26" s="1"/>
  <c r="W293" i="26"/>
  <c r="S293" i="26"/>
  <c r="AR292" i="26"/>
  <c r="AU292" i="26" s="1"/>
  <c r="AZ292" i="26" s="1"/>
  <c r="AD292" i="26"/>
  <c r="AF292" i="26" s="1"/>
  <c r="AI292" i="26" s="1"/>
  <c r="W292" i="26"/>
  <c r="S292" i="26"/>
  <c r="AR291" i="26"/>
  <c r="AU291" i="26" s="1"/>
  <c r="AZ291" i="26" s="1"/>
  <c r="AD291" i="26"/>
  <c r="AF291" i="26" s="1"/>
  <c r="W291" i="26"/>
  <c r="S291" i="26"/>
  <c r="AR290" i="26"/>
  <c r="AU290" i="26" s="1"/>
  <c r="AZ290" i="26" s="1"/>
  <c r="AD290" i="26"/>
  <c r="AF290" i="26" s="1"/>
  <c r="AI290" i="26" s="1"/>
  <c r="W290" i="26"/>
  <c r="S290" i="26"/>
  <c r="AR289" i="26"/>
  <c r="AU289" i="26" s="1"/>
  <c r="AZ289" i="26" s="1"/>
  <c r="AD289" i="26"/>
  <c r="AF289" i="26" s="1"/>
  <c r="AI289" i="26" s="1"/>
  <c r="W289" i="26"/>
  <c r="S289" i="26"/>
  <c r="AR288" i="26"/>
  <c r="AU288" i="26" s="1"/>
  <c r="AZ288" i="26" s="1"/>
  <c r="AD288" i="26"/>
  <c r="AF288" i="26" s="1"/>
  <c r="AI288" i="26" s="1"/>
  <c r="W288" i="26"/>
  <c r="S288" i="26"/>
  <c r="AR287" i="26"/>
  <c r="AU287" i="26" s="1"/>
  <c r="AZ287" i="26" s="1"/>
  <c r="AD287" i="26"/>
  <c r="AF287" i="26" s="1"/>
  <c r="W287" i="26"/>
  <c r="S287" i="26"/>
  <c r="AR286" i="26"/>
  <c r="AU286" i="26" s="1"/>
  <c r="AZ286" i="26" s="1"/>
  <c r="AD286" i="26"/>
  <c r="AF286" i="26" s="1"/>
  <c r="AI286" i="26" s="1"/>
  <c r="W286" i="26"/>
  <c r="S286" i="26"/>
  <c r="AR285" i="26"/>
  <c r="AU285" i="26" s="1"/>
  <c r="AZ285" i="26" s="1"/>
  <c r="AD285" i="26"/>
  <c r="AF285" i="26" s="1"/>
  <c r="AI285" i="26" s="1"/>
  <c r="W285" i="26"/>
  <c r="S285" i="26"/>
  <c r="AR284" i="26"/>
  <c r="AU284" i="26" s="1"/>
  <c r="AZ284" i="26" s="1"/>
  <c r="AD284" i="26"/>
  <c r="AF284" i="26" s="1"/>
  <c r="AI284" i="26" s="1"/>
  <c r="W284" i="26"/>
  <c r="S284" i="26"/>
  <c r="AR283" i="26"/>
  <c r="AU283" i="26" s="1"/>
  <c r="AZ283" i="26" s="1"/>
  <c r="AD283" i="26"/>
  <c r="AF283" i="26" s="1"/>
  <c r="W283" i="26"/>
  <c r="S283" i="26"/>
  <c r="AR282" i="26"/>
  <c r="AU282" i="26" s="1"/>
  <c r="AZ282" i="26" s="1"/>
  <c r="AD282" i="26"/>
  <c r="AF282" i="26" s="1"/>
  <c r="AI282" i="26" s="1"/>
  <c r="W282" i="26"/>
  <c r="S282" i="26"/>
  <c r="AR281" i="26"/>
  <c r="AU281" i="26" s="1"/>
  <c r="AZ281" i="26" s="1"/>
  <c r="AD281" i="26"/>
  <c r="AF281" i="26" s="1"/>
  <c r="AI281" i="26" s="1"/>
  <c r="W281" i="26"/>
  <c r="S281" i="26"/>
  <c r="AR280" i="26"/>
  <c r="AU280" i="26" s="1"/>
  <c r="AZ280" i="26" s="1"/>
  <c r="AD280" i="26"/>
  <c r="AF280" i="26" s="1"/>
  <c r="AI280" i="26" s="1"/>
  <c r="W280" i="26"/>
  <c r="S280" i="26"/>
  <c r="AR279" i="26"/>
  <c r="AU279" i="26" s="1"/>
  <c r="AZ279" i="26" s="1"/>
  <c r="AD279" i="26"/>
  <c r="AF279" i="26" s="1"/>
  <c r="W279" i="26"/>
  <c r="S279" i="26"/>
  <c r="AR278" i="26"/>
  <c r="AU278" i="26" s="1"/>
  <c r="AZ278" i="26" s="1"/>
  <c r="AD278" i="26"/>
  <c r="AF278" i="26" s="1"/>
  <c r="AI278" i="26" s="1"/>
  <c r="W278" i="26"/>
  <c r="S278" i="26"/>
  <c r="AR277" i="26"/>
  <c r="AU277" i="26" s="1"/>
  <c r="AZ277" i="26" s="1"/>
  <c r="AD277" i="26"/>
  <c r="AF277" i="26" s="1"/>
  <c r="AI277" i="26" s="1"/>
  <c r="W277" i="26"/>
  <c r="S277" i="26"/>
  <c r="AR276" i="26"/>
  <c r="AU276" i="26" s="1"/>
  <c r="AZ276" i="26" s="1"/>
  <c r="AD276" i="26"/>
  <c r="AF276" i="26" s="1"/>
  <c r="AI276" i="26" s="1"/>
  <c r="W276" i="26"/>
  <c r="S276" i="26"/>
  <c r="AU275" i="26"/>
  <c r="AZ275" i="26" s="1"/>
  <c r="AR275" i="26"/>
  <c r="AD275" i="26"/>
  <c r="AF275" i="26" s="1"/>
  <c r="AI275" i="26" s="1"/>
  <c r="W275" i="26"/>
  <c r="S275" i="26"/>
  <c r="AR274" i="26"/>
  <c r="AU274" i="26" s="1"/>
  <c r="AZ274" i="26" s="1"/>
  <c r="AF274" i="26"/>
  <c r="AI274" i="26" s="1"/>
  <c r="AD274" i="26"/>
  <c r="W274" i="26"/>
  <c r="S274" i="26"/>
  <c r="AU273" i="26"/>
  <c r="AZ273" i="26" s="1"/>
  <c r="AR273" i="26"/>
  <c r="AD273" i="26"/>
  <c r="AF273" i="26" s="1"/>
  <c r="AI273" i="26" s="1"/>
  <c r="W273" i="26"/>
  <c r="S273" i="26"/>
  <c r="AR272" i="26"/>
  <c r="AU272" i="26" s="1"/>
  <c r="AZ272" i="26" s="1"/>
  <c r="AD272" i="26"/>
  <c r="AF272" i="26" s="1"/>
  <c r="AI272" i="26" s="1"/>
  <c r="W272" i="26"/>
  <c r="S272" i="26"/>
  <c r="AR271" i="26"/>
  <c r="AU271" i="26" s="1"/>
  <c r="AZ271" i="26" s="1"/>
  <c r="AD271" i="26"/>
  <c r="AF271" i="26" s="1"/>
  <c r="AI271" i="26" s="1"/>
  <c r="W271" i="26"/>
  <c r="S271" i="26"/>
  <c r="AR270" i="26"/>
  <c r="AU270" i="26" s="1"/>
  <c r="AZ270" i="26" s="1"/>
  <c r="AD270" i="26"/>
  <c r="AF270" i="26" s="1"/>
  <c r="AI270" i="26" s="1"/>
  <c r="W270" i="26"/>
  <c r="S270" i="26"/>
  <c r="AR269" i="26"/>
  <c r="AU269" i="26" s="1"/>
  <c r="AZ269" i="26" s="1"/>
  <c r="AD269" i="26"/>
  <c r="AF269" i="26" s="1"/>
  <c r="AI269" i="26" s="1"/>
  <c r="W269" i="26"/>
  <c r="S269" i="26"/>
  <c r="AR268" i="26"/>
  <c r="AU268" i="26" s="1"/>
  <c r="AZ268" i="26" s="1"/>
  <c r="AD268" i="26"/>
  <c r="AF268" i="26" s="1"/>
  <c r="AI268" i="26" s="1"/>
  <c r="W268" i="26"/>
  <c r="S268" i="26"/>
  <c r="AR267" i="26"/>
  <c r="AU267" i="26" s="1"/>
  <c r="AZ267" i="26" s="1"/>
  <c r="AD267" i="26"/>
  <c r="AF267" i="26" s="1"/>
  <c r="AI267" i="26" s="1"/>
  <c r="W267" i="26"/>
  <c r="S267" i="26"/>
  <c r="AR266" i="26"/>
  <c r="AU266" i="26" s="1"/>
  <c r="AZ266" i="26" s="1"/>
  <c r="AD266" i="26"/>
  <c r="AF266" i="26" s="1"/>
  <c r="AI266" i="26" s="1"/>
  <c r="W266" i="26"/>
  <c r="S266" i="26"/>
  <c r="AR265" i="26"/>
  <c r="AU265" i="26" s="1"/>
  <c r="AZ265" i="26" s="1"/>
  <c r="AD265" i="26"/>
  <c r="AF265" i="26" s="1"/>
  <c r="AI265" i="26" s="1"/>
  <c r="W265" i="26"/>
  <c r="S265" i="26"/>
  <c r="AR264" i="26"/>
  <c r="AU264" i="26" s="1"/>
  <c r="AZ264" i="26" s="1"/>
  <c r="AD264" i="26"/>
  <c r="AF264" i="26" s="1"/>
  <c r="AI264" i="26" s="1"/>
  <c r="W264" i="26"/>
  <c r="S264" i="26"/>
  <c r="AR263" i="26"/>
  <c r="AU263" i="26" s="1"/>
  <c r="AZ263" i="26" s="1"/>
  <c r="AD263" i="26"/>
  <c r="AF263" i="26" s="1"/>
  <c r="AI263" i="26" s="1"/>
  <c r="W263" i="26"/>
  <c r="S263" i="26"/>
  <c r="AR262" i="26"/>
  <c r="AU262" i="26" s="1"/>
  <c r="AZ262" i="26" s="1"/>
  <c r="AD262" i="26"/>
  <c r="AF262" i="26" s="1"/>
  <c r="AI262" i="26" s="1"/>
  <c r="W262" i="26"/>
  <c r="S262" i="26"/>
  <c r="AR261" i="26"/>
  <c r="AU261" i="26" s="1"/>
  <c r="AZ261" i="26" s="1"/>
  <c r="AD261" i="26"/>
  <c r="AF261" i="26" s="1"/>
  <c r="AI261" i="26" s="1"/>
  <c r="W261" i="26"/>
  <c r="S261" i="26"/>
  <c r="AR260" i="26"/>
  <c r="AU260" i="26" s="1"/>
  <c r="AZ260" i="26" s="1"/>
  <c r="AD260" i="26"/>
  <c r="AF260" i="26" s="1"/>
  <c r="AI260" i="26" s="1"/>
  <c r="W260" i="26"/>
  <c r="S260" i="26"/>
  <c r="AU259" i="26"/>
  <c r="AZ259" i="26" s="1"/>
  <c r="AR259" i="26"/>
  <c r="AD259" i="26"/>
  <c r="AF259" i="26" s="1"/>
  <c r="AI259" i="26" s="1"/>
  <c r="W259" i="26"/>
  <c r="S259" i="26"/>
  <c r="AR258" i="26"/>
  <c r="AU258" i="26" s="1"/>
  <c r="AZ258" i="26" s="1"/>
  <c r="AF258" i="26"/>
  <c r="AI258" i="26" s="1"/>
  <c r="AD258" i="26"/>
  <c r="W258" i="26"/>
  <c r="S258" i="26"/>
  <c r="AU257" i="26"/>
  <c r="AZ257" i="26" s="1"/>
  <c r="AR257" i="26"/>
  <c r="AD257" i="26"/>
  <c r="AF257" i="26" s="1"/>
  <c r="AI257" i="26" s="1"/>
  <c r="W257" i="26"/>
  <c r="S257" i="26"/>
  <c r="AR256" i="26"/>
  <c r="AU256" i="26" s="1"/>
  <c r="AZ256" i="26" s="1"/>
  <c r="AD256" i="26"/>
  <c r="AF256" i="26" s="1"/>
  <c r="AI256" i="26" s="1"/>
  <c r="W256" i="26"/>
  <c r="S256" i="26"/>
  <c r="AR255" i="26"/>
  <c r="AU255" i="26" s="1"/>
  <c r="AZ255" i="26" s="1"/>
  <c r="AD255" i="26"/>
  <c r="AF255" i="26" s="1"/>
  <c r="AI255" i="26" s="1"/>
  <c r="W255" i="26"/>
  <c r="S255" i="26"/>
  <c r="AR254" i="26"/>
  <c r="AU254" i="26" s="1"/>
  <c r="AZ254" i="26" s="1"/>
  <c r="AD254" i="26"/>
  <c r="AF254" i="26" s="1"/>
  <c r="AI254" i="26" s="1"/>
  <c r="W254" i="26"/>
  <c r="S254" i="26"/>
  <c r="AR253" i="26"/>
  <c r="AU253" i="26" s="1"/>
  <c r="AZ253" i="26" s="1"/>
  <c r="AD253" i="26"/>
  <c r="AF253" i="26" s="1"/>
  <c r="AI253" i="26" s="1"/>
  <c r="W253" i="26"/>
  <c r="S253" i="26"/>
  <c r="AR252" i="26"/>
  <c r="AU252" i="26" s="1"/>
  <c r="AZ252" i="26" s="1"/>
  <c r="AD252" i="26"/>
  <c r="AF252" i="26" s="1"/>
  <c r="AI252" i="26" s="1"/>
  <c r="W252" i="26"/>
  <c r="S252" i="26"/>
  <c r="AR251" i="26"/>
  <c r="AU251" i="26" s="1"/>
  <c r="AZ251" i="26" s="1"/>
  <c r="AD251" i="26"/>
  <c r="AF251" i="26" s="1"/>
  <c r="AI251" i="26" s="1"/>
  <c r="W251" i="26"/>
  <c r="S251" i="26"/>
  <c r="AR250" i="26"/>
  <c r="AU250" i="26" s="1"/>
  <c r="AZ250" i="26" s="1"/>
  <c r="AD250" i="26"/>
  <c r="AF250" i="26" s="1"/>
  <c r="AI250" i="26" s="1"/>
  <c r="W250" i="26"/>
  <c r="S250" i="26"/>
  <c r="AR249" i="26"/>
  <c r="AU249" i="26" s="1"/>
  <c r="AZ249" i="26" s="1"/>
  <c r="AD249" i="26"/>
  <c r="AF249" i="26" s="1"/>
  <c r="AI249" i="26" s="1"/>
  <c r="W249" i="26"/>
  <c r="S249" i="26"/>
  <c r="AR248" i="26"/>
  <c r="AU248" i="26" s="1"/>
  <c r="AZ248" i="26" s="1"/>
  <c r="AD248" i="26"/>
  <c r="AF248" i="26" s="1"/>
  <c r="AI248" i="26" s="1"/>
  <c r="W248" i="26"/>
  <c r="S248" i="26"/>
  <c r="AR247" i="26"/>
  <c r="AU247" i="26" s="1"/>
  <c r="AZ247" i="26" s="1"/>
  <c r="AD247" i="26"/>
  <c r="AF247" i="26" s="1"/>
  <c r="AI247" i="26" s="1"/>
  <c r="W247" i="26"/>
  <c r="S247" i="26"/>
  <c r="AR246" i="26"/>
  <c r="AU246" i="26" s="1"/>
  <c r="AZ246" i="26" s="1"/>
  <c r="AD246" i="26"/>
  <c r="AF246" i="26" s="1"/>
  <c r="AI246" i="26" s="1"/>
  <c r="W246" i="26"/>
  <c r="S246" i="26"/>
  <c r="AR245" i="26"/>
  <c r="AU245" i="26" s="1"/>
  <c r="AZ245" i="26" s="1"/>
  <c r="AD245" i="26"/>
  <c r="AF245" i="26" s="1"/>
  <c r="AI245" i="26" s="1"/>
  <c r="W245" i="26"/>
  <c r="S245" i="26"/>
  <c r="AR244" i="26"/>
  <c r="AU244" i="26" s="1"/>
  <c r="AZ244" i="26" s="1"/>
  <c r="AD244" i="26"/>
  <c r="AF244" i="26" s="1"/>
  <c r="AI244" i="26" s="1"/>
  <c r="W244" i="26"/>
  <c r="S244" i="26"/>
  <c r="AU243" i="26"/>
  <c r="AZ243" i="26" s="1"/>
  <c r="AR243" i="26"/>
  <c r="AD243" i="26"/>
  <c r="AF243" i="26" s="1"/>
  <c r="AI243" i="26" s="1"/>
  <c r="W243" i="26"/>
  <c r="S243" i="26"/>
  <c r="AR242" i="26"/>
  <c r="AU242" i="26" s="1"/>
  <c r="AZ242" i="26" s="1"/>
  <c r="AF242" i="26"/>
  <c r="AI242" i="26" s="1"/>
  <c r="AD242" i="26"/>
  <c r="W242" i="26"/>
  <c r="S242" i="26"/>
  <c r="AU241" i="26"/>
  <c r="AZ241" i="26" s="1"/>
  <c r="AR241" i="26"/>
  <c r="AD241" i="26"/>
  <c r="AF241" i="26" s="1"/>
  <c r="AI241" i="26" s="1"/>
  <c r="W241" i="26"/>
  <c r="S241" i="26"/>
  <c r="AR240" i="26"/>
  <c r="AU240" i="26" s="1"/>
  <c r="AZ240" i="26" s="1"/>
  <c r="AD240" i="26"/>
  <c r="AF240" i="26" s="1"/>
  <c r="AI240" i="26" s="1"/>
  <c r="W240" i="26"/>
  <c r="S240" i="26"/>
  <c r="AR239" i="26"/>
  <c r="AU239" i="26" s="1"/>
  <c r="AZ239" i="26" s="1"/>
  <c r="AD239" i="26"/>
  <c r="AF239" i="26" s="1"/>
  <c r="AI239" i="26" s="1"/>
  <c r="W239" i="26"/>
  <c r="S239" i="26"/>
  <c r="AR238" i="26"/>
  <c r="AU238" i="26" s="1"/>
  <c r="AZ238" i="26" s="1"/>
  <c r="AD238" i="26"/>
  <c r="AF238" i="26" s="1"/>
  <c r="AI238" i="26" s="1"/>
  <c r="W238" i="26"/>
  <c r="S238" i="26"/>
  <c r="AR237" i="26"/>
  <c r="AU237" i="26" s="1"/>
  <c r="AZ237" i="26" s="1"/>
  <c r="AD237" i="26"/>
  <c r="AF237" i="26" s="1"/>
  <c r="AI237" i="26" s="1"/>
  <c r="W237" i="26"/>
  <c r="S237" i="26"/>
  <c r="AR236" i="26"/>
  <c r="AU236" i="26" s="1"/>
  <c r="AZ236" i="26" s="1"/>
  <c r="AD236" i="26"/>
  <c r="AF236" i="26" s="1"/>
  <c r="AI236" i="26" s="1"/>
  <c r="W236" i="26"/>
  <c r="S236" i="26"/>
  <c r="AR235" i="26"/>
  <c r="AU235" i="26" s="1"/>
  <c r="AZ235" i="26" s="1"/>
  <c r="AD235" i="26"/>
  <c r="AF235" i="26" s="1"/>
  <c r="AI235" i="26" s="1"/>
  <c r="W235" i="26"/>
  <c r="S235" i="26"/>
  <c r="AR234" i="26"/>
  <c r="AU234" i="26" s="1"/>
  <c r="AZ234" i="26" s="1"/>
  <c r="AD234" i="26"/>
  <c r="AF234" i="26" s="1"/>
  <c r="AI234" i="26" s="1"/>
  <c r="W234" i="26"/>
  <c r="S234" i="26"/>
  <c r="AR233" i="26"/>
  <c r="AU233" i="26" s="1"/>
  <c r="AZ233" i="26" s="1"/>
  <c r="AD233" i="26"/>
  <c r="AF233" i="26" s="1"/>
  <c r="AI233" i="26" s="1"/>
  <c r="W233" i="26"/>
  <c r="S233" i="26"/>
  <c r="AR232" i="26"/>
  <c r="AU232" i="26" s="1"/>
  <c r="AZ232" i="26" s="1"/>
  <c r="AD232" i="26"/>
  <c r="AF232" i="26" s="1"/>
  <c r="AI232" i="26" s="1"/>
  <c r="W232" i="26"/>
  <c r="S232" i="26"/>
  <c r="AR231" i="26"/>
  <c r="AU231" i="26" s="1"/>
  <c r="AZ231" i="26" s="1"/>
  <c r="AD231" i="26"/>
  <c r="AF231" i="26" s="1"/>
  <c r="AI231" i="26" s="1"/>
  <c r="W231" i="26"/>
  <c r="S231" i="26"/>
  <c r="AR230" i="26"/>
  <c r="AU230" i="26" s="1"/>
  <c r="AZ230" i="26" s="1"/>
  <c r="AD230" i="26"/>
  <c r="AF230" i="26" s="1"/>
  <c r="AI230" i="26" s="1"/>
  <c r="W230" i="26"/>
  <c r="S230" i="26"/>
  <c r="AR229" i="26"/>
  <c r="AU229" i="26" s="1"/>
  <c r="AZ229" i="26" s="1"/>
  <c r="AD229" i="26"/>
  <c r="AF229" i="26" s="1"/>
  <c r="AI229" i="26" s="1"/>
  <c r="W229" i="26"/>
  <c r="S229" i="26"/>
  <c r="AZ228" i="26"/>
  <c r="AR228" i="26"/>
  <c r="AU228" i="26" s="1"/>
  <c r="AF228" i="26"/>
  <c r="AI228" i="26" s="1"/>
  <c r="AD228" i="26"/>
  <c r="W228" i="26"/>
  <c r="S228" i="26"/>
  <c r="AU227" i="26"/>
  <c r="AZ227" i="26" s="1"/>
  <c r="AR227" i="26"/>
  <c r="AD227" i="26"/>
  <c r="AF227" i="26" s="1"/>
  <c r="W227" i="26"/>
  <c r="S227" i="26"/>
  <c r="AR226" i="26"/>
  <c r="AU226" i="26" s="1"/>
  <c r="AZ226" i="26" s="1"/>
  <c r="AF226" i="26"/>
  <c r="AI226" i="26" s="1"/>
  <c r="AD226" i="26"/>
  <c r="W226" i="26"/>
  <c r="S226" i="26"/>
  <c r="AU225" i="26"/>
  <c r="AZ225" i="26" s="1"/>
  <c r="AR225" i="26"/>
  <c r="AD225" i="26"/>
  <c r="AF225" i="26" s="1"/>
  <c r="AI225" i="26" s="1"/>
  <c r="W225" i="26"/>
  <c r="S225" i="26"/>
  <c r="AR224" i="26"/>
  <c r="AU224" i="26" s="1"/>
  <c r="AZ224" i="26" s="1"/>
  <c r="AD224" i="26"/>
  <c r="AF224" i="26" s="1"/>
  <c r="AI224" i="26" s="1"/>
  <c r="W224" i="26"/>
  <c r="S224" i="26"/>
  <c r="AR223" i="26"/>
  <c r="AU223" i="26" s="1"/>
  <c r="AZ223" i="26" s="1"/>
  <c r="AD223" i="26"/>
  <c r="AF223" i="26" s="1"/>
  <c r="AI223" i="26" s="1"/>
  <c r="W223" i="26"/>
  <c r="S223" i="26"/>
  <c r="AR222" i="26"/>
  <c r="AU222" i="26" s="1"/>
  <c r="AZ222" i="26" s="1"/>
  <c r="AD222" i="26"/>
  <c r="AF222" i="26" s="1"/>
  <c r="AI222" i="26" s="1"/>
  <c r="W222" i="26"/>
  <c r="S222" i="26"/>
  <c r="AR221" i="26"/>
  <c r="AU221" i="26" s="1"/>
  <c r="AZ221" i="26" s="1"/>
  <c r="AD221" i="26"/>
  <c r="AF221" i="26" s="1"/>
  <c r="AI221" i="26" s="1"/>
  <c r="W221" i="26"/>
  <c r="S221" i="26"/>
  <c r="AR220" i="26"/>
  <c r="AU220" i="26" s="1"/>
  <c r="AZ220" i="26" s="1"/>
  <c r="AD220" i="26"/>
  <c r="AF220" i="26" s="1"/>
  <c r="AI220" i="26" s="1"/>
  <c r="W220" i="26"/>
  <c r="S220" i="26"/>
  <c r="AR219" i="26"/>
  <c r="AU219" i="26" s="1"/>
  <c r="AZ219" i="26" s="1"/>
  <c r="AD219" i="26"/>
  <c r="AF219" i="26" s="1"/>
  <c r="AI219" i="26" s="1"/>
  <c r="W219" i="26"/>
  <c r="S219" i="26"/>
  <c r="AR218" i="26"/>
  <c r="AU218" i="26" s="1"/>
  <c r="AZ218" i="26" s="1"/>
  <c r="AD218" i="26"/>
  <c r="AF218" i="26" s="1"/>
  <c r="AI218" i="26" s="1"/>
  <c r="W218" i="26"/>
  <c r="S218" i="26"/>
  <c r="AR217" i="26"/>
  <c r="AU217" i="26" s="1"/>
  <c r="AZ217" i="26" s="1"/>
  <c r="AD217" i="26"/>
  <c r="AF217" i="26" s="1"/>
  <c r="AI217" i="26" s="1"/>
  <c r="W217" i="26"/>
  <c r="S217" i="26"/>
  <c r="AR216" i="26"/>
  <c r="AU216" i="26" s="1"/>
  <c r="AZ216" i="26" s="1"/>
  <c r="AD216" i="26"/>
  <c r="AF216" i="26" s="1"/>
  <c r="AI216" i="26" s="1"/>
  <c r="W216" i="26"/>
  <c r="S216" i="26"/>
  <c r="AU215" i="26"/>
  <c r="AZ215" i="26" s="1"/>
  <c r="AR215" i="26"/>
  <c r="AD215" i="26"/>
  <c r="AF215" i="26" s="1"/>
  <c r="AI215" i="26" s="1"/>
  <c r="W215" i="26"/>
  <c r="S215" i="26"/>
  <c r="AR214" i="26"/>
  <c r="AU214" i="26" s="1"/>
  <c r="AZ214" i="26" s="1"/>
  <c r="AF214" i="26"/>
  <c r="AI214" i="26" s="1"/>
  <c r="AD214" i="26"/>
  <c r="W214" i="26"/>
  <c r="S214" i="26"/>
  <c r="AU213" i="26"/>
  <c r="AZ213" i="26" s="1"/>
  <c r="AR213" i="26"/>
  <c r="AD213" i="26"/>
  <c r="AF213" i="26" s="1"/>
  <c r="AI213" i="26" s="1"/>
  <c r="W213" i="26"/>
  <c r="S213" i="26"/>
  <c r="AZ212" i="26"/>
  <c r="AR212" i="26"/>
  <c r="AU212" i="26" s="1"/>
  <c r="AF212" i="26"/>
  <c r="AI212" i="26" s="1"/>
  <c r="AD212" i="26"/>
  <c r="W212" i="26"/>
  <c r="S212" i="26"/>
  <c r="AR211" i="26"/>
  <c r="AU211" i="26" s="1"/>
  <c r="AZ211" i="26" s="1"/>
  <c r="AD211" i="26"/>
  <c r="AF211" i="26" s="1"/>
  <c r="AI211" i="26" s="1"/>
  <c r="W211" i="26"/>
  <c r="S211" i="26"/>
  <c r="AR210" i="26"/>
  <c r="AU210" i="26" s="1"/>
  <c r="AZ210" i="26" s="1"/>
  <c r="AD210" i="26"/>
  <c r="AF210" i="26" s="1"/>
  <c r="AI210" i="26" s="1"/>
  <c r="W210" i="26"/>
  <c r="S210" i="26"/>
  <c r="AR209" i="26"/>
  <c r="AU209" i="26" s="1"/>
  <c r="AZ209" i="26" s="1"/>
  <c r="AD209" i="26"/>
  <c r="AF209" i="26" s="1"/>
  <c r="AI209" i="26" s="1"/>
  <c r="W209" i="26"/>
  <c r="S209" i="26"/>
  <c r="AZ208" i="26"/>
  <c r="AR208" i="26"/>
  <c r="AU208" i="26" s="1"/>
  <c r="AF208" i="26"/>
  <c r="AI208" i="26" s="1"/>
  <c r="AD208" i="26"/>
  <c r="W208" i="26"/>
  <c r="S208" i="26"/>
  <c r="AU207" i="26"/>
  <c r="AZ207" i="26" s="1"/>
  <c r="AR207" i="26"/>
  <c r="AD207" i="26"/>
  <c r="AF207" i="26" s="1"/>
  <c r="AI207" i="26" s="1"/>
  <c r="W207" i="26"/>
  <c r="S207" i="26"/>
  <c r="AR206" i="26"/>
  <c r="AU206" i="26" s="1"/>
  <c r="AZ206" i="26" s="1"/>
  <c r="AF206" i="26"/>
  <c r="AI206" i="26" s="1"/>
  <c r="AD206" i="26"/>
  <c r="W206" i="26"/>
  <c r="S206" i="26"/>
  <c r="AU205" i="26"/>
  <c r="AZ205" i="26" s="1"/>
  <c r="AR205" i="26"/>
  <c r="AD205" i="26"/>
  <c r="AF205" i="26" s="1"/>
  <c r="AI205" i="26" s="1"/>
  <c r="W205" i="26"/>
  <c r="S205" i="26"/>
  <c r="AR204" i="26"/>
  <c r="AU204" i="26" s="1"/>
  <c r="AZ204" i="26" s="1"/>
  <c r="AD204" i="26"/>
  <c r="AF204" i="26" s="1"/>
  <c r="AI204" i="26" s="1"/>
  <c r="W204" i="26"/>
  <c r="S204" i="26"/>
  <c r="AR203" i="26"/>
  <c r="AU203" i="26" s="1"/>
  <c r="AZ203" i="26" s="1"/>
  <c r="AD203" i="26"/>
  <c r="AF203" i="26" s="1"/>
  <c r="AI203" i="26" s="1"/>
  <c r="W203" i="26"/>
  <c r="S203" i="26"/>
  <c r="AR202" i="26"/>
  <c r="AU202" i="26" s="1"/>
  <c r="AZ202" i="26" s="1"/>
  <c r="AD202" i="26"/>
  <c r="AF202" i="26" s="1"/>
  <c r="AI202" i="26" s="1"/>
  <c r="W202" i="26"/>
  <c r="S202" i="26"/>
  <c r="AR201" i="26"/>
  <c r="AU201" i="26" s="1"/>
  <c r="AZ201" i="26" s="1"/>
  <c r="AD201" i="26"/>
  <c r="AF201" i="26" s="1"/>
  <c r="AI201" i="26" s="1"/>
  <c r="W201" i="26"/>
  <c r="S201" i="26"/>
  <c r="AR200" i="26"/>
  <c r="AU200" i="26" s="1"/>
  <c r="AZ200" i="26" s="1"/>
  <c r="AD200" i="26"/>
  <c r="AF200" i="26" s="1"/>
  <c r="AI200" i="26" s="1"/>
  <c r="W200" i="26"/>
  <c r="S200" i="26"/>
  <c r="AR199" i="26"/>
  <c r="AU199" i="26" s="1"/>
  <c r="AZ199" i="26" s="1"/>
  <c r="AD199" i="26"/>
  <c r="AF199" i="26" s="1"/>
  <c r="AI199" i="26" s="1"/>
  <c r="W199" i="26"/>
  <c r="S199" i="26"/>
  <c r="AR198" i="26"/>
  <c r="AU198" i="26" s="1"/>
  <c r="AZ198" i="26" s="1"/>
  <c r="AD198" i="26"/>
  <c r="AF198" i="26" s="1"/>
  <c r="AI198" i="26" s="1"/>
  <c r="W198" i="26"/>
  <c r="S198" i="26"/>
  <c r="AR197" i="26"/>
  <c r="AU197" i="26" s="1"/>
  <c r="AZ197" i="26" s="1"/>
  <c r="AD197" i="26"/>
  <c r="AF197" i="26" s="1"/>
  <c r="AI197" i="26" s="1"/>
  <c r="W197" i="26"/>
  <c r="S197" i="26"/>
  <c r="AR196" i="26"/>
  <c r="AU196" i="26" s="1"/>
  <c r="AZ196" i="26" s="1"/>
  <c r="AD196" i="26"/>
  <c r="AF196" i="26" s="1"/>
  <c r="AI196" i="26" s="1"/>
  <c r="W196" i="26"/>
  <c r="S196" i="26"/>
  <c r="AR195" i="26"/>
  <c r="AU195" i="26" s="1"/>
  <c r="AZ195" i="26" s="1"/>
  <c r="AD195" i="26"/>
  <c r="AF195" i="26" s="1"/>
  <c r="W195" i="26"/>
  <c r="S195" i="26"/>
  <c r="AR194" i="26"/>
  <c r="AU194" i="26" s="1"/>
  <c r="AZ194" i="26" s="1"/>
  <c r="AD194" i="26"/>
  <c r="AF194" i="26" s="1"/>
  <c r="AI194" i="26" s="1"/>
  <c r="W194" i="26"/>
  <c r="S194" i="26"/>
  <c r="AR193" i="26"/>
  <c r="AU193" i="26" s="1"/>
  <c r="AZ193" i="26" s="1"/>
  <c r="AD193" i="26"/>
  <c r="AF193" i="26" s="1"/>
  <c r="AI193" i="26" s="1"/>
  <c r="W193" i="26"/>
  <c r="S193" i="26"/>
  <c r="AZ192" i="26"/>
  <c r="AR192" i="26"/>
  <c r="AU192" i="26" s="1"/>
  <c r="AF192" i="26"/>
  <c r="AI192" i="26" s="1"/>
  <c r="AD192" i="26"/>
  <c r="W192" i="26"/>
  <c r="S192" i="26"/>
  <c r="AU191" i="26"/>
  <c r="AZ191" i="26" s="1"/>
  <c r="AR191" i="26"/>
  <c r="AD191" i="26"/>
  <c r="AF191" i="26" s="1"/>
  <c r="AI191" i="26" s="1"/>
  <c r="W191" i="26"/>
  <c r="S191" i="26"/>
  <c r="AR190" i="26"/>
  <c r="AU190" i="26" s="1"/>
  <c r="AZ190" i="26" s="1"/>
  <c r="AF190" i="26"/>
  <c r="AI190" i="26" s="1"/>
  <c r="AD190" i="26"/>
  <c r="W190" i="26"/>
  <c r="S190" i="26"/>
  <c r="AU189" i="26"/>
  <c r="AZ189" i="26" s="1"/>
  <c r="AR189" i="26"/>
  <c r="AD189" i="26"/>
  <c r="AF189" i="26" s="1"/>
  <c r="AI189" i="26" s="1"/>
  <c r="W189" i="26"/>
  <c r="S189" i="26"/>
  <c r="AR188" i="26"/>
  <c r="AU188" i="26" s="1"/>
  <c r="AZ188" i="26" s="1"/>
  <c r="AD188" i="26"/>
  <c r="AF188" i="26" s="1"/>
  <c r="AI188" i="26" s="1"/>
  <c r="W188" i="26"/>
  <c r="S188" i="26"/>
  <c r="AR187" i="26"/>
  <c r="AU187" i="26" s="1"/>
  <c r="AZ187" i="26" s="1"/>
  <c r="AD187" i="26"/>
  <c r="AF187" i="26" s="1"/>
  <c r="AI187" i="26" s="1"/>
  <c r="W187" i="26"/>
  <c r="S187" i="26"/>
  <c r="AR186" i="26"/>
  <c r="AU186" i="26" s="1"/>
  <c r="AZ186" i="26" s="1"/>
  <c r="AD186" i="26"/>
  <c r="AF186" i="26" s="1"/>
  <c r="AI186" i="26" s="1"/>
  <c r="W186" i="26"/>
  <c r="S186" i="26"/>
  <c r="AR185" i="26"/>
  <c r="AU185" i="26" s="1"/>
  <c r="AZ185" i="26" s="1"/>
  <c r="AD185" i="26"/>
  <c r="AF185" i="26" s="1"/>
  <c r="AI185" i="26" s="1"/>
  <c r="W185" i="26"/>
  <c r="S185" i="26"/>
  <c r="AR184" i="26"/>
  <c r="AU184" i="26" s="1"/>
  <c r="AZ184" i="26" s="1"/>
  <c r="AD184" i="26"/>
  <c r="AF184" i="26" s="1"/>
  <c r="AI184" i="26" s="1"/>
  <c r="W184" i="26"/>
  <c r="S184" i="26"/>
  <c r="AR183" i="26"/>
  <c r="AU183" i="26" s="1"/>
  <c r="AZ183" i="26" s="1"/>
  <c r="AD183" i="26"/>
  <c r="AF183" i="26" s="1"/>
  <c r="AI183" i="26" s="1"/>
  <c r="W183" i="26"/>
  <c r="S183" i="26"/>
  <c r="AR182" i="26"/>
  <c r="AU182" i="26" s="1"/>
  <c r="AZ182" i="26" s="1"/>
  <c r="AD182" i="26"/>
  <c r="AF182" i="26" s="1"/>
  <c r="AI182" i="26" s="1"/>
  <c r="W182" i="26"/>
  <c r="S182" i="26"/>
  <c r="AR181" i="26"/>
  <c r="AU181" i="26" s="1"/>
  <c r="AZ181" i="26" s="1"/>
  <c r="AD181" i="26"/>
  <c r="AF181" i="26" s="1"/>
  <c r="AI181" i="26" s="1"/>
  <c r="W181" i="26"/>
  <c r="S181" i="26"/>
  <c r="AR180" i="26"/>
  <c r="AU180" i="26" s="1"/>
  <c r="AZ180" i="26" s="1"/>
  <c r="AD180" i="26"/>
  <c r="AF180" i="26" s="1"/>
  <c r="AI180" i="26" s="1"/>
  <c r="W180" i="26"/>
  <c r="S180" i="26"/>
  <c r="AR179" i="26"/>
  <c r="AU179" i="26" s="1"/>
  <c r="AZ179" i="26" s="1"/>
  <c r="AD179" i="26"/>
  <c r="AF179" i="26" s="1"/>
  <c r="AI179" i="26" s="1"/>
  <c r="W179" i="26"/>
  <c r="S179" i="26"/>
  <c r="AR178" i="26"/>
  <c r="AU178" i="26" s="1"/>
  <c r="AZ178" i="26" s="1"/>
  <c r="AD178" i="26"/>
  <c r="AF178" i="26" s="1"/>
  <c r="AI178" i="26" s="1"/>
  <c r="W178" i="26"/>
  <c r="S178" i="26"/>
  <c r="AR177" i="26"/>
  <c r="AU177" i="26" s="1"/>
  <c r="AZ177" i="26" s="1"/>
  <c r="AD177" i="26"/>
  <c r="AF177" i="26" s="1"/>
  <c r="AI177" i="26" s="1"/>
  <c r="W177" i="26"/>
  <c r="S177" i="26"/>
  <c r="AR176" i="26"/>
  <c r="AU176" i="26" s="1"/>
  <c r="AZ176" i="26" s="1"/>
  <c r="AD176" i="26"/>
  <c r="AF176" i="26" s="1"/>
  <c r="AI176" i="26" s="1"/>
  <c r="W176" i="26"/>
  <c r="S176" i="26"/>
  <c r="AR175" i="26"/>
  <c r="AU175" i="26" s="1"/>
  <c r="AZ175" i="26" s="1"/>
  <c r="AD175" i="26"/>
  <c r="AF175" i="26" s="1"/>
  <c r="AI175" i="26" s="1"/>
  <c r="W175" i="26"/>
  <c r="S175" i="26"/>
  <c r="AR174" i="26"/>
  <c r="AU174" i="26" s="1"/>
  <c r="AZ174" i="26" s="1"/>
  <c r="AD174" i="26"/>
  <c r="AF174" i="26" s="1"/>
  <c r="AI174" i="26" s="1"/>
  <c r="W174" i="26"/>
  <c r="S174" i="26"/>
  <c r="AR173" i="26"/>
  <c r="AU173" i="26" s="1"/>
  <c r="AZ173" i="26" s="1"/>
  <c r="AD173" i="26"/>
  <c r="AF173" i="26" s="1"/>
  <c r="AI173" i="26" s="1"/>
  <c r="W173" i="26"/>
  <c r="S173" i="26"/>
  <c r="AR172" i="26"/>
  <c r="AU172" i="26" s="1"/>
  <c r="AZ172" i="26" s="1"/>
  <c r="AD172" i="26"/>
  <c r="AF172" i="26" s="1"/>
  <c r="AI172" i="26" s="1"/>
  <c r="W172" i="26"/>
  <c r="S172" i="26"/>
  <c r="AR171" i="26"/>
  <c r="AU171" i="26" s="1"/>
  <c r="AZ171" i="26" s="1"/>
  <c r="AD171" i="26"/>
  <c r="AF171" i="26" s="1"/>
  <c r="AI171" i="26" s="1"/>
  <c r="W171" i="26"/>
  <c r="S171" i="26"/>
  <c r="AR170" i="26"/>
  <c r="AU170" i="26" s="1"/>
  <c r="AZ170" i="26" s="1"/>
  <c r="AD170" i="26"/>
  <c r="AF170" i="26" s="1"/>
  <c r="AI170" i="26" s="1"/>
  <c r="W170" i="26"/>
  <c r="S170" i="26"/>
  <c r="AR169" i="26"/>
  <c r="AU169" i="26" s="1"/>
  <c r="AZ169" i="26" s="1"/>
  <c r="AD169" i="26"/>
  <c r="AF169" i="26" s="1"/>
  <c r="AI169" i="26" s="1"/>
  <c r="W169" i="26"/>
  <c r="S169" i="26"/>
  <c r="AR168" i="26"/>
  <c r="AU168" i="26" s="1"/>
  <c r="AZ168" i="26" s="1"/>
  <c r="AD168" i="26"/>
  <c r="AF168" i="26" s="1"/>
  <c r="AI168" i="26" s="1"/>
  <c r="W168" i="26"/>
  <c r="S168" i="26"/>
  <c r="AR167" i="26"/>
  <c r="AU167" i="26" s="1"/>
  <c r="AZ167" i="26" s="1"/>
  <c r="AD167" i="26"/>
  <c r="AF167" i="26" s="1"/>
  <c r="AI167" i="26" s="1"/>
  <c r="W167" i="26"/>
  <c r="S167" i="26"/>
  <c r="AR166" i="26"/>
  <c r="AU166" i="26" s="1"/>
  <c r="AZ166" i="26" s="1"/>
  <c r="AD166" i="26"/>
  <c r="AF166" i="26" s="1"/>
  <c r="AI166" i="26" s="1"/>
  <c r="W166" i="26"/>
  <c r="S166" i="26"/>
  <c r="AR165" i="26"/>
  <c r="AU165" i="26" s="1"/>
  <c r="AZ165" i="26" s="1"/>
  <c r="AD165" i="26"/>
  <c r="AF165" i="26" s="1"/>
  <c r="AI165" i="26" s="1"/>
  <c r="W165" i="26"/>
  <c r="S165" i="26"/>
  <c r="AR164" i="26"/>
  <c r="AU164" i="26" s="1"/>
  <c r="AZ164" i="26" s="1"/>
  <c r="AD164" i="26"/>
  <c r="AF164" i="26" s="1"/>
  <c r="AI164" i="26" s="1"/>
  <c r="W164" i="26"/>
  <c r="S164" i="26"/>
  <c r="AR163" i="26"/>
  <c r="AU163" i="26" s="1"/>
  <c r="AZ163" i="26" s="1"/>
  <c r="AD163" i="26"/>
  <c r="AF163" i="26" s="1"/>
  <c r="AI163" i="26" s="1"/>
  <c r="W163" i="26"/>
  <c r="S163" i="26"/>
  <c r="AR162" i="26"/>
  <c r="AU162" i="26" s="1"/>
  <c r="AZ162" i="26" s="1"/>
  <c r="AD162" i="26"/>
  <c r="AF162" i="26" s="1"/>
  <c r="AI162" i="26" s="1"/>
  <c r="W162" i="26"/>
  <c r="S162" i="26"/>
  <c r="AR161" i="26"/>
  <c r="AU161" i="26" s="1"/>
  <c r="AZ161" i="26" s="1"/>
  <c r="AD161" i="26"/>
  <c r="AF161" i="26" s="1"/>
  <c r="AI161" i="26" s="1"/>
  <c r="W161" i="26"/>
  <c r="S161" i="26"/>
  <c r="AR160" i="26"/>
  <c r="AU160" i="26" s="1"/>
  <c r="AZ160" i="26" s="1"/>
  <c r="AD160" i="26"/>
  <c r="AF160" i="26" s="1"/>
  <c r="AI160" i="26" s="1"/>
  <c r="W160" i="26"/>
  <c r="S160" i="26"/>
  <c r="AR159" i="26"/>
  <c r="AU159" i="26" s="1"/>
  <c r="AZ159" i="26" s="1"/>
  <c r="AD159" i="26"/>
  <c r="AF159" i="26" s="1"/>
  <c r="AI159" i="26" s="1"/>
  <c r="W159" i="26"/>
  <c r="S159" i="26"/>
  <c r="AR158" i="26"/>
  <c r="AU158" i="26" s="1"/>
  <c r="AZ158" i="26" s="1"/>
  <c r="AD158" i="26"/>
  <c r="AF158" i="26" s="1"/>
  <c r="AI158" i="26" s="1"/>
  <c r="W158" i="26"/>
  <c r="S158" i="26"/>
  <c r="AR157" i="26"/>
  <c r="AU157" i="26" s="1"/>
  <c r="AZ157" i="26" s="1"/>
  <c r="AD157" i="26"/>
  <c r="AF157" i="26" s="1"/>
  <c r="AI157" i="26" s="1"/>
  <c r="W157" i="26"/>
  <c r="S157" i="26"/>
  <c r="AR156" i="26"/>
  <c r="AU156" i="26" s="1"/>
  <c r="AZ156" i="26" s="1"/>
  <c r="AD156" i="26"/>
  <c r="AF156" i="26" s="1"/>
  <c r="AI156" i="26" s="1"/>
  <c r="W156" i="26"/>
  <c r="S156" i="26"/>
  <c r="AR155" i="26"/>
  <c r="AU155" i="26" s="1"/>
  <c r="AZ155" i="26" s="1"/>
  <c r="AD155" i="26"/>
  <c r="AF155" i="26" s="1"/>
  <c r="AI155" i="26" s="1"/>
  <c r="W155" i="26"/>
  <c r="S155" i="26"/>
  <c r="AR154" i="26"/>
  <c r="AU154" i="26" s="1"/>
  <c r="AZ154" i="26" s="1"/>
  <c r="AD154" i="26"/>
  <c r="AF154" i="26" s="1"/>
  <c r="AI154" i="26" s="1"/>
  <c r="W154" i="26"/>
  <c r="S154" i="26"/>
  <c r="AR153" i="26"/>
  <c r="AU153" i="26" s="1"/>
  <c r="AZ153" i="26" s="1"/>
  <c r="AD153" i="26"/>
  <c r="AF153" i="26" s="1"/>
  <c r="AI153" i="26" s="1"/>
  <c r="W153" i="26"/>
  <c r="S153" i="26"/>
  <c r="AR152" i="26"/>
  <c r="AU152" i="26" s="1"/>
  <c r="AZ152" i="26" s="1"/>
  <c r="AD152" i="26"/>
  <c r="AF152" i="26" s="1"/>
  <c r="AI152" i="26" s="1"/>
  <c r="W152" i="26"/>
  <c r="S152" i="26"/>
  <c r="AF151" i="26"/>
  <c r="BA151" i="26" s="1"/>
  <c r="S151" i="26"/>
  <c r="AF150" i="26"/>
  <c r="BA150" i="26" s="1"/>
  <c r="S150" i="26"/>
  <c r="AF149" i="26"/>
  <c r="BA149" i="26" s="1"/>
  <c r="S149" i="26"/>
  <c r="AF148" i="26"/>
  <c r="BA148" i="26" s="1"/>
  <c r="S148" i="26"/>
  <c r="AF147" i="26"/>
  <c r="BA147" i="26" s="1"/>
  <c r="S147" i="26"/>
  <c r="AF146" i="26"/>
  <c r="BA146" i="26" s="1"/>
  <c r="S146" i="26"/>
  <c r="AF145" i="26"/>
  <c r="BA145" i="26" s="1"/>
  <c r="S145" i="26"/>
  <c r="AR144" i="26"/>
  <c r="AU144" i="26" s="1"/>
  <c r="AZ144" i="26" s="1"/>
  <c r="AD144" i="26"/>
  <c r="AF144" i="26" s="1"/>
  <c r="AI144" i="26" s="1"/>
  <c r="W144" i="26"/>
  <c r="S144" i="26"/>
  <c r="AR143" i="26"/>
  <c r="AU143" i="26" s="1"/>
  <c r="AZ143" i="26" s="1"/>
  <c r="AD143" i="26"/>
  <c r="AF143" i="26" s="1"/>
  <c r="AI143" i="26" s="1"/>
  <c r="W143" i="26"/>
  <c r="S143" i="26"/>
  <c r="AR142" i="26"/>
  <c r="AU142" i="26" s="1"/>
  <c r="AZ142" i="26" s="1"/>
  <c r="AD142" i="26"/>
  <c r="AF142" i="26" s="1"/>
  <c r="AI142" i="26" s="1"/>
  <c r="W142" i="26"/>
  <c r="S142" i="26"/>
  <c r="AR141" i="26"/>
  <c r="AU141" i="26" s="1"/>
  <c r="AZ141" i="26" s="1"/>
  <c r="AD141" i="26"/>
  <c r="AF141" i="26" s="1"/>
  <c r="AI141" i="26" s="1"/>
  <c r="W141" i="26"/>
  <c r="S141" i="26"/>
  <c r="AR140" i="26"/>
  <c r="AU140" i="26" s="1"/>
  <c r="AZ140" i="26" s="1"/>
  <c r="AD140" i="26"/>
  <c r="AF140" i="26" s="1"/>
  <c r="AI140" i="26" s="1"/>
  <c r="W140" i="26"/>
  <c r="S140" i="26"/>
  <c r="AR139" i="26"/>
  <c r="AU139" i="26" s="1"/>
  <c r="AZ139" i="26" s="1"/>
  <c r="AD139" i="26"/>
  <c r="AF139" i="26" s="1"/>
  <c r="AI139" i="26" s="1"/>
  <c r="W139" i="26"/>
  <c r="S139" i="26"/>
  <c r="AR138" i="26"/>
  <c r="AU138" i="26" s="1"/>
  <c r="AZ138" i="26" s="1"/>
  <c r="AD138" i="26"/>
  <c r="AF138" i="26" s="1"/>
  <c r="AI138" i="26" s="1"/>
  <c r="W138" i="26"/>
  <c r="S138" i="26"/>
  <c r="AZ137" i="26"/>
  <c r="AR137" i="26"/>
  <c r="AU137" i="26" s="1"/>
  <c r="AF137" i="26"/>
  <c r="AI137" i="26" s="1"/>
  <c r="AD137" i="26"/>
  <c r="W137" i="26"/>
  <c r="S137" i="26"/>
  <c r="AU136" i="26"/>
  <c r="AZ136" i="26" s="1"/>
  <c r="AR136" i="26"/>
  <c r="AD136" i="26"/>
  <c r="AF136" i="26" s="1"/>
  <c r="AI136" i="26" s="1"/>
  <c r="W136" i="26"/>
  <c r="S136" i="26"/>
  <c r="AR135" i="26"/>
  <c r="AU135" i="26" s="1"/>
  <c r="AZ135" i="26" s="1"/>
  <c r="AF135" i="26"/>
  <c r="AI135" i="26" s="1"/>
  <c r="AD135" i="26"/>
  <c r="W135" i="26"/>
  <c r="S135" i="26"/>
  <c r="AU134" i="26"/>
  <c r="AZ134" i="26" s="1"/>
  <c r="AR134" i="26"/>
  <c r="AD134" i="26"/>
  <c r="AF134" i="26" s="1"/>
  <c r="AI134" i="26" s="1"/>
  <c r="W134" i="26"/>
  <c r="S134" i="26"/>
  <c r="AR133" i="26"/>
  <c r="AU133" i="26" s="1"/>
  <c r="AZ133" i="26" s="1"/>
  <c r="AD133" i="26"/>
  <c r="AF133" i="26" s="1"/>
  <c r="AI133" i="26" s="1"/>
  <c r="W133" i="26"/>
  <c r="S133" i="26"/>
  <c r="AR132" i="26"/>
  <c r="AU132" i="26" s="1"/>
  <c r="AZ132" i="26" s="1"/>
  <c r="AD132" i="26"/>
  <c r="AF132" i="26" s="1"/>
  <c r="AI132" i="26" s="1"/>
  <c r="W132" i="26"/>
  <c r="S132" i="26"/>
  <c r="AR131" i="26"/>
  <c r="AU131" i="26" s="1"/>
  <c r="AZ131" i="26" s="1"/>
  <c r="AD131" i="26"/>
  <c r="AF131" i="26" s="1"/>
  <c r="AI131" i="26" s="1"/>
  <c r="W131" i="26"/>
  <c r="S131" i="26"/>
  <c r="AR130" i="26"/>
  <c r="AU130" i="26" s="1"/>
  <c r="AZ130" i="26" s="1"/>
  <c r="AD130" i="26"/>
  <c r="AF130" i="26" s="1"/>
  <c r="AI130" i="26" s="1"/>
  <c r="W130" i="26"/>
  <c r="S130" i="26"/>
  <c r="AR129" i="26"/>
  <c r="AU129" i="26" s="1"/>
  <c r="AZ129" i="26" s="1"/>
  <c r="AD129" i="26"/>
  <c r="AF129" i="26" s="1"/>
  <c r="AI129" i="26" s="1"/>
  <c r="W129" i="26"/>
  <c r="S129" i="26"/>
  <c r="AR128" i="26"/>
  <c r="AU128" i="26" s="1"/>
  <c r="AZ128" i="26" s="1"/>
  <c r="AD128" i="26"/>
  <c r="AF128" i="26" s="1"/>
  <c r="AI128" i="26" s="1"/>
  <c r="W128" i="26"/>
  <c r="S128" i="26"/>
  <c r="AR127" i="26"/>
  <c r="AU127" i="26" s="1"/>
  <c r="AZ127" i="26" s="1"/>
  <c r="AD127" i="26"/>
  <c r="AF127" i="26" s="1"/>
  <c r="AI127" i="26" s="1"/>
  <c r="W127" i="26"/>
  <c r="S127" i="26"/>
  <c r="AR126" i="26"/>
  <c r="AU126" i="26" s="1"/>
  <c r="AZ126" i="26" s="1"/>
  <c r="AD126" i="26"/>
  <c r="AF126" i="26" s="1"/>
  <c r="AI126" i="26" s="1"/>
  <c r="W126" i="26"/>
  <c r="S126" i="26"/>
  <c r="AR125" i="26"/>
  <c r="AU125" i="26" s="1"/>
  <c r="AZ125" i="26" s="1"/>
  <c r="AD125" i="26"/>
  <c r="AF125" i="26" s="1"/>
  <c r="AI125" i="26" s="1"/>
  <c r="W125" i="26"/>
  <c r="S125" i="26"/>
  <c r="AR124" i="26"/>
  <c r="AU124" i="26" s="1"/>
  <c r="AZ124" i="26" s="1"/>
  <c r="AD124" i="26"/>
  <c r="AF124" i="26" s="1"/>
  <c r="AI124" i="26" s="1"/>
  <c r="W124" i="26"/>
  <c r="S124" i="26"/>
  <c r="AR123" i="26"/>
  <c r="AU123" i="26" s="1"/>
  <c r="AZ123" i="26" s="1"/>
  <c r="AD123" i="26"/>
  <c r="AF123" i="26" s="1"/>
  <c r="AI123" i="26" s="1"/>
  <c r="W123" i="26"/>
  <c r="S123" i="26"/>
  <c r="AR122" i="26"/>
  <c r="AU122" i="26" s="1"/>
  <c r="AZ122" i="26" s="1"/>
  <c r="AD122" i="26"/>
  <c r="AF122" i="26" s="1"/>
  <c r="AI122" i="26" s="1"/>
  <c r="W122" i="26"/>
  <c r="S122" i="26"/>
  <c r="AR121" i="26"/>
  <c r="AU121" i="26" s="1"/>
  <c r="AZ121" i="26" s="1"/>
  <c r="AD121" i="26"/>
  <c r="AF121" i="26" s="1"/>
  <c r="AI121" i="26" s="1"/>
  <c r="W121" i="26"/>
  <c r="S121" i="26"/>
  <c r="AR120" i="26"/>
  <c r="AU120" i="26" s="1"/>
  <c r="AZ120" i="26" s="1"/>
  <c r="AD120" i="26"/>
  <c r="AF120" i="26" s="1"/>
  <c r="AI120" i="26" s="1"/>
  <c r="W120" i="26"/>
  <c r="S120" i="26"/>
  <c r="AR119" i="26"/>
  <c r="AU119" i="26" s="1"/>
  <c r="AZ119" i="26" s="1"/>
  <c r="AD119" i="26"/>
  <c r="AF119" i="26" s="1"/>
  <c r="AI119" i="26" s="1"/>
  <c r="W119" i="26"/>
  <c r="S119" i="26"/>
  <c r="AR118" i="26"/>
  <c r="AU118" i="26" s="1"/>
  <c r="AZ118" i="26" s="1"/>
  <c r="AD118" i="26"/>
  <c r="AF118" i="26" s="1"/>
  <c r="AI118" i="26" s="1"/>
  <c r="W118" i="26"/>
  <c r="S118" i="26"/>
  <c r="AR117" i="26"/>
  <c r="AU117" i="26" s="1"/>
  <c r="AZ117" i="26" s="1"/>
  <c r="AD117" i="26"/>
  <c r="AF117" i="26" s="1"/>
  <c r="AI117" i="26" s="1"/>
  <c r="W117" i="26"/>
  <c r="S117" i="26"/>
  <c r="AR116" i="26"/>
  <c r="AU116" i="26" s="1"/>
  <c r="AZ116" i="26" s="1"/>
  <c r="AD116" i="26"/>
  <c r="AF116" i="26" s="1"/>
  <c r="AI116" i="26" s="1"/>
  <c r="W116" i="26"/>
  <c r="S116" i="26"/>
  <c r="AR115" i="26"/>
  <c r="AU115" i="26" s="1"/>
  <c r="AZ115" i="26" s="1"/>
  <c r="AD115" i="26"/>
  <c r="AF115" i="26" s="1"/>
  <c r="AI115" i="26" s="1"/>
  <c r="W115" i="26"/>
  <c r="S115" i="26"/>
  <c r="AR114" i="26"/>
  <c r="AU114" i="26" s="1"/>
  <c r="AZ114" i="26" s="1"/>
  <c r="AD114" i="26"/>
  <c r="AF114" i="26" s="1"/>
  <c r="AI114" i="26" s="1"/>
  <c r="W114" i="26"/>
  <c r="S114" i="26"/>
  <c r="AR113" i="26"/>
  <c r="AU113" i="26" s="1"/>
  <c r="AZ113" i="26" s="1"/>
  <c r="AD113" i="26"/>
  <c r="AF113" i="26" s="1"/>
  <c r="AI113" i="26" s="1"/>
  <c r="W113" i="26"/>
  <c r="S113" i="26"/>
  <c r="AR112" i="26"/>
  <c r="AU112" i="26" s="1"/>
  <c r="AZ112" i="26" s="1"/>
  <c r="AD112" i="26"/>
  <c r="AF112" i="26" s="1"/>
  <c r="AI112" i="26" s="1"/>
  <c r="W112" i="26"/>
  <c r="S112" i="26"/>
  <c r="AR111" i="26"/>
  <c r="AU111" i="26" s="1"/>
  <c r="AZ111" i="26" s="1"/>
  <c r="AD111" i="26"/>
  <c r="AF111" i="26" s="1"/>
  <c r="AI111" i="26" s="1"/>
  <c r="W111" i="26"/>
  <c r="S111" i="26"/>
  <c r="AR110" i="26"/>
  <c r="AU110" i="26" s="1"/>
  <c r="AZ110" i="26" s="1"/>
  <c r="AD110" i="26"/>
  <c r="AF110" i="26" s="1"/>
  <c r="AI110" i="26" s="1"/>
  <c r="W110" i="26"/>
  <c r="S110" i="26"/>
  <c r="AR109" i="26"/>
  <c r="AU109" i="26" s="1"/>
  <c r="AZ109" i="26" s="1"/>
  <c r="AD109" i="26"/>
  <c r="AF109" i="26" s="1"/>
  <c r="AI109" i="26" s="1"/>
  <c r="W109" i="26"/>
  <c r="S109" i="26"/>
  <c r="AR108" i="26"/>
  <c r="AU108" i="26" s="1"/>
  <c r="AZ108" i="26" s="1"/>
  <c r="AD108" i="26"/>
  <c r="AF108" i="26" s="1"/>
  <c r="AI108" i="26" s="1"/>
  <c r="W108" i="26"/>
  <c r="S108" i="26"/>
  <c r="AR107" i="26"/>
  <c r="AU107" i="26" s="1"/>
  <c r="AZ107" i="26" s="1"/>
  <c r="AD107" i="26"/>
  <c r="AF107" i="26" s="1"/>
  <c r="AI107" i="26" s="1"/>
  <c r="W107" i="26"/>
  <c r="S107" i="26"/>
  <c r="AR106" i="26"/>
  <c r="AU106" i="26" s="1"/>
  <c r="AZ106" i="26" s="1"/>
  <c r="AD106" i="26"/>
  <c r="AF106" i="26" s="1"/>
  <c r="AI106" i="26" s="1"/>
  <c r="W106" i="26"/>
  <c r="S106" i="26"/>
  <c r="AR105" i="26"/>
  <c r="AU105" i="26" s="1"/>
  <c r="AZ105" i="26" s="1"/>
  <c r="AD105" i="26"/>
  <c r="AF105" i="26" s="1"/>
  <c r="AI105" i="26" s="1"/>
  <c r="W105" i="26"/>
  <c r="S105" i="26"/>
  <c r="AR104" i="26"/>
  <c r="AU104" i="26" s="1"/>
  <c r="AZ104" i="26" s="1"/>
  <c r="AD104" i="26"/>
  <c r="AF104" i="26" s="1"/>
  <c r="AI104" i="26" s="1"/>
  <c r="W104" i="26"/>
  <c r="S104" i="26"/>
  <c r="AR103" i="26"/>
  <c r="AU103" i="26" s="1"/>
  <c r="AZ103" i="26" s="1"/>
  <c r="AD103" i="26"/>
  <c r="AF103" i="26" s="1"/>
  <c r="AI103" i="26" s="1"/>
  <c r="W103" i="26"/>
  <c r="S103" i="26"/>
  <c r="AR102" i="26"/>
  <c r="AU102" i="26" s="1"/>
  <c r="AZ102" i="26" s="1"/>
  <c r="AD102" i="26"/>
  <c r="AF102" i="26" s="1"/>
  <c r="AI102" i="26" s="1"/>
  <c r="W102" i="26"/>
  <c r="S102" i="26"/>
  <c r="AR101" i="26"/>
  <c r="AU101" i="26" s="1"/>
  <c r="AZ101" i="26" s="1"/>
  <c r="AD101" i="26"/>
  <c r="AF101" i="26" s="1"/>
  <c r="AI101" i="26" s="1"/>
  <c r="W101" i="26"/>
  <c r="S101" i="26"/>
  <c r="AR100" i="26"/>
  <c r="AU100" i="26" s="1"/>
  <c r="AZ100" i="26" s="1"/>
  <c r="AD100" i="26"/>
  <c r="AF100" i="26" s="1"/>
  <c r="AI100" i="26" s="1"/>
  <c r="W100" i="26"/>
  <c r="S100" i="26"/>
  <c r="AR99" i="26"/>
  <c r="AU99" i="26" s="1"/>
  <c r="AZ99" i="26" s="1"/>
  <c r="AD99" i="26"/>
  <c r="AF99" i="26" s="1"/>
  <c r="AI99" i="26" s="1"/>
  <c r="W99" i="26"/>
  <c r="S99" i="26"/>
  <c r="AR98" i="26"/>
  <c r="AU98" i="26" s="1"/>
  <c r="AZ98" i="26" s="1"/>
  <c r="AD98" i="26"/>
  <c r="AF98" i="26" s="1"/>
  <c r="AI98" i="26" s="1"/>
  <c r="W98" i="26"/>
  <c r="S98" i="26"/>
  <c r="AR97" i="26"/>
  <c r="AU97" i="26" s="1"/>
  <c r="AZ97" i="26" s="1"/>
  <c r="AD97" i="26"/>
  <c r="AF97" i="26" s="1"/>
  <c r="AI97" i="26" s="1"/>
  <c r="W97" i="26"/>
  <c r="S97" i="26"/>
  <c r="AR96" i="26"/>
  <c r="AU96" i="26" s="1"/>
  <c r="AZ96" i="26" s="1"/>
  <c r="AD96" i="26"/>
  <c r="AF96" i="26" s="1"/>
  <c r="AI96" i="26" s="1"/>
  <c r="W96" i="26"/>
  <c r="S96" i="26"/>
  <c r="AR95" i="26"/>
  <c r="AU95" i="26" s="1"/>
  <c r="AZ95" i="26" s="1"/>
  <c r="AD95" i="26"/>
  <c r="AF95" i="26" s="1"/>
  <c r="AI95" i="26" s="1"/>
  <c r="W95" i="26"/>
  <c r="S95" i="26"/>
  <c r="AR94" i="26"/>
  <c r="AU94" i="26" s="1"/>
  <c r="AZ94" i="26" s="1"/>
  <c r="AD94" i="26"/>
  <c r="AF94" i="26" s="1"/>
  <c r="AI94" i="26" s="1"/>
  <c r="W94" i="26"/>
  <c r="S94" i="26"/>
  <c r="AR93" i="26"/>
  <c r="AU93" i="26" s="1"/>
  <c r="AZ93" i="26" s="1"/>
  <c r="AD93" i="26"/>
  <c r="AF93" i="26" s="1"/>
  <c r="AI93" i="26" s="1"/>
  <c r="W93" i="26"/>
  <c r="S93" i="26"/>
  <c r="AR92" i="26"/>
  <c r="AU92" i="26" s="1"/>
  <c r="AZ92" i="26" s="1"/>
  <c r="AD92" i="26"/>
  <c r="AF92" i="26" s="1"/>
  <c r="AI92" i="26" s="1"/>
  <c r="W92" i="26"/>
  <c r="S92" i="26"/>
  <c r="AR91" i="26"/>
  <c r="AU91" i="26" s="1"/>
  <c r="AZ91" i="26" s="1"/>
  <c r="AD91" i="26"/>
  <c r="AF91" i="26" s="1"/>
  <c r="AI91" i="26" s="1"/>
  <c r="W91" i="26"/>
  <c r="S91" i="26"/>
  <c r="AR90" i="26"/>
  <c r="AU90" i="26" s="1"/>
  <c r="AZ90" i="26" s="1"/>
  <c r="AD90" i="26"/>
  <c r="AF90" i="26" s="1"/>
  <c r="AI90" i="26" s="1"/>
  <c r="W90" i="26"/>
  <c r="S90" i="26"/>
  <c r="AR89" i="26"/>
  <c r="AU89" i="26" s="1"/>
  <c r="AZ89" i="26" s="1"/>
  <c r="AD89" i="26"/>
  <c r="AF89" i="26" s="1"/>
  <c r="AI89" i="26" s="1"/>
  <c r="W89" i="26"/>
  <c r="S89" i="26"/>
  <c r="AR88" i="26"/>
  <c r="AU88" i="26" s="1"/>
  <c r="AZ88" i="26" s="1"/>
  <c r="AD88" i="26"/>
  <c r="AF88" i="26" s="1"/>
  <c r="AI88" i="26" s="1"/>
  <c r="W88" i="26"/>
  <c r="S88" i="26"/>
  <c r="AR87" i="26"/>
  <c r="AU87" i="26" s="1"/>
  <c r="AZ87" i="26" s="1"/>
  <c r="AD87" i="26"/>
  <c r="AF87" i="26" s="1"/>
  <c r="AI87" i="26" s="1"/>
  <c r="W87" i="26"/>
  <c r="S87" i="26"/>
  <c r="AR86" i="26"/>
  <c r="AU86" i="26" s="1"/>
  <c r="AZ86" i="26" s="1"/>
  <c r="AD86" i="26"/>
  <c r="AF86" i="26" s="1"/>
  <c r="AI86" i="26" s="1"/>
  <c r="W86" i="26"/>
  <c r="S86" i="26"/>
  <c r="AR85" i="26"/>
  <c r="AU85" i="26" s="1"/>
  <c r="AZ85" i="26" s="1"/>
  <c r="AD85" i="26"/>
  <c r="AF85" i="26" s="1"/>
  <c r="AI85" i="26" s="1"/>
  <c r="W85" i="26"/>
  <c r="S85" i="26"/>
  <c r="AR84" i="26"/>
  <c r="AU84" i="26" s="1"/>
  <c r="AZ84" i="26" s="1"/>
  <c r="AD84" i="26"/>
  <c r="AF84" i="26" s="1"/>
  <c r="AI84" i="26" s="1"/>
  <c r="W84" i="26"/>
  <c r="S84" i="26"/>
  <c r="AR83" i="26"/>
  <c r="AU83" i="26" s="1"/>
  <c r="AZ83" i="26" s="1"/>
  <c r="AD83" i="26"/>
  <c r="AF83" i="26" s="1"/>
  <c r="AI83" i="26" s="1"/>
  <c r="W83" i="26"/>
  <c r="S83" i="26"/>
  <c r="AR82" i="26"/>
  <c r="AU82" i="26" s="1"/>
  <c r="AZ82" i="26" s="1"/>
  <c r="AD82" i="26"/>
  <c r="AF82" i="26" s="1"/>
  <c r="AI82" i="26" s="1"/>
  <c r="W82" i="26"/>
  <c r="S82" i="26"/>
  <c r="AR81" i="26"/>
  <c r="AU81" i="26" s="1"/>
  <c r="AZ81" i="26" s="1"/>
  <c r="AD81" i="26"/>
  <c r="AF81" i="26" s="1"/>
  <c r="AI81" i="26" s="1"/>
  <c r="W81" i="26"/>
  <c r="S81" i="26"/>
  <c r="AR80" i="26"/>
  <c r="AU80" i="26" s="1"/>
  <c r="AZ80" i="26" s="1"/>
  <c r="AD80" i="26"/>
  <c r="AF80" i="26" s="1"/>
  <c r="AI80" i="26" s="1"/>
  <c r="W80" i="26"/>
  <c r="S80" i="26"/>
  <c r="AR79" i="26"/>
  <c r="AU79" i="26" s="1"/>
  <c r="AZ79" i="26" s="1"/>
  <c r="AD79" i="26"/>
  <c r="AF79" i="26" s="1"/>
  <c r="AI79" i="26" s="1"/>
  <c r="W79" i="26"/>
  <c r="S79" i="26"/>
  <c r="AR78" i="26"/>
  <c r="AU78" i="26" s="1"/>
  <c r="AZ78" i="26" s="1"/>
  <c r="AD78" i="26"/>
  <c r="AF78" i="26" s="1"/>
  <c r="AI78" i="26" s="1"/>
  <c r="W78" i="26"/>
  <c r="S78" i="26"/>
  <c r="AR77" i="26"/>
  <c r="AU77" i="26" s="1"/>
  <c r="AZ77" i="26" s="1"/>
  <c r="AD77" i="26"/>
  <c r="AF77" i="26" s="1"/>
  <c r="AI77" i="26" s="1"/>
  <c r="W77" i="26"/>
  <c r="S77" i="26"/>
  <c r="AR76" i="26"/>
  <c r="AU76" i="26" s="1"/>
  <c r="AZ76" i="26" s="1"/>
  <c r="AD76" i="26"/>
  <c r="AF76" i="26" s="1"/>
  <c r="AI76" i="26" s="1"/>
  <c r="W76" i="26"/>
  <c r="S76" i="26"/>
  <c r="AR75" i="26"/>
  <c r="AU75" i="26" s="1"/>
  <c r="AZ75" i="26" s="1"/>
  <c r="AD75" i="26"/>
  <c r="AF75" i="26" s="1"/>
  <c r="AI75" i="26" s="1"/>
  <c r="W75" i="26"/>
  <c r="S75" i="26"/>
  <c r="AR74" i="26"/>
  <c r="AU74" i="26" s="1"/>
  <c r="AZ74" i="26" s="1"/>
  <c r="AD74" i="26"/>
  <c r="AF74" i="26" s="1"/>
  <c r="AI74" i="26" s="1"/>
  <c r="W74" i="26"/>
  <c r="S74" i="26"/>
  <c r="AR73" i="26"/>
  <c r="AU73" i="26" s="1"/>
  <c r="AZ73" i="26" s="1"/>
  <c r="AD73" i="26"/>
  <c r="AF73" i="26" s="1"/>
  <c r="AI73" i="26" s="1"/>
  <c r="W73" i="26"/>
  <c r="S73" i="26"/>
  <c r="AR72" i="26"/>
  <c r="AU72" i="26" s="1"/>
  <c r="AZ72" i="26" s="1"/>
  <c r="AD72" i="26"/>
  <c r="AF72" i="26" s="1"/>
  <c r="AI72" i="26" s="1"/>
  <c r="W72" i="26"/>
  <c r="S72" i="26"/>
  <c r="AR71" i="26"/>
  <c r="AU71" i="26" s="1"/>
  <c r="AZ71" i="26" s="1"/>
  <c r="AD71" i="26"/>
  <c r="AF71" i="26" s="1"/>
  <c r="AI71" i="26" s="1"/>
  <c r="W71" i="26"/>
  <c r="S71" i="26"/>
  <c r="AR70" i="26"/>
  <c r="AU70" i="26" s="1"/>
  <c r="AZ70" i="26" s="1"/>
  <c r="AD70" i="26"/>
  <c r="AF70" i="26" s="1"/>
  <c r="AI70" i="26" s="1"/>
  <c r="W70" i="26"/>
  <c r="S70" i="26"/>
  <c r="AR69" i="26"/>
  <c r="AU69" i="26" s="1"/>
  <c r="AZ69" i="26" s="1"/>
  <c r="AD69" i="26"/>
  <c r="AF69" i="26" s="1"/>
  <c r="AI69" i="26" s="1"/>
  <c r="W69" i="26"/>
  <c r="S69" i="26"/>
  <c r="AR68" i="26"/>
  <c r="AU68" i="26" s="1"/>
  <c r="AZ68" i="26" s="1"/>
  <c r="AD68" i="26"/>
  <c r="AF68" i="26" s="1"/>
  <c r="AI68" i="26" s="1"/>
  <c r="W68" i="26"/>
  <c r="S68" i="26"/>
  <c r="AR67" i="26"/>
  <c r="AU67" i="26" s="1"/>
  <c r="AZ67" i="26" s="1"/>
  <c r="AD67" i="26"/>
  <c r="AF67" i="26" s="1"/>
  <c r="AI67" i="26" s="1"/>
  <c r="W67" i="26"/>
  <c r="S67" i="26"/>
  <c r="AR66" i="26"/>
  <c r="AU66" i="26" s="1"/>
  <c r="AZ66" i="26" s="1"/>
  <c r="AD66" i="26"/>
  <c r="AF66" i="26" s="1"/>
  <c r="AI66" i="26" s="1"/>
  <c r="W66" i="26"/>
  <c r="S66" i="26"/>
  <c r="AR65" i="26"/>
  <c r="AU65" i="26" s="1"/>
  <c r="AZ65" i="26" s="1"/>
  <c r="AD65" i="26"/>
  <c r="AF65" i="26" s="1"/>
  <c r="AI65" i="26" s="1"/>
  <c r="W65" i="26"/>
  <c r="S65" i="26"/>
  <c r="AR64" i="26"/>
  <c r="AU64" i="26" s="1"/>
  <c r="AZ64" i="26" s="1"/>
  <c r="AD64" i="26"/>
  <c r="AF64" i="26" s="1"/>
  <c r="AI64" i="26" s="1"/>
  <c r="W64" i="26"/>
  <c r="S64" i="26"/>
  <c r="AR63" i="26"/>
  <c r="AU63" i="26" s="1"/>
  <c r="AZ63" i="26" s="1"/>
  <c r="AD63" i="26"/>
  <c r="AF63" i="26" s="1"/>
  <c r="AI63" i="26" s="1"/>
  <c r="W63" i="26"/>
  <c r="S63" i="26"/>
  <c r="AR62" i="26"/>
  <c r="AU62" i="26" s="1"/>
  <c r="AZ62" i="26" s="1"/>
  <c r="AD62" i="26"/>
  <c r="AF62" i="26" s="1"/>
  <c r="AI62" i="26" s="1"/>
  <c r="W62" i="26"/>
  <c r="S62" i="26"/>
  <c r="AR61" i="26"/>
  <c r="AU61" i="26" s="1"/>
  <c r="AZ61" i="26" s="1"/>
  <c r="AD61" i="26"/>
  <c r="AF61" i="26" s="1"/>
  <c r="AI61" i="26" s="1"/>
  <c r="W61" i="26"/>
  <c r="S61" i="26"/>
  <c r="AR60" i="26"/>
  <c r="AU60" i="26" s="1"/>
  <c r="AZ60" i="26" s="1"/>
  <c r="AD60" i="26"/>
  <c r="AF60" i="26" s="1"/>
  <c r="AI60" i="26" s="1"/>
  <c r="W60" i="26"/>
  <c r="S60" i="26"/>
  <c r="AR59" i="26"/>
  <c r="AU59" i="26" s="1"/>
  <c r="AZ59" i="26" s="1"/>
  <c r="AD59" i="26"/>
  <c r="AF59" i="26" s="1"/>
  <c r="AI59" i="26" s="1"/>
  <c r="W59" i="26"/>
  <c r="S59" i="26"/>
  <c r="AR58" i="26"/>
  <c r="AU58" i="26" s="1"/>
  <c r="AZ58" i="26" s="1"/>
  <c r="AD58" i="26"/>
  <c r="AF58" i="26" s="1"/>
  <c r="AI58" i="26" s="1"/>
  <c r="W58" i="26"/>
  <c r="S58" i="26"/>
  <c r="AR57" i="26"/>
  <c r="AU57" i="26" s="1"/>
  <c r="AZ57" i="26" s="1"/>
  <c r="AD57" i="26"/>
  <c r="AF57" i="26" s="1"/>
  <c r="AI57" i="26" s="1"/>
  <c r="W57" i="26"/>
  <c r="S57" i="26"/>
  <c r="AR56" i="26"/>
  <c r="AU56" i="26" s="1"/>
  <c r="AZ56" i="26" s="1"/>
  <c r="AD56" i="26"/>
  <c r="AF56" i="26" s="1"/>
  <c r="AI56" i="26" s="1"/>
  <c r="W56" i="26"/>
  <c r="S56" i="26"/>
  <c r="AR55" i="26"/>
  <c r="AU55" i="26" s="1"/>
  <c r="AZ55" i="26" s="1"/>
  <c r="AD55" i="26"/>
  <c r="AF55" i="26" s="1"/>
  <c r="AI55" i="26" s="1"/>
  <c r="W55" i="26"/>
  <c r="S55" i="26"/>
  <c r="AR54" i="26"/>
  <c r="AU54" i="26" s="1"/>
  <c r="AZ54" i="26" s="1"/>
  <c r="AD54" i="26"/>
  <c r="AF54" i="26" s="1"/>
  <c r="AI54" i="26" s="1"/>
  <c r="W54" i="26"/>
  <c r="S54" i="26"/>
  <c r="AR53" i="26"/>
  <c r="AU53" i="26" s="1"/>
  <c r="AZ53" i="26" s="1"/>
  <c r="AD53" i="26"/>
  <c r="AF53" i="26" s="1"/>
  <c r="AI53" i="26" s="1"/>
  <c r="W53" i="26"/>
  <c r="S53" i="26"/>
  <c r="AR52" i="26"/>
  <c r="AU52" i="26" s="1"/>
  <c r="AZ52" i="26" s="1"/>
  <c r="AD52" i="26"/>
  <c r="AF52" i="26" s="1"/>
  <c r="AI52" i="26" s="1"/>
  <c r="W52" i="26"/>
  <c r="S52" i="26"/>
  <c r="AR51" i="26"/>
  <c r="AU51" i="26" s="1"/>
  <c r="AZ51" i="26" s="1"/>
  <c r="AD51" i="26"/>
  <c r="AF51" i="26" s="1"/>
  <c r="AI51" i="26" s="1"/>
  <c r="W51" i="26"/>
  <c r="S51" i="26"/>
  <c r="AR50" i="26"/>
  <c r="AU50" i="26" s="1"/>
  <c r="AZ50" i="26" s="1"/>
  <c r="AD50" i="26"/>
  <c r="AF50" i="26" s="1"/>
  <c r="AI50" i="26" s="1"/>
  <c r="W50" i="26"/>
  <c r="S50" i="26"/>
  <c r="AR49" i="26"/>
  <c r="AU49" i="26" s="1"/>
  <c r="AZ49" i="26" s="1"/>
  <c r="AD49" i="26"/>
  <c r="AF49" i="26" s="1"/>
  <c r="AI49" i="26" s="1"/>
  <c r="W49" i="26"/>
  <c r="S49" i="26"/>
  <c r="AR48" i="26"/>
  <c r="AU48" i="26" s="1"/>
  <c r="AZ48" i="26" s="1"/>
  <c r="AD48" i="26"/>
  <c r="AF48" i="26" s="1"/>
  <c r="AI48" i="26" s="1"/>
  <c r="W48" i="26"/>
  <c r="S48" i="26"/>
  <c r="AR47" i="26"/>
  <c r="AU47" i="26" s="1"/>
  <c r="AZ47" i="26" s="1"/>
  <c r="AD47" i="26"/>
  <c r="AF47" i="26" s="1"/>
  <c r="AI47" i="26" s="1"/>
  <c r="W47" i="26"/>
  <c r="S47" i="26"/>
  <c r="AR46" i="26"/>
  <c r="AU46" i="26" s="1"/>
  <c r="AZ46" i="26" s="1"/>
  <c r="AD46" i="26"/>
  <c r="AF46" i="26" s="1"/>
  <c r="AI46" i="26" s="1"/>
  <c r="W46" i="26"/>
  <c r="S46" i="26"/>
  <c r="AR45" i="26"/>
  <c r="AU45" i="26" s="1"/>
  <c r="AZ45" i="26" s="1"/>
  <c r="AD45" i="26"/>
  <c r="AF45" i="26" s="1"/>
  <c r="AI45" i="26" s="1"/>
  <c r="W45" i="26"/>
  <c r="S45" i="26"/>
  <c r="AR44" i="26"/>
  <c r="AU44" i="26" s="1"/>
  <c r="AZ44" i="26" s="1"/>
  <c r="AD44" i="26"/>
  <c r="AF44" i="26" s="1"/>
  <c r="AI44" i="26" s="1"/>
  <c r="W44" i="26"/>
  <c r="S44" i="26"/>
  <c r="AR43" i="26"/>
  <c r="AU43" i="26" s="1"/>
  <c r="AZ43" i="26" s="1"/>
  <c r="AD43" i="26"/>
  <c r="AF43" i="26" s="1"/>
  <c r="AI43" i="26" s="1"/>
  <c r="W43" i="26"/>
  <c r="S43" i="26"/>
  <c r="AR42" i="26"/>
  <c r="AU42" i="26" s="1"/>
  <c r="AZ42" i="26" s="1"/>
  <c r="AD42" i="26"/>
  <c r="AF42" i="26" s="1"/>
  <c r="AI42" i="26" s="1"/>
  <c r="W42" i="26"/>
  <c r="S42" i="26"/>
  <c r="AR41" i="26"/>
  <c r="AU41" i="26" s="1"/>
  <c r="AZ41" i="26" s="1"/>
  <c r="AD41" i="26"/>
  <c r="AF41" i="26" s="1"/>
  <c r="AI41" i="26" s="1"/>
  <c r="W41" i="26"/>
  <c r="S41" i="26"/>
  <c r="AR40" i="26"/>
  <c r="AU40" i="26" s="1"/>
  <c r="AZ40" i="26" s="1"/>
  <c r="AD40" i="26"/>
  <c r="AF40" i="26" s="1"/>
  <c r="AI40" i="26" s="1"/>
  <c r="W40" i="26"/>
  <c r="S40" i="26"/>
  <c r="AR39" i="26"/>
  <c r="AU39" i="26" s="1"/>
  <c r="AZ39" i="26" s="1"/>
  <c r="AD39" i="26"/>
  <c r="AF39" i="26" s="1"/>
  <c r="AI39" i="26" s="1"/>
  <c r="W39" i="26"/>
  <c r="S39" i="26"/>
  <c r="AR38" i="26"/>
  <c r="AU38" i="26" s="1"/>
  <c r="AZ38" i="26" s="1"/>
  <c r="AD38" i="26"/>
  <c r="AF38" i="26" s="1"/>
  <c r="AI38" i="26" s="1"/>
  <c r="W38" i="26"/>
  <c r="S38" i="26"/>
  <c r="AR37" i="26"/>
  <c r="AU37" i="26" s="1"/>
  <c r="AZ37" i="26" s="1"/>
  <c r="AD37" i="26"/>
  <c r="AF37" i="26" s="1"/>
  <c r="AI37" i="26" s="1"/>
  <c r="W37" i="26"/>
  <c r="S37" i="26"/>
  <c r="AR36" i="26"/>
  <c r="AU36" i="26" s="1"/>
  <c r="AZ36" i="26" s="1"/>
  <c r="AD36" i="26"/>
  <c r="AF36" i="26" s="1"/>
  <c r="AI36" i="26" s="1"/>
  <c r="W36" i="26"/>
  <c r="S36" i="26"/>
  <c r="AR35" i="26"/>
  <c r="AU35" i="26" s="1"/>
  <c r="AZ35" i="26" s="1"/>
  <c r="AD35" i="26"/>
  <c r="AF35" i="26" s="1"/>
  <c r="AI35" i="26" s="1"/>
  <c r="W35" i="26"/>
  <c r="S35" i="26"/>
  <c r="AR34" i="26"/>
  <c r="AU34" i="26" s="1"/>
  <c r="AZ34" i="26" s="1"/>
  <c r="AD34" i="26"/>
  <c r="AF34" i="26" s="1"/>
  <c r="AI34" i="26" s="1"/>
  <c r="W34" i="26"/>
  <c r="S34" i="26"/>
  <c r="AR33" i="26"/>
  <c r="AU33" i="26" s="1"/>
  <c r="AZ33" i="26" s="1"/>
  <c r="AD33" i="26"/>
  <c r="AF33" i="26" s="1"/>
  <c r="AI33" i="26" s="1"/>
  <c r="W33" i="26"/>
  <c r="S33" i="26"/>
  <c r="AR32" i="26"/>
  <c r="AU32" i="26" s="1"/>
  <c r="AZ32" i="26" s="1"/>
  <c r="AD32" i="26"/>
  <c r="AF32" i="26" s="1"/>
  <c r="AI32" i="26" s="1"/>
  <c r="W32" i="26"/>
  <c r="S32" i="26"/>
  <c r="AR31" i="26"/>
  <c r="AU31" i="26" s="1"/>
  <c r="AZ31" i="26" s="1"/>
  <c r="AD31" i="26"/>
  <c r="AF31" i="26" s="1"/>
  <c r="AI31" i="26" s="1"/>
  <c r="W31" i="26"/>
  <c r="S31" i="26"/>
  <c r="AR30" i="26"/>
  <c r="AU30" i="26" s="1"/>
  <c r="AZ30" i="26" s="1"/>
  <c r="AD30" i="26"/>
  <c r="AF30" i="26" s="1"/>
  <c r="AI30" i="26" s="1"/>
  <c r="W30" i="26"/>
  <c r="S30" i="26"/>
  <c r="AR29" i="26"/>
  <c r="AU29" i="26" s="1"/>
  <c r="AZ29" i="26" s="1"/>
  <c r="AD29" i="26"/>
  <c r="AF29" i="26" s="1"/>
  <c r="AI29" i="26" s="1"/>
  <c r="W29" i="26"/>
  <c r="S29" i="26"/>
  <c r="AR28" i="26"/>
  <c r="AU28" i="26" s="1"/>
  <c r="AZ28" i="26" s="1"/>
  <c r="AD28" i="26"/>
  <c r="AF28" i="26" s="1"/>
  <c r="AI28" i="26" s="1"/>
  <c r="W28" i="26"/>
  <c r="S28" i="26"/>
  <c r="AR27" i="26"/>
  <c r="AU27" i="26" s="1"/>
  <c r="AZ27" i="26" s="1"/>
  <c r="AD27" i="26"/>
  <c r="AF27" i="26" s="1"/>
  <c r="AI27" i="26" s="1"/>
  <c r="W27" i="26"/>
  <c r="S27" i="26"/>
  <c r="AR25" i="26"/>
  <c r="AU25" i="26" s="1"/>
  <c r="AZ25" i="26" s="1"/>
  <c r="AD25" i="26"/>
  <c r="AF25" i="26" s="1"/>
  <c r="AI25" i="26" s="1"/>
  <c r="W25" i="26"/>
  <c r="S25" i="26"/>
  <c r="AR24" i="26"/>
  <c r="AU24" i="26" s="1"/>
  <c r="AZ24" i="26" s="1"/>
  <c r="AD24" i="26"/>
  <c r="AF24" i="26" s="1"/>
  <c r="AI24" i="26" s="1"/>
  <c r="W24" i="26"/>
  <c r="S24" i="26"/>
  <c r="AR23" i="26"/>
  <c r="AU23" i="26" s="1"/>
  <c r="AZ23" i="26" s="1"/>
  <c r="AD23" i="26"/>
  <c r="AF23" i="26" s="1"/>
  <c r="AI23" i="26" s="1"/>
  <c r="W23" i="26"/>
  <c r="S23" i="26"/>
  <c r="AR22" i="26"/>
  <c r="AU22" i="26" s="1"/>
  <c r="AZ22" i="26" s="1"/>
  <c r="AD22" i="26"/>
  <c r="AF22" i="26" s="1"/>
  <c r="AI22" i="26" s="1"/>
  <c r="W22" i="26"/>
  <c r="S22" i="26"/>
  <c r="BE21" i="26"/>
  <c r="AR21" i="26"/>
  <c r="AU21" i="26" s="1"/>
  <c r="AZ21" i="26" s="1"/>
  <c r="AD21" i="26"/>
  <c r="AF21" i="26" s="1"/>
  <c r="AI21" i="26" s="1"/>
  <c r="W21" i="26"/>
  <c r="S21" i="26"/>
  <c r="BE20" i="26"/>
  <c r="AR20" i="26"/>
  <c r="AU20" i="26" s="1"/>
  <c r="AZ20" i="26" s="1"/>
  <c r="AD20" i="26"/>
  <c r="AF20" i="26" s="1"/>
  <c r="AI20" i="26" s="1"/>
  <c r="W20" i="26"/>
  <c r="S20" i="26"/>
  <c r="BE19" i="26"/>
  <c r="AR19" i="26"/>
  <c r="AU19" i="26" s="1"/>
  <c r="AZ19" i="26" s="1"/>
  <c r="AD19" i="26"/>
  <c r="AF19" i="26" s="1"/>
  <c r="AI19" i="26" s="1"/>
  <c r="W19" i="26"/>
  <c r="S19" i="26"/>
  <c r="BE18" i="26"/>
  <c r="AR18" i="26"/>
  <c r="AU18" i="26" s="1"/>
  <c r="AZ18" i="26" s="1"/>
  <c r="AD18" i="26"/>
  <c r="AF18" i="26" s="1"/>
  <c r="AI18" i="26" s="1"/>
  <c r="W18" i="26"/>
  <c r="S18" i="26"/>
  <c r="BE17" i="26"/>
  <c r="AR17" i="26"/>
  <c r="AU17" i="26" s="1"/>
  <c r="AZ17" i="26" s="1"/>
  <c r="AD17" i="26"/>
  <c r="AF17" i="26" s="1"/>
  <c r="AI17" i="26" s="1"/>
  <c r="W17" i="26"/>
  <c r="S17" i="26"/>
  <c r="BE16" i="26"/>
  <c r="AR16" i="26"/>
  <c r="AU16" i="26" s="1"/>
  <c r="AZ16" i="26" s="1"/>
  <c r="AD16" i="26"/>
  <c r="AF16" i="26" s="1"/>
  <c r="AI16" i="26" s="1"/>
  <c r="W16" i="26"/>
  <c r="S16" i="26"/>
  <c r="BE15" i="26"/>
  <c r="AR15" i="26"/>
  <c r="AU15" i="26" s="1"/>
  <c r="AZ15" i="26" s="1"/>
  <c r="AD15" i="26"/>
  <c r="AF15" i="26" s="1"/>
  <c r="AI15" i="26" s="1"/>
  <c r="W15" i="26"/>
  <c r="S15" i="26"/>
  <c r="BE14" i="26"/>
  <c r="AR14" i="26"/>
  <c r="AU14" i="26" s="1"/>
  <c r="AZ14" i="26" s="1"/>
  <c r="AD14" i="26"/>
  <c r="AF14" i="26" s="1"/>
  <c r="AI14" i="26" s="1"/>
  <c r="W14" i="26"/>
  <c r="S14" i="26"/>
  <c r="BE13" i="26"/>
  <c r="AR13" i="26"/>
  <c r="AU13" i="26" s="1"/>
  <c r="AZ13" i="26" s="1"/>
  <c r="AD13" i="26"/>
  <c r="AF13" i="26" s="1"/>
  <c r="AI13" i="26" s="1"/>
  <c r="W13" i="26"/>
  <c r="S13" i="26"/>
  <c r="BE12" i="26"/>
  <c r="AR12" i="26"/>
  <c r="AU12" i="26" s="1"/>
  <c r="AZ12" i="26" s="1"/>
  <c r="AD12" i="26"/>
  <c r="AF12" i="26" s="1"/>
  <c r="AI12" i="26" s="1"/>
  <c r="W12" i="26"/>
  <c r="S12" i="26"/>
  <c r="BE11" i="26"/>
  <c r="AR11" i="26"/>
  <c r="AU11" i="26" s="1"/>
  <c r="AZ11" i="26" s="1"/>
  <c r="AD11" i="26"/>
  <c r="AF11" i="26" s="1"/>
  <c r="AI11" i="26" s="1"/>
  <c r="W11" i="26"/>
  <c r="S11" i="26"/>
  <c r="BE10" i="26"/>
  <c r="AR10" i="26"/>
  <c r="AU10" i="26" s="1"/>
  <c r="AZ10" i="26" s="1"/>
  <c r="AD10" i="26"/>
  <c r="AF10" i="26" s="1"/>
  <c r="AI10" i="26" s="1"/>
  <c r="W10" i="26"/>
  <c r="S10" i="26"/>
  <c r="BE9" i="26"/>
  <c r="AR9" i="26"/>
  <c r="AU9" i="26" s="1"/>
  <c r="AZ9" i="26" s="1"/>
  <c r="AD9" i="26"/>
  <c r="AF9" i="26" s="1"/>
  <c r="AI9" i="26" s="1"/>
  <c r="W9" i="26"/>
  <c r="S9" i="26"/>
  <c r="BE8" i="26"/>
  <c r="AR8" i="26"/>
  <c r="AU8" i="26" s="1"/>
  <c r="AZ8" i="26" s="1"/>
  <c r="AD8" i="26"/>
  <c r="AF8" i="26" s="1"/>
  <c r="AI8" i="26" s="1"/>
  <c r="W8" i="26"/>
  <c r="S8" i="26"/>
  <c r="BD7" i="26"/>
  <c r="BC7" i="26"/>
  <c r="AR7" i="26"/>
  <c r="AU7" i="26" s="1"/>
  <c r="AZ7" i="26" s="1"/>
  <c r="AD7" i="26"/>
  <c r="AF7" i="26" s="1"/>
  <c r="AI7" i="26" s="1"/>
  <c r="W7" i="26"/>
  <c r="S7" i="26"/>
  <c r="AK4" i="26"/>
  <c r="AF1014" i="25"/>
  <c r="BA1014" i="25" s="1"/>
  <c r="AR1013" i="25"/>
  <c r="AU1013" i="25" s="1"/>
  <c r="AZ1013" i="25" s="1"/>
  <c r="AP1013" i="25"/>
  <c r="AD1013" i="25"/>
  <c r="AF1013" i="25" s="1"/>
  <c r="AI1013" i="25" s="1"/>
  <c r="AZ1012" i="25"/>
  <c r="AP1012" i="25"/>
  <c r="AR1012" i="25" s="1"/>
  <c r="AU1012" i="25" s="1"/>
  <c r="AD1012" i="25"/>
  <c r="AF1012" i="25" s="1"/>
  <c r="AI1012" i="25" s="1"/>
  <c r="AP1011" i="25"/>
  <c r="AR1011" i="25" s="1"/>
  <c r="AU1011" i="25" s="1"/>
  <c r="AZ1011" i="25" s="1"/>
  <c r="AD1011" i="25"/>
  <c r="AF1011" i="25" s="1"/>
  <c r="AI1011" i="25" s="1"/>
  <c r="AR1010" i="25"/>
  <c r="AU1010" i="25" s="1"/>
  <c r="AZ1010" i="25" s="1"/>
  <c r="AD1010" i="25"/>
  <c r="AF1010" i="25" s="1"/>
  <c r="AI1010" i="25" s="1"/>
  <c r="AR1009" i="25"/>
  <c r="AU1009" i="25" s="1"/>
  <c r="AZ1009" i="25" s="1"/>
  <c r="AD1009" i="25"/>
  <c r="AF1009" i="25" s="1"/>
  <c r="AR1008" i="25"/>
  <c r="AU1008" i="25" s="1"/>
  <c r="AZ1008" i="25" s="1"/>
  <c r="AD1008" i="25"/>
  <c r="AF1008" i="25" s="1"/>
  <c r="AI1008" i="25" s="1"/>
  <c r="AR1007" i="25"/>
  <c r="AU1007" i="25" s="1"/>
  <c r="AZ1007" i="25" s="1"/>
  <c r="AD1007" i="25"/>
  <c r="AF1007" i="25" s="1"/>
  <c r="AI1007" i="25" s="1"/>
  <c r="AR1006" i="25"/>
  <c r="AU1006" i="25" s="1"/>
  <c r="AZ1006" i="25" s="1"/>
  <c r="AD1006" i="25"/>
  <c r="AF1006" i="25" s="1"/>
  <c r="AI1006" i="25" s="1"/>
  <c r="AR1005" i="25"/>
  <c r="AU1005" i="25" s="1"/>
  <c r="AZ1005" i="25" s="1"/>
  <c r="AD1005" i="25"/>
  <c r="AF1005" i="25" s="1"/>
  <c r="AR1004" i="25"/>
  <c r="AU1004" i="25" s="1"/>
  <c r="AZ1004" i="25" s="1"/>
  <c r="AD1004" i="25"/>
  <c r="AF1004" i="25" s="1"/>
  <c r="AI1004" i="25" s="1"/>
  <c r="AR1003" i="25"/>
  <c r="AU1003" i="25" s="1"/>
  <c r="AZ1003" i="25" s="1"/>
  <c r="AD1003" i="25"/>
  <c r="AF1003" i="25" s="1"/>
  <c r="AI1003" i="25" s="1"/>
  <c r="AR1002" i="25"/>
  <c r="AU1002" i="25" s="1"/>
  <c r="AZ1002" i="25" s="1"/>
  <c r="AD1002" i="25"/>
  <c r="AF1002" i="25" s="1"/>
  <c r="AI1002" i="25" s="1"/>
  <c r="AR1001" i="25"/>
  <c r="AU1001" i="25" s="1"/>
  <c r="AZ1001" i="25" s="1"/>
  <c r="AD1001" i="25"/>
  <c r="AF1001" i="25" s="1"/>
  <c r="AR1000" i="25"/>
  <c r="AU1000" i="25" s="1"/>
  <c r="AZ1000" i="25" s="1"/>
  <c r="AD1000" i="25"/>
  <c r="AF1000" i="25" s="1"/>
  <c r="AI1000" i="25" s="1"/>
  <c r="AR999" i="25"/>
  <c r="AU999" i="25" s="1"/>
  <c r="AZ999" i="25" s="1"/>
  <c r="AD999" i="25"/>
  <c r="AF999" i="25" s="1"/>
  <c r="AI999" i="25" s="1"/>
  <c r="AR998" i="25"/>
  <c r="AU998" i="25" s="1"/>
  <c r="AZ998" i="25" s="1"/>
  <c r="AD998" i="25"/>
  <c r="AF998" i="25" s="1"/>
  <c r="AI998" i="25" s="1"/>
  <c r="AR997" i="25"/>
  <c r="AU997" i="25" s="1"/>
  <c r="AZ997" i="25" s="1"/>
  <c r="AD997" i="25"/>
  <c r="AF997" i="25" s="1"/>
  <c r="AR996" i="25"/>
  <c r="AU996" i="25" s="1"/>
  <c r="AZ996" i="25" s="1"/>
  <c r="AD996" i="25"/>
  <c r="AF996" i="25" s="1"/>
  <c r="AI996" i="25" s="1"/>
  <c r="AR995" i="25"/>
  <c r="AU995" i="25" s="1"/>
  <c r="AZ995" i="25" s="1"/>
  <c r="AD995" i="25"/>
  <c r="AF995" i="25" s="1"/>
  <c r="AI995" i="25" s="1"/>
  <c r="AR994" i="25"/>
  <c r="AU994" i="25" s="1"/>
  <c r="AZ994" i="25" s="1"/>
  <c r="AD994" i="25"/>
  <c r="AF994" i="25" s="1"/>
  <c r="AI994" i="25" s="1"/>
  <c r="AR993" i="25"/>
  <c r="AU993" i="25" s="1"/>
  <c r="AZ993" i="25" s="1"/>
  <c r="AD993" i="25"/>
  <c r="AF993" i="25" s="1"/>
  <c r="AR992" i="25"/>
  <c r="AU992" i="25" s="1"/>
  <c r="AZ992" i="25" s="1"/>
  <c r="AD992" i="25"/>
  <c r="AF992" i="25" s="1"/>
  <c r="AI992" i="25" s="1"/>
  <c r="AR991" i="25"/>
  <c r="AU991" i="25" s="1"/>
  <c r="AZ991" i="25" s="1"/>
  <c r="AD991" i="25"/>
  <c r="AF991" i="25" s="1"/>
  <c r="AI991" i="25" s="1"/>
  <c r="AR990" i="25"/>
  <c r="AU990" i="25" s="1"/>
  <c r="AZ990" i="25" s="1"/>
  <c r="AD990" i="25"/>
  <c r="AF990" i="25" s="1"/>
  <c r="AI990" i="25" s="1"/>
  <c r="AR989" i="25"/>
  <c r="AU989" i="25" s="1"/>
  <c r="AZ989" i="25" s="1"/>
  <c r="AD989" i="25"/>
  <c r="AF989" i="25" s="1"/>
  <c r="AR988" i="25"/>
  <c r="AU988" i="25" s="1"/>
  <c r="AZ988" i="25" s="1"/>
  <c r="AD988" i="25"/>
  <c r="AF988" i="25" s="1"/>
  <c r="AI988" i="25" s="1"/>
  <c r="AR987" i="25"/>
  <c r="AU987" i="25" s="1"/>
  <c r="AZ987" i="25" s="1"/>
  <c r="AD987" i="25"/>
  <c r="AF987" i="25" s="1"/>
  <c r="AI987" i="25" s="1"/>
  <c r="AR986" i="25"/>
  <c r="AU986" i="25" s="1"/>
  <c r="AZ986" i="25" s="1"/>
  <c r="AD986" i="25"/>
  <c r="AF986" i="25" s="1"/>
  <c r="AI986" i="25" s="1"/>
  <c r="AR985" i="25"/>
  <c r="AU985" i="25" s="1"/>
  <c r="AZ985" i="25" s="1"/>
  <c r="AD985" i="25"/>
  <c r="AF985" i="25" s="1"/>
  <c r="AR984" i="25"/>
  <c r="AU984" i="25" s="1"/>
  <c r="AZ984" i="25" s="1"/>
  <c r="AD984" i="25"/>
  <c r="AF984" i="25" s="1"/>
  <c r="AI984" i="25" s="1"/>
  <c r="AR983" i="25"/>
  <c r="AU983" i="25" s="1"/>
  <c r="AZ983" i="25" s="1"/>
  <c r="AD983" i="25"/>
  <c r="AF983" i="25" s="1"/>
  <c r="AI983" i="25" s="1"/>
  <c r="AR982" i="25"/>
  <c r="AU982" i="25" s="1"/>
  <c r="AZ982" i="25" s="1"/>
  <c r="AD982" i="25"/>
  <c r="AF982" i="25" s="1"/>
  <c r="AI982" i="25" s="1"/>
  <c r="AR981" i="25"/>
  <c r="AU981" i="25" s="1"/>
  <c r="AZ981" i="25" s="1"/>
  <c r="AD981" i="25"/>
  <c r="AF981" i="25" s="1"/>
  <c r="AR980" i="25"/>
  <c r="AU980" i="25" s="1"/>
  <c r="AZ980" i="25" s="1"/>
  <c r="AD980" i="25"/>
  <c r="AF980" i="25" s="1"/>
  <c r="AI980" i="25" s="1"/>
  <c r="AR979" i="25"/>
  <c r="AU979" i="25" s="1"/>
  <c r="AZ979" i="25" s="1"/>
  <c r="AD979" i="25"/>
  <c r="AF979" i="25" s="1"/>
  <c r="AI979" i="25" s="1"/>
  <c r="AR978" i="25"/>
  <c r="AU978" i="25" s="1"/>
  <c r="AZ978" i="25" s="1"/>
  <c r="AD978" i="25"/>
  <c r="AF978" i="25" s="1"/>
  <c r="AI978" i="25" s="1"/>
  <c r="AR977" i="25"/>
  <c r="AU977" i="25" s="1"/>
  <c r="AZ977" i="25" s="1"/>
  <c r="AD977" i="25"/>
  <c r="AF977" i="25" s="1"/>
  <c r="AI977" i="25" s="1"/>
  <c r="AR976" i="25"/>
  <c r="AU976" i="25" s="1"/>
  <c r="AZ976" i="25" s="1"/>
  <c r="AD976" i="25"/>
  <c r="AF976" i="25" s="1"/>
  <c r="AI976" i="25" s="1"/>
  <c r="AR975" i="25"/>
  <c r="AU975" i="25" s="1"/>
  <c r="AZ975" i="25" s="1"/>
  <c r="AD975" i="25"/>
  <c r="AF975" i="25" s="1"/>
  <c r="AI975" i="25" s="1"/>
  <c r="AR974" i="25"/>
  <c r="AU974" i="25" s="1"/>
  <c r="AZ974" i="25" s="1"/>
  <c r="AD974" i="25"/>
  <c r="AF974" i="25" s="1"/>
  <c r="AI974" i="25" s="1"/>
  <c r="AR973" i="25"/>
  <c r="AU973" i="25" s="1"/>
  <c r="AZ973" i="25" s="1"/>
  <c r="AD973" i="25"/>
  <c r="AF973" i="25" s="1"/>
  <c r="AI973" i="25" s="1"/>
  <c r="AR972" i="25"/>
  <c r="AU972" i="25" s="1"/>
  <c r="AZ972" i="25" s="1"/>
  <c r="AD972" i="25"/>
  <c r="AF972" i="25" s="1"/>
  <c r="AI972" i="25" s="1"/>
  <c r="AR971" i="25"/>
  <c r="AU971" i="25" s="1"/>
  <c r="AZ971" i="25" s="1"/>
  <c r="AD971" i="25"/>
  <c r="AF971" i="25" s="1"/>
  <c r="AI971" i="25" s="1"/>
  <c r="AR970" i="25"/>
  <c r="AU970" i="25" s="1"/>
  <c r="AZ970" i="25" s="1"/>
  <c r="AD970" i="25"/>
  <c r="AF970" i="25" s="1"/>
  <c r="AI970" i="25" s="1"/>
  <c r="AR969" i="25"/>
  <c r="AU969" i="25" s="1"/>
  <c r="AZ969" i="25" s="1"/>
  <c r="AD969" i="25"/>
  <c r="AF969" i="25" s="1"/>
  <c r="AI969" i="25" s="1"/>
  <c r="AR968" i="25"/>
  <c r="AU968" i="25" s="1"/>
  <c r="AZ968" i="25" s="1"/>
  <c r="AD968" i="25"/>
  <c r="AF968" i="25" s="1"/>
  <c r="AI968" i="25" s="1"/>
  <c r="AR967" i="25"/>
  <c r="AU967" i="25" s="1"/>
  <c r="AZ967" i="25" s="1"/>
  <c r="AD967" i="25"/>
  <c r="AF967" i="25" s="1"/>
  <c r="AI967" i="25" s="1"/>
  <c r="AR966" i="25"/>
  <c r="AU966" i="25" s="1"/>
  <c r="AZ966" i="25" s="1"/>
  <c r="AD966" i="25"/>
  <c r="AF966" i="25" s="1"/>
  <c r="AI966" i="25" s="1"/>
  <c r="AR965" i="25"/>
  <c r="AU965" i="25" s="1"/>
  <c r="AZ965" i="25" s="1"/>
  <c r="AD965" i="25"/>
  <c r="AF965" i="25" s="1"/>
  <c r="AI965" i="25" s="1"/>
  <c r="AR964" i="25"/>
  <c r="AU964" i="25" s="1"/>
  <c r="AZ964" i="25" s="1"/>
  <c r="AD964" i="25"/>
  <c r="AF964" i="25" s="1"/>
  <c r="AI964" i="25" s="1"/>
  <c r="AR963" i="25"/>
  <c r="AU963" i="25" s="1"/>
  <c r="AZ963" i="25" s="1"/>
  <c r="AD963" i="25"/>
  <c r="AF963" i="25" s="1"/>
  <c r="AI963" i="25" s="1"/>
  <c r="AR962" i="25"/>
  <c r="AU962" i="25" s="1"/>
  <c r="AZ962" i="25" s="1"/>
  <c r="AD962" i="25"/>
  <c r="AF962" i="25" s="1"/>
  <c r="AI962" i="25" s="1"/>
  <c r="AR961" i="25"/>
  <c r="AU961" i="25" s="1"/>
  <c r="AZ961" i="25" s="1"/>
  <c r="AD961" i="25"/>
  <c r="AF961" i="25" s="1"/>
  <c r="AI961" i="25" s="1"/>
  <c r="AR960" i="25"/>
  <c r="AU960" i="25" s="1"/>
  <c r="AZ960" i="25" s="1"/>
  <c r="AD960" i="25"/>
  <c r="AF960" i="25" s="1"/>
  <c r="AI960" i="25" s="1"/>
  <c r="AR959" i="25"/>
  <c r="AU959" i="25" s="1"/>
  <c r="AZ959" i="25" s="1"/>
  <c r="AD959" i="25"/>
  <c r="AF959" i="25" s="1"/>
  <c r="AI959" i="25" s="1"/>
  <c r="AR958" i="25"/>
  <c r="AU958" i="25" s="1"/>
  <c r="AZ958" i="25" s="1"/>
  <c r="AF958" i="25"/>
  <c r="AI958" i="25" s="1"/>
  <c r="AD958" i="25"/>
  <c r="AU957" i="25"/>
  <c r="AZ957" i="25" s="1"/>
  <c r="AR957" i="25"/>
  <c r="AD957" i="25"/>
  <c r="AF957" i="25" s="1"/>
  <c r="AI957" i="25" s="1"/>
  <c r="AU956" i="25"/>
  <c r="AZ956" i="25" s="1"/>
  <c r="AR956" i="25"/>
  <c r="AD956" i="25"/>
  <c r="AF956" i="25" s="1"/>
  <c r="AI956" i="25" s="1"/>
  <c r="AR955" i="25"/>
  <c r="AU955" i="25" s="1"/>
  <c r="AZ955" i="25" s="1"/>
  <c r="AF955" i="25"/>
  <c r="AI955" i="25" s="1"/>
  <c r="AD955" i="25"/>
  <c r="AU954" i="25"/>
  <c r="AZ954" i="25" s="1"/>
  <c r="AR954" i="25"/>
  <c r="AD954" i="25"/>
  <c r="AF954" i="25" s="1"/>
  <c r="AI954" i="25" s="1"/>
  <c r="AR953" i="25"/>
  <c r="AU953" i="25" s="1"/>
  <c r="AZ953" i="25" s="1"/>
  <c r="AF953" i="25"/>
  <c r="AI953" i="25" s="1"/>
  <c r="AD953" i="25"/>
  <c r="AU952" i="25"/>
  <c r="AZ952" i="25" s="1"/>
  <c r="AR952" i="25"/>
  <c r="AD952" i="25"/>
  <c r="AF952" i="25" s="1"/>
  <c r="AI952" i="25" s="1"/>
  <c r="AR951" i="25"/>
  <c r="AU951" i="25" s="1"/>
  <c r="AZ951" i="25" s="1"/>
  <c r="AF951" i="25"/>
  <c r="AI951" i="25" s="1"/>
  <c r="AD951" i="25"/>
  <c r="AU950" i="25"/>
  <c r="AZ950" i="25" s="1"/>
  <c r="AR950" i="25"/>
  <c r="AD950" i="25"/>
  <c r="AF950" i="25" s="1"/>
  <c r="AI950" i="25" s="1"/>
  <c r="AR949" i="25"/>
  <c r="AU949" i="25" s="1"/>
  <c r="AZ949" i="25" s="1"/>
  <c r="AF949" i="25"/>
  <c r="AI949" i="25" s="1"/>
  <c r="AD949" i="25"/>
  <c r="AU948" i="25"/>
  <c r="AZ948" i="25" s="1"/>
  <c r="AR948" i="25"/>
  <c r="AD948" i="25"/>
  <c r="AF948" i="25" s="1"/>
  <c r="AI948" i="25" s="1"/>
  <c r="AR947" i="25"/>
  <c r="AU947" i="25" s="1"/>
  <c r="AZ947" i="25" s="1"/>
  <c r="AF947" i="25"/>
  <c r="AI947" i="25" s="1"/>
  <c r="AD947" i="25"/>
  <c r="AU946" i="25"/>
  <c r="AZ946" i="25" s="1"/>
  <c r="AR946" i="25"/>
  <c r="AD946" i="25"/>
  <c r="AF946" i="25" s="1"/>
  <c r="AI946" i="25" s="1"/>
  <c r="AR945" i="25"/>
  <c r="AU945" i="25" s="1"/>
  <c r="AZ945" i="25" s="1"/>
  <c r="AF945" i="25"/>
  <c r="AI945" i="25" s="1"/>
  <c r="AD945" i="25"/>
  <c r="AU944" i="25"/>
  <c r="AZ944" i="25" s="1"/>
  <c r="AR944" i="25"/>
  <c r="AD944" i="25"/>
  <c r="AF944" i="25" s="1"/>
  <c r="AI944" i="25" s="1"/>
  <c r="AR943" i="25"/>
  <c r="AU943" i="25" s="1"/>
  <c r="AZ943" i="25" s="1"/>
  <c r="AF943" i="25"/>
  <c r="AI943" i="25" s="1"/>
  <c r="AD943" i="25"/>
  <c r="AU942" i="25"/>
  <c r="AZ942" i="25" s="1"/>
  <c r="AR942" i="25"/>
  <c r="AD942" i="25"/>
  <c r="AF942" i="25" s="1"/>
  <c r="AI942" i="25" s="1"/>
  <c r="AR941" i="25"/>
  <c r="AU941" i="25" s="1"/>
  <c r="AZ941" i="25" s="1"/>
  <c r="AF941" i="25"/>
  <c r="AI941" i="25" s="1"/>
  <c r="AD941" i="25"/>
  <c r="AU940" i="25"/>
  <c r="AZ940" i="25" s="1"/>
  <c r="AR940" i="25"/>
  <c r="AD940" i="25"/>
  <c r="AF940" i="25" s="1"/>
  <c r="AI940" i="25" s="1"/>
  <c r="AR939" i="25"/>
  <c r="AU939" i="25" s="1"/>
  <c r="AZ939" i="25" s="1"/>
  <c r="AF939" i="25"/>
  <c r="AI939" i="25" s="1"/>
  <c r="AD939" i="25"/>
  <c r="AU938" i="25"/>
  <c r="AZ938" i="25" s="1"/>
  <c r="AR938" i="25"/>
  <c r="AD938" i="25"/>
  <c r="AF938" i="25" s="1"/>
  <c r="AI938" i="25" s="1"/>
  <c r="AR937" i="25"/>
  <c r="AU937" i="25" s="1"/>
  <c r="AZ937" i="25" s="1"/>
  <c r="AF937" i="25"/>
  <c r="AI937" i="25" s="1"/>
  <c r="AD937" i="25"/>
  <c r="AU936" i="25"/>
  <c r="AZ936" i="25" s="1"/>
  <c r="AR936" i="25"/>
  <c r="AD936" i="25"/>
  <c r="AF936" i="25" s="1"/>
  <c r="AI936" i="25" s="1"/>
  <c r="AR935" i="25"/>
  <c r="AU935" i="25" s="1"/>
  <c r="AZ935" i="25" s="1"/>
  <c r="AF935" i="25"/>
  <c r="AI935" i="25" s="1"/>
  <c r="AD935" i="25"/>
  <c r="AU934" i="25"/>
  <c r="AZ934" i="25" s="1"/>
  <c r="AR934" i="25"/>
  <c r="AD934" i="25"/>
  <c r="AF934" i="25" s="1"/>
  <c r="AI934" i="25" s="1"/>
  <c r="AR933" i="25"/>
  <c r="AU933" i="25" s="1"/>
  <c r="AZ933" i="25" s="1"/>
  <c r="AF933" i="25"/>
  <c r="AI933" i="25" s="1"/>
  <c r="AD933" i="25"/>
  <c r="AU932" i="25"/>
  <c r="AZ932" i="25" s="1"/>
  <c r="AR932" i="25"/>
  <c r="AD932" i="25"/>
  <c r="AF932" i="25" s="1"/>
  <c r="AI932" i="25" s="1"/>
  <c r="AR931" i="25"/>
  <c r="AU931" i="25" s="1"/>
  <c r="AZ931" i="25" s="1"/>
  <c r="AF931" i="25"/>
  <c r="AI931" i="25" s="1"/>
  <c r="AD931" i="25"/>
  <c r="AU930" i="25"/>
  <c r="AZ930" i="25" s="1"/>
  <c r="AR930" i="25"/>
  <c r="AD930" i="25"/>
  <c r="AF930" i="25" s="1"/>
  <c r="AI930" i="25" s="1"/>
  <c r="AR929" i="25"/>
  <c r="AU929" i="25" s="1"/>
  <c r="AZ929" i="25" s="1"/>
  <c r="AF929" i="25"/>
  <c r="AI929" i="25" s="1"/>
  <c r="AD929" i="25"/>
  <c r="AU928" i="25"/>
  <c r="AZ928" i="25" s="1"/>
  <c r="AR928" i="25"/>
  <c r="AD928" i="25"/>
  <c r="AF928" i="25" s="1"/>
  <c r="AI928" i="25" s="1"/>
  <c r="AR927" i="25"/>
  <c r="AU927" i="25" s="1"/>
  <c r="AZ927" i="25" s="1"/>
  <c r="AF927" i="25"/>
  <c r="AI927" i="25" s="1"/>
  <c r="AD927" i="25"/>
  <c r="AU926" i="25"/>
  <c r="AZ926" i="25" s="1"/>
  <c r="AR926" i="25"/>
  <c r="AD926" i="25"/>
  <c r="AF926" i="25" s="1"/>
  <c r="AI926" i="25" s="1"/>
  <c r="AR925" i="25"/>
  <c r="AU925" i="25" s="1"/>
  <c r="AZ925" i="25" s="1"/>
  <c r="AF925" i="25"/>
  <c r="AI925" i="25" s="1"/>
  <c r="AD925" i="25"/>
  <c r="AU924" i="25"/>
  <c r="AZ924" i="25" s="1"/>
  <c r="AR924" i="25"/>
  <c r="AD924" i="25"/>
  <c r="AF924" i="25" s="1"/>
  <c r="AI924" i="25" s="1"/>
  <c r="AR923" i="25"/>
  <c r="AU923" i="25" s="1"/>
  <c r="AZ923" i="25" s="1"/>
  <c r="AF923" i="25"/>
  <c r="AI923" i="25" s="1"/>
  <c r="AD923" i="25"/>
  <c r="AU922" i="25"/>
  <c r="AZ922" i="25" s="1"/>
  <c r="AR922" i="25"/>
  <c r="AD922" i="25"/>
  <c r="AF922" i="25" s="1"/>
  <c r="AI922" i="25" s="1"/>
  <c r="AR921" i="25"/>
  <c r="AU921" i="25" s="1"/>
  <c r="AZ921" i="25" s="1"/>
  <c r="AF921" i="25"/>
  <c r="AI921" i="25" s="1"/>
  <c r="AD921" i="25"/>
  <c r="AU920" i="25"/>
  <c r="AZ920" i="25" s="1"/>
  <c r="AR920" i="25"/>
  <c r="AD920" i="25"/>
  <c r="AF920" i="25" s="1"/>
  <c r="AI920" i="25" s="1"/>
  <c r="AR919" i="25"/>
  <c r="AU919" i="25" s="1"/>
  <c r="AZ919" i="25" s="1"/>
  <c r="AF919" i="25"/>
  <c r="AI919" i="25" s="1"/>
  <c r="AD919" i="25"/>
  <c r="AU918" i="25"/>
  <c r="AZ918" i="25" s="1"/>
  <c r="AR918" i="25"/>
  <c r="AD918" i="25"/>
  <c r="AF918" i="25" s="1"/>
  <c r="AI918" i="25" s="1"/>
  <c r="AR917" i="25"/>
  <c r="AU917" i="25" s="1"/>
  <c r="AZ917" i="25" s="1"/>
  <c r="AF917" i="25"/>
  <c r="AI917" i="25" s="1"/>
  <c r="AD917" i="25"/>
  <c r="AU916" i="25"/>
  <c r="AZ916" i="25" s="1"/>
  <c r="AR916" i="25"/>
  <c r="AD916" i="25"/>
  <c r="AF916" i="25" s="1"/>
  <c r="AI916" i="25" s="1"/>
  <c r="AR915" i="25"/>
  <c r="AU915" i="25" s="1"/>
  <c r="AZ915" i="25" s="1"/>
  <c r="AF915" i="25"/>
  <c r="AI915" i="25" s="1"/>
  <c r="AD915" i="25"/>
  <c r="AU914" i="25"/>
  <c r="AZ914" i="25" s="1"/>
  <c r="AR914" i="25"/>
  <c r="AD914" i="25"/>
  <c r="AF914" i="25" s="1"/>
  <c r="AI914" i="25" s="1"/>
  <c r="AR913" i="25"/>
  <c r="AU913" i="25" s="1"/>
  <c r="AZ913" i="25" s="1"/>
  <c r="AF913" i="25"/>
  <c r="AI913" i="25" s="1"/>
  <c r="AD913" i="25"/>
  <c r="AU912" i="25"/>
  <c r="AZ912" i="25" s="1"/>
  <c r="AR912" i="25"/>
  <c r="AD912" i="25"/>
  <c r="AF912" i="25" s="1"/>
  <c r="AI912" i="25" s="1"/>
  <c r="AR911" i="25"/>
  <c r="AU911" i="25" s="1"/>
  <c r="AZ911" i="25" s="1"/>
  <c r="AF911" i="25"/>
  <c r="AI911" i="25" s="1"/>
  <c r="AD911" i="25"/>
  <c r="AU910" i="25"/>
  <c r="AZ910" i="25" s="1"/>
  <c r="AR910" i="25"/>
  <c r="AD910" i="25"/>
  <c r="AF910" i="25" s="1"/>
  <c r="AI910" i="25" s="1"/>
  <c r="AZ909" i="25"/>
  <c r="AR909" i="25"/>
  <c r="AU909" i="25" s="1"/>
  <c r="AF909" i="25"/>
  <c r="AI909" i="25" s="1"/>
  <c r="AD909" i="25"/>
  <c r="AU908" i="25"/>
  <c r="AZ908" i="25" s="1"/>
  <c r="AR908" i="25"/>
  <c r="AD908" i="25"/>
  <c r="AF908" i="25" s="1"/>
  <c r="AI908" i="25" s="1"/>
  <c r="AR907" i="25"/>
  <c r="AU907" i="25" s="1"/>
  <c r="AZ907" i="25" s="1"/>
  <c r="AF907" i="25"/>
  <c r="AI907" i="25" s="1"/>
  <c r="AD907" i="25"/>
  <c r="AU906" i="25"/>
  <c r="AZ906" i="25" s="1"/>
  <c r="AR906" i="25"/>
  <c r="AD906" i="25"/>
  <c r="AF906" i="25" s="1"/>
  <c r="AI906" i="25" s="1"/>
  <c r="AZ905" i="25"/>
  <c r="AR905" i="25"/>
  <c r="AU905" i="25" s="1"/>
  <c r="AF905" i="25"/>
  <c r="AI905" i="25" s="1"/>
  <c r="AD905" i="25"/>
  <c r="AU904" i="25"/>
  <c r="AZ904" i="25" s="1"/>
  <c r="AR904" i="25"/>
  <c r="AD904" i="25"/>
  <c r="AF904" i="25" s="1"/>
  <c r="AI904" i="25" s="1"/>
  <c r="AR903" i="25"/>
  <c r="AU903" i="25" s="1"/>
  <c r="AZ903" i="25" s="1"/>
  <c r="AF903" i="25"/>
  <c r="AI903" i="25" s="1"/>
  <c r="AD903" i="25"/>
  <c r="AU902" i="25"/>
  <c r="AZ902" i="25" s="1"/>
  <c r="AR902" i="25"/>
  <c r="AD902" i="25"/>
  <c r="AF902" i="25" s="1"/>
  <c r="AI902" i="25" s="1"/>
  <c r="AZ901" i="25"/>
  <c r="AR901" i="25"/>
  <c r="AU901" i="25" s="1"/>
  <c r="AF901" i="25"/>
  <c r="AI901" i="25" s="1"/>
  <c r="AD901" i="25"/>
  <c r="AU900" i="25"/>
  <c r="AZ900" i="25" s="1"/>
  <c r="AR900" i="25"/>
  <c r="AD900" i="25"/>
  <c r="AF900" i="25" s="1"/>
  <c r="AI900" i="25" s="1"/>
  <c r="AR899" i="25"/>
  <c r="AU899" i="25" s="1"/>
  <c r="AZ899" i="25" s="1"/>
  <c r="AF899" i="25"/>
  <c r="AI899" i="25" s="1"/>
  <c r="AD899" i="25"/>
  <c r="AU898" i="25"/>
  <c r="AZ898" i="25" s="1"/>
  <c r="AR898" i="25"/>
  <c r="AD898" i="25"/>
  <c r="AF898" i="25" s="1"/>
  <c r="AI898" i="25" s="1"/>
  <c r="AZ897" i="25"/>
  <c r="AR897" i="25"/>
  <c r="AU897" i="25" s="1"/>
  <c r="AF897" i="25"/>
  <c r="AI897" i="25" s="1"/>
  <c r="AD897" i="25"/>
  <c r="AU896" i="25"/>
  <c r="AZ896" i="25" s="1"/>
  <c r="AR896" i="25"/>
  <c r="AD896" i="25"/>
  <c r="AF896" i="25" s="1"/>
  <c r="AI896" i="25" s="1"/>
  <c r="AR895" i="25"/>
  <c r="AU895" i="25" s="1"/>
  <c r="AZ895" i="25" s="1"/>
  <c r="AF895" i="25"/>
  <c r="AI895" i="25" s="1"/>
  <c r="AD895" i="25"/>
  <c r="AU894" i="25"/>
  <c r="AZ894" i="25" s="1"/>
  <c r="AR894" i="25"/>
  <c r="AD894" i="25"/>
  <c r="AF894" i="25" s="1"/>
  <c r="AI894" i="25" s="1"/>
  <c r="AR893" i="25"/>
  <c r="AU893" i="25" s="1"/>
  <c r="AZ893" i="25" s="1"/>
  <c r="AD893" i="25"/>
  <c r="AF893" i="25" s="1"/>
  <c r="AI893" i="25" s="1"/>
  <c r="AR892" i="25"/>
  <c r="AU892" i="25" s="1"/>
  <c r="AZ892" i="25" s="1"/>
  <c r="AD892" i="25"/>
  <c r="AF892" i="25" s="1"/>
  <c r="AI892" i="25" s="1"/>
  <c r="AR891" i="25"/>
  <c r="AU891" i="25" s="1"/>
  <c r="AZ891" i="25" s="1"/>
  <c r="AD891" i="25"/>
  <c r="AF891" i="25" s="1"/>
  <c r="AI891" i="25" s="1"/>
  <c r="AR890" i="25"/>
  <c r="AU890" i="25" s="1"/>
  <c r="AZ890" i="25" s="1"/>
  <c r="AD890" i="25"/>
  <c r="AF890" i="25" s="1"/>
  <c r="AI890" i="25" s="1"/>
  <c r="AR889" i="25"/>
  <c r="AU889" i="25" s="1"/>
  <c r="AZ889" i="25" s="1"/>
  <c r="AD889" i="25"/>
  <c r="AF889" i="25" s="1"/>
  <c r="AI889" i="25" s="1"/>
  <c r="AR888" i="25"/>
  <c r="AU888" i="25" s="1"/>
  <c r="AZ888" i="25" s="1"/>
  <c r="AD888" i="25"/>
  <c r="AF888" i="25" s="1"/>
  <c r="AI888" i="25" s="1"/>
  <c r="AR887" i="25"/>
  <c r="AU887" i="25" s="1"/>
  <c r="AZ887" i="25" s="1"/>
  <c r="AD887" i="25"/>
  <c r="AF887" i="25" s="1"/>
  <c r="AI887" i="25" s="1"/>
  <c r="AR886" i="25"/>
  <c r="AU886" i="25" s="1"/>
  <c r="AZ886" i="25" s="1"/>
  <c r="AD886" i="25"/>
  <c r="AF886" i="25" s="1"/>
  <c r="AI886" i="25" s="1"/>
  <c r="AR885" i="25"/>
  <c r="AU885" i="25" s="1"/>
  <c r="AZ885" i="25" s="1"/>
  <c r="AD885" i="25"/>
  <c r="AF885" i="25" s="1"/>
  <c r="AI885" i="25" s="1"/>
  <c r="AR884" i="25"/>
  <c r="AU884" i="25" s="1"/>
  <c r="AZ884" i="25" s="1"/>
  <c r="AD884" i="25"/>
  <c r="AF884" i="25" s="1"/>
  <c r="AI884" i="25" s="1"/>
  <c r="AR883" i="25"/>
  <c r="AU883" i="25" s="1"/>
  <c r="AZ883" i="25" s="1"/>
  <c r="AD883" i="25"/>
  <c r="AF883" i="25" s="1"/>
  <c r="AI883" i="25" s="1"/>
  <c r="AR882" i="25"/>
  <c r="AU882" i="25" s="1"/>
  <c r="AZ882" i="25" s="1"/>
  <c r="AD882" i="25"/>
  <c r="AF882" i="25" s="1"/>
  <c r="AI882" i="25" s="1"/>
  <c r="AR881" i="25"/>
  <c r="AU881" i="25" s="1"/>
  <c r="AZ881" i="25" s="1"/>
  <c r="AD881" i="25"/>
  <c r="AF881" i="25" s="1"/>
  <c r="AI881" i="25" s="1"/>
  <c r="AR880" i="25"/>
  <c r="AU880" i="25" s="1"/>
  <c r="AZ880" i="25" s="1"/>
  <c r="AD880" i="25"/>
  <c r="AF880" i="25" s="1"/>
  <c r="AI880" i="25" s="1"/>
  <c r="AR879" i="25"/>
  <c r="AU879" i="25" s="1"/>
  <c r="AZ879" i="25" s="1"/>
  <c r="AD879" i="25"/>
  <c r="AF879" i="25" s="1"/>
  <c r="AI879" i="25" s="1"/>
  <c r="AR878" i="25"/>
  <c r="AU878" i="25" s="1"/>
  <c r="AZ878" i="25" s="1"/>
  <c r="AD878" i="25"/>
  <c r="AF878" i="25" s="1"/>
  <c r="AI878" i="25" s="1"/>
  <c r="AR877" i="25"/>
  <c r="AU877" i="25" s="1"/>
  <c r="AZ877" i="25" s="1"/>
  <c r="AD877" i="25"/>
  <c r="AF877" i="25" s="1"/>
  <c r="AI877" i="25" s="1"/>
  <c r="AR876" i="25"/>
  <c r="AU876" i="25" s="1"/>
  <c r="AZ876" i="25" s="1"/>
  <c r="AD876" i="25"/>
  <c r="AF876" i="25" s="1"/>
  <c r="AI876" i="25" s="1"/>
  <c r="AR875" i="25"/>
  <c r="AU875" i="25" s="1"/>
  <c r="AZ875" i="25" s="1"/>
  <c r="AD875" i="25"/>
  <c r="AF875" i="25" s="1"/>
  <c r="AI875" i="25" s="1"/>
  <c r="AR874" i="25"/>
  <c r="AU874" i="25" s="1"/>
  <c r="AZ874" i="25" s="1"/>
  <c r="AD874" i="25"/>
  <c r="AF874" i="25" s="1"/>
  <c r="AI874" i="25" s="1"/>
  <c r="AR873" i="25"/>
  <c r="AU873" i="25" s="1"/>
  <c r="AZ873" i="25" s="1"/>
  <c r="AD873" i="25"/>
  <c r="AF873" i="25" s="1"/>
  <c r="AI873" i="25" s="1"/>
  <c r="AR872" i="25"/>
  <c r="AU872" i="25" s="1"/>
  <c r="AZ872" i="25" s="1"/>
  <c r="AD872" i="25"/>
  <c r="AF872" i="25" s="1"/>
  <c r="AI872" i="25" s="1"/>
  <c r="AR871" i="25"/>
  <c r="AU871" i="25" s="1"/>
  <c r="AZ871" i="25" s="1"/>
  <c r="AD871" i="25"/>
  <c r="AF871" i="25" s="1"/>
  <c r="AI871" i="25" s="1"/>
  <c r="AR870" i="25"/>
  <c r="AU870" i="25" s="1"/>
  <c r="AZ870" i="25" s="1"/>
  <c r="AD870" i="25"/>
  <c r="AF870" i="25" s="1"/>
  <c r="AI870" i="25" s="1"/>
  <c r="AR869" i="25"/>
  <c r="AU869" i="25" s="1"/>
  <c r="AZ869" i="25" s="1"/>
  <c r="AD869" i="25"/>
  <c r="AF869" i="25" s="1"/>
  <c r="AI869" i="25" s="1"/>
  <c r="AR868" i="25"/>
  <c r="AU868" i="25" s="1"/>
  <c r="AZ868" i="25" s="1"/>
  <c r="AD868" i="25"/>
  <c r="AF868" i="25" s="1"/>
  <c r="AI868" i="25" s="1"/>
  <c r="AR867" i="25"/>
  <c r="AU867" i="25" s="1"/>
  <c r="AZ867" i="25" s="1"/>
  <c r="AD867" i="25"/>
  <c r="AF867" i="25" s="1"/>
  <c r="AI867" i="25" s="1"/>
  <c r="AR866" i="25"/>
  <c r="AU866" i="25" s="1"/>
  <c r="AZ866" i="25" s="1"/>
  <c r="AD866" i="25"/>
  <c r="AF866" i="25" s="1"/>
  <c r="AI866" i="25" s="1"/>
  <c r="AR865" i="25"/>
  <c r="AU865" i="25" s="1"/>
  <c r="AZ865" i="25" s="1"/>
  <c r="AD865" i="25"/>
  <c r="AF865" i="25" s="1"/>
  <c r="AI865" i="25" s="1"/>
  <c r="AR864" i="25"/>
  <c r="AU864" i="25" s="1"/>
  <c r="AZ864" i="25" s="1"/>
  <c r="AD864" i="25"/>
  <c r="AF864" i="25" s="1"/>
  <c r="AI864" i="25" s="1"/>
  <c r="AR863" i="25"/>
  <c r="AU863" i="25" s="1"/>
  <c r="AZ863" i="25" s="1"/>
  <c r="AD863" i="25"/>
  <c r="AF863" i="25" s="1"/>
  <c r="AI863" i="25" s="1"/>
  <c r="AR862" i="25"/>
  <c r="AU862" i="25" s="1"/>
  <c r="AZ862" i="25" s="1"/>
  <c r="AD862" i="25"/>
  <c r="AF862" i="25" s="1"/>
  <c r="AI862" i="25" s="1"/>
  <c r="AR861" i="25"/>
  <c r="AU861" i="25" s="1"/>
  <c r="AZ861" i="25" s="1"/>
  <c r="AD861" i="25"/>
  <c r="AF861" i="25" s="1"/>
  <c r="AI861" i="25" s="1"/>
  <c r="AR860" i="25"/>
  <c r="AU860" i="25" s="1"/>
  <c r="AZ860" i="25" s="1"/>
  <c r="AD860" i="25"/>
  <c r="AF860" i="25" s="1"/>
  <c r="AI860" i="25" s="1"/>
  <c r="AR859" i="25"/>
  <c r="AU859" i="25" s="1"/>
  <c r="AZ859" i="25" s="1"/>
  <c r="AD859" i="25"/>
  <c r="AF859" i="25" s="1"/>
  <c r="AI859" i="25" s="1"/>
  <c r="AR858" i="25"/>
  <c r="AU858" i="25" s="1"/>
  <c r="AZ858" i="25" s="1"/>
  <c r="AD858" i="25"/>
  <c r="AF858" i="25" s="1"/>
  <c r="AI858" i="25" s="1"/>
  <c r="AR857" i="25"/>
  <c r="AU857" i="25" s="1"/>
  <c r="AZ857" i="25" s="1"/>
  <c r="AD857" i="25"/>
  <c r="AF857" i="25" s="1"/>
  <c r="AI857" i="25" s="1"/>
  <c r="AR856" i="25"/>
  <c r="AU856" i="25" s="1"/>
  <c r="AZ856" i="25" s="1"/>
  <c r="AD856" i="25"/>
  <c r="AF856" i="25" s="1"/>
  <c r="AI856" i="25" s="1"/>
  <c r="AR855" i="25"/>
  <c r="AU855" i="25" s="1"/>
  <c r="AZ855" i="25" s="1"/>
  <c r="AD855" i="25"/>
  <c r="AF855" i="25" s="1"/>
  <c r="AI855" i="25" s="1"/>
  <c r="AR854" i="25"/>
  <c r="AU854" i="25" s="1"/>
  <c r="AZ854" i="25" s="1"/>
  <c r="AD854" i="25"/>
  <c r="AF854" i="25" s="1"/>
  <c r="AI854" i="25" s="1"/>
  <c r="AR853" i="25"/>
  <c r="AU853" i="25" s="1"/>
  <c r="AZ853" i="25" s="1"/>
  <c r="AD853" i="25"/>
  <c r="AF853" i="25" s="1"/>
  <c r="AI853" i="25" s="1"/>
  <c r="AR852" i="25"/>
  <c r="AU852" i="25" s="1"/>
  <c r="AZ852" i="25" s="1"/>
  <c r="AD852" i="25"/>
  <c r="AF852" i="25" s="1"/>
  <c r="AI852" i="25" s="1"/>
  <c r="AR851" i="25"/>
  <c r="AU851" i="25" s="1"/>
  <c r="AZ851" i="25" s="1"/>
  <c r="AD851" i="25"/>
  <c r="AF851" i="25" s="1"/>
  <c r="AI851" i="25" s="1"/>
  <c r="AR850" i="25"/>
  <c r="AU850" i="25" s="1"/>
  <c r="AZ850" i="25" s="1"/>
  <c r="AD850" i="25"/>
  <c r="AF850" i="25" s="1"/>
  <c r="AI850" i="25" s="1"/>
  <c r="AR849" i="25"/>
  <c r="AU849" i="25" s="1"/>
  <c r="AZ849" i="25" s="1"/>
  <c r="AD849" i="25"/>
  <c r="AF849" i="25" s="1"/>
  <c r="AI849" i="25" s="1"/>
  <c r="AR848" i="25"/>
  <c r="AU848" i="25" s="1"/>
  <c r="AZ848" i="25" s="1"/>
  <c r="AD848" i="25"/>
  <c r="AF848" i="25" s="1"/>
  <c r="AI848" i="25" s="1"/>
  <c r="AR847" i="25"/>
  <c r="AU847" i="25" s="1"/>
  <c r="AZ847" i="25" s="1"/>
  <c r="AD847" i="25"/>
  <c r="AF847" i="25" s="1"/>
  <c r="AI847" i="25" s="1"/>
  <c r="AR846" i="25"/>
  <c r="AU846" i="25" s="1"/>
  <c r="AZ846" i="25" s="1"/>
  <c r="AD846" i="25"/>
  <c r="AF846" i="25" s="1"/>
  <c r="AI846" i="25" s="1"/>
  <c r="AR845" i="25"/>
  <c r="AU845" i="25" s="1"/>
  <c r="AZ845" i="25" s="1"/>
  <c r="AD845" i="25"/>
  <c r="AF845" i="25" s="1"/>
  <c r="AI845" i="25" s="1"/>
  <c r="AR844" i="25"/>
  <c r="AU844" i="25" s="1"/>
  <c r="AZ844" i="25" s="1"/>
  <c r="AD844" i="25"/>
  <c r="AF844" i="25" s="1"/>
  <c r="AI844" i="25" s="1"/>
  <c r="AR843" i="25"/>
  <c r="AU843" i="25" s="1"/>
  <c r="AZ843" i="25" s="1"/>
  <c r="AD843" i="25"/>
  <c r="AF843" i="25" s="1"/>
  <c r="AI843" i="25" s="1"/>
  <c r="AR842" i="25"/>
  <c r="AU842" i="25" s="1"/>
  <c r="AZ842" i="25" s="1"/>
  <c r="AD842" i="25"/>
  <c r="AF842" i="25" s="1"/>
  <c r="AI842" i="25" s="1"/>
  <c r="AR841" i="25"/>
  <c r="AU841" i="25" s="1"/>
  <c r="AZ841" i="25" s="1"/>
  <c r="AD841" i="25"/>
  <c r="AF841" i="25" s="1"/>
  <c r="AI841" i="25" s="1"/>
  <c r="AR840" i="25"/>
  <c r="AU840" i="25" s="1"/>
  <c r="AZ840" i="25" s="1"/>
  <c r="AD840" i="25"/>
  <c r="AF840" i="25" s="1"/>
  <c r="AI840" i="25" s="1"/>
  <c r="AR839" i="25"/>
  <c r="AU839" i="25" s="1"/>
  <c r="AZ839" i="25" s="1"/>
  <c r="AD839" i="25"/>
  <c r="AF839" i="25" s="1"/>
  <c r="AI839" i="25" s="1"/>
  <c r="AR838" i="25"/>
  <c r="AU838" i="25" s="1"/>
  <c r="AZ838" i="25" s="1"/>
  <c r="AD838" i="25"/>
  <c r="AF838" i="25" s="1"/>
  <c r="AI838" i="25" s="1"/>
  <c r="AR837" i="25"/>
  <c r="AU837" i="25" s="1"/>
  <c r="AZ837" i="25" s="1"/>
  <c r="AD837" i="25"/>
  <c r="AF837" i="25" s="1"/>
  <c r="AI837" i="25" s="1"/>
  <c r="AR836" i="25"/>
  <c r="AU836" i="25" s="1"/>
  <c r="AZ836" i="25" s="1"/>
  <c r="AD836" i="25"/>
  <c r="AF836" i="25" s="1"/>
  <c r="AI836" i="25" s="1"/>
  <c r="AR835" i="25"/>
  <c r="AU835" i="25" s="1"/>
  <c r="AZ835" i="25" s="1"/>
  <c r="AD835" i="25"/>
  <c r="AF835" i="25" s="1"/>
  <c r="AI835" i="25" s="1"/>
  <c r="AR834" i="25"/>
  <c r="AU834" i="25" s="1"/>
  <c r="AZ834" i="25" s="1"/>
  <c r="AD834" i="25"/>
  <c r="AF834" i="25" s="1"/>
  <c r="AI834" i="25" s="1"/>
  <c r="AR833" i="25"/>
  <c r="AU833" i="25" s="1"/>
  <c r="AZ833" i="25" s="1"/>
  <c r="AD833" i="25"/>
  <c r="AF833" i="25" s="1"/>
  <c r="AI833" i="25" s="1"/>
  <c r="AR832" i="25"/>
  <c r="AU832" i="25" s="1"/>
  <c r="AZ832" i="25" s="1"/>
  <c r="AD832" i="25"/>
  <c r="AF832" i="25" s="1"/>
  <c r="AI832" i="25" s="1"/>
  <c r="AR831" i="25"/>
  <c r="AU831" i="25" s="1"/>
  <c r="AZ831" i="25" s="1"/>
  <c r="AD831" i="25"/>
  <c r="AF831" i="25" s="1"/>
  <c r="AI831" i="25" s="1"/>
  <c r="AR830" i="25"/>
  <c r="AU830" i="25" s="1"/>
  <c r="AZ830" i="25" s="1"/>
  <c r="AD830" i="25"/>
  <c r="AF830" i="25" s="1"/>
  <c r="AI830" i="25" s="1"/>
  <c r="AR829" i="25"/>
  <c r="AU829" i="25" s="1"/>
  <c r="AZ829" i="25" s="1"/>
  <c r="AD829" i="25"/>
  <c r="AF829" i="25" s="1"/>
  <c r="AI829" i="25" s="1"/>
  <c r="AR828" i="25"/>
  <c r="AU828" i="25" s="1"/>
  <c r="AZ828" i="25" s="1"/>
  <c r="AD828" i="25"/>
  <c r="AF828" i="25" s="1"/>
  <c r="AI828" i="25" s="1"/>
  <c r="AR827" i="25"/>
  <c r="AU827" i="25" s="1"/>
  <c r="AZ827" i="25" s="1"/>
  <c r="AD827" i="25"/>
  <c r="AF827" i="25" s="1"/>
  <c r="AI827" i="25" s="1"/>
  <c r="AR826" i="25"/>
  <c r="AU826" i="25" s="1"/>
  <c r="AZ826" i="25" s="1"/>
  <c r="AD826" i="25"/>
  <c r="AF826" i="25" s="1"/>
  <c r="AI826" i="25" s="1"/>
  <c r="AR825" i="25"/>
  <c r="AU825" i="25" s="1"/>
  <c r="AZ825" i="25" s="1"/>
  <c r="AD825" i="25"/>
  <c r="AF825" i="25" s="1"/>
  <c r="AI825" i="25" s="1"/>
  <c r="AR824" i="25"/>
  <c r="AU824" i="25" s="1"/>
  <c r="AZ824" i="25" s="1"/>
  <c r="AD824" i="25"/>
  <c r="AF824" i="25" s="1"/>
  <c r="AI824" i="25" s="1"/>
  <c r="AR823" i="25"/>
  <c r="AU823" i="25" s="1"/>
  <c r="AZ823" i="25" s="1"/>
  <c r="AD823" i="25"/>
  <c r="AF823" i="25" s="1"/>
  <c r="AI823" i="25" s="1"/>
  <c r="AR822" i="25"/>
  <c r="AU822" i="25" s="1"/>
  <c r="AZ822" i="25" s="1"/>
  <c r="AD822" i="25"/>
  <c r="AF822" i="25" s="1"/>
  <c r="AI822" i="25" s="1"/>
  <c r="AR821" i="25"/>
  <c r="AU821" i="25" s="1"/>
  <c r="AZ821" i="25" s="1"/>
  <c r="AD821" i="25"/>
  <c r="AF821" i="25" s="1"/>
  <c r="AI821" i="25" s="1"/>
  <c r="AR820" i="25"/>
  <c r="AU820" i="25" s="1"/>
  <c r="AZ820" i="25" s="1"/>
  <c r="AD820" i="25"/>
  <c r="AF820" i="25" s="1"/>
  <c r="AI820" i="25" s="1"/>
  <c r="AR819" i="25"/>
  <c r="AU819" i="25" s="1"/>
  <c r="AZ819" i="25" s="1"/>
  <c r="AD819" i="25"/>
  <c r="AF819" i="25" s="1"/>
  <c r="AI819" i="25" s="1"/>
  <c r="AR818" i="25"/>
  <c r="AU818" i="25" s="1"/>
  <c r="AZ818" i="25" s="1"/>
  <c r="AD818" i="25"/>
  <c r="AF818" i="25" s="1"/>
  <c r="AI818" i="25" s="1"/>
  <c r="AR817" i="25"/>
  <c r="AU817" i="25" s="1"/>
  <c r="AZ817" i="25" s="1"/>
  <c r="AD817" i="25"/>
  <c r="AF817" i="25" s="1"/>
  <c r="AI817" i="25" s="1"/>
  <c r="AR816" i="25"/>
  <c r="AU816" i="25" s="1"/>
  <c r="AZ816" i="25" s="1"/>
  <c r="AD816" i="25"/>
  <c r="AF816" i="25" s="1"/>
  <c r="AI816" i="25" s="1"/>
  <c r="AR815" i="25"/>
  <c r="AU815" i="25" s="1"/>
  <c r="AZ815" i="25" s="1"/>
  <c r="AD815" i="25"/>
  <c r="AF815" i="25" s="1"/>
  <c r="AI815" i="25" s="1"/>
  <c r="AR814" i="25"/>
  <c r="AU814" i="25" s="1"/>
  <c r="AZ814" i="25" s="1"/>
  <c r="AD814" i="25"/>
  <c r="AF814" i="25" s="1"/>
  <c r="AI814" i="25" s="1"/>
  <c r="AR813" i="25"/>
  <c r="AU813" i="25" s="1"/>
  <c r="AZ813" i="25" s="1"/>
  <c r="AD813" i="25"/>
  <c r="AF813" i="25" s="1"/>
  <c r="AI813" i="25" s="1"/>
  <c r="AR812" i="25"/>
  <c r="AU812" i="25" s="1"/>
  <c r="AZ812" i="25" s="1"/>
  <c r="AD812" i="25"/>
  <c r="AF812" i="25" s="1"/>
  <c r="AI812" i="25" s="1"/>
  <c r="AR811" i="25"/>
  <c r="AU811" i="25" s="1"/>
  <c r="AZ811" i="25" s="1"/>
  <c r="AD811" i="25"/>
  <c r="AF811" i="25" s="1"/>
  <c r="AI811" i="25" s="1"/>
  <c r="AR810" i="25"/>
  <c r="AU810" i="25" s="1"/>
  <c r="AZ810" i="25" s="1"/>
  <c r="AD810" i="25"/>
  <c r="AF810" i="25" s="1"/>
  <c r="AI810" i="25" s="1"/>
  <c r="AR809" i="25"/>
  <c r="AU809" i="25" s="1"/>
  <c r="AZ809" i="25" s="1"/>
  <c r="AD809" i="25"/>
  <c r="AF809" i="25" s="1"/>
  <c r="AI809" i="25" s="1"/>
  <c r="AR808" i="25"/>
  <c r="AU808" i="25" s="1"/>
  <c r="AZ808" i="25" s="1"/>
  <c r="AD808" i="25"/>
  <c r="AF808" i="25" s="1"/>
  <c r="AI808" i="25" s="1"/>
  <c r="AR807" i="25"/>
  <c r="AU807" i="25" s="1"/>
  <c r="AZ807" i="25" s="1"/>
  <c r="AD807" i="25"/>
  <c r="AF807" i="25" s="1"/>
  <c r="AI807" i="25" s="1"/>
  <c r="AR806" i="25"/>
  <c r="AU806" i="25" s="1"/>
  <c r="AZ806" i="25" s="1"/>
  <c r="AD806" i="25"/>
  <c r="AF806" i="25" s="1"/>
  <c r="AI806" i="25" s="1"/>
  <c r="AR805" i="25"/>
  <c r="AU805" i="25" s="1"/>
  <c r="AZ805" i="25" s="1"/>
  <c r="AD805" i="25"/>
  <c r="AF805" i="25" s="1"/>
  <c r="AI805" i="25" s="1"/>
  <c r="AR804" i="25"/>
  <c r="AU804" i="25" s="1"/>
  <c r="AZ804" i="25" s="1"/>
  <c r="AD804" i="25"/>
  <c r="AF804" i="25" s="1"/>
  <c r="AI804" i="25" s="1"/>
  <c r="AR803" i="25"/>
  <c r="AU803" i="25" s="1"/>
  <c r="AZ803" i="25" s="1"/>
  <c r="AD803" i="25"/>
  <c r="AF803" i="25" s="1"/>
  <c r="AI803" i="25" s="1"/>
  <c r="AR802" i="25"/>
  <c r="AU802" i="25" s="1"/>
  <c r="AZ802" i="25" s="1"/>
  <c r="AD802" i="25"/>
  <c r="AF802" i="25" s="1"/>
  <c r="AI802" i="25" s="1"/>
  <c r="AR801" i="25"/>
  <c r="AU801" i="25" s="1"/>
  <c r="AZ801" i="25" s="1"/>
  <c r="AD801" i="25"/>
  <c r="AF801" i="25" s="1"/>
  <c r="AI801" i="25" s="1"/>
  <c r="AR800" i="25"/>
  <c r="AU800" i="25" s="1"/>
  <c r="AZ800" i="25" s="1"/>
  <c r="AD800" i="25"/>
  <c r="AF800" i="25" s="1"/>
  <c r="AI800" i="25" s="1"/>
  <c r="AR799" i="25"/>
  <c r="AU799" i="25" s="1"/>
  <c r="AZ799" i="25" s="1"/>
  <c r="AD799" i="25"/>
  <c r="AF799" i="25" s="1"/>
  <c r="AI799" i="25" s="1"/>
  <c r="AR798" i="25"/>
  <c r="AU798" i="25" s="1"/>
  <c r="AZ798" i="25" s="1"/>
  <c r="AD798" i="25"/>
  <c r="AF798" i="25" s="1"/>
  <c r="AI798" i="25" s="1"/>
  <c r="AR797" i="25"/>
  <c r="AU797" i="25" s="1"/>
  <c r="AZ797" i="25" s="1"/>
  <c r="AD797" i="25"/>
  <c r="AF797" i="25" s="1"/>
  <c r="AI797" i="25" s="1"/>
  <c r="AR796" i="25"/>
  <c r="AU796" i="25" s="1"/>
  <c r="AZ796" i="25" s="1"/>
  <c r="AD796" i="25"/>
  <c r="AF796" i="25" s="1"/>
  <c r="AI796" i="25" s="1"/>
  <c r="AR795" i="25"/>
  <c r="AU795" i="25" s="1"/>
  <c r="AZ795" i="25" s="1"/>
  <c r="AD795" i="25"/>
  <c r="AF795" i="25" s="1"/>
  <c r="AI795" i="25" s="1"/>
  <c r="AR794" i="25"/>
  <c r="AU794" i="25" s="1"/>
  <c r="AZ794" i="25" s="1"/>
  <c r="AD794" i="25"/>
  <c r="AF794" i="25" s="1"/>
  <c r="AI794" i="25" s="1"/>
  <c r="AR793" i="25"/>
  <c r="AU793" i="25" s="1"/>
  <c r="AZ793" i="25" s="1"/>
  <c r="AD793" i="25"/>
  <c r="AF793" i="25" s="1"/>
  <c r="AI793" i="25" s="1"/>
  <c r="AR792" i="25"/>
  <c r="AU792" i="25" s="1"/>
  <c r="AZ792" i="25" s="1"/>
  <c r="AD792" i="25"/>
  <c r="AF792" i="25" s="1"/>
  <c r="AI792" i="25" s="1"/>
  <c r="AR791" i="25"/>
  <c r="AU791" i="25" s="1"/>
  <c r="AZ791" i="25" s="1"/>
  <c r="AD791" i="25"/>
  <c r="AF791" i="25" s="1"/>
  <c r="AI791" i="25" s="1"/>
  <c r="AR790" i="25"/>
  <c r="AU790" i="25" s="1"/>
  <c r="AZ790" i="25" s="1"/>
  <c r="AD790" i="25"/>
  <c r="AF790" i="25" s="1"/>
  <c r="AI790" i="25" s="1"/>
  <c r="AR789" i="25"/>
  <c r="AU789" i="25" s="1"/>
  <c r="AZ789" i="25" s="1"/>
  <c r="AD789" i="25"/>
  <c r="AF789" i="25" s="1"/>
  <c r="AI789" i="25" s="1"/>
  <c r="AR788" i="25"/>
  <c r="AU788" i="25" s="1"/>
  <c r="AZ788" i="25" s="1"/>
  <c r="AD788" i="25"/>
  <c r="AF788" i="25" s="1"/>
  <c r="AI788" i="25" s="1"/>
  <c r="AR787" i="25"/>
  <c r="AU787" i="25" s="1"/>
  <c r="AZ787" i="25" s="1"/>
  <c r="AD787" i="25"/>
  <c r="AF787" i="25" s="1"/>
  <c r="AI787" i="25" s="1"/>
  <c r="AR786" i="25"/>
  <c r="AU786" i="25" s="1"/>
  <c r="AZ786" i="25" s="1"/>
  <c r="AD786" i="25"/>
  <c r="AF786" i="25" s="1"/>
  <c r="AI786" i="25" s="1"/>
  <c r="AR785" i="25"/>
  <c r="AU785" i="25" s="1"/>
  <c r="AZ785" i="25" s="1"/>
  <c r="AD785" i="25"/>
  <c r="AF785" i="25" s="1"/>
  <c r="AI785" i="25" s="1"/>
  <c r="AR784" i="25"/>
  <c r="AU784" i="25" s="1"/>
  <c r="AZ784" i="25" s="1"/>
  <c r="AD784" i="25"/>
  <c r="AF784" i="25" s="1"/>
  <c r="AI784" i="25" s="1"/>
  <c r="AR783" i="25"/>
  <c r="AU783" i="25" s="1"/>
  <c r="AZ783" i="25" s="1"/>
  <c r="AD783" i="25"/>
  <c r="AF783" i="25" s="1"/>
  <c r="AI783" i="25" s="1"/>
  <c r="AR782" i="25"/>
  <c r="AU782" i="25" s="1"/>
  <c r="AZ782" i="25" s="1"/>
  <c r="AD782" i="25"/>
  <c r="AF782" i="25" s="1"/>
  <c r="AI782" i="25" s="1"/>
  <c r="AR781" i="25"/>
  <c r="AU781" i="25" s="1"/>
  <c r="AZ781" i="25" s="1"/>
  <c r="AD781" i="25"/>
  <c r="AF781" i="25" s="1"/>
  <c r="AI781" i="25" s="1"/>
  <c r="AR780" i="25"/>
  <c r="AU780" i="25" s="1"/>
  <c r="AZ780" i="25" s="1"/>
  <c r="AD780" i="25"/>
  <c r="AF780" i="25" s="1"/>
  <c r="AI780" i="25" s="1"/>
  <c r="AR779" i="25"/>
  <c r="AU779" i="25" s="1"/>
  <c r="AZ779" i="25" s="1"/>
  <c r="AD779" i="25"/>
  <c r="AF779" i="25" s="1"/>
  <c r="AI779" i="25" s="1"/>
  <c r="AR778" i="25"/>
  <c r="AU778" i="25" s="1"/>
  <c r="AZ778" i="25" s="1"/>
  <c r="AD778" i="25"/>
  <c r="AF778" i="25" s="1"/>
  <c r="AI778" i="25" s="1"/>
  <c r="AR777" i="25"/>
  <c r="AU777" i="25" s="1"/>
  <c r="AZ777" i="25" s="1"/>
  <c r="AD777" i="25"/>
  <c r="AF777" i="25" s="1"/>
  <c r="AI777" i="25" s="1"/>
  <c r="AR776" i="25"/>
  <c r="AU776" i="25" s="1"/>
  <c r="AZ776" i="25" s="1"/>
  <c r="AD776" i="25"/>
  <c r="AF776" i="25" s="1"/>
  <c r="AI776" i="25" s="1"/>
  <c r="AR775" i="25"/>
  <c r="AU775" i="25" s="1"/>
  <c r="AZ775" i="25" s="1"/>
  <c r="AD775" i="25"/>
  <c r="AF775" i="25" s="1"/>
  <c r="AI775" i="25" s="1"/>
  <c r="AR774" i="25"/>
  <c r="AU774" i="25" s="1"/>
  <c r="AZ774" i="25" s="1"/>
  <c r="AD774" i="25"/>
  <c r="AF774" i="25" s="1"/>
  <c r="AI774" i="25" s="1"/>
  <c r="AR773" i="25"/>
  <c r="AU773" i="25" s="1"/>
  <c r="AZ773" i="25" s="1"/>
  <c r="AD773" i="25"/>
  <c r="AF773" i="25" s="1"/>
  <c r="AI773" i="25" s="1"/>
  <c r="AR772" i="25"/>
  <c r="AU772" i="25" s="1"/>
  <c r="AZ772" i="25" s="1"/>
  <c r="AD772" i="25"/>
  <c r="AF772" i="25" s="1"/>
  <c r="AI772" i="25" s="1"/>
  <c r="AR771" i="25"/>
  <c r="AU771" i="25" s="1"/>
  <c r="AZ771" i="25" s="1"/>
  <c r="AD771" i="25"/>
  <c r="AF771" i="25" s="1"/>
  <c r="AI771" i="25" s="1"/>
  <c r="AR770" i="25"/>
  <c r="AU770" i="25" s="1"/>
  <c r="AZ770" i="25" s="1"/>
  <c r="AD770" i="25"/>
  <c r="AF770" i="25" s="1"/>
  <c r="AI770" i="25" s="1"/>
  <c r="AR769" i="25"/>
  <c r="AU769" i="25" s="1"/>
  <c r="AZ769" i="25" s="1"/>
  <c r="AD769" i="25"/>
  <c r="AF769" i="25" s="1"/>
  <c r="AI769" i="25" s="1"/>
  <c r="AR768" i="25"/>
  <c r="AU768" i="25" s="1"/>
  <c r="AZ768" i="25" s="1"/>
  <c r="AD768" i="25"/>
  <c r="AF768" i="25" s="1"/>
  <c r="AI768" i="25" s="1"/>
  <c r="AR767" i="25"/>
  <c r="AU767" i="25" s="1"/>
  <c r="AZ767" i="25" s="1"/>
  <c r="AD767" i="25"/>
  <c r="AF767" i="25" s="1"/>
  <c r="AI767" i="25" s="1"/>
  <c r="AR766" i="25"/>
  <c r="AU766" i="25" s="1"/>
  <c r="AZ766" i="25" s="1"/>
  <c r="AD766" i="25"/>
  <c r="AF766" i="25" s="1"/>
  <c r="AI766" i="25" s="1"/>
  <c r="AR765" i="25"/>
  <c r="AU765" i="25" s="1"/>
  <c r="AZ765" i="25" s="1"/>
  <c r="AD765" i="25"/>
  <c r="AF765" i="25" s="1"/>
  <c r="AI765" i="25" s="1"/>
  <c r="AR764" i="25"/>
  <c r="AU764" i="25" s="1"/>
  <c r="AZ764" i="25" s="1"/>
  <c r="AD764" i="25"/>
  <c r="AF764" i="25" s="1"/>
  <c r="AI764" i="25" s="1"/>
  <c r="AR763" i="25"/>
  <c r="AU763" i="25" s="1"/>
  <c r="AZ763" i="25" s="1"/>
  <c r="AD763" i="25"/>
  <c r="AF763" i="25" s="1"/>
  <c r="AI763" i="25" s="1"/>
  <c r="AR762" i="25"/>
  <c r="AU762" i="25" s="1"/>
  <c r="AZ762" i="25" s="1"/>
  <c r="AD762" i="25"/>
  <c r="AF762" i="25" s="1"/>
  <c r="AI762" i="25" s="1"/>
  <c r="AR761" i="25"/>
  <c r="AU761" i="25" s="1"/>
  <c r="AZ761" i="25" s="1"/>
  <c r="AD761" i="25"/>
  <c r="AF761" i="25" s="1"/>
  <c r="AI761" i="25" s="1"/>
  <c r="AR760" i="25"/>
  <c r="AU760" i="25" s="1"/>
  <c r="AZ760" i="25" s="1"/>
  <c r="AD760" i="25"/>
  <c r="AF760" i="25" s="1"/>
  <c r="AI760" i="25" s="1"/>
  <c r="AR759" i="25"/>
  <c r="AU759" i="25" s="1"/>
  <c r="AZ759" i="25" s="1"/>
  <c r="AD759" i="25"/>
  <c r="AF759" i="25" s="1"/>
  <c r="AI759" i="25" s="1"/>
  <c r="AR758" i="25"/>
  <c r="AU758" i="25" s="1"/>
  <c r="AZ758" i="25" s="1"/>
  <c r="AD758" i="25"/>
  <c r="AF758" i="25" s="1"/>
  <c r="AI758" i="25" s="1"/>
  <c r="AR757" i="25"/>
  <c r="AU757" i="25" s="1"/>
  <c r="AZ757" i="25" s="1"/>
  <c r="AD757" i="25"/>
  <c r="AF757" i="25" s="1"/>
  <c r="AI757" i="25" s="1"/>
  <c r="AR756" i="25"/>
  <c r="AU756" i="25" s="1"/>
  <c r="AZ756" i="25" s="1"/>
  <c r="AD756" i="25"/>
  <c r="AF756" i="25" s="1"/>
  <c r="AI756" i="25" s="1"/>
  <c r="AR755" i="25"/>
  <c r="AU755" i="25" s="1"/>
  <c r="AZ755" i="25" s="1"/>
  <c r="AD755" i="25"/>
  <c r="AF755" i="25" s="1"/>
  <c r="AI755" i="25" s="1"/>
  <c r="AR754" i="25"/>
  <c r="AU754" i="25" s="1"/>
  <c r="AZ754" i="25" s="1"/>
  <c r="AD754" i="25"/>
  <c r="AF754" i="25" s="1"/>
  <c r="AI754" i="25" s="1"/>
  <c r="AR753" i="25"/>
  <c r="AU753" i="25" s="1"/>
  <c r="AZ753" i="25" s="1"/>
  <c r="AD753" i="25"/>
  <c r="AF753" i="25" s="1"/>
  <c r="AI753" i="25" s="1"/>
  <c r="AR752" i="25"/>
  <c r="AU752" i="25" s="1"/>
  <c r="AZ752" i="25" s="1"/>
  <c r="AD752" i="25"/>
  <c r="AF752" i="25" s="1"/>
  <c r="AI752" i="25" s="1"/>
  <c r="AR751" i="25"/>
  <c r="AU751" i="25" s="1"/>
  <c r="AZ751" i="25" s="1"/>
  <c r="AD751" i="25"/>
  <c r="AF751" i="25" s="1"/>
  <c r="AI751" i="25" s="1"/>
  <c r="AR750" i="25"/>
  <c r="AU750" i="25" s="1"/>
  <c r="AZ750" i="25" s="1"/>
  <c r="AD750" i="25"/>
  <c r="AF750" i="25" s="1"/>
  <c r="AI750" i="25" s="1"/>
  <c r="AR749" i="25"/>
  <c r="AU749" i="25" s="1"/>
  <c r="AZ749" i="25" s="1"/>
  <c r="AD749" i="25"/>
  <c r="AF749" i="25" s="1"/>
  <c r="AI749" i="25" s="1"/>
  <c r="AR748" i="25"/>
  <c r="AU748" i="25" s="1"/>
  <c r="AZ748" i="25" s="1"/>
  <c r="AD748" i="25"/>
  <c r="AF748" i="25" s="1"/>
  <c r="AI748" i="25" s="1"/>
  <c r="AR747" i="25"/>
  <c r="AU747" i="25" s="1"/>
  <c r="AZ747" i="25" s="1"/>
  <c r="AD747" i="25"/>
  <c r="AF747" i="25" s="1"/>
  <c r="AI747" i="25" s="1"/>
  <c r="AR746" i="25"/>
  <c r="AU746" i="25" s="1"/>
  <c r="AZ746" i="25" s="1"/>
  <c r="AD746" i="25"/>
  <c r="AF746" i="25" s="1"/>
  <c r="AI746" i="25" s="1"/>
  <c r="AR745" i="25"/>
  <c r="AU745" i="25" s="1"/>
  <c r="AZ745" i="25" s="1"/>
  <c r="AD745" i="25"/>
  <c r="AF745" i="25" s="1"/>
  <c r="AI745" i="25" s="1"/>
  <c r="AR744" i="25"/>
  <c r="AU744" i="25" s="1"/>
  <c r="AZ744" i="25" s="1"/>
  <c r="AD744" i="25"/>
  <c r="AF744" i="25" s="1"/>
  <c r="AI744" i="25" s="1"/>
  <c r="AR743" i="25"/>
  <c r="AU743" i="25" s="1"/>
  <c r="AZ743" i="25" s="1"/>
  <c r="AD743" i="25"/>
  <c r="AF743" i="25" s="1"/>
  <c r="AI743" i="25" s="1"/>
  <c r="AR742" i="25"/>
  <c r="AU742" i="25" s="1"/>
  <c r="AZ742" i="25" s="1"/>
  <c r="AD742" i="25"/>
  <c r="AF742" i="25" s="1"/>
  <c r="AI742" i="25" s="1"/>
  <c r="AR741" i="25"/>
  <c r="AU741" i="25" s="1"/>
  <c r="AZ741" i="25" s="1"/>
  <c r="AD741" i="25"/>
  <c r="AF741" i="25" s="1"/>
  <c r="AI741" i="25" s="1"/>
  <c r="AR740" i="25"/>
  <c r="AU740" i="25" s="1"/>
  <c r="AZ740" i="25" s="1"/>
  <c r="AD740" i="25"/>
  <c r="AF740" i="25" s="1"/>
  <c r="AI740" i="25" s="1"/>
  <c r="AR739" i="25"/>
  <c r="AU739" i="25" s="1"/>
  <c r="AZ739" i="25" s="1"/>
  <c r="AD739" i="25"/>
  <c r="AF739" i="25" s="1"/>
  <c r="AI739" i="25" s="1"/>
  <c r="AR738" i="25"/>
  <c r="AU738" i="25" s="1"/>
  <c r="AZ738" i="25" s="1"/>
  <c r="AD738" i="25"/>
  <c r="AF738" i="25" s="1"/>
  <c r="AI738" i="25" s="1"/>
  <c r="AR737" i="25"/>
  <c r="AU737" i="25" s="1"/>
  <c r="AZ737" i="25" s="1"/>
  <c r="AD737" i="25"/>
  <c r="AF737" i="25" s="1"/>
  <c r="AI737" i="25" s="1"/>
  <c r="AR736" i="25"/>
  <c r="AU736" i="25" s="1"/>
  <c r="AZ736" i="25" s="1"/>
  <c r="AD736" i="25"/>
  <c r="AF736" i="25" s="1"/>
  <c r="AI736" i="25" s="1"/>
  <c r="AR735" i="25"/>
  <c r="AU735" i="25" s="1"/>
  <c r="AZ735" i="25" s="1"/>
  <c r="AD735" i="25"/>
  <c r="AF735" i="25" s="1"/>
  <c r="AI735" i="25" s="1"/>
  <c r="AR734" i="25"/>
  <c r="AU734" i="25" s="1"/>
  <c r="AZ734" i="25" s="1"/>
  <c r="AD734" i="25"/>
  <c r="AF734" i="25" s="1"/>
  <c r="AI734" i="25" s="1"/>
  <c r="AR733" i="25"/>
  <c r="AU733" i="25" s="1"/>
  <c r="AZ733" i="25" s="1"/>
  <c r="AD733" i="25"/>
  <c r="AF733" i="25" s="1"/>
  <c r="AI733" i="25" s="1"/>
  <c r="BE732" i="25"/>
  <c r="AR732" i="25"/>
  <c r="AU732" i="25" s="1"/>
  <c r="AZ732" i="25" s="1"/>
  <c r="AD732" i="25"/>
  <c r="AF732" i="25" s="1"/>
  <c r="AI732" i="25" s="1"/>
  <c r="W732" i="25"/>
  <c r="S732" i="25"/>
  <c r="AR731" i="25"/>
  <c r="AU731" i="25" s="1"/>
  <c r="AZ731" i="25" s="1"/>
  <c r="AD731" i="25"/>
  <c r="AF731" i="25" s="1"/>
  <c r="AI731" i="25" s="1"/>
  <c r="AR730" i="25"/>
  <c r="AU730" i="25" s="1"/>
  <c r="AZ730" i="25" s="1"/>
  <c r="AD730" i="25"/>
  <c r="AF730" i="25" s="1"/>
  <c r="AI730" i="25" s="1"/>
  <c r="AR729" i="25"/>
  <c r="AU729" i="25" s="1"/>
  <c r="AZ729" i="25" s="1"/>
  <c r="AD729" i="25"/>
  <c r="AF729" i="25" s="1"/>
  <c r="AI729" i="25" s="1"/>
  <c r="AR728" i="25"/>
  <c r="AU728" i="25" s="1"/>
  <c r="AZ728" i="25" s="1"/>
  <c r="AD728" i="25"/>
  <c r="AF728" i="25" s="1"/>
  <c r="AI728" i="25" s="1"/>
  <c r="AR727" i="25"/>
  <c r="AU727" i="25" s="1"/>
  <c r="AZ727" i="25" s="1"/>
  <c r="AD727" i="25"/>
  <c r="AF727" i="25" s="1"/>
  <c r="AI727" i="25" s="1"/>
  <c r="AR726" i="25"/>
  <c r="AU726" i="25" s="1"/>
  <c r="AZ726" i="25" s="1"/>
  <c r="AD726" i="25"/>
  <c r="AF726" i="25" s="1"/>
  <c r="AI726" i="25" s="1"/>
  <c r="AR725" i="25"/>
  <c r="AU725" i="25" s="1"/>
  <c r="AZ725" i="25" s="1"/>
  <c r="AD725" i="25"/>
  <c r="AF725" i="25" s="1"/>
  <c r="AI725" i="25" s="1"/>
  <c r="AR724" i="25"/>
  <c r="AU724" i="25" s="1"/>
  <c r="AZ724" i="25" s="1"/>
  <c r="AD724" i="25"/>
  <c r="AF724" i="25" s="1"/>
  <c r="AI724" i="25" s="1"/>
  <c r="AR723" i="25"/>
  <c r="AU723" i="25" s="1"/>
  <c r="AZ723" i="25" s="1"/>
  <c r="AD723" i="25"/>
  <c r="AF723" i="25" s="1"/>
  <c r="AI723" i="25" s="1"/>
  <c r="AR722" i="25"/>
  <c r="AU722" i="25" s="1"/>
  <c r="AZ722" i="25" s="1"/>
  <c r="AD722" i="25"/>
  <c r="AF722" i="25" s="1"/>
  <c r="AI722" i="25" s="1"/>
  <c r="AR721" i="25"/>
  <c r="AU721" i="25" s="1"/>
  <c r="AZ721" i="25" s="1"/>
  <c r="AD721" i="25"/>
  <c r="AF721" i="25" s="1"/>
  <c r="AI721" i="25" s="1"/>
  <c r="AR720" i="25"/>
  <c r="AU720" i="25" s="1"/>
  <c r="AZ720" i="25" s="1"/>
  <c r="AD720" i="25"/>
  <c r="AF720" i="25" s="1"/>
  <c r="AI720" i="25" s="1"/>
  <c r="AR719" i="25"/>
  <c r="AU719" i="25" s="1"/>
  <c r="AZ719" i="25" s="1"/>
  <c r="AD719" i="25"/>
  <c r="AF719" i="25" s="1"/>
  <c r="AI719" i="25" s="1"/>
  <c r="AR718" i="25"/>
  <c r="AU718" i="25" s="1"/>
  <c r="AZ718" i="25" s="1"/>
  <c r="AD718" i="25"/>
  <c r="AF718" i="25" s="1"/>
  <c r="AI718" i="25" s="1"/>
  <c r="AR717" i="25"/>
  <c r="AU717" i="25" s="1"/>
  <c r="AZ717" i="25" s="1"/>
  <c r="AD717" i="25"/>
  <c r="AF717" i="25" s="1"/>
  <c r="AI717" i="25" s="1"/>
  <c r="AR716" i="25"/>
  <c r="AU716" i="25" s="1"/>
  <c r="AZ716" i="25" s="1"/>
  <c r="AD716" i="25"/>
  <c r="AF716" i="25" s="1"/>
  <c r="AI716" i="25" s="1"/>
  <c r="AR715" i="25"/>
  <c r="AU715" i="25" s="1"/>
  <c r="AZ715" i="25" s="1"/>
  <c r="AD715" i="25"/>
  <c r="AF715" i="25" s="1"/>
  <c r="AI715" i="25" s="1"/>
  <c r="AR714" i="25"/>
  <c r="AU714" i="25" s="1"/>
  <c r="AZ714" i="25" s="1"/>
  <c r="AD714" i="25"/>
  <c r="AF714" i="25" s="1"/>
  <c r="AI714" i="25" s="1"/>
  <c r="AR713" i="25"/>
  <c r="AU713" i="25" s="1"/>
  <c r="AZ713" i="25" s="1"/>
  <c r="AD713" i="25"/>
  <c r="AF713" i="25" s="1"/>
  <c r="AI713" i="25" s="1"/>
  <c r="AR712" i="25"/>
  <c r="AU712" i="25" s="1"/>
  <c r="AZ712" i="25" s="1"/>
  <c r="AD712" i="25"/>
  <c r="AF712" i="25" s="1"/>
  <c r="AI712" i="25" s="1"/>
  <c r="AR711" i="25"/>
  <c r="AU711" i="25" s="1"/>
  <c r="AZ711" i="25" s="1"/>
  <c r="AD711" i="25"/>
  <c r="AF711" i="25" s="1"/>
  <c r="AI711" i="25" s="1"/>
  <c r="AR710" i="25"/>
  <c r="AU710" i="25" s="1"/>
  <c r="AZ710" i="25" s="1"/>
  <c r="AD710" i="25"/>
  <c r="AF710" i="25" s="1"/>
  <c r="AI710" i="25" s="1"/>
  <c r="AR709" i="25"/>
  <c r="AU709" i="25" s="1"/>
  <c r="AZ709" i="25" s="1"/>
  <c r="AD709" i="25"/>
  <c r="AF709" i="25" s="1"/>
  <c r="AI709" i="25" s="1"/>
  <c r="AR708" i="25"/>
  <c r="AU708" i="25" s="1"/>
  <c r="AZ708" i="25" s="1"/>
  <c r="AD708" i="25"/>
  <c r="AF708" i="25" s="1"/>
  <c r="AI708" i="25" s="1"/>
  <c r="AR707" i="25"/>
  <c r="AU707" i="25" s="1"/>
  <c r="AZ707" i="25" s="1"/>
  <c r="AD707" i="25"/>
  <c r="AF707" i="25" s="1"/>
  <c r="AI707" i="25" s="1"/>
  <c r="AR706" i="25"/>
  <c r="AU706" i="25" s="1"/>
  <c r="AZ706" i="25" s="1"/>
  <c r="AD706" i="25"/>
  <c r="AF706" i="25" s="1"/>
  <c r="AI706" i="25" s="1"/>
  <c r="AR705" i="25"/>
  <c r="AU705" i="25" s="1"/>
  <c r="AZ705" i="25" s="1"/>
  <c r="AD705" i="25"/>
  <c r="AF705" i="25" s="1"/>
  <c r="AI705" i="25" s="1"/>
  <c r="AR704" i="25"/>
  <c r="AU704" i="25" s="1"/>
  <c r="AZ704" i="25" s="1"/>
  <c r="AD704" i="25"/>
  <c r="AF704" i="25" s="1"/>
  <c r="AI704" i="25" s="1"/>
  <c r="AR703" i="25"/>
  <c r="AU703" i="25" s="1"/>
  <c r="AZ703" i="25" s="1"/>
  <c r="AD703" i="25"/>
  <c r="AF703" i="25" s="1"/>
  <c r="AI703" i="25" s="1"/>
  <c r="AR702" i="25"/>
  <c r="AU702" i="25" s="1"/>
  <c r="AZ702" i="25" s="1"/>
  <c r="AD702" i="25"/>
  <c r="AF702" i="25" s="1"/>
  <c r="AI702" i="25" s="1"/>
  <c r="AR701" i="25"/>
  <c r="AU701" i="25" s="1"/>
  <c r="AZ701" i="25" s="1"/>
  <c r="AD701" i="25"/>
  <c r="AF701" i="25" s="1"/>
  <c r="AI701" i="25" s="1"/>
  <c r="AR700" i="25"/>
  <c r="AU700" i="25" s="1"/>
  <c r="AZ700" i="25" s="1"/>
  <c r="AD700" i="25"/>
  <c r="AF700" i="25" s="1"/>
  <c r="AI700" i="25" s="1"/>
  <c r="AR699" i="25"/>
  <c r="AU699" i="25" s="1"/>
  <c r="AZ699" i="25" s="1"/>
  <c r="AD699" i="25"/>
  <c r="AF699" i="25" s="1"/>
  <c r="AI699" i="25" s="1"/>
  <c r="AR698" i="25"/>
  <c r="AU698" i="25" s="1"/>
  <c r="AZ698" i="25" s="1"/>
  <c r="AD698" i="25"/>
  <c r="AF698" i="25" s="1"/>
  <c r="AI698" i="25" s="1"/>
  <c r="AR697" i="25"/>
  <c r="AU697" i="25" s="1"/>
  <c r="AZ697" i="25" s="1"/>
  <c r="AD697" i="25"/>
  <c r="AF697" i="25" s="1"/>
  <c r="AI697" i="25" s="1"/>
  <c r="AR696" i="25"/>
  <c r="AU696" i="25" s="1"/>
  <c r="AZ696" i="25" s="1"/>
  <c r="AD696" i="25"/>
  <c r="AF696" i="25" s="1"/>
  <c r="AI696" i="25" s="1"/>
  <c r="AR695" i="25"/>
  <c r="AU695" i="25" s="1"/>
  <c r="AZ695" i="25" s="1"/>
  <c r="AD695" i="25"/>
  <c r="AF695" i="25" s="1"/>
  <c r="AI695" i="25" s="1"/>
  <c r="AR694" i="25"/>
  <c r="AU694" i="25" s="1"/>
  <c r="AZ694" i="25" s="1"/>
  <c r="AD694" i="25"/>
  <c r="AF694" i="25" s="1"/>
  <c r="AR693" i="25"/>
  <c r="AU693" i="25" s="1"/>
  <c r="AZ693" i="25" s="1"/>
  <c r="AD693" i="25"/>
  <c r="AF693" i="25" s="1"/>
  <c r="AI693" i="25" s="1"/>
  <c r="AR692" i="25"/>
  <c r="AU692" i="25" s="1"/>
  <c r="AZ692" i="25" s="1"/>
  <c r="AD692" i="25"/>
  <c r="AF692" i="25" s="1"/>
  <c r="AI692" i="25" s="1"/>
  <c r="AR691" i="25"/>
  <c r="AU691" i="25" s="1"/>
  <c r="AZ691" i="25" s="1"/>
  <c r="AD691" i="25"/>
  <c r="AF691" i="25" s="1"/>
  <c r="AI691" i="25" s="1"/>
  <c r="AR690" i="25"/>
  <c r="AU690" i="25" s="1"/>
  <c r="AZ690" i="25" s="1"/>
  <c r="AD690" i="25"/>
  <c r="AF690" i="25" s="1"/>
  <c r="AR689" i="25"/>
  <c r="AU689" i="25" s="1"/>
  <c r="AZ689" i="25" s="1"/>
  <c r="AD689" i="25"/>
  <c r="AF689" i="25" s="1"/>
  <c r="AI689" i="25" s="1"/>
  <c r="AR688" i="25"/>
  <c r="AU688" i="25" s="1"/>
  <c r="AZ688" i="25" s="1"/>
  <c r="AD688" i="25"/>
  <c r="AF688" i="25" s="1"/>
  <c r="AI688" i="25" s="1"/>
  <c r="AR687" i="25"/>
  <c r="AU687" i="25" s="1"/>
  <c r="AZ687" i="25" s="1"/>
  <c r="AD687" i="25"/>
  <c r="AF687" i="25" s="1"/>
  <c r="AI687" i="25" s="1"/>
  <c r="AR686" i="25"/>
  <c r="AU686" i="25" s="1"/>
  <c r="AZ686" i="25" s="1"/>
  <c r="AD686" i="25"/>
  <c r="AF686" i="25" s="1"/>
  <c r="AR685" i="25"/>
  <c r="AU685" i="25" s="1"/>
  <c r="AZ685" i="25" s="1"/>
  <c r="AD685" i="25"/>
  <c r="AF685" i="25" s="1"/>
  <c r="AI685" i="25" s="1"/>
  <c r="AR684" i="25"/>
  <c r="AU684" i="25" s="1"/>
  <c r="AZ684" i="25" s="1"/>
  <c r="AD684" i="25"/>
  <c r="AF684" i="25" s="1"/>
  <c r="AI684" i="25" s="1"/>
  <c r="AR683" i="25"/>
  <c r="AU683" i="25" s="1"/>
  <c r="AZ683" i="25" s="1"/>
  <c r="AD683" i="25"/>
  <c r="AF683" i="25" s="1"/>
  <c r="AI683" i="25" s="1"/>
  <c r="AR682" i="25"/>
  <c r="AU682" i="25" s="1"/>
  <c r="AZ682" i="25" s="1"/>
  <c r="AD682" i="25"/>
  <c r="AF682" i="25" s="1"/>
  <c r="AR681" i="25"/>
  <c r="AU681" i="25" s="1"/>
  <c r="AZ681" i="25" s="1"/>
  <c r="AD681" i="25"/>
  <c r="AF681" i="25" s="1"/>
  <c r="AI681" i="25" s="1"/>
  <c r="AR680" i="25"/>
  <c r="AU680" i="25" s="1"/>
  <c r="AZ680" i="25" s="1"/>
  <c r="AD680" i="25"/>
  <c r="AF680" i="25" s="1"/>
  <c r="AI680" i="25" s="1"/>
  <c r="AR679" i="25"/>
  <c r="AU679" i="25" s="1"/>
  <c r="AZ679" i="25" s="1"/>
  <c r="AD679" i="25"/>
  <c r="AF679" i="25" s="1"/>
  <c r="AI679" i="25" s="1"/>
  <c r="AR678" i="25"/>
  <c r="AU678" i="25" s="1"/>
  <c r="AZ678" i="25" s="1"/>
  <c r="AD678" i="25"/>
  <c r="AF678" i="25" s="1"/>
  <c r="AR677" i="25"/>
  <c r="AU677" i="25" s="1"/>
  <c r="AZ677" i="25" s="1"/>
  <c r="AD677" i="25"/>
  <c r="AF677" i="25" s="1"/>
  <c r="AI677" i="25" s="1"/>
  <c r="AR676" i="25"/>
  <c r="AU676" i="25" s="1"/>
  <c r="AZ676" i="25" s="1"/>
  <c r="AD676" i="25"/>
  <c r="AF676" i="25" s="1"/>
  <c r="AI676" i="25" s="1"/>
  <c r="AR675" i="25"/>
  <c r="AU675" i="25" s="1"/>
  <c r="AZ675" i="25" s="1"/>
  <c r="AD675" i="25"/>
  <c r="AF675" i="25" s="1"/>
  <c r="AI675" i="25" s="1"/>
  <c r="AR674" i="25"/>
  <c r="AU674" i="25" s="1"/>
  <c r="AZ674" i="25" s="1"/>
  <c r="AD674" i="25"/>
  <c r="AF674" i="25" s="1"/>
  <c r="AR673" i="25"/>
  <c r="AU673" i="25" s="1"/>
  <c r="AZ673" i="25" s="1"/>
  <c r="AD673" i="25"/>
  <c r="AF673" i="25" s="1"/>
  <c r="AI673" i="25" s="1"/>
  <c r="AR672" i="25"/>
  <c r="AU672" i="25" s="1"/>
  <c r="AZ672" i="25" s="1"/>
  <c r="AD672" i="25"/>
  <c r="AF672" i="25" s="1"/>
  <c r="AI672" i="25" s="1"/>
  <c r="AR671" i="25"/>
  <c r="AU671" i="25" s="1"/>
  <c r="AZ671" i="25" s="1"/>
  <c r="AD671" i="25"/>
  <c r="AF671" i="25" s="1"/>
  <c r="AI671" i="25" s="1"/>
  <c r="AR670" i="25"/>
  <c r="AU670" i="25" s="1"/>
  <c r="AZ670" i="25" s="1"/>
  <c r="AD670" i="25"/>
  <c r="AF670" i="25" s="1"/>
  <c r="AR669" i="25"/>
  <c r="AU669" i="25" s="1"/>
  <c r="AZ669" i="25" s="1"/>
  <c r="AD669" i="25"/>
  <c r="AF669" i="25" s="1"/>
  <c r="AI669" i="25" s="1"/>
  <c r="AR668" i="25"/>
  <c r="AU668" i="25" s="1"/>
  <c r="AZ668" i="25" s="1"/>
  <c r="AD668" i="25"/>
  <c r="AF668" i="25" s="1"/>
  <c r="AI668" i="25" s="1"/>
  <c r="AR667" i="25"/>
  <c r="AU667" i="25" s="1"/>
  <c r="AZ667" i="25" s="1"/>
  <c r="AD667" i="25"/>
  <c r="AF667" i="25" s="1"/>
  <c r="AI667" i="25" s="1"/>
  <c r="AR666" i="25"/>
  <c r="AU666" i="25" s="1"/>
  <c r="AZ666" i="25" s="1"/>
  <c r="AD666" i="25"/>
  <c r="AF666" i="25" s="1"/>
  <c r="AR665" i="25"/>
  <c r="AU665" i="25" s="1"/>
  <c r="AZ665" i="25" s="1"/>
  <c r="AD665" i="25"/>
  <c r="AF665" i="25" s="1"/>
  <c r="AI665" i="25" s="1"/>
  <c r="AR664" i="25"/>
  <c r="AU664" i="25" s="1"/>
  <c r="AZ664" i="25" s="1"/>
  <c r="AD664" i="25"/>
  <c r="AF664" i="25" s="1"/>
  <c r="AI664" i="25" s="1"/>
  <c r="AR663" i="25"/>
  <c r="AU663" i="25" s="1"/>
  <c r="AZ663" i="25" s="1"/>
  <c r="AD663" i="25"/>
  <c r="AF663" i="25" s="1"/>
  <c r="AI663" i="25" s="1"/>
  <c r="AR662" i="25"/>
  <c r="AU662" i="25" s="1"/>
  <c r="AZ662" i="25" s="1"/>
  <c r="AD662" i="25"/>
  <c r="AF662" i="25" s="1"/>
  <c r="AI662" i="25" s="1"/>
  <c r="AR661" i="25"/>
  <c r="AU661" i="25" s="1"/>
  <c r="AZ661" i="25" s="1"/>
  <c r="AD661" i="25"/>
  <c r="AF661" i="25" s="1"/>
  <c r="AI661" i="25" s="1"/>
  <c r="AR660" i="25"/>
  <c r="AU660" i="25" s="1"/>
  <c r="AZ660" i="25" s="1"/>
  <c r="AD660" i="25"/>
  <c r="AF660" i="25" s="1"/>
  <c r="AI660" i="25" s="1"/>
  <c r="AR659" i="25"/>
  <c r="AU659" i="25" s="1"/>
  <c r="AZ659" i="25" s="1"/>
  <c r="AD659" i="25"/>
  <c r="AF659" i="25" s="1"/>
  <c r="AI659" i="25" s="1"/>
  <c r="AR658" i="25"/>
  <c r="AU658" i="25" s="1"/>
  <c r="AZ658" i="25" s="1"/>
  <c r="AD658" i="25"/>
  <c r="AF658" i="25" s="1"/>
  <c r="AI658" i="25" s="1"/>
  <c r="AR657" i="25"/>
  <c r="AU657" i="25" s="1"/>
  <c r="AZ657" i="25" s="1"/>
  <c r="AD657" i="25"/>
  <c r="AF657" i="25" s="1"/>
  <c r="AI657" i="25" s="1"/>
  <c r="AR656" i="25"/>
  <c r="AU656" i="25" s="1"/>
  <c r="AZ656" i="25" s="1"/>
  <c r="AD656" i="25"/>
  <c r="AF656" i="25" s="1"/>
  <c r="AI656" i="25" s="1"/>
  <c r="AR655" i="25"/>
  <c r="AU655" i="25" s="1"/>
  <c r="AZ655" i="25" s="1"/>
  <c r="AD655" i="25"/>
  <c r="AF655" i="25" s="1"/>
  <c r="AI655" i="25" s="1"/>
  <c r="AR654" i="25"/>
  <c r="AU654" i="25" s="1"/>
  <c r="AZ654" i="25" s="1"/>
  <c r="AD654" i="25"/>
  <c r="AF654" i="25" s="1"/>
  <c r="AI654" i="25" s="1"/>
  <c r="AR653" i="25"/>
  <c r="AU653" i="25" s="1"/>
  <c r="AZ653" i="25" s="1"/>
  <c r="AD653" i="25"/>
  <c r="AF653" i="25" s="1"/>
  <c r="AI653" i="25" s="1"/>
  <c r="AR652" i="25"/>
  <c r="AU652" i="25" s="1"/>
  <c r="AZ652" i="25" s="1"/>
  <c r="AD652" i="25"/>
  <c r="AF652" i="25" s="1"/>
  <c r="AI652" i="25" s="1"/>
  <c r="AR651" i="25"/>
  <c r="AU651" i="25" s="1"/>
  <c r="AZ651" i="25" s="1"/>
  <c r="AD651" i="25"/>
  <c r="AF651" i="25" s="1"/>
  <c r="AI651" i="25" s="1"/>
  <c r="AR650" i="25"/>
  <c r="AU650" i="25" s="1"/>
  <c r="AZ650" i="25" s="1"/>
  <c r="AD650" i="25"/>
  <c r="AF650" i="25" s="1"/>
  <c r="AI650" i="25" s="1"/>
  <c r="AR649" i="25"/>
  <c r="AU649" i="25" s="1"/>
  <c r="AZ649" i="25" s="1"/>
  <c r="AD649" i="25"/>
  <c r="AF649" i="25" s="1"/>
  <c r="AI649" i="25" s="1"/>
  <c r="AR648" i="25"/>
  <c r="AU648" i="25" s="1"/>
  <c r="AZ648" i="25" s="1"/>
  <c r="AD648" i="25"/>
  <c r="AF648" i="25" s="1"/>
  <c r="AI648" i="25" s="1"/>
  <c r="AR647" i="25"/>
  <c r="AU647" i="25" s="1"/>
  <c r="AZ647" i="25" s="1"/>
  <c r="AD647" i="25"/>
  <c r="AF647" i="25" s="1"/>
  <c r="AI647" i="25" s="1"/>
  <c r="AR646" i="25"/>
  <c r="AU646" i="25" s="1"/>
  <c r="AZ646" i="25" s="1"/>
  <c r="AD646" i="25"/>
  <c r="AF646" i="25" s="1"/>
  <c r="AI646" i="25" s="1"/>
  <c r="AR645" i="25"/>
  <c r="AU645" i="25" s="1"/>
  <c r="AZ645" i="25" s="1"/>
  <c r="AD645" i="25"/>
  <c r="AF645" i="25" s="1"/>
  <c r="AI645" i="25" s="1"/>
  <c r="AR644" i="25"/>
  <c r="AU644" i="25" s="1"/>
  <c r="AZ644" i="25" s="1"/>
  <c r="AD644" i="25"/>
  <c r="AF644" i="25" s="1"/>
  <c r="AI644" i="25" s="1"/>
  <c r="AR643" i="25"/>
  <c r="AU643" i="25" s="1"/>
  <c r="AZ643" i="25" s="1"/>
  <c r="AD643" i="25"/>
  <c r="AF643" i="25" s="1"/>
  <c r="AI643" i="25" s="1"/>
  <c r="AR642" i="25"/>
  <c r="AU642" i="25" s="1"/>
  <c r="AZ642" i="25" s="1"/>
  <c r="AD642" i="25"/>
  <c r="AF642" i="25" s="1"/>
  <c r="AI642" i="25" s="1"/>
  <c r="AR641" i="25"/>
  <c r="AU641" i="25" s="1"/>
  <c r="AZ641" i="25" s="1"/>
  <c r="AD641" i="25"/>
  <c r="AF641" i="25" s="1"/>
  <c r="AI641" i="25" s="1"/>
  <c r="AR640" i="25"/>
  <c r="AU640" i="25" s="1"/>
  <c r="AZ640" i="25" s="1"/>
  <c r="AD640" i="25"/>
  <c r="AF640" i="25" s="1"/>
  <c r="AI640" i="25" s="1"/>
  <c r="AR639" i="25"/>
  <c r="AU639" i="25" s="1"/>
  <c r="AZ639" i="25" s="1"/>
  <c r="AD639" i="25"/>
  <c r="AF639" i="25" s="1"/>
  <c r="AI639" i="25" s="1"/>
  <c r="AR638" i="25"/>
  <c r="AU638" i="25" s="1"/>
  <c r="AZ638" i="25" s="1"/>
  <c r="AD638" i="25"/>
  <c r="AF638" i="25" s="1"/>
  <c r="AI638" i="25" s="1"/>
  <c r="AR637" i="25"/>
  <c r="AU637" i="25" s="1"/>
  <c r="AZ637" i="25" s="1"/>
  <c r="AD637" i="25"/>
  <c r="AF637" i="25" s="1"/>
  <c r="AI637" i="25" s="1"/>
  <c r="AR636" i="25"/>
  <c r="AU636" i="25" s="1"/>
  <c r="AZ636" i="25" s="1"/>
  <c r="AD636" i="25"/>
  <c r="AF636" i="25" s="1"/>
  <c r="AI636" i="25" s="1"/>
  <c r="AR635" i="25"/>
  <c r="AU635" i="25" s="1"/>
  <c r="AZ635" i="25" s="1"/>
  <c r="AD635" i="25"/>
  <c r="AF635" i="25" s="1"/>
  <c r="AI635" i="25" s="1"/>
  <c r="AR634" i="25"/>
  <c r="AU634" i="25" s="1"/>
  <c r="AZ634" i="25" s="1"/>
  <c r="AD634" i="25"/>
  <c r="AF634" i="25" s="1"/>
  <c r="AI634" i="25" s="1"/>
  <c r="AR633" i="25"/>
  <c r="AU633" i="25" s="1"/>
  <c r="AZ633" i="25" s="1"/>
  <c r="AD633" i="25"/>
  <c r="AF633" i="25" s="1"/>
  <c r="AI633" i="25" s="1"/>
  <c r="AR632" i="25"/>
  <c r="AU632" i="25" s="1"/>
  <c r="AZ632" i="25" s="1"/>
  <c r="AD632" i="25"/>
  <c r="AF632" i="25" s="1"/>
  <c r="AI632" i="25" s="1"/>
  <c r="AR631" i="25"/>
  <c r="AU631" i="25" s="1"/>
  <c r="AZ631" i="25" s="1"/>
  <c r="AD631" i="25"/>
  <c r="AF631" i="25" s="1"/>
  <c r="AI631" i="25" s="1"/>
  <c r="AR630" i="25"/>
  <c r="AU630" i="25" s="1"/>
  <c r="AZ630" i="25" s="1"/>
  <c r="AD630" i="25"/>
  <c r="AF630" i="25" s="1"/>
  <c r="AI630" i="25" s="1"/>
  <c r="AR629" i="25"/>
  <c r="AU629" i="25" s="1"/>
  <c r="AZ629" i="25" s="1"/>
  <c r="AD629" i="25"/>
  <c r="AF629" i="25" s="1"/>
  <c r="AI629" i="25" s="1"/>
  <c r="AR628" i="25"/>
  <c r="AU628" i="25" s="1"/>
  <c r="AZ628" i="25" s="1"/>
  <c r="AD628" i="25"/>
  <c r="AF628" i="25" s="1"/>
  <c r="AI628" i="25" s="1"/>
  <c r="AR627" i="25"/>
  <c r="AU627" i="25" s="1"/>
  <c r="AZ627" i="25" s="1"/>
  <c r="AD627" i="25"/>
  <c r="AF627" i="25" s="1"/>
  <c r="AI627" i="25" s="1"/>
  <c r="AR626" i="25"/>
  <c r="AU626" i="25" s="1"/>
  <c r="AZ626" i="25" s="1"/>
  <c r="AD626" i="25"/>
  <c r="AF626" i="25" s="1"/>
  <c r="AI626" i="25" s="1"/>
  <c r="AR625" i="25"/>
  <c r="AU625" i="25" s="1"/>
  <c r="AZ625" i="25" s="1"/>
  <c r="AD625" i="25"/>
  <c r="AF625" i="25" s="1"/>
  <c r="AI625" i="25" s="1"/>
  <c r="AR624" i="25"/>
  <c r="AU624" i="25" s="1"/>
  <c r="AZ624" i="25" s="1"/>
  <c r="AD624" i="25"/>
  <c r="AF624" i="25" s="1"/>
  <c r="AI624" i="25" s="1"/>
  <c r="AR623" i="25"/>
  <c r="AU623" i="25" s="1"/>
  <c r="AZ623" i="25" s="1"/>
  <c r="AD623" i="25"/>
  <c r="AF623" i="25" s="1"/>
  <c r="AI623" i="25" s="1"/>
  <c r="AR622" i="25"/>
  <c r="AU622" i="25" s="1"/>
  <c r="AZ622" i="25" s="1"/>
  <c r="AD622" i="25"/>
  <c r="AF622" i="25" s="1"/>
  <c r="AI622" i="25" s="1"/>
  <c r="AR621" i="25"/>
  <c r="AU621" i="25" s="1"/>
  <c r="AZ621" i="25" s="1"/>
  <c r="AD621" i="25"/>
  <c r="AF621" i="25" s="1"/>
  <c r="AI621" i="25" s="1"/>
  <c r="AR620" i="25"/>
  <c r="AU620" i="25" s="1"/>
  <c r="AZ620" i="25" s="1"/>
  <c r="AD620" i="25"/>
  <c r="AF620" i="25" s="1"/>
  <c r="AI620" i="25" s="1"/>
  <c r="AR619" i="25"/>
  <c r="AU619" i="25" s="1"/>
  <c r="AZ619" i="25" s="1"/>
  <c r="AD619" i="25"/>
  <c r="AF619" i="25" s="1"/>
  <c r="AI619" i="25" s="1"/>
  <c r="AR618" i="25"/>
  <c r="AU618" i="25" s="1"/>
  <c r="AZ618" i="25" s="1"/>
  <c r="AD618" i="25"/>
  <c r="AF618" i="25" s="1"/>
  <c r="AI618" i="25" s="1"/>
  <c r="AR617" i="25"/>
  <c r="AU617" i="25" s="1"/>
  <c r="AZ617" i="25" s="1"/>
  <c r="AD617" i="25"/>
  <c r="AF617" i="25" s="1"/>
  <c r="AI617" i="25" s="1"/>
  <c r="W617" i="25"/>
  <c r="AR616" i="25"/>
  <c r="AU616" i="25" s="1"/>
  <c r="AZ616" i="25" s="1"/>
  <c r="AD616" i="25"/>
  <c r="AF616" i="25" s="1"/>
  <c r="AI616" i="25" s="1"/>
  <c r="AR615" i="25"/>
  <c r="AU615" i="25" s="1"/>
  <c r="AZ615" i="25" s="1"/>
  <c r="AD615" i="25"/>
  <c r="AF615" i="25" s="1"/>
  <c r="AI615" i="25" s="1"/>
  <c r="AR614" i="25"/>
  <c r="AU614" i="25" s="1"/>
  <c r="AZ614" i="25" s="1"/>
  <c r="AD614" i="25"/>
  <c r="AF614" i="25" s="1"/>
  <c r="AI614" i="25" s="1"/>
  <c r="AR613" i="25"/>
  <c r="AU613" i="25" s="1"/>
  <c r="AZ613" i="25" s="1"/>
  <c r="AD613" i="25"/>
  <c r="AF613" i="25" s="1"/>
  <c r="AI613" i="25" s="1"/>
  <c r="AR612" i="25"/>
  <c r="AU612" i="25" s="1"/>
  <c r="AZ612" i="25" s="1"/>
  <c r="AD612" i="25"/>
  <c r="AF612" i="25" s="1"/>
  <c r="AI612" i="25" s="1"/>
  <c r="AR611" i="25"/>
  <c r="AU611" i="25" s="1"/>
  <c r="AZ611" i="25" s="1"/>
  <c r="AD611" i="25"/>
  <c r="AF611" i="25" s="1"/>
  <c r="AI611" i="25" s="1"/>
  <c r="AR610" i="25"/>
  <c r="AU610" i="25" s="1"/>
  <c r="AZ610" i="25" s="1"/>
  <c r="AD610" i="25"/>
  <c r="AF610" i="25" s="1"/>
  <c r="AI610" i="25" s="1"/>
  <c r="AR609" i="25"/>
  <c r="AU609" i="25" s="1"/>
  <c r="AZ609" i="25" s="1"/>
  <c r="AD609" i="25"/>
  <c r="AF609" i="25" s="1"/>
  <c r="AI609" i="25" s="1"/>
  <c r="AR608" i="25"/>
  <c r="AU608" i="25" s="1"/>
  <c r="AZ608" i="25" s="1"/>
  <c r="AD608" i="25"/>
  <c r="AF608" i="25" s="1"/>
  <c r="AI608" i="25" s="1"/>
  <c r="AR607" i="25"/>
  <c r="AU607" i="25" s="1"/>
  <c r="AZ607" i="25" s="1"/>
  <c r="AD607" i="25"/>
  <c r="AF607" i="25" s="1"/>
  <c r="AI607" i="25" s="1"/>
  <c r="AR606" i="25"/>
  <c r="AU606" i="25" s="1"/>
  <c r="AZ606" i="25" s="1"/>
  <c r="AD606" i="25"/>
  <c r="AF606" i="25" s="1"/>
  <c r="AI606" i="25" s="1"/>
  <c r="AR605" i="25"/>
  <c r="AU605" i="25" s="1"/>
  <c r="AZ605" i="25" s="1"/>
  <c r="AD605" i="25"/>
  <c r="AF605" i="25" s="1"/>
  <c r="AI605" i="25" s="1"/>
  <c r="AR604" i="25"/>
  <c r="AU604" i="25" s="1"/>
  <c r="AZ604" i="25" s="1"/>
  <c r="AD604" i="25"/>
  <c r="AF604" i="25" s="1"/>
  <c r="AI604" i="25" s="1"/>
  <c r="AR603" i="25"/>
  <c r="AU603" i="25" s="1"/>
  <c r="AZ603" i="25" s="1"/>
  <c r="AD603" i="25"/>
  <c r="AF603" i="25" s="1"/>
  <c r="AI603" i="25" s="1"/>
  <c r="AR602" i="25"/>
  <c r="AU602" i="25" s="1"/>
  <c r="AZ602" i="25" s="1"/>
  <c r="AD602" i="25"/>
  <c r="AF602" i="25" s="1"/>
  <c r="AI602" i="25" s="1"/>
  <c r="BE601" i="25"/>
  <c r="AR601" i="25"/>
  <c r="AU601" i="25" s="1"/>
  <c r="AZ601" i="25" s="1"/>
  <c r="AD601" i="25"/>
  <c r="AF601" i="25" s="1"/>
  <c r="AI601" i="25" s="1"/>
  <c r="W601" i="25"/>
  <c r="AR600" i="25"/>
  <c r="AU600" i="25" s="1"/>
  <c r="AZ600" i="25" s="1"/>
  <c r="AD600" i="25"/>
  <c r="AF600" i="25" s="1"/>
  <c r="AI600" i="25" s="1"/>
  <c r="W600" i="25"/>
  <c r="AR599" i="25"/>
  <c r="AU599" i="25" s="1"/>
  <c r="AZ599" i="25" s="1"/>
  <c r="AD599" i="25"/>
  <c r="AF599" i="25" s="1"/>
  <c r="AI599" i="25" s="1"/>
  <c r="W599" i="25"/>
  <c r="AR598" i="25"/>
  <c r="AU598" i="25" s="1"/>
  <c r="AZ598" i="25" s="1"/>
  <c r="AD598" i="25"/>
  <c r="AF598" i="25" s="1"/>
  <c r="AI598" i="25" s="1"/>
  <c r="W598" i="25"/>
  <c r="AR597" i="25"/>
  <c r="AU597" i="25" s="1"/>
  <c r="AZ597" i="25" s="1"/>
  <c r="AD597" i="25"/>
  <c r="AF597" i="25" s="1"/>
  <c r="AI597" i="25" s="1"/>
  <c r="W597" i="25"/>
  <c r="AR596" i="25"/>
  <c r="AU596" i="25" s="1"/>
  <c r="AZ596" i="25" s="1"/>
  <c r="AD596" i="25"/>
  <c r="AF596" i="25" s="1"/>
  <c r="AI596" i="25" s="1"/>
  <c r="W596" i="25"/>
  <c r="AR595" i="25"/>
  <c r="AU595" i="25" s="1"/>
  <c r="AZ595" i="25" s="1"/>
  <c r="AD595" i="25"/>
  <c r="AF595" i="25" s="1"/>
  <c r="AI595" i="25" s="1"/>
  <c r="W595" i="25"/>
  <c r="AR594" i="25"/>
  <c r="AU594" i="25" s="1"/>
  <c r="AZ594" i="25" s="1"/>
  <c r="AD594" i="25"/>
  <c r="AF594" i="25" s="1"/>
  <c r="AI594" i="25" s="1"/>
  <c r="W594" i="25"/>
  <c r="AR593" i="25"/>
  <c r="AU593" i="25" s="1"/>
  <c r="AZ593" i="25" s="1"/>
  <c r="AD593" i="25"/>
  <c r="AF593" i="25" s="1"/>
  <c r="AI593" i="25" s="1"/>
  <c r="W593" i="25"/>
  <c r="AR592" i="25"/>
  <c r="AU592" i="25" s="1"/>
  <c r="AZ592" i="25" s="1"/>
  <c r="AD592" i="25"/>
  <c r="AF592" i="25" s="1"/>
  <c r="AI592" i="25" s="1"/>
  <c r="W592" i="25"/>
  <c r="AR591" i="25"/>
  <c r="AU591" i="25" s="1"/>
  <c r="AZ591" i="25" s="1"/>
  <c r="AD591" i="25"/>
  <c r="AF591" i="25" s="1"/>
  <c r="AI591" i="25" s="1"/>
  <c r="W591" i="25"/>
  <c r="AR590" i="25"/>
  <c r="AU590" i="25" s="1"/>
  <c r="AZ590" i="25" s="1"/>
  <c r="AD590" i="25"/>
  <c r="AF590" i="25" s="1"/>
  <c r="AI590" i="25" s="1"/>
  <c r="W590" i="25"/>
  <c r="AR589" i="25"/>
  <c r="AU589" i="25" s="1"/>
  <c r="AZ589" i="25" s="1"/>
  <c r="AD589" i="25"/>
  <c r="AF589" i="25" s="1"/>
  <c r="AI589" i="25" s="1"/>
  <c r="W589" i="25"/>
  <c r="AR588" i="25"/>
  <c r="AU588" i="25" s="1"/>
  <c r="AZ588" i="25" s="1"/>
  <c r="AD588" i="25"/>
  <c r="AF588" i="25" s="1"/>
  <c r="AI588" i="25" s="1"/>
  <c r="W588" i="25"/>
  <c r="AR587" i="25"/>
  <c r="AU587" i="25" s="1"/>
  <c r="AZ587" i="25" s="1"/>
  <c r="AD587" i="25"/>
  <c r="AF587" i="25" s="1"/>
  <c r="AI587" i="25" s="1"/>
  <c r="W587" i="25"/>
  <c r="AR586" i="25"/>
  <c r="AU586" i="25" s="1"/>
  <c r="AZ586" i="25" s="1"/>
  <c r="AD586" i="25"/>
  <c r="AF586" i="25" s="1"/>
  <c r="AI586" i="25" s="1"/>
  <c r="W586" i="25"/>
  <c r="AR585" i="25"/>
  <c r="AU585" i="25" s="1"/>
  <c r="AZ585" i="25" s="1"/>
  <c r="AD585" i="25"/>
  <c r="AF585" i="25" s="1"/>
  <c r="AI585" i="25" s="1"/>
  <c r="W585" i="25"/>
  <c r="AR584" i="25"/>
  <c r="AU584" i="25" s="1"/>
  <c r="AZ584" i="25" s="1"/>
  <c r="AD584" i="25"/>
  <c r="AF584" i="25" s="1"/>
  <c r="AI584" i="25" s="1"/>
  <c r="W584" i="25"/>
  <c r="AR583" i="25"/>
  <c r="AU583" i="25" s="1"/>
  <c r="AZ583" i="25" s="1"/>
  <c r="AD583" i="25"/>
  <c r="AF583" i="25" s="1"/>
  <c r="AI583" i="25" s="1"/>
  <c r="W583" i="25"/>
  <c r="AR582" i="25"/>
  <c r="AU582" i="25" s="1"/>
  <c r="AZ582" i="25" s="1"/>
  <c r="AD582" i="25"/>
  <c r="AF582" i="25" s="1"/>
  <c r="AI582" i="25" s="1"/>
  <c r="W582" i="25"/>
  <c r="AR581" i="25"/>
  <c r="AU581" i="25" s="1"/>
  <c r="AZ581" i="25" s="1"/>
  <c r="AD581" i="25"/>
  <c r="AF581" i="25" s="1"/>
  <c r="AI581" i="25" s="1"/>
  <c r="W581" i="25"/>
  <c r="AR580" i="25"/>
  <c r="AU580" i="25" s="1"/>
  <c r="AZ580" i="25" s="1"/>
  <c r="AD580" i="25"/>
  <c r="AF580" i="25" s="1"/>
  <c r="AI580" i="25" s="1"/>
  <c r="W580" i="25"/>
  <c r="AR579" i="25"/>
  <c r="AU579" i="25" s="1"/>
  <c r="AZ579" i="25" s="1"/>
  <c r="AD579" i="25"/>
  <c r="AF579" i="25" s="1"/>
  <c r="AI579" i="25" s="1"/>
  <c r="W579" i="25"/>
  <c r="AR578" i="25"/>
  <c r="AU578" i="25" s="1"/>
  <c r="AZ578" i="25" s="1"/>
  <c r="AD578" i="25"/>
  <c r="AF578" i="25" s="1"/>
  <c r="AI578" i="25" s="1"/>
  <c r="W578" i="25"/>
  <c r="AR577" i="25"/>
  <c r="AU577" i="25" s="1"/>
  <c r="AZ577" i="25" s="1"/>
  <c r="AD577" i="25"/>
  <c r="AF577" i="25" s="1"/>
  <c r="AI577" i="25" s="1"/>
  <c r="W577" i="25"/>
  <c r="AR576" i="25"/>
  <c r="AU576" i="25" s="1"/>
  <c r="AZ576" i="25" s="1"/>
  <c r="AD576" i="25"/>
  <c r="AF576" i="25" s="1"/>
  <c r="AI576" i="25" s="1"/>
  <c r="W576" i="25"/>
  <c r="AR575" i="25"/>
  <c r="AU575" i="25" s="1"/>
  <c r="AZ575" i="25" s="1"/>
  <c r="AD575" i="25"/>
  <c r="AF575" i="25" s="1"/>
  <c r="AI575" i="25" s="1"/>
  <c r="W575" i="25"/>
  <c r="AR574" i="25"/>
  <c r="AU574" i="25" s="1"/>
  <c r="AZ574" i="25" s="1"/>
  <c r="AD574" i="25"/>
  <c r="AF574" i="25" s="1"/>
  <c r="AI574" i="25" s="1"/>
  <c r="W574" i="25"/>
  <c r="AR573" i="25"/>
  <c r="AU573" i="25" s="1"/>
  <c r="AZ573" i="25" s="1"/>
  <c r="AD573" i="25"/>
  <c r="AF573" i="25" s="1"/>
  <c r="AI573" i="25" s="1"/>
  <c r="W573" i="25"/>
  <c r="AR572" i="25"/>
  <c r="AU572" i="25" s="1"/>
  <c r="AZ572" i="25" s="1"/>
  <c r="AD572" i="25"/>
  <c r="AF572" i="25" s="1"/>
  <c r="AI572" i="25" s="1"/>
  <c r="W572" i="25"/>
  <c r="AR571" i="25"/>
  <c r="AU571" i="25" s="1"/>
  <c r="AZ571" i="25" s="1"/>
  <c r="AD571" i="25"/>
  <c r="AF571" i="25" s="1"/>
  <c r="AI571" i="25" s="1"/>
  <c r="W571" i="25"/>
  <c r="AR570" i="25"/>
  <c r="AU570" i="25" s="1"/>
  <c r="AZ570" i="25" s="1"/>
  <c r="AD570" i="25"/>
  <c r="AF570" i="25" s="1"/>
  <c r="AI570" i="25" s="1"/>
  <c r="W570" i="25"/>
  <c r="AR569" i="25"/>
  <c r="AU569" i="25" s="1"/>
  <c r="AZ569" i="25" s="1"/>
  <c r="AD569" i="25"/>
  <c r="AF569" i="25" s="1"/>
  <c r="AI569" i="25" s="1"/>
  <c r="W569" i="25"/>
  <c r="AR568" i="25"/>
  <c r="AU568" i="25" s="1"/>
  <c r="AZ568" i="25" s="1"/>
  <c r="AD568" i="25"/>
  <c r="AF568" i="25" s="1"/>
  <c r="AI568" i="25" s="1"/>
  <c r="W568" i="25"/>
  <c r="AR567" i="25"/>
  <c r="AU567" i="25" s="1"/>
  <c r="AZ567" i="25" s="1"/>
  <c r="AD567" i="25"/>
  <c r="AF567" i="25" s="1"/>
  <c r="AI567" i="25" s="1"/>
  <c r="W567" i="25"/>
  <c r="AR566" i="25"/>
  <c r="AU566" i="25" s="1"/>
  <c r="AZ566" i="25" s="1"/>
  <c r="AD566" i="25"/>
  <c r="AF566" i="25" s="1"/>
  <c r="AI566" i="25" s="1"/>
  <c r="W566" i="25"/>
  <c r="AR565" i="25"/>
  <c r="AU565" i="25" s="1"/>
  <c r="AZ565" i="25" s="1"/>
  <c r="AD565" i="25"/>
  <c r="AF565" i="25" s="1"/>
  <c r="AI565" i="25" s="1"/>
  <c r="W565" i="25"/>
  <c r="AR564" i="25"/>
  <c r="AU564" i="25" s="1"/>
  <c r="AZ564" i="25" s="1"/>
  <c r="AD564" i="25"/>
  <c r="AF564" i="25" s="1"/>
  <c r="AI564" i="25" s="1"/>
  <c r="W564" i="25"/>
  <c r="AR563" i="25"/>
  <c r="AU563" i="25" s="1"/>
  <c r="AZ563" i="25" s="1"/>
  <c r="AD563" i="25"/>
  <c r="AF563" i="25" s="1"/>
  <c r="AI563" i="25" s="1"/>
  <c r="W563" i="25"/>
  <c r="AR562" i="25"/>
  <c r="AU562" i="25" s="1"/>
  <c r="AZ562" i="25" s="1"/>
  <c r="AD562" i="25"/>
  <c r="AF562" i="25" s="1"/>
  <c r="AI562" i="25" s="1"/>
  <c r="W562" i="25"/>
  <c r="AR561" i="25"/>
  <c r="AU561" i="25" s="1"/>
  <c r="AZ561" i="25" s="1"/>
  <c r="AD561" i="25"/>
  <c r="AF561" i="25" s="1"/>
  <c r="AI561" i="25" s="1"/>
  <c r="W561" i="25"/>
  <c r="AR560" i="25"/>
  <c r="AU560" i="25" s="1"/>
  <c r="AZ560" i="25" s="1"/>
  <c r="AD560" i="25"/>
  <c r="AF560" i="25" s="1"/>
  <c r="AI560" i="25" s="1"/>
  <c r="W560" i="25"/>
  <c r="AR559" i="25"/>
  <c r="AU559" i="25" s="1"/>
  <c r="AZ559" i="25" s="1"/>
  <c r="AD559" i="25"/>
  <c r="AF559" i="25" s="1"/>
  <c r="AI559" i="25" s="1"/>
  <c r="W559" i="25"/>
  <c r="AR558" i="25"/>
  <c r="AU558" i="25" s="1"/>
  <c r="AZ558" i="25" s="1"/>
  <c r="AD558" i="25"/>
  <c r="AF558" i="25" s="1"/>
  <c r="AI558" i="25" s="1"/>
  <c r="W558" i="25"/>
  <c r="AR557" i="25"/>
  <c r="AU557" i="25" s="1"/>
  <c r="AZ557" i="25" s="1"/>
  <c r="AD557" i="25"/>
  <c r="AF557" i="25" s="1"/>
  <c r="AI557" i="25" s="1"/>
  <c r="W557" i="25"/>
  <c r="AR556" i="25"/>
  <c r="AU556" i="25" s="1"/>
  <c r="AZ556" i="25" s="1"/>
  <c r="AD556" i="25"/>
  <c r="AF556" i="25" s="1"/>
  <c r="AI556" i="25" s="1"/>
  <c r="W556" i="25"/>
  <c r="AR555" i="25"/>
  <c r="AU555" i="25" s="1"/>
  <c r="AZ555" i="25" s="1"/>
  <c r="AD555" i="25"/>
  <c r="AF555" i="25" s="1"/>
  <c r="AI555" i="25" s="1"/>
  <c r="W555" i="25"/>
  <c r="AR554" i="25"/>
  <c r="AU554" i="25" s="1"/>
  <c r="AZ554" i="25" s="1"/>
  <c r="AD554" i="25"/>
  <c r="AF554" i="25" s="1"/>
  <c r="AI554" i="25" s="1"/>
  <c r="W554" i="25"/>
  <c r="AR553" i="25"/>
  <c r="AU553" i="25" s="1"/>
  <c r="AZ553" i="25" s="1"/>
  <c r="AD553" i="25"/>
  <c r="AF553" i="25" s="1"/>
  <c r="AI553" i="25" s="1"/>
  <c r="W553" i="25"/>
  <c r="AR552" i="25"/>
  <c r="AU552" i="25" s="1"/>
  <c r="AZ552" i="25" s="1"/>
  <c r="AD552" i="25"/>
  <c r="AF552" i="25" s="1"/>
  <c r="AI552" i="25" s="1"/>
  <c r="W552" i="25"/>
  <c r="AR551" i="25"/>
  <c r="AU551" i="25" s="1"/>
  <c r="AZ551" i="25" s="1"/>
  <c r="AD551" i="25"/>
  <c r="AF551" i="25" s="1"/>
  <c r="AI551" i="25" s="1"/>
  <c r="W551" i="25"/>
  <c r="AR550" i="25"/>
  <c r="AU550" i="25" s="1"/>
  <c r="AZ550" i="25" s="1"/>
  <c r="AD550" i="25"/>
  <c r="AF550" i="25" s="1"/>
  <c r="AI550" i="25" s="1"/>
  <c r="W550" i="25"/>
  <c r="AR549" i="25"/>
  <c r="AU549" i="25" s="1"/>
  <c r="AZ549" i="25" s="1"/>
  <c r="AD549" i="25"/>
  <c r="AF549" i="25" s="1"/>
  <c r="AI549" i="25" s="1"/>
  <c r="W549" i="25"/>
  <c r="AR548" i="25"/>
  <c r="AU548" i="25" s="1"/>
  <c r="AZ548" i="25" s="1"/>
  <c r="AD548" i="25"/>
  <c r="AF548" i="25" s="1"/>
  <c r="AI548" i="25" s="1"/>
  <c r="W548" i="25"/>
  <c r="AR547" i="25"/>
  <c r="AU547" i="25" s="1"/>
  <c r="AZ547" i="25" s="1"/>
  <c r="AD547" i="25"/>
  <c r="AF547" i="25" s="1"/>
  <c r="AI547" i="25" s="1"/>
  <c r="W547" i="25"/>
  <c r="AR546" i="25"/>
  <c r="AU546" i="25" s="1"/>
  <c r="AZ546" i="25" s="1"/>
  <c r="AD546" i="25"/>
  <c r="AF546" i="25" s="1"/>
  <c r="AI546" i="25" s="1"/>
  <c r="W546" i="25"/>
  <c r="AR545" i="25"/>
  <c r="AU545" i="25" s="1"/>
  <c r="AZ545" i="25" s="1"/>
  <c r="AD545" i="25"/>
  <c r="AF545" i="25" s="1"/>
  <c r="AI545" i="25" s="1"/>
  <c r="W545" i="25"/>
  <c r="AR544" i="25"/>
  <c r="AU544" i="25" s="1"/>
  <c r="AZ544" i="25" s="1"/>
  <c r="AD544" i="25"/>
  <c r="AF544" i="25" s="1"/>
  <c r="AI544" i="25" s="1"/>
  <c r="W544" i="25"/>
  <c r="AR543" i="25"/>
  <c r="AU543" i="25" s="1"/>
  <c r="AZ543" i="25" s="1"/>
  <c r="AD543" i="25"/>
  <c r="AF543" i="25" s="1"/>
  <c r="AI543" i="25" s="1"/>
  <c r="W543" i="25"/>
  <c r="AR542" i="25"/>
  <c r="AU542" i="25" s="1"/>
  <c r="AZ542" i="25" s="1"/>
  <c r="AD542" i="25"/>
  <c r="AF542" i="25" s="1"/>
  <c r="AI542" i="25" s="1"/>
  <c r="W542" i="25"/>
  <c r="AR541" i="25"/>
  <c r="AU541" i="25" s="1"/>
  <c r="AZ541" i="25" s="1"/>
  <c r="AD541" i="25"/>
  <c r="AF541" i="25" s="1"/>
  <c r="AI541" i="25" s="1"/>
  <c r="W541" i="25"/>
  <c r="AR540" i="25"/>
  <c r="AU540" i="25" s="1"/>
  <c r="AZ540" i="25" s="1"/>
  <c r="AD540" i="25"/>
  <c r="AF540" i="25" s="1"/>
  <c r="AI540" i="25" s="1"/>
  <c r="W540" i="25"/>
  <c r="AR539" i="25"/>
  <c r="AU539" i="25" s="1"/>
  <c r="AZ539" i="25" s="1"/>
  <c r="AD539" i="25"/>
  <c r="AF539" i="25" s="1"/>
  <c r="AI539" i="25" s="1"/>
  <c r="W539" i="25"/>
  <c r="AR538" i="25"/>
  <c r="AU538" i="25" s="1"/>
  <c r="AZ538" i="25" s="1"/>
  <c r="AD538" i="25"/>
  <c r="AF538" i="25" s="1"/>
  <c r="AI538" i="25" s="1"/>
  <c r="W538" i="25"/>
  <c r="AR537" i="25"/>
  <c r="AU537" i="25" s="1"/>
  <c r="AZ537" i="25" s="1"/>
  <c r="AD537" i="25"/>
  <c r="AF537" i="25" s="1"/>
  <c r="AI537" i="25" s="1"/>
  <c r="W537" i="25"/>
  <c r="AR536" i="25"/>
  <c r="AU536" i="25" s="1"/>
  <c r="AZ536" i="25" s="1"/>
  <c r="AD536" i="25"/>
  <c r="AF536" i="25" s="1"/>
  <c r="AI536" i="25" s="1"/>
  <c r="W536" i="25"/>
  <c r="AR535" i="25"/>
  <c r="AU535" i="25" s="1"/>
  <c r="AZ535" i="25" s="1"/>
  <c r="AD535" i="25"/>
  <c r="AF535" i="25" s="1"/>
  <c r="AI535" i="25" s="1"/>
  <c r="W535" i="25"/>
  <c r="AR534" i="25"/>
  <c r="AU534" i="25" s="1"/>
  <c r="AZ534" i="25" s="1"/>
  <c r="AD534" i="25"/>
  <c r="AF534" i="25" s="1"/>
  <c r="AI534" i="25" s="1"/>
  <c r="W534" i="25"/>
  <c r="AR533" i="25"/>
  <c r="AU533" i="25" s="1"/>
  <c r="AZ533" i="25" s="1"/>
  <c r="AD533" i="25"/>
  <c r="AF533" i="25" s="1"/>
  <c r="AI533" i="25" s="1"/>
  <c r="W533" i="25"/>
  <c r="AR532" i="25"/>
  <c r="AU532" i="25" s="1"/>
  <c r="AZ532" i="25" s="1"/>
  <c r="AD532" i="25"/>
  <c r="AF532" i="25" s="1"/>
  <c r="AI532" i="25" s="1"/>
  <c r="W532" i="25"/>
  <c r="AR531" i="25"/>
  <c r="AU531" i="25" s="1"/>
  <c r="AZ531" i="25" s="1"/>
  <c r="AD531" i="25"/>
  <c r="AF531" i="25" s="1"/>
  <c r="AI531" i="25" s="1"/>
  <c r="W531" i="25"/>
  <c r="AR530" i="25"/>
  <c r="AU530" i="25" s="1"/>
  <c r="AZ530" i="25" s="1"/>
  <c r="AD530" i="25"/>
  <c r="AF530" i="25" s="1"/>
  <c r="AI530" i="25" s="1"/>
  <c r="W530" i="25"/>
  <c r="AR529" i="25"/>
  <c r="AU529" i="25" s="1"/>
  <c r="AZ529" i="25" s="1"/>
  <c r="AD529" i="25"/>
  <c r="AF529" i="25" s="1"/>
  <c r="AI529" i="25" s="1"/>
  <c r="W529" i="25"/>
  <c r="AR528" i="25"/>
  <c r="AU528" i="25" s="1"/>
  <c r="AZ528" i="25" s="1"/>
  <c r="AD528" i="25"/>
  <c r="AF528" i="25" s="1"/>
  <c r="AI528" i="25" s="1"/>
  <c r="W528" i="25"/>
  <c r="AR527" i="25"/>
  <c r="AU527" i="25" s="1"/>
  <c r="AZ527" i="25" s="1"/>
  <c r="AD527" i="25"/>
  <c r="AF527" i="25" s="1"/>
  <c r="AI527" i="25" s="1"/>
  <c r="W527" i="25"/>
  <c r="AR526" i="25"/>
  <c r="AU526" i="25" s="1"/>
  <c r="AZ526" i="25" s="1"/>
  <c r="AD526" i="25"/>
  <c r="AF526" i="25" s="1"/>
  <c r="AI526" i="25" s="1"/>
  <c r="W526" i="25"/>
  <c r="AR525" i="25"/>
  <c r="AU525" i="25" s="1"/>
  <c r="AZ525" i="25" s="1"/>
  <c r="AD525" i="25"/>
  <c r="AF525" i="25" s="1"/>
  <c r="AI525" i="25" s="1"/>
  <c r="W525" i="25"/>
  <c r="AR524" i="25"/>
  <c r="AU524" i="25" s="1"/>
  <c r="AZ524" i="25" s="1"/>
  <c r="AD524" i="25"/>
  <c r="AF524" i="25" s="1"/>
  <c r="AI524" i="25" s="1"/>
  <c r="W524" i="25"/>
  <c r="AR523" i="25"/>
  <c r="AU523" i="25" s="1"/>
  <c r="AZ523" i="25" s="1"/>
  <c r="AD523" i="25"/>
  <c r="AF523" i="25" s="1"/>
  <c r="AI523" i="25" s="1"/>
  <c r="W523" i="25"/>
  <c r="AR522" i="25"/>
  <c r="AU522" i="25" s="1"/>
  <c r="AZ522" i="25" s="1"/>
  <c r="AD522" i="25"/>
  <c r="AF522" i="25" s="1"/>
  <c r="AI522" i="25" s="1"/>
  <c r="W522" i="25"/>
  <c r="AR521" i="25"/>
  <c r="AU521" i="25" s="1"/>
  <c r="AZ521" i="25" s="1"/>
  <c r="AD521" i="25"/>
  <c r="AF521" i="25" s="1"/>
  <c r="AI521" i="25" s="1"/>
  <c r="W521" i="25"/>
  <c r="AR520" i="25"/>
  <c r="AU520" i="25" s="1"/>
  <c r="AZ520" i="25" s="1"/>
  <c r="AD520" i="25"/>
  <c r="AF520" i="25" s="1"/>
  <c r="AI520" i="25" s="1"/>
  <c r="W520" i="25"/>
  <c r="AR519" i="25"/>
  <c r="AU519" i="25" s="1"/>
  <c r="AZ519" i="25" s="1"/>
  <c r="AD519" i="25"/>
  <c r="AF519" i="25" s="1"/>
  <c r="AI519" i="25" s="1"/>
  <c r="W519" i="25"/>
  <c r="AR518" i="25"/>
  <c r="AU518" i="25" s="1"/>
  <c r="AZ518" i="25" s="1"/>
  <c r="AD518" i="25"/>
  <c r="AF518" i="25" s="1"/>
  <c r="AI518" i="25" s="1"/>
  <c r="W518" i="25"/>
  <c r="AR517" i="25"/>
  <c r="AU517" i="25" s="1"/>
  <c r="AZ517" i="25" s="1"/>
  <c r="AD517" i="25"/>
  <c r="AF517" i="25" s="1"/>
  <c r="AI517" i="25" s="1"/>
  <c r="W517" i="25"/>
  <c r="AR516" i="25"/>
  <c r="AU516" i="25" s="1"/>
  <c r="AZ516" i="25" s="1"/>
  <c r="AD516" i="25"/>
  <c r="AF516" i="25" s="1"/>
  <c r="AI516" i="25" s="1"/>
  <c r="W516" i="25"/>
  <c r="AR515" i="25"/>
  <c r="AU515" i="25" s="1"/>
  <c r="AZ515" i="25" s="1"/>
  <c r="AD515" i="25"/>
  <c r="AF515" i="25" s="1"/>
  <c r="AI515" i="25" s="1"/>
  <c r="W515" i="25"/>
  <c r="AR514" i="25"/>
  <c r="AU514" i="25" s="1"/>
  <c r="AZ514" i="25" s="1"/>
  <c r="AD514" i="25"/>
  <c r="AF514" i="25" s="1"/>
  <c r="AI514" i="25" s="1"/>
  <c r="W514" i="25"/>
  <c r="AR513" i="25"/>
  <c r="AU513" i="25" s="1"/>
  <c r="AZ513" i="25" s="1"/>
  <c r="AD513" i="25"/>
  <c r="AF513" i="25" s="1"/>
  <c r="AI513" i="25" s="1"/>
  <c r="W513" i="25"/>
  <c r="AR512" i="25"/>
  <c r="AU512" i="25" s="1"/>
  <c r="AZ512" i="25" s="1"/>
  <c r="AD512" i="25"/>
  <c r="AF512" i="25" s="1"/>
  <c r="AI512" i="25" s="1"/>
  <c r="W512" i="25"/>
  <c r="AR511" i="25"/>
  <c r="AU511" i="25" s="1"/>
  <c r="AZ511" i="25" s="1"/>
  <c r="AD511" i="25"/>
  <c r="AF511" i="25" s="1"/>
  <c r="AI511" i="25" s="1"/>
  <c r="W511" i="25"/>
  <c r="AR510" i="25"/>
  <c r="AU510" i="25" s="1"/>
  <c r="AZ510" i="25" s="1"/>
  <c r="AD510" i="25"/>
  <c r="AF510" i="25" s="1"/>
  <c r="AI510" i="25" s="1"/>
  <c r="W510" i="25"/>
  <c r="AR509" i="25"/>
  <c r="AU509" i="25" s="1"/>
  <c r="AZ509" i="25" s="1"/>
  <c r="AD509" i="25"/>
  <c r="AF509" i="25" s="1"/>
  <c r="AI509" i="25" s="1"/>
  <c r="W509" i="25"/>
  <c r="AR508" i="25"/>
  <c r="AU508" i="25" s="1"/>
  <c r="AZ508" i="25" s="1"/>
  <c r="AD508" i="25"/>
  <c r="AF508" i="25" s="1"/>
  <c r="AI508" i="25" s="1"/>
  <c r="W508" i="25"/>
  <c r="AR507" i="25"/>
  <c r="AU507" i="25" s="1"/>
  <c r="AZ507" i="25" s="1"/>
  <c r="AD507" i="25"/>
  <c r="AF507" i="25" s="1"/>
  <c r="AI507" i="25" s="1"/>
  <c r="W507" i="25"/>
  <c r="AR506" i="25"/>
  <c r="AU506" i="25" s="1"/>
  <c r="AZ506" i="25" s="1"/>
  <c r="AD506" i="25"/>
  <c r="AF506" i="25" s="1"/>
  <c r="AI506" i="25" s="1"/>
  <c r="W506" i="25"/>
  <c r="AR505" i="25"/>
  <c r="AU505" i="25" s="1"/>
  <c r="AZ505" i="25" s="1"/>
  <c r="AD505" i="25"/>
  <c r="AF505" i="25" s="1"/>
  <c r="AI505" i="25" s="1"/>
  <c r="W505" i="25"/>
  <c r="AR504" i="25"/>
  <c r="AU504" i="25" s="1"/>
  <c r="AZ504" i="25" s="1"/>
  <c r="AD504" i="25"/>
  <c r="AF504" i="25" s="1"/>
  <c r="AI504" i="25" s="1"/>
  <c r="W504" i="25"/>
  <c r="AR503" i="25"/>
  <c r="AU503" i="25" s="1"/>
  <c r="AZ503" i="25" s="1"/>
  <c r="AD503" i="25"/>
  <c r="AF503" i="25" s="1"/>
  <c r="AI503" i="25" s="1"/>
  <c r="W503" i="25"/>
  <c r="AR502" i="25"/>
  <c r="AU502" i="25" s="1"/>
  <c r="AZ502" i="25" s="1"/>
  <c r="AD502" i="25"/>
  <c r="AF502" i="25" s="1"/>
  <c r="AI502" i="25" s="1"/>
  <c r="W502" i="25"/>
  <c r="AR501" i="25"/>
  <c r="AU501" i="25" s="1"/>
  <c r="AZ501" i="25" s="1"/>
  <c r="AD501" i="25"/>
  <c r="AF501" i="25" s="1"/>
  <c r="AI501" i="25" s="1"/>
  <c r="W501" i="25"/>
  <c r="AR500" i="25"/>
  <c r="AU500" i="25" s="1"/>
  <c r="AZ500" i="25" s="1"/>
  <c r="AD500" i="25"/>
  <c r="AF500" i="25" s="1"/>
  <c r="AI500" i="25" s="1"/>
  <c r="W500" i="25"/>
  <c r="AR499" i="25"/>
  <c r="AU499" i="25" s="1"/>
  <c r="AZ499" i="25" s="1"/>
  <c r="AD499" i="25"/>
  <c r="AF499" i="25" s="1"/>
  <c r="AI499" i="25" s="1"/>
  <c r="W499" i="25"/>
  <c r="AR498" i="25"/>
  <c r="AU498" i="25" s="1"/>
  <c r="AZ498" i="25" s="1"/>
  <c r="AD498" i="25"/>
  <c r="AF498" i="25" s="1"/>
  <c r="AI498" i="25" s="1"/>
  <c r="W498" i="25"/>
  <c r="AR497" i="25"/>
  <c r="AU497" i="25" s="1"/>
  <c r="AZ497" i="25" s="1"/>
  <c r="AD497" i="25"/>
  <c r="AF497" i="25" s="1"/>
  <c r="AI497" i="25" s="1"/>
  <c r="W497" i="25"/>
  <c r="AR496" i="25"/>
  <c r="AU496" i="25" s="1"/>
  <c r="AZ496" i="25" s="1"/>
  <c r="AD496" i="25"/>
  <c r="AF496" i="25" s="1"/>
  <c r="AI496" i="25" s="1"/>
  <c r="W496" i="25"/>
  <c r="AR495" i="25"/>
  <c r="AU495" i="25" s="1"/>
  <c r="AZ495" i="25" s="1"/>
  <c r="AD495" i="25"/>
  <c r="AF495" i="25" s="1"/>
  <c r="AI495" i="25" s="1"/>
  <c r="W495" i="25"/>
  <c r="AR494" i="25"/>
  <c r="AU494" i="25" s="1"/>
  <c r="AZ494" i="25" s="1"/>
  <c r="AD494" i="25"/>
  <c r="AF494" i="25" s="1"/>
  <c r="AI494" i="25" s="1"/>
  <c r="W494" i="25"/>
  <c r="AR493" i="25"/>
  <c r="AU493" i="25" s="1"/>
  <c r="AZ493" i="25" s="1"/>
  <c r="AD493" i="25"/>
  <c r="AF493" i="25" s="1"/>
  <c r="AI493" i="25" s="1"/>
  <c r="W493" i="25"/>
  <c r="AR492" i="25"/>
  <c r="AU492" i="25" s="1"/>
  <c r="AZ492" i="25" s="1"/>
  <c r="AD492" i="25"/>
  <c r="AF492" i="25" s="1"/>
  <c r="AI492" i="25" s="1"/>
  <c r="W492" i="25"/>
  <c r="AR491" i="25"/>
  <c r="AU491" i="25" s="1"/>
  <c r="AZ491" i="25" s="1"/>
  <c r="AD491" i="25"/>
  <c r="AF491" i="25" s="1"/>
  <c r="AI491" i="25" s="1"/>
  <c r="W491" i="25"/>
  <c r="AR490" i="25"/>
  <c r="AU490" i="25" s="1"/>
  <c r="AZ490" i="25" s="1"/>
  <c r="AD490" i="25"/>
  <c r="AF490" i="25" s="1"/>
  <c r="AI490" i="25" s="1"/>
  <c r="W490" i="25"/>
  <c r="AR489" i="25"/>
  <c r="AU489" i="25" s="1"/>
  <c r="AZ489" i="25" s="1"/>
  <c r="AD489" i="25"/>
  <c r="AF489" i="25" s="1"/>
  <c r="AI489" i="25" s="1"/>
  <c r="W489" i="25"/>
  <c r="AR488" i="25"/>
  <c r="AU488" i="25" s="1"/>
  <c r="AZ488" i="25" s="1"/>
  <c r="AD488" i="25"/>
  <c r="AF488" i="25" s="1"/>
  <c r="AI488" i="25" s="1"/>
  <c r="W488" i="25"/>
  <c r="AR487" i="25"/>
  <c r="AU487" i="25" s="1"/>
  <c r="AZ487" i="25" s="1"/>
  <c r="AD487" i="25"/>
  <c r="AF487" i="25" s="1"/>
  <c r="AI487" i="25" s="1"/>
  <c r="W487" i="25"/>
  <c r="AR486" i="25"/>
  <c r="AU486" i="25" s="1"/>
  <c r="AZ486" i="25" s="1"/>
  <c r="AD486" i="25"/>
  <c r="AF486" i="25" s="1"/>
  <c r="AI486" i="25" s="1"/>
  <c r="W486" i="25"/>
  <c r="AR485" i="25"/>
  <c r="AU485" i="25" s="1"/>
  <c r="AZ485" i="25" s="1"/>
  <c r="AD485" i="25"/>
  <c r="AF485" i="25" s="1"/>
  <c r="AI485" i="25" s="1"/>
  <c r="W485" i="25"/>
  <c r="AR484" i="25"/>
  <c r="AU484" i="25" s="1"/>
  <c r="AZ484" i="25" s="1"/>
  <c r="AD484" i="25"/>
  <c r="AF484" i="25" s="1"/>
  <c r="AI484" i="25" s="1"/>
  <c r="W484" i="25"/>
  <c r="AR483" i="25"/>
  <c r="AU483" i="25" s="1"/>
  <c r="AZ483" i="25" s="1"/>
  <c r="AD483" i="25"/>
  <c r="AF483" i="25" s="1"/>
  <c r="AI483" i="25" s="1"/>
  <c r="W483" i="25"/>
  <c r="AR482" i="25"/>
  <c r="AU482" i="25" s="1"/>
  <c r="AZ482" i="25" s="1"/>
  <c r="AD482" i="25"/>
  <c r="AF482" i="25" s="1"/>
  <c r="AI482" i="25" s="1"/>
  <c r="W482" i="25"/>
  <c r="AR481" i="25"/>
  <c r="AU481" i="25" s="1"/>
  <c r="AZ481" i="25" s="1"/>
  <c r="AD481" i="25"/>
  <c r="AF481" i="25" s="1"/>
  <c r="AI481" i="25" s="1"/>
  <c r="W481" i="25"/>
  <c r="AR480" i="25"/>
  <c r="AU480" i="25" s="1"/>
  <c r="AZ480" i="25" s="1"/>
  <c r="AD480" i="25"/>
  <c r="AF480" i="25" s="1"/>
  <c r="AI480" i="25" s="1"/>
  <c r="W480" i="25"/>
  <c r="AR479" i="25"/>
  <c r="AU479" i="25" s="1"/>
  <c r="AZ479" i="25" s="1"/>
  <c r="AD479" i="25"/>
  <c r="AF479" i="25" s="1"/>
  <c r="AI479" i="25" s="1"/>
  <c r="W479" i="25"/>
  <c r="AR478" i="25"/>
  <c r="AU478" i="25" s="1"/>
  <c r="AZ478" i="25" s="1"/>
  <c r="AD478" i="25"/>
  <c r="AF478" i="25" s="1"/>
  <c r="AI478" i="25" s="1"/>
  <c r="W478" i="25"/>
  <c r="AR477" i="25"/>
  <c r="AU477" i="25" s="1"/>
  <c r="AZ477" i="25" s="1"/>
  <c r="AD477" i="25"/>
  <c r="AF477" i="25" s="1"/>
  <c r="AI477" i="25" s="1"/>
  <c r="W477" i="25"/>
  <c r="AR476" i="25"/>
  <c r="AU476" i="25" s="1"/>
  <c r="AZ476" i="25" s="1"/>
  <c r="AD476" i="25"/>
  <c r="AF476" i="25" s="1"/>
  <c r="AI476" i="25" s="1"/>
  <c r="W476" i="25"/>
  <c r="AR475" i="25"/>
  <c r="AU475" i="25" s="1"/>
  <c r="AZ475" i="25" s="1"/>
  <c r="AD475" i="25"/>
  <c r="AF475" i="25" s="1"/>
  <c r="AI475" i="25" s="1"/>
  <c r="W475" i="25"/>
  <c r="AR474" i="25"/>
  <c r="AU474" i="25" s="1"/>
  <c r="AZ474" i="25" s="1"/>
  <c r="AD474" i="25"/>
  <c r="AF474" i="25" s="1"/>
  <c r="AI474" i="25" s="1"/>
  <c r="W474" i="25"/>
  <c r="AR473" i="25"/>
  <c r="AU473" i="25" s="1"/>
  <c r="AZ473" i="25" s="1"/>
  <c r="AD473" i="25"/>
  <c r="AF473" i="25" s="1"/>
  <c r="AI473" i="25" s="1"/>
  <c r="W473" i="25"/>
  <c r="AR472" i="25"/>
  <c r="AU472" i="25" s="1"/>
  <c r="AZ472" i="25" s="1"/>
  <c r="AD472" i="25"/>
  <c r="AF472" i="25" s="1"/>
  <c r="AI472" i="25" s="1"/>
  <c r="W472" i="25"/>
  <c r="AR471" i="25"/>
  <c r="AU471" i="25" s="1"/>
  <c r="AZ471" i="25" s="1"/>
  <c r="AD471" i="25"/>
  <c r="AF471" i="25" s="1"/>
  <c r="AI471" i="25" s="1"/>
  <c r="W471" i="25"/>
  <c r="AR470" i="25"/>
  <c r="AU470" i="25" s="1"/>
  <c r="AZ470" i="25" s="1"/>
  <c r="AD470" i="25"/>
  <c r="AF470" i="25" s="1"/>
  <c r="AI470" i="25" s="1"/>
  <c r="W470" i="25"/>
  <c r="AR469" i="25"/>
  <c r="AU469" i="25" s="1"/>
  <c r="AZ469" i="25" s="1"/>
  <c r="AD469" i="25"/>
  <c r="AF469" i="25" s="1"/>
  <c r="AI469" i="25" s="1"/>
  <c r="W469" i="25"/>
  <c r="AR468" i="25"/>
  <c r="AU468" i="25" s="1"/>
  <c r="AZ468" i="25" s="1"/>
  <c r="AD468" i="25"/>
  <c r="AF468" i="25" s="1"/>
  <c r="AI468" i="25" s="1"/>
  <c r="W468" i="25"/>
  <c r="AR467" i="25"/>
  <c r="AU467" i="25" s="1"/>
  <c r="AZ467" i="25" s="1"/>
  <c r="AD467" i="25"/>
  <c r="AF467" i="25" s="1"/>
  <c r="AI467" i="25" s="1"/>
  <c r="W467" i="25"/>
  <c r="AR466" i="25"/>
  <c r="AU466" i="25" s="1"/>
  <c r="AZ466" i="25" s="1"/>
  <c r="AD466" i="25"/>
  <c r="AF466" i="25" s="1"/>
  <c r="AI466" i="25" s="1"/>
  <c r="W466" i="25"/>
  <c r="AR465" i="25"/>
  <c r="AU465" i="25" s="1"/>
  <c r="AZ465" i="25" s="1"/>
  <c r="AD465" i="25"/>
  <c r="AF465" i="25" s="1"/>
  <c r="AI465" i="25" s="1"/>
  <c r="W465" i="25"/>
  <c r="AR464" i="25"/>
  <c r="AU464" i="25" s="1"/>
  <c r="AZ464" i="25" s="1"/>
  <c r="AD464" i="25"/>
  <c r="AF464" i="25" s="1"/>
  <c r="AI464" i="25" s="1"/>
  <c r="W464" i="25"/>
  <c r="AR463" i="25"/>
  <c r="AU463" i="25" s="1"/>
  <c r="AZ463" i="25" s="1"/>
  <c r="AD463" i="25"/>
  <c r="AF463" i="25" s="1"/>
  <c r="AI463" i="25" s="1"/>
  <c r="W463" i="25"/>
  <c r="AR462" i="25"/>
  <c r="AU462" i="25" s="1"/>
  <c r="AZ462" i="25" s="1"/>
  <c r="AD462" i="25"/>
  <c r="AF462" i="25" s="1"/>
  <c r="AI462" i="25" s="1"/>
  <c r="W462" i="25"/>
  <c r="AR461" i="25"/>
  <c r="AU461" i="25" s="1"/>
  <c r="AZ461" i="25" s="1"/>
  <c r="AD461" i="25"/>
  <c r="AF461" i="25" s="1"/>
  <c r="AI461" i="25" s="1"/>
  <c r="W461" i="25"/>
  <c r="AR460" i="25"/>
  <c r="AU460" i="25" s="1"/>
  <c r="AZ460" i="25" s="1"/>
  <c r="AD460" i="25"/>
  <c r="AF460" i="25" s="1"/>
  <c r="AI460" i="25" s="1"/>
  <c r="W460" i="25"/>
  <c r="AR459" i="25"/>
  <c r="AU459" i="25" s="1"/>
  <c r="AZ459" i="25" s="1"/>
  <c r="AD459" i="25"/>
  <c r="AF459" i="25" s="1"/>
  <c r="AI459" i="25" s="1"/>
  <c r="W459" i="25"/>
  <c r="AR458" i="25"/>
  <c r="AU458" i="25" s="1"/>
  <c r="AZ458" i="25" s="1"/>
  <c r="AD458" i="25"/>
  <c r="AF458" i="25" s="1"/>
  <c r="AI458" i="25" s="1"/>
  <c r="W458" i="25"/>
  <c r="AR457" i="25"/>
  <c r="AU457" i="25" s="1"/>
  <c r="AZ457" i="25" s="1"/>
  <c r="AD457" i="25"/>
  <c r="AF457" i="25" s="1"/>
  <c r="AI457" i="25" s="1"/>
  <c r="W457" i="25"/>
  <c r="AR456" i="25"/>
  <c r="AU456" i="25" s="1"/>
  <c r="AZ456" i="25" s="1"/>
  <c r="AD456" i="25"/>
  <c r="AF456" i="25" s="1"/>
  <c r="AI456" i="25" s="1"/>
  <c r="W456" i="25"/>
  <c r="AR455" i="25"/>
  <c r="AU455" i="25" s="1"/>
  <c r="AZ455" i="25" s="1"/>
  <c r="AD455" i="25"/>
  <c r="AF455" i="25" s="1"/>
  <c r="AI455" i="25" s="1"/>
  <c r="W455" i="25"/>
  <c r="AR454" i="25"/>
  <c r="AU454" i="25" s="1"/>
  <c r="AZ454" i="25" s="1"/>
  <c r="AD454" i="25"/>
  <c r="AF454" i="25" s="1"/>
  <c r="AI454" i="25" s="1"/>
  <c r="W454" i="25"/>
  <c r="AR453" i="25"/>
  <c r="AU453" i="25" s="1"/>
  <c r="AZ453" i="25" s="1"/>
  <c r="AD453" i="25"/>
  <c r="AF453" i="25" s="1"/>
  <c r="AI453" i="25" s="1"/>
  <c r="W453" i="25"/>
  <c r="AR452" i="25"/>
  <c r="AU452" i="25" s="1"/>
  <c r="AZ452" i="25" s="1"/>
  <c r="AD452" i="25"/>
  <c r="AF452" i="25" s="1"/>
  <c r="AI452" i="25" s="1"/>
  <c r="W452" i="25"/>
  <c r="AR451" i="25"/>
  <c r="AU451" i="25" s="1"/>
  <c r="AZ451" i="25" s="1"/>
  <c r="AD451" i="25"/>
  <c r="AF451" i="25" s="1"/>
  <c r="AI451" i="25" s="1"/>
  <c r="W451" i="25"/>
  <c r="AR450" i="25"/>
  <c r="AU450" i="25" s="1"/>
  <c r="AZ450" i="25" s="1"/>
  <c r="AD450" i="25"/>
  <c r="AF450" i="25" s="1"/>
  <c r="AI450" i="25" s="1"/>
  <c r="W450" i="25"/>
  <c r="AR449" i="25"/>
  <c r="AU449" i="25" s="1"/>
  <c r="AZ449" i="25" s="1"/>
  <c r="AD449" i="25"/>
  <c r="AF449" i="25" s="1"/>
  <c r="AI449" i="25" s="1"/>
  <c r="W449" i="25"/>
  <c r="AR448" i="25"/>
  <c r="AU448" i="25" s="1"/>
  <c r="AZ448" i="25" s="1"/>
  <c r="AD448" i="25"/>
  <c r="AF448" i="25" s="1"/>
  <c r="AI448" i="25" s="1"/>
  <c r="W448" i="25"/>
  <c r="AR447" i="25"/>
  <c r="AU447" i="25" s="1"/>
  <c r="AZ447" i="25" s="1"/>
  <c r="AD447" i="25"/>
  <c r="AF447" i="25" s="1"/>
  <c r="AI447" i="25" s="1"/>
  <c r="W447" i="25"/>
  <c r="AR446" i="25"/>
  <c r="AU446" i="25" s="1"/>
  <c r="AZ446" i="25" s="1"/>
  <c r="AD446" i="25"/>
  <c r="AF446" i="25" s="1"/>
  <c r="AI446" i="25" s="1"/>
  <c r="W446" i="25"/>
  <c r="AR445" i="25"/>
  <c r="AU445" i="25" s="1"/>
  <c r="AZ445" i="25" s="1"/>
  <c r="AD445" i="25"/>
  <c r="AF445" i="25" s="1"/>
  <c r="AI445" i="25" s="1"/>
  <c r="W445" i="25"/>
  <c r="AR444" i="25"/>
  <c r="AU444" i="25" s="1"/>
  <c r="AZ444" i="25" s="1"/>
  <c r="AD444" i="25"/>
  <c r="AF444" i="25" s="1"/>
  <c r="AI444" i="25" s="1"/>
  <c r="W444" i="25"/>
  <c r="AR443" i="25"/>
  <c r="AU443" i="25" s="1"/>
  <c r="AZ443" i="25" s="1"/>
  <c r="AD443" i="25"/>
  <c r="AF443" i="25" s="1"/>
  <c r="AI443" i="25" s="1"/>
  <c r="W443" i="25"/>
  <c r="AR442" i="25"/>
  <c r="AU442" i="25" s="1"/>
  <c r="AZ442" i="25" s="1"/>
  <c r="AD442" i="25"/>
  <c r="AF442" i="25" s="1"/>
  <c r="AI442" i="25" s="1"/>
  <c r="W442" i="25"/>
  <c r="AR441" i="25"/>
  <c r="AU441" i="25" s="1"/>
  <c r="AZ441" i="25" s="1"/>
  <c r="AD441" i="25"/>
  <c r="AF441" i="25" s="1"/>
  <c r="AI441" i="25" s="1"/>
  <c r="W441" i="25"/>
  <c r="AR440" i="25"/>
  <c r="AU440" i="25" s="1"/>
  <c r="AZ440" i="25" s="1"/>
  <c r="AD440" i="25"/>
  <c r="AF440" i="25" s="1"/>
  <c r="AI440" i="25" s="1"/>
  <c r="W440" i="25"/>
  <c r="AR439" i="25"/>
  <c r="AU439" i="25" s="1"/>
  <c r="AZ439" i="25" s="1"/>
  <c r="AD439" i="25"/>
  <c r="AF439" i="25" s="1"/>
  <c r="AI439" i="25" s="1"/>
  <c r="W439" i="25"/>
  <c r="AR438" i="25"/>
  <c r="AU438" i="25" s="1"/>
  <c r="AZ438" i="25" s="1"/>
  <c r="AD438" i="25"/>
  <c r="AF438" i="25" s="1"/>
  <c r="AI438" i="25" s="1"/>
  <c r="W438" i="25"/>
  <c r="AR437" i="25"/>
  <c r="AU437" i="25" s="1"/>
  <c r="AZ437" i="25" s="1"/>
  <c r="AD437" i="25"/>
  <c r="AF437" i="25" s="1"/>
  <c r="AI437" i="25" s="1"/>
  <c r="W437" i="25"/>
  <c r="AR436" i="25"/>
  <c r="AU436" i="25" s="1"/>
  <c r="AZ436" i="25" s="1"/>
  <c r="AD436" i="25"/>
  <c r="AF436" i="25" s="1"/>
  <c r="AI436" i="25" s="1"/>
  <c r="W436" i="25"/>
  <c r="AR435" i="25"/>
  <c r="AU435" i="25" s="1"/>
  <c r="AZ435" i="25" s="1"/>
  <c r="AD435" i="25"/>
  <c r="AF435" i="25" s="1"/>
  <c r="AI435" i="25" s="1"/>
  <c r="W435" i="25"/>
  <c r="AR434" i="25"/>
  <c r="AU434" i="25" s="1"/>
  <c r="AZ434" i="25" s="1"/>
  <c r="AD434" i="25"/>
  <c r="AF434" i="25" s="1"/>
  <c r="AI434" i="25" s="1"/>
  <c r="W434" i="25"/>
  <c r="AR433" i="25"/>
  <c r="AU433" i="25" s="1"/>
  <c r="AZ433" i="25" s="1"/>
  <c r="AD433" i="25"/>
  <c r="AF433" i="25" s="1"/>
  <c r="AI433" i="25" s="1"/>
  <c r="W433" i="25"/>
  <c r="AR432" i="25"/>
  <c r="AU432" i="25" s="1"/>
  <c r="AZ432" i="25" s="1"/>
  <c r="AD432" i="25"/>
  <c r="AF432" i="25" s="1"/>
  <c r="AI432" i="25" s="1"/>
  <c r="W432" i="25"/>
  <c r="AR431" i="25"/>
  <c r="AU431" i="25" s="1"/>
  <c r="AZ431" i="25" s="1"/>
  <c r="AD431" i="25"/>
  <c r="AF431" i="25" s="1"/>
  <c r="AI431" i="25" s="1"/>
  <c r="W431" i="25"/>
  <c r="AR430" i="25"/>
  <c r="AU430" i="25" s="1"/>
  <c r="AZ430" i="25" s="1"/>
  <c r="AD430" i="25"/>
  <c r="AF430" i="25" s="1"/>
  <c r="AI430" i="25" s="1"/>
  <c r="W430" i="25"/>
  <c r="AR429" i="25"/>
  <c r="AU429" i="25" s="1"/>
  <c r="AZ429" i="25" s="1"/>
  <c r="AD429" i="25"/>
  <c r="AF429" i="25" s="1"/>
  <c r="AI429" i="25" s="1"/>
  <c r="W429" i="25"/>
  <c r="AR428" i="25"/>
  <c r="AU428" i="25" s="1"/>
  <c r="AZ428" i="25" s="1"/>
  <c r="AD428" i="25"/>
  <c r="AF428" i="25" s="1"/>
  <c r="AI428" i="25" s="1"/>
  <c r="W428" i="25"/>
  <c r="AR427" i="25"/>
  <c r="AU427" i="25" s="1"/>
  <c r="AZ427" i="25" s="1"/>
  <c r="AD427" i="25"/>
  <c r="AF427" i="25" s="1"/>
  <c r="AI427" i="25" s="1"/>
  <c r="W427" i="25"/>
  <c r="AP426" i="25"/>
  <c r="AR426" i="25" s="1"/>
  <c r="AU426" i="25" s="1"/>
  <c r="AZ426" i="25" s="1"/>
  <c r="AF426" i="25"/>
  <c r="AI426" i="25" s="1"/>
  <c r="AD426" i="25"/>
  <c r="W426" i="25"/>
  <c r="AP425" i="25"/>
  <c r="AR425" i="25" s="1"/>
  <c r="AU425" i="25" s="1"/>
  <c r="AZ425" i="25" s="1"/>
  <c r="AD425" i="25"/>
  <c r="AF425" i="25" s="1"/>
  <c r="AI425" i="25" s="1"/>
  <c r="W425" i="25"/>
  <c r="AP424" i="25"/>
  <c r="AR424" i="25" s="1"/>
  <c r="AU424" i="25" s="1"/>
  <c r="AZ424" i="25" s="1"/>
  <c r="AD424" i="25"/>
  <c r="AF424" i="25" s="1"/>
  <c r="AI424" i="25" s="1"/>
  <c r="W424" i="25"/>
  <c r="AP423" i="25"/>
  <c r="AR423" i="25" s="1"/>
  <c r="AU423" i="25" s="1"/>
  <c r="AZ423" i="25" s="1"/>
  <c r="AD423" i="25"/>
  <c r="AF423" i="25" s="1"/>
  <c r="AI423" i="25" s="1"/>
  <c r="W423" i="25"/>
  <c r="AP422" i="25"/>
  <c r="AR422" i="25" s="1"/>
  <c r="AU422" i="25" s="1"/>
  <c r="AZ422" i="25" s="1"/>
  <c r="AF422" i="25"/>
  <c r="AI422" i="25" s="1"/>
  <c r="AD422" i="25"/>
  <c r="W422" i="25"/>
  <c r="AP421" i="25"/>
  <c r="AR421" i="25" s="1"/>
  <c r="AU421" i="25" s="1"/>
  <c r="AZ421" i="25" s="1"/>
  <c r="AD421" i="25"/>
  <c r="AF421" i="25" s="1"/>
  <c r="AI421" i="25" s="1"/>
  <c r="W421" i="25"/>
  <c r="AP420" i="25"/>
  <c r="AR420" i="25" s="1"/>
  <c r="AU420" i="25" s="1"/>
  <c r="AZ420" i="25" s="1"/>
  <c r="AD420" i="25"/>
  <c r="AF420" i="25" s="1"/>
  <c r="AI420" i="25" s="1"/>
  <c r="W420" i="25"/>
  <c r="AP419" i="25"/>
  <c r="AR419" i="25" s="1"/>
  <c r="AU419" i="25" s="1"/>
  <c r="AZ419" i="25" s="1"/>
  <c r="AD419" i="25"/>
  <c r="AF419" i="25" s="1"/>
  <c r="AI419" i="25" s="1"/>
  <c r="W419" i="25"/>
  <c r="AP418" i="25"/>
  <c r="AR418" i="25" s="1"/>
  <c r="AU418" i="25" s="1"/>
  <c r="AZ418" i="25" s="1"/>
  <c r="AF418" i="25"/>
  <c r="AI418" i="25" s="1"/>
  <c r="AD418" i="25"/>
  <c r="W418" i="25"/>
  <c r="AP417" i="25"/>
  <c r="AR417" i="25" s="1"/>
  <c r="AU417" i="25" s="1"/>
  <c r="AZ417" i="25" s="1"/>
  <c r="AD417" i="25"/>
  <c r="AF417" i="25" s="1"/>
  <c r="AI417" i="25" s="1"/>
  <c r="W417" i="25"/>
  <c r="AP416" i="25"/>
  <c r="AR416" i="25" s="1"/>
  <c r="AU416" i="25" s="1"/>
  <c r="AZ416" i="25" s="1"/>
  <c r="AD416" i="25"/>
  <c r="AF416" i="25" s="1"/>
  <c r="AI416" i="25" s="1"/>
  <c r="W416" i="25"/>
  <c r="AP415" i="25"/>
  <c r="AR415" i="25" s="1"/>
  <c r="AU415" i="25" s="1"/>
  <c r="AZ415" i="25" s="1"/>
  <c r="AD415" i="25"/>
  <c r="AF415" i="25" s="1"/>
  <c r="AI415" i="25" s="1"/>
  <c r="W415" i="25"/>
  <c r="AP414" i="25"/>
  <c r="AR414" i="25" s="1"/>
  <c r="AU414" i="25" s="1"/>
  <c r="AZ414" i="25" s="1"/>
  <c r="AF414" i="25"/>
  <c r="AI414" i="25" s="1"/>
  <c r="AD414" i="25"/>
  <c r="W414" i="25"/>
  <c r="AP413" i="25"/>
  <c r="AR413" i="25" s="1"/>
  <c r="AU413" i="25" s="1"/>
  <c r="AZ413" i="25" s="1"/>
  <c r="AD413" i="25"/>
  <c r="AF413" i="25" s="1"/>
  <c r="AI413" i="25" s="1"/>
  <c r="W413" i="25"/>
  <c r="AP412" i="25"/>
  <c r="AR412" i="25" s="1"/>
  <c r="AU412" i="25" s="1"/>
  <c r="AZ412" i="25" s="1"/>
  <c r="AD412" i="25"/>
  <c r="AF412" i="25" s="1"/>
  <c r="AI412" i="25" s="1"/>
  <c r="W412" i="25"/>
  <c r="AP411" i="25"/>
  <c r="AR411" i="25" s="1"/>
  <c r="AU411" i="25" s="1"/>
  <c r="AZ411" i="25" s="1"/>
  <c r="AD411" i="25"/>
  <c r="AF411" i="25" s="1"/>
  <c r="AI411" i="25" s="1"/>
  <c r="W411" i="25"/>
  <c r="AP410" i="25"/>
  <c r="AR410" i="25" s="1"/>
  <c r="AU410" i="25" s="1"/>
  <c r="AZ410" i="25" s="1"/>
  <c r="AF410" i="25"/>
  <c r="AI410" i="25" s="1"/>
  <c r="AD410" i="25"/>
  <c r="W410" i="25"/>
  <c r="AP409" i="25"/>
  <c r="AR409" i="25" s="1"/>
  <c r="AU409" i="25" s="1"/>
  <c r="AZ409" i="25" s="1"/>
  <c r="AD409" i="25"/>
  <c r="AF409" i="25" s="1"/>
  <c r="AI409" i="25" s="1"/>
  <c r="W409" i="25"/>
  <c r="AP408" i="25"/>
  <c r="AR408" i="25" s="1"/>
  <c r="AU408" i="25" s="1"/>
  <c r="AZ408" i="25" s="1"/>
  <c r="AD408" i="25"/>
  <c r="AF408" i="25" s="1"/>
  <c r="AI408" i="25" s="1"/>
  <c r="W408" i="25"/>
  <c r="AP407" i="25"/>
  <c r="AR407" i="25" s="1"/>
  <c r="AU407" i="25" s="1"/>
  <c r="AZ407" i="25" s="1"/>
  <c r="AD407" i="25"/>
  <c r="AF407" i="25" s="1"/>
  <c r="AI407" i="25" s="1"/>
  <c r="W407" i="25"/>
  <c r="AP406" i="25"/>
  <c r="AR406" i="25" s="1"/>
  <c r="AU406" i="25" s="1"/>
  <c r="AZ406" i="25" s="1"/>
  <c r="AF406" i="25"/>
  <c r="AI406" i="25" s="1"/>
  <c r="AD406" i="25"/>
  <c r="W406" i="25"/>
  <c r="AP405" i="25"/>
  <c r="AR405" i="25" s="1"/>
  <c r="AU405" i="25" s="1"/>
  <c r="AZ405" i="25" s="1"/>
  <c r="AD405" i="25"/>
  <c r="AF405" i="25" s="1"/>
  <c r="AI405" i="25" s="1"/>
  <c r="W405" i="25"/>
  <c r="AP404" i="25"/>
  <c r="AR404" i="25" s="1"/>
  <c r="AU404" i="25" s="1"/>
  <c r="AZ404" i="25" s="1"/>
  <c r="AD404" i="25"/>
  <c r="AF404" i="25" s="1"/>
  <c r="AI404" i="25" s="1"/>
  <c r="W404" i="25"/>
  <c r="AP403" i="25"/>
  <c r="AR403" i="25" s="1"/>
  <c r="AU403" i="25" s="1"/>
  <c r="AZ403" i="25" s="1"/>
  <c r="AD403" i="25"/>
  <c r="AF403" i="25" s="1"/>
  <c r="AI403" i="25" s="1"/>
  <c r="W403" i="25"/>
  <c r="AP402" i="25"/>
  <c r="AR402" i="25" s="1"/>
  <c r="AU402" i="25" s="1"/>
  <c r="AZ402" i="25" s="1"/>
  <c r="AF402" i="25"/>
  <c r="AI402" i="25" s="1"/>
  <c r="AD402" i="25"/>
  <c r="W402" i="25"/>
  <c r="AP401" i="25"/>
  <c r="AR401" i="25" s="1"/>
  <c r="AU401" i="25" s="1"/>
  <c r="AZ401" i="25" s="1"/>
  <c r="AD401" i="25"/>
  <c r="AF401" i="25" s="1"/>
  <c r="AI401" i="25" s="1"/>
  <c r="W401" i="25"/>
  <c r="AP400" i="25"/>
  <c r="AR400" i="25" s="1"/>
  <c r="AU400" i="25" s="1"/>
  <c r="AZ400" i="25" s="1"/>
  <c r="AD400" i="25"/>
  <c r="AF400" i="25" s="1"/>
  <c r="AI400" i="25" s="1"/>
  <c r="W400" i="25"/>
  <c r="AP399" i="25"/>
  <c r="AR399" i="25" s="1"/>
  <c r="AU399" i="25" s="1"/>
  <c r="AZ399" i="25" s="1"/>
  <c r="AD399" i="25"/>
  <c r="AF399" i="25" s="1"/>
  <c r="AI399" i="25" s="1"/>
  <c r="W399" i="25"/>
  <c r="AP398" i="25"/>
  <c r="AR398" i="25" s="1"/>
  <c r="AU398" i="25" s="1"/>
  <c r="AZ398" i="25" s="1"/>
  <c r="AF398" i="25"/>
  <c r="AI398" i="25" s="1"/>
  <c r="AD398" i="25"/>
  <c r="W398" i="25"/>
  <c r="AP397" i="25"/>
  <c r="AR397" i="25" s="1"/>
  <c r="AU397" i="25" s="1"/>
  <c r="AZ397" i="25" s="1"/>
  <c r="AD397" i="25"/>
  <c r="AF397" i="25" s="1"/>
  <c r="AI397" i="25" s="1"/>
  <c r="W397" i="25"/>
  <c r="AP396" i="25"/>
  <c r="AR396" i="25" s="1"/>
  <c r="AU396" i="25" s="1"/>
  <c r="AZ396" i="25" s="1"/>
  <c r="AD396" i="25"/>
  <c r="AF396" i="25" s="1"/>
  <c r="AI396" i="25" s="1"/>
  <c r="W396" i="25"/>
  <c r="AP395" i="25"/>
  <c r="AR395" i="25" s="1"/>
  <c r="AU395" i="25" s="1"/>
  <c r="AZ395" i="25" s="1"/>
  <c r="AD395" i="25"/>
  <c r="AF395" i="25" s="1"/>
  <c r="AI395" i="25" s="1"/>
  <c r="W395" i="25"/>
  <c r="AP394" i="25"/>
  <c r="AR394" i="25" s="1"/>
  <c r="AU394" i="25" s="1"/>
  <c r="AZ394" i="25" s="1"/>
  <c r="AF394" i="25"/>
  <c r="AI394" i="25" s="1"/>
  <c r="AD394" i="25"/>
  <c r="W394" i="25"/>
  <c r="AP393" i="25"/>
  <c r="AR393" i="25" s="1"/>
  <c r="AU393" i="25" s="1"/>
  <c r="AZ393" i="25" s="1"/>
  <c r="AD393" i="25"/>
  <c r="AF393" i="25" s="1"/>
  <c r="AI393" i="25" s="1"/>
  <c r="W393" i="25"/>
  <c r="AP392" i="25"/>
  <c r="AR392" i="25" s="1"/>
  <c r="AU392" i="25" s="1"/>
  <c r="AZ392" i="25" s="1"/>
  <c r="AD392" i="25"/>
  <c r="AF392" i="25" s="1"/>
  <c r="AI392" i="25" s="1"/>
  <c r="W392" i="25"/>
  <c r="AP391" i="25"/>
  <c r="AR391" i="25" s="1"/>
  <c r="AU391" i="25" s="1"/>
  <c r="AZ391" i="25" s="1"/>
  <c r="AD391" i="25"/>
  <c r="AF391" i="25" s="1"/>
  <c r="AI391" i="25" s="1"/>
  <c r="W391" i="25"/>
  <c r="AP390" i="25"/>
  <c r="AR390" i="25" s="1"/>
  <c r="AU390" i="25" s="1"/>
  <c r="AZ390" i="25" s="1"/>
  <c r="AF390" i="25"/>
  <c r="AI390" i="25" s="1"/>
  <c r="AD390" i="25"/>
  <c r="W390" i="25"/>
  <c r="AP389" i="25"/>
  <c r="AR389" i="25" s="1"/>
  <c r="AU389" i="25" s="1"/>
  <c r="AZ389" i="25" s="1"/>
  <c r="AD389" i="25"/>
  <c r="AF389" i="25" s="1"/>
  <c r="AI389" i="25" s="1"/>
  <c r="W389" i="25"/>
  <c r="AP388" i="25"/>
  <c r="AR388" i="25" s="1"/>
  <c r="AU388" i="25" s="1"/>
  <c r="AZ388" i="25" s="1"/>
  <c r="AD388" i="25"/>
  <c r="AF388" i="25" s="1"/>
  <c r="AI388" i="25" s="1"/>
  <c r="W388" i="25"/>
  <c r="AP387" i="25"/>
  <c r="AR387" i="25" s="1"/>
  <c r="AU387" i="25" s="1"/>
  <c r="AZ387" i="25" s="1"/>
  <c r="AD387" i="25"/>
  <c r="AF387" i="25" s="1"/>
  <c r="AI387" i="25" s="1"/>
  <c r="W387" i="25"/>
  <c r="AP386" i="25"/>
  <c r="AR386" i="25" s="1"/>
  <c r="AU386" i="25" s="1"/>
  <c r="AZ386" i="25" s="1"/>
  <c r="AF386" i="25"/>
  <c r="AI386" i="25" s="1"/>
  <c r="AD386" i="25"/>
  <c r="W386" i="25"/>
  <c r="AP385" i="25"/>
  <c r="AR385" i="25" s="1"/>
  <c r="AU385" i="25" s="1"/>
  <c r="AZ385" i="25" s="1"/>
  <c r="AD385" i="25"/>
  <c r="AF385" i="25" s="1"/>
  <c r="AI385" i="25" s="1"/>
  <c r="W385" i="25"/>
  <c r="AP384" i="25"/>
  <c r="AR384" i="25" s="1"/>
  <c r="AU384" i="25" s="1"/>
  <c r="AZ384" i="25" s="1"/>
  <c r="AD384" i="25"/>
  <c r="AF384" i="25" s="1"/>
  <c r="AI384" i="25" s="1"/>
  <c r="W384" i="25"/>
  <c r="AP383" i="25"/>
  <c r="AR383" i="25" s="1"/>
  <c r="AU383" i="25" s="1"/>
  <c r="AZ383" i="25" s="1"/>
  <c r="AD383" i="25"/>
  <c r="AF383" i="25" s="1"/>
  <c r="AI383" i="25" s="1"/>
  <c r="W383" i="25"/>
  <c r="AP382" i="25"/>
  <c r="AR382" i="25" s="1"/>
  <c r="AU382" i="25" s="1"/>
  <c r="AZ382" i="25" s="1"/>
  <c r="AF382" i="25"/>
  <c r="AI382" i="25" s="1"/>
  <c r="AD382" i="25"/>
  <c r="W382" i="25"/>
  <c r="AP381" i="25"/>
  <c r="AR381" i="25" s="1"/>
  <c r="AU381" i="25" s="1"/>
  <c r="AZ381" i="25" s="1"/>
  <c r="AD381" i="25"/>
  <c r="AF381" i="25" s="1"/>
  <c r="AI381" i="25" s="1"/>
  <c r="W381" i="25"/>
  <c r="AP380" i="25"/>
  <c r="AR380" i="25" s="1"/>
  <c r="AU380" i="25" s="1"/>
  <c r="AZ380" i="25" s="1"/>
  <c r="AD380" i="25"/>
  <c r="AF380" i="25" s="1"/>
  <c r="AI380" i="25" s="1"/>
  <c r="W380" i="25"/>
  <c r="AP379" i="25"/>
  <c r="AR379" i="25" s="1"/>
  <c r="AU379" i="25" s="1"/>
  <c r="AZ379" i="25" s="1"/>
  <c r="AD379" i="25"/>
  <c r="AF379" i="25" s="1"/>
  <c r="AI379" i="25" s="1"/>
  <c r="W379" i="25"/>
  <c r="AP378" i="25"/>
  <c r="AR378" i="25" s="1"/>
  <c r="AU378" i="25" s="1"/>
  <c r="AZ378" i="25" s="1"/>
  <c r="AF378" i="25"/>
  <c r="AI378" i="25" s="1"/>
  <c r="AD378" i="25"/>
  <c r="W378" i="25"/>
  <c r="AP377" i="25"/>
  <c r="AR377" i="25" s="1"/>
  <c r="AU377" i="25" s="1"/>
  <c r="AZ377" i="25" s="1"/>
  <c r="AD377" i="25"/>
  <c r="AF377" i="25" s="1"/>
  <c r="AI377" i="25" s="1"/>
  <c r="W377" i="25"/>
  <c r="AP376" i="25"/>
  <c r="AR376" i="25" s="1"/>
  <c r="AU376" i="25" s="1"/>
  <c r="AZ376" i="25" s="1"/>
  <c r="AD376" i="25"/>
  <c r="AF376" i="25" s="1"/>
  <c r="AI376" i="25" s="1"/>
  <c r="W376" i="25"/>
  <c r="AP375" i="25"/>
  <c r="AR375" i="25" s="1"/>
  <c r="AU375" i="25" s="1"/>
  <c r="AZ375" i="25" s="1"/>
  <c r="AD375" i="25"/>
  <c r="AF375" i="25" s="1"/>
  <c r="AI375" i="25" s="1"/>
  <c r="W375" i="25"/>
  <c r="AP374" i="25"/>
  <c r="AR374" i="25" s="1"/>
  <c r="AU374" i="25" s="1"/>
  <c r="AZ374" i="25" s="1"/>
  <c r="AF374" i="25"/>
  <c r="AI374" i="25" s="1"/>
  <c r="AD374" i="25"/>
  <c r="W374" i="25"/>
  <c r="AP373" i="25"/>
  <c r="AR373" i="25" s="1"/>
  <c r="AU373" i="25" s="1"/>
  <c r="AZ373" i="25" s="1"/>
  <c r="AD373" i="25"/>
  <c r="AF373" i="25" s="1"/>
  <c r="AI373" i="25" s="1"/>
  <c r="W373" i="25"/>
  <c r="AP372" i="25"/>
  <c r="AR372" i="25" s="1"/>
  <c r="AU372" i="25" s="1"/>
  <c r="AZ372" i="25" s="1"/>
  <c r="AD372" i="25"/>
  <c r="AF372" i="25" s="1"/>
  <c r="AI372" i="25" s="1"/>
  <c r="W372" i="25"/>
  <c r="AP371" i="25"/>
  <c r="AR371" i="25" s="1"/>
  <c r="AU371" i="25" s="1"/>
  <c r="AZ371" i="25" s="1"/>
  <c r="AD371" i="25"/>
  <c r="AF371" i="25" s="1"/>
  <c r="AI371" i="25" s="1"/>
  <c r="W371" i="25"/>
  <c r="AP370" i="25"/>
  <c r="AR370" i="25" s="1"/>
  <c r="AU370" i="25" s="1"/>
  <c r="AZ370" i="25" s="1"/>
  <c r="AF370" i="25"/>
  <c r="AI370" i="25" s="1"/>
  <c r="AD370" i="25"/>
  <c r="W370" i="25"/>
  <c r="AP369" i="25"/>
  <c r="AR369" i="25" s="1"/>
  <c r="AU369" i="25" s="1"/>
  <c r="AZ369" i="25" s="1"/>
  <c r="AD369" i="25"/>
  <c r="AF369" i="25" s="1"/>
  <c r="AI369" i="25" s="1"/>
  <c r="W369" i="25"/>
  <c r="AP368" i="25"/>
  <c r="AR368" i="25" s="1"/>
  <c r="AU368" i="25" s="1"/>
  <c r="AZ368" i="25" s="1"/>
  <c r="AD368" i="25"/>
  <c r="AF368" i="25" s="1"/>
  <c r="AI368" i="25" s="1"/>
  <c r="W368" i="25"/>
  <c r="AP367" i="25"/>
  <c r="AR367" i="25" s="1"/>
  <c r="AU367" i="25" s="1"/>
  <c r="AZ367" i="25" s="1"/>
  <c r="AD367" i="25"/>
  <c r="AF367" i="25" s="1"/>
  <c r="AI367" i="25" s="1"/>
  <c r="W367" i="25"/>
  <c r="AP366" i="25"/>
  <c r="AR366" i="25" s="1"/>
  <c r="AU366" i="25" s="1"/>
  <c r="AZ366" i="25" s="1"/>
  <c r="AF366" i="25"/>
  <c r="AI366" i="25" s="1"/>
  <c r="AD366" i="25"/>
  <c r="W366" i="25"/>
  <c r="AP365" i="25"/>
  <c r="AR365" i="25" s="1"/>
  <c r="AU365" i="25" s="1"/>
  <c r="AZ365" i="25" s="1"/>
  <c r="AD365" i="25"/>
  <c r="AF365" i="25" s="1"/>
  <c r="AI365" i="25" s="1"/>
  <c r="W365" i="25"/>
  <c r="AP364" i="25"/>
  <c r="AR364" i="25" s="1"/>
  <c r="AU364" i="25" s="1"/>
  <c r="AZ364" i="25" s="1"/>
  <c r="AD364" i="25"/>
  <c r="AF364" i="25" s="1"/>
  <c r="AI364" i="25" s="1"/>
  <c r="W364" i="25"/>
  <c r="AP363" i="25"/>
  <c r="AR363" i="25" s="1"/>
  <c r="AU363" i="25" s="1"/>
  <c r="AZ363" i="25" s="1"/>
  <c r="AD363" i="25"/>
  <c r="AF363" i="25" s="1"/>
  <c r="AI363" i="25" s="1"/>
  <c r="W363" i="25"/>
  <c r="AP362" i="25"/>
  <c r="AR362" i="25" s="1"/>
  <c r="AU362" i="25" s="1"/>
  <c r="AZ362" i="25" s="1"/>
  <c r="AF362" i="25"/>
  <c r="AI362" i="25" s="1"/>
  <c r="AD362" i="25"/>
  <c r="W362" i="25"/>
  <c r="AP361" i="25"/>
  <c r="AR361" i="25" s="1"/>
  <c r="AU361" i="25" s="1"/>
  <c r="AZ361" i="25" s="1"/>
  <c r="AD361" i="25"/>
  <c r="AF361" i="25" s="1"/>
  <c r="AI361" i="25" s="1"/>
  <c r="W361" i="25"/>
  <c r="AP360" i="25"/>
  <c r="AR360" i="25" s="1"/>
  <c r="AU360" i="25" s="1"/>
  <c r="AZ360" i="25" s="1"/>
  <c r="AD360" i="25"/>
  <c r="AF360" i="25" s="1"/>
  <c r="AI360" i="25" s="1"/>
  <c r="W360" i="25"/>
  <c r="AZ359" i="25"/>
  <c r="AP359" i="25"/>
  <c r="AR359" i="25" s="1"/>
  <c r="AU359" i="25" s="1"/>
  <c r="AD359" i="25"/>
  <c r="AF359" i="25" s="1"/>
  <c r="AI359" i="25" s="1"/>
  <c r="W359" i="25"/>
  <c r="AP358" i="25"/>
  <c r="AR358" i="25" s="1"/>
  <c r="AU358" i="25" s="1"/>
  <c r="AZ358" i="25" s="1"/>
  <c r="AD358" i="25"/>
  <c r="AF358" i="25" s="1"/>
  <c r="AI358" i="25" s="1"/>
  <c r="W358" i="25"/>
  <c r="AR357" i="25"/>
  <c r="AU357" i="25" s="1"/>
  <c r="AZ357" i="25" s="1"/>
  <c r="AP357" i="25"/>
  <c r="AD357" i="25"/>
  <c r="AF357" i="25" s="1"/>
  <c r="AI357" i="25" s="1"/>
  <c r="W357" i="25"/>
  <c r="AP356" i="25"/>
  <c r="AR356" i="25" s="1"/>
  <c r="AU356" i="25" s="1"/>
  <c r="AZ356" i="25" s="1"/>
  <c r="AD356" i="25"/>
  <c r="AF356" i="25" s="1"/>
  <c r="AI356" i="25" s="1"/>
  <c r="W356" i="25"/>
  <c r="AP355" i="25"/>
  <c r="AR355" i="25" s="1"/>
  <c r="AU355" i="25" s="1"/>
  <c r="AZ355" i="25" s="1"/>
  <c r="AD355" i="25"/>
  <c r="AF355" i="25" s="1"/>
  <c r="AI355" i="25" s="1"/>
  <c r="W355" i="25"/>
  <c r="AP354" i="25"/>
  <c r="AR354" i="25" s="1"/>
  <c r="AU354" i="25" s="1"/>
  <c r="AZ354" i="25" s="1"/>
  <c r="AD354" i="25"/>
  <c r="AF354" i="25" s="1"/>
  <c r="AI354" i="25" s="1"/>
  <c r="W354" i="25"/>
  <c r="AR353" i="25"/>
  <c r="AU353" i="25" s="1"/>
  <c r="AZ353" i="25" s="1"/>
  <c r="AP353" i="25"/>
  <c r="AD353" i="25"/>
  <c r="AF353" i="25" s="1"/>
  <c r="AI353" i="25" s="1"/>
  <c r="W353" i="25"/>
  <c r="AP352" i="25"/>
  <c r="AR352" i="25" s="1"/>
  <c r="AU352" i="25" s="1"/>
  <c r="AZ352" i="25" s="1"/>
  <c r="AD352" i="25"/>
  <c r="AF352" i="25" s="1"/>
  <c r="AI352" i="25" s="1"/>
  <c r="W352" i="25"/>
  <c r="AP351" i="25"/>
  <c r="AR351" i="25" s="1"/>
  <c r="AU351" i="25" s="1"/>
  <c r="AZ351" i="25" s="1"/>
  <c r="AD351" i="25"/>
  <c r="AF351" i="25" s="1"/>
  <c r="AI351" i="25" s="1"/>
  <c r="W351" i="25"/>
  <c r="AP350" i="25"/>
  <c r="AR350" i="25" s="1"/>
  <c r="AU350" i="25" s="1"/>
  <c r="AZ350" i="25" s="1"/>
  <c r="AF350" i="25"/>
  <c r="AI350" i="25" s="1"/>
  <c r="AD350" i="25"/>
  <c r="W350" i="25"/>
  <c r="AP349" i="25"/>
  <c r="AR349" i="25" s="1"/>
  <c r="AU349" i="25" s="1"/>
  <c r="AZ349" i="25" s="1"/>
  <c r="AD349" i="25"/>
  <c r="AF349" i="25" s="1"/>
  <c r="AI349" i="25" s="1"/>
  <c r="W349" i="25"/>
  <c r="AP348" i="25"/>
  <c r="AR348" i="25" s="1"/>
  <c r="AU348" i="25" s="1"/>
  <c r="AZ348" i="25" s="1"/>
  <c r="AD348" i="25"/>
  <c r="AF348" i="25" s="1"/>
  <c r="AI348" i="25" s="1"/>
  <c r="W348" i="25"/>
  <c r="AP347" i="25"/>
  <c r="AR347" i="25" s="1"/>
  <c r="AU347" i="25" s="1"/>
  <c r="AZ347" i="25" s="1"/>
  <c r="AD347" i="25"/>
  <c r="AF347" i="25" s="1"/>
  <c r="AI347" i="25" s="1"/>
  <c r="W347" i="25"/>
  <c r="AP346" i="25"/>
  <c r="AR346" i="25" s="1"/>
  <c r="AU346" i="25" s="1"/>
  <c r="AZ346" i="25" s="1"/>
  <c r="AF346" i="25"/>
  <c r="AI346" i="25" s="1"/>
  <c r="AD346" i="25"/>
  <c r="W346" i="25"/>
  <c r="AP345" i="25"/>
  <c r="AR345" i="25" s="1"/>
  <c r="AU345" i="25" s="1"/>
  <c r="AZ345" i="25" s="1"/>
  <c r="AD345" i="25"/>
  <c r="AF345" i="25" s="1"/>
  <c r="AI345" i="25" s="1"/>
  <c r="W345" i="25"/>
  <c r="AP344" i="25"/>
  <c r="AR344" i="25" s="1"/>
  <c r="AU344" i="25" s="1"/>
  <c r="AZ344" i="25" s="1"/>
  <c r="AD344" i="25"/>
  <c r="AF344" i="25" s="1"/>
  <c r="AI344" i="25" s="1"/>
  <c r="W344" i="25"/>
  <c r="AZ343" i="25"/>
  <c r="AP343" i="25"/>
  <c r="AR343" i="25" s="1"/>
  <c r="AU343" i="25" s="1"/>
  <c r="AD343" i="25"/>
  <c r="AF343" i="25" s="1"/>
  <c r="AI343" i="25" s="1"/>
  <c r="W343" i="25"/>
  <c r="AP342" i="25"/>
  <c r="AR342" i="25" s="1"/>
  <c r="AU342" i="25" s="1"/>
  <c r="AZ342" i="25" s="1"/>
  <c r="AD342" i="25"/>
  <c r="AF342" i="25" s="1"/>
  <c r="AI342" i="25" s="1"/>
  <c r="W342" i="25"/>
  <c r="AR341" i="25"/>
  <c r="AU341" i="25" s="1"/>
  <c r="AZ341" i="25" s="1"/>
  <c r="AP341" i="25"/>
  <c r="AD341" i="25"/>
  <c r="AF341" i="25" s="1"/>
  <c r="AI341" i="25" s="1"/>
  <c r="W341" i="25"/>
  <c r="AP340" i="25"/>
  <c r="AR340" i="25" s="1"/>
  <c r="AU340" i="25" s="1"/>
  <c r="AZ340" i="25" s="1"/>
  <c r="AD340" i="25"/>
  <c r="AF340" i="25" s="1"/>
  <c r="AI340" i="25" s="1"/>
  <c r="W340" i="25"/>
  <c r="AP339" i="25"/>
  <c r="AR339" i="25" s="1"/>
  <c r="AU339" i="25" s="1"/>
  <c r="AZ339" i="25" s="1"/>
  <c r="AD339" i="25"/>
  <c r="AF339" i="25" s="1"/>
  <c r="AI339" i="25" s="1"/>
  <c r="W339" i="25"/>
  <c r="AP338" i="25"/>
  <c r="AR338" i="25" s="1"/>
  <c r="AU338" i="25" s="1"/>
  <c r="AZ338" i="25" s="1"/>
  <c r="AD338" i="25"/>
  <c r="AF338" i="25" s="1"/>
  <c r="AI338" i="25" s="1"/>
  <c r="W338" i="25"/>
  <c r="AR337" i="25"/>
  <c r="AU337" i="25" s="1"/>
  <c r="AZ337" i="25" s="1"/>
  <c r="AP337" i="25"/>
  <c r="AD337" i="25"/>
  <c r="AF337" i="25" s="1"/>
  <c r="AI337" i="25" s="1"/>
  <c r="W337" i="25"/>
  <c r="AP336" i="25"/>
  <c r="AR336" i="25" s="1"/>
  <c r="AU336" i="25" s="1"/>
  <c r="AZ336" i="25" s="1"/>
  <c r="AD336" i="25"/>
  <c r="AF336" i="25" s="1"/>
  <c r="AI336" i="25" s="1"/>
  <c r="W336" i="25"/>
  <c r="AP335" i="25"/>
  <c r="AR335" i="25" s="1"/>
  <c r="AU335" i="25" s="1"/>
  <c r="AZ335" i="25" s="1"/>
  <c r="AD335" i="25"/>
  <c r="AF335" i="25" s="1"/>
  <c r="AI335" i="25" s="1"/>
  <c r="W335" i="25"/>
  <c r="AP334" i="25"/>
  <c r="AR334" i="25" s="1"/>
  <c r="AU334" i="25" s="1"/>
  <c r="AZ334" i="25" s="1"/>
  <c r="AF334" i="25"/>
  <c r="AI334" i="25" s="1"/>
  <c r="AD334" i="25"/>
  <c r="W334" i="25"/>
  <c r="AP333" i="25"/>
  <c r="AR333" i="25" s="1"/>
  <c r="AU333" i="25" s="1"/>
  <c r="AZ333" i="25" s="1"/>
  <c r="AD333" i="25"/>
  <c r="AF333" i="25" s="1"/>
  <c r="AI333" i="25" s="1"/>
  <c r="W333" i="25"/>
  <c r="AP332" i="25"/>
  <c r="AR332" i="25" s="1"/>
  <c r="AU332" i="25" s="1"/>
  <c r="AZ332" i="25" s="1"/>
  <c r="AD332" i="25"/>
  <c r="AF332" i="25" s="1"/>
  <c r="AI332" i="25" s="1"/>
  <c r="W332" i="25"/>
  <c r="AP331" i="25"/>
  <c r="AR331" i="25" s="1"/>
  <c r="AU331" i="25" s="1"/>
  <c r="AZ331" i="25" s="1"/>
  <c r="AD331" i="25"/>
  <c r="AF331" i="25" s="1"/>
  <c r="AI331" i="25" s="1"/>
  <c r="W331" i="25"/>
  <c r="AP330" i="25"/>
  <c r="AR330" i="25" s="1"/>
  <c r="AU330" i="25" s="1"/>
  <c r="AZ330" i="25" s="1"/>
  <c r="AF330" i="25"/>
  <c r="AI330" i="25" s="1"/>
  <c r="AD330" i="25"/>
  <c r="W330" i="25"/>
  <c r="AP329" i="25"/>
  <c r="AR329" i="25" s="1"/>
  <c r="AU329" i="25" s="1"/>
  <c r="AZ329" i="25" s="1"/>
  <c r="AD329" i="25"/>
  <c r="AF329" i="25" s="1"/>
  <c r="AI329" i="25" s="1"/>
  <c r="W329" i="25"/>
  <c r="AP328" i="25"/>
  <c r="AR328" i="25" s="1"/>
  <c r="AU328" i="25" s="1"/>
  <c r="AZ328" i="25" s="1"/>
  <c r="AD328" i="25"/>
  <c r="AF328" i="25" s="1"/>
  <c r="AI328" i="25" s="1"/>
  <c r="W328" i="25"/>
  <c r="AZ327" i="25"/>
  <c r="AP327" i="25"/>
  <c r="AR327" i="25" s="1"/>
  <c r="AU327" i="25" s="1"/>
  <c r="AD327" i="25"/>
  <c r="AF327" i="25" s="1"/>
  <c r="AI327" i="25" s="1"/>
  <c r="W327" i="25"/>
  <c r="AP326" i="25"/>
  <c r="AR326" i="25" s="1"/>
  <c r="AU326" i="25" s="1"/>
  <c r="AZ326" i="25" s="1"/>
  <c r="AD326" i="25"/>
  <c r="AF326" i="25" s="1"/>
  <c r="AI326" i="25" s="1"/>
  <c r="W326" i="25"/>
  <c r="AR325" i="25"/>
  <c r="AU325" i="25" s="1"/>
  <c r="AZ325" i="25" s="1"/>
  <c r="AP325" i="25"/>
  <c r="AD325" i="25"/>
  <c r="AF325" i="25" s="1"/>
  <c r="AI325" i="25" s="1"/>
  <c r="W325" i="25"/>
  <c r="AP324" i="25"/>
  <c r="AR324" i="25" s="1"/>
  <c r="AU324" i="25" s="1"/>
  <c r="AZ324" i="25" s="1"/>
  <c r="AD324" i="25"/>
  <c r="AF324" i="25" s="1"/>
  <c r="AI324" i="25" s="1"/>
  <c r="W324" i="25"/>
  <c r="AP323" i="25"/>
  <c r="AR323" i="25" s="1"/>
  <c r="AU323" i="25" s="1"/>
  <c r="AZ323" i="25" s="1"/>
  <c r="AD323" i="25"/>
  <c r="AF323" i="25" s="1"/>
  <c r="AI323" i="25" s="1"/>
  <c r="W323" i="25"/>
  <c r="AP322" i="25"/>
  <c r="AR322" i="25" s="1"/>
  <c r="AU322" i="25" s="1"/>
  <c r="AZ322" i="25" s="1"/>
  <c r="AD322" i="25"/>
  <c r="AF322" i="25" s="1"/>
  <c r="AI322" i="25" s="1"/>
  <c r="W322" i="25"/>
  <c r="AR321" i="25"/>
  <c r="AU321" i="25" s="1"/>
  <c r="AZ321" i="25" s="1"/>
  <c r="AP321" i="25"/>
  <c r="AD321" i="25"/>
  <c r="AF321" i="25" s="1"/>
  <c r="AI321" i="25" s="1"/>
  <c r="W321" i="25"/>
  <c r="AP320" i="25"/>
  <c r="AR320" i="25" s="1"/>
  <c r="AU320" i="25" s="1"/>
  <c r="AZ320" i="25" s="1"/>
  <c r="AD320" i="25"/>
  <c r="AF320" i="25" s="1"/>
  <c r="AI320" i="25" s="1"/>
  <c r="W320" i="25"/>
  <c r="AP319" i="25"/>
  <c r="AR319" i="25" s="1"/>
  <c r="AU319" i="25" s="1"/>
  <c r="AZ319" i="25" s="1"/>
  <c r="AD319" i="25"/>
  <c r="AF319" i="25" s="1"/>
  <c r="AI319" i="25" s="1"/>
  <c r="W319" i="25"/>
  <c r="AP318" i="25"/>
  <c r="AR318" i="25" s="1"/>
  <c r="AU318" i="25" s="1"/>
  <c r="AZ318" i="25" s="1"/>
  <c r="AF318" i="25"/>
  <c r="AI318" i="25" s="1"/>
  <c r="AD318" i="25"/>
  <c r="W318" i="25"/>
  <c r="AP317" i="25"/>
  <c r="AR317" i="25" s="1"/>
  <c r="AU317" i="25" s="1"/>
  <c r="AZ317" i="25" s="1"/>
  <c r="AD317" i="25"/>
  <c r="AF317" i="25" s="1"/>
  <c r="AI317" i="25" s="1"/>
  <c r="W317" i="25"/>
  <c r="AP316" i="25"/>
  <c r="AR316" i="25" s="1"/>
  <c r="AU316" i="25" s="1"/>
  <c r="AZ316" i="25" s="1"/>
  <c r="AD316" i="25"/>
  <c r="AF316" i="25" s="1"/>
  <c r="AI316" i="25" s="1"/>
  <c r="W316" i="25"/>
  <c r="AP315" i="25"/>
  <c r="AR315" i="25" s="1"/>
  <c r="AU315" i="25" s="1"/>
  <c r="AZ315" i="25" s="1"/>
  <c r="AD315" i="25"/>
  <c r="AF315" i="25" s="1"/>
  <c r="AI315" i="25" s="1"/>
  <c r="W315" i="25"/>
  <c r="AP314" i="25"/>
  <c r="AR314" i="25" s="1"/>
  <c r="AU314" i="25" s="1"/>
  <c r="AZ314" i="25" s="1"/>
  <c r="AF314" i="25"/>
  <c r="AI314" i="25" s="1"/>
  <c r="AD314" i="25"/>
  <c r="W314" i="25"/>
  <c r="AP313" i="25"/>
  <c r="AR313" i="25" s="1"/>
  <c r="AU313" i="25" s="1"/>
  <c r="AZ313" i="25" s="1"/>
  <c r="AD313" i="25"/>
  <c r="AF313" i="25" s="1"/>
  <c r="AI313" i="25" s="1"/>
  <c r="W313" i="25"/>
  <c r="AP312" i="25"/>
  <c r="AR312" i="25" s="1"/>
  <c r="AU312" i="25" s="1"/>
  <c r="AZ312" i="25" s="1"/>
  <c r="AD312" i="25"/>
  <c r="AF312" i="25" s="1"/>
  <c r="AI312" i="25" s="1"/>
  <c r="W312" i="25"/>
  <c r="AZ311" i="25"/>
  <c r="AP311" i="25"/>
  <c r="AR311" i="25" s="1"/>
  <c r="AU311" i="25" s="1"/>
  <c r="AD311" i="25"/>
  <c r="AF311" i="25" s="1"/>
  <c r="AI311" i="25" s="1"/>
  <c r="W311" i="25"/>
  <c r="AP310" i="25"/>
  <c r="AR310" i="25" s="1"/>
  <c r="AU310" i="25" s="1"/>
  <c r="AZ310" i="25" s="1"/>
  <c r="AD310" i="25"/>
  <c r="AF310" i="25" s="1"/>
  <c r="AI310" i="25" s="1"/>
  <c r="W310" i="25"/>
  <c r="AR309" i="25"/>
  <c r="AU309" i="25" s="1"/>
  <c r="AZ309" i="25" s="1"/>
  <c r="AP309" i="25"/>
  <c r="AD309" i="25"/>
  <c r="AF309" i="25" s="1"/>
  <c r="AI309" i="25" s="1"/>
  <c r="W309" i="25"/>
  <c r="AP308" i="25"/>
  <c r="AR308" i="25" s="1"/>
  <c r="AU308" i="25" s="1"/>
  <c r="AZ308" i="25" s="1"/>
  <c r="AD308" i="25"/>
  <c r="AF308" i="25" s="1"/>
  <c r="AI308" i="25" s="1"/>
  <c r="W308" i="25"/>
  <c r="AP307" i="25"/>
  <c r="AR307" i="25" s="1"/>
  <c r="AU307" i="25" s="1"/>
  <c r="AZ307" i="25" s="1"/>
  <c r="AD307" i="25"/>
  <c r="AF307" i="25" s="1"/>
  <c r="AI307" i="25" s="1"/>
  <c r="W307" i="25"/>
  <c r="AP306" i="25"/>
  <c r="AR306" i="25" s="1"/>
  <c r="AU306" i="25" s="1"/>
  <c r="AZ306" i="25" s="1"/>
  <c r="AD306" i="25"/>
  <c r="AF306" i="25" s="1"/>
  <c r="AI306" i="25" s="1"/>
  <c r="W306" i="25"/>
  <c r="AR305" i="25"/>
  <c r="AU305" i="25" s="1"/>
  <c r="AZ305" i="25" s="1"/>
  <c r="AP305" i="25"/>
  <c r="AD305" i="25"/>
  <c r="AF305" i="25" s="1"/>
  <c r="AI305" i="25" s="1"/>
  <c r="W305" i="25"/>
  <c r="AP304" i="25"/>
  <c r="AR304" i="25" s="1"/>
  <c r="AU304" i="25" s="1"/>
  <c r="AZ304" i="25" s="1"/>
  <c r="AD304" i="25"/>
  <c r="AF304" i="25" s="1"/>
  <c r="AI304" i="25" s="1"/>
  <c r="W304" i="25"/>
  <c r="AP303" i="25"/>
  <c r="AR303" i="25" s="1"/>
  <c r="AU303" i="25" s="1"/>
  <c r="AZ303" i="25" s="1"/>
  <c r="AD303" i="25"/>
  <c r="AF303" i="25" s="1"/>
  <c r="AI303" i="25" s="1"/>
  <c r="W303" i="25"/>
  <c r="AP302" i="25"/>
  <c r="AR302" i="25" s="1"/>
  <c r="AU302" i="25" s="1"/>
  <c r="AZ302" i="25" s="1"/>
  <c r="AF302" i="25"/>
  <c r="AI302" i="25" s="1"/>
  <c r="AD302" i="25"/>
  <c r="W302" i="25"/>
  <c r="AP301" i="25"/>
  <c r="AR301" i="25" s="1"/>
  <c r="AU301" i="25" s="1"/>
  <c r="AZ301" i="25" s="1"/>
  <c r="AD301" i="25"/>
  <c r="AF301" i="25" s="1"/>
  <c r="AI301" i="25" s="1"/>
  <c r="W301" i="25"/>
  <c r="AP300" i="25"/>
  <c r="AR300" i="25" s="1"/>
  <c r="AU300" i="25" s="1"/>
  <c r="AZ300" i="25" s="1"/>
  <c r="AD300" i="25"/>
  <c r="AF300" i="25" s="1"/>
  <c r="AI300" i="25" s="1"/>
  <c r="W300" i="25"/>
  <c r="AP299" i="25"/>
  <c r="AR299" i="25" s="1"/>
  <c r="AU299" i="25" s="1"/>
  <c r="AZ299" i="25" s="1"/>
  <c r="AD299" i="25"/>
  <c r="AF299" i="25" s="1"/>
  <c r="AI299" i="25" s="1"/>
  <c r="W299" i="25"/>
  <c r="AP298" i="25"/>
  <c r="AR298" i="25" s="1"/>
  <c r="AU298" i="25" s="1"/>
  <c r="AZ298" i="25" s="1"/>
  <c r="AF298" i="25"/>
  <c r="AI298" i="25" s="1"/>
  <c r="AD298" i="25"/>
  <c r="W298" i="25"/>
  <c r="AP297" i="25"/>
  <c r="AR297" i="25" s="1"/>
  <c r="AU297" i="25" s="1"/>
  <c r="AZ297" i="25" s="1"/>
  <c r="AD297" i="25"/>
  <c r="AF297" i="25" s="1"/>
  <c r="AI297" i="25" s="1"/>
  <c r="W297" i="25"/>
  <c r="AP296" i="25"/>
  <c r="AR296" i="25" s="1"/>
  <c r="AU296" i="25" s="1"/>
  <c r="AZ296" i="25" s="1"/>
  <c r="AD296" i="25"/>
  <c r="AF296" i="25" s="1"/>
  <c r="AI296" i="25" s="1"/>
  <c r="W296" i="25"/>
  <c r="AZ295" i="25"/>
  <c r="AP295" i="25"/>
  <c r="AR295" i="25" s="1"/>
  <c r="AU295" i="25" s="1"/>
  <c r="AD295" i="25"/>
  <c r="AF295" i="25" s="1"/>
  <c r="AI295" i="25" s="1"/>
  <c r="W295" i="25"/>
  <c r="AP294" i="25"/>
  <c r="AR294" i="25" s="1"/>
  <c r="AU294" i="25" s="1"/>
  <c r="AZ294" i="25" s="1"/>
  <c r="AD294" i="25"/>
  <c r="AF294" i="25" s="1"/>
  <c r="AI294" i="25" s="1"/>
  <c r="W294" i="25"/>
  <c r="AR293" i="25"/>
  <c r="AU293" i="25" s="1"/>
  <c r="AZ293" i="25" s="1"/>
  <c r="AP293" i="25"/>
  <c r="AD293" i="25"/>
  <c r="AF293" i="25" s="1"/>
  <c r="AI293" i="25" s="1"/>
  <c r="W293" i="25"/>
  <c r="AP292" i="25"/>
  <c r="AR292" i="25" s="1"/>
  <c r="AU292" i="25" s="1"/>
  <c r="AZ292" i="25" s="1"/>
  <c r="AD292" i="25"/>
  <c r="AF292" i="25" s="1"/>
  <c r="AI292" i="25" s="1"/>
  <c r="W292" i="25"/>
  <c r="AP291" i="25"/>
  <c r="AR291" i="25" s="1"/>
  <c r="AU291" i="25" s="1"/>
  <c r="AZ291" i="25" s="1"/>
  <c r="AD291" i="25"/>
  <c r="AF291" i="25" s="1"/>
  <c r="AI291" i="25" s="1"/>
  <c r="W291" i="25"/>
  <c r="AP290" i="25"/>
  <c r="AR290" i="25" s="1"/>
  <c r="AU290" i="25" s="1"/>
  <c r="AZ290" i="25" s="1"/>
  <c r="AD290" i="25"/>
  <c r="AF290" i="25" s="1"/>
  <c r="AI290" i="25" s="1"/>
  <c r="W290" i="25"/>
  <c r="AR289" i="25"/>
  <c r="AU289" i="25" s="1"/>
  <c r="AZ289" i="25" s="1"/>
  <c r="AP289" i="25"/>
  <c r="AD289" i="25"/>
  <c r="AF289" i="25" s="1"/>
  <c r="AI289" i="25" s="1"/>
  <c r="W289" i="25"/>
  <c r="AP288" i="25"/>
  <c r="AR288" i="25" s="1"/>
  <c r="AU288" i="25" s="1"/>
  <c r="AZ288" i="25" s="1"/>
  <c r="AD288" i="25"/>
  <c r="AF288" i="25" s="1"/>
  <c r="AI288" i="25" s="1"/>
  <c r="W288" i="25"/>
  <c r="AP287" i="25"/>
  <c r="AR287" i="25" s="1"/>
  <c r="AU287" i="25" s="1"/>
  <c r="AZ287" i="25" s="1"/>
  <c r="AD287" i="25"/>
  <c r="AF287" i="25" s="1"/>
  <c r="AI287" i="25" s="1"/>
  <c r="W287" i="25"/>
  <c r="AP286" i="25"/>
  <c r="AR286" i="25" s="1"/>
  <c r="AU286" i="25" s="1"/>
  <c r="AZ286" i="25" s="1"/>
  <c r="AF286" i="25"/>
  <c r="AI286" i="25" s="1"/>
  <c r="AD286" i="25"/>
  <c r="W286" i="25"/>
  <c r="AP285" i="25"/>
  <c r="AR285" i="25" s="1"/>
  <c r="AU285" i="25" s="1"/>
  <c r="AZ285" i="25" s="1"/>
  <c r="AD285" i="25"/>
  <c r="AF285" i="25" s="1"/>
  <c r="AI285" i="25" s="1"/>
  <c r="W285" i="25"/>
  <c r="AP284" i="25"/>
  <c r="AR284" i="25" s="1"/>
  <c r="AU284" i="25" s="1"/>
  <c r="AZ284" i="25" s="1"/>
  <c r="AD284" i="25"/>
  <c r="AF284" i="25" s="1"/>
  <c r="AI284" i="25" s="1"/>
  <c r="W284" i="25"/>
  <c r="AP283" i="25"/>
  <c r="AR283" i="25" s="1"/>
  <c r="AU283" i="25" s="1"/>
  <c r="AZ283" i="25" s="1"/>
  <c r="AD283" i="25"/>
  <c r="AF283" i="25" s="1"/>
  <c r="AI283" i="25" s="1"/>
  <c r="W283" i="25"/>
  <c r="AP282" i="25"/>
  <c r="AR282" i="25" s="1"/>
  <c r="AU282" i="25" s="1"/>
  <c r="AZ282" i="25" s="1"/>
  <c r="AF282" i="25"/>
  <c r="AI282" i="25" s="1"/>
  <c r="AD282" i="25"/>
  <c r="W282" i="25"/>
  <c r="AP281" i="25"/>
  <c r="AR281" i="25" s="1"/>
  <c r="AU281" i="25" s="1"/>
  <c r="AZ281" i="25" s="1"/>
  <c r="AD281" i="25"/>
  <c r="AF281" i="25" s="1"/>
  <c r="AI281" i="25" s="1"/>
  <c r="W281" i="25"/>
  <c r="AP280" i="25"/>
  <c r="AR280" i="25" s="1"/>
  <c r="AU280" i="25" s="1"/>
  <c r="AZ280" i="25" s="1"/>
  <c r="AD280" i="25"/>
  <c r="AF280" i="25" s="1"/>
  <c r="AI280" i="25" s="1"/>
  <c r="W280" i="25"/>
  <c r="AZ279" i="25"/>
  <c r="AP279" i="25"/>
  <c r="AR279" i="25" s="1"/>
  <c r="AU279" i="25" s="1"/>
  <c r="AD279" i="25"/>
  <c r="AF279" i="25" s="1"/>
  <c r="AI279" i="25" s="1"/>
  <c r="W279" i="25"/>
  <c r="AP278" i="25"/>
  <c r="AR278" i="25" s="1"/>
  <c r="AU278" i="25" s="1"/>
  <c r="AZ278" i="25" s="1"/>
  <c r="AD278" i="25"/>
  <c r="AF278" i="25" s="1"/>
  <c r="AI278" i="25" s="1"/>
  <c r="W278" i="25"/>
  <c r="AR277" i="25"/>
  <c r="AU277" i="25" s="1"/>
  <c r="AZ277" i="25" s="1"/>
  <c r="AP277" i="25"/>
  <c r="AD277" i="25"/>
  <c r="AF277" i="25" s="1"/>
  <c r="AI277" i="25" s="1"/>
  <c r="W277" i="25"/>
  <c r="AP276" i="25"/>
  <c r="AR276" i="25" s="1"/>
  <c r="AU276" i="25" s="1"/>
  <c r="AZ276" i="25" s="1"/>
  <c r="AD276" i="25"/>
  <c r="AF276" i="25" s="1"/>
  <c r="AI276" i="25" s="1"/>
  <c r="W276" i="25"/>
  <c r="AP275" i="25"/>
  <c r="AR275" i="25" s="1"/>
  <c r="AU275" i="25" s="1"/>
  <c r="AZ275" i="25" s="1"/>
  <c r="AD275" i="25"/>
  <c r="AF275" i="25" s="1"/>
  <c r="AI275" i="25" s="1"/>
  <c r="W275" i="25"/>
  <c r="AP274" i="25"/>
  <c r="AR274" i="25" s="1"/>
  <c r="AU274" i="25" s="1"/>
  <c r="AZ274" i="25" s="1"/>
  <c r="AD274" i="25"/>
  <c r="AF274" i="25" s="1"/>
  <c r="AI274" i="25" s="1"/>
  <c r="W274" i="25"/>
  <c r="AR273" i="25"/>
  <c r="AU273" i="25" s="1"/>
  <c r="AZ273" i="25" s="1"/>
  <c r="AP273" i="25"/>
  <c r="AD273" i="25"/>
  <c r="AF273" i="25" s="1"/>
  <c r="AI273" i="25" s="1"/>
  <c r="W273" i="25"/>
  <c r="AP272" i="25"/>
  <c r="AR272" i="25" s="1"/>
  <c r="AU272" i="25" s="1"/>
  <c r="AZ272" i="25" s="1"/>
  <c r="AD272" i="25"/>
  <c r="AF272" i="25" s="1"/>
  <c r="AI272" i="25" s="1"/>
  <c r="W272" i="25"/>
  <c r="AP271" i="25"/>
  <c r="AR271" i="25" s="1"/>
  <c r="AU271" i="25" s="1"/>
  <c r="AZ271" i="25" s="1"/>
  <c r="AD271" i="25"/>
  <c r="AF271" i="25" s="1"/>
  <c r="AI271" i="25" s="1"/>
  <c r="W271" i="25"/>
  <c r="AP270" i="25"/>
  <c r="AR270" i="25" s="1"/>
  <c r="AU270" i="25" s="1"/>
  <c r="AZ270" i="25" s="1"/>
  <c r="AF270" i="25"/>
  <c r="AI270" i="25" s="1"/>
  <c r="AD270" i="25"/>
  <c r="W270" i="25"/>
  <c r="AP269" i="25"/>
  <c r="AR269" i="25" s="1"/>
  <c r="AU269" i="25" s="1"/>
  <c r="AZ269" i="25" s="1"/>
  <c r="AD269" i="25"/>
  <c r="AF269" i="25" s="1"/>
  <c r="AI269" i="25" s="1"/>
  <c r="W269" i="25"/>
  <c r="AP268" i="25"/>
  <c r="AR268" i="25" s="1"/>
  <c r="AU268" i="25" s="1"/>
  <c r="AZ268" i="25" s="1"/>
  <c r="AD268" i="25"/>
  <c r="AF268" i="25" s="1"/>
  <c r="AI268" i="25" s="1"/>
  <c r="W268" i="25"/>
  <c r="AR267" i="25"/>
  <c r="AU267" i="25" s="1"/>
  <c r="AZ267" i="25" s="1"/>
  <c r="AP267" i="25"/>
  <c r="AD267" i="25"/>
  <c r="AF267" i="25" s="1"/>
  <c r="AI267" i="25" s="1"/>
  <c r="W267" i="25"/>
  <c r="AP266" i="25"/>
  <c r="AR266" i="25" s="1"/>
  <c r="AU266" i="25" s="1"/>
  <c r="AZ266" i="25" s="1"/>
  <c r="AD266" i="25"/>
  <c r="AF266" i="25" s="1"/>
  <c r="AI266" i="25" s="1"/>
  <c r="W266" i="25"/>
  <c r="AP265" i="25"/>
  <c r="AR265" i="25" s="1"/>
  <c r="AU265" i="25" s="1"/>
  <c r="AZ265" i="25" s="1"/>
  <c r="AD265" i="25"/>
  <c r="AF265" i="25" s="1"/>
  <c r="AI265" i="25" s="1"/>
  <c r="W265" i="25"/>
  <c r="AP264" i="25"/>
  <c r="AR264" i="25" s="1"/>
  <c r="AU264" i="25" s="1"/>
  <c r="AZ264" i="25" s="1"/>
  <c r="AD264" i="25"/>
  <c r="AF264" i="25" s="1"/>
  <c r="AI264" i="25" s="1"/>
  <c r="W264" i="25"/>
  <c r="AR263" i="25"/>
  <c r="AU263" i="25" s="1"/>
  <c r="AZ263" i="25" s="1"/>
  <c r="AP263" i="25"/>
  <c r="AD263" i="25"/>
  <c r="AF263" i="25" s="1"/>
  <c r="AI263" i="25" s="1"/>
  <c r="W263" i="25"/>
  <c r="AP262" i="25"/>
  <c r="AR262" i="25" s="1"/>
  <c r="AU262" i="25" s="1"/>
  <c r="AZ262" i="25" s="1"/>
  <c r="AD262" i="25"/>
  <c r="AF262" i="25" s="1"/>
  <c r="AI262" i="25" s="1"/>
  <c r="W262" i="25"/>
  <c r="AP261" i="25"/>
  <c r="AR261" i="25" s="1"/>
  <c r="AU261" i="25" s="1"/>
  <c r="AZ261" i="25" s="1"/>
  <c r="AD261" i="25"/>
  <c r="AF261" i="25" s="1"/>
  <c r="AI261" i="25" s="1"/>
  <c r="W261" i="25"/>
  <c r="AP260" i="25"/>
  <c r="AR260" i="25" s="1"/>
  <c r="AU260" i="25" s="1"/>
  <c r="AZ260" i="25" s="1"/>
  <c r="AD260" i="25"/>
  <c r="AF260" i="25" s="1"/>
  <c r="AI260" i="25" s="1"/>
  <c r="W260" i="25"/>
  <c r="AR259" i="25"/>
  <c r="AU259" i="25" s="1"/>
  <c r="AZ259" i="25" s="1"/>
  <c r="AP259" i="25"/>
  <c r="AD259" i="25"/>
  <c r="AF259" i="25" s="1"/>
  <c r="AI259" i="25" s="1"/>
  <c r="W259" i="25"/>
  <c r="AP258" i="25"/>
  <c r="AR258" i="25" s="1"/>
  <c r="AU258" i="25" s="1"/>
  <c r="AZ258" i="25" s="1"/>
  <c r="AD258" i="25"/>
  <c r="AF258" i="25" s="1"/>
  <c r="AI258" i="25" s="1"/>
  <c r="W258" i="25"/>
  <c r="AP257" i="25"/>
  <c r="AR257" i="25" s="1"/>
  <c r="AU257" i="25" s="1"/>
  <c r="AZ257" i="25" s="1"/>
  <c r="AD257" i="25"/>
  <c r="AF257" i="25" s="1"/>
  <c r="AI257" i="25" s="1"/>
  <c r="W257" i="25"/>
  <c r="AP256" i="25"/>
  <c r="AR256" i="25" s="1"/>
  <c r="AU256" i="25" s="1"/>
  <c r="AZ256" i="25" s="1"/>
  <c r="AD256" i="25"/>
  <c r="AF256" i="25" s="1"/>
  <c r="AI256" i="25" s="1"/>
  <c r="W256" i="25"/>
  <c r="AR255" i="25"/>
  <c r="AU255" i="25" s="1"/>
  <c r="AZ255" i="25" s="1"/>
  <c r="AP255" i="25"/>
  <c r="AD255" i="25"/>
  <c r="AF255" i="25" s="1"/>
  <c r="AI255" i="25" s="1"/>
  <c r="W255" i="25"/>
  <c r="AP254" i="25"/>
  <c r="AR254" i="25" s="1"/>
  <c r="AU254" i="25" s="1"/>
  <c r="AZ254" i="25" s="1"/>
  <c r="AD254" i="25"/>
  <c r="AF254" i="25" s="1"/>
  <c r="AI254" i="25" s="1"/>
  <c r="W254" i="25"/>
  <c r="AP253" i="25"/>
  <c r="AR253" i="25" s="1"/>
  <c r="AU253" i="25" s="1"/>
  <c r="AZ253" i="25" s="1"/>
  <c r="AD253" i="25"/>
  <c r="AF253" i="25" s="1"/>
  <c r="AI253" i="25" s="1"/>
  <c r="W253" i="25"/>
  <c r="AP252" i="25"/>
  <c r="AR252" i="25" s="1"/>
  <c r="AU252" i="25" s="1"/>
  <c r="AZ252" i="25" s="1"/>
  <c r="AD252" i="25"/>
  <c r="AF252" i="25" s="1"/>
  <c r="AI252" i="25" s="1"/>
  <c r="W252" i="25"/>
  <c r="AR251" i="25"/>
  <c r="AU251" i="25" s="1"/>
  <c r="AZ251" i="25" s="1"/>
  <c r="AP251" i="25"/>
  <c r="AD251" i="25"/>
  <c r="AF251" i="25" s="1"/>
  <c r="AI251" i="25" s="1"/>
  <c r="W251" i="25"/>
  <c r="AP250" i="25"/>
  <c r="AR250" i="25" s="1"/>
  <c r="AU250" i="25" s="1"/>
  <c r="AZ250" i="25" s="1"/>
  <c r="AD250" i="25"/>
  <c r="AF250" i="25" s="1"/>
  <c r="AI250" i="25" s="1"/>
  <c r="W250" i="25"/>
  <c r="AP249" i="25"/>
  <c r="AR249" i="25" s="1"/>
  <c r="AU249" i="25" s="1"/>
  <c r="AZ249" i="25" s="1"/>
  <c r="AD249" i="25"/>
  <c r="AF249" i="25" s="1"/>
  <c r="AI249" i="25" s="1"/>
  <c r="W249" i="25"/>
  <c r="AP248" i="25"/>
  <c r="AR248" i="25" s="1"/>
  <c r="AU248" i="25" s="1"/>
  <c r="AZ248" i="25" s="1"/>
  <c r="AD248" i="25"/>
  <c r="AF248" i="25" s="1"/>
  <c r="AI248" i="25" s="1"/>
  <c r="W248" i="25"/>
  <c r="AR247" i="25"/>
  <c r="AU247" i="25" s="1"/>
  <c r="AZ247" i="25" s="1"/>
  <c r="AP247" i="25"/>
  <c r="AD247" i="25"/>
  <c r="AF247" i="25" s="1"/>
  <c r="AI247" i="25" s="1"/>
  <c r="W247" i="25"/>
  <c r="AP246" i="25"/>
  <c r="AR246" i="25" s="1"/>
  <c r="AU246" i="25" s="1"/>
  <c r="AZ246" i="25" s="1"/>
  <c r="AD246" i="25"/>
  <c r="AF246" i="25" s="1"/>
  <c r="AI246" i="25" s="1"/>
  <c r="W246" i="25"/>
  <c r="AP245" i="25"/>
  <c r="AR245" i="25" s="1"/>
  <c r="AU245" i="25" s="1"/>
  <c r="AZ245" i="25" s="1"/>
  <c r="AD245" i="25"/>
  <c r="AF245" i="25" s="1"/>
  <c r="AI245" i="25" s="1"/>
  <c r="W245" i="25"/>
  <c r="AP244" i="25"/>
  <c r="AR244" i="25" s="1"/>
  <c r="AU244" i="25" s="1"/>
  <c r="AZ244" i="25" s="1"/>
  <c r="AD244" i="25"/>
  <c r="AF244" i="25" s="1"/>
  <c r="AI244" i="25" s="1"/>
  <c r="W244" i="25"/>
  <c r="AR243" i="25"/>
  <c r="AU243" i="25" s="1"/>
  <c r="AZ243" i="25" s="1"/>
  <c r="AP243" i="25"/>
  <c r="AD243" i="25"/>
  <c r="AF243" i="25" s="1"/>
  <c r="AI243" i="25" s="1"/>
  <c r="W243" i="25"/>
  <c r="AP242" i="25"/>
  <c r="AR242" i="25" s="1"/>
  <c r="AU242" i="25" s="1"/>
  <c r="AZ242" i="25" s="1"/>
  <c r="AD242" i="25"/>
  <c r="AF242" i="25" s="1"/>
  <c r="AI242" i="25" s="1"/>
  <c r="W242" i="25"/>
  <c r="AP241" i="25"/>
  <c r="AR241" i="25" s="1"/>
  <c r="AU241" i="25" s="1"/>
  <c r="AZ241" i="25" s="1"/>
  <c r="AD241" i="25"/>
  <c r="AF241" i="25" s="1"/>
  <c r="AI241" i="25" s="1"/>
  <c r="W241" i="25"/>
  <c r="AP240" i="25"/>
  <c r="AR240" i="25" s="1"/>
  <c r="AU240" i="25" s="1"/>
  <c r="AZ240" i="25" s="1"/>
  <c r="AD240" i="25"/>
  <c r="AF240" i="25" s="1"/>
  <c r="AI240" i="25" s="1"/>
  <c r="W240" i="25"/>
  <c r="AR239" i="25"/>
  <c r="AU239" i="25" s="1"/>
  <c r="AZ239" i="25" s="1"/>
  <c r="AP239" i="25"/>
  <c r="AD239" i="25"/>
  <c r="AF239" i="25" s="1"/>
  <c r="AI239" i="25" s="1"/>
  <c r="W239" i="25"/>
  <c r="AP238" i="25"/>
  <c r="AR238" i="25" s="1"/>
  <c r="AU238" i="25" s="1"/>
  <c r="AZ238" i="25" s="1"/>
  <c r="AD238" i="25"/>
  <c r="AF238" i="25" s="1"/>
  <c r="AI238" i="25" s="1"/>
  <c r="W238" i="25"/>
  <c r="AP237" i="25"/>
  <c r="AR237" i="25" s="1"/>
  <c r="AU237" i="25" s="1"/>
  <c r="AZ237" i="25" s="1"/>
  <c r="AD237" i="25"/>
  <c r="AF237" i="25" s="1"/>
  <c r="AI237" i="25" s="1"/>
  <c r="W237" i="25"/>
  <c r="AP236" i="25"/>
  <c r="AR236" i="25" s="1"/>
  <c r="AU236" i="25" s="1"/>
  <c r="AZ236" i="25" s="1"/>
  <c r="AD236" i="25"/>
  <c r="AF236" i="25" s="1"/>
  <c r="AI236" i="25" s="1"/>
  <c r="W236" i="25"/>
  <c r="AR235" i="25"/>
  <c r="AU235" i="25" s="1"/>
  <c r="AZ235" i="25" s="1"/>
  <c r="AP235" i="25"/>
  <c r="AD235" i="25"/>
  <c r="AF235" i="25" s="1"/>
  <c r="AI235" i="25" s="1"/>
  <c r="W235" i="25"/>
  <c r="AP234" i="25"/>
  <c r="AR234" i="25" s="1"/>
  <c r="AU234" i="25" s="1"/>
  <c r="AZ234" i="25" s="1"/>
  <c r="AD234" i="25"/>
  <c r="AF234" i="25" s="1"/>
  <c r="AI234" i="25" s="1"/>
  <c r="W234" i="25"/>
  <c r="AP233" i="25"/>
  <c r="AR233" i="25" s="1"/>
  <c r="AU233" i="25" s="1"/>
  <c r="AZ233" i="25" s="1"/>
  <c r="AD233" i="25"/>
  <c r="AF233" i="25" s="1"/>
  <c r="AI233" i="25" s="1"/>
  <c r="W233" i="25"/>
  <c r="AP232" i="25"/>
  <c r="AR232" i="25" s="1"/>
  <c r="AU232" i="25" s="1"/>
  <c r="AZ232" i="25" s="1"/>
  <c r="AD232" i="25"/>
  <c r="AF232" i="25" s="1"/>
  <c r="AI232" i="25" s="1"/>
  <c r="W232" i="25"/>
  <c r="AR231" i="25"/>
  <c r="AU231" i="25" s="1"/>
  <c r="AZ231" i="25" s="1"/>
  <c r="AP231" i="25"/>
  <c r="AD231" i="25"/>
  <c r="AF231" i="25" s="1"/>
  <c r="AI231" i="25" s="1"/>
  <c r="W231" i="25"/>
  <c r="AP230" i="25"/>
  <c r="AR230" i="25" s="1"/>
  <c r="AU230" i="25" s="1"/>
  <c r="AZ230" i="25" s="1"/>
  <c r="AD230" i="25"/>
  <c r="AF230" i="25" s="1"/>
  <c r="AI230" i="25" s="1"/>
  <c r="W230" i="25"/>
  <c r="AP229" i="25"/>
  <c r="AR229" i="25" s="1"/>
  <c r="AU229" i="25" s="1"/>
  <c r="AZ229" i="25" s="1"/>
  <c r="AD229" i="25"/>
  <c r="AF229" i="25" s="1"/>
  <c r="AI229" i="25" s="1"/>
  <c r="W229" i="25"/>
  <c r="AP228" i="25"/>
  <c r="AR228" i="25" s="1"/>
  <c r="AU228" i="25" s="1"/>
  <c r="AZ228" i="25" s="1"/>
  <c r="AD228" i="25"/>
  <c r="AF228" i="25" s="1"/>
  <c r="AI228" i="25" s="1"/>
  <c r="W228" i="25"/>
  <c r="AR227" i="25"/>
  <c r="AU227" i="25" s="1"/>
  <c r="AZ227" i="25" s="1"/>
  <c r="AP227" i="25"/>
  <c r="AD227" i="25"/>
  <c r="AF227" i="25" s="1"/>
  <c r="AI227" i="25" s="1"/>
  <c r="W227" i="25"/>
  <c r="AP226" i="25"/>
  <c r="AR226" i="25" s="1"/>
  <c r="AU226" i="25" s="1"/>
  <c r="AZ226" i="25" s="1"/>
  <c r="AD226" i="25"/>
  <c r="AF226" i="25" s="1"/>
  <c r="AI226" i="25" s="1"/>
  <c r="W226" i="25"/>
  <c r="AP225" i="25"/>
  <c r="AR225" i="25" s="1"/>
  <c r="AU225" i="25" s="1"/>
  <c r="AZ225" i="25" s="1"/>
  <c r="AD225" i="25"/>
  <c r="AF225" i="25" s="1"/>
  <c r="AI225" i="25" s="1"/>
  <c r="W225" i="25"/>
  <c r="AP224" i="25"/>
  <c r="AR224" i="25" s="1"/>
  <c r="AU224" i="25" s="1"/>
  <c r="AZ224" i="25" s="1"/>
  <c r="AD224" i="25"/>
  <c r="AF224" i="25" s="1"/>
  <c r="AI224" i="25" s="1"/>
  <c r="W224" i="25"/>
  <c r="AR223" i="25"/>
  <c r="AU223" i="25" s="1"/>
  <c r="AZ223" i="25" s="1"/>
  <c r="AP223" i="25"/>
  <c r="AD223" i="25"/>
  <c r="AF223" i="25" s="1"/>
  <c r="AI223" i="25" s="1"/>
  <c r="W223" i="25"/>
  <c r="AP222" i="25"/>
  <c r="AR222" i="25" s="1"/>
  <c r="AU222" i="25" s="1"/>
  <c r="AZ222" i="25" s="1"/>
  <c r="AD222" i="25"/>
  <c r="AF222" i="25" s="1"/>
  <c r="AI222" i="25" s="1"/>
  <c r="W222" i="25"/>
  <c r="AP221" i="25"/>
  <c r="AR221" i="25" s="1"/>
  <c r="AU221" i="25" s="1"/>
  <c r="AZ221" i="25" s="1"/>
  <c r="AD221" i="25"/>
  <c r="AF221" i="25" s="1"/>
  <c r="AI221" i="25" s="1"/>
  <c r="W221" i="25"/>
  <c r="AP220" i="25"/>
  <c r="AR220" i="25" s="1"/>
  <c r="AU220" i="25" s="1"/>
  <c r="AZ220" i="25" s="1"/>
  <c r="AD220" i="25"/>
  <c r="AF220" i="25" s="1"/>
  <c r="AI220" i="25" s="1"/>
  <c r="W220" i="25"/>
  <c r="AR219" i="25"/>
  <c r="AU219" i="25" s="1"/>
  <c r="AZ219" i="25" s="1"/>
  <c r="AP219" i="25"/>
  <c r="AD219" i="25"/>
  <c r="AF219" i="25" s="1"/>
  <c r="AI219" i="25" s="1"/>
  <c r="W219" i="25"/>
  <c r="AP218" i="25"/>
  <c r="AR218" i="25" s="1"/>
  <c r="AU218" i="25" s="1"/>
  <c r="AZ218" i="25" s="1"/>
  <c r="AD218" i="25"/>
  <c r="AF218" i="25" s="1"/>
  <c r="AI218" i="25" s="1"/>
  <c r="W218" i="25"/>
  <c r="AP217" i="25"/>
  <c r="AR217" i="25" s="1"/>
  <c r="AU217" i="25" s="1"/>
  <c r="AZ217" i="25" s="1"/>
  <c r="AD217" i="25"/>
  <c r="AF217" i="25" s="1"/>
  <c r="AI217" i="25" s="1"/>
  <c r="W217" i="25"/>
  <c r="AP216" i="25"/>
  <c r="AR216" i="25" s="1"/>
  <c r="AU216" i="25" s="1"/>
  <c r="AZ216" i="25" s="1"/>
  <c r="AD216" i="25"/>
  <c r="AF216" i="25" s="1"/>
  <c r="AI216" i="25" s="1"/>
  <c r="W216" i="25"/>
  <c r="AR215" i="25"/>
  <c r="AU215" i="25" s="1"/>
  <c r="AZ215" i="25" s="1"/>
  <c r="AP215" i="25"/>
  <c r="AD215" i="25"/>
  <c r="AF215" i="25" s="1"/>
  <c r="AI215" i="25" s="1"/>
  <c r="W215" i="25"/>
  <c r="AP214" i="25"/>
  <c r="AR214" i="25" s="1"/>
  <c r="AU214" i="25" s="1"/>
  <c r="AZ214" i="25" s="1"/>
  <c r="AD214" i="25"/>
  <c r="AF214" i="25" s="1"/>
  <c r="AI214" i="25" s="1"/>
  <c r="W214" i="25"/>
  <c r="AP213" i="25"/>
  <c r="AR213" i="25" s="1"/>
  <c r="AU213" i="25" s="1"/>
  <c r="AZ213" i="25" s="1"/>
  <c r="AD213" i="25"/>
  <c r="AF213" i="25" s="1"/>
  <c r="AI213" i="25" s="1"/>
  <c r="W213" i="25"/>
  <c r="AP212" i="25"/>
  <c r="AR212" i="25" s="1"/>
  <c r="AU212" i="25" s="1"/>
  <c r="AZ212" i="25" s="1"/>
  <c r="AD212" i="25"/>
  <c r="AF212" i="25" s="1"/>
  <c r="AI212" i="25" s="1"/>
  <c r="W212" i="25"/>
  <c r="AR211" i="25"/>
  <c r="AU211" i="25" s="1"/>
  <c r="AZ211" i="25" s="1"/>
  <c r="AP211" i="25"/>
  <c r="AD211" i="25"/>
  <c r="AF211" i="25" s="1"/>
  <c r="AI211" i="25" s="1"/>
  <c r="W211" i="25"/>
  <c r="AP210" i="25"/>
  <c r="AR210" i="25" s="1"/>
  <c r="AU210" i="25" s="1"/>
  <c r="AZ210" i="25" s="1"/>
  <c r="AD210" i="25"/>
  <c r="AF210" i="25" s="1"/>
  <c r="AI210" i="25" s="1"/>
  <c r="W210" i="25"/>
  <c r="AP209" i="25"/>
  <c r="AR209" i="25" s="1"/>
  <c r="AU209" i="25" s="1"/>
  <c r="AZ209" i="25" s="1"/>
  <c r="AD209" i="25"/>
  <c r="AF209" i="25" s="1"/>
  <c r="AI209" i="25" s="1"/>
  <c r="W209" i="25"/>
  <c r="AP208" i="25"/>
  <c r="AR208" i="25" s="1"/>
  <c r="AU208" i="25" s="1"/>
  <c r="AZ208" i="25" s="1"/>
  <c r="AD208" i="25"/>
  <c r="AF208" i="25" s="1"/>
  <c r="AI208" i="25" s="1"/>
  <c r="W208" i="25"/>
  <c r="AR207" i="25"/>
  <c r="AU207" i="25" s="1"/>
  <c r="AZ207" i="25" s="1"/>
  <c r="AP207" i="25"/>
  <c r="AD207" i="25"/>
  <c r="AF207" i="25" s="1"/>
  <c r="AI207" i="25" s="1"/>
  <c r="W207" i="25"/>
  <c r="AP206" i="25"/>
  <c r="AR206" i="25" s="1"/>
  <c r="AU206" i="25" s="1"/>
  <c r="AZ206" i="25" s="1"/>
  <c r="AD206" i="25"/>
  <c r="AF206" i="25" s="1"/>
  <c r="AI206" i="25" s="1"/>
  <c r="W206" i="25"/>
  <c r="AP205" i="25"/>
  <c r="AR205" i="25" s="1"/>
  <c r="AU205" i="25" s="1"/>
  <c r="AZ205" i="25" s="1"/>
  <c r="AD205" i="25"/>
  <c r="AF205" i="25" s="1"/>
  <c r="AI205" i="25" s="1"/>
  <c r="W205" i="25"/>
  <c r="AP204" i="25"/>
  <c r="AR204" i="25" s="1"/>
  <c r="AU204" i="25" s="1"/>
  <c r="AZ204" i="25" s="1"/>
  <c r="AD204" i="25"/>
  <c r="AF204" i="25" s="1"/>
  <c r="AI204" i="25" s="1"/>
  <c r="W204" i="25"/>
  <c r="AR203" i="25"/>
  <c r="AU203" i="25" s="1"/>
  <c r="AZ203" i="25" s="1"/>
  <c r="AP203" i="25"/>
  <c r="AD203" i="25"/>
  <c r="AF203" i="25" s="1"/>
  <c r="AI203" i="25" s="1"/>
  <c r="W203" i="25"/>
  <c r="AP202" i="25"/>
  <c r="AR202" i="25" s="1"/>
  <c r="AU202" i="25" s="1"/>
  <c r="AZ202" i="25" s="1"/>
  <c r="AD202" i="25"/>
  <c r="AF202" i="25" s="1"/>
  <c r="AI202" i="25" s="1"/>
  <c r="W202" i="25"/>
  <c r="AP201" i="25"/>
  <c r="AR201" i="25" s="1"/>
  <c r="AU201" i="25" s="1"/>
  <c r="AZ201" i="25" s="1"/>
  <c r="AD201" i="25"/>
  <c r="AF201" i="25" s="1"/>
  <c r="AI201" i="25" s="1"/>
  <c r="W201" i="25"/>
  <c r="AP200" i="25"/>
  <c r="AR200" i="25" s="1"/>
  <c r="AU200" i="25" s="1"/>
  <c r="AZ200" i="25" s="1"/>
  <c r="AD200" i="25"/>
  <c r="AF200" i="25" s="1"/>
  <c r="AI200" i="25" s="1"/>
  <c r="W200" i="25"/>
  <c r="AR199" i="25"/>
  <c r="AU199" i="25" s="1"/>
  <c r="AZ199" i="25" s="1"/>
  <c r="AP199" i="25"/>
  <c r="AD199" i="25"/>
  <c r="AF199" i="25" s="1"/>
  <c r="AI199" i="25" s="1"/>
  <c r="W199" i="25"/>
  <c r="AP198" i="25"/>
  <c r="AR198" i="25" s="1"/>
  <c r="AU198" i="25" s="1"/>
  <c r="AZ198" i="25" s="1"/>
  <c r="AD198" i="25"/>
  <c r="AF198" i="25" s="1"/>
  <c r="AI198" i="25" s="1"/>
  <c r="W198" i="25"/>
  <c r="AP197" i="25"/>
  <c r="AR197" i="25" s="1"/>
  <c r="AU197" i="25" s="1"/>
  <c r="AZ197" i="25" s="1"/>
  <c r="AD197" i="25"/>
  <c r="AF197" i="25" s="1"/>
  <c r="AI197" i="25" s="1"/>
  <c r="W197" i="25"/>
  <c r="AP196" i="25"/>
  <c r="AR196" i="25" s="1"/>
  <c r="AU196" i="25" s="1"/>
  <c r="AZ196" i="25" s="1"/>
  <c r="AD196" i="25"/>
  <c r="AF196" i="25" s="1"/>
  <c r="AI196" i="25" s="1"/>
  <c r="W196" i="25"/>
  <c r="AR195" i="25"/>
  <c r="AU195" i="25" s="1"/>
  <c r="AZ195" i="25" s="1"/>
  <c r="AP195" i="25"/>
  <c r="AD195" i="25"/>
  <c r="AF195" i="25" s="1"/>
  <c r="AI195" i="25" s="1"/>
  <c r="W195" i="25"/>
  <c r="AP194" i="25"/>
  <c r="AR194" i="25" s="1"/>
  <c r="AU194" i="25" s="1"/>
  <c r="AZ194" i="25" s="1"/>
  <c r="AD194" i="25"/>
  <c r="AF194" i="25" s="1"/>
  <c r="AI194" i="25" s="1"/>
  <c r="W194" i="25"/>
  <c r="AP193" i="25"/>
  <c r="AR193" i="25" s="1"/>
  <c r="AU193" i="25" s="1"/>
  <c r="AZ193" i="25" s="1"/>
  <c r="AD193" i="25"/>
  <c r="AF193" i="25" s="1"/>
  <c r="AI193" i="25" s="1"/>
  <c r="W193" i="25"/>
  <c r="AP192" i="25"/>
  <c r="AR192" i="25" s="1"/>
  <c r="AU192" i="25" s="1"/>
  <c r="AZ192" i="25" s="1"/>
  <c r="AD192" i="25"/>
  <c r="AF192" i="25" s="1"/>
  <c r="AI192" i="25" s="1"/>
  <c r="W192" i="25"/>
  <c r="AR191" i="25"/>
  <c r="AU191" i="25" s="1"/>
  <c r="AZ191" i="25" s="1"/>
  <c r="AP191" i="25"/>
  <c r="AD191" i="25"/>
  <c r="AF191" i="25" s="1"/>
  <c r="AI191" i="25" s="1"/>
  <c r="W191" i="25"/>
  <c r="AP190" i="25"/>
  <c r="AR190" i="25" s="1"/>
  <c r="AU190" i="25" s="1"/>
  <c r="AZ190" i="25" s="1"/>
  <c r="AD190" i="25"/>
  <c r="AF190" i="25" s="1"/>
  <c r="AI190" i="25" s="1"/>
  <c r="W190" i="25"/>
  <c r="AP189" i="25"/>
  <c r="AR189" i="25" s="1"/>
  <c r="AU189" i="25" s="1"/>
  <c r="AZ189" i="25" s="1"/>
  <c r="AD189" i="25"/>
  <c r="AF189" i="25" s="1"/>
  <c r="AI189" i="25" s="1"/>
  <c r="W189" i="25"/>
  <c r="AP188" i="25"/>
  <c r="AR188" i="25" s="1"/>
  <c r="AU188" i="25" s="1"/>
  <c r="AZ188" i="25" s="1"/>
  <c r="AD188" i="25"/>
  <c r="AF188" i="25" s="1"/>
  <c r="AI188" i="25" s="1"/>
  <c r="W188" i="25"/>
  <c r="AR187" i="25"/>
  <c r="AU187" i="25" s="1"/>
  <c r="AZ187" i="25" s="1"/>
  <c r="AP187" i="25"/>
  <c r="AD187" i="25"/>
  <c r="AF187" i="25" s="1"/>
  <c r="AI187" i="25" s="1"/>
  <c r="W187" i="25"/>
  <c r="AP186" i="25"/>
  <c r="AR186" i="25" s="1"/>
  <c r="AU186" i="25" s="1"/>
  <c r="AZ186" i="25" s="1"/>
  <c r="AD186" i="25"/>
  <c r="AF186" i="25" s="1"/>
  <c r="AI186" i="25" s="1"/>
  <c r="W186" i="25"/>
  <c r="AP185" i="25"/>
  <c r="AR185" i="25" s="1"/>
  <c r="AU185" i="25" s="1"/>
  <c r="AZ185" i="25" s="1"/>
  <c r="AD185" i="25"/>
  <c r="AF185" i="25" s="1"/>
  <c r="AI185" i="25" s="1"/>
  <c r="W185" i="25"/>
  <c r="AP184" i="25"/>
  <c r="AR184" i="25" s="1"/>
  <c r="AU184" i="25" s="1"/>
  <c r="AZ184" i="25" s="1"/>
  <c r="AD184" i="25"/>
  <c r="AF184" i="25" s="1"/>
  <c r="AI184" i="25" s="1"/>
  <c r="W184" i="25"/>
  <c r="AR183" i="25"/>
  <c r="AU183" i="25" s="1"/>
  <c r="AZ183" i="25" s="1"/>
  <c r="AP183" i="25"/>
  <c r="AD183" i="25"/>
  <c r="AF183" i="25" s="1"/>
  <c r="AI183" i="25" s="1"/>
  <c r="W183" i="25"/>
  <c r="AP182" i="25"/>
  <c r="AR182" i="25" s="1"/>
  <c r="AU182" i="25" s="1"/>
  <c r="AZ182" i="25" s="1"/>
  <c r="AD182" i="25"/>
  <c r="AF182" i="25" s="1"/>
  <c r="AI182" i="25" s="1"/>
  <c r="W182" i="25"/>
  <c r="AP181" i="25"/>
  <c r="AR181" i="25" s="1"/>
  <c r="AU181" i="25" s="1"/>
  <c r="AZ181" i="25" s="1"/>
  <c r="AD181" i="25"/>
  <c r="AF181" i="25" s="1"/>
  <c r="AI181" i="25" s="1"/>
  <c r="W181" i="25"/>
  <c r="AP180" i="25"/>
  <c r="AR180" i="25" s="1"/>
  <c r="AU180" i="25" s="1"/>
  <c r="AZ180" i="25" s="1"/>
  <c r="AD180" i="25"/>
  <c r="AF180" i="25" s="1"/>
  <c r="AI180" i="25" s="1"/>
  <c r="W180" i="25"/>
  <c r="AR179" i="25"/>
  <c r="AU179" i="25" s="1"/>
  <c r="AZ179" i="25" s="1"/>
  <c r="AP179" i="25"/>
  <c r="AD179" i="25"/>
  <c r="AF179" i="25" s="1"/>
  <c r="AI179" i="25" s="1"/>
  <c r="W179" i="25"/>
  <c r="AP178" i="25"/>
  <c r="AR178" i="25" s="1"/>
  <c r="AU178" i="25" s="1"/>
  <c r="AZ178" i="25" s="1"/>
  <c r="AD178" i="25"/>
  <c r="AF178" i="25" s="1"/>
  <c r="AI178" i="25" s="1"/>
  <c r="W178" i="25"/>
  <c r="AP177" i="25"/>
  <c r="AR177" i="25" s="1"/>
  <c r="AU177" i="25" s="1"/>
  <c r="AZ177" i="25" s="1"/>
  <c r="AD177" i="25"/>
  <c r="AF177" i="25" s="1"/>
  <c r="AI177" i="25" s="1"/>
  <c r="W177" i="25"/>
  <c r="AP176" i="25"/>
  <c r="AR176" i="25" s="1"/>
  <c r="AU176" i="25" s="1"/>
  <c r="AZ176" i="25" s="1"/>
  <c r="AD176" i="25"/>
  <c r="AF176" i="25" s="1"/>
  <c r="AI176" i="25" s="1"/>
  <c r="W176" i="25"/>
  <c r="AR175" i="25"/>
  <c r="AU175" i="25" s="1"/>
  <c r="AZ175" i="25" s="1"/>
  <c r="AP175" i="25"/>
  <c r="AD175" i="25"/>
  <c r="AF175" i="25" s="1"/>
  <c r="AI175" i="25" s="1"/>
  <c r="W175" i="25"/>
  <c r="AP174" i="25"/>
  <c r="AR174" i="25" s="1"/>
  <c r="AU174" i="25" s="1"/>
  <c r="AZ174" i="25" s="1"/>
  <c r="AD174" i="25"/>
  <c r="AF174" i="25" s="1"/>
  <c r="AI174" i="25" s="1"/>
  <c r="W174" i="25"/>
  <c r="AP173" i="25"/>
  <c r="AR173" i="25" s="1"/>
  <c r="AU173" i="25" s="1"/>
  <c r="AZ173" i="25" s="1"/>
  <c r="AD173" i="25"/>
  <c r="AF173" i="25" s="1"/>
  <c r="AI173" i="25" s="1"/>
  <c r="W173" i="25"/>
  <c r="AP172" i="25"/>
  <c r="AR172" i="25" s="1"/>
  <c r="AU172" i="25" s="1"/>
  <c r="AZ172" i="25" s="1"/>
  <c r="AD172" i="25"/>
  <c r="AF172" i="25" s="1"/>
  <c r="AI172" i="25" s="1"/>
  <c r="W172" i="25"/>
  <c r="AR171" i="25"/>
  <c r="AU171" i="25" s="1"/>
  <c r="AZ171" i="25" s="1"/>
  <c r="AP171" i="25"/>
  <c r="AD171" i="25"/>
  <c r="AF171" i="25" s="1"/>
  <c r="AI171" i="25" s="1"/>
  <c r="W171" i="25"/>
  <c r="AP170" i="25"/>
  <c r="AR170" i="25" s="1"/>
  <c r="AU170" i="25" s="1"/>
  <c r="AZ170" i="25" s="1"/>
  <c r="AD170" i="25"/>
  <c r="AF170" i="25" s="1"/>
  <c r="AI170" i="25" s="1"/>
  <c r="W170" i="25"/>
  <c r="AP169" i="25"/>
  <c r="AR169" i="25" s="1"/>
  <c r="AU169" i="25" s="1"/>
  <c r="AZ169" i="25" s="1"/>
  <c r="AD169" i="25"/>
  <c r="AF169" i="25" s="1"/>
  <c r="AI169" i="25" s="1"/>
  <c r="W169" i="25"/>
  <c r="AP168" i="25"/>
  <c r="AR168" i="25" s="1"/>
  <c r="AU168" i="25" s="1"/>
  <c r="AZ168" i="25" s="1"/>
  <c r="AD168" i="25"/>
  <c r="AF168" i="25" s="1"/>
  <c r="AI168" i="25" s="1"/>
  <c r="W168" i="25"/>
  <c r="AR167" i="25"/>
  <c r="AU167" i="25" s="1"/>
  <c r="AZ167" i="25" s="1"/>
  <c r="AP167" i="25"/>
  <c r="AD167" i="25"/>
  <c r="AF167" i="25" s="1"/>
  <c r="AI167" i="25" s="1"/>
  <c r="W167" i="25"/>
  <c r="AP166" i="25"/>
  <c r="AR166" i="25" s="1"/>
  <c r="AU166" i="25" s="1"/>
  <c r="AZ166" i="25" s="1"/>
  <c r="AD166" i="25"/>
  <c r="AF166" i="25" s="1"/>
  <c r="AI166" i="25" s="1"/>
  <c r="W166" i="25"/>
  <c r="AP165" i="25"/>
  <c r="AR165" i="25" s="1"/>
  <c r="AU165" i="25" s="1"/>
  <c r="AZ165" i="25" s="1"/>
  <c r="AD165" i="25"/>
  <c r="AF165" i="25" s="1"/>
  <c r="AI165" i="25" s="1"/>
  <c r="W165" i="25"/>
  <c r="AP164" i="25"/>
  <c r="AR164" i="25" s="1"/>
  <c r="AU164" i="25" s="1"/>
  <c r="AZ164" i="25" s="1"/>
  <c r="AD164" i="25"/>
  <c r="AF164" i="25" s="1"/>
  <c r="AI164" i="25" s="1"/>
  <c r="W164" i="25"/>
  <c r="AR163" i="25"/>
  <c r="AU163" i="25" s="1"/>
  <c r="AZ163" i="25" s="1"/>
  <c r="AP163" i="25"/>
  <c r="AD163" i="25"/>
  <c r="AF163" i="25" s="1"/>
  <c r="AI163" i="25" s="1"/>
  <c r="W163" i="25"/>
  <c r="AP162" i="25"/>
  <c r="AR162" i="25" s="1"/>
  <c r="AU162" i="25" s="1"/>
  <c r="AZ162" i="25" s="1"/>
  <c r="AD162" i="25"/>
  <c r="AF162" i="25" s="1"/>
  <c r="AI162" i="25" s="1"/>
  <c r="W162" i="25"/>
  <c r="AP161" i="25"/>
  <c r="AR161" i="25" s="1"/>
  <c r="AU161" i="25" s="1"/>
  <c r="AZ161" i="25" s="1"/>
  <c r="AD161" i="25"/>
  <c r="AF161" i="25" s="1"/>
  <c r="AI161" i="25" s="1"/>
  <c r="W161" i="25"/>
  <c r="AP160" i="25"/>
  <c r="AR160" i="25" s="1"/>
  <c r="AU160" i="25" s="1"/>
  <c r="AZ160" i="25" s="1"/>
  <c r="AD160" i="25"/>
  <c r="AF160" i="25" s="1"/>
  <c r="AI160" i="25" s="1"/>
  <c r="W160" i="25"/>
  <c r="AR159" i="25"/>
  <c r="AU159" i="25" s="1"/>
  <c r="AZ159" i="25" s="1"/>
  <c r="AP159" i="25"/>
  <c r="AD159" i="25"/>
  <c r="AF159" i="25" s="1"/>
  <c r="AI159" i="25" s="1"/>
  <c r="W159" i="25"/>
  <c r="AP158" i="25"/>
  <c r="AR158" i="25" s="1"/>
  <c r="AU158" i="25" s="1"/>
  <c r="AZ158" i="25" s="1"/>
  <c r="AD158" i="25"/>
  <c r="AF158" i="25" s="1"/>
  <c r="AI158" i="25" s="1"/>
  <c r="W158" i="25"/>
  <c r="AP157" i="25"/>
  <c r="AR157" i="25" s="1"/>
  <c r="AU157" i="25" s="1"/>
  <c r="AZ157" i="25" s="1"/>
  <c r="AD157" i="25"/>
  <c r="AF157" i="25" s="1"/>
  <c r="AI157" i="25" s="1"/>
  <c r="W157" i="25"/>
  <c r="AP156" i="25"/>
  <c r="AR156" i="25" s="1"/>
  <c r="AU156" i="25" s="1"/>
  <c r="AZ156" i="25" s="1"/>
  <c r="AD156" i="25"/>
  <c r="AF156" i="25" s="1"/>
  <c r="AI156" i="25" s="1"/>
  <c r="W156" i="25"/>
  <c r="AR155" i="25"/>
  <c r="AU155" i="25" s="1"/>
  <c r="AZ155" i="25" s="1"/>
  <c r="AP155" i="25"/>
  <c r="AD155" i="25"/>
  <c r="AF155" i="25" s="1"/>
  <c r="AI155" i="25" s="1"/>
  <c r="W155" i="25"/>
  <c r="AP154" i="25"/>
  <c r="AR154" i="25" s="1"/>
  <c r="AU154" i="25" s="1"/>
  <c r="AZ154" i="25" s="1"/>
  <c r="AD154" i="25"/>
  <c r="AF154" i="25" s="1"/>
  <c r="AI154" i="25" s="1"/>
  <c r="W154" i="25"/>
  <c r="AP153" i="25"/>
  <c r="AR153" i="25" s="1"/>
  <c r="AU153" i="25" s="1"/>
  <c r="AZ153" i="25" s="1"/>
  <c r="AD153" i="25"/>
  <c r="AF153" i="25" s="1"/>
  <c r="AI153" i="25" s="1"/>
  <c r="W153" i="25"/>
  <c r="AP152" i="25"/>
  <c r="AR152" i="25" s="1"/>
  <c r="AU152" i="25" s="1"/>
  <c r="AZ152" i="25" s="1"/>
  <c r="AD152" i="25"/>
  <c r="AF152" i="25" s="1"/>
  <c r="AI152" i="25" s="1"/>
  <c r="W152" i="25"/>
  <c r="AR151" i="25"/>
  <c r="AU151" i="25" s="1"/>
  <c r="AZ151" i="25" s="1"/>
  <c r="AP151" i="25"/>
  <c r="AD151" i="25"/>
  <c r="AF151" i="25" s="1"/>
  <c r="AI151" i="25" s="1"/>
  <c r="W151" i="25"/>
  <c r="AP150" i="25"/>
  <c r="AR150" i="25" s="1"/>
  <c r="AU150" i="25" s="1"/>
  <c r="AZ150" i="25" s="1"/>
  <c r="AD150" i="25"/>
  <c r="AF150" i="25" s="1"/>
  <c r="AI150" i="25" s="1"/>
  <c r="W150" i="25"/>
  <c r="AP149" i="25"/>
  <c r="AR149" i="25" s="1"/>
  <c r="AU149" i="25" s="1"/>
  <c r="AZ149" i="25" s="1"/>
  <c r="AD149" i="25"/>
  <c r="AF149" i="25" s="1"/>
  <c r="AI149" i="25" s="1"/>
  <c r="W149" i="25"/>
  <c r="AP148" i="25"/>
  <c r="AR148" i="25" s="1"/>
  <c r="AU148" i="25" s="1"/>
  <c r="AZ148" i="25" s="1"/>
  <c r="AD148" i="25"/>
  <c r="AF148" i="25" s="1"/>
  <c r="AI148" i="25" s="1"/>
  <c r="W148" i="25"/>
  <c r="AR147" i="25"/>
  <c r="AU147" i="25" s="1"/>
  <c r="AZ147" i="25" s="1"/>
  <c r="AP147" i="25"/>
  <c r="AD147" i="25"/>
  <c r="AF147" i="25" s="1"/>
  <c r="AI147" i="25" s="1"/>
  <c r="W147" i="25"/>
  <c r="AP146" i="25"/>
  <c r="AR146" i="25" s="1"/>
  <c r="AU146" i="25" s="1"/>
  <c r="AZ146" i="25" s="1"/>
  <c r="AD146" i="25"/>
  <c r="AF146" i="25" s="1"/>
  <c r="AI146" i="25" s="1"/>
  <c r="W146" i="25"/>
  <c r="AP145" i="25"/>
  <c r="AR145" i="25" s="1"/>
  <c r="AU145" i="25" s="1"/>
  <c r="AZ145" i="25" s="1"/>
  <c r="AD145" i="25"/>
  <c r="AF145" i="25" s="1"/>
  <c r="AI145" i="25" s="1"/>
  <c r="W145" i="25"/>
  <c r="AP144" i="25"/>
  <c r="AR144" i="25" s="1"/>
  <c r="AU144" i="25" s="1"/>
  <c r="AZ144" i="25" s="1"/>
  <c r="AD144" i="25"/>
  <c r="AF144" i="25" s="1"/>
  <c r="AI144" i="25" s="1"/>
  <c r="W144" i="25"/>
  <c r="AR143" i="25"/>
  <c r="AU143" i="25" s="1"/>
  <c r="AZ143" i="25" s="1"/>
  <c r="AP143" i="25"/>
  <c r="AD143" i="25"/>
  <c r="AF143" i="25" s="1"/>
  <c r="AI143" i="25" s="1"/>
  <c r="W143" i="25"/>
  <c r="AP142" i="25"/>
  <c r="AR142" i="25" s="1"/>
  <c r="AU142" i="25" s="1"/>
  <c r="AZ142" i="25" s="1"/>
  <c r="AD142" i="25"/>
  <c r="AF142" i="25" s="1"/>
  <c r="AI142" i="25" s="1"/>
  <c r="W142" i="25"/>
  <c r="AP141" i="25"/>
  <c r="AR141" i="25" s="1"/>
  <c r="AU141" i="25" s="1"/>
  <c r="AZ141" i="25" s="1"/>
  <c r="AD141" i="25"/>
  <c r="AF141" i="25" s="1"/>
  <c r="AI141" i="25" s="1"/>
  <c r="W141" i="25"/>
  <c r="AP140" i="25"/>
  <c r="AR140" i="25" s="1"/>
  <c r="AU140" i="25" s="1"/>
  <c r="AZ140" i="25" s="1"/>
  <c r="AD140" i="25"/>
  <c r="AF140" i="25" s="1"/>
  <c r="AI140" i="25" s="1"/>
  <c r="W140" i="25"/>
  <c r="AR139" i="25"/>
  <c r="AU139" i="25" s="1"/>
  <c r="AZ139" i="25" s="1"/>
  <c r="AP139" i="25"/>
  <c r="AD139" i="25"/>
  <c r="AF139" i="25" s="1"/>
  <c r="AI139" i="25" s="1"/>
  <c r="W139" i="25"/>
  <c r="AP138" i="25"/>
  <c r="AR138" i="25" s="1"/>
  <c r="AU138" i="25" s="1"/>
  <c r="AZ138" i="25" s="1"/>
  <c r="AD138" i="25"/>
  <c r="AF138" i="25" s="1"/>
  <c r="AI138" i="25" s="1"/>
  <c r="W138" i="25"/>
  <c r="AP137" i="25"/>
  <c r="AR137" i="25" s="1"/>
  <c r="AU137" i="25" s="1"/>
  <c r="AZ137" i="25" s="1"/>
  <c r="AD137" i="25"/>
  <c r="AF137" i="25" s="1"/>
  <c r="AI137" i="25" s="1"/>
  <c r="W137" i="25"/>
  <c r="AP136" i="25"/>
  <c r="AR136" i="25" s="1"/>
  <c r="AU136" i="25" s="1"/>
  <c r="AZ136" i="25" s="1"/>
  <c r="AD136" i="25"/>
  <c r="AF136" i="25" s="1"/>
  <c r="AI136" i="25" s="1"/>
  <c r="W136" i="25"/>
  <c r="AR135" i="25"/>
  <c r="AU135" i="25" s="1"/>
  <c r="AZ135" i="25" s="1"/>
  <c r="AP135" i="25"/>
  <c r="AD135" i="25"/>
  <c r="AF135" i="25" s="1"/>
  <c r="AI135" i="25" s="1"/>
  <c r="W135" i="25"/>
  <c r="AP134" i="25"/>
  <c r="AR134" i="25" s="1"/>
  <c r="AU134" i="25" s="1"/>
  <c r="AZ134" i="25" s="1"/>
  <c r="AD134" i="25"/>
  <c r="AF134" i="25" s="1"/>
  <c r="AI134" i="25" s="1"/>
  <c r="W134" i="25"/>
  <c r="AR133" i="25"/>
  <c r="AU133" i="25" s="1"/>
  <c r="AZ133" i="25" s="1"/>
  <c r="AD133" i="25"/>
  <c r="AF133" i="25" s="1"/>
  <c r="AI133" i="25" s="1"/>
  <c r="W133" i="25"/>
  <c r="S133" i="25"/>
  <c r="AR132" i="25"/>
  <c r="AU132" i="25" s="1"/>
  <c r="AZ132" i="25" s="1"/>
  <c r="AD132" i="25"/>
  <c r="AF132" i="25" s="1"/>
  <c r="AI132" i="25" s="1"/>
  <c r="W132" i="25"/>
  <c r="S132" i="25"/>
  <c r="AU131" i="25"/>
  <c r="AZ131" i="25" s="1"/>
  <c r="AR131" i="25"/>
  <c r="AD131" i="25"/>
  <c r="AF131" i="25" s="1"/>
  <c r="AI131" i="25" s="1"/>
  <c r="W131" i="25"/>
  <c r="S131" i="25"/>
  <c r="AR130" i="25"/>
  <c r="AU130" i="25" s="1"/>
  <c r="AZ130" i="25" s="1"/>
  <c r="AD130" i="25"/>
  <c r="AF130" i="25" s="1"/>
  <c r="AI130" i="25" s="1"/>
  <c r="W130" i="25"/>
  <c r="S130" i="25"/>
  <c r="AR129" i="25"/>
  <c r="AU129" i="25" s="1"/>
  <c r="AZ129" i="25" s="1"/>
  <c r="AD129" i="25"/>
  <c r="AF129" i="25" s="1"/>
  <c r="AI129" i="25" s="1"/>
  <c r="W129" i="25"/>
  <c r="S129" i="25"/>
  <c r="AR128" i="25"/>
  <c r="AU128" i="25" s="1"/>
  <c r="AZ128" i="25" s="1"/>
  <c r="AD128" i="25"/>
  <c r="AF128" i="25" s="1"/>
  <c r="AI128" i="25" s="1"/>
  <c r="W128" i="25"/>
  <c r="S128" i="25"/>
  <c r="AU127" i="25"/>
  <c r="AZ127" i="25" s="1"/>
  <c r="AR127" i="25"/>
  <c r="AD127" i="25"/>
  <c r="AF127" i="25" s="1"/>
  <c r="AI127" i="25" s="1"/>
  <c r="W127" i="25"/>
  <c r="S127" i="25"/>
  <c r="AR126" i="25"/>
  <c r="AU126" i="25" s="1"/>
  <c r="AZ126" i="25" s="1"/>
  <c r="AF126" i="25"/>
  <c r="AI126" i="25" s="1"/>
  <c r="AD126" i="25"/>
  <c r="W126" i="25"/>
  <c r="S126" i="25"/>
  <c r="AU125" i="25"/>
  <c r="AZ125" i="25" s="1"/>
  <c r="AR125" i="25"/>
  <c r="AD125" i="25"/>
  <c r="AF125" i="25" s="1"/>
  <c r="AI125" i="25" s="1"/>
  <c r="W125" i="25"/>
  <c r="S125" i="25"/>
  <c r="AR124" i="25"/>
  <c r="AU124" i="25" s="1"/>
  <c r="AZ124" i="25" s="1"/>
  <c r="AF124" i="25"/>
  <c r="AI124" i="25" s="1"/>
  <c r="AD124" i="25"/>
  <c r="W124" i="25"/>
  <c r="S124" i="25"/>
  <c r="AU123" i="25"/>
  <c r="AZ123" i="25" s="1"/>
  <c r="AR123" i="25"/>
  <c r="AD123" i="25"/>
  <c r="AF123" i="25" s="1"/>
  <c r="AI123" i="25" s="1"/>
  <c r="W123" i="25"/>
  <c r="S123" i="25"/>
  <c r="AR122" i="25"/>
  <c r="AU122" i="25" s="1"/>
  <c r="AZ122" i="25" s="1"/>
  <c r="AF122" i="25"/>
  <c r="AI122" i="25" s="1"/>
  <c r="AD122" i="25"/>
  <c r="W122" i="25"/>
  <c r="S122" i="25"/>
  <c r="AU121" i="25"/>
  <c r="AZ121" i="25" s="1"/>
  <c r="AR121" i="25"/>
  <c r="AD121" i="25"/>
  <c r="AF121" i="25" s="1"/>
  <c r="AI121" i="25" s="1"/>
  <c r="W121" i="25"/>
  <c r="S121" i="25"/>
  <c r="AR120" i="25"/>
  <c r="AU120" i="25" s="1"/>
  <c r="AZ120" i="25" s="1"/>
  <c r="AF120" i="25"/>
  <c r="AI120" i="25" s="1"/>
  <c r="AD120" i="25"/>
  <c r="W120" i="25"/>
  <c r="S120" i="25"/>
  <c r="AU119" i="25"/>
  <c r="AZ119" i="25" s="1"/>
  <c r="AR119" i="25"/>
  <c r="AD119" i="25"/>
  <c r="AF119" i="25" s="1"/>
  <c r="AI119" i="25" s="1"/>
  <c r="W119" i="25"/>
  <c r="S119" i="25"/>
  <c r="AR118" i="25"/>
  <c r="AU118" i="25" s="1"/>
  <c r="AZ118" i="25" s="1"/>
  <c r="AF118" i="25"/>
  <c r="AI118" i="25" s="1"/>
  <c r="AD118" i="25"/>
  <c r="W118" i="25"/>
  <c r="S118" i="25"/>
  <c r="AU117" i="25"/>
  <c r="AZ117" i="25" s="1"/>
  <c r="AR117" i="25"/>
  <c r="AD117" i="25"/>
  <c r="AF117" i="25" s="1"/>
  <c r="AI117" i="25" s="1"/>
  <c r="W117" i="25"/>
  <c r="S117" i="25"/>
  <c r="AR116" i="25"/>
  <c r="AU116" i="25" s="1"/>
  <c r="AZ116" i="25" s="1"/>
  <c r="AF116" i="25"/>
  <c r="AI116" i="25" s="1"/>
  <c r="AD116" i="25"/>
  <c r="W116" i="25"/>
  <c r="S116" i="25"/>
  <c r="AU115" i="25"/>
  <c r="AZ115" i="25" s="1"/>
  <c r="AR115" i="25"/>
  <c r="AD115" i="25"/>
  <c r="AF115" i="25" s="1"/>
  <c r="AI115" i="25" s="1"/>
  <c r="W115" i="25"/>
  <c r="S115" i="25"/>
  <c r="AR114" i="25"/>
  <c r="AU114" i="25" s="1"/>
  <c r="AZ114" i="25" s="1"/>
  <c r="AF114" i="25"/>
  <c r="AI114" i="25" s="1"/>
  <c r="AD114" i="25"/>
  <c r="W114" i="25"/>
  <c r="S114" i="25"/>
  <c r="AU113" i="25"/>
  <c r="AZ113" i="25" s="1"/>
  <c r="AR113" i="25"/>
  <c r="AD113" i="25"/>
  <c r="AF113" i="25" s="1"/>
  <c r="AI113" i="25" s="1"/>
  <c r="W113" i="25"/>
  <c r="S113" i="25"/>
  <c r="AR112" i="25"/>
  <c r="AU112" i="25" s="1"/>
  <c r="AZ112" i="25" s="1"/>
  <c r="AF112" i="25"/>
  <c r="AI112" i="25" s="1"/>
  <c r="AD112" i="25"/>
  <c r="W112" i="25"/>
  <c r="S112" i="25"/>
  <c r="AU111" i="25"/>
  <c r="AZ111" i="25" s="1"/>
  <c r="AR111" i="25"/>
  <c r="AD111" i="25"/>
  <c r="AF111" i="25" s="1"/>
  <c r="AI111" i="25" s="1"/>
  <c r="W111" i="25"/>
  <c r="S111" i="25"/>
  <c r="AR110" i="25"/>
  <c r="AU110" i="25" s="1"/>
  <c r="AZ110" i="25" s="1"/>
  <c r="AF110" i="25"/>
  <c r="AI110" i="25" s="1"/>
  <c r="AD110" i="25"/>
  <c r="W110" i="25"/>
  <c r="S110" i="25"/>
  <c r="AU109" i="25"/>
  <c r="AZ109" i="25" s="1"/>
  <c r="AR109" i="25"/>
  <c r="AD109" i="25"/>
  <c r="AF109" i="25" s="1"/>
  <c r="AI109" i="25" s="1"/>
  <c r="W109" i="25"/>
  <c r="S109" i="25"/>
  <c r="AR108" i="25"/>
  <c r="AU108" i="25" s="1"/>
  <c r="AZ108" i="25" s="1"/>
  <c r="AF108" i="25"/>
  <c r="AI108" i="25" s="1"/>
  <c r="AD108" i="25"/>
  <c r="W108" i="25"/>
  <c r="S108" i="25"/>
  <c r="AU107" i="25"/>
  <c r="AZ107" i="25" s="1"/>
  <c r="AR107" i="25"/>
  <c r="AD107" i="25"/>
  <c r="AF107" i="25" s="1"/>
  <c r="AI107" i="25" s="1"/>
  <c r="W107" i="25"/>
  <c r="S107" i="25"/>
  <c r="AR106" i="25"/>
  <c r="AU106" i="25" s="1"/>
  <c r="AZ106" i="25" s="1"/>
  <c r="AF106" i="25"/>
  <c r="AI106" i="25" s="1"/>
  <c r="AD106" i="25"/>
  <c r="W106" i="25"/>
  <c r="S106" i="25"/>
  <c r="AU105" i="25"/>
  <c r="AZ105" i="25" s="1"/>
  <c r="AR105" i="25"/>
  <c r="AD105" i="25"/>
  <c r="AF105" i="25" s="1"/>
  <c r="AI105" i="25" s="1"/>
  <c r="W105" i="25"/>
  <c r="S105" i="25"/>
  <c r="AR104" i="25"/>
  <c r="AU104" i="25" s="1"/>
  <c r="AZ104" i="25" s="1"/>
  <c r="AF104" i="25"/>
  <c r="AI104" i="25" s="1"/>
  <c r="AD104" i="25"/>
  <c r="W104" i="25"/>
  <c r="S104" i="25"/>
  <c r="AU103" i="25"/>
  <c r="AZ103" i="25" s="1"/>
  <c r="AR103" i="25"/>
  <c r="AD103" i="25"/>
  <c r="AF103" i="25" s="1"/>
  <c r="AI103" i="25" s="1"/>
  <c r="W103" i="25"/>
  <c r="S103" i="25"/>
  <c r="AR102" i="25"/>
  <c r="AU102" i="25" s="1"/>
  <c r="AZ102" i="25" s="1"/>
  <c r="AF102" i="25"/>
  <c r="AI102" i="25" s="1"/>
  <c r="AD102" i="25"/>
  <c r="W102" i="25"/>
  <c r="S102" i="25"/>
  <c r="AU101" i="25"/>
  <c r="AZ101" i="25" s="1"/>
  <c r="AR101" i="25"/>
  <c r="AD101" i="25"/>
  <c r="AF101" i="25" s="1"/>
  <c r="AI101" i="25" s="1"/>
  <c r="W101" i="25"/>
  <c r="S101" i="25"/>
  <c r="AR100" i="25"/>
  <c r="AU100" i="25" s="1"/>
  <c r="AZ100" i="25" s="1"/>
  <c r="AF100" i="25"/>
  <c r="AI100" i="25" s="1"/>
  <c r="AD100" i="25"/>
  <c r="W100" i="25"/>
  <c r="S100" i="25"/>
  <c r="AU99" i="25"/>
  <c r="AZ99" i="25" s="1"/>
  <c r="AR99" i="25"/>
  <c r="AD99" i="25"/>
  <c r="AF99" i="25" s="1"/>
  <c r="AI99" i="25" s="1"/>
  <c r="W99" i="25"/>
  <c r="S99" i="25"/>
  <c r="AR98" i="25"/>
  <c r="AU98" i="25" s="1"/>
  <c r="AZ98" i="25" s="1"/>
  <c r="AF98" i="25"/>
  <c r="AI98" i="25" s="1"/>
  <c r="AD98" i="25"/>
  <c r="W98" i="25"/>
  <c r="S98" i="25"/>
  <c r="AU97" i="25"/>
  <c r="AZ97" i="25" s="1"/>
  <c r="AR97" i="25"/>
  <c r="AD97" i="25"/>
  <c r="AF97" i="25" s="1"/>
  <c r="AI97" i="25" s="1"/>
  <c r="W97" i="25"/>
  <c r="S97" i="25"/>
  <c r="AR96" i="25"/>
  <c r="AU96" i="25" s="1"/>
  <c r="AZ96" i="25" s="1"/>
  <c r="AF96" i="25"/>
  <c r="AI96" i="25" s="1"/>
  <c r="AD96" i="25"/>
  <c r="W96" i="25"/>
  <c r="S96" i="25"/>
  <c r="AU95" i="25"/>
  <c r="AZ95" i="25" s="1"/>
  <c r="AR95" i="25"/>
  <c r="AD95" i="25"/>
  <c r="AF95" i="25" s="1"/>
  <c r="AI95" i="25" s="1"/>
  <c r="W95" i="25"/>
  <c r="S95" i="25"/>
  <c r="AR94" i="25"/>
  <c r="AU94" i="25" s="1"/>
  <c r="AZ94" i="25" s="1"/>
  <c r="AF94" i="25"/>
  <c r="AI94" i="25" s="1"/>
  <c r="AD94" i="25"/>
  <c r="W94" i="25"/>
  <c r="S94" i="25"/>
  <c r="AU93" i="25"/>
  <c r="AZ93" i="25" s="1"/>
  <c r="AR93" i="25"/>
  <c r="AD93" i="25"/>
  <c r="AF93" i="25" s="1"/>
  <c r="AI93" i="25" s="1"/>
  <c r="W93" i="25"/>
  <c r="S93" i="25"/>
  <c r="AR92" i="25"/>
  <c r="AU92" i="25" s="1"/>
  <c r="AZ92" i="25" s="1"/>
  <c r="AF92" i="25"/>
  <c r="AI92" i="25" s="1"/>
  <c r="AD92" i="25"/>
  <c r="W92" i="25"/>
  <c r="S92" i="25"/>
  <c r="AU91" i="25"/>
  <c r="AZ91" i="25" s="1"/>
  <c r="AR91" i="25"/>
  <c r="AD91" i="25"/>
  <c r="AF91" i="25" s="1"/>
  <c r="AI91" i="25" s="1"/>
  <c r="W91" i="25"/>
  <c r="S91" i="25"/>
  <c r="AR90" i="25"/>
  <c r="AU90" i="25" s="1"/>
  <c r="AZ90" i="25" s="1"/>
  <c r="AF90" i="25"/>
  <c r="AI90" i="25" s="1"/>
  <c r="AD90" i="25"/>
  <c r="W90" i="25"/>
  <c r="S90" i="25"/>
  <c r="AU89" i="25"/>
  <c r="AZ89" i="25" s="1"/>
  <c r="AR89" i="25"/>
  <c r="AD89" i="25"/>
  <c r="AF89" i="25" s="1"/>
  <c r="AI89" i="25" s="1"/>
  <c r="W89" i="25"/>
  <c r="S89" i="25"/>
  <c r="AR88" i="25"/>
  <c r="AU88" i="25" s="1"/>
  <c r="AZ88" i="25" s="1"/>
  <c r="AF88" i="25"/>
  <c r="AI88" i="25" s="1"/>
  <c r="AD88" i="25"/>
  <c r="W88" i="25"/>
  <c r="S88" i="25"/>
  <c r="AU87" i="25"/>
  <c r="AZ87" i="25" s="1"/>
  <c r="AR87" i="25"/>
  <c r="AD87" i="25"/>
  <c r="AF87" i="25" s="1"/>
  <c r="AI87" i="25" s="1"/>
  <c r="W87" i="25"/>
  <c r="S87" i="25"/>
  <c r="AR86" i="25"/>
  <c r="AU86" i="25" s="1"/>
  <c r="AZ86" i="25" s="1"/>
  <c r="AF86" i="25"/>
  <c r="AI86" i="25" s="1"/>
  <c r="AD86" i="25"/>
  <c r="W86" i="25"/>
  <c r="S86" i="25"/>
  <c r="AU85" i="25"/>
  <c r="AZ85" i="25" s="1"/>
  <c r="AR85" i="25"/>
  <c r="AD85" i="25"/>
  <c r="AF85" i="25" s="1"/>
  <c r="AI85" i="25" s="1"/>
  <c r="W85" i="25"/>
  <c r="S85" i="25"/>
  <c r="AR84" i="25"/>
  <c r="AU84" i="25" s="1"/>
  <c r="AZ84" i="25" s="1"/>
  <c r="AF84" i="25"/>
  <c r="AI84" i="25" s="1"/>
  <c r="AD84" i="25"/>
  <c r="W84" i="25"/>
  <c r="S84" i="25"/>
  <c r="AU83" i="25"/>
  <c r="AZ83" i="25" s="1"/>
  <c r="AR83" i="25"/>
  <c r="AD83" i="25"/>
  <c r="AF83" i="25" s="1"/>
  <c r="AI83" i="25" s="1"/>
  <c r="W83" i="25"/>
  <c r="S83" i="25"/>
  <c r="AR82" i="25"/>
  <c r="AU82" i="25" s="1"/>
  <c r="AZ82" i="25" s="1"/>
  <c r="AF82" i="25"/>
  <c r="AI82" i="25" s="1"/>
  <c r="AD82" i="25"/>
  <c r="W82" i="25"/>
  <c r="S82" i="25"/>
  <c r="AU81" i="25"/>
  <c r="AZ81" i="25" s="1"/>
  <c r="AR81" i="25"/>
  <c r="AD81" i="25"/>
  <c r="AF81" i="25" s="1"/>
  <c r="AI81" i="25" s="1"/>
  <c r="W81" i="25"/>
  <c r="S81" i="25"/>
  <c r="AR80" i="25"/>
  <c r="AU80" i="25" s="1"/>
  <c r="AZ80" i="25" s="1"/>
  <c r="AF80" i="25"/>
  <c r="AI80" i="25" s="1"/>
  <c r="AD80" i="25"/>
  <c r="W80" i="25"/>
  <c r="S80" i="25"/>
  <c r="AU79" i="25"/>
  <c r="AZ79" i="25" s="1"/>
  <c r="AR79" i="25"/>
  <c r="AD79" i="25"/>
  <c r="AF79" i="25" s="1"/>
  <c r="AI79" i="25" s="1"/>
  <c r="W79" i="25"/>
  <c r="S79" i="25"/>
  <c r="AR78" i="25"/>
  <c r="AU78" i="25" s="1"/>
  <c r="AZ78" i="25" s="1"/>
  <c r="AF78" i="25"/>
  <c r="AI78" i="25" s="1"/>
  <c r="AD78" i="25"/>
  <c r="W78" i="25"/>
  <c r="S78" i="25"/>
  <c r="AU77" i="25"/>
  <c r="AZ77" i="25" s="1"/>
  <c r="AR77" i="25"/>
  <c r="AD77" i="25"/>
  <c r="AF77" i="25" s="1"/>
  <c r="AI77" i="25" s="1"/>
  <c r="W77" i="25"/>
  <c r="S77" i="25"/>
  <c r="AR76" i="25"/>
  <c r="AU76" i="25" s="1"/>
  <c r="AZ76" i="25" s="1"/>
  <c r="AF76" i="25"/>
  <c r="AI76" i="25" s="1"/>
  <c r="AD76" i="25"/>
  <c r="W76" i="25"/>
  <c r="S76" i="25"/>
  <c r="AU75" i="25"/>
  <c r="AZ75" i="25" s="1"/>
  <c r="AR75" i="25"/>
  <c r="AD75" i="25"/>
  <c r="AF75" i="25" s="1"/>
  <c r="AI75" i="25" s="1"/>
  <c r="W75" i="25"/>
  <c r="S75" i="25"/>
  <c r="AR74" i="25"/>
  <c r="AU74" i="25" s="1"/>
  <c r="AZ74" i="25" s="1"/>
  <c r="AF74" i="25"/>
  <c r="AI74" i="25" s="1"/>
  <c r="AD74" i="25"/>
  <c r="W74" i="25"/>
  <c r="S74" i="25"/>
  <c r="AU73" i="25"/>
  <c r="AZ73" i="25" s="1"/>
  <c r="AR73" i="25"/>
  <c r="AD73" i="25"/>
  <c r="AF73" i="25" s="1"/>
  <c r="AI73" i="25" s="1"/>
  <c r="W73" i="25"/>
  <c r="S73" i="25"/>
  <c r="AR72" i="25"/>
  <c r="AU72" i="25" s="1"/>
  <c r="AZ72" i="25" s="1"/>
  <c r="AF72" i="25"/>
  <c r="AI72" i="25" s="1"/>
  <c r="AD72" i="25"/>
  <c r="W72" i="25"/>
  <c r="S72" i="25"/>
  <c r="AU71" i="25"/>
  <c r="AZ71" i="25" s="1"/>
  <c r="AR71" i="25"/>
  <c r="AD71" i="25"/>
  <c r="AF71" i="25" s="1"/>
  <c r="AI71" i="25" s="1"/>
  <c r="W71" i="25"/>
  <c r="S71" i="25"/>
  <c r="AR70" i="25"/>
  <c r="AU70" i="25" s="1"/>
  <c r="AZ70" i="25" s="1"/>
  <c r="AF70" i="25"/>
  <c r="AI70" i="25" s="1"/>
  <c r="AD70" i="25"/>
  <c r="W70" i="25"/>
  <c r="S70" i="25"/>
  <c r="AU69" i="25"/>
  <c r="AZ69" i="25" s="1"/>
  <c r="AR69" i="25"/>
  <c r="AD69" i="25"/>
  <c r="AF69" i="25" s="1"/>
  <c r="AI69" i="25" s="1"/>
  <c r="W69" i="25"/>
  <c r="S69" i="25"/>
  <c r="AR68" i="25"/>
  <c r="AU68" i="25" s="1"/>
  <c r="AZ68" i="25" s="1"/>
  <c r="AF68" i="25"/>
  <c r="AI68" i="25" s="1"/>
  <c r="AD68" i="25"/>
  <c r="W68" i="25"/>
  <c r="S68" i="25"/>
  <c r="AU67" i="25"/>
  <c r="AZ67" i="25" s="1"/>
  <c r="AR67" i="25"/>
  <c r="AD67" i="25"/>
  <c r="AF67" i="25" s="1"/>
  <c r="AI67" i="25" s="1"/>
  <c r="W67" i="25"/>
  <c r="S67" i="25"/>
  <c r="AR66" i="25"/>
  <c r="AU66" i="25" s="1"/>
  <c r="AZ66" i="25" s="1"/>
  <c r="AF66" i="25"/>
  <c r="AI66" i="25" s="1"/>
  <c r="AD66" i="25"/>
  <c r="W66" i="25"/>
  <c r="S66" i="25"/>
  <c r="AU65" i="25"/>
  <c r="AZ65" i="25" s="1"/>
  <c r="AR65" i="25"/>
  <c r="AD65" i="25"/>
  <c r="AF65" i="25" s="1"/>
  <c r="AI65" i="25" s="1"/>
  <c r="W65" i="25"/>
  <c r="S65" i="25"/>
  <c r="AR64" i="25"/>
  <c r="AU64" i="25" s="1"/>
  <c r="AZ64" i="25" s="1"/>
  <c r="AF64" i="25"/>
  <c r="AI64" i="25" s="1"/>
  <c r="AD64" i="25"/>
  <c r="W64" i="25"/>
  <c r="S64" i="25"/>
  <c r="AU63" i="25"/>
  <c r="AZ63" i="25" s="1"/>
  <c r="AR63" i="25"/>
  <c r="AD63" i="25"/>
  <c r="AF63" i="25" s="1"/>
  <c r="AI63" i="25" s="1"/>
  <c r="W63" i="25"/>
  <c r="S63" i="25"/>
  <c r="AR62" i="25"/>
  <c r="AU62" i="25" s="1"/>
  <c r="AZ62" i="25" s="1"/>
  <c r="AF62" i="25"/>
  <c r="AI62" i="25" s="1"/>
  <c r="AD62" i="25"/>
  <c r="W62" i="25"/>
  <c r="S62" i="25"/>
  <c r="AF61" i="25"/>
  <c r="BA61" i="25" s="1"/>
  <c r="W61" i="25"/>
  <c r="S61" i="25"/>
  <c r="AF60" i="25"/>
  <c r="BA60" i="25" s="1"/>
  <c r="W60" i="25"/>
  <c r="S60" i="25"/>
  <c r="AU59" i="25"/>
  <c r="AZ59" i="25" s="1"/>
  <c r="AR59" i="25"/>
  <c r="AD59" i="25"/>
  <c r="AF59" i="25" s="1"/>
  <c r="AI59" i="25" s="1"/>
  <c r="W59" i="25"/>
  <c r="S59" i="25"/>
  <c r="AR58" i="25"/>
  <c r="AU58" i="25" s="1"/>
  <c r="AZ58" i="25" s="1"/>
  <c r="AF58" i="25"/>
  <c r="AI58" i="25" s="1"/>
  <c r="AD58" i="25"/>
  <c r="W58" i="25"/>
  <c r="S58" i="25"/>
  <c r="AU57" i="25"/>
  <c r="AZ57" i="25" s="1"/>
  <c r="AR57" i="25"/>
  <c r="AD57" i="25"/>
  <c r="AF57" i="25" s="1"/>
  <c r="AI57" i="25" s="1"/>
  <c r="W57" i="25"/>
  <c r="S57" i="25"/>
  <c r="AR56" i="25"/>
  <c r="AU56" i="25" s="1"/>
  <c r="AZ56" i="25" s="1"/>
  <c r="AF56" i="25"/>
  <c r="AI56" i="25" s="1"/>
  <c r="AD56" i="25"/>
  <c r="W56" i="25"/>
  <c r="S56" i="25"/>
  <c r="AU55" i="25"/>
  <c r="AZ55" i="25" s="1"/>
  <c r="AR55" i="25"/>
  <c r="AD55" i="25"/>
  <c r="AF55" i="25" s="1"/>
  <c r="AI55" i="25" s="1"/>
  <c r="W55" i="25"/>
  <c r="S55" i="25"/>
  <c r="AR54" i="25"/>
  <c r="AU54" i="25" s="1"/>
  <c r="AZ54" i="25" s="1"/>
  <c r="AF54" i="25"/>
  <c r="AI54" i="25" s="1"/>
  <c r="AD54" i="25"/>
  <c r="W54" i="25"/>
  <c r="S54" i="25"/>
  <c r="AU53" i="25"/>
  <c r="AZ53" i="25" s="1"/>
  <c r="AR53" i="25"/>
  <c r="AD53" i="25"/>
  <c r="AF53" i="25" s="1"/>
  <c r="AI53" i="25" s="1"/>
  <c r="W53" i="25"/>
  <c r="S53" i="25"/>
  <c r="AR52" i="25"/>
  <c r="AU52" i="25" s="1"/>
  <c r="AZ52" i="25" s="1"/>
  <c r="AF52" i="25"/>
  <c r="AI52" i="25" s="1"/>
  <c r="AD52" i="25"/>
  <c r="W52" i="25"/>
  <c r="S52" i="25"/>
  <c r="AU51" i="25"/>
  <c r="AZ51" i="25" s="1"/>
  <c r="AR51" i="25"/>
  <c r="AD51" i="25"/>
  <c r="AF51" i="25" s="1"/>
  <c r="AI51" i="25" s="1"/>
  <c r="W51" i="25"/>
  <c r="S51" i="25"/>
  <c r="AR50" i="25"/>
  <c r="AU50" i="25" s="1"/>
  <c r="AZ50" i="25" s="1"/>
  <c r="AF50" i="25"/>
  <c r="AI50" i="25" s="1"/>
  <c r="AD50" i="25"/>
  <c r="W50" i="25"/>
  <c r="S50" i="25"/>
  <c r="AU49" i="25"/>
  <c r="AZ49" i="25" s="1"/>
  <c r="AR49" i="25"/>
  <c r="AD49" i="25"/>
  <c r="AF49" i="25" s="1"/>
  <c r="AI49" i="25" s="1"/>
  <c r="W49" i="25"/>
  <c r="S49" i="25"/>
  <c r="AR48" i="25"/>
  <c r="AU48" i="25" s="1"/>
  <c r="AZ48" i="25" s="1"/>
  <c r="AF48" i="25"/>
  <c r="AI48" i="25" s="1"/>
  <c r="AD48" i="25"/>
  <c r="W48" i="25"/>
  <c r="S48" i="25"/>
  <c r="AU47" i="25"/>
  <c r="AZ47" i="25" s="1"/>
  <c r="AR47" i="25"/>
  <c r="AD47" i="25"/>
  <c r="AF47" i="25" s="1"/>
  <c r="AI47" i="25" s="1"/>
  <c r="W47" i="25"/>
  <c r="S47" i="25"/>
  <c r="AR46" i="25"/>
  <c r="AU46" i="25" s="1"/>
  <c r="AZ46" i="25" s="1"/>
  <c r="AF46" i="25"/>
  <c r="AI46" i="25" s="1"/>
  <c r="AD46" i="25"/>
  <c r="W46" i="25"/>
  <c r="S46" i="25"/>
  <c r="AU45" i="25"/>
  <c r="AZ45" i="25" s="1"/>
  <c r="AR45" i="25"/>
  <c r="AD45" i="25"/>
  <c r="AF45" i="25" s="1"/>
  <c r="AI45" i="25" s="1"/>
  <c r="W45" i="25"/>
  <c r="S45" i="25"/>
  <c r="AR44" i="25"/>
  <c r="AU44" i="25" s="1"/>
  <c r="AZ44" i="25" s="1"/>
  <c r="AF44" i="25"/>
  <c r="AI44" i="25" s="1"/>
  <c r="AD44" i="25"/>
  <c r="W44" i="25"/>
  <c r="S44" i="25"/>
  <c r="AU43" i="25"/>
  <c r="AZ43" i="25" s="1"/>
  <c r="AR43" i="25"/>
  <c r="AD43" i="25"/>
  <c r="AF43" i="25" s="1"/>
  <c r="AI43" i="25" s="1"/>
  <c r="W43" i="25"/>
  <c r="S43" i="25"/>
  <c r="AR42" i="25"/>
  <c r="AU42" i="25" s="1"/>
  <c r="AZ42" i="25" s="1"/>
  <c r="AF42" i="25"/>
  <c r="AI42" i="25" s="1"/>
  <c r="AD42" i="25"/>
  <c r="W42" i="25"/>
  <c r="S42" i="25"/>
  <c r="AU41" i="25"/>
  <c r="AZ41" i="25" s="1"/>
  <c r="AR41" i="25"/>
  <c r="AD41" i="25"/>
  <c r="AF41" i="25" s="1"/>
  <c r="AI41" i="25" s="1"/>
  <c r="W41" i="25"/>
  <c r="S41" i="25"/>
  <c r="AR40" i="25"/>
  <c r="AU40" i="25" s="1"/>
  <c r="AZ40" i="25" s="1"/>
  <c r="AF40" i="25"/>
  <c r="AI40" i="25" s="1"/>
  <c r="AD40" i="25"/>
  <c r="W40" i="25"/>
  <c r="S40" i="25"/>
  <c r="AU39" i="25"/>
  <c r="AZ39" i="25" s="1"/>
  <c r="AR39" i="25"/>
  <c r="AD39" i="25"/>
  <c r="AF39" i="25" s="1"/>
  <c r="AI39" i="25" s="1"/>
  <c r="W39" i="25"/>
  <c r="S39" i="25"/>
  <c r="AR38" i="25"/>
  <c r="AU38" i="25" s="1"/>
  <c r="AZ38" i="25" s="1"/>
  <c r="AF38" i="25"/>
  <c r="AI38" i="25" s="1"/>
  <c r="AD38" i="25"/>
  <c r="W38" i="25"/>
  <c r="S38" i="25"/>
  <c r="AU37" i="25"/>
  <c r="AZ37" i="25" s="1"/>
  <c r="AR37" i="25"/>
  <c r="AD37" i="25"/>
  <c r="AF37" i="25" s="1"/>
  <c r="AI37" i="25" s="1"/>
  <c r="W37" i="25"/>
  <c r="S37" i="25"/>
  <c r="AR36" i="25"/>
  <c r="AU36" i="25" s="1"/>
  <c r="AZ36" i="25" s="1"/>
  <c r="AF36" i="25"/>
  <c r="AI36" i="25" s="1"/>
  <c r="AD36" i="25"/>
  <c r="W36" i="25"/>
  <c r="S36" i="25"/>
  <c r="AU35" i="25"/>
  <c r="AZ35" i="25" s="1"/>
  <c r="AR35" i="25"/>
  <c r="AD35" i="25"/>
  <c r="AF35" i="25" s="1"/>
  <c r="AI35" i="25" s="1"/>
  <c r="W35" i="25"/>
  <c r="S35" i="25"/>
  <c r="AR34" i="25"/>
  <c r="AU34" i="25" s="1"/>
  <c r="AZ34" i="25" s="1"/>
  <c r="AF34" i="25"/>
  <c r="AI34" i="25" s="1"/>
  <c r="AD34" i="25"/>
  <c r="W34" i="25"/>
  <c r="S34" i="25"/>
  <c r="AU33" i="25"/>
  <c r="AZ33" i="25" s="1"/>
  <c r="AR33" i="25"/>
  <c r="AD33" i="25"/>
  <c r="AF33" i="25" s="1"/>
  <c r="AI33" i="25" s="1"/>
  <c r="W33" i="25"/>
  <c r="S33" i="25"/>
  <c r="AR32" i="25"/>
  <c r="AU32" i="25" s="1"/>
  <c r="AZ32" i="25" s="1"/>
  <c r="AF32" i="25"/>
  <c r="AI32" i="25" s="1"/>
  <c r="AD32" i="25"/>
  <c r="W32" i="25"/>
  <c r="S32" i="25"/>
  <c r="AU31" i="25"/>
  <c r="AZ31" i="25" s="1"/>
  <c r="AR31" i="25"/>
  <c r="AD31" i="25"/>
  <c r="AF31" i="25" s="1"/>
  <c r="AI31" i="25" s="1"/>
  <c r="W31" i="25"/>
  <c r="S31" i="25"/>
  <c r="AR30" i="25"/>
  <c r="AU30" i="25" s="1"/>
  <c r="AZ30" i="25" s="1"/>
  <c r="AF30" i="25"/>
  <c r="AI30" i="25" s="1"/>
  <c r="AD30" i="25"/>
  <c r="W30" i="25"/>
  <c r="S30" i="25"/>
  <c r="AU29" i="25"/>
  <c r="AZ29" i="25" s="1"/>
  <c r="AR29" i="25"/>
  <c r="AD29" i="25"/>
  <c r="AF29" i="25" s="1"/>
  <c r="AI29" i="25" s="1"/>
  <c r="W29" i="25"/>
  <c r="S29" i="25"/>
  <c r="AR28" i="25"/>
  <c r="AU28" i="25" s="1"/>
  <c r="AZ28" i="25" s="1"/>
  <c r="AF28" i="25"/>
  <c r="AI28" i="25" s="1"/>
  <c r="AD28" i="25"/>
  <c r="W28" i="25"/>
  <c r="S28" i="25"/>
  <c r="AU27" i="25"/>
  <c r="AZ27" i="25" s="1"/>
  <c r="AR27" i="25"/>
  <c r="AD27" i="25"/>
  <c r="AF27" i="25" s="1"/>
  <c r="AI27" i="25" s="1"/>
  <c r="W27" i="25"/>
  <c r="S27" i="25"/>
  <c r="AR26" i="25"/>
  <c r="AU26" i="25" s="1"/>
  <c r="AZ26" i="25" s="1"/>
  <c r="AF26" i="25"/>
  <c r="AI26" i="25" s="1"/>
  <c r="AD26" i="25"/>
  <c r="W26" i="25"/>
  <c r="S26" i="25"/>
  <c r="AU25" i="25"/>
  <c r="AZ25" i="25" s="1"/>
  <c r="AR25" i="25"/>
  <c r="AD25" i="25"/>
  <c r="AF25" i="25" s="1"/>
  <c r="AI25" i="25" s="1"/>
  <c r="W25" i="25"/>
  <c r="S25" i="25"/>
  <c r="AZ24" i="25"/>
  <c r="AR24" i="25"/>
  <c r="AU24" i="25" s="1"/>
  <c r="AF24" i="25"/>
  <c r="AI24" i="25" s="1"/>
  <c r="AD24" i="25"/>
  <c r="W24" i="25"/>
  <c r="S24" i="25"/>
  <c r="AU23" i="25"/>
  <c r="AZ23" i="25" s="1"/>
  <c r="AR23" i="25"/>
  <c r="AD23" i="25"/>
  <c r="AF23" i="25" s="1"/>
  <c r="BA23" i="25" s="1"/>
  <c r="W23" i="25"/>
  <c r="S23" i="25"/>
  <c r="AR22" i="25"/>
  <c r="AU22" i="25" s="1"/>
  <c r="AZ22" i="25" s="1"/>
  <c r="AF22" i="25"/>
  <c r="AI22" i="25" s="1"/>
  <c r="AD22" i="25"/>
  <c r="W22" i="25"/>
  <c r="S22" i="25"/>
  <c r="AU21" i="25"/>
  <c r="AZ21" i="25" s="1"/>
  <c r="AR21" i="25"/>
  <c r="AD21" i="25"/>
  <c r="AF21" i="25" s="1"/>
  <c r="AI21" i="25" s="1"/>
  <c r="W21" i="25"/>
  <c r="S21" i="25"/>
  <c r="AZ20" i="25"/>
  <c r="AR20" i="25"/>
  <c r="AU20" i="25" s="1"/>
  <c r="AF20" i="25"/>
  <c r="AI20" i="25" s="1"/>
  <c r="AD20" i="25"/>
  <c r="W20" i="25"/>
  <c r="S20" i="25"/>
  <c r="AU19" i="25"/>
  <c r="AZ19" i="25" s="1"/>
  <c r="AR19" i="25"/>
  <c r="AD19" i="25"/>
  <c r="AF19" i="25" s="1"/>
  <c r="BA19" i="25" s="1"/>
  <c r="W19" i="25"/>
  <c r="S19" i="25"/>
  <c r="AR18" i="25"/>
  <c r="AU18" i="25" s="1"/>
  <c r="AZ18" i="25" s="1"/>
  <c r="AF18" i="25"/>
  <c r="AI18" i="25" s="1"/>
  <c r="AD18" i="25"/>
  <c r="W18" i="25"/>
  <c r="S18" i="25"/>
  <c r="AU17" i="25"/>
  <c r="AZ17" i="25" s="1"/>
  <c r="AR17" i="25"/>
  <c r="AD17" i="25"/>
  <c r="AF17" i="25" s="1"/>
  <c r="AI17" i="25" s="1"/>
  <c r="W17" i="25"/>
  <c r="S17" i="25"/>
  <c r="AZ16" i="25"/>
  <c r="AR16" i="25"/>
  <c r="AU16" i="25" s="1"/>
  <c r="AF16" i="25"/>
  <c r="AI16" i="25" s="1"/>
  <c r="AD16" i="25"/>
  <c r="W16" i="25"/>
  <c r="S16" i="25"/>
  <c r="AU15" i="25"/>
  <c r="AZ15" i="25" s="1"/>
  <c r="AR15" i="25"/>
  <c r="AD15" i="25"/>
  <c r="AF15" i="25" s="1"/>
  <c r="BA15" i="25" s="1"/>
  <c r="W15" i="25"/>
  <c r="S15" i="25"/>
  <c r="AR14" i="25"/>
  <c r="AU14" i="25" s="1"/>
  <c r="AZ14" i="25" s="1"/>
  <c r="AF14" i="25"/>
  <c r="AI14" i="25" s="1"/>
  <c r="AD14" i="25"/>
  <c r="W14" i="25"/>
  <c r="S14" i="25"/>
  <c r="AU13" i="25"/>
  <c r="AZ13" i="25" s="1"/>
  <c r="AR13" i="25"/>
  <c r="AD13" i="25"/>
  <c r="AF13" i="25" s="1"/>
  <c r="AI13" i="25" s="1"/>
  <c r="W13" i="25"/>
  <c r="S13" i="25"/>
  <c r="AZ12" i="25"/>
  <c r="AR12" i="25"/>
  <c r="AU12" i="25" s="1"/>
  <c r="AF12" i="25"/>
  <c r="AI12" i="25" s="1"/>
  <c r="AD12" i="25"/>
  <c r="W12" i="25"/>
  <c r="S12" i="25"/>
  <c r="AU11" i="25"/>
  <c r="AZ11" i="25" s="1"/>
  <c r="AR11" i="25"/>
  <c r="AD11" i="25"/>
  <c r="AF11" i="25" s="1"/>
  <c r="BA11" i="25" s="1"/>
  <c r="W11" i="25"/>
  <c r="S11" i="25"/>
  <c r="AR10" i="25"/>
  <c r="AU10" i="25" s="1"/>
  <c r="AZ10" i="25" s="1"/>
  <c r="AF10" i="25"/>
  <c r="AI10" i="25" s="1"/>
  <c r="AD10" i="25"/>
  <c r="W10" i="25"/>
  <c r="S10" i="25"/>
  <c r="AU9" i="25"/>
  <c r="AZ9" i="25" s="1"/>
  <c r="AR9" i="25"/>
  <c r="AD9" i="25"/>
  <c r="AF9" i="25" s="1"/>
  <c r="AI9" i="25" s="1"/>
  <c r="W9" i="25"/>
  <c r="S9" i="25"/>
  <c r="AZ8" i="25"/>
  <c r="AR8" i="25"/>
  <c r="AU8" i="25" s="1"/>
  <c r="AF8" i="25"/>
  <c r="AI8" i="25" s="1"/>
  <c r="AD8" i="25"/>
  <c r="W8" i="25"/>
  <c r="S8" i="25"/>
  <c r="BD7" i="25"/>
  <c r="BC7" i="25"/>
  <c r="AU7" i="25"/>
  <c r="AZ7" i="25" s="1"/>
  <c r="AR7" i="25"/>
  <c r="AD7" i="25"/>
  <c r="AF7" i="25" s="1"/>
  <c r="AI7" i="25" s="1"/>
  <c r="W7" i="25"/>
  <c r="S7" i="25"/>
  <c r="AK4" i="25"/>
  <c r="AF962" i="24"/>
  <c r="BA962" i="24" s="1"/>
  <c r="AP961" i="24"/>
  <c r="AR961" i="24" s="1"/>
  <c r="AU961" i="24" s="1"/>
  <c r="AZ961" i="24" s="1"/>
  <c r="AD961" i="24"/>
  <c r="AF961" i="24" s="1"/>
  <c r="AI961" i="24" s="1"/>
  <c r="AP960" i="24"/>
  <c r="AR960" i="24" s="1"/>
  <c r="AU960" i="24" s="1"/>
  <c r="AZ960" i="24" s="1"/>
  <c r="AD960" i="24"/>
  <c r="AF960" i="24" s="1"/>
  <c r="AI960" i="24" s="1"/>
  <c r="AP959" i="24"/>
  <c r="AR959" i="24" s="1"/>
  <c r="AU959" i="24" s="1"/>
  <c r="AZ959" i="24" s="1"/>
  <c r="AD959" i="24"/>
  <c r="AF959" i="24" s="1"/>
  <c r="AI959" i="24" s="1"/>
  <c r="AR958" i="24"/>
  <c r="AU958" i="24" s="1"/>
  <c r="AZ958" i="24" s="1"/>
  <c r="AD958" i="24"/>
  <c r="AF958" i="24" s="1"/>
  <c r="AI958" i="24" s="1"/>
  <c r="AR957" i="24"/>
  <c r="AU957" i="24" s="1"/>
  <c r="AZ957" i="24" s="1"/>
  <c r="AD957" i="24"/>
  <c r="AF957" i="24" s="1"/>
  <c r="AI957" i="24" s="1"/>
  <c r="AR956" i="24"/>
  <c r="AU956" i="24" s="1"/>
  <c r="AZ956" i="24" s="1"/>
  <c r="AD956" i="24"/>
  <c r="AF956" i="24" s="1"/>
  <c r="AI956" i="24" s="1"/>
  <c r="AR955" i="24"/>
  <c r="AU955" i="24" s="1"/>
  <c r="AZ955" i="24" s="1"/>
  <c r="AD955" i="24"/>
  <c r="AF955" i="24" s="1"/>
  <c r="AR954" i="24"/>
  <c r="AU954" i="24" s="1"/>
  <c r="AZ954" i="24" s="1"/>
  <c r="AD954" i="24"/>
  <c r="AF954" i="24" s="1"/>
  <c r="AI954" i="24" s="1"/>
  <c r="AR953" i="24"/>
  <c r="AU953" i="24" s="1"/>
  <c r="AZ953" i="24" s="1"/>
  <c r="AD953" i="24"/>
  <c r="AF953" i="24" s="1"/>
  <c r="AI953" i="24" s="1"/>
  <c r="AR952" i="24"/>
  <c r="AU952" i="24" s="1"/>
  <c r="AZ952" i="24" s="1"/>
  <c r="AD952" i="24"/>
  <c r="AF952" i="24" s="1"/>
  <c r="AI952" i="24" s="1"/>
  <c r="AR951" i="24"/>
  <c r="AU951" i="24" s="1"/>
  <c r="AZ951" i="24" s="1"/>
  <c r="AD951" i="24"/>
  <c r="AF951" i="24" s="1"/>
  <c r="AI951" i="24" s="1"/>
  <c r="AR950" i="24"/>
  <c r="AU950" i="24" s="1"/>
  <c r="AZ950" i="24" s="1"/>
  <c r="AD950" i="24"/>
  <c r="AF950" i="24" s="1"/>
  <c r="AI950" i="24" s="1"/>
  <c r="AR949" i="24"/>
  <c r="AU949" i="24" s="1"/>
  <c r="AZ949" i="24" s="1"/>
  <c r="AD949" i="24"/>
  <c r="AF949" i="24" s="1"/>
  <c r="AI949" i="24" s="1"/>
  <c r="AR948" i="24"/>
  <c r="AU948" i="24" s="1"/>
  <c r="AZ948" i="24" s="1"/>
  <c r="AD948" i="24"/>
  <c r="AF948" i="24" s="1"/>
  <c r="AI948" i="24" s="1"/>
  <c r="AR947" i="24"/>
  <c r="AU947" i="24" s="1"/>
  <c r="AZ947" i="24" s="1"/>
  <c r="AD947" i="24"/>
  <c r="AF947" i="24" s="1"/>
  <c r="AR946" i="24"/>
  <c r="AU946" i="24" s="1"/>
  <c r="AZ946" i="24" s="1"/>
  <c r="AD946" i="24"/>
  <c r="AF946" i="24" s="1"/>
  <c r="AI946" i="24" s="1"/>
  <c r="AR945" i="24"/>
  <c r="AU945" i="24" s="1"/>
  <c r="AZ945" i="24" s="1"/>
  <c r="AD945" i="24"/>
  <c r="AF945" i="24" s="1"/>
  <c r="AI945" i="24" s="1"/>
  <c r="AR944" i="24"/>
  <c r="AU944" i="24" s="1"/>
  <c r="AZ944" i="24" s="1"/>
  <c r="AD944" i="24"/>
  <c r="AF944" i="24" s="1"/>
  <c r="AI944" i="24" s="1"/>
  <c r="AR943" i="24"/>
  <c r="AU943" i="24" s="1"/>
  <c r="AZ943" i="24" s="1"/>
  <c r="AD943" i="24"/>
  <c r="AF943" i="24" s="1"/>
  <c r="AI943" i="24" s="1"/>
  <c r="AR942" i="24"/>
  <c r="AU942" i="24" s="1"/>
  <c r="AZ942" i="24" s="1"/>
  <c r="AD942" i="24"/>
  <c r="AF942" i="24" s="1"/>
  <c r="AI942" i="24" s="1"/>
  <c r="AR941" i="24"/>
  <c r="AU941" i="24" s="1"/>
  <c r="AZ941" i="24" s="1"/>
  <c r="AD941" i="24"/>
  <c r="AF941" i="24" s="1"/>
  <c r="AI941" i="24" s="1"/>
  <c r="AR940" i="24"/>
  <c r="AU940" i="24" s="1"/>
  <c r="AZ940" i="24" s="1"/>
  <c r="AD940" i="24"/>
  <c r="AF940" i="24" s="1"/>
  <c r="AI940" i="24" s="1"/>
  <c r="AR939" i="24"/>
  <c r="AU939" i="24" s="1"/>
  <c r="AZ939" i="24" s="1"/>
  <c r="AD939" i="24"/>
  <c r="AF939" i="24" s="1"/>
  <c r="AR938" i="24"/>
  <c r="AU938" i="24" s="1"/>
  <c r="AZ938" i="24" s="1"/>
  <c r="AD938" i="24"/>
  <c r="AF938" i="24" s="1"/>
  <c r="AI938" i="24" s="1"/>
  <c r="AR937" i="24"/>
  <c r="AU937" i="24" s="1"/>
  <c r="AZ937" i="24" s="1"/>
  <c r="AD937" i="24"/>
  <c r="AF937" i="24" s="1"/>
  <c r="AI937" i="24" s="1"/>
  <c r="AR936" i="24"/>
  <c r="AU936" i="24" s="1"/>
  <c r="AZ936" i="24" s="1"/>
  <c r="AD936" i="24"/>
  <c r="AF936" i="24" s="1"/>
  <c r="AI936" i="24" s="1"/>
  <c r="AU935" i="24"/>
  <c r="AZ935" i="24" s="1"/>
  <c r="AR935" i="24"/>
  <c r="AD935" i="24"/>
  <c r="AF935" i="24" s="1"/>
  <c r="AI935" i="24" s="1"/>
  <c r="AR934" i="24"/>
  <c r="AU934" i="24" s="1"/>
  <c r="AZ934" i="24" s="1"/>
  <c r="AF934" i="24"/>
  <c r="AI934" i="24" s="1"/>
  <c r="AD934" i="24"/>
  <c r="AU933" i="24"/>
  <c r="AZ933" i="24" s="1"/>
  <c r="AR933" i="24"/>
  <c r="AD933" i="24"/>
  <c r="AF933" i="24" s="1"/>
  <c r="AI933" i="24" s="1"/>
  <c r="AZ932" i="24"/>
  <c r="AR932" i="24"/>
  <c r="AU932" i="24" s="1"/>
  <c r="AF932" i="24"/>
  <c r="AI932" i="24" s="1"/>
  <c r="AD932" i="24"/>
  <c r="AU931" i="24"/>
  <c r="AZ931" i="24" s="1"/>
  <c r="AR931" i="24"/>
  <c r="AD931" i="24"/>
  <c r="AF931" i="24" s="1"/>
  <c r="AR930" i="24"/>
  <c r="AU930" i="24" s="1"/>
  <c r="AZ930" i="24" s="1"/>
  <c r="AF930" i="24"/>
  <c r="AI930" i="24" s="1"/>
  <c r="AD930" i="24"/>
  <c r="AU929" i="24"/>
  <c r="AZ929" i="24" s="1"/>
  <c r="AR929" i="24"/>
  <c r="AD929" i="24"/>
  <c r="AF929" i="24" s="1"/>
  <c r="AI929" i="24" s="1"/>
  <c r="AR928" i="24"/>
  <c r="AU928" i="24" s="1"/>
  <c r="AZ928" i="24" s="1"/>
  <c r="AD928" i="24"/>
  <c r="AF928" i="24" s="1"/>
  <c r="AI928" i="24" s="1"/>
  <c r="AR927" i="24"/>
  <c r="AU927" i="24" s="1"/>
  <c r="AZ927" i="24" s="1"/>
  <c r="AD927" i="24"/>
  <c r="AF927" i="24" s="1"/>
  <c r="AI927" i="24" s="1"/>
  <c r="AR926" i="24"/>
  <c r="AU926" i="24" s="1"/>
  <c r="AZ926" i="24" s="1"/>
  <c r="AD926" i="24"/>
  <c r="AF926" i="24" s="1"/>
  <c r="AI926" i="24" s="1"/>
  <c r="AR925" i="24"/>
  <c r="AU925" i="24" s="1"/>
  <c r="AZ925" i="24" s="1"/>
  <c r="AD925" i="24"/>
  <c r="AF925" i="24" s="1"/>
  <c r="AI925" i="24" s="1"/>
  <c r="AR924" i="24"/>
  <c r="AU924" i="24" s="1"/>
  <c r="AZ924" i="24" s="1"/>
  <c r="AD924" i="24"/>
  <c r="AF924" i="24" s="1"/>
  <c r="AI924" i="24" s="1"/>
  <c r="AR923" i="24"/>
  <c r="AU923" i="24" s="1"/>
  <c r="AZ923" i="24" s="1"/>
  <c r="AD923" i="24"/>
  <c r="AF923" i="24" s="1"/>
  <c r="AI923" i="24" s="1"/>
  <c r="AR922" i="24"/>
  <c r="AU922" i="24" s="1"/>
  <c r="AZ922" i="24" s="1"/>
  <c r="AD922" i="24"/>
  <c r="AF922" i="24" s="1"/>
  <c r="AI922" i="24" s="1"/>
  <c r="AR921" i="24"/>
  <c r="AU921" i="24" s="1"/>
  <c r="AZ921" i="24" s="1"/>
  <c r="AD921" i="24"/>
  <c r="AF921" i="24" s="1"/>
  <c r="AI921" i="24" s="1"/>
  <c r="AR920" i="24"/>
  <c r="AU920" i="24" s="1"/>
  <c r="AZ920" i="24" s="1"/>
  <c r="AD920" i="24"/>
  <c r="AF920" i="24" s="1"/>
  <c r="AI920" i="24" s="1"/>
  <c r="AR919" i="24"/>
  <c r="AU919" i="24" s="1"/>
  <c r="AZ919" i="24" s="1"/>
  <c r="AD919" i="24"/>
  <c r="AF919" i="24" s="1"/>
  <c r="AI919" i="24" s="1"/>
  <c r="AR918" i="24"/>
  <c r="AU918" i="24" s="1"/>
  <c r="AZ918" i="24" s="1"/>
  <c r="AD918" i="24"/>
  <c r="AF918" i="24" s="1"/>
  <c r="AI918" i="24" s="1"/>
  <c r="AR917" i="24"/>
  <c r="AU917" i="24" s="1"/>
  <c r="AZ917" i="24" s="1"/>
  <c r="AD917" i="24"/>
  <c r="AF917" i="24" s="1"/>
  <c r="AI917" i="24" s="1"/>
  <c r="AR916" i="24"/>
  <c r="AU916" i="24" s="1"/>
  <c r="AZ916" i="24" s="1"/>
  <c r="AD916" i="24"/>
  <c r="AF916" i="24" s="1"/>
  <c r="AI916" i="24" s="1"/>
  <c r="AR915" i="24"/>
  <c r="AU915" i="24" s="1"/>
  <c r="AZ915" i="24" s="1"/>
  <c r="AD915" i="24"/>
  <c r="AF915" i="24" s="1"/>
  <c r="AI915" i="24" s="1"/>
  <c r="AR914" i="24"/>
  <c r="AU914" i="24" s="1"/>
  <c r="AZ914" i="24" s="1"/>
  <c r="AD914" i="24"/>
  <c r="AF914" i="24" s="1"/>
  <c r="AI914" i="24" s="1"/>
  <c r="AR913" i="24"/>
  <c r="AU913" i="24" s="1"/>
  <c r="AZ913" i="24" s="1"/>
  <c r="AD913" i="24"/>
  <c r="AF913" i="24" s="1"/>
  <c r="AI913" i="24" s="1"/>
  <c r="AR912" i="24"/>
  <c r="AU912" i="24" s="1"/>
  <c r="AZ912" i="24" s="1"/>
  <c r="AD912" i="24"/>
  <c r="AF912" i="24" s="1"/>
  <c r="AI912" i="24" s="1"/>
  <c r="AR911" i="24"/>
  <c r="AU911" i="24" s="1"/>
  <c r="AZ911" i="24" s="1"/>
  <c r="AD911" i="24"/>
  <c r="AF911" i="24" s="1"/>
  <c r="AI911" i="24" s="1"/>
  <c r="AR910" i="24"/>
  <c r="AU910" i="24" s="1"/>
  <c r="AZ910" i="24" s="1"/>
  <c r="AD910" i="24"/>
  <c r="AF910" i="24" s="1"/>
  <c r="AI910" i="24" s="1"/>
  <c r="AR909" i="24"/>
  <c r="AU909" i="24" s="1"/>
  <c r="AZ909" i="24" s="1"/>
  <c r="AD909" i="24"/>
  <c r="AF909" i="24" s="1"/>
  <c r="AI909" i="24" s="1"/>
  <c r="AR908" i="24"/>
  <c r="AU908" i="24" s="1"/>
  <c r="AZ908" i="24" s="1"/>
  <c r="AD908" i="24"/>
  <c r="AF908" i="24" s="1"/>
  <c r="AI908" i="24" s="1"/>
  <c r="AR907" i="24"/>
  <c r="AU907" i="24" s="1"/>
  <c r="AZ907" i="24" s="1"/>
  <c r="AD907" i="24"/>
  <c r="AF907" i="24" s="1"/>
  <c r="AI907" i="24" s="1"/>
  <c r="AR906" i="24"/>
  <c r="AU906" i="24" s="1"/>
  <c r="AZ906" i="24" s="1"/>
  <c r="AD906" i="24"/>
  <c r="AF906" i="24" s="1"/>
  <c r="AI906" i="24" s="1"/>
  <c r="AR905" i="24"/>
  <c r="AU905" i="24" s="1"/>
  <c r="AZ905" i="24" s="1"/>
  <c r="AD905" i="24"/>
  <c r="AF905" i="24" s="1"/>
  <c r="AI905" i="24" s="1"/>
  <c r="AR904" i="24"/>
  <c r="AU904" i="24" s="1"/>
  <c r="AZ904" i="24" s="1"/>
  <c r="AD904" i="24"/>
  <c r="AF904" i="24" s="1"/>
  <c r="AI904" i="24" s="1"/>
  <c r="AR903" i="24"/>
  <c r="AU903" i="24" s="1"/>
  <c r="AZ903" i="24" s="1"/>
  <c r="AD903" i="24"/>
  <c r="AF903" i="24" s="1"/>
  <c r="AI903" i="24" s="1"/>
  <c r="AR902" i="24"/>
  <c r="AU902" i="24" s="1"/>
  <c r="AZ902" i="24" s="1"/>
  <c r="AD902" i="24"/>
  <c r="AF902" i="24" s="1"/>
  <c r="AI902" i="24" s="1"/>
  <c r="AR901" i="24"/>
  <c r="AU901" i="24" s="1"/>
  <c r="AZ901" i="24" s="1"/>
  <c r="AD901" i="24"/>
  <c r="AF901" i="24" s="1"/>
  <c r="AI901" i="24" s="1"/>
  <c r="AR900" i="24"/>
  <c r="AU900" i="24" s="1"/>
  <c r="AZ900" i="24" s="1"/>
  <c r="AD900" i="24"/>
  <c r="AF900" i="24" s="1"/>
  <c r="AI900" i="24" s="1"/>
  <c r="AR899" i="24"/>
  <c r="AU899" i="24" s="1"/>
  <c r="AZ899" i="24" s="1"/>
  <c r="AD899" i="24"/>
  <c r="AF899" i="24" s="1"/>
  <c r="AI899" i="24" s="1"/>
  <c r="AR898" i="24"/>
  <c r="AU898" i="24" s="1"/>
  <c r="AZ898" i="24" s="1"/>
  <c r="AD898" i="24"/>
  <c r="AF898" i="24" s="1"/>
  <c r="AI898" i="24" s="1"/>
  <c r="AR897" i="24"/>
  <c r="AU897" i="24" s="1"/>
  <c r="AZ897" i="24" s="1"/>
  <c r="AD897" i="24"/>
  <c r="AF897" i="24" s="1"/>
  <c r="AI897" i="24" s="1"/>
  <c r="AR896" i="24"/>
  <c r="AU896" i="24" s="1"/>
  <c r="AZ896" i="24" s="1"/>
  <c r="AD896" i="24"/>
  <c r="AF896" i="24" s="1"/>
  <c r="AI896" i="24" s="1"/>
  <c r="AR895" i="24"/>
  <c r="AU895" i="24" s="1"/>
  <c r="AZ895" i="24" s="1"/>
  <c r="AD895" i="24"/>
  <c r="AF895" i="24" s="1"/>
  <c r="AI895" i="24" s="1"/>
  <c r="AR894" i="24"/>
  <c r="AU894" i="24" s="1"/>
  <c r="AZ894" i="24" s="1"/>
  <c r="AD894" i="24"/>
  <c r="AF894" i="24" s="1"/>
  <c r="AI894" i="24" s="1"/>
  <c r="AR893" i="24"/>
  <c r="AU893" i="24" s="1"/>
  <c r="AZ893" i="24" s="1"/>
  <c r="AD893" i="24"/>
  <c r="AF893" i="24" s="1"/>
  <c r="AI893" i="24" s="1"/>
  <c r="AR892" i="24"/>
  <c r="AU892" i="24" s="1"/>
  <c r="AZ892" i="24" s="1"/>
  <c r="AD892" i="24"/>
  <c r="AF892" i="24" s="1"/>
  <c r="AI892" i="24" s="1"/>
  <c r="AR891" i="24"/>
  <c r="AU891" i="24" s="1"/>
  <c r="AZ891" i="24" s="1"/>
  <c r="AD891" i="24"/>
  <c r="AF891" i="24" s="1"/>
  <c r="AI891" i="24" s="1"/>
  <c r="AR890" i="24"/>
  <c r="AU890" i="24" s="1"/>
  <c r="AZ890" i="24" s="1"/>
  <c r="AD890" i="24"/>
  <c r="AF890" i="24" s="1"/>
  <c r="AI890" i="24" s="1"/>
  <c r="AR889" i="24"/>
  <c r="AU889" i="24" s="1"/>
  <c r="AZ889" i="24" s="1"/>
  <c r="AD889" i="24"/>
  <c r="AF889" i="24" s="1"/>
  <c r="AI889" i="24" s="1"/>
  <c r="AU888" i="24"/>
  <c r="AZ888" i="24" s="1"/>
  <c r="AR888" i="24"/>
  <c r="AD888" i="24"/>
  <c r="AF888" i="24" s="1"/>
  <c r="AI888" i="24" s="1"/>
  <c r="AR887" i="24"/>
  <c r="AU887" i="24" s="1"/>
  <c r="AZ887" i="24" s="1"/>
  <c r="AF887" i="24"/>
  <c r="AI887" i="24" s="1"/>
  <c r="AD887" i="24"/>
  <c r="AU886" i="24"/>
  <c r="AZ886" i="24" s="1"/>
  <c r="AR886" i="24"/>
  <c r="AD886" i="24"/>
  <c r="AF886" i="24" s="1"/>
  <c r="AI886" i="24" s="1"/>
  <c r="AZ885" i="24"/>
  <c r="AR885" i="24"/>
  <c r="AU885" i="24" s="1"/>
  <c r="AF885" i="24"/>
  <c r="AI885" i="24" s="1"/>
  <c r="AD885" i="24"/>
  <c r="AU884" i="24"/>
  <c r="AZ884" i="24" s="1"/>
  <c r="AR884" i="24"/>
  <c r="AD884" i="24"/>
  <c r="AF884" i="24" s="1"/>
  <c r="AI884" i="24" s="1"/>
  <c r="AR883" i="24"/>
  <c r="AU883" i="24" s="1"/>
  <c r="AZ883" i="24" s="1"/>
  <c r="AF883" i="24"/>
  <c r="AI883" i="24" s="1"/>
  <c r="AD883" i="24"/>
  <c r="AU882" i="24"/>
  <c r="AZ882" i="24" s="1"/>
  <c r="AR882" i="24"/>
  <c r="AD882" i="24"/>
  <c r="AF882" i="24" s="1"/>
  <c r="AI882" i="24" s="1"/>
  <c r="AZ881" i="24"/>
  <c r="AR881" i="24"/>
  <c r="AU881" i="24" s="1"/>
  <c r="AF881" i="24"/>
  <c r="AI881" i="24" s="1"/>
  <c r="AD881" i="24"/>
  <c r="AR880" i="24"/>
  <c r="AU880" i="24" s="1"/>
  <c r="AZ880" i="24" s="1"/>
  <c r="AD880" i="24"/>
  <c r="AF880" i="24" s="1"/>
  <c r="AI880" i="24" s="1"/>
  <c r="AR879" i="24"/>
  <c r="AU879" i="24" s="1"/>
  <c r="AZ879" i="24" s="1"/>
  <c r="AD879" i="24"/>
  <c r="AF879" i="24" s="1"/>
  <c r="AI879" i="24" s="1"/>
  <c r="AR878" i="24"/>
  <c r="AU878" i="24" s="1"/>
  <c r="AZ878" i="24" s="1"/>
  <c r="AD878" i="24"/>
  <c r="AF878" i="24" s="1"/>
  <c r="AI878" i="24" s="1"/>
  <c r="AR877" i="24"/>
  <c r="AU877" i="24" s="1"/>
  <c r="AZ877" i="24" s="1"/>
  <c r="AD877" i="24"/>
  <c r="AF877" i="24" s="1"/>
  <c r="AI877" i="24" s="1"/>
  <c r="AR876" i="24"/>
  <c r="AU876" i="24" s="1"/>
  <c r="AZ876" i="24" s="1"/>
  <c r="AD876" i="24"/>
  <c r="AF876" i="24" s="1"/>
  <c r="AI876" i="24" s="1"/>
  <c r="AR875" i="24"/>
  <c r="AU875" i="24" s="1"/>
  <c r="AZ875" i="24" s="1"/>
  <c r="AD875" i="24"/>
  <c r="AF875" i="24" s="1"/>
  <c r="AI875" i="24" s="1"/>
  <c r="AR874" i="24"/>
  <c r="AU874" i="24" s="1"/>
  <c r="AZ874" i="24" s="1"/>
  <c r="AD874" i="24"/>
  <c r="AF874" i="24" s="1"/>
  <c r="AI874" i="24" s="1"/>
  <c r="AR873" i="24"/>
  <c r="AU873" i="24" s="1"/>
  <c r="AZ873" i="24" s="1"/>
  <c r="AD873" i="24"/>
  <c r="AF873" i="24" s="1"/>
  <c r="AI873" i="24" s="1"/>
  <c r="AU872" i="24"/>
  <c r="AZ872" i="24" s="1"/>
  <c r="AR872" i="24"/>
  <c r="AD872" i="24"/>
  <c r="AF872" i="24" s="1"/>
  <c r="AI872" i="24" s="1"/>
  <c r="AR871" i="24"/>
  <c r="AU871" i="24" s="1"/>
  <c r="AZ871" i="24" s="1"/>
  <c r="AF871" i="24"/>
  <c r="AI871" i="24" s="1"/>
  <c r="AD871" i="24"/>
  <c r="AU870" i="24"/>
  <c r="AZ870" i="24" s="1"/>
  <c r="AR870" i="24"/>
  <c r="AD870" i="24"/>
  <c r="AF870" i="24" s="1"/>
  <c r="AI870" i="24" s="1"/>
  <c r="AZ869" i="24"/>
  <c r="AR869" i="24"/>
  <c r="AU869" i="24" s="1"/>
  <c r="AF869" i="24"/>
  <c r="AI869" i="24" s="1"/>
  <c r="AD869" i="24"/>
  <c r="AU868" i="24"/>
  <c r="AZ868" i="24" s="1"/>
  <c r="AR868" i="24"/>
  <c r="AD868" i="24"/>
  <c r="AF868" i="24" s="1"/>
  <c r="AI868" i="24" s="1"/>
  <c r="AR867" i="24"/>
  <c r="AU867" i="24" s="1"/>
  <c r="AZ867" i="24" s="1"/>
  <c r="AF867" i="24"/>
  <c r="AI867" i="24" s="1"/>
  <c r="AD867" i="24"/>
  <c r="AU866" i="24"/>
  <c r="AZ866" i="24" s="1"/>
  <c r="AR866" i="24"/>
  <c r="AD866" i="24"/>
  <c r="AF866" i="24" s="1"/>
  <c r="AI866" i="24" s="1"/>
  <c r="AZ865" i="24"/>
  <c r="AR865" i="24"/>
  <c r="AU865" i="24" s="1"/>
  <c r="AF865" i="24"/>
  <c r="AI865" i="24" s="1"/>
  <c r="AD865" i="24"/>
  <c r="AU864" i="24"/>
  <c r="AZ864" i="24" s="1"/>
  <c r="AR864" i="24"/>
  <c r="AD864" i="24"/>
  <c r="AF864" i="24" s="1"/>
  <c r="AI864" i="24" s="1"/>
  <c r="AR863" i="24"/>
  <c r="AU863" i="24" s="1"/>
  <c r="AZ863" i="24" s="1"/>
  <c r="AF863" i="24"/>
  <c r="AI863" i="24" s="1"/>
  <c r="AD863" i="24"/>
  <c r="AU862" i="24"/>
  <c r="AZ862" i="24" s="1"/>
  <c r="AR862" i="24"/>
  <c r="AD862" i="24"/>
  <c r="AF862" i="24" s="1"/>
  <c r="AI862" i="24" s="1"/>
  <c r="AZ861" i="24"/>
  <c r="AR861" i="24"/>
  <c r="AU861" i="24" s="1"/>
  <c r="AF861" i="24"/>
  <c r="AI861" i="24" s="1"/>
  <c r="AD861" i="24"/>
  <c r="AU860" i="24"/>
  <c r="AZ860" i="24" s="1"/>
  <c r="AR860" i="24"/>
  <c r="AD860" i="24"/>
  <c r="AF860" i="24" s="1"/>
  <c r="AI860" i="24" s="1"/>
  <c r="AR859" i="24"/>
  <c r="AU859" i="24" s="1"/>
  <c r="AZ859" i="24" s="1"/>
  <c r="AF859" i="24"/>
  <c r="AI859" i="24" s="1"/>
  <c r="AD859" i="24"/>
  <c r="AU858" i="24"/>
  <c r="AZ858" i="24" s="1"/>
  <c r="AR858" i="24"/>
  <c r="AD858" i="24"/>
  <c r="AF858" i="24" s="1"/>
  <c r="AI858" i="24" s="1"/>
  <c r="AZ857" i="24"/>
  <c r="AR857" i="24"/>
  <c r="AU857" i="24" s="1"/>
  <c r="AF857" i="24"/>
  <c r="AI857" i="24" s="1"/>
  <c r="AD857" i="24"/>
  <c r="AU856" i="24"/>
  <c r="AZ856" i="24" s="1"/>
  <c r="AR856" i="24"/>
  <c r="AD856" i="24"/>
  <c r="AF856" i="24" s="1"/>
  <c r="AI856" i="24" s="1"/>
  <c r="AR855" i="24"/>
  <c r="AU855" i="24" s="1"/>
  <c r="AZ855" i="24" s="1"/>
  <c r="AF855" i="24"/>
  <c r="AI855" i="24" s="1"/>
  <c r="AD855" i="24"/>
  <c r="AU854" i="24"/>
  <c r="AZ854" i="24" s="1"/>
  <c r="AR854" i="24"/>
  <c r="AD854" i="24"/>
  <c r="AF854" i="24" s="1"/>
  <c r="AI854" i="24" s="1"/>
  <c r="AZ853" i="24"/>
  <c r="AR853" i="24"/>
  <c r="AU853" i="24" s="1"/>
  <c r="AF853" i="24"/>
  <c r="AI853" i="24" s="1"/>
  <c r="AD853" i="24"/>
  <c r="AU852" i="24"/>
  <c r="AZ852" i="24" s="1"/>
  <c r="AR852" i="24"/>
  <c r="AD852" i="24"/>
  <c r="AF852" i="24" s="1"/>
  <c r="AI852" i="24" s="1"/>
  <c r="AR851" i="24"/>
  <c r="AU851" i="24" s="1"/>
  <c r="AZ851" i="24" s="1"/>
  <c r="AF851" i="24"/>
  <c r="AI851" i="24" s="1"/>
  <c r="AD851" i="24"/>
  <c r="AU850" i="24"/>
  <c r="AZ850" i="24" s="1"/>
  <c r="AR850" i="24"/>
  <c r="AD850" i="24"/>
  <c r="AF850" i="24" s="1"/>
  <c r="AI850" i="24" s="1"/>
  <c r="AZ849" i="24"/>
  <c r="AR849" i="24"/>
  <c r="AU849" i="24" s="1"/>
  <c r="AF849" i="24"/>
  <c r="AI849" i="24" s="1"/>
  <c r="AD849" i="24"/>
  <c r="AU848" i="24"/>
  <c r="AZ848" i="24" s="1"/>
  <c r="AR848" i="24"/>
  <c r="AD848" i="24"/>
  <c r="AF848" i="24" s="1"/>
  <c r="AI848" i="24" s="1"/>
  <c r="AR847" i="24"/>
  <c r="AU847" i="24" s="1"/>
  <c r="AZ847" i="24" s="1"/>
  <c r="AF847" i="24"/>
  <c r="AI847" i="24" s="1"/>
  <c r="AD847" i="24"/>
  <c r="AU846" i="24"/>
  <c r="AZ846" i="24" s="1"/>
  <c r="AR846" i="24"/>
  <c r="AD846" i="24"/>
  <c r="AF846" i="24" s="1"/>
  <c r="AI846" i="24" s="1"/>
  <c r="AZ845" i="24"/>
  <c r="AR845" i="24"/>
  <c r="AU845" i="24" s="1"/>
  <c r="AF845" i="24"/>
  <c r="AI845" i="24" s="1"/>
  <c r="AD845" i="24"/>
  <c r="AU844" i="24"/>
  <c r="AZ844" i="24" s="1"/>
  <c r="AR844" i="24"/>
  <c r="AD844" i="24"/>
  <c r="AF844" i="24" s="1"/>
  <c r="AI844" i="24" s="1"/>
  <c r="AR843" i="24"/>
  <c r="AU843" i="24" s="1"/>
  <c r="AZ843" i="24" s="1"/>
  <c r="AF843" i="24"/>
  <c r="AI843" i="24" s="1"/>
  <c r="AD843" i="24"/>
  <c r="AU842" i="24"/>
  <c r="AZ842" i="24" s="1"/>
  <c r="AR842" i="24"/>
  <c r="AD842" i="24"/>
  <c r="AF842" i="24" s="1"/>
  <c r="AI842" i="24" s="1"/>
  <c r="AZ841" i="24"/>
  <c r="AR841" i="24"/>
  <c r="AU841" i="24" s="1"/>
  <c r="AF841" i="24"/>
  <c r="AI841" i="24" s="1"/>
  <c r="AD841" i="24"/>
  <c r="AU840" i="24"/>
  <c r="AZ840" i="24" s="1"/>
  <c r="AR840" i="24"/>
  <c r="AD840" i="24"/>
  <c r="AF840" i="24" s="1"/>
  <c r="AI840" i="24" s="1"/>
  <c r="AR839" i="24"/>
  <c r="AU839" i="24" s="1"/>
  <c r="AZ839" i="24" s="1"/>
  <c r="AF839" i="24"/>
  <c r="AI839" i="24" s="1"/>
  <c r="AD839" i="24"/>
  <c r="AU838" i="24"/>
  <c r="AZ838" i="24" s="1"/>
  <c r="AR838" i="24"/>
  <c r="AD838" i="24"/>
  <c r="AF838" i="24" s="1"/>
  <c r="AI838" i="24" s="1"/>
  <c r="AZ837" i="24"/>
  <c r="AR837" i="24"/>
  <c r="AU837" i="24" s="1"/>
  <c r="AF837" i="24"/>
  <c r="AI837" i="24" s="1"/>
  <c r="AD837" i="24"/>
  <c r="AU836" i="24"/>
  <c r="AZ836" i="24" s="1"/>
  <c r="AR836" i="24"/>
  <c r="AD836" i="24"/>
  <c r="AF836" i="24" s="1"/>
  <c r="AI836" i="24" s="1"/>
  <c r="AR835" i="24"/>
  <c r="AU835" i="24" s="1"/>
  <c r="AZ835" i="24" s="1"/>
  <c r="AF835" i="24"/>
  <c r="AI835" i="24" s="1"/>
  <c r="AD835" i="24"/>
  <c r="AU834" i="24"/>
  <c r="AZ834" i="24" s="1"/>
  <c r="AR834" i="24"/>
  <c r="AD834" i="24"/>
  <c r="AF834" i="24" s="1"/>
  <c r="AI834" i="24" s="1"/>
  <c r="AZ833" i="24"/>
  <c r="AR833" i="24"/>
  <c r="AU833" i="24" s="1"/>
  <c r="AF833" i="24"/>
  <c r="AI833" i="24" s="1"/>
  <c r="AD833" i="24"/>
  <c r="AU832" i="24"/>
  <c r="AZ832" i="24" s="1"/>
  <c r="AR832" i="24"/>
  <c r="AD832" i="24"/>
  <c r="AF832" i="24" s="1"/>
  <c r="AI832" i="24" s="1"/>
  <c r="AR831" i="24"/>
  <c r="AU831" i="24" s="1"/>
  <c r="AZ831" i="24" s="1"/>
  <c r="AF831" i="24"/>
  <c r="AI831" i="24" s="1"/>
  <c r="AD831" i="24"/>
  <c r="AU830" i="24"/>
  <c r="AZ830" i="24" s="1"/>
  <c r="AR830" i="24"/>
  <c r="AD830" i="24"/>
  <c r="AF830" i="24" s="1"/>
  <c r="AI830" i="24" s="1"/>
  <c r="AZ829" i="24"/>
  <c r="AR829" i="24"/>
  <c r="AU829" i="24" s="1"/>
  <c r="AF829" i="24"/>
  <c r="AI829" i="24" s="1"/>
  <c r="AD829" i="24"/>
  <c r="AU828" i="24"/>
  <c r="AZ828" i="24" s="1"/>
  <c r="AR828" i="24"/>
  <c r="AD828" i="24"/>
  <c r="AF828" i="24" s="1"/>
  <c r="AI828" i="24" s="1"/>
  <c r="AR827" i="24"/>
  <c r="AU827" i="24" s="1"/>
  <c r="AZ827" i="24" s="1"/>
  <c r="AF827" i="24"/>
  <c r="AI827" i="24" s="1"/>
  <c r="AD827" i="24"/>
  <c r="AU826" i="24"/>
  <c r="AZ826" i="24" s="1"/>
  <c r="AR826" i="24"/>
  <c r="AD826" i="24"/>
  <c r="AF826" i="24" s="1"/>
  <c r="AI826" i="24" s="1"/>
  <c r="AZ825" i="24"/>
  <c r="AR825" i="24"/>
  <c r="AU825" i="24" s="1"/>
  <c r="AF825" i="24"/>
  <c r="AI825" i="24" s="1"/>
  <c r="AD825" i="24"/>
  <c r="AU824" i="24"/>
  <c r="AZ824" i="24" s="1"/>
  <c r="AR824" i="24"/>
  <c r="AD824" i="24"/>
  <c r="AF824" i="24" s="1"/>
  <c r="AI824" i="24" s="1"/>
  <c r="AR823" i="24"/>
  <c r="AU823" i="24" s="1"/>
  <c r="AZ823" i="24" s="1"/>
  <c r="AF823" i="24"/>
  <c r="AI823" i="24" s="1"/>
  <c r="AD823" i="24"/>
  <c r="AU822" i="24"/>
  <c r="AZ822" i="24" s="1"/>
  <c r="AR822" i="24"/>
  <c r="AD822" i="24"/>
  <c r="AF822" i="24" s="1"/>
  <c r="AI822" i="24" s="1"/>
  <c r="AZ821" i="24"/>
  <c r="AR821" i="24"/>
  <c r="AU821" i="24" s="1"/>
  <c r="AF821" i="24"/>
  <c r="AI821" i="24" s="1"/>
  <c r="AD821" i="24"/>
  <c r="AU820" i="24"/>
  <c r="AZ820" i="24" s="1"/>
  <c r="AR820" i="24"/>
  <c r="AD820" i="24"/>
  <c r="AF820" i="24" s="1"/>
  <c r="AI820" i="24" s="1"/>
  <c r="AR819" i="24"/>
  <c r="AU819" i="24" s="1"/>
  <c r="AZ819" i="24" s="1"/>
  <c r="AF819" i="24"/>
  <c r="AI819" i="24" s="1"/>
  <c r="AD819" i="24"/>
  <c r="AU818" i="24"/>
  <c r="AZ818" i="24" s="1"/>
  <c r="AR818" i="24"/>
  <c r="AD818" i="24"/>
  <c r="AF818" i="24" s="1"/>
  <c r="AI818" i="24" s="1"/>
  <c r="AZ817" i="24"/>
  <c r="AR817" i="24"/>
  <c r="AU817" i="24" s="1"/>
  <c r="AF817" i="24"/>
  <c r="AI817" i="24" s="1"/>
  <c r="AD817" i="24"/>
  <c r="AU816" i="24"/>
  <c r="AZ816" i="24" s="1"/>
  <c r="AR816" i="24"/>
  <c r="AD816" i="24"/>
  <c r="AF816" i="24" s="1"/>
  <c r="AI816" i="24" s="1"/>
  <c r="AR815" i="24"/>
  <c r="AU815" i="24" s="1"/>
  <c r="AZ815" i="24" s="1"/>
  <c r="AF815" i="24"/>
  <c r="AI815" i="24" s="1"/>
  <c r="AD815" i="24"/>
  <c r="AU814" i="24"/>
  <c r="AZ814" i="24" s="1"/>
  <c r="AR814" i="24"/>
  <c r="AD814" i="24"/>
  <c r="AF814" i="24" s="1"/>
  <c r="AI814" i="24" s="1"/>
  <c r="AZ813" i="24"/>
  <c r="AR813" i="24"/>
  <c r="AU813" i="24" s="1"/>
  <c r="AF813" i="24"/>
  <c r="AI813" i="24" s="1"/>
  <c r="AD813" i="24"/>
  <c r="AU812" i="24"/>
  <c r="AZ812" i="24" s="1"/>
  <c r="AR812" i="24"/>
  <c r="AD812" i="24"/>
  <c r="AF812" i="24" s="1"/>
  <c r="AI812" i="24" s="1"/>
  <c r="AR811" i="24"/>
  <c r="AU811" i="24" s="1"/>
  <c r="AZ811" i="24" s="1"/>
  <c r="AF811" i="24"/>
  <c r="AI811" i="24" s="1"/>
  <c r="AD811" i="24"/>
  <c r="AU810" i="24"/>
  <c r="AZ810" i="24" s="1"/>
  <c r="AR810" i="24"/>
  <c r="AD810" i="24"/>
  <c r="AF810" i="24" s="1"/>
  <c r="AI810" i="24" s="1"/>
  <c r="AZ809" i="24"/>
  <c r="AR809" i="24"/>
  <c r="AU809" i="24" s="1"/>
  <c r="AF809" i="24"/>
  <c r="AI809" i="24" s="1"/>
  <c r="AD809" i="24"/>
  <c r="AU808" i="24"/>
  <c r="AZ808" i="24" s="1"/>
  <c r="AR808" i="24"/>
  <c r="AD808" i="24"/>
  <c r="AF808" i="24" s="1"/>
  <c r="AI808" i="24" s="1"/>
  <c r="AR807" i="24"/>
  <c r="AU807" i="24" s="1"/>
  <c r="AZ807" i="24" s="1"/>
  <c r="AF807" i="24"/>
  <c r="AI807" i="24" s="1"/>
  <c r="AD807" i="24"/>
  <c r="AU806" i="24"/>
  <c r="AZ806" i="24" s="1"/>
  <c r="AR806" i="24"/>
  <c r="AD806" i="24"/>
  <c r="AF806" i="24" s="1"/>
  <c r="AI806" i="24" s="1"/>
  <c r="AZ805" i="24"/>
  <c r="AR805" i="24"/>
  <c r="AU805" i="24" s="1"/>
  <c r="AF805" i="24"/>
  <c r="AI805" i="24" s="1"/>
  <c r="AD805" i="24"/>
  <c r="AU804" i="24"/>
  <c r="AZ804" i="24" s="1"/>
  <c r="AR804" i="24"/>
  <c r="AD804" i="24"/>
  <c r="AF804" i="24" s="1"/>
  <c r="AI804" i="24" s="1"/>
  <c r="AR803" i="24"/>
  <c r="AU803" i="24" s="1"/>
  <c r="AZ803" i="24" s="1"/>
  <c r="AF803" i="24"/>
  <c r="AI803" i="24" s="1"/>
  <c r="AD803" i="24"/>
  <c r="AU802" i="24"/>
  <c r="AZ802" i="24" s="1"/>
  <c r="AR802" i="24"/>
  <c r="AD802" i="24"/>
  <c r="AF802" i="24" s="1"/>
  <c r="AI802" i="24" s="1"/>
  <c r="AZ801" i="24"/>
  <c r="AR801" i="24"/>
  <c r="AU801" i="24" s="1"/>
  <c r="AF801" i="24"/>
  <c r="AI801" i="24" s="1"/>
  <c r="AD801" i="24"/>
  <c r="AU800" i="24"/>
  <c r="AZ800" i="24" s="1"/>
  <c r="AR800" i="24"/>
  <c r="AD800" i="24"/>
  <c r="AF800" i="24" s="1"/>
  <c r="AI800" i="24" s="1"/>
  <c r="AR799" i="24"/>
  <c r="AU799" i="24" s="1"/>
  <c r="AZ799" i="24" s="1"/>
  <c r="AF799" i="24"/>
  <c r="AI799" i="24" s="1"/>
  <c r="AD799" i="24"/>
  <c r="AU798" i="24"/>
  <c r="AZ798" i="24" s="1"/>
  <c r="AR798" i="24"/>
  <c r="AD798" i="24"/>
  <c r="AF798" i="24" s="1"/>
  <c r="AI798" i="24" s="1"/>
  <c r="AZ797" i="24"/>
  <c r="AR797" i="24"/>
  <c r="AU797" i="24" s="1"/>
  <c r="AF797" i="24"/>
  <c r="AI797" i="24" s="1"/>
  <c r="AD797" i="24"/>
  <c r="AU796" i="24"/>
  <c r="AZ796" i="24" s="1"/>
  <c r="AR796" i="24"/>
  <c r="AD796" i="24"/>
  <c r="AF796" i="24" s="1"/>
  <c r="AI796" i="24" s="1"/>
  <c r="AR795" i="24"/>
  <c r="AU795" i="24" s="1"/>
  <c r="AZ795" i="24" s="1"/>
  <c r="AF795" i="24"/>
  <c r="AI795" i="24" s="1"/>
  <c r="AD795" i="24"/>
  <c r="AU794" i="24"/>
  <c r="AZ794" i="24" s="1"/>
  <c r="AR794" i="24"/>
  <c r="AD794" i="24"/>
  <c r="AF794" i="24" s="1"/>
  <c r="AI794" i="24" s="1"/>
  <c r="AZ793" i="24"/>
  <c r="AR793" i="24"/>
  <c r="AU793" i="24" s="1"/>
  <c r="AF793" i="24"/>
  <c r="AI793" i="24" s="1"/>
  <c r="AD793" i="24"/>
  <c r="AU792" i="24"/>
  <c r="AZ792" i="24" s="1"/>
  <c r="AR792" i="24"/>
  <c r="AD792" i="24"/>
  <c r="AF792" i="24" s="1"/>
  <c r="AI792" i="24" s="1"/>
  <c r="AR791" i="24"/>
  <c r="AU791" i="24" s="1"/>
  <c r="AZ791" i="24" s="1"/>
  <c r="AF791" i="24"/>
  <c r="AI791" i="24" s="1"/>
  <c r="AD791" i="24"/>
  <c r="AU790" i="24"/>
  <c r="AZ790" i="24" s="1"/>
  <c r="AR790" i="24"/>
  <c r="AD790" i="24"/>
  <c r="AF790" i="24" s="1"/>
  <c r="AI790" i="24" s="1"/>
  <c r="AZ789" i="24"/>
  <c r="AR789" i="24"/>
  <c r="AU789" i="24" s="1"/>
  <c r="AF789" i="24"/>
  <c r="AI789" i="24" s="1"/>
  <c r="AD789" i="24"/>
  <c r="AU788" i="24"/>
  <c r="AZ788" i="24" s="1"/>
  <c r="AR788" i="24"/>
  <c r="AD788" i="24"/>
  <c r="AF788" i="24" s="1"/>
  <c r="AI788" i="24" s="1"/>
  <c r="AR787" i="24"/>
  <c r="AU787" i="24" s="1"/>
  <c r="AZ787" i="24" s="1"/>
  <c r="AF787" i="24"/>
  <c r="AI787" i="24" s="1"/>
  <c r="AD787" i="24"/>
  <c r="AU786" i="24"/>
  <c r="AZ786" i="24" s="1"/>
  <c r="AR786" i="24"/>
  <c r="AD786" i="24"/>
  <c r="AF786" i="24" s="1"/>
  <c r="AI786" i="24" s="1"/>
  <c r="AZ785" i="24"/>
  <c r="AR785" i="24"/>
  <c r="AU785" i="24" s="1"/>
  <c r="AF785" i="24"/>
  <c r="AI785" i="24" s="1"/>
  <c r="AD785" i="24"/>
  <c r="AU784" i="24"/>
  <c r="AZ784" i="24" s="1"/>
  <c r="AR784" i="24"/>
  <c r="AD784" i="24"/>
  <c r="AF784" i="24" s="1"/>
  <c r="AI784" i="24" s="1"/>
  <c r="AR783" i="24"/>
  <c r="AU783" i="24" s="1"/>
  <c r="AZ783" i="24" s="1"/>
  <c r="AF783" i="24"/>
  <c r="AI783" i="24" s="1"/>
  <c r="AD783" i="24"/>
  <c r="AU782" i="24"/>
  <c r="AZ782" i="24" s="1"/>
  <c r="AR782" i="24"/>
  <c r="AD782" i="24"/>
  <c r="AF782" i="24" s="1"/>
  <c r="AI782" i="24" s="1"/>
  <c r="AZ781" i="24"/>
  <c r="AR781" i="24"/>
  <c r="AU781" i="24" s="1"/>
  <c r="AF781" i="24"/>
  <c r="AI781" i="24" s="1"/>
  <c r="AD781" i="24"/>
  <c r="AU780" i="24"/>
  <c r="AZ780" i="24" s="1"/>
  <c r="AR780" i="24"/>
  <c r="AD780" i="24"/>
  <c r="AF780" i="24" s="1"/>
  <c r="AI780" i="24" s="1"/>
  <c r="AR779" i="24"/>
  <c r="AU779" i="24" s="1"/>
  <c r="AZ779" i="24" s="1"/>
  <c r="AF779" i="24"/>
  <c r="AI779" i="24" s="1"/>
  <c r="AD779" i="24"/>
  <c r="AU778" i="24"/>
  <c r="AZ778" i="24" s="1"/>
  <c r="AR778" i="24"/>
  <c r="AD778" i="24"/>
  <c r="AF778" i="24" s="1"/>
  <c r="AI778" i="24" s="1"/>
  <c r="AZ777" i="24"/>
  <c r="AR777" i="24"/>
  <c r="AU777" i="24" s="1"/>
  <c r="AF777" i="24"/>
  <c r="AI777" i="24" s="1"/>
  <c r="AD777" i="24"/>
  <c r="AU776" i="24"/>
  <c r="AZ776" i="24" s="1"/>
  <c r="AR776" i="24"/>
  <c r="AD776" i="24"/>
  <c r="AF776" i="24" s="1"/>
  <c r="AI776" i="24" s="1"/>
  <c r="AR775" i="24"/>
  <c r="AU775" i="24" s="1"/>
  <c r="AZ775" i="24" s="1"/>
  <c r="AF775" i="24"/>
  <c r="AI775" i="24" s="1"/>
  <c r="AD775" i="24"/>
  <c r="AU774" i="24"/>
  <c r="AZ774" i="24" s="1"/>
  <c r="AR774" i="24"/>
  <c r="AD774" i="24"/>
  <c r="AF774" i="24" s="1"/>
  <c r="AI774" i="24" s="1"/>
  <c r="AZ773" i="24"/>
  <c r="AR773" i="24"/>
  <c r="AU773" i="24" s="1"/>
  <c r="AF773" i="24"/>
  <c r="AI773" i="24" s="1"/>
  <c r="AD773" i="24"/>
  <c r="AU772" i="24"/>
  <c r="AZ772" i="24" s="1"/>
  <c r="AR772" i="24"/>
  <c r="AD772" i="24"/>
  <c r="AF772" i="24" s="1"/>
  <c r="AI772" i="24" s="1"/>
  <c r="AR771" i="24"/>
  <c r="AU771" i="24" s="1"/>
  <c r="AZ771" i="24" s="1"/>
  <c r="AF771" i="24"/>
  <c r="AI771" i="24" s="1"/>
  <c r="AD771" i="24"/>
  <c r="AU770" i="24"/>
  <c r="AZ770" i="24" s="1"/>
  <c r="AR770" i="24"/>
  <c r="AD770" i="24"/>
  <c r="AF770" i="24" s="1"/>
  <c r="AI770" i="24" s="1"/>
  <c r="AZ769" i="24"/>
  <c r="AR769" i="24"/>
  <c r="AU769" i="24" s="1"/>
  <c r="AF769" i="24"/>
  <c r="AI769" i="24" s="1"/>
  <c r="AD769" i="24"/>
  <c r="AU768" i="24"/>
  <c r="AZ768" i="24" s="1"/>
  <c r="AR768" i="24"/>
  <c r="AD768" i="24"/>
  <c r="AF768" i="24" s="1"/>
  <c r="AI768" i="24" s="1"/>
  <c r="AR767" i="24"/>
  <c r="AU767" i="24" s="1"/>
  <c r="AZ767" i="24" s="1"/>
  <c r="AF767" i="24"/>
  <c r="AI767" i="24" s="1"/>
  <c r="AD767" i="24"/>
  <c r="AU766" i="24"/>
  <c r="AZ766" i="24" s="1"/>
  <c r="AR766" i="24"/>
  <c r="AD766" i="24"/>
  <c r="AF766" i="24" s="1"/>
  <c r="AI766" i="24" s="1"/>
  <c r="AZ765" i="24"/>
  <c r="AR765" i="24"/>
  <c r="AU765" i="24" s="1"/>
  <c r="AF765" i="24"/>
  <c r="AI765" i="24" s="1"/>
  <c r="AD765" i="24"/>
  <c r="AU764" i="24"/>
  <c r="AZ764" i="24" s="1"/>
  <c r="AR764" i="24"/>
  <c r="AD764" i="24"/>
  <c r="AF764" i="24" s="1"/>
  <c r="AI764" i="24" s="1"/>
  <c r="AR763" i="24"/>
  <c r="AU763" i="24" s="1"/>
  <c r="AZ763" i="24" s="1"/>
  <c r="AF763" i="24"/>
  <c r="AI763" i="24" s="1"/>
  <c r="AD763" i="24"/>
  <c r="AU762" i="24"/>
  <c r="AZ762" i="24" s="1"/>
  <c r="AR762" i="24"/>
  <c r="AD762" i="24"/>
  <c r="AF762" i="24" s="1"/>
  <c r="AI762" i="24" s="1"/>
  <c r="AZ761" i="24"/>
  <c r="AR761" i="24"/>
  <c r="AU761" i="24" s="1"/>
  <c r="AF761" i="24"/>
  <c r="AI761" i="24" s="1"/>
  <c r="AD761" i="24"/>
  <c r="AU760" i="24"/>
  <c r="AZ760" i="24" s="1"/>
  <c r="AR760" i="24"/>
  <c r="AD760" i="24"/>
  <c r="AF760" i="24" s="1"/>
  <c r="AI760" i="24" s="1"/>
  <c r="AR759" i="24"/>
  <c r="AU759" i="24" s="1"/>
  <c r="AZ759" i="24" s="1"/>
  <c r="AF759" i="24"/>
  <c r="AI759" i="24" s="1"/>
  <c r="AD759" i="24"/>
  <c r="AU758" i="24"/>
  <c r="AZ758" i="24" s="1"/>
  <c r="AR758" i="24"/>
  <c r="AD758" i="24"/>
  <c r="AF758" i="24" s="1"/>
  <c r="AI758" i="24" s="1"/>
  <c r="AZ757" i="24"/>
  <c r="AR757" i="24"/>
  <c r="AU757" i="24" s="1"/>
  <c r="AF757" i="24"/>
  <c r="AI757" i="24" s="1"/>
  <c r="AD757" i="24"/>
  <c r="AU756" i="24"/>
  <c r="AZ756" i="24" s="1"/>
  <c r="AR756" i="24"/>
  <c r="AD756" i="24"/>
  <c r="AF756" i="24" s="1"/>
  <c r="AI756" i="24" s="1"/>
  <c r="AR755" i="24"/>
  <c r="AU755" i="24" s="1"/>
  <c r="AZ755" i="24" s="1"/>
  <c r="AD755" i="24"/>
  <c r="AF755" i="24" s="1"/>
  <c r="AI755" i="24" s="1"/>
  <c r="AR754" i="24"/>
  <c r="AU754" i="24" s="1"/>
  <c r="AZ754" i="24" s="1"/>
  <c r="AD754" i="24"/>
  <c r="AF754" i="24" s="1"/>
  <c r="AI754" i="24" s="1"/>
  <c r="AR753" i="24"/>
  <c r="AU753" i="24" s="1"/>
  <c r="AZ753" i="24" s="1"/>
  <c r="AD753" i="24"/>
  <c r="AF753" i="24" s="1"/>
  <c r="AI753" i="24" s="1"/>
  <c r="AR752" i="24"/>
  <c r="AU752" i="24" s="1"/>
  <c r="AZ752" i="24" s="1"/>
  <c r="AD752" i="24"/>
  <c r="AF752" i="24" s="1"/>
  <c r="AI752" i="24" s="1"/>
  <c r="AR751" i="24"/>
  <c r="AU751" i="24" s="1"/>
  <c r="AZ751" i="24" s="1"/>
  <c r="AD751" i="24"/>
  <c r="AF751" i="24" s="1"/>
  <c r="AI751" i="24" s="1"/>
  <c r="AR750" i="24"/>
  <c r="AU750" i="24" s="1"/>
  <c r="AZ750" i="24" s="1"/>
  <c r="AD750" i="24"/>
  <c r="AF750" i="24" s="1"/>
  <c r="AI750" i="24" s="1"/>
  <c r="AR749" i="24"/>
  <c r="AU749" i="24" s="1"/>
  <c r="AZ749" i="24" s="1"/>
  <c r="AD749" i="24"/>
  <c r="AF749" i="24" s="1"/>
  <c r="AI749" i="24" s="1"/>
  <c r="AR748" i="24"/>
  <c r="AU748" i="24" s="1"/>
  <c r="AZ748" i="24" s="1"/>
  <c r="AD748" i="24"/>
  <c r="AF748" i="24" s="1"/>
  <c r="AI748" i="24" s="1"/>
  <c r="AR747" i="24"/>
  <c r="AU747" i="24" s="1"/>
  <c r="AZ747" i="24" s="1"/>
  <c r="AD747" i="24"/>
  <c r="AF747" i="24" s="1"/>
  <c r="AI747" i="24" s="1"/>
  <c r="AR746" i="24"/>
  <c r="AU746" i="24" s="1"/>
  <c r="AZ746" i="24" s="1"/>
  <c r="AD746" i="24"/>
  <c r="AF746" i="24" s="1"/>
  <c r="AI746" i="24" s="1"/>
  <c r="AR745" i="24"/>
  <c r="AU745" i="24" s="1"/>
  <c r="AZ745" i="24" s="1"/>
  <c r="AD745" i="24"/>
  <c r="AF745" i="24" s="1"/>
  <c r="AI745" i="24" s="1"/>
  <c r="AR744" i="24"/>
  <c r="AU744" i="24" s="1"/>
  <c r="AZ744" i="24" s="1"/>
  <c r="AD744" i="24"/>
  <c r="AF744" i="24" s="1"/>
  <c r="AI744" i="24" s="1"/>
  <c r="AR743" i="24"/>
  <c r="AU743" i="24" s="1"/>
  <c r="AZ743" i="24" s="1"/>
  <c r="AD743" i="24"/>
  <c r="AF743" i="24" s="1"/>
  <c r="AI743" i="24" s="1"/>
  <c r="AR742" i="24"/>
  <c r="AU742" i="24" s="1"/>
  <c r="AZ742" i="24" s="1"/>
  <c r="AD742" i="24"/>
  <c r="AF742" i="24" s="1"/>
  <c r="AI742" i="24" s="1"/>
  <c r="AR741" i="24"/>
  <c r="AU741" i="24" s="1"/>
  <c r="AZ741" i="24" s="1"/>
  <c r="AD741" i="24"/>
  <c r="AF741" i="24" s="1"/>
  <c r="AR740" i="24"/>
  <c r="AU740" i="24" s="1"/>
  <c r="AZ740" i="24" s="1"/>
  <c r="AD740" i="24"/>
  <c r="AF740" i="24" s="1"/>
  <c r="AI740" i="24" s="1"/>
  <c r="AR739" i="24"/>
  <c r="AU739" i="24" s="1"/>
  <c r="AZ739" i="24" s="1"/>
  <c r="AD739" i="24"/>
  <c r="AF739" i="24" s="1"/>
  <c r="AI739" i="24" s="1"/>
  <c r="AR738" i="24"/>
  <c r="AU738" i="24" s="1"/>
  <c r="AZ738" i="24" s="1"/>
  <c r="AD738" i="24"/>
  <c r="AF738" i="24" s="1"/>
  <c r="AI738" i="24" s="1"/>
  <c r="AR737" i="24"/>
  <c r="AU737" i="24" s="1"/>
  <c r="AZ737" i="24" s="1"/>
  <c r="AD737" i="24"/>
  <c r="AF737" i="24" s="1"/>
  <c r="AR736" i="24"/>
  <c r="AU736" i="24" s="1"/>
  <c r="AZ736" i="24" s="1"/>
  <c r="AD736" i="24"/>
  <c r="AF736" i="24" s="1"/>
  <c r="AI736" i="24" s="1"/>
  <c r="AR735" i="24"/>
  <c r="AU735" i="24" s="1"/>
  <c r="AZ735" i="24" s="1"/>
  <c r="AD735" i="24"/>
  <c r="AF735" i="24" s="1"/>
  <c r="AI735" i="24" s="1"/>
  <c r="AR734" i="24"/>
  <c r="AU734" i="24" s="1"/>
  <c r="AZ734" i="24" s="1"/>
  <c r="AD734" i="24"/>
  <c r="AF734" i="24" s="1"/>
  <c r="AI734" i="24" s="1"/>
  <c r="AR733" i="24"/>
  <c r="AU733" i="24" s="1"/>
  <c r="AZ733" i="24" s="1"/>
  <c r="AD733" i="24"/>
  <c r="AF733" i="24" s="1"/>
  <c r="AR732" i="24"/>
  <c r="AU732" i="24" s="1"/>
  <c r="AZ732" i="24" s="1"/>
  <c r="AD732" i="24"/>
  <c r="AF732" i="24" s="1"/>
  <c r="AI732" i="24" s="1"/>
  <c r="AR731" i="24"/>
  <c r="AU731" i="24" s="1"/>
  <c r="AZ731" i="24" s="1"/>
  <c r="AD731" i="24"/>
  <c r="AF731" i="24" s="1"/>
  <c r="AI731" i="24" s="1"/>
  <c r="AR730" i="24"/>
  <c r="AU730" i="24" s="1"/>
  <c r="AZ730" i="24" s="1"/>
  <c r="AD730" i="24"/>
  <c r="AF730" i="24" s="1"/>
  <c r="AI730" i="24" s="1"/>
  <c r="AR729" i="24"/>
  <c r="AU729" i="24" s="1"/>
  <c r="AZ729" i="24" s="1"/>
  <c r="AD729" i="24"/>
  <c r="AF729" i="24" s="1"/>
  <c r="AR728" i="24"/>
  <c r="AU728" i="24" s="1"/>
  <c r="AZ728" i="24" s="1"/>
  <c r="AF728" i="24"/>
  <c r="AI728" i="24" s="1"/>
  <c r="AD728" i="24"/>
  <c r="AU727" i="24"/>
  <c r="AZ727" i="24" s="1"/>
  <c r="AR727" i="24"/>
  <c r="AD727" i="24"/>
  <c r="AF727" i="24" s="1"/>
  <c r="AI727" i="24" s="1"/>
  <c r="AZ726" i="24"/>
  <c r="AR726" i="24"/>
  <c r="AU726" i="24" s="1"/>
  <c r="AF726" i="24"/>
  <c r="AI726" i="24" s="1"/>
  <c r="AD726" i="24"/>
  <c r="AU725" i="24"/>
  <c r="AZ725" i="24" s="1"/>
  <c r="AR725" i="24"/>
  <c r="AD725" i="24"/>
  <c r="AF725" i="24" s="1"/>
  <c r="BA725" i="24" s="1"/>
  <c r="AR724" i="24"/>
  <c r="AU724" i="24" s="1"/>
  <c r="AZ724" i="24" s="1"/>
  <c r="AF724" i="24"/>
  <c r="AI724" i="24" s="1"/>
  <c r="AD724" i="24"/>
  <c r="AU723" i="24"/>
  <c r="AZ723" i="24" s="1"/>
  <c r="AR723" i="24"/>
  <c r="AD723" i="24"/>
  <c r="AF723" i="24" s="1"/>
  <c r="AI723" i="24" s="1"/>
  <c r="AZ722" i="24"/>
  <c r="AR722" i="24"/>
  <c r="AU722" i="24" s="1"/>
  <c r="AF722" i="24"/>
  <c r="AI722" i="24" s="1"/>
  <c r="AD722" i="24"/>
  <c r="AU721" i="24"/>
  <c r="AZ721" i="24" s="1"/>
  <c r="AR721" i="24"/>
  <c r="AD721" i="24"/>
  <c r="AF721" i="24" s="1"/>
  <c r="BA721" i="24" s="1"/>
  <c r="AR720" i="24"/>
  <c r="AU720" i="24" s="1"/>
  <c r="AZ720" i="24" s="1"/>
  <c r="AF720" i="24"/>
  <c r="AI720" i="24" s="1"/>
  <c r="AD720" i="24"/>
  <c r="AU719" i="24"/>
  <c r="AZ719" i="24" s="1"/>
  <c r="AR719" i="24"/>
  <c r="AD719" i="24"/>
  <c r="AF719" i="24" s="1"/>
  <c r="AI719" i="24" s="1"/>
  <c r="AZ718" i="24"/>
  <c r="AR718" i="24"/>
  <c r="AU718" i="24" s="1"/>
  <c r="AF718" i="24"/>
  <c r="AI718" i="24" s="1"/>
  <c r="AD718" i="24"/>
  <c r="AU717" i="24"/>
  <c r="AZ717" i="24" s="1"/>
  <c r="AR717" i="24"/>
  <c r="AD717" i="24"/>
  <c r="AF717" i="24" s="1"/>
  <c r="BA717" i="24" s="1"/>
  <c r="AR716" i="24"/>
  <c r="AU716" i="24" s="1"/>
  <c r="AZ716" i="24" s="1"/>
  <c r="AF716" i="24"/>
  <c r="AI716" i="24" s="1"/>
  <c r="AD716" i="24"/>
  <c r="AU715" i="24"/>
  <c r="AZ715" i="24" s="1"/>
  <c r="AR715" i="24"/>
  <c r="AD715" i="24"/>
  <c r="AF715" i="24" s="1"/>
  <c r="AI715" i="24" s="1"/>
  <c r="AZ714" i="24"/>
  <c r="AR714" i="24"/>
  <c r="AU714" i="24" s="1"/>
  <c r="AF714" i="24"/>
  <c r="AI714" i="24" s="1"/>
  <c r="AD714" i="24"/>
  <c r="AU713" i="24"/>
  <c r="AZ713" i="24" s="1"/>
  <c r="AR713" i="24"/>
  <c r="AD713" i="24"/>
  <c r="AF713" i="24" s="1"/>
  <c r="BA713" i="24" s="1"/>
  <c r="AR712" i="24"/>
  <c r="AU712" i="24" s="1"/>
  <c r="AZ712" i="24" s="1"/>
  <c r="AF712" i="24"/>
  <c r="AI712" i="24" s="1"/>
  <c r="AD712" i="24"/>
  <c r="AU711" i="24"/>
  <c r="AZ711" i="24" s="1"/>
  <c r="AR711" i="24"/>
  <c r="AD711" i="24"/>
  <c r="AF711" i="24" s="1"/>
  <c r="AI711" i="24" s="1"/>
  <c r="AZ710" i="24"/>
  <c r="AR710" i="24"/>
  <c r="AU710" i="24" s="1"/>
  <c r="AF710" i="24"/>
  <c r="AI710" i="24" s="1"/>
  <c r="AD710" i="24"/>
  <c r="AU709" i="24"/>
  <c r="AZ709" i="24" s="1"/>
  <c r="AR709" i="24"/>
  <c r="AD709" i="24"/>
  <c r="AF709" i="24" s="1"/>
  <c r="BA709" i="24" s="1"/>
  <c r="AR708" i="24"/>
  <c r="AU708" i="24" s="1"/>
  <c r="AZ708" i="24" s="1"/>
  <c r="AF708" i="24"/>
  <c r="AI708" i="24" s="1"/>
  <c r="AD708" i="24"/>
  <c r="AU707" i="24"/>
  <c r="AZ707" i="24" s="1"/>
  <c r="AR707" i="24"/>
  <c r="AD707" i="24"/>
  <c r="AF707" i="24" s="1"/>
  <c r="AI707" i="24" s="1"/>
  <c r="AZ706" i="24"/>
  <c r="AR706" i="24"/>
  <c r="AU706" i="24" s="1"/>
  <c r="AF706" i="24"/>
  <c r="AI706" i="24" s="1"/>
  <c r="AD706" i="24"/>
  <c r="AU705" i="24"/>
  <c r="AZ705" i="24" s="1"/>
  <c r="AR705" i="24"/>
  <c r="AD705" i="24"/>
  <c r="AF705" i="24" s="1"/>
  <c r="BA705" i="24" s="1"/>
  <c r="AR704" i="24"/>
  <c r="AU704" i="24" s="1"/>
  <c r="AZ704" i="24" s="1"/>
  <c r="AF704" i="24"/>
  <c r="AI704" i="24" s="1"/>
  <c r="AD704" i="24"/>
  <c r="AU703" i="24"/>
  <c r="AZ703" i="24" s="1"/>
  <c r="AR703" i="24"/>
  <c r="AD703" i="24"/>
  <c r="AF703" i="24" s="1"/>
  <c r="AI703" i="24" s="1"/>
  <c r="AZ702" i="24"/>
  <c r="AR702" i="24"/>
  <c r="AU702" i="24" s="1"/>
  <c r="AF702" i="24"/>
  <c r="AI702" i="24" s="1"/>
  <c r="AD702" i="24"/>
  <c r="AU701" i="24"/>
  <c r="AZ701" i="24" s="1"/>
  <c r="AR701" i="24"/>
  <c r="AD701" i="24"/>
  <c r="AF701" i="24" s="1"/>
  <c r="BA701" i="24" s="1"/>
  <c r="AR700" i="24"/>
  <c r="AU700" i="24" s="1"/>
  <c r="AZ700" i="24" s="1"/>
  <c r="AF700" i="24"/>
  <c r="AI700" i="24" s="1"/>
  <c r="AD700" i="24"/>
  <c r="AU699" i="24"/>
  <c r="AZ699" i="24" s="1"/>
  <c r="AR699" i="24"/>
  <c r="AD699" i="24"/>
  <c r="AF699" i="24" s="1"/>
  <c r="AI699" i="24" s="1"/>
  <c r="AZ698" i="24"/>
  <c r="AR698" i="24"/>
  <c r="AU698" i="24" s="1"/>
  <c r="AF698" i="24"/>
  <c r="AI698" i="24" s="1"/>
  <c r="AD698" i="24"/>
  <c r="AU697" i="24"/>
  <c r="AZ697" i="24" s="1"/>
  <c r="AR697" i="24"/>
  <c r="AD697" i="24"/>
  <c r="AF697" i="24" s="1"/>
  <c r="BA697" i="24" s="1"/>
  <c r="AR696" i="24"/>
  <c r="AU696" i="24" s="1"/>
  <c r="AZ696" i="24" s="1"/>
  <c r="AF696" i="24"/>
  <c r="AI696" i="24" s="1"/>
  <c r="AD696" i="24"/>
  <c r="AU695" i="24"/>
  <c r="AZ695" i="24" s="1"/>
  <c r="AR695" i="24"/>
  <c r="AD695" i="24"/>
  <c r="AF695" i="24" s="1"/>
  <c r="AI695" i="24" s="1"/>
  <c r="AZ694" i="24"/>
  <c r="AR694" i="24"/>
  <c r="AU694" i="24" s="1"/>
  <c r="AF694" i="24"/>
  <c r="AI694" i="24" s="1"/>
  <c r="AD694" i="24"/>
  <c r="AU693" i="24"/>
  <c r="AZ693" i="24" s="1"/>
  <c r="AR693" i="24"/>
  <c r="AD693" i="24"/>
  <c r="AF693" i="24" s="1"/>
  <c r="BA693" i="24" s="1"/>
  <c r="AR692" i="24"/>
  <c r="AU692" i="24" s="1"/>
  <c r="AZ692" i="24" s="1"/>
  <c r="AF692" i="24"/>
  <c r="AI692" i="24" s="1"/>
  <c r="AD692" i="24"/>
  <c r="AU691" i="24"/>
  <c r="AZ691" i="24" s="1"/>
  <c r="AR691" i="24"/>
  <c r="AD691" i="24"/>
  <c r="AF691" i="24" s="1"/>
  <c r="AI691" i="24" s="1"/>
  <c r="AZ690" i="24"/>
  <c r="AR690" i="24"/>
  <c r="AU690" i="24" s="1"/>
  <c r="AF690" i="24"/>
  <c r="AI690" i="24" s="1"/>
  <c r="AD690" i="24"/>
  <c r="AU689" i="24"/>
  <c r="AZ689" i="24" s="1"/>
  <c r="AR689" i="24"/>
  <c r="AD689" i="24"/>
  <c r="AF689" i="24" s="1"/>
  <c r="BA689" i="24" s="1"/>
  <c r="AR688" i="24"/>
  <c r="AU688" i="24" s="1"/>
  <c r="AZ688" i="24" s="1"/>
  <c r="AF688" i="24"/>
  <c r="AI688" i="24" s="1"/>
  <c r="AD688" i="24"/>
  <c r="AU687" i="24"/>
  <c r="AZ687" i="24" s="1"/>
  <c r="AR687" i="24"/>
  <c r="AD687" i="24"/>
  <c r="AF687" i="24" s="1"/>
  <c r="AI687" i="24" s="1"/>
  <c r="AZ686" i="24"/>
  <c r="AR686" i="24"/>
  <c r="AU686" i="24" s="1"/>
  <c r="AF686" i="24"/>
  <c r="AI686" i="24" s="1"/>
  <c r="AD686" i="24"/>
  <c r="AU685" i="24"/>
  <c r="AZ685" i="24" s="1"/>
  <c r="AR685" i="24"/>
  <c r="AD685" i="24"/>
  <c r="AF685" i="24" s="1"/>
  <c r="BA685" i="24" s="1"/>
  <c r="AR684" i="24"/>
  <c r="AU684" i="24" s="1"/>
  <c r="AZ684" i="24" s="1"/>
  <c r="AF684" i="24"/>
  <c r="AI684" i="24" s="1"/>
  <c r="AD684" i="24"/>
  <c r="AU683" i="24"/>
  <c r="AZ683" i="24" s="1"/>
  <c r="AR683" i="24"/>
  <c r="AD683" i="24"/>
  <c r="AF683" i="24" s="1"/>
  <c r="AI683" i="24" s="1"/>
  <c r="AZ682" i="24"/>
  <c r="AR682" i="24"/>
  <c r="AU682" i="24" s="1"/>
  <c r="AF682" i="24"/>
  <c r="AI682" i="24" s="1"/>
  <c r="AD682" i="24"/>
  <c r="AU681" i="24"/>
  <c r="AZ681" i="24" s="1"/>
  <c r="AR681" i="24"/>
  <c r="AD681" i="24"/>
  <c r="AF681" i="24" s="1"/>
  <c r="BA681" i="24" s="1"/>
  <c r="BE680" i="24"/>
  <c r="AU680" i="24"/>
  <c r="AZ680" i="24" s="1"/>
  <c r="AR680" i="24"/>
  <c r="AD680" i="24"/>
  <c r="AF680" i="24" s="1"/>
  <c r="BA680" i="24" s="1"/>
  <c r="W680" i="24"/>
  <c r="S680" i="24"/>
  <c r="AR679" i="24"/>
  <c r="AU679" i="24" s="1"/>
  <c r="AZ679" i="24" s="1"/>
  <c r="AF679" i="24"/>
  <c r="AI679" i="24" s="1"/>
  <c r="AD679" i="24"/>
  <c r="AU678" i="24"/>
  <c r="AZ678" i="24" s="1"/>
  <c r="AR678" i="24"/>
  <c r="AD678" i="24"/>
  <c r="AF678" i="24" s="1"/>
  <c r="AI678" i="24" s="1"/>
  <c r="AZ677" i="24"/>
  <c r="AR677" i="24"/>
  <c r="AU677" i="24" s="1"/>
  <c r="AF677" i="24"/>
  <c r="AI677" i="24" s="1"/>
  <c r="AD677" i="24"/>
  <c r="AU676" i="24"/>
  <c r="AZ676" i="24" s="1"/>
  <c r="AR676" i="24"/>
  <c r="AD676" i="24"/>
  <c r="AF676" i="24" s="1"/>
  <c r="BA676" i="24" s="1"/>
  <c r="AR675" i="24"/>
  <c r="AU675" i="24" s="1"/>
  <c r="AZ675" i="24" s="1"/>
  <c r="AF675" i="24"/>
  <c r="AI675" i="24" s="1"/>
  <c r="AD675" i="24"/>
  <c r="AU674" i="24"/>
  <c r="AZ674" i="24" s="1"/>
  <c r="AR674" i="24"/>
  <c r="AD674" i="24"/>
  <c r="AF674" i="24" s="1"/>
  <c r="AI674" i="24" s="1"/>
  <c r="AZ673" i="24"/>
  <c r="AR673" i="24"/>
  <c r="AU673" i="24" s="1"/>
  <c r="AF673" i="24"/>
  <c r="AI673" i="24" s="1"/>
  <c r="AD673" i="24"/>
  <c r="AU672" i="24"/>
  <c r="AZ672" i="24" s="1"/>
  <c r="AR672" i="24"/>
  <c r="AD672" i="24"/>
  <c r="AF672" i="24" s="1"/>
  <c r="BA672" i="24" s="1"/>
  <c r="AR671" i="24"/>
  <c r="AU671" i="24" s="1"/>
  <c r="AZ671" i="24" s="1"/>
  <c r="AF671" i="24"/>
  <c r="AI671" i="24" s="1"/>
  <c r="AD671" i="24"/>
  <c r="AU670" i="24"/>
  <c r="AZ670" i="24" s="1"/>
  <c r="AR670" i="24"/>
  <c r="AD670" i="24"/>
  <c r="AF670" i="24" s="1"/>
  <c r="AI670" i="24" s="1"/>
  <c r="AZ669" i="24"/>
  <c r="AR669" i="24"/>
  <c r="AU669" i="24" s="1"/>
  <c r="AF669" i="24"/>
  <c r="AI669" i="24" s="1"/>
  <c r="AD669" i="24"/>
  <c r="AU668" i="24"/>
  <c r="AZ668" i="24" s="1"/>
  <c r="AR668" i="24"/>
  <c r="AD668" i="24"/>
  <c r="AF668" i="24" s="1"/>
  <c r="BA668" i="24" s="1"/>
  <c r="AR667" i="24"/>
  <c r="AU667" i="24" s="1"/>
  <c r="AZ667" i="24" s="1"/>
  <c r="AF667" i="24"/>
  <c r="AI667" i="24" s="1"/>
  <c r="AD667" i="24"/>
  <c r="AU666" i="24"/>
  <c r="AZ666" i="24" s="1"/>
  <c r="AR666" i="24"/>
  <c r="AD666" i="24"/>
  <c r="AF666" i="24" s="1"/>
  <c r="AI666" i="24" s="1"/>
  <c r="AZ665" i="24"/>
  <c r="AR665" i="24"/>
  <c r="AU665" i="24" s="1"/>
  <c r="AF665" i="24"/>
  <c r="AI665" i="24" s="1"/>
  <c r="AD665" i="24"/>
  <c r="AU664" i="24"/>
  <c r="AZ664" i="24" s="1"/>
  <c r="AR664" i="24"/>
  <c r="AD664" i="24"/>
  <c r="AF664" i="24" s="1"/>
  <c r="BA664" i="24" s="1"/>
  <c r="AR663" i="24"/>
  <c r="AU663" i="24" s="1"/>
  <c r="AZ663" i="24" s="1"/>
  <c r="AF663" i="24"/>
  <c r="AI663" i="24" s="1"/>
  <c r="AD663" i="24"/>
  <c r="AU662" i="24"/>
  <c r="AZ662" i="24" s="1"/>
  <c r="AR662" i="24"/>
  <c r="AD662" i="24"/>
  <c r="AF662" i="24" s="1"/>
  <c r="AI662" i="24" s="1"/>
  <c r="AZ661" i="24"/>
  <c r="AR661" i="24"/>
  <c r="AU661" i="24" s="1"/>
  <c r="AF661" i="24"/>
  <c r="AI661" i="24" s="1"/>
  <c r="AD661" i="24"/>
  <c r="AU660" i="24"/>
  <c r="AZ660" i="24" s="1"/>
  <c r="AR660" i="24"/>
  <c r="AD660" i="24"/>
  <c r="AF660" i="24" s="1"/>
  <c r="BA660" i="24" s="1"/>
  <c r="AR659" i="24"/>
  <c r="AU659" i="24" s="1"/>
  <c r="AZ659" i="24" s="1"/>
  <c r="AF659" i="24"/>
  <c r="AI659" i="24" s="1"/>
  <c r="AD659" i="24"/>
  <c r="AR658" i="24"/>
  <c r="AU658" i="24" s="1"/>
  <c r="AZ658" i="24" s="1"/>
  <c r="AD658" i="24"/>
  <c r="AF658" i="24" s="1"/>
  <c r="AI658" i="24" s="1"/>
  <c r="AR657" i="24"/>
  <c r="AU657" i="24" s="1"/>
  <c r="AZ657" i="24" s="1"/>
  <c r="AD657" i="24"/>
  <c r="AF657" i="24" s="1"/>
  <c r="AI657" i="24" s="1"/>
  <c r="AR656" i="24"/>
  <c r="AU656" i="24" s="1"/>
  <c r="AZ656" i="24" s="1"/>
  <c r="AD656" i="24"/>
  <c r="AF656" i="24" s="1"/>
  <c r="AI656" i="24" s="1"/>
  <c r="AU655" i="24"/>
  <c r="AZ655" i="24" s="1"/>
  <c r="AR655" i="24"/>
  <c r="AD655" i="24"/>
  <c r="AF655" i="24" s="1"/>
  <c r="AI655" i="24" s="1"/>
  <c r="AR654" i="24"/>
  <c r="AU654" i="24" s="1"/>
  <c r="AZ654" i="24" s="1"/>
  <c r="AF654" i="24"/>
  <c r="AI654" i="24" s="1"/>
  <c r="AD654" i="24"/>
  <c r="AU653" i="24"/>
  <c r="AZ653" i="24" s="1"/>
  <c r="AR653" i="24"/>
  <c r="AD653" i="24"/>
  <c r="AF653" i="24" s="1"/>
  <c r="AI653" i="24" s="1"/>
  <c r="AZ652" i="24"/>
  <c r="AR652" i="24"/>
  <c r="AU652" i="24" s="1"/>
  <c r="AF652" i="24"/>
  <c r="AI652" i="24" s="1"/>
  <c r="AD652" i="24"/>
  <c r="AU651" i="24"/>
  <c r="AZ651" i="24" s="1"/>
  <c r="AR651" i="24"/>
  <c r="AD651" i="24"/>
  <c r="AF651" i="24" s="1"/>
  <c r="AI651" i="24" s="1"/>
  <c r="AR650" i="24"/>
  <c r="AU650" i="24" s="1"/>
  <c r="AZ650" i="24" s="1"/>
  <c r="AF650" i="24"/>
  <c r="AI650" i="24" s="1"/>
  <c r="AD650" i="24"/>
  <c r="AU649" i="24"/>
  <c r="AZ649" i="24" s="1"/>
  <c r="AR649" i="24"/>
  <c r="AD649" i="24"/>
  <c r="AF649" i="24" s="1"/>
  <c r="AI649" i="24" s="1"/>
  <c r="AZ648" i="24"/>
  <c r="AR648" i="24"/>
  <c r="AU648" i="24" s="1"/>
  <c r="AF648" i="24"/>
  <c r="AI648" i="24" s="1"/>
  <c r="AD648" i="24"/>
  <c r="AR647" i="24"/>
  <c r="AU647" i="24" s="1"/>
  <c r="AZ647" i="24" s="1"/>
  <c r="AD647" i="24"/>
  <c r="AF647" i="24" s="1"/>
  <c r="AI647" i="24" s="1"/>
  <c r="AR646" i="24"/>
  <c r="AU646" i="24" s="1"/>
  <c r="AZ646" i="24" s="1"/>
  <c r="AD646" i="24"/>
  <c r="AF646" i="24" s="1"/>
  <c r="AI646" i="24" s="1"/>
  <c r="AR645" i="24"/>
  <c r="AU645" i="24" s="1"/>
  <c r="AZ645" i="24" s="1"/>
  <c r="AD645" i="24"/>
  <c r="AF645" i="24" s="1"/>
  <c r="AI645" i="24" s="1"/>
  <c r="AR644" i="24"/>
  <c r="AU644" i="24" s="1"/>
  <c r="AZ644" i="24" s="1"/>
  <c r="AD644" i="24"/>
  <c r="AF644" i="24" s="1"/>
  <c r="AI644" i="24" s="1"/>
  <c r="AR643" i="24"/>
  <c r="AU643" i="24" s="1"/>
  <c r="AZ643" i="24" s="1"/>
  <c r="AD643" i="24"/>
  <c r="AF643" i="24" s="1"/>
  <c r="AI643" i="24" s="1"/>
  <c r="AR642" i="24"/>
  <c r="AU642" i="24" s="1"/>
  <c r="AZ642" i="24" s="1"/>
  <c r="AD642" i="24"/>
  <c r="AF642" i="24" s="1"/>
  <c r="AI642" i="24" s="1"/>
  <c r="AR641" i="24"/>
  <c r="AU641" i="24" s="1"/>
  <c r="AZ641" i="24" s="1"/>
  <c r="AD641" i="24"/>
  <c r="AF641" i="24" s="1"/>
  <c r="AI641" i="24" s="1"/>
  <c r="AR640" i="24"/>
  <c r="AU640" i="24" s="1"/>
  <c r="AZ640" i="24" s="1"/>
  <c r="AD640" i="24"/>
  <c r="AF640" i="24" s="1"/>
  <c r="AI640" i="24" s="1"/>
  <c r="AR639" i="24"/>
  <c r="AU639" i="24" s="1"/>
  <c r="AZ639" i="24" s="1"/>
  <c r="AD639" i="24"/>
  <c r="AF639" i="24" s="1"/>
  <c r="AI639" i="24" s="1"/>
  <c r="AR638" i="24"/>
  <c r="AU638" i="24" s="1"/>
  <c r="AZ638" i="24" s="1"/>
  <c r="AD638" i="24"/>
  <c r="AF638" i="24" s="1"/>
  <c r="AI638" i="24" s="1"/>
  <c r="AR637" i="24"/>
  <c r="AU637" i="24" s="1"/>
  <c r="AZ637" i="24" s="1"/>
  <c r="AD637" i="24"/>
  <c r="AF637" i="24" s="1"/>
  <c r="AI637" i="24" s="1"/>
  <c r="AR636" i="24"/>
  <c r="AU636" i="24" s="1"/>
  <c r="AZ636" i="24" s="1"/>
  <c r="AD636" i="24"/>
  <c r="AF636" i="24" s="1"/>
  <c r="AI636" i="24" s="1"/>
  <c r="AR635" i="24"/>
  <c r="AU635" i="24" s="1"/>
  <c r="AZ635" i="24" s="1"/>
  <c r="AD635" i="24"/>
  <c r="AF635" i="24" s="1"/>
  <c r="AI635" i="24" s="1"/>
  <c r="AR634" i="24"/>
  <c r="AU634" i="24" s="1"/>
  <c r="AZ634" i="24" s="1"/>
  <c r="AD634" i="24"/>
  <c r="AF634" i="24" s="1"/>
  <c r="AI634" i="24" s="1"/>
  <c r="AR633" i="24"/>
  <c r="AU633" i="24" s="1"/>
  <c r="AZ633" i="24" s="1"/>
  <c r="AD633" i="24"/>
  <c r="AF633" i="24" s="1"/>
  <c r="AI633" i="24" s="1"/>
  <c r="AR632" i="24"/>
  <c r="AU632" i="24" s="1"/>
  <c r="AZ632" i="24" s="1"/>
  <c r="AD632" i="24"/>
  <c r="AF632" i="24" s="1"/>
  <c r="AI632" i="24" s="1"/>
  <c r="AR631" i="24"/>
  <c r="AU631" i="24" s="1"/>
  <c r="AZ631" i="24" s="1"/>
  <c r="AD631" i="24"/>
  <c r="AF631" i="24" s="1"/>
  <c r="AI631" i="24" s="1"/>
  <c r="AR630" i="24"/>
  <c r="AU630" i="24" s="1"/>
  <c r="AZ630" i="24" s="1"/>
  <c r="AD630" i="24"/>
  <c r="AF630" i="24" s="1"/>
  <c r="AI630" i="24" s="1"/>
  <c r="AR629" i="24"/>
  <c r="AU629" i="24" s="1"/>
  <c r="AZ629" i="24" s="1"/>
  <c r="AD629" i="24"/>
  <c r="AF629" i="24" s="1"/>
  <c r="AI629" i="24" s="1"/>
  <c r="AR628" i="24"/>
  <c r="AU628" i="24" s="1"/>
  <c r="AZ628" i="24" s="1"/>
  <c r="AD628" i="24"/>
  <c r="AF628" i="24" s="1"/>
  <c r="AI628" i="24" s="1"/>
  <c r="AR627" i="24"/>
  <c r="AU627" i="24" s="1"/>
  <c r="AZ627" i="24" s="1"/>
  <c r="AD627" i="24"/>
  <c r="AF627" i="24" s="1"/>
  <c r="AI627" i="24" s="1"/>
  <c r="AR626" i="24"/>
  <c r="AU626" i="24" s="1"/>
  <c r="AZ626" i="24" s="1"/>
  <c r="AD626" i="24"/>
  <c r="AF626" i="24" s="1"/>
  <c r="AI626" i="24" s="1"/>
  <c r="AR625" i="24"/>
  <c r="AU625" i="24" s="1"/>
  <c r="AZ625" i="24" s="1"/>
  <c r="AD625" i="24"/>
  <c r="AF625" i="24" s="1"/>
  <c r="AI625" i="24" s="1"/>
  <c r="AR624" i="24"/>
  <c r="AU624" i="24" s="1"/>
  <c r="AZ624" i="24" s="1"/>
  <c r="AD624" i="24"/>
  <c r="AF624" i="24" s="1"/>
  <c r="AI624" i="24" s="1"/>
  <c r="AR623" i="24"/>
  <c r="AU623" i="24" s="1"/>
  <c r="AZ623" i="24" s="1"/>
  <c r="AD623" i="24"/>
  <c r="AF623" i="24" s="1"/>
  <c r="AI623" i="24" s="1"/>
  <c r="AR622" i="24"/>
  <c r="AU622" i="24" s="1"/>
  <c r="AZ622" i="24" s="1"/>
  <c r="AD622" i="24"/>
  <c r="AF622" i="24" s="1"/>
  <c r="AI622" i="24" s="1"/>
  <c r="AR621" i="24"/>
  <c r="AU621" i="24" s="1"/>
  <c r="AZ621" i="24" s="1"/>
  <c r="AD621" i="24"/>
  <c r="AF621" i="24" s="1"/>
  <c r="AI621" i="24" s="1"/>
  <c r="AR620" i="24"/>
  <c r="AU620" i="24" s="1"/>
  <c r="AZ620" i="24" s="1"/>
  <c r="AD620" i="24"/>
  <c r="AF620" i="24" s="1"/>
  <c r="AI620" i="24" s="1"/>
  <c r="AR619" i="24"/>
  <c r="AU619" i="24" s="1"/>
  <c r="AZ619" i="24" s="1"/>
  <c r="AD619" i="24"/>
  <c r="AF619" i="24" s="1"/>
  <c r="AI619" i="24" s="1"/>
  <c r="AR618" i="24"/>
  <c r="AU618" i="24" s="1"/>
  <c r="AZ618" i="24" s="1"/>
  <c r="AD618" i="24"/>
  <c r="AF618" i="24" s="1"/>
  <c r="AI618" i="24" s="1"/>
  <c r="AR617" i="24"/>
  <c r="AU617" i="24" s="1"/>
  <c r="AZ617" i="24" s="1"/>
  <c r="AD617" i="24"/>
  <c r="AF617" i="24" s="1"/>
  <c r="AI617" i="24" s="1"/>
  <c r="AR616" i="24"/>
  <c r="AU616" i="24" s="1"/>
  <c r="AZ616" i="24" s="1"/>
  <c r="AD616" i="24"/>
  <c r="AF616" i="24" s="1"/>
  <c r="AI616" i="24" s="1"/>
  <c r="AR615" i="24"/>
  <c r="AU615" i="24" s="1"/>
  <c r="AZ615" i="24" s="1"/>
  <c r="AD615" i="24"/>
  <c r="AF615" i="24" s="1"/>
  <c r="AI615" i="24" s="1"/>
  <c r="AR614" i="24"/>
  <c r="AU614" i="24" s="1"/>
  <c r="AZ614" i="24" s="1"/>
  <c r="AD614" i="24"/>
  <c r="AF614" i="24" s="1"/>
  <c r="AI614" i="24" s="1"/>
  <c r="AR613" i="24"/>
  <c r="AU613" i="24" s="1"/>
  <c r="AZ613" i="24" s="1"/>
  <c r="AD613" i="24"/>
  <c r="AF613" i="24" s="1"/>
  <c r="AI613" i="24" s="1"/>
  <c r="AR612" i="24"/>
  <c r="AU612" i="24" s="1"/>
  <c r="AZ612" i="24" s="1"/>
  <c r="AD612" i="24"/>
  <c r="AF612" i="24" s="1"/>
  <c r="AI612" i="24" s="1"/>
  <c r="AR611" i="24"/>
  <c r="AU611" i="24" s="1"/>
  <c r="AZ611" i="24" s="1"/>
  <c r="AD611" i="24"/>
  <c r="AF611" i="24" s="1"/>
  <c r="AI611" i="24" s="1"/>
  <c r="AR610" i="24"/>
  <c r="AU610" i="24" s="1"/>
  <c r="AZ610" i="24" s="1"/>
  <c r="AD610" i="24"/>
  <c r="AF610" i="24" s="1"/>
  <c r="AI610" i="24" s="1"/>
  <c r="AR609" i="24"/>
  <c r="AU609" i="24" s="1"/>
  <c r="AZ609" i="24" s="1"/>
  <c r="AD609" i="24"/>
  <c r="AF609" i="24" s="1"/>
  <c r="AI609" i="24" s="1"/>
  <c r="AR608" i="24"/>
  <c r="AU608" i="24" s="1"/>
  <c r="AZ608" i="24" s="1"/>
  <c r="AD608" i="24"/>
  <c r="AF608" i="24" s="1"/>
  <c r="AI608" i="24" s="1"/>
  <c r="AR607" i="24"/>
  <c r="AU607" i="24" s="1"/>
  <c r="AZ607" i="24" s="1"/>
  <c r="AD607" i="24"/>
  <c r="AF607" i="24" s="1"/>
  <c r="AI607" i="24" s="1"/>
  <c r="AR606" i="24"/>
  <c r="AU606" i="24" s="1"/>
  <c r="AZ606" i="24" s="1"/>
  <c r="AD606" i="24"/>
  <c r="AF606" i="24" s="1"/>
  <c r="AI606" i="24" s="1"/>
  <c r="AR605" i="24"/>
  <c r="AU605" i="24" s="1"/>
  <c r="AZ605" i="24" s="1"/>
  <c r="AD605" i="24"/>
  <c r="AF605" i="24" s="1"/>
  <c r="AI605" i="24" s="1"/>
  <c r="AR604" i="24"/>
  <c r="AU604" i="24" s="1"/>
  <c r="AZ604" i="24" s="1"/>
  <c r="AD604" i="24"/>
  <c r="AF604" i="24" s="1"/>
  <c r="AI604" i="24" s="1"/>
  <c r="AR603" i="24"/>
  <c r="AU603" i="24" s="1"/>
  <c r="AZ603" i="24" s="1"/>
  <c r="AD603" i="24"/>
  <c r="AF603" i="24" s="1"/>
  <c r="AI603" i="24" s="1"/>
  <c r="AR602" i="24"/>
  <c r="AU602" i="24" s="1"/>
  <c r="AZ602" i="24" s="1"/>
  <c r="AD602" i="24"/>
  <c r="AF602" i="24" s="1"/>
  <c r="AI602" i="24" s="1"/>
  <c r="AR601" i="24"/>
  <c r="AU601" i="24" s="1"/>
  <c r="AZ601" i="24" s="1"/>
  <c r="AD601" i="24"/>
  <c r="AF601" i="24" s="1"/>
  <c r="AI601" i="24" s="1"/>
  <c r="AR600" i="24"/>
  <c r="AU600" i="24" s="1"/>
  <c r="AZ600" i="24" s="1"/>
  <c r="AD600" i="24"/>
  <c r="AF600" i="24" s="1"/>
  <c r="AI600" i="24" s="1"/>
  <c r="AR599" i="24"/>
  <c r="AU599" i="24" s="1"/>
  <c r="AZ599" i="24" s="1"/>
  <c r="AD599" i="24"/>
  <c r="AF599" i="24" s="1"/>
  <c r="AI599" i="24" s="1"/>
  <c r="AR598" i="24"/>
  <c r="AU598" i="24" s="1"/>
  <c r="AZ598" i="24" s="1"/>
  <c r="AD598" i="24"/>
  <c r="AF598" i="24" s="1"/>
  <c r="AI598" i="24" s="1"/>
  <c r="AR597" i="24"/>
  <c r="AU597" i="24" s="1"/>
  <c r="AZ597" i="24" s="1"/>
  <c r="AD597" i="24"/>
  <c r="AF597" i="24" s="1"/>
  <c r="AI597" i="24" s="1"/>
  <c r="AR596" i="24"/>
  <c r="AU596" i="24" s="1"/>
  <c r="AZ596" i="24" s="1"/>
  <c r="AD596" i="24"/>
  <c r="AF596" i="24" s="1"/>
  <c r="AI596" i="24" s="1"/>
  <c r="AR595" i="24"/>
  <c r="AU595" i="24" s="1"/>
  <c r="AZ595" i="24" s="1"/>
  <c r="AD595" i="24"/>
  <c r="AF595" i="24" s="1"/>
  <c r="AI595" i="24" s="1"/>
  <c r="AR594" i="24"/>
  <c r="AU594" i="24" s="1"/>
  <c r="AZ594" i="24" s="1"/>
  <c r="AD594" i="24"/>
  <c r="AF594" i="24" s="1"/>
  <c r="AI594" i="24" s="1"/>
  <c r="AR593" i="24"/>
  <c r="AU593" i="24" s="1"/>
  <c r="AZ593" i="24" s="1"/>
  <c r="AD593" i="24"/>
  <c r="AF593" i="24" s="1"/>
  <c r="AI593" i="24" s="1"/>
  <c r="AR592" i="24"/>
  <c r="AU592" i="24" s="1"/>
  <c r="AZ592" i="24" s="1"/>
  <c r="AD592" i="24"/>
  <c r="AF592" i="24" s="1"/>
  <c r="AI592" i="24" s="1"/>
  <c r="AR591" i="24"/>
  <c r="AU591" i="24" s="1"/>
  <c r="AZ591" i="24" s="1"/>
  <c r="AD591" i="24"/>
  <c r="AF591" i="24" s="1"/>
  <c r="AI591" i="24" s="1"/>
  <c r="AR590" i="24"/>
  <c r="AU590" i="24" s="1"/>
  <c r="AZ590" i="24" s="1"/>
  <c r="AD590" i="24"/>
  <c r="AF590" i="24" s="1"/>
  <c r="AI590" i="24" s="1"/>
  <c r="AR589" i="24"/>
  <c r="AU589" i="24" s="1"/>
  <c r="AZ589" i="24" s="1"/>
  <c r="AD589" i="24"/>
  <c r="AF589" i="24" s="1"/>
  <c r="AI589" i="24" s="1"/>
  <c r="AR588" i="24"/>
  <c r="AU588" i="24" s="1"/>
  <c r="AZ588" i="24" s="1"/>
  <c r="AD588" i="24"/>
  <c r="AF588" i="24" s="1"/>
  <c r="AI588" i="24" s="1"/>
  <c r="AR587" i="24"/>
  <c r="AU587" i="24" s="1"/>
  <c r="AZ587" i="24" s="1"/>
  <c r="AD587" i="24"/>
  <c r="AF587" i="24" s="1"/>
  <c r="AI587" i="24" s="1"/>
  <c r="AR586" i="24"/>
  <c r="AU586" i="24" s="1"/>
  <c r="AZ586" i="24" s="1"/>
  <c r="AD586" i="24"/>
  <c r="AF586" i="24" s="1"/>
  <c r="AI586" i="24" s="1"/>
  <c r="AR585" i="24"/>
  <c r="AU585" i="24" s="1"/>
  <c r="AZ585" i="24" s="1"/>
  <c r="AD585" i="24"/>
  <c r="AF585" i="24" s="1"/>
  <c r="AI585" i="24" s="1"/>
  <c r="AR584" i="24"/>
  <c r="AU584" i="24" s="1"/>
  <c r="AZ584" i="24" s="1"/>
  <c r="AD584" i="24"/>
  <c r="AF584" i="24" s="1"/>
  <c r="AI584" i="24" s="1"/>
  <c r="AR583" i="24"/>
  <c r="AU583" i="24" s="1"/>
  <c r="AZ583" i="24" s="1"/>
  <c r="AD583" i="24"/>
  <c r="AF583" i="24" s="1"/>
  <c r="AI583" i="24" s="1"/>
  <c r="AR582" i="24"/>
  <c r="AU582" i="24" s="1"/>
  <c r="AZ582" i="24" s="1"/>
  <c r="AD582" i="24"/>
  <c r="AF582" i="24" s="1"/>
  <c r="AI582" i="24" s="1"/>
  <c r="AR581" i="24"/>
  <c r="AU581" i="24" s="1"/>
  <c r="AZ581" i="24" s="1"/>
  <c r="AD581" i="24"/>
  <c r="AF581" i="24" s="1"/>
  <c r="AI581" i="24" s="1"/>
  <c r="AR580" i="24"/>
  <c r="AU580" i="24" s="1"/>
  <c r="AZ580" i="24" s="1"/>
  <c r="AD580" i="24"/>
  <c r="AF580" i="24" s="1"/>
  <c r="AI580" i="24" s="1"/>
  <c r="AR579" i="24"/>
  <c r="AU579" i="24" s="1"/>
  <c r="AZ579" i="24" s="1"/>
  <c r="AD579" i="24"/>
  <c r="AF579" i="24" s="1"/>
  <c r="AI579" i="24" s="1"/>
  <c r="AR578" i="24"/>
  <c r="AU578" i="24" s="1"/>
  <c r="AZ578" i="24" s="1"/>
  <c r="AD578" i="24"/>
  <c r="AF578" i="24" s="1"/>
  <c r="AI578" i="24" s="1"/>
  <c r="AR577" i="24"/>
  <c r="AU577" i="24" s="1"/>
  <c r="AZ577" i="24" s="1"/>
  <c r="AD577" i="24"/>
  <c r="AF577" i="24" s="1"/>
  <c r="AI577" i="24" s="1"/>
  <c r="AR576" i="24"/>
  <c r="AU576" i="24" s="1"/>
  <c r="AZ576" i="24" s="1"/>
  <c r="AD576" i="24"/>
  <c r="AF576" i="24" s="1"/>
  <c r="AI576" i="24" s="1"/>
  <c r="AR575" i="24"/>
  <c r="AU575" i="24" s="1"/>
  <c r="AZ575" i="24" s="1"/>
  <c r="AD575" i="24"/>
  <c r="AF575" i="24" s="1"/>
  <c r="AI575" i="24" s="1"/>
  <c r="AR574" i="24"/>
  <c r="AU574" i="24" s="1"/>
  <c r="AZ574" i="24" s="1"/>
  <c r="AD574" i="24"/>
  <c r="AF574" i="24" s="1"/>
  <c r="AI574" i="24" s="1"/>
  <c r="AR573" i="24"/>
  <c r="AU573" i="24" s="1"/>
  <c r="AZ573" i="24" s="1"/>
  <c r="AD573" i="24"/>
  <c r="AF573" i="24" s="1"/>
  <c r="AI573" i="24" s="1"/>
  <c r="AR572" i="24"/>
  <c r="AU572" i="24" s="1"/>
  <c r="AZ572" i="24" s="1"/>
  <c r="AD572" i="24"/>
  <c r="AF572" i="24" s="1"/>
  <c r="AI572" i="24" s="1"/>
  <c r="AR571" i="24"/>
  <c r="AU571" i="24" s="1"/>
  <c r="AZ571" i="24" s="1"/>
  <c r="AD571" i="24"/>
  <c r="AF571" i="24" s="1"/>
  <c r="AI571" i="24" s="1"/>
  <c r="AR570" i="24"/>
  <c r="AU570" i="24" s="1"/>
  <c r="AZ570" i="24" s="1"/>
  <c r="AD570" i="24"/>
  <c r="AF570" i="24" s="1"/>
  <c r="AI570" i="24" s="1"/>
  <c r="AR569" i="24"/>
  <c r="AU569" i="24" s="1"/>
  <c r="AZ569" i="24" s="1"/>
  <c r="AD569" i="24"/>
  <c r="AF569" i="24" s="1"/>
  <c r="AI569" i="24" s="1"/>
  <c r="AR568" i="24"/>
  <c r="AU568" i="24" s="1"/>
  <c r="AZ568" i="24" s="1"/>
  <c r="AD568" i="24"/>
  <c r="AF568" i="24" s="1"/>
  <c r="AI568" i="24" s="1"/>
  <c r="AR567" i="24"/>
  <c r="AU567" i="24" s="1"/>
  <c r="AZ567" i="24" s="1"/>
  <c r="AD567" i="24"/>
  <c r="AF567" i="24" s="1"/>
  <c r="AI567" i="24" s="1"/>
  <c r="AR566" i="24"/>
  <c r="AU566" i="24" s="1"/>
  <c r="AZ566" i="24" s="1"/>
  <c r="AD566" i="24"/>
  <c r="AF566" i="24" s="1"/>
  <c r="AI566" i="24" s="1"/>
  <c r="AR565" i="24"/>
  <c r="AU565" i="24" s="1"/>
  <c r="AZ565" i="24" s="1"/>
  <c r="AD565" i="24"/>
  <c r="AF565" i="24" s="1"/>
  <c r="AI565" i="24" s="1"/>
  <c r="W565" i="24"/>
  <c r="AR564" i="24"/>
  <c r="AU564" i="24" s="1"/>
  <c r="AZ564" i="24" s="1"/>
  <c r="AD564" i="24"/>
  <c r="AF564" i="24" s="1"/>
  <c r="AI564" i="24" s="1"/>
  <c r="AR563" i="24"/>
  <c r="AU563" i="24" s="1"/>
  <c r="AZ563" i="24" s="1"/>
  <c r="AD563" i="24"/>
  <c r="AF563" i="24" s="1"/>
  <c r="AI563" i="24" s="1"/>
  <c r="AR562" i="24"/>
  <c r="AU562" i="24" s="1"/>
  <c r="AZ562" i="24" s="1"/>
  <c r="AD562" i="24"/>
  <c r="AF562" i="24" s="1"/>
  <c r="AI562" i="24" s="1"/>
  <c r="AR561" i="24"/>
  <c r="AU561" i="24" s="1"/>
  <c r="AZ561" i="24" s="1"/>
  <c r="AD561" i="24"/>
  <c r="AF561" i="24" s="1"/>
  <c r="AI561" i="24" s="1"/>
  <c r="AR560" i="24"/>
  <c r="AU560" i="24" s="1"/>
  <c r="AZ560" i="24" s="1"/>
  <c r="AD560" i="24"/>
  <c r="AF560" i="24" s="1"/>
  <c r="AI560" i="24" s="1"/>
  <c r="AR559" i="24"/>
  <c r="AU559" i="24" s="1"/>
  <c r="AZ559" i="24" s="1"/>
  <c r="AD559" i="24"/>
  <c r="AF559" i="24" s="1"/>
  <c r="AI559" i="24" s="1"/>
  <c r="AR558" i="24"/>
  <c r="AU558" i="24" s="1"/>
  <c r="AZ558" i="24" s="1"/>
  <c r="AD558" i="24"/>
  <c r="AF558" i="24" s="1"/>
  <c r="AI558" i="24" s="1"/>
  <c r="AR557" i="24"/>
  <c r="AU557" i="24" s="1"/>
  <c r="AZ557" i="24" s="1"/>
  <c r="AD557" i="24"/>
  <c r="AF557" i="24" s="1"/>
  <c r="AI557" i="24" s="1"/>
  <c r="AR556" i="24"/>
  <c r="AU556" i="24" s="1"/>
  <c r="AZ556" i="24" s="1"/>
  <c r="AD556" i="24"/>
  <c r="AF556" i="24" s="1"/>
  <c r="AI556" i="24" s="1"/>
  <c r="AR555" i="24"/>
  <c r="AU555" i="24" s="1"/>
  <c r="AZ555" i="24" s="1"/>
  <c r="AD555" i="24"/>
  <c r="AF555" i="24" s="1"/>
  <c r="AI555" i="24" s="1"/>
  <c r="AR554" i="24"/>
  <c r="AU554" i="24" s="1"/>
  <c r="AZ554" i="24" s="1"/>
  <c r="AD554" i="24"/>
  <c r="AF554" i="24" s="1"/>
  <c r="AI554" i="24" s="1"/>
  <c r="AR553" i="24"/>
  <c r="AU553" i="24" s="1"/>
  <c r="AZ553" i="24" s="1"/>
  <c r="AD553" i="24"/>
  <c r="AF553" i="24" s="1"/>
  <c r="AI553" i="24" s="1"/>
  <c r="AR552" i="24"/>
  <c r="AU552" i="24" s="1"/>
  <c r="AZ552" i="24" s="1"/>
  <c r="AD552" i="24"/>
  <c r="AF552" i="24" s="1"/>
  <c r="AI552" i="24" s="1"/>
  <c r="AR551" i="24"/>
  <c r="AU551" i="24" s="1"/>
  <c r="AZ551" i="24" s="1"/>
  <c r="AD551" i="24"/>
  <c r="AF551" i="24" s="1"/>
  <c r="AI551" i="24" s="1"/>
  <c r="AR550" i="24"/>
  <c r="AU550" i="24" s="1"/>
  <c r="AZ550" i="24" s="1"/>
  <c r="AD550" i="24"/>
  <c r="AF550" i="24" s="1"/>
  <c r="AI550" i="24" s="1"/>
  <c r="BE549" i="24"/>
  <c r="AR549" i="24"/>
  <c r="AU549" i="24" s="1"/>
  <c r="AZ549" i="24" s="1"/>
  <c r="AD549" i="24"/>
  <c r="AF549" i="24" s="1"/>
  <c r="AI549" i="24" s="1"/>
  <c r="W549" i="24"/>
  <c r="AR548" i="24"/>
  <c r="AU548" i="24" s="1"/>
  <c r="AZ548" i="24" s="1"/>
  <c r="AD548" i="24"/>
  <c r="AF548" i="24" s="1"/>
  <c r="AI548" i="24" s="1"/>
  <c r="W548" i="24"/>
  <c r="AR547" i="24"/>
  <c r="AU547" i="24" s="1"/>
  <c r="AZ547" i="24" s="1"/>
  <c r="AD547" i="24"/>
  <c r="AF547" i="24" s="1"/>
  <c r="AI547" i="24" s="1"/>
  <c r="W547" i="24"/>
  <c r="AR546" i="24"/>
  <c r="AU546" i="24" s="1"/>
  <c r="AZ546" i="24" s="1"/>
  <c r="AD546" i="24"/>
  <c r="AF546" i="24" s="1"/>
  <c r="AI546" i="24" s="1"/>
  <c r="W546" i="24"/>
  <c r="AZ545" i="24"/>
  <c r="AR545" i="24"/>
  <c r="AU545" i="24" s="1"/>
  <c r="AF545" i="24"/>
  <c r="AI545" i="24" s="1"/>
  <c r="AD545" i="24"/>
  <c r="W545" i="24"/>
  <c r="AR544" i="24"/>
  <c r="AU544" i="24" s="1"/>
  <c r="AZ544" i="24" s="1"/>
  <c r="AF544" i="24"/>
  <c r="AI544" i="24" s="1"/>
  <c r="AD544" i="24"/>
  <c r="W544" i="24"/>
  <c r="AR543" i="24"/>
  <c r="AU543" i="24" s="1"/>
  <c r="AZ543" i="24" s="1"/>
  <c r="AD543" i="24"/>
  <c r="AF543" i="24" s="1"/>
  <c r="AI543" i="24" s="1"/>
  <c r="W543" i="24"/>
  <c r="AR542" i="24"/>
  <c r="AU542" i="24" s="1"/>
  <c r="AZ542" i="24" s="1"/>
  <c r="AD542" i="24"/>
  <c r="AF542" i="24" s="1"/>
  <c r="AI542" i="24" s="1"/>
  <c r="W542" i="24"/>
  <c r="AR541" i="24"/>
  <c r="AU541" i="24" s="1"/>
  <c r="AZ541" i="24" s="1"/>
  <c r="AD541" i="24"/>
  <c r="AF541" i="24" s="1"/>
  <c r="AI541" i="24" s="1"/>
  <c r="W541" i="24"/>
  <c r="AR540" i="24"/>
  <c r="AU540" i="24" s="1"/>
  <c r="AZ540" i="24" s="1"/>
  <c r="AD540" i="24"/>
  <c r="AF540" i="24" s="1"/>
  <c r="AI540" i="24" s="1"/>
  <c r="W540" i="24"/>
  <c r="AR539" i="24"/>
  <c r="AU539" i="24" s="1"/>
  <c r="AZ539" i="24" s="1"/>
  <c r="AD539" i="24"/>
  <c r="AF539" i="24" s="1"/>
  <c r="AI539" i="24" s="1"/>
  <c r="W539" i="24"/>
  <c r="AR538" i="24"/>
  <c r="AU538" i="24" s="1"/>
  <c r="AZ538" i="24" s="1"/>
  <c r="AD538" i="24"/>
  <c r="AF538" i="24" s="1"/>
  <c r="AI538" i="24" s="1"/>
  <c r="W538" i="24"/>
  <c r="AR537" i="24"/>
  <c r="AU537" i="24" s="1"/>
  <c r="AZ537" i="24" s="1"/>
  <c r="AD537" i="24"/>
  <c r="AF537" i="24" s="1"/>
  <c r="AI537" i="24" s="1"/>
  <c r="W537" i="24"/>
  <c r="AR536" i="24"/>
  <c r="AU536" i="24" s="1"/>
  <c r="AZ536" i="24" s="1"/>
  <c r="AD536" i="24"/>
  <c r="AF536" i="24" s="1"/>
  <c r="AI536" i="24" s="1"/>
  <c r="W536" i="24"/>
  <c r="AR535" i="24"/>
  <c r="AU535" i="24" s="1"/>
  <c r="AZ535" i="24" s="1"/>
  <c r="AD535" i="24"/>
  <c r="AF535" i="24" s="1"/>
  <c r="AI535" i="24" s="1"/>
  <c r="W535" i="24"/>
  <c r="AR534" i="24"/>
  <c r="AU534" i="24" s="1"/>
  <c r="AZ534" i="24" s="1"/>
  <c r="AD534" i="24"/>
  <c r="AF534" i="24" s="1"/>
  <c r="AI534" i="24" s="1"/>
  <c r="W534" i="24"/>
  <c r="AR533" i="24"/>
  <c r="AU533" i="24" s="1"/>
  <c r="AZ533" i="24" s="1"/>
  <c r="AD533" i="24"/>
  <c r="AF533" i="24" s="1"/>
  <c r="AI533" i="24" s="1"/>
  <c r="W533" i="24"/>
  <c r="AR532" i="24"/>
  <c r="AU532" i="24" s="1"/>
  <c r="AZ532" i="24" s="1"/>
  <c r="AD532" i="24"/>
  <c r="AF532" i="24" s="1"/>
  <c r="AI532" i="24" s="1"/>
  <c r="W532" i="24"/>
  <c r="AR531" i="24"/>
  <c r="AU531" i="24" s="1"/>
  <c r="AZ531" i="24" s="1"/>
  <c r="AD531" i="24"/>
  <c r="AF531" i="24" s="1"/>
  <c r="AI531" i="24" s="1"/>
  <c r="W531" i="24"/>
  <c r="AR530" i="24"/>
  <c r="AU530" i="24" s="1"/>
  <c r="AZ530" i="24" s="1"/>
  <c r="AD530" i="24"/>
  <c r="AF530" i="24" s="1"/>
  <c r="AI530" i="24" s="1"/>
  <c r="W530" i="24"/>
  <c r="AZ529" i="24"/>
  <c r="AR529" i="24"/>
  <c r="AU529" i="24" s="1"/>
  <c r="AF529" i="24"/>
  <c r="AI529" i="24" s="1"/>
  <c r="AD529" i="24"/>
  <c r="W529" i="24"/>
  <c r="AR528" i="24"/>
  <c r="AU528" i="24" s="1"/>
  <c r="AZ528" i="24" s="1"/>
  <c r="AF528" i="24"/>
  <c r="AI528" i="24" s="1"/>
  <c r="AD528" i="24"/>
  <c r="W528" i="24"/>
  <c r="AR527" i="24"/>
  <c r="AU527" i="24" s="1"/>
  <c r="AZ527" i="24" s="1"/>
  <c r="AD527" i="24"/>
  <c r="AF527" i="24" s="1"/>
  <c r="AI527" i="24" s="1"/>
  <c r="W527" i="24"/>
  <c r="AR526" i="24"/>
  <c r="AU526" i="24" s="1"/>
  <c r="AZ526" i="24" s="1"/>
  <c r="AD526" i="24"/>
  <c r="AF526" i="24" s="1"/>
  <c r="AI526" i="24" s="1"/>
  <c r="W526" i="24"/>
  <c r="AR525" i="24"/>
  <c r="AU525" i="24" s="1"/>
  <c r="AZ525" i="24" s="1"/>
  <c r="AD525" i="24"/>
  <c r="AF525" i="24" s="1"/>
  <c r="AI525" i="24" s="1"/>
  <c r="W525" i="24"/>
  <c r="AR524" i="24"/>
  <c r="AU524" i="24" s="1"/>
  <c r="AZ524" i="24" s="1"/>
  <c r="AD524" i="24"/>
  <c r="AF524" i="24" s="1"/>
  <c r="AI524" i="24" s="1"/>
  <c r="W524" i="24"/>
  <c r="AR523" i="24"/>
  <c r="AU523" i="24" s="1"/>
  <c r="AZ523" i="24" s="1"/>
  <c r="AD523" i="24"/>
  <c r="AF523" i="24" s="1"/>
  <c r="AI523" i="24" s="1"/>
  <c r="W523" i="24"/>
  <c r="AR522" i="24"/>
  <c r="AU522" i="24" s="1"/>
  <c r="AZ522" i="24" s="1"/>
  <c r="AD522" i="24"/>
  <c r="AF522" i="24" s="1"/>
  <c r="AI522" i="24" s="1"/>
  <c r="W522" i="24"/>
  <c r="AR521" i="24"/>
  <c r="AU521" i="24" s="1"/>
  <c r="AZ521" i="24" s="1"/>
  <c r="AD521" i="24"/>
  <c r="AF521" i="24" s="1"/>
  <c r="AI521" i="24" s="1"/>
  <c r="W521" i="24"/>
  <c r="AR520" i="24"/>
  <c r="AU520" i="24" s="1"/>
  <c r="AZ520" i="24" s="1"/>
  <c r="AD520" i="24"/>
  <c r="AF520" i="24" s="1"/>
  <c r="AI520" i="24" s="1"/>
  <c r="W520" i="24"/>
  <c r="AR519" i="24"/>
  <c r="AU519" i="24" s="1"/>
  <c r="AZ519" i="24" s="1"/>
  <c r="AD519" i="24"/>
  <c r="AF519" i="24" s="1"/>
  <c r="AI519" i="24" s="1"/>
  <c r="W519" i="24"/>
  <c r="AR518" i="24"/>
  <c r="AU518" i="24" s="1"/>
  <c r="AZ518" i="24" s="1"/>
  <c r="AD518" i="24"/>
  <c r="AF518" i="24" s="1"/>
  <c r="AI518" i="24" s="1"/>
  <c r="W518" i="24"/>
  <c r="AR517" i="24"/>
  <c r="AU517" i="24" s="1"/>
  <c r="AZ517" i="24" s="1"/>
  <c r="AD517" i="24"/>
  <c r="AF517" i="24" s="1"/>
  <c r="AI517" i="24" s="1"/>
  <c r="W517" i="24"/>
  <c r="AR516" i="24"/>
  <c r="AU516" i="24" s="1"/>
  <c r="AZ516" i="24" s="1"/>
  <c r="AD516" i="24"/>
  <c r="AF516" i="24" s="1"/>
  <c r="AI516" i="24" s="1"/>
  <c r="W516" i="24"/>
  <c r="AR515" i="24"/>
  <c r="AU515" i="24" s="1"/>
  <c r="AZ515" i="24" s="1"/>
  <c r="AD515" i="24"/>
  <c r="AF515" i="24" s="1"/>
  <c r="AI515" i="24" s="1"/>
  <c r="W515" i="24"/>
  <c r="AR514" i="24"/>
  <c r="AU514" i="24" s="1"/>
  <c r="AZ514" i="24" s="1"/>
  <c r="AD514" i="24"/>
  <c r="AF514" i="24" s="1"/>
  <c r="AI514" i="24" s="1"/>
  <c r="W514" i="24"/>
  <c r="AZ513" i="24"/>
  <c r="AR513" i="24"/>
  <c r="AU513" i="24" s="1"/>
  <c r="AF513" i="24"/>
  <c r="AI513" i="24" s="1"/>
  <c r="AD513" i="24"/>
  <c r="W513" i="24"/>
  <c r="AR512" i="24"/>
  <c r="AU512" i="24" s="1"/>
  <c r="AZ512" i="24" s="1"/>
  <c r="AF512" i="24"/>
  <c r="AI512" i="24" s="1"/>
  <c r="AD512" i="24"/>
  <c r="W512" i="24"/>
  <c r="AR511" i="24"/>
  <c r="AU511" i="24" s="1"/>
  <c r="AZ511" i="24" s="1"/>
  <c r="AD511" i="24"/>
  <c r="AF511" i="24" s="1"/>
  <c r="AI511" i="24" s="1"/>
  <c r="W511" i="24"/>
  <c r="AR510" i="24"/>
  <c r="AU510" i="24" s="1"/>
  <c r="AZ510" i="24" s="1"/>
  <c r="AD510" i="24"/>
  <c r="AF510" i="24" s="1"/>
  <c r="AI510" i="24" s="1"/>
  <c r="W510" i="24"/>
  <c r="AR509" i="24"/>
  <c r="AU509" i="24" s="1"/>
  <c r="AZ509" i="24" s="1"/>
  <c r="AD509" i="24"/>
  <c r="AF509" i="24" s="1"/>
  <c r="AI509" i="24" s="1"/>
  <c r="W509" i="24"/>
  <c r="AR508" i="24"/>
  <c r="AU508" i="24" s="1"/>
  <c r="AZ508" i="24" s="1"/>
  <c r="AD508" i="24"/>
  <c r="AF508" i="24" s="1"/>
  <c r="AI508" i="24" s="1"/>
  <c r="W508" i="24"/>
  <c r="AR507" i="24"/>
  <c r="AU507" i="24" s="1"/>
  <c r="AZ507" i="24" s="1"/>
  <c r="AD507" i="24"/>
  <c r="AF507" i="24" s="1"/>
  <c r="AI507" i="24" s="1"/>
  <c r="W507" i="24"/>
  <c r="AR506" i="24"/>
  <c r="AU506" i="24" s="1"/>
  <c r="AZ506" i="24" s="1"/>
  <c r="AD506" i="24"/>
  <c r="AF506" i="24" s="1"/>
  <c r="AI506" i="24" s="1"/>
  <c r="W506" i="24"/>
  <c r="AR505" i="24"/>
  <c r="AU505" i="24" s="1"/>
  <c r="AZ505" i="24" s="1"/>
  <c r="AD505" i="24"/>
  <c r="AF505" i="24" s="1"/>
  <c r="AI505" i="24" s="1"/>
  <c r="W505" i="24"/>
  <c r="AR504" i="24"/>
  <c r="AU504" i="24" s="1"/>
  <c r="AZ504" i="24" s="1"/>
  <c r="AD504" i="24"/>
  <c r="AF504" i="24" s="1"/>
  <c r="AI504" i="24" s="1"/>
  <c r="W504" i="24"/>
  <c r="AR503" i="24"/>
  <c r="AU503" i="24" s="1"/>
  <c r="AZ503" i="24" s="1"/>
  <c r="AD503" i="24"/>
  <c r="AF503" i="24" s="1"/>
  <c r="AI503" i="24" s="1"/>
  <c r="W503" i="24"/>
  <c r="AR502" i="24"/>
  <c r="AU502" i="24" s="1"/>
  <c r="AZ502" i="24" s="1"/>
  <c r="AD502" i="24"/>
  <c r="AF502" i="24" s="1"/>
  <c r="AI502" i="24" s="1"/>
  <c r="W502" i="24"/>
  <c r="AR501" i="24"/>
  <c r="AU501" i="24" s="1"/>
  <c r="AZ501" i="24" s="1"/>
  <c r="AD501" i="24"/>
  <c r="AF501" i="24" s="1"/>
  <c r="AI501" i="24" s="1"/>
  <c r="W501" i="24"/>
  <c r="AR500" i="24"/>
  <c r="AU500" i="24" s="1"/>
  <c r="AZ500" i="24" s="1"/>
  <c r="AD500" i="24"/>
  <c r="AF500" i="24" s="1"/>
  <c r="AI500" i="24" s="1"/>
  <c r="W500" i="24"/>
  <c r="AR499" i="24"/>
  <c r="AU499" i="24" s="1"/>
  <c r="AZ499" i="24" s="1"/>
  <c r="AD499" i="24"/>
  <c r="AF499" i="24" s="1"/>
  <c r="AI499" i="24" s="1"/>
  <c r="W499" i="24"/>
  <c r="AR498" i="24"/>
  <c r="AU498" i="24" s="1"/>
  <c r="AZ498" i="24" s="1"/>
  <c r="AD498" i="24"/>
  <c r="AF498" i="24" s="1"/>
  <c r="AI498" i="24" s="1"/>
  <c r="W498" i="24"/>
  <c r="AZ497" i="24"/>
  <c r="AR497" i="24"/>
  <c r="AU497" i="24" s="1"/>
  <c r="AF497" i="24"/>
  <c r="AI497" i="24" s="1"/>
  <c r="AD497" i="24"/>
  <c r="W497" i="24"/>
  <c r="AR496" i="24"/>
  <c r="AU496" i="24" s="1"/>
  <c r="AZ496" i="24" s="1"/>
  <c r="AF496" i="24"/>
  <c r="AI496" i="24" s="1"/>
  <c r="AD496" i="24"/>
  <c r="W496" i="24"/>
  <c r="AR495" i="24"/>
  <c r="AU495" i="24" s="1"/>
  <c r="AZ495" i="24" s="1"/>
  <c r="AD495" i="24"/>
  <c r="AF495" i="24" s="1"/>
  <c r="AI495" i="24" s="1"/>
  <c r="W495" i="24"/>
  <c r="AR494" i="24"/>
  <c r="AU494" i="24" s="1"/>
  <c r="AZ494" i="24" s="1"/>
  <c r="AD494" i="24"/>
  <c r="AF494" i="24" s="1"/>
  <c r="AI494" i="24" s="1"/>
  <c r="W494" i="24"/>
  <c r="AR493" i="24"/>
  <c r="AU493" i="24" s="1"/>
  <c r="AZ493" i="24" s="1"/>
  <c r="AD493" i="24"/>
  <c r="AF493" i="24" s="1"/>
  <c r="AI493" i="24" s="1"/>
  <c r="W493" i="24"/>
  <c r="AR492" i="24"/>
  <c r="AU492" i="24" s="1"/>
  <c r="AZ492" i="24" s="1"/>
  <c r="AD492" i="24"/>
  <c r="AF492" i="24" s="1"/>
  <c r="AI492" i="24" s="1"/>
  <c r="W492" i="24"/>
  <c r="AR491" i="24"/>
  <c r="AU491" i="24" s="1"/>
  <c r="AZ491" i="24" s="1"/>
  <c r="AD491" i="24"/>
  <c r="AF491" i="24" s="1"/>
  <c r="AI491" i="24" s="1"/>
  <c r="W491" i="24"/>
  <c r="AR490" i="24"/>
  <c r="AU490" i="24" s="1"/>
  <c r="AZ490" i="24" s="1"/>
  <c r="AD490" i="24"/>
  <c r="AF490" i="24" s="1"/>
  <c r="AI490" i="24" s="1"/>
  <c r="W490" i="24"/>
  <c r="AR489" i="24"/>
  <c r="AU489" i="24" s="1"/>
  <c r="AZ489" i="24" s="1"/>
  <c r="AD489" i="24"/>
  <c r="AF489" i="24" s="1"/>
  <c r="AI489" i="24" s="1"/>
  <c r="W489" i="24"/>
  <c r="AR488" i="24"/>
  <c r="AU488" i="24" s="1"/>
  <c r="AZ488" i="24" s="1"/>
  <c r="AD488" i="24"/>
  <c r="AF488" i="24" s="1"/>
  <c r="AI488" i="24" s="1"/>
  <c r="W488" i="24"/>
  <c r="AR487" i="24"/>
  <c r="AU487" i="24" s="1"/>
  <c r="AZ487" i="24" s="1"/>
  <c r="AD487" i="24"/>
  <c r="AF487" i="24" s="1"/>
  <c r="AI487" i="24" s="1"/>
  <c r="W487" i="24"/>
  <c r="AR486" i="24"/>
  <c r="AU486" i="24" s="1"/>
  <c r="AZ486" i="24" s="1"/>
  <c r="AD486" i="24"/>
  <c r="AF486" i="24" s="1"/>
  <c r="AI486" i="24" s="1"/>
  <c r="W486" i="24"/>
  <c r="AR485" i="24"/>
  <c r="AU485" i="24" s="1"/>
  <c r="AZ485" i="24" s="1"/>
  <c r="AD485" i="24"/>
  <c r="AF485" i="24" s="1"/>
  <c r="AI485" i="24" s="1"/>
  <c r="W485" i="24"/>
  <c r="AR484" i="24"/>
  <c r="AU484" i="24" s="1"/>
  <c r="AZ484" i="24" s="1"/>
  <c r="AD484" i="24"/>
  <c r="AF484" i="24" s="1"/>
  <c r="AI484" i="24" s="1"/>
  <c r="W484" i="24"/>
  <c r="AR483" i="24"/>
  <c r="AU483" i="24" s="1"/>
  <c r="AZ483" i="24" s="1"/>
  <c r="AD483" i="24"/>
  <c r="AF483" i="24" s="1"/>
  <c r="AI483" i="24" s="1"/>
  <c r="W483" i="24"/>
  <c r="AR482" i="24"/>
  <c r="AU482" i="24" s="1"/>
  <c r="AZ482" i="24" s="1"/>
  <c r="AD482" i="24"/>
  <c r="AF482" i="24" s="1"/>
  <c r="AI482" i="24" s="1"/>
  <c r="W482" i="24"/>
  <c r="AZ481" i="24"/>
  <c r="AR481" i="24"/>
  <c r="AU481" i="24" s="1"/>
  <c r="AF481" i="24"/>
  <c r="AI481" i="24" s="1"/>
  <c r="AD481" i="24"/>
  <c r="W481" i="24"/>
  <c r="AR480" i="24"/>
  <c r="AU480" i="24" s="1"/>
  <c r="AZ480" i="24" s="1"/>
  <c r="AF480" i="24"/>
  <c r="AI480" i="24" s="1"/>
  <c r="AD480" i="24"/>
  <c r="W480" i="24"/>
  <c r="AR479" i="24"/>
  <c r="AU479" i="24" s="1"/>
  <c r="AZ479" i="24" s="1"/>
  <c r="AD479" i="24"/>
  <c r="AF479" i="24" s="1"/>
  <c r="AI479" i="24" s="1"/>
  <c r="W479" i="24"/>
  <c r="AR478" i="24"/>
  <c r="AU478" i="24" s="1"/>
  <c r="AZ478" i="24" s="1"/>
  <c r="AD478" i="24"/>
  <c r="AF478" i="24" s="1"/>
  <c r="AI478" i="24" s="1"/>
  <c r="W478" i="24"/>
  <c r="AR477" i="24"/>
  <c r="AU477" i="24" s="1"/>
  <c r="AZ477" i="24" s="1"/>
  <c r="AD477" i="24"/>
  <c r="AF477" i="24" s="1"/>
  <c r="AI477" i="24" s="1"/>
  <c r="W477" i="24"/>
  <c r="AR476" i="24"/>
  <c r="AU476" i="24" s="1"/>
  <c r="AZ476" i="24" s="1"/>
  <c r="AD476" i="24"/>
  <c r="AF476" i="24" s="1"/>
  <c r="AI476" i="24" s="1"/>
  <c r="W476" i="24"/>
  <c r="AR475" i="24"/>
  <c r="AU475" i="24" s="1"/>
  <c r="AZ475" i="24" s="1"/>
  <c r="AD475" i="24"/>
  <c r="AF475" i="24" s="1"/>
  <c r="AI475" i="24" s="1"/>
  <c r="W475" i="24"/>
  <c r="AR474" i="24"/>
  <c r="AU474" i="24" s="1"/>
  <c r="AZ474" i="24" s="1"/>
  <c r="AD474" i="24"/>
  <c r="AF474" i="24" s="1"/>
  <c r="AI474" i="24" s="1"/>
  <c r="W474" i="24"/>
  <c r="AR473" i="24"/>
  <c r="AU473" i="24" s="1"/>
  <c r="AZ473" i="24" s="1"/>
  <c r="AD473" i="24"/>
  <c r="AF473" i="24" s="1"/>
  <c r="AI473" i="24" s="1"/>
  <c r="W473" i="24"/>
  <c r="AR472" i="24"/>
  <c r="AU472" i="24" s="1"/>
  <c r="AZ472" i="24" s="1"/>
  <c r="AD472" i="24"/>
  <c r="AF472" i="24" s="1"/>
  <c r="AI472" i="24" s="1"/>
  <c r="W472" i="24"/>
  <c r="AR471" i="24"/>
  <c r="AU471" i="24" s="1"/>
  <c r="AZ471" i="24" s="1"/>
  <c r="AD471" i="24"/>
  <c r="AF471" i="24" s="1"/>
  <c r="AI471" i="24" s="1"/>
  <c r="W471" i="24"/>
  <c r="AR470" i="24"/>
  <c r="AU470" i="24" s="1"/>
  <c r="AZ470" i="24" s="1"/>
  <c r="AD470" i="24"/>
  <c r="AF470" i="24" s="1"/>
  <c r="AI470" i="24" s="1"/>
  <c r="W470" i="24"/>
  <c r="AR469" i="24"/>
  <c r="AU469" i="24" s="1"/>
  <c r="AZ469" i="24" s="1"/>
  <c r="AD469" i="24"/>
  <c r="AF469" i="24" s="1"/>
  <c r="AI469" i="24" s="1"/>
  <c r="W469" i="24"/>
  <c r="AR468" i="24"/>
  <c r="AU468" i="24" s="1"/>
  <c r="AZ468" i="24" s="1"/>
  <c r="AD468" i="24"/>
  <c r="AF468" i="24" s="1"/>
  <c r="AI468" i="24" s="1"/>
  <c r="W468" i="24"/>
  <c r="AR467" i="24"/>
  <c r="AU467" i="24" s="1"/>
  <c r="AZ467" i="24" s="1"/>
  <c r="AD467" i="24"/>
  <c r="AF467" i="24" s="1"/>
  <c r="AI467" i="24" s="1"/>
  <c r="W467" i="24"/>
  <c r="AR466" i="24"/>
  <c r="AU466" i="24" s="1"/>
  <c r="AZ466" i="24" s="1"/>
  <c r="AD466" i="24"/>
  <c r="AF466" i="24" s="1"/>
  <c r="AI466" i="24" s="1"/>
  <c r="W466" i="24"/>
  <c r="AZ465" i="24"/>
  <c r="AR465" i="24"/>
  <c r="AU465" i="24" s="1"/>
  <c r="AF465" i="24"/>
  <c r="AI465" i="24" s="1"/>
  <c r="AD465" i="24"/>
  <c r="W465" i="24"/>
  <c r="AR464" i="24"/>
  <c r="AU464" i="24" s="1"/>
  <c r="AZ464" i="24" s="1"/>
  <c r="AF464" i="24"/>
  <c r="AI464" i="24" s="1"/>
  <c r="AD464" i="24"/>
  <c r="W464" i="24"/>
  <c r="AR463" i="24"/>
  <c r="AU463" i="24" s="1"/>
  <c r="AZ463" i="24" s="1"/>
  <c r="AD463" i="24"/>
  <c r="AF463" i="24" s="1"/>
  <c r="AI463" i="24" s="1"/>
  <c r="W463" i="24"/>
  <c r="AR462" i="24"/>
  <c r="AU462" i="24" s="1"/>
  <c r="AZ462" i="24" s="1"/>
  <c r="AD462" i="24"/>
  <c r="AF462" i="24" s="1"/>
  <c r="AI462" i="24" s="1"/>
  <c r="W462" i="24"/>
  <c r="AR461" i="24"/>
  <c r="AU461" i="24" s="1"/>
  <c r="AZ461" i="24" s="1"/>
  <c r="AD461" i="24"/>
  <c r="AF461" i="24" s="1"/>
  <c r="AI461" i="24" s="1"/>
  <c r="W461" i="24"/>
  <c r="AR460" i="24"/>
  <c r="AU460" i="24" s="1"/>
  <c r="AZ460" i="24" s="1"/>
  <c r="AD460" i="24"/>
  <c r="AF460" i="24" s="1"/>
  <c r="AI460" i="24" s="1"/>
  <c r="W460" i="24"/>
  <c r="AR459" i="24"/>
  <c r="AU459" i="24" s="1"/>
  <c r="AZ459" i="24" s="1"/>
  <c r="AD459" i="24"/>
  <c r="AF459" i="24" s="1"/>
  <c r="AI459" i="24" s="1"/>
  <c r="W459" i="24"/>
  <c r="AR458" i="24"/>
  <c r="AU458" i="24" s="1"/>
  <c r="AZ458" i="24" s="1"/>
  <c r="AD458" i="24"/>
  <c r="AF458" i="24" s="1"/>
  <c r="AI458" i="24" s="1"/>
  <c r="W458" i="24"/>
  <c r="AR457" i="24"/>
  <c r="AU457" i="24" s="1"/>
  <c r="AZ457" i="24" s="1"/>
  <c r="AD457" i="24"/>
  <c r="AF457" i="24" s="1"/>
  <c r="AI457" i="24" s="1"/>
  <c r="W457" i="24"/>
  <c r="AR456" i="24"/>
  <c r="AU456" i="24" s="1"/>
  <c r="AZ456" i="24" s="1"/>
  <c r="AD456" i="24"/>
  <c r="AF456" i="24" s="1"/>
  <c r="AI456" i="24" s="1"/>
  <c r="W456" i="24"/>
  <c r="AR455" i="24"/>
  <c r="AU455" i="24" s="1"/>
  <c r="AZ455" i="24" s="1"/>
  <c r="AD455" i="24"/>
  <c r="AF455" i="24" s="1"/>
  <c r="AI455" i="24" s="1"/>
  <c r="W455" i="24"/>
  <c r="AR454" i="24"/>
  <c r="AU454" i="24" s="1"/>
  <c r="AZ454" i="24" s="1"/>
  <c r="AD454" i="24"/>
  <c r="AF454" i="24" s="1"/>
  <c r="AI454" i="24" s="1"/>
  <c r="W454" i="24"/>
  <c r="AR453" i="24"/>
  <c r="AU453" i="24" s="1"/>
  <c r="AZ453" i="24" s="1"/>
  <c r="AD453" i="24"/>
  <c r="AF453" i="24" s="1"/>
  <c r="AI453" i="24" s="1"/>
  <c r="W453" i="24"/>
  <c r="AR452" i="24"/>
  <c r="AU452" i="24" s="1"/>
  <c r="AZ452" i="24" s="1"/>
  <c r="AD452" i="24"/>
  <c r="AF452" i="24" s="1"/>
  <c r="AI452" i="24" s="1"/>
  <c r="W452" i="24"/>
  <c r="AR451" i="24"/>
  <c r="AU451" i="24" s="1"/>
  <c r="AZ451" i="24" s="1"/>
  <c r="AD451" i="24"/>
  <c r="AF451" i="24" s="1"/>
  <c r="AI451" i="24" s="1"/>
  <c r="W451" i="24"/>
  <c r="AR450" i="24"/>
  <c r="AU450" i="24" s="1"/>
  <c r="AZ450" i="24" s="1"/>
  <c r="AD450" i="24"/>
  <c r="AF450" i="24" s="1"/>
  <c r="AI450" i="24" s="1"/>
  <c r="W450" i="24"/>
  <c r="AZ449" i="24"/>
  <c r="AR449" i="24"/>
  <c r="AU449" i="24" s="1"/>
  <c r="AF449" i="24"/>
  <c r="AI449" i="24" s="1"/>
  <c r="AD449" i="24"/>
  <c r="W449" i="24"/>
  <c r="AR448" i="24"/>
  <c r="AU448" i="24" s="1"/>
  <c r="AZ448" i="24" s="1"/>
  <c r="AF448" i="24"/>
  <c r="AI448" i="24" s="1"/>
  <c r="AD448" i="24"/>
  <c r="W448" i="24"/>
  <c r="AR447" i="24"/>
  <c r="AU447" i="24" s="1"/>
  <c r="AZ447" i="24" s="1"/>
  <c r="AD447" i="24"/>
  <c r="AF447" i="24" s="1"/>
  <c r="AI447" i="24" s="1"/>
  <c r="W447" i="24"/>
  <c r="AR446" i="24"/>
  <c r="AU446" i="24" s="1"/>
  <c r="AZ446" i="24" s="1"/>
  <c r="AD446" i="24"/>
  <c r="AF446" i="24" s="1"/>
  <c r="AI446" i="24" s="1"/>
  <c r="W446" i="24"/>
  <c r="AR445" i="24"/>
  <c r="AU445" i="24" s="1"/>
  <c r="AZ445" i="24" s="1"/>
  <c r="AD445" i="24"/>
  <c r="AF445" i="24" s="1"/>
  <c r="AI445" i="24" s="1"/>
  <c r="W445" i="24"/>
  <c r="AR444" i="24"/>
  <c r="AU444" i="24" s="1"/>
  <c r="AZ444" i="24" s="1"/>
  <c r="AD444" i="24"/>
  <c r="AF444" i="24" s="1"/>
  <c r="AI444" i="24" s="1"/>
  <c r="W444" i="24"/>
  <c r="AR443" i="24"/>
  <c r="AU443" i="24" s="1"/>
  <c r="AZ443" i="24" s="1"/>
  <c r="AD443" i="24"/>
  <c r="AF443" i="24" s="1"/>
  <c r="AI443" i="24" s="1"/>
  <c r="W443" i="24"/>
  <c r="AR442" i="24"/>
  <c r="AU442" i="24" s="1"/>
  <c r="AZ442" i="24" s="1"/>
  <c r="AD442" i="24"/>
  <c r="AF442" i="24" s="1"/>
  <c r="AI442" i="24" s="1"/>
  <c r="W442" i="24"/>
  <c r="AR441" i="24"/>
  <c r="AU441" i="24" s="1"/>
  <c r="AZ441" i="24" s="1"/>
  <c r="AD441" i="24"/>
  <c r="AF441" i="24" s="1"/>
  <c r="AI441" i="24" s="1"/>
  <c r="W441" i="24"/>
  <c r="AR440" i="24"/>
  <c r="AU440" i="24" s="1"/>
  <c r="AZ440" i="24" s="1"/>
  <c r="AD440" i="24"/>
  <c r="AF440" i="24" s="1"/>
  <c r="AI440" i="24" s="1"/>
  <c r="W440" i="24"/>
  <c r="AR439" i="24"/>
  <c r="AU439" i="24" s="1"/>
  <c r="AZ439" i="24" s="1"/>
  <c r="AD439" i="24"/>
  <c r="AF439" i="24" s="1"/>
  <c r="AI439" i="24" s="1"/>
  <c r="W439" i="24"/>
  <c r="AR438" i="24"/>
  <c r="AU438" i="24" s="1"/>
  <c r="AZ438" i="24" s="1"/>
  <c r="AD438" i="24"/>
  <c r="AF438" i="24" s="1"/>
  <c r="AI438" i="24" s="1"/>
  <c r="W438" i="24"/>
  <c r="AR437" i="24"/>
  <c r="AU437" i="24" s="1"/>
  <c r="AZ437" i="24" s="1"/>
  <c r="AD437" i="24"/>
  <c r="AF437" i="24" s="1"/>
  <c r="AI437" i="24" s="1"/>
  <c r="W437" i="24"/>
  <c r="AR436" i="24"/>
  <c r="AU436" i="24" s="1"/>
  <c r="AZ436" i="24" s="1"/>
  <c r="AD436" i="24"/>
  <c r="AF436" i="24" s="1"/>
  <c r="AI436" i="24" s="1"/>
  <c r="W436" i="24"/>
  <c r="AR435" i="24"/>
  <c r="AU435" i="24" s="1"/>
  <c r="AZ435" i="24" s="1"/>
  <c r="AD435" i="24"/>
  <c r="AF435" i="24" s="1"/>
  <c r="AI435" i="24" s="1"/>
  <c r="W435" i="24"/>
  <c r="AR434" i="24"/>
  <c r="AU434" i="24" s="1"/>
  <c r="AZ434" i="24" s="1"/>
  <c r="AD434" i="24"/>
  <c r="AF434" i="24" s="1"/>
  <c r="AI434" i="24" s="1"/>
  <c r="W434" i="24"/>
  <c r="AZ433" i="24"/>
  <c r="AR433" i="24"/>
  <c r="AU433" i="24" s="1"/>
  <c r="AF433" i="24"/>
  <c r="AI433" i="24" s="1"/>
  <c r="AD433" i="24"/>
  <c r="W433" i="24"/>
  <c r="AR432" i="24"/>
  <c r="AU432" i="24" s="1"/>
  <c r="AZ432" i="24" s="1"/>
  <c r="AF432" i="24"/>
  <c r="AI432" i="24" s="1"/>
  <c r="AD432" i="24"/>
  <c r="W432" i="24"/>
  <c r="AR431" i="24"/>
  <c r="AU431" i="24" s="1"/>
  <c r="AZ431" i="24" s="1"/>
  <c r="AD431" i="24"/>
  <c r="AF431" i="24" s="1"/>
  <c r="AI431" i="24" s="1"/>
  <c r="W431" i="24"/>
  <c r="AR430" i="24"/>
  <c r="AU430" i="24" s="1"/>
  <c r="AZ430" i="24" s="1"/>
  <c r="AD430" i="24"/>
  <c r="AF430" i="24" s="1"/>
  <c r="AI430" i="24" s="1"/>
  <c r="W430" i="24"/>
  <c r="AR429" i="24"/>
  <c r="AU429" i="24" s="1"/>
  <c r="AZ429" i="24" s="1"/>
  <c r="AD429" i="24"/>
  <c r="AF429" i="24" s="1"/>
  <c r="AI429" i="24" s="1"/>
  <c r="W429" i="24"/>
  <c r="AR428" i="24"/>
  <c r="AU428" i="24" s="1"/>
  <c r="AZ428" i="24" s="1"/>
  <c r="AD428" i="24"/>
  <c r="AF428" i="24" s="1"/>
  <c r="AI428" i="24" s="1"/>
  <c r="W428" i="24"/>
  <c r="AR427" i="24"/>
  <c r="AU427" i="24" s="1"/>
  <c r="AZ427" i="24" s="1"/>
  <c r="AD427" i="24"/>
  <c r="AF427" i="24" s="1"/>
  <c r="AI427" i="24" s="1"/>
  <c r="W427" i="24"/>
  <c r="AR426" i="24"/>
  <c r="AU426" i="24" s="1"/>
  <c r="AZ426" i="24" s="1"/>
  <c r="AD426" i="24"/>
  <c r="AF426" i="24" s="1"/>
  <c r="AI426" i="24" s="1"/>
  <c r="W426" i="24"/>
  <c r="AR425" i="24"/>
  <c r="AU425" i="24" s="1"/>
  <c r="AZ425" i="24" s="1"/>
  <c r="AD425" i="24"/>
  <c r="AF425" i="24" s="1"/>
  <c r="AI425" i="24" s="1"/>
  <c r="W425" i="24"/>
  <c r="AR424" i="24"/>
  <c r="AU424" i="24" s="1"/>
  <c r="AZ424" i="24" s="1"/>
  <c r="AD424" i="24"/>
  <c r="AF424" i="24" s="1"/>
  <c r="AI424" i="24" s="1"/>
  <c r="W424" i="24"/>
  <c r="AR423" i="24"/>
  <c r="AU423" i="24" s="1"/>
  <c r="AZ423" i="24" s="1"/>
  <c r="AD423" i="24"/>
  <c r="AF423" i="24" s="1"/>
  <c r="AI423" i="24" s="1"/>
  <c r="W423" i="24"/>
  <c r="AR422" i="24"/>
  <c r="AU422" i="24" s="1"/>
  <c r="AZ422" i="24" s="1"/>
  <c r="AD422" i="24"/>
  <c r="AF422" i="24" s="1"/>
  <c r="AI422" i="24" s="1"/>
  <c r="W422" i="24"/>
  <c r="AR421" i="24"/>
  <c r="AU421" i="24" s="1"/>
  <c r="AZ421" i="24" s="1"/>
  <c r="AD421" i="24"/>
  <c r="AF421" i="24" s="1"/>
  <c r="AI421" i="24" s="1"/>
  <c r="W421" i="24"/>
  <c r="AR420" i="24"/>
  <c r="AU420" i="24" s="1"/>
  <c r="AZ420" i="24" s="1"/>
  <c r="AD420" i="24"/>
  <c r="AF420" i="24" s="1"/>
  <c r="AI420" i="24" s="1"/>
  <c r="W420" i="24"/>
  <c r="AR419" i="24"/>
  <c r="AU419" i="24" s="1"/>
  <c r="AZ419" i="24" s="1"/>
  <c r="AD419" i="24"/>
  <c r="AF419" i="24" s="1"/>
  <c r="AI419" i="24" s="1"/>
  <c r="W419" i="24"/>
  <c r="AR418" i="24"/>
  <c r="AU418" i="24" s="1"/>
  <c r="AZ418" i="24" s="1"/>
  <c r="AD418" i="24"/>
  <c r="AF418" i="24" s="1"/>
  <c r="AI418" i="24" s="1"/>
  <c r="W418" i="24"/>
  <c r="AZ417" i="24"/>
  <c r="AR417" i="24"/>
  <c r="AU417" i="24" s="1"/>
  <c r="AF417" i="24"/>
  <c r="AI417" i="24" s="1"/>
  <c r="AD417" i="24"/>
  <c r="W417" i="24"/>
  <c r="AR416" i="24"/>
  <c r="AU416" i="24" s="1"/>
  <c r="AZ416" i="24" s="1"/>
  <c r="AF416" i="24"/>
  <c r="AI416" i="24" s="1"/>
  <c r="AD416" i="24"/>
  <c r="W416" i="24"/>
  <c r="AR415" i="24"/>
  <c r="AU415" i="24" s="1"/>
  <c r="AZ415" i="24" s="1"/>
  <c r="AD415" i="24"/>
  <c r="AF415" i="24" s="1"/>
  <c r="AI415" i="24" s="1"/>
  <c r="W415" i="24"/>
  <c r="AR414" i="24"/>
  <c r="AU414" i="24" s="1"/>
  <c r="AZ414" i="24" s="1"/>
  <c r="AD414" i="24"/>
  <c r="AF414" i="24" s="1"/>
  <c r="AI414" i="24" s="1"/>
  <c r="W414" i="24"/>
  <c r="AR413" i="24"/>
  <c r="AU413" i="24" s="1"/>
  <c r="AZ413" i="24" s="1"/>
  <c r="AD413" i="24"/>
  <c r="AF413" i="24" s="1"/>
  <c r="AI413" i="24" s="1"/>
  <c r="W413" i="24"/>
  <c r="AR412" i="24"/>
  <c r="AU412" i="24" s="1"/>
  <c r="AZ412" i="24" s="1"/>
  <c r="AD412" i="24"/>
  <c r="AF412" i="24" s="1"/>
  <c r="AI412" i="24" s="1"/>
  <c r="W412" i="24"/>
  <c r="AR411" i="24"/>
  <c r="AU411" i="24" s="1"/>
  <c r="AZ411" i="24" s="1"/>
  <c r="AD411" i="24"/>
  <c r="AF411" i="24" s="1"/>
  <c r="AI411" i="24" s="1"/>
  <c r="W411" i="24"/>
  <c r="AR410" i="24"/>
  <c r="AU410" i="24" s="1"/>
  <c r="AZ410" i="24" s="1"/>
  <c r="AD410" i="24"/>
  <c r="AF410" i="24" s="1"/>
  <c r="AI410" i="24" s="1"/>
  <c r="W410" i="24"/>
  <c r="AR409" i="24"/>
  <c r="AU409" i="24" s="1"/>
  <c r="AZ409" i="24" s="1"/>
  <c r="AD409" i="24"/>
  <c r="AF409" i="24" s="1"/>
  <c r="AI409" i="24" s="1"/>
  <c r="W409" i="24"/>
  <c r="AR408" i="24"/>
  <c r="AU408" i="24" s="1"/>
  <c r="AZ408" i="24" s="1"/>
  <c r="AD408" i="24"/>
  <c r="AF408" i="24" s="1"/>
  <c r="AI408" i="24" s="1"/>
  <c r="W408" i="24"/>
  <c r="AR407" i="24"/>
  <c r="AU407" i="24" s="1"/>
  <c r="AZ407" i="24" s="1"/>
  <c r="AD407" i="24"/>
  <c r="AF407" i="24" s="1"/>
  <c r="AI407" i="24" s="1"/>
  <c r="W407" i="24"/>
  <c r="AR406" i="24"/>
  <c r="AU406" i="24" s="1"/>
  <c r="AZ406" i="24" s="1"/>
  <c r="AD406" i="24"/>
  <c r="AF406" i="24" s="1"/>
  <c r="AI406" i="24" s="1"/>
  <c r="W406" i="24"/>
  <c r="AR405" i="24"/>
  <c r="AU405" i="24" s="1"/>
  <c r="AZ405" i="24" s="1"/>
  <c r="AD405" i="24"/>
  <c r="AF405" i="24" s="1"/>
  <c r="AI405" i="24" s="1"/>
  <c r="W405" i="24"/>
  <c r="AR404" i="24"/>
  <c r="AU404" i="24" s="1"/>
  <c r="AZ404" i="24" s="1"/>
  <c r="AD404" i="24"/>
  <c r="AF404" i="24" s="1"/>
  <c r="AI404" i="24" s="1"/>
  <c r="W404" i="24"/>
  <c r="AR403" i="24"/>
  <c r="AU403" i="24" s="1"/>
  <c r="AZ403" i="24" s="1"/>
  <c r="AD403" i="24"/>
  <c r="AF403" i="24" s="1"/>
  <c r="AI403" i="24" s="1"/>
  <c r="W403" i="24"/>
  <c r="AR402" i="24"/>
  <c r="AU402" i="24" s="1"/>
  <c r="AZ402" i="24" s="1"/>
  <c r="AD402" i="24"/>
  <c r="AF402" i="24" s="1"/>
  <c r="AI402" i="24" s="1"/>
  <c r="W402" i="24"/>
  <c r="AZ401" i="24"/>
  <c r="AR401" i="24"/>
  <c r="AU401" i="24" s="1"/>
  <c r="AF401" i="24"/>
  <c r="AI401" i="24" s="1"/>
  <c r="AD401" i="24"/>
  <c r="W401" i="24"/>
  <c r="AR400" i="24"/>
  <c r="AU400" i="24" s="1"/>
  <c r="AZ400" i="24" s="1"/>
  <c r="AF400" i="24"/>
  <c r="AI400" i="24" s="1"/>
  <c r="AD400" i="24"/>
  <c r="W400" i="24"/>
  <c r="AR399" i="24"/>
  <c r="AU399" i="24" s="1"/>
  <c r="AZ399" i="24" s="1"/>
  <c r="AD399" i="24"/>
  <c r="AF399" i="24" s="1"/>
  <c r="AI399" i="24" s="1"/>
  <c r="W399" i="24"/>
  <c r="AR398" i="24"/>
  <c r="AU398" i="24" s="1"/>
  <c r="AZ398" i="24" s="1"/>
  <c r="AD398" i="24"/>
  <c r="AF398" i="24" s="1"/>
  <c r="AI398" i="24" s="1"/>
  <c r="W398" i="24"/>
  <c r="AR397" i="24"/>
  <c r="AU397" i="24" s="1"/>
  <c r="AZ397" i="24" s="1"/>
  <c r="AD397" i="24"/>
  <c r="AF397" i="24" s="1"/>
  <c r="AI397" i="24" s="1"/>
  <c r="W397" i="24"/>
  <c r="AR396" i="24"/>
  <c r="AU396" i="24" s="1"/>
  <c r="AZ396" i="24" s="1"/>
  <c r="AD396" i="24"/>
  <c r="AF396" i="24" s="1"/>
  <c r="AI396" i="24" s="1"/>
  <c r="W396" i="24"/>
  <c r="AR395" i="24"/>
  <c r="AU395" i="24" s="1"/>
  <c r="AZ395" i="24" s="1"/>
  <c r="AD395" i="24"/>
  <c r="AF395" i="24" s="1"/>
  <c r="AI395" i="24" s="1"/>
  <c r="W395" i="24"/>
  <c r="AR394" i="24"/>
  <c r="AU394" i="24" s="1"/>
  <c r="AZ394" i="24" s="1"/>
  <c r="AD394" i="24"/>
  <c r="AF394" i="24" s="1"/>
  <c r="AI394" i="24" s="1"/>
  <c r="W394" i="24"/>
  <c r="AR393" i="24"/>
  <c r="AU393" i="24" s="1"/>
  <c r="AZ393" i="24" s="1"/>
  <c r="AD393" i="24"/>
  <c r="AF393" i="24" s="1"/>
  <c r="AI393" i="24" s="1"/>
  <c r="W393" i="24"/>
  <c r="AR392" i="24"/>
  <c r="AU392" i="24" s="1"/>
  <c r="AZ392" i="24" s="1"/>
  <c r="AD392" i="24"/>
  <c r="AF392" i="24" s="1"/>
  <c r="AI392" i="24" s="1"/>
  <c r="W392" i="24"/>
  <c r="AR391" i="24"/>
  <c r="AU391" i="24" s="1"/>
  <c r="AZ391" i="24" s="1"/>
  <c r="AD391" i="24"/>
  <c r="AF391" i="24" s="1"/>
  <c r="AI391" i="24" s="1"/>
  <c r="W391" i="24"/>
  <c r="AR390" i="24"/>
  <c r="AU390" i="24" s="1"/>
  <c r="AZ390" i="24" s="1"/>
  <c r="AD390" i="24"/>
  <c r="AF390" i="24" s="1"/>
  <c r="AI390" i="24" s="1"/>
  <c r="W390" i="24"/>
  <c r="AR389" i="24"/>
  <c r="AU389" i="24" s="1"/>
  <c r="AZ389" i="24" s="1"/>
  <c r="AD389" i="24"/>
  <c r="AF389" i="24" s="1"/>
  <c r="AI389" i="24" s="1"/>
  <c r="W389" i="24"/>
  <c r="AR388" i="24"/>
  <c r="AU388" i="24" s="1"/>
  <c r="AZ388" i="24" s="1"/>
  <c r="AD388" i="24"/>
  <c r="AF388" i="24" s="1"/>
  <c r="AI388" i="24" s="1"/>
  <c r="W388" i="24"/>
  <c r="AR387" i="24"/>
  <c r="AU387" i="24" s="1"/>
  <c r="AZ387" i="24" s="1"/>
  <c r="AD387" i="24"/>
  <c r="AF387" i="24" s="1"/>
  <c r="AI387" i="24" s="1"/>
  <c r="W387" i="24"/>
  <c r="AR386" i="24"/>
  <c r="AU386" i="24" s="1"/>
  <c r="AZ386" i="24" s="1"/>
  <c r="AD386" i="24"/>
  <c r="AF386" i="24" s="1"/>
  <c r="AI386" i="24" s="1"/>
  <c r="W386" i="24"/>
  <c r="AR385" i="24"/>
  <c r="AU385" i="24" s="1"/>
  <c r="AZ385" i="24" s="1"/>
  <c r="AD385" i="24"/>
  <c r="AF385" i="24" s="1"/>
  <c r="AI385" i="24" s="1"/>
  <c r="W385" i="24"/>
  <c r="AR384" i="24"/>
  <c r="AU384" i="24" s="1"/>
  <c r="AZ384" i="24" s="1"/>
  <c r="AD384" i="24"/>
  <c r="AF384" i="24" s="1"/>
  <c r="AI384" i="24" s="1"/>
  <c r="W384" i="24"/>
  <c r="AR383" i="24"/>
  <c r="AU383" i="24" s="1"/>
  <c r="AZ383" i="24" s="1"/>
  <c r="AD383" i="24"/>
  <c r="AF383" i="24" s="1"/>
  <c r="AI383" i="24" s="1"/>
  <c r="W383" i="24"/>
  <c r="AR382" i="24"/>
  <c r="AU382" i="24" s="1"/>
  <c r="AZ382" i="24" s="1"/>
  <c r="AD382" i="24"/>
  <c r="AF382" i="24" s="1"/>
  <c r="AI382" i="24" s="1"/>
  <c r="W382" i="24"/>
  <c r="AR381" i="24"/>
  <c r="AU381" i="24" s="1"/>
  <c r="AZ381" i="24" s="1"/>
  <c r="AD381" i="24"/>
  <c r="AF381" i="24" s="1"/>
  <c r="AI381" i="24" s="1"/>
  <c r="W381" i="24"/>
  <c r="AR380" i="24"/>
  <c r="AU380" i="24" s="1"/>
  <c r="AZ380" i="24" s="1"/>
  <c r="AD380" i="24"/>
  <c r="AF380" i="24" s="1"/>
  <c r="AI380" i="24" s="1"/>
  <c r="W380" i="24"/>
  <c r="AR379" i="24"/>
  <c r="AU379" i="24" s="1"/>
  <c r="AZ379" i="24" s="1"/>
  <c r="AD379" i="24"/>
  <c r="AF379" i="24" s="1"/>
  <c r="AI379" i="24" s="1"/>
  <c r="W379" i="24"/>
  <c r="AR378" i="24"/>
  <c r="AU378" i="24" s="1"/>
  <c r="AZ378" i="24" s="1"/>
  <c r="AD378" i="24"/>
  <c r="AF378" i="24" s="1"/>
  <c r="AI378" i="24" s="1"/>
  <c r="W378" i="24"/>
  <c r="AR377" i="24"/>
  <c r="AU377" i="24" s="1"/>
  <c r="AZ377" i="24" s="1"/>
  <c r="AD377" i="24"/>
  <c r="AF377" i="24" s="1"/>
  <c r="AI377" i="24" s="1"/>
  <c r="W377" i="24"/>
  <c r="AR376" i="24"/>
  <c r="AU376" i="24" s="1"/>
  <c r="AZ376" i="24" s="1"/>
  <c r="AD376" i="24"/>
  <c r="AF376" i="24" s="1"/>
  <c r="AI376" i="24" s="1"/>
  <c r="W376" i="24"/>
  <c r="AR375" i="24"/>
  <c r="AU375" i="24" s="1"/>
  <c r="AZ375" i="24" s="1"/>
  <c r="AD375" i="24"/>
  <c r="AF375" i="24" s="1"/>
  <c r="AI375" i="24" s="1"/>
  <c r="W375" i="24"/>
  <c r="AP374" i="24"/>
  <c r="AR374" i="24" s="1"/>
  <c r="AU374" i="24" s="1"/>
  <c r="AZ374" i="24" s="1"/>
  <c r="AD374" i="24"/>
  <c r="AF374" i="24" s="1"/>
  <c r="AI374" i="24" s="1"/>
  <c r="W374" i="24"/>
  <c r="AP373" i="24"/>
  <c r="AR373" i="24" s="1"/>
  <c r="AU373" i="24" s="1"/>
  <c r="AZ373" i="24" s="1"/>
  <c r="AD373" i="24"/>
  <c r="AF373" i="24" s="1"/>
  <c r="AI373" i="24" s="1"/>
  <c r="W373" i="24"/>
  <c r="AP372" i="24"/>
  <c r="AR372" i="24" s="1"/>
  <c r="AU372" i="24" s="1"/>
  <c r="AZ372" i="24" s="1"/>
  <c r="AD372" i="24"/>
  <c r="AF372" i="24" s="1"/>
  <c r="AI372" i="24" s="1"/>
  <c r="W372" i="24"/>
  <c r="AP371" i="24"/>
  <c r="AR371" i="24" s="1"/>
  <c r="AU371" i="24" s="1"/>
  <c r="AZ371" i="24" s="1"/>
  <c r="AD371" i="24"/>
  <c r="AF371" i="24" s="1"/>
  <c r="AI371" i="24" s="1"/>
  <c r="W371" i="24"/>
  <c r="AP370" i="24"/>
  <c r="AR370" i="24" s="1"/>
  <c r="AU370" i="24" s="1"/>
  <c r="AZ370" i="24" s="1"/>
  <c r="AD370" i="24"/>
  <c r="AF370" i="24" s="1"/>
  <c r="AI370" i="24" s="1"/>
  <c r="W370" i="24"/>
  <c r="AP369" i="24"/>
  <c r="AR369" i="24" s="1"/>
  <c r="AU369" i="24" s="1"/>
  <c r="AZ369" i="24" s="1"/>
  <c r="AF369" i="24"/>
  <c r="AI369" i="24" s="1"/>
  <c r="AD369" i="24"/>
  <c r="W369" i="24"/>
  <c r="AP368" i="24"/>
  <c r="AR368" i="24" s="1"/>
  <c r="AU368" i="24" s="1"/>
  <c r="AZ368" i="24" s="1"/>
  <c r="AD368" i="24"/>
  <c r="AF368" i="24" s="1"/>
  <c r="AI368" i="24" s="1"/>
  <c r="W368" i="24"/>
  <c r="AP367" i="24"/>
  <c r="AR367" i="24" s="1"/>
  <c r="AU367" i="24" s="1"/>
  <c r="AZ367" i="24" s="1"/>
  <c r="AD367" i="24"/>
  <c r="AF367" i="24" s="1"/>
  <c r="AI367" i="24" s="1"/>
  <c r="W367" i="24"/>
  <c r="AP366" i="24"/>
  <c r="AR366" i="24" s="1"/>
  <c r="AU366" i="24" s="1"/>
  <c r="AZ366" i="24" s="1"/>
  <c r="AD366" i="24"/>
  <c r="AF366" i="24" s="1"/>
  <c r="AI366" i="24" s="1"/>
  <c r="W366" i="24"/>
  <c r="AP365" i="24"/>
  <c r="AR365" i="24" s="1"/>
  <c r="AU365" i="24" s="1"/>
  <c r="AZ365" i="24" s="1"/>
  <c r="AD365" i="24"/>
  <c r="AF365" i="24" s="1"/>
  <c r="AI365" i="24" s="1"/>
  <c r="W365" i="24"/>
  <c r="AP364" i="24"/>
  <c r="AR364" i="24" s="1"/>
  <c r="AU364" i="24" s="1"/>
  <c r="AZ364" i="24" s="1"/>
  <c r="AD364" i="24"/>
  <c r="AF364" i="24" s="1"/>
  <c r="AI364" i="24" s="1"/>
  <c r="W364" i="24"/>
  <c r="AP363" i="24"/>
  <c r="AR363" i="24" s="1"/>
  <c r="AU363" i="24" s="1"/>
  <c r="AZ363" i="24" s="1"/>
  <c r="AD363" i="24"/>
  <c r="AF363" i="24" s="1"/>
  <c r="AI363" i="24" s="1"/>
  <c r="W363" i="24"/>
  <c r="AP362" i="24"/>
  <c r="AR362" i="24" s="1"/>
  <c r="AU362" i="24" s="1"/>
  <c r="AZ362" i="24" s="1"/>
  <c r="AD362" i="24"/>
  <c r="AF362" i="24" s="1"/>
  <c r="AI362" i="24" s="1"/>
  <c r="W362" i="24"/>
  <c r="AP361" i="24"/>
  <c r="AR361" i="24" s="1"/>
  <c r="AU361" i="24" s="1"/>
  <c r="AZ361" i="24" s="1"/>
  <c r="AF361" i="24"/>
  <c r="AI361" i="24" s="1"/>
  <c r="AD361" i="24"/>
  <c r="W361" i="24"/>
  <c r="AP360" i="24"/>
  <c r="AR360" i="24" s="1"/>
  <c r="AU360" i="24" s="1"/>
  <c r="AZ360" i="24" s="1"/>
  <c r="AD360" i="24"/>
  <c r="AF360" i="24" s="1"/>
  <c r="AI360" i="24" s="1"/>
  <c r="W360" i="24"/>
  <c r="AP359" i="24"/>
  <c r="AR359" i="24" s="1"/>
  <c r="AU359" i="24" s="1"/>
  <c r="AZ359" i="24" s="1"/>
  <c r="AD359" i="24"/>
  <c r="AF359" i="24" s="1"/>
  <c r="AI359" i="24" s="1"/>
  <c r="W359" i="24"/>
  <c r="AP358" i="24"/>
  <c r="AR358" i="24" s="1"/>
  <c r="AU358" i="24" s="1"/>
  <c r="AZ358" i="24" s="1"/>
  <c r="AD358" i="24"/>
  <c r="AF358" i="24" s="1"/>
  <c r="AI358" i="24" s="1"/>
  <c r="W358" i="24"/>
  <c r="AP357" i="24"/>
  <c r="AR357" i="24" s="1"/>
  <c r="AU357" i="24" s="1"/>
  <c r="AZ357" i="24" s="1"/>
  <c r="AD357" i="24"/>
  <c r="AF357" i="24" s="1"/>
  <c r="AI357" i="24" s="1"/>
  <c r="W357" i="24"/>
  <c r="AP356" i="24"/>
  <c r="AR356" i="24" s="1"/>
  <c r="AU356" i="24" s="1"/>
  <c r="AZ356" i="24" s="1"/>
  <c r="AD356" i="24"/>
  <c r="AF356" i="24" s="1"/>
  <c r="AI356" i="24" s="1"/>
  <c r="W356" i="24"/>
  <c r="AP355" i="24"/>
  <c r="AR355" i="24" s="1"/>
  <c r="AU355" i="24" s="1"/>
  <c r="AZ355" i="24" s="1"/>
  <c r="AD355" i="24"/>
  <c r="AF355" i="24" s="1"/>
  <c r="AI355" i="24" s="1"/>
  <c r="W355" i="24"/>
  <c r="AP354" i="24"/>
  <c r="AR354" i="24" s="1"/>
  <c r="AU354" i="24" s="1"/>
  <c r="AZ354" i="24" s="1"/>
  <c r="AD354" i="24"/>
  <c r="AF354" i="24" s="1"/>
  <c r="AI354" i="24" s="1"/>
  <c r="W354" i="24"/>
  <c r="AP353" i="24"/>
  <c r="AR353" i="24" s="1"/>
  <c r="AU353" i="24" s="1"/>
  <c r="AZ353" i="24" s="1"/>
  <c r="AF353" i="24"/>
  <c r="AI353" i="24" s="1"/>
  <c r="AD353" i="24"/>
  <c r="W353" i="24"/>
  <c r="AP352" i="24"/>
  <c r="AR352" i="24" s="1"/>
  <c r="AU352" i="24" s="1"/>
  <c r="AZ352" i="24" s="1"/>
  <c r="AD352" i="24"/>
  <c r="AF352" i="24" s="1"/>
  <c r="AI352" i="24" s="1"/>
  <c r="W352" i="24"/>
  <c r="AP351" i="24"/>
  <c r="AR351" i="24" s="1"/>
  <c r="AU351" i="24" s="1"/>
  <c r="AZ351" i="24" s="1"/>
  <c r="AD351" i="24"/>
  <c r="AF351" i="24" s="1"/>
  <c r="AI351" i="24" s="1"/>
  <c r="W351" i="24"/>
  <c r="AP350" i="24"/>
  <c r="AR350" i="24" s="1"/>
  <c r="AU350" i="24" s="1"/>
  <c r="AZ350" i="24" s="1"/>
  <c r="AD350" i="24"/>
  <c r="AF350" i="24" s="1"/>
  <c r="AI350" i="24" s="1"/>
  <c r="W350" i="24"/>
  <c r="AP349" i="24"/>
  <c r="AR349" i="24" s="1"/>
  <c r="AU349" i="24" s="1"/>
  <c r="AZ349" i="24" s="1"/>
  <c r="AD349" i="24"/>
  <c r="AF349" i="24" s="1"/>
  <c r="AI349" i="24" s="1"/>
  <c r="W349" i="24"/>
  <c r="AP348" i="24"/>
  <c r="AR348" i="24" s="1"/>
  <c r="AU348" i="24" s="1"/>
  <c r="AZ348" i="24" s="1"/>
  <c r="AD348" i="24"/>
  <c r="AF348" i="24" s="1"/>
  <c r="AI348" i="24" s="1"/>
  <c r="W348" i="24"/>
  <c r="AP347" i="24"/>
  <c r="AR347" i="24" s="1"/>
  <c r="AU347" i="24" s="1"/>
  <c r="AZ347" i="24" s="1"/>
  <c r="AD347" i="24"/>
  <c r="AF347" i="24" s="1"/>
  <c r="AI347" i="24" s="1"/>
  <c r="W347" i="24"/>
  <c r="AP346" i="24"/>
  <c r="AR346" i="24" s="1"/>
  <c r="AU346" i="24" s="1"/>
  <c r="AZ346" i="24" s="1"/>
  <c r="AD346" i="24"/>
  <c r="AF346" i="24" s="1"/>
  <c r="AI346" i="24" s="1"/>
  <c r="W346" i="24"/>
  <c r="AP345" i="24"/>
  <c r="AR345" i="24" s="1"/>
  <c r="AU345" i="24" s="1"/>
  <c r="AZ345" i="24" s="1"/>
  <c r="AF345" i="24"/>
  <c r="AI345" i="24" s="1"/>
  <c r="AD345" i="24"/>
  <c r="W345" i="24"/>
  <c r="AP344" i="24"/>
  <c r="AR344" i="24" s="1"/>
  <c r="AU344" i="24" s="1"/>
  <c r="AZ344" i="24" s="1"/>
  <c r="AD344" i="24"/>
  <c r="AF344" i="24" s="1"/>
  <c r="AI344" i="24" s="1"/>
  <c r="W344" i="24"/>
  <c r="AP343" i="24"/>
  <c r="AR343" i="24" s="1"/>
  <c r="AU343" i="24" s="1"/>
  <c r="AZ343" i="24" s="1"/>
  <c r="AD343" i="24"/>
  <c r="AF343" i="24" s="1"/>
  <c r="AI343" i="24" s="1"/>
  <c r="W343" i="24"/>
  <c r="AP342" i="24"/>
  <c r="AR342" i="24" s="1"/>
  <c r="AU342" i="24" s="1"/>
  <c r="AZ342" i="24" s="1"/>
  <c r="AD342" i="24"/>
  <c r="AF342" i="24" s="1"/>
  <c r="AI342" i="24" s="1"/>
  <c r="W342" i="24"/>
  <c r="AP341" i="24"/>
  <c r="AR341" i="24" s="1"/>
  <c r="AU341" i="24" s="1"/>
  <c r="AZ341" i="24" s="1"/>
  <c r="AD341" i="24"/>
  <c r="AF341" i="24" s="1"/>
  <c r="AI341" i="24" s="1"/>
  <c r="W341" i="24"/>
  <c r="AP340" i="24"/>
  <c r="AR340" i="24" s="1"/>
  <c r="AU340" i="24" s="1"/>
  <c r="AZ340" i="24" s="1"/>
  <c r="AD340" i="24"/>
  <c r="AF340" i="24" s="1"/>
  <c r="AI340" i="24" s="1"/>
  <c r="W340" i="24"/>
  <c r="AP339" i="24"/>
  <c r="AR339" i="24" s="1"/>
  <c r="AU339" i="24" s="1"/>
  <c r="AZ339" i="24" s="1"/>
  <c r="AD339" i="24"/>
  <c r="AF339" i="24" s="1"/>
  <c r="AI339" i="24" s="1"/>
  <c r="W339" i="24"/>
  <c r="AP338" i="24"/>
  <c r="AR338" i="24" s="1"/>
  <c r="AU338" i="24" s="1"/>
  <c r="AZ338" i="24" s="1"/>
  <c r="AD338" i="24"/>
  <c r="AF338" i="24" s="1"/>
  <c r="AI338" i="24" s="1"/>
  <c r="W338" i="24"/>
  <c r="AP337" i="24"/>
  <c r="AR337" i="24" s="1"/>
  <c r="AU337" i="24" s="1"/>
  <c r="AZ337" i="24" s="1"/>
  <c r="AF337" i="24"/>
  <c r="AI337" i="24" s="1"/>
  <c r="AD337" i="24"/>
  <c r="W337" i="24"/>
  <c r="AP336" i="24"/>
  <c r="AR336" i="24" s="1"/>
  <c r="AU336" i="24" s="1"/>
  <c r="AZ336" i="24" s="1"/>
  <c r="AD336" i="24"/>
  <c r="AF336" i="24" s="1"/>
  <c r="AI336" i="24" s="1"/>
  <c r="W336" i="24"/>
  <c r="AP335" i="24"/>
  <c r="AR335" i="24" s="1"/>
  <c r="AU335" i="24" s="1"/>
  <c r="AZ335" i="24" s="1"/>
  <c r="AD335" i="24"/>
  <c r="AF335" i="24" s="1"/>
  <c r="AI335" i="24" s="1"/>
  <c r="W335" i="24"/>
  <c r="AP334" i="24"/>
  <c r="AR334" i="24" s="1"/>
  <c r="AU334" i="24" s="1"/>
  <c r="AZ334" i="24" s="1"/>
  <c r="AD334" i="24"/>
  <c r="AF334" i="24" s="1"/>
  <c r="AI334" i="24" s="1"/>
  <c r="W334" i="24"/>
  <c r="AP333" i="24"/>
  <c r="AR333" i="24" s="1"/>
  <c r="AU333" i="24" s="1"/>
  <c r="AZ333" i="24" s="1"/>
  <c r="AD333" i="24"/>
  <c r="AF333" i="24" s="1"/>
  <c r="AI333" i="24" s="1"/>
  <c r="W333" i="24"/>
  <c r="AP332" i="24"/>
  <c r="AR332" i="24" s="1"/>
  <c r="AU332" i="24" s="1"/>
  <c r="AZ332" i="24" s="1"/>
  <c r="AD332" i="24"/>
  <c r="AF332" i="24" s="1"/>
  <c r="AI332" i="24" s="1"/>
  <c r="W332" i="24"/>
  <c r="AP331" i="24"/>
  <c r="AR331" i="24" s="1"/>
  <c r="AU331" i="24" s="1"/>
  <c r="AZ331" i="24" s="1"/>
  <c r="AD331" i="24"/>
  <c r="AF331" i="24" s="1"/>
  <c r="AI331" i="24" s="1"/>
  <c r="W331" i="24"/>
  <c r="AP330" i="24"/>
  <c r="AR330" i="24" s="1"/>
  <c r="AU330" i="24" s="1"/>
  <c r="AZ330" i="24" s="1"/>
  <c r="AD330" i="24"/>
  <c r="AF330" i="24" s="1"/>
  <c r="AI330" i="24" s="1"/>
  <c r="W330" i="24"/>
  <c r="AP329" i="24"/>
  <c r="AR329" i="24" s="1"/>
  <c r="AU329" i="24" s="1"/>
  <c r="AZ329" i="24" s="1"/>
  <c r="AF329" i="24"/>
  <c r="AI329" i="24" s="1"/>
  <c r="AD329" i="24"/>
  <c r="W329" i="24"/>
  <c r="AP328" i="24"/>
  <c r="AR328" i="24" s="1"/>
  <c r="AU328" i="24" s="1"/>
  <c r="AZ328" i="24" s="1"/>
  <c r="AD328" i="24"/>
  <c r="AF328" i="24" s="1"/>
  <c r="AI328" i="24" s="1"/>
  <c r="W328" i="24"/>
  <c r="AP327" i="24"/>
  <c r="AR327" i="24" s="1"/>
  <c r="AU327" i="24" s="1"/>
  <c r="AZ327" i="24" s="1"/>
  <c r="AD327" i="24"/>
  <c r="AF327" i="24" s="1"/>
  <c r="AI327" i="24" s="1"/>
  <c r="W327" i="24"/>
  <c r="AP326" i="24"/>
  <c r="AR326" i="24" s="1"/>
  <c r="AU326" i="24" s="1"/>
  <c r="AZ326" i="24" s="1"/>
  <c r="AD326" i="24"/>
  <c r="AF326" i="24" s="1"/>
  <c r="AI326" i="24" s="1"/>
  <c r="W326" i="24"/>
  <c r="AP325" i="24"/>
  <c r="AR325" i="24" s="1"/>
  <c r="AU325" i="24" s="1"/>
  <c r="AZ325" i="24" s="1"/>
  <c r="AD325" i="24"/>
  <c r="AF325" i="24" s="1"/>
  <c r="AI325" i="24" s="1"/>
  <c r="W325" i="24"/>
  <c r="AP324" i="24"/>
  <c r="AR324" i="24" s="1"/>
  <c r="AU324" i="24" s="1"/>
  <c r="AZ324" i="24" s="1"/>
  <c r="AD324" i="24"/>
  <c r="AF324" i="24" s="1"/>
  <c r="AI324" i="24" s="1"/>
  <c r="W324" i="24"/>
  <c r="AP323" i="24"/>
  <c r="AR323" i="24" s="1"/>
  <c r="AU323" i="24" s="1"/>
  <c r="AZ323" i="24" s="1"/>
  <c r="AD323" i="24"/>
  <c r="AF323" i="24" s="1"/>
  <c r="AI323" i="24" s="1"/>
  <c r="W323" i="24"/>
  <c r="AP322" i="24"/>
  <c r="AR322" i="24" s="1"/>
  <c r="AU322" i="24" s="1"/>
  <c r="AZ322" i="24" s="1"/>
  <c r="AD322" i="24"/>
  <c r="AF322" i="24" s="1"/>
  <c r="AI322" i="24" s="1"/>
  <c r="W322" i="24"/>
  <c r="AP321" i="24"/>
  <c r="AR321" i="24" s="1"/>
  <c r="AU321" i="24" s="1"/>
  <c r="AZ321" i="24" s="1"/>
  <c r="AF321" i="24"/>
  <c r="AI321" i="24" s="1"/>
  <c r="AD321" i="24"/>
  <c r="W321" i="24"/>
  <c r="AP320" i="24"/>
  <c r="AR320" i="24" s="1"/>
  <c r="AU320" i="24" s="1"/>
  <c r="AZ320" i="24" s="1"/>
  <c r="AD320" i="24"/>
  <c r="AF320" i="24" s="1"/>
  <c r="AI320" i="24" s="1"/>
  <c r="W320" i="24"/>
  <c r="AP319" i="24"/>
  <c r="AR319" i="24" s="1"/>
  <c r="AU319" i="24" s="1"/>
  <c r="AZ319" i="24" s="1"/>
  <c r="AD319" i="24"/>
  <c r="AF319" i="24" s="1"/>
  <c r="AI319" i="24" s="1"/>
  <c r="W319" i="24"/>
  <c r="AP318" i="24"/>
  <c r="AR318" i="24" s="1"/>
  <c r="AU318" i="24" s="1"/>
  <c r="AZ318" i="24" s="1"/>
  <c r="AD318" i="24"/>
  <c r="AF318" i="24" s="1"/>
  <c r="AI318" i="24" s="1"/>
  <c r="W318" i="24"/>
  <c r="AP317" i="24"/>
  <c r="AR317" i="24" s="1"/>
  <c r="AU317" i="24" s="1"/>
  <c r="AZ317" i="24" s="1"/>
  <c r="AD317" i="24"/>
  <c r="AF317" i="24" s="1"/>
  <c r="AI317" i="24" s="1"/>
  <c r="W317" i="24"/>
  <c r="AP316" i="24"/>
  <c r="AR316" i="24" s="1"/>
  <c r="AU316" i="24" s="1"/>
  <c r="AZ316" i="24" s="1"/>
  <c r="AD316" i="24"/>
  <c r="AF316" i="24" s="1"/>
  <c r="AI316" i="24" s="1"/>
  <c r="W316" i="24"/>
  <c r="AP315" i="24"/>
  <c r="AR315" i="24" s="1"/>
  <c r="AU315" i="24" s="1"/>
  <c r="AZ315" i="24" s="1"/>
  <c r="AD315" i="24"/>
  <c r="AF315" i="24" s="1"/>
  <c r="AI315" i="24" s="1"/>
  <c r="W315" i="24"/>
  <c r="AP314" i="24"/>
  <c r="AR314" i="24" s="1"/>
  <c r="AU314" i="24" s="1"/>
  <c r="AZ314" i="24" s="1"/>
  <c r="AD314" i="24"/>
  <c r="AF314" i="24" s="1"/>
  <c r="AI314" i="24" s="1"/>
  <c r="W314" i="24"/>
  <c r="AP313" i="24"/>
  <c r="AR313" i="24" s="1"/>
  <c r="AU313" i="24" s="1"/>
  <c r="AZ313" i="24" s="1"/>
  <c r="AF313" i="24"/>
  <c r="AI313" i="24" s="1"/>
  <c r="AD313" i="24"/>
  <c r="W313" i="24"/>
  <c r="AP312" i="24"/>
  <c r="AR312" i="24" s="1"/>
  <c r="AU312" i="24" s="1"/>
  <c r="AZ312" i="24" s="1"/>
  <c r="AD312" i="24"/>
  <c r="AF312" i="24" s="1"/>
  <c r="AI312" i="24" s="1"/>
  <c r="W312" i="24"/>
  <c r="AP311" i="24"/>
  <c r="AR311" i="24" s="1"/>
  <c r="AU311" i="24" s="1"/>
  <c r="AZ311" i="24" s="1"/>
  <c r="AD311" i="24"/>
  <c r="AF311" i="24" s="1"/>
  <c r="AI311" i="24" s="1"/>
  <c r="W311" i="24"/>
  <c r="AP310" i="24"/>
  <c r="AR310" i="24" s="1"/>
  <c r="AU310" i="24" s="1"/>
  <c r="AZ310" i="24" s="1"/>
  <c r="AD310" i="24"/>
  <c r="AF310" i="24" s="1"/>
  <c r="AI310" i="24" s="1"/>
  <c r="W310" i="24"/>
  <c r="AP309" i="24"/>
  <c r="AR309" i="24" s="1"/>
  <c r="AU309" i="24" s="1"/>
  <c r="AZ309" i="24" s="1"/>
  <c r="AD309" i="24"/>
  <c r="AF309" i="24" s="1"/>
  <c r="AI309" i="24" s="1"/>
  <c r="W309" i="24"/>
  <c r="AP308" i="24"/>
  <c r="AR308" i="24" s="1"/>
  <c r="AU308" i="24" s="1"/>
  <c r="AZ308" i="24" s="1"/>
  <c r="AD308" i="24"/>
  <c r="AF308" i="24" s="1"/>
  <c r="AI308" i="24" s="1"/>
  <c r="W308" i="24"/>
  <c r="AP307" i="24"/>
  <c r="AR307" i="24" s="1"/>
  <c r="AU307" i="24" s="1"/>
  <c r="AZ307" i="24" s="1"/>
  <c r="AD307" i="24"/>
  <c r="AF307" i="24" s="1"/>
  <c r="AI307" i="24" s="1"/>
  <c r="W307" i="24"/>
  <c r="AP306" i="24"/>
  <c r="AR306" i="24" s="1"/>
  <c r="AU306" i="24" s="1"/>
  <c r="AZ306" i="24" s="1"/>
  <c r="AD306" i="24"/>
  <c r="AF306" i="24" s="1"/>
  <c r="AI306" i="24" s="1"/>
  <c r="W306" i="24"/>
  <c r="AP305" i="24"/>
  <c r="AR305" i="24" s="1"/>
  <c r="AU305" i="24" s="1"/>
  <c r="AZ305" i="24" s="1"/>
  <c r="AF305" i="24"/>
  <c r="AI305" i="24" s="1"/>
  <c r="AD305" i="24"/>
  <c r="W305" i="24"/>
  <c r="AP304" i="24"/>
  <c r="AR304" i="24" s="1"/>
  <c r="AU304" i="24" s="1"/>
  <c r="AZ304" i="24" s="1"/>
  <c r="AD304" i="24"/>
  <c r="AF304" i="24" s="1"/>
  <c r="AI304" i="24" s="1"/>
  <c r="W304" i="24"/>
  <c r="AP303" i="24"/>
  <c r="AR303" i="24" s="1"/>
  <c r="AU303" i="24" s="1"/>
  <c r="AZ303" i="24" s="1"/>
  <c r="AD303" i="24"/>
  <c r="AF303" i="24" s="1"/>
  <c r="AI303" i="24" s="1"/>
  <c r="W303" i="24"/>
  <c r="AP302" i="24"/>
  <c r="AR302" i="24" s="1"/>
  <c r="AU302" i="24" s="1"/>
  <c r="AZ302" i="24" s="1"/>
  <c r="AD302" i="24"/>
  <c r="AF302" i="24" s="1"/>
  <c r="AI302" i="24" s="1"/>
  <c r="W302" i="24"/>
  <c r="AP301" i="24"/>
  <c r="AR301" i="24" s="1"/>
  <c r="AU301" i="24" s="1"/>
  <c r="AZ301" i="24" s="1"/>
  <c r="AD301" i="24"/>
  <c r="AF301" i="24" s="1"/>
  <c r="AI301" i="24" s="1"/>
  <c r="W301" i="24"/>
  <c r="AP300" i="24"/>
  <c r="AR300" i="24" s="1"/>
  <c r="AU300" i="24" s="1"/>
  <c r="AZ300" i="24" s="1"/>
  <c r="AD300" i="24"/>
  <c r="AF300" i="24" s="1"/>
  <c r="AI300" i="24" s="1"/>
  <c r="W300" i="24"/>
  <c r="AP299" i="24"/>
  <c r="AR299" i="24" s="1"/>
  <c r="AU299" i="24" s="1"/>
  <c r="AZ299" i="24" s="1"/>
  <c r="AD299" i="24"/>
  <c r="AF299" i="24" s="1"/>
  <c r="AI299" i="24" s="1"/>
  <c r="W299" i="24"/>
  <c r="AP298" i="24"/>
  <c r="AR298" i="24" s="1"/>
  <c r="AU298" i="24" s="1"/>
  <c r="AZ298" i="24" s="1"/>
  <c r="AD298" i="24"/>
  <c r="AF298" i="24" s="1"/>
  <c r="AI298" i="24" s="1"/>
  <c r="W298" i="24"/>
  <c r="AP297" i="24"/>
  <c r="AR297" i="24" s="1"/>
  <c r="AU297" i="24" s="1"/>
  <c r="AZ297" i="24" s="1"/>
  <c r="AF297" i="24"/>
  <c r="AI297" i="24" s="1"/>
  <c r="AD297" i="24"/>
  <c r="W297" i="24"/>
  <c r="AP296" i="24"/>
  <c r="AR296" i="24" s="1"/>
  <c r="AU296" i="24" s="1"/>
  <c r="AZ296" i="24" s="1"/>
  <c r="AD296" i="24"/>
  <c r="AF296" i="24" s="1"/>
  <c r="AI296" i="24" s="1"/>
  <c r="W296" i="24"/>
  <c r="AP295" i="24"/>
  <c r="AR295" i="24" s="1"/>
  <c r="AU295" i="24" s="1"/>
  <c r="AZ295" i="24" s="1"/>
  <c r="AD295" i="24"/>
  <c r="AF295" i="24" s="1"/>
  <c r="AI295" i="24" s="1"/>
  <c r="W295" i="24"/>
  <c r="AP294" i="24"/>
  <c r="AR294" i="24" s="1"/>
  <c r="AU294" i="24" s="1"/>
  <c r="AZ294" i="24" s="1"/>
  <c r="AD294" i="24"/>
  <c r="AF294" i="24" s="1"/>
  <c r="AI294" i="24" s="1"/>
  <c r="W294" i="24"/>
  <c r="AP293" i="24"/>
  <c r="AR293" i="24" s="1"/>
  <c r="AU293" i="24" s="1"/>
  <c r="AZ293" i="24" s="1"/>
  <c r="AD293" i="24"/>
  <c r="AF293" i="24" s="1"/>
  <c r="AI293" i="24" s="1"/>
  <c r="W293" i="24"/>
  <c r="AP292" i="24"/>
  <c r="AR292" i="24" s="1"/>
  <c r="AU292" i="24" s="1"/>
  <c r="AZ292" i="24" s="1"/>
  <c r="AD292" i="24"/>
  <c r="AF292" i="24" s="1"/>
  <c r="AI292" i="24" s="1"/>
  <c r="W292" i="24"/>
  <c r="AP291" i="24"/>
  <c r="AR291" i="24" s="1"/>
  <c r="AU291" i="24" s="1"/>
  <c r="AZ291" i="24" s="1"/>
  <c r="AD291" i="24"/>
  <c r="AF291" i="24" s="1"/>
  <c r="AI291" i="24" s="1"/>
  <c r="W291" i="24"/>
  <c r="AP290" i="24"/>
  <c r="AR290" i="24" s="1"/>
  <c r="AU290" i="24" s="1"/>
  <c r="AZ290" i="24" s="1"/>
  <c r="AD290" i="24"/>
  <c r="AF290" i="24" s="1"/>
  <c r="AI290" i="24" s="1"/>
  <c r="W290" i="24"/>
  <c r="AP289" i="24"/>
  <c r="AR289" i="24" s="1"/>
  <c r="AU289" i="24" s="1"/>
  <c r="AZ289" i="24" s="1"/>
  <c r="AF289" i="24"/>
  <c r="AI289" i="24" s="1"/>
  <c r="AD289" i="24"/>
  <c r="W289" i="24"/>
  <c r="AP288" i="24"/>
  <c r="AR288" i="24" s="1"/>
  <c r="AU288" i="24" s="1"/>
  <c r="AZ288" i="24" s="1"/>
  <c r="AD288" i="24"/>
  <c r="AF288" i="24" s="1"/>
  <c r="AI288" i="24" s="1"/>
  <c r="W288" i="24"/>
  <c r="AP287" i="24"/>
  <c r="AR287" i="24" s="1"/>
  <c r="AU287" i="24" s="1"/>
  <c r="AZ287" i="24" s="1"/>
  <c r="AD287" i="24"/>
  <c r="AF287" i="24" s="1"/>
  <c r="AI287" i="24" s="1"/>
  <c r="W287" i="24"/>
  <c r="AP286" i="24"/>
  <c r="AR286" i="24" s="1"/>
  <c r="AU286" i="24" s="1"/>
  <c r="AZ286" i="24" s="1"/>
  <c r="AD286" i="24"/>
  <c r="AF286" i="24" s="1"/>
  <c r="AI286" i="24" s="1"/>
  <c r="W286" i="24"/>
  <c r="AP285" i="24"/>
  <c r="AR285" i="24" s="1"/>
  <c r="AU285" i="24" s="1"/>
  <c r="AZ285" i="24" s="1"/>
  <c r="AD285" i="24"/>
  <c r="AF285" i="24" s="1"/>
  <c r="AI285" i="24" s="1"/>
  <c r="W285" i="24"/>
  <c r="AP284" i="24"/>
  <c r="AR284" i="24" s="1"/>
  <c r="AU284" i="24" s="1"/>
  <c r="AZ284" i="24" s="1"/>
  <c r="AD284" i="24"/>
  <c r="AF284" i="24" s="1"/>
  <c r="AI284" i="24" s="1"/>
  <c r="W284" i="24"/>
  <c r="AP283" i="24"/>
  <c r="AR283" i="24" s="1"/>
  <c r="AU283" i="24" s="1"/>
  <c r="AZ283" i="24" s="1"/>
  <c r="AD283" i="24"/>
  <c r="AF283" i="24" s="1"/>
  <c r="AI283" i="24" s="1"/>
  <c r="W283" i="24"/>
  <c r="AP282" i="24"/>
  <c r="AR282" i="24" s="1"/>
  <c r="AU282" i="24" s="1"/>
  <c r="AZ282" i="24" s="1"/>
  <c r="AD282" i="24"/>
  <c r="AF282" i="24" s="1"/>
  <c r="AI282" i="24" s="1"/>
  <c r="W282" i="24"/>
  <c r="AP281" i="24"/>
  <c r="AR281" i="24" s="1"/>
  <c r="AU281" i="24" s="1"/>
  <c r="AZ281" i="24" s="1"/>
  <c r="AF281" i="24"/>
  <c r="AI281" i="24" s="1"/>
  <c r="AD281" i="24"/>
  <c r="W281" i="24"/>
  <c r="AP280" i="24"/>
  <c r="AR280" i="24" s="1"/>
  <c r="AU280" i="24" s="1"/>
  <c r="AZ280" i="24" s="1"/>
  <c r="AD280" i="24"/>
  <c r="AF280" i="24" s="1"/>
  <c r="AI280" i="24" s="1"/>
  <c r="W280" i="24"/>
  <c r="AP279" i="24"/>
  <c r="AR279" i="24" s="1"/>
  <c r="AU279" i="24" s="1"/>
  <c r="AZ279" i="24" s="1"/>
  <c r="AD279" i="24"/>
  <c r="AF279" i="24" s="1"/>
  <c r="AI279" i="24" s="1"/>
  <c r="W279" i="24"/>
  <c r="AP278" i="24"/>
  <c r="AR278" i="24" s="1"/>
  <c r="AU278" i="24" s="1"/>
  <c r="AZ278" i="24" s="1"/>
  <c r="AD278" i="24"/>
  <c r="AF278" i="24" s="1"/>
  <c r="AI278" i="24" s="1"/>
  <c r="W278" i="24"/>
  <c r="AP277" i="24"/>
  <c r="AR277" i="24" s="1"/>
  <c r="AU277" i="24" s="1"/>
  <c r="AZ277" i="24" s="1"/>
  <c r="AD277" i="24"/>
  <c r="AF277" i="24" s="1"/>
  <c r="AI277" i="24" s="1"/>
  <c r="W277" i="24"/>
  <c r="AP276" i="24"/>
  <c r="AR276" i="24" s="1"/>
  <c r="AU276" i="24" s="1"/>
  <c r="AZ276" i="24" s="1"/>
  <c r="AD276" i="24"/>
  <c r="AF276" i="24" s="1"/>
  <c r="AI276" i="24" s="1"/>
  <c r="W276" i="24"/>
  <c r="AP275" i="24"/>
  <c r="AR275" i="24" s="1"/>
  <c r="AU275" i="24" s="1"/>
  <c r="AZ275" i="24" s="1"/>
  <c r="AD275" i="24"/>
  <c r="AF275" i="24" s="1"/>
  <c r="AI275" i="24" s="1"/>
  <c r="W275" i="24"/>
  <c r="AP274" i="24"/>
  <c r="AR274" i="24" s="1"/>
  <c r="AU274" i="24" s="1"/>
  <c r="AZ274" i="24" s="1"/>
  <c r="AD274" i="24"/>
  <c r="AF274" i="24" s="1"/>
  <c r="AI274" i="24" s="1"/>
  <c r="W274" i="24"/>
  <c r="AP273" i="24"/>
  <c r="AR273" i="24" s="1"/>
  <c r="AU273" i="24" s="1"/>
  <c r="AZ273" i="24" s="1"/>
  <c r="AF273" i="24"/>
  <c r="AI273" i="24" s="1"/>
  <c r="AD273" i="24"/>
  <c r="W273" i="24"/>
  <c r="AP272" i="24"/>
  <c r="AR272" i="24" s="1"/>
  <c r="AU272" i="24" s="1"/>
  <c r="AZ272" i="24" s="1"/>
  <c r="AD272" i="24"/>
  <c r="AF272" i="24" s="1"/>
  <c r="AI272" i="24" s="1"/>
  <c r="W272" i="24"/>
  <c r="AP271" i="24"/>
  <c r="AR271" i="24" s="1"/>
  <c r="AU271" i="24" s="1"/>
  <c r="AZ271" i="24" s="1"/>
  <c r="AD271" i="24"/>
  <c r="AF271" i="24" s="1"/>
  <c r="AI271" i="24" s="1"/>
  <c r="W271" i="24"/>
  <c r="AP270" i="24"/>
  <c r="AR270" i="24" s="1"/>
  <c r="AU270" i="24" s="1"/>
  <c r="AZ270" i="24" s="1"/>
  <c r="AD270" i="24"/>
  <c r="AF270" i="24" s="1"/>
  <c r="AI270" i="24" s="1"/>
  <c r="W270" i="24"/>
  <c r="AP269" i="24"/>
  <c r="AR269" i="24" s="1"/>
  <c r="AU269" i="24" s="1"/>
  <c r="AZ269" i="24" s="1"/>
  <c r="AD269" i="24"/>
  <c r="AF269" i="24" s="1"/>
  <c r="AI269" i="24" s="1"/>
  <c r="W269" i="24"/>
  <c r="AP268" i="24"/>
  <c r="AR268" i="24" s="1"/>
  <c r="AU268" i="24" s="1"/>
  <c r="AZ268" i="24" s="1"/>
  <c r="AD268" i="24"/>
  <c r="AF268" i="24" s="1"/>
  <c r="AI268" i="24" s="1"/>
  <c r="W268" i="24"/>
  <c r="AP267" i="24"/>
  <c r="AR267" i="24" s="1"/>
  <c r="AU267" i="24" s="1"/>
  <c r="AZ267" i="24" s="1"/>
  <c r="AD267" i="24"/>
  <c r="AF267" i="24" s="1"/>
  <c r="AI267" i="24" s="1"/>
  <c r="W267" i="24"/>
  <c r="AP266" i="24"/>
  <c r="AR266" i="24" s="1"/>
  <c r="AU266" i="24" s="1"/>
  <c r="AZ266" i="24" s="1"/>
  <c r="AD266" i="24"/>
  <c r="AF266" i="24" s="1"/>
  <c r="AI266" i="24" s="1"/>
  <c r="W266" i="24"/>
  <c r="AP265" i="24"/>
  <c r="AR265" i="24" s="1"/>
  <c r="AU265" i="24" s="1"/>
  <c r="AZ265" i="24" s="1"/>
  <c r="AD265" i="24"/>
  <c r="AF265" i="24" s="1"/>
  <c r="AI265" i="24" s="1"/>
  <c r="W265" i="24"/>
  <c r="AP264" i="24"/>
  <c r="AR264" i="24" s="1"/>
  <c r="AU264" i="24" s="1"/>
  <c r="AZ264" i="24" s="1"/>
  <c r="AD264" i="24"/>
  <c r="AF264" i="24" s="1"/>
  <c r="AI264" i="24" s="1"/>
  <c r="W264" i="24"/>
  <c r="AP263" i="24"/>
  <c r="AR263" i="24" s="1"/>
  <c r="AU263" i="24" s="1"/>
  <c r="AZ263" i="24" s="1"/>
  <c r="AD263" i="24"/>
  <c r="AF263" i="24" s="1"/>
  <c r="AI263" i="24" s="1"/>
  <c r="W263" i="24"/>
  <c r="AP262" i="24"/>
  <c r="AR262" i="24" s="1"/>
  <c r="AU262" i="24" s="1"/>
  <c r="AZ262" i="24" s="1"/>
  <c r="AD262" i="24"/>
  <c r="AF262" i="24" s="1"/>
  <c r="AI262" i="24" s="1"/>
  <c r="W262" i="24"/>
  <c r="AP261" i="24"/>
  <c r="AR261" i="24" s="1"/>
  <c r="AU261" i="24" s="1"/>
  <c r="AZ261" i="24" s="1"/>
  <c r="AD261" i="24"/>
  <c r="AF261" i="24" s="1"/>
  <c r="AI261" i="24" s="1"/>
  <c r="W261" i="24"/>
  <c r="AP260" i="24"/>
  <c r="AR260" i="24" s="1"/>
  <c r="AU260" i="24" s="1"/>
  <c r="AZ260" i="24" s="1"/>
  <c r="AD260" i="24"/>
  <c r="AF260" i="24" s="1"/>
  <c r="AI260" i="24" s="1"/>
  <c r="W260" i="24"/>
  <c r="AP259" i="24"/>
  <c r="AR259" i="24" s="1"/>
  <c r="AU259" i="24" s="1"/>
  <c r="AZ259" i="24" s="1"/>
  <c r="AD259" i="24"/>
  <c r="AF259" i="24" s="1"/>
  <c r="AI259" i="24" s="1"/>
  <c r="W259" i="24"/>
  <c r="AP258" i="24"/>
  <c r="AR258" i="24" s="1"/>
  <c r="AU258" i="24" s="1"/>
  <c r="AZ258" i="24" s="1"/>
  <c r="AD258" i="24"/>
  <c r="AF258" i="24" s="1"/>
  <c r="AI258" i="24" s="1"/>
  <c r="W258" i="24"/>
  <c r="AP257" i="24"/>
  <c r="AR257" i="24" s="1"/>
  <c r="AU257" i="24" s="1"/>
  <c r="AZ257" i="24" s="1"/>
  <c r="AD257" i="24"/>
  <c r="AF257" i="24" s="1"/>
  <c r="AI257" i="24" s="1"/>
  <c r="W257" i="24"/>
  <c r="AP256" i="24"/>
  <c r="AR256" i="24" s="1"/>
  <c r="AU256" i="24" s="1"/>
  <c r="AZ256" i="24" s="1"/>
  <c r="AD256" i="24"/>
  <c r="AF256" i="24" s="1"/>
  <c r="AI256" i="24" s="1"/>
  <c r="W256" i="24"/>
  <c r="AP255" i="24"/>
  <c r="AR255" i="24" s="1"/>
  <c r="AU255" i="24" s="1"/>
  <c r="AZ255" i="24" s="1"/>
  <c r="AD255" i="24"/>
  <c r="AF255" i="24" s="1"/>
  <c r="AI255" i="24" s="1"/>
  <c r="W255" i="24"/>
  <c r="AP254" i="24"/>
  <c r="AR254" i="24" s="1"/>
  <c r="AU254" i="24" s="1"/>
  <c r="AZ254" i="24" s="1"/>
  <c r="AD254" i="24"/>
  <c r="AF254" i="24" s="1"/>
  <c r="AI254" i="24" s="1"/>
  <c r="W254" i="24"/>
  <c r="AP253" i="24"/>
  <c r="AR253" i="24" s="1"/>
  <c r="AU253" i="24" s="1"/>
  <c r="AZ253" i="24" s="1"/>
  <c r="AD253" i="24"/>
  <c r="AF253" i="24" s="1"/>
  <c r="AI253" i="24" s="1"/>
  <c r="W253" i="24"/>
  <c r="AP252" i="24"/>
  <c r="AR252" i="24" s="1"/>
  <c r="AU252" i="24" s="1"/>
  <c r="AZ252" i="24" s="1"/>
  <c r="AD252" i="24"/>
  <c r="AF252" i="24" s="1"/>
  <c r="AI252" i="24" s="1"/>
  <c r="W252" i="24"/>
  <c r="AP251" i="24"/>
  <c r="AR251" i="24" s="1"/>
  <c r="AU251" i="24" s="1"/>
  <c r="AZ251" i="24" s="1"/>
  <c r="AD251" i="24"/>
  <c r="AF251" i="24" s="1"/>
  <c r="AI251" i="24" s="1"/>
  <c r="W251" i="24"/>
  <c r="AP250" i="24"/>
  <c r="AR250" i="24" s="1"/>
  <c r="AU250" i="24" s="1"/>
  <c r="AZ250" i="24" s="1"/>
  <c r="AD250" i="24"/>
  <c r="AF250" i="24" s="1"/>
  <c r="AI250" i="24" s="1"/>
  <c r="W250" i="24"/>
  <c r="AP249" i="24"/>
  <c r="AR249" i="24" s="1"/>
  <c r="AU249" i="24" s="1"/>
  <c r="AZ249" i="24" s="1"/>
  <c r="AD249" i="24"/>
  <c r="AF249" i="24" s="1"/>
  <c r="AI249" i="24" s="1"/>
  <c r="W249" i="24"/>
  <c r="AP248" i="24"/>
  <c r="AR248" i="24" s="1"/>
  <c r="AU248" i="24" s="1"/>
  <c r="AZ248" i="24" s="1"/>
  <c r="AD248" i="24"/>
  <c r="AF248" i="24" s="1"/>
  <c r="AI248" i="24" s="1"/>
  <c r="W248" i="24"/>
  <c r="AP247" i="24"/>
  <c r="AR247" i="24" s="1"/>
  <c r="AU247" i="24" s="1"/>
  <c r="AZ247" i="24" s="1"/>
  <c r="AD247" i="24"/>
  <c r="AF247" i="24" s="1"/>
  <c r="AI247" i="24" s="1"/>
  <c r="W247" i="24"/>
  <c r="AP246" i="24"/>
  <c r="AR246" i="24" s="1"/>
  <c r="AU246" i="24" s="1"/>
  <c r="AZ246" i="24" s="1"/>
  <c r="AD246" i="24"/>
  <c r="AF246" i="24" s="1"/>
  <c r="AI246" i="24" s="1"/>
  <c r="W246" i="24"/>
  <c r="AP245" i="24"/>
  <c r="AR245" i="24" s="1"/>
  <c r="AU245" i="24" s="1"/>
  <c r="AZ245" i="24" s="1"/>
  <c r="AD245" i="24"/>
  <c r="AF245" i="24" s="1"/>
  <c r="AI245" i="24" s="1"/>
  <c r="W245" i="24"/>
  <c r="AP244" i="24"/>
  <c r="AR244" i="24" s="1"/>
  <c r="AU244" i="24" s="1"/>
  <c r="AZ244" i="24" s="1"/>
  <c r="AD244" i="24"/>
  <c r="AF244" i="24" s="1"/>
  <c r="AI244" i="24" s="1"/>
  <c r="W244" i="24"/>
  <c r="AP243" i="24"/>
  <c r="AR243" i="24" s="1"/>
  <c r="AU243" i="24" s="1"/>
  <c r="AZ243" i="24" s="1"/>
  <c r="AD243" i="24"/>
  <c r="AF243" i="24" s="1"/>
  <c r="AI243" i="24" s="1"/>
  <c r="W243" i="24"/>
  <c r="AP242" i="24"/>
  <c r="AR242" i="24" s="1"/>
  <c r="AU242" i="24" s="1"/>
  <c r="AZ242" i="24" s="1"/>
  <c r="AD242" i="24"/>
  <c r="AF242" i="24" s="1"/>
  <c r="AI242" i="24" s="1"/>
  <c r="W242" i="24"/>
  <c r="AP241" i="24"/>
  <c r="AR241" i="24" s="1"/>
  <c r="AU241" i="24" s="1"/>
  <c r="AZ241" i="24" s="1"/>
  <c r="AD241" i="24"/>
  <c r="AF241" i="24" s="1"/>
  <c r="AI241" i="24" s="1"/>
  <c r="W241" i="24"/>
  <c r="AP240" i="24"/>
  <c r="AR240" i="24" s="1"/>
  <c r="AU240" i="24" s="1"/>
  <c r="AZ240" i="24" s="1"/>
  <c r="AD240" i="24"/>
  <c r="AF240" i="24" s="1"/>
  <c r="AI240" i="24" s="1"/>
  <c r="W240" i="24"/>
  <c r="AP239" i="24"/>
  <c r="AR239" i="24" s="1"/>
  <c r="AU239" i="24" s="1"/>
  <c r="AZ239" i="24" s="1"/>
  <c r="AD239" i="24"/>
  <c r="AF239" i="24" s="1"/>
  <c r="AI239" i="24" s="1"/>
  <c r="W239" i="24"/>
  <c r="AP238" i="24"/>
  <c r="AR238" i="24" s="1"/>
  <c r="AU238" i="24" s="1"/>
  <c r="AZ238" i="24" s="1"/>
  <c r="AD238" i="24"/>
  <c r="AF238" i="24" s="1"/>
  <c r="AI238" i="24" s="1"/>
  <c r="W238" i="24"/>
  <c r="AP237" i="24"/>
  <c r="AR237" i="24" s="1"/>
  <c r="AU237" i="24" s="1"/>
  <c r="AZ237" i="24" s="1"/>
  <c r="AD237" i="24"/>
  <c r="AF237" i="24" s="1"/>
  <c r="AI237" i="24" s="1"/>
  <c r="W237" i="24"/>
  <c r="AP236" i="24"/>
  <c r="AR236" i="24" s="1"/>
  <c r="AU236" i="24" s="1"/>
  <c r="AZ236" i="24" s="1"/>
  <c r="AD236" i="24"/>
  <c r="AF236" i="24" s="1"/>
  <c r="AI236" i="24" s="1"/>
  <c r="W236" i="24"/>
  <c r="AP235" i="24"/>
  <c r="AR235" i="24" s="1"/>
  <c r="AU235" i="24" s="1"/>
  <c r="AZ235" i="24" s="1"/>
  <c r="AD235" i="24"/>
  <c r="AF235" i="24" s="1"/>
  <c r="AI235" i="24" s="1"/>
  <c r="W235" i="24"/>
  <c r="AP234" i="24"/>
  <c r="AR234" i="24" s="1"/>
  <c r="AU234" i="24" s="1"/>
  <c r="AZ234" i="24" s="1"/>
  <c r="AD234" i="24"/>
  <c r="AF234" i="24" s="1"/>
  <c r="AI234" i="24" s="1"/>
  <c r="W234" i="24"/>
  <c r="AP233" i="24"/>
  <c r="AR233" i="24" s="1"/>
  <c r="AU233" i="24" s="1"/>
  <c r="AZ233" i="24" s="1"/>
  <c r="AD233" i="24"/>
  <c r="AF233" i="24" s="1"/>
  <c r="AI233" i="24" s="1"/>
  <c r="W233" i="24"/>
  <c r="AP232" i="24"/>
  <c r="AR232" i="24" s="1"/>
  <c r="AU232" i="24" s="1"/>
  <c r="AZ232" i="24" s="1"/>
  <c r="AD232" i="24"/>
  <c r="AF232" i="24" s="1"/>
  <c r="AI232" i="24" s="1"/>
  <c r="W232" i="24"/>
  <c r="AP231" i="24"/>
  <c r="AR231" i="24" s="1"/>
  <c r="AU231" i="24" s="1"/>
  <c r="AZ231" i="24" s="1"/>
  <c r="AD231" i="24"/>
  <c r="AF231" i="24" s="1"/>
  <c r="AI231" i="24" s="1"/>
  <c r="W231" i="24"/>
  <c r="AP230" i="24"/>
  <c r="AR230" i="24" s="1"/>
  <c r="AU230" i="24" s="1"/>
  <c r="AZ230" i="24" s="1"/>
  <c r="AD230" i="24"/>
  <c r="AF230" i="24" s="1"/>
  <c r="AI230" i="24" s="1"/>
  <c r="W230" i="24"/>
  <c r="AP229" i="24"/>
  <c r="AR229" i="24" s="1"/>
  <c r="AU229" i="24" s="1"/>
  <c r="AZ229" i="24" s="1"/>
  <c r="AD229" i="24"/>
  <c r="AF229" i="24" s="1"/>
  <c r="AI229" i="24" s="1"/>
  <c r="W229" i="24"/>
  <c r="AP228" i="24"/>
  <c r="AR228" i="24" s="1"/>
  <c r="AU228" i="24" s="1"/>
  <c r="AZ228" i="24" s="1"/>
  <c r="AD228" i="24"/>
  <c r="AF228" i="24" s="1"/>
  <c r="AI228" i="24" s="1"/>
  <c r="W228" i="24"/>
  <c r="AP227" i="24"/>
  <c r="AR227" i="24" s="1"/>
  <c r="AU227" i="24" s="1"/>
  <c r="AZ227" i="24" s="1"/>
  <c r="AD227" i="24"/>
  <c r="AF227" i="24" s="1"/>
  <c r="AI227" i="24" s="1"/>
  <c r="W227" i="24"/>
  <c r="AP226" i="24"/>
  <c r="AR226" i="24" s="1"/>
  <c r="AU226" i="24" s="1"/>
  <c r="AZ226" i="24" s="1"/>
  <c r="AD226" i="24"/>
  <c r="AF226" i="24" s="1"/>
  <c r="AI226" i="24" s="1"/>
  <c r="W226" i="24"/>
  <c r="AP225" i="24"/>
  <c r="AR225" i="24" s="1"/>
  <c r="AU225" i="24" s="1"/>
  <c r="AZ225" i="24" s="1"/>
  <c r="AD225" i="24"/>
  <c r="AF225" i="24" s="1"/>
  <c r="AI225" i="24" s="1"/>
  <c r="W225" i="24"/>
  <c r="AP224" i="24"/>
  <c r="AR224" i="24" s="1"/>
  <c r="AU224" i="24" s="1"/>
  <c r="AZ224" i="24" s="1"/>
  <c r="AD224" i="24"/>
  <c r="AF224" i="24" s="1"/>
  <c r="AI224" i="24" s="1"/>
  <c r="W224" i="24"/>
  <c r="AP223" i="24"/>
  <c r="AR223" i="24" s="1"/>
  <c r="AU223" i="24" s="1"/>
  <c r="AZ223" i="24" s="1"/>
  <c r="AD223" i="24"/>
  <c r="AF223" i="24" s="1"/>
  <c r="AI223" i="24" s="1"/>
  <c r="W223" i="24"/>
  <c r="AP222" i="24"/>
  <c r="AR222" i="24" s="1"/>
  <c r="AU222" i="24" s="1"/>
  <c r="AZ222" i="24" s="1"/>
  <c r="AD222" i="24"/>
  <c r="AF222" i="24" s="1"/>
  <c r="AI222" i="24" s="1"/>
  <c r="W222" i="24"/>
  <c r="AP221" i="24"/>
  <c r="AR221" i="24" s="1"/>
  <c r="AU221" i="24" s="1"/>
  <c r="AZ221" i="24" s="1"/>
  <c r="AD221" i="24"/>
  <c r="AF221" i="24" s="1"/>
  <c r="AI221" i="24" s="1"/>
  <c r="W221" i="24"/>
  <c r="AP220" i="24"/>
  <c r="AR220" i="24" s="1"/>
  <c r="AU220" i="24" s="1"/>
  <c r="AZ220" i="24" s="1"/>
  <c r="AD220" i="24"/>
  <c r="AF220" i="24" s="1"/>
  <c r="AI220" i="24" s="1"/>
  <c r="W220" i="24"/>
  <c r="AP219" i="24"/>
  <c r="AR219" i="24" s="1"/>
  <c r="AU219" i="24" s="1"/>
  <c r="AZ219" i="24" s="1"/>
  <c r="AD219" i="24"/>
  <c r="AF219" i="24" s="1"/>
  <c r="AI219" i="24" s="1"/>
  <c r="W219" i="24"/>
  <c r="AP218" i="24"/>
  <c r="AR218" i="24" s="1"/>
  <c r="AU218" i="24" s="1"/>
  <c r="AZ218" i="24" s="1"/>
  <c r="AD218" i="24"/>
  <c r="AF218" i="24" s="1"/>
  <c r="AI218" i="24" s="1"/>
  <c r="W218" i="24"/>
  <c r="AP217" i="24"/>
  <c r="AR217" i="24" s="1"/>
  <c r="AU217" i="24" s="1"/>
  <c r="AZ217" i="24" s="1"/>
  <c r="AD217" i="24"/>
  <c r="AF217" i="24" s="1"/>
  <c r="AI217" i="24" s="1"/>
  <c r="W217" i="24"/>
  <c r="AP216" i="24"/>
  <c r="AR216" i="24" s="1"/>
  <c r="AU216" i="24" s="1"/>
  <c r="AZ216" i="24" s="1"/>
  <c r="AD216" i="24"/>
  <c r="AF216" i="24" s="1"/>
  <c r="AI216" i="24" s="1"/>
  <c r="W216" i="24"/>
  <c r="AP215" i="24"/>
  <c r="AR215" i="24" s="1"/>
  <c r="AU215" i="24" s="1"/>
  <c r="AZ215" i="24" s="1"/>
  <c r="AD215" i="24"/>
  <c r="AF215" i="24" s="1"/>
  <c r="AI215" i="24" s="1"/>
  <c r="W215" i="24"/>
  <c r="AR214" i="24"/>
  <c r="AU214" i="24" s="1"/>
  <c r="AZ214" i="24" s="1"/>
  <c r="AP214" i="24"/>
  <c r="AD214" i="24"/>
  <c r="AF214" i="24" s="1"/>
  <c r="AI214" i="24" s="1"/>
  <c r="W214" i="24"/>
  <c r="AP213" i="24"/>
  <c r="AR213" i="24" s="1"/>
  <c r="AU213" i="24" s="1"/>
  <c r="AZ213" i="24" s="1"/>
  <c r="AD213" i="24"/>
  <c r="AF213" i="24" s="1"/>
  <c r="AI213" i="24" s="1"/>
  <c r="W213" i="24"/>
  <c r="AR212" i="24"/>
  <c r="AU212" i="24" s="1"/>
  <c r="AZ212" i="24" s="1"/>
  <c r="AP212" i="24"/>
  <c r="AD212" i="24"/>
  <c r="AF212" i="24" s="1"/>
  <c r="AI212" i="24" s="1"/>
  <c r="W212" i="24"/>
  <c r="AP211" i="24"/>
  <c r="AR211" i="24" s="1"/>
  <c r="AU211" i="24" s="1"/>
  <c r="AZ211" i="24" s="1"/>
  <c r="AD211" i="24"/>
  <c r="AF211" i="24" s="1"/>
  <c r="AI211" i="24" s="1"/>
  <c r="W211" i="24"/>
  <c r="AR210" i="24"/>
  <c r="AU210" i="24" s="1"/>
  <c r="AZ210" i="24" s="1"/>
  <c r="AP210" i="24"/>
  <c r="AD210" i="24"/>
  <c r="AF210" i="24" s="1"/>
  <c r="AI210" i="24" s="1"/>
  <c r="W210" i="24"/>
  <c r="AP209" i="24"/>
  <c r="AR209" i="24" s="1"/>
  <c r="AU209" i="24" s="1"/>
  <c r="AZ209" i="24" s="1"/>
  <c r="AD209" i="24"/>
  <c r="AF209" i="24" s="1"/>
  <c r="AI209" i="24" s="1"/>
  <c r="W209" i="24"/>
  <c r="AR208" i="24"/>
  <c r="AU208" i="24" s="1"/>
  <c r="AZ208" i="24" s="1"/>
  <c r="AP208" i="24"/>
  <c r="AD208" i="24"/>
  <c r="AF208" i="24" s="1"/>
  <c r="AI208" i="24" s="1"/>
  <c r="W208" i="24"/>
  <c r="AP207" i="24"/>
  <c r="AR207" i="24" s="1"/>
  <c r="AU207" i="24" s="1"/>
  <c r="AZ207" i="24" s="1"/>
  <c r="AD207" i="24"/>
  <c r="AF207" i="24" s="1"/>
  <c r="AI207" i="24" s="1"/>
  <c r="W207" i="24"/>
  <c r="AR206" i="24"/>
  <c r="AU206" i="24" s="1"/>
  <c r="AZ206" i="24" s="1"/>
  <c r="AP206" i="24"/>
  <c r="AD206" i="24"/>
  <c r="AF206" i="24" s="1"/>
  <c r="AI206" i="24" s="1"/>
  <c r="W206" i="24"/>
  <c r="AP205" i="24"/>
  <c r="AR205" i="24" s="1"/>
  <c r="AU205" i="24" s="1"/>
  <c r="AZ205" i="24" s="1"/>
  <c r="AD205" i="24"/>
  <c r="AF205" i="24" s="1"/>
  <c r="AI205" i="24" s="1"/>
  <c r="W205" i="24"/>
  <c r="AR204" i="24"/>
  <c r="AU204" i="24" s="1"/>
  <c r="AZ204" i="24" s="1"/>
  <c r="AP204" i="24"/>
  <c r="AD204" i="24"/>
  <c r="AF204" i="24" s="1"/>
  <c r="AI204" i="24" s="1"/>
  <c r="W204" i="24"/>
  <c r="AP203" i="24"/>
  <c r="AR203" i="24" s="1"/>
  <c r="AU203" i="24" s="1"/>
  <c r="AZ203" i="24" s="1"/>
  <c r="AD203" i="24"/>
  <c r="AF203" i="24" s="1"/>
  <c r="AI203" i="24" s="1"/>
  <c r="W203" i="24"/>
  <c r="AR202" i="24"/>
  <c r="AU202" i="24" s="1"/>
  <c r="AZ202" i="24" s="1"/>
  <c r="AP202" i="24"/>
  <c r="AD202" i="24"/>
  <c r="AF202" i="24" s="1"/>
  <c r="AI202" i="24" s="1"/>
  <c r="W202" i="24"/>
  <c r="AP201" i="24"/>
  <c r="AR201" i="24" s="1"/>
  <c r="AU201" i="24" s="1"/>
  <c r="AZ201" i="24" s="1"/>
  <c r="AD201" i="24"/>
  <c r="AF201" i="24" s="1"/>
  <c r="AI201" i="24" s="1"/>
  <c r="W201" i="24"/>
  <c r="AR200" i="24"/>
  <c r="AU200" i="24" s="1"/>
  <c r="AZ200" i="24" s="1"/>
  <c r="AP200" i="24"/>
  <c r="AD200" i="24"/>
  <c r="AF200" i="24" s="1"/>
  <c r="AI200" i="24" s="1"/>
  <c r="W200" i="24"/>
  <c r="AP199" i="24"/>
  <c r="AR199" i="24" s="1"/>
  <c r="AU199" i="24" s="1"/>
  <c r="AZ199" i="24" s="1"/>
  <c r="AD199" i="24"/>
  <c r="AF199" i="24" s="1"/>
  <c r="AI199" i="24" s="1"/>
  <c r="W199" i="24"/>
  <c r="AR198" i="24"/>
  <c r="AU198" i="24" s="1"/>
  <c r="AZ198" i="24" s="1"/>
  <c r="AP198" i="24"/>
  <c r="AD198" i="24"/>
  <c r="AF198" i="24" s="1"/>
  <c r="AI198" i="24" s="1"/>
  <c r="W198" i="24"/>
  <c r="AP197" i="24"/>
  <c r="AR197" i="24" s="1"/>
  <c r="AU197" i="24" s="1"/>
  <c r="AZ197" i="24" s="1"/>
  <c r="AD197" i="24"/>
  <c r="AF197" i="24" s="1"/>
  <c r="AI197" i="24" s="1"/>
  <c r="W197" i="24"/>
  <c r="AR196" i="24"/>
  <c r="AU196" i="24" s="1"/>
  <c r="AZ196" i="24" s="1"/>
  <c r="AP196" i="24"/>
  <c r="AD196" i="24"/>
  <c r="AF196" i="24" s="1"/>
  <c r="AI196" i="24" s="1"/>
  <c r="W196" i="24"/>
  <c r="AP195" i="24"/>
  <c r="AR195" i="24" s="1"/>
  <c r="AU195" i="24" s="1"/>
  <c r="AZ195" i="24" s="1"/>
  <c r="AD195" i="24"/>
  <c r="AF195" i="24" s="1"/>
  <c r="AI195" i="24" s="1"/>
  <c r="W195" i="24"/>
  <c r="AR194" i="24"/>
  <c r="AU194" i="24" s="1"/>
  <c r="AZ194" i="24" s="1"/>
  <c r="AP194" i="24"/>
  <c r="AD194" i="24"/>
  <c r="AF194" i="24" s="1"/>
  <c r="AI194" i="24" s="1"/>
  <c r="W194" i="24"/>
  <c r="AP193" i="24"/>
  <c r="AR193" i="24" s="1"/>
  <c r="AU193" i="24" s="1"/>
  <c r="AZ193" i="24" s="1"/>
  <c r="AD193" i="24"/>
  <c r="AF193" i="24" s="1"/>
  <c r="AI193" i="24" s="1"/>
  <c r="W193" i="24"/>
  <c r="AR192" i="24"/>
  <c r="AU192" i="24" s="1"/>
  <c r="AZ192" i="24" s="1"/>
  <c r="AP192" i="24"/>
  <c r="AD192" i="24"/>
  <c r="AF192" i="24" s="1"/>
  <c r="AI192" i="24" s="1"/>
  <c r="W192" i="24"/>
  <c r="AP191" i="24"/>
  <c r="AR191" i="24" s="1"/>
  <c r="AU191" i="24" s="1"/>
  <c r="AZ191" i="24" s="1"/>
  <c r="AD191" i="24"/>
  <c r="AF191" i="24" s="1"/>
  <c r="AI191" i="24" s="1"/>
  <c r="W191" i="24"/>
  <c r="AR190" i="24"/>
  <c r="AU190" i="24" s="1"/>
  <c r="AZ190" i="24" s="1"/>
  <c r="AP190" i="24"/>
  <c r="AD190" i="24"/>
  <c r="AF190" i="24" s="1"/>
  <c r="AI190" i="24" s="1"/>
  <c r="W190" i="24"/>
  <c r="AP189" i="24"/>
  <c r="AR189" i="24" s="1"/>
  <c r="AU189" i="24" s="1"/>
  <c r="AZ189" i="24" s="1"/>
  <c r="AD189" i="24"/>
  <c r="AF189" i="24" s="1"/>
  <c r="AI189" i="24" s="1"/>
  <c r="W189" i="24"/>
  <c r="AR188" i="24"/>
  <c r="AU188" i="24" s="1"/>
  <c r="AZ188" i="24" s="1"/>
  <c r="AP188" i="24"/>
  <c r="AD188" i="24"/>
  <c r="AF188" i="24" s="1"/>
  <c r="AI188" i="24" s="1"/>
  <c r="W188" i="24"/>
  <c r="AP187" i="24"/>
  <c r="AR187" i="24" s="1"/>
  <c r="AU187" i="24" s="1"/>
  <c r="AZ187" i="24" s="1"/>
  <c r="AD187" i="24"/>
  <c r="AF187" i="24" s="1"/>
  <c r="AI187" i="24" s="1"/>
  <c r="W187" i="24"/>
  <c r="AR186" i="24"/>
  <c r="AU186" i="24" s="1"/>
  <c r="AZ186" i="24" s="1"/>
  <c r="AP186" i="24"/>
  <c r="AD186" i="24"/>
  <c r="AF186" i="24" s="1"/>
  <c r="AI186" i="24" s="1"/>
  <c r="W186" i="24"/>
  <c r="AP185" i="24"/>
  <c r="AR185" i="24" s="1"/>
  <c r="AU185" i="24" s="1"/>
  <c r="AZ185" i="24" s="1"/>
  <c r="AD185" i="24"/>
  <c r="AF185" i="24" s="1"/>
  <c r="AI185" i="24" s="1"/>
  <c r="W185" i="24"/>
  <c r="AR184" i="24"/>
  <c r="AU184" i="24" s="1"/>
  <c r="AZ184" i="24" s="1"/>
  <c r="AP184" i="24"/>
  <c r="AD184" i="24"/>
  <c r="AF184" i="24" s="1"/>
  <c r="AI184" i="24" s="1"/>
  <c r="W184" i="24"/>
  <c r="AP183" i="24"/>
  <c r="AR183" i="24" s="1"/>
  <c r="AU183" i="24" s="1"/>
  <c r="AZ183" i="24" s="1"/>
  <c r="AD183" i="24"/>
  <c r="AF183" i="24" s="1"/>
  <c r="AI183" i="24" s="1"/>
  <c r="W183" i="24"/>
  <c r="AR182" i="24"/>
  <c r="AU182" i="24" s="1"/>
  <c r="AZ182" i="24" s="1"/>
  <c r="AP182" i="24"/>
  <c r="AD182" i="24"/>
  <c r="AF182" i="24" s="1"/>
  <c r="AI182" i="24" s="1"/>
  <c r="W182" i="24"/>
  <c r="AP181" i="24"/>
  <c r="AR181" i="24" s="1"/>
  <c r="AU181" i="24" s="1"/>
  <c r="AZ181" i="24" s="1"/>
  <c r="AD181" i="24"/>
  <c r="AF181" i="24" s="1"/>
  <c r="AI181" i="24" s="1"/>
  <c r="W181" i="24"/>
  <c r="AR180" i="24"/>
  <c r="AU180" i="24" s="1"/>
  <c r="AZ180" i="24" s="1"/>
  <c r="AP180" i="24"/>
  <c r="AD180" i="24"/>
  <c r="AF180" i="24" s="1"/>
  <c r="AI180" i="24" s="1"/>
  <c r="W180" i="24"/>
  <c r="AP179" i="24"/>
  <c r="AR179" i="24" s="1"/>
  <c r="AU179" i="24" s="1"/>
  <c r="AZ179" i="24" s="1"/>
  <c r="AD179" i="24"/>
  <c r="AF179" i="24" s="1"/>
  <c r="AI179" i="24" s="1"/>
  <c r="W179" i="24"/>
  <c r="AR178" i="24"/>
  <c r="AU178" i="24" s="1"/>
  <c r="AZ178" i="24" s="1"/>
  <c r="AP178" i="24"/>
  <c r="AD178" i="24"/>
  <c r="AF178" i="24" s="1"/>
  <c r="AI178" i="24" s="1"/>
  <c r="W178" i="24"/>
  <c r="AP177" i="24"/>
  <c r="AR177" i="24" s="1"/>
  <c r="AU177" i="24" s="1"/>
  <c r="AZ177" i="24" s="1"/>
  <c r="AD177" i="24"/>
  <c r="AF177" i="24" s="1"/>
  <c r="AI177" i="24" s="1"/>
  <c r="W177" i="24"/>
  <c r="AR176" i="24"/>
  <c r="AU176" i="24" s="1"/>
  <c r="AZ176" i="24" s="1"/>
  <c r="AP176" i="24"/>
  <c r="AD176" i="24"/>
  <c r="AF176" i="24" s="1"/>
  <c r="AI176" i="24" s="1"/>
  <c r="W176" i="24"/>
  <c r="AP175" i="24"/>
  <c r="AR175" i="24" s="1"/>
  <c r="AU175" i="24" s="1"/>
  <c r="AZ175" i="24" s="1"/>
  <c r="AD175" i="24"/>
  <c r="AF175" i="24" s="1"/>
  <c r="AI175" i="24" s="1"/>
  <c r="W175" i="24"/>
  <c r="AR174" i="24"/>
  <c r="AU174" i="24" s="1"/>
  <c r="AZ174" i="24" s="1"/>
  <c r="AP174" i="24"/>
  <c r="AD174" i="24"/>
  <c r="AF174" i="24" s="1"/>
  <c r="AI174" i="24" s="1"/>
  <c r="W174" i="24"/>
  <c r="AP173" i="24"/>
  <c r="AR173" i="24" s="1"/>
  <c r="AU173" i="24" s="1"/>
  <c r="AZ173" i="24" s="1"/>
  <c r="AD173" i="24"/>
  <c r="AF173" i="24" s="1"/>
  <c r="AI173" i="24" s="1"/>
  <c r="W173" i="24"/>
  <c r="AR172" i="24"/>
  <c r="AU172" i="24" s="1"/>
  <c r="AZ172" i="24" s="1"/>
  <c r="AP172" i="24"/>
  <c r="AD172" i="24"/>
  <c r="AF172" i="24" s="1"/>
  <c r="AI172" i="24" s="1"/>
  <c r="W172" i="24"/>
  <c r="AP171" i="24"/>
  <c r="AR171" i="24" s="1"/>
  <c r="AU171" i="24" s="1"/>
  <c r="AZ171" i="24" s="1"/>
  <c r="AD171" i="24"/>
  <c r="AF171" i="24" s="1"/>
  <c r="AI171" i="24" s="1"/>
  <c r="W171" i="24"/>
  <c r="AR170" i="24"/>
  <c r="AU170" i="24" s="1"/>
  <c r="AZ170" i="24" s="1"/>
  <c r="AP170" i="24"/>
  <c r="AD170" i="24"/>
  <c r="AF170" i="24" s="1"/>
  <c r="AI170" i="24" s="1"/>
  <c r="W170" i="24"/>
  <c r="AP169" i="24"/>
  <c r="AR169" i="24" s="1"/>
  <c r="AU169" i="24" s="1"/>
  <c r="AZ169" i="24" s="1"/>
  <c r="AD169" i="24"/>
  <c r="AF169" i="24" s="1"/>
  <c r="AI169" i="24" s="1"/>
  <c r="W169" i="24"/>
  <c r="AR168" i="24"/>
  <c r="AU168" i="24" s="1"/>
  <c r="AZ168" i="24" s="1"/>
  <c r="AP168" i="24"/>
  <c r="AD168" i="24"/>
  <c r="AF168" i="24" s="1"/>
  <c r="AI168" i="24" s="1"/>
  <c r="W168" i="24"/>
  <c r="AP167" i="24"/>
  <c r="AR167" i="24" s="1"/>
  <c r="AU167" i="24" s="1"/>
  <c r="AZ167" i="24" s="1"/>
  <c r="AD167" i="24"/>
  <c r="AF167" i="24" s="1"/>
  <c r="AI167" i="24" s="1"/>
  <c r="W167" i="24"/>
  <c r="AR166" i="24"/>
  <c r="AU166" i="24" s="1"/>
  <c r="AZ166" i="24" s="1"/>
  <c r="AP166" i="24"/>
  <c r="AD166" i="24"/>
  <c r="AF166" i="24" s="1"/>
  <c r="AI166" i="24" s="1"/>
  <c r="W166" i="24"/>
  <c r="AP165" i="24"/>
  <c r="AR165" i="24" s="1"/>
  <c r="AU165" i="24" s="1"/>
  <c r="AZ165" i="24" s="1"/>
  <c r="AD165" i="24"/>
  <c r="AF165" i="24" s="1"/>
  <c r="AI165" i="24" s="1"/>
  <c r="W165" i="24"/>
  <c r="AP164" i="24"/>
  <c r="AR164" i="24" s="1"/>
  <c r="AU164" i="24" s="1"/>
  <c r="AZ164" i="24" s="1"/>
  <c r="AD164" i="24"/>
  <c r="AF164" i="24" s="1"/>
  <c r="AI164" i="24" s="1"/>
  <c r="W164" i="24"/>
  <c r="AP163" i="24"/>
  <c r="AR163" i="24" s="1"/>
  <c r="AU163" i="24" s="1"/>
  <c r="AZ163" i="24" s="1"/>
  <c r="AD163" i="24"/>
  <c r="AF163" i="24" s="1"/>
  <c r="AI163" i="24" s="1"/>
  <c r="W163" i="24"/>
  <c r="AP162" i="24"/>
  <c r="AR162" i="24" s="1"/>
  <c r="AU162" i="24" s="1"/>
  <c r="AZ162" i="24" s="1"/>
  <c r="AD162" i="24"/>
  <c r="AF162" i="24" s="1"/>
  <c r="AI162" i="24" s="1"/>
  <c r="W162" i="24"/>
  <c r="AP161" i="24"/>
  <c r="AR161" i="24" s="1"/>
  <c r="AU161" i="24" s="1"/>
  <c r="AZ161" i="24" s="1"/>
  <c r="AD161" i="24"/>
  <c r="AF161" i="24" s="1"/>
  <c r="AI161" i="24" s="1"/>
  <c r="W161" i="24"/>
  <c r="AP160" i="24"/>
  <c r="AR160" i="24" s="1"/>
  <c r="AU160" i="24" s="1"/>
  <c r="AZ160" i="24" s="1"/>
  <c r="AD160" i="24"/>
  <c r="AF160" i="24" s="1"/>
  <c r="AI160" i="24" s="1"/>
  <c r="W160" i="24"/>
  <c r="AP159" i="24"/>
  <c r="AR159" i="24" s="1"/>
  <c r="AU159" i="24" s="1"/>
  <c r="AZ159" i="24" s="1"/>
  <c r="AD159" i="24"/>
  <c r="AF159" i="24" s="1"/>
  <c r="AI159" i="24" s="1"/>
  <c r="W159" i="24"/>
  <c r="AP158" i="24"/>
  <c r="AR158" i="24" s="1"/>
  <c r="AU158" i="24" s="1"/>
  <c r="AZ158" i="24" s="1"/>
  <c r="AD158" i="24"/>
  <c r="AF158" i="24" s="1"/>
  <c r="AI158" i="24" s="1"/>
  <c r="W158" i="24"/>
  <c r="AP157" i="24"/>
  <c r="AR157" i="24" s="1"/>
  <c r="AU157" i="24" s="1"/>
  <c r="AZ157" i="24" s="1"/>
  <c r="AD157" i="24"/>
  <c r="AF157" i="24" s="1"/>
  <c r="AI157" i="24" s="1"/>
  <c r="W157" i="24"/>
  <c r="AP156" i="24"/>
  <c r="AR156" i="24" s="1"/>
  <c r="AU156" i="24" s="1"/>
  <c r="AZ156" i="24" s="1"/>
  <c r="AD156" i="24"/>
  <c r="AF156" i="24" s="1"/>
  <c r="AI156" i="24" s="1"/>
  <c r="W156" i="24"/>
  <c r="AP155" i="24"/>
  <c r="AR155" i="24" s="1"/>
  <c r="AU155" i="24" s="1"/>
  <c r="AZ155" i="24" s="1"/>
  <c r="AD155" i="24"/>
  <c r="AF155" i="24" s="1"/>
  <c r="AI155" i="24" s="1"/>
  <c r="W155" i="24"/>
  <c r="AP154" i="24"/>
  <c r="AR154" i="24" s="1"/>
  <c r="AU154" i="24" s="1"/>
  <c r="AZ154" i="24" s="1"/>
  <c r="AD154" i="24"/>
  <c r="AF154" i="24" s="1"/>
  <c r="AI154" i="24" s="1"/>
  <c r="W154" i="24"/>
  <c r="AP153" i="24"/>
  <c r="AR153" i="24" s="1"/>
  <c r="AU153" i="24" s="1"/>
  <c r="AZ153" i="24" s="1"/>
  <c r="AD153" i="24"/>
  <c r="AF153" i="24" s="1"/>
  <c r="AI153" i="24" s="1"/>
  <c r="W153" i="24"/>
  <c r="AP152" i="24"/>
  <c r="AR152" i="24" s="1"/>
  <c r="AU152" i="24" s="1"/>
  <c r="AZ152" i="24" s="1"/>
  <c r="AD152" i="24"/>
  <c r="AF152" i="24" s="1"/>
  <c r="AI152" i="24" s="1"/>
  <c r="W152" i="24"/>
  <c r="AP151" i="24"/>
  <c r="AR151" i="24" s="1"/>
  <c r="AU151" i="24" s="1"/>
  <c r="AZ151" i="24" s="1"/>
  <c r="AD151" i="24"/>
  <c r="AF151" i="24" s="1"/>
  <c r="AI151" i="24" s="1"/>
  <c r="W151" i="24"/>
  <c r="AP150" i="24"/>
  <c r="AR150" i="24" s="1"/>
  <c r="AU150" i="24" s="1"/>
  <c r="AZ150" i="24" s="1"/>
  <c r="AD150" i="24"/>
  <c r="AF150" i="24" s="1"/>
  <c r="AI150" i="24" s="1"/>
  <c r="W150" i="24"/>
  <c r="AP149" i="24"/>
  <c r="AR149" i="24" s="1"/>
  <c r="AU149" i="24" s="1"/>
  <c r="AZ149" i="24" s="1"/>
  <c r="AD149" i="24"/>
  <c r="AF149" i="24" s="1"/>
  <c r="AI149" i="24" s="1"/>
  <c r="W149" i="24"/>
  <c r="AP148" i="24"/>
  <c r="AR148" i="24" s="1"/>
  <c r="AU148" i="24" s="1"/>
  <c r="AZ148" i="24" s="1"/>
  <c r="AD148" i="24"/>
  <c r="AF148" i="24" s="1"/>
  <c r="AI148" i="24" s="1"/>
  <c r="W148" i="24"/>
  <c r="AP147" i="24"/>
  <c r="AR147" i="24" s="1"/>
  <c r="AU147" i="24" s="1"/>
  <c r="AZ147" i="24" s="1"/>
  <c r="AD147" i="24"/>
  <c r="AF147" i="24" s="1"/>
  <c r="AI147" i="24" s="1"/>
  <c r="W147" i="24"/>
  <c r="AP146" i="24"/>
  <c r="AR146" i="24" s="1"/>
  <c r="AU146" i="24" s="1"/>
  <c r="AZ146" i="24" s="1"/>
  <c r="AD146" i="24"/>
  <c r="AF146" i="24" s="1"/>
  <c r="AI146" i="24" s="1"/>
  <c r="W146" i="24"/>
  <c r="AP145" i="24"/>
  <c r="AR145" i="24" s="1"/>
  <c r="AU145" i="24" s="1"/>
  <c r="AZ145" i="24" s="1"/>
  <c r="AD145" i="24"/>
  <c r="AF145" i="24" s="1"/>
  <c r="AI145" i="24" s="1"/>
  <c r="W145" i="24"/>
  <c r="AP144" i="24"/>
  <c r="AR144" i="24" s="1"/>
  <c r="AU144" i="24" s="1"/>
  <c r="AZ144" i="24" s="1"/>
  <c r="AD144" i="24"/>
  <c r="AF144" i="24" s="1"/>
  <c r="AI144" i="24" s="1"/>
  <c r="W144" i="24"/>
  <c r="AP143" i="24"/>
  <c r="AR143" i="24" s="1"/>
  <c r="AU143" i="24" s="1"/>
  <c r="AZ143" i="24" s="1"/>
  <c r="AD143" i="24"/>
  <c r="AF143" i="24" s="1"/>
  <c r="AI143" i="24" s="1"/>
  <c r="W143" i="24"/>
  <c r="AP142" i="24"/>
  <c r="AR142" i="24" s="1"/>
  <c r="AU142" i="24" s="1"/>
  <c r="AZ142" i="24" s="1"/>
  <c r="AD142" i="24"/>
  <c r="AF142" i="24" s="1"/>
  <c r="AI142" i="24" s="1"/>
  <c r="W142" i="24"/>
  <c r="AP141" i="24"/>
  <c r="AR141" i="24" s="1"/>
  <c r="AU141" i="24" s="1"/>
  <c r="AZ141" i="24" s="1"/>
  <c r="AD141" i="24"/>
  <c r="AF141" i="24" s="1"/>
  <c r="AI141" i="24" s="1"/>
  <c r="W141" i="24"/>
  <c r="AP140" i="24"/>
  <c r="AR140" i="24" s="1"/>
  <c r="AU140" i="24" s="1"/>
  <c r="AZ140" i="24" s="1"/>
  <c r="AD140" i="24"/>
  <c r="AF140" i="24" s="1"/>
  <c r="AI140" i="24" s="1"/>
  <c r="W140" i="24"/>
  <c r="AP139" i="24"/>
  <c r="AR139" i="24" s="1"/>
  <c r="AU139" i="24" s="1"/>
  <c r="AZ139" i="24" s="1"/>
  <c r="AD139" i="24"/>
  <c r="AF139" i="24" s="1"/>
  <c r="AI139" i="24" s="1"/>
  <c r="W139" i="24"/>
  <c r="AP138" i="24"/>
  <c r="AR138" i="24" s="1"/>
  <c r="AU138" i="24" s="1"/>
  <c r="AZ138" i="24" s="1"/>
  <c r="AD138" i="24"/>
  <c r="AF138" i="24" s="1"/>
  <c r="AI138" i="24" s="1"/>
  <c r="W138" i="24"/>
  <c r="AP137" i="24"/>
  <c r="AR137" i="24" s="1"/>
  <c r="AU137" i="24" s="1"/>
  <c r="AZ137" i="24" s="1"/>
  <c r="AD137" i="24"/>
  <c r="AF137" i="24" s="1"/>
  <c r="AI137" i="24" s="1"/>
  <c r="W137" i="24"/>
  <c r="AP136" i="24"/>
  <c r="AR136" i="24" s="1"/>
  <c r="AU136" i="24" s="1"/>
  <c r="AZ136" i="24" s="1"/>
  <c r="AD136" i="24"/>
  <c r="AF136" i="24" s="1"/>
  <c r="AI136" i="24" s="1"/>
  <c r="W136" i="24"/>
  <c r="AP135" i="24"/>
  <c r="AR135" i="24" s="1"/>
  <c r="AU135" i="24" s="1"/>
  <c r="AZ135" i="24" s="1"/>
  <c r="AD135" i="24"/>
  <c r="AF135" i="24" s="1"/>
  <c r="AI135" i="24" s="1"/>
  <c r="W135" i="24"/>
  <c r="AP134" i="24"/>
  <c r="AR134" i="24" s="1"/>
  <c r="AU134" i="24" s="1"/>
  <c r="AZ134" i="24" s="1"/>
  <c r="AD134" i="24"/>
  <c r="AF134" i="24" s="1"/>
  <c r="AI134" i="24" s="1"/>
  <c r="W134" i="24"/>
  <c r="AP133" i="24"/>
  <c r="AR133" i="24" s="1"/>
  <c r="AU133" i="24" s="1"/>
  <c r="AZ133" i="24" s="1"/>
  <c r="AD133" i="24"/>
  <c r="AF133" i="24" s="1"/>
  <c r="AI133" i="24" s="1"/>
  <c r="W133" i="24"/>
  <c r="AP132" i="24"/>
  <c r="AR132" i="24" s="1"/>
  <c r="AU132" i="24" s="1"/>
  <c r="AZ132" i="24" s="1"/>
  <c r="AD132" i="24"/>
  <c r="AF132" i="24" s="1"/>
  <c r="AI132" i="24" s="1"/>
  <c r="W132" i="24"/>
  <c r="AP131" i="24"/>
  <c r="AR131" i="24" s="1"/>
  <c r="AU131" i="24" s="1"/>
  <c r="AZ131" i="24" s="1"/>
  <c r="AD131" i="24"/>
  <c r="AF131" i="24" s="1"/>
  <c r="AI131" i="24" s="1"/>
  <c r="W131" i="24"/>
  <c r="AP130" i="24"/>
  <c r="AR130" i="24" s="1"/>
  <c r="AU130" i="24" s="1"/>
  <c r="AZ130" i="24" s="1"/>
  <c r="AD130" i="24"/>
  <c r="AF130" i="24" s="1"/>
  <c r="AI130" i="24" s="1"/>
  <c r="W130" i="24"/>
  <c r="AP129" i="24"/>
  <c r="AR129" i="24" s="1"/>
  <c r="AU129" i="24" s="1"/>
  <c r="AZ129" i="24" s="1"/>
  <c r="AD129" i="24"/>
  <c r="AF129" i="24" s="1"/>
  <c r="AI129" i="24" s="1"/>
  <c r="W129" i="24"/>
  <c r="AP128" i="24"/>
  <c r="AR128" i="24" s="1"/>
  <c r="AU128" i="24" s="1"/>
  <c r="AZ128" i="24" s="1"/>
  <c r="AD128" i="24"/>
  <c r="AF128" i="24" s="1"/>
  <c r="AI128" i="24" s="1"/>
  <c r="W128" i="24"/>
  <c r="AP127" i="24"/>
  <c r="AR127" i="24" s="1"/>
  <c r="AU127" i="24" s="1"/>
  <c r="AZ127" i="24" s="1"/>
  <c r="AD127" i="24"/>
  <c r="AF127" i="24" s="1"/>
  <c r="AI127" i="24" s="1"/>
  <c r="W127" i="24"/>
  <c r="AP126" i="24"/>
  <c r="AR126" i="24" s="1"/>
  <c r="AU126" i="24" s="1"/>
  <c r="AZ126" i="24" s="1"/>
  <c r="AD126" i="24"/>
  <c r="AF126" i="24" s="1"/>
  <c r="AI126" i="24" s="1"/>
  <c r="W126" i="24"/>
  <c r="AP125" i="24"/>
  <c r="AR125" i="24" s="1"/>
  <c r="AU125" i="24" s="1"/>
  <c r="AZ125" i="24" s="1"/>
  <c r="AD125" i="24"/>
  <c r="AF125" i="24" s="1"/>
  <c r="AI125" i="24" s="1"/>
  <c r="W125" i="24"/>
  <c r="AP124" i="24"/>
  <c r="AR124" i="24" s="1"/>
  <c r="AU124" i="24" s="1"/>
  <c r="AZ124" i="24" s="1"/>
  <c r="AD124" i="24"/>
  <c r="AF124" i="24" s="1"/>
  <c r="AI124" i="24" s="1"/>
  <c r="W124" i="24"/>
  <c r="AP123" i="24"/>
  <c r="AR123" i="24" s="1"/>
  <c r="AU123" i="24" s="1"/>
  <c r="AZ123" i="24" s="1"/>
  <c r="AD123" i="24"/>
  <c r="AF123" i="24" s="1"/>
  <c r="AI123" i="24" s="1"/>
  <c r="W123" i="24"/>
  <c r="AP122" i="24"/>
  <c r="AR122" i="24" s="1"/>
  <c r="AU122" i="24" s="1"/>
  <c r="AZ122" i="24" s="1"/>
  <c r="AD122" i="24"/>
  <c r="AF122" i="24" s="1"/>
  <c r="AI122" i="24" s="1"/>
  <c r="W122" i="24"/>
  <c r="AP121" i="24"/>
  <c r="AR121" i="24" s="1"/>
  <c r="AU121" i="24" s="1"/>
  <c r="AZ121" i="24" s="1"/>
  <c r="AD121" i="24"/>
  <c r="AF121" i="24" s="1"/>
  <c r="AI121" i="24" s="1"/>
  <c r="W121" i="24"/>
  <c r="AP120" i="24"/>
  <c r="AR120" i="24" s="1"/>
  <c r="AU120" i="24" s="1"/>
  <c r="AZ120" i="24" s="1"/>
  <c r="AD120" i="24"/>
  <c r="AF120" i="24" s="1"/>
  <c r="AI120" i="24" s="1"/>
  <c r="W120" i="24"/>
  <c r="AP119" i="24"/>
  <c r="AR119" i="24" s="1"/>
  <c r="AU119" i="24" s="1"/>
  <c r="AZ119" i="24" s="1"/>
  <c r="AD119" i="24"/>
  <c r="AF119" i="24" s="1"/>
  <c r="AI119" i="24" s="1"/>
  <c r="W119" i="24"/>
  <c r="AP118" i="24"/>
  <c r="AR118" i="24" s="1"/>
  <c r="AU118" i="24" s="1"/>
  <c r="AZ118" i="24" s="1"/>
  <c r="AD118" i="24"/>
  <c r="AF118" i="24" s="1"/>
  <c r="AI118" i="24" s="1"/>
  <c r="W118" i="24"/>
  <c r="AP117" i="24"/>
  <c r="AR117" i="24" s="1"/>
  <c r="AU117" i="24" s="1"/>
  <c r="AZ117" i="24" s="1"/>
  <c r="AD117" i="24"/>
  <c r="AF117" i="24" s="1"/>
  <c r="AI117" i="24" s="1"/>
  <c r="W117" i="24"/>
  <c r="AP116" i="24"/>
  <c r="AR116" i="24" s="1"/>
  <c r="AU116" i="24" s="1"/>
  <c r="AZ116" i="24" s="1"/>
  <c r="AD116" i="24"/>
  <c r="AF116" i="24" s="1"/>
  <c r="AI116" i="24" s="1"/>
  <c r="W116" i="24"/>
  <c r="AP115" i="24"/>
  <c r="AR115" i="24" s="1"/>
  <c r="AU115" i="24" s="1"/>
  <c r="AZ115" i="24" s="1"/>
  <c r="AD115" i="24"/>
  <c r="AF115" i="24" s="1"/>
  <c r="AI115" i="24" s="1"/>
  <c r="W115" i="24"/>
  <c r="AP114" i="24"/>
  <c r="AR114" i="24" s="1"/>
  <c r="AU114" i="24" s="1"/>
  <c r="AZ114" i="24" s="1"/>
  <c r="AD114" i="24"/>
  <c r="AF114" i="24" s="1"/>
  <c r="AI114" i="24" s="1"/>
  <c r="W114" i="24"/>
  <c r="AP113" i="24"/>
  <c r="AR113" i="24" s="1"/>
  <c r="AU113" i="24" s="1"/>
  <c r="AZ113" i="24" s="1"/>
  <c r="AD113" i="24"/>
  <c r="AF113" i="24" s="1"/>
  <c r="AI113" i="24" s="1"/>
  <c r="W113" i="24"/>
  <c r="AP112" i="24"/>
  <c r="AR112" i="24" s="1"/>
  <c r="AU112" i="24" s="1"/>
  <c r="AZ112" i="24" s="1"/>
  <c r="AD112" i="24"/>
  <c r="AF112" i="24" s="1"/>
  <c r="AI112" i="24" s="1"/>
  <c r="W112" i="24"/>
  <c r="AP111" i="24"/>
  <c r="AR111" i="24" s="1"/>
  <c r="AU111" i="24" s="1"/>
  <c r="AZ111" i="24" s="1"/>
  <c r="AD111" i="24"/>
  <c r="AF111" i="24" s="1"/>
  <c r="AI111" i="24" s="1"/>
  <c r="W111" i="24"/>
  <c r="AP110" i="24"/>
  <c r="AR110" i="24" s="1"/>
  <c r="AU110" i="24" s="1"/>
  <c r="AZ110" i="24" s="1"/>
  <c r="AD110" i="24"/>
  <c r="AF110" i="24" s="1"/>
  <c r="AI110" i="24" s="1"/>
  <c r="W110" i="24"/>
  <c r="AP109" i="24"/>
  <c r="AR109" i="24" s="1"/>
  <c r="AU109" i="24" s="1"/>
  <c r="AZ109" i="24" s="1"/>
  <c r="AD109" i="24"/>
  <c r="AF109" i="24" s="1"/>
  <c r="AI109" i="24" s="1"/>
  <c r="W109" i="24"/>
  <c r="AP108" i="24"/>
  <c r="AR108" i="24" s="1"/>
  <c r="AU108" i="24" s="1"/>
  <c r="AZ108" i="24" s="1"/>
  <c r="AD108" i="24"/>
  <c r="AF108" i="24" s="1"/>
  <c r="AI108" i="24" s="1"/>
  <c r="W108" i="24"/>
  <c r="AP107" i="24"/>
  <c r="AR107" i="24" s="1"/>
  <c r="AU107" i="24" s="1"/>
  <c r="AZ107" i="24" s="1"/>
  <c r="AD107" i="24"/>
  <c r="AF107" i="24" s="1"/>
  <c r="AI107" i="24" s="1"/>
  <c r="W107" i="24"/>
  <c r="AP106" i="24"/>
  <c r="AR106" i="24" s="1"/>
  <c r="AU106" i="24" s="1"/>
  <c r="AZ106" i="24" s="1"/>
  <c r="AD106" i="24"/>
  <c r="AF106" i="24" s="1"/>
  <c r="AI106" i="24" s="1"/>
  <c r="W106" i="24"/>
  <c r="AP105" i="24"/>
  <c r="AR105" i="24" s="1"/>
  <c r="AU105" i="24" s="1"/>
  <c r="AZ105" i="24" s="1"/>
  <c r="AD105" i="24"/>
  <c r="AF105" i="24" s="1"/>
  <c r="AI105" i="24" s="1"/>
  <c r="W105" i="24"/>
  <c r="AP104" i="24"/>
  <c r="AR104" i="24" s="1"/>
  <c r="AU104" i="24" s="1"/>
  <c r="AZ104" i="24" s="1"/>
  <c r="AD104" i="24"/>
  <c r="AF104" i="24" s="1"/>
  <c r="AI104" i="24" s="1"/>
  <c r="W104" i="24"/>
  <c r="AP103" i="24"/>
  <c r="AR103" i="24" s="1"/>
  <c r="AU103" i="24" s="1"/>
  <c r="AZ103" i="24" s="1"/>
  <c r="AD103" i="24"/>
  <c r="AF103" i="24" s="1"/>
  <c r="AI103" i="24" s="1"/>
  <c r="W103" i="24"/>
  <c r="AP102" i="24"/>
  <c r="AR102" i="24" s="1"/>
  <c r="AU102" i="24" s="1"/>
  <c r="AZ102" i="24" s="1"/>
  <c r="AD102" i="24"/>
  <c r="AF102" i="24" s="1"/>
  <c r="AI102" i="24" s="1"/>
  <c r="W102" i="24"/>
  <c r="AP101" i="24"/>
  <c r="AR101" i="24" s="1"/>
  <c r="AU101" i="24" s="1"/>
  <c r="AZ101" i="24" s="1"/>
  <c r="AD101" i="24"/>
  <c r="AF101" i="24" s="1"/>
  <c r="AI101" i="24" s="1"/>
  <c r="W101" i="24"/>
  <c r="AP100" i="24"/>
  <c r="AR100" i="24" s="1"/>
  <c r="AU100" i="24" s="1"/>
  <c r="AZ100" i="24" s="1"/>
  <c r="AD100" i="24"/>
  <c r="AF100" i="24" s="1"/>
  <c r="AI100" i="24" s="1"/>
  <c r="W100" i="24"/>
  <c r="AP99" i="24"/>
  <c r="AR99" i="24" s="1"/>
  <c r="AU99" i="24" s="1"/>
  <c r="AZ99" i="24" s="1"/>
  <c r="AD99" i="24"/>
  <c r="AF99" i="24" s="1"/>
  <c r="AI99" i="24" s="1"/>
  <c r="W99" i="24"/>
  <c r="AP98" i="24"/>
  <c r="AR98" i="24" s="1"/>
  <c r="AU98" i="24" s="1"/>
  <c r="AZ98" i="24" s="1"/>
  <c r="AD98" i="24"/>
  <c r="AF98" i="24" s="1"/>
  <c r="AI98" i="24" s="1"/>
  <c r="W98" i="24"/>
  <c r="AP97" i="24"/>
  <c r="AR97" i="24" s="1"/>
  <c r="AU97" i="24" s="1"/>
  <c r="AZ97" i="24" s="1"/>
  <c r="AD97" i="24"/>
  <c r="AF97" i="24" s="1"/>
  <c r="AI97" i="24" s="1"/>
  <c r="W97" i="24"/>
  <c r="AP96" i="24"/>
  <c r="AR96" i="24" s="1"/>
  <c r="AU96" i="24" s="1"/>
  <c r="AZ96" i="24" s="1"/>
  <c r="AD96" i="24"/>
  <c r="AF96" i="24" s="1"/>
  <c r="AI96" i="24" s="1"/>
  <c r="W96" i="24"/>
  <c r="AP95" i="24"/>
  <c r="AR95" i="24" s="1"/>
  <c r="AU95" i="24" s="1"/>
  <c r="AZ95" i="24" s="1"/>
  <c r="AD95" i="24"/>
  <c r="AF95" i="24" s="1"/>
  <c r="AI95" i="24" s="1"/>
  <c r="W95" i="24"/>
  <c r="AP94" i="24"/>
  <c r="AR94" i="24" s="1"/>
  <c r="AU94" i="24" s="1"/>
  <c r="AZ94" i="24" s="1"/>
  <c r="AD94" i="24"/>
  <c r="AF94" i="24" s="1"/>
  <c r="AI94" i="24" s="1"/>
  <c r="W94" i="24"/>
  <c r="AP93" i="24"/>
  <c r="AR93" i="24" s="1"/>
  <c r="AU93" i="24" s="1"/>
  <c r="AZ93" i="24" s="1"/>
  <c r="AD93" i="24"/>
  <c r="AF93" i="24" s="1"/>
  <c r="AI93" i="24" s="1"/>
  <c r="W93" i="24"/>
  <c r="AP92" i="24"/>
  <c r="AR92" i="24" s="1"/>
  <c r="AU92" i="24" s="1"/>
  <c r="AZ92" i="24" s="1"/>
  <c r="AD92" i="24"/>
  <c r="AF92" i="24" s="1"/>
  <c r="AI92" i="24" s="1"/>
  <c r="W92" i="24"/>
  <c r="AR91" i="24"/>
  <c r="AU91" i="24" s="1"/>
  <c r="AZ91" i="24" s="1"/>
  <c r="AP91" i="24"/>
  <c r="AD91" i="24"/>
  <c r="AF91" i="24" s="1"/>
  <c r="AI91" i="24" s="1"/>
  <c r="W91" i="24"/>
  <c r="AP90" i="24"/>
  <c r="AR90" i="24" s="1"/>
  <c r="AU90" i="24" s="1"/>
  <c r="AZ90" i="24" s="1"/>
  <c r="AD90" i="24"/>
  <c r="AF90" i="24" s="1"/>
  <c r="AI90" i="24" s="1"/>
  <c r="W90" i="24"/>
  <c r="AP89" i="24"/>
  <c r="AR89" i="24" s="1"/>
  <c r="AU89" i="24" s="1"/>
  <c r="AZ89" i="24" s="1"/>
  <c r="AD89" i="24"/>
  <c r="AF89" i="24" s="1"/>
  <c r="AI89" i="24" s="1"/>
  <c r="W89" i="24"/>
  <c r="AP88" i="24"/>
  <c r="AR88" i="24" s="1"/>
  <c r="AU88" i="24" s="1"/>
  <c r="AZ88" i="24" s="1"/>
  <c r="AD88" i="24"/>
  <c r="AF88" i="24" s="1"/>
  <c r="AI88" i="24" s="1"/>
  <c r="W88" i="24"/>
  <c r="AP87" i="24"/>
  <c r="AR87" i="24" s="1"/>
  <c r="AU87" i="24" s="1"/>
  <c r="AZ87" i="24" s="1"/>
  <c r="AD87" i="24"/>
  <c r="AF87" i="24" s="1"/>
  <c r="AI87" i="24" s="1"/>
  <c r="W87" i="24"/>
  <c r="AP86" i="24"/>
  <c r="AR86" i="24" s="1"/>
  <c r="AU86" i="24" s="1"/>
  <c r="AZ86" i="24" s="1"/>
  <c r="AD86" i="24"/>
  <c r="AF86" i="24" s="1"/>
  <c r="AI86" i="24" s="1"/>
  <c r="W86" i="24"/>
  <c r="AP85" i="24"/>
  <c r="AR85" i="24" s="1"/>
  <c r="AU85" i="24" s="1"/>
  <c r="AZ85" i="24" s="1"/>
  <c r="AD85" i="24"/>
  <c r="AF85" i="24" s="1"/>
  <c r="AI85" i="24" s="1"/>
  <c r="W85" i="24"/>
  <c r="AR84" i="24"/>
  <c r="AU84" i="24" s="1"/>
  <c r="AZ84" i="24" s="1"/>
  <c r="AD84" i="24"/>
  <c r="AF84" i="24" s="1"/>
  <c r="AI84" i="24" s="1"/>
  <c r="W84" i="24"/>
  <c r="S84" i="24"/>
  <c r="AR83" i="24"/>
  <c r="AU83" i="24" s="1"/>
  <c r="AZ83" i="24" s="1"/>
  <c r="AD83" i="24"/>
  <c r="AF83" i="24" s="1"/>
  <c r="AI83" i="24" s="1"/>
  <c r="W83" i="24"/>
  <c r="S83" i="24"/>
  <c r="AR82" i="24"/>
  <c r="AU82" i="24" s="1"/>
  <c r="AZ82" i="24" s="1"/>
  <c r="AD82" i="24"/>
  <c r="AF82" i="24" s="1"/>
  <c r="AI82" i="24" s="1"/>
  <c r="W82" i="24"/>
  <c r="S82" i="24"/>
  <c r="AR81" i="24"/>
  <c r="AU81" i="24" s="1"/>
  <c r="AZ81" i="24" s="1"/>
  <c r="AD81" i="24"/>
  <c r="AF81" i="24" s="1"/>
  <c r="AI81" i="24" s="1"/>
  <c r="W81" i="24"/>
  <c r="S81" i="24"/>
  <c r="AR80" i="24"/>
  <c r="AU80" i="24" s="1"/>
  <c r="AZ80" i="24" s="1"/>
  <c r="AD80" i="24"/>
  <c r="AF80" i="24" s="1"/>
  <c r="AI80" i="24" s="1"/>
  <c r="W80" i="24"/>
  <c r="S80" i="24"/>
  <c r="AR79" i="24"/>
  <c r="AU79" i="24" s="1"/>
  <c r="AZ79" i="24" s="1"/>
  <c r="AD79" i="24"/>
  <c r="AF79" i="24" s="1"/>
  <c r="AI79" i="24" s="1"/>
  <c r="W79" i="24"/>
  <c r="S79" i="24"/>
  <c r="AR78" i="24"/>
  <c r="AU78" i="24" s="1"/>
  <c r="AZ78" i="24" s="1"/>
  <c r="AD78" i="24"/>
  <c r="AF78" i="24" s="1"/>
  <c r="AI78" i="24" s="1"/>
  <c r="W78" i="24"/>
  <c r="S78" i="24"/>
  <c r="AR77" i="24"/>
  <c r="AU77" i="24" s="1"/>
  <c r="AZ77" i="24" s="1"/>
  <c r="AD77" i="24"/>
  <c r="AF77" i="24" s="1"/>
  <c r="AI77" i="24" s="1"/>
  <c r="W77" i="24"/>
  <c r="S77" i="24"/>
  <c r="AR76" i="24"/>
  <c r="AU76" i="24" s="1"/>
  <c r="AZ76" i="24" s="1"/>
  <c r="AD76" i="24"/>
  <c r="AF76" i="24" s="1"/>
  <c r="AI76" i="24" s="1"/>
  <c r="W76" i="24"/>
  <c r="S76" i="24"/>
  <c r="AR75" i="24"/>
  <c r="AU75" i="24" s="1"/>
  <c r="AZ75" i="24" s="1"/>
  <c r="AD75" i="24"/>
  <c r="AF75" i="24" s="1"/>
  <c r="AI75" i="24" s="1"/>
  <c r="W75" i="24"/>
  <c r="S75" i="24"/>
  <c r="AR74" i="24"/>
  <c r="AU74" i="24" s="1"/>
  <c r="AZ74" i="24" s="1"/>
  <c r="AD74" i="24"/>
  <c r="AF74" i="24" s="1"/>
  <c r="AI74" i="24" s="1"/>
  <c r="W74" i="24"/>
  <c r="S74" i="24"/>
  <c r="AR73" i="24"/>
  <c r="AU73" i="24" s="1"/>
  <c r="AZ73" i="24" s="1"/>
  <c r="AD73" i="24"/>
  <c r="AF73" i="24" s="1"/>
  <c r="AI73" i="24" s="1"/>
  <c r="W73" i="24"/>
  <c r="S73" i="24"/>
  <c r="AR72" i="24"/>
  <c r="AU72" i="24" s="1"/>
  <c r="AZ72" i="24" s="1"/>
  <c r="AD72" i="24"/>
  <c r="AF72" i="24" s="1"/>
  <c r="AI72" i="24" s="1"/>
  <c r="W72" i="24"/>
  <c r="S72" i="24"/>
  <c r="AR71" i="24"/>
  <c r="AU71" i="24" s="1"/>
  <c r="AZ71" i="24" s="1"/>
  <c r="AD71" i="24"/>
  <c r="AF71" i="24" s="1"/>
  <c r="AI71" i="24" s="1"/>
  <c r="W71" i="24"/>
  <c r="S71" i="24"/>
  <c r="AR70" i="24"/>
  <c r="AU70" i="24" s="1"/>
  <c r="AZ70" i="24" s="1"/>
  <c r="AD70" i="24"/>
  <c r="AF70" i="24" s="1"/>
  <c r="AI70" i="24" s="1"/>
  <c r="W70" i="24"/>
  <c r="S70" i="24"/>
  <c r="AR69" i="24"/>
  <c r="AU69" i="24" s="1"/>
  <c r="AZ69" i="24" s="1"/>
  <c r="AD69" i="24"/>
  <c r="AF69" i="24" s="1"/>
  <c r="AI69" i="24" s="1"/>
  <c r="W69" i="24"/>
  <c r="S69" i="24"/>
  <c r="AR68" i="24"/>
  <c r="AU68" i="24" s="1"/>
  <c r="AZ68" i="24" s="1"/>
  <c r="AD68" i="24"/>
  <c r="AF68" i="24" s="1"/>
  <c r="AI68" i="24" s="1"/>
  <c r="W68" i="24"/>
  <c r="S68" i="24"/>
  <c r="AR67" i="24"/>
  <c r="AU67" i="24" s="1"/>
  <c r="AZ67" i="24" s="1"/>
  <c r="AD67" i="24"/>
  <c r="AF67" i="24" s="1"/>
  <c r="AI67" i="24" s="1"/>
  <c r="W67" i="24"/>
  <c r="S67" i="24"/>
  <c r="AR66" i="24"/>
  <c r="AU66" i="24" s="1"/>
  <c r="AZ66" i="24" s="1"/>
  <c r="AD66" i="24"/>
  <c r="AF66" i="24" s="1"/>
  <c r="AI66" i="24" s="1"/>
  <c r="W66" i="24"/>
  <c r="S66" i="24"/>
  <c r="AR65" i="24"/>
  <c r="AU65" i="24" s="1"/>
  <c r="AZ65" i="24" s="1"/>
  <c r="AD65" i="24"/>
  <c r="AF65" i="24" s="1"/>
  <c r="AI65" i="24" s="1"/>
  <c r="W65" i="24"/>
  <c r="S65" i="24"/>
  <c r="AR64" i="24"/>
  <c r="AU64" i="24" s="1"/>
  <c r="AZ64" i="24" s="1"/>
  <c r="AD64" i="24"/>
  <c r="AF64" i="24" s="1"/>
  <c r="AI64" i="24" s="1"/>
  <c r="W64" i="24"/>
  <c r="S64" i="24"/>
  <c r="AR63" i="24"/>
  <c r="AU63" i="24" s="1"/>
  <c r="AZ63" i="24" s="1"/>
  <c r="AD63" i="24"/>
  <c r="AF63" i="24" s="1"/>
  <c r="AI63" i="24" s="1"/>
  <c r="W63" i="24"/>
  <c r="S63" i="24"/>
  <c r="AR62" i="24"/>
  <c r="AU62" i="24" s="1"/>
  <c r="AZ62" i="24" s="1"/>
  <c r="AD62" i="24"/>
  <c r="AF62" i="24" s="1"/>
  <c r="AI62" i="24" s="1"/>
  <c r="W62" i="24"/>
  <c r="S62" i="24"/>
  <c r="S64" i="27" s="1"/>
  <c r="AA64" i="27" s="1"/>
  <c r="AR61" i="24"/>
  <c r="AU61" i="24" s="1"/>
  <c r="AZ61" i="24" s="1"/>
  <c r="AD61" i="24"/>
  <c r="AF61" i="24" s="1"/>
  <c r="AI61" i="24" s="1"/>
  <c r="W61" i="24"/>
  <c r="S61" i="24"/>
  <c r="AR60" i="24"/>
  <c r="AU60" i="24" s="1"/>
  <c r="AZ60" i="24" s="1"/>
  <c r="AD60" i="24"/>
  <c r="AF60" i="24" s="1"/>
  <c r="AI60" i="24" s="1"/>
  <c r="W60" i="24"/>
  <c r="S60" i="24"/>
  <c r="AR59" i="24"/>
  <c r="AU59" i="24" s="1"/>
  <c r="AZ59" i="24" s="1"/>
  <c r="AD59" i="24"/>
  <c r="AF59" i="24" s="1"/>
  <c r="AI59" i="24" s="1"/>
  <c r="W59" i="24"/>
  <c r="S59" i="24"/>
  <c r="AR58" i="24"/>
  <c r="AU58" i="24" s="1"/>
  <c r="AZ58" i="24" s="1"/>
  <c r="AD58" i="24"/>
  <c r="AF58" i="24" s="1"/>
  <c r="AI58" i="24" s="1"/>
  <c r="W58" i="24"/>
  <c r="S58" i="24"/>
  <c r="AR57" i="24"/>
  <c r="AU57" i="24" s="1"/>
  <c r="AZ57" i="24" s="1"/>
  <c r="AD57" i="24"/>
  <c r="AF57" i="24" s="1"/>
  <c r="AI57" i="24" s="1"/>
  <c r="W57" i="24"/>
  <c r="S57" i="24"/>
  <c r="AR56" i="24"/>
  <c r="AU56" i="24" s="1"/>
  <c r="AZ56" i="24" s="1"/>
  <c r="AD56" i="24"/>
  <c r="AF56" i="24" s="1"/>
  <c r="AI56" i="24" s="1"/>
  <c r="W56" i="24"/>
  <c r="S56" i="24"/>
  <c r="AR55" i="24"/>
  <c r="AU55" i="24" s="1"/>
  <c r="AZ55" i="24" s="1"/>
  <c r="AD55" i="24"/>
  <c r="AF55" i="24" s="1"/>
  <c r="AI55" i="24" s="1"/>
  <c r="W55" i="24"/>
  <c r="S55" i="24"/>
  <c r="AR54" i="24"/>
  <c r="AU54" i="24" s="1"/>
  <c r="AZ54" i="24" s="1"/>
  <c r="AD54" i="24"/>
  <c r="AF54" i="24" s="1"/>
  <c r="AI54" i="24" s="1"/>
  <c r="W54" i="24"/>
  <c r="S54" i="24"/>
  <c r="AR53" i="24"/>
  <c r="AU53" i="24" s="1"/>
  <c r="AZ53" i="24" s="1"/>
  <c r="AD53" i="24"/>
  <c r="AF53" i="24" s="1"/>
  <c r="AI53" i="24" s="1"/>
  <c r="W53" i="24"/>
  <c r="S53" i="24"/>
  <c r="AR52" i="24"/>
  <c r="AU52" i="24" s="1"/>
  <c r="AZ52" i="24" s="1"/>
  <c r="AD52" i="24"/>
  <c r="AF52" i="24" s="1"/>
  <c r="AI52" i="24" s="1"/>
  <c r="W52" i="24"/>
  <c r="S52" i="24"/>
  <c r="AR51" i="24"/>
  <c r="AU51" i="24" s="1"/>
  <c r="AZ51" i="24" s="1"/>
  <c r="AD51" i="24"/>
  <c r="AF51" i="24" s="1"/>
  <c r="AI51" i="24" s="1"/>
  <c r="W51" i="24"/>
  <c r="S51" i="24"/>
  <c r="AR50" i="24"/>
  <c r="AU50" i="24" s="1"/>
  <c r="AZ50" i="24" s="1"/>
  <c r="AD50" i="24"/>
  <c r="AF50" i="24" s="1"/>
  <c r="AI50" i="24" s="1"/>
  <c r="W50" i="24"/>
  <c r="S50" i="24"/>
  <c r="AR49" i="24"/>
  <c r="AU49" i="24" s="1"/>
  <c r="AZ49" i="24" s="1"/>
  <c r="AD49" i="24"/>
  <c r="AF49" i="24" s="1"/>
  <c r="AI49" i="24" s="1"/>
  <c r="W49" i="24"/>
  <c r="S49" i="24"/>
  <c r="AR48" i="24"/>
  <c r="AU48" i="24" s="1"/>
  <c r="AZ48" i="24" s="1"/>
  <c r="AD48" i="24"/>
  <c r="AF48" i="24" s="1"/>
  <c r="AI48" i="24" s="1"/>
  <c r="W48" i="24"/>
  <c r="S48" i="24"/>
  <c r="AR47" i="24"/>
  <c r="AU47" i="24" s="1"/>
  <c r="AZ47" i="24" s="1"/>
  <c r="AD47" i="24"/>
  <c r="AF47" i="24" s="1"/>
  <c r="AI47" i="24" s="1"/>
  <c r="W47" i="24"/>
  <c r="S47" i="24"/>
  <c r="AR46" i="24"/>
  <c r="AU46" i="24" s="1"/>
  <c r="AZ46" i="24" s="1"/>
  <c r="AD46" i="24"/>
  <c r="AF46" i="24" s="1"/>
  <c r="AI46" i="24" s="1"/>
  <c r="W46" i="24"/>
  <c r="S46" i="24"/>
  <c r="AR45" i="24"/>
  <c r="AU45" i="24" s="1"/>
  <c r="AZ45" i="24" s="1"/>
  <c r="AD45" i="24"/>
  <c r="AF45" i="24" s="1"/>
  <c r="AI45" i="24" s="1"/>
  <c r="W45" i="24"/>
  <c r="S45" i="24"/>
  <c r="AR44" i="24"/>
  <c r="AU44" i="24" s="1"/>
  <c r="AZ44" i="24" s="1"/>
  <c r="AD44" i="24"/>
  <c r="AF44" i="24" s="1"/>
  <c r="AI44" i="24" s="1"/>
  <c r="W44" i="24"/>
  <c r="S44" i="24"/>
  <c r="AR43" i="24"/>
  <c r="AU43" i="24" s="1"/>
  <c r="AZ43" i="24" s="1"/>
  <c r="AD43" i="24"/>
  <c r="AF43" i="24" s="1"/>
  <c r="AI43" i="24" s="1"/>
  <c r="W43" i="24"/>
  <c r="S43" i="24"/>
  <c r="AR42" i="24"/>
  <c r="AU42" i="24" s="1"/>
  <c r="AZ42" i="24" s="1"/>
  <c r="AD42" i="24"/>
  <c r="AF42" i="24" s="1"/>
  <c r="AI42" i="24" s="1"/>
  <c r="W42" i="24"/>
  <c r="S42" i="24"/>
  <c r="AR41" i="24"/>
  <c r="AU41" i="24" s="1"/>
  <c r="AZ41" i="24" s="1"/>
  <c r="AD41" i="24"/>
  <c r="AF41" i="24" s="1"/>
  <c r="AI41" i="24" s="1"/>
  <c r="W41" i="24"/>
  <c r="S41" i="24"/>
  <c r="AR40" i="24"/>
  <c r="AU40" i="24" s="1"/>
  <c r="AZ40" i="24" s="1"/>
  <c r="AD40" i="24"/>
  <c r="AF40" i="24" s="1"/>
  <c r="AI40" i="24" s="1"/>
  <c r="W40" i="24"/>
  <c r="S40" i="24"/>
  <c r="AR39" i="24"/>
  <c r="AU39" i="24" s="1"/>
  <c r="AZ39" i="24" s="1"/>
  <c r="AD39" i="24"/>
  <c r="AF39" i="24" s="1"/>
  <c r="AI39" i="24" s="1"/>
  <c r="W39" i="24"/>
  <c r="S39" i="24"/>
  <c r="AR38" i="24"/>
  <c r="AU38" i="24" s="1"/>
  <c r="AZ38" i="24" s="1"/>
  <c r="AD38" i="24"/>
  <c r="AF38" i="24" s="1"/>
  <c r="AI38" i="24" s="1"/>
  <c r="W38" i="24"/>
  <c r="S38" i="24"/>
  <c r="AR37" i="24"/>
  <c r="AU37" i="24" s="1"/>
  <c r="AZ37" i="24" s="1"/>
  <c r="AD37" i="24"/>
  <c r="AF37" i="24" s="1"/>
  <c r="AI37" i="24" s="1"/>
  <c r="W37" i="24"/>
  <c r="S37" i="24"/>
  <c r="AR36" i="24"/>
  <c r="AU36" i="24" s="1"/>
  <c r="AZ36" i="24" s="1"/>
  <c r="AD36" i="24"/>
  <c r="AF36" i="24" s="1"/>
  <c r="AI36" i="24" s="1"/>
  <c r="W36" i="24"/>
  <c r="S36" i="24"/>
  <c r="AR35" i="24"/>
  <c r="AU35" i="24" s="1"/>
  <c r="AZ35" i="24" s="1"/>
  <c r="AD35" i="24"/>
  <c r="AF35" i="24" s="1"/>
  <c r="AI35" i="24" s="1"/>
  <c r="W35" i="24"/>
  <c r="S35" i="24"/>
  <c r="AR34" i="24"/>
  <c r="AU34" i="24" s="1"/>
  <c r="AZ34" i="24" s="1"/>
  <c r="AD34" i="24"/>
  <c r="AF34" i="24" s="1"/>
  <c r="AI34" i="24" s="1"/>
  <c r="W34" i="24"/>
  <c r="S34" i="24"/>
  <c r="AR33" i="24"/>
  <c r="AU33" i="24" s="1"/>
  <c r="AZ33" i="24" s="1"/>
  <c r="AD33" i="24"/>
  <c r="AF33" i="24" s="1"/>
  <c r="AI33" i="24" s="1"/>
  <c r="W33" i="24"/>
  <c r="S33" i="24"/>
  <c r="AR32" i="24"/>
  <c r="AU32" i="24" s="1"/>
  <c r="AZ32" i="24" s="1"/>
  <c r="AD32" i="24"/>
  <c r="AF32" i="24" s="1"/>
  <c r="AI32" i="24" s="1"/>
  <c r="W32" i="24"/>
  <c r="S32" i="24"/>
  <c r="AR31" i="24"/>
  <c r="AU31" i="24" s="1"/>
  <c r="AZ31" i="24" s="1"/>
  <c r="AD31" i="24"/>
  <c r="AF31" i="24" s="1"/>
  <c r="AI31" i="24" s="1"/>
  <c r="W31" i="24"/>
  <c r="S31" i="24"/>
  <c r="AR30" i="24"/>
  <c r="AU30" i="24" s="1"/>
  <c r="AZ30" i="24" s="1"/>
  <c r="AD30" i="24"/>
  <c r="AF30" i="24" s="1"/>
  <c r="AI30" i="24" s="1"/>
  <c r="W30" i="24"/>
  <c r="S30" i="24"/>
  <c r="AR29" i="24"/>
  <c r="AU29" i="24" s="1"/>
  <c r="AZ29" i="24" s="1"/>
  <c r="AD29" i="24"/>
  <c r="AF29" i="24" s="1"/>
  <c r="AI29" i="24" s="1"/>
  <c r="W29" i="24"/>
  <c r="S29" i="24"/>
  <c r="AR28" i="24"/>
  <c r="AU28" i="24" s="1"/>
  <c r="AZ28" i="24" s="1"/>
  <c r="AD28" i="24"/>
  <c r="AF28" i="24" s="1"/>
  <c r="AI28" i="24" s="1"/>
  <c r="W28" i="24"/>
  <c r="S28" i="24"/>
  <c r="AR27" i="24"/>
  <c r="AU27" i="24" s="1"/>
  <c r="AZ27" i="24" s="1"/>
  <c r="AD27" i="24"/>
  <c r="AF27" i="24" s="1"/>
  <c r="AI27" i="24" s="1"/>
  <c r="W27" i="24"/>
  <c r="S27" i="24"/>
  <c r="AR26" i="24"/>
  <c r="AU26" i="24" s="1"/>
  <c r="AZ26" i="24" s="1"/>
  <c r="AD26" i="24"/>
  <c r="AF26" i="24" s="1"/>
  <c r="AI26" i="24" s="1"/>
  <c r="W26" i="24"/>
  <c r="S26" i="24"/>
  <c r="AR25" i="24"/>
  <c r="AU25" i="24" s="1"/>
  <c r="AZ25" i="24" s="1"/>
  <c r="AD25" i="24"/>
  <c r="AF25" i="24" s="1"/>
  <c r="AI25" i="24" s="1"/>
  <c r="W25" i="24"/>
  <c r="S25" i="24"/>
  <c r="AR24" i="24"/>
  <c r="AU24" i="24" s="1"/>
  <c r="AZ24" i="24" s="1"/>
  <c r="AD24" i="24"/>
  <c r="AF24" i="24" s="1"/>
  <c r="AI24" i="24" s="1"/>
  <c r="W24" i="24"/>
  <c r="S24" i="24"/>
  <c r="AR23" i="24"/>
  <c r="AU23" i="24" s="1"/>
  <c r="AZ23" i="24" s="1"/>
  <c r="AD23" i="24"/>
  <c r="AF23" i="24" s="1"/>
  <c r="AI23" i="24" s="1"/>
  <c r="W23" i="24"/>
  <c r="S23" i="24"/>
  <c r="AR22" i="24"/>
  <c r="AU22" i="24" s="1"/>
  <c r="AZ22" i="24" s="1"/>
  <c r="AD22" i="24"/>
  <c r="AF22" i="24" s="1"/>
  <c r="AI22" i="24" s="1"/>
  <c r="W22" i="24"/>
  <c r="S22" i="24"/>
  <c r="AF21" i="24"/>
  <c r="BA21" i="24" s="1"/>
  <c r="W21" i="24"/>
  <c r="S21" i="24"/>
  <c r="AF20" i="24"/>
  <c r="BA20" i="24" s="1"/>
  <c r="W20" i="24"/>
  <c r="S20" i="24"/>
  <c r="AR19" i="24"/>
  <c r="AU19" i="24" s="1"/>
  <c r="AZ19" i="24" s="1"/>
  <c r="AD19" i="24"/>
  <c r="AF19" i="24" s="1"/>
  <c r="AI19" i="24" s="1"/>
  <c r="W19" i="24"/>
  <c r="S19" i="24"/>
  <c r="AR18" i="24"/>
  <c r="AU18" i="24" s="1"/>
  <c r="AZ18" i="24" s="1"/>
  <c r="AD18" i="24"/>
  <c r="AF18" i="24" s="1"/>
  <c r="AI18" i="24" s="1"/>
  <c r="W18" i="24"/>
  <c r="S18" i="24"/>
  <c r="AR17" i="24"/>
  <c r="AU17" i="24" s="1"/>
  <c r="AZ17" i="24" s="1"/>
  <c r="AD17" i="24"/>
  <c r="AF17" i="24" s="1"/>
  <c r="AI17" i="24" s="1"/>
  <c r="W17" i="24"/>
  <c r="S17" i="24"/>
  <c r="AR16" i="24"/>
  <c r="AU16" i="24" s="1"/>
  <c r="AZ16" i="24" s="1"/>
  <c r="AD16" i="24"/>
  <c r="AF16" i="24" s="1"/>
  <c r="AI16" i="24" s="1"/>
  <c r="W16" i="24"/>
  <c r="S16" i="24"/>
  <c r="AR15" i="24"/>
  <c r="AU15" i="24" s="1"/>
  <c r="AZ15" i="24" s="1"/>
  <c r="AD15" i="24"/>
  <c r="AF15" i="24" s="1"/>
  <c r="AI15" i="24" s="1"/>
  <c r="W15" i="24"/>
  <c r="S15" i="24"/>
  <c r="AR14" i="24"/>
  <c r="AU14" i="24" s="1"/>
  <c r="AZ14" i="24" s="1"/>
  <c r="AD14" i="24"/>
  <c r="AF14" i="24" s="1"/>
  <c r="AI14" i="24" s="1"/>
  <c r="W14" i="24"/>
  <c r="S14" i="24"/>
  <c r="AR13" i="24"/>
  <c r="AU13" i="24" s="1"/>
  <c r="AZ13" i="24" s="1"/>
  <c r="AD13" i="24"/>
  <c r="AF13" i="24" s="1"/>
  <c r="AI13" i="24" s="1"/>
  <c r="W13" i="24"/>
  <c r="S13" i="24"/>
  <c r="AR12" i="24"/>
  <c r="AU12" i="24" s="1"/>
  <c r="AZ12" i="24" s="1"/>
  <c r="AD12" i="24"/>
  <c r="AF12" i="24" s="1"/>
  <c r="AI12" i="24" s="1"/>
  <c r="W12" i="24"/>
  <c r="S12" i="24"/>
  <c r="AR11" i="24"/>
  <c r="AU11" i="24" s="1"/>
  <c r="AZ11" i="24" s="1"/>
  <c r="AD11" i="24"/>
  <c r="AF11" i="24" s="1"/>
  <c r="AI11" i="24" s="1"/>
  <c r="W11" i="24"/>
  <c r="S11" i="24"/>
  <c r="AR10" i="24"/>
  <c r="AU10" i="24" s="1"/>
  <c r="AZ10" i="24" s="1"/>
  <c r="AD10" i="24"/>
  <c r="AF10" i="24" s="1"/>
  <c r="AI10" i="24" s="1"/>
  <c r="W10" i="24"/>
  <c r="S10" i="24"/>
  <c r="AR9" i="24"/>
  <c r="AU9" i="24" s="1"/>
  <c r="AZ9" i="24" s="1"/>
  <c r="AD9" i="24"/>
  <c r="AF9" i="24" s="1"/>
  <c r="AI9" i="24" s="1"/>
  <c r="W9" i="24"/>
  <c r="S9" i="24"/>
  <c r="AR8" i="24"/>
  <c r="AU8" i="24" s="1"/>
  <c r="AZ8" i="24" s="1"/>
  <c r="AD8" i="24"/>
  <c r="AF8" i="24" s="1"/>
  <c r="AI8" i="24" s="1"/>
  <c r="W8" i="24"/>
  <c r="S8" i="24"/>
  <c r="BD7" i="24"/>
  <c r="BC7" i="24"/>
  <c r="AR7" i="24"/>
  <c r="AU7" i="24" s="1"/>
  <c r="AZ7" i="24" s="1"/>
  <c r="AD7" i="24"/>
  <c r="AF7" i="24" s="1"/>
  <c r="AI7" i="24" s="1"/>
  <c r="W7" i="24"/>
  <c r="S7" i="24"/>
  <c r="AK4" i="24"/>
  <c r="AF1442" i="23"/>
  <c r="BA1442" i="23" s="1"/>
  <c r="AP1441" i="23"/>
  <c r="AR1441" i="23" s="1"/>
  <c r="AU1441" i="23" s="1"/>
  <c r="AZ1441" i="23" s="1"/>
  <c r="AD1441" i="23"/>
  <c r="AF1441" i="23" s="1"/>
  <c r="AI1441" i="23" s="1"/>
  <c r="AP1440" i="23"/>
  <c r="AR1440" i="23" s="1"/>
  <c r="AU1440" i="23" s="1"/>
  <c r="AZ1440" i="23" s="1"/>
  <c r="AD1440" i="23"/>
  <c r="AF1440" i="23" s="1"/>
  <c r="AI1440" i="23" s="1"/>
  <c r="AP1439" i="23"/>
  <c r="AR1439" i="23" s="1"/>
  <c r="AU1439" i="23" s="1"/>
  <c r="AZ1439" i="23" s="1"/>
  <c r="AD1439" i="23"/>
  <c r="AF1439" i="23" s="1"/>
  <c r="AI1439" i="23" s="1"/>
  <c r="AR1438" i="23"/>
  <c r="AU1438" i="23" s="1"/>
  <c r="AZ1438" i="23" s="1"/>
  <c r="AD1438" i="23"/>
  <c r="AF1438" i="23" s="1"/>
  <c r="AI1438" i="23" s="1"/>
  <c r="AR1437" i="23"/>
  <c r="AU1437" i="23" s="1"/>
  <c r="AZ1437" i="23" s="1"/>
  <c r="AD1437" i="23"/>
  <c r="AF1437" i="23" s="1"/>
  <c r="AI1437" i="23" s="1"/>
  <c r="AR1436" i="23"/>
  <c r="AU1436" i="23" s="1"/>
  <c r="AZ1436" i="23" s="1"/>
  <c r="AD1436" i="23"/>
  <c r="AF1436" i="23" s="1"/>
  <c r="AI1436" i="23" s="1"/>
  <c r="AR1435" i="23"/>
  <c r="AU1435" i="23" s="1"/>
  <c r="AZ1435" i="23" s="1"/>
  <c r="AD1435" i="23"/>
  <c r="AF1435" i="23" s="1"/>
  <c r="AR1434" i="23"/>
  <c r="AU1434" i="23" s="1"/>
  <c r="AZ1434" i="23" s="1"/>
  <c r="AD1434" i="23"/>
  <c r="AF1434" i="23" s="1"/>
  <c r="AI1434" i="23" s="1"/>
  <c r="AR1433" i="23"/>
  <c r="AU1433" i="23" s="1"/>
  <c r="AZ1433" i="23" s="1"/>
  <c r="AD1433" i="23"/>
  <c r="AF1433" i="23" s="1"/>
  <c r="AI1433" i="23" s="1"/>
  <c r="AR1432" i="23"/>
  <c r="AU1432" i="23" s="1"/>
  <c r="AZ1432" i="23" s="1"/>
  <c r="AD1432" i="23"/>
  <c r="AF1432" i="23" s="1"/>
  <c r="AI1432" i="23" s="1"/>
  <c r="AR1431" i="23"/>
  <c r="AU1431" i="23" s="1"/>
  <c r="AZ1431" i="23" s="1"/>
  <c r="AD1431" i="23"/>
  <c r="AF1431" i="23" s="1"/>
  <c r="AI1431" i="23" s="1"/>
  <c r="AR1430" i="23"/>
  <c r="AU1430" i="23" s="1"/>
  <c r="AZ1430" i="23" s="1"/>
  <c r="AD1430" i="23"/>
  <c r="AF1430" i="23" s="1"/>
  <c r="AI1430" i="23" s="1"/>
  <c r="AR1429" i="23"/>
  <c r="AU1429" i="23" s="1"/>
  <c r="AZ1429" i="23" s="1"/>
  <c r="AD1429" i="23"/>
  <c r="AF1429" i="23" s="1"/>
  <c r="AI1429" i="23" s="1"/>
  <c r="AR1428" i="23"/>
  <c r="AU1428" i="23" s="1"/>
  <c r="AZ1428" i="23" s="1"/>
  <c r="AD1428" i="23"/>
  <c r="AF1428" i="23" s="1"/>
  <c r="AI1428" i="23" s="1"/>
  <c r="AR1427" i="23"/>
  <c r="AU1427" i="23" s="1"/>
  <c r="AZ1427" i="23" s="1"/>
  <c r="AD1427" i="23"/>
  <c r="AF1427" i="23" s="1"/>
  <c r="AR1426" i="23"/>
  <c r="AU1426" i="23" s="1"/>
  <c r="AZ1426" i="23" s="1"/>
  <c r="AD1426" i="23"/>
  <c r="AF1426" i="23" s="1"/>
  <c r="AI1426" i="23" s="1"/>
  <c r="AR1425" i="23"/>
  <c r="AU1425" i="23" s="1"/>
  <c r="AZ1425" i="23" s="1"/>
  <c r="AD1425" i="23"/>
  <c r="AF1425" i="23" s="1"/>
  <c r="AI1425" i="23" s="1"/>
  <c r="AR1424" i="23"/>
  <c r="AU1424" i="23" s="1"/>
  <c r="AZ1424" i="23" s="1"/>
  <c r="AD1424" i="23"/>
  <c r="AF1424" i="23" s="1"/>
  <c r="AI1424" i="23" s="1"/>
  <c r="AR1423" i="23"/>
  <c r="AU1423" i="23" s="1"/>
  <c r="AZ1423" i="23" s="1"/>
  <c r="AD1423" i="23"/>
  <c r="AF1423" i="23" s="1"/>
  <c r="AI1423" i="23" s="1"/>
  <c r="AR1422" i="23"/>
  <c r="AU1422" i="23" s="1"/>
  <c r="AZ1422" i="23" s="1"/>
  <c r="AD1422" i="23"/>
  <c r="AF1422" i="23" s="1"/>
  <c r="AI1422" i="23" s="1"/>
  <c r="AR1421" i="23"/>
  <c r="AU1421" i="23" s="1"/>
  <c r="AZ1421" i="23" s="1"/>
  <c r="AD1421" i="23"/>
  <c r="AF1421" i="23" s="1"/>
  <c r="AI1421" i="23" s="1"/>
  <c r="AR1420" i="23"/>
  <c r="AU1420" i="23" s="1"/>
  <c r="AZ1420" i="23" s="1"/>
  <c r="AD1420" i="23"/>
  <c r="AF1420" i="23" s="1"/>
  <c r="AI1420" i="23" s="1"/>
  <c r="AR1419" i="23"/>
  <c r="AU1419" i="23" s="1"/>
  <c r="AZ1419" i="23" s="1"/>
  <c r="AD1419" i="23"/>
  <c r="AF1419" i="23" s="1"/>
  <c r="AR1418" i="23"/>
  <c r="AU1418" i="23" s="1"/>
  <c r="AZ1418" i="23" s="1"/>
  <c r="AD1418" i="23"/>
  <c r="AF1418" i="23" s="1"/>
  <c r="AI1418" i="23" s="1"/>
  <c r="AR1417" i="23"/>
  <c r="AU1417" i="23" s="1"/>
  <c r="AZ1417" i="23" s="1"/>
  <c r="AD1417" i="23"/>
  <c r="AF1417" i="23" s="1"/>
  <c r="AI1417" i="23" s="1"/>
  <c r="AR1416" i="23"/>
  <c r="AU1416" i="23" s="1"/>
  <c r="AZ1416" i="23" s="1"/>
  <c r="AD1416" i="23"/>
  <c r="AF1416" i="23" s="1"/>
  <c r="AI1416" i="23" s="1"/>
  <c r="AR1415" i="23"/>
  <c r="AU1415" i="23" s="1"/>
  <c r="AZ1415" i="23" s="1"/>
  <c r="AD1415" i="23"/>
  <c r="AF1415" i="23" s="1"/>
  <c r="AI1415" i="23" s="1"/>
  <c r="AR1414" i="23"/>
  <c r="AU1414" i="23" s="1"/>
  <c r="AZ1414" i="23" s="1"/>
  <c r="AD1414" i="23"/>
  <c r="AF1414" i="23" s="1"/>
  <c r="AI1414" i="23" s="1"/>
  <c r="AR1413" i="23"/>
  <c r="AU1413" i="23" s="1"/>
  <c r="AZ1413" i="23" s="1"/>
  <c r="AD1413" i="23"/>
  <c r="AF1413" i="23" s="1"/>
  <c r="AI1413" i="23" s="1"/>
  <c r="AR1412" i="23"/>
  <c r="AU1412" i="23" s="1"/>
  <c r="AZ1412" i="23" s="1"/>
  <c r="AD1412" i="23"/>
  <c r="AF1412" i="23" s="1"/>
  <c r="AI1412" i="23" s="1"/>
  <c r="AR1411" i="23"/>
  <c r="AU1411" i="23" s="1"/>
  <c r="AZ1411" i="23" s="1"/>
  <c r="AD1411" i="23"/>
  <c r="AF1411" i="23" s="1"/>
  <c r="AR1410" i="23"/>
  <c r="AU1410" i="23" s="1"/>
  <c r="AZ1410" i="23" s="1"/>
  <c r="AD1410" i="23"/>
  <c r="AF1410" i="23" s="1"/>
  <c r="AI1410" i="23" s="1"/>
  <c r="AR1409" i="23"/>
  <c r="AU1409" i="23" s="1"/>
  <c r="AZ1409" i="23" s="1"/>
  <c r="AD1409" i="23"/>
  <c r="AF1409" i="23" s="1"/>
  <c r="AI1409" i="23" s="1"/>
  <c r="AR1408" i="23"/>
  <c r="AU1408" i="23" s="1"/>
  <c r="AZ1408" i="23" s="1"/>
  <c r="AD1408" i="23"/>
  <c r="AF1408" i="23" s="1"/>
  <c r="AI1408" i="23" s="1"/>
  <c r="AR1407" i="23"/>
  <c r="AU1407" i="23" s="1"/>
  <c r="AZ1407" i="23" s="1"/>
  <c r="AD1407" i="23"/>
  <c r="AF1407" i="23" s="1"/>
  <c r="AI1407" i="23" s="1"/>
  <c r="AR1406" i="23"/>
  <c r="AU1406" i="23" s="1"/>
  <c r="AZ1406" i="23" s="1"/>
  <c r="AD1406" i="23"/>
  <c r="AF1406" i="23" s="1"/>
  <c r="AI1406" i="23" s="1"/>
  <c r="AR1405" i="23"/>
  <c r="AU1405" i="23" s="1"/>
  <c r="AZ1405" i="23" s="1"/>
  <c r="AD1405" i="23"/>
  <c r="AF1405" i="23" s="1"/>
  <c r="AI1405" i="23" s="1"/>
  <c r="AR1404" i="23"/>
  <c r="AU1404" i="23" s="1"/>
  <c r="AZ1404" i="23" s="1"/>
  <c r="AD1404" i="23"/>
  <c r="AF1404" i="23" s="1"/>
  <c r="AI1404" i="23" s="1"/>
  <c r="AR1403" i="23"/>
  <c r="AU1403" i="23" s="1"/>
  <c r="AZ1403" i="23" s="1"/>
  <c r="AD1403" i="23"/>
  <c r="AF1403" i="23" s="1"/>
  <c r="AI1403" i="23" s="1"/>
  <c r="AR1402" i="23"/>
  <c r="AU1402" i="23" s="1"/>
  <c r="AZ1402" i="23" s="1"/>
  <c r="AD1402" i="23"/>
  <c r="AF1402" i="23" s="1"/>
  <c r="AI1402" i="23" s="1"/>
  <c r="AR1401" i="23"/>
  <c r="AU1401" i="23" s="1"/>
  <c r="AZ1401" i="23" s="1"/>
  <c r="AD1401" i="23"/>
  <c r="AF1401" i="23" s="1"/>
  <c r="AI1401" i="23" s="1"/>
  <c r="AR1400" i="23"/>
  <c r="AU1400" i="23" s="1"/>
  <c r="AZ1400" i="23" s="1"/>
  <c r="AD1400" i="23"/>
  <c r="AF1400" i="23" s="1"/>
  <c r="AI1400" i="23" s="1"/>
  <c r="AR1399" i="23"/>
  <c r="AU1399" i="23" s="1"/>
  <c r="AZ1399" i="23" s="1"/>
  <c r="AD1399" i="23"/>
  <c r="AF1399" i="23" s="1"/>
  <c r="AI1399" i="23" s="1"/>
  <c r="AR1398" i="23"/>
  <c r="AU1398" i="23" s="1"/>
  <c r="AZ1398" i="23" s="1"/>
  <c r="AD1398" i="23"/>
  <c r="AF1398" i="23" s="1"/>
  <c r="AI1398" i="23" s="1"/>
  <c r="AR1397" i="23"/>
  <c r="AU1397" i="23" s="1"/>
  <c r="AZ1397" i="23" s="1"/>
  <c r="AD1397" i="23"/>
  <c r="AF1397" i="23" s="1"/>
  <c r="AI1397" i="23" s="1"/>
  <c r="AR1396" i="23"/>
  <c r="AU1396" i="23" s="1"/>
  <c r="AZ1396" i="23" s="1"/>
  <c r="AD1396" i="23"/>
  <c r="AF1396" i="23" s="1"/>
  <c r="AI1396" i="23" s="1"/>
  <c r="AR1395" i="23"/>
  <c r="AU1395" i="23" s="1"/>
  <c r="AZ1395" i="23" s="1"/>
  <c r="AD1395" i="23"/>
  <c r="AF1395" i="23" s="1"/>
  <c r="AI1395" i="23" s="1"/>
  <c r="AR1394" i="23"/>
  <c r="AU1394" i="23" s="1"/>
  <c r="AZ1394" i="23" s="1"/>
  <c r="AD1394" i="23"/>
  <c r="AF1394" i="23" s="1"/>
  <c r="AI1394" i="23" s="1"/>
  <c r="AR1393" i="23"/>
  <c r="AU1393" i="23" s="1"/>
  <c r="AZ1393" i="23" s="1"/>
  <c r="AD1393" i="23"/>
  <c r="AF1393" i="23" s="1"/>
  <c r="AI1393" i="23" s="1"/>
  <c r="AR1392" i="23"/>
  <c r="AU1392" i="23" s="1"/>
  <c r="AZ1392" i="23" s="1"/>
  <c r="AD1392" i="23"/>
  <c r="AF1392" i="23" s="1"/>
  <c r="AI1392" i="23" s="1"/>
  <c r="AR1391" i="23"/>
  <c r="AU1391" i="23" s="1"/>
  <c r="AZ1391" i="23" s="1"/>
  <c r="AD1391" i="23"/>
  <c r="AF1391" i="23" s="1"/>
  <c r="AI1391" i="23" s="1"/>
  <c r="AR1390" i="23"/>
  <c r="AU1390" i="23" s="1"/>
  <c r="AZ1390" i="23" s="1"/>
  <c r="AD1390" i="23"/>
  <c r="AF1390" i="23" s="1"/>
  <c r="AI1390" i="23" s="1"/>
  <c r="AR1389" i="23"/>
  <c r="AU1389" i="23" s="1"/>
  <c r="AZ1389" i="23" s="1"/>
  <c r="AD1389" i="23"/>
  <c r="AF1389" i="23" s="1"/>
  <c r="AI1389" i="23" s="1"/>
  <c r="AR1388" i="23"/>
  <c r="AU1388" i="23" s="1"/>
  <c r="AZ1388" i="23" s="1"/>
  <c r="AD1388" i="23"/>
  <c r="AF1388" i="23" s="1"/>
  <c r="AI1388" i="23" s="1"/>
  <c r="AR1387" i="23"/>
  <c r="AU1387" i="23" s="1"/>
  <c r="AZ1387" i="23" s="1"/>
  <c r="AD1387" i="23"/>
  <c r="AF1387" i="23" s="1"/>
  <c r="AI1387" i="23" s="1"/>
  <c r="AR1386" i="23"/>
  <c r="AU1386" i="23" s="1"/>
  <c r="AZ1386" i="23" s="1"/>
  <c r="AD1386" i="23"/>
  <c r="AF1386" i="23" s="1"/>
  <c r="AI1386" i="23" s="1"/>
  <c r="AR1385" i="23"/>
  <c r="AU1385" i="23" s="1"/>
  <c r="AZ1385" i="23" s="1"/>
  <c r="AD1385" i="23"/>
  <c r="AF1385" i="23" s="1"/>
  <c r="AI1385" i="23" s="1"/>
  <c r="AR1384" i="23"/>
  <c r="AU1384" i="23" s="1"/>
  <c r="AZ1384" i="23" s="1"/>
  <c r="AD1384" i="23"/>
  <c r="AF1384" i="23" s="1"/>
  <c r="AI1384" i="23" s="1"/>
  <c r="AR1383" i="23"/>
  <c r="AU1383" i="23" s="1"/>
  <c r="AZ1383" i="23" s="1"/>
  <c r="AD1383" i="23"/>
  <c r="AF1383" i="23" s="1"/>
  <c r="AI1383" i="23" s="1"/>
  <c r="AR1382" i="23"/>
  <c r="AU1382" i="23" s="1"/>
  <c r="AZ1382" i="23" s="1"/>
  <c r="AD1382" i="23"/>
  <c r="AF1382" i="23" s="1"/>
  <c r="AI1382" i="23" s="1"/>
  <c r="AR1381" i="23"/>
  <c r="AU1381" i="23" s="1"/>
  <c r="AZ1381" i="23" s="1"/>
  <c r="AD1381" i="23"/>
  <c r="AF1381" i="23" s="1"/>
  <c r="AI1381" i="23" s="1"/>
  <c r="AR1380" i="23"/>
  <c r="AU1380" i="23" s="1"/>
  <c r="AZ1380" i="23" s="1"/>
  <c r="AD1380" i="23"/>
  <c r="AF1380" i="23" s="1"/>
  <c r="AI1380" i="23" s="1"/>
  <c r="AR1379" i="23"/>
  <c r="AU1379" i="23" s="1"/>
  <c r="AZ1379" i="23" s="1"/>
  <c r="AD1379" i="23"/>
  <c r="AF1379" i="23" s="1"/>
  <c r="AI1379" i="23" s="1"/>
  <c r="AR1378" i="23"/>
  <c r="AU1378" i="23" s="1"/>
  <c r="AZ1378" i="23" s="1"/>
  <c r="AD1378" i="23"/>
  <c r="AF1378" i="23" s="1"/>
  <c r="AI1378" i="23" s="1"/>
  <c r="AR1377" i="23"/>
  <c r="AU1377" i="23" s="1"/>
  <c r="AZ1377" i="23" s="1"/>
  <c r="AD1377" i="23"/>
  <c r="AF1377" i="23" s="1"/>
  <c r="AI1377" i="23" s="1"/>
  <c r="AR1376" i="23"/>
  <c r="AU1376" i="23" s="1"/>
  <c r="AZ1376" i="23" s="1"/>
  <c r="AD1376" i="23"/>
  <c r="AF1376" i="23" s="1"/>
  <c r="AI1376" i="23" s="1"/>
  <c r="AR1375" i="23"/>
  <c r="AU1375" i="23" s="1"/>
  <c r="AZ1375" i="23" s="1"/>
  <c r="AD1375" i="23"/>
  <c r="AF1375" i="23" s="1"/>
  <c r="AI1375" i="23" s="1"/>
  <c r="AR1374" i="23"/>
  <c r="AU1374" i="23" s="1"/>
  <c r="AZ1374" i="23" s="1"/>
  <c r="AD1374" i="23"/>
  <c r="AF1374" i="23" s="1"/>
  <c r="AI1374" i="23" s="1"/>
  <c r="AR1373" i="23"/>
  <c r="AU1373" i="23" s="1"/>
  <c r="AZ1373" i="23" s="1"/>
  <c r="AD1373" i="23"/>
  <c r="AF1373" i="23" s="1"/>
  <c r="AI1373" i="23" s="1"/>
  <c r="AR1372" i="23"/>
  <c r="AU1372" i="23" s="1"/>
  <c r="AZ1372" i="23" s="1"/>
  <c r="AD1372" i="23"/>
  <c r="AF1372" i="23" s="1"/>
  <c r="AI1372" i="23" s="1"/>
  <c r="AR1371" i="23"/>
  <c r="AU1371" i="23" s="1"/>
  <c r="AZ1371" i="23" s="1"/>
  <c r="AD1371" i="23"/>
  <c r="AF1371" i="23" s="1"/>
  <c r="AI1371" i="23" s="1"/>
  <c r="AR1370" i="23"/>
  <c r="AU1370" i="23" s="1"/>
  <c r="AZ1370" i="23" s="1"/>
  <c r="AD1370" i="23"/>
  <c r="AF1370" i="23" s="1"/>
  <c r="AI1370" i="23" s="1"/>
  <c r="AR1369" i="23"/>
  <c r="AU1369" i="23" s="1"/>
  <c r="AZ1369" i="23" s="1"/>
  <c r="AD1369" i="23"/>
  <c r="AF1369" i="23" s="1"/>
  <c r="AI1369" i="23" s="1"/>
  <c r="AR1368" i="23"/>
  <c r="AU1368" i="23" s="1"/>
  <c r="AZ1368" i="23" s="1"/>
  <c r="AD1368" i="23"/>
  <c r="AF1368" i="23" s="1"/>
  <c r="AI1368" i="23" s="1"/>
  <c r="AR1367" i="23"/>
  <c r="AU1367" i="23" s="1"/>
  <c r="AZ1367" i="23" s="1"/>
  <c r="AD1367" i="23"/>
  <c r="AF1367" i="23" s="1"/>
  <c r="AI1367" i="23" s="1"/>
  <c r="AR1366" i="23"/>
  <c r="AU1366" i="23" s="1"/>
  <c r="AZ1366" i="23" s="1"/>
  <c r="AD1366" i="23"/>
  <c r="AF1366" i="23" s="1"/>
  <c r="AI1366" i="23" s="1"/>
  <c r="AR1365" i="23"/>
  <c r="AU1365" i="23" s="1"/>
  <c r="AZ1365" i="23" s="1"/>
  <c r="AD1365" i="23"/>
  <c r="AF1365" i="23" s="1"/>
  <c r="AI1365" i="23" s="1"/>
  <c r="AR1364" i="23"/>
  <c r="AU1364" i="23" s="1"/>
  <c r="AZ1364" i="23" s="1"/>
  <c r="AD1364" i="23"/>
  <c r="AF1364" i="23" s="1"/>
  <c r="AI1364" i="23" s="1"/>
  <c r="AR1363" i="23"/>
  <c r="AU1363" i="23" s="1"/>
  <c r="AZ1363" i="23" s="1"/>
  <c r="AD1363" i="23"/>
  <c r="AF1363" i="23" s="1"/>
  <c r="AI1363" i="23" s="1"/>
  <c r="AR1362" i="23"/>
  <c r="AU1362" i="23" s="1"/>
  <c r="AZ1362" i="23" s="1"/>
  <c r="AD1362" i="23"/>
  <c r="AF1362" i="23" s="1"/>
  <c r="AI1362" i="23" s="1"/>
  <c r="AR1361" i="23"/>
  <c r="AU1361" i="23" s="1"/>
  <c r="AZ1361" i="23" s="1"/>
  <c r="AD1361" i="23"/>
  <c r="AF1361" i="23" s="1"/>
  <c r="AI1361" i="23" s="1"/>
  <c r="AR1360" i="23"/>
  <c r="AU1360" i="23" s="1"/>
  <c r="AZ1360" i="23" s="1"/>
  <c r="AD1360" i="23"/>
  <c r="AF1360" i="23" s="1"/>
  <c r="AI1360" i="23" s="1"/>
  <c r="AR1359" i="23"/>
  <c r="AU1359" i="23" s="1"/>
  <c r="AZ1359" i="23" s="1"/>
  <c r="AD1359" i="23"/>
  <c r="AF1359" i="23" s="1"/>
  <c r="AI1359" i="23" s="1"/>
  <c r="AR1358" i="23"/>
  <c r="AU1358" i="23" s="1"/>
  <c r="AZ1358" i="23" s="1"/>
  <c r="AD1358" i="23"/>
  <c r="AF1358" i="23" s="1"/>
  <c r="AI1358" i="23" s="1"/>
  <c r="AR1357" i="23"/>
  <c r="AU1357" i="23" s="1"/>
  <c r="AZ1357" i="23" s="1"/>
  <c r="AD1357" i="23"/>
  <c r="AF1357" i="23" s="1"/>
  <c r="AI1357" i="23" s="1"/>
  <c r="AR1356" i="23"/>
  <c r="AU1356" i="23" s="1"/>
  <c r="AZ1356" i="23" s="1"/>
  <c r="AD1356" i="23"/>
  <c r="AF1356" i="23" s="1"/>
  <c r="AI1356" i="23" s="1"/>
  <c r="AR1355" i="23"/>
  <c r="AU1355" i="23" s="1"/>
  <c r="AZ1355" i="23" s="1"/>
  <c r="AD1355" i="23"/>
  <c r="AF1355" i="23" s="1"/>
  <c r="AI1355" i="23" s="1"/>
  <c r="AR1354" i="23"/>
  <c r="AU1354" i="23" s="1"/>
  <c r="AZ1354" i="23" s="1"/>
  <c r="AD1354" i="23"/>
  <c r="AF1354" i="23" s="1"/>
  <c r="AI1354" i="23" s="1"/>
  <c r="AR1353" i="23"/>
  <c r="AU1353" i="23" s="1"/>
  <c r="AZ1353" i="23" s="1"/>
  <c r="AD1353" i="23"/>
  <c r="AF1353" i="23" s="1"/>
  <c r="AI1353" i="23" s="1"/>
  <c r="AR1352" i="23"/>
  <c r="AU1352" i="23" s="1"/>
  <c r="AZ1352" i="23" s="1"/>
  <c r="AD1352" i="23"/>
  <c r="AF1352" i="23" s="1"/>
  <c r="AI1352" i="23" s="1"/>
  <c r="AR1351" i="23"/>
  <c r="AU1351" i="23" s="1"/>
  <c r="AZ1351" i="23" s="1"/>
  <c r="AD1351" i="23"/>
  <c r="AF1351" i="23" s="1"/>
  <c r="AI1351" i="23" s="1"/>
  <c r="AR1350" i="23"/>
  <c r="AU1350" i="23" s="1"/>
  <c r="AZ1350" i="23" s="1"/>
  <c r="AD1350" i="23"/>
  <c r="AF1350" i="23" s="1"/>
  <c r="AR1349" i="23"/>
  <c r="AU1349" i="23" s="1"/>
  <c r="AZ1349" i="23" s="1"/>
  <c r="AD1349" i="23"/>
  <c r="AF1349" i="23" s="1"/>
  <c r="AI1349" i="23" s="1"/>
  <c r="AR1348" i="23"/>
  <c r="AU1348" i="23" s="1"/>
  <c r="AZ1348" i="23" s="1"/>
  <c r="AD1348" i="23"/>
  <c r="AF1348" i="23" s="1"/>
  <c r="AI1348" i="23" s="1"/>
  <c r="AR1347" i="23"/>
  <c r="AU1347" i="23" s="1"/>
  <c r="AZ1347" i="23" s="1"/>
  <c r="AD1347" i="23"/>
  <c r="AF1347" i="23" s="1"/>
  <c r="AI1347" i="23" s="1"/>
  <c r="AR1346" i="23"/>
  <c r="AU1346" i="23" s="1"/>
  <c r="AZ1346" i="23" s="1"/>
  <c r="AD1346" i="23"/>
  <c r="AF1346" i="23" s="1"/>
  <c r="AR1345" i="23"/>
  <c r="AU1345" i="23" s="1"/>
  <c r="AZ1345" i="23" s="1"/>
  <c r="AD1345" i="23"/>
  <c r="AF1345" i="23" s="1"/>
  <c r="AI1345" i="23" s="1"/>
  <c r="AR1344" i="23"/>
  <c r="AU1344" i="23" s="1"/>
  <c r="AZ1344" i="23" s="1"/>
  <c r="AD1344" i="23"/>
  <c r="AF1344" i="23" s="1"/>
  <c r="AI1344" i="23" s="1"/>
  <c r="AR1343" i="23"/>
  <c r="AU1343" i="23" s="1"/>
  <c r="AZ1343" i="23" s="1"/>
  <c r="AD1343" i="23"/>
  <c r="AF1343" i="23" s="1"/>
  <c r="AI1343" i="23" s="1"/>
  <c r="AR1342" i="23"/>
  <c r="AU1342" i="23" s="1"/>
  <c r="AZ1342" i="23" s="1"/>
  <c r="AD1342" i="23"/>
  <c r="AF1342" i="23" s="1"/>
  <c r="AR1341" i="23"/>
  <c r="AU1341" i="23" s="1"/>
  <c r="AZ1341" i="23" s="1"/>
  <c r="AD1341" i="23"/>
  <c r="AF1341" i="23" s="1"/>
  <c r="AI1341" i="23" s="1"/>
  <c r="AR1340" i="23"/>
  <c r="AU1340" i="23" s="1"/>
  <c r="AZ1340" i="23" s="1"/>
  <c r="AD1340" i="23"/>
  <c r="AF1340" i="23" s="1"/>
  <c r="AI1340" i="23" s="1"/>
  <c r="AR1339" i="23"/>
  <c r="AU1339" i="23" s="1"/>
  <c r="AZ1339" i="23" s="1"/>
  <c r="AD1339" i="23"/>
  <c r="AF1339" i="23" s="1"/>
  <c r="AI1339" i="23" s="1"/>
  <c r="AR1338" i="23"/>
  <c r="AU1338" i="23" s="1"/>
  <c r="AZ1338" i="23" s="1"/>
  <c r="AD1338" i="23"/>
  <c r="AF1338" i="23" s="1"/>
  <c r="AR1337" i="23"/>
  <c r="AU1337" i="23" s="1"/>
  <c r="AZ1337" i="23" s="1"/>
  <c r="AD1337" i="23"/>
  <c r="AF1337" i="23" s="1"/>
  <c r="AI1337" i="23" s="1"/>
  <c r="AR1336" i="23"/>
  <c r="AU1336" i="23" s="1"/>
  <c r="AZ1336" i="23" s="1"/>
  <c r="AD1336" i="23"/>
  <c r="AF1336" i="23" s="1"/>
  <c r="AI1336" i="23" s="1"/>
  <c r="AR1335" i="23"/>
  <c r="AU1335" i="23" s="1"/>
  <c r="AZ1335" i="23" s="1"/>
  <c r="AD1335" i="23"/>
  <c r="AF1335" i="23" s="1"/>
  <c r="AI1335" i="23" s="1"/>
  <c r="AR1334" i="23"/>
  <c r="AU1334" i="23" s="1"/>
  <c r="AZ1334" i="23" s="1"/>
  <c r="AD1334" i="23"/>
  <c r="AF1334" i="23" s="1"/>
  <c r="AR1333" i="23"/>
  <c r="AU1333" i="23" s="1"/>
  <c r="AZ1333" i="23" s="1"/>
  <c r="AD1333" i="23"/>
  <c r="AF1333" i="23" s="1"/>
  <c r="AI1333" i="23" s="1"/>
  <c r="AR1332" i="23"/>
  <c r="AU1332" i="23" s="1"/>
  <c r="AZ1332" i="23" s="1"/>
  <c r="AD1332" i="23"/>
  <c r="AF1332" i="23" s="1"/>
  <c r="AI1332" i="23" s="1"/>
  <c r="AR1331" i="23"/>
  <c r="AU1331" i="23" s="1"/>
  <c r="AZ1331" i="23" s="1"/>
  <c r="AD1331" i="23"/>
  <c r="AF1331" i="23" s="1"/>
  <c r="AI1331" i="23" s="1"/>
  <c r="AR1330" i="23"/>
  <c r="AU1330" i="23" s="1"/>
  <c r="AZ1330" i="23" s="1"/>
  <c r="AD1330" i="23"/>
  <c r="AF1330" i="23" s="1"/>
  <c r="AR1329" i="23"/>
  <c r="AU1329" i="23" s="1"/>
  <c r="AZ1329" i="23" s="1"/>
  <c r="AD1329" i="23"/>
  <c r="AF1329" i="23" s="1"/>
  <c r="AI1329" i="23" s="1"/>
  <c r="AR1328" i="23"/>
  <c r="AU1328" i="23" s="1"/>
  <c r="AZ1328" i="23" s="1"/>
  <c r="AD1328" i="23"/>
  <c r="AF1328" i="23" s="1"/>
  <c r="AI1328" i="23" s="1"/>
  <c r="AR1327" i="23"/>
  <c r="AU1327" i="23" s="1"/>
  <c r="AZ1327" i="23" s="1"/>
  <c r="AD1327" i="23"/>
  <c r="AF1327" i="23" s="1"/>
  <c r="AI1327" i="23" s="1"/>
  <c r="AR1326" i="23"/>
  <c r="AU1326" i="23" s="1"/>
  <c r="AZ1326" i="23" s="1"/>
  <c r="AD1326" i="23"/>
  <c r="AF1326" i="23" s="1"/>
  <c r="AR1325" i="23"/>
  <c r="AU1325" i="23" s="1"/>
  <c r="AZ1325" i="23" s="1"/>
  <c r="AD1325" i="23"/>
  <c r="AF1325" i="23" s="1"/>
  <c r="AI1325" i="23" s="1"/>
  <c r="AR1324" i="23"/>
  <c r="AU1324" i="23" s="1"/>
  <c r="AZ1324" i="23" s="1"/>
  <c r="AD1324" i="23"/>
  <c r="AF1324" i="23" s="1"/>
  <c r="AI1324" i="23" s="1"/>
  <c r="AR1323" i="23"/>
  <c r="AU1323" i="23" s="1"/>
  <c r="AZ1323" i="23" s="1"/>
  <c r="AD1323" i="23"/>
  <c r="AF1323" i="23" s="1"/>
  <c r="AI1323" i="23" s="1"/>
  <c r="AR1322" i="23"/>
  <c r="AU1322" i="23" s="1"/>
  <c r="AZ1322" i="23" s="1"/>
  <c r="AD1322" i="23"/>
  <c r="AF1322" i="23" s="1"/>
  <c r="AR1321" i="23"/>
  <c r="AU1321" i="23" s="1"/>
  <c r="AZ1321" i="23" s="1"/>
  <c r="AD1321" i="23"/>
  <c r="AF1321" i="23" s="1"/>
  <c r="AI1321" i="23" s="1"/>
  <c r="AR1320" i="23"/>
  <c r="AU1320" i="23" s="1"/>
  <c r="AZ1320" i="23" s="1"/>
  <c r="AD1320" i="23"/>
  <c r="AF1320" i="23" s="1"/>
  <c r="AI1320" i="23" s="1"/>
  <c r="AR1319" i="23"/>
  <c r="AU1319" i="23" s="1"/>
  <c r="AZ1319" i="23" s="1"/>
  <c r="AD1319" i="23"/>
  <c r="AF1319" i="23" s="1"/>
  <c r="AI1319" i="23" s="1"/>
  <c r="AR1318" i="23"/>
  <c r="AU1318" i="23" s="1"/>
  <c r="AZ1318" i="23" s="1"/>
  <c r="AD1318" i="23"/>
  <c r="AF1318" i="23" s="1"/>
  <c r="AR1317" i="23"/>
  <c r="AU1317" i="23" s="1"/>
  <c r="AZ1317" i="23" s="1"/>
  <c r="AD1317" i="23"/>
  <c r="AF1317" i="23" s="1"/>
  <c r="AI1317" i="23" s="1"/>
  <c r="AR1316" i="23"/>
  <c r="AU1316" i="23" s="1"/>
  <c r="AZ1316" i="23" s="1"/>
  <c r="AD1316" i="23"/>
  <c r="AF1316" i="23" s="1"/>
  <c r="AI1316" i="23" s="1"/>
  <c r="AR1315" i="23"/>
  <c r="AU1315" i="23" s="1"/>
  <c r="AZ1315" i="23" s="1"/>
  <c r="AD1315" i="23"/>
  <c r="AF1315" i="23" s="1"/>
  <c r="AI1315" i="23" s="1"/>
  <c r="AR1314" i="23"/>
  <c r="AU1314" i="23" s="1"/>
  <c r="AZ1314" i="23" s="1"/>
  <c r="AD1314" i="23"/>
  <c r="AF1314" i="23" s="1"/>
  <c r="AR1313" i="23"/>
  <c r="AU1313" i="23" s="1"/>
  <c r="AZ1313" i="23" s="1"/>
  <c r="AD1313" i="23"/>
  <c r="AF1313" i="23" s="1"/>
  <c r="AI1313" i="23" s="1"/>
  <c r="AR1312" i="23"/>
  <c r="AU1312" i="23" s="1"/>
  <c r="AZ1312" i="23" s="1"/>
  <c r="AD1312" i="23"/>
  <c r="AF1312" i="23" s="1"/>
  <c r="AI1312" i="23" s="1"/>
  <c r="AR1311" i="23"/>
  <c r="AU1311" i="23" s="1"/>
  <c r="AZ1311" i="23" s="1"/>
  <c r="AD1311" i="23"/>
  <c r="AF1311" i="23" s="1"/>
  <c r="AI1311" i="23" s="1"/>
  <c r="AR1310" i="23"/>
  <c r="AU1310" i="23" s="1"/>
  <c r="AZ1310" i="23" s="1"/>
  <c r="AD1310" i="23"/>
  <c r="AF1310" i="23" s="1"/>
  <c r="AR1309" i="23"/>
  <c r="AU1309" i="23" s="1"/>
  <c r="AZ1309" i="23" s="1"/>
  <c r="AD1309" i="23"/>
  <c r="AF1309" i="23" s="1"/>
  <c r="AI1309" i="23" s="1"/>
  <c r="AR1308" i="23"/>
  <c r="AU1308" i="23" s="1"/>
  <c r="AZ1308" i="23" s="1"/>
  <c r="AD1308" i="23"/>
  <c r="AF1308" i="23" s="1"/>
  <c r="AI1308" i="23" s="1"/>
  <c r="AR1307" i="23"/>
  <c r="AU1307" i="23" s="1"/>
  <c r="AZ1307" i="23" s="1"/>
  <c r="AD1307" i="23"/>
  <c r="AF1307" i="23" s="1"/>
  <c r="AI1307" i="23" s="1"/>
  <c r="AR1306" i="23"/>
  <c r="AU1306" i="23" s="1"/>
  <c r="AZ1306" i="23" s="1"/>
  <c r="AD1306" i="23"/>
  <c r="AF1306" i="23" s="1"/>
  <c r="AR1305" i="23"/>
  <c r="AU1305" i="23" s="1"/>
  <c r="AZ1305" i="23" s="1"/>
  <c r="AD1305" i="23"/>
  <c r="AF1305" i="23" s="1"/>
  <c r="AI1305" i="23" s="1"/>
  <c r="AR1304" i="23"/>
  <c r="AU1304" i="23" s="1"/>
  <c r="AZ1304" i="23" s="1"/>
  <c r="AD1304" i="23"/>
  <c r="AF1304" i="23" s="1"/>
  <c r="AI1304" i="23" s="1"/>
  <c r="AR1303" i="23"/>
  <c r="AU1303" i="23" s="1"/>
  <c r="AZ1303" i="23" s="1"/>
  <c r="AD1303" i="23"/>
  <c r="AF1303" i="23" s="1"/>
  <c r="AI1303" i="23" s="1"/>
  <c r="AR1302" i="23"/>
  <c r="AU1302" i="23" s="1"/>
  <c r="AZ1302" i="23" s="1"/>
  <c r="AD1302" i="23"/>
  <c r="AF1302" i="23" s="1"/>
  <c r="AR1301" i="23"/>
  <c r="AU1301" i="23" s="1"/>
  <c r="AZ1301" i="23" s="1"/>
  <c r="AD1301" i="23"/>
  <c r="AF1301" i="23" s="1"/>
  <c r="AI1301" i="23" s="1"/>
  <c r="AR1300" i="23"/>
  <c r="AU1300" i="23" s="1"/>
  <c r="AZ1300" i="23" s="1"/>
  <c r="AD1300" i="23"/>
  <c r="AF1300" i="23" s="1"/>
  <c r="AI1300" i="23" s="1"/>
  <c r="AR1299" i="23"/>
  <c r="AU1299" i="23" s="1"/>
  <c r="AZ1299" i="23" s="1"/>
  <c r="AD1299" i="23"/>
  <c r="AF1299" i="23" s="1"/>
  <c r="AI1299" i="23" s="1"/>
  <c r="AR1298" i="23"/>
  <c r="AU1298" i="23" s="1"/>
  <c r="AZ1298" i="23" s="1"/>
  <c r="AD1298" i="23"/>
  <c r="AF1298" i="23" s="1"/>
  <c r="AR1297" i="23"/>
  <c r="AU1297" i="23" s="1"/>
  <c r="AZ1297" i="23" s="1"/>
  <c r="AD1297" i="23"/>
  <c r="AF1297" i="23" s="1"/>
  <c r="AI1297" i="23" s="1"/>
  <c r="AR1296" i="23"/>
  <c r="AU1296" i="23" s="1"/>
  <c r="AZ1296" i="23" s="1"/>
  <c r="AD1296" i="23"/>
  <c r="AF1296" i="23" s="1"/>
  <c r="AI1296" i="23" s="1"/>
  <c r="AR1295" i="23"/>
  <c r="AU1295" i="23" s="1"/>
  <c r="AZ1295" i="23" s="1"/>
  <c r="AD1295" i="23"/>
  <c r="AF1295" i="23" s="1"/>
  <c r="AI1295" i="23" s="1"/>
  <c r="AR1294" i="23"/>
  <c r="AU1294" i="23" s="1"/>
  <c r="AZ1294" i="23" s="1"/>
  <c r="AD1294" i="23"/>
  <c r="AF1294" i="23" s="1"/>
  <c r="AI1294" i="23" s="1"/>
  <c r="AR1293" i="23"/>
  <c r="AU1293" i="23" s="1"/>
  <c r="AZ1293" i="23" s="1"/>
  <c r="AD1293" i="23"/>
  <c r="AF1293" i="23" s="1"/>
  <c r="AI1293" i="23" s="1"/>
  <c r="AR1292" i="23"/>
  <c r="AU1292" i="23" s="1"/>
  <c r="AZ1292" i="23" s="1"/>
  <c r="AD1292" i="23"/>
  <c r="AF1292" i="23" s="1"/>
  <c r="AI1292" i="23" s="1"/>
  <c r="AR1291" i="23"/>
  <c r="AU1291" i="23" s="1"/>
  <c r="AZ1291" i="23" s="1"/>
  <c r="AD1291" i="23"/>
  <c r="AF1291" i="23" s="1"/>
  <c r="AI1291" i="23" s="1"/>
  <c r="AR1290" i="23"/>
  <c r="AU1290" i="23" s="1"/>
  <c r="AZ1290" i="23" s="1"/>
  <c r="AD1290" i="23"/>
  <c r="AF1290" i="23" s="1"/>
  <c r="AI1290" i="23" s="1"/>
  <c r="AR1289" i="23"/>
  <c r="AU1289" i="23" s="1"/>
  <c r="AZ1289" i="23" s="1"/>
  <c r="AD1289" i="23"/>
  <c r="AF1289" i="23" s="1"/>
  <c r="AI1289" i="23" s="1"/>
  <c r="AR1288" i="23"/>
  <c r="AU1288" i="23" s="1"/>
  <c r="AZ1288" i="23" s="1"/>
  <c r="AD1288" i="23"/>
  <c r="AF1288" i="23" s="1"/>
  <c r="AI1288" i="23" s="1"/>
  <c r="AR1287" i="23"/>
  <c r="AU1287" i="23" s="1"/>
  <c r="AZ1287" i="23" s="1"/>
  <c r="AD1287" i="23"/>
  <c r="AF1287" i="23" s="1"/>
  <c r="AI1287" i="23" s="1"/>
  <c r="AR1286" i="23"/>
  <c r="AU1286" i="23" s="1"/>
  <c r="AZ1286" i="23" s="1"/>
  <c r="AD1286" i="23"/>
  <c r="AF1286" i="23" s="1"/>
  <c r="AI1286" i="23" s="1"/>
  <c r="AR1285" i="23"/>
  <c r="AU1285" i="23" s="1"/>
  <c r="AZ1285" i="23" s="1"/>
  <c r="AD1285" i="23"/>
  <c r="AF1285" i="23" s="1"/>
  <c r="AI1285" i="23" s="1"/>
  <c r="AR1284" i="23"/>
  <c r="AU1284" i="23" s="1"/>
  <c r="AZ1284" i="23" s="1"/>
  <c r="AD1284" i="23"/>
  <c r="AF1284" i="23" s="1"/>
  <c r="AI1284" i="23" s="1"/>
  <c r="AR1283" i="23"/>
  <c r="AU1283" i="23" s="1"/>
  <c r="AZ1283" i="23" s="1"/>
  <c r="AD1283" i="23"/>
  <c r="AF1283" i="23" s="1"/>
  <c r="AI1283" i="23" s="1"/>
  <c r="AR1282" i="23"/>
  <c r="AU1282" i="23" s="1"/>
  <c r="AZ1282" i="23" s="1"/>
  <c r="AD1282" i="23"/>
  <c r="AF1282" i="23" s="1"/>
  <c r="AI1282" i="23" s="1"/>
  <c r="AR1281" i="23"/>
  <c r="AU1281" i="23" s="1"/>
  <c r="AZ1281" i="23" s="1"/>
  <c r="AD1281" i="23"/>
  <c r="AF1281" i="23" s="1"/>
  <c r="AI1281" i="23" s="1"/>
  <c r="AR1280" i="23"/>
  <c r="AU1280" i="23" s="1"/>
  <c r="AZ1280" i="23" s="1"/>
  <c r="AD1280" i="23"/>
  <c r="AF1280" i="23" s="1"/>
  <c r="AI1280" i="23" s="1"/>
  <c r="AR1279" i="23"/>
  <c r="AU1279" i="23" s="1"/>
  <c r="AZ1279" i="23" s="1"/>
  <c r="AD1279" i="23"/>
  <c r="AF1279" i="23" s="1"/>
  <c r="AI1279" i="23" s="1"/>
  <c r="AR1278" i="23"/>
  <c r="AU1278" i="23" s="1"/>
  <c r="AZ1278" i="23" s="1"/>
  <c r="AD1278" i="23"/>
  <c r="AF1278" i="23" s="1"/>
  <c r="AI1278" i="23" s="1"/>
  <c r="AR1277" i="23"/>
  <c r="AU1277" i="23" s="1"/>
  <c r="AZ1277" i="23" s="1"/>
  <c r="AD1277" i="23"/>
  <c r="AF1277" i="23" s="1"/>
  <c r="AI1277" i="23" s="1"/>
  <c r="AR1276" i="23"/>
  <c r="AU1276" i="23" s="1"/>
  <c r="AZ1276" i="23" s="1"/>
  <c r="AD1276" i="23"/>
  <c r="AF1276" i="23" s="1"/>
  <c r="AI1276" i="23" s="1"/>
  <c r="AR1275" i="23"/>
  <c r="AU1275" i="23" s="1"/>
  <c r="AZ1275" i="23" s="1"/>
  <c r="AD1275" i="23"/>
  <c r="AF1275" i="23" s="1"/>
  <c r="AI1275" i="23" s="1"/>
  <c r="AR1274" i="23"/>
  <c r="AU1274" i="23" s="1"/>
  <c r="AZ1274" i="23" s="1"/>
  <c r="AD1274" i="23"/>
  <c r="AF1274" i="23" s="1"/>
  <c r="AI1274" i="23" s="1"/>
  <c r="AR1273" i="23"/>
  <c r="AU1273" i="23" s="1"/>
  <c r="AZ1273" i="23" s="1"/>
  <c r="AD1273" i="23"/>
  <c r="AF1273" i="23" s="1"/>
  <c r="AI1273" i="23" s="1"/>
  <c r="AR1272" i="23"/>
  <c r="AU1272" i="23" s="1"/>
  <c r="AZ1272" i="23" s="1"/>
  <c r="AD1272" i="23"/>
  <c r="AF1272" i="23" s="1"/>
  <c r="AI1272" i="23" s="1"/>
  <c r="AR1271" i="23"/>
  <c r="AU1271" i="23" s="1"/>
  <c r="AZ1271" i="23" s="1"/>
  <c r="AD1271" i="23"/>
  <c r="AF1271" i="23" s="1"/>
  <c r="AI1271" i="23" s="1"/>
  <c r="AR1270" i="23"/>
  <c r="AU1270" i="23" s="1"/>
  <c r="AZ1270" i="23" s="1"/>
  <c r="AD1270" i="23"/>
  <c r="AF1270" i="23" s="1"/>
  <c r="AI1270" i="23" s="1"/>
  <c r="AR1269" i="23"/>
  <c r="AU1269" i="23" s="1"/>
  <c r="AZ1269" i="23" s="1"/>
  <c r="AD1269" i="23"/>
  <c r="AF1269" i="23" s="1"/>
  <c r="AI1269" i="23" s="1"/>
  <c r="AR1268" i="23"/>
  <c r="AU1268" i="23" s="1"/>
  <c r="AZ1268" i="23" s="1"/>
  <c r="AD1268" i="23"/>
  <c r="AF1268" i="23" s="1"/>
  <c r="AI1268" i="23" s="1"/>
  <c r="AR1267" i="23"/>
  <c r="AU1267" i="23" s="1"/>
  <c r="AZ1267" i="23" s="1"/>
  <c r="AD1267" i="23"/>
  <c r="AF1267" i="23" s="1"/>
  <c r="AI1267" i="23" s="1"/>
  <c r="AR1266" i="23"/>
  <c r="AU1266" i="23" s="1"/>
  <c r="AZ1266" i="23" s="1"/>
  <c r="AD1266" i="23"/>
  <c r="AF1266" i="23" s="1"/>
  <c r="AI1266" i="23" s="1"/>
  <c r="AR1265" i="23"/>
  <c r="AU1265" i="23" s="1"/>
  <c r="AZ1265" i="23" s="1"/>
  <c r="AD1265" i="23"/>
  <c r="AF1265" i="23" s="1"/>
  <c r="AI1265" i="23" s="1"/>
  <c r="AR1264" i="23"/>
  <c r="AU1264" i="23" s="1"/>
  <c r="AZ1264" i="23" s="1"/>
  <c r="AD1264" i="23"/>
  <c r="AF1264" i="23" s="1"/>
  <c r="AI1264" i="23" s="1"/>
  <c r="AR1263" i="23"/>
  <c r="AU1263" i="23" s="1"/>
  <c r="AZ1263" i="23" s="1"/>
  <c r="AD1263" i="23"/>
  <c r="AF1263" i="23" s="1"/>
  <c r="AI1263" i="23" s="1"/>
  <c r="AR1262" i="23"/>
  <c r="AU1262" i="23" s="1"/>
  <c r="AZ1262" i="23" s="1"/>
  <c r="AD1262" i="23"/>
  <c r="AF1262" i="23" s="1"/>
  <c r="AI1262" i="23" s="1"/>
  <c r="AR1261" i="23"/>
  <c r="AU1261" i="23" s="1"/>
  <c r="AZ1261" i="23" s="1"/>
  <c r="AD1261" i="23"/>
  <c r="AF1261" i="23" s="1"/>
  <c r="AI1261" i="23" s="1"/>
  <c r="AR1260" i="23"/>
  <c r="AU1260" i="23" s="1"/>
  <c r="AZ1260" i="23" s="1"/>
  <c r="AD1260" i="23"/>
  <c r="AF1260" i="23" s="1"/>
  <c r="AR1259" i="23"/>
  <c r="AU1259" i="23" s="1"/>
  <c r="AZ1259" i="23" s="1"/>
  <c r="AD1259" i="23"/>
  <c r="AF1259" i="23" s="1"/>
  <c r="AI1259" i="23" s="1"/>
  <c r="AR1258" i="23"/>
  <c r="AU1258" i="23" s="1"/>
  <c r="AZ1258" i="23" s="1"/>
  <c r="AD1258" i="23"/>
  <c r="AF1258" i="23" s="1"/>
  <c r="AI1258" i="23" s="1"/>
  <c r="AR1257" i="23"/>
  <c r="AU1257" i="23" s="1"/>
  <c r="AZ1257" i="23" s="1"/>
  <c r="AD1257" i="23"/>
  <c r="AF1257" i="23" s="1"/>
  <c r="AI1257" i="23" s="1"/>
  <c r="AR1256" i="23"/>
  <c r="AU1256" i="23" s="1"/>
  <c r="AZ1256" i="23" s="1"/>
  <c r="AD1256" i="23"/>
  <c r="AF1256" i="23" s="1"/>
  <c r="AR1255" i="23"/>
  <c r="AU1255" i="23" s="1"/>
  <c r="AZ1255" i="23" s="1"/>
  <c r="AD1255" i="23"/>
  <c r="AF1255" i="23" s="1"/>
  <c r="AI1255" i="23" s="1"/>
  <c r="AR1254" i="23"/>
  <c r="AU1254" i="23" s="1"/>
  <c r="AZ1254" i="23" s="1"/>
  <c r="AD1254" i="23"/>
  <c r="AF1254" i="23" s="1"/>
  <c r="AI1254" i="23" s="1"/>
  <c r="AR1253" i="23"/>
  <c r="AU1253" i="23" s="1"/>
  <c r="AZ1253" i="23" s="1"/>
  <c r="AD1253" i="23"/>
  <c r="AF1253" i="23" s="1"/>
  <c r="AI1253" i="23" s="1"/>
  <c r="AR1252" i="23"/>
  <c r="AU1252" i="23" s="1"/>
  <c r="AZ1252" i="23" s="1"/>
  <c r="AD1252" i="23"/>
  <c r="AF1252" i="23" s="1"/>
  <c r="AR1251" i="23"/>
  <c r="AU1251" i="23" s="1"/>
  <c r="AZ1251" i="23" s="1"/>
  <c r="AD1251" i="23"/>
  <c r="AF1251" i="23" s="1"/>
  <c r="AI1251" i="23" s="1"/>
  <c r="AR1250" i="23"/>
  <c r="AU1250" i="23" s="1"/>
  <c r="AZ1250" i="23" s="1"/>
  <c r="AD1250" i="23"/>
  <c r="AF1250" i="23" s="1"/>
  <c r="AI1250" i="23" s="1"/>
  <c r="AR1249" i="23"/>
  <c r="AU1249" i="23" s="1"/>
  <c r="AZ1249" i="23" s="1"/>
  <c r="AD1249" i="23"/>
  <c r="AF1249" i="23" s="1"/>
  <c r="AI1249" i="23" s="1"/>
  <c r="AR1248" i="23"/>
  <c r="AU1248" i="23" s="1"/>
  <c r="AZ1248" i="23" s="1"/>
  <c r="AD1248" i="23"/>
  <c r="AF1248" i="23" s="1"/>
  <c r="AR1247" i="23"/>
  <c r="AU1247" i="23" s="1"/>
  <c r="AZ1247" i="23" s="1"/>
  <c r="AD1247" i="23"/>
  <c r="AF1247" i="23" s="1"/>
  <c r="AI1247" i="23" s="1"/>
  <c r="AR1246" i="23"/>
  <c r="AU1246" i="23" s="1"/>
  <c r="AZ1246" i="23" s="1"/>
  <c r="AD1246" i="23"/>
  <c r="AF1246" i="23" s="1"/>
  <c r="AI1246" i="23" s="1"/>
  <c r="AR1245" i="23"/>
  <c r="AU1245" i="23" s="1"/>
  <c r="AZ1245" i="23" s="1"/>
  <c r="AD1245" i="23"/>
  <c r="AF1245" i="23" s="1"/>
  <c r="AI1245" i="23" s="1"/>
  <c r="AR1244" i="23"/>
  <c r="AU1244" i="23" s="1"/>
  <c r="AZ1244" i="23" s="1"/>
  <c r="AD1244" i="23"/>
  <c r="AF1244" i="23" s="1"/>
  <c r="AR1243" i="23"/>
  <c r="AU1243" i="23" s="1"/>
  <c r="AZ1243" i="23" s="1"/>
  <c r="AD1243" i="23"/>
  <c r="AF1243" i="23" s="1"/>
  <c r="AI1243" i="23" s="1"/>
  <c r="AR1242" i="23"/>
  <c r="AU1242" i="23" s="1"/>
  <c r="AZ1242" i="23" s="1"/>
  <c r="AD1242" i="23"/>
  <c r="AF1242" i="23" s="1"/>
  <c r="AI1242" i="23" s="1"/>
  <c r="AR1241" i="23"/>
  <c r="AU1241" i="23" s="1"/>
  <c r="AZ1241" i="23" s="1"/>
  <c r="AD1241" i="23"/>
  <c r="AF1241" i="23" s="1"/>
  <c r="AI1241" i="23" s="1"/>
  <c r="AR1240" i="23"/>
  <c r="AU1240" i="23" s="1"/>
  <c r="AZ1240" i="23" s="1"/>
  <c r="AD1240" i="23"/>
  <c r="AF1240" i="23" s="1"/>
  <c r="AR1239" i="23"/>
  <c r="AU1239" i="23" s="1"/>
  <c r="AZ1239" i="23" s="1"/>
  <c r="AD1239" i="23"/>
  <c r="AF1239" i="23" s="1"/>
  <c r="AI1239" i="23" s="1"/>
  <c r="AR1238" i="23"/>
  <c r="AU1238" i="23" s="1"/>
  <c r="AZ1238" i="23" s="1"/>
  <c r="AD1238" i="23"/>
  <c r="AF1238" i="23" s="1"/>
  <c r="AI1238" i="23" s="1"/>
  <c r="AR1237" i="23"/>
  <c r="AU1237" i="23" s="1"/>
  <c r="AZ1237" i="23" s="1"/>
  <c r="AD1237" i="23"/>
  <c r="AF1237" i="23" s="1"/>
  <c r="AI1237" i="23" s="1"/>
  <c r="AR1236" i="23"/>
  <c r="AU1236" i="23" s="1"/>
  <c r="AZ1236" i="23" s="1"/>
  <c r="AD1236" i="23"/>
  <c r="AF1236" i="23" s="1"/>
  <c r="AR1235" i="23"/>
  <c r="AU1235" i="23" s="1"/>
  <c r="AZ1235" i="23" s="1"/>
  <c r="AD1235" i="23"/>
  <c r="AF1235" i="23" s="1"/>
  <c r="AI1235" i="23" s="1"/>
  <c r="AR1234" i="23"/>
  <c r="AU1234" i="23" s="1"/>
  <c r="AZ1234" i="23" s="1"/>
  <c r="AD1234" i="23"/>
  <c r="AF1234" i="23" s="1"/>
  <c r="AI1234" i="23" s="1"/>
  <c r="AR1233" i="23"/>
  <c r="AU1233" i="23" s="1"/>
  <c r="AZ1233" i="23" s="1"/>
  <c r="AD1233" i="23"/>
  <c r="AF1233" i="23" s="1"/>
  <c r="AI1233" i="23" s="1"/>
  <c r="AR1232" i="23"/>
  <c r="AU1232" i="23" s="1"/>
  <c r="AZ1232" i="23" s="1"/>
  <c r="AD1232" i="23"/>
  <c r="AF1232" i="23" s="1"/>
  <c r="AI1232" i="23" s="1"/>
  <c r="AR1231" i="23"/>
  <c r="AU1231" i="23" s="1"/>
  <c r="AZ1231" i="23" s="1"/>
  <c r="AD1231" i="23"/>
  <c r="AF1231" i="23" s="1"/>
  <c r="AI1231" i="23" s="1"/>
  <c r="AR1230" i="23"/>
  <c r="AU1230" i="23" s="1"/>
  <c r="AZ1230" i="23" s="1"/>
  <c r="AD1230" i="23"/>
  <c r="AF1230" i="23" s="1"/>
  <c r="AI1230" i="23" s="1"/>
  <c r="AR1229" i="23"/>
  <c r="AU1229" i="23" s="1"/>
  <c r="AZ1229" i="23" s="1"/>
  <c r="AD1229" i="23"/>
  <c r="AF1229" i="23" s="1"/>
  <c r="AI1229" i="23" s="1"/>
  <c r="AR1228" i="23"/>
  <c r="AU1228" i="23" s="1"/>
  <c r="AZ1228" i="23" s="1"/>
  <c r="AD1228" i="23"/>
  <c r="AF1228" i="23" s="1"/>
  <c r="AI1228" i="23" s="1"/>
  <c r="AR1227" i="23"/>
  <c r="AU1227" i="23" s="1"/>
  <c r="AZ1227" i="23" s="1"/>
  <c r="AD1227" i="23"/>
  <c r="AF1227" i="23" s="1"/>
  <c r="AI1227" i="23" s="1"/>
  <c r="AR1226" i="23"/>
  <c r="AU1226" i="23" s="1"/>
  <c r="AZ1226" i="23" s="1"/>
  <c r="AD1226" i="23"/>
  <c r="AF1226" i="23" s="1"/>
  <c r="AI1226" i="23" s="1"/>
  <c r="AR1225" i="23"/>
  <c r="AU1225" i="23" s="1"/>
  <c r="AZ1225" i="23" s="1"/>
  <c r="AD1225" i="23"/>
  <c r="AF1225" i="23" s="1"/>
  <c r="AI1225" i="23" s="1"/>
  <c r="AR1224" i="23"/>
  <c r="AU1224" i="23" s="1"/>
  <c r="AZ1224" i="23" s="1"/>
  <c r="AD1224" i="23"/>
  <c r="AF1224" i="23" s="1"/>
  <c r="AI1224" i="23" s="1"/>
  <c r="AR1223" i="23"/>
  <c r="AU1223" i="23" s="1"/>
  <c r="AZ1223" i="23" s="1"/>
  <c r="AD1223" i="23"/>
  <c r="AF1223" i="23" s="1"/>
  <c r="AI1223" i="23" s="1"/>
  <c r="AR1222" i="23"/>
  <c r="AU1222" i="23" s="1"/>
  <c r="AZ1222" i="23" s="1"/>
  <c r="AD1222" i="23"/>
  <c r="AF1222" i="23" s="1"/>
  <c r="AI1222" i="23" s="1"/>
  <c r="AR1221" i="23"/>
  <c r="AU1221" i="23" s="1"/>
  <c r="AZ1221" i="23" s="1"/>
  <c r="AD1221" i="23"/>
  <c r="AF1221" i="23" s="1"/>
  <c r="AI1221" i="23" s="1"/>
  <c r="AR1220" i="23"/>
  <c r="AU1220" i="23" s="1"/>
  <c r="AZ1220" i="23" s="1"/>
  <c r="AD1220" i="23"/>
  <c r="AF1220" i="23" s="1"/>
  <c r="AI1220" i="23" s="1"/>
  <c r="AR1219" i="23"/>
  <c r="AU1219" i="23" s="1"/>
  <c r="AZ1219" i="23" s="1"/>
  <c r="AD1219" i="23"/>
  <c r="AF1219" i="23" s="1"/>
  <c r="AI1219" i="23" s="1"/>
  <c r="AR1218" i="23"/>
  <c r="AU1218" i="23" s="1"/>
  <c r="AZ1218" i="23" s="1"/>
  <c r="AD1218" i="23"/>
  <c r="AF1218" i="23" s="1"/>
  <c r="AI1218" i="23" s="1"/>
  <c r="AR1217" i="23"/>
  <c r="AU1217" i="23" s="1"/>
  <c r="AZ1217" i="23" s="1"/>
  <c r="AD1217" i="23"/>
  <c r="AF1217" i="23" s="1"/>
  <c r="AI1217" i="23" s="1"/>
  <c r="AR1216" i="23"/>
  <c r="AU1216" i="23" s="1"/>
  <c r="AZ1216" i="23" s="1"/>
  <c r="AD1216" i="23"/>
  <c r="AF1216" i="23" s="1"/>
  <c r="AI1216" i="23" s="1"/>
  <c r="AR1215" i="23"/>
  <c r="AU1215" i="23" s="1"/>
  <c r="AZ1215" i="23" s="1"/>
  <c r="AD1215" i="23"/>
  <c r="AF1215" i="23" s="1"/>
  <c r="AI1215" i="23" s="1"/>
  <c r="AR1214" i="23"/>
  <c r="AU1214" i="23" s="1"/>
  <c r="AZ1214" i="23" s="1"/>
  <c r="AD1214" i="23"/>
  <c r="AF1214" i="23" s="1"/>
  <c r="AI1214" i="23" s="1"/>
  <c r="AR1213" i="23"/>
  <c r="AU1213" i="23" s="1"/>
  <c r="AZ1213" i="23" s="1"/>
  <c r="AD1213" i="23"/>
  <c r="AF1213" i="23" s="1"/>
  <c r="AI1213" i="23" s="1"/>
  <c r="AR1212" i="23"/>
  <c r="AU1212" i="23" s="1"/>
  <c r="AZ1212" i="23" s="1"/>
  <c r="AD1212" i="23"/>
  <c r="AF1212" i="23" s="1"/>
  <c r="AI1212" i="23" s="1"/>
  <c r="AR1211" i="23"/>
  <c r="AU1211" i="23" s="1"/>
  <c r="AZ1211" i="23" s="1"/>
  <c r="AD1211" i="23"/>
  <c r="AF1211" i="23" s="1"/>
  <c r="AI1211" i="23" s="1"/>
  <c r="AR1210" i="23"/>
  <c r="AU1210" i="23" s="1"/>
  <c r="AZ1210" i="23" s="1"/>
  <c r="AD1210" i="23"/>
  <c r="AF1210" i="23" s="1"/>
  <c r="AI1210" i="23" s="1"/>
  <c r="AR1209" i="23"/>
  <c r="AU1209" i="23" s="1"/>
  <c r="AZ1209" i="23" s="1"/>
  <c r="AD1209" i="23"/>
  <c r="AF1209" i="23" s="1"/>
  <c r="AI1209" i="23" s="1"/>
  <c r="AR1208" i="23"/>
  <c r="AU1208" i="23" s="1"/>
  <c r="AZ1208" i="23" s="1"/>
  <c r="AD1208" i="23"/>
  <c r="AF1208" i="23" s="1"/>
  <c r="AI1208" i="23" s="1"/>
  <c r="AR1207" i="23"/>
  <c r="AU1207" i="23" s="1"/>
  <c r="AZ1207" i="23" s="1"/>
  <c r="AD1207" i="23"/>
  <c r="AF1207" i="23" s="1"/>
  <c r="AI1207" i="23" s="1"/>
  <c r="AR1206" i="23"/>
  <c r="AU1206" i="23" s="1"/>
  <c r="AZ1206" i="23" s="1"/>
  <c r="AD1206" i="23"/>
  <c r="AF1206" i="23" s="1"/>
  <c r="AI1206" i="23" s="1"/>
  <c r="AR1205" i="23"/>
  <c r="AU1205" i="23" s="1"/>
  <c r="AZ1205" i="23" s="1"/>
  <c r="AD1205" i="23"/>
  <c r="AF1205" i="23" s="1"/>
  <c r="AI1205" i="23" s="1"/>
  <c r="AR1204" i="23"/>
  <c r="AU1204" i="23" s="1"/>
  <c r="AZ1204" i="23" s="1"/>
  <c r="AD1204" i="23"/>
  <c r="AF1204" i="23" s="1"/>
  <c r="AI1204" i="23" s="1"/>
  <c r="AR1203" i="23"/>
  <c r="AU1203" i="23" s="1"/>
  <c r="AZ1203" i="23" s="1"/>
  <c r="AD1203" i="23"/>
  <c r="AF1203" i="23" s="1"/>
  <c r="AI1203" i="23" s="1"/>
  <c r="AR1202" i="23"/>
  <c r="AU1202" i="23" s="1"/>
  <c r="AZ1202" i="23" s="1"/>
  <c r="AD1202" i="23"/>
  <c r="AF1202" i="23" s="1"/>
  <c r="AI1202" i="23" s="1"/>
  <c r="AR1201" i="23"/>
  <c r="AU1201" i="23" s="1"/>
  <c r="AZ1201" i="23" s="1"/>
  <c r="AD1201" i="23"/>
  <c r="AF1201" i="23" s="1"/>
  <c r="AI1201" i="23" s="1"/>
  <c r="AR1200" i="23"/>
  <c r="AU1200" i="23" s="1"/>
  <c r="AZ1200" i="23" s="1"/>
  <c r="AD1200" i="23"/>
  <c r="AF1200" i="23" s="1"/>
  <c r="AI1200" i="23" s="1"/>
  <c r="AR1199" i="23"/>
  <c r="AU1199" i="23" s="1"/>
  <c r="AZ1199" i="23" s="1"/>
  <c r="AD1199" i="23"/>
  <c r="AF1199" i="23" s="1"/>
  <c r="AI1199" i="23" s="1"/>
  <c r="AR1198" i="23"/>
  <c r="AU1198" i="23" s="1"/>
  <c r="AZ1198" i="23" s="1"/>
  <c r="AD1198" i="23"/>
  <c r="AF1198" i="23" s="1"/>
  <c r="AI1198" i="23" s="1"/>
  <c r="AR1197" i="23"/>
  <c r="AU1197" i="23" s="1"/>
  <c r="AZ1197" i="23" s="1"/>
  <c r="AD1197" i="23"/>
  <c r="AF1197" i="23" s="1"/>
  <c r="AI1197" i="23" s="1"/>
  <c r="AR1196" i="23"/>
  <c r="AU1196" i="23" s="1"/>
  <c r="AZ1196" i="23" s="1"/>
  <c r="AD1196" i="23"/>
  <c r="AF1196" i="23" s="1"/>
  <c r="AI1196" i="23" s="1"/>
  <c r="AR1195" i="23"/>
  <c r="AU1195" i="23" s="1"/>
  <c r="AZ1195" i="23" s="1"/>
  <c r="AD1195" i="23"/>
  <c r="AF1195" i="23" s="1"/>
  <c r="AI1195" i="23" s="1"/>
  <c r="AR1194" i="23"/>
  <c r="AU1194" i="23" s="1"/>
  <c r="AZ1194" i="23" s="1"/>
  <c r="AD1194" i="23"/>
  <c r="AF1194" i="23" s="1"/>
  <c r="AI1194" i="23" s="1"/>
  <c r="AR1193" i="23"/>
  <c r="AU1193" i="23" s="1"/>
  <c r="AZ1193" i="23" s="1"/>
  <c r="AD1193" i="23"/>
  <c r="AF1193" i="23" s="1"/>
  <c r="AI1193" i="23" s="1"/>
  <c r="AR1192" i="23"/>
  <c r="AU1192" i="23" s="1"/>
  <c r="AZ1192" i="23" s="1"/>
  <c r="AD1192" i="23"/>
  <c r="AF1192" i="23" s="1"/>
  <c r="AI1192" i="23" s="1"/>
  <c r="AR1191" i="23"/>
  <c r="AU1191" i="23" s="1"/>
  <c r="AZ1191" i="23" s="1"/>
  <c r="AD1191" i="23"/>
  <c r="AF1191" i="23" s="1"/>
  <c r="AI1191" i="23" s="1"/>
  <c r="AR1190" i="23"/>
  <c r="AU1190" i="23" s="1"/>
  <c r="AZ1190" i="23" s="1"/>
  <c r="AD1190" i="23"/>
  <c r="AF1190" i="23" s="1"/>
  <c r="AI1190" i="23" s="1"/>
  <c r="AR1189" i="23"/>
  <c r="AU1189" i="23" s="1"/>
  <c r="AZ1189" i="23" s="1"/>
  <c r="AD1189" i="23"/>
  <c r="AF1189" i="23" s="1"/>
  <c r="AI1189" i="23" s="1"/>
  <c r="AR1188" i="23"/>
  <c r="AU1188" i="23" s="1"/>
  <c r="AZ1188" i="23" s="1"/>
  <c r="AD1188" i="23"/>
  <c r="AF1188" i="23" s="1"/>
  <c r="AI1188" i="23" s="1"/>
  <c r="AR1187" i="23"/>
  <c r="AU1187" i="23" s="1"/>
  <c r="AZ1187" i="23" s="1"/>
  <c r="AD1187" i="23"/>
  <c r="AF1187" i="23" s="1"/>
  <c r="AI1187" i="23" s="1"/>
  <c r="AR1186" i="23"/>
  <c r="AU1186" i="23" s="1"/>
  <c r="AZ1186" i="23" s="1"/>
  <c r="AD1186" i="23"/>
  <c r="AF1186" i="23" s="1"/>
  <c r="AI1186" i="23" s="1"/>
  <c r="AR1185" i="23"/>
  <c r="AU1185" i="23" s="1"/>
  <c r="AZ1185" i="23" s="1"/>
  <c r="AD1185" i="23"/>
  <c r="AF1185" i="23" s="1"/>
  <c r="AI1185" i="23" s="1"/>
  <c r="AR1184" i="23"/>
  <c r="AU1184" i="23" s="1"/>
  <c r="AZ1184" i="23" s="1"/>
  <c r="AD1184" i="23"/>
  <c r="AF1184" i="23" s="1"/>
  <c r="AI1184" i="23" s="1"/>
  <c r="AR1183" i="23"/>
  <c r="AU1183" i="23" s="1"/>
  <c r="AZ1183" i="23" s="1"/>
  <c r="AD1183" i="23"/>
  <c r="AF1183" i="23" s="1"/>
  <c r="AI1183" i="23" s="1"/>
  <c r="AR1182" i="23"/>
  <c r="AU1182" i="23" s="1"/>
  <c r="AZ1182" i="23" s="1"/>
  <c r="AD1182" i="23"/>
  <c r="AF1182" i="23" s="1"/>
  <c r="AI1182" i="23" s="1"/>
  <c r="AR1181" i="23"/>
  <c r="AU1181" i="23" s="1"/>
  <c r="AZ1181" i="23" s="1"/>
  <c r="AD1181" i="23"/>
  <c r="AF1181" i="23" s="1"/>
  <c r="AI1181" i="23" s="1"/>
  <c r="AR1180" i="23"/>
  <c r="AU1180" i="23" s="1"/>
  <c r="AZ1180" i="23" s="1"/>
  <c r="AD1180" i="23"/>
  <c r="AF1180" i="23" s="1"/>
  <c r="AI1180" i="23" s="1"/>
  <c r="AR1179" i="23"/>
  <c r="AU1179" i="23" s="1"/>
  <c r="AZ1179" i="23" s="1"/>
  <c r="AD1179" i="23"/>
  <c r="AF1179" i="23" s="1"/>
  <c r="AI1179" i="23" s="1"/>
  <c r="AR1178" i="23"/>
  <c r="AU1178" i="23" s="1"/>
  <c r="AZ1178" i="23" s="1"/>
  <c r="AD1178" i="23"/>
  <c r="AF1178" i="23" s="1"/>
  <c r="AI1178" i="23" s="1"/>
  <c r="AR1177" i="23"/>
  <c r="AU1177" i="23" s="1"/>
  <c r="AZ1177" i="23" s="1"/>
  <c r="AD1177" i="23"/>
  <c r="AF1177" i="23" s="1"/>
  <c r="AI1177" i="23" s="1"/>
  <c r="AR1176" i="23"/>
  <c r="AU1176" i="23" s="1"/>
  <c r="AZ1176" i="23" s="1"/>
  <c r="AD1176" i="23"/>
  <c r="AF1176" i="23" s="1"/>
  <c r="AI1176" i="23" s="1"/>
  <c r="AR1175" i="23"/>
  <c r="AU1175" i="23" s="1"/>
  <c r="AZ1175" i="23" s="1"/>
  <c r="AD1175" i="23"/>
  <c r="AF1175" i="23" s="1"/>
  <c r="AI1175" i="23" s="1"/>
  <c r="AR1174" i="23"/>
  <c r="AU1174" i="23" s="1"/>
  <c r="AZ1174" i="23" s="1"/>
  <c r="AD1174" i="23"/>
  <c r="AF1174" i="23" s="1"/>
  <c r="AI1174" i="23" s="1"/>
  <c r="AR1173" i="23"/>
  <c r="AU1173" i="23" s="1"/>
  <c r="AZ1173" i="23" s="1"/>
  <c r="AD1173" i="23"/>
  <c r="AF1173" i="23" s="1"/>
  <c r="AI1173" i="23" s="1"/>
  <c r="AR1172" i="23"/>
  <c r="AU1172" i="23" s="1"/>
  <c r="AZ1172" i="23" s="1"/>
  <c r="AD1172" i="23"/>
  <c r="AF1172" i="23" s="1"/>
  <c r="AI1172" i="23" s="1"/>
  <c r="AR1171" i="23"/>
  <c r="AU1171" i="23" s="1"/>
  <c r="AZ1171" i="23" s="1"/>
  <c r="AD1171" i="23"/>
  <c r="AF1171" i="23" s="1"/>
  <c r="AI1171" i="23" s="1"/>
  <c r="AR1170" i="23"/>
  <c r="AU1170" i="23" s="1"/>
  <c r="AZ1170" i="23" s="1"/>
  <c r="AD1170" i="23"/>
  <c r="AF1170" i="23" s="1"/>
  <c r="AI1170" i="23" s="1"/>
  <c r="AR1169" i="23"/>
  <c r="AU1169" i="23" s="1"/>
  <c r="AZ1169" i="23" s="1"/>
  <c r="AD1169" i="23"/>
  <c r="AF1169" i="23" s="1"/>
  <c r="AI1169" i="23" s="1"/>
  <c r="AR1168" i="23"/>
  <c r="AU1168" i="23" s="1"/>
  <c r="AZ1168" i="23" s="1"/>
  <c r="AD1168" i="23"/>
  <c r="AF1168" i="23" s="1"/>
  <c r="AI1168" i="23" s="1"/>
  <c r="AR1167" i="23"/>
  <c r="AU1167" i="23" s="1"/>
  <c r="AZ1167" i="23" s="1"/>
  <c r="AD1167" i="23"/>
  <c r="AF1167" i="23" s="1"/>
  <c r="AI1167" i="23" s="1"/>
  <c r="AR1166" i="23"/>
  <c r="AU1166" i="23" s="1"/>
  <c r="AZ1166" i="23" s="1"/>
  <c r="AD1166" i="23"/>
  <c r="AF1166" i="23" s="1"/>
  <c r="AI1166" i="23" s="1"/>
  <c r="AR1165" i="23"/>
  <c r="AU1165" i="23" s="1"/>
  <c r="AZ1165" i="23" s="1"/>
  <c r="AD1165" i="23"/>
  <c r="AF1165" i="23" s="1"/>
  <c r="AI1165" i="23" s="1"/>
  <c r="AR1164" i="23"/>
  <c r="AU1164" i="23" s="1"/>
  <c r="AZ1164" i="23" s="1"/>
  <c r="AD1164" i="23"/>
  <c r="AF1164" i="23" s="1"/>
  <c r="AI1164" i="23" s="1"/>
  <c r="AR1163" i="23"/>
  <c r="AU1163" i="23" s="1"/>
  <c r="AZ1163" i="23" s="1"/>
  <c r="AD1163" i="23"/>
  <c r="AF1163" i="23" s="1"/>
  <c r="AI1163" i="23" s="1"/>
  <c r="AR1162" i="23"/>
  <c r="AU1162" i="23" s="1"/>
  <c r="AZ1162" i="23" s="1"/>
  <c r="AD1162" i="23"/>
  <c r="AF1162" i="23" s="1"/>
  <c r="AI1162" i="23" s="1"/>
  <c r="AR1161" i="23"/>
  <c r="AU1161" i="23" s="1"/>
  <c r="AZ1161" i="23" s="1"/>
  <c r="AD1161" i="23"/>
  <c r="AF1161" i="23" s="1"/>
  <c r="AI1161" i="23" s="1"/>
  <c r="BE1160" i="23"/>
  <c r="AR1160" i="23"/>
  <c r="AU1160" i="23" s="1"/>
  <c r="AZ1160" i="23" s="1"/>
  <c r="AD1160" i="23"/>
  <c r="AF1160" i="23" s="1"/>
  <c r="AI1160" i="23" s="1"/>
  <c r="W1160" i="23"/>
  <c r="S1160" i="23"/>
  <c r="AR1159" i="23"/>
  <c r="AU1159" i="23" s="1"/>
  <c r="AZ1159" i="23" s="1"/>
  <c r="AD1159" i="23"/>
  <c r="AF1159" i="23" s="1"/>
  <c r="AI1159" i="23" s="1"/>
  <c r="AR1158" i="23"/>
  <c r="AU1158" i="23" s="1"/>
  <c r="AZ1158" i="23" s="1"/>
  <c r="AD1158" i="23"/>
  <c r="AF1158" i="23" s="1"/>
  <c r="AI1158" i="23" s="1"/>
  <c r="AR1157" i="23"/>
  <c r="AU1157" i="23" s="1"/>
  <c r="AZ1157" i="23" s="1"/>
  <c r="AD1157" i="23"/>
  <c r="AF1157" i="23" s="1"/>
  <c r="AI1157" i="23" s="1"/>
  <c r="AR1156" i="23"/>
  <c r="AU1156" i="23" s="1"/>
  <c r="AZ1156" i="23" s="1"/>
  <c r="AD1156" i="23"/>
  <c r="AF1156" i="23" s="1"/>
  <c r="AI1156" i="23" s="1"/>
  <c r="AR1155" i="23"/>
  <c r="AU1155" i="23" s="1"/>
  <c r="AZ1155" i="23" s="1"/>
  <c r="AD1155" i="23"/>
  <c r="AF1155" i="23" s="1"/>
  <c r="AI1155" i="23" s="1"/>
  <c r="AR1154" i="23"/>
  <c r="AU1154" i="23" s="1"/>
  <c r="AZ1154" i="23" s="1"/>
  <c r="AD1154" i="23"/>
  <c r="AF1154" i="23" s="1"/>
  <c r="AI1154" i="23" s="1"/>
  <c r="AR1153" i="23"/>
  <c r="AU1153" i="23" s="1"/>
  <c r="AZ1153" i="23" s="1"/>
  <c r="AD1153" i="23"/>
  <c r="AF1153" i="23" s="1"/>
  <c r="AI1153" i="23" s="1"/>
  <c r="AR1152" i="23"/>
  <c r="AU1152" i="23" s="1"/>
  <c r="AZ1152" i="23" s="1"/>
  <c r="AD1152" i="23"/>
  <c r="AF1152" i="23" s="1"/>
  <c r="AI1152" i="23" s="1"/>
  <c r="AR1151" i="23"/>
  <c r="AU1151" i="23" s="1"/>
  <c r="AZ1151" i="23" s="1"/>
  <c r="AD1151" i="23"/>
  <c r="AF1151" i="23" s="1"/>
  <c r="AI1151" i="23" s="1"/>
  <c r="AR1150" i="23"/>
  <c r="AU1150" i="23" s="1"/>
  <c r="AZ1150" i="23" s="1"/>
  <c r="AD1150" i="23"/>
  <c r="AF1150" i="23" s="1"/>
  <c r="AI1150" i="23" s="1"/>
  <c r="AR1149" i="23"/>
  <c r="AU1149" i="23" s="1"/>
  <c r="AZ1149" i="23" s="1"/>
  <c r="AD1149" i="23"/>
  <c r="AF1149" i="23" s="1"/>
  <c r="AI1149" i="23" s="1"/>
  <c r="AR1148" i="23"/>
  <c r="AU1148" i="23" s="1"/>
  <c r="AZ1148" i="23" s="1"/>
  <c r="AD1148" i="23"/>
  <c r="AF1148" i="23" s="1"/>
  <c r="AI1148" i="23" s="1"/>
  <c r="AR1147" i="23"/>
  <c r="AU1147" i="23" s="1"/>
  <c r="AZ1147" i="23" s="1"/>
  <c r="AD1147" i="23"/>
  <c r="AF1147" i="23" s="1"/>
  <c r="AI1147" i="23" s="1"/>
  <c r="AR1146" i="23"/>
  <c r="AU1146" i="23" s="1"/>
  <c r="AZ1146" i="23" s="1"/>
  <c r="AD1146" i="23"/>
  <c r="AF1146" i="23" s="1"/>
  <c r="AI1146" i="23" s="1"/>
  <c r="AR1145" i="23"/>
  <c r="AU1145" i="23" s="1"/>
  <c r="AZ1145" i="23" s="1"/>
  <c r="AD1145" i="23"/>
  <c r="AF1145" i="23" s="1"/>
  <c r="AI1145" i="23" s="1"/>
  <c r="AR1144" i="23"/>
  <c r="AU1144" i="23" s="1"/>
  <c r="AZ1144" i="23" s="1"/>
  <c r="AD1144" i="23"/>
  <c r="AF1144" i="23" s="1"/>
  <c r="AI1144" i="23" s="1"/>
  <c r="AR1143" i="23"/>
  <c r="AU1143" i="23" s="1"/>
  <c r="AZ1143" i="23" s="1"/>
  <c r="AD1143" i="23"/>
  <c r="AF1143" i="23" s="1"/>
  <c r="AI1143" i="23" s="1"/>
  <c r="AR1142" i="23"/>
  <c r="AU1142" i="23" s="1"/>
  <c r="AZ1142" i="23" s="1"/>
  <c r="AD1142" i="23"/>
  <c r="AF1142" i="23" s="1"/>
  <c r="AI1142" i="23" s="1"/>
  <c r="AR1141" i="23"/>
  <c r="AU1141" i="23" s="1"/>
  <c r="AZ1141" i="23" s="1"/>
  <c r="AD1141" i="23"/>
  <c r="AF1141" i="23" s="1"/>
  <c r="AI1141" i="23" s="1"/>
  <c r="AR1140" i="23"/>
  <c r="AU1140" i="23" s="1"/>
  <c r="AZ1140" i="23" s="1"/>
  <c r="AD1140" i="23"/>
  <c r="AF1140" i="23" s="1"/>
  <c r="AI1140" i="23" s="1"/>
  <c r="AR1139" i="23"/>
  <c r="AU1139" i="23" s="1"/>
  <c r="AZ1139" i="23" s="1"/>
  <c r="AD1139" i="23"/>
  <c r="AF1139" i="23" s="1"/>
  <c r="AI1139" i="23" s="1"/>
  <c r="AR1138" i="23"/>
  <c r="AU1138" i="23" s="1"/>
  <c r="AZ1138" i="23" s="1"/>
  <c r="AD1138" i="23"/>
  <c r="AF1138" i="23" s="1"/>
  <c r="AI1138" i="23" s="1"/>
  <c r="AR1137" i="23"/>
  <c r="AU1137" i="23" s="1"/>
  <c r="AZ1137" i="23" s="1"/>
  <c r="AD1137" i="23"/>
  <c r="AF1137" i="23" s="1"/>
  <c r="AI1137" i="23" s="1"/>
  <c r="AR1136" i="23"/>
  <c r="AU1136" i="23" s="1"/>
  <c r="AZ1136" i="23" s="1"/>
  <c r="AD1136" i="23"/>
  <c r="AF1136" i="23" s="1"/>
  <c r="AI1136" i="23" s="1"/>
  <c r="AR1135" i="23"/>
  <c r="AU1135" i="23" s="1"/>
  <c r="AZ1135" i="23" s="1"/>
  <c r="AD1135" i="23"/>
  <c r="AF1135" i="23" s="1"/>
  <c r="AI1135" i="23" s="1"/>
  <c r="AR1134" i="23"/>
  <c r="AU1134" i="23" s="1"/>
  <c r="AZ1134" i="23" s="1"/>
  <c r="AD1134" i="23"/>
  <c r="AF1134" i="23" s="1"/>
  <c r="AI1134" i="23" s="1"/>
  <c r="AR1133" i="23"/>
  <c r="AU1133" i="23" s="1"/>
  <c r="AZ1133" i="23" s="1"/>
  <c r="AD1133" i="23"/>
  <c r="AF1133" i="23" s="1"/>
  <c r="AI1133" i="23" s="1"/>
  <c r="AR1132" i="23"/>
  <c r="AU1132" i="23" s="1"/>
  <c r="AZ1132" i="23" s="1"/>
  <c r="AD1132" i="23"/>
  <c r="AF1132" i="23" s="1"/>
  <c r="AI1132" i="23" s="1"/>
  <c r="AR1131" i="23"/>
  <c r="AU1131" i="23" s="1"/>
  <c r="AZ1131" i="23" s="1"/>
  <c r="AD1131" i="23"/>
  <c r="AF1131" i="23" s="1"/>
  <c r="AI1131" i="23" s="1"/>
  <c r="AR1130" i="23"/>
  <c r="AU1130" i="23" s="1"/>
  <c r="AZ1130" i="23" s="1"/>
  <c r="AD1130" i="23"/>
  <c r="AF1130" i="23" s="1"/>
  <c r="AI1130" i="23" s="1"/>
  <c r="AR1129" i="23"/>
  <c r="AU1129" i="23" s="1"/>
  <c r="AZ1129" i="23" s="1"/>
  <c r="AD1129" i="23"/>
  <c r="AF1129" i="23" s="1"/>
  <c r="AI1129" i="23" s="1"/>
  <c r="AR1128" i="23"/>
  <c r="AU1128" i="23" s="1"/>
  <c r="AZ1128" i="23" s="1"/>
  <c r="AD1128" i="23"/>
  <c r="AF1128" i="23" s="1"/>
  <c r="AI1128" i="23" s="1"/>
  <c r="AR1127" i="23"/>
  <c r="AU1127" i="23" s="1"/>
  <c r="AZ1127" i="23" s="1"/>
  <c r="AD1127" i="23"/>
  <c r="AF1127" i="23" s="1"/>
  <c r="AI1127" i="23" s="1"/>
  <c r="AR1126" i="23"/>
  <c r="AU1126" i="23" s="1"/>
  <c r="AZ1126" i="23" s="1"/>
  <c r="AD1126" i="23"/>
  <c r="AF1126" i="23" s="1"/>
  <c r="AI1126" i="23" s="1"/>
  <c r="AR1125" i="23"/>
  <c r="AU1125" i="23" s="1"/>
  <c r="AZ1125" i="23" s="1"/>
  <c r="AD1125" i="23"/>
  <c r="AF1125" i="23" s="1"/>
  <c r="AI1125" i="23" s="1"/>
  <c r="AR1124" i="23"/>
  <c r="AU1124" i="23" s="1"/>
  <c r="AZ1124" i="23" s="1"/>
  <c r="AD1124" i="23"/>
  <c r="AF1124" i="23" s="1"/>
  <c r="AI1124" i="23" s="1"/>
  <c r="AR1123" i="23"/>
  <c r="AU1123" i="23" s="1"/>
  <c r="AZ1123" i="23" s="1"/>
  <c r="AD1123" i="23"/>
  <c r="AF1123" i="23" s="1"/>
  <c r="AI1123" i="23" s="1"/>
  <c r="AR1122" i="23"/>
  <c r="AU1122" i="23" s="1"/>
  <c r="AZ1122" i="23" s="1"/>
  <c r="AD1122" i="23"/>
  <c r="AF1122" i="23" s="1"/>
  <c r="AI1122" i="23" s="1"/>
  <c r="AR1121" i="23"/>
  <c r="AU1121" i="23" s="1"/>
  <c r="AZ1121" i="23" s="1"/>
  <c r="AD1121" i="23"/>
  <c r="AF1121" i="23" s="1"/>
  <c r="AI1121" i="23" s="1"/>
  <c r="AR1120" i="23"/>
  <c r="AU1120" i="23" s="1"/>
  <c r="AZ1120" i="23" s="1"/>
  <c r="AD1120" i="23"/>
  <c r="AF1120" i="23" s="1"/>
  <c r="AI1120" i="23" s="1"/>
  <c r="AR1119" i="23"/>
  <c r="AU1119" i="23" s="1"/>
  <c r="AZ1119" i="23" s="1"/>
  <c r="AD1119" i="23"/>
  <c r="AF1119" i="23" s="1"/>
  <c r="AI1119" i="23" s="1"/>
  <c r="AR1118" i="23"/>
  <c r="AU1118" i="23" s="1"/>
  <c r="AZ1118" i="23" s="1"/>
  <c r="AD1118" i="23"/>
  <c r="AF1118" i="23" s="1"/>
  <c r="AI1118" i="23" s="1"/>
  <c r="AR1117" i="23"/>
  <c r="AU1117" i="23" s="1"/>
  <c r="AZ1117" i="23" s="1"/>
  <c r="AD1117" i="23"/>
  <c r="AF1117" i="23" s="1"/>
  <c r="AI1117" i="23" s="1"/>
  <c r="AR1116" i="23"/>
  <c r="AU1116" i="23" s="1"/>
  <c r="AZ1116" i="23" s="1"/>
  <c r="AD1116" i="23"/>
  <c r="AF1116" i="23" s="1"/>
  <c r="AI1116" i="23" s="1"/>
  <c r="AR1115" i="23"/>
  <c r="AU1115" i="23" s="1"/>
  <c r="AZ1115" i="23" s="1"/>
  <c r="AD1115" i="23"/>
  <c r="AF1115" i="23" s="1"/>
  <c r="AI1115" i="23" s="1"/>
  <c r="AR1114" i="23"/>
  <c r="AU1114" i="23" s="1"/>
  <c r="AZ1114" i="23" s="1"/>
  <c r="AD1114" i="23"/>
  <c r="AF1114" i="23" s="1"/>
  <c r="AI1114" i="23" s="1"/>
  <c r="AR1113" i="23"/>
  <c r="AU1113" i="23" s="1"/>
  <c r="AZ1113" i="23" s="1"/>
  <c r="AD1113" i="23"/>
  <c r="AF1113" i="23" s="1"/>
  <c r="AI1113" i="23" s="1"/>
  <c r="AR1112" i="23"/>
  <c r="AU1112" i="23" s="1"/>
  <c r="AZ1112" i="23" s="1"/>
  <c r="AD1112" i="23"/>
  <c r="AF1112" i="23" s="1"/>
  <c r="AI1112" i="23" s="1"/>
  <c r="AR1111" i="23"/>
  <c r="AU1111" i="23" s="1"/>
  <c r="AZ1111" i="23" s="1"/>
  <c r="AD1111" i="23"/>
  <c r="AF1111" i="23" s="1"/>
  <c r="AI1111" i="23" s="1"/>
  <c r="AR1110" i="23"/>
  <c r="AU1110" i="23" s="1"/>
  <c r="AZ1110" i="23" s="1"/>
  <c r="AD1110" i="23"/>
  <c r="AF1110" i="23" s="1"/>
  <c r="AI1110" i="23" s="1"/>
  <c r="AR1109" i="23"/>
  <c r="AU1109" i="23" s="1"/>
  <c r="AZ1109" i="23" s="1"/>
  <c r="AD1109" i="23"/>
  <c r="AF1109" i="23" s="1"/>
  <c r="AI1109" i="23" s="1"/>
  <c r="AR1108" i="23"/>
  <c r="AU1108" i="23" s="1"/>
  <c r="AZ1108" i="23" s="1"/>
  <c r="AD1108" i="23"/>
  <c r="AF1108" i="23" s="1"/>
  <c r="AI1108" i="23" s="1"/>
  <c r="AR1107" i="23"/>
  <c r="AU1107" i="23" s="1"/>
  <c r="AZ1107" i="23" s="1"/>
  <c r="AD1107" i="23"/>
  <c r="AF1107" i="23" s="1"/>
  <c r="AI1107" i="23" s="1"/>
  <c r="AR1106" i="23"/>
  <c r="AU1106" i="23" s="1"/>
  <c r="AZ1106" i="23" s="1"/>
  <c r="AD1106" i="23"/>
  <c r="AF1106" i="23" s="1"/>
  <c r="AI1106" i="23" s="1"/>
  <c r="AR1105" i="23"/>
  <c r="AU1105" i="23" s="1"/>
  <c r="AZ1105" i="23" s="1"/>
  <c r="AD1105" i="23"/>
  <c r="AF1105" i="23" s="1"/>
  <c r="AI1105" i="23" s="1"/>
  <c r="AR1104" i="23"/>
  <c r="AU1104" i="23" s="1"/>
  <c r="AZ1104" i="23" s="1"/>
  <c r="AD1104" i="23"/>
  <c r="AF1104" i="23" s="1"/>
  <c r="AI1104" i="23" s="1"/>
  <c r="AR1103" i="23"/>
  <c r="AU1103" i="23" s="1"/>
  <c r="AZ1103" i="23" s="1"/>
  <c r="AD1103" i="23"/>
  <c r="AF1103" i="23" s="1"/>
  <c r="AI1103" i="23" s="1"/>
  <c r="AR1102" i="23"/>
  <c r="AU1102" i="23" s="1"/>
  <c r="AZ1102" i="23" s="1"/>
  <c r="AD1102" i="23"/>
  <c r="AF1102" i="23" s="1"/>
  <c r="AI1102" i="23" s="1"/>
  <c r="AR1101" i="23"/>
  <c r="AU1101" i="23" s="1"/>
  <c r="AZ1101" i="23" s="1"/>
  <c r="AD1101" i="23"/>
  <c r="AF1101" i="23" s="1"/>
  <c r="AI1101" i="23" s="1"/>
  <c r="AR1100" i="23"/>
  <c r="AU1100" i="23" s="1"/>
  <c r="AZ1100" i="23" s="1"/>
  <c r="AD1100" i="23"/>
  <c r="AF1100" i="23" s="1"/>
  <c r="AI1100" i="23" s="1"/>
  <c r="AR1099" i="23"/>
  <c r="AU1099" i="23" s="1"/>
  <c r="AZ1099" i="23" s="1"/>
  <c r="AD1099" i="23"/>
  <c r="AF1099" i="23" s="1"/>
  <c r="AI1099" i="23" s="1"/>
  <c r="AR1098" i="23"/>
  <c r="AU1098" i="23" s="1"/>
  <c r="AZ1098" i="23" s="1"/>
  <c r="AD1098" i="23"/>
  <c r="AF1098" i="23" s="1"/>
  <c r="AI1098" i="23" s="1"/>
  <c r="AR1097" i="23"/>
  <c r="AU1097" i="23" s="1"/>
  <c r="AZ1097" i="23" s="1"/>
  <c r="AD1097" i="23"/>
  <c r="AF1097" i="23" s="1"/>
  <c r="AI1097" i="23" s="1"/>
  <c r="AR1096" i="23"/>
  <c r="AU1096" i="23" s="1"/>
  <c r="AZ1096" i="23" s="1"/>
  <c r="AD1096" i="23"/>
  <c r="AF1096" i="23" s="1"/>
  <c r="AI1096" i="23" s="1"/>
  <c r="AR1095" i="23"/>
  <c r="AU1095" i="23" s="1"/>
  <c r="AZ1095" i="23" s="1"/>
  <c r="AD1095" i="23"/>
  <c r="AF1095" i="23" s="1"/>
  <c r="AI1095" i="23" s="1"/>
  <c r="AR1094" i="23"/>
  <c r="AU1094" i="23" s="1"/>
  <c r="AZ1094" i="23" s="1"/>
  <c r="AD1094" i="23"/>
  <c r="AF1094" i="23" s="1"/>
  <c r="AI1094" i="23" s="1"/>
  <c r="AR1093" i="23"/>
  <c r="AU1093" i="23" s="1"/>
  <c r="AZ1093" i="23" s="1"/>
  <c r="AD1093" i="23"/>
  <c r="AF1093" i="23" s="1"/>
  <c r="AI1093" i="23" s="1"/>
  <c r="AR1092" i="23"/>
  <c r="AU1092" i="23" s="1"/>
  <c r="AZ1092" i="23" s="1"/>
  <c r="AD1092" i="23"/>
  <c r="AF1092" i="23" s="1"/>
  <c r="AI1092" i="23" s="1"/>
  <c r="AR1091" i="23"/>
  <c r="AU1091" i="23" s="1"/>
  <c r="AZ1091" i="23" s="1"/>
  <c r="AD1091" i="23"/>
  <c r="AF1091" i="23" s="1"/>
  <c r="AI1091" i="23" s="1"/>
  <c r="AR1090" i="23"/>
  <c r="AU1090" i="23" s="1"/>
  <c r="AZ1090" i="23" s="1"/>
  <c r="AD1090" i="23"/>
  <c r="AF1090" i="23" s="1"/>
  <c r="AI1090" i="23" s="1"/>
  <c r="AR1089" i="23"/>
  <c r="AU1089" i="23" s="1"/>
  <c r="AZ1089" i="23" s="1"/>
  <c r="AD1089" i="23"/>
  <c r="AF1089" i="23" s="1"/>
  <c r="AI1089" i="23" s="1"/>
  <c r="AR1088" i="23"/>
  <c r="AU1088" i="23" s="1"/>
  <c r="AZ1088" i="23" s="1"/>
  <c r="AD1088" i="23"/>
  <c r="AF1088" i="23" s="1"/>
  <c r="AI1088" i="23" s="1"/>
  <c r="AR1087" i="23"/>
  <c r="AU1087" i="23" s="1"/>
  <c r="AZ1087" i="23" s="1"/>
  <c r="AD1087" i="23"/>
  <c r="AF1087" i="23" s="1"/>
  <c r="AI1087" i="23" s="1"/>
  <c r="AR1086" i="23"/>
  <c r="AU1086" i="23" s="1"/>
  <c r="AZ1086" i="23" s="1"/>
  <c r="AD1086" i="23"/>
  <c r="AF1086" i="23" s="1"/>
  <c r="AI1086" i="23" s="1"/>
  <c r="AR1085" i="23"/>
  <c r="AU1085" i="23" s="1"/>
  <c r="AZ1085" i="23" s="1"/>
  <c r="AD1085" i="23"/>
  <c r="AF1085" i="23" s="1"/>
  <c r="AI1085" i="23" s="1"/>
  <c r="AR1084" i="23"/>
  <c r="AU1084" i="23" s="1"/>
  <c r="AZ1084" i="23" s="1"/>
  <c r="AD1084" i="23"/>
  <c r="AF1084" i="23" s="1"/>
  <c r="AI1084" i="23" s="1"/>
  <c r="AR1083" i="23"/>
  <c r="AU1083" i="23" s="1"/>
  <c r="AZ1083" i="23" s="1"/>
  <c r="AD1083" i="23"/>
  <c r="AF1083" i="23" s="1"/>
  <c r="AI1083" i="23" s="1"/>
  <c r="AR1082" i="23"/>
  <c r="AU1082" i="23" s="1"/>
  <c r="AZ1082" i="23" s="1"/>
  <c r="AD1082" i="23"/>
  <c r="AF1082" i="23" s="1"/>
  <c r="AI1082" i="23" s="1"/>
  <c r="AR1081" i="23"/>
  <c r="AU1081" i="23" s="1"/>
  <c r="AZ1081" i="23" s="1"/>
  <c r="AD1081" i="23"/>
  <c r="AF1081" i="23" s="1"/>
  <c r="AI1081" i="23" s="1"/>
  <c r="AR1080" i="23"/>
  <c r="AU1080" i="23" s="1"/>
  <c r="AZ1080" i="23" s="1"/>
  <c r="AD1080" i="23"/>
  <c r="AF1080" i="23" s="1"/>
  <c r="AI1080" i="23" s="1"/>
  <c r="AR1079" i="23"/>
  <c r="AU1079" i="23" s="1"/>
  <c r="AZ1079" i="23" s="1"/>
  <c r="AD1079" i="23"/>
  <c r="AF1079" i="23" s="1"/>
  <c r="AI1079" i="23" s="1"/>
  <c r="AR1078" i="23"/>
  <c r="AU1078" i="23" s="1"/>
  <c r="AZ1078" i="23" s="1"/>
  <c r="AD1078" i="23"/>
  <c r="AF1078" i="23" s="1"/>
  <c r="AI1078" i="23" s="1"/>
  <c r="AR1077" i="23"/>
  <c r="AU1077" i="23" s="1"/>
  <c r="AZ1077" i="23" s="1"/>
  <c r="AD1077" i="23"/>
  <c r="AF1077" i="23" s="1"/>
  <c r="AI1077" i="23" s="1"/>
  <c r="AR1076" i="23"/>
  <c r="AU1076" i="23" s="1"/>
  <c r="AZ1076" i="23" s="1"/>
  <c r="AD1076" i="23"/>
  <c r="AF1076" i="23" s="1"/>
  <c r="AI1076" i="23" s="1"/>
  <c r="AR1075" i="23"/>
  <c r="AU1075" i="23" s="1"/>
  <c r="AZ1075" i="23" s="1"/>
  <c r="AD1075" i="23"/>
  <c r="AF1075" i="23" s="1"/>
  <c r="AI1075" i="23" s="1"/>
  <c r="AR1074" i="23"/>
  <c r="AU1074" i="23" s="1"/>
  <c r="AZ1074" i="23" s="1"/>
  <c r="AD1074" i="23"/>
  <c r="AF1074" i="23" s="1"/>
  <c r="AI1074" i="23" s="1"/>
  <c r="AR1073" i="23"/>
  <c r="AU1073" i="23" s="1"/>
  <c r="AZ1073" i="23" s="1"/>
  <c r="AD1073" i="23"/>
  <c r="AF1073" i="23" s="1"/>
  <c r="AI1073" i="23" s="1"/>
  <c r="AR1072" i="23"/>
  <c r="AU1072" i="23" s="1"/>
  <c r="AZ1072" i="23" s="1"/>
  <c r="AD1072" i="23"/>
  <c r="AF1072" i="23" s="1"/>
  <c r="AI1072" i="23" s="1"/>
  <c r="AR1071" i="23"/>
  <c r="AU1071" i="23" s="1"/>
  <c r="AZ1071" i="23" s="1"/>
  <c r="AD1071" i="23"/>
  <c r="AF1071" i="23" s="1"/>
  <c r="AI1071" i="23" s="1"/>
  <c r="AR1070" i="23"/>
  <c r="AU1070" i="23" s="1"/>
  <c r="AZ1070" i="23" s="1"/>
  <c r="AD1070" i="23"/>
  <c r="AF1070" i="23" s="1"/>
  <c r="AI1070" i="23" s="1"/>
  <c r="AR1069" i="23"/>
  <c r="AU1069" i="23" s="1"/>
  <c r="AZ1069" i="23" s="1"/>
  <c r="AD1069" i="23"/>
  <c r="AF1069" i="23" s="1"/>
  <c r="AI1069" i="23" s="1"/>
  <c r="AR1068" i="23"/>
  <c r="AU1068" i="23" s="1"/>
  <c r="AZ1068" i="23" s="1"/>
  <c r="AD1068" i="23"/>
  <c r="AF1068" i="23" s="1"/>
  <c r="AI1068" i="23" s="1"/>
  <c r="AR1067" i="23"/>
  <c r="AU1067" i="23" s="1"/>
  <c r="AZ1067" i="23" s="1"/>
  <c r="AD1067" i="23"/>
  <c r="AF1067" i="23" s="1"/>
  <c r="AI1067" i="23" s="1"/>
  <c r="AR1066" i="23"/>
  <c r="AU1066" i="23" s="1"/>
  <c r="AZ1066" i="23" s="1"/>
  <c r="AD1066" i="23"/>
  <c r="AF1066" i="23" s="1"/>
  <c r="AI1066" i="23" s="1"/>
  <c r="AR1065" i="23"/>
  <c r="AU1065" i="23" s="1"/>
  <c r="AZ1065" i="23" s="1"/>
  <c r="AD1065" i="23"/>
  <c r="AF1065" i="23" s="1"/>
  <c r="AI1065" i="23" s="1"/>
  <c r="AR1064" i="23"/>
  <c r="AU1064" i="23" s="1"/>
  <c r="AZ1064" i="23" s="1"/>
  <c r="AD1064" i="23"/>
  <c r="AF1064" i="23" s="1"/>
  <c r="AI1064" i="23" s="1"/>
  <c r="AR1063" i="23"/>
  <c r="AU1063" i="23" s="1"/>
  <c r="AZ1063" i="23" s="1"/>
  <c r="AD1063" i="23"/>
  <c r="AF1063" i="23" s="1"/>
  <c r="AI1063" i="23" s="1"/>
  <c r="AR1062" i="23"/>
  <c r="AU1062" i="23" s="1"/>
  <c r="AZ1062" i="23" s="1"/>
  <c r="AD1062" i="23"/>
  <c r="AF1062" i="23" s="1"/>
  <c r="AI1062" i="23" s="1"/>
  <c r="AR1061" i="23"/>
  <c r="AU1061" i="23" s="1"/>
  <c r="AZ1061" i="23" s="1"/>
  <c r="AD1061" i="23"/>
  <c r="AF1061" i="23" s="1"/>
  <c r="AI1061" i="23" s="1"/>
  <c r="AR1060" i="23"/>
  <c r="AU1060" i="23" s="1"/>
  <c r="AZ1060" i="23" s="1"/>
  <c r="AD1060" i="23"/>
  <c r="AF1060" i="23" s="1"/>
  <c r="AI1060" i="23" s="1"/>
  <c r="AR1059" i="23"/>
  <c r="AU1059" i="23" s="1"/>
  <c r="AZ1059" i="23" s="1"/>
  <c r="AD1059" i="23"/>
  <c r="AF1059" i="23" s="1"/>
  <c r="AI1059" i="23" s="1"/>
  <c r="AR1058" i="23"/>
  <c r="AU1058" i="23" s="1"/>
  <c r="AZ1058" i="23" s="1"/>
  <c r="AD1058" i="23"/>
  <c r="AF1058" i="23" s="1"/>
  <c r="AI1058" i="23" s="1"/>
  <c r="AR1057" i="23"/>
  <c r="AU1057" i="23" s="1"/>
  <c r="AZ1057" i="23" s="1"/>
  <c r="AD1057" i="23"/>
  <c r="AF1057" i="23" s="1"/>
  <c r="AI1057" i="23" s="1"/>
  <c r="AR1056" i="23"/>
  <c r="AU1056" i="23" s="1"/>
  <c r="AZ1056" i="23" s="1"/>
  <c r="AD1056" i="23"/>
  <c r="AF1056" i="23" s="1"/>
  <c r="AI1056" i="23" s="1"/>
  <c r="AR1055" i="23"/>
  <c r="AU1055" i="23" s="1"/>
  <c r="AZ1055" i="23" s="1"/>
  <c r="AD1055" i="23"/>
  <c r="AF1055" i="23" s="1"/>
  <c r="AI1055" i="23" s="1"/>
  <c r="AR1054" i="23"/>
  <c r="AU1054" i="23" s="1"/>
  <c r="AZ1054" i="23" s="1"/>
  <c r="AD1054" i="23"/>
  <c r="AF1054" i="23" s="1"/>
  <c r="AI1054" i="23" s="1"/>
  <c r="AR1053" i="23"/>
  <c r="AU1053" i="23" s="1"/>
  <c r="AZ1053" i="23" s="1"/>
  <c r="AD1053" i="23"/>
  <c r="AF1053" i="23" s="1"/>
  <c r="AI1053" i="23" s="1"/>
  <c r="AR1052" i="23"/>
  <c r="AU1052" i="23" s="1"/>
  <c r="AZ1052" i="23" s="1"/>
  <c r="AD1052" i="23"/>
  <c r="AF1052" i="23" s="1"/>
  <c r="AI1052" i="23" s="1"/>
  <c r="AR1051" i="23"/>
  <c r="AU1051" i="23" s="1"/>
  <c r="AZ1051" i="23" s="1"/>
  <c r="AD1051" i="23"/>
  <c r="AF1051" i="23" s="1"/>
  <c r="AI1051" i="23" s="1"/>
  <c r="AR1050" i="23"/>
  <c r="AU1050" i="23" s="1"/>
  <c r="AZ1050" i="23" s="1"/>
  <c r="AD1050" i="23"/>
  <c r="AF1050" i="23" s="1"/>
  <c r="AI1050" i="23" s="1"/>
  <c r="AR1049" i="23"/>
  <c r="AU1049" i="23" s="1"/>
  <c r="AZ1049" i="23" s="1"/>
  <c r="AD1049" i="23"/>
  <c r="AF1049" i="23" s="1"/>
  <c r="AI1049" i="23" s="1"/>
  <c r="AR1048" i="23"/>
  <c r="AU1048" i="23" s="1"/>
  <c r="AZ1048" i="23" s="1"/>
  <c r="AD1048" i="23"/>
  <c r="AF1048" i="23" s="1"/>
  <c r="AI1048" i="23" s="1"/>
  <c r="AR1047" i="23"/>
  <c r="AU1047" i="23" s="1"/>
  <c r="AZ1047" i="23" s="1"/>
  <c r="AD1047" i="23"/>
  <c r="AF1047" i="23" s="1"/>
  <c r="AI1047" i="23" s="1"/>
  <c r="AR1046" i="23"/>
  <c r="AU1046" i="23" s="1"/>
  <c r="AZ1046" i="23" s="1"/>
  <c r="AD1046" i="23"/>
  <c r="AF1046" i="23" s="1"/>
  <c r="AI1046" i="23" s="1"/>
  <c r="AR1045" i="23"/>
  <c r="AU1045" i="23" s="1"/>
  <c r="AZ1045" i="23" s="1"/>
  <c r="AD1045" i="23"/>
  <c r="AF1045" i="23" s="1"/>
  <c r="AI1045" i="23" s="1"/>
  <c r="W1045" i="23"/>
  <c r="AR1044" i="23"/>
  <c r="AU1044" i="23" s="1"/>
  <c r="AZ1044" i="23" s="1"/>
  <c r="AD1044" i="23"/>
  <c r="AF1044" i="23" s="1"/>
  <c r="AI1044" i="23" s="1"/>
  <c r="AR1043" i="23"/>
  <c r="AU1043" i="23" s="1"/>
  <c r="AZ1043" i="23" s="1"/>
  <c r="AD1043" i="23"/>
  <c r="AF1043" i="23" s="1"/>
  <c r="AI1043" i="23" s="1"/>
  <c r="AR1042" i="23"/>
  <c r="AU1042" i="23" s="1"/>
  <c r="AZ1042" i="23" s="1"/>
  <c r="AD1042" i="23"/>
  <c r="AF1042" i="23" s="1"/>
  <c r="AI1042" i="23" s="1"/>
  <c r="AR1041" i="23"/>
  <c r="AU1041" i="23" s="1"/>
  <c r="AZ1041" i="23" s="1"/>
  <c r="AD1041" i="23"/>
  <c r="AF1041" i="23" s="1"/>
  <c r="AI1041" i="23" s="1"/>
  <c r="AR1040" i="23"/>
  <c r="AU1040" i="23" s="1"/>
  <c r="AZ1040" i="23" s="1"/>
  <c r="AD1040" i="23"/>
  <c r="AF1040" i="23" s="1"/>
  <c r="AI1040" i="23" s="1"/>
  <c r="AR1039" i="23"/>
  <c r="AU1039" i="23" s="1"/>
  <c r="AZ1039" i="23" s="1"/>
  <c r="AD1039" i="23"/>
  <c r="AF1039" i="23" s="1"/>
  <c r="AI1039" i="23" s="1"/>
  <c r="AR1038" i="23"/>
  <c r="AU1038" i="23" s="1"/>
  <c r="AZ1038" i="23" s="1"/>
  <c r="AD1038" i="23"/>
  <c r="AF1038" i="23" s="1"/>
  <c r="AI1038" i="23" s="1"/>
  <c r="AR1037" i="23"/>
  <c r="AU1037" i="23" s="1"/>
  <c r="AZ1037" i="23" s="1"/>
  <c r="AD1037" i="23"/>
  <c r="AF1037" i="23" s="1"/>
  <c r="AI1037" i="23" s="1"/>
  <c r="AR1036" i="23"/>
  <c r="AU1036" i="23" s="1"/>
  <c r="AZ1036" i="23" s="1"/>
  <c r="AD1036" i="23"/>
  <c r="AF1036" i="23" s="1"/>
  <c r="AI1036" i="23" s="1"/>
  <c r="AR1035" i="23"/>
  <c r="AU1035" i="23" s="1"/>
  <c r="AZ1035" i="23" s="1"/>
  <c r="AD1035" i="23"/>
  <c r="AF1035" i="23" s="1"/>
  <c r="AI1035" i="23" s="1"/>
  <c r="AR1034" i="23"/>
  <c r="AU1034" i="23" s="1"/>
  <c r="AZ1034" i="23" s="1"/>
  <c r="AD1034" i="23"/>
  <c r="AF1034" i="23" s="1"/>
  <c r="AI1034" i="23" s="1"/>
  <c r="AR1033" i="23"/>
  <c r="AU1033" i="23" s="1"/>
  <c r="AZ1033" i="23" s="1"/>
  <c r="AD1033" i="23"/>
  <c r="AF1033" i="23" s="1"/>
  <c r="AI1033" i="23" s="1"/>
  <c r="AR1032" i="23"/>
  <c r="AU1032" i="23" s="1"/>
  <c r="AZ1032" i="23" s="1"/>
  <c r="AD1032" i="23"/>
  <c r="AF1032" i="23" s="1"/>
  <c r="AI1032" i="23" s="1"/>
  <c r="AR1031" i="23"/>
  <c r="AU1031" i="23" s="1"/>
  <c r="AZ1031" i="23" s="1"/>
  <c r="AD1031" i="23"/>
  <c r="AF1031" i="23" s="1"/>
  <c r="AI1031" i="23" s="1"/>
  <c r="AR1030" i="23"/>
  <c r="AU1030" i="23" s="1"/>
  <c r="AZ1030" i="23" s="1"/>
  <c r="AD1030" i="23"/>
  <c r="AF1030" i="23" s="1"/>
  <c r="AI1030" i="23" s="1"/>
  <c r="BE1029" i="23"/>
  <c r="AR1029" i="23"/>
  <c r="AU1029" i="23" s="1"/>
  <c r="AZ1029" i="23" s="1"/>
  <c r="AD1029" i="23"/>
  <c r="AF1029" i="23" s="1"/>
  <c r="AI1029" i="23" s="1"/>
  <c r="W1029" i="23"/>
  <c r="AR1028" i="23"/>
  <c r="AU1028" i="23" s="1"/>
  <c r="AZ1028" i="23" s="1"/>
  <c r="AD1028" i="23"/>
  <c r="AF1028" i="23" s="1"/>
  <c r="AI1028" i="23" s="1"/>
  <c r="W1028" i="23"/>
  <c r="AR1027" i="23"/>
  <c r="AU1027" i="23" s="1"/>
  <c r="AZ1027" i="23" s="1"/>
  <c r="AD1027" i="23"/>
  <c r="AF1027" i="23" s="1"/>
  <c r="AI1027" i="23" s="1"/>
  <c r="W1027" i="23"/>
  <c r="AR1026" i="23"/>
  <c r="AU1026" i="23" s="1"/>
  <c r="AZ1026" i="23" s="1"/>
  <c r="AD1026" i="23"/>
  <c r="AF1026" i="23" s="1"/>
  <c r="AI1026" i="23" s="1"/>
  <c r="W1026" i="23"/>
  <c r="AR1025" i="23"/>
  <c r="AU1025" i="23" s="1"/>
  <c r="AZ1025" i="23" s="1"/>
  <c r="AD1025" i="23"/>
  <c r="AF1025" i="23" s="1"/>
  <c r="AI1025" i="23" s="1"/>
  <c r="W1025" i="23"/>
  <c r="AR1024" i="23"/>
  <c r="AU1024" i="23" s="1"/>
  <c r="AZ1024" i="23" s="1"/>
  <c r="AD1024" i="23"/>
  <c r="AF1024" i="23" s="1"/>
  <c r="AI1024" i="23" s="1"/>
  <c r="W1024" i="23"/>
  <c r="AR1023" i="23"/>
  <c r="AU1023" i="23" s="1"/>
  <c r="AZ1023" i="23" s="1"/>
  <c r="AD1023" i="23"/>
  <c r="AF1023" i="23" s="1"/>
  <c r="AI1023" i="23" s="1"/>
  <c r="W1023" i="23"/>
  <c r="AR1022" i="23"/>
  <c r="AU1022" i="23" s="1"/>
  <c r="AZ1022" i="23" s="1"/>
  <c r="AD1022" i="23"/>
  <c r="AF1022" i="23" s="1"/>
  <c r="AI1022" i="23" s="1"/>
  <c r="W1022" i="23"/>
  <c r="AR1021" i="23"/>
  <c r="AU1021" i="23" s="1"/>
  <c r="AZ1021" i="23" s="1"/>
  <c r="AD1021" i="23"/>
  <c r="AF1021" i="23" s="1"/>
  <c r="AI1021" i="23" s="1"/>
  <c r="W1021" i="23"/>
  <c r="AR1020" i="23"/>
  <c r="AU1020" i="23" s="1"/>
  <c r="AZ1020" i="23" s="1"/>
  <c r="AD1020" i="23"/>
  <c r="AF1020" i="23" s="1"/>
  <c r="AI1020" i="23" s="1"/>
  <c r="W1020" i="23"/>
  <c r="AR1019" i="23"/>
  <c r="AU1019" i="23" s="1"/>
  <c r="AZ1019" i="23" s="1"/>
  <c r="AD1019" i="23"/>
  <c r="AF1019" i="23" s="1"/>
  <c r="AI1019" i="23" s="1"/>
  <c r="W1019" i="23"/>
  <c r="AR1018" i="23"/>
  <c r="AU1018" i="23" s="1"/>
  <c r="AZ1018" i="23" s="1"/>
  <c r="AD1018" i="23"/>
  <c r="AF1018" i="23" s="1"/>
  <c r="AI1018" i="23" s="1"/>
  <c r="W1018" i="23"/>
  <c r="AR1017" i="23"/>
  <c r="AU1017" i="23" s="1"/>
  <c r="AZ1017" i="23" s="1"/>
  <c r="AD1017" i="23"/>
  <c r="AF1017" i="23" s="1"/>
  <c r="AI1017" i="23" s="1"/>
  <c r="W1017" i="23"/>
  <c r="AR1016" i="23"/>
  <c r="AU1016" i="23" s="1"/>
  <c r="AZ1016" i="23" s="1"/>
  <c r="AD1016" i="23"/>
  <c r="AF1016" i="23" s="1"/>
  <c r="AI1016" i="23" s="1"/>
  <c r="W1016" i="23"/>
  <c r="AR1015" i="23"/>
  <c r="AU1015" i="23" s="1"/>
  <c r="AZ1015" i="23" s="1"/>
  <c r="AD1015" i="23"/>
  <c r="AF1015" i="23" s="1"/>
  <c r="AI1015" i="23" s="1"/>
  <c r="W1015" i="23"/>
  <c r="AR1014" i="23"/>
  <c r="AU1014" i="23" s="1"/>
  <c r="AZ1014" i="23" s="1"/>
  <c r="AD1014" i="23"/>
  <c r="AF1014" i="23" s="1"/>
  <c r="AI1014" i="23" s="1"/>
  <c r="W1014" i="23"/>
  <c r="AR1013" i="23"/>
  <c r="AU1013" i="23" s="1"/>
  <c r="AZ1013" i="23" s="1"/>
  <c r="AD1013" i="23"/>
  <c r="AF1013" i="23" s="1"/>
  <c r="AI1013" i="23" s="1"/>
  <c r="W1013" i="23"/>
  <c r="AR1012" i="23"/>
  <c r="AU1012" i="23" s="1"/>
  <c r="AZ1012" i="23" s="1"/>
  <c r="AD1012" i="23"/>
  <c r="AF1012" i="23" s="1"/>
  <c r="AI1012" i="23" s="1"/>
  <c r="W1012" i="23"/>
  <c r="AR1011" i="23"/>
  <c r="AU1011" i="23" s="1"/>
  <c r="AZ1011" i="23" s="1"/>
  <c r="AD1011" i="23"/>
  <c r="AF1011" i="23" s="1"/>
  <c r="AI1011" i="23" s="1"/>
  <c r="W1011" i="23"/>
  <c r="AR1010" i="23"/>
  <c r="AU1010" i="23" s="1"/>
  <c r="AZ1010" i="23" s="1"/>
  <c r="AD1010" i="23"/>
  <c r="AF1010" i="23" s="1"/>
  <c r="AI1010" i="23" s="1"/>
  <c r="W1010" i="23"/>
  <c r="AR1009" i="23"/>
  <c r="AU1009" i="23" s="1"/>
  <c r="AZ1009" i="23" s="1"/>
  <c r="AD1009" i="23"/>
  <c r="AF1009" i="23" s="1"/>
  <c r="AI1009" i="23" s="1"/>
  <c r="W1009" i="23"/>
  <c r="AR1008" i="23"/>
  <c r="AU1008" i="23" s="1"/>
  <c r="AZ1008" i="23" s="1"/>
  <c r="AD1008" i="23"/>
  <c r="AF1008" i="23" s="1"/>
  <c r="AI1008" i="23" s="1"/>
  <c r="W1008" i="23"/>
  <c r="AR1007" i="23"/>
  <c r="AU1007" i="23" s="1"/>
  <c r="AZ1007" i="23" s="1"/>
  <c r="AD1007" i="23"/>
  <c r="AF1007" i="23" s="1"/>
  <c r="AI1007" i="23" s="1"/>
  <c r="W1007" i="23"/>
  <c r="AR1006" i="23"/>
  <c r="AU1006" i="23" s="1"/>
  <c r="AZ1006" i="23" s="1"/>
  <c r="AD1006" i="23"/>
  <c r="AF1006" i="23" s="1"/>
  <c r="AI1006" i="23" s="1"/>
  <c r="W1006" i="23"/>
  <c r="AR1005" i="23"/>
  <c r="AU1005" i="23" s="1"/>
  <c r="AZ1005" i="23" s="1"/>
  <c r="AD1005" i="23"/>
  <c r="AF1005" i="23" s="1"/>
  <c r="AI1005" i="23" s="1"/>
  <c r="W1005" i="23"/>
  <c r="AR1004" i="23"/>
  <c r="AU1004" i="23" s="1"/>
  <c r="AZ1004" i="23" s="1"/>
  <c r="AD1004" i="23"/>
  <c r="AF1004" i="23" s="1"/>
  <c r="AI1004" i="23" s="1"/>
  <c r="W1004" i="23"/>
  <c r="AR1003" i="23"/>
  <c r="AU1003" i="23" s="1"/>
  <c r="AZ1003" i="23" s="1"/>
  <c r="AD1003" i="23"/>
  <c r="AF1003" i="23" s="1"/>
  <c r="AI1003" i="23" s="1"/>
  <c r="W1003" i="23"/>
  <c r="AR1002" i="23"/>
  <c r="AU1002" i="23" s="1"/>
  <c r="AZ1002" i="23" s="1"/>
  <c r="AD1002" i="23"/>
  <c r="AF1002" i="23" s="1"/>
  <c r="AI1002" i="23" s="1"/>
  <c r="W1002" i="23"/>
  <c r="AR1001" i="23"/>
  <c r="AU1001" i="23" s="1"/>
  <c r="AZ1001" i="23" s="1"/>
  <c r="AD1001" i="23"/>
  <c r="AF1001" i="23" s="1"/>
  <c r="AI1001" i="23" s="1"/>
  <c r="W1001" i="23"/>
  <c r="AR1000" i="23"/>
  <c r="AU1000" i="23" s="1"/>
  <c r="AZ1000" i="23" s="1"/>
  <c r="AD1000" i="23"/>
  <c r="AF1000" i="23" s="1"/>
  <c r="AI1000" i="23" s="1"/>
  <c r="W1000" i="23"/>
  <c r="AR999" i="23"/>
  <c r="AU999" i="23" s="1"/>
  <c r="AZ999" i="23" s="1"/>
  <c r="AD999" i="23"/>
  <c r="AF999" i="23" s="1"/>
  <c r="AI999" i="23" s="1"/>
  <c r="W999" i="23"/>
  <c r="AR998" i="23"/>
  <c r="AU998" i="23" s="1"/>
  <c r="AZ998" i="23" s="1"/>
  <c r="AD998" i="23"/>
  <c r="AF998" i="23" s="1"/>
  <c r="AI998" i="23" s="1"/>
  <c r="W998" i="23"/>
  <c r="AR997" i="23"/>
  <c r="AU997" i="23" s="1"/>
  <c r="AZ997" i="23" s="1"/>
  <c r="AD997" i="23"/>
  <c r="AF997" i="23" s="1"/>
  <c r="AI997" i="23" s="1"/>
  <c r="W997" i="23"/>
  <c r="AR996" i="23"/>
  <c r="AU996" i="23" s="1"/>
  <c r="AZ996" i="23" s="1"/>
  <c r="AD996" i="23"/>
  <c r="AF996" i="23" s="1"/>
  <c r="AI996" i="23" s="1"/>
  <c r="W996" i="23"/>
  <c r="AR995" i="23"/>
  <c r="AU995" i="23" s="1"/>
  <c r="AZ995" i="23" s="1"/>
  <c r="AD995" i="23"/>
  <c r="AF995" i="23" s="1"/>
  <c r="AI995" i="23" s="1"/>
  <c r="W995" i="23"/>
  <c r="AR994" i="23"/>
  <c r="AU994" i="23" s="1"/>
  <c r="AZ994" i="23" s="1"/>
  <c r="AD994" i="23"/>
  <c r="AF994" i="23" s="1"/>
  <c r="AI994" i="23" s="1"/>
  <c r="W994" i="23"/>
  <c r="AR993" i="23"/>
  <c r="AU993" i="23" s="1"/>
  <c r="AZ993" i="23" s="1"/>
  <c r="AD993" i="23"/>
  <c r="AF993" i="23" s="1"/>
  <c r="AI993" i="23" s="1"/>
  <c r="W993" i="23"/>
  <c r="AR992" i="23"/>
  <c r="AU992" i="23" s="1"/>
  <c r="AZ992" i="23" s="1"/>
  <c r="AD992" i="23"/>
  <c r="AF992" i="23" s="1"/>
  <c r="AI992" i="23" s="1"/>
  <c r="W992" i="23"/>
  <c r="AR991" i="23"/>
  <c r="AU991" i="23" s="1"/>
  <c r="AZ991" i="23" s="1"/>
  <c r="AD991" i="23"/>
  <c r="AF991" i="23" s="1"/>
  <c r="AI991" i="23" s="1"/>
  <c r="W991" i="23"/>
  <c r="AR990" i="23"/>
  <c r="AU990" i="23" s="1"/>
  <c r="AZ990" i="23" s="1"/>
  <c r="AD990" i="23"/>
  <c r="AF990" i="23" s="1"/>
  <c r="AI990" i="23" s="1"/>
  <c r="W990" i="23"/>
  <c r="AR989" i="23"/>
  <c r="AU989" i="23" s="1"/>
  <c r="AZ989" i="23" s="1"/>
  <c r="AD989" i="23"/>
  <c r="AF989" i="23" s="1"/>
  <c r="AI989" i="23" s="1"/>
  <c r="W989" i="23"/>
  <c r="AR988" i="23"/>
  <c r="AU988" i="23" s="1"/>
  <c r="AZ988" i="23" s="1"/>
  <c r="AD988" i="23"/>
  <c r="AF988" i="23" s="1"/>
  <c r="AI988" i="23" s="1"/>
  <c r="W988" i="23"/>
  <c r="AR987" i="23"/>
  <c r="AU987" i="23" s="1"/>
  <c r="AZ987" i="23" s="1"/>
  <c r="AD987" i="23"/>
  <c r="AF987" i="23" s="1"/>
  <c r="AI987" i="23" s="1"/>
  <c r="W987" i="23"/>
  <c r="AR986" i="23"/>
  <c r="AU986" i="23" s="1"/>
  <c r="AZ986" i="23" s="1"/>
  <c r="AD986" i="23"/>
  <c r="AF986" i="23" s="1"/>
  <c r="AI986" i="23" s="1"/>
  <c r="W986" i="23"/>
  <c r="AR985" i="23"/>
  <c r="AU985" i="23" s="1"/>
  <c r="AZ985" i="23" s="1"/>
  <c r="AD985" i="23"/>
  <c r="AF985" i="23" s="1"/>
  <c r="AI985" i="23" s="1"/>
  <c r="W985" i="23"/>
  <c r="AR984" i="23"/>
  <c r="AU984" i="23" s="1"/>
  <c r="AZ984" i="23" s="1"/>
  <c r="AD984" i="23"/>
  <c r="AF984" i="23" s="1"/>
  <c r="AI984" i="23" s="1"/>
  <c r="W984" i="23"/>
  <c r="AR983" i="23"/>
  <c r="AU983" i="23" s="1"/>
  <c r="AZ983" i="23" s="1"/>
  <c r="AD983" i="23"/>
  <c r="AF983" i="23" s="1"/>
  <c r="AI983" i="23" s="1"/>
  <c r="W983" i="23"/>
  <c r="AR982" i="23"/>
  <c r="AU982" i="23" s="1"/>
  <c r="AZ982" i="23" s="1"/>
  <c r="AD982" i="23"/>
  <c r="AF982" i="23" s="1"/>
  <c r="AI982" i="23" s="1"/>
  <c r="W982" i="23"/>
  <c r="AR981" i="23"/>
  <c r="AU981" i="23" s="1"/>
  <c r="AZ981" i="23" s="1"/>
  <c r="AD981" i="23"/>
  <c r="AF981" i="23" s="1"/>
  <c r="AI981" i="23" s="1"/>
  <c r="W981" i="23"/>
  <c r="AR980" i="23"/>
  <c r="AU980" i="23" s="1"/>
  <c r="AZ980" i="23" s="1"/>
  <c r="AD980" i="23"/>
  <c r="AF980" i="23" s="1"/>
  <c r="AI980" i="23" s="1"/>
  <c r="W980" i="23"/>
  <c r="AR979" i="23"/>
  <c r="AU979" i="23" s="1"/>
  <c r="AZ979" i="23" s="1"/>
  <c r="AD979" i="23"/>
  <c r="AF979" i="23" s="1"/>
  <c r="AI979" i="23" s="1"/>
  <c r="W979" i="23"/>
  <c r="AR978" i="23"/>
  <c r="AU978" i="23" s="1"/>
  <c r="AZ978" i="23" s="1"/>
  <c r="AD978" i="23"/>
  <c r="AF978" i="23" s="1"/>
  <c r="AI978" i="23" s="1"/>
  <c r="W978" i="23"/>
  <c r="AR977" i="23"/>
  <c r="AU977" i="23" s="1"/>
  <c r="AZ977" i="23" s="1"/>
  <c r="AD977" i="23"/>
  <c r="AF977" i="23" s="1"/>
  <c r="AI977" i="23" s="1"/>
  <c r="W977" i="23"/>
  <c r="AR976" i="23"/>
  <c r="AU976" i="23" s="1"/>
  <c r="AZ976" i="23" s="1"/>
  <c r="AD976" i="23"/>
  <c r="AF976" i="23" s="1"/>
  <c r="AI976" i="23" s="1"/>
  <c r="W976" i="23"/>
  <c r="AR975" i="23"/>
  <c r="AU975" i="23" s="1"/>
  <c r="AZ975" i="23" s="1"/>
  <c r="AD975" i="23"/>
  <c r="AF975" i="23" s="1"/>
  <c r="AI975" i="23" s="1"/>
  <c r="W975" i="23"/>
  <c r="AR974" i="23"/>
  <c r="AU974" i="23" s="1"/>
  <c r="AZ974" i="23" s="1"/>
  <c r="AD974" i="23"/>
  <c r="AF974" i="23" s="1"/>
  <c r="AI974" i="23" s="1"/>
  <c r="W974" i="23"/>
  <c r="AR973" i="23"/>
  <c r="AU973" i="23" s="1"/>
  <c r="AZ973" i="23" s="1"/>
  <c r="AD973" i="23"/>
  <c r="AF973" i="23" s="1"/>
  <c r="AI973" i="23" s="1"/>
  <c r="W973" i="23"/>
  <c r="AR972" i="23"/>
  <c r="AU972" i="23" s="1"/>
  <c r="AZ972" i="23" s="1"/>
  <c r="AD972" i="23"/>
  <c r="AF972" i="23" s="1"/>
  <c r="AI972" i="23" s="1"/>
  <c r="W972" i="23"/>
  <c r="AR971" i="23"/>
  <c r="AU971" i="23" s="1"/>
  <c r="AZ971" i="23" s="1"/>
  <c r="AD971" i="23"/>
  <c r="AF971" i="23" s="1"/>
  <c r="AI971" i="23" s="1"/>
  <c r="W971" i="23"/>
  <c r="AR970" i="23"/>
  <c r="AU970" i="23" s="1"/>
  <c r="AZ970" i="23" s="1"/>
  <c r="AD970" i="23"/>
  <c r="AF970" i="23" s="1"/>
  <c r="AI970" i="23" s="1"/>
  <c r="W970" i="23"/>
  <c r="AR969" i="23"/>
  <c r="AU969" i="23" s="1"/>
  <c r="AZ969" i="23" s="1"/>
  <c r="AD969" i="23"/>
  <c r="AF969" i="23" s="1"/>
  <c r="AI969" i="23" s="1"/>
  <c r="W969" i="23"/>
  <c r="AR968" i="23"/>
  <c r="AU968" i="23" s="1"/>
  <c r="AZ968" i="23" s="1"/>
  <c r="AD968" i="23"/>
  <c r="AF968" i="23" s="1"/>
  <c r="AI968" i="23" s="1"/>
  <c r="W968" i="23"/>
  <c r="AR967" i="23"/>
  <c r="AU967" i="23" s="1"/>
  <c r="AZ967" i="23" s="1"/>
  <c r="AD967" i="23"/>
  <c r="AF967" i="23" s="1"/>
  <c r="AI967" i="23" s="1"/>
  <c r="W967" i="23"/>
  <c r="AR966" i="23"/>
  <c r="AU966" i="23" s="1"/>
  <c r="AZ966" i="23" s="1"/>
  <c r="AD966" i="23"/>
  <c r="AF966" i="23" s="1"/>
  <c r="AI966" i="23" s="1"/>
  <c r="W966" i="23"/>
  <c r="AR965" i="23"/>
  <c r="AU965" i="23" s="1"/>
  <c r="AZ965" i="23" s="1"/>
  <c r="AD965" i="23"/>
  <c r="AF965" i="23" s="1"/>
  <c r="AI965" i="23" s="1"/>
  <c r="W965" i="23"/>
  <c r="AR964" i="23"/>
  <c r="AU964" i="23" s="1"/>
  <c r="AZ964" i="23" s="1"/>
  <c r="AD964" i="23"/>
  <c r="AF964" i="23" s="1"/>
  <c r="AI964" i="23" s="1"/>
  <c r="W964" i="23"/>
  <c r="AR963" i="23"/>
  <c r="AU963" i="23" s="1"/>
  <c r="AZ963" i="23" s="1"/>
  <c r="AD963" i="23"/>
  <c r="AF963" i="23" s="1"/>
  <c r="AI963" i="23" s="1"/>
  <c r="W963" i="23"/>
  <c r="AR962" i="23"/>
  <c r="AU962" i="23" s="1"/>
  <c r="AZ962" i="23" s="1"/>
  <c r="AD962" i="23"/>
  <c r="AF962" i="23" s="1"/>
  <c r="AI962" i="23" s="1"/>
  <c r="W962" i="23"/>
  <c r="AR961" i="23"/>
  <c r="AU961" i="23" s="1"/>
  <c r="AZ961" i="23" s="1"/>
  <c r="AD961" i="23"/>
  <c r="AF961" i="23" s="1"/>
  <c r="AI961" i="23" s="1"/>
  <c r="W961" i="23"/>
  <c r="AR960" i="23"/>
  <c r="AU960" i="23" s="1"/>
  <c r="AZ960" i="23" s="1"/>
  <c r="AD960" i="23"/>
  <c r="AF960" i="23" s="1"/>
  <c r="AI960" i="23" s="1"/>
  <c r="W960" i="23"/>
  <c r="AR959" i="23"/>
  <c r="AU959" i="23" s="1"/>
  <c r="AZ959" i="23" s="1"/>
  <c r="AD959" i="23"/>
  <c r="AF959" i="23" s="1"/>
  <c r="AI959" i="23" s="1"/>
  <c r="W959" i="23"/>
  <c r="AR958" i="23"/>
  <c r="AU958" i="23" s="1"/>
  <c r="AZ958" i="23" s="1"/>
  <c r="AD958" i="23"/>
  <c r="AF958" i="23" s="1"/>
  <c r="AI958" i="23" s="1"/>
  <c r="W958" i="23"/>
  <c r="AR957" i="23"/>
  <c r="AU957" i="23" s="1"/>
  <c r="AZ957" i="23" s="1"/>
  <c r="AD957" i="23"/>
  <c r="AF957" i="23" s="1"/>
  <c r="AI957" i="23" s="1"/>
  <c r="W957" i="23"/>
  <c r="AR956" i="23"/>
  <c r="AU956" i="23" s="1"/>
  <c r="AZ956" i="23" s="1"/>
  <c r="AD956" i="23"/>
  <c r="AF956" i="23" s="1"/>
  <c r="AI956" i="23" s="1"/>
  <c r="W956" i="23"/>
  <c r="AR955" i="23"/>
  <c r="AU955" i="23" s="1"/>
  <c r="AZ955" i="23" s="1"/>
  <c r="AD955" i="23"/>
  <c r="AF955" i="23" s="1"/>
  <c r="AI955" i="23" s="1"/>
  <c r="W955" i="23"/>
  <c r="AR954" i="23"/>
  <c r="AU954" i="23" s="1"/>
  <c r="AZ954" i="23" s="1"/>
  <c r="AD954" i="23"/>
  <c r="AF954" i="23" s="1"/>
  <c r="AI954" i="23" s="1"/>
  <c r="W954" i="23"/>
  <c r="AR953" i="23"/>
  <c r="AU953" i="23" s="1"/>
  <c r="AZ953" i="23" s="1"/>
  <c r="AD953" i="23"/>
  <c r="AF953" i="23" s="1"/>
  <c r="AI953" i="23" s="1"/>
  <c r="W953" i="23"/>
  <c r="AR952" i="23"/>
  <c r="AU952" i="23" s="1"/>
  <c r="AZ952" i="23" s="1"/>
  <c r="AD952" i="23"/>
  <c r="AF952" i="23" s="1"/>
  <c r="AI952" i="23" s="1"/>
  <c r="W952" i="23"/>
  <c r="AR951" i="23"/>
  <c r="AU951" i="23" s="1"/>
  <c r="AZ951" i="23" s="1"/>
  <c r="AD951" i="23"/>
  <c r="AF951" i="23" s="1"/>
  <c r="AI951" i="23" s="1"/>
  <c r="W951" i="23"/>
  <c r="AR950" i="23"/>
  <c r="AU950" i="23" s="1"/>
  <c r="AZ950" i="23" s="1"/>
  <c r="AD950" i="23"/>
  <c r="AF950" i="23" s="1"/>
  <c r="AI950" i="23" s="1"/>
  <c r="W950" i="23"/>
  <c r="AR949" i="23"/>
  <c r="AU949" i="23" s="1"/>
  <c r="AZ949" i="23" s="1"/>
  <c r="AD949" i="23"/>
  <c r="AF949" i="23" s="1"/>
  <c r="AI949" i="23" s="1"/>
  <c r="W949" i="23"/>
  <c r="AR948" i="23"/>
  <c r="AU948" i="23" s="1"/>
  <c r="AZ948" i="23" s="1"/>
  <c r="AD948" i="23"/>
  <c r="AF948" i="23" s="1"/>
  <c r="AI948" i="23" s="1"/>
  <c r="W948" i="23"/>
  <c r="AR947" i="23"/>
  <c r="AU947" i="23" s="1"/>
  <c r="AZ947" i="23" s="1"/>
  <c r="AD947" i="23"/>
  <c r="AF947" i="23" s="1"/>
  <c r="AI947" i="23" s="1"/>
  <c r="W947" i="23"/>
  <c r="AR946" i="23"/>
  <c r="AU946" i="23" s="1"/>
  <c r="AZ946" i="23" s="1"/>
  <c r="AD946" i="23"/>
  <c r="AF946" i="23" s="1"/>
  <c r="AI946" i="23" s="1"/>
  <c r="W946" i="23"/>
  <c r="AR945" i="23"/>
  <c r="AU945" i="23" s="1"/>
  <c r="AZ945" i="23" s="1"/>
  <c r="AD945" i="23"/>
  <c r="AF945" i="23" s="1"/>
  <c r="AI945" i="23" s="1"/>
  <c r="W945" i="23"/>
  <c r="AR944" i="23"/>
  <c r="AU944" i="23" s="1"/>
  <c r="AZ944" i="23" s="1"/>
  <c r="AD944" i="23"/>
  <c r="AF944" i="23" s="1"/>
  <c r="AI944" i="23" s="1"/>
  <c r="W944" i="23"/>
  <c r="AR943" i="23"/>
  <c r="AU943" i="23" s="1"/>
  <c r="AZ943" i="23" s="1"/>
  <c r="AD943" i="23"/>
  <c r="AF943" i="23" s="1"/>
  <c r="AI943" i="23" s="1"/>
  <c r="W943" i="23"/>
  <c r="AR942" i="23"/>
  <c r="AU942" i="23" s="1"/>
  <c r="AZ942" i="23" s="1"/>
  <c r="AD942" i="23"/>
  <c r="AF942" i="23" s="1"/>
  <c r="AI942" i="23" s="1"/>
  <c r="W942" i="23"/>
  <c r="AR941" i="23"/>
  <c r="AU941" i="23" s="1"/>
  <c r="AZ941" i="23" s="1"/>
  <c r="AD941" i="23"/>
  <c r="AF941" i="23" s="1"/>
  <c r="AI941" i="23" s="1"/>
  <c r="W941" i="23"/>
  <c r="AR940" i="23"/>
  <c r="AU940" i="23" s="1"/>
  <c r="AZ940" i="23" s="1"/>
  <c r="AD940" i="23"/>
  <c r="AF940" i="23" s="1"/>
  <c r="AI940" i="23" s="1"/>
  <c r="W940" i="23"/>
  <c r="AR939" i="23"/>
  <c r="AU939" i="23" s="1"/>
  <c r="AZ939" i="23" s="1"/>
  <c r="AD939" i="23"/>
  <c r="AF939" i="23" s="1"/>
  <c r="AI939" i="23" s="1"/>
  <c r="W939" i="23"/>
  <c r="AR938" i="23"/>
  <c r="AU938" i="23" s="1"/>
  <c r="AZ938" i="23" s="1"/>
  <c r="AD938" i="23"/>
  <c r="AF938" i="23" s="1"/>
  <c r="AI938" i="23" s="1"/>
  <c r="W938" i="23"/>
  <c r="AR937" i="23"/>
  <c r="AU937" i="23" s="1"/>
  <c r="AZ937" i="23" s="1"/>
  <c r="AD937" i="23"/>
  <c r="AF937" i="23" s="1"/>
  <c r="AI937" i="23" s="1"/>
  <c r="W937" i="23"/>
  <c r="AR936" i="23"/>
  <c r="AU936" i="23" s="1"/>
  <c r="AZ936" i="23" s="1"/>
  <c r="AD936" i="23"/>
  <c r="AF936" i="23" s="1"/>
  <c r="AI936" i="23" s="1"/>
  <c r="W936" i="23"/>
  <c r="AR935" i="23"/>
  <c r="AU935" i="23" s="1"/>
  <c r="AZ935" i="23" s="1"/>
  <c r="AD935" i="23"/>
  <c r="AF935" i="23" s="1"/>
  <c r="AI935" i="23" s="1"/>
  <c r="W935" i="23"/>
  <c r="AR934" i="23"/>
  <c r="AU934" i="23" s="1"/>
  <c r="AZ934" i="23" s="1"/>
  <c r="AD934" i="23"/>
  <c r="AF934" i="23" s="1"/>
  <c r="AI934" i="23" s="1"/>
  <c r="W934" i="23"/>
  <c r="AR933" i="23"/>
  <c r="AU933" i="23" s="1"/>
  <c r="AZ933" i="23" s="1"/>
  <c r="AD933" i="23"/>
  <c r="AF933" i="23" s="1"/>
  <c r="AI933" i="23" s="1"/>
  <c r="W933" i="23"/>
  <c r="AR932" i="23"/>
  <c r="AU932" i="23" s="1"/>
  <c r="AZ932" i="23" s="1"/>
  <c r="AD932" i="23"/>
  <c r="AF932" i="23" s="1"/>
  <c r="AI932" i="23" s="1"/>
  <c r="W932" i="23"/>
  <c r="AR931" i="23"/>
  <c r="AU931" i="23" s="1"/>
  <c r="AZ931" i="23" s="1"/>
  <c r="AD931" i="23"/>
  <c r="AF931" i="23" s="1"/>
  <c r="AI931" i="23" s="1"/>
  <c r="W931" i="23"/>
  <c r="AR930" i="23"/>
  <c r="AU930" i="23" s="1"/>
  <c r="AZ930" i="23" s="1"/>
  <c r="AD930" i="23"/>
  <c r="AF930" i="23" s="1"/>
  <c r="AI930" i="23" s="1"/>
  <c r="W930" i="23"/>
  <c r="AR929" i="23"/>
  <c r="AU929" i="23" s="1"/>
  <c r="AZ929" i="23" s="1"/>
  <c r="AD929" i="23"/>
  <c r="AF929" i="23" s="1"/>
  <c r="AI929" i="23" s="1"/>
  <c r="W929" i="23"/>
  <c r="AR928" i="23"/>
  <c r="AU928" i="23" s="1"/>
  <c r="AZ928" i="23" s="1"/>
  <c r="AD928" i="23"/>
  <c r="AF928" i="23" s="1"/>
  <c r="AI928" i="23" s="1"/>
  <c r="W928" i="23"/>
  <c r="AR927" i="23"/>
  <c r="AU927" i="23" s="1"/>
  <c r="AZ927" i="23" s="1"/>
  <c r="AD927" i="23"/>
  <c r="AF927" i="23" s="1"/>
  <c r="AI927" i="23" s="1"/>
  <c r="W927" i="23"/>
  <c r="AR926" i="23"/>
  <c r="AU926" i="23" s="1"/>
  <c r="AZ926" i="23" s="1"/>
  <c r="AD926" i="23"/>
  <c r="AF926" i="23" s="1"/>
  <c r="AI926" i="23" s="1"/>
  <c r="W926" i="23"/>
  <c r="AR925" i="23"/>
  <c r="AU925" i="23" s="1"/>
  <c r="AZ925" i="23" s="1"/>
  <c r="AD925" i="23"/>
  <c r="AF925" i="23" s="1"/>
  <c r="AI925" i="23" s="1"/>
  <c r="W925" i="23"/>
  <c r="AR924" i="23"/>
  <c r="AU924" i="23" s="1"/>
  <c r="AZ924" i="23" s="1"/>
  <c r="AD924" i="23"/>
  <c r="AF924" i="23" s="1"/>
  <c r="AI924" i="23" s="1"/>
  <c r="W924" i="23"/>
  <c r="AR923" i="23"/>
  <c r="AU923" i="23" s="1"/>
  <c r="AZ923" i="23" s="1"/>
  <c r="AD923" i="23"/>
  <c r="AF923" i="23" s="1"/>
  <c r="AI923" i="23" s="1"/>
  <c r="W923" i="23"/>
  <c r="AR922" i="23"/>
  <c r="AU922" i="23" s="1"/>
  <c r="AZ922" i="23" s="1"/>
  <c r="AD922" i="23"/>
  <c r="AF922" i="23" s="1"/>
  <c r="AI922" i="23" s="1"/>
  <c r="W922" i="23"/>
  <c r="AR921" i="23"/>
  <c r="AU921" i="23" s="1"/>
  <c r="AZ921" i="23" s="1"/>
  <c r="AD921" i="23"/>
  <c r="AF921" i="23" s="1"/>
  <c r="AI921" i="23" s="1"/>
  <c r="W921" i="23"/>
  <c r="AR920" i="23"/>
  <c r="AU920" i="23" s="1"/>
  <c r="AZ920" i="23" s="1"/>
  <c r="AD920" i="23"/>
  <c r="AF920" i="23" s="1"/>
  <c r="AI920" i="23" s="1"/>
  <c r="W920" i="23"/>
  <c r="AR919" i="23"/>
  <c r="AU919" i="23" s="1"/>
  <c r="AZ919" i="23" s="1"/>
  <c r="AD919" i="23"/>
  <c r="AF919" i="23" s="1"/>
  <c r="AI919" i="23" s="1"/>
  <c r="W919" i="23"/>
  <c r="AR918" i="23"/>
  <c r="AU918" i="23" s="1"/>
  <c r="AZ918" i="23" s="1"/>
  <c r="AD918" i="23"/>
  <c r="AF918" i="23" s="1"/>
  <c r="AI918" i="23" s="1"/>
  <c r="W918" i="23"/>
  <c r="AR917" i="23"/>
  <c r="AU917" i="23" s="1"/>
  <c r="AZ917" i="23" s="1"/>
  <c r="AD917" i="23"/>
  <c r="AF917" i="23" s="1"/>
  <c r="AI917" i="23" s="1"/>
  <c r="W917" i="23"/>
  <c r="AR916" i="23"/>
  <c r="AU916" i="23" s="1"/>
  <c r="AZ916" i="23" s="1"/>
  <c r="AD916" i="23"/>
  <c r="AF916" i="23" s="1"/>
  <c r="AI916" i="23" s="1"/>
  <c r="W916" i="23"/>
  <c r="AR915" i="23"/>
  <c r="AU915" i="23" s="1"/>
  <c r="AZ915" i="23" s="1"/>
  <c r="AD915" i="23"/>
  <c r="AF915" i="23" s="1"/>
  <c r="AI915" i="23" s="1"/>
  <c r="W915" i="23"/>
  <c r="AR914" i="23"/>
  <c r="AU914" i="23" s="1"/>
  <c r="AZ914" i="23" s="1"/>
  <c r="AD914" i="23"/>
  <c r="AF914" i="23" s="1"/>
  <c r="AI914" i="23" s="1"/>
  <c r="W914" i="23"/>
  <c r="AR913" i="23"/>
  <c r="AU913" i="23" s="1"/>
  <c r="AZ913" i="23" s="1"/>
  <c r="AD913" i="23"/>
  <c r="AF913" i="23" s="1"/>
  <c r="AI913" i="23" s="1"/>
  <c r="W913" i="23"/>
  <c r="AR912" i="23"/>
  <c r="AU912" i="23" s="1"/>
  <c r="AZ912" i="23" s="1"/>
  <c r="AD912" i="23"/>
  <c r="AF912" i="23" s="1"/>
  <c r="AI912" i="23" s="1"/>
  <c r="W912" i="23"/>
  <c r="AR911" i="23"/>
  <c r="AU911" i="23" s="1"/>
  <c r="AZ911" i="23" s="1"/>
  <c r="AD911" i="23"/>
  <c r="AF911" i="23" s="1"/>
  <c r="AI911" i="23" s="1"/>
  <c r="W911" i="23"/>
  <c r="AR910" i="23"/>
  <c r="AU910" i="23" s="1"/>
  <c r="AZ910" i="23" s="1"/>
  <c r="AD910" i="23"/>
  <c r="AF910" i="23" s="1"/>
  <c r="AI910" i="23" s="1"/>
  <c r="W910" i="23"/>
  <c r="AR909" i="23"/>
  <c r="AU909" i="23" s="1"/>
  <c r="AZ909" i="23" s="1"/>
  <c r="AD909" i="23"/>
  <c r="AF909" i="23" s="1"/>
  <c r="AI909" i="23" s="1"/>
  <c r="W909" i="23"/>
  <c r="AR908" i="23"/>
  <c r="AU908" i="23" s="1"/>
  <c r="AZ908" i="23" s="1"/>
  <c r="AD908" i="23"/>
  <c r="AF908" i="23" s="1"/>
  <c r="AI908" i="23" s="1"/>
  <c r="W908" i="23"/>
  <c r="AR907" i="23"/>
  <c r="AU907" i="23" s="1"/>
  <c r="AZ907" i="23" s="1"/>
  <c r="AD907" i="23"/>
  <c r="AF907" i="23" s="1"/>
  <c r="AI907" i="23" s="1"/>
  <c r="W907" i="23"/>
  <c r="AR906" i="23"/>
  <c r="AU906" i="23" s="1"/>
  <c r="AZ906" i="23" s="1"/>
  <c r="AD906" i="23"/>
  <c r="AF906" i="23" s="1"/>
  <c r="AI906" i="23" s="1"/>
  <c r="W906" i="23"/>
  <c r="AR905" i="23"/>
  <c r="AU905" i="23" s="1"/>
  <c r="AZ905" i="23" s="1"/>
  <c r="AD905" i="23"/>
  <c r="AF905" i="23" s="1"/>
  <c r="AI905" i="23" s="1"/>
  <c r="W905" i="23"/>
  <c r="AR904" i="23"/>
  <c r="AU904" i="23" s="1"/>
  <c r="AZ904" i="23" s="1"/>
  <c r="AD904" i="23"/>
  <c r="AF904" i="23" s="1"/>
  <c r="AI904" i="23" s="1"/>
  <c r="W904" i="23"/>
  <c r="AR903" i="23"/>
  <c r="AU903" i="23" s="1"/>
  <c r="AZ903" i="23" s="1"/>
  <c r="AD903" i="23"/>
  <c r="AF903" i="23" s="1"/>
  <c r="AI903" i="23" s="1"/>
  <c r="W903" i="23"/>
  <c r="AR902" i="23"/>
  <c r="AU902" i="23" s="1"/>
  <c r="AZ902" i="23" s="1"/>
  <c r="AD902" i="23"/>
  <c r="AF902" i="23" s="1"/>
  <c r="AI902" i="23" s="1"/>
  <c r="W902" i="23"/>
  <c r="AR901" i="23"/>
  <c r="AU901" i="23" s="1"/>
  <c r="AZ901" i="23" s="1"/>
  <c r="AD901" i="23"/>
  <c r="AF901" i="23" s="1"/>
  <c r="AI901" i="23" s="1"/>
  <c r="W901" i="23"/>
  <c r="AR900" i="23"/>
  <c r="AU900" i="23" s="1"/>
  <c r="AZ900" i="23" s="1"/>
  <c r="AD900" i="23"/>
  <c r="AF900" i="23" s="1"/>
  <c r="AI900" i="23" s="1"/>
  <c r="W900" i="23"/>
  <c r="AR899" i="23"/>
  <c r="AU899" i="23" s="1"/>
  <c r="AZ899" i="23" s="1"/>
  <c r="AD899" i="23"/>
  <c r="AF899" i="23" s="1"/>
  <c r="AI899" i="23" s="1"/>
  <c r="W899" i="23"/>
  <c r="AR898" i="23"/>
  <c r="AU898" i="23" s="1"/>
  <c r="AZ898" i="23" s="1"/>
  <c r="AD898" i="23"/>
  <c r="AF898" i="23" s="1"/>
  <c r="AI898" i="23" s="1"/>
  <c r="W898" i="23"/>
  <c r="AR897" i="23"/>
  <c r="AU897" i="23" s="1"/>
  <c r="AZ897" i="23" s="1"/>
  <c r="AD897" i="23"/>
  <c r="AF897" i="23" s="1"/>
  <c r="AI897" i="23" s="1"/>
  <c r="W897" i="23"/>
  <c r="AR896" i="23"/>
  <c r="AU896" i="23" s="1"/>
  <c r="AZ896" i="23" s="1"/>
  <c r="AD896" i="23"/>
  <c r="AF896" i="23" s="1"/>
  <c r="AI896" i="23" s="1"/>
  <c r="W896" i="23"/>
  <c r="AR895" i="23"/>
  <c r="AU895" i="23" s="1"/>
  <c r="AZ895" i="23" s="1"/>
  <c r="AD895" i="23"/>
  <c r="AF895" i="23" s="1"/>
  <c r="AI895" i="23" s="1"/>
  <c r="W895" i="23"/>
  <c r="AR894" i="23"/>
  <c r="AU894" i="23" s="1"/>
  <c r="AZ894" i="23" s="1"/>
  <c r="AD894" i="23"/>
  <c r="AF894" i="23" s="1"/>
  <c r="AI894" i="23" s="1"/>
  <c r="W894" i="23"/>
  <c r="AR893" i="23"/>
  <c r="AU893" i="23" s="1"/>
  <c r="AZ893" i="23" s="1"/>
  <c r="AD893" i="23"/>
  <c r="AF893" i="23" s="1"/>
  <c r="AI893" i="23" s="1"/>
  <c r="W893" i="23"/>
  <c r="AR892" i="23"/>
  <c r="AU892" i="23" s="1"/>
  <c r="AZ892" i="23" s="1"/>
  <c r="AD892" i="23"/>
  <c r="AF892" i="23" s="1"/>
  <c r="AI892" i="23" s="1"/>
  <c r="W892" i="23"/>
  <c r="AR891" i="23"/>
  <c r="AU891" i="23" s="1"/>
  <c r="AZ891" i="23" s="1"/>
  <c r="AD891" i="23"/>
  <c r="AF891" i="23" s="1"/>
  <c r="AI891" i="23" s="1"/>
  <c r="W891" i="23"/>
  <c r="AR890" i="23"/>
  <c r="AU890" i="23" s="1"/>
  <c r="AZ890" i="23" s="1"/>
  <c r="AD890" i="23"/>
  <c r="AF890" i="23" s="1"/>
  <c r="AI890" i="23" s="1"/>
  <c r="W890" i="23"/>
  <c r="AR889" i="23"/>
  <c r="AU889" i="23" s="1"/>
  <c r="AZ889" i="23" s="1"/>
  <c r="AD889" i="23"/>
  <c r="AF889" i="23" s="1"/>
  <c r="AI889" i="23" s="1"/>
  <c r="W889" i="23"/>
  <c r="AR888" i="23"/>
  <c r="AU888" i="23" s="1"/>
  <c r="AZ888" i="23" s="1"/>
  <c r="AD888" i="23"/>
  <c r="AF888" i="23" s="1"/>
  <c r="AI888" i="23" s="1"/>
  <c r="W888" i="23"/>
  <c r="AR887" i="23"/>
  <c r="AU887" i="23" s="1"/>
  <c r="AZ887" i="23" s="1"/>
  <c r="AD887" i="23"/>
  <c r="AF887" i="23" s="1"/>
  <c r="AI887" i="23" s="1"/>
  <c r="W887" i="23"/>
  <c r="AR886" i="23"/>
  <c r="AU886" i="23" s="1"/>
  <c r="AZ886" i="23" s="1"/>
  <c r="AD886" i="23"/>
  <c r="AF886" i="23" s="1"/>
  <c r="AI886" i="23" s="1"/>
  <c r="W886" i="23"/>
  <c r="AR885" i="23"/>
  <c r="AU885" i="23" s="1"/>
  <c r="AZ885" i="23" s="1"/>
  <c r="AD885" i="23"/>
  <c r="AF885" i="23" s="1"/>
  <c r="AI885" i="23" s="1"/>
  <c r="W885" i="23"/>
  <c r="AR884" i="23"/>
  <c r="AU884" i="23" s="1"/>
  <c r="AZ884" i="23" s="1"/>
  <c r="AD884" i="23"/>
  <c r="AF884" i="23" s="1"/>
  <c r="AI884" i="23" s="1"/>
  <c r="W884" i="23"/>
  <c r="AR883" i="23"/>
  <c r="AU883" i="23" s="1"/>
  <c r="AZ883" i="23" s="1"/>
  <c r="AD883" i="23"/>
  <c r="AF883" i="23" s="1"/>
  <c r="AI883" i="23" s="1"/>
  <c r="W883" i="23"/>
  <c r="AR882" i="23"/>
  <c r="AU882" i="23" s="1"/>
  <c r="AZ882" i="23" s="1"/>
  <c r="AD882" i="23"/>
  <c r="AF882" i="23" s="1"/>
  <c r="AI882" i="23" s="1"/>
  <c r="W882" i="23"/>
  <c r="AR881" i="23"/>
  <c r="AU881" i="23" s="1"/>
  <c r="AZ881" i="23" s="1"/>
  <c r="AD881" i="23"/>
  <c r="AF881" i="23" s="1"/>
  <c r="AI881" i="23" s="1"/>
  <c r="W881" i="23"/>
  <c r="AR880" i="23"/>
  <c r="AU880" i="23" s="1"/>
  <c r="AZ880" i="23" s="1"/>
  <c r="AD880" i="23"/>
  <c r="AF880" i="23" s="1"/>
  <c r="AI880" i="23" s="1"/>
  <c r="W880" i="23"/>
  <c r="AR879" i="23"/>
  <c r="AU879" i="23" s="1"/>
  <c r="AZ879" i="23" s="1"/>
  <c r="AD879" i="23"/>
  <c r="AF879" i="23" s="1"/>
  <c r="AI879" i="23" s="1"/>
  <c r="W879" i="23"/>
  <c r="AR878" i="23"/>
  <c r="AU878" i="23" s="1"/>
  <c r="AZ878" i="23" s="1"/>
  <c r="AD878" i="23"/>
  <c r="AF878" i="23" s="1"/>
  <c r="AI878" i="23" s="1"/>
  <c r="W878" i="23"/>
  <c r="AR877" i="23"/>
  <c r="AU877" i="23" s="1"/>
  <c r="AZ877" i="23" s="1"/>
  <c r="AD877" i="23"/>
  <c r="AF877" i="23" s="1"/>
  <c r="AI877" i="23" s="1"/>
  <c r="W877" i="23"/>
  <c r="AR876" i="23"/>
  <c r="AU876" i="23" s="1"/>
  <c r="AZ876" i="23" s="1"/>
  <c r="AD876" i="23"/>
  <c r="AF876" i="23" s="1"/>
  <c r="AI876" i="23" s="1"/>
  <c r="W876" i="23"/>
  <c r="AR875" i="23"/>
  <c r="AU875" i="23" s="1"/>
  <c r="AZ875" i="23" s="1"/>
  <c r="AD875" i="23"/>
  <c r="AF875" i="23" s="1"/>
  <c r="AI875" i="23" s="1"/>
  <c r="W875" i="23"/>
  <c r="AR874" i="23"/>
  <c r="AU874" i="23" s="1"/>
  <c r="AZ874" i="23" s="1"/>
  <c r="AD874" i="23"/>
  <c r="AF874" i="23" s="1"/>
  <c r="AI874" i="23" s="1"/>
  <c r="W874" i="23"/>
  <c r="AR873" i="23"/>
  <c r="AU873" i="23" s="1"/>
  <c r="AZ873" i="23" s="1"/>
  <c r="AD873" i="23"/>
  <c r="AF873" i="23" s="1"/>
  <c r="AI873" i="23" s="1"/>
  <c r="W873" i="23"/>
  <c r="AR872" i="23"/>
  <c r="AU872" i="23" s="1"/>
  <c r="AZ872" i="23" s="1"/>
  <c r="AD872" i="23"/>
  <c r="AF872" i="23" s="1"/>
  <c r="AI872" i="23" s="1"/>
  <c r="W872" i="23"/>
  <c r="AR871" i="23"/>
  <c r="AU871" i="23" s="1"/>
  <c r="AZ871" i="23" s="1"/>
  <c r="AD871" i="23"/>
  <c r="AF871" i="23" s="1"/>
  <c r="AI871" i="23" s="1"/>
  <c r="W871" i="23"/>
  <c r="AR870" i="23"/>
  <c r="AU870" i="23" s="1"/>
  <c r="AZ870" i="23" s="1"/>
  <c r="AD870" i="23"/>
  <c r="AF870" i="23" s="1"/>
  <c r="AI870" i="23" s="1"/>
  <c r="W870" i="23"/>
  <c r="AR869" i="23"/>
  <c r="AU869" i="23" s="1"/>
  <c r="AZ869" i="23" s="1"/>
  <c r="AD869" i="23"/>
  <c r="AF869" i="23" s="1"/>
  <c r="AI869" i="23" s="1"/>
  <c r="W869" i="23"/>
  <c r="AR868" i="23"/>
  <c r="AU868" i="23" s="1"/>
  <c r="AZ868" i="23" s="1"/>
  <c r="AD868" i="23"/>
  <c r="AF868" i="23" s="1"/>
  <c r="AI868" i="23" s="1"/>
  <c r="W868" i="23"/>
  <c r="AR867" i="23"/>
  <c r="AU867" i="23" s="1"/>
  <c r="AZ867" i="23" s="1"/>
  <c r="AD867" i="23"/>
  <c r="AF867" i="23" s="1"/>
  <c r="AI867" i="23" s="1"/>
  <c r="W867" i="23"/>
  <c r="AR866" i="23"/>
  <c r="AU866" i="23" s="1"/>
  <c r="AZ866" i="23" s="1"/>
  <c r="AD866" i="23"/>
  <c r="AF866" i="23" s="1"/>
  <c r="AI866" i="23" s="1"/>
  <c r="W866" i="23"/>
  <c r="AR865" i="23"/>
  <c r="AU865" i="23" s="1"/>
  <c r="AZ865" i="23" s="1"/>
  <c r="AD865" i="23"/>
  <c r="AF865" i="23" s="1"/>
  <c r="AI865" i="23" s="1"/>
  <c r="W865" i="23"/>
  <c r="AR864" i="23"/>
  <c r="AU864" i="23" s="1"/>
  <c r="AZ864" i="23" s="1"/>
  <c r="AD864" i="23"/>
  <c r="AF864" i="23" s="1"/>
  <c r="AI864" i="23" s="1"/>
  <c r="W864" i="23"/>
  <c r="AR863" i="23"/>
  <c r="AU863" i="23" s="1"/>
  <c r="AZ863" i="23" s="1"/>
  <c r="AD863" i="23"/>
  <c r="AF863" i="23" s="1"/>
  <c r="AI863" i="23" s="1"/>
  <c r="W863" i="23"/>
  <c r="AR862" i="23"/>
  <c r="AU862" i="23" s="1"/>
  <c r="AZ862" i="23" s="1"/>
  <c r="AD862" i="23"/>
  <c r="AF862" i="23" s="1"/>
  <c r="AI862" i="23" s="1"/>
  <c r="W862" i="23"/>
  <c r="AR861" i="23"/>
  <c r="AU861" i="23" s="1"/>
  <c r="AZ861" i="23" s="1"/>
  <c r="AD861" i="23"/>
  <c r="AF861" i="23" s="1"/>
  <c r="AI861" i="23" s="1"/>
  <c r="W861" i="23"/>
  <c r="AR860" i="23"/>
  <c r="AU860" i="23" s="1"/>
  <c r="AZ860" i="23" s="1"/>
  <c r="AD860" i="23"/>
  <c r="AF860" i="23" s="1"/>
  <c r="AI860" i="23" s="1"/>
  <c r="W860" i="23"/>
  <c r="AR859" i="23"/>
  <c r="AU859" i="23" s="1"/>
  <c r="AZ859" i="23" s="1"/>
  <c r="AD859" i="23"/>
  <c r="AF859" i="23" s="1"/>
  <c r="AI859" i="23" s="1"/>
  <c r="W859" i="23"/>
  <c r="AR858" i="23"/>
  <c r="AU858" i="23" s="1"/>
  <c r="AZ858" i="23" s="1"/>
  <c r="AD858" i="23"/>
  <c r="AF858" i="23" s="1"/>
  <c r="AI858" i="23" s="1"/>
  <c r="W858" i="23"/>
  <c r="AR857" i="23"/>
  <c r="AU857" i="23" s="1"/>
  <c r="AZ857" i="23" s="1"/>
  <c r="AD857" i="23"/>
  <c r="AF857" i="23" s="1"/>
  <c r="AI857" i="23" s="1"/>
  <c r="W857" i="23"/>
  <c r="AR856" i="23"/>
  <c r="AU856" i="23" s="1"/>
  <c r="AZ856" i="23" s="1"/>
  <c r="AD856" i="23"/>
  <c r="AF856" i="23" s="1"/>
  <c r="AI856" i="23" s="1"/>
  <c r="W856" i="23"/>
  <c r="AR855" i="23"/>
  <c r="AU855" i="23" s="1"/>
  <c r="AZ855" i="23" s="1"/>
  <c r="AD855" i="23"/>
  <c r="AF855" i="23" s="1"/>
  <c r="AI855" i="23" s="1"/>
  <c r="W855" i="23"/>
  <c r="AP854" i="23"/>
  <c r="AR854" i="23" s="1"/>
  <c r="AU854" i="23" s="1"/>
  <c r="AZ854" i="23" s="1"/>
  <c r="AD854" i="23"/>
  <c r="AF854" i="23" s="1"/>
  <c r="AI854" i="23" s="1"/>
  <c r="W854" i="23"/>
  <c r="AP853" i="23"/>
  <c r="AR853" i="23" s="1"/>
  <c r="AU853" i="23" s="1"/>
  <c r="AZ853" i="23" s="1"/>
  <c r="AD853" i="23"/>
  <c r="AF853" i="23" s="1"/>
  <c r="AI853" i="23" s="1"/>
  <c r="W853" i="23"/>
  <c r="AP852" i="23"/>
  <c r="AR852" i="23" s="1"/>
  <c r="AU852" i="23" s="1"/>
  <c r="AZ852" i="23" s="1"/>
  <c r="AD852" i="23"/>
  <c r="AF852" i="23" s="1"/>
  <c r="AI852" i="23" s="1"/>
  <c r="W852" i="23"/>
  <c r="AP851" i="23"/>
  <c r="AR851" i="23" s="1"/>
  <c r="AU851" i="23" s="1"/>
  <c r="AZ851" i="23" s="1"/>
  <c r="AD851" i="23"/>
  <c r="AF851" i="23" s="1"/>
  <c r="AI851" i="23" s="1"/>
  <c r="W851" i="23"/>
  <c r="AP850" i="23"/>
  <c r="AR850" i="23" s="1"/>
  <c r="AU850" i="23" s="1"/>
  <c r="AZ850" i="23" s="1"/>
  <c r="AD850" i="23"/>
  <c r="AF850" i="23" s="1"/>
  <c r="AI850" i="23" s="1"/>
  <c r="W850" i="23"/>
  <c r="AP849" i="23"/>
  <c r="AR849" i="23" s="1"/>
  <c r="AU849" i="23" s="1"/>
  <c r="AZ849" i="23" s="1"/>
  <c r="AD849" i="23"/>
  <c r="AF849" i="23" s="1"/>
  <c r="AI849" i="23" s="1"/>
  <c r="W849" i="23"/>
  <c r="AP848" i="23"/>
  <c r="AR848" i="23" s="1"/>
  <c r="AU848" i="23" s="1"/>
  <c r="AZ848" i="23" s="1"/>
  <c r="AD848" i="23"/>
  <c r="AF848" i="23" s="1"/>
  <c r="AI848" i="23" s="1"/>
  <c r="W848" i="23"/>
  <c r="AP847" i="23"/>
  <c r="AR847" i="23" s="1"/>
  <c r="AU847" i="23" s="1"/>
  <c r="AZ847" i="23" s="1"/>
  <c r="AD847" i="23"/>
  <c r="AF847" i="23" s="1"/>
  <c r="AI847" i="23" s="1"/>
  <c r="W847" i="23"/>
  <c r="AP846" i="23"/>
  <c r="AR846" i="23" s="1"/>
  <c r="AU846" i="23" s="1"/>
  <c r="AZ846" i="23" s="1"/>
  <c r="AD846" i="23"/>
  <c r="AF846" i="23" s="1"/>
  <c r="AI846" i="23" s="1"/>
  <c r="W846" i="23"/>
  <c r="AP845" i="23"/>
  <c r="AR845" i="23" s="1"/>
  <c r="AU845" i="23" s="1"/>
  <c r="AZ845" i="23" s="1"/>
  <c r="AD845" i="23"/>
  <c r="AF845" i="23" s="1"/>
  <c r="AI845" i="23" s="1"/>
  <c r="W845" i="23"/>
  <c r="AP844" i="23"/>
  <c r="AR844" i="23" s="1"/>
  <c r="AU844" i="23" s="1"/>
  <c r="AZ844" i="23" s="1"/>
  <c r="AD844" i="23"/>
  <c r="AF844" i="23" s="1"/>
  <c r="AI844" i="23" s="1"/>
  <c r="W844" i="23"/>
  <c r="AP843" i="23"/>
  <c r="AR843" i="23" s="1"/>
  <c r="AU843" i="23" s="1"/>
  <c r="AZ843" i="23" s="1"/>
  <c r="AD843" i="23"/>
  <c r="AF843" i="23" s="1"/>
  <c r="AI843" i="23" s="1"/>
  <c r="W843" i="23"/>
  <c r="AP842" i="23"/>
  <c r="AR842" i="23" s="1"/>
  <c r="AU842" i="23" s="1"/>
  <c r="AZ842" i="23" s="1"/>
  <c r="AD842" i="23"/>
  <c r="AF842" i="23" s="1"/>
  <c r="AI842" i="23" s="1"/>
  <c r="W842" i="23"/>
  <c r="AP841" i="23"/>
  <c r="AR841" i="23" s="1"/>
  <c r="AU841" i="23" s="1"/>
  <c r="AZ841" i="23" s="1"/>
  <c r="AD841" i="23"/>
  <c r="AF841" i="23" s="1"/>
  <c r="AI841" i="23" s="1"/>
  <c r="W841" i="23"/>
  <c r="AP840" i="23"/>
  <c r="AR840" i="23" s="1"/>
  <c r="AU840" i="23" s="1"/>
  <c r="AZ840" i="23" s="1"/>
  <c r="AD840" i="23"/>
  <c r="AF840" i="23" s="1"/>
  <c r="AI840" i="23" s="1"/>
  <c r="W840" i="23"/>
  <c r="AP839" i="23"/>
  <c r="AR839" i="23" s="1"/>
  <c r="AU839" i="23" s="1"/>
  <c r="AZ839" i="23" s="1"/>
  <c r="AD839" i="23"/>
  <c r="AF839" i="23" s="1"/>
  <c r="AI839" i="23" s="1"/>
  <c r="W839" i="23"/>
  <c r="AP838" i="23"/>
  <c r="AR838" i="23" s="1"/>
  <c r="AU838" i="23" s="1"/>
  <c r="AZ838" i="23" s="1"/>
  <c r="AD838" i="23"/>
  <c r="AF838" i="23" s="1"/>
  <c r="AI838" i="23" s="1"/>
  <c r="W838" i="23"/>
  <c r="AP837" i="23"/>
  <c r="AR837" i="23" s="1"/>
  <c r="AU837" i="23" s="1"/>
  <c r="AZ837" i="23" s="1"/>
  <c r="AD837" i="23"/>
  <c r="AF837" i="23" s="1"/>
  <c r="AI837" i="23" s="1"/>
  <c r="W837" i="23"/>
  <c r="AP836" i="23"/>
  <c r="AR836" i="23" s="1"/>
  <c r="AU836" i="23" s="1"/>
  <c r="AZ836" i="23" s="1"/>
  <c r="AD836" i="23"/>
  <c r="AF836" i="23" s="1"/>
  <c r="AI836" i="23" s="1"/>
  <c r="W836" i="23"/>
  <c r="AP835" i="23"/>
  <c r="AR835" i="23" s="1"/>
  <c r="AU835" i="23" s="1"/>
  <c r="AZ835" i="23" s="1"/>
  <c r="AD835" i="23"/>
  <c r="AF835" i="23" s="1"/>
  <c r="AI835" i="23" s="1"/>
  <c r="W835" i="23"/>
  <c r="AP834" i="23"/>
  <c r="AR834" i="23" s="1"/>
  <c r="AU834" i="23" s="1"/>
  <c r="AZ834" i="23" s="1"/>
  <c r="AD834" i="23"/>
  <c r="AF834" i="23" s="1"/>
  <c r="AI834" i="23" s="1"/>
  <c r="W834" i="23"/>
  <c r="AP833" i="23"/>
  <c r="AR833" i="23" s="1"/>
  <c r="AU833" i="23" s="1"/>
  <c r="AZ833" i="23" s="1"/>
  <c r="AD833" i="23"/>
  <c r="AF833" i="23" s="1"/>
  <c r="AI833" i="23" s="1"/>
  <c r="W833" i="23"/>
  <c r="AP832" i="23"/>
  <c r="AR832" i="23" s="1"/>
  <c r="AU832" i="23" s="1"/>
  <c r="AZ832" i="23" s="1"/>
  <c r="AD832" i="23"/>
  <c r="AF832" i="23" s="1"/>
  <c r="AI832" i="23" s="1"/>
  <c r="W832" i="23"/>
  <c r="AP831" i="23"/>
  <c r="AR831" i="23" s="1"/>
  <c r="AU831" i="23" s="1"/>
  <c r="AZ831" i="23" s="1"/>
  <c r="AD831" i="23"/>
  <c r="AF831" i="23" s="1"/>
  <c r="AI831" i="23" s="1"/>
  <c r="W831" i="23"/>
  <c r="AP830" i="23"/>
  <c r="AR830" i="23" s="1"/>
  <c r="AU830" i="23" s="1"/>
  <c r="AZ830" i="23" s="1"/>
  <c r="AD830" i="23"/>
  <c r="AF830" i="23" s="1"/>
  <c r="AI830" i="23" s="1"/>
  <c r="W830" i="23"/>
  <c r="AP829" i="23"/>
  <c r="AR829" i="23" s="1"/>
  <c r="AU829" i="23" s="1"/>
  <c r="AZ829" i="23" s="1"/>
  <c r="AD829" i="23"/>
  <c r="AF829" i="23" s="1"/>
  <c r="AI829" i="23" s="1"/>
  <c r="W829" i="23"/>
  <c r="AP828" i="23"/>
  <c r="AR828" i="23" s="1"/>
  <c r="AU828" i="23" s="1"/>
  <c r="AZ828" i="23" s="1"/>
  <c r="AD828" i="23"/>
  <c r="AF828" i="23" s="1"/>
  <c r="AI828" i="23" s="1"/>
  <c r="W828" i="23"/>
  <c r="AP827" i="23"/>
  <c r="AR827" i="23" s="1"/>
  <c r="AU827" i="23" s="1"/>
  <c r="AZ827" i="23" s="1"/>
  <c r="AD827" i="23"/>
  <c r="AF827" i="23" s="1"/>
  <c r="AI827" i="23" s="1"/>
  <c r="W827" i="23"/>
  <c r="AP826" i="23"/>
  <c r="AR826" i="23" s="1"/>
  <c r="AU826" i="23" s="1"/>
  <c r="AZ826" i="23" s="1"/>
  <c r="AD826" i="23"/>
  <c r="AF826" i="23" s="1"/>
  <c r="AI826" i="23" s="1"/>
  <c r="W826" i="23"/>
  <c r="AP825" i="23"/>
  <c r="AR825" i="23" s="1"/>
  <c r="AU825" i="23" s="1"/>
  <c r="AZ825" i="23" s="1"/>
  <c r="AD825" i="23"/>
  <c r="AF825" i="23" s="1"/>
  <c r="AI825" i="23" s="1"/>
  <c r="W825" i="23"/>
  <c r="AP824" i="23"/>
  <c r="AR824" i="23" s="1"/>
  <c r="AU824" i="23" s="1"/>
  <c r="AZ824" i="23" s="1"/>
  <c r="AD824" i="23"/>
  <c r="AF824" i="23" s="1"/>
  <c r="AI824" i="23" s="1"/>
  <c r="W824" i="23"/>
  <c r="AP823" i="23"/>
  <c r="AR823" i="23" s="1"/>
  <c r="AU823" i="23" s="1"/>
  <c r="AZ823" i="23" s="1"/>
  <c r="AD823" i="23"/>
  <c r="AF823" i="23" s="1"/>
  <c r="AI823" i="23" s="1"/>
  <c r="W823" i="23"/>
  <c r="AP822" i="23"/>
  <c r="AR822" i="23" s="1"/>
  <c r="AU822" i="23" s="1"/>
  <c r="AZ822" i="23" s="1"/>
  <c r="AD822" i="23"/>
  <c r="AF822" i="23" s="1"/>
  <c r="AI822" i="23" s="1"/>
  <c r="W822" i="23"/>
  <c r="AP821" i="23"/>
  <c r="AR821" i="23" s="1"/>
  <c r="AU821" i="23" s="1"/>
  <c r="AZ821" i="23" s="1"/>
  <c r="AD821" i="23"/>
  <c r="AF821" i="23" s="1"/>
  <c r="AI821" i="23" s="1"/>
  <c r="W821" i="23"/>
  <c r="AP820" i="23"/>
  <c r="AR820" i="23" s="1"/>
  <c r="AU820" i="23" s="1"/>
  <c r="AZ820" i="23" s="1"/>
  <c r="AD820" i="23"/>
  <c r="AF820" i="23" s="1"/>
  <c r="AI820" i="23" s="1"/>
  <c r="W820" i="23"/>
  <c r="AP819" i="23"/>
  <c r="AR819" i="23" s="1"/>
  <c r="AU819" i="23" s="1"/>
  <c r="AZ819" i="23" s="1"/>
  <c r="AD819" i="23"/>
  <c r="AF819" i="23" s="1"/>
  <c r="AI819" i="23" s="1"/>
  <c r="W819" i="23"/>
  <c r="AP818" i="23"/>
  <c r="AR818" i="23" s="1"/>
  <c r="AU818" i="23" s="1"/>
  <c r="AZ818" i="23" s="1"/>
  <c r="AD818" i="23"/>
  <c r="AF818" i="23" s="1"/>
  <c r="AI818" i="23" s="1"/>
  <c r="W818" i="23"/>
  <c r="AP817" i="23"/>
  <c r="AR817" i="23" s="1"/>
  <c r="AU817" i="23" s="1"/>
  <c r="AZ817" i="23" s="1"/>
  <c r="AD817" i="23"/>
  <c r="AF817" i="23" s="1"/>
  <c r="AI817" i="23" s="1"/>
  <c r="W817" i="23"/>
  <c r="AP816" i="23"/>
  <c r="AR816" i="23" s="1"/>
  <c r="AU816" i="23" s="1"/>
  <c r="AZ816" i="23" s="1"/>
  <c r="AD816" i="23"/>
  <c r="AF816" i="23" s="1"/>
  <c r="AI816" i="23" s="1"/>
  <c r="W816" i="23"/>
  <c r="AP815" i="23"/>
  <c r="AR815" i="23" s="1"/>
  <c r="AU815" i="23" s="1"/>
  <c r="AZ815" i="23" s="1"/>
  <c r="AD815" i="23"/>
  <c r="AF815" i="23" s="1"/>
  <c r="AI815" i="23" s="1"/>
  <c r="W815" i="23"/>
  <c r="AP814" i="23"/>
  <c r="AR814" i="23" s="1"/>
  <c r="AU814" i="23" s="1"/>
  <c r="AZ814" i="23" s="1"/>
  <c r="AD814" i="23"/>
  <c r="AF814" i="23" s="1"/>
  <c r="AI814" i="23" s="1"/>
  <c r="W814" i="23"/>
  <c r="AP813" i="23"/>
  <c r="AR813" i="23" s="1"/>
  <c r="AU813" i="23" s="1"/>
  <c r="AZ813" i="23" s="1"/>
  <c r="AD813" i="23"/>
  <c r="AF813" i="23" s="1"/>
  <c r="AI813" i="23" s="1"/>
  <c r="W813" i="23"/>
  <c r="AP812" i="23"/>
  <c r="AR812" i="23" s="1"/>
  <c r="AU812" i="23" s="1"/>
  <c r="AZ812" i="23" s="1"/>
  <c r="AD812" i="23"/>
  <c r="AF812" i="23" s="1"/>
  <c r="AI812" i="23" s="1"/>
  <c r="W812" i="23"/>
  <c r="AP811" i="23"/>
  <c r="AR811" i="23" s="1"/>
  <c r="AU811" i="23" s="1"/>
  <c r="AZ811" i="23" s="1"/>
  <c r="AD811" i="23"/>
  <c r="AF811" i="23" s="1"/>
  <c r="AI811" i="23" s="1"/>
  <c r="W811" i="23"/>
  <c r="AP810" i="23"/>
  <c r="AR810" i="23" s="1"/>
  <c r="AU810" i="23" s="1"/>
  <c r="AZ810" i="23" s="1"/>
  <c r="AD810" i="23"/>
  <c r="AF810" i="23" s="1"/>
  <c r="AI810" i="23" s="1"/>
  <c r="W810" i="23"/>
  <c r="AP809" i="23"/>
  <c r="AR809" i="23" s="1"/>
  <c r="AU809" i="23" s="1"/>
  <c r="AZ809" i="23" s="1"/>
  <c r="AD809" i="23"/>
  <c r="AF809" i="23" s="1"/>
  <c r="AI809" i="23" s="1"/>
  <c r="W809" i="23"/>
  <c r="AP808" i="23"/>
  <c r="AR808" i="23" s="1"/>
  <c r="AU808" i="23" s="1"/>
  <c r="AZ808" i="23" s="1"/>
  <c r="AD808" i="23"/>
  <c r="AF808" i="23" s="1"/>
  <c r="AI808" i="23" s="1"/>
  <c r="W808" i="23"/>
  <c r="AP807" i="23"/>
  <c r="AR807" i="23" s="1"/>
  <c r="AU807" i="23" s="1"/>
  <c r="AZ807" i="23" s="1"/>
  <c r="AD807" i="23"/>
  <c r="AF807" i="23" s="1"/>
  <c r="AI807" i="23" s="1"/>
  <c r="W807" i="23"/>
  <c r="AP806" i="23"/>
  <c r="AR806" i="23" s="1"/>
  <c r="AU806" i="23" s="1"/>
  <c r="AZ806" i="23" s="1"/>
  <c r="AD806" i="23"/>
  <c r="AF806" i="23" s="1"/>
  <c r="AI806" i="23" s="1"/>
  <c r="W806" i="23"/>
  <c r="AP805" i="23"/>
  <c r="AR805" i="23" s="1"/>
  <c r="AU805" i="23" s="1"/>
  <c r="AZ805" i="23" s="1"/>
  <c r="AD805" i="23"/>
  <c r="AF805" i="23" s="1"/>
  <c r="AI805" i="23" s="1"/>
  <c r="W805" i="23"/>
  <c r="AP804" i="23"/>
  <c r="AR804" i="23" s="1"/>
  <c r="AU804" i="23" s="1"/>
  <c r="AZ804" i="23" s="1"/>
  <c r="AD804" i="23"/>
  <c r="AF804" i="23" s="1"/>
  <c r="AI804" i="23" s="1"/>
  <c r="W804" i="23"/>
  <c r="AP803" i="23"/>
  <c r="AR803" i="23" s="1"/>
  <c r="AU803" i="23" s="1"/>
  <c r="AZ803" i="23" s="1"/>
  <c r="AD803" i="23"/>
  <c r="AF803" i="23" s="1"/>
  <c r="AI803" i="23" s="1"/>
  <c r="W803" i="23"/>
  <c r="AP802" i="23"/>
  <c r="AR802" i="23" s="1"/>
  <c r="AU802" i="23" s="1"/>
  <c r="AZ802" i="23" s="1"/>
  <c r="AD802" i="23"/>
  <c r="AF802" i="23" s="1"/>
  <c r="AI802" i="23" s="1"/>
  <c r="W802" i="23"/>
  <c r="AP801" i="23"/>
  <c r="AR801" i="23" s="1"/>
  <c r="AU801" i="23" s="1"/>
  <c r="AZ801" i="23" s="1"/>
  <c r="AD801" i="23"/>
  <c r="AF801" i="23" s="1"/>
  <c r="AI801" i="23" s="1"/>
  <c r="W801" i="23"/>
  <c r="AP800" i="23"/>
  <c r="AR800" i="23" s="1"/>
  <c r="AU800" i="23" s="1"/>
  <c r="AZ800" i="23" s="1"/>
  <c r="AD800" i="23"/>
  <c r="AF800" i="23" s="1"/>
  <c r="AI800" i="23" s="1"/>
  <c r="W800" i="23"/>
  <c r="AP799" i="23"/>
  <c r="AR799" i="23" s="1"/>
  <c r="AU799" i="23" s="1"/>
  <c r="AZ799" i="23" s="1"/>
  <c r="AD799" i="23"/>
  <c r="AF799" i="23" s="1"/>
  <c r="AI799" i="23" s="1"/>
  <c r="W799" i="23"/>
  <c r="AP798" i="23"/>
  <c r="AR798" i="23" s="1"/>
  <c r="AU798" i="23" s="1"/>
  <c r="AZ798" i="23" s="1"/>
  <c r="AD798" i="23"/>
  <c r="AF798" i="23" s="1"/>
  <c r="AI798" i="23" s="1"/>
  <c r="W798" i="23"/>
  <c r="AP797" i="23"/>
  <c r="AR797" i="23" s="1"/>
  <c r="AU797" i="23" s="1"/>
  <c r="AZ797" i="23" s="1"/>
  <c r="AD797" i="23"/>
  <c r="AF797" i="23" s="1"/>
  <c r="AI797" i="23" s="1"/>
  <c r="W797" i="23"/>
  <c r="AP796" i="23"/>
  <c r="AR796" i="23" s="1"/>
  <c r="AU796" i="23" s="1"/>
  <c r="AZ796" i="23" s="1"/>
  <c r="AD796" i="23"/>
  <c r="AF796" i="23" s="1"/>
  <c r="AI796" i="23" s="1"/>
  <c r="W796" i="23"/>
  <c r="AP795" i="23"/>
  <c r="AR795" i="23" s="1"/>
  <c r="AU795" i="23" s="1"/>
  <c r="AZ795" i="23" s="1"/>
  <c r="AD795" i="23"/>
  <c r="AF795" i="23" s="1"/>
  <c r="AI795" i="23" s="1"/>
  <c r="W795" i="23"/>
  <c r="AP794" i="23"/>
  <c r="AR794" i="23" s="1"/>
  <c r="AU794" i="23" s="1"/>
  <c r="AZ794" i="23" s="1"/>
  <c r="AD794" i="23"/>
  <c r="AF794" i="23" s="1"/>
  <c r="AI794" i="23" s="1"/>
  <c r="W794" i="23"/>
  <c r="AP793" i="23"/>
  <c r="AR793" i="23" s="1"/>
  <c r="AU793" i="23" s="1"/>
  <c r="AZ793" i="23" s="1"/>
  <c r="AD793" i="23"/>
  <c r="AF793" i="23" s="1"/>
  <c r="AI793" i="23" s="1"/>
  <c r="W793" i="23"/>
  <c r="AP792" i="23"/>
  <c r="AR792" i="23" s="1"/>
  <c r="AU792" i="23" s="1"/>
  <c r="AZ792" i="23" s="1"/>
  <c r="AD792" i="23"/>
  <c r="AF792" i="23" s="1"/>
  <c r="AI792" i="23" s="1"/>
  <c r="W792" i="23"/>
  <c r="AP791" i="23"/>
  <c r="AR791" i="23" s="1"/>
  <c r="AU791" i="23" s="1"/>
  <c r="AZ791" i="23" s="1"/>
  <c r="AD791" i="23"/>
  <c r="AF791" i="23" s="1"/>
  <c r="AI791" i="23" s="1"/>
  <c r="W791" i="23"/>
  <c r="AP790" i="23"/>
  <c r="AR790" i="23" s="1"/>
  <c r="AU790" i="23" s="1"/>
  <c r="AZ790" i="23" s="1"/>
  <c r="AD790" i="23"/>
  <c r="AF790" i="23" s="1"/>
  <c r="AI790" i="23" s="1"/>
  <c r="W790" i="23"/>
  <c r="AP789" i="23"/>
  <c r="AR789" i="23" s="1"/>
  <c r="AU789" i="23" s="1"/>
  <c r="AZ789" i="23" s="1"/>
  <c r="AD789" i="23"/>
  <c r="AF789" i="23" s="1"/>
  <c r="AI789" i="23" s="1"/>
  <c r="W789" i="23"/>
  <c r="AP788" i="23"/>
  <c r="AR788" i="23" s="1"/>
  <c r="AU788" i="23" s="1"/>
  <c r="AZ788" i="23" s="1"/>
  <c r="AD788" i="23"/>
  <c r="AF788" i="23" s="1"/>
  <c r="AI788" i="23" s="1"/>
  <c r="W788" i="23"/>
  <c r="AP787" i="23"/>
  <c r="AR787" i="23" s="1"/>
  <c r="AU787" i="23" s="1"/>
  <c r="AZ787" i="23" s="1"/>
  <c r="AD787" i="23"/>
  <c r="AF787" i="23" s="1"/>
  <c r="AI787" i="23" s="1"/>
  <c r="W787" i="23"/>
  <c r="AP786" i="23"/>
  <c r="AR786" i="23" s="1"/>
  <c r="AU786" i="23" s="1"/>
  <c r="AZ786" i="23" s="1"/>
  <c r="AD786" i="23"/>
  <c r="AF786" i="23" s="1"/>
  <c r="AI786" i="23" s="1"/>
  <c r="W786" i="23"/>
  <c r="AP785" i="23"/>
  <c r="AR785" i="23" s="1"/>
  <c r="AU785" i="23" s="1"/>
  <c r="AZ785" i="23" s="1"/>
  <c r="AD785" i="23"/>
  <c r="AF785" i="23" s="1"/>
  <c r="AI785" i="23" s="1"/>
  <c r="W785" i="23"/>
  <c r="AP784" i="23"/>
  <c r="AR784" i="23" s="1"/>
  <c r="AU784" i="23" s="1"/>
  <c r="AZ784" i="23" s="1"/>
  <c r="AD784" i="23"/>
  <c r="AF784" i="23" s="1"/>
  <c r="AI784" i="23" s="1"/>
  <c r="W784" i="23"/>
  <c r="AP783" i="23"/>
  <c r="AR783" i="23" s="1"/>
  <c r="AU783" i="23" s="1"/>
  <c r="AZ783" i="23" s="1"/>
  <c r="AD783" i="23"/>
  <c r="AF783" i="23" s="1"/>
  <c r="AI783" i="23" s="1"/>
  <c r="W783" i="23"/>
  <c r="AP782" i="23"/>
  <c r="AR782" i="23" s="1"/>
  <c r="AU782" i="23" s="1"/>
  <c r="AZ782" i="23" s="1"/>
  <c r="AD782" i="23"/>
  <c r="AF782" i="23" s="1"/>
  <c r="AI782" i="23" s="1"/>
  <c r="W782" i="23"/>
  <c r="AP781" i="23"/>
  <c r="AR781" i="23" s="1"/>
  <c r="AU781" i="23" s="1"/>
  <c r="AZ781" i="23" s="1"/>
  <c r="AD781" i="23"/>
  <c r="AF781" i="23" s="1"/>
  <c r="AI781" i="23" s="1"/>
  <c r="W781" i="23"/>
  <c r="AP780" i="23"/>
  <c r="AR780" i="23" s="1"/>
  <c r="AU780" i="23" s="1"/>
  <c r="AZ780" i="23" s="1"/>
  <c r="AD780" i="23"/>
  <c r="AF780" i="23" s="1"/>
  <c r="AI780" i="23" s="1"/>
  <c r="W780" i="23"/>
  <c r="AP779" i="23"/>
  <c r="AR779" i="23" s="1"/>
  <c r="AU779" i="23" s="1"/>
  <c r="AZ779" i="23" s="1"/>
  <c r="AD779" i="23"/>
  <c r="AF779" i="23" s="1"/>
  <c r="AI779" i="23" s="1"/>
  <c r="W779" i="23"/>
  <c r="AP778" i="23"/>
  <c r="AR778" i="23" s="1"/>
  <c r="AU778" i="23" s="1"/>
  <c r="AZ778" i="23" s="1"/>
  <c r="AD778" i="23"/>
  <c r="AF778" i="23" s="1"/>
  <c r="AI778" i="23" s="1"/>
  <c r="W778" i="23"/>
  <c r="AP777" i="23"/>
  <c r="AR777" i="23" s="1"/>
  <c r="AU777" i="23" s="1"/>
  <c r="AZ777" i="23" s="1"/>
  <c r="AD777" i="23"/>
  <c r="AF777" i="23" s="1"/>
  <c r="AI777" i="23" s="1"/>
  <c r="W777" i="23"/>
  <c r="AP776" i="23"/>
  <c r="AR776" i="23" s="1"/>
  <c r="AU776" i="23" s="1"/>
  <c r="AZ776" i="23" s="1"/>
  <c r="AD776" i="23"/>
  <c r="AF776" i="23" s="1"/>
  <c r="AI776" i="23" s="1"/>
  <c r="W776" i="23"/>
  <c r="AP775" i="23"/>
  <c r="AR775" i="23" s="1"/>
  <c r="AU775" i="23" s="1"/>
  <c r="AZ775" i="23" s="1"/>
  <c r="AD775" i="23"/>
  <c r="AF775" i="23" s="1"/>
  <c r="AI775" i="23" s="1"/>
  <c r="W775" i="23"/>
  <c r="AP774" i="23"/>
  <c r="AR774" i="23" s="1"/>
  <c r="AU774" i="23" s="1"/>
  <c r="AZ774" i="23" s="1"/>
  <c r="AD774" i="23"/>
  <c r="AF774" i="23" s="1"/>
  <c r="AI774" i="23" s="1"/>
  <c r="W774" i="23"/>
  <c r="AP773" i="23"/>
  <c r="AR773" i="23" s="1"/>
  <c r="AU773" i="23" s="1"/>
  <c r="AZ773" i="23" s="1"/>
  <c r="AD773" i="23"/>
  <c r="AF773" i="23" s="1"/>
  <c r="AI773" i="23" s="1"/>
  <c r="W773" i="23"/>
  <c r="AP772" i="23"/>
  <c r="AR772" i="23" s="1"/>
  <c r="AU772" i="23" s="1"/>
  <c r="AZ772" i="23" s="1"/>
  <c r="AD772" i="23"/>
  <c r="AF772" i="23" s="1"/>
  <c r="AI772" i="23" s="1"/>
  <c r="W772" i="23"/>
  <c r="AP771" i="23"/>
  <c r="AR771" i="23" s="1"/>
  <c r="AU771" i="23" s="1"/>
  <c r="AZ771" i="23" s="1"/>
  <c r="AD771" i="23"/>
  <c r="AF771" i="23" s="1"/>
  <c r="AI771" i="23" s="1"/>
  <c r="W771" i="23"/>
  <c r="AP770" i="23"/>
  <c r="AR770" i="23" s="1"/>
  <c r="AU770" i="23" s="1"/>
  <c r="AZ770" i="23" s="1"/>
  <c r="AD770" i="23"/>
  <c r="AF770" i="23" s="1"/>
  <c r="AI770" i="23" s="1"/>
  <c r="W770" i="23"/>
  <c r="AP769" i="23"/>
  <c r="AR769" i="23" s="1"/>
  <c r="AU769" i="23" s="1"/>
  <c r="AZ769" i="23" s="1"/>
  <c r="AD769" i="23"/>
  <c r="AF769" i="23" s="1"/>
  <c r="AI769" i="23" s="1"/>
  <c r="W769" i="23"/>
  <c r="AP768" i="23"/>
  <c r="AR768" i="23" s="1"/>
  <c r="AU768" i="23" s="1"/>
  <c r="AZ768" i="23" s="1"/>
  <c r="AD768" i="23"/>
  <c r="AF768" i="23" s="1"/>
  <c r="AI768" i="23" s="1"/>
  <c r="W768" i="23"/>
  <c r="AP767" i="23"/>
  <c r="AR767" i="23" s="1"/>
  <c r="AU767" i="23" s="1"/>
  <c r="AZ767" i="23" s="1"/>
  <c r="AD767" i="23"/>
  <c r="AF767" i="23" s="1"/>
  <c r="AI767" i="23" s="1"/>
  <c r="W767" i="23"/>
  <c r="AP766" i="23"/>
  <c r="AR766" i="23" s="1"/>
  <c r="AU766" i="23" s="1"/>
  <c r="AZ766" i="23" s="1"/>
  <c r="AD766" i="23"/>
  <c r="AF766" i="23" s="1"/>
  <c r="AI766" i="23" s="1"/>
  <c r="W766" i="23"/>
  <c r="AP765" i="23"/>
  <c r="AR765" i="23" s="1"/>
  <c r="AU765" i="23" s="1"/>
  <c r="AZ765" i="23" s="1"/>
  <c r="AD765" i="23"/>
  <c r="AF765" i="23" s="1"/>
  <c r="AI765" i="23" s="1"/>
  <c r="W765" i="23"/>
  <c r="AP764" i="23"/>
  <c r="AR764" i="23" s="1"/>
  <c r="AU764" i="23" s="1"/>
  <c r="AZ764" i="23" s="1"/>
  <c r="AD764" i="23"/>
  <c r="AF764" i="23" s="1"/>
  <c r="AI764" i="23" s="1"/>
  <c r="W764" i="23"/>
  <c r="AP763" i="23"/>
  <c r="AR763" i="23" s="1"/>
  <c r="AU763" i="23" s="1"/>
  <c r="AZ763" i="23" s="1"/>
  <c r="AD763" i="23"/>
  <c r="AF763" i="23" s="1"/>
  <c r="AI763" i="23" s="1"/>
  <c r="W763" i="23"/>
  <c r="AP762" i="23"/>
  <c r="AR762" i="23" s="1"/>
  <c r="AU762" i="23" s="1"/>
  <c r="AZ762" i="23" s="1"/>
  <c r="AD762" i="23"/>
  <c r="AF762" i="23" s="1"/>
  <c r="AI762" i="23" s="1"/>
  <c r="W762" i="23"/>
  <c r="AP761" i="23"/>
  <c r="AR761" i="23" s="1"/>
  <c r="AU761" i="23" s="1"/>
  <c r="AZ761" i="23" s="1"/>
  <c r="AD761" i="23"/>
  <c r="AF761" i="23" s="1"/>
  <c r="AI761" i="23" s="1"/>
  <c r="W761" i="23"/>
  <c r="AP760" i="23"/>
  <c r="AR760" i="23" s="1"/>
  <c r="AU760" i="23" s="1"/>
  <c r="AZ760" i="23" s="1"/>
  <c r="AD760" i="23"/>
  <c r="AF760" i="23" s="1"/>
  <c r="AI760" i="23" s="1"/>
  <c r="W760" i="23"/>
  <c r="AP759" i="23"/>
  <c r="AR759" i="23" s="1"/>
  <c r="AU759" i="23" s="1"/>
  <c r="AZ759" i="23" s="1"/>
  <c r="AD759" i="23"/>
  <c r="AF759" i="23" s="1"/>
  <c r="AI759" i="23" s="1"/>
  <c r="W759" i="23"/>
  <c r="AP758" i="23"/>
  <c r="AR758" i="23" s="1"/>
  <c r="AU758" i="23" s="1"/>
  <c r="AZ758" i="23" s="1"/>
  <c r="AD758" i="23"/>
  <c r="AF758" i="23" s="1"/>
  <c r="AI758" i="23" s="1"/>
  <c r="W758" i="23"/>
  <c r="AP757" i="23"/>
  <c r="AR757" i="23" s="1"/>
  <c r="AU757" i="23" s="1"/>
  <c r="AZ757" i="23" s="1"/>
  <c r="AD757" i="23"/>
  <c r="AF757" i="23" s="1"/>
  <c r="AI757" i="23" s="1"/>
  <c r="W757" i="23"/>
  <c r="AP756" i="23"/>
  <c r="AR756" i="23" s="1"/>
  <c r="AU756" i="23" s="1"/>
  <c r="AZ756" i="23" s="1"/>
  <c r="AD756" i="23"/>
  <c r="AF756" i="23" s="1"/>
  <c r="AI756" i="23" s="1"/>
  <c r="W756" i="23"/>
  <c r="AP755" i="23"/>
  <c r="AR755" i="23" s="1"/>
  <c r="AU755" i="23" s="1"/>
  <c r="AZ755" i="23" s="1"/>
  <c r="AD755" i="23"/>
  <c r="AF755" i="23" s="1"/>
  <c r="AI755" i="23" s="1"/>
  <c r="W755" i="23"/>
  <c r="AP754" i="23"/>
  <c r="AR754" i="23" s="1"/>
  <c r="AU754" i="23" s="1"/>
  <c r="AZ754" i="23" s="1"/>
  <c r="AD754" i="23"/>
  <c r="AF754" i="23" s="1"/>
  <c r="AI754" i="23" s="1"/>
  <c r="W754" i="23"/>
  <c r="AP753" i="23"/>
  <c r="AR753" i="23" s="1"/>
  <c r="AU753" i="23" s="1"/>
  <c r="AZ753" i="23" s="1"/>
  <c r="AD753" i="23"/>
  <c r="AF753" i="23" s="1"/>
  <c r="AI753" i="23" s="1"/>
  <c r="W753" i="23"/>
  <c r="AP752" i="23"/>
  <c r="AR752" i="23" s="1"/>
  <c r="AU752" i="23" s="1"/>
  <c r="AZ752" i="23" s="1"/>
  <c r="AD752" i="23"/>
  <c r="AF752" i="23" s="1"/>
  <c r="AI752" i="23" s="1"/>
  <c r="W752" i="23"/>
  <c r="AP751" i="23"/>
  <c r="AR751" i="23" s="1"/>
  <c r="AU751" i="23" s="1"/>
  <c r="AZ751" i="23" s="1"/>
  <c r="AD751" i="23"/>
  <c r="AF751" i="23" s="1"/>
  <c r="AI751" i="23" s="1"/>
  <c r="W751" i="23"/>
  <c r="AP750" i="23"/>
  <c r="AR750" i="23" s="1"/>
  <c r="AU750" i="23" s="1"/>
  <c r="AZ750" i="23" s="1"/>
  <c r="AD750" i="23"/>
  <c r="AF750" i="23" s="1"/>
  <c r="AI750" i="23" s="1"/>
  <c r="W750" i="23"/>
  <c r="AP749" i="23"/>
  <c r="AR749" i="23" s="1"/>
  <c r="AU749" i="23" s="1"/>
  <c r="AZ749" i="23" s="1"/>
  <c r="AD749" i="23"/>
  <c r="AF749" i="23" s="1"/>
  <c r="AI749" i="23" s="1"/>
  <c r="W749" i="23"/>
  <c r="AP748" i="23"/>
  <c r="AR748" i="23" s="1"/>
  <c r="AU748" i="23" s="1"/>
  <c r="AZ748" i="23" s="1"/>
  <c r="AD748" i="23"/>
  <c r="AF748" i="23" s="1"/>
  <c r="AI748" i="23" s="1"/>
  <c r="W748" i="23"/>
  <c r="AP747" i="23"/>
  <c r="AR747" i="23" s="1"/>
  <c r="AU747" i="23" s="1"/>
  <c r="AZ747" i="23" s="1"/>
  <c r="AD747" i="23"/>
  <c r="AF747" i="23" s="1"/>
  <c r="AI747" i="23" s="1"/>
  <c r="W747" i="23"/>
  <c r="AP746" i="23"/>
  <c r="AR746" i="23" s="1"/>
  <c r="AU746" i="23" s="1"/>
  <c r="AZ746" i="23" s="1"/>
  <c r="AD746" i="23"/>
  <c r="AF746" i="23" s="1"/>
  <c r="AI746" i="23" s="1"/>
  <c r="W746" i="23"/>
  <c r="AP745" i="23"/>
  <c r="AR745" i="23" s="1"/>
  <c r="AU745" i="23" s="1"/>
  <c r="AZ745" i="23" s="1"/>
  <c r="AD745" i="23"/>
  <c r="AF745" i="23" s="1"/>
  <c r="AI745" i="23" s="1"/>
  <c r="W745" i="23"/>
  <c r="AP744" i="23"/>
  <c r="AR744" i="23" s="1"/>
  <c r="AU744" i="23" s="1"/>
  <c r="AZ744" i="23" s="1"/>
  <c r="AD744" i="23"/>
  <c r="AF744" i="23" s="1"/>
  <c r="AI744" i="23" s="1"/>
  <c r="W744" i="23"/>
  <c r="AP743" i="23"/>
  <c r="AR743" i="23" s="1"/>
  <c r="AU743" i="23" s="1"/>
  <c r="AZ743" i="23" s="1"/>
  <c r="AD743" i="23"/>
  <c r="AF743" i="23" s="1"/>
  <c r="AI743" i="23" s="1"/>
  <c r="W743" i="23"/>
  <c r="AP742" i="23"/>
  <c r="AR742" i="23" s="1"/>
  <c r="AU742" i="23" s="1"/>
  <c r="AZ742" i="23" s="1"/>
  <c r="AD742" i="23"/>
  <c r="AF742" i="23" s="1"/>
  <c r="AI742" i="23" s="1"/>
  <c r="W742" i="23"/>
  <c r="AP741" i="23"/>
  <c r="AR741" i="23" s="1"/>
  <c r="AU741" i="23" s="1"/>
  <c r="AZ741" i="23" s="1"/>
  <c r="AD741" i="23"/>
  <c r="AF741" i="23" s="1"/>
  <c r="AI741" i="23" s="1"/>
  <c r="W741" i="23"/>
  <c r="AP740" i="23"/>
  <c r="AR740" i="23" s="1"/>
  <c r="AU740" i="23" s="1"/>
  <c r="AZ740" i="23" s="1"/>
  <c r="AD740" i="23"/>
  <c r="AF740" i="23" s="1"/>
  <c r="AI740" i="23" s="1"/>
  <c r="W740" i="23"/>
  <c r="AP739" i="23"/>
  <c r="AR739" i="23" s="1"/>
  <c r="AU739" i="23" s="1"/>
  <c r="AZ739" i="23" s="1"/>
  <c r="AD739" i="23"/>
  <c r="AF739" i="23" s="1"/>
  <c r="AI739" i="23" s="1"/>
  <c r="W739" i="23"/>
  <c r="AP738" i="23"/>
  <c r="AR738" i="23" s="1"/>
  <c r="AU738" i="23" s="1"/>
  <c r="AZ738" i="23" s="1"/>
  <c r="AD738" i="23"/>
  <c r="AF738" i="23" s="1"/>
  <c r="AI738" i="23" s="1"/>
  <c r="W738" i="23"/>
  <c r="AP737" i="23"/>
  <c r="AR737" i="23" s="1"/>
  <c r="AU737" i="23" s="1"/>
  <c r="AZ737" i="23" s="1"/>
  <c r="AD737" i="23"/>
  <c r="AF737" i="23" s="1"/>
  <c r="AI737" i="23" s="1"/>
  <c r="W737" i="23"/>
  <c r="AP736" i="23"/>
  <c r="AR736" i="23" s="1"/>
  <c r="AU736" i="23" s="1"/>
  <c r="AZ736" i="23" s="1"/>
  <c r="AD736" i="23"/>
  <c r="AF736" i="23" s="1"/>
  <c r="AI736" i="23" s="1"/>
  <c r="W736" i="23"/>
  <c r="AP735" i="23"/>
  <c r="AR735" i="23" s="1"/>
  <c r="AU735" i="23" s="1"/>
  <c r="AZ735" i="23" s="1"/>
  <c r="AD735" i="23"/>
  <c r="AF735" i="23" s="1"/>
  <c r="AI735" i="23" s="1"/>
  <c r="W735" i="23"/>
  <c r="AP734" i="23"/>
  <c r="AR734" i="23" s="1"/>
  <c r="AU734" i="23" s="1"/>
  <c r="AZ734" i="23" s="1"/>
  <c r="AD734" i="23"/>
  <c r="AF734" i="23" s="1"/>
  <c r="AI734" i="23" s="1"/>
  <c r="W734" i="23"/>
  <c r="AP733" i="23"/>
  <c r="AR733" i="23" s="1"/>
  <c r="AU733" i="23" s="1"/>
  <c r="AZ733" i="23" s="1"/>
  <c r="AD733" i="23"/>
  <c r="AF733" i="23" s="1"/>
  <c r="AI733" i="23" s="1"/>
  <c r="W733" i="23"/>
  <c r="AP732" i="23"/>
  <c r="AR732" i="23" s="1"/>
  <c r="AU732" i="23" s="1"/>
  <c r="AZ732" i="23" s="1"/>
  <c r="AD732" i="23"/>
  <c r="AF732" i="23" s="1"/>
  <c r="AI732" i="23" s="1"/>
  <c r="W732" i="23"/>
  <c r="AP731" i="23"/>
  <c r="AR731" i="23" s="1"/>
  <c r="AU731" i="23" s="1"/>
  <c r="AZ731" i="23" s="1"/>
  <c r="AD731" i="23"/>
  <c r="AF731" i="23" s="1"/>
  <c r="AI731" i="23" s="1"/>
  <c r="W731" i="23"/>
  <c r="AP730" i="23"/>
  <c r="AR730" i="23" s="1"/>
  <c r="AU730" i="23" s="1"/>
  <c r="AZ730" i="23" s="1"/>
  <c r="AD730" i="23"/>
  <c r="AF730" i="23" s="1"/>
  <c r="AI730" i="23" s="1"/>
  <c r="W730" i="23"/>
  <c r="AP729" i="23"/>
  <c r="AR729" i="23" s="1"/>
  <c r="AU729" i="23" s="1"/>
  <c r="AZ729" i="23" s="1"/>
  <c r="AD729" i="23"/>
  <c r="AF729" i="23" s="1"/>
  <c r="AI729" i="23" s="1"/>
  <c r="W729" i="23"/>
  <c r="AP728" i="23"/>
  <c r="AR728" i="23" s="1"/>
  <c r="AU728" i="23" s="1"/>
  <c r="AZ728" i="23" s="1"/>
  <c r="AD728" i="23"/>
  <c r="AF728" i="23" s="1"/>
  <c r="AI728" i="23" s="1"/>
  <c r="W728" i="23"/>
  <c r="AP727" i="23"/>
  <c r="AR727" i="23" s="1"/>
  <c r="AU727" i="23" s="1"/>
  <c r="AZ727" i="23" s="1"/>
  <c r="AD727" i="23"/>
  <c r="AF727" i="23" s="1"/>
  <c r="AI727" i="23" s="1"/>
  <c r="W727" i="23"/>
  <c r="AP726" i="23"/>
  <c r="AR726" i="23" s="1"/>
  <c r="AU726" i="23" s="1"/>
  <c r="AZ726" i="23" s="1"/>
  <c r="AD726" i="23"/>
  <c r="AF726" i="23" s="1"/>
  <c r="AI726" i="23" s="1"/>
  <c r="W726" i="23"/>
  <c r="AP725" i="23"/>
  <c r="AR725" i="23" s="1"/>
  <c r="AU725" i="23" s="1"/>
  <c r="AZ725" i="23" s="1"/>
  <c r="AD725" i="23"/>
  <c r="AF725" i="23" s="1"/>
  <c r="AI725" i="23" s="1"/>
  <c r="W725" i="23"/>
  <c r="AP724" i="23"/>
  <c r="AR724" i="23" s="1"/>
  <c r="AU724" i="23" s="1"/>
  <c r="AZ724" i="23" s="1"/>
  <c r="AD724" i="23"/>
  <c r="AF724" i="23" s="1"/>
  <c r="AI724" i="23" s="1"/>
  <c r="W724" i="23"/>
  <c r="AP723" i="23"/>
  <c r="AR723" i="23" s="1"/>
  <c r="AU723" i="23" s="1"/>
  <c r="AZ723" i="23" s="1"/>
  <c r="AD723" i="23"/>
  <c r="AF723" i="23" s="1"/>
  <c r="AI723" i="23" s="1"/>
  <c r="W723" i="23"/>
  <c r="AP722" i="23"/>
  <c r="AR722" i="23" s="1"/>
  <c r="AU722" i="23" s="1"/>
  <c r="AZ722" i="23" s="1"/>
  <c r="AD722" i="23"/>
  <c r="AF722" i="23" s="1"/>
  <c r="AI722" i="23" s="1"/>
  <c r="W722" i="23"/>
  <c r="AP721" i="23"/>
  <c r="AR721" i="23" s="1"/>
  <c r="AU721" i="23" s="1"/>
  <c r="AZ721" i="23" s="1"/>
  <c r="AD721" i="23"/>
  <c r="AF721" i="23" s="1"/>
  <c r="AI721" i="23" s="1"/>
  <c r="W721" i="23"/>
  <c r="AP720" i="23"/>
  <c r="AR720" i="23" s="1"/>
  <c r="AU720" i="23" s="1"/>
  <c r="AZ720" i="23" s="1"/>
  <c r="AD720" i="23"/>
  <c r="AF720" i="23" s="1"/>
  <c r="AI720" i="23" s="1"/>
  <c r="W720" i="23"/>
  <c r="AP719" i="23"/>
  <c r="AR719" i="23" s="1"/>
  <c r="AU719" i="23" s="1"/>
  <c r="AZ719" i="23" s="1"/>
  <c r="AD719" i="23"/>
  <c r="AF719" i="23" s="1"/>
  <c r="AI719" i="23" s="1"/>
  <c r="W719" i="23"/>
  <c r="AP718" i="23"/>
  <c r="AR718" i="23" s="1"/>
  <c r="AU718" i="23" s="1"/>
  <c r="AZ718" i="23" s="1"/>
  <c r="AD718" i="23"/>
  <c r="AF718" i="23" s="1"/>
  <c r="AI718" i="23" s="1"/>
  <c r="W718" i="23"/>
  <c r="AP717" i="23"/>
  <c r="AR717" i="23" s="1"/>
  <c r="AU717" i="23" s="1"/>
  <c r="AZ717" i="23" s="1"/>
  <c r="AD717" i="23"/>
  <c r="AF717" i="23" s="1"/>
  <c r="AI717" i="23" s="1"/>
  <c r="W717" i="23"/>
  <c r="AP716" i="23"/>
  <c r="AR716" i="23" s="1"/>
  <c r="AU716" i="23" s="1"/>
  <c r="AZ716" i="23" s="1"/>
  <c r="AD716" i="23"/>
  <c r="AF716" i="23" s="1"/>
  <c r="AI716" i="23" s="1"/>
  <c r="W716" i="23"/>
  <c r="AP715" i="23"/>
  <c r="AR715" i="23" s="1"/>
  <c r="AU715" i="23" s="1"/>
  <c r="AZ715" i="23" s="1"/>
  <c r="AD715" i="23"/>
  <c r="AF715" i="23" s="1"/>
  <c r="AI715" i="23" s="1"/>
  <c r="W715" i="23"/>
  <c r="AP714" i="23"/>
  <c r="AR714" i="23" s="1"/>
  <c r="AU714" i="23" s="1"/>
  <c r="AZ714" i="23" s="1"/>
  <c r="AD714" i="23"/>
  <c r="AF714" i="23" s="1"/>
  <c r="AI714" i="23" s="1"/>
  <c r="W714" i="23"/>
  <c r="AP713" i="23"/>
  <c r="AR713" i="23" s="1"/>
  <c r="AU713" i="23" s="1"/>
  <c r="AZ713" i="23" s="1"/>
  <c r="AD713" i="23"/>
  <c r="AF713" i="23" s="1"/>
  <c r="AI713" i="23" s="1"/>
  <c r="W713" i="23"/>
  <c r="AP712" i="23"/>
  <c r="AR712" i="23" s="1"/>
  <c r="AU712" i="23" s="1"/>
  <c r="AZ712" i="23" s="1"/>
  <c r="AD712" i="23"/>
  <c r="AF712" i="23" s="1"/>
  <c r="AI712" i="23" s="1"/>
  <c r="W712" i="23"/>
  <c r="AP711" i="23"/>
  <c r="AR711" i="23" s="1"/>
  <c r="AU711" i="23" s="1"/>
  <c r="AZ711" i="23" s="1"/>
  <c r="AD711" i="23"/>
  <c r="AF711" i="23" s="1"/>
  <c r="AI711" i="23" s="1"/>
  <c r="W711" i="23"/>
  <c r="AP710" i="23"/>
  <c r="AR710" i="23" s="1"/>
  <c r="AU710" i="23" s="1"/>
  <c r="AZ710" i="23" s="1"/>
  <c r="AD710" i="23"/>
  <c r="AF710" i="23" s="1"/>
  <c r="AI710" i="23" s="1"/>
  <c r="W710" i="23"/>
  <c r="AP709" i="23"/>
  <c r="AR709" i="23" s="1"/>
  <c r="AU709" i="23" s="1"/>
  <c r="AZ709" i="23" s="1"/>
  <c r="AD709" i="23"/>
  <c r="AF709" i="23" s="1"/>
  <c r="AI709" i="23" s="1"/>
  <c r="W709" i="23"/>
  <c r="AP708" i="23"/>
  <c r="AR708" i="23" s="1"/>
  <c r="AU708" i="23" s="1"/>
  <c r="AZ708" i="23" s="1"/>
  <c r="AD708" i="23"/>
  <c r="AF708" i="23" s="1"/>
  <c r="AI708" i="23" s="1"/>
  <c r="W708" i="23"/>
  <c r="AP707" i="23"/>
  <c r="AR707" i="23" s="1"/>
  <c r="AU707" i="23" s="1"/>
  <c r="AZ707" i="23" s="1"/>
  <c r="AD707" i="23"/>
  <c r="AF707" i="23" s="1"/>
  <c r="AI707" i="23" s="1"/>
  <c r="W707" i="23"/>
  <c r="AP706" i="23"/>
  <c r="AR706" i="23" s="1"/>
  <c r="AU706" i="23" s="1"/>
  <c r="AZ706" i="23" s="1"/>
  <c r="AD706" i="23"/>
  <c r="AF706" i="23" s="1"/>
  <c r="AI706" i="23" s="1"/>
  <c r="W706" i="23"/>
  <c r="AP705" i="23"/>
  <c r="AR705" i="23" s="1"/>
  <c r="AU705" i="23" s="1"/>
  <c r="AZ705" i="23" s="1"/>
  <c r="AD705" i="23"/>
  <c r="AF705" i="23" s="1"/>
  <c r="AI705" i="23" s="1"/>
  <c r="W705" i="23"/>
  <c r="AP704" i="23"/>
  <c r="AR704" i="23" s="1"/>
  <c r="AU704" i="23" s="1"/>
  <c r="AZ704" i="23" s="1"/>
  <c r="AD704" i="23"/>
  <c r="AF704" i="23" s="1"/>
  <c r="AI704" i="23" s="1"/>
  <c r="W704" i="23"/>
  <c r="AP703" i="23"/>
  <c r="AR703" i="23" s="1"/>
  <c r="AU703" i="23" s="1"/>
  <c r="AZ703" i="23" s="1"/>
  <c r="AD703" i="23"/>
  <c r="AF703" i="23" s="1"/>
  <c r="AI703" i="23" s="1"/>
  <c r="W703" i="23"/>
  <c r="AP702" i="23"/>
  <c r="AR702" i="23" s="1"/>
  <c r="AU702" i="23" s="1"/>
  <c r="AZ702" i="23" s="1"/>
  <c r="AD702" i="23"/>
  <c r="AF702" i="23" s="1"/>
  <c r="AI702" i="23" s="1"/>
  <c r="W702" i="23"/>
  <c r="AP701" i="23"/>
  <c r="AR701" i="23" s="1"/>
  <c r="AU701" i="23" s="1"/>
  <c r="AZ701" i="23" s="1"/>
  <c r="AD701" i="23"/>
  <c r="AF701" i="23" s="1"/>
  <c r="AI701" i="23" s="1"/>
  <c r="W701" i="23"/>
  <c r="AP700" i="23"/>
  <c r="AR700" i="23" s="1"/>
  <c r="AU700" i="23" s="1"/>
  <c r="AZ700" i="23" s="1"/>
  <c r="AD700" i="23"/>
  <c r="AF700" i="23" s="1"/>
  <c r="AI700" i="23" s="1"/>
  <c r="W700" i="23"/>
  <c r="AP699" i="23"/>
  <c r="AR699" i="23" s="1"/>
  <c r="AU699" i="23" s="1"/>
  <c r="AZ699" i="23" s="1"/>
  <c r="AD699" i="23"/>
  <c r="AF699" i="23" s="1"/>
  <c r="AI699" i="23" s="1"/>
  <c r="W699" i="23"/>
  <c r="AP698" i="23"/>
  <c r="AR698" i="23" s="1"/>
  <c r="AU698" i="23" s="1"/>
  <c r="AZ698" i="23" s="1"/>
  <c r="AD698" i="23"/>
  <c r="AF698" i="23" s="1"/>
  <c r="AI698" i="23" s="1"/>
  <c r="W698" i="23"/>
  <c r="AP697" i="23"/>
  <c r="AR697" i="23" s="1"/>
  <c r="AU697" i="23" s="1"/>
  <c r="AZ697" i="23" s="1"/>
  <c r="AD697" i="23"/>
  <c r="AF697" i="23" s="1"/>
  <c r="AI697" i="23" s="1"/>
  <c r="W697" i="23"/>
  <c r="AP696" i="23"/>
  <c r="AR696" i="23" s="1"/>
  <c r="AU696" i="23" s="1"/>
  <c r="AZ696" i="23" s="1"/>
  <c r="AD696" i="23"/>
  <c r="AF696" i="23" s="1"/>
  <c r="AI696" i="23" s="1"/>
  <c r="W696" i="23"/>
  <c r="AP695" i="23"/>
  <c r="AR695" i="23" s="1"/>
  <c r="AU695" i="23" s="1"/>
  <c r="AZ695" i="23" s="1"/>
  <c r="AD695" i="23"/>
  <c r="AF695" i="23" s="1"/>
  <c r="AI695" i="23" s="1"/>
  <c r="W695" i="23"/>
  <c r="AP694" i="23"/>
  <c r="AR694" i="23" s="1"/>
  <c r="AU694" i="23" s="1"/>
  <c r="AZ694" i="23" s="1"/>
  <c r="AD694" i="23"/>
  <c r="AF694" i="23" s="1"/>
  <c r="AI694" i="23" s="1"/>
  <c r="W694" i="23"/>
  <c r="AP693" i="23"/>
  <c r="AR693" i="23" s="1"/>
  <c r="AU693" i="23" s="1"/>
  <c r="AZ693" i="23" s="1"/>
  <c r="AD693" i="23"/>
  <c r="AF693" i="23" s="1"/>
  <c r="AI693" i="23" s="1"/>
  <c r="W693" i="23"/>
  <c r="AP692" i="23"/>
  <c r="AR692" i="23" s="1"/>
  <c r="AU692" i="23" s="1"/>
  <c r="AZ692" i="23" s="1"/>
  <c r="AD692" i="23"/>
  <c r="AF692" i="23" s="1"/>
  <c r="AI692" i="23" s="1"/>
  <c r="W692" i="23"/>
  <c r="AP691" i="23"/>
  <c r="AR691" i="23" s="1"/>
  <c r="AU691" i="23" s="1"/>
  <c r="AZ691" i="23" s="1"/>
  <c r="AD691" i="23"/>
  <c r="AF691" i="23" s="1"/>
  <c r="AI691" i="23" s="1"/>
  <c r="W691" i="23"/>
  <c r="AP690" i="23"/>
  <c r="AR690" i="23" s="1"/>
  <c r="AU690" i="23" s="1"/>
  <c r="AZ690" i="23" s="1"/>
  <c r="AD690" i="23"/>
  <c r="AF690" i="23" s="1"/>
  <c r="AI690" i="23" s="1"/>
  <c r="W690" i="23"/>
  <c r="AP689" i="23"/>
  <c r="AR689" i="23" s="1"/>
  <c r="AU689" i="23" s="1"/>
  <c r="AZ689" i="23" s="1"/>
  <c r="AD689" i="23"/>
  <c r="AF689" i="23" s="1"/>
  <c r="AI689" i="23" s="1"/>
  <c r="W689" i="23"/>
  <c r="AP688" i="23"/>
  <c r="AR688" i="23" s="1"/>
  <c r="AU688" i="23" s="1"/>
  <c r="AZ688" i="23" s="1"/>
  <c r="AD688" i="23"/>
  <c r="AF688" i="23" s="1"/>
  <c r="AI688" i="23" s="1"/>
  <c r="W688" i="23"/>
  <c r="AP687" i="23"/>
  <c r="AR687" i="23" s="1"/>
  <c r="AU687" i="23" s="1"/>
  <c r="AZ687" i="23" s="1"/>
  <c r="AD687" i="23"/>
  <c r="AF687" i="23" s="1"/>
  <c r="AI687" i="23" s="1"/>
  <c r="W687" i="23"/>
  <c r="AP686" i="23"/>
  <c r="AR686" i="23" s="1"/>
  <c r="AU686" i="23" s="1"/>
  <c r="AZ686" i="23" s="1"/>
  <c r="AD686" i="23"/>
  <c r="AF686" i="23" s="1"/>
  <c r="AI686" i="23" s="1"/>
  <c r="W686" i="23"/>
  <c r="AP685" i="23"/>
  <c r="AR685" i="23" s="1"/>
  <c r="AU685" i="23" s="1"/>
  <c r="AZ685" i="23" s="1"/>
  <c r="AD685" i="23"/>
  <c r="AF685" i="23" s="1"/>
  <c r="AI685" i="23" s="1"/>
  <c r="W685" i="23"/>
  <c r="AP684" i="23"/>
  <c r="AR684" i="23" s="1"/>
  <c r="AU684" i="23" s="1"/>
  <c r="AZ684" i="23" s="1"/>
  <c r="AD684" i="23"/>
  <c r="AF684" i="23" s="1"/>
  <c r="AI684" i="23" s="1"/>
  <c r="W684" i="23"/>
  <c r="AP683" i="23"/>
  <c r="AR683" i="23" s="1"/>
  <c r="AU683" i="23" s="1"/>
  <c r="AZ683" i="23" s="1"/>
  <c r="AD683" i="23"/>
  <c r="AF683" i="23" s="1"/>
  <c r="AI683" i="23" s="1"/>
  <c r="W683" i="23"/>
  <c r="AP682" i="23"/>
  <c r="AR682" i="23" s="1"/>
  <c r="AU682" i="23" s="1"/>
  <c r="AZ682" i="23" s="1"/>
  <c r="AD682" i="23"/>
  <c r="AF682" i="23" s="1"/>
  <c r="AI682" i="23" s="1"/>
  <c r="W682" i="23"/>
  <c r="AP681" i="23"/>
  <c r="AR681" i="23" s="1"/>
  <c r="AU681" i="23" s="1"/>
  <c r="AZ681" i="23" s="1"/>
  <c r="AD681" i="23"/>
  <c r="AF681" i="23" s="1"/>
  <c r="AI681" i="23" s="1"/>
  <c r="W681" i="23"/>
  <c r="AP680" i="23"/>
  <c r="AR680" i="23" s="1"/>
  <c r="AU680" i="23" s="1"/>
  <c r="AZ680" i="23" s="1"/>
  <c r="AD680" i="23"/>
  <c r="AF680" i="23" s="1"/>
  <c r="AI680" i="23" s="1"/>
  <c r="W680" i="23"/>
  <c r="AP679" i="23"/>
  <c r="AR679" i="23" s="1"/>
  <c r="AU679" i="23" s="1"/>
  <c r="AZ679" i="23" s="1"/>
  <c r="AD679" i="23"/>
  <c r="AF679" i="23" s="1"/>
  <c r="AI679" i="23" s="1"/>
  <c r="W679" i="23"/>
  <c r="AP678" i="23"/>
  <c r="AR678" i="23" s="1"/>
  <c r="AU678" i="23" s="1"/>
  <c r="AZ678" i="23" s="1"/>
  <c r="AD678" i="23"/>
  <c r="AF678" i="23" s="1"/>
  <c r="AI678" i="23" s="1"/>
  <c r="W678" i="23"/>
  <c r="AP677" i="23"/>
  <c r="AR677" i="23" s="1"/>
  <c r="AU677" i="23" s="1"/>
  <c r="AZ677" i="23" s="1"/>
  <c r="AD677" i="23"/>
  <c r="AF677" i="23" s="1"/>
  <c r="AI677" i="23" s="1"/>
  <c r="W677" i="23"/>
  <c r="AP676" i="23"/>
  <c r="AR676" i="23" s="1"/>
  <c r="AU676" i="23" s="1"/>
  <c r="AZ676" i="23" s="1"/>
  <c r="AD676" i="23"/>
  <c r="AF676" i="23" s="1"/>
  <c r="AI676" i="23" s="1"/>
  <c r="W676" i="23"/>
  <c r="AP675" i="23"/>
  <c r="AR675" i="23" s="1"/>
  <c r="AU675" i="23" s="1"/>
  <c r="AZ675" i="23" s="1"/>
  <c r="AD675" i="23"/>
  <c r="AF675" i="23" s="1"/>
  <c r="AI675" i="23" s="1"/>
  <c r="W675" i="23"/>
  <c r="AP674" i="23"/>
  <c r="AR674" i="23" s="1"/>
  <c r="AU674" i="23" s="1"/>
  <c r="AZ674" i="23" s="1"/>
  <c r="AD674" i="23"/>
  <c r="AF674" i="23" s="1"/>
  <c r="AI674" i="23" s="1"/>
  <c r="W674" i="23"/>
  <c r="AP673" i="23"/>
  <c r="AR673" i="23" s="1"/>
  <c r="AU673" i="23" s="1"/>
  <c r="AZ673" i="23" s="1"/>
  <c r="AD673" i="23"/>
  <c r="AF673" i="23" s="1"/>
  <c r="AI673" i="23" s="1"/>
  <c r="W673" i="23"/>
  <c r="AP672" i="23"/>
  <c r="AR672" i="23" s="1"/>
  <c r="AU672" i="23" s="1"/>
  <c r="AZ672" i="23" s="1"/>
  <c r="AD672" i="23"/>
  <c r="AF672" i="23" s="1"/>
  <c r="AI672" i="23" s="1"/>
  <c r="W672" i="23"/>
  <c r="AP671" i="23"/>
  <c r="AR671" i="23" s="1"/>
  <c r="AU671" i="23" s="1"/>
  <c r="AZ671" i="23" s="1"/>
  <c r="AD671" i="23"/>
  <c r="AF671" i="23" s="1"/>
  <c r="AI671" i="23" s="1"/>
  <c r="W671" i="23"/>
  <c r="AP670" i="23"/>
  <c r="AR670" i="23" s="1"/>
  <c r="AU670" i="23" s="1"/>
  <c r="AZ670" i="23" s="1"/>
  <c r="AD670" i="23"/>
  <c r="AF670" i="23" s="1"/>
  <c r="AI670" i="23" s="1"/>
  <c r="W670" i="23"/>
  <c r="AP669" i="23"/>
  <c r="AR669" i="23" s="1"/>
  <c r="AU669" i="23" s="1"/>
  <c r="AZ669" i="23" s="1"/>
  <c r="AD669" i="23"/>
  <c r="AF669" i="23" s="1"/>
  <c r="AI669" i="23" s="1"/>
  <c r="W669" i="23"/>
  <c r="AP668" i="23"/>
  <c r="AR668" i="23" s="1"/>
  <c r="AU668" i="23" s="1"/>
  <c r="AZ668" i="23" s="1"/>
  <c r="AD668" i="23"/>
  <c r="AF668" i="23" s="1"/>
  <c r="AI668" i="23" s="1"/>
  <c r="W668" i="23"/>
  <c r="AP667" i="23"/>
  <c r="AR667" i="23" s="1"/>
  <c r="AU667" i="23" s="1"/>
  <c r="AZ667" i="23" s="1"/>
  <c r="AD667" i="23"/>
  <c r="AF667" i="23" s="1"/>
  <c r="AI667" i="23" s="1"/>
  <c r="W667" i="23"/>
  <c r="AP666" i="23"/>
  <c r="AR666" i="23" s="1"/>
  <c r="AU666" i="23" s="1"/>
  <c r="AZ666" i="23" s="1"/>
  <c r="AD666" i="23"/>
  <c r="AF666" i="23" s="1"/>
  <c r="AI666" i="23" s="1"/>
  <c r="W666" i="23"/>
  <c r="AP665" i="23"/>
  <c r="AR665" i="23" s="1"/>
  <c r="AU665" i="23" s="1"/>
  <c r="AZ665" i="23" s="1"/>
  <c r="AD665" i="23"/>
  <c r="AF665" i="23" s="1"/>
  <c r="AI665" i="23" s="1"/>
  <c r="W665" i="23"/>
  <c r="AP664" i="23"/>
  <c r="AR664" i="23" s="1"/>
  <c r="AU664" i="23" s="1"/>
  <c r="AZ664" i="23" s="1"/>
  <c r="AD664" i="23"/>
  <c r="AF664" i="23" s="1"/>
  <c r="AI664" i="23" s="1"/>
  <c r="W664" i="23"/>
  <c r="AP663" i="23"/>
  <c r="AR663" i="23" s="1"/>
  <c r="AU663" i="23" s="1"/>
  <c r="AZ663" i="23" s="1"/>
  <c r="AD663" i="23"/>
  <c r="AF663" i="23" s="1"/>
  <c r="AI663" i="23" s="1"/>
  <c r="W663" i="23"/>
  <c r="AP662" i="23"/>
  <c r="AR662" i="23" s="1"/>
  <c r="AU662" i="23" s="1"/>
  <c r="AZ662" i="23" s="1"/>
  <c r="AD662" i="23"/>
  <c r="AF662" i="23" s="1"/>
  <c r="AI662" i="23" s="1"/>
  <c r="W662" i="23"/>
  <c r="AP661" i="23"/>
  <c r="AR661" i="23" s="1"/>
  <c r="AU661" i="23" s="1"/>
  <c r="AZ661" i="23" s="1"/>
  <c r="AD661" i="23"/>
  <c r="AF661" i="23" s="1"/>
  <c r="AI661" i="23" s="1"/>
  <c r="W661" i="23"/>
  <c r="AP660" i="23"/>
  <c r="AR660" i="23" s="1"/>
  <c r="AU660" i="23" s="1"/>
  <c r="AZ660" i="23" s="1"/>
  <c r="AD660" i="23"/>
  <c r="AF660" i="23" s="1"/>
  <c r="AI660" i="23" s="1"/>
  <c r="W660" i="23"/>
  <c r="AP659" i="23"/>
  <c r="AR659" i="23" s="1"/>
  <c r="AU659" i="23" s="1"/>
  <c r="AZ659" i="23" s="1"/>
  <c r="AD659" i="23"/>
  <c r="AF659" i="23" s="1"/>
  <c r="AI659" i="23" s="1"/>
  <c r="W659" i="23"/>
  <c r="AP658" i="23"/>
  <c r="AR658" i="23" s="1"/>
  <c r="AU658" i="23" s="1"/>
  <c r="AZ658" i="23" s="1"/>
  <c r="AD658" i="23"/>
  <c r="AF658" i="23" s="1"/>
  <c r="AI658" i="23" s="1"/>
  <c r="W658" i="23"/>
  <c r="AP657" i="23"/>
  <c r="AR657" i="23" s="1"/>
  <c r="AU657" i="23" s="1"/>
  <c r="AZ657" i="23" s="1"/>
  <c r="AD657" i="23"/>
  <c r="AF657" i="23" s="1"/>
  <c r="AI657" i="23" s="1"/>
  <c r="W657" i="23"/>
  <c r="AP656" i="23"/>
  <c r="AR656" i="23" s="1"/>
  <c r="AU656" i="23" s="1"/>
  <c r="AZ656" i="23" s="1"/>
  <c r="AD656" i="23"/>
  <c r="AF656" i="23" s="1"/>
  <c r="AI656" i="23" s="1"/>
  <c r="W656" i="23"/>
  <c r="AP655" i="23"/>
  <c r="AR655" i="23" s="1"/>
  <c r="AU655" i="23" s="1"/>
  <c r="AZ655" i="23" s="1"/>
  <c r="AD655" i="23"/>
  <c r="AF655" i="23" s="1"/>
  <c r="AI655" i="23" s="1"/>
  <c r="W655" i="23"/>
  <c r="AP654" i="23"/>
  <c r="AR654" i="23" s="1"/>
  <c r="AU654" i="23" s="1"/>
  <c r="AZ654" i="23" s="1"/>
  <c r="AD654" i="23"/>
  <c r="AF654" i="23" s="1"/>
  <c r="AI654" i="23" s="1"/>
  <c r="W654" i="23"/>
  <c r="AP653" i="23"/>
  <c r="AR653" i="23" s="1"/>
  <c r="AU653" i="23" s="1"/>
  <c r="AZ653" i="23" s="1"/>
  <c r="AD653" i="23"/>
  <c r="AF653" i="23" s="1"/>
  <c r="AI653" i="23" s="1"/>
  <c r="W653" i="23"/>
  <c r="AP652" i="23"/>
  <c r="AR652" i="23" s="1"/>
  <c r="AU652" i="23" s="1"/>
  <c r="AZ652" i="23" s="1"/>
  <c r="AD652" i="23"/>
  <c r="AF652" i="23" s="1"/>
  <c r="AI652" i="23" s="1"/>
  <c r="W652" i="23"/>
  <c r="AP651" i="23"/>
  <c r="AR651" i="23" s="1"/>
  <c r="AU651" i="23" s="1"/>
  <c r="AZ651" i="23" s="1"/>
  <c r="AD651" i="23"/>
  <c r="AF651" i="23" s="1"/>
  <c r="AI651" i="23" s="1"/>
  <c r="W651" i="23"/>
  <c r="AP650" i="23"/>
  <c r="AR650" i="23" s="1"/>
  <c r="AU650" i="23" s="1"/>
  <c r="AZ650" i="23" s="1"/>
  <c r="AD650" i="23"/>
  <c r="AF650" i="23" s="1"/>
  <c r="AI650" i="23" s="1"/>
  <c r="W650" i="23"/>
  <c r="AP649" i="23"/>
  <c r="AR649" i="23" s="1"/>
  <c r="AU649" i="23" s="1"/>
  <c r="AZ649" i="23" s="1"/>
  <c r="AD649" i="23"/>
  <c r="AF649" i="23" s="1"/>
  <c r="AI649" i="23" s="1"/>
  <c r="W649" i="23"/>
  <c r="AP648" i="23"/>
  <c r="AR648" i="23" s="1"/>
  <c r="AU648" i="23" s="1"/>
  <c r="AZ648" i="23" s="1"/>
  <c r="AD648" i="23"/>
  <c r="AF648" i="23" s="1"/>
  <c r="AI648" i="23" s="1"/>
  <c r="W648" i="23"/>
  <c r="AP647" i="23"/>
  <c r="AR647" i="23" s="1"/>
  <c r="AU647" i="23" s="1"/>
  <c r="AZ647" i="23" s="1"/>
  <c r="AD647" i="23"/>
  <c r="AF647" i="23" s="1"/>
  <c r="AI647" i="23" s="1"/>
  <c r="W647" i="23"/>
  <c r="AP646" i="23"/>
  <c r="AR646" i="23" s="1"/>
  <c r="AU646" i="23" s="1"/>
  <c r="AZ646" i="23" s="1"/>
  <c r="AD646" i="23"/>
  <c r="AF646" i="23" s="1"/>
  <c r="AI646" i="23" s="1"/>
  <c r="W646" i="23"/>
  <c r="AP645" i="23"/>
  <c r="AR645" i="23" s="1"/>
  <c r="AU645" i="23" s="1"/>
  <c r="AZ645" i="23" s="1"/>
  <c r="AD645" i="23"/>
  <c r="AF645" i="23" s="1"/>
  <c r="AI645" i="23" s="1"/>
  <c r="W645" i="23"/>
  <c r="AP644" i="23"/>
  <c r="AR644" i="23" s="1"/>
  <c r="AU644" i="23" s="1"/>
  <c r="AZ644" i="23" s="1"/>
  <c r="AD644" i="23"/>
  <c r="AF644" i="23" s="1"/>
  <c r="AI644" i="23" s="1"/>
  <c r="W644" i="23"/>
  <c r="AP643" i="23"/>
  <c r="AR643" i="23" s="1"/>
  <c r="AU643" i="23" s="1"/>
  <c r="AZ643" i="23" s="1"/>
  <c r="AD643" i="23"/>
  <c r="AF643" i="23" s="1"/>
  <c r="AI643" i="23" s="1"/>
  <c r="W643" i="23"/>
  <c r="AP642" i="23"/>
  <c r="AR642" i="23" s="1"/>
  <c r="AU642" i="23" s="1"/>
  <c r="AZ642" i="23" s="1"/>
  <c r="AD642" i="23"/>
  <c r="AF642" i="23" s="1"/>
  <c r="AI642" i="23" s="1"/>
  <c r="W642" i="23"/>
  <c r="AP641" i="23"/>
  <c r="AR641" i="23" s="1"/>
  <c r="AU641" i="23" s="1"/>
  <c r="AZ641" i="23" s="1"/>
  <c r="AD641" i="23"/>
  <c r="AF641" i="23" s="1"/>
  <c r="AI641" i="23" s="1"/>
  <c r="W641" i="23"/>
  <c r="AP640" i="23"/>
  <c r="AR640" i="23" s="1"/>
  <c r="AU640" i="23" s="1"/>
  <c r="AZ640" i="23" s="1"/>
  <c r="AD640" i="23"/>
  <c r="AF640" i="23" s="1"/>
  <c r="AI640" i="23" s="1"/>
  <c r="W640" i="23"/>
  <c r="AP639" i="23"/>
  <c r="AR639" i="23" s="1"/>
  <c r="AU639" i="23" s="1"/>
  <c r="AZ639" i="23" s="1"/>
  <c r="AD639" i="23"/>
  <c r="AF639" i="23" s="1"/>
  <c r="AI639" i="23" s="1"/>
  <c r="W639" i="23"/>
  <c r="AP638" i="23"/>
  <c r="AR638" i="23" s="1"/>
  <c r="AU638" i="23" s="1"/>
  <c r="AZ638" i="23" s="1"/>
  <c r="AD638" i="23"/>
  <c r="AF638" i="23" s="1"/>
  <c r="AI638" i="23" s="1"/>
  <c r="W638" i="23"/>
  <c r="AP637" i="23"/>
  <c r="AR637" i="23" s="1"/>
  <c r="AU637" i="23" s="1"/>
  <c r="AZ637" i="23" s="1"/>
  <c r="AD637" i="23"/>
  <c r="AF637" i="23" s="1"/>
  <c r="AI637" i="23" s="1"/>
  <c r="W637" i="23"/>
  <c r="AP636" i="23"/>
  <c r="AR636" i="23" s="1"/>
  <c r="AU636" i="23" s="1"/>
  <c r="AZ636" i="23" s="1"/>
  <c r="AD636" i="23"/>
  <c r="AF636" i="23" s="1"/>
  <c r="AI636" i="23" s="1"/>
  <c r="W636" i="23"/>
  <c r="AP635" i="23"/>
  <c r="AR635" i="23" s="1"/>
  <c r="AU635" i="23" s="1"/>
  <c r="AZ635" i="23" s="1"/>
  <c r="AD635" i="23"/>
  <c r="AF635" i="23" s="1"/>
  <c r="AI635" i="23" s="1"/>
  <c r="W635" i="23"/>
  <c r="AP634" i="23"/>
  <c r="AR634" i="23" s="1"/>
  <c r="AU634" i="23" s="1"/>
  <c r="AZ634" i="23" s="1"/>
  <c r="AD634" i="23"/>
  <c r="AF634" i="23" s="1"/>
  <c r="AI634" i="23" s="1"/>
  <c r="W634" i="23"/>
  <c r="AP633" i="23"/>
  <c r="AR633" i="23" s="1"/>
  <c r="AU633" i="23" s="1"/>
  <c r="AZ633" i="23" s="1"/>
  <c r="AD633" i="23"/>
  <c r="AF633" i="23" s="1"/>
  <c r="AI633" i="23" s="1"/>
  <c r="W633" i="23"/>
  <c r="AP632" i="23"/>
  <c r="AR632" i="23" s="1"/>
  <c r="AU632" i="23" s="1"/>
  <c r="AZ632" i="23" s="1"/>
  <c r="AD632" i="23"/>
  <c r="AF632" i="23" s="1"/>
  <c r="AI632" i="23" s="1"/>
  <c r="W632" i="23"/>
  <c r="AP631" i="23"/>
  <c r="AR631" i="23" s="1"/>
  <c r="AU631" i="23" s="1"/>
  <c r="AZ631" i="23" s="1"/>
  <c r="AD631" i="23"/>
  <c r="AF631" i="23" s="1"/>
  <c r="AI631" i="23" s="1"/>
  <c r="W631" i="23"/>
  <c r="AP630" i="23"/>
  <c r="AR630" i="23" s="1"/>
  <c r="AU630" i="23" s="1"/>
  <c r="AZ630" i="23" s="1"/>
  <c r="AD630" i="23"/>
  <c r="AF630" i="23" s="1"/>
  <c r="AI630" i="23" s="1"/>
  <c r="W630" i="23"/>
  <c r="AP629" i="23"/>
  <c r="AR629" i="23" s="1"/>
  <c r="AU629" i="23" s="1"/>
  <c r="AZ629" i="23" s="1"/>
  <c r="AD629" i="23"/>
  <c r="AF629" i="23" s="1"/>
  <c r="AI629" i="23" s="1"/>
  <c r="W629" i="23"/>
  <c r="AP628" i="23"/>
  <c r="AR628" i="23" s="1"/>
  <c r="AU628" i="23" s="1"/>
  <c r="AZ628" i="23" s="1"/>
  <c r="AD628" i="23"/>
  <c r="AF628" i="23" s="1"/>
  <c r="AI628" i="23" s="1"/>
  <c r="W628" i="23"/>
  <c r="AP627" i="23"/>
  <c r="AR627" i="23" s="1"/>
  <c r="AU627" i="23" s="1"/>
  <c r="AZ627" i="23" s="1"/>
  <c r="AD627" i="23"/>
  <c r="AF627" i="23" s="1"/>
  <c r="AI627" i="23" s="1"/>
  <c r="W627" i="23"/>
  <c r="AP626" i="23"/>
  <c r="AR626" i="23" s="1"/>
  <c r="AU626" i="23" s="1"/>
  <c r="AZ626" i="23" s="1"/>
  <c r="AD626" i="23"/>
  <c r="AF626" i="23" s="1"/>
  <c r="AI626" i="23" s="1"/>
  <c r="W626" i="23"/>
  <c r="AP625" i="23"/>
  <c r="AR625" i="23" s="1"/>
  <c r="AU625" i="23" s="1"/>
  <c r="AZ625" i="23" s="1"/>
  <c r="AD625" i="23"/>
  <c r="AF625" i="23" s="1"/>
  <c r="AI625" i="23" s="1"/>
  <c r="W625" i="23"/>
  <c r="AP624" i="23"/>
  <c r="AR624" i="23" s="1"/>
  <c r="AU624" i="23" s="1"/>
  <c r="AZ624" i="23" s="1"/>
  <c r="AD624" i="23"/>
  <c r="AF624" i="23" s="1"/>
  <c r="AI624" i="23" s="1"/>
  <c r="W624" i="23"/>
  <c r="AP623" i="23"/>
  <c r="AR623" i="23" s="1"/>
  <c r="AU623" i="23" s="1"/>
  <c r="AZ623" i="23" s="1"/>
  <c r="AD623" i="23"/>
  <c r="AF623" i="23" s="1"/>
  <c r="AI623" i="23" s="1"/>
  <c r="W623" i="23"/>
  <c r="AP622" i="23"/>
  <c r="AR622" i="23" s="1"/>
  <c r="AU622" i="23" s="1"/>
  <c r="AZ622" i="23" s="1"/>
  <c r="AD622" i="23"/>
  <c r="AF622" i="23" s="1"/>
  <c r="AI622" i="23" s="1"/>
  <c r="W622" i="23"/>
  <c r="AP621" i="23"/>
  <c r="AR621" i="23" s="1"/>
  <c r="AU621" i="23" s="1"/>
  <c r="AZ621" i="23" s="1"/>
  <c r="AD621" i="23"/>
  <c r="AF621" i="23" s="1"/>
  <c r="AI621" i="23" s="1"/>
  <c r="W621" i="23"/>
  <c r="AP620" i="23"/>
  <c r="AR620" i="23" s="1"/>
  <c r="AU620" i="23" s="1"/>
  <c r="AZ620" i="23" s="1"/>
  <c r="AD620" i="23"/>
  <c r="AF620" i="23" s="1"/>
  <c r="AI620" i="23" s="1"/>
  <c r="W620" i="23"/>
  <c r="AP619" i="23"/>
  <c r="AR619" i="23" s="1"/>
  <c r="AU619" i="23" s="1"/>
  <c r="AZ619" i="23" s="1"/>
  <c r="AD619" i="23"/>
  <c r="AF619" i="23" s="1"/>
  <c r="AI619" i="23" s="1"/>
  <c r="W619" i="23"/>
  <c r="AP618" i="23"/>
  <c r="AR618" i="23" s="1"/>
  <c r="AU618" i="23" s="1"/>
  <c r="AZ618" i="23" s="1"/>
  <c r="AD618" i="23"/>
  <c r="AF618" i="23" s="1"/>
  <c r="AI618" i="23" s="1"/>
  <c r="W618" i="23"/>
  <c r="AP617" i="23"/>
  <c r="AR617" i="23" s="1"/>
  <c r="AU617" i="23" s="1"/>
  <c r="AZ617" i="23" s="1"/>
  <c r="AD617" i="23"/>
  <c r="AF617" i="23" s="1"/>
  <c r="AI617" i="23" s="1"/>
  <c r="W617" i="23"/>
  <c r="AP616" i="23"/>
  <c r="AR616" i="23" s="1"/>
  <c r="AU616" i="23" s="1"/>
  <c r="AZ616" i="23" s="1"/>
  <c r="AD616" i="23"/>
  <c r="AF616" i="23" s="1"/>
  <c r="AI616" i="23" s="1"/>
  <c r="W616" i="23"/>
  <c r="AP615" i="23"/>
  <c r="AR615" i="23" s="1"/>
  <c r="AU615" i="23" s="1"/>
  <c r="AZ615" i="23" s="1"/>
  <c r="AD615" i="23"/>
  <c r="AF615" i="23" s="1"/>
  <c r="AI615" i="23" s="1"/>
  <c r="W615" i="23"/>
  <c r="AP614" i="23"/>
  <c r="AR614" i="23" s="1"/>
  <c r="AU614" i="23" s="1"/>
  <c r="AZ614" i="23" s="1"/>
  <c r="AD614" i="23"/>
  <c r="AF614" i="23" s="1"/>
  <c r="AI614" i="23" s="1"/>
  <c r="W614" i="23"/>
  <c r="AP613" i="23"/>
  <c r="AR613" i="23" s="1"/>
  <c r="AU613" i="23" s="1"/>
  <c r="AZ613" i="23" s="1"/>
  <c r="AD613" i="23"/>
  <c r="AF613" i="23" s="1"/>
  <c r="AI613" i="23" s="1"/>
  <c r="W613" i="23"/>
  <c r="AP612" i="23"/>
  <c r="AR612" i="23" s="1"/>
  <c r="AU612" i="23" s="1"/>
  <c r="AZ612" i="23" s="1"/>
  <c r="AD612" i="23"/>
  <c r="AF612" i="23" s="1"/>
  <c r="AI612" i="23" s="1"/>
  <c r="W612" i="23"/>
  <c r="AP611" i="23"/>
  <c r="AR611" i="23" s="1"/>
  <c r="AU611" i="23" s="1"/>
  <c r="AZ611" i="23" s="1"/>
  <c r="AD611" i="23"/>
  <c r="AF611" i="23" s="1"/>
  <c r="AI611" i="23" s="1"/>
  <c r="W611" i="23"/>
  <c r="AP610" i="23"/>
  <c r="AR610" i="23" s="1"/>
  <c r="AU610" i="23" s="1"/>
  <c r="AZ610" i="23" s="1"/>
  <c r="AD610" i="23"/>
  <c r="AF610" i="23" s="1"/>
  <c r="AI610" i="23" s="1"/>
  <c r="W610" i="23"/>
  <c r="AP609" i="23"/>
  <c r="AR609" i="23" s="1"/>
  <c r="AU609" i="23" s="1"/>
  <c r="AZ609" i="23" s="1"/>
  <c r="AD609" i="23"/>
  <c r="AF609" i="23" s="1"/>
  <c r="AI609" i="23" s="1"/>
  <c r="W609" i="23"/>
  <c r="AP608" i="23"/>
  <c r="AR608" i="23" s="1"/>
  <c r="AU608" i="23" s="1"/>
  <c r="AZ608" i="23" s="1"/>
  <c r="AD608" i="23"/>
  <c r="AF608" i="23" s="1"/>
  <c r="AI608" i="23" s="1"/>
  <c r="W608" i="23"/>
  <c r="AP607" i="23"/>
  <c r="AR607" i="23" s="1"/>
  <c r="AU607" i="23" s="1"/>
  <c r="AZ607" i="23" s="1"/>
  <c r="AD607" i="23"/>
  <c r="AF607" i="23" s="1"/>
  <c r="AI607" i="23" s="1"/>
  <c r="W607" i="23"/>
  <c r="AP606" i="23"/>
  <c r="AR606" i="23" s="1"/>
  <c r="AU606" i="23" s="1"/>
  <c r="AZ606" i="23" s="1"/>
  <c r="AD606" i="23"/>
  <c r="AF606" i="23" s="1"/>
  <c r="AI606" i="23" s="1"/>
  <c r="W606" i="23"/>
  <c r="AP605" i="23"/>
  <c r="AR605" i="23" s="1"/>
  <c r="AU605" i="23" s="1"/>
  <c r="AZ605" i="23" s="1"/>
  <c r="AD605" i="23"/>
  <c r="AF605" i="23" s="1"/>
  <c r="AI605" i="23" s="1"/>
  <c r="W605" i="23"/>
  <c r="AP604" i="23"/>
  <c r="AR604" i="23" s="1"/>
  <c r="AU604" i="23" s="1"/>
  <c r="AZ604" i="23" s="1"/>
  <c r="AD604" i="23"/>
  <c r="AF604" i="23" s="1"/>
  <c r="AI604" i="23" s="1"/>
  <c r="W604" i="23"/>
  <c r="AP603" i="23"/>
  <c r="AR603" i="23" s="1"/>
  <c r="AU603" i="23" s="1"/>
  <c r="AZ603" i="23" s="1"/>
  <c r="AD603" i="23"/>
  <c r="AF603" i="23" s="1"/>
  <c r="AI603" i="23" s="1"/>
  <c r="W603" i="23"/>
  <c r="AP602" i="23"/>
  <c r="AR602" i="23" s="1"/>
  <c r="AU602" i="23" s="1"/>
  <c r="AZ602" i="23" s="1"/>
  <c r="AD602" i="23"/>
  <c r="AF602" i="23" s="1"/>
  <c r="AI602" i="23" s="1"/>
  <c r="W602" i="23"/>
  <c r="AP601" i="23"/>
  <c r="AR601" i="23" s="1"/>
  <c r="AU601" i="23" s="1"/>
  <c r="AZ601" i="23" s="1"/>
  <c r="AD601" i="23"/>
  <c r="AF601" i="23" s="1"/>
  <c r="AI601" i="23" s="1"/>
  <c r="W601" i="23"/>
  <c r="AP600" i="23"/>
  <c r="AR600" i="23" s="1"/>
  <c r="AU600" i="23" s="1"/>
  <c r="AZ600" i="23" s="1"/>
  <c r="AD600" i="23"/>
  <c r="AF600" i="23" s="1"/>
  <c r="AI600" i="23" s="1"/>
  <c r="W600" i="23"/>
  <c r="AP599" i="23"/>
  <c r="AR599" i="23" s="1"/>
  <c r="AU599" i="23" s="1"/>
  <c r="AZ599" i="23" s="1"/>
  <c r="AD599" i="23"/>
  <c r="AF599" i="23" s="1"/>
  <c r="AI599" i="23" s="1"/>
  <c r="W599" i="23"/>
  <c r="AP598" i="23"/>
  <c r="AR598" i="23" s="1"/>
  <c r="AU598" i="23" s="1"/>
  <c r="AZ598" i="23" s="1"/>
  <c r="AD598" i="23"/>
  <c r="AF598" i="23" s="1"/>
  <c r="AI598" i="23" s="1"/>
  <c r="W598" i="23"/>
  <c r="AP597" i="23"/>
  <c r="AR597" i="23" s="1"/>
  <c r="AU597" i="23" s="1"/>
  <c r="AZ597" i="23" s="1"/>
  <c r="AD597" i="23"/>
  <c r="AF597" i="23" s="1"/>
  <c r="AI597" i="23" s="1"/>
  <c r="W597" i="23"/>
  <c r="AP596" i="23"/>
  <c r="AR596" i="23" s="1"/>
  <c r="AU596" i="23" s="1"/>
  <c r="AZ596" i="23" s="1"/>
  <c r="AD596" i="23"/>
  <c r="AF596" i="23" s="1"/>
  <c r="AI596" i="23" s="1"/>
  <c r="W596" i="23"/>
  <c r="AP595" i="23"/>
  <c r="AR595" i="23" s="1"/>
  <c r="AU595" i="23" s="1"/>
  <c r="AZ595" i="23" s="1"/>
  <c r="AD595" i="23"/>
  <c r="AF595" i="23" s="1"/>
  <c r="AI595" i="23" s="1"/>
  <c r="W595" i="23"/>
  <c r="AP594" i="23"/>
  <c r="AR594" i="23" s="1"/>
  <c r="AU594" i="23" s="1"/>
  <c r="AZ594" i="23" s="1"/>
  <c r="AD594" i="23"/>
  <c r="AF594" i="23" s="1"/>
  <c r="AI594" i="23" s="1"/>
  <c r="W594" i="23"/>
  <c r="AP593" i="23"/>
  <c r="AR593" i="23" s="1"/>
  <c r="AU593" i="23" s="1"/>
  <c r="AZ593" i="23" s="1"/>
  <c r="AD593" i="23"/>
  <c r="AF593" i="23" s="1"/>
  <c r="AI593" i="23" s="1"/>
  <c r="W593" i="23"/>
  <c r="AP592" i="23"/>
  <c r="AR592" i="23" s="1"/>
  <c r="AU592" i="23" s="1"/>
  <c r="AZ592" i="23" s="1"/>
  <c r="AD592" i="23"/>
  <c r="AF592" i="23" s="1"/>
  <c r="AI592" i="23" s="1"/>
  <c r="W592" i="23"/>
  <c r="AP591" i="23"/>
  <c r="AR591" i="23" s="1"/>
  <c r="AU591" i="23" s="1"/>
  <c r="AZ591" i="23" s="1"/>
  <c r="AD591" i="23"/>
  <c r="AF591" i="23" s="1"/>
  <c r="AI591" i="23" s="1"/>
  <c r="W591" i="23"/>
  <c r="AP590" i="23"/>
  <c r="AR590" i="23" s="1"/>
  <c r="AU590" i="23" s="1"/>
  <c r="AZ590" i="23" s="1"/>
  <c r="AD590" i="23"/>
  <c r="AF590" i="23" s="1"/>
  <c r="AI590" i="23" s="1"/>
  <c r="W590" i="23"/>
  <c r="AP589" i="23"/>
  <c r="AR589" i="23" s="1"/>
  <c r="AU589" i="23" s="1"/>
  <c r="AZ589" i="23" s="1"/>
  <c r="AD589" i="23"/>
  <c r="AF589" i="23" s="1"/>
  <c r="AI589" i="23" s="1"/>
  <c r="W589" i="23"/>
  <c r="AP588" i="23"/>
  <c r="AR588" i="23" s="1"/>
  <c r="AU588" i="23" s="1"/>
  <c r="AZ588" i="23" s="1"/>
  <c r="AD588" i="23"/>
  <c r="AF588" i="23" s="1"/>
  <c r="AI588" i="23" s="1"/>
  <c r="W588" i="23"/>
  <c r="AP587" i="23"/>
  <c r="AR587" i="23" s="1"/>
  <c r="AU587" i="23" s="1"/>
  <c r="AZ587" i="23" s="1"/>
  <c r="AD587" i="23"/>
  <c r="AF587" i="23" s="1"/>
  <c r="AI587" i="23" s="1"/>
  <c r="W587" i="23"/>
  <c r="AP586" i="23"/>
  <c r="AR586" i="23" s="1"/>
  <c r="AU586" i="23" s="1"/>
  <c r="AZ586" i="23" s="1"/>
  <c r="AD586" i="23"/>
  <c r="AF586" i="23" s="1"/>
  <c r="AI586" i="23" s="1"/>
  <c r="W586" i="23"/>
  <c r="AP585" i="23"/>
  <c r="AR585" i="23" s="1"/>
  <c r="AU585" i="23" s="1"/>
  <c r="AZ585" i="23" s="1"/>
  <c r="AD585" i="23"/>
  <c r="AF585" i="23" s="1"/>
  <c r="AI585" i="23" s="1"/>
  <c r="W585" i="23"/>
  <c r="AP584" i="23"/>
  <c r="AR584" i="23" s="1"/>
  <c r="AU584" i="23" s="1"/>
  <c r="AZ584" i="23" s="1"/>
  <c r="AD584" i="23"/>
  <c r="AF584" i="23" s="1"/>
  <c r="AI584" i="23" s="1"/>
  <c r="W584" i="23"/>
  <c r="AP583" i="23"/>
  <c r="AR583" i="23" s="1"/>
  <c r="AU583" i="23" s="1"/>
  <c r="AZ583" i="23" s="1"/>
  <c r="AD583" i="23"/>
  <c r="AF583" i="23" s="1"/>
  <c r="AI583" i="23" s="1"/>
  <c r="W583" i="23"/>
  <c r="AP582" i="23"/>
  <c r="AR582" i="23" s="1"/>
  <c r="AU582" i="23" s="1"/>
  <c r="AZ582" i="23" s="1"/>
  <c r="AD582" i="23"/>
  <c r="AF582" i="23" s="1"/>
  <c r="AI582" i="23" s="1"/>
  <c r="W582" i="23"/>
  <c r="AP581" i="23"/>
  <c r="AR581" i="23" s="1"/>
  <c r="AU581" i="23" s="1"/>
  <c r="AZ581" i="23" s="1"/>
  <c r="AD581" i="23"/>
  <c r="AF581" i="23" s="1"/>
  <c r="AI581" i="23" s="1"/>
  <c r="W581" i="23"/>
  <c r="AP580" i="23"/>
  <c r="AR580" i="23" s="1"/>
  <c r="AU580" i="23" s="1"/>
  <c r="AZ580" i="23" s="1"/>
  <c r="AD580" i="23"/>
  <c r="AF580" i="23" s="1"/>
  <c r="AI580" i="23" s="1"/>
  <c r="W580" i="23"/>
  <c r="AP579" i="23"/>
  <c r="AR579" i="23" s="1"/>
  <c r="AU579" i="23" s="1"/>
  <c r="AZ579" i="23" s="1"/>
  <c r="AD579" i="23"/>
  <c r="AF579" i="23" s="1"/>
  <c r="AI579" i="23" s="1"/>
  <c r="W579" i="23"/>
  <c r="AP578" i="23"/>
  <c r="AR578" i="23" s="1"/>
  <c r="AU578" i="23" s="1"/>
  <c r="AZ578" i="23" s="1"/>
  <c r="AD578" i="23"/>
  <c r="AF578" i="23" s="1"/>
  <c r="AI578" i="23" s="1"/>
  <c r="W578" i="23"/>
  <c r="AP577" i="23"/>
  <c r="AR577" i="23" s="1"/>
  <c r="AU577" i="23" s="1"/>
  <c r="AZ577" i="23" s="1"/>
  <c r="AD577" i="23"/>
  <c r="AF577" i="23" s="1"/>
  <c r="AI577" i="23" s="1"/>
  <c r="W577" i="23"/>
  <c r="AP576" i="23"/>
  <c r="AR576" i="23" s="1"/>
  <c r="AU576" i="23" s="1"/>
  <c r="AZ576" i="23" s="1"/>
  <c r="AD576" i="23"/>
  <c r="AF576" i="23" s="1"/>
  <c r="AI576" i="23" s="1"/>
  <c r="W576" i="23"/>
  <c r="AP575" i="23"/>
  <c r="AR575" i="23" s="1"/>
  <c r="AU575" i="23" s="1"/>
  <c r="AZ575" i="23" s="1"/>
  <c r="AD575" i="23"/>
  <c r="AF575" i="23" s="1"/>
  <c r="AI575" i="23" s="1"/>
  <c r="W575" i="23"/>
  <c r="AP574" i="23"/>
  <c r="AR574" i="23" s="1"/>
  <c r="AU574" i="23" s="1"/>
  <c r="AZ574" i="23" s="1"/>
  <c r="AD574" i="23"/>
  <c r="AF574" i="23" s="1"/>
  <c r="AI574" i="23" s="1"/>
  <c r="W574" i="23"/>
  <c r="AP573" i="23"/>
  <c r="AR573" i="23" s="1"/>
  <c r="AU573" i="23" s="1"/>
  <c r="AZ573" i="23" s="1"/>
  <c r="AD573" i="23"/>
  <c r="AF573" i="23" s="1"/>
  <c r="AI573" i="23" s="1"/>
  <c r="W573" i="23"/>
  <c r="AP572" i="23"/>
  <c r="AR572" i="23" s="1"/>
  <c r="AU572" i="23" s="1"/>
  <c r="AZ572" i="23" s="1"/>
  <c r="AD572" i="23"/>
  <c r="AF572" i="23" s="1"/>
  <c r="AI572" i="23" s="1"/>
  <c r="W572" i="23"/>
  <c r="AP571" i="23"/>
  <c r="AR571" i="23" s="1"/>
  <c r="AU571" i="23" s="1"/>
  <c r="AZ571" i="23" s="1"/>
  <c r="AD571" i="23"/>
  <c r="AF571" i="23" s="1"/>
  <c r="AI571" i="23" s="1"/>
  <c r="W571" i="23"/>
  <c r="AP570" i="23"/>
  <c r="AR570" i="23" s="1"/>
  <c r="AU570" i="23" s="1"/>
  <c r="AZ570" i="23" s="1"/>
  <c r="AD570" i="23"/>
  <c r="AF570" i="23" s="1"/>
  <c r="AI570" i="23" s="1"/>
  <c r="W570" i="23"/>
  <c r="AP569" i="23"/>
  <c r="AR569" i="23" s="1"/>
  <c r="AU569" i="23" s="1"/>
  <c r="AZ569" i="23" s="1"/>
  <c r="AD569" i="23"/>
  <c r="AF569" i="23" s="1"/>
  <c r="AI569" i="23" s="1"/>
  <c r="W569" i="23"/>
  <c r="AP568" i="23"/>
  <c r="AR568" i="23" s="1"/>
  <c r="AU568" i="23" s="1"/>
  <c r="AZ568" i="23" s="1"/>
  <c r="AD568" i="23"/>
  <c r="AF568" i="23" s="1"/>
  <c r="AI568" i="23" s="1"/>
  <c r="W568" i="23"/>
  <c r="AP567" i="23"/>
  <c r="AR567" i="23" s="1"/>
  <c r="AU567" i="23" s="1"/>
  <c r="AZ567" i="23" s="1"/>
  <c r="AD567" i="23"/>
  <c r="AF567" i="23" s="1"/>
  <c r="AI567" i="23" s="1"/>
  <c r="W567" i="23"/>
  <c r="AP566" i="23"/>
  <c r="AR566" i="23" s="1"/>
  <c r="AU566" i="23" s="1"/>
  <c r="AZ566" i="23" s="1"/>
  <c r="AD566" i="23"/>
  <c r="AF566" i="23" s="1"/>
  <c r="AI566" i="23" s="1"/>
  <c r="W566" i="23"/>
  <c r="AP565" i="23"/>
  <c r="AR565" i="23" s="1"/>
  <c r="AU565" i="23" s="1"/>
  <c r="AZ565" i="23" s="1"/>
  <c r="AD565" i="23"/>
  <c r="AF565" i="23" s="1"/>
  <c r="AI565" i="23" s="1"/>
  <c r="W565" i="23"/>
  <c r="AP564" i="23"/>
  <c r="AR564" i="23" s="1"/>
  <c r="AU564" i="23" s="1"/>
  <c r="AZ564" i="23" s="1"/>
  <c r="AD564" i="23"/>
  <c r="AF564" i="23" s="1"/>
  <c r="AI564" i="23" s="1"/>
  <c r="W564" i="23"/>
  <c r="AP563" i="23"/>
  <c r="AR563" i="23" s="1"/>
  <c r="AU563" i="23" s="1"/>
  <c r="AZ563" i="23" s="1"/>
  <c r="AD563" i="23"/>
  <c r="AF563" i="23" s="1"/>
  <c r="AI563" i="23" s="1"/>
  <c r="W563" i="23"/>
  <c r="AP562" i="23"/>
  <c r="AR562" i="23" s="1"/>
  <c r="AU562" i="23" s="1"/>
  <c r="AZ562" i="23" s="1"/>
  <c r="AD562" i="23"/>
  <c r="AF562" i="23" s="1"/>
  <c r="AI562" i="23" s="1"/>
  <c r="W562" i="23"/>
  <c r="AR561" i="23"/>
  <c r="AU561" i="23" s="1"/>
  <c r="AZ561" i="23" s="1"/>
  <c r="AD561" i="23"/>
  <c r="AF561" i="23" s="1"/>
  <c r="AI561" i="23" s="1"/>
  <c r="W561" i="23"/>
  <c r="S561" i="23"/>
  <c r="AR560" i="23"/>
  <c r="AU560" i="23" s="1"/>
  <c r="AZ560" i="23" s="1"/>
  <c r="AD560" i="23"/>
  <c r="AF560" i="23" s="1"/>
  <c r="AI560" i="23" s="1"/>
  <c r="W560" i="23"/>
  <c r="S560" i="23"/>
  <c r="AR559" i="23"/>
  <c r="AU559" i="23" s="1"/>
  <c r="AZ559" i="23" s="1"/>
  <c r="AD559" i="23"/>
  <c r="AF559" i="23" s="1"/>
  <c r="AI559" i="23" s="1"/>
  <c r="W559" i="23"/>
  <c r="S559" i="23"/>
  <c r="AR558" i="23"/>
  <c r="AU558" i="23" s="1"/>
  <c r="AZ558" i="23" s="1"/>
  <c r="AD558" i="23"/>
  <c r="AF558" i="23" s="1"/>
  <c r="AI558" i="23" s="1"/>
  <c r="W558" i="23"/>
  <c r="S558" i="23"/>
  <c r="AR557" i="23"/>
  <c r="AU557" i="23" s="1"/>
  <c r="AZ557" i="23" s="1"/>
  <c r="AD557" i="23"/>
  <c r="AF557" i="23" s="1"/>
  <c r="AI557" i="23" s="1"/>
  <c r="W557" i="23"/>
  <c r="S557" i="23"/>
  <c r="AR556" i="23"/>
  <c r="AU556" i="23" s="1"/>
  <c r="AZ556" i="23" s="1"/>
  <c r="AD556" i="23"/>
  <c r="AF556" i="23" s="1"/>
  <c r="AI556" i="23" s="1"/>
  <c r="W556" i="23"/>
  <c r="S556" i="23"/>
  <c r="AR555" i="23"/>
  <c r="AU555" i="23" s="1"/>
  <c r="AZ555" i="23" s="1"/>
  <c r="AD555" i="23"/>
  <c r="AF555" i="23" s="1"/>
  <c r="AI555" i="23" s="1"/>
  <c r="W555" i="23"/>
  <c r="S555" i="23"/>
  <c r="AR554" i="23"/>
  <c r="AU554" i="23" s="1"/>
  <c r="AZ554" i="23" s="1"/>
  <c r="AD554" i="23"/>
  <c r="AF554" i="23" s="1"/>
  <c r="AI554" i="23" s="1"/>
  <c r="W554" i="23"/>
  <c r="S554" i="23"/>
  <c r="AR553" i="23"/>
  <c r="AU553" i="23" s="1"/>
  <c r="AZ553" i="23" s="1"/>
  <c r="AD553" i="23"/>
  <c r="AF553" i="23" s="1"/>
  <c r="AI553" i="23" s="1"/>
  <c r="W553" i="23"/>
  <c r="S553" i="23"/>
  <c r="AR552" i="23"/>
  <c r="AU552" i="23" s="1"/>
  <c r="AZ552" i="23" s="1"/>
  <c r="AD552" i="23"/>
  <c r="AF552" i="23" s="1"/>
  <c r="AI552" i="23" s="1"/>
  <c r="W552" i="23"/>
  <c r="S552" i="23"/>
  <c r="AR551" i="23"/>
  <c r="AU551" i="23" s="1"/>
  <c r="AZ551" i="23" s="1"/>
  <c r="AD551" i="23"/>
  <c r="AF551" i="23" s="1"/>
  <c r="AI551" i="23" s="1"/>
  <c r="W551" i="23"/>
  <c r="S551" i="23"/>
  <c r="AR550" i="23"/>
  <c r="AU550" i="23" s="1"/>
  <c r="AZ550" i="23" s="1"/>
  <c r="AD550" i="23"/>
  <c r="AF550" i="23" s="1"/>
  <c r="AI550" i="23" s="1"/>
  <c r="W550" i="23"/>
  <c r="S550" i="23"/>
  <c r="AR549" i="23"/>
  <c r="AU549" i="23" s="1"/>
  <c r="AZ549" i="23" s="1"/>
  <c r="AD549" i="23"/>
  <c r="AF549" i="23" s="1"/>
  <c r="AI549" i="23" s="1"/>
  <c r="W549" i="23"/>
  <c r="S549" i="23"/>
  <c r="AR548" i="23"/>
  <c r="AU548" i="23" s="1"/>
  <c r="AZ548" i="23" s="1"/>
  <c r="AD548" i="23"/>
  <c r="AF548" i="23" s="1"/>
  <c r="AI548" i="23" s="1"/>
  <c r="W548" i="23"/>
  <c r="S548" i="23"/>
  <c r="AR547" i="23"/>
  <c r="AU547" i="23" s="1"/>
  <c r="AZ547" i="23" s="1"/>
  <c r="AD547" i="23"/>
  <c r="AF547" i="23" s="1"/>
  <c r="AI547" i="23" s="1"/>
  <c r="W547" i="23"/>
  <c r="S547" i="23"/>
  <c r="AR546" i="23"/>
  <c r="AU546" i="23" s="1"/>
  <c r="AZ546" i="23" s="1"/>
  <c r="AD546" i="23"/>
  <c r="AF546" i="23" s="1"/>
  <c r="AI546" i="23" s="1"/>
  <c r="W546" i="23"/>
  <c r="S546" i="23"/>
  <c r="AR545" i="23"/>
  <c r="AU545" i="23" s="1"/>
  <c r="AZ545" i="23" s="1"/>
  <c r="AD545" i="23"/>
  <c r="AF545" i="23" s="1"/>
  <c r="AI545" i="23" s="1"/>
  <c r="W545" i="23"/>
  <c r="S545" i="23"/>
  <c r="AR544" i="23"/>
  <c r="AU544" i="23" s="1"/>
  <c r="AZ544" i="23" s="1"/>
  <c r="AD544" i="23"/>
  <c r="AF544" i="23" s="1"/>
  <c r="AI544" i="23" s="1"/>
  <c r="W544" i="23"/>
  <c r="S544" i="23"/>
  <c r="AR543" i="23"/>
  <c r="AU543" i="23" s="1"/>
  <c r="AZ543" i="23" s="1"/>
  <c r="AD543" i="23"/>
  <c r="AF543" i="23" s="1"/>
  <c r="AI543" i="23" s="1"/>
  <c r="W543" i="23"/>
  <c r="S543" i="23"/>
  <c r="AR542" i="23"/>
  <c r="AU542" i="23" s="1"/>
  <c r="AZ542" i="23" s="1"/>
  <c r="AD542" i="23"/>
  <c r="AF542" i="23" s="1"/>
  <c r="AI542" i="23" s="1"/>
  <c r="W542" i="23"/>
  <c r="S542" i="23"/>
  <c r="AR541" i="23"/>
  <c r="AU541" i="23" s="1"/>
  <c r="AZ541" i="23" s="1"/>
  <c r="AD541" i="23"/>
  <c r="AF541" i="23" s="1"/>
  <c r="AI541" i="23" s="1"/>
  <c r="W541" i="23"/>
  <c r="S541" i="23"/>
  <c r="AR540" i="23"/>
  <c r="AU540" i="23" s="1"/>
  <c r="AZ540" i="23" s="1"/>
  <c r="AD540" i="23"/>
  <c r="AF540" i="23" s="1"/>
  <c r="AI540" i="23" s="1"/>
  <c r="W540" i="23"/>
  <c r="S540" i="23"/>
  <c r="AR539" i="23"/>
  <c r="AU539" i="23" s="1"/>
  <c r="AZ539" i="23" s="1"/>
  <c r="AD539" i="23"/>
  <c r="AF539" i="23" s="1"/>
  <c r="AI539" i="23" s="1"/>
  <c r="W539" i="23"/>
  <c r="S539" i="23"/>
  <c r="AR538" i="23"/>
  <c r="AU538" i="23" s="1"/>
  <c r="AZ538" i="23" s="1"/>
  <c r="AD538" i="23"/>
  <c r="AF538" i="23" s="1"/>
  <c r="AI538" i="23" s="1"/>
  <c r="W538" i="23"/>
  <c r="S538" i="23"/>
  <c r="AR537" i="23"/>
  <c r="AU537" i="23" s="1"/>
  <c r="AZ537" i="23" s="1"/>
  <c r="AD537" i="23"/>
  <c r="AF537" i="23" s="1"/>
  <c r="AI537" i="23" s="1"/>
  <c r="W537" i="23"/>
  <c r="S537" i="23"/>
  <c r="AR536" i="23"/>
  <c r="AU536" i="23" s="1"/>
  <c r="AZ536" i="23" s="1"/>
  <c r="AD536" i="23"/>
  <c r="AF536" i="23" s="1"/>
  <c r="AI536" i="23" s="1"/>
  <c r="W536" i="23"/>
  <c r="S536" i="23"/>
  <c r="AR535" i="23"/>
  <c r="AU535" i="23" s="1"/>
  <c r="AZ535" i="23" s="1"/>
  <c r="AD535" i="23"/>
  <c r="AF535" i="23" s="1"/>
  <c r="AI535" i="23" s="1"/>
  <c r="W535" i="23"/>
  <c r="S535" i="23"/>
  <c r="AR534" i="23"/>
  <c r="AU534" i="23" s="1"/>
  <c r="AZ534" i="23" s="1"/>
  <c r="AD534" i="23"/>
  <c r="AF534" i="23" s="1"/>
  <c r="AI534" i="23" s="1"/>
  <c r="W534" i="23"/>
  <c r="S534" i="23"/>
  <c r="AR533" i="23"/>
  <c r="AU533" i="23" s="1"/>
  <c r="AZ533" i="23" s="1"/>
  <c r="AD533" i="23"/>
  <c r="AF533" i="23" s="1"/>
  <c r="AI533" i="23" s="1"/>
  <c r="W533" i="23"/>
  <c r="S533" i="23"/>
  <c r="AR532" i="23"/>
  <c r="AU532" i="23" s="1"/>
  <c r="AZ532" i="23" s="1"/>
  <c r="AD532" i="23"/>
  <c r="AF532" i="23" s="1"/>
  <c r="AI532" i="23" s="1"/>
  <c r="W532" i="23"/>
  <c r="S532" i="23"/>
  <c r="AR531" i="23"/>
  <c r="AU531" i="23" s="1"/>
  <c r="AZ531" i="23" s="1"/>
  <c r="AD531" i="23"/>
  <c r="AF531" i="23" s="1"/>
  <c r="AI531" i="23" s="1"/>
  <c r="W531" i="23"/>
  <c r="S531" i="23"/>
  <c r="AR530" i="23"/>
  <c r="AU530" i="23" s="1"/>
  <c r="AZ530" i="23" s="1"/>
  <c r="AD530" i="23"/>
  <c r="AF530" i="23" s="1"/>
  <c r="AI530" i="23" s="1"/>
  <c r="W530" i="23"/>
  <c r="S530" i="23"/>
  <c r="AR529" i="23"/>
  <c r="AU529" i="23" s="1"/>
  <c r="AZ529" i="23" s="1"/>
  <c r="AD529" i="23"/>
  <c r="AF529" i="23" s="1"/>
  <c r="AI529" i="23" s="1"/>
  <c r="W529" i="23"/>
  <c r="S529" i="23"/>
  <c r="AR528" i="23"/>
  <c r="AU528" i="23" s="1"/>
  <c r="AZ528" i="23" s="1"/>
  <c r="AD528" i="23"/>
  <c r="AF528" i="23" s="1"/>
  <c r="AI528" i="23" s="1"/>
  <c r="W528" i="23"/>
  <c r="S528" i="23"/>
  <c r="AR527" i="23"/>
  <c r="AU527" i="23" s="1"/>
  <c r="AZ527" i="23" s="1"/>
  <c r="AD527" i="23"/>
  <c r="AF527" i="23" s="1"/>
  <c r="AI527" i="23" s="1"/>
  <c r="W527" i="23"/>
  <c r="S527" i="23"/>
  <c r="AR526" i="23"/>
  <c r="AU526" i="23" s="1"/>
  <c r="AZ526" i="23" s="1"/>
  <c r="AD526" i="23"/>
  <c r="AF526" i="23" s="1"/>
  <c r="AI526" i="23" s="1"/>
  <c r="W526" i="23"/>
  <c r="S526" i="23"/>
  <c r="AR525" i="23"/>
  <c r="AU525" i="23" s="1"/>
  <c r="AZ525" i="23" s="1"/>
  <c r="AD525" i="23"/>
  <c r="AF525" i="23" s="1"/>
  <c r="AI525" i="23" s="1"/>
  <c r="W525" i="23"/>
  <c r="S525" i="23"/>
  <c r="AR524" i="23"/>
  <c r="AU524" i="23" s="1"/>
  <c r="AZ524" i="23" s="1"/>
  <c r="AD524" i="23"/>
  <c r="AF524" i="23" s="1"/>
  <c r="AI524" i="23" s="1"/>
  <c r="W524" i="23"/>
  <c r="S524" i="23"/>
  <c r="AR523" i="23"/>
  <c r="AU523" i="23" s="1"/>
  <c r="AZ523" i="23" s="1"/>
  <c r="AD523" i="23"/>
  <c r="AF523" i="23" s="1"/>
  <c r="AI523" i="23" s="1"/>
  <c r="W523" i="23"/>
  <c r="S523" i="23"/>
  <c r="AR522" i="23"/>
  <c r="AU522" i="23" s="1"/>
  <c r="AZ522" i="23" s="1"/>
  <c r="AD522" i="23"/>
  <c r="AF522" i="23" s="1"/>
  <c r="AI522" i="23" s="1"/>
  <c r="W522" i="23"/>
  <c r="S522" i="23"/>
  <c r="AR521" i="23"/>
  <c r="AU521" i="23" s="1"/>
  <c r="AZ521" i="23" s="1"/>
  <c r="AD521" i="23"/>
  <c r="AF521" i="23" s="1"/>
  <c r="AI521" i="23" s="1"/>
  <c r="W521" i="23"/>
  <c r="S521" i="23"/>
  <c r="AR520" i="23"/>
  <c r="AU520" i="23" s="1"/>
  <c r="AZ520" i="23" s="1"/>
  <c r="AD520" i="23"/>
  <c r="AF520" i="23" s="1"/>
  <c r="AI520" i="23" s="1"/>
  <c r="W520" i="23"/>
  <c r="S520" i="23"/>
  <c r="AR519" i="23"/>
  <c r="AU519" i="23" s="1"/>
  <c r="AZ519" i="23" s="1"/>
  <c r="AD519" i="23"/>
  <c r="AF519" i="23" s="1"/>
  <c r="AI519" i="23" s="1"/>
  <c r="W519" i="23"/>
  <c r="S519" i="23"/>
  <c r="AR518" i="23"/>
  <c r="AU518" i="23" s="1"/>
  <c r="AZ518" i="23" s="1"/>
  <c r="AD518" i="23"/>
  <c r="AF518" i="23" s="1"/>
  <c r="AI518" i="23" s="1"/>
  <c r="W518" i="23"/>
  <c r="S518" i="23"/>
  <c r="AR517" i="23"/>
  <c r="AU517" i="23" s="1"/>
  <c r="AZ517" i="23" s="1"/>
  <c r="AD517" i="23"/>
  <c r="AF517" i="23" s="1"/>
  <c r="AI517" i="23" s="1"/>
  <c r="W517" i="23"/>
  <c r="S517" i="23"/>
  <c r="AR516" i="23"/>
  <c r="AU516" i="23" s="1"/>
  <c r="AZ516" i="23" s="1"/>
  <c r="AD516" i="23"/>
  <c r="AF516" i="23" s="1"/>
  <c r="AI516" i="23" s="1"/>
  <c r="W516" i="23"/>
  <c r="S516" i="23"/>
  <c r="AR515" i="23"/>
  <c r="AU515" i="23" s="1"/>
  <c r="AZ515" i="23" s="1"/>
  <c r="AD515" i="23"/>
  <c r="AF515" i="23" s="1"/>
  <c r="AI515" i="23" s="1"/>
  <c r="W515" i="23"/>
  <c r="S515" i="23"/>
  <c r="AR514" i="23"/>
  <c r="AU514" i="23" s="1"/>
  <c r="AZ514" i="23" s="1"/>
  <c r="AD514" i="23"/>
  <c r="AF514" i="23" s="1"/>
  <c r="AI514" i="23" s="1"/>
  <c r="W514" i="23"/>
  <c r="S514" i="23"/>
  <c r="AR513" i="23"/>
  <c r="AU513" i="23" s="1"/>
  <c r="AZ513" i="23" s="1"/>
  <c r="AD513" i="23"/>
  <c r="AF513" i="23" s="1"/>
  <c r="AI513" i="23" s="1"/>
  <c r="W513" i="23"/>
  <c r="S513" i="23"/>
  <c r="AR512" i="23"/>
  <c r="AU512" i="23" s="1"/>
  <c r="AZ512" i="23" s="1"/>
  <c r="AD512" i="23"/>
  <c r="AF512" i="23" s="1"/>
  <c r="AI512" i="23" s="1"/>
  <c r="W512" i="23"/>
  <c r="S512" i="23"/>
  <c r="AR511" i="23"/>
  <c r="AU511" i="23" s="1"/>
  <c r="AZ511" i="23" s="1"/>
  <c r="AD511" i="23"/>
  <c r="AF511" i="23" s="1"/>
  <c r="AI511" i="23" s="1"/>
  <c r="W511" i="23"/>
  <c r="S511" i="23"/>
  <c r="AR510" i="23"/>
  <c r="AU510" i="23" s="1"/>
  <c r="AZ510" i="23" s="1"/>
  <c r="AD510" i="23"/>
  <c r="AF510" i="23" s="1"/>
  <c r="AI510" i="23" s="1"/>
  <c r="W510" i="23"/>
  <c r="S510" i="23"/>
  <c r="AR509" i="23"/>
  <c r="AU509" i="23" s="1"/>
  <c r="AZ509" i="23" s="1"/>
  <c r="AD509" i="23"/>
  <c r="AF509" i="23" s="1"/>
  <c r="AI509" i="23" s="1"/>
  <c r="W509" i="23"/>
  <c r="S509" i="23"/>
  <c r="AR508" i="23"/>
  <c r="AU508" i="23" s="1"/>
  <c r="AZ508" i="23" s="1"/>
  <c r="AD508" i="23"/>
  <c r="AF508" i="23" s="1"/>
  <c r="AI508" i="23" s="1"/>
  <c r="W508" i="23"/>
  <c r="S508" i="23"/>
  <c r="AR507" i="23"/>
  <c r="AU507" i="23" s="1"/>
  <c r="AZ507" i="23" s="1"/>
  <c r="AD507" i="23"/>
  <c r="AF507" i="23" s="1"/>
  <c r="AI507" i="23" s="1"/>
  <c r="W507" i="23"/>
  <c r="S507" i="23"/>
  <c r="AR506" i="23"/>
  <c r="AU506" i="23" s="1"/>
  <c r="AZ506" i="23" s="1"/>
  <c r="AD506" i="23"/>
  <c r="AF506" i="23" s="1"/>
  <c r="AI506" i="23" s="1"/>
  <c r="W506" i="23"/>
  <c r="S506" i="23"/>
  <c r="AR505" i="23"/>
  <c r="AU505" i="23" s="1"/>
  <c r="AZ505" i="23" s="1"/>
  <c r="AD505" i="23"/>
  <c r="AF505" i="23" s="1"/>
  <c r="AI505" i="23" s="1"/>
  <c r="W505" i="23"/>
  <c r="S505" i="23"/>
  <c r="AR504" i="23"/>
  <c r="AU504" i="23" s="1"/>
  <c r="AZ504" i="23" s="1"/>
  <c r="AD504" i="23"/>
  <c r="AF504" i="23" s="1"/>
  <c r="AI504" i="23" s="1"/>
  <c r="W504" i="23"/>
  <c r="S504" i="23"/>
  <c r="AR503" i="23"/>
  <c r="AU503" i="23" s="1"/>
  <c r="AZ503" i="23" s="1"/>
  <c r="AD503" i="23"/>
  <c r="AF503" i="23" s="1"/>
  <c r="AI503" i="23" s="1"/>
  <c r="W503" i="23"/>
  <c r="S503" i="23"/>
  <c r="AR502" i="23"/>
  <c r="AU502" i="23" s="1"/>
  <c r="AZ502" i="23" s="1"/>
  <c r="AD502" i="23"/>
  <c r="AF502" i="23" s="1"/>
  <c r="AI502" i="23" s="1"/>
  <c r="W502" i="23"/>
  <c r="S502" i="23"/>
  <c r="AR501" i="23"/>
  <c r="AU501" i="23" s="1"/>
  <c r="AZ501" i="23" s="1"/>
  <c r="AD501" i="23"/>
  <c r="AF501" i="23" s="1"/>
  <c r="AI501" i="23" s="1"/>
  <c r="W501" i="23"/>
  <c r="S501" i="23"/>
  <c r="AR500" i="23"/>
  <c r="AU500" i="23" s="1"/>
  <c r="AZ500" i="23" s="1"/>
  <c r="AD500" i="23"/>
  <c r="AF500" i="23" s="1"/>
  <c r="AI500" i="23" s="1"/>
  <c r="W500" i="23"/>
  <c r="S500" i="23"/>
  <c r="AR499" i="23"/>
  <c r="AU499" i="23" s="1"/>
  <c r="AZ499" i="23" s="1"/>
  <c r="AD499" i="23"/>
  <c r="AF499" i="23" s="1"/>
  <c r="AI499" i="23" s="1"/>
  <c r="W499" i="23"/>
  <c r="S499" i="23"/>
  <c r="AR498" i="23"/>
  <c r="AU498" i="23" s="1"/>
  <c r="AZ498" i="23" s="1"/>
  <c r="AD498" i="23"/>
  <c r="AF498" i="23" s="1"/>
  <c r="AI498" i="23" s="1"/>
  <c r="W498" i="23"/>
  <c r="S498" i="23"/>
  <c r="AR497" i="23"/>
  <c r="AU497" i="23" s="1"/>
  <c r="AZ497" i="23" s="1"/>
  <c r="AD497" i="23"/>
  <c r="AF497" i="23" s="1"/>
  <c r="AI497" i="23" s="1"/>
  <c r="W497" i="23"/>
  <c r="S497" i="23"/>
  <c r="AR496" i="23"/>
  <c r="AU496" i="23" s="1"/>
  <c r="AZ496" i="23" s="1"/>
  <c r="AD496" i="23"/>
  <c r="AF496" i="23" s="1"/>
  <c r="AI496" i="23" s="1"/>
  <c r="W496" i="23"/>
  <c r="S496" i="23"/>
  <c r="AR495" i="23"/>
  <c r="AU495" i="23" s="1"/>
  <c r="AZ495" i="23" s="1"/>
  <c r="AD495" i="23"/>
  <c r="AF495" i="23" s="1"/>
  <c r="AI495" i="23" s="1"/>
  <c r="W495" i="23"/>
  <c r="S495" i="23"/>
  <c r="AR494" i="23"/>
  <c r="AU494" i="23" s="1"/>
  <c r="AZ494" i="23" s="1"/>
  <c r="AD494" i="23"/>
  <c r="AF494" i="23" s="1"/>
  <c r="AI494" i="23" s="1"/>
  <c r="W494" i="23"/>
  <c r="S494" i="23"/>
  <c r="AR493" i="23"/>
  <c r="AU493" i="23" s="1"/>
  <c r="AZ493" i="23" s="1"/>
  <c r="AD493" i="23"/>
  <c r="AF493" i="23" s="1"/>
  <c r="AI493" i="23" s="1"/>
  <c r="W493" i="23"/>
  <c r="S493" i="23"/>
  <c r="AR492" i="23"/>
  <c r="AU492" i="23" s="1"/>
  <c r="AZ492" i="23" s="1"/>
  <c r="AD492" i="23"/>
  <c r="AF492" i="23" s="1"/>
  <c r="AI492" i="23" s="1"/>
  <c r="W492" i="23"/>
  <c r="S492" i="23"/>
  <c r="AR491" i="23"/>
  <c r="AU491" i="23" s="1"/>
  <c r="AZ491" i="23" s="1"/>
  <c r="AD491" i="23"/>
  <c r="AF491" i="23" s="1"/>
  <c r="AI491" i="23" s="1"/>
  <c r="W491" i="23"/>
  <c r="S491" i="23"/>
  <c r="AR490" i="23"/>
  <c r="AU490" i="23" s="1"/>
  <c r="AZ490" i="23" s="1"/>
  <c r="AD490" i="23"/>
  <c r="AF490" i="23" s="1"/>
  <c r="AI490" i="23" s="1"/>
  <c r="W490" i="23"/>
  <c r="S490" i="23"/>
  <c r="AF489" i="23"/>
  <c r="BA489" i="23" s="1"/>
  <c r="W489" i="23"/>
  <c r="S489" i="23"/>
  <c r="AF488" i="23"/>
  <c r="BA488" i="23" s="1"/>
  <c r="W488" i="23"/>
  <c r="S488" i="23"/>
  <c r="AR487" i="23"/>
  <c r="AU487" i="23" s="1"/>
  <c r="AZ487" i="23" s="1"/>
  <c r="AD487" i="23"/>
  <c r="AF487" i="23" s="1"/>
  <c r="AI487" i="23" s="1"/>
  <c r="W487" i="23"/>
  <c r="S487" i="23"/>
  <c r="AR486" i="23"/>
  <c r="AU486" i="23" s="1"/>
  <c r="AZ486" i="23" s="1"/>
  <c r="AD486" i="23"/>
  <c r="AF486" i="23" s="1"/>
  <c r="AI486" i="23" s="1"/>
  <c r="W486" i="23"/>
  <c r="S486" i="23"/>
  <c r="AR485" i="23"/>
  <c r="AU485" i="23" s="1"/>
  <c r="AZ485" i="23" s="1"/>
  <c r="AD485" i="23"/>
  <c r="AF485" i="23" s="1"/>
  <c r="AI485" i="23" s="1"/>
  <c r="W485" i="23"/>
  <c r="S485" i="23"/>
  <c r="AR484" i="23"/>
  <c r="AU484" i="23" s="1"/>
  <c r="AZ484" i="23" s="1"/>
  <c r="AD484" i="23"/>
  <c r="AF484" i="23" s="1"/>
  <c r="AI484" i="23" s="1"/>
  <c r="W484" i="23"/>
  <c r="S484" i="23"/>
  <c r="AR483" i="23"/>
  <c r="AU483" i="23" s="1"/>
  <c r="AZ483" i="23" s="1"/>
  <c r="AD483" i="23"/>
  <c r="AF483" i="23" s="1"/>
  <c r="AI483" i="23" s="1"/>
  <c r="W483" i="23"/>
  <c r="S483" i="23"/>
  <c r="AR482" i="23"/>
  <c r="AU482" i="23" s="1"/>
  <c r="AZ482" i="23" s="1"/>
  <c r="AD482" i="23"/>
  <c r="AF482" i="23" s="1"/>
  <c r="AI482" i="23" s="1"/>
  <c r="W482" i="23"/>
  <c r="S482" i="23"/>
  <c r="AR481" i="23"/>
  <c r="AU481" i="23" s="1"/>
  <c r="AZ481" i="23" s="1"/>
  <c r="AD481" i="23"/>
  <c r="AF481" i="23" s="1"/>
  <c r="AI481" i="23" s="1"/>
  <c r="W481" i="23"/>
  <c r="S481" i="23"/>
  <c r="AR480" i="23"/>
  <c r="AU480" i="23" s="1"/>
  <c r="AZ480" i="23" s="1"/>
  <c r="AD480" i="23"/>
  <c r="AF480" i="23" s="1"/>
  <c r="AI480" i="23" s="1"/>
  <c r="W480" i="23"/>
  <c r="S480" i="23"/>
  <c r="AR479" i="23"/>
  <c r="AU479" i="23" s="1"/>
  <c r="AZ479" i="23" s="1"/>
  <c r="AD479" i="23"/>
  <c r="AF479" i="23" s="1"/>
  <c r="AI479" i="23" s="1"/>
  <c r="W479" i="23"/>
  <c r="S479" i="23"/>
  <c r="AR478" i="23"/>
  <c r="AU478" i="23" s="1"/>
  <c r="AZ478" i="23" s="1"/>
  <c r="AD478" i="23"/>
  <c r="AF478" i="23" s="1"/>
  <c r="AI478" i="23" s="1"/>
  <c r="W478" i="23"/>
  <c r="S478" i="23"/>
  <c r="AR477" i="23"/>
  <c r="AU477" i="23" s="1"/>
  <c r="AZ477" i="23" s="1"/>
  <c r="AD477" i="23"/>
  <c r="AF477" i="23" s="1"/>
  <c r="AI477" i="23" s="1"/>
  <c r="W477" i="23"/>
  <c r="S477" i="23"/>
  <c r="AR476" i="23"/>
  <c r="AU476" i="23" s="1"/>
  <c r="AZ476" i="23" s="1"/>
  <c r="AD476" i="23"/>
  <c r="AF476" i="23" s="1"/>
  <c r="AI476" i="23" s="1"/>
  <c r="W476" i="23"/>
  <c r="S476" i="23"/>
  <c r="AR475" i="23"/>
  <c r="AU475" i="23" s="1"/>
  <c r="AZ475" i="23" s="1"/>
  <c r="AD475" i="23"/>
  <c r="AF475" i="23" s="1"/>
  <c r="AI475" i="23" s="1"/>
  <c r="W475" i="23"/>
  <c r="S475" i="23"/>
  <c r="AR474" i="23"/>
  <c r="AU474" i="23" s="1"/>
  <c r="AZ474" i="23" s="1"/>
  <c r="AD474" i="23"/>
  <c r="AF474" i="23" s="1"/>
  <c r="AI474" i="23" s="1"/>
  <c r="W474" i="23"/>
  <c r="S474" i="23"/>
  <c r="AR473" i="23"/>
  <c r="AU473" i="23" s="1"/>
  <c r="AZ473" i="23" s="1"/>
  <c r="AD473" i="23"/>
  <c r="AF473" i="23" s="1"/>
  <c r="AI473" i="23" s="1"/>
  <c r="W473" i="23"/>
  <c r="S473" i="23"/>
  <c r="AR472" i="23"/>
  <c r="AU472" i="23" s="1"/>
  <c r="AZ472" i="23" s="1"/>
  <c r="AD472" i="23"/>
  <c r="AF472" i="23" s="1"/>
  <c r="AI472" i="23" s="1"/>
  <c r="W472" i="23"/>
  <c r="S472" i="23"/>
  <c r="AR471" i="23"/>
  <c r="AU471" i="23" s="1"/>
  <c r="AZ471" i="23" s="1"/>
  <c r="AD471" i="23"/>
  <c r="AF471" i="23" s="1"/>
  <c r="AI471" i="23" s="1"/>
  <c r="W471" i="23"/>
  <c r="S471" i="23"/>
  <c r="AR470" i="23"/>
  <c r="AU470" i="23" s="1"/>
  <c r="AZ470" i="23" s="1"/>
  <c r="AD470" i="23"/>
  <c r="AF470" i="23" s="1"/>
  <c r="AI470" i="23" s="1"/>
  <c r="W470" i="23"/>
  <c r="S470" i="23"/>
  <c r="AR469" i="23"/>
  <c r="AU469" i="23" s="1"/>
  <c r="AZ469" i="23" s="1"/>
  <c r="AD469" i="23"/>
  <c r="AF469" i="23" s="1"/>
  <c r="AI469" i="23" s="1"/>
  <c r="W469" i="23"/>
  <c r="S469" i="23"/>
  <c r="AR468" i="23"/>
  <c r="AU468" i="23" s="1"/>
  <c r="AZ468" i="23" s="1"/>
  <c r="AD468" i="23"/>
  <c r="AF468" i="23" s="1"/>
  <c r="AI468" i="23" s="1"/>
  <c r="W468" i="23"/>
  <c r="S468" i="23"/>
  <c r="AR467" i="23"/>
  <c r="AU467" i="23" s="1"/>
  <c r="AZ467" i="23" s="1"/>
  <c r="AD467" i="23"/>
  <c r="AF467" i="23" s="1"/>
  <c r="AI467" i="23" s="1"/>
  <c r="W467" i="23"/>
  <c r="S467" i="23"/>
  <c r="AR466" i="23"/>
  <c r="AU466" i="23" s="1"/>
  <c r="AZ466" i="23" s="1"/>
  <c r="AD466" i="23"/>
  <c r="AF466" i="23" s="1"/>
  <c r="AI466" i="23" s="1"/>
  <c r="W466" i="23"/>
  <c r="S466" i="23"/>
  <c r="AR465" i="23"/>
  <c r="AU465" i="23" s="1"/>
  <c r="AZ465" i="23" s="1"/>
  <c r="AD465" i="23"/>
  <c r="AF465" i="23" s="1"/>
  <c r="AI465" i="23" s="1"/>
  <c r="W465" i="23"/>
  <c r="S465" i="23"/>
  <c r="AR464" i="23"/>
  <c r="AU464" i="23" s="1"/>
  <c r="AZ464" i="23" s="1"/>
  <c r="AD464" i="23"/>
  <c r="AF464" i="23" s="1"/>
  <c r="AI464" i="23" s="1"/>
  <c r="W464" i="23"/>
  <c r="S464" i="23"/>
  <c r="AR463" i="23"/>
  <c r="AU463" i="23" s="1"/>
  <c r="AZ463" i="23" s="1"/>
  <c r="AD463" i="23"/>
  <c r="AF463" i="23" s="1"/>
  <c r="AI463" i="23" s="1"/>
  <c r="W463" i="23"/>
  <c r="S463" i="23"/>
  <c r="AR462" i="23"/>
  <c r="AU462" i="23" s="1"/>
  <c r="AZ462" i="23" s="1"/>
  <c r="AD462" i="23"/>
  <c r="AF462" i="23" s="1"/>
  <c r="AI462" i="23" s="1"/>
  <c r="W462" i="23"/>
  <c r="S462" i="23"/>
  <c r="AR461" i="23"/>
  <c r="AU461" i="23" s="1"/>
  <c r="AZ461" i="23" s="1"/>
  <c r="AD461" i="23"/>
  <c r="AF461" i="23" s="1"/>
  <c r="AI461" i="23" s="1"/>
  <c r="W461" i="23"/>
  <c r="S461" i="23"/>
  <c r="AR460" i="23"/>
  <c r="AU460" i="23" s="1"/>
  <c r="AZ460" i="23" s="1"/>
  <c r="AD460" i="23"/>
  <c r="AF460" i="23" s="1"/>
  <c r="AI460" i="23" s="1"/>
  <c r="W460" i="23"/>
  <c r="S460" i="23"/>
  <c r="AR459" i="23"/>
  <c r="AU459" i="23" s="1"/>
  <c r="AZ459" i="23" s="1"/>
  <c r="AD459" i="23"/>
  <c r="AF459" i="23" s="1"/>
  <c r="AI459" i="23" s="1"/>
  <c r="W459" i="23"/>
  <c r="S459" i="23"/>
  <c r="AR458" i="23"/>
  <c r="AU458" i="23" s="1"/>
  <c r="AZ458" i="23" s="1"/>
  <c r="AD458" i="23"/>
  <c r="AF458" i="23" s="1"/>
  <c r="AI458" i="23" s="1"/>
  <c r="W458" i="23"/>
  <c r="S458" i="23"/>
  <c r="AR457" i="23"/>
  <c r="AU457" i="23" s="1"/>
  <c r="AZ457" i="23" s="1"/>
  <c r="AD457" i="23"/>
  <c r="AF457" i="23" s="1"/>
  <c r="AI457" i="23" s="1"/>
  <c r="W457" i="23"/>
  <c r="S457" i="23"/>
  <c r="AR456" i="23"/>
  <c r="AU456" i="23" s="1"/>
  <c r="AZ456" i="23" s="1"/>
  <c r="AD456" i="23"/>
  <c r="AF456" i="23" s="1"/>
  <c r="AI456" i="23" s="1"/>
  <c r="W456" i="23"/>
  <c r="S456" i="23"/>
  <c r="AR455" i="23"/>
  <c r="AU455" i="23" s="1"/>
  <c r="AZ455" i="23" s="1"/>
  <c r="AD455" i="23"/>
  <c r="AF455" i="23" s="1"/>
  <c r="AI455" i="23" s="1"/>
  <c r="W455" i="23"/>
  <c r="S455" i="23"/>
  <c r="AR454" i="23"/>
  <c r="AU454" i="23" s="1"/>
  <c r="AZ454" i="23" s="1"/>
  <c r="AD454" i="23"/>
  <c r="AF454" i="23" s="1"/>
  <c r="AI454" i="23" s="1"/>
  <c r="W454" i="23"/>
  <c r="S454" i="23"/>
  <c r="AR453" i="23"/>
  <c r="AU453" i="23" s="1"/>
  <c r="AZ453" i="23" s="1"/>
  <c r="AD453" i="23"/>
  <c r="AF453" i="23" s="1"/>
  <c r="AI453" i="23" s="1"/>
  <c r="W453" i="23"/>
  <c r="S453" i="23"/>
  <c r="AR452" i="23"/>
  <c r="AU452" i="23" s="1"/>
  <c r="AZ452" i="23" s="1"/>
  <c r="AD452" i="23"/>
  <c r="AF452" i="23" s="1"/>
  <c r="AI452" i="23" s="1"/>
  <c r="W452" i="23"/>
  <c r="S452" i="23"/>
  <c r="AR451" i="23"/>
  <c r="AU451" i="23" s="1"/>
  <c r="AZ451" i="23" s="1"/>
  <c r="AD451" i="23"/>
  <c r="AF451" i="23" s="1"/>
  <c r="AI451" i="23" s="1"/>
  <c r="W451" i="23"/>
  <c r="S451" i="23"/>
  <c r="AR450" i="23"/>
  <c r="AU450" i="23" s="1"/>
  <c r="AZ450" i="23" s="1"/>
  <c r="AD450" i="23"/>
  <c r="AF450" i="23" s="1"/>
  <c r="AI450" i="23" s="1"/>
  <c r="W450" i="23"/>
  <c r="S450" i="23"/>
  <c r="AR449" i="23"/>
  <c r="AU449" i="23" s="1"/>
  <c r="AZ449" i="23" s="1"/>
  <c r="AD449" i="23"/>
  <c r="AF449" i="23" s="1"/>
  <c r="AI449" i="23" s="1"/>
  <c r="W449" i="23"/>
  <c r="S449" i="23"/>
  <c r="AR448" i="23"/>
  <c r="AU448" i="23" s="1"/>
  <c r="AZ448" i="23" s="1"/>
  <c r="AD448" i="23"/>
  <c r="AF448" i="23" s="1"/>
  <c r="AI448" i="23" s="1"/>
  <c r="W448" i="23"/>
  <c r="S448" i="23"/>
  <c r="AR447" i="23"/>
  <c r="AU447" i="23" s="1"/>
  <c r="AZ447" i="23" s="1"/>
  <c r="AD447" i="23"/>
  <c r="AF447" i="23" s="1"/>
  <c r="AI447" i="23" s="1"/>
  <c r="W447" i="23"/>
  <c r="S447" i="23"/>
  <c r="AR446" i="23"/>
  <c r="AU446" i="23" s="1"/>
  <c r="AZ446" i="23" s="1"/>
  <c r="AD446" i="23"/>
  <c r="AF446" i="23" s="1"/>
  <c r="AI446" i="23" s="1"/>
  <c r="W446" i="23"/>
  <c r="S446" i="23"/>
  <c r="AR445" i="23"/>
  <c r="AU445" i="23" s="1"/>
  <c r="AZ445" i="23" s="1"/>
  <c r="AD445" i="23"/>
  <c r="AF445" i="23" s="1"/>
  <c r="AI445" i="23" s="1"/>
  <c r="W445" i="23"/>
  <c r="S445" i="23"/>
  <c r="AR444" i="23"/>
  <c r="AU444" i="23" s="1"/>
  <c r="AZ444" i="23" s="1"/>
  <c r="AD444" i="23"/>
  <c r="AF444" i="23" s="1"/>
  <c r="AI444" i="23" s="1"/>
  <c r="W444" i="23"/>
  <c r="S444" i="23"/>
  <c r="AR443" i="23"/>
  <c r="AU443" i="23" s="1"/>
  <c r="AZ443" i="23" s="1"/>
  <c r="AD443" i="23"/>
  <c r="AF443" i="23" s="1"/>
  <c r="AI443" i="23" s="1"/>
  <c r="W443" i="23"/>
  <c r="S443" i="23"/>
  <c r="AR442" i="23"/>
  <c r="AU442" i="23" s="1"/>
  <c r="AZ442" i="23" s="1"/>
  <c r="AD442" i="23"/>
  <c r="AF442" i="23" s="1"/>
  <c r="AI442" i="23" s="1"/>
  <c r="W442" i="23"/>
  <c r="S442" i="23"/>
  <c r="AR441" i="23"/>
  <c r="AU441" i="23" s="1"/>
  <c r="AZ441" i="23" s="1"/>
  <c r="AD441" i="23"/>
  <c r="AF441" i="23" s="1"/>
  <c r="AI441" i="23" s="1"/>
  <c r="W441" i="23"/>
  <c r="S441" i="23"/>
  <c r="AR440" i="23"/>
  <c r="AU440" i="23" s="1"/>
  <c r="AZ440" i="23" s="1"/>
  <c r="AD440" i="23"/>
  <c r="AF440" i="23" s="1"/>
  <c r="AI440" i="23" s="1"/>
  <c r="W440" i="23"/>
  <c r="S440" i="23"/>
  <c r="AR439" i="23"/>
  <c r="AU439" i="23" s="1"/>
  <c r="AZ439" i="23" s="1"/>
  <c r="AD439" i="23"/>
  <c r="AF439" i="23" s="1"/>
  <c r="AI439" i="23" s="1"/>
  <c r="W439" i="23"/>
  <c r="S439" i="23"/>
  <c r="AR438" i="23"/>
  <c r="AU438" i="23" s="1"/>
  <c r="AZ438" i="23" s="1"/>
  <c r="AD438" i="23"/>
  <c r="AF438" i="23" s="1"/>
  <c r="AI438" i="23" s="1"/>
  <c r="W438" i="23"/>
  <c r="S438" i="23"/>
  <c r="AR437" i="23"/>
  <c r="AU437" i="23" s="1"/>
  <c r="AZ437" i="23" s="1"/>
  <c r="AD437" i="23"/>
  <c r="AF437" i="23" s="1"/>
  <c r="AI437" i="23" s="1"/>
  <c r="W437" i="23"/>
  <c r="S437" i="23"/>
  <c r="AR436" i="23"/>
  <c r="AU436" i="23" s="1"/>
  <c r="AZ436" i="23" s="1"/>
  <c r="AD436" i="23"/>
  <c r="AF436" i="23" s="1"/>
  <c r="AI436" i="23" s="1"/>
  <c r="W436" i="23"/>
  <c r="S436" i="23"/>
  <c r="AR435" i="23"/>
  <c r="AU435" i="23" s="1"/>
  <c r="AZ435" i="23" s="1"/>
  <c r="AD435" i="23"/>
  <c r="AF435" i="23" s="1"/>
  <c r="AI435" i="23" s="1"/>
  <c r="W435" i="23"/>
  <c r="S435" i="23"/>
  <c r="AR434" i="23"/>
  <c r="AU434" i="23" s="1"/>
  <c r="AZ434" i="23" s="1"/>
  <c r="AD434" i="23"/>
  <c r="AF434" i="23" s="1"/>
  <c r="AI434" i="23" s="1"/>
  <c r="W434" i="23"/>
  <c r="S434" i="23"/>
  <c r="AR433" i="23"/>
  <c r="AU433" i="23" s="1"/>
  <c r="AZ433" i="23" s="1"/>
  <c r="AD433" i="23"/>
  <c r="AF433" i="23" s="1"/>
  <c r="AI433" i="23" s="1"/>
  <c r="W433" i="23"/>
  <c r="S433" i="23"/>
  <c r="AR432" i="23"/>
  <c r="AU432" i="23" s="1"/>
  <c r="AZ432" i="23" s="1"/>
  <c r="AD432" i="23"/>
  <c r="AF432" i="23" s="1"/>
  <c r="AI432" i="23" s="1"/>
  <c r="W432" i="23"/>
  <c r="S432" i="23"/>
  <c r="AR431" i="23"/>
  <c r="AU431" i="23" s="1"/>
  <c r="AZ431" i="23" s="1"/>
  <c r="AD431" i="23"/>
  <c r="AF431" i="23" s="1"/>
  <c r="AI431" i="23" s="1"/>
  <c r="W431" i="23"/>
  <c r="S431" i="23"/>
  <c r="AR430" i="23"/>
  <c r="AU430" i="23" s="1"/>
  <c r="AZ430" i="23" s="1"/>
  <c r="AD430" i="23"/>
  <c r="AF430" i="23" s="1"/>
  <c r="AI430" i="23" s="1"/>
  <c r="W430" i="23"/>
  <c r="S430" i="23"/>
  <c r="AR429" i="23"/>
  <c r="AU429" i="23" s="1"/>
  <c r="AZ429" i="23" s="1"/>
  <c r="AD429" i="23"/>
  <c r="AF429" i="23" s="1"/>
  <c r="AI429" i="23" s="1"/>
  <c r="W429" i="23"/>
  <c r="S429" i="23"/>
  <c r="AR428" i="23"/>
  <c r="AU428" i="23" s="1"/>
  <c r="AZ428" i="23" s="1"/>
  <c r="AD428" i="23"/>
  <c r="AF428" i="23" s="1"/>
  <c r="AI428" i="23" s="1"/>
  <c r="W428" i="23"/>
  <c r="S428" i="23"/>
  <c r="AR427" i="23"/>
  <c r="AU427" i="23" s="1"/>
  <c r="AZ427" i="23" s="1"/>
  <c r="AD427" i="23"/>
  <c r="AF427" i="23" s="1"/>
  <c r="AI427" i="23" s="1"/>
  <c r="W427" i="23"/>
  <c r="S427" i="23"/>
  <c r="AR426" i="23"/>
  <c r="AU426" i="23" s="1"/>
  <c r="AZ426" i="23" s="1"/>
  <c r="AD426" i="23"/>
  <c r="AF426" i="23" s="1"/>
  <c r="AI426" i="23" s="1"/>
  <c r="W426" i="23"/>
  <c r="S426" i="23"/>
  <c r="AR425" i="23"/>
  <c r="AU425" i="23" s="1"/>
  <c r="AZ425" i="23" s="1"/>
  <c r="AD425" i="23"/>
  <c r="AF425" i="23" s="1"/>
  <c r="AI425" i="23" s="1"/>
  <c r="W425" i="23"/>
  <c r="S425" i="23"/>
  <c r="AR424" i="23"/>
  <c r="AU424" i="23" s="1"/>
  <c r="AZ424" i="23" s="1"/>
  <c r="AD424" i="23"/>
  <c r="AF424" i="23" s="1"/>
  <c r="AI424" i="23" s="1"/>
  <c r="W424" i="23"/>
  <c r="S424" i="23"/>
  <c r="AR423" i="23"/>
  <c r="AU423" i="23" s="1"/>
  <c r="AZ423" i="23" s="1"/>
  <c r="AD423" i="23"/>
  <c r="AF423" i="23" s="1"/>
  <c r="AI423" i="23" s="1"/>
  <c r="W423" i="23"/>
  <c r="S423" i="23"/>
  <c r="AR422" i="23"/>
  <c r="AU422" i="23" s="1"/>
  <c r="AZ422" i="23" s="1"/>
  <c r="AD422" i="23"/>
  <c r="AF422" i="23" s="1"/>
  <c r="AI422" i="23" s="1"/>
  <c r="W422" i="23"/>
  <c r="S422" i="23"/>
  <c r="AR421" i="23"/>
  <c r="AU421" i="23" s="1"/>
  <c r="AZ421" i="23" s="1"/>
  <c r="AD421" i="23"/>
  <c r="AF421" i="23" s="1"/>
  <c r="AI421" i="23" s="1"/>
  <c r="W421" i="23"/>
  <c r="S421" i="23"/>
  <c r="AR420" i="23"/>
  <c r="AU420" i="23" s="1"/>
  <c r="AZ420" i="23" s="1"/>
  <c r="AD420" i="23"/>
  <c r="AF420" i="23" s="1"/>
  <c r="AI420" i="23" s="1"/>
  <c r="W420" i="23"/>
  <c r="S420" i="23"/>
  <c r="AR419" i="23"/>
  <c r="AU419" i="23" s="1"/>
  <c r="AZ419" i="23" s="1"/>
  <c r="AD419" i="23"/>
  <c r="AF419" i="23" s="1"/>
  <c r="AI419" i="23" s="1"/>
  <c r="W419" i="23"/>
  <c r="S419" i="23"/>
  <c r="AR418" i="23"/>
  <c r="AU418" i="23" s="1"/>
  <c r="AZ418" i="23" s="1"/>
  <c r="AD418" i="23"/>
  <c r="AF418" i="23" s="1"/>
  <c r="AI418" i="23" s="1"/>
  <c r="W418" i="23"/>
  <c r="S418" i="23"/>
  <c r="AR417" i="23"/>
  <c r="AU417" i="23" s="1"/>
  <c r="AZ417" i="23" s="1"/>
  <c r="AD417" i="23"/>
  <c r="AF417" i="23" s="1"/>
  <c r="AI417" i="23" s="1"/>
  <c r="W417" i="23"/>
  <c r="S417" i="23"/>
  <c r="AR416" i="23"/>
  <c r="AU416" i="23" s="1"/>
  <c r="AZ416" i="23" s="1"/>
  <c r="AD416" i="23"/>
  <c r="AF416" i="23" s="1"/>
  <c r="AI416" i="23" s="1"/>
  <c r="W416" i="23"/>
  <c r="S416" i="23"/>
  <c r="AR415" i="23"/>
  <c r="AU415" i="23" s="1"/>
  <c r="AZ415" i="23" s="1"/>
  <c r="AD415" i="23"/>
  <c r="AF415" i="23" s="1"/>
  <c r="AI415" i="23" s="1"/>
  <c r="W415" i="23"/>
  <c r="S415" i="23"/>
  <c r="AR414" i="23"/>
  <c r="AU414" i="23" s="1"/>
  <c r="AZ414" i="23" s="1"/>
  <c r="AD414" i="23"/>
  <c r="AF414" i="23" s="1"/>
  <c r="AI414" i="23" s="1"/>
  <c r="W414" i="23"/>
  <c r="S414" i="23"/>
  <c r="AR413" i="23"/>
  <c r="AU413" i="23" s="1"/>
  <c r="AZ413" i="23" s="1"/>
  <c r="AD413" i="23"/>
  <c r="AF413" i="23" s="1"/>
  <c r="AI413" i="23" s="1"/>
  <c r="W413" i="23"/>
  <c r="S413" i="23"/>
  <c r="AR412" i="23"/>
  <c r="AU412" i="23" s="1"/>
  <c r="AZ412" i="23" s="1"/>
  <c r="AD412" i="23"/>
  <c r="AF412" i="23" s="1"/>
  <c r="AI412" i="23" s="1"/>
  <c r="W412" i="23"/>
  <c r="S412" i="23"/>
  <c r="AR411" i="23"/>
  <c r="AU411" i="23" s="1"/>
  <c r="AZ411" i="23" s="1"/>
  <c r="AD411" i="23"/>
  <c r="AF411" i="23" s="1"/>
  <c r="AI411" i="23" s="1"/>
  <c r="W411" i="23"/>
  <c r="S411" i="23"/>
  <c r="AR410" i="23"/>
  <c r="AU410" i="23" s="1"/>
  <c r="AZ410" i="23" s="1"/>
  <c r="AD410" i="23"/>
  <c r="AF410" i="23" s="1"/>
  <c r="AI410" i="23" s="1"/>
  <c r="W410" i="23"/>
  <c r="S410" i="23"/>
  <c r="AR409" i="23"/>
  <c r="AU409" i="23" s="1"/>
  <c r="AZ409" i="23" s="1"/>
  <c r="AD409" i="23"/>
  <c r="AF409" i="23" s="1"/>
  <c r="AI409" i="23" s="1"/>
  <c r="W409" i="23"/>
  <c r="S409" i="23"/>
  <c r="AR408" i="23"/>
  <c r="AU408" i="23" s="1"/>
  <c r="AZ408" i="23" s="1"/>
  <c r="AD408" i="23"/>
  <c r="AF408" i="23" s="1"/>
  <c r="AI408" i="23" s="1"/>
  <c r="W408" i="23"/>
  <c r="S408" i="23"/>
  <c r="AR407" i="23"/>
  <c r="AU407" i="23" s="1"/>
  <c r="AZ407" i="23" s="1"/>
  <c r="AD407" i="23"/>
  <c r="AF407" i="23" s="1"/>
  <c r="AI407" i="23" s="1"/>
  <c r="W407" i="23"/>
  <c r="S407" i="23"/>
  <c r="AR406" i="23"/>
  <c r="AU406" i="23" s="1"/>
  <c r="AZ406" i="23" s="1"/>
  <c r="AD406" i="23"/>
  <c r="AF406" i="23" s="1"/>
  <c r="AI406" i="23" s="1"/>
  <c r="W406" i="23"/>
  <c r="S406" i="23"/>
  <c r="AR405" i="23"/>
  <c r="AU405" i="23" s="1"/>
  <c r="AZ405" i="23" s="1"/>
  <c r="AD405" i="23"/>
  <c r="AF405" i="23" s="1"/>
  <c r="AI405" i="23" s="1"/>
  <c r="W405" i="23"/>
  <c r="S405" i="23"/>
  <c r="AR404" i="23"/>
  <c r="AU404" i="23" s="1"/>
  <c r="AZ404" i="23" s="1"/>
  <c r="AD404" i="23"/>
  <c r="AF404" i="23" s="1"/>
  <c r="AI404" i="23" s="1"/>
  <c r="W404" i="23"/>
  <c r="S404" i="23"/>
  <c r="AR403" i="23"/>
  <c r="AU403" i="23" s="1"/>
  <c r="AZ403" i="23" s="1"/>
  <c r="AD403" i="23"/>
  <c r="AF403" i="23" s="1"/>
  <c r="AI403" i="23" s="1"/>
  <c r="W403" i="23"/>
  <c r="S403" i="23"/>
  <c r="AR402" i="23"/>
  <c r="AU402" i="23" s="1"/>
  <c r="AZ402" i="23" s="1"/>
  <c r="AD402" i="23"/>
  <c r="AF402" i="23" s="1"/>
  <c r="AI402" i="23" s="1"/>
  <c r="W402" i="23"/>
  <c r="S402" i="23"/>
  <c r="AR401" i="23"/>
  <c r="AU401" i="23" s="1"/>
  <c r="AZ401" i="23" s="1"/>
  <c r="AD401" i="23"/>
  <c r="AF401" i="23" s="1"/>
  <c r="AI401" i="23" s="1"/>
  <c r="W401" i="23"/>
  <c r="S401" i="23"/>
  <c r="AR400" i="23"/>
  <c r="AU400" i="23" s="1"/>
  <c r="AZ400" i="23" s="1"/>
  <c r="AD400" i="23"/>
  <c r="AF400" i="23" s="1"/>
  <c r="AI400" i="23" s="1"/>
  <c r="W400" i="23"/>
  <c r="S400" i="23"/>
  <c r="AR399" i="23"/>
  <c r="AU399" i="23" s="1"/>
  <c r="AZ399" i="23" s="1"/>
  <c r="AD399" i="23"/>
  <c r="AF399" i="23" s="1"/>
  <c r="AI399" i="23" s="1"/>
  <c r="W399" i="23"/>
  <c r="S399" i="23"/>
  <c r="AR398" i="23"/>
  <c r="AU398" i="23" s="1"/>
  <c r="AZ398" i="23" s="1"/>
  <c r="AD398" i="23"/>
  <c r="AF398" i="23" s="1"/>
  <c r="AI398" i="23" s="1"/>
  <c r="W398" i="23"/>
  <c r="S398" i="23"/>
  <c r="AR397" i="23"/>
  <c r="AU397" i="23" s="1"/>
  <c r="AZ397" i="23" s="1"/>
  <c r="AD397" i="23"/>
  <c r="AF397" i="23" s="1"/>
  <c r="AI397" i="23" s="1"/>
  <c r="W397" i="23"/>
  <c r="S397" i="23"/>
  <c r="AR396" i="23"/>
  <c r="AU396" i="23" s="1"/>
  <c r="AZ396" i="23" s="1"/>
  <c r="AD396" i="23"/>
  <c r="AF396" i="23" s="1"/>
  <c r="AI396" i="23" s="1"/>
  <c r="W396" i="23"/>
  <c r="S396" i="23"/>
  <c r="AR395" i="23"/>
  <c r="AU395" i="23" s="1"/>
  <c r="AZ395" i="23" s="1"/>
  <c r="AD395" i="23"/>
  <c r="AF395" i="23" s="1"/>
  <c r="AI395" i="23" s="1"/>
  <c r="W395" i="23"/>
  <c r="S395" i="23"/>
  <c r="AR394" i="23"/>
  <c r="AU394" i="23" s="1"/>
  <c r="AZ394" i="23" s="1"/>
  <c r="AD394" i="23"/>
  <c r="AF394" i="23" s="1"/>
  <c r="AI394" i="23" s="1"/>
  <c r="W394" i="23"/>
  <c r="S394" i="23"/>
  <c r="AR393" i="23"/>
  <c r="AU393" i="23" s="1"/>
  <c r="AZ393" i="23" s="1"/>
  <c r="AD393" i="23"/>
  <c r="AF393" i="23" s="1"/>
  <c r="AI393" i="23" s="1"/>
  <c r="W393" i="23"/>
  <c r="S393" i="23"/>
  <c r="AR392" i="23"/>
  <c r="AU392" i="23" s="1"/>
  <c r="AZ392" i="23" s="1"/>
  <c r="AD392" i="23"/>
  <c r="AF392" i="23" s="1"/>
  <c r="AI392" i="23" s="1"/>
  <c r="W392" i="23"/>
  <c r="S392" i="23"/>
  <c r="AR391" i="23"/>
  <c r="AU391" i="23" s="1"/>
  <c r="AZ391" i="23" s="1"/>
  <c r="AD391" i="23"/>
  <c r="AF391" i="23" s="1"/>
  <c r="AI391" i="23" s="1"/>
  <c r="W391" i="23"/>
  <c r="S391" i="23"/>
  <c r="AR390" i="23"/>
  <c r="AU390" i="23" s="1"/>
  <c r="AZ390" i="23" s="1"/>
  <c r="AD390" i="23"/>
  <c r="AF390" i="23" s="1"/>
  <c r="AI390" i="23" s="1"/>
  <c r="W390" i="23"/>
  <c r="S390" i="23"/>
  <c r="AR389" i="23"/>
  <c r="AU389" i="23" s="1"/>
  <c r="AZ389" i="23" s="1"/>
  <c r="AD389" i="23"/>
  <c r="AF389" i="23" s="1"/>
  <c r="AI389" i="23" s="1"/>
  <c r="W389" i="23"/>
  <c r="S389" i="23"/>
  <c r="AR388" i="23"/>
  <c r="AU388" i="23" s="1"/>
  <c r="AZ388" i="23" s="1"/>
  <c r="AD388" i="23"/>
  <c r="AF388" i="23" s="1"/>
  <c r="AI388" i="23" s="1"/>
  <c r="W388" i="23"/>
  <c r="S388" i="23"/>
  <c r="AR387" i="23"/>
  <c r="AU387" i="23" s="1"/>
  <c r="AZ387" i="23" s="1"/>
  <c r="AD387" i="23"/>
  <c r="AF387" i="23" s="1"/>
  <c r="AI387" i="23" s="1"/>
  <c r="W387" i="23"/>
  <c r="S387" i="23"/>
  <c r="AR386" i="23"/>
  <c r="AU386" i="23" s="1"/>
  <c r="AZ386" i="23" s="1"/>
  <c r="AD386" i="23"/>
  <c r="AF386" i="23" s="1"/>
  <c r="AI386" i="23" s="1"/>
  <c r="W386" i="23"/>
  <c r="S386" i="23"/>
  <c r="AR385" i="23"/>
  <c r="AU385" i="23" s="1"/>
  <c r="AZ385" i="23" s="1"/>
  <c r="AD385" i="23"/>
  <c r="AF385" i="23" s="1"/>
  <c r="AI385" i="23" s="1"/>
  <c r="W385" i="23"/>
  <c r="S385" i="23"/>
  <c r="AR384" i="23"/>
  <c r="AU384" i="23" s="1"/>
  <c r="AZ384" i="23" s="1"/>
  <c r="AD384" i="23"/>
  <c r="AF384" i="23" s="1"/>
  <c r="AI384" i="23" s="1"/>
  <c r="W384" i="23"/>
  <c r="S384" i="23"/>
  <c r="AR383" i="23"/>
  <c r="AU383" i="23" s="1"/>
  <c r="AZ383" i="23" s="1"/>
  <c r="AD383" i="23"/>
  <c r="AF383" i="23" s="1"/>
  <c r="AI383" i="23" s="1"/>
  <c r="W383" i="23"/>
  <c r="S383" i="23"/>
  <c r="AR382" i="23"/>
  <c r="AU382" i="23" s="1"/>
  <c r="AZ382" i="23" s="1"/>
  <c r="AD382" i="23"/>
  <c r="AF382" i="23" s="1"/>
  <c r="AI382" i="23" s="1"/>
  <c r="W382" i="23"/>
  <c r="S382" i="23"/>
  <c r="AR381" i="23"/>
  <c r="AU381" i="23" s="1"/>
  <c r="AZ381" i="23" s="1"/>
  <c r="AD381" i="23"/>
  <c r="AF381" i="23" s="1"/>
  <c r="AI381" i="23" s="1"/>
  <c r="W381" i="23"/>
  <c r="S381" i="23"/>
  <c r="AR380" i="23"/>
  <c r="AU380" i="23" s="1"/>
  <c r="AZ380" i="23" s="1"/>
  <c r="AD380" i="23"/>
  <c r="AF380" i="23" s="1"/>
  <c r="AI380" i="23" s="1"/>
  <c r="W380" i="23"/>
  <c r="S380" i="23"/>
  <c r="AR379" i="23"/>
  <c r="AU379" i="23" s="1"/>
  <c r="AZ379" i="23" s="1"/>
  <c r="AD379" i="23"/>
  <c r="AF379" i="23" s="1"/>
  <c r="AI379" i="23" s="1"/>
  <c r="W379" i="23"/>
  <c r="S379" i="23"/>
  <c r="AR378" i="23"/>
  <c r="AU378" i="23" s="1"/>
  <c r="AZ378" i="23" s="1"/>
  <c r="AD378" i="23"/>
  <c r="AF378" i="23" s="1"/>
  <c r="AI378" i="23" s="1"/>
  <c r="W378" i="23"/>
  <c r="S378" i="23"/>
  <c r="AR377" i="23"/>
  <c r="AU377" i="23" s="1"/>
  <c r="AZ377" i="23" s="1"/>
  <c r="AD377" i="23"/>
  <c r="AF377" i="23" s="1"/>
  <c r="AI377" i="23" s="1"/>
  <c r="W377" i="23"/>
  <c r="S377" i="23"/>
  <c r="AR376" i="23"/>
  <c r="AU376" i="23" s="1"/>
  <c r="AZ376" i="23" s="1"/>
  <c r="AD376" i="23"/>
  <c r="AF376" i="23" s="1"/>
  <c r="AI376" i="23" s="1"/>
  <c r="W376" i="23"/>
  <c r="S376" i="23"/>
  <c r="AR375" i="23"/>
  <c r="AU375" i="23" s="1"/>
  <c r="AZ375" i="23" s="1"/>
  <c r="AD375" i="23"/>
  <c r="AF375" i="23" s="1"/>
  <c r="AI375" i="23" s="1"/>
  <c r="W375" i="23"/>
  <c r="S375" i="23"/>
  <c r="AR374" i="23"/>
  <c r="AU374" i="23" s="1"/>
  <c r="AZ374" i="23" s="1"/>
  <c r="AD374" i="23"/>
  <c r="AF374" i="23" s="1"/>
  <c r="AI374" i="23" s="1"/>
  <c r="W374" i="23"/>
  <c r="S374" i="23"/>
  <c r="AR373" i="23"/>
  <c r="AU373" i="23" s="1"/>
  <c r="AZ373" i="23" s="1"/>
  <c r="AD373" i="23"/>
  <c r="AF373" i="23" s="1"/>
  <c r="AI373" i="23" s="1"/>
  <c r="W373" i="23"/>
  <c r="S373" i="23"/>
  <c r="AR372" i="23"/>
  <c r="AU372" i="23" s="1"/>
  <c r="AZ372" i="23" s="1"/>
  <c r="AD372" i="23"/>
  <c r="AF372" i="23" s="1"/>
  <c r="AI372" i="23" s="1"/>
  <c r="W372" i="23"/>
  <c r="S372" i="23"/>
  <c r="AR371" i="23"/>
  <c r="AU371" i="23" s="1"/>
  <c r="AZ371" i="23" s="1"/>
  <c r="AD371" i="23"/>
  <c r="AF371" i="23" s="1"/>
  <c r="AI371" i="23" s="1"/>
  <c r="W371" i="23"/>
  <c r="S371" i="23"/>
  <c r="AR370" i="23"/>
  <c r="AU370" i="23" s="1"/>
  <c r="AZ370" i="23" s="1"/>
  <c r="AD370" i="23"/>
  <c r="AF370" i="23" s="1"/>
  <c r="AI370" i="23" s="1"/>
  <c r="W370" i="23"/>
  <c r="S370" i="23"/>
  <c r="AR369" i="23"/>
  <c r="AU369" i="23" s="1"/>
  <c r="AZ369" i="23" s="1"/>
  <c r="AD369" i="23"/>
  <c r="AF369" i="23" s="1"/>
  <c r="AI369" i="23" s="1"/>
  <c r="W369" i="23"/>
  <c r="S369" i="23"/>
  <c r="AR368" i="23"/>
  <c r="AU368" i="23" s="1"/>
  <c r="AZ368" i="23" s="1"/>
  <c r="AD368" i="23"/>
  <c r="AF368" i="23" s="1"/>
  <c r="AI368" i="23" s="1"/>
  <c r="W368" i="23"/>
  <c r="S368" i="23"/>
  <c r="AR367" i="23"/>
  <c r="AU367" i="23" s="1"/>
  <c r="AZ367" i="23" s="1"/>
  <c r="AD367" i="23"/>
  <c r="AF367" i="23" s="1"/>
  <c r="AI367" i="23" s="1"/>
  <c r="W367" i="23"/>
  <c r="S367" i="23"/>
  <c r="AR366" i="23"/>
  <c r="AU366" i="23" s="1"/>
  <c r="AZ366" i="23" s="1"/>
  <c r="AD366" i="23"/>
  <c r="AF366" i="23" s="1"/>
  <c r="AI366" i="23" s="1"/>
  <c r="W366" i="23"/>
  <c r="S366" i="23"/>
  <c r="AR365" i="23"/>
  <c r="AU365" i="23" s="1"/>
  <c r="AZ365" i="23" s="1"/>
  <c r="AD365" i="23"/>
  <c r="AF365" i="23" s="1"/>
  <c r="AI365" i="23" s="1"/>
  <c r="W365" i="23"/>
  <c r="S365" i="23"/>
  <c r="AR364" i="23"/>
  <c r="AU364" i="23" s="1"/>
  <c r="AZ364" i="23" s="1"/>
  <c r="AD364" i="23"/>
  <c r="AF364" i="23" s="1"/>
  <c r="AI364" i="23" s="1"/>
  <c r="W364" i="23"/>
  <c r="S364" i="23"/>
  <c r="AR363" i="23"/>
  <c r="AU363" i="23" s="1"/>
  <c r="AZ363" i="23" s="1"/>
  <c r="AD363" i="23"/>
  <c r="AF363" i="23" s="1"/>
  <c r="AI363" i="23" s="1"/>
  <c r="W363" i="23"/>
  <c r="S363" i="23"/>
  <c r="AR362" i="23"/>
  <c r="AU362" i="23" s="1"/>
  <c r="AZ362" i="23" s="1"/>
  <c r="AD362" i="23"/>
  <c r="AF362" i="23" s="1"/>
  <c r="AI362" i="23" s="1"/>
  <c r="W362" i="23"/>
  <c r="S362" i="23"/>
  <c r="AR361" i="23"/>
  <c r="AU361" i="23" s="1"/>
  <c r="AZ361" i="23" s="1"/>
  <c r="AD361" i="23"/>
  <c r="AF361" i="23" s="1"/>
  <c r="AI361" i="23" s="1"/>
  <c r="W361" i="23"/>
  <c r="S361" i="23"/>
  <c r="AR360" i="23"/>
  <c r="AU360" i="23" s="1"/>
  <c r="AZ360" i="23" s="1"/>
  <c r="AD360" i="23"/>
  <c r="AF360" i="23" s="1"/>
  <c r="AI360" i="23" s="1"/>
  <c r="W360" i="23"/>
  <c r="S360" i="23"/>
  <c r="AR359" i="23"/>
  <c r="AU359" i="23" s="1"/>
  <c r="AZ359" i="23" s="1"/>
  <c r="AD359" i="23"/>
  <c r="AF359" i="23" s="1"/>
  <c r="AI359" i="23" s="1"/>
  <c r="W359" i="23"/>
  <c r="S359" i="23"/>
  <c r="AR358" i="23"/>
  <c r="AU358" i="23" s="1"/>
  <c r="AZ358" i="23" s="1"/>
  <c r="AD358" i="23"/>
  <c r="AF358" i="23" s="1"/>
  <c r="AI358" i="23" s="1"/>
  <c r="W358" i="23"/>
  <c r="S358" i="23"/>
  <c r="AR357" i="23"/>
  <c r="AU357" i="23" s="1"/>
  <c r="AZ357" i="23" s="1"/>
  <c r="AD357" i="23"/>
  <c r="AF357" i="23" s="1"/>
  <c r="AI357" i="23" s="1"/>
  <c r="W357" i="23"/>
  <c r="S357" i="23"/>
  <c r="AR356" i="23"/>
  <c r="AU356" i="23" s="1"/>
  <c r="AZ356" i="23" s="1"/>
  <c r="AD356" i="23"/>
  <c r="AF356" i="23" s="1"/>
  <c r="AI356" i="23" s="1"/>
  <c r="W356" i="23"/>
  <c r="S356" i="23"/>
  <c r="AR355" i="23"/>
  <c r="AU355" i="23" s="1"/>
  <c r="AZ355" i="23" s="1"/>
  <c r="AD355" i="23"/>
  <c r="AF355" i="23" s="1"/>
  <c r="AI355" i="23" s="1"/>
  <c r="W355" i="23"/>
  <c r="S355" i="23"/>
  <c r="AR354" i="23"/>
  <c r="AU354" i="23" s="1"/>
  <c r="AZ354" i="23" s="1"/>
  <c r="AD354" i="23"/>
  <c r="AF354" i="23" s="1"/>
  <c r="AI354" i="23" s="1"/>
  <c r="W354" i="23"/>
  <c r="S354" i="23"/>
  <c r="AR353" i="23"/>
  <c r="AU353" i="23" s="1"/>
  <c r="AZ353" i="23" s="1"/>
  <c r="AD353" i="23"/>
  <c r="AF353" i="23" s="1"/>
  <c r="AI353" i="23" s="1"/>
  <c r="W353" i="23"/>
  <c r="S353" i="23"/>
  <c r="AR352" i="23"/>
  <c r="AU352" i="23" s="1"/>
  <c r="AZ352" i="23" s="1"/>
  <c r="AD352" i="23"/>
  <c r="AF352" i="23" s="1"/>
  <c r="AI352" i="23" s="1"/>
  <c r="W352" i="23"/>
  <c r="S352" i="23"/>
  <c r="AR351" i="23"/>
  <c r="AU351" i="23" s="1"/>
  <c r="AZ351" i="23" s="1"/>
  <c r="AD351" i="23"/>
  <c r="AF351" i="23" s="1"/>
  <c r="AI351" i="23" s="1"/>
  <c r="W351" i="23"/>
  <c r="S351" i="23"/>
  <c r="AR350" i="23"/>
  <c r="AU350" i="23" s="1"/>
  <c r="AZ350" i="23" s="1"/>
  <c r="AD350" i="23"/>
  <c r="AF350" i="23" s="1"/>
  <c r="AI350" i="23" s="1"/>
  <c r="W350" i="23"/>
  <c r="S350" i="23"/>
  <c r="AR349" i="23"/>
  <c r="AU349" i="23" s="1"/>
  <c r="AZ349" i="23" s="1"/>
  <c r="AD349" i="23"/>
  <c r="AF349" i="23" s="1"/>
  <c r="AI349" i="23" s="1"/>
  <c r="W349" i="23"/>
  <c r="S349" i="23"/>
  <c r="AR348" i="23"/>
  <c r="AU348" i="23" s="1"/>
  <c r="AZ348" i="23" s="1"/>
  <c r="AD348" i="23"/>
  <c r="AF348" i="23" s="1"/>
  <c r="AI348" i="23" s="1"/>
  <c r="W348" i="23"/>
  <c r="S348" i="23"/>
  <c r="AR347" i="23"/>
  <c r="AU347" i="23" s="1"/>
  <c r="AZ347" i="23" s="1"/>
  <c r="AD347" i="23"/>
  <c r="AF347" i="23" s="1"/>
  <c r="AI347" i="23" s="1"/>
  <c r="W347" i="23"/>
  <c r="S347" i="23"/>
  <c r="AR346" i="23"/>
  <c r="AU346" i="23" s="1"/>
  <c r="AZ346" i="23" s="1"/>
  <c r="AD346" i="23"/>
  <c r="AF346" i="23" s="1"/>
  <c r="AI346" i="23" s="1"/>
  <c r="W346" i="23"/>
  <c r="S346" i="23"/>
  <c r="AR345" i="23"/>
  <c r="AU345" i="23" s="1"/>
  <c r="AZ345" i="23" s="1"/>
  <c r="AD345" i="23"/>
  <c r="AF345" i="23" s="1"/>
  <c r="AI345" i="23" s="1"/>
  <c r="W345" i="23"/>
  <c r="S345" i="23"/>
  <c r="AR344" i="23"/>
  <c r="AU344" i="23" s="1"/>
  <c r="AZ344" i="23" s="1"/>
  <c r="AD344" i="23"/>
  <c r="AF344" i="23" s="1"/>
  <c r="AI344" i="23" s="1"/>
  <c r="W344" i="23"/>
  <c r="S344" i="23"/>
  <c r="AR343" i="23"/>
  <c r="AU343" i="23" s="1"/>
  <c r="AZ343" i="23" s="1"/>
  <c r="AD343" i="23"/>
  <c r="AF343" i="23" s="1"/>
  <c r="AI343" i="23" s="1"/>
  <c r="W343" i="23"/>
  <c r="S343" i="23"/>
  <c r="AR342" i="23"/>
  <c r="AU342" i="23" s="1"/>
  <c r="AZ342" i="23" s="1"/>
  <c r="AD342" i="23"/>
  <c r="AF342" i="23" s="1"/>
  <c r="AI342" i="23" s="1"/>
  <c r="W342" i="23"/>
  <c r="S342" i="23"/>
  <c r="AR341" i="23"/>
  <c r="AU341" i="23" s="1"/>
  <c r="AZ341" i="23" s="1"/>
  <c r="AD341" i="23"/>
  <c r="AF341" i="23" s="1"/>
  <c r="AI341" i="23" s="1"/>
  <c r="W341" i="23"/>
  <c r="S341" i="23"/>
  <c r="AR340" i="23"/>
  <c r="AU340" i="23" s="1"/>
  <c r="AZ340" i="23" s="1"/>
  <c r="AD340" i="23"/>
  <c r="AF340" i="23" s="1"/>
  <c r="AI340" i="23" s="1"/>
  <c r="W340" i="23"/>
  <c r="S340" i="23"/>
  <c r="AR339" i="23"/>
  <c r="AU339" i="23" s="1"/>
  <c r="AZ339" i="23" s="1"/>
  <c r="AD339" i="23"/>
  <c r="AF339" i="23" s="1"/>
  <c r="AI339" i="23" s="1"/>
  <c r="W339" i="23"/>
  <c r="S339" i="23"/>
  <c r="AR338" i="23"/>
  <c r="AU338" i="23" s="1"/>
  <c r="AZ338" i="23" s="1"/>
  <c r="AD338" i="23"/>
  <c r="AF338" i="23" s="1"/>
  <c r="AI338" i="23" s="1"/>
  <c r="W338" i="23"/>
  <c r="S338" i="23"/>
  <c r="AR337" i="23"/>
  <c r="AU337" i="23" s="1"/>
  <c r="AZ337" i="23" s="1"/>
  <c r="AD337" i="23"/>
  <c r="AF337" i="23" s="1"/>
  <c r="AI337" i="23" s="1"/>
  <c r="W337" i="23"/>
  <c r="S337" i="23"/>
  <c r="AR336" i="23"/>
  <c r="AU336" i="23" s="1"/>
  <c r="AZ336" i="23" s="1"/>
  <c r="AD336" i="23"/>
  <c r="AF336" i="23" s="1"/>
  <c r="AI336" i="23" s="1"/>
  <c r="W336" i="23"/>
  <c r="S336" i="23"/>
  <c r="AR335" i="23"/>
  <c r="AU335" i="23" s="1"/>
  <c r="AZ335" i="23" s="1"/>
  <c r="AD335" i="23"/>
  <c r="AF335" i="23" s="1"/>
  <c r="AI335" i="23" s="1"/>
  <c r="W335" i="23"/>
  <c r="S335" i="23"/>
  <c r="AR334" i="23"/>
  <c r="AU334" i="23" s="1"/>
  <c r="AZ334" i="23" s="1"/>
  <c r="AD334" i="23"/>
  <c r="AF334" i="23" s="1"/>
  <c r="AI334" i="23" s="1"/>
  <c r="W334" i="23"/>
  <c r="S334" i="23"/>
  <c r="AR333" i="23"/>
  <c r="AU333" i="23" s="1"/>
  <c r="AZ333" i="23" s="1"/>
  <c r="AD333" i="23"/>
  <c r="AF333" i="23" s="1"/>
  <c r="AI333" i="23" s="1"/>
  <c r="W333" i="23"/>
  <c r="S333" i="23"/>
  <c r="AR332" i="23"/>
  <c r="AU332" i="23" s="1"/>
  <c r="AZ332" i="23" s="1"/>
  <c r="AD332" i="23"/>
  <c r="AF332" i="23" s="1"/>
  <c r="AI332" i="23" s="1"/>
  <c r="W332" i="23"/>
  <c r="S332" i="23"/>
  <c r="AR331" i="23"/>
  <c r="AU331" i="23" s="1"/>
  <c r="AZ331" i="23" s="1"/>
  <c r="AD331" i="23"/>
  <c r="AF331" i="23" s="1"/>
  <c r="AI331" i="23" s="1"/>
  <c r="W331" i="23"/>
  <c r="S331" i="23"/>
  <c r="AR330" i="23"/>
  <c r="AU330" i="23" s="1"/>
  <c r="AZ330" i="23" s="1"/>
  <c r="AD330" i="23"/>
  <c r="AF330" i="23" s="1"/>
  <c r="AI330" i="23" s="1"/>
  <c r="W330" i="23"/>
  <c r="S330" i="23"/>
  <c r="AR329" i="23"/>
  <c r="AU329" i="23" s="1"/>
  <c r="AZ329" i="23" s="1"/>
  <c r="AD329" i="23"/>
  <c r="AF329" i="23" s="1"/>
  <c r="AI329" i="23" s="1"/>
  <c r="W329" i="23"/>
  <c r="S329" i="23"/>
  <c r="AR328" i="23"/>
  <c r="AU328" i="23" s="1"/>
  <c r="AZ328" i="23" s="1"/>
  <c r="AD328" i="23"/>
  <c r="AF328" i="23" s="1"/>
  <c r="AI328" i="23" s="1"/>
  <c r="W328" i="23"/>
  <c r="S328" i="23"/>
  <c r="AR327" i="23"/>
  <c r="AU327" i="23" s="1"/>
  <c r="AZ327" i="23" s="1"/>
  <c r="AD327" i="23"/>
  <c r="AF327" i="23" s="1"/>
  <c r="AI327" i="23" s="1"/>
  <c r="W327" i="23"/>
  <c r="S327" i="23"/>
  <c r="AR326" i="23"/>
  <c r="AU326" i="23" s="1"/>
  <c r="AZ326" i="23" s="1"/>
  <c r="AD326" i="23"/>
  <c r="AF326" i="23" s="1"/>
  <c r="AI326" i="23" s="1"/>
  <c r="W326" i="23"/>
  <c r="S326" i="23"/>
  <c r="AR325" i="23"/>
  <c r="AU325" i="23" s="1"/>
  <c r="AZ325" i="23" s="1"/>
  <c r="AD325" i="23"/>
  <c r="AF325" i="23" s="1"/>
  <c r="AI325" i="23" s="1"/>
  <c r="W325" i="23"/>
  <c r="S325" i="23"/>
  <c r="AR324" i="23"/>
  <c r="AU324" i="23" s="1"/>
  <c r="AZ324" i="23" s="1"/>
  <c r="AD324" i="23"/>
  <c r="AF324" i="23" s="1"/>
  <c r="AI324" i="23" s="1"/>
  <c r="W324" i="23"/>
  <c r="S324" i="23"/>
  <c r="AR323" i="23"/>
  <c r="AU323" i="23" s="1"/>
  <c r="AZ323" i="23" s="1"/>
  <c r="AD323" i="23"/>
  <c r="AF323" i="23" s="1"/>
  <c r="AI323" i="23" s="1"/>
  <c r="W323" i="23"/>
  <c r="S323" i="23"/>
  <c r="AR322" i="23"/>
  <c r="AU322" i="23" s="1"/>
  <c r="AZ322" i="23" s="1"/>
  <c r="AD322" i="23"/>
  <c r="AF322" i="23" s="1"/>
  <c r="AI322" i="23" s="1"/>
  <c r="W322" i="23"/>
  <c r="S322" i="23"/>
  <c r="AR321" i="23"/>
  <c r="AU321" i="23" s="1"/>
  <c r="AZ321" i="23" s="1"/>
  <c r="AD321" i="23"/>
  <c r="AF321" i="23" s="1"/>
  <c r="AI321" i="23" s="1"/>
  <c r="W321" i="23"/>
  <c r="S321" i="23"/>
  <c r="AR320" i="23"/>
  <c r="AU320" i="23" s="1"/>
  <c r="AZ320" i="23" s="1"/>
  <c r="AD320" i="23"/>
  <c r="AF320" i="23" s="1"/>
  <c r="AI320" i="23" s="1"/>
  <c r="W320" i="23"/>
  <c r="S320" i="23"/>
  <c r="AR319" i="23"/>
  <c r="AU319" i="23" s="1"/>
  <c r="AZ319" i="23" s="1"/>
  <c r="AD319" i="23"/>
  <c r="AF319" i="23" s="1"/>
  <c r="AI319" i="23" s="1"/>
  <c r="W319" i="23"/>
  <c r="S319" i="23"/>
  <c r="AR318" i="23"/>
  <c r="AU318" i="23" s="1"/>
  <c r="AZ318" i="23" s="1"/>
  <c r="AD318" i="23"/>
  <c r="AF318" i="23" s="1"/>
  <c r="AI318" i="23" s="1"/>
  <c r="W318" i="23"/>
  <c r="S318" i="23"/>
  <c r="AR317" i="23"/>
  <c r="AU317" i="23" s="1"/>
  <c r="AZ317" i="23" s="1"/>
  <c r="AD317" i="23"/>
  <c r="AF317" i="23" s="1"/>
  <c r="AI317" i="23" s="1"/>
  <c r="W317" i="23"/>
  <c r="S317" i="23"/>
  <c r="AR316" i="23"/>
  <c r="AU316" i="23" s="1"/>
  <c r="AZ316" i="23" s="1"/>
  <c r="AD316" i="23"/>
  <c r="AF316" i="23" s="1"/>
  <c r="AI316" i="23" s="1"/>
  <c r="W316" i="23"/>
  <c r="S316" i="23"/>
  <c r="AR315" i="23"/>
  <c r="AU315" i="23" s="1"/>
  <c r="AZ315" i="23" s="1"/>
  <c r="AD315" i="23"/>
  <c r="AF315" i="23" s="1"/>
  <c r="AI315" i="23" s="1"/>
  <c r="W315" i="23"/>
  <c r="S315" i="23"/>
  <c r="AR314" i="23"/>
  <c r="AU314" i="23" s="1"/>
  <c r="AZ314" i="23" s="1"/>
  <c r="AD314" i="23"/>
  <c r="AF314" i="23" s="1"/>
  <c r="AI314" i="23" s="1"/>
  <c r="W314" i="23"/>
  <c r="S314" i="23"/>
  <c r="AR313" i="23"/>
  <c r="AU313" i="23" s="1"/>
  <c r="AZ313" i="23" s="1"/>
  <c r="AD313" i="23"/>
  <c r="AF313" i="23" s="1"/>
  <c r="AI313" i="23" s="1"/>
  <c r="W313" i="23"/>
  <c r="S313" i="23"/>
  <c r="AR312" i="23"/>
  <c r="AU312" i="23" s="1"/>
  <c r="AZ312" i="23" s="1"/>
  <c r="AD312" i="23"/>
  <c r="AF312" i="23" s="1"/>
  <c r="AI312" i="23" s="1"/>
  <c r="W312" i="23"/>
  <c r="S312" i="23"/>
  <c r="AR311" i="23"/>
  <c r="AU311" i="23" s="1"/>
  <c r="AZ311" i="23" s="1"/>
  <c r="AD311" i="23"/>
  <c r="AF311" i="23" s="1"/>
  <c r="AI311" i="23" s="1"/>
  <c r="W311" i="23"/>
  <c r="S311" i="23"/>
  <c r="AR310" i="23"/>
  <c r="AU310" i="23" s="1"/>
  <c r="AZ310" i="23" s="1"/>
  <c r="AD310" i="23"/>
  <c r="AF310" i="23" s="1"/>
  <c r="AI310" i="23" s="1"/>
  <c r="W310" i="23"/>
  <c r="S310" i="23"/>
  <c r="AR309" i="23"/>
  <c r="AU309" i="23" s="1"/>
  <c r="AZ309" i="23" s="1"/>
  <c r="AD309" i="23"/>
  <c r="AF309" i="23" s="1"/>
  <c r="AI309" i="23" s="1"/>
  <c r="W309" i="23"/>
  <c r="S309" i="23"/>
  <c r="AR308" i="23"/>
  <c r="AU308" i="23" s="1"/>
  <c r="AZ308" i="23" s="1"/>
  <c r="AD308" i="23"/>
  <c r="AF308" i="23" s="1"/>
  <c r="AI308" i="23" s="1"/>
  <c r="W308" i="23"/>
  <c r="S308" i="23"/>
  <c r="AR307" i="23"/>
  <c r="AU307" i="23" s="1"/>
  <c r="AZ307" i="23" s="1"/>
  <c r="AD307" i="23"/>
  <c r="AF307" i="23" s="1"/>
  <c r="AI307" i="23" s="1"/>
  <c r="W307" i="23"/>
  <c r="S307" i="23"/>
  <c r="AR306" i="23"/>
  <c r="AU306" i="23" s="1"/>
  <c r="AZ306" i="23" s="1"/>
  <c r="AD306" i="23"/>
  <c r="AF306" i="23" s="1"/>
  <c r="AI306" i="23" s="1"/>
  <c r="W306" i="23"/>
  <c r="S306" i="23"/>
  <c r="AR305" i="23"/>
  <c r="AU305" i="23" s="1"/>
  <c r="AZ305" i="23" s="1"/>
  <c r="AD305" i="23"/>
  <c r="AF305" i="23" s="1"/>
  <c r="AI305" i="23" s="1"/>
  <c r="W305" i="23"/>
  <c r="S305" i="23"/>
  <c r="AR304" i="23"/>
  <c r="AU304" i="23" s="1"/>
  <c r="AZ304" i="23" s="1"/>
  <c r="AD304" i="23"/>
  <c r="AF304" i="23" s="1"/>
  <c r="AI304" i="23" s="1"/>
  <c r="W304" i="23"/>
  <c r="S304" i="23"/>
  <c r="AR303" i="23"/>
  <c r="AU303" i="23" s="1"/>
  <c r="AZ303" i="23" s="1"/>
  <c r="AD303" i="23"/>
  <c r="AF303" i="23" s="1"/>
  <c r="AI303" i="23" s="1"/>
  <c r="W303" i="23"/>
  <c r="S303" i="23"/>
  <c r="AR302" i="23"/>
  <c r="AU302" i="23" s="1"/>
  <c r="AZ302" i="23" s="1"/>
  <c r="AD302" i="23"/>
  <c r="AF302" i="23" s="1"/>
  <c r="AI302" i="23" s="1"/>
  <c r="W302" i="23"/>
  <c r="S302" i="23"/>
  <c r="AR301" i="23"/>
  <c r="AU301" i="23" s="1"/>
  <c r="AZ301" i="23" s="1"/>
  <c r="AD301" i="23"/>
  <c r="AF301" i="23" s="1"/>
  <c r="AI301" i="23" s="1"/>
  <c r="W301" i="23"/>
  <c r="S301" i="23"/>
  <c r="AR300" i="23"/>
  <c r="AU300" i="23" s="1"/>
  <c r="AZ300" i="23" s="1"/>
  <c r="AD300" i="23"/>
  <c r="AF300" i="23" s="1"/>
  <c r="AI300" i="23" s="1"/>
  <c r="W300" i="23"/>
  <c r="S300" i="23"/>
  <c r="AR299" i="23"/>
  <c r="AU299" i="23" s="1"/>
  <c r="AZ299" i="23" s="1"/>
  <c r="AD299" i="23"/>
  <c r="AF299" i="23" s="1"/>
  <c r="AI299" i="23" s="1"/>
  <c r="W299" i="23"/>
  <c r="S299" i="23"/>
  <c r="AR298" i="23"/>
  <c r="AU298" i="23" s="1"/>
  <c r="AZ298" i="23" s="1"/>
  <c r="AD298" i="23"/>
  <c r="AF298" i="23" s="1"/>
  <c r="AI298" i="23" s="1"/>
  <c r="W298" i="23"/>
  <c r="S298" i="23"/>
  <c r="AR297" i="23"/>
  <c r="AU297" i="23" s="1"/>
  <c r="AZ297" i="23" s="1"/>
  <c r="AD297" i="23"/>
  <c r="AF297" i="23" s="1"/>
  <c r="AI297" i="23" s="1"/>
  <c r="W297" i="23"/>
  <c r="S297" i="23"/>
  <c r="AR296" i="23"/>
  <c r="AU296" i="23" s="1"/>
  <c r="AZ296" i="23" s="1"/>
  <c r="AD296" i="23"/>
  <c r="AF296" i="23" s="1"/>
  <c r="AI296" i="23" s="1"/>
  <c r="W296" i="23"/>
  <c r="S296" i="23"/>
  <c r="AR295" i="23"/>
  <c r="AU295" i="23" s="1"/>
  <c r="AZ295" i="23" s="1"/>
  <c r="AD295" i="23"/>
  <c r="AF295" i="23" s="1"/>
  <c r="AI295" i="23" s="1"/>
  <c r="W295" i="23"/>
  <c r="S295" i="23"/>
  <c r="AR294" i="23"/>
  <c r="AU294" i="23" s="1"/>
  <c r="AZ294" i="23" s="1"/>
  <c r="AD294" i="23"/>
  <c r="AF294" i="23" s="1"/>
  <c r="AI294" i="23" s="1"/>
  <c r="W294" i="23"/>
  <c r="S294" i="23"/>
  <c r="AR293" i="23"/>
  <c r="AU293" i="23" s="1"/>
  <c r="AZ293" i="23" s="1"/>
  <c r="AD293" i="23"/>
  <c r="AF293" i="23" s="1"/>
  <c r="AI293" i="23" s="1"/>
  <c r="W293" i="23"/>
  <c r="S293" i="23"/>
  <c r="AR292" i="23"/>
  <c r="AU292" i="23" s="1"/>
  <c r="AZ292" i="23" s="1"/>
  <c r="AD292" i="23"/>
  <c r="AF292" i="23" s="1"/>
  <c r="AI292" i="23" s="1"/>
  <c r="W292" i="23"/>
  <c r="S292" i="23"/>
  <c r="AR291" i="23"/>
  <c r="AU291" i="23" s="1"/>
  <c r="AZ291" i="23" s="1"/>
  <c r="AD291" i="23"/>
  <c r="AF291" i="23" s="1"/>
  <c r="AI291" i="23" s="1"/>
  <c r="W291" i="23"/>
  <c r="S291" i="23"/>
  <c r="AR290" i="23"/>
  <c r="AU290" i="23" s="1"/>
  <c r="AZ290" i="23" s="1"/>
  <c r="AD290" i="23"/>
  <c r="AF290" i="23" s="1"/>
  <c r="AI290" i="23" s="1"/>
  <c r="W290" i="23"/>
  <c r="S290" i="23"/>
  <c r="AR289" i="23"/>
  <c r="AU289" i="23" s="1"/>
  <c r="AZ289" i="23" s="1"/>
  <c r="AD289" i="23"/>
  <c r="AF289" i="23" s="1"/>
  <c r="AI289" i="23" s="1"/>
  <c r="W289" i="23"/>
  <c r="S289" i="23"/>
  <c r="AR288" i="23"/>
  <c r="AU288" i="23" s="1"/>
  <c r="AZ288" i="23" s="1"/>
  <c r="AD288" i="23"/>
  <c r="AF288" i="23" s="1"/>
  <c r="AI288" i="23" s="1"/>
  <c r="W288" i="23"/>
  <c r="S288" i="23"/>
  <c r="AR287" i="23"/>
  <c r="AU287" i="23" s="1"/>
  <c r="AZ287" i="23" s="1"/>
  <c r="AD287" i="23"/>
  <c r="AF287" i="23" s="1"/>
  <c r="AI287" i="23" s="1"/>
  <c r="W287" i="23"/>
  <c r="S287" i="23"/>
  <c r="AR286" i="23"/>
  <c r="AU286" i="23" s="1"/>
  <c r="AZ286" i="23" s="1"/>
  <c r="AD286" i="23"/>
  <c r="AF286" i="23" s="1"/>
  <c r="AI286" i="23" s="1"/>
  <c r="W286" i="23"/>
  <c r="S286" i="23"/>
  <c r="AR285" i="23"/>
  <c r="AU285" i="23" s="1"/>
  <c r="AZ285" i="23" s="1"/>
  <c r="AD285" i="23"/>
  <c r="AF285" i="23" s="1"/>
  <c r="AI285" i="23" s="1"/>
  <c r="W285" i="23"/>
  <c r="S285" i="23"/>
  <c r="AR284" i="23"/>
  <c r="AU284" i="23" s="1"/>
  <c r="AZ284" i="23" s="1"/>
  <c r="AD284" i="23"/>
  <c r="AF284" i="23" s="1"/>
  <c r="AI284" i="23" s="1"/>
  <c r="W284" i="23"/>
  <c r="S284" i="23"/>
  <c r="AR283" i="23"/>
  <c r="AU283" i="23" s="1"/>
  <c r="AZ283" i="23" s="1"/>
  <c r="AD283" i="23"/>
  <c r="AF283" i="23" s="1"/>
  <c r="AI283" i="23" s="1"/>
  <c r="W283" i="23"/>
  <c r="S283" i="23"/>
  <c r="AR282" i="23"/>
  <c r="AU282" i="23" s="1"/>
  <c r="AZ282" i="23" s="1"/>
  <c r="AD282" i="23"/>
  <c r="AF282" i="23" s="1"/>
  <c r="AI282" i="23" s="1"/>
  <c r="W282" i="23"/>
  <c r="S282" i="23"/>
  <c r="AR281" i="23"/>
  <c r="AU281" i="23" s="1"/>
  <c r="AZ281" i="23" s="1"/>
  <c r="AD281" i="23"/>
  <c r="AF281" i="23" s="1"/>
  <c r="AI281" i="23" s="1"/>
  <c r="W281" i="23"/>
  <c r="S281" i="23"/>
  <c r="AR280" i="23"/>
  <c r="AU280" i="23" s="1"/>
  <c r="AZ280" i="23" s="1"/>
  <c r="AD280" i="23"/>
  <c r="AF280" i="23" s="1"/>
  <c r="AI280" i="23" s="1"/>
  <c r="W280" i="23"/>
  <c r="S280" i="23"/>
  <c r="AR279" i="23"/>
  <c r="AU279" i="23" s="1"/>
  <c r="AZ279" i="23" s="1"/>
  <c r="AD279" i="23"/>
  <c r="AF279" i="23" s="1"/>
  <c r="AI279" i="23" s="1"/>
  <c r="W279" i="23"/>
  <c r="S279" i="23"/>
  <c r="AR278" i="23"/>
  <c r="AU278" i="23" s="1"/>
  <c r="AZ278" i="23" s="1"/>
  <c r="AD278" i="23"/>
  <c r="AF278" i="23" s="1"/>
  <c r="AI278" i="23" s="1"/>
  <c r="W278" i="23"/>
  <c r="S278" i="23"/>
  <c r="AR277" i="23"/>
  <c r="AU277" i="23" s="1"/>
  <c r="AZ277" i="23" s="1"/>
  <c r="AD277" i="23"/>
  <c r="AF277" i="23" s="1"/>
  <c r="AI277" i="23" s="1"/>
  <c r="W277" i="23"/>
  <c r="S277" i="23"/>
  <c r="AF276" i="23"/>
  <c r="BA276" i="23" s="1"/>
  <c r="S276" i="23"/>
  <c r="AF275" i="23"/>
  <c r="BA275" i="23" s="1"/>
  <c r="S275" i="23"/>
  <c r="AF274" i="23"/>
  <c r="BA274" i="23" s="1"/>
  <c r="S274" i="23"/>
  <c r="AF273" i="23"/>
  <c r="BA273" i="23" s="1"/>
  <c r="S273" i="23"/>
  <c r="AF272" i="23"/>
  <c r="BA272" i="23" s="1"/>
  <c r="S272" i="23"/>
  <c r="AF271" i="23"/>
  <c r="BA271" i="23" s="1"/>
  <c r="S271" i="23"/>
  <c r="AF270" i="23"/>
  <c r="BA270" i="23" s="1"/>
  <c r="S270" i="23"/>
  <c r="AR269" i="23"/>
  <c r="AU269" i="23" s="1"/>
  <c r="AZ269" i="23" s="1"/>
  <c r="AD269" i="23"/>
  <c r="AF269" i="23" s="1"/>
  <c r="AI269" i="23" s="1"/>
  <c r="W269" i="23"/>
  <c r="S269" i="23"/>
  <c r="AR268" i="23"/>
  <c r="AU268" i="23" s="1"/>
  <c r="AZ268" i="23" s="1"/>
  <c r="AD268" i="23"/>
  <c r="AF268" i="23" s="1"/>
  <c r="AI268" i="23" s="1"/>
  <c r="W268" i="23"/>
  <c r="S268" i="23"/>
  <c r="AR267" i="23"/>
  <c r="AU267" i="23" s="1"/>
  <c r="AZ267" i="23" s="1"/>
  <c r="AD267" i="23"/>
  <c r="AF267" i="23" s="1"/>
  <c r="AI267" i="23" s="1"/>
  <c r="W267" i="23"/>
  <c r="S267" i="23"/>
  <c r="AR266" i="23"/>
  <c r="AU266" i="23" s="1"/>
  <c r="AZ266" i="23" s="1"/>
  <c r="AD266" i="23"/>
  <c r="AF266" i="23" s="1"/>
  <c r="AI266" i="23" s="1"/>
  <c r="W266" i="23"/>
  <c r="S266" i="23"/>
  <c r="AR265" i="23"/>
  <c r="AU265" i="23" s="1"/>
  <c r="AZ265" i="23" s="1"/>
  <c r="AD265" i="23"/>
  <c r="AF265" i="23" s="1"/>
  <c r="AI265" i="23" s="1"/>
  <c r="W265" i="23"/>
  <c r="S265" i="23"/>
  <c r="AR264" i="23"/>
  <c r="AU264" i="23" s="1"/>
  <c r="AZ264" i="23" s="1"/>
  <c r="AD264" i="23"/>
  <c r="AF264" i="23" s="1"/>
  <c r="AI264" i="23" s="1"/>
  <c r="W264" i="23"/>
  <c r="S264" i="23"/>
  <c r="AR263" i="23"/>
  <c r="AU263" i="23" s="1"/>
  <c r="AZ263" i="23" s="1"/>
  <c r="AD263" i="23"/>
  <c r="AF263" i="23" s="1"/>
  <c r="AI263" i="23" s="1"/>
  <c r="W263" i="23"/>
  <c r="S263" i="23"/>
  <c r="AR262" i="23"/>
  <c r="AU262" i="23" s="1"/>
  <c r="AZ262" i="23" s="1"/>
  <c r="AD262" i="23"/>
  <c r="AF262" i="23" s="1"/>
  <c r="AI262" i="23" s="1"/>
  <c r="W262" i="23"/>
  <c r="S262" i="23"/>
  <c r="AR261" i="23"/>
  <c r="AU261" i="23" s="1"/>
  <c r="AZ261" i="23" s="1"/>
  <c r="AD261" i="23"/>
  <c r="AF261" i="23" s="1"/>
  <c r="AI261" i="23" s="1"/>
  <c r="W261" i="23"/>
  <c r="S261" i="23"/>
  <c r="AR260" i="23"/>
  <c r="AU260" i="23" s="1"/>
  <c r="AZ260" i="23" s="1"/>
  <c r="AD260" i="23"/>
  <c r="AF260" i="23" s="1"/>
  <c r="AI260" i="23" s="1"/>
  <c r="W260" i="23"/>
  <c r="S260" i="23"/>
  <c r="AR259" i="23"/>
  <c r="AU259" i="23" s="1"/>
  <c r="AZ259" i="23" s="1"/>
  <c r="AD259" i="23"/>
  <c r="AF259" i="23" s="1"/>
  <c r="AI259" i="23" s="1"/>
  <c r="W259" i="23"/>
  <c r="S259" i="23"/>
  <c r="AR258" i="23"/>
  <c r="AU258" i="23" s="1"/>
  <c r="AZ258" i="23" s="1"/>
  <c r="AD258" i="23"/>
  <c r="AF258" i="23" s="1"/>
  <c r="AI258" i="23" s="1"/>
  <c r="W258" i="23"/>
  <c r="S258" i="23"/>
  <c r="AR257" i="23"/>
  <c r="AU257" i="23" s="1"/>
  <c r="AZ257" i="23" s="1"/>
  <c r="AD257" i="23"/>
  <c r="AF257" i="23" s="1"/>
  <c r="AI257" i="23" s="1"/>
  <c r="W257" i="23"/>
  <c r="S257" i="23"/>
  <c r="AR256" i="23"/>
  <c r="AU256" i="23" s="1"/>
  <c r="AZ256" i="23" s="1"/>
  <c r="AD256" i="23"/>
  <c r="AF256" i="23" s="1"/>
  <c r="AI256" i="23" s="1"/>
  <c r="W256" i="23"/>
  <c r="S256" i="23"/>
  <c r="AR255" i="23"/>
  <c r="AU255" i="23" s="1"/>
  <c r="AZ255" i="23" s="1"/>
  <c r="AD255" i="23"/>
  <c r="AF255" i="23" s="1"/>
  <c r="AI255" i="23" s="1"/>
  <c r="W255" i="23"/>
  <c r="S255" i="23"/>
  <c r="AR254" i="23"/>
  <c r="AU254" i="23" s="1"/>
  <c r="AZ254" i="23" s="1"/>
  <c r="AD254" i="23"/>
  <c r="AF254" i="23" s="1"/>
  <c r="AI254" i="23" s="1"/>
  <c r="W254" i="23"/>
  <c r="S254" i="23"/>
  <c r="AR253" i="23"/>
  <c r="AU253" i="23" s="1"/>
  <c r="AZ253" i="23" s="1"/>
  <c r="AD253" i="23"/>
  <c r="AF253" i="23" s="1"/>
  <c r="AI253" i="23" s="1"/>
  <c r="W253" i="23"/>
  <c r="S253" i="23"/>
  <c r="AR252" i="23"/>
  <c r="AU252" i="23" s="1"/>
  <c r="AZ252" i="23" s="1"/>
  <c r="AD252" i="23"/>
  <c r="AF252" i="23" s="1"/>
  <c r="AI252" i="23" s="1"/>
  <c r="W252" i="23"/>
  <c r="S252" i="23"/>
  <c r="AR251" i="23"/>
  <c r="AU251" i="23" s="1"/>
  <c r="AZ251" i="23" s="1"/>
  <c r="AD251" i="23"/>
  <c r="AF251" i="23" s="1"/>
  <c r="AI251" i="23" s="1"/>
  <c r="W251" i="23"/>
  <c r="S251" i="23"/>
  <c r="AR250" i="23"/>
  <c r="AU250" i="23" s="1"/>
  <c r="AZ250" i="23" s="1"/>
  <c r="AD250" i="23"/>
  <c r="AF250" i="23" s="1"/>
  <c r="AI250" i="23" s="1"/>
  <c r="W250" i="23"/>
  <c r="S250" i="23"/>
  <c r="AR249" i="23"/>
  <c r="AU249" i="23" s="1"/>
  <c r="AZ249" i="23" s="1"/>
  <c r="AD249" i="23"/>
  <c r="AF249" i="23" s="1"/>
  <c r="AI249" i="23" s="1"/>
  <c r="W249" i="23"/>
  <c r="S249" i="23"/>
  <c r="AR248" i="23"/>
  <c r="AU248" i="23" s="1"/>
  <c r="AZ248" i="23" s="1"/>
  <c r="AD248" i="23"/>
  <c r="AF248" i="23" s="1"/>
  <c r="AI248" i="23" s="1"/>
  <c r="W248" i="23"/>
  <c r="S248" i="23"/>
  <c r="AR247" i="23"/>
  <c r="AU247" i="23" s="1"/>
  <c r="AZ247" i="23" s="1"/>
  <c r="AD247" i="23"/>
  <c r="AF247" i="23" s="1"/>
  <c r="AI247" i="23" s="1"/>
  <c r="W247" i="23"/>
  <c r="S247" i="23"/>
  <c r="AR246" i="23"/>
  <c r="AU246" i="23" s="1"/>
  <c r="AZ246" i="23" s="1"/>
  <c r="AD246" i="23"/>
  <c r="AF246" i="23" s="1"/>
  <c r="AI246" i="23" s="1"/>
  <c r="W246" i="23"/>
  <c r="S246" i="23"/>
  <c r="AR245" i="23"/>
  <c r="AU245" i="23" s="1"/>
  <c r="AZ245" i="23" s="1"/>
  <c r="AD245" i="23"/>
  <c r="AF245" i="23" s="1"/>
  <c r="AI245" i="23" s="1"/>
  <c r="W245" i="23"/>
  <c r="S245" i="23"/>
  <c r="AR244" i="23"/>
  <c r="AU244" i="23" s="1"/>
  <c r="AZ244" i="23" s="1"/>
  <c r="AD244" i="23"/>
  <c r="AF244" i="23" s="1"/>
  <c r="AI244" i="23" s="1"/>
  <c r="W244" i="23"/>
  <c r="S244" i="23"/>
  <c r="AR243" i="23"/>
  <c r="AU243" i="23" s="1"/>
  <c r="AZ243" i="23" s="1"/>
  <c r="AD243" i="23"/>
  <c r="AF243" i="23" s="1"/>
  <c r="AI243" i="23" s="1"/>
  <c r="W243" i="23"/>
  <c r="S243" i="23"/>
  <c r="AR242" i="23"/>
  <c r="AU242" i="23" s="1"/>
  <c r="AZ242" i="23" s="1"/>
  <c r="AD242" i="23"/>
  <c r="AF242" i="23" s="1"/>
  <c r="AI242" i="23" s="1"/>
  <c r="W242" i="23"/>
  <c r="S242" i="23"/>
  <c r="AR241" i="23"/>
  <c r="AU241" i="23" s="1"/>
  <c r="AZ241" i="23" s="1"/>
  <c r="AD241" i="23"/>
  <c r="AF241" i="23" s="1"/>
  <c r="AI241" i="23" s="1"/>
  <c r="W241" i="23"/>
  <c r="S241" i="23"/>
  <c r="AR240" i="23"/>
  <c r="AU240" i="23" s="1"/>
  <c r="AZ240" i="23" s="1"/>
  <c r="AD240" i="23"/>
  <c r="AF240" i="23" s="1"/>
  <c r="AI240" i="23" s="1"/>
  <c r="W240" i="23"/>
  <c r="S240" i="23"/>
  <c r="AR239" i="23"/>
  <c r="AU239" i="23" s="1"/>
  <c r="AZ239" i="23" s="1"/>
  <c r="AD239" i="23"/>
  <c r="AF239" i="23" s="1"/>
  <c r="AI239" i="23" s="1"/>
  <c r="W239" i="23"/>
  <c r="S239" i="23"/>
  <c r="AR238" i="23"/>
  <c r="AU238" i="23" s="1"/>
  <c r="AZ238" i="23" s="1"/>
  <c r="AD238" i="23"/>
  <c r="AF238" i="23" s="1"/>
  <c r="AI238" i="23" s="1"/>
  <c r="W238" i="23"/>
  <c r="S238" i="23"/>
  <c r="AR237" i="23"/>
  <c r="AU237" i="23" s="1"/>
  <c r="AZ237" i="23" s="1"/>
  <c r="AD237" i="23"/>
  <c r="AF237" i="23" s="1"/>
  <c r="AI237" i="23" s="1"/>
  <c r="W237" i="23"/>
  <c r="S237" i="23"/>
  <c r="AR236" i="23"/>
  <c r="AU236" i="23" s="1"/>
  <c r="AZ236" i="23" s="1"/>
  <c r="AD236" i="23"/>
  <c r="AF236" i="23" s="1"/>
  <c r="AI236" i="23" s="1"/>
  <c r="W236" i="23"/>
  <c r="S236" i="23"/>
  <c r="AR235" i="23"/>
  <c r="AU235" i="23" s="1"/>
  <c r="AZ235" i="23" s="1"/>
  <c r="AD235" i="23"/>
  <c r="AF235" i="23" s="1"/>
  <c r="AI235" i="23" s="1"/>
  <c r="W235" i="23"/>
  <c r="S235" i="23"/>
  <c r="AR234" i="23"/>
  <c r="AU234" i="23" s="1"/>
  <c r="AZ234" i="23" s="1"/>
  <c r="AD234" i="23"/>
  <c r="AF234" i="23" s="1"/>
  <c r="AI234" i="23" s="1"/>
  <c r="W234" i="23"/>
  <c r="S234" i="23"/>
  <c r="AR233" i="23"/>
  <c r="AU233" i="23" s="1"/>
  <c r="AZ233" i="23" s="1"/>
  <c r="AD233" i="23"/>
  <c r="AF233" i="23" s="1"/>
  <c r="AI233" i="23" s="1"/>
  <c r="W233" i="23"/>
  <c r="S233" i="23"/>
  <c r="AR232" i="23"/>
  <c r="AU232" i="23" s="1"/>
  <c r="AZ232" i="23" s="1"/>
  <c r="AD232" i="23"/>
  <c r="AF232" i="23" s="1"/>
  <c r="AI232" i="23" s="1"/>
  <c r="W232" i="23"/>
  <c r="S232" i="23"/>
  <c r="AR231" i="23"/>
  <c r="AU231" i="23" s="1"/>
  <c r="AZ231" i="23" s="1"/>
  <c r="AD231" i="23"/>
  <c r="AF231" i="23" s="1"/>
  <c r="AI231" i="23" s="1"/>
  <c r="W231" i="23"/>
  <c r="S231" i="23"/>
  <c r="AR230" i="23"/>
  <c r="AU230" i="23" s="1"/>
  <c r="AZ230" i="23" s="1"/>
  <c r="AD230" i="23"/>
  <c r="AF230" i="23" s="1"/>
  <c r="AI230" i="23" s="1"/>
  <c r="W230" i="23"/>
  <c r="S230" i="23"/>
  <c r="AR229" i="23"/>
  <c r="AU229" i="23" s="1"/>
  <c r="AZ229" i="23" s="1"/>
  <c r="AD229" i="23"/>
  <c r="AF229" i="23" s="1"/>
  <c r="AI229" i="23" s="1"/>
  <c r="W229" i="23"/>
  <c r="S229" i="23"/>
  <c r="AR228" i="23"/>
  <c r="AU228" i="23" s="1"/>
  <c r="AZ228" i="23" s="1"/>
  <c r="AD228" i="23"/>
  <c r="AF228" i="23" s="1"/>
  <c r="AI228" i="23" s="1"/>
  <c r="W228" i="23"/>
  <c r="S228" i="23"/>
  <c r="AR227" i="23"/>
  <c r="AU227" i="23" s="1"/>
  <c r="AZ227" i="23" s="1"/>
  <c r="AD227" i="23"/>
  <c r="AF227" i="23" s="1"/>
  <c r="AI227" i="23" s="1"/>
  <c r="W227" i="23"/>
  <c r="S227" i="23"/>
  <c r="AR226" i="23"/>
  <c r="AU226" i="23" s="1"/>
  <c r="AZ226" i="23" s="1"/>
  <c r="AD226" i="23"/>
  <c r="AF226" i="23" s="1"/>
  <c r="AI226" i="23" s="1"/>
  <c r="W226" i="23"/>
  <c r="S226" i="23"/>
  <c r="AR225" i="23"/>
  <c r="AU225" i="23" s="1"/>
  <c r="AZ225" i="23" s="1"/>
  <c r="AD225" i="23"/>
  <c r="AF225" i="23" s="1"/>
  <c r="AI225" i="23" s="1"/>
  <c r="W225" i="23"/>
  <c r="S225" i="23"/>
  <c r="AR224" i="23"/>
  <c r="AU224" i="23" s="1"/>
  <c r="AZ224" i="23" s="1"/>
  <c r="AD224" i="23"/>
  <c r="AF224" i="23" s="1"/>
  <c r="AI224" i="23" s="1"/>
  <c r="W224" i="23"/>
  <c r="S224" i="23"/>
  <c r="AR223" i="23"/>
  <c r="AU223" i="23" s="1"/>
  <c r="AZ223" i="23" s="1"/>
  <c r="AD223" i="23"/>
  <c r="AF223" i="23" s="1"/>
  <c r="AI223" i="23" s="1"/>
  <c r="W223" i="23"/>
  <c r="S223" i="23"/>
  <c r="AR222" i="23"/>
  <c r="AU222" i="23" s="1"/>
  <c r="AZ222" i="23" s="1"/>
  <c r="AD222" i="23"/>
  <c r="AF222" i="23" s="1"/>
  <c r="AI222" i="23" s="1"/>
  <c r="W222" i="23"/>
  <c r="S222" i="23"/>
  <c r="AR221" i="23"/>
  <c r="AU221" i="23" s="1"/>
  <c r="AZ221" i="23" s="1"/>
  <c r="AD221" i="23"/>
  <c r="AF221" i="23" s="1"/>
  <c r="AI221" i="23" s="1"/>
  <c r="W221" i="23"/>
  <c r="S221" i="23"/>
  <c r="AR220" i="23"/>
  <c r="AU220" i="23" s="1"/>
  <c r="AZ220" i="23" s="1"/>
  <c r="AD220" i="23"/>
  <c r="AF220" i="23" s="1"/>
  <c r="AI220" i="23" s="1"/>
  <c r="W220" i="23"/>
  <c r="S220" i="23"/>
  <c r="AR219" i="23"/>
  <c r="AU219" i="23" s="1"/>
  <c r="AZ219" i="23" s="1"/>
  <c r="AD219" i="23"/>
  <c r="AF219" i="23" s="1"/>
  <c r="AI219" i="23" s="1"/>
  <c r="W219" i="23"/>
  <c r="S219" i="23"/>
  <c r="AR218" i="23"/>
  <c r="AU218" i="23" s="1"/>
  <c r="AZ218" i="23" s="1"/>
  <c r="AD218" i="23"/>
  <c r="AF218" i="23" s="1"/>
  <c r="AI218" i="23" s="1"/>
  <c r="W218" i="23"/>
  <c r="S218" i="23"/>
  <c r="AR217" i="23"/>
  <c r="AU217" i="23" s="1"/>
  <c r="AZ217" i="23" s="1"/>
  <c r="AD217" i="23"/>
  <c r="AF217" i="23" s="1"/>
  <c r="AI217" i="23" s="1"/>
  <c r="W217" i="23"/>
  <c r="S217" i="23"/>
  <c r="AR216" i="23"/>
  <c r="AU216" i="23" s="1"/>
  <c r="AZ216" i="23" s="1"/>
  <c r="AD216" i="23"/>
  <c r="AF216" i="23" s="1"/>
  <c r="AI216" i="23" s="1"/>
  <c r="W216" i="23"/>
  <c r="S216" i="23"/>
  <c r="AR215" i="23"/>
  <c r="AU215" i="23" s="1"/>
  <c r="AZ215" i="23" s="1"/>
  <c r="AD215" i="23"/>
  <c r="AF215" i="23" s="1"/>
  <c r="AI215" i="23" s="1"/>
  <c r="W215" i="23"/>
  <c r="S215" i="23"/>
  <c r="AR214" i="23"/>
  <c r="AU214" i="23" s="1"/>
  <c r="AZ214" i="23" s="1"/>
  <c r="AD214" i="23"/>
  <c r="AF214" i="23" s="1"/>
  <c r="AI214" i="23" s="1"/>
  <c r="W214" i="23"/>
  <c r="S214" i="23"/>
  <c r="AR213" i="23"/>
  <c r="AU213" i="23" s="1"/>
  <c r="AZ213" i="23" s="1"/>
  <c r="AD213" i="23"/>
  <c r="AF213" i="23" s="1"/>
  <c r="AI213" i="23" s="1"/>
  <c r="W213" i="23"/>
  <c r="S213" i="23"/>
  <c r="AR212" i="23"/>
  <c r="AU212" i="23" s="1"/>
  <c r="AZ212" i="23" s="1"/>
  <c r="AD212" i="23"/>
  <c r="AF212" i="23" s="1"/>
  <c r="AI212" i="23" s="1"/>
  <c r="W212" i="23"/>
  <c r="S212" i="23"/>
  <c r="AR211" i="23"/>
  <c r="AU211" i="23" s="1"/>
  <c r="AZ211" i="23" s="1"/>
  <c r="AD211" i="23"/>
  <c r="AF211" i="23" s="1"/>
  <c r="AI211" i="23" s="1"/>
  <c r="W211" i="23"/>
  <c r="S211" i="23"/>
  <c r="AR210" i="23"/>
  <c r="AU210" i="23" s="1"/>
  <c r="AZ210" i="23" s="1"/>
  <c r="AD210" i="23"/>
  <c r="AF210" i="23" s="1"/>
  <c r="AI210" i="23" s="1"/>
  <c r="W210" i="23"/>
  <c r="S210" i="23"/>
  <c r="AR209" i="23"/>
  <c r="AU209" i="23" s="1"/>
  <c r="AZ209" i="23" s="1"/>
  <c r="AD209" i="23"/>
  <c r="AF209" i="23" s="1"/>
  <c r="AI209" i="23" s="1"/>
  <c r="W209" i="23"/>
  <c r="S209" i="23"/>
  <c r="AR208" i="23"/>
  <c r="AU208" i="23" s="1"/>
  <c r="AZ208" i="23" s="1"/>
  <c r="AD208" i="23"/>
  <c r="AF208" i="23" s="1"/>
  <c r="AI208" i="23" s="1"/>
  <c r="W208" i="23"/>
  <c r="S208" i="23"/>
  <c r="AR207" i="23"/>
  <c r="AU207" i="23" s="1"/>
  <c r="AZ207" i="23" s="1"/>
  <c r="AD207" i="23"/>
  <c r="AF207" i="23" s="1"/>
  <c r="AI207" i="23" s="1"/>
  <c r="W207" i="23"/>
  <c r="S207" i="23"/>
  <c r="AR206" i="23"/>
  <c r="AU206" i="23" s="1"/>
  <c r="AZ206" i="23" s="1"/>
  <c r="AD206" i="23"/>
  <c r="AF206" i="23" s="1"/>
  <c r="AI206" i="23" s="1"/>
  <c r="W206" i="23"/>
  <c r="S206" i="23"/>
  <c r="AR205" i="23"/>
  <c r="AU205" i="23" s="1"/>
  <c r="AZ205" i="23" s="1"/>
  <c r="AD205" i="23"/>
  <c r="AF205" i="23" s="1"/>
  <c r="AI205" i="23" s="1"/>
  <c r="W205" i="23"/>
  <c r="S205" i="23"/>
  <c r="AR204" i="23"/>
  <c r="AU204" i="23" s="1"/>
  <c r="AZ204" i="23" s="1"/>
  <c r="AD204" i="23"/>
  <c r="AF204" i="23" s="1"/>
  <c r="AI204" i="23" s="1"/>
  <c r="W204" i="23"/>
  <c r="S204" i="23"/>
  <c r="AR203" i="23"/>
  <c r="AU203" i="23" s="1"/>
  <c r="AZ203" i="23" s="1"/>
  <c r="AD203" i="23"/>
  <c r="AF203" i="23" s="1"/>
  <c r="AI203" i="23" s="1"/>
  <c r="W203" i="23"/>
  <c r="S203" i="23"/>
  <c r="AR202" i="23"/>
  <c r="AU202" i="23" s="1"/>
  <c r="AZ202" i="23" s="1"/>
  <c r="AD202" i="23"/>
  <c r="AF202" i="23" s="1"/>
  <c r="AI202" i="23" s="1"/>
  <c r="W202" i="23"/>
  <c r="S202" i="23"/>
  <c r="AR201" i="23"/>
  <c r="AU201" i="23" s="1"/>
  <c r="AZ201" i="23" s="1"/>
  <c r="AD201" i="23"/>
  <c r="AF201" i="23" s="1"/>
  <c r="AI201" i="23" s="1"/>
  <c r="W201" i="23"/>
  <c r="S201" i="23"/>
  <c r="AR200" i="23"/>
  <c r="AU200" i="23" s="1"/>
  <c r="AZ200" i="23" s="1"/>
  <c r="AD200" i="23"/>
  <c r="AF200" i="23" s="1"/>
  <c r="AI200" i="23" s="1"/>
  <c r="W200" i="23"/>
  <c r="S200" i="23"/>
  <c r="AR199" i="23"/>
  <c r="AU199" i="23" s="1"/>
  <c r="AZ199" i="23" s="1"/>
  <c r="AD199" i="23"/>
  <c r="AF199" i="23" s="1"/>
  <c r="AI199" i="23" s="1"/>
  <c r="W199" i="23"/>
  <c r="S199" i="23"/>
  <c r="AR198" i="23"/>
  <c r="AU198" i="23" s="1"/>
  <c r="AZ198" i="23" s="1"/>
  <c r="AD198" i="23"/>
  <c r="AF198" i="23" s="1"/>
  <c r="AI198" i="23" s="1"/>
  <c r="W198" i="23"/>
  <c r="S198" i="23"/>
  <c r="AR197" i="23"/>
  <c r="AU197" i="23" s="1"/>
  <c r="AZ197" i="23" s="1"/>
  <c r="AD197" i="23"/>
  <c r="AF197" i="23" s="1"/>
  <c r="AI197" i="23" s="1"/>
  <c r="W197" i="23"/>
  <c r="S197" i="23"/>
  <c r="AR196" i="23"/>
  <c r="AU196" i="23" s="1"/>
  <c r="AZ196" i="23" s="1"/>
  <c r="AD196" i="23"/>
  <c r="AF196" i="23" s="1"/>
  <c r="AI196" i="23" s="1"/>
  <c r="W196" i="23"/>
  <c r="S196" i="23"/>
  <c r="AR195" i="23"/>
  <c r="AU195" i="23" s="1"/>
  <c r="AZ195" i="23" s="1"/>
  <c r="AD195" i="23"/>
  <c r="AF195" i="23" s="1"/>
  <c r="AI195" i="23" s="1"/>
  <c r="W195" i="23"/>
  <c r="S195" i="23"/>
  <c r="AR194" i="23"/>
  <c r="AU194" i="23" s="1"/>
  <c r="AZ194" i="23" s="1"/>
  <c r="AD194" i="23"/>
  <c r="AF194" i="23" s="1"/>
  <c r="AI194" i="23" s="1"/>
  <c r="W194" i="23"/>
  <c r="S194" i="23"/>
  <c r="AR193" i="23"/>
  <c r="AU193" i="23" s="1"/>
  <c r="AZ193" i="23" s="1"/>
  <c r="AD193" i="23"/>
  <c r="AF193" i="23" s="1"/>
  <c r="AI193" i="23" s="1"/>
  <c r="W193" i="23"/>
  <c r="S193" i="23"/>
  <c r="AR192" i="23"/>
  <c r="AU192" i="23" s="1"/>
  <c r="AZ192" i="23" s="1"/>
  <c r="AD192" i="23"/>
  <c r="AF192" i="23" s="1"/>
  <c r="AI192" i="23" s="1"/>
  <c r="W192" i="23"/>
  <c r="S192" i="23"/>
  <c r="AR191" i="23"/>
  <c r="AU191" i="23" s="1"/>
  <c r="AZ191" i="23" s="1"/>
  <c r="AD191" i="23"/>
  <c r="AF191" i="23" s="1"/>
  <c r="AI191" i="23" s="1"/>
  <c r="W191" i="23"/>
  <c r="S191" i="23"/>
  <c r="AR190" i="23"/>
  <c r="AU190" i="23" s="1"/>
  <c r="AZ190" i="23" s="1"/>
  <c r="AD190" i="23"/>
  <c r="AF190" i="23" s="1"/>
  <c r="AI190" i="23" s="1"/>
  <c r="W190" i="23"/>
  <c r="S190" i="23"/>
  <c r="AR189" i="23"/>
  <c r="AU189" i="23" s="1"/>
  <c r="AZ189" i="23" s="1"/>
  <c r="AD189" i="23"/>
  <c r="AF189" i="23" s="1"/>
  <c r="AI189" i="23" s="1"/>
  <c r="W189" i="23"/>
  <c r="S189" i="23"/>
  <c r="AR188" i="23"/>
  <c r="AU188" i="23" s="1"/>
  <c r="AZ188" i="23" s="1"/>
  <c r="AD188" i="23"/>
  <c r="AF188" i="23" s="1"/>
  <c r="AI188" i="23" s="1"/>
  <c r="W188" i="23"/>
  <c r="S188" i="23"/>
  <c r="AR187" i="23"/>
  <c r="AU187" i="23" s="1"/>
  <c r="AZ187" i="23" s="1"/>
  <c r="AD187" i="23"/>
  <c r="AF187" i="23" s="1"/>
  <c r="AI187" i="23" s="1"/>
  <c r="W187" i="23"/>
  <c r="S187" i="23"/>
  <c r="AR186" i="23"/>
  <c r="AU186" i="23" s="1"/>
  <c r="AZ186" i="23" s="1"/>
  <c r="AD186" i="23"/>
  <c r="AF186" i="23" s="1"/>
  <c r="AI186" i="23" s="1"/>
  <c r="W186" i="23"/>
  <c r="S186" i="23"/>
  <c r="AR185" i="23"/>
  <c r="AU185" i="23" s="1"/>
  <c r="AZ185" i="23" s="1"/>
  <c r="AD185" i="23"/>
  <c r="AF185" i="23" s="1"/>
  <c r="AI185" i="23" s="1"/>
  <c r="W185" i="23"/>
  <c r="S185" i="23"/>
  <c r="AR184" i="23"/>
  <c r="AU184" i="23" s="1"/>
  <c r="AZ184" i="23" s="1"/>
  <c r="AD184" i="23"/>
  <c r="AF184" i="23" s="1"/>
  <c r="AI184" i="23" s="1"/>
  <c r="W184" i="23"/>
  <c r="S184" i="23"/>
  <c r="AR183" i="23"/>
  <c r="AU183" i="23" s="1"/>
  <c r="AZ183" i="23" s="1"/>
  <c r="AD183" i="23"/>
  <c r="AF183" i="23" s="1"/>
  <c r="AI183" i="23" s="1"/>
  <c r="W183" i="23"/>
  <c r="S183" i="23"/>
  <c r="AR182" i="23"/>
  <c r="AU182" i="23" s="1"/>
  <c r="AZ182" i="23" s="1"/>
  <c r="AD182" i="23"/>
  <c r="AF182" i="23" s="1"/>
  <c r="AI182" i="23" s="1"/>
  <c r="W182" i="23"/>
  <c r="S182" i="23"/>
  <c r="AR181" i="23"/>
  <c r="AU181" i="23" s="1"/>
  <c r="AZ181" i="23" s="1"/>
  <c r="AD181" i="23"/>
  <c r="AF181" i="23" s="1"/>
  <c r="AI181" i="23" s="1"/>
  <c r="W181" i="23"/>
  <c r="S181" i="23"/>
  <c r="AR180" i="23"/>
  <c r="AU180" i="23" s="1"/>
  <c r="AZ180" i="23" s="1"/>
  <c r="AD180" i="23"/>
  <c r="AF180" i="23" s="1"/>
  <c r="AI180" i="23" s="1"/>
  <c r="W180" i="23"/>
  <c r="S180" i="23"/>
  <c r="AR179" i="23"/>
  <c r="AU179" i="23" s="1"/>
  <c r="AZ179" i="23" s="1"/>
  <c r="AD179" i="23"/>
  <c r="AF179" i="23" s="1"/>
  <c r="AI179" i="23" s="1"/>
  <c r="W179" i="23"/>
  <c r="S179" i="23"/>
  <c r="AR178" i="23"/>
  <c r="AU178" i="23" s="1"/>
  <c r="AZ178" i="23" s="1"/>
  <c r="AD178" i="23"/>
  <c r="AF178" i="23" s="1"/>
  <c r="AI178" i="23" s="1"/>
  <c r="W178" i="23"/>
  <c r="S178" i="23"/>
  <c r="AR177" i="23"/>
  <c r="AU177" i="23" s="1"/>
  <c r="AZ177" i="23" s="1"/>
  <c r="AD177" i="23"/>
  <c r="AF177" i="23" s="1"/>
  <c r="AI177" i="23" s="1"/>
  <c r="W177" i="23"/>
  <c r="S177" i="23"/>
  <c r="AR176" i="23"/>
  <c r="AU176" i="23" s="1"/>
  <c r="AZ176" i="23" s="1"/>
  <c r="AD176" i="23"/>
  <c r="AF176" i="23" s="1"/>
  <c r="AI176" i="23" s="1"/>
  <c r="W176" i="23"/>
  <c r="S176" i="23"/>
  <c r="AR175" i="23"/>
  <c r="AU175" i="23" s="1"/>
  <c r="AZ175" i="23" s="1"/>
  <c r="AD175" i="23"/>
  <c r="AF175" i="23" s="1"/>
  <c r="AI175" i="23" s="1"/>
  <c r="W175" i="23"/>
  <c r="S175" i="23"/>
  <c r="AR174" i="23"/>
  <c r="AU174" i="23" s="1"/>
  <c r="AZ174" i="23" s="1"/>
  <c r="AD174" i="23"/>
  <c r="AF174" i="23" s="1"/>
  <c r="AI174" i="23" s="1"/>
  <c r="W174" i="23"/>
  <c r="S174" i="23"/>
  <c r="AR173" i="23"/>
  <c r="AU173" i="23" s="1"/>
  <c r="AZ173" i="23" s="1"/>
  <c r="AD173" i="23"/>
  <c r="AF173" i="23" s="1"/>
  <c r="AI173" i="23" s="1"/>
  <c r="W173" i="23"/>
  <c r="S173" i="23"/>
  <c r="AR172" i="23"/>
  <c r="AU172" i="23" s="1"/>
  <c r="AZ172" i="23" s="1"/>
  <c r="AD172" i="23"/>
  <c r="AF172" i="23" s="1"/>
  <c r="AI172" i="23" s="1"/>
  <c r="W172" i="23"/>
  <c r="S172" i="23"/>
  <c r="AR171" i="23"/>
  <c r="AU171" i="23" s="1"/>
  <c r="AZ171" i="23" s="1"/>
  <c r="AD171" i="23"/>
  <c r="AF171" i="23" s="1"/>
  <c r="AI171" i="23" s="1"/>
  <c r="W171" i="23"/>
  <c r="S171" i="23"/>
  <c r="AR170" i="23"/>
  <c r="AU170" i="23" s="1"/>
  <c r="AZ170" i="23" s="1"/>
  <c r="AD170" i="23"/>
  <c r="AF170" i="23" s="1"/>
  <c r="AI170" i="23" s="1"/>
  <c r="W170" i="23"/>
  <c r="S170" i="23"/>
  <c r="AR169" i="23"/>
  <c r="AU169" i="23" s="1"/>
  <c r="AZ169" i="23" s="1"/>
  <c r="AD169" i="23"/>
  <c r="AF169" i="23" s="1"/>
  <c r="AI169" i="23" s="1"/>
  <c r="W169" i="23"/>
  <c r="S169" i="23"/>
  <c r="AR168" i="23"/>
  <c r="AU168" i="23" s="1"/>
  <c r="AZ168" i="23" s="1"/>
  <c r="AD168" i="23"/>
  <c r="AF168" i="23" s="1"/>
  <c r="AI168" i="23" s="1"/>
  <c r="W168" i="23"/>
  <c r="S168" i="23"/>
  <c r="AR167" i="23"/>
  <c r="AU167" i="23" s="1"/>
  <c r="AZ167" i="23" s="1"/>
  <c r="AD167" i="23"/>
  <c r="AF167" i="23" s="1"/>
  <c r="AI167" i="23" s="1"/>
  <c r="W167" i="23"/>
  <c r="S167" i="23"/>
  <c r="AR166" i="23"/>
  <c r="AU166" i="23" s="1"/>
  <c r="AZ166" i="23" s="1"/>
  <c r="AD166" i="23"/>
  <c r="AF166" i="23" s="1"/>
  <c r="AI166" i="23" s="1"/>
  <c r="W166" i="23"/>
  <c r="S166" i="23"/>
  <c r="AR165" i="23"/>
  <c r="AU165" i="23" s="1"/>
  <c r="AZ165" i="23" s="1"/>
  <c r="AD165" i="23"/>
  <c r="AF165" i="23" s="1"/>
  <c r="AI165" i="23" s="1"/>
  <c r="W165" i="23"/>
  <c r="S165" i="23"/>
  <c r="AR164" i="23"/>
  <c r="AU164" i="23" s="1"/>
  <c r="AZ164" i="23" s="1"/>
  <c r="AD164" i="23"/>
  <c r="AF164" i="23" s="1"/>
  <c r="AI164" i="23" s="1"/>
  <c r="W164" i="23"/>
  <c r="S164" i="23"/>
  <c r="AR163" i="23"/>
  <c r="AU163" i="23" s="1"/>
  <c r="AZ163" i="23" s="1"/>
  <c r="AD163" i="23"/>
  <c r="AF163" i="23" s="1"/>
  <c r="AI163" i="23" s="1"/>
  <c r="W163" i="23"/>
  <c r="S163" i="23"/>
  <c r="AR162" i="23"/>
  <c r="AU162" i="23" s="1"/>
  <c r="AZ162" i="23" s="1"/>
  <c r="AD162" i="23"/>
  <c r="AF162" i="23" s="1"/>
  <c r="AI162" i="23" s="1"/>
  <c r="W162" i="23"/>
  <c r="S162" i="23"/>
  <c r="AR161" i="23"/>
  <c r="AU161" i="23" s="1"/>
  <c r="AZ161" i="23" s="1"/>
  <c r="AD161" i="23"/>
  <c r="AF161" i="23" s="1"/>
  <c r="AI161" i="23" s="1"/>
  <c r="W161" i="23"/>
  <c r="S161" i="23"/>
  <c r="AR160" i="23"/>
  <c r="AU160" i="23" s="1"/>
  <c r="AZ160" i="23" s="1"/>
  <c r="AD160" i="23"/>
  <c r="AF160" i="23" s="1"/>
  <c r="AI160" i="23" s="1"/>
  <c r="W160" i="23"/>
  <c r="S160" i="23"/>
  <c r="AR159" i="23"/>
  <c r="AU159" i="23" s="1"/>
  <c r="AZ159" i="23" s="1"/>
  <c r="AD159" i="23"/>
  <c r="AF159" i="23" s="1"/>
  <c r="AI159" i="23" s="1"/>
  <c r="W159" i="23"/>
  <c r="S159" i="23"/>
  <c r="AR158" i="23"/>
  <c r="AU158" i="23" s="1"/>
  <c r="AZ158" i="23" s="1"/>
  <c r="AD158" i="23"/>
  <c r="AF158" i="23" s="1"/>
  <c r="AI158" i="23" s="1"/>
  <c r="W158" i="23"/>
  <c r="S158" i="23"/>
  <c r="AR157" i="23"/>
  <c r="AU157" i="23" s="1"/>
  <c r="AZ157" i="23" s="1"/>
  <c r="AD157" i="23"/>
  <c r="AF157" i="23" s="1"/>
  <c r="AI157" i="23" s="1"/>
  <c r="W157" i="23"/>
  <c r="S157" i="23"/>
  <c r="AR156" i="23"/>
  <c r="AU156" i="23" s="1"/>
  <c r="AZ156" i="23" s="1"/>
  <c r="AD156" i="23"/>
  <c r="AF156" i="23" s="1"/>
  <c r="AI156" i="23" s="1"/>
  <c r="W156" i="23"/>
  <c r="S156" i="23"/>
  <c r="AR155" i="23"/>
  <c r="AU155" i="23" s="1"/>
  <c r="AZ155" i="23" s="1"/>
  <c r="AD155" i="23"/>
  <c r="AF155" i="23" s="1"/>
  <c r="AI155" i="23" s="1"/>
  <c r="W155" i="23"/>
  <c r="S155" i="23"/>
  <c r="AR154" i="23"/>
  <c r="AU154" i="23" s="1"/>
  <c r="AZ154" i="23" s="1"/>
  <c r="AD154" i="23"/>
  <c r="AF154" i="23" s="1"/>
  <c r="AI154" i="23" s="1"/>
  <c r="W154" i="23"/>
  <c r="S154" i="23"/>
  <c r="AR153" i="23"/>
  <c r="AU153" i="23" s="1"/>
  <c r="AZ153" i="23" s="1"/>
  <c r="AD153" i="23"/>
  <c r="AF153" i="23" s="1"/>
  <c r="AI153" i="23" s="1"/>
  <c r="W153" i="23"/>
  <c r="S153" i="23"/>
  <c r="AR152" i="23"/>
  <c r="AU152" i="23" s="1"/>
  <c r="AZ152" i="23" s="1"/>
  <c r="AD152" i="23"/>
  <c r="AF152" i="23" s="1"/>
  <c r="AI152" i="23" s="1"/>
  <c r="W152" i="23"/>
  <c r="S152" i="23"/>
  <c r="AR151" i="23"/>
  <c r="AU151" i="23" s="1"/>
  <c r="AZ151" i="23" s="1"/>
  <c r="AD151" i="23"/>
  <c r="AF151" i="23" s="1"/>
  <c r="AI151" i="23" s="1"/>
  <c r="W151" i="23"/>
  <c r="S151" i="23"/>
  <c r="AR150" i="23"/>
  <c r="AU150" i="23" s="1"/>
  <c r="AZ150" i="23" s="1"/>
  <c r="AD150" i="23"/>
  <c r="AF150" i="23" s="1"/>
  <c r="AI150" i="23" s="1"/>
  <c r="W150" i="23"/>
  <c r="S150" i="23"/>
  <c r="AR149" i="23"/>
  <c r="AU149" i="23" s="1"/>
  <c r="AZ149" i="23" s="1"/>
  <c r="AD149" i="23"/>
  <c r="AF149" i="23" s="1"/>
  <c r="AI149" i="23" s="1"/>
  <c r="W149" i="23"/>
  <c r="S149" i="23"/>
  <c r="AR148" i="23"/>
  <c r="AU148" i="23" s="1"/>
  <c r="AZ148" i="23" s="1"/>
  <c r="AD148" i="23"/>
  <c r="AF148" i="23" s="1"/>
  <c r="AI148" i="23" s="1"/>
  <c r="W148" i="23"/>
  <c r="S148" i="23"/>
  <c r="BE138" i="23"/>
  <c r="AR138" i="23"/>
  <c r="AU138" i="23" s="1"/>
  <c r="AZ138" i="23" s="1"/>
  <c r="AD138" i="23"/>
  <c r="AF138" i="23" s="1"/>
  <c r="AI138" i="23" s="1"/>
  <c r="W138" i="23"/>
  <c r="W127" i="31" s="1"/>
  <c r="S138" i="23"/>
  <c r="S127" i="31" s="1"/>
  <c r="BE135" i="23"/>
  <c r="AR135" i="23"/>
  <c r="AU135" i="23" s="1"/>
  <c r="AZ135" i="23" s="1"/>
  <c r="AD135" i="23"/>
  <c r="AF135" i="23" s="1"/>
  <c r="AI135" i="23" s="1"/>
  <c r="W135" i="23"/>
  <c r="S135" i="23"/>
  <c r="BE134" i="23"/>
  <c r="AR134" i="23"/>
  <c r="AU134" i="23" s="1"/>
  <c r="AZ134" i="23" s="1"/>
  <c r="AD134" i="23"/>
  <c r="AF134" i="23" s="1"/>
  <c r="AI134" i="23" s="1"/>
  <c r="W134" i="23"/>
  <c r="S134" i="23"/>
  <c r="BE133" i="23"/>
  <c r="AR133" i="23"/>
  <c r="AU133" i="23" s="1"/>
  <c r="AZ133" i="23" s="1"/>
  <c r="AD133" i="23"/>
  <c r="AF133" i="23" s="1"/>
  <c r="AI133" i="23" s="1"/>
  <c r="W133" i="23"/>
  <c r="S133" i="23"/>
  <c r="BE132" i="23"/>
  <c r="AR132" i="23"/>
  <c r="AU132" i="23" s="1"/>
  <c r="AZ132" i="23" s="1"/>
  <c r="AD132" i="23"/>
  <c r="AF132" i="23" s="1"/>
  <c r="AI132" i="23" s="1"/>
  <c r="W132" i="23"/>
  <c r="S132" i="23"/>
  <c r="BE131" i="23"/>
  <c r="AR131" i="23"/>
  <c r="AU131" i="23" s="1"/>
  <c r="AZ131" i="23" s="1"/>
  <c r="AD131" i="23"/>
  <c r="AF131" i="23" s="1"/>
  <c r="AI131" i="23" s="1"/>
  <c r="W131" i="23"/>
  <c r="S131" i="23"/>
  <c r="BE130" i="23"/>
  <c r="AR130" i="23"/>
  <c r="AU130" i="23" s="1"/>
  <c r="AZ130" i="23" s="1"/>
  <c r="AD130" i="23"/>
  <c r="AF130" i="23" s="1"/>
  <c r="AI130" i="23" s="1"/>
  <c r="W130" i="23"/>
  <c r="S130" i="23"/>
  <c r="BE129" i="23"/>
  <c r="AR129" i="23"/>
  <c r="AU129" i="23" s="1"/>
  <c r="AZ129" i="23" s="1"/>
  <c r="AD129" i="23"/>
  <c r="AF129" i="23" s="1"/>
  <c r="AI129" i="23" s="1"/>
  <c r="W129" i="23"/>
  <c r="S129" i="23"/>
  <c r="BE128" i="23"/>
  <c r="AR128" i="23"/>
  <c r="AU128" i="23" s="1"/>
  <c r="AZ128" i="23" s="1"/>
  <c r="AD128" i="23"/>
  <c r="AF128" i="23" s="1"/>
  <c r="AI128" i="23" s="1"/>
  <c r="W128" i="23"/>
  <c r="S128" i="23"/>
  <c r="BE127" i="23"/>
  <c r="AR127" i="23"/>
  <c r="AU127" i="23" s="1"/>
  <c r="AZ127" i="23" s="1"/>
  <c r="AD127" i="23"/>
  <c r="AF127" i="23" s="1"/>
  <c r="AI127" i="23" s="1"/>
  <c r="W127" i="23"/>
  <c r="S127" i="23"/>
  <c r="BE126" i="23"/>
  <c r="AR126" i="23"/>
  <c r="AU126" i="23" s="1"/>
  <c r="AZ126" i="23" s="1"/>
  <c r="AD126" i="23"/>
  <c r="AF126" i="23" s="1"/>
  <c r="AI126" i="23" s="1"/>
  <c r="W126" i="23"/>
  <c r="S126" i="23"/>
  <c r="BE125" i="23"/>
  <c r="AR125" i="23"/>
  <c r="AU125" i="23" s="1"/>
  <c r="AZ125" i="23" s="1"/>
  <c r="AD125" i="23"/>
  <c r="AF125" i="23" s="1"/>
  <c r="AI125" i="23" s="1"/>
  <c r="W125" i="23"/>
  <c r="S125" i="23"/>
  <c r="BE124" i="23"/>
  <c r="AR124" i="23"/>
  <c r="AU124" i="23" s="1"/>
  <c r="AZ124" i="23" s="1"/>
  <c r="AD124" i="23"/>
  <c r="AF124" i="23" s="1"/>
  <c r="AI124" i="23" s="1"/>
  <c r="W124" i="23"/>
  <c r="S124" i="23"/>
  <c r="BE123" i="23"/>
  <c r="AR123" i="23"/>
  <c r="AU123" i="23" s="1"/>
  <c r="AZ123" i="23" s="1"/>
  <c r="AD123" i="23"/>
  <c r="AF123" i="23" s="1"/>
  <c r="AI123" i="23" s="1"/>
  <c r="W123" i="23"/>
  <c r="S123" i="23"/>
  <c r="BE122" i="23"/>
  <c r="AR122" i="23"/>
  <c r="AU122" i="23" s="1"/>
  <c r="AZ122" i="23" s="1"/>
  <c r="AD122" i="23"/>
  <c r="AF122" i="23" s="1"/>
  <c r="AI122" i="23" s="1"/>
  <c r="W122" i="23"/>
  <c r="S122" i="23"/>
  <c r="BE121" i="23"/>
  <c r="AR121" i="23"/>
  <c r="AU121" i="23" s="1"/>
  <c r="AZ121" i="23" s="1"/>
  <c r="AD121" i="23"/>
  <c r="AF121" i="23" s="1"/>
  <c r="AI121" i="23" s="1"/>
  <c r="W121" i="23"/>
  <c r="S121" i="23"/>
  <c r="BE119" i="23"/>
  <c r="AR119" i="23"/>
  <c r="AU119" i="23" s="1"/>
  <c r="AZ119" i="23" s="1"/>
  <c r="AD119" i="23"/>
  <c r="AF119" i="23" s="1"/>
  <c r="AI119" i="23" s="1"/>
  <c r="W119" i="23"/>
  <c r="S119" i="23"/>
  <c r="BE118" i="23"/>
  <c r="AR118" i="23"/>
  <c r="AU118" i="23" s="1"/>
  <c r="AZ118" i="23" s="1"/>
  <c r="AD118" i="23"/>
  <c r="AF118" i="23" s="1"/>
  <c r="AI118" i="23" s="1"/>
  <c r="W118" i="23"/>
  <c r="S118" i="23"/>
  <c r="BE117" i="23"/>
  <c r="AR117" i="23"/>
  <c r="AU117" i="23" s="1"/>
  <c r="AZ117" i="23" s="1"/>
  <c r="AD117" i="23"/>
  <c r="AF117" i="23" s="1"/>
  <c r="AI117" i="23" s="1"/>
  <c r="W117" i="23"/>
  <c r="S117" i="23"/>
  <c r="BE116" i="23"/>
  <c r="AR116" i="23"/>
  <c r="AU116" i="23" s="1"/>
  <c r="AZ116" i="23" s="1"/>
  <c r="AD116" i="23"/>
  <c r="AF116" i="23" s="1"/>
  <c r="AI116" i="23" s="1"/>
  <c r="W116" i="23"/>
  <c r="S116" i="23"/>
  <c r="BE115" i="23"/>
  <c r="AR115" i="23"/>
  <c r="AU115" i="23" s="1"/>
  <c r="AZ115" i="23" s="1"/>
  <c r="AD115" i="23"/>
  <c r="AF115" i="23" s="1"/>
  <c r="AI115" i="23" s="1"/>
  <c r="W115" i="23"/>
  <c r="S115" i="23"/>
  <c r="BE114" i="23"/>
  <c r="AR114" i="23"/>
  <c r="AU114" i="23" s="1"/>
  <c r="AZ114" i="23" s="1"/>
  <c r="AD114" i="23"/>
  <c r="AF114" i="23" s="1"/>
  <c r="AI114" i="23" s="1"/>
  <c r="W114" i="23"/>
  <c r="S114" i="23"/>
  <c r="BE113" i="23"/>
  <c r="AR113" i="23"/>
  <c r="AU113" i="23" s="1"/>
  <c r="AZ113" i="23" s="1"/>
  <c r="AD113" i="23"/>
  <c r="AF113" i="23" s="1"/>
  <c r="AI113" i="23" s="1"/>
  <c r="W113" i="23"/>
  <c r="S113" i="23"/>
  <c r="BE112" i="23"/>
  <c r="AR112" i="23"/>
  <c r="AU112" i="23" s="1"/>
  <c r="AZ112" i="23" s="1"/>
  <c r="AD112" i="23"/>
  <c r="AF112" i="23" s="1"/>
  <c r="AI112" i="23" s="1"/>
  <c r="W112" i="23"/>
  <c r="S112" i="23"/>
  <c r="BE111" i="23"/>
  <c r="AR111" i="23"/>
  <c r="AU111" i="23" s="1"/>
  <c r="AZ111" i="23" s="1"/>
  <c r="AD111" i="23"/>
  <c r="AF111" i="23" s="1"/>
  <c r="AI111" i="23" s="1"/>
  <c r="W111" i="23"/>
  <c r="S111" i="23"/>
  <c r="BE110" i="23"/>
  <c r="AR110" i="23"/>
  <c r="AU110" i="23" s="1"/>
  <c r="AZ110" i="23" s="1"/>
  <c r="AD110" i="23"/>
  <c r="AF110" i="23" s="1"/>
  <c r="AI110" i="23" s="1"/>
  <c r="W110" i="23"/>
  <c r="S110" i="23"/>
  <c r="BE109" i="23"/>
  <c r="AR109" i="23"/>
  <c r="AU109" i="23" s="1"/>
  <c r="AZ109" i="23" s="1"/>
  <c r="AD109" i="23"/>
  <c r="AF109" i="23" s="1"/>
  <c r="AI109" i="23" s="1"/>
  <c r="W109" i="23"/>
  <c r="S109" i="23"/>
  <c r="BE108" i="23"/>
  <c r="AR108" i="23"/>
  <c r="AU108" i="23" s="1"/>
  <c r="AZ108" i="23" s="1"/>
  <c r="AD108" i="23"/>
  <c r="AF108" i="23" s="1"/>
  <c r="AI108" i="23" s="1"/>
  <c r="W108" i="23"/>
  <c r="S108" i="23"/>
  <c r="BE107" i="23"/>
  <c r="AR107" i="23"/>
  <c r="AU107" i="23" s="1"/>
  <c r="AZ107" i="23" s="1"/>
  <c r="AD107" i="23"/>
  <c r="AF107" i="23" s="1"/>
  <c r="AI107" i="23" s="1"/>
  <c r="W107" i="23"/>
  <c r="W96" i="31" s="1"/>
  <c r="S107" i="23"/>
  <c r="BE106" i="23"/>
  <c r="AR106" i="23"/>
  <c r="AU106" i="23" s="1"/>
  <c r="AZ106" i="23" s="1"/>
  <c r="AD106" i="23"/>
  <c r="AF106" i="23" s="1"/>
  <c r="AI106" i="23" s="1"/>
  <c r="W106" i="23"/>
  <c r="S106" i="23"/>
  <c r="S95" i="31" s="1"/>
  <c r="BE105" i="23"/>
  <c r="AR105" i="23"/>
  <c r="AU105" i="23" s="1"/>
  <c r="AZ105" i="23" s="1"/>
  <c r="AD105" i="23"/>
  <c r="AF105" i="23" s="1"/>
  <c r="AI105" i="23" s="1"/>
  <c r="W105" i="23"/>
  <c r="S105" i="23"/>
  <c r="BE104" i="23"/>
  <c r="AR104" i="23"/>
  <c r="AU104" i="23" s="1"/>
  <c r="AZ104" i="23" s="1"/>
  <c r="AD104" i="23"/>
  <c r="AF104" i="23" s="1"/>
  <c r="AI104" i="23" s="1"/>
  <c r="W104" i="23"/>
  <c r="S104" i="23"/>
  <c r="BE103" i="23"/>
  <c r="AR103" i="23"/>
  <c r="AU103" i="23" s="1"/>
  <c r="AZ103" i="23" s="1"/>
  <c r="AD103" i="23"/>
  <c r="AF103" i="23" s="1"/>
  <c r="AI103" i="23" s="1"/>
  <c r="W103" i="23"/>
  <c r="S103" i="23"/>
  <c r="BE102" i="23"/>
  <c r="AR102" i="23"/>
  <c r="AU102" i="23" s="1"/>
  <c r="AZ102" i="23" s="1"/>
  <c r="AD102" i="23"/>
  <c r="AF102" i="23" s="1"/>
  <c r="AI102" i="23" s="1"/>
  <c r="W102" i="23"/>
  <c r="S102" i="23"/>
  <c r="BE101" i="23"/>
  <c r="AR101" i="23"/>
  <c r="AU101" i="23" s="1"/>
  <c r="AZ101" i="23" s="1"/>
  <c r="AD101" i="23"/>
  <c r="AF101" i="23" s="1"/>
  <c r="AI101" i="23" s="1"/>
  <c r="W101" i="23"/>
  <c r="S101" i="23"/>
  <c r="BE100" i="23"/>
  <c r="AR100" i="23"/>
  <c r="AU100" i="23" s="1"/>
  <c r="AZ100" i="23" s="1"/>
  <c r="AD100" i="23"/>
  <c r="AF100" i="23" s="1"/>
  <c r="AI100" i="23" s="1"/>
  <c r="W100" i="23"/>
  <c r="S100" i="23"/>
  <c r="BE99" i="23"/>
  <c r="AR99" i="23"/>
  <c r="AU99" i="23" s="1"/>
  <c r="AZ99" i="23" s="1"/>
  <c r="AD99" i="23"/>
  <c r="AF99" i="23" s="1"/>
  <c r="AI99" i="23" s="1"/>
  <c r="W99" i="23"/>
  <c r="W88" i="31" s="1"/>
  <c r="S99" i="23"/>
  <c r="BE98" i="23"/>
  <c r="AR98" i="23"/>
  <c r="AU98" i="23" s="1"/>
  <c r="AZ98" i="23" s="1"/>
  <c r="AD98" i="23"/>
  <c r="AF98" i="23" s="1"/>
  <c r="AI98" i="23" s="1"/>
  <c r="W98" i="23"/>
  <c r="S98" i="23"/>
  <c r="S87" i="31" s="1"/>
  <c r="BE97" i="23"/>
  <c r="AR97" i="23"/>
  <c r="AU97" i="23" s="1"/>
  <c r="AZ97" i="23" s="1"/>
  <c r="AD97" i="23"/>
  <c r="AF97" i="23" s="1"/>
  <c r="AI97" i="23" s="1"/>
  <c r="W97" i="23"/>
  <c r="W86" i="31" s="1"/>
  <c r="S97" i="23"/>
  <c r="BE96" i="23"/>
  <c r="AR96" i="23"/>
  <c r="AU96" i="23" s="1"/>
  <c r="AZ96" i="23" s="1"/>
  <c r="AD96" i="23"/>
  <c r="AF96" i="23" s="1"/>
  <c r="AI96" i="23" s="1"/>
  <c r="W96" i="23"/>
  <c r="S96" i="23"/>
  <c r="S85" i="31" s="1"/>
  <c r="BE95" i="23"/>
  <c r="AR95" i="23"/>
  <c r="AU95" i="23" s="1"/>
  <c r="AZ95" i="23" s="1"/>
  <c r="AD95" i="23"/>
  <c r="AF95" i="23" s="1"/>
  <c r="AI95" i="23" s="1"/>
  <c r="W95" i="23"/>
  <c r="W84" i="31" s="1"/>
  <c r="S95" i="23"/>
  <c r="BE94" i="23"/>
  <c r="AR94" i="23"/>
  <c r="AU94" i="23" s="1"/>
  <c r="AZ94" i="23" s="1"/>
  <c r="AD94" i="23"/>
  <c r="AF94" i="23" s="1"/>
  <c r="AI94" i="23" s="1"/>
  <c r="W94" i="23"/>
  <c r="S94" i="23"/>
  <c r="BE93" i="23"/>
  <c r="AR93" i="23"/>
  <c r="AU93" i="23" s="1"/>
  <c r="AZ93" i="23" s="1"/>
  <c r="AD93" i="23"/>
  <c r="AF93" i="23" s="1"/>
  <c r="AI93" i="23" s="1"/>
  <c r="W93" i="23"/>
  <c r="S93" i="23"/>
  <c r="BE92" i="23"/>
  <c r="AR92" i="23"/>
  <c r="AU92" i="23" s="1"/>
  <c r="AZ92" i="23" s="1"/>
  <c r="AD92" i="23"/>
  <c r="AF92" i="23" s="1"/>
  <c r="AI92" i="23" s="1"/>
  <c r="W92" i="23"/>
  <c r="S92" i="23"/>
  <c r="BE91" i="23"/>
  <c r="AR91" i="23"/>
  <c r="AU91" i="23" s="1"/>
  <c r="AZ91" i="23" s="1"/>
  <c r="AD91" i="23"/>
  <c r="AF91" i="23" s="1"/>
  <c r="AI91" i="23" s="1"/>
  <c r="W91" i="23"/>
  <c r="S91" i="23"/>
  <c r="BE90" i="23"/>
  <c r="AR90" i="23"/>
  <c r="AU90" i="23" s="1"/>
  <c r="AZ90" i="23" s="1"/>
  <c r="AD90" i="23"/>
  <c r="AF90" i="23" s="1"/>
  <c r="AI90" i="23" s="1"/>
  <c r="W90" i="23"/>
  <c r="S90" i="23"/>
  <c r="BE89" i="23"/>
  <c r="AR89" i="23"/>
  <c r="AU89" i="23" s="1"/>
  <c r="AZ89" i="23" s="1"/>
  <c r="AD89" i="23"/>
  <c r="AF89" i="23" s="1"/>
  <c r="AI89" i="23" s="1"/>
  <c r="W89" i="23"/>
  <c r="S89" i="23"/>
  <c r="BE88" i="23"/>
  <c r="AR88" i="23"/>
  <c r="AU88" i="23" s="1"/>
  <c r="AZ88" i="23" s="1"/>
  <c r="AD88" i="23"/>
  <c r="AF88" i="23" s="1"/>
  <c r="AI88" i="23" s="1"/>
  <c r="W88" i="23"/>
  <c r="S88" i="23"/>
  <c r="BE87" i="23"/>
  <c r="AR87" i="23"/>
  <c r="AU87" i="23" s="1"/>
  <c r="AZ87" i="23" s="1"/>
  <c r="AD87" i="23"/>
  <c r="AF87" i="23" s="1"/>
  <c r="AI87" i="23" s="1"/>
  <c r="W87" i="23"/>
  <c r="S87" i="23"/>
  <c r="BE86" i="23"/>
  <c r="AR86" i="23"/>
  <c r="AU86" i="23" s="1"/>
  <c r="AZ86" i="23" s="1"/>
  <c r="AD86" i="23"/>
  <c r="AF86" i="23" s="1"/>
  <c r="AI86" i="23" s="1"/>
  <c r="W86" i="23"/>
  <c r="S86" i="23"/>
  <c r="BE85" i="23"/>
  <c r="AR85" i="23"/>
  <c r="AU85" i="23" s="1"/>
  <c r="AZ85" i="23" s="1"/>
  <c r="AD85" i="23"/>
  <c r="AF85" i="23" s="1"/>
  <c r="AI85" i="23" s="1"/>
  <c r="W85" i="23"/>
  <c r="S85" i="23"/>
  <c r="BE84" i="23"/>
  <c r="AR84" i="23"/>
  <c r="AU84" i="23" s="1"/>
  <c r="AZ84" i="23" s="1"/>
  <c r="AD84" i="23"/>
  <c r="AF84" i="23" s="1"/>
  <c r="AI84" i="23" s="1"/>
  <c r="W84" i="23"/>
  <c r="S84" i="23"/>
  <c r="BE83" i="23"/>
  <c r="AR83" i="23"/>
  <c r="AU83" i="23" s="1"/>
  <c r="AZ83" i="23" s="1"/>
  <c r="AD83" i="23"/>
  <c r="AF83" i="23" s="1"/>
  <c r="AI83" i="23" s="1"/>
  <c r="W83" i="23"/>
  <c r="S83" i="23"/>
  <c r="BE82" i="23"/>
  <c r="AR82" i="23"/>
  <c r="AU82" i="23" s="1"/>
  <c r="AZ82" i="23" s="1"/>
  <c r="AD82" i="23"/>
  <c r="AF82" i="23" s="1"/>
  <c r="AI82" i="23" s="1"/>
  <c r="W82" i="23"/>
  <c r="S82" i="23"/>
  <c r="BE81" i="23"/>
  <c r="AR81" i="23"/>
  <c r="AU81" i="23" s="1"/>
  <c r="AZ81" i="23" s="1"/>
  <c r="AD81" i="23"/>
  <c r="AF81" i="23" s="1"/>
  <c r="AI81" i="23" s="1"/>
  <c r="W81" i="23"/>
  <c r="S81" i="23"/>
  <c r="BE78" i="23"/>
  <c r="AR78" i="23"/>
  <c r="AU78" i="23" s="1"/>
  <c r="AZ78" i="23" s="1"/>
  <c r="AD78" i="23"/>
  <c r="AF78" i="23" s="1"/>
  <c r="AI78" i="23" s="1"/>
  <c r="W78" i="23"/>
  <c r="S78" i="23"/>
  <c r="BE77" i="23"/>
  <c r="AR77" i="23"/>
  <c r="AU77" i="23" s="1"/>
  <c r="AZ77" i="23" s="1"/>
  <c r="AD77" i="23"/>
  <c r="AF77" i="23" s="1"/>
  <c r="AI77" i="23" s="1"/>
  <c r="W77" i="23"/>
  <c r="S77" i="23"/>
  <c r="BE76" i="23"/>
  <c r="AR76" i="23"/>
  <c r="AU76" i="23" s="1"/>
  <c r="AZ76" i="23" s="1"/>
  <c r="AD76" i="23"/>
  <c r="AF76" i="23" s="1"/>
  <c r="AI76" i="23" s="1"/>
  <c r="W76" i="23"/>
  <c r="S76" i="23"/>
  <c r="BE75" i="23"/>
  <c r="AR75" i="23"/>
  <c r="AU75" i="23" s="1"/>
  <c r="AZ75" i="23" s="1"/>
  <c r="AD75" i="23"/>
  <c r="AF75" i="23" s="1"/>
  <c r="AI75" i="23" s="1"/>
  <c r="W75" i="23"/>
  <c r="S75" i="23"/>
  <c r="BE74" i="23"/>
  <c r="AR74" i="23"/>
  <c r="AU74" i="23" s="1"/>
  <c r="AZ74" i="23" s="1"/>
  <c r="AD74" i="23"/>
  <c r="AF74" i="23" s="1"/>
  <c r="AI74" i="23" s="1"/>
  <c r="W74" i="23"/>
  <c r="S74" i="23"/>
  <c r="BE73" i="23"/>
  <c r="AR73" i="23"/>
  <c r="AU73" i="23" s="1"/>
  <c r="AZ73" i="23" s="1"/>
  <c r="AD73" i="23"/>
  <c r="AF73" i="23" s="1"/>
  <c r="AI73" i="23" s="1"/>
  <c r="W73" i="23"/>
  <c r="S73" i="23"/>
  <c r="BE72" i="23"/>
  <c r="AR72" i="23"/>
  <c r="AU72" i="23" s="1"/>
  <c r="AZ72" i="23" s="1"/>
  <c r="AD72" i="23"/>
  <c r="AF72" i="23" s="1"/>
  <c r="AI72" i="23" s="1"/>
  <c r="W72" i="23"/>
  <c r="S72" i="23"/>
  <c r="BE71" i="23"/>
  <c r="AR71" i="23"/>
  <c r="AU71" i="23" s="1"/>
  <c r="AZ71" i="23" s="1"/>
  <c r="AD71" i="23"/>
  <c r="AF71" i="23" s="1"/>
  <c r="AI71" i="23" s="1"/>
  <c r="W71" i="23"/>
  <c r="S71" i="23"/>
  <c r="BE70" i="23"/>
  <c r="AR70" i="23"/>
  <c r="AU70" i="23" s="1"/>
  <c r="AZ70" i="23" s="1"/>
  <c r="AD70" i="23"/>
  <c r="AF70" i="23" s="1"/>
  <c r="AI70" i="23" s="1"/>
  <c r="W70" i="23"/>
  <c r="S70" i="23"/>
  <c r="BE69" i="23"/>
  <c r="AR69" i="23"/>
  <c r="AU69" i="23" s="1"/>
  <c r="AZ69" i="23" s="1"/>
  <c r="AD69" i="23"/>
  <c r="AF69" i="23" s="1"/>
  <c r="AI69" i="23" s="1"/>
  <c r="W69" i="23"/>
  <c r="S69" i="23"/>
  <c r="BE68" i="23"/>
  <c r="AR68" i="23"/>
  <c r="AU68" i="23" s="1"/>
  <c r="AZ68" i="23" s="1"/>
  <c r="AD68" i="23"/>
  <c r="AF68" i="23" s="1"/>
  <c r="AI68" i="23" s="1"/>
  <c r="W68" i="23"/>
  <c r="S68" i="23"/>
  <c r="BE67" i="23"/>
  <c r="AR67" i="23"/>
  <c r="AU67" i="23" s="1"/>
  <c r="AZ67" i="23" s="1"/>
  <c r="AD67" i="23"/>
  <c r="AF67" i="23" s="1"/>
  <c r="AI67" i="23" s="1"/>
  <c r="W67" i="23"/>
  <c r="S67" i="23"/>
  <c r="BE66" i="23"/>
  <c r="AR66" i="23"/>
  <c r="AU66" i="23" s="1"/>
  <c r="AZ66" i="23" s="1"/>
  <c r="AD66" i="23"/>
  <c r="AF66" i="23" s="1"/>
  <c r="AI66" i="23" s="1"/>
  <c r="W66" i="23"/>
  <c r="S66" i="23"/>
  <c r="S55" i="31" s="1"/>
  <c r="BE65" i="23"/>
  <c r="AR65" i="23"/>
  <c r="AU65" i="23" s="1"/>
  <c r="AZ65" i="23" s="1"/>
  <c r="AD65" i="23"/>
  <c r="AF65" i="23" s="1"/>
  <c r="AI65" i="23" s="1"/>
  <c r="W65" i="23"/>
  <c r="W54" i="31" s="1"/>
  <c r="S65" i="23"/>
  <c r="BE64" i="23"/>
  <c r="AR64" i="23"/>
  <c r="AU64" i="23" s="1"/>
  <c r="AZ64" i="23" s="1"/>
  <c r="AD64" i="23"/>
  <c r="AF64" i="23" s="1"/>
  <c r="AI64" i="23" s="1"/>
  <c r="W64" i="23"/>
  <c r="S64" i="23"/>
  <c r="S53" i="31" s="1"/>
  <c r="BE63" i="23"/>
  <c r="AR63" i="23"/>
  <c r="AU63" i="23" s="1"/>
  <c r="AZ63" i="23" s="1"/>
  <c r="AD63" i="23"/>
  <c r="AF63" i="23" s="1"/>
  <c r="AI63" i="23" s="1"/>
  <c r="W63" i="23"/>
  <c r="W52" i="31" s="1"/>
  <c r="S63" i="23"/>
  <c r="BE62" i="23"/>
  <c r="AR62" i="23"/>
  <c r="AU62" i="23" s="1"/>
  <c r="AZ62" i="23" s="1"/>
  <c r="AD62" i="23"/>
  <c r="AF62" i="23" s="1"/>
  <c r="AI62" i="23" s="1"/>
  <c r="W62" i="23"/>
  <c r="S62" i="23"/>
  <c r="S51" i="31" s="1"/>
  <c r="BE61" i="23"/>
  <c r="AR61" i="23"/>
  <c r="AU61" i="23" s="1"/>
  <c r="AZ61" i="23" s="1"/>
  <c r="AD61" i="23"/>
  <c r="AF61" i="23" s="1"/>
  <c r="AI61" i="23" s="1"/>
  <c r="W61" i="23"/>
  <c r="W50" i="31" s="1"/>
  <c r="S61" i="23"/>
  <c r="BE60" i="23"/>
  <c r="AR60" i="23"/>
  <c r="AU60" i="23" s="1"/>
  <c r="AZ60" i="23" s="1"/>
  <c r="AD60" i="23"/>
  <c r="AF60" i="23" s="1"/>
  <c r="AI60" i="23" s="1"/>
  <c r="W60" i="23"/>
  <c r="S60" i="23"/>
  <c r="S49" i="31" s="1"/>
  <c r="BE59" i="23"/>
  <c r="AR59" i="23"/>
  <c r="AU59" i="23" s="1"/>
  <c r="AZ59" i="23" s="1"/>
  <c r="AD59" i="23"/>
  <c r="AF59" i="23" s="1"/>
  <c r="AI59" i="23" s="1"/>
  <c r="W59" i="23"/>
  <c r="W48" i="31" s="1"/>
  <c r="S59" i="23"/>
  <c r="BE58" i="23"/>
  <c r="AR58" i="23"/>
  <c r="AU58" i="23" s="1"/>
  <c r="AZ58" i="23" s="1"/>
  <c r="AD58" i="23"/>
  <c r="AF58" i="23" s="1"/>
  <c r="AI58" i="23" s="1"/>
  <c r="W58" i="23"/>
  <c r="S58" i="23"/>
  <c r="S47" i="31" s="1"/>
  <c r="BE57" i="23"/>
  <c r="AR57" i="23"/>
  <c r="AU57" i="23" s="1"/>
  <c r="AZ57" i="23" s="1"/>
  <c r="AD57" i="23"/>
  <c r="AF57" i="23" s="1"/>
  <c r="AI57" i="23" s="1"/>
  <c r="W57" i="23"/>
  <c r="W46" i="31" s="1"/>
  <c r="S57" i="23"/>
  <c r="BE56" i="23"/>
  <c r="AR56" i="23"/>
  <c r="AU56" i="23" s="1"/>
  <c r="AZ56" i="23" s="1"/>
  <c r="AD56" i="23"/>
  <c r="AF56" i="23" s="1"/>
  <c r="AI56" i="23" s="1"/>
  <c r="W56" i="23"/>
  <c r="S56" i="23"/>
  <c r="S45" i="31" s="1"/>
  <c r="BE55" i="23"/>
  <c r="AR55" i="23"/>
  <c r="AU55" i="23" s="1"/>
  <c r="AZ55" i="23" s="1"/>
  <c r="AD55" i="23"/>
  <c r="AF55" i="23" s="1"/>
  <c r="AI55" i="23" s="1"/>
  <c r="W55" i="23"/>
  <c r="W44" i="31" s="1"/>
  <c r="S55" i="23"/>
  <c r="BE54" i="23"/>
  <c r="AR54" i="23"/>
  <c r="AU54" i="23" s="1"/>
  <c r="AZ54" i="23" s="1"/>
  <c r="AD54" i="23"/>
  <c r="AF54" i="23" s="1"/>
  <c r="AI54" i="23" s="1"/>
  <c r="W54" i="23"/>
  <c r="S54" i="23"/>
  <c r="S43" i="31" s="1"/>
  <c r="BE53" i="23"/>
  <c r="AR53" i="23"/>
  <c r="AU53" i="23" s="1"/>
  <c r="AZ53" i="23" s="1"/>
  <c r="AD53" i="23"/>
  <c r="AF53" i="23" s="1"/>
  <c r="AI53" i="23" s="1"/>
  <c r="W53" i="23"/>
  <c r="W42" i="31" s="1"/>
  <c r="S53" i="23"/>
  <c r="BE52" i="23"/>
  <c r="AR52" i="23"/>
  <c r="AU52" i="23" s="1"/>
  <c r="AZ52" i="23" s="1"/>
  <c r="AD52" i="23"/>
  <c r="AF52" i="23" s="1"/>
  <c r="AI52" i="23" s="1"/>
  <c r="W52" i="23"/>
  <c r="S52" i="23"/>
  <c r="S41" i="31" s="1"/>
  <c r="BE51" i="23"/>
  <c r="AR51" i="23"/>
  <c r="AU51" i="23" s="1"/>
  <c r="AZ51" i="23" s="1"/>
  <c r="AD51" i="23"/>
  <c r="AF51" i="23" s="1"/>
  <c r="AI51" i="23" s="1"/>
  <c r="W51" i="23"/>
  <c r="W40" i="31" s="1"/>
  <c r="S51" i="23"/>
  <c r="BE50" i="23"/>
  <c r="AR50" i="23"/>
  <c r="AU50" i="23" s="1"/>
  <c r="AZ50" i="23" s="1"/>
  <c r="AD50" i="23"/>
  <c r="AF50" i="23" s="1"/>
  <c r="AI50" i="23" s="1"/>
  <c r="W50" i="23"/>
  <c r="S50" i="23"/>
  <c r="S39" i="31" s="1"/>
  <c r="BE49" i="23"/>
  <c r="AR49" i="23"/>
  <c r="AU49" i="23" s="1"/>
  <c r="AZ49" i="23" s="1"/>
  <c r="AD49" i="23"/>
  <c r="AF49" i="23" s="1"/>
  <c r="AI49" i="23" s="1"/>
  <c r="W49" i="23"/>
  <c r="W38" i="31" s="1"/>
  <c r="S49" i="23"/>
  <c r="BE42" i="23"/>
  <c r="AR42" i="23"/>
  <c r="AU42" i="23" s="1"/>
  <c r="AZ42" i="23" s="1"/>
  <c r="AD42" i="23"/>
  <c r="AF42" i="23" s="1"/>
  <c r="AI42" i="23" s="1"/>
  <c r="W42" i="23"/>
  <c r="S42" i="23"/>
  <c r="S32" i="31" s="1"/>
  <c r="BE41" i="23"/>
  <c r="AR41" i="23"/>
  <c r="AU41" i="23" s="1"/>
  <c r="AZ41" i="23" s="1"/>
  <c r="AD41" i="23"/>
  <c r="AF41" i="23" s="1"/>
  <c r="AI41" i="23" s="1"/>
  <c r="W41" i="23"/>
  <c r="W31" i="31" s="1"/>
  <c r="S41" i="23"/>
  <c r="BE39" i="23"/>
  <c r="AR39" i="23"/>
  <c r="AU39" i="23" s="1"/>
  <c r="AZ39" i="23" s="1"/>
  <c r="AD39" i="23"/>
  <c r="AF39" i="23" s="1"/>
  <c r="AI39" i="23" s="1"/>
  <c r="W39" i="23"/>
  <c r="S39" i="23"/>
  <c r="S30" i="31" s="1"/>
  <c r="BE38" i="23"/>
  <c r="AR38" i="23"/>
  <c r="AU38" i="23" s="1"/>
  <c r="AZ38" i="23" s="1"/>
  <c r="AD38" i="23"/>
  <c r="AF38" i="23" s="1"/>
  <c r="AI38" i="23" s="1"/>
  <c r="W38" i="23"/>
  <c r="W29" i="31" s="1"/>
  <c r="S38" i="23"/>
  <c r="BE37" i="23"/>
  <c r="AR37" i="23"/>
  <c r="AU37" i="23" s="1"/>
  <c r="AZ37" i="23" s="1"/>
  <c r="AD37" i="23"/>
  <c r="AF37" i="23" s="1"/>
  <c r="AI37" i="23" s="1"/>
  <c r="W37" i="23"/>
  <c r="S37" i="23"/>
  <c r="S28" i="31" s="1"/>
  <c r="AR36" i="23"/>
  <c r="AU36" i="23" s="1"/>
  <c r="AZ36" i="23" s="1"/>
  <c r="AD36" i="23"/>
  <c r="AF36" i="23" s="1"/>
  <c r="AI36" i="23" s="1"/>
  <c r="W36" i="23"/>
  <c r="S36" i="23"/>
  <c r="S27" i="31" s="1"/>
  <c r="AR35" i="23"/>
  <c r="AU35" i="23" s="1"/>
  <c r="AZ35" i="23" s="1"/>
  <c r="AD35" i="23"/>
  <c r="AF35" i="23" s="1"/>
  <c r="AI35" i="23" s="1"/>
  <c r="W35" i="23"/>
  <c r="S35" i="23"/>
  <c r="S26" i="31" s="1"/>
  <c r="AR34" i="23"/>
  <c r="AU34" i="23" s="1"/>
  <c r="AZ34" i="23" s="1"/>
  <c r="AD34" i="23"/>
  <c r="AF34" i="23" s="1"/>
  <c r="AI34" i="23" s="1"/>
  <c r="W34" i="23"/>
  <c r="S34" i="23"/>
  <c r="S25" i="31" s="1"/>
  <c r="AR31" i="23"/>
  <c r="AU31" i="23" s="1"/>
  <c r="AZ31" i="23" s="1"/>
  <c r="AD31" i="23"/>
  <c r="AF31" i="23" s="1"/>
  <c r="AI31" i="23" s="1"/>
  <c r="W31" i="23"/>
  <c r="S31" i="23"/>
  <c r="S24" i="31" s="1"/>
  <c r="AR30" i="23"/>
  <c r="AU30" i="23" s="1"/>
  <c r="AZ30" i="23" s="1"/>
  <c r="AD30" i="23"/>
  <c r="AF30" i="23" s="1"/>
  <c r="AI30" i="23" s="1"/>
  <c r="W30" i="23"/>
  <c r="S30" i="23"/>
  <c r="S23" i="31" s="1"/>
  <c r="AR29" i="23"/>
  <c r="AU29" i="23" s="1"/>
  <c r="AZ29" i="23" s="1"/>
  <c r="AD29" i="23"/>
  <c r="AF29" i="23" s="1"/>
  <c r="AI29" i="23" s="1"/>
  <c r="W29" i="23"/>
  <c r="S29" i="23"/>
  <c r="S22" i="31" s="1"/>
  <c r="BD23" i="23"/>
  <c r="BC23" i="23"/>
  <c r="AR23" i="23"/>
  <c r="AU23" i="23" s="1"/>
  <c r="AZ23" i="23" s="1"/>
  <c r="AD23" i="23"/>
  <c r="AF23" i="23" s="1"/>
  <c r="AI23" i="23" s="1"/>
  <c r="W23" i="23"/>
  <c r="W19" i="31" s="1"/>
  <c r="S23" i="23"/>
  <c r="BD21" i="23"/>
  <c r="BC21" i="23"/>
  <c r="AR21" i="23"/>
  <c r="AU21" i="23" s="1"/>
  <c r="AZ21" i="23" s="1"/>
  <c r="AD21" i="23"/>
  <c r="AF21" i="23" s="1"/>
  <c r="AI21" i="23" s="1"/>
  <c r="W21" i="23"/>
  <c r="W18" i="31" s="1"/>
  <c r="S21" i="23"/>
  <c r="BD20" i="23"/>
  <c r="BC20" i="23"/>
  <c r="AR20" i="23"/>
  <c r="AU20" i="23" s="1"/>
  <c r="AZ20" i="23" s="1"/>
  <c r="AD20" i="23"/>
  <c r="AF20" i="23" s="1"/>
  <c r="AI20" i="23" s="1"/>
  <c r="W20" i="23"/>
  <c r="S20" i="23"/>
  <c r="S17" i="31" s="1"/>
  <c r="BE16" i="23"/>
  <c r="AR16" i="23"/>
  <c r="AU16" i="23" s="1"/>
  <c r="AZ16" i="23" s="1"/>
  <c r="AD16" i="23"/>
  <c r="AF16" i="23" s="1"/>
  <c r="AI16" i="23" s="1"/>
  <c r="W16" i="23"/>
  <c r="S16" i="23"/>
  <c r="S16" i="31" s="1"/>
  <c r="BE10" i="23"/>
  <c r="AR10" i="23"/>
  <c r="AU10" i="23" s="1"/>
  <c r="AZ10" i="23" s="1"/>
  <c r="AD10" i="23"/>
  <c r="AF10" i="23" s="1"/>
  <c r="AI10" i="23" s="1"/>
  <c r="W10" i="23"/>
  <c r="S10" i="23"/>
  <c r="BE9" i="23"/>
  <c r="AR9" i="23"/>
  <c r="AU9" i="23" s="1"/>
  <c r="AZ9" i="23" s="1"/>
  <c r="AD9" i="23"/>
  <c r="AF9" i="23" s="1"/>
  <c r="AI9" i="23" s="1"/>
  <c r="W9" i="23"/>
  <c r="S9" i="23"/>
  <c r="BE8" i="23"/>
  <c r="AR8" i="23"/>
  <c r="AU8" i="23" s="1"/>
  <c r="AZ8" i="23" s="1"/>
  <c r="AD8" i="23"/>
  <c r="AF8" i="23" s="1"/>
  <c r="AI8" i="23" s="1"/>
  <c r="W8" i="23"/>
  <c r="S8" i="23"/>
  <c r="BD7" i="23"/>
  <c r="BC7" i="23"/>
  <c r="AR7" i="23"/>
  <c r="AU7" i="23" s="1"/>
  <c r="AZ7" i="23" s="1"/>
  <c r="AD7" i="23"/>
  <c r="AF7" i="23" s="1"/>
  <c r="AI7" i="23" s="1"/>
  <c r="W7" i="23"/>
  <c r="S7" i="23"/>
  <c r="AK4" i="23"/>
  <c r="AF1415" i="22"/>
  <c r="BA1415" i="22" s="1"/>
  <c r="AP1414" i="22"/>
  <c r="AR1414" i="22" s="1"/>
  <c r="AU1414" i="22" s="1"/>
  <c r="AZ1414" i="22" s="1"/>
  <c r="AD1414" i="22"/>
  <c r="AF1414" i="22" s="1"/>
  <c r="AI1414" i="22" s="1"/>
  <c r="AP1413" i="22"/>
  <c r="AR1413" i="22" s="1"/>
  <c r="AU1413" i="22" s="1"/>
  <c r="AZ1413" i="22" s="1"/>
  <c r="AD1413" i="22"/>
  <c r="AF1413" i="22" s="1"/>
  <c r="AI1413" i="22" s="1"/>
  <c r="AP1412" i="22"/>
  <c r="AR1412" i="22" s="1"/>
  <c r="AU1412" i="22" s="1"/>
  <c r="AZ1412" i="22" s="1"/>
  <c r="AD1412" i="22"/>
  <c r="AF1412" i="22" s="1"/>
  <c r="AI1412" i="22" s="1"/>
  <c r="AR1411" i="22"/>
  <c r="AU1411" i="22" s="1"/>
  <c r="AZ1411" i="22" s="1"/>
  <c r="AD1411" i="22"/>
  <c r="AF1411" i="22" s="1"/>
  <c r="AI1411" i="22" s="1"/>
  <c r="AR1410" i="22"/>
  <c r="AU1410" i="22" s="1"/>
  <c r="AZ1410" i="22" s="1"/>
  <c r="AD1410" i="22"/>
  <c r="AF1410" i="22" s="1"/>
  <c r="AI1410" i="22" s="1"/>
  <c r="AR1409" i="22"/>
  <c r="AU1409" i="22" s="1"/>
  <c r="AZ1409" i="22" s="1"/>
  <c r="AD1409" i="22"/>
  <c r="AF1409" i="22" s="1"/>
  <c r="AI1409" i="22" s="1"/>
  <c r="AR1408" i="22"/>
  <c r="AU1408" i="22" s="1"/>
  <c r="AZ1408" i="22" s="1"/>
  <c r="AD1408" i="22"/>
  <c r="AF1408" i="22" s="1"/>
  <c r="AI1408" i="22" s="1"/>
  <c r="AR1407" i="22"/>
  <c r="AU1407" i="22" s="1"/>
  <c r="AZ1407" i="22" s="1"/>
  <c r="AD1407" i="22"/>
  <c r="AF1407" i="22" s="1"/>
  <c r="AI1407" i="22" s="1"/>
  <c r="AR1406" i="22"/>
  <c r="AU1406" i="22" s="1"/>
  <c r="AZ1406" i="22" s="1"/>
  <c r="AD1406" i="22"/>
  <c r="AF1406" i="22" s="1"/>
  <c r="AI1406" i="22" s="1"/>
  <c r="AR1405" i="22"/>
  <c r="AU1405" i="22" s="1"/>
  <c r="AZ1405" i="22" s="1"/>
  <c r="AD1405" i="22"/>
  <c r="AF1405" i="22" s="1"/>
  <c r="AI1405" i="22" s="1"/>
  <c r="AR1404" i="22"/>
  <c r="AU1404" i="22" s="1"/>
  <c r="AZ1404" i="22" s="1"/>
  <c r="AD1404" i="22"/>
  <c r="AF1404" i="22" s="1"/>
  <c r="AI1404" i="22" s="1"/>
  <c r="AR1403" i="22"/>
  <c r="AU1403" i="22" s="1"/>
  <c r="AZ1403" i="22" s="1"/>
  <c r="AD1403" i="22"/>
  <c r="AF1403" i="22" s="1"/>
  <c r="AI1403" i="22" s="1"/>
  <c r="AR1402" i="22"/>
  <c r="AU1402" i="22" s="1"/>
  <c r="AZ1402" i="22" s="1"/>
  <c r="AD1402" i="22"/>
  <c r="AF1402" i="22" s="1"/>
  <c r="AI1402" i="22" s="1"/>
  <c r="AR1401" i="22"/>
  <c r="AU1401" i="22" s="1"/>
  <c r="AZ1401" i="22" s="1"/>
  <c r="AD1401" i="22"/>
  <c r="AF1401" i="22" s="1"/>
  <c r="AI1401" i="22" s="1"/>
  <c r="AR1400" i="22"/>
  <c r="AU1400" i="22" s="1"/>
  <c r="AZ1400" i="22" s="1"/>
  <c r="AD1400" i="22"/>
  <c r="AF1400" i="22" s="1"/>
  <c r="AI1400" i="22" s="1"/>
  <c r="AR1399" i="22"/>
  <c r="AU1399" i="22" s="1"/>
  <c r="AZ1399" i="22" s="1"/>
  <c r="AD1399" i="22"/>
  <c r="AF1399" i="22" s="1"/>
  <c r="AI1399" i="22" s="1"/>
  <c r="AR1398" i="22"/>
  <c r="AU1398" i="22" s="1"/>
  <c r="AZ1398" i="22" s="1"/>
  <c r="AD1398" i="22"/>
  <c r="AF1398" i="22" s="1"/>
  <c r="AI1398" i="22" s="1"/>
  <c r="AR1397" i="22"/>
  <c r="AU1397" i="22" s="1"/>
  <c r="AZ1397" i="22" s="1"/>
  <c r="AD1397" i="22"/>
  <c r="AF1397" i="22" s="1"/>
  <c r="AI1397" i="22" s="1"/>
  <c r="AR1396" i="22"/>
  <c r="AU1396" i="22" s="1"/>
  <c r="AZ1396" i="22" s="1"/>
  <c r="AD1396" i="22"/>
  <c r="AF1396" i="22" s="1"/>
  <c r="AI1396" i="22" s="1"/>
  <c r="AR1395" i="22"/>
  <c r="AU1395" i="22" s="1"/>
  <c r="AZ1395" i="22" s="1"/>
  <c r="AD1395" i="22"/>
  <c r="AF1395" i="22" s="1"/>
  <c r="AI1395" i="22" s="1"/>
  <c r="AR1394" i="22"/>
  <c r="AU1394" i="22" s="1"/>
  <c r="AZ1394" i="22" s="1"/>
  <c r="AD1394" i="22"/>
  <c r="AF1394" i="22" s="1"/>
  <c r="AI1394" i="22" s="1"/>
  <c r="AR1393" i="22"/>
  <c r="AU1393" i="22" s="1"/>
  <c r="AZ1393" i="22" s="1"/>
  <c r="AD1393" i="22"/>
  <c r="AF1393" i="22" s="1"/>
  <c r="AI1393" i="22" s="1"/>
  <c r="AR1392" i="22"/>
  <c r="AU1392" i="22" s="1"/>
  <c r="AZ1392" i="22" s="1"/>
  <c r="AD1392" i="22"/>
  <c r="AF1392" i="22" s="1"/>
  <c r="AI1392" i="22" s="1"/>
  <c r="AR1391" i="22"/>
  <c r="AU1391" i="22" s="1"/>
  <c r="AZ1391" i="22" s="1"/>
  <c r="AD1391" i="22"/>
  <c r="AF1391" i="22" s="1"/>
  <c r="AI1391" i="22" s="1"/>
  <c r="AR1390" i="22"/>
  <c r="AU1390" i="22" s="1"/>
  <c r="AZ1390" i="22" s="1"/>
  <c r="AD1390" i="22"/>
  <c r="AF1390" i="22" s="1"/>
  <c r="AI1390" i="22" s="1"/>
  <c r="AR1389" i="22"/>
  <c r="AU1389" i="22" s="1"/>
  <c r="AZ1389" i="22" s="1"/>
  <c r="AD1389" i="22"/>
  <c r="AF1389" i="22" s="1"/>
  <c r="AI1389" i="22" s="1"/>
  <c r="AR1388" i="22"/>
  <c r="AU1388" i="22" s="1"/>
  <c r="AZ1388" i="22" s="1"/>
  <c r="AD1388" i="22"/>
  <c r="AF1388" i="22" s="1"/>
  <c r="AI1388" i="22" s="1"/>
  <c r="AR1387" i="22"/>
  <c r="AU1387" i="22" s="1"/>
  <c r="AZ1387" i="22" s="1"/>
  <c r="AD1387" i="22"/>
  <c r="AF1387" i="22" s="1"/>
  <c r="AI1387" i="22" s="1"/>
  <c r="AR1386" i="22"/>
  <c r="AU1386" i="22" s="1"/>
  <c r="AZ1386" i="22" s="1"/>
  <c r="AD1386" i="22"/>
  <c r="AF1386" i="22" s="1"/>
  <c r="AI1386" i="22" s="1"/>
  <c r="AR1385" i="22"/>
  <c r="AU1385" i="22" s="1"/>
  <c r="AZ1385" i="22" s="1"/>
  <c r="AD1385" i="22"/>
  <c r="AF1385" i="22" s="1"/>
  <c r="AI1385" i="22" s="1"/>
  <c r="AR1384" i="22"/>
  <c r="AU1384" i="22" s="1"/>
  <c r="AZ1384" i="22" s="1"/>
  <c r="AD1384" i="22"/>
  <c r="AF1384" i="22" s="1"/>
  <c r="AI1384" i="22" s="1"/>
  <c r="AR1383" i="22"/>
  <c r="AU1383" i="22" s="1"/>
  <c r="AZ1383" i="22" s="1"/>
  <c r="AD1383" i="22"/>
  <c r="AF1383" i="22" s="1"/>
  <c r="AI1383" i="22" s="1"/>
  <c r="AR1382" i="22"/>
  <c r="AU1382" i="22" s="1"/>
  <c r="AZ1382" i="22" s="1"/>
  <c r="AD1382" i="22"/>
  <c r="AF1382" i="22" s="1"/>
  <c r="AI1382" i="22" s="1"/>
  <c r="AR1381" i="22"/>
  <c r="AU1381" i="22" s="1"/>
  <c r="AZ1381" i="22" s="1"/>
  <c r="AD1381" i="22"/>
  <c r="AF1381" i="22" s="1"/>
  <c r="AI1381" i="22" s="1"/>
  <c r="AR1380" i="22"/>
  <c r="AU1380" i="22" s="1"/>
  <c r="AZ1380" i="22" s="1"/>
  <c r="AD1380" i="22"/>
  <c r="AF1380" i="22" s="1"/>
  <c r="AI1380" i="22" s="1"/>
  <c r="AR1379" i="22"/>
  <c r="AU1379" i="22" s="1"/>
  <c r="AZ1379" i="22" s="1"/>
  <c r="AD1379" i="22"/>
  <c r="AF1379" i="22" s="1"/>
  <c r="AI1379" i="22" s="1"/>
  <c r="AR1378" i="22"/>
  <c r="AU1378" i="22" s="1"/>
  <c r="AZ1378" i="22" s="1"/>
  <c r="AD1378" i="22"/>
  <c r="AF1378" i="22" s="1"/>
  <c r="AI1378" i="22" s="1"/>
  <c r="AR1377" i="22"/>
  <c r="AU1377" i="22" s="1"/>
  <c r="AZ1377" i="22" s="1"/>
  <c r="AD1377" i="22"/>
  <c r="AF1377" i="22" s="1"/>
  <c r="AI1377" i="22" s="1"/>
  <c r="AR1376" i="22"/>
  <c r="AU1376" i="22" s="1"/>
  <c r="AZ1376" i="22" s="1"/>
  <c r="AD1376" i="22"/>
  <c r="AF1376" i="22" s="1"/>
  <c r="AI1376" i="22" s="1"/>
  <c r="AR1375" i="22"/>
  <c r="AU1375" i="22" s="1"/>
  <c r="AZ1375" i="22" s="1"/>
  <c r="AD1375" i="22"/>
  <c r="AF1375" i="22" s="1"/>
  <c r="AI1375" i="22" s="1"/>
  <c r="AR1374" i="22"/>
  <c r="AU1374" i="22" s="1"/>
  <c r="AZ1374" i="22" s="1"/>
  <c r="AD1374" i="22"/>
  <c r="AF1374" i="22" s="1"/>
  <c r="AI1374" i="22" s="1"/>
  <c r="AR1373" i="22"/>
  <c r="AU1373" i="22" s="1"/>
  <c r="AZ1373" i="22" s="1"/>
  <c r="AD1373" i="22"/>
  <c r="AF1373" i="22" s="1"/>
  <c r="AI1373" i="22" s="1"/>
  <c r="AR1372" i="22"/>
  <c r="AU1372" i="22" s="1"/>
  <c r="AZ1372" i="22" s="1"/>
  <c r="AD1372" i="22"/>
  <c r="AF1372" i="22" s="1"/>
  <c r="AI1372" i="22" s="1"/>
  <c r="AR1371" i="22"/>
  <c r="AU1371" i="22" s="1"/>
  <c r="AZ1371" i="22" s="1"/>
  <c r="AD1371" i="22"/>
  <c r="AF1371" i="22" s="1"/>
  <c r="AI1371" i="22" s="1"/>
  <c r="AR1370" i="22"/>
  <c r="AU1370" i="22" s="1"/>
  <c r="AZ1370" i="22" s="1"/>
  <c r="AD1370" i="22"/>
  <c r="AF1370" i="22" s="1"/>
  <c r="AI1370" i="22" s="1"/>
  <c r="AR1369" i="22"/>
  <c r="AU1369" i="22" s="1"/>
  <c r="AZ1369" i="22" s="1"/>
  <c r="AD1369" i="22"/>
  <c r="AF1369" i="22" s="1"/>
  <c r="AI1369" i="22" s="1"/>
  <c r="AR1368" i="22"/>
  <c r="AU1368" i="22" s="1"/>
  <c r="AZ1368" i="22" s="1"/>
  <c r="AD1368" i="22"/>
  <c r="AF1368" i="22" s="1"/>
  <c r="AI1368" i="22" s="1"/>
  <c r="AR1367" i="22"/>
  <c r="AU1367" i="22" s="1"/>
  <c r="AZ1367" i="22" s="1"/>
  <c r="AD1367" i="22"/>
  <c r="AF1367" i="22" s="1"/>
  <c r="AI1367" i="22" s="1"/>
  <c r="AR1366" i="22"/>
  <c r="AU1366" i="22" s="1"/>
  <c r="AZ1366" i="22" s="1"/>
  <c r="AD1366" i="22"/>
  <c r="AF1366" i="22" s="1"/>
  <c r="AI1366" i="22" s="1"/>
  <c r="AR1365" i="22"/>
  <c r="AU1365" i="22" s="1"/>
  <c r="AZ1365" i="22" s="1"/>
  <c r="AD1365" i="22"/>
  <c r="AF1365" i="22" s="1"/>
  <c r="AI1365" i="22" s="1"/>
  <c r="AR1364" i="22"/>
  <c r="AU1364" i="22" s="1"/>
  <c r="AZ1364" i="22" s="1"/>
  <c r="AD1364" i="22"/>
  <c r="AF1364" i="22" s="1"/>
  <c r="AI1364" i="22" s="1"/>
  <c r="AR1363" i="22"/>
  <c r="AU1363" i="22" s="1"/>
  <c r="AZ1363" i="22" s="1"/>
  <c r="AD1363" i="22"/>
  <c r="AF1363" i="22" s="1"/>
  <c r="AI1363" i="22" s="1"/>
  <c r="AR1362" i="22"/>
  <c r="AU1362" i="22" s="1"/>
  <c r="AZ1362" i="22" s="1"/>
  <c r="AD1362" i="22"/>
  <c r="AF1362" i="22" s="1"/>
  <c r="AI1362" i="22" s="1"/>
  <c r="AR1361" i="22"/>
  <c r="AU1361" i="22" s="1"/>
  <c r="AZ1361" i="22" s="1"/>
  <c r="AD1361" i="22"/>
  <c r="AF1361" i="22" s="1"/>
  <c r="AI1361" i="22" s="1"/>
  <c r="AR1360" i="22"/>
  <c r="AU1360" i="22" s="1"/>
  <c r="AZ1360" i="22" s="1"/>
  <c r="AD1360" i="22"/>
  <c r="AF1360" i="22" s="1"/>
  <c r="AI1360" i="22" s="1"/>
  <c r="AR1359" i="22"/>
  <c r="AU1359" i="22" s="1"/>
  <c r="AZ1359" i="22" s="1"/>
  <c r="AD1359" i="22"/>
  <c r="AF1359" i="22" s="1"/>
  <c r="AI1359" i="22" s="1"/>
  <c r="AR1358" i="22"/>
  <c r="AU1358" i="22" s="1"/>
  <c r="AZ1358" i="22" s="1"/>
  <c r="AD1358" i="22"/>
  <c r="AF1358" i="22" s="1"/>
  <c r="AI1358" i="22" s="1"/>
  <c r="AR1357" i="22"/>
  <c r="AU1357" i="22" s="1"/>
  <c r="AZ1357" i="22" s="1"/>
  <c r="AD1357" i="22"/>
  <c r="AF1357" i="22" s="1"/>
  <c r="AI1357" i="22" s="1"/>
  <c r="AR1356" i="22"/>
  <c r="AU1356" i="22" s="1"/>
  <c r="AZ1356" i="22" s="1"/>
  <c r="AD1356" i="22"/>
  <c r="AF1356" i="22" s="1"/>
  <c r="AI1356" i="22" s="1"/>
  <c r="AR1355" i="22"/>
  <c r="AU1355" i="22" s="1"/>
  <c r="AZ1355" i="22" s="1"/>
  <c r="AD1355" i="22"/>
  <c r="AF1355" i="22" s="1"/>
  <c r="AI1355" i="22" s="1"/>
  <c r="AR1354" i="22"/>
  <c r="AU1354" i="22" s="1"/>
  <c r="AZ1354" i="22" s="1"/>
  <c r="AD1354" i="22"/>
  <c r="AF1354" i="22" s="1"/>
  <c r="AI1354" i="22" s="1"/>
  <c r="AR1353" i="22"/>
  <c r="AU1353" i="22" s="1"/>
  <c r="AZ1353" i="22" s="1"/>
  <c r="AD1353" i="22"/>
  <c r="AF1353" i="22" s="1"/>
  <c r="AI1353" i="22" s="1"/>
  <c r="AR1352" i="22"/>
  <c r="AU1352" i="22" s="1"/>
  <c r="AZ1352" i="22" s="1"/>
  <c r="AD1352" i="22"/>
  <c r="AF1352" i="22" s="1"/>
  <c r="AI1352" i="22" s="1"/>
  <c r="AR1351" i="22"/>
  <c r="AU1351" i="22" s="1"/>
  <c r="AZ1351" i="22" s="1"/>
  <c r="AD1351" i="22"/>
  <c r="AF1351" i="22" s="1"/>
  <c r="AI1351" i="22" s="1"/>
  <c r="AR1350" i="22"/>
  <c r="AU1350" i="22" s="1"/>
  <c r="AZ1350" i="22" s="1"/>
  <c r="AD1350" i="22"/>
  <c r="AF1350" i="22" s="1"/>
  <c r="AI1350" i="22" s="1"/>
  <c r="AR1349" i="22"/>
  <c r="AU1349" i="22" s="1"/>
  <c r="AZ1349" i="22" s="1"/>
  <c r="AD1349" i="22"/>
  <c r="AF1349" i="22" s="1"/>
  <c r="AI1349" i="22" s="1"/>
  <c r="AR1348" i="22"/>
  <c r="AU1348" i="22" s="1"/>
  <c r="AZ1348" i="22" s="1"/>
  <c r="AD1348" i="22"/>
  <c r="AF1348" i="22" s="1"/>
  <c r="AI1348" i="22" s="1"/>
  <c r="AR1347" i="22"/>
  <c r="AU1347" i="22" s="1"/>
  <c r="AZ1347" i="22" s="1"/>
  <c r="AD1347" i="22"/>
  <c r="AF1347" i="22" s="1"/>
  <c r="AI1347" i="22" s="1"/>
  <c r="AR1346" i="22"/>
  <c r="AU1346" i="22" s="1"/>
  <c r="AZ1346" i="22" s="1"/>
  <c r="AD1346" i="22"/>
  <c r="AF1346" i="22" s="1"/>
  <c r="AI1346" i="22" s="1"/>
  <c r="AR1345" i="22"/>
  <c r="AU1345" i="22" s="1"/>
  <c r="AZ1345" i="22" s="1"/>
  <c r="AD1345" i="22"/>
  <c r="AF1345" i="22" s="1"/>
  <c r="AI1345" i="22" s="1"/>
  <c r="AR1344" i="22"/>
  <c r="AU1344" i="22" s="1"/>
  <c r="AZ1344" i="22" s="1"/>
  <c r="AD1344" i="22"/>
  <c r="AF1344" i="22" s="1"/>
  <c r="AI1344" i="22" s="1"/>
  <c r="AR1343" i="22"/>
  <c r="AU1343" i="22" s="1"/>
  <c r="AZ1343" i="22" s="1"/>
  <c r="AD1343" i="22"/>
  <c r="AF1343" i="22" s="1"/>
  <c r="AI1343" i="22" s="1"/>
  <c r="AR1342" i="22"/>
  <c r="AU1342" i="22" s="1"/>
  <c r="AZ1342" i="22" s="1"/>
  <c r="AD1342" i="22"/>
  <c r="AF1342" i="22" s="1"/>
  <c r="AI1342" i="22" s="1"/>
  <c r="AR1341" i="22"/>
  <c r="AU1341" i="22" s="1"/>
  <c r="AZ1341" i="22" s="1"/>
  <c r="AD1341" i="22"/>
  <c r="AF1341" i="22" s="1"/>
  <c r="AI1341" i="22" s="1"/>
  <c r="AR1340" i="22"/>
  <c r="AU1340" i="22" s="1"/>
  <c r="AZ1340" i="22" s="1"/>
  <c r="AD1340" i="22"/>
  <c r="AF1340" i="22" s="1"/>
  <c r="AI1340" i="22" s="1"/>
  <c r="AR1339" i="22"/>
  <c r="AU1339" i="22" s="1"/>
  <c r="AZ1339" i="22" s="1"/>
  <c r="AD1339" i="22"/>
  <c r="AF1339" i="22" s="1"/>
  <c r="AI1339" i="22" s="1"/>
  <c r="AR1338" i="22"/>
  <c r="AU1338" i="22" s="1"/>
  <c r="AZ1338" i="22" s="1"/>
  <c r="AD1338" i="22"/>
  <c r="AF1338" i="22" s="1"/>
  <c r="AI1338" i="22" s="1"/>
  <c r="AR1337" i="22"/>
  <c r="AU1337" i="22" s="1"/>
  <c r="AZ1337" i="22" s="1"/>
  <c r="AD1337" i="22"/>
  <c r="AF1337" i="22" s="1"/>
  <c r="AI1337" i="22" s="1"/>
  <c r="AR1336" i="22"/>
  <c r="AU1336" i="22" s="1"/>
  <c r="AZ1336" i="22" s="1"/>
  <c r="AD1336" i="22"/>
  <c r="AF1336" i="22" s="1"/>
  <c r="AI1336" i="22" s="1"/>
  <c r="AR1335" i="22"/>
  <c r="AU1335" i="22" s="1"/>
  <c r="AZ1335" i="22" s="1"/>
  <c r="AD1335" i="22"/>
  <c r="AF1335" i="22" s="1"/>
  <c r="AI1335" i="22" s="1"/>
  <c r="AR1334" i="22"/>
  <c r="AU1334" i="22" s="1"/>
  <c r="AZ1334" i="22" s="1"/>
  <c r="AD1334" i="22"/>
  <c r="AF1334" i="22" s="1"/>
  <c r="AI1334" i="22" s="1"/>
  <c r="AR1333" i="22"/>
  <c r="AU1333" i="22" s="1"/>
  <c r="AZ1333" i="22" s="1"/>
  <c r="AD1333" i="22"/>
  <c r="AF1333" i="22" s="1"/>
  <c r="AI1333" i="22" s="1"/>
  <c r="AR1332" i="22"/>
  <c r="AU1332" i="22" s="1"/>
  <c r="AZ1332" i="22" s="1"/>
  <c r="AD1332" i="22"/>
  <c r="AF1332" i="22" s="1"/>
  <c r="AI1332" i="22" s="1"/>
  <c r="AR1331" i="22"/>
  <c r="AU1331" i="22" s="1"/>
  <c r="AZ1331" i="22" s="1"/>
  <c r="AD1331" i="22"/>
  <c r="AF1331" i="22" s="1"/>
  <c r="AI1331" i="22" s="1"/>
  <c r="AR1330" i="22"/>
  <c r="AU1330" i="22" s="1"/>
  <c r="AZ1330" i="22" s="1"/>
  <c r="AD1330" i="22"/>
  <c r="AF1330" i="22" s="1"/>
  <c r="AI1330" i="22" s="1"/>
  <c r="AR1329" i="22"/>
  <c r="AU1329" i="22" s="1"/>
  <c r="AZ1329" i="22" s="1"/>
  <c r="AD1329" i="22"/>
  <c r="AF1329" i="22" s="1"/>
  <c r="AI1329" i="22" s="1"/>
  <c r="AR1328" i="22"/>
  <c r="AU1328" i="22" s="1"/>
  <c r="AZ1328" i="22" s="1"/>
  <c r="AD1328" i="22"/>
  <c r="AF1328" i="22" s="1"/>
  <c r="AI1328" i="22" s="1"/>
  <c r="AR1327" i="22"/>
  <c r="AU1327" i="22" s="1"/>
  <c r="AZ1327" i="22" s="1"/>
  <c r="AD1327" i="22"/>
  <c r="AF1327" i="22" s="1"/>
  <c r="AI1327" i="22" s="1"/>
  <c r="AR1326" i="22"/>
  <c r="AU1326" i="22" s="1"/>
  <c r="AZ1326" i="22" s="1"/>
  <c r="AD1326" i="22"/>
  <c r="AF1326" i="22" s="1"/>
  <c r="AI1326" i="22" s="1"/>
  <c r="AR1325" i="22"/>
  <c r="AU1325" i="22" s="1"/>
  <c r="AZ1325" i="22" s="1"/>
  <c r="AD1325" i="22"/>
  <c r="AF1325" i="22" s="1"/>
  <c r="AI1325" i="22" s="1"/>
  <c r="AR1324" i="22"/>
  <c r="AU1324" i="22" s="1"/>
  <c r="AZ1324" i="22" s="1"/>
  <c r="AD1324" i="22"/>
  <c r="AF1324" i="22" s="1"/>
  <c r="AI1324" i="22" s="1"/>
  <c r="AR1323" i="22"/>
  <c r="AU1323" i="22" s="1"/>
  <c r="AZ1323" i="22" s="1"/>
  <c r="AD1323" i="22"/>
  <c r="AF1323" i="22" s="1"/>
  <c r="AI1323" i="22" s="1"/>
  <c r="AR1322" i="22"/>
  <c r="AU1322" i="22" s="1"/>
  <c r="AZ1322" i="22" s="1"/>
  <c r="AD1322" i="22"/>
  <c r="AF1322" i="22" s="1"/>
  <c r="AI1322" i="22" s="1"/>
  <c r="AR1321" i="22"/>
  <c r="AU1321" i="22" s="1"/>
  <c r="AZ1321" i="22" s="1"/>
  <c r="AD1321" i="22"/>
  <c r="AF1321" i="22" s="1"/>
  <c r="AR1320" i="22"/>
  <c r="AU1320" i="22" s="1"/>
  <c r="AZ1320" i="22" s="1"/>
  <c r="AD1320" i="22"/>
  <c r="AF1320" i="22" s="1"/>
  <c r="AI1320" i="22" s="1"/>
  <c r="AR1319" i="22"/>
  <c r="AU1319" i="22" s="1"/>
  <c r="AZ1319" i="22" s="1"/>
  <c r="AD1319" i="22"/>
  <c r="AF1319" i="22" s="1"/>
  <c r="AI1319" i="22" s="1"/>
  <c r="AR1318" i="22"/>
  <c r="AU1318" i="22" s="1"/>
  <c r="AZ1318" i="22" s="1"/>
  <c r="AD1318" i="22"/>
  <c r="AF1318" i="22" s="1"/>
  <c r="AI1318" i="22" s="1"/>
  <c r="AR1317" i="22"/>
  <c r="AU1317" i="22" s="1"/>
  <c r="AZ1317" i="22" s="1"/>
  <c r="AD1317" i="22"/>
  <c r="AF1317" i="22" s="1"/>
  <c r="AR1316" i="22"/>
  <c r="AU1316" i="22" s="1"/>
  <c r="AZ1316" i="22" s="1"/>
  <c r="AD1316" i="22"/>
  <c r="AF1316" i="22" s="1"/>
  <c r="AI1316" i="22" s="1"/>
  <c r="AR1315" i="22"/>
  <c r="AU1315" i="22" s="1"/>
  <c r="AZ1315" i="22" s="1"/>
  <c r="AD1315" i="22"/>
  <c r="AF1315" i="22" s="1"/>
  <c r="AI1315" i="22" s="1"/>
  <c r="AR1314" i="22"/>
  <c r="AU1314" i="22" s="1"/>
  <c r="AZ1314" i="22" s="1"/>
  <c r="AD1314" i="22"/>
  <c r="AF1314" i="22" s="1"/>
  <c r="AI1314" i="22" s="1"/>
  <c r="AR1313" i="22"/>
  <c r="AU1313" i="22" s="1"/>
  <c r="AZ1313" i="22" s="1"/>
  <c r="AD1313" i="22"/>
  <c r="AF1313" i="22" s="1"/>
  <c r="AR1312" i="22"/>
  <c r="AU1312" i="22" s="1"/>
  <c r="AZ1312" i="22" s="1"/>
  <c r="AD1312" i="22"/>
  <c r="AF1312" i="22" s="1"/>
  <c r="AI1312" i="22" s="1"/>
  <c r="AR1311" i="22"/>
  <c r="AU1311" i="22" s="1"/>
  <c r="AZ1311" i="22" s="1"/>
  <c r="AD1311" i="22"/>
  <c r="AF1311" i="22" s="1"/>
  <c r="AI1311" i="22" s="1"/>
  <c r="AR1310" i="22"/>
  <c r="AU1310" i="22" s="1"/>
  <c r="AZ1310" i="22" s="1"/>
  <c r="AD1310" i="22"/>
  <c r="AF1310" i="22" s="1"/>
  <c r="AI1310" i="22" s="1"/>
  <c r="AR1309" i="22"/>
  <c r="AU1309" i="22" s="1"/>
  <c r="AZ1309" i="22" s="1"/>
  <c r="AD1309" i="22"/>
  <c r="AF1309" i="22" s="1"/>
  <c r="AR1308" i="22"/>
  <c r="AU1308" i="22" s="1"/>
  <c r="AZ1308" i="22" s="1"/>
  <c r="AD1308" i="22"/>
  <c r="AF1308" i="22" s="1"/>
  <c r="AI1308" i="22" s="1"/>
  <c r="AR1307" i="22"/>
  <c r="AU1307" i="22" s="1"/>
  <c r="AZ1307" i="22" s="1"/>
  <c r="AD1307" i="22"/>
  <c r="AF1307" i="22" s="1"/>
  <c r="AI1307" i="22" s="1"/>
  <c r="AR1306" i="22"/>
  <c r="AU1306" i="22" s="1"/>
  <c r="AZ1306" i="22" s="1"/>
  <c r="AD1306" i="22"/>
  <c r="AF1306" i="22" s="1"/>
  <c r="AI1306" i="22" s="1"/>
  <c r="AR1305" i="22"/>
  <c r="AU1305" i="22" s="1"/>
  <c r="AZ1305" i="22" s="1"/>
  <c r="AD1305" i="22"/>
  <c r="AF1305" i="22" s="1"/>
  <c r="AR1304" i="22"/>
  <c r="AU1304" i="22" s="1"/>
  <c r="AZ1304" i="22" s="1"/>
  <c r="AD1304" i="22"/>
  <c r="AF1304" i="22" s="1"/>
  <c r="AI1304" i="22" s="1"/>
  <c r="AR1303" i="22"/>
  <c r="AU1303" i="22" s="1"/>
  <c r="AZ1303" i="22" s="1"/>
  <c r="AD1303" i="22"/>
  <c r="AF1303" i="22" s="1"/>
  <c r="AI1303" i="22" s="1"/>
  <c r="AR1302" i="22"/>
  <c r="AU1302" i="22" s="1"/>
  <c r="AZ1302" i="22" s="1"/>
  <c r="AD1302" i="22"/>
  <c r="AF1302" i="22" s="1"/>
  <c r="AI1302" i="22" s="1"/>
  <c r="AR1301" i="22"/>
  <c r="AU1301" i="22" s="1"/>
  <c r="AZ1301" i="22" s="1"/>
  <c r="AD1301" i="22"/>
  <c r="AF1301" i="22" s="1"/>
  <c r="AR1300" i="22"/>
  <c r="AU1300" i="22" s="1"/>
  <c r="AZ1300" i="22" s="1"/>
  <c r="AD1300" i="22"/>
  <c r="AF1300" i="22" s="1"/>
  <c r="AI1300" i="22" s="1"/>
  <c r="AR1299" i="22"/>
  <c r="AU1299" i="22" s="1"/>
  <c r="AZ1299" i="22" s="1"/>
  <c r="AD1299" i="22"/>
  <c r="AF1299" i="22" s="1"/>
  <c r="AI1299" i="22" s="1"/>
  <c r="AR1298" i="22"/>
  <c r="AU1298" i="22" s="1"/>
  <c r="AZ1298" i="22" s="1"/>
  <c r="AD1298" i="22"/>
  <c r="AF1298" i="22" s="1"/>
  <c r="AI1298" i="22" s="1"/>
  <c r="AR1297" i="22"/>
  <c r="AU1297" i="22" s="1"/>
  <c r="AZ1297" i="22" s="1"/>
  <c r="AD1297" i="22"/>
  <c r="AF1297" i="22" s="1"/>
  <c r="AR1296" i="22"/>
  <c r="AU1296" i="22" s="1"/>
  <c r="AZ1296" i="22" s="1"/>
  <c r="AD1296" i="22"/>
  <c r="AF1296" i="22" s="1"/>
  <c r="AI1296" i="22" s="1"/>
  <c r="AR1295" i="22"/>
  <c r="AU1295" i="22" s="1"/>
  <c r="AZ1295" i="22" s="1"/>
  <c r="AD1295" i="22"/>
  <c r="AF1295" i="22" s="1"/>
  <c r="AI1295" i="22" s="1"/>
  <c r="AR1294" i="22"/>
  <c r="AU1294" i="22" s="1"/>
  <c r="AZ1294" i="22" s="1"/>
  <c r="AD1294" i="22"/>
  <c r="AF1294" i="22" s="1"/>
  <c r="AI1294" i="22" s="1"/>
  <c r="AR1293" i="22"/>
  <c r="AU1293" i="22" s="1"/>
  <c r="AZ1293" i="22" s="1"/>
  <c r="AD1293" i="22"/>
  <c r="AF1293" i="22" s="1"/>
  <c r="AR1292" i="22"/>
  <c r="AU1292" i="22" s="1"/>
  <c r="AZ1292" i="22" s="1"/>
  <c r="AD1292" i="22"/>
  <c r="AF1292" i="22" s="1"/>
  <c r="AI1292" i="22" s="1"/>
  <c r="AR1291" i="22"/>
  <c r="AU1291" i="22" s="1"/>
  <c r="AZ1291" i="22" s="1"/>
  <c r="AD1291" i="22"/>
  <c r="AF1291" i="22" s="1"/>
  <c r="AI1291" i="22" s="1"/>
  <c r="AR1290" i="22"/>
  <c r="AU1290" i="22" s="1"/>
  <c r="AZ1290" i="22" s="1"/>
  <c r="AD1290" i="22"/>
  <c r="AF1290" i="22" s="1"/>
  <c r="AI1290" i="22" s="1"/>
  <c r="AR1289" i="22"/>
  <c r="AU1289" i="22" s="1"/>
  <c r="AZ1289" i="22" s="1"/>
  <c r="AD1289" i="22"/>
  <c r="AF1289" i="22" s="1"/>
  <c r="AR1288" i="22"/>
  <c r="AU1288" i="22" s="1"/>
  <c r="AZ1288" i="22" s="1"/>
  <c r="AD1288" i="22"/>
  <c r="AF1288" i="22" s="1"/>
  <c r="AI1288" i="22" s="1"/>
  <c r="AR1287" i="22"/>
  <c r="AU1287" i="22" s="1"/>
  <c r="AZ1287" i="22" s="1"/>
  <c r="AD1287" i="22"/>
  <c r="AF1287" i="22" s="1"/>
  <c r="AI1287" i="22" s="1"/>
  <c r="AR1286" i="22"/>
  <c r="AU1286" i="22" s="1"/>
  <c r="AZ1286" i="22" s="1"/>
  <c r="AD1286" i="22"/>
  <c r="AF1286" i="22" s="1"/>
  <c r="AI1286" i="22" s="1"/>
  <c r="AR1285" i="22"/>
  <c r="AU1285" i="22" s="1"/>
  <c r="AZ1285" i="22" s="1"/>
  <c r="AD1285" i="22"/>
  <c r="AF1285" i="22" s="1"/>
  <c r="AR1284" i="22"/>
  <c r="AU1284" i="22" s="1"/>
  <c r="AZ1284" i="22" s="1"/>
  <c r="AD1284" i="22"/>
  <c r="AF1284" i="22" s="1"/>
  <c r="AI1284" i="22" s="1"/>
  <c r="AR1283" i="22"/>
  <c r="AU1283" i="22" s="1"/>
  <c r="AZ1283" i="22" s="1"/>
  <c r="AD1283" i="22"/>
  <c r="AF1283" i="22" s="1"/>
  <c r="AI1283" i="22" s="1"/>
  <c r="AR1282" i="22"/>
  <c r="AU1282" i="22" s="1"/>
  <c r="AZ1282" i="22" s="1"/>
  <c r="AD1282" i="22"/>
  <c r="AF1282" i="22" s="1"/>
  <c r="AI1282" i="22" s="1"/>
  <c r="AR1281" i="22"/>
  <c r="AU1281" i="22" s="1"/>
  <c r="AZ1281" i="22" s="1"/>
  <c r="AD1281" i="22"/>
  <c r="AF1281" i="22" s="1"/>
  <c r="AR1280" i="22"/>
  <c r="AU1280" i="22" s="1"/>
  <c r="AZ1280" i="22" s="1"/>
  <c r="AD1280" i="22"/>
  <c r="AF1280" i="22" s="1"/>
  <c r="AI1280" i="22" s="1"/>
  <c r="AR1279" i="22"/>
  <c r="AU1279" i="22" s="1"/>
  <c r="AZ1279" i="22" s="1"/>
  <c r="AD1279" i="22"/>
  <c r="AF1279" i="22" s="1"/>
  <c r="AI1279" i="22" s="1"/>
  <c r="AR1278" i="22"/>
  <c r="AU1278" i="22" s="1"/>
  <c r="AZ1278" i="22" s="1"/>
  <c r="AD1278" i="22"/>
  <c r="AF1278" i="22" s="1"/>
  <c r="AI1278" i="22" s="1"/>
  <c r="AR1277" i="22"/>
  <c r="AU1277" i="22" s="1"/>
  <c r="AZ1277" i="22" s="1"/>
  <c r="AD1277" i="22"/>
  <c r="AF1277" i="22" s="1"/>
  <c r="AR1276" i="22"/>
  <c r="AU1276" i="22" s="1"/>
  <c r="AZ1276" i="22" s="1"/>
  <c r="AD1276" i="22"/>
  <c r="AF1276" i="22" s="1"/>
  <c r="AI1276" i="22" s="1"/>
  <c r="AR1275" i="22"/>
  <c r="AU1275" i="22" s="1"/>
  <c r="AZ1275" i="22" s="1"/>
  <c r="AD1275" i="22"/>
  <c r="AF1275" i="22" s="1"/>
  <c r="AI1275" i="22" s="1"/>
  <c r="AR1274" i="22"/>
  <c r="AU1274" i="22" s="1"/>
  <c r="AZ1274" i="22" s="1"/>
  <c r="AD1274" i="22"/>
  <c r="AF1274" i="22" s="1"/>
  <c r="AI1274" i="22" s="1"/>
  <c r="AR1273" i="22"/>
  <c r="AU1273" i="22" s="1"/>
  <c r="AZ1273" i="22" s="1"/>
  <c r="AD1273" i="22"/>
  <c r="AF1273" i="22" s="1"/>
  <c r="AI1273" i="22" s="1"/>
  <c r="AR1272" i="22"/>
  <c r="AU1272" i="22" s="1"/>
  <c r="AZ1272" i="22" s="1"/>
  <c r="AD1272" i="22"/>
  <c r="AF1272" i="22" s="1"/>
  <c r="AI1272" i="22" s="1"/>
  <c r="AR1271" i="22"/>
  <c r="AU1271" i="22" s="1"/>
  <c r="AZ1271" i="22" s="1"/>
  <c r="AD1271" i="22"/>
  <c r="AF1271" i="22" s="1"/>
  <c r="AI1271" i="22" s="1"/>
  <c r="AR1270" i="22"/>
  <c r="AU1270" i="22" s="1"/>
  <c r="AZ1270" i="22" s="1"/>
  <c r="AD1270" i="22"/>
  <c r="AF1270" i="22" s="1"/>
  <c r="AI1270" i="22" s="1"/>
  <c r="AR1269" i="22"/>
  <c r="AU1269" i="22" s="1"/>
  <c r="AZ1269" i="22" s="1"/>
  <c r="AD1269" i="22"/>
  <c r="AF1269" i="22" s="1"/>
  <c r="AI1269" i="22" s="1"/>
  <c r="AR1268" i="22"/>
  <c r="AU1268" i="22" s="1"/>
  <c r="AZ1268" i="22" s="1"/>
  <c r="AD1268" i="22"/>
  <c r="AF1268" i="22" s="1"/>
  <c r="AI1268" i="22" s="1"/>
  <c r="AR1267" i="22"/>
  <c r="AU1267" i="22" s="1"/>
  <c r="AZ1267" i="22" s="1"/>
  <c r="AD1267" i="22"/>
  <c r="AF1267" i="22" s="1"/>
  <c r="AI1267" i="22" s="1"/>
  <c r="AR1266" i="22"/>
  <c r="AU1266" i="22" s="1"/>
  <c r="AZ1266" i="22" s="1"/>
  <c r="AD1266" i="22"/>
  <c r="AF1266" i="22" s="1"/>
  <c r="AI1266" i="22" s="1"/>
  <c r="AR1265" i="22"/>
  <c r="AU1265" i="22" s="1"/>
  <c r="AZ1265" i="22" s="1"/>
  <c r="AD1265" i="22"/>
  <c r="AF1265" i="22" s="1"/>
  <c r="AI1265" i="22" s="1"/>
  <c r="AR1264" i="22"/>
  <c r="AU1264" i="22" s="1"/>
  <c r="AZ1264" i="22" s="1"/>
  <c r="AD1264" i="22"/>
  <c r="AF1264" i="22" s="1"/>
  <c r="AI1264" i="22" s="1"/>
  <c r="AR1263" i="22"/>
  <c r="AU1263" i="22" s="1"/>
  <c r="AZ1263" i="22" s="1"/>
  <c r="AD1263" i="22"/>
  <c r="AF1263" i="22" s="1"/>
  <c r="AI1263" i="22" s="1"/>
  <c r="AR1262" i="22"/>
  <c r="AU1262" i="22" s="1"/>
  <c r="AZ1262" i="22" s="1"/>
  <c r="AD1262" i="22"/>
  <c r="AF1262" i="22" s="1"/>
  <c r="AI1262" i="22" s="1"/>
  <c r="AR1261" i="22"/>
  <c r="AU1261" i="22" s="1"/>
  <c r="AZ1261" i="22" s="1"/>
  <c r="AD1261" i="22"/>
  <c r="AF1261" i="22" s="1"/>
  <c r="AI1261" i="22" s="1"/>
  <c r="AR1260" i="22"/>
  <c r="AU1260" i="22" s="1"/>
  <c r="AZ1260" i="22" s="1"/>
  <c r="AD1260" i="22"/>
  <c r="AF1260" i="22" s="1"/>
  <c r="AI1260" i="22" s="1"/>
  <c r="AR1259" i="22"/>
  <c r="AU1259" i="22" s="1"/>
  <c r="AZ1259" i="22" s="1"/>
  <c r="AD1259" i="22"/>
  <c r="AF1259" i="22" s="1"/>
  <c r="AI1259" i="22" s="1"/>
  <c r="AR1258" i="22"/>
  <c r="AU1258" i="22" s="1"/>
  <c r="AZ1258" i="22" s="1"/>
  <c r="AD1258" i="22"/>
  <c r="AF1258" i="22" s="1"/>
  <c r="AI1258" i="22" s="1"/>
  <c r="AR1257" i="22"/>
  <c r="AU1257" i="22" s="1"/>
  <c r="AZ1257" i="22" s="1"/>
  <c r="AD1257" i="22"/>
  <c r="AF1257" i="22" s="1"/>
  <c r="AI1257" i="22" s="1"/>
  <c r="AR1256" i="22"/>
  <c r="AU1256" i="22" s="1"/>
  <c r="AZ1256" i="22" s="1"/>
  <c r="AD1256" i="22"/>
  <c r="AF1256" i="22" s="1"/>
  <c r="AI1256" i="22" s="1"/>
  <c r="AR1255" i="22"/>
  <c r="AU1255" i="22" s="1"/>
  <c r="AZ1255" i="22" s="1"/>
  <c r="AD1255" i="22"/>
  <c r="AF1255" i="22" s="1"/>
  <c r="AI1255" i="22" s="1"/>
  <c r="AR1254" i="22"/>
  <c r="AU1254" i="22" s="1"/>
  <c r="AZ1254" i="22" s="1"/>
  <c r="AD1254" i="22"/>
  <c r="AF1254" i="22" s="1"/>
  <c r="AI1254" i="22" s="1"/>
  <c r="AR1253" i="22"/>
  <c r="AU1253" i="22" s="1"/>
  <c r="AZ1253" i="22" s="1"/>
  <c r="AD1253" i="22"/>
  <c r="AF1253" i="22" s="1"/>
  <c r="AI1253" i="22" s="1"/>
  <c r="AR1252" i="22"/>
  <c r="AU1252" i="22" s="1"/>
  <c r="AZ1252" i="22" s="1"/>
  <c r="AD1252" i="22"/>
  <c r="AF1252" i="22" s="1"/>
  <c r="AI1252" i="22" s="1"/>
  <c r="AR1251" i="22"/>
  <c r="AU1251" i="22" s="1"/>
  <c r="AZ1251" i="22" s="1"/>
  <c r="AD1251" i="22"/>
  <c r="AF1251" i="22" s="1"/>
  <c r="AI1251" i="22" s="1"/>
  <c r="AR1250" i="22"/>
  <c r="AU1250" i="22" s="1"/>
  <c r="AZ1250" i="22" s="1"/>
  <c r="AD1250" i="22"/>
  <c r="AF1250" i="22" s="1"/>
  <c r="AI1250" i="22" s="1"/>
  <c r="AR1249" i="22"/>
  <c r="AU1249" i="22" s="1"/>
  <c r="AZ1249" i="22" s="1"/>
  <c r="AD1249" i="22"/>
  <c r="AF1249" i="22" s="1"/>
  <c r="AI1249" i="22" s="1"/>
  <c r="AR1248" i="22"/>
  <c r="AU1248" i="22" s="1"/>
  <c r="AZ1248" i="22" s="1"/>
  <c r="AD1248" i="22"/>
  <c r="AF1248" i="22" s="1"/>
  <c r="AI1248" i="22" s="1"/>
  <c r="AR1247" i="22"/>
  <c r="AU1247" i="22" s="1"/>
  <c r="AZ1247" i="22" s="1"/>
  <c r="AD1247" i="22"/>
  <c r="AF1247" i="22" s="1"/>
  <c r="AI1247" i="22" s="1"/>
  <c r="AR1246" i="22"/>
  <c r="AU1246" i="22" s="1"/>
  <c r="AZ1246" i="22" s="1"/>
  <c r="AD1246" i="22"/>
  <c r="AF1246" i="22" s="1"/>
  <c r="AI1246" i="22" s="1"/>
  <c r="AR1245" i="22"/>
  <c r="AU1245" i="22" s="1"/>
  <c r="AZ1245" i="22" s="1"/>
  <c r="AD1245" i="22"/>
  <c r="AF1245" i="22" s="1"/>
  <c r="AI1245" i="22" s="1"/>
  <c r="AR1244" i="22"/>
  <c r="AU1244" i="22" s="1"/>
  <c r="AZ1244" i="22" s="1"/>
  <c r="AD1244" i="22"/>
  <c r="AF1244" i="22" s="1"/>
  <c r="AI1244" i="22" s="1"/>
  <c r="AR1243" i="22"/>
  <c r="AU1243" i="22" s="1"/>
  <c r="AZ1243" i="22" s="1"/>
  <c r="AD1243" i="22"/>
  <c r="AF1243" i="22" s="1"/>
  <c r="AI1243" i="22" s="1"/>
  <c r="AR1242" i="22"/>
  <c r="AU1242" i="22" s="1"/>
  <c r="AZ1242" i="22" s="1"/>
  <c r="AD1242" i="22"/>
  <c r="AF1242" i="22" s="1"/>
  <c r="AI1242" i="22" s="1"/>
  <c r="AR1241" i="22"/>
  <c r="AU1241" i="22" s="1"/>
  <c r="AZ1241" i="22" s="1"/>
  <c r="AD1241" i="22"/>
  <c r="AF1241" i="22" s="1"/>
  <c r="AI1241" i="22" s="1"/>
  <c r="AR1240" i="22"/>
  <c r="AU1240" i="22" s="1"/>
  <c r="AZ1240" i="22" s="1"/>
  <c r="AD1240" i="22"/>
  <c r="AF1240" i="22" s="1"/>
  <c r="AI1240" i="22" s="1"/>
  <c r="AR1239" i="22"/>
  <c r="AU1239" i="22" s="1"/>
  <c r="AZ1239" i="22" s="1"/>
  <c r="AD1239" i="22"/>
  <c r="AF1239" i="22" s="1"/>
  <c r="AI1239" i="22" s="1"/>
  <c r="AR1238" i="22"/>
  <c r="AU1238" i="22" s="1"/>
  <c r="AZ1238" i="22" s="1"/>
  <c r="AD1238" i="22"/>
  <c r="AF1238" i="22" s="1"/>
  <c r="AI1238" i="22" s="1"/>
  <c r="AR1237" i="22"/>
  <c r="AU1237" i="22" s="1"/>
  <c r="AZ1237" i="22" s="1"/>
  <c r="AD1237" i="22"/>
  <c r="AF1237" i="22" s="1"/>
  <c r="AI1237" i="22" s="1"/>
  <c r="AR1236" i="22"/>
  <c r="AU1236" i="22" s="1"/>
  <c r="AZ1236" i="22" s="1"/>
  <c r="AD1236" i="22"/>
  <c r="AF1236" i="22" s="1"/>
  <c r="AI1236" i="22" s="1"/>
  <c r="AR1235" i="22"/>
  <c r="AU1235" i="22" s="1"/>
  <c r="AZ1235" i="22" s="1"/>
  <c r="AD1235" i="22"/>
  <c r="AF1235" i="22" s="1"/>
  <c r="AI1235" i="22" s="1"/>
  <c r="AR1234" i="22"/>
  <c r="AU1234" i="22" s="1"/>
  <c r="AZ1234" i="22" s="1"/>
  <c r="AD1234" i="22"/>
  <c r="AF1234" i="22" s="1"/>
  <c r="AI1234" i="22" s="1"/>
  <c r="AR1233" i="22"/>
  <c r="AU1233" i="22" s="1"/>
  <c r="AZ1233" i="22" s="1"/>
  <c r="AD1233" i="22"/>
  <c r="AF1233" i="22" s="1"/>
  <c r="AI1233" i="22" s="1"/>
  <c r="AR1232" i="22"/>
  <c r="AU1232" i="22" s="1"/>
  <c r="AZ1232" i="22" s="1"/>
  <c r="AD1232" i="22"/>
  <c r="AF1232" i="22" s="1"/>
  <c r="AI1232" i="22" s="1"/>
  <c r="AR1231" i="22"/>
  <c r="AU1231" i="22" s="1"/>
  <c r="AZ1231" i="22" s="1"/>
  <c r="AD1231" i="22"/>
  <c r="AF1231" i="22" s="1"/>
  <c r="AI1231" i="22" s="1"/>
  <c r="AR1230" i="22"/>
  <c r="AU1230" i="22" s="1"/>
  <c r="AZ1230" i="22" s="1"/>
  <c r="AD1230" i="22"/>
  <c r="AF1230" i="22" s="1"/>
  <c r="AI1230" i="22" s="1"/>
  <c r="AR1229" i="22"/>
  <c r="AU1229" i="22" s="1"/>
  <c r="AZ1229" i="22" s="1"/>
  <c r="AD1229" i="22"/>
  <c r="AF1229" i="22" s="1"/>
  <c r="AI1229" i="22" s="1"/>
  <c r="AR1228" i="22"/>
  <c r="AU1228" i="22" s="1"/>
  <c r="AZ1228" i="22" s="1"/>
  <c r="AD1228" i="22"/>
  <c r="AF1228" i="22" s="1"/>
  <c r="AI1228" i="22" s="1"/>
  <c r="AR1227" i="22"/>
  <c r="AU1227" i="22" s="1"/>
  <c r="AZ1227" i="22" s="1"/>
  <c r="AD1227" i="22"/>
  <c r="AF1227" i="22" s="1"/>
  <c r="AI1227" i="22" s="1"/>
  <c r="AR1226" i="22"/>
  <c r="AU1226" i="22" s="1"/>
  <c r="AZ1226" i="22" s="1"/>
  <c r="AD1226" i="22"/>
  <c r="AF1226" i="22" s="1"/>
  <c r="AI1226" i="22" s="1"/>
  <c r="AR1225" i="22"/>
  <c r="AU1225" i="22" s="1"/>
  <c r="AZ1225" i="22" s="1"/>
  <c r="AD1225" i="22"/>
  <c r="AF1225" i="22" s="1"/>
  <c r="AI1225" i="22" s="1"/>
  <c r="AR1224" i="22"/>
  <c r="AU1224" i="22" s="1"/>
  <c r="AZ1224" i="22" s="1"/>
  <c r="AD1224" i="22"/>
  <c r="AF1224" i="22" s="1"/>
  <c r="AI1224" i="22" s="1"/>
  <c r="AR1223" i="22"/>
  <c r="AU1223" i="22" s="1"/>
  <c r="AZ1223" i="22" s="1"/>
  <c r="AD1223" i="22"/>
  <c r="AF1223" i="22" s="1"/>
  <c r="AI1223" i="22" s="1"/>
  <c r="AR1222" i="22"/>
  <c r="AU1222" i="22" s="1"/>
  <c r="AZ1222" i="22" s="1"/>
  <c r="AD1222" i="22"/>
  <c r="AF1222" i="22" s="1"/>
  <c r="AI1222" i="22" s="1"/>
  <c r="AR1221" i="22"/>
  <c r="AU1221" i="22" s="1"/>
  <c r="AZ1221" i="22" s="1"/>
  <c r="AD1221" i="22"/>
  <c r="AF1221" i="22" s="1"/>
  <c r="AI1221" i="22" s="1"/>
  <c r="AR1220" i="22"/>
  <c r="AU1220" i="22" s="1"/>
  <c r="AZ1220" i="22" s="1"/>
  <c r="AD1220" i="22"/>
  <c r="AF1220" i="22" s="1"/>
  <c r="AI1220" i="22" s="1"/>
  <c r="AR1219" i="22"/>
  <c r="AU1219" i="22" s="1"/>
  <c r="AZ1219" i="22" s="1"/>
  <c r="AD1219" i="22"/>
  <c r="AF1219" i="22" s="1"/>
  <c r="AI1219" i="22" s="1"/>
  <c r="AR1218" i="22"/>
  <c r="AU1218" i="22" s="1"/>
  <c r="AZ1218" i="22" s="1"/>
  <c r="AD1218" i="22"/>
  <c r="AF1218" i="22" s="1"/>
  <c r="AI1218" i="22" s="1"/>
  <c r="AR1217" i="22"/>
  <c r="AU1217" i="22" s="1"/>
  <c r="AZ1217" i="22" s="1"/>
  <c r="AD1217" i="22"/>
  <c r="AF1217" i="22" s="1"/>
  <c r="AI1217" i="22" s="1"/>
  <c r="AR1216" i="22"/>
  <c r="AU1216" i="22" s="1"/>
  <c r="AZ1216" i="22" s="1"/>
  <c r="AD1216" i="22"/>
  <c r="AF1216" i="22" s="1"/>
  <c r="AI1216" i="22" s="1"/>
  <c r="AR1215" i="22"/>
  <c r="AU1215" i="22" s="1"/>
  <c r="AZ1215" i="22" s="1"/>
  <c r="AD1215" i="22"/>
  <c r="AF1215" i="22" s="1"/>
  <c r="AI1215" i="22" s="1"/>
  <c r="AR1214" i="22"/>
  <c r="AU1214" i="22" s="1"/>
  <c r="AZ1214" i="22" s="1"/>
  <c r="AD1214" i="22"/>
  <c r="AF1214" i="22" s="1"/>
  <c r="AI1214" i="22" s="1"/>
  <c r="AR1213" i="22"/>
  <c r="AU1213" i="22" s="1"/>
  <c r="AZ1213" i="22" s="1"/>
  <c r="AD1213" i="22"/>
  <c r="AF1213" i="22" s="1"/>
  <c r="AI1213" i="22" s="1"/>
  <c r="AR1212" i="22"/>
  <c r="AU1212" i="22" s="1"/>
  <c r="AZ1212" i="22" s="1"/>
  <c r="AD1212" i="22"/>
  <c r="AF1212" i="22" s="1"/>
  <c r="AI1212" i="22" s="1"/>
  <c r="AR1211" i="22"/>
  <c r="AU1211" i="22" s="1"/>
  <c r="AZ1211" i="22" s="1"/>
  <c r="AD1211" i="22"/>
  <c r="AF1211" i="22" s="1"/>
  <c r="AI1211" i="22" s="1"/>
  <c r="AR1210" i="22"/>
  <c r="AU1210" i="22" s="1"/>
  <c r="AZ1210" i="22" s="1"/>
  <c r="AD1210" i="22"/>
  <c r="AF1210" i="22" s="1"/>
  <c r="AI1210" i="22" s="1"/>
  <c r="AR1209" i="22"/>
  <c r="AU1209" i="22" s="1"/>
  <c r="AZ1209" i="22" s="1"/>
  <c r="AD1209" i="22"/>
  <c r="AF1209" i="22" s="1"/>
  <c r="AI1209" i="22" s="1"/>
  <c r="AR1208" i="22"/>
  <c r="AU1208" i="22" s="1"/>
  <c r="AZ1208" i="22" s="1"/>
  <c r="AD1208" i="22"/>
  <c r="AF1208" i="22" s="1"/>
  <c r="AI1208" i="22" s="1"/>
  <c r="AR1207" i="22"/>
  <c r="AU1207" i="22" s="1"/>
  <c r="AZ1207" i="22" s="1"/>
  <c r="AD1207" i="22"/>
  <c r="AF1207" i="22" s="1"/>
  <c r="AI1207" i="22" s="1"/>
  <c r="AR1206" i="22"/>
  <c r="AU1206" i="22" s="1"/>
  <c r="AZ1206" i="22" s="1"/>
  <c r="AD1206" i="22"/>
  <c r="AF1206" i="22" s="1"/>
  <c r="AI1206" i="22" s="1"/>
  <c r="AR1205" i="22"/>
  <c r="AU1205" i="22" s="1"/>
  <c r="AZ1205" i="22" s="1"/>
  <c r="AD1205" i="22"/>
  <c r="AF1205" i="22" s="1"/>
  <c r="AI1205" i="22" s="1"/>
  <c r="AR1204" i="22"/>
  <c r="AU1204" i="22" s="1"/>
  <c r="AZ1204" i="22" s="1"/>
  <c r="AD1204" i="22"/>
  <c r="AF1204" i="22" s="1"/>
  <c r="AI1204" i="22" s="1"/>
  <c r="AR1203" i="22"/>
  <c r="AU1203" i="22" s="1"/>
  <c r="AZ1203" i="22" s="1"/>
  <c r="AD1203" i="22"/>
  <c r="AF1203" i="22" s="1"/>
  <c r="AI1203" i="22" s="1"/>
  <c r="AR1202" i="22"/>
  <c r="AU1202" i="22" s="1"/>
  <c r="AZ1202" i="22" s="1"/>
  <c r="AD1202" i="22"/>
  <c r="AF1202" i="22" s="1"/>
  <c r="AI1202" i="22" s="1"/>
  <c r="AR1201" i="22"/>
  <c r="AU1201" i="22" s="1"/>
  <c r="AZ1201" i="22" s="1"/>
  <c r="AD1201" i="22"/>
  <c r="AF1201" i="22" s="1"/>
  <c r="AI1201" i="22" s="1"/>
  <c r="AR1200" i="22"/>
  <c r="AU1200" i="22" s="1"/>
  <c r="AZ1200" i="22" s="1"/>
  <c r="AD1200" i="22"/>
  <c r="AF1200" i="22" s="1"/>
  <c r="AI1200" i="22" s="1"/>
  <c r="AR1199" i="22"/>
  <c r="AU1199" i="22" s="1"/>
  <c r="AZ1199" i="22" s="1"/>
  <c r="AD1199" i="22"/>
  <c r="AF1199" i="22" s="1"/>
  <c r="AI1199" i="22" s="1"/>
  <c r="AR1198" i="22"/>
  <c r="AU1198" i="22" s="1"/>
  <c r="AZ1198" i="22" s="1"/>
  <c r="AD1198" i="22"/>
  <c r="AF1198" i="22" s="1"/>
  <c r="AI1198" i="22" s="1"/>
  <c r="AR1197" i="22"/>
  <c r="AU1197" i="22" s="1"/>
  <c r="AZ1197" i="22" s="1"/>
  <c r="AD1197" i="22"/>
  <c r="AF1197" i="22" s="1"/>
  <c r="AI1197" i="22" s="1"/>
  <c r="AR1196" i="22"/>
  <c r="AU1196" i="22" s="1"/>
  <c r="AZ1196" i="22" s="1"/>
  <c r="AD1196" i="22"/>
  <c r="AF1196" i="22" s="1"/>
  <c r="AI1196" i="22" s="1"/>
  <c r="AR1195" i="22"/>
  <c r="AU1195" i="22" s="1"/>
  <c r="AZ1195" i="22" s="1"/>
  <c r="AD1195" i="22"/>
  <c r="AF1195" i="22" s="1"/>
  <c r="AI1195" i="22" s="1"/>
  <c r="AR1194" i="22"/>
  <c r="AU1194" i="22" s="1"/>
  <c r="AZ1194" i="22" s="1"/>
  <c r="AD1194" i="22"/>
  <c r="AF1194" i="22" s="1"/>
  <c r="AI1194" i="22" s="1"/>
  <c r="AR1193" i="22"/>
  <c r="AU1193" i="22" s="1"/>
  <c r="AZ1193" i="22" s="1"/>
  <c r="AD1193" i="22"/>
  <c r="AF1193" i="22" s="1"/>
  <c r="AI1193" i="22" s="1"/>
  <c r="AR1192" i="22"/>
  <c r="AU1192" i="22" s="1"/>
  <c r="AZ1192" i="22" s="1"/>
  <c r="AD1192" i="22"/>
  <c r="AF1192" i="22" s="1"/>
  <c r="AI1192" i="22" s="1"/>
  <c r="AR1191" i="22"/>
  <c r="AU1191" i="22" s="1"/>
  <c r="AZ1191" i="22" s="1"/>
  <c r="AD1191" i="22"/>
  <c r="AF1191" i="22" s="1"/>
  <c r="AI1191" i="22" s="1"/>
  <c r="AR1190" i="22"/>
  <c r="AU1190" i="22" s="1"/>
  <c r="AZ1190" i="22" s="1"/>
  <c r="AD1190" i="22"/>
  <c r="AF1190" i="22" s="1"/>
  <c r="AI1190" i="22" s="1"/>
  <c r="AR1189" i="22"/>
  <c r="AU1189" i="22" s="1"/>
  <c r="AZ1189" i="22" s="1"/>
  <c r="AD1189" i="22"/>
  <c r="AF1189" i="22" s="1"/>
  <c r="AI1189" i="22" s="1"/>
  <c r="AR1188" i="22"/>
  <c r="AU1188" i="22" s="1"/>
  <c r="AZ1188" i="22" s="1"/>
  <c r="AD1188" i="22"/>
  <c r="AF1188" i="22" s="1"/>
  <c r="AI1188" i="22" s="1"/>
  <c r="AR1187" i="22"/>
  <c r="AU1187" i="22" s="1"/>
  <c r="AZ1187" i="22" s="1"/>
  <c r="AD1187" i="22"/>
  <c r="AF1187" i="22" s="1"/>
  <c r="AI1187" i="22" s="1"/>
  <c r="AR1186" i="22"/>
  <c r="AU1186" i="22" s="1"/>
  <c r="AZ1186" i="22" s="1"/>
  <c r="AD1186" i="22"/>
  <c r="AF1186" i="22" s="1"/>
  <c r="AI1186" i="22" s="1"/>
  <c r="AR1185" i="22"/>
  <c r="AU1185" i="22" s="1"/>
  <c r="AZ1185" i="22" s="1"/>
  <c r="AD1185" i="22"/>
  <c r="AF1185" i="22" s="1"/>
  <c r="AI1185" i="22" s="1"/>
  <c r="AR1184" i="22"/>
  <c r="AU1184" i="22" s="1"/>
  <c r="AZ1184" i="22" s="1"/>
  <c r="AD1184" i="22"/>
  <c r="AF1184" i="22" s="1"/>
  <c r="AI1184" i="22" s="1"/>
  <c r="AR1183" i="22"/>
  <c r="AU1183" i="22" s="1"/>
  <c r="AZ1183" i="22" s="1"/>
  <c r="AD1183" i="22"/>
  <c r="AF1183" i="22" s="1"/>
  <c r="AI1183" i="22" s="1"/>
  <c r="AR1182" i="22"/>
  <c r="AU1182" i="22" s="1"/>
  <c r="AZ1182" i="22" s="1"/>
  <c r="AD1182" i="22"/>
  <c r="AF1182" i="22" s="1"/>
  <c r="AI1182" i="22" s="1"/>
  <c r="AR1181" i="22"/>
  <c r="AU1181" i="22" s="1"/>
  <c r="AZ1181" i="22" s="1"/>
  <c r="AD1181" i="22"/>
  <c r="AF1181" i="22" s="1"/>
  <c r="AI1181" i="22" s="1"/>
  <c r="AR1180" i="22"/>
  <c r="AU1180" i="22" s="1"/>
  <c r="AZ1180" i="22" s="1"/>
  <c r="AD1180" i="22"/>
  <c r="AF1180" i="22" s="1"/>
  <c r="AI1180" i="22" s="1"/>
  <c r="AR1179" i="22"/>
  <c r="AU1179" i="22" s="1"/>
  <c r="AZ1179" i="22" s="1"/>
  <c r="AD1179" i="22"/>
  <c r="AF1179" i="22" s="1"/>
  <c r="AI1179" i="22" s="1"/>
  <c r="AR1178" i="22"/>
  <c r="AU1178" i="22" s="1"/>
  <c r="AZ1178" i="22" s="1"/>
  <c r="AD1178" i="22"/>
  <c r="AF1178" i="22" s="1"/>
  <c r="AI1178" i="22" s="1"/>
  <c r="AR1177" i="22"/>
  <c r="AU1177" i="22" s="1"/>
  <c r="AZ1177" i="22" s="1"/>
  <c r="AD1177" i="22"/>
  <c r="AF1177" i="22" s="1"/>
  <c r="AI1177" i="22" s="1"/>
  <c r="AR1176" i="22"/>
  <c r="AU1176" i="22" s="1"/>
  <c r="AZ1176" i="22" s="1"/>
  <c r="AD1176" i="22"/>
  <c r="AF1176" i="22" s="1"/>
  <c r="AI1176" i="22" s="1"/>
  <c r="AR1175" i="22"/>
  <c r="AU1175" i="22" s="1"/>
  <c r="AZ1175" i="22" s="1"/>
  <c r="AD1175" i="22"/>
  <c r="AF1175" i="22" s="1"/>
  <c r="AI1175" i="22" s="1"/>
  <c r="AR1174" i="22"/>
  <c r="AU1174" i="22" s="1"/>
  <c r="AZ1174" i="22" s="1"/>
  <c r="AD1174" i="22"/>
  <c r="AF1174" i="22" s="1"/>
  <c r="AI1174" i="22" s="1"/>
  <c r="AR1173" i="22"/>
  <c r="AU1173" i="22" s="1"/>
  <c r="AZ1173" i="22" s="1"/>
  <c r="AD1173" i="22"/>
  <c r="AF1173" i="22" s="1"/>
  <c r="AI1173" i="22" s="1"/>
  <c r="AR1172" i="22"/>
  <c r="AU1172" i="22" s="1"/>
  <c r="AZ1172" i="22" s="1"/>
  <c r="AD1172" i="22"/>
  <c r="AF1172" i="22" s="1"/>
  <c r="AI1172" i="22" s="1"/>
  <c r="AR1171" i="22"/>
  <c r="AU1171" i="22" s="1"/>
  <c r="AZ1171" i="22" s="1"/>
  <c r="AD1171" i="22"/>
  <c r="AF1171" i="22" s="1"/>
  <c r="AI1171" i="22" s="1"/>
  <c r="AR1170" i="22"/>
  <c r="AU1170" i="22" s="1"/>
  <c r="AZ1170" i="22" s="1"/>
  <c r="AD1170" i="22"/>
  <c r="AF1170" i="22" s="1"/>
  <c r="AI1170" i="22" s="1"/>
  <c r="AR1169" i="22"/>
  <c r="AU1169" i="22" s="1"/>
  <c r="AZ1169" i="22" s="1"/>
  <c r="AD1169" i="22"/>
  <c r="AF1169" i="22" s="1"/>
  <c r="AI1169" i="22" s="1"/>
  <c r="AR1168" i="22"/>
  <c r="AU1168" i="22" s="1"/>
  <c r="AZ1168" i="22" s="1"/>
  <c r="AD1168" i="22"/>
  <c r="AF1168" i="22" s="1"/>
  <c r="AI1168" i="22" s="1"/>
  <c r="AR1167" i="22"/>
  <c r="AU1167" i="22" s="1"/>
  <c r="AZ1167" i="22" s="1"/>
  <c r="AD1167" i="22"/>
  <c r="AF1167" i="22" s="1"/>
  <c r="AI1167" i="22" s="1"/>
  <c r="AR1166" i="22"/>
  <c r="AU1166" i="22" s="1"/>
  <c r="AZ1166" i="22" s="1"/>
  <c r="AD1166" i="22"/>
  <c r="AF1166" i="22" s="1"/>
  <c r="AI1166" i="22" s="1"/>
  <c r="AR1165" i="22"/>
  <c r="AU1165" i="22" s="1"/>
  <c r="AZ1165" i="22" s="1"/>
  <c r="AD1165" i="22"/>
  <c r="AF1165" i="22" s="1"/>
  <c r="AI1165" i="22" s="1"/>
  <c r="AR1164" i="22"/>
  <c r="AU1164" i="22" s="1"/>
  <c r="AZ1164" i="22" s="1"/>
  <c r="AD1164" i="22"/>
  <c r="AF1164" i="22" s="1"/>
  <c r="AI1164" i="22" s="1"/>
  <c r="AR1163" i="22"/>
  <c r="AU1163" i="22" s="1"/>
  <c r="AZ1163" i="22" s="1"/>
  <c r="AD1163" i="22"/>
  <c r="AF1163" i="22" s="1"/>
  <c r="AI1163" i="22" s="1"/>
  <c r="AR1162" i="22"/>
  <c r="AU1162" i="22" s="1"/>
  <c r="AZ1162" i="22" s="1"/>
  <c r="AD1162" i="22"/>
  <c r="AF1162" i="22" s="1"/>
  <c r="AI1162" i="22" s="1"/>
  <c r="AR1161" i="22"/>
  <c r="AU1161" i="22" s="1"/>
  <c r="AZ1161" i="22" s="1"/>
  <c r="AD1161" i="22"/>
  <c r="AF1161" i="22" s="1"/>
  <c r="AI1161" i="22" s="1"/>
  <c r="AR1160" i="22"/>
  <c r="AU1160" i="22" s="1"/>
  <c r="AZ1160" i="22" s="1"/>
  <c r="AD1160" i="22"/>
  <c r="AF1160" i="22" s="1"/>
  <c r="AI1160" i="22" s="1"/>
  <c r="AR1159" i="22"/>
  <c r="AU1159" i="22" s="1"/>
  <c r="AZ1159" i="22" s="1"/>
  <c r="AD1159" i="22"/>
  <c r="AF1159" i="22" s="1"/>
  <c r="AI1159" i="22" s="1"/>
  <c r="AR1158" i="22"/>
  <c r="AU1158" i="22" s="1"/>
  <c r="AZ1158" i="22" s="1"/>
  <c r="AD1158" i="22"/>
  <c r="AF1158" i="22" s="1"/>
  <c r="AI1158" i="22" s="1"/>
  <c r="AR1157" i="22"/>
  <c r="AU1157" i="22" s="1"/>
  <c r="AZ1157" i="22" s="1"/>
  <c r="AD1157" i="22"/>
  <c r="AF1157" i="22" s="1"/>
  <c r="AI1157" i="22" s="1"/>
  <c r="AR1156" i="22"/>
  <c r="AU1156" i="22" s="1"/>
  <c r="AZ1156" i="22" s="1"/>
  <c r="AD1156" i="22"/>
  <c r="AF1156" i="22" s="1"/>
  <c r="AI1156" i="22" s="1"/>
  <c r="AR1155" i="22"/>
  <c r="AU1155" i="22" s="1"/>
  <c r="AZ1155" i="22" s="1"/>
  <c r="AD1155" i="22"/>
  <c r="AF1155" i="22" s="1"/>
  <c r="AI1155" i="22" s="1"/>
  <c r="AR1154" i="22"/>
  <c r="AU1154" i="22" s="1"/>
  <c r="AZ1154" i="22" s="1"/>
  <c r="AD1154" i="22"/>
  <c r="AF1154" i="22" s="1"/>
  <c r="AI1154" i="22" s="1"/>
  <c r="AR1153" i="22"/>
  <c r="AU1153" i="22" s="1"/>
  <c r="AZ1153" i="22" s="1"/>
  <c r="AD1153" i="22"/>
  <c r="AF1153" i="22" s="1"/>
  <c r="AI1153" i="22" s="1"/>
  <c r="AR1152" i="22"/>
  <c r="AU1152" i="22" s="1"/>
  <c r="AZ1152" i="22" s="1"/>
  <c r="AD1152" i="22"/>
  <c r="AF1152" i="22" s="1"/>
  <c r="AI1152" i="22" s="1"/>
  <c r="AR1151" i="22"/>
  <c r="AU1151" i="22" s="1"/>
  <c r="AZ1151" i="22" s="1"/>
  <c r="AD1151" i="22"/>
  <c r="AF1151" i="22" s="1"/>
  <c r="AI1151" i="22" s="1"/>
  <c r="AR1150" i="22"/>
  <c r="AU1150" i="22" s="1"/>
  <c r="AZ1150" i="22" s="1"/>
  <c r="AD1150" i="22"/>
  <c r="AF1150" i="22" s="1"/>
  <c r="AI1150" i="22" s="1"/>
  <c r="AR1149" i="22"/>
  <c r="AU1149" i="22" s="1"/>
  <c r="AZ1149" i="22" s="1"/>
  <c r="AD1149" i="22"/>
  <c r="AF1149" i="22" s="1"/>
  <c r="AI1149" i="22" s="1"/>
  <c r="AR1148" i="22"/>
  <c r="AU1148" i="22" s="1"/>
  <c r="AZ1148" i="22" s="1"/>
  <c r="AD1148" i="22"/>
  <c r="AF1148" i="22" s="1"/>
  <c r="AI1148" i="22" s="1"/>
  <c r="AR1147" i="22"/>
  <c r="AU1147" i="22" s="1"/>
  <c r="AZ1147" i="22" s="1"/>
  <c r="AD1147" i="22"/>
  <c r="AF1147" i="22" s="1"/>
  <c r="AI1147" i="22" s="1"/>
  <c r="AR1146" i="22"/>
  <c r="AU1146" i="22" s="1"/>
  <c r="AZ1146" i="22" s="1"/>
  <c r="AD1146" i="22"/>
  <c r="AF1146" i="22" s="1"/>
  <c r="AI1146" i="22" s="1"/>
  <c r="AR1145" i="22"/>
  <c r="AU1145" i="22" s="1"/>
  <c r="AZ1145" i="22" s="1"/>
  <c r="AD1145" i="22"/>
  <c r="AF1145" i="22" s="1"/>
  <c r="AI1145" i="22" s="1"/>
  <c r="AR1144" i="22"/>
  <c r="AU1144" i="22" s="1"/>
  <c r="AZ1144" i="22" s="1"/>
  <c r="AD1144" i="22"/>
  <c r="AF1144" i="22" s="1"/>
  <c r="AI1144" i="22" s="1"/>
  <c r="AR1143" i="22"/>
  <c r="AU1143" i="22" s="1"/>
  <c r="AZ1143" i="22" s="1"/>
  <c r="AD1143" i="22"/>
  <c r="AF1143" i="22" s="1"/>
  <c r="AI1143" i="22" s="1"/>
  <c r="AR1142" i="22"/>
  <c r="AU1142" i="22" s="1"/>
  <c r="AZ1142" i="22" s="1"/>
  <c r="AD1142" i="22"/>
  <c r="AF1142" i="22" s="1"/>
  <c r="AI1142" i="22" s="1"/>
  <c r="AR1141" i="22"/>
  <c r="AU1141" i="22" s="1"/>
  <c r="AZ1141" i="22" s="1"/>
  <c r="AD1141" i="22"/>
  <c r="AF1141" i="22" s="1"/>
  <c r="AI1141" i="22" s="1"/>
  <c r="AR1140" i="22"/>
  <c r="AU1140" i="22" s="1"/>
  <c r="AZ1140" i="22" s="1"/>
  <c r="AD1140" i="22"/>
  <c r="AF1140" i="22" s="1"/>
  <c r="AI1140" i="22" s="1"/>
  <c r="AR1139" i="22"/>
  <c r="AU1139" i="22" s="1"/>
  <c r="AZ1139" i="22" s="1"/>
  <c r="AD1139" i="22"/>
  <c r="AF1139" i="22" s="1"/>
  <c r="AI1139" i="22" s="1"/>
  <c r="AR1138" i="22"/>
  <c r="AU1138" i="22" s="1"/>
  <c r="AZ1138" i="22" s="1"/>
  <c r="AD1138" i="22"/>
  <c r="AF1138" i="22" s="1"/>
  <c r="AI1138" i="22" s="1"/>
  <c r="AR1137" i="22"/>
  <c r="AU1137" i="22" s="1"/>
  <c r="AZ1137" i="22" s="1"/>
  <c r="AD1137" i="22"/>
  <c r="AF1137" i="22" s="1"/>
  <c r="AI1137" i="22" s="1"/>
  <c r="AR1136" i="22"/>
  <c r="AU1136" i="22" s="1"/>
  <c r="AZ1136" i="22" s="1"/>
  <c r="AD1136" i="22"/>
  <c r="AF1136" i="22" s="1"/>
  <c r="AI1136" i="22" s="1"/>
  <c r="AR1135" i="22"/>
  <c r="AU1135" i="22" s="1"/>
  <c r="AZ1135" i="22" s="1"/>
  <c r="AD1135" i="22"/>
  <c r="AF1135" i="22" s="1"/>
  <c r="AI1135" i="22" s="1"/>
  <c r="AR1134" i="22"/>
  <c r="AU1134" i="22" s="1"/>
  <c r="AZ1134" i="22" s="1"/>
  <c r="AD1134" i="22"/>
  <c r="AF1134" i="22" s="1"/>
  <c r="AI1134" i="22" s="1"/>
  <c r="BE1133" i="22"/>
  <c r="AR1133" i="22"/>
  <c r="AU1133" i="22" s="1"/>
  <c r="AZ1133" i="22" s="1"/>
  <c r="AD1133" i="22"/>
  <c r="AF1133" i="22" s="1"/>
  <c r="AI1133" i="22" s="1"/>
  <c r="W1133" i="22"/>
  <c r="S1133" i="22"/>
  <c r="AR1132" i="22"/>
  <c r="AU1132" i="22" s="1"/>
  <c r="AZ1132" i="22" s="1"/>
  <c r="AD1132" i="22"/>
  <c r="AF1132" i="22" s="1"/>
  <c r="AI1132" i="22" s="1"/>
  <c r="AR1131" i="22"/>
  <c r="AU1131" i="22" s="1"/>
  <c r="AZ1131" i="22" s="1"/>
  <c r="AD1131" i="22"/>
  <c r="AF1131" i="22" s="1"/>
  <c r="AI1131" i="22" s="1"/>
  <c r="AR1130" i="22"/>
  <c r="AU1130" i="22" s="1"/>
  <c r="AZ1130" i="22" s="1"/>
  <c r="AD1130" i="22"/>
  <c r="AF1130" i="22" s="1"/>
  <c r="AI1130" i="22" s="1"/>
  <c r="AR1129" i="22"/>
  <c r="AU1129" i="22" s="1"/>
  <c r="AZ1129" i="22" s="1"/>
  <c r="AD1129" i="22"/>
  <c r="AF1129" i="22" s="1"/>
  <c r="AI1129" i="22" s="1"/>
  <c r="AR1128" i="22"/>
  <c r="AU1128" i="22" s="1"/>
  <c r="AZ1128" i="22" s="1"/>
  <c r="AD1128" i="22"/>
  <c r="AF1128" i="22" s="1"/>
  <c r="AI1128" i="22" s="1"/>
  <c r="AR1127" i="22"/>
  <c r="AU1127" i="22" s="1"/>
  <c r="AZ1127" i="22" s="1"/>
  <c r="AD1127" i="22"/>
  <c r="AF1127" i="22" s="1"/>
  <c r="AI1127" i="22" s="1"/>
  <c r="AR1126" i="22"/>
  <c r="AU1126" i="22" s="1"/>
  <c r="AZ1126" i="22" s="1"/>
  <c r="AD1126" i="22"/>
  <c r="AF1126" i="22" s="1"/>
  <c r="AI1126" i="22" s="1"/>
  <c r="AR1125" i="22"/>
  <c r="AU1125" i="22" s="1"/>
  <c r="AZ1125" i="22" s="1"/>
  <c r="AD1125" i="22"/>
  <c r="AF1125" i="22" s="1"/>
  <c r="AI1125" i="22" s="1"/>
  <c r="AR1124" i="22"/>
  <c r="AU1124" i="22" s="1"/>
  <c r="AZ1124" i="22" s="1"/>
  <c r="AD1124" i="22"/>
  <c r="AF1124" i="22" s="1"/>
  <c r="AI1124" i="22" s="1"/>
  <c r="AR1123" i="22"/>
  <c r="AU1123" i="22" s="1"/>
  <c r="AZ1123" i="22" s="1"/>
  <c r="AD1123" i="22"/>
  <c r="AF1123" i="22" s="1"/>
  <c r="AI1123" i="22" s="1"/>
  <c r="AR1122" i="22"/>
  <c r="AU1122" i="22" s="1"/>
  <c r="AZ1122" i="22" s="1"/>
  <c r="AD1122" i="22"/>
  <c r="AF1122" i="22" s="1"/>
  <c r="AI1122" i="22" s="1"/>
  <c r="AR1121" i="22"/>
  <c r="AU1121" i="22" s="1"/>
  <c r="AZ1121" i="22" s="1"/>
  <c r="AD1121" i="22"/>
  <c r="AF1121" i="22" s="1"/>
  <c r="AI1121" i="22" s="1"/>
  <c r="AR1120" i="22"/>
  <c r="AU1120" i="22" s="1"/>
  <c r="AZ1120" i="22" s="1"/>
  <c r="AD1120" i="22"/>
  <c r="AF1120" i="22" s="1"/>
  <c r="AI1120" i="22" s="1"/>
  <c r="AR1119" i="22"/>
  <c r="AU1119" i="22" s="1"/>
  <c r="AZ1119" i="22" s="1"/>
  <c r="AD1119" i="22"/>
  <c r="AF1119" i="22" s="1"/>
  <c r="AI1119" i="22" s="1"/>
  <c r="AR1118" i="22"/>
  <c r="AU1118" i="22" s="1"/>
  <c r="AZ1118" i="22" s="1"/>
  <c r="AD1118" i="22"/>
  <c r="AF1118" i="22" s="1"/>
  <c r="AI1118" i="22" s="1"/>
  <c r="AR1117" i="22"/>
  <c r="AU1117" i="22" s="1"/>
  <c r="AZ1117" i="22" s="1"/>
  <c r="AD1117" i="22"/>
  <c r="AF1117" i="22" s="1"/>
  <c r="AI1117" i="22" s="1"/>
  <c r="AR1116" i="22"/>
  <c r="AU1116" i="22" s="1"/>
  <c r="AZ1116" i="22" s="1"/>
  <c r="AD1116" i="22"/>
  <c r="AF1116" i="22" s="1"/>
  <c r="AI1116" i="22" s="1"/>
  <c r="AR1115" i="22"/>
  <c r="AU1115" i="22" s="1"/>
  <c r="AZ1115" i="22" s="1"/>
  <c r="AD1115" i="22"/>
  <c r="AF1115" i="22" s="1"/>
  <c r="AI1115" i="22" s="1"/>
  <c r="AR1114" i="22"/>
  <c r="AU1114" i="22" s="1"/>
  <c r="AZ1114" i="22" s="1"/>
  <c r="AD1114" i="22"/>
  <c r="AF1114" i="22" s="1"/>
  <c r="AI1114" i="22" s="1"/>
  <c r="AR1113" i="22"/>
  <c r="AU1113" i="22" s="1"/>
  <c r="AZ1113" i="22" s="1"/>
  <c r="AD1113" i="22"/>
  <c r="AF1113" i="22" s="1"/>
  <c r="AI1113" i="22" s="1"/>
  <c r="AR1112" i="22"/>
  <c r="AU1112" i="22" s="1"/>
  <c r="AZ1112" i="22" s="1"/>
  <c r="AD1112" i="22"/>
  <c r="AF1112" i="22" s="1"/>
  <c r="AI1112" i="22" s="1"/>
  <c r="AR1111" i="22"/>
  <c r="AU1111" i="22" s="1"/>
  <c r="AZ1111" i="22" s="1"/>
  <c r="AD1111" i="22"/>
  <c r="AF1111" i="22" s="1"/>
  <c r="AI1111" i="22" s="1"/>
  <c r="AR1110" i="22"/>
  <c r="AU1110" i="22" s="1"/>
  <c r="AZ1110" i="22" s="1"/>
  <c r="AD1110" i="22"/>
  <c r="AF1110" i="22" s="1"/>
  <c r="AI1110" i="22" s="1"/>
  <c r="AR1109" i="22"/>
  <c r="AU1109" i="22" s="1"/>
  <c r="AZ1109" i="22" s="1"/>
  <c r="AD1109" i="22"/>
  <c r="AF1109" i="22" s="1"/>
  <c r="AI1109" i="22" s="1"/>
  <c r="AR1108" i="22"/>
  <c r="AU1108" i="22" s="1"/>
  <c r="AZ1108" i="22" s="1"/>
  <c r="AD1108" i="22"/>
  <c r="AF1108" i="22" s="1"/>
  <c r="AI1108" i="22" s="1"/>
  <c r="AR1107" i="22"/>
  <c r="AU1107" i="22" s="1"/>
  <c r="AZ1107" i="22" s="1"/>
  <c r="AD1107" i="22"/>
  <c r="AF1107" i="22" s="1"/>
  <c r="AI1107" i="22" s="1"/>
  <c r="AR1106" i="22"/>
  <c r="AU1106" i="22" s="1"/>
  <c r="AZ1106" i="22" s="1"/>
  <c r="AD1106" i="22"/>
  <c r="AF1106" i="22" s="1"/>
  <c r="AI1106" i="22" s="1"/>
  <c r="AR1105" i="22"/>
  <c r="AU1105" i="22" s="1"/>
  <c r="AZ1105" i="22" s="1"/>
  <c r="AD1105" i="22"/>
  <c r="AF1105" i="22" s="1"/>
  <c r="AI1105" i="22" s="1"/>
  <c r="AR1104" i="22"/>
  <c r="AU1104" i="22" s="1"/>
  <c r="AZ1104" i="22" s="1"/>
  <c r="AD1104" i="22"/>
  <c r="AF1104" i="22" s="1"/>
  <c r="AI1104" i="22" s="1"/>
  <c r="AR1103" i="22"/>
  <c r="AU1103" i="22" s="1"/>
  <c r="AZ1103" i="22" s="1"/>
  <c r="AD1103" i="22"/>
  <c r="AF1103" i="22" s="1"/>
  <c r="AI1103" i="22" s="1"/>
  <c r="AR1102" i="22"/>
  <c r="AU1102" i="22" s="1"/>
  <c r="AZ1102" i="22" s="1"/>
  <c r="AD1102" i="22"/>
  <c r="AF1102" i="22" s="1"/>
  <c r="AI1102" i="22" s="1"/>
  <c r="AR1101" i="22"/>
  <c r="AU1101" i="22" s="1"/>
  <c r="AZ1101" i="22" s="1"/>
  <c r="AD1101" i="22"/>
  <c r="AF1101" i="22" s="1"/>
  <c r="AI1101" i="22" s="1"/>
  <c r="AR1100" i="22"/>
  <c r="AU1100" i="22" s="1"/>
  <c r="AZ1100" i="22" s="1"/>
  <c r="AD1100" i="22"/>
  <c r="AF1100" i="22" s="1"/>
  <c r="AI1100" i="22" s="1"/>
  <c r="AR1099" i="22"/>
  <c r="AU1099" i="22" s="1"/>
  <c r="AZ1099" i="22" s="1"/>
  <c r="AD1099" i="22"/>
  <c r="AF1099" i="22" s="1"/>
  <c r="AI1099" i="22" s="1"/>
  <c r="AR1098" i="22"/>
  <c r="AU1098" i="22" s="1"/>
  <c r="AZ1098" i="22" s="1"/>
  <c r="AD1098" i="22"/>
  <c r="AF1098" i="22" s="1"/>
  <c r="AI1098" i="22" s="1"/>
  <c r="AR1097" i="22"/>
  <c r="AU1097" i="22" s="1"/>
  <c r="AZ1097" i="22" s="1"/>
  <c r="AD1097" i="22"/>
  <c r="AF1097" i="22" s="1"/>
  <c r="AI1097" i="22" s="1"/>
  <c r="AR1096" i="22"/>
  <c r="AU1096" i="22" s="1"/>
  <c r="AZ1096" i="22" s="1"/>
  <c r="AD1096" i="22"/>
  <c r="AF1096" i="22" s="1"/>
  <c r="AI1096" i="22" s="1"/>
  <c r="AR1095" i="22"/>
  <c r="AU1095" i="22" s="1"/>
  <c r="AZ1095" i="22" s="1"/>
  <c r="AD1095" i="22"/>
  <c r="AF1095" i="22" s="1"/>
  <c r="AI1095" i="22" s="1"/>
  <c r="AR1094" i="22"/>
  <c r="AU1094" i="22" s="1"/>
  <c r="AZ1094" i="22" s="1"/>
  <c r="AD1094" i="22"/>
  <c r="AF1094" i="22" s="1"/>
  <c r="AI1094" i="22" s="1"/>
  <c r="AR1093" i="22"/>
  <c r="AU1093" i="22" s="1"/>
  <c r="AZ1093" i="22" s="1"/>
  <c r="AD1093" i="22"/>
  <c r="AF1093" i="22" s="1"/>
  <c r="AI1093" i="22" s="1"/>
  <c r="AR1092" i="22"/>
  <c r="AU1092" i="22" s="1"/>
  <c r="AZ1092" i="22" s="1"/>
  <c r="AD1092" i="22"/>
  <c r="AF1092" i="22" s="1"/>
  <c r="AI1092" i="22" s="1"/>
  <c r="AR1091" i="22"/>
  <c r="AU1091" i="22" s="1"/>
  <c r="AZ1091" i="22" s="1"/>
  <c r="AD1091" i="22"/>
  <c r="AF1091" i="22" s="1"/>
  <c r="AI1091" i="22" s="1"/>
  <c r="AR1090" i="22"/>
  <c r="AU1090" i="22" s="1"/>
  <c r="AZ1090" i="22" s="1"/>
  <c r="AD1090" i="22"/>
  <c r="AF1090" i="22" s="1"/>
  <c r="AI1090" i="22" s="1"/>
  <c r="AR1089" i="22"/>
  <c r="AU1089" i="22" s="1"/>
  <c r="AZ1089" i="22" s="1"/>
  <c r="AD1089" i="22"/>
  <c r="AF1089" i="22" s="1"/>
  <c r="AI1089" i="22" s="1"/>
  <c r="AR1088" i="22"/>
  <c r="AU1088" i="22" s="1"/>
  <c r="AZ1088" i="22" s="1"/>
  <c r="AD1088" i="22"/>
  <c r="AF1088" i="22" s="1"/>
  <c r="AI1088" i="22" s="1"/>
  <c r="AR1087" i="22"/>
  <c r="AU1087" i="22" s="1"/>
  <c r="AZ1087" i="22" s="1"/>
  <c r="AD1087" i="22"/>
  <c r="AF1087" i="22" s="1"/>
  <c r="AI1087" i="22" s="1"/>
  <c r="AR1086" i="22"/>
  <c r="AU1086" i="22" s="1"/>
  <c r="AZ1086" i="22" s="1"/>
  <c r="AD1086" i="22"/>
  <c r="AF1086" i="22" s="1"/>
  <c r="AI1086" i="22" s="1"/>
  <c r="AR1085" i="22"/>
  <c r="AU1085" i="22" s="1"/>
  <c r="AZ1085" i="22" s="1"/>
  <c r="AD1085" i="22"/>
  <c r="AF1085" i="22" s="1"/>
  <c r="AI1085" i="22" s="1"/>
  <c r="AR1084" i="22"/>
  <c r="AU1084" i="22" s="1"/>
  <c r="AZ1084" i="22" s="1"/>
  <c r="AD1084" i="22"/>
  <c r="AF1084" i="22" s="1"/>
  <c r="AI1084" i="22" s="1"/>
  <c r="AR1083" i="22"/>
  <c r="AU1083" i="22" s="1"/>
  <c r="AZ1083" i="22" s="1"/>
  <c r="AD1083" i="22"/>
  <c r="AF1083" i="22" s="1"/>
  <c r="AI1083" i="22" s="1"/>
  <c r="AR1082" i="22"/>
  <c r="AU1082" i="22" s="1"/>
  <c r="AZ1082" i="22" s="1"/>
  <c r="AD1082" i="22"/>
  <c r="AF1082" i="22" s="1"/>
  <c r="AI1082" i="22" s="1"/>
  <c r="AR1081" i="22"/>
  <c r="AU1081" i="22" s="1"/>
  <c r="AZ1081" i="22" s="1"/>
  <c r="AD1081" i="22"/>
  <c r="AF1081" i="22" s="1"/>
  <c r="AI1081" i="22" s="1"/>
  <c r="AR1080" i="22"/>
  <c r="AU1080" i="22" s="1"/>
  <c r="AZ1080" i="22" s="1"/>
  <c r="AD1080" i="22"/>
  <c r="AF1080" i="22" s="1"/>
  <c r="AI1080" i="22" s="1"/>
  <c r="AR1079" i="22"/>
  <c r="AU1079" i="22" s="1"/>
  <c r="AZ1079" i="22" s="1"/>
  <c r="AD1079" i="22"/>
  <c r="AF1079" i="22" s="1"/>
  <c r="AI1079" i="22" s="1"/>
  <c r="AR1078" i="22"/>
  <c r="AU1078" i="22" s="1"/>
  <c r="AZ1078" i="22" s="1"/>
  <c r="AD1078" i="22"/>
  <c r="AF1078" i="22" s="1"/>
  <c r="AI1078" i="22" s="1"/>
  <c r="AR1077" i="22"/>
  <c r="AU1077" i="22" s="1"/>
  <c r="AZ1077" i="22" s="1"/>
  <c r="AD1077" i="22"/>
  <c r="AF1077" i="22" s="1"/>
  <c r="AI1077" i="22" s="1"/>
  <c r="AR1076" i="22"/>
  <c r="AU1076" i="22" s="1"/>
  <c r="AZ1076" i="22" s="1"/>
  <c r="AD1076" i="22"/>
  <c r="AF1076" i="22" s="1"/>
  <c r="AI1076" i="22" s="1"/>
  <c r="AR1075" i="22"/>
  <c r="AU1075" i="22" s="1"/>
  <c r="AZ1075" i="22" s="1"/>
  <c r="AD1075" i="22"/>
  <c r="AF1075" i="22" s="1"/>
  <c r="AI1075" i="22" s="1"/>
  <c r="AR1074" i="22"/>
  <c r="AU1074" i="22" s="1"/>
  <c r="AZ1074" i="22" s="1"/>
  <c r="AD1074" i="22"/>
  <c r="AF1074" i="22" s="1"/>
  <c r="AI1074" i="22" s="1"/>
  <c r="AR1073" i="22"/>
  <c r="AU1073" i="22" s="1"/>
  <c r="AZ1073" i="22" s="1"/>
  <c r="AD1073" i="22"/>
  <c r="AF1073" i="22" s="1"/>
  <c r="AI1073" i="22" s="1"/>
  <c r="AR1072" i="22"/>
  <c r="AU1072" i="22" s="1"/>
  <c r="AZ1072" i="22" s="1"/>
  <c r="AD1072" i="22"/>
  <c r="AF1072" i="22" s="1"/>
  <c r="AI1072" i="22" s="1"/>
  <c r="AR1071" i="22"/>
  <c r="AU1071" i="22" s="1"/>
  <c r="AZ1071" i="22" s="1"/>
  <c r="AD1071" i="22"/>
  <c r="AF1071" i="22" s="1"/>
  <c r="AI1071" i="22" s="1"/>
  <c r="AR1070" i="22"/>
  <c r="AU1070" i="22" s="1"/>
  <c r="AZ1070" i="22" s="1"/>
  <c r="AD1070" i="22"/>
  <c r="AF1070" i="22" s="1"/>
  <c r="AI1070" i="22" s="1"/>
  <c r="AR1069" i="22"/>
  <c r="AU1069" i="22" s="1"/>
  <c r="AZ1069" i="22" s="1"/>
  <c r="AD1069" i="22"/>
  <c r="AF1069" i="22" s="1"/>
  <c r="AI1069" i="22" s="1"/>
  <c r="AR1068" i="22"/>
  <c r="AU1068" i="22" s="1"/>
  <c r="AZ1068" i="22" s="1"/>
  <c r="AD1068" i="22"/>
  <c r="AF1068" i="22" s="1"/>
  <c r="AI1068" i="22" s="1"/>
  <c r="AR1067" i="22"/>
  <c r="AU1067" i="22" s="1"/>
  <c r="AZ1067" i="22" s="1"/>
  <c r="AD1067" i="22"/>
  <c r="AF1067" i="22" s="1"/>
  <c r="AI1067" i="22" s="1"/>
  <c r="AR1066" i="22"/>
  <c r="AU1066" i="22" s="1"/>
  <c r="AZ1066" i="22" s="1"/>
  <c r="AD1066" i="22"/>
  <c r="AF1066" i="22" s="1"/>
  <c r="AI1066" i="22" s="1"/>
  <c r="AR1065" i="22"/>
  <c r="AU1065" i="22" s="1"/>
  <c r="AZ1065" i="22" s="1"/>
  <c r="AD1065" i="22"/>
  <c r="AF1065" i="22" s="1"/>
  <c r="AI1065" i="22" s="1"/>
  <c r="AR1064" i="22"/>
  <c r="AU1064" i="22" s="1"/>
  <c r="AZ1064" i="22" s="1"/>
  <c r="AD1064" i="22"/>
  <c r="AF1064" i="22" s="1"/>
  <c r="AI1064" i="22" s="1"/>
  <c r="AR1063" i="22"/>
  <c r="AU1063" i="22" s="1"/>
  <c r="AZ1063" i="22" s="1"/>
  <c r="AD1063" i="22"/>
  <c r="AF1063" i="22" s="1"/>
  <c r="AI1063" i="22" s="1"/>
  <c r="AR1062" i="22"/>
  <c r="AU1062" i="22" s="1"/>
  <c r="AZ1062" i="22" s="1"/>
  <c r="AD1062" i="22"/>
  <c r="AF1062" i="22" s="1"/>
  <c r="AI1062" i="22" s="1"/>
  <c r="AR1061" i="22"/>
  <c r="AU1061" i="22" s="1"/>
  <c r="AZ1061" i="22" s="1"/>
  <c r="AD1061" i="22"/>
  <c r="AF1061" i="22" s="1"/>
  <c r="AI1061" i="22" s="1"/>
  <c r="AR1060" i="22"/>
  <c r="AU1060" i="22" s="1"/>
  <c r="AZ1060" i="22" s="1"/>
  <c r="AD1060" i="22"/>
  <c r="AF1060" i="22" s="1"/>
  <c r="AI1060" i="22" s="1"/>
  <c r="AR1059" i="22"/>
  <c r="AU1059" i="22" s="1"/>
  <c r="AZ1059" i="22" s="1"/>
  <c r="AD1059" i="22"/>
  <c r="AF1059" i="22" s="1"/>
  <c r="AI1059" i="22" s="1"/>
  <c r="AR1058" i="22"/>
  <c r="AU1058" i="22" s="1"/>
  <c r="AZ1058" i="22" s="1"/>
  <c r="AD1058" i="22"/>
  <c r="AF1058" i="22" s="1"/>
  <c r="AI1058" i="22" s="1"/>
  <c r="AR1057" i="22"/>
  <c r="AU1057" i="22" s="1"/>
  <c r="AZ1057" i="22" s="1"/>
  <c r="AD1057" i="22"/>
  <c r="AF1057" i="22" s="1"/>
  <c r="AI1057" i="22" s="1"/>
  <c r="AR1056" i="22"/>
  <c r="AU1056" i="22" s="1"/>
  <c r="AZ1056" i="22" s="1"/>
  <c r="AD1056" i="22"/>
  <c r="AF1056" i="22" s="1"/>
  <c r="AI1056" i="22" s="1"/>
  <c r="AR1055" i="22"/>
  <c r="AU1055" i="22" s="1"/>
  <c r="AZ1055" i="22" s="1"/>
  <c r="AD1055" i="22"/>
  <c r="AF1055" i="22" s="1"/>
  <c r="AI1055" i="22" s="1"/>
  <c r="AR1054" i="22"/>
  <c r="AU1054" i="22" s="1"/>
  <c r="AZ1054" i="22" s="1"/>
  <c r="AD1054" i="22"/>
  <c r="AF1054" i="22" s="1"/>
  <c r="AR1053" i="22"/>
  <c r="AU1053" i="22" s="1"/>
  <c r="AZ1053" i="22" s="1"/>
  <c r="AD1053" i="22"/>
  <c r="AF1053" i="22" s="1"/>
  <c r="AI1053" i="22" s="1"/>
  <c r="AR1052" i="22"/>
  <c r="AU1052" i="22" s="1"/>
  <c r="AZ1052" i="22" s="1"/>
  <c r="AD1052" i="22"/>
  <c r="AF1052" i="22" s="1"/>
  <c r="AI1052" i="22" s="1"/>
  <c r="AR1051" i="22"/>
  <c r="AU1051" i="22" s="1"/>
  <c r="AZ1051" i="22" s="1"/>
  <c r="AD1051" i="22"/>
  <c r="AF1051" i="22" s="1"/>
  <c r="AI1051" i="22" s="1"/>
  <c r="AR1050" i="22"/>
  <c r="AU1050" i="22" s="1"/>
  <c r="AZ1050" i="22" s="1"/>
  <c r="AD1050" i="22"/>
  <c r="AF1050" i="22" s="1"/>
  <c r="AI1050" i="22" s="1"/>
  <c r="AR1049" i="22"/>
  <c r="AU1049" i="22" s="1"/>
  <c r="AZ1049" i="22" s="1"/>
  <c r="AD1049" i="22"/>
  <c r="AF1049" i="22" s="1"/>
  <c r="AI1049" i="22" s="1"/>
  <c r="AR1048" i="22"/>
  <c r="AU1048" i="22" s="1"/>
  <c r="AZ1048" i="22" s="1"/>
  <c r="AD1048" i="22"/>
  <c r="AF1048" i="22" s="1"/>
  <c r="AI1048" i="22" s="1"/>
  <c r="AR1047" i="22"/>
  <c r="AU1047" i="22" s="1"/>
  <c r="AZ1047" i="22" s="1"/>
  <c r="AD1047" i="22"/>
  <c r="AF1047" i="22" s="1"/>
  <c r="AI1047" i="22" s="1"/>
  <c r="AR1046" i="22"/>
  <c r="AU1046" i="22" s="1"/>
  <c r="AZ1046" i="22" s="1"/>
  <c r="AD1046" i="22"/>
  <c r="AF1046" i="22" s="1"/>
  <c r="AI1046" i="22" s="1"/>
  <c r="AR1045" i="22"/>
  <c r="AU1045" i="22" s="1"/>
  <c r="AZ1045" i="22" s="1"/>
  <c r="AD1045" i="22"/>
  <c r="AF1045" i="22" s="1"/>
  <c r="AI1045" i="22" s="1"/>
  <c r="AR1044" i="22"/>
  <c r="AU1044" i="22" s="1"/>
  <c r="AZ1044" i="22" s="1"/>
  <c r="AD1044" i="22"/>
  <c r="AF1044" i="22" s="1"/>
  <c r="AI1044" i="22" s="1"/>
  <c r="AR1043" i="22"/>
  <c r="AU1043" i="22" s="1"/>
  <c r="AZ1043" i="22" s="1"/>
  <c r="AD1043" i="22"/>
  <c r="AF1043" i="22" s="1"/>
  <c r="AI1043" i="22" s="1"/>
  <c r="AR1042" i="22"/>
  <c r="AU1042" i="22" s="1"/>
  <c r="AZ1042" i="22" s="1"/>
  <c r="AD1042" i="22"/>
  <c r="AF1042" i="22" s="1"/>
  <c r="AI1042" i="22" s="1"/>
  <c r="AR1041" i="22"/>
  <c r="AU1041" i="22" s="1"/>
  <c r="AZ1041" i="22" s="1"/>
  <c r="AD1041" i="22"/>
  <c r="AF1041" i="22" s="1"/>
  <c r="AI1041" i="22" s="1"/>
  <c r="AR1040" i="22"/>
  <c r="AU1040" i="22" s="1"/>
  <c r="AZ1040" i="22" s="1"/>
  <c r="AD1040" i="22"/>
  <c r="AF1040" i="22" s="1"/>
  <c r="AI1040" i="22" s="1"/>
  <c r="AR1039" i="22"/>
  <c r="AU1039" i="22" s="1"/>
  <c r="AZ1039" i="22" s="1"/>
  <c r="AD1039" i="22"/>
  <c r="AF1039" i="22" s="1"/>
  <c r="AI1039" i="22" s="1"/>
  <c r="AR1038" i="22"/>
  <c r="AU1038" i="22" s="1"/>
  <c r="AZ1038" i="22" s="1"/>
  <c r="AD1038" i="22"/>
  <c r="AF1038" i="22" s="1"/>
  <c r="AI1038" i="22" s="1"/>
  <c r="AR1037" i="22"/>
  <c r="AU1037" i="22" s="1"/>
  <c r="AZ1037" i="22" s="1"/>
  <c r="AD1037" i="22"/>
  <c r="AF1037" i="22" s="1"/>
  <c r="AI1037" i="22" s="1"/>
  <c r="AR1036" i="22"/>
  <c r="AU1036" i="22" s="1"/>
  <c r="AZ1036" i="22" s="1"/>
  <c r="AD1036" i="22"/>
  <c r="AF1036" i="22" s="1"/>
  <c r="AI1036" i="22" s="1"/>
  <c r="AR1035" i="22"/>
  <c r="AU1035" i="22" s="1"/>
  <c r="AZ1035" i="22" s="1"/>
  <c r="AD1035" i="22"/>
  <c r="AF1035" i="22" s="1"/>
  <c r="AI1035" i="22" s="1"/>
  <c r="AR1034" i="22"/>
  <c r="AU1034" i="22" s="1"/>
  <c r="AZ1034" i="22" s="1"/>
  <c r="AD1034" i="22"/>
  <c r="AF1034" i="22" s="1"/>
  <c r="AI1034" i="22" s="1"/>
  <c r="AR1033" i="22"/>
  <c r="AU1033" i="22" s="1"/>
  <c r="AZ1033" i="22" s="1"/>
  <c r="AD1033" i="22"/>
  <c r="AF1033" i="22" s="1"/>
  <c r="AI1033" i="22" s="1"/>
  <c r="AR1032" i="22"/>
  <c r="AU1032" i="22" s="1"/>
  <c r="AZ1032" i="22" s="1"/>
  <c r="AD1032" i="22"/>
  <c r="AF1032" i="22" s="1"/>
  <c r="AI1032" i="22" s="1"/>
  <c r="AR1031" i="22"/>
  <c r="AU1031" i="22" s="1"/>
  <c r="AZ1031" i="22" s="1"/>
  <c r="AD1031" i="22"/>
  <c r="AF1031" i="22" s="1"/>
  <c r="AI1031" i="22" s="1"/>
  <c r="AR1030" i="22"/>
  <c r="AU1030" i="22" s="1"/>
  <c r="AZ1030" i="22" s="1"/>
  <c r="AD1030" i="22"/>
  <c r="AF1030" i="22" s="1"/>
  <c r="AI1030" i="22" s="1"/>
  <c r="AR1029" i="22"/>
  <c r="AU1029" i="22" s="1"/>
  <c r="AZ1029" i="22" s="1"/>
  <c r="AD1029" i="22"/>
  <c r="AF1029" i="22" s="1"/>
  <c r="AI1029" i="22" s="1"/>
  <c r="AR1028" i="22"/>
  <c r="AU1028" i="22" s="1"/>
  <c r="AZ1028" i="22" s="1"/>
  <c r="AD1028" i="22"/>
  <c r="AF1028" i="22" s="1"/>
  <c r="AI1028" i="22" s="1"/>
  <c r="AR1027" i="22"/>
  <c r="AU1027" i="22" s="1"/>
  <c r="AZ1027" i="22" s="1"/>
  <c r="AD1027" i="22"/>
  <c r="AF1027" i="22" s="1"/>
  <c r="AI1027" i="22" s="1"/>
  <c r="AR1026" i="22"/>
  <c r="AU1026" i="22" s="1"/>
  <c r="AZ1026" i="22" s="1"/>
  <c r="AD1026" i="22"/>
  <c r="AF1026" i="22" s="1"/>
  <c r="AI1026" i="22" s="1"/>
  <c r="AR1025" i="22"/>
  <c r="AU1025" i="22" s="1"/>
  <c r="AZ1025" i="22" s="1"/>
  <c r="AD1025" i="22"/>
  <c r="AF1025" i="22" s="1"/>
  <c r="AI1025" i="22" s="1"/>
  <c r="AR1024" i="22"/>
  <c r="AU1024" i="22" s="1"/>
  <c r="AZ1024" i="22" s="1"/>
  <c r="AD1024" i="22"/>
  <c r="AF1024" i="22" s="1"/>
  <c r="AI1024" i="22" s="1"/>
  <c r="AR1023" i="22"/>
  <c r="AU1023" i="22" s="1"/>
  <c r="AZ1023" i="22" s="1"/>
  <c r="AD1023" i="22"/>
  <c r="AF1023" i="22" s="1"/>
  <c r="AI1023" i="22" s="1"/>
  <c r="AR1022" i="22"/>
  <c r="AU1022" i="22" s="1"/>
  <c r="AZ1022" i="22" s="1"/>
  <c r="AD1022" i="22"/>
  <c r="AF1022" i="22" s="1"/>
  <c r="AI1022" i="22" s="1"/>
  <c r="AR1021" i="22"/>
  <c r="AU1021" i="22" s="1"/>
  <c r="AZ1021" i="22" s="1"/>
  <c r="AD1021" i="22"/>
  <c r="AF1021" i="22" s="1"/>
  <c r="AI1021" i="22" s="1"/>
  <c r="AR1020" i="22"/>
  <c r="AU1020" i="22" s="1"/>
  <c r="AZ1020" i="22" s="1"/>
  <c r="AD1020" i="22"/>
  <c r="AF1020" i="22" s="1"/>
  <c r="AI1020" i="22" s="1"/>
  <c r="AR1019" i="22"/>
  <c r="AU1019" i="22" s="1"/>
  <c r="AZ1019" i="22" s="1"/>
  <c r="AD1019" i="22"/>
  <c r="AF1019" i="22" s="1"/>
  <c r="AI1019" i="22" s="1"/>
  <c r="AR1018" i="22"/>
  <c r="AU1018" i="22" s="1"/>
  <c r="AZ1018" i="22" s="1"/>
  <c r="AD1018" i="22"/>
  <c r="AF1018" i="22" s="1"/>
  <c r="AI1018" i="22" s="1"/>
  <c r="W1018" i="22"/>
  <c r="AR1017" i="22"/>
  <c r="AU1017" i="22" s="1"/>
  <c r="AZ1017" i="22" s="1"/>
  <c r="AD1017" i="22"/>
  <c r="AF1017" i="22" s="1"/>
  <c r="AI1017" i="22" s="1"/>
  <c r="AR1016" i="22"/>
  <c r="AU1016" i="22" s="1"/>
  <c r="AZ1016" i="22" s="1"/>
  <c r="AD1016" i="22"/>
  <c r="AF1016" i="22" s="1"/>
  <c r="AI1016" i="22" s="1"/>
  <c r="AR1015" i="22"/>
  <c r="AU1015" i="22" s="1"/>
  <c r="AZ1015" i="22" s="1"/>
  <c r="AD1015" i="22"/>
  <c r="AF1015" i="22" s="1"/>
  <c r="AI1015" i="22" s="1"/>
  <c r="AR1014" i="22"/>
  <c r="AU1014" i="22" s="1"/>
  <c r="AZ1014" i="22" s="1"/>
  <c r="AD1014" i="22"/>
  <c r="AF1014" i="22" s="1"/>
  <c r="AI1014" i="22" s="1"/>
  <c r="AR1013" i="22"/>
  <c r="AU1013" i="22" s="1"/>
  <c r="AZ1013" i="22" s="1"/>
  <c r="AD1013" i="22"/>
  <c r="AF1013" i="22" s="1"/>
  <c r="AI1013" i="22" s="1"/>
  <c r="AR1012" i="22"/>
  <c r="AU1012" i="22" s="1"/>
  <c r="AZ1012" i="22" s="1"/>
  <c r="AD1012" i="22"/>
  <c r="AF1012" i="22" s="1"/>
  <c r="AI1012" i="22" s="1"/>
  <c r="AR1011" i="22"/>
  <c r="AU1011" i="22" s="1"/>
  <c r="AZ1011" i="22" s="1"/>
  <c r="AD1011" i="22"/>
  <c r="AF1011" i="22" s="1"/>
  <c r="AI1011" i="22" s="1"/>
  <c r="AR1010" i="22"/>
  <c r="AU1010" i="22" s="1"/>
  <c r="AZ1010" i="22" s="1"/>
  <c r="AD1010" i="22"/>
  <c r="AF1010" i="22" s="1"/>
  <c r="AI1010" i="22" s="1"/>
  <c r="AR1009" i="22"/>
  <c r="AU1009" i="22" s="1"/>
  <c r="AZ1009" i="22" s="1"/>
  <c r="AD1009" i="22"/>
  <c r="AF1009" i="22" s="1"/>
  <c r="AI1009" i="22" s="1"/>
  <c r="AR1008" i="22"/>
  <c r="AU1008" i="22" s="1"/>
  <c r="AZ1008" i="22" s="1"/>
  <c r="AD1008" i="22"/>
  <c r="AF1008" i="22" s="1"/>
  <c r="AI1008" i="22" s="1"/>
  <c r="AR1007" i="22"/>
  <c r="AU1007" i="22" s="1"/>
  <c r="AZ1007" i="22" s="1"/>
  <c r="AD1007" i="22"/>
  <c r="AF1007" i="22" s="1"/>
  <c r="AI1007" i="22" s="1"/>
  <c r="AR1006" i="22"/>
  <c r="AU1006" i="22" s="1"/>
  <c r="AZ1006" i="22" s="1"/>
  <c r="AD1006" i="22"/>
  <c r="AF1006" i="22" s="1"/>
  <c r="AI1006" i="22" s="1"/>
  <c r="AR1005" i="22"/>
  <c r="AU1005" i="22" s="1"/>
  <c r="AZ1005" i="22" s="1"/>
  <c r="AD1005" i="22"/>
  <c r="AF1005" i="22" s="1"/>
  <c r="AI1005" i="22" s="1"/>
  <c r="AR1004" i="22"/>
  <c r="AU1004" i="22" s="1"/>
  <c r="AZ1004" i="22" s="1"/>
  <c r="AD1004" i="22"/>
  <c r="AF1004" i="22" s="1"/>
  <c r="AI1004" i="22" s="1"/>
  <c r="AR1003" i="22"/>
  <c r="AU1003" i="22" s="1"/>
  <c r="AZ1003" i="22" s="1"/>
  <c r="AD1003" i="22"/>
  <c r="AF1003" i="22" s="1"/>
  <c r="AI1003" i="22" s="1"/>
  <c r="BE1002" i="22"/>
  <c r="AR1002" i="22"/>
  <c r="AU1002" i="22" s="1"/>
  <c r="AZ1002" i="22" s="1"/>
  <c r="AD1002" i="22"/>
  <c r="AF1002" i="22" s="1"/>
  <c r="AI1002" i="22" s="1"/>
  <c r="W1002" i="22"/>
  <c r="AR1001" i="22"/>
  <c r="AU1001" i="22" s="1"/>
  <c r="AZ1001" i="22" s="1"/>
  <c r="AD1001" i="22"/>
  <c r="AF1001" i="22" s="1"/>
  <c r="AI1001" i="22" s="1"/>
  <c r="W1001" i="22"/>
  <c r="AR1000" i="22"/>
  <c r="AU1000" i="22" s="1"/>
  <c r="AZ1000" i="22" s="1"/>
  <c r="AD1000" i="22"/>
  <c r="AF1000" i="22" s="1"/>
  <c r="AI1000" i="22" s="1"/>
  <c r="W1000" i="22"/>
  <c r="AR999" i="22"/>
  <c r="AU999" i="22" s="1"/>
  <c r="AZ999" i="22" s="1"/>
  <c r="AD999" i="22"/>
  <c r="AF999" i="22" s="1"/>
  <c r="AI999" i="22" s="1"/>
  <c r="W999" i="22"/>
  <c r="AR998" i="22"/>
  <c r="AU998" i="22" s="1"/>
  <c r="AZ998" i="22" s="1"/>
  <c r="AD998" i="22"/>
  <c r="AF998" i="22" s="1"/>
  <c r="AI998" i="22" s="1"/>
  <c r="W998" i="22"/>
  <c r="AR997" i="22"/>
  <c r="AU997" i="22" s="1"/>
  <c r="AZ997" i="22" s="1"/>
  <c r="AD997" i="22"/>
  <c r="AF997" i="22" s="1"/>
  <c r="AI997" i="22" s="1"/>
  <c r="W997" i="22"/>
  <c r="AR996" i="22"/>
  <c r="AU996" i="22" s="1"/>
  <c r="AZ996" i="22" s="1"/>
  <c r="AD996" i="22"/>
  <c r="AF996" i="22" s="1"/>
  <c r="AI996" i="22" s="1"/>
  <c r="W996" i="22"/>
  <c r="AR995" i="22"/>
  <c r="AU995" i="22" s="1"/>
  <c r="AZ995" i="22" s="1"/>
  <c r="AD995" i="22"/>
  <c r="AF995" i="22" s="1"/>
  <c r="AI995" i="22" s="1"/>
  <c r="W995" i="22"/>
  <c r="AR994" i="22"/>
  <c r="AU994" i="22" s="1"/>
  <c r="AZ994" i="22" s="1"/>
  <c r="AD994" i="22"/>
  <c r="AF994" i="22" s="1"/>
  <c r="AI994" i="22" s="1"/>
  <c r="W994" i="22"/>
  <c r="AR993" i="22"/>
  <c r="AU993" i="22" s="1"/>
  <c r="AZ993" i="22" s="1"/>
  <c r="AD993" i="22"/>
  <c r="AF993" i="22" s="1"/>
  <c r="AI993" i="22" s="1"/>
  <c r="W993" i="22"/>
  <c r="AR992" i="22"/>
  <c r="AU992" i="22" s="1"/>
  <c r="AZ992" i="22" s="1"/>
  <c r="AD992" i="22"/>
  <c r="AF992" i="22" s="1"/>
  <c r="AI992" i="22" s="1"/>
  <c r="W992" i="22"/>
  <c r="AR991" i="22"/>
  <c r="AU991" i="22" s="1"/>
  <c r="AZ991" i="22" s="1"/>
  <c r="AD991" i="22"/>
  <c r="AF991" i="22" s="1"/>
  <c r="AI991" i="22" s="1"/>
  <c r="W991" i="22"/>
  <c r="AR990" i="22"/>
  <c r="AU990" i="22" s="1"/>
  <c r="AZ990" i="22" s="1"/>
  <c r="AD990" i="22"/>
  <c r="AF990" i="22" s="1"/>
  <c r="AI990" i="22" s="1"/>
  <c r="W990" i="22"/>
  <c r="AR989" i="22"/>
  <c r="AU989" i="22" s="1"/>
  <c r="AZ989" i="22" s="1"/>
  <c r="AD989" i="22"/>
  <c r="AF989" i="22" s="1"/>
  <c r="AI989" i="22" s="1"/>
  <c r="W989" i="22"/>
  <c r="AR988" i="22"/>
  <c r="AU988" i="22" s="1"/>
  <c r="AZ988" i="22" s="1"/>
  <c r="AD988" i="22"/>
  <c r="AF988" i="22" s="1"/>
  <c r="AI988" i="22" s="1"/>
  <c r="W988" i="22"/>
  <c r="AR987" i="22"/>
  <c r="AU987" i="22" s="1"/>
  <c r="AZ987" i="22" s="1"/>
  <c r="AD987" i="22"/>
  <c r="AF987" i="22" s="1"/>
  <c r="AI987" i="22" s="1"/>
  <c r="W987" i="22"/>
  <c r="AR986" i="22"/>
  <c r="AU986" i="22" s="1"/>
  <c r="AZ986" i="22" s="1"/>
  <c r="AD986" i="22"/>
  <c r="AF986" i="22" s="1"/>
  <c r="AI986" i="22" s="1"/>
  <c r="W986" i="22"/>
  <c r="AR985" i="22"/>
  <c r="AU985" i="22" s="1"/>
  <c r="AZ985" i="22" s="1"/>
  <c r="AD985" i="22"/>
  <c r="AF985" i="22" s="1"/>
  <c r="AI985" i="22" s="1"/>
  <c r="W985" i="22"/>
  <c r="AR984" i="22"/>
  <c r="AU984" i="22" s="1"/>
  <c r="AZ984" i="22" s="1"/>
  <c r="AD984" i="22"/>
  <c r="AF984" i="22" s="1"/>
  <c r="AI984" i="22" s="1"/>
  <c r="W984" i="22"/>
  <c r="AR983" i="22"/>
  <c r="AU983" i="22" s="1"/>
  <c r="AZ983" i="22" s="1"/>
  <c r="AD983" i="22"/>
  <c r="AF983" i="22" s="1"/>
  <c r="AI983" i="22" s="1"/>
  <c r="W983" i="22"/>
  <c r="AR982" i="22"/>
  <c r="AU982" i="22" s="1"/>
  <c r="AZ982" i="22" s="1"/>
  <c r="AD982" i="22"/>
  <c r="AF982" i="22" s="1"/>
  <c r="AI982" i="22" s="1"/>
  <c r="W982" i="22"/>
  <c r="AR981" i="22"/>
  <c r="AU981" i="22" s="1"/>
  <c r="AZ981" i="22" s="1"/>
  <c r="AD981" i="22"/>
  <c r="AF981" i="22" s="1"/>
  <c r="AI981" i="22" s="1"/>
  <c r="W981" i="22"/>
  <c r="AR980" i="22"/>
  <c r="AU980" i="22" s="1"/>
  <c r="AZ980" i="22" s="1"/>
  <c r="AD980" i="22"/>
  <c r="AF980" i="22" s="1"/>
  <c r="AI980" i="22" s="1"/>
  <c r="W980" i="22"/>
  <c r="AR979" i="22"/>
  <c r="AU979" i="22" s="1"/>
  <c r="AZ979" i="22" s="1"/>
  <c r="AD979" i="22"/>
  <c r="AF979" i="22" s="1"/>
  <c r="AI979" i="22" s="1"/>
  <c r="W979" i="22"/>
  <c r="AR978" i="22"/>
  <c r="AU978" i="22" s="1"/>
  <c r="AZ978" i="22" s="1"/>
  <c r="AD978" i="22"/>
  <c r="AF978" i="22" s="1"/>
  <c r="AI978" i="22" s="1"/>
  <c r="W978" i="22"/>
  <c r="AR977" i="22"/>
  <c r="AU977" i="22" s="1"/>
  <c r="AZ977" i="22" s="1"/>
  <c r="AD977" i="22"/>
  <c r="AF977" i="22" s="1"/>
  <c r="AI977" i="22" s="1"/>
  <c r="W977" i="22"/>
  <c r="AR976" i="22"/>
  <c r="AU976" i="22" s="1"/>
  <c r="AZ976" i="22" s="1"/>
  <c r="AD976" i="22"/>
  <c r="AF976" i="22" s="1"/>
  <c r="AI976" i="22" s="1"/>
  <c r="W976" i="22"/>
  <c r="AR975" i="22"/>
  <c r="AU975" i="22" s="1"/>
  <c r="AZ975" i="22" s="1"/>
  <c r="AD975" i="22"/>
  <c r="AF975" i="22" s="1"/>
  <c r="AI975" i="22" s="1"/>
  <c r="W975" i="22"/>
  <c r="AR974" i="22"/>
  <c r="AU974" i="22" s="1"/>
  <c r="AZ974" i="22" s="1"/>
  <c r="AD974" i="22"/>
  <c r="AF974" i="22" s="1"/>
  <c r="AI974" i="22" s="1"/>
  <c r="W974" i="22"/>
  <c r="AR973" i="22"/>
  <c r="AU973" i="22" s="1"/>
  <c r="AZ973" i="22" s="1"/>
  <c r="AD973" i="22"/>
  <c r="AF973" i="22" s="1"/>
  <c r="AI973" i="22" s="1"/>
  <c r="W973" i="22"/>
  <c r="AR972" i="22"/>
  <c r="AU972" i="22" s="1"/>
  <c r="AZ972" i="22" s="1"/>
  <c r="AD972" i="22"/>
  <c r="AF972" i="22" s="1"/>
  <c r="AI972" i="22" s="1"/>
  <c r="W972" i="22"/>
  <c r="AR971" i="22"/>
  <c r="AU971" i="22" s="1"/>
  <c r="AZ971" i="22" s="1"/>
  <c r="AD971" i="22"/>
  <c r="AF971" i="22" s="1"/>
  <c r="AI971" i="22" s="1"/>
  <c r="W971" i="22"/>
  <c r="AR970" i="22"/>
  <c r="AU970" i="22" s="1"/>
  <c r="AZ970" i="22" s="1"/>
  <c r="AD970" i="22"/>
  <c r="AF970" i="22" s="1"/>
  <c r="AI970" i="22" s="1"/>
  <c r="W970" i="22"/>
  <c r="AR969" i="22"/>
  <c r="AU969" i="22" s="1"/>
  <c r="AZ969" i="22" s="1"/>
  <c r="AD969" i="22"/>
  <c r="AF969" i="22" s="1"/>
  <c r="AI969" i="22" s="1"/>
  <c r="W969" i="22"/>
  <c r="AR968" i="22"/>
  <c r="AU968" i="22" s="1"/>
  <c r="AZ968" i="22" s="1"/>
  <c r="AD968" i="22"/>
  <c r="AF968" i="22" s="1"/>
  <c r="AI968" i="22" s="1"/>
  <c r="W968" i="22"/>
  <c r="AR967" i="22"/>
  <c r="AU967" i="22" s="1"/>
  <c r="AZ967" i="22" s="1"/>
  <c r="AD967" i="22"/>
  <c r="AF967" i="22" s="1"/>
  <c r="AI967" i="22" s="1"/>
  <c r="W967" i="22"/>
  <c r="AR966" i="22"/>
  <c r="AU966" i="22" s="1"/>
  <c r="AZ966" i="22" s="1"/>
  <c r="AD966" i="22"/>
  <c r="AF966" i="22" s="1"/>
  <c r="AI966" i="22" s="1"/>
  <c r="W966" i="22"/>
  <c r="AR965" i="22"/>
  <c r="AU965" i="22" s="1"/>
  <c r="AZ965" i="22" s="1"/>
  <c r="AD965" i="22"/>
  <c r="AF965" i="22" s="1"/>
  <c r="AI965" i="22" s="1"/>
  <c r="W965" i="22"/>
  <c r="AR964" i="22"/>
  <c r="AU964" i="22" s="1"/>
  <c r="AZ964" i="22" s="1"/>
  <c r="AD964" i="22"/>
  <c r="AF964" i="22" s="1"/>
  <c r="AI964" i="22" s="1"/>
  <c r="W964" i="22"/>
  <c r="AR963" i="22"/>
  <c r="AU963" i="22" s="1"/>
  <c r="AZ963" i="22" s="1"/>
  <c r="AD963" i="22"/>
  <c r="AF963" i="22" s="1"/>
  <c r="AI963" i="22" s="1"/>
  <c r="W963" i="22"/>
  <c r="AR962" i="22"/>
  <c r="AU962" i="22" s="1"/>
  <c r="AZ962" i="22" s="1"/>
  <c r="AD962" i="22"/>
  <c r="AF962" i="22" s="1"/>
  <c r="AI962" i="22" s="1"/>
  <c r="W962" i="22"/>
  <c r="AR961" i="22"/>
  <c r="AU961" i="22" s="1"/>
  <c r="AZ961" i="22" s="1"/>
  <c r="AD961" i="22"/>
  <c r="AF961" i="22" s="1"/>
  <c r="AI961" i="22" s="1"/>
  <c r="W961" i="22"/>
  <c r="AR960" i="22"/>
  <c r="AU960" i="22" s="1"/>
  <c r="AZ960" i="22" s="1"/>
  <c r="AD960" i="22"/>
  <c r="AF960" i="22" s="1"/>
  <c r="AI960" i="22" s="1"/>
  <c r="W960" i="22"/>
  <c r="AR959" i="22"/>
  <c r="AU959" i="22" s="1"/>
  <c r="AZ959" i="22" s="1"/>
  <c r="AD959" i="22"/>
  <c r="AF959" i="22" s="1"/>
  <c r="AI959" i="22" s="1"/>
  <c r="W959" i="22"/>
  <c r="AR958" i="22"/>
  <c r="AU958" i="22" s="1"/>
  <c r="AZ958" i="22" s="1"/>
  <c r="AD958" i="22"/>
  <c r="AF958" i="22" s="1"/>
  <c r="AI958" i="22" s="1"/>
  <c r="W958" i="22"/>
  <c r="AR957" i="22"/>
  <c r="AU957" i="22" s="1"/>
  <c r="AZ957" i="22" s="1"/>
  <c r="AD957" i="22"/>
  <c r="AF957" i="22" s="1"/>
  <c r="AI957" i="22" s="1"/>
  <c r="W957" i="22"/>
  <c r="AR956" i="22"/>
  <c r="AU956" i="22" s="1"/>
  <c r="AZ956" i="22" s="1"/>
  <c r="AD956" i="22"/>
  <c r="AF956" i="22" s="1"/>
  <c r="AI956" i="22" s="1"/>
  <c r="W956" i="22"/>
  <c r="AR955" i="22"/>
  <c r="AU955" i="22" s="1"/>
  <c r="AZ955" i="22" s="1"/>
  <c r="AD955" i="22"/>
  <c r="AF955" i="22" s="1"/>
  <c r="AI955" i="22" s="1"/>
  <c r="W955" i="22"/>
  <c r="AR954" i="22"/>
  <c r="AU954" i="22" s="1"/>
  <c r="AZ954" i="22" s="1"/>
  <c r="AD954" i="22"/>
  <c r="AF954" i="22" s="1"/>
  <c r="AI954" i="22" s="1"/>
  <c r="W954" i="22"/>
  <c r="AR953" i="22"/>
  <c r="AU953" i="22" s="1"/>
  <c r="AZ953" i="22" s="1"/>
  <c r="AD953" i="22"/>
  <c r="AF953" i="22" s="1"/>
  <c r="AI953" i="22" s="1"/>
  <c r="W953" i="22"/>
  <c r="AR952" i="22"/>
  <c r="AU952" i="22" s="1"/>
  <c r="AZ952" i="22" s="1"/>
  <c r="AD952" i="22"/>
  <c r="AF952" i="22" s="1"/>
  <c r="AI952" i="22" s="1"/>
  <c r="W952" i="22"/>
  <c r="AR951" i="22"/>
  <c r="AU951" i="22" s="1"/>
  <c r="AZ951" i="22" s="1"/>
  <c r="AD951" i="22"/>
  <c r="AF951" i="22" s="1"/>
  <c r="AI951" i="22" s="1"/>
  <c r="W951" i="22"/>
  <c r="AR950" i="22"/>
  <c r="AU950" i="22" s="1"/>
  <c r="AZ950" i="22" s="1"/>
  <c r="AD950" i="22"/>
  <c r="AF950" i="22" s="1"/>
  <c r="AI950" i="22" s="1"/>
  <c r="W950" i="22"/>
  <c r="AR949" i="22"/>
  <c r="AU949" i="22" s="1"/>
  <c r="AZ949" i="22" s="1"/>
  <c r="AD949" i="22"/>
  <c r="AF949" i="22" s="1"/>
  <c r="AI949" i="22" s="1"/>
  <c r="W949" i="22"/>
  <c r="AR948" i="22"/>
  <c r="AU948" i="22" s="1"/>
  <c r="AZ948" i="22" s="1"/>
  <c r="AD948" i="22"/>
  <c r="AF948" i="22" s="1"/>
  <c r="AI948" i="22" s="1"/>
  <c r="W948" i="22"/>
  <c r="AR947" i="22"/>
  <c r="AU947" i="22" s="1"/>
  <c r="AZ947" i="22" s="1"/>
  <c r="AD947" i="22"/>
  <c r="AF947" i="22" s="1"/>
  <c r="AI947" i="22" s="1"/>
  <c r="W947" i="22"/>
  <c r="AR946" i="22"/>
  <c r="AU946" i="22" s="1"/>
  <c r="AZ946" i="22" s="1"/>
  <c r="AD946" i="22"/>
  <c r="AF946" i="22" s="1"/>
  <c r="AI946" i="22" s="1"/>
  <c r="W946" i="22"/>
  <c r="AR945" i="22"/>
  <c r="AU945" i="22" s="1"/>
  <c r="AZ945" i="22" s="1"/>
  <c r="AD945" i="22"/>
  <c r="AF945" i="22" s="1"/>
  <c r="AI945" i="22" s="1"/>
  <c r="W945" i="22"/>
  <c r="AR944" i="22"/>
  <c r="AU944" i="22" s="1"/>
  <c r="AZ944" i="22" s="1"/>
  <c r="AD944" i="22"/>
  <c r="AF944" i="22" s="1"/>
  <c r="AI944" i="22" s="1"/>
  <c r="W944" i="22"/>
  <c r="AR943" i="22"/>
  <c r="AU943" i="22" s="1"/>
  <c r="AZ943" i="22" s="1"/>
  <c r="AD943" i="22"/>
  <c r="AF943" i="22" s="1"/>
  <c r="AI943" i="22" s="1"/>
  <c r="W943" i="22"/>
  <c r="AR942" i="22"/>
  <c r="AU942" i="22" s="1"/>
  <c r="AZ942" i="22" s="1"/>
  <c r="AD942" i="22"/>
  <c r="AF942" i="22" s="1"/>
  <c r="AI942" i="22" s="1"/>
  <c r="W942" i="22"/>
  <c r="AR941" i="22"/>
  <c r="AU941" i="22" s="1"/>
  <c r="AZ941" i="22" s="1"/>
  <c r="AD941" i="22"/>
  <c r="AF941" i="22" s="1"/>
  <c r="AI941" i="22" s="1"/>
  <c r="W941" i="22"/>
  <c r="AR940" i="22"/>
  <c r="AU940" i="22" s="1"/>
  <c r="AZ940" i="22" s="1"/>
  <c r="AD940" i="22"/>
  <c r="AF940" i="22" s="1"/>
  <c r="AI940" i="22" s="1"/>
  <c r="W940" i="22"/>
  <c r="AR939" i="22"/>
  <c r="AU939" i="22" s="1"/>
  <c r="AZ939" i="22" s="1"/>
  <c r="AD939" i="22"/>
  <c r="AF939" i="22" s="1"/>
  <c r="AI939" i="22" s="1"/>
  <c r="W939" i="22"/>
  <c r="AR938" i="22"/>
  <c r="AU938" i="22" s="1"/>
  <c r="AZ938" i="22" s="1"/>
  <c r="AD938" i="22"/>
  <c r="AF938" i="22" s="1"/>
  <c r="AI938" i="22" s="1"/>
  <c r="W938" i="22"/>
  <c r="AR937" i="22"/>
  <c r="AU937" i="22" s="1"/>
  <c r="AZ937" i="22" s="1"/>
  <c r="AD937" i="22"/>
  <c r="AF937" i="22" s="1"/>
  <c r="AI937" i="22" s="1"/>
  <c r="W937" i="22"/>
  <c r="AR936" i="22"/>
  <c r="AU936" i="22" s="1"/>
  <c r="AZ936" i="22" s="1"/>
  <c r="AD936" i="22"/>
  <c r="AF936" i="22" s="1"/>
  <c r="AI936" i="22" s="1"/>
  <c r="W936" i="22"/>
  <c r="AR935" i="22"/>
  <c r="AU935" i="22" s="1"/>
  <c r="AZ935" i="22" s="1"/>
  <c r="AD935" i="22"/>
  <c r="AF935" i="22" s="1"/>
  <c r="AI935" i="22" s="1"/>
  <c r="W935" i="22"/>
  <c r="AR934" i="22"/>
  <c r="AU934" i="22" s="1"/>
  <c r="AZ934" i="22" s="1"/>
  <c r="AD934" i="22"/>
  <c r="AF934" i="22" s="1"/>
  <c r="AI934" i="22" s="1"/>
  <c r="W934" i="22"/>
  <c r="AR933" i="22"/>
  <c r="AU933" i="22" s="1"/>
  <c r="AZ933" i="22" s="1"/>
  <c r="AD933" i="22"/>
  <c r="AF933" i="22" s="1"/>
  <c r="AI933" i="22" s="1"/>
  <c r="W933" i="22"/>
  <c r="AR932" i="22"/>
  <c r="AU932" i="22" s="1"/>
  <c r="AZ932" i="22" s="1"/>
  <c r="AD932" i="22"/>
  <c r="AF932" i="22" s="1"/>
  <c r="AI932" i="22" s="1"/>
  <c r="W932" i="22"/>
  <c r="AR931" i="22"/>
  <c r="AU931" i="22" s="1"/>
  <c r="AZ931" i="22" s="1"/>
  <c r="AD931" i="22"/>
  <c r="AF931" i="22" s="1"/>
  <c r="AI931" i="22" s="1"/>
  <c r="W931" i="22"/>
  <c r="AR930" i="22"/>
  <c r="AU930" i="22" s="1"/>
  <c r="AZ930" i="22" s="1"/>
  <c r="AD930" i="22"/>
  <c r="AF930" i="22" s="1"/>
  <c r="AI930" i="22" s="1"/>
  <c r="W930" i="22"/>
  <c r="AR929" i="22"/>
  <c r="AU929" i="22" s="1"/>
  <c r="AZ929" i="22" s="1"/>
  <c r="AD929" i="22"/>
  <c r="AF929" i="22" s="1"/>
  <c r="AI929" i="22" s="1"/>
  <c r="W929" i="22"/>
  <c r="AR928" i="22"/>
  <c r="AU928" i="22" s="1"/>
  <c r="AZ928" i="22" s="1"/>
  <c r="AD928" i="22"/>
  <c r="AF928" i="22" s="1"/>
  <c r="AI928" i="22" s="1"/>
  <c r="W928" i="22"/>
  <c r="AR927" i="22"/>
  <c r="AU927" i="22" s="1"/>
  <c r="AZ927" i="22" s="1"/>
  <c r="AD927" i="22"/>
  <c r="AF927" i="22" s="1"/>
  <c r="AI927" i="22" s="1"/>
  <c r="W927" i="22"/>
  <c r="AR926" i="22"/>
  <c r="AU926" i="22" s="1"/>
  <c r="AZ926" i="22" s="1"/>
  <c r="AD926" i="22"/>
  <c r="AF926" i="22" s="1"/>
  <c r="AI926" i="22" s="1"/>
  <c r="W926" i="22"/>
  <c r="AR925" i="22"/>
  <c r="AU925" i="22" s="1"/>
  <c r="AZ925" i="22" s="1"/>
  <c r="AD925" i="22"/>
  <c r="AF925" i="22" s="1"/>
  <c r="AI925" i="22" s="1"/>
  <c r="W925" i="22"/>
  <c r="AR924" i="22"/>
  <c r="AU924" i="22" s="1"/>
  <c r="AZ924" i="22" s="1"/>
  <c r="AD924" i="22"/>
  <c r="AF924" i="22" s="1"/>
  <c r="AI924" i="22" s="1"/>
  <c r="W924" i="22"/>
  <c r="AR923" i="22"/>
  <c r="AU923" i="22" s="1"/>
  <c r="AZ923" i="22" s="1"/>
  <c r="AD923" i="22"/>
  <c r="AF923" i="22" s="1"/>
  <c r="AI923" i="22" s="1"/>
  <c r="W923" i="22"/>
  <c r="AR922" i="22"/>
  <c r="AU922" i="22" s="1"/>
  <c r="AZ922" i="22" s="1"/>
  <c r="AD922" i="22"/>
  <c r="AF922" i="22" s="1"/>
  <c r="AI922" i="22" s="1"/>
  <c r="W922" i="22"/>
  <c r="AR921" i="22"/>
  <c r="AU921" i="22" s="1"/>
  <c r="AZ921" i="22" s="1"/>
  <c r="AD921" i="22"/>
  <c r="AF921" i="22" s="1"/>
  <c r="AI921" i="22" s="1"/>
  <c r="W921" i="22"/>
  <c r="AR920" i="22"/>
  <c r="AU920" i="22" s="1"/>
  <c r="AZ920" i="22" s="1"/>
  <c r="AD920" i="22"/>
  <c r="AF920" i="22" s="1"/>
  <c r="AI920" i="22" s="1"/>
  <c r="W920" i="22"/>
  <c r="AR919" i="22"/>
  <c r="AU919" i="22" s="1"/>
  <c r="AZ919" i="22" s="1"/>
  <c r="AD919" i="22"/>
  <c r="AF919" i="22" s="1"/>
  <c r="AI919" i="22" s="1"/>
  <c r="W919" i="22"/>
  <c r="AR918" i="22"/>
  <c r="AU918" i="22" s="1"/>
  <c r="AZ918" i="22" s="1"/>
  <c r="AD918" i="22"/>
  <c r="AF918" i="22" s="1"/>
  <c r="AI918" i="22" s="1"/>
  <c r="W918" i="22"/>
  <c r="AR917" i="22"/>
  <c r="AU917" i="22" s="1"/>
  <c r="AZ917" i="22" s="1"/>
  <c r="AD917" i="22"/>
  <c r="AF917" i="22" s="1"/>
  <c r="AI917" i="22" s="1"/>
  <c r="W917" i="22"/>
  <c r="AR916" i="22"/>
  <c r="AU916" i="22" s="1"/>
  <c r="AZ916" i="22" s="1"/>
  <c r="AD916" i="22"/>
  <c r="AF916" i="22" s="1"/>
  <c r="AI916" i="22" s="1"/>
  <c r="W916" i="22"/>
  <c r="AR915" i="22"/>
  <c r="AU915" i="22" s="1"/>
  <c r="AZ915" i="22" s="1"/>
  <c r="AD915" i="22"/>
  <c r="AF915" i="22" s="1"/>
  <c r="AI915" i="22" s="1"/>
  <c r="W915" i="22"/>
  <c r="AR914" i="22"/>
  <c r="AU914" i="22" s="1"/>
  <c r="AZ914" i="22" s="1"/>
  <c r="AD914" i="22"/>
  <c r="AF914" i="22" s="1"/>
  <c r="AI914" i="22" s="1"/>
  <c r="W914" i="22"/>
  <c r="AR913" i="22"/>
  <c r="AU913" i="22" s="1"/>
  <c r="AZ913" i="22" s="1"/>
  <c r="AD913" i="22"/>
  <c r="AF913" i="22" s="1"/>
  <c r="AI913" i="22" s="1"/>
  <c r="W913" i="22"/>
  <c r="AR912" i="22"/>
  <c r="AU912" i="22" s="1"/>
  <c r="AZ912" i="22" s="1"/>
  <c r="AD912" i="22"/>
  <c r="AF912" i="22" s="1"/>
  <c r="AI912" i="22" s="1"/>
  <c r="W912" i="22"/>
  <c r="AR911" i="22"/>
  <c r="AU911" i="22" s="1"/>
  <c r="AZ911" i="22" s="1"/>
  <c r="AD911" i="22"/>
  <c r="AF911" i="22" s="1"/>
  <c r="AI911" i="22" s="1"/>
  <c r="W911" i="22"/>
  <c r="AR910" i="22"/>
  <c r="AU910" i="22" s="1"/>
  <c r="AZ910" i="22" s="1"/>
  <c r="AD910" i="22"/>
  <c r="AF910" i="22" s="1"/>
  <c r="AI910" i="22" s="1"/>
  <c r="W910" i="22"/>
  <c r="AR909" i="22"/>
  <c r="AU909" i="22" s="1"/>
  <c r="AZ909" i="22" s="1"/>
  <c r="AD909" i="22"/>
  <c r="AF909" i="22" s="1"/>
  <c r="AI909" i="22" s="1"/>
  <c r="W909" i="22"/>
  <c r="AR908" i="22"/>
  <c r="AU908" i="22" s="1"/>
  <c r="AZ908" i="22" s="1"/>
  <c r="AD908" i="22"/>
  <c r="AF908" i="22" s="1"/>
  <c r="AI908" i="22" s="1"/>
  <c r="W908" i="22"/>
  <c r="AR907" i="22"/>
  <c r="AU907" i="22" s="1"/>
  <c r="AZ907" i="22" s="1"/>
  <c r="AD907" i="22"/>
  <c r="AF907" i="22" s="1"/>
  <c r="AI907" i="22" s="1"/>
  <c r="W907" i="22"/>
  <c r="AR906" i="22"/>
  <c r="AU906" i="22" s="1"/>
  <c r="AZ906" i="22" s="1"/>
  <c r="AD906" i="22"/>
  <c r="AF906" i="22" s="1"/>
  <c r="AI906" i="22" s="1"/>
  <c r="W906" i="22"/>
  <c r="AR905" i="22"/>
  <c r="AU905" i="22" s="1"/>
  <c r="AZ905" i="22" s="1"/>
  <c r="AD905" i="22"/>
  <c r="AF905" i="22" s="1"/>
  <c r="AI905" i="22" s="1"/>
  <c r="W905" i="22"/>
  <c r="AR904" i="22"/>
  <c r="AU904" i="22" s="1"/>
  <c r="AZ904" i="22" s="1"/>
  <c r="AD904" i="22"/>
  <c r="AF904" i="22" s="1"/>
  <c r="AI904" i="22" s="1"/>
  <c r="W904" i="22"/>
  <c r="AR903" i="22"/>
  <c r="AU903" i="22" s="1"/>
  <c r="AZ903" i="22" s="1"/>
  <c r="AD903" i="22"/>
  <c r="AF903" i="22" s="1"/>
  <c r="AI903" i="22" s="1"/>
  <c r="W903" i="22"/>
  <c r="AR902" i="22"/>
  <c r="AU902" i="22" s="1"/>
  <c r="AZ902" i="22" s="1"/>
  <c r="AD902" i="22"/>
  <c r="AF902" i="22" s="1"/>
  <c r="AI902" i="22" s="1"/>
  <c r="W902" i="22"/>
  <c r="AR901" i="22"/>
  <c r="AU901" i="22" s="1"/>
  <c r="AZ901" i="22" s="1"/>
  <c r="AD901" i="22"/>
  <c r="AF901" i="22" s="1"/>
  <c r="AI901" i="22" s="1"/>
  <c r="W901" i="22"/>
  <c r="AR900" i="22"/>
  <c r="AU900" i="22" s="1"/>
  <c r="AZ900" i="22" s="1"/>
  <c r="AD900" i="22"/>
  <c r="AF900" i="22" s="1"/>
  <c r="AI900" i="22" s="1"/>
  <c r="W900" i="22"/>
  <c r="AR899" i="22"/>
  <c r="AU899" i="22" s="1"/>
  <c r="AZ899" i="22" s="1"/>
  <c r="AD899" i="22"/>
  <c r="AF899" i="22" s="1"/>
  <c r="AI899" i="22" s="1"/>
  <c r="W899" i="22"/>
  <c r="AR898" i="22"/>
  <c r="AU898" i="22" s="1"/>
  <c r="AZ898" i="22" s="1"/>
  <c r="AD898" i="22"/>
  <c r="AF898" i="22" s="1"/>
  <c r="AI898" i="22" s="1"/>
  <c r="W898" i="22"/>
  <c r="AR897" i="22"/>
  <c r="AU897" i="22" s="1"/>
  <c r="AZ897" i="22" s="1"/>
  <c r="AD897" i="22"/>
  <c r="AF897" i="22" s="1"/>
  <c r="AI897" i="22" s="1"/>
  <c r="W897" i="22"/>
  <c r="AR896" i="22"/>
  <c r="AU896" i="22" s="1"/>
  <c r="AZ896" i="22" s="1"/>
  <c r="AD896" i="22"/>
  <c r="AF896" i="22" s="1"/>
  <c r="AI896" i="22" s="1"/>
  <c r="W896" i="22"/>
  <c r="AR895" i="22"/>
  <c r="AU895" i="22" s="1"/>
  <c r="AZ895" i="22" s="1"/>
  <c r="AD895" i="22"/>
  <c r="AF895" i="22" s="1"/>
  <c r="AI895" i="22" s="1"/>
  <c r="W895" i="22"/>
  <c r="AR894" i="22"/>
  <c r="AU894" i="22" s="1"/>
  <c r="AZ894" i="22" s="1"/>
  <c r="AD894" i="22"/>
  <c r="AF894" i="22" s="1"/>
  <c r="AI894" i="22" s="1"/>
  <c r="W894" i="22"/>
  <c r="AR893" i="22"/>
  <c r="AU893" i="22" s="1"/>
  <c r="AZ893" i="22" s="1"/>
  <c r="AD893" i="22"/>
  <c r="AF893" i="22" s="1"/>
  <c r="AI893" i="22" s="1"/>
  <c r="W893" i="22"/>
  <c r="AR892" i="22"/>
  <c r="AU892" i="22" s="1"/>
  <c r="AZ892" i="22" s="1"/>
  <c r="AD892" i="22"/>
  <c r="AF892" i="22" s="1"/>
  <c r="AI892" i="22" s="1"/>
  <c r="W892" i="22"/>
  <c r="AR891" i="22"/>
  <c r="AU891" i="22" s="1"/>
  <c r="AZ891" i="22" s="1"/>
  <c r="AD891" i="22"/>
  <c r="AF891" i="22" s="1"/>
  <c r="AI891" i="22" s="1"/>
  <c r="W891" i="22"/>
  <c r="AR890" i="22"/>
  <c r="AU890" i="22" s="1"/>
  <c r="AZ890" i="22" s="1"/>
  <c r="AD890" i="22"/>
  <c r="AF890" i="22" s="1"/>
  <c r="AI890" i="22" s="1"/>
  <c r="W890" i="22"/>
  <c r="AR889" i="22"/>
  <c r="AU889" i="22" s="1"/>
  <c r="AZ889" i="22" s="1"/>
  <c r="AD889" i="22"/>
  <c r="AF889" i="22" s="1"/>
  <c r="AI889" i="22" s="1"/>
  <c r="W889" i="22"/>
  <c r="AR888" i="22"/>
  <c r="AU888" i="22" s="1"/>
  <c r="AZ888" i="22" s="1"/>
  <c r="AD888" i="22"/>
  <c r="AF888" i="22" s="1"/>
  <c r="AI888" i="22" s="1"/>
  <c r="W888" i="22"/>
  <c r="AR887" i="22"/>
  <c r="AU887" i="22" s="1"/>
  <c r="AZ887" i="22" s="1"/>
  <c r="AD887" i="22"/>
  <c r="AF887" i="22" s="1"/>
  <c r="AI887" i="22" s="1"/>
  <c r="W887" i="22"/>
  <c r="AR886" i="22"/>
  <c r="AU886" i="22" s="1"/>
  <c r="AZ886" i="22" s="1"/>
  <c r="AD886" i="22"/>
  <c r="AF886" i="22" s="1"/>
  <c r="AI886" i="22" s="1"/>
  <c r="W886" i="22"/>
  <c r="AR885" i="22"/>
  <c r="AU885" i="22" s="1"/>
  <c r="AZ885" i="22" s="1"/>
  <c r="AD885" i="22"/>
  <c r="AF885" i="22" s="1"/>
  <c r="AI885" i="22" s="1"/>
  <c r="W885" i="22"/>
  <c r="AR884" i="22"/>
  <c r="AU884" i="22" s="1"/>
  <c r="AZ884" i="22" s="1"/>
  <c r="AD884" i="22"/>
  <c r="AF884" i="22" s="1"/>
  <c r="AI884" i="22" s="1"/>
  <c r="W884" i="22"/>
  <c r="AR883" i="22"/>
  <c r="AU883" i="22" s="1"/>
  <c r="AZ883" i="22" s="1"/>
  <c r="AD883" i="22"/>
  <c r="AF883" i="22" s="1"/>
  <c r="AI883" i="22" s="1"/>
  <c r="W883" i="22"/>
  <c r="AR882" i="22"/>
  <c r="AU882" i="22" s="1"/>
  <c r="AZ882" i="22" s="1"/>
  <c r="AD882" i="22"/>
  <c r="AF882" i="22" s="1"/>
  <c r="AI882" i="22" s="1"/>
  <c r="W882" i="22"/>
  <c r="AR881" i="22"/>
  <c r="AU881" i="22" s="1"/>
  <c r="AZ881" i="22" s="1"/>
  <c r="AD881" i="22"/>
  <c r="AF881" i="22" s="1"/>
  <c r="AI881" i="22" s="1"/>
  <c r="W881" i="22"/>
  <c r="AR880" i="22"/>
  <c r="AU880" i="22" s="1"/>
  <c r="AZ880" i="22" s="1"/>
  <c r="AD880" i="22"/>
  <c r="AF880" i="22" s="1"/>
  <c r="AI880" i="22" s="1"/>
  <c r="W880" i="22"/>
  <c r="AR879" i="22"/>
  <c r="AU879" i="22" s="1"/>
  <c r="AZ879" i="22" s="1"/>
  <c r="AD879" i="22"/>
  <c r="AF879" i="22" s="1"/>
  <c r="AI879" i="22" s="1"/>
  <c r="W879" i="22"/>
  <c r="AR878" i="22"/>
  <c r="AU878" i="22" s="1"/>
  <c r="AZ878" i="22" s="1"/>
  <c r="AD878" i="22"/>
  <c r="AF878" i="22" s="1"/>
  <c r="AI878" i="22" s="1"/>
  <c r="W878" i="22"/>
  <c r="AR877" i="22"/>
  <c r="AU877" i="22" s="1"/>
  <c r="AZ877" i="22" s="1"/>
  <c r="AD877" i="22"/>
  <c r="AF877" i="22" s="1"/>
  <c r="AI877" i="22" s="1"/>
  <c r="W877" i="22"/>
  <c r="AR876" i="22"/>
  <c r="AU876" i="22" s="1"/>
  <c r="AZ876" i="22" s="1"/>
  <c r="AD876" i="22"/>
  <c r="AF876" i="22" s="1"/>
  <c r="AI876" i="22" s="1"/>
  <c r="W876" i="22"/>
  <c r="AR875" i="22"/>
  <c r="AU875" i="22" s="1"/>
  <c r="AZ875" i="22" s="1"/>
  <c r="AD875" i="22"/>
  <c r="AF875" i="22" s="1"/>
  <c r="AI875" i="22" s="1"/>
  <c r="W875" i="22"/>
  <c r="AR874" i="22"/>
  <c r="AU874" i="22" s="1"/>
  <c r="AZ874" i="22" s="1"/>
  <c r="AD874" i="22"/>
  <c r="AF874" i="22" s="1"/>
  <c r="AI874" i="22" s="1"/>
  <c r="W874" i="22"/>
  <c r="AR873" i="22"/>
  <c r="AU873" i="22" s="1"/>
  <c r="AZ873" i="22" s="1"/>
  <c r="AD873" i="22"/>
  <c r="AF873" i="22" s="1"/>
  <c r="AI873" i="22" s="1"/>
  <c r="W873" i="22"/>
  <c r="AR872" i="22"/>
  <c r="AU872" i="22" s="1"/>
  <c r="AZ872" i="22" s="1"/>
  <c r="AD872" i="22"/>
  <c r="AF872" i="22" s="1"/>
  <c r="AI872" i="22" s="1"/>
  <c r="W872" i="22"/>
  <c r="AR871" i="22"/>
  <c r="AU871" i="22" s="1"/>
  <c r="AZ871" i="22" s="1"/>
  <c r="AD871" i="22"/>
  <c r="AF871" i="22" s="1"/>
  <c r="AI871" i="22" s="1"/>
  <c r="W871" i="22"/>
  <c r="AR870" i="22"/>
  <c r="AU870" i="22" s="1"/>
  <c r="AZ870" i="22" s="1"/>
  <c r="AD870" i="22"/>
  <c r="AF870" i="22" s="1"/>
  <c r="AI870" i="22" s="1"/>
  <c r="W870" i="22"/>
  <c r="AR869" i="22"/>
  <c r="AU869" i="22" s="1"/>
  <c r="AZ869" i="22" s="1"/>
  <c r="AD869" i="22"/>
  <c r="AF869" i="22" s="1"/>
  <c r="AI869" i="22" s="1"/>
  <c r="W869" i="22"/>
  <c r="AR868" i="22"/>
  <c r="AU868" i="22" s="1"/>
  <c r="AZ868" i="22" s="1"/>
  <c r="AD868" i="22"/>
  <c r="AF868" i="22" s="1"/>
  <c r="AI868" i="22" s="1"/>
  <c r="W868" i="22"/>
  <c r="AR867" i="22"/>
  <c r="AU867" i="22" s="1"/>
  <c r="AZ867" i="22" s="1"/>
  <c r="AD867" i="22"/>
  <c r="AF867" i="22" s="1"/>
  <c r="AI867" i="22" s="1"/>
  <c r="W867" i="22"/>
  <c r="AR866" i="22"/>
  <c r="AU866" i="22" s="1"/>
  <c r="AZ866" i="22" s="1"/>
  <c r="AD866" i="22"/>
  <c r="AF866" i="22" s="1"/>
  <c r="AI866" i="22" s="1"/>
  <c r="W866" i="22"/>
  <c r="AR865" i="22"/>
  <c r="AU865" i="22" s="1"/>
  <c r="AZ865" i="22" s="1"/>
  <c r="AD865" i="22"/>
  <c r="AF865" i="22" s="1"/>
  <c r="AI865" i="22" s="1"/>
  <c r="W865" i="22"/>
  <c r="AR864" i="22"/>
  <c r="AU864" i="22" s="1"/>
  <c r="AZ864" i="22" s="1"/>
  <c r="AD864" i="22"/>
  <c r="AF864" i="22" s="1"/>
  <c r="AI864" i="22" s="1"/>
  <c r="W864" i="22"/>
  <c r="AR863" i="22"/>
  <c r="AU863" i="22" s="1"/>
  <c r="AZ863" i="22" s="1"/>
  <c r="AD863" i="22"/>
  <c r="AF863" i="22" s="1"/>
  <c r="AI863" i="22" s="1"/>
  <c r="W863" i="22"/>
  <c r="AR862" i="22"/>
  <c r="AU862" i="22" s="1"/>
  <c r="AZ862" i="22" s="1"/>
  <c r="AD862" i="22"/>
  <c r="AF862" i="22" s="1"/>
  <c r="AI862" i="22" s="1"/>
  <c r="W862" i="22"/>
  <c r="AR861" i="22"/>
  <c r="AU861" i="22" s="1"/>
  <c r="AZ861" i="22" s="1"/>
  <c r="AD861" i="22"/>
  <c r="AF861" i="22" s="1"/>
  <c r="AI861" i="22" s="1"/>
  <c r="W861" i="22"/>
  <c r="AR860" i="22"/>
  <c r="AU860" i="22" s="1"/>
  <c r="AZ860" i="22" s="1"/>
  <c r="AD860" i="22"/>
  <c r="AF860" i="22" s="1"/>
  <c r="AI860" i="22" s="1"/>
  <c r="W860" i="22"/>
  <c r="AR859" i="22"/>
  <c r="AU859" i="22" s="1"/>
  <c r="AZ859" i="22" s="1"/>
  <c r="AD859" i="22"/>
  <c r="AF859" i="22" s="1"/>
  <c r="AI859" i="22" s="1"/>
  <c r="W859" i="22"/>
  <c r="AR858" i="22"/>
  <c r="AU858" i="22" s="1"/>
  <c r="AZ858" i="22" s="1"/>
  <c r="AD858" i="22"/>
  <c r="AF858" i="22" s="1"/>
  <c r="AI858" i="22" s="1"/>
  <c r="W858" i="22"/>
  <c r="AR857" i="22"/>
  <c r="AU857" i="22" s="1"/>
  <c r="AZ857" i="22" s="1"/>
  <c r="AD857" i="22"/>
  <c r="AF857" i="22" s="1"/>
  <c r="AI857" i="22" s="1"/>
  <c r="W857" i="22"/>
  <c r="AR856" i="22"/>
  <c r="AU856" i="22" s="1"/>
  <c r="AZ856" i="22" s="1"/>
  <c r="AD856" i="22"/>
  <c r="AF856" i="22" s="1"/>
  <c r="AI856" i="22" s="1"/>
  <c r="W856" i="22"/>
  <c r="AR855" i="22"/>
  <c r="AU855" i="22" s="1"/>
  <c r="AZ855" i="22" s="1"/>
  <c r="AD855" i="22"/>
  <c r="AF855" i="22" s="1"/>
  <c r="AI855" i="22" s="1"/>
  <c r="W855" i="22"/>
  <c r="AR854" i="22"/>
  <c r="AU854" i="22" s="1"/>
  <c r="AZ854" i="22" s="1"/>
  <c r="AD854" i="22"/>
  <c r="AF854" i="22" s="1"/>
  <c r="AI854" i="22" s="1"/>
  <c r="W854" i="22"/>
  <c r="AR853" i="22"/>
  <c r="AU853" i="22" s="1"/>
  <c r="AZ853" i="22" s="1"/>
  <c r="AD853" i="22"/>
  <c r="AF853" i="22" s="1"/>
  <c r="AI853" i="22" s="1"/>
  <c r="W853" i="22"/>
  <c r="AR852" i="22"/>
  <c r="AU852" i="22" s="1"/>
  <c r="AZ852" i="22" s="1"/>
  <c r="AD852" i="22"/>
  <c r="AF852" i="22" s="1"/>
  <c r="AI852" i="22" s="1"/>
  <c r="W852" i="22"/>
  <c r="AR851" i="22"/>
  <c r="AU851" i="22" s="1"/>
  <c r="AZ851" i="22" s="1"/>
  <c r="AD851" i="22"/>
  <c r="AF851" i="22" s="1"/>
  <c r="AI851" i="22" s="1"/>
  <c r="W851" i="22"/>
  <c r="AR850" i="22"/>
  <c r="AU850" i="22" s="1"/>
  <c r="AZ850" i="22" s="1"/>
  <c r="AD850" i="22"/>
  <c r="AF850" i="22" s="1"/>
  <c r="AI850" i="22" s="1"/>
  <c r="W850" i="22"/>
  <c r="AR849" i="22"/>
  <c r="AU849" i="22" s="1"/>
  <c r="AZ849" i="22" s="1"/>
  <c r="AD849" i="22"/>
  <c r="AF849" i="22" s="1"/>
  <c r="AI849" i="22" s="1"/>
  <c r="W849" i="22"/>
  <c r="AR848" i="22"/>
  <c r="AU848" i="22" s="1"/>
  <c r="AZ848" i="22" s="1"/>
  <c r="AD848" i="22"/>
  <c r="AF848" i="22" s="1"/>
  <c r="AI848" i="22" s="1"/>
  <c r="W848" i="22"/>
  <c r="AR847" i="22"/>
  <c r="AU847" i="22" s="1"/>
  <c r="AZ847" i="22" s="1"/>
  <c r="AD847" i="22"/>
  <c r="AF847" i="22" s="1"/>
  <c r="AI847" i="22" s="1"/>
  <c r="W847" i="22"/>
  <c r="AR846" i="22"/>
  <c r="AU846" i="22" s="1"/>
  <c r="AZ846" i="22" s="1"/>
  <c r="AD846" i="22"/>
  <c r="AF846" i="22" s="1"/>
  <c r="AI846" i="22" s="1"/>
  <c r="W846" i="22"/>
  <c r="AR845" i="22"/>
  <c r="AU845" i="22" s="1"/>
  <c r="AZ845" i="22" s="1"/>
  <c r="AD845" i="22"/>
  <c r="AF845" i="22" s="1"/>
  <c r="AI845" i="22" s="1"/>
  <c r="W845" i="22"/>
  <c r="AR844" i="22"/>
  <c r="AU844" i="22" s="1"/>
  <c r="AZ844" i="22" s="1"/>
  <c r="AD844" i="22"/>
  <c r="AF844" i="22" s="1"/>
  <c r="AI844" i="22" s="1"/>
  <c r="W844" i="22"/>
  <c r="AR843" i="22"/>
  <c r="AU843" i="22" s="1"/>
  <c r="AZ843" i="22" s="1"/>
  <c r="AD843" i="22"/>
  <c r="AF843" i="22" s="1"/>
  <c r="AI843" i="22" s="1"/>
  <c r="W843" i="22"/>
  <c r="AR842" i="22"/>
  <c r="AU842" i="22" s="1"/>
  <c r="AZ842" i="22" s="1"/>
  <c r="AD842" i="22"/>
  <c r="AF842" i="22" s="1"/>
  <c r="AI842" i="22" s="1"/>
  <c r="W842" i="22"/>
  <c r="AR841" i="22"/>
  <c r="AU841" i="22" s="1"/>
  <c r="AZ841" i="22" s="1"/>
  <c r="AD841" i="22"/>
  <c r="AF841" i="22" s="1"/>
  <c r="AI841" i="22" s="1"/>
  <c r="W841" i="22"/>
  <c r="AR840" i="22"/>
  <c r="AU840" i="22" s="1"/>
  <c r="AZ840" i="22" s="1"/>
  <c r="AD840" i="22"/>
  <c r="AF840" i="22" s="1"/>
  <c r="AI840" i="22" s="1"/>
  <c r="W840" i="22"/>
  <c r="AR839" i="22"/>
  <c r="AU839" i="22" s="1"/>
  <c r="AZ839" i="22" s="1"/>
  <c r="AD839" i="22"/>
  <c r="AF839" i="22" s="1"/>
  <c r="AI839" i="22" s="1"/>
  <c r="W839" i="22"/>
  <c r="AR838" i="22"/>
  <c r="AU838" i="22" s="1"/>
  <c r="AZ838" i="22" s="1"/>
  <c r="AD838" i="22"/>
  <c r="AF838" i="22" s="1"/>
  <c r="AI838" i="22" s="1"/>
  <c r="W838" i="22"/>
  <c r="AR837" i="22"/>
  <c r="AU837" i="22" s="1"/>
  <c r="AZ837" i="22" s="1"/>
  <c r="AD837" i="22"/>
  <c r="AF837" i="22" s="1"/>
  <c r="AI837" i="22" s="1"/>
  <c r="W837" i="22"/>
  <c r="AR836" i="22"/>
  <c r="AU836" i="22" s="1"/>
  <c r="AZ836" i="22" s="1"/>
  <c r="AD836" i="22"/>
  <c r="AF836" i="22" s="1"/>
  <c r="AI836" i="22" s="1"/>
  <c r="W836" i="22"/>
  <c r="AR835" i="22"/>
  <c r="AU835" i="22" s="1"/>
  <c r="AZ835" i="22" s="1"/>
  <c r="AD835" i="22"/>
  <c r="AF835" i="22" s="1"/>
  <c r="AI835" i="22" s="1"/>
  <c r="W835" i="22"/>
  <c r="AR834" i="22"/>
  <c r="AU834" i="22" s="1"/>
  <c r="AZ834" i="22" s="1"/>
  <c r="AD834" i="22"/>
  <c r="AF834" i="22" s="1"/>
  <c r="AI834" i="22" s="1"/>
  <c r="W834" i="22"/>
  <c r="AR833" i="22"/>
  <c r="AU833" i="22" s="1"/>
  <c r="AZ833" i="22" s="1"/>
  <c r="AD833" i="22"/>
  <c r="AF833" i="22" s="1"/>
  <c r="AI833" i="22" s="1"/>
  <c r="W833" i="22"/>
  <c r="AR832" i="22"/>
  <c r="AU832" i="22" s="1"/>
  <c r="AZ832" i="22" s="1"/>
  <c r="AD832" i="22"/>
  <c r="AF832" i="22" s="1"/>
  <c r="AI832" i="22" s="1"/>
  <c r="W832" i="22"/>
  <c r="AR831" i="22"/>
  <c r="AU831" i="22" s="1"/>
  <c r="AZ831" i="22" s="1"/>
  <c r="AD831" i="22"/>
  <c r="AF831" i="22" s="1"/>
  <c r="AI831" i="22" s="1"/>
  <c r="W831" i="22"/>
  <c r="AR830" i="22"/>
  <c r="AU830" i="22" s="1"/>
  <c r="AZ830" i="22" s="1"/>
  <c r="AD830" i="22"/>
  <c r="AF830" i="22" s="1"/>
  <c r="AI830" i="22" s="1"/>
  <c r="W830" i="22"/>
  <c r="AR829" i="22"/>
  <c r="AU829" i="22" s="1"/>
  <c r="AZ829" i="22" s="1"/>
  <c r="AD829" i="22"/>
  <c r="AF829" i="22" s="1"/>
  <c r="AI829" i="22" s="1"/>
  <c r="W829" i="22"/>
  <c r="AR828" i="22"/>
  <c r="AU828" i="22" s="1"/>
  <c r="AZ828" i="22" s="1"/>
  <c r="AD828" i="22"/>
  <c r="AF828" i="22" s="1"/>
  <c r="AI828" i="22" s="1"/>
  <c r="W828" i="22"/>
  <c r="AP827" i="22"/>
  <c r="AR827" i="22" s="1"/>
  <c r="AU827" i="22" s="1"/>
  <c r="AZ827" i="22" s="1"/>
  <c r="AD827" i="22"/>
  <c r="AF827" i="22" s="1"/>
  <c r="AI827" i="22" s="1"/>
  <c r="W827" i="22"/>
  <c r="AP826" i="22"/>
  <c r="AR826" i="22" s="1"/>
  <c r="AU826" i="22" s="1"/>
  <c r="AZ826" i="22" s="1"/>
  <c r="AD826" i="22"/>
  <c r="AF826" i="22" s="1"/>
  <c r="AI826" i="22" s="1"/>
  <c r="W826" i="22"/>
  <c r="AP825" i="22"/>
  <c r="AR825" i="22" s="1"/>
  <c r="AU825" i="22" s="1"/>
  <c r="AZ825" i="22" s="1"/>
  <c r="AD825" i="22"/>
  <c r="AF825" i="22" s="1"/>
  <c r="AI825" i="22" s="1"/>
  <c r="W825" i="22"/>
  <c r="AP824" i="22"/>
  <c r="AR824" i="22" s="1"/>
  <c r="AU824" i="22" s="1"/>
  <c r="AZ824" i="22" s="1"/>
  <c r="AD824" i="22"/>
  <c r="AF824" i="22" s="1"/>
  <c r="AI824" i="22" s="1"/>
  <c r="W824" i="22"/>
  <c r="AP823" i="22"/>
  <c r="AR823" i="22" s="1"/>
  <c r="AU823" i="22" s="1"/>
  <c r="AZ823" i="22" s="1"/>
  <c r="AD823" i="22"/>
  <c r="AF823" i="22" s="1"/>
  <c r="AI823" i="22" s="1"/>
  <c r="W823" i="22"/>
  <c r="AP822" i="22"/>
  <c r="AR822" i="22" s="1"/>
  <c r="AU822" i="22" s="1"/>
  <c r="AZ822" i="22" s="1"/>
  <c r="AD822" i="22"/>
  <c r="AF822" i="22" s="1"/>
  <c r="AI822" i="22" s="1"/>
  <c r="W822" i="22"/>
  <c r="AP821" i="22"/>
  <c r="AR821" i="22" s="1"/>
  <c r="AU821" i="22" s="1"/>
  <c r="AZ821" i="22" s="1"/>
  <c r="AD821" i="22"/>
  <c r="AF821" i="22" s="1"/>
  <c r="AI821" i="22" s="1"/>
  <c r="W821" i="22"/>
  <c r="AP820" i="22"/>
  <c r="AR820" i="22" s="1"/>
  <c r="AU820" i="22" s="1"/>
  <c r="AZ820" i="22" s="1"/>
  <c r="AD820" i="22"/>
  <c r="AF820" i="22" s="1"/>
  <c r="AI820" i="22" s="1"/>
  <c r="W820" i="22"/>
  <c r="AP819" i="22"/>
  <c r="AR819" i="22" s="1"/>
  <c r="AU819" i="22" s="1"/>
  <c r="AZ819" i="22" s="1"/>
  <c r="AD819" i="22"/>
  <c r="AF819" i="22" s="1"/>
  <c r="AI819" i="22" s="1"/>
  <c r="W819" i="22"/>
  <c r="AP818" i="22"/>
  <c r="AR818" i="22" s="1"/>
  <c r="AU818" i="22" s="1"/>
  <c r="AZ818" i="22" s="1"/>
  <c r="AD818" i="22"/>
  <c r="AF818" i="22" s="1"/>
  <c r="AI818" i="22" s="1"/>
  <c r="W818" i="22"/>
  <c r="AP817" i="22"/>
  <c r="AR817" i="22" s="1"/>
  <c r="AU817" i="22" s="1"/>
  <c r="AZ817" i="22" s="1"/>
  <c r="AD817" i="22"/>
  <c r="AF817" i="22" s="1"/>
  <c r="AI817" i="22" s="1"/>
  <c r="W817" i="22"/>
  <c r="AP816" i="22"/>
  <c r="AR816" i="22" s="1"/>
  <c r="AU816" i="22" s="1"/>
  <c r="AZ816" i="22" s="1"/>
  <c r="AD816" i="22"/>
  <c r="AF816" i="22" s="1"/>
  <c r="AI816" i="22" s="1"/>
  <c r="W816" i="22"/>
  <c r="AP815" i="22"/>
  <c r="AR815" i="22" s="1"/>
  <c r="AU815" i="22" s="1"/>
  <c r="AZ815" i="22" s="1"/>
  <c r="AD815" i="22"/>
  <c r="AF815" i="22" s="1"/>
  <c r="AI815" i="22" s="1"/>
  <c r="W815" i="22"/>
  <c r="AP814" i="22"/>
  <c r="AR814" i="22" s="1"/>
  <c r="AU814" i="22" s="1"/>
  <c r="AZ814" i="22" s="1"/>
  <c r="AD814" i="22"/>
  <c r="AF814" i="22" s="1"/>
  <c r="AI814" i="22" s="1"/>
  <c r="W814" i="22"/>
  <c r="AP813" i="22"/>
  <c r="AR813" i="22" s="1"/>
  <c r="AU813" i="22" s="1"/>
  <c r="AZ813" i="22" s="1"/>
  <c r="AD813" i="22"/>
  <c r="AF813" i="22" s="1"/>
  <c r="AI813" i="22" s="1"/>
  <c r="W813" i="22"/>
  <c r="AP812" i="22"/>
  <c r="AR812" i="22" s="1"/>
  <c r="AU812" i="22" s="1"/>
  <c r="AZ812" i="22" s="1"/>
  <c r="AD812" i="22"/>
  <c r="AF812" i="22" s="1"/>
  <c r="AI812" i="22" s="1"/>
  <c r="W812" i="22"/>
  <c r="AP811" i="22"/>
  <c r="AR811" i="22" s="1"/>
  <c r="AU811" i="22" s="1"/>
  <c r="AZ811" i="22" s="1"/>
  <c r="AD811" i="22"/>
  <c r="AF811" i="22" s="1"/>
  <c r="AI811" i="22" s="1"/>
  <c r="W811" i="22"/>
  <c r="AP810" i="22"/>
  <c r="AR810" i="22" s="1"/>
  <c r="AU810" i="22" s="1"/>
  <c r="AZ810" i="22" s="1"/>
  <c r="AD810" i="22"/>
  <c r="AF810" i="22" s="1"/>
  <c r="AI810" i="22" s="1"/>
  <c r="W810" i="22"/>
  <c r="AP809" i="22"/>
  <c r="AR809" i="22" s="1"/>
  <c r="AU809" i="22" s="1"/>
  <c r="AZ809" i="22" s="1"/>
  <c r="AD809" i="22"/>
  <c r="AF809" i="22" s="1"/>
  <c r="AI809" i="22" s="1"/>
  <c r="W809" i="22"/>
  <c r="AP808" i="22"/>
  <c r="AR808" i="22" s="1"/>
  <c r="AU808" i="22" s="1"/>
  <c r="AZ808" i="22" s="1"/>
  <c r="AD808" i="22"/>
  <c r="AF808" i="22" s="1"/>
  <c r="AI808" i="22" s="1"/>
  <c r="W808" i="22"/>
  <c r="AP807" i="22"/>
  <c r="AR807" i="22" s="1"/>
  <c r="AU807" i="22" s="1"/>
  <c r="AZ807" i="22" s="1"/>
  <c r="AD807" i="22"/>
  <c r="AF807" i="22" s="1"/>
  <c r="AI807" i="22" s="1"/>
  <c r="W807" i="22"/>
  <c r="AP806" i="22"/>
  <c r="AR806" i="22" s="1"/>
  <c r="AU806" i="22" s="1"/>
  <c r="AZ806" i="22" s="1"/>
  <c r="AD806" i="22"/>
  <c r="AF806" i="22" s="1"/>
  <c r="AI806" i="22" s="1"/>
  <c r="W806" i="22"/>
  <c r="AP805" i="22"/>
  <c r="AR805" i="22" s="1"/>
  <c r="AU805" i="22" s="1"/>
  <c r="AZ805" i="22" s="1"/>
  <c r="AD805" i="22"/>
  <c r="AF805" i="22" s="1"/>
  <c r="AI805" i="22" s="1"/>
  <c r="W805" i="22"/>
  <c r="AP804" i="22"/>
  <c r="AR804" i="22" s="1"/>
  <c r="AU804" i="22" s="1"/>
  <c r="AZ804" i="22" s="1"/>
  <c r="AD804" i="22"/>
  <c r="AF804" i="22" s="1"/>
  <c r="AI804" i="22" s="1"/>
  <c r="W804" i="22"/>
  <c r="AP803" i="22"/>
  <c r="AR803" i="22" s="1"/>
  <c r="AU803" i="22" s="1"/>
  <c r="AZ803" i="22" s="1"/>
  <c r="AD803" i="22"/>
  <c r="AF803" i="22" s="1"/>
  <c r="AI803" i="22" s="1"/>
  <c r="W803" i="22"/>
  <c r="AP802" i="22"/>
  <c r="AR802" i="22" s="1"/>
  <c r="AU802" i="22" s="1"/>
  <c r="AZ802" i="22" s="1"/>
  <c r="AD802" i="22"/>
  <c r="AF802" i="22" s="1"/>
  <c r="AI802" i="22" s="1"/>
  <c r="W802" i="22"/>
  <c r="AP801" i="22"/>
  <c r="AR801" i="22" s="1"/>
  <c r="AU801" i="22" s="1"/>
  <c r="AZ801" i="22" s="1"/>
  <c r="AD801" i="22"/>
  <c r="AF801" i="22" s="1"/>
  <c r="AI801" i="22" s="1"/>
  <c r="W801" i="22"/>
  <c r="AP800" i="22"/>
  <c r="AR800" i="22" s="1"/>
  <c r="AU800" i="22" s="1"/>
  <c r="AZ800" i="22" s="1"/>
  <c r="AD800" i="22"/>
  <c r="AF800" i="22" s="1"/>
  <c r="AI800" i="22" s="1"/>
  <c r="W800" i="22"/>
  <c r="AP799" i="22"/>
  <c r="AR799" i="22" s="1"/>
  <c r="AU799" i="22" s="1"/>
  <c r="AZ799" i="22" s="1"/>
  <c r="AD799" i="22"/>
  <c r="AF799" i="22" s="1"/>
  <c r="AI799" i="22" s="1"/>
  <c r="W799" i="22"/>
  <c r="AP798" i="22"/>
  <c r="AR798" i="22" s="1"/>
  <c r="AU798" i="22" s="1"/>
  <c r="AZ798" i="22" s="1"/>
  <c r="AD798" i="22"/>
  <c r="AF798" i="22" s="1"/>
  <c r="AI798" i="22" s="1"/>
  <c r="W798" i="22"/>
  <c r="AP797" i="22"/>
  <c r="AR797" i="22" s="1"/>
  <c r="AU797" i="22" s="1"/>
  <c r="AZ797" i="22" s="1"/>
  <c r="AD797" i="22"/>
  <c r="AF797" i="22" s="1"/>
  <c r="AI797" i="22" s="1"/>
  <c r="W797" i="22"/>
  <c r="AP796" i="22"/>
  <c r="AR796" i="22" s="1"/>
  <c r="AU796" i="22" s="1"/>
  <c r="AZ796" i="22" s="1"/>
  <c r="AD796" i="22"/>
  <c r="AF796" i="22" s="1"/>
  <c r="AI796" i="22" s="1"/>
  <c r="W796" i="22"/>
  <c r="AP795" i="22"/>
  <c r="AR795" i="22" s="1"/>
  <c r="AU795" i="22" s="1"/>
  <c r="AZ795" i="22" s="1"/>
  <c r="AD795" i="22"/>
  <c r="AF795" i="22" s="1"/>
  <c r="AI795" i="22" s="1"/>
  <c r="W795" i="22"/>
  <c r="AP794" i="22"/>
  <c r="AR794" i="22" s="1"/>
  <c r="AU794" i="22" s="1"/>
  <c r="AZ794" i="22" s="1"/>
  <c r="AD794" i="22"/>
  <c r="AF794" i="22" s="1"/>
  <c r="AI794" i="22" s="1"/>
  <c r="W794" i="22"/>
  <c r="AP793" i="22"/>
  <c r="AR793" i="22" s="1"/>
  <c r="AU793" i="22" s="1"/>
  <c r="AZ793" i="22" s="1"/>
  <c r="AD793" i="22"/>
  <c r="AF793" i="22" s="1"/>
  <c r="AI793" i="22" s="1"/>
  <c r="W793" i="22"/>
  <c r="AP792" i="22"/>
  <c r="AR792" i="22" s="1"/>
  <c r="AU792" i="22" s="1"/>
  <c r="AZ792" i="22" s="1"/>
  <c r="AD792" i="22"/>
  <c r="AF792" i="22" s="1"/>
  <c r="AI792" i="22" s="1"/>
  <c r="W792" i="22"/>
  <c r="AP791" i="22"/>
  <c r="AR791" i="22" s="1"/>
  <c r="AU791" i="22" s="1"/>
  <c r="AZ791" i="22" s="1"/>
  <c r="AD791" i="22"/>
  <c r="AF791" i="22" s="1"/>
  <c r="AI791" i="22" s="1"/>
  <c r="W791" i="22"/>
  <c r="AP790" i="22"/>
  <c r="AR790" i="22" s="1"/>
  <c r="AU790" i="22" s="1"/>
  <c r="AZ790" i="22" s="1"/>
  <c r="AD790" i="22"/>
  <c r="AF790" i="22" s="1"/>
  <c r="AI790" i="22" s="1"/>
  <c r="W790" i="22"/>
  <c r="AP789" i="22"/>
  <c r="AR789" i="22" s="1"/>
  <c r="AU789" i="22" s="1"/>
  <c r="AZ789" i="22" s="1"/>
  <c r="AD789" i="22"/>
  <c r="AF789" i="22" s="1"/>
  <c r="AI789" i="22" s="1"/>
  <c r="W789" i="22"/>
  <c r="AP788" i="22"/>
  <c r="AR788" i="22" s="1"/>
  <c r="AU788" i="22" s="1"/>
  <c r="AZ788" i="22" s="1"/>
  <c r="AD788" i="22"/>
  <c r="AF788" i="22" s="1"/>
  <c r="AI788" i="22" s="1"/>
  <c r="W788" i="22"/>
  <c r="AP787" i="22"/>
  <c r="AR787" i="22" s="1"/>
  <c r="AU787" i="22" s="1"/>
  <c r="AZ787" i="22" s="1"/>
  <c r="AD787" i="22"/>
  <c r="AF787" i="22" s="1"/>
  <c r="AI787" i="22" s="1"/>
  <c r="W787" i="22"/>
  <c r="AP786" i="22"/>
  <c r="AR786" i="22" s="1"/>
  <c r="AU786" i="22" s="1"/>
  <c r="AZ786" i="22" s="1"/>
  <c r="AD786" i="22"/>
  <c r="AF786" i="22" s="1"/>
  <c r="AI786" i="22" s="1"/>
  <c r="W786" i="22"/>
  <c r="AP785" i="22"/>
  <c r="AR785" i="22" s="1"/>
  <c r="AU785" i="22" s="1"/>
  <c r="AZ785" i="22" s="1"/>
  <c r="AD785" i="22"/>
  <c r="AF785" i="22" s="1"/>
  <c r="AI785" i="22" s="1"/>
  <c r="W785" i="22"/>
  <c r="AP784" i="22"/>
  <c r="AR784" i="22" s="1"/>
  <c r="AU784" i="22" s="1"/>
  <c r="AZ784" i="22" s="1"/>
  <c r="AD784" i="22"/>
  <c r="AF784" i="22" s="1"/>
  <c r="AI784" i="22" s="1"/>
  <c r="W784" i="22"/>
  <c r="AP783" i="22"/>
  <c r="AR783" i="22" s="1"/>
  <c r="AU783" i="22" s="1"/>
  <c r="AZ783" i="22" s="1"/>
  <c r="AD783" i="22"/>
  <c r="AF783" i="22" s="1"/>
  <c r="AI783" i="22" s="1"/>
  <c r="W783" i="22"/>
  <c r="AP782" i="22"/>
  <c r="AR782" i="22" s="1"/>
  <c r="AU782" i="22" s="1"/>
  <c r="AZ782" i="22" s="1"/>
  <c r="AD782" i="22"/>
  <c r="AF782" i="22" s="1"/>
  <c r="AI782" i="22" s="1"/>
  <c r="W782" i="22"/>
  <c r="AP781" i="22"/>
  <c r="AR781" i="22" s="1"/>
  <c r="AU781" i="22" s="1"/>
  <c r="AZ781" i="22" s="1"/>
  <c r="AD781" i="22"/>
  <c r="AF781" i="22" s="1"/>
  <c r="AI781" i="22" s="1"/>
  <c r="W781" i="22"/>
  <c r="AP780" i="22"/>
  <c r="AR780" i="22" s="1"/>
  <c r="AU780" i="22" s="1"/>
  <c r="AZ780" i="22" s="1"/>
  <c r="AD780" i="22"/>
  <c r="AF780" i="22" s="1"/>
  <c r="AI780" i="22" s="1"/>
  <c r="W780" i="22"/>
  <c r="AP779" i="22"/>
  <c r="AR779" i="22" s="1"/>
  <c r="AU779" i="22" s="1"/>
  <c r="AZ779" i="22" s="1"/>
  <c r="AD779" i="22"/>
  <c r="AF779" i="22" s="1"/>
  <c r="AI779" i="22" s="1"/>
  <c r="W779" i="22"/>
  <c r="AP778" i="22"/>
  <c r="AR778" i="22" s="1"/>
  <c r="AU778" i="22" s="1"/>
  <c r="AZ778" i="22" s="1"/>
  <c r="AD778" i="22"/>
  <c r="AF778" i="22" s="1"/>
  <c r="AI778" i="22" s="1"/>
  <c r="W778" i="22"/>
  <c r="AP777" i="22"/>
  <c r="AR777" i="22" s="1"/>
  <c r="AU777" i="22" s="1"/>
  <c r="AZ777" i="22" s="1"/>
  <c r="AD777" i="22"/>
  <c r="AF777" i="22" s="1"/>
  <c r="AI777" i="22" s="1"/>
  <c r="W777" i="22"/>
  <c r="AP776" i="22"/>
  <c r="AR776" i="22" s="1"/>
  <c r="AU776" i="22" s="1"/>
  <c r="AZ776" i="22" s="1"/>
  <c r="AD776" i="22"/>
  <c r="AF776" i="22" s="1"/>
  <c r="AI776" i="22" s="1"/>
  <c r="W776" i="22"/>
  <c r="AP775" i="22"/>
  <c r="AR775" i="22" s="1"/>
  <c r="AU775" i="22" s="1"/>
  <c r="AZ775" i="22" s="1"/>
  <c r="AD775" i="22"/>
  <c r="AF775" i="22" s="1"/>
  <c r="AI775" i="22" s="1"/>
  <c r="W775" i="22"/>
  <c r="AP774" i="22"/>
  <c r="AR774" i="22" s="1"/>
  <c r="AU774" i="22" s="1"/>
  <c r="AZ774" i="22" s="1"/>
  <c r="AD774" i="22"/>
  <c r="AF774" i="22" s="1"/>
  <c r="AI774" i="22" s="1"/>
  <c r="W774" i="22"/>
  <c r="AP773" i="22"/>
  <c r="AR773" i="22" s="1"/>
  <c r="AU773" i="22" s="1"/>
  <c r="AZ773" i="22" s="1"/>
  <c r="AD773" i="22"/>
  <c r="AF773" i="22" s="1"/>
  <c r="AI773" i="22" s="1"/>
  <c r="W773" i="22"/>
  <c r="AP772" i="22"/>
  <c r="AR772" i="22" s="1"/>
  <c r="AU772" i="22" s="1"/>
  <c r="AZ772" i="22" s="1"/>
  <c r="AD772" i="22"/>
  <c r="AF772" i="22" s="1"/>
  <c r="AI772" i="22" s="1"/>
  <c r="W772" i="22"/>
  <c r="AP771" i="22"/>
  <c r="AR771" i="22" s="1"/>
  <c r="AU771" i="22" s="1"/>
  <c r="AZ771" i="22" s="1"/>
  <c r="AD771" i="22"/>
  <c r="AF771" i="22" s="1"/>
  <c r="AI771" i="22" s="1"/>
  <c r="W771" i="22"/>
  <c r="AP770" i="22"/>
  <c r="AR770" i="22" s="1"/>
  <c r="AU770" i="22" s="1"/>
  <c r="AZ770" i="22" s="1"/>
  <c r="AD770" i="22"/>
  <c r="AF770" i="22" s="1"/>
  <c r="AI770" i="22" s="1"/>
  <c r="W770" i="22"/>
  <c r="AP769" i="22"/>
  <c r="AR769" i="22" s="1"/>
  <c r="AU769" i="22" s="1"/>
  <c r="AZ769" i="22" s="1"/>
  <c r="AD769" i="22"/>
  <c r="AF769" i="22" s="1"/>
  <c r="AI769" i="22" s="1"/>
  <c r="W769" i="22"/>
  <c r="AP768" i="22"/>
  <c r="AR768" i="22" s="1"/>
  <c r="AU768" i="22" s="1"/>
  <c r="AZ768" i="22" s="1"/>
  <c r="AD768" i="22"/>
  <c r="AF768" i="22" s="1"/>
  <c r="AI768" i="22" s="1"/>
  <c r="W768" i="22"/>
  <c r="AP767" i="22"/>
  <c r="AR767" i="22" s="1"/>
  <c r="AU767" i="22" s="1"/>
  <c r="AZ767" i="22" s="1"/>
  <c r="AD767" i="22"/>
  <c r="AF767" i="22" s="1"/>
  <c r="AI767" i="22" s="1"/>
  <c r="W767" i="22"/>
  <c r="AP766" i="22"/>
  <c r="AR766" i="22" s="1"/>
  <c r="AU766" i="22" s="1"/>
  <c r="AZ766" i="22" s="1"/>
  <c r="AD766" i="22"/>
  <c r="AF766" i="22" s="1"/>
  <c r="AI766" i="22" s="1"/>
  <c r="W766" i="22"/>
  <c r="AP765" i="22"/>
  <c r="AR765" i="22" s="1"/>
  <c r="AU765" i="22" s="1"/>
  <c r="AZ765" i="22" s="1"/>
  <c r="AD765" i="22"/>
  <c r="AF765" i="22" s="1"/>
  <c r="AI765" i="22" s="1"/>
  <c r="W765" i="22"/>
  <c r="AP764" i="22"/>
  <c r="AR764" i="22" s="1"/>
  <c r="AU764" i="22" s="1"/>
  <c r="AZ764" i="22" s="1"/>
  <c r="AD764" i="22"/>
  <c r="AF764" i="22" s="1"/>
  <c r="AI764" i="22" s="1"/>
  <c r="W764" i="22"/>
  <c r="AP763" i="22"/>
  <c r="AR763" i="22" s="1"/>
  <c r="AU763" i="22" s="1"/>
  <c r="AZ763" i="22" s="1"/>
  <c r="AD763" i="22"/>
  <c r="AF763" i="22" s="1"/>
  <c r="AI763" i="22" s="1"/>
  <c r="W763" i="22"/>
  <c r="AP762" i="22"/>
  <c r="AR762" i="22" s="1"/>
  <c r="AU762" i="22" s="1"/>
  <c r="AZ762" i="22" s="1"/>
  <c r="AD762" i="22"/>
  <c r="AF762" i="22" s="1"/>
  <c r="AI762" i="22" s="1"/>
  <c r="W762" i="22"/>
  <c r="AP761" i="22"/>
  <c r="AR761" i="22" s="1"/>
  <c r="AU761" i="22" s="1"/>
  <c r="AZ761" i="22" s="1"/>
  <c r="AD761" i="22"/>
  <c r="AF761" i="22" s="1"/>
  <c r="AI761" i="22" s="1"/>
  <c r="W761" i="22"/>
  <c r="AP760" i="22"/>
  <c r="AR760" i="22" s="1"/>
  <c r="AU760" i="22" s="1"/>
  <c r="AZ760" i="22" s="1"/>
  <c r="AD760" i="22"/>
  <c r="AF760" i="22" s="1"/>
  <c r="AI760" i="22" s="1"/>
  <c r="W760" i="22"/>
  <c r="AP759" i="22"/>
  <c r="AR759" i="22" s="1"/>
  <c r="AU759" i="22" s="1"/>
  <c r="AZ759" i="22" s="1"/>
  <c r="AD759" i="22"/>
  <c r="AF759" i="22" s="1"/>
  <c r="AI759" i="22" s="1"/>
  <c r="W759" i="22"/>
  <c r="AP758" i="22"/>
  <c r="AR758" i="22" s="1"/>
  <c r="AU758" i="22" s="1"/>
  <c r="AZ758" i="22" s="1"/>
  <c r="AD758" i="22"/>
  <c r="AF758" i="22" s="1"/>
  <c r="AI758" i="22" s="1"/>
  <c r="W758" i="22"/>
  <c r="AP757" i="22"/>
  <c r="AR757" i="22" s="1"/>
  <c r="AU757" i="22" s="1"/>
  <c r="AZ757" i="22" s="1"/>
  <c r="AD757" i="22"/>
  <c r="AF757" i="22" s="1"/>
  <c r="AI757" i="22" s="1"/>
  <c r="W757" i="22"/>
  <c r="AP756" i="22"/>
  <c r="AR756" i="22" s="1"/>
  <c r="AU756" i="22" s="1"/>
  <c r="AZ756" i="22" s="1"/>
  <c r="AD756" i="22"/>
  <c r="AF756" i="22" s="1"/>
  <c r="AI756" i="22" s="1"/>
  <c r="W756" i="22"/>
  <c r="AP755" i="22"/>
  <c r="AR755" i="22" s="1"/>
  <c r="AU755" i="22" s="1"/>
  <c r="AZ755" i="22" s="1"/>
  <c r="AD755" i="22"/>
  <c r="AF755" i="22" s="1"/>
  <c r="AI755" i="22" s="1"/>
  <c r="W755" i="22"/>
  <c r="AP754" i="22"/>
  <c r="AR754" i="22" s="1"/>
  <c r="AU754" i="22" s="1"/>
  <c r="AZ754" i="22" s="1"/>
  <c r="AD754" i="22"/>
  <c r="AF754" i="22" s="1"/>
  <c r="AI754" i="22" s="1"/>
  <c r="W754" i="22"/>
  <c r="AP753" i="22"/>
  <c r="AR753" i="22" s="1"/>
  <c r="AU753" i="22" s="1"/>
  <c r="AZ753" i="22" s="1"/>
  <c r="AD753" i="22"/>
  <c r="AF753" i="22" s="1"/>
  <c r="AI753" i="22" s="1"/>
  <c r="W753" i="22"/>
  <c r="AP752" i="22"/>
  <c r="AR752" i="22" s="1"/>
  <c r="AU752" i="22" s="1"/>
  <c r="AZ752" i="22" s="1"/>
  <c r="AD752" i="22"/>
  <c r="AF752" i="22" s="1"/>
  <c r="AI752" i="22" s="1"/>
  <c r="W752" i="22"/>
  <c r="AP751" i="22"/>
  <c r="AR751" i="22" s="1"/>
  <c r="AU751" i="22" s="1"/>
  <c r="AZ751" i="22" s="1"/>
  <c r="AD751" i="22"/>
  <c r="AF751" i="22" s="1"/>
  <c r="AI751" i="22" s="1"/>
  <c r="W751" i="22"/>
  <c r="AP750" i="22"/>
  <c r="AR750" i="22" s="1"/>
  <c r="AU750" i="22" s="1"/>
  <c r="AZ750" i="22" s="1"/>
  <c r="AD750" i="22"/>
  <c r="AF750" i="22" s="1"/>
  <c r="AI750" i="22" s="1"/>
  <c r="W750" i="22"/>
  <c r="AP749" i="22"/>
  <c r="AR749" i="22" s="1"/>
  <c r="AU749" i="22" s="1"/>
  <c r="AZ749" i="22" s="1"/>
  <c r="AD749" i="22"/>
  <c r="AF749" i="22" s="1"/>
  <c r="AI749" i="22" s="1"/>
  <c r="W749" i="22"/>
  <c r="AP748" i="22"/>
  <c r="AR748" i="22" s="1"/>
  <c r="AU748" i="22" s="1"/>
  <c r="AZ748" i="22" s="1"/>
  <c r="AD748" i="22"/>
  <c r="AF748" i="22" s="1"/>
  <c r="AI748" i="22" s="1"/>
  <c r="W748" i="22"/>
  <c r="AP747" i="22"/>
  <c r="AR747" i="22" s="1"/>
  <c r="AU747" i="22" s="1"/>
  <c r="AZ747" i="22" s="1"/>
  <c r="AD747" i="22"/>
  <c r="AF747" i="22" s="1"/>
  <c r="AI747" i="22" s="1"/>
  <c r="W747" i="22"/>
  <c r="AP746" i="22"/>
  <c r="AR746" i="22" s="1"/>
  <c r="AU746" i="22" s="1"/>
  <c r="AZ746" i="22" s="1"/>
  <c r="AD746" i="22"/>
  <c r="AF746" i="22" s="1"/>
  <c r="AI746" i="22" s="1"/>
  <c r="W746" i="22"/>
  <c r="AP745" i="22"/>
  <c r="AR745" i="22" s="1"/>
  <c r="AU745" i="22" s="1"/>
  <c r="AZ745" i="22" s="1"/>
  <c r="AD745" i="22"/>
  <c r="AF745" i="22" s="1"/>
  <c r="AI745" i="22" s="1"/>
  <c r="W745" i="22"/>
  <c r="AP744" i="22"/>
  <c r="AR744" i="22" s="1"/>
  <c r="AU744" i="22" s="1"/>
  <c r="AZ744" i="22" s="1"/>
  <c r="AD744" i="22"/>
  <c r="AF744" i="22" s="1"/>
  <c r="AI744" i="22" s="1"/>
  <c r="W744" i="22"/>
  <c r="AP743" i="22"/>
  <c r="AR743" i="22" s="1"/>
  <c r="AU743" i="22" s="1"/>
  <c r="AZ743" i="22" s="1"/>
  <c r="AD743" i="22"/>
  <c r="AF743" i="22" s="1"/>
  <c r="AI743" i="22" s="1"/>
  <c r="W743" i="22"/>
  <c r="AP742" i="22"/>
  <c r="AR742" i="22" s="1"/>
  <c r="AU742" i="22" s="1"/>
  <c r="AZ742" i="22" s="1"/>
  <c r="AD742" i="22"/>
  <c r="AF742" i="22" s="1"/>
  <c r="AI742" i="22" s="1"/>
  <c r="W742" i="22"/>
  <c r="AP741" i="22"/>
  <c r="AR741" i="22" s="1"/>
  <c r="AU741" i="22" s="1"/>
  <c r="AZ741" i="22" s="1"/>
  <c r="AD741" i="22"/>
  <c r="AF741" i="22" s="1"/>
  <c r="AI741" i="22" s="1"/>
  <c r="W741" i="22"/>
  <c r="AP740" i="22"/>
  <c r="AR740" i="22" s="1"/>
  <c r="AU740" i="22" s="1"/>
  <c r="AZ740" i="22" s="1"/>
  <c r="AD740" i="22"/>
  <c r="AF740" i="22" s="1"/>
  <c r="AI740" i="22" s="1"/>
  <c r="W740" i="22"/>
  <c r="AP739" i="22"/>
  <c r="AR739" i="22" s="1"/>
  <c r="AU739" i="22" s="1"/>
  <c r="AZ739" i="22" s="1"/>
  <c r="AD739" i="22"/>
  <c r="AF739" i="22" s="1"/>
  <c r="AI739" i="22" s="1"/>
  <c r="W739" i="22"/>
  <c r="AP738" i="22"/>
  <c r="AR738" i="22" s="1"/>
  <c r="AU738" i="22" s="1"/>
  <c r="AZ738" i="22" s="1"/>
  <c r="AD738" i="22"/>
  <c r="AF738" i="22" s="1"/>
  <c r="AI738" i="22" s="1"/>
  <c r="W738" i="22"/>
  <c r="AP737" i="22"/>
  <c r="AR737" i="22" s="1"/>
  <c r="AU737" i="22" s="1"/>
  <c r="AZ737" i="22" s="1"/>
  <c r="AD737" i="22"/>
  <c r="AF737" i="22" s="1"/>
  <c r="AI737" i="22" s="1"/>
  <c r="W737" i="22"/>
  <c r="AP736" i="22"/>
  <c r="AR736" i="22" s="1"/>
  <c r="AU736" i="22" s="1"/>
  <c r="AZ736" i="22" s="1"/>
  <c r="AD736" i="22"/>
  <c r="AF736" i="22" s="1"/>
  <c r="AI736" i="22" s="1"/>
  <c r="W736" i="22"/>
  <c r="AP735" i="22"/>
  <c r="AR735" i="22" s="1"/>
  <c r="AU735" i="22" s="1"/>
  <c r="AZ735" i="22" s="1"/>
  <c r="AD735" i="22"/>
  <c r="AF735" i="22" s="1"/>
  <c r="AI735" i="22" s="1"/>
  <c r="W735" i="22"/>
  <c r="AP734" i="22"/>
  <c r="AR734" i="22" s="1"/>
  <c r="AU734" i="22" s="1"/>
  <c r="AZ734" i="22" s="1"/>
  <c r="AD734" i="22"/>
  <c r="AF734" i="22" s="1"/>
  <c r="AI734" i="22" s="1"/>
  <c r="W734" i="22"/>
  <c r="AP733" i="22"/>
  <c r="AR733" i="22" s="1"/>
  <c r="AU733" i="22" s="1"/>
  <c r="AZ733" i="22" s="1"/>
  <c r="AD733" i="22"/>
  <c r="AF733" i="22" s="1"/>
  <c r="AI733" i="22" s="1"/>
  <c r="W733" i="22"/>
  <c r="AP732" i="22"/>
  <c r="AR732" i="22" s="1"/>
  <c r="AU732" i="22" s="1"/>
  <c r="AZ732" i="22" s="1"/>
  <c r="AD732" i="22"/>
  <c r="AF732" i="22" s="1"/>
  <c r="AI732" i="22" s="1"/>
  <c r="W732" i="22"/>
  <c r="AP731" i="22"/>
  <c r="AR731" i="22" s="1"/>
  <c r="AU731" i="22" s="1"/>
  <c r="AZ731" i="22" s="1"/>
  <c r="AD731" i="22"/>
  <c r="AF731" i="22" s="1"/>
  <c r="AI731" i="22" s="1"/>
  <c r="W731" i="22"/>
  <c r="AP730" i="22"/>
  <c r="AR730" i="22" s="1"/>
  <c r="AU730" i="22" s="1"/>
  <c r="AZ730" i="22" s="1"/>
  <c r="AD730" i="22"/>
  <c r="AF730" i="22" s="1"/>
  <c r="AI730" i="22" s="1"/>
  <c r="W730" i="22"/>
  <c r="AP729" i="22"/>
  <c r="AR729" i="22" s="1"/>
  <c r="AU729" i="22" s="1"/>
  <c r="AZ729" i="22" s="1"/>
  <c r="AD729" i="22"/>
  <c r="AF729" i="22" s="1"/>
  <c r="AI729" i="22" s="1"/>
  <c r="W729" i="22"/>
  <c r="AP728" i="22"/>
  <c r="AR728" i="22" s="1"/>
  <c r="AU728" i="22" s="1"/>
  <c r="AZ728" i="22" s="1"/>
  <c r="AD728" i="22"/>
  <c r="AF728" i="22" s="1"/>
  <c r="AI728" i="22" s="1"/>
  <c r="W728" i="22"/>
  <c r="AP727" i="22"/>
  <c r="AR727" i="22" s="1"/>
  <c r="AU727" i="22" s="1"/>
  <c r="AZ727" i="22" s="1"/>
  <c r="AD727" i="22"/>
  <c r="AF727" i="22" s="1"/>
  <c r="AI727" i="22" s="1"/>
  <c r="W727" i="22"/>
  <c r="AP726" i="22"/>
  <c r="AR726" i="22" s="1"/>
  <c r="AU726" i="22" s="1"/>
  <c r="AZ726" i="22" s="1"/>
  <c r="AD726" i="22"/>
  <c r="AF726" i="22" s="1"/>
  <c r="AI726" i="22" s="1"/>
  <c r="W726" i="22"/>
  <c r="AP725" i="22"/>
  <c r="AR725" i="22" s="1"/>
  <c r="AU725" i="22" s="1"/>
  <c r="AZ725" i="22" s="1"/>
  <c r="AD725" i="22"/>
  <c r="AF725" i="22" s="1"/>
  <c r="AI725" i="22" s="1"/>
  <c r="W725" i="22"/>
  <c r="AP724" i="22"/>
  <c r="AR724" i="22" s="1"/>
  <c r="AU724" i="22" s="1"/>
  <c r="AZ724" i="22" s="1"/>
  <c r="AD724" i="22"/>
  <c r="AF724" i="22" s="1"/>
  <c r="AI724" i="22" s="1"/>
  <c r="W724" i="22"/>
  <c r="AP723" i="22"/>
  <c r="AR723" i="22" s="1"/>
  <c r="AU723" i="22" s="1"/>
  <c r="AZ723" i="22" s="1"/>
  <c r="AD723" i="22"/>
  <c r="AF723" i="22" s="1"/>
  <c r="AI723" i="22" s="1"/>
  <c r="W723" i="22"/>
  <c r="AP722" i="22"/>
  <c r="AR722" i="22" s="1"/>
  <c r="AU722" i="22" s="1"/>
  <c r="AZ722" i="22" s="1"/>
  <c r="AD722" i="22"/>
  <c r="AF722" i="22" s="1"/>
  <c r="AI722" i="22" s="1"/>
  <c r="W722" i="22"/>
  <c r="AP721" i="22"/>
  <c r="AR721" i="22" s="1"/>
  <c r="AU721" i="22" s="1"/>
  <c r="AZ721" i="22" s="1"/>
  <c r="AD721" i="22"/>
  <c r="AF721" i="22" s="1"/>
  <c r="AI721" i="22" s="1"/>
  <c r="W721" i="22"/>
  <c r="AP720" i="22"/>
  <c r="AR720" i="22" s="1"/>
  <c r="AU720" i="22" s="1"/>
  <c r="AZ720" i="22" s="1"/>
  <c r="AD720" i="22"/>
  <c r="AF720" i="22" s="1"/>
  <c r="AI720" i="22" s="1"/>
  <c r="W720" i="22"/>
  <c r="AP719" i="22"/>
  <c r="AR719" i="22" s="1"/>
  <c r="AU719" i="22" s="1"/>
  <c r="AZ719" i="22" s="1"/>
  <c r="AD719" i="22"/>
  <c r="AF719" i="22" s="1"/>
  <c r="AI719" i="22" s="1"/>
  <c r="W719" i="22"/>
  <c r="AP718" i="22"/>
  <c r="AR718" i="22" s="1"/>
  <c r="AU718" i="22" s="1"/>
  <c r="AZ718" i="22" s="1"/>
  <c r="AD718" i="22"/>
  <c r="AF718" i="22" s="1"/>
  <c r="AI718" i="22" s="1"/>
  <c r="W718" i="22"/>
  <c r="AP717" i="22"/>
  <c r="AR717" i="22" s="1"/>
  <c r="AU717" i="22" s="1"/>
  <c r="AZ717" i="22" s="1"/>
  <c r="AD717" i="22"/>
  <c r="AF717" i="22" s="1"/>
  <c r="AI717" i="22" s="1"/>
  <c r="W717" i="22"/>
  <c r="AP716" i="22"/>
  <c r="AR716" i="22" s="1"/>
  <c r="AU716" i="22" s="1"/>
  <c r="AZ716" i="22" s="1"/>
  <c r="AD716" i="22"/>
  <c r="AF716" i="22" s="1"/>
  <c r="AI716" i="22" s="1"/>
  <c r="W716" i="22"/>
  <c r="AP715" i="22"/>
  <c r="AR715" i="22" s="1"/>
  <c r="AU715" i="22" s="1"/>
  <c r="AZ715" i="22" s="1"/>
  <c r="AD715" i="22"/>
  <c r="AF715" i="22" s="1"/>
  <c r="AI715" i="22" s="1"/>
  <c r="W715" i="22"/>
  <c r="AP714" i="22"/>
  <c r="AR714" i="22" s="1"/>
  <c r="AU714" i="22" s="1"/>
  <c r="AZ714" i="22" s="1"/>
  <c r="AD714" i="22"/>
  <c r="AF714" i="22" s="1"/>
  <c r="AI714" i="22" s="1"/>
  <c r="W714" i="22"/>
  <c r="AP713" i="22"/>
  <c r="AR713" i="22" s="1"/>
  <c r="AU713" i="22" s="1"/>
  <c r="AZ713" i="22" s="1"/>
  <c r="AD713" i="22"/>
  <c r="AF713" i="22" s="1"/>
  <c r="AI713" i="22" s="1"/>
  <c r="W713" i="22"/>
  <c r="AP712" i="22"/>
  <c r="AR712" i="22" s="1"/>
  <c r="AU712" i="22" s="1"/>
  <c r="AZ712" i="22" s="1"/>
  <c r="AD712" i="22"/>
  <c r="AF712" i="22" s="1"/>
  <c r="AI712" i="22" s="1"/>
  <c r="W712" i="22"/>
  <c r="AP711" i="22"/>
  <c r="AR711" i="22" s="1"/>
  <c r="AU711" i="22" s="1"/>
  <c r="AZ711" i="22" s="1"/>
  <c r="AD711" i="22"/>
  <c r="AF711" i="22" s="1"/>
  <c r="AI711" i="22" s="1"/>
  <c r="W711" i="22"/>
  <c r="AP710" i="22"/>
  <c r="AR710" i="22" s="1"/>
  <c r="AU710" i="22" s="1"/>
  <c r="AZ710" i="22" s="1"/>
  <c r="AD710" i="22"/>
  <c r="AF710" i="22" s="1"/>
  <c r="AI710" i="22" s="1"/>
  <c r="W710" i="22"/>
  <c r="AP709" i="22"/>
  <c r="AR709" i="22" s="1"/>
  <c r="AU709" i="22" s="1"/>
  <c r="AZ709" i="22" s="1"/>
  <c r="AD709" i="22"/>
  <c r="AF709" i="22" s="1"/>
  <c r="AI709" i="22" s="1"/>
  <c r="W709" i="22"/>
  <c r="AP708" i="22"/>
  <c r="AR708" i="22" s="1"/>
  <c r="AU708" i="22" s="1"/>
  <c r="AZ708" i="22" s="1"/>
  <c r="AD708" i="22"/>
  <c r="AF708" i="22" s="1"/>
  <c r="AI708" i="22" s="1"/>
  <c r="W708" i="22"/>
  <c r="AP707" i="22"/>
  <c r="AR707" i="22" s="1"/>
  <c r="AU707" i="22" s="1"/>
  <c r="AZ707" i="22" s="1"/>
  <c r="AD707" i="22"/>
  <c r="AF707" i="22" s="1"/>
  <c r="AI707" i="22" s="1"/>
  <c r="W707" i="22"/>
  <c r="AP706" i="22"/>
  <c r="AR706" i="22" s="1"/>
  <c r="AU706" i="22" s="1"/>
  <c r="AZ706" i="22" s="1"/>
  <c r="AD706" i="22"/>
  <c r="AF706" i="22" s="1"/>
  <c r="AI706" i="22" s="1"/>
  <c r="W706" i="22"/>
  <c r="AP705" i="22"/>
  <c r="AR705" i="22" s="1"/>
  <c r="AU705" i="22" s="1"/>
  <c r="AZ705" i="22" s="1"/>
  <c r="AD705" i="22"/>
  <c r="AF705" i="22" s="1"/>
  <c r="AI705" i="22" s="1"/>
  <c r="W705" i="22"/>
  <c r="AP704" i="22"/>
  <c r="AR704" i="22" s="1"/>
  <c r="AU704" i="22" s="1"/>
  <c r="AZ704" i="22" s="1"/>
  <c r="AD704" i="22"/>
  <c r="AF704" i="22" s="1"/>
  <c r="AI704" i="22" s="1"/>
  <c r="W704" i="22"/>
  <c r="AP703" i="22"/>
  <c r="AR703" i="22" s="1"/>
  <c r="AU703" i="22" s="1"/>
  <c r="AZ703" i="22" s="1"/>
  <c r="AD703" i="22"/>
  <c r="AF703" i="22" s="1"/>
  <c r="AI703" i="22" s="1"/>
  <c r="W703" i="22"/>
  <c r="AP702" i="22"/>
  <c r="AR702" i="22" s="1"/>
  <c r="AU702" i="22" s="1"/>
  <c r="AZ702" i="22" s="1"/>
  <c r="AD702" i="22"/>
  <c r="AF702" i="22" s="1"/>
  <c r="AI702" i="22" s="1"/>
  <c r="W702" i="22"/>
  <c r="AP701" i="22"/>
  <c r="AR701" i="22" s="1"/>
  <c r="AU701" i="22" s="1"/>
  <c r="AZ701" i="22" s="1"/>
  <c r="AD701" i="22"/>
  <c r="AF701" i="22" s="1"/>
  <c r="AI701" i="22" s="1"/>
  <c r="W701" i="22"/>
  <c r="AP700" i="22"/>
  <c r="AR700" i="22" s="1"/>
  <c r="AU700" i="22" s="1"/>
  <c r="AZ700" i="22" s="1"/>
  <c r="AD700" i="22"/>
  <c r="AF700" i="22" s="1"/>
  <c r="AI700" i="22" s="1"/>
  <c r="W700" i="22"/>
  <c r="AP699" i="22"/>
  <c r="AR699" i="22" s="1"/>
  <c r="AU699" i="22" s="1"/>
  <c r="AZ699" i="22" s="1"/>
  <c r="AD699" i="22"/>
  <c r="AF699" i="22" s="1"/>
  <c r="AI699" i="22" s="1"/>
  <c r="W699" i="22"/>
  <c r="AP698" i="22"/>
  <c r="AR698" i="22" s="1"/>
  <c r="AU698" i="22" s="1"/>
  <c r="AZ698" i="22" s="1"/>
  <c r="AD698" i="22"/>
  <c r="AF698" i="22" s="1"/>
  <c r="AI698" i="22" s="1"/>
  <c r="W698" i="22"/>
  <c r="AP697" i="22"/>
  <c r="AR697" i="22" s="1"/>
  <c r="AU697" i="22" s="1"/>
  <c r="AZ697" i="22" s="1"/>
  <c r="AD697" i="22"/>
  <c r="AF697" i="22" s="1"/>
  <c r="AI697" i="22" s="1"/>
  <c r="W697" i="22"/>
  <c r="AP696" i="22"/>
  <c r="AR696" i="22" s="1"/>
  <c r="AU696" i="22" s="1"/>
  <c r="AZ696" i="22" s="1"/>
  <c r="AD696" i="22"/>
  <c r="AF696" i="22" s="1"/>
  <c r="AI696" i="22" s="1"/>
  <c r="W696" i="22"/>
  <c r="AP695" i="22"/>
  <c r="AR695" i="22" s="1"/>
  <c r="AU695" i="22" s="1"/>
  <c r="AZ695" i="22" s="1"/>
  <c r="AD695" i="22"/>
  <c r="AF695" i="22" s="1"/>
  <c r="AI695" i="22" s="1"/>
  <c r="W695" i="22"/>
  <c r="AP694" i="22"/>
  <c r="AR694" i="22" s="1"/>
  <c r="AU694" i="22" s="1"/>
  <c r="AZ694" i="22" s="1"/>
  <c r="AD694" i="22"/>
  <c r="AF694" i="22" s="1"/>
  <c r="AI694" i="22" s="1"/>
  <c r="W694" i="22"/>
  <c r="AP693" i="22"/>
  <c r="AR693" i="22" s="1"/>
  <c r="AU693" i="22" s="1"/>
  <c r="AZ693" i="22" s="1"/>
  <c r="AD693" i="22"/>
  <c r="AF693" i="22" s="1"/>
  <c r="AI693" i="22" s="1"/>
  <c r="W693" i="22"/>
  <c r="AP692" i="22"/>
  <c r="AR692" i="22" s="1"/>
  <c r="AU692" i="22" s="1"/>
  <c r="AZ692" i="22" s="1"/>
  <c r="AD692" i="22"/>
  <c r="AF692" i="22" s="1"/>
  <c r="AI692" i="22" s="1"/>
  <c r="W692" i="22"/>
  <c r="AP691" i="22"/>
  <c r="AR691" i="22" s="1"/>
  <c r="AU691" i="22" s="1"/>
  <c r="AZ691" i="22" s="1"/>
  <c r="AD691" i="22"/>
  <c r="AF691" i="22" s="1"/>
  <c r="AI691" i="22" s="1"/>
  <c r="W691" i="22"/>
  <c r="AP690" i="22"/>
  <c r="AR690" i="22" s="1"/>
  <c r="AU690" i="22" s="1"/>
  <c r="AZ690" i="22" s="1"/>
  <c r="AD690" i="22"/>
  <c r="AF690" i="22" s="1"/>
  <c r="AI690" i="22" s="1"/>
  <c r="W690" i="22"/>
  <c r="AP689" i="22"/>
  <c r="AR689" i="22" s="1"/>
  <c r="AU689" i="22" s="1"/>
  <c r="AZ689" i="22" s="1"/>
  <c r="AD689" i="22"/>
  <c r="AF689" i="22" s="1"/>
  <c r="AI689" i="22" s="1"/>
  <c r="W689" i="22"/>
  <c r="AP688" i="22"/>
  <c r="AR688" i="22" s="1"/>
  <c r="AU688" i="22" s="1"/>
  <c r="AZ688" i="22" s="1"/>
  <c r="AD688" i="22"/>
  <c r="AF688" i="22" s="1"/>
  <c r="AI688" i="22" s="1"/>
  <c r="W688" i="22"/>
  <c r="AP687" i="22"/>
  <c r="AR687" i="22" s="1"/>
  <c r="AU687" i="22" s="1"/>
  <c r="AZ687" i="22" s="1"/>
  <c r="AD687" i="22"/>
  <c r="AF687" i="22" s="1"/>
  <c r="AI687" i="22" s="1"/>
  <c r="W687" i="22"/>
  <c r="AP686" i="22"/>
  <c r="AR686" i="22" s="1"/>
  <c r="AU686" i="22" s="1"/>
  <c r="AZ686" i="22" s="1"/>
  <c r="AD686" i="22"/>
  <c r="AF686" i="22" s="1"/>
  <c r="AI686" i="22" s="1"/>
  <c r="W686" i="22"/>
  <c r="AP685" i="22"/>
  <c r="AR685" i="22" s="1"/>
  <c r="AU685" i="22" s="1"/>
  <c r="AZ685" i="22" s="1"/>
  <c r="AD685" i="22"/>
  <c r="AF685" i="22" s="1"/>
  <c r="AI685" i="22" s="1"/>
  <c r="W685" i="22"/>
  <c r="AP684" i="22"/>
  <c r="AR684" i="22" s="1"/>
  <c r="AU684" i="22" s="1"/>
  <c r="AZ684" i="22" s="1"/>
  <c r="AD684" i="22"/>
  <c r="AF684" i="22" s="1"/>
  <c r="AI684" i="22" s="1"/>
  <c r="W684" i="22"/>
  <c r="AP683" i="22"/>
  <c r="AR683" i="22" s="1"/>
  <c r="AU683" i="22" s="1"/>
  <c r="AZ683" i="22" s="1"/>
  <c r="AD683" i="22"/>
  <c r="AF683" i="22" s="1"/>
  <c r="AI683" i="22" s="1"/>
  <c r="W683" i="22"/>
  <c r="AP682" i="22"/>
  <c r="AR682" i="22" s="1"/>
  <c r="AU682" i="22" s="1"/>
  <c r="AZ682" i="22" s="1"/>
  <c r="AD682" i="22"/>
  <c r="AF682" i="22" s="1"/>
  <c r="AI682" i="22" s="1"/>
  <c r="W682" i="22"/>
  <c r="AP681" i="22"/>
  <c r="AR681" i="22" s="1"/>
  <c r="AU681" i="22" s="1"/>
  <c r="AZ681" i="22" s="1"/>
  <c r="AD681" i="22"/>
  <c r="AF681" i="22" s="1"/>
  <c r="AI681" i="22" s="1"/>
  <c r="W681" i="22"/>
  <c r="AP680" i="22"/>
  <c r="AR680" i="22" s="1"/>
  <c r="AU680" i="22" s="1"/>
  <c r="AZ680" i="22" s="1"/>
  <c r="AD680" i="22"/>
  <c r="AF680" i="22" s="1"/>
  <c r="AI680" i="22" s="1"/>
  <c r="W680" i="22"/>
  <c r="AP679" i="22"/>
  <c r="AR679" i="22" s="1"/>
  <c r="AU679" i="22" s="1"/>
  <c r="AZ679" i="22" s="1"/>
  <c r="AD679" i="22"/>
  <c r="AF679" i="22" s="1"/>
  <c r="AI679" i="22" s="1"/>
  <c r="W679" i="22"/>
  <c r="AP678" i="22"/>
  <c r="AR678" i="22" s="1"/>
  <c r="AU678" i="22" s="1"/>
  <c r="AZ678" i="22" s="1"/>
  <c r="AD678" i="22"/>
  <c r="AF678" i="22" s="1"/>
  <c r="AI678" i="22" s="1"/>
  <c r="W678" i="22"/>
  <c r="AP677" i="22"/>
  <c r="AR677" i="22" s="1"/>
  <c r="AU677" i="22" s="1"/>
  <c r="AZ677" i="22" s="1"/>
  <c r="AD677" i="22"/>
  <c r="AF677" i="22" s="1"/>
  <c r="AI677" i="22" s="1"/>
  <c r="W677" i="22"/>
  <c r="AP676" i="22"/>
  <c r="AR676" i="22" s="1"/>
  <c r="AU676" i="22" s="1"/>
  <c r="AZ676" i="22" s="1"/>
  <c r="AD676" i="22"/>
  <c r="AF676" i="22" s="1"/>
  <c r="AI676" i="22" s="1"/>
  <c r="W676" i="22"/>
  <c r="AP675" i="22"/>
  <c r="AR675" i="22" s="1"/>
  <c r="AU675" i="22" s="1"/>
  <c r="AZ675" i="22" s="1"/>
  <c r="AD675" i="22"/>
  <c r="AF675" i="22" s="1"/>
  <c r="AI675" i="22" s="1"/>
  <c r="W675" i="22"/>
  <c r="AP674" i="22"/>
  <c r="AR674" i="22" s="1"/>
  <c r="AU674" i="22" s="1"/>
  <c r="AZ674" i="22" s="1"/>
  <c r="AD674" i="22"/>
  <c r="AF674" i="22" s="1"/>
  <c r="AI674" i="22" s="1"/>
  <c r="W674" i="22"/>
  <c r="AP673" i="22"/>
  <c r="AR673" i="22" s="1"/>
  <c r="AU673" i="22" s="1"/>
  <c r="AZ673" i="22" s="1"/>
  <c r="AD673" i="22"/>
  <c r="AF673" i="22" s="1"/>
  <c r="AI673" i="22" s="1"/>
  <c r="W673" i="22"/>
  <c r="AP672" i="22"/>
  <c r="AR672" i="22" s="1"/>
  <c r="AU672" i="22" s="1"/>
  <c r="AZ672" i="22" s="1"/>
  <c r="AD672" i="22"/>
  <c r="AF672" i="22" s="1"/>
  <c r="AI672" i="22" s="1"/>
  <c r="W672" i="22"/>
  <c r="AP671" i="22"/>
  <c r="AR671" i="22" s="1"/>
  <c r="AU671" i="22" s="1"/>
  <c r="AZ671" i="22" s="1"/>
  <c r="AD671" i="22"/>
  <c r="AF671" i="22" s="1"/>
  <c r="AI671" i="22" s="1"/>
  <c r="W671" i="22"/>
  <c r="AP670" i="22"/>
  <c r="AR670" i="22" s="1"/>
  <c r="AU670" i="22" s="1"/>
  <c r="AZ670" i="22" s="1"/>
  <c r="AD670" i="22"/>
  <c r="AF670" i="22" s="1"/>
  <c r="AI670" i="22" s="1"/>
  <c r="W670" i="22"/>
  <c r="AP669" i="22"/>
  <c r="AR669" i="22" s="1"/>
  <c r="AU669" i="22" s="1"/>
  <c r="AZ669" i="22" s="1"/>
  <c r="AD669" i="22"/>
  <c r="AF669" i="22" s="1"/>
  <c r="AI669" i="22" s="1"/>
  <c r="W669" i="22"/>
  <c r="AP668" i="22"/>
  <c r="AR668" i="22" s="1"/>
  <c r="AU668" i="22" s="1"/>
  <c r="AZ668" i="22" s="1"/>
  <c r="AD668" i="22"/>
  <c r="AF668" i="22" s="1"/>
  <c r="AI668" i="22" s="1"/>
  <c r="W668" i="22"/>
  <c r="AP667" i="22"/>
  <c r="AR667" i="22" s="1"/>
  <c r="AU667" i="22" s="1"/>
  <c r="AZ667" i="22" s="1"/>
  <c r="AD667" i="22"/>
  <c r="AF667" i="22" s="1"/>
  <c r="AI667" i="22" s="1"/>
  <c r="W667" i="22"/>
  <c r="AP666" i="22"/>
  <c r="AR666" i="22" s="1"/>
  <c r="AU666" i="22" s="1"/>
  <c r="AZ666" i="22" s="1"/>
  <c r="AD666" i="22"/>
  <c r="AF666" i="22" s="1"/>
  <c r="AI666" i="22" s="1"/>
  <c r="W666" i="22"/>
  <c r="AP665" i="22"/>
  <c r="AR665" i="22" s="1"/>
  <c r="AU665" i="22" s="1"/>
  <c r="AZ665" i="22" s="1"/>
  <c r="AD665" i="22"/>
  <c r="AF665" i="22" s="1"/>
  <c r="AI665" i="22" s="1"/>
  <c r="W665" i="22"/>
  <c r="AP664" i="22"/>
  <c r="AR664" i="22" s="1"/>
  <c r="AU664" i="22" s="1"/>
  <c r="AZ664" i="22" s="1"/>
  <c r="AD664" i="22"/>
  <c r="AF664" i="22" s="1"/>
  <c r="AI664" i="22" s="1"/>
  <c r="W664" i="22"/>
  <c r="AP663" i="22"/>
  <c r="AR663" i="22" s="1"/>
  <c r="AU663" i="22" s="1"/>
  <c r="AZ663" i="22" s="1"/>
  <c r="AD663" i="22"/>
  <c r="AF663" i="22" s="1"/>
  <c r="AI663" i="22" s="1"/>
  <c r="W663" i="22"/>
  <c r="AP662" i="22"/>
  <c r="AR662" i="22" s="1"/>
  <c r="AU662" i="22" s="1"/>
  <c r="AZ662" i="22" s="1"/>
  <c r="AD662" i="22"/>
  <c r="AF662" i="22" s="1"/>
  <c r="AI662" i="22" s="1"/>
  <c r="W662" i="22"/>
  <c r="AP661" i="22"/>
  <c r="AR661" i="22" s="1"/>
  <c r="AU661" i="22" s="1"/>
  <c r="AZ661" i="22" s="1"/>
  <c r="AD661" i="22"/>
  <c r="AF661" i="22" s="1"/>
  <c r="AI661" i="22" s="1"/>
  <c r="W661" i="22"/>
  <c r="AP660" i="22"/>
  <c r="AR660" i="22" s="1"/>
  <c r="AU660" i="22" s="1"/>
  <c r="AZ660" i="22" s="1"/>
  <c r="AD660" i="22"/>
  <c r="AF660" i="22" s="1"/>
  <c r="AI660" i="22" s="1"/>
  <c r="W660" i="22"/>
  <c r="AP659" i="22"/>
  <c r="AR659" i="22" s="1"/>
  <c r="AU659" i="22" s="1"/>
  <c r="AZ659" i="22" s="1"/>
  <c r="AD659" i="22"/>
  <c r="AF659" i="22" s="1"/>
  <c r="AI659" i="22" s="1"/>
  <c r="W659" i="22"/>
  <c r="AP658" i="22"/>
  <c r="AR658" i="22" s="1"/>
  <c r="AU658" i="22" s="1"/>
  <c r="AZ658" i="22" s="1"/>
  <c r="AD658" i="22"/>
  <c r="AF658" i="22" s="1"/>
  <c r="AI658" i="22" s="1"/>
  <c r="W658" i="22"/>
  <c r="AP657" i="22"/>
  <c r="AR657" i="22" s="1"/>
  <c r="AU657" i="22" s="1"/>
  <c r="AZ657" i="22" s="1"/>
  <c r="AD657" i="22"/>
  <c r="AF657" i="22" s="1"/>
  <c r="AI657" i="22" s="1"/>
  <c r="W657" i="22"/>
  <c r="AP656" i="22"/>
  <c r="AR656" i="22" s="1"/>
  <c r="AU656" i="22" s="1"/>
  <c r="AZ656" i="22" s="1"/>
  <c r="AD656" i="22"/>
  <c r="AF656" i="22" s="1"/>
  <c r="AI656" i="22" s="1"/>
  <c r="W656" i="22"/>
  <c r="AP655" i="22"/>
  <c r="AR655" i="22" s="1"/>
  <c r="AU655" i="22" s="1"/>
  <c r="AZ655" i="22" s="1"/>
  <c r="AD655" i="22"/>
  <c r="AF655" i="22" s="1"/>
  <c r="AI655" i="22" s="1"/>
  <c r="W655" i="22"/>
  <c r="AP654" i="22"/>
  <c r="AR654" i="22" s="1"/>
  <c r="AU654" i="22" s="1"/>
  <c r="AZ654" i="22" s="1"/>
  <c r="AD654" i="22"/>
  <c r="AF654" i="22" s="1"/>
  <c r="AI654" i="22" s="1"/>
  <c r="W654" i="22"/>
  <c r="AP653" i="22"/>
  <c r="AR653" i="22" s="1"/>
  <c r="AU653" i="22" s="1"/>
  <c r="AZ653" i="22" s="1"/>
  <c r="AD653" i="22"/>
  <c r="AF653" i="22" s="1"/>
  <c r="AI653" i="22" s="1"/>
  <c r="W653" i="22"/>
  <c r="AP652" i="22"/>
  <c r="AR652" i="22" s="1"/>
  <c r="AU652" i="22" s="1"/>
  <c r="AZ652" i="22" s="1"/>
  <c r="AD652" i="22"/>
  <c r="AF652" i="22" s="1"/>
  <c r="AI652" i="22" s="1"/>
  <c r="W652" i="22"/>
  <c r="AP651" i="22"/>
  <c r="AR651" i="22" s="1"/>
  <c r="AU651" i="22" s="1"/>
  <c r="AZ651" i="22" s="1"/>
  <c r="AD651" i="22"/>
  <c r="AF651" i="22" s="1"/>
  <c r="AI651" i="22" s="1"/>
  <c r="W651" i="22"/>
  <c r="AP650" i="22"/>
  <c r="AR650" i="22" s="1"/>
  <c r="AU650" i="22" s="1"/>
  <c r="AZ650" i="22" s="1"/>
  <c r="AD650" i="22"/>
  <c r="AF650" i="22" s="1"/>
  <c r="AI650" i="22" s="1"/>
  <c r="W650" i="22"/>
  <c r="AP649" i="22"/>
  <c r="AR649" i="22" s="1"/>
  <c r="AU649" i="22" s="1"/>
  <c r="AZ649" i="22" s="1"/>
  <c r="AD649" i="22"/>
  <c r="AF649" i="22" s="1"/>
  <c r="AI649" i="22" s="1"/>
  <c r="W649" i="22"/>
  <c r="AP648" i="22"/>
  <c r="AR648" i="22" s="1"/>
  <c r="AU648" i="22" s="1"/>
  <c r="AZ648" i="22" s="1"/>
  <c r="AD648" i="22"/>
  <c r="AF648" i="22" s="1"/>
  <c r="AI648" i="22" s="1"/>
  <c r="W648" i="22"/>
  <c r="AP647" i="22"/>
  <c r="AR647" i="22" s="1"/>
  <c r="AU647" i="22" s="1"/>
  <c r="AZ647" i="22" s="1"/>
  <c r="AD647" i="22"/>
  <c r="AF647" i="22" s="1"/>
  <c r="AI647" i="22" s="1"/>
  <c r="W647" i="22"/>
  <c r="AP646" i="22"/>
  <c r="AR646" i="22" s="1"/>
  <c r="AU646" i="22" s="1"/>
  <c r="AZ646" i="22" s="1"/>
  <c r="AD646" i="22"/>
  <c r="AF646" i="22" s="1"/>
  <c r="AI646" i="22" s="1"/>
  <c r="W646" i="22"/>
  <c r="AP645" i="22"/>
  <c r="AR645" i="22" s="1"/>
  <c r="AU645" i="22" s="1"/>
  <c r="AZ645" i="22" s="1"/>
  <c r="AD645" i="22"/>
  <c r="AF645" i="22" s="1"/>
  <c r="AI645" i="22" s="1"/>
  <c r="W645" i="22"/>
  <c r="AP644" i="22"/>
  <c r="AR644" i="22" s="1"/>
  <c r="AU644" i="22" s="1"/>
  <c r="AZ644" i="22" s="1"/>
  <c r="AD644" i="22"/>
  <c r="AF644" i="22" s="1"/>
  <c r="AI644" i="22" s="1"/>
  <c r="W644" i="22"/>
  <c r="AP643" i="22"/>
  <c r="AR643" i="22" s="1"/>
  <c r="AU643" i="22" s="1"/>
  <c r="AZ643" i="22" s="1"/>
  <c r="AD643" i="22"/>
  <c r="AF643" i="22" s="1"/>
  <c r="AI643" i="22" s="1"/>
  <c r="W643" i="22"/>
  <c r="AP642" i="22"/>
  <c r="AR642" i="22" s="1"/>
  <c r="AU642" i="22" s="1"/>
  <c r="AZ642" i="22" s="1"/>
  <c r="AD642" i="22"/>
  <c r="AF642" i="22" s="1"/>
  <c r="AI642" i="22" s="1"/>
  <c r="W642" i="22"/>
  <c r="AP641" i="22"/>
  <c r="AR641" i="22" s="1"/>
  <c r="AU641" i="22" s="1"/>
  <c r="AZ641" i="22" s="1"/>
  <c r="AD641" i="22"/>
  <c r="AF641" i="22" s="1"/>
  <c r="AI641" i="22" s="1"/>
  <c r="W641" i="22"/>
  <c r="AP640" i="22"/>
  <c r="AR640" i="22" s="1"/>
  <c r="AU640" i="22" s="1"/>
  <c r="AZ640" i="22" s="1"/>
  <c r="AD640" i="22"/>
  <c r="AF640" i="22" s="1"/>
  <c r="AI640" i="22" s="1"/>
  <c r="W640" i="22"/>
  <c r="AP639" i="22"/>
  <c r="AR639" i="22" s="1"/>
  <c r="AU639" i="22" s="1"/>
  <c r="AZ639" i="22" s="1"/>
  <c r="AD639" i="22"/>
  <c r="AF639" i="22" s="1"/>
  <c r="AI639" i="22" s="1"/>
  <c r="W639" i="22"/>
  <c r="AP638" i="22"/>
  <c r="AR638" i="22" s="1"/>
  <c r="AU638" i="22" s="1"/>
  <c r="AZ638" i="22" s="1"/>
  <c r="AD638" i="22"/>
  <c r="AF638" i="22" s="1"/>
  <c r="AI638" i="22" s="1"/>
  <c r="W638" i="22"/>
  <c r="AP637" i="22"/>
  <c r="AR637" i="22" s="1"/>
  <c r="AU637" i="22" s="1"/>
  <c r="AZ637" i="22" s="1"/>
  <c r="AD637" i="22"/>
  <c r="AF637" i="22" s="1"/>
  <c r="AI637" i="22" s="1"/>
  <c r="W637" i="22"/>
  <c r="AP636" i="22"/>
  <c r="AR636" i="22" s="1"/>
  <c r="AU636" i="22" s="1"/>
  <c r="AZ636" i="22" s="1"/>
  <c r="AD636" i="22"/>
  <c r="AF636" i="22" s="1"/>
  <c r="AI636" i="22" s="1"/>
  <c r="W636" i="22"/>
  <c r="AP635" i="22"/>
  <c r="AR635" i="22" s="1"/>
  <c r="AU635" i="22" s="1"/>
  <c r="AZ635" i="22" s="1"/>
  <c r="AD635" i="22"/>
  <c r="AF635" i="22" s="1"/>
  <c r="AI635" i="22" s="1"/>
  <c r="W635" i="22"/>
  <c r="AP634" i="22"/>
  <c r="AR634" i="22" s="1"/>
  <c r="AU634" i="22" s="1"/>
  <c r="AZ634" i="22" s="1"/>
  <c r="AD634" i="22"/>
  <c r="AF634" i="22" s="1"/>
  <c r="AI634" i="22" s="1"/>
  <c r="W634" i="22"/>
  <c r="AP633" i="22"/>
  <c r="AR633" i="22" s="1"/>
  <c r="AU633" i="22" s="1"/>
  <c r="AZ633" i="22" s="1"/>
  <c r="AD633" i="22"/>
  <c r="AF633" i="22" s="1"/>
  <c r="AI633" i="22" s="1"/>
  <c r="W633" i="22"/>
  <c r="AP632" i="22"/>
  <c r="AR632" i="22" s="1"/>
  <c r="AU632" i="22" s="1"/>
  <c r="AZ632" i="22" s="1"/>
  <c r="AD632" i="22"/>
  <c r="AF632" i="22" s="1"/>
  <c r="AI632" i="22" s="1"/>
  <c r="W632" i="22"/>
  <c r="AP631" i="22"/>
  <c r="AR631" i="22" s="1"/>
  <c r="AU631" i="22" s="1"/>
  <c r="AZ631" i="22" s="1"/>
  <c r="AD631" i="22"/>
  <c r="AF631" i="22" s="1"/>
  <c r="AI631" i="22" s="1"/>
  <c r="W631" i="22"/>
  <c r="AP630" i="22"/>
  <c r="AR630" i="22" s="1"/>
  <c r="AU630" i="22" s="1"/>
  <c r="AZ630" i="22" s="1"/>
  <c r="AD630" i="22"/>
  <c r="AF630" i="22" s="1"/>
  <c r="AI630" i="22" s="1"/>
  <c r="W630" i="22"/>
  <c r="AP629" i="22"/>
  <c r="AR629" i="22" s="1"/>
  <c r="AU629" i="22" s="1"/>
  <c r="AZ629" i="22" s="1"/>
  <c r="AD629" i="22"/>
  <c r="AF629" i="22" s="1"/>
  <c r="AI629" i="22" s="1"/>
  <c r="W629" i="22"/>
  <c r="AP628" i="22"/>
  <c r="AR628" i="22" s="1"/>
  <c r="AU628" i="22" s="1"/>
  <c r="AZ628" i="22" s="1"/>
  <c r="AD628" i="22"/>
  <c r="AF628" i="22" s="1"/>
  <c r="AI628" i="22" s="1"/>
  <c r="W628" i="22"/>
  <c r="AP627" i="22"/>
  <c r="AR627" i="22" s="1"/>
  <c r="AU627" i="22" s="1"/>
  <c r="AZ627" i="22" s="1"/>
  <c r="AD627" i="22"/>
  <c r="AF627" i="22" s="1"/>
  <c r="AI627" i="22" s="1"/>
  <c r="W627" i="22"/>
  <c r="AP626" i="22"/>
  <c r="AR626" i="22" s="1"/>
  <c r="AU626" i="22" s="1"/>
  <c r="AZ626" i="22" s="1"/>
  <c r="AD626" i="22"/>
  <c r="AF626" i="22" s="1"/>
  <c r="AI626" i="22" s="1"/>
  <c r="W626" i="22"/>
  <c r="AP625" i="22"/>
  <c r="AR625" i="22" s="1"/>
  <c r="AU625" i="22" s="1"/>
  <c r="AZ625" i="22" s="1"/>
  <c r="AD625" i="22"/>
  <c r="AF625" i="22" s="1"/>
  <c r="AI625" i="22" s="1"/>
  <c r="W625" i="22"/>
  <c r="AP624" i="22"/>
  <c r="AR624" i="22" s="1"/>
  <c r="AU624" i="22" s="1"/>
  <c r="AZ624" i="22" s="1"/>
  <c r="AD624" i="22"/>
  <c r="AF624" i="22" s="1"/>
  <c r="AI624" i="22" s="1"/>
  <c r="W624" i="22"/>
  <c r="AP623" i="22"/>
  <c r="AR623" i="22" s="1"/>
  <c r="AU623" i="22" s="1"/>
  <c r="AZ623" i="22" s="1"/>
  <c r="AD623" i="22"/>
  <c r="AF623" i="22" s="1"/>
  <c r="AI623" i="22" s="1"/>
  <c r="W623" i="22"/>
  <c r="AP622" i="22"/>
  <c r="AR622" i="22" s="1"/>
  <c r="AU622" i="22" s="1"/>
  <c r="AZ622" i="22" s="1"/>
  <c r="AD622" i="22"/>
  <c r="AF622" i="22" s="1"/>
  <c r="AI622" i="22" s="1"/>
  <c r="W622" i="22"/>
  <c r="AP621" i="22"/>
  <c r="AR621" i="22" s="1"/>
  <c r="AU621" i="22" s="1"/>
  <c r="AZ621" i="22" s="1"/>
  <c r="AD621" i="22"/>
  <c r="AF621" i="22" s="1"/>
  <c r="AI621" i="22" s="1"/>
  <c r="W621" i="22"/>
  <c r="AP620" i="22"/>
  <c r="AR620" i="22" s="1"/>
  <c r="AU620" i="22" s="1"/>
  <c r="AZ620" i="22" s="1"/>
  <c r="AD620" i="22"/>
  <c r="AF620" i="22" s="1"/>
  <c r="AI620" i="22" s="1"/>
  <c r="W620" i="22"/>
  <c r="AP619" i="22"/>
  <c r="AR619" i="22" s="1"/>
  <c r="AU619" i="22" s="1"/>
  <c r="AZ619" i="22" s="1"/>
  <c r="AD619" i="22"/>
  <c r="AF619" i="22" s="1"/>
  <c r="AI619" i="22" s="1"/>
  <c r="W619" i="22"/>
  <c r="AP618" i="22"/>
  <c r="AR618" i="22" s="1"/>
  <c r="AU618" i="22" s="1"/>
  <c r="AZ618" i="22" s="1"/>
  <c r="AD618" i="22"/>
  <c r="AF618" i="22" s="1"/>
  <c r="AI618" i="22" s="1"/>
  <c r="W618" i="22"/>
  <c r="AP617" i="22"/>
  <c r="AR617" i="22" s="1"/>
  <c r="AU617" i="22" s="1"/>
  <c r="AZ617" i="22" s="1"/>
  <c r="AD617" i="22"/>
  <c r="AF617" i="22" s="1"/>
  <c r="AI617" i="22" s="1"/>
  <c r="W617" i="22"/>
  <c r="AP616" i="22"/>
  <c r="AR616" i="22" s="1"/>
  <c r="AU616" i="22" s="1"/>
  <c r="AZ616" i="22" s="1"/>
  <c r="AD616" i="22"/>
  <c r="AF616" i="22" s="1"/>
  <c r="AI616" i="22" s="1"/>
  <c r="W616" i="22"/>
  <c r="AP615" i="22"/>
  <c r="AR615" i="22" s="1"/>
  <c r="AU615" i="22" s="1"/>
  <c r="AZ615" i="22" s="1"/>
  <c r="AD615" i="22"/>
  <c r="AF615" i="22" s="1"/>
  <c r="AI615" i="22" s="1"/>
  <c r="W615" i="22"/>
  <c r="AP614" i="22"/>
  <c r="AR614" i="22" s="1"/>
  <c r="AU614" i="22" s="1"/>
  <c r="AZ614" i="22" s="1"/>
  <c r="AD614" i="22"/>
  <c r="AF614" i="22" s="1"/>
  <c r="AI614" i="22" s="1"/>
  <c r="W614" i="22"/>
  <c r="AP613" i="22"/>
  <c r="AR613" i="22" s="1"/>
  <c r="AU613" i="22" s="1"/>
  <c r="AZ613" i="22" s="1"/>
  <c r="AD613" i="22"/>
  <c r="AF613" i="22" s="1"/>
  <c r="AI613" i="22" s="1"/>
  <c r="W613" i="22"/>
  <c r="AP612" i="22"/>
  <c r="AR612" i="22" s="1"/>
  <c r="AU612" i="22" s="1"/>
  <c r="AZ612" i="22" s="1"/>
  <c r="AD612" i="22"/>
  <c r="AF612" i="22" s="1"/>
  <c r="AI612" i="22" s="1"/>
  <c r="W612" i="22"/>
  <c r="AP611" i="22"/>
  <c r="AR611" i="22" s="1"/>
  <c r="AU611" i="22" s="1"/>
  <c r="AZ611" i="22" s="1"/>
  <c r="AD611" i="22"/>
  <c r="AF611" i="22" s="1"/>
  <c r="AI611" i="22" s="1"/>
  <c r="W611" i="22"/>
  <c r="AP610" i="22"/>
  <c r="AR610" i="22" s="1"/>
  <c r="AU610" i="22" s="1"/>
  <c r="AZ610" i="22" s="1"/>
  <c r="AD610" i="22"/>
  <c r="AF610" i="22" s="1"/>
  <c r="AI610" i="22" s="1"/>
  <c r="W610" i="22"/>
  <c r="AP609" i="22"/>
  <c r="AR609" i="22" s="1"/>
  <c r="AU609" i="22" s="1"/>
  <c r="AZ609" i="22" s="1"/>
  <c r="AD609" i="22"/>
  <c r="AF609" i="22" s="1"/>
  <c r="AI609" i="22" s="1"/>
  <c r="W609" i="22"/>
  <c r="AP608" i="22"/>
  <c r="AR608" i="22" s="1"/>
  <c r="AU608" i="22" s="1"/>
  <c r="AZ608" i="22" s="1"/>
  <c r="AD608" i="22"/>
  <c r="AF608" i="22" s="1"/>
  <c r="AI608" i="22" s="1"/>
  <c r="W608" i="22"/>
  <c r="AP607" i="22"/>
  <c r="AR607" i="22" s="1"/>
  <c r="AU607" i="22" s="1"/>
  <c r="AZ607" i="22" s="1"/>
  <c r="AD607" i="22"/>
  <c r="AF607" i="22" s="1"/>
  <c r="AI607" i="22" s="1"/>
  <c r="W607" i="22"/>
  <c r="AP606" i="22"/>
  <c r="AR606" i="22" s="1"/>
  <c r="AU606" i="22" s="1"/>
  <c r="AZ606" i="22" s="1"/>
  <c r="AD606" i="22"/>
  <c r="AF606" i="22" s="1"/>
  <c r="AI606" i="22" s="1"/>
  <c r="W606" i="22"/>
  <c r="AP605" i="22"/>
  <c r="AR605" i="22" s="1"/>
  <c r="AU605" i="22" s="1"/>
  <c r="AZ605" i="22" s="1"/>
  <c r="AD605" i="22"/>
  <c r="AF605" i="22" s="1"/>
  <c r="AI605" i="22" s="1"/>
  <c r="W605" i="22"/>
  <c r="AP604" i="22"/>
  <c r="AR604" i="22" s="1"/>
  <c r="AU604" i="22" s="1"/>
  <c r="AZ604" i="22" s="1"/>
  <c r="AD604" i="22"/>
  <c r="AF604" i="22" s="1"/>
  <c r="AI604" i="22" s="1"/>
  <c r="W604" i="22"/>
  <c r="AP603" i="22"/>
  <c r="AR603" i="22" s="1"/>
  <c r="AU603" i="22" s="1"/>
  <c r="AZ603" i="22" s="1"/>
  <c r="AD603" i="22"/>
  <c r="AF603" i="22" s="1"/>
  <c r="AI603" i="22" s="1"/>
  <c r="W603" i="22"/>
  <c r="AP602" i="22"/>
  <c r="AR602" i="22" s="1"/>
  <c r="AU602" i="22" s="1"/>
  <c r="AZ602" i="22" s="1"/>
  <c r="AD602" i="22"/>
  <c r="AF602" i="22" s="1"/>
  <c r="AI602" i="22" s="1"/>
  <c r="W602" i="22"/>
  <c r="AP601" i="22"/>
  <c r="AR601" i="22" s="1"/>
  <c r="AU601" i="22" s="1"/>
  <c r="AZ601" i="22" s="1"/>
  <c r="AD601" i="22"/>
  <c r="AF601" i="22" s="1"/>
  <c r="AI601" i="22" s="1"/>
  <c r="W601" i="22"/>
  <c r="AP600" i="22"/>
  <c r="AR600" i="22" s="1"/>
  <c r="AU600" i="22" s="1"/>
  <c r="AZ600" i="22" s="1"/>
  <c r="AD600" i="22"/>
  <c r="AF600" i="22" s="1"/>
  <c r="AI600" i="22" s="1"/>
  <c r="W600" i="22"/>
  <c r="AP599" i="22"/>
  <c r="AR599" i="22" s="1"/>
  <c r="AU599" i="22" s="1"/>
  <c r="AZ599" i="22" s="1"/>
  <c r="AD599" i="22"/>
  <c r="AF599" i="22" s="1"/>
  <c r="AI599" i="22" s="1"/>
  <c r="W599" i="22"/>
  <c r="AP598" i="22"/>
  <c r="AR598" i="22" s="1"/>
  <c r="AU598" i="22" s="1"/>
  <c r="AZ598" i="22" s="1"/>
  <c r="AD598" i="22"/>
  <c r="AF598" i="22" s="1"/>
  <c r="AI598" i="22" s="1"/>
  <c r="W598" i="22"/>
  <c r="AP597" i="22"/>
  <c r="AR597" i="22" s="1"/>
  <c r="AU597" i="22" s="1"/>
  <c r="AZ597" i="22" s="1"/>
  <c r="AD597" i="22"/>
  <c r="AF597" i="22" s="1"/>
  <c r="AI597" i="22" s="1"/>
  <c r="W597" i="22"/>
  <c r="AP596" i="22"/>
  <c r="AR596" i="22" s="1"/>
  <c r="AU596" i="22" s="1"/>
  <c r="AZ596" i="22" s="1"/>
  <c r="AD596" i="22"/>
  <c r="AF596" i="22" s="1"/>
  <c r="AI596" i="22" s="1"/>
  <c r="W596" i="22"/>
  <c r="AP595" i="22"/>
  <c r="AR595" i="22" s="1"/>
  <c r="AU595" i="22" s="1"/>
  <c r="AZ595" i="22" s="1"/>
  <c r="AD595" i="22"/>
  <c r="AF595" i="22" s="1"/>
  <c r="AI595" i="22" s="1"/>
  <c r="W595" i="22"/>
  <c r="AP594" i="22"/>
  <c r="AR594" i="22" s="1"/>
  <c r="AU594" i="22" s="1"/>
  <c r="AZ594" i="22" s="1"/>
  <c r="AD594" i="22"/>
  <c r="AF594" i="22" s="1"/>
  <c r="AI594" i="22" s="1"/>
  <c r="W594" i="22"/>
  <c r="AP593" i="22"/>
  <c r="AR593" i="22" s="1"/>
  <c r="AU593" i="22" s="1"/>
  <c r="AZ593" i="22" s="1"/>
  <c r="AD593" i="22"/>
  <c r="AF593" i="22" s="1"/>
  <c r="AI593" i="22" s="1"/>
  <c r="W593" i="22"/>
  <c r="AP592" i="22"/>
  <c r="AR592" i="22" s="1"/>
  <c r="AU592" i="22" s="1"/>
  <c r="AZ592" i="22" s="1"/>
  <c r="AD592" i="22"/>
  <c r="AF592" i="22" s="1"/>
  <c r="AI592" i="22" s="1"/>
  <c r="W592" i="22"/>
  <c r="AP591" i="22"/>
  <c r="AR591" i="22" s="1"/>
  <c r="AU591" i="22" s="1"/>
  <c r="AZ591" i="22" s="1"/>
  <c r="AD591" i="22"/>
  <c r="AF591" i="22" s="1"/>
  <c r="AI591" i="22" s="1"/>
  <c r="W591" i="22"/>
  <c r="AP590" i="22"/>
  <c r="AR590" i="22" s="1"/>
  <c r="AU590" i="22" s="1"/>
  <c r="AZ590" i="22" s="1"/>
  <c r="AD590" i="22"/>
  <c r="AF590" i="22" s="1"/>
  <c r="AI590" i="22" s="1"/>
  <c r="W590" i="22"/>
  <c r="AP589" i="22"/>
  <c r="AR589" i="22" s="1"/>
  <c r="AU589" i="22" s="1"/>
  <c r="AZ589" i="22" s="1"/>
  <c r="AD589" i="22"/>
  <c r="AF589" i="22" s="1"/>
  <c r="AI589" i="22" s="1"/>
  <c r="W589" i="22"/>
  <c r="AP588" i="22"/>
  <c r="AR588" i="22" s="1"/>
  <c r="AU588" i="22" s="1"/>
  <c r="AZ588" i="22" s="1"/>
  <c r="AD588" i="22"/>
  <c r="AF588" i="22" s="1"/>
  <c r="AI588" i="22" s="1"/>
  <c r="W588" i="22"/>
  <c r="AP587" i="22"/>
  <c r="AR587" i="22" s="1"/>
  <c r="AU587" i="22" s="1"/>
  <c r="AZ587" i="22" s="1"/>
  <c r="AD587" i="22"/>
  <c r="AF587" i="22" s="1"/>
  <c r="AI587" i="22" s="1"/>
  <c r="W587" i="22"/>
  <c r="AP586" i="22"/>
  <c r="AR586" i="22" s="1"/>
  <c r="AU586" i="22" s="1"/>
  <c r="AZ586" i="22" s="1"/>
  <c r="AD586" i="22"/>
  <c r="AF586" i="22" s="1"/>
  <c r="AI586" i="22" s="1"/>
  <c r="W586" i="22"/>
  <c r="AP585" i="22"/>
  <c r="AR585" i="22" s="1"/>
  <c r="AU585" i="22" s="1"/>
  <c r="AZ585" i="22" s="1"/>
  <c r="AD585" i="22"/>
  <c r="AF585" i="22" s="1"/>
  <c r="AI585" i="22" s="1"/>
  <c r="W585" i="22"/>
  <c r="AP584" i="22"/>
  <c r="AR584" i="22" s="1"/>
  <c r="AU584" i="22" s="1"/>
  <c r="AZ584" i="22" s="1"/>
  <c r="AD584" i="22"/>
  <c r="AF584" i="22" s="1"/>
  <c r="AI584" i="22" s="1"/>
  <c r="W584" i="22"/>
  <c r="AP583" i="22"/>
  <c r="AR583" i="22" s="1"/>
  <c r="AU583" i="22" s="1"/>
  <c r="AZ583" i="22" s="1"/>
  <c r="AD583" i="22"/>
  <c r="AF583" i="22" s="1"/>
  <c r="AI583" i="22" s="1"/>
  <c r="W583" i="22"/>
  <c r="AP582" i="22"/>
  <c r="AR582" i="22" s="1"/>
  <c r="AU582" i="22" s="1"/>
  <c r="AZ582" i="22" s="1"/>
  <c r="AD582" i="22"/>
  <c r="AF582" i="22" s="1"/>
  <c r="AI582" i="22" s="1"/>
  <c r="W582" i="22"/>
  <c r="AP581" i="22"/>
  <c r="AR581" i="22" s="1"/>
  <c r="AU581" i="22" s="1"/>
  <c r="AZ581" i="22" s="1"/>
  <c r="AD581" i="22"/>
  <c r="AF581" i="22" s="1"/>
  <c r="AI581" i="22" s="1"/>
  <c r="W581" i="22"/>
  <c r="AP580" i="22"/>
  <c r="AR580" i="22" s="1"/>
  <c r="AU580" i="22" s="1"/>
  <c r="AZ580" i="22" s="1"/>
  <c r="AD580" i="22"/>
  <c r="AF580" i="22" s="1"/>
  <c r="AI580" i="22" s="1"/>
  <c r="W580" i="22"/>
  <c r="AP579" i="22"/>
  <c r="AR579" i="22" s="1"/>
  <c r="AU579" i="22" s="1"/>
  <c r="AZ579" i="22" s="1"/>
  <c r="AD579" i="22"/>
  <c r="AF579" i="22" s="1"/>
  <c r="AI579" i="22" s="1"/>
  <c r="W579" i="22"/>
  <c r="AP578" i="22"/>
  <c r="AR578" i="22" s="1"/>
  <c r="AU578" i="22" s="1"/>
  <c r="AZ578" i="22" s="1"/>
  <c r="AD578" i="22"/>
  <c r="AF578" i="22" s="1"/>
  <c r="AI578" i="22" s="1"/>
  <c r="W578" i="22"/>
  <c r="AP577" i="22"/>
  <c r="AR577" i="22" s="1"/>
  <c r="AU577" i="22" s="1"/>
  <c r="AZ577" i="22" s="1"/>
  <c r="AD577" i="22"/>
  <c r="AF577" i="22" s="1"/>
  <c r="AI577" i="22" s="1"/>
  <c r="W577" i="22"/>
  <c r="AP576" i="22"/>
  <c r="AR576" i="22" s="1"/>
  <c r="AU576" i="22" s="1"/>
  <c r="AZ576" i="22" s="1"/>
  <c r="AD576" i="22"/>
  <c r="AF576" i="22" s="1"/>
  <c r="AI576" i="22" s="1"/>
  <c r="W576" i="22"/>
  <c r="AP575" i="22"/>
  <c r="AR575" i="22" s="1"/>
  <c r="AU575" i="22" s="1"/>
  <c r="AZ575" i="22" s="1"/>
  <c r="AD575" i="22"/>
  <c r="AF575" i="22" s="1"/>
  <c r="AI575" i="22" s="1"/>
  <c r="W575" i="22"/>
  <c r="AP574" i="22"/>
  <c r="AR574" i="22" s="1"/>
  <c r="AU574" i="22" s="1"/>
  <c r="AZ574" i="22" s="1"/>
  <c r="AD574" i="22"/>
  <c r="AF574" i="22" s="1"/>
  <c r="AI574" i="22" s="1"/>
  <c r="W574" i="22"/>
  <c r="AP573" i="22"/>
  <c r="AR573" i="22" s="1"/>
  <c r="AU573" i="22" s="1"/>
  <c r="AZ573" i="22" s="1"/>
  <c r="AD573" i="22"/>
  <c r="AF573" i="22" s="1"/>
  <c r="AI573" i="22" s="1"/>
  <c r="W573" i="22"/>
  <c r="AP572" i="22"/>
  <c r="AR572" i="22" s="1"/>
  <c r="AU572" i="22" s="1"/>
  <c r="AZ572" i="22" s="1"/>
  <c r="AD572" i="22"/>
  <c r="AF572" i="22" s="1"/>
  <c r="AI572" i="22" s="1"/>
  <c r="W572" i="22"/>
  <c r="AP571" i="22"/>
  <c r="AR571" i="22" s="1"/>
  <c r="AU571" i="22" s="1"/>
  <c r="AZ571" i="22" s="1"/>
  <c r="AD571" i="22"/>
  <c r="AF571" i="22" s="1"/>
  <c r="AI571" i="22" s="1"/>
  <c r="W571" i="22"/>
  <c r="AP570" i="22"/>
  <c r="AR570" i="22" s="1"/>
  <c r="AU570" i="22" s="1"/>
  <c r="AZ570" i="22" s="1"/>
  <c r="AD570" i="22"/>
  <c r="AF570" i="22" s="1"/>
  <c r="AI570" i="22" s="1"/>
  <c r="W570" i="22"/>
  <c r="AP569" i="22"/>
  <c r="AR569" i="22" s="1"/>
  <c r="AU569" i="22" s="1"/>
  <c r="AZ569" i="22" s="1"/>
  <c r="AD569" i="22"/>
  <c r="AF569" i="22" s="1"/>
  <c r="AI569" i="22" s="1"/>
  <c r="W569" i="22"/>
  <c r="AP568" i="22"/>
  <c r="AR568" i="22" s="1"/>
  <c r="AU568" i="22" s="1"/>
  <c r="AZ568" i="22" s="1"/>
  <c r="AD568" i="22"/>
  <c r="AF568" i="22" s="1"/>
  <c r="AI568" i="22" s="1"/>
  <c r="W568" i="22"/>
  <c r="AP567" i="22"/>
  <c r="AR567" i="22" s="1"/>
  <c r="AU567" i="22" s="1"/>
  <c r="AZ567" i="22" s="1"/>
  <c r="AD567" i="22"/>
  <c r="AF567" i="22" s="1"/>
  <c r="AI567" i="22" s="1"/>
  <c r="W567" i="22"/>
  <c r="AP566" i="22"/>
  <c r="AR566" i="22" s="1"/>
  <c r="AU566" i="22" s="1"/>
  <c r="AZ566" i="22" s="1"/>
  <c r="AD566" i="22"/>
  <c r="AF566" i="22" s="1"/>
  <c r="AI566" i="22" s="1"/>
  <c r="W566" i="22"/>
  <c r="AP565" i="22"/>
  <c r="AR565" i="22" s="1"/>
  <c r="AU565" i="22" s="1"/>
  <c r="AZ565" i="22" s="1"/>
  <c r="AD565" i="22"/>
  <c r="AF565" i="22" s="1"/>
  <c r="AI565" i="22" s="1"/>
  <c r="W565" i="22"/>
  <c r="AP564" i="22"/>
  <c r="AR564" i="22" s="1"/>
  <c r="AU564" i="22" s="1"/>
  <c r="AZ564" i="22" s="1"/>
  <c r="AD564" i="22"/>
  <c r="AF564" i="22" s="1"/>
  <c r="AI564" i="22" s="1"/>
  <c r="W564" i="22"/>
  <c r="AP563" i="22"/>
  <c r="AR563" i="22" s="1"/>
  <c r="AU563" i="22" s="1"/>
  <c r="AZ563" i="22" s="1"/>
  <c r="AD563" i="22"/>
  <c r="AF563" i="22" s="1"/>
  <c r="AI563" i="22" s="1"/>
  <c r="W563" i="22"/>
  <c r="AP562" i="22"/>
  <c r="AR562" i="22" s="1"/>
  <c r="AU562" i="22" s="1"/>
  <c r="AZ562" i="22" s="1"/>
  <c r="AD562" i="22"/>
  <c r="AF562" i="22" s="1"/>
  <c r="AI562" i="22" s="1"/>
  <c r="W562" i="22"/>
  <c r="AP561" i="22"/>
  <c r="AR561" i="22" s="1"/>
  <c r="AU561" i="22" s="1"/>
  <c r="AZ561" i="22" s="1"/>
  <c r="AD561" i="22"/>
  <c r="AF561" i="22" s="1"/>
  <c r="AI561" i="22" s="1"/>
  <c r="W561" i="22"/>
  <c r="AP560" i="22"/>
  <c r="AR560" i="22" s="1"/>
  <c r="AU560" i="22" s="1"/>
  <c r="AZ560" i="22" s="1"/>
  <c r="AD560" i="22"/>
  <c r="AF560" i="22" s="1"/>
  <c r="AI560" i="22" s="1"/>
  <c r="W560" i="22"/>
  <c r="AP559" i="22"/>
  <c r="AR559" i="22" s="1"/>
  <c r="AU559" i="22" s="1"/>
  <c r="AZ559" i="22" s="1"/>
  <c r="AD559" i="22"/>
  <c r="AF559" i="22" s="1"/>
  <c r="AI559" i="22" s="1"/>
  <c r="W559" i="22"/>
  <c r="AP558" i="22"/>
  <c r="AR558" i="22" s="1"/>
  <c r="AU558" i="22" s="1"/>
  <c r="AZ558" i="22" s="1"/>
  <c r="AD558" i="22"/>
  <c r="AF558" i="22" s="1"/>
  <c r="AI558" i="22" s="1"/>
  <c r="W558" i="22"/>
  <c r="AP557" i="22"/>
  <c r="AR557" i="22" s="1"/>
  <c r="AU557" i="22" s="1"/>
  <c r="AZ557" i="22" s="1"/>
  <c r="AD557" i="22"/>
  <c r="AF557" i="22" s="1"/>
  <c r="AI557" i="22" s="1"/>
  <c r="W557" i="22"/>
  <c r="AP556" i="22"/>
  <c r="AR556" i="22" s="1"/>
  <c r="AU556" i="22" s="1"/>
  <c r="AZ556" i="22" s="1"/>
  <c r="AD556" i="22"/>
  <c r="AF556" i="22" s="1"/>
  <c r="AI556" i="22" s="1"/>
  <c r="W556" i="22"/>
  <c r="AP555" i="22"/>
  <c r="AR555" i="22" s="1"/>
  <c r="AU555" i="22" s="1"/>
  <c r="AZ555" i="22" s="1"/>
  <c r="AD555" i="22"/>
  <c r="AF555" i="22" s="1"/>
  <c r="AI555" i="22" s="1"/>
  <c r="W555" i="22"/>
  <c r="AP554" i="22"/>
  <c r="AR554" i="22" s="1"/>
  <c r="AU554" i="22" s="1"/>
  <c r="AZ554" i="22" s="1"/>
  <c r="AD554" i="22"/>
  <c r="AF554" i="22" s="1"/>
  <c r="AI554" i="22" s="1"/>
  <c r="W554" i="22"/>
  <c r="AP553" i="22"/>
  <c r="AR553" i="22" s="1"/>
  <c r="AU553" i="22" s="1"/>
  <c r="AZ553" i="22" s="1"/>
  <c r="AD553" i="22"/>
  <c r="AF553" i="22" s="1"/>
  <c r="AI553" i="22" s="1"/>
  <c r="W553" i="22"/>
  <c r="AP552" i="22"/>
  <c r="AR552" i="22" s="1"/>
  <c r="AU552" i="22" s="1"/>
  <c r="AZ552" i="22" s="1"/>
  <c r="AD552" i="22"/>
  <c r="AF552" i="22" s="1"/>
  <c r="AI552" i="22" s="1"/>
  <c r="W552" i="22"/>
  <c r="AP551" i="22"/>
  <c r="AR551" i="22" s="1"/>
  <c r="AU551" i="22" s="1"/>
  <c r="AZ551" i="22" s="1"/>
  <c r="AD551" i="22"/>
  <c r="AF551" i="22" s="1"/>
  <c r="AI551" i="22" s="1"/>
  <c r="W551" i="22"/>
  <c r="AP550" i="22"/>
  <c r="AR550" i="22" s="1"/>
  <c r="AU550" i="22" s="1"/>
  <c r="AZ550" i="22" s="1"/>
  <c r="AD550" i="22"/>
  <c r="AF550" i="22" s="1"/>
  <c r="AI550" i="22" s="1"/>
  <c r="W550" i="22"/>
  <c r="AP549" i="22"/>
  <c r="AR549" i="22" s="1"/>
  <c r="AU549" i="22" s="1"/>
  <c r="AZ549" i="22" s="1"/>
  <c r="AD549" i="22"/>
  <c r="AF549" i="22" s="1"/>
  <c r="AI549" i="22" s="1"/>
  <c r="W549" i="22"/>
  <c r="AP548" i="22"/>
  <c r="AR548" i="22" s="1"/>
  <c r="AU548" i="22" s="1"/>
  <c r="AZ548" i="22" s="1"/>
  <c r="AD548" i="22"/>
  <c r="AF548" i="22" s="1"/>
  <c r="AI548" i="22" s="1"/>
  <c r="W548" i="22"/>
  <c r="AP547" i="22"/>
  <c r="AR547" i="22" s="1"/>
  <c r="AU547" i="22" s="1"/>
  <c r="AZ547" i="22" s="1"/>
  <c r="AD547" i="22"/>
  <c r="AF547" i="22" s="1"/>
  <c r="AI547" i="22" s="1"/>
  <c r="W547" i="22"/>
  <c r="AP546" i="22"/>
  <c r="AR546" i="22" s="1"/>
  <c r="AU546" i="22" s="1"/>
  <c r="AZ546" i="22" s="1"/>
  <c r="AD546" i="22"/>
  <c r="AF546" i="22" s="1"/>
  <c r="AI546" i="22" s="1"/>
  <c r="W546" i="22"/>
  <c r="AP545" i="22"/>
  <c r="AR545" i="22" s="1"/>
  <c r="AU545" i="22" s="1"/>
  <c r="AZ545" i="22" s="1"/>
  <c r="AD545" i="22"/>
  <c r="AF545" i="22" s="1"/>
  <c r="AI545" i="22" s="1"/>
  <c r="W545" i="22"/>
  <c r="AP544" i="22"/>
  <c r="AR544" i="22" s="1"/>
  <c r="AU544" i="22" s="1"/>
  <c r="AZ544" i="22" s="1"/>
  <c r="AD544" i="22"/>
  <c r="AF544" i="22" s="1"/>
  <c r="AI544" i="22" s="1"/>
  <c r="W544" i="22"/>
  <c r="AP543" i="22"/>
  <c r="AR543" i="22" s="1"/>
  <c r="AU543" i="22" s="1"/>
  <c r="AZ543" i="22" s="1"/>
  <c r="AD543" i="22"/>
  <c r="AF543" i="22" s="1"/>
  <c r="AI543" i="22" s="1"/>
  <c r="W543" i="22"/>
  <c r="AP542" i="22"/>
  <c r="AR542" i="22" s="1"/>
  <c r="AU542" i="22" s="1"/>
  <c r="AZ542" i="22" s="1"/>
  <c r="AD542" i="22"/>
  <c r="AF542" i="22" s="1"/>
  <c r="AI542" i="22" s="1"/>
  <c r="W542" i="22"/>
  <c r="AP541" i="22"/>
  <c r="AR541" i="22" s="1"/>
  <c r="AU541" i="22" s="1"/>
  <c r="AZ541" i="22" s="1"/>
  <c r="AD541" i="22"/>
  <c r="AF541" i="22" s="1"/>
  <c r="AI541" i="22" s="1"/>
  <c r="W541" i="22"/>
  <c r="AP540" i="22"/>
  <c r="AR540" i="22" s="1"/>
  <c r="AU540" i="22" s="1"/>
  <c r="AZ540" i="22" s="1"/>
  <c r="AD540" i="22"/>
  <c r="AF540" i="22" s="1"/>
  <c r="AI540" i="22" s="1"/>
  <c r="W540" i="22"/>
  <c r="AP539" i="22"/>
  <c r="AR539" i="22" s="1"/>
  <c r="AU539" i="22" s="1"/>
  <c r="AZ539" i="22" s="1"/>
  <c r="AD539" i="22"/>
  <c r="AF539" i="22" s="1"/>
  <c r="W539" i="22"/>
  <c r="AP538" i="22"/>
  <c r="AR538" i="22" s="1"/>
  <c r="AU538" i="22" s="1"/>
  <c r="AZ538" i="22" s="1"/>
  <c r="AD538" i="22"/>
  <c r="AF538" i="22" s="1"/>
  <c r="AI538" i="22" s="1"/>
  <c r="W538" i="22"/>
  <c r="AP537" i="22"/>
  <c r="AR537" i="22" s="1"/>
  <c r="AU537" i="22" s="1"/>
  <c r="AZ537" i="22" s="1"/>
  <c r="AD537" i="22"/>
  <c r="AF537" i="22" s="1"/>
  <c r="AI537" i="22" s="1"/>
  <c r="W537" i="22"/>
  <c r="AP536" i="22"/>
  <c r="AR536" i="22" s="1"/>
  <c r="AU536" i="22" s="1"/>
  <c r="AZ536" i="22" s="1"/>
  <c r="AD536" i="22"/>
  <c r="AF536" i="22" s="1"/>
  <c r="AI536" i="22" s="1"/>
  <c r="W536" i="22"/>
  <c r="AP535" i="22"/>
  <c r="AR535" i="22" s="1"/>
  <c r="AU535" i="22" s="1"/>
  <c r="AZ535" i="22" s="1"/>
  <c r="AD535" i="22"/>
  <c r="AF535" i="22" s="1"/>
  <c r="AI535" i="22" s="1"/>
  <c r="W535" i="22"/>
  <c r="AR534" i="22"/>
  <c r="AU534" i="22" s="1"/>
  <c r="AZ534" i="22" s="1"/>
  <c r="AD534" i="22"/>
  <c r="AF534" i="22" s="1"/>
  <c r="AI534" i="22" s="1"/>
  <c r="W534" i="22"/>
  <c r="S534" i="22"/>
  <c r="AR533" i="22"/>
  <c r="AU533" i="22" s="1"/>
  <c r="AZ533" i="22" s="1"/>
  <c r="AD533" i="22"/>
  <c r="AF533" i="22" s="1"/>
  <c r="AI533" i="22" s="1"/>
  <c r="W533" i="22"/>
  <c r="S533" i="22"/>
  <c r="AR532" i="22"/>
  <c r="AU532" i="22" s="1"/>
  <c r="AZ532" i="22" s="1"/>
  <c r="AD532" i="22"/>
  <c r="AF532" i="22" s="1"/>
  <c r="AI532" i="22" s="1"/>
  <c r="W532" i="22"/>
  <c r="S532" i="22"/>
  <c r="AR531" i="22"/>
  <c r="AU531" i="22" s="1"/>
  <c r="AZ531" i="22" s="1"/>
  <c r="AD531" i="22"/>
  <c r="AF531" i="22" s="1"/>
  <c r="AI531" i="22" s="1"/>
  <c r="W531" i="22"/>
  <c r="S531" i="22"/>
  <c r="AR530" i="22"/>
  <c r="AU530" i="22" s="1"/>
  <c r="AZ530" i="22" s="1"/>
  <c r="AD530" i="22"/>
  <c r="AF530" i="22" s="1"/>
  <c r="AI530" i="22" s="1"/>
  <c r="W530" i="22"/>
  <c r="S530" i="22"/>
  <c r="AR529" i="22"/>
  <c r="AU529" i="22" s="1"/>
  <c r="AZ529" i="22" s="1"/>
  <c r="AD529" i="22"/>
  <c r="AF529" i="22" s="1"/>
  <c r="AI529" i="22" s="1"/>
  <c r="W529" i="22"/>
  <c r="S529" i="22"/>
  <c r="AR528" i="22"/>
  <c r="AU528" i="22" s="1"/>
  <c r="AZ528" i="22" s="1"/>
  <c r="AD528" i="22"/>
  <c r="AF528" i="22" s="1"/>
  <c r="AI528" i="22" s="1"/>
  <c r="W528" i="22"/>
  <c r="S528" i="22"/>
  <c r="AR527" i="22"/>
  <c r="AU527" i="22" s="1"/>
  <c r="AZ527" i="22" s="1"/>
  <c r="AD527" i="22"/>
  <c r="AF527" i="22" s="1"/>
  <c r="W527" i="22"/>
  <c r="S527" i="22"/>
  <c r="AR526" i="22"/>
  <c r="AU526" i="22" s="1"/>
  <c r="AZ526" i="22" s="1"/>
  <c r="AD526" i="22"/>
  <c r="AF526" i="22" s="1"/>
  <c r="AI526" i="22" s="1"/>
  <c r="W526" i="22"/>
  <c r="S526" i="22"/>
  <c r="AR525" i="22"/>
  <c r="AU525" i="22" s="1"/>
  <c r="AZ525" i="22" s="1"/>
  <c r="AD525" i="22"/>
  <c r="AF525" i="22" s="1"/>
  <c r="AI525" i="22" s="1"/>
  <c r="W525" i="22"/>
  <c r="S525" i="22"/>
  <c r="AR524" i="22"/>
  <c r="AU524" i="22" s="1"/>
  <c r="AZ524" i="22" s="1"/>
  <c r="AD524" i="22"/>
  <c r="AF524" i="22" s="1"/>
  <c r="AI524" i="22" s="1"/>
  <c r="W524" i="22"/>
  <c r="S524" i="22"/>
  <c r="AR523" i="22"/>
  <c r="AU523" i="22" s="1"/>
  <c r="AZ523" i="22" s="1"/>
  <c r="AD523" i="22"/>
  <c r="AF523" i="22" s="1"/>
  <c r="W523" i="22"/>
  <c r="S523" i="22"/>
  <c r="AR522" i="22"/>
  <c r="AU522" i="22" s="1"/>
  <c r="AZ522" i="22" s="1"/>
  <c r="AD522" i="22"/>
  <c r="AF522" i="22" s="1"/>
  <c r="AI522" i="22" s="1"/>
  <c r="W522" i="22"/>
  <c r="S522" i="22"/>
  <c r="AR521" i="22"/>
  <c r="AU521" i="22" s="1"/>
  <c r="AZ521" i="22" s="1"/>
  <c r="AD521" i="22"/>
  <c r="AF521" i="22" s="1"/>
  <c r="AI521" i="22" s="1"/>
  <c r="W521" i="22"/>
  <c r="S521" i="22"/>
  <c r="AR520" i="22"/>
  <c r="AU520" i="22" s="1"/>
  <c r="AZ520" i="22" s="1"/>
  <c r="AD520" i="22"/>
  <c r="AF520" i="22" s="1"/>
  <c r="AI520" i="22" s="1"/>
  <c r="W520" i="22"/>
  <c r="S520" i="22"/>
  <c r="AR519" i="22"/>
  <c r="AU519" i="22" s="1"/>
  <c r="AZ519" i="22" s="1"/>
  <c r="AD519" i="22"/>
  <c r="AF519" i="22" s="1"/>
  <c r="W519" i="22"/>
  <c r="S519" i="22"/>
  <c r="AR518" i="22"/>
  <c r="AU518" i="22" s="1"/>
  <c r="AZ518" i="22" s="1"/>
  <c r="AD518" i="22"/>
  <c r="AF518" i="22" s="1"/>
  <c r="AI518" i="22" s="1"/>
  <c r="W518" i="22"/>
  <c r="S518" i="22"/>
  <c r="AR517" i="22"/>
  <c r="AU517" i="22" s="1"/>
  <c r="AZ517" i="22" s="1"/>
  <c r="AD517" i="22"/>
  <c r="AF517" i="22" s="1"/>
  <c r="AI517" i="22" s="1"/>
  <c r="W517" i="22"/>
  <c r="S517" i="22"/>
  <c r="AR516" i="22"/>
  <c r="AU516" i="22" s="1"/>
  <c r="AZ516" i="22" s="1"/>
  <c r="AD516" i="22"/>
  <c r="AF516" i="22" s="1"/>
  <c r="AI516" i="22" s="1"/>
  <c r="W516" i="22"/>
  <c r="S516" i="22"/>
  <c r="AR515" i="22"/>
  <c r="AU515" i="22" s="1"/>
  <c r="AZ515" i="22" s="1"/>
  <c r="AD515" i="22"/>
  <c r="AF515" i="22" s="1"/>
  <c r="W515" i="22"/>
  <c r="S515" i="22"/>
  <c r="AR514" i="22"/>
  <c r="AU514" i="22" s="1"/>
  <c r="AZ514" i="22" s="1"/>
  <c r="AD514" i="22"/>
  <c r="AF514" i="22" s="1"/>
  <c r="AI514" i="22" s="1"/>
  <c r="W514" i="22"/>
  <c r="S514" i="22"/>
  <c r="AR513" i="22"/>
  <c r="AU513" i="22" s="1"/>
  <c r="AZ513" i="22" s="1"/>
  <c r="AD513" i="22"/>
  <c r="AF513" i="22" s="1"/>
  <c r="AI513" i="22" s="1"/>
  <c r="W513" i="22"/>
  <c r="S513" i="22"/>
  <c r="AR512" i="22"/>
  <c r="AU512" i="22" s="1"/>
  <c r="AZ512" i="22" s="1"/>
  <c r="AD512" i="22"/>
  <c r="AF512" i="22" s="1"/>
  <c r="AI512" i="22" s="1"/>
  <c r="W512" i="22"/>
  <c r="S512" i="22"/>
  <c r="AR511" i="22"/>
  <c r="AU511" i="22" s="1"/>
  <c r="AZ511" i="22" s="1"/>
  <c r="AD511" i="22"/>
  <c r="AF511" i="22" s="1"/>
  <c r="W511" i="22"/>
  <c r="S511" i="22"/>
  <c r="AR510" i="22"/>
  <c r="AU510" i="22" s="1"/>
  <c r="AZ510" i="22" s="1"/>
  <c r="AD510" i="22"/>
  <c r="AF510" i="22" s="1"/>
  <c r="AI510" i="22" s="1"/>
  <c r="W510" i="22"/>
  <c r="S510" i="22"/>
  <c r="AR509" i="22"/>
  <c r="AU509" i="22" s="1"/>
  <c r="AZ509" i="22" s="1"/>
  <c r="AD509" i="22"/>
  <c r="AF509" i="22" s="1"/>
  <c r="AI509" i="22" s="1"/>
  <c r="W509" i="22"/>
  <c r="S509" i="22"/>
  <c r="AR508" i="22"/>
  <c r="AU508" i="22" s="1"/>
  <c r="AZ508" i="22" s="1"/>
  <c r="AD508" i="22"/>
  <c r="AF508" i="22" s="1"/>
  <c r="AI508" i="22" s="1"/>
  <c r="W508" i="22"/>
  <c r="S508" i="22"/>
  <c r="AR507" i="22"/>
  <c r="AU507" i="22" s="1"/>
  <c r="AZ507" i="22" s="1"/>
  <c r="AD507" i="22"/>
  <c r="AF507" i="22" s="1"/>
  <c r="W507" i="22"/>
  <c r="S507" i="22"/>
  <c r="AR506" i="22"/>
  <c r="AU506" i="22" s="1"/>
  <c r="AZ506" i="22" s="1"/>
  <c r="AD506" i="22"/>
  <c r="AF506" i="22" s="1"/>
  <c r="AI506" i="22" s="1"/>
  <c r="W506" i="22"/>
  <c r="S506" i="22"/>
  <c r="AR505" i="22"/>
  <c r="AU505" i="22" s="1"/>
  <c r="AZ505" i="22" s="1"/>
  <c r="AD505" i="22"/>
  <c r="AF505" i="22" s="1"/>
  <c r="AI505" i="22" s="1"/>
  <c r="W505" i="22"/>
  <c r="S505" i="22"/>
  <c r="AR504" i="22"/>
  <c r="AU504" i="22" s="1"/>
  <c r="AZ504" i="22" s="1"/>
  <c r="AD504" i="22"/>
  <c r="AF504" i="22" s="1"/>
  <c r="AI504" i="22" s="1"/>
  <c r="W504" i="22"/>
  <c r="S504" i="22"/>
  <c r="AR503" i="22"/>
  <c r="AU503" i="22" s="1"/>
  <c r="AZ503" i="22" s="1"/>
  <c r="AD503" i="22"/>
  <c r="AF503" i="22" s="1"/>
  <c r="W503" i="22"/>
  <c r="S503" i="22"/>
  <c r="AR502" i="22"/>
  <c r="AU502" i="22" s="1"/>
  <c r="AZ502" i="22" s="1"/>
  <c r="AD502" i="22"/>
  <c r="AF502" i="22" s="1"/>
  <c r="AI502" i="22" s="1"/>
  <c r="W502" i="22"/>
  <c r="S502" i="22"/>
  <c r="AR501" i="22"/>
  <c r="AU501" i="22" s="1"/>
  <c r="AZ501" i="22" s="1"/>
  <c r="AD501" i="22"/>
  <c r="AF501" i="22" s="1"/>
  <c r="AI501" i="22" s="1"/>
  <c r="W501" i="22"/>
  <c r="S501" i="22"/>
  <c r="AR500" i="22"/>
  <c r="AU500" i="22" s="1"/>
  <c r="AZ500" i="22" s="1"/>
  <c r="AD500" i="22"/>
  <c r="AF500" i="22" s="1"/>
  <c r="AI500" i="22" s="1"/>
  <c r="W500" i="22"/>
  <c r="S500" i="22"/>
  <c r="AR499" i="22"/>
  <c r="AU499" i="22" s="1"/>
  <c r="AZ499" i="22" s="1"/>
  <c r="AD499" i="22"/>
  <c r="AF499" i="22" s="1"/>
  <c r="W499" i="22"/>
  <c r="S499" i="22"/>
  <c r="AR498" i="22"/>
  <c r="AU498" i="22" s="1"/>
  <c r="AZ498" i="22" s="1"/>
  <c r="AD498" i="22"/>
  <c r="AF498" i="22" s="1"/>
  <c r="AI498" i="22" s="1"/>
  <c r="W498" i="22"/>
  <c r="S498" i="22"/>
  <c r="AR497" i="22"/>
  <c r="AU497" i="22" s="1"/>
  <c r="AZ497" i="22" s="1"/>
  <c r="AD497" i="22"/>
  <c r="AF497" i="22" s="1"/>
  <c r="AI497" i="22" s="1"/>
  <c r="W497" i="22"/>
  <c r="S497" i="22"/>
  <c r="AR496" i="22"/>
  <c r="AU496" i="22" s="1"/>
  <c r="AZ496" i="22" s="1"/>
  <c r="AD496" i="22"/>
  <c r="AF496" i="22" s="1"/>
  <c r="AI496" i="22" s="1"/>
  <c r="W496" i="22"/>
  <c r="S496" i="22"/>
  <c r="AR495" i="22"/>
  <c r="AU495" i="22" s="1"/>
  <c r="AZ495" i="22" s="1"/>
  <c r="AD495" i="22"/>
  <c r="AF495" i="22" s="1"/>
  <c r="W495" i="22"/>
  <c r="S495" i="22"/>
  <c r="AR494" i="22"/>
  <c r="AU494" i="22" s="1"/>
  <c r="AZ494" i="22" s="1"/>
  <c r="AD494" i="22"/>
  <c r="AF494" i="22" s="1"/>
  <c r="AI494" i="22" s="1"/>
  <c r="W494" i="22"/>
  <c r="S494" i="22"/>
  <c r="AR493" i="22"/>
  <c r="AU493" i="22" s="1"/>
  <c r="AZ493" i="22" s="1"/>
  <c r="AD493" i="22"/>
  <c r="AF493" i="22" s="1"/>
  <c r="AI493" i="22" s="1"/>
  <c r="W493" i="22"/>
  <c r="S493" i="22"/>
  <c r="AR492" i="22"/>
  <c r="AU492" i="22" s="1"/>
  <c r="AZ492" i="22" s="1"/>
  <c r="AD492" i="22"/>
  <c r="AF492" i="22" s="1"/>
  <c r="AI492" i="22" s="1"/>
  <c r="W492" i="22"/>
  <c r="S492" i="22"/>
  <c r="AR491" i="22"/>
  <c r="AU491" i="22" s="1"/>
  <c r="AZ491" i="22" s="1"/>
  <c r="AD491" i="22"/>
  <c r="AF491" i="22" s="1"/>
  <c r="W491" i="22"/>
  <c r="S491" i="22"/>
  <c r="AR490" i="22"/>
  <c r="AU490" i="22" s="1"/>
  <c r="AZ490" i="22" s="1"/>
  <c r="AD490" i="22"/>
  <c r="AF490" i="22" s="1"/>
  <c r="AI490" i="22" s="1"/>
  <c r="W490" i="22"/>
  <c r="S490" i="22"/>
  <c r="AR489" i="22"/>
  <c r="AU489" i="22" s="1"/>
  <c r="AZ489" i="22" s="1"/>
  <c r="AD489" i="22"/>
  <c r="AF489" i="22" s="1"/>
  <c r="AI489" i="22" s="1"/>
  <c r="W489" i="22"/>
  <c r="S489" i="22"/>
  <c r="AR488" i="22"/>
  <c r="AU488" i="22" s="1"/>
  <c r="AZ488" i="22" s="1"/>
  <c r="AD488" i="22"/>
  <c r="AF488" i="22" s="1"/>
  <c r="AI488" i="22" s="1"/>
  <c r="W488" i="22"/>
  <c r="S488" i="22"/>
  <c r="AR487" i="22"/>
  <c r="AU487" i="22" s="1"/>
  <c r="AZ487" i="22" s="1"/>
  <c r="AD487" i="22"/>
  <c r="AF487" i="22" s="1"/>
  <c r="W487" i="22"/>
  <c r="S487" i="22"/>
  <c r="AR486" i="22"/>
  <c r="AU486" i="22" s="1"/>
  <c r="AZ486" i="22" s="1"/>
  <c r="AD486" i="22"/>
  <c r="AF486" i="22" s="1"/>
  <c r="AI486" i="22" s="1"/>
  <c r="W486" i="22"/>
  <c r="S486" i="22"/>
  <c r="AR485" i="22"/>
  <c r="AU485" i="22" s="1"/>
  <c r="AZ485" i="22" s="1"/>
  <c r="AD485" i="22"/>
  <c r="AF485" i="22" s="1"/>
  <c r="AI485" i="22" s="1"/>
  <c r="W485" i="22"/>
  <c r="S485" i="22"/>
  <c r="AR484" i="22"/>
  <c r="AU484" i="22" s="1"/>
  <c r="AZ484" i="22" s="1"/>
  <c r="AD484" i="22"/>
  <c r="AF484" i="22" s="1"/>
  <c r="AI484" i="22" s="1"/>
  <c r="W484" i="22"/>
  <c r="S484" i="22"/>
  <c r="AR483" i="22"/>
  <c r="AU483" i="22" s="1"/>
  <c r="AZ483" i="22" s="1"/>
  <c r="AD483" i="22"/>
  <c r="AF483" i="22" s="1"/>
  <c r="W483" i="22"/>
  <c r="S483" i="22"/>
  <c r="AR482" i="22"/>
  <c r="AU482" i="22" s="1"/>
  <c r="AZ482" i="22" s="1"/>
  <c r="AD482" i="22"/>
  <c r="AF482" i="22" s="1"/>
  <c r="AI482" i="22" s="1"/>
  <c r="W482" i="22"/>
  <c r="S482" i="22"/>
  <c r="AR481" i="22"/>
  <c r="AU481" i="22" s="1"/>
  <c r="AZ481" i="22" s="1"/>
  <c r="AD481" i="22"/>
  <c r="AF481" i="22" s="1"/>
  <c r="AI481" i="22" s="1"/>
  <c r="W481" i="22"/>
  <c r="S481" i="22"/>
  <c r="AR480" i="22"/>
  <c r="AU480" i="22" s="1"/>
  <c r="AZ480" i="22" s="1"/>
  <c r="AD480" i="22"/>
  <c r="AF480" i="22" s="1"/>
  <c r="AI480" i="22" s="1"/>
  <c r="W480" i="22"/>
  <c r="S480" i="22"/>
  <c r="AR479" i="22"/>
  <c r="AU479" i="22" s="1"/>
  <c r="AZ479" i="22" s="1"/>
  <c r="AD479" i="22"/>
  <c r="AF479" i="22" s="1"/>
  <c r="W479" i="22"/>
  <c r="S479" i="22"/>
  <c r="AR478" i="22"/>
  <c r="AU478" i="22" s="1"/>
  <c r="AZ478" i="22" s="1"/>
  <c r="AD478" i="22"/>
  <c r="AF478" i="22" s="1"/>
  <c r="AI478" i="22" s="1"/>
  <c r="W478" i="22"/>
  <c r="S478" i="22"/>
  <c r="AR477" i="22"/>
  <c r="AU477" i="22" s="1"/>
  <c r="AZ477" i="22" s="1"/>
  <c r="AD477" i="22"/>
  <c r="AF477" i="22" s="1"/>
  <c r="AI477" i="22" s="1"/>
  <c r="W477" i="22"/>
  <c r="S477" i="22"/>
  <c r="AR476" i="22"/>
  <c r="AU476" i="22" s="1"/>
  <c r="AZ476" i="22" s="1"/>
  <c r="AD476" i="22"/>
  <c r="AF476" i="22" s="1"/>
  <c r="AI476" i="22" s="1"/>
  <c r="W476" i="22"/>
  <c r="S476" i="22"/>
  <c r="AR475" i="22"/>
  <c r="AU475" i="22" s="1"/>
  <c r="AZ475" i="22" s="1"/>
  <c r="AD475" i="22"/>
  <c r="AF475" i="22" s="1"/>
  <c r="W475" i="22"/>
  <c r="S475" i="22"/>
  <c r="AR474" i="22"/>
  <c r="AU474" i="22" s="1"/>
  <c r="AZ474" i="22" s="1"/>
  <c r="AD474" i="22"/>
  <c r="AF474" i="22" s="1"/>
  <c r="AI474" i="22" s="1"/>
  <c r="W474" i="22"/>
  <c r="S474" i="22"/>
  <c r="AR473" i="22"/>
  <c r="AU473" i="22" s="1"/>
  <c r="AZ473" i="22" s="1"/>
  <c r="AD473" i="22"/>
  <c r="AF473" i="22" s="1"/>
  <c r="AI473" i="22" s="1"/>
  <c r="W473" i="22"/>
  <c r="S473" i="22"/>
  <c r="AR472" i="22"/>
  <c r="AU472" i="22" s="1"/>
  <c r="AZ472" i="22" s="1"/>
  <c r="AD472" i="22"/>
  <c r="AF472" i="22" s="1"/>
  <c r="AI472" i="22" s="1"/>
  <c r="W472" i="22"/>
  <c r="S472" i="22"/>
  <c r="AR471" i="22"/>
  <c r="AU471" i="22" s="1"/>
  <c r="AZ471" i="22" s="1"/>
  <c r="AD471" i="22"/>
  <c r="AF471" i="22" s="1"/>
  <c r="W471" i="22"/>
  <c r="S471" i="22"/>
  <c r="AR470" i="22"/>
  <c r="AU470" i="22" s="1"/>
  <c r="AZ470" i="22" s="1"/>
  <c r="AD470" i="22"/>
  <c r="AF470" i="22" s="1"/>
  <c r="AI470" i="22" s="1"/>
  <c r="W470" i="22"/>
  <c r="S470" i="22"/>
  <c r="AR469" i="22"/>
  <c r="AU469" i="22" s="1"/>
  <c r="AZ469" i="22" s="1"/>
  <c r="AD469" i="22"/>
  <c r="AF469" i="22" s="1"/>
  <c r="AI469" i="22" s="1"/>
  <c r="W469" i="22"/>
  <c r="S469" i="22"/>
  <c r="AR468" i="22"/>
  <c r="AU468" i="22" s="1"/>
  <c r="AZ468" i="22" s="1"/>
  <c r="AD468" i="22"/>
  <c r="AF468" i="22" s="1"/>
  <c r="AI468" i="22" s="1"/>
  <c r="W468" i="22"/>
  <c r="S468" i="22"/>
  <c r="AR467" i="22"/>
  <c r="AU467" i="22" s="1"/>
  <c r="AZ467" i="22" s="1"/>
  <c r="AD467" i="22"/>
  <c r="AF467" i="22" s="1"/>
  <c r="W467" i="22"/>
  <c r="S467" i="22"/>
  <c r="AR466" i="22"/>
  <c r="AU466" i="22" s="1"/>
  <c r="AZ466" i="22" s="1"/>
  <c r="AD466" i="22"/>
  <c r="AF466" i="22" s="1"/>
  <c r="AI466" i="22" s="1"/>
  <c r="W466" i="22"/>
  <c r="S466" i="22"/>
  <c r="AR465" i="22"/>
  <c r="AU465" i="22" s="1"/>
  <c r="AZ465" i="22" s="1"/>
  <c r="AD465" i="22"/>
  <c r="AF465" i="22" s="1"/>
  <c r="AI465" i="22" s="1"/>
  <c r="W465" i="22"/>
  <c r="S465" i="22"/>
  <c r="AR464" i="22"/>
  <c r="AU464" i="22" s="1"/>
  <c r="AZ464" i="22" s="1"/>
  <c r="AD464" i="22"/>
  <c r="AF464" i="22" s="1"/>
  <c r="AI464" i="22" s="1"/>
  <c r="W464" i="22"/>
  <c r="S464" i="22"/>
  <c r="AR463" i="22"/>
  <c r="AU463" i="22" s="1"/>
  <c r="AZ463" i="22" s="1"/>
  <c r="AD463" i="22"/>
  <c r="AF463" i="22" s="1"/>
  <c r="W463" i="22"/>
  <c r="S463" i="22"/>
  <c r="AF462" i="22"/>
  <c r="BA462" i="22" s="1"/>
  <c r="W462" i="22"/>
  <c r="S462" i="22"/>
  <c r="AF461" i="22"/>
  <c r="BA461" i="22" s="1"/>
  <c r="W461" i="22"/>
  <c r="S461" i="22"/>
  <c r="AR460" i="22"/>
  <c r="AU460" i="22" s="1"/>
  <c r="AZ460" i="22" s="1"/>
  <c r="AD460" i="22"/>
  <c r="AF460" i="22" s="1"/>
  <c r="AI460" i="22" s="1"/>
  <c r="W460" i="22"/>
  <c r="S460" i="22"/>
  <c r="AR459" i="22"/>
  <c r="AU459" i="22" s="1"/>
  <c r="AZ459" i="22" s="1"/>
  <c r="AD459" i="22"/>
  <c r="AF459" i="22" s="1"/>
  <c r="AI459" i="22" s="1"/>
  <c r="W459" i="22"/>
  <c r="S459" i="22"/>
  <c r="AR458" i="22"/>
  <c r="AU458" i="22" s="1"/>
  <c r="AZ458" i="22" s="1"/>
  <c r="AD458" i="22"/>
  <c r="AF458" i="22" s="1"/>
  <c r="AI458" i="22" s="1"/>
  <c r="W458" i="22"/>
  <c r="S458" i="22"/>
  <c r="AR457" i="22"/>
  <c r="AU457" i="22" s="1"/>
  <c r="AZ457" i="22" s="1"/>
  <c r="AD457" i="22"/>
  <c r="AF457" i="22" s="1"/>
  <c r="W457" i="22"/>
  <c r="S457" i="22"/>
  <c r="AR456" i="22"/>
  <c r="AU456" i="22" s="1"/>
  <c r="AZ456" i="22" s="1"/>
  <c r="AD456" i="22"/>
  <c r="AF456" i="22" s="1"/>
  <c r="AI456" i="22" s="1"/>
  <c r="W456" i="22"/>
  <c r="S456" i="22"/>
  <c r="AR455" i="22"/>
  <c r="AU455" i="22" s="1"/>
  <c r="AZ455" i="22" s="1"/>
  <c r="AD455" i="22"/>
  <c r="AF455" i="22" s="1"/>
  <c r="AI455" i="22" s="1"/>
  <c r="W455" i="22"/>
  <c r="S455" i="22"/>
  <c r="AR454" i="22"/>
  <c r="AU454" i="22" s="1"/>
  <c r="AZ454" i="22" s="1"/>
  <c r="AD454" i="22"/>
  <c r="AF454" i="22" s="1"/>
  <c r="AI454" i="22" s="1"/>
  <c r="W454" i="22"/>
  <c r="S454" i="22"/>
  <c r="AR453" i="22"/>
  <c r="AU453" i="22" s="1"/>
  <c r="AZ453" i="22" s="1"/>
  <c r="AD453" i="22"/>
  <c r="AF453" i="22" s="1"/>
  <c r="W453" i="22"/>
  <c r="S453" i="22"/>
  <c r="AR452" i="22"/>
  <c r="AU452" i="22" s="1"/>
  <c r="AZ452" i="22" s="1"/>
  <c r="AD452" i="22"/>
  <c r="AF452" i="22" s="1"/>
  <c r="AI452" i="22" s="1"/>
  <c r="W452" i="22"/>
  <c r="S452" i="22"/>
  <c r="AR451" i="22"/>
  <c r="AU451" i="22" s="1"/>
  <c r="AZ451" i="22" s="1"/>
  <c r="AD451" i="22"/>
  <c r="AF451" i="22" s="1"/>
  <c r="AI451" i="22" s="1"/>
  <c r="W451" i="22"/>
  <c r="S451" i="22"/>
  <c r="AR450" i="22"/>
  <c r="AU450" i="22" s="1"/>
  <c r="AZ450" i="22" s="1"/>
  <c r="AD450" i="22"/>
  <c r="AF450" i="22" s="1"/>
  <c r="AI450" i="22" s="1"/>
  <c r="W450" i="22"/>
  <c r="S450" i="22"/>
  <c r="AR449" i="22"/>
  <c r="AU449" i="22" s="1"/>
  <c r="AZ449" i="22" s="1"/>
  <c r="AD449" i="22"/>
  <c r="AF449" i="22" s="1"/>
  <c r="W449" i="22"/>
  <c r="S449" i="22"/>
  <c r="AR448" i="22"/>
  <c r="AU448" i="22" s="1"/>
  <c r="AZ448" i="22" s="1"/>
  <c r="AD448" i="22"/>
  <c r="AF448" i="22" s="1"/>
  <c r="AI448" i="22" s="1"/>
  <c r="W448" i="22"/>
  <c r="S448" i="22"/>
  <c r="AR447" i="22"/>
  <c r="AU447" i="22" s="1"/>
  <c r="AZ447" i="22" s="1"/>
  <c r="AD447" i="22"/>
  <c r="AF447" i="22" s="1"/>
  <c r="AI447" i="22" s="1"/>
  <c r="W447" i="22"/>
  <c r="S447" i="22"/>
  <c r="AR446" i="22"/>
  <c r="AU446" i="22" s="1"/>
  <c r="AZ446" i="22" s="1"/>
  <c r="AD446" i="22"/>
  <c r="AF446" i="22" s="1"/>
  <c r="AI446" i="22" s="1"/>
  <c r="W446" i="22"/>
  <c r="S446" i="22"/>
  <c r="AR445" i="22"/>
  <c r="AU445" i="22" s="1"/>
  <c r="AZ445" i="22" s="1"/>
  <c r="AD445" i="22"/>
  <c r="AF445" i="22" s="1"/>
  <c r="W445" i="22"/>
  <c r="S445" i="22"/>
  <c r="AR444" i="22"/>
  <c r="AU444" i="22" s="1"/>
  <c r="AZ444" i="22" s="1"/>
  <c r="AD444" i="22"/>
  <c r="AF444" i="22" s="1"/>
  <c r="AI444" i="22" s="1"/>
  <c r="W444" i="22"/>
  <c r="S444" i="22"/>
  <c r="AR443" i="22"/>
  <c r="AU443" i="22" s="1"/>
  <c r="AZ443" i="22" s="1"/>
  <c r="AD443" i="22"/>
  <c r="AF443" i="22" s="1"/>
  <c r="AI443" i="22" s="1"/>
  <c r="W443" i="22"/>
  <c r="S443" i="22"/>
  <c r="AR442" i="22"/>
  <c r="AU442" i="22" s="1"/>
  <c r="AZ442" i="22" s="1"/>
  <c r="AD442" i="22"/>
  <c r="AF442" i="22" s="1"/>
  <c r="AI442" i="22" s="1"/>
  <c r="W442" i="22"/>
  <c r="S442" i="22"/>
  <c r="AR441" i="22"/>
  <c r="AU441" i="22" s="1"/>
  <c r="AZ441" i="22" s="1"/>
  <c r="AD441" i="22"/>
  <c r="AF441" i="22" s="1"/>
  <c r="W441" i="22"/>
  <c r="S441" i="22"/>
  <c r="AR440" i="22"/>
  <c r="AU440" i="22" s="1"/>
  <c r="AZ440" i="22" s="1"/>
  <c r="AD440" i="22"/>
  <c r="AF440" i="22" s="1"/>
  <c r="AI440" i="22" s="1"/>
  <c r="W440" i="22"/>
  <c r="S440" i="22"/>
  <c r="AR439" i="22"/>
  <c r="AU439" i="22" s="1"/>
  <c r="AZ439" i="22" s="1"/>
  <c r="AD439" i="22"/>
  <c r="AF439" i="22" s="1"/>
  <c r="AI439" i="22" s="1"/>
  <c r="W439" i="22"/>
  <c r="S439" i="22"/>
  <c r="AR438" i="22"/>
  <c r="AU438" i="22" s="1"/>
  <c r="AZ438" i="22" s="1"/>
  <c r="AD438" i="22"/>
  <c r="AF438" i="22" s="1"/>
  <c r="AI438" i="22" s="1"/>
  <c r="W438" i="22"/>
  <c r="S438" i="22"/>
  <c r="AR437" i="22"/>
  <c r="AU437" i="22" s="1"/>
  <c r="AZ437" i="22" s="1"/>
  <c r="AD437" i="22"/>
  <c r="AF437" i="22" s="1"/>
  <c r="W437" i="22"/>
  <c r="S437" i="22"/>
  <c r="AR436" i="22"/>
  <c r="AU436" i="22" s="1"/>
  <c r="AZ436" i="22" s="1"/>
  <c r="AD436" i="22"/>
  <c r="AF436" i="22" s="1"/>
  <c r="AI436" i="22" s="1"/>
  <c r="W436" i="22"/>
  <c r="S436" i="22"/>
  <c r="AR435" i="22"/>
  <c r="AU435" i="22" s="1"/>
  <c r="AZ435" i="22" s="1"/>
  <c r="AD435" i="22"/>
  <c r="AF435" i="22" s="1"/>
  <c r="AI435" i="22" s="1"/>
  <c r="W435" i="22"/>
  <c r="S435" i="22"/>
  <c r="AR434" i="22"/>
  <c r="AU434" i="22" s="1"/>
  <c r="AZ434" i="22" s="1"/>
  <c r="AD434" i="22"/>
  <c r="AF434" i="22" s="1"/>
  <c r="AI434" i="22" s="1"/>
  <c r="W434" i="22"/>
  <c r="S434" i="22"/>
  <c r="AR433" i="22"/>
  <c r="AU433" i="22" s="1"/>
  <c r="AZ433" i="22" s="1"/>
  <c r="AD433" i="22"/>
  <c r="AF433" i="22" s="1"/>
  <c r="W433" i="22"/>
  <c r="S433" i="22"/>
  <c r="AR432" i="22"/>
  <c r="AU432" i="22" s="1"/>
  <c r="AZ432" i="22" s="1"/>
  <c r="AD432" i="22"/>
  <c r="AF432" i="22" s="1"/>
  <c r="AI432" i="22" s="1"/>
  <c r="W432" i="22"/>
  <c r="S432" i="22"/>
  <c r="AR431" i="22"/>
  <c r="AU431" i="22" s="1"/>
  <c r="AZ431" i="22" s="1"/>
  <c r="AD431" i="22"/>
  <c r="AF431" i="22" s="1"/>
  <c r="AI431" i="22" s="1"/>
  <c r="W431" i="22"/>
  <c r="S431" i="22"/>
  <c r="AR430" i="22"/>
  <c r="AU430" i="22" s="1"/>
  <c r="AZ430" i="22" s="1"/>
  <c r="AD430" i="22"/>
  <c r="AF430" i="22" s="1"/>
  <c r="AI430" i="22" s="1"/>
  <c r="W430" i="22"/>
  <c r="S430" i="22"/>
  <c r="AR429" i="22"/>
  <c r="AU429" i="22" s="1"/>
  <c r="AZ429" i="22" s="1"/>
  <c r="AD429" i="22"/>
  <c r="AF429" i="22" s="1"/>
  <c r="W429" i="22"/>
  <c r="S429" i="22"/>
  <c r="AR428" i="22"/>
  <c r="AU428" i="22" s="1"/>
  <c r="AZ428" i="22" s="1"/>
  <c r="AD428" i="22"/>
  <c r="AF428" i="22" s="1"/>
  <c r="AI428" i="22" s="1"/>
  <c r="W428" i="22"/>
  <c r="S428" i="22"/>
  <c r="AR427" i="22"/>
  <c r="AU427" i="22" s="1"/>
  <c r="AZ427" i="22" s="1"/>
  <c r="AD427" i="22"/>
  <c r="AF427" i="22" s="1"/>
  <c r="AI427" i="22" s="1"/>
  <c r="W427" i="22"/>
  <c r="S427" i="22"/>
  <c r="AR426" i="22"/>
  <c r="AU426" i="22" s="1"/>
  <c r="AZ426" i="22" s="1"/>
  <c r="AD426" i="22"/>
  <c r="AF426" i="22" s="1"/>
  <c r="AI426" i="22" s="1"/>
  <c r="W426" i="22"/>
  <c r="S426" i="22"/>
  <c r="AR425" i="22"/>
  <c r="AU425" i="22" s="1"/>
  <c r="AZ425" i="22" s="1"/>
  <c r="AD425" i="22"/>
  <c r="AF425" i="22" s="1"/>
  <c r="W425" i="22"/>
  <c r="S425" i="22"/>
  <c r="AR424" i="22"/>
  <c r="AU424" i="22" s="1"/>
  <c r="AZ424" i="22" s="1"/>
  <c r="AD424" i="22"/>
  <c r="AF424" i="22" s="1"/>
  <c r="AI424" i="22" s="1"/>
  <c r="W424" i="22"/>
  <c r="S424" i="22"/>
  <c r="AR423" i="22"/>
  <c r="AU423" i="22" s="1"/>
  <c r="AZ423" i="22" s="1"/>
  <c r="AD423" i="22"/>
  <c r="AF423" i="22" s="1"/>
  <c r="AI423" i="22" s="1"/>
  <c r="W423" i="22"/>
  <c r="S423" i="22"/>
  <c r="AR422" i="22"/>
  <c r="AU422" i="22" s="1"/>
  <c r="AZ422" i="22" s="1"/>
  <c r="AD422" i="22"/>
  <c r="AF422" i="22" s="1"/>
  <c r="AI422" i="22" s="1"/>
  <c r="W422" i="22"/>
  <c r="S422" i="22"/>
  <c r="AR421" i="22"/>
  <c r="AU421" i="22" s="1"/>
  <c r="AZ421" i="22" s="1"/>
  <c r="AD421" i="22"/>
  <c r="AF421" i="22" s="1"/>
  <c r="W421" i="22"/>
  <c r="S421" i="22"/>
  <c r="AR420" i="22"/>
  <c r="AU420" i="22" s="1"/>
  <c r="AZ420" i="22" s="1"/>
  <c r="AD420" i="22"/>
  <c r="AF420" i="22" s="1"/>
  <c r="AI420" i="22" s="1"/>
  <c r="W420" i="22"/>
  <c r="S420" i="22"/>
  <c r="AR419" i="22"/>
  <c r="AU419" i="22" s="1"/>
  <c r="AZ419" i="22" s="1"/>
  <c r="AD419" i="22"/>
  <c r="AF419" i="22" s="1"/>
  <c r="AI419" i="22" s="1"/>
  <c r="W419" i="22"/>
  <c r="S419" i="22"/>
  <c r="AR418" i="22"/>
  <c r="AU418" i="22" s="1"/>
  <c r="AZ418" i="22" s="1"/>
  <c r="AD418" i="22"/>
  <c r="AF418" i="22" s="1"/>
  <c r="AI418" i="22" s="1"/>
  <c r="W418" i="22"/>
  <c r="S418" i="22"/>
  <c r="AR417" i="22"/>
  <c r="AU417" i="22" s="1"/>
  <c r="AZ417" i="22" s="1"/>
  <c r="AD417" i="22"/>
  <c r="AF417" i="22" s="1"/>
  <c r="W417" i="22"/>
  <c r="S417" i="22"/>
  <c r="AR416" i="22"/>
  <c r="AU416" i="22" s="1"/>
  <c r="AZ416" i="22" s="1"/>
  <c r="AD416" i="22"/>
  <c r="AF416" i="22" s="1"/>
  <c r="AI416" i="22" s="1"/>
  <c r="W416" i="22"/>
  <c r="S416" i="22"/>
  <c r="AR415" i="22"/>
  <c r="AU415" i="22" s="1"/>
  <c r="AZ415" i="22" s="1"/>
  <c r="AD415" i="22"/>
  <c r="AF415" i="22" s="1"/>
  <c r="AI415" i="22" s="1"/>
  <c r="W415" i="22"/>
  <c r="S415" i="22"/>
  <c r="AR414" i="22"/>
  <c r="AU414" i="22" s="1"/>
  <c r="AZ414" i="22" s="1"/>
  <c r="AD414" i="22"/>
  <c r="AF414" i="22" s="1"/>
  <c r="AI414" i="22" s="1"/>
  <c r="W414" i="22"/>
  <c r="S414" i="22"/>
  <c r="AR413" i="22"/>
  <c r="AU413" i="22" s="1"/>
  <c r="AZ413" i="22" s="1"/>
  <c r="AD413" i="22"/>
  <c r="AF413" i="22" s="1"/>
  <c r="W413" i="22"/>
  <c r="S413" i="22"/>
  <c r="AR412" i="22"/>
  <c r="AU412" i="22" s="1"/>
  <c r="AZ412" i="22" s="1"/>
  <c r="AD412" i="22"/>
  <c r="AF412" i="22" s="1"/>
  <c r="AI412" i="22" s="1"/>
  <c r="W412" i="22"/>
  <c r="S412" i="22"/>
  <c r="AR411" i="22"/>
  <c r="AU411" i="22" s="1"/>
  <c r="AZ411" i="22" s="1"/>
  <c r="AD411" i="22"/>
  <c r="AF411" i="22" s="1"/>
  <c r="AI411" i="22" s="1"/>
  <c r="W411" i="22"/>
  <c r="S411" i="22"/>
  <c r="AR410" i="22"/>
  <c r="AU410" i="22" s="1"/>
  <c r="AZ410" i="22" s="1"/>
  <c r="AD410" i="22"/>
  <c r="AF410" i="22" s="1"/>
  <c r="AI410" i="22" s="1"/>
  <c r="W410" i="22"/>
  <c r="S410" i="22"/>
  <c r="AR409" i="22"/>
  <c r="AU409" i="22" s="1"/>
  <c r="AZ409" i="22" s="1"/>
  <c r="AD409" i="22"/>
  <c r="AF409" i="22" s="1"/>
  <c r="W409" i="22"/>
  <c r="S409" i="22"/>
  <c r="AR408" i="22"/>
  <c r="AU408" i="22" s="1"/>
  <c r="AZ408" i="22" s="1"/>
  <c r="AD408" i="22"/>
  <c r="AF408" i="22" s="1"/>
  <c r="AI408" i="22" s="1"/>
  <c r="W408" i="22"/>
  <c r="W314" i="30" s="1"/>
  <c r="S408" i="22"/>
  <c r="S314" i="30" s="1"/>
  <c r="AA314" i="30" s="1"/>
  <c r="AR407" i="22"/>
  <c r="AU407" i="22" s="1"/>
  <c r="AZ407" i="22" s="1"/>
  <c r="AD407" i="22"/>
  <c r="AF407" i="22" s="1"/>
  <c r="W407" i="22"/>
  <c r="W313" i="30" s="1"/>
  <c r="S407" i="22"/>
  <c r="S313" i="30" s="1"/>
  <c r="AA313" i="30" s="1"/>
  <c r="AR406" i="22"/>
  <c r="AU406" i="22" s="1"/>
  <c r="AZ406" i="22" s="1"/>
  <c r="AD406" i="22"/>
  <c r="AF406" i="22" s="1"/>
  <c r="AI406" i="22" s="1"/>
  <c r="W406" i="22"/>
  <c r="W312" i="30" s="1"/>
  <c r="S406" i="22"/>
  <c r="S312" i="30" s="1"/>
  <c r="AA312" i="30" s="1"/>
  <c r="AR405" i="22"/>
  <c r="AU405" i="22" s="1"/>
  <c r="AZ405" i="22" s="1"/>
  <c r="AD405" i="22"/>
  <c r="AF405" i="22" s="1"/>
  <c r="AI405" i="22" s="1"/>
  <c r="W405" i="22"/>
  <c r="W311" i="30" s="1"/>
  <c r="S405" i="22"/>
  <c r="S311" i="30" s="1"/>
  <c r="AA311" i="30" s="1"/>
  <c r="AR397" i="22"/>
  <c r="AU397" i="22" s="1"/>
  <c r="AZ397" i="22" s="1"/>
  <c r="AD397" i="22"/>
  <c r="AF397" i="22" s="1"/>
  <c r="AI397" i="22" s="1"/>
  <c r="W397" i="22"/>
  <c r="W303" i="30" s="1"/>
  <c r="S397" i="22"/>
  <c r="S303" i="30" s="1"/>
  <c r="AA303" i="30" s="1"/>
  <c r="AR396" i="22"/>
  <c r="AU396" i="22" s="1"/>
  <c r="AZ396" i="22" s="1"/>
  <c r="AD396" i="22"/>
  <c r="AF396" i="22" s="1"/>
  <c r="W396" i="22"/>
  <c r="W302" i="30" s="1"/>
  <c r="S396" i="22"/>
  <c r="S302" i="30" s="1"/>
  <c r="AA302" i="30" s="1"/>
  <c r="AR395" i="22"/>
  <c r="AU395" i="22" s="1"/>
  <c r="AZ395" i="22" s="1"/>
  <c r="AD395" i="22"/>
  <c r="AF395" i="22" s="1"/>
  <c r="AI395" i="22" s="1"/>
  <c r="W395" i="22"/>
  <c r="W301" i="30" s="1"/>
  <c r="S395" i="22"/>
  <c r="S301" i="30" s="1"/>
  <c r="AA301" i="30" s="1"/>
  <c r="AR394" i="22"/>
  <c r="AU394" i="22" s="1"/>
  <c r="AZ394" i="22" s="1"/>
  <c r="AD394" i="22"/>
  <c r="AF394" i="22" s="1"/>
  <c r="AI394" i="22" s="1"/>
  <c r="W394" i="22"/>
  <c r="W300" i="30" s="1"/>
  <c r="S394" i="22"/>
  <c r="S300" i="30" s="1"/>
  <c r="AA300" i="30" s="1"/>
  <c r="AR393" i="22"/>
  <c r="AU393" i="22" s="1"/>
  <c r="AZ393" i="22" s="1"/>
  <c r="AD393" i="22"/>
  <c r="AF393" i="22" s="1"/>
  <c r="AI393" i="22" s="1"/>
  <c r="W393" i="22"/>
  <c r="W299" i="30" s="1"/>
  <c r="S393" i="22"/>
  <c r="S299" i="30" s="1"/>
  <c r="AA299" i="30" s="1"/>
  <c r="AR392" i="22"/>
  <c r="AU392" i="22" s="1"/>
  <c r="AZ392" i="22" s="1"/>
  <c r="AD392" i="22"/>
  <c r="AF392" i="22" s="1"/>
  <c r="W392" i="22"/>
  <c r="W298" i="30" s="1"/>
  <c r="S392" i="22"/>
  <c r="S298" i="30" s="1"/>
  <c r="AA298" i="30" s="1"/>
  <c r="AR391" i="22"/>
  <c r="AU391" i="22" s="1"/>
  <c r="AZ391" i="22" s="1"/>
  <c r="AD391" i="22"/>
  <c r="AF391" i="22" s="1"/>
  <c r="AI391" i="22" s="1"/>
  <c r="W391" i="22"/>
  <c r="W297" i="30" s="1"/>
  <c r="S391" i="22"/>
  <c r="S297" i="30" s="1"/>
  <c r="AA297" i="30" s="1"/>
  <c r="AR390" i="22"/>
  <c r="AU390" i="22" s="1"/>
  <c r="AZ390" i="22" s="1"/>
  <c r="AD390" i="22"/>
  <c r="AF390" i="22" s="1"/>
  <c r="AI390" i="22" s="1"/>
  <c r="W390" i="22"/>
  <c r="W296" i="30" s="1"/>
  <c r="S390" i="22"/>
  <c r="S296" i="30" s="1"/>
  <c r="AA296" i="30" s="1"/>
  <c r="AR389" i="22"/>
  <c r="AU389" i="22" s="1"/>
  <c r="AZ389" i="22" s="1"/>
  <c r="AD389" i="22"/>
  <c r="AF389" i="22" s="1"/>
  <c r="AI389" i="22" s="1"/>
  <c r="W389" i="22"/>
  <c r="W295" i="30" s="1"/>
  <c r="S389" i="22"/>
  <c r="S295" i="30" s="1"/>
  <c r="AA295" i="30" s="1"/>
  <c r="AR388" i="22"/>
  <c r="AU388" i="22" s="1"/>
  <c r="AZ388" i="22" s="1"/>
  <c r="AD388" i="22"/>
  <c r="AF388" i="22" s="1"/>
  <c r="W388" i="22"/>
  <c r="W294" i="30" s="1"/>
  <c r="S388" i="22"/>
  <c r="S294" i="30" s="1"/>
  <c r="AA294" i="30" s="1"/>
  <c r="AR387" i="22"/>
  <c r="AU387" i="22" s="1"/>
  <c r="AZ387" i="22" s="1"/>
  <c r="AD387" i="22"/>
  <c r="AF387" i="22" s="1"/>
  <c r="AI387" i="22" s="1"/>
  <c r="W387" i="22"/>
  <c r="W293" i="30" s="1"/>
  <c r="S387" i="22"/>
  <c r="S293" i="30" s="1"/>
  <c r="AA293" i="30" s="1"/>
  <c r="AR386" i="22"/>
  <c r="AU386" i="22" s="1"/>
  <c r="AZ386" i="22" s="1"/>
  <c r="AD386" i="22"/>
  <c r="AF386" i="22" s="1"/>
  <c r="AI386" i="22" s="1"/>
  <c r="W386" i="22"/>
  <c r="W292" i="30" s="1"/>
  <c r="S386" i="22"/>
  <c r="S292" i="30" s="1"/>
  <c r="AA292" i="30" s="1"/>
  <c r="AR385" i="22"/>
  <c r="AU385" i="22" s="1"/>
  <c r="AZ385" i="22" s="1"/>
  <c r="AD385" i="22"/>
  <c r="AF385" i="22" s="1"/>
  <c r="AI385" i="22" s="1"/>
  <c r="W385" i="22"/>
  <c r="W291" i="30" s="1"/>
  <c r="S385" i="22"/>
  <c r="S291" i="30" s="1"/>
  <c r="AA291" i="30" s="1"/>
  <c r="AR384" i="22"/>
  <c r="AU384" i="22" s="1"/>
  <c r="AZ384" i="22" s="1"/>
  <c r="AD384" i="22"/>
  <c r="AF384" i="22" s="1"/>
  <c r="W384" i="22"/>
  <c r="W290" i="30" s="1"/>
  <c r="S384" i="22"/>
  <c r="S290" i="30" s="1"/>
  <c r="AA290" i="30" s="1"/>
  <c r="AR383" i="22"/>
  <c r="AU383" i="22" s="1"/>
  <c r="AZ383" i="22" s="1"/>
  <c r="AD383" i="22"/>
  <c r="AF383" i="22" s="1"/>
  <c r="AI383" i="22" s="1"/>
  <c r="W383" i="22"/>
  <c r="W289" i="30" s="1"/>
  <c r="S383" i="22"/>
  <c r="S289" i="30" s="1"/>
  <c r="AA289" i="30" s="1"/>
  <c r="AR382" i="22"/>
  <c r="AU382" i="22" s="1"/>
  <c r="AZ382" i="22" s="1"/>
  <c r="AD382" i="22"/>
  <c r="AF382" i="22" s="1"/>
  <c r="AI382" i="22" s="1"/>
  <c r="W382" i="22"/>
  <c r="W288" i="30" s="1"/>
  <c r="S382" i="22"/>
  <c r="S288" i="30" s="1"/>
  <c r="AA288" i="30" s="1"/>
  <c r="AR381" i="22"/>
  <c r="AU381" i="22" s="1"/>
  <c r="AZ381" i="22" s="1"/>
  <c r="AD381" i="22"/>
  <c r="AF381" i="22" s="1"/>
  <c r="AI381" i="22" s="1"/>
  <c r="W381" i="22"/>
  <c r="W287" i="30" s="1"/>
  <c r="S381" i="22"/>
  <c r="S287" i="30" s="1"/>
  <c r="AA287" i="30" s="1"/>
  <c r="AR380" i="22"/>
  <c r="AU380" i="22" s="1"/>
  <c r="AZ380" i="22" s="1"/>
  <c r="AD380" i="22"/>
  <c r="AF380" i="22" s="1"/>
  <c r="W380" i="22"/>
  <c r="W286" i="30" s="1"/>
  <c r="S380" i="22"/>
  <c r="S286" i="30" s="1"/>
  <c r="AA286" i="30" s="1"/>
  <c r="AR379" i="22"/>
  <c r="AU379" i="22" s="1"/>
  <c r="AZ379" i="22" s="1"/>
  <c r="AD379" i="22"/>
  <c r="AF379" i="22" s="1"/>
  <c r="AI379" i="22" s="1"/>
  <c r="W379" i="22"/>
  <c r="W285" i="30" s="1"/>
  <c r="S379" i="22"/>
  <c r="S285" i="30" s="1"/>
  <c r="AA285" i="30" s="1"/>
  <c r="AR378" i="22"/>
  <c r="AU378" i="22" s="1"/>
  <c r="AZ378" i="22" s="1"/>
  <c r="AD378" i="22"/>
  <c r="AF378" i="22" s="1"/>
  <c r="AI378" i="22" s="1"/>
  <c r="W378" i="22"/>
  <c r="W284" i="30" s="1"/>
  <c r="S378" i="22"/>
  <c r="S284" i="30" s="1"/>
  <c r="AA284" i="30" s="1"/>
  <c r="AR377" i="22"/>
  <c r="AU377" i="22" s="1"/>
  <c r="AZ377" i="22" s="1"/>
  <c r="AD377" i="22"/>
  <c r="AF377" i="22" s="1"/>
  <c r="AI377" i="22" s="1"/>
  <c r="W377" i="22"/>
  <c r="W283" i="30" s="1"/>
  <c r="S377" i="22"/>
  <c r="S283" i="30" s="1"/>
  <c r="AA283" i="30" s="1"/>
  <c r="AR376" i="22"/>
  <c r="AU376" i="22" s="1"/>
  <c r="AZ376" i="22" s="1"/>
  <c r="AD376" i="22"/>
  <c r="AF376" i="22" s="1"/>
  <c r="W376" i="22"/>
  <c r="W282" i="30" s="1"/>
  <c r="S376" i="22"/>
  <c r="S282" i="30" s="1"/>
  <c r="AA282" i="30" s="1"/>
  <c r="AR375" i="22"/>
  <c r="AU375" i="22" s="1"/>
  <c r="AZ375" i="22" s="1"/>
  <c r="AD375" i="22"/>
  <c r="AF375" i="22" s="1"/>
  <c r="AI375" i="22" s="1"/>
  <c r="W375" i="22"/>
  <c r="W281" i="30" s="1"/>
  <c r="S375" i="22"/>
  <c r="S281" i="30" s="1"/>
  <c r="AA281" i="30" s="1"/>
  <c r="AR374" i="22"/>
  <c r="AU374" i="22" s="1"/>
  <c r="AZ374" i="22" s="1"/>
  <c r="AD374" i="22"/>
  <c r="AF374" i="22" s="1"/>
  <c r="AI374" i="22" s="1"/>
  <c r="W374" i="22"/>
  <c r="W280" i="30" s="1"/>
  <c r="S374" i="22"/>
  <c r="S280" i="30" s="1"/>
  <c r="AA280" i="30" s="1"/>
  <c r="AR373" i="22"/>
  <c r="AU373" i="22" s="1"/>
  <c r="AZ373" i="22" s="1"/>
  <c r="AD373" i="22"/>
  <c r="AF373" i="22" s="1"/>
  <c r="AI373" i="22" s="1"/>
  <c r="W373" i="22"/>
  <c r="W279" i="30" s="1"/>
  <c r="S373" i="22"/>
  <c r="S279" i="30" s="1"/>
  <c r="AA279" i="30" s="1"/>
  <c r="AR372" i="22"/>
  <c r="AU372" i="22" s="1"/>
  <c r="AZ372" i="22" s="1"/>
  <c r="AD372" i="22"/>
  <c r="AF372" i="22" s="1"/>
  <c r="W372" i="22"/>
  <c r="W278" i="30" s="1"/>
  <c r="S372" i="22"/>
  <c r="S278" i="30" s="1"/>
  <c r="AA278" i="30" s="1"/>
  <c r="AR371" i="22"/>
  <c r="AU371" i="22" s="1"/>
  <c r="AZ371" i="22" s="1"/>
  <c r="AD371" i="22"/>
  <c r="AF371" i="22" s="1"/>
  <c r="AI371" i="22" s="1"/>
  <c r="W371" i="22"/>
  <c r="W277" i="30" s="1"/>
  <c r="S371" i="22"/>
  <c r="S277" i="30" s="1"/>
  <c r="AA277" i="30" s="1"/>
  <c r="AR370" i="22"/>
  <c r="AU370" i="22" s="1"/>
  <c r="AZ370" i="22" s="1"/>
  <c r="AD370" i="22"/>
  <c r="AF370" i="22" s="1"/>
  <c r="AI370" i="22" s="1"/>
  <c r="W370" i="22"/>
  <c r="W276" i="30" s="1"/>
  <c r="S370" i="22"/>
  <c r="S276" i="30" s="1"/>
  <c r="AA276" i="30" s="1"/>
  <c r="AR369" i="22"/>
  <c r="AU369" i="22" s="1"/>
  <c r="AZ369" i="22" s="1"/>
  <c r="AD369" i="22"/>
  <c r="AF369" i="22" s="1"/>
  <c r="AI369" i="22" s="1"/>
  <c r="W369" i="22"/>
  <c r="W275" i="30" s="1"/>
  <c r="S369" i="22"/>
  <c r="S275" i="30" s="1"/>
  <c r="AA275" i="30" s="1"/>
  <c r="AR368" i="22"/>
  <c r="AU368" i="22" s="1"/>
  <c r="AZ368" i="22" s="1"/>
  <c r="AD368" i="22"/>
  <c r="AF368" i="22" s="1"/>
  <c r="W368" i="22"/>
  <c r="W274" i="30" s="1"/>
  <c r="S368" i="22"/>
  <c r="S274" i="30" s="1"/>
  <c r="AA274" i="30" s="1"/>
  <c r="AR367" i="22"/>
  <c r="AU367" i="22" s="1"/>
  <c r="AZ367" i="22" s="1"/>
  <c r="AD367" i="22"/>
  <c r="AF367" i="22" s="1"/>
  <c r="AI367" i="22" s="1"/>
  <c r="W367" i="22"/>
  <c r="W273" i="30" s="1"/>
  <c r="S367" i="22"/>
  <c r="S273" i="30" s="1"/>
  <c r="AA273" i="30" s="1"/>
  <c r="AR366" i="22"/>
  <c r="AU366" i="22" s="1"/>
  <c r="AZ366" i="22" s="1"/>
  <c r="AD366" i="22"/>
  <c r="AF366" i="22" s="1"/>
  <c r="AI366" i="22" s="1"/>
  <c r="W366" i="22"/>
  <c r="W272" i="30" s="1"/>
  <c r="S366" i="22"/>
  <c r="S272" i="30" s="1"/>
  <c r="AA272" i="30" s="1"/>
  <c r="AR365" i="22"/>
  <c r="AU365" i="22" s="1"/>
  <c r="AZ365" i="22" s="1"/>
  <c r="AD365" i="22"/>
  <c r="AF365" i="22" s="1"/>
  <c r="AI365" i="22" s="1"/>
  <c r="W365" i="22"/>
  <c r="W271" i="30" s="1"/>
  <c r="S365" i="22"/>
  <c r="S271" i="30" s="1"/>
  <c r="AA271" i="30" s="1"/>
  <c r="AR364" i="22"/>
  <c r="AU364" i="22" s="1"/>
  <c r="AZ364" i="22" s="1"/>
  <c r="AD364" i="22"/>
  <c r="AF364" i="22" s="1"/>
  <c r="W364" i="22"/>
  <c r="W270" i="30" s="1"/>
  <c r="S364" i="22"/>
  <c r="S270" i="30" s="1"/>
  <c r="AA270" i="30" s="1"/>
  <c r="AR363" i="22"/>
  <c r="AU363" i="22" s="1"/>
  <c r="AZ363" i="22" s="1"/>
  <c r="AD363" i="22"/>
  <c r="AF363" i="22" s="1"/>
  <c r="AI363" i="22" s="1"/>
  <c r="W363" i="22"/>
  <c r="W269" i="30" s="1"/>
  <c r="S363" i="22"/>
  <c r="S269" i="30" s="1"/>
  <c r="AA269" i="30" s="1"/>
  <c r="AR362" i="22"/>
  <c r="AU362" i="22" s="1"/>
  <c r="AZ362" i="22" s="1"/>
  <c r="AD362" i="22"/>
  <c r="AF362" i="22" s="1"/>
  <c r="AI362" i="22" s="1"/>
  <c r="W362" i="22"/>
  <c r="W268" i="30" s="1"/>
  <c r="S362" i="22"/>
  <c r="S268" i="30" s="1"/>
  <c r="AA268" i="30" s="1"/>
  <c r="AR361" i="22"/>
  <c r="AU361" i="22" s="1"/>
  <c r="AZ361" i="22" s="1"/>
  <c r="AD361" i="22"/>
  <c r="AF361" i="22" s="1"/>
  <c r="AI361" i="22" s="1"/>
  <c r="W361" i="22"/>
  <c r="W267" i="30" s="1"/>
  <c r="S361" i="22"/>
  <c r="S267" i="30" s="1"/>
  <c r="AA267" i="30" s="1"/>
  <c r="AR360" i="22"/>
  <c r="AU360" i="22" s="1"/>
  <c r="AZ360" i="22" s="1"/>
  <c r="AD360" i="22"/>
  <c r="AF360" i="22" s="1"/>
  <c r="W360" i="22"/>
  <c r="W266" i="30" s="1"/>
  <c r="S360" i="22"/>
  <c r="S266" i="30" s="1"/>
  <c r="AA266" i="30" s="1"/>
  <c r="AR359" i="22"/>
  <c r="AU359" i="22" s="1"/>
  <c r="AZ359" i="22" s="1"/>
  <c r="AD359" i="22"/>
  <c r="AF359" i="22" s="1"/>
  <c r="AI359" i="22" s="1"/>
  <c r="W359" i="22"/>
  <c r="W265" i="30" s="1"/>
  <c r="S359" i="22"/>
  <c r="S265" i="30" s="1"/>
  <c r="AA265" i="30" s="1"/>
  <c r="AR358" i="22"/>
  <c r="AU358" i="22" s="1"/>
  <c r="AZ358" i="22" s="1"/>
  <c r="AD358" i="22"/>
  <c r="AF358" i="22" s="1"/>
  <c r="AI358" i="22" s="1"/>
  <c r="W358" i="22"/>
  <c r="W264" i="30" s="1"/>
  <c r="S358" i="22"/>
  <c r="S264" i="30" s="1"/>
  <c r="AA264" i="30" s="1"/>
  <c r="AR357" i="22"/>
  <c r="AU357" i="22" s="1"/>
  <c r="AZ357" i="22" s="1"/>
  <c r="AD357" i="22"/>
  <c r="AF357" i="22" s="1"/>
  <c r="AI357" i="22" s="1"/>
  <c r="W357" i="22"/>
  <c r="W263" i="30" s="1"/>
  <c r="S357" i="22"/>
  <c r="S263" i="30" s="1"/>
  <c r="AA263" i="30" s="1"/>
  <c r="AR356" i="22"/>
  <c r="AU356" i="22" s="1"/>
  <c r="AZ356" i="22" s="1"/>
  <c r="AD356" i="22"/>
  <c r="AF356" i="22" s="1"/>
  <c r="W356" i="22"/>
  <c r="W262" i="30" s="1"/>
  <c r="S356" i="22"/>
  <c r="S262" i="30" s="1"/>
  <c r="AA262" i="30" s="1"/>
  <c r="AR355" i="22"/>
  <c r="AU355" i="22" s="1"/>
  <c r="AZ355" i="22" s="1"/>
  <c r="AD355" i="22"/>
  <c r="AF355" i="22" s="1"/>
  <c r="AI355" i="22" s="1"/>
  <c r="W355" i="22"/>
  <c r="W261" i="30" s="1"/>
  <c r="S355" i="22"/>
  <c r="S261" i="30" s="1"/>
  <c r="AA261" i="30" s="1"/>
  <c r="AR354" i="22"/>
  <c r="AU354" i="22" s="1"/>
  <c r="AZ354" i="22" s="1"/>
  <c r="AD354" i="22"/>
  <c r="AF354" i="22" s="1"/>
  <c r="AI354" i="22" s="1"/>
  <c r="W354" i="22"/>
  <c r="W260" i="30" s="1"/>
  <c r="S354" i="22"/>
  <c r="S260" i="30" s="1"/>
  <c r="AA260" i="30" s="1"/>
  <c r="AR353" i="22"/>
  <c r="AU353" i="22" s="1"/>
  <c r="AZ353" i="22" s="1"/>
  <c r="AD353" i="22"/>
  <c r="AF353" i="22" s="1"/>
  <c r="AI353" i="22" s="1"/>
  <c r="W353" i="22"/>
  <c r="W259" i="30" s="1"/>
  <c r="S353" i="22"/>
  <c r="S259" i="30" s="1"/>
  <c r="AA259" i="30" s="1"/>
  <c r="AR352" i="22"/>
  <c r="AU352" i="22" s="1"/>
  <c r="AZ352" i="22" s="1"/>
  <c r="AD352" i="22"/>
  <c r="AF352" i="22" s="1"/>
  <c r="W352" i="22"/>
  <c r="W258" i="30" s="1"/>
  <c r="S352" i="22"/>
  <c r="S258" i="30" s="1"/>
  <c r="AA258" i="30" s="1"/>
  <c r="AR351" i="22"/>
  <c r="AU351" i="22" s="1"/>
  <c r="AZ351" i="22" s="1"/>
  <c r="AD351" i="22"/>
  <c r="AF351" i="22" s="1"/>
  <c r="AI351" i="22" s="1"/>
  <c r="W351" i="22"/>
  <c r="W257" i="30" s="1"/>
  <c r="S351" i="22"/>
  <c r="S257" i="30" s="1"/>
  <c r="AA257" i="30" s="1"/>
  <c r="AR350" i="22"/>
  <c r="AU350" i="22" s="1"/>
  <c r="AZ350" i="22" s="1"/>
  <c r="AD350" i="22"/>
  <c r="AF350" i="22" s="1"/>
  <c r="AI350" i="22" s="1"/>
  <c r="W350" i="22"/>
  <c r="W256" i="30" s="1"/>
  <c r="S350" i="22"/>
  <c r="S256" i="30" s="1"/>
  <c r="AA256" i="30" s="1"/>
  <c r="AR349" i="22"/>
  <c r="AU349" i="22" s="1"/>
  <c r="AZ349" i="22" s="1"/>
  <c r="AD349" i="22"/>
  <c r="AF349" i="22" s="1"/>
  <c r="AI349" i="22" s="1"/>
  <c r="W349" i="22"/>
  <c r="W255" i="30" s="1"/>
  <c r="S349" i="22"/>
  <c r="S255" i="30" s="1"/>
  <c r="AA255" i="30" s="1"/>
  <c r="AR348" i="22"/>
  <c r="AU348" i="22" s="1"/>
  <c r="AZ348" i="22" s="1"/>
  <c r="AD348" i="22"/>
  <c r="AF348" i="22" s="1"/>
  <c r="W348" i="22"/>
  <c r="W254" i="30" s="1"/>
  <c r="S348" i="22"/>
  <c r="S254" i="30" s="1"/>
  <c r="AA254" i="30" s="1"/>
  <c r="AR347" i="22"/>
  <c r="AU347" i="22" s="1"/>
  <c r="AZ347" i="22" s="1"/>
  <c r="AD347" i="22"/>
  <c r="AF347" i="22" s="1"/>
  <c r="AI347" i="22" s="1"/>
  <c r="W347" i="22"/>
  <c r="W253" i="30" s="1"/>
  <c r="S347" i="22"/>
  <c r="S253" i="30" s="1"/>
  <c r="AA253" i="30" s="1"/>
  <c r="AR346" i="22"/>
  <c r="AU346" i="22" s="1"/>
  <c r="AZ346" i="22" s="1"/>
  <c r="AD346" i="22"/>
  <c r="AF346" i="22" s="1"/>
  <c r="AI346" i="22" s="1"/>
  <c r="W346" i="22"/>
  <c r="W252" i="30" s="1"/>
  <c r="S346" i="22"/>
  <c r="S252" i="30" s="1"/>
  <c r="AA252" i="30" s="1"/>
  <c r="AR345" i="22"/>
  <c r="AU345" i="22" s="1"/>
  <c r="AZ345" i="22" s="1"/>
  <c r="AD345" i="22"/>
  <c r="AF345" i="22" s="1"/>
  <c r="AI345" i="22" s="1"/>
  <c r="W345" i="22"/>
  <c r="W251" i="30" s="1"/>
  <c r="S345" i="22"/>
  <c r="S251" i="30" s="1"/>
  <c r="AA251" i="30" s="1"/>
  <c r="AR344" i="22"/>
  <c r="AU344" i="22" s="1"/>
  <c r="AZ344" i="22" s="1"/>
  <c r="AD344" i="22"/>
  <c r="AF344" i="22" s="1"/>
  <c r="W344" i="22"/>
  <c r="W250" i="30" s="1"/>
  <c r="S344" i="22"/>
  <c r="S250" i="30" s="1"/>
  <c r="AA250" i="30" s="1"/>
  <c r="AR343" i="22"/>
  <c r="AU343" i="22" s="1"/>
  <c r="AZ343" i="22" s="1"/>
  <c r="AD343" i="22"/>
  <c r="AF343" i="22" s="1"/>
  <c r="AI343" i="22" s="1"/>
  <c r="W343" i="22"/>
  <c r="W249" i="30" s="1"/>
  <c r="S343" i="22"/>
  <c r="S249" i="30" s="1"/>
  <c r="AA249" i="30" s="1"/>
  <c r="AR342" i="22"/>
  <c r="AU342" i="22" s="1"/>
  <c r="AZ342" i="22" s="1"/>
  <c r="AD342" i="22"/>
  <c r="AF342" i="22" s="1"/>
  <c r="AI342" i="22" s="1"/>
  <c r="W342" i="22"/>
  <c r="W248" i="30" s="1"/>
  <c r="S342" i="22"/>
  <c r="S248" i="30" s="1"/>
  <c r="AA248" i="30" s="1"/>
  <c r="AR341" i="22"/>
  <c r="AU341" i="22" s="1"/>
  <c r="AZ341" i="22" s="1"/>
  <c r="AD341" i="22"/>
  <c r="AF341" i="22" s="1"/>
  <c r="AI341" i="22" s="1"/>
  <c r="W341" i="22"/>
  <c r="W247" i="30" s="1"/>
  <c r="S341" i="22"/>
  <c r="S247" i="30" s="1"/>
  <c r="AA247" i="30" s="1"/>
  <c r="AR340" i="22"/>
  <c r="AU340" i="22" s="1"/>
  <c r="AZ340" i="22" s="1"/>
  <c r="AD340" i="22"/>
  <c r="AF340" i="22" s="1"/>
  <c r="AI340" i="22" s="1"/>
  <c r="W340" i="22"/>
  <c r="W246" i="30" s="1"/>
  <c r="S340" i="22"/>
  <c r="S246" i="30" s="1"/>
  <c r="AA246" i="30" s="1"/>
  <c r="AR339" i="22"/>
  <c r="AU339" i="22" s="1"/>
  <c r="AZ339" i="22" s="1"/>
  <c r="AD339" i="22"/>
  <c r="AF339" i="22" s="1"/>
  <c r="AI339" i="22" s="1"/>
  <c r="W339" i="22"/>
  <c r="W245" i="30" s="1"/>
  <c r="S339" i="22"/>
  <c r="S245" i="30" s="1"/>
  <c r="AA245" i="30" s="1"/>
  <c r="AR338" i="22"/>
  <c r="AU338" i="22" s="1"/>
  <c r="AZ338" i="22" s="1"/>
  <c r="AD338" i="22"/>
  <c r="AF338" i="22" s="1"/>
  <c r="AI338" i="22" s="1"/>
  <c r="W338" i="22"/>
  <c r="W244" i="30" s="1"/>
  <c r="S338" i="22"/>
  <c r="S244" i="30" s="1"/>
  <c r="AA244" i="30" s="1"/>
  <c r="AR337" i="22"/>
  <c r="AU337" i="22" s="1"/>
  <c r="AZ337" i="22" s="1"/>
  <c r="AD337" i="22"/>
  <c r="AF337" i="22" s="1"/>
  <c r="AI337" i="22" s="1"/>
  <c r="W337" i="22"/>
  <c r="W243" i="30" s="1"/>
  <c r="S337" i="22"/>
  <c r="S243" i="30" s="1"/>
  <c r="AA243" i="30" s="1"/>
  <c r="AR336" i="22"/>
  <c r="AU336" i="22" s="1"/>
  <c r="AZ336" i="22" s="1"/>
  <c r="AD336" i="22"/>
  <c r="AF336" i="22" s="1"/>
  <c r="AI336" i="22" s="1"/>
  <c r="W336" i="22"/>
  <c r="W242" i="30" s="1"/>
  <c r="S336" i="22"/>
  <c r="S242" i="30" s="1"/>
  <c r="AA242" i="30" s="1"/>
  <c r="AR335" i="22"/>
  <c r="AU335" i="22" s="1"/>
  <c r="AZ335" i="22" s="1"/>
  <c r="AD335" i="22"/>
  <c r="AF335" i="22" s="1"/>
  <c r="AI335" i="22" s="1"/>
  <c r="W335" i="22"/>
  <c r="W241" i="30" s="1"/>
  <c r="S335" i="22"/>
  <c r="S241" i="30" s="1"/>
  <c r="AA241" i="30" s="1"/>
  <c r="AR334" i="22"/>
  <c r="AU334" i="22" s="1"/>
  <c r="AZ334" i="22" s="1"/>
  <c r="AD334" i="22"/>
  <c r="AF334" i="22" s="1"/>
  <c r="AI334" i="22" s="1"/>
  <c r="W334" i="22"/>
  <c r="W240" i="30" s="1"/>
  <c r="S334" i="22"/>
  <c r="S240" i="30" s="1"/>
  <c r="AA240" i="30" s="1"/>
  <c r="AR333" i="22"/>
  <c r="AU333" i="22" s="1"/>
  <c r="AZ333" i="22" s="1"/>
  <c r="AD333" i="22"/>
  <c r="AF333" i="22" s="1"/>
  <c r="AI333" i="22" s="1"/>
  <c r="W333" i="22"/>
  <c r="W239" i="30" s="1"/>
  <c r="S333" i="22"/>
  <c r="S239" i="30" s="1"/>
  <c r="AA239" i="30" s="1"/>
  <c r="AR332" i="22"/>
  <c r="AU332" i="22" s="1"/>
  <c r="AZ332" i="22" s="1"/>
  <c r="AD332" i="22"/>
  <c r="AF332" i="22" s="1"/>
  <c r="AI332" i="22" s="1"/>
  <c r="W332" i="22"/>
  <c r="W238" i="30" s="1"/>
  <c r="S332" i="22"/>
  <c r="S238" i="30" s="1"/>
  <c r="AA238" i="30" s="1"/>
  <c r="AR329" i="22"/>
  <c r="AU329" i="22" s="1"/>
  <c r="AZ329" i="22" s="1"/>
  <c r="AD329" i="22"/>
  <c r="AF329" i="22" s="1"/>
  <c r="AI329" i="22" s="1"/>
  <c r="W329" i="22"/>
  <c r="W235" i="30" s="1"/>
  <c r="S329" i="22"/>
  <c r="S235" i="30" s="1"/>
  <c r="AA235" i="30" s="1"/>
  <c r="AR328" i="22"/>
  <c r="AU328" i="22" s="1"/>
  <c r="AZ328" i="22" s="1"/>
  <c r="AD328" i="22"/>
  <c r="AF328" i="22" s="1"/>
  <c r="AI328" i="22" s="1"/>
  <c r="W328" i="22"/>
  <c r="W234" i="30" s="1"/>
  <c r="S328" i="22"/>
  <c r="S234" i="30" s="1"/>
  <c r="AA234" i="30" s="1"/>
  <c r="AR327" i="22"/>
  <c r="AU327" i="22" s="1"/>
  <c r="AZ327" i="22" s="1"/>
  <c r="AD327" i="22"/>
  <c r="AF327" i="22" s="1"/>
  <c r="AI327" i="22" s="1"/>
  <c r="W327" i="22"/>
  <c r="W233" i="30" s="1"/>
  <c r="S327" i="22"/>
  <c r="S233" i="30" s="1"/>
  <c r="AA233" i="30" s="1"/>
  <c r="AR326" i="22"/>
  <c r="AU326" i="22" s="1"/>
  <c r="AZ326" i="22" s="1"/>
  <c r="AD326" i="22"/>
  <c r="AF326" i="22" s="1"/>
  <c r="AI326" i="22" s="1"/>
  <c r="W326" i="22"/>
  <c r="W232" i="30" s="1"/>
  <c r="S326" i="22"/>
  <c r="S232" i="30" s="1"/>
  <c r="AA232" i="30" s="1"/>
  <c r="AR325" i="22"/>
  <c r="AU325" i="22" s="1"/>
  <c r="AZ325" i="22" s="1"/>
  <c r="AD325" i="22"/>
  <c r="AF325" i="22" s="1"/>
  <c r="AI325" i="22" s="1"/>
  <c r="W325" i="22"/>
  <c r="W231" i="30" s="1"/>
  <c r="S325" i="22"/>
  <c r="S231" i="30" s="1"/>
  <c r="AA231" i="30" s="1"/>
  <c r="AR324" i="22"/>
  <c r="AU324" i="22" s="1"/>
  <c r="AZ324" i="22" s="1"/>
  <c r="AD324" i="22"/>
  <c r="AF324" i="22" s="1"/>
  <c r="AI324" i="22" s="1"/>
  <c r="W324" i="22"/>
  <c r="W230" i="30" s="1"/>
  <c r="S324" i="22"/>
  <c r="S230" i="30" s="1"/>
  <c r="AA230" i="30" s="1"/>
  <c r="AR323" i="22"/>
  <c r="AU323" i="22" s="1"/>
  <c r="AZ323" i="22" s="1"/>
  <c r="AD323" i="22"/>
  <c r="AF323" i="22" s="1"/>
  <c r="AI323" i="22" s="1"/>
  <c r="W323" i="22"/>
  <c r="W229" i="30" s="1"/>
  <c r="S323" i="22"/>
  <c r="S229" i="30" s="1"/>
  <c r="AA229" i="30" s="1"/>
  <c r="AR322" i="22"/>
  <c r="AU322" i="22" s="1"/>
  <c r="AZ322" i="22" s="1"/>
  <c r="AD322" i="22"/>
  <c r="AF322" i="22" s="1"/>
  <c r="AI322" i="22" s="1"/>
  <c r="W322" i="22"/>
  <c r="W228" i="30" s="1"/>
  <c r="S322" i="22"/>
  <c r="S228" i="30" s="1"/>
  <c r="AA228" i="30" s="1"/>
  <c r="AR321" i="22"/>
  <c r="AU321" i="22" s="1"/>
  <c r="AZ321" i="22" s="1"/>
  <c r="AD321" i="22"/>
  <c r="AF321" i="22" s="1"/>
  <c r="AI321" i="22" s="1"/>
  <c r="W321" i="22"/>
  <c r="W227" i="30" s="1"/>
  <c r="S321" i="22"/>
  <c r="S227" i="30" s="1"/>
  <c r="AA227" i="30" s="1"/>
  <c r="AR320" i="22"/>
  <c r="AU320" i="22" s="1"/>
  <c r="AZ320" i="22" s="1"/>
  <c r="AD320" i="22"/>
  <c r="AF320" i="22" s="1"/>
  <c r="AI320" i="22" s="1"/>
  <c r="W320" i="22"/>
  <c r="W226" i="30" s="1"/>
  <c r="S320" i="22"/>
  <c r="S226" i="30" s="1"/>
  <c r="AA226" i="30" s="1"/>
  <c r="AR319" i="22"/>
  <c r="AU319" i="22" s="1"/>
  <c r="AZ319" i="22" s="1"/>
  <c r="AD319" i="22"/>
  <c r="AF319" i="22" s="1"/>
  <c r="AI319" i="22" s="1"/>
  <c r="W319" i="22"/>
  <c r="W225" i="30" s="1"/>
  <c r="S319" i="22"/>
  <c r="S225" i="30" s="1"/>
  <c r="AA225" i="30" s="1"/>
  <c r="AR318" i="22"/>
  <c r="AU318" i="22" s="1"/>
  <c r="AZ318" i="22" s="1"/>
  <c r="AD318" i="22"/>
  <c r="AF318" i="22" s="1"/>
  <c r="AI318" i="22" s="1"/>
  <c r="W318" i="22"/>
  <c r="W224" i="30" s="1"/>
  <c r="S318" i="22"/>
  <c r="S224" i="30" s="1"/>
  <c r="AA224" i="30" s="1"/>
  <c r="AR317" i="22"/>
  <c r="AU317" i="22" s="1"/>
  <c r="AZ317" i="22" s="1"/>
  <c r="AD317" i="22"/>
  <c r="AF317" i="22" s="1"/>
  <c r="AI317" i="22" s="1"/>
  <c r="W317" i="22"/>
  <c r="W223" i="30" s="1"/>
  <c r="S317" i="22"/>
  <c r="S223" i="30" s="1"/>
  <c r="AA223" i="30" s="1"/>
  <c r="AR316" i="22"/>
  <c r="AU316" i="22" s="1"/>
  <c r="AZ316" i="22" s="1"/>
  <c r="AD316" i="22"/>
  <c r="AF316" i="22" s="1"/>
  <c r="AI316" i="22" s="1"/>
  <c r="W316" i="22"/>
  <c r="W222" i="30" s="1"/>
  <c r="S316" i="22"/>
  <c r="S222" i="30" s="1"/>
  <c r="AA222" i="30" s="1"/>
  <c r="AR315" i="22"/>
  <c r="AU315" i="22" s="1"/>
  <c r="AZ315" i="22" s="1"/>
  <c r="AD315" i="22"/>
  <c r="AF315" i="22" s="1"/>
  <c r="AI315" i="22" s="1"/>
  <c r="W315" i="22"/>
  <c r="W221" i="30" s="1"/>
  <c r="S315" i="22"/>
  <c r="S221" i="30" s="1"/>
  <c r="AA221" i="30" s="1"/>
  <c r="AR314" i="22"/>
  <c r="AU314" i="22" s="1"/>
  <c r="AZ314" i="22" s="1"/>
  <c r="AD314" i="22"/>
  <c r="AF314" i="22" s="1"/>
  <c r="AI314" i="22" s="1"/>
  <c r="W314" i="22"/>
  <c r="W220" i="30" s="1"/>
  <c r="S314" i="22"/>
  <c r="S220" i="30" s="1"/>
  <c r="AA220" i="30" s="1"/>
  <c r="AR313" i="22"/>
  <c r="AU313" i="22" s="1"/>
  <c r="AZ313" i="22" s="1"/>
  <c r="AD313" i="22"/>
  <c r="AF313" i="22" s="1"/>
  <c r="AI313" i="22" s="1"/>
  <c r="W313" i="22"/>
  <c r="W219" i="30" s="1"/>
  <c r="S313" i="22"/>
  <c r="S219" i="30" s="1"/>
  <c r="AA219" i="30" s="1"/>
  <c r="AR312" i="22"/>
  <c r="AU312" i="22" s="1"/>
  <c r="AZ312" i="22" s="1"/>
  <c r="AD312" i="22"/>
  <c r="AF312" i="22" s="1"/>
  <c r="AI312" i="22" s="1"/>
  <c r="W312" i="22"/>
  <c r="W218" i="30" s="1"/>
  <c r="S312" i="22"/>
  <c r="S218" i="30" s="1"/>
  <c r="AA218" i="30" s="1"/>
  <c r="AR311" i="22"/>
  <c r="AU311" i="22" s="1"/>
  <c r="AZ311" i="22" s="1"/>
  <c r="AD311" i="22"/>
  <c r="AF311" i="22" s="1"/>
  <c r="AI311" i="22" s="1"/>
  <c r="W311" i="22"/>
  <c r="S311" i="22"/>
  <c r="AR310" i="22"/>
  <c r="AU310" i="22" s="1"/>
  <c r="AZ310" i="22" s="1"/>
  <c r="AD310" i="22"/>
  <c r="AF310" i="22" s="1"/>
  <c r="AI310" i="22" s="1"/>
  <c r="W310" i="22"/>
  <c r="S310" i="22"/>
  <c r="AR309" i="22"/>
  <c r="AU309" i="22" s="1"/>
  <c r="AZ309" i="22" s="1"/>
  <c r="AD309" i="22"/>
  <c r="AF309" i="22" s="1"/>
  <c r="AI309" i="22" s="1"/>
  <c r="W309" i="22"/>
  <c r="S309" i="22"/>
  <c r="AR308" i="22"/>
  <c r="AU308" i="22" s="1"/>
  <c r="AZ308" i="22" s="1"/>
  <c r="AD308" i="22"/>
  <c r="AF308" i="22" s="1"/>
  <c r="AI308" i="22" s="1"/>
  <c r="W308" i="22"/>
  <c r="S308" i="22"/>
  <c r="AR307" i="22"/>
  <c r="AU307" i="22" s="1"/>
  <c r="AZ307" i="22" s="1"/>
  <c r="AD307" i="22"/>
  <c r="AF307" i="22" s="1"/>
  <c r="AI307" i="22" s="1"/>
  <c r="W307" i="22"/>
  <c r="S307" i="22"/>
  <c r="AR306" i="22"/>
  <c r="AU306" i="22" s="1"/>
  <c r="AZ306" i="22" s="1"/>
  <c r="AD306" i="22"/>
  <c r="AF306" i="22" s="1"/>
  <c r="AI306" i="22" s="1"/>
  <c r="W306" i="22"/>
  <c r="S306" i="22"/>
  <c r="AR305" i="22"/>
  <c r="AU305" i="22" s="1"/>
  <c r="AZ305" i="22" s="1"/>
  <c r="AD305" i="22"/>
  <c r="AF305" i="22" s="1"/>
  <c r="AI305" i="22" s="1"/>
  <c r="W305" i="22"/>
  <c r="S305" i="22"/>
  <c r="AR303" i="22"/>
  <c r="AU303" i="22" s="1"/>
  <c r="AZ303" i="22" s="1"/>
  <c r="AD303" i="22"/>
  <c r="AF303" i="22" s="1"/>
  <c r="AI303" i="22" s="1"/>
  <c r="W303" i="22"/>
  <c r="S303" i="22"/>
  <c r="AR281" i="22"/>
  <c r="AU281" i="22" s="1"/>
  <c r="AZ281" i="22" s="1"/>
  <c r="AD281" i="22"/>
  <c r="AF281" i="22" s="1"/>
  <c r="AI281" i="22" s="1"/>
  <c r="W281" i="22"/>
  <c r="S281" i="22"/>
  <c r="AR279" i="22"/>
  <c r="AU279" i="22" s="1"/>
  <c r="AZ279" i="22" s="1"/>
  <c r="AD279" i="22"/>
  <c r="AF279" i="22" s="1"/>
  <c r="AI279" i="22" s="1"/>
  <c r="W279" i="22"/>
  <c r="W206" i="30" s="1"/>
  <c r="S279" i="22"/>
  <c r="S206" i="30" s="1"/>
  <c r="AA206" i="30" s="1"/>
  <c r="AR278" i="22"/>
  <c r="AU278" i="22" s="1"/>
  <c r="AZ278" i="22" s="1"/>
  <c r="AD278" i="22"/>
  <c r="AF278" i="22" s="1"/>
  <c r="AI278" i="22" s="1"/>
  <c r="W278" i="22"/>
  <c r="W204" i="30" s="1"/>
  <c r="S278" i="22"/>
  <c r="S204" i="30" s="1"/>
  <c r="AA204" i="30" s="1"/>
  <c r="AR277" i="22"/>
  <c r="AU277" i="22" s="1"/>
  <c r="AZ277" i="22" s="1"/>
  <c r="AD277" i="22"/>
  <c r="AF277" i="22" s="1"/>
  <c r="AI277" i="22" s="1"/>
  <c r="W277" i="22"/>
  <c r="W203" i="30" s="1"/>
  <c r="S277" i="22"/>
  <c r="S203" i="30" s="1"/>
  <c r="AA203" i="30" s="1"/>
  <c r="AR276" i="22"/>
  <c r="AU276" i="22" s="1"/>
  <c r="AZ276" i="22" s="1"/>
  <c r="AD276" i="22"/>
  <c r="AF276" i="22" s="1"/>
  <c r="AI276" i="22" s="1"/>
  <c r="S276" i="22"/>
  <c r="S202" i="30" s="1"/>
  <c r="AA202" i="30" s="1"/>
  <c r="AF275" i="22"/>
  <c r="BA275" i="22" s="1"/>
  <c r="S275" i="22"/>
  <c r="S201" i="30" s="1"/>
  <c r="AA201" i="30" s="1"/>
  <c r="AF274" i="22"/>
  <c r="BA274" i="22" s="1"/>
  <c r="S274" i="22"/>
  <c r="S200" i="30" s="1"/>
  <c r="AA200" i="30" s="1"/>
  <c r="AF273" i="22"/>
  <c r="BA273" i="22" s="1"/>
  <c r="S273" i="22"/>
  <c r="S199" i="30" s="1"/>
  <c r="AA199" i="30" s="1"/>
  <c r="AF272" i="22"/>
  <c r="BA272" i="22" s="1"/>
  <c r="S272" i="22"/>
  <c r="S198" i="30" s="1"/>
  <c r="AA198" i="30" s="1"/>
  <c r="AF271" i="22"/>
  <c r="BA271" i="22" s="1"/>
  <c r="S271" i="22"/>
  <c r="S197" i="30" s="1"/>
  <c r="AA197" i="30" s="1"/>
  <c r="AF270" i="22"/>
  <c r="BA270" i="22" s="1"/>
  <c r="S270" i="22"/>
  <c r="S196" i="30" s="1"/>
  <c r="AA196" i="30" s="1"/>
  <c r="AF269" i="22"/>
  <c r="BA269" i="22" s="1"/>
  <c r="S269" i="22"/>
  <c r="S194" i="30" s="1"/>
  <c r="AA194" i="30" s="1"/>
  <c r="AR260" i="22"/>
  <c r="AU260" i="22" s="1"/>
  <c r="AZ260" i="22" s="1"/>
  <c r="AD260" i="22"/>
  <c r="AF260" i="22" s="1"/>
  <c r="AI260" i="22" s="1"/>
  <c r="W260" i="22"/>
  <c r="W185" i="30" s="1"/>
  <c r="S260" i="22"/>
  <c r="S185" i="30" s="1"/>
  <c r="AA185" i="30" s="1"/>
  <c r="AR259" i="22"/>
  <c r="AU259" i="22" s="1"/>
  <c r="AZ259" i="22" s="1"/>
  <c r="AD259" i="22"/>
  <c r="AF259" i="22" s="1"/>
  <c r="AI259" i="22" s="1"/>
  <c r="W259" i="22"/>
  <c r="W184" i="30" s="1"/>
  <c r="S259" i="22"/>
  <c r="S184" i="30" s="1"/>
  <c r="AA184" i="30" s="1"/>
  <c r="AR258" i="22"/>
  <c r="AU258" i="22" s="1"/>
  <c r="AZ258" i="22" s="1"/>
  <c r="AD258" i="22"/>
  <c r="AF258" i="22" s="1"/>
  <c r="AI258" i="22" s="1"/>
  <c r="W258" i="22"/>
  <c r="W183" i="30" s="1"/>
  <c r="S258" i="22"/>
  <c r="S183" i="30" s="1"/>
  <c r="AA183" i="30" s="1"/>
  <c r="AR257" i="22"/>
  <c r="AU257" i="22" s="1"/>
  <c r="AZ257" i="22" s="1"/>
  <c r="AD257" i="22"/>
  <c r="AF257" i="22" s="1"/>
  <c r="AI257" i="22" s="1"/>
  <c r="W257" i="22"/>
  <c r="W182" i="30" s="1"/>
  <c r="S257" i="22"/>
  <c r="S182" i="30" s="1"/>
  <c r="AA182" i="30" s="1"/>
  <c r="AR256" i="22"/>
  <c r="AU256" i="22" s="1"/>
  <c r="AZ256" i="22" s="1"/>
  <c r="AD256" i="22"/>
  <c r="AF256" i="22" s="1"/>
  <c r="AI256" i="22" s="1"/>
  <c r="W256" i="22"/>
  <c r="W181" i="30" s="1"/>
  <c r="S256" i="22"/>
  <c r="S181" i="30" s="1"/>
  <c r="AA181" i="30" s="1"/>
  <c r="AR255" i="22"/>
  <c r="AU255" i="22" s="1"/>
  <c r="AZ255" i="22" s="1"/>
  <c r="AD255" i="22"/>
  <c r="AF255" i="22" s="1"/>
  <c r="AI255" i="22" s="1"/>
  <c r="W255" i="22"/>
  <c r="S255" i="22"/>
  <c r="AR254" i="22"/>
  <c r="AU254" i="22" s="1"/>
  <c r="AZ254" i="22" s="1"/>
  <c r="AD254" i="22"/>
  <c r="AF254" i="22" s="1"/>
  <c r="AI254" i="22" s="1"/>
  <c r="W254" i="22"/>
  <c r="W180" i="30" s="1"/>
  <c r="S254" i="22"/>
  <c r="S180" i="30" s="1"/>
  <c r="AR253" i="22"/>
  <c r="AU253" i="22" s="1"/>
  <c r="AZ253" i="22" s="1"/>
  <c r="AD253" i="22"/>
  <c r="AF253" i="22" s="1"/>
  <c r="AI253" i="22" s="1"/>
  <c r="W253" i="22"/>
  <c r="W179" i="30" s="1"/>
  <c r="S253" i="22"/>
  <c r="S179" i="30" s="1"/>
  <c r="AA179" i="30" s="1"/>
  <c r="AR252" i="22"/>
  <c r="AU252" i="22" s="1"/>
  <c r="AZ252" i="22" s="1"/>
  <c r="AD252" i="22"/>
  <c r="AF252" i="22" s="1"/>
  <c r="AI252" i="22" s="1"/>
  <c r="W252" i="22"/>
  <c r="W178" i="30" s="1"/>
  <c r="S252" i="22"/>
  <c r="S178" i="30" s="1"/>
  <c r="AA178" i="30" s="1"/>
  <c r="AR251" i="22"/>
  <c r="AU251" i="22" s="1"/>
  <c r="AZ251" i="22" s="1"/>
  <c r="AD251" i="22"/>
  <c r="AF251" i="22" s="1"/>
  <c r="AI251" i="22" s="1"/>
  <c r="W251" i="22"/>
  <c r="W177" i="30" s="1"/>
  <c r="S251" i="22"/>
  <c r="S177" i="30" s="1"/>
  <c r="AA177" i="30" s="1"/>
  <c r="AR250" i="22"/>
  <c r="AU250" i="22" s="1"/>
  <c r="AZ250" i="22" s="1"/>
  <c r="AD250" i="22"/>
  <c r="AF250" i="22" s="1"/>
  <c r="AI250" i="22" s="1"/>
  <c r="W250" i="22"/>
  <c r="W176" i="30" s="1"/>
  <c r="S250" i="22"/>
  <c r="S176" i="30" s="1"/>
  <c r="AA176" i="30" s="1"/>
  <c r="AR249" i="22"/>
  <c r="AU249" i="22" s="1"/>
  <c r="AZ249" i="22" s="1"/>
  <c r="AD249" i="22"/>
  <c r="AF249" i="22" s="1"/>
  <c r="AI249" i="22" s="1"/>
  <c r="W249" i="22"/>
  <c r="W175" i="30" s="1"/>
  <c r="S249" i="22"/>
  <c r="S175" i="30" s="1"/>
  <c r="AA175" i="30" s="1"/>
  <c r="AR248" i="22"/>
  <c r="AU248" i="22" s="1"/>
  <c r="AZ248" i="22" s="1"/>
  <c r="AD248" i="22"/>
  <c r="AF248" i="22" s="1"/>
  <c r="AI248" i="22" s="1"/>
  <c r="W248" i="22"/>
  <c r="W174" i="30" s="1"/>
  <c r="S248" i="22"/>
  <c r="S174" i="30" s="1"/>
  <c r="AA174" i="30" s="1"/>
  <c r="AR247" i="22"/>
  <c r="AU247" i="22" s="1"/>
  <c r="AZ247" i="22" s="1"/>
  <c r="AD247" i="22"/>
  <c r="AF247" i="22" s="1"/>
  <c r="AI247" i="22" s="1"/>
  <c r="W247" i="22"/>
  <c r="W173" i="30" s="1"/>
  <c r="S247" i="22"/>
  <c r="S173" i="30" s="1"/>
  <c r="AA173" i="30" s="1"/>
  <c r="AR246" i="22"/>
  <c r="AU246" i="22" s="1"/>
  <c r="AZ246" i="22" s="1"/>
  <c r="AD246" i="22"/>
  <c r="AF246" i="22" s="1"/>
  <c r="AI246" i="22" s="1"/>
  <c r="W246" i="22"/>
  <c r="W172" i="30" s="1"/>
  <c r="S246" i="22"/>
  <c r="S172" i="30" s="1"/>
  <c r="AA172" i="30" s="1"/>
  <c r="AR245" i="22"/>
  <c r="AU245" i="22" s="1"/>
  <c r="AZ245" i="22" s="1"/>
  <c r="AD245" i="22"/>
  <c r="AF245" i="22" s="1"/>
  <c r="AI245" i="22" s="1"/>
  <c r="W245" i="22"/>
  <c r="W171" i="30" s="1"/>
  <c r="S245" i="22"/>
  <c r="S171" i="30" s="1"/>
  <c r="AA171" i="30" s="1"/>
  <c r="AR244" i="22"/>
  <c r="AU244" i="22" s="1"/>
  <c r="AZ244" i="22" s="1"/>
  <c r="AD244" i="22"/>
  <c r="AF244" i="22" s="1"/>
  <c r="AI244" i="22" s="1"/>
  <c r="W244" i="22"/>
  <c r="W170" i="30" s="1"/>
  <c r="S244" i="22"/>
  <c r="S170" i="30" s="1"/>
  <c r="AA170" i="30" s="1"/>
  <c r="AR243" i="22"/>
  <c r="AU243" i="22" s="1"/>
  <c r="AZ243" i="22" s="1"/>
  <c r="AD243" i="22"/>
  <c r="AF243" i="22" s="1"/>
  <c r="AI243" i="22" s="1"/>
  <c r="W243" i="22"/>
  <c r="W169" i="30" s="1"/>
  <c r="S243" i="22"/>
  <c r="S169" i="30" s="1"/>
  <c r="AA169" i="30" s="1"/>
  <c r="AR242" i="22"/>
  <c r="AU242" i="22" s="1"/>
  <c r="AZ242" i="22" s="1"/>
  <c r="AD242" i="22"/>
  <c r="AF242" i="22" s="1"/>
  <c r="AI242" i="22" s="1"/>
  <c r="W242" i="22"/>
  <c r="W168" i="30" s="1"/>
  <c r="S242" i="22"/>
  <c r="S168" i="30" s="1"/>
  <c r="AA168" i="30" s="1"/>
  <c r="AR241" i="22"/>
  <c r="AU241" i="22" s="1"/>
  <c r="AZ241" i="22" s="1"/>
  <c r="AD241" i="22"/>
  <c r="AF241" i="22" s="1"/>
  <c r="AI241" i="22" s="1"/>
  <c r="W241" i="22"/>
  <c r="W167" i="30" s="1"/>
  <c r="S241" i="22"/>
  <c r="S167" i="30" s="1"/>
  <c r="AA167" i="30" s="1"/>
  <c r="AR240" i="22"/>
  <c r="AU240" i="22" s="1"/>
  <c r="AZ240" i="22" s="1"/>
  <c r="AD240" i="22"/>
  <c r="AF240" i="22" s="1"/>
  <c r="AI240" i="22" s="1"/>
  <c r="W240" i="22"/>
  <c r="W166" i="30" s="1"/>
  <c r="S240" i="22"/>
  <c r="S166" i="30" s="1"/>
  <c r="AA166" i="30" s="1"/>
  <c r="AR239" i="22"/>
  <c r="AU239" i="22" s="1"/>
  <c r="AZ239" i="22" s="1"/>
  <c r="AD239" i="22"/>
  <c r="AF239" i="22" s="1"/>
  <c r="AI239" i="22" s="1"/>
  <c r="W239" i="22"/>
  <c r="W165" i="30" s="1"/>
  <c r="S239" i="22"/>
  <c r="S165" i="30" s="1"/>
  <c r="AA165" i="30" s="1"/>
  <c r="AR238" i="22"/>
  <c r="AU238" i="22" s="1"/>
  <c r="AZ238" i="22" s="1"/>
  <c r="AD238" i="22"/>
  <c r="AF238" i="22" s="1"/>
  <c r="AI238" i="22" s="1"/>
  <c r="W238" i="22"/>
  <c r="S238" i="22"/>
  <c r="AR237" i="22"/>
  <c r="AU237" i="22" s="1"/>
  <c r="AZ237" i="22" s="1"/>
  <c r="AD237" i="22"/>
  <c r="AF237" i="22" s="1"/>
  <c r="AI237" i="22" s="1"/>
  <c r="W237" i="22"/>
  <c r="W207" i="30" s="1"/>
  <c r="S237" i="22"/>
  <c r="S207" i="30" s="1"/>
  <c r="AA207" i="30" s="1"/>
  <c r="AR236" i="22"/>
  <c r="AU236" i="22" s="1"/>
  <c r="AZ236" i="22" s="1"/>
  <c r="AD236" i="22"/>
  <c r="AF236" i="22" s="1"/>
  <c r="AI236" i="22" s="1"/>
  <c r="W236" i="22"/>
  <c r="W164" i="30" s="1"/>
  <c r="S236" i="22"/>
  <c r="S164" i="30" s="1"/>
  <c r="AA164" i="30" s="1"/>
  <c r="AR235" i="22"/>
  <c r="AU235" i="22" s="1"/>
  <c r="AZ235" i="22" s="1"/>
  <c r="AD235" i="22"/>
  <c r="AF235" i="22" s="1"/>
  <c r="AI235" i="22" s="1"/>
  <c r="W235" i="22"/>
  <c r="W163" i="30" s="1"/>
  <c r="S235" i="22"/>
  <c r="S163" i="30" s="1"/>
  <c r="AA163" i="30" s="1"/>
  <c r="AR234" i="22"/>
  <c r="AU234" i="22" s="1"/>
  <c r="AZ234" i="22" s="1"/>
  <c r="AD234" i="22"/>
  <c r="AF234" i="22" s="1"/>
  <c r="AI234" i="22" s="1"/>
  <c r="W234" i="22"/>
  <c r="W162" i="30" s="1"/>
  <c r="S234" i="22"/>
  <c r="S162" i="30" s="1"/>
  <c r="AA162" i="30" s="1"/>
  <c r="AR233" i="22"/>
  <c r="AU233" i="22" s="1"/>
  <c r="AZ233" i="22" s="1"/>
  <c r="AD233" i="22"/>
  <c r="AF233" i="22" s="1"/>
  <c r="AI233" i="22" s="1"/>
  <c r="W233" i="22"/>
  <c r="W161" i="30" s="1"/>
  <c r="S233" i="22"/>
  <c r="S161" i="30" s="1"/>
  <c r="AA161" i="30" s="1"/>
  <c r="AR232" i="22"/>
  <c r="AU232" i="22" s="1"/>
  <c r="AZ232" i="22" s="1"/>
  <c r="AD232" i="22"/>
  <c r="AF232" i="22" s="1"/>
  <c r="AI232" i="22" s="1"/>
  <c r="W232" i="22"/>
  <c r="W195" i="30" s="1"/>
  <c r="S232" i="22"/>
  <c r="S195" i="30" s="1"/>
  <c r="AA195" i="30" s="1"/>
  <c r="AR231" i="22"/>
  <c r="AU231" i="22" s="1"/>
  <c r="AZ231" i="22" s="1"/>
  <c r="AD231" i="22"/>
  <c r="AF231" i="22" s="1"/>
  <c r="AI231" i="22" s="1"/>
  <c r="W231" i="22"/>
  <c r="W160" i="30" s="1"/>
  <c r="S231" i="22"/>
  <c r="S160" i="30" s="1"/>
  <c r="AA160" i="30" s="1"/>
  <c r="AR230" i="22"/>
  <c r="AU230" i="22" s="1"/>
  <c r="AZ230" i="22" s="1"/>
  <c r="AD230" i="22"/>
  <c r="AF230" i="22" s="1"/>
  <c r="AI230" i="22" s="1"/>
  <c r="W230" i="22"/>
  <c r="W159" i="30" s="1"/>
  <c r="S230" i="22"/>
  <c r="S159" i="30" s="1"/>
  <c r="AA159" i="30" s="1"/>
  <c r="AR229" i="22"/>
  <c r="AU229" i="22" s="1"/>
  <c r="AZ229" i="22" s="1"/>
  <c r="AD229" i="22"/>
  <c r="AF229" i="22" s="1"/>
  <c r="AI229" i="22" s="1"/>
  <c r="W229" i="22"/>
  <c r="W158" i="30" s="1"/>
  <c r="S229" i="22"/>
  <c r="S158" i="30" s="1"/>
  <c r="AA158" i="30" s="1"/>
  <c r="AR147" i="22"/>
  <c r="AU147" i="22" s="1"/>
  <c r="AZ147" i="22" s="1"/>
  <c r="AD147" i="22"/>
  <c r="AF147" i="22" s="1"/>
  <c r="AI147" i="22" s="1"/>
  <c r="W147" i="22"/>
  <c r="W108" i="30" s="1"/>
  <c r="S147" i="22"/>
  <c r="S108" i="30" s="1"/>
  <c r="AA108" i="30" s="1"/>
  <c r="AR146" i="22"/>
  <c r="AU146" i="22" s="1"/>
  <c r="AZ146" i="22" s="1"/>
  <c r="AD146" i="22"/>
  <c r="AF146" i="22" s="1"/>
  <c r="AI146" i="22" s="1"/>
  <c r="W146" i="22"/>
  <c r="W107" i="30" s="1"/>
  <c r="S146" i="22"/>
  <c r="S107" i="30" s="1"/>
  <c r="AA107" i="30" s="1"/>
  <c r="AR145" i="22"/>
  <c r="AU145" i="22" s="1"/>
  <c r="AZ145" i="22" s="1"/>
  <c r="AD145" i="22"/>
  <c r="AF145" i="22" s="1"/>
  <c r="AI145" i="22" s="1"/>
  <c r="W145" i="22"/>
  <c r="W106" i="30" s="1"/>
  <c r="S145" i="22"/>
  <c r="S106" i="30" s="1"/>
  <c r="AA106" i="30" s="1"/>
  <c r="AR144" i="22"/>
  <c r="AU144" i="22" s="1"/>
  <c r="AZ144" i="22" s="1"/>
  <c r="AD144" i="22"/>
  <c r="AF144" i="22" s="1"/>
  <c r="AI144" i="22" s="1"/>
  <c r="W144" i="22"/>
  <c r="W105" i="30" s="1"/>
  <c r="S144" i="22"/>
  <c r="S105" i="30" s="1"/>
  <c r="AA105" i="30" s="1"/>
  <c r="AR143" i="22"/>
  <c r="AU143" i="22" s="1"/>
  <c r="AZ143" i="22" s="1"/>
  <c r="AD143" i="22"/>
  <c r="AF143" i="22" s="1"/>
  <c r="AI143" i="22" s="1"/>
  <c r="W143" i="22"/>
  <c r="W104" i="30" s="1"/>
  <c r="S143" i="22"/>
  <c r="S104" i="30" s="1"/>
  <c r="AA104" i="30" s="1"/>
  <c r="AR142" i="22"/>
  <c r="AU142" i="22" s="1"/>
  <c r="AZ142" i="22" s="1"/>
  <c r="AD142" i="22"/>
  <c r="AF142" i="22" s="1"/>
  <c r="AI142" i="22" s="1"/>
  <c r="W142" i="22"/>
  <c r="W103" i="30" s="1"/>
  <c r="S142" i="22"/>
  <c r="S103" i="30" s="1"/>
  <c r="AA103" i="30" s="1"/>
  <c r="AR141" i="22"/>
  <c r="AU141" i="22" s="1"/>
  <c r="AZ141" i="22" s="1"/>
  <c r="AD141" i="22"/>
  <c r="AF141" i="22" s="1"/>
  <c r="AI141" i="22" s="1"/>
  <c r="W141" i="22"/>
  <c r="W102" i="30" s="1"/>
  <c r="S141" i="22"/>
  <c r="S102" i="30" s="1"/>
  <c r="AA102" i="30" s="1"/>
  <c r="AR140" i="22"/>
  <c r="AU140" i="22" s="1"/>
  <c r="AZ140" i="22" s="1"/>
  <c r="AD140" i="22"/>
  <c r="AF140" i="22" s="1"/>
  <c r="AI140" i="22" s="1"/>
  <c r="W140" i="22"/>
  <c r="W101" i="30" s="1"/>
  <c r="S140" i="22"/>
  <c r="S101" i="30" s="1"/>
  <c r="AA101" i="30" s="1"/>
  <c r="AR139" i="22"/>
  <c r="AU139" i="22" s="1"/>
  <c r="AZ139" i="22" s="1"/>
  <c r="AD139" i="22"/>
  <c r="AF139" i="22" s="1"/>
  <c r="AI139" i="22" s="1"/>
  <c r="W139" i="22"/>
  <c r="W100" i="30" s="1"/>
  <c r="S139" i="22"/>
  <c r="S100" i="30" s="1"/>
  <c r="AA100" i="30" s="1"/>
  <c r="AR138" i="22"/>
  <c r="AU138" i="22" s="1"/>
  <c r="AZ138" i="22" s="1"/>
  <c r="AD138" i="22"/>
  <c r="AF138" i="22" s="1"/>
  <c r="AI138" i="22" s="1"/>
  <c r="W138" i="22"/>
  <c r="W99" i="30" s="1"/>
  <c r="S138" i="22"/>
  <c r="S99" i="30" s="1"/>
  <c r="AA99" i="30" s="1"/>
  <c r="AR137" i="22"/>
  <c r="AU137" i="22" s="1"/>
  <c r="AZ137" i="22" s="1"/>
  <c r="AD137" i="22"/>
  <c r="AF137" i="22" s="1"/>
  <c r="AI137" i="22" s="1"/>
  <c r="W137" i="22"/>
  <c r="W98" i="30" s="1"/>
  <c r="S137" i="22"/>
  <c r="S98" i="30" s="1"/>
  <c r="AA98" i="30" s="1"/>
  <c r="AR136" i="22"/>
  <c r="AU136" i="22" s="1"/>
  <c r="AZ136" i="22" s="1"/>
  <c r="AD136" i="22"/>
  <c r="AF136" i="22" s="1"/>
  <c r="AI136" i="22" s="1"/>
  <c r="W136" i="22"/>
  <c r="W97" i="30" s="1"/>
  <c r="S136" i="22"/>
  <c r="S97" i="30" s="1"/>
  <c r="AA97" i="30" s="1"/>
  <c r="AR135" i="22"/>
  <c r="AU135" i="22" s="1"/>
  <c r="AZ135" i="22" s="1"/>
  <c r="AD135" i="22"/>
  <c r="AF135" i="22" s="1"/>
  <c r="AI135" i="22" s="1"/>
  <c r="W135" i="22"/>
  <c r="W96" i="30" s="1"/>
  <c r="S135" i="22"/>
  <c r="S96" i="30" s="1"/>
  <c r="AA96" i="30" s="1"/>
  <c r="AR134" i="22"/>
  <c r="AU134" i="22" s="1"/>
  <c r="AZ134" i="22" s="1"/>
  <c r="AD134" i="22"/>
  <c r="AF134" i="22" s="1"/>
  <c r="AI134" i="22" s="1"/>
  <c r="W134" i="22"/>
  <c r="W95" i="30" s="1"/>
  <c r="S134" i="22"/>
  <c r="S95" i="30" s="1"/>
  <c r="AA95" i="30" s="1"/>
  <c r="AR133" i="22"/>
  <c r="AU133" i="22" s="1"/>
  <c r="AZ133" i="22" s="1"/>
  <c r="AD133" i="22"/>
  <c r="AF133" i="22" s="1"/>
  <c r="AI133" i="22" s="1"/>
  <c r="W133" i="22"/>
  <c r="W94" i="30" s="1"/>
  <c r="S133" i="22"/>
  <c r="S94" i="30" s="1"/>
  <c r="AA94" i="30" s="1"/>
  <c r="AR132" i="22"/>
  <c r="AU132" i="22" s="1"/>
  <c r="AZ132" i="22" s="1"/>
  <c r="AD132" i="22"/>
  <c r="AF132" i="22" s="1"/>
  <c r="AI132" i="22" s="1"/>
  <c r="W132" i="22"/>
  <c r="W93" i="30" s="1"/>
  <c r="S132" i="22"/>
  <c r="S93" i="30" s="1"/>
  <c r="AA93" i="30" s="1"/>
  <c r="AR130" i="22"/>
  <c r="AU130" i="22" s="1"/>
  <c r="AZ130" i="22" s="1"/>
  <c r="AD130" i="22"/>
  <c r="AF130" i="22" s="1"/>
  <c r="AI130" i="22" s="1"/>
  <c r="W130" i="22"/>
  <c r="W91" i="30" s="1"/>
  <c r="S130" i="22"/>
  <c r="S91" i="30" s="1"/>
  <c r="AA91" i="30" s="1"/>
  <c r="AR129" i="22"/>
  <c r="AU129" i="22" s="1"/>
  <c r="AZ129" i="22" s="1"/>
  <c r="AD129" i="22"/>
  <c r="AF129" i="22" s="1"/>
  <c r="AI129" i="22" s="1"/>
  <c r="W129" i="22"/>
  <c r="W90" i="30" s="1"/>
  <c r="S129" i="22"/>
  <c r="S90" i="30" s="1"/>
  <c r="AA90" i="30" s="1"/>
  <c r="AR128" i="22"/>
  <c r="AU128" i="22" s="1"/>
  <c r="AZ128" i="22" s="1"/>
  <c r="AD128" i="22"/>
  <c r="AF128" i="22" s="1"/>
  <c r="AI128" i="22" s="1"/>
  <c r="W128" i="22"/>
  <c r="W89" i="30" s="1"/>
  <c r="S128" i="22"/>
  <c r="S89" i="30" s="1"/>
  <c r="AA89" i="30" s="1"/>
  <c r="AR127" i="22"/>
  <c r="AU127" i="22" s="1"/>
  <c r="AZ127" i="22" s="1"/>
  <c r="AD127" i="22"/>
  <c r="AF127" i="22" s="1"/>
  <c r="AI127" i="22" s="1"/>
  <c r="W127" i="22"/>
  <c r="W88" i="30" s="1"/>
  <c r="S127" i="22"/>
  <c r="S88" i="30" s="1"/>
  <c r="AA88" i="30" s="1"/>
  <c r="AR126" i="22"/>
  <c r="AU126" i="22" s="1"/>
  <c r="AZ126" i="22" s="1"/>
  <c r="AD126" i="22"/>
  <c r="AF126" i="22" s="1"/>
  <c r="AI126" i="22" s="1"/>
  <c r="W126" i="22"/>
  <c r="W87" i="30" s="1"/>
  <c r="S126" i="22"/>
  <c r="S87" i="30" s="1"/>
  <c r="AA87" i="30" s="1"/>
  <c r="AR125" i="22"/>
  <c r="AU125" i="22" s="1"/>
  <c r="AZ125" i="22" s="1"/>
  <c r="AD125" i="22"/>
  <c r="AF125" i="22" s="1"/>
  <c r="AI125" i="22" s="1"/>
  <c r="W125" i="22"/>
  <c r="W86" i="30" s="1"/>
  <c r="S125" i="22"/>
  <c r="S86" i="30" s="1"/>
  <c r="AA86" i="30" s="1"/>
  <c r="AR124" i="22"/>
  <c r="AU124" i="22" s="1"/>
  <c r="AZ124" i="22" s="1"/>
  <c r="AD124" i="22"/>
  <c r="AF124" i="22" s="1"/>
  <c r="AI124" i="22" s="1"/>
  <c r="W124" i="22"/>
  <c r="W85" i="30" s="1"/>
  <c r="S124" i="22"/>
  <c r="S85" i="30" s="1"/>
  <c r="AA85" i="30" s="1"/>
  <c r="AR123" i="22"/>
  <c r="AU123" i="22" s="1"/>
  <c r="AZ123" i="22" s="1"/>
  <c r="AD123" i="22"/>
  <c r="AF123" i="22" s="1"/>
  <c r="AI123" i="22" s="1"/>
  <c r="W123" i="22"/>
  <c r="W84" i="30" s="1"/>
  <c r="S123" i="22"/>
  <c r="S84" i="30" s="1"/>
  <c r="AA84" i="30" s="1"/>
  <c r="AR122" i="22"/>
  <c r="AU122" i="22" s="1"/>
  <c r="AZ122" i="22" s="1"/>
  <c r="AD122" i="22"/>
  <c r="AF122" i="22" s="1"/>
  <c r="AI122" i="22" s="1"/>
  <c r="W122" i="22"/>
  <c r="W83" i="30" s="1"/>
  <c r="S122" i="22"/>
  <c r="S83" i="30" s="1"/>
  <c r="AA83" i="30" s="1"/>
  <c r="AR121" i="22"/>
  <c r="AU121" i="22" s="1"/>
  <c r="AZ121" i="22" s="1"/>
  <c r="AD121" i="22"/>
  <c r="AF121" i="22" s="1"/>
  <c r="AI121" i="22" s="1"/>
  <c r="W121" i="22"/>
  <c r="W82" i="30" s="1"/>
  <c r="S121" i="22"/>
  <c r="S82" i="30" s="1"/>
  <c r="AA82" i="30" s="1"/>
  <c r="AR120" i="22"/>
  <c r="AU120" i="22" s="1"/>
  <c r="AZ120" i="22" s="1"/>
  <c r="AD120" i="22"/>
  <c r="AF120" i="22" s="1"/>
  <c r="AI120" i="22" s="1"/>
  <c r="W120" i="22"/>
  <c r="W81" i="30" s="1"/>
  <c r="S120" i="22"/>
  <c r="S81" i="30" s="1"/>
  <c r="AA81" i="30" s="1"/>
  <c r="AR119" i="22"/>
  <c r="AU119" i="22" s="1"/>
  <c r="AZ119" i="22" s="1"/>
  <c r="AD119" i="22"/>
  <c r="AF119" i="22" s="1"/>
  <c r="AI119" i="22" s="1"/>
  <c r="W119" i="22"/>
  <c r="W80" i="30" s="1"/>
  <c r="S119" i="22"/>
  <c r="S80" i="30" s="1"/>
  <c r="AA80" i="30" s="1"/>
  <c r="AR118" i="22"/>
  <c r="AU118" i="22" s="1"/>
  <c r="AZ118" i="22" s="1"/>
  <c r="AD118" i="22"/>
  <c r="AF118" i="22" s="1"/>
  <c r="AI118" i="22" s="1"/>
  <c r="W118" i="22"/>
  <c r="W79" i="30" s="1"/>
  <c r="S118" i="22"/>
  <c r="S79" i="30" s="1"/>
  <c r="AA79" i="30" s="1"/>
  <c r="AR117" i="22"/>
  <c r="AU117" i="22" s="1"/>
  <c r="AZ117" i="22" s="1"/>
  <c r="AD117" i="22"/>
  <c r="AF117" i="22" s="1"/>
  <c r="AI117" i="22" s="1"/>
  <c r="W117" i="22"/>
  <c r="W78" i="30" s="1"/>
  <c r="S117" i="22"/>
  <c r="S78" i="30" s="1"/>
  <c r="AA78" i="30" s="1"/>
  <c r="AR116" i="22"/>
  <c r="AU116" i="22" s="1"/>
  <c r="AZ116" i="22" s="1"/>
  <c r="AD116" i="22"/>
  <c r="AF116" i="22" s="1"/>
  <c r="AI116" i="22" s="1"/>
  <c r="W116" i="22"/>
  <c r="W77" i="30" s="1"/>
  <c r="S116" i="22"/>
  <c r="S77" i="30" s="1"/>
  <c r="AA77" i="30" s="1"/>
  <c r="AR115" i="22"/>
  <c r="AU115" i="22" s="1"/>
  <c r="AZ115" i="22" s="1"/>
  <c r="AD115" i="22"/>
  <c r="AF115" i="22" s="1"/>
  <c r="AI115" i="22" s="1"/>
  <c r="W115" i="22"/>
  <c r="W76" i="30" s="1"/>
  <c r="S115" i="22"/>
  <c r="S76" i="30" s="1"/>
  <c r="AA76" i="30" s="1"/>
  <c r="AR114" i="22"/>
  <c r="AU114" i="22" s="1"/>
  <c r="AZ114" i="22" s="1"/>
  <c r="AD114" i="22"/>
  <c r="AF114" i="22" s="1"/>
  <c r="AI114" i="22" s="1"/>
  <c r="W114" i="22"/>
  <c r="W75" i="30" s="1"/>
  <c r="S114" i="22"/>
  <c r="S75" i="30" s="1"/>
  <c r="AA75" i="30" s="1"/>
  <c r="AR113" i="22"/>
  <c r="AU113" i="22" s="1"/>
  <c r="AZ113" i="22" s="1"/>
  <c r="AD113" i="22"/>
  <c r="AF113" i="22" s="1"/>
  <c r="AI113" i="22" s="1"/>
  <c r="W113" i="22"/>
  <c r="W74" i="30" s="1"/>
  <c r="S113" i="22"/>
  <c r="S74" i="30" s="1"/>
  <c r="AA74" i="30" s="1"/>
  <c r="AR112" i="22"/>
  <c r="AU112" i="22" s="1"/>
  <c r="AZ112" i="22" s="1"/>
  <c r="AD112" i="22"/>
  <c r="AF112" i="22" s="1"/>
  <c r="AI112" i="22" s="1"/>
  <c r="W112" i="22"/>
  <c r="W73" i="30" s="1"/>
  <c r="S112" i="22"/>
  <c r="S73" i="30" s="1"/>
  <c r="AA73" i="30" s="1"/>
  <c r="AR111" i="22"/>
  <c r="AU111" i="22" s="1"/>
  <c r="AZ111" i="22" s="1"/>
  <c r="AD111" i="22"/>
  <c r="AF111" i="22" s="1"/>
  <c r="AI111" i="22" s="1"/>
  <c r="W111" i="22"/>
  <c r="W72" i="30" s="1"/>
  <c r="S111" i="22"/>
  <c r="S72" i="30" s="1"/>
  <c r="AA72" i="30" s="1"/>
  <c r="AR110" i="22"/>
  <c r="AU110" i="22" s="1"/>
  <c r="AZ110" i="22" s="1"/>
  <c r="AD110" i="22"/>
  <c r="AF110" i="22" s="1"/>
  <c r="AI110" i="22" s="1"/>
  <c r="W110" i="22"/>
  <c r="W71" i="30" s="1"/>
  <c r="S110" i="22"/>
  <c r="S71" i="30" s="1"/>
  <c r="AA71" i="30" s="1"/>
  <c r="AR109" i="22"/>
  <c r="AU109" i="22" s="1"/>
  <c r="AZ109" i="22" s="1"/>
  <c r="AD109" i="22"/>
  <c r="AF109" i="22" s="1"/>
  <c r="AI109" i="22" s="1"/>
  <c r="W109" i="22"/>
  <c r="W70" i="30" s="1"/>
  <c r="S109" i="22"/>
  <c r="S70" i="30" s="1"/>
  <c r="AA70" i="30" s="1"/>
  <c r="AR108" i="22"/>
  <c r="AU108" i="22" s="1"/>
  <c r="AZ108" i="22" s="1"/>
  <c r="AD108" i="22"/>
  <c r="AF108" i="22" s="1"/>
  <c r="AI108" i="22" s="1"/>
  <c r="W108" i="22"/>
  <c r="W69" i="30" s="1"/>
  <c r="S108" i="22"/>
  <c r="S69" i="30" s="1"/>
  <c r="AA69" i="30" s="1"/>
  <c r="AR107" i="22"/>
  <c r="AU107" i="22" s="1"/>
  <c r="AZ107" i="22" s="1"/>
  <c r="AD107" i="22"/>
  <c r="AF107" i="22" s="1"/>
  <c r="AI107" i="22" s="1"/>
  <c r="W107" i="22"/>
  <c r="W68" i="30" s="1"/>
  <c r="S107" i="22"/>
  <c r="S68" i="30" s="1"/>
  <c r="AA68" i="30" s="1"/>
  <c r="AR106" i="22"/>
  <c r="AU106" i="22" s="1"/>
  <c r="AZ106" i="22" s="1"/>
  <c r="AD106" i="22"/>
  <c r="AF106" i="22" s="1"/>
  <c r="AI106" i="22" s="1"/>
  <c r="W106" i="22"/>
  <c r="W67" i="30" s="1"/>
  <c r="S106" i="22"/>
  <c r="S67" i="30" s="1"/>
  <c r="AA67" i="30" s="1"/>
  <c r="AR104" i="22"/>
  <c r="AU104" i="22" s="1"/>
  <c r="AZ104" i="22" s="1"/>
  <c r="AD104" i="22"/>
  <c r="AF104" i="22" s="1"/>
  <c r="AI104" i="22" s="1"/>
  <c r="W104" i="22"/>
  <c r="W65" i="30" s="1"/>
  <c r="S104" i="22"/>
  <c r="S65" i="30" s="1"/>
  <c r="AA65" i="30" s="1"/>
  <c r="AR103" i="22"/>
  <c r="AU103" i="22" s="1"/>
  <c r="AZ103" i="22" s="1"/>
  <c r="AD103" i="22"/>
  <c r="AF103" i="22" s="1"/>
  <c r="AI103" i="22" s="1"/>
  <c r="W103" i="22"/>
  <c r="W64" i="30" s="1"/>
  <c r="S103" i="22"/>
  <c r="S64" i="30" s="1"/>
  <c r="AA64" i="30" s="1"/>
  <c r="AR102" i="22"/>
  <c r="AU102" i="22" s="1"/>
  <c r="AZ102" i="22" s="1"/>
  <c r="AD102" i="22"/>
  <c r="AF102" i="22" s="1"/>
  <c r="AI102" i="22" s="1"/>
  <c r="W102" i="22"/>
  <c r="W63" i="30" s="1"/>
  <c r="S102" i="22"/>
  <c r="S63" i="30" s="1"/>
  <c r="AA63" i="30" s="1"/>
  <c r="AR101" i="22"/>
  <c r="AU101" i="22" s="1"/>
  <c r="AZ101" i="22" s="1"/>
  <c r="AD101" i="22"/>
  <c r="AF101" i="22" s="1"/>
  <c r="AI101" i="22" s="1"/>
  <c r="W101" i="22"/>
  <c r="W62" i="30" s="1"/>
  <c r="S101" i="22"/>
  <c r="S62" i="30" s="1"/>
  <c r="AA62" i="30" s="1"/>
  <c r="AR100" i="22"/>
  <c r="AU100" i="22" s="1"/>
  <c r="AZ100" i="22" s="1"/>
  <c r="AD100" i="22"/>
  <c r="AF100" i="22" s="1"/>
  <c r="AI100" i="22" s="1"/>
  <c r="W100" i="22"/>
  <c r="W61" i="30" s="1"/>
  <c r="S100" i="22"/>
  <c r="S61" i="30" s="1"/>
  <c r="AA61" i="30" s="1"/>
  <c r="AR99" i="22"/>
  <c r="AU99" i="22" s="1"/>
  <c r="AZ99" i="22" s="1"/>
  <c r="AD99" i="22"/>
  <c r="AF99" i="22" s="1"/>
  <c r="AI99" i="22" s="1"/>
  <c r="W99" i="22"/>
  <c r="W60" i="30" s="1"/>
  <c r="S99" i="22"/>
  <c r="S60" i="30" s="1"/>
  <c r="AA60" i="30" s="1"/>
  <c r="AR98" i="22"/>
  <c r="AU98" i="22" s="1"/>
  <c r="AZ98" i="22" s="1"/>
  <c r="AD98" i="22"/>
  <c r="AF98" i="22" s="1"/>
  <c r="AI98" i="22" s="1"/>
  <c r="W98" i="22"/>
  <c r="W59" i="30" s="1"/>
  <c r="S98" i="22"/>
  <c r="S59" i="30" s="1"/>
  <c r="AA59" i="30" s="1"/>
  <c r="AR97" i="22"/>
  <c r="AU97" i="22" s="1"/>
  <c r="AZ97" i="22" s="1"/>
  <c r="AD97" i="22"/>
  <c r="AF97" i="22" s="1"/>
  <c r="AI97" i="22" s="1"/>
  <c r="W97" i="22"/>
  <c r="W58" i="30" s="1"/>
  <c r="S97" i="22"/>
  <c r="S58" i="30" s="1"/>
  <c r="AA58" i="30" s="1"/>
  <c r="AR96" i="22"/>
  <c r="AU96" i="22" s="1"/>
  <c r="AZ96" i="22" s="1"/>
  <c r="AD96" i="22"/>
  <c r="AF96" i="22" s="1"/>
  <c r="AI96" i="22" s="1"/>
  <c r="W96" i="22"/>
  <c r="W57" i="30" s="1"/>
  <c r="S96" i="22"/>
  <c r="S57" i="30" s="1"/>
  <c r="AA57" i="30" s="1"/>
  <c r="AR95" i="22"/>
  <c r="AU95" i="22" s="1"/>
  <c r="AZ95" i="22" s="1"/>
  <c r="AD95" i="22"/>
  <c r="AF95" i="22" s="1"/>
  <c r="AI95" i="22" s="1"/>
  <c r="W95" i="22"/>
  <c r="W56" i="30" s="1"/>
  <c r="S95" i="22"/>
  <c r="S56" i="30" s="1"/>
  <c r="AA56" i="30" s="1"/>
  <c r="AR94" i="22"/>
  <c r="AU94" i="22" s="1"/>
  <c r="AZ94" i="22" s="1"/>
  <c r="AD94" i="22"/>
  <c r="AF94" i="22" s="1"/>
  <c r="AI94" i="22" s="1"/>
  <c r="W94" i="22"/>
  <c r="W55" i="30" s="1"/>
  <c r="S94" i="22"/>
  <c r="S55" i="30" s="1"/>
  <c r="AA55" i="30" s="1"/>
  <c r="AR93" i="22"/>
  <c r="AU93" i="22" s="1"/>
  <c r="AZ93" i="22" s="1"/>
  <c r="AD93" i="22"/>
  <c r="AF93" i="22" s="1"/>
  <c r="AI93" i="22" s="1"/>
  <c r="W93" i="22"/>
  <c r="W54" i="30" s="1"/>
  <c r="S93" i="22"/>
  <c r="S54" i="30" s="1"/>
  <c r="AA54" i="30" s="1"/>
  <c r="AR92" i="22"/>
  <c r="AU92" i="22" s="1"/>
  <c r="AZ92" i="22" s="1"/>
  <c r="AD92" i="22"/>
  <c r="AF92" i="22" s="1"/>
  <c r="AI92" i="22" s="1"/>
  <c r="W92" i="22"/>
  <c r="W53" i="30" s="1"/>
  <c r="S92" i="22"/>
  <c r="S53" i="30" s="1"/>
  <c r="AA53" i="30" s="1"/>
  <c r="AR91" i="22"/>
  <c r="AU91" i="22" s="1"/>
  <c r="AZ91" i="22" s="1"/>
  <c r="AD91" i="22"/>
  <c r="AF91" i="22" s="1"/>
  <c r="AI91" i="22" s="1"/>
  <c r="W91" i="22"/>
  <c r="W52" i="30" s="1"/>
  <c r="S91" i="22"/>
  <c r="S52" i="30" s="1"/>
  <c r="AA52" i="30" s="1"/>
  <c r="AR90" i="22"/>
  <c r="AU90" i="22" s="1"/>
  <c r="AZ90" i="22" s="1"/>
  <c r="AD90" i="22"/>
  <c r="AF90" i="22" s="1"/>
  <c r="AI90" i="22" s="1"/>
  <c r="W90" i="22"/>
  <c r="W51" i="30" s="1"/>
  <c r="S90" i="22"/>
  <c r="S51" i="30" s="1"/>
  <c r="AA51" i="30" s="1"/>
  <c r="AR89" i="22"/>
  <c r="AU89" i="22" s="1"/>
  <c r="AZ89" i="22" s="1"/>
  <c r="AD89" i="22"/>
  <c r="AF89" i="22" s="1"/>
  <c r="AI89" i="22" s="1"/>
  <c r="W89" i="22"/>
  <c r="W50" i="30" s="1"/>
  <c r="S89" i="22"/>
  <c r="S50" i="30" s="1"/>
  <c r="AA50" i="30" s="1"/>
  <c r="AR87" i="22"/>
  <c r="AU87" i="22" s="1"/>
  <c r="AZ87" i="22" s="1"/>
  <c r="AD87" i="22"/>
  <c r="AF87" i="22" s="1"/>
  <c r="AI87" i="22" s="1"/>
  <c r="W87" i="22"/>
  <c r="W48" i="30" s="1"/>
  <c r="S87" i="22"/>
  <c r="S48" i="30" s="1"/>
  <c r="AA48" i="30" s="1"/>
  <c r="AR86" i="22"/>
  <c r="AU86" i="22" s="1"/>
  <c r="AZ86" i="22" s="1"/>
  <c r="AD86" i="22"/>
  <c r="AF86" i="22" s="1"/>
  <c r="AI86" i="22" s="1"/>
  <c r="W86" i="22"/>
  <c r="W47" i="30" s="1"/>
  <c r="S86" i="22"/>
  <c r="S47" i="30" s="1"/>
  <c r="AA47" i="30" s="1"/>
  <c r="AR83" i="22"/>
  <c r="AU83" i="22" s="1"/>
  <c r="AZ83" i="22" s="1"/>
  <c r="AD83" i="22"/>
  <c r="AF83" i="22" s="1"/>
  <c r="AI83" i="22" s="1"/>
  <c r="W83" i="22"/>
  <c r="W44" i="30" s="1"/>
  <c r="S83" i="22"/>
  <c r="S44" i="30" s="1"/>
  <c r="AA44" i="30" s="1"/>
  <c r="AR82" i="22"/>
  <c r="AU82" i="22" s="1"/>
  <c r="AZ82" i="22" s="1"/>
  <c r="AD82" i="22"/>
  <c r="AF82" i="22" s="1"/>
  <c r="AI82" i="22" s="1"/>
  <c r="W82" i="22"/>
  <c r="W43" i="30" s="1"/>
  <c r="S82" i="22"/>
  <c r="S43" i="30" s="1"/>
  <c r="AA43" i="30" s="1"/>
  <c r="AR81" i="22"/>
  <c r="AU81" i="22" s="1"/>
  <c r="AZ81" i="22" s="1"/>
  <c r="AD81" i="22"/>
  <c r="AF81" i="22" s="1"/>
  <c r="AI81" i="22" s="1"/>
  <c r="W81" i="22"/>
  <c r="W42" i="30" s="1"/>
  <c r="S81" i="22"/>
  <c r="S42" i="30" s="1"/>
  <c r="AA42" i="30" s="1"/>
  <c r="AR80" i="22"/>
  <c r="AU80" i="22" s="1"/>
  <c r="AZ80" i="22" s="1"/>
  <c r="AD80" i="22"/>
  <c r="AF80" i="22" s="1"/>
  <c r="AI80" i="22" s="1"/>
  <c r="W80" i="22"/>
  <c r="W41" i="30" s="1"/>
  <c r="S80" i="22"/>
  <c r="S41" i="30" s="1"/>
  <c r="AA41" i="30" s="1"/>
  <c r="AR79" i="22"/>
  <c r="AU79" i="22" s="1"/>
  <c r="AZ79" i="22" s="1"/>
  <c r="AD79" i="22"/>
  <c r="AF79" i="22" s="1"/>
  <c r="AI79" i="22" s="1"/>
  <c r="W79" i="22"/>
  <c r="W40" i="30" s="1"/>
  <c r="S79" i="22"/>
  <c r="S40" i="30" s="1"/>
  <c r="AA40" i="30" s="1"/>
  <c r="AR78" i="22"/>
  <c r="AU78" i="22" s="1"/>
  <c r="AZ78" i="22" s="1"/>
  <c r="AD78" i="22"/>
  <c r="AF78" i="22" s="1"/>
  <c r="AI78" i="22" s="1"/>
  <c r="W78" i="22"/>
  <c r="W39" i="30" s="1"/>
  <c r="S78" i="22"/>
  <c r="S39" i="30" s="1"/>
  <c r="AA39" i="30" s="1"/>
  <c r="AR77" i="22"/>
  <c r="AU77" i="22" s="1"/>
  <c r="AZ77" i="22" s="1"/>
  <c r="AD77" i="22"/>
  <c r="AF77" i="22" s="1"/>
  <c r="AI77" i="22" s="1"/>
  <c r="W77" i="22"/>
  <c r="W38" i="30" s="1"/>
  <c r="S77" i="22"/>
  <c r="S38" i="30" s="1"/>
  <c r="AA38" i="30" s="1"/>
  <c r="AR74" i="22"/>
  <c r="AU74" i="22" s="1"/>
  <c r="AZ74" i="22" s="1"/>
  <c r="AD74" i="22"/>
  <c r="AF74" i="22" s="1"/>
  <c r="AI74" i="22" s="1"/>
  <c r="W74" i="22"/>
  <c r="W36" i="30" s="1"/>
  <c r="S74" i="22"/>
  <c r="S36" i="30" s="1"/>
  <c r="AA36" i="30" s="1"/>
  <c r="AR73" i="22"/>
  <c r="AU73" i="22" s="1"/>
  <c r="AZ73" i="22" s="1"/>
  <c r="AD73" i="22"/>
  <c r="AF73" i="22" s="1"/>
  <c r="AI73" i="22" s="1"/>
  <c r="W73" i="22"/>
  <c r="W35" i="30" s="1"/>
  <c r="S73" i="22"/>
  <c r="S35" i="30" s="1"/>
  <c r="AA35" i="30" s="1"/>
  <c r="AR72" i="22"/>
  <c r="AU72" i="22" s="1"/>
  <c r="AZ72" i="22" s="1"/>
  <c r="AD72" i="22"/>
  <c r="AF72" i="22" s="1"/>
  <c r="AI72" i="22" s="1"/>
  <c r="W72" i="22"/>
  <c r="W34" i="30" s="1"/>
  <c r="S72" i="22"/>
  <c r="S34" i="30" s="1"/>
  <c r="AA34" i="30" s="1"/>
  <c r="AR71" i="22"/>
  <c r="AU71" i="22" s="1"/>
  <c r="AZ71" i="22" s="1"/>
  <c r="AD71" i="22"/>
  <c r="AF71" i="22" s="1"/>
  <c r="AI71" i="22" s="1"/>
  <c r="W71" i="22"/>
  <c r="W33" i="30" s="1"/>
  <c r="S71" i="22"/>
  <c r="S33" i="30" s="1"/>
  <c r="AA33" i="30" s="1"/>
  <c r="AR70" i="22"/>
  <c r="AU70" i="22" s="1"/>
  <c r="AZ70" i="22" s="1"/>
  <c r="AD70" i="22"/>
  <c r="AF70" i="22" s="1"/>
  <c r="AI70" i="22" s="1"/>
  <c r="W70" i="22"/>
  <c r="W32" i="30" s="1"/>
  <c r="S70" i="22"/>
  <c r="S32" i="30" s="1"/>
  <c r="AA32" i="30" s="1"/>
  <c r="AR69" i="22"/>
  <c r="AU69" i="22" s="1"/>
  <c r="AZ69" i="22" s="1"/>
  <c r="AD69" i="22"/>
  <c r="AF69" i="22" s="1"/>
  <c r="AI69" i="22" s="1"/>
  <c r="W69" i="22"/>
  <c r="W31" i="30" s="1"/>
  <c r="S69" i="22"/>
  <c r="S31" i="30" s="1"/>
  <c r="AA31" i="30" s="1"/>
  <c r="AR68" i="22"/>
  <c r="AU68" i="22" s="1"/>
  <c r="AZ68" i="22" s="1"/>
  <c r="AD68" i="22"/>
  <c r="AF68" i="22" s="1"/>
  <c r="AI68" i="22" s="1"/>
  <c r="W68" i="22"/>
  <c r="W30" i="30" s="1"/>
  <c r="S68" i="22"/>
  <c r="S30" i="30" s="1"/>
  <c r="AA30" i="30" s="1"/>
  <c r="AR67" i="22"/>
  <c r="AU67" i="22" s="1"/>
  <c r="AZ67" i="22" s="1"/>
  <c r="AD67" i="22"/>
  <c r="AF67" i="22" s="1"/>
  <c r="AI67" i="22" s="1"/>
  <c r="W67" i="22"/>
  <c r="W29" i="30" s="1"/>
  <c r="S67" i="22"/>
  <c r="S29" i="30" s="1"/>
  <c r="AA29" i="30" s="1"/>
  <c r="AR66" i="22"/>
  <c r="AU66" i="22" s="1"/>
  <c r="AZ66" i="22" s="1"/>
  <c r="AD66" i="22"/>
  <c r="AF66" i="22" s="1"/>
  <c r="AI66" i="22" s="1"/>
  <c r="W66" i="22"/>
  <c r="W28" i="30" s="1"/>
  <c r="S66" i="22"/>
  <c r="S28" i="30" s="1"/>
  <c r="AA28" i="30" s="1"/>
  <c r="AR65" i="22"/>
  <c r="AU65" i="22" s="1"/>
  <c r="AZ65" i="22" s="1"/>
  <c r="AD65" i="22"/>
  <c r="AF65" i="22" s="1"/>
  <c r="AI65" i="22" s="1"/>
  <c r="W65" i="22"/>
  <c r="W27" i="30" s="1"/>
  <c r="S65" i="22"/>
  <c r="S27" i="30" s="1"/>
  <c r="AA27" i="30" s="1"/>
  <c r="AR64" i="22"/>
  <c r="AU64" i="22" s="1"/>
  <c r="AZ64" i="22" s="1"/>
  <c r="AD64" i="22"/>
  <c r="AF64" i="22" s="1"/>
  <c r="AI64" i="22" s="1"/>
  <c r="W64" i="22"/>
  <c r="W26" i="30" s="1"/>
  <c r="S64" i="22"/>
  <c r="S26" i="30" s="1"/>
  <c r="AA26" i="30" s="1"/>
  <c r="AR63" i="22"/>
  <c r="AU63" i="22" s="1"/>
  <c r="AZ63" i="22" s="1"/>
  <c r="AD63" i="22"/>
  <c r="AF63" i="22" s="1"/>
  <c r="AI63" i="22" s="1"/>
  <c r="W63" i="22"/>
  <c r="W25" i="30" s="1"/>
  <c r="S63" i="22"/>
  <c r="S25" i="30" s="1"/>
  <c r="AA25" i="30" s="1"/>
  <c r="AR62" i="22"/>
  <c r="AU62" i="22" s="1"/>
  <c r="AZ62" i="22" s="1"/>
  <c r="AD62" i="22"/>
  <c r="AF62" i="22" s="1"/>
  <c r="AI62" i="22" s="1"/>
  <c r="W62" i="22"/>
  <c r="W24" i="30" s="1"/>
  <c r="S62" i="22"/>
  <c r="S24" i="30" s="1"/>
  <c r="AA24" i="30" s="1"/>
  <c r="AR61" i="22"/>
  <c r="AU61" i="22" s="1"/>
  <c r="AZ61" i="22" s="1"/>
  <c r="AD61" i="22"/>
  <c r="AF61" i="22" s="1"/>
  <c r="AI61" i="22" s="1"/>
  <c r="W61" i="22"/>
  <c r="W23" i="30" s="1"/>
  <c r="S61" i="22"/>
  <c r="S23" i="30" s="1"/>
  <c r="AA23" i="30" s="1"/>
  <c r="AR59" i="22"/>
  <c r="AU59" i="22" s="1"/>
  <c r="AZ59" i="22" s="1"/>
  <c r="AD59" i="22"/>
  <c r="AF59" i="22" s="1"/>
  <c r="AI59" i="22" s="1"/>
  <c r="W59" i="22"/>
  <c r="W22" i="30" s="1"/>
  <c r="S59" i="22"/>
  <c r="S22" i="30" s="1"/>
  <c r="AA22" i="30" s="1"/>
  <c r="AR21" i="22"/>
  <c r="AU21" i="22" s="1"/>
  <c r="AZ21" i="22" s="1"/>
  <c r="AD21" i="22"/>
  <c r="AF21" i="22" s="1"/>
  <c r="AI21" i="22" s="1"/>
  <c r="W21" i="22"/>
  <c r="W19" i="30" s="1"/>
  <c r="S21" i="22"/>
  <c r="S19" i="30" s="1"/>
  <c r="AR20" i="22"/>
  <c r="AU20" i="22" s="1"/>
  <c r="AZ20" i="22" s="1"/>
  <c r="AD20" i="22"/>
  <c r="AF20" i="22" s="1"/>
  <c r="AI20" i="22" s="1"/>
  <c r="W20" i="22"/>
  <c r="W18" i="30" s="1"/>
  <c r="S20" i="22"/>
  <c r="S18" i="30" s="1"/>
  <c r="AR12" i="22"/>
  <c r="AU12" i="22" s="1"/>
  <c r="AZ12" i="22" s="1"/>
  <c r="AD12" i="22"/>
  <c r="AF12" i="22" s="1"/>
  <c r="AI12" i="22" s="1"/>
  <c r="W12" i="22"/>
  <c r="W15" i="30" s="1"/>
  <c r="S12" i="22"/>
  <c r="S15" i="30" s="1"/>
  <c r="AR11" i="22"/>
  <c r="AU11" i="22" s="1"/>
  <c r="AZ11" i="22" s="1"/>
  <c r="AD11" i="22"/>
  <c r="AF11" i="22" s="1"/>
  <c r="AI11" i="22" s="1"/>
  <c r="W11" i="22"/>
  <c r="W14" i="30" s="1"/>
  <c r="S11" i="22"/>
  <c r="S14" i="30" s="1"/>
  <c r="AR10" i="22"/>
  <c r="AU10" i="22" s="1"/>
  <c r="AZ10" i="22" s="1"/>
  <c r="AD10" i="22"/>
  <c r="AF10" i="22" s="1"/>
  <c r="AI10" i="22" s="1"/>
  <c r="W10" i="22"/>
  <c r="W13" i="30" s="1"/>
  <c r="S10" i="22"/>
  <c r="S13" i="30" s="1"/>
  <c r="AR9" i="22"/>
  <c r="AU9" i="22" s="1"/>
  <c r="AZ9" i="22" s="1"/>
  <c r="AD9" i="22"/>
  <c r="AF9" i="22" s="1"/>
  <c r="AI9" i="22" s="1"/>
  <c r="W9" i="22"/>
  <c r="W12" i="30" s="1"/>
  <c r="S9" i="22"/>
  <c r="S12" i="30" s="1"/>
  <c r="BE8" i="22"/>
  <c r="AR8" i="22"/>
  <c r="AU8" i="22" s="1"/>
  <c r="AZ8" i="22" s="1"/>
  <c r="AD8" i="22"/>
  <c r="AF8" i="22" s="1"/>
  <c r="AI8" i="22" s="1"/>
  <c r="W8" i="22"/>
  <c r="S8" i="22"/>
  <c r="BD7" i="22"/>
  <c r="BC7" i="22"/>
  <c r="AR7" i="22"/>
  <c r="AU7" i="22" s="1"/>
  <c r="AZ7" i="22" s="1"/>
  <c r="AD7" i="22"/>
  <c r="AF7" i="22" s="1"/>
  <c r="AI7" i="22" s="1"/>
  <c r="W7" i="22"/>
  <c r="S7" i="22"/>
  <c r="AK4" i="22"/>
  <c r="AP112" i="21"/>
  <c r="AS112" i="21" s="1"/>
  <c r="AX112" i="21" s="1"/>
  <c r="Z112" i="21"/>
  <c r="AD112" i="21" s="1"/>
  <c r="AC86" i="27"/>
  <c r="Y86" i="27" s="1"/>
  <c r="Z111" i="21"/>
  <c r="AM86" i="27" s="1"/>
  <c r="AL86" i="27" s="1"/>
  <c r="BE7" i="25" l="1"/>
  <c r="BA21" i="25"/>
  <c r="BA25" i="25"/>
  <c r="BA276" i="25"/>
  <c r="BA308" i="25"/>
  <c r="BA340" i="25"/>
  <c r="BA688" i="25"/>
  <c r="BA692" i="25"/>
  <c r="BA776" i="25"/>
  <c r="BA780" i="25"/>
  <c r="BA784" i="25"/>
  <c r="BA788" i="25"/>
  <c r="BA792" i="25"/>
  <c r="BA796" i="25"/>
  <c r="BA800" i="25"/>
  <c r="BA894" i="25"/>
  <c r="BA898" i="25"/>
  <c r="BA902" i="25"/>
  <c r="BA906" i="25"/>
  <c r="BA910" i="25"/>
  <c r="BA957" i="25"/>
  <c r="BA141" i="26"/>
  <c r="BA210" i="26"/>
  <c r="BA211" i="26"/>
  <c r="BA213" i="26"/>
  <c r="BA217" i="26"/>
  <c r="BA245" i="26"/>
  <c r="BA277" i="26"/>
  <c r="BA281" i="26"/>
  <c r="BA285" i="26"/>
  <c r="BA289" i="26"/>
  <c r="BA293" i="26"/>
  <c r="BA297" i="26"/>
  <c r="BA301" i="26"/>
  <c r="BA305" i="26"/>
  <c r="BA309" i="26"/>
  <c r="BA313" i="26"/>
  <c r="BA317" i="26"/>
  <c r="BA321" i="26"/>
  <c r="BA325" i="26"/>
  <c r="BA329" i="26"/>
  <c r="BA333" i="26"/>
  <c r="BA337" i="26"/>
  <c r="BA341" i="26"/>
  <c r="BA345" i="26"/>
  <c r="BA349" i="26"/>
  <c r="BA353" i="26"/>
  <c r="BA357" i="26"/>
  <c r="BA361" i="26"/>
  <c r="BA367" i="26"/>
  <c r="BA371" i="26"/>
  <c r="BA375" i="26"/>
  <c r="BA379" i="26"/>
  <c r="BA383" i="26"/>
  <c r="BA387" i="26"/>
  <c r="BA391" i="26"/>
  <c r="BA395" i="26"/>
  <c r="BA399" i="26"/>
  <c r="BA403" i="26"/>
  <c r="BA407" i="26"/>
  <c r="BA411" i="26"/>
  <c r="BA415" i="26"/>
  <c r="BA419" i="26"/>
  <c r="BA423" i="26"/>
  <c r="BA427" i="26"/>
  <c r="BA431" i="26"/>
  <c r="BA435" i="26"/>
  <c r="BA497" i="26"/>
  <c r="BA529" i="26"/>
  <c r="BA757" i="26"/>
  <c r="BA773" i="26"/>
  <c r="BA816" i="26"/>
  <c r="BA1047" i="26"/>
  <c r="BA1051" i="26"/>
  <c r="BA1055" i="26"/>
  <c r="BA1056" i="26"/>
  <c r="BA1059" i="26"/>
  <c r="BA1060" i="26"/>
  <c r="BA1061" i="26"/>
  <c r="BA1063" i="26"/>
  <c r="BA1067" i="26"/>
  <c r="BA1077" i="26"/>
  <c r="BA1079" i="26"/>
  <c r="BA1083" i="26"/>
  <c r="BA1095" i="26"/>
  <c r="BA1099" i="26"/>
  <c r="BA1111" i="26"/>
  <c r="BA1115" i="26"/>
  <c r="BA1119" i="26"/>
  <c r="BA1120" i="26"/>
  <c r="BA1123" i="26"/>
  <c r="BA1124" i="26"/>
  <c r="BA1125" i="26"/>
  <c r="BA1127" i="26"/>
  <c r="BA1131" i="26"/>
  <c r="BA1141" i="26"/>
  <c r="BA1173" i="26"/>
  <c r="BA1177" i="26"/>
  <c r="BA1181" i="26"/>
  <c r="BA1182" i="26"/>
  <c r="BA1185" i="26"/>
  <c r="BA1186" i="26"/>
  <c r="BA1187" i="26"/>
  <c r="BA1189" i="26"/>
  <c r="BA1229" i="26"/>
  <c r="BA1233" i="26"/>
  <c r="BA1237" i="26"/>
  <c r="BA1241" i="26"/>
  <c r="BA1245" i="26"/>
  <c r="BA1249" i="26"/>
  <c r="BA1253" i="26"/>
  <c r="BA1257" i="26"/>
  <c r="BA1261" i="26"/>
  <c r="BA1265" i="26"/>
  <c r="BA1269" i="26"/>
  <c r="BA1273" i="26"/>
  <c r="BA1277" i="26"/>
  <c r="BA1281" i="26"/>
  <c r="BA1284" i="26"/>
  <c r="BA1288" i="26"/>
  <c r="BA1298" i="26"/>
  <c r="BA414" i="24"/>
  <c r="BA446" i="24"/>
  <c r="BA478" i="24"/>
  <c r="BA649" i="24"/>
  <c r="BA653" i="24"/>
  <c r="BA657" i="24"/>
  <c r="BA658" i="24"/>
  <c r="BA662" i="24"/>
  <c r="BA666" i="24"/>
  <c r="BA670" i="24"/>
  <c r="BA674" i="24"/>
  <c r="BA678" i="24"/>
  <c r="BA683" i="24"/>
  <c r="BA687" i="24"/>
  <c r="BA691" i="24"/>
  <c r="BA695" i="24"/>
  <c r="BA699" i="24"/>
  <c r="BA703" i="24"/>
  <c r="BA707" i="24"/>
  <c r="BA711" i="24"/>
  <c r="BA715" i="24"/>
  <c r="BA719" i="24"/>
  <c r="BA723" i="24"/>
  <c r="BA727" i="24"/>
  <c r="BA758" i="24"/>
  <c r="BA762" i="24"/>
  <c r="BA766" i="24"/>
  <c r="BA770" i="24"/>
  <c r="BA774" i="24"/>
  <c r="BA778" i="24"/>
  <c r="BA782" i="24"/>
  <c r="BA786" i="24"/>
  <c r="BA790" i="24"/>
  <c r="BA794" i="24"/>
  <c r="BA798" i="24"/>
  <c r="BA802" i="24"/>
  <c r="BA806" i="24"/>
  <c r="BA810" i="24"/>
  <c r="BA814" i="24"/>
  <c r="BA818" i="24"/>
  <c r="BA822" i="24"/>
  <c r="BA826" i="24"/>
  <c r="BA830" i="24"/>
  <c r="BA834" i="24"/>
  <c r="BA838" i="24"/>
  <c r="BA842" i="24"/>
  <c r="BA846" i="24"/>
  <c r="BA850" i="24"/>
  <c r="BA854" i="24"/>
  <c r="BA858" i="24"/>
  <c r="BA862" i="24"/>
  <c r="BA866" i="24"/>
  <c r="BA870" i="24"/>
  <c r="BA874" i="24"/>
  <c r="BA875" i="24"/>
  <c r="BA878" i="24"/>
  <c r="BA879" i="24"/>
  <c r="BA880" i="24"/>
  <c r="BA882" i="24"/>
  <c r="BA886" i="24"/>
  <c r="BA896" i="24"/>
  <c r="BA929" i="24"/>
  <c r="BA933" i="24"/>
  <c r="BA937" i="24"/>
  <c r="BA938" i="24"/>
  <c r="BA943" i="24"/>
  <c r="BA13" i="25"/>
  <c r="BA17" i="25"/>
  <c r="BA9" i="25"/>
  <c r="H6" i="4"/>
  <c r="AG112" i="21"/>
  <c r="I17" i="12"/>
  <c r="H4" i="4"/>
  <c r="H5" i="4"/>
  <c r="R4" i="29"/>
  <c r="V4" i="29"/>
  <c r="AA12" i="30"/>
  <c r="G6" i="4"/>
  <c r="G13" i="4" s="1"/>
  <c r="AI30" i="31"/>
  <c r="AI13" i="31"/>
  <c r="AI63" i="31"/>
  <c r="Y12" i="27"/>
  <c r="AA12" i="27"/>
  <c r="AA12" i="29"/>
  <c r="E4" i="4"/>
  <c r="V4" i="30"/>
  <c r="AA11" i="30"/>
  <c r="AI62" i="31"/>
  <c r="AH11" i="30"/>
  <c r="Y11" i="30"/>
  <c r="AH12" i="29"/>
  <c r="Y12" i="29"/>
  <c r="BA1417" i="23"/>
  <c r="BA1421" i="23"/>
  <c r="AD111" i="21"/>
  <c r="AP111" i="21"/>
  <c r="R187" i="27"/>
  <c r="V187" i="27"/>
  <c r="V4" i="27" s="1"/>
  <c r="Y12" i="31"/>
  <c r="Y13" i="31"/>
  <c r="Y18" i="31"/>
  <c r="Y19" i="31"/>
  <c r="Y25" i="31"/>
  <c r="Y28" i="31"/>
  <c r="Y29" i="31"/>
  <c r="Y32" i="31"/>
  <c r="Y38" i="31"/>
  <c r="Y41" i="31"/>
  <c r="Y42" i="31"/>
  <c r="Y45" i="31"/>
  <c r="Y46" i="31"/>
  <c r="Y49" i="31"/>
  <c r="Y50" i="31"/>
  <c r="Y53" i="31"/>
  <c r="Y54" i="31"/>
  <c r="Y57" i="31"/>
  <c r="Y58" i="31"/>
  <c r="Y61" i="31"/>
  <c r="Y65" i="31"/>
  <c r="Y66" i="31"/>
  <c r="Y71" i="31"/>
  <c r="Y72" i="31"/>
  <c r="Y75" i="31"/>
  <c r="Y76" i="31"/>
  <c r="Y79" i="31"/>
  <c r="Y80" i="31"/>
  <c r="Y83" i="31"/>
  <c r="Y87" i="31"/>
  <c r="Y91" i="31"/>
  <c r="Y92" i="31"/>
  <c r="Y100" i="31"/>
  <c r="Y101" i="31"/>
  <c r="Y103" i="31"/>
  <c r="Y104" i="31"/>
  <c r="Y107" i="31"/>
  <c r="Y108" i="31"/>
  <c r="Y112" i="31"/>
  <c r="Y113" i="31"/>
  <c r="Y116" i="31"/>
  <c r="Y117" i="31"/>
  <c r="Y120" i="31"/>
  <c r="Y121" i="31"/>
  <c r="Y124" i="31"/>
  <c r="Y127" i="31"/>
  <c r="Y128" i="31"/>
  <c r="Y129" i="31"/>
  <c r="Y130" i="31"/>
  <c r="Y131" i="31"/>
  <c r="Y132" i="31"/>
  <c r="Y133" i="31"/>
  <c r="AA134" i="31"/>
  <c r="AA139" i="31"/>
  <c r="AA140" i="31"/>
  <c r="Y141" i="31"/>
  <c r="Y142" i="31"/>
  <c r="AA143" i="31"/>
  <c r="AA144" i="31"/>
  <c r="Y145" i="31"/>
  <c r="Y146" i="31"/>
  <c r="AA147" i="31"/>
  <c r="AA148" i="31"/>
  <c r="Y149" i="31"/>
  <c r="Y150" i="31"/>
  <c r="AA151" i="31"/>
  <c r="AA152" i="31"/>
  <c r="Y153" i="31"/>
  <c r="Y154" i="31"/>
  <c r="AA155" i="31"/>
  <c r="AA156" i="31"/>
  <c r="Y157" i="31"/>
  <c r="Y158" i="31"/>
  <c r="AA159" i="31"/>
  <c r="AA160" i="31"/>
  <c r="Y161" i="31"/>
  <c r="Y162" i="31"/>
  <c r="AA163" i="31"/>
  <c r="AA164" i="31"/>
  <c r="Y165" i="31"/>
  <c r="Y166" i="31"/>
  <c r="AA167" i="31"/>
  <c r="AA168" i="31"/>
  <c r="Y169" i="31"/>
  <c r="Y170" i="31"/>
  <c r="AA171" i="31"/>
  <c r="AA172" i="31"/>
  <c r="Y173" i="31"/>
  <c r="Y174" i="31"/>
  <c r="AA175" i="31"/>
  <c r="AA176" i="31"/>
  <c r="Y177" i="31"/>
  <c r="Y178" i="31"/>
  <c r="AA179" i="31"/>
  <c r="AA180" i="31"/>
  <c r="Y181" i="31"/>
  <c r="Y182" i="31"/>
  <c r="AA183" i="31"/>
  <c r="AA184" i="31"/>
  <c r="Y185" i="31"/>
  <c r="Y186" i="31"/>
  <c r="AA187" i="31"/>
  <c r="AA188" i="31"/>
  <c r="Y189" i="31"/>
  <c r="Y190" i="31"/>
  <c r="AA191" i="31"/>
  <c r="AA192" i="31"/>
  <c r="Y193" i="31"/>
  <c r="Y194" i="31"/>
  <c r="AA195" i="31"/>
  <c r="AA196" i="31"/>
  <c r="Y197" i="31"/>
  <c r="Y198" i="31"/>
  <c r="AA199" i="31"/>
  <c r="AA200" i="31"/>
  <c r="Y201" i="31"/>
  <c r="Y202" i="31"/>
  <c r="AA203" i="31"/>
  <c r="AA204" i="31"/>
  <c r="Y205" i="31"/>
  <c r="Y206" i="31"/>
  <c r="AA207" i="31"/>
  <c r="AA208" i="31"/>
  <c r="Y209" i="31"/>
  <c r="Y210" i="31"/>
  <c r="AA211" i="31"/>
  <c r="AA212" i="31"/>
  <c r="Y213" i="31"/>
  <c r="Y214" i="31"/>
  <c r="AA215" i="31"/>
  <c r="AA216" i="31"/>
  <c r="Y217" i="31"/>
  <c r="Y218" i="31"/>
  <c r="AA219" i="31"/>
  <c r="AA220" i="31"/>
  <c r="Y221" i="31"/>
  <c r="Y222" i="31"/>
  <c r="AA223" i="31"/>
  <c r="AA224" i="31"/>
  <c r="Y225" i="31"/>
  <c r="Y226" i="31"/>
  <c r="AA227" i="31"/>
  <c r="AA228" i="31"/>
  <c r="Y229" i="31"/>
  <c r="Y230" i="31"/>
  <c r="AA231" i="31"/>
  <c r="AA232" i="31"/>
  <c r="Y233" i="31"/>
  <c r="Y234" i="31"/>
  <c r="AA235" i="31"/>
  <c r="AA236" i="31"/>
  <c r="Y237" i="31"/>
  <c r="Y238" i="31"/>
  <c r="AA239" i="31"/>
  <c r="AA240" i="31"/>
  <c r="Y241" i="31"/>
  <c r="Y242" i="31"/>
  <c r="AA243" i="31"/>
  <c r="AA244" i="31"/>
  <c r="Y245" i="31"/>
  <c r="Y246" i="31"/>
  <c r="AA247" i="31"/>
  <c r="AA248" i="31"/>
  <c r="Y249" i="31"/>
  <c r="Y250" i="31"/>
  <c r="AA251" i="31"/>
  <c r="AA252" i="31"/>
  <c r="Y253" i="31"/>
  <c r="Y254" i="31"/>
  <c r="AA255" i="31"/>
  <c r="AA256" i="31"/>
  <c r="Y257" i="31"/>
  <c r="Y258" i="31"/>
  <c r="AA259" i="31"/>
  <c r="AA260" i="31"/>
  <c r="Y261" i="31"/>
  <c r="Y262" i="31"/>
  <c r="AA263" i="31"/>
  <c r="AA264" i="31"/>
  <c r="Y265" i="31"/>
  <c r="Y266" i="31"/>
  <c r="AA267" i="31"/>
  <c r="AA268" i="31"/>
  <c r="Y269" i="31"/>
  <c r="Y270" i="31"/>
  <c r="AA271" i="31"/>
  <c r="AA272" i="31"/>
  <c r="Y273" i="31"/>
  <c r="Y274" i="31"/>
  <c r="AA275" i="31"/>
  <c r="AA276" i="31"/>
  <c r="Y277" i="31"/>
  <c r="Y278" i="31"/>
  <c r="AA279" i="31"/>
  <c r="AA280" i="31"/>
  <c r="Y281" i="31"/>
  <c r="Y282" i="31"/>
  <c r="AA283" i="31"/>
  <c r="AA284" i="31"/>
  <c r="Y285" i="31"/>
  <c r="Y286" i="31"/>
  <c r="AA287" i="31"/>
  <c r="AA288" i="31"/>
  <c r="Y289" i="31"/>
  <c r="Y290" i="31"/>
  <c r="AA291" i="31"/>
  <c r="AA292" i="31"/>
  <c r="Y293" i="31"/>
  <c r="Y294" i="31"/>
  <c r="AA295" i="31"/>
  <c r="AA296" i="31"/>
  <c r="Y297" i="31"/>
  <c r="Y298" i="31"/>
  <c r="AA299" i="31"/>
  <c r="AA300" i="31"/>
  <c r="Y301" i="31"/>
  <c r="Y302" i="31"/>
  <c r="AA303" i="31"/>
  <c r="AA304" i="31"/>
  <c r="Y305" i="31"/>
  <c r="Y306" i="31"/>
  <c r="AA307" i="31"/>
  <c r="AA308" i="31"/>
  <c r="Y309" i="31"/>
  <c r="Y310" i="31"/>
  <c r="AA311" i="31"/>
  <c r="AA312" i="31"/>
  <c r="Y313" i="31"/>
  <c r="Y314" i="31"/>
  <c r="AA315" i="31"/>
  <c r="AA316" i="31"/>
  <c r="Y317" i="31"/>
  <c r="Y318" i="31"/>
  <c r="AA319" i="31"/>
  <c r="AA320" i="31"/>
  <c r="AA321" i="31"/>
  <c r="Y322" i="31"/>
  <c r="Y323" i="31"/>
  <c r="AA324" i="31"/>
  <c r="AA325" i="31"/>
  <c r="Y326" i="31"/>
  <c r="Y327" i="31"/>
  <c r="AA328" i="31"/>
  <c r="AA329" i="31"/>
  <c r="Y330" i="31"/>
  <c r="Y331" i="31"/>
  <c r="AA332" i="31"/>
  <c r="AA333" i="31"/>
  <c r="Y334" i="31"/>
  <c r="Y335" i="31"/>
  <c r="AA336" i="31"/>
  <c r="AA337" i="31"/>
  <c r="Y338" i="31"/>
  <c r="Y339" i="31"/>
  <c r="AA340" i="31"/>
  <c r="AA341" i="31"/>
  <c r="Y342" i="31"/>
  <c r="Y343" i="31"/>
  <c r="AA344" i="31"/>
  <c r="AA345" i="31"/>
  <c r="Y346" i="31"/>
  <c r="Y347" i="31"/>
  <c r="AA348" i="31"/>
  <c r="AA349" i="31"/>
  <c r="Y350" i="31"/>
  <c r="Y351" i="31"/>
  <c r="AA352" i="31"/>
  <c r="AA353" i="31"/>
  <c r="Y354" i="31"/>
  <c r="Y355" i="31"/>
  <c r="AA356" i="31"/>
  <c r="AA357" i="31"/>
  <c r="Y358" i="31"/>
  <c r="Y359" i="31"/>
  <c r="AA360" i="31"/>
  <c r="AA361" i="31"/>
  <c r="Y362" i="31"/>
  <c r="Y363" i="31"/>
  <c r="AA364" i="31"/>
  <c r="AA365" i="31"/>
  <c r="Y366" i="31"/>
  <c r="Y367" i="31"/>
  <c r="AA368" i="31"/>
  <c r="AA369" i="31"/>
  <c r="Y370" i="31"/>
  <c r="Y371" i="31"/>
  <c r="AA372" i="31"/>
  <c r="AA373" i="31"/>
  <c r="Y374" i="31"/>
  <c r="Y375" i="31"/>
  <c r="AA376" i="31"/>
  <c r="AA377" i="31"/>
  <c r="Y378" i="31"/>
  <c r="Y379" i="31"/>
  <c r="AA380" i="31"/>
  <c r="AA381" i="31"/>
  <c r="Y382" i="31"/>
  <c r="Y383" i="31"/>
  <c r="AA384" i="31"/>
  <c r="AA385" i="31"/>
  <c r="Y386" i="31"/>
  <c r="Y387" i="31"/>
  <c r="AA388" i="31"/>
  <c r="AA389" i="31"/>
  <c r="Y390" i="31"/>
  <c r="Y391" i="31"/>
  <c r="AA392" i="31"/>
  <c r="AA393" i="31"/>
  <c r="Y394" i="31"/>
  <c r="Y395" i="31"/>
  <c r="AA396" i="31"/>
  <c r="AA397" i="31"/>
  <c r="Y398" i="31"/>
  <c r="Y399" i="31"/>
  <c r="AA12" i="31"/>
  <c r="Y16" i="31"/>
  <c r="Y17" i="31"/>
  <c r="Y22" i="31"/>
  <c r="Y23" i="31"/>
  <c r="Y26" i="31"/>
  <c r="Y27" i="31"/>
  <c r="Y30" i="31"/>
  <c r="Y31" i="31"/>
  <c r="Y39" i="31"/>
  <c r="Y40" i="31"/>
  <c r="Y43" i="31"/>
  <c r="Y44" i="31"/>
  <c r="Y47" i="31"/>
  <c r="Y48" i="31"/>
  <c r="Y51" i="31"/>
  <c r="Y52" i="31"/>
  <c r="Y55" i="31"/>
  <c r="Y56" i="31"/>
  <c r="Y59" i="31"/>
  <c r="Y60" i="31"/>
  <c r="Y63" i="31"/>
  <c r="Y64" i="31"/>
  <c r="Y67" i="31"/>
  <c r="Y70" i="31"/>
  <c r="Y73" i="31"/>
  <c r="Y74" i="31"/>
  <c r="Y77" i="31"/>
  <c r="Y78" i="31"/>
  <c r="Y81" i="31"/>
  <c r="Y82" i="31"/>
  <c r="Y84" i="31"/>
  <c r="Y85" i="31"/>
  <c r="Y86" i="31"/>
  <c r="Y88" i="31"/>
  <c r="Y89" i="31"/>
  <c r="Y90" i="31"/>
  <c r="Y94" i="31"/>
  <c r="Y95" i="31"/>
  <c r="Y96" i="31"/>
  <c r="Y97" i="31"/>
  <c r="Y98" i="31"/>
  <c r="Y102" i="31"/>
  <c r="Y105" i="31"/>
  <c r="Y106" i="31"/>
  <c r="Y110" i="31"/>
  <c r="Y111" i="31"/>
  <c r="Y114" i="31"/>
  <c r="Y115" i="31"/>
  <c r="Y118" i="31"/>
  <c r="Y119" i="31"/>
  <c r="Y122" i="31"/>
  <c r="Y123" i="31"/>
  <c r="AA127" i="31"/>
  <c r="AA128" i="31"/>
  <c r="AA130" i="31"/>
  <c r="AA131" i="31"/>
  <c r="AA132" i="31"/>
  <c r="AA133" i="31"/>
  <c r="Y134" i="31"/>
  <c r="Y135" i="31"/>
  <c r="Y139" i="31"/>
  <c r="Y140" i="31"/>
  <c r="AA141" i="31"/>
  <c r="AA142" i="31"/>
  <c r="Y143" i="31"/>
  <c r="Y144" i="31"/>
  <c r="AA145" i="31"/>
  <c r="AA146" i="31"/>
  <c r="Y147" i="31"/>
  <c r="Y148" i="31"/>
  <c r="AA149" i="31"/>
  <c r="AA150" i="31"/>
  <c r="Y151" i="31"/>
  <c r="Y152" i="31"/>
  <c r="AA153" i="31"/>
  <c r="AA154" i="31"/>
  <c r="Y155" i="31"/>
  <c r="Y156" i="31"/>
  <c r="AA157" i="31"/>
  <c r="AA158" i="31"/>
  <c r="Y159" i="31"/>
  <c r="Y160" i="31"/>
  <c r="AA161" i="31"/>
  <c r="AA162" i="31"/>
  <c r="Y163" i="31"/>
  <c r="Y164" i="31"/>
  <c r="AA165" i="31"/>
  <c r="AA166" i="31"/>
  <c r="Y167" i="31"/>
  <c r="Y168" i="31"/>
  <c r="AA169" i="31"/>
  <c r="AA170" i="31"/>
  <c r="Y171" i="31"/>
  <c r="Y172" i="31"/>
  <c r="AA173" i="31"/>
  <c r="AA174" i="31"/>
  <c r="Y175" i="31"/>
  <c r="Y176" i="31"/>
  <c r="AA177" i="31"/>
  <c r="AA178" i="31"/>
  <c r="Y179" i="31"/>
  <c r="Y180" i="31"/>
  <c r="AA181" i="31"/>
  <c r="AA182" i="31"/>
  <c r="Y183" i="31"/>
  <c r="Y184" i="31"/>
  <c r="AA185" i="31"/>
  <c r="AA186" i="31"/>
  <c r="Y187" i="31"/>
  <c r="Y188" i="31"/>
  <c r="AA189" i="31"/>
  <c r="AA190" i="31"/>
  <c r="Y191" i="31"/>
  <c r="Y192" i="31"/>
  <c r="AA193" i="31"/>
  <c r="AA194" i="31"/>
  <c r="Y195" i="31"/>
  <c r="Y196" i="31"/>
  <c r="AA197" i="31"/>
  <c r="AA198" i="31"/>
  <c r="Y199" i="31"/>
  <c r="Y200" i="31"/>
  <c r="AA201" i="31"/>
  <c r="AA202" i="31"/>
  <c r="Y203" i="31"/>
  <c r="Y204" i="31"/>
  <c r="AA205" i="31"/>
  <c r="AA206" i="31"/>
  <c r="Y207" i="31"/>
  <c r="Y208" i="31"/>
  <c r="AA209" i="31"/>
  <c r="AA210" i="31"/>
  <c r="Y211" i="31"/>
  <c r="Y212" i="31"/>
  <c r="AA213" i="31"/>
  <c r="AA214" i="31"/>
  <c r="Y215" i="31"/>
  <c r="Y216" i="31"/>
  <c r="AA217" i="31"/>
  <c r="AA218" i="31"/>
  <c r="Y219" i="31"/>
  <c r="Y220" i="31"/>
  <c r="AA221" i="31"/>
  <c r="AA222" i="31"/>
  <c r="Y223" i="31"/>
  <c r="Y224" i="31"/>
  <c r="AA225" i="31"/>
  <c r="AA226" i="31"/>
  <c r="Y227" i="31"/>
  <c r="Y228" i="31"/>
  <c r="AA229" i="31"/>
  <c r="AA230" i="31"/>
  <c r="Y231" i="31"/>
  <c r="Y232" i="31"/>
  <c r="AA233" i="31"/>
  <c r="AA234" i="31"/>
  <c r="Y235" i="31"/>
  <c r="AA400" i="31"/>
  <c r="AA401" i="31"/>
  <c r="Y402" i="31"/>
  <c r="Y403" i="31"/>
  <c r="AA404" i="31"/>
  <c r="AA405" i="31"/>
  <c r="Y406" i="31"/>
  <c r="Y407" i="31"/>
  <c r="AA408" i="31"/>
  <c r="AA409" i="31"/>
  <c r="Y410" i="31"/>
  <c r="Y411" i="31"/>
  <c r="AA412" i="31"/>
  <c r="AA413" i="31"/>
  <c r="Y414" i="31"/>
  <c r="Y415" i="31"/>
  <c r="AA416" i="31"/>
  <c r="AA417" i="31"/>
  <c r="Y418" i="31"/>
  <c r="Y419" i="31"/>
  <c r="AA420" i="31"/>
  <c r="AA421" i="31"/>
  <c r="Y422" i="31"/>
  <c r="Y423" i="31"/>
  <c r="Y424" i="31"/>
  <c r="AA425" i="31"/>
  <c r="AA426" i="31"/>
  <c r="Y427" i="31"/>
  <c r="Y428" i="31"/>
  <c r="AA429" i="31"/>
  <c r="AA430" i="31"/>
  <c r="Y431" i="31"/>
  <c r="Y432" i="31"/>
  <c r="AA433" i="31"/>
  <c r="AA434" i="31"/>
  <c r="Y435" i="31"/>
  <c r="Y436" i="31"/>
  <c r="AA437" i="31"/>
  <c r="AA438" i="31"/>
  <c r="Y439" i="31"/>
  <c r="Y440" i="31"/>
  <c r="AA441" i="31"/>
  <c r="AA442" i="31"/>
  <c r="Y443" i="31"/>
  <c r="Y444" i="31"/>
  <c r="AA445" i="31"/>
  <c r="AA446" i="31"/>
  <c r="Y447" i="31"/>
  <c r="Y448" i="31"/>
  <c r="AA449" i="31"/>
  <c r="AA450" i="31"/>
  <c r="Y451" i="31"/>
  <c r="Y452" i="31"/>
  <c r="AA453" i="31"/>
  <c r="AA454" i="31"/>
  <c r="Y455" i="31"/>
  <c r="Y456" i="31"/>
  <c r="AA457" i="31"/>
  <c r="AA458" i="31"/>
  <c r="Y459" i="31"/>
  <c r="Y460" i="31"/>
  <c r="AA461" i="31"/>
  <c r="AA462" i="31"/>
  <c r="Y463" i="31"/>
  <c r="Y464" i="31"/>
  <c r="AA465" i="31"/>
  <c r="AA466" i="31"/>
  <c r="Y467" i="31"/>
  <c r="Y468" i="31"/>
  <c r="AA469" i="31"/>
  <c r="AA470" i="31"/>
  <c r="Y471" i="31"/>
  <c r="Y472" i="31"/>
  <c r="AA473" i="31"/>
  <c r="AA474" i="31"/>
  <c r="Y475" i="31"/>
  <c r="Y476" i="31"/>
  <c r="AA477" i="31"/>
  <c r="AA478" i="31"/>
  <c r="Y479" i="31"/>
  <c r="Y480" i="31"/>
  <c r="AA481" i="31"/>
  <c r="AA482" i="31"/>
  <c r="Y483" i="31"/>
  <c r="Y484" i="31"/>
  <c r="AA485" i="31"/>
  <c r="AA486" i="31"/>
  <c r="Y487" i="31"/>
  <c r="Y488" i="31"/>
  <c r="AA489" i="31"/>
  <c r="AA490" i="31"/>
  <c r="Y491" i="31"/>
  <c r="Y492" i="31"/>
  <c r="AA493" i="31"/>
  <c r="AA494" i="31"/>
  <c r="Y495" i="31"/>
  <c r="Y496" i="31"/>
  <c r="AA497" i="31"/>
  <c r="AA498" i="31"/>
  <c r="Y499" i="31"/>
  <c r="Y500" i="31"/>
  <c r="AA501" i="31"/>
  <c r="AA502" i="31"/>
  <c r="Y503" i="31"/>
  <c r="Y504" i="31"/>
  <c r="AA505" i="31"/>
  <c r="AA506" i="31"/>
  <c r="Y507" i="31"/>
  <c r="AA508" i="31"/>
  <c r="AA509" i="31"/>
  <c r="Y510" i="31"/>
  <c r="Y511" i="31"/>
  <c r="AA512" i="31"/>
  <c r="AA513" i="31"/>
  <c r="Y514" i="31"/>
  <c r="Y515" i="31"/>
  <c r="AA516" i="31"/>
  <c r="AA517" i="31"/>
  <c r="Y518" i="31"/>
  <c r="Y519" i="31"/>
  <c r="AA520" i="31"/>
  <c r="AA521" i="31"/>
  <c r="Y522" i="31"/>
  <c r="Y523" i="31"/>
  <c r="AA524" i="31"/>
  <c r="AA525" i="31"/>
  <c r="Y526" i="31"/>
  <c r="Y527" i="31"/>
  <c r="AA528" i="31"/>
  <c r="AA529" i="31"/>
  <c r="Y530" i="31"/>
  <c r="Y531" i="31"/>
  <c r="AA532" i="31"/>
  <c r="AA533" i="31"/>
  <c r="Y534" i="31"/>
  <c r="Y535" i="31"/>
  <c r="AA536" i="31"/>
  <c r="AA537" i="31"/>
  <c r="Y538" i="31"/>
  <c r="Y539" i="31"/>
  <c r="AA540" i="31"/>
  <c r="AA541" i="31"/>
  <c r="Y542" i="31"/>
  <c r="Y543" i="31"/>
  <c r="Y236" i="31"/>
  <c r="AA237" i="31"/>
  <c r="AA238" i="31"/>
  <c r="Y239" i="31"/>
  <c r="Y240" i="31"/>
  <c r="AA241" i="31"/>
  <c r="AA242" i="31"/>
  <c r="Y243" i="31"/>
  <c r="Y244" i="31"/>
  <c r="AA245" i="31"/>
  <c r="AA246" i="31"/>
  <c r="Y247" i="31"/>
  <c r="Y248" i="31"/>
  <c r="AA249" i="31"/>
  <c r="AA250" i="31"/>
  <c r="Y251" i="31"/>
  <c r="Y252" i="31"/>
  <c r="AA253" i="31"/>
  <c r="AA254" i="31"/>
  <c r="Y255" i="31"/>
  <c r="Y256" i="31"/>
  <c r="AA257" i="31"/>
  <c r="AA258" i="31"/>
  <c r="Y259" i="31"/>
  <c r="Y260" i="31"/>
  <c r="AA261" i="31"/>
  <c r="AA262" i="31"/>
  <c r="Y263" i="31"/>
  <c r="Y264" i="31"/>
  <c r="AA265" i="31"/>
  <c r="AA266" i="31"/>
  <c r="Y267" i="31"/>
  <c r="Y268" i="31"/>
  <c r="AA269" i="31"/>
  <c r="AA270" i="31"/>
  <c r="Y271" i="31"/>
  <c r="Y272" i="31"/>
  <c r="AA273" i="31"/>
  <c r="AA274" i="31"/>
  <c r="Y275" i="31"/>
  <c r="Y276" i="31"/>
  <c r="AA277" i="31"/>
  <c r="AA278" i="31"/>
  <c r="Y279" i="31"/>
  <c r="Y280" i="31"/>
  <c r="AA281" i="31"/>
  <c r="AA282" i="31"/>
  <c r="Y283" i="31"/>
  <c r="Y284" i="31"/>
  <c r="AA285" i="31"/>
  <c r="AA286" i="31"/>
  <c r="Y287" i="31"/>
  <c r="Y288" i="31"/>
  <c r="AA289" i="31"/>
  <c r="AA290" i="31"/>
  <c r="Y291" i="31"/>
  <c r="Y292" i="31"/>
  <c r="AA293" i="31"/>
  <c r="AA294" i="31"/>
  <c r="Y295" i="31"/>
  <c r="Y296" i="31"/>
  <c r="AA297" i="31"/>
  <c r="AA298" i="31"/>
  <c r="Y299" i="31"/>
  <c r="Y300" i="31"/>
  <c r="AA301" i="31"/>
  <c r="AA302" i="31"/>
  <c r="Y303" i="31"/>
  <c r="Y304" i="31"/>
  <c r="AA305" i="31"/>
  <c r="AA306" i="31"/>
  <c r="Y307" i="31"/>
  <c r="Y308" i="31"/>
  <c r="AA309" i="31"/>
  <c r="AA310" i="31"/>
  <c r="Y311" i="31"/>
  <c r="Y312" i="31"/>
  <c r="AA313" i="31"/>
  <c r="AA314" i="31"/>
  <c r="Y315" i="31"/>
  <c r="Y316" i="31"/>
  <c r="AA317" i="31"/>
  <c r="AA318" i="31"/>
  <c r="Y319" i="31"/>
  <c r="Y320" i="31"/>
  <c r="Y321" i="31"/>
  <c r="AA322" i="31"/>
  <c r="AA323" i="31"/>
  <c r="Y324" i="31"/>
  <c r="Y325" i="31"/>
  <c r="AA326" i="31"/>
  <c r="AA327" i="31"/>
  <c r="Y328" i="31"/>
  <c r="Y329" i="31"/>
  <c r="AA330" i="31"/>
  <c r="AA331" i="31"/>
  <c r="Y332" i="31"/>
  <c r="Y333" i="31"/>
  <c r="AA334" i="31"/>
  <c r="AA335" i="31"/>
  <c r="Y336" i="31"/>
  <c r="Y337" i="31"/>
  <c r="AA338" i="31"/>
  <c r="AA339" i="31"/>
  <c r="Y340" i="31"/>
  <c r="Y341" i="31"/>
  <c r="AA342" i="31"/>
  <c r="AA343" i="31"/>
  <c r="Y344" i="31"/>
  <c r="Y345" i="31"/>
  <c r="AA346" i="31"/>
  <c r="AA347" i="31"/>
  <c r="Y348" i="31"/>
  <c r="Y349" i="31"/>
  <c r="AA350" i="31"/>
  <c r="AA351" i="31"/>
  <c r="Y352" i="31"/>
  <c r="Y353" i="31"/>
  <c r="AA354" i="31"/>
  <c r="AA355" i="31"/>
  <c r="Y356" i="31"/>
  <c r="Y357" i="31"/>
  <c r="AA358" i="31"/>
  <c r="AA359" i="31"/>
  <c r="Y360" i="31"/>
  <c r="Y361" i="31"/>
  <c r="AA362" i="31"/>
  <c r="AA363" i="31"/>
  <c r="Y364" i="31"/>
  <c r="Y365" i="31"/>
  <c r="AA366" i="31"/>
  <c r="AA367" i="31"/>
  <c r="Y368" i="31"/>
  <c r="Y369" i="31"/>
  <c r="AA370" i="31"/>
  <c r="AA371" i="31"/>
  <c r="Y372" i="31"/>
  <c r="Y373" i="31"/>
  <c r="AA374" i="31"/>
  <c r="AA375" i="31"/>
  <c r="Y376" i="31"/>
  <c r="Y377" i="31"/>
  <c r="AA378" i="31"/>
  <c r="AA379" i="31"/>
  <c r="Y380" i="31"/>
  <c r="Y381" i="31"/>
  <c r="AA382" i="31"/>
  <c r="AA383" i="31"/>
  <c r="Y384" i="31"/>
  <c r="Y385" i="31"/>
  <c r="AA386" i="31"/>
  <c r="AA387" i="31"/>
  <c r="Y388" i="31"/>
  <c r="Y389" i="31"/>
  <c r="AA390" i="31"/>
  <c r="AA391" i="31"/>
  <c r="Y392" i="31"/>
  <c r="Y393" i="31"/>
  <c r="AA394" i="31"/>
  <c r="AA395" i="31"/>
  <c r="Y396" i="31"/>
  <c r="Y397" i="31"/>
  <c r="AA398" i="31"/>
  <c r="AA399" i="31"/>
  <c r="Y400" i="31"/>
  <c r="Y401" i="31"/>
  <c r="AA402" i="31"/>
  <c r="AA403" i="31"/>
  <c r="Y404" i="31"/>
  <c r="Y405" i="31"/>
  <c r="AA544" i="31"/>
  <c r="AA545" i="31"/>
  <c r="Y546" i="31"/>
  <c r="Y547" i="31"/>
  <c r="AA548" i="31"/>
  <c r="Y549" i="31"/>
  <c r="Y550" i="31"/>
  <c r="AA551" i="31"/>
  <c r="AA552" i="31"/>
  <c r="Y553" i="31"/>
  <c r="Y554" i="31"/>
  <c r="AA555" i="31"/>
  <c r="AA556" i="31"/>
  <c r="Y557" i="31"/>
  <c r="Y558" i="31"/>
  <c r="AA559" i="31"/>
  <c r="AA560" i="31"/>
  <c r="Y561" i="31"/>
  <c r="Y562" i="31"/>
  <c r="AA563" i="31"/>
  <c r="AA564" i="31"/>
  <c r="Y565" i="31"/>
  <c r="Y566" i="31"/>
  <c r="AA567" i="31"/>
  <c r="AA568" i="31"/>
  <c r="Y569" i="31"/>
  <c r="Y570" i="31"/>
  <c r="AA571" i="31"/>
  <c r="AA572" i="31"/>
  <c r="Y573" i="31"/>
  <c r="Y574" i="31"/>
  <c r="AA575" i="31"/>
  <c r="AA576" i="31"/>
  <c r="Y577" i="31"/>
  <c r="Y578" i="31"/>
  <c r="AA579" i="31"/>
  <c r="AA580" i="31"/>
  <c r="Y581" i="31"/>
  <c r="Y582" i="31"/>
  <c r="AA583" i="31"/>
  <c r="AA584" i="31"/>
  <c r="Y585" i="31"/>
  <c r="Y586" i="31"/>
  <c r="AA587" i="31"/>
  <c r="AA588" i="31"/>
  <c r="Y589" i="31"/>
  <c r="Y590" i="31"/>
  <c r="AA591" i="31"/>
  <c r="AA592" i="31"/>
  <c r="Y593" i="31"/>
  <c r="Y594" i="31"/>
  <c r="Y595" i="31"/>
  <c r="AA596" i="31"/>
  <c r="AA597" i="31"/>
  <c r="Y598" i="31"/>
  <c r="Y599" i="31"/>
  <c r="AA600" i="31"/>
  <c r="AA601" i="31"/>
  <c r="Y602" i="31"/>
  <c r="Y603" i="31"/>
  <c r="AA604" i="31"/>
  <c r="AA605" i="31"/>
  <c r="Y606" i="31"/>
  <c r="Y607" i="31"/>
  <c r="AA608" i="31"/>
  <c r="AA609" i="31"/>
  <c r="Y610" i="31"/>
  <c r="Y611" i="31"/>
  <c r="AA612" i="31"/>
  <c r="AA613" i="31"/>
  <c r="Y614" i="31"/>
  <c r="Y615" i="31"/>
  <c r="AA616" i="31"/>
  <c r="AA617" i="31"/>
  <c r="Y618" i="31"/>
  <c r="Y619" i="31"/>
  <c r="AA620" i="31"/>
  <c r="AA621" i="31"/>
  <c r="Y622" i="31"/>
  <c r="Y623" i="31"/>
  <c r="AA624" i="31"/>
  <c r="AA625" i="31"/>
  <c r="Y626" i="31"/>
  <c r="AA627" i="31"/>
  <c r="AA628" i="31"/>
  <c r="AA406" i="31"/>
  <c r="AA407" i="31"/>
  <c r="Y408" i="31"/>
  <c r="Y409" i="31"/>
  <c r="AA410" i="31"/>
  <c r="AA411" i="31"/>
  <c r="Y412" i="31"/>
  <c r="Y413" i="31"/>
  <c r="AA414" i="31"/>
  <c r="AA415" i="31"/>
  <c r="Y416" i="31"/>
  <c r="Y417" i="31"/>
  <c r="AA418" i="31"/>
  <c r="AA419" i="31"/>
  <c r="Y420" i="31"/>
  <c r="Y421" i="31"/>
  <c r="AA422" i="31"/>
  <c r="AA423" i="31"/>
  <c r="AA424" i="31"/>
  <c r="Y425" i="31"/>
  <c r="Y426" i="31"/>
  <c r="AA427" i="31"/>
  <c r="AA428" i="31"/>
  <c r="Y429" i="31"/>
  <c r="Y430" i="31"/>
  <c r="AA431" i="31"/>
  <c r="AA432" i="31"/>
  <c r="Y433" i="31"/>
  <c r="Y434" i="31"/>
  <c r="AA435" i="31"/>
  <c r="AA436" i="31"/>
  <c r="Y437" i="31"/>
  <c r="Y438" i="31"/>
  <c r="AA439" i="31"/>
  <c r="AA440" i="31"/>
  <c r="Y441" i="31"/>
  <c r="Y442" i="31"/>
  <c r="AA443" i="31"/>
  <c r="AA444" i="31"/>
  <c r="Y445" i="31"/>
  <c r="Y446" i="31"/>
  <c r="AA447" i="31"/>
  <c r="AA448" i="31"/>
  <c r="Y449" i="31"/>
  <c r="Y450" i="31"/>
  <c r="AA451" i="31"/>
  <c r="AA452" i="31"/>
  <c r="Y453" i="31"/>
  <c r="Y454" i="31"/>
  <c r="AA455" i="31"/>
  <c r="AA456" i="31"/>
  <c r="Y457" i="31"/>
  <c r="Y458" i="31"/>
  <c r="AA459" i="31"/>
  <c r="AA460" i="31"/>
  <c r="Y461" i="31"/>
  <c r="Y462" i="31"/>
  <c r="AA463" i="31"/>
  <c r="AA464" i="31"/>
  <c r="Y465" i="31"/>
  <c r="Y466" i="31"/>
  <c r="AA467" i="31"/>
  <c r="AA468" i="31"/>
  <c r="Y469" i="31"/>
  <c r="Y470" i="31"/>
  <c r="AA471" i="31"/>
  <c r="AA472" i="31"/>
  <c r="Y473" i="31"/>
  <c r="Y474" i="31"/>
  <c r="AA475" i="31"/>
  <c r="AA476" i="31"/>
  <c r="Y477" i="31"/>
  <c r="Y478" i="31"/>
  <c r="AA479" i="31"/>
  <c r="AA480" i="31"/>
  <c r="Y481" i="31"/>
  <c r="Y482" i="31"/>
  <c r="AA483" i="31"/>
  <c r="AA484" i="31"/>
  <c r="Y485" i="31"/>
  <c r="Y486" i="31"/>
  <c r="AA487" i="31"/>
  <c r="AA488" i="31"/>
  <c r="Y489" i="31"/>
  <c r="Y490" i="31"/>
  <c r="AA491" i="31"/>
  <c r="AA492" i="31"/>
  <c r="Y493" i="31"/>
  <c r="Y494" i="31"/>
  <c r="AA495" i="31"/>
  <c r="AA496" i="31"/>
  <c r="Y497" i="31"/>
  <c r="Y498" i="31"/>
  <c r="AA499" i="31"/>
  <c r="AA500" i="31"/>
  <c r="Y501" i="31"/>
  <c r="Y502" i="31"/>
  <c r="AA503" i="31"/>
  <c r="AA504" i="31"/>
  <c r="Y505" i="31"/>
  <c r="Y506" i="31"/>
  <c r="AA507" i="31"/>
  <c r="Y508" i="31"/>
  <c r="Y509" i="31"/>
  <c r="AA510" i="31"/>
  <c r="AA511" i="31"/>
  <c r="Y512" i="31"/>
  <c r="Y513" i="31"/>
  <c r="AA514" i="31"/>
  <c r="AA515" i="31"/>
  <c r="Y516" i="31"/>
  <c r="Y517" i="31"/>
  <c r="AA518" i="31"/>
  <c r="AA519" i="31"/>
  <c r="Y520" i="31"/>
  <c r="Y521" i="31"/>
  <c r="AA522" i="31"/>
  <c r="AA523" i="31"/>
  <c r="Y524" i="31"/>
  <c r="Y525" i="31"/>
  <c r="AA526" i="31"/>
  <c r="AA527" i="31"/>
  <c r="Y528" i="31"/>
  <c r="Y529" i="31"/>
  <c r="AA530" i="31"/>
  <c r="AA531" i="31"/>
  <c r="Y532" i="31"/>
  <c r="Y533" i="31"/>
  <c r="AA534" i="31"/>
  <c r="AA535" i="31"/>
  <c r="Y536" i="31"/>
  <c r="Y537" i="31"/>
  <c r="AA538" i="31"/>
  <c r="AA539" i="31"/>
  <c r="Y540" i="31"/>
  <c r="Y541" i="31"/>
  <c r="AA542" i="31"/>
  <c r="AA543" i="31"/>
  <c r="Y544" i="31"/>
  <c r="Y545" i="31"/>
  <c r="AA546" i="31"/>
  <c r="AA547" i="31"/>
  <c r="Y548" i="31"/>
  <c r="AA549" i="31"/>
  <c r="AA550" i="31"/>
  <c r="Y551" i="31"/>
  <c r="Y552" i="31"/>
  <c r="AA553" i="31"/>
  <c r="AA554" i="31"/>
  <c r="Y555" i="31"/>
  <c r="Y556" i="31"/>
  <c r="AA557" i="31"/>
  <c r="AA558" i="31"/>
  <c r="Y559" i="31"/>
  <c r="Y560" i="31"/>
  <c r="AA561" i="31"/>
  <c r="AA562" i="31"/>
  <c r="Y563" i="31"/>
  <c r="Y564" i="31"/>
  <c r="AA565" i="31"/>
  <c r="AA566" i="31"/>
  <c r="Y567" i="31"/>
  <c r="Y568" i="31"/>
  <c r="AA569" i="31"/>
  <c r="AA570" i="31"/>
  <c r="Y571" i="31"/>
  <c r="Y572" i="31"/>
  <c r="AA573" i="31"/>
  <c r="AA574" i="31"/>
  <c r="Y575" i="31"/>
  <c r="Y576" i="31"/>
  <c r="AA577" i="31"/>
  <c r="AA578" i="31"/>
  <c r="Y579" i="31"/>
  <c r="Y580" i="31"/>
  <c r="AA581" i="31"/>
  <c r="AA582" i="31"/>
  <c r="Y583" i="31"/>
  <c r="Y584" i="31"/>
  <c r="AA585" i="31"/>
  <c r="AA586" i="31"/>
  <c r="Y587" i="31"/>
  <c r="Y588" i="31"/>
  <c r="AA589" i="31"/>
  <c r="AA590" i="31"/>
  <c r="Y591" i="31"/>
  <c r="Y592" i="31"/>
  <c r="AA593" i="31"/>
  <c r="AA594" i="31"/>
  <c r="AA595" i="31"/>
  <c r="Y596" i="31"/>
  <c r="Y597" i="31"/>
  <c r="AA598" i="31"/>
  <c r="AA599" i="31"/>
  <c r="Y600" i="31"/>
  <c r="Y601" i="31"/>
  <c r="AA602" i="31"/>
  <c r="AA603" i="31"/>
  <c r="Y604" i="31"/>
  <c r="Y605" i="31"/>
  <c r="AA606" i="31"/>
  <c r="AA607" i="31"/>
  <c r="Y608" i="31"/>
  <c r="Y609" i="31"/>
  <c r="AA610" i="31"/>
  <c r="AA611" i="31"/>
  <c r="Y612" i="31"/>
  <c r="Y613" i="31"/>
  <c r="AA614" i="31"/>
  <c r="AA615" i="31"/>
  <c r="Y616" i="31"/>
  <c r="Y617" i="31"/>
  <c r="AA618" i="31"/>
  <c r="AA619" i="31"/>
  <c r="Y620" i="31"/>
  <c r="Y621" i="31"/>
  <c r="AA622" i="31"/>
  <c r="AA623" i="31"/>
  <c r="Y624" i="31"/>
  <c r="Y625" i="31"/>
  <c r="AA626" i="31"/>
  <c r="Y627" i="31"/>
  <c r="Y628" i="31"/>
  <c r="BA1285" i="22"/>
  <c r="AI94" i="31"/>
  <c r="BE23" i="23"/>
  <c r="BA1179" i="23"/>
  <c r="BA1183" i="23"/>
  <c r="BA1187" i="23"/>
  <c r="BA1191" i="23"/>
  <c r="BA1195" i="23"/>
  <c r="BA1199" i="23"/>
  <c r="BA1203" i="23"/>
  <c r="BA1238" i="23"/>
  <c r="BA1242" i="23"/>
  <c r="BA1246" i="23"/>
  <c r="BA1250" i="23"/>
  <c r="BA1254" i="23"/>
  <c r="BA1258" i="23"/>
  <c r="BA1264" i="23"/>
  <c r="BA1268" i="23"/>
  <c r="BA1280" i="23"/>
  <c r="BA1284" i="23"/>
  <c r="BA1296" i="23"/>
  <c r="BA1300" i="23"/>
  <c r="BA1304" i="23"/>
  <c r="BA1308" i="23"/>
  <c r="BA1236" i="23"/>
  <c r="BA1240" i="23"/>
  <c r="BA1244" i="23"/>
  <c r="BA1248" i="23"/>
  <c r="BA1252" i="23"/>
  <c r="BA1256" i="23"/>
  <c r="BA1260" i="23"/>
  <c r="BA1262" i="23"/>
  <c r="BA1272" i="23"/>
  <c r="BA1276" i="23"/>
  <c r="BA1278" i="23"/>
  <c r="BA1288" i="23"/>
  <c r="BA1292" i="23"/>
  <c r="BA1294" i="23"/>
  <c r="BA1298" i="23"/>
  <c r="BA1302" i="23"/>
  <c r="BA1306" i="23"/>
  <c r="BA1312" i="23"/>
  <c r="BA1316" i="23"/>
  <c r="BA1320" i="23"/>
  <c r="BA1324" i="23"/>
  <c r="BA1328" i="23"/>
  <c r="BA1332" i="23"/>
  <c r="BA1336" i="23"/>
  <c r="BA1340" i="23"/>
  <c r="BA1344" i="23"/>
  <c r="BA1348" i="23"/>
  <c r="BA1354" i="23"/>
  <c r="BA1310" i="23"/>
  <c r="BA1314" i="23"/>
  <c r="BA1318" i="23"/>
  <c r="BA1322" i="23"/>
  <c r="BA1326" i="23"/>
  <c r="BA1330" i="23"/>
  <c r="BA1334" i="23"/>
  <c r="BA1338" i="23"/>
  <c r="BA1342" i="23"/>
  <c r="BA1346" i="23"/>
  <c r="BA1350" i="23"/>
  <c r="BA1382" i="23"/>
  <c r="BA1386" i="23"/>
  <c r="S13" i="31"/>
  <c r="W16" i="31"/>
  <c r="AA16" i="31" s="1"/>
  <c r="S18" i="31"/>
  <c r="AA18" i="31" s="1"/>
  <c r="S19" i="31"/>
  <c r="AA19" i="31" s="1"/>
  <c r="W22" i="31"/>
  <c r="AA22" i="31" s="1"/>
  <c r="W23" i="31"/>
  <c r="AA23" i="31" s="1"/>
  <c r="W24" i="31"/>
  <c r="W25" i="31"/>
  <c r="AA25" i="31" s="1"/>
  <c r="W26" i="31"/>
  <c r="AA26" i="31" s="1"/>
  <c r="W27" i="31"/>
  <c r="AA27" i="31" s="1"/>
  <c r="W28" i="31"/>
  <c r="AA28" i="31" s="1"/>
  <c r="S29" i="31"/>
  <c r="AA29" i="31" s="1"/>
  <c r="W30" i="31"/>
  <c r="AA30" i="31" s="1"/>
  <c r="S31" i="31"/>
  <c r="AA31" i="31" s="1"/>
  <c r="W32" i="31"/>
  <c r="AA32" i="31" s="1"/>
  <c r="S38" i="31"/>
  <c r="AA38" i="31" s="1"/>
  <c r="W39" i="31"/>
  <c r="AA39" i="31" s="1"/>
  <c r="S40" i="31"/>
  <c r="AA40" i="31" s="1"/>
  <c r="W41" i="31"/>
  <c r="AA41" i="31" s="1"/>
  <c r="S42" i="31"/>
  <c r="AA42" i="31" s="1"/>
  <c r="W43" i="31"/>
  <c r="AA43" i="31" s="1"/>
  <c r="S44" i="31"/>
  <c r="AA44" i="31" s="1"/>
  <c r="W45" i="31"/>
  <c r="AA45" i="31" s="1"/>
  <c r="S46" i="31"/>
  <c r="AA46" i="31" s="1"/>
  <c r="W47" i="31"/>
  <c r="AA47" i="31" s="1"/>
  <c r="S48" i="31"/>
  <c r="AA48" i="31" s="1"/>
  <c r="W49" i="31"/>
  <c r="AA49" i="31" s="1"/>
  <c r="S50" i="31"/>
  <c r="AA50" i="31" s="1"/>
  <c r="W51" i="31"/>
  <c r="AA51" i="31" s="1"/>
  <c r="S52" i="31"/>
  <c r="AA52" i="31" s="1"/>
  <c r="W53" i="31"/>
  <c r="AA53" i="31" s="1"/>
  <c r="S54" i="31"/>
  <c r="AA54" i="31" s="1"/>
  <c r="W55" i="31"/>
  <c r="AA55" i="31" s="1"/>
  <c r="S84" i="31"/>
  <c r="AA84" i="31" s="1"/>
  <c r="W85" i="31"/>
  <c r="AA85" i="31" s="1"/>
  <c r="S86" i="31"/>
  <c r="AA86" i="31" s="1"/>
  <c r="W87" i="31"/>
  <c r="AA87" i="31" s="1"/>
  <c r="S88" i="31"/>
  <c r="AA88" i="31" s="1"/>
  <c r="W95" i="31"/>
  <c r="AA95" i="31" s="1"/>
  <c r="S96" i="31"/>
  <c r="AA96" i="31" s="1"/>
  <c r="W17" i="31"/>
  <c r="AA17" i="31" s="1"/>
  <c r="S57" i="31"/>
  <c r="S59" i="31"/>
  <c r="S61" i="31"/>
  <c r="W62" i="31"/>
  <c r="S65" i="31"/>
  <c r="S67" i="31"/>
  <c r="S75" i="31"/>
  <c r="S77" i="31"/>
  <c r="S79" i="31"/>
  <c r="S91" i="31"/>
  <c r="W92" i="31"/>
  <c r="W98" i="31"/>
  <c r="W100" i="31"/>
  <c r="W103" i="31"/>
  <c r="W104" i="31"/>
  <c r="W106" i="31"/>
  <c r="W108" i="31"/>
  <c r="W112" i="31"/>
  <c r="W115" i="31"/>
  <c r="W117" i="31"/>
  <c r="W118" i="31"/>
  <c r="W121" i="31"/>
  <c r="W122" i="31"/>
  <c r="W124" i="31"/>
  <c r="BE20" i="23"/>
  <c r="S56" i="31"/>
  <c r="W57" i="31"/>
  <c r="S58" i="31"/>
  <c r="W59" i="31"/>
  <c r="S60" i="31"/>
  <c r="W61" i="31"/>
  <c r="S62" i="31"/>
  <c r="W63" i="31"/>
  <c r="S64" i="31"/>
  <c r="W65" i="31"/>
  <c r="S66" i="31"/>
  <c r="W67" i="31"/>
  <c r="S70" i="31"/>
  <c r="W71" i="31"/>
  <c r="S72" i="31"/>
  <c r="W73" i="31"/>
  <c r="S74" i="31"/>
  <c r="W75" i="31"/>
  <c r="S76" i="31"/>
  <c r="W77" i="31"/>
  <c r="S78" i="31"/>
  <c r="W79" i="31"/>
  <c r="S80" i="31"/>
  <c r="W81" i="31"/>
  <c r="S82" i="31"/>
  <c r="W83" i="31"/>
  <c r="W89" i="31"/>
  <c r="S90" i="31"/>
  <c r="W91" i="31"/>
  <c r="S92" i="31"/>
  <c r="AA92" i="31" s="1"/>
  <c r="W93" i="31"/>
  <c r="S94" i="31"/>
  <c r="W97" i="31"/>
  <c r="S98" i="31"/>
  <c r="AA98" i="31" s="1"/>
  <c r="W99" i="31"/>
  <c r="S100" i="31"/>
  <c r="AA100" i="31" s="1"/>
  <c r="S101" i="31"/>
  <c r="S102" i="31"/>
  <c r="R102" i="31" s="1"/>
  <c r="S103" i="31"/>
  <c r="AA103" i="31" s="1"/>
  <c r="S104" i="31"/>
  <c r="AA104" i="31" s="1"/>
  <c r="S105" i="31"/>
  <c r="S106" i="31"/>
  <c r="AA106" i="31" s="1"/>
  <c r="S107" i="31"/>
  <c r="S108" i="31"/>
  <c r="AA108" i="31" s="1"/>
  <c r="S110" i="31"/>
  <c r="S111" i="31"/>
  <c r="S112" i="31"/>
  <c r="AA112" i="31" s="1"/>
  <c r="S113" i="31"/>
  <c r="S114" i="31"/>
  <c r="S115" i="31"/>
  <c r="AA115" i="31" s="1"/>
  <c r="S116" i="31"/>
  <c r="S117" i="31"/>
  <c r="AA117" i="31" s="1"/>
  <c r="S118" i="31"/>
  <c r="AA118" i="31" s="1"/>
  <c r="S119" i="31"/>
  <c r="S120" i="31"/>
  <c r="S121" i="31"/>
  <c r="AA121" i="31" s="1"/>
  <c r="S122" i="31"/>
  <c r="AA122" i="31" s="1"/>
  <c r="S123" i="31"/>
  <c r="S124" i="31"/>
  <c r="AA124" i="31" s="1"/>
  <c r="W13" i="31"/>
  <c r="W56" i="31"/>
  <c r="W58" i="31"/>
  <c r="W60" i="31"/>
  <c r="S63" i="31"/>
  <c r="AA63" i="31" s="1"/>
  <c r="W64" i="31"/>
  <c r="W66" i="31"/>
  <c r="W70" i="31"/>
  <c r="S71" i="31"/>
  <c r="AA71" i="31" s="1"/>
  <c r="W72" i="31"/>
  <c r="S73" i="31"/>
  <c r="AA73" i="31" s="1"/>
  <c r="W74" i="31"/>
  <c r="W76" i="31"/>
  <c r="W78" i="31"/>
  <c r="W80" i="31"/>
  <c r="S81" i="31"/>
  <c r="AA81" i="31" s="1"/>
  <c r="W82" i="31"/>
  <c r="S83" i="31"/>
  <c r="S89" i="31"/>
  <c r="AA89" i="31" s="1"/>
  <c r="W90" i="31"/>
  <c r="S93" i="31"/>
  <c r="W94" i="31"/>
  <c r="S97" i="31"/>
  <c r="AA97" i="31" s="1"/>
  <c r="S99" i="31"/>
  <c r="W101" i="31"/>
  <c r="W102" i="31"/>
  <c r="W105" i="31"/>
  <c r="W107" i="31"/>
  <c r="W110" i="31"/>
  <c r="W111" i="31"/>
  <c r="W113" i="31"/>
  <c r="W114" i="31"/>
  <c r="W116" i="31"/>
  <c r="W119" i="31"/>
  <c r="W120" i="31"/>
  <c r="W123" i="31"/>
  <c r="BA350" i="22"/>
  <c r="BA354" i="22"/>
  <c r="BA358" i="22"/>
  <c r="BA362" i="22"/>
  <c r="R229" i="28"/>
  <c r="R4" i="28" s="1"/>
  <c r="V229" i="28"/>
  <c r="V4" i="28" s="1"/>
  <c r="Y8" i="27"/>
  <c r="AD8" i="27"/>
  <c r="AI83" i="31"/>
  <c r="AA83" i="31" s="1"/>
  <c r="AH532" i="29"/>
  <c r="AH187" i="27"/>
  <c r="AH4" i="27" s="1"/>
  <c r="AH394" i="30"/>
  <c r="AH4" i="30" s="1"/>
  <c r="BA105" i="22"/>
  <c r="BA131" i="22"/>
  <c r="BA346" i="22"/>
  <c r="BA344" i="22"/>
  <c r="BA348" i="22"/>
  <c r="BA352" i="22"/>
  <c r="BA356" i="22"/>
  <c r="BA360" i="22"/>
  <c r="BA364" i="22"/>
  <c r="BA366" i="22"/>
  <c r="BA370" i="22"/>
  <c r="BA374" i="22"/>
  <c r="BA378" i="22"/>
  <c r="BA382" i="22"/>
  <c r="BA386" i="22"/>
  <c r="BA390" i="22"/>
  <c r="BA394" i="22"/>
  <c r="BA405" i="22"/>
  <c r="BA765" i="22"/>
  <c r="BA767" i="22"/>
  <c r="BA769" i="22"/>
  <c r="BA771" i="22"/>
  <c r="BA773" i="22"/>
  <c r="BA775" i="22"/>
  <c r="BA777" i="22"/>
  <c r="BA779" i="22"/>
  <c r="BA781" i="22"/>
  <c r="BA783" i="22"/>
  <c r="BA785" i="22"/>
  <c r="BA787" i="22"/>
  <c r="BA789" i="22"/>
  <c r="BA791" i="22"/>
  <c r="BA793" i="22"/>
  <c r="BA795" i="22"/>
  <c r="BA797" i="22"/>
  <c r="BA799" i="22"/>
  <c r="BA801" i="22"/>
  <c r="BA803" i="22"/>
  <c r="BA805" i="22"/>
  <c r="BA807" i="22"/>
  <c r="BA809" i="22"/>
  <c r="BA811" i="22"/>
  <c r="BA813" i="22"/>
  <c r="BA1213" i="22"/>
  <c r="BA1217" i="22"/>
  <c r="BA228" i="22"/>
  <c r="BA507" i="22"/>
  <c r="BA543" i="22"/>
  <c r="BA824" i="22"/>
  <c r="BA1209" i="22"/>
  <c r="BA1211" i="22"/>
  <c r="BA1317" i="22"/>
  <c r="BA148" i="22"/>
  <c r="BA149" i="22"/>
  <c r="BA223" i="22"/>
  <c r="BA471" i="22"/>
  <c r="BA575" i="22"/>
  <c r="BA816" i="22"/>
  <c r="BA958" i="22"/>
  <c r="BA960" i="22"/>
  <c r="BA962" i="22"/>
  <c r="BA964" i="22"/>
  <c r="BA966" i="22"/>
  <c r="BA968" i="22"/>
  <c r="BA970" i="22"/>
  <c r="BA972" i="22"/>
  <c r="BA974" i="22"/>
  <c r="BA976" i="22"/>
  <c r="BA978" i="22"/>
  <c r="BA980" i="22"/>
  <c r="BA982" i="22"/>
  <c r="BA984" i="22"/>
  <c r="BA986" i="22"/>
  <c r="BA988" i="22"/>
  <c r="BA990" i="22"/>
  <c r="BA992" i="22"/>
  <c r="BA994" i="22"/>
  <c r="BA996" i="22"/>
  <c r="BA998" i="22"/>
  <c r="BA1000" i="22"/>
  <c r="BA1002" i="22"/>
  <c r="BA1135" i="22"/>
  <c r="BA1139" i="22"/>
  <c r="BA1143" i="22"/>
  <c r="BA1147" i="22"/>
  <c r="BA1151" i="22"/>
  <c r="BA1155" i="22"/>
  <c r="BA1159" i="22"/>
  <c r="BA1163" i="22"/>
  <c r="BA1167" i="22"/>
  <c r="BA1171" i="22"/>
  <c r="BA1175" i="22"/>
  <c r="BA1179" i="22"/>
  <c r="BA1183" i="22"/>
  <c r="BA1187" i="22"/>
  <c r="BA1191" i="22"/>
  <c r="BA1301" i="22"/>
  <c r="BA1015" i="22"/>
  <c r="BA1048" i="22"/>
  <c r="BA368" i="22"/>
  <c r="BA372" i="22"/>
  <c r="BA376" i="22"/>
  <c r="BA380" i="22"/>
  <c r="BA384" i="22"/>
  <c r="BA388" i="22"/>
  <c r="BA392" i="22"/>
  <c r="BA396" i="22"/>
  <c r="BA407" i="22"/>
  <c r="BA453" i="22"/>
  <c r="BA491" i="22"/>
  <c r="BA523" i="22"/>
  <c r="BA539" i="22"/>
  <c r="BA559" i="22"/>
  <c r="BA591" i="22"/>
  <c r="BA820" i="22"/>
  <c r="BA828" i="22"/>
  <c r="BA830" i="22"/>
  <c r="BA832" i="22"/>
  <c r="BA834" i="22"/>
  <c r="BA836" i="22"/>
  <c r="BA838" i="22"/>
  <c r="BA840" i="22"/>
  <c r="BA842" i="22"/>
  <c r="BA844" i="22"/>
  <c r="BA1052" i="22"/>
  <c r="BA1056" i="22"/>
  <c r="BA1060" i="22"/>
  <c r="BA1064" i="22"/>
  <c r="BA1068" i="22"/>
  <c r="BA1072" i="22"/>
  <c r="BA1076" i="22"/>
  <c r="BA1080" i="22"/>
  <c r="BA1084" i="22"/>
  <c r="BA1088" i="22"/>
  <c r="BA1092" i="22"/>
  <c r="BA1096" i="22"/>
  <c r="BA1100" i="22"/>
  <c r="BA1104" i="22"/>
  <c r="BA1108" i="22"/>
  <c r="BA1112" i="22"/>
  <c r="BA1116" i="22"/>
  <c r="BA1120" i="22"/>
  <c r="BA1124" i="22"/>
  <c r="BA1128" i="22"/>
  <c r="BA1132" i="22"/>
  <c r="BA1277" i="22"/>
  <c r="BA1293" i="22"/>
  <c r="BA1309" i="22"/>
  <c r="BA463" i="22"/>
  <c r="BA479" i="22"/>
  <c r="BA483" i="22"/>
  <c r="BA499" i="22"/>
  <c r="BA515" i="22"/>
  <c r="BA1390" i="22"/>
  <c r="BA1394" i="22"/>
  <c r="BA1281" i="22"/>
  <c r="BA1289" i="22"/>
  <c r="BA1297" i="22"/>
  <c r="BA1305" i="22"/>
  <c r="BA1313" i="22"/>
  <c r="BA1321" i="22"/>
  <c r="V649" i="31"/>
  <c r="AH229" i="28"/>
  <c r="AH4" i="28" s="1"/>
  <c r="AA8" i="27"/>
  <c r="AH8" i="27"/>
  <c r="BA68" i="22"/>
  <c r="BA72" i="22"/>
  <c r="BA1013" i="22"/>
  <c r="BA1046" i="22"/>
  <c r="BA1195" i="22"/>
  <c r="BA1199" i="22"/>
  <c r="BA1203" i="22"/>
  <c r="BA1207" i="22"/>
  <c r="BA20" i="22"/>
  <c r="BA89" i="22"/>
  <c r="BA551" i="22"/>
  <c r="BA567" i="22"/>
  <c r="BA583" i="22"/>
  <c r="BA959" i="22"/>
  <c r="BA961" i="22"/>
  <c r="BA963" i="22"/>
  <c r="BA965" i="22"/>
  <c r="BA967" i="22"/>
  <c r="BA969" i="22"/>
  <c r="BA971" i="22"/>
  <c r="BA981" i="22"/>
  <c r="BA983" i="22"/>
  <c r="BA985" i="22"/>
  <c r="BA987" i="22"/>
  <c r="BA989" i="22"/>
  <c r="BA991" i="22"/>
  <c r="BA993" i="22"/>
  <c r="BA995" i="22"/>
  <c r="BA997" i="22"/>
  <c r="BA999" i="22"/>
  <c r="BA1001" i="22"/>
  <c r="BA1003" i="22"/>
  <c r="BA1004" i="22"/>
  <c r="BA1005" i="22"/>
  <c r="BA1007" i="22"/>
  <c r="BA1020" i="22"/>
  <c r="BA1024" i="22"/>
  <c r="BA1025" i="22"/>
  <c r="BA1028" i="22"/>
  <c r="BA1029" i="22"/>
  <c r="BA1030" i="22"/>
  <c r="BA1032" i="22"/>
  <c r="BA1036" i="22"/>
  <c r="BA1388" i="22"/>
  <c r="BA1219" i="22"/>
  <c r="BA1221" i="22"/>
  <c r="BA1225" i="22"/>
  <c r="BA1227" i="22"/>
  <c r="BA1229" i="22"/>
  <c r="BA1233" i="22"/>
  <c r="BA1235" i="22"/>
  <c r="BA1237" i="22"/>
  <c r="BA1241" i="22"/>
  <c r="BA1243" i="22"/>
  <c r="BA1245" i="22"/>
  <c r="BA1249" i="22"/>
  <c r="BA1251" i="22"/>
  <c r="BA1253" i="22"/>
  <c r="BA1257" i="22"/>
  <c r="BA1259" i="22"/>
  <c r="BA1261" i="22"/>
  <c r="BA1265" i="22"/>
  <c r="BA1267" i="22"/>
  <c r="BA1269" i="22"/>
  <c r="BA1273" i="22"/>
  <c r="BA1275" i="22"/>
  <c r="BA1279" i="22"/>
  <c r="BA1283" i="22"/>
  <c r="BA1287" i="22"/>
  <c r="BA1291" i="22"/>
  <c r="BA1295" i="22"/>
  <c r="BA1299" i="22"/>
  <c r="BA1303" i="22"/>
  <c r="BA1307" i="22"/>
  <c r="BA1311" i="22"/>
  <c r="BA1315" i="22"/>
  <c r="BA1319" i="22"/>
  <c r="BA1323" i="22"/>
  <c r="BA1325" i="22"/>
  <c r="BA1327" i="22"/>
  <c r="BA1331" i="22"/>
  <c r="BA1333" i="22"/>
  <c r="BA1335" i="22"/>
  <c r="BA1339" i="22"/>
  <c r="BA1343" i="22"/>
  <c r="BA1347" i="22"/>
  <c r="BA1348" i="22"/>
  <c r="BA1351" i="22"/>
  <c r="BA1352" i="22"/>
  <c r="BA1355" i="22"/>
  <c r="BA1356" i="22"/>
  <c r="BA1359" i="22"/>
  <c r="BA1360" i="22"/>
  <c r="BA1363" i="22"/>
  <c r="BA1364" i="22"/>
  <c r="BA1367" i="22"/>
  <c r="BA1368" i="22"/>
  <c r="BA1371" i="22"/>
  <c r="BA1372" i="22"/>
  <c r="BA1375" i="22"/>
  <c r="BA1376" i="22"/>
  <c r="BA1379" i="22"/>
  <c r="BA1380" i="22"/>
  <c r="BA1404" i="22"/>
  <c r="BA1406" i="22"/>
  <c r="BA1410" i="22"/>
  <c r="BA261" i="26"/>
  <c r="BA481" i="26"/>
  <c r="BA513" i="26"/>
  <c r="BA677" i="26"/>
  <c r="BA679" i="26"/>
  <c r="BA681" i="26"/>
  <c r="BA683" i="26"/>
  <c r="BA685" i="26"/>
  <c r="BA687" i="26"/>
  <c r="BA689" i="26"/>
  <c r="BA691" i="26"/>
  <c r="BA693" i="26"/>
  <c r="BA695" i="26"/>
  <c r="BA697" i="26"/>
  <c r="BA765" i="26"/>
  <c r="BA781" i="26"/>
  <c r="BA1028" i="26"/>
  <c r="BA1032" i="26"/>
  <c r="BA1270" i="23"/>
  <c r="BA1286" i="23"/>
  <c r="BA1380" i="23"/>
  <c r="BA1415" i="23"/>
  <c r="BA856" i="23"/>
  <c r="BA864" i="23"/>
  <c r="BA872" i="23"/>
  <c r="BA874" i="23"/>
  <c r="BA876" i="23"/>
  <c r="BA878" i="23"/>
  <c r="BA880" i="23"/>
  <c r="BA882" i="23"/>
  <c r="BA884" i="23"/>
  <c r="BA886" i="23"/>
  <c r="BA888" i="23"/>
  <c r="BA890" i="23"/>
  <c r="BA892" i="23"/>
  <c r="BA894" i="23"/>
  <c r="BA896" i="23"/>
  <c r="BA898" i="23"/>
  <c r="BA900" i="23"/>
  <c r="BA902" i="23"/>
  <c r="BA904" i="23"/>
  <c r="BA906" i="23"/>
  <c r="BA908" i="23"/>
  <c r="BA910" i="23"/>
  <c r="BA912" i="23"/>
  <c r="BA914" i="23"/>
  <c r="BA916" i="23"/>
  <c r="BA918" i="23"/>
  <c r="BA920" i="23"/>
  <c r="BA922" i="23"/>
  <c r="BA924" i="23"/>
  <c r="BA926" i="23"/>
  <c r="BA928" i="23"/>
  <c r="BA930" i="23"/>
  <c r="BA932" i="23"/>
  <c r="BA937" i="23"/>
  <c r="BA945" i="23"/>
  <c r="BA953" i="23"/>
  <c r="BA961" i="23"/>
  <c r="BA969" i="23"/>
  <c r="BA977" i="23"/>
  <c r="BA985" i="23"/>
  <c r="BA1045" i="23"/>
  <c r="BA1047" i="23"/>
  <c r="BA1049" i="23"/>
  <c r="BA1051" i="23"/>
  <c r="BA1053" i="23"/>
  <c r="BA1055" i="23"/>
  <c r="BA1057" i="23"/>
  <c r="BA1059" i="23"/>
  <c r="BA1061" i="23"/>
  <c r="BA1063" i="23"/>
  <c r="BA1065" i="23"/>
  <c r="BA1067" i="23"/>
  <c r="BA1069" i="23"/>
  <c r="BA1071" i="23"/>
  <c r="BA1073" i="23"/>
  <c r="BA1075" i="23"/>
  <c r="BA1077" i="23"/>
  <c r="BA1364" i="23"/>
  <c r="BA1366" i="23"/>
  <c r="BA1370" i="23"/>
  <c r="BA1374" i="23"/>
  <c r="BA1375" i="23"/>
  <c r="BA1396" i="23"/>
  <c r="BA1398" i="23"/>
  <c r="BA1402" i="23"/>
  <c r="BA1406" i="23"/>
  <c r="BA1407" i="23"/>
  <c r="BA1431" i="23"/>
  <c r="BA1433" i="23"/>
  <c r="BA1437" i="23"/>
  <c r="BA98" i="24"/>
  <c r="BA100" i="24"/>
  <c r="BA102" i="24"/>
  <c r="BA104" i="24"/>
  <c r="BA106" i="24"/>
  <c r="BA108" i="24"/>
  <c r="BA110" i="24"/>
  <c r="BA112" i="24"/>
  <c r="BA114" i="24"/>
  <c r="BA116" i="24"/>
  <c r="BA118" i="24"/>
  <c r="BA120" i="24"/>
  <c r="BA122" i="24"/>
  <c r="BA124" i="24"/>
  <c r="BA126" i="24"/>
  <c r="BA128" i="24"/>
  <c r="BA130" i="24"/>
  <c r="BA132" i="24"/>
  <c r="BA134" i="24"/>
  <c r="BA136" i="24"/>
  <c r="BA138" i="24"/>
  <c r="BA140" i="24"/>
  <c r="BA142" i="24"/>
  <c r="BA144" i="24"/>
  <c r="BA146" i="24"/>
  <c r="BA148" i="24"/>
  <c r="BA150" i="24"/>
  <c r="BA152" i="24"/>
  <c r="BA154" i="24"/>
  <c r="BA156" i="24"/>
  <c r="BA158" i="24"/>
  <c r="BA160" i="24"/>
  <c r="BA162" i="24"/>
  <c r="BA164" i="24"/>
  <c r="BA166" i="24"/>
  <c r="BA168" i="24"/>
  <c r="BA170" i="24"/>
  <c r="BA172" i="24"/>
  <c r="BA174" i="24"/>
  <c r="BA176" i="24"/>
  <c r="BA178" i="24"/>
  <c r="BA180" i="24"/>
  <c r="BA182" i="24"/>
  <c r="BA184" i="24"/>
  <c r="BA186" i="24"/>
  <c r="BA188" i="24"/>
  <c r="BA190" i="24"/>
  <c r="BA192" i="24"/>
  <c r="BA194" i="24"/>
  <c r="BA196" i="24"/>
  <c r="BA198" i="24"/>
  <c r="BA200" i="24"/>
  <c r="BA202" i="24"/>
  <c r="BA204" i="24"/>
  <c r="BA206" i="24"/>
  <c r="BA208" i="24"/>
  <c r="BA210" i="24"/>
  <c r="BA212" i="24"/>
  <c r="BA214" i="24"/>
  <c r="BA229" i="24"/>
  <c r="BA231" i="24"/>
  <c r="BA233" i="24"/>
  <c r="BA235" i="24"/>
  <c r="BA237" i="24"/>
  <c r="BA239" i="24"/>
  <c r="BA241" i="24"/>
  <c r="BA243" i="24"/>
  <c r="BA245" i="24"/>
  <c r="BA247" i="24"/>
  <c r="BA249" i="24"/>
  <c r="BA251" i="24"/>
  <c r="BA253" i="24"/>
  <c r="BA255" i="24"/>
  <c r="BA257" i="24"/>
  <c r="BA259" i="24"/>
  <c r="BA261" i="24"/>
  <c r="BA263" i="24"/>
  <c r="BA265" i="24"/>
  <c r="BA267" i="24"/>
  <c r="BA269" i="24"/>
  <c r="BA398" i="24"/>
  <c r="BA430" i="24"/>
  <c r="BA462" i="24"/>
  <c r="BA772" i="25"/>
  <c r="BA1013" i="25"/>
  <c r="BA292" i="25"/>
  <c r="BA324" i="25"/>
  <c r="BA356" i="25"/>
  <c r="BA664" i="25"/>
  <c r="BA668" i="25"/>
  <c r="BA672" i="25"/>
  <c r="BA676" i="25"/>
  <c r="BA680" i="25"/>
  <c r="BA684" i="25"/>
  <c r="BA59" i="22"/>
  <c r="BA62" i="22"/>
  <c r="BA66" i="22"/>
  <c r="BA74" i="22"/>
  <c r="BA78" i="22"/>
  <c r="BA82" i="22"/>
  <c r="BA91" i="22"/>
  <c r="BA260" i="22"/>
  <c r="BE7" i="22"/>
  <c r="BA10" i="22"/>
  <c r="BA12" i="22"/>
  <c r="BA21" i="22"/>
  <c r="BA61" i="22"/>
  <c r="BA63" i="22"/>
  <c r="BA65" i="22"/>
  <c r="BA67" i="22"/>
  <c r="BA69" i="22"/>
  <c r="BA71" i="22"/>
  <c r="BA73" i="22"/>
  <c r="BA77" i="22"/>
  <c r="BA79" i="22"/>
  <c r="BA81" i="22"/>
  <c r="BA83" i="22"/>
  <c r="BA87" i="22"/>
  <c r="BA90" i="22"/>
  <c r="BA92" i="22"/>
  <c r="BA94" i="22"/>
  <c r="BA96" i="22"/>
  <c r="BA98" i="22"/>
  <c r="BA100" i="22"/>
  <c r="BA102" i="22"/>
  <c r="BA104" i="22"/>
  <c r="BA107" i="22"/>
  <c r="BA109" i="22"/>
  <c r="BA111" i="22"/>
  <c r="BA113" i="22"/>
  <c r="BA115" i="22"/>
  <c r="BA117" i="22"/>
  <c r="BA119" i="22"/>
  <c r="BA121" i="22"/>
  <c r="BA123" i="22"/>
  <c r="BA125" i="22"/>
  <c r="BA127" i="22"/>
  <c r="BA129" i="22"/>
  <c r="BA132" i="22"/>
  <c r="BA134" i="22"/>
  <c r="BA136" i="22"/>
  <c r="BA138" i="22"/>
  <c r="BA140" i="22"/>
  <c r="BA142" i="22"/>
  <c r="BA144" i="22"/>
  <c r="BA146" i="22"/>
  <c r="BA229" i="22"/>
  <c r="BA231" i="22"/>
  <c r="BA233" i="22"/>
  <c r="BA235" i="22"/>
  <c r="BA237" i="22"/>
  <c r="BA239" i="22"/>
  <c r="BA241" i="22"/>
  <c r="BA243" i="22"/>
  <c r="BA245" i="22"/>
  <c r="BA247" i="22"/>
  <c r="BA249" i="22"/>
  <c r="BA251" i="22"/>
  <c r="BA253" i="22"/>
  <c r="BA276" i="22"/>
  <c r="BA278" i="22"/>
  <c r="BA281" i="22"/>
  <c r="BA305" i="22"/>
  <c r="BA307" i="22"/>
  <c r="BA309" i="22"/>
  <c r="BA311" i="22"/>
  <c r="BA313" i="22"/>
  <c r="BA315" i="22"/>
  <c r="BA317" i="22"/>
  <c r="BA319" i="22"/>
  <c r="BA321" i="22"/>
  <c r="BA323" i="22"/>
  <c r="BA325" i="22"/>
  <c r="BA327" i="22"/>
  <c r="BA329" i="22"/>
  <c r="BA333" i="22"/>
  <c r="BA335" i="22"/>
  <c r="BA337" i="22"/>
  <c r="BA339" i="22"/>
  <c r="BA341" i="22"/>
  <c r="BA343" i="22"/>
  <c r="BA347" i="22"/>
  <c r="BA351" i="22"/>
  <c r="BA355" i="22"/>
  <c r="BA359" i="22"/>
  <c r="BA363" i="22"/>
  <c r="BA367" i="22"/>
  <c r="BA371" i="22"/>
  <c r="BA375" i="22"/>
  <c r="BA379" i="22"/>
  <c r="BA383" i="22"/>
  <c r="BA387" i="22"/>
  <c r="BA391" i="22"/>
  <c r="BA395" i="22"/>
  <c r="BA406" i="22"/>
  <c r="BA411" i="22"/>
  <c r="BA415" i="22"/>
  <c r="BA419" i="22"/>
  <c r="BA423" i="22"/>
  <c r="BA427" i="22"/>
  <c r="BA431" i="22"/>
  <c r="BA435" i="22"/>
  <c r="BA439" i="22"/>
  <c r="BA443" i="22"/>
  <c r="BA447" i="22"/>
  <c r="BA7" i="22"/>
  <c r="BA64" i="22"/>
  <c r="BA70" i="22"/>
  <c r="BA80" i="22"/>
  <c r="BA86" i="22"/>
  <c r="BA256" i="22"/>
  <c r="BA258" i="22"/>
  <c r="BA409" i="22"/>
  <c r="BA413" i="22"/>
  <c r="BA417" i="22"/>
  <c r="BA421" i="22"/>
  <c r="BA425" i="22"/>
  <c r="BA429" i="22"/>
  <c r="BA433" i="22"/>
  <c r="BA437" i="22"/>
  <c r="BA441" i="22"/>
  <c r="BA445" i="22"/>
  <c r="BA449" i="22"/>
  <c r="BA457" i="22"/>
  <c r="BA467" i="22"/>
  <c r="BA475" i="22"/>
  <c r="BA547" i="22"/>
  <c r="BA555" i="22"/>
  <c r="BA563" i="22"/>
  <c r="BA571" i="22"/>
  <c r="BA579" i="22"/>
  <c r="BA587" i="22"/>
  <c r="BA595" i="22"/>
  <c r="BA766" i="22"/>
  <c r="BA768" i="22"/>
  <c r="BA770" i="22"/>
  <c r="BA772" i="22"/>
  <c r="BA774" i="22"/>
  <c r="BA776" i="22"/>
  <c r="BA778" i="22"/>
  <c r="BA780" i="22"/>
  <c r="BA782" i="22"/>
  <c r="BA784" i="22"/>
  <c r="BA786" i="22"/>
  <c r="BA788" i="22"/>
  <c r="BA790" i="22"/>
  <c r="BA792" i="22"/>
  <c r="BA794" i="22"/>
  <c r="BA796" i="22"/>
  <c r="BA798" i="22"/>
  <c r="BA800" i="22"/>
  <c r="BA802" i="22"/>
  <c r="BA804" i="22"/>
  <c r="BA806" i="22"/>
  <c r="BA808" i="22"/>
  <c r="BA810" i="22"/>
  <c r="BA812" i="22"/>
  <c r="BA814" i="22"/>
  <c r="BA818" i="22"/>
  <c r="BA822" i="22"/>
  <c r="BA826" i="22"/>
  <c r="BA829" i="22"/>
  <c r="BA831" i="22"/>
  <c r="BA833" i="22"/>
  <c r="BA835" i="22"/>
  <c r="BA837" i="22"/>
  <c r="BA839" i="22"/>
  <c r="BA841" i="22"/>
  <c r="BA843" i="22"/>
  <c r="BA845" i="22"/>
  <c r="BA973" i="22"/>
  <c r="BA975" i="22"/>
  <c r="BA977" i="22"/>
  <c r="BA979" i="22"/>
  <c r="BA1017" i="22"/>
  <c r="BA1022" i="22"/>
  <c r="BA487" i="22"/>
  <c r="BA495" i="22"/>
  <c r="BA503" i="22"/>
  <c r="BA511" i="22"/>
  <c r="BA519" i="22"/>
  <c r="BA527" i="22"/>
  <c r="BA561" i="22"/>
  <c r="BA565" i="22"/>
  <c r="BA569" i="22"/>
  <c r="BA573" i="22"/>
  <c r="BA577" i="22"/>
  <c r="BA581" i="22"/>
  <c r="BA585" i="22"/>
  <c r="BA589" i="22"/>
  <c r="BA593" i="22"/>
  <c r="BA597" i="22"/>
  <c r="BA599" i="22"/>
  <c r="BA601" i="22"/>
  <c r="BA603" i="22"/>
  <c r="BA605" i="22"/>
  <c r="BA607" i="22"/>
  <c r="BA609" i="22"/>
  <c r="BA611" i="22"/>
  <c r="BA613" i="22"/>
  <c r="BA615" i="22"/>
  <c r="BA617" i="22"/>
  <c r="BA619" i="22"/>
  <c r="BA621" i="22"/>
  <c r="BA623" i="22"/>
  <c r="BA625" i="22"/>
  <c r="BA627" i="22"/>
  <c r="BA629" i="22"/>
  <c r="BA631" i="22"/>
  <c r="BA633" i="22"/>
  <c r="BA635" i="22"/>
  <c r="BA637" i="22"/>
  <c r="BA639" i="22"/>
  <c r="BA641" i="22"/>
  <c r="BA643" i="22"/>
  <c r="BA645" i="22"/>
  <c r="BA647" i="22"/>
  <c r="BA649" i="22"/>
  <c r="BA651" i="22"/>
  <c r="BA653" i="22"/>
  <c r="BA655" i="22"/>
  <c r="BA657" i="22"/>
  <c r="BA659" i="22"/>
  <c r="BA661" i="22"/>
  <c r="BA663" i="22"/>
  <c r="BA665" i="22"/>
  <c r="BA667" i="22"/>
  <c r="BA669" i="22"/>
  <c r="BA671" i="22"/>
  <c r="BA673" i="22"/>
  <c r="BA675" i="22"/>
  <c r="BA677" i="22"/>
  <c r="BA679" i="22"/>
  <c r="BA681" i="22"/>
  <c r="BA683" i="22"/>
  <c r="BA685" i="22"/>
  <c r="BA687" i="22"/>
  <c r="BA689" i="22"/>
  <c r="BA691" i="22"/>
  <c r="BA693" i="22"/>
  <c r="BA695" i="22"/>
  <c r="BA697" i="22"/>
  <c r="BA699" i="22"/>
  <c r="BA701" i="22"/>
  <c r="BA703" i="22"/>
  <c r="BA705" i="22"/>
  <c r="BA707" i="22"/>
  <c r="BA709" i="22"/>
  <c r="BA711" i="22"/>
  <c r="BA713" i="22"/>
  <c r="BA715" i="22"/>
  <c r="BA717" i="22"/>
  <c r="BA719" i="22"/>
  <c r="BA721" i="22"/>
  <c r="BA723" i="22"/>
  <c r="BA725" i="22"/>
  <c r="BA727" i="22"/>
  <c r="BA729" i="22"/>
  <c r="BA731" i="22"/>
  <c r="BA733" i="22"/>
  <c r="BA735" i="22"/>
  <c r="BA737" i="22"/>
  <c r="BA739" i="22"/>
  <c r="BA741" i="22"/>
  <c r="BA743" i="22"/>
  <c r="BA745" i="22"/>
  <c r="BA747" i="22"/>
  <c r="BA749" i="22"/>
  <c r="BA751" i="22"/>
  <c r="BA753" i="22"/>
  <c r="BA755" i="22"/>
  <c r="BA757" i="22"/>
  <c r="BA759" i="22"/>
  <c r="BA761" i="22"/>
  <c r="BA763" i="22"/>
  <c r="BA1009" i="22"/>
  <c r="BA1011" i="22"/>
  <c r="BA1012" i="22"/>
  <c r="BA1008" i="22"/>
  <c r="BA1016" i="22"/>
  <c r="BA1038" i="22"/>
  <c r="BA1040" i="22"/>
  <c r="BA1041" i="22"/>
  <c r="BA1044" i="22"/>
  <c r="BA1045" i="22"/>
  <c r="BA1210" i="22"/>
  <c r="BA1222" i="22"/>
  <c r="BA1226" i="22"/>
  <c r="BA1238" i="22"/>
  <c r="BA1242" i="22"/>
  <c r="BA1254" i="22"/>
  <c r="BA1258" i="22"/>
  <c r="BA1270" i="22"/>
  <c r="BA1274" i="22"/>
  <c r="BA1328" i="22"/>
  <c r="BA1332" i="22"/>
  <c r="BA1382" i="22"/>
  <c r="BA1383" i="22"/>
  <c r="BA1386" i="22"/>
  <c r="BA1387" i="22"/>
  <c r="BA1412" i="22"/>
  <c r="BA1413" i="22"/>
  <c r="BA1021" i="22"/>
  <c r="BA1033" i="22"/>
  <c r="BA1037" i="22"/>
  <c r="BA1049" i="22"/>
  <c r="BA1053" i="22"/>
  <c r="BA1057" i="22"/>
  <c r="BA1061" i="22"/>
  <c r="BA1065" i="22"/>
  <c r="BA1069" i="22"/>
  <c r="BA1073" i="22"/>
  <c r="BA1077" i="22"/>
  <c r="BA1081" i="22"/>
  <c r="BA1085" i="22"/>
  <c r="BA1089" i="22"/>
  <c r="BA1093" i="22"/>
  <c r="BA1097" i="22"/>
  <c r="BA1101" i="22"/>
  <c r="BA1105" i="22"/>
  <c r="BA1109" i="22"/>
  <c r="BA1113" i="22"/>
  <c r="BA1117" i="22"/>
  <c r="BA1121" i="22"/>
  <c r="BA1125" i="22"/>
  <c r="BA1129" i="22"/>
  <c r="BA1133" i="22"/>
  <c r="BA1136" i="22"/>
  <c r="BA1140" i="22"/>
  <c r="BA1144" i="22"/>
  <c r="BA1148" i="22"/>
  <c r="BA1152" i="22"/>
  <c r="BA1156" i="22"/>
  <c r="BA1160" i="22"/>
  <c r="BA1164" i="22"/>
  <c r="BA1168" i="22"/>
  <c r="BA1172" i="22"/>
  <c r="BA1176" i="22"/>
  <c r="BA1180" i="22"/>
  <c r="BA1184" i="22"/>
  <c r="BA1188" i="22"/>
  <c r="BA1192" i="22"/>
  <c r="BA1196" i="22"/>
  <c r="BA1200" i="22"/>
  <c r="BA1204" i="22"/>
  <c r="BA1208" i="22"/>
  <c r="BA1214" i="22"/>
  <c r="BA1218" i="22"/>
  <c r="BA1230" i="22"/>
  <c r="BA1234" i="22"/>
  <c r="BA1246" i="22"/>
  <c r="BA1250" i="22"/>
  <c r="BA1262" i="22"/>
  <c r="BA1266" i="22"/>
  <c r="BA1276" i="22"/>
  <c r="BA1280" i="22"/>
  <c r="BA1284" i="22"/>
  <c r="BA1288" i="22"/>
  <c r="BA1292" i="22"/>
  <c r="BA1296" i="22"/>
  <c r="BA1300" i="22"/>
  <c r="BA1304" i="22"/>
  <c r="BA1308" i="22"/>
  <c r="BA1312" i="22"/>
  <c r="BA1316" i="22"/>
  <c r="BA1320" i="22"/>
  <c r="BA1324" i="22"/>
  <c r="BA1336" i="22"/>
  <c r="BA1340" i="22"/>
  <c r="BA1344" i="22"/>
  <c r="BA1396" i="22"/>
  <c r="BA1398" i="22"/>
  <c r="BA1399" i="22"/>
  <c r="BA1402" i="22"/>
  <c r="BA1403" i="22"/>
  <c r="BA1414" i="22"/>
  <c r="BA1391" i="22"/>
  <c r="BA1395" i="22"/>
  <c r="BA1407" i="22"/>
  <c r="BA1411" i="22"/>
  <c r="BE7" i="26"/>
  <c r="BA473" i="26"/>
  <c r="BA489" i="26"/>
  <c r="BA505" i="26"/>
  <c r="BA521" i="26"/>
  <c r="BA735" i="26"/>
  <c r="BA743" i="26"/>
  <c r="BA751" i="26"/>
  <c r="BA824" i="26"/>
  <c r="BA832" i="26"/>
  <c r="BA840" i="26"/>
  <c r="BA848" i="26"/>
  <c r="BA856" i="26"/>
  <c r="BA864" i="26"/>
  <c r="BA872" i="26"/>
  <c r="BA880" i="26"/>
  <c r="BA888" i="26"/>
  <c r="BA896" i="26"/>
  <c r="BA904" i="26"/>
  <c r="BA921" i="26"/>
  <c r="BA922" i="26"/>
  <c r="BA925" i="26"/>
  <c r="BA926" i="26"/>
  <c r="BA929" i="26"/>
  <c r="BA930" i="26"/>
  <c r="BA933" i="26"/>
  <c r="BA934" i="26"/>
  <c r="BA937" i="26"/>
  <c r="BA938" i="26"/>
  <c r="BA941" i="26"/>
  <c r="BA942" i="26"/>
  <c r="BA945" i="26"/>
  <c r="BA946" i="26"/>
  <c r="BA949" i="26"/>
  <c r="BA950" i="26"/>
  <c r="BA953" i="26"/>
  <c r="BA954" i="26"/>
  <c r="BA957" i="26"/>
  <c r="BA958" i="26"/>
  <c r="BA961" i="26"/>
  <c r="BA962" i="26"/>
  <c r="BA965" i="26"/>
  <c r="BA966" i="26"/>
  <c r="BA969" i="26"/>
  <c r="BA970" i="26"/>
  <c r="BA973" i="26"/>
  <c r="BA974" i="26"/>
  <c r="BA977" i="26"/>
  <c r="BA978" i="26"/>
  <c r="BA981" i="26"/>
  <c r="BA982" i="26"/>
  <c r="BA985" i="26"/>
  <c r="BA986" i="26"/>
  <c r="BA989" i="26"/>
  <c r="BA990" i="26"/>
  <c r="BA993" i="26"/>
  <c r="BA1109" i="26"/>
  <c r="BA1143" i="26"/>
  <c r="BA1157" i="26"/>
  <c r="BA1161" i="26"/>
  <c r="BA1026" i="26"/>
  <c r="BA1045" i="26"/>
  <c r="BA1171" i="26"/>
  <c r="BA1300" i="26"/>
  <c r="BA1304" i="26"/>
  <c r="BA1315" i="26"/>
  <c r="BA994" i="26"/>
  <c r="BA997" i="26"/>
  <c r="BA998" i="26"/>
  <c r="BA1001" i="26"/>
  <c r="BA1002" i="26"/>
  <c r="BA1005" i="26"/>
  <c r="BA1006" i="26"/>
  <c r="BA1087" i="26"/>
  <c r="BA1088" i="26"/>
  <c r="BA1091" i="26"/>
  <c r="BA1092" i="26"/>
  <c r="BA1093" i="26"/>
  <c r="BA1149" i="26"/>
  <c r="BA1150" i="26"/>
  <c r="BA1153" i="26"/>
  <c r="BA1154" i="26"/>
  <c r="BA1155" i="26"/>
  <c r="BA1308" i="26"/>
  <c r="BA1309" i="26"/>
  <c r="BA1312" i="26"/>
  <c r="BA1313" i="26"/>
  <c r="BA1314" i="26"/>
  <c r="BE7" i="23"/>
  <c r="BA10" i="23"/>
  <c r="BA16" i="23"/>
  <c r="BA20" i="23"/>
  <c r="BE21" i="23"/>
  <c r="BA23" i="23"/>
  <c r="BA556" i="23"/>
  <c r="BA558" i="23"/>
  <c r="BA560" i="23"/>
  <c r="BA21" i="23"/>
  <c r="BA29" i="23"/>
  <c r="BA31" i="23"/>
  <c r="BA35" i="23"/>
  <c r="BA37" i="23"/>
  <c r="BA38" i="23"/>
  <c r="BA39" i="23"/>
  <c r="BA41" i="23"/>
  <c r="BA42" i="23"/>
  <c r="BA49" i="23"/>
  <c r="BA50" i="23"/>
  <c r="BA51" i="23"/>
  <c r="BA52" i="23"/>
  <c r="BA53" i="23"/>
  <c r="BA54" i="23"/>
  <c r="BA55" i="23"/>
  <c r="BA56" i="23"/>
  <c r="BA57" i="23"/>
  <c r="BA58" i="23"/>
  <c r="BA59" i="23"/>
  <c r="BA60" i="23"/>
  <c r="BA61" i="23"/>
  <c r="BA62" i="23"/>
  <c r="BA63" i="23"/>
  <c r="BA64" i="23"/>
  <c r="BA65" i="23"/>
  <c r="BA66" i="23"/>
  <c r="BA67" i="23"/>
  <c r="BA68" i="23"/>
  <c r="BA69" i="23"/>
  <c r="BA70" i="23"/>
  <c r="BA71" i="23"/>
  <c r="BA72" i="23"/>
  <c r="BA73" i="23"/>
  <c r="BA74" i="23"/>
  <c r="BA75" i="23"/>
  <c r="BA76" i="23"/>
  <c r="BA77" i="23"/>
  <c r="BA78" i="23"/>
  <c r="BA81" i="23"/>
  <c r="BA82" i="23"/>
  <c r="BA83" i="23"/>
  <c r="BA84" i="23"/>
  <c r="BA85" i="23"/>
  <c r="BA86" i="23"/>
  <c r="BA87" i="23"/>
  <c r="BA88" i="23"/>
  <c r="BA89" i="23"/>
  <c r="BA90" i="23"/>
  <c r="BA91" i="23"/>
  <c r="BA92" i="23"/>
  <c r="BA93" i="23"/>
  <c r="BA94" i="23"/>
  <c r="BA95" i="23"/>
  <c r="BA96" i="23"/>
  <c r="BA97" i="23"/>
  <c r="BA98" i="23"/>
  <c r="BA99" i="23"/>
  <c r="BA100" i="23"/>
  <c r="BA101" i="23"/>
  <c r="BA102" i="23"/>
  <c r="BA103" i="23"/>
  <c r="BA104" i="23"/>
  <c r="BA105" i="23"/>
  <c r="BA106" i="23"/>
  <c r="BA107" i="23"/>
  <c r="BA108" i="23"/>
  <c r="BA109" i="23"/>
  <c r="BA110" i="23"/>
  <c r="BA111" i="23"/>
  <c r="BA112" i="23"/>
  <c r="BA113" i="23"/>
  <c r="BA114" i="23"/>
  <c r="BA115" i="23"/>
  <c r="BA116" i="23"/>
  <c r="BA117" i="23"/>
  <c r="BA118" i="23"/>
  <c r="BA119" i="23"/>
  <c r="BA121" i="23"/>
  <c r="BA122" i="23"/>
  <c r="BA123" i="23"/>
  <c r="BA124" i="23"/>
  <c r="BA125" i="23"/>
  <c r="BA126" i="23"/>
  <c r="BA127" i="23"/>
  <c r="BA128" i="23"/>
  <c r="BA129" i="23"/>
  <c r="BA130" i="23"/>
  <c r="BA131" i="23"/>
  <c r="BA132" i="23"/>
  <c r="BA133" i="23"/>
  <c r="BA134" i="23"/>
  <c r="BA135" i="23"/>
  <c r="BA138" i="23"/>
  <c r="BA419" i="23"/>
  <c r="BA427" i="23"/>
  <c r="BA435" i="23"/>
  <c r="BA443" i="23"/>
  <c r="BA451" i="23"/>
  <c r="BA459" i="23"/>
  <c r="BA523" i="23"/>
  <c r="BA525" i="23"/>
  <c r="BA527" i="23"/>
  <c r="BA529" i="23"/>
  <c r="BA531" i="23"/>
  <c r="BA533" i="23"/>
  <c r="BA535" i="23"/>
  <c r="BA537" i="23"/>
  <c r="BA539" i="23"/>
  <c r="BA541" i="23"/>
  <c r="BA543" i="23"/>
  <c r="BA545" i="23"/>
  <c r="BA547" i="23"/>
  <c r="BA549" i="23"/>
  <c r="BA860" i="23"/>
  <c r="BA868" i="23"/>
  <c r="BA873" i="23"/>
  <c r="BA875" i="23"/>
  <c r="BA877" i="23"/>
  <c r="BA879" i="23"/>
  <c r="BA881" i="23"/>
  <c r="BA883" i="23"/>
  <c r="BA885" i="23"/>
  <c r="BA887" i="23"/>
  <c r="BA889" i="23"/>
  <c r="BA891" i="23"/>
  <c r="BA893" i="23"/>
  <c r="BA895" i="23"/>
  <c r="BA897" i="23"/>
  <c r="BA899" i="23"/>
  <c r="BA901" i="23"/>
  <c r="BA903" i="23"/>
  <c r="BA905" i="23"/>
  <c r="BA907" i="23"/>
  <c r="BA909" i="23"/>
  <c r="BA911" i="23"/>
  <c r="BA913" i="23"/>
  <c r="BA915" i="23"/>
  <c r="BA917" i="23"/>
  <c r="BA919" i="23"/>
  <c r="BA921" i="23"/>
  <c r="BA923" i="23"/>
  <c r="BA925" i="23"/>
  <c r="BA927" i="23"/>
  <c r="BA929" i="23"/>
  <c r="BA931" i="23"/>
  <c r="BA933" i="23"/>
  <c r="BA941" i="23"/>
  <c r="BA949" i="23"/>
  <c r="BA957" i="23"/>
  <c r="BA965" i="23"/>
  <c r="BA973" i="23"/>
  <c r="BA981" i="23"/>
  <c r="BA689" i="23"/>
  <c r="BA691" i="23"/>
  <c r="BA693" i="23"/>
  <c r="BA695" i="23"/>
  <c r="BA697" i="23"/>
  <c r="BA699" i="23"/>
  <c r="BA701" i="23"/>
  <c r="BA703" i="23"/>
  <c r="BA705" i="23"/>
  <c r="BA707" i="23"/>
  <c r="BA709" i="23"/>
  <c r="BA711" i="23"/>
  <c r="BA713" i="23"/>
  <c r="BA715" i="23"/>
  <c r="BA717" i="23"/>
  <c r="BA719" i="23"/>
  <c r="BA721" i="23"/>
  <c r="BA723" i="23"/>
  <c r="BA725" i="23"/>
  <c r="BA727" i="23"/>
  <c r="BA729" i="23"/>
  <c r="BA731" i="23"/>
  <c r="BA733" i="23"/>
  <c r="BA735" i="23"/>
  <c r="BA737" i="23"/>
  <c r="BA739" i="23"/>
  <c r="BA741" i="23"/>
  <c r="BA743" i="23"/>
  <c r="BA745" i="23"/>
  <c r="BA747" i="23"/>
  <c r="BA749" i="23"/>
  <c r="BA751" i="23"/>
  <c r="BA753" i="23"/>
  <c r="BA755" i="23"/>
  <c r="BA757" i="23"/>
  <c r="BA759" i="23"/>
  <c r="BA761" i="23"/>
  <c r="BA763" i="23"/>
  <c r="BA765" i="23"/>
  <c r="BA767" i="23"/>
  <c r="BA769" i="23"/>
  <c r="BA771" i="23"/>
  <c r="BA773" i="23"/>
  <c r="BA775" i="23"/>
  <c r="BA777" i="23"/>
  <c r="BA779" i="23"/>
  <c r="BA781" i="23"/>
  <c r="BA783" i="23"/>
  <c r="BA785" i="23"/>
  <c r="BA787" i="23"/>
  <c r="BA789" i="23"/>
  <c r="BA791" i="23"/>
  <c r="BA793" i="23"/>
  <c r="BA795" i="23"/>
  <c r="BA797" i="23"/>
  <c r="BA799" i="23"/>
  <c r="BA801" i="23"/>
  <c r="BA803" i="23"/>
  <c r="BA805" i="23"/>
  <c r="BA807" i="23"/>
  <c r="BA809" i="23"/>
  <c r="BA811" i="23"/>
  <c r="BA813" i="23"/>
  <c r="BA815" i="23"/>
  <c r="BA817" i="23"/>
  <c r="BA819" i="23"/>
  <c r="BA821" i="23"/>
  <c r="BA823" i="23"/>
  <c r="BA825" i="23"/>
  <c r="BA827" i="23"/>
  <c r="BA829" i="23"/>
  <c r="BA1079" i="23"/>
  <c r="BA1081" i="23"/>
  <c r="BA1083" i="23"/>
  <c r="BA989" i="23"/>
  <c r="BA991" i="23"/>
  <c r="BA992" i="23"/>
  <c r="BA993" i="23"/>
  <c r="BA994" i="23"/>
  <c r="BA995" i="23"/>
  <c r="BA996" i="23"/>
  <c r="BA997" i="23"/>
  <c r="BA998" i="23"/>
  <c r="BA999" i="23"/>
  <c r="BA1000" i="23"/>
  <c r="BA1001" i="23"/>
  <c r="BA1002" i="23"/>
  <c r="BA1003" i="23"/>
  <c r="BA1004" i="23"/>
  <c r="BA1005" i="23"/>
  <c r="BA1006" i="23"/>
  <c r="BA1007" i="23"/>
  <c r="BA1008" i="23"/>
  <c r="BA1009" i="23"/>
  <c r="BA1010" i="23"/>
  <c r="BA1011" i="23"/>
  <c r="BA1012" i="23"/>
  <c r="BA1013" i="23"/>
  <c r="BA1014" i="23"/>
  <c r="BA1015" i="23"/>
  <c r="BA1016" i="23"/>
  <c r="BA1017" i="23"/>
  <c r="BA1018" i="23"/>
  <c r="BA1019" i="23"/>
  <c r="BA1020" i="23"/>
  <c r="BA1021" i="23"/>
  <c r="BA1022" i="23"/>
  <c r="BA1023" i="23"/>
  <c r="BA1024" i="23"/>
  <c r="BA1025" i="23"/>
  <c r="BA1026" i="23"/>
  <c r="BA1027" i="23"/>
  <c r="BA1028" i="23"/>
  <c r="BA1029" i="23"/>
  <c r="BA1030" i="23"/>
  <c r="BA1032" i="23"/>
  <c r="BA1034" i="23"/>
  <c r="BA1036" i="23"/>
  <c r="BA1038" i="23"/>
  <c r="BA1040" i="23"/>
  <c r="BA1042" i="23"/>
  <c r="BA1044" i="23"/>
  <c r="BA1180" i="23"/>
  <c r="BA1184" i="23"/>
  <c r="BA1188" i="23"/>
  <c r="BA1192" i="23"/>
  <c r="BA1196" i="23"/>
  <c r="BA1200" i="23"/>
  <c r="BA1204" i="23"/>
  <c r="BA1206" i="23"/>
  <c r="BA1208" i="23"/>
  <c r="BA1210" i="23"/>
  <c r="BA1212" i="23"/>
  <c r="BA1214" i="23"/>
  <c r="BA1216" i="23"/>
  <c r="BA1218" i="23"/>
  <c r="BA1220" i="23"/>
  <c r="BA1222" i="23"/>
  <c r="BA1224" i="23"/>
  <c r="BA1226" i="23"/>
  <c r="BA1228" i="23"/>
  <c r="BA1230" i="23"/>
  <c r="BA1232" i="23"/>
  <c r="BA1234" i="23"/>
  <c r="BA1085" i="23"/>
  <c r="BA1087" i="23"/>
  <c r="BA1089" i="23"/>
  <c r="BA1091" i="23"/>
  <c r="BA1093" i="23"/>
  <c r="BA1095" i="23"/>
  <c r="BA1097" i="23"/>
  <c r="BA1099" i="23"/>
  <c r="BA1101" i="23"/>
  <c r="BA1103" i="23"/>
  <c r="BA1105" i="23"/>
  <c r="BA1107" i="23"/>
  <c r="BA1109" i="23"/>
  <c r="BA1111" i="23"/>
  <c r="BA1113" i="23"/>
  <c r="BA1115" i="23"/>
  <c r="BA1117" i="23"/>
  <c r="BA1119" i="23"/>
  <c r="BA1121" i="23"/>
  <c r="BA1123" i="23"/>
  <c r="BA1125" i="23"/>
  <c r="BA1127" i="23"/>
  <c r="BA1129" i="23"/>
  <c r="BA1131" i="23"/>
  <c r="BA1133" i="23"/>
  <c r="BA1135" i="23"/>
  <c r="BA1137" i="23"/>
  <c r="BA1139" i="23"/>
  <c r="BA1141" i="23"/>
  <c r="BA1143" i="23"/>
  <c r="BA1145" i="23"/>
  <c r="BA1147" i="23"/>
  <c r="BA1149" i="23"/>
  <c r="BA1151" i="23"/>
  <c r="BA1153" i="23"/>
  <c r="BA1155" i="23"/>
  <c r="BA1157" i="23"/>
  <c r="BA1159" i="23"/>
  <c r="BA1162" i="23"/>
  <c r="BA1164" i="23"/>
  <c r="BA1166" i="23"/>
  <c r="BA1168" i="23"/>
  <c r="BA1170" i="23"/>
  <c r="BA1172" i="23"/>
  <c r="BA1174" i="23"/>
  <c r="BA1176" i="23"/>
  <c r="BA1178" i="23"/>
  <c r="BA1239" i="23"/>
  <c r="BA1243" i="23"/>
  <c r="BA1247" i="23"/>
  <c r="BA1251" i="23"/>
  <c r="BA1255" i="23"/>
  <c r="BA1259" i="23"/>
  <c r="BA1265" i="23"/>
  <c r="BA1269" i="23"/>
  <c r="BA1281" i="23"/>
  <c r="BA1285" i="23"/>
  <c r="BA1297" i="23"/>
  <c r="BA1301" i="23"/>
  <c r="BA1305" i="23"/>
  <c r="BA1309" i="23"/>
  <c r="BA1313" i="23"/>
  <c r="BA1317" i="23"/>
  <c r="BA1321" i="23"/>
  <c r="BA1325" i="23"/>
  <c r="BA1329" i="23"/>
  <c r="BA1333" i="23"/>
  <c r="BA1337" i="23"/>
  <c r="BA1341" i="23"/>
  <c r="BA1345" i="23"/>
  <c r="BA1372" i="23"/>
  <c r="BA1378" i="23"/>
  <c r="BA1379" i="23"/>
  <c r="BA1404" i="23"/>
  <c r="BA1409" i="23"/>
  <c r="BA1410" i="23"/>
  <c r="BA1413" i="23"/>
  <c r="BA1414" i="23"/>
  <c r="BA1439" i="23"/>
  <c r="BA1440" i="23"/>
  <c r="BA1273" i="23"/>
  <c r="BA1277" i="23"/>
  <c r="BA1289" i="23"/>
  <c r="BA1293" i="23"/>
  <c r="BA1356" i="23"/>
  <c r="BA1358" i="23"/>
  <c r="BA1359" i="23"/>
  <c r="BA1362" i="23"/>
  <c r="BA1363" i="23"/>
  <c r="BA1388" i="23"/>
  <c r="BA1390" i="23"/>
  <c r="BA1391" i="23"/>
  <c r="BA1394" i="23"/>
  <c r="BA1395" i="23"/>
  <c r="BA1423" i="23"/>
  <c r="BA1425" i="23"/>
  <c r="BA1426" i="23"/>
  <c r="BA1429" i="23"/>
  <c r="BA1430" i="23"/>
  <c r="BA1441" i="23"/>
  <c r="BA1349" i="23"/>
  <c r="BA1355" i="23"/>
  <c r="BA1367" i="23"/>
  <c r="BA1371" i="23"/>
  <c r="BA1383" i="23"/>
  <c r="BA1387" i="23"/>
  <c r="BA1399" i="23"/>
  <c r="BA1403" i="23"/>
  <c r="BA1418" i="23"/>
  <c r="BA1422" i="23"/>
  <c r="BA1434" i="23"/>
  <c r="BA1438" i="23"/>
  <c r="BA390" i="24"/>
  <c r="BA406" i="24"/>
  <c r="BA422" i="24"/>
  <c r="BA438" i="24"/>
  <c r="BA454" i="24"/>
  <c r="BA470" i="24"/>
  <c r="BA252" i="25"/>
  <c r="BA256" i="25"/>
  <c r="BA260" i="25"/>
  <c r="BA264" i="25"/>
  <c r="BA268" i="25"/>
  <c r="BA284" i="25"/>
  <c r="BA300" i="25"/>
  <c r="BA316" i="25"/>
  <c r="BA332" i="25"/>
  <c r="BA348" i="25"/>
  <c r="BA618" i="25"/>
  <c r="BA620" i="25"/>
  <c r="BA622" i="25"/>
  <c r="BA624" i="25"/>
  <c r="BA626" i="25"/>
  <c r="BA628" i="25"/>
  <c r="BA630" i="25"/>
  <c r="BA632" i="25"/>
  <c r="BA634" i="25"/>
  <c r="BA636" i="25"/>
  <c r="BA638" i="25"/>
  <c r="BA640" i="25"/>
  <c r="BA642" i="25"/>
  <c r="BA644" i="25"/>
  <c r="BA646" i="25"/>
  <c r="BA648" i="25"/>
  <c r="BA650" i="25"/>
  <c r="BA652" i="25"/>
  <c r="BA654" i="25"/>
  <c r="BA656" i="25"/>
  <c r="BA658" i="25"/>
  <c r="BA660" i="25"/>
  <c r="BA662" i="25"/>
  <c r="BA666" i="25"/>
  <c r="BA670" i="25"/>
  <c r="BA674" i="25"/>
  <c r="BA678" i="25"/>
  <c r="BA682" i="25"/>
  <c r="BA686" i="25"/>
  <c r="BA690" i="25"/>
  <c r="BA694" i="25"/>
  <c r="BA961" i="25"/>
  <c r="BA965" i="25"/>
  <c r="BA969" i="25"/>
  <c r="BA973" i="25"/>
  <c r="BA983" i="25"/>
  <c r="BA987" i="25"/>
  <c r="BA991" i="25"/>
  <c r="BA995" i="25"/>
  <c r="BA999" i="25"/>
  <c r="BA1003" i="25"/>
  <c r="BA1007" i="25"/>
  <c r="BA1011" i="25"/>
  <c r="BA981" i="25"/>
  <c r="BA985" i="25"/>
  <c r="BA989" i="25"/>
  <c r="BA993" i="25"/>
  <c r="BA997" i="25"/>
  <c r="BA1001" i="25"/>
  <c r="BA1005" i="25"/>
  <c r="BA1009" i="25"/>
  <c r="BA8" i="26"/>
  <c r="BA9" i="26"/>
  <c r="BA10" i="26"/>
  <c r="BA11" i="26"/>
  <c r="BA12" i="26"/>
  <c r="BA13" i="26"/>
  <c r="BA14" i="26"/>
  <c r="BA15" i="26"/>
  <c r="BA16" i="26"/>
  <c r="BA17" i="26"/>
  <c r="BA18" i="26"/>
  <c r="BA19" i="26"/>
  <c r="BA20" i="26"/>
  <c r="BA21" i="26"/>
  <c r="BA22" i="26"/>
  <c r="BA24" i="26"/>
  <c r="BA28" i="26"/>
  <c r="BA30" i="26"/>
  <c r="BA32" i="26"/>
  <c r="BA34" i="26"/>
  <c r="BA36" i="26"/>
  <c r="BA38" i="26"/>
  <c r="BA40" i="26"/>
  <c r="BA42" i="26"/>
  <c r="BA44" i="26"/>
  <c r="BA46" i="26"/>
  <c r="BA48" i="26"/>
  <c r="BA50" i="26"/>
  <c r="BA52" i="26"/>
  <c r="BA54" i="26"/>
  <c r="BA56" i="26"/>
  <c r="BA58" i="26"/>
  <c r="BA60" i="26"/>
  <c r="BA62" i="26"/>
  <c r="BA64" i="26"/>
  <c r="BA66" i="26"/>
  <c r="BA68" i="26"/>
  <c r="BA70" i="26"/>
  <c r="BA72" i="26"/>
  <c r="BA74" i="26"/>
  <c r="BA76" i="26"/>
  <c r="BA78" i="26"/>
  <c r="BA80" i="26"/>
  <c r="BA82" i="26"/>
  <c r="BA84" i="26"/>
  <c r="BA86" i="26"/>
  <c r="BA88" i="26"/>
  <c r="BA90" i="26"/>
  <c r="BA92" i="26"/>
  <c r="BA153" i="26"/>
  <c r="BA157" i="26"/>
  <c r="BA161" i="26"/>
  <c r="BA165" i="26"/>
  <c r="BA169" i="26"/>
  <c r="BA173" i="26"/>
  <c r="BA177" i="26"/>
  <c r="BA181" i="26"/>
  <c r="BA185" i="26"/>
  <c r="BA222" i="26"/>
  <c r="BA251" i="26"/>
  <c r="BA253" i="26"/>
  <c r="BA267" i="26"/>
  <c r="BA269" i="26"/>
  <c r="BA469" i="26"/>
  <c r="BA477" i="26"/>
  <c r="BA485" i="26"/>
  <c r="BA493" i="26"/>
  <c r="BA501" i="26"/>
  <c r="BA509" i="26"/>
  <c r="BA517" i="26"/>
  <c r="BA525" i="26"/>
  <c r="BA131" i="26"/>
  <c r="BA243" i="26"/>
  <c r="BA259" i="26"/>
  <c r="BA275" i="26"/>
  <c r="BA533" i="26"/>
  <c r="BA537" i="26"/>
  <c r="BA541" i="26"/>
  <c r="BA545" i="26"/>
  <c r="BA549" i="26"/>
  <c r="BA553" i="26"/>
  <c r="BA557" i="26"/>
  <c r="BA561" i="26"/>
  <c r="BA565" i="26"/>
  <c r="BA612" i="26"/>
  <c r="BA616" i="26"/>
  <c r="BA620" i="26"/>
  <c r="BA624" i="26"/>
  <c r="BA628" i="26"/>
  <c r="BA632" i="26"/>
  <c r="BA636" i="26"/>
  <c r="BA640" i="26"/>
  <c r="BA644" i="26"/>
  <c r="BA648" i="26"/>
  <c r="BA652" i="26"/>
  <c r="BA656" i="26"/>
  <c r="BA660" i="26"/>
  <c r="BA664" i="26"/>
  <c r="BA668" i="26"/>
  <c r="BA672" i="26"/>
  <c r="BA676" i="26"/>
  <c r="BA678" i="26"/>
  <c r="BA680" i="26"/>
  <c r="BA682" i="26"/>
  <c r="BA684" i="26"/>
  <c r="BA686" i="26"/>
  <c r="BA688" i="26"/>
  <c r="BA690" i="26"/>
  <c r="BA692" i="26"/>
  <c r="BA694" i="26"/>
  <c r="BA696" i="26"/>
  <c r="BA698" i="26"/>
  <c r="BA700" i="26"/>
  <c r="BA702" i="26"/>
  <c r="BA704" i="26"/>
  <c r="BA706" i="26"/>
  <c r="BA708" i="26"/>
  <c r="BA710" i="26"/>
  <c r="BA712" i="26"/>
  <c r="BA714" i="26"/>
  <c r="BA716" i="26"/>
  <c r="BA718" i="26"/>
  <c r="BA720" i="26"/>
  <c r="BA722" i="26"/>
  <c r="BA724" i="26"/>
  <c r="BA726" i="26"/>
  <c r="BA728" i="26"/>
  <c r="BA190" i="26"/>
  <c r="BA242" i="26"/>
  <c r="BA250" i="26"/>
  <c r="BA258" i="26"/>
  <c r="BA266" i="26"/>
  <c r="BA274" i="26"/>
  <c r="BA279" i="26"/>
  <c r="BA283" i="26"/>
  <c r="BA287" i="26"/>
  <c r="BA291" i="26"/>
  <c r="BA295" i="26"/>
  <c r="BA299" i="26"/>
  <c r="BA303" i="26"/>
  <c r="BA307" i="26"/>
  <c r="BA311" i="26"/>
  <c r="BA315" i="26"/>
  <c r="BA319" i="26"/>
  <c r="BA323" i="26"/>
  <c r="BA327" i="26"/>
  <c r="BA331" i="26"/>
  <c r="BA335" i="26"/>
  <c r="BA339" i="26"/>
  <c r="BA343" i="26"/>
  <c r="BA347" i="26"/>
  <c r="BA351" i="26"/>
  <c r="BA355" i="26"/>
  <c r="BA359" i="26"/>
  <c r="BA365" i="26"/>
  <c r="BA369" i="26"/>
  <c r="BA373" i="26"/>
  <c r="BA377" i="26"/>
  <c r="BA381" i="26"/>
  <c r="BA385" i="26"/>
  <c r="BA389" i="26"/>
  <c r="BA393" i="26"/>
  <c r="BA397" i="26"/>
  <c r="BA401" i="26"/>
  <c r="BA405" i="26"/>
  <c r="BA409" i="26"/>
  <c r="BA413" i="26"/>
  <c r="BA417" i="26"/>
  <c r="BA421" i="26"/>
  <c r="BA425" i="26"/>
  <c r="BA429" i="26"/>
  <c r="BA433" i="26"/>
  <c r="BA467" i="26"/>
  <c r="BA471" i="26"/>
  <c r="BA475" i="26"/>
  <c r="BA479" i="26"/>
  <c r="BA483" i="26"/>
  <c r="BA487" i="26"/>
  <c r="BA491" i="26"/>
  <c r="BA495" i="26"/>
  <c r="BA499" i="26"/>
  <c r="BA503" i="26"/>
  <c r="BA507" i="26"/>
  <c r="BA511" i="26"/>
  <c r="BA515" i="26"/>
  <c r="BA519" i="26"/>
  <c r="BA523" i="26"/>
  <c r="BA527" i="26"/>
  <c r="BA531" i="26"/>
  <c r="BA535" i="26"/>
  <c r="BA539" i="26"/>
  <c r="BA543" i="26"/>
  <c r="BA547" i="26"/>
  <c r="BA551" i="26"/>
  <c r="BA555" i="26"/>
  <c r="BA559" i="26"/>
  <c r="BA563" i="26"/>
  <c r="BA567" i="26"/>
  <c r="BA569" i="26"/>
  <c r="BA571" i="26"/>
  <c r="BA573" i="26"/>
  <c r="BA575" i="26"/>
  <c r="BA577" i="26"/>
  <c r="BA579" i="26"/>
  <c r="BA581" i="26"/>
  <c r="BA583" i="26"/>
  <c r="BA585" i="26"/>
  <c r="BA587" i="26"/>
  <c r="BA589" i="26"/>
  <c r="BA591" i="26"/>
  <c r="BA593" i="26"/>
  <c r="BA595" i="26"/>
  <c r="BA597" i="26"/>
  <c r="BA599" i="26"/>
  <c r="BA601" i="26"/>
  <c r="BA603" i="26"/>
  <c r="BA605" i="26"/>
  <c r="BA607" i="26"/>
  <c r="BA609" i="26"/>
  <c r="BA614" i="26"/>
  <c r="BA618" i="26"/>
  <c r="BA622" i="26"/>
  <c r="BA626" i="26"/>
  <c r="BA630" i="26"/>
  <c r="BA634" i="26"/>
  <c r="BA638" i="26"/>
  <c r="BA642" i="26"/>
  <c r="BA646" i="26"/>
  <c r="BA650" i="26"/>
  <c r="BA654" i="26"/>
  <c r="BA658" i="26"/>
  <c r="BA662" i="26"/>
  <c r="BA666" i="26"/>
  <c r="BA670" i="26"/>
  <c r="BA674" i="26"/>
  <c r="BA699" i="26"/>
  <c r="BA701" i="26"/>
  <c r="BA703" i="26"/>
  <c r="BA705" i="26"/>
  <c r="BA707" i="26"/>
  <c r="BA709" i="26"/>
  <c r="BA711" i="26"/>
  <c r="BA713" i="26"/>
  <c r="BA715" i="26"/>
  <c r="BA717" i="26"/>
  <c r="BA719" i="26"/>
  <c r="BA721" i="26"/>
  <c r="BA723" i="26"/>
  <c r="BA725" i="26"/>
  <c r="BA727" i="26"/>
  <c r="BA729" i="26"/>
  <c r="BA731" i="26"/>
  <c r="BA739" i="26"/>
  <c r="BA747" i="26"/>
  <c r="BA755" i="26"/>
  <c r="BA733" i="26"/>
  <c r="BA737" i="26"/>
  <c r="BA741" i="26"/>
  <c r="BA745" i="26"/>
  <c r="BA749" i="26"/>
  <c r="BA753" i="26"/>
  <c r="BA761" i="26"/>
  <c r="BA769" i="26"/>
  <c r="BA777" i="26"/>
  <c r="BA812" i="26"/>
  <c r="BA820" i="26"/>
  <c r="BA828" i="26"/>
  <c r="BA836" i="26"/>
  <c r="BA844" i="26"/>
  <c r="BA852" i="26"/>
  <c r="BA860" i="26"/>
  <c r="BA868" i="26"/>
  <c r="BA876" i="26"/>
  <c r="BA884" i="26"/>
  <c r="BA892" i="26"/>
  <c r="BA900" i="26"/>
  <c r="BA906" i="26"/>
  <c r="BA907" i="26"/>
  <c r="BA910" i="26"/>
  <c r="BA911" i="26"/>
  <c r="BA914" i="26"/>
  <c r="BA915" i="26"/>
  <c r="BA918" i="26"/>
  <c r="BA919" i="26"/>
  <c r="BA1034" i="26"/>
  <c r="BA1053" i="26"/>
  <c r="BA1117" i="26"/>
  <c r="BA1085" i="26"/>
  <c r="BA1147" i="26"/>
  <c r="BA1179" i="26"/>
  <c r="BA759" i="26"/>
  <c r="BA763" i="26"/>
  <c r="BA767" i="26"/>
  <c r="BA771" i="26"/>
  <c r="BA775" i="26"/>
  <c r="BA779" i="26"/>
  <c r="BA783" i="26"/>
  <c r="BA784" i="26"/>
  <c r="BA785" i="26"/>
  <c r="BA786" i="26"/>
  <c r="BA787" i="26"/>
  <c r="BA788" i="26"/>
  <c r="BA789" i="26"/>
  <c r="BA790" i="26"/>
  <c r="BA791" i="26"/>
  <c r="BA792" i="26"/>
  <c r="BA793" i="26"/>
  <c r="BA794" i="26"/>
  <c r="BA795" i="26"/>
  <c r="BA796" i="26"/>
  <c r="BA797" i="26"/>
  <c r="BA798" i="26"/>
  <c r="BA799" i="26"/>
  <c r="BA800" i="26"/>
  <c r="BA801" i="26"/>
  <c r="BA802" i="26"/>
  <c r="BA803" i="26"/>
  <c r="BA804" i="26"/>
  <c r="BA805" i="26"/>
  <c r="BA806" i="26"/>
  <c r="BA807" i="26"/>
  <c r="BA808" i="26"/>
  <c r="BA809" i="26"/>
  <c r="BA810" i="26"/>
  <c r="BA814" i="26"/>
  <c r="BA818" i="26"/>
  <c r="BA822" i="26"/>
  <c r="BA826" i="26"/>
  <c r="BA830" i="26"/>
  <c r="BA834" i="26"/>
  <c r="BA838" i="26"/>
  <c r="BA842" i="26"/>
  <c r="BA846" i="26"/>
  <c r="BA850" i="26"/>
  <c r="BA854" i="26"/>
  <c r="BA858" i="26"/>
  <c r="BA862" i="26"/>
  <c r="BA866" i="26"/>
  <c r="BA870" i="26"/>
  <c r="BA874" i="26"/>
  <c r="BA878" i="26"/>
  <c r="BA882" i="26"/>
  <c r="BA886" i="26"/>
  <c r="BA890" i="26"/>
  <c r="BA894" i="26"/>
  <c r="BA898" i="26"/>
  <c r="BA902" i="26"/>
  <c r="BA1009" i="26"/>
  <c r="BA1010" i="26"/>
  <c r="BA1013" i="26"/>
  <c r="BA1014" i="26"/>
  <c r="BA1017" i="26"/>
  <c r="BA1018" i="26"/>
  <c r="BA1021" i="26"/>
  <c r="BA1022" i="26"/>
  <c r="BA1024" i="26"/>
  <c r="BA1025" i="26"/>
  <c r="BA1037" i="26"/>
  <c r="BA1039" i="26"/>
  <c r="BA1040" i="26"/>
  <c r="BA1043" i="26"/>
  <c r="BA1044" i="26"/>
  <c r="BA1069" i="26"/>
  <c r="BA1071" i="26"/>
  <c r="BA1072" i="26"/>
  <c r="BA1075" i="26"/>
  <c r="BA1076" i="26"/>
  <c r="BA1101" i="26"/>
  <c r="BA1103" i="26"/>
  <c r="BA1104" i="26"/>
  <c r="BA1107" i="26"/>
  <c r="BA1108" i="26"/>
  <c r="BA1133" i="26"/>
  <c r="BA1135" i="26"/>
  <c r="BA1136" i="26"/>
  <c r="BA1139" i="26"/>
  <c r="BA1140" i="26"/>
  <c r="BA1163" i="26"/>
  <c r="BA1165" i="26"/>
  <c r="BA1166" i="26"/>
  <c r="BA1306" i="26"/>
  <c r="BA1029" i="26"/>
  <c r="BA1033" i="26"/>
  <c r="BA1036" i="26"/>
  <c r="BA1048" i="26"/>
  <c r="BA1052" i="26"/>
  <c r="BA1064" i="26"/>
  <c r="BA1068" i="26"/>
  <c r="BA1080" i="26"/>
  <c r="BA1084" i="26"/>
  <c r="BA1096" i="26"/>
  <c r="BA1100" i="26"/>
  <c r="BA1112" i="26"/>
  <c r="BA1116" i="26"/>
  <c r="BA1128" i="26"/>
  <c r="BA1132" i="26"/>
  <c r="BA1144" i="26"/>
  <c r="BA1146" i="26"/>
  <c r="BA1158" i="26"/>
  <c r="BA1162" i="26"/>
  <c r="BA1169" i="26"/>
  <c r="BA1170" i="26"/>
  <c r="BA1290" i="26"/>
  <c r="BA1292" i="26"/>
  <c r="BA1293" i="26"/>
  <c r="BA1296" i="26"/>
  <c r="BA1297" i="26"/>
  <c r="BA1174" i="26"/>
  <c r="BA1178" i="26"/>
  <c r="BA1190" i="26"/>
  <c r="BA1192" i="26"/>
  <c r="BA1194" i="26"/>
  <c r="BA1196" i="26"/>
  <c r="BA1198" i="26"/>
  <c r="BA1200" i="26"/>
  <c r="BA1202" i="26"/>
  <c r="BA1204" i="26"/>
  <c r="BA1206" i="26"/>
  <c r="BA1208" i="26"/>
  <c r="BA1210" i="26"/>
  <c r="BA1212" i="26"/>
  <c r="BA1214" i="26"/>
  <c r="BA1216" i="26"/>
  <c r="BA1218" i="26"/>
  <c r="BA1220" i="26"/>
  <c r="BA1222" i="26"/>
  <c r="BA1224" i="26"/>
  <c r="BA1226" i="26"/>
  <c r="BA1230" i="26"/>
  <c r="BA1234" i="26"/>
  <c r="BA1238" i="26"/>
  <c r="BA1242" i="26"/>
  <c r="BA1246" i="26"/>
  <c r="BA1250" i="26"/>
  <c r="BA1254" i="26"/>
  <c r="BA1258" i="26"/>
  <c r="BA1262" i="26"/>
  <c r="BA1266" i="26"/>
  <c r="BA1270" i="26"/>
  <c r="BA1274" i="26"/>
  <c r="BA1278" i="26"/>
  <c r="BA1282" i="26"/>
  <c r="BA1285" i="26"/>
  <c r="BA1289" i="26"/>
  <c r="BA1301" i="26"/>
  <c r="BA1305" i="26"/>
  <c r="AI195" i="26"/>
  <c r="BA195" i="26"/>
  <c r="BA437" i="26"/>
  <c r="BA441" i="26"/>
  <c r="BA445" i="26"/>
  <c r="BA449" i="26"/>
  <c r="BA453" i="26"/>
  <c r="BA457" i="26"/>
  <c r="BA461" i="26"/>
  <c r="AI227" i="26"/>
  <c r="BA227" i="26"/>
  <c r="BA439" i="26"/>
  <c r="BA443" i="26"/>
  <c r="BA447" i="26"/>
  <c r="BA451" i="26"/>
  <c r="BA455" i="26"/>
  <c r="BA459" i="26"/>
  <c r="BA463" i="26"/>
  <c r="BA94" i="26"/>
  <c r="BA96" i="26"/>
  <c r="BA98" i="26"/>
  <c r="BA100" i="26"/>
  <c r="BA102" i="26"/>
  <c r="BA104" i="26"/>
  <c r="BA106" i="26"/>
  <c r="BA108" i="26"/>
  <c r="BA110" i="26"/>
  <c r="BA112" i="26"/>
  <c r="BA114" i="26"/>
  <c r="BA116" i="26"/>
  <c r="BA118" i="26"/>
  <c r="BA120" i="26"/>
  <c r="BA122" i="26"/>
  <c r="BA124" i="26"/>
  <c r="BA126" i="26"/>
  <c r="BA128" i="26"/>
  <c r="BA135" i="26"/>
  <c r="BA194" i="26"/>
  <c r="BA197" i="26"/>
  <c r="BA201" i="26"/>
  <c r="BA206" i="26"/>
  <c r="BA226" i="26"/>
  <c r="BA229" i="26"/>
  <c r="BA233" i="26"/>
  <c r="BA238" i="26"/>
  <c r="BA350" i="26"/>
  <c r="BA354" i="26"/>
  <c r="BA358" i="26"/>
  <c r="BA362" i="26"/>
  <c r="BA368" i="26"/>
  <c r="BA372" i="26"/>
  <c r="BA376" i="26"/>
  <c r="BA380" i="26"/>
  <c r="BA384" i="26"/>
  <c r="BA388" i="26"/>
  <c r="BA392" i="26"/>
  <c r="BA396" i="26"/>
  <c r="BA400" i="26"/>
  <c r="BA404" i="26"/>
  <c r="BA408" i="26"/>
  <c r="BA412" i="26"/>
  <c r="BA416" i="26"/>
  <c r="BA420" i="26"/>
  <c r="BA424" i="26"/>
  <c r="BA428" i="26"/>
  <c r="BA432" i="26"/>
  <c r="BA436" i="26"/>
  <c r="BA438" i="26"/>
  <c r="BA440" i="26"/>
  <c r="BA442" i="26"/>
  <c r="BA444" i="26"/>
  <c r="BA446" i="26"/>
  <c r="BA448" i="26"/>
  <c r="BA450" i="26"/>
  <c r="BA452" i="26"/>
  <c r="BA454" i="26"/>
  <c r="BA456" i="26"/>
  <c r="BA458" i="26"/>
  <c r="BA460" i="26"/>
  <c r="BA462" i="26"/>
  <c r="BA464" i="26"/>
  <c r="BA465" i="26"/>
  <c r="BA130" i="26"/>
  <c r="BA134" i="26"/>
  <c r="BA138" i="26"/>
  <c r="BA142" i="26"/>
  <c r="BA154" i="26"/>
  <c r="BA158" i="26"/>
  <c r="BA162" i="26"/>
  <c r="BA166" i="26"/>
  <c r="BA170" i="26"/>
  <c r="BA174" i="26"/>
  <c r="BA178" i="26"/>
  <c r="BA182" i="26"/>
  <c r="BA186" i="26"/>
  <c r="BA187" i="26"/>
  <c r="BA189" i="26"/>
  <c r="BA193" i="26"/>
  <c r="BA198" i="26"/>
  <c r="BA202" i="26"/>
  <c r="BA203" i="26"/>
  <c r="BA205" i="26"/>
  <c r="BA209" i="26"/>
  <c r="BA214" i="26"/>
  <c r="BA218" i="26"/>
  <c r="BA219" i="26"/>
  <c r="BA221" i="26"/>
  <c r="BA225" i="26"/>
  <c r="BA230" i="26"/>
  <c r="BA234" i="26"/>
  <c r="BA235" i="26"/>
  <c r="BA237" i="26"/>
  <c r="BA241" i="26"/>
  <c r="BA246" i="26"/>
  <c r="BA247" i="26"/>
  <c r="BA249" i="26"/>
  <c r="BA254" i="26"/>
  <c r="BA255" i="26"/>
  <c r="BA257" i="26"/>
  <c r="BA262" i="26"/>
  <c r="BA263" i="26"/>
  <c r="BA265" i="26"/>
  <c r="BA270" i="26"/>
  <c r="BA271" i="26"/>
  <c r="BA273" i="26"/>
  <c r="BA278" i="26"/>
  <c r="BA282" i="26"/>
  <c r="BA286" i="26"/>
  <c r="BA290" i="26"/>
  <c r="BA294" i="26"/>
  <c r="BA298" i="26"/>
  <c r="BA302" i="26"/>
  <c r="BA306" i="26"/>
  <c r="BA310" i="26"/>
  <c r="BA314" i="26"/>
  <c r="BA318" i="26"/>
  <c r="BA322" i="26"/>
  <c r="BA326" i="26"/>
  <c r="BA330" i="26"/>
  <c r="BA334" i="26"/>
  <c r="BA338" i="26"/>
  <c r="BA342" i="26"/>
  <c r="BA346" i="26"/>
  <c r="BA7" i="26"/>
  <c r="BA23" i="26"/>
  <c r="BA25" i="26"/>
  <c r="BA27" i="26"/>
  <c r="BA29" i="26"/>
  <c r="BA31" i="26"/>
  <c r="BA33" i="26"/>
  <c r="BA35" i="26"/>
  <c r="BA37" i="26"/>
  <c r="BA39" i="26"/>
  <c r="BA41" i="26"/>
  <c r="BA43" i="26"/>
  <c r="BA45" i="26"/>
  <c r="BA47" i="26"/>
  <c r="BA49" i="26"/>
  <c r="BA51" i="26"/>
  <c r="BA53" i="26"/>
  <c r="BA55" i="26"/>
  <c r="BA57" i="26"/>
  <c r="BA59" i="26"/>
  <c r="BA61" i="26"/>
  <c r="BA63" i="26"/>
  <c r="BA65" i="26"/>
  <c r="BA67" i="26"/>
  <c r="BA69" i="26"/>
  <c r="BA71" i="26"/>
  <c r="BA73" i="26"/>
  <c r="BA75" i="26"/>
  <c r="BA77" i="26"/>
  <c r="BA79" i="26"/>
  <c r="BA81" i="26"/>
  <c r="BA83" i="26"/>
  <c r="BA85" i="26"/>
  <c r="BA87" i="26"/>
  <c r="BA89" i="26"/>
  <c r="BA91" i="26"/>
  <c r="BA93" i="26"/>
  <c r="BA95" i="26"/>
  <c r="BA97" i="26"/>
  <c r="BA99" i="26"/>
  <c r="BA101" i="26"/>
  <c r="BA103" i="26"/>
  <c r="BA105" i="26"/>
  <c r="BA107" i="26"/>
  <c r="BA109" i="26"/>
  <c r="BA111" i="26"/>
  <c r="BA113" i="26"/>
  <c r="BA115" i="26"/>
  <c r="BA117" i="26"/>
  <c r="BA119" i="26"/>
  <c r="BA121" i="26"/>
  <c r="BA123" i="26"/>
  <c r="BA125" i="26"/>
  <c r="BA127" i="26"/>
  <c r="BA129" i="26"/>
  <c r="BA132" i="26"/>
  <c r="BA133" i="26"/>
  <c r="BA136" i="26"/>
  <c r="BA137" i="26"/>
  <c r="BA139" i="26"/>
  <c r="BA140" i="26"/>
  <c r="BA143" i="26"/>
  <c r="BA144" i="26"/>
  <c r="BA152" i="26"/>
  <c r="BA155" i="26"/>
  <c r="BA156" i="26"/>
  <c r="BA159" i="26"/>
  <c r="BA160" i="26"/>
  <c r="BA163" i="26"/>
  <c r="BA164" i="26"/>
  <c r="BA167" i="26"/>
  <c r="BA168" i="26"/>
  <c r="BA171" i="26"/>
  <c r="BA172" i="26"/>
  <c r="BA175" i="26"/>
  <c r="BA176" i="26"/>
  <c r="BA179" i="26"/>
  <c r="BA180" i="26"/>
  <c r="BA188" i="26"/>
  <c r="BA196" i="26"/>
  <c r="BA204" i="26"/>
  <c r="BA212" i="26"/>
  <c r="BA220" i="26"/>
  <c r="BA228" i="26"/>
  <c r="BA236" i="26"/>
  <c r="BA244" i="26"/>
  <c r="BA252" i="26"/>
  <c r="BA260" i="26"/>
  <c r="BA268" i="26"/>
  <c r="BA276" i="26"/>
  <c r="BA183" i="26"/>
  <c r="BA184" i="26"/>
  <c r="BA191" i="26"/>
  <c r="BA192" i="26"/>
  <c r="BA199" i="26"/>
  <c r="BA200" i="26"/>
  <c r="BA207" i="26"/>
  <c r="BA208" i="26"/>
  <c r="BA215" i="26"/>
  <c r="BA216" i="26"/>
  <c r="BA223" i="26"/>
  <c r="BA224" i="26"/>
  <c r="BA231" i="26"/>
  <c r="BA232" i="26"/>
  <c r="BA239" i="26"/>
  <c r="BA240" i="26"/>
  <c r="BA248" i="26"/>
  <c r="BA256" i="26"/>
  <c r="BA264" i="26"/>
  <c r="BA272" i="26"/>
  <c r="AI279" i="26"/>
  <c r="AI283" i="26"/>
  <c r="AI287" i="26"/>
  <c r="AI291" i="26"/>
  <c r="AI295" i="26"/>
  <c r="AI299" i="26"/>
  <c r="AI303" i="26"/>
  <c r="AI307" i="26"/>
  <c r="AI311" i="26"/>
  <c r="AI315" i="26"/>
  <c r="AI319" i="26"/>
  <c r="AI323" i="26"/>
  <c r="AI327" i="26"/>
  <c r="AI331" i="26"/>
  <c r="AI335" i="26"/>
  <c r="AI339" i="26"/>
  <c r="AI343" i="26"/>
  <c r="AI347" i="26"/>
  <c r="AI351" i="26"/>
  <c r="AI355" i="26"/>
  <c r="AI359" i="26"/>
  <c r="AI365" i="26"/>
  <c r="AI369" i="26"/>
  <c r="AI373" i="26"/>
  <c r="AI377" i="26"/>
  <c r="AI381" i="26"/>
  <c r="AI385" i="26"/>
  <c r="AI389" i="26"/>
  <c r="AI393" i="26"/>
  <c r="AI397" i="26"/>
  <c r="AI401" i="26"/>
  <c r="AI405" i="26"/>
  <c r="AI409" i="26"/>
  <c r="AI413" i="26"/>
  <c r="AI417" i="26"/>
  <c r="AI421" i="26"/>
  <c r="AI425" i="26"/>
  <c r="AI429" i="26"/>
  <c r="AI433" i="26"/>
  <c r="BA466" i="26"/>
  <c r="BA468" i="26"/>
  <c r="BA470" i="26"/>
  <c r="BA472" i="26"/>
  <c r="BA474" i="26"/>
  <c r="BA476" i="26"/>
  <c r="BA478" i="26"/>
  <c r="BA480" i="26"/>
  <c r="BA482" i="26"/>
  <c r="BA484" i="26"/>
  <c r="BA486" i="26"/>
  <c r="BA488" i="26"/>
  <c r="BA490" i="26"/>
  <c r="BA492" i="26"/>
  <c r="BA494" i="26"/>
  <c r="BA496" i="26"/>
  <c r="BA498" i="26"/>
  <c r="BA500" i="26"/>
  <c r="BA502" i="26"/>
  <c r="BA504" i="26"/>
  <c r="BA506" i="26"/>
  <c r="BA508" i="26"/>
  <c r="BA510" i="26"/>
  <c r="BA512" i="26"/>
  <c r="BA514" i="26"/>
  <c r="BA516" i="26"/>
  <c r="BA518" i="26"/>
  <c r="BA520" i="26"/>
  <c r="BA522" i="26"/>
  <c r="BA524" i="26"/>
  <c r="BA526" i="26"/>
  <c r="BA528" i="26"/>
  <c r="BA530" i="26"/>
  <c r="BA532" i="26"/>
  <c r="BA534" i="26"/>
  <c r="BA536" i="26"/>
  <c r="BA538" i="26"/>
  <c r="BA540" i="26"/>
  <c r="BA542" i="26"/>
  <c r="BA544" i="26"/>
  <c r="BA546" i="26"/>
  <c r="BA548" i="26"/>
  <c r="BA550" i="26"/>
  <c r="BA552" i="26"/>
  <c r="BA554" i="26"/>
  <c r="BA556" i="26"/>
  <c r="BA558" i="26"/>
  <c r="BA560" i="26"/>
  <c r="BA562" i="26"/>
  <c r="BA564" i="26"/>
  <c r="BA566" i="26"/>
  <c r="BA568" i="26"/>
  <c r="BA570" i="26"/>
  <c r="BA572" i="26"/>
  <c r="BA574" i="26"/>
  <c r="BA576" i="26"/>
  <c r="BA578" i="26"/>
  <c r="BA580" i="26"/>
  <c r="BA582" i="26"/>
  <c r="BA584" i="26"/>
  <c r="BA586" i="26"/>
  <c r="BA588" i="26"/>
  <c r="BA590" i="26"/>
  <c r="BA592" i="26"/>
  <c r="BA594" i="26"/>
  <c r="BA596" i="26"/>
  <c r="BA598" i="26"/>
  <c r="BA600" i="26"/>
  <c r="BA602" i="26"/>
  <c r="BA604" i="26"/>
  <c r="BA606" i="26"/>
  <c r="BA608" i="26"/>
  <c r="BA610" i="26"/>
  <c r="BA280" i="26"/>
  <c r="BA284" i="26"/>
  <c r="BA288" i="26"/>
  <c r="BA292" i="26"/>
  <c r="BA296" i="26"/>
  <c r="BA300" i="26"/>
  <c r="BA304" i="26"/>
  <c r="BA308" i="26"/>
  <c r="BA312" i="26"/>
  <c r="BA316" i="26"/>
  <c r="BA320" i="26"/>
  <c r="BA324" i="26"/>
  <c r="BA328" i="26"/>
  <c r="BA332" i="26"/>
  <c r="BA336" i="26"/>
  <c r="BA340" i="26"/>
  <c r="BA344" i="26"/>
  <c r="BA348" i="26"/>
  <c r="BA352" i="26"/>
  <c r="BA356" i="26"/>
  <c r="BA360" i="26"/>
  <c r="BA366" i="26"/>
  <c r="BA370" i="26"/>
  <c r="BA374" i="26"/>
  <c r="BA378" i="26"/>
  <c r="BA382" i="26"/>
  <c r="BA386" i="26"/>
  <c r="BA390" i="26"/>
  <c r="BA394" i="26"/>
  <c r="BA398" i="26"/>
  <c r="BA402" i="26"/>
  <c r="BA406" i="26"/>
  <c r="BA410" i="26"/>
  <c r="BA414" i="26"/>
  <c r="BA418" i="26"/>
  <c r="BA422" i="26"/>
  <c r="BA426" i="26"/>
  <c r="BA430" i="26"/>
  <c r="BA434" i="26"/>
  <c r="BA611" i="26"/>
  <c r="BA613" i="26"/>
  <c r="BA615" i="26"/>
  <c r="BA617" i="26"/>
  <c r="BA619" i="26"/>
  <c r="BA621" i="26"/>
  <c r="BA623" i="26"/>
  <c r="BA625" i="26"/>
  <c r="BA627" i="26"/>
  <c r="BA629" i="26"/>
  <c r="BA631" i="26"/>
  <c r="BA633" i="26"/>
  <c r="BA635" i="26"/>
  <c r="BA637" i="26"/>
  <c r="BA639" i="26"/>
  <c r="BA641" i="26"/>
  <c r="BA643" i="26"/>
  <c r="BA645" i="26"/>
  <c r="BA647" i="26"/>
  <c r="BA649" i="26"/>
  <c r="BA651" i="26"/>
  <c r="BA653" i="26"/>
  <c r="BA655" i="26"/>
  <c r="BA657" i="26"/>
  <c r="BA659" i="26"/>
  <c r="BA661" i="26"/>
  <c r="BA663" i="26"/>
  <c r="BA665" i="26"/>
  <c r="BA667" i="26"/>
  <c r="BA669" i="26"/>
  <c r="BA671" i="26"/>
  <c r="BA673" i="26"/>
  <c r="BA675" i="26"/>
  <c r="BA730" i="26"/>
  <c r="BA732" i="26"/>
  <c r="BA734" i="26"/>
  <c r="BA736" i="26"/>
  <c r="BA738" i="26"/>
  <c r="BA740" i="26"/>
  <c r="BA742" i="26"/>
  <c r="BA744" i="26"/>
  <c r="BA746" i="26"/>
  <c r="BA748" i="26"/>
  <c r="BA750" i="26"/>
  <c r="BA752" i="26"/>
  <c r="BA754" i="26"/>
  <c r="BA756" i="26"/>
  <c r="BA758" i="26"/>
  <c r="BA760" i="26"/>
  <c r="BA762" i="26"/>
  <c r="BA764" i="26"/>
  <c r="BA766" i="26"/>
  <c r="BA768" i="26"/>
  <c r="BA770" i="26"/>
  <c r="BA772" i="26"/>
  <c r="BA774" i="26"/>
  <c r="BA776" i="26"/>
  <c r="BA778" i="26"/>
  <c r="BA780" i="26"/>
  <c r="BA782" i="26"/>
  <c r="BA811" i="26"/>
  <c r="BA813" i="26"/>
  <c r="BA815" i="26"/>
  <c r="BA817" i="26"/>
  <c r="BA819" i="26"/>
  <c r="BA821" i="26"/>
  <c r="BA823" i="26"/>
  <c r="BA825" i="26"/>
  <c r="BA827" i="26"/>
  <c r="BA829" i="26"/>
  <c r="BA831" i="26"/>
  <c r="BA833" i="26"/>
  <c r="BA835" i="26"/>
  <c r="BA837" i="26"/>
  <c r="BA839" i="26"/>
  <c r="BA841" i="26"/>
  <c r="BA843" i="26"/>
  <c r="BA845" i="26"/>
  <c r="BA847" i="26"/>
  <c r="BA849" i="26"/>
  <c r="BA851" i="26"/>
  <c r="BA853" i="26"/>
  <c r="BA855" i="26"/>
  <c r="BA857" i="26"/>
  <c r="BA859" i="26"/>
  <c r="BA861" i="26"/>
  <c r="BA863" i="26"/>
  <c r="BA865" i="26"/>
  <c r="BA867" i="26"/>
  <c r="BA869" i="26"/>
  <c r="BA871" i="26"/>
  <c r="BA873" i="26"/>
  <c r="BA875" i="26"/>
  <c r="BA877" i="26"/>
  <c r="BA879" i="26"/>
  <c r="BA881" i="26"/>
  <c r="BA883" i="26"/>
  <c r="BA885" i="26"/>
  <c r="BA887" i="26"/>
  <c r="BA889" i="26"/>
  <c r="BA891" i="26"/>
  <c r="BA893" i="26"/>
  <c r="BA895" i="26"/>
  <c r="BA897" i="26"/>
  <c r="BA899" i="26"/>
  <c r="BA901" i="26"/>
  <c r="BA903" i="26"/>
  <c r="BA905" i="26"/>
  <c r="BA908" i="26"/>
  <c r="BA909" i="26"/>
  <c r="BA912" i="26"/>
  <c r="BA913" i="26"/>
  <c r="BA916" i="26"/>
  <c r="BA917" i="26"/>
  <c r="BA920" i="26"/>
  <c r="BA923" i="26"/>
  <c r="BA924" i="26"/>
  <c r="BA927" i="26"/>
  <c r="BA928" i="26"/>
  <c r="BA931" i="26"/>
  <c r="BA932" i="26"/>
  <c r="BA935" i="26"/>
  <c r="BA936" i="26"/>
  <c r="BA939" i="26"/>
  <c r="BA940" i="26"/>
  <c r="BA943" i="26"/>
  <c r="BA944" i="26"/>
  <c r="BA947" i="26"/>
  <c r="BA948" i="26"/>
  <c r="BA951" i="26"/>
  <c r="BA952" i="26"/>
  <c r="BA955" i="26"/>
  <c r="BA956" i="26"/>
  <c r="BA959" i="26"/>
  <c r="BA960" i="26"/>
  <c r="BA963" i="26"/>
  <c r="BA964" i="26"/>
  <c r="BA967" i="26"/>
  <c r="BA968" i="26"/>
  <c r="BA971" i="26"/>
  <c r="BA972" i="26"/>
  <c r="BA975" i="26"/>
  <c r="BA976" i="26"/>
  <c r="BA979" i="26"/>
  <c r="BA980" i="26"/>
  <c r="BA983" i="26"/>
  <c r="BA984" i="26"/>
  <c r="BA987" i="26"/>
  <c r="BA988" i="26"/>
  <c r="BA991" i="26"/>
  <c r="BA992" i="26"/>
  <c r="BA995" i="26"/>
  <c r="BA996" i="26"/>
  <c r="BA999" i="26"/>
  <c r="BA1000" i="26"/>
  <c r="BA1003" i="26"/>
  <c r="BA1004" i="26"/>
  <c r="BA1007" i="26"/>
  <c r="BA1008" i="26"/>
  <c r="BA1011" i="26"/>
  <c r="BA1012" i="26"/>
  <c r="BA1015" i="26"/>
  <c r="BA1016" i="26"/>
  <c r="BA1019" i="26"/>
  <c r="BA1020" i="26"/>
  <c r="BA1027" i="26"/>
  <c r="BA1035" i="26"/>
  <c r="BA1038" i="26"/>
  <c r="BA1046" i="26"/>
  <c r="BA1054" i="26"/>
  <c r="BA1062" i="26"/>
  <c r="BA1070" i="26"/>
  <c r="BA1078" i="26"/>
  <c r="BA1086" i="26"/>
  <c r="BA1094" i="26"/>
  <c r="BA1102" i="26"/>
  <c r="BA1110" i="26"/>
  <c r="BA1118" i="26"/>
  <c r="BA1126" i="26"/>
  <c r="BA1134" i="26"/>
  <c r="BA1142" i="26"/>
  <c r="BA1156" i="26"/>
  <c r="AI1159" i="26"/>
  <c r="BA1159" i="26"/>
  <c r="BA1172" i="26"/>
  <c r="AI1175" i="26"/>
  <c r="BA1175" i="26"/>
  <c r="BA1188" i="26"/>
  <c r="BA1191" i="26"/>
  <c r="BA1193" i="26"/>
  <c r="BA1195" i="26"/>
  <c r="BA1197" i="26"/>
  <c r="BA1199" i="26"/>
  <c r="BA1201" i="26"/>
  <c r="BA1203" i="26"/>
  <c r="BA1205" i="26"/>
  <c r="BA1207" i="26"/>
  <c r="BA1209" i="26"/>
  <c r="BA1211" i="26"/>
  <c r="BA1213" i="26"/>
  <c r="BA1215" i="26"/>
  <c r="BA1217" i="26"/>
  <c r="BA1219" i="26"/>
  <c r="BA1221" i="26"/>
  <c r="BA1223" i="26"/>
  <c r="BA1225" i="26"/>
  <c r="BA1023" i="26"/>
  <c r="BA1030" i="26"/>
  <c r="BA1031" i="26"/>
  <c r="BA1041" i="26"/>
  <c r="BA1042" i="26"/>
  <c r="BA1049" i="26"/>
  <c r="BA1050" i="26"/>
  <c r="BA1057" i="26"/>
  <c r="BA1058" i="26"/>
  <c r="BA1065" i="26"/>
  <c r="BA1066" i="26"/>
  <c r="BA1073" i="26"/>
  <c r="BA1074" i="26"/>
  <c r="BA1081" i="26"/>
  <c r="BA1082" i="26"/>
  <c r="BA1089" i="26"/>
  <c r="BA1090" i="26"/>
  <c r="BA1097" i="26"/>
  <c r="BA1098" i="26"/>
  <c r="BA1105" i="26"/>
  <c r="BA1106" i="26"/>
  <c r="BA1113" i="26"/>
  <c r="BA1114" i="26"/>
  <c r="BA1121" i="26"/>
  <c r="BA1122" i="26"/>
  <c r="BA1129" i="26"/>
  <c r="BA1130" i="26"/>
  <c r="BA1137" i="26"/>
  <c r="BA1138" i="26"/>
  <c r="BA1148" i="26"/>
  <c r="AI1151" i="26"/>
  <c r="BA1151" i="26"/>
  <c r="BA1164" i="26"/>
  <c r="AI1167" i="26"/>
  <c r="BA1167" i="26"/>
  <c r="BA1180" i="26"/>
  <c r="AI1183" i="26"/>
  <c r="BA1183" i="26"/>
  <c r="BA1145" i="26"/>
  <c r="BA1152" i="26"/>
  <c r="BA1160" i="26"/>
  <c r="BA1168" i="26"/>
  <c r="BA1176" i="26"/>
  <c r="BA1184" i="26"/>
  <c r="BA1227" i="26"/>
  <c r="BA1228" i="26"/>
  <c r="BA1231" i="26"/>
  <c r="BA1232" i="26"/>
  <c r="BA1235" i="26"/>
  <c r="BA1236" i="26"/>
  <c r="BA1239" i="26"/>
  <c r="BA1240" i="26"/>
  <c r="BA1243" i="26"/>
  <c r="BA1244" i="26"/>
  <c r="BA1247" i="26"/>
  <c r="BA1248" i="26"/>
  <c r="BA1251" i="26"/>
  <c r="BA1252" i="26"/>
  <c r="BA1255" i="26"/>
  <c r="BA1256" i="26"/>
  <c r="BA1259" i="26"/>
  <c r="BA1260" i="26"/>
  <c r="BA1263" i="26"/>
  <c r="BA1264" i="26"/>
  <c r="BA1267" i="26"/>
  <c r="BA1268" i="26"/>
  <c r="BA1271" i="26"/>
  <c r="BA1272" i="26"/>
  <c r="BA1275" i="26"/>
  <c r="BA1276" i="26"/>
  <c r="BA1279" i="26"/>
  <c r="BA1280" i="26"/>
  <c r="BA1283" i="26"/>
  <c r="BA1291" i="26"/>
  <c r="BA1299" i="26"/>
  <c r="BA1307" i="26"/>
  <c r="BA1286" i="26"/>
  <c r="BA1287" i="26"/>
  <c r="BA1294" i="26"/>
  <c r="BA1295" i="26"/>
  <c r="BA1302" i="26"/>
  <c r="BA1303" i="26"/>
  <c r="BA1310" i="26"/>
  <c r="BA1311" i="26"/>
  <c r="BA1316" i="26"/>
  <c r="BA186" i="25"/>
  <c r="BA190" i="25"/>
  <c r="BA194" i="25"/>
  <c r="BA198" i="25"/>
  <c r="BA202" i="25"/>
  <c r="BA206" i="25"/>
  <c r="BA208" i="25"/>
  <c r="BA212" i="25"/>
  <c r="BA216" i="25"/>
  <c r="BA224" i="25"/>
  <c r="BA230" i="25"/>
  <c r="BA234" i="25"/>
  <c r="BA238" i="25"/>
  <c r="BA242" i="25"/>
  <c r="BA246" i="25"/>
  <c r="BA188" i="25"/>
  <c r="BA192" i="25"/>
  <c r="BA196" i="25"/>
  <c r="BA200" i="25"/>
  <c r="BA204" i="25"/>
  <c r="BA210" i="25"/>
  <c r="BA214" i="25"/>
  <c r="BA218" i="25"/>
  <c r="BA220" i="25"/>
  <c r="BA222" i="25"/>
  <c r="BA226" i="25"/>
  <c r="BA228" i="25"/>
  <c r="BA232" i="25"/>
  <c r="BA236" i="25"/>
  <c r="BA240" i="25"/>
  <c r="BA244" i="25"/>
  <c r="BA248" i="25"/>
  <c r="BA10" i="25"/>
  <c r="BA14" i="25"/>
  <c r="BA18" i="25"/>
  <c r="BA22" i="25"/>
  <c r="BA26" i="25"/>
  <c r="BA28" i="25"/>
  <c r="BA30" i="25"/>
  <c r="BA32" i="25"/>
  <c r="BA34" i="25"/>
  <c r="BA36" i="25"/>
  <c r="BA38" i="25"/>
  <c r="BA40" i="25"/>
  <c r="BA42" i="25"/>
  <c r="BA44" i="25"/>
  <c r="BA46" i="25"/>
  <c r="BA48" i="25"/>
  <c r="BA250" i="25"/>
  <c r="BA254" i="25"/>
  <c r="BA258" i="25"/>
  <c r="BA262" i="25"/>
  <c r="BA266" i="25"/>
  <c r="BA272" i="25"/>
  <c r="BA280" i="25"/>
  <c r="BA288" i="25"/>
  <c r="BA296" i="25"/>
  <c r="BA304" i="25"/>
  <c r="BA312" i="25"/>
  <c r="BA320" i="25"/>
  <c r="BA328" i="25"/>
  <c r="BA336" i="25"/>
  <c r="BA344" i="25"/>
  <c r="BA352" i="25"/>
  <c r="BA360" i="25"/>
  <c r="BA270" i="25"/>
  <c r="BA274" i="25"/>
  <c r="BA278" i="25"/>
  <c r="BA282" i="25"/>
  <c r="BA286" i="25"/>
  <c r="BA290" i="25"/>
  <c r="BA294" i="25"/>
  <c r="BA298" i="25"/>
  <c r="BA302" i="25"/>
  <c r="BA306" i="25"/>
  <c r="BA310" i="25"/>
  <c r="BA314" i="25"/>
  <c r="BA318" i="25"/>
  <c r="BA322" i="25"/>
  <c r="BA326" i="25"/>
  <c r="BA330" i="25"/>
  <c r="BA334" i="25"/>
  <c r="BA338" i="25"/>
  <c r="BA342" i="25"/>
  <c r="BA346" i="25"/>
  <c r="BA350" i="25"/>
  <c r="BA354" i="25"/>
  <c r="BA358" i="25"/>
  <c r="BA362" i="25"/>
  <c r="BA364" i="25"/>
  <c r="BA366" i="25"/>
  <c r="BA368" i="25"/>
  <c r="BA370" i="25"/>
  <c r="BA372" i="25"/>
  <c r="BA374" i="25"/>
  <c r="BA376" i="25"/>
  <c r="BA378" i="25"/>
  <c r="BA380" i="25"/>
  <c r="BA382" i="25"/>
  <c r="BA384" i="25"/>
  <c r="BA386" i="25"/>
  <c r="BA388" i="25"/>
  <c r="BA390" i="25"/>
  <c r="BA392" i="25"/>
  <c r="BA394" i="25"/>
  <c r="BA396" i="25"/>
  <c r="BA398" i="25"/>
  <c r="BA400" i="25"/>
  <c r="BA402" i="25"/>
  <c r="BA404" i="25"/>
  <c r="BA406" i="25"/>
  <c r="BA408" i="25"/>
  <c r="BA410" i="25"/>
  <c r="BA412" i="25"/>
  <c r="BA414" i="25"/>
  <c r="BA416" i="25"/>
  <c r="BA418" i="25"/>
  <c r="BA420" i="25"/>
  <c r="BA422" i="25"/>
  <c r="BA424" i="25"/>
  <c r="BA426" i="25"/>
  <c r="BA603" i="25"/>
  <c r="BA605" i="25"/>
  <c r="BA607" i="25"/>
  <c r="BA609" i="25"/>
  <c r="BA611" i="25"/>
  <c r="BA613" i="25"/>
  <c r="BA615" i="25"/>
  <c r="BA665" i="25"/>
  <c r="BA669" i="25"/>
  <c r="BA673" i="25"/>
  <c r="BA677" i="25"/>
  <c r="BA681" i="25"/>
  <c r="BA685" i="25"/>
  <c r="BA689" i="25"/>
  <c r="BA693" i="25"/>
  <c r="BA695" i="25"/>
  <c r="BA697" i="25"/>
  <c r="BA699" i="25"/>
  <c r="BA701" i="25"/>
  <c r="BA703" i="25"/>
  <c r="BA705" i="25"/>
  <c r="BA707" i="25"/>
  <c r="BA709" i="25"/>
  <c r="BA711" i="25"/>
  <c r="BA713" i="25"/>
  <c r="BA715" i="25"/>
  <c r="BA717" i="25"/>
  <c r="BA719" i="25"/>
  <c r="BA721" i="25"/>
  <c r="BA723" i="25"/>
  <c r="BA725" i="25"/>
  <c r="BA727" i="25"/>
  <c r="BA729" i="25"/>
  <c r="BA731" i="25"/>
  <c r="BA734" i="25"/>
  <c r="BA736" i="25"/>
  <c r="BA738" i="25"/>
  <c r="BA740" i="25"/>
  <c r="BA742" i="25"/>
  <c r="BA744" i="25"/>
  <c r="BA746" i="25"/>
  <c r="BA748" i="25"/>
  <c r="BA750" i="25"/>
  <c r="BA752" i="25"/>
  <c r="BA754" i="25"/>
  <c r="BA756" i="25"/>
  <c r="BA758" i="25"/>
  <c r="BA760" i="25"/>
  <c r="BA762" i="25"/>
  <c r="BA764" i="25"/>
  <c r="BA766" i="25"/>
  <c r="BA768" i="25"/>
  <c r="BA770" i="25"/>
  <c r="BA773" i="25"/>
  <c r="BA777" i="25"/>
  <c r="BA781" i="25"/>
  <c r="BA785" i="25"/>
  <c r="BA789" i="25"/>
  <c r="BA793" i="25"/>
  <c r="BA797" i="25"/>
  <c r="BA801" i="25"/>
  <c r="BA803" i="25"/>
  <c r="BA805" i="25"/>
  <c r="BA807" i="25"/>
  <c r="BA809" i="25"/>
  <c r="BA811" i="25"/>
  <c r="BA813" i="25"/>
  <c r="BA815" i="25"/>
  <c r="BA817" i="25"/>
  <c r="BA819" i="25"/>
  <c r="BA821" i="25"/>
  <c r="BA823" i="25"/>
  <c r="BA825" i="25"/>
  <c r="BA827" i="25"/>
  <c r="BA829" i="25"/>
  <c r="BA831" i="25"/>
  <c r="BA833" i="25"/>
  <c r="BA835" i="25"/>
  <c r="BA837" i="25"/>
  <c r="BA839" i="25"/>
  <c r="BA841" i="25"/>
  <c r="BA843" i="25"/>
  <c r="BA845" i="25"/>
  <c r="BA847" i="25"/>
  <c r="BA849" i="25"/>
  <c r="BA851" i="25"/>
  <c r="BA853" i="25"/>
  <c r="BA855" i="25"/>
  <c r="BA857" i="25"/>
  <c r="BA859" i="25"/>
  <c r="BA861" i="25"/>
  <c r="BA863" i="25"/>
  <c r="BA865" i="25"/>
  <c r="BA867" i="25"/>
  <c r="BA869" i="25"/>
  <c r="BA871" i="25"/>
  <c r="BA873" i="25"/>
  <c r="BA875" i="25"/>
  <c r="BA877" i="25"/>
  <c r="BA879" i="25"/>
  <c r="BA881" i="25"/>
  <c r="BA883" i="25"/>
  <c r="BA885" i="25"/>
  <c r="BA887" i="25"/>
  <c r="BA889" i="25"/>
  <c r="BA891" i="25"/>
  <c r="BA893" i="25"/>
  <c r="BA895" i="25"/>
  <c r="BA899" i="25"/>
  <c r="BA903" i="25"/>
  <c r="BA907" i="25"/>
  <c r="BA911" i="25"/>
  <c r="BA913" i="25"/>
  <c r="BA915" i="25"/>
  <c r="BA917" i="25"/>
  <c r="BA919" i="25"/>
  <c r="BA921" i="25"/>
  <c r="BA923" i="25"/>
  <c r="BA925" i="25"/>
  <c r="BA927" i="25"/>
  <c r="BA929" i="25"/>
  <c r="BA931" i="25"/>
  <c r="BA933" i="25"/>
  <c r="BA935" i="25"/>
  <c r="BA937" i="25"/>
  <c r="BA939" i="25"/>
  <c r="BA941" i="25"/>
  <c r="BA943" i="25"/>
  <c r="BA945" i="25"/>
  <c r="BA947" i="25"/>
  <c r="BA949" i="25"/>
  <c r="BA951" i="25"/>
  <c r="BA953" i="25"/>
  <c r="BA955" i="25"/>
  <c r="BA958" i="25"/>
  <c r="BA962" i="25"/>
  <c r="BA966" i="25"/>
  <c r="BA970" i="25"/>
  <c r="BA974" i="25"/>
  <c r="BA976" i="25"/>
  <c r="BA978" i="25"/>
  <c r="BA980" i="25"/>
  <c r="BA984" i="25"/>
  <c r="BA988" i="25"/>
  <c r="BA992" i="25"/>
  <c r="BA996" i="25"/>
  <c r="BA1000" i="25"/>
  <c r="BA1004" i="25"/>
  <c r="BA1008" i="25"/>
  <c r="BA146" i="25"/>
  <c r="BA148" i="25"/>
  <c r="BA150" i="25"/>
  <c r="BA152" i="25"/>
  <c r="BA154" i="25"/>
  <c r="BA156" i="25"/>
  <c r="BA158" i="25"/>
  <c r="BA160" i="25"/>
  <c r="BA162" i="25"/>
  <c r="BA164" i="25"/>
  <c r="BA166" i="25"/>
  <c r="BA168" i="25"/>
  <c r="BA170" i="25"/>
  <c r="BA172" i="25"/>
  <c r="BA174" i="25"/>
  <c r="BA176" i="25"/>
  <c r="BA178" i="25"/>
  <c r="BA180" i="25"/>
  <c r="BA182" i="25"/>
  <c r="BA184" i="25"/>
  <c r="BA50" i="25"/>
  <c r="BA52" i="25"/>
  <c r="BA54" i="25"/>
  <c r="BA56" i="25"/>
  <c r="BA58" i="25"/>
  <c r="BA62" i="25"/>
  <c r="BA64" i="25"/>
  <c r="BA66" i="25"/>
  <c r="BA68" i="25"/>
  <c r="BA70" i="25"/>
  <c r="BA72" i="25"/>
  <c r="BA74" i="25"/>
  <c r="BA76" i="25"/>
  <c r="BA78" i="25"/>
  <c r="BA80" i="25"/>
  <c r="BA82" i="25"/>
  <c r="BA84" i="25"/>
  <c r="BA86" i="25"/>
  <c r="BA88" i="25"/>
  <c r="BA90" i="25"/>
  <c r="BA92" i="25"/>
  <c r="BA94" i="25"/>
  <c r="BA96" i="25"/>
  <c r="BA98" i="25"/>
  <c r="BA100" i="25"/>
  <c r="BA102" i="25"/>
  <c r="BA104" i="25"/>
  <c r="BA106" i="25"/>
  <c r="BA108" i="25"/>
  <c r="BA110" i="25"/>
  <c r="BA112" i="25"/>
  <c r="BA114" i="25"/>
  <c r="BA116" i="25"/>
  <c r="BA118" i="25"/>
  <c r="BA120" i="25"/>
  <c r="BA122" i="25"/>
  <c r="BA124" i="25"/>
  <c r="BA126" i="25"/>
  <c r="BA134" i="25"/>
  <c r="BA136" i="25"/>
  <c r="BA138" i="25"/>
  <c r="BA140" i="25"/>
  <c r="BA142" i="25"/>
  <c r="BA144" i="25"/>
  <c r="BA7" i="25"/>
  <c r="AI11" i="25"/>
  <c r="AI15" i="25"/>
  <c r="AI19" i="25"/>
  <c r="AI23" i="25"/>
  <c r="BA27" i="25"/>
  <c r="BA29" i="25"/>
  <c r="BA31" i="25"/>
  <c r="BA33" i="25"/>
  <c r="BA35" i="25"/>
  <c r="BA37" i="25"/>
  <c r="BA39" i="25"/>
  <c r="BA41" i="25"/>
  <c r="BA43" i="25"/>
  <c r="BA45" i="25"/>
  <c r="BA47" i="25"/>
  <c r="BA49" i="25"/>
  <c r="BA51" i="25"/>
  <c r="BA53" i="25"/>
  <c r="BA55" i="25"/>
  <c r="BA57" i="25"/>
  <c r="BA59" i="25"/>
  <c r="BA63" i="25"/>
  <c r="BA65" i="25"/>
  <c r="BA67" i="25"/>
  <c r="BA69" i="25"/>
  <c r="BA71" i="25"/>
  <c r="BA73" i="25"/>
  <c r="BA75" i="25"/>
  <c r="BA77" i="25"/>
  <c r="BA79" i="25"/>
  <c r="BA81" i="25"/>
  <c r="BA83" i="25"/>
  <c r="BA85" i="25"/>
  <c r="BA87" i="25"/>
  <c r="BA89" i="25"/>
  <c r="BA91" i="25"/>
  <c r="BA93" i="25"/>
  <c r="BA95" i="25"/>
  <c r="BA97" i="25"/>
  <c r="BA99" i="25"/>
  <c r="BA101" i="25"/>
  <c r="BA103" i="25"/>
  <c r="BA105" i="25"/>
  <c r="BA107" i="25"/>
  <c r="BA109" i="25"/>
  <c r="BA111" i="25"/>
  <c r="BA113" i="25"/>
  <c r="BA115" i="25"/>
  <c r="BA117" i="25"/>
  <c r="BA119" i="25"/>
  <c r="BA121" i="25"/>
  <c r="BA123" i="25"/>
  <c r="BA125" i="25"/>
  <c r="BA127" i="25"/>
  <c r="BA129" i="25"/>
  <c r="BA131" i="25"/>
  <c r="BA133" i="25"/>
  <c r="BA8" i="25"/>
  <c r="BA12" i="25"/>
  <c r="BA16" i="25"/>
  <c r="BA20" i="25"/>
  <c r="BA24" i="25"/>
  <c r="BA128" i="25"/>
  <c r="BA130" i="25"/>
  <c r="BA132" i="25"/>
  <c r="BA135" i="25"/>
  <c r="BA137" i="25"/>
  <c r="BA139" i="25"/>
  <c r="BA141" i="25"/>
  <c r="BA143" i="25"/>
  <c r="BA145" i="25"/>
  <c r="BA147" i="25"/>
  <c r="BA149" i="25"/>
  <c r="BA151" i="25"/>
  <c r="BA153" i="25"/>
  <c r="BA155" i="25"/>
  <c r="BA157" i="25"/>
  <c r="BA159" i="25"/>
  <c r="BA161" i="25"/>
  <c r="BA163" i="25"/>
  <c r="BA165" i="25"/>
  <c r="BA167" i="25"/>
  <c r="BA169" i="25"/>
  <c r="BA171" i="25"/>
  <c r="BA173" i="25"/>
  <c r="BA175" i="25"/>
  <c r="BA177" i="25"/>
  <c r="BA179" i="25"/>
  <c r="BA181" i="25"/>
  <c r="BA183" i="25"/>
  <c r="BA185" i="25"/>
  <c r="BA187" i="25"/>
  <c r="BA189" i="25"/>
  <c r="BA191" i="25"/>
  <c r="BA193" i="25"/>
  <c r="BA195" i="25"/>
  <c r="BA197" i="25"/>
  <c r="BA199" i="25"/>
  <c r="BA201" i="25"/>
  <c r="BA203" i="25"/>
  <c r="BA205" i="25"/>
  <c r="BA207" i="25"/>
  <c r="BA209" i="25"/>
  <c r="BA211" i="25"/>
  <c r="BA213" i="25"/>
  <c r="BA215" i="25"/>
  <c r="BA217" i="25"/>
  <c r="BA219" i="25"/>
  <c r="BA221" i="25"/>
  <c r="BA223" i="25"/>
  <c r="BA225" i="25"/>
  <c r="BA227" i="25"/>
  <c r="BA229" i="25"/>
  <c r="BA231" i="25"/>
  <c r="BA233" i="25"/>
  <c r="BA235" i="25"/>
  <c r="BA237" i="25"/>
  <c r="BA239" i="25"/>
  <c r="BA241" i="25"/>
  <c r="BA243" i="25"/>
  <c r="BA245" i="25"/>
  <c r="BA247" i="25"/>
  <c r="BA249" i="25"/>
  <c r="BA251" i="25"/>
  <c r="BA253" i="25"/>
  <c r="BA255" i="25"/>
  <c r="BA257" i="25"/>
  <c r="BA259" i="25"/>
  <c r="BA261" i="25"/>
  <c r="BA263" i="25"/>
  <c r="BA265" i="25"/>
  <c r="BA267" i="25"/>
  <c r="BA269" i="25"/>
  <c r="BA271" i="25"/>
  <c r="BA273" i="25"/>
  <c r="BA275" i="25"/>
  <c r="BA277" i="25"/>
  <c r="BA279" i="25"/>
  <c r="BA281" i="25"/>
  <c r="BA283" i="25"/>
  <c r="BA285" i="25"/>
  <c r="BA287" i="25"/>
  <c r="BA289" i="25"/>
  <c r="BA291" i="25"/>
  <c r="BA293" i="25"/>
  <c r="BA295" i="25"/>
  <c r="BA297" i="25"/>
  <c r="BA299" i="25"/>
  <c r="BA301" i="25"/>
  <c r="BA303" i="25"/>
  <c r="BA305" i="25"/>
  <c r="BA307" i="25"/>
  <c r="BA309" i="25"/>
  <c r="BA311" i="25"/>
  <c r="BA313" i="25"/>
  <c r="BA315" i="25"/>
  <c r="BA317" i="25"/>
  <c r="BA319" i="25"/>
  <c r="BA321" i="25"/>
  <c r="BA323" i="25"/>
  <c r="BA325" i="25"/>
  <c r="BA327" i="25"/>
  <c r="BA329" i="25"/>
  <c r="BA331" i="25"/>
  <c r="BA333" i="25"/>
  <c r="BA335" i="25"/>
  <c r="BA337" i="25"/>
  <c r="BA339" i="25"/>
  <c r="BA341" i="25"/>
  <c r="BA343" i="25"/>
  <c r="BA345" i="25"/>
  <c r="BA347" i="25"/>
  <c r="BA349" i="25"/>
  <c r="BA351" i="25"/>
  <c r="BA353" i="25"/>
  <c r="BA355" i="25"/>
  <c r="BA357" i="25"/>
  <c r="BA359" i="25"/>
  <c r="BA361" i="25"/>
  <c r="BA363" i="25"/>
  <c r="BA365" i="25"/>
  <c r="BA367" i="25"/>
  <c r="BA369" i="25"/>
  <c r="BA371" i="25"/>
  <c r="BA373" i="25"/>
  <c r="BA375" i="25"/>
  <c r="BA377" i="25"/>
  <c r="BA379" i="25"/>
  <c r="BA381" i="25"/>
  <c r="BA383" i="25"/>
  <c r="BA385" i="25"/>
  <c r="BA387" i="25"/>
  <c r="BA389" i="25"/>
  <c r="BA391" i="25"/>
  <c r="BA393" i="25"/>
  <c r="BA395" i="25"/>
  <c r="BA397" i="25"/>
  <c r="BA399" i="25"/>
  <c r="BA401" i="25"/>
  <c r="BA403" i="25"/>
  <c r="BA405" i="25"/>
  <c r="BA407" i="25"/>
  <c r="BA409" i="25"/>
  <c r="BA411" i="25"/>
  <c r="BA413" i="25"/>
  <c r="BA415" i="25"/>
  <c r="BA417" i="25"/>
  <c r="BA419" i="25"/>
  <c r="BA421" i="25"/>
  <c r="BA423" i="25"/>
  <c r="BA425" i="25"/>
  <c r="BA427" i="25"/>
  <c r="BA428" i="25"/>
  <c r="BA429" i="25"/>
  <c r="BA430" i="25"/>
  <c r="BA431" i="25"/>
  <c r="BA432" i="25"/>
  <c r="BA433" i="25"/>
  <c r="BA434" i="25"/>
  <c r="BA435" i="25"/>
  <c r="BA436" i="25"/>
  <c r="BA437" i="25"/>
  <c r="BA438" i="25"/>
  <c r="BA439" i="25"/>
  <c r="BA440" i="25"/>
  <c r="BA441" i="25"/>
  <c r="BA442" i="25"/>
  <c r="BA443" i="25"/>
  <c r="BA444" i="25"/>
  <c r="BA445" i="25"/>
  <c r="BA446" i="25"/>
  <c r="BA447" i="25"/>
  <c r="BA448" i="25"/>
  <c r="BA449" i="25"/>
  <c r="BA450" i="25"/>
  <c r="BA451" i="25"/>
  <c r="BA452" i="25"/>
  <c r="BA453" i="25"/>
  <c r="BA454" i="25"/>
  <c r="BA455" i="25"/>
  <c r="BA456" i="25"/>
  <c r="BA457" i="25"/>
  <c r="BA458" i="25"/>
  <c r="BA459" i="25"/>
  <c r="BA460" i="25"/>
  <c r="BA461" i="25"/>
  <c r="BA462" i="25"/>
  <c r="BA463" i="25"/>
  <c r="BA464" i="25"/>
  <c r="BA465" i="25"/>
  <c r="BA466" i="25"/>
  <c r="BA467" i="25"/>
  <c r="BA468" i="25"/>
  <c r="BA469" i="25"/>
  <c r="BA470" i="25"/>
  <c r="BA471" i="25"/>
  <c r="BA472" i="25"/>
  <c r="BA473" i="25"/>
  <c r="BA474" i="25"/>
  <c r="BA475" i="25"/>
  <c r="BA476" i="25"/>
  <c r="BA477" i="25"/>
  <c r="BA478" i="25"/>
  <c r="BA479" i="25"/>
  <c r="BA480" i="25"/>
  <c r="BA481" i="25"/>
  <c r="BA482" i="25"/>
  <c r="BA483" i="25"/>
  <c r="BA484" i="25"/>
  <c r="BA485" i="25"/>
  <c r="BA486" i="25"/>
  <c r="BA487" i="25"/>
  <c r="BA488" i="25"/>
  <c r="BA489" i="25"/>
  <c r="BA490" i="25"/>
  <c r="BA491" i="25"/>
  <c r="BA492" i="25"/>
  <c r="BA493" i="25"/>
  <c r="BA494" i="25"/>
  <c r="BA495" i="25"/>
  <c r="BA496" i="25"/>
  <c r="BA497" i="25"/>
  <c r="BA498" i="25"/>
  <c r="BA499" i="25"/>
  <c r="BA500" i="25"/>
  <c r="BA501" i="25"/>
  <c r="BA502" i="25"/>
  <c r="BA503" i="25"/>
  <c r="BA504" i="25"/>
  <c r="BA505" i="25"/>
  <c r="BA506" i="25"/>
  <c r="BA507" i="25"/>
  <c r="BA508" i="25"/>
  <c r="BA509" i="25"/>
  <c r="BA510" i="25"/>
  <c r="BA511" i="25"/>
  <c r="BA512" i="25"/>
  <c r="BA513" i="25"/>
  <c r="BA514" i="25"/>
  <c r="BA515" i="25"/>
  <c r="BA516" i="25"/>
  <c r="BA517" i="25"/>
  <c r="BA518" i="25"/>
  <c r="BA519" i="25"/>
  <c r="BA520" i="25"/>
  <c r="BA521" i="25"/>
  <c r="BA522" i="25"/>
  <c r="BA523" i="25"/>
  <c r="BA524" i="25"/>
  <c r="BA525" i="25"/>
  <c r="BA526" i="25"/>
  <c r="BA527" i="25"/>
  <c r="BA528" i="25"/>
  <c r="BA529" i="25"/>
  <c r="BA530" i="25"/>
  <c r="BA531" i="25"/>
  <c r="BA532" i="25"/>
  <c r="BA533" i="25"/>
  <c r="BA534" i="25"/>
  <c r="BA535" i="25"/>
  <c r="BA536" i="25"/>
  <c r="BA537" i="25"/>
  <c r="BA538" i="25"/>
  <c r="BA539" i="25"/>
  <c r="BA540" i="25"/>
  <c r="BA541" i="25"/>
  <c r="BA542" i="25"/>
  <c r="BA543" i="25"/>
  <c r="BA544" i="25"/>
  <c r="BA545" i="25"/>
  <c r="BA546" i="25"/>
  <c r="BA547" i="25"/>
  <c r="BA548" i="25"/>
  <c r="BA549" i="25"/>
  <c r="BA550" i="25"/>
  <c r="BA551" i="25"/>
  <c r="BA552" i="25"/>
  <c r="BA553" i="25"/>
  <c r="BA554" i="25"/>
  <c r="BA555" i="25"/>
  <c r="BA556" i="25"/>
  <c r="BA557" i="25"/>
  <c r="BA558" i="25"/>
  <c r="BA559" i="25"/>
  <c r="BA560" i="25"/>
  <c r="BA561" i="25"/>
  <c r="BA562" i="25"/>
  <c r="BA563" i="25"/>
  <c r="BA564" i="25"/>
  <c r="BA565" i="25"/>
  <c r="BA566" i="25"/>
  <c r="BA567" i="25"/>
  <c r="BA568" i="25"/>
  <c r="BA569" i="25"/>
  <c r="BA570" i="25"/>
  <c r="BA571" i="25"/>
  <c r="BA572" i="25"/>
  <c r="BA573" i="25"/>
  <c r="BA574" i="25"/>
  <c r="BA575" i="25"/>
  <c r="BA576" i="25"/>
  <c r="BA577" i="25"/>
  <c r="BA578" i="25"/>
  <c r="BA579" i="25"/>
  <c r="BA580" i="25"/>
  <c r="BA581" i="25"/>
  <c r="BA582" i="25"/>
  <c r="BA583" i="25"/>
  <c r="BA584" i="25"/>
  <c r="BA585" i="25"/>
  <c r="BA586" i="25"/>
  <c r="BA587" i="25"/>
  <c r="BA588" i="25"/>
  <c r="BA589" i="25"/>
  <c r="BA590" i="25"/>
  <c r="BA591" i="25"/>
  <c r="BA592" i="25"/>
  <c r="BA593" i="25"/>
  <c r="BA594" i="25"/>
  <c r="BA595" i="25"/>
  <c r="BA596" i="25"/>
  <c r="BA597" i="25"/>
  <c r="BA598" i="25"/>
  <c r="BA599" i="25"/>
  <c r="BA600" i="25"/>
  <c r="BA601" i="25"/>
  <c r="BA602" i="25"/>
  <c r="BA604" i="25"/>
  <c r="BA606" i="25"/>
  <c r="BA608" i="25"/>
  <c r="BA610" i="25"/>
  <c r="BA612" i="25"/>
  <c r="BA614" i="25"/>
  <c r="BA616" i="25"/>
  <c r="BA617" i="25"/>
  <c r="BA619" i="25"/>
  <c r="BA621" i="25"/>
  <c r="BA623" i="25"/>
  <c r="BA625" i="25"/>
  <c r="BA627" i="25"/>
  <c r="BA629" i="25"/>
  <c r="BA631" i="25"/>
  <c r="BA633" i="25"/>
  <c r="BA635" i="25"/>
  <c r="BA637" i="25"/>
  <c r="BA639" i="25"/>
  <c r="BA641" i="25"/>
  <c r="BA643" i="25"/>
  <c r="BA645" i="25"/>
  <c r="BA647" i="25"/>
  <c r="BA649" i="25"/>
  <c r="BA651" i="25"/>
  <c r="BA653" i="25"/>
  <c r="BA655" i="25"/>
  <c r="BA657" i="25"/>
  <c r="BA659" i="25"/>
  <c r="BA661" i="25"/>
  <c r="AI666" i="25"/>
  <c r="AI670" i="25"/>
  <c r="AI674" i="25"/>
  <c r="AI678" i="25"/>
  <c r="AI682" i="25"/>
  <c r="AI686" i="25"/>
  <c r="AI690" i="25"/>
  <c r="AI694" i="25"/>
  <c r="BA663" i="25"/>
  <c r="BA667" i="25"/>
  <c r="BA671" i="25"/>
  <c r="BA675" i="25"/>
  <c r="BA679" i="25"/>
  <c r="BA683" i="25"/>
  <c r="BA687" i="25"/>
  <c r="BA691" i="25"/>
  <c r="BA696" i="25"/>
  <c r="BA698" i="25"/>
  <c r="BA700" i="25"/>
  <c r="BA702" i="25"/>
  <c r="BA704" i="25"/>
  <c r="BA706" i="25"/>
  <c r="BA708" i="25"/>
  <c r="BA710" i="25"/>
  <c r="BA712" i="25"/>
  <c r="BA714" i="25"/>
  <c r="BA716" i="25"/>
  <c r="BA718" i="25"/>
  <c r="BA720" i="25"/>
  <c r="BA722" i="25"/>
  <c r="BA724" i="25"/>
  <c r="BA726" i="25"/>
  <c r="BA728" i="25"/>
  <c r="BA730" i="25"/>
  <c r="BA732" i="25"/>
  <c r="BA733" i="25"/>
  <c r="BA735" i="25"/>
  <c r="BA737" i="25"/>
  <c r="BA739" i="25"/>
  <c r="BA741" i="25"/>
  <c r="BA743" i="25"/>
  <c r="BA745" i="25"/>
  <c r="BA747" i="25"/>
  <c r="BA749" i="25"/>
  <c r="BA751" i="25"/>
  <c r="BA753" i="25"/>
  <c r="BA755" i="25"/>
  <c r="BA757" i="25"/>
  <c r="BA759" i="25"/>
  <c r="BA761" i="25"/>
  <c r="BA763" i="25"/>
  <c r="BA765" i="25"/>
  <c r="BA767" i="25"/>
  <c r="BA769" i="25"/>
  <c r="BA771" i="25"/>
  <c r="BA774" i="25"/>
  <c r="BA775" i="25"/>
  <c r="BA778" i="25"/>
  <c r="BA779" i="25"/>
  <c r="BA782" i="25"/>
  <c r="BA783" i="25"/>
  <c r="BA786" i="25"/>
  <c r="BA787" i="25"/>
  <c r="BA790" i="25"/>
  <c r="BA791" i="25"/>
  <c r="BA794" i="25"/>
  <c r="BA795" i="25"/>
  <c r="BA798" i="25"/>
  <c r="BA799" i="25"/>
  <c r="BA802" i="25"/>
  <c r="BA804" i="25"/>
  <c r="BA806" i="25"/>
  <c r="BA808" i="25"/>
  <c r="BA810" i="25"/>
  <c r="BA812" i="25"/>
  <c r="BA814" i="25"/>
  <c r="BA816" i="25"/>
  <c r="BA818" i="25"/>
  <c r="BA820" i="25"/>
  <c r="BA822" i="25"/>
  <c r="BA824" i="25"/>
  <c r="BA826" i="25"/>
  <c r="BA828" i="25"/>
  <c r="BA830" i="25"/>
  <c r="BA832" i="25"/>
  <c r="BA834" i="25"/>
  <c r="BA836" i="25"/>
  <c r="BA838" i="25"/>
  <c r="BA840" i="25"/>
  <c r="BA842" i="25"/>
  <c r="BA844" i="25"/>
  <c r="BA846" i="25"/>
  <c r="BA848" i="25"/>
  <c r="BA850" i="25"/>
  <c r="BA852" i="25"/>
  <c r="BA854" i="25"/>
  <c r="BA856" i="25"/>
  <c r="BA858" i="25"/>
  <c r="BA860" i="25"/>
  <c r="BA862" i="25"/>
  <c r="BA864" i="25"/>
  <c r="BA866" i="25"/>
  <c r="BA868" i="25"/>
  <c r="BA870" i="25"/>
  <c r="BA872" i="25"/>
  <c r="BA874" i="25"/>
  <c r="BA876" i="25"/>
  <c r="BA878" i="25"/>
  <c r="BA880" i="25"/>
  <c r="BA882" i="25"/>
  <c r="BA884" i="25"/>
  <c r="BA886" i="25"/>
  <c r="BA888" i="25"/>
  <c r="BA890" i="25"/>
  <c r="BA892" i="25"/>
  <c r="BA896" i="25"/>
  <c r="BA897" i="25"/>
  <c r="BA900" i="25"/>
  <c r="BA901" i="25"/>
  <c r="BA904" i="25"/>
  <c r="BA905" i="25"/>
  <c r="BA908" i="25"/>
  <c r="BA909" i="25"/>
  <c r="BA912" i="25"/>
  <c r="BA914" i="25"/>
  <c r="BA916" i="25"/>
  <c r="BA918" i="25"/>
  <c r="BA920" i="25"/>
  <c r="BA922" i="25"/>
  <c r="BA924" i="25"/>
  <c r="BA926" i="25"/>
  <c r="BA928" i="25"/>
  <c r="BA930" i="25"/>
  <c r="BA932" i="25"/>
  <c r="BA934" i="25"/>
  <c r="BA936" i="25"/>
  <c r="BA938" i="25"/>
  <c r="BA940" i="25"/>
  <c r="BA942" i="25"/>
  <c r="BA944" i="25"/>
  <c r="BA946" i="25"/>
  <c r="BA948" i="25"/>
  <c r="BA950" i="25"/>
  <c r="BA952" i="25"/>
  <c r="BA954" i="25"/>
  <c r="BA956" i="25"/>
  <c r="BA959" i="25"/>
  <c r="BA960" i="25"/>
  <c r="BA963" i="25"/>
  <c r="BA964" i="25"/>
  <c r="BA967" i="25"/>
  <c r="BA968" i="25"/>
  <c r="BA971" i="25"/>
  <c r="BA972" i="25"/>
  <c r="BA975" i="25"/>
  <c r="BA977" i="25"/>
  <c r="BA979" i="25"/>
  <c r="AI981" i="25"/>
  <c r="AI985" i="25"/>
  <c r="AI989" i="25"/>
  <c r="AI993" i="25"/>
  <c r="AI997" i="25"/>
  <c r="AI1001" i="25"/>
  <c r="AI1005" i="25"/>
  <c r="AI1009" i="25"/>
  <c r="BA982" i="25"/>
  <c r="BA986" i="25"/>
  <c r="BA990" i="25"/>
  <c r="BA994" i="25"/>
  <c r="BA998" i="25"/>
  <c r="BA1002" i="25"/>
  <c r="BA1006" i="25"/>
  <c r="BA1010" i="25"/>
  <c r="BA1012" i="25"/>
  <c r="BA165" i="24"/>
  <c r="BA167" i="24"/>
  <c r="BA169" i="24"/>
  <c r="BA171" i="24"/>
  <c r="BA173" i="24"/>
  <c r="BA175" i="24"/>
  <c r="BA177" i="24"/>
  <c r="BA179" i="24"/>
  <c r="BA181" i="24"/>
  <c r="BA183" i="24"/>
  <c r="BA185" i="24"/>
  <c r="BA187" i="24"/>
  <c r="BA216" i="24"/>
  <c r="BA218" i="24"/>
  <c r="BA220" i="24"/>
  <c r="BA222" i="24"/>
  <c r="BA224" i="24"/>
  <c r="BA226" i="24"/>
  <c r="BA228" i="24"/>
  <c r="BA230" i="24"/>
  <c r="BA232" i="24"/>
  <c r="BA234" i="24"/>
  <c r="BA236" i="24"/>
  <c r="BA238" i="24"/>
  <c r="BA240" i="24"/>
  <c r="BA242" i="24"/>
  <c r="BA244" i="24"/>
  <c r="BA246" i="24"/>
  <c r="BA248" i="24"/>
  <c r="BA250" i="24"/>
  <c r="BA252" i="24"/>
  <c r="BA254" i="24"/>
  <c r="BA256" i="24"/>
  <c r="BA258" i="24"/>
  <c r="BA260" i="24"/>
  <c r="BA262" i="24"/>
  <c r="BA264" i="24"/>
  <c r="BA266" i="24"/>
  <c r="BA268" i="24"/>
  <c r="BA270" i="24"/>
  <c r="BA568" i="24"/>
  <c r="BA572" i="24"/>
  <c r="BA576" i="24"/>
  <c r="BA580" i="24"/>
  <c r="BA584" i="24"/>
  <c r="BA588" i="24"/>
  <c r="BA592" i="24"/>
  <c r="BA596" i="24"/>
  <c r="BA600" i="24"/>
  <c r="BA604" i="24"/>
  <c r="BA608" i="24"/>
  <c r="BA647" i="24"/>
  <c r="BA898" i="24"/>
  <c r="BA902" i="24"/>
  <c r="BA914" i="24"/>
  <c r="BA918" i="24"/>
  <c r="BA961" i="24"/>
  <c r="BA490" i="24"/>
  <c r="BA498" i="24"/>
  <c r="BA506" i="24"/>
  <c r="BA514" i="24"/>
  <c r="BA522" i="24"/>
  <c r="BA530" i="24"/>
  <c r="BA538" i="24"/>
  <c r="BA546" i="24"/>
  <c r="BA612" i="24"/>
  <c r="BA616" i="24"/>
  <c r="BA617" i="24"/>
  <c r="BA621" i="24"/>
  <c r="BA633" i="24"/>
  <c r="BA637" i="24"/>
  <c r="BA928" i="24"/>
  <c r="BA945" i="24"/>
  <c r="BA949" i="24"/>
  <c r="BA960" i="24"/>
  <c r="BA625" i="24"/>
  <c r="BA626" i="24"/>
  <c r="BA629" i="24"/>
  <c r="BA630" i="24"/>
  <c r="BA631" i="24"/>
  <c r="BA906" i="24"/>
  <c r="BA907" i="24"/>
  <c r="BA910" i="24"/>
  <c r="BA911" i="24"/>
  <c r="BA912" i="24"/>
  <c r="BA953" i="24"/>
  <c r="BA954" i="24"/>
  <c r="BA957" i="24"/>
  <c r="BA958" i="24"/>
  <c r="BA959" i="24"/>
  <c r="BA8" i="24"/>
  <c r="BA10" i="24"/>
  <c r="BA12" i="24"/>
  <c r="BA14" i="24"/>
  <c r="BA16" i="24"/>
  <c r="BA18" i="24"/>
  <c r="BA22" i="24"/>
  <c r="BA24" i="24"/>
  <c r="BA26" i="24"/>
  <c r="BA28" i="24"/>
  <c r="BA30" i="24"/>
  <c r="BA32" i="24"/>
  <c r="BA34" i="24"/>
  <c r="BA36" i="24"/>
  <c r="BA38" i="24"/>
  <c r="BA40" i="24"/>
  <c r="BA42" i="24"/>
  <c r="BA44" i="24"/>
  <c r="BA46" i="24"/>
  <c r="BA48" i="24"/>
  <c r="BA50" i="24"/>
  <c r="BA52" i="24"/>
  <c r="BA54" i="24"/>
  <c r="BA56" i="24"/>
  <c r="BA58" i="24"/>
  <c r="BA60" i="24"/>
  <c r="BA62" i="24"/>
  <c r="BA64" i="24"/>
  <c r="BA66" i="24"/>
  <c r="BA68" i="24"/>
  <c r="BA70" i="24"/>
  <c r="BA72" i="24"/>
  <c r="BA74" i="24"/>
  <c r="BA76" i="24"/>
  <c r="BA78" i="24"/>
  <c r="BA80" i="24"/>
  <c r="BA82" i="24"/>
  <c r="BA84" i="24"/>
  <c r="BA86" i="24"/>
  <c r="BA88" i="24"/>
  <c r="BA90" i="24"/>
  <c r="BA92" i="24"/>
  <c r="BA94" i="24"/>
  <c r="BA96" i="24"/>
  <c r="BA99" i="24"/>
  <c r="BA101" i="24"/>
  <c r="BA103" i="24"/>
  <c r="BA105" i="24"/>
  <c r="BA107" i="24"/>
  <c r="BA109" i="24"/>
  <c r="BA111" i="24"/>
  <c r="BA113" i="24"/>
  <c r="BA115" i="24"/>
  <c r="BA117" i="24"/>
  <c r="BA119" i="24"/>
  <c r="BA121" i="24"/>
  <c r="BA123" i="24"/>
  <c r="BA125" i="24"/>
  <c r="BA127" i="24"/>
  <c r="BA129" i="24"/>
  <c r="BA131" i="24"/>
  <c r="BA133" i="24"/>
  <c r="BA135" i="24"/>
  <c r="BA137" i="24"/>
  <c r="BA139" i="24"/>
  <c r="BA141" i="24"/>
  <c r="BA143" i="24"/>
  <c r="BA145" i="24"/>
  <c r="BA147" i="24"/>
  <c r="BA149" i="24"/>
  <c r="BA151" i="24"/>
  <c r="BA153" i="24"/>
  <c r="BA155" i="24"/>
  <c r="BA157" i="24"/>
  <c r="BA159" i="24"/>
  <c r="BA161" i="24"/>
  <c r="BA163" i="24"/>
  <c r="BA189" i="24"/>
  <c r="BA191" i="24"/>
  <c r="BA193" i="24"/>
  <c r="BA195" i="24"/>
  <c r="BA197" i="24"/>
  <c r="BA199" i="24"/>
  <c r="BA201" i="24"/>
  <c r="BA203" i="24"/>
  <c r="BA205" i="24"/>
  <c r="BA207" i="24"/>
  <c r="BA209" i="24"/>
  <c r="BA211" i="24"/>
  <c r="BA213" i="24"/>
  <c r="BA215" i="24"/>
  <c r="BA217" i="24"/>
  <c r="BA219" i="24"/>
  <c r="BA221" i="24"/>
  <c r="BA223" i="24"/>
  <c r="BA225" i="24"/>
  <c r="BA227" i="24"/>
  <c r="BA655" i="24"/>
  <c r="BE7" i="24"/>
  <c r="BA394" i="24"/>
  <c r="BA402" i="24"/>
  <c r="BA410" i="24"/>
  <c r="BA418" i="24"/>
  <c r="BA426" i="24"/>
  <c r="BA434" i="24"/>
  <c r="BA442" i="24"/>
  <c r="BA450" i="24"/>
  <c r="BA458" i="24"/>
  <c r="BA466" i="24"/>
  <c r="BA474" i="24"/>
  <c r="BA482" i="24"/>
  <c r="BA623" i="24"/>
  <c r="BA872" i="24"/>
  <c r="BA935" i="24"/>
  <c r="BA273" i="24"/>
  <c r="BA275" i="24"/>
  <c r="BA277" i="24"/>
  <c r="BA279" i="24"/>
  <c r="BA281" i="24"/>
  <c r="BA283" i="24"/>
  <c r="BA285" i="24"/>
  <c r="BA287" i="24"/>
  <c r="BA289" i="24"/>
  <c r="BA291" i="24"/>
  <c r="BA293" i="24"/>
  <c r="BA295" i="24"/>
  <c r="BA297" i="24"/>
  <c r="BA299" i="24"/>
  <c r="BA301" i="24"/>
  <c r="BA303" i="24"/>
  <c r="BA305" i="24"/>
  <c r="BA307" i="24"/>
  <c r="BA309" i="24"/>
  <c r="BA311" i="24"/>
  <c r="BA313" i="24"/>
  <c r="BA315" i="24"/>
  <c r="BA317" i="24"/>
  <c r="BA319" i="24"/>
  <c r="BA321" i="24"/>
  <c r="BA323" i="24"/>
  <c r="BA325" i="24"/>
  <c r="BA327" i="24"/>
  <c r="BA329" i="24"/>
  <c r="BA331" i="24"/>
  <c r="BA333" i="24"/>
  <c r="BA335" i="24"/>
  <c r="BA337" i="24"/>
  <c r="BA339" i="24"/>
  <c r="BA341" i="24"/>
  <c r="BA343" i="24"/>
  <c r="BA345" i="24"/>
  <c r="BA347" i="24"/>
  <c r="BA349" i="24"/>
  <c r="BA351" i="24"/>
  <c r="BA353" i="24"/>
  <c r="BA355" i="24"/>
  <c r="BA357" i="24"/>
  <c r="BA359" i="24"/>
  <c r="BA361" i="24"/>
  <c r="BA363" i="24"/>
  <c r="BA365" i="24"/>
  <c r="BA367" i="24"/>
  <c r="BA369" i="24"/>
  <c r="BA371" i="24"/>
  <c r="BA373" i="24"/>
  <c r="BA375" i="24"/>
  <c r="BA376" i="24"/>
  <c r="BA377" i="24"/>
  <c r="BA378" i="24"/>
  <c r="BA379" i="24"/>
  <c r="BA380" i="24"/>
  <c r="BA381" i="24"/>
  <c r="BA382" i="24"/>
  <c r="BA383" i="24"/>
  <c r="BA384" i="24"/>
  <c r="BA385" i="24"/>
  <c r="BA386" i="24"/>
  <c r="BA387" i="24"/>
  <c r="BA388" i="24"/>
  <c r="BA392" i="24"/>
  <c r="BA396" i="24"/>
  <c r="BA400" i="24"/>
  <c r="BA404" i="24"/>
  <c r="BA408" i="24"/>
  <c r="BA412" i="24"/>
  <c r="BA416" i="24"/>
  <c r="BA420" i="24"/>
  <c r="BA424" i="24"/>
  <c r="BA428" i="24"/>
  <c r="BA432" i="24"/>
  <c r="BA436" i="24"/>
  <c r="BA440" i="24"/>
  <c r="BA444" i="24"/>
  <c r="BA448" i="24"/>
  <c r="BA452" i="24"/>
  <c r="BA456" i="24"/>
  <c r="BA460" i="24"/>
  <c r="BA464" i="24"/>
  <c r="BA468" i="24"/>
  <c r="BA472" i="24"/>
  <c r="BA476" i="24"/>
  <c r="BA480" i="24"/>
  <c r="BA486" i="24"/>
  <c r="BA494" i="24"/>
  <c r="BA502" i="24"/>
  <c r="BA510" i="24"/>
  <c r="BA518" i="24"/>
  <c r="BA526" i="24"/>
  <c r="BA534" i="24"/>
  <c r="BA542" i="24"/>
  <c r="BA550" i="24"/>
  <c r="BA553" i="24"/>
  <c r="BA554" i="24"/>
  <c r="BA557" i="24"/>
  <c r="BA558" i="24"/>
  <c r="BA561" i="24"/>
  <c r="BA562" i="24"/>
  <c r="BA639" i="24"/>
  <c r="BA641" i="24"/>
  <c r="BA642" i="24"/>
  <c r="BA645" i="24"/>
  <c r="BA646" i="24"/>
  <c r="BA484" i="24"/>
  <c r="BA488" i="24"/>
  <c r="BA492" i="24"/>
  <c r="BA496" i="24"/>
  <c r="BA500" i="24"/>
  <c r="BA504" i="24"/>
  <c r="BA508" i="24"/>
  <c r="BA512" i="24"/>
  <c r="BA516" i="24"/>
  <c r="BA520" i="24"/>
  <c r="BA524" i="24"/>
  <c r="BA528" i="24"/>
  <c r="BA532" i="24"/>
  <c r="BA536" i="24"/>
  <c r="BA540" i="24"/>
  <c r="BA544" i="24"/>
  <c r="BA548" i="24"/>
  <c r="BA565" i="24"/>
  <c r="BA569" i="24"/>
  <c r="BA573" i="24"/>
  <c r="BA577" i="24"/>
  <c r="BA581" i="24"/>
  <c r="BA585" i="24"/>
  <c r="BA589" i="24"/>
  <c r="BA593" i="24"/>
  <c r="BA597" i="24"/>
  <c r="BA601" i="24"/>
  <c r="BA605" i="24"/>
  <c r="BA609" i="24"/>
  <c r="BA613" i="24"/>
  <c r="BA618" i="24"/>
  <c r="BA622" i="24"/>
  <c r="BA634" i="24"/>
  <c r="BA638" i="24"/>
  <c r="BA650" i="24"/>
  <c r="BA654" i="24"/>
  <c r="BA659" i="24"/>
  <c r="BA663" i="24"/>
  <c r="BA667" i="24"/>
  <c r="BA671" i="24"/>
  <c r="BA675" i="24"/>
  <c r="BA679" i="24"/>
  <c r="BA684" i="24"/>
  <c r="BA688" i="24"/>
  <c r="BA692" i="24"/>
  <c r="BA696" i="24"/>
  <c r="BA700" i="24"/>
  <c r="BA704" i="24"/>
  <c r="BA708" i="24"/>
  <c r="BA712" i="24"/>
  <c r="BA716" i="24"/>
  <c r="BA720" i="24"/>
  <c r="BA724" i="24"/>
  <c r="BA728" i="24"/>
  <c r="BA731" i="24"/>
  <c r="BA732" i="24"/>
  <c r="BA735" i="24"/>
  <c r="BA736" i="24"/>
  <c r="BA739" i="24"/>
  <c r="BA740" i="24"/>
  <c r="BA743" i="24"/>
  <c r="BA744" i="24"/>
  <c r="BA746" i="24"/>
  <c r="BA748" i="24"/>
  <c r="BA750" i="24"/>
  <c r="BA752" i="24"/>
  <c r="BA754" i="24"/>
  <c r="BA904" i="24"/>
  <c r="BA729" i="24"/>
  <c r="BA733" i="24"/>
  <c r="BA737" i="24"/>
  <c r="BA741" i="24"/>
  <c r="BA759" i="24"/>
  <c r="BA763" i="24"/>
  <c r="BA767" i="24"/>
  <c r="BA771" i="24"/>
  <c r="BA775" i="24"/>
  <c r="BA779" i="24"/>
  <c r="BA783" i="24"/>
  <c r="BA787" i="24"/>
  <c r="BA791" i="24"/>
  <c r="BA795" i="24"/>
  <c r="BA799" i="24"/>
  <c r="BA803" i="24"/>
  <c r="BA807" i="24"/>
  <c r="BA811" i="24"/>
  <c r="BA815" i="24"/>
  <c r="BA819" i="24"/>
  <c r="BA823" i="24"/>
  <c r="BA827" i="24"/>
  <c r="BA831" i="24"/>
  <c r="BA835" i="24"/>
  <c r="BA839" i="24"/>
  <c r="BA843" i="24"/>
  <c r="BA847" i="24"/>
  <c r="BA851" i="24"/>
  <c r="BA855" i="24"/>
  <c r="BA859" i="24"/>
  <c r="BA863" i="24"/>
  <c r="BA867" i="24"/>
  <c r="BA871" i="24"/>
  <c r="BA888" i="24"/>
  <c r="BA890" i="24"/>
  <c r="BA891" i="24"/>
  <c r="BA894" i="24"/>
  <c r="BA895" i="24"/>
  <c r="BA920" i="24"/>
  <c r="BA922" i="24"/>
  <c r="BA923" i="24"/>
  <c r="BA926" i="24"/>
  <c r="BA927" i="24"/>
  <c r="BA951" i="24"/>
  <c r="BA941" i="24"/>
  <c r="BA942" i="24"/>
  <c r="BA883" i="24"/>
  <c r="BA887" i="24"/>
  <c r="BA899" i="24"/>
  <c r="BA903" i="24"/>
  <c r="BA915" i="24"/>
  <c r="BA919" i="24"/>
  <c r="BA930" i="24"/>
  <c r="BA934" i="24"/>
  <c r="BA946" i="24"/>
  <c r="BA950" i="24"/>
  <c r="BA7" i="24"/>
  <c r="BA85" i="24"/>
  <c r="BA87" i="24"/>
  <c r="BA89" i="24"/>
  <c r="BA91" i="24"/>
  <c r="BA93" i="24"/>
  <c r="BA95" i="24"/>
  <c r="BA97" i="24"/>
  <c r="BA9" i="24"/>
  <c r="BA11" i="24"/>
  <c r="BA13" i="24"/>
  <c r="BA15" i="24"/>
  <c r="BA17" i="24"/>
  <c r="BA19" i="24"/>
  <c r="BA23" i="24"/>
  <c r="BA25" i="24"/>
  <c r="BA27" i="24"/>
  <c r="BA29" i="24"/>
  <c r="BA31" i="24"/>
  <c r="BA33" i="24"/>
  <c r="BA35" i="24"/>
  <c r="BA37" i="24"/>
  <c r="BA39" i="24"/>
  <c r="BA41" i="24"/>
  <c r="BA43" i="24"/>
  <c r="BA45" i="24"/>
  <c r="BA47" i="24"/>
  <c r="BA49" i="24"/>
  <c r="BA51" i="24"/>
  <c r="BA53" i="24"/>
  <c r="BA55" i="24"/>
  <c r="BA57" i="24"/>
  <c r="BA59" i="24"/>
  <c r="BA61" i="24"/>
  <c r="BA63" i="24"/>
  <c r="BA65" i="24"/>
  <c r="BA67" i="24"/>
  <c r="BA69" i="24"/>
  <c r="BA71" i="24"/>
  <c r="BA73" i="24"/>
  <c r="BA75" i="24"/>
  <c r="BA77" i="24"/>
  <c r="BA79" i="24"/>
  <c r="BA81" i="24"/>
  <c r="BA83" i="24"/>
  <c r="BA271" i="24"/>
  <c r="BA272" i="24"/>
  <c r="BA274" i="24"/>
  <c r="BA276" i="24"/>
  <c r="BA278" i="24"/>
  <c r="BA280" i="24"/>
  <c r="BA282" i="24"/>
  <c r="BA284" i="24"/>
  <c r="BA286" i="24"/>
  <c r="BA288" i="24"/>
  <c r="BA290" i="24"/>
  <c r="BA292" i="24"/>
  <c r="BA294" i="24"/>
  <c r="BA296" i="24"/>
  <c r="BA298" i="24"/>
  <c r="BA300" i="24"/>
  <c r="BA302" i="24"/>
  <c r="BA304" i="24"/>
  <c r="BA306" i="24"/>
  <c r="BA308" i="24"/>
  <c r="BA310" i="24"/>
  <c r="BA312" i="24"/>
  <c r="BA314" i="24"/>
  <c r="BA316" i="24"/>
  <c r="BA318" i="24"/>
  <c r="BA320" i="24"/>
  <c r="BA322" i="24"/>
  <c r="BA324" i="24"/>
  <c r="BA326" i="24"/>
  <c r="BA328" i="24"/>
  <c r="BA330" i="24"/>
  <c r="BA332" i="24"/>
  <c r="BA334" i="24"/>
  <c r="BA336" i="24"/>
  <c r="BA338" i="24"/>
  <c r="BA340" i="24"/>
  <c r="BA342" i="24"/>
  <c r="BA344" i="24"/>
  <c r="BA346" i="24"/>
  <c r="BA348" i="24"/>
  <c r="BA350" i="24"/>
  <c r="BA352" i="24"/>
  <c r="BA354" i="24"/>
  <c r="BA356" i="24"/>
  <c r="BA358" i="24"/>
  <c r="BA360" i="24"/>
  <c r="BA362" i="24"/>
  <c r="BA364" i="24"/>
  <c r="BA366" i="24"/>
  <c r="BA368" i="24"/>
  <c r="BA370" i="24"/>
  <c r="BA372" i="24"/>
  <c r="BA374" i="24"/>
  <c r="BA389" i="24"/>
  <c r="BA391" i="24"/>
  <c r="BA393" i="24"/>
  <c r="BA395" i="24"/>
  <c r="BA397" i="24"/>
  <c r="BA399" i="24"/>
  <c r="BA401" i="24"/>
  <c r="BA403" i="24"/>
  <c r="BA405" i="24"/>
  <c r="BA407" i="24"/>
  <c r="BA409" i="24"/>
  <c r="BA411" i="24"/>
  <c r="BA413" i="24"/>
  <c r="BA415" i="24"/>
  <c r="BA417" i="24"/>
  <c r="BA419" i="24"/>
  <c r="BA421" i="24"/>
  <c r="BA423" i="24"/>
  <c r="BA425" i="24"/>
  <c r="BA427" i="24"/>
  <c r="BA429" i="24"/>
  <c r="BA431" i="24"/>
  <c r="BA433" i="24"/>
  <c r="BA435" i="24"/>
  <c r="BA437" i="24"/>
  <c r="BA439" i="24"/>
  <c r="BA441" i="24"/>
  <c r="BA443" i="24"/>
  <c r="BA445" i="24"/>
  <c r="BA447" i="24"/>
  <c r="BA449" i="24"/>
  <c r="BA451" i="24"/>
  <c r="BA453" i="24"/>
  <c r="BA455" i="24"/>
  <c r="BA457" i="24"/>
  <c r="BA459" i="24"/>
  <c r="BA461" i="24"/>
  <c r="BA463" i="24"/>
  <c r="BA465" i="24"/>
  <c r="BA467" i="24"/>
  <c r="BA469" i="24"/>
  <c r="BA471" i="24"/>
  <c r="BA473" i="24"/>
  <c r="BA475" i="24"/>
  <c r="BA477" i="24"/>
  <c r="BA479" i="24"/>
  <c r="BA481" i="24"/>
  <c r="BA483" i="24"/>
  <c r="BA485" i="24"/>
  <c r="BA487" i="24"/>
  <c r="BA489" i="24"/>
  <c r="BA491" i="24"/>
  <c r="BA493" i="24"/>
  <c r="BA495" i="24"/>
  <c r="BA497" i="24"/>
  <c r="BA499" i="24"/>
  <c r="BA501" i="24"/>
  <c r="BA503" i="24"/>
  <c r="BA505" i="24"/>
  <c r="BA507" i="24"/>
  <c r="BA509" i="24"/>
  <c r="BA511" i="24"/>
  <c r="BA513" i="24"/>
  <c r="BA515" i="24"/>
  <c r="BA517" i="24"/>
  <c r="BA519" i="24"/>
  <c r="BA521" i="24"/>
  <c r="BA523" i="24"/>
  <c r="BA525" i="24"/>
  <c r="BA527" i="24"/>
  <c r="BA529" i="24"/>
  <c r="BA531" i="24"/>
  <c r="BA533" i="24"/>
  <c r="BA535" i="24"/>
  <c r="BA537" i="24"/>
  <c r="BA539" i="24"/>
  <c r="BA541" i="24"/>
  <c r="BA543" i="24"/>
  <c r="BA545" i="24"/>
  <c r="BA547" i="24"/>
  <c r="BA549" i="24"/>
  <c r="BA551" i="24"/>
  <c r="BA552" i="24"/>
  <c r="BA555" i="24"/>
  <c r="BA556" i="24"/>
  <c r="BA559" i="24"/>
  <c r="BA560" i="24"/>
  <c r="BA563" i="24"/>
  <c r="BA564" i="24"/>
  <c r="BA566" i="24"/>
  <c r="BA567" i="24"/>
  <c r="BA570" i="24"/>
  <c r="BA571" i="24"/>
  <c r="BA574" i="24"/>
  <c r="BA575" i="24"/>
  <c r="BA578" i="24"/>
  <c r="BA579" i="24"/>
  <c r="BA582" i="24"/>
  <c r="BA583" i="24"/>
  <c r="BA586" i="24"/>
  <c r="BA587" i="24"/>
  <c r="BA590" i="24"/>
  <c r="BA591" i="24"/>
  <c r="BA594" i="24"/>
  <c r="BA595" i="24"/>
  <c r="BA598" i="24"/>
  <c r="BA599" i="24"/>
  <c r="BA602" i="24"/>
  <c r="BA603" i="24"/>
  <c r="BA606" i="24"/>
  <c r="BA607" i="24"/>
  <c r="BA610" i="24"/>
  <c r="BA611" i="24"/>
  <c r="BA614" i="24"/>
  <c r="BA615" i="24"/>
  <c r="BA624" i="24"/>
  <c r="BA632" i="24"/>
  <c r="BA640" i="24"/>
  <c r="BA648" i="24"/>
  <c r="BA656" i="24"/>
  <c r="BA619" i="24"/>
  <c r="BA620" i="24"/>
  <c r="BA627" i="24"/>
  <c r="BA628" i="24"/>
  <c r="BA635" i="24"/>
  <c r="BA636" i="24"/>
  <c r="BA643" i="24"/>
  <c r="BA644" i="24"/>
  <c r="BA651" i="24"/>
  <c r="BA652" i="24"/>
  <c r="AI660" i="24"/>
  <c r="AI664" i="24"/>
  <c r="AI668" i="24"/>
  <c r="AI672" i="24"/>
  <c r="AI676" i="24"/>
  <c r="AI680" i="24"/>
  <c r="AI681" i="24"/>
  <c r="AI685" i="24"/>
  <c r="AI689" i="24"/>
  <c r="AI693" i="24"/>
  <c r="AI697" i="24"/>
  <c r="AI701" i="24"/>
  <c r="AI705" i="24"/>
  <c r="AI709" i="24"/>
  <c r="AI713" i="24"/>
  <c r="AI717" i="24"/>
  <c r="AI721" i="24"/>
  <c r="AI725" i="24"/>
  <c r="AI729" i="24"/>
  <c r="AI733" i="24"/>
  <c r="AI737" i="24"/>
  <c r="AI741" i="24"/>
  <c r="BA661" i="24"/>
  <c r="BA665" i="24"/>
  <c r="BA669" i="24"/>
  <c r="BA673" i="24"/>
  <c r="BA677" i="24"/>
  <c r="BA682" i="24"/>
  <c r="BA686" i="24"/>
  <c r="BA690" i="24"/>
  <c r="BA694" i="24"/>
  <c r="BA698" i="24"/>
  <c r="BA702" i="24"/>
  <c r="BA706" i="24"/>
  <c r="BA710" i="24"/>
  <c r="BA714" i="24"/>
  <c r="BA718" i="24"/>
  <c r="BA722" i="24"/>
  <c r="BA726" i="24"/>
  <c r="BA730" i="24"/>
  <c r="BA734" i="24"/>
  <c r="BA738" i="24"/>
  <c r="BA742" i="24"/>
  <c r="BA745" i="24"/>
  <c r="BA747" i="24"/>
  <c r="BA749" i="24"/>
  <c r="BA751" i="24"/>
  <c r="BA753" i="24"/>
  <c r="BA755" i="24"/>
  <c r="BA756" i="24"/>
  <c r="BA757" i="24"/>
  <c r="BA760" i="24"/>
  <c r="BA761" i="24"/>
  <c r="BA764" i="24"/>
  <c r="BA765" i="24"/>
  <c r="BA768" i="24"/>
  <c r="BA769" i="24"/>
  <c r="BA772" i="24"/>
  <c r="BA773" i="24"/>
  <c r="BA776" i="24"/>
  <c r="BA777" i="24"/>
  <c r="BA780" i="24"/>
  <c r="BA781" i="24"/>
  <c r="BA784" i="24"/>
  <c r="BA785" i="24"/>
  <c r="BA788" i="24"/>
  <c r="BA789" i="24"/>
  <c r="BA792" i="24"/>
  <c r="BA793" i="24"/>
  <c r="BA796" i="24"/>
  <c r="BA797" i="24"/>
  <c r="BA800" i="24"/>
  <c r="BA801" i="24"/>
  <c r="BA804" i="24"/>
  <c r="BA805" i="24"/>
  <c r="BA808" i="24"/>
  <c r="BA809" i="24"/>
  <c r="BA812" i="24"/>
  <c r="BA813" i="24"/>
  <c r="BA816" i="24"/>
  <c r="BA817" i="24"/>
  <c r="BA820" i="24"/>
  <c r="BA821" i="24"/>
  <c r="BA824" i="24"/>
  <c r="BA825" i="24"/>
  <c r="BA828" i="24"/>
  <c r="BA829" i="24"/>
  <c r="BA832" i="24"/>
  <c r="BA833" i="24"/>
  <c r="BA836" i="24"/>
  <c r="BA837" i="24"/>
  <c r="BA840" i="24"/>
  <c r="BA841" i="24"/>
  <c r="BA844" i="24"/>
  <c r="BA845" i="24"/>
  <c r="BA848" i="24"/>
  <c r="BA849" i="24"/>
  <c r="BA852" i="24"/>
  <c r="BA853" i="24"/>
  <c r="BA856" i="24"/>
  <c r="BA857" i="24"/>
  <c r="BA860" i="24"/>
  <c r="BA861" i="24"/>
  <c r="BA864" i="24"/>
  <c r="BA865" i="24"/>
  <c r="BA868" i="24"/>
  <c r="BA869" i="24"/>
  <c r="BA873" i="24"/>
  <c r="BA881" i="24"/>
  <c r="BA889" i="24"/>
  <c r="BA897" i="24"/>
  <c r="BA905" i="24"/>
  <c r="BA913" i="24"/>
  <c r="BA921" i="24"/>
  <c r="AI931" i="24"/>
  <c r="BA931" i="24"/>
  <c r="BA944" i="24"/>
  <c r="AI947" i="24"/>
  <c r="BA947" i="24"/>
  <c r="BA876" i="24"/>
  <c r="BA877" i="24"/>
  <c r="BA884" i="24"/>
  <c r="BA885" i="24"/>
  <c r="BA892" i="24"/>
  <c r="BA893" i="24"/>
  <c r="BA900" i="24"/>
  <c r="BA901" i="24"/>
  <c r="BA908" i="24"/>
  <c r="BA909" i="24"/>
  <c r="BA916" i="24"/>
  <c r="BA917" i="24"/>
  <c r="BA924" i="24"/>
  <c r="BA925" i="24"/>
  <c r="BA936" i="24"/>
  <c r="AI939" i="24"/>
  <c r="BA939" i="24"/>
  <c r="BA952" i="24"/>
  <c r="AI955" i="24"/>
  <c r="BA955" i="24"/>
  <c r="BA932" i="24"/>
  <c r="BA940" i="24"/>
  <c r="BA948" i="24"/>
  <c r="BA956" i="24"/>
  <c r="BA551" i="23"/>
  <c r="BA553" i="23"/>
  <c r="BA555" i="23"/>
  <c r="BA557" i="23"/>
  <c r="BA559" i="23"/>
  <c r="BA561" i="23"/>
  <c r="BA563" i="23"/>
  <c r="BA565" i="23"/>
  <c r="BA567" i="23"/>
  <c r="BA569" i="23"/>
  <c r="BA571" i="23"/>
  <c r="BA573" i="23"/>
  <c r="BA575" i="23"/>
  <c r="BA577" i="23"/>
  <c r="BA579" i="23"/>
  <c r="BA581" i="23"/>
  <c r="BA583" i="23"/>
  <c r="BA585" i="23"/>
  <c r="BA587" i="23"/>
  <c r="BA589" i="23"/>
  <c r="BA591" i="23"/>
  <c r="BA593" i="23"/>
  <c r="BA595" i="23"/>
  <c r="BA597" i="23"/>
  <c r="BA599" i="23"/>
  <c r="BA601" i="23"/>
  <c r="BA603" i="23"/>
  <c r="BA605" i="23"/>
  <c r="BA607" i="23"/>
  <c r="BA609" i="23"/>
  <c r="BA611" i="23"/>
  <c r="BA613" i="23"/>
  <c r="BA615" i="23"/>
  <c r="BA617" i="23"/>
  <c r="BA619" i="23"/>
  <c r="BA621" i="23"/>
  <c r="BA623" i="23"/>
  <c r="BA625" i="23"/>
  <c r="BA627" i="23"/>
  <c r="BA629" i="23"/>
  <c r="BA631" i="23"/>
  <c r="BA633" i="23"/>
  <c r="BA635" i="23"/>
  <c r="BA637" i="23"/>
  <c r="BA639" i="23"/>
  <c r="BA641" i="23"/>
  <c r="BA643" i="23"/>
  <c r="BA645" i="23"/>
  <c r="BA647" i="23"/>
  <c r="BA649" i="23"/>
  <c r="BA651" i="23"/>
  <c r="BA653" i="23"/>
  <c r="BA655" i="23"/>
  <c r="BA657" i="23"/>
  <c r="BA659" i="23"/>
  <c r="BA661" i="23"/>
  <c r="BA663" i="23"/>
  <c r="BA665" i="23"/>
  <c r="BA667" i="23"/>
  <c r="BA669" i="23"/>
  <c r="BA671" i="23"/>
  <c r="BA673" i="23"/>
  <c r="BA675" i="23"/>
  <c r="BA677" i="23"/>
  <c r="BA679" i="23"/>
  <c r="BA681" i="23"/>
  <c r="BA683" i="23"/>
  <c r="BA685" i="23"/>
  <c r="BA687" i="23"/>
  <c r="BA831" i="23"/>
  <c r="BA833" i="23"/>
  <c r="BA835" i="23"/>
  <c r="BA837" i="23"/>
  <c r="BA839" i="23"/>
  <c r="BA841" i="23"/>
  <c r="BA843" i="23"/>
  <c r="BA845" i="23"/>
  <c r="BA847" i="23"/>
  <c r="BA849" i="23"/>
  <c r="BA851" i="23"/>
  <c r="BA853" i="23"/>
  <c r="BA394" i="23"/>
  <c r="BA396" i="23"/>
  <c r="BA398" i="23"/>
  <c r="BA402" i="23"/>
  <c r="BA406" i="23"/>
  <c r="BA410" i="23"/>
  <c r="BA415" i="23"/>
  <c r="BA423" i="23"/>
  <c r="BA431" i="23"/>
  <c r="BA439" i="23"/>
  <c r="BA447" i="23"/>
  <c r="BA455" i="23"/>
  <c r="BA463" i="23"/>
  <c r="BA830" i="23"/>
  <c r="BA832" i="23"/>
  <c r="BA834" i="23"/>
  <c r="BA836" i="23"/>
  <c r="BA838" i="23"/>
  <c r="BA840" i="23"/>
  <c r="BA842" i="23"/>
  <c r="BA844" i="23"/>
  <c r="BA846" i="23"/>
  <c r="BA848" i="23"/>
  <c r="BA850" i="23"/>
  <c r="BA852" i="23"/>
  <c r="BA854" i="23"/>
  <c r="BA858" i="23"/>
  <c r="BA862" i="23"/>
  <c r="BA866" i="23"/>
  <c r="BA870" i="23"/>
  <c r="BA935" i="23"/>
  <c r="BA939" i="23"/>
  <c r="BA943" i="23"/>
  <c r="BA947" i="23"/>
  <c r="BA951" i="23"/>
  <c r="BA955" i="23"/>
  <c r="BA959" i="23"/>
  <c r="BA963" i="23"/>
  <c r="BA967" i="23"/>
  <c r="BA971" i="23"/>
  <c r="BA975" i="23"/>
  <c r="BA979" i="23"/>
  <c r="BA983" i="23"/>
  <c r="BA987" i="23"/>
  <c r="BA384" i="23"/>
  <c r="BA386" i="23"/>
  <c r="BA388" i="23"/>
  <c r="BA390" i="23"/>
  <c r="BA392" i="23"/>
  <c r="BA149" i="23"/>
  <c r="BA151" i="23"/>
  <c r="BA153" i="23"/>
  <c r="BA155" i="23"/>
  <c r="BA157" i="23"/>
  <c r="BA159" i="23"/>
  <c r="BA161" i="23"/>
  <c r="BA163" i="23"/>
  <c r="BA165" i="23"/>
  <c r="BA167" i="23"/>
  <c r="BA169" i="23"/>
  <c r="BA171" i="23"/>
  <c r="BA173" i="23"/>
  <c r="BA175" i="23"/>
  <c r="BA177" i="23"/>
  <c r="BA179" i="23"/>
  <c r="BA181" i="23"/>
  <c r="BA183" i="23"/>
  <c r="BA185" i="23"/>
  <c r="BA187" i="23"/>
  <c r="BA189" i="23"/>
  <c r="BA191" i="23"/>
  <c r="BA193" i="23"/>
  <c r="BA195" i="23"/>
  <c r="BA197" i="23"/>
  <c r="BA199" i="23"/>
  <c r="BA201" i="23"/>
  <c r="BA203" i="23"/>
  <c r="BA205" i="23"/>
  <c r="BA207" i="23"/>
  <c r="BA209" i="23"/>
  <c r="BA211" i="23"/>
  <c r="BA213" i="23"/>
  <c r="BA215" i="23"/>
  <c r="BA217" i="23"/>
  <c r="BA219" i="23"/>
  <c r="BA221" i="23"/>
  <c r="BA223" i="23"/>
  <c r="BA225" i="23"/>
  <c r="BA227" i="23"/>
  <c r="BA229" i="23"/>
  <c r="BA231" i="23"/>
  <c r="BA233" i="23"/>
  <c r="BA235" i="23"/>
  <c r="BA237" i="23"/>
  <c r="BA239" i="23"/>
  <c r="BA241" i="23"/>
  <c r="BA243" i="23"/>
  <c r="BA245" i="23"/>
  <c r="BA247" i="23"/>
  <c r="BA249" i="23"/>
  <c r="BA251" i="23"/>
  <c r="BA253" i="23"/>
  <c r="BA255" i="23"/>
  <c r="BA257" i="23"/>
  <c r="BA259" i="23"/>
  <c r="BA261" i="23"/>
  <c r="BA263" i="23"/>
  <c r="BA264" i="23"/>
  <c r="BA266" i="23"/>
  <c r="BA268" i="23"/>
  <c r="BA278" i="23"/>
  <c r="BA280" i="23"/>
  <c r="BA282" i="23"/>
  <c r="BA284" i="23"/>
  <c r="BA286" i="23"/>
  <c r="BA288" i="23"/>
  <c r="BA290" i="23"/>
  <c r="BA292" i="23"/>
  <c r="BA294" i="23"/>
  <c r="BA296" i="23"/>
  <c r="BA298" i="23"/>
  <c r="BA300" i="23"/>
  <c r="BA302" i="23"/>
  <c r="BA304" i="23"/>
  <c r="BA306" i="23"/>
  <c r="BA308" i="23"/>
  <c r="BA310" i="23"/>
  <c r="BA312" i="23"/>
  <c r="BA314" i="23"/>
  <c r="BA316" i="23"/>
  <c r="BA318" i="23"/>
  <c r="BA320" i="23"/>
  <c r="BA322" i="23"/>
  <c r="BA324" i="23"/>
  <c r="BA326" i="23"/>
  <c r="BA328" i="23"/>
  <c r="BA330" i="23"/>
  <c r="BA332" i="23"/>
  <c r="BA334" i="23"/>
  <c r="BA336" i="23"/>
  <c r="BA338" i="23"/>
  <c r="BA340" i="23"/>
  <c r="BA342" i="23"/>
  <c r="BA344" i="23"/>
  <c r="BA346" i="23"/>
  <c r="BA348" i="23"/>
  <c r="BA350" i="23"/>
  <c r="BA352" i="23"/>
  <c r="BA354" i="23"/>
  <c r="BA356" i="23"/>
  <c r="BA358" i="23"/>
  <c r="BA360" i="23"/>
  <c r="BA362" i="23"/>
  <c r="BA364" i="23"/>
  <c r="BA366" i="23"/>
  <c r="BA368" i="23"/>
  <c r="BA370" i="23"/>
  <c r="BA372" i="23"/>
  <c r="BA374" i="23"/>
  <c r="BA376" i="23"/>
  <c r="BA378" i="23"/>
  <c r="BA380" i="23"/>
  <c r="BA382" i="23"/>
  <c r="BA414" i="23"/>
  <c r="BA418" i="23"/>
  <c r="BA422" i="23"/>
  <c r="BA426" i="23"/>
  <c r="BA430" i="23"/>
  <c r="BA434" i="23"/>
  <c r="BA438" i="23"/>
  <c r="BA442" i="23"/>
  <c r="BA446" i="23"/>
  <c r="BA450" i="23"/>
  <c r="BA454" i="23"/>
  <c r="BA458" i="23"/>
  <c r="BA462" i="23"/>
  <c r="BA467" i="23"/>
  <c r="BA469" i="23"/>
  <c r="BA471" i="23"/>
  <c r="BA473" i="23"/>
  <c r="BA475" i="23"/>
  <c r="BA477" i="23"/>
  <c r="BA479" i="23"/>
  <c r="BA481" i="23"/>
  <c r="BA483" i="23"/>
  <c r="BA485" i="23"/>
  <c r="BA487" i="23"/>
  <c r="BA491" i="23"/>
  <c r="BA493" i="23"/>
  <c r="BA495" i="23"/>
  <c r="BA497" i="23"/>
  <c r="BA499" i="23"/>
  <c r="BA501" i="23"/>
  <c r="BA503" i="23"/>
  <c r="BA505" i="23"/>
  <c r="BA507" i="23"/>
  <c r="BA509" i="23"/>
  <c r="BA511" i="23"/>
  <c r="BA513" i="23"/>
  <c r="BA515" i="23"/>
  <c r="BA517" i="23"/>
  <c r="BA519" i="23"/>
  <c r="BA521" i="23"/>
  <c r="BA399" i="23"/>
  <c r="BA403" i="23"/>
  <c r="BA407" i="23"/>
  <c r="BA411" i="23"/>
  <c r="BA8" i="23"/>
  <c r="BA9" i="23"/>
  <c r="BA7" i="23"/>
  <c r="BA30" i="23"/>
  <c r="BA34" i="23"/>
  <c r="BA36" i="23"/>
  <c r="BA148" i="23"/>
  <c r="BA150" i="23"/>
  <c r="BA152" i="23"/>
  <c r="BA154" i="23"/>
  <c r="BA156" i="23"/>
  <c r="BA158" i="23"/>
  <c r="BA160" i="23"/>
  <c r="BA162" i="23"/>
  <c r="BA164" i="23"/>
  <c r="BA166" i="23"/>
  <c r="BA168" i="23"/>
  <c r="BA170" i="23"/>
  <c r="BA172" i="23"/>
  <c r="BA174" i="23"/>
  <c r="BA176" i="23"/>
  <c r="BA178" i="23"/>
  <c r="BA180" i="23"/>
  <c r="BA182" i="23"/>
  <c r="BA184" i="23"/>
  <c r="BA186" i="23"/>
  <c r="BA188" i="23"/>
  <c r="BA190" i="23"/>
  <c r="BA192" i="23"/>
  <c r="BA194" i="23"/>
  <c r="BA196" i="23"/>
  <c r="BA198" i="23"/>
  <c r="BA200" i="23"/>
  <c r="BA202" i="23"/>
  <c r="BA204" i="23"/>
  <c r="BA206" i="23"/>
  <c r="BA208" i="23"/>
  <c r="BA210" i="23"/>
  <c r="BA212" i="23"/>
  <c r="BA214" i="23"/>
  <c r="BA216" i="23"/>
  <c r="BA218" i="23"/>
  <c r="BA220" i="23"/>
  <c r="BA222" i="23"/>
  <c r="BA224" i="23"/>
  <c r="BA226" i="23"/>
  <c r="BA228" i="23"/>
  <c r="BA230" i="23"/>
  <c r="BA232" i="23"/>
  <c r="BA234" i="23"/>
  <c r="BA236" i="23"/>
  <c r="BA238" i="23"/>
  <c r="BA240" i="23"/>
  <c r="BA242" i="23"/>
  <c r="BA244" i="23"/>
  <c r="BA246" i="23"/>
  <c r="BA248" i="23"/>
  <c r="BA250" i="23"/>
  <c r="BA252" i="23"/>
  <c r="BA254" i="23"/>
  <c r="BA256" i="23"/>
  <c r="BA258" i="23"/>
  <c r="BA260" i="23"/>
  <c r="BA262" i="23"/>
  <c r="BA265" i="23"/>
  <c r="BA267" i="23"/>
  <c r="BA269" i="23"/>
  <c r="BA277" i="23"/>
  <c r="BA279" i="23"/>
  <c r="BA281" i="23"/>
  <c r="BA283" i="23"/>
  <c r="BA285" i="23"/>
  <c r="BA287" i="23"/>
  <c r="BA289" i="23"/>
  <c r="BA291" i="23"/>
  <c r="BA293" i="23"/>
  <c r="BA295" i="23"/>
  <c r="BA297" i="23"/>
  <c r="BA299" i="23"/>
  <c r="BA301" i="23"/>
  <c r="BA303" i="23"/>
  <c r="BA305" i="23"/>
  <c r="BA307" i="23"/>
  <c r="BA309" i="23"/>
  <c r="BA311" i="23"/>
  <c r="BA313" i="23"/>
  <c r="BA315" i="23"/>
  <c r="BA317" i="23"/>
  <c r="BA319" i="23"/>
  <c r="BA321" i="23"/>
  <c r="BA323" i="23"/>
  <c r="BA325" i="23"/>
  <c r="BA327" i="23"/>
  <c r="BA329" i="23"/>
  <c r="BA331" i="23"/>
  <c r="BA333" i="23"/>
  <c r="BA335" i="23"/>
  <c r="BA337" i="23"/>
  <c r="BA339" i="23"/>
  <c r="BA341" i="23"/>
  <c r="BA343" i="23"/>
  <c r="BA345" i="23"/>
  <c r="BA347" i="23"/>
  <c r="BA349" i="23"/>
  <c r="BA351" i="23"/>
  <c r="BA353" i="23"/>
  <c r="BA355" i="23"/>
  <c r="BA357" i="23"/>
  <c r="BA359" i="23"/>
  <c r="BA361" i="23"/>
  <c r="BA363" i="23"/>
  <c r="BA365" i="23"/>
  <c r="BA367" i="23"/>
  <c r="BA369" i="23"/>
  <c r="BA371" i="23"/>
  <c r="BA373" i="23"/>
  <c r="BA375" i="23"/>
  <c r="BA377" i="23"/>
  <c r="BA379" i="23"/>
  <c r="BA381" i="23"/>
  <c r="BA383" i="23"/>
  <c r="BA385" i="23"/>
  <c r="BA387" i="23"/>
  <c r="BA389" i="23"/>
  <c r="BA391" i="23"/>
  <c r="BA393" i="23"/>
  <c r="BA395" i="23"/>
  <c r="BA397" i="23"/>
  <c r="BA400" i="23"/>
  <c r="BA401" i="23"/>
  <c r="BA404" i="23"/>
  <c r="BA405" i="23"/>
  <c r="BA408" i="23"/>
  <c r="BA409" i="23"/>
  <c r="BA412" i="23"/>
  <c r="BA413" i="23"/>
  <c r="BA416" i="23"/>
  <c r="BA417" i="23"/>
  <c r="BA420" i="23"/>
  <c r="BA421" i="23"/>
  <c r="BA424" i="23"/>
  <c r="BA425" i="23"/>
  <c r="BA428" i="23"/>
  <c r="BA429" i="23"/>
  <c r="BA432" i="23"/>
  <c r="BA433" i="23"/>
  <c r="BA436" i="23"/>
  <c r="BA437" i="23"/>
  <c r="BA440" i="23"/>
  <c r="BA441" i="23"/>
  <c r="BA444" i="23"/>
  <c r="BA445" i="23"/>
  <c r="BA448" i="23"/>
  <c r="BA449" i="23"/>
  <c r="BA452" i="23"/>
  <c r="BA453" i="23"/>
  <c r="BA456" i="23"/>
  <c r="BA457" i="23"/>
  <c r="BA460" i="23"/>
  <c r="BA461" i="23"/>
  <c r="BA464" i="23"/>
  <c r="BA465" i="23"/>
  <c r="BA562" i="23"/>
  <c r="BA564" i="23"/>
  <c r="BA566" i="23"/>
  <c r="BA568" i="23"/>
  <c r="BA570" i="23"/>
  <c r="BA572" i="23"/>
  <c r="BA574" i="23"/>
  <c r="BA576" i="23"/>
  <c r="BA578" i="23"/>
  <c r="BA580" i="23"/>
  <c r="BA582" i="23"/>
  <c r="BA584" i="23"/>
  <c r="BA586" i="23"/>
  <c r="BA588" i="23"/>
  <c r="BA590" i="23"/>
  <c r="BA592" i="23"/>
  <c r="BA594" i="23"/>
  <c r="BA596" i="23"/>
  <c r="BA598" i="23"/>
  <c r="BA600" i="23"/>
  <c r="BA602" i="23"/>
  <c r="BA604" i="23"/>
  <c r="BA606" i="23"/>
  <c r="BA608" i="23"/>
  <c r="BA610" i="23"/>
  <c r="BA612" i="23"/>
  <c r="BA614" i="23"/>
  <c r="BA616" i="23"/>
  <c r="BA618" i="23"/>
  <c r="BA620" i="23"/>
  <c r="BA622" i="23"/>
  <c r="BA624" i="23"/>
  <c r="BA626" i="23"/>
  <c r="BA628" i="23"/>
  <c r="BA630" i="23"/>
  <c r="BA632" i="23"/>
  <c r="BA634" i="23"/>
  <c r="BA636" i="23"/>
  <c r="BA638" i="23"/>
  <c r="BA640" i="23"/>
  <c r="BA642" i="23"/>
  <c r="BA644" i="23"/>
  <c r="BA646" i="23"/>
  <c r="BA648" i="23"/>
  <c r="BA650" i="23"/>
  <c r="BA652" i="23"/>
  <c r="BA654" i="23"/>
  <c r="BA656" i="23"/>
  <c r="BA658" i="23"/>
  <c r="BA660" i="23"/>
  <c r="BA662" i="23"/>
  <c r="BA664" i="23"/>
  <c r="BA666" i="23"/>
  <c r="BA668" i="23"/>
  <c r="BA670" i="23"/>
  <c r="BA672" i="23"/>
  <c r="BA674" i="23"/>
  <c r="BA676" i="23"/>
  <c r="BA678" i="23"/>
  <c r="BA680" i="23"/>
  <c r="BA682" i="23"/>
  <c r="BA684" i="23"/>
  <c r="BA686" i="23"/>
  <c r="BA688" i="23"/>
  <c r="BA690" i="23"/>
  <c r="BA692" i="23"/>
  <c r="BA694" i="23"/>
  <c r="BA696" i="23"/>
  <c r="BA698" i="23"/>
  <c r="BA700" i="23"/>
  <c r="BA702" i="23"/>
  <c r="BA704" i="23"/>
  <c r="BA706" i="23"/>
  <c r="BA708" i="23"/>
  <c r="BA710" i="23"/>
  <c r="BA712" i="23"/>
  <c r="BA714" i="23"/>
  <c r="BA716" i="23"/>
  <c r="BA718" i="23"/>
  <c r="BA720" i="23"/>
  <c r="BA722" i="23"/>
  <c r="BA724" i="23"/>
  <c r="BA726" i="23"/>
  <c r="BA728" i="23"/>
  <c r="BA730" i="23"/>
  <c r="BA732" i="23"/>
  <c r="BA734" i="23"/>
  <c r="BA736" i="23"/>
  <c r="BA738" i="23"/>
  <c r="BA740" i="23"/>
  <c r="BA742" i="23"/>
  <c r="BA744" i="23"/>
  <c r="BA746" i="23"/>
  <c r="BA748" i="23"/>
  <c r="BA750" i="23"/>
  <c r="BA752" i="23"/>
  <c r="BA754" i="23"/>
  <c r="BA756" i="23"/>
  <c r="BA758" i="23"/>
  <c r="BA760" i="23"/>
  <c r="BA762" i="23"/>
  <c r="BA764" i="23"/>
  <c r="BA766" i="23"/>
  <c r="BA768" i="23"/>
  <c r="BA770" i="23"/>
  <c r="BA772" i="23"/>
  <c r="BA774" i="23"/>
  <c r="BA776" i="23"/>
  <c r="BA778" i="23"/>
  <c r="BA780" i="23"/>
  <c r="BA782" i="23"/>
  <c r="BA784" i="23"/>
  <c r="BA786" i="23"/>
  <c r="BA788" i="23"/>
  <c r="BA790" i="23"/>
  <c r="BA792" i="23"/>
  <c r="BA794" i="23"/>
  <c r="BA796" i="23"/>
  <c r="BA798" i="23"/>
  <c r="BA800" i="23"/>
  <c r="BA802" i="23"/>
  <c r="BA804" i="23"/>
  <c r="BA806" i="23"/>
  <c r="BA808" i="23"/>
  <c r="BA810" i="23"/>
  <c r="BA812" i="23"/>
  <c r="BA814" i="23"/>
  <c r="BA816" i="23"/>
  <c r="BA818" i="23"/>
  <c r="BA820" i="23"/>
  <c r="BA822" i="23"/>
  <c r="BA824" i="23"/>
  <c r="BA826" i="23"/>
  <c r="BA828" i="23"/>
  <c r="BA466" i="23"/>
  <c r="BA468" i="23"/>
  <c r="BA470" i="23"/>
  <c r="BA472" i="23"/>
  <c r="BA474" i="23"/>
  <c r="BA476" i="23"/>
  <c r="BA478" i="23"/>
  <c r="BA480" i="23"/>
  <c r="BA482" i="23"/>
  <c r="BA484" i="23"/>
  <c r="BA486" i="23"/>
  <c r="BA490" i="23"/>
  <c r="BA492" i="23"/>
  <c r="BA494" i="23"/>
  <c r="BA496" i="23"/>
  <c r="BA498" i="23"/>
  <c r="BA500" i="23"/>
  <c r="BA502" i="23"/>
  <c r="BA504" i="23"/>
  <c r="BA506" i="23"/>
  <c r="BA508" i="23"/>
  <c r="BA510" i="23"/>
  <c r="BA512" i="23"/>
  <c r="BA514" i="23"/>
  <c r="BA516" i="23"/>
  <c r="BA518" i="23"/>
  <c r="BA520" i="23"/>
  <c r="BA522" i="23"/>
  <c r="BA524" i="23"/>
  <c r="BA526" i="23"/>
  <c r="BA528" i="23"/>
  <c r="BA530" i="23"/>
  <c r="BA532" i="23"/>
  <c r="BA534" i="23"/>
  <c r="BA536" i="23"/>
  <c r="BA538" i="23"/>
  <c r="BA540" i="23"/>
  <c r="BA542" i="23"/>
  <c r="BA544" i="23"/>
  <c r="BA546" i="23"/>
  <c r="BA548" i="23"/>
  <c r="BA550" i="23"/>
  <c r="BA552" i="23"/>
  <c r="BA554" i="23"/>
  <c r="BA855" i="23"/>
  <c r="BA857" i="23"/>
  <c r="BA859" i="23"/>
  <c r="BA861" i="23"/>
  <c r="BA863" i="23"/>
  <c r="BA865" i="23"/>
  <c r="BA867" i="23"/>
  <c r="BA869" i="23"/>
  <c r="BA871" i="23"/>
  <c r="BA990" i="23"/>
  <c r="BA934" i="23"/>
  <c r="BA936" i="23"/>
  <c r="BA938" i="23"/>
  <c r="BA940" i="23"/>
  <c r="BA942" i="23"/>
  <c r="BA944" i="23"/>
  <c r="BA946" i="23"/>
  <c r="BA948" i="23"/>
  <c r="BA950" i="23"/>
  <c r="BA952" i="23"/>
  <c r="BA954" i="23"/>
  <c r="BA956" i="23"/>
  <c r="BA958" i="23"/>
  <c r="BA960" i="23"/>
  <c r="BA962" i="23"/>
  <c r="BA964" i="23"/>
  <c r="BA966" i="23"/>
  <c r="BA968" i="23"/>
  <c r="BA970" i="23"/>
  <c r="BA972" i="23"/>
  <c r="BA974" i="23"/>
  <c r="BA976" i="23"/>
  <c r="BA978" i="23"/>
  <c r="BA980" i="23"/>
  <c r="BA982" i="23"/>
  <c r="BA984" i="23"/>
  <c r="BA986" i="23"/>
  <c r="BA988" i="23"/>
  <c r="BA1031" i="23"/>
  <c r="BA1033" i="23"/>
  <c r="BA1035" i="23"/>
  <c r="BA1037" i="23"/>
  <c r="BA1039" i="23"/>
  <c r="BA1041" i="23"/>
  <c r="BA1043" i="23"/>
  <c r="BA1046" i="23"/>
  <c r="BA1048" i="23"/>
  <c r="BA1050" i="23"/>
  <c r="BA1052" i="23"/>
  <c r="BA1054" i="23"/>
  <c r="BA1056" i="23"/>
  <c r="BA1058" i="23"/>
  <c r="BA1060" i="23"/>
  <c r="BA1062" i="23"/>
  <c r="BA1064" i="23"/>
  <c r="BA1066" i="23"/>
  <c r="BA1068" i="23"/>
  <c r="BA1070" i="23"/>
  <c r="BA1072" i="23"/>
  <c r="BA1074" i="23"/>
  <c r="BA1076" i="23"/>
  <c r="BA1078" i="23"/>
  <c r="BA1080" i="23"/>
  <c r="BA1082" i="23"/>
  <c r="BA1084" i="23"/>
  <c r="BA1086" i="23"/>
  <c r="BA1088" i="23"/>
  <c r="BA1090" i="23"/>
  <c r="BA1092" i="23"/>
  <c r="BA1094" i="23"/>
  <c r="BA1096" i="23"/>
  <c r="BA1098" i="23"/>
  <c r="BA1100" i="23"/>
  <c r="BA1102" i="23"/>
  <c r="BA1104" i="23"/>
  <c r="BA1106" i="23"/>
  <c r="BA1108" i="23"/>
  <c r="BA1110" i="23"/>
  <c r="BA1112" i="23"/>
  <c r="BA1114" i="23"/>
  <c r="BA1116" i="23"/>
  <c r="BA1118" i="23"/>
  <c r="BA1120" i="23"/>
  <c r="BA1122" i="23"/>
  <c r="BA1124" i="23"/>
  <c r="BA1126" i="23"/>
  <c r="BA1128" i="23"/>
  <c r="BA1130" i="23"/>
  <c r="BA1132" i="23"/>
  <c r="BA1134" i="23"/>
  <c r="BA1136" i="23"/>
  <c r="BA1138" i="23"/>
  <c r="BA1140" i="23"/>
  <c r="BA1142" i="23"/>
  <c r="BA1144" i="23"/>
  <c r="BA1146" i="23"/>
  <c r="BA1148" i="23"/>
  <c r="BA1150" i="23"/>
  <c r="BA1152" i="23"/>
  <c r="BA1154" i="23"/>
  <c r="BA1156" i="23"/>
  <c r="BA1158" i="23"/>
  <c r="BA1160" i="23"/>
  <c r="BA1161" i="23"/>
  <c r="BA1163" i="23"/>
  <c r="BA1165" i="23"/>
  <c r="BA1167" i="23"/>
  <c r="BA1169" i="23"/>
  <c r="BA1171" i="23"/>
  <c r="BA1173" i="23"/>
  <c r="BA1175" i="23"/>
  <c r="BA1177" i="23"/>
  <c r="BA1181" i="23"/>
  <c r="BA1182" i="23"/>
  <c r="BA1185" i="23"/>
  <c r="BA1186" i="23"/>
  <c r="BA1189" i="23"/>
  <c r="BA1190" i="23"/>
  <c r="BA1193" i="23"/>
  <c r="BA1194" i="23"/>
  <c r="BA1197" i="23"/>
  <c r="BA1198" i="23"/>
  <c r="BA1201" i="23"/>
  <c r="BA1202" i="23"/>
  <c r="BA1205" i="23"/>
  <c r="BA1207" i="23"/>
  <c r="BA1209" i="23"/>
  <c r="BA1211" i="23"/>
  <c r="BA1213" i="23"/>
  <c r="BA1215" i="23"/>
  <c r="BA1217" i="23"/>
  <c r="BA1219" i="23"/>
  <c r="BA1221" i="23"/>
  <c r="BA1223" i="23"/>
  <c r="BA1225" i="23"/>
  <c r="BA1227" i="23"/>
  <c r="BA1229" i="23"/>
  <c r="BA1231" i="23"/>
  <c r="BA1233" i="23"/>
  <c r="BA1235" i="23"/>
  <c r="AI1236" i="23"/>
  <c r="AI1240" i="23"/>
  <c r="AI1244" i="23"/>
  <c r="AI1248" i="23"/>
  <c r="AI1252" i="23"/>
  <c r="AI1256" i="23"/>
  <c r="AI1260" i="23"/>
  <c r="BA1266" i="23"/>
  <c r="BA1267" i="23"/>
  <c r="BA1274" i="23"/>
  <c r="BA1275" i="23"/>
  <c r="BA1282" i="23"/>
  <c r="BA1283" i="23"/>
  <c r="BA1290" i="23"/>
  <c r="BA1291" i="23"/>
  <c r="BA1237" i="23"/>
  <c r="BA1241" i="23"/>
  <c r="BA1245" i="23"/>
  <c r="BA1249" i="23"/>
  <c r="BA1253" i="23"/>
  <c r="BA1257" i="23"/>
  <c r="BA1261" i="23"/>
  <c r="BA1263" i="23"/>
  <c r="BA1271" i="23"/>
  <c r="BA1279" i="23"/>
  <c r="BA1287" i="23"/>
  <c r="BA1295" i="23"/>
  <c r="AI1298" i="23"/>
  <c r="AI1302" i="23"/>
  <c r="AI1306" i="23"/>
  <c r="AI1310" i="23"/>
  <c r="AI1314" i="23"/>
  <c r="AI1318" i="23"/>
  <c r="AI1322" i="23"/>
  <c r="AI1326" i="23"/>
  <c r="AI1330" i="23"/>
  <c r="AI1334" i="23"/>
  <c r="AI1338" i="23"/>
  <c r="AI1342" i="23"/>
  <c r="AI1346" i="23"/>
  <c r="AI1350" i="23"/>
  <c r="BA1351" i="23"/>
  <c r="BA1352" i="23"/>
  <c r="BA1353" i="23"/>
  <c r="BA1360" i="23"/>
  <c r="BA1361" i="23"/>
  <c r="BA1368" i="23"/>
  <c r="BA1369" i="23"/>
  <c r="BA1376" i="23"/>
  <c r="BA1377" i="23"/>
  <c r="BA1384" i="23"/>
  <c r="BA1385" i="23"/>
  <c r="BA1392" i="23"/>
  <c r="BA1393" i="23"/>
  <c r="BA1400" i="23"/>
  <c r="BA1401" i="23"/>
  <c r="BA1408" i="23"/>
  <c r="AI1411" i="23"/>
  <c r="BA1411" i="23"/>
  <c r="BA1424" i="23"/>
  <c r="AI1427" i="23"/>
  <c r="BA1427" i="23"/>
  <c r="BA1299" i="23"/>
  <c r="BA1303" i="23"/>
  <c r="BA1307" i="23"/>
  <c r="BA1311" i="23"/>
  <c r="BA1315" i="23"/>
  <c r="BA1319" i="23"/>
  <c r="BA1323" i="23"/>
  <c r="BA1327" i="23"/>
  <c r="BA1331" i="23"/>
  <c r="BA1335" i="23"/>
  <c r="BA1339" i="23"/>
  <c r="BA1343" i="23"/>
  <c r="BA1347" i="23"/>
  <c r="BA1357" i="23"/>
  <c r="BA1365" i="23"/>
  <c r="BA1373" i="23"/>
  <c r="BA1381" i="23"/>
  <c r="BA1389" i="23"/>
  <c r="BA1397" i="23"/>
  <c r="BA1405" i="23"/>
  <c r="BA1416" i="23"/>
  <c r="AI1419" i="23"/>
  <c r="BA1419" i="23"/>
  <c r="BA1432" i="23"/>
  <c r="AI1435" i="23"/>
  <c r="BA1435" i="23"/>
  <c r="BA1412" i="23"/>
  <c r="BA1420" i="23"/>
  <c r="BA1428" i="23"/>
  <c r="BA1436" i="23"/>
  <c r="BA451" i="22"/>
  <c r="BA455" i="22"/>
  <c r="BA459" i="22"/>
  <c r="BA465" i="22"/>
  <c r="BA469" i="22"/>
  <c r="BA473" i="22"/>
  <c r="BA477" i="22"/>
  <c r="BA481" i="22"/>
  <c r="BA485" i="22"/>
  <c r="BA489" i="22"/>
  <c r="BA493" i="22"/>
  <c r="BA497" i="22"/>
  <c r="BA501" i="22"/>
  <c r="BA505" i="22"/>
  <c r="BA509" i="22"/>
  <c r="BA513" i="22"/>
  <c r="BA517" i="22"/>
  <c r="BA521" i="22"/>
  <c r="BA525" i="22"/>
  <c r="BA529" i="22"/>
  <c r="BA533" i="22"/>
  <c r="BA536" i="22"/>
  <c r="BA460" i="22"/>
  <c r="BA466" i="22"/>
  <c r="BA470" i="22"/>
  <c r="BA474" i="22"/>
  <c r="BA478" i="22"/>
  <c r="BA482" i="22"/>
  <c r="BA486" i="22"/>
  <c r="BA490" i="22"/>
  <c r="BA494" i="22"/>
  <c r="BA498" i="22"/>
  <c r="BA502" i="22"/>
  <c r="BA506" i="22"/>
  <c r="BA510" i="22"/>
  <c r="BA514" i="22"/>
  <c r="BA518" i="22"/>
  <c r="BA522" i="22"/>
  <c r="BA526" i="22"/>
  <c r="BA531" i="22"/>
  <c r="BA538" i="22"/>
  <c r="BA541" i="22"/>
  <c r="BA545" i="22"/>
  <c r="BA549" i="22"/>
  <c r="BA553" i="22"/>
  <c r="BA557" i="22"/>
  <c r="BA452" i="22"/>
  <c r="BA456" i="22"/>
  <c r="BA412" i="22"/>
  <c r="BA416" i="22"/>
  <c r="BA420" i="22"/>
  <c r="BA424" i="22"/>
  <c r="BA428" i="22"/>
  <c r="BA432" i="22"/>
  <c r="BA436" i="22"/>
  <c r="BA440" i="22"/>
  <c r="BA444" i="22"/>
  <c r="BA448" i="22"/>
  <c r="BA9" i="22"/>
  <c r="BA11" i="22"/>
  <c r="BA93" i="22"/>
  <c r="BA95" i="22"/>
  <c r="BA97" i="22"/>
  <c r="BA99" i="22"/>
  <c r="BA101" i="22"/>
  <c r="BA103" i="22"/>
  <c r="BA106" i="22"/>
  <c r="BA108" i="22"/>
  <c r="BA110" i="22"/>
  <c r="BA112" i="22"/>
  <c r="BA114" i="22"/>
  <c r="BA116" i="22"/>
  <c r="BA118" i="22"/>
  <c r="BA120" i="22"/>
  <c r="BA122" i="22"/>
  <c r="BA124" i="22"/>
  <c r="BA126" i="22"/>
  <c r="BA128" i="22"/>
  <c r="BA130" i="22"/>
  <c r="BA133" i="22"/>
  <c r="BA135" i="22"/>
  <c r="BA137" i="22"/>
  <c r="BA139" i="22"/>
  <c r="BA141" i="22"/>
  <c r="BA143" i="22"/>
  <c r="BA145" i="22"/>
  <c r="BA147" i="22"/>
  <c r="BA230" i="22"/>
  <c r="BA232" i="22"/>
  <c r="BA234" i="22"/>
  <c r="BA236" i="22"/>
  <c r="BA238" i="22"/>
  <c r="BA240" i="22"/>
  <c r="BA242" i="22"/>
  <c r="BA244" i="22"/>
  <c r="BA246" i="22"/>
  <c r="BA248" i="22"/>
  <c r="BA250" i="22"/>
  <c r="BA252" i="22"/>
  <c r="BA254" i="22"/>
  <c r="BA277" i="22"/>
  <c r="BA279" i="22"/>
  <c r="BA303" i="22"/>
  <c r="BA306" i="22"/>
  <c r="BA308" i="22"/>
  <c r="BA310" i="22"/>
  <c r="BA312" i="22"/>
  <c r="BA314" i="22"/>
  <c r="BA316" i="22"/>
  <c r="BA318" i="22"/>
  <c r="BA320" i="22"/>
  <c r="BA322" i="22"/>
  <c r="BA324" i="22"/>
  <c r="BA326" i="22"/>
  <c r="BA328" i="22"/>
  <c r="BA332" i="22"/>
  <c r="BA334" i="22"/>
  <c r="BA336" i="22"/>
  <c r="BA338" i="22"/>
  <c r="BA340" i="22"/>
  <c r="BA342" i="22"/>
  <c r="BA8" i="22"/>
  <c r="BA255" i="22"/>
  <c r="BA257" i="22"/>
  <c r="BA259" i="22"/>
  <c r="AI344" i="22"/>
  <c r="AI348" i="22"/>
  <c r="AI352" i="22"/>
  <c r="AI356" i="22"/>
  <c r="AI360" i="22"/>
  <c r="AI364" i="22"/>
  <c r="AI368" i="22"/>
  <c r="AI372" i="22"/>
  <c r="AI376" i="22"/>
  <c r="AI380" i="22"/>
  <c r="AI384" i="22"/>
  <c r="AI388" i="22"/>
  <c r="AI392" i="22"/>
  <c r="AI396" i="22"/>
  <c r="AI407" i="22"/>
  <c r="AI409" i="22"/>
  <c r="AI413" i="22"/>
  <c r="AI417" i="22"/>
  <c r="AI421" i="22"/>
  <c r="AI425" i="22"/>
  <c r="AI429" i="22"/>
  <c r="AI433" i="22"/>
  <c r="AI437" i="22"/>
  <c r="AI441" i="22"/>
  <c r="AI445" i="22"/>
  <c r="AI449" i="22"/>
  <c r="AI453" i="22"/>
  <c r="AI457" i="22"/>
  <c r="AI463" i="22"/>
  <c r="AI467" i="22"/>
  <c r="AI471" i="22"/>
  <c r="AI475" i="22"/>
  <c r="AI479" i="22"/>
  <c r="AI483" i="22"/>
  <c r="AI487" i="22"/>
  <c r="AI491" i="22"/>
  <c r="AI495" i="22"/>
  <c r="AI499" i="22"/>
  <c r="AI503" i="22"/>
  <c r="AI507" i="22"/>
  <c r="AI511" i="22"/>
  <c r="AI515" i="22"/>
  <c r="AI519" i="22"/>
  <c r="AI523" i="22"/>
  <c r="AI527" i="22"/>
  <c r="AI539" i="22"/>
  <c r="BA540" i="22"/>
  <c r="BA542" i="22"/>
  <c r="BA345" i="22"/>
  <c r="BA349" i="22"/>
  <c r="BA353" i="22"/>
  <c r="BA357" i="22"/>
  <c r="BA361" i="22"/>
  <c r="BA365" i="22"/>
  <c r="BA369" i="22"/>
  <c r="BA373" i="22"/>
  <c r="BA377" i="22"/>
  <c r="BA381" i="22"/>
  <c r="BA385" i="22"/>
  <c r="BA389" i="22"/>
  <c r="BA393" i="22"/>
  <c r="BA397" i="22"/>
  <c r="BA408" i="22"/>
  <c r="BA410" i="22"/>
  <c r="BA414" i="22"/>
  <c r="BA418" i="22"/>
  <c r="BA422" i="22"/>
  <c r="BA426" i="22"/>
  <c r="BA430" i="22"/>
  <c r="BA434" i="22"/>
  <c r="BA438" i="22"/>
  <c r="BA442" i="22"/>
  <c r="BA446" i="22"/>
  <c r="BA450" i="22"/>
  <c r="BA454" i="22"/>
  <c r="BA458" i="22"/>
  <c r="BA464" i="22"/>
  <c r="BA468" i="22"/>
  <c r="BA472" i="22"/>
  <c r="BA476" i="22"/>
  <c r="BA480" i="22"/>
  <c r="BA484" i="22"/>
  <c r="BA488" i="22"/>
  <c r="BA492" i="22"/>
  <c r="BA496" i="22"/>
  <c r="BA500" i="22"/>
  <c r="BA504" i="22"/>
  <c r="BA508" i="22"/>
  <c r="BA512" i="22"/>
  <c r="BA516" i="22"/>
  <c r="BA520" i="22"/>
  <c r="BA524" i="22"/>
  <c r="BA528" i="22"/>
  <c r="BA530" i="22"/>
  <c r="BA532" i="22"/>
  <c r="BA534" i="22"/>
  <c r="BA535" i="22"/>
  <c r="BA537" i="22"/>
  <c r="BA544" i="22"/>
  <c r="BA546" i="22"/>
  <c r="BA548" i="22"/>
  <c r="BA550" i="22"/>
  <c r="BA552" i="22"/>
  <c r="BA554" i="22"/>
  <c r="BA556" i="22"/>
  <c r="BA558" i="22"/>
  <c r="BA560" i="22"/>
  <c r="BA562" i="22"/>
  <c r="BA564" i="22"/>
  <c r="BA566" i="22"/>
  <c r="BA568" i="22"/>
  <c r="BA570" i="22"/>
  <c r="BA572" i="22"/>
  <c r="BA574" i="22"/>
  <c r="BA576" i="22"/>
  <c r="BA578" i="22"/>
  <c r="BA580" i="22"/>
  <c r="BA582" i="22"/>
  <c r="BA584" i="22"/>
  <c r="BA586" i="22"/>
  <c r="BA588" i="22"/>
  <c r="BA590" i="22"/>
  <c r="BA592" i="22"/>
  <c r="BA594" i="22"/>
  <c r="BA596" i="22"/>
  <c r="BA598" i="22"/>
  <c r="BA600" i="22"/>
  <c r="BA602" i="22"/>
  <c r="BA604" i="22"/>
  <c r="BA606" i="22"/>
  <c r="BA608" i="22"/>
  <c r="BA610" i="22"/>
  <c r="BA612" i="22"/>
  <c r="BA614" i="22"/>
  <c r="BA616" i="22"/>
  <c r="BA618" i="22"/>
  <c r="BA620" i="22"/>
  <c r="BA622" i="22"/>
  <c r="BA624" i="22"/>
  <c r="BA626" i="22"/>
  <c r="BA628" i="22"/>
  <c r="BA630" i="22"/>
  <c r="BA632" i="22"/>
  <c r="BA634" i="22"/>
  <c r="BA636" i="22"/>
  <c r="BA638" i="22"/>
  <c r="BA640" i="22"/>
  <c r="BA642" i="22"/>
  <c r="BA644" i="22"/>
  <c r="BA646" i="22"/>
  <c r="BA648" i="22"/>
  <c r="BA650" i="22"/>
  <c r="BA652" i="22"/>
  <c r="BA654" i="22"/>
  <c r="BA656" i="22"/>
  <c r="BA658" i="22"/>
  <c r="BA660" i="22"/>
  <c r="BA662" i="22"/>
  <c r="BA664" i="22"/>
  <c r="BA666" i="22"/>
  <c r="BA668" i="22"/>
  <c r="BA670" i="22"/>
  <c r="BA672" i="22"/>
  <c r="BA674" i="22"/>
  <c r="BA676" i="22"/>
  <c r="BA678" i="22"/>
  <c r="BA680" i="22"/>
  <c r="BA682" i="22"/>
  <c r="BA684" i="22"/>
  <c r="BA686" i="22"/>
  <c r="BA688" i="22"/>
  <c r="BA690" i="22"/>
  <c r="BA692" i="22"/>
  <c r="BA694" i="22"/>
  <c r="BA696" i="22"/>
  <c r="BA698" i="22"/>
  <c r="BA700" i="22"/>
  <c r="BA702" i="22"/>
  <c r="BA704" i="22"/>
  <c r="BA706" i="22"/>
  <c r="BA708" i="22"/>
  <c r="BA710" i="22"/>
  <c r="BA712" i="22"/>
  <c r="BA714" i="22"/>
  <c r="BA716" i="22"/>
  <c r="BA718" i="22"/>
  <c r="BA720" i="22"/>
  <c r="BA722" i="22"/>
  <c r="BA724" i="22"/>
  <c r="BA726" i="22"/>
  <c r="BA728" i="22"/>
  <c r="BA730" i="22"/>
  <c r="BA732" i="22"/>
  <c r="BA734" i="22"/>
  <c r="BA736" i="22"/>
  <c r="BA738" i="22"/>
  <c r="BA740" i="22"/>
  <c r="BA742" i="22"/>
  <c r="BA744" i="22"/>
  <c r="BA746" i="22"/>
  <c r="BA748" i="22"/>
  <c r="BA750" i="22"/>
  <c r="BA752" i="22"/>
  <c r="BA754" i="22"/>
  <c r="BA756" i="22"/>
  <c r="BA758" i="22"/>
  <c r="BA760" i="22"/>
  <c r="BA762" i="22"/>
  <c r="BA764" i="22"/>
  <c r="BA815" i="22"/>
  <c r="BA817" i="22"/>
  <c r="BA819" i="22"/>
  <c r="BA821" i="22"/>
  <c r="BA823" i="22"/>
  <c r="BA825" i="22"/>
  <c r="BA827" i="22"/>
  <c r="BA846" i="22"/>
  <c r="BA847" i="22"/>
  <c r="BA848" i="22"/>
  <c r="BA849" i="22"/>
  <c r="BA850" i="22"/>
  <c r="BA851" i="22"/>
  <c r="BA852" i="22"/>
  <c r="BA853" i="22"/>
  <c r="BA854" i="22"/>
  <c r="BA855" i="22"/>
  <c r="BA856" i="22"/>
  <c r="BA857" i="22"/>
  <c r="BA858" i="22"/>
  <c r="BA859" i="22"/>
  <c r="BA860" i="22"/>
  <c r="BA861" i="22"/>
  <c r="BA862" i="22"/>
  <c r="BA863" i="22"/>
  <c r="BA864" i="22"/>
  <c r="BA865" i="22"/>
  <c r="BA866" i="22"/>
  <c r="BA867" i="22"/>
  <c r="BA868" i="22"/>
  <c r="BA869" i="22"/>
  <c r="BA870" i="22"/>
  <c r="BA871" i="22"/>
  <c r="BA872" i="22"/>
  <c r="BA873" i="22"/>
  <c r="BA874" i="22"/>
  <c r="BA875" i="22"/>
  <c r="BA876" i="22"/>
  <c r="BA877" i="22"/>
  <c r="BA878" i="22"/>
  <c r="BA879" i="22"/>
  <c r="BA880" i="22"/>
  <c r="BA881" i="22"/>
  <c r="BA882" i="22"/>
  <c r="BA883" i="22"/>
  <c r="BA884" i="22"/>
  <c r="BA885" i="22"/>
  <c r="BA886" i="22"/>
  <c r="BA887" i="22"/>
  <c r="BA888" i="22"/>
  <c r="BA889" i="22"/>
  <c r="BA890" i="22"/>
  <c r="BA891" i="22"/>
  <c r="BA892" i="22"/>
  <c r="BA893" i="22"/>
  <c r="BA894" i="22"/>
  <c r="BA895" i="22"/>
  <c r="BA896" i="22"/>
  <c r="BA897" i="22"/>
  <c r="BA898" i="22"/>
  <c r="BA899" i="22"/>
  <c r="BA900" i="22"/>
  <c r="BA901" i="22"/>
  <c r="BA902" i="22"/>
  <c r="BA903" i="22"/>
  <c r="BA904" i="22"/>
  <c r="BA905" i="22"/>
  <c r="BA906" i="22"/>
  <c r="BA907" i="22"/>
  <c r="BA908" i="22"/>
  <c r="BA909" i="22"/>
  <c r="BA910" i="22"/>
  <c r="BA911" i="22"/>
  <c r="BA912" i="22"/>
  <c r="BA913" i="22"/>
  <c r="BA914" i="22"/>
  <c r="BA915" i="22"/>
  <c r="BA916" i="22"/>
  <c r="BA917" i="22"/>
  <c r="BA918" i="22"/>
  <c r="BA919" i="22"/>
  <c r="BA920" i="22"/>
  <c r="BA921" i="22"/>
  <c r="BA922" i="22"/>
  <c r="BA923" i="22"/>
  <c r="BA924" i="22"/>
  <c r="BA925" i="22"/>
  <c r="BA926" i="22"/>
  <c r="BA927" i="22"/>
  <c r="BA928" i="22"/>
  <c r="BA929" i="22"/>
  <c r="BA930" i="22"/>
  <c r="BA931" i="22"/>
  <c r="BA932" i="22"/>
  <c r="BA933" i="22"/>
  <c r="BA934" i="22"/>
  <c r="BA935" i="22"/>
  <c r="BA936" i="22"/>
  <c r="BA937" i="22"/>
  <c r="BA938" i="22"/>
  <c r="BA939" i="22"/>
  <c r="BA940" i="22"/>
  <c r="BA941" i="22"/>
  <c r="BA942" i="22"/>
  <c r="BA943" i="22"/>
  <c r="BA944" i="22"/>
  <c r="BA945" i="22"/>
  <c r="BA946" i="22"/>
  <c r="BA947" i="22"/>
  <c r="BA948" i="22"/>
  <c r="BA949" i="22"/>
  <c r="BA950" i="22"/>
  <c r="BA951" i="22"/>
  <c r="BA952" i="22"/>
  <c r="BA953" i="22"/>
  <c r="BA954" i="22"/>
  <c r="BA955" i="22"/>
  <c r="BA956" i="22"/>
  <c r="BA1006" i="22"/>
  <c r="BA1014" i="22"/>
  <c r="BA1018" i="22"/>
  <c r="BA1019" i="22"/>
  <c r="BA1026" i="22"/>
  <c r="BA1027" i="22"/>
  <c r="BA1034" i="22"/>
  <c r="BA1035" i="22"/>
  <c r="BA1042" i="22"/>
  <c r="BA1043" i="22"/>
  <c r="BA1050" i="22"/>
  <c r="BA1051" i="22"/>
  <c r="AI1054" i="22"/>
  <c r="BA1054" i="22"/>
  <c r="BA957" i="22"/>
  <c r="BA1010" i="22"/>
  <c r="BA1023" i="22"/>
  <c r="BA1031" i="22"/>
  <c r="BA1039" i="22"/>
  <c r="BA1047" i="22"/>
  <c r="BA1055" i="22"/>
  <c r="BA1058" i="22"/>
  <c r="BA1059" i="22"/>
  <c r="BA1062" i="22"/>
  <c r="BA1063" i="22"/>
  <c r="BA1066" i="22"/>
  <c r="BA1067" i="22"/>
  <c r="BA1070" i="22"/>
  <c r="BA1071" i="22"/>
  <c r="BA1074" i="22"/>
  <c r="BA1075" i="22"/>
  <c r="BA1078" i="22"/>
  <c r="BA1079" i="22"/>
  <c r="BA1082" i="22"/>
  <c r="BA1083" i="22"/>
  <c r="BA1086" i="22"/>
  <c r="BA1087" i="22"/>
  <c r="BA1090" i="22"/>
  <c r="BA1091" i="22"/>
  <c r="BA1094" i="22"/>
  <c r="BA1095" i="22"/>
  <c r="BA1098" i="22"/>
  <c r="BA1099" i="22"/>
  <c r="BA1102" i="22"/>
  <c r="BA1103" i="22"/>
  <c r="BA1106" i="22"/>
  <c r="BA1107" i="22"/>
  <c r="BA1110" i="22"/>
  <c r="BA1111" i="22"/>
  <c r="BA1114" i="22"/>
  <c r="BA1115" i="22"/>
  <c r="BA1118" i="22"/>
  <c r="BA1119" i="22"/>
  <c r="BA1122" i="22"/>
  <c r="BA1123" i="22"/>
  <c r="BA1126" i="22"/>
  <c r="BA1127" i="22"/>
  <c r="BA1130" i="22"/>
  <c r="BA1131" i="22"/>
  <c r="BA1134" i="22"/>
  <c r="BA1137" i="22"/>
  <c r="BA1138" i="22"/>
  <c r="BA1141" i="22"/>
  <c r="BA1142" i="22"/>
  <c r="BA1145" i="22"/>
  <c r="BA1146" i="22"/>
  <c r="BA1149" i="22"/>
  <c r="BA1150" i="22"/>
  <c r="BA1153" i="22"/>
  <c r="BA1154" i="22"/>
  <c r="BA1157" i="22"/>
  <c r="BA1158" i="22"/>
  <c r="BA1161" i="22"/>
  <c r="BA1162" i="22"/>
  <c r="BA1165" i="22"/>
  <c r="BA1166" i="22"/>
  <c r="BA1169" i="22"/>
  <c r="BA1170" i="22"/>
  <c r="BA1173" i="22"/>
  <c r="BA1174" i="22"/>
  <c r="BA1177" i="22"/>
  <c r="BA1178" i="22"/>
  <c r="BA1181" i="22"/>
  <c r="BA1182" i="22"/>
  <c r="BA1185" i="22"/>
  <c r="BA1186" i="22"/>
  <c r="BA1189" i="22"/>
  <c r="BA1190" i="22"/>
  <c r="BA1193" i="22"/>
  <c r="BA1194" i="22"/>
  <c r="BA1197" i="22"/>
  <c r="BA1198" i="22"/>
  <c r="BA1201" i="22"/>
  <c r="BA1202" i="22"/>
  <c r="BA1205" i="22"/>
  <c r="BA1206" i="22"/>
  <c r="BA1212" i="22"/>
  <c r="BA1220" i="22"/>
  <c r="BA1228" i="22"/>
  <c r="BA1236" i="22"/>
  <c r="BA1244" i="22"/>
  <c r="BA1252" i="22"/>
  <c r="BA1260" i="22"/>
  <c r="BA1268" i="22"/>
  <c r="BA1215" i="22"/>
  <c r="BA1216" i="22"/>
  <c r="BA1223" i="22"/>
  <c r="BA1224" i="22"/>
  <c r="BA1231" i="22"/>
  <c r="BA1232" i="22"/>
  <c r="BA1239" i="22"/>
  <c r="BA1240" i="22"/>
  <c r="BA1247" i="22"/>
  <c r="BA1248" i="22"/>
  <c r="BA1255" i="22"/>
  <c r="BA1256" i="22"/>
  <c r="BA1263" i="22"/>
  <c r="BA1264" i="22"/>
  <c r="BA1271" i="22"/>
  <c r="BA1272" i="22"/>
  <c r="AI1277" i="22"/>
  <c r="AI1281" i="22"/>
  <c r="AI1285" i="22"/>
  <c r="AI1289" i="22"/>
  <c r="AI1293" i="22"/>
  <c r="AI1297" i="22"/>
  <c r="AI1301" i="22"/>
  <c r="AI1305" i="22"/>
  <c r="AI1309" i="22"/>
  <c r="AI1313" i="22"/>
  <c r="AI1317" i="22"/>
  <c r="AI1321" i="22"/>
  <c r="BA1329" i="22"/>
  <c r="BA1330" i="22"/>
  <c r="BA1337" i="22"/>
  <c r="BA1278" i="22"/>
  <c r="BA1282" i="22"/>
  <c r="BA1286" i="22"/>
  <c r="BA1290" i="22"/>
  <c r="BA1294" i="22"/>
  <c r="BA1298" i="22"/>
  <c r="BA1302" i="22"/>
  <c r="BA1306" i="22"/>
  <c r="BA1310" i="22"/>
  <c r="BA1314" i="22"/>
  <c r="BA1318" i="22"/>
  <c r="BA1322" i="22"/>
  <c r="BA1326" i="22"/>
  <c r="BA1334" i="22"/>
  <c r="BA1338" i="22"/>
  <c r="BA1341" i="22"/>
  <c r="BA1342" i="22"/>
  <c r="BA1345" i="22"/>
  <c r="BA1346" i="22"/>
  <c r="BA1349" i="22"/>
  <c r="BA1350" i="22"/>
  <c r="BA1353" i="22"/>
  <c r="BA1354" i="22"/>
  <c r="BA1357" i="22"/>
  <c r="BA1358" i="22"/>
  <c r="BA1361" i="22"/>
  <c r="BA1362" i="22"/>
  <c r="BA1365" i="22"/>
  <c r="BA1366" i="22"/>
  <c r="BA1369" i="22"/>
  <c r="BA1370" i="22"/>
  <c r="BA1373" i="22"/>
  <c r="BA1374" i="22"/>
  <c r="BA1377" i="22"/>
  <c r="BA1378" i="22"/>
  <c r="BA1381" i="22"/>
  <c r="BA1389" i="22"/>
  <c r="BA1397" i="22"/>
  <c r="BA1405" i="22"/>
  <c r="BA1384" i="22"/>
  <c r="BA1385" i="22"/>
  <c r="BA1392" i="22"/>
  <c r="BA1393" i="22"/>
  <c r="BA1400" i="22"/>
  <c r="BA1401" i="22"/>
  <c r="BA1408" i="22"/>
  <c r="BA1409" i="22"/>
  <c r="AY112" i="21"/>
  <c r="G6" i="15" l="1"/>
  <c r="G9" i="15"/>
  <c r="AE86" i="27"/>
  <c r="AA86" i="27" s="1"/>
  <c r="I27" i="12"/>
  <c r="AG111" i="21"/>
  <c r="I38" i="12"/>
  <c r="I11" i="12"/>
  <c r="I19" i="12"/>
  <c r="I24" i="12" s="1"/>
  <c r="V4" i="31"/>
  <c r="AH4" i="29"/>
  <c r="E5" i="4"/>
  <c r="F5" i="4"/>
  <c r="Q5" i="4" s="1"/>
  <c r="F4" i="4"/>
  <c r="F6" i="4"/>
  <c r="Q6" i="4" s="1"/>
  <c r="AA123" i="31"/>
  <c r="AA120" i="31"/>
  <c r="AA119" i="31"/>
  <c r="AA116" i="31"/>
  <c r="AA114" i="31"/>
  <c r="AA113" i="31"/>
  <c r="AA111" i="31"/>
  <c r="AA110" i="31"/>
  <c r="AA107" i="31"/>
  <c r="AA105" i="31"/>
  <c r="AA102" i="31"/>
  <c r="AA101" i="31"/>
  <c r="AA90" i="31"/>
  <c r="AA82" i="31"/>
  <c r="AA80" i="31"/>
  <c r="AA78" i="31"/>
  <c r="AA76" i="31"/>
  <c r="AA74" i="31"/>
  <c r="AA72" i="31"/>
  <c r="AA70" i="31"/>
  <c r="AA66" i="31"/>
  <c r="AA64" i="31"/>
  <c r="AA60" i="31"/>
  <c r="AA58" i="31"/>
  <c r="AA56" i="31"/>
  <c r="AA91" i="31"/>
  <c r="AA79" i="31"/>
  <c r="AA77" i="31"/>
  <c r="AA75" i="31"/>
  <c r="AA67" i="31"/>
  <c r="AA65" i="31"/>
  <c r="AA61" i="31"/>
  <c r="AA59" i="31"/>
  <c r="AA57" i="31"/>
  <c r="AA13" i="31"/>
  <c r="AS111" i="21"/>
  <c r="AX111" i="21" s="1"/>
  <c r="AY111" i="21" s="1"/>
  <c r="AA94" i="31"/>
  <c r="R394" i="30"/>
  <c r="V394" i="30"/>
  <c r="R649" i="31"/>
  <c r="R4" i="31" s="1"/>
  <c r="AH649" i="31"/>
  <c r="Z8" i="27"/>
  <c r="AP108" i="21"/>
  <c r="AS108" i="21" s="1"/>
  <c r="AX108" i="21" s="1"/>
  <c r="Z108" i="21"/>
  <c r="AD108" i="21" s="1"/>
  <c r="AG108" i="21" s="1"/>
  <c r="AP107" i="21"/>
  <c r="AS107" i="21" s="1"/>
  <c r="AX107" i="21" s="1"/>
  <c r="Z107" i="21"/>
  <c r="AD107" i="21" s="1"/>
  <c r="AG107" i="21" s="1"/>
  <c r="AP106" i="21"/>
  <c r="AS106" i="21" s="1"/>
  <c r="AX106" i="21" s="1"/>
  <c r="Z106" i="21"/>
  <c r="AD106" i="21" s="1"/>
  <c r="AG106" i="21" s="1"/>
  <c r="AP105" i="21"/>
  <c r="AS105" i="21" s="1"/>
  <c r="AX105" i="21" s="1"/>
  <c r="Z105" i="21"/>
  <c r="AD105" i="21" s="1"/>
  <c r="AG105" i="21" s="1"/>
  <c r="AH4" i="31" l="1"/>
  <c r="D6" i="4"/>
  <c r="D5" i="4"/>
  <c r="D4" i="4"/>
  <c r="R4" i="30"/>
  <c r="Q4" i="4"/>
  <c r="AY107" i="21"/>
  <c r="AY108" i="21"/>
  <c r="AY105" i="21"/>
  <c r="AY106" i="21"/>
  <c r="AC82" i="27"/>
  <c r="Y82" i="27" s="1"/>
  <c r="AM82" i="27"/>
  <c r="AL82" i="27" s="1"/>
  <c r="AC59" i="27"/>
  <c r="Y59" i="27" s="1"/>
  <c r="AM59" i="27"/>
  <c r="AL59" i="27" s="1"/>
  <c r="Z14" i="21"/>
  <c r="AM15" i="30" s="1"/>
  <c r="AL15" i="30" s="1"/>
  <c r="AC15" i="30"/>
  <c r="Y15" i="30" s="1"/>
  <c r="Z12" i="21"/>
  <c r="AM18" i="30" s="1"/>
  <c r="AL18" i="30" s="1"/>
  <c r="AC18" i="30"/>
  <c r="Y18" i="30" s="1"/>
  <c r="AK14" i="30"/>
  <c r="AK13" i="30"/>
  <c r="AC85" i="27"/>
  <c r="Y85" i="27" s="1"/>
  <c r="AM85" i="27"/>
  <c r="AL85" i="27" s="1"/>
  <c r="AM21" i="29" l="1"/>
  <c r="AL21" i="29" s="1"/>
  <c r="AC21" i="29"/>
  <c r="Y21" i="29" s="1"/>
  <c r="AM22" i="29"/>
  <c r="AL22" i="29" s="1"/>
  <c r="AC22" i="29"/>
  <c r="Y22" i="29" s="1"/>
  <c r="AE85" i="27"/>
  <c r="AA85" i="27" s="1"/>
  <c r="AC13" i="30"/>
  <c r="Y13" i="30" s="1"/>
  <c r="Z13" i="21"/>
  <c r="AP12" i="21"/>
  <c r="AE18" i="30" s="1"/>
  <c r="AA18" i="30" s="1"/>
  <c r="AD12" i="21"/>
  <c r="AP14" i="21"/>
  <c r="AE15" i="30" s="1"/>
  <c r="AA15" i="30" s="1"/>
  <c r="AD14" i="21"/>
  <c r="AE82" i="27"/>
  <c r="AA82" i="27" s="1"/>
  <c r="AG12" i="21"/>
  <c r="Z11" i="21"/>
  <c r="AM13" i="30" s="1"/>
  <c r="F12" i="15" l="1"/>
  <c r="D12" i="15"/>
  <c r="F14" i="15"/>
  <c r="D14" i="15"/>
  <c r="T40" i="12"/>
  <c r="T32" i="12"/>
  <c r="H32" i="12"/>
  <c r="T21" i="12"/>
  <c r="H21" i="12"/>
  <c r="AL13" i="30"/>
  <c r="O12" i="4"/>
  <c r="O13" i="4" s="1"/>
  <c r="O16" i="4"/>
  <c r="O20" i="4"/>
  <c r="AE59" i="27"/>
  <c r="AA59" i="27" s="1"/>
  <c r="AE22" i="29"/>
  <c r="AA22" i="29" s="1"/>
  <c r="AE21" i="29"/>
  <c r="AA21" i="29" s="1"/>
  <c r="O10" i="4" s="1"/>
  <c r="AD11" i="21"/>
  <c r="AP13" i="21"/>
  <c r="AS14" i="21"/>
  <c r="AX14" i="21" s="1"/>
  <c r="AY14" i="21" s="1"/>
  <c r="AS12" i="21"/>
  <c r="AX12" i="21" s="1"/>
  <c r="AY12" i="21" s="1"/>
  <c r="AD13" i="21"/>
  <c r="AP11" i="21"/>
  <c r="AG14" i="21"/>
  <c r="D50" i="4" l="1"/>
  <c r="D41" i="4"/>
  <c r="F18" i="15"/>
  <c r="E11" i="15"/>
  <c r="E20" i="15" s="1"/>
  <c r="E18" i="15"/>
  <c r="E22" i="15" s="1"/>
  <c r="E23" i="15" s="1"/>
  <c r="D18" i="15"/>
  <c r="E8" i="15"/>
  <c r="H31" i="12"/>
  <c r="T31" i="12"/>
  <c r="T36" i="12" s="1"/>
  <c r="G31" i="12"/>
  <c r="AI11" i="21"/>
  <c r="AE13" i="30"/>
  <c r="AS11" i="21"/>
  <c r="AX11" i="21" s="1"/>
  <c r="AY11" i="21" s="1"/>
  <c r="AG13" i="21"/>
  <c r="AS13" i="21"/>
  <c r="AX13" i="21" s="1"/>
  <c r="AY13" i="21" s="1"/>
  <c r="AG11" i="21"/>
  <c r="G51" i="12" l="1"/>
  <c r="D27" i="4"/>
  <c r="AA13" i="30"/>
  <c r="H51" i="12" l="1"/>
  <c r="T51" i="12"/>
  <c r="AC14" i="30" l="1"/>
  <c r="Y14" i="30" s="1"/>
  <c r="Z102" i="21"/>
  <c r="AM14" i="30" s="1"/>
  <c r="AP104" i="21"/>
  <c r="AS104" i="21" s="1"/>
  <c r="AX104" i="21" s="1"/>
  <c r="Z104" i="21"/>
  <c r="AD104" i="21" s="1"/>
  <c r="AG104" i="21" s="1"/>
  <c r="AP101" i="21"/>
  <c r="AS101" i="21" s="1"/>
  <c r="AX101" i="21" s="1"/>
  <c r="Z101" i="21"/>
  <c r="AD101" i="21" s="1"/>
  <c r="AG101" i="21" s="1"/>
  <c r="Z100" i="21"/>
  <c r="AP99" i="21"/>
  <c r="AS99" i="21" s="1"/>
  <c r="AX99" i="21" s="1"/>
  <c r="Z99" i="21"/>
  <c r="AD99" i="21" s="1"/>
  <c r="AG99" i="21" s="1"/>
  <c r="AC45" i="27"/>
  <c r="Y45" i="27" s="1"/>
  <c r="Z98" i="21"/>
  <c r="AM45" i="27" s="1"/>
  <c r="AL45" i="27" s="1"/>
  <c r="AP97" i="21"/>
  <c r="AS97" i="21" s="1"/>
  <c r="AX97" i="21" s="1"/>
  <c r="Z97" i="21"/>
  <c r="AD97" i="21" s="1"/>
  <c r="AG97" i="21" s="1"/>
  <c r="AP96" i="21"/>
  <c r="AS96" i="21" s="1"/>
  <c r="AX96" i="21" s="1"/>
  <c r="Z96" i="21"/>
  <c r="AD96" i="21" s="1"/>
  <c r="AG96" i="21" s="1"/>
  <c r="AP95" i="21"/>
  <c r="AS95" i="21" s="1"/>
  <c r="AX95" i="21" s="1"/>
  <c r="Z95" i="21"/>
  <c r="AD95" i="21" s="1"/>
  <c r="AG95" i="21" s="1"/>
  <c r="AC37" i="27"/>
  <c r="Y37" i="27" s="1"/>
  <c r="Z94" i="21"/>
  <c r="AM37" i="27" s="1"/>
  <c r="AS29" i="20"/>
  <c r="AV29" i="20" s="1"/>
  <c r="BA29" i="20" s="1"/>
  <c r="AC29" i="20"/>
  <c r="AE29" i="20" s="1"/>
  <c r="V29" i="20"/>
  <c r="R29" i="20"/>
  <c r="AS46" i="20"/>
  <c r="AV46" i="20" s="1"/>
  <c r="BA46" i="20" s="1"/>
  <c r="AC46" i="20"/>
  <c r="AE46" i="20" s="1"/>
  <c r="V46" i="20"/>
  <c r="R46" i="20"/>
  <c r="AS28" i="20"/>
  <c r="AV28" i="20" s="1"/>
  <c r="BA28" i="20" s="1"/>
  <c r="AC28" i="20"/>
  <c r="AE28" i="20" s="1"/>
  <c r="V28" i="20"/>
  <c r="R28" i="20"/>
  <c r="AL37" i="27" l="1"/>
  <c r="AL14" i="30"/>
  <c r="AD94" i="21"/>
  <c r="AP94" i="21"/>
  <c r="AE37" i="27" s="1"/>
  <c r="AD98" i="21"/>
  <c r="AG98" i="21" s="1"/>
  <c r="AP98" i="21"/>
  <c r="AE45" i="27" s="1"/>
  <c r="AA45" i="27" s="1"/>
  <c r="AD100" i="21"/>
  <c r="AM93" i="31"/>
  <c r="AL93" i="31" s="1"/>
  <c r="AP100" i="21"/>
  <c r="AC93" i="31"/>
  <c r="Y93" i="31" s="1"/>
  <c r="AD102" i="21"/>
  <c r="AP102" i="21"/>
  <c r="AE14" i="30" s="1"/>
  <c r="AY104" i="21"/>
  <c r="AY101" i="21"/>
  <c r="AY99" i="21"/>
  <c r="AY96" i="21"/>
  <c r="AY97" i="21"/>
  <c r="AY95" i="21"/>
  <c r="AG29" i="20"/>
  <c r="AJ29" i="20" s="1"/>
  <c r="AG46" i="20"/>
  <c r="AJ46" i="20" s="1"/>
  <c r="AG28" i="20"/>
  <c r="AJ28" i="20" s="1"/>
  <c r="AK19" i="30"/>
  <c r="AP93" i="21"/>
  <c r="AS93" i="21" s="1"/>
  <c r="AX93" i="21" s="1"/>
  <c r="Z93" i="21"/>
  <c r="AD93" i="21" s="1"/>
  <c r="AG93" i="21" s="1"/>
  <c r="AP92" i="21"/>
  <c r="AS92" i="21" s="1"/>
  <c r="AX92" i="21" s="1"/>
  <c r="AC13" i="28"/>
  <c r="Y13" i="28" s="1"/>
  <c r="Z91" i="21"/>
  <c r="AM13" i="28" s="1"/>
  <c r="AP90" i="21"/>
  <c r="AS90" i="21" s="1"/>
  <c r="AX90" i="21" s="1"/>
  <c r="Z90" i="21"/>
  <c r="AD90" i="21" s="1"/>
  <c r="AG90" i="21" s="1"/>
  <c r="AP89" i="21"/>
  <c r="AS89" i="21" s="1"/>
  <c r="AX89" i="21" s="1"/>
  <c r="Z89" i="21"/>
  <c r="AD89" i="21" s="1"/>
  <c r="AP87" i="21"/>
  <c r="AS87" i="21" s="1"/>
  <c r="AX87" i="21" s="1"/>
  <c r="Z87" i="21"/>
  <c r="AD87" i="21" s="1"/>
  <c r="AG87" i="21" s="1"/>
  <c r="AC44" i="27"/>
  <c r="Y44" i="27" s="1"/>
  <c r="Z86" i="21"/>
  <c r="AM44" i="27" s="1"/>
  <c r="AL44" i="27" s="1"/>
  <c r="Z85" i="21"/>
  <c r="AP84" i="21"/>
  <c r="AS84" i="21" s="1"/>
  <c r="AX84" i="21" s="1"/>
  <c r="Z84" i="21"/>
  <c r="AD84" i="21" s="1"/>
  <c r="AG84" i="21" s="1"/>
  <c r="AC78" i="27"/>
  <c r="Y78" i="27" s="1"/>
  <c r="Z83" i="21"/>
  <c r="AM78" i="27" s="1"/>
  <c r="AL78" i="27" s="1"/>
  <c r="AP82" i="21"/>
  <c r="AS82" i="21" s="1"/>
  <c r="AX82" i="21" s="1"/>
  <c r="Z82" i="21"/>
  <c r="AD82" i="21" s="1"/>
  <c r="AG82" i="21" s="1"/>
  <c r="AC43" i="27"/>
  <c r="Y43" i="27" s="1"/>
  <c r="Z81" i="21"/>
  <c r="AM43" i="27" s="1"/>
  <c r="AP80" i="21"/>
  <c r="AS80" i="21" s="1"/>
  <c r="AX80" i="21" s="1"/>
  <c r="Z80" i="21"/>
  <c r="AD80" i="21" s="1"/>
  <c r="AG80" i="21" s="1"/>
  <c r="Z77" i="21"/>
  <c r="AD77" i="21" s="1"/>
  <c r="AG77" i="21" s="1"/>
  <c r="AP78" i="21"/>
  <c r="AS78" i="21" s="1"/>
  <c r="AX78" i="21" s="1"/>
  <c r="Z78" i="21"/>
  <c r="AD78" i="21" s="1"/>
  <c r="AG78" i="21" s="1"/>
  <c r="AP77" i="21"/>
  <c r="AS77" i="21" s="1"/>
  <c r="AX77" i="21" s="1"/>
  <c r="AG102" i="21" l="1"/>
  <c r="AG89" i="21"/>
  <c r="AG94" i="21"/>
  <c r="H19" i="12"/>
  <c r="AL43" i="27"/>
  <c r="AG100" i="21"/>
  <c r="AA14" i="30"/>
  <c r="AA37" i="27"/>
  <c r="AD81" i="21"/>
  <c r="AG81" i="21" s="1"/>
  <c r="AP81" i="21"/>
  <c r="AE43" i="27" s="1"/>
  <c r="AD83" i="21"/>
  <c r="AG83" i="21" s="1"/>
  <c r="AP83" i="21"/>
  <c r="AE78" i="27" s="1"/>
  <c r="AA78" i="27" s="1"/>
  <c r="AD85" i="21"/>
  <c r="AM99" i="31"/>
  <c r="AL99" i="31" s="1"/>
  <c r="AP85" i="21"/>
  <c r="AC99" i="31"/>
  <c r="Y99" i="31" s="1"/>
  <c r="AD86" i="21"/>
  <c r="AG86" i="21" s="1"/>
  <c r="AP86" i="21"/>
  <c r="AE44" i="27" s="1"/>
  <c r="AA44" i="27" s="1"/>
  <c r="AD91" i="21"/>
  <c r="AP91" i="21"/>
  <c r="AE13" i="28" s="1"/>
  <c r="AA13" i="28" s="1"/>
  <c r="AS102" i="21"/>
  <c r="AX102" i="21" s="1"/>
  <c r="AY102" i="21" s="1"/>
  <c r="AS100" i="21"/>
  <c r="AX100" i="21" s="1"/>
  <c r="AY100" i="21" s="1"/>
  <c r="AE93" i="31"/>
  <c r="AA93" i="31" s="1"/>
  <c r="AS98" i="21"/>
  <c r="AX98" i="21" s="1"/>
  <c r="AY98" i="21" s="1"/>
  <c r="AS94" i="21"/>
  <c r="AX94" i="21" s="1"/>
  <c r="AY94" i="21" s="1"/>
  <c r="Z92" i="21"/>
  <c r="AD92" i="21" s="1"/>
  <c r="AY90" i="21"/>
  <c r="BB29" i="20"/>
  <c r="BB46" i="20"/>
  <c r="BB28" i="20"/>
  <c r="AY93" i="21"/>
  <c r="AY92" i="21"/>
  <c r="AY89" i="21"/>
  <c r="AY87" i="21"/>
  <c r="AY84" i="21"/>
  <c r="AY82" i="21"/>
  <c r="AY80" i="21"/>
  <c r="AY77" i="21"/>
  <c r="AY78" i="21"/>
  <c r="G18" i="12" l="1"/>
  <c r="AG92" i="21"/>
  <c r="F5" i="15"/>
  <c r="AG91" i="21"/>
  <c r="H17" i="12"/>
  <c r="AG85" i="21"/>
  <c r="AA43" i="27"/>
  <c r="AS91" i="21"/>
  <c r="AX91" i="21" s="1"/>
  <c r="AY91" i="21" s="1"/>
  <c r="AS86" i="21"/>
  <c r="AX86" i="21" s="1"/>
  <c r="AY86" i="21" s="1"/>
  <c r="AS85" i="21"/>
  <c r="AX85" i="21" s="1"/>
  <c r="AY85" i="21" s="1"/>
  <c r="AE99" i="31"/>
  <c r="AA99" i="31" s="1"/>
  <c r="AS83" i="21"/>
  <c r="AX83" i="21" s="1"/>
  <c r="AY83" i="21" s="1"/>
  <c r="AS81" i="21"/>
  <c r="AX81" i="21" s="1"/>
  <c r="AY81" i="21" s="1"/>
  <c r="Z75" i="21"/>
  <c r="AD75" i="21" s="1"/>
  <c r="AG75" i="21" s="1"/>
  <c r="AP76" i="21"/>
  <c r="AS76" i="21" s="1"/>
  <c r="AX76" i="21" s="1"/>
  <c r="Z76" i="21"/>
  <c r="AD76" i="21" s="1"/>
  <c r="AG76" i="21" s="1"/>
  <c r="AP75" i="21"/>
  <c r="AS75" i="21" s="1"/>
  <c r="AX75" i="21" s="1"/>
  <c r="Z103" i="21"/>
  <c r="AC180" i="30"/>
  <c r="Y180" i="30" s="1"/>
  <c r="Z88" i="21"/>
  <c r="AM180" i="30" s="1"/>
  <c r="AL180" i="30" s="1"/>
  <c r="AC55" i="27"/>
  <c r="Y55" i="27" s="1"/>
  <c r="Z79" i="21"/>
  <c r="AM55" i="27" s="1"/>
  <c r="AP74" i="21"/>
  <c r="AS74" i="21" s="1"/>
  <c r="AX74" i="21" s="1"/>
  <c r="Z74" i="21"/>
  <c r="AD74" i="21" s="1"/>
  <c r="AG74" i="21" s="1"/>
  <c r="Z73" i="21"/>
  <c r="AM19" i="30" s="1"/>
  <c r="AL4" i="30" s="1"/>
  <c r="AC19" i="30"/>
  <c r="Y19" i="30" s="1"/>
  <c r="AM12" i="28"/>
  <c r="AL4" i="28" s="1"/>
  <c r="AC12" i="28"/>
  <c r="Y12" i="28" s="1"/>
  <c r="Z72" i="21"/>
  <c r="AL19" i="30" l="1"/>
  <c r="AL55" i="27"/>
  <c r="AL4" i="27"/>
  <c r="AC14" i="29"/>
  <c r="Y14" i="29" s="1"/>
  <c r="AM14" i="29"/>
  <c r="AL4" i="29" s="1"/>
  <c r="AP72" i="21"/>
  <c r="AD72" i="21"/>
  <c r="AP73" i="21"/>
  <c r="AD73" i="21"/>
  <c r="G15" i="12" s="1"/>
  <c r="AD79" i="21"/>
  <c r="AP79" i="21"/>
  <c r="AD88" i="21"/>
  <c r="AP88" i="21"/>
  <c r="AD103" i="21"/>
  <c r="AM62" i="31"/>
  <c r="AL62" i="31" s="1"/>
  <c r="AP103" i="21"/>
  <c r="AC62" i="31"/>
  <c r="Y62" i="31" s="1"/>
  <c r="F12" i="4"/>
  <c r="F13" i="4" s="1"/>
  <c r="AC24" i="31"/>
  <c r="Y24" i="31" s="1"/>
  <c r="AM24" i="31"/>
  <c r="AL4" i="31" s="1"/>
  <c r="AY75" i="21"/>
  <c r="AY76" i="21"/>
  <c r="AY74" i="21"/>
  <c r="M16" i="4" l="1"/>
  <c r="M19" i="4" s="1"/>
  <c r="M12" i="4"/>
  <c r="M13" i="4" s="1"/>
  <c r="M20" i="4"/>
  <c r="M21" i="4" s="1"/>
  <c r="H18" i="12"/>
  <c r="F18" i="12" s="1"/>
  <c r="T18" i="12"/>
  <c r="G38" i="12"/>
  <c r="D47" i="4"/>
  <c r="F16" i="15"/>
  <c r="F22" i="15" s="1"/>
  <c r="D16" i="15"/>
  <c r="D22" i="15" s="1"/>
  <c r="F11" i="15"/>
  <c r="F20" i="15" s="1"/>
  <c r="F8" i="15"/>
  <c r="S8" i="15" s="1"/>
  <c r="D11" i="15"/>
  <c r="D20" i="15" s="1"/>
  <c r="D8" i="15"/>
  <c r="F6" i="15"/>
  <c r="F9" i="15"/>
  <c r="D6" i="15"/>
  <c r="E6" i="15"/>
  <c r="S6" i="15" s="1"/>
  <c r="D7" i="15"/>
  <c r="E7" i="15"/>
  <c r="S7" i="15" s="1"/>
  <c r="E9" i="15"/>
  <c r="E5" i="15"/>
  <c r="D5" i="15"/>
  <c r="AE180" i="30"/>
  <c r="AA180" i="30" s="1"/>
  <c r="H27" i="12"/>
  <c r="AG88" i="21"/>
  <c r="H38" i="12"/>
  <c r="H11" i="12"/>
  <c r="H15" i="12"/>
  <c r="T19" i="12"/>
  <c r="G19" i="12"/>
  <c r="T15" i="12"/>
  <c r="G17" i="12"/>
  <c r="T17" i="12"/>
  <c r="T38" i="12"/>
  <c r="T11" i="12"/>
  <c r="G11" i="12"/>
  <c r="I12" i="4"/>
  <c r="I13" i="4" s="1"/>
  <c r="G27" i="12"/>
  <c r="T41" i="12"/>
  <c r="T44" i="12" s="1"/>
  <c r="T46" i="12" s="1"/>
  <c r="G44" i="12"/>
  <c r="G13" i="12"/>
  <c r="G24" i="12" s="1"/>
  <c r="T13" i="12"/>
  <c r="T24" i="12" s="1"/>
  <c r="F16" i="4"/>
  <c r="H12" i="4"/>
  <c r="H13" i="4" s="1"/>
  <c r="AG79" i="21"/>
  <c r="H16" i="4"/>
  <c r="E16" i="4"/>
  <c r="E12" i="4"/>
  <c r="E13" i="4" s="1"/>
  <c r="I16" i="4"/>
  <c r="AG72" i="21"/>
  <c r="Q16" i="4"/>
  <c r="F20" i="4"/>
  <c r="AG103" i="21"/>
  <c r="AE55" i="27"/>
  <c r="H20" i="4"/>
  <c r="AG73" i="21"/>
  <c r="E19" i="4"/>
  <c r="AE19" i="30"/>
  <c r="E20" i="4"/>
  <c r="AE12" i="28"/>
  <c r="I20" i="4"/>
  <c r="AE14" i="29"/>
  <c r="AS103" i="21"/>
  <c r="AX103" i="21" s="1"/>
  <c r="AY103" i="21" s="1"/>
  <c r="AE62" i="31"/>
  <c r="AA62" i="31" s="1"/>
  <c r="AS88" i="21"/>
  <c r="AX88" i="21" s="1"/>
  <c r="AY88" i="21" s="1"/>
  <c r="AS79" i="21"/>
  <c r="AX79" i="21" s="1"/>
  <c r="AY79" i="21" s="1"/>
  <c r="AS73" i="21"/>
  <c r="AX73" i="21" s="1"/>
  <c r="AY73" i="21" s="1"/>
  <c r="AS72" i="21"/>
  <c r="AX72" i="21" s="1"/>
  <c r="AY72" i="21" s="1"/>
  <c r="AL24" i="31"/>
  <c r="AE24" i="31"/>
  <c r="AP10" i="21"/>
  <c r="T27" i="12" s="1"/>
  <c r="Z10" i="21"/>
  <c r="AD10" i="21" s="1"/>
  <c r="D49" i="4" l="1"/>
  <c r="H24" i="12"/>
  <c r="G45" i="12"/>
  <c r="E21" i="15"/>
  <c r="D9" i="15"/>
  <c r="C9" i="15" s="1"/>
  <c r="E4" i="15"/>
  <c r="S5" i="15"/>
  <c r="R5" i="15"/>
  <c r="R9" i="15"/>
  <c r="S9" i="15"/>
  <c r="D23" i="15"/>
  <c r="F23" i="15"/>
  <c r="T47" i="12"/>
  <c r="T49" i="12"/>
  <c r="T48" i="12"/>
  <c r="T45" i="12"/>
  <c r="G26" i="12"/>
  <c r="G28" i="12" s="1"/>
  <c r="T26" i="12"/>
  <c r="T28" i="12" s="1"/>
  <c r="AA14" i="29"/>
  <c r="M10" i="4" s="1"/>
  <c r="M11" i="4" s="1"/>
  <c r="AA12" i="28"/>
  <c r="AG10" i="21"/>
  <c r="D16" i="4"/>
  <c r="D30" i="4" s="1"/>
  <c r="AS10" i="21"/>
  <c r="AX10" i="21" s="1"/>
  <c r="D12" i="4"/>
  <c r="D13" i="4" s="1"/>
  <c r="Q12" i="4"/>
  <c r="Q13" i="4"/>
  <c r="D52" i="4"/>
  <c r="D51" i="4"/>
  <c r="E21" i="4"/>
  <c r="Q20" i="4"/>
  <c r="AA19" i="30"/>
  <c r="AA55" i="27"/>
  <c r="AD394" i="30"/>
  <c r="AD4" i="30" s="1"/>
  <c r="Z5" i="30" s="1"/>
  <c r="AD532" i="29"/>
  <c r="AD4" i="29" s="1"/>
  <c r="Z5" i="29" s="1"/>
  <c r="AD229" i="28"/>
  <c r="AD4" i="28" s="1"/>
  <c r="Z5" i="28" s="1"/>
  <c r="AD187" i="27"/>
  <c r="AD4" i="27" s="1"/>
  <c r="Z5" i="27" s="1"/>
  <c r="AD649" i="31"/>
  <c r="AD4" i="31" s="1"/>
  <c r="Z5" i="31" s="1"/>
  <c r="AA24" i="31"/>
  <c r="AY10" i="21"/>
  <c r="AG989" i="20"/>
  <c r="BB989" i="20" s="1"/>
  <c r="AE989" i="20"/>
  <c r="AQ988" i="20"/>
  <c r="AS988" i="20" s="1"/>
  <c r="AV988" i="20" s="1"/>
  <c r="BA988" i="20" s="1"/>
  <c r="AC988" i="20"/>
  <c r="AQ987" i="20"/>
  <c r="AS987" i="20" s="1"/>
  <c r="AV987" i="20" s="1"/>
  <c r="BA987" i="20" s="1"/>
  <c r="AC987" i="20"/>
  <c r="AQ986" i="20"/>
  <c r="AS986" i="20" s="1"/>
  <c r="AV986" i="20" s="1"/>
  <c r="BA986" i="20" s="1"/>
  <c r="AC986" i="20"/>
  <c r="AS985" i="20"/>
  <c r="AV985" i="20" s="1"/>
  <c r="BA985" i="20" s="1"/>
  <c r="AC985" i="20"/>
  <c r="AS984" i="20"/>
  <c r="AV984" i="20" s="1"/>
  <c r="BA984" i="20" s="1"/>
  <c r="AC984" i="20"/>
  <c r="AS983" i="20"/>
  <c r="AV983" i="20" s="1"/>
  <c r="BA983" i="20" s="1"/>
  <c r="AC983" i="20"/>
  <c r="AS982" i="20"/>
  <c r="AV982" i="20" s="1"/>
  <c r="BA982" i="20" s="1"/>
  <c r="AC982" i="20"/>
  <c r="AS981" i="20"/>
  <c r="AV981" i="20" s="1"/>
  <c r="BA981" i="20" s="1"/>
  <c r="AC981" i="20"/>
  <c r="AS980" i="20"/>
  <c r="AV980" i="20" s="1"/>
  <c r="BA980" i="20" s="1"/>
  <c r="AC980" i="20"/>
  <c r="AS979" i="20"/>
  <c r="AV979" i="20" s="1"/>
  <c r="BA979" i="20" s="1"/>
  <c r="AC979" i="20"/>
  <c r="AS978" i="20"/>
  <c r="AV978" i="20" s="1"/>
  <c r="BA978" i="20" s="1"/>
  <c r="AC978" i="20"/>
  <c r="AS977" i="20"/>
  <c r="AV977" i="20" s="1"/>
  <c r="BA977" i="20" s="1"/>
  <c r="AC977" i="20"/>
  <c r="AS976" i="20"/>
  <c r="AV976" i="20" s="1"/>
  <c r="BA976" i="20" s="1"/>
  <c r="AC976" i="20"/>
  <c r="AS975" i="20"/>
  <c r="AV975" i="20" s="1"/>
  <c r="BA975" i="20" s="1"/>
  <c r="AC975" i="20"/>
  <c r="AS974" i="20"/>
  <c r="AV974" i="20" s="1"/>
  <c r="BA974" i="20" s="1"/>
  <c r="AC974" i="20"/>
  <c r="AS973" i="20"/>
  <c r="AV973" i="20" s="1"/>
  <c r="BA973" i="20" s="1"/>
  <c r="AC973" i="20"/>
  <c r="AS972" i="20"/>
  <c r="AV972" i="20" s="1"/>
  <c r="BA972" i="20" s="1"/>
  <c r="AC972" i="20"/>
  <c r="AS971" i="20"/>
  <c r="AV971" i="20" s="1"/>
  <c r="BA971" i="20" s="1"/>
  <c r="AC971" i="20"/>
  <c r="AS970" i="20"/>
  <c r="AV970" i="20" s="1"/>
  <c r="BA970" i="20" s="1"/>
  <c r="AC970" i="20"/>
  <c r="AS969" i="20"/>
  <c r="AV969" i="20" s="1"/>
  <c r="BA969" i="20" s="1"/>
  <c r="AC969" i="20"/>
  <c r="AS968" i="20"/>
  <c r="AV968" i="20" s="1"/>
  <c r="BA968" i="20" s="1"/>
  <c r="AC968" i="20"/>
  <c r="AS967" i="20"/>
  <c r="AV967" i="20" s="1"/>
  <c r="BA967" i="20" s="1"/>
  <c r="AC967" i="20"/>
  <c r="AS966" i="20"/>
  <c r="AV966" i="20" s="1"/>
  <c r="BA966" i="20" s="1"/>
  <c r="AC966" i="20"/>
  <c r="AS965" i="20"/>
  <c r="AV965" i="20" s="1"/>
  <c r="BA965" i="20" s="1"/>
  <c r="AC965" i="20"/>
  <c r="AS964" i="20"/>
  <c r="AV964" i="20" s="1"/>
  <c r="BA964" i="20" s="1"/>
  <c r="AC964" i="20"/>
  <c r="AS963" i="20"/>
  <c r="AV963" i="20" s="1"/>
  <c r="BA963" i="20" s="1"/>
  <c r="AC963" i="20"/>
  <c r="AS962" i="20"/>
  <c r="AV962" i="20" s="1"/>
  <c r="BA962" i="20" s="1"/>
  <c r="AC962" i="20"/>
  <c r="AS961" i="20"/>
  <c r="AV961" i="20" s="1"/>
  <c r="BA961" i="20" s="1"/>
  <c r="AC961" i="20"/>
  <c r="AS960" i="20"/>
  <c r="AV960" i="20" s="1"/>
  <c r="BA960" i="20" s="1"/>
  <c r="AC960" i="20"/>
  <c r="AS959" i="20"/>
  <c r="AV959" i="20" s="1"/>
  <c r="BA959" i="20" s="1"/>
  <c r="AC959" i="20"/>
  <c r="AS958" i="20"/>
  <c r="AV958" i="20" s="1"/>
  <c r="BA958" i="20" s="1"/>
  <c r="AC958" i="20"/>
  <c r="AS957" i="20"/>
  <c r="AV957" i="20" s="1"/>
  <c r="BA957" i="20" s="1"/>
  <c r="AC957" i="20"/>
  <c r="AS956" i="20"/>
  <c r="AV956" i="20" s="1"/>
  <c r="BA956" i="20" s="1"/>
  <c r="AC956" i="20"/>
  <c r="AS955" i="20"/>
  <c r="AV955" i="20" s="1"/>
  <c r="BA955" i="20" s="1"/>
  <c r="AC955" i="20"/>
  <c r="AS954" i="20"/>
  <c r="AV954" i="20" s="1"/>
  <c r="BA954" i="20" s="1"/>
  <c r="AC954" i="20"/>
  <c r="AS953" i="20"/>
  <c r="AV953" i="20" s="1"/>
  <c r="BA953" i="20" s="1"/>
  <c r="AC953" i="20"/>
  <c r="AS952" i="20"/>
  <c r="AV952" i="20" s="1"/>
  <c r="BA952" i="20" s="1"/>
  <c r="AC952" i="20"/>
  <c r="AS951" i="20"/>
  <c r="AV951" i="20" s="1"/>
  <c r="BA951" i="20" s="1"/>
  <c r="AC951" i="20"/>
  <c r="AS950" i="20"/>
  <c r="AV950" i="20" s="1"/>
  <c r="BA950" i="20" s="1"/>
  <c r="AC950" i="20"/>
  <c r="AS949" i="20"/>
  <c r="AV949" i="20" s="1"/>
  <c r="BA949" i="20" s="1"/>
  <c r="AC949" i="20"/>
  <c r="AS948" i="20"/>
  <c r="AV948" i="20" s="1"/>
  <c r="BA948" i="20" s="1"/>
  <c r="AC948" i="20"/>
  <c r="AS947" i="20"/>
  <c r="AV947" i="20" s="1"/>
  <c r="BA947" i="20" s="1"/>
  <c r="AC947" i="20"/>
  <c r="AS946" i="20"/>
  <c r="AV946" i="20" s="1"/>
  <c r="BA946" i="20" s="1"/>
  <c r="AC946" i="20"/>
  <c r="AS945" i="20"/>
  <c r="AV945" i="20" s="1"/>
  <c r="BA945" i="20" s="1"/>
  <c r="AC945" i="20"/>
  <c r="AS944" i="20"/>
  <c r="AV944" i="20" s="1"/>
  <c r="BA944" i="20" s="1"/>
  <c r="AC944" i="20"/>
  <c r="AS943" i="20"/>
  <c r="AV943" i="20" s="1"/>
  <c r="BA943" i="20" s="1"/>
  <c r="AC943" i="20"/>
  <c r="AS942" i="20"/>
  <c r="AV942" i="20" s="1"/>
  <c r="BA942" i="20" s="1"/>
  <c r="AC942" i="20"/>
  <c r="AS941" i="20"/>
  <c r="AV941" i="20" s="1"/>
  <c r="BA941" i="20" s="1"/>
  <c r="AC941" i="20"/>
  <c r="AS940" i="20"/>
  <c r="AV940" i="20" s="1"/>
  <c r="BA940" i="20" s="1"/>
  <c r="AC940" i="20"/>
  <c r="AS939" i="20"/>
  <c r="AV939" i="20" s="1"/>
  <c r="BA939" i="20" s="1"/>
  <c r="AC939" i="20"/>
  <c r="AS938" i="20"/>
  <c r="AV938" i="20" s="1"/>
  <c r="BA938" i="20" s="1"/>
  <c r="AC938" i="20"/>
  <c r="AS937" i="20"/>
  <c r="AV937" i="20" s="1"/>
  <c r="BA937" i="20" s="1"/>
  <c r="AC937" i="20"/>
  <c r="AS936" i="20"/>
  <c r="AV936" i="20" s="1"/>
  <c r="BA936" i="20" s="1"/>
  <c r="AC936" i="20"/>
  <c r="AS935" i="20"/>
  <c r="AV935" i="20" s="1"/>
  <c r="BA935" i="20" s="1"/>
  <c r="AC935" i="20"/>
  <c r="AS934" i="20"/>
  <c r="AV934" i="20" s="1"/>
  <c r="BA934" i="20" s="1"/>
  <c r="AC934" i="20"/>
  <c r="AS933" i="20"/>
  <c r="AV933" i="20" s="1"/>
  <c r="BA933" i="20" s="1"/>
  <c r="AC933" i="20"/>
  <c r="AS932" i="20"/>
  <c r="AV932" i="20" s="1"/>
  <c r="BA932" i="20" s="1"/>
  <c r="AC932" i="20"/>
  <c r="AS931" i="20"/>
  <c r="AV931" i="20" s="1"/>
  <c r="BA931" i="20" s="1"/>
  <c r="AC931" i="20"/>
  <c r="AS930" i="20"/>
  <c r="AV930" i="20" s="1"/>
  <c r="BA930" i="20" s="1"/>
  <c r="AC930" i="20"/>
  <c r="AS929" i="20"/>
  <c r="AV929" i="20" s="1"/>
  <c r="BA929" i="20" s="1"/>
  <c r="AC929" i="20"/>
  <c r="AS928" i="20"/>
  <c r="AV928" i="20" s="1"/>
  <c r="BA928" i="20" s="1"/>
  <c r="AC928" i="20"/>
  <c r="AS927" i="20"/>
  <c r="AV927" i="20" s="1"/>
  <c r="BA927" i="20" s="1"/>
  <c r="AC927" i="20"/>
  <c r="AS926" i="20"/>
  <c r="AV926" i="20" s="1"/>
  <c r="BA926" i="20" s="1"/>
  <c r="AC926" i="20"/>
  <c r="AS925" i="20"/>
  <c r="AV925" i="20" s="1"/>
  <c r="BA925" i="20" s="1"/>
  <c r="AC925" i="20"/>
  <c r="AS924" i="20"/>
  <c r="AV924" i="20" s="1"/>
  <c r="BA924" i="20" s="1"/>
  <c r="AC924" i="20"/>
  <c r="AS923" i="20"/>
  <c r="AV923" i="20" s="1"/>
  <c r="BA923" i="20" s="1"/>
  <c r="AC923" i="20"/>
  <c r="AS922" i="20"/>
  <c r="AV922" i="20" s="1"/>
  <c r="BA922" i="20" s="1"/>
  <c r="AC922" i="20"/>
  <c r="AS921" i="20"/>
  <c r="AV921" i="20" s="1"/>
  <c r="BA921" i="20" s="1"/>
  <c r="AC921" i="20"/>
  <c r="AS920" i="20"/>
  <c r="AV920" i="20" s="1"/>
  <c r="BA920" i="20" s="1"/>
  <c r="AC920" i="20"/>
  <c r="AS919" i="20"/>
  <c r="AV919" i="20" s="1"/>
  <c r="BA919" i="20" s="1"/>
  <c r="AC919" i="20"/>
  <c r="AS918" i="20"/>
  <c r="AV918" i="20" s="1"/>
  <c r="BA918" i="20" s="1"/>
  <c r="AC918" i="20"/>
  <c r="AS917" i="20"/>
  <c r="AV917" i="20" s="1"/>
  <c r="BA917" i="20" s="1"/>
  <c r="AC917" i="20"/>
  <c r="AS916" i="20"/>
  <c r="AV916" i="20" s="1"/>
  <c r="BA916" i="20" s="1"/>
  <c r="AC916" i="20"/>
  <c r="AS915" i="20"/>
  <c r="AV915" i="20" s="1"/>
  <c r="BA915" i="20" s="1"/>
  <c r="AC915" i="20"/>
  <c r="AS914" i="20"/>
  <c r="AV914" i="20" s="1"/>
  <c r="BA914" i="20" s="1"/>
  <c r="AC914" i="20"/>
  <c r="AS913" i="20"/>
  <c r="AV913" i="20" s="1"/>
  <c r="BA913" i="20" s="1"/>
  <c r="AC913" i="20"/>
  <c r="AS912" i="20"/>
  <c r="AV912" i="20" s="1"/>
  <c r="BA912" i="20" s="1"/>
  <c r="AC912" i="20"/>
  <c r="AS911" i="20"/>
  <c r="AV911" i="20" s="1"/>
  <c r="BA911" i="20" s="1"/>
  <c r="AC911" i="20"/>
  <c r="AS910" i="20"/>
  <c r="AV910" i="20" s="1"/>
  <c r="BA910" i="20" s="1"/>
  <c r="AC910" i="20"/>
  <c r="AS909" i="20"/>
  <c r="AV909" i="20" s="1"/>
  <c r="BA909" i="20" s="1"/>
  <c r="AC909" i="20"/>
  <c r="AS908" i="20"/>
  <c r="AV908" i="20" s="1"/>
  <c r="BA908" i="20" s="1"/>
  <c r="AC908" i="20"/>
  <c r="AS907" i="20"/>
  <c r="AV907" i="20" s="1"/>
  <c r="BA907" i="20" s="1"/>
  <c r="AC907" i="20"/>
  <c r="AS906" i="20"/>
  <c r="AV906" i="20" s="1"/>
  <c r="BA906" i="20" s="1"/>
  <c r="AC906" i="20"/>
  <c r="AS905" i="20"/>
  <c r="AV905" i="20" s="1"/>
  <c r="BA905" i="20" s="1"/>
  <c r="AC905" i="20"/>
  <c r="AS904" i="20"/>
  <c r="AV904" i="20" s="1"/>
  <c r="BA904" i="20" s="1"/>
  <c r="AC904" i="20"/>
  <c r="AS903" i="20"/>
  <c r="AV903" i="20" s="1"/>
  <c r="BA903" i="20" s="1"/>
  <c r="AC903" i="20"/>
  <c r="AS902" i="20"/>
  <c r="AV902" i="20" s="1"/>
  <c r="BA902" i="20" s="1"/>
  <c r="AC902" i="20"/>
  <c r="AS901" i="20"/>
  <c r="AV901" i="20" s="1"/>
  <c r="BA901" i="20" s="1"/>
  <c r="AC901" i="20"/>
  <c r="AS900" i="20"/>
  <c r="AV900" i="20" s="1"/>
  <c r="BA900" i="20" s="1"/>
  <c r="AC900" i="20"/>
  <c r="AS899" i="20"/>
  <c r="AV899" i="20" s="1"/>
  <c r="BA899" i="20" s="1"/>
  <c r="AC899" i="20"/>
  <c r="AS898" i="20"/>
  <c r="AV898" i="20" s="1"/>
  <c r="BA898" i="20" s="1"/>
  <c r="AC898" i="20"/>
  <c r="AS897" i="20"/>
  <c r="AV897" i="20" s="1"/>
  <c r="BA897" i="20" s="1"/>
  <c r="AC897" i="20"/>
  <c r="AS896" i="20"/>
  <c r="AV896" i="20" s="1"/>
  <c r="BA896" i="20" s="1"/>
  <c r="AC896" i="20"/>
  <c r="AS895" i="20"/>
  <c r="AV895" i="20" s="1"/>
  <c r="BA895" i="20" s="1"/>
  <c r="AC895" i="20"/>
  <c r="AS894" i="20"/>
  <c r="AV894" i="20" s="1"/>
  <c r="BA894" i="20" s="1"/>
  <c r="AC894" i="20"/>
  <c r="AS893" i="20"/>
  <c r="AV893" i="20" s="1"/>
  <c r="BA893" i="20" s="1"/>
  <c r="AC893" i="20"/>
  <c r="AS892" i="20"/>
  <c r="AV892" i="20" s="1"/>
  <c r="BA892" i="20" s="1"/>
  <c r="AC892" i="20"/>
  <c r="AG892" i="20" s="1"/>
  <c r="AJ892" i="20" s="1"/>
  <c r="AS891" i="20"/>
  <c r="AV891" i="20" s="1"/>
  <c r="BA891" i="20" s="1"/>
  <c r="AC891" i="20"/>
  <c r="AG891" i="20" s="1"/>
  <c r="AJ891" i="20" s="1"/>
  <c r="AS890" i="20"/>
  <c r="AV890" i="20" s="1"/>
  <c r="BA890" i="20" s="1"/>
  <c r="AC890" i="20"/>
  <c r="AG890" i="20" s="1"/>
  <c r="AJ890" i="20" s="1"/>
  <c r="AS889" i="20"/>
  <c r="AV889" i="20" s="1"/>
  <c r="BA889" i="20" s="1"/>
  <c r="AC889" i="20"/>
  <c r="AG889" i="20" s="1"/>
  <c r="AJ889" i="20" s="1"/>
  <c r="AS888" i="20"/>
  <c r="AV888" i="20" s="1"/>
  <c r="BA888" i="20" s="1"/>
  <c r="AC888" i="20"/>
  <c r="AG888" i="20" s="1"/>
  <c r="AJ888" i="20" s="1"/>
  <c r="AS887" i="20"/>
  <c r="AV887" i="20" s="1"/>
  <c r="BA887" i="20" s="1"/>
  <c r="AC887" i="20"/>
  <c r="AG887" i="20" s="1"/>
  <c r="AJ887" i="20" s="1"/>
  <c r="AS886" i="20"/>
  <c r="AV886" i="20" s="1"/>
  <c r="BA886" i="20" s="1"/>
  <c r="AC886" i="20"/>
  <c r="AG886" i="20" s="1"/>
  <c r="AJ886" i="20" s="1"/>
  <c r="AS885" i="20"/>
  <c r="AV885" i="20" s="1"/>
  <c r="BA885" i="20" s="1"/>
  <c r="AC885" i="20"/>
  <c r="AG885" i="20" s="1"/>
  <c r="AJ885" i="20" s="1"/>
  <c r="AS884" i="20"/>
  <c r="AV884" i="20" s="1"/>
  <c r="BA884" i="20" s="1"/>
  <c r="AC884" i="20"/>
  <c r="AG884" i="20" s="1"/>
  <c r="AJ884" i="20" s="1"/>
  <c r="AS883" i="20"/>
  <c r="AV883" i="20" s="1"/>
  <c r="BA883" i="20" s="1"/>
  <c r="AC883" i="20"/>
  <c r="AG883" i="20" s="1"/>
  <c r="AJ883" i="20" s="1"/>
  <c r="AS882" i="20"/>
  <c r="AV882" i="20" s="1"/>
  <c r="BA882" i="20" s="1"/>
  <c r="AC882" i="20"/>
  <c r="AG882" i="20" s="1"/>
  <c r="AJ882" i="20" s="1"/>
  <c r="AS881" i="20"/>
  <c r="AV881" i="20" s="1"/>
  <c r="BA881" i="20" s="1"/>
  <c r="AC881" i="20"/>
  <c r="AG881" i="20" s="1"/>
  <c r="AJ881" i="20" s="1"/>
  <c r="AS880" i="20"/>
  <c r="AV880" i="20" s="1"/>
  <c r="BA880" i="20" s="1"/>
  <c r="AC880" i="20"/>
  <c r="AG880" i="20" s="1"/>
  <c r="AJ880" i="20" s="1"/>
  <c r="AS879" i="20"/>
  <c r="AV879" i="20" s="1"/>
  <c r="BA879" i="20" s="1"/>
  <c r="AC879" i="20"/>
  <c r="AG879" i="20" s="1"/>
  <c r="AJ879" i="20" s="1"/>
  <c r="AS878" i="20"/>
  <c r="AV878" i="20" s="1"/>
  <c r="BA878" i="20" s="1"/>
  <c r="AC878" i="20"/>
  <c r="AG878" i="20" s="1"/>
  <c r="AJ878" i="20" s="1"/>
  <c r="AS877" i="20"/>
  <c r="AV877" i="20" s="1"/>
  <c r="BA877" i="20" s="1"/>
  <c r="AC877" i="20"/>
  <c r="AG877" i="20" s="1"/>
  <c r="AJ877" i="20" s="1"/>
  <c r="AS876" i="20"/>
  <c r="AV876" i="20" s="1"/>
  <c r="BA876" i="20" s="1"/>
  <c r="AC876" i="20"/>
  <c r="AG876" i="20" s="1"/>
  <c r="AJ876" i="20" s="1"/>
  <c r="AS875" i="20"/>
  <c r="AV875" i="20" s="1"/>
  <c r="BA875" i="20" s="1"/>
  <c r="AC875" i="20"/>
  <c r="AG875" i="20" s="1"/>
  <c r="AJ875" i="20" s="1"/>
  <c r="AS874" i="20"/>
  <c r="AV874" i="20" s="1"/>
  <c r="BA874" i="20" s="1"/>
  <c r="AC874" i="20"/>
  <c r="AS873" i="20"/>
  <c r="AV873" i="20" s="1"/>
  <c r="BA873" i="20" s="1"/>
  <c r="AC873" i="20"/>
  <c r="AS872" i="20"/>
  <c r="AV872" i="20" s="1"/>
  <c r="BA872" i="20" s="1"/>
  <c r="AC872" i="20"/>
  <c r="AS871" i="20"/>
  <c r="AV871" i="20" s="1"/>
  <c r="BA871" i="20" s="1"/>
  <c r="AC871" i="20"/>
  <c r="AS870" i="20"/>
  <c r="AV870" i="20" s="1"/>
  <c r="BA870" i="20" s="1"/>
  <c r="AC870" i="20"/>
  <c r="AS869" i="20"/>
  <c r="AV869" i="20" s="1"/>
  <c r="BA869" i="20" s="1"/>
  <c r="AC869" i="20"/>
  <c r="AS868" i="20"/>
  <c r="AV868" i="20" s="1"/>
  <c r="BA868" i="20" s="1"/>
  <c r="AC868" i="20"/>
  <c r="AS867" i="20"/>
  <c r="AV867" i="20" s="1"/>
  <c r="BA867" i="20" s="1"/>
  <c r="AC867" i="20"/>
  <c r="AS866" i="20"/>
  <c r="AV866" i="20" s="1"/>
  <c r="BA866" i="20" s="1"/>
  <c r="AC866" i="20"/>
  <c r="AS865" i="20"/>
  <c r="AV865" i="20" s="1"/>
  <c r="BA865" i="20" s="1"/>
  <c r="AC865" i="20"/>
  <c r="AS864" i="20"/>
  <c r="AV864" i="20" s="1"/>
  <c r="BA864" i="20" s="1"/>
  <c r="AC864" i="20"/>
  <c r="AS863" i="20"/>
  <c r="AV863" i="20" s="1"/>
  <c r="BA863" i="20" s="1"/>
  <c r="AC863" i="20"/>
  <c r="AS862" i="20"/>
  <c r="AV862" i="20" s="1"/>
  <c r="BA862" i="20" s="1"/>
  <c r="AC862" i="20"/>
  <c r="AS861" i="20"/>
  <c r="AV861" i="20" s="1"/>
  <c r="BA861" i="20" s="1"/>
  <c r="AC861" i="20"/>
  <c r="AS860" i="20"/>
  <c r="AV860" i="20" s="1"/>
  <c r="BA860" i="20" s="1"/>
  <c r="AC860" i="20"/>
  <c r="AS859" i="20"/>
  <c r="AV859" i="20" s="1"/>
  <c r="BA859" i="20" s="1"/>
  <c r="AC859" i="20"/>
  <c r="AS858" i="20"/>
  <c r="AV858" i="20" s="1"/>
  <c r="BA858" i="20" s="1"/>
  <c r="AC858" i="20"/>
  <c r="AS857" i="20"/>
  <c r="AV857" i="20" s="1"/>
  <c r="BA857" i="20" s="1"/>
  <c r="AC857" i="20"/>
  <c r="AS856" i="20"/>
  <c r="AV856" i="20" s="1"/>
  <c r="BA856" i="20" s="1"/>
  <c r="AC856" i="20"/>
  <c r="AS855" i="20"/>
  <c r="AV855" i="20" s="1"/>
  <c r="BA855" i="20" s="1"/>
  <c r="AC855" i="20"/>
  <c r="AS854" i="20"/>
  <c r="AV854" i="20" s="1"/>
  <c r="BA854" i="20" s="1"/>
  <c r="AC854" i="20"/>
  <c r="AS853" i="20"/>
  <c r="AV853" i="20" s="1"/>
  <c r="BA853" i="20" s="1"/>
  <c r="AC853" i="20"/>
  <c r="AS852" i="20"/>
  <c r="AV852" i="20" s="1"/>
  <c r="BA852" i="20" s="1"/>
  <c r="AC852" i="20"/>
  <c r="AS851" i="20"/>
  <c r="AV851" i="20" s="1"/>
  <c r="BA851" i="20" s="1"/>
  <c r="AC851" i="20"/>
  <c r="AS850" i="20"/>
  <c r="AV850" i="20" s="1"/>
  <c r="BA850" i="20" s="1"/>
  <c r="AC850" i="20"/>
  <c r="AS849" i="20"/>
  <c r="AV849" i="20" s="1"/>
  <c r="BA849" i="20" s="1"/>
  <c r="AC849" i="20"/>
  <c r="AS848" i="20"/>
  <c r="AV848" i="20" s="1"/>
  <c r="BA848" i="20" s="1"/>
  <c r="AC848" i="20"/>
  <c r="AS847" i="20"/>
  <c r="AV847" i="20" s="1"/>
  <c r="BA847" i="20" s="1"/>
  <c r="AC847" i="20"/>
  <c r="AS846" i="20"/>
  <c r="AV846" i="20" s="1"/>
  <c r="BA846" i="20" s="1"/>
  <c r="AC846" i="20"/>
  <c r="AS845" i="20"/>
  <c r="AV845" i="20" s="1"/>
  <c r="BA845" i="20" s="1"/>
  <c r="AC845" i="20"/>
  <c r="AS844" i="20"/>
  <c r="AV844" i="20" s="1"/>
  <c r="BA844" i="20" s="1"/>
  <c r="AC844" i="20"/>
  <c r="AS843" i="20"/>
  <c r="AV843" i="20" s="1"/>
  <c r="BA843" i="20" s="1"/>
  <c r="AC843" i="20"/>
  <c r="AS842" i="20"/>
  <c r="AV842" i="20" s="1"/>
  <c r="BA842" i="20" s="1"/>
  <c r="AC842" i="20"/>
  <c r="AS841" i="20"/>
  <c r="AV841" i="20" s="1"/>
  <c r="BA841" i="20" s="1"/>
  <c r="AC841" i="20"/>
  <c r="AS840" i="20"/>
  <c r="AV840" i="20" s="1"/>
  <c r="BA840" i="20" s="1"/>
  <c r="AC840" i="20"/>
  <c r="AS839" i="20"/>
  <c r="AV839" i="20" s="1"/>
  <c r="BA839" i="20" s="1"/>
  <c r="AC839" i="20"/>
  <c r="AS838" i="20"/>
  <c r="AV838" i="20" s="1"/>
  <c r="BA838" i="20" s="1"/>
  <c r="AC838" i="20"/>
  <c r="AS837" i="20"/>
  <c r="AV837" i="20" s="1"/>
  <c r="BA837" i="20" s="1"/>
  <c r="AC837" i="20"/>
  <c r="AS836" i="20"/>
  <c r="AV836" i="20" s="1"/>
  <c r="BA836" i="20" s="1"/>
  <c r="AC836" i="20"/>
  <c r="AS835" i="20"/>
  <c r="AV835" i="20" s="1"/>
  <c r="BA835" i="20" s="1"/>
  <c r="AC835" i="20"/>
  <c r="AS834" i="20"/>
  <c r="AV834" i="20" s="1"/>
  <c r="BA834" i="20" s="1"/>
  <c r="AC834" i="20"/>
  <c r="AS833" i="20"/>
  <c r="AV833" i="20" s="1"/>
  <c r="BA833" i="20" s="1"/>
  <c r="AC833" i="20"/>
  <c r="AS832" i="20"/>
  <c r="AV832" i="20" s="1"/>
  <c r="BA832" i="20" s="1"/>
  <c r="AC832" i="20"/>
  <c r="AS831" i="20"/>
  <c r="AV831" i="20" s="1"/>
  <c r="BA831" i="20" s="1"/>
  <c r="AC831" i="20"/>
  <c r="AS830" i="20"/>
  <c r="AV830" i="20" s="1"/>
  <c r="BA830" i="20" s="1"/>
  <c r="AC830" i="20"/>
  <c r="AS829" i="20"/>
  <c r="AV829" i="20" s="1"/>
  <c r="BA829" i="20" s="1"/>
  <c r="AC829" i="20"/>
  <c r="AS828" i="20"/>
  <c r="AV828" i="20" s="1"/>
  <c r="BA828" i="20" s="1"/>
  <c r="AC828" i="20"/>
  <c r="AS827" i="20"/>
  <c r="AV827" i="20" s="1"/>
  <c r="BA827" i="20" s="1"/>
  <c r="AC827" i="20"/>
  <c r="AS826" i="20"/>
  <c r="AV826" i="20" s="1"/>
  <c r="BA826" i="20" s="1"/>
  <c r="AC826" i="20"/>
  <c r="AS825" i="20"/>
  <c r="AV825" i="20" s="1"/>
  <c r="BA825" i="20" s="1"/>
  <c r="AC825" i="20"/>
  <c r="AS824" i="20"/>
  <c r="AV824" i="20" s="1"/>
  <c r="BA824" i="20" s="1"/>
  <c r="AC824" i="20"/>
  <c r="AS823" i="20"/>
  <c r="AV823" i="20" s="1"/>
  <c r="BA823" i="20" s="1"/>
  <c r="AC823" i="20"/>
  <c r="AS822" i="20"/>
  <c r="AV822" i="20" s="1"/>
  <c r="BA822" i="20" s="1"/>
  <c r="AC822" i="20"/>
  <c r="AS821" i="20"/>
  <c r="AV821" i="20" s="1"/>
  <c r="BA821" i="20" s="1"/>
  <c r="AC821" i="20"/>
  <c r="AS820" i="20"/>
  <c r="AV820" i="20" s="1"/>
  <c r="BA820" i="20" s="1"/>
  <c r="AC820" i="20"/>
  <c r="AS819" i="20"/>
  <c r="AV819" i="20" s="1"/>
  <c r="BA819" i="20" s="1"/>
  <c r="AC819" i="20"/>
  <c r="AS818" i="20"/>
  <c r="AV818" i="20" s="1"/>
  <c r="BA818" i="20" s="1"/>
  <c r="AC818" i="20"/>
  <c r="AS817" i="20"/>
  <c r="AV817" i="20" s="1"/>
  <c r="BA817" i="20" s="1"/>
  <c r="AC817" i="20"/>
  <c r="AS816" i="20"/>
  <c r="AV816" i="20" s="1"/>
  <c r="BA816" i="20" s="1"/>
  <c r="AC816" i="20"/>
  <c r="AS815" i="20"/>
  <c r="AV815" i="20" s="1"/>
  <c r="BA815" i="20" s="1"/>
  <c r="AC815" i="20"/>
  <c r="AS814" i="20"/>
  <c r="AV814" i="20" s="1"/>
  <c r="BA814" i="20" s="1"/>
  <c r="AC814" i="20"/>
  <c r="AS813" i="20"/>
  <c r="AV813" i="20" s="1"/>
  <c r="BA813" i="20" s="1"/>
  <c r="AC813" i="20"/>
  <c r="AS812" i="20"/>
  <c r="AV812" i="20" s="1"/>
  <c r="BA812" i="20" s="1"/>
  <c r="AC812" i="20"/>
  <c r="AS811" i="20"/>
  <c r="AV811" i="20" s="1"/>
  <c r="BA811" i="20" s="1"/>
  <c r="AC811" i="20"/>
  <c r="AS810" i="20"/>
  <c r="AV810" i="20" s="1"/>
  <c r="BA810" i="20" s="1"/>
  <c r="AC810" i="20"/>
  <c r="AS809" i="20"/>
  <c r="AV809" i="20" s="1"/>
  <c r="BA809" i="20" s="1"/>
  <c r="AC809" i="20"/>
  <c r="AS808" i="20"/>
  <c r="AV808" i="20" s="1"/>
  <c r="BA808" i="20" s="1"/>
  <c r="AC808" i="20"/>
  <c r="AS807" i="20"/>
  <c r="AV807" i="20" s="1"/>
  <c r="BA807" i="20" s="1"/>
  <c r="AC807" i="20"/>
  <c r="AS806" i="20"/>
  <c r="AV806" i="20" s="1"/>
  <c r="BA806" i="20" s="1"/>
  <c r="AC806" i="20"/>
  <c r="AS805" i="20"/>
  <c r="AV805" i="20" s="1"/>
  <c r="BA805" i="20" s="1"/>
  <c r="AC805" i="20"/>
  <c r="AS804" i="20"/>
  <c r="AV804" i="20" s="1"/>
  <c r="BA804" i="20" s="1"/>
  <c r="AC804" i="20"/>
  <c r="AS803" i="20"/>
  <c r="AV803" i="20" s="1"/>
  <c r="BA803" i="20" s="1"/>
  <c r="AC803" i="20"/>
  <c r="AS802" i="20"/>
  <c r="AV802" i="20" s="1"/>
  <c r="BA802" i="20" s="1"/>
  <c r="AC802" i="20"/>
  <c r="AS801" i="20"/>
  <c r="AV801" i="20" s="1"/>
  <c r="BA801" i="20" s="1"/>
  <c r="AC801" i="20"/>
  <c r="AS800" i="20"/>
  <c r="AV800" i="20" s="1"/>
  <c r="BA800" i="20" s="1"/>
  <c r="AC800" i="20"/>
  <c r="AS799" i="20"/>
  <c r="AV799" i="20" s="1"/>
  <c r="BA799" i="20" s="1"/>
  <c r="AC799" i="20"/>
  <c r="AS798" i="20"/>
  <c r="AV798" i="20" s="1"/>
  <c r="BA798" i="20" s="1"/>
  <c r="AC798" i="20"/>
  <c r="AS797" i="20"/>
  <c r="AV797" i="20" s="1"/>
  <c r="BA797" i="20" s="1"/>
  <c r="AC797" i="20"/>
  <c r="AS796" i="20"/>
  <c r="AV796" i="20" s="1"/>
  <c r="BA796" i="20" s="1"/>
  <c r="AC796" i="20"/>
  <c r="AS795" i="20"/>
  <c r="AV795" i="20" s="1"/>
  <c r="BA795" i="20" s="1"/>
  <c r="AC795" i="20"/>
  <c r="AS794" i="20"/>
  <c r="AV794" i="20" s="1"/>
  <c r="BA794" i="20" s="1"/>
  <c r="AC794" i="20"/>
  <c r="AS793" i="20"/>
  <c r="AV793" i="20" s="1"/>
  <c r="BA793" i="20" s="1"/>
  <c r="AC793" i="20"/>
  <c r="AS792" i="20"/>
  <c r="AV792" i="20" s="1"/>
  <c r="BA792" i="20" s="1"/>
  <c r="AC792" i="20"/>
  <c r="AS791" i="20"/>
  <c r="AV791" i="20" s="1"/>
  <c r="BA791" i="20" s="1"/>
  <c r="AC791" i="20"/>
  <c r="AS790" i="20"/>
  <c r="AV790" i="20" s="1"/>
  <c r="BA790" i="20" s="1"/>
  <c r="AC790" i="20"/>
  <c r="AS789" i="20"/>
  <c r="AV789" i="20" s="1"/>
  <c r="BA789" i="20" s="1"/>
  <c r="AC789" i="20"/>
  <c r="AS788" i="20"/>
  <c r="AV788" i="20" s="1"/>
  <c r="BA788" i="20" s="1"/>
  <c r="AC788" i="20"/>
  <c r="AS787" i="20"/>
  <c r="AV787" i="20" s="1"/>
  <c r="BA787" i="20" s="1"/>
  <c r="AC787" i="20"/>
  <c r="AS786" i="20"/>
  <c r="AV786" i="20" s="1"/>
  <c r="BA786" i="20" s="1"/>
  <c r="AC786" i="20"/>
  <c r="AS785" i="20"/>
  <c r="AV785" i="20" s="1"/>
  <c r="BA785" i="20" s="1"/>
  <c r="AC785" i="20"/>
  <c r="AS784" i="20"/>
  <c r="AV784" i="20" s="1"/>
  <c r="BA784" i="20" s="1"/>
  <c r="AC784" i="20"/>
  <c r="AS783" i="20"/>
  <c r="AV783" i="20" s="1"/>
  <c r="BA783" i="20" s="1"/>
  <c r="AC783" i="20"/>
  <c r="AS782" i="20"/>
  <c r="AV782" i="20" s="1"/>
  <c r="BA782" i="20" s="1"/>
  <c r="AC782" i="20"/>
  <c r="AS781" i="20"/>
  <c r="AV781" i="20" s="1"/>
  <c r="BA781" i="20" s="1"/>
  <c r="AC781" i="20"/>
  <c r="AS780" i="20"/>
  <c r="AV780" i="20" s="1"/>
  <c r="BA780" i="20" s="1"/>
  <c r="AC780" i="20"/>
  <c r="AS779" i="20"/>
  <c r="AV779" i="20" s="1"/>
  <c r="BA779" i="20" s="1"/>
  <c r="AC779" i="20"/>
  <c r="AS778" i="20"/>
  <c r="AV778" i="20" s="1"/>
  <c r="BA778" i="20" s="1"/>
  <c r="AC778" i="20"/>
  <c r="AS777" i="20"/>
  <c r="AV777" i="20" s="1"/>
  <c r="BA777" i="20" s="1"/>
  <c r="AC777" i="20"/>
  <c r="AS776" i="20"/>
  <c r="AV776" i="20" s="1"/>
  <c r="BA776" i="20" s="1"/>
  <c r="AC776" i="20"/>
  <c r="AS775" i="20"/>
  <c r="AV775" i="20" s="1"/>
  <c r="BA775" i="20" s="1"/>
  <c r="AC775" i="20"/>
  <c r="AS774" i="20"/>
  <c r="AV774" i="20" s="1"/>
  <c r="BA774" i="20" s="1"/>
  <c r="AC774" i="20"/>
  <c r="AE774" i="20" s="1"/>
  <c r="AS773" i="20"/>
  <c r="AV773" i="20" s="1"/>
  <c r="BA773" i="20" s="1"/>
  <c r="AC773" i="20"/>
  <c r="AE773" i="20" s="1"/>
  <c r="AS772" i="20"/>
  <c r="AV772" i="20" s="1"/>
  <c r="BA772" i="20" s="1"/>
  <c r="AC772" i="20"/>
  <c r="AE772" i="20" s="1"/>
  <c r="AS771" i="20"/>
  <c r="AV771" i="20" s="1"/>
  <c r="BA771" i="20" s="1"/>
  <c r="AC771" i="20"/>
  <c r="AE771" i="20" s="1"/>
  <c r="AS770" i="20"/>
  <c r="AV770" i="20" s="1"/>
  <c r="BA770" i="20" s="1"/>
  <c r="AC770" i="20"/>
  <c r="AE770" i="20" s="1"/>
  <c r="AS769" i="20"/>
  <c r="AV769" i="20" s="1"/>
  <c r="BA769" i="20" s="1"/>
  <c r="AC769" i="20"/>
  <c r="AE769" i="20" s="1"/>
  <c r="AS768" i="20"/>
  <c r="AV768" i="20" s="1"/>
  <c r="BA768" i="20" s="1"/>
  <c r="AC768" i="20"/>
  <c r="AE768" i="20" s="1"/>
  <c r="AS767" i="20"/>
  <c r="AV767" i="20" s="1"/>
  <c r="BA767" i="20" s="1"/>
  <c r="AC767" i="20"/>
  <c r="AE767" i="20" s="1"/>
  <c r="AS766" i="20"/>
  <c r="AV766" i="20" s="1"/>
  <c r="BA766" i="20" s="1"/>
  <c r="AC766" i="20"/>
  <c r="AE766" i="20" s="1"/>
  <c r="AS765" i="20"/>
  <c r="AV765" i="20" s="1"/>
  <c r="BA765" i="20" s="1"/>
  <c r="AC765" i="20"/>
  <c r="AE765" i="20" s="1"/>
  <c r="AS764" i="20"/>
  <c r="AV764" i="20" s="1"/>
  <c r="BA764" i="20" s="1"/>
  <c r="AC764" i="20"/>
  <c r="AE764" i="20" s="1"/>
  <c r="AS763" i="20"/>
  <c r="AV763" i="20" s="1"/>
  <c r="BA763" i="20" s="1"/>
  <c r="AC763" i="20"/>
  <c r="AE763" i="20" s="1"/>
  <c r="AS762" i="20"/>
  <c r="AV762" i="20" s="1"/>
  <c r="BA762" i="20" s="1"/>
  <c r="AC762" i="20"/>
  <c r="AE762" i="20" s="1"/>
  <c r="AS761" i="20"/>
  <c r="AV761" i="20" s="1"/>
  <c r="BA761" i="20" s="1"/>
  <c r="AC761" i="20"/>
  <c r="AE761" i="20" s="1"/>
  <c r="AS760" i="20"/>
  <c r="AV760" i="20" s="1"/>
  <c r="BA760" i="20" s="1"/>
  <c r="AC760" i="20"/>
  <c r="AE760" i="20" s="1"/>
  <c r="AS759" i="20"/>
  <c r="AV759" i="20" s="1"/>
  <c r="BA759" i="20" s="1"/>
  <c r="AC759" i="20"/>
  <c r="AE759" i="20" s="1"/>
  <c r="AS758" i="20"/>
  <c r="AV758" i="20" s="1"/>
  <c r="BA758" i="20" s="1"/>
  <c r="AC758" i="20"/>
  <c r="AE758" i="20" s="1"/>
  <c r="AS757" i="20"/>
  <c r="AV757" i="20" s="1"/>
  <c r="BA757" i="20" s="1"/>
  <c r="AC757" i="20"/>
  <c r="AE757" i="20" s="1"/>
  <c r="AS756" i="20"/>
  <c r="AV756" i="20" s="1"/>
  <c r="BA756" i="20" s="1"/>
  <c r="AC756" i="20"/>
  <c r="AE756" i="20" s="1"/>
  <c r="AS755" i="20"/>
  <c r="AV755" i="20" s="1"/>
  <c r="BA755" i="20" s="1"/>
  <c r="AC755" i="20"/>
  <c r="AE755" i="20" s="1"/>
  <c r="AS754" i="20"/>
  <c r="AV754" i="20" s="1"/>
  <c r="BA754" i="20" s="1"/>
  <c r="AC754" i="20"/>
  <c r="AE754" i="20" s="1"/>
  <c r="AS753" i="20"/>
  <c r="AV753" i="20" s="1"/>
  <c r="BA753" i="20" s="1"/>
  <c r="AC753" i="20"/>
  <c r="AE753" i="20" s="1"/>
  <c r="AS752" i="20"/>
  <c r="AV752" i="20" s="1"/>
  <c r="BA752" i="20" s="1"/>
  <c r="AC752" i="20"/>
  <c r="AE752" i="20" s="1"/>
  <c r="AS751" i="20"/>
  <c r="AV751" i="20" s="1"/>
  <c r="BA751" i="20" s="1"/>
  <c r="AC751" i="20"/>
  <c r="AE751" i="20" s="1"/>
  <c r="AS750" i="20"/>
  <c r="AV750" i="20" s="1"/>
  <c r="BA750" i="20" s="1"/>
  <c r="AC750" i="20"/>
  <c r="AE750" i="20" s="1"/>
  <c r="AS749" i="20"/>
  <c r="AV749" i="20" s="1"/>
  <c r="BA749" i="20" s="1"/>
  <c r="AC749" i="20"/>
  <c r="AE749" i="20" s="1"/>
  <c r="AS748" i="20"/>
  <c r="AV748" i="20" s="1"/>
  <c r="BA748" i="20" s="1"/>
  <c r="AC748" i="20"/>
  <c r="AE748" i="20" s="1"/>
  <c r="AS747" i="20"/>
  <c r="AV747" i="20" s="1"/>
  <c r="BA747" i="20" s="1"/>
  <c r="AC747" i="20"/>
  <c r="AE747" i="20" s="1"/>
  <c r="AS746" i="20"/>
  <c r="AV746" i="20" s="1"/>
  <c r="BA746" i="20" s="1"/>
  <c r="AC746" i="20"/>
  <c r="AE746" i="20" s="1"/>
  <c r="AS745" i="20"/>
  <c r="AV745" i="20" s="1"/>
  <c r="BA745" i="20" s="1"/>
  <c r="AC745" i="20"/>
  <c r="AE745" i="20" s="1"/>
  <c r="AS744" i="20"/>
  <c r="AV744" i="20" s="1"/>
  <c r="BA744" i="20" s="1"/>
  <c r="AC744" i="20"/>
  <c r="AE744" i="20" s="1"/>
  <c r="AS743" i="20"/>
  <c r="AV743" i="20" s="1"/>
  <c r="BA743" i="20" s="1"/>
  <c r="AC743" i="20"/>
  <c r="AE743" i="20" s="1"/>
  <c r="AS742" i="20"/>
  <c r="AV742" i="20" s="1"/>
  <c r="BA742" i="20" s="1"/>
  <c r="AC742" i="20"/>
  <c r="AE742" i="20" s="1"/>
  <c r="AS741" i="20"/>
  <c r="AV741" i="20" s="1"/>
  <c r="BA741" i="20" s="1"/>
  <c r="AC741" i="20"/>
  <c r="AE741" i="20" s="1"/>
  <c r="AS740" i="20"/>
  <c r="AV740" i="20" s="1"/>
  <c r="BA740" i="20" s="1"/>
  <c r="AC740" i="20"/>
  <c r="AE740" i="20" s="1"/>
  <c r="AS739" i="20"/>
  <c r="AV739" i="20" s="1"/>
  <c r="BA739" i="20" s="1"/>
  <c r="AC739" i="20"/>
  <c r="AE739" i="20" s="1"/>
  <c r="AS738" i="20"/>
  <c r="AV738" i="20" s="1"/>
  <c r="BA738" i="20" s="1"/>
  <c r="AC738" i="20"/>
  <c r="AE738" i="20" s="1"/>
  <c r="AS737" i="20"/>
  <c r="AV737" i="20" s="1"/>
  <c r="BA737" i="20" s="1"/>
  <c r="AC737" i="20"/>
  <c r="AE737" i="20" s="1"/>
  <c r="AS736" i="20"/>
  <c r="AV736" i="20" s="1"/>
  <c r="BA736" i="20" s="1"/>
  <c r="AC736" i="20"/>
  <c r="AE736" i="20" s="1"/>
  <c r="AS735" i="20"/>
  <c r="AV735" i="20" s="1"/>
  <c r="BA735" i="20" s="1"/>
  <c r="AC735" i="20"/>
  <c r="AE735" i="20" s="1"/>
  <c r="AS734" i="20"/>
  <c r="AV734" i="20" s="1"/>
  <c r="BA734" i="20" s="1"/>
  <c r="AC734" i="20"/>
  <c r="AE734" i="20" s="1"/>
  <c r="AS733" i="20"/>
  <c r="AV733" i="20" s="1"/>
  <c r="BA733" i="20" s="1"/>
  <c r="AC733" i="20"/>
  <c r="AE733" i="20" s="1"/>
  <c r="AS732" i="20"/>
  <c r="AV732" i="20" s="1"/>
  <c r="BA732" i="20" s="1"/>
  <c r="AC732" i="20"/>
  <c r="AE732" i="20" s="1"/>
  <c r="AS731" i="20"/>
  <c r="AV731" i="20" s="1"/>
  <c r="BA731" i="20" s="1"/>
  <c r="AC731" i="20"/>
  <c r="AE731" i="20" s="1"/>
  <c r="AS730" i="20"/>
  <c r="AV730" i="20" s="1"/>
  <c r="BA730" i="20" s="1"/>
  <c r="AC730" i="20"/>
  <c r="AE730" i="20" s="1"/>
  <c r="AS729" i="20"/>
  <c r="AV729" i="20" s="1"/>
  <c r="BA729" i="20" s="1"/>
  <c r="AC729" i="20"/>
  <c r="AE729" i="20" s="1"/>
  <c r="AS728" i="20"/>
  <c r="AV728" i="20" s="1"/>
  <c r="BA728" i="20" s="1"/>
  <c r="AC728" i="20"/>
  <c r="AE728" i="20" s="1"/>
  <c r="AS727" i="20"/>
  <c r="AV727" i="20" s="1"/>
  <c r="BA727" i="20" s="1"/>
  <c r="AC727" i="20"/>
  <c r="AE727" i="20" s="1"/>
  <c r="AS726" i="20"/>
  <c r="AV726" i="20" s="1"/>
  <c r="BA726" i="20" s="1"/>
  <c r="AC726" i="20"/>
  <c r="AE726" i="20" s="1"/>
  <c r="AS725" i="20"/>
  <c r="AV725" i="20" s="1"/>
  <c r="BA725" i="20" s="1"/>
  <c r="AC725" i="20"/>
  <c r="AE725" i="20" s="1"/>
  <c r="AS724" i="20"/>
  <c r="AV724" i="20" s="1"/>
  <c r="BA724" i="20" s="1"/>
  <c r="AC724" i="20"/>
  <c r="AE724" i="20" s="1"/>
  <c r="AS723" i="20"/>
  <c r="AV723" i="20" s="1"/>
  <c r="BA723" i="20" s="1"/>
  <c r="AC723" i="20"/>
  <c r="AE723" i="20" s="1"/>
  <c r="AS722" i="20"/>
  <c r="AV722" i="20" s="1"/>
  <c r="BA722" i="20" s="1"/>
  <c r="AC722" i="20"/>
  <c r="AE722" i="20" s="1"/>
  <c r="AS721" i="20"/>
  <c r="AV721" i="20" s="1"/>
  <c r="BA721" i="20" s="1"/>
  <c r="AC721" i="20"/>
  <c r="AE721" i="20" s="1"/>
  <c r="AS720" i="20"/>
  <c r="AV720" i="20" s="1"/>
  <c r="BA720" i="20" s="1"/>
  <c r="AC720" i="20"/>
  <c r="AE720" i="20" s="1"/>
  <c r="AS719" i="20"/>
  <c r="AV719" i="20" s="1"/>
  <c r="BA719" i="20" s="1"/>
  <c r="AC719" i="20"/>
  <c r="AE719" i="20" s="1"/>
  <c r="AS718" i="20"/>
  <c r="AV718" i="20" s="1"/>
  <c r="BA718" i="20" s="1"/>
  <c r="AC718" i="20"/>
  <c r="AE718" i="20" s="1"/>
  <c r="AS717" i="20"/>
  <c r="AV717" i="20" s="1"/>
  <c r="BA717" i="20" s="1"/>
  <c r="AC717" i="20"/>
  <c r="AE717" i="20" s="1"/>
  <c r="AS716" i="20"/>
  <c r="AV716" i="20" s="1"/>
  <c r="BA716" i="20" s="1"/>
  <c r="AC716" i="20"/>
  <c r="AE716" i="20" s="1"/>
  <c r="AS715" i="20"/>
  <c r="AV715" i="20" s="1"/>
  <c r="BA715" i="20" s="1"/>
  <c r="AC715" i="20"/>
  <c r="AE715" i="20" s="1"/>
  <c r="AS714" i="20"/>
  <c r="AV714" i="20" s="1"/>
  <c r="BA714" i="20" s="1"/>
  <c r="AC714" i="20"/>
  <c r="AE714" i="20" s="1"/>
  <c r="AS713" i="20"/>
  <c r="AV713" i="20" s="1"/>
  <c r="BA713" i="20" s="1"/>
  <c r="AC713" i="20"/>
  <c r="AE713" i="20" s="1"/>
  <c r="AS712" i="20"/>
  <c r="AV712" i="20" s="1"/>
  <c r="BA712" i="20" s="1"/>
  <c r="AC712" i="20"/>
  <c r="AE712" i="20" s="1"/>
  <c r="AS711" i="20"/>
  <c r="AV711" i="20" s="1"/>
  <c r="BA711" i="20" s="1"/>
  <c r="AC711" i="20"/>
  <c r="AE711" i="20" s="1"/>
  <c r="AS710" i="20"/>
  <c r="AV710" i="20" s="1"/>
  <c r="BA710" i="20" s="1"/>
  <c r="AC710" i="20"/>
  <c r="AE710" i="20" s="1"/>
  <c r="AS709" i="20"/>
  <c r="AV709" i="20" s="1"/>
  <c r="BA709" i="20" s="1"/>
  <c r="AC709" i="20"/>
  <c r="AE709" i="20" s="1"/>
  <c r="AS708" i="20"/>
  <c r="AV708" i="20" s="1"/>
  <c r="BA708" i="20" s="1"/>
  <c r="AC708" i="20"/>
  <c r="AE708" i="20" s="1"/>
  <c r="BF707" i="20"/>
  <c r="AS707" i="20"/>
  <c r="AV707" i="20" s="1"/>
  <c r="BA707" i="20" s="1"/>
  <c r="AC707" i="20"/>
  <c r="V707" i="20"/>
  <c r="R707" i="20"/>
  <c r="AS706" i="20"/>
  <c r="AV706" i="20" s="1"/>
  <c r="BA706" i="20" s="1"/>
  <c r="AC706" i="20"/>
  <c r="AS705" i="20"/>
  <c r="AV705" i="20" s="1"/>
  <c r="BA705" i="20" s="1"/>
  <c r="AC705" i="20"/>
  <c r="AS704" i="20"/>
  <c r="AV704" i="20" s="1"/>
  <c r="BA704" i="20" s="1"/>
  <c r="AC704" i="20"/>
  <c r="AS703" i="20"/>
  <c r="AV703" i="20" s="1"/>
  <c r="BA703" i="20" s="1"/>
  <c r="AC703" i="20"/>
  <c r="AS702" i="20"/>
  <c r="AV702" i="20" s="1"/>
  <c r="BA702" i="20" s="1"/>
  <c r="AC702" i="20"/>
  <c r="AS701" i="20"/>
  <c r="AV701" i="20" s="1"/>
  <c r="BA701" i="20" s="1"/>
  <c r="AC701" i="20"/>
  <c r="AS700" i="20"/>
  <c r="AV700" i="20" s="1"/>
  <c r="BA700" i="20" s="1"/>
  <c r="AC700" i="20"/>
  <c r="AS699" i="20"/>
  <c r="AV699" i="20" s="1"/>
  <c r="BA699" i="20" s="1"/>
  <c r="AC699" i="20"/>
  <c r="AS698" i="20"/>
  <c r="AV698" i="20" s="1"/>
  <c r="BA698" i="20" s="1"/>
  <c r="AC698" i="20"/>
  <c r="AS697" i="20"/>
  <c r="AV697" i="20" s="1"/>
  <c r="BA697" i="20" s="1"/>
  <c r="AC697" i="20"/>
  <c r="AS696" i="20"/>
  <c r="AV696" i="20" s="1"/>
  <c r="BA696" i="20" s="1"/>
  <c r="AC696" i="20"/>
  <c r="AS695" i="20"/>
  <c r="AV695" i="20" s="1"/>
  <c r="BA695" i="20" s="1"/>
  <c r="AC695" i="20"/>
  <c r="AS694" i="20"/>
  <c r="AV694" i="20" s="1"/>
  <c r="BA694" i="20" s="1"/>
  <c r="AC694" i="20"/>
  <c r="AS693" i="20"/>
  <c r="AV693" i="20" s="1"/>
  <c r="BA693" i="20" s="1"/>
  <c r="AC693" i="20"/>
  <c r="AS692" i="20"/>
  <c r="AV692" i="20" s="1"/>
  <c r="BA692" i="20" s="1"/>
  <c r="AC692" i="20"/>
  <c r="AS691" i="20"/>
  <c r="AV691" i="20" s="1"/>
  <c r="BA691" i="20" s="1"/>
  <c r="AC691" i="20"/>
  <c r="AS690" i="20"/>
  <c r="AV690" i="20" s="1"/>
  <c r="BA690" i="20" s="1"/>
  <c r="AC690" i="20"/>
  <c r="AS689" i="20"/>
  <c r="AV689" i="20" s="1"/>
  <c r="BA689" i="20" s="1"/>
  <c r="AC689" i="20"/>
  <c r="AS688" i="20"/>
  <c r="AV688" i="20" s="1"/>
  <c r="BA688" i="20" s="1"/>
  <c r="AC688" i="20"/>
  <c r="AS687" i="20"/>
  <c r="AV687" i="20" s="1"/>
  <c r="BA687" i="20" s="1"/>
  <c r="AC687" i="20"/>
  <c r="AS686" i="20"/>
  <c r="AV686" i="20" s="1"/>
  <c r="BA686" i="20" s="1"/>
  <c r="AC686" i="20"/>
  <c r="AS685" i="20"/>
  <c r="AV685" i="20" s="1"/>
  <c r="BA685" i="20" s="1"/>
  <c r="AC685" i="20"/>
  <c r="AS684" i="20"/>
  <c r="AV684" i="20" s="1"/>
  <c r="BA684" i="20" s="1"/>
  <c r="AC684" i="20"/>
  <c r="AS683" i="20"/>
  <c r="AV683" i="20" s="1"/>
  <c r="BA683" i="20" s="1"/>
  <c r="AC683" i="20"/>
  <c r="AS682" i="20"/>
  <c r="AV682" i="20" s="1"/>
  <c r="BA682" i="20" s="1"/>
  <c r="AC682" i="20"/>
  <c r="AS681" i="20"/>
  <c r="AV681" i="20" s="1"/>
  <c r="BA681" i="20" s="1"/>
  <c r="AC681" i="20"/>
  <c r="AE681" i="20" s="1"/>
  <c r="AS680" i="20"/>
  <c r="AV680" i="20" s="1"/>
  <c r="BA680" i="20" s="1"/>
  <c r="AC680" i="20"/>
  <c r="AE680" i="20" s="1"/>
  <c r="AS679" i="20"/>
  <c r="AV679" i="20" s="1"/>
  <c r="BA679" i="20" s="1"/>
  <c r="AC679" i="20"/>
  <c r="AE679" i="20" s="1"/>
  <c r="AS678" i="20"/>
  <c r="AV678" i="20" s="1"/>
  <c r="BA678" i="20" s="1"/>
  <c r="AC678" i="20"/>
  <c r="AE678" i="20" s="1"/>
  <c r="AS677" i="20"/>
  <c r="AV677" i="20" s="1"/>
  <c r="BA677" i="20" s="1"/>
  <c r="AC677" i="20"/>
  <c r="AE677" i="20" s="1"/>
  <c r="AS676" i="20"/>
  <c r="AV676" i="20" s="1"/>
  <c r="BA676" i="20" s="1"/>
  <c r="AC676" i="20"/>
  <c r="AE676" i="20" s="1"/>
  <c r="AS675" i="20"/>
  <c r="AV675" i="20" s="1"/>
  <c r="BA675" i="20" s="1"/>
  <c r="AC675" i="20"/>
  <c r="AE675" i="20" s="1"/>
  <c r="AS674" i="20"/>
  <c r="AV674" i="20" s="1"/>
  <c r="BA674" i="20" s="1"/>
  <c r="AC674" i="20"/>
  <c r="AE674" i="20" s="1"/>
  <c r="AS673" i="20"/>
  <c r="AV673" i="20" s="1"/>
  <c r="BA673" i="20" s="1"/>
  <c r="AC673" i="20"/>
  <c r="AE673" i="20" s="1"/>
  <c r="AS672" i="20"/>
  <c r="AV672" i="20" s="1"/>
  <c r="BA672" i="20" s="1"/>
  <c r="AC672" i="20"/>
  <c r="AE672" i="20" s="1"/>
  <c r="AS671" i="20"/>
  <c r="AV671" i="20" s="1"/>
  <c r="BA671" i="20" s="1"/>
  <c r="AC671" i="20"/>
  <c r="AE671" i="20" s="1"/>
  <c r="AS670" i="20"/>
  <c r="AV670" i="20" s="1"/>
  <c r="BA670" i="20" s="1"/>
  <c r="AC670" i="20"/>
  <c r="AE670" i="20" s="1"/>
  <c r="AS669" i="20"/>
  <c r="AV669" i="20" s="1"/>
  <c r="BA669" i="20" s="1"/>
  <c r="AC669" i="20"/>
  <c r="AE669" i="20" s="1"/>
  <c r="AS668" i="20"/>
  <c r="AV668" i="20" s="1"/>
  <c r="BA668" i="20" s="1"/>
  <c r="AC668" i="20"/>
  <c r="AE668" i="20" s="1"/>
  <c r="AS667" i="20"/>
  <c r="AV667" i="20" s="1"/>
  <c r="BA667" i="20" s="1"/>
  <c r="AC667" i="20"/>
  <c r="AE667" i="20" s="1"/>
  <c r="AS666" i="20"/>
  <c r="AV666" i="20" s="1"/>
  <c r="BA666" i="20" s="1"/>
  <c r="AC666" i="20"/>
  <c r="AE666" i="20" s="1"/>
  <c r="AS665" i="20"/>
  <c r="AV665" i="20" s="1"/>
  <c r="BA665" i="20" s="1"/>
  <c r="AC665" i="20"/>
  <c r="AE665" i="20" s="1"/>
  <c r="AS664" i="20"/>
  <c r="AV664" i="20" s="1"/>
  <c r="BA664" i="20" s="1"/>
  <c r="AC664" i="20"/>
  <c r="AE664" i="20" s="1"/>
  <c r="AS663" i="20"/>
  <c r="AV663" i="20" s="1"/>
  <c r="BA663" i="20" s="1"/>
  <c r="AC663" i="20"/>
  <c r="AE663" i="20" s="1"/>
  <c r="AS662" i="20"/>
  <c r="AV662" i="20" s="1"/>
  <c r="BA662" i="20" s="1"/>
  <c r="AC662" i="20"/>
  <c r="AE662" i="20" s="1"/>
  <c r="AS661" i="20"/>
  <c r="AV661" i="20" s="1"/>
  <c r="BA661" i="20" s="1"/>
  <c r="AC661" i="20"/>
  <c r="AE661" i="20" s="1"/>
  <c r="AS660" i="20"/>
  <c r="AV660" i="20" s="1"/>
  <c r="BA660" i="20" s="1"/>
  <c r="AC660" i="20"/>
  <c r="AE660" i="20" s="1"/>
  <c r="AS659" i="20"/>
  <c r="AV659" i="20" s="1"/>
  <c r="BA659" i="20" s="1"/>
  <c r="AC659" i="20"/>
  <c r="AE659" i="20" s="1"/>
  <c r="AS658" i="20"/>
  <c r="AV658" i="20" s="1"/>
  <c r="BA658" i="20" s="1"/>
  <c r="AC658" i="20"/>
  <c r="AE658" i="20" s="1"/>
  <c r="AS657" i="20"/>
  <c r="AV657" i="20" s="1"/>
  <c r="BA657" i="20" s="1"/>
  <c r="AC657" i="20"/>
  <c r="AE657" i="20" s="1"/>
  <c r="AS656" i="20"/>
  <c r="AV656" i="20" s="1"/>
  <c r="BA656" i="20" s="1"/>
  <c r="AC656" i="20"/>
  <c r="AE656" i="20" s="1"/>
  <c r="AS655" i="20"/>
  <c r="AV655" i="20" s="1"/>
  <c r="BA655" i="20" s="1"/>
  <c r="AC655" i="20"/>
  <c r="AE655" i="20" s="1"/>
  <c r="AS654" i="20"/>
  <c r="AV654" i="20" s="1"/>
  <c r="BA654" i="20" s="1"/>
  <c r="AC654" i="20"/>
  <c r="AE654" i="20" s="1"/>
  <c r="AS653" i="20"/>
  <c r="AV653" i="20" s="1"/>
  <c r="BA653" i="20" s="1"/>
  <c r="AC653" i="20"/>
  <c r="AE653" i="20" s="1"/>
  <c r="AS652" i="20"/>
  <c r="AV652" i="20" s="1"/>
  <c r="BA652" i="20" s="1"/>
  <c r="AC652" i="20"/>
  <c r="AE652" i="20" s="1"/>
  <c r="AS651" i="20"/>
  <c r="AV651" i="20" s="1"/>
  <c r="BA651" i="20" s="1"/>
  <c r="AC651" i="20"/>
  <c r="AE651" i="20" s="1"/>
  <c r="AS650" i="20"/>
  <c r="AV650" i="20" s="1"/>
  <c r="BA650" i="20" s="1"/>
  <c r="AC650" i="20"/>
  <c r="AE650" i="20" s="1"/>
  <c r="AS649" i="20"/>
  <c r="AV649" i="20" s="1"/>
  <c r="BA649" i="20" s="1"/>
  <c r="AC649" i="20"/>
  <c r="AE649" i="20" s="1"/>
  <c r="AS648" i="20"/>
  <c r="AV648" i="20" s="1"/>
  <c r="BA648" i="20" s="1"/>
  <c r="AC648" i="20"/>
  <c r="AE648" i="20" s="1"/>
  <c r="AS647" i="20"/>
  <c r="AV647" i="20" s="1"/>
  <c r="BA647" i="20" s="1"/>
  <c r="AC647" i="20"/>
  <c r="AE647" i="20" s="1"/>
  <c r="AS646" i="20"/>
  <c r="AV646" i="20" s="1"/>
  <c r="BA646" i="20" s="1"/>
  <c r="AC646" i="20"/>
  <c r="AE646" i="20" s="1"/>
  <c r="AS645" i="20"/>
  <c r="AV645" i="20" s="1"/>
  <c r="BA645" i="20" s="1"/>
  <c r="AC645" i="20"/>
  <c r="AE645" i="20" s="1"/>
  <c r="AS644" i="20"/>
  <c r="AV644" i="20" s="1"/>
  <c r="BA644" i="20" s="1"/>
  <c r="AC644" i="20"/>
  <c r="AE644" i="20" s="1"/>
  <c r="AS643" i="20"/>
  <c r="AV643" i="20" s="1"/>
  <c r="BA643" i="20" s="1"/>
  <c r="AC643" i="20"/>
  <c r="AE643" i="20" s="1"/>
  <c r="AS642" i="20"/>
  <c r="AV642" i="20" s="1"/>
  <c r="BA642" i="20" s="1"/>
  <c r="AC642" i="20"/>
  <c r="AE642" i="20" s="1"/>
  <c r="AS641" i="20"/>
  <c r="AV641" i="20" s="1"/>
  <c r="BA641" i="20" s="1"/>
  <c r="AC641" i="20"/>
  <c r="AE641" i="20" s="1"/>
  <c r="AS640" i="20"/>
  <c r="AV640" i="20" s="1"/>
  <c r="BA640" i="20" s="1"/>
  <c r="AC640" i="20"/>
  <c r="AE640" i="20" s="1"/>
  <c r="AS639" i="20"/>
  <c r="AV639" i="20" s="1"/>
  <c r="BA639" i="20" s="1"/>
  <c r="AC639" i="20"/>
  <c r="AE639" i="20" s="1"/>
  <c r="AS638" i="20"/>
  <c r="AV638" i="20" s="1"/>
  <c r="BA638" i="20" s="1"/>
  <c r="AC638" i="20"/>
  <c r="AE638" i="20" s="1"/>
  <c r="AS637" i="20"/>
  <c r="AV637" i="20" s="1"/>
  <c r="BA637" i="20" s="1"/>
  <c r="AC637" i="20"/>
  <c r="AE637" i="20" s="1"/>
  <c r="AS636" i="20"/>
  <c r="AV636" i="20" s="1"/>
  <c r="BA636" i="20" s="1"/>
  <c r="AC636" i="20"/>
  <c r="AE636" i="20" s="1"/>
  <c r="AS635" i="20"/>
  <c r="AV635" i="20" s="1"/>
  <c r="BA635" i="20" s="1"/>
  <c r="AC635" i="20"/>
  <c r="AE635" i="20" s="1"/>
  <c r="AS634" i="20"/>
  <c r="AV634" i="20" s="1"/>
  <c r="BA634" i="20" s="1"/>
  <c r="AC634" i="20"/>
  <c r="AE634" i="20" s="1"/>
  <c r="AS633" i="20"/>
  <c r="AV633" i="20" s="1"/>
  <c r="BA633" i="20" s="1"/>
  <c r="AC633" i="20"/>
  <c r="AE633" i="20" s="1"/>
  <c r="AS632" i="20"/>
  <c r="AV632" i="20" s="1"/>
  <c r="BA632" i="20" s="1"/>
  <c r="AC632" i="20"/>
  <c r="AE632" i="20" s="1"/>
  <c r="AS631" i="20"/>
  <c r="AV631" i="20" s="1"/>
  <c r="BA631" i="20" s="1"/>
  <c r="AC631" i="20"/>
  <c r="AE631" i="20" s="1"/>
  <c r="AS630" i="20"/>
  <c r="AV630" i="20" s="1"/>
  <c r="BA630" i="20" s="1"/>
  <c r="AC630" i="20"/>
  <c r="AE630" i="20" s="1"/>
  <c r="AS629" i="20"/>
  <c r="AV629" i="20" s="1"/>
  <c r="BA629" i="20" s="1"/>
  <c r="AC629" i="20"/>
  <c r="AE629" i="20" s="1"/>
  <c r="AS628" i="20"/>
  <c r="AV628" i="20" s="1"/>
  <c r="BA628" i="20" s="1"/>
  <c r="AC628" i="20"/>
  <c r="AE628" i="20" s="1"/>
  <c r="AS627" i="20"/>
  <c r="AV627" i="20" s="1"/>
  <c r="BA627" i="20" s="1"/>
  <c r="AC627" i="20"/>
  <c r="AE627" i="20" s="1"/>
  <c r="AS626" i="20"/>
  <c r="AV626" i="20" s="1"/>
  <c r="BA626" i="20" s="1"/>
  <c r="AC626" i="20"/>
  <c r="AE626" i="20" s="1"/>
  <c r="AS625" i="20"/>
  <c r="AV625" i="20" s="1"/>
  <c r="BA625" i="20" s="1"/>
  <c r="AC625" i="20"/>
  <c r="AE625" i="20" s="1"/>
  <c r="AS624" i="20"/>
  <c r="AV624" i="20" s="1"/>
  <c r="BA624" i="20" s="1"/>
  <c r="AC624" i="20"/>
  <c r="AE624" i="20" s="1"/>
  <c r="AS623" i="20"/>
  <c r="AV623" i="20" s="1"/>
  <c r="BA623" i="20" s="1"/>
  <c r="AC623" i="20"/>
  <c r="AE623" i="20" s="1"/>
  <c r="AS622" i="20"/>
  <c r="AV622" i="20" s="1"/>
  <c r="BA622" i="20" s="1"/>
  <c r="AC622" i="20"/>
  <c r="AS621" i="20"/>
  <c r="AV621" i="20" s="1"/>
  <c r="BA621" i="20" s="1"/>
  <c r="AC621" i="20"/>
  <c r="AS620" i="20"/>
  <c r="AV620" i="20" s="1"/>
  <c r="BA620" i="20" s="1"/>
  <c r="AC620" i="20"/>
  <c r="AS619" i="20"/>
  <c r="AV619" i="20" s="1"/>
  <c r="BA619" i="20" s="1"/>
  <c r="AC619" i="20"/>
  <c r="AS618" i="20"/>
  <c r="AV618" i="20" s="1"/>
  <c r="BA618" i="20" s="1"/>
  <c r="AC618" i="20"/>
  <c r="AS617" i="20"/>
  <c r="AV617" i="20" s="1"/>
  <c r="BA617" i="20" s="1"/>
  <c r="AC617" i="20"/>
  <c r="AS616" i="20"/>
  <c r="AV616" i="20" s="1"/>
  <c r="BA616" i="20" s="1"/>
  <c r="AC616" i="20"/>
  <c r="AS615" i="20"/>
  <c r="AV615" i="20" s="1"/>
  <c r="BA615" i="20" s="1"/>
  <c r="AC615" i="20"/>
  <c r="AS614" i="20"/>
  <c r="AV614" i="20" s="1"/>
  <c r="BA614" i="20" s="1"/>
  <c r="AC614" i="20"/>
  <c r="AS613" i="20"/>
  <c r="AV613" i="20" s="1"/>
  <c r="BA613" i="20" s="1"/>
  <c r="AC613" i="20"/>
  <c r="AS612" i="20"/>
  <c r="AV612" i="20" s="1"/>
  <c r="BA612" i="20" s="1"/>
  <c r="AC612" i="20"/>
  <c r="AS611" i="20"/>
  <c r="AV611" i="20" s="1"/>
  <c r="BA611" i="20" s="1"/>
  <c r="AC611" i="20"/>
  <c r="AS610" i="20"/>
  <c r="AV610" i="20" s="1"/>
  <c r="BA610" i="20" s="1"/>
  <c r="AC610" i="20"/>
  <c r="AS609" i="20"/>
  <c r="AV609" i="20" s="1"/>
  <c r="BA609" i="20" s="1"/>
  <c r="AC609" i="20"/>
  <c r="AS608" i="20"/>
  <c r="AV608" i="20" s="1"/>
  <c r="BA608" i="20" s="1"/>
  <c r="AC608" i="20"/>
  <c r="AS607" i="20"/>
  <c r="AV607" i="20" s="1"/>
  <c r="BA607" i="20" s="1"/>
  <c r="AC607" i="20"/>
  <c r="AS606" i="20"/>
  <c r="AV606" i="20" s="1"/>
  <c r="BA606" i="20" s="1"/>
  <c r="AC606" i="20"/>
  <c r="AS605" i="20"/>
  <c r="AV605" i="20" s="1"/>
  <c r="BA605" i="20" s="1"/>
  <c r="AC605" i="20"/>
  <c r="AS604" i="20"/>
  <c r="AV604" i="20" s="1"/>
  <c r="BA604" i="20" s="1"/>
  <c r="AC604" i="20"/>
  <c r="AS603" i="20"/>
  <c r="AV603" i="20" s="1"/>
  <c r="BA603" i="20" s="1"/>
  <c r="AC603" i="20"/>
  <c r="AS602" i="20"/>
  <c r="AV602" i="20" s="1"/>
  <c r="BA602" i="20" s="1"/>
  <c r="AC602" i="20"/>
  <c r="AS601" i="20"/>
  <c r="AV601" i="20" s="1"/>
  <c r="BA601" i="20" s="1"/>
  <c r="AC601" i="20"/>
  <c r="AS600" i="20"/>
  <c r="AV600" i="20" s="1"/>
  <c r="BA600" i="20" s="1"/>
  <c r="AC600" i="20"/>
  <c r="AS599" i="20"/>
  <c r="AV599" i="20" s="1"/>
  <c r="BA599" i="20" s="1"/>
  <c r="AC599" i="20"/>
  <c r="AS598" i="20"/>
  <c r="AV598" i="20" s="1"/>
  <c r="BA598" i="20" s="1"/>
  <c r="AC598" i="20"/>
  <c r="AS597" i="20"/>
  <c r="AV597" i="20" s="1"/>
  <c r="BA597" i="20" s="1"/>
  <c r="AC597" i="20"/>
  <c r="AS596" i="20"/>
  <c r="AV596" i="20" s="1"/>
  <c r="BA596" i="20" s="1"/>
  <c r="AC596" i="20"/>
  <c r="AS595" i="20"/>
  <c r="AV595" i="20" s="1"/>
  <c r="BA595" i="20" s="1"/>
  <c r="AC595" i="20"/>
  <c r="AS594" i="20"/>
  <c r="AV594" i="20" s="1"/>
  <c r="BA594" i="20" s="1"/>
  <c r="AC594" i="20"/>
  <c r="AS593" i="20"/>
  <c r="AV593" i="20" s="1"/>
  <c r="BA593" i="20" s="1"/>
  <c r="AC593" i="20"/>
  <c r="AS592" i="20"/>
  <c r="AV592" i="20" s="1"/>
  <c r="BA592" i="20" s="1"/>
  <c r="AC592" i="20"/>
  <c r="V592" i="20"/>
  <c r="AS591" i="20"/>
  <c r="AV591" i="20" s="1"/>
  <c r="BA591" i="20" s="1"/>
  <c r="AC591" i="20"/>
  <c r="AG591" i="20" s="1"/>
  <c r="AJ591" i="20" s="1"/>
  <c r="AS590" i="20"/>
  <c r="AV590" i="20" s="1"/>
  <c r="BA590" i="20" s="1"/>
  <c r="AC590" i="20"/>
  <c r="AG590" i="20" s="1"/>
  <c r="AJ590" i="20" s="1"/>
  <c r="AS589" i="20"/>
  <c r="AV589" i="20" s="1"/>
  <c r="BA589" i="20" s="1"/>
  <c r="AC589" i="20"/>
  <c r="AG589" i="20" s="1"/>
  <c r="AJ589" i="20" s="1"/>
  <c r="AS588" i="20"/>
  <c r="AV588" i="20" s="1"/>
  <c r="BA588" i="20" s="1"/>
  <c r="AC588" i="20"/>
  <c r="AG588" i="20" s="1"/>
  <c r="AJ588" i="20" s="1"/>
  <c r="AS587" i="20"/>
  <c r="AV587" i="20" s="1"/>
  <c r="BA587" i="20" s="1"/>
  <c r="AC587" i="20"/>
  <c r="AG587" i="20" s="1"/>
  <c r="AJ587" i="20" s="1"/>
  <c r="AS586" i="20"/>
  <c r="AV586" i="20" s="1"/>
  <c r="BA586" i="20" s="1"/>
  <c r="AC586" i="20"/>
  <c r="AG586" i="20" s="1"/>
  <c r="AJ586" i="20" s="1"/>
  <c r="AS585" i="20"/>
  <c r="AV585" i="20" s="1"/>
  <c r="BA585" i="20" s="1"/>
  <c r="AC585" i="20"/>
  <c r="AG585" i="20" s="1"/>
  <c r="AJ585" i="20" s="1"/>
  <c r="AS584" i="20"/>
  <c r="AV584" i="20" s="1"/>
  <c r="BA584" i="20" s="1"/>
  <c r="AC584" i="20"/>
  <c r="AG584" i="20" s="1"/>
  <c r="AJ584" i="20" s="1"/>
  <c r="AS583" i="20"/>
  <c r="AV583" i="20" s="1"/>
  <c r="BA583" i="20" s="1"/>
  <c r="AC583" i="20"/>
  <c r="AG583" i="20" s="1"/>
  <c r="AJ583" i="20" s="1"/>
  <c r="AS582" i="20"/>
  <c r="AV582" i="20" s="1"/>
  <c r="BA582" i="20" s="1"/>
  <c r="AC582" i="20"/>
  <c r="AG582" i="20" s="1"/>
  <c r="AJ582" i="20" s="1"/>
  <c r="AS581" i="20"/>
  <c r="AV581" i="20" s="1"/>
  <c r="BA581" i="20" s="1"/>
  <c r="AC581" i="20"/>
  <c r="AG581" i="20" s="1"/>
  <c r="AJ581" i="20" s="1"/>
  <c r="AS580" i="20"/>
  <c r="AV580" i="20" s="1"/>
  <c r="BA580" i="20" s="1"/>
  <c r="AC580" i="20"/>
  <c r="AG580" i="20" s="1"/>
  <c r="AJ580" i="20" s="1"/>
  <c r="AS579" i="20"/>
  <c r="AV579" i="20" s="1"/>
  <c r="BA579" i="20" s="1"/>
  <c r="AC579" i="20"/>
  <c r="AG579" i="20" s="1"/>
  <c r="AJ579" i="20" s="1"/>
  <c r="AS578" i="20"/>
  <c r="AV578" i="20" s="1"/>
  <c r="BA578" i="20" s="1"/>
  <c r="AC578" i="20"/>
  <c r="AG578" i="20" s="1"/>
  <c r="AJ578" i="20" s="1"/>
  <c r="AS577" i="20"/>
  <c r="AV577" i="20" s="1"/>
  <c r="BA577" i="20" s="1"/>
  <c r="AC577" i="20"/>
  <c r="AG577" i="20" s="1"/>
  <c r="AJ577" i="20" s="1"/>
  <c r="BF576" i="20"/>
  <c r="AS576" i="20"/>
  <c r="AV576" i="20" s="1"/>
  <c r="BA576" i="20" s="1"/>
  <c r="AC576" i="20"/>
  <c r="V576" i="20"/>
  <c r="AS575" i="20"/>
  <c r="AV575" i="20" s="1"/>
  <c r="BA575" i="20" s="1"/>
  <c r="AC575" i="20"/>
  <c r="AG575" i="20" s="1"/>
  <c r="AJ575" i="20" s="1"/>
  <c r="V575" i="20"/>
  <c r="AS574" i="20"/>
  <c r="AV574" i="20" s="1"/>
  <c r="BA574" i="20" s="1"/>
  <c r="AC574" i="20"/>
  <c r="V574" i="20"/>
  <c r="AS573" i="20"/>
  <c r="AV573" i="20" s="1"/>
  <c r="BA573" i="20" s="1"/>
  <c r="AC573" i="20"/>
  <c r="AG573" i="20" s="1"/>
  <c r="AJ573" i="20" s="1"/>
  <c r="V573" i="20"/>
  <c r="AS572" i="20"/>
  <c r="AV572" i="20" s="1"/>
  <c r="BA572" i="20" s="1"/>
  <c r="AC572" i="20"/>
  <c r="V572" i="20"/>
  <c r="AS571" i="20"/>
  <c r="AV571" i="20" s="1"/>
  <c r="BA571" i="20" s="1"/>
  <c r="AC571" i="20"/>
  <c r="AG571" i="20" s="1"/>
  <c r="AJ571" i="20" s="1"/>
  <c r="V571" i="20"/>
  <c r="AS570" i="20"/>
  <c r="AV570" i="20" s="1"/>
  <c r="BA570" i="20" s="1"/>
  <c r="AC570" i="20"/>
  <c r="V570" i="20"/>
  <c r="AS569" i="20"/>
  <c r="AV569" i="20" s="1"/>
  <c r="BA569" i="20" s="1"/>
  <c r="AC569" i="20"/>
  <c r="AG569" i="20" s="1"/>
  <c r="AJ569" i="20" s="1"/>
  <c r="V569" i="20"/>
  <c r="AS568" i="20"/>
  <c r="AV568" i="20" s="1"/>
  <c r="BA568" i="20" s="1"/>
  <c r="AC568" i="20"/>
  <c r="V568" i="20"/>
  <c r="AS567" i="20"/>
  <c r="AV567" i="20" s="1"/>
  <c r="BA567" i="20" s="1"/>
  <c r="AC567" i="20"/>
  <c r="AG567" i="20" s="1"/>
  <c r="AJ567" i="20" s="1"/>
  <c r="V567" i="20"/>
  <c r="AS566" i="20"/>
  <c r="AV566" i="20" s="1"/>
  <c r="BA566" i="20" s="1"/>
  <c r="AC566" i="20"/>
  <c r="V566" i="20"/>
  <c r="AS565" i="20"/>
  <c r="AV565" i="20" s="1"/>
  <c r="BA565" i="20" s="1"/>
  <c r="AC565" i="20"/>
  <c r="AG565" i="20" s="1"/>
  <c r="AJ565" i="20" s="1"/>
  <c r="V565" i="20"/>
  <c r="AS564" i="20"/>
  <c r="AV564" i="20" s="1"/>
  <c r="BA564" i="20" s="1"/>
  <c r="AC564" i="20"/>
  <c r="V564" i="20"/>
  <c r="AS563" i="20"/>
  <c r="AV563" i="20" s="1"/>
  <c r="BA563" i="20" s="1"/>
  <c r="AC563" i="20"/>
  <c r="V563" i="20"/>
  <c r="AS562" i="20"/>
  <c r="AV562" i="20" s="1"/>
  <c r="BA562" i="20" s="1"/>
  <c r="AC562" i="20"/>
  <c r="V562" i="20"/>
  <c r="AS561" i="20"/>
  <c r="AV561" i="20" s="1"/>
  <c r="BA561" i="20" s="1"/>
  <c r="AC561" i="20"/>
  <c r="V561" i="20"/>
  <c r="AS560" i="20"/>
  <c r="AV560" i="20" s="1"/>
  <c r="BA560" i="20" s="1"/>
  <c r="AC560" i="20"/>
  <c r="AE560" i="20" s="1"/>
  <c r="V560" i="20"/>
  <c r="AS559" i="20"/>
  <c r="AV559" i="20" s="1"/>
  <c r="BA559" i="20" s="1"/>
  <c r="AC559" i="20"/>
  <c r="V559" i="20"/>
  <c r="AS558" i="20"/>
  <c r="AV558" i="20" s="1"/>
  <c r="BA558" i="20" s="1"/>
  <c r="AC558" i="20"/>
  <c r="AE558" i="20" s="1"/>
  <c r="V558" i="20"/>
  <c r="AS557" i="20"/>
  <c r="AV557" i="20" s="1"/>
  <c r="BA557" i="20" s="1"/>
  <c r="AC557" i="20"/>
  <c r="V557" i="20"/>
  <c r="AS556" i="20"/>
  <c r="AV556" i="20" s="1"/>
  <c r="BA556" i="20" s="1"/>
  <c r="AC556" i="20"/>
  <c r="AE556" i="20" s="1"/>
  <c r="V556" i="20"/>
  <c r="AS555" i="20"/>
  <c r="AV555" i="20" s="1"/>
  <c r="BA555" i="20" s="1"/>
  <c r="AC555" i="20"/>
  <c r="V555" i="20"/>
  <c r="AS554" i="20"/>
  <c r="AV554" i="20" s="1"/>
  <c r="BA554" i="20" s="1"/>
  <c r="AC554" i="20"/>
  <c r="AE554" i="20" s="1"/>
  <c r="V554" i="20"/>
  <c r="AS553" i="20"/>
  <c r="AV553" i="20" s="1"/>
  <c r="BA553" i="20" s="1"/>
  <c r="AC553" i="20"/>
  <c r="V553" i="20"/>
  <c r="AS552" i="20"/>
  <c r="AV552" i="20" s="1"/>
  <c r="BA552" i="20" s="1"/>
  <c r="AC552" i="20"/>
  <c r="AE552" i="20" s="1"/>
  <c r="V552" i="20"/>
  <c r="AS551" i="20"/>
  <c r="AV551" i="20" s="1"/>
  <c r="BA551" i="20" s="1"/>
  <c r="AC551" i="20"/>
  <c r="V551" i="20"/>
  <c r="AS550" i="20"/>
  <c r="AV550" i="20" s="1"/>
  <c r="BA550" i="20" s="1"/>
  <c r="AC550" i="20"/>
  <c r="AE550" i="20" s="1"/>
  <c r="V550" i="20"/>
  <c r="AS549" i="20"/>
  <c r="AV549" i="20" s="1"/>
  <c r="BA549" i="20" s="1"/>
  <c r="AC549" i="20"/>
  <c r="V549" i="20"/>
  <c r="AS548" i="20"/>
  <c r="AV548" i="20" s="1"/>
  <c r="BA548" i="20" s="1"/>
  <c r="AC548" i="20"/>
  <c r="AE548" i="20" s="1"/>
  <c r="V548" i="20"/>
  <c r="AS547" i="20"/>
  <c r="AV547" i="20" s="1"/>
  <c r="BA547" i="20" s="1"/>
  <c r="AC547" i="20"/>
  <c r="V547" i="20"/>
  <c r="AS546" i="20"/>
  <c r="AV546" i="20" s="1"/>
  <c r="BA546" i="20" s="1"/>
  <c r="AC546" i="20"/>
  <c r="AE546" i="20" s="1"/>
  <c r="V546" i="20"/>
  <c r="AS545" i="20"/>
  <c r="AV545" i="20" s="1"/>
  <c r="BA545" i="20" s="1"/>
  <c r="AC545" i="20"/>
  <c r="V545" i="20"/>
  <c r="AS544" i="20"/>
  <c r="AV544" i="20" s="1"/>
  <c r="BA544" i="20" s="1"/>
  <c r="AC544" i="20"/>
  <c r="AE544" i="20" s="1"/>
  <c r="V544" i="20"/>
  <c r="AS543" i="20"/>
  <c r="AV543" i="20" s="1"/>
  <c r="BA543" i="20" s="1"/>
  <c r="AC543" i="20"/>
  <c r="V543" i="20"/>
  <c r="AS542" i="20"/>
  <c r="AV542" i="20" s="1"/>
  <c r="BA542" i="20" s="1"/>
  <c r="AC542" i="20"/>
  <c r="AE542" i="20" s="1"/>
  <c r="V542" i="20"/>
  <c r="AS541" i="20"/>
  <c r="AV541" i="20" s="1"/>
  <c r="BA541" i="20" s="1"/>
  <c r="AC541" i="20"/>
  <c r="V541" i="20"/>
  <c r="AS540" i="20"/>
  <c r="AV540" i="20" s="1"/>
  <c r="BA540" i="20" s="1"/>
  <c r="AC540" i="20"/>
  <c r="AE540" i="20" s="1"/>
  <c r="V540" i="20"/>
  <c r="AS539" i="20"/>
  <c r="AV539" i="20" s="1"/>
  <c r="BA539" i="20" s="1"/>
  <c r="AC539" i="20"/>
  <c r="V539" i="20"/>
  <c r="AS538" i="20"/>
  <c r="AV538" i="20" s="1"/>
  <c r="BA538" i="20" s="1"/>
  <c r="AC538" i="20"/>
  <c r="AE538" i="20" s="1"/>
  <c r="V538" i="20"/>
  <c r="AS537" i="20"/>
  <c r="AV537" i="20" s="1"/>
  <c r="BA537" i="20" s="1"/>
  <c r="AC537" i="20"/>
  <c r="V537" i="20"/>
  <c r="AS536" i="20"/>
  <c r="AV536" i="20" s="1"/>
  <c r="BA536" i="20" s="1"/>
  <c r="AC536" i="20"/>
  <c r="AE536" i="20" s="1"/>
  <c r="V536" i="20"/>
  <c r="AS535" i="20"/>
  <c r="AV535" i="20" s="1"/>
  <c r="BA535" i="20" s="1"/>
  <c r="AC535" i="20"/>
  <c r="V535" i="20"/>
  <c r="AS534" i="20"/>
  <c r="AV534" i="20" s="1"/>
  <c r="BA534" i="20" s="1"/>
  <c r="AC534" i="20"/>
  <c r="AE534" i="20" s="1"/>
  <c r="V534" i="20"/>
  <c r="AS533" i="20"/>
  <c r="AV533" i="20" s="1"/>
  <c r="BA533" i="20" s="1"/>
  <c r="AC533" i="20"/>
  <c r="V533" i="20"/>
  <c r="AS532" i="20"/>
  <c r="AV532" i="20" s="1"/>
  <c r="BA532" i="20" s="1"/>
  <c r="AC532" i="20"/>
  <c r="AE532" i="20" s="1"/>
  <c r="V532" i="20"/>
  <c r="AS531" i="20"/>
  <c r="AV531" i="20" s="1"/>
  <c r="BA531" i="20" s="1"/>
  <c r="AC531" i="20"/>
  <c r="V531" i="20"/>
  <c r="AS530" i="20"/>
  <c r="AV530" i="20" s="1"/>
  <c r="BA530" i="20" s="1"/>
  <c r="AC530" i="20"/>
  <c r="AE530" i="20" s="1"/>
  <c r="V530" i="20"/>
  <c r="AS529" i="20"/>
  <c r="AV529" i="20" s="1"/>
  <c r="BA529" i="20" s="1"/>
  <c r="AC529" i="20"/>
  <c r="V529" i="20"/>
  <c r="AS528" i="20"/>
  <c r="AV528" i="20" s="1"/>
  <c r="BA528" i="20" s="1"/>
  <c r="AC528" i="20"/>
  <c r="AE528" i="20" s="1"/>
  <c r="V528" i="20"/>
  <c r="AS527" i="20"/>
  <c r="AV527" i="20" s="1"/>
  <c r="BA527" i="20" s="1"/>
  <c r="AC527" i="20"/>
  <c r="V527" i="20"/>
  <c r="AS526" i="20"/>
  <c r="AV526" i="20" s="1"/>
  <c r="BA526" i="20" s="1"/>
  <c r="AC526" i="20"/>
  <c r="AE526" i="20" s="1"/>
  <c r="V526" i="20"/>
  <c r="AS525" i="20"/>
  <c r="AV525" i="20" s="1"/>
  <c r="BA525" i="20" s="1"/>
  <c r="AC525" i="20"/>
  <c r="V525" i="20"/>
  <c r="AS524" i="20"/>
  <c r="AV524" i="20" s="1"/>
  <c r="BA524" i="20" s="1"/>
  <c r="AC524" i="20"/>
  <c r="AE524" i="20" s="1"/>
  <c r="V524" i="20"/>
  <c r="AS523" i="20"/>
  <c r="AV523" i="20" s="1"/>
  <c r="BA523" i="20" s="1"/>
  <c r="AC523" i="20"/>
  <c r="V523" i="20"/>
  <c r="AS522" i="20"/>
  <c r="AV522" i="20" s="1"/>
  <c r="BA522" i="20" s="1"/>
  <c r="AC522" i="20"/>
  <c r="AE522" i="20" s="1"/>
  <c r="V522" i="20"/>
  <c r="AS521" i="20"/>
  <c r="AV521" i="20" s="1"/>
  <c r="BA521" i="20" s="1"/>
  <c r="AC521" i="20"/>
  <c r="V521" i="20"/>
  <c r="AS520" i="20"/>
  <c r="AV520" i="20" s="1"/>
  <c r="BA520" i="20" s="1"/>
  <c r="AC520" i="20"/>
  <c r="AE520" i="20" s="1"/>
  <c r="V520" i="20"/>
  <c r="AS519" i="20"/>
  <c r="AV519" i="20" s="1"/>
  <c r="BA519" i="20" s="1"/>
  <c r="AC519" i="20"/>
  <c r="V519" i="20"/>
  <c r="AS518" i="20"/>
  <c r="AV518" i="20" s="1"/>
  <c r="BA518" i="20" s="1"/>
  <c r="AC518" i="20"/>
  <c r="AE518" i="20" s="1"/>
  <c r="V518" i="20"/>
  <c r="AS517" i="20"/>
  <c r="AV517" i="20" s="1"/>
  <c r="BA517" i="20" s="1"/>
  <c r="AC517" i="20"/>
  <c r="V517" i="20"/>
  <c r="AS516" i="20"/>
  <c r="AV516" i="20" s="1"/>
  <c r="BA516" i="20" s="1"/>
  <c r="AC516" i="20"/>
  <c r="AE516" i="20" s="1"/>
  <c r="V516" i="20"/>
  <c r="AS515" i="20"/>
  <c r="AV515" i="20" s="1"/>
  <c r="BA515" i="20" s="1"/>
  <c r="AC515" i="20"/>
  <c r="V515" i="20"/>
  <c r="AS514" i="20"/>
  <c r="AV514" i="20" s="1"/>
  <c r="BA514" i="20" s="1"/>
  <c r="AC514" i="20"/>
  <c r="AE514" i="20" s="1"/>
  <c r="V514" i="20"/>
  <c r="AS513" i="20"/>
  <c r="AV513" i="20" s="1"/>
  <c r="BA513" i="20" s="1"/>
  <c r="AC513" i="20"/>
  <c r="V513" i="20"/>
  <c r="AS512" i="20"/>
  <c r="AV512" i="20" s="1"/>
  <c r="BA512" i="20" s="1"/>
  <c r="AC512" i="20"/>
  <c r="AE512" i="20" s="1"/>
  <c r="V512" i="20"/>
  <c r="AS511" i="20"/>
  <c r="AV511" i="20" s="1"/>
  <c r="BA511" i="20" s="1"/>
  <c r="AC511" i="20"/>
  <c r="V511" i="20"/>
  <c r="AS510" i="20"/>
  <c r="AV510" i="20" s="1"/>
  <c r="BA510" i="20" s="1"/>
  <c r="AC510" i="20"/>
  <c r="AE510" i="20" s="1"/>
  <c r="V510" i="20"/>
  <c r="AS509" i="20"/>
  <c r="AV509" i="20" s="1"/>
  <c r="BA509" i="20" s="1"/>
  <c r="AC509" i="20"/>
  <c r="V509" i="20"/>
  <c r="AS508" i="20"/>
  <c r="AV508" i="20" s="1"/>
  <c r="BA508" i="20" s="1"/>
  <c r="AC508" i="20"/>
  <c r="AE508" i="20" s="1"/>
  <c r="V508" i="20"/>
  <c r="AS507" i="20"/>
  <c r="AV507" i="20" s="1"/>
  <c r="BA507" i="20" s="1"/>
  <c r="AC507" i="20"/>
  <c r="V507" i="20"/>
  <c r="AS506" i="20"/>
  <c r="AV506" i="20" s="1"/>
  <c r="BA506" i="20" s="1"/>
  <c r="AC506" i="20"/>
  <c r="AE506" i="20" s="1"/>
  <c r="V506" i="20"/>
  <c r="AS505" i="20"/>
  <c r="AV505" i="20" s="1"/>
  <c r="BA505" i="20" s="1"/>
  <c r="AC505" i="20"/>
  <c r="V505" i="20"/>
  <c r="AS504" i="20"/>
  <c r="AV504" i="20" s="1"/>
  <c r="BA504" i="20" s="1"/>
  <c r="AC504" i="20"/>
  <c r="AE504" i="20" s="1"/>
  <c r="V504" i="20"/>
  <c r="AS503" i="20"/>
  <c r="AV503" i="20" s="1"/>
  <c r="BA503" i="20" s="1"/>
  <c r="AC503" i="20"/>
  <c r="V503" i="20"/>
  <c r="AS502" i="20"/>
  <c r="AV502" i="20" s="1"/>
  <c r="BA502" i="20" s="1"/>
  <c r="AC502" i="20"/>
  <c r="AE502" i="20" s="1"/>
  <c r="V502" i="20"/>
  <c r="AS501" i="20"/>
  <c r="AV501" i="20" s="1"/>
  <c r="BA501" i="20" s="1"/>
  <c r="AC501" i="20"/>
  <c r="V501" i="20"/>
  <c r="AS500" i="20"/>
  <c r="AV500" i="20" s="1"/>
  <c r="BA500" i="20" s="1"/>
  <c r="AC500" i="20"/>
  <c r="AE500" i="20" s="1"/>
  <c r="V500" i="20"/>
  <c r="AS499" i="20"/>
  <c r="AV499" i="20" s="1"/>
  <c r="BA499" i="20" s="1"/>
  <c r="AC499" i="20"/>
  <c r="V499" i="20"/>
  <c r="AS498" i="20"/>
  <c r="AV498" i="20" s="1"/>
  <c r="BA498" i="20" s="1"/>
  <c r="AC498" i="20"/>
  <c r="AE498" i="20" s="1"/>
  <c r="V498" i="20"/>
  <c r="AS497" i="20"/>
  <c r="AV497" i="20" s="1"/>
  <c r="BA497" i="20" s="1"/>
  <c r="AC497" i="20"/>
  <c r="V497" i="20"/>
  <c r="AS496" i="20"/>
  <c r="AV496" i="20" s="1"/>
  <c r="BA496" i="20" s="1"/>
  <c r="AC496" i="20"/>
  <c r="AE496" i="20" s="1"/>
  <c r="V496" i="20"/>
  <c r="AS495" i="20"/>
  <c r="AV495" i="20" s="1"/>
  <c r="BA495" i="20" s="1"/>
  <c r="AC495" i="20"/>
  <c r="V495" i="20"/>
  <c r="AS494" i="20"/>
  <c r="AV494" i="20" s="1"/>
  <c r="BA494" i="20" s="1"/>
  <c r="AC494" i="20"/>
  <c r="AE494" i="20" s="1"/>
  <c r="V494" i="20"/>
  <c r="AS493" i="20"/>
  <c r="AV493" i="20" s="1"/>
  <c r="BA493" i="20" s="1"/>
  <c r="AC493" i="20"/>
  <c r="V493" i="20"/>
  <c r="AS492" i="20"/>
  <c r="AV492" i="20" s="1"/>
  <c r="BA492" i="20" s="1"/>
  <c r="AC492" i="20"/>
  <c r="AE492" i="20" s="1"/>
  <c r="V492" i="20"/>
  <c r="AS491" i="20"/>
  <c r="AV491" i="20" s="1"/>
  <c r="BA491" i="20" s="1"/>
  <c r="AC491" i="20"/>
  <c r="V491" i="20"/>
  <c r="AS490" i="20"/>
  <c r="AV490" i="20" s="1"/>
  <c r="BA490" i="20" s="1"/>
  <c r="AC490" i="20"/>
  <c r="AE490" i="20" s="1"/>
  <c r="V490" i="20"/>
  <c r="AS489" i="20"/>
  <c r="AV489" i="20" s="1"/>
  <c r="BA489" i="20" s="1"/>
  <c r="AC489" i="20"/>
  <c r="V489" i="20"/>
  <c r="AS488" i="20"/>
  <c r="AV488" i="20" s="1"/>
  <c r="BA488" i="20" s="1"/>
  <c r="AC488" i="20"/>
  <c r="AE488" i="20" s="1"/>
  <c r="V488" i="20"/>
  <c r="AS487" i="20"/>
  <c r="AV487" i="20" s="1"/>
  <c r="BA487" i="20" s="1"/>
  <c r="AC487" i="20"/>
  <c r="V487" i="20"/>
  <c r="AS486" i="20"/>
  <c r="AV486" i="20" s="1"/>
  <c r="BA486" i="20" s="1"/>
  <c r="AC486" i="20"/>
  <c r="AE486" i="20" s="1"/>
  <c r="V486" i="20"/>
  <c r="AS485" i="20"/>
  <c r="AV485" i="20" s="1"/>
  <c r="BA485" i="20" s="1"/>
  <c r="AC485" i="20"/>
  <c r="V485" i="20"/>
  <c r="AS484" i="20"/>
  <c r="AV484" i="20" s="1"/>
  <c r="BA484" i="20" s="1"/>
  <c r="AC484" i="20"/>
  <c r="AE484" i="20" s="1"/>
  <c r="V484" i="20"/>
  <c r="AS483" i="20"/>
  <c r="AV483" i="20" s="1"/>
  <c r="BA483" i="20" s="1"/>
  <c r="AC483" i="20"/>
  <c r="V483" i="20"/>
  <c r="AS482" i="20"/>
  <c r="AV482" i="20" s="1"/>
  <c r="BA482" i="20" s="1"/>
  <c r="AC482" i="20"/>
  <c r="AE482" i="20" s="1"/>
  <c r="V482" i="20"/>
  <c r="AS481" i="20"/>
  <c r="AV481" i="20" s="1"/>
  <c r="BA481" i="20" s="1"/>
  <c r="AC481" i="20"/>
  <c r="V481" i="20"/>
  <c r="AS480" i="20"/>
  <c r="AV480" i="20" s="1"/>
  <c r="BA480" i="20" s="1"/>
  <c r="AC480" i="20"/>
  <c r="AE480" i="20" s="1"/>
  <c r="V480" i="20"/>
  <c r="AS479" i="20"/>
  <c r="AV479" i="20" s="1"/>
  <c r="BA479" i="20" s="1"/>
  <c r="AC479" i="20"/>
  <c r="V479" i="20"/>
  <c r="AS478" i="20"/>
  <c r="AV478" i="20" s="1"/>
  <c r="BA478" i="20" s="1"/>
  <c r="AC478" i="20"/>
  <c r="AE478" i="20" s="1"/>
  <c r="V478" i="20"/>
  <c r="AS477" i="20"/>
  <c r="AV477" i="20" s="1"/>
  <c r="BA477" i="20" s="1"/>
  <c r="AC477" i="20"/>
  <c r="V477" i="20"/>
  <c r="AS476" i="20"/>
  <c r="AV476" i="20" s="1"/>
  <c r="BA476" i="20" s="1"/>
  <c r="AC476" i="20"/>
  <c r="AE476" i="20" s="1"/>
  <c r="V476" i="20"/>
  <c r="AS475" i="20"/>
  <c r="AV475" i="20" s="1"/>
  <c r="BA475" i="20" s="1"/>
  <c r="AC475" i="20"/>
  <c r="V475" i="20"/>
  <c r="AS474" i="20"/>
  <c r="AV474" i="20" s="1"/>
  <c r="BA474" i="20" s="1"/>
  <c r="AC474" i="20"/>
  <c r="AE474" i="20" s="1"/>
  <c r="V474" i="20"/>
  <c r="AS473" i="20"/>
  <c r="AV473" i="20" s="1"/>
  <c r="BA473" i="20" s="1"/>
  <c r="AC473" i="20"/>
  <c r="V473" i="20"/>
  <c r="AS472" i="20"/>
  <c r="AV472" i="20" s="1"/>
  <c r="BA472" i="20" s="1"/>
  <c r="AC472" i="20"/>
  <c r="AE472" i="20" s="1"/>
  <c r="V472" i="20"/>
  <c r="AS471" i="20"/>
  <c r="AV471" i="20" s="1"/>
  <c r="BA471" i="20" s="1"/>
  <c r="AC471" i="20"/>
  <c r="V471" i="20"/>
  <c r="AS470" i="20"/>
  <c r="AV470" i="20" s="1"/>
  <c r="BA470" i="20" s="1"/>
  <c r="AC470" i="20"/>
  <c r="AE470" i="20" s="1"/>
  <c r="V470" i="20"/>
  <c r="AS469" i="20"/>
  <c r="AV469" i="20" s="1"/>
  <c r="BA469" i="20" s="1"/>
  <c r="AC469" i="20"/>
  <c r="V469" i="20"/>
  <c r="AS468" i="20"/>
  <c r="AV468" i="20" s="1"/>
  <c r="BA468" i="20" s="1"/>
  <c r="AC468" i="20"/>
  <c r="AE468" i="20" s="1"/>
  <c r="V468" i="20"/>
  <c r="AS467" i="20"/>
  <c r="AV467" i="20" s="1"/>
  <c r="BA467" i="20" s="1"/>
  <c r="AC467" i="20"/>
  <c r="V467" i="20"/>
  <c r="AS466" i="20"/>
  <c r="AV466" i="20" s="1"/>
  <c r="BA466" i="20" s="1"/>
  <c r="AC466" i="20"/>
  <c r="AE466" i="20" s="1"/>
  <c r="V466" i="20"/>
  <c r="AS465" i="20"/>
  <c r="AV465" i="20" s="1"/>
  <c r="BA465" i="20" s="1"/>
  <c r="AC465" i="20"/>
  <c r="V465" i="20"/>
  <c r="AS464" i="20"/>
  <c r="AV464" i="20" s="1"/>
  <c r="BA464" i="20" s="1"/>
  <c r="AC464" i="20"/>
  <c r="AE464" i="20" s="1"/>
  <c r="V464" i="20"/>
  <c r="AS463" i="20"/>
  <c r="AV463" i="20" s="1"/>
  <c r="BA463" i="20" s="1"/>
  <c r="AC463" i="20"/>
  <c r="V463" i="20"/>
  <c r="AS462" i="20"/>
  <c r="AV462" i="20" s="1"/>
  <c r="BA462" i="20" s="1"/>
  <c r="AC462" i="20"/>
  <c r="AE462" i="20" s="1"/>
  <c r="V462" i="20"/>
  <c r="AS461" i="20"/>
  <c r="AV461" i="20" s="1"/>
  <c r="BA461" i="20" s="1"/>
  <c r="AC461" i="20"/>
  <c r="V461" i="20"/>
  <c r="AS460" i="20"/>
  <c r="AV460" i="20" s="1"/>
  <c r="BA460" i="20" s="1"/>
  <c r="AC460" i="20"/>
  <c r="AE460" i="20" s="1"/>
  <c r="V460" i="20"/>
  <c r="AS459" i="20"/>
  <c r="AV459" i="20" s="1"/>
  <c r="BA459" i="20" s="1"/>
  <c r="AC459" i="20"/>
  <c r="V459" i="20"/>
  <c r="AS458" i="20"/>
  <c r="AV458" i="20" s="1"/>
  <c r="BA458" i="20" s="1"/>
  <c r="AC458" i="20"/>
  <c r="AE458" i="20" s="1"/>
  <c r="V458" i="20"/>
  <c r="AS457" i="20"/>
  <c r="AV457" i="20" s="1"/>
  <c r="BA457" i="20" s="1"/>
  <c r="AC457" i="20"/>
  <c r="AG457" i="20" s="1"/>
  <c r="AJ457" i="20" s="1"/>
  <c r="V457" i="20"/>
  <c r="AS456" i="20"/>
  <c r="AV456" i="20" s="1"/>
  <c r="BA456" i="20" s="1"/>
  <c r="AC456" i="20"/>
  <c r="AE456" i="20" s="1"/>
  <c r="V456" i="20"/>
  <c r="AS455" i="20"/>
  <c r="AV455" i="20" s="1"/>
  <c r="BA455" i="20" s="1"/>
  <c r="AC455" i="20"/>
  <c r="AG455" i="20" s="1"/>
  <c r="AJ455" i="20" s="1"/>
  <c r="V455" i="20"/>
  <c r="AS454" i="20"/>
  <c r="AV454" i="20" s="1"/>
  <c r="BA454" i="20" s="1"/>
  <c r="AC454" i="20"/>
  <c r="V454" i="20"/>
  <c r="AS453" i="20"/>
  <c r="AV453" i="20" s="1"/>
  <c r="BA453" i="20" s="1"/>
  <c r="AC453" i="20"/>
  <c r="AG453" i="20" s="1"/>
  <c r="AJ453" i="20" s="1"/>
  <c r="V453" i="20"/>
  <c r="AS452" i="20"/>
  <c r="AV452" i="20" s="1"/>
  <c r="BA452" i="20" s="1"/>
  <c r="AC452" i="20"/>
  <c r="V452" i="20"/>
  <c r="AS451" i="20"/>
  <c r="AV451" i="20" s="1"/>
  <c r="BA451" i="20" s="1"/>
  <c r="AC451" i="20"/>
  <c r="AG451" i="20" s="1"/>
  <c r="AJ451" i="20" s="1"/>
  <c r="V451" i="20"/>
  <c r="AS450" i="20"/>
  <c r="AV450" i="20" s="1"/>
  <c r="BA450" i="20" s="1"/>
  <c r="AC450" i="20"/>
  <c r="V450" i="20"/>
  <c r="AS449" i="20"/>
  <c r="AV449" i="20" s="1"/>
  <c r="BA449" i="20" s="1"/>
  <c r="AC449" i="20"/>
  <c r="AG449" i="20" s="1"/>
  <c r="AJ449" i="20" s="1"/>
  <c r="V449" i="20"/>
  <c r="AS448" i="20"/>
  <c r="AV448" i="20" s="1"/>
  <c r="BA448" i="20" s="1"/>
  <c r="AC448" i="20"/>
  <c r="V448" i="20"/>
  <c r="AS447" i="20"/>
  <c r="AV447" i="20" s="1"/>
  <c r="BA447" i="20" s="1"/>
  <c r="AC447" i="20"/>
  <c r="AG447" i="20" s="1"/>
  <c r="AJ447" i="20" s="1"/>
  <c r="V447" i="20"/>
  <c r="AS446" i="20"/>
  <c r="AV446" i="20" s="1"/>
  <c r="BA446" i="20" s="1"/>
  <c r="AC446" i="20"/>
  <c r="V446" i="20"/>
  <c r="AS445" i="20"/>
  <c r="AV445" i="20" s="1"/>
  <c r="BA445" i="20" s="1"/>
  <c r="AC445" i="20"/>
  <c r="AG445" i="20" s="1"/>
  <c r="AJ445" i="20" s="1"/>
  <c r="V445" i="20"/>
  <c r="AS444" i="20"/>
  <c r="AV444" i="20" s="1"/>
  <c r="BA444" i="20" s="1"/>
  <c r="AC444" i="20"/>
  <c r="V444" i="20"/>
  <c r="AS443" i="20"/>
  <c r="AV443" i="20" s="1"/>
  <c r="BA443" i="20" s="1"/>
  <c r="AC443" i="20"/>
  <c r="AG443" i="20" s="1"/>
  <c r="AJ443" i="20" s="1"/>
  <c r="V443" i="20"/>
  <c r="AS442" i="20"/>
  <c r="AV442" i="20" s="1"/>
  <c r="BA442" i="20" s="1"/>
  <c r="AC442" i="20"/>
  <c r="V442" i="20"/>
  <c r="AS441" i="20"/>
  <c r="AV441" i="20" s="1"/>
  <c r="BA441" i="20" s="1"/>
  <c r="AC441" i="20"/>
  <c r="AG441" i="20" s="1"/>
  <c r="AJ441" i="20" s="1"/>
  <c r="V441" i="20"/>
  <c r="AS440" i="20"/>
  <c r="AV440" i="20" s="1"/>
  <c r="BA440" i="20" s="1"/>
  <c r="AC440" i="20"/>
  <c r="V440" i="20"/>
  <c r="AS439" i="20"/>
  <c r="AV439" i="20" s="1"/>
  <c r="BA439" i="20" s="1"/>
  <c r="AC439" i="20"/>
  <c r="AG439" i="20" s="1"/>
  <c r="AJ439" i="20" s="1"/>
  <c r="V439" i="20"/>
  <c r="AS438" i="20"/>
  <c r="AV438" i="20" s="1"/>
  <c r="BA438" i="20" s="1"/>
  <c r="AC438" i="20"/>
  <c r="V438" i="20"/>
  <c r="AS437" i="20"/>
  <c r="AV437" i="20" s="1"/>
  <c r="BA437" i="20" s="1"/>
  <c r="AC437" i="20"/>
  <c r="AG437" i="20" s="1"/>
  <c r="AJ437" i="20" s="1"/>
  <c r="V437" i="20"/>
  <c r="AS436" i="20"/>
  <c r="AV436" i="20" s="1"/>
  <c r="BA436" i="20" s="1"/>
  <c r="AC436" i="20"/>
  <c r="V436" i="20"/>
  <c r="AS435" i="20"/>
  <c r="AV435" i="20" s="1"/>
  <c r="BA435" i="20" s="1"/>
  <c r="AC435" i="20"/>
  <c r="AG435" i="20" s="1"/>
  <c r="AJ435" i="20" s="1"/>
  <c r="V435" i="20"/>
  <c r="AS434" i="20"/>
  <c r="AV434" i="20" s="1"/>
  <c r="BA434" i="20" s="1"/>
  <c r="AC434" i="20"/>
  <c r="V434" i="20"/>
  <c r="AS433" i="20"/>
  <c r="AV433" i="20" s="1"/>
  <c r="BA433" i="20" s="1"/>
  <c r="AC433" i="20"/>
  <c r="AG433" i="20" s="1"/>
  <c r="AJ433" i="20" s="1"/>
  <c r="V433" i="20"/>
  <c r="AS432" i="20"/>
  <c r="AV432" i="20" s="1"/>
  <c r="BA432" i="20" s="1"/>
  <c r="AC432" i="20"/>
  <c r="V432" i="20"/>
  <c r="AS431" i="20"/>
  <c r="AV431" i="20" s="1"/>
  <c r="BA431" i="20" s="1"/>
  <c r="AC431" i="20"/>
  <c r="AG431" i="20" s="1"/>
  <c r="AJ431" i="20" s="1"/>
  <c r="V431" i="20"/>
  <c r="AS430" i="20"/>
  <c r="AV430" i="20" s="1"/>
  <c r="BA430" i="20" s="1"/>
  <c r="AC430" i="20"/>
  <c r="V430" i="20"/>
  <c r="AS429" i="20"/>
  <c r="AV429" i="20" s="1"/>
  <c r="BA429" i="20" s="1"/>
  <c r="AC429" i="20"/>
  <c r="AG429" i="20" s="1"/>
  <c r="AJ429" i="20" s="1"/>
  <c r="V429" i="20"/>
  <c r="AS428" i="20"/>
  <c r="AV428" i="20" s="1"/>
  <c r="BA428" i="20" s="1"/>
  <c r="AC428" i="20"/>
  <c r="V428" i="20"/>
  <c r="AS427" i="20"/>
  <c r="AV427" i="20" s="1"/>
  <c r="BA427" i="20" s="1"/>
  <c r="AC427" i="20"/>
  <c r="AG427" i="20" s="1"/>
  <c r="AJ427" i="20" s="1"/>
  <c r="V427" i="20"/>
  <c r="AS426" i="20"/>
  <c r="AV426" i="20" s="1"/>
  <c r="BA426" i="20" s="1"/>
  <c r="AC426" i="20"/>
  <c r="V426" i="20"/>
  <c r="AS425" i="20"/>
  <c r="AV425" i="20" s="1"/>
  <c r="BA425" i="20" s="1"/>
  <c r="AC425" i="20"/>
  <c r="AG425" i="20" s="1"/>
  <c r="AJ425" i="20" s="1"/>
  <c r="V425" i="20"/>
  <c r="AS424" i="20"/>
  <c r="AV424" i="20" s="1"/>
  <c r="BA424" i="20" s="1"/>
  <c r="AC424" i="20"/>
  <c r="V424" i="20"/>
  <c r="AS423" i="20"/>
  <c r="AV423" i="20" s="1"/>
  <c r="BA423" i="20" s="1"/>
  <c r="AC423" i="20"/>
  <c r="AG423" i="20" s="1"/>
  <c r="AJ423" i="20" s="1"/>
  <c r="V423" i="20"/>
  <c r="AS422" i="20"/>
  <c r="AV422" i="20" s="1"/>
  <c r="BA422" i="20" s="1"/>
  <c r="AC422" i="20"/>
  <c r="V422" i="20"/>
  <c r="AS421" i="20"/>
  <c r="AV421" i="20" s="1"/>
  <c r="BA421" i="20" s="1"/>
  <c r="AC421" i="20"/>
  <c r="AG421" i="20" s="1"/>
  <c r="AJ421" i="20" s="1"/>
  <c r="V421" i="20"/>
  <c r="AS420" i="20"/>
  <c r="AV420" i="20" s="1"/>
  <c r="BA420" i="20" s="1"/>
  <c r="AC420" i="20"/>
  <c r="V420" i="20"/>
  <c r="AS419" i="20"/>
  <c r="AV419" i="20" s="1"/>
  <c r="BA419" i="20" s="1"/>
  <c r="AC419" i="20"/>
  <c r="AG419" i="20" s="1"/>
  <c r="AJ419" i="20" s="1"/>
  <c r="V419" i="20"/>
  <c r="AS418" i="20"/>
  <c r="AV418" i="20" s="1"/>
  <c r="BA418" i="20" s="1"/>
  <c r="AC418" i="20"/>
  <c r="V418" i="20"/>
  <c r="AS417" i="20"/>
  <c r="AV417" i="20" s="1"/>
  <c r="BA417" i="20" s="1"/>
  <c r="AC417" i="20"/>
  <c r="AG417" i="20" s="1"/>
  <c r="AJ417" i="20" s="1"/>
  <c r="V417" i="20"/>
  <c r="AS416" i="20"/>
  <c r="AV416" i="20" s="1"/>
  <c r="BA416" i="20" s="1"/>
  <c r="AC416" i="20"/>
  <c r="V416" i="20"/>
  <c r="AS415" i="20"/>
  <c r="AV415" i="20" s="1"/>
  <c r="BA415" i="20" s="1"/>
  <c r="AC415" i="20"/>
  <c r="AG415" i="20" s="1"/>
  <c r="AJ415" i="20" s="1"/>
  <c r="V415" i="20"/>
  <c r="AS414" i="20"/>
  <c r="AV414" i="20" s="1"/>
  <c r="BA414" i="20" s="1"/>
  <c r="AC414" i="20"/>
  <c r="V414" i="20"/>
  <c r="AS413" i="20"/>
  <c r="AV413" i="20" s="1"/>
  <c r="BA413" i="20" s="1"/>
  <c r="AC413" i="20"/>
  <c r="AG413" i="20" s="1"/>
  <c r="AJ413" i="20" s="1"/>
  <c r="V413" i="20"/>
  <c r="AS412" i="20"/>
  <c r="AV412" i="20" s="1"/>
  <c r="BA412" i="20" s="1"/>
  <c r="AC412" i="20"/>
  <c r="V412" i="20"/>
  <c r="AS411" i="20"/>
  <c r="AV411" i="20" s="1"/>
  <c r="BA411" i="20" s="1"/>
  <c r="AC411" i="20"/>
  <c r="AG411" i="20" s="1"/>
  <c r="AJ411" i="20" s="1"/>
  <c r="V411" i="20"/>
  <c r="AS410" i="20"/>
  <c r="AV410" i="20" s="1"/>
  <c r="BA410" i="20" s="1"/>
  <c r="AC410" i="20"/>
  <c r="V410" i="20"/>
  <c r="AS409" i="20"/>
  <c r="AV409" i="20" s="1"/>
  <c r="BA409" i="20" s="1"/>
  <c r="AC409" i="20"/>
  <c r="AG409" i="20" s="1"/>
  <c r="AJ409" i="20" s="1"/>
  <c r="V409" i="20"/>
  <c r="AS408" i="20"/>
  <c r="AV408" i="20" s="1"/>
  <c r="BA408" i="20" s="1"/>
  <c r="AC408" i="20"/>
  <c r="V408" i="20"/>
  <c r="AS407" i="20"/>
  <c r="AV407" i="20" s="1"/>
  <c r="BA407" i="20" s="1"/>
  <c r="AC407" i="20"/>
  <c r="AG407" i="20" s="1"/>
  <c r="AJ407" i="20" s="1"/>
  <c r="V407" i="20"/>
  <c r="AS406" i="20"/>
  <c r="AV406" i="20" s="1"/>
  <c r="BA406" i="20" s="1"/>
  <c r="AC406" i="20"/>
  <c r="V406" i="20"/>
  <c r="AS405" i="20"/>
  <c r="AV405" i="20" s="1"/>
  <c r="BA405" i="20" s="1"/>
  <c r="AC405" i="20"/>
  <c r="AG405" i="20" s="1"/>
  <c r="AJ405" i="20" s="1"/>
  <c r="V405" i="20"/>
  <c r="AS404" i="20"/>
  <c r="AV404" i="20" s="1"/>
  <c r="BA404" i="20" s="1"/>
  <c r="AC404" i="20"/>
  <c r="V404" i="20"/>
  <c r="AS403" i="20"/>
  <c r="AV403" i="20" s="1"/>
  <c r="BA403" i="20" s="1"/>
  <c r="AC403" i="20"/>
  <c r="AG403" i="20" s="1"/>
  <c r="AJ403" i="20" s="1"/>
  <c r="V403" i="20"/>
  <c r="AS402" i="20"/>
  <c r="AV402" i="20" s="1"/>
  <c r="BA402" i="20" s="1"/>
  <c r="AC402" i="20"/>
  <c r="V402" i="20"/>
  <c r="AQ401" i="20"/>
  <c r="AS401" i="20" s="1"/>
  <c r="AV401" i="20" s="1"/>
  <c r="BA401" i="20" s="1"/>
  <c r="AC401" i="20"/>
  <c r="AG401" i="20" s="1"/>
  <c r="AJ401" i="20" s="1"/>
  <c r="V401" i="20"/>
  <c r="AQ400" i="20"/>
  <c r="AS400" i="20" s="1"/>
  <c r="AV400" i="20" s="1"/>
  <c r="BA400" i="20" s="1"/>
  <c r="AC400" i="20"/>
  <c r="V400" i="20"/>
  <c r="AQ399" i="20"/>
  <c r="AS399" i="20" s="1"/>
  <c r="AV399" i="20" s="1"/>
  <c r="BA399" i="20" s="1"/>
  <c r="AC399" i="20"/>
  <c r="AG399" i="20" s="1"/>
  <c r="AJ399" i="20" s="1"/>
  <c r="V399" i="20"/>
  <c r="AQ398" i="20"/>
  <c r="AS398" i="20" s="1"/>
  <c r="AV398" i="20" s="1"/>
  <c r="BA398" i="20" s="1"/>
  <c r="AC398" i="20"/>
  <c r="V398" i="20"/>
  <c r="AQ397" i="20"/>
  <c r="AS397" i="20" s="1"/>
  <c r="AV397" i="20" s="1"/>
  <c r="BA397" i="20" s="1"/>
  <c r="AC397" i="20"/>
  <c r="AG397" i="20" s="1"/>
  <c r="AJ397" i="20" s="1"/>
  <c r="V397" i="20"/>
  <c r="AQ396" i="20"/>
  <c r="AS396" i="20" s="1"/>
  <c r="AV396" i="20" s="1"/>
  <c r="BA396" i="20" s="1"/>
  <c r="AC396" i="20"/>
  <c r="V396" i="20"/>
  <c r="AQ395" i="20"/>
  <c r="AS395" i="20" s="1"/>
  <c r="AV395" i="20" s="1"/>
  <c r="BA395" i="20" s="1"/>
  <c r="AC395" i="20"/>
  <c r="AG395" i="20" s="1"/>
  <c r="AJ395" i="20" s="1"/>
  <c r="V395" i="20"/>
  <c r="AQ394" i="20"/>
  <c r="AS394" i="20" s="1"/>
  <c r="AV394" i="20" s="1"/>
  <c r="BA394" i="20" s="1"/>
  <c r="AC394" i="20"/>
  <c r="V394" i="20"/>
  <c r="AQ393" i="20"/>
  <c r="AS393" i="20" s="1"/>
  <c r="AV393" i="20" s="1"/>
  <c r="BA393" i="20" s="1"/>
  <c r="AC393" i="20"/>
  <c r="AG393" i="20" s="1"/>
  <c r="AJ393" i="20" s="1"/>
  <c r="V393" i="20"/>
  <c r="AQ392" i="20"/>
  <c r="AS392" i="20" s="1"/>
  <c r="AV392" i="20" s="1"/>
  <c r="BA392" i="20" s="1"/>
  <c r="AC392" i="20"/>
  <c r="V392" i="20"/>
  <c r="AQ391" i="20"/>
  <c r="AS391" i="20" s="1"/>
  <c r="AV391" i="20" s="1"/>
  <c r="BA391" i="20" s="1"/>
  <c r="AC391" i="20"/>
  <c r="AG391" i="20" s="1"/>
  <c r="AJ391" i="20" s="1"/>
  <c r="V391" i="20"/>
  <c r="AQ390" i="20"/>
  <c r="AS390" i="20" s="1"/>
  <c r="AV390" i="20" s="1"/>
  <c r="BA390" i="20" s="1"/>
  <c r="AC390" i="20"/>
  <c r="V390" i="20"/>
  <c r="AQ389" i="20"/>
  <c r="AS389" i="20" s="1"/>
  <c r="AV389" i="20" s="1"/>
  <c r="BA389" i="20" s="1"/>
  <c r="AC389" i="20"/>
  <c r="AG389" i="20" s="1"/>
  <c r="AJ389" i="20" s="1"/>
  <c r="V389" i="20"/>
  <c r="AQ388" i="20"/>
  <c r="AS388" i="20" s="1"/>
  <c r="AV388" i="20" s="1"/>
  <c r="BA388" i="20" s="1"/>
  <c r="AC388" i="20"/>
  <c r="V388" i="20"/>
  <c r="AQ387" i="20"/>
  <c r="AS387" i="20" s="1"/>
  <c r="AV387" i="20" s="1"/>
  <c r="BA387" i="20" s="1"/>
  <c r="AC387" i="20"/>
  <c r="AG387" i="20" s="1"/>
  <c r="AJ387" i="20" s="1"/>
  <c r="V387" i="20"/>
  <c r="AQ386" i="20"/>
  <c r="AS386" i="20" s="1"/>
  <c r="AV386" i="20" s="1"/>
  <c r="BA386" i="20" s="1"/>
  <c r="AC386" i="20"/>
  <c r="V386" i="20"/>
  <c r="AQ385" i="20"/>
  <c r="AS385" i="20" s="1"/>
  <c r="AV385" i="20" s="1"/>
  <c r="BA385" i="20" s="1"/>
  <c r="AC385" i="20"/>
  <c r="AG385" i="20" s="1"/>
  <c r="AJ385" i="20" s="1"/>
  <c r="V385" i="20"/>
  <c r="AQ384" i="20"/>
  <c r="AS384" i="20" s="1"/>
  <c r="AV384" i="20" s="1"/>
  <c r="BA384" i="20" s="1"/>
  <c r="AC384" i="20"/>
  <c r="V384" i="20"/>
  <c r="AQ383" i="20"/>
  <c r="AS383" i="20" s="1"/>
  <c r="AV383" i="20" s="1"/>
  <c r="BA383" i="20" s="1"/>
  <c r="AC383" i="20"/>
  <c r="AG383" i="20" s="1"/>
  <c r="AJ383" i="20" s="1"/>
  <c r="V383" i="20"/>
  <c r="AQ382" i="20"/>
  <c r="AS382" i="20" s="1"/>
  <c r="AV382" i="20" s="1"/>
  <c r="BA382" i="20" s="1"/>
  <c r="AC382" i="20"/>
  <c r="V382" i="20"/>
  <c r="AQ381" i="20"/>
  <c r="AS381" i="20" s="1"/>
  <c r="AV381" i="20" s="1"/>
  <c r="BA381" i="20" s="1"/>
  <c r="AC381" i="20"/>
  <c r="AG381" i="20" s="1"/>
  <c r="AJ381" i="20" s="1"/>
  <c r="V381" i="20"/>
  <c r="AQ380" i="20"/>
  <c r="AS380" i="20" s="1"/>
  <c r="AV380" i="20" s="1"/>
  <c r="BA380" i="20" s="1"/>
  <c r="AC380" i="20"/>
  <c r="V380" i="20"/>
  <c r="AQ379" i="20"/>
  <c r="AS379" i="20" s="1"/>
  <c r="AV379" i="20" s="1"/>
  <c r="BA379" i="20" s="1"/>
  <c r="AC379" i="20"/>
  <c r="AG379" i="20" s="1"/>
  <c r="AJ379" i="20" s="1"/>
  <c r="V379" i="20"/>
  <c r="AQ378" i="20"/>
  <c r="AS378" i="20" s="1"/>
  <c r="AV378" i="20" s="1"/>
  <c r="BA378" i="20" s="1"/>
  <c r="AC378" i="20"/>
  <c r="V378" i="20"/>
  <c r="AQ377" i="20"/>
  <c r="AS377" i="20" s="1"/>
  <c r="AV377" i="20" s="1"/>
  <c r="BA377" i="20" s="1"/>
  <c r="AC377" i="20"/>
  <c r="AG377" i="20" s="1"/>
  <c r="AJ377" i="20" s="1"/>
  <c r="V377" i="20"/>
  <c r="AQ376" i="20"/>
  <c r="AS376" i="20" s="1"/>
  <c r="AV376" i="20" s="1"/>
  <c r="BA376" i="20" s="1"/>
  <c r="AC376" i="20"/>
  <c r="V376" i="20"/>
  <c r="AQ375" i="20"/>
  <c r="AS375" i="20" s="1"/>
  <c r="AV375" i="20" s="1"/>
  <c r="BA375" i="20" s="1"/>
  <c r="AC375" i="20"/>
  <c r="AG375" i="20" s="1"/>
  <c r="AJ375" i="20" s="1"/>
  <c r="V375" i="20"/>
  <c r="AQ374" i="20"/>
  <c r="AS374" i="20" s="1"/>
  <c r="AV374" i="20" s="1"/>
  <c r="BA374" i="20" s="1"/>
  <c r="AC374" i="20"/>
  <c r="V374" i="20"/>
  <c r="AQ373" i="20"/>
  <c r="AS373" i="20" s="1"/>
  <c r="AV373" i="20" s="1"/>
  <c r="BA373" i="20" s="1"/>
  <c r="AC373" i="20"/>
  <c r="AG373" i="20" s="1"/>
  <c r="AJ373" i="20" s="1"/>
  <c r="V373" i="20"/>
  <c r="AQ372" i="20"/>
  <c r="AS372" i="20" s="1"/>
  <c r="AV372" i="20" s="1"/>
  <c r="BA372" i="20" s="1"/>
  <c r="AC372" i="20"/>
  <c r="V372" i="20"/>
  <c r="AQ371" i="20"/>
  <c r="AS371" i="20" s="1"/>
  <c r="AV371" i="20" s="1"/>
  <c r="BA371" i="20" s="1"/>
  <c r="AC371" i="20"/>
  <c r="AG371" i="20" s="1"/>
  <c r="AJ371" i="20" s="1"/>
  <c r="V371" i="20"/>
  <c r="AQ370" i="20"/>
  <c r="AS370" i="20" s="1"/>
  <c r="AV370" i="20" s="1"/>
  <c r="BA370" i="20" s="1"/>
  <c r="AC370" i="20"/>
  <c r="V370" i="20"/>
  <c r="AQ369" i="20"/>
  <c r="AS369" i="20" s="1"/>
  <c r="AV369" i="20" s="1"/>
  <c r="BA369" i="20" s="1"/>
  <c r="AC369" i="20"/>
  <c r="AG369" i="20" s="1"/>
  <c r="AJ369" i="20" s="1"/>
  <c r="V369" i="20"/>
  <c r="AQ368" i="20"/>
  <c r="AS368" i="20" s="1"/>
  <c r="AV368" i="20" s="1"/>
  <c r="BA368" i="20" s="1"/>
  <c r="AC368" i="20"/>
  <c r="V368" i="20"/>
  <c r="AQ367" i="20"/>
  <c r="AS367" i="20" s="1"/>
  <c r="AV367" i="20" s="1"/>
  <c r="BA367" i="20" s="1"/>
  <c r="AC367" i="20"/>
  <c r="AG367" i="20" s="1"/>
  <c r="AJ367" i="20" s="1"/>
  <c r="V367" i="20"/>
  <c r="AQ366" i="20"/>
  <c r="AS366" i="20" s="1"/>
  <c r="AV366" i="20" s="1"/>
  <c r="BA366" i="20" s="1"/>
  <c r="AC366" i="20"/>
  <c r="V366" i="20"/>
  <c r="AQ365" i="20"/>
  <c r="AS365" i="20" s="1"/>
  <c r="AV365" i="20" s="1"/>
  <c r="BA365" i="20" s="1"/>
  <c r="AC365" i="20"/>
  <c r="AG365" i="20" s="1"/>
  <c r="AJ365" i="20" s="1"/>
  <c r="V365" i="20"/>
  <c r="AQ364" i="20"/>
  <c r="AS364" i="20" s="1"/>
  <c r="AV364" i="20" s="1"/>
  <c r="BA364" i="20" s="1"/>
  <c r="AC364" i="20"/>
  <c r="V364" i="20"/>
  <c r="AQ363" i="20"/>
  <c r="AS363" i="20" s="1"/>
  <c r="AV363" i="20" s="1"/>
  <c r="BA363" i="20" s="1"/>
  <c r="AC363" i="20"/>
  <c r="AG363" i="20" s="1"/>
  <c r="AJ363" i="20" s="1"/>
  <c r="V363" i="20"/>
  <c r="AQ362" i="20"/>
  <c r="AS362" i="20" s="1"/>
  <c r="AV362" i="20" s="1"/>
  <c r="BA362" i="20" s="1"/>
  <c r="AC362" i="20"/>
  <c r="V362" i="20"/>
  <c r="AQ361" i="20"/>
  <c r="AS361" i="20" s="1"/>
  <c r="AV361" i="20" s="1"/>
  <c r="BA361" i="20" s="1"/>
  <c r="AC361" i="20"/>
  <c r="AG361" i="20" s="1"/>
  <c r="AJ361" i="20" s="1"/>
  <c r="V361" i="20"/>
  <c r="AQ360" i="20"/>
  <c r="AS360" i="20" s="1"/>
  <c r="AV360" i="20" s="1"/>
  <c r="BA360" i="20" s="1"/>
  <c r="AC360" i="20"/>
  <c r="V360" i="20"/>
  <c r="AQ359" i="20"/>
  <c r="AS359" i="20" s="1"/>
  <c r="AV359" i="20" s="1"/>
  <c r="BA359" i="20" s="1"/>
  <c r="AC359" i="20"/>
  <c r="AG359" i="20" s="1"/>
  <c r="AJ359" i="20" s="1"/>
  <c r="V359" i="20"/>
  <c r="AQ358" i="20"/>
  <c r="AS358" i="20" s="1"/>
  <c r="AV358" i="20" s="1"/>
  <c r="BA358" i="20" s="1"/>
  <c r="AC358" i="20"/>
  <c r="V358" i="20"/>
  <c r="AQ357" i="20"/>
  <c r="AS357" i="20" s="1"/>
  <c r="AV357" i="20" s="1"/>
  <c r="BA357" i="20" s="1"/>
  <c r="AC357" i="20"/>
  <c r="AG357" i="20" s="1"/>
  <c r="AJ357" i="20" s="1"/>
  <c r="V357" i="20"/>
  <c r="AQ356" i="20"/>
  <c r="AS356" i="20" s="1"/>
  <c r="AV356" i="20" s="1"/>
  <c r="BA356" i="20" s="1"/>
  <c r="AC356" i="20"/>
  <c r="V356" i="20"/>
  <c r="AQ355" i="20"/>
  <c r="AS355" i="20" s="1"/>
  <c r="AV355" i="20" s="1"/>
  <c r="BA355" i="20" s="1"/>
  <c r="AC355" i="20"/>
  <c r="AG355" i="20" s="1"/>
  <c r="AJ355" i="20" s="1"/>
  <c r="V355" i="20"/>
  <c r="AQ354" i="20"/>
  <c r="AS354" i="20" s="1"/>
  <c r="AV354" i="20" s="1"/>
  <c r="BA354" i="20" s="1"/>
  <c r="AC354" i="20"/>
  <c r="V354" i="20"/>
  <c r="AQ353" i="20"/>
  <c r="AS353" i="20" s="1"/>
  <c r="AV353" i="20" s="1"/>
  <c r="BA353" i="20" s="1"/>
  <c r="AC353" i="20"/>
  <c r="AG353" i="20" s="1"/>
  <c r="AJ353" i="20" s="1"/>
  <c r="V353" i="20"/>
  <c r="AQ352" i="20"/>
  <c r="AS352" i="20" s="1"/>
  <c r="AV352" i="20" s="1"/>
  <c r="BA352" i="20" s="1"/>
  <c r="AC352" i="20"/>
  <c r="V352" i="20"/>
  <c r="AQ351" i="20"/>
  <c r="AS351" i="20" s="1"/>
  <c r="AV351" i="20" s="1"/>
  <c r="BA351" i="20" s="1"/>
  <c r="AC351" i="20"/>
  <c r="AG351" i="20" s="1"/>
  <c r="AJ351" i="20" s="1"/>
  <c r="V351" i="20"/>
  <c r="AQ350" i="20"/>
  <c r="AS350" i="20" s="1"/>
  <c r="AV350" i="20" s="1"/>
  <c r="BA350" i="20" s="1"/>
  <c r="AC350" i="20"/>
  <c r="V350" i="20"/>
  <c r="AQ349" i="20"/>
  <c r="AS349" i="20" s="1"/>
  <c r="AV349" i="20" s="1"/>
  <c r="BA349" i="20" s="1"/>
  <c r="AC349" i="20"/>
  <c r="AG349" i="20" s="1"/>
  <c r="AJ349" i="20" s="1"/>
  <c r="V349" i="20"/>
  <c r="AQ348" i="20"/>
  <c r="AS348" i="20" s="1"/>
  <c r="AV348" i="20" s="1"/>
  <c r="BA348" i="20" s="1"/>
  <c r="AC348" i="20"/>
  <c r="V348" i="20"/>
  <c r="AQ347" i="20"/>
  <c r="AS347" i="20" s="1"/>
  <c r="AV347" i="20" s="1"/>
  <c r="BA347" i="20" s="1"/>
  <c r="AC347" i="20"/>
  <c r="AG347" i="20" s="1"/>
  <c r="AJ347" i="20" s="1"/>
  <c r="V347" i="20"/>
  <c r="AQ346" i="20"/>
  <c r="AS346" i="20" s="1"/>
  <c r="AV346" i="20" s="1"/>
  <c r="BA346" i="20" s="1"/>
  <c r="AC346" i="20"/>
  <c r="V346" i="20"/>
  <c r="AQ345" i="20"/>
  <c r="AS345" i="20" s="1"/>
  <c r="AV345" i="20" s="1"/>
  <c r="BA345" i="20" s="1"/>
  <c r="AC345" i="20"/>
  <c r="AG345" i="20" s="1"/>
  <c r="AJ345" i="20" s="1"/>
  <c r="V345" i="20"/>
  <c r="AQ344" i="20"/>
  <c r="AS344" i="20" s="1"/>
  <c r="AV344" i="20" s="1"/>
  <c r="BA344" i="20" s="1"/>
  <c r="AC344" i="20"/>
  <c r="V344" i="20"/>
  <c r="AQ343" i="20"/>
  <c r="AS343" i="20" s="1"/>
  <c r="AV343" i="20" s="1"/>
  <c r="BA343" i="20" s="1"/>
  <c r="AC343" i="20"/>
  <c r="AG343" i="20" s="1"/>
  <c r="AJ343" i="20" s="1"/>
  <c r="V343" i="20"/>
  <c r="AQ342" i="20"/>
  <c r="AS342" i="20" s="1"/>
  <c r="AV342" i="20" s="1"/>
  <c r="BA342" i="20" s="1"/>
  <c r="AC342" i="20"/>
  <c r="V342" i="20"/>
  <c r="AQ341" i="20"/>
  <c r="AS341" i="20" s="1"/>
  <c r="AV341" i="20" s="1"/>
  <c r="BA341" i="20" s="1"/>
  <c r="AC341" i="20"/>
  <c r="AG341" i="20" s="1"/>
  <c r="AJ341" i="20" s="1"/>
  <c r="V341" i="20"/>
  <c r="AQ340" i="20"/>
  <c r="AS340" i="20" s="1"/>
  <c r="AV340" i="20" s="1"/>
  <c r="BA340" i="20" s="1"/>
  <c r="AC340" i="20"/>
  <c r="V340" i="20"/>
  <c r="AQ339" i="20"/>
  <c r="AS339" i="20" s="1"/>
  <c r="AV339" i="20" s="1"/>
  <c r="BA339" i="20" s="1"/>
  <c r="AC339" i="20"/>
  <c r="AG339" i="20" s="1"/>
  <c r="AJ339" i="20" s="1"/>
  <c r="V339" i="20"/>
  <c r="AQ338" i="20"/>
  <c r="AS338" i="20" s="1"/>
  <c r="AV338" i="20" s="1"/>
  <c r="BA338" i="20" s="1"/>
  <c r="AC338" i="20"/>
  <c r="V338" i="20"/>
  <c r="AQ337" i="20"/>
  <c r="AS337" i="20" s="1"/>
  <c r="AV337" i="20" s="1"/>
  <c r="BA337" i="20" s="1"/>
  <c r="AC337" i="20"/>
  <c r="AG337" i="20" s="1"/>
  <c r="AJ337" i="20" s="1"/>
  <c r="V337" i="20"/>
  <c r="AQ336" i="20"/>
  <c r="AS336" i="20" s="1"/>
  <c r="AV336" i="20" s="1"/>
  <c r="BA336" i="20" s="1"/>
  <c r="AC336" i="20"/>
  <c r="V336" i="20"/>
  <c r="AQ335" i="20"/>
  <c r="AS335" i="20" s="1"/>
  <c r="AV335" i="20" s="1"/>
  <c r="BA335" i="20" s="1"/>
  <c r="AC335" i="20"/>
  <c r="AG335" i="20" s="1"/>
  <c r="AJ335" i="20" s="1"/>
  <c r="V335" i="20"/>
  <c r="AQ334" i="20"/>
  <c r="AS334" i="20" s="1"/>
  <c r="AV334" i="20" s="1"/>
  <c r="BA334" i="20" s="1"/>
  <c r="AC334" i="20"/>
  <c r="V334" i="20"/>
  <c r="AQ333" i="20"/>
  <c r="AS333" i="20" s="1"/>
  <c r="AV333" i="20" s="1"/>
  <c r="BA333" i="20" s="1"/>
  <c r="AC333" i="20"/>
  <c r="AG333" i="20" s="1"/>
  <c r="AJ333" i="20" s="1"/>
  <c r="V333" i="20"/>
  <c r="AQ332" i="20"/>
  <c r="AS332" i="20" s="1"/>
  <c r="AV332" i="20" s="1"/>
  <c r="BA332" i="20" s="1"/>
  <c r="AC332" i="20"/>
  <c r="V332" i="20"/>
  <c r="AQ331" i="20"/>
  <c r="AS331" i="20" s="1"/>
  <c r="AV331" i="20" s="1"/>
  <c r="BA331" i="20" s="1"/>
  <c r="AC331" i="20"/>
  <c r="AG331" i="20" s="1"/>
  <c r="AJ331" i="20" s="1"/>
  <c r="V331" i="20"/>
  <c r="AQ330" i="20"/>
  <c r="AS330" i="20" s="1"/>
  <c r="AV330" i="20" s="1"/>
  <c r="BA330" i="20" s="1"/>
  <c r="AC330" i="20"/>
  <c r="V330" i="20"/>
  <c r="AQ329" i="20"/>
  <c r="AS329" i="20" s="1"/>
  <c r="AV329" i="20" s="1"/>
  <c r="BA329" i="20" s="1"/>
  <c r="AC329" i="20"/>
  <c r="AG329" i="20" s="1"/>
  <c r="AJ329" i="20" s="1"/>
  <c r="V329" i="20"/>
  <c r="AQ328" i="20"/>
  <c r="AS328" i="20" s="1"/>
  <c r="AV328" i="20" s="1"/>
  <c r="BA328" i="20" s="1"/>
  <c r="AC328" i="20"/>
  <c r="V328" i="20"/>
  <c r="AQ327" i="20"/>
  <c r="AS327" i="20" s="1"/>
  <c r="AV327" i="20" s="1"/>
  <c r="BA327" i="20" s="1"/>
  <c r="AC327" i="20"/>
  <c r="AG327" i="20" s="1"/>
  <c r="AJ327" i="20" s="1"/>
  <c r="V327" i="20"/>
  <c r="AQ326" i="20"/>
  <c r="AS326" i="20" s="1"/>
  <c r="AV326" i="20" s="1"/>
  <c r="BA326" i="20" s="1"/>
  <c r="AC326" i="20"/>
  <c r="V326" i="20"/>
  <c r="AQ325" i="20"/>
  <c r="AS325" i="20" s="1"/>
  <c r="AV325" i="20" s="1"/>
  <c r="BA325" i="20" s="1"/>
  <c r="AC325" i="20"/>
  <c r="AG325" i="20" s="1"/>
  <c r="AJ325" i="20" s="1"/>
  <c r="V325" i="20"/>
  <c r="AQ324" i="20"/>
  <c r="AS324" i="20" s="1"/>
  <c r="AV324" i="20" s="1"/>
  <c r="BA324" i="20" s="1"/>
  <c r="AC324" i="20"/>
  <c r="V324" i="20"/>
  <c r="AQ323" i="20"/>
  <c r="AS323" i="20" s="1"/>
  <c r="AV323" i="20" s="1"/>
  <c r="BA323" i="20" s="1"/>
  <c r="AC323" i="20"/>
  <c r="AG323" i="20" s="1"/>
  <c r="AJ323" i="20" s="1"/>
  <c r="V323" i="20"/>
  <c r="AQ322" i="20"/>
  <c r="AS322" i="20" s="1"/>
  <c r="AV322" i="20" s="1"/>
  <c r="BA322" i="20" s="1"/>
  <c r="AC322" i="20"/>
  <c r="V322" i="20"/>
  <c r="AQ321" i="20"/>
  <c r="AS321" i="20" s="1"/>
  <c r="AV321" i="20" s="1"/>
  <c r="BA321" i="20" s="1"/>
  <c r="AC321" i="20"/>
  <c r="AG321" i="20" s="1"/>
  <c r="AJ321" i="20" s="1"/>
  <c r="V321" i="20"/>
  <c r="AQ320" i="20"/>
  <c r="AS320" i="20" s="1"/>
  <c r="AV320" i="20" s="1"/>
  <c r="BA320" i="20" s="1"/>
  <c r="AC320" i="20"/>
  <c r="V320" i="20"/>
  <c r="AQ319" i="20"/>
  <c r="AS319" i="20" s="1"/>
  <c r="AV319" i="20" s="1"/>
  <c r="BA319" i="20" s="1"/>
  <c r="AC319" i="20"/>
  <c r="AG319" i="20" s="1"/>
  <c r="AJ319" i="20" s="1"/>
  <c r="V319" i="20"/>
  <c r="AQ318" i="20"/>
  <c r="AS318" i="20" s="1"/>
  <c r="AV318" i="20" s="1"/>
  <c r="BA318" i="20" s="1"/>
  <c r="AC318" i="20"/>
  <c r="V318" i="20"/>
  <c r="AQ317" i="20"/>
  <c r="AS317" i="20" s="1"/>
  <c r="AV317" i="20" s="1"/>
  <c r="BA317" i="20" s="1"/>
  <c r="AC317" i="20"/>
  <c r="AG317" i="20" s="1"/>
  <c r="AJ317" i="20" s="1"/>
  <c r="V317" i="20"/>
  <c r="AQ316" i="20"/>
  <c r="AS316" i="20" s="1"/>
  <c r="AV316" i="20" s="1"/>
  <c r="BA316" i="20" s="1"/>
  <c r="AC316" i="20"/>
  <c r="V316" i="20"/>
  <c r="AQ315" i="20"/>
  <c r="AS315" i="20" s="1"/>
  <c r="AV315" i="20" s="1"/>
  <c r="BA315" i="20" s="1"/>
  <c r="AC315" i="20"/>
  <c r="AG315" i="20" s="1"/>
  <c r="AJ315" i="20" s="1"/>
  <c r="V315" i="20"/>
  <c r="AQ314" i="20"/>
  <c r="AS314" i="20" s="1"/>
  <c r="AV314" i="20" s="1"/>
  <c r="BA314" i="20" s="1"/>
  <c r="AC314" i="20"/>
  <c r="V314" i="20"/>
  <c r="AQ313" i="20"/>
  <c r="AS313" i="20" s="1"/>
  <c r="AV313" i="20" s="1"/>
  <c r="BA313" i="20" s="1"/>
  <c r="AC313" i="20"/>
  <c r="AG313" i="20" s="1"/>
  <c r="AJ313" i="20" s="1"/>
  <c r="V313" i="20"/>
  <c r="AQ312" i="20"/>
  <c r="AS312" i="20" s="1"/>
  <c r="AV312" i="20" s="1"/>
  <c r="BA312" i="20" s="1"/>
  <c r="AC312" i="20"/>
  <c r="V312" i="20"/>
  <c r="AQ311" i="20"/>
  <c r="AS311" i="20" s="1"/>
  <c r="AV311" i="20" s="1"/>
  <c r="BA311" i="20" s="1"/>
  <c r="AC311" i="20"/>
  <c r="AG311" i="20" s="1"/>
  <c r="AJ311" i="20" s="1"/>
  <c r="V311" i="20"/>
  <c r="AQ310" i="20"/>
  <c r="AS310" i="20" s="1"/>
  <c r="AV310" i="20" s="1"/>
  <c r="BA310" i="20" s="1"/>
  <c r="AC310" i="20"/>
  <c r="V310" i="20"/>
  <c r="AQ309" i="20"/>
  <c r="AS309" i="20" s="1"/>
  <c r="AV309" i="20" s="1"/>
  <c r="BA309" i="20" s="1"/>
  <c r="AC309" i="20"/>
  <c r="V309" i="20"/>
  <c r="AQ308" i="20"/>
  <c r="AS308" i="20" s="1"/>
  <c r="AV308" i="20" s="1"/>
  <c r="BA308" i="20" s="1"/>
  <c r="AC308" i="20"/>
  <c r="V308" i="20"/>
  <c r="AQ307" i="20"/>
  <c r="AS307" i="20" s="1"/>
  <c r="AV307" i="20" s="1"/>
  <c r="BA307" i="20" s="1"/>
  <c r="AC307" i="20"/>
  <c r="AG307" i="20" s="1"/>
  <c r="AJ307" i="20" s="1"/>
  <c r="V307" i="20"/>
  <c r="AQ306" i="20"/>
  <c r="AS306" i="20" s="1"/>
  <c r="AV306" i="20" s="1"/>
  <c r="BA306" i="20" s="1"/>
  <c r="AC306" i="20"/>
  <c r="V306" i="20"/>
  <c r="AQ305" i="20"/>
  <c r="AS305" i="20" s="1"/>
  <c r="AV305" i="20" s="1"/>
  <c r="BA305" i="20" s="1"/>
  <c r="AC305" i="20"/>
  <c r="V305" i="20"/>
  <c r="AQ304" i="20"/>
  <c r="AS304" i="20" s="1"/>
  <c r="AV304" i="20" s="1"/>
  <c r="BA304" i="20" s="1"/>
  <c r="AC304" i="20"/>
  <c r="V304" i="20"/>
  <c r="AQ303" i="20"/>
  <c r="AS303" i="20" s="1"/>
  <c r="AV303" i="20" s="1"/>
  <c r="BA303" i="20" s="1"/>
  <c r="AC303" i="20"/>
  <c r="V303" i="20"/>
  <c r="AQ302" i="20"/>
  <c r="AS302" i="20" s="1"/>
  <c r="AV302" i="20" s="1"/>
  <c r="BA302" i="20" s="1"/>
  <c r="AC302" i="20"/>
  <c r="V302" i="20"/>
  <c r="AQ301" i="20"/>
  <c r="AS301" i="20" s="1"/>
  <c r="AV301" i="20" s="1"/>
  <c r="BA301" i="20" s="1"/>
  <c r="AC301" i="20"/>
  <c r="V301" i="20"/>
  <c r="AQ300" i="20"/>
  <c r="AS300" i="20" s="1"/>
  <c r="AV300" i="20" s="1"/>
  <c r="BA300" i="20" s="1"/>
  <c r="AC300" i="20"/>
  <c r="V300" i="20"/>
  <c r="AQ299" i="20"/>
  <c r="AS299" i="20" s="1"/>
  <c r="AV299" i="20" s="1"/>
  <c r="BA299" i="20" s="1"/>
  <c r="AC299" i="20"/>
  <c r="V299" i="20"/>
  <c r="AQ298" i="20"/>
  <c r="AS298" i="20" s="1"/>
  <c r="AV298" i="20" s="1"/>
  <c r="BA298" i="20" s="1"/>
  <c r="AC298" i="20"/>
  <c r="V298" i="20"/>
  <c r="AQ297" i="20"/>
  <c r="AS297" i="20" s="1"/>
  <c r="AV297" i="20" s="1"/>
  <c r="BA297" i="20" s="1"/>
  <c r="AC297" i="20"/>
  <c r="V297" i="20"/>
  <c r="AQ296" i="20"/>
  <c r="AS296" i="20" s="1"/>
  <c r="AV296" i="20" s="1"/>
  <c r="BA296" i="20" s="1"/>
  <c r="AC296" i="20"/>
  <c r="V296" i="20"/>
  <c r="AQ295" i="20"/>
  <c r="AS295" i="20" s="1"/>
  <c r="AV295" i="20" s="1"/>
  <c r="BA295" i="20" s="1"/>
  <c r="AC295" i="20"/>
  <c r="V295" i="20"/>
  <c r="AQ294" i="20"/>
  <c r="AS294" i="20" s="1"/>
  <c r="AV294" i="20" s="1"/>
  <c r="BA294" i="20" s="1"/>
  <c r="AC294" i="20"/>
  <c r="V294" i="20"/>
  <c r="AQ293" i="20"/>
  <c r="AS293" i="20" s="1"/>
  <c r="AV293" i="20" s="1"/>
  <c r="BA293" i="20" s="1"/>
  <c r="AC293" i="20"/>
  <c r="V293" i="20"/>
  <c r="AQ292" i="20"/>
  <c r="AS292" i="20" s="1"/>
  <c r="AV292" i="20" s="1"/>
  <c r="BA292" i="20" s="1"/>
  <c r="AC292" i="20"/>
  <c r="V292" i="20"/>
  <c r="AQ291" i="20"/>
  <c r="AS291" i="20" s="1"/>
  <c r="AV291" i="20" s="1"/>
  <c r="BA291" i="20" s="1"/>
  <c r="AC291" i="20"/>
  <c r="V291" i="20"/>
  <c r="AQ290" i="20"/>
  <c r="AS290" i="20" s="1"/>
  <c r="AV290" i="20" s="1"/>
  <c r="BA290" i="20" s="1"/>
  <c r="AC290" i="20"/>
  <c r="AG290" i="20" s="1"/>
  <c r="AJ290" i="20" s="1"/>
  <c r="V290" i="20"/>
  <c r="AQ289" i="20"/>
  <c r="AS289" i="20" s="1"/>
  <c r="AV289" i="20" s="1"/>
  <c r="BA289" i="20" s="1"/>
  <c r="AC289" i="20"/>
  <c r="AG289" i="20" s="1"/>
  <c r="AJ289" i="20" s="1"/>
  <c r="V289" i="20"/>
  <c r="AQ288" i="20"/>
  <c r="AS288" i="20" s="1"/>
  <c r="AV288" i="20" s="1"/>
  <c r="BA288" i="20" s="1"/>
  <c r="AC288" i="20"/>
  <c r="AG288" i="20" s="1"/>
  <c r="AJ288" i="20" s="1"/>
  <c r="V288" i="20"/>
  <c r="AQ287" i="20"/>
  <c r="AS287" i="20" s="1"/>
  <c r="AV287" i="20" s="1"/>
  <c r="BA287" i="20" s="1"/>
  <c r="AC287" i="20"/>
  <c r="AG287" i="20" s="1"/>
  <c r="AJ287" i="20" s="1"/>
  <c r="V287" i="20"/>
  <c r="AQ286" i="20"/>
  <c r="AS286" i="20" s="1"/>
  <c r="AV286" i="20" s="1"/>
  <c r="BA286" i="20" s="1"/>
  <c r="AC286" i="20"/>
  <c r="AG286" i="20" s="1"/>
  <c r="AJ286" i="20" s="1"/>
  <c r="V286" i="20"/>
  <c r="AQ285" i="20"/>
  <c r="AS285" i="20" s="1"/>
  <c r="AV285" i="20" s="1"/>
  <c r="BA285" i="20" s="1"/>
  <c r="AC285" i="20"/>
  <c r="AG285" i="20" s="1"/>
  <c r="AJ285" i="20" s="1"/>
  <c r="V285" i="20"/>
  <c r="AQ284" i="20"/>
  <c r="AS284" i="20" s="1"/>
  <c r="AV284" i="20" s="1"/>
  <c r="BA284" i="20" s="1"/>
  <c r="AC284" i="20"/>
  <c r="AG284" i="20" s="1"/>
  <c r="AJ284" i="20" s="1"/>
  <c r="V284" i="20"/>
  <c r="AQ283" i="20"/>
  <c r="AS283" i="20" s="1"/>
  <c r="AV283" i="20" s="1"/>
  <c r="BA283" i="20" s="1"/>
  <c r="AC283" i="20"/>
  <c r="AG283" i="20" s="1"/>
  <c r="AJ283" i="20" s="1"/>
  <c r="V283" i="20"/>
  <c r="AQ282" i="20"/>
  <c r="AS282" i="20" s="1"/>
  <c r="AV282" i="20" s="1"/>
  <c r="BA282" i="20" s="1"/>
  <c r="AC282" i="20"/>
  <c r="AG282" i="20" s="1"/>
  <c r="AJ282" i="20" s="1"/>
  <c r="V282" i="20"/>
  <c r="AQ281" i="20"/>
  <c r="AS281" i="20" s="1"/>
  <c r="AV281" i="20" s="1"/>
  <c r="BA281" i="20" s="1"/>
  <c r="AC281" i="20"/>
  <c r="AG281" i="20" s="1"/>
  <c r="AJ281" i="20" s="1"/>
  <c r="V281" i="20"/>
  <c r="AQ280" i="20"/>
  <c r="AS280" i="20" s="1"/>
  <c r="AV280" i="20" s="1"/>
  <c r="BA280" i="20" s="1"/>
  <c r="AC280" i="20"/>
  <c r="AG280" i="20" s="1"/>
  <c r="AJ280" i="20" s="1"/>
  <c r="V280" i="20"/>
  <c r="AQ279" i="20"/>
  <c r="AS279" i="20" s="1"/>
  <c r="AV279" i="20" s="1"/>
  <c r="BA279" i="20" s="1"/>
  <c r="AC279" i="20"/>
  <c r="AG279" i="20" s="1"/>
  <c r="AJ279" i="20" s="1"/>
  <c r="V279" i="20"/>
  <c r="AQ278" i="20"/>
  <c r="AS278" i="20" s="1"/>
  <c r="AV278" i="20" s="1"/>
  <c r="BA278" i="20" s="1"/>
  <c r="AC278" i="20"/>
  <c r="AG278" i="20" s="1"/>
  <c r="AJ278" i="20" s="1"/>
  <c r="V278" i="20"/>
  <c r="AQ277" i="20"/>
  <c r="AS277" i="20" s="1"/>
  <c r="AV277" i="20" s="1"/>
  <c r="BA277" i="20" s="1"/>
  <c r="AC277" i="20"/>
  <c r="AG277" i="20" s="1"/>
  <c r="AJ277" i="20" s="1"/>
  <c r="V277" i="20"/>
  <c r="AQ276" i="20"/>
  <c r="AS276" i="20" s="1"/>
  <c r="AV276" i="20" s="1"/>
  <c r="BA276" i="20" s="1"/>
  <c r="AC276" i="20"/>
  <c r="AG276" i="20" s="1"/>
  <c r="AJ276" i="20" s="1"/>
  <c r="V276" i="20"/>
  <c r="AQ275" i="20"/>
  <c r="AS275" i="20" s="1"/>
  <c r="AV275" i="20" s="1"/>
  <c r="BA275" i="20" s="1"/>
  <c r="AC275" i="20"/>
  <c r="AG275" i="20" s="1"/>
  <c r="AJ275" i="20" s="1"/>
  <c r="V275" i="20"/>
  <c r="AQ274" i="20"/>
  <c r="AS274" i="20" s="1"/>
  <c r="AV274" i="20" s="1"/>
  <c r="BA274" i="20" s="1"/>
  <c r="AC274" i="20"/>
  <c r="AG274" i="20" s="1"/>
  <c r="AJ274" i="20" s="1"/>
  <c r="V274" i="20"/>
  <c r="AQ273" i="20"/>
  <c r="AS273" i="20" s="1"/>
  <c r="AV273" i="20" s="1"/>
  <c r="BA273" i="20" s="1"/>
  <c r="AC273" i="20"/>
  <c r="AG273" i="20" s="1"/>
  <c r="AJ273" i="20" s="1"/>
  <c r="V273" i="20"/>
  <c r="AQ272" i="20"/>
  <c r="AS272" i="20" s="1"/>
  <c r="AV272" i="20" s="1"/>
  <c r="BA272" i="20" s="1"/>
  <c r="AC272" i="20"/>
  <c r="AG272" i="20" s="1"/>
  <c r="AJ272" i="20" s="1"/>
  <c r="V272" i="20"/>
  <c r="AQ271" i="20"/>
  <c r="AS271" i="20" s="1"/>
  <c r="AV271" i="20" s="1"/>
  <c r="BA271" i="20" s="1"/>
  <c r="AC271" i="20"/>
  <c r="AG271" i="20" s="1"/>
  <c r="AJ271" i="20" s="1"/>
  <c r="V271" i="20"/>
  <c r="AQ270" i="20"/>
  <c r="AS270" i="20" s="1"/>
  <c r="AV270" i="20" s="1"/>
  <c r="BA270" i="20" s="1"/>
  <c r="AC270" i="20"/>
  <c r="AG270" i="20" s="1"/>
  <c r="AJ270" i="20" s="1"/>
  <c r="V270" i="20"/>
  <c r="AQ269" i="20"/>
  <c r="AS269" i="20" s="1"/>
  <c r="AV269" i="20" s="1"/>
  <c r="BA269" i="20" s="1"/>
  <c r="AC269" i="20"/>
  <c r="AG269" i="20" s="1"/>
  <c r="AJ269" i="20" s="1"/>
  <c r="V269" i="20"/>
  <c r="AQ268" i="20"/>
  <c r="AS268" i="20" s="1"/>
  <c r="AV268" i="20" s="1"/>
  <c r="BA268" i="20" s="1"/>
  <c r="AC268" i="20"/>
  <c r="AG268" i="20" s="1"/>
  <c r="AJ268" i="20" s="1"/>
  <c r="V268" i="20"/>
  <c r="AQ267" i="20"/>
  <c r="AS267" i="20" s="1"/>
  <c r="AV267" i="20" s="1"/>
  <c r="BA267" i="20" s="1"/>
  <c r="AC267" i="20"/>
  <c r="AG267" i="20" s="1"/>
  <c r="AJ267" i="20" s="1"/>
  <c r="V267" i="20"/>
  <c r="AQ266" i="20"/>
  <c r="AS266" i="20" s="1"/>
  <c r="AV266" i="20" s="1"/>
  <c r="BA266" i="20" s="1"/>
  <c r="AC266" i="20"/>
  <c r="AG266" i="20" s="1"/>
  <c r="AJ266" i="20" s="1"/>
  <c r="V266" i="20"/>
  <c r="AQ265" i="20"/>
  <c r="AS265" i="20" s="1"/>
  <c r="AV265" i="20" s="1"/>
  <c r="BA265" i="20" s="1"/>
  <c r="AC265" i="20"/>
  <c r="AG265" i="20" s="1"/>
  <c r="AJ265" i="20" s="1"/>
  <c r="V265" i="20"/>
  <c r="AQ264" i="20"/>
  <c r="AS264" i="20" s="1"/>
  <c r="AV264" i="20" s="1"/>
  <c r="BA264" i="20" s="1"/>
  <c r="AC264" i="20"/>
  <c r="AG264" i="20" s="1"/>
  <c r="AJ264" i="20" s="1"/>
  <c r="V264" i="20"/>
  <c r="AQ263" i="20"/>
  <c r="AS263" i="20" s="1"/>
  <c r="AV263" i="20" s="1"/>
  <c r="BA263" i="20" s="1"/>
  <c r="AC263" i="20"/>
  <c r="AG263" i="20" s="1"/>
  <c r="AJ263" i="20" s="1"/>
  <c r="V263" i="20"/>
  <c r="AQ262" i="20"/>
  <c r="AS262" i="20" s="1"/>
  <c r="AV262" i="20" s="1"/>
  <c r="BA262" i="20" s="1"/>
  <c r="AC262" i="20"/>
  <c r="AG262" i="20" s="1"/>
  <c r="AJ262" i="20" s="1"/>
  <c r="V262" i="20"/>
  <c r="AQ261" i="20"/>
  <c r="AS261" i="20" s="1"/>
  <c r="AV261" i="20" s="1"/>
  <c r="BA261" i="20" s="1"/>
  <c r="AC261" i="20"/>
  <c r="AG261" i="20" s="1"/>
  <c r="AJ261" i="20" s="1"/>
  <c r="V261" i="20"/>
  <c r="AQ260" i="20"/>
  <c r="AS260" i="20" s="1"/>
  <c r="AV260" i="20" s="1"/>
  <c r="BA260" i="20" s="1"/>
  <c r="AC260" i="20"/>
  <c r="AG260" i="20" s="1"/>
  <c r="AJ260" i="20" s="1"/>
  <c r="V260" i="20"/>
  <c r="AQ259" i="20"/>
  <c r="AS259" i="20" s="1"/>
  <c r="AV259" i="20" s="1"/>
  <c r="BA259" i="20" s="1"/>
  <c r="AC259" i="20"/>
  <c r="AG259" i="20" s="1"/>
  <c r="AJ259" i="20" s="1"/>
  <c r="V259" i="20"/>
  <c r="AQ258" i="20"/>
  <c r="AS258" i="20" s="1"/>
  <c r="AV258" i="20" s="1"/>
  <c r="BA258" i="20" s="1"/>
  <c r="AC258" i="20"/>
  <c r="AG258" i="20" s="1"/>
  <c r="AJ258" i="20" s="1"/>
  <c r="V258" i="20"/>
  <c r="AQ257" i="20"/>
  <c r="AS257" i="20" s="1"/>
  <c r="AV257" i="20" s="1"/>
  <c r="BA257" i="20" s="1"/>
  <c r="AC257" i="20"/>
  <c r="AG257" i="20" s="1"/>
  <c r="AJ257" i="20" s="1"/>
  <c r="V257" i="20"/>
  <c r="AQ256" i="20"/>
  <c r="AS256" i="20" s="1"/>
  <c r="AV256" i="20" s="1"/>
  <c r="BA256" i="20" s="1"/>
  <c r="AC256" i="20"/>
  <c r="AG256" i="20" s="1"/>
  <c r="AJ256" i="20" s="1"/>
  <c r="V256" i="20"/>
  <c r="AQ255" i="20"/>
  <c r="AS255" i="20" s="1"/>
  <c r="AV255" i="20" s="1"/>
  <c r="BA255" i="20" s="1"/>
  <c r="AC255" i="20"/>
  <c r="AG255" i="20" s="1"/>
  <c r="AJ255" i="20" s="1"/>
  <c r="V255" i="20"/>
  <c r="AQ254" i="20"/>
  <c r="AS254" i="20" s="1"/>
  <c r="AV254" i="20" s="1"/>
  <c r="BA254" i="20" s="1"/>
  <c r="AC254" i="20"/>
  <c r="AG254" i="20" s="1"/>
  <c r="AJ254" i="20" s="1"/>
  <c r="V254" i="20"/>
  <c r="AQ253" i="20"/>
  <c r="AS253" i="20" s="1"/>
  <c r="AV253" i="20" s="1"/>
  <c r="BA253" i="20" s="1"/>
  <c r="AC253" i="20"/>
  <c r="AG253" i="20" s="1"/>
  <c r="AJ253" i="20" s="1"/>
  <c r="V253" i="20"/>
  <c r="AQ252" i="20"/>
  <c r="AS252" i="20" s="1"/>
  <c r="AV252" i="20" s="1"/>
  <c r="BA252" i="20" s="1"/>
  <c r="AC252" i="20"/>
  <c r="AG252" i="20" s="1"/>
  <c r="AJ252" i="20" s="1"/>
  <c r="V252" i="20"/>
  <c r="AQ251" i="20"/>
  <c r="AS251" i="20" s="1"/>
  <c r="AV251" i="20" s="1"/>
  <c r="BA251" i="20" s="1"/>
  <c r="AC251" i="20"/>
  <c r="AG251" i="20" s="1"/>
  <c r="AJ251" i="20" s="1"/>
  <c r="V251" i="20"/>
  <c r="AQ250" i="20"/>
  <c r="AS250" i="20" s="1"/>
  <c r="AV250" i="20" s="1"/>
  <c r="BA250" i="20" s="1"/>
  <c r="AC250" i="20"/>
  <c r="AG250" i="20" s="1"/>
  <c r="AJ250" i="20" s="1"/>
  <c r="V250" i="20"/>
  <c r="AQ249" i="20"/>
  <c r="AS249" i="20" s="1"/>
  <c r="AV249" i="20" s="1"/>
  <c r="BA249" i="20" s="1"/>
  <c r="AC249" i="20"/>
  <c r="AG249" i="20" s="1"/>
  <c r="AJ249" i="20" s="1"/>
  <c r="V249" i="20"/>
  <c r="AQ248" i="20"/>
  <c r="AS248" i="20" s="1"/>
  <c r="AV248" i="20" s="1"/>
  <c r="BA248" i="20" s="1"/>
  <c r="AC248" i="20"/>
  <c r="AG248" i="20" s="1"/>
  <c r="AJ248" i="20" s="1"/>
  <c r="V248" i="20"/>
  <c r="AQ247" i="20"/>
  <c r="AS247" i="20" s="1"/>
  <c r="AV247" i="20" s="1"/>
  <c r="BA247" i="20" s="1"/>
  <c r="AC247" i="20"/>
  <c r="AG247" i="20" s="1"/>
  <c r="AJ247" i="20" s="1"/>
  <c r="V247" i="20"/>
  <c r="AQ246" i="20"/>
  <c r="AS246" i="20" s="1"/>
  <c r="AV246" i="20" s="1"/>
  <c r="BA246" i="20" s="1"/>
  <c r="AC246" i="20"/>
  <c r="AG246" i="20" s="1"/>
  <c r="AJ246" i="20" s="1"/>
  <c r="V246" i="20"/>
  <c r="AQ245" i="20"/>
  <c r="AS245" i="20" s="1"/>
  <c r="AV245" i="20" s="1"/>
  <c r="BA245" i="20" s="1"/>
  <c r="AC245" i="20"/>
  <c r="AG245" i="20" s="1"/>
  <c r="AJ245" i="20" s="1"/>
  <c r="V245" i="20"/>
  <c r="AQ244" i="20"/>
  <c r="AS244" i="20" s="1"/>
  <c r="AV244" i="20" s="1"/>
  <c r="BA244" i="20" s="1"/>
  <c r="AC244" i="20"/>
  <c r="AG244" i="20" s="1"/>
  <c r="AJ244" i="20" s="1"/>
  <c r="V244" i="20"/>
  <c r="AQ243" i="20"/>
  <c r="AS243" i="20" s="1"/>
  <c r="AV243" i="20" s="1"/>
  <c r="BA243" i="20" s="1"/>
  <c r="AC243" i="20"/>
  <c r="AG243" i="20" s="1"/>
  <c r="AJ243" i="20" s="1"/>
  <c r="V243" i="20"/>
  <c r="AQ242" i="20"/>
  <c r="AS242" i="20" s="1"/>
  <c r="AV242" i="20" s="1"/>
  <c r="BA242" i="20" s="1"/>
  <c r="AC242" i="20"/>
  <c r="AG242" i="20" s="1"/>
  <c r="AJ242" i="20" s="1"/>
  <c r="V242" i="20"/>
  <c r="AQ241" i="20"/>
  <c r="AS241" i="20" s="1"/>
  <c r="AV241" i="20" s="1"/>
  <c r="BA241" i="20" s="1"/>
  <c r="AC241" i="20"/>
  <c r="AG241" i="20" s="1"/>
  <c r="AJ241" i="20" s="1"/>
  <c r="V241" i="20"/>
  <c r="AQ240" i="20"/>
  <c r="AS240" i="20" s="1"/>
  <c r="AV240" i="20" s="1"/>
  <c r="BA240" i="20" s="1"/>
  <c r="AC240" i="20"/>
  <c r="AG240" i="20" s="1"/>
  <c r="AJ240" i="20" s="1"/>
  <c r="V240" i="20"/>
  <c r="AQ239" i="20"/>
  <c r="AS239" i="20" s="1"/>
  <c r="AV239" i="20" s="1"/>
  <c r="BA239" i="20" s="1"/>
  <c r="AC239" i="20"/>
  <c r="AG239" i="20" s="1"/>
  <c r="AJ239" i="20" s="1"/>
  <c r="V239" i="20"/>
  <c r="AQ238" i="20"/>
  <c r="AS238" i="20" s="1"/>
  <c r="AV238" i="20" s="1"/>
  <c r="BA238" i="20" s="1"/>
  <c r="AC238" i="20"/>
  <c r="AG238" i="20" s="1"/>
  <c r="AJ238" i="20" s="1"/>
  <c r="V238" i="20"/>
  <c r="AQ237" i="20"/>
  <c r="AS237" i="20" s="1"/>
  <c r="AV237" i="20" s="1"/>
  <c r="BA237" i="20" s="1"/>
  <c r="AC237" i="20"/>
  <c r="AG237" i="20" s="1"/>
  <c r="AJ237" i="20" s="1"/>
  <c r="V237" i="20"/>
  <c r="AQ236" i="20"/>
  <c r="AS236" i="20" s="1"/>
  <c r="AV236" i="20" s="1"/>
  <c r="BA236" i="20" s="1"/>
  <c r="AC236" i="20"/>
  <c r="AG236" i="20" s="1"/>
  <c r="AJ236" i="20" s="1"/>
  <c r="V236" i="20"/>
  <c r="AQ235" i="20"/>
  <c r="AS235" i="20" s="1"/>
  <c r="AV235" i="20" s="1"/>
  <c r="BA235" i="20" s="1"/>
  <c r="AC235" i="20"/>
  <c r="AG235" i="20" s="1"/>
  <c r="AJ235" i="20" s="1"/>
  <c r="V235" i="20"/>
  <c r="AQ234" i="20"/>
  <c r="AS234" i="20" s="1"/>
  <c r="AV234" i="20" s="1"/>
  <c r="BA234" i="20" s="1"/>
  <c r="AC234" i="20"/>
  <c r="AG234" i="20" s="1"/>
  <c r="AJ234" i="20" s="1"/>
  <c r="V234" i="20"/>
  <c r="AQ233" i="20"/>
  <c r="AS233" i="20" s="1"/>
  <c r="AV233" i="20" s="1"/>
  <c r="BA233" i="20" s="1"/>
  <c r="AC233" i="20"/>
  <c r="AG233" i="20" s="1"/>
  <c r="AJ233" i="20" s="1"/>
  <c r="V233" i="20"/>
  <c r="AQ232" i="20"/>
  <c r="AS232" i="20" s="1"/>
  <c r="AV232" i="20" s="1"/>
  <c r="BA232" i="20" s="1"/>
  <c r="AC232" i="20"/>
  <c r="AG232" i="20" s="1"/>
  <c r="AJ232" i="20" s="1"/>
  <c r="V232" i="20"/>
  <c r="AQ231" i="20"/>
  <c r="AS231" i="20" s="1"/>
  <c r="AV231" i="20" s="1"/>
  <c r="BA231" i="20" s="1"/>
  <c r="AC231" i="20"/>
  <c r="AG231" i="20" s="1"/>
  <c r="AJ231" i="20" s="1"/>
  <c r="V231" i="20"/>
  <c r="AQ230" i="20"/>
  <c r="AS230" i="20" s="1"/>
  <c r="AV230" i="20" s="1"/>
  <c r="BA230" i="20" s="1"/>
  <c r="AC230" i="20"/>
  <c r="AG230" i="20" s="1"/>
  <c r="AJ230" i="20" s="1"/>
  <c r="V230" i="20"/>
  <c r="AQ229" i="20"/>
  <c r="AS229" i="20" s="1"/>
  <c r="AV229" i="20" s="1"/>
  <c r="BA229" i="20" s="1"/>
  <c r="AC229" i="20"/>
  <c r="AG229" i="20" s="1"/>
  <c r="AJ229" i="20" s="1"/>
  <c r="V229" i="20"/>
  <c r="AQ228" i="20"/>
  <c r="AS228" i="20" s="1"/>
  <c r="AV228" i="20" s="1"/>
  <c r="BA228" i="20" s="1"/>
  <c r="AC228" i="20"/>
  <c r="AG228" i="20" s="1"/>
  <c r="AJ228" i="20" s="1"/>
  <c r="V228" i="20"/>
  <c r="AQ227" i="20"/>
  <c r="AS227" i="20" s="1"/>
  <c r="AV227" i="20" s="1"/>
  <c r="BA227" i="20" s="1"/>
  <c r="AC227" i="20"/>
  <c r="AG227" i="20" s="1"/>
  <c r="AJ227" i="20" s="1"/>
  <c r="V227" i="20"/>
  <c r="AQ226" i="20"/>
  <c r="AS226" i="20" s="1"/>
  <c r="AV226" i="20" s="1"/>
  <c r="BA226" i="20" s="1"/>
  <c r="AC226" i="20"/>
  <c r="AG226" i="20" s="1"/>
  <c r="AJ226" i="20" s="1"/>
  <c r="V226" i="20"/>
  <c r="AQ225" i="20"/>
  <c r="AS225" i="20" s="1"/>
  <c r="AV225" i="20" s="1"/>
  <c r="BA225" i="20" s="1"/>
  <c r="AC225" i="20"/>
  <c r="AG225" i="20" s="1"/>
  <c r="AJ225" i="20" s="1"/>
  <c r="V225" i="20"/>
  <c r="AQ224" i="20"/>
  <c r="AS224" i="20" s="1"/>
  <c r="AV224" i="20" s="1"/>
  <c r="BA224" i="20" s="1"/>
  <c r="AC224" i="20"/>
  <c r="AG224" i="20" s="1"/>
  <c r="AJ224" i="20" s="1"/>
  <c r="V224" i="20"/>
  <c r="AQ223" i="20"/>
  <c r="AS223" i="20" s="1"/>
  <c r="AV223" i="20" s="1"/>
  <c r="BA223" i="20" s="1"/>
  <c r="AC223" i="20"/>
  <c r="AG223" i="20" s="1"/>
  <c r="AJ223" i="20" s="1"/>
  <c r="V223" i="20"/>
  <c r="AQ222" i="20"/>
  <c r="AS222" i="20" s="1"/>
  <c r="AV222" i="20" s="1"/>
  <c r="BA222" i="20" s="1"/>
  <c r="AC222" i="20"/>
  <c r="AG222" i="20" s="1"/>
  <c r="AJ222" i="20" s="1"/>
  <c r="V222" i="20"/>
  <c r="AQ221" i="20"/>
  <c r="AS221" i="20" s="1"/>
  <c r="AV221" i="20" s="1"/>
  <c r="BA221" i="20" s="1"/>
  <c r="AC221" i="20"/>
  <c r="AG221" i="20" s="1"/>
  <c r="AJ221" i="20" s="1"/>
  <c r="V221" i="20"/>
  <c r="AQ220" i="20"/>
  <c r="AS220" i="20" s="1"/>
  <c r="AV220" i="20" s="1"/>
  <c r="BA220" i="20" s="1"/>
  <c r="AC220" i="20"/>
  <c r="AG220" i="20" s="1"/>
  <c r="AJ220" i="20" s="1"/>
  <c r="V220" i="20"/>
  <c r="AQ219" i="20"/>
  <c r="AS219" i="20" s="1"/>
  <c r="AV219" i="20" s="1"/>
  <c r="BA219" i="20" s="1"/>
  <c r="AC219" i="20"/>
  <c r="AG219" i="20" s="1"/>
  <c r="AJ219" i="20" s="1"/>
  <c r="V219" i="20"/>
  <c r="AQ218" i="20"/>
  <c r="AS218" i="20" s="1"/>
  <c r="AV218" i="20" s="1"/>
  <c r="BA218" i="20" s="1"/>
  <c r="AC218" i="20"/>
  <c r="AG218" i="20" s="1"/>
  <c r="AJ218" i="20" s="1"/>
  <c r="V218" i="20"/>
  <c r="AQ217" i="20"/>
  <c r="AS217" i="20" s="1"/>
  <c r="AV217" i="20" s="1"/>
  <c r="BA217" i="20" s="1"/>
  <c r="AC217" i="20"/>
  <c r="AG217" i="20" s="1"/>
  <c r="AJ217" i="20" s="1"/>
  <c r="V217" i="20"/>
  <c r="AQ216" i="20"/>
  <c r="AS216" i="20" s="1"/>
  <c r="AV216" i="20" s="1"/>
  <c r="BA216" i="20" s="1"/>
  <c r="AC216" i="20"/>
  <c r="AG216" i="20" s="1"/>
  <c r="AJ216" i="20" s="1"/>
  <c r="V216" i="20"/>
  <c r="AQ215" i="20"/>
  <c r="AS215" i="20" s="1"/>
  <c r="AV215" i="20" s="1"/>
  <c r="BA215" i="20" s="1"/>
  <c r="AC215" i="20"/>
  <c r="AG215" i="20" s="1"/>
  <c r="AJ215" i="20" s="1"/>
  <c r="V215" i="20"/>
  <c r="AQ214" i="20"/>
  <c r="AS214" i="20" s="1"/>
  <c r="AV214" i="20" s="1"/>
  <c r="BA214" i="20" s="1"/>
  <c r="AC214" i="20"/>
  <c r="AG214" i="20" s="1"/>
  <c r="AJ214" i="20" s="1"/>
  <c r="V214" i="20"/>
  <c r="AQ213" i="20"/>
  <c r="AS213" i="20" s="1"/>
  <c r="AV213" i="20" s="1"/>
  <c r="BA213" i="20" s="1"/>
  <c r="AC213" i="20"/>
  <c r="AG213" i="20" s="1"/>
  <c r="AJ213" i="20" s="1"/>
  <c r="V213" i="20"/>
  <c r="AQ212" i="20"/>
  <c r="AS212" i="20" s="1"/>
  <c r="AV212" i="20" s="1"/>
  <c r="BA212" i="20" s="1"/>
  <c r="AC212" i="20"/>
  <c r="AG212" i="20" s="1"/>
  <c r="AJ212" i="20" s="1"/>
  <c r="V212" i="20"/>
  <c r="AQ211" i="20"/>
  <c r="AS211" i="20" s="1"/>
  <c r="AV211" i="20" s="1"/>
  <c r="BA211" i="20" s="1"/>
  <c r="AC211" i="20"/>
  <c r="AG211" i="20" s="1"/>
  <c r="AJ211" i="20" s="1"/>
  <c r="V211" i="20"/>
  <c r="AQ210" i="20"/>
  <c r="AS210" i="20" s="1"/>
  <c r="AV210" i="20" s="1"/>
  <c r="BA210" i="20" s="1"/>
  <c r="AC210" i="20"/>
  <c r="AG210" i="20" s="1"/>
  <c r="AJ210" i="20" s="1"/>
  <c r="V210" i="20"/>
  <c r="AQ209" i="20"/>
  <c r="AS209" i="20" s="1"/>
  <c r="AV209" i="20" s="1"/>
  <c r="BA209" i="20" s="1"/>
  <c r="AC209" i="20"/>
  <c r="AG209" i="20" s="1"/>
  <c r="AJ209" i="20" s="1"/>
  <c r="V209" i="20"/>
  <c r="AQ208" i="20"/>
  <c r="AS208" i="20" s="1"/>
  <c r="AV208" i="20" s="1"/>
  <c r="BA208" i="20" s="1"/>
  <c r="AC208" i="20"/>
  <c r="AG208" i="20" s="1"/>
  <c r="AJ208" i="20" s="1"/>
  <c r="V208" i="20"/>
  <c r="AQ207" i="20"/>
  <c r="AS207" i="20" s="1"/>
  <c r="AV207" i="20" s="1"/>
  <c r="BA207" i="20" s="1"/>
  <c r="AC207" i="20"/>
  <c r="AG207" i="20" s="1"/>
  <c r="AJ207" i="20" s="1"/>
  <c r="V207" i="20"/>
  <c r="AQ206" i="20"/>
  <c r="AS206" i="20" s="1"/>
  <c r="AV206" i="20" s="1"/>
  <c r="BA206" i="20" s="1"/>
  <c r="AC206" i="20"/>
  <c r="AG206" i="20" s="1"/>
  <c r="AJ206" i="20" s="1"/>
  <c r="V206" i="20"/>
  <c r="AQ205" i="20"/>
  <c r="AS205" i="20" s="1"/>
  <c r="AV205" i="20" s="1"/>
  <c r="BA205" i="20" s="1"/>
  <c r="AC205" i="20"/>
  <c r="AG205" i="20" s="1"/>
  <c r="AJ205" i="20" s="1"/>
  <c r="V205" i="20"/>
  <c r="AQ204" i="20"/>
  <c r="AS204" i="20" s="1"/>
  <c r="AV204" i="20" s="1"/>
  <c r="BA204" i="20" s="1"/>
  <c r="AC204" i="20"/>
  <c r="AG204" i="20" s="1"/>
  <c r="AJ204" i="20" s="1"/>
  <c r="V204" i="20"/>
  <c r="AQ203" i="20"/>
  <c r="AS203" i="20" s="1"/>
  <c r="AV203" i="20" s="1"/>
  <c r="BA203" i="20" s="1"/>
  <c r="AC203" i="20"/>
  <c r="AG203" i="20" s="1"/>
  <c r="AJ203" i="20" s="1"/>
  <c r="V203" i="20"/>
  <c r="AQ202" i="20"/>
  <c r="AS202" i="20" s="1"/>
  <c r="AV202" i="20" s="1"/>
  <c r="BA202" i="20" s="1"/>
  <c r="AC202" i="20"/>
  <c r="AG202" i="20" s="1"/>
  <c r="AJ202" i="20" s="1"/>
  <c r="V202" i="20"/>
  <c r="AQ201" i="20"/>
  <c r="AS201" i="20" s="1"/>
  <c r="AV201" i="20" s="1"/>
  <c r="BA201" i="20" s="1"/>
  <c r="AC201" i="20"/>
  <c r="AG201" i="20" s="1"/>
  <c r="AJ201" i="20" s="1"/>
  <c r="V201" i="20"/>
  <c r="AQ200" i="20"/>
  <c r="AS200" i="20" s="1"/>
  <c r="AV200" i="20" s="1"/>
  <c r="BA200" i="20" s="1"/>
  <c r="AC200" i="20"/>
  <c r="AG200" i="20" s="1"/>
  <c r="AJ200" i="20" s="1"/>
  <c r="V200" i="20"/>
  <c r="AQ199" i="20"/>
  <c r="AS199" i="20" s="1"/>
  <c r="AV199" i="20" s="1"/>
  <c r="BA199" i="20" s="1"/>
  <c r="AC199" i="20"/>
  <c r="AG199" i="20" s="1"/>
  <c r="AJ199" i="20" s="1"/>
  <c r="V199" i="20"/>
  <c r="AQ198" i="20"/>
  <c r="AS198" i="20" s="1"/>
  <c r="AV198" i="20" s="1"/>
  <c r="BA198" i="20" s="1"/>
  <c r="AC198" i="20"/>
  <c r="AG198" i="20" s="1"/>
  <c r="AJ198" i="20" s="1"/>
  <c r="V198" i="20"/>
  <c r="AQ197" i="20"/>
  <c r="AS197" i="20" s="1"/>
  <c r="AV197" i="20" s="1"/>
  <c r="BA197" i="20" s="1"/>
  <c r="AC197" i="20"/>
  <c r="AG197" i="20" s="1"/>
  <c r="AJ197" i="20" s="1"/>
  <c r="V197" i="20"/>
  <c r="AQ196" i="20"/>
  <c r="AS196" i="20" s="1"/>
  <c r="AV196" i="20" s="1"/>
  <c r="BA196" i="20" s="1"/>
  <c r="AC196" i="20"/>
  <c r="AG196" i="20" s="1"/>
  <c r="AJ196" i="20" s="1"/>
  <c r="V196" i="20"/>
  <c r="AQ195" i="20"/>
  <c r="AS195" i="20" s="1"/>
  <c r="AV195" i="20" s="1"/>
  <c r="BA195" i="20" s="1"/>
  <c r="AC195" i="20"/>
  <c r="AG195" i="20" s="1"/>
  <c r="AJ195" i="20" s="1"/>
  <c r="V195" i="20"/>
  <c r="AQ194" i="20"/>
  <c r="AS194" i="20" s="1"/>
  <c r="AV194" i="20" s="1"/>
  <c r="BA194" i="20" s="1"/>
  <c r="AC194" i="20"/>
  <c r="AG194" i="20" s="1"/>
  <c r="AJ194" i="20" s="1"/>
  <c r="V194" i="20"/>
  <c r="AQ193" i="20"/>
  <c r="AS193" i="20" s="1"/>
  <c r="AV193" i="20" s="1"/>
  <c r="BA193" i="20" s="1"/>
  <c r="AC193" i="20"/>
  <c r="AG193" i="20" s="1"/>
  <c r="AJ193" i="20" s="1"/>
  <c r="V193" i="20"/>
  <c r="AQ192" i="20"/>
  <c r="AS192" i="20" s="1"/>
  <c r="AV192" i="20" s="1"/>
  <c r="BA192" i="20" s="1"/>
  <c r="AC192" i="20"/>
  <c r="AG192" i="20" s="1"/>
  <c r="AJ192" i="20" s="1"/>
  <c r="V192" i="20"/>
  <c r="AQ191" i="20"/>
  <c r="AS191" i="20" s="1"/>
  <c r="AV191" i="20" s="1"/>
  <c r="BA191" i="20" s="1"/>
  <c r="AC191" i="20"/>
  <c r="AG191" i="20" s="1"/>
  <c r="AJ191" i="20" s="1"/>
  <c r="V191" i="20"/>
  <c r="AQ190" i="20"/>
  <c r="AS190" i="20" s="1"/>
  <c r="AV190" i="20" s="1"/>
  <c r="BA190" i="20" s="1"/>
  <c r="AC190" i="20"/>
  <c r="AG190" i="20" s="1"/>
  <c r="AJ190" i="20" s="1"/>
  <c r="V190" i="20"/>
  <c r="AQ189" i="20"/>
  <c r="AS189" i="20" s="1"/>
  <c r="AV189" i="20" s="1"/>
  <c r="BA189" i="20" s="1"/>
  <c r="AC189" i="20"/>
  <c r="AG189" i="20" s="1"/>
  <c r="AJ189" i="20" s="1"/>
  <c r="V189" i="20"/>
  <c r="AQ188" i="20"/>
  <c r="AS188" i="20" s="1"/>
  <c r="AV188" i="20" s="1"/>
  <c r="BA188" i="20" s="1"/>
  <c r="AC188" i="20"/>
  <c r="AG188" i="20" s="1"/>
  <c r="AJ188" i="20" s="1"/>
  <c r="V188" i="20"/>
  <c r="AQ187" i="20"/>
  <c r="AS187" i="20" s="1"/>
  <c r="AV187" i="20" s="1"/>
  <c r="BA187" i="20" s="1"/>
  <c r="AC187" i="20"/>
  <c r="AG187" i="20" s="1"/>
  <c r="AJ187" i="20" s="1"/>
  <c r="V187" i="20"/>
  <c r="AQ186" i="20"/>
  <c r="AS186" i="20" s="1"/>
  <c r="AV186" i="20" s="1"/>
  <c r="BA186" i="20" s="1"/>
  <c r="AC186" i="20"/>
  <c r="AG186" i="20" s="1"/>
  <c r="AJ186" i="20" s="1"/>
  <c r="V186" i="20"/>
  <c r="AQ185" i="20"/>
  <c r="AS185" i="20" s="1"/>
  <c r="AV185" i="20" s="1"/>
  <c r="BA185" i="20" s="1"/>
  <c r="AC185" i="20"/>
  <c r="AG185" i="20" s="1"/>
  <c r="AJ185" i="20" s="1"/>
  <c r="V185" i="20"/>
  <c r="AQ184" i="20"/>
  <c r="AS184" i="20" s="1"/>
  <c r="AV184" i="20" s="1"/>
  <c r="BA184" i="20" s="1"/>
  <c r="AC184" i="20"/>
  <c r="AG184" i="20" s="1"/>
  <c r="AJ184" i="20" s="1"/>
  <c r="V184" i="20"/>
  <c r="AQ183" i="20"/>
  <c r="AS183" i="20" s="1"/>
  <c r="AV183" i="20" s="1"/>
  <c r="BA183" i="20" s="1"/>
  <c r="AC183" i="20"/>
  <c r="AG183" i="20" s="1"/>
  <c r="AJ183" i="20" s="1"/>
  <c r="V183" i="20"/>
  <c r="AQ182" i="20"/>
  <c r="AS182" i="20" s="1"/>
  <c r="AV182" i="20" s="1"/>
  <c r="BA182" i="20" s="1"/>
  <c r="AC182" i="20"/>
  <c r="AG182" i="20" s="1"/>
  <c r="AJ182" i="20" s="1"/>
  <c r="V182" i="20"/>
  <c r="AQ181" i="20"/>
  <c r="AS181" i="20" s="1"/>
  <c r="AV181" i="20" s="1"/>
  <c r="BA181" i="20" s="1"/>
  <c r="AC181" i="20"/>
  <c r="AG181" i="20" s="1"/>
  <c r="AJ181" i="20" s="1"/>
  <c r="V181" i="20"/>
  <c r="AQ180" i="20"/>
  <c r="AS180" i="20" s="1"/>
  <c r="AV180" i="20" s="1"/>
  <c r="BA180" i="20" s="1"/>
  <c r="AC180" i="20"/>
  <c r="AG180" i="20" s="1"/>
  <c r="AJ180" i="20" s="1"/>
  <c r="V180" i="20"/>
  <c r="AQ179" i="20"/>
  <c r="AS179" i="20" s="1"/>
  <c r="AV179" i="20" s="1"/>
  <c r="BA179" i="20" s="1"/>
  <c r="AC179" i="20"/>
  <c r="AG179" i="20" s="1"/>
  <c r="AJ179" i="20" s="1"/>
  <c r="V179" i="20"/>
  <c r="AQ178" i="20"/>
  <c r="AS178" i="20" s="1"/>
  <c r="AV178" i="20" s="1"/>
  <c r="BA178" i="20" s="1"/>
  <c r="AC178" i="20"/>
  <c r="AG178" i="20" s="1"/>
  <c r="AJ178" i="20" s="1"/>
  <c r="V178" i="20"/>
  <c r="AQ177" i="20"/>
  <c r="AS177" i="20" s="1"/>
  <c r="AV177" i="20" s="1"/>
  <c r="BA177" i="20" s="1"/>
  <c r="AC177" i="20"/>
  <c r="AG177" i="20" s="1"/>
  <c r="AJ177" i="20" s="1"/>
  <c r="V177" i="20"/>
  <c r="AQ176" i="20"/>
  <c r="AS176" i="20" s="1"/>
  <c r="AV176" i="20" s="1"/>
  <c r="BA176" i="20" s="1"/>
  <c r="AC176" i="20"/>
  <c r="AG176" i="20" s="1"/>
  <c r="AJ176" i="20" s="1"/>
  <c r="V176" i="20"/>
  <c r="AQ175" i="20"/>
  <c r="AS175" i="20" s="1"/>
  <c r="AV175" i="20" s="1"/>
  <c r="BA175" i="20" s="1"/>
  <c r="AC175" i="20"/>
  <c r="AG175" i="20" s="1"/>
  <c r="AJ175" i="20" s="1"/>
  <c r="V175" i="20"/>
  <c r="AQ174" i="20"/>
  <c r="AS174" i="20" s="1"/>
  <c r="AV174" i="20" s="1"/>
  <c r="BA174" i="20" s="1"/>
  <c r="AC174" i="20"/>
  <c r="AG174" i="20" s="1"/>
  <c r="AJ174" i="20" s="1"/>
  <c r="V174" i="20"/>
  <c r="AQ173" i="20"/>
  <c r="AS173" i="20" s="1"/>
  <c r="AV173" i="20" s="1"/>
  <c r="BA173" i="20" s="1"/>
  <c r="AC173" i="20"/>
  <c r="AG173" i="20" s="1"/>
  <c r="AJ173" i="20" s="1"/>
  <c r="V173" i="20"/>
  <c r="AQ172" i="20"/>
  <c r="AS172" i="20" s="1"/>
  <c r="AV172" i="20" s="1"/>
  <c r="BA172" i="20" s="1"/>
  <c r="AC172" i="20"/>
  <c r="AG172" i="20" s="1"/>
  <c r="AJ172" i="20" s="1"/>
  <c r="V172" i="20"/>
  <c r="AQ171" i="20"/>
  <c r="AS171" i="20" s="1"/>
  <c r="AV171" i="20" s="1"/>
  <c r="BA171" i="20" s="1"/>
  <c r="AC171" i="20"/>
  <c r="AG171" i="20" s="1"/>
  <c r="AJ171" i="20" s="1"/>
  <c r="V171" i="20"/>
  <c r="AQ170" i="20"/>
  <c r="AS170" i="20" s="1"/>
  <c r="AV170" i="20" s="1"/>
  <c r="BA170" i="20" s="1"/>
  <c r="AC170" i="20"/>
  <c r="AG170" i="20" s="1"/>
  <c r="AJ170" i="20" s="1"/>
  <c r="V170" i="20"/>
  <c r="AQ169" i="20"/>
  <c r="AS169" i="20" s="1"/>
  <c r="AV169" i="20" s="1"/>
  <c r="BA169" i="20" s="1"/>
  <c r="AC169" i="20"/>
  <c r="AG169" i="20" s="1"/>
  <c r="AJ169" i="20" s="1"/>
  <c r="V169" i="20"/>
  <c r="AQ168" i="20"/>
  <c r="AS168" i="20" s="1"/>
  <c r="AV168" i="20" s="1"/>
  <c r="BA168" i="20" s="1"/>
  <c r="AC168" i="20"/>
  <c r="AG168" i="20" s="1"/>
  <c r="AJ168" i="20" s="1"/>
  <c r="V168" i="20"/>
  <c r="AQ167" i="20"/>
  <c r="AS167" i="20" s="1"/>
  <c r="AV167" i="20" s="1"/>
  <c r="BA167" i="20" s="1"/>
  <c r="AC167" i="20"/>
  <c r="AG167" i="20" s="1"/>
  <c r="AJ167" i="20" s="1"/>
  <c r="V167" i="20"/>
  <c r="AQ166" i="20"/>
  <c r="AS166" i="20" s="1"/>
  <c r="AV166" i="20" s="1"/>
  <c r="BA166" i="20" s="1"/>
  <c r="AC166" i="20"/>
  <c r="AG166" i="20" s="1"/>
  <c r="AJ166" i="20" s="1"/>
  <c r="V166" i="20"/>
  <c r="AQ165" i="20"/>
  <c r="AS165" i="20" s="1"/>
  <c r="AV165" i="20" s="1"/>
  <c r="BA165" i="20" s="1"/>
  <c r="AC165" i="20"/>
  <c r="AG165" i="20" s="1"/>
  <c r="AJ165" i="20" s="1"/>
  <c r="V165" i="20"/>
  <c r="AQ164" i="20"/>
  <c r="AS164" i="20" s="1"/>
  <c r="AV164" i="20" s="1"/>
  <c r="BA164" i="20" s="1"/>
  <c r="AC164" i="20"/>
  <c r="AG164" i="20" s="1"/>
  <c r="AJ164" i="20" s="1"/>
  <c r="V164" i="20"/>
  <c r="AQ163" i="20"/>
  <c r="AS163" i="20" s="1"/>
  <c r="AV163" i="20" s="1"/>
  <c r="BA163" i="20" s="1"/>
  <c r="AC163" i="20"/>
  <c r="AG163" i="20" s="1"/>
  <c r="AJ163" i="20" s="1"/>
  <c r="V163" i="20"/>
  <c r="AQ162" i="20"/>
  <c r="AS162" i="20" s="1"/>
  <c r="AV162" i="20" s="1"/>
  <c r="BA162" i="20" s="1"/>
  <c r="AC162" i="20"/>
  <c r="AG162" i="20" s="1"/>
  <c r="AJ162" i="20" s="1"/>
  <c r="V162" i="20"/>
  <c r="AQ161" i="20"/>
  <c r="AS161" i="20" s="1"/>
  <c r="AV161" i="20" s="1"/>
  <c r="BA161" i="20" s="1"/>
  <c r="AC161" i="20"/>
  <c r="AG161" i="20" s="1"/>
  <c r="AJ161" i="20" s="1"/>
  <c r="V161" i="20"/>
  <c r="AQ160" i="20"/>
  <c r="AS160" i="20" s="1"/>
  <c r="AV160" i="20" s="1"/>
  <c r="BA160" i="20" s="1"/>
  <c r="AC160" i="20"/>
  <c r="AG160" i="20" s="1"/>
  <c r="AJ160" i="20" s="1"/>
  <c r="V160" i="20"/>
  <c r="AQ159" i="20"/>
  <c r="AS159" i="20" s="1"/>
  <c r="AV159" i="20" s="1"/>
  <c r="BA159" i="20" s="1"/>
  <c r="AC159" i="20"/>
  <c r="AG159" i="20" s="1"/>
  <c r="AJ159" i="20" s="1"/>
  <c r="V159" i="20"/>
  <c r="AQ158" i="20"/>
  <c r="AS158" i="20" s="1"/>
  <c r="AV158" i="20" s="1"/>
  <c r="BA158" i="20" s="1"/>
  <c r="AC158" i="20"/>
  <c r="AG158" i="20" s="1"/>
  <c r="AJ158" i="20" s="1"/>
  <c r="V158" i="20"/>
  <c r="AQ157" i="20"/>
  <c r="AS157" i="20" s="1"/>
  <c r="AV157" i="20" s="1"/>
  <c r="BA157" i="20" s="1"/>
  <c r="AC157" i="20"/>
  <c r="AG157" i="20" s="1"/>
  <c r="AJ157" i="20" s="1"/>
  <c r="V157" i="20"/>
  <c r="AQ156" i="20"/>
  <c r="AS156" i="20" s="1"/>
  <c r="AV156" i="20" s="1"/>
  <c r="BA156" i="20" s="1"/>
  <c r="AC156" i="20"/>
  <c r="AG156" i="20" s="1"/>
  <c r="AJ156" i="20" s="1"/>
  <c r="V156" i="20"/>
  <c r="AQ155" i="20"/>
  <c r="AS155" i="20" s="1"/>
  <c r="AV155" i="20" s="1"/>
  <c r="BA155" i="20" s="1"/>
  <c r="AC155" i="20"/>
  <c r="AG155" i="20" s="1"/>
  <c r="AJ155" i="20" s="1"/>
  <c r="V155" i="20"/>
  <c r="AQ154" i="20"/>
  <c r="AS154" i="20" s="1"/>
  <c r="AV154" i="20" s="1"/>
  <c r="BA154" i="20" s="1"/>
  <c r="AC154" i="20"/>
  <c r="AG154" i="20" s="1"/>
  <c r="AJ154" i="20" s="1"/>
  <c r="V154" i="20"/>
  <c r="AQ153" i="20"/>
  <c r="AS153" i="20" s="1"/>
  <c r="AV153" i="20" s="1"/>
  <c r="BA153" i="20" s="1"/>
  <c r="AC153" i="20"/>
  <c r="AG153" i="20" s="1"/>
  <c r="AJ153" i="20" s="1"/>
  <c r="V153" i="20"/>
  <c r="AQ152" i="20"/>
  <c r="AS152" i="20" s="1"/>
  <c r="AV152" i="20" s="1"/>
  <c r="BA152" i="20" s="1"/>
  <c r="AC152" i="20"/>
  <c r="AG152" i="20" s="1"/>
  <c r="AJ152" i="20" s="1"/>
  <c r="V152" i="20"/>
  <c r="AQ151" i="20"/>
  <c r="AS151" i="20" s="1"/>
  <c r="AV151" i="20" s="1"/>
  <c r="BA151" i="20" s="1"/>
  <c r="AC151" i="20"/>
  <c r="AG151" i="20" s="1"/>
  <c r="AJ151" i="20" s="1"/>
  <c r="V151" i="20"/>
  <c r="AQ150" i="20"/>
  <c r="AS150" i="20" s="1"/>
  <c r="AV150" i="20" s="1"/>
  <c r="BA150" i="20" s="1"/>
  <c r="AC150" i="20"/>
  <c r="AG150" i="20" s="1"/>
  <c r="AJ150" i="20" s="1"/>
  <c r="V150" i="20"/>
  <c r="AQ149" i="20"/>
  <c r="AS149" i="20" s="1"/>
  <c r="AV149" i="20" s="1"/>
  <c r="BA149" i="20" s="1"/>
  <c r="AC149" i="20"/>
  <c r="AG149" i="20" s="1"/>
  <c r="AJ149" i="20" s="1"/>
  <c r="V149" i="20"/>
  <c r="AQ148" i="20"/>
  <c r="AS148" i="20" s="1"/>
  <c r="AV148" i="20" s="1"/>
  <c r="BA148" i="20" s="1"/>
  <c r="AC148" i="20"/>
  <c r="AG148" i="20" s="1"/>
  <c r="AJ148" i="20" s="1"/>
  <c r="V148" i="20"/>
  <c r="AQ147" i="20"/>
  <c r="AS147" i="20" s="1"/>
  <c r="AV147" i="20" s="1"/>
  <c r="BA147" i="20" s="1"/>
  <c r="AC147" i="20"/>
  <c r="AG147" i="20" s="1"/>
  <c r="AJ147" i="20" s="1"/>
  <c r="V147" i="20"/>
  <c r="AQ146" i="20"/>
  <c r="AS146" i="20" s="1"/>
  <c r="AV146" i="20" s="1"/>
  <c r="BA146" i="20" s="1"/>
  <c r="AC146" i="20"/>
  <c r="AG146" i="20" s="1"/>
  <c r="AJ146" i="20" s="1"/>
  <c r="V146" i="20"/>
  <c r="AQ145" i="20"/>
  <c r="AS145" i="20" s="1"/>
  <c r="AV145" i="20" s="1"/>
  <c r="BA145" i="20" s="1"/>
  <c r="AC145" i="20"/>
  <c r="AG145" i="20" s="1"/>
  <c r="AJ145" i="20" s="1"/>
  <c r="V145" i="20"/>
  <c r="AQ144" i="20"/>
  <c r="AS144" i="20" s="1"/>
  <c r="AV144" i="20" s="1"/>
  <c r="BA144" i="20" s="1"/>
  <c r="AC144" i="20"/>
  <c r="AG144" i="20" s="1"/>
  <c r="AJ144" i="20" s="1"/>
  <c r="V144" i="20"/>
  <c r="AQ143" i="20"/>
  <c r="AS143" i="20" s="1"/>
  <c r="AV143" i="20" s="1"/>
  <c r="BA143" i="20" s="1"/>
  <c r="AC143" i="20"/>
  <c r="AG143" i="20" s="1"/>
  <c r="AJ143" i="20" s="1"/>
  <c r="V143" i="20"/>
  <c r="AQ142" i="20"/>
  <c r="AS142" i="20" s="1"/>
  <c r="AV142" i="20" s="1"/>
  <c r="BA142" i="20" s="1"/>
  <c r="AC142" i="20"/>
  <c r="AG142" i="20" s="1"/>
  <c r="AJ142" i="20" s="1"/>
  <c r="V142" i="20"/>
  <c r="AQ141" i="20"/>
  <c r="AS141" i="20" s="1"/>
  <c r="AV141" i="20" s="1"/>
  <c r="BA141" i="20" s="1"/>
  <c r="AC141" i="20"/>
  <c r="AG141" i="20" s="1"/>
  <c r="AJ141" i="20" s="1"/>
  <c r="V141" i="20"/>
  <c r="AQ140" i="20"/>
  <c r="AS140" i="20" s="1"/>
  <c r="AV140" i="20" s="1"/>
  <c r="BA140" i="20" s="1"/>
  <c r="AC140" i="20"/>
  <c r="AG140" i="20" s="1"/>
  <c r="AJ140" i="20" s="1"/>
  <c r="V140" i="20"/>
  <c r="AQ139" i="20"/>
  <c r="AS139" i="20" s="1"/>
  <c r="AV139" i="20" s="1"/>
  <c r="BA139" i="20" s="1"/>
  <c r="AC139" i="20"/>
  <c r="AG139" i="20" s="1"/>
  <c r="AJ139" i="20" s="1"/>
  <c r="V139" i="20"/>
  <c r="AQ138" i="20"/>
  <c r="AS138" i="20" s="1"/>
  <c r="AV138" i="20" s="1"/>
  <c r="BA138" i="20" s="1"/>
  <c r="AC138" i="20"/>
  <c r="AG138" i="20" s="1"/>
  <c r="AJ138" i="20" s="1"/>
  <c r="V138" i="20"/>
  <c r="AQ137" i="20"/>
  <c r="AS137" i="20" s="1"/>
  <c r="AV137" i="20" s="1"/>
  <c r="BA137" i="20" s="1"/>
  <c r="AC137" i="20"/>
  <c r="AG137" i="20" s="1"/>
  <c r="AJ137" i="20" s="1"/>
  <c r="V137" i="20"/>
  <c r="AQ136" i="20"/>
  <c r="AS136" i="20" s="1"/>
  <c r="AV136" i="20" s="1"/>
  <c r="BA136" i="20" s="1"/>
  <c r="AC136" i="20"/>
  <c r="AG136" i="20" s="1"/>
  <c r="AJ136" i="20" s="1"/>
  <c r="V136" i="20"/>
  <c r="AQ135" i="20"/>
  <c r="AS135" i="20" s="1"/>
  <c r="AV135" i="20" s="1"/>
  <c r="BA135" i="20" s="1"/>
  <c r="AC135" i="20"/>
  <c r="AG135" i="20" s="1"/>
  <c r="AJ135" i="20" s="1"/>
  <c r="V135" i="20"/>
  <c r="AQ134" i="20"/>
  <c r="AS134" i="20" s="1"/>
  <c r="AV134" i="20" s="1"/>
  <c r="BA134" i="20" s="1"/>
  <c r="AC134" i="20"/>
  <c r="AG134" i="20" s="1"/>
  <c r="AJ134" i="20" s="1"/>
  <c r="V134" i="20"/>
  <c r="AQ133" i="20"/>
  <c r="AS133" i="20" s="1"/>
  <c r="AV133" i="20" s="1"/>
  <c r="BA133" i="20" s="1"/>
  <c r="AC133" i="20"/>
  <c r="AG133" i="20" s="1"/>
  <c r="AJ133" i="20" s="1"/>
  <c r="V133" i="20"/>
  <c r="AQ132" i="20"/>
  <c r="AS132" i="20" s="1"/>
  <c r="AV132" i="20" s="1"/>
  <c r="BA132" i="20" s="1"/>
  <c r="AC132" i="20"/>
  <c r="AG132" i="20" s="1"/>
  <c r="AJ132" i="20" s="1"/>
  <c r="V132" i="20"/>
  <c r="AQ131" i="20"/>
  <c r="AS131" i="20" s="1"/>
  <c r="AV131" i="20" s="1"/>
  <c r="BA131" i="20" s="1"/>
  <c r="AC131" i="20"/>
  <c r="AG131" i="20" s="1"/>
  <c r="AJ131" i="20" s="1"/>
  <c r="V131" i="20"/>
  <c r="AQ130" i="20"/>
  <c r="AS130" i="20" s="1"/>
  <c r="AV130" i="20" s="1"/>
  <c r="BA130" i="20" s="1"/>
  <c r="AC130" i="20"/>
  <c r="AG130" i="20" s="1"/>
  <c r="AJ130" i="20" s="1"/>
  <c r="V130" i="20"/>
  <c r="AQ129" i="20"/>
  <c r="AS129" i="20" s="1"/>
  <c r="AV129" i="20" s="1"/>
  <c r="BA129" i="20" s="1"/>
  <c r="AC129" i="20"/>
  <c r="AG129" i="20" s="1"/>
  <c r="AJ129" i="20" s="1"/>
  <c r="V129" i="20"/>
  <c r="AQ128" i="20"/>
  <c r="AS128" i="20" s="1"/>
  <c r="AV128" i="20" s="1"/>
  <c r="BA128" i="20" s="1"/>
  <c r="AC128" i="20"/>
  <c r="AG128" i="20" s="1"/>
  <c r="AJ128" i="20" s="1"/>
  <c r="V128" i="20"/>
  <c r="AQ127" i="20"/>
  <c r="AS127" i="20" s="1"/>
  <c r="AV127" i="20" s="1"/>
  <c r="BA127" i="20" s="1"/>
  <c r="AC127" i="20"/>
  <c r="AG127" i="20" s="1"/>
  <c r="AJ127" i="20" s="1"/>
  <c r="V127" i="20"/>
  <c r="AQ126" i="20"/>
  <c r="AS126" i="20" s="1"/>
  <c r="AV126" i="20" s="1"/>
  <c r="BA126" i="20" s="1"/>
  <c r="AC126" i="20"/>
  <c r="AG126" i="20" s="1"/>
  <c r="AJ126" i="20" s="1"/>
  <c r="V126" i="20"/>
  <c r="AQ125" i="20"/>
  <c r="AS125" i="20" s="1"/>
  <c r="AV125" i="20" s="1"/>
  <c r="BA125" i="20" s="1"/>
  <c r="AC125" i="20"/>
  <c r="AG125" i="20" s="1"/>
  <c r="AJ125" i="20" s="1"/>
  <c r="V125" i="20"/>
  <c r="AQ124" i="20"/>
  <c r="AS124" i="20" s="1"/>
  <c r="AV124" i="20" s="1"/>
  <c r="BA124" i="20" s="1"/>
  <c r="AC124" i="20"/>
  <c r="AG124" i="20" s="1"/>
  <c r="AJ124" i="20" s="1"/>
  <c r="V124" i="20"/>
  <c r="AQ111" i="20"/>
  <c r="AS111" i="20" s="1"/>
  <c r="AV111" i="20" s="1"/>
  <c r="BA111" i="20" s="1"/>
  <c r="AC111" i="20"/>
  <c r="AG111" i="20" s="1"/>
  <c r="AJ111" i="20" s="1"/>
  <c r="V111" i="20"/>
  <c r="AQ98" i="20"/>
  <c r="AS98" i="20" s="1"/>
  <c r="AV98" i="20" s="1"/>
  <c r="BA98" i="20" s="1"/>
  <c r="AC98" i="20"/>
  <c r="AG98" i="20" s="1"/>
  <c r="AJ98" i="20" s="1"/>
  <c r="V98" i="20"/>
  <c r="AQ97" i="20"/>
  <c r="AS97" i="20" s="1"/>
  <c r="AV97" i="20" s="1"/>
  <c r="BA97" i="20" s="1"/>
  <c r="AC97" i="20"/>
  <c r="AG97" i="20" s="1"/>
  <c r="AJ97" i="20" s="1"/>
  <c r="V97" i="20"/>
  <c r="AQ96" i="20"/>
  <c r="AS96" i="20" s="1"/>
  <c r="AV96" i="20" s="1"/>
  <c r="BA96" i="20" s="1"/>
  <c r="AC96" i="20"/>
  <c r="AG96" i="20" s="1"/>
  <c r="AJ96" i="20" s="1"/>
  <c r="V96" i="20"/>
  <c r="AQ95" i="20"/>
  <c r="AS95" i="20" s="1"/>
  <c r="AV95" i="20" s="1"/>
  <c r="BA95" i="20" s="1"/>
  <c r="AC95" i="20"/>
  <c r="AG95" i="20" s="1"/>
  <c r="AJ95" i="20" s="1"/>
  <c r="V95" i="20"/>
  <c r="AQ61" i="20"/>
  <c r="AS61" i="20" s="1"/>
  <c r="AV61" i="20" s="1"/>
  <c r="BA61" i="20" s="1"/>
  <c r="AC61" i="20"/>
  <c r="AG61" i="20" s="1"/>
  <c r="AJ61" i="20" s="1"/>
  <c r="V61" i="20"/>
  <c r="AQ60" i="20"/>
  <c r="AS60" i="20" s="1"/>
  <c r="AV60" i="20" s="1"/>
  <c r="BA60" i="20" s="1"/>
  <c r="AC60" i="20"/>
  <c r="AG60" i="20" s="1"/>
  <c r="AJ60" i="20" s="1"/>
  <c r="V60" i="20"/>
  <c r="AQ59" i="20"/>
  <c r="AS59" i="20" s="1"/>
  <c r="AV59" i="20" s="1"/>
  <c r="BA59" i="20" s="1"/>
  <c r="AC59" i="20"/>
  <c r="AG59" i="20" s="1"/>
  <c r="AJ59" i="20" s="1"/>
  <c r="V59" i="20"/>
  <c r="AQ58" i="20"/>
  <c r="AS58" i="20" s="1"/>
  <c r="AV58" i="20" s="1"/>
  <c r="BA58" i="20" s="1"/>
  <c r="AC58" i="20"/>
  <c r="AG58" i="20" s="1"/>
  <c r="AJ58" i="20" s="1"/>
  <c r="V58" i="20"/>
  <c r="AQ57" i="20"/>
  <c r="AS57" i="20" s="1"/>
  <c r="AV57" i="20" s="1"/>
  <c r="BA57" i="20" s="1"/>
  <c r="AC57" i="20"/>
  <c r="AG57" i="20" s="1"/>
  <c r="AJ57" i="20" s="1"/>
  <c r="V57" i="20"/>
  <c r="AQ56" i="20"/>
  <c r="AS56" i="20" s="1"/>
  <c r="AV56" i="20" s="1"/>
  <c r="BA56" i="20" s="1"/>
  <c r="AC56" i="20"/>
  <c r="AG56" i="20" s="1"/>
  <c r="AJ56" i="20" s="1"/>
  <c r="V56" i="20"/>
  <c r="AQ55" i="20"/>
  <c r="AS55" i="20" s="1"/>
  <c r="AV55" i="20" s="1"/>
  <c r="BA55" i="20" s="1"/>
  <c r="AC55" i="20"/>
  <c r="AG55" i="20" s="1"/>
  <c r="AJ55" i="20" s="1"/>
  <c r="V55" i="20"/>
  <c r="AS27" i="20"/>
  <c r="AV27" i="20" s="1"/>
  <c r="BA27" i="20" s="1"/>
  <c r="AC27" i="20"/>
  <c r="AG27" i="20" s="1"/>
  <c r="AJ27" i="20" s="1"/>
  <c r="V27" i="20"/>
  <c r="R27" i="20"/>
  <c r="AS26" i="20"/>
  <c r="AV26" i="20" s="1"/>
  <c r="BA26" i="20" s="1"/>
  <c r="AC26" i="20"/>
  <c r="V26" i="20"/>
  <c r="R26" i="20"/>
  <c r="AS25" i="20"/>
  <c r="AV25" i="20" s="1"/>
  <c r="BA25" i="20" s="1"/>
  <c r="AC25" i="20"/>
  <c r="AG25" i="20" s="1"/>
  <c r="AJ25" i="20" s="1"/>
  <c r="V25" i="20"/>
  <c r="R25" i="20"/>
  <c r="AS9" i="20"/>
  <c r="AV9" i="20" s="1"/>
  <c r="BA9" i="20" s="1"/>
  <c r="AC9" i="20"/>
  <c r="AG9" i="20" s="1"/>
  <c r="AJ9" i="20" s="1"/>
  <c r="V9" i="20"/>
  <c r="R9" i="20"/>
  <c r="AS8" i="20"/>
  <c r="AV8" i="20" s="1"/>
  <c r="BA8" i="20" s="1"/>
  <c r="AC8" i="20"/>
  <c r="AG8" i="20" s="1"/>
  <c r="AJ8" i="20" s="1"/>
  <c r="V8" i="20"/>
  <c r="R8" i="20"/>
  <c r="BE7" i="20"/>
  <c r="BD7" i="20"/>
  <c r="AS7" i="20"/>
  <c r="AV7" i="20" s="1"/>
  <c r="BA7" i="20" s="1"/>
  <c r="AC7" i="20"/>
  <c r="AG7" i="20" s="1"/>
  <c r="V7" i="20"/>
  <c r="R7" i="20"/>
  <c r="AX3" i="20"/>
  <c r="AW3" i="20"/>
  <c r="F24" i="12" l="1"/>
  <c r="H26" i="12"/>
  <c r="E10" i="4"/>
  <c r="Z4" i="30"/>
  <c r="T50" i="12"/>
  <c r="F10" i="4"/>
  <c r="F11" i="4" s="1"/>
  <c r="H10" i="4"/>
  <c r="I10" i="4"/>
  <c r="I11" i="4" s="1"/>
  <c r="E11" i="4"/>
  <c r="D20" i="4"/>
  <c r="Q10" i="4"/>
  <c r="AE988" i="20"/>
  <c r="AG988" i="20"/>
  <c r="AJ988" i="20" s="1"/>
  <c r="Z187" i="27"/>
  <c r="Z4" i="27" s="1"/>
  <c r="Z229" i="28"/>
  <c r="Z4" i="28" s="1"/>
  <c r="Z532" i="29"/>
  <c r="Z4" i="29" s="1"/>
  <c r="Z394" i="30"/>
  <c r="Z649" i="31"/>
  <c r="Z4" i="31" s="1"/>
  <c r="BB9" i="20"/>
  <c r="BB307" i="20"/>
  <c r="BB311" i="20"/>
  <c r="AE457" i="20"/>
  <c r="AG461" i="20"/>
  <c r="AJ461" i="20" s="1"/>
  <c r="AE461" i="20"/>
  <c r="AG465" i="20"/>
  <c r="AJ465" i="20" s="1"/>
  <c r="AE465" i="20"/>
  <c r="AG481" i="20"/>
  <c r="AJ481" i="20" s="1"/>
  <c r="AE481" i="20"/>
  <c r="AG485" i="20"/>
  <c r="AJ485" i="20" s="1"/>
  <c r="AE485" i="20"/>
  <c r="AG501" i="20"/>
  <c r="AJ501" i="20" s="1"/>
  <c r="AE501" i="20"/>
  <c r="AG513" i="20"/>
  <c r="AJ513" i="20" s="1"/>
  <c r="AE513" i="20"/>
  <c r="AG517" i="20"/>
  <c r="AJ517" i="20" s="1"/>
  <c r="AE517" i="20"/>
  <c r="AG521" i="20"/>
  <c r="AJ521" i="20" s="1"/>
  <c r="AE521" i="20"/>
  <c r="AG777" i="20"/>
  <c r="AJ777" i="20" s="1"/>
  <c r="AE777" i="20"/>
  <c r="AG779" i="20"/>
  <c r="AJ779" i="20" s="1"/>
  <c r="AE779" i="20"/>
  <c r="AG781" i="20"/>
  <c r="AJ781" i="20" s="1"/>
  <c r="AE781" i="20"/>
  <c r="AG783" i="20"/>
  <c r="AJ783" i="20" s="1"/>
  <c r="AE783" i="20"/>
  <c r="AG784" i="20"/>
  <c r="AJ784" i="20" s="1"/>
  <c r="AE784" i="20"/>
  <c r="AG786" i="20"/>
  <c r="AJ786" i="20" s="1"/>
  <c r="AE786" i="20"/>
  <c r="AG788" i="20"/>
  <c r="AJ788" i="20" s="1"/>
  <c r="AE788" i="20"/>
  <c r="AG790" i="20"/>
  <c r="AJ790" i="20" s="1"/>
  <c r="AE790" i="20"/>
  <c r="AG792" i="20"/>
  <c r="AJ792" i="20" s="1"/>
  <c r="AE792" i="20"/>
  <c r="AG794" i="20"/>
  <c r="AJ794" i="20" s="1"/>
  <c r="AE794" i="20"/>
  <c r="AG796" i="20"/>
  <c r="AJ796" i="20" s="1"/>
  <c r="AE796" i="20"/>
  <c r="AG798" i="20"/>
  <c r="AJ798" i="20" s="1"/>
  <c r="AE798" i="20"/>
  <c r="AG800" i="20"/>
  <c r="AJ800" i="20" s="1"/>
  <c r="AE800" i="20"/>
  <c r="AG802" i="20"/>
  <c r="AJ802" i="20" s="1"/>
  <c r="AE802" i="20"/>
  <c r="AG804" i="20"/>
  <c r="AJ804" i="20" s="1"/>
  <c r="AE804" i="20"/>
  <c r="AG806" i="20"/>
  <c r="AJ806" i="20" s="1"/>
  <c r="AE806" i="20"/>
  <c r="AG808" i="20"/>
  <c r="AJ808" i="20" s="1"/>
  <c r="AE808" i="20"/>
  <c r="AG810" i="20"/>
  <c r="AJ810" i="20" s="1"/>
  <c r="AE810" i="20"/>
  <c r="AG812" i="20"/>
  <c r="AJ812" i="20" s="1"/>
  <c r="AE812" i="20"/>
  <c r="AG814" i="20"/>
  <c r="AJ814" i="20" s="1"/>
  <c r="AE814" i="20"/>
  <c r="AG816" i="20"/>
  <c r="AJ816" i="20" s="1"/>
  <c r="AE816" i="20"/>
  <c r="AG818" i="20"/>
  <c r="AJ818" i="20" s="1"/>
  <c r="AE818" i="20"/>
  <c r="AG820" i="20"/>
  <c r="AJ820" i="20" s="1"/>
  <c r="AE820" i="20"/>
  <c r="AG822" i="20"/>
  <c r="AJ822" i="20" s="1"/>
  <c r="AE822" i="20"/>
  <c r="AG824" i="20"/>
  <c r="AJ824" i="20" s="1"/>
  <c r="AE824" i="20"/>
  <c r="AG826" i="20"/>
  <c r="AJ826" i="20" s="1"/>
  <c r="AE826" i="20"/>
  <c r="AG828" i="20"/>
  <c r="AJ828" i="20" s="1"/>
  <c r="AE828" i="20"/>
  <c r="AG830" i="20"/>
  <c r="AJ830" i="20" s="1"/>
  <c r="AE830" i="20"/>
  <c r="AG832" i="20"/>
  <c r="AJ832" i="20" s="1"/>
  <c r="AE832" i="20"/>
  <c r="AG834" i="20"/>
  <c r="AJ834" i="20" s="1"/>
  <c r="AE834" i="20"/>
  <c r="AG836" i="20"/>
  <c r="AJ836" i="20" s="1"/>
  <c r="AE836" i="20"/>
  <c r="AG838" i="20"/>
  <c r="AJ838" i="20" s="1"/>
  <c r="AE838" i="20"/>
  <c r="AG840" i="20"/>
  <c r="AJ840" i="20" s="1"/>
  <c r="AE840" i="20"/>
  <c r="AG842" i="20"/>
  <c r="AJ842" i="20" s="1"/>
  <c r="AE842" i="20"/>
  <c r="AG844" i="20"/>
  <c r="AJ844" i="20" s="1"/>
  <c r="AE844" i="20"/>
  <c r="AG846" i="20"/>
  <c r="AJ846" i="20" s="1"/>
  <c r="AE846" i="20"/>
  <c r="AG848" i="20"/>
  <c r="AJ848" i="20" s="1"/>
  <c r="AE848" i="20"/>
  <c r="AG469" i="20"/>
  <c r="AJ469" i="20" s="1"/>
  <c r="AE469" i="20"/>
  <c r="AG473" i="20"/>
  <c r="AJ473" i="20" s="1"/>
  <c r="AE473" i="20"/>
  <c r="AG477" i="20"/>
  <c r="AJ477" i="20" s="1"/>
  <c r="AE477" i="20"/>
  <c r="AG489" i="20"/>
  <c r="AJ489" i="20" s="1"/>
  <c r="AE489" i="20"/>
  <c r="AG493" i="20"/>
  <c r="AJ493" i="20" s="1"/>
  <c r="AE493" i="20"/>
  <c r="AG497" i="20"/>
  <c r="AJ497" i="20" s="1"/>
  <c r="AE497" i="20"/>
  <c r="AG505" i="20"/>
  <c r="AJ505" i="20" s="1"/>
  <c r="AE505" i="20"/>
  <c r="AG509" i="20"/>
  <c r="AJ509" i="20" s="1"/>
  <c r="AE509" i="20"/>
  <c r="AG525" i="20"/>
  <c r="AJ525" i="20" s="1"/>
  <c r="AE525" i="20"/>
  <c r="AG529" i="20"/>
  <c r="AJ529" i="20" s="1"/>
  <c r="AE529" i="20"/>
  <c r="AG776" i="20"/>
  <c r="AJ776" i="20" s="1"/>
  <c r="AE776" i="20"/>
  <c r="AG778" i="20"/>
  <c r="AJ778" i="20" s="1"/>
  <c r="AE778" i="20"/>
  <c r="AG780" i="20"/>
  <c r="AJ780" i="20" s="1"/>
  <c r="AE780" i="20"/>
  <c r="AG782" i="20"/>
  <c r="AJ782" i="20" s="1"/>
  <c r="AE782" i="20"/>
  <c r="AG785" i="20"/>
  <c r="AJ785" i="20" s="1"/>
  <c r="AE785" i="20"/>
  <c r="AG787" i="20"/>
  <c r="AJ787" i="20" s="1"/>
  <c r="AE787" i="20"/>
  <c r="AG789" i="20"/>
  <c r="AJ789" i="20" s="1"/>
  <c r="AE789" i="20"/>
  <c r="AG791" i="20"/>
  <c r="AJ791" i="20" s="1"/>
  <c r="AE791" i="20"/>
  <c r="AG793" i="20"/>
  <c r="AJ793" i="20" s="1"/>
  <c r="AE793" i="20"/>
  <c r="AG795" i="20"/>
  <c r="AJ795" i="20" s="1"/>
  <c r="AE795" i="20"/>
  <c r="AG797" i="20"/>
  <c r="AJ797" i="20" s="1"/>
  <c r="AE797" i="20"/>
  <c r="AG799" i="20"/>
  <c r="AJ799" i="20" s="1"/>
  <c r="AE799" i="20"/>
  <c r="AG801" i="20"/>
  <c r="AJ801" i="20" s="1"/>
  <c r="AE801" i="20"/>
  <c r="AG803" i="20"/>
  <c r="AJ803" i="20" s="1"/>
  <c r="AE803" i="20"/>
  <c r="AG805" i="20"/>
  <c r="AJ805" i="20" s="1"/>
  <c r="AE805" i="20"/>
  <c r="AG807" i="20"/>
  <c r="AJ807" i="20" s="1"/>
  <c r="AE807" i="20"/>
  <c r="AG809" i="20"/>
  <c r="AJ809" i="20" s="1"/>
  <c r="AE809" i="20"/>
  <c r="AG811" i="20"/>
  <c r="AJ811" i="20" s="1"/>
  <c r="AE811" i="20"/>
  <c r="AG813" i="20"/>
  <c r="AJ813" i="20" s="1"/>
  <c r="AE813" i="20"/>
  <c r="AG815" i="20"/>
  <c r="AJ815" i="20" s="1"/>
  <c r="AE815" i="20"/>
  <c r="AG817" i="20"/>
  <c r="AJ817" i="20" s="1"/>
  <c r="AE817" i="20"/>
  <c r="AG819" i="20"/>
  <c r="AJ819" i="20" s="1"/>
  <c r="AE819" i="20"/>
  <c r="AG821" i="20"/>
  <c r="AJ821" i="20" s="1"/>
  <c r="AE821" i="20"/>
  <c r="AG823" i="20"/>
  <c r="AJ823" i="20" s="1"/>
  <c r="AE823" i="20"/>
  <c r="AG825" i="20"/>
  <c r="AJ825" i="20" s="1"/>
  <c r="AE825" i="20"/>
  <c r="AG827" i="20"/>
  <c r="AJ827" i="20" s="1"/>
  <c r="AE827" i="20"/>
  <c r="AG829" i="20"/>
  <c r="AJ829" i="20" s="1"/>
  <c r="AE829" i="20"/>
  <c r="AG831" i="20"/>
  <c r="AJ831" i="20" s="1"/>
  <c r="AE831" i="20"/>
  <c r="AG833" i="20"/>
  <c r="AJ833" i="20" s="1"/>
  <c r="AE833" i="20"/>
  <c r="AG835" i="20"/>
  <c r="AJ835" i="20" s="1"/>
  <c r="AE835" i="20"/>
  <c r="AG837" i="20"/>
  <c r="AJ837" i="20" s="1"/>
  <c r="AE837" i="20"/>
  <c r="AG839" i="20"/>
  <c r="AJ839" i="20" s="1"/>
  <c r="AE839" i="20"/>
  <c r="AG841" i="20"/>
  <c r="AJ841" i="20" s="1"/>
  <c r="AE841" i="20"/>
  <c r="AG843" i="20"/>
  <c r="AJ843" i="20" s="1"/>
  <c r="AE843" i="20"/>
  <c r="AG845" i="20"/>
  <c r="AJ845" i="20" s="1"/>
  <c r="AE845" i="20"/>
  <c r="AG847" i="20"/>
  <c r="AJ847" i="20" s="1"/>
  <c r="AE847" i="20"/>
  <c r="AG849" i="20"/>
  <c r="AJ849" i="20" s="1"/>
  <c r="AE849" i="20"/>
  <c r="BB457" i="20"/>
  <c r="BB461" i="20"/>
  <c r="BB465" i="20"/>
  <c r="BB481" i="20"/>
  <c r="BB485" i="20"/>
  <c r="BB501" i="20"/>
  <c r="BB513" i="20"/>
  <c r="BB517" i="20"/>
  <c r="BB521" i="20"/>
  <c r="AG682" i="20"/>
  <c r="AJ682" i="20" s="1"/>
  <c r="AE682" i="20"/>
  <c r="AG684" i="20"/>
  <c r="AJ684" i="20" s="1"/>
  <c r="AE684" i="20"/>
  <c r="AG686" i="20"/>
  <c r="AJ686" i="20" s="1"/>
  <c r="AE686" i="20"/>
  <c r="AG688" i="20"/>
  <c r="AJ688" i="20" s="1"/>
  <c r="AE688" i="20"/>
  <c r="AG690" i="20"/>
  <c r="AJ690" i="20" s="1"/>
  <c r="AE690" i="20"/>
  <c r="AG692" i="20"/>
  <c r="AJ692" i="20" s="1"/>
  <c r="AE692" i="20"/>
  <c r="AG694" i="20"/>
  <c r="AJ694" i="20" s="1"/>
  <c r="AE694" i="20"/>
  <c r="AG696" i="20"/>
  <c r="AJ696" i="20" s="1"/>
  <c r="AE696" i="20"/>
  <c r="AG698" i="20"/>
  <c r="AJ698" i="20" s="1"/>
  <c r="AE698" i="20"/>
  <c r="AG700" i="20"/>
  <c r="AJ700" i="20" s="1"/>
  <c r="AE700" i="20"/>
  <c r="AG702" i="20"/>
  <c r="AJ702" i="20" s="1"/>
  <c r="AE702" i="20"/>
  <c r="AG704" i="20"/>
  <c r="AJ704" i="20" s="1"/>
  <c r="AE704" i="20"/>
  <c r="AG706" i="20"/>
  <c r="AJ706" i="20" s="1"/>
  <c r="AE706" i="20"/>
  <c r="BB826" i="20"/>
  <c r="BB828" i="20"/>
  <c r="BB830" i="20"/>
  <c r="BB832" i="20"/>
  <c r="BB834" i="20"/>
  <c r="BB836" i="20"/>
  <c r="BB838" i="20"/>
  <c r="BB840" i="20"/>
  <c r="BB842" i="20"/>
  <c r="BB844" i="20"/>
  <c r="BB846" i="20"/>
  <c r="BB848" i="20"/>
  <c r="BB875" i="20"/>
  <c r="BB876" i="20"/>
  <c r="BB877" i="20"/>
  <c r="BB878" i="20"/>
  <c r="BB879" i="20"/>
  <c r="BB880" i="20"/>
  <c r="BB881" i="20"/>
  <c r="BB882" i="20"/>
  <c r="BB883" i="20"/>
  <c r="BB884" i="20"/>
  <c r="BB885" i="20"/>
  <c r="BB886" i="20"/>
  <c r="BB887" i="20"/>
  <c r="BB888" i="20"/>
  <c r="BB889" i="20"/>
  <c r="BB890" i="20"/>
  <c r="BB891" i="20"/>
  <c r="AG291" i="20"/>
  <c r="AJ291" i="20" s="1"/>
  <c r="AE291" i="20"/>
  <c r="AG295" i="20"/>
  <c r="AJ295" i="20" s="1"/>
  <c r="AE295" i="20"/>
  <c r="AE9" i="20"/>
  <c r="BB25" i="20"/>
  <c r="BB56" i="20"/>
  <c r="BB58" i="20"/>
  <c r="BB60" i="20"/>
  <c r="BB95" i="20"/>
  <c r="BB97" i="20"/>
  <c r="BB111" i="20"/>
  <c r="BB125" i="20"/>
  <c r="BB127" i="20"/>
  <c r="BB129" i="20"/>
  <c r="BB131" i="20"/>
  <c r="BB133" i="20"/>
  <c r="BB135" i="20"/>
  <c r="BB137" i="20"/>
  <c r="BB295" i="20"/>
  <c r="AG298" i="20"/>
  <c r="AJ298" i="20" s="1"/>
  <c r="AE298" i="20"/>
  <c r="AG302" i="20"/>
  <c r="AJ302" i="20" s="1"/>
  <c r="AE302" i="20"/>
  <c r="BB139" i="20"/>
  <c r="BB141" i="20"/>
  <c r="BB143" i="20"/>
  <c r="BB145" i="20"/>
  <c r="BB147" i="20"/>
  <c r="BB149" i="20"/>
  <c r="BB151" i="20"/>
  <c r="BB153" i="20"/>
  <c r="BB155" i="20"/>
  <c r="BB157" i="20"/>
  <c r="BB159" i="20"/>
  <c r="BB161" i="20"/>
  <c r="BB163" i="20"/>
  <c r="BB165" i="20"/>
  <c r="BB167" i="20"/>
  <c r="BB169" i="20"/>
  <c r="BB171" i="20"/>
  <c r="BB173" i="20"/>
  <c r="BB175" i="20"/>
  <c r="BB177" i="20"/>
  <c r="BB179" i="20"/>
  <c r="BB181" i="20"/>
  <c r="BB183" i="20"/>
  <c r="BB185" i="20"/>
  <c r="BB187" i="20"/>
  <c r="BB189" i="20"/>
  <c r="BB191" i="20"/>
  <c r="BB193" i="20"/>
  <c r="BB195" i="20"/>
  <c r="BB197" i="20"/>
  <c r="BB199" i="20"/>
  <c r="BB201" i="20"/>
  <c r="BB203" i="20"/>
  <c r="BB205" i="20"/>
  <c r="BB207" i="20"/>
  <c r="BB209" i="20"/>
  <c r="BB211" i="20"/>
  <c r="BB213" i="20"/>
  <c r="BB215" i="20"/>
  <c r="BB217" i="20"/>
  <c r="BB219" i="20"/>
  <c r="BB221" i="20"/>
  <c r="BB223" i="20"/>
  <c r="BB225" i="20"/>
  <c r="BB227" i="20"/>
  <c r="BB229" i="20"/>
  <c r="BB231" i="20"/>
  <c r="BB233" i="20"/>
  <c r="BB235" i="20"/>
  <c r="BB237" i="20"/>
  <c r="BB239" i="20"/>
  <c r="BB241" i="20"/>
  <c r="BB243" i="20"/>
  <c r="BB245" i="20"/>
  <c r="BB247" i="20"/>
  <c r="BB249" i="20"/>
  <c r="BB251" i="20"/>
  <c r="BB253" i="20"/>
  <c r="BB255" i="20"/>
  <c r="BB257" i="20"/>
  <c r="BB259" i="20"/>
  <c r="BB261" i="20"/>
  <c r="BB263" i="20"/>
  <c r="BB265" i="20"/>
  <c r="BB267" i="20"/>
  <c r="BB269" i="20"/>
  <c r="BB271" i="20"/>
  <c r="BB273" i="20"/>
  <c r="BB275" i="20"/>
  <c r="BB277" i="20"/>
  <c r="BB279" i="20"/>
  <c r="BB281" i="20"/>
  <c r="BB283" i="20"/>
  <c r="BB285" i="20"/>
  <c r="BB287" i="20"/>
  <c r="BB289" i="20"/>
  <c r="AG533" i="20"/>
  <c r="AJ533" i="20" s="1"/>
  <c r="AE533" i="20"/>
  <c r="AG537" i="20"/>
  <c r="AJ537" i="20" s="1"/>
  <c r="AE537" i="20"/>
  <c r="AG541" i="20"/>
  <c r="AJ541" i="20" s="1"/>
  <c r="AE541" i="20"/>
  <c r="AG545" i="20"/>
  <c r="AJ545" i="20" s="1"/>
  <c r="AE545" i="20"/>
  <c r="AG549" i="20"/>
  <c r="AJ549" i="20" s="1"/>
  <c r="AE549" i="20"/>
  <c r="AG553" i="20"/>
  <c r="AJ553" i="20" s="1"/>
  <c r="AE553" i="20"/>
  <c r="AG557" i="20"/>
  <c r="AJ557" i="20" s="1"/>
  <c r="AE557" i="20"/>
  <c r="AG561" i="20"/>
  <c r="AJ561" i="20" s="1"/>
  <c r="AE561" i="20"/>
  <c r="AG563" i="20"/>
  <c r="AJ563" i="20" s="1"/>
  <c r="AE563" i="20"/>
  <c r="AE307" i="20"/>
  <c r="AE311" i="20"/>
  <c r="AE313" i="20"/>
  <c r="AE315" i="20"/>
  <c r="AE317" i="20"/>
  <c r="AE319" i="20"/>
  <c r="AE321" i="20"/>
  <c r="AE323" i="20"/>
  <c r="AE325" i="20"/>
  <c r="AE327" i="20"/>
  <c r="AE329" i="20"/>
  <c r="AE331" i="20"/>
  <c r="AE333" i="20"/>
  <c r="AE335" i="20"/>
  <c r="AE337" i="20"/>
  <c r="AE339" i="20"/>
  <c r="AE341" i="20"/>
  <c r="AE343" i="20"/>
  <c r="AE345" i="20"/>
  <c r="AE347" i="20"/>
  <c r="AE349" i="20"/>
  <c r="AE351" i="20"/>
  <c r="AE353" i="20"/>
  <c r="AE355" i="20"/>
  <c r="AE357" i="20"/>
  <c r="AE359" i="20"/>
  <c r="AE361" i="20"/>
  <c r="AE363" i="20"/>
  <c r="AE365" i="20"/>
  <c r="AE367" i="20"/>
  <c r="AE369" i="20"/>
  <c r="AE371" i="20"/>
  <c r="AE373" i="20"/>
  <c r="AE375" i="20"/>
  <c r="AE377" i="20"/>
  <c r="AE379" i="20"/>
  <c r="AE381" i="20"/>
  <c r="AE383" i="20"/>
  <c r="AE385" i="20"/>
  <c r="AE387" i="20"/>
  <c r="AE389" i="20"/>
  <c r="AE391" i="20"/>
  <c r="AE393" i="20"/>
  <c r="AE395" i="20"/>
  <c r="AE397" i="20"/>
  <c r="AE399" i="20"/>
  <c r="AE401" i="20"/>
  <c r="AG850" i="20"/>
  <c r="AJ850" i="20" s="1"/>
  <c r="AE850" i="20"/>
  <c r="AG851" i="20"/>
  <c r="AJ851" i="20" s="1"/>
  <c r="AE851" i="20"/>
  <c r="AG852" i="20"/>
  <c r="AJ852" i="20" s="1"/>
  <c r="AE852" i="20"/>
  <c r="AG853" i="20"/>
  <c r="AJ853" i="20" s="1"/>
  <c r="AE853" i="20"/>
  <c r="AG854" i="20"/>
  <c r="AJ854" i="20" s="1"/>
  <c r="AE854" i="20"/>
  <c r="AG855" i="20"/>
  <c r="AJ855" i="20" s="1"/>
  <c r="AE855" i="20"/>
  <c r="AG856" i="20"/>
  <c r="AJ856" i="20" s="1"/>
  <c r="AE856" i="20"/>
  <c r="AG857" i="20"/>
  <c r="AJ857" i="20" s="1"/>
  <c r="AE857" i="20"/>
  <c r="AG858" i="20"/>
  <c r="AJ858" i="20" s="1"/>
  <c r="AE858" i="20"/>
  <c r="AG859" i="20"/>
  <c r="AJ859" i="20" s="1"/>
  <c r="AE859" i="20"/>
  <c r="AG860" i="20"/>
  <c r="AJ860" i="20" s="1"/>
  <c r="AE860" i="20"/>
  <c r="AG861" i="20"/>
  <c r="AJ861" i="20" s="1"/>
  <c r="AE861" i="20"/>
  <c r="AG862" i="20"/>
  <c r="AJ862" i="20" s="1"/>
  <c r="AE862" i="20"/>
  <c r="AG863" i="20"/>
  <c r="AJ863" i="20" s="1"/>
  <c r="AE863" i="20"/>
  <c r="AG864" i="20"/>
  <c r="AJ864" i="20" s="1"/>
  <c r="AE864" i="20"/>
  <c r="AG865" i="20"/>
  <c r="AJ865" i="20" s="1"/>
  <c r="AE865" i="20"/>
  <c r="AG866" i="20"/>
  <c r="AJ866" i="20" s="1"/>
  <c r="AE866" i="20"/>
  <c r="AG867" i="20"/>
  <c r="AJ867" i="20" s="1"/>
  <c r="AE867" i="20"/>
  <c r="AG868" i="20"/>
  <c r="AJ868" i="20" s="1"/>
  <c r="AE868" i="20"/>
  <c r="AG869" i="20"/>
  <c r="AJ869" i="20" s="1"/>
  <c r="AE869" i="20"/>
  <c r="AG870" i="20"/>
  <c r="AJ870" i="20" s="1"/>
  <c r="AE870" i="20"/>
  <c r="AG871" i="20"/>
  <c r="AJ871" i="20" s="1"/>
  <c r="AE871" i="20"/>
  <c r="AG872" i="20"/>
  <c r="AJ872" i="20" s="1"/>
  <c r="AE872" i="20"/>
  <c r="AG873" i="20"/>
  <c r="AJ873" i="20" s="1"/>
  <c r="AE873" i="20"/>
  <c r="AG874" i="20"/>
  <c r="AJ874" i="20" s="1"/>
  <c r="AE874" i="20"/>
  <c r="AE565" i="20"/>
  <c r="AE567" i="20"/>
  <c r="AE569" i="20"/>
  <c r="AE571" i="20"/>
  <c r="AE573" i="20"/>
  <c r="AE575" i="20"/>
  <c r="AE577" i="20"/>
  <c r="AE578" i="20"/>
  <c r="AE579" i="20"/>
  <c r="AE580" i="20"/>
  <c r="AE581" i="20"/>
  <c r="AE582" i="20"/>
  <c r="AE583" i="20"/>
  <c r="AE584" i="20"/>
  <c r="AE585" i="20"/>
  <c r="AE586" i="20"/>
  <c r="AE587" i="20"/>
  <c r="AE588" i="20"/>
  <c r="AE589" i="20"/>
  <c r="AE590" i="20"/>
  <c r="AE591" i="20"/>
  <c r="AE875" i="20"/>
  <c r="AE876" i="20"/>
  <c r="AE877" i="20"/>
  <c r="AE878" i="20"/>
  <c r="AE879" i="20"/>
  <c r="AE880" i="20"/>
  <c r="AE881" i="20"/>
  <c r="AE882" i="20"/>
  <c r="AE883" i="20"/>
  <c r="AE884" i="20"/>
  <c r="AE885" i="20"/>
  <c r="AE886" i="20"/>
  <c r="AE887" i="20"/>
  <c r="AE888" i="20"/>
  <c r="AE889" i="20"/>
  <c r="AE890" i="20"/>
  <c r="AE891" i="20"/>
  <c r="AE892" i="20"/>
  <c r="AG306" i="20"/>
  <c r="AJ306" i="20" s="1"/>
  <c r="AE306" i="20"/>
  <c r="AG310" i="20"/>
  <c r="AJ310" i="20" s="1"/>
  <c r="AE310" i="20"/>
  <c r="AG893" i="20"/>
  <c r="AJ893" i="20" s="1"/>
  <c r="AE893" i="20"/>
  <c r="AG894" i="20"/>
  <c r="AJ894" i="20" s="1"/>
  <c r="AE894" i="20"/>
  <c r="AG895" i="20"/>
  <c r="AJ895" i="20" s="1"/>
  <c r="AE895" i="20"/>
  <c r="AG896" i="20"/>
  <c r="AJ896" i="20" s="1"/>
  <c r="AE896" i="20"/>
  <c r="AG897" i="20"/>
  <c r="AJ897" i="20" s="1"/>
  <c r="AE897" i="20"/>
  <c r="AG898" i="20"/>
  <c r="AJ898" i="20" s="1"/>
  <c r="AE898" i="20"/>
  <c r="AG899" i="20"/>
  <c r="AJ899" i="20" s="1"/>
  <c r="AE899" i="20"/>
  <c r="AG900" i="20"/>
  <c r="AJ900" i="20" s="1"/>
  <c r="AE900" i="20"/>
  <c r="AG901" i="20"/>
  <c r="AJ901" i="20" s="1"/>
  <c r="AE901" i="20"/>
  <c r="AG902" i="20"/>
  <c r="AJ902" i="20" s="1"/>
  <c r="AE902" i="20"/>
  <c r="AG903" i="20"/>
  <c r="AJ903" i="20" s="1"/>
  <c r="AE903" i="20"/>
  <c r="AG905" i="20"/>
  <c r="AJ905" i="20" s="1"/>
  <c r="AE905" i="20"/>
  <c r="AG907" i="20"/>
  <c r="AJ907" i="20" s="1"/>
  <c r="AE907" i="20"/>
  <c r="AG909" i="20"/>
  <c r="AJ909" i="20" s="1"/>
  <c r="AE909" i="20"/>
  <c r="AG911" i="20"/>
  <c r="AJ911" i="20" s="1"/>
  <c r="AE911" i="20"/>
  <c r="AG914" i="20"/>
  <c r="AJ914" i="20" s="1"/>
  <c r="AE914" i="20"/>
  <c r="AG916" i="20"/>
  <c r="AJ916" i="20" s="1"/>
  <c r="AE916" i="20"/>
  <c r="AG918" i="20"/>
  <c r="AJ918" i="20" s="1"/>
  <c r="AE918" i="20"/>
  <c r="AG920" i="20"/>
  <c r="AJ920" i="20" s="1"/>
  <c r="AE920" i="20"/>
  <c r="AG922" i="20"/>
  <c r="AJ922" i="20" s="1"/>
  <c r="AE922" i="20"/>
  <c r="AG924" i="20"/>
  <c r="AJ924" i="20" s="1"/>
  <c r="AE924" i="20"/>
  <c r="AG926" i="20"/>
  <c r="AJ926" i="20" s="1"/>
  <c r="AE926" i="20"/>
  <c r="AG928" i="20"/>
  <c r="AJ928" i="20" s="1"/>
  <c r="AE928" i="20"/>
  <c r="AG930" i="20"/>
  <c r="AJ930" i="20" s="1"/>
  <c r="AE930" i="20"/>
  <c r="AG932" i="20"/>
  <c r="AJ932" i="20" s="1"/>
  <c r="AE932" i="20"/>
  <c r="AG934" i="20"/>
  <c r="AJ934" i="20" s="1"/>
  <c r="AE934" i="20"/>
  <c r="AG936" i="20"/>
  <c r="AJ936" i="20" s="1"/>
  <c r="AE936" i="20"/>
  <c r="AG938" i="20"/>
  <c r="AJ938" i="20" s="1"/>
  <c r="AE938" i="20"/>
  <c r="AG940" i="20"/>
  <c r="AJ940" i="20" s="1"/>
  <c r="AE940" i="20"/>
  <c r="AG942" i="20"/>
  <c r="AJ942" i="20" s="1"/>
  <c r="AE942" i="20"/>
  <c r="AG944" i="20"/>
  <c r="AJ944" i="20" s="1"/>
  <c r="AE944" i="20"/>
  <c r="AG946" i="20"/>
  <c r="AJ946" i="20" s="1"/>
  <c r="AE946" i="20"/>
  <c r="AG948" i="20"/>
  <c r="AJ948" i="20" s="1"/>
  <c r="AE948" i="20"/>
  <c r="AG950" i="20"/>
  <c r="AJ950" i="20" s="1"/>
  <c r="AE950" i="20"/>
  <c r="AG952" i="20"/>
  <c r="AJ952" i="20" s="1"/>
  <c r="AE952" i="20"/>
  <c r="AG954" i="20"/>
  <c r="AJ954" i="20" s="1"/>
  <c r="AE954" i="20"/>
  <c r="AG956" i="20"/>
  <c r="AJ956" i="20" s="1"/>
  <c r="AE956" i="20"/>
  <c r="AG958" i="20"/>
  <c r="AJ958" i="20" s="1"/>
  <c r="AE958" i="20"/>
  <c r="AG960" i="20"/>
  <c r="AJ960" i="20" s="1"/>
  <c r="AE960" i="20"/>
  <c r="AG962" i="20"/>
  <c r="AJ962" i="20" s="1"/>
  <c r="AE962" i="20"/>
  <c r="AG964" i="20"/>
  <c r="AJ964" i="20" s="1"/>
  <c r="AE964" i="20"/>
  <c r="AG966" i="20"/>
  <c r="AJ966" i="20" s="1"/>
  <c r="AE966" i="20"/>
  <c r="AG294" i="20"/>
  <c r="AJ294" i="20" s="1"/>
  <c r="AE294" i="20"/>
  <c r="AG299" i="20"/>
  <c r="AJ299" i="20" s="1"/>
  <c r="AE299" i="20"/>
  <c r="AG303" i="20"/>
  <c r="AJ303" i="20" s="1"/>
  <c r="AE303" i="20"/>
  <c r="BB892" i="20"/>
  <c r="BB926" i="20"/>
  <c r="AG26" i="20"/>
  <c r="AJ26" i="20" s="1"/>
  <c r="AE26" i="20"/>
  <c r="AG296" i="20"/>
  <c r="AJ296" i="20" s="1"/>
  <c r="AE296" i="20"/>
  <c r="BB296" i="20"/>
  <c r="AG297" i="20"/>
  <c r="AJ297" i="20" s="1"/>
  <c r="AE297" i="20"/>
  <c r="AG304" i="20"/>
  <c r="AJ304" i="20" s="1"/>
  <c r="AE304" i="20"/>
  <c r="BB304" i="20"/>
  <c r="AG305" i="20"/>
  <c r="AJ305" i="20" s="1"/>
  <c r="AE305" i="20"/>
  <c r="AG312" i="20"/>
  <c r="AJ312" i="20" s="1"/>
  <c r="AE312" i="20"/>
  <c r="AG314" i="20"/>
  <c r="AJ314" i="20" s="1"/>
  <c r="AE314" i="20"/>
  <c r="AG316" i="20"/>
  <c r="AJ316" i="20" s="1"/>
  <c r="AE316" i="20"/>
  <c r="AG318" i="20"/>
  <c r="AJ318" i="20" s="1"/>
  <c r="AE318" i="20"/>
  <c r="AG320" i="20"/>
  <c r="AJ320" i="20" s="1"/>
  <c r="AE320" i="20"/>
  <c r="AG322" i="20"/>
  <c r="AJ322" i="20" s="1"/>
  <c r="AE322" i="20"/>
  <c r="AG324" i="20"/>
  <c r="AJ324" i="20" s="1"/>
  <c r="AE324" i="20"/>
  <c r="AG326" i="20"/>
  <c r="AJ326" i="20" s="1"/>
  <c r="AE326" i="20"/>
  <c r="AG328" i="20"/>
  <c r="AJ328" i="20" s="1"/>
  <c r="AE328" i="20"/>
  <c r="AG330" i="20"/>
  <c r="AJ330" i="20" s="1"/>
  <c r="AE330" i="20"/>
  <c r="AG332" i="20"/>
  <c r="AJ332" i="20" s="1"/>
  <c r="AE332" i="20"/>
  <c r="AG334" i="20"/>
  <c r="AJ334" i="20" s="1"/>
  <c r="AE334" i="20"/>
  <c r="AG336" i="20"/>
  <c r="AJ336" i="20" s="1"/>
  <c r="AE336" i="20"/>
  <c r="AG338" i="20"/>
  <c r="AJ338" i="20" s="1"/>
  <c r="AE338" i="20"/>
  <c r="AG340" i="20"/>
  <c r="AJ340" i="20" s="1"/>
  <c r="AE340" i="20"/>
  <c r="AG342" i="20"/>
  <c r="AJ342" i="20" s="1"/>
  <c r="AE342" i="20"/>
  <c r="AG344" i="20"/>
  <c r="AJ344" i="20" s="1"/>
  <c r="AE344" i="20"/>
  <c r="AG346" i="20"/>
  <c r="AJ346" i="20" s="1"/>
  <c r="AE346" i="20"/>
  <c r="AG348" i="20"/>
  <c r="AJ348" i="20" s="1"/>
  <c r="AE348" i="20"/>
  <c r="AG350" i="20"/>
  <c r="AJ350" i="20" s="1"/>
  <c r="AE350" i="20"/>
  <c r="AG352" i="20"/>
  <c r="AJ352" i="20" s="1"/>
  <c r="AE352" i="20"/>
  <c r="AG354" i="20"/>
  <c r="AJ354" i="20" s="1"/>
  <c r="AE354" i="20"/>
  <c r="AG356" i="20"/>
  <c r="AJ356" i="20" s="1"/>
  <c r="AE356" i="20"/>
  <c r="AG358" i="20"/>
  <c r="AJ358" i="20" s="1"/>
  <c r="AE358" i="20"/>
  <c r="AG360" i="20"/>
  <c r="AJ360" i="20" s="1"/>
  <c r="AE360" i="20"/>
  <c r="AG362" i="20"/>
  <c r="AJ362" i="20" s="1"/>
  <c r="AE362" i="20"/>
  <c r="AG364" i="20"/>
  <c r="AJ364" i="20" s="1"/>
  <c r="AE364" i="20"/>
  <c r="AG366" i="20"/>
  <c r="AJ366" i="20" s="1"/>
  <c r="AE366" i="20"/>
  <c r="AG368" i="20"/>
  <c r="AJ368" i="20" s="1"/>
  <c r="AE368" i="20"/>
  <c r="AG370" i="20"/>
  <c r="AJ370" i="20" s="1"/>
  <c r="AE370" i="20"/>
  <c r="AG372" i="20"/>
  <c r="AJ372" i="20" s="1"/>
  <c r="AE372" i="20"/>
  <c r="AG374" i="20"/>
  <c r="AJ374" i="20" s="1"/>
  <c r="AE374" i="20"/>
  <c r="AG376" i="20"/>
  <c r="AJ376" i="20" s="1"/>
  <c r="AE376" i="20"/>
  <c r="AG378" i="20"/>
  <c r="AJ378" i="20" s="1"/>
  <c r="AE378" i="20"/>
  <c r="AG380" i="20"/>
  <c r="AJ380" i="20" s="1"/>
  <c r="AE380" i="20"/>
  <c r="AG382" i="20"/>
  <c r="AJ382" i="20" s="1"/>
  <c r="AE382" i="20"/>
  <c r="AG384" i="20"/>
  <c r="AJ384" i="20" s="1"/>
  <c r="AE384" i="20"/>
  <c r="AG386" i="20"/>
  <c r="AJ386" i="20" s="1"/>
  <c r="AE386" i="20"/>
  <c r="AG388" i="20"/>
  <c r="AJ388" i="20" s="1"/>
  <c r="AE388" i="20"/>
  <c r="AG390" i="20"/>
  <c r="AJ390" i="20" s="1"/>
  <c r="AE390" i="20"/>
  <c r="AG392" i="20"/>
  <c r="AJ392" i="20" s="1"/>
  <c r="AE392" i="20"/>
  <c r="AG394" i="20"/>
  <c r="AJ394" i="20" s="1"/>
  <c r="AE394" i="20"/>
  <c r="AG396" i="20"/>
  <c r="AJ396" i="20" s="1"/>
  <c r="AE396" i="20"/>
  <c r="AG398" i="20"/>
  <c r="AJ398" i="20" s="1"/>
  <c r="AE398" i="20"/>
  <c r="AG400" i="20"/>
  <c r="AJ400" i="20" s="1"/>
  <c r="AE400" i="20"/>
  <c r="AG402" i="20"/>
  <c r="AJ402" i="20" s="1"/>
  <c r="AE402" i="20"/>
  <c r="AG404" i="20"/>
  <c r="AJ404" i="20" s="1"/>
  <c r="AE404" i="20"/>
  <c r="AG406" i="20"/>
  <c r="AJ406" i="20" s="1"/>
  <c r="AE406" i="20"/>
  <c r="AG408" i="20"/>
  <c r="AJ408" i="20" s="1"/>
  <c r="AE408" i="20"/>
  <c r="AG410" i="20"/>
  <c r="AJ410" i="20" s="1"/>
  <c r="AE410" i="20"/>
  <c r="AG412" i="20"/>
  <c r="AJ412" i="20" s="1"/>
  <c r="AE412" i="20"/>
  <c r="AG414" i="20"/>
  <c r="AJ414" i="20" s="1"/>
  <c r="AE414" i="20"/>
  <c r="AG416" i="20"/>
  <c r="AJ416" i="20" s="1"/>
  <c r="AE416" i="20"/>
  <c r="AG418" i="20"/>
  <c r="AJ418" i="20" s="1"/>
  <c r="AE418" i="20"/>
  <c r="AG420" i="20"/>
  <c r="AJ420" i="20" s="1"/>
  <c r="AE420" i="20"/>
  <c r="AG422" i="20"/>
  <c r="AJ422" i="20" s="1"/>
  <c r="AE422" i="20"/>
  <c r="AG424" i="20"/>
  <c r="AJ424" i="20" s="1"/>
  <c r="AE424" i="20"/>
  <c r="AG426" i="20"/>
  <c r="AJ426" i="20" s="1"/>
  <c r="AE426" i="20"/>
  <c r="AG428" i="20"/>
  <c r="AJ428" i="20" s="1"/>
  <c r="AE428" i="20"/>
  <c r="AG430" i="20"/>
  <c r="AJ430" i="20" s="1"/>
  <c r="AE430" i="20"/>
  <c r="AG432" i="20"/>
  <c r="AJ432" i="20" s="1"/>
  <c r="AE432" i="20"/>
  <c r="AG434" i="20"/>
  <c r="AJ434" i="20" s="1"/>
  <c r="AE434" i="20"/>
  <c r="AG436" i="20"/>
  <c r="AJ436" i="20" s="1"/>
  <c r="AE436" i="20"/>
  <c r="AG438" i="20"/>
  <c r="AJ438" i="20" s="1"/>
  <c r="AE438" i="20"/>
  <c r="AG440" i="20"/>
  <c r="AJ440" i="20" s="1"/>
  <c r="AE440" i="20"/>
  <c r="AG442" i="20"/>
  <c r="AJ442" i="20" s="1"/>
  <c r="AE442" i="20"/>
  <c r="AG444" i="20"/>
  <c r="AJ444" i="20" s="1"/>
  <c r="AE444" i="20"/>
  <c r="AG446" i="20"/>
  <c r="AJ446" i="20" s="1"/>
  <c r="AE446" i="20"/>
  <c r="AG448" i="20"/>
  <c r="AJ448" i="20" s="1"/>
  <c r="AE448" i="20"/>
  <c r="AG450" i="20"/>
  <c r="AJ450" i="20" s="1"/>
  <c r="AE450" i="20"/>
  <c r="AG452" i="20"/>
  <c r="AJ452" i="20" s="1"/>
  <c r="AE452" i="20"/>
  <c r="AG454" i="20"/>
  <c r="AJ454" i="20" s="1"/>
  <c r="AE454" i="20"/>
  <c r="AG463" i="20"/>
  <c r="AE463" i="20"/>
  <c r="AG471" i="20"/>
  <c r="AE471" i="20"/>
  <c r="AG479" i="20"/>
  <c r="AE479" i="20"/>
  <c r="AG487" i="20"/>
  <c r="AE487" i="20"/>
  <c r="AG495" i="20"/>
  <c r="AE495" i="20"/>
  <c r="AG503" i="20"/>
  <c r="AE503" i="20"/>
  <c r="AG511" i="20"/>
  <c r="AE511" i="20"/>
  <c r="AG519" i="20"/>
  <c r="AE519" i="20"/>
  <c r="AG527" i="20"/>
  <c r="AE527" i="20"/>
  <c r="AG543" i="20"/>
  <c r="AE543" i="20"/>
  <c r="AG559" i="20"/>
  <c r="AE559" i="20"/>
  <c r="AE562" i="20"/>
  <c r="AG562" i="20"/>
  <c r="AJ562" i="20" s="1"/>
  <c r="AE564" i="20"/>
  <c r="AG564" i="20"/>
  <c r="AJ564" i="20" s="1"/>
  <c r="AE566" i="20"/>
  <c r="AG566" i="20"/>
  <c r="AJ566" i="20" s="1"/>
  <c r="AE568" i="20"/>
  <c r="AG568" i="20"/>
  <c r="AJ568" i="20" s="1"/>
  <c r="AE570" i="20"/>
  <c r="AG570" i="20"/>
  <c r="AJ570" i="20" s="1"/>
  <c r="AE572" i="20"/>
  <c r="AG572" i="20"/>
  <c r="AJ572" i="20" s="1"/>
  <c r="AE574" i="20"/>
  <c r="AG574" i="20"/>
  <c r="AJ574" i="20" s="1"/>
  <c r="AE576" i="20"/>
  <c r="AG576" i="20"/>
  <c r="AJ576" i="20" s="1"/>
  <c r="AE592" i="20"/>
  <c r="AG592" i="20"/>
  <c r="AJ592" i="20" s="1"/>
  <c r="AE593" i="20"/>
  <c r="AG593" i="20"/>
  <c r="AJ593" i="20" s="1"/>
  <c r="AE594" i="20"/>
  <c r="AG594" i="20"/>
  <c r="AJ594" i="20" s="1"/>
  <c r="AE595" i="20"/>
  <c r="AG595" i="20"/>
  <c r="AJ595" i="20" s="1"/>
  <c r="AE596" i="20"/>
  <c r="AG596" i="20"/>
  <c r="AJ596" i="20" s="1"/>
  <c r="AE597" i="20"/>
  <c r="AG597" i="20"/>
  <c r="AJ597" i="20" s="1"/>
  <c r="AE598" i="20"/>
  <c r="AG598" i="20"/>
  <c r="AJ598" i="20" s="1"/>
  <c r="AE599" i="20"/>
  <c r="AG599" i="20"/>
  <c r="AJ599" i="20" s="1"/>
  <c r="AE600" i="20"/>
  <c r="AG600" i="20"/>
  <c r="AJ600" i="20" s="1"/>
  <c r="AE601" i="20"/>
  <c r="AG601" i="20"/>
  <c r="AJ601" i="20" s="1"/>
  <c r="AE602" i="20"/>
  <c r="AG602" i="20"/>
  <c r="AJ602" i="20" s="1"/>
  <c r="AE603" i="20"/>
  <c r="AG603" i="20"/>
  <c r="AJ603" i="20" s="1"/>
  <c r="AE604" i="20"/>
  <c r="AG604" i="20"/>
  <c r="AJ604" i="20" s="1"/>
  <c r="AE605" i="20"/>
  <c r="AG605" i="20"/>
  <c r="AJ605" i="20" s="1"/>
  <c r="AE606" i="20"/>
  <c r="AG606" i="20"/>
  <c r="AJ606" i="20" s="1"/>
  <c r="AE607" i="20"/>
  <c r="AG607" i="20"/>
  <c r="AJ607" i="20" s="1"/>
  <c r="AE608" i="20"/>
  <c r="AG608" i="20"/>
  <c r="AJ608" i="20" s="1"/>
  <c r="AE609" i="20"/>
  <c r="AG609" i="20"/>
  <c r="AJ609" i="20" s="1"/>
  <c r="AE610" i="20"/>
  <c r="AG610" i="20"/>
  <c r="AJ610" i="20" s="1"/>
  <c r="AE611" i="20"/>
  <c r="AG611" i="20"/>
  <c r="AJ611" i="20" s="1"/>
  <c r="AE612" i="20"/>
  <c r="AG612" i="20"/>
  <c r="AJ612" i="20" s="1"/>
  <c r="AE613" i="20"/>
  <c r="AG613" i="20"/>
  <c r="AJ613" i="20" s="1"/>
  <c r="AE614" i="20"/>
  <c r="AG614" i="20"/>
  <c r="AJ614" i="20" s="1"/>
  <c r="AE615" i="20"/>
  <c r="AG615" i="20"/>
  <c r="AJ615" i="20" s="1"/>
  <c r="AE616" i="20"/>
  <c r="AG616" i="20"/>
  <c r="AJ616" i="20" s="1"/>
  <c r="AE617" i="20"/>
  <c r="AG617" i="20"/>
  <c r="AJ617" i="20" s="1"/>
  <c r="AE618" i="20"/>
  <c r="AG618" i="20"/>
  <c r="AJ618" i="20" s="1"/>
  <c r="AE619" i="20"/>
  <c r="AG619" i="20"/>
  <c r="AJ619" i="20" s="1"/>
  <c r="AE620" i="20"/>
  <c r="AG620" i="20"/>
  <c r="AJ620" i="20" s="1"/>
  <c r="AE621" i="20"/>
  <c r="AG621" i="20"/>
  <c r="AJ621" i="20" s="1"/>
  <c r="AG689" i="20"/>
  <c r="AE689" i="20"/>
  <c r="AG697" i="20"/>
  <c r="AE697" i="20"/>
  <c r="AG705" i="20"/>
  <c r="AE705" i="20"/>
  <c r="AG908" i="20"/>
  <c r="AE908" i="20"/>
  <c r="AG919" i="20"/>
  <c r="AE919" i="20"/>
  <c r="AG935" i="20"/>
  <c r="AE935" i="20"/>
  <c r="AG951" i="20"/>
  <c r="AE951" i="20"/>
  <c r="AG967" i="20"/>
  <c r="AJ967" i="20" s="1"/>
  <c r="AE967" i="20"/>
  <c r="AG987" i="20"/>
  <c r="AJ987" i="20" s="1"/>
  <c r="AE987" i="20"/>
  <c r="BB987" i="20"/>
  <c r="AE7" i="20"/>
  <c r="BF7" i="20"/>
  <c r="AG292" i="20"/>
  <c r="AJ292" i="20" s="1"/>
  <c r="AE292" i="20"/>
  <c r="AG293" i="20"/>
  <c r="AJ293" i="20" s="1"/>
  <c r="AE293" i="20"/>
  <c r="BB297" i="20"/>
  <c r="AG300" i="20"/>
  <c r="AJ300" i="20" s="1"/>
  <c r="AE300" i="20"/>
  <c r="AG301" i="20"/>
  <c r="AJ301" i="20" s="1"/>
  <c r="AE301" i="20"/>
  <c r="BB305" i="20"/>
  <c r="AG308" i="20"/>
  <c r="AJ308" i="20" s="1"/>
  <c r="AE308" i="20"/>
  <c r="AG309" i="20"/>
  <c r="AJ309" i="20" s="1"/>
  <c r="AE309" i="20"/>
  <c r="BB326" i="20"/>
  <c r="BB342" i="20"/>
  <c r="BB358" i="20"/>
  <c r="BB374" i="20"/>
  <c r="BB390" i="20"/>
  <c r="BB406" i="20"/>
  <c r="BB422" i="20"/>
  <c r="BB438" i="20"/>
  <c r="BB454" i="20"/>
  <c r="AG459" i="20"/>
  <c r="AJ459" i="20" s="1"/>
  <c r="AE459" i="20"/>
  <c r="AG467" i="20"/>
  <c r="AJ467" i="20" s="1"/>
  <c r="AE467" i="20"/>
  <c r="AG475" i="20"/>
  <c r="AJ475" i="20" s="1"/>
  <c r="AE475" i="20"/>
  <c r="AG483" i="20"/>
  <c r="AJ483" i="20" s="1"/>
  <c r="AE483" i="20"/>
  <c r="AG491" i="20"/>
  <c r="AJ491" i="20" s="1"/>
  <c r="AE491" i="20"/>
  <c r="AG499" i="20"/>
  <c r="AJ499" i="20" s="1"/>
  <c r="AE499" i="20"/>
  <c r="AG507" i="20"/>
  <c r="AJ507" i="20" s="1"/>
  <c r="AE507" i="20"/>
  <c r="AG515" i="20"/>
  <c r="AJ515" i="20" s="1"/>
  <c r="AE515" i="20"/>
  <c r="AG523" i="20"/>
  <c r="AJ523" i="20" s="1"/>
  <c r="AE523" i="20"/>
  <c r="AG531" i="20"/>
  <c r="AJ531" i="20" s="1"/>
  <c r="AE531" i="20"/>
  <c r="AG535" i="20"/>
  <c r="AE535" i="20"/>
  <c r="AG551" i="20"/>
  <c r="AE551" i="20"/>
  <c r="AG685" i="20"/>
  <c r="AE685" i="20"/>
  <c r="AG693" i="20"/>
  <c r="AE693" i="20"/>
  <c r="AG701" i="20"/>
  <c r="AE701" i="20"/>
  <c r="AG904" i="20"/>
  <c r="AE904" i="20"/>
  <c r="AG912" i="20"/>
  <c r="AE912" i="20"/>
  <c r="AG927" i="20"/>
  <c r="AE927" i="20"/>
  <c r="AG943" i="20"/>
  <c r="AE943" i="20"/>
  <c r="AG959" i="20"/>
  <c r="AE959" i="20"/>
  <c r="AG539" i="20"/>
  <c r="AJ539" i="20" s="1"/>
  <c r="AE539" i="20"/>
  <c r="AG547" i="20"/>
  <c r="AJ547" i="20" s="1"/>
  <c r="AE547" i="20"/>
  <c r="AG555" i="20"/>
  <c r="AJ555" i="20" s="1"/>
  <c r="AE555" i="20"/>
  <c r="AG683" i="20"/>
  <c r="AJ683" i="20" s="1"/>
  <c r="AE683" i="20"/>
  <c r="AG687" i="20"/>
  <c r="AJ687" i="20" s="1"/>
  <c r="AE687" i="20"/>
  <c r="AG691" i="20"/>
  <c r="AJ691" i="20" s="1"/>
  <c r="AE691" i="20"/>
  <c r="AG695" i="20"/>
  <c r="AJ695" i="20" s="1"/>
  <c r="AE695" i="20"/>
  <c r="AG699" i="20"/>
  <c r="AJ699" i="20" s="1"/>
  <c r="AE699" i="20"/>
  <c r="AG703" i="20"/>
  <c r="AJ703" i="20" s="1"/>
  <c r="AE703" i="20"/>
  <c r="AG707" i="20"/>
  <c r="AJ707" i="20" s="1"/>
  <c r="AE707" i="20"/>
  <c r="AG906" i="20"/>
  <c r="AJ906" i="20" s="1"/>
  <c r="AE906" i="20"/>
  <c r="AG910" i="20"/>
  <c r="AJ910" i="20" s="1"/>
  <c r="AE910" i="20"/>
  <c r="AG915" i="20"/>
  <c r="AE915" i="20"/>
  <c r="AG923" i="20"/>
  <c r="AE923" i="20"/>
  <c r="AG931" i="20"/>
  <c r="AE931" i="20"/>
  <c r="AG939" i="20"/>
  <c r="AE939" i="20"/>
  <c r="AG947" i="20"/>
  <c r="AE947" i="20"/>
  <c r="AG955" i="20"/>
  <c r="AE955" i="20"/>
  <c r="AG963" i="20"/>
  <c r="AE963" i="20"/>
  <c r="AG913" i="20"/>
  <c r="AJ913" i="20" s="1"/>
  <c r="AE913" i="20"/>
  <c r="AG917" i="20"/>
  <c r="AJ917" i="20" s="1"/>
  <c r="AE917" i="20"/>
  <c r="AG921" i="20"/>
  <c r="AJ921" i="20" s="1"/>
  <c r="AE921" i="20"/>
  <c r="AG925" i="20"/>
  <c r="AJ925" i="20" s="1"/>
  <c r="AE925" i="20"/>
  <c r="AG929" i="20"/>
  <c r="AJ929" i="20" s="1"/>
  <c r="AE929" i="20"/>
  <c r="AG933" i="20"/>
  <c r="AJ933" i="20" s="1"/>
  <c r="AE933" i="20"/>
  <c r="AG937" i="20"/>
  <c r="AJ937" i="20" s="1"/>
  <c r="AE937" i="20"/>
  <c r="AG941" i="20"/>
  <c r="AJ941" i="20" s="1"/>
  <c r="AE941" i="20"/>
  <c r="AG945" i="20"/>
  <c r="AJ945" i="20" s="1"/>
  <c r="AE945" i="20"/>
  <c r="AG949" i="20"/>
  <c r="AJ949" i="20" s="1"/>
  <c r="AE949" i="20"/>
  <c r="AG953" i="20"/>
  <c r="AJ953" i="20" s="1"/>
  <c r="AE953" i="20"/>
  <c r="AG957" i="20"/>
  <c r="AJ957" i="20" s="1"/>
  <c r="AE957" i="20"/>
  <c r="AG961" i="20"/>
  <c r="AJ961" i="20" s="1"/>
  <c r="AE961" i="20"/>
  <c r="AG965" i="20"/>
  <c r="AJ965" i="20" s="1"/>
  <c r="AE965" i="20"/>
  <c r="AJ7" i="20"/>
  <c r="BB7" i="20"/>
  <c r="BB8" i="20"/>
  <c r="BB27" i="20"/>
  <c r="BB55" i="20"/>
  <c r="BB57" i="20"/>
  <c r="BB59" i="20"/>
  <c r="BB61" i="20"/>
  <c r="BB96" i="20"/>
  <c r="BB98" i="20"/>
  <c r="BB124" i="20"/>
  <c r="BB126" i="20"/>
  <c r="BB128" i="20"/>
  <c r="BB130" i="20"/>
  <c r="BB132" i="20"/>
  <c r="BB134" i="20"/>
  <c r="BB136" i="20"/>
  <c r="BB138" i="20"/>
  <c r="BB140" i="20"/>
  <c r="BB142" i="20"/>
  <c r="BB144" i="20"/>
  <c r="BB146" i="20"/>
  <c r="BB148" i="20"/>
  <c r="BB150" i="20"/>
  <c r="BB152" i="20"/>
  <c r="BB154" i="20"/>
  <c r="BB156" i="20"/>
  <c r="BB158" i="20"/>
  <c r="BB160" i="20"/>
  <c r="BB162" i="20"/>
  <c r="BB164" i="20"/>
  <c r="BB166" i="20"/>
  <c r="BB168" i="20"/>
  <c r="BB170" i="20"/>
  <c r="BB172" i="20"/>
  <c r="BB174" i="20"/>
  <c r="BB176" i="20"/>
  <c r="BB178" i="20"/>
  <c r="BB180" i="20"/>
  <c r="BB182" i="20"/>
  <c r="BB184" i="20"/>
  <c r="BB186" i="20"/>
  <c r="BB188" i="20"/>
  <c r="BB190" i="20"/>
  <c r="BB192" i="20"/>
  <c r="BB194" i="20"/>
  <c r="BB196" i="20"/>
  <c r="BB198" i="20"/>
  <c r="BB200" i="20"/>
  <c r="BB202" i="20"/>
  <c r="BB204" i="20"/>
  <c r="BB206" i="20"/>
  <c r="BB208" i="20"/>
  <c r="BB210" i="20"/>
  <c r="BB212" i="20"/>
  <c r="BB214" i="20"/>
  <c r="BB216" i="20"/>
  <c r="BB218" i="20"/>
  <c r="BB220" i="20"/>
  <c r="BB222" i="20"/>
  <c r="BB224" i="20"/>
  <c r="BB226" i="20"/>
  <c r="BB228" i="20"/>
  <c r="BB230" i="20"/>
  <c r="BB232" i="20"/>
  <c r="BB234" i="20"/>
  <c r="BB236" i="20"/>
  <c r="BB238" i="20"/>
  <c r="BB240" i="20"/>
  <c r="BB242" i="20"/>
  <c r="BB244" i="20"/>
  <c r="BB246" i="20"/>
  <c r="BB248" i="20"/>
  <c r="BB250" i="20"/>
  <c r="BB252" i="20"/>
  <c r="BB254" i="20"/>
  <c r="BB256" i="20"/>
  <c r="BB258" i="20"/>
  <c r="BB260" i="20"/>
  <c r="BB262" i="20"/>
  <c r="BB264" i="20"/>
  <c r="BB266" i="20"/>
  <c r="BB268" i="20"/>
  <c r="BB270" i="20"/>
  <c r="BB272" i="20"/>
  <c r="BB274" i="20"/>
  <c r="BB276" i="20"/>
  <c r="BB278" i="20"/>
  <c r="BB280" i="20"/>
  <c r="BB282" i="20"/>
  <c r="BB284" i="20"/>
  <c r="BB286" i="20"/>
  <c r="BB288" i="20"/>
  <c r="BB290" i="20"/>
  <c r="AE8" i="20"/>
  <c r="AE25" i="20"/>
  <c r="AE27" i="20"/>
  <c r="AE55" i="20"/>
  <c r="AE56" i="20"/>
  <c r="AE57" i="20"/>
  <c r="AE58" i="20"/>
  <c r="AE59" i="20"/>
  <c r="AE60" i="20"/>
  <c r="AE61" i="20"/>
  <c r="AE95" i="20"/>
  <c r="AE96" i="20"/>
  <c r="AE97" i="20"/>
  <c r="AE98" i="20"/>
  <c r="AE111" i="20"/>
  <c r="AE124" i="20"/>
  <c r="AE125" i="20"/>
  <c r="AE126" i="20"/>
  <c r="AE127" i="20"/>
  <c r="AE128" i="20"/>
  <c r="AE129" i="20"/>
  <c r="AE130" i="20"/>
  <c r="AE131" i="20"/>
  <c r="AE132" i="20"/>
  <c r="AE133" i="20"/>
  <c r="AE134" i="20"/>
  <c r="AE135" i="20"/>
  <c r="AE136" i="20"/>
  <c r="AE137" i="20"/>
  <c r="AE138" i="20"/>
  <c r="AE139" i="20"/>
  <c r="AE140" i="20"/>
  <c r="AE141" i="20"/>
  <c r="AE142" i="20"/>
  <c r="AE143" i="20"/>
  <c r="AE144" i="20"/>
  <c r="AE145" i="20"/>
  <c r="AE146" i="20"/>
  <c r="AE147" i="20"/>
  <c r="AE148" i="20"/>
  <c r="AE149" i="20"/>
  <c r="AE150" i="20"/>
  <c r="AE151" i="20"/>
  <c r="AE152" i="20"/>
  <c r="AE153" i="20"/>
  <c r="AE154" i="20"/>
  <c r="AE155" i="20"/>
  <c r="AE156" i="20"/>
  <c r="AE157" i="20"/>
  <c r="AE158" i="20"/>
  <c r="AE159" i="20"/>
  <c r="AE160" i="20"/>
  <c r="AE161" i="20"/>
  <c r="AE162" i="20"/>
  <c r="AE163" i="20"/>
  <c r="AE164" i="20"/>
  <c r="AE165" i="20"/>
  <c r="AE166" i="20"/>
  <c r="AE167" i="20"/>
  <c r="AE168" i="20"/>
  <c r="AE169" i="20"/>
  <c r="AE170" i="20"/>
  <c r="AE171" i="20"/>
  <c r="AE172" i="20"/>
  <c r="AE173" i="20"/>
  <c r="AE174" i="20"/>
  <c r="AE175" i="20"/>
  <c r="AE176" i="20"/>
  <c r="AE177" i="20"/>
  <c r="AE178" i="20"/>
  <c r="AE179" i="20"/>
  <c r="AE180" i="20"/>
  <c r="AE181" i="20"/>
  <c r="AE182" i="20"/>
  <c r="AE183" i="20"/>
  <c r="AE184" i="20"/>
  <c r="AE185" i="20"/>
  <c r="AE186" i="20"/>
  <c r="AE187" i="20"/>
  <c r="AE188" i="20"/>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25" i="20"/>
  <c r="AE226" i="20"/>
  <c r="AE227" i="20"/>
  <c r="AE228" i="20"/>
  <c r="AE229" i="20"/>
  <c r="AE230" i="20"/>
  <c r="AE231" i="20"/>
  <c r="AE232" i="20"/>
  <c r="AE233" i="20"/>
  <c r="AE234" i="20"/>
  <c r="AE235" i="20"/>
  <c r="AE236" i="20"/>
  <c r="AE237" i="20"/>
  <c r="AE238" i="20"/>
  <c r="AE239" i="20"/>
  <c r="AE240" i="20"/>
  <c r="AE241" i="20"/>
  <c r="AE242" i="20"/>
  <c r="AE243" i="20"/>
  <c r="AE244" i="20"/>
  <c r="AE245" i="20"/>
  <c r="AE246" i="20"/>
  <c r="AE247" i="20"/>
  <c r="AE248" i="20"/>
  <c r="AE249" i="20"/>
  <c r="AE250" i="20"/>
  <c r="AE251" i="20"/>
  <c r="AE252" i="20"/>
  <c r="AE253" i="20"/>
  <c r="AE254" i="20"/>
  <c r="AE255" i="20"/>
  <c r="AE256" i="20"/>
  <c r="AE257" i="20"/>
  <c r="AE258" i="20"/>
  <c r="AE259" i="20"/>
  <c r="AE260" i="20"/>
  <c r="AE261" i="20"/>
  <c r="AE262" i="20"/>
  <c r="AE263" i="20"/>
  <c r="AE264" i="20"/>
  <c r="AE265" i="20"/>
  <c r="AE266" i="20"/>
  <c r="AE267" i="20"/>
  <c r="AE268" i="20"/>
  <c r="AE269" i="20"/>
  <c r="AE270" i="20"/>
  <c r="AE271" i="20"/>
  <c r="AE272" i="20"/>
  <c r="AE273" i="20"/>
  <c r="AE274" i="20"/>
  <c r="AE275" i="20"/>
  <c r="AE276" i="20"/>
  <c r="AE277" i="20"/>
  <c r="AE278" i="20"/>
  <c r="AE279" i="20"/>
  <c r="AE280" i="20"/>
  <c r="AE281" i="20"/>
  <c r="AE282" i="20"/>
  <c r="AE283" i="20"/>
  <c r="AE284" i="20"/>
  <c r="AE285" i="20"/>
  <c r="AE286" i="20"/>
  <c r="AE287" i="20"/>
  <c r="AE288" i="20"/>
  <c r="AE289" i="20"/>
  <c r="AE290" i="20"/>
  <c r="BB313" i="20"/>
  <c r="BB315" i="20"/>
  <c r="BB317" i="20"/>
  <c r="BB319" i="20"/>
  <c r="BB321" i="20"/>
  <c r="BB323" i="20"/>
  <c r="BB325" i="20"/>
  <c r="BB327" i="20"/>
  <c r="BB329" i="20"/>
  <c r="BB331" i="20"/>
  <c r="BB333" i="20"/>
  <c r="BB335" i="20"/>
  <c r="BB337" i="20"/>
  <c r="BB339" i="20"/>
  <c r="BB341" i="20"/>
  <c r="BB343" i="20"/>
  <c r="BB345" i="20"/>
  <c r="BB347" i="20"/>
  <c r="BB349" i="20"/>
  <c r="BB351" i="20"/>
  <c r="BB353" i="20"/>
  <c r="BB355" i="20"/>
  <c r="BB357" i="20"/>
  <c r="BB359" i="20"/>
  <c r="BB361" i="20"/>
  <c r="BB363" i="20"/>
  <c r="BB365" i="20"/>
  <c r="BB367" i="20"/>
  <c r="BB369" i="20"/>
  <c r="BB371" i="20"/>
  <c r="BB373" i="20"/>
  <c r="BB375" i="20"/>
  <c r="BB377" i="20"/>
  <c r="BB379" i="20"/>
  <c r="BB381" i="20"/>
  <c r="BB383" i="20"/>
  <c r="BB385" i="20"/>
  <c r="BB387" i="20"/>
  <c r="BB389" i="20"/>
  <c r="BB391" i="20"/>
  <c r="BB393" i="20"/>
  <c r="BB395" i="20"/>
  <c r="BB397" i="20"/>
  <c r="BB399" i="20"/>
  <c r="BB401" i="20"/>
  <c r="BB403" i="20"/>
  <c r="BB405" i="20"/>
  <c r="BB407" i="20"/>
  <c r="BB409" i="20"/>
  <c r="BB411" i="20"/>
  <c r="BB413" i="20"/>
  <c r="BB415" i="20"/>
  <c r="BB417" i="20"/>
  <c r="BB419" i="20"/>
  <c r="BB421" i="20"/>
  <c r="BB423" i="20"/>
  <c r="BB425" i="20"/>
  <c r="BB427" i="20"/>
  <c r="BB429" i="20"/>
  <c r="BB431" i="20"/>
  <c r="BB433" i="20"/>
  <c r="BB435" i="20"/>
  <c r="BB437" i="20"/>
  <c r="BB439" i="20"/>
  <c r="BB441" i="20"/>
  <c r="BB443" i="20"/>
  <c r="BB445" i="20"/>
  <c r="BB447" i="20"/>
  <c r="BB449" i="20"/>
  <c r="BB451" i="20"/>
  <c r="BB453" i="20"/>
  <c r="BB455" i="20"/>
  <c r="AE403" i="20"/>
  <c r="AE405" i="20"/>
  <c r="AE407" i="20"/>
  <c r="AE409" i="20"/>
  <c r="AE411" i="20"/>
  <c r="AE413" i="20"/>
  <c r="AE415" i="20"/>
  <c r="AE417" i="20"/>
  <c r="AE419" i="20"/>
  <c r="AE421" i="20"/>
  <c r="AE423" i="20"/>
  <c r="AE425" i="20"/>
  <c r="AE427" i="20"/>
  <c r="AE429" i="20"/>
  <c r="AE431" i="20"/>
  <c r="AE433" i="20"/>
  <c r="AE435" i="20"/>
  <c r="AE437" i="20"/>
  <c r="AE439" i="20"/>
  <c r="AE441" i="20"/>
  <c r="AE443" i="20"/>
  <c r="AE445" i="20"/>
  <c r="AE447" i="20"/>
  <c r="AE449" i="20"/>
  <c r="AE451" i="20"/>
  <c r="AE453" i="20"/>
  <c r="AE455" i="20"/>
  <c r="AG456" i="20"/>
  <c r="AJ456" i="20" s="1"/>
  <c r="AG458" i="20"/>
  <c r="AJ458" i="20" s="1"/>
  <c r="AG460" i="20"/>
  <c r="AJ460" i="20" s="1"/>
  <c r="AG462" i="20"/>
  <c r="AJ462" i="20" s="1"/>
  <c r="AG464" i="20"/>
  <c r="AJ464" i="20" s="1"/>
  <c r="AG466" i="20"/>
  <c r="AJ466" i="20" s="1"/>
  <c r="AG468" i="20"/>
  <c r="AJ468" i="20" s="1"/>
  <c r="AG470" i="20"/>
  <c r="AJ470" i="20" s="1"/>
  <c r="AG472" i="20"/>
  <c r="AJ472" i="20" s="1"/>
  <c r="AG474" i="20"/>
  <c r="AJ474" i="20" s="1"/>
  <c r="AG476" i="20"/>
  <c r="AJ476" i="20" s="1"/>
  <c r="AG478" i="20"/>
  <c r="AJ478" i="20" s="1"/>
  <c r="AG480" i="20"/>
  <c r="AJ480" i="20" s="1"/>
  <c r="AG482" i="20"/>
  <c r="AJ482" i="20" s="1"/>
  <c r="AG484" i="20"/>
  <c r="AJ484" i="20" s="1"/>
  <c r="AG486" i="20"/>
  <c r="AJ486" i="20" s="1"/>
  <c r="AG488" i="20"/>
  <c r="AJ488" i="20" s="1"/>
  <c r="AG490" i="20"/>
  <c r="AJ490" i="20" s="1"/>
  <c r="AG492" i="20"/>
  <c r="AJ492" i="20" s="1"/>
  <c r="AG494" i="20"/>
  <c r="AJ494" i="20" s="1"/>
  <c r="AG496" i="20"/>
  <c r="AJ496" i="20" s="1"/>
  <c r="AG498" i="20"/>
  <c r="AJ498" i="20" s="1"/>
  <c r="AG500" i="20"/>
  <c r="AJ500" i="20" s="1"/>
  <c r="AG502" i="20"/>
  <c r="AJ502" i="20" s="1"/>
  <c r="AG504" i="20"/>
  <c r="AJ504" i="20" s="1"/>
  <c r="AG506" i="20"/>
  <c r="AJ506" i="20" s="1"/>
  <c r="AG508" i="20"/>
  <c r="AJ508" i="20" s="1"/>
  <c r="AG510" i="20"/>
  <c r="AJ510" i="20" s="1"/>
  <c r="AG512" i="20"/>
  <c r="AJ512" i="20" s="1"/>
  <c r="AG514" i="20"/>
  <c r="AJ514" i="20" s="1"/>
  <c r="AG516" i="20"/>
  <c r="AJ516" i="20" s="1"/>
  <c r="AG518" i="20"/>
  <c r="AJ518" i="20" s="1"/>
  <c r="AG520" i="20"/>
  <c r="AJ520" i="20" s="1"/>
  <c r="AG522" i="20"/>
  <c r="AJ522" i="20" s="1"/>
  <c r="AG524" i="20"/>
  <c r="AJ524" i="20" s="1"/>
  <c r="AG526" i="20"/>
  <c r="AJ526" i="20" s="1"/>
  <c r="AG528" i="20"/>
  <c r="AJ528" i="20" s="1"/>
  <c r="AG530" i="20"/>
  <c r="AJ530" i="20" s="1"/>
  <c r="AG532" i="20"/>
  <c r="AJ532" i="20" s="1"/>
  <c r="AG534" i="20"/>
  <c r="AJ534" i="20" s="1"/>
  <c r="AG536" i="20"/>
  <c r="AJ536" i="20" s="1"/>
  <c r="AG538" i="20"/>
  <c r="AJ538" i="20" s="1"/>
  <c r="AG540" i="20"/>
  <c r="AJ540" i="20" s="1"/>
  <c r="AG542" i="20"/>
  <c r="AJ542" i="20" s="1"/>
  <c r="AG544" i="20"/>
  <c r="AJ544" i="20" s="1"/>
  <c r="AG546" i="20"/>
  <c r="AJ546" i="20" s="1"/>
  <c r="AG548" i="20"/>
  <c r="AJ548" i="20" s="1"/>
  <c r="AG550" i="20"/>
  <c r="AJ550" i="20" s="1"/>
  <c r="AG552" i="20"/>
  <c r="AJ552" i="20" s="1"/>
  <c r="AG554" i="20"/>
  <c r="AJ554" i="20" s="1"/>
  <c r="AG556" i="20"/>
  <c r="AJ556" i="20" s="1"/>
  <c r="AG558" i="20"/>
  <c r="AJ558" i="20" s="1"/>
  <c r="AG560" i="20"/>
  <c r="AJ560" i="20" s="1"/>
  <c r="BB561" i="20"/>
  <c r="BB564" i="20"/>
  <c r="BB565" i="20"/>
  <c r="BB568" i="20"/>
  <c r="BB569" i="20"/>
  <c r="BB572" i="20"/>
  <c r="BB573" i="20"/>
  <c r="BB576" i="20"/>
  <c r="BB577" i="20"/>
  <c r="BB579" i="20"/>
  <c r="BB581" i="20"/>
  <c r="BB583" i="20"/>
  <c r="BB585" i="20"/>
  <c r="BB587" i="20"/>
  <c r="BB589" i="20"/>
  <c r="BB591" i="20"/>
  <c r="BB562" i="20"/>
  <c r="BB563" i="20"/>
  <c r="BB566" i="20"/>
  <c r="BB567" i="20"/>
  <c r="BB570" i="20"/>
  <c r="BB571" i="20"/>
  <c r="BB574" i="20"/>
  <c r="BB575" i="20"/>
  <c r="BB578" i="20"/>
  <c r="BB580" i="20"/>
  <c r="BB582" i="20"/>
  <c r="BB584" i="20"/>
  <c r="BB586" i="20"/>
  <c r="BB588" i="20"/>
  <c r="BB590" i="20"/>
  <c r="BB592" i="20"/>
  <c r="BB593" i="20"/>
  <c r="BB594" i="20"/>
  <c r="AE622" i="20"/>
  <c r="AG622" i="20"/>
  <c r="AJ622" i="20" s="1"/>
  <c r="BB595" i="20"/>
  <c r="BB596" i="20"/>
  <c r="BB597" i="20"/>
  <c r="BB598" i="20"/>
  <c r="BB599" i="20"/>
  <c r="BB600" i="20"/>
  <c r="BB601" i="20"/>
  <c r="BB602" i="20"/>
  <c r="BB603" i="20"/>
  <c r="BB604" i="20"/>
  <c r="BB605" i="20"/>
  <c r="BB606" i="20"/>
  <c r="BB607" i="20"/>
  <c r="BB608" i="20"/>
  <c r="BB609" i="20"/>
  <c r="BB610" i="20"/>
  <c r="BB611" i="20"/>
  <c r="BB612" i="20"/>
  <c r="BB613" i="20"/>
  <c r="BB614" i="20"/>
  <c r="BB615" i="20"/>
  <c r="BB616" i="20"/>
  <c r="BB617" i="20"/>
  <c r="BB618" i="20"/>
  <c r="BB619" i="20"/>
  <c r="BB620" i="20"/>
  <c r="BB621" i="20"/>
  <c r="BB622" i="20"/>
  <c r="AG623" i="20"/>
  <c r="AJ623" i="20" s="1"/>
  <c r="AG624" i="20"/>
  <c r="AJ624" i="20" s="1"/>
  <c r="AG625" i="20"/>
  <c r="AJ625" i="20" s="1"/>
  <c r="AG626" i="20"/>
  <c r="AJ626" i="20" s="1"/>
  <c r="AG627" i="20"/>
  <c r="AJ627" i="20" s="1"/>
  <c r="AG628" i="20"/>
  <c r="AJ628" i="20" s="1"/>
  <c r="AG629" i="20"/>
  <c r="AJ629" i="20" s="1"/>
  <c r="AG630" i="20"/>
  <c r="AJ630" i="20" s="1"/>
  <c r="AG631" i="20"/>
  <c r="AJ631" i="20" s="1"/>
  <c r="AG632" i="20"/>
  <c r="AJ632" i="20" s="1"/>
  <c r="AG633" i="20"/>
  <c r="AJ633" i="20" s="1"/>
  <c r="AG634" i="20"/>
  <c r="AJ634" i="20" s="1"/>
  <c r="AG635" i="20"/>
  <c r="AJ635" i="20" s="1"/>
  <c r="AG636" i="20"/>
  <c r="AJ636" i="20" s="1"/>
  <c r="AG637" i="20"/>
  <c r="AJ637" i="20" s="1"/>
  <c r="AG638" i="20"/>
  <c r="AJ638" i="20" s="1"/>
  <c r="AG639" i="20"/>
  <c r="AJ639" i="20" s="1"/>
  <c r="AG640" i="20"/>
  <c r="AJ640" i="20" s="1"/>
  <c r="AG641" i="20"/>
  <c r="AJ641" i="20" s="1"/>
  <c r="AG642" i="20"/>
  <c r="AJ642" i="20" s="1"/>
  <c r="AG643" i="20"/>
  <c r="AJ643" i="20" s="1"/>
  <c r="AG644" i="20"/>
  <c r="AJ644" i="20" s="1"/>
  <c r="AG645" i="20"/>
  <c r="AJ645" i="20" s="1"/>
  <c r="AG646" i="20"/>
  <c r="AJ646" i="20" s="1"/>
  <c r="AG647" i="20"/>
  <c r="AJ647" i="20" s="1"/>
  <c r="AG648" i="20"/>
  <c r="AJ648" i="20" s="1"/>
  <c r="AG649" i="20"/>
  <c r="AJ649" i="20" s="1"/>
  <c r="AG650" i="20"/>
  <c r="AJ650" i="20" s="1"/>
  <c r="AG651" i="20"/>
  <c r="AJ651" i="20" s="1"/>
  <c r="AG652" i="20"/>
  <c r="AJ652" i="20" s="1"/>
  <c r="AG653" i="20"/>
  <c r="AJ653" i="20" s="1"/>
  <c r="AG654" i="20"/>
  <c r="AJ654" i="20" s="1"/>
  <c r="AG655" i="20"/>
  <c r="AJ655" i="20" s="1"/>
  <c r="AG656" i="20"/>
  <c r="AJ656" i="20" s="1"/>
  <c r="AG657" i="20"/>
  <c r="AJ657" i="20" s="1"/>
  <c r="AG658" i="20"/>
  <c r="AJ658" i="20" s="1"/>
  <c r="AG659" i="20"/>
  <c r="AJ659" i="20" s="1"/>
  <c r="AG660" i="20"/>
  <c r="AJ660" i="20" s="1"/>
  <c r="AG661" i="20"/>
  <c r="AJ661" i="20" s="1"/>
  <c r="AG662" i="20"/>
  <c r="AJ662" i="20" s="1"/>
  <c r="AG663" i="20"/>
  <c r="AJ663" i="20" s="1"/>
  <c r="AG664" i="20"/>
  <c r="AJ664" i="20" s="1"/>
  <c r="AG665" i="20"/>
  <c r="AJ665" i="20" s="1"/>
  <c r="AG666" i="20"/>
  <c r="AJ666" i="20" s="1"/>
  <c r="AG667" i="20"/>
  <c r="AJ667" i="20" s="1"/>
  <c r="AG668" i="20"/>
  <c r="AJ668" i="20" s="1"/>
  <c r="AG669" i="20"/>
  <c r="AJ669" i="20" s="1"/>
  <c r="AG670" i="20"/>
  <c r="AJ670" i="20" s="1"/>
  <c r="AG671" i="20"/>
  <c r="AJ671" i="20" s="1"/>
  <c r="AG672" i="20"/>
  <c r="AJ672" i="20" s="1"/>
  <c r="AG673" i="20"/>
  <c r="AJ673" i="20" s="1"/>
  <c r="AG674" i="20"/>
  <c r="AJ674" i="20" s="1"/>
  <c r="AG675" i="20"/>
  <c r="AJ675" i="20" s="1"/>
  <c r="AG676" i="20"/>
  <c r="AJ676" i="20" s="1"/>
  <c r="AG677" i="20"/>
  <c r="AJ677" i="20" s="1"/>
  <c r="AG678" i="20"/>
  <c r="AJ678" i="20" s="1"/>
  <c r="AG679" i="20"/>
  <c r="AJ679" i="20" s="1"/>
  <c r="AG680" i="20"/>
  <c r="AJ680" i="20" s="1"/>
  <c r="AG681" i="20"/>
  <c r="AG775" i="20"/>
  <c r="AJ775" i="20" s="1"/>
  <c r="AE775" i="20"/>
  <c r="BB776" i="20"/>
  <c r="BB778" i="20"/>
  <c r="BB780" i="20"/>
  <c r="BB782" i="20"/>
  <c r="BB784" i="20"/>
  <c r="BB786" i="20"/>
  <c r="BB788" i="20"/>
  <c r="BB790" i="20"/>
  <c r="BB792" i="20"/>
  <c r="BB794" i="20"/>
  <c r="BB796" i="20"/>
  <c r="BB798" i="20"/>
  <c r="BB800" i="20"/>
  <c r="BB802" i="20"/>
  <c r="BB804" i="20"/>
  <c r="BB806" i="20"/>
  <c r="BB808" i="20"/>
  <c r="BB810" i="20"/>
  <c r="BB812" i="20"/>
  <c r="BB814" i="20"/>
  <c r="BB816" i="20"/>
  <c r="BB818" i="20"/>
  <c r="BB820" i="20"/>
  <c r="BB822" i="20"/>
  <c r="BB824" i="20"/>
  <c r="AG708" i="20"/>
  <c r="AJ708" i="20" s="1"/>
  <c r="AG709" i="20"/>
  <c r="AJ709" i="20" s="1"/>
  <c r="AG710" i="20"/>
  <c r="AJ710" i="20" s="1"/>
  <c r="AG711" i="20"/>
  <c r="AJ711" i="20" s="1"/>
  <c r="AG712" i="20"/>
  <c r="AJ712" i="20" s="1"/>
  <c r="AG713" i="20"/>
  <c r="AJ713" i="20" s="1"/>
  <c r="AG714" i="20"/>
  <c r="AJ714" i="20" s="1"/>
  <c r="AG715" i="20"/>
  <c r="AJ715" i="20" s="1"/>
  <c r="AG716" i="20"/>
  <c r="AJ716" i="20" s="1"/>
  <c r="AG717" i="20"/>
  <c r="AJ717" i="20" s="1"/>
  <c r="AG718" i="20"/>
  <c r="AJ718" i="20" s="1"/>
  <c r="AG719" i="20"/>
  <c r="AJ719" i="20" s="1"/>
  <c r="AG720" i="20"/>
  <c r="AJ720" i="20" s="1"/>
  <c r="AG721" i="20"/>
  <c r="AJ721" i="20" s="1"/>
  <c r="AG722" i="20"/>
  <c r="AJ722" i="20" s="1"/>
  <c r="AG723" i="20"/>
  <c r="AJ723" i="20" s="1"/>
  <c r="AG724" i="20"/>
  <c r="AJ724" i="20" s="1"/>
  <c r="AG725" i="20"/>
  <c r="AJ725" i="20" s="1"/>
  <c r="AG726" i="20"/>
  <c r="AJ726" i="20" s="1"/>
  <c r="AG727" i="20"/>
  <c r="AJ727" i="20" s="1"/>
  <c r="AG728" i="20"/>
  <c r="AJ728" i="20" s="1"/>
  <c r="AG729" i="20"/>
  <c r="AJ729" i="20" s="1"/>
  <c r="AG730" i="20"/>
  <c r="AJ730" i="20" s="1"/>
  <c r="AG731" i="20"/>
  <c r="AJ731" i="20" s="1"/>
  <c r="AG732" i="20"/>
  <c r="AJ732" i="20" s="1"/>
  <c r="AG733" i="20"/>
  <c r="AJ733" i="20" s="1"/>
  <c r="AG734" i="20"/>
  <c r="AJ734" i="20" s="1"/>
  <c r="AG735" i="20"/>
  <c r="AJ735" i="20" s="1"/>
  <c r="AG736" i="20"/>
  <c r="AJ736" i="20" s="1"/>
  <c r="AG737" i="20"/>
  <c r="AJ737" i="20" s="1"/>
  <c r="AG738" i="20"/>
  <c r="AJ738" i="20" s="1"/>
  <c r="AG739" i="20"/>
  <c r="AJ739" i="20" s="1"/>
  <c r="AG740" i="20"/>
  <c r="AJ740" i="20" s="1"/>
  <c r="AG741" i="20"/>
  <c r="AJ741" i="20" s="1"/>
  <c r="AG742" i="20"/>
  <c r="AJ742" i="20" s="1"/>
  <c r="AG743" i="20"/>
  <c r="AJ743" i="20" s="1"/>
  <c r="AG744" i="20"/>
  <c r="AJ744" i="20" s="1"/>
  <c r="AG745" i="20"/>
  <c r="AJ745" i="20" s="1"/>
  <c r="AG746" i="20"/>
  <c r="AJ746" i="20" s="1"/>
  <c r="AG747" i="20"/>
  <c r="AJ747" i="20" s="1"/>
  <c r="AG748" i="20"/>
  <c r="AJ748" i="20" s="1"/>
  <c r="AG749" i="20"/>
  <c r="AJ749" i="20" s="1"/>
  <c r="AG750" i="20"/>
  <c r="AJ750" i="20" s="1"/>
  <c r="AG751" i="20"/>
  <c r="AJ751" i="20" s="1"/>
  <c r="AG752" i="20"/>
  <c r="AJ752" i="20" s="1"/>
  <c r="AG753" i="20"/>
  <c r="AJ753" i="20" s="1"/>
  <c r="AG754" i="20"/>
  <c r="AJ754" i="20" s="1"/>
  <c r="AG755" i="20"/>
  <c r="AJ755" i="20" s="1"/>
  <c r="AG756" i="20"/>
  <c r="AJ756" i="20" s="1"/>
  <c r="AG757" i="20"/>
  <c r="AJ757" i="20" s="1"/>
  <c r="AG758" i="20"/>
  <c r="AJ758" i="20" s="1"/>
  <c r="AG759" i="20"/>
  <c r="AJ759" i="20" s="1"/>
  <c r="AG760" i="20"/>
  <c r="AJ760" i="20" s="1"/>
  <c r="AG761" i="20"/>
  <c r="AJ761" i="20" s="1"/>
  <c r="AG762" i="20"/>
  <c r="AJ762" i="20" s="1"/>
  <c r="AG763" i="20"/>
  <c r="AJ763" i="20" s="1"/>
  <c r="AG764" i="20"/>
  <c r="AJ764" i="20" s="1"/>
  <c r="AG765" i="20"/>
  <c r="AJ765" i="20" s="1"/>
  <c r="AG766" i="20"/>
  <c r="AJ766" i="20" s="1"/>
  <c r="AG767" i="20"/>
  <c r="AJ767" i="20" s="1"/>
  <c r="AG768" i="20"/>
  <c r="AJ768" i="20" s="1"/>
  <c r="AG769" i="20"/>
  <c r="AJ769" i="20" s="1"/>
  <c r="AG770" i="20"/>
  <c r="AJ770" i="20" s="1"/>
  <c r="AG771" i="20"/>
  <c r="AJ771" i="20" s="1"/>
  <c r="AG772" i="20"/>
  <c r="AJ772" i="20" s="1"/>
  <c r="AG773" i="20"/>
  <c r="AJ773" i="20" s="1"/>
  <c r="AG774" i="20"/>
  <c r="AJ774" i="20" s="1"/>
  <c r="BB775" i="20"/>
  <c r="BB777" i="20"/>
  <c r="BB779" i="20"/>
  <c r="BB781" i="20"/>
  <c r="BB783" i="20"/>
  <c r="BB785" i="20"/>
  <c r="BB787" i="20"/>
  <c r="BB789" i="20"/>
  <c r="BB791" i="20"/>
  <c r="BB793" i="20"/>
  <c r="BB795" i="20"/>
  <c r="BB797" i="20"/>
  <c r="BB799" i="20"/>
  <c r="BB801" i="20"/>
  <c r="BB803" i="20"/>
  <c r="BB805" i="20"/>
  <c r="BB807" i="20"/>
  <c r="BB809" i="20"/>
  <c r="BB811" i="20"/>
  <c r="BB813" i="20"/>
  <c r="BB815" i="20"/>
  <c r="BB817" i="20"/>
  <c r="BB819" i="20"/>
  <c r="BB821" i="20"/>
  <c r="BB823" i="20"/>
  <c r="AE968" i="20"/>
  <c r="AG968" i="20"/>
  <c r="AJ968" i="20" s="1"/>
  <c r="AE969" i="20"/>
  <c r="AG969" i="20"/>
  <c r="AJ969" i="20" s="1"/>
  <c r="AE970" i="20"/>
  <c r="AG970" i="20"/>
  <c r="AJ970" i="20" s="1"/>
  <c r="AE971" i="20"/>
  <c r="AG971" i="20"/>
  <c r="AJ971" i="20" s="1"/>
  <c r="AE972" i="20"/>
  <c r="AG972" i="20"/>
  <c r="AJ972" i="20" s="1"/>
  <c r="AE973" i="20"/>
  <c r="AG973" i="20"/>
  <c r="AJ973" i="20" s="1"/>
  <c r="AE974" i="20"/>
  <c r="AG974" i="20"/>
  <c r="AJ974" i="20" s="1"/>
  <c r="AE975" i="20"/>
  <c r="AG975" i="20"/>
  <c r="AJ975" i="20" s="1"/>
  <c r="AE976" i="20"/>
  <c r="AG976" i="20"/>
  <c r="AJ976" i="20" s="1"/>
  <c r="AE977" i="20"/>
  <c r="AG977" i="20"/>
  <c r="AJ977" i="20" s="1"/>
  <c r="AE978" i="20"/>
  <c r="AG978" i="20"/>
  <c r="AJ978" i="20" s="1"/>
  <c r="AE979" i="20"/>
  <c r="AG979" i="20"/>
  <c r="AJ979" i="20" s="1"/>
  <c r="AE980" i="20"/>
  <c r="AG980" i="20"/>
  <c r="AJ980" i="20" s="1"/>
  <c r="AE981" i="20"/>
  <c r="AG981" i="20"/>
  <c r="AJ981" i="20" s="1"/>
  <c r="AE982" i="20"/>
  <c r="AG982" i="20"/>
  <c r="AJ982" i="20" s="1"/>
  <c r="AE983" i="20"/>
  <c r="AG983" i="20"/>
  <c r="AJ983" i="20" s="1"/>
  <c r="AE984" i="20"/>
  <c r="AG984" i="20"/>
  <c r="AJ984" i="20" s="1"/>
  <c r="AE985" i="20"/>
  <c r="AG985" i="20"/>
  <c r="AJ985" i="20" s="1"/>
  <c r="AE986" i="20"/>
  <c r="AG986" i="20"/>
  <c r="BB988" i="20"/>
  <c r="D10" i="4" l="1"/>
  <c r="D11" i="4" s="1"/>
  <c r="BB489" i="20"/>
  <c r="BB982" i="20"/>
  <c r="BB529" i="20"/>
  <c r="BB505" i="20"/>
  <c r="BB497" i="20"/>
  <c r="BB473" i="20"/>
  <c r="AG3" i="20"/>
  <c r="BB446" i="20"/>
  <c r="BB430" i="20"/>
  <c r="BB414" i="20"/>
  <c r="BB398" i="20"/>
  <c r="BB382" i="20"/>
  <c r="BB366" i="20"/>
  <c r="BB350" i="20"/>
  <c r="BB334" i="20"/>
  <c r="BB318" i="20"/>
  <c r="BB958" i="20"/>
  <c r="BB898" i="20"/>
  <c r="BB865" i="20"/>
  <c r="BB291" i="20"/>
  <c r="BB525" i="20"/>
  <c r="BB509" i="20"/>
  <c r="BB493" i="20"/>
  <c r="BB477" i="20"/>
  <c r="BB469" i="20"/>
  <c r="BB974" i="20"/>
  <c r="BB942" i="20"/>
  <c r="BB909" i="20"/>
  <c r="BB873" i="20"/>
  <c r="BB857" i="20"/>
  <c r="BB545" i="20"/>
  <c r="BB686" i="20"/>
  <c r="BB694" i="20"/>
  <c r="BB869" i="20"/>
  <c r="BB861" i="20"/>
  <c r="BB853" i="20"/>
  <c r="BB553" i="20"/>
  <c r="BB537" i="20"/>
  <c r="BB849" i="20"/>
  <c r="BB847" i="20"/>
  <c r="BB845" i="20"/>
  <c r="BB843" i="20"/>
  <c r="BB841" i="20"/>
  <c r="BB839" i="20"/>
  <c r="BB837" i="20"/>
  <c r="BB835" i="20"/>
  <c r="BB833" i="20"/>
  <c r="BB831" i="20"/>
  <c r="BB829" i="20"/>
  <c r="BB827" i="20"/>
  <c r="BB825" i="20"/>
  <c r="BB706" i="20"/>
  <c r="BB698" i="20"/>
  <c r="BB690" i="20"/>
  <c r="BB682" i="20"/>
  <c r="BB704" i="20"/>
  <c r="BB696" i="20"/>
  <c r="BB688" i="20"/>
  <c r="BB702" i="20"/>
  <c r="BB700" i="20"/>
  <c r="BB692" i="20"/>
  <c r="BB684" i="20"/>
  <c r="BB871" i="20"/>
  <c r="BB867" i="20"/>
  <c r="BB863" i="20"/>
  <c r="BB859" i="20"/>
  <c r="BB855" i="20"/>
  <c r="BB851" i="20"/>
  <c r="BB302" i="20"/>
  <c r="BB978" i="20"/>
  <c r="BB970" i="20"/>
  <c r="BB26" i="20"/>
  <c r="BB450" i="20"/>
  <c r="BB442" i="20"/>
  <c r="BB434" i="20"/>
  <c r="BB426" i="20"/>
  <c r="BB418" i="20"/>
  <c r="BB410" i="20"/>
  <c r="BB402" i="20"/>
  <c r="BB394" i="20"/>
  <c r="BB386" i="20"/>
  <c r="BB378" i="20"/>
  <c r="BB370" i="20"/>
  <c r="BB362" i="20"/>
  <c r="BB354" i="20"/>
  <c r="BB346" i="20"/>
  <c r="BB338" i="20"/>
  <c r="BB330" i="20"/>
  <c r="BB322" i="20"/>
  <c r="BB314" i="20"/>
  <c r="BB966" i="20"/>
  <c r="BB950" i="20"/>
  <c r="BB934" i="20"/>
  <c r="BB918" i="20"/>
  <c r="BB902" i="20"/>
  <c r="BB894" i="20"/>
  <c r="BB306" i="20"/>
  <c r="BB298" i="20"/>
  <c r="BB984" i="20"/>
  <c r="BB980" i="20"/>
  <c r="BB976" i="20"/>
  <c r="BB972" i="20"/>
  <c r="BB968" i="20"/>
  <c r="BB906" i="20"/>
  <c r="BB683" i="20"/>
  <c r="BB962" i="20"/>
  <c r="BB954" i="20"/>
  <c r="BB946" i="20"/>
  <c r="BB938" i="20"/>
  <c r="BB930" i="20"/>
  <c r="BB922" i="20"/>
  <c r="BB914" i="20"/>
  <c r="BB905" i="20"/>
  <c r="BB900" i="20"/>
  <c r="BB896" i="20"/>
  <c r="BB874" i="20"/>
  <c r="BB872" i="20"/>
  <c r="BB870" i="20"/>
  <c r="BB868" i="20"/>
  <c r="BB866" i="20"/>
  <c r="BB864" i="20"/>
  <c r="BB862" i="20"/>
  <c r="BB860" i="20"/>
  <c r="BB858" i="20"/>
  <c r="BB856" i="20"/>
  <c r="BB854" i="20"/>
  <c r="BB852" i="20"/>
  <c r="BB850" i="20"/>
  <c r="BB557" i="20"/>
  <c r="BB549" i="20"/>
  <c r="BB541" i="20"/>
  <c r="BB533" i="20"/>
  <c r="BB555" i="20"/>
  <c r="BB910" i="20"/>
  <c r="BB538" i="20"/>
  <c r="BB506" i="20"/>
  <c r="BB474" i="20"/>
  <c r="BB523" i="20"/>
  <c r="BB491" i="20"/>
  <c r="BB459" i="20"/>
  <c r="BB299" i="20"/>
  <c r="BB554" i="20"/>
  <c r="BB522" i="20"/>
  <c r="BB490" i="20"/>
  <c r="BB458" i="20"/>
  <c r="BB695" i="20"/>
  <c r="BB699" i="20"/>
  <c r="BB531" i="20"/>
  <c r="BB507" i="20"/>
  <c r="BB475" i="20"/>
  <c r="BB308" i="20"/>
  <c r="BB964" i="20"/>
  <c r="BB960" i="20"/>
  <c r="BB956" i="20"/>
  <c r="BB952" i="20"/>
  <c r="BB948" i="20"/>
  <c r="BB944" i="20"/>
  <c r="BB940" i="20"/>
  <c r="BB936" i="20"/>
  <c r="BB932" i="20"/>
  <c r="BB928" i="20"/>
  <c r="BB924" i="20"/>
  <c r="BB920" i="20"/>
  <c r="BB916" i="20"/>
  <c r="BB911" i="20"/>
  <c r="BB907" i="20"/>
  <c r="BB903" i="20"/>
  <c r="BB901" i="20"/>
  <c r="BB899" i="20"/>
  <c r="BB897" i="20"/>
  <c r="BB895" i="20"/>
  <c r="BB893" i="20"/>
  <c r="BB310" i="20"/>
  <c r="BB303" i="20"/>
  <c r="BB294" i="20"/>
  <c r="BB773" i="20"/>
  <c r="BB769" i="20"/>
  <c r="BB765" i="20"/>
  <c r="BB761" i="20"/>
  <c r="BB757" i="20"/>
  <c r="BB753" i="20"/>
  <c r="BB749" i="20"/>
  <c r="BB745" i="20"/>
  <c r="BB741" i="20"/>
  <c r="BB737" i="20"/>
  <c r="BB733" i="20"/>
  <c r="BB729" i="20"/>
  <c r="BB725" i="20"/>
  <c r="BB721" i="20"/>
  <c r="BB717" i="20"/>
  <c r="BB713" i="20"/>
  <c r="BB709" i="20"/>
  <c r="BB678" i="20"/>
  <c r="BB674" i="20"/>
  <c r="BB670" i="20"/>
  <c r="BB666" i="20"/>
  <c r="BB662" i="20"/>
  <c r="BB658" i="20"/>
  <c r="BB654" i="20"/>
  <c r="BB650" i="20"/>
  <c r="BB646" i="20"/>
  <c r="BB642" i="20"/>
  <c r="BB638" i="20"/>
  <c r="BB634" i="20"/>
  <c r="BB630" i="20"/>
  <c r="BB626" i="20"/>
  <c r="BB957" i="20"/>
  <c r="AJ955" i="20"/>
  <c r="BB955" i="20"/>
  <c r="BB941" i="20"/>
  <c r="AJ939" i="20"/>
  <c r="BB939" i="20"/>
  <c r="BB925" i="20"/>
  <c r="AJ923" i="20"/>
  <c r="BB923" i="20"/>
  <c r="BB961" i="20"/>
  <c r="AJ959" i="20"/>
  <c r="BB959" i="20"/>
  <c r="BB929" i="20"/>
  <c r="AJ927" i="20"/>
  <c r="BB927" i="20"/>
  <c r="AJ904" i="20"/>
  <c r="BB904" i="20"/>
  <c r="AJ693" i="20"/>
  <c r="BB693" i="20"/>
  <c r="AJ551" i="20"/>
  <c r="BB551" i="20"/>
  <c r="BB937" i="20"/>
  <c r="AJ935" i="20"/>
  <c r="BB935" i="20"/>
  <c r="AJ908" i="20"/>
  <c r="BB908" i="20"/>
  <c r="AJ697" i="20"/>
  <c r="BB697" i="20"/>
  <c r="AJ559" i="20"/>
  <c r="BB559" i="20"/>
  <c r="AJ527" i="20"/>
  <c r="BB527" i="20"/>
  <c r="AJ519" i="20"/>
  <c r="BB519" i="20"/>
  <c r="AJ511" i="20"/>
  <c r="BB511" i="20"/>
  <c r="AJ503" i="20"/>
  <c r="BB503" i="20"/>
  <c r="AJ495" i="20"/>
  <c r="BB495" i="20"/>
  <c r="AJ487" i="20"/>
  <c r="BB487" i="20"/>
  <c r="AJ479" i="20"/>
  <c r="BB479" i="20"/>
  <c r="AJ471" i="20"/>
  <c r="BB471" i="20"/>
  <c r="AJ463" i="20"/>
  <c r="BB463" i="20"/>
  <c r="BB985" i="20"/>
  <c r="BB983" i="20"/>
  <c r="BB981" i="20"/>
  <c r="BB979" i="20"/>
  <c r="BB977" i="20"/>
  <c r="BB975" i="20"/>
  <c r="BB973" i="20"/>
  <c r="BB971" i="20"/>
  <c r="BB969" i="20"/>
  <c r="BB967" i="20"/>
  <c r="BB771" i="20"/>
  <c r="BB767" i="20"/>
  <c r="BB763" i="20"/>
  <c r="BB759" i="20"/>
  <c r="BB755" i="20"/>
  <c r="BB751" i="20"/>
  <c r="BB747" i="20"/>
  <c r="BB743" i="20"/>
  <c r="BB739" i="20"/>
  <c r="BB735" i="20"/>
  <c r="BB731" i="20"/>
  <c r="BB727" i="20"/>
  <c r="BB723" i="20"/>
  <c r="BB719" i="20"/>
  <c r="BB715" i="20"/>
  <c r="BB711" i="20"/>
  <c r="BB680" i="20"/>
  <c r="BB676" i="20"/>
  <c r="BB672" i="20"/>
  <c r="BB668" i="20"/>
  <c r="BB664" i="20"/>
  <c r="BB660" i="20"/>
  <c r="BB656" i="20"/>
  <c r="BB652" i="20"/>
  <c r="BB648" i="20"/>
  <c r="BB644" i="20"/>
  <c r="BB640" i="20"/>
  <c r="BB636" i="20"/>
  <c r="BB632" i="20"/>
  <c r="BB628" i="20"/>
  <c r="BB624" i="20"/>
  <c r="BB546" i="20"/>
  <c r="BB530" i="20"/>
  <c r="BB514" i="20"/>
  <c r="BB498" i="20"/>
  <c r="BB482" i="20"/>
  <c r="BB466" i="20"/>
  <c r="BB965" i="20"/>
  <c r="AJ963" i="20"/>
  <c r="BB963" i="20"/>
  <c r="BB949" i="20"/>
  <c r="AJ947" i="20"/>
  <c r="BB947" i="20"/>
  <c r="BB933" i="20"/>
  <c r="AJ931" i="20"/>
  <c r="BB931" i="20"/>
  <c r="BB917" i="20"/>
  <c r="AJ915" i="20"/>
  <c r="BB915" i="20"/>
  <c r="AR3" i="20"/>
  <c r="BD3" i="20" s="1"/>
  <c r="BB945" i="20"/>
  <c r="AJ943" i="20"/>
  <c r="BB943" i="20"/>
  <c r="BB913" i="20"/>
  <c r="AJ912" i="20"/>
  <c r="BB912" i="20"/>
  <c r="BB703" i="20"/>
  <c r="AJ701" i="20"/>
  <c r="BB701" i="20"/>
  <c r="BB687" i="20"/>
  <c r="AJ685" i="20"/>
  <c r="BB685" i="20"/>
  <c r="BB539" i="20"/>
  <c r="AJ535" i="20"/>
  <c r="BB535" i="20"/>
  <c r="BB452" i="20"/>
  <c r="BB448" i="20"/>
  <c r="BB444" i="20"/>
  <c r="BB440" i="20"/>
  <c r="BB436" i="20"/>
  <c r="BB432" i="20"/>
  <c r="BB428" i="20"/>
  <c r="BB424" i="20"/>
  <c r="BB420" i="20"/>
  <c r="BB416" i="20"/>
  <c r="BB412" i="20"/>
  <c r="BB408" i="20"/>
  <c r="BB404" i="20"/>
  <c r="BB400" i="20"/>
  <c r="BB396" i="20"/>
  <c r="BB392" i="20"/>
  <c r="BB388" i="20"/>
  <c r="BB384" i="20"/>
  <c r="BB380" i="20"/>
  <c r="BB376" i="20"/>
  <c r="BB372" i="20"/>
  <c r="BB368" i="20"/>
  <c r="BB364" i="20"/>
  <c r="BB360" i="20"/>
  <c r="BB356" i="20"/>
  <c r="BB352" i="20"/>
  <c r="BB348" i="20"/>
  <c r="BB344" i="20"/>
  <c r="BB340" i="20"/>
  <c r="BB336" i="20"/>
  <c r="BB332" i="20"/>
  <c r="BB328" i="20"/>
  <c r="BB324" i="20"/>
  <c r="BB320" i="20"/>
  <c r="BB316" i="20"/>
  <c r="BB312" i="20"/>
  <c r="BB953" i="20"/>
  <c r="AJ951" i="20"/>
  <c r="BB951" i="20"/>
  <c r="BB921" i="20"/>
  <c r="AJ919" i="20"/>
  <c r="BB919" i="20"/>
  <c r="BB707" i="20"/>
  <c r="AJ705" i="20"/>
  <c r="BB705" i="20"/>
  <c r="BB691" i="20"/>
  <c r="AJ689" i="20"/>
  <c r="BB689" i="20"/>
  <c r="BB547" i="20"/>
  <c r="AJ543" i="20"/>
  <c r="BB543" i="20"/>
  <c r="BB309" i="20"/>
  <c r="BB301" i="20"/>
  <c r="BB293" i="20"/>
  <c r="BB515" i="20"/>
  <c r="BB499" i="20"/>
  <c r="BB483" i="20"/>
  <c r="BB467" i="20"/>
  <c r="BB300" i="20"/>
  <c r="BB292" i="20"/>
  <c r="AJ681" i="20"/>
  <c r="BB681" i="20"/>
  <c r="AJ986" i="20"/>
  <c r="BB986" i="20"/>
  <c r="BB774" i="20"/>
  <c r="BB772" i="20"/>
  <c r="BB770" i="20"/>
  <c r="BB768" i="20"/>
  <c r="BB766" i="20"/>
  <c r="BB764" i="20"/>
  <c r="BB762" i="20"/>
  <c r="BB760" i="20"/>
  <c r="BB758" i="20"/>
  <c r="BB756" i="20"/>
  <c r="BB754" i="20"/>
  <c r="BB752" i="20"/>
  <c r="BB750" i="20"/>
  <c r="BB748" i="20"/>
  <c r="BB746" i="20"/>
  <c r="BB744" i="20"/>
  <c r="BB742" i="20"/>
  <c r="BB740" i="20"/>
  <c r="BB738" i="20"/>
  <c r="BB736" i="20"/>
  <c r="BB734" i="20"/>
  <c r="BB732" i="20"/>
  <c r="BB730" i="20"/>
  <c r="BB728" i="20"/>
  <c r="BB726" i="20"/>
  <c r="BB724" i="20"/>
  <c r="BB722" i="20"/>
  <c r="BB720" i="20"/>
  <c r="BB718" i="20"/>
  <c r="BB716" i="20"/>
  <c r="BB714" i="20"/>
  <c r="BB712" i="20"/>
  <c r="BB710" i="20"/>
  <c r="BB708" i="20"/>
  <c r="BB679" i="20"/>
  <c r="BB677" i="20"/>
  <c r="BB675" i="20"/>
  <c r="BB673" i="20"/>
  <c r="BB671" i="20"/>
  <c r="BB669" i="20"/>
  <c r="BB667" i="20"/>
  <c r="BB665" i="20"/>
  <c r="BB663" i="20"/>
  <c r="BB661" i="20"/>
  <c r="BB659" i="20"/>
  <c r="BB657" i="20"/>
  <c r="BB655" i="20"/>
  <c r="BB653" i="20"/>
  <c r="BB651" i="20"/>
  <c r="BB649" i="20"/>
  <c r="BB647" i="20"/>
  <c r="BB645" i="20"/>
  <c r="BB643" i="20"/>
  <c r="BB641" i="20"/>
  <c r="BB639" i="20"/>
  <c r="BB637" i="20"/>
  <c r="BB635" i="20"/>
  <c r="BB633" i="20"/>
  <c r="BB631" i="20"/>
  <c r="BB629" i="20"/>
  <c r="BB627" i="20"/>
  <c r="BB625" i="20"/>
  <c r="BB623" i="20"/>
  <c r="BB556" i="20"/>
  <c r="BB548" i="20"/>
  <c r="BB540" i="20"/>
  <c r="BB532" i="20"/>
  <c r="BB524" i="20"/>
  <c r="BB516" i="20"/>
  <c r="BB508" i="20"/>
  <c r="BB500" i="20"/>
  <c r="BB492" i="20"/>
  <c r="BB484" i="20"/>
  <c r="BB476" i="20"/>
  <c r="BB468" i="20"/>
  <c r="BB460" i="20"/>
  <c r="BB558" i="20"/>
  <c r="BB550" i="20"/>
  <c r="BB542" i="20"/>
  <c r="BB534" i="20"/>
  <c r="BB526" i="20"/>
  <c r="BB518" i="20"/>
  <c r="BB510" i="20"/>
  <c r="BB502" i="20"/>
  <c r="BB494" i="20"/>
  <c r="BB486" i="20"/>
  <c r="BB478" i="20"/>
  <c r="BB470" i="20"/>
  <c r="BB462" i="20"/>
  <c r="BB560" i="20"/>
  <c r="BB552" i="20"/>
  <c r="BB544" i="20"/>
  <c r="BB536" i="20"/>
  <c r="BB528" i="20"/>
  <c r="BB520" i="20"/>
  <c r="BB512" i="20"/>
  <c r="BB504" i="20"/>
  <c r="BB496" i="20"/>
  <c r="BB488" i="20"/>
  <c r="BB480" i="20"/>
  <c r="BB472" i="20"/>
  <c r="BB464" i="20"/>
  <c r="BB456" i="20"/>
  <c r="BA3" i="20" l="1"/>
  <c r="AU3" i="20"/>
  <c r="N55" i="7" l="1"/>
  <c r="N62" i="7"/>
  <c r="N65" i="7"/>
  <c r="N67" i="7"/>
  <c r="N69" i="7"/>
  <c r="N57" i="7"/>
  <c r="N58" i="7"/>
  <c r="N59" i="7"/>
  <c r="N60" i="7"/>
  <c r="N61" i="7"/>
  <c r="N71" i="7"/>
  <c r="N72" i="7"/>
  <c r="N73" i="7"/>
  <c r="N74" i="7"/>
  <c r="N75" i="7"/>
  <c r="N76" i="7"/>
  <c r="N77" i="7"/>
  <c r="N78" i="7"/>
  <c r="N43" i="7"/>
  <c r="D18" i="4" l="1"/>
  <c r="K123" i="7" l="1"/>
  <c r="Q123" i="7"/>
  <c r="R16" i="15" l="1"/>
  <c r="C18" i="15"/>
  <c r="C15" i="15"/>
  <c r="C16" i="15"/>
  <c r="C22" i="15" s="1"/>
  <c r="R18" i="15"/>
  <c r="R15" i="15"/>
  <c r="R22" i="15" l="1"/>
  <c r="N19" i="4" l="1"/>
  <c r="N21" i="4" s="1"/>
  <c r="Q122" i="7" l="1"/>
  <c r="K122" i="7"/>
  <c r="Q121" i="7" l="1"/>
  <c r="K121" i="7"/>
  <c r="Q120" i="7"/>
  <c r="K120" i="7"/>
  <c r="K113" i="7" l="1"/>
  <c r="Q113" i="7"/>
  <c r="K65" i="7"/>
  <c r="Q65" i="7"/>
  <c r="K72" i="7"/>
  <c r="Q72" i="7"/>
  <c r="Q119" i="7"/>
  <c r="K119" i="7"/>
  <c r="N4" i="15" l="1"/>
  <c r="M73" i="6" l="1"/>
  <c r="K73" i="6"/>
  <c r="H73" i="6"/>
  <c r="E73" i="6"/>
  <c r="M72" i="6"/>
  <c r="K72" i="6"/>
  <c r="H72" i="6"/>
  <c r="E72" i="6"/>
  <c r="M71" i="6"/>
  <c r="K71" i="6"/>
  <c r="H71" i="6"/>
  <c r="E71" i="6"/>
  <c r="M70" i="6"/>
  <c r="K70" i="6"/>
  <c r="H70" i="6"/>
  <c r="E70" i="6"/>
  <c r="M69" i="6"/>
  <c r="K69" i="6"/>
  <c r="H69" i="6"/>
  <c r="E69" i="6"/>
  <c r="M68" i="6"/>
  <c r="K68" i="6"/>
  <c r="H68" i="6"/>
  <c r="E68" i="6"/>
  <c r="M67" i="6"/>
  <c r="K67" i="6"/>
  <c r="H67" i="6"/>
  <c r="E67" i="6"/>
  <c r="M66" i="6"/>
  <c r="K66" i="6"/>
  <c r="H66" i="6"/>
  <c r="E66" i="6"/>
  <c r="E74" i="6"/>
  <c r="H74" i="6"/>
  <c r="K74" i="6"/>
  <c r="M74" i="6"/>
  <c r="E75" i="6"/>
  <c r="H75" i="6"/>
  <c r="K75" i="6"/>
  <c r="M75" i="6"/>
  <c r="K76" i="6"/>
  <c r="K77" i="6"/>
  <c r="M77" i="6"/>
  <c r="K78" i="6"/>
  <c r="E79" i="6"/>
  <c r="G79" i="6"/>
  <c r="H79" i="6"/>
  <c r="J79" i="6"/>
  <c r="K79" i="6"/>
  <c r="M79" i="6"/>
  <c r="E80" i="6"/>
  <c r="G80" i="6"/>
  <c r="H80" i="6"/>
  <c r="J80" i="6"/>
  <c r="K80" i="6"/>
  <c r="M80" i="6"/>
  <c r="E81" i="6"/>
  <c r="G81" i="6"/>
  <c r="H81" i="6"/>
  <c r="J81" i="6"/>
  <c r="K81" i="6"/>
  <c r="M81" i="6"/>
  <c r="K60" i="6"/>
  <c r="H60" i="6"/>
  <c r="E60" i="6"/>
  <c r="K59" i="6"/>
  <c r="H59" i="6"/>
  <c r="E59" i="6"/>
  <c r="K58" i="6"/>
  <c r="H58" i="6"/>
  <c r="E58" i="6"/>
  <c r="M57" i="6"/>
  <c r="K57" i="6"/>
  <c r="M56" i="6"/>
  <c r="K56" i="6"/>
  <c r="M55" i="6"/>
  <c r="K55" i="6"/>
  <c r="M54" i="6"/>
  <c r="K54" i="6"/>
  <c r="K53" i="6"/>
  <c r="H53" i="6"/>
  <c r="E53" i="6"/>
  <c r="K52" i="6"/>
  <c r="H52" i="6"/>
  <c r="E52" i="6"/>
  <c r="M51" i="6"/>
  <c r="K51" i="6"/>
  <c r="E61" i="6"/>
  <c r="H61" i="6"/>
  <c r="K61" i="6"/>
  <c r="E62" i="6"/>
  <c r="H62" i="6"/>
  <c r="K62" i="6"/>
  <c r="E63" i="6"/>
  <c r="H63" i="6"/>
  <c r="K63" i="6"/>
  <c r="E64" i="6"/>
  <c r="H64" i="6"/>
  <c r="K64" i="6"/>
  <c r="M64" i="6"/>
  <c r="E65" i="6"/>
  <c r="H65" i="6"/>
  <c r="K65" i="6"/>
  <c r="M65" i="6"/>
  <c r="M83" i="6"/>
  <c r="K83" i="6"/>
  <c r="J83" i="6"/>
  <c r="H83" i="6"/>
  <c r="G83" i="6"/>
  <c r="E83" i="6"/>
  <c r="M82" i="6"/>
  <c r="K82" i="6"/>
  <c r="J82" i="6"/>
  <c r="H82" i="6"/>
  <c r="G82" i="6"/>
  <c r="E82" i="6"/>
  <c r="M50" i="6"/>
  <c r="K50" i="6"/>
  <c r="H50" i="6"/>
  <c r="E50" i="6"/>
  <c r="M49" i="6"/>
  <c r="K49" i="6"/>
  <c r="M48" i="6"/>
  <c r="K48" i="6"/>
  <c r="K43" i="7"/>
  <c r="Q43" i="7"/>
  <c r="J75" i="6"/>
  <c r="K71" i="7"/>
  <c r="K73" i="7"/>
  <c r="Q71" i="7"/>
  <c r="Q73" i="7"/>
  <c r="G75" i="6"/>
  <c r="J74" i="6"/>
  <c r="J72" i="6"/>
  <c r="K59" i="7"/>
  <c r="G72" i="6" s="1"/>
  <c r="K60" i="7"/>
  <c r="G73" i="6" s="1"/>
  <c r="J73" i="6"/>
  <c r="Q59" i="7"/>
  <c r="Q60" i="7"/>
  <c r="J70" i="6"/>
  <c r="J71" i="6"/>
  <c r="J69" i="6"/>
  <c r="J68" i="6"/>
  <c r="J67" i="6"/>
  <c r="J66" i="6"/>
  <c r="J65" i="6"/>
  <c r="K67" i="7"/>
  <c r="G64" i="6" s="1"/>
  <c r="J64" i="6"/>
  <c r="Q67" i="7"/>
  <c r="G65" i="6"/>
  <c r="K69" i="7"/>
  <c r="G66" i="6" s="1"/>
  <c r="Q69" i="7"/>
  <c r="G67" i="6"/>
  <c r="G68" i="6"/>
  <c r="G69" i="6"/>
  <c r="M76" i="6"/>
  <c r="K57" i="7"/>
  <c r="G70" i="6" s="1"/>
  <c r="K58" i="7"/>
  <c r="G71" i="6" s="1"/>
  <c r="K61" i="7"/>
  <c r="G74" i="6" s="1"/>
  <c r="Q57" i="7"/>
  <c r="M78" i="6" s="1"/>
  <c r="Q58" i="7"/>
  <c r="Q61" i="7"/>
  <c r="N74" i="6" l="1"/>
  <c r="P75" i="6"/>
  <c r="P74" i="6"/>
  <c r="P65" i="6"/>
  <c r="P64" i="6"/>
  <c r="F81" i="6"/>
  <c r="F80" i="6"/>
  <c r="F79" i="6"/>
  <c r="F65" i="6"/>
  <c r="F64" i="6"/>
  <c r="N63" i="6"/>
  <c r="N62" i="6"/>
  <c r="N61" i="6"/>
  <c r="P81" i="6"/>
  <c r="N81" i="6"/>
  <c r="P80" i="6"/>
  <c r="N80" i="6"/>
  <c r="P79" i="6"/>
  <c r="N79" i="6"/>
  <c r="F75" i="6"/>
  <c r="F74" i="6"/>
  <c r="F68" i="6"/>
  <c r="N78" i="6"/>
  <c r="N77" i="6"/>
  <c r="N76" i="6"/>
  <c r="N75" i="6"/>
  <c r="N66" i="6"/>
  <c r="N67" i="6"/>
  <c r="N68" i="6"/>
  <c r="N69" i="6"/>
  <c r="N70" i="6"/>
  <c r="N71" i="6"/>
  <c r="N72" i="6"/>
  <c r="N73" i="6"/>
  <c r="F66" i="6"/>
  <c r="P66" i="6"/>
  <c r="F67" i="6"/>
  <c r="P67" i="6"/>
  <c r="P68" i="6"/>
  <c r="F69" i="6"/>
  <c r="P69" i="6"/>
  <c r="F70" i="6"/>
  <c r="P70" i="6"/>
  <c r="F71" i="6"/>
  <c r="P71" i="6"/>
  <c r="F72" i="6"/>
  <c r="P72" i="6"/>
  <c r="F73" i="6"/>
  <c r="P73" i="6"/>
  <c r="N64" i="6"/>
  <c r="N65" i="6"/>
  <c r="N51" i="6"/>
  <c r="N52" i="6"/>
  <c r="N53" i="6"/>
  <c r="N54" i="6"/>
  <c r="N55" i="6"/>
  <c r="N56" i="6"/>
  <c r="N57" i="6"/>
  <c r="N58" i="6"/>
  <c r="N59" i="6"/>
  <c r="N60" i="6"/>
  <c r="F83" i="6"/>
  <c r="N50" i="6"/>
  <c r="N82" i="6"/>
  <c r="N83" i="6"/>
  <c r="N49" i="6"/>
  <c r="F82" i="6"/>
  <c r="P82" i="6"/>
  <c r="O82" i="6" s="1"/>
  <c r="P83" i="6"/>
  <c r="N48" i="6"/>
  <c r="O83" i="6" l="1"/>
  <c r="O79" i="6"/>
  <c r="O80" i="6"/>
  <c r="O81" i="6"/>
  <c r="Q118" i="7" l="1"/>
  <c r="K118" i="7"/>
  <c r="Q11" i="7"/>
  <c r="N11" i="7"/>
  <c r="Q95" i="7"/>
  <c r="K95" i="7"/>
  <c r="Q94" i="7"/>
  <c r="K94" i="7"/>
  <c r="Q93" i="7"/>
  <c r="K93" i="7"/>
  <c r="Q103" i="7"/>
  <c r="K103" i="7"/>
  <c r="K11" i="7" l="1"/>
  <c r="L4" i="15" l="1"/>
  <c r="K117" i="7" l="1"/>
  <c r="Q117" i="7"/>
  <c r="M63" i="6" s="1"/>
  <c r="Q116" i="7" l="1"/>
  <c r="K116" i="7"/>
  <c r="Q115" i="7" l="1"/>
  <c r="K115" i="7"/>
  <c r="Q114" i="7"/>
  <c r="K114" i="7"/>
  <c r="K4" i="15" l="1"/>
  <c r="P26" i="12" l="1"/>
  <c r="P28" i="12" s="1"/>
  <c r="M26" i="12" l="1"/>
  <c r="Q99" i="7"/>
  <c r="K99" i="7"/>
  <c r="Q98" i="7"/>
  <c r="K98" i="7"/>
  <c r="Q97" i="7"/>
  <c r="K97" i="7"/>
  <c r="Q96" i="7"/>
  <c r="K96" i="7"/>
  <c r="K91" i="7"/>
  <c r="Q91" i="7"/>
  <c r="J4" i="15" l="1"/>
  <c r="Q112" i="7" l="1"/>
  <c r="M53" i="6" s="1"/>
  <c r="Q111" i="7"/>
  <c r="M52" i="6" s="1"/>
  <c r="Q110" i="7"/>
  <c r="M62" i="6" s="1"/>
  <c r="Q109" i="7"/>
  <c r="M61" i="6" s="1"/>
  <c r="Q108" i="7"/>
  <c r="M60" i="6" s="1"/>
  <c r="Q107" i="7"/>
  <c r="M59" i="6" s="1"/>
  <c r="Q106" i="7"/>
  <c r="M58" i="6" s="1"/>
  <c r="K112" i="7"/>
  <c r="K111" i="7"/>
  <c r="K110" i="7"/>
  <c r="K109" i="7"/>
  <c r="K108" i="7"/>
  <c r="K107" i="7"/>
  <c r="K106" i="7"/>
  <c r="K55" i="7"/>
  <c r="K62" i="7"/>
  <c r="Q55" i="7"/>
  <c r="Q62" i="7"/>
  <c r="J62" i="6"/>
  <c r="J61" i="6"/>
  <c r="J60" i="6"/>
  <c r="J58" i="6"/>
  <c r="G61" i="6"/>
  <c r="F61" i="6" s="1"/>
  <c r="G62" i="6"/>
  <c r="F62" i="6" s="1"/>
  <c r="G58" i="6"/>
  <c r="F58" i="6" s="1"/>
  <c r="G59" i="6"/>
  <c r="F59" i="6" s="1"/>
  <c r="J59" i="6"/>
  <c r="G60" i="6"/>
  <c r="F60" i="6" s="1"/>
  <c r="G63" i="6"/>
  <c r="J63" i="6"/>
  <c r="Q105" i="7"/>
  <c r="K105" i="7"/>
  <c r="Q104" i="7"/>
  <c r="K104" i="7"/>
  <c r="F63" i="6" l="1"/>
  <c r="P63" i="6"/>
  <c r="P58" i="6"/>
  <c r="P60" i="6"/>
  <c r="P62" i="6"/>
  <c r="P59" i="6"/>
  <c r="P61" i="6"/>
  <c r="C7" i="15" l="1"/>
  <c r="R7" i="15"/>
  <c r="M84" i="6" l="1"/>
  <c r="K84" i="6"/>
  <c r="H84" i="6"/>
  <c r="E84" i="6"/>
  <c r="M47" i="6"/>
  <c r="K47" i="6"/>
  <c r="K46" i="6"/>
  <c r="M45" i="6"/>
  <c r="K45" i="6"/>
  <c r="M44" i="6"/>
  <c r="K44" i="6"/>
  <c r="K43" i="6"/>
  <c r="M42" i="6"/>
  <c r="K42" i="6"/>
  <c r="K41" i="6"/>
  <c r="L26" i="12" l="1"/>
  <c r="N41" i="6"/>
  <c r="N42" i="6"/>
  <c r="N43" i="6"/>
  <c r="O60" i="6" s="1"/>
  <c r="N44" i="6"/>
  <c r="O58" i="6" s="1"/>
  <c r="N45" i="6"/>
  <c r="N46" i="6"/>
  <c r="O59" i="6" s="1"/>
  <c r="N47" i="6"/>
  <c r="N84" i="6"/>
  <c r="N45" i="7" l="1"/>
  <c r="K100" i="7" l="1"/>
  <c r="K101" i="7"/>
  <c r="K102" i="7"/>
  <c r="Q101" i="7"/>
  <c r="M46" i="6" s="1"/>
  <c r="Q102" i="7"/>
  <c r="N8" i="7"/>
  <c r="N9" i="7"/>
  <c r="N10"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J44" i="6" s="1"/>
  <c r="N41" i="7"/>
  <c r="J41" i="6" s="1"/>
  <c r="N42" i="7"/>
  <c r="J42" i="6" s="1"/>
  <c r="N46" i="7"/>
  <c r="J45" i="6" s="1"/>
  <c r="N47" i="7"/>
  <c r="N48" i="7"/>
  <c r="N49" i="7"/>
  <c r="J56" i="6" s="1"/>
  <c r="N50" i="7"/>
  <c r="N51" i="7"/>
  <c r="N52" i="7"/>
  <c r="N53" i="7"/>
  <c r="N54" i="7"/>
  <c r="J53" i="6" s="1"/>
  <c r="N79" i="7"/>
  <c r="N80" i="7"/>
  <c r="N81" i="7"/>
  <c r="N82" i="7"/>
  <c r="N83" i="7"/>
  <c r="N84" i="7"/>
  <c r="N85" i="7"/>
  <c r="N86" i="7"/>
  <c r="N87" i="7"/>
  <c r="N88" i="7"/>
  <c r="N89" i="7"/>
  <c r="N90" i="7"/>
  <c r="N7" i="7"/>
  <c r="J52" i="6" l="1"/>
  <c r="J78" i="6"/>
  <c r="J51" i="6"/>
  <c r="J77" i="6"/>
  <c r="J50" i="6"/>
  <c r="J76" i="6"/>
  <c r="J49" i="6"/>
  <c r="J57" i="6"/>
  <c r="J47" i="6"/>
  <c r="J55" i="6"/>
  <c r="J46" i="6"/>
  <c r="J54" i="6"/>
  <c r="J84" i="6"/>
  <c r="N44" i="7"/>
  <c r="Q100" i="7"/>
  <c r="M43" i="6" s="1"/>
  <c r="J43" i="6" l="1"/>
  <c r="J48" i="6"/>
  <c r="K90" i="7" l="1"/>
  <c r="Q90" i="7"/>
  <c r="N26" i="12" l="1"/>
  <c r="K92" i="7" l="1"/>
  <c r="K45" i="7"/>
  <c r="K46" i="7"/>
  <c r="K47" i="7"/>
  <c r="K48" i="7"/>
  <c r="K49" i="7"/>
  <c r="G56" i="6" s="1"/>
  <c r="F56" i="6" s="1"/>
  <c r="K50" i="7"/>
  <c r="K51" i="7"/>
  <c r="K52" i="7"/>
  <c r="K53" i="7"/>
  <c r="K54" i="7"/>
  <c r="G53" i="6" s="1"/>
  <c r="Q92" i="7"/>
  <c r="Q45" i="7"/>
  <c r="Q46" i="7"/>
  <c r="Q47" i="7"/>
  <c r="Q48" i="7"/>
  <c r="Q49" i="7"/>
  <c r="Q50" i="7"/>
  <c r="Q51" i="7"/>
  <c r="Q52" i="7"/>
  <c r="Q53" i="7"/>
  <c r="Q54" i="7"/>
  <c r="Q89" i="7"/>
  <c r="Q88" i="7"/>
  <c r="K89" i="7"/>
  <c r="K88" i="7"/>
  <c r="F23" i="12"/>
  <c r="F22" i="12"/>
  <c r="F21" i="12"/>
  <c r="F11" i="12"/>
  <c r="G51" i="6" l="1"/>
  <c r="G77" i="6"/>
  <c r="F77" i="6" s="1"/>
  <c r="G49" i="6"/>
  <c r="F49" i="6" s="1"/>
  <c r="G57" i="6"/>
  <c r="F57" i="6" s="1"/>
  <c r="G47" i="6"/>
  <c r="G55" i="6"/>
  <c r="F55" i="6" s="1"/>
  <c r="G52" i="6"/>
  <c r="P52" i="6" s="1"/>
  <c r="O52" i="6" s="1"/>
  <c r="G78" i="6"/>
  <c r="F78" i="6" s="1"/>
  <c r="G50" i="6"/>
  <c r="P50" i="6" s="1"/>
  <c r="O50" i="6" s="1"/>
  <c r="G76" i="6"/>
  <c r="P56" i="6"/>
  <c r="O56" i="6" s="1"/>
  <c r="G54" i="6"/>
  <c r="F54" i="6" s="1"/>
  <c r="F53" i="6"/>
  <c r="P53" i="6"/>
  <c r="G84" i="6"/>
  <c r="F84" i="6" s="1"/>
  <c r="N28" i="12"/>
  <c r="M28" i="12"/>
  <c r="F25" i="12"/>
  <c r="H44" i="12"/>
  <c r="J44" i="12"/>
  <c r="L44" i="12"/>
  <c r="N44" i="12"/>
  <c r="P44" i="12"/>
  <c r="N36" i="12"/>
  <c r="P36" i="12"/>
  <c r="I44" i="12"/>
  <c r="K44" i="12"/>
  <c r="M44" i="12"/>
  <c r="O44" i="12"/>
  <c r="Q44" i="12"/>
  <c r="F41" i="12"/>
  <c r="G36" i="12"/>
  <c r="K36" i="12"/>
  <c r="M36" i="12"/>
  <c r="O36" i="12"/>
  <c r="Q36" i="12"/>
  <c r="F43" i="12"/>
  <c r="F40" i="12"/>
  <c r="F42" i="12"/>
  <c r="P76" i="6" l="1"/>
  <c r="F76" i="6"/>
  <c r="P47" i="6"/>
  <c r="O47" i="6" s="1"/>
  <c r="F47" i="6"/>
  <c r="P51" i="6"/>
  <c r="O51" i="6" s="1"/>
  <c r="F51" i="6"/>
  <c r="G46" i="12"/>
  <c r="O46" i="12"/>
  <c r="F44" i="12"/>
  <c r="F52" i="6"/>
  <c r="F50" i="6"/>
  <c r="P49" i="6"/>
  <c r="O49" i="6" s="1"/>
  <c r="P54" i="6"/>
  <c r="O54" i="6" s="1"/>
  <c r="P78" i="6"/>
  <c r="O78" i="6" s="1"/>
  <c r="P55" i="6"/>
  <c r="O55" i="6" s="1"/>
  <c r="P57" i="6"/>
  <c r="O57" i="6" s="1"/>
  <c r="P77" i="6"/>
  <c r="P84" i="6"/>
  <c r="O84" i="6" s="1"/>
  <c r="P45" i="12"/>
  <c r="P46" i="12"/>
  <c r="P48" i="12" s="1"/>
  <c r="L45" i="12"/>
  <c r="O48" i="12"/>
  <c r="K46" i="12"/>
  <c r="K48" i="12" s="1"/>
  <c r="Q46" i="12"/>
  <c r="Q48" i="12" s="1"/>
  <c r="M45" i="12"/>
  <c r="M46" i="12"/>
  <c r="M48" i="12" s="1"/>
  <c r="N45" i="12"/>
  <c r="N46" i="12"/>
  <c r="N48" i="12" s="1"/>
  <c r="G48" i="12" l="1"/>
  <c r="G47" i="12"/>
  <c r="G49" i="12"/>
  <c r="N49" i="12"/>
  <c r="N47" i="12"/>
  <c r="M49" i="12"/>
  <c r="M47" i="12"/>
  <c r="Q49" i="12"/>
  <c r="Q47" i="12"/>
  <c r="K49" i="12"/>
  <c r="K47" i="12"/>
  <c r="O49" i="12"/>
  <c r="O47" i="12"/>
  <c r="P49" i="12"/>
  <c r="P47" i="12"/>
  <c r="G50" i="12" l="1"/>
  <c r="K50" i="12"/>
  <c r="Q50" i="12"/>
  <c r="N50" i="12"/>
  <c r="P50" i="12"/>
  <c r="O50" i="12"/>
  <c r="M50" i="12"/>
  <c r="K87" i="7" l="1"/>
  <c r="Q87" i="7"/>
  <c r="K86" i="7"/>
  <c r="Q86" i="7"/>
  <c r="Q84" i="7"/>
  <c r="K85" i="7"/>
  <c r="Q85" i="7"/>
  <c r="K84" i="7"/>
  <c r="K83" i="7"/>
  <c r="Q83" i="7"/>
  <c r="K42" i="7"/>
  <c r="Q42" i="7"/>
  <c r="K41" i="7"/>
  <c r="Q41" i="7"/>
  <c r="K82" i="7"/>
  <c r="Q82" i="7"/>
  <c r="M41" i="6" s="1"/>
  <c r="Q81" i="7"/>
  <c r="K81" i="7"/>
  <c r="G45" i="6" l="1"/>
  <c r="F45" i="6" s="1"/>
  <c r="G46" i="6"/>
  <c r="F46" i="6" s="1"/>
  <c r="P46" i="6" l="1"/>
  <c r="O46" i="6" s="1"/>
  <c r="P45" i="6"/>
  <c r="O45" i="6" s="1"/>
  <c r="K80" i="7"/>
  <c r="Q80" i="7"/>
  <c r="K79" i="7"/>
  <c r="Q79" i="7"/>
  <c r="L36" i="12"/>
  <c r="L46" i="12" s="1"/>
  <c r="L48" i="12" s="1"/>
  <c r="L47" i="12" l="1"/>
  <c r="L49" i="12"/>
  <c r="J36" i="12"/>
  <c r="J46" i="12" s="1"/>
  <c r="J48" i="12" s="1"/>
  <c r="O45" i="12"/>
  <c r="Q45" i="12"/>
  <c r="H36" i="12"/>
  <c r="I36" i="12"/>
  <c r="I46" i="12" s="1"/>
  <c r="I48" i="12" s="1"/>
  <c r="M11" i="6"/>
  <c r="K78" i="7"/>
  <c r="Q78" i="7"/>
  <c r="M40" i="6" s="1"/>
  <c r="K40" i="6"/>
  <c r="J40" i="6"/>
  <c r="H40" i="6"/>
  <c r="E40" i="6"/>
  <c r="K40" i="7"/>
  <c r="Q40" i="7"/>
  <c r="Q44" i="7"/>
  <c r="K44" i="7"/>
  <c r="K77" i="7"/>
  <c r="Q77" i="7"/>
  <c r="M19" i="6" s="1"/>
  <c r="Q76" i="7"/>
  <c r="M20" i="6" s="1"/>
  <c r="Q75" i="7"/>
  <c r="M33" i="6" s="1"/>
  <c r="K76" i="7"/>
  <c r="K75" i="7"/>
  <c r="Q7" i="7"/>
  <c r="Q8" i="7"/>
  <c r="Q9" i="7"/>
  <c r="Q10"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74" i="7"/>
  <c r="M32" i="6" s="1"/>
  <c r="K74" i="7"/>
  <c r="M39" i="6"/>
  <c r="K39" i="6"/>
  <c r="J39" i="6"/>
  <c r="M38" i="6"/>
  <c r="K38" i="6"/>
  <c r="J38" i="6"/>
  <c r="M37" i="6"/>
  <c r="K37" i="6"/>
  <c r="J37" i="6"/>
  <c r="M36" i="6"/>
  <c r="K36" i="6"/>
  <c r="J36" i="6"/>
  <c r="M35" i="6"/>
  <c r="K35" i="6"/>
  <c r="J35" i="6"/>
  <c r="M34" i="6"/>
  <c r="K34" i="6"/>
  <c r="J34" i="6"/>
  <c r="K33" i="6"/>
  <c r="J33" i="6"/>
  <c r="K32" i="6"/>
  <c r="J32" i="6"/>
  <c r="M31" i="6"/>
  <c r="K31" i="6"/>
  <c r="J31" i="6"/>
  <c r="M30" i="6"/>
  <c r="K30" i="6"/>
  <c r="J30" i="6"/>
  <c r="M29" i="6"/>
  <c r="K29" i="6"/>
  <c r="J29" i="6"/>
  <c r="M28" i="6"/>
  <c r="K28" i="6"/>
  <c r="J28" i="6"/>
  <c r="M27" i="6"/>
  <c r="K27" i="6"/>
  <c r="J27" i="6"/>
  <c r="M26" i="6"/>
  <c r="K26" i="6"/>
  <c r="J26" i="6"/>
  <c r="M25" i="6"/>
  <c r="K25" i="6"/>
  <c r="J25" i="6"/>
  <c r="M24" i="6"/>
  <c r="K24" i="6"/>
  <c r="J24" i="6"/>
  <c r="M23" i="6"/>
  <c r="K23" i="6"/>
  <c r="J23" i="6"/>
  <c r="M22" i="6"/>
  <c r="K22" i="6"/>
  <c r="J22" i="6"/>
  <c r="H22" i="6"/>
  <c r="E22" i="6"/>
  <c r="M21" i="6"/>
  <c r="K21" i="6"/>
  <c r="J21" i="6"/>
  <c r="K20" i="6"/>
  <c r="J20" i="6"/>
  <c r="K19" i="6"/>
  <c r="J19" i="6"/>
  <c r="H19" i="6"/>
  <c r="E19" i="6"/>
  <c r="M18" i="6"/>
  <c r="K18" i="6"/>
  <c r="J18" i="6"/>
  <c r="M17" i="6"/>
  <c r="K17" i="6"/>
  <c r="J17" i="6"/>
  <c r="M16" i="6"/>
  <c r="K16" i="6"/>
  <c r="J16" i="6"/>
  <c r="M15" i="6"/>
  <c r="K15" i="6"/>
  <c r="J15" i="6"/>
  <c r="M14" i="6"/>
  <c r="K14" i="6"/>
  <c r="J14" i="6"/>
  <c r="M13" i="6"/>
  <c r="K13" i="6"/>
  <c r="J13" i="6"/>
  <c r="M12" i="6"/>
  <c r="K12" i="6"/>
  <c r="J12" i="6"/>
  <c r="H12" i="6"/>
  <c r="E12" i="6"/>
  <c r="K11" i="6"/>
  <c r="J11" i="6"/>
  <c r="M10" i="6"/>
  <c r="K10" i="6"/>
  <c r="J10" i="6"/>
  <c r="M9" i="6"/>
  <c r="K9" i="6"/>
  <c r="J9" i="6"/>
  <c r="M8" i="6"/>
  <c r="K8" i="6"/>
  <c r="J8" i="6"/>
  <c r="T3" i="7"/>
  <c r="N3" i="7"/>
  <c r="K39" i="7"/>
  <c r="K35" i="7"/>
  <c r="K36" i="7"/>
  <c r="K37" i="7"/>
  <c r="K38" i="7"/>
  <c r="K33" i="7"/>
  <c r="K34" i="7"/>
  <c r="K31" i="7"/>
  <c r="K32" i="7"/>
  <c r="K30" i="7"/>
  <c r="K28" i="7"/>
  <c r="K29" i="7"/>
  <c r="K27" i="7"/>
  <c r="K21" i="7"/>
  <c r="K22" i="7"/>
  <c r="G22" i="6" s="1"/>
  <c r="K23" i="7"/>
  <c r="K24" i="7"/>
  <c r="G24" i="6" s="1"/>
  <c r="F24" i="6" s="1"/>
  <c r="K25" i="7"/>
  <c r="G25" i="6" s="1"/>
  <c r="F25" i="6" s="1"/>
  <c r="K26" i="7"/>
  <c r="G26" i="6" s="1"/>
  <c r="F26" i="6" s="1"/>
  <c r="K20" i="7"/>
  <c r="K16" i="7"/>
  <c r="K17" i="7"/>
  <c r="K18" i="7"/>
  <c r="G18" i="6" s="1"/>
  <c r="F18" i="6" s="1"/>
  <c r="K19" i="7"/>
  <c r="G19" i="6" s="1"/>
  <c r="K13" i="7"/>
  <c r="K14" i="7"/>
  <c r="K15" i="7"/>
  <c r="G15" i="6" s="1"/>
  <c r="F15" i="6" s="1"/>
  <c r="K12" i="7"/>
  <c r="G12" i="6" s="1"/>
  <c r="K10" i="7"/>
  <c r="G11" i="6" s="1"/>
  <c r="F11" i="6" s="1"/>
  <c r="K7" i="7"/>
  <c r="K8" i="7"/>
  <c r="K9" i="7"/>
  <c r="H46" i="12" l="1"/>
  <c r="F36" i="12"/>
  <c r="F46" i="12"/>
  <c r="G9" i="6"/>
  <c r="F9" i="6" s="1"/>
  <c r="G13" i="6"/>
  <c r="F13" i="6" s="1"/>
  <c r="G16" i="6"/>
  <c r="F16" i="6" s="1"/>
  <c r="G27" i="6"/>
  <c r="F27" i="6" s="1"/>
  <c r="G28" i="6"/>
  <c r="G32" i="6"/>
  <c r="F32" i="6" s="1"/>
  <c r="G34" i="6"/>
  <c r="F34" i="6" s="1"/>
  <c r="G38" i="6"/>
  <c r="F38" i="6" s="1"/>
  <c r="G42" i="6"/>
  <c r="F42" i="6" s="1"/>
  <c r="G36" i="6"/>
  <c r="F36" i="6" s="1"/>
  <c r="G39" i="6"/>
  <c r="F39" i="6" s="1"/>
  <c r="G43" i="6"/>
  <c r="F43" i="6" s="1"/>
  <c r="G48" i="6"/>
  <c r="F48" i="6" s="1"/>
  <c r="G10" i="6"/>
  <c r="F10" i="6" s="1"/>
  <c r="G8" i="6"/>
  <c r="F8" i="6" s="1"/>
  <c r="G14" i="6"/>
  <c r="F14" i="6" s="1"/>
  <c r="G17" i="6"/>
  <c r="F17" i="6" s="1"/>
  <c r="G20" i="6"/>
  <c r="F20" i="6" s="1"/>
  <c r="G23" i="6"/>
  <c r="F23" i="6" s="1"/>
  <c r="G21" i="6"/>
  <c r="F21" i="6" s="1"/>
  <c r="G29" i="6"/>
  <c r="F29" i="6" s="1"/>
  <c r="G30" i="6"/>
  <c r="F30" i="6" s="1"/>
  <c r="G31" i="6"/>
  <c r="F31" i="6" s="1"/>
  <c r="G33" i="6"/>
  <c r="F33" i="6" s="1"/>
  <c r="G37" i="6"/>
  <c r="F37" i="6" s="1"/>
  <c r="G41" i="6"/>
  <c r="F41" i="6" s="1"/>
  <c r="G35" i="6"/>
  <c r="F35" i="6" s="1"/>
  <c r="G40" i="6"/>
  <c r="G44" i="6"/>
  <c r="F44" i="6" s="1"/>
  <c r="P4" i="15"/>
  <c r="R26" i="12"/>
  <c r="O4" i="15"/>
  <c r="O26" i="12"/>
  <c r="O28" i="12" s="1"/>
  <c r="M4" i="15"/>
  <c r="Q26" i="12"/>
  <c r="H48" i="12"/>
  <c r="F48" i="12" s="1"/>
  <c r="H47" i="12"/>
  <c r="L50" i="12"/>
  <c r="P43" i="6"/>
  <c r="O43" i="6" s="1"/>
  <c r="K45" i="12"/>
  <c r="I45" i="12"/>
  <c r="H45" i="12"/>
  <c r="J49" i="12"/>
  <c r="J47" i="12"/>
  <c r="H49" i="12"/>
  <c r="I49" i="12"/>
  <c r="I47" i="12"/>
  <c r="F19" i="6"/>
  <c r="N40" i="6"/>
  <c r="F40" i="6"/>
  <c r="P40" i="6"/>
  <c r="F22" i="6"/>
  <c r="F12" i="6"/>
  <c r="Q3" i="7"/>
  <c r="N8" i="6"/>
  <c r="P38" i="6"/>
  <c r="N9" i="6"/>
  <c r="N14" i="6"/>
  <c r="P14" i="6"/>
  <c r="P15" i="6"/>
  <c r="P16" i="6"/>
  <c r="N17" i="6"/>
  <c r="O72" i="6" s="1"/>
  <c r="N22" i="6"/>
  <c r="P22" i="6"/>
  <c r="P24" i="6"/>
  <c r="N25" i="6"/>
  <c r="O68" i="6" s="1"/>
  <c r="N30" i="6"/>
  <c r="O62" i="6" s="1"/>
  <c r="P30" i="6"/>
  <c r="P31" i="6"/>
  <c r="P32" i="6"/>
  <c r="N33" i="6"/>
  <c r="O76" i="6" s="1"/>
  <c r="N10" i="6"/>
  <c r="P10" i="6"/>
  <c r="P11" i="6"/>
  <c r="P12" i="6"/>
  <c r="N13" i="6"/>
  <c r="N18" i="6"/>
  <c r="O73" i="6" s="1"/>
  <c r="P18" i="6"/>
  <c r="P19" i="6"/>
  <c r="P20" i="6"/>
  <c r="N21" i="6"/>
  <c r="O66" i="6" s="1"/>
  <c r="N26" i="6"/>
  <c r="O65" i="6" s="1"/>
  <c r="P26" i="6"/>
  <c r="P27" i="6"/>
  <c r="N29" i="6"/>
  <c r="O64" i="6" s="1"/>
  <c r="N34" i="6"/>
  <c r="O71" i="6" s="1"/>
  <c r="P34" i="6"/>
  <c r="P36" i="6"/>
  <c r="N37" i="6"/>
  <c r="N38" i="6"/>
  <c r="K3" i="7"/>
  <c r="P9" i="6"/>
  <c r="N11" i="6"/>
  <c r="O74" i="6" s="1"/>
  <c r="N12" i="6"/>
  <c r="P13" i="6"/>
  <c r="N15" i="6"/>
  <c r="N16" i="6"/>
  <c r="O77" i="6" s="1"/>
  <c r="N19" i="6"/>
  <c r="N20" i="6"/>
  <c r="O61" i="6" s="1"/>
  <c r="P21" i="6"/>
  <c r="N23" i="6"/>
  <c r="N24" i="6"/>
  <c r="P25" i="6"/>
  <c r="N27" i="6"/>
  <c r="N28" i="6"/>
  <c r="O69" i="6" s="1"/>
  <c r="P29" i="6"/>
  <c r="N31" i="6"/>
  <c r="O70" i="6" s="1"/>
  <c r="N32" i="6"/>
  <c r="O75" i="6" s="1"/>
  <c r="P33" i="6"/>
  <c r="N35" i="6"/>
  <c r="N36" i="6"/>
  <c r="P37" i="6"/>
  <c r="N39" i="6"/>
  <c r="O53" i="6" s="1"/>
  <c r="P28" i="6" l="1"/>
  <c r="F28" i="6"/>
  <c r="O13" i="6"/>
  <c r="O11" i="6"/>
  <c r="O29" i="6"/>
  <c r="O9" i="6"/>
  <c r="P17" i="6"/>
  <c r="P39" i="6"/>
  <c r="O39" i="6" s="1"/>
  <c r="P35" i="6"/>
  <c r="O35" i="6" s="1"/>
  <c r="P8" i="6"/>
  <c r="P23" i="6"/>
  <c r="P41" i="6"/>
  <c r="O41" i="6" s="1"/>
  <c r="P44" i="6"/>
  <c r="O44" i="6" s="1"/>
  <c r="P48" i="6"/>
  <c r="O48" i="6" s="1"/>
  <c r="P42" i="6"/>
  <c r="F47" i="12"/>
  <c r="O24" i="6"/>
  <c r="O67" i="6"/>
  <c r="O38" i="6"/>
  <c r="O42" i="6"/>
  <c r="O40" i="6"/>
  <c r="O27" i="6"/>
  <c r="O63" i="6"/>
  <c r="I4" i="15"/>
  <c r="J26" i="12"/>
  <c r="F4" i="15"/>
  <c r="H4" i="15"/>
  <c r="R6" i="15"/>
  <c r="C6" i="15"/>
  <c r="G4" i="15"/>
  <c r="R11" i="15"/>
  <c r="C14" i="15"/>
  <c r="R14" i="15"/>
  <c r="C8" i="15"/>
  <c r="R8" i="15"/>
  <c r="C13" i="15"/>
  <c r="R13" i="15"/>
  <c r="R12" i="15"/>
  <c r="C12" i="15"/>
  <c r="K26" i="12"/>
  <c r="G19" i="4"/>
  <c r="I26" i="12"/>
  <c r="H50" i="12"/>
  <c r="O25" i="6"/>
  <c r="O28" i="6"/>
  <c r="J50" i="12"/>
  <c r="F38" i="12"/>
  <c r="J45" i="12"/>
  <c r="F45" i="12" s="1"/>
  <c r="I50" i="12"/>
  <c r="F49" i="12"/>
  <c r="O37" i="6"/>
  <c r="O21" i="6"/>
  <c r="O34" i="6"/>
  <c r="O18" i="6"/>
  <c r="O22" i="6"/>
  <c r="O8" i="6"/>
  <c r="O19" i="6"/>
  <c r="O12" i="6"/>
  <c r="O23" i="6"/>
  <c r="O36" i="6"/>
  <c r="O20" i="6"/>
  <c r="O31" i="6"/>
  <c r="O15" i="6"/>
  <c r="O32" i="6"/>
  <c r="O16" i="6"/>
  <c r="O26" i="6"/>
  <c r="O10" i="6"/>
  <c r="O30" i="6"/>
  <c r="O14" i="6"/>
  <c r="O33" i="6"/>
  <c r="O17" i="6"/>
  <c r="R20" i="15" l="1"/>
  <c r="R23" i="15" s="1"/>
  <c r="R4" i="15"/>
  <c r="F50" i="12"/>
  <c r="C11" i="15"/>
  <c r="C20" i="15" s="1"/>
  <c r="C23" i="15" s="1"/>
  <c r="F51" i="12"/>
  <c r="D33" i="4" l="1"/>
  <c r="E50" i="4" s="1" a="1"/>
  <c r="E50" i="4" s="1"/>
  <c r="D53" i="4"/>
  <c r="N11" i="4"/>
  <c r="O11" i="4"/>
  <c r="D34" i="4"/>
  <c r="O19" i="4" l="1"/>
  <c r="F17" i="12"/>
  <c r="I19" i="4"/>
  <c r="H19" i="4"/>
  <c r="F19" i="12"/>
  <c r="F13" i="12"/>
  <c r="K19" i="4"/>
  <c r="F16" i="12"/>
  <c r="D35" i="4"/>
  <c r="F19" i="4" l="1"/>
  <c r="C5" i="15"/>
  <c r="C4" i="15" s="1"/>
  <c r="D4" i="15"/>
  <c r="F15" i="12"/>
  <c r="Q19" i="4" l="1"/>
  <c r="D19" i="4"/>
  <c r="F26" i="12"/>
  <c r="O21" i="4" l="1"/>
  <c r="R28" i="12"/>
  <c r="G21" i="4"/>
  <c r="F21" i="4"/>
  <c r="K21" i="4"/>
  <c r="H21" i="4"/>
  <c r="I21" i="4"/>
  <c r="Q28" i="12"/>
  <c r="L28" i="12"/>
  <c r="K28" i="12"/>
  <c r="I28" i="12"/>
  <c r="H28" i="12"/>
  <c r="H11" i="4" l="1"/>
  <c r="K11" i="4"/>
  <c r="Q21" i="4"/>
  <c r="F27" i="12"/>
  <c r="J28" i="12"/>
  <c r="F28" i="12" s="1"/>
  <c r="Q11" i="4" l="1"/>
  <c r="D21" i="4"/>
  <c r="F35" i="12"/>
  <c r="F32" i="12"/>
  <c r="F31" i="12"/>
  <c r="F34" i="12"/>
  <c r="F33" i="12"/>
  <c r="D36" i="4" l="1"/>
  <c r="D37" i="4" s="1"/>
  <c r="AK14" i="29"/>
  <c r="AL14" i="29" s="1"/>
  <c r="D2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D3" authorId="0" shapeId="0" xr:uid="{4FA037AD-F263-429E-A533-7E2ACEF8838D}">
      <text>
        <r>
          <rPr>
            <b/>
            <sz val="9"/>
            <color indexed="81"/>
            <rFont val="Tahoma"/>
            <charset val="1"/>
          </rPr>
          <t>Libermans:</t>
        </r>
        <r>
          <rPr>
            <sz val="9"/>
            <color indexed="81"/>
            <rFont val="Tahoma"/>
            <charset val="1"/>
          </rPr>
          <t xml:space="preserve">
List your websites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095C0AE0-B9D7-4A62-8A20-E2DE90E8968C}">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5871A7E0-E9AB-4565-93FD-117275416F77}">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369EB5B2-F3D9-410E-BBE4-44F1FF6D4482}">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C54B9C5C-63C8-4A3F-BA71-A26B4A41DED2}">
      <text>
        <r>
          <rPr>
            <b/>
            <sz val="9"/>
            <color indexed="81"/>
            <rFont val="Tahoma"/>
            <family val="2"/>
          </rPr>
          <t>Libermans:</t>
        </r>
        <r>
          <rPr>
            <sz val="9"/>
            <color indexed="81"/>
            <rFont val="Tahoma"/>
            <family val="2"/>
          </rPr>
          <t xml:space="preserve">
Update this coloumn for each row sale entry.</t>
        </r>
      </text>
    </comment>
    <comment ref="BC6" authorId="0" shapeId="0" xr:uid="{9B8E95B1-EC2B-461C-873C-9E3D7ACD77E9}">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E05D9555-D9F5-4A92-BE78-95CCDEDB3B7E}">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4F3A2A63-5F53-428D-84EF-BA58643C5E1D}">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618AB294-2FB9-47E3-8B78-F77B68C0B7C6}">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F350EFFF-CD0C-4A07-AAD8-E23596894D61}">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A0111D6E-307C-468F-9CF8-C8C0CD305788}">
      <text>
        <r>
          <rPr>
            <b/>
            <sz val="9"/>
            <color indexed="81"/>
            <rFont val="Tahoma"/>
            <family val="2"/>
          </rPr>
          <t>Libermans:</t>
        </r>
        <r>
          <rPr>
            <sz val="9"/>
            <color indexed="81"/>
            <rFont val="Tahoma"/>
            <family val="2"/>
          </rPr>
          <t xml:space="preserve">
Update this coloumn for each row sale entry.</t>
        </r>
      </text>
    </comment>
    <comment ref="BC6" authorId="0" shapeId="0" xr:uid="{BC7E4A5C-4DBD-4E62-A7DF-724AEBB88926}">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87D0A771-927D-484F-A83E-0F7E74D77198}">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56FC3B9F-8A24-4680-BA67-8C5573F45431}">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97B76905-51F4-4867-8193-0B1FBF7F9334}">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A9F8ADCD-712A-4B24-BC5F-A81EB7946A4B}">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B272EE3E-4594-4AFB-99BC-A495DEE900F4}">
      <text>
        <r>
          <rPr>
            <b/>
            <sz val="9"/>
            <color indexed="81"/>
            <rFont val="Tahoma"/>
            <family val="2"/>
          </rPr>
          <t>Libermans:</t>
        </r>
        <r>
          <rPr>
            <sz val="9"/>
            <color indexed="81"/>
            <rFont val="Tahoma"/>
            <family val="2"/>
          </rPr>
          <t xml:space="preserve">
Update this coloumn for each row sale entry.</t>
        </r>
      </text>
    </comment>
    <comment ref="BC6" authorId="0" shapeId="0" xr:uid="{082A70FB-11DC-4951-8351-2B2ADBA76ACE}">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1F7D0C40-56CA-4238-876B-9554E239083F}">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B2A63385-7E2E-4DF5-B732-B04E96B7118E}">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FE0AD376-2289-4BEB-8E11-C0D0CA3F1DCC}">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D4" authorId="0" shapeId="0" xr:uid="{229D05A6-25D2-42D2-9B06-F9515EE04B8A}">
      <text>
        <r>
          <rPr>
            <b/>
            <sz val="9"/>
            <color indexed="81"/>
            <rFont val="Tahoma"/>
            <family val="2"/>
          </rPr>
          <t>Libermans:</t>
        </r>
        <r>
          <rPr>
            <sz val="9"/>
            <color indexed="81"/>
            <rFont val="Tahoma"/>
            <family val="2"/>
          </rPr>
          <t xml:space="preserve">
Enter this amount on balance sheet b3 for start year enventory.</t>
        </r>
      </text>
    </comment>
    <comment ref="B5" authorId="0" shapeId="0" xr:uid="{83A4045A-D1F0-479A-8685-0D8913487AA7}">
      <text>
        <r>
          <rPr>
            <b/>
            <sz val="9"/>
            <color indexed="81"/>
            <rFont val="Tahoma"/>
            <charset val="1"/>
          </rPr>
          <t>Libermans:</t>
        </r>
        <r>
          <rPr>
            <sz val="9"/>
            <color indexed="81"/>
            <rFont val="Tahoma"/>
            <charset val="1"/>
          </rPr>
          <t xml:space="preserve">
Purchases include purchases or raw material, out of inventory of raw materials and in inventory of finished products.
</t>
        </r>
      </text>
    </comment>
    <comment ref="B10" authorId="0" shapeId="0" xr:uid="{DEC48239-4867-42A8-92C5-B0D06F9981EF}">
      <text>
        <r>
          <rPr>
            <b/>
            <sz val="9"/>
            <color indexed="81"/>
            <rFont val="Tahoma"/>
            <family val="2"/>
          </rPr>
          <t>Libermans:</t>
        </r>
        <r>
          <rPr>
            <sz val="9"/>
            <color indexed="81"/>
            <rFont val="Tahoma"/>
            <family val="2"/>
          </rPr>
          <t xml:space="preserve">
Make sure in the Summary tab or the finished products the type to product category is selected.</t>
        </r>
      </text>
    </comment>
    <comment ref="E11" authorId="0" shapeId="0" xr:uid="{7CDCAA2B-2AC3-4B84-BE63-DD419B2558F3}">
      <text>
        <r>
          <rPr>
            <b/>
            <sz val="9"/>
            <color indexed="81"/>
            <rFont val="Tahoma"/>
            <family val="2"/>
          </rPr>
          <t>Libermans:</t>
        </r>
        <r>
          <rPr>
            <sz val="9"/>
            <color indexed="81"/>
            <rFont val="Tahoma"/>
            <family val="2"/>
          </rPr>
          <t xml:space="preserve">
When both rows cost of good sold are not matching, it could be:
1- There is a finished product entered in sold tab but not in finished summary tab.
2- Sold is not entered on a sold tab row.
3- Handmade is not entered on a sold tab row.</t>
        </r>
      </text>
    </comment>
    <comment ref="B12" authorId="0" shapeId="0" xr:uid="{4D231DF4-E576-4D5B-866B-623196C7CF81}">
      <text>
        <r>
          <rPr>
            <b/>
            <sz val="9"/>
            <color indexed="81"/>
            <rFont val="Tahoma"/>
            <family val="2"/>
          </rPr>
          <t>Libermans:</t>
        </r>
        <r>
          <rPr>
            <sz val="9"/>
            <color indexed="81"/>
            <rFont val="Tahoma"/>
            <family val="2"/>
          </rPr>
          <t xml:space="preserve">
</t>
        </r>
      </text>
    </comment>
    <comment ref="D13" authorId="0" shapeId="0" xr:uid="{738C1540-7C66-41FA-BA40-3767C67AC47E}">
      <text>
        <r>
          <rPr>
            <b/>
            <sz val="9"/>
            <color indexed="81"/>
            <rFont val="Tahoma"/>
            <family val="2"/>
          </rPr>
          <t>Libermans:</t>
        </r>
        <r>
          <rPr>
            <sz val="9"/>
            <color indexed="81"/>
            <rFont val="Tahoma"/>
            <family val="2"/>
          </rPr>
          <t xml:space="preserve">
Enter this amount on balance sheet d3 for end year enventory.</t>
        </r>
      </text>
    </comment>
    <comment ref="B15" authorId="0" shapeId="0" xr:uid="{5866DCE9-F86E-4C04-A8FC-3502FD1B5A64}">
      <text>
        <r>
          <rPr>
            <b/>
            <sz val="9"/>
            <color indexed="81"/>
            <rFont val="Tahoma"/>
            <family val="2"/>
          </rPr>
          <t>Libermans:</t>
        </r>
        <r>
          <rPr>
            <sz val="9"/>
            <color indexed="81"/>
            <rFont val="Tahoma"/>
            <family val="2"/>
          </rPr>
          <t xml:space="preserve">
Add services charged for on Inventory-sales spreadsheet.
</t>
        </r>
      </text>
    </comment>
    <comment ref="D26" authorId="0" shapeId="0" xr:uid="{05C9C5E3-B789-4AF8-B4B3-1B58DB2403C1}">
      <text>
        <r>
          <rPr>
            <b/>
            <sz val="9"/>
            <color indexed="81"/>
            <rFont val="Tahoma"/>
            <family val="2"/>
          </rPr>
          <t>Libermans:</t>
        </r>
        <r>
          <rPr>
            <sz val="9"/>
            <color indexed="81"/>
            <rFont val="Tahoma"/>
            <family val="2"/>
          </rPr>
          <t xml:space="preserve">
Sales tax collected on your website regarless of the state of the buyer.</t>
        </r>
      </text>
    </comment>
    <comment ref="A27" authorId="0" shapeId="0" xr:uid="{36117B5E-A50C-43C8-8B58-8110981A1D93}">
      <text>
        <r>
          <rPr>
            <b/>
            <sz val="9"/>
            <color indexed="81"/>
            <rFont val="Tahoma"/>
            <family val="2"/>
          </rPr>
          <t>Libermans:</t>
        </r>
        <r>
          <rPr>
            <sz val="9"/>
            <color indexed="81"/>
            <rFont val="Tahoma"/>
            <family val="2"/>
          </rPr>
          <t xml:space="preserve">
Enter your state here
</t>
        </r>
      </text>
    </comment>
    <comment ref="D27" authorId="0" shapeId="0" xr:uid="{CDD0B71E-4426-4087-B6ED-ACEA3F56A29C}">
      <text>
        <r>
          <rPr>
            <b/>
            <sz val="9"/>
            <color indexed="81"/>
            <rFont val="Tahoma"/>
            <family val="2"/>
          </rPr>
          <t>Libermans:</t>
        </r>
        <r>
          <rPr>
            <sz val="9"/>
            <color indexed="81"/>
            <rFont val="Tahoma"/>
            <family val="2"/>
          </rPr>
          <t xml:space="preserve">
It should match your sales tab column "Your State Sales Tax" collected by you.</t>
        </r>
      </text>
    </comment>
    <comment ref="B33" authorId="0" shapeId="0" xr:uid="{6EB583FA-E79E-4E15-AC9A-6EBD7352F3BA}">
      <text>
        <r>
          <rPr>
            <b/>
            <sz val="9"/>
            <color indexed="81"/>
            <rFont val="Tahoma"/>
            <family val="2"/>
          </rPr>
          <t>Libermans:</t>
        </r>
        <r>
          <rPr>
            <sz val="9"/>
            <color indexed="81"/>
            <rFont val="Tahoma"/>
            <family val="2"/>
          </rPr>
          <t xml:space="preserve">
It should equal the total gross receipts--sales of goods &amp; services above.</t>
        </r>
      </text>
    </comment>
    <comment ref="B34" authorId="0" shapeId="0" xr:uid="{3B068D1C-83AC-4FF1-BF09-B6C645FF92E5}">
      <text>
        <r>
          <rPr>
            <b/>
            <sz val="9"/>
            <color indexed="81"/>
            <rFont val="Tahoma"/>
            <family val="2"/>
          </rPr>
          <t>Libermans:</t>
        </r>
        <r>
          <rPr>
            <sz val="9"/>
            <color indexed="81"/>
            <rFont val="Tahoma"/>
            <family val="2"/>
          </rPr>
          <t xml:space="preserve">
it should be negative number.
</t>
        </r>
      </text>
    </comment>
    <comment ref="B48" authorId="0" shapeId="0" xr:uid="{5619160A-1C28-4FF7-841C-10FA6C115776}">
      <text>
        <r>
          <rPr>
            <b/>
            <sz val="9"/>
            <color indexed="81"/>
            <rFont val="Tahoma"/>
            <family val="2"/>
          </rPr>
          <t>Libermans:</t>
        </r>
        <r>
          <rPr>
            <sz val="9"/>
            <color indexed="81"/>
            <rFont val="Tahoma"/>
            <family val="2"/>
          </rPr>
          <t xml:space="preserve">
list sales you believed you should not collect sales tax on.</t>
        </r>
      </text>
    </comment>
    <comment ref="B50" authorId="0" shapeId="0" xr:uid="{E98526FE-F3D4-4732-8F3D-5C7220E87084}">
      <text>
        <r>
          <rPr>
            <b/>
            <sz val="9"/>
            <color indexed="81"/>
            <rFont val="Tahoma"/>
            <family val="2"/>
          </rPr>
          <t>Libermans:</t>
        </r>
        <r>
          <rPr>
            <sz val="9"/>
            <color indexed="81"/>
            <rFont val="Tahoma"/>
            <family val="2"/>
          </rPr>
          <t xml:space="preserve">
sales you personnally collected taxes on for your state on your website.
</t>
        </r>
      </text>
    </comment>
    <comment ref="B51" authorId="0" shapeId="0" xr:uid="{B4C00DDE-0BED-4BFB-84F3-A533BD704BA3}">
      <text>
        <r>
          <rPr>
            <b/>
            <sz val="9"/>
            <color indexed="81"/>
            <rFont val="Tahoma"/>
            <charset val="1"/>
          </rPr>
          <t>Libermans:</t>
        </r>
        <r>
          <rPr>
            <sz val="9"/>
            <color indexed="81"/>
            <rFont val="Tahoma"/>
            <charset val="1"/>
          </rPr>
          <t xml:space="preserve">
Add your state tax rate here.</t>
        </r>
      </text>
    </comment>
    <comment ref="B52" authorId="0" shapeId="0" xr:uid="{C47345D7-756A-40B0-9341-020A54CCB653}">
      <text>
        <r>
          <rPr>
            <b/>
            <sz val="9"/>
            <color indexed="81"/>
            <rFont val="Tahoma"/>
            <charset val="1"/>
          </rPr>
          <t>Libermans:</t>
        </r>
        <r>
          <rPr>
            <sz val="9"/>
            <color indexed="81"/>
            <rFont val="Tahoma"/>
            <charset val="1"/>
          </rPr>
          <t xml:space="preserve">
Add your county and or city tax rates here.</t>
        </r>
      </text>
    </comment>
    <comment ref="B53" authorId="0" shapeId="0" xr:uid="{198513B7-1A43-4C04-A58B-DF7C0BFDA3F1}">
      <text>
        <r>
          <rPr>
            <b/>
            <sz val="9"/>
            <color indexed="81"/>
            <rFont val="Tahoma"/>
            <family val="2"/>
          </rPr>
          <t>Libermans:</t>
        </r>
        <r>
          <rPr>
            <sz val="9"/>
            <color indexed="81"/>
            <rFont val="Tahoma"/>
            <family val="2"/>
          </rPr>
          <t xml:space="preserve">
It should equal the amout of your state sales tax you collected. Adjust your state sales tax rate on your inventory spreadsheet as well as on your website to collect slaes tax for your state, county and or city.</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E24" authorId="0" shapeId="0" xr:uid="{770BA8D3-D7DF-45BC-801F-9BAFE4E46D29}">
      <text>
        <r>
          <rPr>
            <b/>
            <sz val="9"/>
            <color indexed="81"/>
            <rFont val="Tahoma"/>
            <family val="2"/>
          </rPr>
          <t>Libermans:</t>
        </r>
        <r>
          <rPr>
            <sz val="9"/>
            <color indexed="81"/>
            <rFont val="Tahoma"/>
            <family val="2"/>
          </rPr>
          <t xml:space="preserve">
It should equal the total gross receipts--sales of goods &amp; services above.</t>
        </r>
      </text>
    </comment>
    <comment ref="E39" authorId="0" shapeId="0" xr:uid="{552564D9-A70B-4938-85F0-703BB6E223E3}">
      <text>
        <r>
          <rPr>
            <b/>
            <sz val="9"/>
            <color indexed="81"/>
            <rFont val="Tahoma"/>
            <family val="2"/>
          </rPr>
          <t>Libermans:</t>
        </r>
        <r>
          <rPr>
            <sz val="9"/>
            <color indexed="81"/>
            <rFont val="Tahoma"/>
            <family val="2"/>
          </rPr>
          <t xml:space="preserve">
list of sales you believed you should not collect sales tax on.</t>
        </r>
      </text>
    </comment>
    <comment ref="E46" authorId="0" shapeId="0" xr:uid="{A5F86CF5-4A34-460A-BB25-AB83E24C79FF}">
      <text>
        <r>
          <rPr>
            <b/>
            <sz val="9"/>
            <color indexed="81"/>
            <rFont val="Tahoma"/>
            <family val="2"/>
          </rPr>
          <t>Libermans:</t>
        </r>
        <r>
          <rPr>
            <sz val="9"/>
            <color indexed="81"/>
            <rFont val="Tahoma"/>
            <family val="2"/>
          </rPr>
          <t xml:space="preserve">
sales you personnally collectted taxes on for your state on your website.
</t>
        </r>
      </text>
    </comment>
    <comment ref="E50" authorId="0" shapeId="0" xr:uid="{104D1A36-9CE7-4BEB-A7CC-E1764670C092}">
      <text>
        <r>
          <rPr>
            <b/>
            <sz val="9"/>
            <color indexed="81"/>
            <rFont val="Tahoma"/>
            <family val="2"/>
          </rPr>
          <t>Libermans:</t>
        </r>
        <r>
          <rPr>
            <sz val="9"/>
            <color indexed="81"/>
            <rFont val="Tahoma"/>
            <family val="2"/>
          </rPr>
          <t xml:space="preserve">
It should equal the amout of your state sales tax you collected. Adjust your state sales tax rate on your inventory spreadsheet as well as on your website to collect sales tax for your state, county and or city.</t>
        </r>
      </text>
    </comment>
    <comment ref="E51" authorId="0" shapeId="0" xr:uid="{755F59BB-E1D4-4E55-BB54-49398D13C8E3}">
      <text>
        <r>
          <rPr>
            <b/>
            <sz val="9"/>
            <color indexed="81"/>
            <rFont val="Tahoma"/>
            <family val="2"/>
          </rPr>
          <t>Libermans:</t>
        </r>
        <r>
          <rPr>
            <sz val="9"/>
            <color indexed="81"/>
            <rFont val="Tahoma"/>
            <family val="2"/>
          </rPr>
          <t xml:space="preserve">
The total sales tax collected by You should = Your State Sales Tax Due on the row above.
The sales tax collected by you is from inventory -sales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6D0BC84B-41A4-4ECA-A4A5-364F8FF5FDEA}">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2F632290-504B-41DA-BC76-70488FAFC94E}">
      <text>
        <r>
          <rPr>
            <b/>
            <sz val="9"/>
            <color indexed="81"/>
            <rFont val="Tahoma"/>
            <family val="2"/>
          </rPr>
          <t>Libermans:</t>
        </r>
        <r>
          <rPr>
            <sz val="9"/>
            <color indexed="81"/>
            <rFont val="Tahoma"/>
            <family val="2"/>
          </rPr>
          <t xml:space="preserve">
Update this coloumn for each row sale entry.</t>
        </r>
      </text>
    </comment>
    <comment ref="BC6" authorId="0" shapeId="0" xr:uid="{431E737E-4C4C-491E-8026-3CDADAC1645D}">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4836B49E-6B73-4A5F-8E81-6D2ECDC1C8F8}">
      <text>
        <r>
          <rPr>
            <b/>
            <sz val="9"/>
            <color indexed="81"/>
            <rFont val="Tahoma"/>
            <family val="2"/>
          </rPr>
          <t>Libermans:</t>
        </r>
        <r>
          <rPr>
            <sz val="9"/>
            <color indexed="81"/>
            <rFont val="Tahoma"/>
            <family val="2"/>
          </rPr>
          <t xml:space="preserve">
Update each time there is a sale entry to make sure the right cost is selected
</t>
        </r>
      </text>
    </comment>
    <comment ref="N79" authorId="0" shapeId="0" xr:uid="{B8F1057F-EFB0-4532-9DD4-011098551A46}">
      <text>
        <r>
          <rPr>
            <b/>
            <sz val="9"/>
            <color indexed="81"/>
            <rFont val="Tahoma"/>
            <family val="2"/>
          </rPr>
          <t>Libermans:</t>
        </r>
        <r>
          <rPr>
            <sz val="9"/>
            <color indexed="81"/>
            <rFont val="Tahoma"/>
            <family val="2"/>
          </rPr>
          <t xml:space="preserve">
At JoAnn terry cloth costs $10.99/yd at 50% off we purchased it at $5.87/yd</t>
        </r>
      </text>
    </comment>
    <comment ref="N80" authorId="0" shapeId="0" xr:uid="{C3C3E1A1-979B-41D6-859D-553361AACA16}">
      <text>
        <r>
          <rPr>
            <b/>
            <sz val="9"/>
            <color indexed="81"/>
            <rFont val="Tahoma"/>
            <family val="2"/>
          </rPr>
          <t>Libermans:</t>
        </r>
        <r>
          <rPr>
            <sz val="9"/>
            <color indexed="81"/>
            <rFont val="Tahoma"/>
            <family val="2"/>
          </rPr>
          <t xml:space="preserve">
At JoAnn terry cloth costs $10.99/yd at 50% off we purchased it at $5.87/yd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E07D846A-FED9-42B6-B3D6-40B377FE74D1}">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O7" authorId="0" shapeId="0" xr:uid="{18FAA2D5-AED1-4AEE-A204-6199F165F331}">
      <text>
        <r>
          <rPr>
            <b/>
            <sz val="9"/>
            <color indexed="81"/>
            <rFont val="Tahoma"/>
            <family val="2"/>
          </rPr>
          <t>Libermans:</t>
        </r>
        <r>
          <rPr>
            <sz val="9"/>
            <color indexed="81"/>
            <rFont val="Tahoma"/>
            <family val="2"/>
          </rPr>
          <t xml:space="preserve">
Product name should match Product name from Inventory - Sales</t>
        </r>
      </text>
    </comment>
    <comment ref="O68" authorId="0" shapeId="0" xr:uid="{E8668241-60AE-479E-8025-C0CB02C81F3A}">
      <text>
        <r>
          <rPr>
            <b/>
            <sz val="9"/>
            <color indexed="81"/>
            <rFont val="Tahoma"/>
            <family val="2"/>
          </rPr>
          <t>Libermans:</t>
        </r>
        <r>
          <rPr>
            <sz val="9"/>
            <color indexed="81"/>
            <rFont val="Tahoma"/>
            <family val="2"/>
          </rPr>
          <t xml:space="preserve">
Terry Cloth cost $10.99 at JoAnn (10-18-22).</t>
        </r>
      </text>
    </comment>
    <comment ref="O69" authorId="0" shapeId="0" xr:uid="{027A8F5C-E4E7-4EF9-9102-3F967C0BF9A1}">
      <text>
        <r>
          <rPr>
            <b/>
            <sz val="9"/>
            <color indexed="81"/>
            <rFont val="Tahoma"/>
            <family val="2"/>
          </rPr>
          <t>Libermans:</t>
        </r>
        <r>
          <rPr>
            <sz val="9"/>
            <color indexed="81"/>
            <rFont val="Tahoma"/>
            <family val="2"/>
          </rPr>
          <t xml:space="preserve">
Terry Cloth cost $10.99 at JoAnn (10-18-22).</t>
        </r>
      </text>
    </comment>
    <comment ref="O137" authorId="0" shapeId="0" xr:uid="{81589484-AAE5-4F38-92D1-F9419566FFA1}">
      <text>
        <r>
          <rPr>
            <b/>
            <sz val="9"/>
            <color indexed="81"/>
            <rFont val="Tahoma"/>
            <family val="2"/>
          </rPr>
          <t>Libermans:</t>
        </r>
        <r>
          <rPr>
            <sz val="9"/>
            <color indexed="81"/>
            <rFont val="Tahoma"/>
            <family val="2"/>
          </rPr>
          <t xml:space="preserve">
Ornament cotton flannel cost $9.99 at JoAnn when not on sale. (10-28-22)</t>
        </r>
      </text>
    </comment>
    <comment ref="O138" authorId="0" shapeId="0" xr:uid="{AF79502C-D8C9-49FE-8286-A8F41016E245}">
      <text>
        <r>
          <rPr>
            <b/>
            <sz val="9"/>
            <color indexed="81"/>
            <rFont val="Tahoma"/>
            <family val="2"/>
          </rPr>
          <t>Libermans:</t>
        </r>
        <r>
          <rPr>
            <sz val="9"/>
            <color indexed="81"/>
            <rFont val="Tahoma"/>
            <family val="2"/>
          </rPr>
          <t xml:space="preserve">
Ornament cotton flannel cost $9.99 at JoAnn when not on sale. (10-28-22)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L6" authorId="0" shapeId="0" xr:uid="{508A2BD0-3AB9-4524-A7D7-64F34CB3B630}">
      <text>
        <r>
          <rPr>
            <b/>
            <sz val="9"/>
            <color indexed="81"/>
            <rFont val="Tahoma"/>
            <family val="2"/>
          </rPr>
          <t>Libermans:</t>
        </r>
        <r>
          <rPr>
            <sz val="9"/>
            <color indexed="81"/>
            <rFont val="Tahoma"/>
            <family val="2"/>
          </rPr>
          <t xml:space="preserve">
collected on your website on products sold.
Service is general tax exempt</t>
        </r>
      </text>
    </comment>
    <comment ref="AR6" authorId="0" shapeId="0" xr:uid="{47CAD875-9B87-4BBC-91AD-CE1C14735F36}">
      <text>
        <r>
          <rPr>
            <b/>
            <sz val="9"/>
            <color indexed="81"/>
            <rFont val="Tahoma"/>
            <family val="2"/>
          </rPr>
          <t>Libermans:</t>
        </r>
        <r>
          <rPr>
            <sz val="9"/>
            <color indexed="81"/>
            <rFont val="Tahoma"/>
            <family val="2"/>
          </rPr>
          <t xml:space="preserve">
Update this coloumn for each row sale entry.</t>
        </r>
      </text>
    </comment>
    <comment ref="BD6" authorId="0" shapeId="0" xr:uid="{34A1C19A-22C4-4632-AADF-9FEF7733C52C}">
      <text>
        <r>
          <rPr>
            <b/>
            <sz val="9"/>
            <color indexed="81"/>
            <rFont val="Tahoma"/>
            <family val="2"/>
          </rPr>
          <t>Libermans:</t>
        </r>
        <r>
          <rPr>
            <sz val="9"/>
            <color indexed="81"/>
            <rFont val="Tahoma"/>
            <family val="2"/>
          </rPr>
          <t xml:space="preserve">
check each time there is a sale entry choose the right inventory category.</t>
        </r>
      </text>
    </comment>
    <comment ref="BE6" authorId="0" shapeId="0" xr:uid="{1319F320-5968-4F7F-AFD5-E1536DA674F3}">
      <text>
        <r>
          <rPr>
            <b/>
            <sz val="9"/>
            <color indexed="81"/>
            <rFont val="Tahoma"/>
            <family val="2"/>
          </rPr>
          <t>Libermans:</t>
        </r>
        <r>
          <rPr>
            <sz val="9"/>
            <color indexed="81"/>
            <rFont val="Tahoma"/>
            <family val="2"/>
          </rPr>
          <t xml:space="preserve">
Update each time there is a sale entry to make sure the right cost is selected
</t>
        </r>
      </text>
    </comment>
    <comment ref="M98" authorId="0" shapeId="0" xr:uid="{22FAAFBF-A607-43AF-9CF2-9B19E930ECA5}">
      <text>
        <r>
          <rPr>
            <b/>
            <sz val="9"/>
            <color indexed="81"/>
            <rFont val="Tahoma"/>
            <family val="2"/>
          </rPr>
          <t>Libermans:</t>
        </r>
        <r>
          <rPr>
            <sz val="9"/>
            <color indexed="81"/>
            <rFont val="Tahoma"/>
            <family val="2"/>
          </rPr>
          <t xml:space="preserve">
11-26-22 Make sure you enter the finished product in inventory.</t>
        </r>
      </text>
    </comment>
    <comment ref="M103" authorId="0" shapeId="0" xr:uid="{95F01D3C-E1D7-477A-BA09-4160A7AAD660}">
      <text>
        <r>
          <rPr>
            <b/>
            <sz val="9"/>
            <color indexed="81"/>
            <rFont val="Tahoma"/>
            <family val="2"/>
          </rPr>
          <t>Libermans:</t>
        </r>
        <r>
          <rPr>
            <sz val="9"/>
            <color indexed="81"/>
            <rFont val="Tahoma"/>
            <family val="2"/>
          </rPr>
          <t xml:space="preserve">
11-26-22 Make sure you enter the finished product in inventory.</t>
        </r>
      </text>
    </comment>
    <comment ref="M110" authorId="0" shapeId="0" xr:uid="{9EDBD868-0432-4D55-94E2-DE711CB4B2AE}">
      <text>
        <r>
          <rPr>
            <b/>
            <sz val="9"/>
            <color indexed="81"/>
            <rFont val="Tahoma"/>
            <family val="2"/>
          </rPr>
          <t>Libermans:</t>
        </r>
        <r>
          <rPr>
            <sz val="9"/>
            <color indexed="81"/>
            <rFont val="Tahoma"/>
            <family val="2"/>
          </rPr>
          <t xml:space="preserve">
11-26-22 Make sure you enter the finished product in inventory.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2C3D08B7-F389-4084-A58B-0E87C70DA293}">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BE19297A-E0A8-42C0-AF65-782FD74CCBF0}">
      <text>
        <r>
          <rPr>
            <b/>
            <sz val="9"/>
            <color indexed="81"/>
            <rFont val="Tahoma"/>
            <family val="2"/>
          </rPr>
          <t>Libermans:</t>
        </r>
        <r>
          <rPr>
            <sz val="9"/>
            <color indexed="81"/>
            <rFont val="Tahoma"/>
            <family val="2"/>
          </rPr>
          <t xml:space="preserve">
Update this coloumn for each row sale entry.</t>
        </r>
      </text>
    </comment>
    <comment ref="BC6" authorId="0" shapeId="0" xr:uid="{F028BFF0-66D8-401C-9AC3-DAFD1EE11EA1}">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AD31EAF1-A63D-49E8-BA32-B2A5C744FACA}">
      <text>
        <r>
          <rPr>
            <b/>
            <sz val="9"/>
            <color indexed="81"/>
            <rFont val="Tahoma"/>
            <family val="2"/>
          </rPr>
          <t>Libermans:</t>
        </r>
        <r>
          <rPr>
            <sz val="9"/>
            <color indexed="81"/>
            <rFont val="Tahoma"/>
            <family val="2"/>
          </rPr>
          <t xml:space="preserve">
Update each time there is a sale entry to make sure the right cost is selected
</t>
        </r>
      </text>
    </comment>
    <comment ref="N33" authorId="0" shapeId="0" xr:uid="{85C17593-1B3E-4FDA-84E6-18CFEC51CEEB}">
      <text>
        <r>
          <rPr>
            <b/>
            <sz val="9"/>
            <color indexed="81"/>
            <rFont val="Tahoma"/>
            <family val="2"/>
          </rPr>
          <t>Libermans:</t>
        </r>
        <r>
          <rPr>
            <sz val="9"/>
            <color indexed="81"/>
            <rFont val="Tahoma"/>
            <family val="2"/>
          </rPr>
          <t xml:space="preserve">
still have some to cut and sew. But they are included in the 20 qty here.</t>
        </r>
      </text>
    </comment>
    <comment ref="N177" authorId="0" shapeId="0" xr:uid="{D7C09C51-4D5E-4B20-A614-EEBBB5A38665}">
      <text>
        <r>
          <rPr>
            <b/>
            <sz val="9"/>
            <color indexed="81"/>
            <rFont val="Tahoma"/>
            <family val="2"/>
          </rPr>
          <t>Libermans:</t>
        </r>
        <r>
          <rPr>
            <sz val="9"/>
            <color indexed="81"/>
            <rFont val="Tahoma"/>
            <family val="2"/>
          </rPr>
          <t xml:space="preserve">
12-3-22 cut 6 bags but have not sewed them yet.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U6" authorId="0" shapeId="0" xr:uid="{B7231211-E28B-4DA2-89CB-F2A58E1A852F}">
      <text>
        <r>
          <rPr>
            <b/>
            <sz val="9"/>
            <color indexed="81"/>
            <rFont val="Tahoma"/>
            <family val="2"/>
          </rPr>
          <t>Libermans:</t>
        </r>
        <r>
          <rPr>
            <sz val="9"/>
            <color indexed="81"/>
            <rFont val="Tahoma"/>
            <family val="2"/>
          </rPr>
          <t xml:space="preserve">
For out of inventory raw material to show in this column, make sure they are listed in the inventory-sales sheet in the column of Product name.</t>
        </r>
      </text>
    </comment>
    <comment ref="H7" authorId="0" shapeId="0" xr:uid="{E89B1BD4-F1CE-43B1-AD53-85BECDCED0F7}">
      <text>
        <r>
          <rPr>
            <b/>
            <sz val="9"/>
            <color indexed="81"/>
            <rFont val="Tahoma"/>
            <family val="2"/>
          </rPr>
          <t>Libermans:</t>
        </r>
        <r>
          <rPr>
            <sz val="9"/>
            <color indexed="81"/>
            <rFont val="Tahoma"/>
            <family val="2"/>
          </rPr>
          <t xml:space="preserve">
Make sure in the Summary tab or the finished products the type to product category is selected. Otherwise, it won't pulled to the COGS Summary tab.</t>
        </r>
      </text>
    </comment>
    <comment ref="O7" authorId="0" shapeId="0" xr:uid="{A8A5201D-AB57-4A77-BC08-98A310F20895}">
      <text>
        <r>
          <rPr>
            <b/>
            <sz val="9"/>
            <color indexed="81"/>
            <rFont val="Tahoma"/>
            <family val="2"/>
          </rPr>
          <t>Libermans:</t>
        </r>
        <r>
          <rPr>
            <sz val="9"/>
            <color indexed="81"/>
            <rFont val="Tahoma"/>
            <family val="2"/>
          </rPr>
          <t xml:space="preserve">
Product name should match Product name from Inventory - Sales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B5" authorId="0" shapeId="0" xr:uid="{69BC1C64-87D8-4390-B7CE-40953805E8CF}">
      <text>
        <r>
          <rPr>
            <b/>
            <sz val="9"/>
            <color indexed="81"/>
            <rFont val="Tahoma"/>
            <family val="2"/>
          </rPr>
          <t>Libermans:</t>
        </r>
        <r>
          <rPr>
            <sz val="9"/>
            <color indexed="81"/>
            <rFont val="Tahoma"/>
            <family val="2"/>
          </rPr>
          <t xml:space="preserve">
Pull this Data from Website Column on Sold Tab.</t>
        </r>
      </text>
    </comment>
    <comment ref="B11" authorId="0" shapeId="0" xr:uid="{F0408A20-3F24-4280-8544-25061198C11A}">
      <text>
        <r>
          <rPr>
            <b/>
            <sz val="9"/>
            <color indexed="81"/>
            <rFont val="Tahoma"/>
            <family val="2"/>
          </rPr>
          <t>Libermans:</t>
        </r>
        <r>
          <rPr>
            <sz val="9"/>
            <color indexed="81"/>
            <rFont val="Tahoma"/>
            <family val="2"/>
          </rPr>
          <t xml:space="preserve">
Pull this Data from Website Column on Sold Tab.</t>
        </r>
      </text>
    </comment>
    <comment ref="B12" authorId="0" shapeId="0" xr:uid="{220C6700-1DA2-40F7-A420-ACED85EE83ED}">
      <text>
        <r>
          <rPr>
            <b/>
            <sz val="9"/>
            <color indexed="81"/>
            <rFont val="Tahoma"/>
            <family val="2"/>
          </rPr>
          <t>Libermans:</t>
        </r>
        <r>
          <rPr>
            <sz val="9"/>
            <color indexed="81"/>
            <rFont val="Tahoma"/>
            <family val="2"/>
          </rPr>
          <t xml:space="preserve">
Pull this Data from Website Column on Sold Tab.</t>
        </r>
      </text>
    </comment>
    <comment ref="B13" authorId="0" shapeId="0" xr:uid="{AFE89B84-DF76-4076-BA2C-9DC8DEA3C1F7}">
      <text>
        <r>
          <rPr>
            <b/>
            <sz val="9"/>
            <color indexed="81"/>
            <rFont val="Tahoma"/>
            <family val="2"/>
          </rPr>
          <t>Libermans:</t>
        </r>
        <r>
          <rPr>
            <sz val="9"/>
            <color indexed="81"/>
            <rFont val="Tahoma"/>
            <family val="2"/>
          </rPr>
          <t xml:space="preserve">
Pull this Data from Website Column on Sold Tab.</t>
        </r>
      </text>
    </comment>
    <comment ref="B14" authorId="0" shapeId="0" xr:uid="{1A190DA0-62D6-4072-AD42-5E9DA9E0892A}">
      <text>
        <r>
          <rPr>
            <b/>
            <sz val="9"/>
            <color indexed="81"/>
            <rFont val="Tahoma"/>
            <family val="2"/>
          </rPr>
          <t>Libermans:</t>
        </r>
        <r>
          <rPr>
            <sz val="9"/>
            <color indexed="81"/>
            <rFont val="Tahoma"/>
            <family val="2"/>
          </rPr>
          <t xml:space="preserve">
Pull this Data from Website Column on Sold Tab.</t>
        </r>
      </text>
    </comment>
    <comment ref="B15" authorId="0" shapeId="0" xr:uid="{B71FF4A4-4B7D-45DA-A077-ECA88B2CEAC6}">
      <text>
        <r>
          <rPr>
            <b/>
            <sz val="9"/>
            <color indexed="81"/>
            <rFont val="Tahoma"/>
            <family val="2"/>
          </rPr>
          <t>Libermans:</t>
        </r>
        <r>
          <rPr>
            <sz val="9"/>
            <color indexed="81"/>
            <rFont val="Tahoma"/>
            <family val="2"/>
          </rPr>
          <t xml:space="preserve">
Pull this Data from Website Column on Sold Tab.</t>
        </r>
      </text>
    </comment>
    <comment ref="B16" authorId="0" shapeId="0" xr:uid="{E58BB3CC-367D-409E-AC26-EA99E102CA40}">
      <text>
        <r>
          <rPr>
            <b/>
            <sz val="9"/>
            <color indexed="81"/>
            <rFont val="Tahoma"/>
            <family val="2"/>
          </rPr>
          <t>Libermans:</t>
        </r>
        <r>
          <rPr>
            <sz val="9"/>
            <color indexed="81"/>
            <rFont val="Tahoma"/>
            <family val="2"/>
          </rPr>
          <t xml:space="preserve">
Pull this Data from Platform Fee Column on Sold Tab.</t>
        </r>
      </text>
    </comment>
    <comment ref="B17" authorId="0" shapeId="0" xr:uid="{F662F8D2-806C-4C52-A380-B5A9F83E49B7}">
      <text>
        <r>
          <rPr>
            <b/>
            <sz val="9"/>
            <color indexed="81"/>
            <rFont val="Tahoma"/>
            <family val="2"/>
          </rPr>
          <t>Libermans:</t>
        </r>
        <r>
          <rPr>
            <sz val="9"/>
            <color indexed="81"/>
            <rFont val="Tahoma"/>
            <family val="2"/>
          </rPr>
          <t xml:space="preserve">
Pull this Data from Platform Fee Column on Sold Tab.</t>
        </r>
      </text>
    </comment>
    <comment ref="B18" authorId="0" shapeId="0" xr:uid="{59B2FFF3-1006-4EBC-ABFC-1A203BF7CEDE}">
      <text>
        <r>
          <rPr>
            <b/>
            <sz val="9"/>
            <color indexed="81"/>
            <rFont val="Tahoma"/>
            <family val="2"/>
          </rPr>
          <t>Libermans:</t>
        </r>
        <r>
          <rPr>
            <sz val="9"/>
            <color indexed="81"/>
            <rFont val="Tahoma"/>
            <family val="2"/>
          </rPr>
          <t xml:space="preserve">
For direct payment like cash or check. Pull this Data from Platform Fee Column on Sold Tab.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F9" authorId="0" shapeId="0" xr:uid="{B957F70C-A786-4658-AAC0-FB5297EC68DA}">
      <text>
        <r>
          <rPr>
            <b/>
            <sz val="9"/>
            <color indexed="81"/>
            <rFont val="Tahoma"/>
            <family val="2"/>
          </rPr>
          <t>Libermans:</t>
        </r>
        <r>
          <rPr>
            <sz val="9"/>
            <color indexed="81"/>
            <rFont val="Tahoma"/>
            <family val="2"/>
          </rPr>
          <t xml:space="preserve">
Inventory category that need to be adjusted.
Select the category well. The category selected shouldbe related to the tab the product is entered in inventory. Category type is sued in COGS Summary tab to pull data for each category. If a raw material is resold, Use "Raw Material" in Category not "Resell" if the product in entered in inventory on raw material tab. You could enter a raw material resold in out of inventory tab to take it out of raw material and reenter it in resal tab in inventory. In that case you use "resell" in category" Otherwise, just use raw material" if that is where the product is. </t>
        </r>
      </text>
    </comment>
    <comment ref="L9" authorId="0" shapeId="0" xr:uid="{217246C7-1624-4A6C-9109-1DF97C76BC4D}">
      <text>
        <r>
          <rPr>
            <b/>
            <sz val="9"/>
            <color indexed="81"/>
            <rFont val="Tahoma"/>
            <charset val="1"/>
          </rPr>
          <t>Libermans:</t>
        </r>
        <r>
          <rPr>
            <sz val="9"/>
            <color indexed="81"/>
            <rFont val="Tahoma"/>
            <charset val="1"/>
          </rPr>
          <t xml:space="preserve">
Choose "Sold" for sold tab.</t>
        </r>
      </text>
    </comment>
    <comment ref="AF9" authorId="0" shapeId="0" xr:uid="{1DEE045B-ED60-4B0F-969F-4868C0529BE8}">
      <text>
        <r>
          <rPr>
            <b/>
            <sz val="9"/>
            <color indexed="81"/>
            <rFont val="Tahoma"/>
            <family val="2"/>
          </rPr>
          <t>Libermans:</t>
        </r>
        <r>
          <rPr>
            <sz val="9"/>
            <color indexed="81"/>
            <rFont val="Tahoma"/>
            <family val="2"/>
          </rPr>
          <t xml:space="preserve">
add the refund as a negative number.
</t>
        </r>
      </text>
    </comment>
    <comment ref="AL9" authorId="0" shapeId="0" xr:uid="{B00B60F6-B8EB-40E3-8698-3D53F5CF20EE}">
      <text>
        <r>
          <rPr>
            <b/>
            <sz val="9"/>
            <color indexed="81"/>
            <rFont val="Tahoma"/>
            <family val="2"/>
          </rPr>
          <t>Libermans:</t>
        </r>
        <r>
          <rPr>
            <sz val="9"/>
            <color indexed="81"/>
            <rFont val="Tahoma"/>
            <family val="2"/>
          </rPr>
          <t xml:space="preserve">
Add the fee as a positive number.</t>
        </r>
      </text>
    </comment>
    <comment ref="AM11" authorId="0" shapeId="0" xr:uid="{B59A9313-0E65-4CB4-9937-9DB31F7260D5}">
      <text>
        <r>
          <rPr>
            <b/>
            <sz val="9"/>
            <color indexed="81"/>
            <rFont val="Tahoma"/>
            <family val="2"/>
          </rPr>
          <t>Libermans:</t>
        </r>
        <r>
          <rPr>
            <sz val="9"/>
            <color indexed="81"/>
            <rFont val="Tahoma"/>
            <family val="2"/>
          </rPr>
          <t xml:space="preserve">
use website for cash or check payment.</t>
        </r>
      </text>
    </comment>
    <comment ref="N28" authorId="0" shapeId="0" xr:uid="{EDD83B46-7129-4BB7-9068-B09FEBE3A4C4}">
      <text>
        <r>
          <rPr>
            <b/>
            <sz val="9"/>
            <color indexed="81"/>
            <rFont val="Tahoma"/>
            <family val="2"/>
          </rPr>
          <t>Libermans:</t>
        </r>
        <r>
          <rPr>
            <sz val="9"/>
            <color indexed="81"/>
            <rFont val="Tahoma"/>
            <family val="2"/>
          </rPr>
          <t xml:space="preserve">
$1,312.15 prepaid for the item below this row including this row. Updated 12-17-22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Libermans</author>
  </authors>
  <commentList>
    <comment ref="AK6" authorId="0" shapeId="0" xr:uid="{B1138DF9-A1C0-4D5A-95DB-7B35C4AE907D}">
      <text>
        <r>
          <rPr>
            <b/>
            <sz val="9"/>
            <color indexed="81"/>
            <rFont val="Tahoma"/>
            <family val="2"/>
          </rPr>
          <t>Libermans:</t>
        </r>
        <r>
          <rPr>
            <sz val="9"/>
            <color indexed="81"/>
            <rFont val="Tahoma"/>
            <family val="2"/>
          </rPr>
          <t xml:space="preserve">
collected on your website on products sold.
Service is general tax exempt</t>
        </r>
      </text>
    </comment>
    <comment ref="AQ6" authorId="0" shapeId="0" xr:uid="{A8DA7F4F-A8C3-43DF-A03D-8D05D496FB4E}">
      <text>
        <r>
          <rPr>
            <b/>
            <sz val="9"/>
            <color indexed="81"/>
            <rFont val="Tahoma"/>
            <family val="2"/>
          </rPr>
          <t>Libermans:</t>
        </r>
        <r>
          <rPr>
            <sz val="9"/>
            <color indexed="81"/>
            <rFont val="Tahoma"/>
            <family val="2"/>
          </rPr>
          <t xml:space="preserve">
Update this coloumn for each row sale entry.</t>
        </r>
      </text>
    </comment>
    <comment ref="BC6" authorId="0" shapeId="0" xr:uid="{E203A92B-08FA-44DD-84C8-5D7A355A1AFC}">
      <text>
        <r>
          <rPr>
            <b/>
            <sz val="9"/>
            <color indexed="81"/>
            <rFont val="Tahoma"/>
            <family val="2"/>
          </rPr>
          <t>Libermans:</t>
        </r>
        <r>
          <rPr>
            <sz val="9"/>
            <color indexed="81"/>
            <rFont val="Tahoma"/>
            <family val="2"/>
          </rPr>
          <t xml:space="preserve">
check each time there is a sale entry choose the right inventory category.</t>
        </r>
      </text>
    </comment>
    <comment ref="BD6" authorId="0" shapeId="0" xr:uid="{C5DB9A82-DFE7-4CA1-A0D6-5512B2BC2813}">
      <text>
        <r>
          <rPr>
            <b/>
            <sz val="9"/>
            <color indexed="81"/>
            <rFont val="Tahoma"/>
            <family val="2"/>
          </rPr>
          <t>Libermans:</t>
        </r>
        <r>
          <rPr>
            <sz val="9"/>
            <color indexed="81"/>
            <rFont val="Tahoma"/>
            <family val="2"/>
          </rPr>
          <t xml:space="preserve">
Update each time there is a sale entry to make sure the right cost is selected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<sst xmlns="http://schemas.openxmlformats.org/spreadsheetml/2006/main" count="1454" uniqueCount="356">
  <si>
    <t>Category</t>
  </si>
  <si>
    <t>Handmade</t>
  </si>
  <si>
    <t>Private Label</t>
  </si>
  <si>
    <t>Raw Materials</t>
  </si>
  <si>
    <t>Out of Inventory</t>
  </si>
  <si>
    <t>Resell</t>
  </si>
  <si>
    <t>POD</t>
  </si>
  <si>
    <t>Download</t>
  </si>
  <si>
    <t>Platform</t>
  </si>
  <si>
    <t>Etsy</t>
  </si>
  <si>
    <t>Ebay</t>
  </si>
  <si>
    <t>Mercari</t>
  </si>
  <si>
    <t>Poshmark</t>
  </si>
  <si>
    <t>Website</t>
  </si>
  <si>
    <t>Date</t>
  </si>
  <si>
    <t>Vendor</t>
  </si>
  <si>
    <t>Pmt method</t>
  </si>
  <si>
    <t>Product Type</t>
  </si>
  <si>
    <t>Finished Product</t>
  </si>
  <si>
    <t>Sold</t>
  </si>
  <si>
    <t>Product Category</t>
  </si>
  <si>
    <t>Month</t>
  </si>
  <si>
    <t>SKU</t>
  </si>
  <si>
    <t>Start of Year</t>
  </si>
  <si>
    <t>Quantity</t>
  </si>
  <si>
    <t>Unit Cost</t>
  </si>
  <si>
    <t>Total Cost</t>
  </si>
  <si>
    <t>During the year</t>
  </si>
  <si>
    <t>Sales</t>
  </si>
  <si>
    <t>Unit Price</t>
  </si>
  <si>
    <t>Cost of Goods Sold</t>
  </si>
  <si>
    <t>Other</t>
  </si>
  <si>
    <t>Packaging</t>
  </si>
  <si>
    <t>Labor</t>
  </si>
  <si>
    <t>COGS</t>
  </si>
  <si>
    <t>Gross Profit</t>
  </si>
  <si>
    <t>Tax</t>
  </si>
  <si>
    <t>State</t>
  </si>
  <si>
    <t>Refunds</t>
  </si>
  <si>
    <t>Total Sales</t>
  </si>
  <si>
    <t>Sales Tax</t>
  </si>
  <si>
    <t>Your State</t>
  </si>
  <si>
    <t>Inventory Year End</t>
  </si>
  <si>
    <t>Total</t>
  </si>
  <si>
    <t>Product Name</t>
  </si>
  <si>
    <t>End of the list</t>
  </si>
  <si>
    <t>May</t>
  </si>
  <si>
    <t>During the year Purchases</t>
  </si>
  <si>
    <t>Year End Inventory</t>
  </si>
  <si>
    <t>Inventory at the Start of Year</t>
  </si>
  <si>
    <t>Out of Inventory Raw Materials</t>
  </si>
  <si>
    <t>Sale - Product Name</t>
  </si>
  <si>
    <t>Paste above this row</t>
  </si>
  <si>
    <t>Beginning of the Year Inventory</t>
  </si>
  <si>
    <t>Inventory Purchases during the year</t>
  </si>
  <si>
    <t>Out of inventory</t>
  </si>
  <si>
    <t>Other Income</t>
  </si>
  <si>
    <t>Tax Collected</t>
  </si>
  <si>
    <t>Tax collected by your site</t>
  </si>
  <si>
    <t>Sales not exempt sales tax</t>
  </si>
  <si>
    <t>Total Income</t>
  </si>
  <si>
    <t>IA</t>
  </si>
  <si>
    <t>Resale</t>
  </si>
  <si>
    <t>Gross Receipts</t>
  </si>
  <si>
    <t>Amount Paid - Client</t>
  </si>
  <si>
    <t>Column1</t>
  </si>
  <si>
    <t>Column2</t>
  </si>
  <si>
    <t>Column3</t>
  </si>
  <si>
    <t>Column7</t>
  </si>
  <si>
    <t>Column14</t>
  </si>
  <si>
    <t>Column17</t>
  </si>
  <si>
    <t>January</t>
  </si>
  <si>
    <t>February</t>
  </si>
  <si>
    <t>March</t>
  </si>
  <si>
    <t>April</t>
  </si>
  <si>
    <t>June</t>
  </si>
  <si>
    <t>July</t>
  </si>
  <si>
    <t>August</t>
  </si>
  <si>
    <t>September</t>
  </si>
  <si>
    <t>October</t>
  </si>
  <si>
    <t>November</t>
  </si>
  <si>
    <t>December</t>
  </si>
  <si>
    <t>Quantity
 Sold</t>
  </si>
  <si>
    <t>Quantity
Purchased</t>
  </si>
  <si>
    <t>Cost per
 Unit</t>
  </si>
  <si>
    <t>Total Purchase
Cost</t>
  </si>
  <si>
    <t>Total 
Paid</t>
  </si>
  <si>
    <t>Shipping 
Charged</t>
  </si>
  <si>
    <t>Quantity
Product Sold</t>
  </si>
  <si>
    <t>Cost per
Unit Sold</t>
  </si>
  <si>
    <t>Total Cost
Goods Sold</t>
  </si>
  <si>
    <t>COGS
Total</t>
  </si>
  <si>
    <t>Shipping 
Cost</t>
  </si>
  <si>
    <t>Other
Cost</t>
  </si>
  <si>
    <t>Total 
COGS &amp; Processing
Cost</t>
  </si>
  <si>
    <t>Quantity
in
Inventory</t>
  </si>
  <si>
    <t>Inventory
Unit Cost</t>
  </si>
  <si>
    <t>Inventory
Total Cost</t>
  </si>
  <si>
    <t>Membership</t>
  </si>
  <si>
    <t>Product category</t>
  </si>
  <si>
    <t>Service</t>
  </si>
  <si>
    <t>Gross Receipts--Service</t>
  </si>
  <si>
    <t>Gross Receipts-Membership</t>
  </si>
  <si>
    <t>Tota Gross Receipts</t>
  </si>
  <si>
    <t>Total Gross Receipts -- Sales of Goods &amp; Services</t>
  </si>
  <si>
    <t>Total Gross Revenues</t>
  </si>
  <si>
    <t>Exemption</t>
  </si>
  <si>
    <t>a. Sales on Interstate (sold to other states)</t>
  </si>
  <si>
    <t>h. Other--(service)</t>
  </si>
  <si>
    <t>Total Exemption</t>
  </si>
  <si>
    <t>Sales Taxable</t>
  </si>
  <si>
    <t>Your State Tax</t>
  </si>
  <si>
    <t>Local Tax--Your County or City</t>
  </si>
  <si>
    <t>Total Your State Tax Due</t>
  </si>
  <si>
    <t>Gross Receipts--Physical Products</t>
  </si>
  <si>
    <t>Your State Sales Tax Collected by You</t>
  </si>
  <si>
    <t>Model</t>
  </si>
  <si>
    <t>Remaining Inventory</t>
  </si>
  <si>
    <t>Supplies used</t>
  </si>
  <si>
    <t>Year Start</t>
  </si>
  <si>
    <t>Start Qty</t>
  </si>
  <si>
    <t>Start Unit Cost</t>
  </si>
  <si>
    <t>Start Inventory</t>
  </si>
  <si>
    <t>Supplies Purchased</t>
  </si>
  <si>
    <t>Qty Purchased</t>
  </si>
  <si>
    <t>Unit Paid</t>
  </si>
  <si>
    <t>Purchase Cost</t>
  </si>
  <si>
    <t>Qty Used</t>
  </si>
  <si>
    <t>Unit Used Cost</t>
  </si>
  <si>
    <t>Total Used Cost</t>
  </si>
  <si>
    <t>End Qty</t>
  </si>
  <si>
    <t>Supply Type</t>
  </si>
  <si>
    <t>Office Supplies</t>
  </si>
  <si>
    <t>Packaging Supplies</t>
  </si>
  <si>
    <t>Production Supplies</t>
  </si>
  <si>
    <t>Other Supplies</t>
  </si>
  <si>
    <t>Packaging Inventory</t>
  </si>
  <si>
    <t>Supplies</t>
  </si>
  <si>
    <t>Packaging Inventory Summary</t>
  </si>
  <si>
    <t>Template</t>
  </si>
  <si>
    <t>Business Type</t>
  </si>
  <si>
    <t>Note</t>
  </si>
  <si>
    <t>Instructions</t>
  </si>
  <si>
    <t>For out of inventory raw material to show in the columns of purchased during the year in the sheet Inv Summary, make sure they are listed in the inventory-sales sheet in the column of Product name.</t>
  </si>
  <si>
    <t>Also enter the quantity taken out of inventory in negative number.</t>
  </si>
  <si>
    <t>Sales sheet: When you make a sale, enter the product name from inventory-sales sheet to this sheet and choose the product category to pull sales summary form the master sheet Inventory Sales sheet here.</t>
  </si>
  <si>
    <t>Packaging Inv:</t>
  </si>
  <si>
    <t>Enter any boxes you used in the sheet to update the inventory of your supplies. If you resold a supply, enter it in the Inventory sales sheet, and sales sheet, as well as packaging inv sheet.</t>
  </si>
  <si>
    <t>State Sales Tax</t>
  </si>
  <si>
    <t>Your State Name---&gt;</t>
  </si>
  <si>
    <t>By Business Activity</t>
  </si>
  <si>
    <t>Product/Service</t>
  </si>
  <si>
    <t>Digital Product</t>
  </si>
  <si>
    <t>Physical Product</t>
  </si>
  <si>
    <t>Wholesale Tax Exempt</t>
  </si>
  <si>
    <t>Sales to your State on your websites--Services</t>
  </si>
  <si>
    <t>Sales to your State on your websites--Digital</t>
  </si>
  <si>
    <t>Sales to your State on your websites--Membership</t>
  </si>
  <si>
    <t>Sales to your State on your websites--Wholesale</t>
  </si>
  <si>
    <t>Sales to your State on your websites--Products</t>
  </si>
  <si>
    <t>Tax Exemption</t>
  </si>
  <si>
    <t>Sale Fee</t>
  </si>
  <si>
    <t>Platform Fee</t>
  </si>
  <si>
    <t>Stripe</t>
  </si>
  <si>
    <t>Total Gross Receipts by Business Activity</t>
  </si>
  <si>
    <t>Total Your State Tax Collected on Your sales by You</t>
  </si>
  <si>
    <t>Total Sales from your State on your own Website</t>
  </si>
  <si>
    <t>h. Other--(service, Membership sold on your own websites)</t>
  </si>
  <si>
    <t>Total Other</t>
  </si>
  <si>
    <t>Returns</t>
  </si>
  <si>
    <t>Amount Sold</t>
  </si>
  <si>
    <t>Your Sate Sales Tax Rate</t>
  </si>
  <si>
    <t>Your County Sales Tax Rate</t>
  </si>
  <si>
    <t>Your City Sales Tax Rate</t>
  </si>
  <si>
    <t>Local Tax--Your County</t>
  </si>
  <si>
    <t>Local Tax-- Your City</t>
  </si>
  <si>
    <t>Total Your State Sales Tax Due</t>
  </si>
  <si>
    <t>Flannel Nautical Sea- Blue Flannel Sea Creatures @ $4.47 for $1</t>
  </si>
  <si>
    <t>Pink Flannel- Butterfliesand purple Elephant Garden @$4.47 for $1</t>
  </si>
  <si>
    <t>Old Formula belore 8-17-21</t>
  </si>
  <si>
    <t>Amount</t>
  </si>
  <si>
    <t>do not use Col Y Refunds but use  col AD Returns instead.</t>
  </si>
  <si>
    <t>Product Type2</t>
  </si>
  <si>
    <t>Paypal</t>
  </si>
  <si>
    <t>Refunds-Returns</t>
  </si>
  <si>
    <t>Sales &amp; Services</t>
  </si>
  <si>
    <t>Gross Profit = Total income - COGS</t>
  </si>
  <si>
    <t>Total afer Refund</t>
  </si>
  <si>
    <t>Total-Refund</t>
  </si>
  <si>
    <t>Total from Website</t>
  </si>
  <si>
    <t>Your gross receipt  should not include sales tax.</t>
  </si>
  <si>
    <t>Makeup Remover Cloth</t>
  </si>
  <si>
    <t>Reversible Hand Cloth Towel</t>
  </si>
  <si>
    <t>Hand Cloth Towel 8 in x 8 in</t>
  </si>
  <si>
    <t>Reversible Cloth Lunch Napkin</t>
  </si>
  <si>
    <t>Hand Cloth Towel 12 in x 12 in</t>
  </si>
  <si>
    <t>Elasticated Cotton Headband</t>
  </si>
  <si>
    <t>D:\5-25-21 backup\DOCUMENTS\Business\LiberConsulting Businesses\Liber Label\Product Desc\Headband\1-Cats Headband-LL22E1</t>
  </si>
  <si>
    <t>D:\5-25-21 backup\DOCUMENTS\Business\LiberConsulting Businesses\Liber Label\Product Desc\Headband\2-Cheery Headband-LL2163</t>
  </si>
  <si>
    <t>File Location</t>
  </si>
  <si>
    <t>Components</t>
  </si>
  <si>
    <t>D:\5-25-21 backup\DOCUMENTS\Business\LiberConsulting Businesses\Liber Label\Product Desc\Headband\5-Wolf Headband-N2144</t>
  </si>
  <si>
    <t>D:\5-25-21 backup\DOCUMENTS\Business\LiberConsulting Businesses\Ninas Soap\Product- Desc\Make up Remover Pads\Flannel-Terry Cloth\1-Brown Christmas Tree Jasper Gray</t>
  </si>
  <si>
    <t>Brown White Christmas tees Bunny Fox Cotton Flannel-Jasper Gray + Cotton Flannel- Solid Red</t>
  </si>
  <si>
    <t>Brown White Christmas tees Bunny Fox Cotton Flannel-Jasper Gray + Cotton Flannel- Solid Lilac</t>
  </si>
  <si>
    <t>Brown White Christmas tees Bunny Fox Cotton Flannel-Jasper Gray + Cotton Flannel- Solid White</t>
  </si>
  <si>
    <t>Brown White Christmas tees Bunny Fox Cotton Flannel-Jasper Gray + Cotton Flannel- Light Blue</t>
  </si>
  <si>
    <t>Brown White Christmas tees Bunny Fox Cotton Flannel-Jasper Gray + Cotton Flannel-  Solid Light Green</t>
  </si>
  <si>
    <t>Brown White Christmas tees Bunny Fox Cotton Flannel-Jasper Gray + Cotton Flannel-  Solid Green</t>
  </si>
  <si>
    <t>Brown White Christmas tees Bunny Fox Cotton Flannel-Jasper Gray + Cotton Terry Cloth</t>
  </si>
  <si>
    <t>Tie Dye Cotton Flannel-Rainbow color + Cotton Flannel- Solid Lilac</t>
  </si>
  <si>
    <t>Tie Dye Cotton Flannel-Rainbow color + Cotton Flannel- Solid White</t>
  </si>
  <si>
    <t>Tie Dye Cotton Flannel-Rainbow color + Cotton Flannel- Light Blue</t>
  </si>
  <si>
    <t>Tie Dye Cotton Flannel-Rainbow color + Cotton Flannel- Solid Brown-Wood</t>
  </si>
  <si>
    <t>Tie Dye Cotton Flannel-Rainbow color + Cotton Flannel-  Solid Light Green</t>
  </si>
  <si>
    <t>Tie Dye Cotton Flannel-Rainbow color + Cotton Flannel-  Solid Green</t>
  </si>
  <si>
    <t>Tie Dye Cotton Flannel-Rainbow color + Cotton Terry Cloth</t>
  </si>
  <si>
    <t>D:\5-25-21 backup\DOCUMENTS\Business\LiberConsulting Businesses\Ninas Soap\Product- Desc\Make up Remover Pads\Flannel-Terry Cloth\5-Tie Dye-Rainbow color</t>
  </si>
  <si>
    <t>D:\5-25-21 backup\DOCUMENTS\Business\LiberConsulting Businesses\Liber Label\Product Desc\Headband\6-Sunflower Headband-N2139</t>
  </si>
  <si>
    <t>Sunflowers &amp; Birds</t>
  </si>
  <si>
    <t>D:\5-25-21 backup\DOCUMENTS\Business\LiberConsulting Businesses\Ninas Soap\Product- Desc\Fabric Reversible Napkins\Reversible Lunch Napkin 16 in\1-Eagle Animals Napkin 16 in-N2113</t>
  </si>
  <si>
    <t>Jungle Animal Fabric, Eagle Fabric-Soaring Along The Shore</t>
  </si>
  <si>
    <t>Sunflowers &amp; Birds , Jungle Animal Fabric</t>
  </si>
  <si>
    <t>Garden Puppies, Wolves in the Snow</t>
  </si>
  <si>
    <t>Wolves in the Snow, Eagle Fabric-Soaring Along The Shore</t>
  </si>
  <si>
    <t>Garden Puppies, Sunflowers &amp; Birds</t>
  </si>
  <si>
    <t>D:\5-25-21 backup\DOCUMENTS\Business\LiberConsulting Businesses\Ninas Soap\Product- Desc\Fabric Reversible Napkins\Reversible Lunch Napkin 16 in\3-Sunflower Dog Napkin 16 in-N2115</t>
  </si>
  <si>
    <t>D:\5-25-21 backup\DOCUMENTS\Business\LiberConsulting Businesses\Ninas Soap\Product- Desc\Fabric Reversible Napkins\Reversible Lunch Napkin 16 in\2-Sunflower Animals Napkin 16 in-N2114</t>
  </si>
  <si>
    <t>D:\5-25-21 backup\DOCUMENTS\Business\LiberConsulting Businesses\Ninas Soap\Product- Desc\Fabric Reversible Napkins\Reversible Lunch Napkin 16 in\4-Wolf Dog Napkin-16 in-N2116</t>
  </si>
  <si>
    <t>D:\5-25-21 backup\DOCUMENTS\Business\LiberConsulting Businesses\Ninas Soap\Product- Desc\Fabric Reversible Napkins\Reversible Lunch Napkin 16 in\5-Wolf Eagle Cloth Napkin-N2117</t>
  </si>
  <si>
    <t>D:\5-25-21 backup\DOCUMENTS\Business\LiberConsulting Businesses\Ninas Soap\Product- Desc\Fabric Reversible Napkins\Kids Reversible Cloth Napkin 12 in\11-Rose Sunflower 12in-N2130</t>
  </si>
  <si>
    <t>Sunflowers &amp; Birds &amp; Vintage Rose Bouquet</t>
  </si>
  <si>
    <t>Cherries Fabric &amp; Eagle Fabric</t>
  </si>
  <si>
    <t>Sunflowers &amp; Birds &amp; Eagle Fabric</t>
  </si>
  <si>
    <t>D:\5-25-21 backup\DOCUMENTS\Business\LiberConsulting Businesses\Ninas Soap\Product- Desc\Fabric Reversible Napkins\Kids Reversible Cloth Napkin 12 in\13-Eagle Sunflower 12 in-N2131</t>
  </si>
  <si>
    <t>D:\5-25-21 backup\DOCUMENTS\Business\LiberConsulting Businesses\Ninas Soap\Product- Desc\Fabric Reversible Napkins\Kids Reversible Cloth Napkin 12 in\12-Eagle Cherries 12 in-N2129</t>
  </si>
  <si>
    <t>Cherries Fabric &amp; Sunflowers &amp; Birds</t>
  </si>
  <si>
    <t>D:\5-25-21 backup\DOCUMENTS\Business\LiberConsulting Businesses\Ninas Soap\Product- Desc\Fabric Reversible Napkins\Kids Reversible Cloth Napkin 12 in\9-Sunflower-Cherrie Napkin 12 in-N2135</t>
  </si>
  <si>
    <t>D:\5-25-21 backup\DOCUMENTS\Business\LiberConsulting Businesses\Ninas Soap\Product- Desc\Fabric Reversible Napkins\Kids Reversible Cloth Napkin 12 in\5-Unicorn and  Vintage Rose Bouquet-N2164</t>
  </si>
  <si>
    <t>Vintage Rose Boupuet and Unicorn</t>
  </si>
  <si>
    <t>WV Sm Floral Aqua &amp; Vintage Rose Bouquet</t>
  </si>
  <si>
    <t>WV Sm Floral Aqua &amp; Eagle Fabric</t>
  </si>
  <si>
    <t>WV SM Floral Carn &amp; WV Sm Floral Aqua</t>
  </si>
  <si>
    <t>WV SM Floral Carn &amp; Vintage Rose Bouquet</t>
  </si>
  <si>
    <t>D:\5-25-21 backup\DOCUMENTS\Business\LiberConsulting Businesses\Ninas Soap\Product- Desc\Fabric Reversible Napkins\Kids Reversible Cloth Napkin 12 in\4-Jungle Animal Cat 12 in-N2118</t>
  </si>
  <si>
    <t>Jungle Animal Fabric &amp; Kittens and Flowers (Garden cats Fabric-Catherine)</t>
  </si>
  <si>
    <t>D:\5-25-21 backup\DOCUMENTS\Business\LiberConsulting Businesses\Ninas Soap\Product- Desc\Fabric Reversible Napkins\Kids Reversible Cloth Napkin 12 in\3-Garden Puppies &amp; Pooh 12 in-N2112</t>
  </si>
  <si>
    <t>Garden Puppies (Dallas) &amp; Togetherish Short Day (Bear and Piggy fabric)(Peace)</t>
  </si>
  <si>
    <t>Total Cost of
Goods Sold</t>
  </si>
  <si>
    <t>Quantity of 
Product Sold</t>
  </si>
  <si>
    <t>Business Activity</t>
  </si>
  <si>
    <t>Business Activities</t>
  </si>
  <si>
    <t>Calculate if sol on your website to IA resident.</t>
  </si>
  <si>
    <t>Price to sell</t>
  </si>
  <si>
    <t>D:\5-25-21 backup\DOCUMENTS\Business\LiberConsulting Businesses\Ninas Soap\Product- Desc\Fabric Reversible Napkins\Kids Reversible Cloth Napkin 12 in\1-Cat Unicorn 12 in-N2111</t>
  </si>
  <si>
    <t>BU Cameo Iris (unicorn fabric-Iris) &amp; Kittens and Flowers (Garden cats Fabric-Catherine)</t>
  </si>
  <si>
    <t>D:\5-25-21 backup\DOCUMENTS\Business\LiberConsulting Businesses\Ninas Soap\Product- Desc\Fabric Reversible Napkins\Kids Reversible Cloth Napkin 12 in\2-Dog and Cat Napkin-N2110</t>
  </si>
  <si>
    <t>Garden Puppies (Puppies Fabric)+ Kittens and Flowers (Garden cats Fabric)</t>
  </si>
  <si>
    <t>Title Listed</t>
  </si>
  <si>
    <t>Quantity Purchased</t>
  </si>
  <si>
    <t>Togetherish Short Day (Bear and Piggy fabric-Peace) and BU Cameo Iris (unicorn fabric)</t>
  </si>
  <si>
    <t>D:\5-25-21 backup\DOCUMENTS\Business\LiberConsulting Businesses\Ninas Soap\Product- Desc\Fabric Reversible Napkins\Kids Reversible Cloth Napkin 12 in\6-Unicorn and Honney the pooh 12 in-N219</t>
  </si>
  <si>
    <t>D:\5-25-21 backup\DOCUMENTS\Business\LiberConsulting Businesses\Ninas Soap\Product- Desc\Fabric Reversible Napkins\Kids Reversible Cloth Napkin 12 in\7-WV SM Floral Carnation and Minnie N2166</t>
  </si>
  <si>
    <t>D:\5-25-21 backup\DOCUMENTS\Business\LiberConsulting Businesses\Ninas Soap\Product- Desc\Fabric Reversible Napkins\Kids Reversible Cloth Napkin 12 in\10-Carnation Pink Floral Sunflower 12in-N2136</t>
  </si>
  <si>
    <t>Sunflowers &amp; Birds &amp; WV SM Floral Carn</t>
  </si>
  <si>
    <t>D:\5-25-21 backup\DOCUMENTS\Business\LiberConsulting Businesses\Ninas Soap\Product- Desc\Fabric Reversible Napkins\Kids Reversible Cloth Napkin 12 in\17-Rose Carnation Pink Floral-N2128</t>
  </si>
  <si>
    <t>Flnl Nautical Sea and Flnl Ele Garden</t>
  </si>
  <si>
    <t>D:\5-25-21 backup\DOCUMENTS\Business\LiberConsulting Businesses\Ninas Soap\Product- Desc\Fabric Reversible Napkins\Flannel Cloth Napkin 12 in\Blue Nautica Sea and Butterfly Pink  Garden N2167</t>
  </si>
  <si>
    <t>Fln Batman Directional &amp; Pink Flannel- Butterfliesand purple Elephant Garden @$4.47 for $1</t>
  </si>
  <si>
    <t>D:\5-25-21 backup\DOCUMENTS\Business\LiberConsulting Businesses\Ninas Soap\Product- Desc\Fabric Reversible Napkins\Flannel Cloth Napkin 12 in\Bat Purple Elephant Fl 12 in N2119</t>
  </si>
  <si>
    <t>D:\5-25-21 backup\DOCUMENTS\Business\LiberConsulting Businesses\Ninas Soap\Product- Desc\Bathromom Hand Cloth Towel\1-Flannel Bathroom Hand Cloth Towel-1 ply\5-12in Pink Fln Purple Elephant N215</t>
  </si>
  <si>
    <t>D:\5-25-21 backup\DOCUMENTS\Business\LiberConsulting Businesses\Ninas Soap\Product- Desc\Bathromom Hand Cloth Towel\1-Flannel Bathroom Hand Cloth Towel-1 ply\8-12in Batman Fln-N212</t>
  </si>
  <si>
    <t>D:\5-25-21 backup\DOCUMENTS\Business\LiberConsulting Businesses\Ninas Soap\Product- Desc\Bathromom Hand Cloth Towel\1-Flannel Bathroom Hand Cloth Towel-1 ply\9-12in Nautica Sea Fln-Sea-N217</t>
  </si>
  <si>
    <t>D:\5-25-21 backup\DOCUMENTS\Business\LiberConsulting Businesses\Ninas Soap\Product- Desc\Bathromom Hand Cloth Towel\1-Flannel Bathroom Hand Cloth Towel-1 ply\7-12in Wonder WmnFlannel Hand N213</t>
  </si>
  <si>
    <t>Fln Dc Wonderwm--Star</t>
  </si>
  <si>
    <t>Fln Batman Directional--Hero</t>
  </si>
  <si>
    <t>D:\5-25-21 backup\DOCUMENTS\Business\LiberConsulting Businesses\Ninas Soap\Product- Desc\Bathromom Hand Cloth Towel\1-Flannel Bathroom Hand Cloth Towel-1 ply\6-12in Jungle Safari Fln-Wild-N214</t>
  </si>
  <si>
    <t>Black Flannel-Jungle Animals @$4.47 for $1-Wild</t>
  </si>
  <si>
    <t>Column10</t>
  </si>
  <si>
    <t>Quantity2</t>
  </si>
  <si>
    <t>U Cost</t>
  </si>
  <si>
    <t>Total out of Inventory</t>
  </si>
  <si>
    <t>Inventory-Sales Template</t>
  </si>
  <si>
    <t>butterflie fabric, 4.5 *1 in elastic (AM Butterflies Cotton Fabric)</t>
  </si>
  <si>
    <t>butterflie fabric 6 in *44in, 14 *1 in elastic (AM Butterflies Cotton Fabric)</t>
  </si>
  <si>
    <t>Total IA Sales Tx</t>
  </si>
  <si>
    <t>as sold for $0 and enter the cost in cost of goods sold column.</t>
  </si>
  <si>
    <t>Check the raw material inventory, it should update for the remianing on hand.</t>
  </si>
  <si>
    <t>For raw materials hard to quantify the uses (thread…), when one is taken out for use, enter it in sold tab</t>
  </si>
  <si>
    <t>Do not make an entry in out of inventory tab to avoid double counting the item.</t>
  </si>
  <si>
    <t>Column4</t>
  </si>
  <si>
    <t>Column5</t>
  </si>
  <si>
    <t>when folded in 4 wihout cuting edges, 1 flour sack towel makes 4 napkins. When the edges are removed, 1 flour sack towel makes 4 pieces with wastes. Or 1 towel cut 2 pieces of 9.5*11.5 in for 9*7in napkin and 2 pieces of 14.5*14.5 in for 12*12in napkin.</t>
  </si>
  <si>
    <t>Coaster</t>
  </si>
  <si>
    <t>Leftover fabrics-4 different fabric 6*6 in for top+1 of the top fabric for the back12*6in folded into 6*6 to line the back</t>
  </si>
  <si>
    <t>D:\5-25-21 backup\DOCUMENTS\Business\LiberConsulting Businesses\Ninas Soap\Product- Desc\Mat\Cloth Coaster\Cloth Coaster N22S18</t>
  </si>
  <si>
    <t>D:\5-25-21 backup\DOCUMENTS\Business\LiberConsulting Businesses\Ninas Soap\Product- Desc\Flour Sack\Flour Sack Cloth Napkin\1-Napkin 12 x 12\1-Cloth Napkin 12 in N22S17</t>
  </si>
  <si>
    <t>D:\5-25-21 backup\DOCUMENTS\Business\LiberConsulting Businesses\Liber Outlet\Product\Fabric\7-3-21 Purchase\WV White X Black</t>
  </si>
  <si>
    <t>use unbleached flour sack towels and cut 14 in W by 15 in L. Each one can cut 2.</t>
  </si>
  <si>
    <t>D:\5-25-21 backup\DOCUMENTS\Business\LiberConsulting Businesses\Ninas Soap\Product- Desc\Unbleached Flour Sack\Unbleached Flour sack 12x12in</t>
  </si>
  <si>
    <t>Manual Location</t>
  </si>
  <si>
    <t>Video Location</t>
  </si>
  <si>
    <t>D:\5-25-21 backup\DOCUMENTS\Business\LiberConsulting Businesses\Ninas Soap\Product- Desc\Tote Bag\How to\Drawstring tote bag</t>
  </si>
  <si>
    <t>D:\5-25-21 backup\DOCUMENTS\Business\LiberConsulting Businesses\Ninas Soap\Product- Desc\Tote Bag\How to\Lined Tote bag how to\1 yd Lined tote bag 17in Wx16 in L</t>
  </si>
  <si>
    <t>D:\5-25-21 backup\DOCUMENTS\Business\LiberConsulting Businesses\Ninas Soap\Product- Desc\Drawstring Pouch\How to\1 string package bag no casing 5-21-22\3-No Lined 1 string Bag No Casin French Seam</t>
  </si>
  <si>
    <t>D:\5-25-21 backup\DOCUMENTS\Business\LiberConsulting Businesses\Ninas Soap\Product- Desc\Tote Bag\How to\Lined Tote bag how to\2-folded bottom tote bag</t>
  </si>
  <si>
    <t>D:\5-25-21 backup\DOCUMENTS\Business\LiberConsulting Businesses\Ninas Soap\Product- Desc\Tote Bag\How to\Drawstring tote bag\Gift Bag Folded Bottom</t>
  </si>
  <si>
    <t>record inventory for purchases</t>
  </si>
  <si>
    <t>Record out of inventory for production</t>
  </si>
  <si>
    <t>Record finished products</t>
  </si>
  <si>
    <t>Add new product in summary tab as well</t>
  </si>
  <si>
    <t>Record sales</t>
  </si>
  <si>
    <t>Update packaging inventory</t>
  </si>
  <si>
    <t>Product Category:</t>
  </si>
  <si>
    <t>Update the category for products recored as it is used to pull pata to the cost of goods sold (COGS) Summary tab.</t>
  </si>
  <si>
    <t>How to account for raw materials hard to quantify</t>
  </si>
  <si>
    <t>Stationery</t>
  </si>
  <si>
    <t>Your State Sales Tax</t>
  </si>
  <si>
    <t>D:\5-25-21 backup\DOCUMENTS\Business\LiberConsulting Businesses\Ninas Soap\Product- Desc\Bathromom Hand Cloth Towel\How to\Flannel Hand Towel</t>
  </si>
  <si>
    <t>4.99 for marketplace and 3.99 for website</t>
  </si>
  <si>
    <t>1 flour sack towel will make 2. I used 14 by 14 in piece and fol in 2 to sew for glass cleaner.</t>
  </si>
  <si>
    <t>Listed</t>
  </si>
  <si>
    <t>Ready to</t>
  </si>
  <si>
    <t>List</t>
  </si>
  <si>
    <t>Redbubble</t>
  </si>
  <si>
    <t>Society6</t>
  </si>
  <si>
    <t>Zazzle</t>
  </si>
  <si>
    <t>CafePress</t>
  </si>
  <si>
    <t>Amazon Merch</t>
  </si>
  <si>
    <t>Walmart</t>
  </si>
  <si>
    <t>Teepublic</t>
  </si>
  <si>
    <t>Teespring</t>
  </si>
  <si>
    <t>D:\5-25-21 backup\DOCUMENTS\Business\LiberConsulting Businesses\Ninas Soap\Product- Desc\Flour Sack\Flour Sack Glass cloth wipe\5 x 11 in\N22S80</t>
  </si>
  <si>
    <t>Total Sales/mo</t>
  </si>
  <si>
    <t>Gross Receipt by Marketplace and by Website</t>
  </si>
  <si>
    <t>Total Gross Sales</t>
  </si>
  <si>
    <t>Total from Stores</t>
  </si>
  <si>
    <t>Total from Payment Method</t>
  </si>
  <si>
    <t>Difference</t>
  </si>
  <si>
    <t>The difference should be 0.</t>
  </si>
  <si>
    <t>Ad Revenue</t>
  </si>
  <si>
    <t>YouTube</t>
  </si>
  <si>
    <t>When you resell a raw material you don't need to move the product to out of inventory or add the unit in resale category if you keep the qty in raw material.</t>
  </si>
  <si>
    <t>To keep inventory-sales workbook up to date at month end</t>
  </si>
  <si>
    <t>To Do List</t>
  </si>
  <si>
    <t>Enter your website name here</t>
  </si>
  <si>
    <t>The category should be the same as how the products are categorize when entered in inventory. This allows the remaining inventory to update when some are sold.</t>
  </si>
  <si>
    <t>Form 1125-A Cost of Goods Sold</t>
  </si>
  <si>
    <t>Line 1 Inventory at Beginning of Year</t>
  </si>
  <si>
    <t>Line 7 Inventory at Year End</t>
  </si>
  <si>
    <t>Line 8</t>
  </si>
  <si>
    <t>Should match Line 8</t>
  </si>
  <si>
    <t>Should match Line 7</t>
  </si>
  <si>
    <t>Line 2 Purchases (Purchasing-Out of Inventory)</t>
  </si>
  <si>
    <t>Line 3</t>
  </si>
  <si>
    <t>Line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</si>
</sst>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_(* &quot;-&quot;??_);_(@_)"/>
    <numFmt numFmtId="165" formatCode="_(* #,##0.000_);_(* \(#,##0.000\);_(* &quot;-&quot;??_);_(@_)"/>
    <numFmt numFmtId="166" formatCode="_(* #,##0.0000_);_(* \(#,##0.0000\);_(* &quot;-&quot;??_);_(@_)"/>
  </numFmts>
  <fonts count="24" x14ac:knownFonts="1">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sz val="8"/>
      <name val="Calibri"/>
      <family val="2"/>
      <scheme val="minor"/>
    </font>
    <font>
      <b/>
      <sz val="12"/>
      <color theme="1"/>
      <name val="Calibri"/>
      <family val="2"/>
      <scheme val="minor"/>
    </font>
    <font>
      <u/>
      <sz val="11"/>
      <color theme="1"/>
      <name val="Calibri"/>
      <family val="2"/>
      <scheme val="minor"/>
    </font>
    <font>
      <sz val="11"/>
      <color rgb="FF333333"/>
      <name val="Georgia"/>
      <family val="1"/>
    </font>
    <font>
      <sz val="11"/>
      <color rgb="FFFF0000"/>
      <name val="Calibri"/>
      <family val="2"/>
      <scheme val="minor"/>
    </font>
    <font>
      <sz val="11"/>
      <name val="Calibri"/>
      <family val="2"/>
      <scheme val="minor"/>
    </font>
    <font>
      <sz val="11"/>
      <color rgb="FF000000"/>
      <name val="Calibri"/>
      <family val="2"/>
      <scheme val="minor"/>
    </font>
    <font>
      <sz val="11"/>
      <color theme="8" tint="-0.249977111117893"/>
      <name val="Calibri"/>
      <family val="2"/>
      <scheme val="minor"/>
    </font>
    <font>
      <sz val="11"/>
      <color theme="4" tint="-0.249977111117893"/>
      <name val="Calibri"/>
      <family val="2"/>
      <scheme val="minor"/>
    </font>
    <font>
      <sz val="11"/>
      <color theme="4" tint="-0.499984740745262"/>
      <name val="Calibri"/>
      <family val="2"/>
      <scheme val="minor"/>
    </font>
    <font>
      <sz val="11"/>
      <color theme="7" tint="-0.249977111117893"/>
      <name val="Calibri"/>
      <family val="2"/>
      <scheme val="minor"/>
    </font>
    <font>
      <b/>
      <sz val="12"/>
      <name val="Calibri"/>
      <family val="2"/>
      <scheme val="minor"/>
    </font>
    <font>
      <b/>
      <sz val="11"/>
      <name val="Calibri"/>
      <family val="2"/>
      <scheme val="minor"/>
    </font>
    <font>
      <sz val="11"/>
      <color theme="9" tint="-0.249977111117893"/>
      <name val="Calibri"/>
      <family val="2"/>
      <scheme val="minor"/>
    </font>
    <font>
      <sz val="14"/>
      <color theme="1"/>
      <name val="Calibri"/>
      <family val="2"/>
      <scheme val="minor"/>
    </font>
    <font>
      <sz val="11"/>
      <color theme="8" tint="0.39997558519241921"/>
      <name val="Calibri"/>
      <family val="2"/>
      <scheme val="minor"/>
    </font>
    <font>
      <sz val="11"/>
      <color theme="5" tint="-0.249977111117893"/>
      <name val="Calibri"/>
      <family val="2"/>
      <scheme val="minor"/>
    </font>
    <font>
      <sz val="9"/>
      <color indexed="81"/>
      <name val="Tahoma"/>
      <charset val="1"/>
    </font>
    <font>
      <b/>
      <sz val="9"/>
      <color indexed="81"/>
      <name val="Tahoma"/>
      <charset val="1"/>
    </font>
  </fonts>
  <fills count="13">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s>
  <borders count="2">
    <border>
      <left/>
      <right/>
      <top/>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13">
    <xf numFmtId="0" fontId="0" fillId="0" borderId="0" xfId="0"/>
    <xf numFmtId="43" fontId="0" fillId="0" borderId="0" xfId="1" applyFont="1"/>
    <xf numFmtId="43" fontId="0" fillId="0" borderId="0" xfId="0" applyNumberFormat="1"/>
    <xf numFmtId="0" fontId="0" fillId="2" borderId="0" xfId="0" applyFill="1"/>
    <xf numFmtId="14" fontId="0" fillId="0" borderId="0" xfId="0" applyNumberFormat="1"/>
    <xf numFmtId="0" fontId="2" fillId="0" borderId="0" xfId="0" applyFont="1"/>
    <xf numFmtId="0" fontId="6" fillId="0" borderId="0" xfId="0" applyFont="1"/>
    <xf numFmtId="0" fontId="0" fillId="3" borderId="0" xfId="0" applyFill="1"/>
    <xf numFmtId="0" fontId="6" fillId="3" borderId="0" xfId="0" applyFont="1" applyFill="1"/>
    <xf numFmtId="0" fontId="2" fillId="3" borderId="0" xfId="0" applyFont="1" applyFill="1"/>
    <xf numFmtId="0" fontId="2" fillId="0" borderId="1" xfId="0" applyFont="1" applyBorder="1"/>
    <xf numFmtId="43" fontId="6" fillId="0" borderId="0" xfId="1" applyFont="1"/>
    <xf numFmtId="0" fontId="0" fillId="4" borderId="0" xfId="0" applyFill="1"/>
    <xf numFmtId="43" fontId="0" fillId="4" borderId="0" xfId="1" applyFont="1" applyFill="1"/>
    <xf numFmtId="43" fontId="0" fillId="4" borderId="0" xfId="0" applyNumberFormat="1" applyFill="1"/>
    <xf numFmtId="0" fontId="6" fillId="0" borderId="1" xfId="0" applyFont="1" applyBorder="1"/>
    <xf numFmtId="0" fontId="6" fillId="0" borderId="1" xfId="0" applyFont="1" applyBorder="1" applyAlignment="1">
      <alignment horizontal="center" vertical="center"/>
    </xf>
    <xf numFmtId="0" fontId="6" fillId="0" borderId="1" xfId="0" applyFont="1" applyBorder="1" applyAlignment="1">
      <alignment horizontal="left" vertical="top"/>
    </xf>
    <xf numFmtId="0" fontId="7" fillId="0" borderId="0" xfId="0" applyFont="1"/>
    <xf numFmtId="0" fontId="0" fillId="0" borderId="1" xfId="0" applyBorder="1"/>
    <xf numFmtId="0" fontId="2" fillId="2" borderId="1" xfId="0" applyFont="1" applyFill="1" applyBorder="1" applyAlignment="1">
      <alignment horizontal="center" vertical="center"/>
    </xf>
    <xf numFmtId="0" fontId="6" fillId="5" borderId="1" xfId="0" applyFont="1" applyFill="1" applyBorder="1" applyAlignment="1">
      <alignment horizontal="left" vertical="top"/>
    </xf>
    <xf numFmtId="0" fontId="6" fillId="0" borderId="0" xfId="0" applyFont="1" applyAlignment="1">
      <alignment wrapText="1"/>
    </xf>
    <xf numFmtId="0" fontId="6" fillId="6" borderId="1" xfId="0" applyFont="1" applyFill="1" applyBorder="1" applyAlignment="1">
      <alignment horizontal="center" vertical="center"/>
    </xf>
    <xf numFmtId="0" fontId="0" fillId="6" borderId="1" xfId="0" applyFill="1" applyBorder="1"/>
    <xf numFmtId="0" fontId="6" fillId="7" borderId="1" xfId="0" applyFont="1" applyFill="1" applyBorder="1" applyAlignment="1">
      <alignment horizontal="left" vertical="top"/>
    </xf>
    <xf numFmtId="0" fontId="6" fillId="7" borderId="1" xfId="0" applyFont="1" applyFill="1" applyBorder="1"/>
    <xf numFmtId="0" fontId="0" fillId="7" borderId="0" xfId="0" applyFill="1"/>
    <xf numFmtId="0" fontId="6" fillId="8" borderId="1" xfId="0" applyFont="1" applyFill="1" applyBorder="1"/>
    <xf numFmtId="43" fontId="0" fillId="3" borderId="0" xfId="1" applyFont="1" applyFill="1"/>
    <xf numFmtId="164" fontId="0" fillId="0" borderId="0" xfId="1" applyNumberFormat="1" applyFont="1"/>
    <xf numFmtId="43" fontId="0" fillId="0" borderId="0" xfId="1" applyFont="1" applyAlignment="1">
      <alignment vertical="center"/>
    </xf>
    <xf numFmtId="43" fontId="2" fillId="0" borderId="0" xfId="1" applyFont="1"/>
    <xf numFmtId="0" fontId="0" fillId="9" borderId="0" xfId="0" applyFill="1"/>
    <xf numFmtId="0" fontId="0" fillId="10" borderId="0" xfId="0" applyFill="1"/>
    <xf numFmtId="0" fontId="0" fillId="11" borderId="0" xfId="0" applyFill="1"/>
    <xf numFmtId="0" fontId="0" fillId="6" borderId="0" xfId="0" applyFill="1"/>
    <xf numFmtId="0" fontId="0" fillId="5" borderId="0" xfId="0" applyFill="1"/>
    <xf numFmtId="43" fontId="0" fillId="5" borderId="0" xfId="1" applyFont="1" applyFill="1"/>
    <xf numFmtId="43" fontId="0" fillId="5" borderId="0" xfId="0" applyNumberFormat="1" applyFill="1"/>
    <xf numFmtId="0" fontId="0" fillId="12" borderId="0" xfId="0" applyFill="1"/>
    <xf numFmtId="43" fontId="0" fillId="12" borderId="0" xfId="1" applyFont="1" applyFill="1"/>
    <xf numFmtId="43" fontId="0" fillId="12" borderId="0" xfId="0" applyNumberFormat="1" applyFill="1"/>
    <xf numFmtId="0" fontId="2" fillId="12" borderId="0" xfId="0" applyFont="1" applyFill="1"/>
    <xf numFmtId="0" fontId="0" fillId="0" borderId="0" xfId="0" applyAlignment="1">
      <alignment horizontal="right"/>
    </xf>
    <xf numFmtId="9" fontId="0" fillId="6" borderId="0" xfId="0" applyNumberFormat="1" applyFill="1"/>
    <xf numFmtId="43" fontId="0" fillId="10" borderId="0" xfId="1" applyFont="1" applyFill="1"/>
    <xf numFmtId="0" fontId="8" fillId="0" borderId="0" xfId="0" applyFont="1"/>
    <xf numFmtId="165" fontId="0" fillId="0" borderId="0" xfId="1" applyNumberFormat="1" applyFont="1"/>
    <xf numFmtId="0" fontId="0" fillId="0" borderId="0" xfId="0" applyAlignment="1">
      <alignment vertical="center"/>
    </xf>
    <xf numFmtId="0" fontId="9" fillId="0" borderId="0" xfId="0" applyFont="1"/>
    <xf numFmtId="0" fontId="0" fillId="0" borderId="0" xfId="0" quotePrefix="1"/>
    <xf numFmtId="17" fontId="0" fillId="0" borderId="0" xfId="0" applyNumberFormat="1"/>
    <xf numFmtId="0" fontId="10" fillId="0" borderId="0" xfId="0" applyFont="1"/>
    <xf numFmtId="0" fontId="11" fillId="0" borderId="0" xfId="0" applyFont="1" applyAlignment="1">
      <alignment vertical="center"/>
    </xf>
    <xf numFmtId="43" fontId="2" fillId="0" borderId="1" xfId="1" applyFont="1" applyBorder="1"/>
    <xf numFmtId="0" fontId="0" fillId="7" borderId="1" xfId="0" applyFill="1" applyBorder="1"/>
    <xf numFmtId="14" fontId="9" fillId="0" borderId="0" xfId="0" applyNumberFormat="1" applyFont="1"/>
    <xf numFmtId="43" fontId="9" fillId="0" borderId="0" xfId="1" applyFont="1"/>
    <xf numFmtId="164" fontId="9" fillId="0" borderId="0" xfId="1" applyNumberFormat="1" applyFont="1"/>
    <xf numFmtId="43" fontId="9" fillId="0" borderId="0" xfId="0" applyNumberFormat="1" applyFont="1"/>
    <xf numFmtId="43" fontId="0" fillId="0" borderId="0" xfId="1" applyFont="1" applyFill="1"/>
    <xf numFmtId="43" fontId="7" fillId="0" borderId="0" xfId="0" applyNumberFormat="1" applyFont="1"/>
    <xf numFmtId="43" fontId="0" fillId="7" borderId="0" xfId="0" applyNumberFormat="1" applyFill="1"/>
    <xf numFmtId="43" fontId="0" fillId="2" borderId="0" xfId="0" applyNumberFormat="1" applyFill="1"/>
    <xf numFmtId="0" fontId="10" fillId="3" borderId="0" xfId="0" applyFont="1" applyFill="1"/>
    <xf numFmtId="164" fontId="10" fillId="0" borderId="0" xfId="1" applyNumberFormat="1" applyFont="1"/>
    <xf numFmtId="43" fontId="10" fillId="0" borderId="0" xfId="1" applyFont="1"/>
    <xf numFmtId="14" fontId="10" fillId="0" borderId="0" xfId="0" applyNumberFormat="1" applyFont="1"/>
    <xf numFmtId="43" fontId="10" fillId="0" borderId="0" xfId="0" applyNumberFormat="1" applyFont="1"/>
    <xf numFmtId="0" fontId="9" fillId="0" borderId="0" xfId="0" applyFont="1" applyAlignment="1">
      <alignment vertical="center"/>
    </xf>
    <xf numFmtId="0" fontId="9" fillId="3" borderId="0" xfId="0" applyFont="1" applyFill="1"/>
    <xf numFmtId="0" fontId="9" fillId="2" borderId="0" xfId="0" applyFont="1" applyFill="1"/>
    <xf numFmtId="0" fontId="0" fillId="8" borderId="0" xfId="0" applyFill="1"/>
    <xf numFmtId="0" fontId="0" fillId="0" borderId="0" xfId="0" applyAlignment="1">
      <alignment wrapText="1"/>
    </xf>
    <xf numFmtId="0" fontId="12" fillId="0" borderId="0" xfId="0" applyFont="1"/>
    <xf numFmtId="43" fontId="0" fillId="2" borderId="0" xfId="1" applyFont="1" applyFill="1"/>
    <xf numFmtId="0" fontId="10" fillId="0" borderId="0" xfId="0" applyFont="1" applyAlignment="1">
      <alignment vertical="center"/>
    </xf>
    <xf numFmtId="0" fontId="13" fillId="0" borderId="0" xfId="0" applyFont="1"/>
    <xf numFmtId="0" fontId="14" fillId="0" borderId="0" xfId="0" applyFont="1"/>
    <xf numFmtId="0" fontId="6" fillId="7" borderId="0" xfId="0" applyFont="1" applyFill="1" applyAlignment="1">
      <alignment wrapText="1"/>
    </xf>
    <xf numFmtId="0" fontId="0" fillId="2" borderId="0" xfId="0" applyFill="1" applyAlignment="1">
      <alignment wrapText="1"/>
    </xf>
    <xf numFmtId="43" fontId="7" fillId="0" borderId="0" xfId="1" applyFont="1"/>
    <xf numFmtId="43" fontId="6" fillId="6" borderId="1" xfId="1" applyFont="1" applyFill="1" applyBorder="1" applyAlignment="1">
      <alignment horizontal="center" vertical="center"/>
    </xf>
    <xf numFmtId="0" fontId="6" fillId="0" borderId="0" xfId="1" applyNumberFormat="1" applyFont="1" applyAlignment="1">
      <alignment wrapText="1"/>
    </xf>
    <xf numFmtId="164" fontId="0" fillId="2" borderId="0" xfId="1" applyNumberFormat="1" applyFont="1" applyFill="1"/>
    <xf numFmtId="0" fontId="15" fillId="0" borderId="0" xfId="0" applyFont="1"/>
    <xf numFmtId="43" fontId="6" fillId="0" borderId="0" xfId="1" applyFont="1" applyAlignment="1">
      <alignment wrapText="1"/>
    </xf>
    <xf numFmtId="0" fontId="16" fillId="0" borderId="0" xfId="0" applyFont="1"/>
    <xf numFmtId="0" fontId="17" fillId="0" borderId="0" xfId="0" applyFont="1"/>
    <xf numFmtId="0" fontId="10" fillId="5" borderId="0" xfId="0" applyFont="1" applyFill="1"/>
    <xf numFmtId="0" fontId="10" fillId="11" borderId="0" xfId="0" applyFont="1" applyFill="1"/>
    <xf numFmtId="0" fontId="10" fillId="2" borderId="0" xfId="0" applyFont="1" applyFill="1"/>
    <xf numFmtId="0" fontId="18" fillId="0" borderId="0" xfId="0" applyFont="1"/>
    <xf numFmtId="164" fontId="0" fillId="0" borderId="0" xfId="1" applyNumberFormat="1" applyFont="1" applyFill="1"/>
    <xf numFmtId="43" fontId="10" fillId="0" borderId="0" xfId="1" applyFont="1" applyFill="1"/>
    <xf numFmtId="12" fontId="0" fillId="0" borderId="0" xfId="1" applyNumberFormat="1" applyFont="1"/>
    <xf numFmtId="43" fontId="9" fillId="0" borderId="0" xfId="1" applyFont="1" applyFill="1"/>
    <xf numFmtId="43" fontId="9" fillId="4" borderId="0" xfId="1" applyFont="1" applyFill="1"/>
    <xf numFmtId="0" fontId="19" fillId="0" borderId="0" xfId="0" applyFont="1"/>
    <xf numFmtId="43" fontId="9" fillId="4" borderId="0" xfId="0" applyNumberFormat="1" applyFont="1" applyFill="1"/>
    <xf numFmtId="9" fontId="0" fillId="0" borderId="0" xfId="0" applyNumberFormat="1"/>
    <xf numFmtId="9" fontId="0" fillId="0" borderId="0" xfId="2" applyFont="1"/>
    <xf numFmtId="43" fontId="9" fillId="3" borderId="0" xfId="1" applyFont="1" applyFill="1"/>
    <xf numFmtId="43" fontId="9" fillId="3" borderId="0" xfId="0" applyNumberFormat="1" applyFont="1" applyFill="1"/>
    <xf numFmtId="0" fontId="2" fillId="0" borderId="0" xfId="0" applyFont="1" applyAlignment="1">
      <alignment horizontal="center"/>
    </xf>
    <xf numFmtId="43" fontId="2" fillId="12" borderId="0" xfId="1" applyFont="1" applyFill="1"/>
    <xf numFmtId="0" fontId="9" fillId="0" borderId="0" xfId="0" quotePrefix="1" applyFont="1"/>
    <xf numFmtId="0" fontId="20" fillId="0" borderId="0" xfId="0" applyFont="1"/>
    <xf numFmtId="0" fontId="21" fillId="0" borderId="0" xfId="0" applyFont="1"/>
    <xf numFmtId="43" fontId="13" fillId="0" borderId="0" xfId="1" applyFont="1"/>
    <xf numFmtId="43" fontId="0" fillId="11" borderId="0" xfId="0" applyNumberFormat="1" applyFill="1"/>
    <xf numFmtId="166" fontId="0" fillId="0" borderId="0" xfId="1" applyNumberFormat="1" applyFont="1"/>
  </cellXfs>
  <cellStyles count="3">
    <cellStyle name="Comma" xfId="1" builtinId="3"/>
    <cellStyle name="Normal" xfId="0" builtinId="0"/>
    <cellStyle name="Percent" xfId="2" builtinId="5"/>
  </cellStyles>
  <dxfs count="298">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numFmt numFmtId="164" formatCode="_(* #,##0_);_(* \(#,##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5" formatCode="_(* #,##0.00_);_(* \(#,##0.00\);_(*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28A53AE-C8EE-4127-B015-488D64DCB704}" name="Table110" displayName="Table110" ref="A6:BE1442" totalsRowShown="0" headerRowDxfId="297" dataDxfId="296" dataCellStyle="Comma">
  <autoFilter ref="A6:BE1442" xr:uid="{176B849D-30A8-493A-ADBE-E63C25913EA8}"/>
  <tableColumns count="57">
    <tableColumn id="54" xr3:uid="{E0F9A8AF-981A-44CD-A48E-47BE59A31E11}" name="File Location" dataDxfId="295" dataCellStyle="Comma"/>
    <tableColumn id="55" xr3:uid="{96572B12-62AA-4CB0-8805-23F002A28770}" name="Components" dataDxfId="294" dataCellStyle="Comma"/>
    <tableColumn id="1" xr3:uid="{640E6C6E-5B3F-4261-8AF8-A5177D808F82}" name="Product Type"/>
    <tableColumn id="2" xr3:uid="{3A62C11B-37A8-4D56-89F2-40CA0BB45982}" name="Month"/>
    <tableColumn id="3" xr3:uid="{D67B019F-A012-499C-9490-D7FFB35B7237}" name="Date"/>
    <tableColumn id="53" xr3:uid="{F396C42A-3CEC-4C58-8C4C-39AF0AAA8A9F}" name="Price to sell"/>
    <tableColumn id="4" xr3:uid="{D96BB404-82B8-4C36-B4F9-1F3ADA1E49A8}" name="Category"/>
    <tableColumn id="5" xr3:uid="{F29B815F-37DA-4B46-9420-0842072D570D}" name="Vendor"/>
    <tableColumn id="6" xr3:uid="{A8B495DF-ECEE-4C5D-A9E1-92EE19EF0431}" name="Pmt method"/>
    <tableColumn id="7" xr3:uid="{7BC39B34-7CDA-4355-87FB-86BA01150AA9}" name="Platform"/>
    <tableColumn id="8" xr3:uid="{A49F7708-431E-4EDE-B9C4-BAED8F262E48}" name="Website"/>
    <tableColumn id="9" xr3:uid="{1F023468-F177-4EAF-AF24-23597C891A13}" name="SKU"/>
    <tableColumn id="10" xr3:uid="{D95FF0D5-E5A1-4D9A-BA46-E594F76CA4A4}" name="Product Type2"/>
    <tableColumn id="11" xr3:uid="{DB207D19-B9EB-4DBD-A1CB-73202D465F33}" name="Product Name"/>
    <tableColumn id="12" xr3:uid="{FC1E4607-6725-4A30-AFBB-76E483647523}" name="Sale - Product Name"/>
    <tableColumn id="13" xr3:uid="{F554329C-8BCF-4D46-AEE8-2B14AD84D2BF}" name="Column2"/>
    <tableColumn id="14" xr3:uid="{D95810F4-EB7C-4531-9B0B-348AC8259D98}" name="Quantity" dataDxfId="293" dataCellStyle="Comma"/>
    <tableColumn id="15" xr3:uid="{57CF0378-F5DE-43CF-A93E-A7457341E274}" name="Unit Cost" dataDxfId="292" dataCellStyle="Comma"/>
    <tableColumn id="16" xr3:uid="{E96A4F48-459B-4398-8723-A603926B7D18}" name="Total Cost" dataDxfId="291" dataCellStyle="Comma"/>
    <tableColumn id="17" xr3:uid="{500EF812-EC1A-4DD3-BA65-63604481D1A7}" name="Column3"/>
    <tableColumn id="18" xr3:uid="{59A6446E-A08E-42FC-AE76-525FA36DCCDA}" name="Quantity Purchased" dataDxfId="290" dataCellStyle="Comma"/>
    <tableColumn id="19" xr3:uid="{EF07CB99-73B1-450F-A204-AC97E370DBE9}" name="Cost per_x000a_ Unit" dataDxfId="289" dataCellStyle="Comma"/>
    <tableColumn id="20" xr3:uid="{901B5069-B5A1-44BE-90EE-70762EC5F689}" name="Total Purchase_x000a_Cost" dataDxfId="288" dataCellStyle="Comma"/>
    <tableColumn id="25" xr3:uid="{E8094F20-9142-4D1C-B7B7-BDB3FB1B75E1}" name="Quantity2" dataDxfId="287" dataCellStyle="Comma"/>
    <tableColumn id="56" xr3:uid="{9CA3829A-0F4D-4E83-9552-1DD0B4877E84}" name="U Cost" dataDxfId="286" dataCellStyle="Comma"/>
    <tableColumn id="57" xr3:uid="{D14E6335-BC74-48F4-B1A1-2E3D757D6198}" name="Total out of Inventory" dataDxfId="285" dataCellStyle="Comma">
      <calculatedColumnFormula>Table110[[#This Row],[Quantity2]]*Table110[[#This Row],[U Cost]]</calculatedColumnFormula>
    </tableColumn>
    <tableColumn id="21" xr3:uid="{1EBC06F0-B9D1-4BDE-80EE-52FC06478440}" name="Column7"/>
    <tableColumn id="22" xr3:uid="{D2270A18-FCD7-4C50-AF2B-C2B3FF911145}" name="Quantity_x000a_ Sold" dataDxfId="284" dataCellStyle="Comma"/>
    <tableColumn id="23" xr3:uid="{35574D4E-6FB5-41CA-9688-53A910742AC9}" name="Unit Price" dataDxfId="283" dataCellStyle="Comma"/>
    <tableColumn id="24" xr3:uid="{1E16ACA7-AB1F-476B-8733-DC649805B693}" name="Total _x000a_Paid" dataDxfId="282" dataCellStyle="Comma"/>
    <tableColumn id="26" xr3:uid="{E70782EF-E869-43A3-AD20-F61F7234602C}" name="Shipping _x000a_Charged" dataDxfId="281" dataCellStyle="Comma"/>
    <tableColumn id="27" xr3:uid="{55CC13D7-B8B4-461B-A98F-821352BF74B9}" name="Total Sales" dataDxfId="280" dataCellStyle="Comma">
      <calculatedColumnFormula>SUM(Table110[[#This Row],[Total 
Paid]:[Shipping 
Charged]])</calculatedColumnFormula>
    </tableColumn>
    <tableColumn id="28" xr3:uid="{1E4A8540-4F78-4470-9D82-FC0E3EDD2638}" name="Tax" dataDxfId="279" dataCellStyle="Comma"/>
    <tableColumn id="29" xr3:uid="{D4BA3CA2-7D3E-4B5C-8108-D0CA2BBE7D2E}" name="Returns" dataDxfId="278" dataCellStyle="Comma"/>
    <tableColumn id="30" xr3:uid="{DDECCDA4-1876-446F-8C1B-A8004EBB2387}" name="Amount Paid - Client" dataDxfId="277" dataCellStyle="Comma"/>
    <tableColumn id="31" xr3:uid="{261CD715-9F3E-4AEF-B753-D39469098526}" name="State"/>
    <tableColumn id="32" xr3:uid="{4A0D12D9-1639-4D1F-86DF-55C279983252}" name="Sales Tax" dataDxfId="276" dataCellStyle="Comma"/>
    <tableColumn id="51" xr3:uid="{A9F4066A-11F5-4D3B-A101-3989C0B33ACE}" name="Product/Service" dataDxfId="275" dataCellStyle="Comma"/>
    <tableColumn id="50" xr3:uid="{C59ACDE5-18BB-4A43-9A27-778C1D25546A}" name="Tax Exemption" dataDxfId="274" dataCellStyle="Comma"/>
    <tableColumn id="52" xr3:uid="{83B506EE-215F-4AA7-8E0B-8F3C9EE81FE3}" name="Sale Fee" dataDxfId="273" dataCellStyle="Comma"/>
    <tableColumn id="33" xr3:uid="{21FFA1E9-541F-4D06-B335-D5E03EA444F7}" name="Platform Fee"/>
    <tableColumn id="34" xr3:uid="{22A50021-1023-4824-9183-3846DD739409}" name="Quantity_x000a_Product Sold" dataDxfId="272" dataCellStyle="Comma"/>
    <tableColumn id="35" xr3:uid="{9BF9A9B4-FD26-4D15-A2EF-4E4178F2C0D9}" name="Cost per_x000a_Unit Sold" dataDxfId="271" dataCellStyle="Comma"/>
    <tableColumn id="36" xr3:uid="{287558FC-0EC0-451E-B16C-27F7F56F02BC}" name="Total Cost_x000a_Goods Sold" dataDxfId="270" dataCellStyle="Comma"/>
    <tableColumn id="37" xr3:uid="{FDDECA66-5006-4FDA-8D59-5E2C0D2B248F}" name="Labor" dataDxfId="269" dataCellStyle="Comma"/>
    <tableColumn id="38" xr3:uid="{0EBDDBEB-10F9-4F77-9958-C44F7BD8BE68}" name="Other" dataDxfId="268" dataCellStyle="Comma"/>
    <tableColumn id="39" xr3:uid="{7A9D1B72-DF34-4CE5-BF6D-939D3D433070}" name="COGS_x000a_Total" dataDxfId="267"/>
    <tableColumn id="40" xr3:uid="{1DAC946A-5940-4F56-9A92-BF31AB45DB72}" name="Column14"/>
    <tableColumn id="41" xr3:uid="{24DB07C6-91C9-486B-A4E9-B6BFCA3E9401}" name="Shipping _x000a_Cost" dataDxfId="266" dataCellStyle="Comma"/>
    <tableColumn id="42" xr3:uid="{122FD719-2D2D-45DF-B4DC-240092EEEBC2}" name="Packaging" dataDxfId="265" dataCellStyle="Comma"/>
    <tableColumn id="43" xr3:uid="{E5BE4A67-63E5-46DC-8045-6B18D5F4CF47}" name="Other_x000a_Cost" dataDxfId="264" dataCellStyle="Comma"/>
    <tableColumn id="44" xr3:uid="{E32C7A06-51F0-4521-936E-2A03B48DEC62}" name="Total _x000a_COGS &amp; Processing_x000a_Cost" dataDxfId="263"/>
    <tableColumn id="45" xr3:uid="{FAF857FE-67B4-4A34-BD8C-31887D134942}" name="Gross Profit" dataDxfId="262">
      <calculatedColumnFormula>SUM(AF7,AH7,-AZ7,-Table110[[#This Row],[Sale Fee]])</calculatedColumnFormula>
    </tableColumn>
    <tableColumn id="46" xr3:uid="{FE43AD36-22D9-440C-AEFA-4CE1DAABFBE2}" name="Column17"/>
    <tableColumn id="47" xr3:uid="{9ADE2C7A-52FE-4292-92FB-5ECFF7CA931F}" name="Quantity_x000a_in_x000a_Inventory" dataDxfId="261" dataCellStyle="Comma"/>
    <tableColumn id="48" xr3:uid="{B84320F5-C0E7-4B4E-9F60-8420DE176A4A}" name="Inventory_x000a_Unit Cost" dataDxfId="260" dataCellStyle="Comma"/>
    <tableColumn id="49" xr3:uid="{E52F921E-952E-405D-B6CF-F3B914E2E0EE}" name="Inventory_x000a_Total Cost" dataDxfId="259" dataCellStyle="Comma"/>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C3A940-FF03-4193-9829-F23D2B0665BA}" name="Table5" displayName="Table5" ref="B7:P84" totalsRowShown="0" dataDxfId="12" dataCellStyle="Comma">
  <autoFilter ref="B7:P84" xr:uid="{85C3A940-FF03-4193-9829-F23D2B0665BA}"/>
  <tableColumns count="15">
    <tableColumn id="1" xr3:uid="{0A61E115-C1B9-4916-85C0-D40E954BF56A}" name="Model"/>
    <tableColumn id="2" xr3:uid="{50717A10-D0A5-45F3-A053-4ECB3752E959}" name="Supplies"/>
    <tableColumn id="3" xr3:uid="{2AAE05D8-B10A-4B5C-927E-C735AEF62F64}" name="Column1"/>
    <tableColumn id="4" xr3:uid="{E7CF1418-EE59-4FC0-8044-099142A37493}" name="Start Qty" dataDxfId="11" dataCellStyle="Comma">
      <calculatedColumnFormula>SUMIFS(Table2[Start Qty],Table2[Supplies],'Packaging Inventory Sum'!$C8)</calculatedColumnFormula>
    </tableColumn>
    <tableColumn id="5" xr3:uid="{A5F89914-4E88-4104-8C9A-9F0000696B33}" name="Start Unit Cost" dataDxfId="10" dataCellStyle="Comma">
      <calculatedColumnFormula>G8/E8</calculatedColumnFormula>
    </tableColumn>
    <tableColumn id="6" xr3:uid="{D07B81EC-69B3-464B-98CC-088841B95AF4}" name="Start Inventory" dataDxfId="9" dataCellStyle="Comma">
      <calculatedColumnFormula>SUMIFS(Table2[Start Inventory],Table2[Supplies],'Packaging Inventory Sum'!$C8)</calculatedColumnFormula>
    </tableColumn>
    <tableColumn id="7" xr3:uid="{DDDE4127-88BB-49AC-A028-93868B2F110E}" name="Qty Purchased" dataDxfId="8" dataCellStyle="Comma">
      <calculatedColumnFormula>SUMIFS(Table2[Qty Purchased],Table2[Supplies],'Packaging Inventory Sum'!$C8)</calculatedColumnFormula>
    </tableColumn>
    <tableColumn id="8" xr3:uid="{A9B27584-A828-48AB-BDEE-B25115C0E753}" name="Unit Paid" dataDxfId="7" dataCellStyle="Comma"/>
    <tableColumn id="9" xr3:uid="{1BD520CC-D316-4481-9944-DA7CB72784B8}" name="Purchase Cost" dataDxfId="6" dataCellStyle="Comma">
      <calculatedColumnFormula>SUMIFS(Table2[Purchase Cost],Table2[Supplies],'Packaging Inventory Sum'!$C8)</calculatedColumnFormula>
    </tableColumn>
    <tableColumn id="10" xr3:uid="{CA0DAAE8-54EA-4D7F-9A24-320038CBE58F}" name="Qty Used" dataDxfId="5" dataCellStyle="Comma">
      <calculatedColumnFormula>SUMIFS(Table2[Qty Used],Table2[Out of Inventory],'Packaging Inventory Sum'!$C8)</calculatedColumnFormula>
    </tableColumn>
    <tableColumn id="11" xr3:uid="{57005E44-9114-49AB-A34A-F3FD47CB84E2}" name="Unit Used Cost" dataDxfId="4" dataCellStyle="Comma"/>
    <tableColumn id="12" xr3:uid="{812B20BF-C4B1-4176-827D-FA5DB1FC2A03}" name="Total Used Cost" dataDxfId="3" dataCellStyle="Comma">
      <calculatedColumnFormula>SUMIFS(Table2[Total Used Cost],Table2[Out of Inventory],'Packaging Inventory Sum'!$C8)</calculatedColumnFormula>
    </tableColumn>
    <tableColumn id="13" xr3:uid="{B09FAF64-57E4-465B-B9A4-EB363348A6F4}" name="End Qty" dataDxfId="2" dataCellStyle="Comma">
      <calculatedColumnFormula>SUM(E8,H8,-K8)</calculatedColumnFormula>
    </tableColumn>
    <tableColumn id="14" xr3:uid="{FDC5831C-67D9-401B-83A7-E26F0AD25818}" name="Unit Cost" dataDxfId="1" dataCellStyle="Comma">
      <calculatedColumnFormula>P8/N8</calculatedColumnFormula>
    </tableColumn>
    <tableColumn id="15" xr3:uid="{29D25B7B-D5A4-4730-AF94-B9810F92FBC8}" name="Inventory Year End" dataDxfId="0" dataCellStyle="Comma">
      <calculatedColumnFormula>SUM(G8,J8,-M8)</calculatedColumnFormula>
    </tableColumn>
  </tableColumns>
  <tableStyleInfo name="TableStyleLight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3B03CC6-2AF1-4D6B-9C77-F91010CAB91D}" name="Table17" displayName="Table17" ref="A6:BF989" totalsRowShown="0" headerRowDxfId="258" dataDxfId="257" dataCellStyle="Comma">
  <autoFilter ref="A6:BF989" xr:uid="{176B849D-30A8-493A-ADBE-E63C25913EA8}"/>
  <tableColumns count="58">
    <tableColumn id="54" xr3:uid="{C67EDB10-57DA-47C5-A78E-4AD498BD0B1D}" name="File Location" dataDxfId="256" dataCellStyle="Comma"/>
    <tableColumn id="55" xr3:uid="{C3A2B4B7-C666-40BA-80BF-E20B2D8F6477}" name="Components" dataDxfId="255" dataCellStyle="Comma"/>
    <tableColumn id="1" xr3:uid="{8084617B-B8FD-4B10-A419-19A4127E56FB}" name="Product Type"/>
    <tableColumn id="2" xr3:uid="{56943892-3A56-4A72-AE1B-3E53D1D619E3}" name="Month"/>
    <tableColumn id="3" xr3:uid="{6456CE79-057B-4F47-86C7-B9D207DBDF3E}" name="Date"/>
    <tableColumn id="4" xr3:uid="{818DD77F-F52A-4A09-8078-72EBE956E7A7}" name="Category"/>
    <tableColumn id="5" xr3:uid="{BC5286A0-E886-48C0-8857-77CD42416DED}" name="Vendor"/>
    <tableColumn id="6" xr3:uid="{CCF530B0-D7D4-4ECD-B2AB-1EDC981BCDDC}" name="Pmt method"/>
    <tableColumn id="7" xr3:uid="{9D895923-F97E-4195-8276-817AC6D5EF07}" name="Platform"/>
    <tableColumn id="8" xr3:uid="{18ED6C3D-1847-464C-A5DB-7BE5D85B3F4C}" name="Website"/>
    <tableColumn id="9" xr3:uid="{035D407E-5623-4B07-B567-25FD57101B74}" name="SKU"/>
    <tableColumn id="10" xr3:uid="{5E1E8D0B-2D62-410F-900D-FF88245F7279}" name="Product Type2"/>
    <tableColumn id="11" xr3:uid="{09C8545D-C12E-4E5C-9A23-C8FD46440340}" name="Product Name"/>
    <tableColumn id="12" xr3:uid="{F2968113-B4E5-45C8-8F87-E5ECF6F33051}" name="Sale - Product Name"/>
    <tableColumn id="13" xr3:uid="{47A8C268-7280-46AE-AACE-91608418545D}" name="Column2"/>
    <tableColumn id="14" xr3:uid="{18DCCA95-99C6-45C8-8356-0C806964FE63}" name="Quantity" dataDxfId="254" dataCellStyle="Comma"/>
    <tableColumn id="15" xr3:uid="{464684FC-098F-4106-BFB3-0B7649CD3E67}" name="Unit Cost" dataDxfId="253" dataCellStyle="Comma"/>
    <tableColumn id="16" xr3:uid="{16C20712-1AAC-4F30-92DE-DD76980F9BDD}" name="Total Cost" dataDxfId="252" dataCellStyle="Comma"/>
    <tableColumn id="17" xr3:uid="{0CCA6427-58D4-48C8-9DEC-770288176846}" name="Column3"/>
    <tableColumn id="18" xr3:uid="{A58ABB19-9DA8-474C-858E-AA2F0573B825}" name="Quantity_x000a_Purchased" dataDxfId="251" dataCellStyle="Comma"/>
    <tableColumn id="19" xr3:uid="{205EC01E-470C-48CA-8C57-2DD4FCC35971}" name="Cost per_x000a_ Unit" dataDxfId="250" dataCellStyle="Comma"/>
    <tableColumn id="20" xr3:uid="{209CC035-6E2E-4A0A-AEF6-97257607DB2F}" name="Total Purchase_x000a_Cost" dataDxfId="249" dataCellStyle="Comma"/>
    <tableColumn id="21" xr3:uid="{83052A36-F5BF-4CED-A844-C8CD69AD6AAD}" name="Quantity2" dataCellStyle="Comma"/>
    <tableColumn id="56" xr3:uid="{A9747539-1403-4C1C-B671-014902D3608E}" name="U Cost"/>
    <tableColumn id="57" xr3:uid="{FBD14438-2A0E-4C31-A18F-DE7F814BC526}" name="Total out of Inventory" dataCellStyle="Comma">
      <calculatedColumnFormula>Table17[[#This Row],[Quantity2]]*Table17[[#This Row],[U Cost]]</calculatedColumnFormula>
    </tableColumn>
    <tableColumn id="58" xr3:uid="{7CB85448-7485-4C42-85C9-AE58329893D7}" name="Column10"/>
    <tableColumn id="22" xr3:uid="{24BA154D-2724-46E0-86B9-3DFF47BFC7B2}" name="Quantity_x000a_ Sold" dataDxfId="248" dataCellStyle="Comma"/>
    <tableColumn id="23" xr3:uid="{42BD8CA2-13B9-48AD-8585-928309545EB7}" name="Unit Price" dataDxfId="247" dataCellStyle="Comma"/>
    <tableColumn id="24" xr3:uid="{A9522E78-0644-4F9A-AA58-9FB69F2D21D0}" name="Total _x000a_Paid" dataDxfId="246" dataCellStyle="Comma"/>
    <tableColumn id="25" xr3:uid="{B24C95BF-9D92-4649-8E3C-EC67907EF505}" name="Refunds" dataDxfId="245" dataCellStyle="Comma"/>
    <tableColumn id="53" xr3:uid="{F6AC8F2A-BB0B-434D-8481-A099B1F673D2}" name="Amount Sold" dataDxfId="244" dataCellStyle="Comma">
      <calculatedColumnFormula>SUM(Table17[[#This Row],[Total 
Paid]:[Refunds]])</calculatedColumnFormula>
    </tableColumn>
    <tableColumn id="26" xr3:uid="{3894E817-FFD1-4CA4-A971-03E6F08AF120}" name="Shipping _x000a_Charged" dataDxfId="243" dataCellStyle="Comma"/>
    <tableColumn id="27" xr3:uid="{B67D6823-B564-4AB3-8F98-F3BBB8AF9228}" name="Total Sales" dataDxfId="242" dataCellStyle="Comma">
      <calculatedColumnFormula>SUM(AC7,Table17[[#This Row],[Refunds]],Table17[[#This Row],[Shipping 
Charged]])</calculatedColumnFormula>
    </tableColumn>
    <tableColumn id="28" xr3:uid="{15845224-11EE-4CD7-8915-E701BA1F8F32}" name="Tax" dataDxfId="241" dataCellStyle="Comma"/>
    <tableColumn id="29" xr3:uid="{62D262E3-4B67-4083-B94B-02802FB0510F}" name="Returns" dataDxfId="240" dataCellStyle="Comma"/>
    <tableColumn id="30" xr3:uid="{EE217E8D-F725-4DF6-AA9C-E3BEAE78FC80}" name="Amount Paid - Client" dataDxfId="239" dataCellStyle="Comma"/>
    <tableColumn id="31" xr3:uid="{A803DDB6-651E-4F45-BC82-705418CCA842}" name="State"/>
    <tableColumn id="32" xr3:uid="{8CBD1090-80DD-414C-9ADC-F805B34EC44B}" name="Sales Tax" dataDxfId="238" dataCellStyle="Comma"/>
    <tableColumn id="51" xr3:uid="{AECF78A3-F98F-4936-9331-5804B40F41F1}" name="Product/Service" dataDxfId="237" dataCellStyle="Comma"/>
    <tableColumn id="50" xr3:uid="{D0DF1187-5E26-4940-83BC-0DAE519DA932}" name="Tax Exemption" dataDxfId="236" dataCellStyle="Comma"/>
    <tableColumn id="52" xr3:uid="{0BDB1F44-81E6-438F-8D60-145309C4A463}" name="Sale Fee" dataDxfId="235" dataCellStyle="Comma"/>
    <tableColumn id="33" xr3:uid="{CD1C5E33-D919-4B3A-A9A0-0C734A706554}" name="Platform Fee"/>
    <tableColumn id="34" xr3:uid="{F79C0232-65B6-48D4-A9D7-D845EA836641}" name="Quantity_x000a_Product Sold" dataDxfId="234" dataCellStyle="Comma"/>
    <tableColumn id="35" xr3:uid="{076E2632-0A13-436C-98FA-C865EF6BCD7A}" name="Cost per_x000a_Unit Sold" dataDxfId="233" dataCellStyle="Comma"/>
    <tableColumn id="36" xr3:uid="{CD7787A2-2479-4FAF-8FC9-AB138DC2F410}" name="Total Cost_x000a_Goods Sold" dataDxfId="232" dataCellStyle="Comma"/>
    <tableColumn id="37" xr3:uid="{F56B5901-8C1C-4ACD-9876-8345C7415F68}" name="Labor" dataDxfId="231" dataCellStyle="Comma"/>
    <tableColumn id="38" xr3:uid="{13F434B8-5A7F-40DE-B69D-9F14BD6CD626}" name="Other" dataDxfId="230" dataCellStyle="Comma"/>
    <tableColumn id="39" xr3:uid="{A3D60653-1BEC-4146-AF51-9953647C0A5F}" name="COGS_x000a_Total" dataDxfId="229"/>
    <tableColumn id="40" xr3:uid="{CFE8760A-0472-427A-8E3A-834412CEAE50}" name="Column14"/>
    <tableColumn id="41" xr3:uid="{B6D3C833-0026-4334-817C-2E4EE07FEE77}" name="Shipping _x000a_Cost" dataDxfId="228" dataCellStyle="Comma"/>
    <tableColumn id="42" xr3:uid="{DB85C123-AA43-408B-8113-D5657C76FEF0}" name="Packaging" dataDxfId="227" dataCellStyle="Comma"/>
    <tableColumn id="43" xr3:uid="{41117399-FB46-47A5-A5DE-0B88DAB5FFDB}" name="Other_x000a_Cost" dataDxfId="226" dataCellStyle="Comma"/>
    <tableColumn id="44" xr3:uid="{5FD243DD-378A-4473-AB10-BFC701ACFF85}" name="Total _x000a_COGS &amp; Processing_x000a_Cost" dataDxfId="225"/>
    <tableColumn id="45" xr3:uid="{D2F0CD54-F6A1-432C-8E88-114811B116D1}" name="Gross Profit" dataDxfId="224">
      <calculatedColumnFormula>SUM(AG7,AI7,-BA7,-Table17[[#This Row],[Sale Fee]])</calculatedColumnFormula>
    </tableColumn>
    <tableColumn id="46" xr3:uid="{007A2FD3-7765-4B7D-BEB7-7E194200E9E0}" name="Column17"/>
    <tableColumn id="47" xr3:uid="{E0F1772C-5A2C-44E7-BC22-3B33B5B2B2D9}" name="Quantity_x000a_in_x000a_Inventory" dataDxfId="223" dataCellStyle="Comma"/>
    <tableColumn id="48" xr3:uid="{7E0BFE93-C55C-4E59-B218-8FFD5F16BBC0}" name="Inventory_x000a_Unit Cost" dataDxfId="222" dataCellStyle="Comma"/>
    <tableColumn id="49" xr3:uid="{0DD4DE66-333A-402E-91BB-E483FB9F3851}" name="Inventory_x000a_Total Cost" dataDxfId="221" dataCellStyle="Comma"/>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714CD6-1989-4E60-B325-223E70934121}" name="Table19" displayName="Table19" ref="A6:BE1415" totalsRowShown="0" headerRowDxfId="220" dataDxfId="219" dataCellStyle="Comma">
  <autoFilter ref="A6:BE1415" xr:uid="{176B849D-30A8-493A-ADBE-E63C25913EA8}"/>
  <tableColumns count="57">
    <tableColumn id="54" xr3:uid="{47D692A3-8F48-4761-9AE2-3078B4E9D125}" name="File Location" dataDxfId="218" dataCellStyle="Comma"/>
    <tableColumn id="55" xr3:uid="{E2E8C4CE-B35F-42F7-A498-E62A58E01162}" name="Components" dataDxfId="217" dataCellStyle="Comma"/>
    <tableColumn id="1" xr3:uid="{F640271D-F90A-4172-BD2D-094BAFFEFF77}" name="Product Type"/>
    <tableColumn id="2" xr3:uid="{823649C5-0CC6-4284-8611-C592921CEFA1}" name="Month"/>
    <tableColumn id="3" xr3:uid="{0F61A34F-041B-4206-AA7B-6E49DBAACBC9}" name="Date"/>
    <tableColumn id="53" xr3:uid="{E43804D7-0D11-4247-83C1-1C69001EB4A6}" name="Price to sell"/>
    <tableColumn id="4" xr3:uid="{7F686518-13E8-4633-BCA7-9CEBEABE8BA4}" name="Category"/>
    <tableColumn id="5" xr3:uid="{B3B6EDAE-6CDF-44EE-B731-7EC97DAE72E4}" name="Vendor"/>
    <tableColumn id="6" xr3:uid="{EED7B11A-FEBB-4AE2-A328-FE5CF1FF1658}" name="Pmt method"/>
    <tableColumn id="7" xr3:uid="{3E2D1ACA-7A69-4325-B10C-00C67699AE57}" name="Platform"/>
    <tableColumn id="8" xr3:uid="{A8586E6A-A084-4821-8844-028820E976C1}" name="Website"/>
    <tableColumn id="9" xr3:uid="{721FEEC2-27E9-4148-BE5C-DB6DABC0774B}" name="SKU"/>
    <tableColumn id="10" xr3:uid="{97E8394C-8952-4735-8B85-E78CF4B79C19}" name="Product Type2"/>
    <tableColumn id="11" xr3:uid="{BD5CC485-90D7-4193-BA0E-32B7ECFB7C46}" name="Product Name"/>
    <tableColumn id="12" xr3:uid="{5E698D8F-2178-4749-BAD8-C6012A94DD55}" name="Sale - Product Name"/>
    <tableColumn id="13" xr3:uid="{90F252D1-0185-48BB-9F77-12263592D0E5}" name="Column2"/>
    <tableColumn id="14" xr3:uid="{874A058C-E0CD-44E9-8407-7D2ABDE0A308}" name="Quantity" dataDxfId="216" dataCellStyle="Comma"/>
    <tableColumn id="15" xr3:uid="{857B6A65-E580-403B-A179-3EA87C0E6394}" name="Unit Cost" dataDxfId="215" dataCellStyle="Comma"/>
    <tableColumn id="16" xr3:uid="{152982CE-D0BD-49A1-872F-8A9A432C44F2}" name="Total Cost" dataDxfId="214" dataCellStyle="Comma"/>
    <tableColumn id="17" xr3:uid="{04FA8316-6E59-4527-9B87-655C92B01ACF}" name="Column3"/>
    <tableColumn id="18" xr3:uid="{C7A930D2-2BEB-4C26-9BE7-F6CF4B2A01A4}" name="Quantity Purchased" dataDxfId="213" dataCellStyle="Comma"/>
    <tableColumn id="19" xr3:uid="{085097BD-3CB4-4CC0-AA07-440F3A60F7C5}" name="Cost per_x000a_ Unit" dataDxfId="212" dataCellStyle="Comma"/>
    <tableColumn id="20" xr3:uid="{9751319A-5F6A-4B83-B016-FD6227F72BF7}" name="Total Purchase_x000a_Cost" dataDxfId="211" dataCellStyle="Comma"/>
    <tableColumn id="25" xr3:uid="{0E466FEF-B954-4D76-85FA-ABBF3EE36AEB}" name="Quantity2" dataDxfId="210" dataCellStyle="Comma"/>
    <tableColumn id="56" xr3:uid="{C44B5493-93B0-4BD8-BC13-DBF236161BF3}" name="U Cost" dataDxfId="209" dataCellStyle="Comma"/>
    <tableColumn id="57" xr3:uid="{8A1D6C32-A3BB-4A24-827A-A34CEE9B7F48}" name="Total out of Inventory" dataDxfId="208" dataCellStyle="Comma">
      <calculatedColumnFormula>Table19[[#This Row],[Quantity2]]*Table19[[#This Row],[U Cost]]</calculatedColumnFormula>
    </tableColumn>
    <tableColumn id="21" xr3:uid="{8873B618-C90B-4EAD-9656-8C4028187926}" name="Column7"/>
    <tableColumn id="22" xr3:uid="{D3B14008-7B30-40B6-B5B1-5F300FE9E3DB}" name="Quantity_x000a_ Sold" dataDxfId="207" dataCellStyle="Comma"/>
    <tableColumn id="23" xr3:uid="{2D7BE0E5-EF55-49F1-92FE-EED73736294A}" name="Unit Price" dataDxfId="206" dataCellStyle="Comma"/>
    <tableColumn id="24" xr3:uid="{F8FB685F-A10C-4CBE-A319-74CB09405DAB}" name="Total _x000a_Paid" dataDxfId="205" dataCellStyle="Comma"/>
    <tableColumn id="26" xr3:uid="{632EAC42-F42D-413F-A160-95B51D7BEEA6}" name="Shipping _x000a_Charged" dataDxfId="204" dataCellStyle="Comma"/>
    <tableColumn id="27" xr3:uid="{8630C110-2DD3-4193-954A-BD5F85110482}" name="Total Sales" dataDxfId="203" dataCellStyle="Comma">
      <calculatedColumnFormula>SUM(Table19[[#This Row],[Total 
Paid]:[Shipping 
Charged]])</calculatedColumnFormula>
    </tableColumn>
    <tableColumn id="28" xr3:uid="{C729C318-81EE-46B7-BB1D-C1AE1FCA666F}" name="Tax" dataDxfId="202" dataCellStyle="Comma"/>
    <tableColumn id="29" xr3:uid="{8D0CC739-E8F8-4EEA-94FC-572BB440054D}" name="Returns" dataDxfId="201" dataCellStyle="Comma"/>
    <tableColumn id="30" xr3:uid="{95CFE2C9-E446-4BD8-9569-8B3F6C8C2976}" name="Amount Paid - Client" dataDxfId="200" dataCellStyle="Comma"/>
    <tableColumn id="31" xr3:uid="{5D7BE48F-5C0D-4DA0-A7EF-31644CA5BC97}" name="State"/>
    <tableColumn id="32" xr3:uid="{09A12081-AEB4-446F-A60D-BC668CC88FB9}" name="Sales Tax" dataDxfId="199" dataCellStyle="Comma"/>
    <tableColumn id="51" xr3:uid="{B0D59E4D-E15F-43CF-BB4B-6D953409FC84}" name="Product/Service" dataDxfId="198" dataCellStyle="Comma"/>
    <tableColumn id="50" xr3:uid="{CB1FE73E-4EA1-41EE-9A73-E3837E2F76FE}" name="Tax Exemption" dataDxfId="197" dataCellStyle="Comma"/>
    <tableColumn id="52" xr3:uid="{43C42DC5-680F-44EF-906F-D3624F52F1AE}" name="Sale Fee" dataDxfId="196" dataCellStyle="Comma"/>
    <tableColumn id="33" xr3:uid="{1ABD3836-4D9A-4D88-B983-034B1D3941E5}" name="Platform Fee"/>
    <tableColumn id="34" xr3:uid="{B4A59ADB-5285-4C87-9217-2BF6D64E1B3C}" name="Quantity_x000a_Product Sold" dataDxfId="195" dataCellStyle="Comma"/>
    <tableColumn id="35" xr3:uid="{FB7D9EA8-39E3-448D-920C-9176114A0FDD}" name="Cost per_x000a_Unit Sold" dataDxfId="194" dataCellStyle="Comma"/>
    <tableColumn id="36" xr3:uid="{3FBDFF54-37B1-4E5D-B96D-C94B46C86AE0}" name="Total Cost_x000a_Goods Sold" dataDxfId="193" dataCellStyle="Comma"/>
    <tableColumn id="37" xr3:uid="{117A3CE2-92D9-4F53-999B-F2CCCDDC4B60}" name="Labor" dataDxfId="192" dataCellStyle="Comma"/>
    <tableColumn id="38" xr3:uid="{7D9AC94A-0363-4260-A23E-0E148E3ADAA6}" name="Other" dataDxfId="191" dataCellStyle="Comma"/>
    <tableColumn id="39" xr3:uid="{6AE4DE93-E170-4934-A390-62811AB9D3E1}" name="COGS_x000a_Total" dataDxfId="190"/>
    <tableColumn id="40" xr3:uid="{685C9033-E760-480C-94F4-3CE4484DE5F3}" name="Column14"/>
    <tableColumn id="41" xr3:uid="{98102797-6DD4-4019-A8E7-2621876DB655}" name="Shipping _x000a_Cost" dataDxfId="189" dataCellStyle="Comma"/>
    <tableColumn id="42" xr3:uid="{BA15FAD0-833A-40DD-8311-A8D0DD4D6493}" name="Packaging" dataDxfId="188" dataCellStyle="Comma"/>
    <tableColumn id="43" xr3:uid="{C0C0ADD4-D2BD-496D-831C-8817DD4CC01F}" name="Other_x000a_Cost" dataDxfId="187" dataCellStyle="Comma"/>
    <tableColumn id="44" xr3:uid="{8E692629-5FFD-443C-B618-CD0DB57C6E91}" name="Total _x000a_COGS &amp; Processing_x000a_Cost" dataDxfId="186"/>
    <tableColumn id="45" xr3:uid="{1CE33CAD-AC19-4658-AD21-2EA14A000971}" name="Gross Profit" dataDxfId="185">
      <calculatedColumnFormula>SUM(AF7,AH7,-AZ7,-Table19[[#This Row],[Sale Fee]])</calculatedColumnFormula>
    </tableColumn>
    <tableColumn id="46" xr3:uid="{9C0F8887-E73A-42C2-8C9C-7017F2521050}" name="Column17"/>
    <tableColumn id="47" xr3:uid="{C834190D-1E6B-483F-998D-F9ED2E3BCC71}" name="Quantity_x000a_in_x000a_Inventory" dataDxfId="184" dataCellStyle="Comma"/>
    <tableColumn id="48" xr3:uid="{9EB6ABE4-5297-4CC8-B9BB-AE696930FF19}" name="Inventory_x000a_Unit Cost" dataDxfId="183" dataCellStyle="Comma"/>
    <tableColumn id="49" xr3:uid="{F2554AA7-9227-48A3-BB1C-B3FAB55C6EF8}" name="Inventory_x000a_Total Cost" dataDxfId="182" dataCellStyle="Comma"/>
  </tableColumns>
  <tableStyleInfo name="TableStyleLight2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E0ABAF-27E9-42F5-920F-845A5F626E14}" name="Table7" displayName="Table7" ref="A9:BD302" totalsRowShown="0" headerRowDxfId="181">
  <autoFilter ref="A9:BD302" xr:uid="{6CE0ABAF-27E9-42F5-920F-845A5F626E14}"/>
  <tableColumns count="56">
    <tableColumn id="1" xr3:uid="{84C56472-36E4-455C-A432-F7FB2546A664}" name="File Location"/>
    <tableColumn id="2" xr3:uid="{6E6CD325-F689-4FEB-91CB-6B1C212830D4}" name="Components"/>
    <tableColumn id="3" xr3:uid="{91CC04F4-77FD-4CC6-96EE-75A726A0F3D8}" name="Product Type"/>
    <tableColumn id="4" xr3:uid="{D4D1976D-2221-48ED-87FD-F89AB71F5BBB}" name="Month"/>
    <tableColumn id="5" xr3:uid="{2E977529-BD4C-40D7-8EE6-BF058629D8CF}" name="Date" dataDxfId="180"/>
    <tableColumn id="6" xr3:uid="{6287A162-722A-4C2C-9C29-95FC72FD9BF8}" name="Category" dataDxfId="179"/>
    <tableColumn id="7" xr3:uid="{A67A1F65-1DC9-42A2-9E8D-47B357F4CEC3}" name="Business Activity" dataDxfId="178"/>
    <tableColumn id="8" xr3:uid="{FC32928A-5B70-43E7-8B01-0241ED148282}" name="Pmt method" dataDxfId="177"/>
    <tableColumn id="9" xr3:uid="{AE6D6C6E-D9AF-4D74-B5A3-AA73863BBA8E}" name="Platform" dataDxfId="176"/>
    <tableColumn id="10" xr3:uid="{4A09A771-7528-473A-BF58-E4206D2C7DD1}" name="Website" dataDxfId="175"/>
    <tableColumn id="11" xr3:uid="{F82A4C33-34C4-4DDC-9B9A-64ED43527B84}" name="SKU" dataDxfId="174"/>
    <tableColumn id="12" xr3:uid="{9742AA71-9A52-40D2-A988-11FC4A171C09}" name="Product Type2" dataDxfId="173"/>
    <tableColumn id="13" xr3:uid="{FF86A358-DFE7-4C88-8ED8-F8B443DAFB77}" name="Note" dataDxfId="172"/>
    <tableColumn id="14" xr3:uid="{D6EDB021-6F6B-4073-AD66-CA6FB00C4D64}" name="Sale - Product Name" dataDxfId="171"/>
    <tableColumn id="15" xr3:uid="{640EF067-6DC7-409D-AFED-E7E5D7A8DA8C}" name="Column2"/>
    <tableColumn id="16" xr3:uid="{02988CEF-6596-417D-9BE6-5932FA32BB36}" name="Quantity"/>
    <tableColumn id="17" xr3:uid="{F121BFC3-5812-47EA-859F-92E6255ABC77}" name="Unit Cost"/>
    <tableColumn id="18" xr3:uid="{29ABAB7E-9FFC-44F4-9A64-F49A6557A050}" name="Total Cost" dataDxfId="170" dataCellStyle="Comma"/>
    <tableColumn id="19" xr3:uid="{8112D4EF-C574-44BF-92A6-619EFFE9145B}" name="Column3"/>
    <tableColumn id="20" xr3:uid="{66EF4202-F534-4D91-B0B6-C63E10C43705}" name="Quantity_x000a_Purchased"/>
    <tableColumn id="21" xr3:uid="{C50F45C6-6B19-4814-B73D-B82984E123BD}" name="Cost per_x000a_ Unit"/>
    <tableColumn id="22" xr3:uid="{8954F6EF-1C10-4DA0-8B7C-47F4A821189E}" name="Total Purchase_x000a_Cost"/>
    <tableColumn id="59" xr3:uid="{F82194CC-37DF-4F7F-8193-A9541A27EA62}" name="Column10"/>
    <tableColumn id="24" xr3:uid="{ECEA2DC9-D6A7-4884-90E4-FBEF4204EA01}" name="Quantity_x000a_ Sold"/>
    <tableColumn id="25" xr3:uid="{48DCFC00-B58C-4DB9-9767-E94445C4DA3F}" name="Unit Price"/>
    <tableColumn id="26" xr3:uid="{151A2FA1-0579-4700-9A57-69DDE94D7B16}" name="Total _x000a_Paid" dataCellStyle="Comma">
      <calculatedColumnFormula>Table7[[#This Row],[Quantity
 Sold]]*Table7[[#This Row],[Unit Price]]</calculatedColumnFormula>
    </tableColumn>
    <tableColumn id="27" xr3:uid="{A17E6121-E20E-4C27-8B3C-9AF6C2E31B56}" name="Column4"/>
    <tableColumn id="28" xr3:uid="{BC88A0B8-D6A2-4FFA-9453-53D7B88B3E9B}" name="Column5"/>
    <tableColumn id="29" xr3:uid="{CD976144-870A-4584-87FD-2E8F7F20F9C8}" name="Shipping _x000a_Charged"/>
    <tableColumn id="30" xr3:uid="{0618AF60-32CF-4014-B8E9-051A3917515C}" name="Total Sales" dataCellStyle="Comma">
      <calculatedColumnFormula>SUM(Table7[[#This Row],[Total 
Paid]],Table7[[#This Row],[Shipping 
Charged]])</calculatedColumnFormula>
    </tableColumn>
    <tableColumn id="31" xr3:uid="{EF828EF6-F664-4B14-9D3E-B3F4DE289602}" name="Tax" dataCellStyle="Comma"/>
    <tableColumn id="32" xr3:uid="{258B05A7-E7F5-42B9-9F44-27FCD030E9E6}" name="Returns"/>
    <tableColumn id="33" xr3:uid="{134B9E18-72DF-4A71-81D8-6C7741E777D6}" name="Amount Paid - Client" dataCellStyle="Comma">
      <calculatedColumnFormula>SUM(Table7[[#This Row],[Total Sales]],Table7[[#This Row],[Tax]],Table7[[#This Row],[Returns]])</calculatedColumnFormula>
    </tableColumn>
    <tableColumn id="34" xr3:uid="{9D02A949-A033-43BB-97CF-804880000C79}" name="State"/>
    <tableColumn id="35" xr3:uid="{10284E7C-E53A-4BE9-BCEE-57EAE6EC7F15}" name="Your State Sales Tax"/>
    <tableColumn id="36" xr3:uid="{37371E3A-62F8-4184-B754-9327E6F464F1}" name="Product/Service"/>
    <tableColumn id="37" xr3:uid="{DF85CB6E-36ED-4C1E-96F5-A999D4ECE644}" name="Tax Exemption"/>
    <tableColumn id="38" xr3:uid="{C37EE080-D024-400C-AE28-132398B9C8F7}" name="Sale Fee"/>
    <tableColumn id="39" xr3:uid="{B6819153-49BF-4B4F-A9C9-2EBB35D08A73}" name="Platform Fee"/>
    <tableColumn id="40" xr3:uid="{B4AE41B6-4A27-4310-9D72-043B385E1DDC}" name="Quantity of _x000a_Product Sold"/>
    <tableColumn id="41" xr3:uid="{AE226D0A-CB28-4A12-9D35-F59BDBF44718}" name="Cost per_x000a_Unit Sold"/>
    <tableColumn id="42" xr3:uid="{810A7410-728A-4DA2-84EF-23994667F244}" name="Total Cost of_x000a_Goods Sold" dataCellStyle="Comma">
      <calculatedColumnFormula>Table7[[#This Row],[Cost per
Unit Sold]]*Table7[[#This Row],[Quantity of 
Product Sold]]</calculatedColumnFormula>
    </tableColumn>
    <tableColumn id="43" xr3:uid="{9E4DB3D7-D940-4E52-8202-86D956C84571}" name="Labor" dataCellStyle="Comma"/>
    <tableColumn id="44" xr3:uid="{10364391-1BE4-454D-87D7-5D7991B10C7B}" name="Other" dataCellStyle="Comma"/>
    <tableColumn id="45" xr3:uid="{039F0626-79BE-4938-B0FC-9D98E77252E6}" name="COGS_x000a_Total" dataCellStyle="Comma">
      <calculatedColumnFormula>SUM(Table7[[#This Row],[Total Cost of
Goods Sold]:[Other]])</calculatedColumnFormula>
    </tableColumn>
    <tableColumn id="46" xr3:uid="{F0DEA839-0C5D-4F3C-AD95-5E1488D3C32D}" name="Column14"/>
    <tableColumn id="47" xr3:uid="{14280B08-AA88-4667-AE60-E025E6B28E23}" name="Shipping _x000a_Cost"/>
    <tableColumn id="48" xr3:uid="{2549FE6D-469D-4F8D-8208-9F80406BC846}" name="Packaging"/>
    <tableColumn id="49" xr3:uid="{A32FA1FB-EDC4-41F3-84CE-7D5CC7F898D0}" name="Other_x000a_Cost"/>
    <tableColumn id="50" xr3:uid="{83FC67E5-61E0-40C6-AFFB-3C4E4030F5D8}" name="Total _x000a_COGS &amp; Processing_x000a_Cost" dataCellStyle="Comma">
      <calculatedColumnFormula>SUM(Table7[[#This Row],[COGS
Total]:[Other
Cost]])</calculatedColumnFormula>
    </tableColumn>
    <tableColumn id="51" xr3:uid="{2990F8DD-4B98-4E12-A310-C1E6E21C96B5}" name="Gross Profit" dataCellStyle="Comma">
      <calculatedColumnFormula>SUM(Table7[[#This Row],[Total Sales]],Table7[[#This Row],[Returns]],-Table7[[#This Row],[Sale Fee]],-Table7[[#This Row],[Total 
COGS &amp; Processing
Cost]])</calculatedColumnFormula>
    </tableColumn>
    <tableColumn id="52" xr3:uid="{F48A4F2C-EC68-488E-909A-29BCE9EE0158}" name="Column17"/>
    <tableColumn id="53" xr3:uid="{F5FA48D6-477A-4228-9B44-143EACF7FABC}" name="Quantity_x000a_in_x000a_Inventory"/>
    <tableColumn id="54" xr3:uid="{E47A0E96-DBB6-40E3-9324-E0A7BA1556E2}" name="Inventory_x000a_Unit Cost"/>
    <tableColumn id="55" xr3:uid="{26907A85-2AEF-46ED-B476-2319C55DCFD3}" name="Inventory_x000a_Total Cost"/>
    <tableColumn id="56" xr3:uid="{3C878387-4233-4CCA-AC9D-DBD41E65BCED}" name="Column1"/>
  </tableColumns>
  <tableStyleInfo name="TableStyleLight1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726D6F9-24CD-4F3B-A9F4-CADD35980E60}" name="Table111" displayName="Table111" ref="A6:BE962" totalsRowShown="0" headerRowDxfId="169" dataDxfId="168" dataCellStyle="Comma">
  <autoFilter ref="A6:BE962" xr:uid="{176B849D-30A8-493A-ADBE-E63C25913EA8}"/>
  <tableColumns count="57">
    <tableColumn id="54" xr3:uid="{AE991C88-54AA-4635-B0BF-8FB1AB1B2891}" name="File Location" dataDxfId="167" dataCellStyle="Comma"/>
    <tableColumn id="55" xr3:uid="{BDE0FC66-684B-4ECC-8371-3DE736387D70}" name="Components" dataDxfId="166" dataCellStyle="Comma"/>
    <tableColumn id="1" xr3:uid="{9D8EEFD2-5A24-40ED-A456-21E693C940A1}" name="Product Type"/>
    <tableColumn id="2" xr3:uid="{C07F73EA-12F8-4B83-8922-A9A00CB3B22F}" name="Month"/>
    <tableColumn id="3" xr3:uid="{D6FA0894-B15E-44CB-9FED-1398CBC7BD72}" name="Date"/>
    <tableColumn id="53" xr3:uid="{DCDB7758-BDB8-4FDF-9DF6-06ECB59A19F9}" name="Price to sell"/>
    <tableColumn id="4" xr3:uid="{5B60BC6F-D354-4CEA-B2D5-5CECB634F218}" name="Category"/>
    <tableColumn id="5" xr3:uid="{B350B338-010C-4CF2-8D90-F085899F8798}" name="Vendor"/>
    <tableColumn id="6" xr3:uid="{8BB80162-CC00-4B9F-B3B2-13BB7E5E6E94}" name="Pmt method"/>
    <tableColumn id="7" xr3:uid="{5D2421D2-E15D-4249-8427-CC8A47D94BE3}" name="Platform"/>
    <tableColumn id="8" xr3:uid="{AEE00BDE-6551-49A8-B1DF-49DC79C66DE9}" name="Website"/>
    <tableColumn id="9" xr3:uid="{6BAA63A2-2858-495A-B0E8-F0F50E5F578B}" name="SKU"/>
    <tableColumn id="10" xr3:uid="{AAC66A79-FFB9-43BC-8268-AFB89B78E273}" name="Product Type2"/>
    <tableColumn id="11" xr3:uid="{299609DD-7321-47BE-9F4C-CA80DB3D6866}" name="Product Name"/>
    <tableColumn id="12" xr3:uid="{69E37AA7-31EE-4AEC-BD4F-18754256BEFD}" name="Sale - Product Name"/>
    <tableColumn id="13" xr3:uid="{25F40E76-1D4B-459B-9380-0A0BB4310975}" name="Column2"/>
    <tableColumn id="14" xr3:uid="{6D4779F9-4D9E-43DD-A8D3-61BEE5D19D55}" name="Quantity" dataDxfId="165" dataCellStyle="Comma"/>
    <tableColumn id="15" xr3:uid="{04BC90AD-E35A-4161-A075-1685AF7EB18F}" name="Unit Cost" dataDxfId="164" dataCellStyle="Comma"/>
    <tableColumn id="16" xr3:uid="{CFCDABBC-5AC4-4DB5-A3E0-CFC6051C688F}" name="Total Cost" dataDxfId="163" dataCellStyle="Comma"/>
    <tableColumn id="17" xr3:uid="{238F74BE-2AF5-4257-BB22-52F468DC950E}" name="Column3"/>
    <tableColumn id="18" xr3:uid="{BE63955A-62A3-4A1D-B733-4578399B1071}" name="Quantity Purchased" dataDxfId="162" dataCellStyle="Comma"/>
    <tableColumn id="19" xr3:uid="{6B075760-A706-47C5-A21A-1388AB794675}" name="Cost per_x000a_ Unit" dataDxfId="161" dataCellStyle="Comma"/>
    <tableColumn id="20" xr3:uid="{19122062-955C-4BDE-8890-9F72AB220A16}" name="Total Purchase_x000a_Cost" dataDxfId="160" dataCellStyle="Comma"/>
    <tableColumn id="25" xr3:uid="{EB980782-DE40-44C4-8557-E634113E0864}" name="Quantity2" dataDxfId="159" dataCellStyle="Comma"/>
    <tableColumn id="56" xr3:uid="{D723A1E1-9E3F-49F3-AB26-FA4EC1763A7C}" name="U Cost" dataDxfId="158" dataCellStyle="Comma"/>
    <tableColumn id="57" xr3:uid="{4836892B-9E0F-4B60-925E-6C3E5064FDDA}" name="Total out of Inventory" dataDxfId="157" dataCellStyle="Comma">
      <calculatedColumnFormula>Table111[[#This Row],[Quantity2]]*Table111[[#This Row],[U Cost]]</calculatedColumnFormula>
    </tableColumn>
    <tableColumn id="21" xr3:uid="{1977F78E-E85D-4D25-A30E-3DE32139B9EB}" name="Column7"/>
    <tableColumn id="22" xr3:uid="{715DFF85-FDA8-44DB-BF3F-0A9E4DE86B29}" name="Quantity_x000a_ Sold" dataDxfId="156" dataCellStyle="Comma"/>
    <tableColumn id="23" xr3:uid="{E1C0ADDD-FEB5-4FAC-A6EE-1B41F3C0D64D}" name="Unit Price" dataDxfId="155" dataCellStyle="Comma"/>
    <tableColumn id="24" xr3:uid="{DF5F830F-0403-4BAE-8B4E-CE57698249AA}" name="Total _x000a_Paid" dataDxfId="154" dataCellStyle="Comma"/>
    <tableColumn id="26" xr3:uid="{C61D6E02-F011-414B-BCDF-1EC7DACF14E2}" name="Shipping _x000a_Charged" dataDxfId="153" dataCellStyle="Comma"/>
    <tableColumn id="27" xr3:uid="{B31D78B5-D6AD-4F3B-AFA9-50E2679BC531}" name="Total Sales" dataDxfId="152" dataCellStyle="Comma">
      <calculatedColumnFormula>SUM(Table111[[#This Row],[Total 
Paid]:[Shipping 
Charged]])</calculatedColumnFormula>
    </tableColumn>
    <tableColumn id="28" xr3:uid="{AA66BA63-203B-4513-8A3D-783E801B3EEE}" name="Tax" dataDxfId="151" dataCellStyle="Comma"/>
    <tableColumn id="29" xr3:uid="{BF6C97CE-4DCF-4FD5-8320-1E38E94B3194}" name="Returns" dataDxfId="150" dataCellStyle="Comma"/>
    <tableColumn id="30" xr3:uid="{99D41C9E-B3E8-4576-ABBE-4028CEEF5D30}" name="Amount Paid - Client" dataDxfId="149" dataCellStyle="Comma"/>
    <tableColumn id="31" xr3:uid="{8260EA1B-2F5F-4618-B30B-A38C2248F8D1}" name="State"/>
    <tableColumn id="32" xr3:uid="{99D11DEE-318C-45F1-BDE8-589CA53CD476}" name="Sales Tax" dataDxfId="148" dataCellStyle="Comma"/>
    <tableColumn id="51" xr3:uid="{782F5DDA-FDF9-43F1-93D4-F2F65D5DD1B2}" name="Product/Service" dataDxfId="147" dataCellStyle="Comma"/>
    <tableColumn id="50" xr3:uid="{D9BCC402-893F-4EBA-84F1-32D3E0E59F8E}" name="Tax Exemption" dataDxfId="146" dataCellStyle="Comma"/>
    <tableColumn id="52" xr3:uid="{3DB73C31-FE78-4028-8CEF-A710988EBE8B}" name="Sale Fee" dataDxfId="145" dataCellStyle="Comma"/>
    <tableColumn id="33" xr3:uid="{4E8211BD-2E8E-47A1-AA5B-B3478F4273A5}" name="Platform Fee"/>
    <tableColumn id="34" xr3:uid="{8D2FCC9F-1306-4713-9C2C-E845C8BAFD39}" name="Quantity_x000a_Product Sold" dataDxfId="144" dataCellStyle="Comma"/>
    <tableColumn id="35" xr3:uid="{8C886564-F6F3-49F6-AC29-03739C14E57E}" name="Cost per_x000a_Unit Sold" dataDxfId="143" dataCellStyle="Comma"/>
    <tableColumn id="36" xr3:uid="{897E063E-C577-4290-9E21-0DC2A0163892}" name="Total Cost_x000a_Goods Sold" dataDxfId="142" dataCellStyle="Comma"/>
    <tableColumn id="37" xr3:uid="{B2FAE4D6-BE49-40E2-BC8D-669C33933382}" name="Labor" dataDxfId="141" dataCellStyle="Comma"/>
    <tableColumn id="38" xr3:uid="{94A2C977-6090-43CB-AEF0-79A87864FA04}" name="Other" dataDxfId="140" dataCellStyle="Comma"/>
    <tableColumn id="39" xr3:uid="{DDC39873-D02C-44B3-94A3-C19031E9C65F}" name="COGS_x000a_Total" dataDxfId="139"/>
    <tableColumn id="40" xr3:uid="{136DED4E-AB23-4747-BC90-727F44707364}" name="Column14"/>
    <tableColumn id="41" xr3:uid="{CFF3F65A-47D6-4057-980F-48B7BE9148F3}" name="Shipping _x000a_Cost" dataDxfId="138" dataCellStyle="Comma"/>
    <tableColumn id="42" xr3:uid="{7152980F-8DE7-4141-9278-70DF968458B5}" name="Packaging" dataDxfId="137" dataCellStyle="Comma"/>
    <tableColumn id="43" xr3:uid="{86D3C281-5C51-4630-9E45-691F7FBC3245}" name="Other_x000a_Cost" dataDxfId="136" dataCellStyle="Comma"/>
    <tableColumn id="44" xr3:uid="{3C383A42-6DB7-4D9F-949C-6F6C9DF66C08}" name="Total _x000a_COGS &amp; Processing_x000a_Cost" dataDxfId="135"/>
    <tableColumn id="45" xr3:uid="{3B6C98D7-92AB-4ABE-8437-93455ACAC187}" name="Gross Profit" dataDxfId="134">
      <calculatedColumnFormula>SUM(AF7,AH7,-AZ7,-Table111[[#This Row],[Sale Fee]])</calculatedColumnFormula>
    </tableColumn>
    <tableColumn id="46" xr3:uid="{0C7C47F3-471B-46FA-94CB-1D6EAAB28858}" name="Column17"/>
    <tableColumn id="47" xr3:uid="{9934F838-0C37-4D39-B18F-6F29FB59DF76}" name="Quantity_x000a_in_x000a_Inventory" dataDxfId="133" dataCellStyle="Comma"/>
    <tableColumn id="48" xr3:uid="{69D032B2-7714-4D21-8F11-9AF82E163244}" name="Inventory_x000a_Unit Cost" dataDxfId="132" dataCellStyle="Comma"/>
    <tableColumn id="49" xr3:uid="{1B203CDB-7430-49D9-A2F4-FAA8C9E6BC55}" name="Inventory_x000a_Total Cost" dataDxfId="131" dataCellStyle="Comma"/>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5928B0C-4479-4CD8-B379-CD3CA21E503E}" name="Table1913" displayName="Table1913" ref="A6:BE1317" totalsRowShown="0" headerRowDxfId="130" dataDxfId="129" dataCellStyle="Comma">
  <autoFilter ref="A6:BE1317" xr:uid="{176B849D-30A8-493A-ADBE-E63C25913EA8}"/>
  <tableColumns count="57">
    <tableColumn id="54" xr3:uid="{681CB397-6EDA-454A-BDC6-A64E20C71394}" name="File Location" dataDxfId="128" dataCellStyle="Comma"/>
    <tableColumn id="55" xr3:uid="{904C6465-03A0-4380-92CB-1F055E0D76C9}" name="Components" dataDxfId="127" dataCellStyle="Comma"/>
    <tableColumn id="1" xr3:uid="{D402D5DB-0331-4C7C-88FE-267CECC18351}" name="Product Type"/>
    <tableColumn id="2" xr3:uid="{C59CBC5C-FF1E-47F7-9084-70041C28B4E6}" name="Month"/>
    <tableColumn id="3" xr3:uid="{947C1937-2F37-4DFD-BA24-19B36D60DC37}" name="Date"/>
    <tableColumn id="53" xr3:uid="{0E4A6DE7-CE4B-47B3-B59C-467867F69041}" name="Price to sell"/>
    <tableColumn id="4" xr3:uid="{E36AD666-2306-47AC-B139-72C918828513}" name="Category"/>
    <tableColumn id="5" xr3:uid="{CECE08CE-819F-49F0-8D3C-F854E35CF954}" name="Vendor"/>
    <tableColumn id="6" xr3:uid="{CB619CE4-376E-43DA-8AEB-E5F24B501B0A}" name="Pmt method"/>
    <tableColumn id="7" xr3:uid="{5470BF9B-FC99-42E8-BB42-E25864E0F5AE}" name="Platform"/>
    <tableColumn id="8" xr3:uid="{B4CD5F44-C37B-4B53-BB7C-3C4A8985814D}" name="Website"/>
    <tableColumn id="9" xr3:uid="{DCECF4AE-9AB9-4C0E-8DC5-CA552DB88973}" name="SKU"/>
    <tableColumn id="10" xr3:uid="{12565777-8887-485E-9042-A48BC6BDD534}" name="Product Type2"/>
    <tableColumn id="11" xr3:uid="{CB57DC37-4DED-49E6-800B-45B8A16C2DEB}" name="Product Name"/>
    <tableColumn id="12" xr3:uid="{42D452C8-F0A8-4719-B907-42909BCAB5C9}" name="Sale - Product Name"/>
    <tableColumn id="13" xr3:uid="{9C7A2A5D-32E3-4E8B-A6F4-C9A2BC2E23AE}" name="Column2"/>
    <tableColumn id="14" xr3:uid="{1E2683C0-C1AB-45B6-817E-FD5F220F3A7B}" name="Quantity" dataDxfId="126" dataCellStyle="Comma"/>
    <tableColumn id="15" xr3:uid="{54F133F5-E2BF-45A9-8AA0-D8075819227E}" name="Unit Cost" dataDxfId="125" dataCellStyle="Comma"/>
    <tableColumn id="16" xr3:uid="{B1716C33-1246-4817-9846-32AA475602BC}" name="Total Cost" dataDxfId="124" dataCellStyle="Comma"/>
    <tableColumn id="17" xr3:uid="{BABB3037-31D3-4176-A469-D3E8D9CF295D}" name="Column3"/>
    <tableColumn id="18" xr3:uid="{38C6CFA5-896E-47E7-B7C5-8EE85A82E295}" name="Quantity Purchased" dataDxfId="123" dataCellStyle="Comma"/>
    <tableColumn id="19" xr3:uid="{1008B97E-2ADE-45FF-B5CD-34ADB8EFCF1E}" name="Cost per_x000a_ Unit" dataDxfId="122" dataCellStyle="Comma"/>
    <tableColumn id="20" xr3:uid="{A2CF4DD4-696C-41B0-8605-608EBF26AF8E}" name="Total Purchase_x000a_Cost" dataDxfId="121" dataCellStyle="Comma"/>
    <tableColumn id="25" xr3:uid="{6B4EA39E-B6E3-46E6-A735-C003DD3C0A55}" name="Quantity2" dataDxfId="120" dataCellStyle="Comma"/>
    <tableColumn id="56" xr3:uid="{E91AD99A-88CE-409A-B6D6-95862ABEC514}" name="U Cost" dataDxfId="119" dataCellStyle="Comma"/>
    <tableColumn id="57" xr3:uid="{9068A6CF-6524-4D90-B6FC-9BCF03F5CF0D}" name="Total out of Inventory" dataDxfId="118" dataCellStyle="Comma">
      <calculatedColumnFormula>Table1913[[#This Row],[Quantity2]]*Table1913[[#This Row],[U Cost]]</calculatedColumnFormula>
    </tableColumn>
    <tableColumn id="21" xr3:uid="{F662E2DD-6E9B-4343-BC92-0BA5405B5C89}" name="Column7"/>
    <tableColumn id="22" xr3:uid="{1926C8CB-F394-4247-B95B-6BF4F1069098}" name="Quantity_x000a_ Sold" dataDxfId="117" dataCellStyle="Comma"/>
    <tableColumn id="23" xr3:uid="{33348151-ED66-45E7-A5F0-943335609200}" name="Unit Price" dataDxfId="116" dataCellStyle="Comma"/>
    <tableColumn id="24" xr3:uid="{C4825009-5C6B-4478-BBF4-84A6AC219882}" name="Total _x000a_Paid" dataDxfId="115" dataCellStyle="Comma"/>
    <tableColumn id="26" xr3:uid="{AF47DE02-68A1-403B-9925-B82802C36BF7}" name="Shipping _x000a_Charged" dataDxfId="114" dataCellStyle="Comma"/>
    <tableColumn id="27" xr3:uid="{E30BE004-C3E6-4A2B-8E84-3D924D24C772}" name="Total Sales" dataDxfId="113" dataCellStyle="Comma">
      <calculatedColumnFormula>SUM(Table1913[[#This Row],[Total 
Paid]:[Shipping 
Charged]])</calculatedColumnFormula>
    </tableColumn>
    <tableColumn id="28" xr3:uid="{C43BB5D9-6C3D-4C3F-B589-9EF2E10FDBB7}" name="Tax" dataDxfId="112" dataCellStyle="Comma"/>
    <tableColumn id="29" xr3:uid="{A446FE84-1072-490F-8FE1-4833540740CC}" name="Returns" dataDxfId="111" dataCellStyle="Comma"/>
    <tableColumn id="30" xr3:uid="{1A619072-2964-49E8-93D7-21DB7F63D53B}" name="Amount Paid - Client" dataDxfId="110" dataCellStyle="Comma"/>
    <tableColumn id="31" xr3:uid="{2D18B37D-17E1-4366-BB45-CA2210D22BC5}" name="State"/>
    <tableColumn id="32" xr3:uid="{531E2845-10FF-46F8-9518-BAE8D23176CA}" name="Sales Tax" dataDxfId="109" dataCellStyle="Comma"/>
    <tableColumn id="51" xr3:uid="{F5995890-0E7F-4576-A494-4C73AF3AD6BA}" name="Product/Service" dataDxfId="108" dataCellStyle="Comma"/>
    <tableColumn id="50" xr3:uid="{1A24C5D6-9BDB-4AE3-8602-E7613CF67A0E}" name="Tax Exemption" dataDxfId="107" dataCellStyle="Comma"/>
    <tableColumn id="52" xr3:uid="{8E884A70-7C2B-422A-A7F5-071CE022D1F3}" name="Sale Fee" dataDxfId="106" dataCellStyle="Comma"/>
    <tableColumn id="33" xr3:uid="{26D0BDD0-D9C8-4889-98AC-5335F1AD05E2}" name="Platform Fee"/>
    <tableColumn id="34" xr3:uid="{742AF076-6153-4DD8-8061-9B74E23E3FE1}" name="Quantity_x000a_Product Sold" dataDxfId="105" dataCellStyle="Comma"/>
    <tableColumn id="35" xr3:uid="{AB76934A-5B18-42E5-A884-57C2FB39A7AC}" name="Cost per_x000a_Unit Sold" dataDxfId="104" dataCellStyle="Comma"/>
    <tableColumn id="36" xr3:uid="{5D4A81E9-AE47-4EE6-A888-6C54D9575CBC}" name="Total Cost_x000a_Goods Sold" dataDxfId="103" dataCellStyle="Comma"/>
    <tableColumn id="37" xr3:uid="{A38763D9-B368-4BF6-9098-C3D504B08683}" name="Labor" dataDxfId="102" dataCellStyle="Comma"/>
    <tableColumn id="38" xr3:uid="{48EE224B-FA11-4D1E-8E65-AF0794D3C74B}" name="Other" dataDxfId="101" dataCellStyle="Comma"/>
    <tableColumn id="39" xr3:uid="{A4083F63-1320-4F2D-826F-BD545505DB08}" name="COGS_x000a_Total" dataDxfId="100"/>
    <tableColumn id="40" xr3:uid="{AF76E3D1-24F3-433C-967D-805FBEF2ACFD}" name="Column14"/>
    <tableColumn id="41" xr3:uid="{8F04EC7A-FF99-4FEE-8EAC-3325EDCE8714}" name="Shipping _x000a_Cost" dataDxfId="99" dataCellStyle="Comma"/>
    <tableColumn id="42" xr3:uid="{748F1A41-F90E-4822-879B-8D499F50AA49}" name="Packaging" dataDxfId="98" dataCellStyle="Comma"/>
    <tableColumn id="43" xr3:uid="{D6C9A487-2C06-4F44-BEF3-ADC4421A6602}" name="Other_x000a_Cost" dataDxfId="97" dataCellStyle="Comma"/>
    <tableColumn id="44" xr3:uid="{B40B19DE-0066-4C62-BE04-60C8F2C5B040}" name="Total _x000a_COGS &amp; Processing_x000a_Cost" dataDxfId="96"/>
    <tableColumn id="45" xr3:uid="{A42F37A7-0B7A-4727-B5BB-BF946B23B6BA}" name="Gross Profit" dataDxfId="95">
      <calculatedColumnFormula>SUM(AF7,AH7,-AZ7,-Table1913[[#This Row],[Sale Fee]])</calculatedColumnFormula>
    </tableColumn>
    <tableColumn id="46" xr3:uid="{320D697B-9DC0-421A-8AEC-03364BC1DDAC}" name="Column17"/>
    <tableColumn id="47" xr3:uid="{C55BBEA6-5B56-405A-849F-5E0D76E743B5}" name="Quantity_x000a_in_x000a_Inventory" dataDxfId="94" dataCellStyle="Comma"/>
    <tableColumn id="48" xr3:uid="{95AB1780-F184-4DC0-B13E-FAA6340193B0}" name="Inventory_x000a_Unit Cost" dataDxfId="93" dataCellStyle="Comma"/>
    <tableColumn id="49" xr3:uid="{CE5175B1-25F7-44D2-B39F-3ECB2F89E5CA}" name="Inventory_x000a_Total Cost" dataDxfId="92" dataCellStyle="Comma"/>
  </tableColumns>
  <tableStyleInfo name="TableStyleLight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B8A4047-9D54-45FE-B687-280CDB1BE1F2}" name="Table112" displayName="Table112" ref="A6:BE1014" totalsRowShown="0" headerRowDxfId="91" dataDxfId="90" dataCellStyle="Comma">
  <autoFilter ref="A6:BE1014" xr:uid="{176B849D-30A8-493A-ADBE-E63C25913EA8}"/>
  <tableColumns count="57">
    <tableColumn id="54" xr3:uid="{20A324D2-AD79-46F6-97B3-37D15D84E0FE}" name="File Location" dataDxfId="89" dataCellStyle="Comma"/>
    <tableColumn id="55" xr3:uid="{418BC7FE-0DFA-4996-BF19-32C99E008C79}" name="Components" dataDxfId="88" dataCellStyle="Comma"/>
    <tableColumn id="1" xr3:uid="{55643704-D151-4125-8382-3C7719CD8767}" name="Product Type"/>
    <tableColumn id="2" xr3:uid="{C8CE4BD2-3528-4C60-B48C-FFB819F00CE5}" name="Month"/>
    <tableColumn id="3" xr3:uid="{7470A23A-D3F0-4DF2-8A1A-81388D721B6E}" name="Date"/>
    <tableColumn id="53" xr3:uid="{60BDE51D-F7EF-4B4A-8C97-0BC77EAB5021}" name="Price to sell"/>
    <tableColumn id="4" xr3:uid="{A5A40D4C-3F8C-4211-A17E-9B9D57BF0CF9}" name="Category"/>
    <tableColumn id="5" xr3:uid="{89B83262-764E-4A30-B94A-F64C53625381}" name="Vendor"/>
    <tableColumn id="6" xr3:uid="{C1C2FFB6-8656-4787-9644-AAE0BFABC84C}" name="Pmt method"/>
    <tableColumn id="7" xr3:uid="{819ED665-FC79-458A-835E-68A0572A7B62}" name="Platform"/>
    <tableColumn id="8" xr3:uid="{48B81F9C-44F6-4845-BAFB-C268B9A7BFB1}" name="Website"/>
    <tableColumn id="9" xr3:uid="{BFCD7D35-3906-4965-A979-2C0AE3BD31F0}" name="SKU"/>
    <tableColumn id="10" xr3:uid="{F20B874D-235D-48EF-909A-9702090D7DFD}" name="Product Type2"/>
    <tableColumn id="11" xr3:uid="{473F2027-F187-42E2-B118-73C1D17DF20C}" name="Product Name"/>
    <tableColumn id="12" xr3:uid="{1DF3DAC3-0F3B-46E4-BF6F-F1B66B61C2C1}" name="Sale - Product Name"/>
    <tableColumn id="13" xr3:uid="{F2793A69-9F8E-455C-9422-4BC908AD6B27}" name="Column2"/>
    <tableColumn id="14" xr3:uid="{3F34FDCD-B2D9-4F82-A7DE-BF3DA0980CD2}" name="Quantity" dataDxfId="87" dataCellStyle="Comma"/>
    <tableColumn id="15" xr3:uid="{5E968E5A-F740-4B93-97B6-6F2024F63A42}" name="Unit Cost" dataDxfId="86" dataCellStyle="Comma"/>
    <tableColumn id="16" xr3:uid="{C6BE092F-6F90-4FE1-8377-FDA59ADD49DB}" name="Total Cost" dataDxfId="85" dataCellStyle="Comma"/>
    <tableColumn id="17" xr3:uid="{37E0064E-145E-4A5C-B98C-537F1A35309A}" name="Column3"/>
    <tableColumn id="18" xr3:uid="{C9F876E8-68F4-4124-95D7-47BB7806E664}" name="Quantity Purchased" dataDxfId="84" dataCellStyle="Comma"/>
    <tableColumn id="19" xr3:uid="{B8075A88-8B03-4615-B467-4E7DE6D166DB}" name="Cost per_x000a_ Unit" dataDxfId="83" dataCellStyle="Comma"/>
    <tableColumn id="20" xr3:uid="{DA77A7A3-F83C-4A55-A9B3-108CF4C1317B}" name="Total Purchase_x000a_Cost" dataDxfId="82" dataCellStyle="Comma"/>
    <tableColumn id="25" xr3:uid="{E350FD04-E655-4A65-A95B-E8B444DC3001}" name="Quantity2" dataDxfId="81" dataCellStyle="Comma"/>
    <tableColumn id="56" xr3:uid="{CD68761D-99EA-4AAA-803B-3A1578979319}" name="U Cost" dataDxfId="80" dataCellStyle="Comma"/>
    <tableColumn id="57" xr3:uid="{B107E6FF-7D0A-4DE7-A927-35CD199FBAA4}" name="Total out of Inventory" dataDxfId="79" dataCellStyle="Comma">
      <calculatedColumnFormula>Table112[[#This Row],[Quantity2]]*Table112[[#This Row],[U Cost]]</calculatedColumnFormula>
    </tableColumn>
    <tableColumn id="21" xr3:uid="{739444B2-254E-47FA-B04F-70B4488ED1BA}" name="Column7"/>
    <tableColumn id="22" xr3:uid="{28FB32CE-15E0-426B-B2D8-DA6DAF8CABD4}" name="Quantity_x000a_ Sold" dataDxfId="78" dataCellStyle="Comma"/>
    <tableColumn id="23" xr3:uid="{E400CB08-E6AF-441B-B4A4-07BCDB7D5D1F}" name="Unit Price" dataDxfId="77" dataCellStyle="Comma"/>
    <tableColumn id="24" xr3:uid="{D59F3BD0-5CDF-41CE-BB8D-F6F8B49BF03B}" name="Total _x000a_Paid" dataDxfId="76" dataCellStyle="Comma"/>
    <tableColumn id="26" xr3:uid="{3B7327F7-5362-4077-9837-A12B741EE967}" name="Shipping _x000a_Charged" dataDxfId="75" dataCellStyle="Comma"/>
    <tableColumn id="27" xr3:uid="{49520619-2933-45DC-BF07-3F47FD9E4EFE}" name="Total Sales" dataDxfId="74" dataCellStyle="Comma">
      <calculatedColumnFormula>SUM(Table112[[#This Row],[Total 
Paid]:[Shipping 
Charged]])</calculatedColumnFormula>
    </tableColumn>
    <tableColumn id="28" xr3:uid="{853BE202-EFF9-4EDF-8548-BCBC9ED591D5}" name="Tax" dataDxfId="73" dataCellStyle="Comma"/>
    <tableColumn id="29" xr3:uid="{84CABAC0-827F-4E6B-B57B-921BB48A3BD9}" name="Returns" dataDxfId="72" dataCellStyle="Comma"/>
    <tableColumn id="30" xr3:uid="{A75D160C-273D-4E1D-BD29-26F042AA45B2}" name="Amount Paid - Client" dataDxfId="71" dataCellStyle="Comma"/>
    <tableColumn id="31" xr3:uid="{DC241BBF-69D5-4AC1-BCBF-4CCF459741CB}" name="State"/>
    <tableColumn id="32" xr3:uid="{21F479AF-7992-4657-BF85-C9EFE050542D}" name="Sales Tax" dataDxfId="70" dataCellStyle="Comma"/>
    <tableColumn id="51" xr3:uid="{190D57BF-2CD8-4B04-A25B-C15543618A76}" name="Product/Service" dataDxfId="69" dataCellStyle="Comma"/>
    <tableColumn id="50" xr3:uid="{F3D9EEF9-686B-4103-8156-93E3F1CD18E7}" name="Tax Exemption" dataDxfId="68" dataCellStyle="Comma"/>
    <tableColumn id="52" xr3:uid="{4C0C35C4-4342-4C66-B5A9-766B7F8153D5}" name="Sale Fee" dataDxfId="67" dataCellStyle="Comma"/>
    <tableColumn id="33" xr3:uid="{DE52120D-AC6B-4915-88FA-57E3375A0B27}" name="Platform Fee"/>
    <tableColumn id="34" xr3:uid="{89D976D7-ED3C-46C7-B3BD-1F8AB4AACD3B}" name="Quantity_x000a_Product Sold" dataDxfId="66" dataCellStyle="Comma"/>
    <tableColumn id="35" xr3:uid="{EE368678-C974-4104-9314-71EAA20C82E0}" name="Cost per_x000a_Unit Sold" dataDxfId="65" dataCellStyle="Comma"/>
    <tableColumn id="36" xr3:uid="{FA2C4925-5890-49A8-A368-759E157F66AE}" name="Total Cost_x000a_Goods Sold" dataDxfId="64" dataCellStyle="Comma"/>
    <tableColumn id="37" xr3:uid="{73ED3C83-24A5-489D-AB63-AF25DF7158D4}" name="Labor" dataDxfId="63" dataCellStyle="Comma"/>
    <tableColumn id="38" xr3:uid="{6350F79B-D32C-47EF-80DA-3EBE9051D506}" name="Other" dataDxfId="62" dataCellStyle="Comma"/>
    <tableColumn id="39" xr3:uid="{0B540C16-ECAF-4AB2-AEF1-BFBD64AEA52E}" name="COGS_x000a_Total" dataDxfId="61"/>
    <tableColumn id="40" xr3:uid="{6FE8471A-2914-4A03-A08D-0FC00056D8B1}" name="Column14"/>
    <tableColumn id="41" xr3:uid="{58673F90-C07F-466A-92E8-CD4E79AA5AE2}" name="Shipping _x000a_Cost" dataDxfId="60" dataCellStyle="Comma"/>
    <tableColumn id="42" xr3:uid="{B8D5A14F-1449-4B1B-A416-EC56911E5FA9}" name="Packaging" dataDxfId="59" dataCellStyle="Comma"/>
    <tableColumn id="43" xr3:uid="{8956EB48-2FD6-40A5-9FCB-0DB5B0E06CA9}" name="Other_x000a_Cost" dataDxfId="58" dataCellStyle="Comma"/>
    <tableColumn id="44" xr3:uid="{ED0820AE-7A02-4843-B244-35F60F878137}" name="Total _x000a_COGS &amp; Processing_x000a_Cost" dataDxfId="57"/>
    <tableColumn id="45" xr3:uid="{15F4F470-CA7C-477A-952B-A5E5B0326702}" name="Gross Profit" dataDxfId="56">
      <calculatedColumnFormula>SUM(AF7,AH7,-AZ7,-Table112[[#This Row],[Sale Fee]])</calculatedColumnFormula>
    </tableColumn>
    <tableColumn id="46" xr3:uid="{47FB357C-A466-43D4-8320-A3F9EA5025F2}" name="Column17"/>
    <tableColumn id="47" xr3:uid="{8C68A111-D4C0-4E1D-8B47-AAC058DB9E54}" name="Quantity_x000a_in_x000a_Inventory" dataDxfId="55" dataCellStyle="Comma"/>
    <tableColumn id="48" xr3:uid="{1D50BCE9-8C1C-4076-91C2-D7D105438ABC}" name="Inventory_x000a_Unit Cost" dataDxfId="54" dataCellStyle="Comma"/>
    <tableColumn id="49" xr3:uid="{508ACB47-C87D-4A60-B086-867C73230619}" name="Inventory_x000a_Total Cost" dataDxfId="53" dataCellStyle="Comma"/>
  </tableColumns>
  <tableStyleInfo name="TableStyleLight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1D49499-C1DE-4692-92A2-3F1783B320F4}" name="Table1914" displayName="Table1914" ref="A6:BE1073" totalsRowShown="0" headerRowDxfId="52" dataDxfId="51" dataCellStyle="Comma">
  <autoFilter ref="A6:BE1073" xr:uid="{176B849D-30A8-493A-ADBE-E63C25913EA8}"/>
  <tableColumns count="57">
    <tableColumn id="54" xr3:uid="{BE123011-314B-4F23-AF12-31DAE499DBE1}" name="File Location" dataDxfId="50" dataCellStyle="Comma"/>
    <tableColumn id="55" xr3:uid="{3CC1B4E5-2CED-4C3E-9F2C-CAFD181525BB}" name="Components" dataDxfId="49" dataCellStyle="Comma"/>
    <tableColumn id="1" xr3:uid="{DAA5502B-DAAB-4CF9-AAD2-8291F1506DD1}" name="Product Type"/>
    <tableColumn id="2" xr3:uid="{0E8089C7-9696-4122-B815-03445966C455}" name="Month"/>
    <tableColumn id="3" xr3:uid="{18956E25-697B-4B12-B4E8-238F33169E24}" name="Date"/>
    <tableColumn id="53" xr3:uid="{0DBAFE4E-8616-4ECF-BE8F-53D525D27E55}" name="Price to sell"/>
    <tableColumn id="4" xr3:uid="{1C41B12F-EB8C-4D68-A0A2-EB471E6FBC78}" name="Category"/>
    <tableColumn id="5" xr3:uid="{2C5DDBF2-D50F-47A5-9EC7-4B882E003FC5}" name="Vendor"/>
    <tableColumn id="6" xr3:uid="{1A92C4A6-E915-4696-82B0-3E815850FE31}" name="Pmt method"/>
    <tableColumn id="7" xr3:uid="{37E6BEC3-A7A7-4222-8C97-89B40B70908F}" name="Platform"/>
    <tableColumn id="8" xr3:uid="{0DDA553E-18E0-449B-9997-5FD4E441523F}" name="Website"/>
    <tableColumn id="9" xr3:uid="{9BDEF571-C4EB-48AB-8D3B-CC35D777D455}" name="SKU"/>
    <tableColumn id="10" xr3:uid="{958B7939-54EE-48DC-A99A-371D7D00F1D8}" name="Product Type2"/>
    <tableColumn id="11" xr3:uid="{1DBFD56D-382B-4C7E-8134-3E94184FB5C6}" name="Product Name"/>
    <tableColumn id="12" xr3:uid="{B9DCB345-C5A8-48AB-9B8D-9D5F455FECF6}" name="Sale - Product Name"/>
    <tableColumn id="13" xr3:uid="{72D71DD2-4F0B-45F5-85A2-EDE7A2C6CE6C}" name="Column2"/>
    <tableColumn id="14" xr3:uid="{8E91802D-3EE6-4D66-9770-C4A0CBC26FB2}" name="Quantity" dataDxfId="48" dataCellStyle="Comma"/>
    <tableColumn id="15" xr3:uid="{611E2C8B-0FBF-4A49-96D2-332F9FE0DFE1}" name="Unit Cost" dataDxfId="47" dataCellStyle="Comma"/>
    <tableColumn id="16" xr3:uid="{AF17D8FF-5250-413B-B20D-21D1CEB660DC}" name="Total Cost" dataDxfId="46" dataCellStyle="Comma"/>
    <tableColumn id="17" xr3:uid="{5A00289F-9871-4D80-9B6A-26E3B982DA79}" name="Column3"/>
    <tableColumn id="18" xr3:uid="{7DF2165E-46B4-4ADF-A378-6EFBCFE33CE0}" name="Quantity Purchased" dataDxfId="45" dataCellStyle="Comma"/>
    <tableColumn id="19" xr3:uid="{48F5264E-9CF8-444D-9D11-0F9BF478634B}" name="Cost per_x000a_ Unit" dataDxfId="44" dataCellStyle="Comma"/>
    <tableColumn id="20" xr3:uid="{30C9F29D-2F92-4944-98A8-7548ECC5B8B1}" name="Total Purchase_x000a_Cost" dataDxfId="43" dataCellStyle="Comma"/>
    <tableColumn id="25" xr3:uid="{5AD71116-7DA2-44C1-A6CB-6C5FE2359845}" name="Quantity2" dataDxfId="42" dataCellStyle="Comma"/>
    <tableColumn id="56" xr3:uid="{735A1566-84F3-40DA-A474-B97E5D2E99CE}" name="U Cost" dataDxfId="41" dataCellStyle="Comma"/>
    <tableColumn id="57" xr3:uid="{2B0476C0-7710-4812-820B-C283B7D3E02B}" name="Total out of Inventory" dataDxfId="40" dataCellStyle="Comma">
      <calculatedColumnFormula>Table1914[[#This Row],[Quantity2]]*Table1914[[#This Row],[U Cost]]</calculatedColumnFormula>
    </tableColumn>
    <tableColumn id="21" xr3:uid="{03602882-35A9-48A3-B203-8D814E70F862}" name="Column7"/>
    <tableColumn id="22" xr3:uid="{6DBEC09F-2AD0-430A-B48C-B53453EECF8A}" name="Quantity_x000a_ Sold" dataDxfId="39" dataCellStyle="Comma"/>
    <tableColumn id="23" xr3:uid="{318D6036-06E1-4890-815F-3B39A5263715}" name="Unit Price" dataDxfId="38" dataCellStyle="Comma"/>
    <tableColumn id="24" xr3:uid="{C85F2629-4D18-41C2-9CDF-EB4E633CCA51}" name="Total _x000a_Paid" dataDxfId="37" dataCellStyle="Comma"/>
    <tableColumn id="26" xr3:uid="{B11F583D-0A75-496C-89D7-17D012725AD2}" name="Shipping _x000a_Charged" dataDxfId="36" dataCellStyle="Comma"/>
    <tableColumn id="27" xr3:uid="{935E23E3-6201-4DDB-A94E-B6E5402F6CDC}" name="Total Sales" dataDxfId="35" dataCellStyle="Comma">
      <calculatedColumnFormula>SUM(Table1914[[#This Row],[Total 
Paid]:[Shipping 
Charged]])</calculatedColumnFormula>
    </tableColumn>
    <tableColumn id="28" xr3:uid="{94F0E462-2080-4C7F-9385-A14CD692A172}" name="Tax" dataDxfId="34" dataCellStyle="Comma"/>
    <tableColumn id="29" xr3:uid="{6BC896C9-1F17-4AB3-8612-296BB12C4CA9}" name="Returns" dataDxfId="33" dataCellStyle="Comma"/>
    <tableColumn id="30" xr3:uid="{F1533C23-2CD7-4AAA-B39E-C6E4CAEFF3E2}" name="Amount Paid - Client" dataDxfId="32" dataCellStyle="Comma"/>
    <tableColumn id="31" xr3:uid="{42E6199F-17C1-4C4D-85E0-D90A56599E6E}" name="State"/>
    <tableColumn id="32" xr3:uid="{3DC77EA0-6CC3-4772-950D-367B666188B3}" name="Sales Tax" dataDxfId="31" dataCellStyle="Comma"/>
    <tableColumn id="51" xr3:uid="{BB553990-32D5-4896-B3C3-EE2BD0D7D9BF}" name="Product/Service" dataDxfId="30" dataCellStyle="Comma"/>
    <tableColumn id="50" xr3:uid="{C92AEBE9-66E6-4D5A-89D7-67789C969C9E}" name="Tax Exemption" dataDxfId="29" dataCellStyle="Comma"/>
    <tableColumn id="52" xr3:uid="{0B1B6A89-8D8A-4A9C-9BF1-E77D534E9310}" name="Sale Fee" dataDxfId="28" dataCellStyle="Comma"/>
    <tableColumn id="33" xr3:uid="{F6533E6D-AD9E-43A9-BB6F-1F8F933FE3C6}" name="Platform Fee"/>
    <tableColumn id="34" xr3:uid="{01AF13AB-16C1-4FC0-9A99-F56C3C2E7979}" name="Quantity_x000a_Product Sold" dataDxfId="27" dataCellStyle="Comma"/>
    <tableColumn id="35" xr3:uid="{9C2E10E2-5976-4013-90B7-BAFAB77203DB}" name="Cost per_x000a_Unit Sold" dataDxfId="26" dataCellStyle="Comma"/>
    <tableColumn id="36" xr3:uid="{ACF14153-4436-4598-A738-4B18108C3921}" name="Total Cost_x000a_Goods Sold" dataDxfId="25" dataCellStyle="Comma"/>
    <tableColumn id="37" xr3:uid="{CA241097-11B4-4E31-ACC6-CE4CF5A35CA9}" name="Labor" dataDxfId="24" dataCellStyle="Comma"/>
    <tableColumn id="38" xr3:uid="{74069ED6-9963-458C-9E55-9C1DF4F5C098}" name="Other" dataDxfId="23" dataCellStyle="Comma"/>
    <tableColumn id="39" xr3:uid="{C04C5C42-0B5C-4044-8B7A-652C571AB661}" name="COGS_x000a_Total" dataDxfId="22"/>
    <tableColumn id="40" xr3:uid="{B71215A9-EB75-43BA-B30D-0F0F9273AADC}" name="Column14"/>
    <tableColumn id="41" xr3:uid="{1C21124B-6766-4E36-9758-62F0BB96F8E0}" name="Shipping _x000a_Cost" dataDxfId="21" dataCellStyle="Comma"/>
    <tableColumn id="42" xr3:uid="{9EA1738A-6E61-44D5-B806-3EC608BA9119}" name="Packaging" dataDxfId="20" dataCellStyle="Comma"/>
    <tableColumn id="43" xr3:uid="{3F664B57-31E3-4C5D-A54C-B1E42FD247F0}" name="Other_x000a_Cost" dataDxfId="19" dataCellStyle="Comma"/>
    <tableColumn id="44" xr3:uid="{BEBC7E39-88BD-4D6B-B922-1C9CA23DA288}" name="Total _x000a_COGS &amp; Processing_x000a_Cost" dataDxfId="18"/>
    <tableColumn id="45" xr3:uid="{98AFA26E-5E33-4551-BA85-BD0839C1FB3C}" name="Gross Profit" dataDxfId="17">
      <calculatedColumnFormula>SUM(AF7,AH7,-AZ7,-Table1914[[#This Row],[Sale Fee]])</calculatedColumnFormula>
    </tableColumn>
    <tableColumn id="46" xr3:uid="{41952FCF-3068-43F8-A583-C35C6BB37977}" name="Column17"/>
    <tableColumn id="47" xr3:uid="{8DE13AA2-F167-4656-A046-993743D766F7}" name="Quantity_x000a_in_x000a_Inventory" dataDxfId="16" dataCellStyle="Comma"/>
    <tableColumn id="48" xr3:uid="{B32D1D21-69F1-4805-95D0-CAC3456A1B8B}" name="Inventory_x000a_Unit Cost" dataDxfId="15" dataCellStyle="Comma"/>
    <tableColumn id="49" xr3:uid="{B99A3354-5C94-4A28-BCE6-53550AED9A81}" name="Inventory_x000a_Total Cost" dataDxfId="14" dataCellStyle="Comma"/>
  </tableColumns>
  <tableStyleInfo name="TableStyleLight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FDCC23-EF2B-435C-9D21-CEB0C544AC27}" name="Table2" displayName="Table2" ref="A6:T123" totalsRowShown="0">
  <autoFilter ref="A6:T123" xr:uid="{C29D1C2A-2C9D-4698-862B-4566094D1F4A}"/>
  <tableColumns count="20">
    <tableColumn id="1" xr3:uid="{5B77EDF0-2C75-459C-BFBC-7E76BF38D108}" name="Month"/>
    <tableColumn id="2" xr3:uid="{537ECEA4-B0F4-4715-9E5B-0EA58C300CBD}" name="Date"/>
    <tableColumn id="3" xr3:uid="{13EBB4C6-F70E-45F4-966C-818BDFFC6251}" name="Vendor"/>
    <tableColumn id="4" xr3:uid="{0950DBA5-78B8-470F-B980-9F27577C4F8A}" name="Pmt method"/>
    <tableColumn id="5" xr3:uid="{64E1135F-F826-45A8-B6EF-FCF5A8E71350}" name="Supply Type"/>
    <tableColumn id="6" xr3:uid="{455369FE-594A-4E8B-8DCC-47BF5FCFF238}" name="Model"/>
    <tableColumn id="7" xr3:uid="{245A35BF-2355-469B-83A7-4DCF3F07FA1C}" name="Supplies"/>
    <tableColumn id="8" xr3:uid="{5BA5AFF5-A927-43D5-AAC7-A7F845FA355E}" name="Out of Inventory"/>
    <tableColumn id="9" xr3:uid="{37B6469C-8ECF-4CED-B310-7049F658A3B5}" name="Start Qty"/>
    <tableColumn id="10" xr3:uid="{5DCCC9C8-4410-4EBA-9E8C-F502B7E3E585}" name="Start Unit Cost" dataCellStyle="Comma"/>
    <tableColumn id="11" xr3:uid="{CCE4F54F-8442-4CC9-9F2E-8D3EE6BD89CD}" name="Start Inventory" dataCellStyle="Comma">
      <calculatedColumnFormula>Table2[[#This Row],[Start Unit Cost]]*Table2[[#This Row],[Start Qty]]</calculatedColumnFormula>
    </tableColumn>
    <tableColumn id="12" xr3:uid="{896F8471-CB20-4D05-8CA2-190E2FBFEBBC}" name="Qty Purchased"/>
    <tableColumn id="13" xr3:uid="{166F1EE6-308D-4CA4-A195-A0D49EE38407}" name="Unit Paid"/>
    <tableColumn id="14" xr3:uid="{A70053C1-B3DC-4231-BD18-E0F3654E274A}" name="Purchase Cost" dataDxfId="13">
      <calculatedColumnFormula>Table2[[#This Row],[Qty Purchased]]*Table2[[#This Row],[Unit Paid]]</calculatedColumnFormula>
    </tableColumn>
    <tableColumn id="15" xr3:uid="{8B0CE787-8508-4F6C-8393-87F156B8126D}" name="Qty Used"/>
    <tableColumn id="16" xr3:uid="{F872378E-7355-4DBC-BF77-F6D798C8DF89}" name="Unit Used Cost" dataCellStyle="Comma"/>
    <tableColumn id="17" xr3:uid="{FBD7D05B-589D-4798-B07A-C20AADD1CA21}" name="Total Used Cost" dataCellStyle="Comma">
      <calculatedColumnFormula>Table2[[#This Row],[Qty Used]]*Table2[[#This Row],[Unit Used Cost]]</calculatedColumnFormula>
    </tableColumn>
    <tableColumn id="18" xr3:uid="{11943B8A-5222-4A68-B936-405A63DDD14A}" name="End Qty"/>
    <tableColumn id="19" xr3:uid="{59D40217-1857-4D2C-99CD-A2F4B73C7C42}" name="Unit Cost"/>
    <tableColumn id="20" xr3:uid="{105B432D-5041-4E7E-A1E3-29499A14DCDD}" name="Inventory Year End"/>
  </tableColumns>
  <tableStyleInfo name="TableStyleLight2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9.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1.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1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15.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FB2CC-D492-4BC0-81DF-8944E55E6858}">
  <dimension ref="B3:C20"/>
  <sheetViews>
    <sheetView workbookViewId="0">
      <selection activeCell="M13" sqref="M13"/>
    </sheetView>
  </sheetViews>
  <sheetFormatPr defaultRowHeight="15" x14ac:dyDescent="0.25"/>
  <cols>
    <col min="2" max="2" width="9.7109375" bestFit="1" customWidth="1"/>
  </cols>
  <sheetData>
    <row r="3" spans="2:3" x14ac:dyDescent="0.25">
      <c r="B3" t="s">
        <v>14</v>
      </c>
      <c r="C3" s="4" t="s">
        <v>344</v>
      </c>
    </row>
    <row r="4" spans="2:3" x14ac:dyDescent="0.25">
      <c r="C4" t="s">
        <v>343</v>
      </c>
    </row>
    <row r="5" spans="2:3" x14ac:dyDescent="0.25">
      <c r="C5" t="s">
        <v>307</v>
      </c>
    </row>
    <row r="6" spans="2:3" x14ac:dyDescent="0.25">
      <c r="C6" t="s">
        <v>308</v>
      </c>
    </row>
    <row r="7" spans="2:3" x14ac:dyDescent="0.25">
      <c r="C7" t="s">
        <v>309</v>
      </c>
    </row>
    <row r="8" spans="2:3" x14ac:dyDescent="0.25">
      <c r="C8" t="s">
        <v>310</v>
      </c>
    </row>
    <row r="9" spans="2:3" x14ac:dyDescent="0.25">
      <c r="C9" t="s">
        <v>311</v>
      </c>
    </row>
    <row r="10" spans="2:3" x14ac:dyDescent="0.25">
      <c r="C10" t="s">
        <v>312</v>
      </c>
    </row>
    <row r="13" spans="2:3" x14ac:dyDescent="0.25">
      <c r="B13" s="4"/>
    </row>
    <row r="20" spans="2:2" x14ac:dyDescent="0.25">
      <c r="B20" s="4"/>
    </row>
  </sheetData>
  <pageMargins left="0.7" right="0.7" top="0.75" bottom="0.75" header="0.3" footer="0.3"/>
  <pageSetup orientation="portrait" r:id="rId1"/>
  <headerFooter>
    <oddFooter>&amp;Lhttps://liberdownload.com</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A170-E40E-4A73-BD18-09BFAC307C2E}">
  <dimension ref="A1:BD302"/>
  <sheetViews>
    <sheetView workbookViewId="0">
      <pane ySplit="9" topLeftCell="A13" activePane="bottomLeft" state="frozen"/>
      <selection activeCell="M13" sqref="M13"/>
      <selection pane="bottomLeft" activeCell="M13" sqref="M13"/>
    </sheetView>
  </sheetViews>
  <sheetFormatPr defaultRowHeight="15" outlineLevelRow="1" outlineLevelCol="1" x14ac:dyDescent="0.25"/>
  <cols>
    <col min="1" max="1" width="14.28515625" customWidth="1"/>
    <col min="2" max="2" width="14.42578125" customWidth="1"/>
    <col min="3" max="3" width="14.7109375" customWidth="1"/>
    <col min="5" max="5" width="10.7109375" bestFit="1" customWidth="1"/>
    <col min="6" max="6" width="11" customWidth="1"/>
    <col min="7" max="7" width="9.7109375" customWidth="1"/>
    <col min="8" max="8" width="0" hidden="1" customWidth="1"/>
    <col min="9" max="9" width="10.85546875" customWidth="1"/>
    <col min="10" max="10" width="10.5703125" customWidth="1"/>
    <col min="12" max="12" width="15.5703125" customWidth="1" outlineLevel="1"/>
    <col min="13" max="13" width="9.140625" customWidth="1" outlineLevel="1"/>
    <col min="14" max="14" width="79.28515625" customWidth="1"/>
    <col min="15" max="15" width="11" customWidth="1"/>
    <col min="16" max="16" width="10.85546875" hidden="1" customWidth="1" outlineLevel="1"/>
    <col min="17" max="17" width="11.140625" hidden="1" customWidth="1" outlineLevel="1"/>
    <col min="18" max="18" width="11.85546875" hidden="1" customWidth="1" outlineLevel="1"/>
    <col min="19" max="19" width="6.28515625" hidden="1" customWidth="1" outlineLevel="1"/>
    <col min="20" max="20" width="10.7109375" hidden="1" customWidth="1" outlineLevel="1"/>
    <col min="21" max="22" width="9.140625" hidden="1" customWidth="1" outlineLevel="1"/>
    <col min="23" max="23" width="6.140625" hidden="1" customWidth="1" outlineLevel="1"/>
    <col min="24" max="24" width="9.140625" collapsed="1"/>
    <col min="25" max="25" width="11.7109375" customWidth="1"/>
    <col min="26" max="26" width="13.140625" customWidth="1"/>
    <col min="27" max="27" width="10.42578125" customWidth="1"/>
    <col min="28" max="28" width="9.5703125" customWidth="1"/>
    <col min="29" max="29" width="9.140625" customWidth="1" outlineLevel="1"/>
    <col min="30" max="30" width="12.5703125" customWidth="1" outlineLevel="1"/>
    <col min="31" max="31" width="9.140625" customWidth="1" outlineLevel="1"/>
    <col min="32" max="32" width="10" customWidth="1" outlineLevel="1"/>
    <col min="33" max="33" width="21.42578125" customWidth="1" outlineLevel="1"/>
    <col min="34" max="34" width="9.140625" customWidth="1" outlineLevel="1"/>
    <col min="35" max="35" width="11.140625" customWidth="1" outlineLevel="1"/>
    <col min="36" max="36" width="17.28515625" customWidth="1" outlineLevel="1"/>
    <col min="37" max="37" width="41.28515625" customWidth="1" outlineLevel="1"/>
    <col min="38" max="38" width="10.5703125" customWidth="1" outlineLevel="1"/>
    <col min="39" max="39" width="14.5703125" customWidth="1" outlineLevel="1"/>
    <col min="41" max="41" width="14.5703125" customWidth="1"/>
    <col min="42" max="42" width="19.7109375" customWidth="1"/>
    <col min="46" max="46" width="9.140625" customWidth="1"/>
    <col min="48" max="48" width="11.85546875" customWidth="1"/>
    <col min="50" max="50" width="11" customWidth="1"/>
    <col min="51" max="51" width="13.42578125" customWidth="1"/>
    <col min="52" max="52" width="7.140625" customWidth="1"/>
    <col min="53" max="53" width="10.85546875" customWidth="1"/>
    <col min="54" max="54" width="11" customWidth="1"/>
    <col min="55" max="55" width="11.7109375" customWidth="1"/>
    <col min="56" max="56" width="11" customWidth="1"/>
  </cols>
  <sheetData>
    <row r="1" spans="1:56" outlineLevel="1" x14ac:dyDescent="0.25"/>
    <row r="2" spans="1:56" outlineLevel="1" x14ac:dyDescent="0.25"/>
    <row r="3" spans="1:56" outlineLevel="1" x14ac:dyDescent="0.25"/>
    <row r="4" spans="1:56" outlineLevel="1" x14ac:dyDescent="0.25">
      <c r="Y4" t="s">
        <v>28</v>
      </c>
      <c r="AP4" t="s">
        <v>30</v>
      </c>
      <c r="BB4" t="s">
        <v>42</v>
      </c>
    </row>
    <row r="5" spans="1:56" outlineLevel="1" x14ac:dyDescent="0.25"/>
    <row r="6" spans="1:56" outlineLevel="1" x14ac:dyDescent="0.25">
      <c r="AC6" t="s">
        <v>190</v>
      </c>
      <c r="AG6">
        <v>7.0000000000000007E-2</v>
      </c>
      <c r="AH6">
        <v>0</v>
      </c>
      <c r="AI6" t="s">
        <v>252</v>
      </c>
    </row>
    <row r="7" spans="1:56" outlineLevel="1" x14ac:dyDescent="0.25">
      <c r="X7" s="33"/>
      <c r="Y7" s="33"/>
      <c r="Z7" s="33"/>
      <c r="AA7" s="33"/>
      <c r="AB7" s="33"/>
      <c r="AC7" s="33"/>
      <c r="AD7" s="33"/>
      <c r="AE7" s="33"/>
      <c r="AF7" s="33"/>
      <c r="AG7" s="33"/>
      <c r="AH7" s="33"/>
      <c r="AI7" s="33"/>
      <c r="AJ7" s="33"/>
      <c r="AK7" s="33"/>
      <c r="AL7" s="33"/>
      <c r="AM7" s="33"/>
      <c r="AN7" s="37"/>
      <c r="AO7" s="37"/>
      <c r="AP7" s="37"/>
      <c r="AQ7" s="37"/>
      <c r="AR7" s="37"/>
      <c r="AS7" s="37"/>
      <c r="AT7" s="37"/>
      <c r="AU7" s="37"/>
      <c r="AV7" s="37"/>
      <c r="AW7" s="37"/>
      <c r="AX7" s="37"/>
      <c r="AY7" s="37"/>
    </row>
    <row r="8" spans="1:56" x14ac:dyDescent="0.25">
      <c r="P8" t="s">
        <v>23</v>
      </c>
      <c r="S8" t="s">
        <v>27</v>
      </c>
      <c r="AD8" t="s">
        <v>63</v>
      </c>
      <c r="AH8" t="s">
        <v>41</v>
      </c>
      <c r="AP8" t="s">
        <v>30</v>
      </c>
      <c r="AR8" t="s">
        <v>31</v>
      </c>
      <c r="AY8" t="s">
        <v>35</v>
      </c>
    </row>
    <row r="9" spans="1:56" s="74" customFormat="1" ht="60" x14ac:dyDescent="0.25">
      <c r="A9" s="74" t="s">
        <v>199</v>
      </c>
      <c r="B9" s="74" t="s">
        <v>200</v>
      </c>
      <c r="C9" s="74" t="s">
        <v>17</v>
      </c>
      <c r="D9" s="74" t="s">
        <v>21</v>
      </c>
      <c r="E9" s="74" t="s">
        <v>14</v>
      </c>
      <c r="F9" s="74" t="s">
        <v>0</v>
      </c>
      <c r="G9" s="74" t="s">
        <v>250</v>
      </c>
      <c r="H9" s="74" t="s">
        <v>16</v>
      </c>
      <c r="I9" s="74" t="s">
        <v>8</v>
      </c>
      <c r="J9" s="74" t="s">
        <v>13</v>
      </c>
      <c r="K9" s="74" t="s">
        <v>22</v>
      </c>
      <c r="L9" s="74" t="s">
        <v>182</v>
      </c>
      <c r="M9" s="74" t="s">
        <v>141</v>
      </c>
      <c r="N9" s="74" t="s">
        <v>51</v>
      </c>
      <c r="O9" s="81" t="s">
        <v>66</v>
      </c>
      <c r="P9" s="81" t="s">
        <v>24</v>
      </c>
      <c r="Q9" s="81" t="s">
        <v>25</v>
      </c>
      <c r="R9" s="81" t="s">
        <v>26</v>
      </c>
      <c r="S9" s="81" t="s">
        <v>67</v>
      </c>
      <c r="T9" s="81" t="s">
        <v>83</v>
      </c>
      <c r="U9" s="81" t="s">
        <v>84</v>
      </c>
      <c r="V9" s="81" t="s">
        <v>85</v>
      </c>
      <c r="W9" s="81" t="s">
        <v>278</v>
      </c>
      <c r="X9" s="74" t="s">
        <v>82</v>
      </c>
      <c r="Y9" s="74" t="s">
        <v>29</v>
      </c>
      <c r="Z9" s="74" t="s">
        <v>86</v>
      </c>
      <c r="AA9" s="81" t="s">
        <v>290</v>
      </c>
      <c r="AB9" s="81" t="s">
        <v>291</v>
      </c>
      <c r="AC9" s="74" t="s">
        <v>87</v>
      </c>
      <c r="AD9" s="74" t="s">
        <v>39</v>
      </c>
      <c r="AE9" s="74" t="s">
        <v>36</v>
      </c>
      <c r="AF9" s="74" t="s">
        <v>169</v>
      </c>
      <c r="AG9" s="74" t="s">
        <v>64</v>
      </c>
      <c r="AH9" s="74" t="s">
        <v>37</v>
      </c>
      <c r="AI9" s="74" t="s">
        <v>317</v>
      </c>
      <c r="AJ9" s="74" t="s">
        <v>151</v>
      </c>
      <c r="AK9" s="74" t="s">
        <v>160</v>
      </c>
      <c r="AL9" s="74" t="s">
        <v>161</v>
      </c>
      <c r="AM9" s="74" t="s">
        <v>162</v>
      </c>
      <c r="AN9" s="74" t="s">
        <v>249</v>
      </c>
      <c r="AO9" s="74" t="s">
        <v>89</v>
      </c>
      <c r="AP9" s="74" t="s">
        <v>248</v>
      </c>
      <c r="AQ9" s="74" t="s">
        <v>33</v>
      </c>
      <c r="AR9" s="74" t="s">
        <v>31</v>
      </c>
      <c r="AS9" s="74" t="s">
        <v>91</v>
      </c>
      <c r="AT9" s="74" t="s">
        <v>69</v>
      </c>
      <c r="AU9" s="74" t="s">
        <v>92</v>
      </c>
      <c r="AV9" s="74" t="s">
        <v>32</v>
      </c>
      <c r="AW9" s="74" t="s">
        <v>93</v>
      </c>
      <c r="AX9" s="74" t="s">
        <v>94</v>
      </c>
      <c r="AY9" s="74" t="s">
        <v>35</v>
      </c>
      <c r="AZ9" s="81" t="s">
        <v>70</v>
      </c>
      <c r="BA9" s="81" t="s">
        <v>95</v>
      </c>
      <c r="BB9" s="81" t="s">
        <v>96</v>
      </c>
      <c r="BC9" s="81" t="s">
        <v>97</v>
      </c>
      <c r="BD9" s="81" t="s">
        <v>65</v>
      </c>
    </row>
    <row r="10" spans="1:56" x14ac:dyDescent="0.25">
      <c r="E10" s="4"/>
      <c r="R10" s="1"/>
      <c r="Z10" s="1">
        <f>Table7[[#This Row],[Quantity
 Sold]]*Table7[[#This Row],[Unit Price]]</f>
        <v>0</v>
      </c>
      <c r="AD10" s="1">
        <f>SUM(Table7[[#This Row],[Total 
Paid]],Table7[[#This Row],[Shipping 
Charged]])</f>
        <v>0</v>
      </c>
      <c r="AE10" s="1"/>
      <c r="AG10" s="1">
        <f>SUM(Table7[[#This Row],[Total Sales]],Table7[[#This Row],[Tax]],Table7[[#This Row],[Returns]])</f>
        <v>0</v>
      </c>
      <c r="AP10" s="1">
        <f>Table7[[#This Row],[Cost per
Unit Sold]]*Table7[[#This Row],[Quantity of 
Product Sold]]</f>
        <v>0</v>
      </c>
      <c r="AQ10" s="1"/>
      <c r="AR10" s="1"/>
      <c r="AS10" s="1">
        <f>SUM(Table7[[#This Row],[Total Cost of
Goods Sold]:[Other]])</f>
        <v>0</v>
      </c>
      <c r="AX10" s="1">
        <f>SUM(Table7[[#This Row],[COGS
Total]:[Other
Cost]])</f>
        <v>0</v>
      </c>
      <c r="AY10" s="1">
        <f>SUM(Table7[[#This Row],[Total Sales]],Table7[[#This Row],[Returns]],-Table7[[#This Row],[Sale Fee]],-Table7[[#This Row],[Total 
COGS &amp; Processing
Cost]])</f>
        <v>0</v>
      </c>
    </row>
    <row r="11" spans="1:56" x14ac:dyDescent="0.25">
      <c r="E11" s="4"/>
      <c r="R11" s="1"/>
      <c r="Z11" s="1">
        <f>Table7[[#This Row],[Quantity
 Sold]]*Table7[[#This Row],[Unit Price]]</f>
        <v>0</v>
      </c>
      <c r="AD11" s="1">
        <f>SUM(Table7[[#This Row],[Total 
Paid]],Table7[[#This Row],[Shipping 
Charged]])</f>
        <v>0</v>
      </c>
      <c r="AE11" s="1">
        <f>Table7[[#This Row],[Total Sales]]*$AG$6</f>
        <v>0</v>
      </c>
      <c r="AG11" s="1">
        <f>SUM(Table7[[#This Row],[Total Sales]],Table7[[#This Row],[Tax]],Table7[[#This Row],[Returns]])</f>
        <v>0</v>
      </c>
      <c r="AI11" s="2">
        <f>Table7[[#This Row],[Tax]]</f>
        <v>0</v>
      </c>
      <c r="AP11" s="1">
        <f>Table7[[#This Row],[Cost per
Unit Sold]]*Table7[[#This Row],[Quantity of 
Product Sold]]</f>
        <v>0</v>
      </c>
      <c r="AQ11" s="1"/>
      <c r="AR11" s="1"/>
      <c r="AS11" s="1">
        <f>SUM(Table7[[#This Row],[Total Cost of
Goods Sold]:[Other]])</f>
        <v>0</v>
      </c>
      <c r="AX11" s="1">
        <f>SUM(Table7[[#This Row],[COGS
Total]:[Other
Cost]])</f>
        <v>0</v>
      </c>
      <c r="AY11" s="1">
        <f>SUM(Table7[[#This Row],[Total Sales]],Table7[[#This Row],[Returns]],-Table7[[#This Row],[Sale Fee]],-Table7[[#This Row],[Total 
COGS &amp; Processing
Cost]])</f>
        <v>0</v>
      </c>
    </row>
    <row r="12" spans="1:56" x14ac:dyDescent="0.25">
      <c r="E12" s="4"/>
      <c r="R12" s="1"/>
      <c r="Z12" s="1">
        <f>Table7[[#This Row],[Quantity
 Sold]]*Table7[[#This Row],[Unit Price]]</f>
        <v>0</v>
      </c>
      <c r="AD12" s="1">
        <f>SUM(Table7[[#This Row],[Total 
Paid]],Table7[[#This Row],[Shipping 
Charged]])</f>
        <v>0</v>
      </c>
      <c r="AE12" s="1"/>
      <c r="AG12" s="1">
        <f>SUM(Table7[[#This Row],[Total Sales]],Table7[[#This Row],[Tax]],Table7[[#This Row],[Returns]])</f>
        <v>0</v>
      </c>
      <c r="AI12" s="2"/>
      <c r="AP12" s="1">
        <f>Table7[[#This Row],[Cost per
Unit Sold]]*Table7[[#This Row],[Quantity of 
Product Sold]]</f>
        <v>0</v>
      </c>
      <c r="AQ12" s="1"/>
      <c r="AR12" s="1"/>
      <c r="AS12" s="1">
        <f>SUM(Table7[[#This Row],[Total Cost of
Goods Sold]:[Other]])</f>
        <v>0</v>
      </c>
      <c r="AX12" s="1">
        <f>SUM(Table7[[#This Row],[COGS
Total]:[Other
Cost]])</f>
        <v>0</v>
      </c>
      <c r="AY12" s="1">
        <f>SUM(Table7[[#This Row],[Total Sales]],Table7[[#This Row],[Returns]],-Table7[[#This Row],[Sale Fee]],-Table7[[#This Row],[Total 
COGS &amp; Processing
Cost]])</f>
        <v>0</v>
      </c>
    </row>
    <row r="13" spans="1:56" x14ac:dyDescent="0.25">
      <c r="E13" s="4"/>
      <c r="R13" s="1"/>
      <c r="Z13" s="1">
        <f>Table7[[#This Row],[Quantity
 Sold]]*Table7[[#This Row],[Unit Price]]</f>
        <v>0</v>
      </c>
      <c r="AD13" s="1">
        <f>SUM(Table7[[#This Row],[Total 
Paid]],Table7[[#This Row],[Shipping 
Charged]])</f>
        <v>0</v>
      </c>
      <c r="AE13" s="1"/>
      <c r="AG13" s="1">
        <f>SUM(Table7[[#This Row],[Total Sales]],Table7[[#This Row],[Tax]],Table7[[#This Row],[Returns]])</f>
        <v>0</v>
      </c>
      <c r="AI13" s="2"/>
      <c r="AP13" s="1">
        <f>Table7[[#This Row],[Cost per
Unit Sold]]*Table7[[#This Row],[Quantity of 
Product Sold]]</f>
        <v>0</v>
      </c>
      <c r="AQ13" s="1"/>
      <c r="AR13" s="1"/>
      <c r="AS13" s="1">
        <f>SUM(Table7[[#This Row],[Total Cost of
Goods Sold]:[Other]])</f>
        <v>0</v>
      </c>
      <c r="AX13" s="1">
        <f>SUM(Table7[[#This Row],[COGS
Total]:[Other
Cost]])</f>
        <v>0</v>
      </c>
      <c r="AY13" s="1">
        <f>SUM(Table7[[#This Row],[Total Sales]],Table7[[#This Row],[Returns]],-Table7[[#This Row],[Sale Fee]],-Table7[[#This Row],[Total 
COGS &amp; Processing
Cost]])</f>
        <v>0</v>
      </c>
    </row>
    <row r="14" spans="1:56" x14ac:dyDescent="0.25">
      <c r="E14" s="4"/>
      <c r="R14" s="1"/>
      <c r="Z14" s="1">
        <f>Table7[[#This Row],[Quantity
 Sold]]*Table7[[#This Row],[Unit Price]]</f>
        <v>0</v>
      </c>
      <c r="AD14" s="1">
        <f>SUM(Table7[[#This Row],[Total 
Paid]],Table7[[#This Row],[Shipping 
Charged]])</f>
        <v>0</v>
      </c>
      <c r="AE14" s="1"/>
      <c r="AG14" s="1">
        <f>SUM(Table7[[#This Row],[Total Sales]],Table7[[#This Row],[Tax]],Table7[[#This Row],[Returns]])</f>
        <v>0</v>
      </c>
      <c r="AI14" s="2"/>
      <c r="AP14" s="1">
        <f>Table7[[#This Row],[Cost per
Unit Sold]]*Table7[[#This Row],[Quantity of 
Product Sold]]</f>
        <v>0</v>
      </c>
      <c r="AQ14" s="1"/>
      <c r="AR14" s="1"/>
      <c r="AS14" s="1">
        <f>SUM(Table7[[#This Row],[Total Cost of
Goods Sold]:[Other]])</f>
        <v>0</v>
      </c>
      <c r="AX14" s="1">
        <f>SUM(Table7[[#This Row],[COGS
Total]:[Other
Cost]])</f>
        <v>0</v>
      </c>
      <c r="AY14" s="1">
        <f>SUM(Table7[[#This Row],[Total Sales]],Table7[[#This Row],[Returns]],-Table7[[#This Row],[Sale Fee]],-Table7[[#This Row],[Total 
COGS &amp; Processing
Cost]])</f>
        <v>0</v>
      </c>
    </row>
    <row r="15" spans="1:56" x14ac:dyDescent="0.25">
      <c r="E15" s="4"/>
      <c r="K15" s="50"/>
      <c r="R15" s="1"/>
      <c r="Z15" s="1">
        <f>Table7[[#This Row],[Quantity
 Sold]]*Table7[[#This Row],[Unit Price]]</f>
        <v>0</v>
      </c>
      <c r="AD15" s="1">
        <f>SUM(Table7[[#This Row],[Total 
Paid]],Table7[[#This Row],[Shipping 
Charged]])</f>
        <v>0</v>
      </c>
      <c r="AE15" s="1"/>
      <c r="AG15" s="58">
        <f>SUM(Table7[[#This Row],[Total Sales]],Table7[[#This Row],[Tax]],Table7[[#This Row],[Returns]])</f>
        <v>0</v>
      </c>
      <c r="AI15" s="2"/>
      <c r="AP15" s="1">
        <f>Table7[[#This Row],[Cost per
Unit Sold]]*Table7[[#This Row],[Quantity of 
Product Sold]]</f>
        <v>0</v>
      </c>
      <c r="AQ15" s="1"/>
      <c r="AR15" s="1"/>
      <c r="AS15" s="1">
        <f>SUM(Table7[[#This Row],[Total Cost of
Goods Sold]:[Other]])</f>
        <v>0</v>
      </c>
      <c r="AX15" s="1">
        <f>SUM(Table7[[#This Row],[COGS
Total]:[Other
Cost]])</f>
        <v>0</v>
      </c>
      <c r="AY15" s="1">
        <f>SUM(Table7[[#This Row],[Total Sales]],Table7[[#This Row],[Returns]],-Table7[[#This Row],[Sale Fee]],-Table7[[#This Row],[Total 
COGS &amp; Processing
Cost]])</f>
        <v>0</v>
      </c>
    </row>
    <row r="16" spans="1:56" x14ac:dyDescent="0.25">
      <c r="E16" s="4"/>
      <c r="K16" s="50"/>
      <c r="R16" s="1"/>
      <c r="Z16" s="1">
        <f>Table7[[#This Row],[Quantity
 Sold]]*Table7[[#This Row],[Unit Price]]</f>
        <v>0</v>
      </c>
      <c r="AD16" s="1">
        <f>SUM(Table7[[#This Row],[Total 
Paid]],Table7[[#This Row],[Shipping 
Charged]])</f>
        <v>0</v>
      </c>
      <c r="AE16" s="1"/>
      <c r="AG16" s="58">
        <f>SUM(Table7[[#This Row],[Total Sales]],Table7[[#This Row],[Tax]],Table7[[#This Row],[Returns]])</f>
        <v>0</v>
      </c>
      <c r="AI16" s="2"/>
      <c r="AP16" s="1">
        <f>Table7[[#This Row],[Cost per
Unit Sold]]*Table7[[#This Row],[Quantity of 
Product Sold]]</f>
        <v>0</v>
      </c>
      <c r="AQ16" s="1"/>
      <c r="AR16" s="1"/>
      <c r="AS16" s="1">
        <f>SUM(Table7[[#This Row],[Total Cost of
Goods Sold]:[Other]])</f>
        <v>0</v>
      </c>
      <c r="AX16" s="1">
        <f>SUM(Table7[[#This Row],[COGS
Total]:[Other
Cost]])</f>
        <v>0</v>
      </c>
      <c r="AY16" s="1">
        <f>SUM(Table7[[#This Row],[Total Sales]],Table7[[#This Row],[Returns]],-Table7[[#This Row],[Sale Fee]],-Table7[[#This Row],[Total 
COGS &amp; Processing
Cost]])</f>
        <v>0</v>
      </c>
    </row>
    <row r="17" spans="5:51" x14ac:dyDescent="0.25">
      <c r="E17" s="4"/>
      <c r="K17" s="50"/>
      <c r="R17" s="1"/>
      <c r="Z17" s="1">
        <f>Table7[[#This Row],[Quantity
 Sold]]*Table7[[#This Row],[Unit Price]]</f>
        <v>0</v>
      </c>
      <c r="AD17" s="1">
        <f>SUM(Table7[[#This Row],[Total 
Paid]],Table7[[#This Row],[Shipping 
Charged]])</f>
        <v>0</v>
      </c>
      <c r="AE17" s="1"/>
      <c r="AG17" s="58">
        <f>SUM(Table7[[#This Row],[Total Sales]],Table7[[#This Row],[Tax]],Table7[[#This Row],[Returns]])</f>
        <v>0</v>
      </c>
      <c r="AI17" s="2"/>
      <c r="AP17" s="1">
        <f>Table7[[#This Row],[Cost per
Unit Sold]]*Table7[[#This Row],[Quantity of 
Product Sold]]</f>
        <v>0</v>
      </c>
      <c r="AQ17" s="1"/>
      <c r="AR17" s="1"/>
      <c r="AS17" s="1">
        <f>SUM(Table7[[#This Row],[Total Cost of
Goods Sold]:[Other]])</f>
        <v>0</v>
      </c>
      <c r="AX17" s="1">
        <f>SUM(Table7[[#This Row],[COGS
Total]:[Other
Cost]])</f>
        <v>0</v>
      </c>
      <c r="AY17" s="1">
        <f>SUM(Table7[[#This Row],[Total Sales]],Table7[[#This Row],[Returns]],-Table7[[#This Row],[Sale Fee]],-Table7[[#This Row],[Total 
COGS &amp; Processing
Cost]])</f>
        <v>0</v>
      </c>
    </row>
    <row r="18" spans="5:51" x14ac:dyDescent="0.25">
      <c r="E18" s="4"/>
      <c r="K18" s="50"/>
      <c r="R18" s="1"/>
      <c r="Z18" s="1">
        <f>Table7[[#This Row],[Quantity
 Sold]]*Table7[[#This Row],[Unit Price]]</f>
        <v>0</v>
      </c>
      <c r="AD18" s="1">
        <f>SUM(Table7[[#This Row],[Total 
Paid]],Table7[[#This Row],[Shipping 
Charged]])</f>
        <v>0</v>
      </c>
      <c r="AE18" s="1"/>
      <c r="AG18" s="58">
        <f>SUM(Table7[[#This Row],[Total Sales]],Table7[[#This Row],[Tax]],Table7[[#This Row],[Returns]])</f>
        <v>0</v>
      </c>
      <c r="AI18" s="2"/>
      <c r="AP18" s="1">
        <f>Table7[[#This Row],[Cost per
Unit Sold]]*Table7[[#This Row],[Quantity of 
Product Sold]]</f>
        <v>0</v>
      </c>
      <c r="AQ18" s="1"/>
      <c r="AR18" s="1"/>
      <c r="AS18" s="1">
        <f>SUM(Table7[[#This Row],[Total Cost of
Goods Sold]:[Other]])</f>
        <v>0</v>
      </c>
      <c r="AX18" s="1">
        <f>SUM(Table7[[#This Row],[COGS
Total]:[Other
Cost]])</f>
        <v>0</v>
      </c>
      <c r="AY18" s="1">
        <f>SUM(Table7[[#This Row],[Total Sales]],Table7[[#This Row],[Returns]],-Table7[[#This Row],[Sale Fee]],-Table7[[#This Row],[Total 
COGS &amp; Processing
Cost]])</f>
        <v>0</v>
      </c>
    </row>
    <row r="19" spans="5:51" x14ac:dyDescent="0.25">
      <c r="E19" s="4"/>
      <c r="R19" s="1"/>
      <c r="Z19" s="1">
        <f>Table7[[#This Row],[Quantity
 Sold]]*Table7[[#This Row],[Unit Price]]</f>
        <v>0</v>
      </c>
      <c r="AD19" s="1">
        <f>SUM(Table7[[#This Row],[Total 
Paid]],Table7[[#This Row],[Shipping 
Charged]])</f>
        <v>0</v>
      </c>
      <c r="AE19" s="1"/>
      <c r="AG19" s="1">
        <f>SUM(Table7[[#This Row],[Total Sales]],Table7[[#This Row],[Tax]],Table7[[#This Row],[Returns]])</f>
        <v>0</v>
      </c>
      <c r="AI19" s="2"/>
      <c r="AP19" s="1">
        <f>Table7[[#This Row],[Cost per
Unit Sold]]*Table7[[#This Row],[Quantity of 
Product Sold]]</f>
        <v>0</v>
      </c>
      <c r="AQ19" s="1"/>
      <c r="AR19" s="1"/>
      <c r="AS19" s="1">
        <f>SUM(Table7[[#This Row],[Total Cost of
Goods Sold]:[Other]])</f>
        <v>0</v>
      </c>
      <c r="AX19" s="1">
        <f>SUM(Table7[[#This Row],[COGS
Total]:[Other
Cost]])</f>
        <v>0</v>
      </c>
      <c r="AY19" s="1">
        <f>SUM(Table7[[#This Row],[Total Sales]],Table7[[#This Row],[Returns]],-Table7[[#This Row],[Sale Fee]],-Table7[[#This Row],[Total 
COGS &amp; Processing
Cost]])</f>
        <v>0</v>
      </c>
    </row>
    <row r="20" spans="5:51" x14ac:dyDescent="0.25">
      <c r="E20" s="4"/>
      <c r="R20" s="1"/>
      <c r="Z20" s="1">
        <f>Table7[[#This Row],[Quantity
 Sold]]*Table7[[#This Row],[Unit Price]]</f>
        <v>0</v>
      </c>
      <c r="AD20" s="1">
        <f>SUM(Table7[[#This Row],[Total 
Paid]],Table7[[#This Row],[Shipping 
Charged]])</f>
        <v>0</v>
      </c>
      <c r="AE20" s="1"/>
      <c r="AG20" s="1">
        <f>SUM(Table7[[#This Row],[Total Sales]],Table7[[#This Row],[Tax]],Table7[[#This Row],[Returns]])</f>
        <v>0</v>
      </c>
      <c r="AI20" s="2"/>
      <c r="AP20" s="1">
        <f>Table7[[#This Row],[Cost per
Unit Sold]]*Table7[[#This Row],[Quantity of 
Product Sold]]</f>
        <v>0</v>
      </c>
      <c r="AQ20" s="1"/>
      <c r="AR20" s="1"/>
      <c r="AS20" s="1">
        <f>SUM(Table7[[#This Row],[Total Cost of
Goods Sold]:[Other]])</f>
        <v>0</v>
      </c>
      <c r="AX20" s="1">
        <f>SUM(Table7[[#This Row],[COGS
Total]:[Other
Cost]])</f>
        <v>0</v>
      </c>
      <c r="AY20" s="1">
        <f>SUM(Table7[[#This Row],[Total Sales]],Table7[[#This Row],[Returns]],-Table7[[#This Row],[Sale Fee]],-Table7[[#This Row],[Total 
COGS &amp; Processing
Cost]])</f>
        <v>0</v>
      </c>
    </row>
    <row r="21" spans="5:51" x14ac:dyDescent="0.25">
      <c r="E21" s="4"/>
      <c r="R21" s="1"/>
      <c r="Z21" s="1">
        <f>Table7[[#This Row],[Quantity
 Sold]]*Table7[[#This Row],[Unit Price]]</f>
        <v>0</v>
      </c>
      <c r="AD21" s="1">
        <f>SUM(Table7[[#This Row],[Total 
Paid]],Table7[[#This Row],[Shipping 
Charged]])</f>
        <v>0</v>
      </c>
      <c r="AE21" s="1"/>
      <c r="AG21" s="1">
        <f>SUM(Table7[[#This Row],[Total Sales]],Table7[[#This Row],[Tax]],Table7[[#This Row],[Returns]])</f>
        <v>0</v>
      </c>
      <c r="AI21" s="2"/>
      <c r="AP21" s="1">
        <f>Table7[[#This Row],[Cost per
Unit Sold]]*Table7[[#This Row],[Quantity of 
Product Sold]]</f>
        <v>0</v>
      </c>
      <c r="AQ21" s="1"/>
      <c r="AR21" s="1"/>
      <c r="AS21" s="1">
        <f>SUM(Table7[[#This Row],[Total Cost of
Goods Sold]:[Other]])</f>
        <v>0</v>
      </c>
      <c r="AX21" s="1">
        <f>SUM(Table7[[#This Row],[COGS
Total]:[Other
Cost]])</f>
        <v>0</v>
      </c>
      <c r="AY21" s="1">
        <f>SUM(Table7[[#This Row],[Total Sales]],Table7[[#This Row],[Returns]],-Table7[[#This Row],[Sale Fee]],-Table7[[#This Row],[Total 
COGS &amp; Processing
Cost]])</f>
        <v>0</v>
      </c>
    </row>
    <row r="22" spans="5:51" x14ac:dyDescent="0.25">
      <c r="E22" s="4"/>
      <c r="R22" s="1"/>
      <c r="Z22" s="1">
        <f>Table7[[#This Row],[Quantity
 Sold]]*Table7[[#This Row],[Unit Price]]</f>
        <v>0</v>
      </c>
      <c r="AD22" s="1">
        <f>SUM(Table7[[#This Row],[Total 
Paid]],Table7[[#This Row],[Shipping 
Charged]])</f>
        <v>0</v>
      </c>
      <c r="AE22" s="1"/>
      <c r="AG22" s="1">
        <f>SUM(Table7[[#This Row],[Total Sales]],Table7[[#This Row],[Tax]],Table7[[#This Row],[Returns]])</f>
        <v>0</v>
      </c>
      <c r="AI22" s="2"/>
      <c r="AP22" s="1">
        <f>Table7[[#This Row],[Cost per
Unit Sold]]*Table7[[#This Row],[Quantity of 
Product Sold]]</f>
        <v>0</v>
      </c>
      <c r="AQ22" s="1"/>
      <c r="AR22" s="1"/>
      <c r="AS22" s="1">
        <f>SUM(Table7[[#This Row],[Total Cost of
Goods Sold]:[Other]])</f>
        <v>0</v>
      </c>
      <c r="AX22" s="1">
        <f>SUM(Table7[[#This Row],[COGS
Total]:[Other
Cost]])</f>
        <v>0</v>
      </c>
      <c r="AY22" s="1">
        <f>SUM(Table7[[#This Row],[Total Sales]],Table7[[#This Row],[Returns]],-Table7[[#This Row],[Sale Fee]],-Table7[[#This Row],[Total 
COGS &amp; Processing
Cost]])</f>
        <v>0</v>
      </c>
    </row>
    <row r="23" spans="5:51" x14ac:dyDescent="0.25">
      <c r="E23" s="4"/>
      <c r="R23" s="1"/>
      <c r="Z23" s="1">
        <f>Table7[[#This Row],[Quantity
 Sold]]*Table7[[#This Row],[Unit Price]]</f>
        <v>0</v>
      </c>
      <c r="AD23" s="1">
        <f>SUM(Table7[[#This Row],[Total 
Paid]],Table7[[#This Row],[Shipping 
Charged]])</f>
        <v>0</v>
      </c>
      <c r="AE23" s="1"/>
      <c r="AG23" s="1">
        <f>SUM(Table7[[#This Row],[Total Sales]],Table7[[#This Row],[Tax]],Table7[[#This Row],[Returns]])</f>
        <v>0</v>
      </c>
      <c r="AI23" s="2"/>
      <c r="AP23" s="1">
        <f>Table7[[#This Row],[Cost per
Unit Sold]]*Table7[[#This Row],[Quantity of 
Product Sold]]</f>
        <v>0</v>
      </c>
      <c r="AQ23" s="1"/>
      <c r="AR23" s="1"/>
      <c r="AS23" s="1">
        <f>SUM(Table7[[#This Row],[Total Cost of
Goods Sold]:[Other]])</f>
        <v>0</v>
      </c>
      <c r="AX23" s="1">
        <f>SUM(Table7[[#This Row],[COGS
Total]:[Other
Cost]])</f>
        <v>0</v>
      </c>
      <c r="AY23" s="1">
        <f>SUM(Table7[[#This Row],[Total Sales]],Table7[[#This Row],[Returns]],-Table7[[#This Row],[Sale Fee]],-Table7[[#This Row],[Total 
COGS &amp; Processing
Cost]])</f>
        <v>0</v>
      </c>
    </row>
    <row r="24" spans="5:51" x14ac:dyDescent="0.25">
      <c r="E24" s="4"/>
      <c r="K24" s="50"/>
      <c r="N24" s="53"/>
      <c r="R24" s="1"/>
      <c r="Z24" s="1">
        <f>Table7[[#This Row],[Quantity
 Sold]]*Table7[[#This Row],[Unit Price]]</f>
        <v>0</v>
      </c>
      <c r="AD24" s="1">
        <f>SUM(Table7[[#This Row],[Total 
Paid]],Table7[[#This Row],[Shipping 
Charged]])</f>
        <v>0</v>
      </c>
      <c r="AE24" s="1"/>
      <c r="AG24" s="1">
        <f>SUM(Table7[[#This Row],[Total Sales]],Table7[[#This Row],[Tax]],Table7[[#This Row],[Returns]])</f>
        <v>0</v>
      </c>
      <c r="AI24" s="2"/>
      <c r="AP24" s="1">
        <f>Table7[[#This Row],[Cost per
Unit Sold]]*Table7[[#This Row],[Quantity of 
Product Sold]]</f>
        <v>0</v>
      </c>
      <c r="AQ24" s="1"/>
      <c r="AR24" s="1"/>
      <c r="AS24" s="1">
        <f>SUM(Table7[[#This Row],[Total Cost of
Goods Sold]:[Other]])</f>
        <v>0</v>
      </c>
      <c r="AX24" s="1">
        <f>SUM(Table7[[#This Row],[COGS
Total]:[Other
Cost]])</f>
        <v>0</v>
      </c>
      <c r="AY24" s="1">
        <f>SUM(Table7[[#This Row],[Total Sales]],Table7[[#This Row],[Returns]],-Table7[[#This Row],[Sale Fee]],-Table7[[#This Row],[Total 
COGS &amp; Processing
Cost]])</f>
        <v>0</v>
      </c>
    </row>
    <row r="25" spans="5:51" x14ac:dyDescent="0.25">
      <c r="E25" s="4"/>
      <c r="K25" s="50"/>
      <c r="N25" s="53"/>
      <c r="R25" s="1"/>
      <c r="Z25" s="1">
        <f>Table7[[#This Row],[Quantity
 Sold]]*Table7[[#This Row],[Unit Price]]</f>
        <v>0</v>
      </c>
      <c r="AD25" s="1">
        <f>SUM(Table7[[#This Row],[Total 
Paid]],Table7[[#This Row],[Shipping 
Charged]])</f>
        <v>0</v>
      </c>
      <c r="AE25" s="1"/>
      <c r="AG25" s="1">
        <f>SUM(Table7[[#This Row],[Total Sales]],Table7[[#This Row],[Tax]],Table7[[#This Row],[Returns]])</f>
        <v>0</v>
      </c>
      <c r="AI25" s="2"/>
      <c r="AP25" s="1">
        <f>Table7[[#This Row],[Cost per
Unit Sold]]*Table7[[#This Row],[Quantity of 
Product Sold]]</f>
        <v>0</v>
      </c>
      <c r="AQ25" s="1"/>
      <c r="AR25" s="1"/>
      <c r="AS25" s="1">
        <f>SUM(Table7[[#This Row],[Total Cost of
Goods Sold]:[Other]])</f>
        <v>0</v>
      </c>
      <c r="AX25" s="1">
        <f>SUM(Table7[[#This Row],[COGS
Total]:[Other
Cost]])</f>
        <v>0</v>
      </c>
      <c r="AY25" s="1">
        <f>SUM(Table7[[#This Row],[Total Sales]],Table7[[#This Row],[Returns]],-Table7[[#This Row],[Sale Fee]],-Table7[[#This Row],[Total 
COGS &amp; Processing
Cost]])</f>
        <v>0</v>
      </c>
    </row>
    <row r="26" spans="5:51" x14ac:dyDescent="0.25">
      <c r="E26" s="4"/>
      <c r="K26" s="50"/>
      <c r="N26" s="53"/>
      <c r="R26" s="1"/>
      <c r="Z26" s="1">
        <f>Table7[[#This Row],[Quantity
 Sold]]*Table7[[#This Row],[Unit Price]]</f>
        <v>0</v>
      </c>
      <c r="AD26" s="1">
        <f>SUM(Table7[[#This Row],[Total 
Paid]],Table7[[#This Row],[Shipping 
Charged]])</f>
        <v>0</v>
      </c>
      <c r="AE26" s="1"/>
      <c r="AG26" s="1">
        <f>SUM(Table7[[#This Row],[Total Sales]],Table7[[#This Row],[Tax]],Table7[[#This Row],[Returns]])</f>
        <v>0</v>
      </c>
      <c r="AI26" s="2"/>
      <c r="AP26" s="1">
        <f>Table7[[#This Row],[Cost per
Unit Sold]]*Table7[[#This Row],[Quantity of 
Product Sold]]</f>
        <v>0</v>
      </c>
      <c r="AQ26" s="1"/>
      <c r="AR26" s="1"/>
      <c r="AS26" s="1">
        <f>SUM(Table7[[#This Row],[Total Cost of
Goods Sold]:[Other]])</f>
        <v>0</v>
      </c>
      <c r="AX26" s="1">
        <f>SUM(Table7[[#This Row],[COGS
Total]:[Other
Cost]])</f>
        <v>0</v>
      </c>
      <c r="AY26" s="1">
        <f>SUM(Table7[[#This Row],[Total Sales]],Table7[[#This Row],[Returns]],-Table7[[#This Row],[Sale Fee]],-Table7[[#This Row],[Total 
COGS &amp; Processing
Cost]])</f>
        <v>0</v>
      </c>
    </row>
    <row r="27" spans="5:51" x14ac:dyDescent="0.25">
      <c r="E27" s="4"/>
      <c r="K27" s="50"/>
      <c r="N27" s="53"/>
      <c r="R27" s="1"/>
      <c r="Z27" s="1">
        <f>Table7[[#This Row],[Quantity
 Sold]]*Table7[[#This Row],[Unit Price]]</f>
        <v>0</v>
      </c>
      <c r="AD27" s="1">
        <f>SUM(Table7[[#This Row],[Total 
Paid]],Table7[[#This Row],[Shipping 
Charged]])</f>
        <v>0</v>
      </c>
      <c r="AE27" s="1"/>
      <c r="AG27" s="1">
        <f>SUM(Table7[[#This Row],[Total Sales]],Table7[[#This Row],[Tax]],Table7[[#This Row],[Returns]])</f>
        <v>0</v>
      </c>
      <c r="AI27" s="2"/>
      <c r="AP27" s="1">
        <f>Table7[[#This Row],[Cost per
Unit Sold]]*Table7[[#This Row],[Quantity of 
Product Sold]]</f>
        <v>0</v>
      </c>
      <c r="AQ27" s="1"/>
      <c r="AR27" s="1"/>
      <c r="AS27" s="1">
        <f>SUM(Table7[[#This Row],[Total Cost of
Goods Sold]:[Other]])</f>
        <v>0</v>
      </c>
      <c r="AX27" s="1">
        <f>SUM(Table7[[#This Row],[COGS
Total]:[Other
Cost]])</f>
        <v>0</v>
      </c>
      <c r="AY27" s="1">
        <f>SUM(Table7[[#This Row],[Total Sales]],Table7[[#This Row],[Returns]],-Table7[[#This Row],[Sale Fee]],-Table7[[#This Row],[Total 
COGS &amp; Processing
Cost]])</f>
        <v>0</v>
      </c>
    </row>
    <row r="28" spans="5:51" x14ac:dyDescent="0.25">
      <c r="E28" s="4"/>
      <c r="K28" s="50"/>
      <c r="N28" s="53"/>
      <c r="R28" s="1"/>
      <c r="Z28" s="76">
        <f>Table7[[#This Row],[Quantity
 Sold]]*Table7[[#This Row],[Unit Price]]</f>
        <v>0</v>
      </c>
      <c r="AD28" s="1">
        <f>SUM(Table7[[#This Row],[Total 
Paid]],Table7[[#This Row],[Shipping 
Charged]])</f>
        <v>0</v>
      </c>
      <c r="AE28" s="1"/>
      <c r="AG28" s="1">
        <f>SUM(Table7[[#This Row],[Total Sales]],Table7[[#This Row],[Tax]],Table7[[#This Row],[Returns]])</f>
        <v>0</v>
      </c>
      <c r="AI28" s="2"/>
      <c r="AP28" s="1">
        <f>Table7[[#This Row],[Cost per
Unit Sold]]*Table7[[#This Row],[Quantity of 
Product Sold]]</f>
        <v>0</v>
      </c>
      <c r="AQ28" s="1"/>
      <c r="AR28" s="1"/>
      <c r="AS28" s="1">
        <f>SUM(Table7[[#This Row],[Total Cost of
Goods Sold]:[Other]])</f>
        <v>0</v>
      </c>
      <c r="AX28" s="1">
        <f>SUM(Table7[[#This Row],[COGS
Total]:[Other
Cost]])</f>
        <v>0</v>
      </c>
      <c r="AY28" s="1">
        <f>SUM(Table7[[#This Row],[Total Sales]],Table7[[#This Row],[Returns]],-Table7[[#This Row],[Sale Fee]],-Table7[[#This Row],[Total 
COGS &amp; Processing
Cost]])</f>
        <v>0</v>
      </c>
    </row>
    <row r="29" spans="5:51" x14ac:dyDescent="0.25">
      <c r="E29" s="4"/>
      <c r="K29" s="50"/>
      <c r="R29" s="1"/>
      <c r="Y29" s="50"/>
      <c r="Z29" s="1">
        <f>Table7[[#This Row],[Quantity
 Sold]]*Table7[[#This Row],[Unit Price]]</f>
        <v>0</v>
      </c>
      <c r="AD29" s="1">
        <f>SUM(Table7[[#This Row],[Total 
Paid]],Table7[[#This Row],[Shipping 
Charged]])</f>
        <v>0</v>
      </c>
      <c r="AE29" s="1"/>
      <c r="AG29" s="58">
        <f>SUM(Table7[[#This Row],[Total Sales]],Table7[[#This Row],[Tax]],Table7[[#This Row],[Returns]])</f>
        <v>0</v>
      </c>
      <c r="AI29" s="2"/>
      <c r="AP29" s="1">
        <f>Table7[[#This Row],[Cost per
Unit Sold]]*Table7[[#This Row],[Quantity of 
Product Sold]]</f>
        <v>0</v>
      </c>
      <c r="AQ29" s="1"/>
      <c r="AR29" s="1"/>
      <c r="AS29" s="1">
        <f>SUM(Table7[[#This Row],[Total Cost of
Goods Sold]:[Other]])</f>
        <v>0</v>
      </c>
      <c r="AX29" s="1">
        <f>SUM(Table7[[#This Row],[COGS
Total]:[Other
Cost]])</f>
        <v>0</v>
      </c>
      <c r="AY29" s="1">
        <f>SUM(Table7[[#This Row],[Total Sales]],Table7[[#This Row],[Returns]],-Table7[[#This Row],[Sale Fee]],-Table7[[#This Row],[Total 
COGS &amp; Processing
Cost]])</f>
        <v>0</v>
      </c>
    </row>
    <row r="30" spans="5:51" x14ac:dyDescent="0.25">
      <c r="E30" s="4"/>
      <c r="K30" s="50"/>
      <c r="N30" s="53"/>
      <c r="R30" s="1"/>
      <c r="Y30" s="50"/>
      <c r="Z30" s="1">
        <f>Table7[[#This Row],[Quantity
 Sold]]*Table7[[#This Row],[Unit Price]]</f>
        <v>0</v>
      </c>
      <c r="AD30" s="1">
        <f>SUM(Table7[[#This Row],[Total 
Paid]],Table7[[#This Row],[Shipping 
Charged]])</f>
        <v>0</v>
      </c>
      <c r="AE30" s="1"/>
      <c r="AG30" s="58">
        <f>SUM(Table7[[#This Row],[Total Sales]],Table7[[#This Row],[Tax]],Table7[[#This Row],[Returns]])</f>
        <v>0</v>
      </c>
      <c r="AI30" s="2"/>
      <c r="AP30" s="1">
        <f>Table7[[#This Row],[Cost per
Unit Sold]]*Table7[[#This Row],[Quantity of 
Product Sold]]</f>
        <v>0</v>
      </c>
      <c r="AQ30" s="1"/>
      <c r="AR30" s="1"/>
      <c r="AS30" s="1">
        <f>SUM(Table7[[#This Row],[Total Cost of
Goods Sold]:[Other]])</f>
        <v>0</v>
      </c>
      <c r="AX30" s="1">
        <f>SUM(Table7[[#This Row],[COGS
Total]:[Other
Cost]])</f>
        <v>0</v>
      </c>
      <c r="AY30" s="1">
        <f>SUM(Table7[[#This Row],[Total Sales]],Table7[[#This Row],[Returns]],-Table7[[#This Row],[Sale Fee]],-Table7[[#This Row],[Total 
COGS &amp; Processing
Cost]])</f>
        <v>0</v>
      </c>
    </row>
    <row r="31" spans="5:51" s="50" customFormat="1" x14ac:dyDescent="0.25">
      <c r="E31" s="57"/>
      <c r="R31" s="58"/>
      <c r="Z31" s="58">
        <f>Table7[[#This Row],[Quantity
 Sold]]*Table7[[#This Row],[Unit Price]]</f>
        <v>0</v>
      </c>
      <c r="AD31" s="58">
        <f>SUM(Table7[[#This Row],[Total 
Paid]],Table7[[#This Row],[Shipping 
Charged]])</f>
        <v>0</v>
      </c>
      <c r="AE31" s="58"/>
      <c r="AG31" s="58">
        <f>SUM(Table7[[#This Row],[Total Sales]],Table7[[#This Row],[Tax]],Table7[[#This Row],[Returns]])</f>
        <v>0</v>
      </c>
      <c r="AI31" s="60"/>
      <c r="AP31" s="58">
        <f>Table7[[#This Row],[Cost per
Unit Sold]]*Table7[[#This Row],[Quantity of 
Product Sold]]</f>
        <v>0</v>
      </c>
      <c r="AQ31" s="58"/>
      <c r="AR31" s="58"/>
      <c r="AS31" s="58">
        <f>SUM(Table7[[#This Row],[Total Cost of
Goods Sold]:[Other]])</f>
        <v>0</v>
      </c>
      <c r="AX31" s="58">
        <f>SUM(Table7[[#This Row],[COGS
Total]:[Other
Cost]])</f>
        <v>0</v>
      </c>
      <c r="AY31" s="58">
        <f>SUM(Table7[[#This Row],[Total Sales]],Table7[[#This Row],[Returns]],-Table7[[#This Row],[Sale Fee]],-Table7[[#This Row],[Total 
COGS &amp; Processing
Cost]])</f>
        <v>0</v>
      </c>
    </row>
    <row r="32" spans="5:51" s="50" customFormat="1" x14ac:dyDescent="0.25">
      <c r="E32" s="57"/>
      <c r="R32" s="58"/>
      <c r="Z32" s="58">
        <f>Table7[[#This Row],[Quantity
 Sold]]*Table7[[#This Row],[Unit Price]]</f>
        <v>0</v>
      </c>
      <c r="AD32" s="58">
        <f>SUM(Table7[[#This Row],[Total 
Paid]],Table7[[#This Row],[Shipping 
Charged]])</f>
        <v>0</v>
      </c>
      <c r="AE32" s="58"/>
      <c r="AG32" s="58">
        <f>SUM(Table7[[#This Row],[Total Sales]],Table7[[#This Row],[Tax]],Table7[[#This Row],[Returns]])</f>
        <v>0</v>
      </c>
      <c r="AI32" s="60"/>
      <c r="AP32" s="58">
        <f>Table7[[#This Row],[Cost per
Unit Sold]]*Table7[[#This Row],[Quantity of 
Product Sold]]</f>
        <v>0</v>
      </c>
      <c r="AQ32" s="58"/>
      <c r="AR32" s="58"/>
      <c r="AS32" s="58">
        <f>SUM(Table7[[#This Row],[Total Cost of
Goods Sold]:[Other]])</f>
        <v>0</v>
      </c>
      <c r="AX32" s="58">
        <f>SUM(Table7[[#This Row],[COGS
Total]:[Other
Cost]])</f>
        <v>0</v>
      </c>
      <c r="AY32" s="58">
        <f>SUM(Table7[[#This Row],[Total Sales]],Table7[[#This Row],[Returns]],-Table7[[#This Row],[Sale Fee]],-Table7[[#This Row],[Total 
COGS &amp; Processing
Cost]])</f>
        <v>0</v>
      </c>
    </row>
    <row r="33" spans="5:51" s="50" customFormat="1" x14ac:dyDescent="0.25">
      <c r="E33" s="57"/>
      <c r="R33" s="58"/>
      <c r="Z33" s="58">
        <f>Table7[[#This Row],[Quantity
 Sold]]*Table7[[#This Row],[Unit Price]]</f>
        <v>0</v>
      </c>
      <c r="AD33" s="58">
        <f>SUM(Table7[[#This Row],[Total 
Paid]],Table7[[#This Row],[Shipping 
Charged]])</f>
        <v>0</v>
      </c>
      <c r="AE33" s="58"/>
      <c r="AG33" s="58">
        <f>SUM(Table7[[#This Row],[Total Sales]],Table7[[#This Row],[Tax]],Table7[[#This Row],[Returns]])</f>
        <v>0</v>
      </c>
      <c r="AI33" s="60"/>
      <c r="AP33" s="58">
        <f>Table7[[#This Row],[Cost per
Unit Sold]]*Table7[[#This Row],[Quantity of 
Product Sold]]</f>
        <v>0</v>
      </c>
      <c r="AQ33" s="58"/>
      <c r="AR33" s="58"/>
      <c r="AS33" s="58">
        <f>SUM(Table7[[#This Row],[Total Cost of
Goods Sold]:[Other]])</f>
        <v>0</v>
      </c>
      <c r="AX33" s="58">
        <f>SUM(Table7[[#This Row],[COGS
Total]:[Other
Cost]])</f>
        <v>0</v>
      </c>
      <c r="AY33" s="58">
        <f>SUM(Table7[[#This Row],[Total Sales]],Table7[[#This Row],[Returns]],-Table7[[#This Row],[Sale Fee]],-Table7[[#This Row],[Total 
COGS &amp; Processing
Cost]])</f>
        <v>0</v>
      </c>
    </row>
    <row r="34" spans="5:51" s="50" customFormat="1" x14ac:dyDescent="0.25">
      <c r="E34" s="57"/>
      <c r="R34" s="58"/>
      <c r="Z34" s="58">
        <f>Table7[[#This Row],[Quantity
 Sold]]*Table7[[#This Row],[Unit Price]]</f>
        <v>0</v>
      </c>
      <c r="AD34" s="58">
        <f>SUM(Table7[[#This Row],[Total 
Paid]],Table7[[#This Row],[Shipping 
Charged]])</f>
        <v>0</v>
      </c>
      <c r="AE34" s="58"/>
      <c r="AG34" s="58">
        <f>SUM(Table7[[#This Row],[Total Sales]],Table7[[#This Row],[Tax]],Table7[[#This Row],[Returns]])</f>
        <v>0</v>
      </c>
      <c r="AI34" s="60"/>
      <c r="AP34" s="58">
        <f>Table7[[#This Row],[Cost per
Unit Sold]]*Table7[[#This Row],[Quantity of 
Product Sold]]</f>
        <v>0</v>
      </c>
      <c r="AQ34" s="58"/>
      <c r="AR34" s="58"/>
      <c r="AS34" s="58">
        <f>SUM(Table7[[#This Row],[Total Cost of
Goods Sold]:[Other]])</f>
        <v>0</v>
      </c>
      <c r="AX34" s="58">
        <f>SUM(Table7[[#This Row],[COGS
Total]:[Other
Cost]])</f>
        <v>0</v>
      </c>
      <c r="AY34" s="58">
        <f>SUM(Table7[[#This Row],[Total Sales]],Table7[[#This Row],[Returns]],-Table7[[#This Row],[Sale Fee]],-Table7[[#This Row],[Total 
COGS &amp; Processing
Cost]])</f>
        <v>0</v>
      </c>
    </row>
    <row r="35" spans="5:51" x14ac:dyDescent="0.25">
      <c r="E35" s="4"/>
      <c r="K35" s="50"/>
      <c r="N35" s="50"/>
      <c r="R35" s="1"/>
      <c r="Y35" s="50"/>
      <c r="Z35" s="1">
        <f>Table7[[#This Row],[Quantity
 Sold]]*Table7[[#This Row],[Unit Price]]</f>
        <v>0</v>
      </c>
      <c r="AD35" s="1">
        <f>SUM(Table7[[#This Row],[Total 
Paid]],Table7[[#This Row],[Shipping 
Charged]])</f>
        <v>0</v>
      </c>
      <c r="AE35" s="1"/>
      <c r="AG35" s="58">
        <f>SUM(Table7[[#This Row],[Total Sales]],Table7[[#This Row],[Tax]],Table7[[#This Row],[Returns]])</f>
        <v>0</v>
      </c>
      <c r="AI35" s="2"/>
      <c r="AP35" s="1">
        <f>Table7[[#This Row],[Cost per
Unit Sold]]*Table7[[#This Row],[Quantity of 
Product Sold]]</f>
        <v>0</v>
      </c>
      <c r="AQ35" s="1"/>
      <c r="AR35" s="1"/>
      <c r="AS35" s="1">
        <f>SUM(Table7[[#This Row],[Total Cost of
Goods Sold]:[Other]])</f>
        <v>0</v>
      </c>
      <c r="AX35" s="1">
        <f>SUM(Table7[[#This Row],[COGS
Total]:[Other
Cost]])</f>
        <v>0</v>
      </c>
      <c r="AY35" s="1">
        <f>SUM(Table7[[#This Row],[Total Sales]],Table7[[#This Row],[Returns]],-Table7[[#This Row],[Sale Fee]],-Table7[[#This Row],[Total 
COGS &amp; Processing
Cost]])</f>
        <v>0</v>
      </c>
    </row>
    <row r="36" spans="5:51" x14ac:dyDescent="0.25">
      <c r="E36" s="4"/>
      <c r="K36" s="50"/>
      <c r="N36" s="50"/>
      <c r="R36" s="1"/>
      <c r="Z36" s="1">
        <f>Table7[[#This Row],[Quantity
 Sold]]*Table7[[#This Row],[Unit Price]]</f>
        <v>0</v>
      </c>
      <c r="AD36" s="1">
        <f>SUM(Table7[[#This Row],[Total 
Paid]],Table7[[#This Row],[Shipping 
Charged]])</f>
        <v>0</v>
      </c>
      <c r="AE36" s="1"/>
      <c r="AG36" s="58">
        <f>SUM(Table7[[#This Row],[Total Sales]],Table7[[#This Row],[Tax]],Table7[[#This Row],[Returns]])</f>
        <v>0</v>
      </c>
      <c r="AI36" s="2"/>
      <c r="AP36" s="1">
        <f>Table7[[#This Row],[Cost per
Unit Sold]]*Table7[[#This Row],[Quantity of 
Product Sold]]</f>
        <v>0</v>
      </c>
      <c r="AQ36" s="1"/>
      <c r="AR36" s="1"/>
      <c r="AS36" s="1">
        <f>SUM(Table7[[#This Row],[Total Cost of
Goods Sold]:[Other]])</f>
        <v>0</v>
      </c>
      <c r="AX36" s="1">
        <f>SUM(Table7[[#This Row],[COGS
Total]:[Other
Cost]])</f>
        <v>0</v>
      </c>
      <c r="AY36" s="1">
        <f>SUM(Table7[[#This Row],[Total Sales]],Table7[[#This Row],[Returns]],-Table7[[#This Row],[Sale Fee]],-Table7[[#This Row],[Total 
COGS &amp; Processing
Cost]])</f>
        <v>0</v>
      </c>
    </row>
    <row r="37" spans="5:51" x14ac:dyDescent="0.25">
      <c r="E37" s="4"/>
      <c r="K37" s="50"/>
      <c r="N37" s="50"/>
      <c r="R37" s="1"/>
      <c r="Z37" s="1">
        <f>Table7[[#This Row],[Quantity
 Sold]]*Table7[[#This Row],[Unit Price]]</f>
        <v>0</v>
      </c>
      <c r="AD37" s="1">
        <f>SUM(Table7[[#This Row],[Total 
Paid]],Table7[[#This Row],[Shipping 
Charged]])</f>
        <v>0</v>
      </c>
      <c r="AE37" s="1"/>
      <c r="AG37" s="58">
        <f>SUM(Table7[[#This Row],[Total Sales]],Table7[[#This Row],[Tax]],Table7[[#This Row],[Returns]])</f>
        <v>0</v>
      </c>
      <c r="AI37" s="2"/>
      <c r="AP37" s="1">
        <f>Table7[[#This Row],[Cost per
Unit Sold]]*Table7[[#This Row],[Quantity of 
Product Sold]]</f>
        <v>0</v>
      </c>
      <c r="AQ37" s="1"/>
      <c r="AR37" s="1"/>
      <c r="AS37" s="1">
        <f>SUM(Table7[[#This Row],[Total Cost of
Goods Sold]:[Other]])</f>
        <v>0</v>
      </c>
      <c r="AX37" s="1">
        <f>SUM(Table7[[#This Row],[COGS
Total]:[Other
Cost]])</f>
        <v>0</v>
      </c>
      <c r="AY37" s="1">
        <f>SUM(Table7[[#This Row],[Total Sales]],Table7[[#This Row],[Returns]],-Table7[[#This Row],[Sale Fee]],-Table7[[#This Row],[Total 
COGS &amp; Processing
Cost]])</f>
        <v>0</v>
      </c>
    </row>
    <row r="38" spans="5:51" x14ac:dyDescent="0.25">
      <c r="E38" s="4"/>
      <c r="K38" s="50"/>
      <c r="N38" s="50"/>
      <c r="R38" s="1"/>
      <c r="Z38" s="1">
        <f>Table7[[#This Row],[Quantity
 Sold]]*Table7[[#This Row],[Unit Price]]</f>
        <v>0</v>
      </c>
      <c r="AD38" s="1">
        <f>SUM(Table7[[#This Row],[Total 
Paid]],Table7[[#This Row],[Shipping 
Charged]])</f>
        <v>0</v>
      </c>
      <c r="AE38" s="1"/>
      <c r="AG38" s="58">
        <f>SUM(Table7[[#This Row],[Total Sales]],Table7[[#This Row],[Tax]],Table7[[#This Row],[Returns]])</f>
        <v>0</v>
      </c>
      <c r="AI38" s="2"/>
      <c r="AP38" s="1">
        <f>Table7[[#This Row],[Cost per
Unit Sold]]*Table7[[#This Row],[Quantity of 
Product Sold]]</f>
        <v>0</v>
      </c>
      <c r="AQ38" s="1"/>
      <c r="AR38" s="1"/>
      <c r="AS38" s="1">
        <f>SUM(Table7[[#This Row],[Total Cost of
Goods Sold]:[Other]])</f>
        <v>0</v>
      </c>
      <c r="AX38" s="1">
        <f>SUM(Table7[[#This Row],[COGS
Total]:[Other
Cost]])</f>
        <v>0</v>
      </c>
      <c r="AY38" s="1">
        <f>SUM(Table7[[#This Row],[Total Sales]],Table7[[#This Row],[Returns]],-Table7[[#This Row],[Sale Fee]],-Table7[[#This Row],[Total 
COGS &amp; Processing
Cost]])</f>
        <v>0</v>
      </c>
    </row>
    <row r="39" spans="5:51" x14ac:dyDescent="0.25">
      <c r="E39" s="4"/>
      <c r="K39" s="50"/>
      <c r="N39" s="50"/>
      <c r="R39" s="1"/>
      <c r="Z39" s="1">
        <f>Table7[[#This Row],[Quantity
 Sold]]*Table7[[#This Row],[Unit Price]]</f>
        <v>0</v>
      </c>
      <c r="AD39" s="1">
        <f>SUM(Table7[[#This Row],[Total 
Paid]],Table7[[#This Row],[Shipping 
Charged]])</f>
        <v>0</v>
      </c>
      <c r="AE39" s="1"/>
      <c r="AG39" s="58">
        <f>SUM(Table7[[#This Row],[Total Sales]],Table7[[#This Row],[Tax]],Table7[[#This Row],[Returns]])</f>
        <v>0</v>
      </c>
      <c r="AI39" s="2"/>
      <c r="AP39" s="1">
        <f>Table7[[#This Row],[Cost per
Unit Sold]]*Table7[[#This Row],[Quantity of 
Product Sold]]</f>
        <v>0</v>
      </c>
      <c r="AQ39" s="1"/>
      <c r="AR39" s="1"/>
      <c r="AS39" s="1">
        <f>SUM(Table7[[#This Row],[Total Cost of
Goods Sold]:[Other]])</f>
        <v>0</v>
      </c>
      <c r="AX39" s="1">
        <f>SUM(Table7[[#This Row],[COGS
Total]:[Other
Cost]])</f>
        <v>0</v>
      </c>
      <c r="AY39" s="1">
        <f>SUM(Table7[[#This Row],[Total Sales]],Table7[[#This Row],[Returns]],-Table7[[#This Row],[Sale Fee]],-Table7[[#This Row],[Total 
COGS &amp; Processing
Cost]])</f>
        <v>0</v>
      </c>
    </row>
    <row r="40" spans="5:51" x14ac:dyDescent="0.25">
      <c r="E40" s="4"/>
      <c r="K40" s="50"/>
      <c r="N40" s="53"/>
      <c r="R40" s="1"/>
      <c r="Z40" s="1">
        <f>Table7[[#This Row],[Quantity
 Sold]]*Table7[[#This Row],[Unit Price]]</f>
        <v>0</v>
      </c>
      <c r="AD40" s="1">
        <f>SUM(Table7[[#This Row],[Total 
Paid]],Table7[[#This Row],[Shipping 
Charged]])</f>
        <v>0</v>
      </c>
      <c r="AE40" s="1"/>
      <c r="AG40" s="58">
        <f>SUM(Table7[[#This Row],[Total Sales]],Table7[[#This Row],[Tax]],Table7[[#This Row],[Returns]])</f>
        <v>0</v>
      </c>
      <c r="AI40" s="2"/>
      <c r="AP40" s="1">
        <f>Table7[[#This Row],[Cost per
Unit Sold]]*Table7[[#This Row],[Quantity of 
Product Sold]]</f>
        <v>0</v>
      </c>
      <c r="AQ40" s="1"/>
      <c r="AR40" s="1"/>
      <c r="AS40" s="1">
        <f>SUM(Table7[[#This Row],[Total Cost of
Goods Sold]:[Other]])</f>
        <v>0</v>
      </c>
      <c r="AX40" s="1">
        <f>SUM(Table7[[#This Row],[COGS
Total]:[Other
Cost]])</f>
        <v>0</v>
      </c>
      <c r="AY40" s="1">
        <f>SUM(Table7[[#This Row],[Total Sales]],Table7[[#This Row],[Returns]],-Table7[[#This Row],[Sale Fee]],-Table7[[#This Row],[Total 
COGS &amp; Processing
Cost]])</f>
        <v>0</v>
      </c>
    </row>
    <row r="41" spans="5:51" x14ac:dyDescent="0.25">
      <c r="E41" s="4"/>
      <c r="K41" s="50"/>
      <c r="N41" s="53"/>
      <c r="R41" s="1"/>
      <c r="Z41" s="1">
        <f>Table7[[#This Row],[Quantity
 Sold]]*Table7[[#This Row],[Unit Price]]</f>
        <v>0</v>
      </c>
      <c r="AD41" s="1">
        <f>SUM(Table7[[#This Row],[Total 
Paid]],Table7[[#This Row],[Shipping 
Charged]])</f>
        <v>0</v>
      </c>
      <c r="AE41" s="1"/>
      <c r="AG41" s="58">
        <f>SUM(Table7[[#This Row],[Total Sales]],Table7[[#This Row],[Tax]],Table7[[#This Row],[Returns]])</f>
        <v>0</v>
      </c>
      <c r="AI41" s="2"/>
      <c r="AP41" s="1">
        <f>Table7[[#This Row],[Cost per
Unit Sold]]*Table7[[#This Row],[Quantity of 
Product Sold]]</f>
        <v>0</v>
      </c>
      <c r="AQ41" s="1"/>
      <c r="AR41" s="1"/>
      <c r="AS41" s="1">
        <f>SUM(Table7[[#This Row],[Total Cost of
Goods Sold]:[Other]])</f>
        <v>0</v>
      </c>
      <c r="AX41" s="1">
        <f>SUM(Table7[[#This Row],[COGS
Total]:[Other
Cost]])</f>
        <v>0</v>
      </c>
      <c r="AY41" s="1">
        <f>SUM(Table7[[#This Row],[Total Sales]],Table7[[#This Row],[Returns]],-Table7[[#This Row],[Sale Fee]],-Table7[[#This Row],[Total 
COGS &amp; Processing
Cost]])</f>
        <v>0</v>
      </c>
    </row>
    <row r="42" spans="5:51" x14ac:dyDescent="0.25">
      <c r="E42" s="4"/>
      <c r="K42" s="50"/>
      <c r="R42" s="1"/>
      <c r="Z42" s="1">
        <f>Table7[[#This Row],[Quantity
 Sold]]*Table7[[#This Row],[Unit Price]]</f>
        <v>0</v>
      </c>
      <c r="AD42" s="1">
        <f>SUM(Table7[[#This Row],[Total 
Paid]],Table7[[#This Row],[Shipping 
Charged]])</f>
        <v>0</v>
      </c>
      <c r="AE42" s="1"/>
      <c r="AG42" s="58">
        <f>SUM(Table7[[#This Row],[Total Sales]],Table7[[#This Row],[Tax]],Table7[[#This Row],[Returns]])</f>
        <v>0</v>
      </c>
      <c r="AI42" s="2"/>
      <c r="AP42" s="1">
        <f>Table7[[#This Row],[Cost per
Unit Sold]]*Table7[[#This Row],[Quantity of 
Product Sold]]</f>
        <v>0</v>
      </c>
      <c r="AQ42" s="1"/>
      <c r="AR42" s="1"/>
      <c r="AS42" s="1">
        <f>SUM(Table7[[#This Row],[Total Cost of
Goods Sold]:[Other]])</f>
        <v>0</v>
      </c>
      <c r="AX42" s="1">
        <f>SUM(Table7[[#This Row],[COGS
Total]:[Other
Cost]])</f>
        <v>0</v>
      </c>
      <c r="AY42" s="1">
        <f>SUM(Table7[[#This Row],[Total Sales]],Table7[[#This Row],[Returns]],-Table7[[#This Row],[Sale Fee]],-Table7[[#This Row],[Total 
COGS &amp; Processing
Cost]])</f>
        <v>0</v>
      </c>
    </row>
    <row r="43" spans="5:51" x14ac:dyDescent="0.25">
      <c r="E43" s="4"/>
      <c r="K43" s="50"/>
      <c r="R43" s="1"/>
      <c r="Z43" s="1">
        <f>Table7[[#This Row],[Quantity
 Sold]]*Table7[[#This Row],[Unit Price]]</f>
        <v>0</v>
      </c>
      <c r="AD43" s="1">
        <f>SUM(Table7[[#This Row],[Total 
Paid]],Table7[[#This Row],[Shipping 
Charged]])</f>
        <v>0</v>
      </c>
      <c r="AE43" s="1"/>
      <c r="AG43" s="58">
        <f>SUM(Table7[[#This Row],[Total Sales]],Table7[[#This Row],[Tax]],Table7[[#This Row],[Returns]])</f>
        <v>0</v>
      </c>
      <c r="AI43" s="2"/>
      <c r="AP43" s="1">
        <f>Table7[[#This Row],[Cost per
Unit Sold]]*Table7[[#This Row],[Quantity of 
Product Sold]]</f>
        <v>0</v>
      </c>
      <c r="AQ43" s="1"/>
      <c r="AR43" s="1"/>
      <c r="AS43" s="1">
        <f>SUM(Table7[[#This Row],[Total Cost of
Goods Sold]:[Other]])</f>
        <v>0</v>
      </c>
      <c r="AX43" s="1">
        <f>SUM(Table7[[#This Row],[COGS
Total]:[Other
Cost]])</f>
        <v>0</v>
      </c>
      <c r="AY43" s="1">
        <f>SUM(Table7[[#This Row],[Total Sales]],Table7[[#This Row],[Returns]],-Table7[[#This Row],[Sale Fee]],-Table7[[#This Row],[Total 
COGS &amp; Processing
Cost]])</f>
        <v>0</v>
      </c>
    </row>
    <row r="44" spans="5:51" x14ac:dyDescent="0.25">
      <c r="E44" s="4"/>
      <c r="K44" s="50"/>
      <c r="R44" s="1"/>
      <c r="Z44" s="1">
        <f>Table7[[#This Row],[Quantity
 Sold]]*Table7[[#This Row],[Unit Price]]</f>
        <v>0</v>
      </c>
      <c r="AD44" s="1">
        <f>SUM(Table7[[#This Row],[Total 
Paid]],Table7[[#This Row],[Shipping 
Charged]])</f>
        <v>0</v>
      </c>
      <c r="AE44" s="1"/>
      <c r="AG44" s="58">
        <f>SUM(Table7[[#This Row],[Total Sales]],Table7[[#This Row],[Tax]],Table7[[#This Row],[Returns]])</f>
        <v>0</v>
      </c>
      <c r="AI44" s="2"/>
      <c r="AP44" s="1">
        <f>Table7[[#This Row],[Cost per
Unit Sold]]*Table7[[#This Row],[Quantity of 
Product Sold]]</f>
        <v>0</v>
      </c>
      <c r="AQ44" s="1"/>
      <c r="AR44" s="1"/>
      <c r="AS44" s="1">
        <f>SUM(Table7[[#This Row],[Total Cost of
Goods Sold]:[Other]])</f>
        <v>0</v>
      </c>
      <c r="AX44" s="1">
        <f>SUM(Table7[[#This Row],[COGS
Total]:[Other
Cost]])</f>
        <v>0</v>
      </c>
      <c r="AY44" s="1">
        <f>SUM(Table7[[#This Row],[Total Sales]],Table7[[#This Row],[Returns]],-Table7[[#This Row],[Sale Fee]],-Table7[[#This Row],[Total 
COGS &amp; Processing
Cost]])</f>
        <v>0</v>
      </c>
    </row>
    <row r="45" spans="5:51" x14ac:dyDescent="0.25">
      <c r="E45" s="4"/>
      <c r="K45" s="50"/>
      <c r="R45" s="1"/>
      <c r="Z45" s="1">
        <f>Table7[[#This Row],[Quantity
 Sold]]*Table7[[#This Row],[Unit Price]]</f>
        <v>0</v>
      </c>
      <c r="AD45" s="1">
        <f>SUM(Table7[[#This Row],[Total 
Paid]],Table7[[#This Row],[Shipping 
Charged]])</f>
        <v>0</v>
      </c>
      <c r="AE45" s="1"/>
      <c r="AG45" s="58">
        <f>SUM(Table7[[#This Row],[Total Sales]],Table7[[#This Row],[Tax]],Table7[[#This Row],[Returns]])</f>
        <v>0</v>
      </c>
      <c r="AI45" s="2"/>
      <c r="AP45" s="1">
        <f>Table7[[#This Row],[Cost per
Unit Sold]]*Table7[[#This Row],[Quantity of 
Product Sold]]</f>
        <v>0</v>
      </c>
      <c r="AQ45" s="1"/>
      <c r="AR45" s="1"/>
      <c r="AS45" s="1">
        <f>SUM(Table7[[#This Row],[Total Cost of
Goods Sold]:[Other]])</f>
        <v>0</v>
      </c>
      <c r="AX45" s="1">
        <f>SUM(Table7[[#This Row],[COGS
Total]:[Other
Cost]])</f>
        <v>0</v>
      </c>
      <c r="AY45" s="1">
        <f>SUM(Table7[[#This Row],[Total Sales]],Table7[[#This Row],[Returns]],-Table7[[#This Row],[Sale Fee]],-Table7[[#This Row],[Total 
COGS &amp; Processing
Cost]])</f>
        <v>0</v>
      </c>
    </row>
    <row r="46" spans="5:51" x14ac:dyDescent="0.25">
      <c r="E46" s="4"/>
      <c r="K46" s="50"/>
      <c r="R46" s="1"/>
      <c r="Z46" s="1">
        <f>Table7[[#This Row],[Quantity
 Sold]]*Table7[[#This Row],[Unit Price]]</f>
        <v>0</v>
      </c>
      <c r="AD46" s="1">
        <f>SUM(Table7[[#This Row],[Total 
Paid]],Table7[[#This Row],[Shipping 
Charged]])</f>
        <v>0</v>
      </c>
      <c r="AE46" s="1"/>
      <c r="AG46" s="58">
        <f>SUM(Table7[[#This Row],[Total Sales]],Table7[[#This Row],[Tax]],Table7[[#This Row],[Returns]])</f>
        <v>0</v>
      </c>
      <c r="AI46" s="2"/>
      <c r="AP46" s="1">
        <f>Table7[[#This Row],[Cost per
Unit Sold]]*Table7[[#This Row],[Quantity of 
Product Sold]]</f>
        <v>0</v>
      </c>
      <c r="AQ46" s="1"/>
      <c r="AR46" s="1"/>
      <c r="AS46" s="1">
        <f>SUM(Table7[[#This Row],[Total Cost of
Goods Sold]:[Other]])</f>
        <v>0</v>
      </c>
      <c r="AX46" s="1">
        <f>SUM(Table7[[#This Row],[COGS
Total]:[Other
Cost]])</f>
        <v>0</v>
      </c>
      <c r="AY46" s="1">
        <f>SUM(Table7[[#This Row],[Total Sales]],Table7[[#This Row],[Returns]],-Table7[[#This Row],[Sale Fee]],-Table7[[#This Row],[Total 
COGS &amp; Processing
Cost]])</f>
        <v>0</v>
      </c>
    </row>
    <row r="47" spans="5:51" x14ac:dyDescent="0.25">
      <c r="E47" s="4"/>
      <c r="K47" s="50"/>
      <c r="R47" s="1"/>
      <c r="Z47" s="1">
        <f>Table7[[#This Row],[Quantity
 Sold]]*Table7[[#This Row],[Unit Price]]</f>
        <v>0</v>
      </c>
      <c r="AD47" s="1">
        <f>SUM(Table7[[#This Row],[Total 
Paid]],Table7[[#This Row],[Shipping 
Charged]])</f>
        <v>0</v>
      </c>
      <c r="AE47" s="1"/>
      <c r="AG47" s="58">
        <f>SUM(Table7[[#This Row],[Total Sales]],Table7[[#This Row],[Tax]],Table7[[#This Row],[Returns]])</f>
        <v>0</v>
      </c>
      <c r="AI47" s="2"/>
      <c r="AP47" s="1">
        <f>Table7[[#This Row],[Cost per
Unit Sold]]*Table7[[#This Row],[Quantity of 
Product Sold]]</f>
        <v>0</v>
      </c>
      <c r="AQ47" s="1"/>
      <c r="AR47" s="1"/>
      <c r="AS47" s="1">
        <f>SUM(Table7[[#This Row],[Total Cost of
Goods Sold]:[Other]])</f>
        <v>0</v>
      </c>
      <c r="AX47" s="1">
        <f>SUM(Table7[[#This Row],[COGS
Total]:[Other
Cost]])</f>
        <v>0</v>
      </c>
      <c r="AY47" s="1">
        <f>SUM(Table7[[#This Row],[Total Sales]],Table7[[#This Row],[Returns]],-Table7[[#This Row],[Sale Fee]],-Table7[[#This Row],[Total 
COGS &amp; Processing
Cost]])</f>
        <v>0</v>
      </c>
    </row>
    <row r="48" spans="5:51" x14ac:dyDescent="0.25">
      <c r="E48" s="4"/>
      <c r="K48" s="50"/>
      <c r="R48" s="1"/>
      <c r="Z48" s="1">
        <f>Table7[[#This Row],[Quantity
 Sold]]*Table7[[#This Row],[Unit Price]]</f>
        <v>0</v>
      </c>
      <c r="AD48" s="1">
        <f>SUM(Table7[[#This Row],[Total 
Paid]],Table7[[#This Row],[Shipping 
Charged]])</f>
        <v>0</v>
      </c>
      <c r="AE48" s="1"/>
      <c r="AG48" s="58">
        <f>SUM(Table7[[#This Row],[Total Sales]],Table7[[#This Row],[Tax]],Table7[[#This Row],[Returns]])</f>
        <v>0</v>
      </c>
      <c r="AI48" s="2"/>
      <c r="AP48" s="1">
        <f>Table7[[#This Row],[Cost per
Unit Sold]]*Table7[[#This Row],[Quantity of 
Product Sold]]</f>
        <v>0</v>
      </c>
      <c r="AQ48" s="1"/>
      <c r="AR48" s="1"/>
      <c r="AS48" s="1">
        <f>SUM(Table7[[#This Row],[Total Cost of
Goods Sold]:[Other]])</f>
        <v>0</v>
      </c>
      <c r="AX48" s="1">
        <f>SUM(Table7[[#This Row],[COGS
Total]:[Other
Cost]])</f>
        <v>0</v>
      </c>
      <c r="AY48" s="1">
        <f>SUM(Table7[[#This Row],[Total Sales]],Table7[[#This Row],[Returns]],-Table7[[#This Row],[Sale Fee]],-Table7[[#This Row],[Total 
COGS &amp; Processing
Cost]])</f>
        <v>0</v>
      </c>
    </row>
    <row r="49" spans="5:51" x14ac:dyDescent="0.25">
      <c r="E49" s="4"/>
      <c r="K49" s="50"/>
      <c r="R49" s="1"/>
      <c r="Z49" s="1">
        <f>Table7[[#This Row],[Quantity
 Sold]]*Table7[[#This Row],[Unit Price]]</f>
        <v>0</v>
      </c>
      <c r="AD49" s="1">
        <f>SUM(Table7[[#This Row],[Total 
Paid]],Table7[[#This Row],[Shipping 
Charged]])</f>
        <v>0</v>
      </c>
      <c r="AE49" s="1"/>
      <c r="AG49" s="58">
        <f>SUM(Table7[[#This Row],[Total Sales]],Table7[[#This Row],[Tax]],Table7[[#This Row],[Returns]])</f>
        <v>0</v>
      </c>
      <c r="AI49" s="2"/>
      <c r="AP49" s="1">
        <f>Table7[[#This Row],[Cost per
Unit Sold]]*Table7[[#This Row],[Quantity of 
Product Sold]]</f>
        <v>0</v>
      </c>
      <c r="AQ49" s="1"/>
      <c r="AR49" s="1"/>
      <c r="AS49" s="1">
        <f>SUM(Table7[[#This Row],[Total Cost of
Goods Sold]:[Other]])</f>
        <v>0</v>
      </c>
      <c r="AX49" s="1">
        <f>SUM(Table7[[#This Row],[COGS
Total]:[Other
Cost]])</f>
        <v>0</v>
      </c>
      <c r="AY49" s="1">
        <f>SUM(Table7[[#This Row],[Total Sales]],Table7[[#This Row],[Returns]],-Table7[[#This Row],[Sale Fee]],-Table7[[#This Row],[Total 
COGS &amp; Processing
Cost]])</f>
        <v>0</v>
      </c>
    </row>
    <row r="50" spans="5:51" x14ac:dyDescent="0.25">
      <c r="E50" s="4"/>
      <c r="K50" s="50"/>
      <c r="R50" s="1"/>
      <c r="Z50" s="1">
        <f>Table7[[#This Row],[Quantity
 Sold]]*Table7[[#This Row],[Unit Price]]</f>
        <v>0</v>
      </c>
      <c r="AD50" s="1">
        <f>SUM(Table7[[#This Row],[Total 
Paid]],Table7[[#This Row],[Shipping 
Charged]])</f>
        <v>0</v>
      </c>
      <c r="AE50" s="1"/>
      <c r="AG50" s="58">
        <f>SUM(Table7[[#This Row],[Total Sales]],Table7[[#This Row],[Tax]],Table7[[#This Row],[Returns]])</f>
        <v>0</v>
      </c>
      <c r="AI50" s="2"/>
      <c r="AP50" s="1">
        <f>Table7[[#This Row],[Cost per
Unit Sold]]*Table7[[#This Row],[Quantity of 
Product Sold]]</f>
        <v>0</v>
      </c>
      <c r="AQ50" s="1"/>
      <c r="AR50" s="1"/>
      <c r="AS50" s="1">
        <f>SUM(Table7[[#This Row],[Total Cost of
Goods Sold]:[Other]])</f>
        <v>0</v>
      </c>
      <c r="AX50" s="1">
        <f>SUM(Table7[[#This Row],[COGS
Total]:[Other
Cost]])</f>
        <v>0</v>
      </c>
      <c r="AY50" s="1">
        <f>SUM(Table7[[#This Row],[Total Sales]],Table7[[#This Row],[Returns]],-Table7[[#This Row],[Sale Fee]],-Table7[[#This Row],[Total 
COGS &amp; Processing
Cost]])</f>
        <v>0</v>
      </c>
    </row>
    <row r="51" spans="5:51" x14ac:dyDescent="0.25">
      <c r="E51" s="4"/>
      <c r="K51" s="50"/>
      <c r="R51" s="1"/>
      <c r="Z51" s="1">
        <f>Table7[[#This Row],[Quantity
 Sold]]*Table7[[#This Row],[Unit Price]]</f>
        <v>0</v>
      </c>
      <c r="AD51" s="1">
        <f>SUM(Table7[[#This Row],[Total 
Paid]],Table7[[#This Row],[Shipping 
Charged]])</f>
        <v>0</v>
      </c>
      <c r="AE51" s="1"/>
      <c r="AG51" s="58">
        <f>SUM(Table7[[#This Row],[Total Sales]],Table7[[#This Row],[Tax]],Table7[[#This Row],[Returns]])</f>
        <v>0</v>
      </c>
      <c r="AI51" s="2"/>
      <c r="AP51" s="1">
        <f>Table7[[#This Row],[Cost per
Unit Sold]]*Table7[[#This Row],[Quantity of 
Product Sold]]</f>
        <v>0</v>
      </c>
      <c r="AQ51" s="1"/>
      <c r="AR51" s="1"/>
      <c r="AS51" s="1">
        <f>SUM(Table7[[#This Row],[Total Cost of
Goods Sold]:[Other]])</f>
        <v>0</v>
      </c>
      <c r="AX51" s="1">
        <f>SUM(Table7[[#This Row],[COGS
Total]:[Other
Cost]])</f>
        <v>0</v>
      </c>
      <c r="AY51" s="1">
        <f>SUM(Table7[[#This Row],[Total Sales]],Table7[[#This Row],[Returns]],-Table7[[#This Row],[Sale Fee]],-Table7[[#This Row],[Total 
COGS &amp; Processing
Cost]])</f>
        <v>0</v>
      </c>
    </row>
    <row r="52" spans="5:51" x14ac:dyDescent="0.25">
      <c r="E52" s="4"/>
      <c r="K52" s="50"/>
      <c r="R52" s="1"/>
      <c r="Z52" s="1">
        <f>Table7[[#This Row],[Quantity
 Sold]]*Table7[[#This Row],[Unit Price]]</f>
        <v>0</v>
      </c>
      <c r="AD52" s="1">
        <f>SUM(Table7[[#This Row],[Total 
Paid]],Table7[[#This Row],[Shipping 
Charged]])</f>
        <v>0</v>
      </c>
      <c r="AE52" s="1"/>
      <c r="AG52" s="58">
        <f>SUM(Table7[[#This Row],[Total Sales]],Table7[[#This Row],[Tax]],Table7[[#This Row],[Returns]])</f>
        <v>0</v>
      </c>
      <c r="AI52" s="2"/>
      <c r="AP52" s="1">
        <f>Table7[[#This Row],[Cost per
Unit Sold]]*Table7[[#This Row],[Quantity of 
Product Sold]]</f>
        <v>0</v>
      </c>
      <c r="AQ52" s="1"/>
      <c r="AR52" s="1"/>
      <c r="AS52" s="1">
        <f>SUM(Table7[[#This Row],[Total Cost of
Goods Sold]:[Other]])</f>
        <v>0</v>
      </c>
      <c r="AX52" s="1">
        <f>SUM(Table7[[#This Row],[COGS
Total]:[Other
Cost]])</f>
        <v>0</v>
      </c>
      <c r="AY52" s="1">
        <f>SUM(Table7[[#This Row],[Total Sales]],Table7[[#This Row],[Returns]],-Table7[[#This Row],[Sale Fee]],-Table7[[#This Row],[Total 
COGS &amp; Processing
Cost]])</f>
        <v>0</v>
      </c>
    </row>
    <row r="53" spans="5:51" x14ac:dyDescent="0.25">
      <c r="E53" s="4"/>
      <c r="K53" s="50"/>
      <c r="R53" s="1"/>
      <c r="Z53" s="1">
        <f>Table7[[#This Row],[Quantity
 Sold]]*Table7[[#This Row],[Unit Price]]</f>
        <v>0</v>
      </c>
      <c r="AD53" s="1">
        <f>SUM(Table7[[#This Row],[Total 
Paid]],Table7[[#This Row],[Shipping 
Charged]])</f>
        <v>0</v>
      </c>
      <c r="AE53" s="1"/>
      <c r="AG53" s="58">
        <f>SUM(Table7[[#This Row],[Total Sales]],Table7[[#This Row],[Tax]],Table7[[#This Row],[Returns]])</f>
        <v>0</v>
      </c>
      <c r="AI53" s="2"/>
      <c r="AP53" s="1">
        <f>Table7[[#This Row],[Cost per
Unit Sold]]*Table7[[#This Row],[Quantity of 
Product Sold]]</f>
        <v>0</v>
      </c>
      <c r="AQ53" s="1"/>
      <c r="AR53" s="1"/>
      <c r="AS53" s="1">
        <f>SUM(Table7[[#This Row],[Total Cost of
Goods Sold]:[Other]])</f>
        <v>0</v>
      </c>
      <c r="AX53" s="1">
        <f>SUM(Table7[[#This Row],[COGS
Total]:[Other
Cost]])</f>
        <v>0</v>
      </c>
      <c r="AY53" s="1">
        <f>SUM(Table7[[#This Row],[Total Sales]],Table7[[#This Row],[Returns]],-Table7[[#This Row],[Sale Fee]],-Table7[[#This Row],[Total 
COGS &amp; Processing
Cost]])</f>
        <v>0</v>
      </c>
    </row>
    <row r="54" spans="5:51" x14ac:dyDescent="0.25">
      <c r="E54" s="4"/>
      <c r="K54" s="50"/>
      <c r="R54" s="1"/>
      <c r="Z54" s="1">
        <f>Table7[[#This Row],[Quantity
 Sold]]*Table7[[#This Row],[Unit Price]]</f>
        <v>0</v>
      </c>
      <c r="AD54" s="1">
        <f>SUM(Table7[[#This Row],[Total 
Paid]],Table7[[#This Row],[Shipping 
Charged]])</f>
        <v>0</v>
      </c>
      <c r="AE54" s="1"/>
      <c r="AG54" s="58">
        <f>SUM(Table7[[#This Row],[Total Sales]],Table7[[#This Row],[Tax]],Table7[[#This Row],[Returns]])</f>
        <v>0</v>
      </c>
      <c r="AI54" s="2"/>
      <c r="AP54" s="1">
        <f>Table7[[#This Row],[Cost per
Unit Sold]]*Table7[[#This Row],[Quantity of 
Product Sold]]</f>
        <v>0</v>
      </c>
      <c r="AQ54" s="1"/>
      <c r="AR54" s="1"/>
      <c r="AS54" s="1">
        <f>SUM(Table7[[#This Row],[Total Cost of
Goods Sold]:[Other]])</f>
        <v>0</v>
      </c>
      <c r="AX54" s="1">
        <f>SUM(Table7[[#This Row],[COGS
Total]:[Other
Cost]])</f>
        <v>0</v>
      </c>
      <c r="AY54" s="1">
        <f>SUM(Table7[[#This Row],[Total Sales]],Table7[[#This Row],[Returns]],-Table7[[#This Row],[Sale Fee]],-Table7[[#This Row],[Total 
COGS &amp; Processing
Cost]])</f>
        <v>0</v>
      </c>
    </row>
    <row r="55" spans="5:51" x14ac:dyDescent="0.25">
      <c r="E55" s="4"/>
      <c r="K55" s="50"/>
      <c r="R55" s="1"/>
      <c r="Z55" s="1">
        <f>Table7[[#This Row],[Quantity
 Sold]]*Table7[[#This Row],[Unit Price]]</f>
        <v>0</v>
      </c>
      <c r="AD55" s="1">
        <f>SUM(Table7[[#This Row],[Total 
Paid]],Table7[[#This Row],[Shipping 
Charged]])</f>
        <v>0</v>
      </c>
      <c r="AE55" s="1"/>
      <c r="AG55" s="58">
        <f>SUM(Table7[[#This Row],[Total Sales]],Table7[[#This Row],[Tax]],Table7[[#This Row],[Returns]])</f>
        <v>0</v>
      </c>
      <c r="AI55" s="2"/>
      <c r="AP55" s="1">
        <f>Table7[[#This Row],[Cost per
Unit Sold]]*Table7[[#This Row],[Quantity of 
Product Sold]]</f>
        <v>0</v>
      </c>
      <c r="AQ55" s="1"/>
      <c r="AR55" s="1"/>
      <c r="AS55" s="1">
        <f>SUM(Table7[[#This Row],[Total Cost of
Goods Sold]:[Other]])</f>
        <v>0</v>
      </c>
      <c r="AX55" s="1">
        <f>SUM(Table7[[#This Row],[COGS
Total]:[Other
Cost]])</f>
        <v>0</v>
      </c>
      <c r="AY55" s="1">
        <f>SUM(Table7[[#This Row],[Total Sales]],Table7[[#This Row],[Returns]],-Table7[[#This Row],[Sale Fee]],-Table7[[#This Row],[Total 
COGS &amp; Processing
Cost]])</f>
        <v>0</v>
      </c>
    </row>
    <row r="56" spans="5:51" x14ac:dyDescent="0.25">
      <c r="E56" s="4"/>
      <c r="K56" s="50"/>
      <c r="R56" s="1"/>
      <c r="Z56" s="1">
        <f>Table7[[#This Row],[Quantity
 Sold]]*Table7[[#This Row],[Unit Price]]</f>
        <v>0</v>
      </c>
      <c r="AD56" s="1">
        <f>SUM(Table7[[#This Row],[Total 
Paid]],Table7[[#This Row],[Shipping 
Charged]])</f>
        <v>0</v>
      </c>
      <c r="AE56" s="1"/>
      <c r="AG56" s="58">
        <f>SUM(Table7[[#This Row],[Total Sales]],Table7[[#This Row],[Tax]],Table7[[#This Row],[Returns]])</f>
        <v>0</v>
      </c>
      <c r="AI56" s="2"/>
      <c r="AP56" s="1">
        <f>Table7[[#This Row],[Cost per
Unit Sold]]*Table7[[#This Row],[Quantity of 
Product Sold]]</f>
        <v>0</v>
      </c>
      <c r="AQ56" s="1"/>
      <c r="AR56" s="1"/>
      <c r="AS56" s="1">
        <f>SUM(Table7[[#This Row],[Total Cost of
Goods Sold]:[Other]])</f>
        <v>0</v>
      </c>
      <c r="AX56" s="1">
        <f>SUM(Table7[[#This Row],[COGS
Total]:[Other
Cost]])</f>
        <v>0</v>
      </c>
      <c r="AY56" s="1">
        <f>SUM(Table7[[#This Row],[Total Sales]],Table7[[#This Row],[Returns]],-Table7[[#This Row],[Sale Fee]],-Table7[[#This Row],[Total 
COGS &amp; Processing
Cost]])</f>
        <v>0</v>
      </c>
    </row>
    <row r="57" spans="5:51" x14ac:dyDescent="0.25">
      <c r="E57" s="4"/>
      <c r="K57" s="50"/>
      <c r="R57" s="1"/>
      <c r="Z57" s="1">
        <f>Table7[[#This Row],[Quantity
 Sold]]*Table7[[#This Row],[Unit Price]]</f>
        <v>0</v>
      </c>
      <c r="AD57" s="1">
        <f>SUM(Table7[[#This Row],[Total 
Paid]],Table7[[#This Row],[Shipping 
Charged]])</f>
        <v>0</v>
      </c>
      <c r="AE57" s="1"/>
      <c r="AG57" s="58">
        <f>SUM(Table7[[#This Row],[Total Sales]],Table7[[#This Row],[Tax]],Table7[[#This Row],[Returns]])</f>
        <v>0</v>
      </c>
      <c r="AI57" s="2"/>
      <c r="AP57" s="1">
        <f>Table7[[#This Row],[Cost per
Unit Sold]]*Table7[[#This Row],[Quantity of 
Product Sold]]</f>
        <v>0</v>
      </c>
      <c r="AQ57" s="1"/>
      <c r="AR57" s="1"/>
      <c r="AS57" s="1">
        <f>SUM(Table7[[#This Row],[Total Cost of
Goods Sold]:[Other]])</f>
        <v>0</v>
      </c>
      <c r="AX57" s="1">
        <f>SUM(Table7[[#This Row],[COGS
Total]:[Other
Cost]])</f>
        <v>0</v>
      </c>
      <c r="AY57" s="1">
        <f>SUM(Table7[[#This Row],[Total Sales]],Table7[[#This Row],[Returns]],-Table7[[#This Row],[Sale Fee]],-Table7[[#This Row],[Total 
COGS &amp; Processing
Cost]])</f>
        <v>0</v>
      </c>
    </row>
    <row r="58" spans="5:51" x14ac:dyDescent="0.25">
      <c r="E58" s="4"/>
      <c r="K58" s="50"/>
      <c r="R58" s="1"/>
      <c r="Z58" s="1">
        <f>Table7[[#This Row],[Quantity
 Sold]]*Table7[[#This Row],[Unit Price]]</f>
        <v>0</v>
      </c>
      <c r="AD58" s="1">
        <f>SUM(Table7[[#This Row],[Total 
Paid]],Table7[[#This Row],[Shipping 
Charged]])</f>
        <v>0</v>
      </c>
      <c r="AE58" s="1"/>
      <c r="AG58" s="58">
        <f>SUM(Table7[[#This Row],[Total Sales]],Table7[[#This Row],[Tax]],Table7[[#This Row],[Returns]])</f>
        <v>0</v>
      </c>
      <c r="AI58" s="2"/>
      <c r="AP58" s="1">
        <f>Table7[[#This Row],[Cost per
Unit Sold]]*Table7[[#This Row],[Quantity of 
Product Sold]]</f>
        <v>0</v>
      </c>
      <c r="AQ58" s="1"/>
      <c r="AR58" s="1"/>
      <c r="AS58" s="1">
        <f>SUM(Table7[[#This Row],[Total Cost of
Goods Sold]:[Other]])</f>
        <v>0</v>
      </c>
      <c r="AX58" s="1">
        <f>SUM(Table7[[#This Row],[COGS
Total]:[Other
Cost]])</f>
        <v>0</v>
      </c>
      <c r="AY58" s="1">
        <f>SUM(Table7[[#This Row],[Total Sales]],Table7[[#This Row],[Returns]],-Table7[[#This Row],[Sale Fee]],-Table7[[#This Row],[Total 
COGS &amp; Processing
Cost]])</f>
        <v>0</v>
      </c>
    </row>
    <row r="59" spans="5:51" x14ac:dyDescent="0.25">
      <c r="E59" s="4"/>
      <c r="K59" s="50"/>
      <c r="R59" s="1"/>
      <c r="Z59" s="1">
        <f>Table7[[#This Row],[Quantity
 Sold]]*Table7[[#This Row],[Unit Price]]</f>
        <v>0</v>
      </c>
      <c r="AD59" s="1">
        <f>SUM(Table7[[#This Row],[Total 
Paid]],Table7[[#This Row],[Shipping 
Charged]])</f>
        <v>0</v>
      </c>
      <c r="AE59" s="1"/>
      <c r="AG59" s="58">
        <f>SUM(Table7[[#This Row],[Total Sales]],Table7[[#This Row],[Tax]],Table7[[#This Row],[Returns]])</f>
        <v>0</v>
      </c>
      <c r="AI59" s="2"/>
      <c r="AP59" s="1">
        <f>Table7[[#This Row],[Cost per
Unit Sold]]*Table7[[#This Row],[Quantity of 
Product Sold]]</f>
        <v>0</v>
      </c>
      <c r="AQ59" s="1"/>
      <c r="AR59" s="1"/>
      <c r="AS59" s="1">
        <f>SUM(Table7[[#This Row],[Total Cost of
Goods Sold]:[Other]])</f>
        <v>0</v>
      </c>
      <c r="AX59" s="1">
        <f>SUM(Table7[[#This Row],[COGS
Total]:[Other
Cost]])</f>
        <v>0</v>
      </c>
      <c r="AY59" s="1">
        <f>SUM(Table7[[#This Row],[Total Sales]],Table7[[#This Row],[Returns]],-Table7[[#This Row],[Sale Fee]],-Table7[[#This Row],[Total 
COGS &amp; Processing
Cost]])</f>
        <v>0</v>
      </c>
    </row>
    <row r="60" spans="5:51" x14ac:dyDescent="0.25">
      <c r="E60" s="4"/>
      <c r="K60" s="50"/>
      <c r="R60" s="1"/>
      <c r="Z60" s="1">
        <f>Table7[[#This Row],[Quantity
 Sold]]*Table7[[#This Row],[Unit Price]]</f>
        <v>0</v>
      </c>
      <c r="AD60" s="1">
        <f>SUM(Table7[[#This Row],[Total 
Paid]],Table7[[#This Row],[Shipping 
Charged]])</f>
        <v>0</v>
      </c>
      <c r="AE60" s="1"/>
      <c r="AG60" s="58">
        <f>SUM(Table7[[#This Row],[Total Sales]],Table7[[#This Row],[Tax]],Table7[[#This Row],[Returns]])</f>
        <v>0</v>
      </c>
      <c r="AI60" s="2"/>
      <c r="AP60" s="1">
        <f>Table7[[#This Row],[Cost per
Unit Sold]]*Table7[[#This Row],[Quantity of 
Product Sold]]</f>
        <v>0</v>
      </c>
      <c r="AQ60" s="1"/>
      <c r="AR60" s="1"/>
      <c r="AS60" s="1">
        <f>SUM(Table7[[#This Row],[Total Cost of
Goods Sold]:[Other]])</f>
        <v>0</v>
      </c>
      <c r="AX60" s="1">
        <f>SUM(Table7[[#This Row],[COGS
Total]:[Other
Cost]])</f>
        <v>0</v>
      </c>
      <c r="AY60" s="1">
        <f>SUM(Table7[[#This Row],[Total Sales]],Table7[[#This Row],[Returns]],-Table7[[#This Row],[Sale Fee]],-Table7[[#This Row],[Total 
COGS &amp; Processing
Cost]])</f>
        <v>0</v>
      </c>
    </row>
    <row r="61" spans="5:51" x14ac:dyDescent="0.25">
      <c r="E61" s="4"/>
      <c r="K61" s="50"/>
      <c r="R61" s="1"/>
      <c r="Z61" s="1">
        <f>Table7[[#This Row],[Quantity
 Sold]]*Table7[[#This Row],[Unit Price]]</f>
        <v>0</v>
      </c>
      <c r="AD61" s="1">
        <f>SUM(Table7[[#This Row],[Total 
Paid]],Table7[[#This Row],[Shipping 
Charged]])</f>
        <v>0</v>
      </c>
      <c r="AE61" s="1"/>
      <c r="AG61" s="58">
        <f>SUM(Table7[[#This Row],[Total Sales]],Table7[[#This Row],[Tax]],Table7[[#This Row],[Returns]])</f>
        <v>0</v>
      </c>
      <c r="AI61" s="2"/>
      <c r="AP61" s="1">
        <f>Table7[[#This Row],[Cost per
Unit Sold]]*Table7[[#This Row],[Quantity of 
Product Sold]]</f>
        <v>0</v>
      </c>
      <c r="AQ61" s="1"/>
      <c r="AR61" s="1"/>
      <c r="AS61" s="1">
        <f>SUM(Table7[[#This Row],[Total Cost of
Goods Sold]:[Other]])</f>
        <v>0</v>
      </c>
      <c r="AX61" s="1">
        <f>SUM(Table7[[#This Row],[COGS
Total]:[Other
Cost]])</f>
        <v>0</v>
      </c>
      <c r="AY61" s="1">
        <f>SUM(Table7[[#This Row],[Total Sales]],Table7[[#This Row],[Returns]],-Table7[[#This Row],[Sale Fee]],-Table7[[#This Row],[Total 
COGS &amp; Processing
Cost]])</f>
        <v>0</v>
      </c>
    </row>
    <row r="62" spans="5:51" x14ac:dyDescent="0.25">
      <c r="E62" s="4"/>
      <c r="K62" s="50"/>
      <c r="R62" s="1"/>
      <c r="Z62" s="1">
        <f>Table7[[#This Row],[Quantity
 Sold]]*Table7[[#This Row],[Unit Price]]</f>
        <v>0</v>
      </c>
      <c r="AD62" s="1">
        <f>SUM(Table7[[#This Row],[Total 
Paid]],Table7[[#This Row],[Shipping 
Charged]])</f>
        <v>0</v>
      </c>
      <c r="AE62" s="1"/>
      <c r="AG62" s="58">
        <f>SUM(Table7[[#This Row],[Total Sales]],Table7[[#This Row],[Tax]],Table7[[#This Row],[Returns]])</f>
        <v>0</v>
      </c>
      <c r="AI62" s="2"/>
      <c r="AP62" s="1">
        <f>Table7[[#This Row],[Cost per
Unit Sold]]*Table7[[#This Row],[Quantity of 
Product Sold]]</f>
        <v>0</v>
      </c>
      <c r="AQ62" s="1"/>
      <c r="AR62" s="1"/>
      <c r="AS62" s="1">
        <f>SUM(Table7[[#This Row],[Total Cost of
Goods Sold]:[Other]])</f>
        <v>0</v>
      </c>
      <c r="AX62" s="1">
        <f>SUM(Table7[[#This Row],[COGS
Total]:[Other
Cost]])</f>
        <v>0</v>
      </c>
      <c r="AY62" s="1">
        <f>SUM(Table7[[#This Row],[Total Sales]],Table7[[#This Row],[Returns]],-Table7[[#This Row],[Sale Fee]],-Table7[[#This Row],[Total 
COGS &amp; Processing
Cost]])</f>
        <v>0</v>
      </c>
    </row>
    <row r="63" spans="5:51" x14ac:dyDescent="0.25">
      <c r="E63" s="4"/>
      <c r="K63" s="50"/>
      <c r="R63" s="1"/>
      <c r="Z63" s="1">
        <f>Table7[[#This Row],[Quantity
 Sold]]*Table7[[#This Row],[Unit Price]]</f>
        <v>0</v>
      </c>
      <c r="AD63" s="1">
        <f>SUM(Table7[[#This Row],[Total 
Paid]],Table7[[#This Row],[Shipping 
Charged]])</f>
        <v>0</v>
      </c>
      <c r="AE63" s="1"/>
      <c r="AG63" s="58">
        <f>SUM(Table7[[#This Row],[Total Sales]],Table7[[#This Row],[Tax]],Table7[[#This Row],[Returns]])</f>
        <v>0</v>
      </c>
      <c r="AI63" s="2"/>
      <c r="AP63" s="1">
        <f>Table7[[#This Row],[Cost per
Unit Sold]]*Table7[[#This Row],[Quantity of 
Product Sold]]</f>
        <v>0</v>
      </c>
      <c r="AQ63" s="1"/>
      <c r="AR63" s="1"/>
      <c r="AS63" s="1">
        <f>SUM(Table7[[#This Row],[Total Cost of
Goods Sold]:[Other]])</f>
        <v>0</v>
      </c>
      <c r="AX63" s="1">
        <f>SUM(Table7[[#This Row],[COGS
Total]:[Other
Cost]])</f>
        <v>0</v>
      </c>
      <c r="AY63" s="1">
        <f>SUM(Table7[[#This Row],[Total Sales]],Table7[[#This Row],[Returns]],-Table7[[#This Row],[Sale Fee]],-Table7[[#This Row],[Total 
COGS &amp; Processing
Cost]])</f>
        <v>0</v>
      </c>
    </row>
    <row r="64" spans="5:51" x14ac:dyDescent="0.25">
      <c r="E64" s="4"/>
      <c r="K64" s="50"/>
      <c r="R64" s="1"/>
      <c r="Z64" s="1">
        <f>Table7[[#This Row],[Quantity
 Sold]]*Table7[[#This Row],[Unit Price]]</f>
        <v>0</v>
      </c>
      <c r="AD64" s="1">
        <f>SUM(Table7[[#This Row],[Total 
Paid]],Table7[[#This Row],[Shipping 
Charged]])</f>
        <v>0</v>
      </c>
      <c r="AE64" s="1"/>
      <c r="AG64" s="58">
        <f>SUM(Table7[[#This Row],[Total Sales]],Table7[[#This Row],[Tax]],Table7[[#This Row],[Returns]])</f>
        <v>0</v>
      </c>
      <c r="AI64" s="2"/>
      <c r="AP64" s="1">
        <f>Table7[[#This Row],[Cost per
Unit Sold]]*Table7[[#This Row],[Quantity of 
Product Sold]]</f>
        <v>0</v>
      </c>
      <c r="AQ64" s="1"/>
      <c r="AR64" s="1"/>
      <c r="AS64" s="1">
        <f>SUM(Table7[[#This Row],[Total Cost of
Goods Sold]:[Other]])</f>
        <v>0</v>
      </c>
      <c r="AX64" s="1">
        <f>SUM(Table7[[#This Row],[COGS
Total]:[Other
Cost]])</f>
        <v>0</v>
      </c>
      <c r="AY64" s="1">
        <f>SUM(Table7[[#This Row],[Total Sales]],Table7[[#This Row],[Returns]],-Table7[[#This Row],[Sale Fee]],-Table7[[#This Row],[Total 
COGS &amp; Processing
Cost]])</f>
        <v>0</v>
      </c>
    </row>
    <row r="65" spans="5:51" x14ac:dyDescent="0.25">
      <c r="E65" s="4"/>
      <c r="K65" s="50"/>
      <c r="R65" s="1"/>
      <c r="Z65" s="1">
        <f>Table7[[#This Row],[Quantity
 Sold]]*Table7[[#This Row],[Unit Price]]</f>
        <v>0</v>
      </c>
      <c r="AD65" s="1">
        <f>SUM(Table7[[#This Row],[Total 
Paid]],Table7[[#This Row],[Shipping 
Charged]])</f>
        <v>0</v>
      </c>
      <c r="AE65" s="1"/>
      <c r="AG65" s="58">
        <f>SUM(Table7[[#This Row],[Total Sales]],Table7[[#This Row],[Tax]],Table7[[#This Row],[Returns]])</f>
        <v>0</v>
      </c>
      <c r="AI65" s="2"/>
      <c r="AP65" s="1">
        <f>Table7[[#This Row],[Cost per
Unit Sold]]*Table7[[#This Row],[Quantity of 
Product Sold]]</f>
        <v>0</v>
      </c>
      <c r="AQ65" s="1"/>
      <c r="AR65" s="1"/>
      <c r="AS65" s="1">
        <f>SUM(Table7[[#This Row],[Total Cost of
Goods Sold]:[Other]])</f>
        <v>0</v>
      </c>
      <c r="AX65" s="1">
        <f>SUM(Table7[[#This Row],[COGS
Total]:[Other
Cost]])</f>
        <v>0</v>
      </c>
      <c r="AY65" s="1">
        <f>SUM(Table7[[#This Row],[Total Sales]],Table7[[#This Row],[Returns]],-Table7[[#This Row],[Sale Fee]],-Table7[[#This Row],[Total 
COGS &amp; Processing
Cost]])</f>
        <v>0</v>
      </c>
    </row>
    <row r="66" spans="5:51" x14ac:dyDescent="0.25">
      <c r="E66" s="4"/>
      <c r="K66" s="50"/>
      <c r="R66" s="1"/>
      <c r="Z66" s="1">
        <f>Table7[[#This Row],[Quantity
 Sold]]*Table7[[#This Row],[Unit Price]]</f>
        <v>0</v>
      </c>
      <c r="AD66" s="1">
        <f>SUM(Table7[[#This Row],[Total 
Paid]],Table7[[#This Row],[Shipping 
Charged]])</f>
        <v>0</v>
      </c>
      <c r="AE66" s="1"/>
      <c r="AG66" s="58">
        <f>SUM(Table7[[#This Row],[Total Sales]],Table7[[#This Row],[Tax]],Table7[[#This Row],[Returns]])</f>
        <v>0</v>
      </c>
      <c r="AI66" s="2"/>
      <c r="AP66" s="1">
        <f>Table7[[#This Row],[Cost per
Unit Sold]]*Table7[[#This Row],[Quantity of 
Product Sold]]</f>
        <v>0</v>
      </c>
      <c r="AQ66" s="1"/>
      <c r="AR66" s="1"/>
      <c r="AS66" s="1">
        <f>SUM(Table7[[#This Row],[Total Cost of
Goods Sold]:[Other]])</f>
        <v>0</v>
      </c>
      <c r="AX66" s="1">
        <f>SUM(Table7[[#This Row],[COGS
Total]:[Other
Cost]])</f>
        <v>0</v>
      </c>
      <c r="AY66" s="1">
        <f>SUM(Table7[[#This Row],[Total Sales]],Table7[[#This Row],[Returns]],-Table7[[#This Row],[Sale Fee]],-Table7[[#This Row],[Total 
COGS &amp; Processing
Cost]])</f>
        <v>0</v>
      </c>
    </row>
    <row r="67" spans="5:51" x14ac:dyDescent="0.25">
      <c r="E67" s="4"/>
      <c r="K67" s="50"/>
      <c r="R67" s="1"/>
      <c r="Z67" s="1">
        <f>Table7[[#This Row],[Quantity
 Sold]]*Table7[[#This Row],[Unit Price]]</f>
        <v>0</v>
      </c>
      <c r="AD67" s="1">
        <f>SUM(Table7[[#This Row],[Total 
Paid]],Table7[[#This Row],[Shipping 
Charged]])</f>
        <v>0</v>
      </c>
      <c r="AE67" s="1"/>
      <c r="AG67" s="58">
        <f>SUM(Table7[[#This Row],[Total Sales]],Table7[[#This Row],[Tax]],Table7[[#This Row],[Returns]])</f>
        <v>0</v>
      </c>
      <c r="AI67" s="2"/>
      <c r="AP67" s="1">
        <f>Table7[[#This Row],[Cost per
Unit Sold]]*Table7[[#This Row],[Quantity of 
Product Sold]]</f>
        <v>0</v>
      </c>
      <c r="AQ67" s="1"/>
      <c r="AR67" s="1"/>
      <c r="AS67" s="1">
        <f>SUM(Table7[[#This Row],[Total Cost of
Goods Sold]:[Other]])</f>
        <v>0</v>
      </c>
      <c r="AX67" s="1">
        <f>SUM(Table7[[#This Row],[COGS
Total]:[Other
Cost]])</f>
        <v>0</v>
      </c>
      <c r="AY67" s="1">
        <f>SUM(Table7[[#This Row],[Total Sales]],Table7[[#This Row],[Returns]],-Table7[[#This Row],[Sale Fee]],-Table7[[#This Row],[Total 
COGS &amp; Processing
Cost]])</f>
        <v>0</v>
      </c>
    </row>
    <row r="68" spans="5:51" x14ac:dyDescent="0.25">
      <c r="E68" s="4"/>
      <c r="K68" s="50"/>
      <c r="R68" s="1"/>
      <c r="Z68" s="1">
        <f>Table7[[#This Row],[Quantity
 Sold]]*Table7[[#This Row],[Unit Price]]</f>
        <v>0</v>
      </c>
      <c r="AD68" s="1">
        <f>SUM(Table7[[#This Row],[Total 
Paid]],Table7[[#This Row],[Shipping 
Charged]])</f>
        <v>0</v>
      </c>
      <c r="AE68" s="1"/>
      <c r="AG68" s="58">
        <f>SUM(Table7[[#This Row],[Total Sales]],Table7[[#This Row],[Tax]],Table7[[#This Row],[Returns]])</f>
        <v>0</v>
      </c>
      <c r="AI68" s="2"/>
      <c r="AP68" s="1">
        <f>Table7[[#This Row],[Cost per
Unit Sold]]*Table7[[#This Row],[Quantity of 
Product Sold]]</f>
        <v>0</v>
      </c>
      <c r="AQ68" s="1"/>
      <c r="AR68" s="1"/>
      <c r="AS68" s="1">
        <f>SUM(Table7[[#This Row],[Total Cost of
Goods Sold]:[Other]])</f>
        <v>0</v>
      </c>
      <c r="AX68" s="1">
        <f>SUM(Table7[[#This Row],[COGS
Total]:[Other
Cost]])</f>
        <v>0</v>
      </c>
      <c r="AY68" s="1">
        <f>SUM(Table7[[#This Row],[Total Sales]],Table7[[#This Row],[Returns]],-Table7[[#This Row],[Sale Fee]],-Table7[[#This Row],[Total 
COGS &amp; Processing
Cost]])</f>
        <v>0</v>
      </c>
    </row>
    <row r="69" spans="5:51" x14ac:dyDescent="0.25">
      <c r="E69" s="4"/>
      <c r="K69" s="50"/>
      <c r="R69" s="1"/>
      <c r="Z69" s="1">
        <f>Table7[[#This Row],[Quantity
 Sold]]*Table7[[#This Row],[Unit Price]]</f>
        <v>0</v>
      </c>
      <c r="AD69" s="1">
        <f>SUM(Table7[[#This Row],[Total 
Paid]],Table7[[#This Row],[Shipping 
Charged]])</f>
        <v>0</v>
      </c>
      <c r="AE69" s="1"/>
      <c r="AG69" s="58">
        <f>SUM(Table7[[#This Row],[Total Sales]],Table7[[#This Row],[Tax]],Table7[[#This Row],[Returns]])</f>
        <v>0</v>
      </c>
      <c r="AI69" s="2"/>
      <c r="AP69" s="1">
        <f>Table7[[#This Row],[Cost per
Unit Sold]]*Table7[[#This Row],[Quantity of 
Product Sold]]</f>
        <v>0</v>
      </c>
      <c r="AQ69" s="1"/>
      <c r="AR69" s="1"/>
      <c r="AS69" s="1">
        <f>SUM(Table7[[#This Row],[Total Cost of
Goods Sold]:[Other]])</f>
        <v>0</v>
      </c>
      <c r="AX69" s="1">
        <f>SUM(Table7[[#This Row],[COGS
Total]:[Other
Cost]])</f>
        <v>0</v>
      </c>
      <c r="AY69" s="1">
        <f>SUM(Table7[[#This Row],[Total Sales]],Table7[[#This Row],[Returns]],-Table7[[#This Row],[Sale Fee]],-Table7[[#This Row],[Total 
COGS &amp; Processing
Cost]])</f>
        <v>0</v>
      </c>
    </row>
    <row r="70" spans="5:51" x14ac:dyDescent="0.25">
      <c r="E70" s="4"/>
      <c r="K70" s="50"/>
      <c r="R70" s="1"/>
      <c r="Z70" s="1">
        <f>Table7[[#This Row],[Quantity
 Sold]]*Table7[[#This Row],[Unit Price]]</f>
        <v>0</v>
      </c>
      <c r="AD70" s="1">
        <f>SUM(Table7[[#This Row],[Total 
Paid]],Table7[[#This Row],[Shipping 
Charged]])</f>
        <v>0</v>
      </c>
      <c r="AE70" s="1"/>
      <c r="AG70" s="58">
        <f>SUM(Table7[[#This Row],[Total Sales]],Table7[[#This Row],[Tax]],Table7[[#This Row],[Returns]])</f>
        <v>0</v>
      </c>
      <c r="AI70" s="2"/>
      <c r="AP70" s="1">
        <f>Table7[[#This Row],[Cost per
Unit Sold]]*Table7[[#This Row],[Quantity of 
Product Sold]]</f>
        <v>0</v>
      </c>
      <c r="AQ70" s="1"/>
      <c r="AR70" s="1"/>
      <c r="AS70" s="1">
        <f>SUM(Table7[[#This Row],[Total Cost of
Goods Sold]:[Other]])</f>
        <v>0</v>
      </c>
      <c r="AX70" s="1">
        <f>SUM(Table7[[#This Row],[COGS
Total]:[Other
Cost]])</f>
        <v>0</v>
      </c>
      <c r="AY70" s="1">
        <f>SUM(Table7[[#This Row],[Total Sales]],Table7[[#This Row],[Returns]],-Table7[[#This Row],[Sale Fee]],-Table7[[#This Row],[Total 
COGS &amp; Processing
Cost]])</f>
        <v>0</v>
      </c>
    </row>
    <row r="71" spans="5:51" x14ac:dyDescent="0.25">
      <c r="E71" s="4"/>
      <c r="K71" s="50"/>
      <c r="R71" s="1"/>
      <c r="Z71" s="1">
        <f>Table7[[#This Row],[Quantity
 Sold]]*Table7[[#This Row],[Unit Price]]</f>
        <v>0</v>
      </c>
      <c r="AD71" s="1">
        <f>SUM(Table7[[#This Row],[Total 
Paid]],Table7[[#This Row],[Shipping 
Charged]])</f>
        <v>0</v>
      </c>
      <c r="AE71" s="1"/>
      <c r="AG71" s="58">
        <f>SUM(Table7[[#This Row],[Total Sales]],Table7[[#This Row],[Tax]],Table7[[#This Row],[Returns]])</f>
        <v>0</v>
      </c>
      <c r="AI71" s="2"/>
      <c r="AP71" s="1">
        <f>Table7[[#This Row],[Cost per
Unit Sold]]*Table7[[#This Row],[Quantity of 
Product Sold]]</f>
        <v>0</v>
      </c>
      <c r="AQ71" s="1"/>
      <c r="AR71" s="1"/>
      <c r="AS71" s="1">
        <f>SUM(Table7[[#This Row],[Total Cost of
Goods Sold]:[Other]])</f>
        <v>0</v>
      </c>
      <c r="AX71" s="1">
        <f>SUM(Table7[[#This Row],[COGS
Total]:[Other
Cost]])</f>
        <v>0</v>
      </c>
      <c r="AY71" s="1">
        <f>SUM(Table7[[#This Row],[Total Sales]],Table7[[#This Row],[Returns]],-Table7[[#This Row],[Sale Fee]],-Table7[[#This Row],[Total 
COGS &amp; Processing
Cost]])</f>
        <v>0</v>
      </c>
    </row>
    <row r="72" spans="5:51" x14ac:dyDescent="0.25">
      <c r="E72" s="4"/>
      <c r="R72" s="1"/>
      <c r="Z72" s="1">
        <f>Table7[[#This Row],[Quantity
 Sold]]*Table7[[#This Row],[Unit Price]]</f>
        <v>0</v>
      </c>
      <c r="AD72" s="1">
        <f>SUM(Table7[[#This Row],[Total 
Paid]],Table7[[#This Row],[Shipping 
Charged]])</f>
        <v>0</v>
      </c>
      <c r="AE72" s="1"/>
      <c r="AG72" s="1">
        <f>SUM(Table7[[#This Row],[Total Sales]],Table7[[#This Row],[Tax]],Table7[[#This Row],[Returns]])</f>
        <v>0</v>
      </c>
      <c r="AP72" s="1">
        <f>Table7[[#This Row],[Cost per
Unit Sold]]*Table7[[#This Row],[Quantity of 
Product Sold]]</f>
        <v>0</v>
      </c>
      <c r="AQ72" s="1"/>
      <c r="AR72" s="1"/>
      <c r="AS72" s="1">
        <f>SUM(Table7[[#This Row],[Total Cost of
Goods Sold]:[Other]])</f>
        <v>0</v>
      </c>
      <c r="AX72" s="1">
        <f>SUM(Table7[[#This Row],[COGS
Total]:[Other
Cost]])</f>
        <v>0</v>
      </c>
      <c r="AY72" s="1">
        <f>SUM(Table7[[#This Row],[Total Sales]],Table7[[#This Row],[Returns]],-Table7[[#This Row],[Sale Fee]],-Table7[[#This Row],[Total 
COGS &amp; Processing
Cost]])</f>
        <v>0</v>
      </c>
    </row>
    <row r="73" spans="5:51" x14ac:dyDescent="0.25">
      <c r="E73" s="4"/>
      <c r="R73" s="1"/>
      <c r="Z73" s="1">
        <f>Table7[[#This Row],[Quantity
 Sold]]*Table7[[#This Row],[Unit Price]]</f>
        <v>0</v>
      </c>
      <c r="AD73" s="1">
        <f>SUM(Table7[[#This Row],[Total 
Paid]],Table7[[#This Row],[Shipping 
Charged]])</f>
        <v>0</v>
      </c>
      <c r="AE73" s="1"/>
      <c r="AG73" s="1">
        <f>SUM(Table7[[#This Row],[Total Sales]],Table7[[#This Row],[Tax]],Table7[[#This Row],[Returns]])</f>
        <v>0</v>
      </c>
      <c r="AP73" s="1">
        <f>Table7[[#This Row],[Cost per
Unit Sold]]*Table7[[#This Row],[Quantity of 
Product Sold]]</f>
        <v>0</v>
      </c>
      <c r="AQ73" s="1"/>
      <c r="AR73" s="1"/>
      <c r="AS73" s="1">
        <f>SUM(Table7[[#This Row],[Total Cost of
Goods Sold]:[Other]])</f>
        <v>0</v>
      </c>
      <c r="AU73">
        <v>5.25</v>
      </c>
      <c r="AX73" s="1">
        <f>SUM(Table7[[#This Row],[COGS
Total]:[Other
Cost]])</f>
        <v>5.25</v>
      </c>
      <c r="AY73" s="1">
        <f>SUM(Table7[[#This Row],[Total Sales]],Table7[[#This Row],[Returns]],-Table7[[#This Row],[Sale Fee]],-Table7[[#This Row],[Total 
COGS &amp; Processing
Cost]])</f>
        <v>-5.25</v>
      </c>
    </row>
    <row r="74" spans="5:51" x14ac:dyDescent="0.25">
      <c r="E74" s="4"/>
      <c r="R74" s="1"/>
      <c r="Z74" s="1">
        <f>Table7[[#This Row],[Quantity
 Sold]]*Table7[[#This Row],[Unit Price]]</f>
        <v>0</v>
      </c>
      <c r="AD74" s="1">
        <f>SUM(Table7[[#This Row],[Total 
Paid]],Table7[[#This Row],[Shipping 
Charged]])</f>
        <v>0</v>
      </c>
      <c r="AE74" s="1"/>
      <c r="AG74" s="1">
        <f>SUM(Table7[[#This Row],[Total Sales]],Table7[[#This Row],[Tax]],Table7[[#This Row],[Returns]])</f>
        <v>0</v>
      </c>
      <c r="AP74" s="1">
        <f>Table7[[#This Row],[Cost per
Unit Sold]]*Table7[[#This Row],[Quantity of 
Product Sold]]</f>
        <v>0</v>
      </c>
      <c r="AQ74" s="1"/>
      <c r="AR74" s="1"/>
      <c r="AS74" s="1">
        <f>SUM(Table7[[#This Row],[Total Cost of
Goods Sold]:[Other]])</f>
        <v>0</v>
      </c>
      <c r="AX74" s="1">
        <f>SUM(Table7[[#This Row],[COGS
Total]:[Other
Cost]])</f>
        <v>0</v>
      </c>
      <c r="AY74" s="1">
        <f>SUM(Table7[[#This Row],[Total Sales]],Table7[[#This Row],[Returns]],-Table7[[#This Row],[Sale Fee]],-Table7[[#This Row],[Total 
COGS &amp; Processing
Cost]])</f>
        <v>0</v>
      </c>
    </row>
    <row r="75" spans="5:51" x14ac:dyDescent="0.25">
      <c r="E75" s="4"/>
      <c r="R75" s="1"/>
      <c r="Z75" s="1">
        <f>Table7[[#This Row],[Quantity
 Sold]]*Table7[[#This Row],[Unit Price]]</f>
        <v>0</v>
      </c>
      <c r="AD75" s="1">
        <f>SUM(Table7[[#This Row],[Total 
Paid]],Table7[[#This Row],[Shipping 
Charged]])</f>
        <v>0</v>
      </c>
      <c r="AE75" s="1"/>
      <c r="AG75" s="1">
        <f>SUM(Table7[[#This Row],[Total Sales]],Table7[[#This Row],[Tax]],Table7[[#This Row],[Returns]])</f>
        <v>0</v>
      </c>
      <c r="AP75" s="1">
        <f>Table7[[#This Row],[Cost per
Unit Sold]]*Table7[[#This Row],[Quantity of 
Product Sold]]</f>
        <v>0</v>
      </c>
      <c r="AQ75" s="1"/>
      <c r="AR75" s="1"/>
      <c r="AS75" s="1">
        <f>SUM(Table7[[#This Row],[Total Cost of
Goods Sold]:[Other]])</f>
        <v>0</v>
      </c>
      <c r="AU75">
        <v>5.3</v>
      </c>
      <c r="AX75" s="1">
        <f>SUM(Table7[[#This Row],[COGS
Total]:[Other
Cost]])</f>
        <v>5.3</v>
      </c>
      <c r="AY75" s="1">
        <f>SUM(Table7[[#This Row],[Total Sales]],Table7[[#This Row],[Returns]],-Table7[[#This Row],[Sale Fee]],-Table7[[#This Row],[Total 
COGS &amp; Processing
Cost]])</f>
        <v>-5.3</v>
      </c>
    </row>
    <row r="76" spans="5:51" x14ac:dyDescent="0.25">
      <c r="E76" s="4"/>
      <c r="R76" s="1"/>
      <c r="Z76" s="1">
        <f>Table7[[#This Row],[Quantity
 Sold]]*Table7[[#This Row],[Unit Price]]</f>
        <v>0</v>
      </c>
      <c r="AD76" s="1">
        <f>SUM(Table7[[#This Row],[Total 
Paid]],Table7[[#This Row],[Shipping 
Charged]])</f>
        <v>0</v>
      </c>
      <c r="AE76" s="1"/>
      <c r="AG76" s="1">
        <f>SUM(Table7[[#This Row],[Total Sales]],Table7[[#This Row],[Tax]],Table7[[#This Row],[Returns]])</f>
        <v>0</v>
      </c>
      <c r="AP76" s="1">
        <f>Table7[[#This Row],[Cost per
Unit Sold]]*Table7[[#This Row],[Quantity of 
Product Sold]]</f>
        <v>0</v>
      </c>
      <c r="AQ76" s="1"/>
      <c r="AR76" s="1"/>
      <c r="AS76" s="1">
        <f>SUM(Table7[[#This Row],[Total Cost of
Goods Sold]:[Other]])</f>
        <v>0</v>
      </c>
      <c r="AX76" s="1">
        <f>SUM(Table7[[#This Row],[COGS
Total]:[Other
Cost]])</f>
        <v>0</v>
      </c>
      <c r="AY76" s="1">
        <f>SUM(Table7[[#This Row],[Total Sales]],Table7[[#This Row],[Returns]],-Table7[[#This Row],[Sale Fee]],-Table7[[#This Row],[Total 
COGS &amp; Processing
Cost]])</f>
        <v>0</v>
      </c>
    </row>
    <row r="77" spans="5:51" x14ac:dyDescent="0.25">
      <c r="E77" s="4"/>
      <c r="R77" s="1"/>
      <c r="Z77" s="1">
        <f>Table7[[#This Row],[Quantity
 Sold]]*Table7[[#This Row],[Unit Price]]</f>
        <v>0</v>
      </c>
      <c r="AD77" s="1">
        <f>SUM(Table7[[#This Row],[Total 
Paid]],Table7[[#This Row],[Shipping 
Charged]])</f>
        <v>0</v>
      </c>
      <c r="AE77" s="1"/>
      <c r="AG77" s="1">
        <f>SUM(Table7[[#This Row],[Total Sales]],Table7[[#This Row],[Tax]],Table7[[#This Row],[Returns]])</f>
        <v>0</v>
      </c>
      <c r="AP77" s="1">
        <f>Table7[[#This Row],[Cost per
Unit Sold]]*Table7[[#This Row],[Quantity of 
Product Sold]]</f>
        <v>0</v>
      </c>
      <c r="AQ77" s="1"/>
      <c r="AR77" s="1"/>
      <c r="AS77" s="1">
        <f>SUM(Table7[[#This Row],[Total Cost of
Goods Sold]:[Other]])</f>
        <v>0</v>
      </c>
      <c r="AU77">
        <v>5.25</v>
      </c>
      <c r="AX77" s="1">
        <f>SUM(Table7[[#This Row],[COGS
Total]:[Other
Cost]])</f>
        <v>5.25</v>
      </c>
      <c r="AY77" s="1">
        <f>SUM(Table7[[#This Row],[Total Sales]],Table7[[#This Row],[Returns]],-Table7[[#This Row],[Sale Fee]],-Table7[[#This Row],[Total 
COGS &amp; Processing
Cost]])</f>
        <v>-5.25</v>
      </c>
    </row>
    <row r="78" spans="5:51" x14ac:dyDescent="0.25">
      <c r="E78" s="4"/>
      <c r="R78" s="1"/>
      <c r="Z78" s="1">
        <f>Table7[[#This Row],[Quantity
 Sold]]*Table7[[#This Row],[Unit Price]]</f>
        <v>0</v>
      </c>
      <c r="AD78" s="1">
        <f>SUM(Table7[[#This Row],[Total 
Paid]],Table7[[#This Row],[Shipping 
Charged]])</f>
        <v>0</v>
      </c>
      <c r="AE78" s="1"/>
      <c r="AG78" s="1">
        <f>SUM(Table7[[#This Row],[Total Sales]],Table7[[#This Row],[Tax]],Table7[[#This Row],[Returns]])</f>
        <v>0</v>
      </c>
      <c r="AP78" s="1">
        <f>Table7[[#This Row],[Cost per
Unit Sold]]*Table7[[#This Row],[Quantity of 
Product Sold]]</f>
        <v>0</v>
      </c>
      <c r="AQ78" s="1"/>
      <c r="AR78" s="1"/>
      <c r="AS78" s="1">
        <f>SUM(Table7[[#This Row],[Total Cost of
Goods Sold]:[Other]])</f>
        <v>0</v>
      </c>
      <c r="AX78" s="1">
        <f>SUM(Table7[[#This Row],[COGS
Total]:[Other
Cost]])</f>
        <v>0</v>
      </c>
      <c r="AY78" s="1">
        <f>SUM(Table7[[#This Row],[Total Sales]],Table7[[#This Row],[Returns]],-Table7[[#This Row],[Sale Fee]],-Table7[[#This Row],[Total 
COGS &amp; Processing
Cost]])</f>
        <v>0</v>
      </c>
    </row>
    <row r="79" spans="5:51" x14ac:dyDescent="0.25">
      <c r="E79" s="4"/>
      <c r="R79" s="1"/>
      <c r="Z79" s="1">
        <f>Table7[[#This Row],[Quantity
 Sold]]*Table7[[#This Row],[Unit Price]]</f>
        <v>0</v>
      </c>
      <c r="AD79" s="1">
        <f>SUM(Table7[[#This Row],[Total 
Paid]],Table7[[#This Row],[Shipping 
Charged]])</f>
        <v>0</v>
      </c>
      <c r="AE79" s="1"/>
      <c r="AG79" s="1">
        <f>SUM(Table7[[#This Row],[Total Sales]],Table7[[#This Row],[Tax]],Table7[[#This Row],[Returns]])</f>
        <v>0</v>
      </c>
      <c r="AP79" s="1">
        <f>Table7[[#This Row],[Cost per
Unit Sold]]*Table7[[#This Row],[Quantity of 
Product Sold]]</f>
        <v>0</v>
      </c>
      <c r="AQ79" s="1"/>
      <c r="AR79" s="1"/>
      <c r="AS79" s="1">
        <f>SUM(Table7[[#This Row],[Total Cost of
Goods Sold]:[Other]])</f>
        <v>0</v>
      </c>
      <c r="AU79">
        <v>8.9499999999999993</v>
      </c>
      <c r="AX79" s="1">
        <f>SUM(Table7[[#This Row],[COGS
Total]:[Other
Cost]])</f>
        <v>8.9499999999999993</v>
      </c>
      <c r="AY79" s="1">
        <f>SUM(Table7[[#This Row],[Total Sales]],Table7[[#This Row],[Returns]],-Table7[[#This Row],[Sale Fee]],-Table7[[#This Row],[Total 
COGS &amp; Processing
Cost]])</f>
        <v>-8.9499999999999993</v>
      </c>
    </row>
    <row r="80" spans="5:51" x14ac:dyDescent="0.25">
      <c r="E80" s="4"/>
      <c r="R80" s="1"/>
      <c r="Z80" s="1">
        <f>Table7[[#This Row],[Quantity
 Sold]]*Table7[[#This Row],[Unit Price]]</f>
        <v>0</v>
      </c>
      <c r="AD80" s="1">
        <f>SUM(Table7[[#This Row],[Total 
Paid]],Table7[[#This Row],[Shipping 
Charged]])</f>
        <v>0</v>
      </c>
      <c r="AE80" s="1"/>
      <c r="AG80" s="1">
        <f>SUM(Table7[[#This Row],[Total Sales]],Table7[[#This Row],[Tax]],Table7[[#This Row],[Returns]])</f>
        <v>0</v>
      </c>
      <c r="AP80" s="1">
        <f>Table7[[#This Row],[Cost per
Unit Sold]]*Table7[[#This Row],[Quantity of 
Product Sold]]</f>
        <v>0</v>
      </c>
      <c r="AQ80" s="1"/>
      <c r="AR80" s="1"/>
      <c r="AS80" s="1">
        <f>SUM(Table7[[#This Row],[Total Cost of
Goods Sold]:[Other]])</f>
        <v>0</v>
      </c>
      <c r="AX80" s="1">
        <f>SUM(Table7[[#This Row],[COGS
Total]:[Other
Cost]])</f>
        <v>0</v>
      </c>
      <c r="AY80" s="1">
        <f>SUM(Table7[[#This Row],[Total Sales]],Table7[[#This Row],[Returns]],-Table7[[#This Row],[Sale Fee]],-Table7[[#This Row],[Total 
COGS &amp; Processing
Cost]])</f>
        <v>0</v>
      </c>
    </row>
    <row r="81" spans="5:51" x14ac:dyDescent="0.25">
      <c r="E81" s="4"/>
      <c r="R81" s="1"/>
      <c r="Z81" s="1">
        <f>Table7[[#This Row],[Quantity
 Sold]]*Table7[[#This Row],[Unit Price]]</f>
        <v>0</v>
      </c>
      <c r="AD81" s="1">
        <f>SUM(Table7[[#This Row],[Total 
Paid]],Table7[[#This Row],[Shipping 
Charged]])</f>
        <v>0</v>
      </c>
      <c r="AE81" s="1"/>
      <c r="AG81" s="1">
        <f>SUM(Table7[[#This Row],[Total Sales]],Table7[[#This Row],[Tax]],Table7[[#This Row],[Returns]])</f>
        <v>0</v>
      </c>
      <c r="AP81" s="1">
        <f>Table7[[#This Row],[Cost per
Unit Sold]]*Table7[[#This Row],[Quantity of 
Product Sold]]</f>
        <v>0</v>
      </c>
      <c r="AQ81" s="1"/>
      <c r="AR81" s="1"/>
      <c r="AS81" s="1">
        <f>SUM(Table7[[#This Row],[Total Cost of
Goods Sold]:[Other]])</f>
        <v>0</v>
      </c>
      <c r="AU81">
        <v>12.42</v>
      </c>
      <c r="AX81" s="1">
        <f>SUM(Table7[[#This Row],[COGS
Total]:[Other
Cost]])</f>
        <v>12.42</v>
      </c>
      <c r="AY81" s="1">
        <f>SUM(Table7[[#This Row],[Total Sales]],Table7[[#This Row],[Returns]],-Table7[[#This Row],[Sale Fee]],-Table7[[#This Row],[Total 
COGS &amp; Processing
Cost]])</f>
        <v>-12.42</v>
      </c>
    </row>
    <row r="82" spans="5:51" x14ac:dyDescent="0.25">
      <c r="E82" s="4"/>
      <c r="R82" s="1"/>
      <c r="Z82" s="1">
        <f>Table7[[#This Row],[Quantity
 Sold]]*Table7[[#This Row],[Unit Price]]</f>
        <v>0</v>
      </c>
      <c r="AD82" s="1">
        <f>SUM(Table7[[#This Row],[Total 
Paid]],Table7[[#This Row],[Shipping 
Charged]])</f>
        <v>0</v>
      </c>
      <c r="AE82" s="1"/>
      <c r="AG82" s="1">
        <f>SUM(Table7[[#This Row],[Total Sales]],Table7[[#This Row],[Tax]],Table7[[#This Row],[Returns]])</f>
        <v>0</v>
      </c>
      <c r="AP82" s="1">
        <f>Table7[[#This Row],[Cost per
Unit Sold]]*Table7[[#This Row],[Quantity of 
Product Sold]]</f>
        <v>0</v>
      </c>
      <c r="AQ82" s="1"/>
      <c r="AR82" s="1"/>
      <c r="AS82" s="1">
        <f>SUM(Table7[[#This Row],[Total Cost of
Goods Sold]:[Other]])</f>
        <v>0</v>
      </c>
      <c r="AX82" s="1">
        <f>SUM(Table7[[#This Row],[COGS
Total]:[Other
Cost]])</f>
        <v>0</v>
      </c>
      <c r="AY82" s="1">
        <f>SUM(Table7[[#This Row],[Total Sales]],Table7[[#This Row],[Returns]],-Table7[[#This Row],[Sale Fee]],-Table7[[#This Row],[Total 
COGS &amp; Processing
Cost]])</f>
        <v>0</v>
      </c>
    </row>
    <row r="83" spans="5:51" x14ac:dyDescent="0.25">
      <c r="E83" s="4"/>
      <c r="R83" s="1"/>
      <c r="Z83" s="1">
        <f>Table7[[#This Row],[Quantity
 Sold]]*Table7[[#This Row],[Unit Price]]</f>
        <v>0</v>
      </c>
      <c r="AD83" s="1">
        <f>SUM(Table7[[#This Row],[Total 
Paid]],Table7[[#This Row],[Shipping 
Charged]])</f>
        <v>0</v>
      </c>
      <c r="AE83" s="1"/>
      <c r="AG83" s="1">
        <f>SUM(Table7[[#This Row],[Total Sales]],Table7[[#This Row],[Tax]],Table7[[#This Row],[Returns]])</f>
        <v>0</v>
      </c>
      <c r="AP83" s="1">
        <f>Table7[[#This Row],[Cost per
Unit Sold]]*Table7[[#This Row],[Quantity of 
Product Sold]]</f>
        <v>0</v>
      </c>
      <c r="AQ83" s="1"/>
      <c r="AR83" s="1"/>
      <c r="AS83" s="1">
        <f>SUM(Table7[[#This Row],[Total Cost of
Goods Sold]:[Other]])</f>
        <v>0</v>
      </c>
      <c r="AU83">
        <v>71.349999999999994</v>
      </c>
      <c r="AX83" s="1">
        <f>SUM(Table7[[#This Row],[COGS
Total]:[Other
Cost]])</f>
        <v>71.349999999999994</v>
      </c>
      <c r="AY83" s="1">
        <f>SUM(Table7[[#This Row],[Total Sales]],Table7[[#This Row],[Returns]],-Table7[[#This Row],[Sale Fee]],-Table7[[#This Row],[Total 
COGS &amp; Processing
Cost]])</f>
        <v>-71.349999999999994</v>
      </c>
    </row>
    <row r="84" spans="5:51" x14ac:dyDescent="0.25">
      <c r="E84" s="4"/>
      <c r="R84" s="1"/>
      <c r="Z84" s="1">
        <f>Table7[[#This Row],[Quantity
 Sold]]*Table7[[#This Row],[Unit Price]]</f>
        <v>0</v>
      </c>
      <c r="AD84" s="1">
        <f>SUM(Table7[[#This Row],[Total 
Paid]],Table7[[#This Row],[Shipping 
Charged]])</f>
        <v>0</v>
      </c>
      <c r="AE84" s="1"/>
      <c r="AG84" s="1">
        <f>SUM(Table7[[#This Row],[Total Sales]],Table7[[#This Row],[Tax]],Table7[[#This Row],[Returns]])</f>
        <v>0</v>
      </c>
      <c r="AP84" s="1">
        <f>Table7[[#This Row],[Cost per
Unit Sold]]*Table7[[#This Row],[Quantity of 
Product Sold]]</f>
        <v>0</v>
      </c>
      <c r="AQ84" s="1"/>
      <c r="AR84" s="1"/>
      <c r="AS84" s="1">
        <f>SUM(Table7[[#This Row],[Total Cost of
Goods Sold]:[Other]])</f>
        <v>0</v>
      </c>
      <c r="AX84" s="1">
        <f>SUM(Table7[[#This Row],[COGS
Total]:[Other
Cost]])</f>
        <v>0</v>
      </c>
      <c r="AY84" s="1">
        <f>SUM(Table7[[#This Row],[Total Sales]],Table7[[#This Row],[Returns]],-Table7[[#This Row],[Sale Fee]],-Table7[[#This Row],[Total 
COGS &amp; Processing
Cost]])</f>
        <v>0</v>
      </c>
    </row>
    <row r="85" spans="5:51" x14ac:dyDescent="0.25">
      <c r="E85" s="4"/>
      <c r="R85" s="1"/>
      <c r="Z85" s="1">
        <f>Table7[[#This Row],[Quantity
 Sold]]*Table7[[#This Row],[Unit Price]]</f>
        <v>0</v>
      </c>
      <c r="AD85" s="1">
        <f>SUM(Table7[[#This Row],[Total 
Paid]],Table7[[#This Row],[Shipping 
Charged]])</f>
        <v>0</v>
      </c>
      <c r="AE85" s="1"/>
      <c r="AG85" s="1">
        <f>SUM(Table7[[#This Row],[Total Sales]],Table7[[#This Row],[Tax]],Table7[[#This Row],[Returns]])</f>
        <v>0</v>
      </c>
      <c r="AP85" s="1">
        <f>Table7[[#This Row],[Cost per
Unit Sold]]*Table7[[#This Row],[Quantity of 
Product Sold]]</f>
        <v>0</v>
      </c>
      <c r="AQ85" s="1"/>
      <c r="AR85" s="1"/>
      <c r="AS85" s="1">
        <f>SUM(Table7[[#This Row],[Total Cost of
Goods Sold]:[Other]])</f>
        <v>0</v>
      </c>
      <c r="AU85">
        <v>1.96</v>
      </c>
      <c r="AX85" s="1">
        <f>SUM(Table7[[#This Row],[COGS
Total]:[Other
Cost]])</f>
        <v>1.96</v>
      </c>
      <c r="AY85" s="1">
        <f>SUM(Table7[[#This Row],[Total Sales]],Table7[[#This Row],[Returns]],-Table7[[#This Row],[Sale Fee]],-Table7[[#This Row],[Total 
COGS &amp; Processing
Cost]])</f>
        <v>-1.96</v>
      </c>
    </row>
    <row r="86" spans="5:51" x14ac:dyDescent="0.25">
      <c r="E86" s="4"/>
      <c r="R86" s="1"/>
      <c r="Z86" s="1">
        <f>Table7[[#This Row],[Quantity
 Sold]]*Table7[[#This Row],[Unit Price]]</f>
        <v>0</v>
      </c>
      <c r="AD86" s="1">
        <f>SUM(Table7[[#This Row],[Total 
Paid]],Table7[[#This Row],[Shipping 
Charged]])</f>
        <v>0</v>
      </c>
      <c r="AE86" s="1"/>
      <c r="AG86" s="1">
        <f>SUM(Table7[[#This Row],[Total Sales]],Table7[[#This Row],[Tax]],Table7[[#This Row],[Returns]])</f>
        <v>0</v>
      </c>
      <c r="AP86" s="1">
        <f>Table7[[#This Row],[Cost per
Unit Sold]]*Table7[[#This Row],[Quantity of 
Product Sold]]</f>
        <v>0</v>
      </c>
      <c r="AQ86" s="1"/>
      <c r="AR86" s="1"/>
      <c r="AS86" s="1">
        <f>SUM(Table7[[#This Row],[Total Cost of
Goods Sold]:[Other]])</f>
        <v>0</v>
      </c>
      <c r="AU86">
        <v>14.77</v>
      </c>
      <c r="AX86" s="1">
        <f>SUM(Table7[[#This Row],[COGS
Total]:[Other
Cost]])</f>
        <v>14.77</v>
      </c>
      <c r="AY86" s="1">
        <f>SUM(Table7[[#This Row],[Total Sales]],Table7[[#This Row],[Returns]],-Table7[[#This Row],[Sale Fee]],-Table7[[#This Row],[Total 
COGS &amp; Processing
Cost]])</f>
        <v>-14.77</v>
      </c>
    </row>
    <row r="87" spans="5:51" x14ac:dyDescent="0.25">
      <c r="E87" s="4"/>
      <c r="R87" s="1"/>
      <c r="Z87" s="1">
        <f>Table7[[#This Row],[Quantity
 Sold]]*Table7[[#This Row],[Unit Price]]</f>
        <v>0</v>
      </c>
      <c r="AD87" s="1">
        <f>SUM(Table7[[#This Row],[Total 
Paid]],Table7[[#This Row],[Shipping 
Charged]])</f>
        <v>0</v>
      </c>
      <c r="AE87" s="1"/>
      <c r="AG87" s="1">
        <f>SUM(Table7[[#This Row],[Total Sales]],Table7[[#This Row],[Tax]],Table7[[#This Row],[Returns]])</f>
        <v>0</v>
      </c>
      <c r="AP87" s="1">
        <f>Table7[[#This Row],[Cost per
Unit Sold]]*Table7[[#This Row],[Quantity of 
Product Sold]]</f>
        <v>0</v>
      </c>
      <c r="AQ87" s="1"/>
      <c r="AR87" s="1"/>
      <c r="AS87" s="1">
        <f>SUM(Table7[[#This Row],[Total Cost of
Goods Sold]:[Other]])</f>
        <v>0</v>
      </c>
      <c r="AX87" s="1">
        <f>SUM(Table7[[#This Row],[COGS
Total]:[Other
Cost]])</f>
        <v>0</v>
      </c>
      <c r="AY87" s="1">
        <f>SUM(Table7[[#This Row],[Total Sales]],Table7[[#This Row],[Returns]],-Table7[[#This Row],[Sale Fee]],-Table7[[#This Row],[Total 
COGS &amp; Processing
Cost]])</f>
        <v>0</v>
      </c>
    </row>
    <row r="88" spans="5:51" x14ac:dyDescent="0.25">
      <c r="E88" s="4"/>
      <c r="R88" s="1"/>
      <c r="Z88" s="1">
        <f>Table7[[#This Row],[Quantity
 Sold]]*Table7[[#This Row],[Unit Price]]</f>
        <v>0</v>
      </c>
      <c r="AD88" s="1">
        <f>SUM(Table7[[#This Row],[Total 
Paid]],Table7[[#This Row],[Shipping 
Charged]])</f>
        <v>0</v>
      </c>
      <c r="AE88" s="1"/>
      <c r="AG88" s="1">
        <f>SUM(Table7[[#This Row],[Total Sales]],Table7[[#This Row],[Tax]],Table7[[#This Row],[Returns]])</f>
        <v>0</v>
      </c>
      <c r="AP88" s="1">
        <f>Table7[[#This Row],[Cost per
Unit Sold]]*Table7[[#This Row],[Quantity of 
Product Sold]]</f>
        <v>0</v>
      </c>
      <c r="AQ88" s="1"/>
      <c r="AR88" s="1"/>
      <c r="AS88" s="1">
        <f>SUM(Table7[[#This Row],[Total Cost of
Goods Sold]:[Other]])</f>
        <v>0</v>
      </c>
      <c r="AU88">
        <v>1.96</v>
      </c>
      <c r="AX88" s="1">
        <f>SUM(Table7[[#This Row],[COGS
Total]:[Other
Cost]])</f>
        <v>1.96</v>
      </c>
      <c r="AY88" s="1">
        <f>SUM(Table7[[#This Row],[Total Sales]],Table7[[#This Row],[Returns]],-Table7[[#This Row],[Sale Fee]],-Table7[[#This Row],[Total 
COGS &amp; Processing
Cost]])</f>
        <v>-1.96</v>
      </c>
    </row>
    <row r="89" spans="5:51" x14ac:dyDescent="0.25">
      <c r="E89" s="4"/>
      <c r="R89" s="1"/>
      <c r="Z89" s="1">
        <f>Table7[[#This Row],[Quantity
 Sold]]*Table7[[#This Row],[Unit Price]]</f>
        <v>0</v>
      </c>
      <c r="AD89" s="1">
        <f>SUM(Table7[[#This Row],[Total 
Paid]],Table7[[#This Row],[Shipping 
Charged]])</f>
        <v>0</v>
      </c>
      <c r="AE89" s="1"/>
      <c r="AG89" s="1">
        <f>SUM(Table7[[#This Row],[Total Sales]],Table7[[#This Row],[Tax]],Table7[[#This Row],[Returns]])</f>
        <v>0</v>
      </c>
      <c r="AP89" s="1">
        <f>Table7[[#This Row],[Cost per
Unit Sold]]*Table7[[#This Row],[Quantity of 
Product Sold]]</f>
        <v>0</v>
      </c>
      <c r="AQ89" s="1"/>
      <c r="AR89" s="1"/>
      <c r="AS89" s="1">
        <f>SUM(Table7[[#This Row],[Total Cost of
Goods Sold]:[Other]])</f>
        <v>0</v>
      </c>
      <c r="AX89" s="1">
        <f>SUM(Table7[[#This Row],[COGS
Total]:[Other
Cost]])</f>
        <v>0</v>
      </c>
      <c r="AY89" s="1">
        <f>SUM(Table7[[#This Row],[Total Sales]],Table7[[#This Row],[Returns]],-Table7[[#This Row],[Sale Fee]],-Table7[[#This Row],[Total 
COGS &amp; Processing
Cost]])</f>
        <v>0</v>
      </c>
    </row>
    <row r="90" spans="5:51" x14ac:dyDescent="0.25">
      <c r="E90" s="4"/>
      <c r="R90" s="1"/>
      <c r="Z90" s="1">
        <f>Table7[[#This Row],[Quantity
 Sold]]*Table7[[#This Row],[Unit Price]]</f>
        <v>0</v>
      </c>
      <c r="AD90" s="1">
        <f>SUM(Table7[[#This Row],[Total 
Paid]],Table7[[#This Row],[Shipping 
Charged]])</f>
        <v>0</v>
      </c>
      <c r="AE90" s="1"/>
      <c r="AG90" s="1">
        <f>SUM(Table7[[#This Row],[Total Sales]],Table7[[#This Row],[Tax]],Table7[[#This Row],[Returns]])</f>
        <v>0</v>
      </c>
      <c r="AP90" s="1">
        <f>Table7[[#This Row],[Cost per
Unit Sold]]*Table7[[#This Row],[Quantity of 
Product Sold]]</f>
        <v>0</v>
      </c>
      <c r="AQ90" s="1"/>
      <c r="AR90" s="1"/>
      <c r="AS90" s="1">
        <f>SUM(Table7[[#This Row],[Total Cost of
Goods Sold]:[Other]])</f>
        <v>0</v>
      </c>
      <c r="AU90">
        <v>8.9499999999999993</v>
      </c>
      <c r="AV90">
        <v>0.89026791737034106</v>
      </c>
      <c r="AX90" s="1">
        <f>SUM(Table7[[#This Row],[COGS
Total]:[Other
Cost]])</f>
        <v>9.8402679173703405</v>
      </c>
      <c r="AY90" s="1">
        <f>SUM(Table7[[#This Row],[Total Sales]],Table7[[#This Row],[Returns]],-Table7[[#This Row],[Sale Fee]],-Table7[[#This Row],[Total 
COGS &amp; Processing
Cost]])</f>
        <v>-9.8402679173703405</v>
      </c>
    </row>
    <row r="91" spans="5:51" x14ac:dyDescent="0.25">
      <c r="E91" s="4"/>
      <c r="R91" s="1"/>
      <c r="Z91" s="1">
        <f>Table7[[#This Row],[Quantity
 Sold]]*Table7[[#This Row],[Unit Price]]</f>
        <v>0</v>
      </c>
      <c r="AD91" s="1">
        <f>SUM(Table7[[#This Row],[Total 
Paid]],Table7[[#This Row],[Shipping 
Charged]])</f>
        <v>0</v>
      </c>
      <c r="AE91" s="1"/>
      <c r="AG91" s="1">
        <f>SUM(Table7[[#This Row],[Total Sales]],Table7[[#This Row],[Tax]],Table7[[#This Row],[Returns]])</f>
        <v>0</v>
      </c>
      <c r="AP91" s="1">
        <f>Table7[[#This Row],[Cost per
Unit Sold]]*Table7[[#This Row],[Quantity of 
Product Sold]]</f>
        <v>0</v>
      </c>
      <c r="AQ91" s="1"/>
      <c r="AR91" s="1"/>
      <c r="AS91" s="1">
        <f>SUM(Table7[[#This Row],[Total Cost of
Goods Sold]:[Other]])</f>
        <v>0</v>
      </c>
      <c r="AX91" s="1">
        <f>SUM(Table7[[#This Row],[COGS
Total]:[Other
Cost]])</f>
        <v>0</v>
      </c>
      <c r="AY91" s="1">
        <f>SUM(Table7[[#This Row],[Total Sales]],Table7[[#This Row],[Returns]],-Table7[[#This Row],[Sale Fee]],-Table7[[#This Row],[Total 
COGS &amp; Processing
Cost]])</f>
        <v>0</v>
      </c>
    </row>
    <row r="92" spans="5:51" x14ac:dyDescent="0.25">
      <c r="E92" s="4"/>
      <c r="R92" s="1"/>
      <c r="Z92" s="1">
        <f>Table7[[#This Row],[Quantity
 Sold]]*Table7[[#This Row],[Unit Price]]</f>
        <v>0</v>
      </c>
      <c r="AD92" s="1">
        <f>SUM(Table7[[#This Row],[Total 
Paid]],Table7[[#This Row],[Shipping 
Charged]])</f>
        <v>0</v>
      </c>
      <c r="AE92" s="1"/>
      <c r="AG92" s="1">
        <f>SUM(Table7[[#This Row],[Total Sales]],Table7[[#This Row],[Tax]],Table7[[#This Row],[Returns]])</f>
        <v>0</v>
      </c>
      <c r="AP92" s="1">
        <f>Table7[[#This Row],[Cost per
Unit Sold]]*Table7[[#This Row],[Quantity of 
Product Sold]]</f>
        <v>0</v>
      </c>
      <c r="AQ92" s="1"/>
      <c r="AR92" s="1"/>
      <c r="AS92" s="1">
        <f>SUM(Table7[[#This Row],[Total Cost of
Goods Sold]:[Other]])</f>
        <v>0</v>
      </c>
      <c r="AU92">
        <v>12.65</v>
      </c>
      <c r="AV92">
        <v>0.43886446630932302</v>
      </c>
      <c r="AX92" s="1">
        <f>SUM(Table7[[#This Row],[COGS
Total]:[Other
Cost]])</f>
        <v>13.088864466309323</v>
      </c>
      <c r="AY92" s="1">
        <f>SUM(Table7[[#This Row],[Total Sales]],Table7[[#This Row],[Returns]],-Table7[[#This Row],[Sale Fee]],-Table7[[#This Row],[Total 
COGS &amp; Processing
Cost]])</f>
        <v>-13.088864466309323</v>
      </c>
    </row>
    <row r="93" spans="5:51" x14ac:dyDescent="0.25">
      <c r="E93" s="4"/>
      <c r="R93" s="1"/>
      <c r="Z93" s="1">
        <f>Table7[[#This Row],[Quantity
 Sold]]*Table7[[#This Row],[Unit Price]]</f>
        <v>0</v>
      </c>
      <c r="AD93" s="1">
        <f>SUM(Table7[[#This Row],[Total 
Paid]],Table7[[#This Row],[Shipping 
Charged]])</f>
        <v>0</v>
      </c>
      <c r="AE93" s="1"/>
      <c r="AG93" s="1">
        <f>SUM(Table7[[#This Row],[Total Sales]],Table7[[#This Row],[Tax]],Table7[[#This Row],[Returns]])</f>
        <v>0</v>
      </c>
      <c r="AP93" s="1">
        <f>Table7[[#This Row],[Cost per
Unit Sold]]*Table7[[#This Row],[Quantity of 
Product Sold]]</f>
        <v>0</v>
      </c>
      <c r="AQ93" s="1"/>
      <c r="AR93" s="1"/>
      <c r="AS93" s="1">
        <f>SUM(Table7[[#This Row],[Total Cost of
Goods Sold]:[Other]])</f>
        <v>0</v>
      </c>
      <c r="AX93" s="1">
        <f>SUM(Table7[[#This Row],[COGS
Total]:[Other
Cost]])</f>
        <v>0</v>
      </c>
      <c r="AY93" s="1">
        <f>SUM(Table7[[#This Row],[Total Sales]],Table7[[#This Row],[Returns]],-Table7[[#This Row],[Sale Fee]],-Table7[[#This Row],[Total 
COGS &amp; Processing
Cost]])</f>
        <v>0</v>
      </c>
    </row>
    <row r="94" spans="5:51" x14ac:dyDescent="0.25">
      <c r="E94" s="4"/>
      <c r="R94" s="1"/>
      <c r="Z94" s="1">
        <f>Table7[[#This Row],[Quantity
 Sold]]*Table7[[#This Row],[Unit Price]]</f>
        <v>0</v>
      </c>
      <c r="AD94" s="1">
        <f>SUM(Table7[[#This Row],[Total 
Paid]],Table7[[#This Row],[Shipping 
Charged]])</f>
        <v>0</v>
      </c>
      <c r="AE94" s="1"/>
      <c r="AG94" s="1">
        <f>SUM(Table7[[#This Row],[Total Sales]],Table7[[#This Row],[Tax]],Table7[[#This Row],[Returns]])</f>
        <v>0</v>
      </c>
      <c r="AP94" s="1">
        <f>Table7[[#This Row],[Cost per
Unit Sold]]*Table7[[#This Row],[Quantity of 
Product Sold]]</f>
        <v>0</v>
      </c>
      <c r="AQ94" s="1"/>
      <c r="AR94" s="1"/>
      <c r="AS94" s="1">
        <f>SUM(Table7[[#This Row],[Total Cost of
Goods Sold]:[Other]])</f>
        <v>0</v>
      </c>
      <c r="AU94">
        <v>5.2</v>
      </c>
      <c r="AV94">
        <v>0.38870852730254302</v>
      </c>
      <c r="AX94" s="1">
        <f>SUM(Table7[[#This Row],[COGS
Total]:[Other
Cost]])</f>
        <v>5.5887085273025434</v>
      </c>
      <c r="AY94" s="1">
        <f>SUM(Table7[[#This Row],[Total Sales]],Table7[[#This Row],[Returns]],-Table7[[#This Row],[Sale Fee]],-Table7[[#This Row],[Total 
COGS &amp; Processing
Cost]])</f>
        <v>-5.5887085273025434</v>
      </c>
    </row>
    <row r="95" spans="5:51" x14ac:dyDescent="0.25">
      <c r="E95" s="4"/>
      <c r="R95" s="1"/>
      <c r="Z95" s="1">
        <f>Table7[[#This Row],[Quantity
 Sold]]*Table7[[#This Row],[Unit Price]]</f>
        <v>0</v>
      </c>
      <c r="AD95" s="1">
        <f>SUM(Table7[[#This Row],[Total 
Paid]],Table7[[#This Row],[Shipping 
Charged]])</f>
        <v>0</v>
      </c>
      <c r="AE95" s="1"/>
      <c r="AG95" s="1">
        <f>SUM(Table7[[#This Row],[Total Sales]],Table7[[#This Row],[Tax]],Table7[[#This Row],[Returns]])</f>
        <v>0</v>
      </c>
      <c r="AP95" s="1">
        <f>Table7[[#This Row],[Cost per
Unit Sold]]*Table7[[#This Row],[Quantity of 
Product Sold]]</f>
        <v>0</v>
      </c>
      <c r="AQ95" s="1"/>
      <c r="AR95" s="1"/>
      <c r="AS95" s="1">
        <f>SUM(Table7[[#This Row],[Total Cost of
Goods Sold]:[Other]])</f>
        <v>0</v>
      </c>
      <c r="AX95" s="1">
        <f>SUM(Table7[[#This Row],[COGS
Total]:[Other
Cost]])</f>
        <v>0</v>
      </c>
      <c r="AY95" s="1">
        <f>SUM(Table7[[#This Row],[Total Sales]],Table7[[#This Row],[Returns]],-Table7[[#This Row],[Sale Fee]],-Table7[[#This Row],[Total 
COGS &amp; Processing
Cost]])</f>
        <v>0</v>
      </c>
    </row>
    <row r="96" spans="5:51" x14ac:dyDescent="0.25">
      <c r="E96" s="4"/>
      <c r="R96" s="1"/>
      <c r="Z96" s="1">
        <f>Table7[[#This Row],[Quantity
 Sold]]*Table7[[#This Row],[Unit Price]]</f>
        <v>0</v>
      </c>
      <c r="AD96" s="1">
        <f>SUM(Table7[[#This Row],[Total 
Paid]],Table7[[#This Row],[Shipping 
Charged]])</f>
        <v>0</v>
      </c>
      <c r="AE96" s="1"/>
      <c r="AG96" s="1">
        <f>SUM(Table7[[#This Row],[Total Sales]],Table7[[#This Row],[Tax]],Table7[[#This Row],[Returns]])</f>
        <v>0</v>
      </c>
      <c r="AP96" s="1">
        <f>Table7[[#This Row],[Cost per
Unit Sold]]*Table7[[#This Row],[Quantity of 
Product Sold]]</f>
        <v>0</v>
      </c>
      <c r="AQ96" s="1"/>
      <c r="AR96" s="1"/>
      <c r="AS96" s="1">
        <f>SUM(Table7[[#This Row],[Total Cost of
Goods Sold]:[Other]])</f>
        <v>0</v>
      </c>
      <c r="AU96">
        <v>6.15</v>
      </c>
      <c r="AV96">
        <v>0.35109157304745831</v>
      </c>
      <c r="AX96" s="1">
        <f>SUM(Table7[[#This Row],[COGS
Total]:[Other
Cost]])</f>
        <v>6.501091573047459</v>
      </c>
      <c r="AY96" s="1">
        <f>SUM(Table7[[#This Row],[Total Sales]],Table7[[#This Row],[Returns]],-Table7[[#This Row],[Sale Fee]],-Table7[[#This Row],[Total 
COGS &amp; Processing
Cost]])</f>
        <v>-6.501091573047459</v>
      </c>
    </row>
    <row r="97" spans="5:51" x14ac:dyDescent="0.25">
      <c r="E97" s="4"/>
      <c r="R97" s="1"/>
      <c r="Z97" s="1">
        <f>Table7[[#This Row],[Quantity
 Sold]]*Table7[[#This Row],[Unit Price]]</f>
        <v>0</v>
      </c>
      <c r="AD97" s="1">
        <f>SUM(Table7[[#This Row],[Total 
Paid]],Table7[[#This Row],[Shipping 
Charged]])</f>
        <v>0</v>
      </c>
      <c r="AE97" s="1"/>
      <c r="AG97" s="1">
        <f>SUM(Table7[[#This Row],[Total Sales]],Table7[[#This Row],[Tax]],Table7[[#This Row],[Returns]])</f>
        <v>0</v>
      </c>
      <c r="AP97" s="1">
        <f>Table7[[#This Row],[Cost per
Unit Sold]]*Table7[[#This Row],[Quantity of 
Product Sold]]</f>
        <v>0</v>
      </c>
      <c r="AQ97" s="1"/>
      <c r="AR97" s="1"/>
      <c r="AS97" s="1">
        <f>SUM(Table7[[#This Row],[Total Cost of
Goods Sold]:[Other]])</f>
        <v>0</v>
      </c>
      <c r="AX97" s="1">
        <f>SUM(Table7[[#This Row],[COGS
Total]:[Other
Cost]])</f>
        <v>0</v>
      </c>
      <c r="AY97" s="1">
        <f>SUM(Table7[[#This Row],[Total Sales]],Table7[[#This Row],[Returns]],-Table7[[#This Row],[Sale Fee]],-Table7[[#This Row],[Total 
COGS &amp; Processing
Cost]])</f>
        <v>0</v>
      </c>
    </row>
    <row r="98" spans="5:51" x14ac:dyDescent="0.25">
      <c r="E98" s="4"/>
      <c r="R98" s="1"/>
      <c r="Z98" s="1">
        <f>Table7[[#This Row],[Quantity
 Sold]]*Table7[[#This Row],[Unit Price]]</f>
        <v>0</v>
      </c>
      <c r="AD98" s="1">
        <f>SUM(Table7[[#This Row],[Total 
Paid]],Table7[[#This Row],[Shipping 
Charged]])</f>
        <v>0</v>
      </c>
      <c r="AE98" s="1"/>
      <c r="AG98" s="1">
        <f>SUM(Table7[[#This Row],[Total Sales]],Table7[[#This Row],[Tax]],Table7[[#This Row],[Returns]])</f>
        <v>0</v>
      </c>
      <c r="AP98" s="1">
        <f>Table7[[#This Row],[Cost per
Unit Sold]]*Table7[[#This Row],[Quantity of 
Product Sold]]</f>
        <v>0</v>
      </c>
      <c r="AQ98" s="1"/>
      <c r="AR98" s="1"/>
      <c r="AS98" s="1">
        <f>SUM(Table7[[#This Row],[Total Cost of
Goods Sold]:[Other]])</f>
        <v>0</v>
      </c>
      <c r="AU98">
        <v>11.67</v>
      </c>
      <c r="AX98" s="1">
        <f>SUM(Table7[[#This Row],[COGS
Total]:[Other
Cost]])</f>
        <v>11.67</v>
      </c>
      <c r="AY98" s="1">
        <f>SUM(Table7[[#This Row],[Total Sales]],Table7[[#This Row],[Returns]],-Table7[[#This Row],[Sale Fee]],-Table7[[#This Row],[Total 
COGS &amp; Processing
Cost]])</f>
        <v>-11.67</v>
      </c>
    </row>
    <row r="99" spans="5:51" x14ac:dyDescent="0.25">
      <c r="E99" s="4"/>
      <c r="R99" s="1"/>
      <c r="Z99" s="1">
        <f>Table7[[#This Row],[Quantity
 Sold]]*Table7[[#This Row],[Unit Price]]</f>
        <v>0</v>
      </c>
      <c r="AD99" s="1">
        <f>SUM(Table7[[#This Row],[Total 
Paid]],Table7[[#This Row],[Shipping 
Charged]])</f>
        <v>0</v>
      </c>
      <c r="AE99" s="1"/>
      <c r="AG99" s="1">
        <f>SUM(Table7[[#This Row],[Total Sales]],Table7[[#This Row],[Tax]],Table7[[#This Row],[Returns]])</f>
        <v>0</v>
      </c>
      <c r="AP99" s="1">
        <f>Table7[[#This Row],[Cost per
Unit Sold]]*Table7[[#This Row],[Quantity of 
Product Sold]]</f>
        <v>0</v>
      </c>
      <c r="AQ99" s="1"/>
      <c r="AR99" s="1"/>
      <c r="AS99" s="1">
        <f>SUM(Table7[[#This Row],[Total Cost of
Goods Sold]:[Other]])</f>
        <v>0</v>
      </c>
      <c r="AX99" s="1">
        <f>SUM(Table7[[#This Row],[COGS
Total]:[Other
Cost]])</f>
        <v>0</v>
      </c>
      <c r="AY99" s="1">
        <f>SUM(Table7[[#This Row],[Total Sales]],Table7[[#This Row],[Returns]],-Table7[[#This Row],[Sale Fee]],-Table7[[#This Row],[Total 
COGS &amp; Processing
Cost]])</f>
        <v>0</v>
      </c>
    </row>
    <row r="100" spans="5:51" x14ac:dyDescent="0.25">
      <c r="E100" s="4"/>
      <c r="R100" s="1"/>
      <c r="Z100" s="1">
        <f>Table7[[#This Row],[Quantity
 Sold]]*Table7[[#This Row],[Unit Price]]</f>
        <v>0</v>
      </c>
      <c r="AD100" s="1">
        <f>SUM(Table7[[#This Row],[Total 
Paid]],Table7[[#This Row],[Shipping 
Charged]])</f>
        <v>0</v>
      </c>
      <c r="AE100" s="1"/>
      <c r="AG100" s="1">
        <f>SUM(Table7[[#This Row],[Total Sales]],Table7[[#This Row],[Tax]],Table7[[#This Row],[Returns]])</f>
        <v>0</v>
      </c>
      <c r="AP100" s="1">
        <f>Table7[[#This Row],[Cost per
Unit Sold]]*Table7[[#This Row],[Quantity of 
Product Sold]]</f>
        <v>0</v>
      </c>
      <c r="AQ100" s="1"/>
      <c r="AR100" s="1"/>
      <c r="AS100" s="1">
        <f>SUM(Table7[[#This Row],[Total Cost of
Goods Sold]:[Other]])</f>
        <v>0</v>
      </c>
      <c r="AU100">
        <v>5.9</v>
      </c>
      <c r="AX100" s="1">
        <f>SUM(Table7[[#This Row],[COGS
Total]:[Other
Cost]])</f>
        <v>5.9</v>
      </c>
      <c r="AY100" s="1">
        <f>SUM(Table7[[#This Row],[Total Sales]],Table7[[#This Row],[Returns]],-Table7[[#This Row],[Sale Fee]],-Table7[[#This Row],[Total 
COGS &amp; Processing
Cost]])</f>
        <v>-5.9</v>
      </c>
    </row>
    <row r="101" spans="5:51" x14ac:dyDescent="0.25">
      <c r="E101" s="4"/>
      <c r="R101" s="1"/>
      <c r="Z101" s="1">
        <f>Table7[[#This Row],[Quantity
 Sold]]*Table7[[#This Row],[Unit Price]]</f>
        <v>0</v>
      </c>
      <c r="AD101" s="1">
        <f>SUM(Table7[[#This Row],[Total 
Paid]],Table7[[#This Row],[Shipping 
Charged]])</f>
        <v>0</v>
      </c>
      <c r="AE101" s="1"/>
      <c r="AG101" s="1">
        <f>SUM(Table7[[#This Row],[Total Sales]],Table7[[#This Row],[Tax]],Table7[[#This Row],[Returns]])</f>
        <v>0</v>
      </c>
      <c r="AP101" s="1">
        <f>Table7[[#This Row],[Cost per
Unit Sold]]*Table7[[#This Row],[Quantity of 
Product Sold]]</f>
        <v>0</v>
      </c>
      <c r="AQ101" s="1"/>
      <c r="AR101" s="1"/>
      <c r="AS101" s="1">
        <f>SUM(Table7[[#This Row],[Total Cost of
Goods Sold]:[Other]])</f>
        <v>0</v>
      </c>
      <c r="AX101" s="1">
        <f>SUM(Table7[[#This Row],[COGS
Total]:[Other
Cost]])</f>
        <v>0</v>
      </c>
      <c r="AY101" s="1">
        <f>SUM(Table7[[#This Row],[Total Sales]],Table7[[#This Row],[Returns]],-Table7[[#This Row],[Sale Fee]],-Table7[[#This Row],[Total 
COGS &amp; Processing
Cost]])</f>
        <v>0</v>
      </c>
    </row>
    <row r="102" spans="5:51" x14ac:dyDescent="0.25">
      <c r="E102" s="4"/>
      <c r="R102" s="1"/>
      <c r="Z102" s="1">
        <f>Table7[[#This Row],[Quantity
 Sold]]*Table7[[#This Row],[Unit Price]]</f>
        <v>0</v>
      </c>
      <c r="AD102" s="1">
        <f>SUM(Table7[[#This Row],[Total 
Paid]],Table7[[#This Row],[Shipping 
Charged]])</f>
        <v>0</v>
      </c>
      <c r="AE102" s="1"/>
      <c r="AG102" s="1">
        <f>SUM(Table7[[#This Row],[Total Sales]],Table7[[#This Row],[Tax]],Table7[[#This Row],[Returns]])</f>
        <v>0</v>
      </c>
      <c r="AP102" s="1">
        <f>Table7[[#This Row],[Cost per
Unit Sold]]*Table7[[#This Row],[Quantity of 
Product Sold]]</f>
        <v>0</v>
      </c>
      <c r="AQ102" s="1"/>
      <c r="AR102" s="1"/>
      <c r="AS102" s="1">
        <f>SUM(Table7[[#This Row],[Total Cost of
Goods Sold]:[Other]])</f>
        <v>0</v>
      </c>
      <c r="AU102">
        <v>10.95</v>
      </c>
      <c r="AV102">
        <v>0.23824071028220381</v>
      </c>
      <c r="AX102" s="1">
        <f>SUM(Table7[[#This Row],[COGS
Total]:[Other
Cost]])</f>
        <v>11.188240710282203</v>
      </c>
      <c r="AY102" s="1">
        <f>SUM(Table7[[#This Row],[Total Sales]],Table7[[#This Row],[Returns]],-Table7[[#This Row],[Sale Fee]],-Table7[[#This Row],[Total 
COGS &amp; Processing
Cost]])</f>
        <v>-11.188240710282203</v>
      </c>
    </row>
    <row r="103" spans="5:51" x14ac:dyDescent="0.25">
      <c r="E103" s="4"/>
      <c r="R103" s="1"/>
      <c r="Z103" s="1">
        <f>Table7[[#This Row],[Quantity
 Sold]]*Table7[[#This Row],[Unit Price]]</f>
        <v>0</v>
      </c>
      <c r="AD103" s="1">
        <f>SUM(Table7[[#This Row],[Total 
Paid]],Table7[[#This Row],[Shipping 
Charged]])</f>
        <v>0</v>
      </c>
      <c r="AE103" s="1"/>
      <c r="AG103" s="1">
        <f>SUM(Table7[[#This Row],[Total Sales]],Table7[[#This Row],[Tax]],Table7[[#This Row],[Returns]])</f>
        <v>0</v>
      </c>
      <c r="AP103" s="1">
        <f>Table7[[#This Row],[Cost per
Unit Sold]]*Table7[[#This Row],[Quantity of 
Product Sold]]</f>
        <v>0</v>
      </c>
      <c r="AQ103" s="1"/>
      <c r="AR103" s="1"/>
      <c r="AS103" s="1">
        <f>SUM(Table7[[#This Row],[Total Cost of
Goods Sold]:[Other]])</f>
        <v>0</v>
      </c>
      <c r="AU103">
        <v>0</v>
      </c>
      <c r="AX103" s="1">
        <f>SUM(Table7[[#This Row],[COGS
Total]:[Other
Cost]])</f>
        <v>0</v>
      </c>
      <c r="AY103" s="1">
        <f>SUM(Table7[[#This Row],[Total Sales]],Table7[[#This Row],[Returns]],-Table7[[#This Row],[Sale Fee]],-Table7[[#This Row],[Total 
COGS &amp; Processing
Cost]])</f>
        <v>0</v>
      </c>
    </row>
    <row r="104" spans="5:51" x14ac:dyDescent="0.25">
      <c r="E104" s="4"/>
      <c r="R104" s="1"/>
      <c r="Z104" s="1">
        <f>Table7[[#This Row],[Quantity
 Sold]]*Table7[[#This Row],[Unit Price]]</f>
        <v>0</v>
      </c>
      <c r="AD104" s="1">
        <f>SUM(Table7[[#This Row],[Total 
Paid]],Table7[[#This Row],[Shipping 
Charged]])</f>
        <v>0</v>
      </c>
      <c r="AE104" s="1"/>
      <c r="AG104" s="1">
        <f>SUM(Table7[[#This Row],[Total Sales]],Table7[[#This Row],[Tax]],Table7[[#This Row],[Returns]])</f>
        <v>0</v>
      </c>
      <c r="AP104" s="1">
        <f>Table7[[#This Row],[Cost per
Unit Sold]]*Table7[[#This Row],[Quantity of 
Product Sold]]</f>
        <v>0</v>
      </c>
      <c r="AQ104" s="1"/>
      <c r="AR104" s="1"/>
      <c r="AS104" s="1">
        <f>SUM(Table7[[#This Row],[Total Cost of
Goods Sold]:[Other]])</f>
        <v>0</v>
      </c>
      <c r="AX104" s="1">
        <f>SUM(Table7[[#This Row],[COGS
Total]:[Other
Cost]])</f>
        <v>0</v>
      </c>
      <c r="AY104" s="1">
        <f>SUM(Table7[[#This Row],[Total Sales]],Table7[[#This Row],[Returns]],-Table7[[#This Row],[Sale Fee]],-Table7[[#This Row],[Total 
COGS &amp; Processing
Cost]])</f>
        <v>0</v>
      </c>
    </row>
    <row r="105" spans="5:51" x14ac:dyDescent="0.25">
      <c r="E105" s="4"/>
      <c r="R105" s="1"/>
      <c r="Z105" s="1">
        <f>Table7[[#This Row],[Quantity
 Sold]]*Table7[[#This Row],[Unit Price]]</f>
        <v>0</v>
      </c>
      <c r="AD105" s="1">
        <f>SUM(Table7[[#This Row],[Total 
Paid]],Table7[[#This Row],[Shipping 
Charged]])</f>
        <v>0</v>
      </c>
      <c r="AE105" s="1"/>
      <c r="AG105" s="1">
        <f>SUM(Table7[[#This Row],[Total Sales]],Table7[[#This Row],[Tax]],Table7[[#This Row],[Returns]])</f>
        <v>0</v>
      </c>
      <c r="AP105" s="1">
        <f>Table7[[#This Row],[Cost per
Unit Sold]]*Table7[[#This Row],[Quantity of 
Product Sold]]</f>
        <v>0</v>
      </c>
      <c r="AQ105" s="1"/>
      <c r="AR105" s="1"/>
      <c r="AS105" s="1">
        <f>SUM(Table7[[#This Row],[Total Cost of
Goods Sold]:[Other]])</f>
        <v>0</v>
      </c>
      <c r="AU105">
        <v>5.4</v>
      </c>
      <c r="AV105">
        <v>0</v>
      </c>
      <c r="AX105" s="1">
        <f>SUM(Table7[[#This Row],[COGS
Total]:[Other
Cost]])</f>
        <v>5.4</v>
      </c>
      <c r="AY105" s="1">
        <f>SUM(Table7[[#This Row],[Total Sales]],Table7[[#This Row],[Returns]],-Table7[[#This Row],[Sale Fee]],-Table7[[#This Row],[Total 
COGS &amp; Processing
Cost]])</f>
        <v>-5.4</v>
      </c>
    </row>
    <row r="106" spans="5:51" x14ac:dyDescent="0.25">
      <c r="E106" s="4"/>
      <c r="R106" s="1"/>
      <c r="Z106" s="1">
        <f>Table7[[#This Row],[Quantity
 Sold]]*Table7[[#This Row],[Unit Price]]</f>
        <v>0</v>
      </c>
      <c r="AD106" s="1">
        <f>SUM(Table7[[#This Row],[Total 
Paid]],Table7[[#This Row],[Shipping 
Charged]])</f>
        <v>0</v>
      </c>
      <c r="AE106" s="1"/>
      <c r="AG106" s="1">
        <f>SUM(Table7[[#This Row],[Total Sales]],Table7[[#This Row],[Tax]],Table7[[#This Row],[Returns]])</f>
        <v>0</v>
      </c>
      <c r="AP106" s="1">
        <f>Table7[[#This Row],[Cost per
Unit Sold]]*Table7[[#This Row],[Quantity of 
Product Sold]]</f>
        <v>0</v>
      </c>
      <c r="AQ106" s="1"/>
      <c r="AR106" s="1"/>
      <c r="AS106" s="1">
        <f>SUM(Table7[[#This Row],[Total Cost of
Goods Sold]:[Other]])</f>
        <v>0</v>
      </c>
      <c r="AX106" s="1">
        <f>SUM(Table7[[#This Row],[COGS
Total]:[Other
Cost]])</f>
        <v>0</v>
      </c>
      <c r="AY106" s="1">
        <f>SUM(Table7[[#This Row],[Total Sales]],Table7[[#This Row],[Returns]],-Table7[[#This Row],[Sale Fee]],-Table7[[#This Row],[Total 
COGS &amp; Processing
Cost]])</f>
        <v>0</v>
      </c>
    </row>
    <row r="107" spans="5:51" x14ac:dyDescent="0.25">
      <c r="E107" s="4"/>
      <c r="R107" s="1"/>
      <c r="Z107" s="1">
        <f>Table7[[#This Row],[Quantity
 Sold]]*Table7[[#This Row],[Unit Price]]</f>
        <v>0</v>
      </c>
      <c r="AD107" s="1">
        <f>SUM(Table7[[#This Row],[Total 
Paid]],Table7[[#This Row],[Shipping 
Charged]])</f>
        <v>0</v>
      </c>
      <c r="AE107" s="1"/>
      <c r="AG107" s="1">
        <f>SUM(Table7[[#This Row],[Total Sales]],Table7[[#This Row],[Tax]],Table7[[#This Row],[Returns]])</f>
        <v>0</v>
      </c>
      <c r="AP107" s="1">
        <f>Table7[[#This Row],[Cost per
Unit Sold]]*Table7[[#This Row],[Quantity of 
Product Sold]]</f>
        <v>0</v>
      </c>
      <c r="AQ107" s="1"/>
      <c r="AR107" s="1"/>
      <c r="AS107" s="1">
        <f>SUM(Table7[[#This Row],[Total Cost of
Goods Sold]:[Other]])</f>
        <v>0</v>
      </c>
      <c r="AU107">
        <v>5.25</v>
      </c>
      <c r="AV107">
        <v>0</v>
      </c>
      <c r="AX107" s="1">
        <f>SUM(Table7[[#This Row],[COGS
Total]:[Other
Cost]])</f>
        <v>5.25</v>
      </c>
      <c r="AY107" s="1">
        <f>SUM(Table7[[#This Row],[Total Sales]],Table7[[#This Row],[Returns]],-Table7[[#This Row],[Sale Fee]],-Table7[[#This Row],[Total 
COGS &amp; Processing
Cost]])</f>
        <v>-5.25</v>
      </c>
    </row>
    <row r="108" spans="5:51" x14ac:dyDescent="0.25">
      <c r="E108" s="4"/>
      <c r="R108" s="1"/>
      <c r="Z108" s="1">
        <f>Table7[[#This Row],[Quantity
 Sold]]*Table7[[#This Row],[Unit Price]]</f>
        <v>0</v>
      </c>
      <c r="AD108" s="1">
        <f>SUM(Table7[[#This Row],[Total 
Paid]],Table7[[#This Row],[Shipping 
Charged]])</f>
        <v>0</v>
      </c>
      <c r="AE108" s="1"/>
      <c r="AG108" s="1">
        <f>SUM(Table7[[#This Row],[Total Sales]],Table7[[#This Row],[Tax]],Table7[[#This Row],[Returns]])</f>
        <v>0</v>
      </c>
      <c r="AP108" s="1">
        <f>Table7[[#This Row],[Cost per
Unit Sold]]*Table7[[#This Row],[Quantity of 
Product Sold]]</f>
        <v>0</v>
      </c>
      <c r="AQ108" s="1"/>
      <c r="AR108" s="1"/>
      <c r="AS108" s="1">
        <f>SUM(Table7[[#This Row],[Total Cost of
Goods Sold]:[Other]])</f>
        <v>0</v>
      </c>
      <c r="AX108" s="1">
        <f>SUM(Table7[[#This Row],[COGS
Total]:[Other
Cost]])</f>
        <v>0</v>
      </c>
      <c r="AY108" s="1">
        <f>SUM(Table7[[#This Row],[Total Sales]],Table7[[#This Row],[Returns]],-Table7[[#This Row],[Sale Fee]],-Table7[[#This Row],[Total 
COGS &amp; Processing
Cost]])</f>
        <v>0</v>
      </c>
    </row>
    <row r="109" spans="5:51" s="53" customFormat="1" x14ac:dyDescent="0.25">
      <c r="E109" s="68"/>
      <c r="R109" s="67"/>
      <c r="Z109" s="67">
        <f>Table7[[#This Row],[Quantity
 Sold]]*Table7[[#This Row],[Unit Price]]</f>
        <v>0</v>
      </c>
      <c r="AD109" s="67">
        <f>SUM(Table7[[#This Row],[Total 
Paid]],Table7[[#This Row],[Shipping 
Charged]])</f>
        <v>0</v>
      </c>
      <c r="AE109" s="67"/>
      <c r="AG109" s="67">
        <f>SUM(Table7[[#This Row],[Total Sales]],Table7[[#This Row],[Tax]],Table7[[#This Row],[Returns]])</f>
        <v>0</v>
      </c>
      <c r="AP109" s="67">
        <f>Table7[[#This Row],[Cost per
Unit Sold]]*Table7[[#This Row],[Quantity of 
Product Sold]]</f>
        <v>0</v>
      </c>
      <c r="AQ109" s="67"/>
      <c r="AR109" s="67"/>
      <c r="AS109" s="67">
        <f>SUM(Table7[[#This Row],[Total Cost of
Goods Sold]:[Other]])</f>
        <v>0</v>
      </c>
      <c r="AX109" s="67">
        <f>SUM(Table7[[#This Row],[COGS
Total]:[Other
Cost]])</f>
        <v>0</v>
      </c>
      <c r="AY109" s="67">
        <f>SUM(Table7[[#This Row],[Total Sales]],Table7[[#This Row],[Returns]],-Table7[[#This Row],[Sale Fee]],-Table7[[#This Row],[Total 
COGS &amp; Processing
Cost]])</f>
        <v>0</v>
      </c>
    </row>
    <row r="110" spans="5:51" s="53" customFormat="1" x14ac:dyDescent="0.25">
      <c r="E110" s="68"/>
      <c r="R110" s="67"/>
      <c r="Z110" s="67">
        <f>Table7[[#This Row],[Quantity
 Sold]]*Table7[[#This Row],[Unit Price]]</f>
        <v>0</v>
      </c>
      <c r="AD110" s="67">
        <f>SUM(Table7[[#This Row],[Total 
Paid]],Table7[[#This Row],[Shipping 
Charged]])</f>
        <v>0</v>
      </c>
      <c r="AE110" s="67"/>
      <c r="AG110" s="67">
        <f>SUM(Table7[[#This Row],[Total Sales]],Table7[[#This Row],[Tax]],Table7[[#This Row],[Returns]])</f>
        <v>0</v>
      </c>
      <c r="AP110" s="67">
        <f>Table7[[#This Row],[Cost per
Unit Sold]]*Table7[[#This Row],[Quantity of 
Product Sold]]</f>
        <v>0</v>
      </c>
      <c r="AQ110" s="67"/>
      <c r="AR110" s="67"/>
      <c r="AS110" s="67">
        <f>SUM(Table7[[#This Row],[Total Cost of
Goods Sold]:[Other]])</f>
        <v>0</v>
      </c>
      <c r="AX110" s="67">
        <f>SUM(Table7[[#This Row],[COGS
Total]:[Other
Cost]])</f>
        <v>0</v>
      </c>
      <c r="AY110" s="67">
        <f>SUM(Table7[[#This Row],[Total Sales]],Table7[[#This Row],[Returns]],-Table7[[#This Row],[Sale Fee]],-Table7[[#This Row],[Total 
COGS &amp; Processing
Cost]])</f>
        <v>0</v>
      </c>
    </row>
    <row r="111" spans="5:51" x14ac:dyDescent="0.25">
      <c r="E111" s="4"/>
      <c r="R111" s="1"/>
      <c r="Z111" s="1">
        <f>Table7[[#This Row],[Quantity
 Sold]]*Table7[[#This Row],[Unit Price]]</f>
        <v>0</v>
      </c>
      <c r="AD111" s="1">
        <f>SUM(Table7[[#This Row],[Total 
Paid]],Table7[[#This Row],[Shipping 
Charged]])</f>
        <v>0</v>
      </c>
      <c r="AE111" s="1"/>
      <c r="AG111" s="1">
        <f>SUM(Table7[[#This Row],[Total Sales]],Table7[[#This Row],[Tax]],Table7[[#This Row],[Returns]])</f>
        <v>0</v>
      </c>
      <c r="AP111" s="1">
        <f>Table7[[#This Row],[Cost per
Unit Sold]]*Table7[[#This Row],[Quantity of 
Product Sold]]</f>
        <v>0</v>
      </c>
      <c r="AQ111" s="1"/>
      <c r="AR111" s="1"/>
      <c r="AS111" s="1">
        <f>SUM(Table7[[#This Row],[Total Cost of
Goods Sold]:[Other]])</f>
        <v>0</v>
      </c>
      <c r="AU111">
        <v>9.25</v>
      </c>
      <c r="AV111">
        <v>0</v>
      </c>
      <c r="AX111" s="1">
        <f>SUM(Table7[[#This Row],[COGS
Total]:[Other
Cost]])</f>
        <v>9.25</v>
      </c>
      <c r="AY111" s="1">
        <f>SUM(Table7[[#This Row],[Total Sales]],Table7[[#This Row],[Returns]],-Table7[[#This Row],[Sale Fee]],-Table7[[#This Row],[Total 
COGS &amp; Processing
Cost]])</f>
        <v>-9.25</v>
      </c>
    </row>
    <row r="112" spans="5:51" x14ac:dyDescent="0.25">
      <c r="E112" s="4"/>
      <c r="R112" s="1"/>
      <c r="Z112" s="1">
        <f>Table7[[#This Row],[Quantity
 Sold]]*Table7[[#This Row],[Unit Price]]</f>
        <v>0</v>
      </c>
      <c r="AD112" s="1">
        <f>SUM(Table7[[#This Row],[Total 
Paid]],Table7[[#This Row],[Shipping 
Charged]])</f>
        <v>0</v>
      </c>
      <c r="AE112" s="1"/>
      <c r="AG112" s="1">
        <f>SUM(Table7[[#This Row],[Total Sales]],Table7[[#This Row],[Tax]],Table7[[#This Row],[Returns]])</f>
        <v>0</v>
      </c>
      <c r="AP112" s="1">
        <f>Table7[[#This Row],[Cost per
Unit Sold]]*Table7[[#This Row],[Quantity of 
Product Sold]]</f>
        <v>0</v>
      </c>
      <c r="AQ112" s="1"/>
      <c r="AR112" s="1"/>
      <c r="AS112" s="1">
        <f>SUM(Table7[[#This Row],[Total Cost of
Goods Sold]:[Other]])</f>
        <v>0</v>
      </c>
      <c r="AX112" s="1">
        <f>SUM(Table7[[#This Row],[COGS
Total]:[Other
Cost]])</f>
        <v>0</v>
      </c>
      <c r="AY112" s="1">
        <f>SUM(Table7[[#This Row],[Total Sales]],Table7[[#This Row],[Returns]],-Table7[[#This Row],[Sale Fee]],-Table7[[#This Row],[Total 
COGS &amp; Processing
Cost]])</f>
        <v>0</v>
      </c>
    </row>
    <row r="113" spans="5:51" s="53" customFormat="1" x14ac:dyDescent="0.25">
      <c r="E113" s="68"/>
      <c r="R113" s="95"/>
      <c r="Z113" s="95">
        <f>Table7[[#This Row],[Quantity
 Sold]]*Table7[[#This Row],[Unit Price]]</f>
        <v>0</v>
      </c>
      <c r="AD113" s="95">
        <f>SUM(Table7[[#This Row],[Total 
Paid]],Table7[[#This Row],[Shipping 
Charged]])</f>
        <v>0</v>
      </c>
      <c r="AE113" s="95"/>
      <c r="AG113" s="95">
        <f>SUM(Table7[[#This Row],[Total Sales]],Table7[[#This Row],[Tax]],Table7[[#This Row],[Returns]])</f>
        <v>0</v>
      </c>
      <c r="AP113" s="95">
        <f>Table7[[#This Row],[Cost per
Unit Sold]]*Table7[[#This Row],[Quantity of 
Product Sold]]</f>
        <v>0</v>
      </c>
      <c r="AQ113" s="95"/>
      <c r="AR113" s="95"/>
      <c r="AS113" s="95">
        <f>SUM(Table7[[#This Row],[Total Cost of
Goods Sold]:[Other]])</f>
        <v>0</v>
      </c>
      <c r="AU113" s="53">
        <v>0</v>
      </c>
      <c r="AX113" s="95">
        <f>SUM(Table7[[#This Row],[COGS
Total]:[Other
Cost]])</f>
        <v>0</v>
      </c>
      <c r="AY113" s="67">
        <f>SUM(Table7[[#This Row],[Total Sales]],Table7[[#This Row],[Returns]],-Table7[[#This Row],[Sale Fee]],-Table7[[#This Row],[Total 
COGS &amp; Processing
Cost]])</f>
        <v>0</v>
      </c>
    </row>
    <row r="114" spans="5:51" s="53" customFormat="1" x14ac:dyDescent="0.25">
      <c r="E114" s="68"/>
      <c r="R114" s="67"/>
      <c r="Z114" s="67">
        <f>Table7[[#This Row],[Quantity
 Sold]]*Table7[[#This Row],[Unit Price]]</f>
        <v>0</v>
      </c>
      <c r="AD114" s="67">
        <f>SUM(Table7[[#This Row],[Total 
Paid]],Table7[[#This Row],[Shipping 
Charged]])</f>
        <v>0</v>
      </c>
      <c r="AE114" s="67"/>
      <c r="AG114" s="67">
        <f>SUM(Table7[[#This Row],[Total Sales]],Table7[[#This Row],[Tax]],Table7[[#This Row],[Returns]])</f>
        <v>0</v>
      </c>
      <c r="AP114" s="67">
        <f>Table7[[#This Row],[Cost per
Unit Sold]]*Table7[[#This Row],[Quantity of 
Product Sold]]</f>
        <v>0</v>
      </c>
      <c r="AQ114" s="67"/>
      <c r="AR114" s="67"/>
      <c r="AS114" s="67">
        <f>SUM(Table7[[#This Row],[Total Cost of
Goods Sold]:[Other]])</f>
        <v>0</v>
      </c>
      <c r="AX114" s="67">
        <f>SUM(Table7[[#This Row],[COGS
Total]:[Other
Cost]])</f>
        <v>0</v>
      </c>
      <c r="AY114" s="67">
        <f>SUM(Table7[[#This Row],[Total Sales]],Table7[[#This Row],[Returns]],-Table7[[#This Row],[Sale Fee]],-Table7[[#This Row],[Total 
COGS &amp; Processing
Cost]])</f>
        <v>0</v>
      </c>
    </row>
    <row r="115" spans="5:51" x14ac:dyDescent="0.25">
      <c r="E115" s="4"/>
      <c r="R115" s="1"/>
      <c r="Z115" s="1">
        <f>Table7[[#This Row],[Quantity
 Sold]]*Table7[[#This Row],[Unit Price]]</f>
        <v>0</v>
      </c>
      <c r="AD115" s="1">
        <f>SUM(Table7[[#This Row],[Total 
Paid]],Table7[[#This Row],[Shipping 
Charged]])</f>
        <v>0</v>
      </c>
      <c r="AE115" s="1"/>
      <c r="AG115" s="1">
        <f>SUM(Table7[[#This Row],[Total Sales]],Table7[[#This Row],[Tax]],Table7[[#This Row],[Returns]])</f>
        <v>0</v>
      </c>
      <c r="AP115" s="1">
        <f>Table7[[#This Row],[Cost per
Unit Sold]]*Table7[[#This Row],[Quantity of 
Product Sold]]</f>
        <v>0</v>
      </c>
      <c r="AQ115" s="1"/>
      <c r="AR115" s="1"/>
      <c r="AS115" s="1">
        <f>SUM(Table7[[#This Row],[Total Cost of
Goods Sold]:[Other]])</f>
        <v>0</v>
      </c>
      <c r="AU115">
        <v>29.54</v>
      </c>
      <c r="AV115">
        <v>0</v>
      </c>
      <c r="AX115" s="1">
        <f>SUM(Table7[[#This Row],[COGS
Total]:[Other
Cost]])</f>
        <v>29.54</v>
      </c>
      <c r="AY115" s="1">
        <f>SUM(Table7[[#This Row],[Total Sales]],Table7[[#This Row],[Returns]],-Table7[[#This Row],[Sale Fee]],-Table7[[#This Row],[Total 
COGS &amp; Processing
Cost]])</f>
        <v>-29.54</v>
      </c>
    </row>
    <row r="116" spans="5:51" x14ac:dyDescent="0.25">
      <c r="E116" s="4"/>
      <c r="R116" s="1"/>
      <c r="Z116" s="1">
        <f>Table7[[#This Row],[Quantity
 Sold]]*Table7[[#This Row],[Unit Price]]</f>
        <v>0</v>
      </c>
      <c r="AD116" s="1">
        <f>SUM(Table7[[#This Row],[Total 
Paid]],Table7[[#This Row],[Shipping 
Charged]])</f>
        <v>0</v>
      </c>
      <c r="AE116" s="1"/>
      <c r="AG116" s="1">
        <f>SUM(Table7[[#This Row],[Total Sales]],Table7[[#This Row],[Tax]],Table7[[#This Row],[Returns]])</f>
        <v>0</v>
      </c>
      <c r="AP116" s="1">
        <f>Table7[[#This Row],[Cost per
Unit Sold]]*Table7[[#This Row],[Quantity of 
Product Sold]]</f>
        <v>0</v>
      </c>
      <c r="AQ116" s="1"/>
      <c r="AR116" s="1"/>
      <c r="AS116" s="1">
        <f>SUM(Table7[[#This Row],[Total Cost of
Goods Sold]:[Other]])</f>
        <v>0</v>
      </c>
      <c r="AX116" s="1">
        <f>SUM(Table7[[#This Row],[COGS
Total]:[Other
Cost]])</f>
        <v>0</v>
      </c>
      <c r="AY116" s="1">
        <f>SUM(Table7[[#This Row],[Total Sales]],Table7[[#This Row],[Returns]],-Table7[[#This Row],[Sale Fee]],-Table7[[#This Row],[Total 
COGS &amp; Processing
Cost]])</f>
        <v>0</v>
      </c>
    </row>
    <row r="117" spans="5:51" x14ac:dyDescent="0.25">
      <c r="E117" s="4"/>
      <c r="R117" s="1"/>
      <c r="Z117" s="1">
        <f>Table7[[#This Row],[Quantity
 Sold]]*Table7[[#This Row],[Unit Price]]</f>
        <v>0</v>
      </c>
      <c r="AD117" s="1">
        <f>SUM(Table7[[#This Row],[Total 
Paid]],Table7[[#This Row],[Shipping 
Charged]])</f>
        <v>0</v>
      </c>
      <c r="AE117" s="1"/>
      <c r="AG117" s="1">
        <f>SUM(Table7[[#This Row],[Total Sales]],Table7[[#This Row],[Tax]],Table7[[#This Row],[Returns]])</f>
        <v>0</v>
      </c>
      <c r="AP117" s="1">
        <f>Table7[[#This Row],[Cost per
Unit Sold]]*Table7[[#This Row],[Quantity of 
Product Sold]]</f>
        <v>0</v>
      </c>
      <c r="AQ117" s="1"/>
      <c r="AR117" s="1"/>
      <c r="AS117" s="1">
        <f>SUM(Table7[[#This Row],[Total Cost of
Goods Sold]:[Other]])</f>
        <v>0</v>
      </c>
      <c r="AU117">
        <v>0</v>
      </c>
      <c r="AX117" s="1">
        <f>SUM(Table7[[#This Row],[COGS
Total]:[Other
Cost]])</f>
        <v>0</v>
      </c>
      <c r="AY117" s="1">
        <f>SUM(Table7[[#This Row],[Total Sales]],Table7[[#This Row],[Returns]],-Table7[[#This Row],[Sale Fee]],-Table7[[#This Row],[Total 
COGS &amp; Processing
Cost]])</f>
        <v>0</v>
      </c>
    </row>
    <row r="118" spans="5:51" x14ac:dyDescent="0.25">
      <c r="E118" s="4"/>
      <c r="R118" s="1"/>
      <c r="Z118" s="1">
        <f>Table7[[#This Row],[Quantity
 Sold]]*Table7[[#This Row],[Unit Price]]</f>
        <v>0</v>
      </c>
      <c r="AD118" s="1">
        <f>SUM(Table7[[#This Row],[Total 
Paid]],Table7[[#This Row],[Shipping 
Charged]])</f>
        <v>0</v>
      </c>
      <c r="AE118" s="1"/>
      <c r="AG118" s="1">
        <f>SUM(Table7[[#This Row],[Total Sales]],Table7[[#This Row],[Tax]],Table7[[#This Row],[Returns]])</f>
        <v>0</v>
      </c>
      <c r="AP118" s="1">
        <f>Table7[[#This Row],[Cost per
Unit Sold]]*Table7[[#This Row],[Quantity of 
Product Sold]]</f>
        <v>0</v>
      </c>
      <c r="AQ118" s="1"/>
      <c r="AR118" s="1"/>
      <c r="AS118" s="1">
        <f>SUM(Table7[[#This Row],[Total Cost of
Goods Sold]:[Other]])</f>
        <v>0</v>
      </c>
      <c r="AU118">
        <v>0</v>
      </c>
      <c r="AX118" s="1">
        <f>SUM(Table7[[#This Row],[COGS
Total]:[Other
Cost]])</f>
        <v>0</v>
      </c>
      <c r="AY118" s="1">
        <f>SUM(Table7[[#This Row],[Total Sales]],Table7[[#This Row],[Returns]],-Table7[[#This Row],[Sale Fee]],-Table7[[#This Row],[Total 
COGS &amp; Processing
Cost]])</f>
        <v>0</v>
      </c>
    </row>
    <row r="119" spans="5:51" x14ac:dyDescent="0.25">
      <c r="E119" s="4"/>
      <c r="R119" s="1"/>
      <c r="Z119" s="1">
        <f>Table7[[#This Row],[Quantity
 Sold]]*Table7[[#This Row],[Unit Price]]</f>
        <v>0</v>
      </c>
      <c r="AD119" s="1">
        <f>SUM(Table7[[#This Row],[Total 
Paid]],Table7[[#This Row],[Shipping 
Charged]])</f>
        <v>0</v>
      </c>
      <c r="AE119" s="1"/>
      <c r="AG119" s="1">
        <f>SUM(Table7[[#This Row],[Total Sales]],Table7[[#This Row],[Tax]],Table7[[#This Row],[Returns]])</f>
        <v>0</v>
      </c>
      <c r="AP119" s="1">
        <f>Table7[[#This Row],[Cost per
Unit Sold]]*Table7[[#This Row],[Quantity of 
Product Sold]]</f>
        <v>0</v>
      </c>
      <c r="AQ119" s="1"/>
      <c r="AR119" s="1"/>
      <c r="AS119" s="1">
        <f>SUM(Table7[[#This Row],[Total Cost of
Goods Sold]:[Other]])</f>
        <v>0</v>
      </c>
      <c r="AU119">
        <v>0</v>
      </c>
      <c r="AX119" s="1">
        <f>SUM(Table7[[#This Row],[COGS
Total]:[Other
Cost]])</f>
        <v>0</v>
      </c>
      <c r="AY119" s="1">
        <f>SUM(Table7[[#This Row],[Total Sales]],Table7[[#This Row],[Returns]],-Table7[[#This Row],[Sale Fee]],-Table7[[#This Row],[Total 
COGS &amp; Processing
Cost]])</f>
        <v>0</v>
      </c>
    </row>
    <row r="120" spans="5:51" x14ac:dyDescent="0.25">
      <c r="E120" s="4"/>
      <c r="R120" s="1"/>
      <c r="Z120" s="1">
        <f>Table7[[#This Row],[Quantity
 Sold]]*Table7[[#This Row],[Unit Price]]</f>
        <v>0</v>
      </c>
      <c r="AD120" s="1">
        <f>SUM(Table7[[#This Row],[Total 
Paid]],Table7[[#This Row],[Shipping 
Charged]])</f>
        <v>0</v>
      </c>
      <c r="AE120" s="1"/>
      <c r="AG120" s="1">
        <f>SUM(Table7[[#This Row],[Total Sales]],Table7[[#This Row],[Tax]],Table7[[#This Row],[Returns]])</f>
        <v>0</v>
      </c>
      <c r="AP120" s="1">
        <f>Table7[[#This Row],[Cost per
Unit Sold]]*Table7[[#This Row],[Quantity of 
Product Sold]]</f>
        <v>0</v>
      </c>
      <c r="AQ120" s="1"/>
      <c r="AR120" s="1"/>
      <c r="AS120" s="1">
        <f>SUM(Table7[[#This Row],[Total Cost of
Goods Sold]:[Other]])</f>
        <v>0</v>
      </c>
      <c r="AU120">
        <v>0</v>
      </c>
      <c r="AX120" s="1">
        <f>SUM(Table7[[#This Row],[COGS
Total]:[Other
Cost]])</f>
        <v>0</v>
      </c>
      <c r="AY120" s="1">
        <f>SUM(Table7[[#This Row],[Total Sales]],Table7[[#This Row],[Returns]],-Table7[[#This Row],[Sale Fee]],-Table7[[#This Row],[Total 
COGS &amp; Processing
Cost]])</f>
        <v>0</v>
      </c>
    </row>
    <row r="121" spans="5:51" x14ac:dyDescent="0.25">
      <c r="E121" s="4"/>
      <c r="R121" s="1"/>
      <c r="Z121" s="1">
        <f>Table7[[#This Row],[Quantity
 Sold]]*Table7[[#This Row],[Unit Price]]</f>
        <v>0</v>
      </c>
      <c r="AD121" s="1">
        <f>SUM(Table7[[#This Row],[Total 
Paid]],Table7[[#This Row],[Shipping 
Charged]])</f>
        <v>0</v>
      </c>
      <c r="AE121" s="1"/>
      <c r="AG121" s="1">
        <f>SUM(Table7[[#This Row],[Total Sales]],Table7[[#This Row],[Tax]],Table7[[#This Row],[Returns]])</f>
        <v>0</v>
      </c>
      <c r="AP121" s="1">
        <f>Table7[[#This Row],[Cost per
Unit Sold]]*Table7[[#This Row],[Quantity of 
Product Sold]]</f>
        <v>0</v>
      </c>
      <c r="AQ121" s="1"/>
      <c r="AR121" s="1"/>
      <c r="AS121" s="1">
        <f>SUM(Table7[[#This Row],[Total Cost of
Goods Sold]:[Other]])</f>
        <v>0</v>
      </c>
      <c r="AU121">
        <v>5.25</v>
      </c>
      <c r="AV121">
        <v>0</v>
      </c>
      <c r="AX121" s="1">
        <f>SUM(Table7[[#This Row],[COGS
Total]:[Other
Cost]])</f>
        <v>5.25</v>
      </c>
      <c r="AY121" s="1">
        <f>SUM(Table7[[#This Row],[Total Sales]],Table7[[#This Row],[Returns]],-Table7[[#This Row],[Sale Fee]],-Table7[[#This Row],[Total 
COGS &amp; Processing
Cost]])</f>
        <v>-5.25</v>
      </c>
    </row>
    <row r="122" spans="5:51" x14ac:dyDescent="0.25">
      <c r="E122" s="4"/>
      <c r="R122" s="1"/>
      <c r="Z122" s="1">
        <f>Table7[[#This Row],[Quantity
 Sold]]*Table7[[#This Row],[Unit Price]]</f>
        <v>0</v>
      </c>
      <c r="AD122" s="1">
        <f>SUM(Table7[[#This Row],[Total 
Paid]],Table7[[#This Row],[Shipping 
Charged]])</f>
        <v>0</v>
      </c>
      <c r="AE122" s="1"/>
      <c r="AG122" s="1">
        <f>SUM(Table7[[#This Row],[Total Sales]],Table7[[#This Row],[Tax]],Table7[[#This Row],[Returns]])</f>
        <v>0</v>
      </c>
      <c r="AP122" s="1">
        <f>Table7[[#This Row],[Cost per
Unit Sold]]*Table7[[#This Row],[Quantity of 
Product Sold]]</f>
        <v>0</v>
      </c>
      <c r="AQ122" s="1"/>
      <c r="AR122" s="1"/>
      <c r="AS122" s="1">
        <f>SUM(Table7[[#This Row],[Total Cost of
Goods Sold]:[Other]])</f>
        <v>0</v>
      </c>
      <c r="AX122" s="1">
        <f>SUM(Table7[[#This Row],[COGS
Total]:[Other
Cost]])</f>
        <v>0</v>
      </c>
      <c r="AY122" s="1">
        <f>SUM(Table7[[#This Row],[Total Sales]],Table7[[#This Row],[Returns]],-Table7[[#This Row],[Sale Fee]],-Table7[[#This Row],[Total 
COGS &amp; Processing
Cost]])</f>
        <v>0</v>
      </c>
    </row>
    <row r="123" spans="5:51" x14ac:dyDescent="0.25">
      <c r="E123" s="4"/>
      <c r="N123" s="53"/>
      <c r="R123" s="1"/>
      <c r="Z123" s="1">
        <f>Table7[[#This Row],[Quantity
 Sold]]*Table7[[#This Row],[Unit Price]]</f>
        <v>0</v>
      </c>
      <c r="AD123" s="1">
        <f>SUM(Table7[[#This Row],[Total 
Paid]],Table7[[#This Row],[Shipping 
Charged]])</f>
        <v>0</v>
      </c>
      <c r="AE123" s="1"/>
      <c r="AG123" s="1">
        <f>SUM(Table7[[#This Row],[Total Sales]],Table7[[#This Row],[Tax]],Table7[[#This Row],[Returns]])</f>
        <v>0</v>
      </c>
      <c r="AP123" s="1">
        <f>Table7[[#This Row],[Cost per
Unit Sold]]*Table7[[#This Row],[Quantity of 
Product Sold]]</f>
        <v>0</v>
      </c>
      <c r="AQ123" s="1"/>
      <c r="AR123" s="1"/>
      <c r="AS123" s="1">
        <f>SUM(Table7[[#This Row],[Total Cost of
Goods Sold]:[Other]])</f>
        <v>0</v>
      </c>
      <c r="AU123">
        <v>10.95</v>
      </c>
      <c r="AV123">
        <v>1.02</v>
      </c>
      <c r="AX123" s="1">
        <f>SUM(Table7[[#This Row],[COGS
Total]:[Other
Cost]])</f>
        <v>11.969999999999999</v>
      </c>
      <c r="AY123" s="1">
        <f>SUM(Table7[[#This Row],[Total Sales]],Table7[[#This Row],[Returns]],-Table7[[#This Row],[Sale Fee]],-Table7[[#This Row],[Total 
COGS &amp; Processing
Cost]])</f>
        <v>-11.969999999999999</v>
      </c>
    </row>
    <row r="124" spans="5:51" x14ac:dyDescent="0.25">
      <c r="E124" s="4"/>
      <c r="R124" s="1"/>
      <c r="Z124" s="1">
        <f>Table7[[#This Row],[Quantity
 Sold]]*Table7[[#This Row],[Unit Price]]</f>
        <v>0</v>
      </c>
      <c r="AD124" s="1">
        <f>SUM(Table7[[#This Row],[Total 
Paid]],Table7[[#This Row],[Shipping 
Charged]])</f>
        <v>0</v>
      </c>
      <c r="AE124" s="1"/>
      <c r="AG124" s="1">
        <f>SUM(Table7[[#This Row],[Total Sales]],Table7[[#This Row],[Tax]],Table7[[#This Row],[Returns]])</f>
        <v>0</v>
      </c>
      <c r="AP124" s="1">
        <f>Table7[[#This Row],[Cost per
Unit Sold]]*Table7[[#This Row],[Quantity of 
Product Sold]]</f>
        <v>0</v>
      </c>
      <c r="AQ124" s="1"/>
      <c r="AR124" s="1"/>
      <c r="AS124" s="1">
        <f>SUM(Table7[[#This Row],[Total Cost of
Goods Sold]:[Other]])</f>
        <v>0</v>
      </c>
      <c r="AX124" s="1">
        <f>SUM(Table7[[#This Row],[COGS
Total]:[Other
Cost]])</f>
        <v>0</v>
      </c>
      <c r="AY124" s="1">
        <f>SUM(Table7[[#This Row],[Total Sales]],Table7[[#This Row],[Returns]],-Table7[[#This Row],[Sale Fee]],-Table7[[#This Row],[Total 
COGS &amp; Processing
Cost]])</f>
        <v>0</v>
      </c>
    </row>
    <row r="125" spans="5:51" x14ac:dyDescent="0.25">
      <c r="E125" s="4"/>
      <c r="R125" s="1"/>
      <c r="Z125" s="1">
        <f>Table7[[#This Row],[Quantity
 Sold]]*Table7[[#This Row],[Unit Price]]</f>
        <v>0</v>
      </c>
      <c r="AD125" s="1">
        <f>SUM(Table7[[#This Row],[Total 
Paid]],Table7[[#This Row],[Shipping 
Charged]])</f>
        <v>0</v>
      </c>
      <c r="AE125" s="1"/>
      <c r="AG125" s="1">
        <f>SUM(Table7[[#This Row],[Total Sales]],Table7[[#This Row],[Tax]],Table7[[#This Row],[Returns]])</f>
        <v>0</v>
      </c>
      <c r="AP125" s="1">
        <f>Table7[[#This Row],[Cost per
Unit Sold]]*Table7[[#This Row],[Quantity of 
Product Sold]]</f>
        <v>0</v>
      </c>
      <c r="AQ125" s="1"/>
      <c r="AR125" s="1"/>
      <c r="AS125" s="1">
        <f>SUM(Table7[[#This Row],[Total Cost of
Goods Sold]:[Other]])</f>
        <v>0</v>
      </c>
      <c r="AX125" s="1">
        <f>SUM(Table7[[#This Row],[COGS
Total]:[Other
Cost]])</f>
        <v>0</v>
      </c>
      <c r="AY125" s="1">
        <f>SUM(Table7[[#This Row],[Total Sales]],Table7[[#This Row],[Returns]],-Table7[[#This Row],[Sale Fee]],-Table7[[#This Row],[Total 
COGS &amp; Processing
Cost]])</f>
        <v>0</v>
      </c>
    </row>
    <row r="126" spans="5:51" x14ac:dyDescent="0.25">
      <c r="E126" s="4"/>
      <c r="R126" s="1"/>
      <c r="Z126" s="1">
        <f>Table7[[#This Row],[Quantity
 Sold]]*Table7[[#This Row],[Unit Price]]</f>
        <v>0</v>
      </c>
      <c r="AD126" s="1">
        <f>SUM(Table7[[#This Row],[Total 
Paid]],Table7[[#This Row],[Shipping 
Charged]])</f>
        <v>0</v>
      </c>
      <c r="AE126" s="1"/>
      <c r="AG126" s="1">
        <f>SUM(Table7[[#This Row],[Total Sales]],Table7[[#This Row],[Tax]],Table7[[#This Row],[Returns]])</f>
        <v>0</v>
      </c>
      <c r="AP126" s="1">
        <f>Table7[[#This Row],[Cost per
Unit Sold]]*Table7[[#This Row],[Quantity of 
Product Sold]]</f>
        <v>0</v>
      </c>
      <c r="AQ126" s="1"/>
      <c r="AR126" s="1"/>
      <c r="AS126" s="1">
        <f>SUM(Table7[[#This Row],[Total Cost of
Goods Sold]:[Other]])</f>
        <v>0</v>
      </c>
      <c r="AX126" s="1">
        <f>SUM(Table7[[#This Row],[COGS
Total]:[Other
Cost]])</f>
        <v>0</v>
      </c>
      <c r="AY126" s="1">
        <f>SUM(Table7[[#This Row],[Total Sales]],Table7[[#This Row],[Returns]],-Table7[[#This Row],[Sale Fee]],-Table7[[#This Row],[Total 
COGS &amp; Processing
Cost]])</f>
        <v>0</v>
      </c>
    </row>
    <row r="127" spans="5:51" x14ac:dyDescent="0.25">
      <c r="E127" s="4"/>
      <c r="R127" s="1"/>
      <c r="Z127" s="1">
        <f>Table7[[#This Row],[Quantity
 Sold]]*Table7[[#This Row],[Unit Price]]</f>
        <v>0</v>
      </c>
      <c r="AD127" s="1">
        <f>SUM(Table7[[#This Row],[Total 
Paid]],Table7[[#This Row],[Shipping 
Charged]])</f>
        <v>0</v>
      </c>
      <c r="AE127" s="1"/>
      <c r="AG127" s="1">
        <f>SUM(Table7[[#This Row],[Total Sales]],Table7[[#This Row],[Tax]],Table7[[#This Row],[Returns]])</f>
        <v>0</v>
      </c>
      <c r="AP127" s="1">
        <f>Table7[[#This Row],[Cost per
Unit Sold]]*Table7[[#This Row],[Quantity of 
Product Sold]]</f>
        <v>0</v>
      </c>
      <c r="AQ127" s="1"/>
      <c r="AR127" s="1"/>
      <c r="AS127" s="1">
        <f>SUM(Table7[[#This Row],[Total Cost of
Goods Sold]:[Other]])</f>
        <v>0</v>
      </c>
      <c r="AX127" s="1">
        <f>SUM(Table7[[#This Row],[COGS
Total]:[Other
Cost]])</f>
        <v>0</v>
      </c>
      <c r="AY127" s="1">
        <f>SUM(Table7[[#This Row],[Total Sales]],Table7[[#This Row],[Returns]],-Table7[[#This Row],[Sale Fee]],-Table7[[#This Row],[Total 
COGS &amp; Processing
Cost]])</f>
        <v>0</v>
      </c>
    </row>
    <row r="128" spans="5:51" x14ac:dyDescent="0.25">
      <c r="E128" s="4"/>
      <c r="R128" s="1"/>
      <c r="Z128" s="1">
        <f>Table7[[#This Row],[Quantity
 Sold]]*Table7[[#This Row],[Unit Price]]</f>
        <v>0</v>
      </c>
      <c r="AD128" s="1">
        <f>SUM(Table7[[#This Row],[Total 
Paid]],Table7[[#This Row],[Shipping 
Charged]])</f>
        <v>0</v>
      </c>
      <c r="AE128" s="1"/>
      <c r="AG128" s="1">
        <f>SUM(Table7[[#This Row],[Total Sales]],Table7[[#This Row],[Tax]],Table7[[#This Row],[Returns]])</f>
        <v>0</v>
      </c>
      <c r="AP128" s="1">
        <f>Table7[[#This Row],[Cost per
Unit Sold]]*Table7[[#This Row],[Quantity of 
Product Sold]]</f>
        <v>0</v>
      </c>
      <c r="AQ128" s="1"/>
      <c r="AR128" s="1"/>
      <c r="AS128" s="1">
        <f>SUM(Table7[[#This Row],[Total Cost of
Goods Sold]:[Other]])</f>
        <v>0</v>
      </c>
      <c r="AX128" s="1">
        <f>SUM(Table7[[#This Row],[COGS
Total]:[Other
Cost]])</f>
        <v>0</v>
      </c>
      <c r="AY128" s="1">
        <f>SUM(Table7[[#This Row],[Total Sales]],Table7[[#This Row],[Returns]],-Table7[[#This Row],[Sale Fee]],-Table7[[#This Row],[Total 
COGS &amp; Processing
Cost]])</f>
        <v>0</v>
      </c>
    </row>
    <row r="129" spans="5:51" x14ac:dyDescent="0.25">
      <c r="E129" s="4"/>
      <c r="R129" s="1"/>
      <c r="Z129" s="1">
        <f>Table7[[#This Row],[Quantity
 Sold]]*Table7[[#This Row],[Unit Price]]</f>
        <v>0</v>
      </c>
      <c r="AD129" s="1">
        <f>SUM(Table7[[#This Row],[Total 
Paid]],Table7[[#This Row],[Shipping 
Charged]])</f>
        <v>0</v>
      </c>
      <c r="AE129" s="1"/>
      <c r="AG129" s="1">
        <f>SUM(Table7[[#This Row],[Total Sales]],Table7[[#This Row],[Tax]],Table7[[#This Row],[Returns]])</f>
        <v>0</v>
      </c>
      <c r="AP129" s="1">
        <f>Table7[[#This Row],[Cost per
Unit Sold]]*Table7[[#This Row],[Quantity of 
Product Sold]]</f>
        <v>0</v>
      </c>
      <c r="AQ129" s="1"/>
      <c r="AR129" s="1"/>
      <c r="AS129" s="1">
        <f>SUM(Table7[[#This Row],[Total Cost of
Goods Sold]:[Other]])</f>
        <v>0</v>
      </c>
      <c r="AX129" s="1">
        <f>SUM(Table7[[#This Row],[COGS
Total]:[Other
Cost]])</f>
        <v>0</v>
      </c>
      <c r="AY129" s="1">
        <f>SUM(Table7[[#This Row],[Total Sales]],Table7[[#This Row],[Returns]],-Table7[[#This Row],[Sale Fee]],-Table7[[#This Row],[Total 
COGS &amp; Processing
Cost]])</f>
        <v>0</v>
      </c>
    </row>
    <row r="130" spans="5:51" x14ac:dyDescent="0.25">
      <c r="E130" s="4"/>
      <c r="R130" s="1"/>
      <c r="Z130" s="1">
        <f>Table7[[#This Row],[Quantity
 Sold]]*Table7[[#This Row],[Unit Price]]</f>
        <v>0</v>
      </c>
      <c r="AD130" s="1">
        <f>SUM(Table7[[#This Row],[Total 
Paid]],Table7[[#This Row],[Shipping 
Charged]])</f>
        <v>0</v>
      </c>
      <c r="AE130" s="1"/>
      <c r="AG130" s="1">
        <f>SUM(Table7[[#This Row],[Total Sales]],Table7[[#This Row],[Tax]],Table7[[#This Row],[Returns]])</f>
        <v>0</v>
      </c>
      <c r="AP130" s="1">
        <f>Table7[[#This Row],[Cost per
Unit Sold]]*Table7[[#This Row],[Quantity of 
Product Sold]]</f>
        <v>0</v>
      </c>
      <c r="AQ130" s="1"/>
      <c r="AR130" s="1"/>
      <c r="AS130" s="1">
        <f>SUM(Table7[[#This Row],[Total Cost of
Goods Sold]:[Other]])</f>
        <v>0</v>
      </c>
      <c r="AX130" s="1">
        <f>SUM(Table7[[#This Row],[COGS
Total]:[Other
Cost]])</f>
        <v>0</v>
      </c>
      <c r="AY130" s="1">
        <f>SUM(Table7[[#This Row],[Total Sales]],Table7[[#This Row],[Returns]],-Table7[[#This Row],[Sale Fee]],-Table7[[#This Row],[Total 
COGS &amp; Processing
Cost]])</f>
        <v>0</v>
      </c>
    </row>
    <row r="131" spans="5:51" s="53" customFormat="1" x14ac:dyDescent="0.25">
      <c r="E131" s="68"/>
      <c r="R131" s="67"/>
      <c r="Z131" s="67">
        <f>Table7[[#This Row],[Quantity
 Sold]]*Table7[[#This Row],[Unit Price]]</f>
        <v>0</v>
      </c>
      <c r="AD131" s="67">
        <f>SUM(Table7[[#This Row],[Total 
Paid]],Table7[[#This Row],[Shipping 
Charged]])</f>
        <v>0</v>
      </c>
      <c r="AE131" s="67"/>
      <c r="AG131" s="67">
        <f>SUM(Table7[[#This Row],[Total Sales]],Table7[[#This Row],[Tax]],Table7[[#This Row],[Returns]])</f>
        <v>0</v>
      </c>
      <c r="AP131" s="67">
        <f>Table7[[#This Row],[Cost per
Unit Sold]]*Table7[[#This Row],[Quantity of 
Product Sold]]</f>
        <v>0</v>
      </c>
      <c r="AQ131" s="67"/>
      <c r="AR131" s="67"/>
      <c r="AS131" s="67">
        <f>SUM(Table7[[#This Row],[Total Cost of
Goods Sold]:[Other]])</f>
        <v>0</v>
      </c>
      <c r="AX131" s="67">
        <f>SUM(Table7[[#This Row],[COGS
Total]:[Other
Cost]])</f>
        <v>0</v>
      </c>
      <c r="AY131" s="67">
        <f>SUM(Table7[[#This Row],[Total Sales]],Table7[[#This Row],[Returns]],-Table7[[#This Row],[Sale Fee]],-Table7[[#This Row],[Total 
COGS &amp; Processing
Cost]])</f>
        <v>0</v>
      </c>
    </row>
    <row r="132" spans="5:51" x14ac:dyDescent="0.25">
      <c r="E132" s="4"/>
      <c r="N132" s="53"/>
      <c r="R132" s="1"/>
      <c r="Z132" s="1">
        <f>Table7[[#This Row],[Quantity
 Sold]]*Table7[[#This Row],[Unit Price]]</f>
        <v>0</v>
      </c>
      <c r="AD132" s="1">
        <f>SUM(Table7[[#This Row],[Total 
Paid]],Table7[[#This Row],[Shipping 
Charged]])</f>
        <v>0</v>
      </c>
      <c r="AE132" s="1"/>
      <c r="AG132" s="1">
        <f>SUM(Table7[[#This Row],[Total Sales]],Table7[[#This Row],[Tax]],Table7[[#This Row],[Returns]])</f>
        <v>0</v>
      </c>
      <c r="AP132" s="1">
        <f>Table7[[#This Row],[Cost per
Unit Sold]]*Table7[[#This Row],[Quantity of 
Product Sold]]</f>
        <v>0</v>
      </c>
      <c r="AQ132" s="1"/>
      <c r="AR132" s="1"/>
      <c r="AS132" s="1">
        <f>SUM(Table7[[#This Row],[Total Cost of
Goods Sold]:[Other]])</f>
        <v>0</v>
      </c>
      <c r="AU132">
        <v>10.95</v>
      </c>
      <c r="AV132">
        <v>1.07</v>
      </c>
      <c r="AX132" s="1">
        <f>SUM(Table7[[#This Row],[COGS
Total]:[Other
Cost]])</f>
        <v>12.02</v>
      </c>
      <c r="AY132" s="1">
        <f>SUM(Table7[[#This Row],[Total Sales]],Table7[[#This Row],[Returns]],-Table7[[#This Row],[Sale Fee]],-Table7[[#This Row],[Total 
COGS &amp; Processing
Cost]])</f>
        <v>-12.02</v>
      </c>
    </row>
    <row r="133" spans="5:51" x14ac:dyDescent="0.25">
      <c r="E133" s="4"/>
      <c r="R133" s="1"/>
      <c r="Z133" s="1">
        <f>Table7[[#This Row],[Quantity
 Sold]]*Table7[[#This Row],[Unit Price]]</f>
        <v>0</v>
      </c>
      <c r="AD133" s="1">
        <f>SUM(Table7[[#This Row],[Total 
Paid]],Table7[[#This Row],[Shipping 
Charged]])</f>
        <v>0</v>
      </c>
      <c r="AE133" s="1"/>
      <c r="AG133" s="1">
        <f>SUM(Table7[[#This Row],[Total Sales]],Table7[[#This Row],[Tax]],Table7[[#This Row],[Returns]])</f>
        <v>0</v>
      </c>
      <c r="AP133" s="1">
        <f>Table7[[#This Row],[Cost per
Unit Sold]]*Table7[[#This Row],[Quantity of 
Product Sold]]</f>
        <v>0</v>
      </c>
      <c r="AQ133" s="1"/>
      <c r="AR133" s="1"/>
      <c r="AS133" s="1">
        <f>SUM(Table7[[#This Row],[Total Cost of
Goods Sold]:[Other]])</f>
        <v>0</v>
      </c>
      <c r="AX133" s="1">
        <f>SUM(Table7[[#This Row],[COGS
Total]:[Other
Cost]])</f>
        <v>0</v>
      </c>
      <c r="AY133" s="1">
        <f>SUM(Table7[[#This Row],[Total Sales]],Table7[[#This Row],[Returns]],-Table7[[#This Row],[Sale Fee]],-Table7[[#This Row],[Total 
COGS &amp; Processing
Cost]])</f>
        <v>0</v>
      </c>
    </row>
    <row r="134" spans="5:51" x14ac:dyDescent="0.25">
      <c r="E134" s="4"/>
      <c r="N134" s="53"/>
      <c r="R134" s="1"/>
      <c r="Z134" s="1">
        <f>Table7[[#This Row],[Quantity
 Sold]]*Table7[[#This Row],[Unit Price]]</f>
        <v>0</v>
      </c>
      <c r="AD134" s="1">
        <f>SUM(Table7[[#This Row],[Total 
Paid]],Table7[[#This Row],[Shipping 
Charged]])</f>
        <v>0</v>
      </c>
      <c r="AE134" s="1"/>
      <c r="AG134" s="1">
        <f>SUM(Table7[[#This Row],[Total Sales]],Table7[[#This Row],[Tax]],Table7[[#This Row],[Returns]])</f>
        <v>0</v>
      </c>
      <c r="AP134" s="1">
        <f>Table7[[#This Row],[Cost per
Unit Sold]]*Table7[[#This Row],[Quantity of 
Product Sold]]</f>
        <v>0</v>
      </c>
      <c r="AQ134" s="1"/>
      <c r="AR134" s="1"/>
      <c r="AS134" s="1">
        <f>SUM(Table7[[#This Row],[Total Cost of
Goods Sold]:[Other]])</f>
        <v>0</v>
      </c>
      <c r="AX134" s="1">
        <f>SUM(Table7[[#This Row],[COGS
Total]:[Other
Cost]])</f>
        <v>0</v>
      </c>
      <c r="AY134" s="1">
        <f>SUM(Table7[[#This Row],[Total Sales]],Table7[[#This Row],[Returns]],-Table7[[#This Row],[Sale Fee]],-Table7[[#This Row],[Total 
COGS &amp; Processing
Cost]])</f>
        <v>0</v>
      </c>
    </row>
    <row r="135" spans="5:51" x14ac:dyDescent="0.25">
      <c r="E135" s="4"/>
      <c r="R135" s="1"/>
      <c r="Z135" s="1">
        <f>Table7[[#This Row],[Quantity
 Sold]]*Table7[[#This Row],[Unit Price]]</f>
        <v>0</v>
      </c>
      <c r="AD135" s="1">
        <f>SUM(Table7[[#This Row],[Total 
Paid]],Table7[[#This Row],[Shipping 
Charged]])</f>
        <v>0</v>
      </c>
      <c r="AE135" s="1"/>
      <c r="AG135" s="1">
        <f>SUM(Table7[[#This Row],[Total Sales]],Table7[[#This Row],[Tax]],Table7[[#This Row],[Returns]])</f>
        <v>0</v>
      </c>
      <c r="AP135" s="1">
        <f>Table7[[#This Row],[Cost per
Unit Sold]]*Table7[[#This Row],[Quantity of 
Product Sold]]</f>
        <v>0</v>
      </c>
      <c r="AQ135" s="1"/>
      <c r="AR135" s="1"/>
      <c r="AS135" s="1">
        <f>SUM(Table7[[#This Row],[Total Cost of
Goods Sold]:[Other]])</f>
        <v>0</v>
      </c>
      <c r="AU135">
        <v>6.15</v>
      </c>
      <c r="AV135" s="1">
        <v>0.89026791737034106</v>
      </c>
      <c r="AX135" s="1">
        <f>SUM(Table7[[#This Row],[COGS
Total]:[Other
Cost]])</f>
        <v>7.0402679173703415</v>
      </c>
      <c r="AY135" s="1">
        <f>SUM(Table7[[#This Row],[Total Sales]],Table7[[#This Row],[Returns]],-Table7[[#This Row],[Sale Fee]],-Table7[[#This Row],[Total 
COGS &amp; Processing
Cost]])</f>
        <v>-7.0402679173703415</v>
      </c>
    </row>
    <row r="136" spans="5:51" x14ac:dyDescent="0.25">
      <c r="E136" s="4"/>
      <c r="R136" s="1"/>
      <c r="Z136" s="1">
        <f>Table7[[#This Row],[Quantity
 Sold]]*Table7[[#This Row],[Unit Price]]</f>
        <v>0</v>
      </c>
      <c r="AD136" s="1">
        <f>SUM(Table7[[#This Row],[Total 
Paid]],Table7[[#This Row],[Shipping 
Charged]])</f>
        <v>0</v>
      </c>
      <c r="AE136" s="1"/>
      <c r="AG136" s="1">
        <f>SUM(Table7[[#This Row],[Total Sales]],Table7[[#This Row],[Tax]],Table7[[#This Row],[Returns]])</f>
        <v>0</v>
      </c>
      <c r="AP136" s="1">
        <f>Table7[[#This Row],[Cost per
Unit Sold]]*Table7[[#This Row],[Quantity of 
Product Sold]]</f>
        <v>0</v>
      </c>
      <c r="AQ136" s="1"/>
      <c r="AR136" s="1"/>
      <c r="AS136" s="1">
        <f>SUM(Table7[[#This Row],[Total Cost of
Goods Sold]:[Other]])</f>
        <v>0</v>
      </c>
      <c r="AV136" s="1"/>
      <c r="AX136" s="1">
        <f>SUM(Table7[[#This Row],[COGS
Total]:[Other
Cost]])</f>
        <v>0</v>
      </c>
      <c r="AY136" s="1">
        <f>SUM(Table7[[#This Row],[Total Sales]],Table7[[#This Row],[Returns]],-Table7[[#This Row],[Sale Fee]],-Table7[[#This Row],[Total 
COGS &amp; Processing
Cost]])</f>
        <v>0</v>
      </c>
    </row>
    <row r="137" spans="5:51" x14ac:dyDescent="0.25">
      <c r="E137" s="4"/>
      <c r="R137" s="1"/>
      <c r="Z137" s="1">
        <f>Table7[[#This Row],[Quantity
 Sold]]*Table7[[#This Row],[Unit Price]]</f>
        <v>0</v>
      </c>
      <c r="AD137" s="1">
        <f>SUM(Table7[[#This Row],[Total 
Paid]],Table7[[#This Row],[Shipping 
Charged]])</f>
        <v>0</v>
      </c>
      <c r="AE137" s="1"/>
      <c r="AG137" s="1">
        <f>SUM(Table7[[#This Row],[Total Sales]],Table7[[#This Row],[Tax]],Table7[[#This Row],[Returns]])</f>
        <v>0</v>
      </c>
      <c r="AP137" s="1">
        <f>Table7[[#This Row],[Cost per
Unit Sold]]*Table7[[#This Row],[Quantity of 
Product Sold]]</f>
        <v>0</v>
      </c>
      <c r="AQ137" s="1"/>
      <c r="AR137" s="1"/>
      <c r="AS137" s="1">
        <f>SUM(Table7[[#This Row],[Total Cost of
Goods Sold]:[Other]])</f>
        <v>0</v>
      </c>
      <c r="AU137">
        <v>5.95</v>
      </c>
      <c r="AV137" s="1">
        <v>0.89026791737034106</v>
      </c>
      <c r="AX137" s="1">
        <f>SUM(Table7[[#This Row],[COGS
Total]:[Other
Cost]])</f>
        <v>6.8402679173703413</v>
      </c>
      <c r="AY137" s="1">
        <f>SUM(Table7[[#This Row],[Total Sales]],Table7[[#This Row],[Returns]],-Table7[[#This Row],[Sale Fee]],-Table7[[#This Row],[Total 
COGS &amp; Processing
Cost]])</f>
        <v>-6.8402679173703413</v>
      </c>
    </row>
    <row r="138" spans="5:51" x14ac:dyDescent="0.25">
      <c r="E138" s="4"/>
      <c r="R138" s="1"/>
      <c r="Z138" s="1">
        <f>Table7[[#This Row],[Quantity
 Sold]]*Table7[[#This Row],[Unit Price]]</f>
        <v>0</v>
      </c>
      <c r="AD138" s="1">
        <f>SUM(Table7[[#This Row],[Total 
Paid]],Table7[[#This Row],[Shipping 
Charged]])</f>
        <v>0</v>
      </c>
      <c r="AE138" s="1"/>
      <c r="AG138" s="1">
        <f>SUM(Table7[[#This Row],[Total Sales]],Table7[[#This Row],[Tax]],Table7[[#This Row],[Returns]])</f>
        <v>0</v>
      </c>
      <c r="AP138" s="1">
        <f>Table7[[#This Row],[Cost per
Unit Sold]]*Table7[[#This Row],[Quantity of 
Product Sold]]</f>
        <v>0</v>
      </c>
      <c r="AQ138" s="1"/>
      <c r="AR138" s="1"/>
      <c r="AS138" s="1">
        <f>SUM(Table7[[#This Row],[Total Cost of
Goods Sold]:[Other]])</f>
        <v>0</v>
      </c>
      <c r="AV138" s="1"/>
      <c r="AX138" s="1">
        <f>SUM(Table7[[#This Row],[COGS
Total]:[Other
Cost]])</f>
        <v>0</v>
      </c>
      <c r="AY138" s="1">
        <f>SUM(Table7[[#This Row],[Total Sales]],Table7[[#This Row],[Returns]],-Table7[[#This Row],[Sale Fee]],-Table7[[#This Row],[Total 
COGS &amp; Processing
Cost]])</f>
        <v>0</v>
      </c>
    </row>
    <row r="139" spans="5:51" x14ac:dyDescent="0.25">
      <c r="E139" s="4"/>
      <c r="R139" s="1"/>
      <c r="Z139" s="1">
        <f>Table7[[#This Row],[Quantity
 Sold]]*Table7[[#This Row],[Unit Price]]</f>
        <v>0</v>
      </c>
      <c r="AD139" s="1">
        <f>SUM(Table7[[#This Row],[Total 
Paid]],Table7[[#This Row],[Shipping 
Charged]])</f>
        <v>0</v>
      </c>
      <c r="AE139" s="1"/>
      <c r="AG139" s="1">
        <f>SUM(Table7[[#This Row],[Total Sales]],Table7[[#This Row],[Tax]],Table7[[#This Row],[Returns]])</f>
        <v>0</v>
      </c>
      <c r="AO139" s="1"/>
      <c r="AP139" s="1">
        <f>Table7[[#This Row],[Cost per
Unit Sold]]*Table7[[#This Row],[Quantity of 
Product Sold]]</f>
        <v>0</v>
      </c>
      <c r="AQ139" s="1"/>
      <c r="AR139" s="1"/>
      <c r="AS139" s="1">
        <f>SUM(Table7[[#This Row],[Total Cost of
Goods Sold]:[Other]])</f>
        <v>0</v>
      </c>
      <c r="AU139">
        <v>10</v>
      </c>
      <c r="AV139" s="1">
        <v>0.89026791737034106</v>
      </c>
      <c r="AX139" s="1">
        <f>SUM(Table7[[#This Row],[COGS
Total]:[Other
Cost]])</f>
        <v>10.890267917370341</v>
      </c>
      <c r="AY139" s="1">
        <f>SUM(Table7[[#This Row],[Total Sales]],Table7[[#This Row],[Returns]],-Table7[[#This Row],[Sale Fee]],-Table7[[#This Row],[Total 
COGS &amp; Processing
Cost]])</f>
        <v>-10.890267917370341</v>
      </c>
    </row>
    <row r="140" spans="5:51" x14ac:dyDescent="0.25">
      <c r="E140" s="4"/>
      <c r="N140" s="53"/>
      <c r="R140" s="1"/>
      <c r="Z140" s="1">
        <f>Table7[[#This Row],[Quantity
 Sold]]*Table7[[#This Row],[Unit Price]]</f>
        <v>0</v>
      </c>
      <c r="AD140" s="1">
        <f>SUM(Table7[[#This Row],[Total 
Paid]],Table7[[#This Row],[Shipping 
Charged]])</f>
        <v>0</v>
      </c>
      <c r="AE140" s="1"/>
      <c r="AG140" s="1">
        <f>SUM(Table7[[#This Row],[Total Sales]],Table7[[#This Row],[Tax]],Table7[[#This Row],[Returns]])</f>
        <v>0</v>
      </c>
      <c r="AO140" s="1"/>
      <c r="AP140" s="1">
        <f>Table7[[#This Row],[Cost per
Unit Sold]]*Table7[[#This Row],[Quantity of 
Product Sold]]</f>
        <v>0</v>
      </c>
      <c r="AQ140" s="1"/>
      <c r="AR140" s="1"/>
      <c r="AS140" s="1">
        <f>SUM(Table7[[#This Row],[Total Cost of
Goods Sold]:[Other]])</f>
        <v>0</v>
      </c>
      <c r="AX140" s="1">
        <f>SUM(Table7[[#This Row],[COGS
Total]:[Other
Cost]])</f>
        <v>0</v>
      </c>
      <c r="AY140" s="1">
        <f>SUM(Table7[[#This Row],[Total Sales]],Table7[[#This Row],[Returns]],-Table7[[#This Row],[Sale Fee]],-Table7[[#This Row],[Total 
COGS &amp; Processing
Cost]])</f>
        <v>0</v>
      </c>
    </row>
    <row r="141" spans="5:51" x14ac:dyDescent="0.25">
      <c r="E141" s="4"/>
      <c r="R141" s="1"/>
      <c r="Z141" s="1">
        <f>Table7[[#This Row],[Quantity
 Sold]]*Table7[[#This Row],[Unit Price]]</f>
        <v>0</v>
      </c>
      <c r="AD141" s="1">
        <f>SUM(Table7[[#This Row],[Total 
Paid]],Table7[[#This Row],[Shipping 
Charged]])</f>
        <v>0</v>
      </c>
      <c r="AE141" s="1"/>
      <c r="AG141" s="1">
        <f>SUM(Table7[[#This Row],[Total Sales]],Table7[[#This Row],[Tax]],Table7[[#This Row],[Returns]])</f>
        <v>0</v>
      </c>
      <c r="AP141" s="1">
        <f>Table7[[#This Row],[Cost per
Unit Sold]]*Table7[[#This Row],[Quantity of 
Product Sold]]</f>
        <v>0</v>
      </c>
      <c r="AQ141" s="1"/>
      <c r="AR141" s="1"/>
      <c r="AS141" s="1">
        <f>SUM(Table7[[#This Row],[Total Cost of
Goods Sold]:[Other]])</f>
        <v>0</v>
      </c>
      <c r="AU141">
        <v>1.56</v>
      </c>
      <c r="AV141" s="1">
        <v>0</v>
      </c>
      <c r="AX141" s="1">
        <f>SUM(Table7[[#This Row],[COGS
Total]:[Other
Cost]])</f>
        <v>1.56</v>
      </c>
      <c r="AY141" s="1">
        <f>SUM(Table7[[#This Row],[Total Sales]],Table7[[#This Row],[Returns]],-Table7[[#This Row],[Sale Fee]],-Table7[[#This Row],[Total 
COGS &amp; Processing
Cost]])</f>
        <v>-1.56</v>
      </c>
    </row>
    <row r="142" spans="5:51" x14ac:dyDescent="0.25">
      <c r="E142" s="4"/>
      <c r="R142" s="1"/>
      <c r="Z142" s="1">
        <f>Table7[[#This Row],[Quantity
 Sold]]*Table7[[#This Row],[Unit Price]]</f>
        <v>0</v>
      </c>
      <c r="AD142" s="1">
        <f>SUM(Table7[[#This Row],[Total 
Paid]],Table7[[#This Row],[Shipping 
Charged]])</f>
        <v>0</v>
      </c>
      <c r="AE142" s="1"/>
      <c r="AG142" s="1">
        <f>SUM(Table7[[#This Row],[Total Sales]],Table7[[#This Row],[Tax]],Table7[[#This Row],[Returns]])</f>
        <v>0</v>
      </c>
      <c r="AP142" s="1">
        <f>Table7[[#This Row],[Cost per
Unit Sold]]*Table7[[#This Row],[Quantity of 
Product Sold]]</f>
        <v>0</v>
      </c>
      <c r="AQ142" s="1"/>
      <c r="AR142" s="1"/>
      <c r="AS142" s="1">
        <f>SUM(Table7[[#This Row],[Total Cost of
Goods Sold]:[Other]])</f>
        <v>0</v>
      </c>
      <c r="AU142">
        <v>0</v>
      </c>
      <c r="AV142" s="1">
        <v>0</v>
      </c>
      <c r="AX142" s="1">
        <f>SUM(Table7[[#This Row],[COGS
Total]:[Other
Cost]])</f>
        <v>0</v>
      </c>
      <c r="AY142" s="1">
        <f>SUM(Table7[[#This Row],[Total Sales]],Table7[[#This Row],[Returns]],-Table7[[#This Row],[Sale Fee]],-Table7[[#This Row],[Total 
COGS &amp; Processing
Cost]])</f>
        <v>0</v>
      </c>
    </row>
    <row r="143" spans="5:51" x14ac:dyDescent="0.25">
      <c r="E143" s="4"/>
      <c r="R143" s="1"/>
      <c r="Z143" s="1">
        <f>Table7[[#This Row],[Quantity
 Sold]]*Table7[[#This Row],[Unit Price]]</f>
        <v>0</v>
      </c>
      <c r="AD143" s="1">
        <f>SUM(Table7[[#This Row],[Total 
Paid]],Table7[[#This Row],[Shipping 
Charged]])</f>
        <v>0</v>
      </c>
      <c r="AE143" s="1"/>
      <c r="AG143" s="1">
        <f>SUM(Table7[[#This Row],[Total Sales]],Table7[[#This Row],[Tax]],Table7[[#This Row],[Returns]])</f>
        <v>0</v>
      </c>
      <c r="AP143" s="1">
        <f>Table7[[#This Row],[Cost per
Unit Sold]]*Table7[[#This Row],[Quantity of 
Product Sold]]</f>
        <v>0</v>
      </c>
      <c r="AQ143" s="1"/>
      <c r="AR143" s="1"/>
      <c r="AS143" s="1">
        <f>SUM(Table7[[#This Row],[Total Cost of
Goods Sold]:[Other]])</f>
        <v>0</v>
      </c>
      <c r="AU143">
        <v>5.25</v>
      </c>
      <c r="AV143" s="1">
        <v>0</v>
      </c>
      <c r="AX143" s="1">
        <f>SUM(Table7[[#This Row],[COGS
Total]:[Other
Cost]])</f>
        <v>5.25</v>
      </c>
      <c r="AY143" s="1">
        <f>SUM(Table7[[#This Row],[Total Sales]],Table7[[#This Row],[Returns]],-Table7[[#This Row],[Sale Fee]],-Table7[[#This Row],[Total 
COGS &amp; Processing
Cost]])</f>
        <v>-5.25</v>
      </c>
    </row>
    <row r="144" spans="5:51" x14ac:dyDescent="0.25">
      <c r="E144" s="4"/>
      <c r="R144" s="1"/>
      <c r="Z144" s="1">
        <f>Table7[[#This Row],[Quantity
 Sold]]*Table7[[#This Row],[Unit Price]]</f>
        <v>0</v>
      </c>
      <c r="AD144" s="1">
        <f>SUM(Table7[[#This Row],[Total 
Paid]],Table7[[#This Row],[Shipping 
Charged]])</f>
        <v>0</v>
      </c>
      <c r="AE144" s="1"/>
      <c r="AG144" s="1">
        <f>SUM(Table7[[#This Row],[Total Sales]],Table7[[#This Row],[Tax]],Table7[[#This Row],[Returns]])</f>
        <v>0</v>
      </c>
      <c r="AP144" s="1">
        <f>Table7[[#This Row],[Cost per
Unit Sold]]*Table7[[#This Row],[Quantity of 
Product Sold]]</f>
        <v>0</v>
      </c>
      <c r="AQ144" s="1"/>
      <c r="AR144" s="1"/>
      <c r="AS144" s="1">
        <f>SUM(Table7[[#This Row],[Total Cost of
Goods Sold]:[Other]])</f>
        <v>0</v>
      </c>
      <c r="AV144" s="1"/>
      <c r="AX144" s="1">
        <f>SUM(Table7[[#This Row],[COGS
Total]:[Other
Cost]])</f>
        <v>0</v>
      </c>
      <c r="AY144" s="1">
        <f>SUM(Table7[[#This Row],[Total Sales]],Table7[[#This Row],[Returns]],-Table7[[#This Row],[Sale Fee]],-Table7[[#This Row],[Total 
COGS &amp; Processing
Cost]])</f>
        <v>0</v>
      </c>
    </row>
    <row r="145" spans="5:51" x14ac:dyDescent="0.25">
      <c r="E145" s="4"/>
      <c r="R145" s="1"/>
      <c r="Z145" s="1">
        <f>Table7[[#This Row],[Quantity
 Sold]]*Table7[[#This Row],[Unit Price]]</f>
        <v>0</v>
      </c>
      <c r="AD145" s="1">
        <f>SUM(Table7[[#This Row],[Total 
Paid]],Table7[[#This Row],[Shipping 
Charged]])</f>
        <v>0</v>
      </c>
      <c r="AE145" s="1"/>
      <c r="AG145" s="1">
        <f>SUM(Table7[[#This Row],[Total Sales]],Table7[[#This Row],[Tax]],Table7[[#This Row],[Returns]])</f>
        <v>0</v>
      </c>
      <c r="AP145" s="1">
        <f>Table7[[#This Row],[Cost per
Unit Sold]]*Table7[[#This Row],[Quantity of 
Product Sold]]</f>
        <v>0</v>
      </c>
      <c r="AQ145" s="1"/>
      <c r="AR145" s="1"/>
      <c r="AS145" s="1">
        <f>SUM(Table7[[#This Row],[Total Cost of
Goods Sold]:[Other]])</f>
        <v>0</v>
      </c>
      <c r="AU145">
        <v>5.25</v>
      </c>
      <c r="AV145" s="1">
        <v>0</v>
      </c>
      <c r="AX145" s="1">
        <f>SUM(Table7[[#This Row],[COGS
Total]:[Other
Cost]])</f>
        <v>5.25</v>
      </c>
      <c r="AY145" s="1">
        <f>SUM(Table7[[#This Row],[Total Sales]],Table7[[#This Row],[Returns]],-Table7[[#This Row],[Sale Fee]],-Table7[[#This Row],[Total 
COGS &amp; Processing
Cost]])</f>
        <v>-5.25</v>
      </c>
    </row>
    <row r="146" spans="5:51" x14ac:dyDescent="0.25">
      <c r="E146" s="4"/>
      <c r="N146" s="53"/>
      <c r="R146" s="1"/>
      <c r="Z146" s="1">
        <f>Table7[[#This Row],[Quantity
 Sold]]*Table7[[#This Row],[Unit Price]]</f>
        <v>0</v>
      </c>
      <c r="AD146" s="1">
        <f>SUM(Table7[[#This Row],[Total 
Paid]],Table7[[#This Row],[Shipping 
Charged]])</f>
        <v>0</v>
      </c>
      <c r="AE146" s="1"/>
      <c r="AG146" s="1">
        <f>SUM(Table7[[#This Row],[Total Sales]],Table7[[#This Row],[Tax]],Table7[[#This Row],[Returns]])</f>
        <v>0</v>
      </c>
      <c r="AO146" s="1"/>
      <c r="AP146" s="1">
        <f>Table7[[#This Row],[Cost per
Unit Sold]]*Table7[[#This Row],[Quantity of 
Product Sold]]</f>
        <v>0</v>
      </c>
      <c r="AQ146" s="1"/>
      <c r="AR146" s="1"/>
      <c r="AS146" s="1">
        <f>SUM(Table7[[#This Row],[Total Cost of
Goods Sold]:[Other]])</f>
        <v>0</v>
      </c>
      <c r="AX146" s="1">
        <f>SUM(Table7[[#This Row],[COGS
Total]:[Other
Cost]])</f>
        <v>0</v>
      </c>
      <c r="AY146" s="1">
        <f>SUM(Table7[[#This Row],[Total Sales]],Table7[[#This Row],[Returns]],-Table7[[#This Row],[Sale Fee]],-Table7[[#This Row],[Total 
COGS &amp; Processing
Cost]])</f>
        <v>0</v>
      </c>
    </row>
    <row r="147" spans="5:51" x14ac:dyDescent="0.25">
      <c r="E147" s="4"/>
      <c r="R147" s="1"/>
      <c r="Z147" s="1">
        <f>Table7[[#This Row],[Quantity
 Sold]]*Table7[[#This Row],[Unit Price]]</f>
        <v>0</v>
      </c>
      <c r="AD147" s="1">
        <f>SUM(Table7[[#This Row],[Total 
Paid]],Table7[[#This Row],[Shipping 
Charged]])</f>
        <v>0</v>
      </c>
      <c r="AE147" s="1"/>
      <c r="AG147" s="1">
        <f>SUM(Table7[[#This Row],[Total Sales]],Table7[[#This Row],[Tax]],Table7[[#This Row],[Returns]])</f>
        <v>0</v>
      </c>
      <c r="AP147" s="1">
        <f>Table7[[#This Row],[Cost per
Unit Sold]]*Table7[[#This Row],[Quantity of 
Product Sold]]</f>
        <v>0</v>
      </c>
      <c r="AQ147" s="1"/>
      <c r="AR147" s="1"/>
      <c r="AS147" s="1">
        <f>SUM(Table7[[#This Row],[Total Cost of
Goods Sold]:[Other]])</f>
        <v>0</v>
      </c>
      <c r="AU147">
        <v>5.25</v>
      </c>
      <c r="AV147" s="1">
        <v>0</v>
      </c>
      <c r="AX147" s="1">
        <f>SUM(Table7[[#This Row],[COGS
Total]:[Other
Cost]])</f>
        <v>5.25</v>
      </c>
      <c r="AY147" s="1">
        <f>SUM(Table7[[#This Row],[Total Sales]],Table7[[#This Row],[Returns]],-Table7[[#This Row],[Sale Fee]],-Table7[[#This Row],[Total 
COGS &amp; Processing
Cost]])</f>
        <v>-5.25</v>
      </c>
    </row>
    <row r="148" spans="5:51" x14ac:dyDescent="0.25">
      <c r="E148" s="4"/>
      <c r="N148" s="53"/>
      <c r="R148" s="1"/>
      <c r="Z148" s="1">
        <f>Table7[[#This Row],[Quantity
 Sold]]*Table7[[#This Row],[Unit Price]]</f>
        <v>0</v>
      </c>
      <c r="AD148" s="1">
        <f>SUM(Table7[[#This Row],[Total 
Paid]],Table7[[#This Row],[Shipping 
Charged]])</f>
        <v>0</v>
      </c>
      <c r="AE148" s="1"/>
      <c r="AG148" s="1">
        <f>SUM(Table7[[#This Row],[Total Sales]],Table7[[#This Row],[Tax]],Table7[[#This Row],[Returns]])</f>
        <v>0</v>
      </c>
      <c r="AO148" s="1"/>
      <c r="AP148" s="1">
        <f>Table7[[#This Row],[Cost per
Unit Sold]]*Table7[[#This Row],[Quantity of 
Product Sold]]</f>
        <v>0</v>
      </c>
      <c r="AQ148" s="1"/>
      <c r="AR148" s="1"/>
      <c r="AS148" s="1">
        <f>SUM(Table7[[#This Row],[Total Cost of
Goods Sold]:[Other]])</f>
        <v>0</v>
      </c>
      <c r="AX148" s="1">
        <f>SUM(Table7[[#This Row],[COGS
Total]:[Other
Cost]])</f>
        <v>0</v>
      </c>
      <c r="AY148" s="1">
        <f>SUM(Table7[[#This Row],[Total Sales]],Table7[[#This Row],[Returns]],-Table7[[#This Row],[Sale Fee]],-Table7[[#This Row],[Total 
COGS &amp; Processing
Cost]])</f>
        <v>0</v>
      </c>
    </row>
    <row r="149" spans="5:51" x14ac:dyDescent="0.25">
      <c r="E149" s="4"/>
      <c r="R149" s="1"/>
      <c r="Z149" s="1">
        <f>Table7[[#This Row],[Quantity
 Sold]]*Table7[[#This Row],[Unit Price]]</f>
        <v>0</v>
      </c>
      <c r="AD149" s="1">
        <f>SUM(Table7[[#This Row],[Total 
Paid]],Table7[[#This Row],[Shipping 
Charged]])</f>
        <v>0</v>
      </c>
      <c r="AE149" s="1"/>
      <c r="AG149" s="1">
        <f>SUM(Table7[[#This Row],[Total Sales]],Table7[[#This Row],[Tax]],Table7[[#This Row],[Returns]])</f>
        <v>0</v>
      </c>
      <c r="AP149" s="1">
        <f>Table7[[#This Row],[Cost per
Unit Sold]]*Table7[[#This Row],[Quantity of 
Product Sold]]</f>
        <v>0</v>
      </c>
      <c r="AQ149" s="1"/>
      <c r="AR149" s="1"/>
      <c r="AS149" s="1">
        <f>SUM(Table7[[#This Row],[Total Cost of
Goods Sold]:[Other]])</f>
        <v>0</v>
      </c>
      <c r="AU149">
        <v>5.4</v>
      </c>
      <c r="AV149" s="1">
        <v>0</v>
      </c>
      <c r="AX149" s="1">
        <f>SUM(Table7[[#This Row],[COGS
Total]:[Other
Cost]])</f>
        <v>5.4</v>
      </c>
      <c r="AY149" s="1">
        <f>SUM(Table7[[#This Row],[Total Sales]],Table7[[#This Row],[Returns]],-Table7[[#This Row],[Sale Fee]],-Table7[[#This Row],[Total 
COGS &amp; Processing
Cost]])</f>
        <v>-5.4</v>
      </c>
    </row>
    <row r="150" spans="5:51" x14ac:dyDescent="0.25">
      <c r="E150" s="4"/>
      <c r="N150" s="53"/>
      <c r="R150" s="1"/>
      <c r="Z150" s="1">
        <f>Table7[[#This Row],[Quantity
 Sold]]*Table7[[#This Row],[Unit Price]]</f>
        <v>0</v>
      </c>
      <c r="AD150" s="1">
        <f>SUM(Table7[[#This Row],[Total 
Paid]],Table7[[#This Row],[Shipping 
Charged]])</f>
        <v>0</v>
      </c>
      <c r="AE150" s="1"/>
      <c r="AG150" s="1">
        <f>SUM(Table7[[#This Row],[Total Sales]],Table7[[#This Row],[Tax]],Table7[[#This Row],[Returns]])</f>
        <v>0</v>
      </c>
      <c r="AO150" s="1"/>
      <c r="AP150" s="1">
        <f>Table7[[#This Row],[Cost per
Unit Sold]]*Table7[[#This Row],[Quantity of 
Product Sold]]</f>
        <v>0</v>
      </c>
      <c r="AQ150" s="1"/>
      <c r="AR150" s="1"/>
      <c r="AS150" s="1">
        <f>SUM(Table7[[#This Row],[Total Cost of
Goods Sold]:[Other]])</f>
        <v>0</v>
      </c>
      <c r="AX150" s="1">
        <f>SUM(Table7[[#This Row],[COGS
Total]:[Other
Cost]])</f>
        <v>0</v>
      </c>
      <c r="AY150" s="1">
        <f>SUM(Table7[[#This Row],[Total Sales]],Table7[[#This Row],[Returns]],-Table7[[#This Row],[Sale Fee]],-Table7[[#This Row],[Total 
COGS &amp; Processing
Cost]])</f>
        <v>0</v>
      </c>
    </row>
    <row r="151" spans="5:51" x14ac:dyDescent="0.25">
      <c r="E151" s="4"/>
      <c r="N151" s="53"/>
      <c r="R151" s="1"/>
      <c r="Z151" s="1">
        <f>Table7[[#This Row],[Quantity
 Sold]]*Table7[[#This Row],[Unit Price]]</f>
        <v>0</v>
      </c>
      <c r="AD151" s="1">
        <f>SUM(Table7[[#This Row],[Total 
Paid]],Table7[[#This Row],[Shipping 
Charged]])</f>
        <v>0</v>
      </c>
      <c r="AE151" s="1"/>
      <c r="AG151" s="1">
        <f>SUM(Table7[[#This Row],[Total Sales]],Table7[[#This Row],[Tax]],Table7[[#This Row],[Returns]])</f>
        <v>0</v>
      </c>
      <c r="AO151" s="1"/>
      <c r="AP151" s="1">
        <f>Table7[[#This Row],[Cost per
Unit Sold]]*Table7[[#This Row],[Quantity of 
Product Sold]]</f>
        <v>0</v>
      </c>
      <c r="AQ151" s="1"/>
      <c r="AR151" s="1"/>
      <c r="AS151" s="1">
        <f>SUM(Table7[[#This Row],[Total Cost of
Goods Sold]:[Other]])</f>
        <v>0</v>
      </c>
      <c r="AX151" s="1">
        <f>SUM(Table7[[#This Row],[COGS
Total]:[Other
Cost]])</f>
        <v>0</v>
      </c>
      <c r="AY151" s="1">
        <f>SUM(Table7[[#This Row],[Total Sales]],Table7[[#This Row],[Returns]],-Table7[[#This Row],[Sale Fee]],-Table7[[#This Row],[Total 
COGS &amp; Processing
Cost]])</f>
        <v>0</v>
      </c>
    </row>
    <row r="152" spans="5:51" x14ac:dyDescent="0.25">
      <c r="E152" s="4"/>
      <c r="N152" s="53"/>
      <c r="R152" s="1"/>
      <c r="Z152" s="1">
        <f>Table7[[#This Row],[Quantity
 Sold]]*Table7[[#This Row],[Unit Price]]</f>
        <v>0</v>
      </c>
      <c r="AD152" s="1">
        <f>SUM(Table7[[#This Row],[Total 
Paid]],Table7[[#This Row],[Shipping 
Charged]])</f>
        <v>0</v>
      </c>
      <c r="AE152" s="1"/>
      <c r="AG152" s="1">
        <f>SUM(Table7[[#This Row],[Total Sales]],Table7[[#This Row],[Tax]],Table7[[#This Row],[Returns]])</f>
        <v>0</v>
      </c>
      <c r="AO152" s="112"/>
      <c r="AP152" s="1">
        <f>Table7[[#This Row],[Cost per
Unit Sold]]*Table7[[#This Row],[Quantity of 
Product Sold]]</f>
        <v>0</v>
      </c>
      <c r="AQ152" s="1"/>
      <c r="AR152" s="1"/>
      <c r="AS152" s="1">
        <f>SUM(Table7[[#This Row],[Total Cost of
Goods Sold]:[Other]])</f>
        <v>0</v>
      </c>
      <c r="AX152" s="1">
        <f>SUM(Table7[[#This Row],[COGS
Total]:[Other
Cost]])</f>
        <v>0</v>
      </c>
      <c r="AY152" s="1">
        <f>SUM(Table7[[#This Row],[Total Sales]],Table7[[#This Row],[Returns]],-Table7[[#This Row],[Sale Fee]],-Table7[[#This Row],[Total 
COGS &amp; Processing
Cost]])</f>
        <v>0</v>
      </c>
    </row>
    <row r="153" spans="5:51" x14ac:dyDescent="0.25">
      <c r="E153" s="4"/>
      <c r="J153" s="53"/>
      <c r="R153" s="1"/>
      <c r="Z153" s="1">
        <f>Table7[[#This Row],[Quantity
 Sold]]*Table7[[#This Row],[Unit Price]]</f>
        <v>0</v>
      </c>
      <c r="AD153" s="1">
        <f>SUM(Table7[[#This Row],[Total 
Paid]],Table7[[#This Row],[Shipping 
Charged]])</f>
        <v>0</v>
      </c>
      <c r="AE153" s="1"/>
      <c r="AG153" s="1">
        <f>SUM(Table7[[#This Row],[Total Sales]],Table7[[#This Row],[Tax]],Table7[[#This Row],[Returns]])</f>
        <v>0</v>
      </c>
      <c r="AP153" s="1">
        <f>Table7[[#This Row],[Cost per
Unit Sold]]*Table7[[#This Row],[Quantity of 
Product Sold]]</f>
        <v>0</v>
      </c>
      <c r="AQ153" s="1"/>
      <c r="AR153" s="1"/>
      <c r="AS153" s="1">
        <f>SUM(Table7[[#This Row],[Total Cost of
Goods Sold]:[Other]])</f>
        <v>0</v>
      </c>
      <c r="AX153" s="1">
        <f>SUM(Table7[[#This Row],[COGS
Total]:[Other
Cost]])</f>
        <v>0</v>
      </c>
      <c r="AY153" s="1">
        <f>SUM(Table7[[#This Row],[Total Sales]],Table7[[#This Row],[Returns]],-Table7[[#This Row],[Sale Fee]],-Table7[[#This Row],[Total 
COGS &amp; Processing
Cost]])</f>
        <v>0</v>
      </c>
    </row>
    <row r="154" spans="5:51" x14ac:dyDescent="0.25">
      <c r="E154" s="4"/>
      <c r="R154" s="1"/>
      <c r="Z154" s="1">
        <f>Table7[[#This Row],[Quantity
 Sold]]*Table7[[#This Row],[Unit Price]]</f>
        <v>0</v>
      </c>
      <c r="AD154" s="1">
        <f>SUM(Table7[[#This Row],[Total 
Paid]],Table7[[#This Row],[Shipping 
Charged]])</f>
        <v>0</v>
      </c>
      <c r="AE154" s="1"/>
      <c r="AG154" s="1">
        <f>SUM(Table7[[#This Row],[Total Sales]],Table7[[#This Row],[Tax]],Table7[[#This Row],[Returns]])</f>
        <v>0</v>
      </c>
      <c r="AO154" s="1"/>
      <c r="AP154" s="1">
        <f>Table7[[#This Row],[Cost per
Unit Sold]]*Table7[[#This Row],[Quantity of 
Product Sold]]</f>
        <v>0</v>
      </c>
      <c r="AQ154" s="1"/>
      <c r="AR154" s="1"/>
      <c r="AS154" s="1">
        <f>SUM(Table7[[#This Row],[Total Cost of
Goods Sold]:[Other]])</f>
        <v>0</v>
      </c>
      <c r="AU154">
        <v>18.91</v>
      </c>
      <c r="AV154">
        <v>0</v>
      </c>
      <c r="AX154" s="1">
        <f>SUM(Table7[[#This Row],[COGS
Total]:[Other
Cost]])</f>
        <v>18.91</v>
      </c>
      <c r="AY154" s="1">
        <f>SUM(Table7[[#This Row],[Total Sales]],Table7[[#This Row],[Returns]],-Table7[[#This Row],[Sale Fee]],-Table7[[#This Row],[Total 
COGS &amp; Processing
Cost]])</f>
        <v>-18.91</v>
      </c>
    </row>
    <row r="155" spans="5:51" x14ac:dyDescent="0.25">
      <c r="E155" s="4"/>
      <c r="R155" s="1"/>
      <c r="Z155" s="1">
        <f>Table7[[#This Row],[Quantity
 Sold]]*Table7[[#This Row],[Unit Price]]</f>
        <v>0</v>
      </c>
      <c r="AD155" s="1">
        <f>SUM(Table7[[#This Row],[Total 
Paid]],Table7[[#This Row],[Shipping 
Charged]])</f>
        <v>0</v>
      </c>
      <c r="AE155" s="1"/>
      <c r="AG155" s="1">
        <f>SUM(Table7[[#This Row],[Total Sales]],Table7[[#This Row],[Tax]],Table7[[#This Row],[Returns]])</f>
        <v>0</v>
      </c>
      <c r="AP155" s="1">
        <f>Table7[[#This Row],[Cost per
Unit Sold]]*Table7[[#This Row],[Quantity of 
Product Sold]]</f>
        <v>0</v>
      </c>
      <c r="AQ155" s="1"/>
      <c r="AR155" s="1"/>
      <c r="AS155" s="1">
        <f>SUM(Table7[[#This Row],[Total Cost of
Goods Sold]:[Other]])</f>
        <v>0</v>
      </c>
      <c r="AX155" s="1">
        <f>SUM(Table7[[#This Row],[COGS
Total]:[Other
Cost]])</f>
        <v>0</v>
      </c>
      <c r="AY155" s="1">
        <f>SUM(Table7[[#This Row],[Total Sales]],Table7[[#This Row],[Returns]],-Table7[[#This Row],[Sale Fee]],-Table7[[#This Row],[Total 
COGS &amp; Processing
Cost]])</f>
        <v>0</v>
      </c>
    </row>
    <row r="156" spans="5:51" x14ac:dyDescent="0.25">
      <c r="E156" s="4"/>
      <c r="R156" s="1"/>
      <c r="Z156" s="1">
        <f>Table7[[#This Row],[Quantity
 Sold]]*Table7[[#This Row],[Unit Price]]</f>
        <v>0</v>
      </c>
      <c r="AD156" s="1">
        <f>SUM(Table7[[#This Row],[Total 
Paid]],Table7[[#This Row],[Shipping 
Charged]])</f>
        <v>0</v>
      </c>
      <c r="AE156" s="1"/>
      <c r="AG156" s="1">
        <f>SUM(Table7[[#This Row],[Total Sales]],Table7[[#This Row],[Tax]],Table7[[#This Row],[Returns]])</f>
        <v>0</v>
      </c>
      <c r="AO156" s="1"/>
      <c r="AP156" s="1">
        <f>Table7[[#This Row],[Cost per
Unit Sold]]*Table7[[#This Row],[Quantity of 
Product Sold]]</f>
        <v>0</v>
      </c>
      <c r="AQ156" s="1"/>
      <c r="AR156" s="1"/>
      <c r="AS156" s="1">
        <f>SUM(Table7[[#This Row],[Total Cost of
Goods Sold]:[Other]])</f>
        <v>0</v>
      </c>
      <c r="AU156">
        <v>14.95</v>
      </c>
      <c r="AV156" s="1">
        <v>0.37616954255084811</v>
      </c>
      <c r="AX156" s="1">
        <f>SUM(Table7[[#This Row],[COGS
Total]:[Other
Cost]])</f>
        <v>15.326169542550847</v>
      </c>
      <c r="AY156" s="1">
        <f>SUM(Table7[[#This Row],[Total Sales]],Table7[[#This Row],[Returns]],-Table7[[#This Row],[Sale Fee]],-Table7[[#This Row],[Total 
COGS &amp; Processing
Cost]])</f>
        <v>-15.326169542550847</v>
      </c>
    </row>
    <row r="157" spans="5:51" x14ac:dyDescent="0.25">
      <c r="E157" s="4"/>
      <c r="R157" s="1"/>
      <c r="Z157" s="1">
        <f>Table7[[#This Row],[Quantity
 Sold]]*Table7[[#This Row],[Unit Price]]</f>
        <v>0</v>
      </c>
      <c r="AD157" s="1">
        <f>SUM(Table7[[#This Row],[Total 
Paid]],Table7[[#This Row],[Shipping 
Charged]])</f>
        <v>0</v>
      </c>
      <c r="AE157" s="1"/>
      <c r="AG157" s="1">
        <f>SUM(Table7[[#This Row],[Total Sales]],Table7[[#This Row],[Tax]],Table7[[#This Row],[Returns]])</f>
        <v>0</v>
      </c>
      <c r="AP157" s="1">
        <f>Table7[[#This Row],[Cost per
Unit Sold]]*Table7[[#This Row],[Quantity of 
Product Sold]]</f>
        <v>0</v>
      </c>
      <c r="AQ157" s="1"/>
      <c r="AR157" s="1"/>
      <c r="AS157" s="1">
        <f>SUM(Table7[[#This Row],[Total Cost of
Goods Sold]:[Other]])</f>
        <v>0</v>
      </c>
      <c r="AX157" s="1">
        <f>SUM(Table7[[#This Row],[COGS
Total]:[Other
Cost]])</f>
        <v>0</v>
      </c>
      <c r="AY157" s="1">
        <f>SUM(Table7[[#This Row],[Total Sales]],Table7[[#This Row],[Returns]],-Table7[[#This Row],[Sale Fee]],-Table7[[#This Row],[Total 
COGS &amp; Processing
Cost]])</f>
        <v>0</v>
      </c>
    </row>
    <row r="158" spans="5:51" x14ac:dyDescent="0.25">
      <c r="E158" s="4"/>
      <c r="R158" s="1"/>
      <c r="Z158" s="1">
        <f>Table7[[#This Row],[Quantity
 Sold]]*Table7[[#This Row],[Unit Price]]</f>
        <v>0</v>
      </c>
      <c r="AD158" s="1">
        <f>SUM(Table7[[#This Row],[Total 
Paid]],Table7[[#This Row],[Shipping 
Charged]])</f>
        <v>0</v>
      </c>
      <c r="AE158" s="1"/>
      <c r="AG158" s="1">
        <f>SUM(Table7[[#This Row],[Total Sales]],Table7[[#This Row],[Tax]],Table7[[#This Row],[Returns]])</f>
        <v>0</v>
      </c>
      <c r="AP158" s="1">
        <f>Table7[[#This Row],[Cost per
Unit Sold]]*Table7[[#This Row],[Quantity of 
Product Sold]]</f>
        <v>0</v>
      </c>
      <c r="AQ158" s="1"/>
      <c r="AR158" s="1"/>
      <c r="AS158" s="1">
        <f>SUM(Table7[[#This Row],[Total Cost of
Goods Sold]:[Other]])</f>
        <v>0</v>
      </c>
      <c r="AU158">
        <v>1.56</v>
      </c>
      <c r="AV158" s="1">
        <v>0</v>
      </c>
      <c r="AX158" s="1">
        <f>SUM(Table7[[#This Row],[COGS
Total]:[Other
Cost]])</f>
        <v>1.56</v>
      </c>
      <c r="AY158" s="1">
        <f>SUM(Table7[[#This Row],[Total Sales]],Table7[[#This Row],[Returns]],-Table7[[#This Row],[Sale Fee]],-Table7[[#This Row],[Total 
COGS &amp; Processing
Cost]])</f>
        <v>-1.56</v>
      </c>
    </row>
    <row r="159" spans="5:51" x14ac:dyDescent="0.25">
      <c r="E159" s="4"/>
      <c r="N159" s="50"/>
      <c r="R159" s="1"/>
      <c r="Z159" s="1">
        <f>Table7[[#This Row],[Quantity
 Sold]]*Table7[[#This Row],[Unit Price]]</f>
        <v>0</v>
      </c>
      <c r="AD159" s="1">
        <f>SUM(Table7[[#This Row],[Total 
Paid]],Table7[[#This Row],[Shipping 
Charged]])</f>
        <v>0</v>
      </c>
      <c r="AE159" s="1"/>
      <c r="AG159" s="1">
        <f>SUM(Table7[[#This Row],[Total Sales]],Table7[[#This Row],[Tax]],Table7[[#This Row],[Returns]])</f>
        <v>0</v>
      </c>
      <c r="AP159" s="1">
        <f>Table7[[#This Row],[Cost per
Unit Sold]]*Table7[[#This Row],[Quantity of 
Product Sold]]</f>
        <v>0</v>
      </c>
      <c r="AQ159" s="1"/>
      <c r="AR159" s="1"/>
      <c r="AS159" s="1">
        <f>SUM(Table7[[#This Row],[Total Cost of
Goods Sold]:[Other]])</f>
        <v>0</v>
      </c>
      <c r="AU159">
        <v>0</v>
      </c>
      <c r="AV159">
        <v>0</v>
      </c>
      <c r="AX159" s="1">
        <f>SUM(Table7[[#This Row],[COGS
Total]:[Other
Cost]])</f>
        <v>0</v>
      </c>
      <c r="AY159" s="1">
        <f>SUM(Table7[[#This Row],[Total Sales]],Table7[[#This Row],[Returns]],-Table7[[#This Row],[Sale Fee]],-Table7[[#This Row],[Total 
COGS &amp; Processing
Cost]])</f>
        <v>0</v>
      </c>
    </row>
    <row r="160" spans="5:51" x14ac:dyDescent="0.25">
      <c r="E160" s="4"/>
      <c r="R160" s="1"/>
      <c r="Z160" s="1">
        <f>Table7[[#This Row],[Quantity
 Sold]]*Table7[[#This Row],[Unit Price]]</f>
        <v>0</v>
      </c>
      <c r="AD160" s="1">
        <f>SUM(Table7[[#This Row],[Total 
Paid]],Table7[[#This Row],[Shipping 
Charged]])</f>
        <v>0</v>
      </c>
      <c r="AE160" s="1"/>
      <c r="AG160" s="1">
        <f>SUM(Table7[[#This Row],[Total Sales]],Table7[[#This Row],[Tax]],Table7[[#This Row],[Returns]])</f>
        <v>0</v>
      </c>
      <c r="AP160" s="1">
        <f>Table7[[#This Row],[Cost per
Unit Sold]]*Table7[[#This Row],[Quantity of 
Product Sold]]</f>
        <v>0</v>
      </c>
      <c r="AQ160" s="1"/>
      <c r="AR160" s="1"/>
      <c r="AS160" s="1">
        <f>SUM(Table7[[#This Row],[Total Cost of
Goods Sold]:[Other]])</f>
        <v>0</v>
      </c>
      <c r="AU160">
        <v>11.85</v>
      </c>
      <c r="AV160" s="1">
        <v>0.89026791737034106</v>
      </c>
      <c r="AX160" s="1">
        <f>SUM(Table7[[#This Row],[COGS
Total]:[Other
Cost]])</f>
        <v>12.740267917370341</v>
      </c>
      <c r="AY160" s="1">
        <f>SUM(Table7[[#This Row],[Total Sales]],Table7[[#This Row],[Returns]],-Table7[[#This Row],[Sale Fee]],-Table7[[#This Row],[Total 
COGS &amp; Processing
Cost]])</f>
        <v>-12.740267917370341</v>
      </c>
    </row>
    <row r="161" spans="5:51" x14ac:dyDescent="0.25">
      <c r="E161" s="4"/>
      <c r="R161" s="1"/>
      <c r="Z161" s="1">
        <f>Table7[[#This Row],[Quantity
 Sold]]*Table7[[#This Row],[Unit Price]]</f>
        <v>0</v>
      </c>
      <c r="AD161" s="1">
        <f>SUM(Table7[[#This Row],[Total 
Paid]],Table7[[#This Row],[Shipping 
Charged]])</f>
        <v>0</v>
      </c>
      <c r="AE161" s="1"/>
      <c r="AG161" s="1">
        <f>SUM(Table7[[#This Row],[Total Sales]],Table7[[#This Row],[Tax]],Table7[[#This Row],[Returns]])</f>
        <v>0</v>
      </c>
      <c r="AP161" s="1">
        <f>Table7[[#This Row],[Cost per
Unit Sold]]*Table7[[#This Row],[Quantity of 
Product Sold]]</f>
        <v>0</v>
      </c>
      <c r="AQ161" s="1"/>
      <c r="AR161" s="1"/>
      <c r="AS161" s="1">
        <f>SUM(Table7[[#This Row],[Total Cost of
Goods Sold]:[Other]])</f>
        <v>0</v>
      </c>
      <c r="AU161">
        <v>0</v>
      </c>
      <c r="AV161" s="1">
        <v>0</v>
      </c>
      <c r="AX161" s="1">
        <f>SUM(Table7[[#This Row],[COGS
Total]:[Other
Cost]])</f>
        <v>0</v>
      </c>
      <c r="AY161" s="1">
        <f>SUM(Table7[[#This Row],[Total Sales]],Table7[[#This Row],[Returns]],-Table7[[#This Row],[Sale Fee]],-Table7[[#This Row],[Total 
COGS &amp; Processing
Cost]])</f>
        <v>0</v>
      </c>
    </row>
    <row r="162" spans="5:51" x14ac:dyDescent="0.25">
      <c r="E162" s="4"/>
      <c r="N162" s="53"/>
      <c r="R162" s="1"/>
      <c r="Z162" s="1">
        <f>Table7[[#This Row],[Quantity
 Sold]]*Table7[[#This Row],[Unit Price]]</f>
        <v>0</v>
      </c>
      <c r="AD162" s="1">
        <f>SUM(Table7[[#This Row],[Total 
Paid]],Table7[[#This Row],[Shipping 
Charged]])</f>
        <v>0</v>
      </c>
      <c r="AE162" s="1"/>
      <c r="AG162" s="1">
        <f>SUM(Table7[[#This Row],[Total Sales]],Table7[[#This Row],[Tax]],Table7[[#This Row],[Returns]])</f>
        <v>0</v>
      </c>
      <c r="AO162" s="112"/>
      <c r="AP162" s="1">
        <f>Table7[[#This Row],[Cost per
Unit Sold]]*Table7[[#This Row],[Quantity of 
Product Sold]]</f>
        <v>0</v>
      </c>
      <c r="AQ162" s="1"/>
      <c r="AR162" s="1"/>
      <c r="AS162" s="1">
        <f>SUM(Table7[[#This Row],[Total Cost of
Goods Sold]:[Other]])</f>
        <v>0</v>
      </c>
      <c r="AX162" s="1">
        <f>SUM(Table7[[#This Row],[COGS
Total]:[Other
Cost]])</f>
        <v>0</v>
      </c>
      <c r="AY162" s="1">
        <f>SUM(Table7[[#This Row],[Total Sales]],Table7[[#This Row],[Returns]],-Table7[[#This Row],[Sale Fee]],-Table7[[#This Row],[Total 
COGS &amp; Processing
Cost]])</f>
        <v>0</v>
      </c>
    </row>
    <row r="163" spans="5:51" x14ac:dyDescent="0.25">
      <c r="E163" s="4"/>
      <c r="N163" s="53"/>
      <c r="R163" s="1"/>
      <c r="Z163" s="1">
        <f>Table7[[#This Row],[Quantity
 Sold]]*Table7[[#This Row],[Unit Price]]</f>
        <v>0</v>
      </c>
      <c r="AD163" s="1">
        <f>SUM(Table7[[#This Row],[Total 
Paid]],Table7[[#This Row],[Shipping 
Charged]])</f>
        <v>0</v>
      </c>
      <c r="AE163" s="1"/>
      <c r="AG163" s="1">
        <f>SUM(Table7[[#This Row],[Total Sales]],Table7[[#This Row],[Tax]],Table7[[#This Row],[Returns]])</f>
        <v>0</v>
      </c>
      <c r="AO163" s="1"/>
      <c r="AP163" s="1">
        <f>Table7[[#This Row],[Cost per
Unit Sold]]*Table7[[#This Row],[Quantity of 
Product Sold]]</f>
        <v>0</v>
      </c>
      <c r="AQ163" s="1"/>
      <c r="AR163" s="1"/>
      <c r="AS163" s="1">
        <f>SUM(Table7[[#This Row],[Total Cost of
Goods Sold]:[Other]])</f>
        <v>0</v>
      </c>
      <c r="AX163" s="1">
        <f>SUM(Table7[[#This Row],[COGS
Total]:[Other
Cost]])</f>
        <v>0</v>
      </c>
      <c r="AY163" s="1">
        <f>SUM(Table7[[#This Row],[Total Sales]],Table7[[#This Row],[Returns]],-Table7[[#This Row],[Sale Fee]],-Table7[[#This Row],[Total 
COGS &amp; Processing
Cost]])</f>
        <v>0</v>
      </c>
    </row>
    <row r="164" spans="5:51" x14ac:dyDescent="0.25">
      <c r="E164" s="4"/>
      <c r="R164" s="1"/>
      <c r="Z164" s="1">
        <f>Table7[[#This Row],[Quantity
 Sold]]*Table7[[#This Row],[Unit Price]]</f>
        <v>0</v>
      </c>
      <c r="AD164" s="1">
        <f>SUM(Table7[[#This Row],[Total 
Paid]],Table7[[#This Row],[Shipping 
Charged]])</f>
        <v>0</v>
      </c>
      <c r="AE164" s="1"/>
      <c r="AG164" s="1">
        <f>SUM(Table7[[#This Row],[Total Sales]],Table7[[#This Row],[Tax]],Table7[[#This Row],[Returns]])</f>
        <v>0</v>
      </c>
      <c r="AO164" s="1"/>
      <c r="AP164" s="1">
        <f>Table7[[#This Row],[Cost per
Unit Sold]]*Table7[[#This Row],[Quantity of 
Product Sold]]</f>
        <v>0</v>
      </c>
      <c r="AQ164" s="1"/>
      <c r="AR164" s="1"/>
      <c r="AS164" s="1">
        <f>SUM(Table7[[#This Row],[Total Cost of
Goods Sold]:[Other]])</f>
        <v>0</v>
      </c>
      <c r="AU164">
        <v>2.88</v>
      </c>
      <c r="AX164" s="1">
        <f>SUM(Table7[[#This Row],[COGS
Total]:[Other
Cost]])</f>
        <v>2.88</v>
      </c>
      <c r="AY164" s="1">
        <f>SUM(Table7[[#This Row],[Total Sales]],Table7[[#This Row],[Returns]],-Table7[[#This Row],[Sale Fee]],-Table7[[#This Row],[Total 
COGS &amp; Processing
Cost]])</f>
        <v>-2.88</v>
      </c>
    </row>
    <row r="165" spans="5:51" x14ac:dyDescent="0.25">
      <c r="E165" s="4"/>
      <c r="R165" s="1"/>
      <c r="Z165" s="1">
        <f>Table7[[#This Row],[Quantity
 Sold]]*Table7[[#This Row],[Unit Price]]</f>
        <v>0</v>
      </c>
      <c r="AD165" s="1">
        <f>SUM(Table7[[#This Row],[Total 
Paid]],Table7[[#This Row],[Shipping 
Charged]])</f>
        <v>0</v>
      </c>
      <c r="AE165" s="1"/>
      <c r="AG165" s="1">
        <f>SUM(Table7[[#This Row],[Total Sales]],Table7[[#This Row],[Tax]],Table7[[#This Row],[Returns]])</f>
        <v>0</v>
      </c>
      <c r="AP165" s="1">
        <f>Table7[[#This Row],[Cost per
Unit Sold]]*Table7[[#This Row],[Quantity of 
Product Sold]]</f>
        <v>0</v>
      </c>
      <c r="AQ165" s="1"/>
      <c r="AR165" s="1"/>
      <c r="AS165" s="1">
        <f>SUM(Table7[[#This Row],[Total Cost of
Goods Sold]:[Other]])</f>
        <v>0</v>
      </c>
      <c r="AX165" s="1">
        <f>SUM(Table7[[#This Row],[COGS
Total]:[Other
Cost]])</f>
        <v>0</v>
      </c>
      <c r="AY165" s="1">
        <f>SUM(Table7[[#This Row],[Total Sales]],Table7[[#This Row],[Returns]],-Table7[[#This Row],[Sale Fee]],-Table7[[#This Row],[Total 
COGS &amp; Processing
Cost]])</f>
        <v>0</v>
      </c>
    </row>
    <row r="166" spans="5:51" x14ac:dyDescent="0.25">
      <c r="E166" s="4"/>
      <c r="R166" s="1"/>
      <c r="Z166" s="1">
        <f>Table7[[#This Row],[Quantity
 Sold]]*Table7[[#This Row],[Unit Price]]</f>
        <v>0</v>
      </c>
      <c r="AD166" s="1">
        <f>SUM(Table7[[#This Row],[Total 
Paid]],Table7[[#This Row],[Shipping 
Charged]])</f>
        <v>0</v>
      </c>
      <c r="AE166" s="1"/>
      <c r="AG166" s="1">
        <f>SUM(Table7[[#This Row],[Total Sales]],Table7[[#This Row],[Tax]],Table7[[#This Row],[Returns]])</f>
        <v>0</v>
      </c>
      <c r="AP166" s="1">
        <f>Table7[[#This Row],[Cost per
Unit Sold]]*Table7[[#This Row],[Quantity of 
Product Sold]]</f>
        <v>0</v>
      </c>
      <c r="AQ166" s="1"/>
      <c r="AR166" s="1"/>
      <c r="AS166" s="1">
        <f>SUM(Table7[[#This Row],[Total Cost of
Goods Sold]:[Other]])</f>
        <v>0</v>
      </c>
      <c r="AX166" s="1">
        <f>SUM(Table7[[#This Row],[COGS
Total]:[Other
Cost]])</f>
        <v>0</v>
      </c>
      <c r="AY166" s="1">
        <f>SUM(Table7[[#This Row],[Total Sales]],Table7[[#This Row],[Returns]],-Table7[[#This Row],[Sale Fee]],-Table7[[#This Row],[Total 
COGS &amp; Processing
Cost]])</f>
        <v>0</v>
      </c>
    </row>
    <row r="167" spans="5:51" x14ac:dyDescent="0.25">
      <c r="E167" s="4"/>
      <c r="R167" s="1"/>
      <c r="Z167" s="1">
        <f>Table7[[#This Row],[Quantity
 Sold]]*Table7[[#This Row],[Unit Price]]</f>
        <v>0</v>
      </c>
      <c r="AD167" s="1">
        <f>SUM(Table7[[#This Row],[Total 
Paid]],Table7[[#This Row],[Shipping 
Charged]])</f>
        <v>0</v>
      </c>
      <c r="AE167" s="1"/>
      <c r="AG167" s="1">
        <f>SUM(Table7[[#This Row],[Total Sales]],Table7[[#This Row],[Tax]],Table7[[#This Row],[Returns]])</f>
        <v>0</v>
      </c>
      <c r="AP167" s="1">
        <f>Table7[[#This Row],[Cost per
Unit Sold]]*Table7[[#This Row],[Quantity of 
Product Sold]]</f>
        <v>0</v>
      </c>
      <c r="AQ167" s="1"/>
      <c r="AR167" s="1"/>
      <c r="AS167" s="1">
        <f>SUM(Table7[[#This Row],[Total Cost of
Goods Sold]:[Other]])</f>
        <v>0</v>
      </c>
      <c r="AU167">
        <v>25.25</v>
      </c>
      <c r="AV167">
        <v>0</v>
      </c>
      <c r="AX167" s="1">
        <f>SUM(Table7[[#This Row],[COGS
Total]:[Other
Cost]])</f>
        <v>25.25</v>
      </c>
      <c r="AY167" s="1">
        <f>SUM(Table7[[#This Row],[Total Sales]],Table7[[#This Row],[Returns]],-Table7[[#This Row],[Sale Fee]],-Table7[[#This Row],[Total 
COGS &amp; Processing
Cost]])</f>
        <v>-25.25</v>
      </c>
    </row>
    <row r="168" spans="5:51" x14ac:dyDescent="0.25">
      <c r="E168" s="4"/>
      <c r="R168" s="1"/>
      <c r="Z168" s="1">
        <f>Table7[[#This Row],[Quantity
 Sold]]*Table7[[#This Row],[Unit Price]]</f>
        <v>0</v>
      </c>
      <c r="AD168" s="1">
        <f>SUM(Table7[[#This Row],[Total 
Paid]],Table7[[#This Row],[Shipping 
Charged]])</f>
        <v>0</v>
      </c>
      <c r="AE168" s="1"/>
      <c r="AG168" s="1">
        <f>SUM(Table7[[#This Row],[Total Sales]],Table7[[#This Row],[Tax]],Table7[[#This Row],[Returns]])</f>
        <v>0</v>
      </c>
      <c r="AP168" s="1">
        <f>Table7[[#This Row],[Cost per
Unit Sold]]*Table7[[#This Row],[Quantity of 
Product Sold]]</f>
        <v>0</v>
      </c>
      <c r="AQ168" s="1"/>
      <c r="AR168" s="1"/>
      <c r="AS168" s="1">
        <f>SUM(Table7[[#This Row],[Total Cost of
Goods Sold]:[Other]])</f>
        <v>0</v>
      </c>
      <c r="AU168">
        <v>0</v>
      </c>
      <c r="AX168" s="1">
        <f>SUM(Table7[[#This Row],[COGS
Total]:[Other
Cost]])</f>
        <v>0</v>
      </c>
      <c r="AY168" s="1">
        <f>SUM(Table7[[#This Row],[Total Sales]],Table7[[#This Row],[Returns]],-Table7[[#This Row],[Sale Fee]],-Table7[[#This Row],[Total 
COGS &amp; Processing
Cost]])</f>
        <v>0</v>
      </c>
    </row>
    <row r="169" spans="5:51" x14ac:dyDescent="0.25">
      <c r="E169" s="4"/>
      <c r="R169" s="1"/>
      <c r="Z169" s="1">
        <f>Table7[[#This Row],[Quantity
 Sold]]*Table7[[#This Row],[Unit Price]]</f>
        <v>0</v>
      </c>
      <c r="AD169" s="1">
        <f>SUM(Table7[[#This Row],[Total 
Paid]],Table7[[#This Row],[Shipping 
Charged]])</f>
        <v>0</v>
      </c>
      <c r="AE169" s="1"/>
      <c r="AG169" s="1">
        <f>SUM(Table7[[#This Row],[Total Sales]],Table7[[#This Row],[Tax]],Table7[[#This Row],[Returns]])</f>
        <v>0</v>
      </c>
      <c r="AO169" s="1"/>
      <c r="AP169" s="1">
        <f>Table7[[#This Row],[Cost per
Unit Sold]]*Table7[[#This Row],[Quantity of 
Product Sold]]</f>
        <v>0</v>
      </c>
      <c r="AQ169" s="1"/>
      <c r="AR169" s="1"/>
      <c r="AS169" s="1">
        <f>SUM(Table7[[#This Row],[Total Cost of
Goods Sold]:[Other]])</f>
        <v>0</v>
      </c>
      <c r="AU169">
        <v>14.77</v>
      </c>
      <c r="AV169">
        <v>0</v>
      </c>
      <c r="AX169" s="1">
        <f>SUM(Table7[[#This Row],[COGS
Total]:[Other
Cost]])</f>
        <v>14.77</v>
      </c>
      <c r="AY169" s="1">
        <f>SUM(Table7[[#This Row],[Total Sales]],Table7[[#This Row],[Returns]],-Table7[[#This Row],[Sale Fee]],-Table7[[#This Row],[Total 
COGS &amp; Processing
Cost]])</f>
        <v>-14.77</v>
      </c>
    </row>
    <row r="170" spans="5:51" x14ac:dyDescent="0.25">
      <c r="E170" s="4"/>
      <c r="R170" s="1"/>
      <c r="Z170" s="1">
        <f>Table7[[#This Row],[Quantity
 Sold]]*Table7[[#This Row],[Unit Price]]</f>
        <v>0</v>
      </c>
      <c r="AD170" s="1">
        <f>SUM(Table7[[#This Row],[Total 
Paid]],Table7[[#This Row],[Shipping 
Charged]])</f>
        <v>0</v>
      </c>
      <c r="AE170" s="1"/>
      <c r="AG170" s="1">
        <f>SUM(Table7[[#This Row],[Total Sales]],Table7[[#This Row],[Tax]],Table7[[#This Row],[Returns]])</f>
        <v>0</v>
      </c>
      <c r="AP170" s="1">
        <f>Table7[[#This Row],[Cost per
Unit Sold]]*Table7[[#This Row],[Quantity of 
Product Sold]]</f>
        <v>0</v>
      </c>
      <c r="AQ170" s="1"/>
      <c r="AR170" s="1"/>
      <c r="AS170" s="1">
        <f>SUM(Table7[[#This Row],[Total Cost of
Goods Sold]:[Other]])</f>
        <v>0</v>
      </c>
      <c r="AX170" s="1">
        <f>SUM(Table7[[#This Row],[COGS
Total]:[Other
Cost]])</f>
        <v>0</v>
      </c>
      <c r="AY170" s="1">
        <f>SUM(Table7[[#This Row],[Total Sales]],Table7[[#This Row],[Returns]],-Table7[[#This Row],[Sale Fee]],-Table7[[#This Row],[Total 
COGS &amp; Processing
Cost]])</f>
        <v>0</v>
      </c>
    </row>
    <row r="171" spans="5:51" x14ac:dyDescent="0.25">
      <c r="E171" s="4"/>
      <c r="R171" s="1"/>
      <c r="Z171" s="1">
        <f>Table7[[#This Row],[Quantity
 Sold]]*Table7[[#This Row],[Unit Price]]</f>
        <v>0</v>
      </c>
      <c r="AD171" s="1">
        <f>SUM(Table7[[#This Row],[Total 
Paid]],Table7[[#This Row],[Shipping 
Charged]])</f>
        <v>0</v>
      </c>
      <c r="AE171" s="1"/>
      <c r="AG171" s="1">
        <f>SUM(Table7[[#This Row],[Total Sales]],Table7[[#This Row],[Tax]],Table7[[#This Row],[Returns]])</f>
        <v>0</v>
      </c>
      <c r="AP171" s="1">
        <f>Table7[[#This Row],[Cost per
Unit Sold]]*Table7[[#This Row],[Quantity of 
Product Sold]]</f>
        <v>0</v>
      </c>
      <c r="AQ171" s="1"/>
      <c r="AR171" s="1"/>
      <c r="AS171" s="1">
        <f>SUM(Table7[[#This Row],[Total Cost of
Goods Sold]:[Other]])</f>
        <v>0</v>
      </c>
      <c r="AU171">
        <v>5.95</v>
      </c>
      <c r="AV171">
        <v>0</v>
      </c>
      <c r="AX171" s="1">
        <f>SUM(Table7[[#This Row],[COGS
Total]:[Other
Cost]])</f>
        <v>5.95</v>
      </c>
      <c r="AY171" s="1">
        <f>SUM(Table7[[#This Row],[Total Sales]],Table7[[#This Row],[Returns]],-Table7[[#This Row],[Sale Fee]],-Table7[[#This Row],[Total 
COGS &amp; Processing
Cost]])</f>
        <v>-5.95</v>
      </c>
    </row>
    <row r="172" spans="5:51" x14ac:dyDescent="0.25">
      <c r="E172" s="4"/>
      <c r="R172" s="1"/>
      <c r="Z172" s="1">
        <f>Table7[[#This Row],[Quantity
 Sold]]*Table7[[#This Row],[Unit Price]]</f>
        <v>0</v>
      </c>
      <c r="AD172" s="1">
        <f>SUM(Table7[[#This Row],[Total 
Paid]],Table7[[#This Row],[Shipping 
Charged]])</f>
        <v>0</v>
      </c>
      <c r="AE172" s="1"/>
      <c r="AG172" s="1">
        <f>SUM(Table7[[#This Row],[Total Sales]],Table7[[#This Row],[Tax]],Table7[[#This Row],[Returns]])</f>
        <v>0</v>
      </c>
      <c r="AP172" s="1">
        <f>Table7[[#This Row],[Cost per
Unit Sold]]*Table7[[#This Row],[Quantity of 
Product Sold]]</f>
        <v>0</v>
      </c>
      <c r="AQ172" s="1"/>
      <c r="AR172" s="1"/>
      <c r="AS172" s="1">
        <f>SUM(Table7[[#This Row],[Total Cost of
Goods Sold]:[Other]])</f>
        <v>0</v>
      </c>
      <c r="AX172" s="1">
        <f>SUM(Table7[[#This Row],[COGS
Total]:[Other
Cost]])</f>
        <v>0</v>
      </c>
      <c r="AY172" s="1">
        <f>SUM(Table7[[#This Row],[Total Sales]],Table7[[#This Row],[Returns]],-Table7[[#This Row],[Sale Fee]],-Table7[[#This Row],[Total 
COGS &amp; Processing
Cost]])</f>
        <v>0</v>
      </c>
    </row>
    <row r="173" spans="5:51" x14ac:dyDescent="0.25">
      <c r="E173" s="4"/>
      <c r="R173" s="1"/>
      <c r="Z173" s="1">
        <f>Table7[[#This Row],[Quantity
 Sold]]*Table7[[#This Row],[Unit Price]]</f>
        <v>0</v>
      </c>
      <c r="AD173" s="1">
        <f>SUM(Table7[[#This Row],[Total 
Paid]],Table7[[#This Row],[Shipping 
Charged]])</f>
        <v>0</v>
      </c>
      <c r="AE173" s="1"/>
      <c r="AG173" s="1">
        <f>SUM(Table7[[#This Row],[Total Sales]],Table7[[#This Row],[Tax]],Table7[[#This Row],[Returns]])</f>
        <v>0</v>
      </c>
      <c r="AP173" s="1">
        <f>Table7[[#This Row],[Cost per
Unit Sold]]*Table7[[#This Row],[Quantity of 
Product Sold]]</f>
        <v>0</v>
      </c>
      <c r="AQ173" s="1"/>
      <c r="AR173" s="1"/>
      <c r="AS173" s="1">
        <f>SUM(Table7[[#This Row],[Total Cost of
Goods Sold]:[Other]])</f>
        <v>0</v>
      </c>
      <c r="AX173" s="1">
        <f>SUM(Table7[[#This Row],[COGS
Total]:[Other
Cost]])</f>
        <v>0</v>
      </c>
      <c r="AY173" s="1">
        <f>SUM(Table7[[#This Row],[Total Sales]],Table7[[#This Row],[Returns]],-Table7[[#This Row],[Sale Fee]],-Table7[[#This Row],[Total 
COGS &amp; Processing
Cost]])</f>
        <v>0</v>
      </c>
    </row>
    <row r="174" spans="5:51" x14ac:dyDescent="0.25">
      <c r="E174" s="4"/>
      <c r="R174" s="1"/>
      <c r="Z174" s="1">
        <f>Table7[[#This Row],[Quantity
 Sold]]*Table7[[#This Row],[Unit Price]]</f>
        <v>0</v>
      </c>
      <c r="AD174" s="1">
        <f>SUM(Table7[[#This Row],[Total 
Paid]],Table7[[#This Row],[Shipping 
Charged]])</f>
        <v>0</v>
      </c>
      <c r="AE174" s="1"/>
      <c r="AG174" s="1">
        <f>SUM(Table7[[#This Row],[Total Sales]],Table7[[#This Row],[Tax]],Table7[[#This Row],[Returns]])</f>
        <v>0</v>
      </c>
      <c r="AP174" s="1">
        <f>Table7[[#This Row],[Cost per
Unit Sold]]*Table7[[#This Row],[Quantity of 
Product Sold]]</f>
        <v>0</v>
      </c>
      <c r="AQ174" s="1"/>
      <c r="AR174" s="1"/>
      <c r="AS174" s="1">
        <f>SUM(Table7[[#This Row],[Total Cost of
Goods Sold]:[Other]])</f>
        <v>0</v>
      </c>
      <c r="AU174">
        <v>7.4</v>
      </c>
      <c r="AV174">
        <v>0.89026791737034106</v>
      </c>
      <c r="AX174" s="1">
        <f>SUM(Table7[[#This Row],[COGS
Total]:[Other
Cost]])</f>
        <v>8.2902679173703415</v>
      </c>
      <c r="AY174" s="1">
        <f>SUM(Table7[[#This Row],[Total Sales]],Table7[[#This Row],[Returns]],-Table7[[#This Row],[Sale Fee]],-Table7[[#This Row],[Total 
COGS &amp; Processing
Cost]])</f>
        <v>-8.2902679173703415</v>
      </c>
    </row>
    <row r="175" spans="5:51" x14ac:dyDescent="0.25">
      <c r="E175" s="4"/>
      <c r="R175" s="1"/>
      <c r="Z175" s="1">
        <f>Table7[[#This Row],[Quantity
 Sold]]*Table7[[#This Row],[Unit Price]]</f>
        <v>0</v>
      </c>
      <c r="AD175" s="1">
        <f>SUM(Table7[[#This Row],[Total 
Paid]],Table7[[#This Row],[Shipping 
Charged]])</f>
        <v>0</v>
      </c>
      <c r="AE175" s="1"/>
      <c r="AG175" s="1">
        <f>SUM(Table7[[#This Row],[Total Sales]],Table7[[#This Row],[Tax]],Table7[[#This Row],[Returns]])</f>
        <v>0</v>
      </c>
      <c r="AP175" s="1">
        <f>Table7[[#This Row],[Cost per
Unit Sold]]*Table7[[#This Row],[Quantity of 
Product Sold]]</f>
        <v>0</v>
      </c>
      <c r="AQ175" s="1"/>
      <c r="AR175" s="1"/>
      <c r="AS175" s="1">
        <f>SUM(Table7[[#This Row],[Total Cost of
Goods Sold]:[Other]])</f>
        <v>0</v>
      </c>
      <c r="AU175">
        <v>0</v>
      </c>
      <c r="AX175" s="1">
        <f>SUM(Table7[[#This Row],[COGS
Total]:[Other
Cost]])</f>
        <v>0</v>
      </c>
      <c r="AY175" s="1">
        <f>SUM(Table7[[#This Row],[Total Sales]],Table7[[#This Row],[Returns]],-Table7[[#This Row],[Sale Fee]],-Table7[[#This Row],[Total 
COGS &amp; Processing
Cost]])</f>
        <v>0</v>
      </c>
    </row>
    <row r="176" spans="5:51" x14ac:dyDescent="0.25">
      <c r="E176" s="4"/>
      <c r="R176" s="1"/>
      <c r="Z176" s="1">
        <f>Table7[[#This Row],[Quantity
 Sold]]*Table7[[#This Row],[Unit Price]]</f>
        <v>0</v>
      </c>
      <c r="AD176" s="1">
        <f>SUM(Table7[[#This Row],[Total 
Paid]],Table7[[#This Row],[Shipping 
Charged]])</f>
        <v>0</v>
      </c>
      <c r="AE176" s="1"/>
      <c r="AG176" s="1">
        <f>SUM(Table7[[#This Row],[Total Sales]],Table7[[#This Row],[Tax]],Table7[[#This Row],[Returns]])</f>
        <v>0</v>
      </c>
      <c r="AP176" s="1">
        <f>Table7[[#This Row],[Cost per
Unit Sold]]*Table7[[#This Row],[Quantity of 
Product Sold]]</f>
        <v>0</v>
      </c>
      <c r="AQ176" s="1"/>
      <c r="AR176" s="1"/>
      <c r="AS176" s="1">
        <f>SUM(Table7[[#This Row],[Total Cost of
Goods Sold]:[Other]])</f>
        <v>0</v>
      </c>
      <c r="AX176" s="1">
        <f>SUM(Table7[[#This Row],[COGS
Total]:[Other
Cost]])</f>
        <v>0</v>
      </c>
      <c r="AY176" s="1">
        <f>SUM(Table7[[#This Row],[Total Sales]],Table7[[#This Row],[Returns]],-Table7[[#This Row],[Sale Fee]],-Table7[[#This Row],[Total 
COGS &amp; Processing
Cost]])</f>
        <v>0</v>
      </c>
    </row>
    <row r="177" spans="5:51" x14ac:dyDescent="0.25">
      <c r="E177" s="4"/>
      <c r="R177" s="1"/>
      <c r="Z177" s="1">
        <f>Table7[[#This Row],[Quantity
 Sold]]*Table7[[#This Row],[Unit Price]]</f>
        <v>0</v>
      </c>
      <c r="AD177" s="1">
        <f>SUM(Table7[[#This Row],[Total 
Paid]],Table7[[#This Row],[Shipping 
Charged]])</f>
        <v>0</v>
      </c>
      <c r="AE177" s="1"/>
      <c r="AG177" s="1">
        <f>SUM(Table7[[#This Row],[Total Sales]],Table7[[#This Row],[Tax]],Table7[[#This Row],[Returns]])</f>
        <v>0</v>
      </c>
      <c r="AP177" s="1">
        <f>Table7[[#This Row],[Cost per
Unit Sold]]*Table7[[#This Row],[Quantity of 
Product Sold]]</f>
        <v>0</v>
      </c>
      <c r="AQ177" s="1"/>
      <c r="AR177" s="1"/>
      <c r="AS177" s="1">
        <f>SUM(Table7[[#This Row],[Total Cost of
Goods Sold]:[Other]])</f>
        <v>0</v>
      </c>
      <c r="AU177">
        <v>6.15</v>
      </c>
      <c r="AV177">
        <v>0</v>
      </c>
      <c r="AX177" s="1">
        <f>SUM(Table7[[#This Row],[COGS
Total]:[Other
Cost]])</f>
        <v>6.15</v>
      </c>
      <c r="AY177" s="1">
        <f>SUM(Table7[[#This Row],[Total Sales]],Table7[[#This Row],[Returns]],-Table7[[#This Row],[Sale Fee]],-Table7[[#This Row],[Total 
COGS &amp; Processing
Cost]])</f>
        <v>-6.15</v>
      </c>
    </row>
    <row r="178" spans="5:51" x14ac:dyDescent="0.25">
      <c r="E178" s="4"/>
      <c r="R178" s="1"/>
      <c r="Z178" s="1">
        <f>Table7[[#This Row],[Quantity
 Sold]]*Table7[[#This Row],[Unit Price]]</f>
        <v>0</v>
      </c>
      <c r="AD178" s="1">
        <f>SUM(Table7[[#This Row],[Total 
Paid]],Table7[[#This Row],[Shipping 
Charged]])</f>
        <v>0</v>
      </c>
      <c r="AE178" s="1"/>
      <c r="AG178" s="1">
        <f>SUM(Table7[[#This Row],[Total Sales]],Table7[[#This Row],[Tax]],Table7[[#This Row],[Returns]])</f>
        <v>0</v>
      </c>
      <c r="AP178" s="1">
        <f>Table7[[#This Row],[Cost per
Unit Sold]]*Table7[[#This Row],[Quantity of 
Product Sold]]</f>
        <v>0</v>
      </c>
      <c r="AQ178" s="1"/>
      <c r="AR178" s="1"/>
      <c r="AS178" s="1">
        <f>SUM(Table7[[#This Row],[Total Cost of
Goods Sold]:[Other]])</f>
        <v>0</v>
      </c>
      <c r="AU178">
        <v>0</v>
      </c>
      <c r="AV178">
        <v>0</v>
      </c>
      <c r="AX178" s="1">
        <f>SUM(Table7[[#This Row],[COGS
Total]:[Other
Cost]])</f>
        <v>0</v>
      </c>
      <c r="AY178" s="1">
        <f>SUM(Table7[[#This Row],[Total Sales]],Table7[[#This Row],[Returns]],-Table7[[#This Row],[Sale Fee]],-Table7[[#This Row],[Total 
COGS &amp; Processing
Cost]])</f>
        <v>0</v>
      </c>
    </row>
    <row r="179" spans="5:51" x14ac:dyDescent="0.25">
      <c r="E179" s="4"/>
      <c r="R179" s="1"/>
      <c r="Z179" s="1">
        <f>Table7[[#This Row],[Quantity
 Sold]]*Table7[[#This Row],[Unit Price]]</f>
        <v>0</v>
      </c>
      <c r="AD179" s="1">
        <f>SUM(Table7[[#This Row],[Total 
Paid]],Table7[[#This Row],[Shipping 
Charged]])</f>
        <v>0</v>
      </c>
      <c r="AE179" s="1"/>
      <c r="AG179" s="1">
        <f>SUM(Table7[[#This Row],[Total Sales]],Table7[[#This Row],[Tax]],Table7[[#This Row],[Returns]])</f>
        <v>0</v>
      </c>
      <c r="AP179" s="1">
        <f>Table7[[#This Row],[Cost per
Unit Sold]]*Table7[[#This Row],[Quantity of 
Product Sold]]</f>
        <v>0</v>
      </c>
      <c r="AQ179" s="1"/>
      <c r="AR179" s="1"/>
      <c r="AS179" s="1">
        <f>SUM(Table7[[#This Row],[Total Cost of
Goods Sold]:[Other]])</f>
        <v>0</v>
      </c>
      <c r="AX179" s="1">
        <f>SUM(Table7[[#This Row],[COGS
Total]:[Other
Cost]])</f>
        <v>0</v>
      </c>
      <c r="AY179" s="1">
        <f>SUM(Table7[[#This Row],[Total Sales]],Table7[[#This Row],[Returns]],-Table7[[#This Row],[Sale Fee]],-Table7[[#This Row],[Total 
COGS &amp; Processing
Cost]])</f>
        <v>0</v>
      </c>
    </row>
    <row r="180" spans="5:51" x14ac:dyDescent="0.25">
      <c r="E180" s="4"/>
      <c r="R180" s="1"/>
      <c r="Z180" s="1">
        <f>Table7[[#This Row],[Quantity
 Sold]]*Table7[[#This Row],[Unit Price]]</f>
        <v>0</v>
      </c>
      <c r="AD180" s="1">
        <f>SUM(Table7[[#This Row],[Total 
Paid]],Table7[[#This Row],[Shipping 
Charged]])</f>
        <v>0</v>
      </c>
      <c r="AE180" s="1"/>
      <c r="AG180" s="1">
        <f>SUM(Table7[[#This Row],[Total Sales]],Table7[[#This Row],[Tax]],Table7[[#This Row],[Returns]])</f>
        <v>0</v>
      </c>
      <c r="AP180" s="1">
        <f>Table7[[#This Row],[Cost per
Unit Sold]]*Table7[[#This Row],[Quantity of 
Product Sold]]</f>
        <v>0</v>
      </c>
      <c r="AQ180" s="1"/>
      <c r="AR180" s="1"/>
      <c r="AS180" s="1">
        <f>SUM(Table7[[#This Row],[Total Cost of
Goods Sold]:[Other]])</f>
        <v>0</v>
      </c>
      <c r="AX180" s="1">
        <f>SUM(Table7[[#This Row],[COGS
Total]:[Other
Cost]])</f>
        <v>0</v>
      </c>
      <c r="AY180" s="1">
        <f>SUM(Table7[[#This Row],[Total Sales]],Table7[[#This Row],[Returns]],-Table7[[#This Row],[Sale Fee]],-Table7[[#This Row],[Total 
COGS &amp; Processing
Cost]])</f>
        <v>0</v>
      </c>
    </row>
    <row r="181" spans="5:51" x14ac:dyDescent="0.25">
      <c r="E181" s="4"/>
      <c r="R181" s="1"/>
      <c r="Z181" s="1">
        <f>Table7[[#This Row],[Quantity
 Sold]]*Table7[[#This Row],[Unit Price]]</f>
        <v>0</v>
      </c>
      <c r="AD181" s="1">
        <f>SUM(Table7[[#This Row],[Total 
Paid]],Table7[[#This Row],[Shipping 
Charged]])</f>
        <v>0</v>
      </c>
      <c r="AE181" s="1"/>
      <c r="AG181" s="1">
        <f>SUM(Table7[[#This Row],[Total Sales]],Table7[[#This Row],[Tax]],Table7[[#This Row],[Returns]])</f>
        <v>0</v>
      </c>
      <c r="AP181" s="1">
        <f>Table7[[#This Row],[Cost per
Unit Sold]]*Table7[[#This Row],[Quantity of 
Product Sold]]</f>
        <v>0</v>
      </c>
      <c r="AQ181" s="1"/>
      <c r="AR181" s="1"/>
      <c r="AS181" s="1">
        <f>SUM(Table7[[#This Row],[Total Cost of
Goods Sold]:[Other]])</f>
        <v>0</v>
      </c>
      <c r="AU181">
        <v>13.85</v>
      </c>
      <c r="AV181">
        <v>0</v>
      </c>
      <c r="AX181" s="1">
        <f>SUM(Table7[[#This Row],[COGS
Total]:[Other
Cost]])</f>
        <v>13.85</v>
      </c>
      <c r="AY181" s="1">
        <f>SUM(Table7[[#This Row],[Total Sales]],Table7[[#This Row],[Returns]],-Table7[[#This Row],[Sale Fee]],-Table7[[#This Row],[Total 
COGS &amp; Processing
Cost]])</f>
        <v>-13.85</v>
      </c>
    </row>
    <row r="182" spans="5:51" x14ac:dyDescent="0.25">
      <c r="E182" s="4"/>
      <c r="R182" s="1"/>
      <c r="Z182" s="1">
        <f>Table7[[#This Row],[Quantity
 Sold]]*Table7[[#This Row],[Unit Price]]</f>
        <v>0</v>
      </c>
      <c r="AD182" s="1">
        <f>SUM(Table7[[#This Row],[Total 
Paid]],Table7[[#This Row],[Shipping 
Charged]])</f>
        <v>0</v>
      </c>
      <c r="AE182" s="1"/>
      <c r="AG182" s="1">
        <f>SUM(Table7[[#This Row],[Total Sales]],Table7[[#This Row],[Tax]],Table7[[#This Row],[Returns]])</f>
        <v>0</v>
      </c>
      <c r="AP182" s="1">
        <f>Table7[[#This Row],[Cost per
Unit Sold]]*Table7[[#This Row],[Quantity of 
Product Sold]]</f>
        <v>0</v>
      </c>
      <c r="AQ182" s="1"/>
      <c r="AR182" s="1"/>
      <c r="AS182" s="1">
        <f>SUM(Table7[[#This Row],[Total Cost of
Goods Sold]:[Other]])</f>
        <v>0</v>
      </c>
      <c r="AU182">
        <v>0</v>
      </c>
      <c r="AV182">
        <v>0</v>
      </c>
      <c r="AX182" s="1">
        <f>SUM(Table7[[#This Row],[COGS
Total]:[Other
Cost]])</f>
        <v>0</v>
      </c>
      <c r="AY182" s="1">
        <f>SUM(Table7[[#This Row],[Total Sales]],Table7[[#This Row],[Returns]],-Table7[[#This Row],[Sale Fee]],-Table7[[#This Row],[Total 
COGS &amp; Processing
Cost]])</f>
        <v>0</v>
      </c>
    </row>
    <row r="183" spans="5:51" x14ac:dyDescent="0.25">
      <c r="E183" s="4"/>
      <c r="R183" s="1"/>
      <c r="Z183" s="1">
        <f>Table7[[#This Row],[Quantity
 Sold]]*Table7[[#This Row],[Unit Price]]</f>
        <v>0</v>
      </c>
      <c r="AD183" s="1">
        <f>SUM(Table7[[#This Row],[Total 
Paid]],Table7[[#This Row],[Shipping 
Charged]])</f>
        <v>0</v>
      </c>
      <c r="AE183" s="1"/>
      <c r="AG183" s="1">
        <f>SUM(Table7[[#This Row],[Total Sales]],Table7[[#This Row],[Tax]],Table7[[#This Row],[Returns]])</f>
        <v>0</v>
      </c>
      <c r="AP183" s="1">
        <f>Table7[[#This Row],[Cost per
Unit Sold]]*Table7[[#This Row],[Quantity of 
Product Sold]]</f>
        <v>0</v>
      </c>
      <c r="AQ183" s="1"/>
      <c r="AR183" s="1"/>
      <c r="AS183" s="1">
        <f>SUM(Table7[[#This Row],[Total Cost of
Goods Sold]:[Other]])</f>
        <v>0</v>
      </c>
      <c r="AU183">
        <v>0</v>
      </c>
      <c r="AV183">
        <v>0</v>
      </c>
      <c r="AX183" s="1">
        <f>SUM(Table7[[#This Row],[COGS
Total]:[Other
Cost]])</f>
        <v>0</v>
      </c>
      <c r="AY183" s="1">
        <f>SUM(Table7[[#This Row],[Total Sales]],Table7[[#This Row],[Returns]],-Table7[[#This Row],[Sale Fee]],-Table7[[#This Row],[Total 
COGS &amp; Processing
Cost]])</f>
        <v>0</v>
      </c>
    </row>
    <row r="184" spans="5:51" x14ac:dyDescent="0.25">
      <c r="E184" s="4"/>
      <c r="R184" s="1"/>
      <c r="Z184" s="1">
        <f>Table7[[#This Row],[Quantity
 Sold]]*Table7[[#This Row],[Unit Price]]</f>
        <v>0</v>
      </c>
      <c r="AD184" s="1">
        <f>SUM(Table7[[#This Row],[Total 
Paid]],Table7[[#This Row],[Shipping 
Charged]])</f>
        <v>0</v>
      </c>
      <c r="AE184" s="1"/>
      <c r="AG184" s="1">
        <f>SUM(Table7[[#This Row],[Total Sales]],Table7[[#This Row],[Tax]],Table7[[#This Row],[Returns]])</f>
        <v>0</v>
      </c>
      <c r="AP184" s="1">
        <f>Table7[[#This Row],[Cost per
Unit Sold]]*Table7[[#This Row],[Quantity of 
Product Sold]]</f>
        <v>0</v>
      </c>
      <c r="AQ184" s="1"/>
      <c r="AR184" s="1"/>
      <c r="AS184" s="1">
        <f>SUM(Table7[[#This Row],[Total Cost of
Goods Sold]:[Other]])</f>
        <v>0</v>
      </c>
      <c r="AX184" s="1">
        <f>SUM(Table7[[#This Row],[COGS
Total]:[Other
Cost]])</f>
        <v>0</v>
      </c>
      <c r="AY184" s="1">
        <f>SUM(Table7[[#This Row],[Total Sales]],Table7[[#This Row],[Returns]],-Table7[[#This Row],[Sale Fee]],-Table7[[#This Row],[Total 
COGS &amp; Processing
Cost]])</f>
        <v>0</v>
      </c>
    </row>
    <row r="185" spans="5:51" x14ac:dyDescent="0.25">
      <c r="E185" s="4"/>
      <c r="R185" s="1"/>
      <c r="Z185" s="1">
        <f>Table7[[#This Row],[Quantity
 Sold]]*Table7[[#This Row],[Unit Price]]</f>
        <v>0</v>
      </c>
      <c r="AD185" s="1">
        <f>SUM(Table7[[#This Row],[Total 
Paid]],Table7[[#This Row],[Shipping 
Charged]])</f>
        <v>0</v>
      </c>
      <c r="AE185" s="1"/>
      <c r="AG185" s="1">
        <f>SUM(Table7[[#This Row],[Total Sales]],Table7[[#This Row],[Tax]],Table7[[#This Row],[Returns]])</f>
        <v>0</v>
      </c>
      <c r="AP185" s="1">
        <f>Table7[[#This Row],[Cost per
Unit Sold]]*Table7[[#This Row],[Quantity of 
Product Sold]]</f>
        <v>0</v>
      </c>
      <c r="AQ185" s="1"/>
      <c r="AR185" s="1"/>
      <c r="AS185" s="1">
        <f>SUM(Table7[[#This Row],[Total Cost of
Goods Sold]:[Other]])</f>
        <v>0</v>
      </c>
      <c r="AX185" s="1">
        <f>SUM(Table7[[#This Row],[COGS
Total]:[Other
Cost]])</f>
        <v>0</v>
      </c>
      <c r="AY185" s="1">
        <f>SUM(Table7[[#This Row],[Total Sales]],Table7[[#This Row],[Returns]],-Table7[[#This Row],[Sale Fee]],-Table7[[#This Row],[Total 
COGS &amp; Processing
Cost]])</f>
        <v>0</v>
      </c>
    </row>
    <row r="186" spans="5:51" x14ac:dyDescent="0.25">
      <c r="E186" s="4"/>
      <c r="R186" s="1"/>
      <c r="Z186" s="1">
        <f>Table7[[#This Row],[Quantity
 Sold]]*Table7[[#This Row],[Unit Price]]</f>
        <v>0</v>
      </c>
      <c r="AD186" s="1">
        <f>SUM(Table7[[#This Row],[Total 
Paid]],Table7[[#This Row],[Shipping 
Charged]])</f>
        <v>0</v>
      </c>
      <c r="AE186" s="1"/>
      <c r="AG186" s="1">
        <f>SUM(Table7[[#This Row],[Total Sales]],Table7[[#This Row],[Tax]],Table7[[#This Row],[Returns]])</f>
        <v>0</v>
      </c>
      <c r="AP186" s="1">
        <f>Table7[[#This Row],[Cost per
Unit Sold]]*Table7[[#This Row],[Quantity of 
Product Sold]]</f>
        <v>0</v>
      </c>
      <c r="AQ186" s="1"/>
      <c r="AR186" s="1"/>
      <c r="AS186" s="1">
        <f>SUM(Table7[[#This Row],[Total Cost of
Goods Sold]:[Other]])</f>
        <v>0</v>
      </c>
      <c r="AU186">
        <v>21.89</v>
      </c>
      <c r="AV186">
        <v>0</v>
      </c>
      <c r="AX186" s="1">
        <f>SUM(Table7[[#This Row],[COGS
Total]:[Other
Cost]])</f>
        <v>21.89</v>
      </c>
      <c r="AY186" s="1">
        <f>SUM(Table7[[#This Row],[Total Sales]],Table7[[#This Row],[Returns]],-Table7[[#This Row],[Sale Fee]],-Table7[[#This Row],[Total 
COGS &amp; Processing
Cost]])</f>
        <v>-21.89</v>
      </c>
    </row>
    <row r="187" spans="5:51" x14ac:dyDescent="0.25">
      <c r="E187" s="4"/>
      <c r="R187" s="1"/>
      <c r="Z187" s="1">
        <f>Table7[[#This Row],[Quantity
 Sold]]*Table7[[#This Row],[Unit Price]]</f>
        <v>0</v>
      </c>
      <c r="AD187" s="1">
        <f>SUM(Table7[[#This Row],[Total 
Paid]],Table7[[#This Row],[Shipping 
Charged]])</f>
        <v>0</v>
      </c>
      <c r="AE187" s="1"/>
      <c r="AG187" s="1">
        <f>SUM(Table7[[#This Row],[Total Sales]],Table7[[#This Row],[Tax]],Table7[[#This Row],[Returns]])</f>
        <v>0</v>
      </c>
      <c r="AP187" s="1">
        <f>Table7[[#This Row],[Cost per
Unit Sold]]*Table7[[#This Row],[Quantity of 
Product Sold]]</f>
        <v>0</v>
      </c>
      <c r="AQ187" s="1"/>
      <c r="AR187" s="1"/>
      <c r="AS187" s="1">
        <f>SUM(Table7[[#This Row],[Total Cost of
Goods Sold]:[Other]])</f>
        <v>0</v>
      </c>
      <c r="AX187" s="1">
        <f>SUM(Table7[[#This Row],[COGS
Total]:[Other
Cost]])</f>
        <v>0</v>
      </c>
      <c r="AY187" s="1">
        <f>SUM(Table7[[#This Row],[Total Sales]],Table7[[#This Row],[Returns]],-Table7[[#This Row],[Sale Fee]],-Table7[[#This Row],[Total 
COGS &amp; Processing
Cost]])</f>
        <v>0</v>
      </c>
    </row>
    <row r="188" spans="5:51" x14ac:dyDescent="0.25">
      <c r="E188" s="4"/>
      <c r="R188" s="1"/>
      <c r="Z188" s="1">
        <f>Table7[[#This Row],[Quantity
 Sold]]*Table7[[#This Row],[Unit Price]]</f>
        <v>0</v>
      </c>
      <c r="AD188" s="1">
        <f>SUM(Table7[[#This Row],[Total 
Paid]],Table7[[#This Row],[Shipping 
Charged]])</f>
        <v>0</v>
      </c>
      <c r="AE188" s="1"/>
      <c r="AG188" s="1">
        <f>SUM(Table7[[#This Row],[Total Sales]],Table7[[#This Row],[Tax]],Table7[[#This Row],[Returns]])</f>
        <v>0</v>
      </c>
      <c r="AP188" s="1">
        <f>Table7[[#This Row],[Cost per
Unit Sold]]*Table7[[#This Row],[Quantity of 
Product Sold]]</f>
        <v>0</v>
      </c>
      <c r="AQ188" s="1"/>
      <c r="AR188" s="1"/>
      <c r="AS188" s="1">
        <f>SUM(Table7[[#This Row],[Total Cost of
Goods Sold]:[Other]])</f>
        <v>0</v>
      </c>
      <c r="AU188">
        <v>5.3</v>
      </c>
      <c r="AV188">
        <v>0</v>
      </c>
      <c r="AX188" s="1">
        <f>SUM(Table7[[#This Row],[COGS
Total]:[Other
Cost]])</f>
        <v>5.3</v>
      </c>
      <c r="AY188" s="1">
        <f>SUM(Table7[[#This Row],[Total Sales]],Table7[[#This Row],[Returns]],-Table7[[#This Row],[Sale Fee]],-Table7[[#This Row],[Total 
COGS &amp; Processing
Cost]])</f>
        <v>-5.3</v>
      </c>
    </row>
    <row r="189" spans="5:51" x14ac:dyDescent="0.25">
      <c r="E189" s="4"/>
      <c r="R189" s="1"/>
      <c r="Z189" s="1">
        <f>Table7[[#This Row],[Quantity
 Sold]]*Table7[[#This Row],[Unit Price]]</f>
        <v>0</v>
      </c>
      <c r="AD189" s="1">
        <f>SUM(Table7[[#This Row],[Total 
Paid]],Table7[[#This Row],[Shipping 
Charged]])</f>
        <v>0</v>
      </c>
      <c r="AE189" s="1"/>
      <c r="AG189" s="1">
        <f>SUM(Table7[[#This Row],[Total Sales]],Table7[[#This Row],[Tax]],Table7[[#This Row],[Returns]])</f>
        <v>0</v>
      </c>
      <c r="AP189" s="1">
        <f>Table7[[#This Row],[Cost per
Unit Sold]]*Table7[[#This Row],[Quantity of 
Product Sold]]</f>
        <v>0</v>
      </c>
      <c r="AQ189" s="1"/>
      <c r="AR189" s="1"/>
      <c r="AS189" s="1">
        <f>SUM(Table7[[#This Row],[Total Cost of
Goods Sold]:[Other]])</f>
        <v>0</v>
      </c>
      <c r="AX189" s="1">
        <f>SUM(Table7[[#This Row],[COGS
Total]:[Other
Cost]])</f>
        <v>0</v>
      </c>
      <c r="AY189" s="1">
        <f>SUM(Table7[[#This Row],[Total Sales]],Table7[[#This Row],[Returns]],-Table7[[#This Row],[Sale Fee]],-Table7[[#This Row],[Total 
COGS &amp; Processing
Cost]])</f>
        <v>0</v>
      </c>
    </row>
    <row r="190" spans="5:51" x14ac:dyDescent="0.25">
      <c r="E190" s="4"/>
      <c r="R190" s="1"/>
      <c r="Z190" s="1">
        <f>Table7[[#This Row],[Quantity
 Sold]]*Table7[[#This Row],[Unit Price]]</f>
        <v>0</v>
      </c>
      <c r="AD190" s="1">
        <f>SUM(Table7[[#This Row],[Total 
Paid]],Table7[[#This Row],[Shipping 
Charged]])</f>
        <v>0</v>
      </c>
      <c r="AE190" s="1"/>
      <c r="AG190" s="1">
        <f>SUM(Table7[[#This Row],[Total Sales]],Table7[[#This Row],[Tax]],Table7[[#This Row],[Returns]])</f>
        <v>0</v>
      </c>
      <c r="AP190" s="1">
        <f>Table7[[#This Row],[Cost per
Unit Sold]]*Table7[[#This Row],[Quantity of 
Product Sold]]</f>
        <v>0</v>
      </c>
      <c r="AQ190" s="1"/>
      <c r="AR190" s="1"/>
      <c r="AS190" s="1">
        <f>SUM(Table7[[#This Row],[Total Cost of
Goods Sold]:[Other]])</f>
        <v>0</v>
      </c>
      <c r="AX190" s="1">
        <f>SUM(Table7[[#This Row],[COGS
Total]:[Other
Cost]])</f>
        <v>0</v>
      </c>
      <c r="AY190" s="1">
        <f>SUM(Table7[[#This Row],[Total Sales]],Table7[[#This Row],[Returns]],-Table7[[#This Row],[Sale Fee]],-Table7[[#This Row],[Total 
COGS &amp; Processing
Cost]])</f>
        <v>0</v>
      </c>
    </row>
    <row r="191" spans="5:51" x14ac:dyDescent="0.25">
      <c r="E191" s="4"/>
      <c r="R191" s="1"/>
      <c r="Z191" s="1">
        <f>Table7[[#This Row],[Quantity
 Sold]]*Table7[[#This Row],[Unit Price]]</f>
        <v>0</v>
      </c>
      <c r="AD191" s="1">
        <f>SUM(Table7[[#This Row],[Total 
Paid]],Table7[[#This Row],[Shipping 
Charged]])</f>
        <v>0</v>
      </c>
      <c r="AE191" s="1"/>
      <c r="AG191" s="1">
        <f>SUM(Table7[[#This Row],[Total Sales]],Table7[[#This Row],[Tax]],Table7[[#This Row],[Returns]])</f>
        <v>0</v>
      </c>
      <c r="AP191" s="1">
        <f>Table7[[#This Row],[Cost per
Unit Sold]]*Table7[[#This Row],[Quantity of 
Product Sold]]</f>
        <v>0</v>
      </c>
      <c r="AQ191" s="1"/>
      <c r="AR191" s="1"/>
      <c r="AS191" s="1">
        <f>SUM(Table7[[#This Row],[Total Cost of
Goods Sold]:[Other]])</f>
        <v>0</v>
      </c>
      <c r="AU191">
        <v>9.8000000000000007</v>
      </c>
      <c r="AV191">
        <v>0</v>
      </c>
      <c r="AX191" s="1">
        <f>SUM(Table7[[#This Row],[COGS
Total]:[Other
Cost]])</f>
        <v>9.8000000000000007</v>
      </c>
      <c r="AY191" s="1">
        <f>SUM(Table7[[#This Row],[Total Sales]],Table7[[#This Row],[Returns]],-Table7[[#This Row],[Sale Fee]],-Table7[[#This Row],[Total 
COGS &amp; Processing
Cost]])</f>
        <v>-9.8000000000000007</v>
      </c>
    </row>
    <row r="192" spans="5:51" x14ac:dyDescent="0.25">
      <c r="E192" s="4"/>
      <c r="R192" s="1"/>
      <c r="Z192" s="1">
        <f>Table7[[#This Row],[Quantity
 Sold]]*Table7[[#This Row],[Unit Price]]</f>
        <v>0</v>
      </c>
      <c r="AD192" s="1">
        <f>SUM(Table7[[#This Row],[Total 
Paid]],Table7[[#This Row],[Shipping 
Charged]])</f>
        <v>0</v>
      </c>
      <c r="AE192" s="1"/>
      <c r="AG192" s="1">
        <f>SUM(Table7[[#This Row],[Total Sales]],Table7[[#This Row],[Tax]],Table7[[#This Row],[Returns]])</f>
        <v>0</v>
      </c>
      <c r="AP192" s="1">
        <f>Table7[[#This Row],[Cost per
Unit Sold]]*Table7[[#This Row],[Quantity of 
Product Sold]]</f>
        <v>0</v>
      </c>
      <c r="AQ192" s="1"/>
      <c r="AR192" s="1"/>
      <c r="AS192" s="1">
        <f>SUM(Table7[[#This Row],[Total Cost of
Goods Sold]:[Other]])</f>
        <v>0</v>
      </c>
      <c r="AX192" s="1">
        <f>SUM(Table7[[#This Row],[COGS
Total]:[Other
Cost]])</f>
        <v>0</v>
      </c>
      <c r="AY192" s="1">
        <f>SUM(Table7[[#This Row],[Total Sales]],Table7[[#This Row],[Returns]],-Table7[[#This Row],[Sale Fee]],-Table7[[#This Row],[Total 
COGS &amp; Processing
Cost]])</f>
        <v>0</v>
      </c>
    </row>
    <row r="193" spans="5:51" s="53" customFormat="1" x14ac:dyDescent="0.25">
      <c r="E193" s="68"/>
      <c r="R193" s="67"/>
      <c r="Z193" s="67">
        <f>Table7[[#This Row],[Quantity
 Sold]]*Table7[[#This Row],[Unit Price]]</f>
        <v>0</v>
      </c>
      <c r="AD193" s="67">
        <f>SUM(Table7[[#This Row],[Total 
Paid]],Table7[[#This Row],[Shipping 
Charged]])</f>
        <v>0</v>
      </c>
      <c r="AE193" s="67"/>
      <c r="AG193" s="67">
        <f>SUM(Table7[[#This Row],[Total Sales]],Table7[[#This Row],[Tax]],Table7[[#This Row],[Returns]])</f>
        <v>0</v>
      </c>
      <c r="AP193" s="67">
        <f>Table7[[#This Row],[Cost per
Unit Sold]]*Table7[[#This Row],[Quantity of 
Product Sold]]</f>
        <v>0</v>
      </c>
      <c r="AQ193" s="67"/>
      <c r="AR193" s="67"/>
      <c r="AS193" s="67">
        <f>SUM(Table7[[#This Row],[Total Cost of
Goods Sold]:[Other]])</f>
        <v>0</v>
      </c>
      <c r="AU193" s="53">
        <v>6</v>
      </c>
      <c r="AV193" s="53">
        <v>0</v>
      </c>
      <c r="AX193" s="67">
        <f>SUM(Table7[[#This Row],[COGS
Total]:[Other
Cost]])</f>
        <v>6</v>
      </c>
      <c r="AY193" s="67">
        <f>SUM(Table7[[#This Row],[Total Sales]],Table7[[#This Row],[Returns]],-Table7[[#This Row],[Sale Fee]],-Table7[[#This Row],[Total 
COGS &amp; Processing
Cost]])</f>
        <v>-6</v>
      </c>
    </row>
    <row r="194" spans="5:51" s="53" customFormat="1" x14ac:dyDescent="0.25">
      <c r="E194" s="68"/>
      <c r="R194" s="67"/>
      <c r="Z194" s="67">
        <f>Table7[[#This Row],[Quantity
 Sold]]*Table7[[#This Row],[Unit Price]]</f>
        <v>0</v>
      </c>
      <c r="AD194" s="67">
        <f>SUM(Table7[[#This Row],[Total 
Paid]],Table7[[#This Row],[Shipping 
Charged]])</f>
        <v>0</v>
      </c>
      <c r="AE194" s="67"/>
      <c r="AG194" s="67">
        <f>SUM(Table7[[#This Row],[Total Sales]],Table7[[#This Row],[Tax]],Table7[[#This Row],[Returns]])</f>
        <v>0</v>
      </c>
      <c r="AP194" s="67">
        <f>Table7[[#This Row],[Cost per
Unit Sold]]*Table7[[#This Row],[Quantity of 
Product Sold]]</f>
        <v>0</v>
      </c>
      <c r="AQ194" s="67"/>
      <c r="AR194" s="67"/>
      <c r="AS194" s="67">
        <f>SUM(Table7[[#This Row],[Total Cost of
Goods Sold]:[Other]])</f>
        <v>0</v>
      </c>
      <c r="AX194" s="67">
        <f>SUM(Table7[[#This Row],[COGS
Total]:[Other
Cost]])</f>
        <v>0</v>
      </c>
      <c r="AY194" s="67">
        <f>SUM(Table7[[#This Row],[Total Sales]],Table7[[#This Row],[Returns]],-Table7[[#This Row],[Sale Fee]],-Table7[[#This Row],[Total 
COGS &amp; Processing
Cost]])</f>
        <v>0</v>
      </c>
    </row>
    <row r="195" spans="5:51" s="53" customFormat="1" x14ac:dyDescent="0.25">
      <c r="E195" s="68"/>
      <c r="R195" s="67"/>
      <c r="Z195" s="67">
        <f>Table7[[#This Row],[Quantity
 Sold]]*Table7[[#This Row],[Unit Price]]</f>
        <v>0</v>
      </c>
      <c r="AD195" s="67">
        <f>SUM(Table7[[#This Row],[Total 
Paid]],Table7[[#This Row],[Shipping 
Charged]])</f>
        <v>0</v>
      </c>
      <c r="AE195" s="67"/>
      <c r="AG195" s="67">
        <f>SUM(Table7[[#This Row],[Total Sales]],Table7[[#This Row],[Tax]],Table7[[#This Row],[Returns]])</f>
        <v>0</v>
      </c>
      <c r="AP195" s="67">
        <f>Table7[[#This Row],[Cost per
Unit Sold]]*Table7[[#This Row],[Quantity of 
Product Sold]]</f>
        <v>0</v>
      </c>
      <c r="AQ195" s="67"/>
      <c r="AR195" s="67"/>
      <c r="AS195" s="67">
        <f>SUM(Table7[[#This Row],[Total Cost of
Goods Sold]:[Other]])</f>
        <v>0</v>
      </c>
      <c r="AX195" s="67">
        <f>SUM(Table7[[#This Row],[COGS
Total]:[Other
Cost]])</f>
        <v>0</v>
      </c>
      <c r="AY195" s="67">
        <f>SUM(Table7[[#This Row],[Total Sales]],Table7[[#This Row],[Returns]],-Table7[[#This Row],[Sale Fee]],-Table7[[#This Row],[Total 
COGS &amp; Processing
Cost]])</f>
        <v>0</v>
      </c>
    </row>
    <row r="196" spans="5:51" s="53" customFormat="1" x14ac:dyDescent="0.25">
      <c r="E196" s="68"/>
      <c r="R196" s="67"/>
      <c r="Z196" s="67">
        <f>Table7[[#This Row],[Quantity
 Sold]]*Table7[[#This Row],[Unit Price]]</f>
        <v>0</v>
      </c>
      <c r="AD196" s="67">
        <f>SUM(Table7[[#This Row],[Total 
Paid]],Table7[[#This Row],[Shipping 
Charged]])</f>
        <v>0</v>
      </c>
      <c r="AE196" s="67"/>
      <c r="AG196" s="67">
        <f>SUM(Table7[[#This Row],[Total Sales]],Table7[[#This Row],[Tax]],Table7[[#This Row],[Returns]])</f>
        <v>0</v>
      </c>
      <c r="AP196" s="67">
        <f>Table7[[#This Row],[Cost per
Unit Sold]]*Table7[[#This Row],[Quantity of 
Product Sold]]</f>
        <v>0</v>
      </c>
      <c r="AQ196" s="67"/>
      <c r="AR196" s="67"/>
      <c r="AS196" s="67">
        <f>SUM(Table7[[#This Row],[Total Cost of
Goods Sold]:[Other]])</f>
        <v>0</v>
      </c>
      <c r="AU196" s="53">
        <v>5.25</v>
      </c>
      <c r="AV196" s="53">
        <v>0</v>
      </c>
      <c r="AX196" s="67">
        <f>SUM(Table7[[#This Row],[COGS
Total]:[Other
Cost]])</f>
        <v>5.25</v>
      </c>
      <c r="AY196" s="67">
        <f>SUM(Table7[[#This Row],[Total Sales]],Table7[[#This Row],[Returns]],-Table7[[#This Row],[Sale Fee]],-Table7[[#This Row],[Total 
COGS &amp; Processing
Cost]])</f>
        <v>-5.25</v>
      </c>
    </row>
    <row r="197" spans="5:51" s="53" customFormat="1" x14ac:dyDescent="0.25">
      <c r="E197" s="68"/>
      <c r="R197" s="67"/>
      <c r="Z197" s="67">
        <f>Table7[[#This Row],[Quantity
 Sold]]*Table7[[#This Row],[Unit Price]]</f>
        <v>0</v>
      </c>
      <c r="AD197" s="67">
        <f>SUM(Table7[[#This Row],[Total 
Paid]],Table7[[#This Row],[Shipping 
Charged]])</f>
        <v>0</v>
      </c>
      <c r="AE197" s="67"/>
      <c r="AG197" s="67">
        <f>SUM(Table7[[#This Row],[Total Sales]],Table7[[#This Row],[Tax]],Table7[[#This Row],[Returns]])</f>
        <v>0</v>
      </c>
      <c r="AP197" s="67">
        <f>Table7[[#This Row],[Cost per
Unit Sold]]*Table7[[#This Row],[Quantity of 
Product Sold]]</f>
        <v>0</v>
      </c>
      <c r="AQ197" s="67"/>
      <c r="AR197" s="67"/>
      <c r="AS197" s="67">
        <f>SUM(Table7[[#This Row],[Total Cost of
Goods Sold]:[Other]])</f>
        <v>0</v>
      </c>
      <c r="AU197" s="53">
        <v>0</v>
      </c>
      <c r="AV197" s="53">
        <v>0</v>
      </c>
      <c r="AX197" s="67">
        <f>SUM(Table7[[#This Row],[COGS
Total]:[Other
Cost]])</f>
        <v>0</v>
      </c>
      <c r="AY197" s="67">
        <f>SUM(Table7[[#This Row],[Total Sales]],Table7[[#This Row],[Returns]],-Table7[[#This Row],[Sale Fee]],-Table7[[#This Row],[Total 
COGS &amp; Processing
Cost]])</f>
        <v>0</v>
      </c>
    </row>
    <row r="198" spans="5:51" s="53" customFormat="1" x14ac:dyDescent="0.25">
      <c r="E198" s="68"/>
      <c r="R198" s="67"/>
      <c r="Z198" s="67">
        <f>Table7[[#This Row],[Quantity
 Sold]]*Table7[[#This Row],[Unit Price]]</f>
        <v>0</v>
      </c>
      <c r="AD198" s="67">
        <f>SUM(Table7[[#This Row],[Total 
Paid]],Table7[[#This Row],[Shipping 
Charged]])</f>
        <v>0</v>
      </c>
      <c r="AE198" s="67"/>
      <c r="AG198" s="67">
        <f>SUM(Table7[[#This Row],[Total Sales]],Table7[[#This Row],[Tax]],Table7[[#This Row],[Returns]])</f>
        <v>0</v>
      </c>
      <c r="AP198" s="67">
        <f>Table7[[#This Row],[Cost per
Unit Sold]]*Table7[[#This Row],[Quantity of 
Product Sold]]</f>
        <v>0</v>
      </c>
      <c r="AQ198" s="67"/>
      <c r="AR198" s="67"/>
      <c r="AS198" s="67">
        <f>SUM(Table7[[#This Row],[Total Cost of
Goods Sold]:[Other]])</f>
        <v>0</v>
      </c>
      <c r="AX198" s="67">
        <f>SUM(Table7[[#This Row],[COGS
Total]:[Other
Cost]])</f>
        <v>0</v>
      </c>
      <c r="AY198" s="67">
        <f>SUM(Table7[[#This Row],[Total Sales]],Table7[[#This Row],[Returns]],-Table7[[#This Row],[Sale Fee]],-Table7[[#This Row],[Total 
COGS &amp; Processing
Cost]])</f>
        <v>0</v>
      </c>
    </row>
    <row r="199" spans="5:51" s="53" customFormat="1" x14ac:dyDescent="0.25">
      <c r="E199" s="68"/>
      <c r="R199" s="67"/>
      <c r="Z199" s="67">
        <f>Table7[[#This Row],[Quantity
 Sold]]*Table7[[#This Row],[Unit Price]]</f>
        <v>0</v>
      </c>
      <c r="AD199" s="67">
        <f>SUM(Table7[[#This Row],[Total 
Paid]],Table7[[#This Row],[Shipping 
Charged]])</f>
        <v>0</v>
      </c>
      <c r="AE199" s="67"/>
      <c r="AG199" s="67">
        <f>SUM(Table7[[#This Row],[Total Sales]],Table7[[#This Row],[Tax]],Table7[[#This Row],[Returns]])</f>
        <v>0</v>
      </c>
      <c r="AP199" s="67">
        <f>Table7[[#This Row],[Cost per
Unit Sold]]*Table7[[#This Row],[Quantity of 
Product Sold]]</f>
        <v>0</v>
      </c>
      <c r="AQ199" s="67"/>
      <c r="AR199" s="67"/>
      <c r="AS199" s="67">
        <f>SUM(Table7[[#This Row],[Total Cost of
Goods Sold]:[Other]])</f>
        <v>0</v>
      </c>
      <c r="AX199" s="67">
        <f>SUM(Table7[[#This Row],[COGS
Total]:[Other
Cost]])</f>
        <v>0</v>
      </c>
      <c r="AY199" s="67">
        <f>SUM(Table7[[#This Row],[Total Sales]],Table7[[#This Row],[Returns]],-Table7[[#This Row],[Sale Fee]],-Table7[[#This Row],[Total 
COGS &amp; Processing
Cost]])</f>
        <v>0</v>
      </c>
    </row>
    <row r="200" spans="5:51" s="53" customFormat="1" x14ac:dyDescent="0.25">
      <c r="E200" s="68"/>
      <c r="R200" s="67"/>
      <c r="Z200" s="67">
        <f>Table7[[#This Row],[Quantity
 Sold]]*Table7[[#This Row],[Unit Price]]</f>
        <v>0</v>
      </c>
      <c r="AD200" s="67">
        <f>SUM(Table7[[#This Row],[Total 
Paid]],Table7[[#This Row],[Shipping 
Charged]])</f>
        <v>0</v>
      </c>
      <c r="AE200" s="67"/>
      <c r="AG200" s="67">
        <f>SUM(Table7[[#This Row],[Total Sales]],Table7[[#This Row],[Tax]],Table7[[#This Row],[Returns]])</f>
        <v>0</v>
      </c>
      <c r="AP200" s="67">
        <f>Table7[[#This Row],[Cost per
Unit Sold]]*Table7[[#This Row],[Quantity of 
Product Sold]]</f>
        <v>0</v>
      </c>
      <c r="AQ200" s="67"/>
      <c r="AR200" s="67"/>
      <c r="AS200" s="67">
        <f>SUM(Table7[[#This Row],[Total Cost of
Goods Sold]:[Other]])</f>
        <v>0</v>
      </c>
      <c r="AU200" s="53">
        <v>5.25</v>
      </c>
      <c r="AV200" s="53">
        <v>0</v>
      </c>
      <c r="AX200" s="67">
        <f>SUM(Table7[[#This Row],[COGS
Total]:[Other
Cost]])</f>
        <v>5.25</v>
      </c>
      <c r="AY200" s="67">
        <f>SUM(Table7[[#This Row],[Total Sales]],Table7[[#This Row],[Returns]],-Table7[[#This Row],[Sale Fee]],-Table7[[#This Row],[Total 
COGS &amp; Processing
Cost]])</f>
        <v>-5.25</v>
      </c>
    </row>
    <row r="201" spans="5:51" s="53" customFormat="1" x14ac:dyDescent="0.25">
      <c r="E201" s="68"/>
      <c r="R201" s="67"/>
      <c r="Z201" s="67">
        <f>Table7[[#This Row],[Quantity
 Sold]]*Table7[[#This Row],[Unit Price]]</f>
        <v>0</v>
      </c>
      <c r="AD201" s="67">
        <f>SUM(Table7[[#This Row],[Total 
Paid]],Table7[[#This Row],[Shipping 
Charged]])</f>
        <v>0</v>
      </c>
      <c r="AE201" s="67"/>
      <c r="AG201" s="67">
        <f>SUM(Table7[[#This Row],[Total Sales]],Table7[[#This Row],[Tax]],Table7[[#This Row],[Returns]])</f>
        <v>0</v>
      </c>
      <c r="AP201" s="67">
        <f>Table7[[#This Row],[Cost per
Unit Sold]]*Table7[[#This Row],[Quantity of 
Product Sold]]</f>
        <v>0</v>
      </c>
      <c r="AQ201" s="67"/>
      <c r="AR201" s="67"/>
      <c r="AS201" s="67">
        <f>SUM(Table7[[#This Row],[Total Cost of
Goods Sold]:[Other]])</f>
        <v>0</v>
      </c>
      <c r="AU201" s="53">
        <v>0</v>
      </c>
      <c r="AV201" s="53">
        <v>0</v>
      </c>
      <c r="AX201" s="67">
        <f>SUM(Table7[[#This Row],[COGS
Total]:[Other
Cost]])</f>
        <v>0</v>
      </c>
      <c r="AY201" s="67">
        <f>SUM(Table7[[#This Row],[Total Sales]],Table7[[#This Row],[Returns]],-Table7[[#This Row],[Sale Fee]],-Table7[[#This Row],[Total 
COGS &amp; Processing
Cost]])</f>
        <v>0</v>
      </c>
    </row>
    <row r="202" spans="5:51" s="53" customFormat="1" x14ac:dyDescent="0.25">
      <c r="E202" s="68"/>
      <c r="R202" s="67"/>
      <c r="Z202" s="67">
        <f>Table7[[#This Row],[Quantity
 Sold]]*Table7[[#This Row],[Unit Price]]</f>
        <v>0</v>
      </c>
      <c r="AD202" s="67">
        <f>SUM(Table7[[#This Row],[Total 
Paid]],Table7[[#This Row],[Shipping 
Charged]])</f>
        <v>0</v>
      </c>
      <c r="AE202" s="67"/>
      <c r="AG202" s="67">
        <f>SUM(Table7[[#This Row],[Total Sales]],Table7[[#This Row],[Tax]],Table7[[#This Row],[Returns]])</f>
        <v>0</v>
      </c>
      <c r="AP202" s="67">
        <f>Table7[[#This Row],[Cost per
Unit Sold]]*Table7[[#This Row],[Quantity of 
Product Sold]]</f>
        <v>0</v>
      </c>
      <c r="AQ202" s="67"/>
      <c r="AR202" s="67"/>
      <c r="AS202" s="67">
        <f>SUM(Table7[[#This Row],[Total Cost of
Goods Sold]:[Other]])</f>
        <v>0</v>
      </c>
      <c r="AX202" s="67">
        <f>SUM(Table7[[#This Row],[COGS
Total]:[Other
Cost]])</f>
        <v>0</v>
      </c>
      <c r="AY202" s="67">
        <f>SUM(Table7[[#This Row],[Total Sales]],Table7[[#This Row],[Returns]],-Table7[[#This Row],[Sale Fee]],-Table7[[#This Row],[Total 
COGS &amp; Processing
Cost]])</f>
        <v>0</v>
      </c>
    </row>
    <row r="203" spans="5:51" s="53" customFormat="1" x14ac:dyDescent="0.25">
      <c r="E203" s="68"/>
      <c r="R203" s="67"/>
      <c r="Z203" s="67">
        <f>Table7[[#This Row],[Quantity
 Sold]]*Table7[[#This Row],[Unit Price]]</f>
        <v>0</v>
      </c>
      <c r="AD203" s="67">
        <f>SUM(Table7[[#This Row],[Total 
Paid]],Table7[[#This Row],[Shipping 
Charged]])</f>
        <v>0</v>
      </c>
      <c r="AE203" s="67"/>
      <c r="AG203" s="67">
        <f>SUM(Table7[[#This Row],[Total Sales]],Table7[[#This Row],[Tax]],Table7[[#This Row],[Returns]])</f>
        <v>0</v>
      </c>
      <c r="AP203" s="67">
        <f>Table7[[#This Row],[Cost per
Unit Sold]]*Table7[[#This Row],[Quantity of 
Product Sold]]</f>
        <v>0</v>
      </c>
      <c r="AQ203" s="67"/>
      <c r="AR203" s="67"/>
      <c r="AS203" s="67">
        <f>SUM(Table7[[#This Row],[Total Cost of
Goods Sold]:[Other]])</f>
        <v>0</v>
      </c>
      <c r="AU203" s="53">
        <v>18.91</v>
      </c>
      <c r="AV203" s="53">
        <v>0</v>
      </c>
      <c r="AX203" s="67">
        <f>SUM(Table7[[#This Row],[COGS
Total]:[Other
Cost]])</f>
        <v>18.91</v>
      </c>
      <c r="AY203" s="67">
        <f>SUM(Table7[[#This Row],[Total Sales]],Table7[[#This Row],[Returns]],-Table7[[#This Row],[Sale Fee]],-Table7[[#This Row],[Total 
COGS &amp; Processing
Cost]])</f>
        <v>-18.91</v>
      </c>
    </row>
    <row r="204" spans="5:51" s="53" customFormat="1" x14ac:dyDescent="0.25">
      <c r="E204" s="68"/>
      <c r="R204" s="67"/>
      <c r="Z204" s="67">
        <f>Table7[[#This Row],[Quantity
 Sold]]*Table7[[#This Row],[Unit Price]]</f>
        <v>0</v>
      </c>
      <c r="AD204" s="67">
        <f>SUM(Table7[[#This Row],[Total 
Paid]],Table7[[#This Row],[Shipping 
Charged]])</f>
        <v>0</v>
      </c>
      <c r="AE204" s="67"/>
      <c r="AG204" s="67">
        <f>SUM(Table7[[#This Row],[Total Sales]],Table7[[#This Row],[Tax]],Table7[[#This Row],[Returns]])</f>
        <v>0</v>
      </c>
      <c r="AO204" s="67"/>
      <c r="AP204" s="67">
        <f>Table7[[#This Row],[Cost per
Unit Sold]]*Table7[[#This Row],[Quantity of 
Product Sold]]</f>
        <v>0</v>
      </c>
      <c r="AQ204" s="67"/>
      <c r="AR204" s="67"/>
      <c r="AS204" s="67">
        <f>SUM(Table7[[#This Row],[Total Cost of
Goods Sold]:[Other]])</f>
        <v>0</v>
      </c>
      <c r="AU204" s="53">
        <v>0</v>
      </c>
      <c r="AV204" s="53">
        <v>0</v>
      </c>
      <c r="AX204" s="67">
        <f>SUM(Table7[[#This Row],[COGS
Total]:[Other
Cost]])</f>
        <v>0</v>
      </c>
      <c r="AY204" s="67">
        <f>SUM(Table7[[#This Row],[Total Sales]],Table7[[#This Row],[Returns]],-Table7[[#This Row],[Sale Fee]],-Table7[[#This Row],[Total 
COGS &amp; Processing
Cost]])</f>
        <v>0</v>
      </c>
    </row>
    <row r="205" spans="5:51" s="53" customFormat="1" x14ac:dyDescent="0.25">
      <c r="E205" s="68"/>
      <c r="R205" s="67"/>
      <c r="Z205" s="67">
        <f>Table7[[#This Row],[Quantity
 Sold]]*Table7[[#This Row],[Unit Price]]</f>
        <v>0</v>
      </c>
      <c r="AD205" s="67">
        <f>SUM(Table7[[#This Row],[Total 
Paid]],Table7[[#This Row],[Shipping 
Charged]])</f>
        <v>0</v>
      </c>
      <c r="AE205" s="67"/>
      <c r="AG205" s="67">
        <f>SUM(Table7[[#This Row],[Total Sales]],Table7[[#This Row],[Tax]],Table7[[#This Row],[Returns]])</f>
        <v>0</v>
      </c>
      <c r="AP205" s="67">
        <f>Table7[[#This Row],[Cost per
Unit Sold]]*Table7[[#This Row],[Quantity of 
Product Sold]]</f>
        <v>0</v>
      </c>
      <c r="AQ205" s="67"/>
      <c r="AR205" s="67"/>
      <c r="AS205" s="67">
        <f>SUM(Table7[[#This Row],[Total Cost of
Goods Sold]:[Other]])</f>
        <v>0</v>
      </c>
      <c r="AV205" s="53">
        <v>6</v>
      </c>
      <c r="AX205" s="67">
        <f>SUM(Table7[[#This Row],[COGS
Total]:[Other
Cost]])</f>
        <v>6</v>
      </c>
      <c r="AY205" s="67">
        <f>SUM(Table7[[#This Row],[Total Sales]],Table7[[#This Row],[Returns]],-Table7[[#This Row],[Sale Fee]],-Table7[[#This Row],[Total 
COGS &amp; Processing
Cost]])</f>
        <v>-6</v>
      </c>
    </row>
    <row r="206" spans="5:51" s="53" customFormat="1" x14ac:dyDescent="0.25">
      <c r="E206" s="68"/>
      <c r="R206" s="67"/>
      <c r="Z206" s="67">
        <f>Table7[[#This Row],[Quantity
 Sold]]*Table7[[#This Row],[Unit Price]]</f>
        <v>0</v>
      </c>
      <c r="AD206" s="67">
        <f>SUM(Table7[[#This Row],[Total 
Paid]],Table7[[#This Row],[Shipping 
Charged]])</f>
        <v>0</v>
      </c>
      <c r="AE206" s="67"/>
      <c r="AG206" s="67">
        <f>SUM(Table7[[#This Row],[Total Sales]],Table7[[#This Row],[Tax]],Table7[[#This Row],[Returns]])</f>
        <v>0</v>
      </c>
      <c r="AP206" s="67">
        <f>Table7[[#This Row],[Cost per
Unit Sold]]*Table7[[#This Row],[Quantity of 
Product Sold]]</f>
        <v>0</v>
      </c>
      <c r="AQ206" s="67"/>
      <c r="AR206" s="67"/>
      <c r="AS206" s="67">
        <f>SUM(Table7[[#This Row],[Total Cost of
Goods Sold]:[Other]])</f>
        <v>0</v>
      </c>
      <c r="AU206" s="53">
        <v>0</v>
      </c>
      <c r="AX206" s="67">
        <f>SUM(Table7[[#This Row],[COGS
Total]:[Other
Cost]])</f>
        <v>0</v>
      </c>
      <c r="AY206" s="67">
        <f>SUM(Table7[[#This Row],[Total Sales]],Table7[[#This Row],[Returns]],-Table7[[#This Row],[Sale Fee]],-Table7[[#This Row],[Total 
COGS &amp; Processing
Cost]])</f>
        <v>0</v>
      </c>
    </row>
    <row r="207" spans="5:51" s="53" customFormat="1" x14ac:dyDescent="0.25">
      <c r="E207" s="68"/>
      <c r="R207" s="67"/>
      <c r="Z207" s="67">
        <f>Table7[[#This Row],[Quantity
 Sold]]*Table7[[#This Row],[Unit Price]]</f>
        <v>0</v>
      </c>
      <c r="AD207" s="67">
        <f>SUM(Table7[[#This Row],[Total 
Paid]],Table7[[#This Row],[Shipping 
Charged]])</f>
        <v>0</v>
      </c>
      <c r="AE207" s="67"/>
      <c r="AG207" s="67">
        <f>SUM(Table7[[#This Row],[Total Sales]],Table7[[#This Row],[Tax]],Table7[[#This Row],[Returns]])</f>
        <v>0</v>
      </c>
      <c r="AP207" s="67">
        <f>Table7[[#This Row],[Cost per
Unit Sold]]*Table7[[#This Row],[Quantity of 
Product Sold]]</f>
        <v>0</v>
      </c>
      <c r="AQ207" s="67"/>
      <c r="AR207" s="67"/>
      <c r="AS207" s="67">
        <f>SUM(Table7[[#This Row],[Total Cost of
Goods Sold]:[Other]])</f>
        <v>0</v>
      </c>
      <c r="AX207" s="67">
        <f>SUM(Table7[[#This Row],[COGS
Total]:[Other
Cost]])</f>
        <v>0</v>
      </c>
      <c r="AY207" s="67">
        <f>SUM(Table7[[#This Row],[Total Sales]],Table7[[#This Row],[Returns]],-Table7[[#This Row],[Sale Fee]],-Table7[[#This Row],[Total 
COGS &amp; Processing
Cost]])</f>
        <v>0</v>
      </c>
    </row>
    <row r="208" spans="5:51" s="53" customFormat="1" x14ac:dyDescent="0.25">
      <c r="E208" s="68"/>
      <c r="R208" s="67"/>
      <c r="Z208" s="67">
        <f>Table7[[#This Row],[Quantity
 Sold]]*Table7[[#This Row],[Unit Price]]</f>
        <v>0</v>
      </c>
      <c r="AD208" s="67">
        <f>SUM(Table7[[#This Row],[Total 
Paid]],Table7[[#This Row],[Shipping 
Charged]])</f>
        <v>0</v>
      </c>
      <c r="AE208" s="67"/>
      <c r="AG208" s="67">
        <f>SUM(Table7[[#This Row],[Total Sales]],Table7[[#This Row],[Tax]],Table7[[#This Row],[Returns]])</f>
        <v>0</v>
      </c>
      <c r="AP208" s="67">
        <f>Table7[[#This Row],[Cost per
Unit Sold]]*Table7[[#This Row],[Quantity of 
Product Sold]]</f>
        <v>0</v>
      </c>
      <c r="AQ208" s="67"/>
      <c r="AR208" s="67"/>
      <c r="AS208" s="67">
        <f>SUM(Table7[[#This Row],[Total Cost of
Goods Sold]:[Other]])</f>
        <v>0</v>
      </c>
      <c r="AU208" s="53">
        <v>15.77</v>
      </c>
      <c r="AV208" s="53">
        <v>0</v>
      </c>
      <c r="AX208" s="67">
        <f>SUM(Table7[[#This Row],[COGS
Total]:[Other
Cost]])</f>
        <v>15.77</v>
      </c>
      <c r="AY208" s="67">
        <f>SUM(Table7[[#This Row],[Total Sales]],Table7[[#This Row],[Returns]],-Table7[[#This Row],[Sale Fee]],-Table7[[#This Row],[Total 
COGS &amp; Processing
Cost]])</f>
        <v>-15.77</v>
      </c>
    </row>
    <row r="209" spans="5:51" s="53" customFormat="1" x14ac:dyDescent="0.25">
      <c r="E209" s="68"/>
      <c r="R209" s="67"/>
      <c r="Z209" s="67">
        <f>Table7[[#This Row],[Quantity
 Sold]]*Table7[[#This Row],[Unit Price]]</f>
        <v>0</v>
      </c>
      <c r="AD209" s="67">
        <f>SUM(Table7[[#This Row],[Total 
Paid]],Table7[[#This Row],[Shipping 
Charged]])</f>
        <v>0</v>
      </c>
      <c r="AE209" s="67"/>
      <c r="AG209" s="67">
        <f>SUM(Table7[[#This Row],[Total Sales]],Table7[[#This Row],[Tax]],Table7[[#This Row],[Returns]])</f>
        <v>0</v>
      </c>
      <c r="AP209" s="67">
        <f>Table7[[#This Row],[Cost per
Unit Sold]]*Table7[[#This Row],[Quantity of 
Product Sold]]</f>
        <v>0</v>
      </c>
      <c r="AQ209" s="67"/>
      <c r="AR209" s="67"/>
      <c r="AS209" s="67">
        <f>SUM(Table7[[#This Row],[Total Cost of
Goods Sold]:[Other]])</f>
        <v>0</v>
      </c>
      <c r="AX209" s="67">
        <f>SUM(Table7[[#This Row],[COGS
Total]:[Other
Cost]])</f>
        <v>0</v>
      </c>
      <c r="AY209" s="67">
        <f>SUM(Table7[[#This Row],[Total Sales]],Table7[[#This Row],[Returns]],-Table7[[#This Row],[Sale Fee]],-Table7[[#This Row],[Total 
COGS &amp; Processing
Cost]])</f>
        <v>0</v>
      </c>
    </row>
    <row r="210" spans="5:51" s="53" customFormat="1" x14ac:dyDescent="0.25">
      <c r="E210" s="68"/>
      <c r="R210" s="67"/>
      <c r="Z210" s="67">
        <f>Table7[[#This Row],[Quantity
 Sold]]*Table7[[#This Row],[Unit Price]]</f>
        <v>0</v>
      </c>
      <c r="AD210" s="67">
        <f>SUM(Table7[[#This Row],[Total 
Paid]],Table7[[#This Row],[Shipping 
Charged]])</f>
        <v>0</v>
      </c>
      <c r="AE210" s="67"/>
      <c r="AG210" s="67">
        <f>SUM(Table7[[#This Row],[Total Sales]],Table7[[#This Row],[Tax]],Table7[[#This Row],[Returns]])</f>
        <v>0</v>
      </c>
      <c r="AP210" s="67">
        <f>Table7[[#This Row],[Cost per
Unit Sold]]*Table7[[#This Row],[Quantity of 
Product Sold]]</f>
        <v>0</v>
      </c>
      <c r="AQ210" s="67"/>
      <c r="AR210" s="67"/>
      <c r="AS210" s="67">
        <f>SUM(Table7[[#This Row],[Total Cost of
Goods Sold]:[Other]])</f>
        <v>0</v>
      </c>
      <c r="AU210" s="53">
        <v>6.6</v>
      </c>
      <c r="AV210" s="53">
        <v>0</v>
      </c>
      <c r="AX210" s="67">
        <f>SUM(Table7[[#This Row],[COGS
Total]:[Other
Cost]])</f>
        <v>6.6</v>
      </c>
      <c r="AY210" s="67">
        <f>SUM(Table7[[#This Row],[Total Sales]],Table7[[#This Row],[Returns]],-Table7[[#This Row],[Sale Fee]],-Table7[[#This Row],[Total 
COGS &amp; Processing
Cost]])</f>
        <v>-6.6</v>
      </c>
    </row>
    <row r="211" spans="5:51" s="53" customFormat="1" x14ac:dyDescent="0.25">
      <c r="E211" s="68"/>
      <c r="R211" s="67"/>
      <c r="Z211" s="67">
        <f>Table7[[#This Row],[Quantity
 Sold]]*Table7[[#This Row],[Unit Price]]</f>
        <v>0</v>
      </c>
      <c r="AD211" s="67">
        <f>SUM(Table7[[#This Row],[Total 
Paid]],Table7[[#This Row],[Shipping 
Charged]])</f>
        <v>0</v>
      </c>
      <c r="AE211" s="67"/>
      <c r="AG211" s="67">
        <f>SUM(Table7[[#This Row],[Total Sales]],Table7[[#This Row],[Tax]],Table7[[#This Row],[Returns]])</f>
        <v>0</v>
      </c>
      <c r="AP211" s="67">
        <f>Table7[[#This Row],[Cost per
Unit Sold]]*Table7[[#This Row],[Quantity of 
Product Sold]]</f>
        <v>0</v>
      </c>
      <c r="AQ211" s="67"/>
      <c r="AR211" s="67"/>
      <c r="AS211" s="67">
        <f>SUM(Table7[[#This Row],[Total Cost of
Goods Sold]:[Other]])</f>
        <v>0</v>
      </c>
      <c r="AX211" s="67">
        <f>SUM(Table7[[#This Row],[COGS
Total]:[Other
Cost]])</f>
        <v>0</v>
      </c>
      <c r="AY211" s="67">
        <f>SUM(Table7[[#This Row],[Total Sales]],Table7[[#This Row],[Returns]],-Table7[[#This Row],[Sale Fee]],-Table7[[#This Row],[Total 
COGS &amp; Processing
Cost]])</f>
        <v>0</v>
      </c>
    </row>
    <row r="212" spans="5:51" s="53" customFormat="1" x14ac:dyDescent="0.25">
      <c r="E212" s="68"/>
      <c r="R212" s="67"/>
      <c r="Z212" s="67">
        <f>Table7[[#This Row],[Quantity
 Sold]]*Table7[[#This Row],[Unit Price]]</f>
        <v>0</v>
      </c>
      <c r="AD212" s="67">
        <f>SUM(Table7[[#This Row],[Total 
Paid]],Table7[[#This Row],[Shipping 
Charged]])</f>
        <v>0</v>
      </c>
      <c r="AE212" s="67"/>
      <c r="AG212" s="67">
        <f>SUM(Table7[[#This Row],[Total Sales]],Table7[[#This Row],[Tax]],Table7[[#This Row],[Returns]])</f>
        <v>0</v>
      </c>
      <c r="AP212" s="67">
        <f>Table7[[#This Row],[Cost per
Unit Sold]]*Table7[[#This Row],[Quantity of 
Product Sold]]</f>
        <v>0</v>
      </c>
      <c r="AQ212" s="67"/>
      <c r="AR212" s="67"/>
      <c r="AS212" s="67">
        <f>SUM(Table7[[#This Row],[Total Cost of
Goods Sold]:[Other]])</f>
        <v>0</v>
      </c>
      <c r="AV212" s="53">
        <v>0</v>
      </c>
      <c r="AX212" s="67">
        <f>SUM(Table7[[#This Row],[COGS
Total]:[Other
Cost]])</f>
        <v>0</v>
      </c>
      <c r="AY212" s="67">
        <f>SUM(Table7[[#This Row],[Total Sales]],Table7[[#This Row],[Returns]],-Table7[[#This Row],[Sale Fee]],-Table7[[#This Row],[Total 
COGS &amp; Processing
Cost]])</f>
        <v>0</v>
      </c>
    </row>
    <row r="213" spans="5:51" s="53" customFormat="1" x14ac:dyDescent="0.25">
      <c r="E213" s="68"/>
      <c r="R213" s="67"/>
      <c r="Z213" s="67">
        <f>Table7[[#This Row],[Quantity
 Sold]]*Table7[[#This Row],[Unit Price]]</f>
        <v>0</v>
      </c>
      <c r="AD213" s="67">
        <f>SUM(Table7[[#This Row],[Total 
Paid]],Table7[[#This Row],[Shipping 
Charged]])</f>
        <v>0</v>
      </c>
      <c r="AE213" s="67"/>
      <c r="AG213" s="67">
        <f>SUM(Table7[[#This Row],[Total Sales]],Table7[[#This Row],[Tax]],Table7[[#This Row],[Returns]])</f>
        <v>0</v>
      </c>
      <c r="AP213" s="67">
        <f>Table7[[#This Row],[Cost per
Unit Sold]]*Table7[[#This Row],[Quantity of 
Product Sold]]</f>
        <v>0</v>
      </c>
      <c r="AQ213" s="67"/>
      <c r="AR213" s="67"/>
      <c r="AS213" s="67">
        <f>SUM(Table7[[#This Row],[Total Cost of
Goods Sold]:[Other]])</f>
        <v>0</v>
      </c>
      <c r="AV213" s="53">
        <v>0</v>
      </c>
      <c r="AX213" s="67">
        <f>SUM(Table7[[#This Row],[COGS
Total]:[Other
Cost]])</f>
        <v>0</v>
      </c>
      <c r="AY213" s="67">
        <f>SUM(Table7[[#This Row],[Total Sales]],Table7[[#This Row],[Returns]],-Table7[[#This Row],[Sale Fee]],-Table7[[#This Row],[Total 
COGS &amp; Processing
Cost]])</f>
        <v>0</v>
      </c>
    </row>
    <row r="214" spans="5:51" s="53" customFormat="1" x14ac:dyDescent="0.25">
      <c r="E214" s="68"/>
      <c r="R214" s="67"/>
      <c r="Z214" s="67">
        <f>Table7[[#This Row],[Quantity
 Sold]]*Table7[[#This Row],[Unit Price]]</f>
        <v>0</v>
      </c>
      <c r="AD214" s="67">
        <f>SUM(Table7[[#This Row],[Total 
Paid]],Table7[[#This Row],[Shipping 
Charged]])</f>
        <v>0</v>
      </c>
      <c r="AE214" s="67"/>
      <c r="AG214" s="67">
        <f>SUM(Table7[[#This Row],[Total Sales]],Table7[[#This Row],[Tax]],Table7[[#This Row],[Returns]])</f>
        <v>0</v>
      </c>
      <c r="AP214" s="67">
        <f>Table7[[#This Row],[Cost per
Unit Sold]]*Table7[[#This Row],[Quantity of 
Product Sold]]</f>
        <v>0</v>
      </c>
      <c r="AQ214" s="67"/>
      <c r="AR214" s="67"/>
      <c r="AS214" s="67">
        <f>SUM(Table7[[#This Row],[Total Cost of
Goods Sold]:[Other]])</f>
        <v>0</v>
      </c>
      <c r="AX214" s="67">
        <f>SUM(Table7[[#This Row],[COGS
Total]:[Other
Cost]])</f>
        <v>0</v>
      </c>
      <c r="AY214" s="67">
        <f>SUM(Table7[[#This Row],[Total Sales]],Table7[[#This Row],[Returns]],-Table7[[#This Row],[Sale Fee]],-Table7[[#This Row],[Total 
COGS &amp; Processing
Cost]])</f>
        <v>0</v>
      </c>
    </row>
    <row r="215" spans="5:51" s="53" customFormat="1" x14ac:dyDescent="0.25">
      <c r="E215" s="68"/>
      <c r="R215" s="67"/>
      <c r="Z215" s="67">
        <f>Table7[[#This Row],[Quantity
 Sold]]*Table7[[#This Row],[Unit Price]]</f>
        <v>0</v>
      </c>
      <c r="AD215" s="67">
        <f>SUM(Table7[[#This Row],[Total 
Paid]],Table7[[#This Row],[Shipping 
Charged]])</f>
        <v>0</v>
      </c>
      <c r="AE215" s="67"/>
      <c r="AG215" s="67">
        <f>SUM(Table7[[#This Row],[Total Sales]],Table7[[#This Row],[Tax]],Table7[[#This Row],[Returns]])</f>
        <v>0</v>
      </c>
      <c r="AP215" s="67">
        <f>Table7[[#This Row],[Cost per
Unit Sold]]*Table7[[#This Row],[Quantity of 
Product Sold]]</f>
        <v>0</v>
      </c>
      <c r="AQ215" s="67"/>
      <c r="AR215" s="67"/>
      <c r="AS215" s="67">
        <f>SUM(Table7[[#This Row],[Total Cost of
Goods Sold]:[Other]])</f>
        <v>0</v>
      </c>
      <c r="AU215" s="53">
        <v>5.85</v>
      </c>
      <c r="AV215" s="53">
        <v>0</v>
      </c>
      <c r="AX215" s="67">
        <f>SUM(Table7[[#This Row],[COGS
Total]:[Other
Cost]])</f>
        <v>5.85</v>
      </c>
      <c r="AY215" s="67">
        <f>SUM(Table7[[#This Row],[Total Sales]],Table7[[#This Row],[Returns]],-Table7[[#This Row],[Sale Fee]],-Table7[[#This Row],[Total 
COGS &amp; Processing
Cost]])</f>
        <v>-5.85</v>
      </c>
    </row>
    <row r="216" spans="5:51" s="53" customFormat="1" x14ac:dyDescent="0.25">
      <c r="E216" s="68"/>
      <c r="R216" s="67"/>
      <c r="Z216" s="67">
        <f>Table7[[#This Row],[Quantity
 Sold]]*Table7[[#This Row],[Unit Price]]</f>
        <v>0</v>
      </c>
      <c r="AD216" s="67">
        <f>SUM(Table7[[#This Row],[Total 
Paid]],Table7[[#This Row],[Shipping 
Charged]])</f>
        <v>0</v>
      </c>
      <c r="AE216" s="67"/>
      <c r="AG216" s="67">
        <f>SUM(Table7[[#This Row],[Total Sales]],Table7[[#This Row],[Tax]],Table7[[#This Row],[Returns]])</f>
        <v>0</v>
      </c>
      <c r="AP216" s="67">
        <f>Table7[[#This Row],[Cost per
Unit Sold]]*Table7[[#This Row],[Quantity of 
Product Sold]]</f>
        <v>0</v>
      </c>
      <c r="AQ216" s="67"/>
      <c r="AR216" s="67"/>
      <c r="AS216" s="67">
        <f>SUM(Table7[[#This Row],[Total Cost of
Goods Sold]:[Other]])</f>
        <v>0</v>
      </c>
      <c r="AX216" s="67">
        <f>SUM(Table7[[#This Row],[COGS
Total]:[Other
Cost]])</f>
        <v>0</v>
      </c>
      <c r="AY216" s="67">
        <f>SUM(Table7[[#This Row],[Total Sales]],Table7[[#This Row],[Returns]],-Table7[[#This Row],[Sale Fee]],-Table7[[#This Row],[Total 
COGS &amp; Processing
Cost]])</f>
        <v>0</v>
      </c>
    </row>
    <row r="217" spans="5:51" s="53" customFormat="1" x14ac:dyDescent="0.25">
      <c r="E217" s="68"/>
      <c r="R217" s="67"/>
      <c r="Z217" s="67">
        <f>Table7[[#This Row],[Quantity
 Sold]]*Table7[[#This Row],[Unit Price]]</f>
        <v>0</v>
      </c>
      <c r="AD217" s="67">
        <f>SUM(Table7[[#This Row],[Total 
Paid]],Table7[[#This Row],[Shipping 
Charged]])</f>
        <v>0</v>
      </c>
      <c r="AE217" s="67"/>
      <c r="AG217" s="67">
        <f>SUM(Table7[[#This Row],[Total Sales]],Table7[[#This Row],[Tax]],Table7[[#This Row],[Returns]])</f>
        <v>0</v>
      </c>
      <c r="AP217" s="67">
        <f>Table7[[#This Row],[Cost per
Unit Sold]]*Table7[[#This Row],[Quantity of 
Product Sold]]</f>
        <v>0</v>
      </c>
      <c r="AQ217" s="67"/>
      <c r="AR217" s="67"/>
      <c r="AS217" s="67">
        <f>SUM(Table7[[#This Row],[Total Cost of
Goods Sold]:[Other]])</f>
        <v>0</v>
      </c>
      <c r="AX217" s="67">
        <f>SUM(Table7[[#This Row],[COGS
Total]:[Other
Cost]])</f>
        <v>0</v>
      </c>
      <c r="AY217" s="67">
        <f>SUM(Table7[[#This Row],[Total Sales]],Table7[[#This Row],[Returns]],-Table7[[#This Row],[Sale Fee]],-Table7[[#This Row],[Total 
COGS &amp; Processing
Cost]])</f>
        <v>0</v>
      </c>
    </row>
    <row r="218" spans="5:51" s="53" customFormat="1" x14ac:dyDescent="0.25">
      <c r="E218" s="68"/>
      <c r="R218" s="67"/>
      <c r="Z218" s="67">
        <f>Table7[[#This Row],[Quantity
 Sold]]*Table7[[#This Row],[Unit Price]]</f>
        <v>0</v>
      </c>
      <c r="AD218" s="67">
        <f>SUM(Table7[[#This Row],[Total 
Paid]],Table7[[#This Row],[Shipping 
Charged]])</f>
        <v>0</v>
      </c>
      <c r="AE218" s="67"/>
      <c r="AG218" s="67">
        <f>SUM(Table7[[#This Row],[Total Sales]],Table7[[#This Row],[Tax]],Table7[[#This Row],[Returns]])</f>
        <v>0</v>
      </c>
      <c r="AP218" s="67">
        <f>Table7[[#This Row],[Cost per
Unit Sold]]*Table7[[#This Row],[Quantity of 
Product Sold]]</f>
        <v>0</v>
      </c>
      <c r="AQ218" s="67"/>
      <c r="AR218" s="67"/>
      <c r="AS218" s="67">
        <f>SUM(Table7[[#This Row],[Total Cost of
Goods Sold]:[Other]])</f>
        <v>0</v>
      </c>
      <c r="AX218" s="67">
        <f>SUM(Table7[[#This Row],[COGS
Total]:[Other
Cost]])</f>
        <v>0</v>
      </c>
      <c r="AY218" s="67">
        <f>SUM(Table7[[#This Row],[Total Sales]],Table7[[#This Row],[Returns]],-Table7[[#This Row],[Sale Fee]],-Table7[[#This Row],[Total 
COGS &amp; Processing
Cost]])</f>
        <v>0</v>
      </c>
    </row>
    <row r="219" spans="5:51" s="53" customFormat="1" x14ac:dyDescent="0.25">
      <c r="E219" s="68"/>
      <c r="R219" s="67"/>
      <c r="Z219" s="67">
        <f>Table7[[#This Row],[Quantity
 Sold]]*Table7[[#This Row],[Unit Price]]</f>
        <v>0</v>
      </c>
      <c r="AD219" s="67">
        <f>SUM(Table7[[#This Row],[Total 
Paid]],Table7[[#This Row],[Shipping 
Charged]])</f>
        <v>0</v>
      </c>
      <c r="AE219" s="67"/>
      <c r="AG219" s="67">
        <f>SUM(Table7[[#This Row],[Total Sales]],Table7[[#This Row],[Tax]],Table7[[#This Row],[Returns]])</f>
        <v>0</v>
      </c>
      <c r="AP219" s="67">
        <f>Table7[[#This Row],[Cost per
Unit Sold]]*Table7[[#This Row],[Quantity of 
Product Sold]]</f>
        <v>0</v>
      </c>
      <c r="AQ219" s="67"/>
      <c r="AR219" s="67"/>
      <c r="AS219" s="67">
        <f>SUM(Table7[[#This Row],[Total Cost of
Goods Sold]:[Other]])</f>
        <v>0</v>
      </c>
      <c r="AU219" s="53">
        <v>19.91</v>
      </c>
      <c r="AX219" s="67">
        <f>SUM(Table7[[#This Row],[COGS
Total]:[Other
Cost]])</f>
        <v>19.91</v>
      </c>
      <c r="AY219" s="67">
        <f>SUM(Table7[[#This Row],[Total Sales]],Table7[[#This Row],[Returns]],-Table7[[#This Row],[Sale Fee]],-Table7[[#This Row],[Total 
COGS &amp; Processing
Cost]])</f>
        <v>-19.91</v>
      </c>
    </row>
    <row r="220" spans="5:51" s="53" customFormat="1" x14ac:dyDescent="0.25">
      <c r="E220" s="68"/>
      <c r="R220" s="67"/>
      <c r="Z220" s="67">
        <f>Table7[[#This Row],[Quantity
 Sold]]*Table7[[#This Row],[Unit Price]]</f>
        <v>0</v>
      </c>
      <c r="AD220" s="67">
        <f>SUM(Table7[[#This Row],[Total 
Paid]],Table7[[#This Row],[Shipping 
Charged]])</f>
        <v>0</v>
      </c>
      <c r="AE220" s="67"/>
      <c r="AG220" s="67">
        <f>SUM(Table7[[#This Row],[Total Sales]],Table7[[#This Row],[Tax]],Table7[[#This Row],[Returns]])</f>
        <v>0</v>
      </c>
      <c r="AP220" s="67">
        <f>Table7[[#This Row],[Cost per
Unit Sold]]*Table7[[#This Row],[Quantity of 
Product Sold]]</f>
        <v>0</v>
      </c>
      <c r="AQ220" s="67"/>
      <c r="AR220" s="67"/>
      <c r="AS220" s="67">
        <f>SUM(Table7[[#This Row],[Total Cost of
Goods Sold]:[Other]])</f>
        <v>0</v>
      </c>
      <c r="AX220" s="67">
        <f>SUM(Table7[[#This Row],[COGS
Total]:[Other
Cost]])</f>
        <v>0</v>
      </c>
      <c r="AY220" s="67">
        <f>SUM(Table7[[#This Row],[Total Sales]],Table7[[#This Row],[Returns]],-Table7[[#This Row],[Sale Fee]],-Table7[[#This Row],[Total 
COGS &amp; Processing
Cost]])</f>
        <v>0</v>
      </c>
    </row>
    <row r="221" spans="5:51" s="53" customFormat="1" x14ac:dyDescent="0.25">
      <c r="E221" s="68"/>
      <c r="R221" s="67"/>
      <c r="Z221" s="67">
        <f>Table7[[#This Row],[Quantity
 Sold]]*Table7[[#This Row],[Unit Price]]</f>
        <v>0</v>
      </c>
      <c r="AD221" s="67">
        <f>SUM(Table7[[#This Row],[Total 
Paid]],Table7[[#This Row],[Shipping 
Charged]])</f>
        <v>0</v>
      </c>
      <c r="AE221" s="67"/>
      <c r="AG221" s="67">
        <f>SUM(Table7[[#This Row],[Total Sales]],Table7[[#This Row],[Tax]],Table7[[#This Row],[Returns]])</f>
        <v>0</v>
      </c>
      <c r="AP221" s="67">
        <f>Table7[[#This Row],[Cost per
Unit Sold]]*Table7[[#This Row],[Quantity of 
Product Sold]]</f>
        <v>0</v>
      </c>
      <c r="AQ221" s="67"/>
      <c r="AR221" s="67"/>
      <c r="AS221" s="67">
        <f>SUM(Table7[[#This Row],[Total Cost of
Goods Sold]:[Other]])</f>
        <v>0</v>
      </c>
      <c r="AX221" s="67">
        <f>SUM(Table7[[#This Row],[COGS
Total]:[Other
Cost]])</f>
        <v>0</v>
      </c>
      <c r="AY221" s="67">
        <f>SUM(Table7[[#This Row],[Total Sales]],Table7[[#This Row],[Returns]],-Table7[[#This Row],[Sale Fee]],-Table7[[#This Row],[Total 
COGS &amp; Processing
Cost]])</f>
        <v>0</v>
      </c>
    </row>
    <row r="222" spans="5:51" s="53" customFormat="1" x14ac:dyDescent="0.25">
      <c r="E222" s="68"/>
      <c r="R222" s="67"/>
      <c r="Z222" s="67">
        <f>Table7[[#This Row],[Quantity
 Sold]]*Table7[[#This Row],[Unit Price]]</f>
        <v>0</v>
      </c>
      <c r="AD222" s="67">
        <f>SUM(Table7[[#This Row],[Total 
Paid]],Table7[[#This Row],[Shipping 
Charged]])</f>
        <v>0</v>
      </c>
      <c r="AE222" s="67"/>
      <c r="AG222" s="67">
        <f>SUM(Table7[[#This Row],[Total Sales]],Table7[[#This Row],[Tax]],Table7[[#This Row],[Returns]])</f>
        <v>0</v>
      </c>
      <c r="AP222" s="67">
        <f>Table7[[#This Row],[Cost per
Unit Sold]]*Table7[[#This Row],[Quantity of 
Product Sold]]</f>
        <v>0</v>
      </c>
      <c r="AQ222" s="67"/>
      <c r="AR222" s="67"/>
      <c r="AS222" s="67">
        <f>SUM(Table7[[#This Row],[Total Cost of
Goods Sold]:[Other]])</f>
        <v>0</v>
      </c>
      <c r="AX222" s="67">
        <f>SUM(Table7[[#This Row],[COGS
Total]:[Other
Cost]])</f>
        <v>0</v>
      </c>
      <c r="AY222" s="67">
        <f>SUM(Table7[[#This Row],[Total Sales]],Table7[[#This Row],[Returns]],-Table7[[#This Row],[Sale Fee]],-Table7[[#This Row],[Total 
COGS &amp; Processing
Cost]])</f>
        <v>0</v>
      </c>
    </row>
    <row r="223" spans="5:51" s="53" customFormat="1" x14ac:dyDescent="0.25">
      <c r="E223" s="68"/>
      <c r="R223" s="67"/>
      <c r="Z223" s="67">
        <f>Table7[[#This Row],[Quantity
 Sold]]*Table7[[#This Row],[Unit Price]]</f>
        <v>0</v>
      </c>
      <c r="AD223" s="67">
        <f>SUM(Table7[[#This Row],[Total 
Paid]],Table7[[#This Row],[Shipping 
Charged]])</f>
        <v>0</v>
      </c>
      <c r="AE223" s="67"/>
      <c r="AG223" s="67">
        <f>SUM(Table7[[#This Row],[Total Sales]],Table7[[#This Row],[Tax]],Table7[[#This Row],[Returns]])</f>
        <v>0</v>
      </c>
      <c r="AP223" s="67">
        <f>Table7[[#This Row],[Cost per
Unit Sold]]*Table7[[#This Row],[Quantity of 
Product Sold]]</f>
        <v>0</v>
      </c>
      <c r="AQ223" s="67"/>
      <c r="AR223" s="67"/>
      <c r="AS223" s="67">
        <f>SUM(Table7[[#This Row],[Total Cost of
Goods Sold]:[Other]])</f>
        <v>0</v>
      </c>
      <c r="AX223" s="67">
        <f>SUM(Table7[[#This Row],[COGS
Total]:[Other
Cost]])</f>
        <v>0</v>
      </c>
      <c r="AY223" s="67">
        <f>SUM(Table7[[#This Row],[Total Sales]],Table7[[#This Row],[Returns]],-Table7[[#This Row],[Sale Fee]],-Table7[[#This Row],[Total 
COGS &amp; Processing
Cost]])</f>
        <v>0</v>
      </c>
    </row>
    <row r="224" spans="5:51" s="53" customFormat="1" x14ac:dyDescent="0.25">
      <c r="E224" s="68"/>
      <c r="R224" s="67"/>
      <c r="Z224" s="67">
        <f>Table7[[#This Row],[Quantity
 Sold]]*Table7[[#This Row],[Unit Price]]</f>
        <v>0</v>
      </c>
      <c r="AD224" s="67">
        <f>SUM(Table7[[#This Row],[Total 
Paid]],Table7[[#This Row],[Shipping 
Charged]])</f>
        <v>0</v>
      </c>
      <c r="AE224" s="67"/>
      <c r="AG224" s="67">
        <f>SUM(Table7[[#This Row],[Total Sales]],Table7[[#This Row],[Tax]],Table7[[#This Row],[Returns]])</f>
        <v>0</v>
      </c>
      <c r="AP224" s="67">
        <f>Table7[[#This Row],[Cost per
Unit Sold]]*Table7[[#This Row],[Quantity of 
Product Sold]]</f>
        <v>0</v>
      </c>
      <c r="AQ224" s="67"/>
      <c r="AR224" s="67"/>
      <c r="AS224" s="67">
        <f>SUM(Table7[[#This Row],[Total Cost of
Goods Sold]:[Other]])</f>
        <v>0</v>
      </c>
      <c r="AX224" s="67">
        <f>SUM(Table7[[#This Row],[COGS
Total]:[Other
Cost]])</f>
        <v>0</v>
      </c>
      <c r="AY224" s="67">
        <f>SUM(Table7[[#This Row],[Total Sales]],Table7[[#This Row],[Returns]],-Table7[[#This Row],[Sale Fee]],-Table7[[#This Row],[Total 
COGS &amp; Processing
Cost]])</f>
        <v>0</v>
      </c>
    </row>
    <row r="225" spans="5:51" s="53" customFormat="1" x14ac:dyDescent="0.25">
      <c r="E225" s="68"/>
      <c r="R225" s="67"/>
      <c r="Z225" s="67">
        <f>Table7[[#This Row],[Quantity
 Sold]]*Table7[[#This Row],[Unit Price]]</f>
        <v>0</v>
      </c>
      <c r="AD225" s="67">
        <f>SUM(Table7[[#This Row],[Total 
Paid]],Table7[[#This Row],[Shipping 
Charged]])</f>
        <v>0</v>
      </c>
      <c r="AE225" s="67"/>
      <c r="AG225" s="67">
        <f>SUM(Table7[[#This Row],[Total Sales]],Table7[[#This Row],[Tax]],Table7[[#This Row],[Returns]])</f>
        <v>0</v>
      </c>
      <c r="AP225" s="67">
        <f>Table7[[#This Row],[Cost per
Unit Sold]]*Table7[[#This Row],[Quantity of 
Product Sold]]</f>
        <v>0</v>
      </c>
      <c r="AQ225" s="67"/>
      <c r="AR225" s="67"/>
      <c r="AS225" s="67">
        <f>SUM(Table7[[#This Row],[Total Cost of
Goods Sold]:[Other]])</f>
        <v>0</v>
      </c>
      <c r="AX225" s="67">
        <f>SUM(Table7[[#This Row],[COGS
Total]:[Other
Cost]])</f>
        <v>0</v>
      </c>
      <c r="AY225" s="67">
        <f>SUM(Table7[[#This Row],[Total Sales]],Table7[[#This Row],[Returns]],-Table7[[#This Row],[Sale Fee]],-Table7[[#This Row],[Total 
COGS &amp; Processing
Cost]])</f>
        <v>0</v>
      </c>
    </row>
    <row r="226" spans="5:51" s="53" customFormat="1" x14ac:dyDescent="0.25">
      <c r="E226" s="68"/>
      <c r="R226" s="67"/>
      <c r="Z226" s="67">
        <f>Table7[[#This Row],[Quantity
 Sold]]*Table7[[#This Row],[Unit Price]]</f>
        <v>0</v>
      </c>
      <c r="AD226" s="67">
        <f>SUM(Table7[[#This Row],[Total 
Paid]],Table7[[#This Row],[Shipping 
Charged]])</f>
        <v>0</v>
      </c>
      <c r="AE226" s="67"/>
      <c r="AG226" s="67">
        <f>SUM(Table7[[#This Row],[Total Sales]],Table7[[#This Row],[Tax]],Table7[[#This Row],[Returns]])</f>
        <v>0</v>
      </c>
      <c r="AP226" s="67">
        <f>Table7[[#This Row],[Cost per
Unit Sold]]*Table7[[#This Row],[Quantity of 
Product Sold]]</f>
        <v>0</v>
      </c>
      <c r="AQ226" s="67"/>
      <c r="AR226" s="67"/>
      <c r="AS226" s="67">
        <f>SUM(Table7[[#This Row],[Total Cost of
Goods Sold]:[Other]])</f>
        <v>0</v>
      </c>
      <c r="AX226" s="67">
        <f>SUM(Table7[[#This Row],[COGS
Total]:[Other
Cost]])</f>
        <v>0</v>
      </c>
      <c r="AY226" s="67">
        <f>SUM(Table7[[#This Row],[Total Sales]],Table7[[#This Row],[Returns]],-Table7[[#This Row],[Sale Fee]],-Table7[[#This Row],[Total 
COGS &amp; Processing
Cost]])</f>
        <v>0</v>
      </c>
    </row>
    <row r="227" spans="5:51" s="53" customFormat="1" x14ac:dyDescent="0.25">
      <c r="E227" s="68"/>
      <c r="R227" s="67"/>
      <c r="Z227" s="67">
        <f>Table7[[#This Row],[Quantity
 Sold]]*Table7[[#This Row],[Unit Price]]</f>
        <v>0</v>
      </c>
      <c r="AD227" s="67">
        <f>SUM(Table7[[#This Row],[Total 
Paid]],Table7[[#This Row],[Shipping 
Charged]])</f>
        <v>0</v>
      </c>
      <c r="AE227" s="67"/>
      <c r="AG227" s="67">
        <f>SUM(Table7[[#This Row],[Total Sales]],Table7[[#This Row],[Tax]],Table7[[#This Row],[Returns]])</f>
        <v>0</v>
      </c>
      <c r="AP227" s="67">
        <f>Table7[[#This Row],[Cost per
Unit Sold]]*Table7[[#This Row],[Quantity of 
Product Sold]]</f>
        <v>0</v>
      </c>
      <c r="AQ227" s="67"/>
      <c r="AR227" s="67"/>
      <c r="AS227" s="67">
        <f>SUM(Table7[[#This Row],[Total Cost of
Goods Sold]:[Other]])</f>
        <v>0</v>
      </c>
      <c r="AX227" s="67">
        <f>SUM(Table7[[#This Row],[COGS
Total]:[Other
Cost]])</f>
        <v>0</v>
      </c>
      <c r="AY227" s="67">
        <f>SUM(Table7[[#This Row],[Total Sales]],Table7[[#This Row],[Returns]],-Table7[[#This Row],[Sale Fee]],-Table7[[#This Row],[Total 
COGS &amp; Processing
Cost]])</f>
        <v>0</v>
      </c>
    </row>
    <row r="228" spans="5:51" s="53" customFormat="1" x14ac:dyDescent="0.25">
      <c r="E228" s="68"/>
      <c r="R228" s="67"/>
      <c r="Z228" s="67">
        <f>Table7[[#This Row],[Quantity
 Sold]]*Table7[[#This Row],[Unit Price]]</f>
        <v>0</v>
      </c>
      <c r="AD228" s="67">
        <f>SUM(Table7[[#This Row],[Total 
Paid]],Table7[[#This Row],[Shipping 
Charged]])</f>
        <v>0</v>
      </c>
      <c r="AE228" s="67"/>
      <c r="AG228" s="67">
        <f>SUM(Table7[[#This Row],[Total Sales]],Table7[[#This Row],[Tax]],Table7[[#This Row],[Returns]])</f>
        <v>0</v>
      </c>
      <c r="AP228" s="67">
        <f>Table7[[#This Row],[Cost per
Unit Sold]]*Table7[[#This Row],[Quantity of 
Product Sold]]</f>
        <v>0</v>
      </c>
      <c r="AQ228" s="67"/>
      <c r="AR228" s="67"/>
      <c r="AS228" s="67">
        <f>SUM(Table7[[#This Row],[Total Cost of
Goods Sold]:[Other]])</f>
        <v>0</v>
      </c>
      <c r="AX228" s="67">
        <f>SUM(Table7[[#This Row],[COGS
Total]:[Other
Cost]])</f>
        <v>0</v>
      </c>
      <c r="AY228" s="67">
        <f>SUM(Table7[[#This Row],[Total Sales]],Table7[[#This Row],[Returns]],-Table7[[#This Row],[Sale Fee]],-Table7[[#This Row],[Total 
COGS &amp; Processing
Cost]])</f>
        <v>0</v>
      </c>
    </row>
    <row r="229" spans="5:51" s="53" customFormat="1" x14ac:dyDescent="0.25">
      <c r="E229" s="68"/>
      <c r="R229" s="67"/>
      <c r="Z229" s="67">
        <f>Table7[[#This Row],[Quantity
 Sold]]*Table7[[#This Row],[Unit Price]]</f>
        <v>0</v>
      </c>
      <c r="AD229" s="67">
        <f>SUM(Table7[[#This Row],[Total 
Paid]],Table7[[#This Row],[Shipping 
Charged]])</f>
        <v>0</v>
      </c>
      <c r="AE229" s="67"/>
      <c r="AG229" s="67">
        <f>SUM(Table7[[#This Row],[Total Sales]],Table7[[#This Row],[Tax]],Table7[[#This Row],[Returns]])</f>
        <v>0</v>
      </c>
      <c r="AP229" s="67">
        <f>Table7[[#This Row],[Cost per
Unit Sold]]*Table7[[#This Row],[Quantity of 
Product Sold]]</f>
        <v>0</v>
      </c>
      <c r="AQ229" s="67"/>
      <c r="AR229" s="67"/>
      <c r="AS229" s="67">
        <f>SUM(Table7[[#This Row],[Total Cost of
Goods Sold]:[Other]])</f>
        <v>0</v>
      </c>
      <c r="AX229" s="67">
        <f>SUM(Table7[[#This Row],[COGS
Total]:[Other
Cost]])</f>
        <v>0</v>
      </c>
      <c r="AY229" s="67">
        <f>SUM(Table7[[#This Row],[Total Sales]],Table7[[#This Row],[Returns]],-Table7[[#This Row],[Sale Fee]],-Table7[[#This Row],[Total 
COGS &amp; Processing
Cost]])</f>
        <v>0</v>
      </c>
    </row>
    <row r="230" spans="5:51" s="53" customFormat="1" x14ac:dyDescent="0.25">
      <c r="E230" s="68"/>
      <c r="R230" s="67"/>
      <c r="Z230" s="67">
        <f>Table7[[#This Row],[Quantity
 Sold]]*Table7[[#This Row],[Unit Price]]</f>
        <v>0</v>
      </c>
      <c r="AD230" s="67">
        <f>SUM(Table7[[#This Row],[Total 
Paid]],Table7[[#This Row],[Shipping 
Charged]])</f>
        <v>0</v>
      </c>
      <c r="AE230" s="67"/>
      <c r="AG230" s="67">
        <f>SUM(Table7[[#This Row],[Total Sales]],Table7[[#This Row],[Tax]],Table7[[#This Row],[Returns]])</f>
        <v>0</v>
      </c>
      <c r="AP230" s="67">
        <f>Table7[[#This Row],[Cost per
Unit Sold]]*Table7[[#This Row],[Quantity of 
Product Sold]]</f>
        <v>0</v>
      </c>
      <c r="AQ230" s="67"/>
      <c r="AR230" s="67"/>
      <c r="AS230" s="67">
        <f>SUM(Table7[[#This Row],[Total Cost of
Goods Sold]:[Other]])</f>
        <v>0</v>
      </c>
      <c r="AX230" s="67">
        <f>SUM(Table7[[#This Row],[COGS
Total]:[Other
Cost]])</f>
        <v>0</v>
      </c>
      <c r="AY230" s="67">
        <f>SUM(Table7[[#This Row],[Total Sales]],Table7[[#This Row],[Returns]],-Table7[[#This Row],[Sale Fee]],-Table7[[#This Row],[Total 
COGS &amp; Processing
Cost]])</f>
        <v>0</v>
      </c>
    </row>
    <row r="231" spans="5:51" s="53" customFormat="1" x14ac:dyDescent="0.25">
      <c r="E231" s="68"/>
      <c r="R231" s="67"/>
      <c r="Z231" s="67">
        <f>Table7[[#This Row],[Quantity
 Sold]]*Table7[[#This Row],[Unit Price]]</f>
        <v>0</v>
      </c>
      <c r="AD231" s="67">
        <f>SUM(Table7[[#This Row],[Total 
Paid]],Table7[[#This Row],[Shipping 
Charged]])</f>
        <v>0</v>
      </c>
      <c r="AE231" s="67"/>
      <c r="AG231" s="67">
        <f>SUM(Table7[[#This Row],[Total Sales]],Table7[[#This Row],[Tax]],Table7[[#This Row],[Returns]])</f>
        <v>0</v>
      </c>
      <c r="AP231" s="67">
        <f>Table7[[#This Row],[Cost per
Unit Sold]]*Table7[[#This Row],[Quantity of 
Product Sold]]</f>
        <v>0</v>
      </c>
      <c r="AQ231" s="67"/>
      <c r="AR231" s="67"/>
      <c r="AS231" s="67">
        <f>SUM(Table7[[#This Row],[Total Cost of
Goods Sold]:[Other]])</f>
        <v>0</v>
      </c>
      <c r="AX231" s="67">
        <f>SUM(Table7[[#This Row],[COGS
Total]:[Other
Cost]])</f>
        <v>0</v>
      </c>
      <c r="AY231" s="67">
        <f>SUM(Table7[[#This Row],[Total Sales]],Table7[[#This Row],[Returns]],-Table7[[#This Row],[Sale Fee]],-Table7[[#This Row],[Total 
COGS &amp; Processing
Cost]])</f>
        <v>0</v>
      </c>
    </row>
    <row r="232" spans="5:51" s="53" customFormat="1" x14ac:dyDescent="0.25">
      <c r="E232" s="68"/>
      <c r="R232" s="67"/>
      <c r="Z232" s="67">
        <f>Table7[[#This Row],[Quantity
 Sold]]*Table7[[#This Row],[Unit Price]]</f>
        <v>0</v>
      </c>
      <c r="AD232" s="67">
        <f>SUM(Table7[[#This Row],[Total 
Paid]],Table7[[#This Row],[Shipping 
Charged]])</f>
        <v>0</v>
      </c>
      <c r="AE232" s="67"/>
      <c r="AG232" s="67">
        <f>SUM(Table7[[#This Row],[Total Sales]],Table7[[#This Row],[Tax]],Table7[[#This Row],[Returns]])</f>
        <v>0</v>
      </c>
      <c r="AP232" s="67">
        <f>Table7[[#This Row],[Cost per
Unit Sold]]*Table7[[#This Row],[Quantity of 
Product Sold]]</f>
        <v>0</v>
      </c>
      <c r="AQ232" s="67"/>
      <c r="AR232" s="67"/>
      <c r="AS232" s="67">
        <f>SUM(Table7[[#This Row],[Total Cost of
Goods Sold]:[Other]])</f>
        <v>0</v>
      </c>
      <c r="AU232" s="53">
        <v>6.55</v>
      </c>
      <c r="AV232" s="53">
        <v>0.43886446630932274</v>
      </c>
      <c r="AX232" s="67">
        <f>SUM(Table7[[#This Row],[COGS
Total]:[Other
Cost]])</f>
        <v>6.9888644663093222</v>
      </c>
      <c r="AY232" s="67">
        <f>SUM(Table7[[#This Row],[Total Sales]],Table7[[#This Row],[Returns]],-Table7[[#This Row],[Sale Fee]],-Table7[[#This Row],[Total 
COGS &amp; Processing
Cost]])</f>
        <v>-6.9888644663093222</v>
      </c>
    </row>
    <row r="233" spans="5:51" s="53" customFormat="1" x14ac:dyDescent="0.25">
      <c r="E233" s="68"/>
      <c r="R233" s="67"/>
      <c r="Z233" s="67">
        <f>Table7[[#This Row],[Quantity
 Sold]]*Table7[[#This Row],[Unit Price]]</f>
        <v>0</v>
      </c>
      <c r="AD233" s="67">
        <f>SUM(Table7[[#This Row],[Total 
Paid]],Table7[[#This Row],[Shipping 
Charged]])</f>
        <v>0</v>
      </c>
      <c r="AE233" s="67"/>
      <c r="AG233" s="67">
        <f>SUM(Table7[[#This Row],[Total Sales]],Table7[[#This Row],[Tax]],Table7[[#This Row],[Returns]])</f>
        <v>0</v>
      </c>
      <c r="AP233" s="67">
        <f>Table7[[#This Row],[Cost per
Unit Sold]]*Table7[[#This Row],[Quantity of 
Product Sold]]</f>
        <v>0</v>
      </c>
      <c r="AQ233" s="67"/>
      <c r="AR233" s="67"/>
      <c r="AS233" s="67">
        <f>SUM(Table7[[#This Row],[Total Cost of
Goods Sold]:[Other]])</f>
        <v>0</v>
      </c>
      <c r="AX233" s="67">
        <f>SUM(Table7[[#This Row],[COGS
Total]:[Other
Cost]])</f>
        <v>0</v>
      </c>
      <c r="AY233" s="67">
        <f>SUM(Table7[[#This Row],[Total Sales]],Table7[[#This Row],[Returns]],-Table7[[#This Row],[Sale Fee]],-Table7[[#This Row],[Total 
COGS &amp; Processing
Cost]])</f>
        <v>0</v>
      </c>
    </row>
    <row r="234" spans="5:51" s="53" customFormat="1" x14ac:dyDescent="0.25">
      <c r="E234" s="68"/>
      <c r="H234" s="78"/>
      <c r="P234" s="78"/>
      <c r="Q234" s="78"/>
      <c r="R234" s="110"/>
      <c r="S234" s="78"/>
      <c r="T234" s="78"/>
      <c r="U234" s="78"/>
      <c r="V234" s="78"/>
      <c r="W234" s="78"/>
      <c r="Z234" s="67">
        <f>Table7[[#This Row],[Quantity
 Sold]]*Table7[[#This Row],[Unit Price]]</f>
        <v>0</v>
      </c>
      <c r="AD234" s="67">
        <f>SUM(Table7[[#This Row],[Total 
Paid]],Table7[[#This Row],[Shipping 
Charged]])</f>
        <v>0</v>
      </c>
      <c r="AE234" s="67"/>
      <c r="AG234" s="67">
        <f>SUM(Table7[[#This Row],[Total Sales]],Table7[[#This Row],[Tax]],Table7[[#This Row],[Returns]])</f>
        <v>0</v>
      </c>
      <c r="AP234" s="67">
        <f>Table7[[#This Row],[Cost per
Unit Sold]]*Table7[[#This Row],[Quantity of 
Product Sold]]</f>
        <v>0</v>
      </c>
      <c r="AQ234" s="67"/>
      <c r="AR234" s="67"/>
      <c r="AS234" s="67">
        <f>SUM(Table7[[#This Row],[Total Cost of
Goods Sold]:[Other]])</f>
        <v>0</v>
      </c>
      <c r="AU234" s="53">
        <v>5.5</v>
      </c>
      <c r="AX234" s="67">
        <f>SUM(Table7[[#This Row],[COGS
Total]:[Other
Cost]])</f>
        <v>5.5</v>
      </c>
      <c r="AY234" s="67">
        <f>SUM(Table7[[#This Row],[Total Sales]],Table7[[#This Row],[Returns]],-Table7[[#This Row],[Sale Fee]],-Table7[[#This Row],[Total 
COGS &amp; Processing
Cost]])</f>
        <v>-5.5</v>
      </c>
    </row>
    <row r="235" spans="5:51" s="53" customFormat="1" x14ac:dyDescent="0.25">
      <c r="E235" s="68"/>
      <c r="H235" s="78"/>
      <c r="P235" s="78"/>
      <c r="Q235" s="78"/>
      <c r="R235" s="110"/>
      <c r="S235" s="78"/>
      <c r="T235" s="78"/>
      <c r="U235" s="78"/>
      <c r="V235" s="78"/>
      <c r="W235" s="78"/>
      <c r="Z235" s="67">
        <f>Table7[[#This Row],[Quantity
 Sold]]*Table7[[#This Row],[Unit Price]]</f>
        <v>0</v>
      </c>
      <c r="AD235" s="67">
        <f>SUM(Table7[[#This Row],[Total 
Paid]],Table7[[#This Row],[Shipping 
Charged]])</f>
        <v>0</v>
      </c>
      <c r="AE235" s="67"/>
      <c r="AG235" s="67">
        <f>SUM(Table7[[#This Row],[Total Sales]],Table7[[#This Row],[Tax]],Table7[[#This Row],[Returns]])</f>
        <v>0</v>
      </c>
      <c r="AP235" s="67">
        <f>Table7[[#This Row],[Cost per
Unit Sold]]*Table7[[#This Row],[Quantity of 
Product Sold]]</f>
        <v>0</v>
      </c>
      <c r="AQ235" s="67"/>
      <c r="AR235" s="67"/>
      <c r="AS235" s="67">
        <f>SUM(Table7[[#This Row],[Total Cost of
Goods Sold]:[Other]])</f>
        <v>0</v>
      </c>
      <c r="AX235" s="67">
        <f>SUM(Table7[[#This Row],[COGS
Total]:[Other
Cost]])</f>
        <v>0</v>
      </c>
      <c r="AY235" s="67">
        <f>SUM(Table7[[#This Row],[Total Sales]],Table7[[#This Row],[Returns]],-Table7[[#This Row],[Sale Fee]],-Table7[[#This Row],[Total 
COGS &amp; Processing
Cost]])</f>
        <v>0</v>
      </c>
    </row>
    <row r="236" spans="5:51" s="53" customFormat="1" x14ac:dyDescent="0.25">
      <c r="E236" s="68"/>
      <c r="H236" s="78"/>
      <c r="P236" s="78"/>
      <c r="Q236" s="78"/>
      <c r="R236" s="110"/>
      <c r="S236" s="78"/>
      <c r="T236" s="78"/>
      <c r="U236" s="78"/>
      <c r="V236" s="78"/>
      <c r="W236" s="78"/>
      <c r="Z236" s="67">
        <f>Table7[[#This Row],[Quantity
 Sold]]*Table7[[#This Row],[Unit Price]]</f>
        <v>0</v>
      </c>
      <c r="AD236" s="67">
        <f>SUM(Table7[[#This Row],[Total 
Paid]],Table7[[#This Row],[Shipping 
Charged]])</f>
        <v>0</v>
      </c>
      <c r="AE236" s="67"/>
      <c r="AG236" s="67">
        <f>SUM(Table7[[#This Row],[Total Sales]],Table7[[#This Row],[Tax]],Table7[[#This Row],[Returns]])</f>
        <v>0</v>
      </c>
      <c r="AP236" s="67">
        <f>Table7[[#This Row],[Cost per
Unit Sold]]*Table7[[#This Row],[Quantity of 
Product Sold]]</f>
        <v>0</v>
      </c>
      <c r="AQ236" s="67"/>
      <c r="AR236" s="67"/>
      <c r="AS236" s="67">
        <f>SUM(Table7[[#This Row],[Total Cost of
Goods Sold]:[Other]])</f>
        <v>0</v>
      </c>
      <c r="AX236" s="67">
        <f>SUM(Table7[[#This Row],[COGS
Total]:[Other
Cost]])</f>
        <v>0</v>
      </c>
      <c r="AY236" s="67">
        <f>SUM(Table7[[#This Row],[Total Sales]],Table7[[#This Row],[Returns]],-Table7[[#This Row],[Sale Fee]],-Table7[[#This Row],[Total 
COGS &amp; Processing
Cost]])</f>
        <v>0</v>
      </c>
    </row>
    <row r="237" spans="5:51" s="53" customFormat="1" x14ac:dyDescent="0.25">
      <c r="E237" s="68"/>
      <c r="H237" s="78"/>
      <c r="P237" s="78"/>
      <c r="Q237" s="78"/>
      <c r="R237" s="110"/>
      <c r="S237" s="78"/>
      <c r="T237" s="78"/>
      <c r="U237" s="78"/>
      <c r="V237" s="78"/>
      <c r="W237" s="78"/>
      <c r="Z237" s="67">
        <f>Table7[[#This Row],[Quantity
 Sold]]*Table7[[#This Row],[Unit Price]]</f>
        <v>0</v>
      </c>
      <c r="AD237" s="67">
        <f>SUM(Table7[[#This Row],[Total 
Paid]],Table7[[#This Row],[Shipping 
Charged]])</f>
        <v>0</v>
      </c>
      <c r="AE237" s="67"/>
      <c r="AG237" s="67">
        <f>SUM(Table7[[#This Row],[Total Sales]],Table7[[#This Row],[Tax]],Table7[[#This Row],[Returns]])</f>
        <v>0</v>
      </c>
      <c r="AP237" s="67">
        <f>Table7[[#This Row],[Cost per
Unit Sold]]*Table7[[#This Row],[Quantity of 
Product Sold]]</f>
        <v>0</v>
      </c>
      <c r="AQ237" s="67"/>
      <c r="AR237" s="67"/>
      <c r="AS237" s="67">
        <f>SUM(Table7[[#This Row],[Total Cost of
Goods Sold]:[Other]])</f>
        <v>0</v>
      </c>
      <c r="AU237" s="53">
        <v>6.55</v>
      </c>
      <c r="AX237" s="67">
        <f>SUM(Table7[[#This Row],[COGS
Total]:[Other
Cost]])</f>
        <v>6.55</v>
      </c>
      <c r="AY237" s="67">
        <f>SUM(Table7[[#This Row],[Total Sales]],Table7[[#This Row],[Returns]],-Table7[[#This Row],[Sale Fee]],-Table7[[#This Row],[Total 
COGS &amp; Processing
Cost]])</f>
        <v>-6.55</v>
      </c>
    </row>
    <row r="238" spans="5:51" s="53" customFormat="1" x14ac:dyDescent="0.25">
      <c r="E238" s="68"/>
      <c r="H238" s="78"/>
      <c r="P238" s="78"/>
      <c r="Q238" s="78"/>
      <c r="R238" s="110"/>
      <c r="S238" s="78"/>
      <c r="T238" s="78"/>
      <c r="U238" s="78"/>
      <c r="V238" s="78"/>
      <c r="W238" s="78"/>
      <c r="Z238" s="67">
        <f>Table7[[#This Row],[Quantity
 Sold]]*Table7[[#This Row],[Unit Price]]</f>
        <v>0</v>
      </c>
      <c r="AD238" s="67">
        <f>SUM(Table7[[#This Row],[Total 
Paid]],Table7[[#This Row],[Shipping 
Charged]])</f>
        <v>0</v>
      </c>
      <c r="AE238" s="67"/>
      <c r="AG238" s="67">
        <f>SUM(Table7[[#This Row],[Total Sales]],Table7[[#This Row],[Tax]],Table7[[#This Row],[Returns]])</f>
        <v>0</v>
      </c>
      <c r="AP238" s="67">
        <f>Table7[[#This Row],[Cost per
Unit Sold]]*Table7[[#This Row],[Quantity of 
Product Sold]]</f>
        <v>0</v>
      </c>
      <c r="AQ238" s="67"/>
      <c r="AR238" s="67"/>
      <c r="AS238" s="67">
        <f>SUM(Table7[[#This Row],[Total Cost of
Goods Sold]:[Other]])</f>
        <v>0</v>
      </c>
      <c r="AX238" s="67">
        <f>SUM(Table7[[#This Row],[COGS
Total]:[Other
Cost]])</f>
        <v>0</v>
      </c>
      <c r="AY238" s="67">
        <f>SUM(Table7[[#This Row],[Total Sales]],Table7[[#This Row],[Returns]],-Table7[[#This Row],[Sale Fee]],-Table7[[#This Row],[Total 
COGS &amp; Processing
Cost]])</f>
        <v>0</v>
      </c>
    </row>
    <row r="239" spans="5:51" s="53" customFormat="1" x14ac:dyDescent="0.25">
      <c r="E239" s="68"/>
      <c r="H239" s="78"/>
      <c r="P239" s="78"/>
      <c r="Q239" s="78"/>
      <c r="R239" s="110"/>
      <c r="S239" s="78"/>
      <c r="T239" s="78"/>
      <c r="U239" s="78"/>
      <c r="V239" s="78"/>
      <c r="W239" s="78"/>
      <c r="Z239" s="67">
        <f>Table7[[#This Row],[Quantity
 Sold]]*Table7[[#This Row],[Unit Price]]</f>
        <v>0</v>
      </c>
      <c r="AD239" s="67">
        <f>SUM(Table7[[#This Row],[Total 
Paid]],Table7[[#This Row],[Shipping 
Charged]])</f>
        <v>0</v>
      </c>
      <c r="AE239" s="67"/>
      <c r="AG239" s="67">
        <f>SUM(Table7[[#This Row],[Total Sales]],Table7[[#This Row],[Tax]],Table7[[#This Row],[Returns]])</f>
        <v>0</v>
      </c>
      <c r="AP239" s="67">
        <f>Table7[[#This Row],[Cost per
Unit Sold]]*Table7[[#This Row],[Quantity of 
Product Sold]]</f>
        <v>0</v>
      </c>
      <c r="AQ239" s="67"/>
      <c r="AR239" s="67"/>
      <c r="AS239" s="67">
        <f>SUM(Table7[[#This Row],[Total Cost of
Goods Sold]:[Other]])</f>
        <v>0</v>
      </c>
      <c r="AX239" s="67">
        <f>SUM(Table7[[#This Row],[COGS
Total]:[Other
Cost]])</f>
        <v>0</v>
      </c>
      <c r="AY239" s="67">
        <f>SUM(Table7[[#This Row],[Total Sales]],Table7[[#This Row],[Returns]],-Table7[[#This Row],[Sale Fee]],-Table7[[#This Row],[Total 
COGS &amp; Processing
Cost]])</f>
        <v>0</v>
      </c>
    </row>
    <row r="240" spans="5:51" s="53" customFormat="1" x14ac:dyDescent="0.25">
      <c r="E240" s="68"/>
      <c r="H240" s="78"/>
      <c r="P240" s="78"/>
      <c r="Q240" s="78"/>
      <c r="R240" s="110"/>
      <c r="S240" s="78"/>
      <c r="T240" s="78"/>
      <c r="U240" s="78"/>
      <c r="V240" s="78"/>
      <c r="W240" s="78"/>
      <c r="Z240" s="67">
        <f>Table7[[#This Row],[Quantity
 Sold]]*Table7[[#This Row],[Unit Price]]</f>
        <v>0</v>
      </c>
      <c r="AD240" s="67">
        <f>SUM(Table7[[#This Row],[Total 
Paid]],Table7[[#This Row],[Shipping 
Charged]])</f>
        <v>0</v>
      </c>
      <c r="AE240" s="67"/>
      <c r="AG240" s="67">
        <f>SUM(Table7[[#This Row],[Total Sales]],Table7[[#This Row],[Tax]],Table7[[#This Row],[Returns]])</f>
        <v>0</v>
      </c>
      <c r="AP240" s="67">
        <f>Table7[[#This Row],[Cost per
Unit Sold]]*Table7[[#This Row],[Quantity of 
Product Sold]]</f>
        <v>0</v>
      </c>
      <c r="AQ240" s="67"/>
      <c r="AR240" s="67"/>
      <c r="AS240" s="67">
        <f>SUM(Table7[[#This Row],[Total Cost of
Goods Sold]:[Other]])</f>
        <v>0</v>
      </c>
      <c r="AU240" s="53">
        <v>5.55</v>
      </c>
      <c r="AV240" s="53">
        <v>0.23824071028220381</v>
      </c>
      <c r="AX240" s="67">
        <f>SUM(Table7[[#This Row],[COGS
Total]:[Other
Cost]])</f>
        <v>5.7882407102822038</v>
      </c>
      <c r="AY240" s="67">
        <f>SUM(Table7[[#This Row],[Total Sales]],Table7[[#This Row],[Returns]],-Table7[[#This Row],[Sale Fee]],-Table7[[#This Row],[Total 
COGS &amp; Processing
Cost]])</f>
        <v>-5.7882407102822038</v>
      </c>
    </row>
    <row r="241" spans="5:51" s="53" customFormat="1" x14ac:dyDescent="0.25">
      <c r="E241" s="68"/>
      <c r="H241" s="78"/>
      <c r="P241" s="78"/>
      <c r="Q241" s="78"/>
      <c r="R241" s="110"/>
      <c r="S241" s="78"/>
      <c r="T241" s="78"/>
      <c r="U241" s="78"/>
      <c r="V241" s="78"/>
      <c r="W241" s="78"/>
      <c r="Z241" s="67">
        <f>Table7[[#This Row],[Quantity
 Sold]]*Table7[[#This Row],[Unit Price]]</f>
        <v>0</v>
      </c>
      <c r="AD241" s="67">
        <f>SUM(Table7[[#This Row],[Total 
Paid]],Table7[[#This Row],[Shipping 
Charged]])</f>
        <v>0</v>
      </c>
      <c r="AE241" s="67"/>
      <c r="AG241" s="67">
        <f>SUM(Table7[[#This Row],[Total Sales]],Table7[[#This Row],[Tax]],Table7[[#This Row],[Returns]])</f>
        <v>0</v>
      </c>
      <c r="AP241" s="67">
        <f>Table7[[#This Row],[Cost per
Unit Sold]]*Table7[[#This Row],[Quantity of 
Product Sold]]</f>
        <v>0</v>
      </c>
      <c r="AQ241" s="67"/>
      <c r="AR241" s="67"/>
      <c r="AS241" s="67">
        <f>SUM(Table7[[#This Row],[Total Cost of
Goods Sold]:[Other]])</f>
        <v>0</v>
      </c>
      <c r="AX241" s="67">
        <f>SUM(Table7[[#This Row],[COGS
Total]:[Other
Cost]])</f>
        <v>0</v>
      </c>
      <c r="AY241" s="67">
        <f>SUM(Table7[[#This Row],[Total Sales]],Table7[[#This Row],[Returns]],-Table7[[#This Row],[Sale Fee]],-Table7[[#This Row],[Total 
COGS &amp; Processing
Cost]])</f>
        <v>0</v>
      </c>
    </row>
    <row r="242" spans="5:51" s="53" customFormat="1" x14ac:dyDescent="0.25">
      <c r="E242" s="68"/>
      <c r="H242" s="78"/>
      <c r="P242" s="78"/>
      <c r="Q242" s="78"/>
      <c r="R242" s="110"/>
      <c r="S242" s="78"/>
      <c r="T242" s="78"/>
      <c r="U242" s="78"/>
      <c r="V242" s="78"/>
      <c r="W242" s="78"/>
      <c r="Z242" s="67">
        <f>Table7[[#This Row],[Quantity
 Sold]]*Table7[[#This Row],[Unit Price]]</f>
        <v>0</v>
      </c>
      <c r="AD242" s="67">
        <f>SUM(Table7[[#This Row],[Total 
Paid]],Table7[[#This Row],[Shipping 
Charged]])</f>
        <v>0</v>
      </c>
      <c r="AE242" s="67"/>
      <c r="AG242" s="67">
        <f>SUM(Table7[[#This Row],[Total Sales]],Table7[[#This Row],[Tax]],Table7[[#This Row],[Returns]])</f>
        <v>0</v>
      </c>
      <c r="AP242" s="67">
        <f>Table7[[#This Row],[Cost per
Unit Sold]]*Table7[[#This Row],[Quantity of 
Product Sold]]</f>
        <v>0</v>
      </c>
      <c r="AQ242" s="67"/>
      <c r="AR242" s="67"/>
      <c r="AS242" s="67">
        <f>SUM(Table7[[#This Row],[Total Cost of
Goods Sold]:[Other]])</f>
        <v>0</v>
      </c>
      <c r="AU242" s="53">
        <v>11.55</v>
      </c>
      <c r="AV242" s="53">
        <v>0.37616954255084811</v>
      </c>
      <c r="AX242" s="67">
        <f>SUM(Table7[[#This Row],[COGS
Total]:[Other
Cost]])</f>
        <v>11.926169542550848</v>
      </c>
      <c r="AY242" s="67">
        <f>SUM(Table7[[#This Row],[Total Sales]],Table7[[#This Row],[Returns]],-Table7[[#This Row],[Sale Fee]],-Table7[[#This Row],[Total 
COGS &amp; Processing
Cost]])</f>
        <v>-11.926169542550848</v>
      </c>
    </row>
    <row r="243" spans="5:51" s="53" customFormat="1" x14ac:dyDescent="0.25">
      <c r="E243" s="68"/>
      <c r="H243" s="78"/>
      <c r="P243" s="78"/>
      <c r="Q243" s="78"/>
      <c r="R243" s="110"/>
      <c r="S243" s="78"/>
      <c r="T243" s="78"/>
      <c r="U243" s="78"/>
      <c r="V243" s="78"/>
      <c r="W243" s="78"/>
      <c r="Z243" s="67">
        <f>Table7[[#This Row],[Quantity
 Sold]]*Table7[[#This Row],[Unit Price]]</f>
        <v>0</v>
      </c>
      <c r="AD243" s="67">
        <f>SUM(Table7[[#This Row],[Total 
Paid]],Table7[[#This Row],[Shipping 
Charged]])</f>
        <v>0</v>
      </c>
      <c r="AE243" s="67"/>
      <c r="AG243" s="67">
        <f>SUM(Table7[[#This Row],[Total Sales]],Table7[[#This Row],[Tax]],Table7[[#This Row],[Returns]])</f>
        <v>0</v>
      </c>
      <c r="AP243" s="67">
        <f>Table7[[#This Row],[Cost per
Unit Sold]]*Table7[[#This Row],[Quantity of 
Product Sold]]</f>
        <v>0</v>
      </c>
      <c r="AQ243" s="67"/>
      <c r="AR243" s="67"/>
      <c r="AS243" s="67">
        <f>SUM(Table7[[#This Row],[Total Cost of
Goods Sold]:[Other]])</f>
        <v>0</v>
      </c>
      <c r="AX243" s="67">
        <f>SUM(Table7[[#This Row],[COGS
Total]:[Other
Cost]])</f>
        <v>0</v>
      </c>
      <c r="AY243" s="67">
        <f>SUM(Table7[[#This Row],[Total Sales]],Table7[[#This Row],[Returns]],-Table7[[#This Row],[Sale Fee]],-Table7[[#This Row],[Total 
COGS &amp; Processing
Cost]])</f>
        <v>0</v>
      </c>
    </row>
    <row r="244" spans="5:51" s="53" customFormat="1" x14ac:dyDescent="0.25">
      <c r="E244" s="68"/>
      <c r="H244" s="78"/>
      <c r="P244" s="78"/>
      <c r="Q244" s="78"/>
      <c r="R244" s="110"/>
      <c r="S244" s="78"/>
      <c r="T244" s="78"/>
      <c r="U244" s="78"/>
      <c r="V244" s="78"/>
      <c r="W244" s="78"/>
      <c r="Z244" s="67">
        <f>Table7[[#This Row],[Quantity
 Sold]]*Table7[[#This Row],[Unit Price]]</f>
        <v>0</v>
      </c>
      <c r="AD244" s="67">
        <f>SUM(Table7[[#This Row],[Total 
Paid]],Table7[[#This Row],[Shipping 
Charged]])</f>
        <v>0</v>
      </c>
      <c r="AE244" s="67"/>
      <c r="AG244" s="67">
        <f>SUM(Table7[[#This Row],[Total Sales]],Table7[[#This Row],[Tax]],Table7[[#This Row],[Returns]])</f>
        <v>0</v>
      </c>
      <c r="AP244" s="67">
        <f>Table7[[#This Row],[Cost per
Unit Sold]]*Table7[[#This Row],[Quantity of 
Product Sold]]</f>
        <v>0</v>
      </c>
      <c r="AQ244" s="67"/>
      <c r="AR244" s="67"/>
      <c r="AS244" s="67">
        <f>SUM(Table7[[#This Row],[Total Cost of
Goods Sold]:[Other]])</f>
        <v>0</v>
      </c>
      <c r="AX244" s="67">
        <f>SUM(Table7[[#This Row],[COGS
Total]:[Other
Cost]])</f>
        <v>0</v>
      </c>
      <c r="AY244" s="67">
        <f>SUM(Table7[[#This Row],[Total Sales]],Table7[[#This Row],[Returns]],-Table7[[#This Row],[Sale Fee]],-Table7[[#This Row],[Total 
COGS &amp; Processing
Cost]])</f>
        <v>0</v>
      </c>
    </row>
    <row r="245" spans="5:51" s="53" customFormat="1" x14ac:dyDescent="0.25">
      <c r="E245" s="68"/>
      <c r="H245" s="78"/>
      <c r="P245" s="78"/>
      <c r="Q245" s="78"/>
      <c r="R245" s="110"/>
      <c r="S245" s="78"/>
      <c r="T245" s="78"/>
      <c r="U245" s="78"/>
      <c r="V245" s="78"/>
      <c r="W245" s="78"/>
      <c r="Z245" s="67">
        <f>Table7[[#This Row],[Quantity
 Sold]]*Table7[[#This Row],[Unit Price]]</f>
        <v>0</v>
      </c>
      <c r="AD245" s="67">
        <f>SUM(Table7[[#This Row],[Total 
Paid]],Table7[[#This Row],[Shipping 
Charged]])</f>
        <v>0</v>
      </c>
      <c r="AE245" s="67"/>
      <c r="AG245" s="67">
        <f>SUM(Table7[[#This Row],[Total Sales]],Table7[[#This Row],[Tax]],Table7[[#This Row],[Returns]])</f>
        <v>0</v>
      </c>
      <c r="AP245" s="67">
        <f>Table7[[#This Row],[Cost per
Unit Sold]]*Table7[[#This Row],[Quantity of 
Product Sold]]</f>
        <v>0</v>
      </c>
      <c r="AQ245" s="67"/>
      <c r="AR245" s="67"/>
      <c r="AS245" s="67">
        <f>SUM(Table7[[#This Row],[Total Cost of
Goods Sold]:[Other]])</f>
        <v>0</v>
      </c>
      <c r="AX245" s="67">
        <f>SUM(Table7[[#This Row],[COGS
Total]:[Other
Cost]])</f>
        <v>0</v>
      </c>
      <c r="AY245" s="67">
        <f>SUM(Table7[[#This Row],[Total Sales]],Table7[[#This Row],[Returns]],-Table7[[#This Row],[Sale Fee]],-Table7[[#This Row],[Total 
COGS &amp; Processing
Cost]])</f>
        <v>0</v>
      </c>
    </row>
    <row r="246" spans="5:51" s="53" customFormat="1" x14ac:dyDescent="0.25">
      <c r="E246" s="68"/>
      <c r="H246" s="78"/>
      <c r="P246" s="78"/>
      <c r="Q246" s="78"/>
      <c r="R246" s="110"/>
      <c r="S246" s="78"/>
      <c r="T246" s="78"/>
      <c r="U246" s="78"/>
      <c r="V246" s="78"/>
      <c r="W246" s="78"/>
      <c r="Z246" s="67">
        <f>Table7[[#This Row],[Quantity
 Sold]]*Table7[[#This Row],[Unit Price]]</f>
        <v>0</v>
      </c>
      <c r="AD246" s="67">
        <f>SUM(Table7[[#This Row],[Total 
Paid]],Table7[[#This Row],[Shipping 
Charged]])</f>
        <v>0</v>
      </c>
      <c r="AE246" s="67"/>
      <c r="AG246" s="67">
        <f>SUM(Table7[[#This Row],[Total Sales]],Table7[[#This Row],[Tax]],Table7[[#This Row],[Returns]])</f>
        <v>0</v>
      </c>
      <c r="AP246" s="67">
        <f>Table7[[#This Row],[Cost per
Unit Sold]]*Table7[[#This Row],[Quantity of 
Product Sold]]</f>
        <v>0</v>
      </c>
      <c r="AQ246" s="67"/>
      <c r="AR246" s="67"/>
      <c r="AS246" s="67">
        <f>SUM(Table7[[#This Row],[Total Cost of
Goods Sold]:[Other]])</f>
        <v>0</v>
      </c>
      <c r="AU246" s="53">
        <v>5.9</v>
      </c>
      <c r="AX246" s="67">
        <f>SUM(Table7[[#This Row],[COGS
Total]:[Other
Cost]])</f>
        <v>5.9</v>
      </c>
      <c r="AY246" s="67">
        <f>SUM(Table7[[#This Row],[Total Sales]],Table7[[#This Row],[Returns]],-Table7[[#This Row],[Sale Fee]],-Table7[[#This Row],[Total 
COGS &amp; Processing
Cost]])</f>
        <v>-5.9</v>
      </c>
    </row>
    <row r="247" spans="5:51" s="53" customFormat="1" x14ac:dyDescent="0.25">
      <c r="E247" s="68"/>
      <c r="H247" s="78"/>
      <c r="P247" s="78"/>
      <c r="Q247" s="78"/>
      <c r="R247" s="110"/>
      <c r="S247" s="78"/>
      <c r="T247" s="78"/>
      <c r="U247" s="78"/>
      <c r="V247" s="78"/>
      <c r="W247" s="78"/>
      <c r="Z247" s="67">
        <f>Table7[[#This Row],[Quantity
 Sold]]*Table7[[#This Row],[Unit Price]]</f>
        <v>0</v>
      </c>
      <c r="AD247" s="67">
        <f>SUM(Table7[[#This Row],[Total 
Paid]],Table7[[#This Row],[Shipping 
Charged]])</f>
        <v>0</v>
      </c>
      <c r="AE247" s="67"/>
      <c r="AG247" s="67">
        <f>SUM(Table7[[#This Row],[Total Sales]],Table7[[#This Row],[Tax]],Table7[[#This Row],[Returns]])</f>
        <v>0</v>
      </c>
      <c r="AP247" s="67">
        <f>Table7[[#This Row],[Cost per
Unit Sold]]*Table7[[#This Row],[Quantity of 
Product Sold]]</f>
        <v>0</v>
      </c>
      <c r="AQ247" s="67"/>
      <c r="AR247" s="67"/>
      <c r="AS247" s="67">
        <f>SUM(Table7[[#This Row],[Total Cost of
Goods Sold]:[Other]])</f>
        <v>0</v>
      </c>
      <c r="AU247" s="53">
        <v>0</v>
      </c>
      <c r="AX247" s="67">
        <f>SUM(Table7[[#This Row],[COGS
Total]:[Other
Cost]])</f>
        <v>0</v>
      </c>
      <c r="AY247" s="67">
        <f>SUM(Table7[[#This Row],[Total Sales]],Table7[[#This Row],[Returns]],-Table7[[#This Row],[Sale Fee]],-Table7[[#This Row],[Total 
COGS &amp; Processing
Cost]])</f>
        <v>0</v>
      </c>
    </row>
    <row r="248" spans="5:51" s="53" customFormat="1" x14ac:dyDescent="0.25">
      <c r="E248" s="68"/>
      <c r="H248" s="78"/>
      <c r="P248" s="78"/>
      <c r="Q248" s="78"/>
      <c r="R248" s="110"/>
      <c r="S248" s="78"/>
      <c r="T248" s="78"/>
      <c r="U248" s="78"/>
      <c r="V248" s="78"/>
      <c r="W248" s="78"/>
      <c r="Z248" s="67">
        <f>Table7[[#This Row],[Quantity
 Sold]]*Table7[[#This Row],[Unit Price]]</f>
        <v>0</v>
      </c>
      <c r="AD248" s="67">
        <f>SUM(Table7[[#This Row],[Total 
Paid]],Table7[[#This Row],[Shipping 
Charged]])</f>
        <v>0</v>
      </c>
      <c r="AE248" s="67"/>
      <c r="AG248" s="67">
        <f>SUM(Table7[[#This Row],[Total Sales]],Table7[[#This Row],[Tax]],Table7[[#This Row],[Returns]])</f>
        <v>0</v>
      </c>
      <c r="AP248" s="67">
        <f>Table7[[#This Row],[Cost per
Unit Sold]]*Table7[[#This Row],[Quantity of 
Product Sold]]</f>
        <v>0</v>
      </c>
      <c r="AQ248" s="67"/>
      <c r="AR248" s="67"/>
      <c r="AS248" s="67">
        <f>SUM(Table7[[#This Row],[Total Cost of
Goods Sold]:[Other]])</f>
        <v>0</v>
      </c>
      <c r="AX248" s="67">
        <f>SUM(Table7[[#This Row],[COGS
Total]:[Other
Cost]])</f>
        <v>0</v>
      </c>
      <c r="AY248" s="67">
        <f>SUM(Table7[[#This Row],[Total Sales]],Table7[[#This Row],[Returns]],-Table7[[#This Row],[Sale Fee]],-Table7[[#This Row],[Total 
COGS &amp; Processing
Cost]])</f>
        <v>0</v>
      </c>
    </row>
    <row r="249" spans="5:51" s="53" customFormat="1" x14ac:dyDescent="0.25">
      <c r="E249" s="68"/>
      <c r="H249" s="78"/>
      <c r="P249" s="78"/>
      <c r="Q249" s="78"/>
      <c r="R249" s="110"/>
      <c r="S249" s="78"/>
      <c r="T249" s="78"/>
      <c r="U249" s="78"/>
      <c r="V249" s="78"/>
      <c r="W249" s="78"/>
      <c r="Z249" s="67">
        <f>Table7[[#This Row],[Quantity
 Sold]]*Table7[[#This Row],[Unit Price]]</f>
        <v>0</v>
      </c>
      <c r="AD249" s="67">
        <f>SUM(Table7[[#This Row],[Total 
Paid]],Table7[[#This Row],[Shipping 
Charged]])</f>
        <v>0</v>
      </c>
      <c r="AE249" s="67"/>
      <c r="AG249" s="67">
        <f>SUM(Table7[[#This Row],[Total Sales]],Table7[[#This Row],[Tax]],Table7[[#This Row],[Returns]])</f>
        <v>0</v>
      </c>
      <c r="AP249" s="67">
        <f>Table7[[#This Row],[Cost per
Unit Sold]]*Table7[[#This Row],[Quantity of 
Product Sold]]</f>
        <v>0</v>
      </c>
      <c r="AQ249" s="67"/>
      <c r="AR249" s="67"/>
      <c r="AS249" s="67">
        <f>SUM(Table7[[#This Row],[Total Cost of
Goods Sold]:[Other]])</f>
        <v>0</v>
      </c>
      <c r="AU249" s="53">
        <v>6.6</v>
      </c>
      <c r="AX249" s="67">
        <f>SUM(Table7[[#This Row],[COGS
Total]:[Other
Cost]])</f>
        <v>6.6</v>
      </c>
      <c r="AY249" s="67">
        <f>SUM(Table7[[#This Row],[Total Sales]],Table7[[#This Row],[Returns]],-Table7[[#This Row],[Sale Fee]],-Table7[[#This Row],[Total 
COGS &amp; Processing
Cost]])</f>
        <v>-6.6</v>
      </c>
    </row>
    <row r="250" spans="5:51" s="53" customFormat="1" x14ac:dyDescent="0.25">
      <c r="E250" s="68"/>
      <c r="H250" s="78"/>
      <c r="P250" s="78"/>
      <c r="Q250" s="78"/>
      <c r="R250" s="110"/>
      <c r="S250" s="78"/>
      <c r="T250" s="78"/>
      <c r="U250" s="78"/>
      <c r="V250" s="78"/>
      <c r="W250" s="78"/>
      <c r="Z250" s="67">
        <f>Table7[[#This Row],[Quantity
 Sold]]*Table7[[#This Row],[Unit Price]]</f>
        <v>0</v>
      </c>
      <c r="AD250" s="67">
        <f>SUM(Table7[[#This Row],[Total 
Paid]],Table7[[#This Row],[Shipping 
Charged]])</f>
        <v>0</v>
      </c>
      <c r="AE250" s="67"/>
      <c r="AG250" s="67">
        <f>SUM(Table7[[#This Row],[Total Sales]],Table7[[#This Row],[Tax]],Table7[[#This Row],[Returns]])</f>
        <v>0</v>
      </c>
      <c r="AP250" s="67">
        <f>Table7[[#This Row],[Cost per
Unit Sold]]*Table7[[#This Row],[Quantity of 
Product Sold]]</f>
        <v>0</v>
      </c>
      <c r="AQ250" s="67"/>
      <c r="AR250" s="67"/>
      <c r="AS250" s="67">
        <f>SUM(Table7[[#This Row],[Total Cost of
Goods Sold]:[Other]])</f>
        <v>0</v>
      </c>
      <c r="AU250" s="53">
        <v>0</v>
      </c>
      <c r="AX250" s="67">
        <f>SUM(Table7[[#This Row],[COGS
Total]:[Other
Cost]])</f>
        <v>0</v>
      </c>
      <c r="AY250" s="67">
        <f>SUM(Table7[[#This Row],[Total Sales]],Table7[[#This Row],[Returns]],-Table7[[#This Row],[Sale Fee]],-Table7[[#This Row],[Total 
COGS &amp; Processing
Cost]])</f>
        <v>0</v>
      </c>
    </row>
    <row r="251" spans="5:51" s="53" customFormat="1" x14ac:dyDescent="0.25">
      <c r="E251" s="68"/>
      <c r="H251" s="78"/>
      <c r="P251" s="78"/>
      <c r="Q251" s="78"/>
      <c r="R251" s="110"/>
      <c r="S251" s="78"/>
      <c r="T251" s="78"/>
      <c r="U251" s="78"/>
      <c r="V251" s="78"/>
      <c r="W251" s="78"/>
      <c r="Z251" s="67">
        <f>Table7[[#This Row],[Quantity
 Sold]]*Table7[[#This Row],[Unit Price]]</f>
        <v>0</v>
      </c>
      <c r="AD251" s="67">
        <f>SUM(Table7[[#This Row],[Total 
Paid]],Table7[[#This Row],[Shipping 
Charged]])</f>
        <v>0</v>
      </c>
      <c r="AE251" s="67"/>
      <c r="AG251" s="67">
        <f>SUM(Table7[[#This Row],[Total Sales]],Table7[[#This Row],[Tax]],Table7[[#This Row],[Returns]])</f>
        <v>0</v>
      </c>
      <c r="AP251" s="67">
        <f>Table7[[#This Row],[Cost per
Unit Sold]]*Table7[[#This Row],[Quantity of 
Product Sold]]</f>
        <v>0</v>
      </c>
      <c r="AQ251" s="67"/>
      <c r="AR251" s="67"/>
      <c r="AS251" s="67">
        <f>SUM(Table7[[#This Row],[Total Cost of
Goods Sold]:[Other]])</f>
        <v>0</v>
      </c>
      <c r="AX251" s="67">
        <f>SUM(Table7[[#This Row],[COGS
Total]:[Other
Cost]])</f>
        <v>0</v>
      </c>
      <c r="AY251" s="67">
        <f>SUM(Table7[[#This Row],[Total Sales]],Table7[[#This Row],[Returns]],-Table7[[#This Row],[Sale Fee]],-Table7[[#This Row],[Total 
COGS &amp; Processing
Cost]])</f>
        <v>0</v>
      </c>
    </row>
    <row r="252" spans="5:51" s="53" customFormat="1" x14ac:dyDescent="0.25">
      <c r="E252" s="68"/>
      <c r="H252" s="78"/>
      <c r="P252" s="78"/>
      <c r="Q252" s="78"/>
      <c r="R252" s="110"/>
      <c r="S252" s="78"/>
      <c r="T252" s="78"/>
      <c r="U252" s="78"/>
      <c r="V252" s="78"/>
      <c r="W252" s="78"/>
      <c r="Z252" s="67">
        <f>Table7[[#This Row],[Quantity
 Sold]]*Table7[[#This Row],[Unit Price]]</f>
        <v>0</v>
      </c>
      <c r="AD252" s="67">
        <f>SUM(Table7[[#This Row],[Total 
Paid]],Table7[[#This Row],[Shipping 
Charged]])</f>
        <v>0</v>
      </c>
      <c r="AE252" s="67"/>
      <c r="AG252" s="67">
        <f>SUM(Table7[[#This Row],[Total Sales]],Table7[[#This Row],[Tax]],Table7[[#This Row],[Returns]])</f>
        <v>0</v>
      </c>
      <c r="AP252" s="67">
        <f>Table7[[#This Row],[Cost per
Unit Sold]]*Table7[[#This Row],[Quantity of 
Product Sold]]</f>
        <v>0</v>
      </c>
      <c r="AQ252" s="67"/>
      <c r="AR252" s="67"/>
      <c r="AS252" s="67">
        <f>SUM(Table7[[#This Row],[Total Cost of
Goods Sold]:[Other]])</f>
        <v>0</v>
      </c>
      <c r="AX252" s="67">
        <f>SUM(Table7[[#This Row],[COGS
Total]:[Other
Cost]])</f>
        <v>0</v>
      </c>
      <c r="AY252" s="67">
        <f>SUM(Table7[[#This Row],[Total Sales]],Table7[[#This Row],[Returns]],-Table7[[#This Row],[Sale Fee]],-Table7[[#This Row],[Total 
COGS &amp; Processing
Cost]])</f>
        <v>0</v>
      </c>
    </row>
    <row r="253" spans="5:51" s="53" customFormat="1" x14ac:dyDescent="0.25">
      <c r="E253" s="68"/>
      <c r="H253" s="78"/>
      <c r="P253" s="78"/>
      <c r="Q253" s="78"/>
      <c r="R253" s="110"/>
      <c r="S253" s="78"/>
      <c r="T253" s="78"/>
      <c r="U253" s="78"/>
      <c r="V253" s="78"/>
      <c r="W253" s="78"/>
      <c r="Z253" s="67">
        <f>Table7[[#This Row],[Quantity
 Sold]]*Table7[[#This Row],[Unit Price]]</f>
        <v>0</v>
      </c>
      <c r="AD253" s="67">
        <f>SUM(Table7[[#This Row],[Total 
Paid]],Table7[[#This Row],[Shipping 
Charged]])</f>
        <v>0</v>
      </c>
      <c r="AE253" s="67"/>
      <c r="AG253" s="67">
        <f>SUM(Table7[[#This Row],[Total Sales]],Table7[[#This Row],[Tax]],Table7[[#This Row],[Returns]])</f>
        <v>0</v>
      </c>
      <c r="AP253" s="67">
        <f>Table7[[#This Row],[Cost per
Unit Sold]]*Table7[[#This Row],[Quantity of 
Product Sold]]</f>
        <v>0</v>
      </c>
      <c r="AQ253" s="67"/>
      <c r="AR253" s="67"/>
      <c r="AS253" s="67">
        <f>SUM(Table7[[#This Row],[Total Cost of
Goods Sold]:[Other]])</f>
        <v>0</v>
      </c>
      <c r="AX253" s="67">
        <f>SUM(Table7[[#This Row],[COGS
Total]:[Other
Cost]])</f>
        <v>0</v>
      </c>
      <c r="AY253" s="67">
        <f>SUM(Table7[[#This Row],[Total Sales]],Table7[[#This Row],[Returns]],-Table7[[#This Row],[Sale Fee]],-Table7[[#This Row],[Total 
COGS &amp; Processing
Cost]])</f>
        <v>0</v>
      </c>
    </row>
    <row r="254" spans="5:51" s="53" customFormat="1" x14ac:dyDescent="0.25">
      <c r="E254" s="68"/>
      <c r="H254" s="78"/>
      <c r="P254" s="78"/>
      <c r="Q254" s="78"/>
      <c r="R254" s="110"/>
      <c r="S254" s="78"/>
      <c r="T254" s="78"/>
      <c r="U254" s="78"/>
      <c r="V254" s="78"/>
      <c r="W254" s="78"/>
      <c r="Z254" s="67">
        <f>Table7[[#This Row],[Quantity
 Sold]]*Table7[[#This Row],[Unit Price]]</f>
        <v>0</v>
      </c>
      <c r="AD254" s="67">
        <f>SUM(Table7[[#This Row],[Total 
Paid]],Table7[[#This Row],[Shipping 
Charged]])</f>
        <v>0</v>
      </c>
      <c r="AE254" s="67"/>
      <c r="AG254" s="67">
        <f>SUM(Table7[[#This Row],[Total Sales]],Table7[[#This Row],[Tax]],Table7[[#This Row],[Returns]])</f>
        <v>0</v>
      </c>
      <c r="AP254" s="67">
        <f>Table7[[#This Row],[Cost per
Unit Sold]]*Table7[[#This Row],[Quantity of 
Product Sold]]</f>
        <v>0</v>
      </c>
      <c r="AQ254" s="67"/>
      <c r="AR254" s="67"/>
      <c r="AS254" s="67">
        <f>SUM(Table7[[#This Row],[Total Cost of
Goods Sold]:[Other]])</f>
        <v>0</v>
      </c>
      <c r="AU254" s="53">
        <v>6</v>
      </c>
      <c r="AX254" s="67">
        <f>SUM(Table7[[#This Row],[COGS
Total]:[Other
Cost]])</f>
        <v>6</v>
      </c>
      <c r="AY254" s="67">
        <f>SUM(Table7[[#This Row],[Total Sales]],Table7[[#This Row],[Returns]],-Table7[[#This Row],[Sale Fee]],-Table7[[#This Row],[Total 
COGS &amp; Processing
Cost]])</f>
        <v>-6</v>
      </c>
    </row>
    <row r="255" spans="5:51" s="53" customFormat="1" x14ac:dyDescent="0.25">
      <c r="E255" s="68"/>
      <c r="H255" s="78"/>
      <c r="P255" s="78"/>
      <c r="Q255" s="78"/>
      <c r="R255" s="110"/>
      <c r="S255" s="78"/>
      <c r="T255" s="78"/>
      <c r="U255" s="78"/>
      <c r="V255" s="78"/>
      <c r="W255" s="78"/>
      <c r="Z255" s="67">
        <f>Table7[[#This Row],[Quantity
 Sold]]*Table7[[#This Row],[Unit Price]]</f>
        <v>0</v>
      </c>
      <c r="AD255" s="67">
        <f>SUM(Table7[[#This Row],[Total 
Paid]],Table7[[#This Row],[Shipping 
Charged]])</f>
        <v>0</v>
      </c>
      <c r="AE255" s="67"/>
      <c r="AG255" s="67">
        <f>SUM(Table7[[#This Row],[Total Sales]],Table7[[#This Row],[Tax]],Table7[[#This Row],[Returns]])</f>
        <v>0</v>
      </c>
      <c r="AP255" s="67">
        <f>Table7[[#This Row],[Cost per
Unit Sold]]*Table7[[#This Row],[Quantity of 
Product Sold]]</f>
        <v>0</v>
      </c>
      <c r="AQ255" s="67"/>
      <c r="AR255" s="67"/>
      <c r="AS255" s="67">
        <f>SUM(Table7[[#This Row],[Total Cost of
Goods Sold]:[Other]])</f>
        <v>0</v>
      </c>
      <c r="AX255" s="67">
        <f>SUM(Table7[[#This Row],[COGS
Total]:[Other
Cost]])</f>
        <v>0</v>
      </c>
      <c r="AY255" s="67">
        <f>SUM(Table7[[#This Row],[Total Sales]],Table7[[#This Row],[Returns]],-Table7[[#This Row],[Sale Fee]],-Table7[[#This Row],[Total 
COGS &amp; Processing
Cost]])</f>
        <v>0</v>
      </c>
    </row>
    <row r="256" spans="5:51" s="53" customFormat="1" x14ac:dyDescent="0.25">
      <c r="E256" s="68"/>
      <c r="H256" s="78"/>
      <c r="P256" s="78"/>
      <c r="Q256" s="78"/>
      <c r="R256" s="110"/>
      <c r="S256" s="78"/>
      <c r="T256" s="78"/>
      <c r="U256" s="78"/>
      <c r="V256" s="78"/>
      <c r="W256" s="78"/>
      <c r="Z256" s="67">
        <f>Table7[[#This Row],[Quantity
 Sold]]*Table7[[#This Row],[Unit Price]]</f>
        <v>0</v>
      </c>
      <c r="AD256" s="67">
        <f>SUM(Table7[[#This Row],[Total 
Paid]],Table7[[#This Row],[Shipping 
Charged]])</f>
        <v>0</v>
      </c>
      <c r="AE256" s="67"/>
      <c r="AG256" s="67">
        <f>SUM(Table7[[#This Row],[Total Sales]],Table7[[#This Row],[Tax]],Table7[[#This Row],[Returns]])</f>
        <v>0</v>
      </c>
      <c r="AP256" s="67">
        <f>Table7[[#This Row],[Cost per
Unit Sold]]*Table7[[#This Row],[Quantity of 
Product Sold]]</f>
        <v>0</v>
      </c>
      <c r="AQ256" s="67"/>
      <c r="AR256" s="67"/>
      <c r="AS256" s="67">
        <f>SUM(Table7[[#This Row],[Total Cost of
Goods Sold]:[Other]])</f>
        <v>0</v>
      </c>
      <c r="AX256" s="67">
        <f>SUM(Table7[[#This Row],[COGS
Total]:[Other
Cost]])</f>
        <v>0</v>
      </c>
      <c r="AY256" s="67">
        <f>SUM(Table7[[#This Row],[Total Sales]],Table7[[#This Row],[Returns]],-Table7[[#This Row],[Sale Fee]],-Table7[[#This Row],[Total 
COGS &amp; Processing
Cost]])</f>
        <v>0</v>
      </c>
    </row>
    <row r="257" spans="5:51" s="53" customFormat="1" x14ac:dyDescent="0.25">
      <c r="E257" s="68"/>
      <c r="H257" s="78"/>
      <c r="P257" s="78"/>
      <c r="Q257" s="78"/>
      <c r="R257" s="110"/>
      <c r="S257" s="78"/>
      <c r="T257" s="78"/>
      <c r="U257" s="78"/>
      <c r="V257" s="78"/>
      <c r="W257" s="78"/>
      <c r="Z257" s="67">
        <f>Table7[[#This Row],[Quantity
 Sold]]*Table7[[#This Row],[Unit Price]]</f>
        <v>0</v>
      </c>
      <c r="AD257" s="67">
        <f>SUM(Table7[[#This Row],[Total 
Paid]],Table7[[#This Row],[Shipping 
Charged]])</f>
        <v>0</v>
      </c>
      <c r="AE257" s="67"/>
      <c r="AG257" s="67">
        <f>SUM(Table7[[#This Row],[Total Sales]],Table7[[#This Row],[Tax]],Table7[[#This Row],[Returns]])</f>
        <v>0</v>
      </c>
      <c r="AP257" s="67">
        <f>Table7[[#This Row],[Cost per
Unit Sold]]*Table7[[#This Row],[Quantity of 
Product Sold]]</f>
        <v>0</v>
      </c>
      <c r="AQ257" s="67"/>
      <c r="AR257" s="67"/>
      <c r="AS257" s="67">
        <f>SUM(Table7[[#This Row],[Total Cost of
Goods Sold]:[Other]])</f>
        <v>0</v>
      </c>
      <c r="AU257" s="53">
        <v>10.6</v>
      </c>
      <c r="AX257" s="67">
        <f>SUM(Table7[[#This Row],[COGS
Total]:[Other
Cost]])</f>
        <v>10.6</v>
      </c>
      <c r="AY257" s="67">
        <f>SUM(Table7[[#This Row],[Total Sales]],Table7[[#This Row],[Returns]],-Table7[[#This Row],[Sale Fee]],-Table7[[#This Row],[Total 
COGS &amp; Processing
Cost]])</f>
        <v>-10.6</v>
      </c>
    </row>
    <row r="258" spans="5:51" s="53" customFormat="1" x14ac:dyDescent="0.25">
      <c r="E258" s="68"/>
      <c r="H258" s="78"/>
      <c r="P258" s="78"/>
      <c r="Q258" s="78"/>
      <c r="R258" s="110"/>
      <c r="S258" s="78"/>
      <c r="T258" s="78"/>
      <c r="U258" s="78"/>
      <c r="V258" s="78"/>
      <c r="W258" s="78"/>
      <c r="Z258" s="67">
        <f>Table7[[#This Row],[Quantity
 Sold]]*Table7[[#This Row],[Unit Price]]</f>
        <v>0</v>
      </c>
      <c r="AD258" s="67">
        <f>SUM(Table7[[#This Row],[Total 
Paid]],Table7[[#This Row],[Shipping 
Charged]])</f>
        <v>0</v>
      </c>
      <c r="AE258" s="67"/>
      <c r="AG258" s="67">
        <f>SUM(Table7[[#This Row],[Total Sales]],Table7[[#This Row],[Tax]],Table7[[#This Row],[Returns]])</f>
        <v>0</v>
      </c>
      <c r="AP258" s="67">
        <f>Table7[[#This Row],[Cost per
Unit Sold]]*Table7[[#This Row],[Quantity of 
Product Sold]]</f>
        <v>0</v>
      </c>
      <c r="AQ258" s="67"/>
      <c r="AR258" s="67"/>
      <c r="AS258" s="67">
        <f>SUM(Table7[[#This Row],[Total Cost of
Goods Sold]:[Other]])</f>
        <v>0</v>
      </c>
      <c r="AX258" s="67">
        <f>SUM(Table7[[#This Row],[COGS
Total]:[Other
Cost]])</f>
        <v>0</v>
      </c>
      <c r="AY258" s="67">
        <f>SUM(Table7[[#This Row],[Total Sales]],Table7[[#This Row],[Returns]],-Table7[[#This Row],[Sale Fee]],-Table7[[#This Row],[Total 
COGS &amp; Processing
Cost]])</f>
        <v>0</v>
      </c>
    </row>
    <row r="259" spans="5:51" s="53" customFormat="1" x14ac:dyDescent="0.25">
      <c r="E259" s="68"/>
      <c r="H259" s="78"/>
      <c r="P259" s="78"/>
      <c r="Q259" s="78"/>
      <c r="R259" s="110"/>
      <c r="S259" s="78"/>
      <c r="T259" s="78"/>
      <c r="U259" s="78"/>
      <c r="V259" s="78"/>
      <c r="W259" s="78"/>
      <c r="Z259" s="67">
        <f>Table7[[#This Row],[Quantity
 Sold]]*Table7[[#This Row],[Unit Price]]</f>
        <v>0</v>
      </c>
      <c r="AD259" s="67">
        <f>SUM(Table7[[#This Row],[Total 
Paid]],Table7[[#This Row],[Shipping 
Charged]])</f>
        <v>0</v>
      </c>
      <c r="AE259" s="67"/>
      <c r="AG259" s="67">
        <f>SUM(Table7[[#This Row],[Total Sales]],Table7[[#This Row],[Tax]],Table7[[#This Row],[Returns]])</f>
        <v>0</v>
      </c>
      <c r="AP259" s="67">
        <f>Table7[[#This Row],[Cost per
Unit Sold]]*Table7[[#This Row],[Quantity of 
Product Sold]]</f>
        <v>0</v>
      </c>
      <c r="AQ259" s="67"/>
      <c r="AR259" s="67"/>
      <c r="AS259" s="67">
        <f>SUM(Table7[[#This Row],[Total Cost of
Goods Sold]:[Other]])</f>
        <v>0</v>
      </c>
      <c r="AX259" s="67">
        <f>SUM(Table7[[#This Row],[COGS
Total]:[Other
Cost]])</f>
        <v>0</v>
      </c>
      <c r="AY259" s="67">
        <f>SUM(Table7[[#This Row],[Total Sales]],Table7[[#This Row],[Returns]],-Table7[[#This Row],[Sale Fee]],-Table7[[#This Row],[Total 
COGS &amp; Processing
Cost]])</f>
        <v>0</v>
      </c>
    </row>
    <row r="260" spans="5:51" s="53" customFormat="1" x14ac:dyDescent="0.25">
      <c r="E260" s="68"/>
      <c r="H260" s="78"/>
      <c r="P260" s="78"/>
      <c r="Q260" s="78"/>
      <c r="R260" s="110"/>
      <c r="S260" s="78"/>
      <c r="T260" s="78"/>
      <c r="U260" s="78"/>
      <c r="V260" s="78"/>
      <c r="W260" s="78"/>
      <c r="Z260" s="67">
        <f>Table7[[#This Row],[Quantity
 Sold]]*Table7[[#This Row],[Unit Price]]</f>
        <v>0</v>
      </c>
      <c r="AD260" s="67">
        <f>SUM(Table7[[#This Row],[Total 
Paid]],Table7[[#This Row],[Shipping 
Charged]])</f>
        <v>0</v>
      </c>
      <c r="AE260" s="67"/>
      <c r="AG260" s="67">
        <f>SUM(Table7[[#This Row],[Total Sales]],Table7[[#This Row],[Tax]],Table7[[#This Row],[Returns]])</f>
        <v>0</v>
      </c>
      <c r="AP260" s="67">
        <f>Table7[[#This Row],[Cost per
Unit Sold]]*Table7[[#This Row],[Quantity of 
Product Sold]]</f>
        <v>0</v>
      </c>
      <c r="AQ260" s="67"/>
      <c r="AR260" s="67"/>
      <c r="AS260" s="67">
        <f>SUM(Table7[[#This Row],[Total Cost of
Goods Sold]:[Other]])</f>
        <v>0</v>
      </c>
      <c r="AU260" s="53">
        <v>11.97</v>
      </c>
      <c r="AX260" s="67">
        <f>SUM(Table7[[#This Row],[COGS
Total]:[Other
Cost]])</f>
        <v>11.97</v>
      </c>
      <c r="AY260" s="67">
        <f>SUM(Table7[[#This Row],[Total Sales]],Table7[[#This Row],[Returns]],-Table7[[#This Row],[Sale Fee]],-Table7[[#This Row],[Total 
COGS &amp; Processing
Cost]])</f>
        <v>-11.97</v>
      </c>
    </row>
    <row r="261" spans="5:51" s="53" customFormat="1" x14ac:dyDescent="0.25">
      <c r="E261" s="68"/>
      <c r="H261" s="78"/>
      <c r="P261" s="78"/>
      <c r="Q261" s="78"/>
      <c r="R261" s="110"/>
      <c r="S261" s="78"/>
      <c r="T261" s="78"/>
      <c r="U261" s="78"/>
      <c r="V261" s="78"/>
      <c r="W261" s="78"/>
      <c r="Z261" s="67">
        <f>Table7[[#This Row],[Quantity
 Sold]]*Table7[[#This Row],[Unit Price]]</f>
        <v>0</v>
      </c>
      <c r="AD261" s="67">
        <f>SUM(Table7[[#This Row],[Total 
Paid]],Table7[[#This Row],[Shipping 
Charged]])</f>
        <v>0</v>
      </c>
      <c r="AE261" s="67"/>
      <c r="AG261" s="67">
        <f>SUM(Table7[[#This Row],[Total Sales]],Table7[[#This Row],[Tax]],Table7[[#This Row],[Returns]])</f>
        <v>0</v>
      </c>
      <c r="AP261" s="67">
        <f>Table7[[#This Row],[Cost per
Unit Sold]]*Table7[[#This Row],[Quantity of 
Product Sold]]</f>
        <v>0</v>
      </c>
      <c r="AQ261" s="67"/>
      <c r="AR261" s="67"/>
      <c r="AS261" s="67">
        <f>SUM(Table7[[#This Row],[Total Cost of
Goods Sold]:[Other]])</f>
        <v>0</v>
      </c>
      <c r="AU261" s="53">
        <v>11.97</v>
      </c>
      <c r="AX261" s="67">
        <f>SUM(Table7[[#This Row],[COGS
Total]:[Other
Cost]])</f>
        <v>11.97</v>
      </c>
      <c r="AY261" s="67">
        <f>SUM(Table7[[#This Row],[Total Sales]],Table7[[#This Row],[Returns]],-Table7[[#This Row],[Sale Fee]],-Table7[[#This Row],[Total 
COGS &amp; Processing
Cost]])</f>
        <v>-11.97</v>
      </c>
    </row>
    <row r="262" spans="5:51" s="53" customFormat="1" x14ac:dyDescent="0.25">
      <c r="E262" s="68"/>
      <c r="H262" s="50"/>
      <c r="P262" s="50"/>
      <c r="Q262" s="50"/>
      <c r="R262" s="58"/>
      <c r="S262" s="50"/>
      <c r="T262" s="50"/>
      <c r="U262" s="50"/>
      <c r="V262" s="50"/>
      <c r="W262" s="50"/>
      <c r="Z262" s="67">
        <f>Table7[[#This Row],[Quantity
 Sold]]*Table7[[#This Row],[Unit Price]]</f>
        <v>0</v>
      </c>
      <c r="AD262" s="67">
        <f>SUM(Table7[[#This Row],[Total 
Paid]],Table7[[#This Row],[Shipping 
Charged]])</f>
        <v>0</v>
      </c>
      <c r="AE262" s="67"/>
      <c r="AG262" s="67">
        <f>SUM(Table7[[#This Row],[Total Sales]],Table7[[#This Row],[Tax]],Table7[[#This Row],[Returns]])</f>
        <v>0</v>
      </c>
      <c r="AP262" s="67">
        <f>Table7[[#This Row],[Cost per
Unit Sold]]*Table7[[#This Row],[Quantity of 
Product Sold]]</f>
        <v>0</v>
      </c>
      <c r="AQ262" s="67"/>
      <c r="AR262" s="67"/>
      <c r="AS262" s="67">
        <f>SUM(Table7[[#This Row],[Total Cost of
Goods Sold]:[Other]])</f>
        <v>0</v>
      </c>
      <c r="AX262" s="67">
        <f>SUM(Table7[[#This Row],[COGS
Total]:[Other
Cost]])</f>
        <v>0</v>
      </c>
      <c r="AY262" s="67">
        <f>SUM(Table7[[#This Row],[Total Sales]],Table7[[#This Row],[Returns]],-Table7[[#This Row],[Sale Fee]],-Table7[[#This Row],[Total 
COGS &amp; Processing
Cost]])</f>
        <v>0</v>
      </c>
    </row>
    <row r="263" spans="5:51" s="53" customFormat="1" x14ac:dyDescent="0.25">
      <c r="E263" s="68"/>
      <c r="H263" s="50"/>
      <c r="P263" s="50"/>
      <c r="Q263" s="50"/>
      <c r="R263" s="58"/>
      <c r="S263" s="50"/>
      <c r="T263" s="50"/>
      <c r="U263" s="50"/>
      <c r="V263" s="50"/>
      <c r="W263" s="50"/>
      <c r="Z263" s="67">
        <f>Table7[[#This Row],[Quantity
 Sold]]*Table7[[#This Row],[Unit Price]]</f>
        <v>0</v>
      </c>
      <c r="AD263" s="67">
        <f>SUM(Table7[[#This Row],[Total 
Paid]],Table7[[#This Row],[Shipping 
Charged]])</f>
        <v>0</v>
      </c>
      <c r="AE263" s="67"/>
      <c r="AG263" s="67">
        <f>SUM(Table7[[#This Row],[Total Sales]],Table7[[#This Row],[Tax]],Table7[[#This Row],[Returns]])</f>
        <v>0</v>
      </c>
      <c r="AP263" s="67">
        <f>Table7[[#This Row],[Cost per
Unit Sold]]*Table7[[#This Row],[Quantity of 
Product Sold]]</f>
        <v>0</v>
      </c>
      <c r="AQ263" s="67"/>
      <c r="AR263" s="67"/>
      <c r="AS263" s="67">
        <f>SUM(Table7[[#This Row],[Total Cost of
Goods Sold]:[Other]])</f>
        <v>0</v>
      </c>
      <c r="AX263" s="67">
        <f>SUM(Table7[[#This Row],[COGS
Total]:[Other
Cost]])</f>
        <v>0</v>
      </c>
      <c r="AY263" s="67">
        <f>SUM(Table7[[#This Row],[Total Sales]],Table7[[#This Row],[Returns]],-Table7[[#This Row],[Sale Fee]],-Table7[[#This Row],[Total 
COGS &amp; Processing
Cost]])</f>
        <v>0</v>
      </c>
    </row>
    <row r="264" spans="5:51" s="53" customFormat="1" x14ac:dyDescent="0.25">
      <c r="E264" s="68"/>
      <c r="H264" s="50"/>
      <c r="P264" s="50"/>
      <c r="Q264" s="50"/>
      <c r="R264" s="58"/>
      <c r="S264" s="50"/>
      <c r="T264" s="50"/>
      <c r="U264" s="50"/>
      <c r="V264" s="50"/>
      <c r="W264" s="50"/>
      <c r="Z264" s="67">
        <f>Table7[[#This Row],[Quantity
 Sold]]*Table7[[#This Row],[Unit Price]]</f>
        <v>0</v>
      </c>
      <c r="AD264" s="67">
        <f>SUM(Table7[[#This Row],[Total 
Paid]],Table7[[#This Row],[Shipping 
Charged]])</f>
        <v>0</v>
      </c>
      <c r="AE264" s="67"/>
      <c r="AG264" s="67">
        <f>SUM(Table7[[#This Row],[Total Sales]],Table7[[#This Row],[Tax]],Table7[[#This Row],[Returns]])</f>
        <v>0</v>
      </c>
      <c r="AP264" s="67">
        <f>Table7[[#This Row],[Cost per
Unit Sold]]*Table7[[#This Row],[Quantity of 
Product Sold]]</f>
        <v>0</v>
      </c>
      <c r="AQ264" s="67"/>
      <c r="AR264" s="67"/>
      <c r="AS264" s="67">
        <f>SUM(Table7[[#This Row],[Total Cost of
Goods Sold]:[Other]])</f>
        <v>0</v>
      </c>
      <c r="AX264" s="67">
        <f>SUM(Table7[[#This Row],[COGS
Total]:[Other
Cost]])</f>
        <v>0</v>
      </c>
      <c r="AY264" s="67">
        <f>SUM(Table7[[#This Row],[Total Sales]],Table7[[#This Row],[Returns]],-Table7[[#This Row],[Sale Fee]],-Table7[[#This Row],[Total 
COGS &amp; Processing
Cost]])</f>
        <v>0</v>
      </c>
    </row>
    <row r="265" spans="5:51" s="53" customFormat="1" x14ac:dyDescent="0.25">
      <c r="E265" s="68"/>
      <c r="H265" s="78"/>
      <c r="P265" s="78"/>
      <c r="Q265" s="78"/>
      <c r="R265" s="110"/>
      <c r="S265" s="78"/>
      <c r="T265" s="78"/>
      <c r="U265" s="78"/>
      <c r="V265" s="78"/>
      <c r="W265" s="78"/>
      <c r="Z265" s="67">
        <f>Table7[[#This Row],[Quantity
 Sold]]*Table7[[#This Row],[Unit Price]]</f>
        <v>0</v>
      </c>
      <c r="AD265" s="67">
        <f>SUM(Table7[[#This Row],[Total 
Paid]],Table7[[#This Row],[Shipping 
Charged]])</f>
        <v>0</v>
      </c>
      <c r="AE265" s="67"/>
      <c r="AG265" s="67">
        <f>SUM(Table7[[#This Row],[Total Sales]],Table7[[#This Row],[Tax]],Table7[[#This Row],[Returns]])</f>
        <v>0</v>
      </c>
      <c r="AP265" s="67">
        <f>Table7[[#This Row],[Cost per
Unit Sold]]*Table7[[#This Row],[Quantity of 
Product Sold]]</f>
        <v>0</v>
      </c>
      <c r="AQ265" s="67"/>
      <c r="AR265" s="67"/>
      <c r="AS265" s="67">
        <f>SUM(Table7[[#This Row],[Total Cost of
Goods Sold]:[Other]])</f>
        <v>0</v>
      </c>
      <c r="AX265" s="67">
        <f>SUM(Table7[[#This Row],[COGS
Total]:[Other
Cost]])</f>
        <v>0</v>
      </c>
      <c r="AY265" s="67">
        <f>SUM(Table7[[#This Row],[Total Sales]],Table7[[#This Row],[Returns]],-Table7[[#This Row],[Sale Fee]],-Table7[[#This Row],[Total 
COGS &amp; Processing
Cost]])</f>
        <v>0</v>
      </c>
    </row>
    <row r="266" spans="5:51" s="53" customFormat="1" x14ac:dyDescent="0.25">
      <c r="E266" s="68"/>
      <c r="R266" s="67"/>
      <c r="Z266" s="67">
        <f>Table7[[#This Row],[Quantity
 Sold]]*Table7[[#This Row],[Unit Price]]</f>
        <v>0</v>
      </c>
      <c r="AD266" s="67">
        <f>SUM(Table7[[#This Row],[Total 
Paid]],Table7[[#This Row],[Shipping 
Charged]])</f>
        <v>0</v>
      </c>
      <c r="AE266" s="67"/>
      <c r="AG266" s="67">
        <f>SUM(Table7[[#This Row],[Total Sales]],Table7[[#This Row],[Tax]],Table7[[#This Row],[Returns]])</f>
        <v>0</v>
      </c>
      <c r="AP266" s="67">
        <f>Table7[[#This Row],[Cost per
Unit Sold]]*Table7[[#This Row],[Quantity of 
Product Sold]]</f>
        <v>0</v>
      </c>
      <c r="AQ266" s="67"/>
      <c r="AR266" s="67"/>
      <c r="AS266" s="67">
        <f>SUM(Table7[[#This Row],[Total Cost of
Goods Sold]:[Other]])</f>
        <v>0</v>
      </c>
      <c r="AU266" s="53">
        <v>5.9</v>
      </c>
      <c r="AX266" s="67">
        <f>SUM(Table7[[#This Row],[COGS
Total]:[Other
Cost]])</f>
        <v>5.9</v>
      </c>
      <c r="AY266" s="67">
        <f>SUM(Table7[[#This Row],[Total Sales]],Table7[[#This Row],[Returns]],-Table7[[#This Row],[Sale Fee]],-Table7[[#This Row],[Total 
COGS &amp; Processing
Cost]])</f>
        <v>-5.9</v>
      </c>
    </row>
    <row r="267" spans="5:51" s="53" customFormat="1" x14ac:dyDescent="0.25">
      <c r="E267" s="68"/>
      <c r="R267" s="67"/>
      <c r="Z267" s="67">
        <f>Table7[[#This Row],[Quantity
 Sold]]*Table7[[#This Row],[Unit Price]]</f>
        <v>0</v>
      </c>
      <c r="AD267" s="67">
        <f>SUM(Table7[[#This Row],[Total 
Paid]],Table7[[#This Row],[Shipping 
Charged]])</f>
        <v>0</v>
      </c>
      <c r="AE267" s="67"/>
      <c r="AG267" s="67">
        <f>SUM(Table7[[#This Row],[Total Sales]],Table7[[#This Row],[Tax]],Table7[[#This Row],[Returns]])</f>
        <v>0</v>
      </c>
      <c r="AP267" s="67">
        <f>Table7[[#This Row],[Cost per
Unit Sold]]*Table7[[#This Row],[Quantity of 
Product Sold]]</f>
        <v>0</v>
      </c>
      <c r="AQ267" s="67"/>
      <c r="AR267" s="67"/>
      <c r="AS267" s="67">
        <f>SUM(Table7[[#This Row],[Total Cost of
Goods Sold]:[Other]])</f>
        <v>0</v>
      </c>
      <c r="AX267" s="67">
        <f>SUM(Table7[[#This Row],[COGS
Total]:[Other
Cost]])</f>
        <v>0</v>
      </c>
      <c r="AY267" s="67">
        <f>SUM(Table7[[#This Row],[Total Sales]],Table7[[#This Row],[Returns]],-Table7[[#This Row],[Sale Fee]],-Table7[[#This Row],[Total 
COGS &amp; Processing
Cost]])</f>
        <v>0</v>
      </c>
    </row>
    <row r="268" spans="5:51" s="53" customFormat="1" x14ac:dyDescent="0.25">
      <c r="E268" s="68"/>
      <c r="R268" s="67"/>
      <c r="Z268" s="67">
        <f>Table7[[#This Row],[Quantity
 Sold]]*Table7[[#This Row],[Unit Price]]</f>
        <v>0</v>
      </c>
      <c r="AD268" s="67">
        <f>SUM(Table7[[#This Row],[Total 
Paid]],Table7[[#This Row],[Shipping 
Charged]])</f>
        <v>0</v>
      </c>
      <c r="AE268" s="67"/>
      <c r="AG268" s="67">
        <f>SUM(Table7[[#This Row],[Total Sales]],Table7[[#This Row],[Tax]],Table7[[#This Row],[Returns]])</f>
        <v>0</v>
      </c>
      <c r="AP268" s="67">
        <f>Table7[[#This Row],[Cost per
Unit Sold]]*Table7[[#This Row],[Quantity of 
Product Sold]]</f>
        <v>0</v>
      </c>
      <c r="AQ268" s="67"/>
      <c r="AR268" s="67"/>
      <c r="AS268" s="67">
        <f>SUM(Table7[[#This Row],[Total Cost of
Goods Sold]:[Other]])</f>
        <v>0</v>
      </c>
      <c r="AX268" s="67">
        <f>SUM(Table7[[#This Row],[COGS
Total]:[Other
Cost]])</f>
        <v>0</v>
      </c>
      <c r="AY268" s="67">
        <f>SUM(Table7[[#This Row],[Total Sales]],Table7[[#This Row],[Returns]],-Table7[[#This Row],[Sale Fee]],-Table7[[#This Row],[Total 
COGS &amp; Processing
Cost]])</f>
        <v>0</v>
      </c>
    </row>
    <row r="269" spans="5:51" s="53" customFormat="1" x14ac:dyDescent="0.25">
      <c r="E269" s="68"/>
      <c r="R269" s="67"/>
      <c r="Z269" s="67">
        <f>Table7[[#This Row],[Quantity
 Sold]]*Table7[[#This Row],[Unit Price]]</f>
        <v>0</v>
      </c>
      <c r="AD269" s="67">
        <f>SUM(Table7[[#This Row],[Total 
Paid]],Table7[[#This Row],[Shipping 
Charged]])</f>
        <v>0</v>
      </c>
      <c r="AE269" s="67"/>
      <c r="AG269" s="67">
        <f>SUM(Table7[[#This Row],[Total Sales]],Table7[[#This Row],[Tax]],Table7[[#This Row],[Returns]])</f>
        <v>0</v>
      </c>
      <c r="AP269" s="67">
        <f>Table7[[#This Row],[Cost per
Unit Sold]]*Table7[[#This Row],[Quantity of 
Product Sold]]</f>
        <v>0</v>
      </c>
      <c r="AQ269" s="67"/>
      <c r="AR269" s="67"/>
      <c r="AS269" s="67">
        <f>SUM(Table7[[#This Row],[Total Cost of
Goods Sold]:[Other]])</f>
        <v>0</v>
      </c>
      <c r="AU269" s="53">
        <v>9.9</v>
      </c>
      <c r="AX269" s="67">
        <f>SUM(Table7[[#This Row],[COGS
Total]:[Other
Cost]])</f>
        <v>9.9</v>
      </c>
      <c r="AY269" s="67">
        <f>SUM(Table7[[#This Row],[Total Sales]],Table7[[#This Row],[Returns]],-Table7[[#This Row],[Sale Fee]],-Table7[[#This Row],[Total 
COGS &amp; Processing
Cost]])</f>
        <v>-9.9</v>
      </c>
    </row>
    <row r="270" spans="5:51" s="53" customFormat="1" x14ac:dyDescent="0.25">
      <c r="E270" s="68"/>
      <c r="R270" s="67"/>
      <c r="Z270" s="67">
        <f>Table7[[#This Row],[Quantity
 Sold]]*Table7[[#This Row],[Unit Price]]</f>
        <v>0</v>
      </c>
      <c r="AD270" s="67">
        <f>SUM(Table7[[#This Row],[Total 
Paid]],Table7[[#This Row],[Shipping 
Charged]])</f>
        <v>0</v>
      </c>
      <c r="AE270" s="67"/>
      <c r="AG270" s="67">
        <f>SUM(Table7[[#This Row],[Total Sales]],Table7[[#This Row],[Tax]],Table7[[#This Row],[Returns]])</f>
        <v>0</v>
      </c>
      <c r="AP270" s="67">
        <f>Table7[[#This Row],[Cost per
Unit Sold]]*Table7[[#This Row],[Quantity of 
Product Sold]]</f>
        <v>0</v>
      </c>
      <c r="AQ270" s="67"/>
      <c r="AR270" s="67"/>
      <c r="AS270" s="67">
        <f>SUM(Table7[[#This Row],[Total Cost of
Goods Sold]:[Other]])</f>
        <v>0</v>
      </c>
      <c r="AX270" s="67">
        <f>SUM(Table7[[#This Row],[COGS
Total]:[Other
Cost]])</f>
        <v>0</v>
      </c>
      <c r="AY270" s="67">
        <f>SUM(Table7[[#This Row],[Total Sales]],Table7[[#This Row],[Returns]],-Table7[[#This Row],[Sale Fee]],-Table7[[#This Row],[Total 
COGS &amp; Processing
Cost]])</f>
        <v>0</v>
      </c>
    </row>
    <row r="271" spans="5:51" s="53" customFormat="1" x14ac:dyDescent="0.25">
      <c r="E271" s="68"/>
      <c r="R271" s="67"/>
      <c r="Z271" s="67">
        <f>Table7[[#This Row],[Quantity
 Sold]]*Table7[[#This Row],[Unit Price]]</f>
        <v>0</v>
      </c>
      <c r="AD271" s="67">
        <f>SUM(Table7[[#This Row],[Total 
Paid]],Table7[[#This Row],[Shipping 
Charged]])</f>
        <v>0</v>
      </c>
      <c r="AE271" s="67"/>
      <c r="AG271" s="67">
        <f>SUM(Table7[[#This Row],[Total Sales]],Table7[[#This Row],[Tax]],Table7[[#This Row],[Returns]])</f>
        <v>0</v>
      </c>
      <c r="AP271" s="67">
        <f>Table7[[#This Row],[Cost per
Unit Sold]]*Table7[[#This Row],[Quantity of 
Product Sold]]</f>
        <v>0</v>
      </c>
      <c r="AQ271" s="67"/>
      <c r="AR271" s="67"/>
      <c r="AS271" s="67">
        <f>SUM(Table7[[#This Row],[Total Cost of
Goods Sold]:[Other]])</f>
        <v>0</v>
      </c>
      <c r="AX271" s="67">
        <f>SUM(Table7[[#This Row],[COGS
Total]:[Other
Cost]])</f>
        <v>0</v>
      </c>
      <c r="AY271" s="67">
        <f>SUM(Table7[[#This Row],[Total Sales]],Table7[[#This Row],[Returns]],-Table7[[#This Row],[Sale Fee]],-Table7[[#This Row],[Total 
COGS &amp; Processing
Cost]])</f>
        <v>0</v>
      </c>
    </row>
    <row r="272" spans="5:51" s="53" customFormat="1" x14ac:dyDescent="0.25">
      <c r="E272" s="68"/>
      <c r="R272" s="67"/>
      <c r="Z272" s="67">
        <f>Table7[[#This Row],[Quantity
 Sold]]*Table7[[#This Row],[Unit Price]]</f>
        <v>0</v>
      </c>
      <c r="AD272" s="67">
        <f>SUM(Table7[[#This Row],[Total 
Paid]],Table7[[#This Row],[Shipping 
Charged]])</f>
        <v>0</v>
      </c>
      <c r="AE272" s="67"/>
      <c r="AG272" s="67">
        <f>SUM(Table7[[#This Row],[Total Sales]],Table7[[#This Row],[Tax]],Table7[[#This Row],[Returns]])</f>
        <v>0</v>
      </c>
      <c r="AP272" s="67">
        <f>Table7[[#This Row],[Cost per
Unit Sold]]*Table7[[#This Row],[Quantity of 
Product Sold]]</f>
        <v>0</v>
      </c>
      <c r="AQ272" s="67"/>
      <c r="AR272" s="67"/>
      <c r="AS272" s="67">
        <f>SUM(Table7[[#This Row],[Total Cost of
Goods Sold]:[Other]])</f>
        <v>0</v>
      </c>
      <c r="AU272" s="53">
        <v>5.85</v>
      </c>
      <c r="AX272" s="67">
        <f>SUM(Table7[[#This Row],[COGS
Total]:[Other
Cost]])</f>
        <v>5.85</v>
      </c>
      <c r="AY272" s="67">
        <f>SUM(Table7[[#This Row],[Total Sales]],Table7[[#This Row],[Returns]],-Table7[[#This Row],[Sale Fee]],-Table7[[#This Row],[Total 
COGS &amp; Processing
Cost]])</f>
        <v>-5.85</v>
      </c>
    </row>
    <row r="273" spans="5:51" s="53" customFormat="1" x14ac:dyDescent="0.25">
      <c r="E273" s="68"/>
      <c r="R273" s="67"/>
      <c r="Z273" s="67">
        <f>Table7[[#This Row],[Quantity
 Sold]]*Table7[[#This Row],[Unit Price]]</f>
        <v>0</v>
      </c>
      <c r="AD273" s="67">
        <f>SUM(Table7[[#This Row],[Total 
Paid]],Table7[[#This Row],[Shipping 
Charged]])</f>
        <v>0</v>
      </c>
      <c r="AE273" s="67"/>
      <c r="AG273" s="67">
        <f>SUM(Table7[[#This Row],[Total Sales]],Table7[[#This Row],[Tax]],Table7[[#This Row],[Returns]])</f>
        <v>0</v>
      </c>
      <c r="AP273" s="67">
        <f>Table7[[#This Row],[Cost per
Unit Sold]]*Table7[[#This Row],[Quantity of 
Product Sold]]</f>
        <v>0</v>
      </c>
      <c r="AQ273" s="67"/>
      <c r="AR273" s="67"/>
      <c r="AS273" s="67">
        <f>SUM(Table7[[#This Row],[Total Cost of
Goods Sold]:[Other]])</f>
        <v>0</v>
      </c>
      <c r="AU273" s="53">
        <v>0</v>
      </c>
      <c r="AX273" s="67">
        <f>SUM(Table7[[#This Row],[COGS
Total]:[Other
Cost]])</f>
        <v>0</v>
      </c>
      <c r="AY273" s="67">
        <f>SUM(Table7[[#This Row],[Total Sales]],Table7[[#This Row],[Returns]],-Table7[[#This Row],[Sale Fee]],-Table7[[#This Row],[Total 
COGS &amp; Processing
Cost]])</f>
        <v>0</v>
      </c>
    </row>
    <row r="274" spans="5:51" s="53" customFormat="1" x14ac:dyDescent="0.25">
      <c r="E274" s="68"/>
      <c r="R274" s="67"/>
      <c r="Z274" s="67">
        <f>Table7[[#This Row],[Quantity
 Sold]]*Table7[[#This Row],[Unit Price]]</f>
        <v>0</v>
      </c>
      <c r="AD274" s="67">
        <f>SUM(Table7[[#This Row],[Total 
Paid]],Table7[[#This Row],[Shipping 
Charged]])</f>
        <v>0</v>
      </c>
      <c r="AE274" s="67"/>
      <c r="AG274" s="67">
        <f>SUM(Table7[[#This Row],[Total Sales]],Table7[[#This Row],[Tax]],Table7[[#This Row],[Returns]])</f>
        <v>0</v>
      </c>
      <c r="AP274" s="67">
        <f>Table7[[#This Row],[Cost per
Unit Sold]]*Table7[[#This Row],[Quantity of 
Product Sold]]</f>
        <v>0</v>
      </c>
      <c r="AQ274" s="67"/>
      <c r="AR274" s="67"/>
      <c r="AS274" s="67">
        <f>SUM(Table7[[#This Row],[Total Cost of
Goods Sold]:[Other]])</f>
        <v>0</v>
      </c>
      <c r="AX274" s="67">
        <f>SUM(Table7[[#This Row],[COGS
Total]:[Other
Cost]])</f>
        <v>0</v>
      </c>
      <c r="AY274" s="67">
        <f>SUM(Table7[[#This Row],[Total Sales]],Table7[[#This Row],[Returns]],-Table7[[#This Row],[Sale Fee]],-Table7[[#This Row],[Total 
COGS &amp; Processing
Cost]])</f>
        <v>0</v>
      </c>
    </row>
    <row r="275" spans="5:51" s="53" customFormat="1" x14ac:dyDescent="0.25">
      <c r="E275" s="68"/>
      <c r="R275" s="67"/>
      <c r="Z275" s="67">
        <f>Table7[[#This Row],[Quantity
 Sold]]*Table7[[#This Row],[Unit Price]]</f>
        <v>0</v>
      </c>
      <c r="AD275" s="67">
        <f>SUM(Table7[[#This Row],[Total 
Paid]],Table7[[#This Row],[Shipping 
Charged]])</f>
        <v>0</v>
      </c>
      <c r="AE275" s="67"/>
      <c r="AG275" s="67">
        <f>SUM(Table7[[#This Row],[Total Sales]],Table7[[#This Row],[Tax]],Table7[[#This Row],[Returns]])</f>
        <v>0</v>
      </c>
      <c r="AP275" s="67">
        <f>Table7[[#This Row],[Cost per
Unit Sold]]*Table7[[#This Row],[Quantity of 
Product Sold]]</f>
        <v>0</v>
      </c>
      <c r="AQ275" s="67"/>
      <c r="AR275" s="67"/>
      <c r="AS275" s="67">
        <f>SUM(Table7[[#This Row],[Total Cost of
Goods Sold]:[Other]])</f>
        <v>0</v>
      </c>
      <c r="AU275" s="53">
        <v>10.199999999999999</v>
      </c>
      <c r="AV275" s="53">
        <v>0</v>
      </c>
      <c r="AX275" s="67">
        <f>SUM(Table7[[#This Row],[COGS
Total]:[Other
Cost]])</f>
        <v>10.199999999999999</v>
      </c>
      <c r="AY275" s="67">
        <f>SUM(Table7[[#This Row],[Total Sales]],Table7[[#This Row],[Returns]],-Table7[[#This Row],[Sale Fee]],-Table7[[#This Row],[Total 
COGS &amp; Processing
Cost]])</f>
        <v>-10.199999999999999</v>
      </c>
    </row>
    <row r="276" spans="5:51" s="53" customFormat="1" x14ac:dyDescent="0.25">
      <c r="E276" s="68"/>
      <c r="R276" s="67"/>
      <c r="Z276" s="67">
        <f>Table7[[#This Row],[Quantity
 Sold]]*Table7[[#This Row],[Unit Price]]</f>
        <v>0</v>
      </c>
      <c r="AD276" s="67">
        <f>SUM(Table7[[#This Row],[Total 
Paid]],Table7[[#This Row],[Shipping 
Charged]])</f>
        <v>0</v>
      </c>
      <c r="AE276" s="67"/>
      <c r="AG276" s="67">
        <f>SUM(Table7[[#This Row],[Total Sales]],Table7[[#This Row],[Tax]],Table7[[#This Row],[Returns]])</f>
        <v>0</v>
      </c>
      <c r="AP276" s="67">
        <f>Table7[[#This Row],[Cost per
Unit Sold]]*Table7[[#This Row],[Quantity of 
Product Sold]]</f>
        <v>0</v>
      </c>
      <c r="AQ276" s="67"/>
      <c r="AR276" s="67"/>
      <c r="AS276" s="67">
        <f>SUM(Table7[[#This Row],[Total Cost of
Goods Sold]:[Other]])</f>
        <v>0</v>
      </c>
      <c r="AX276" s="67">
        <f>SUM(Table7[[#This Row],[COGS
Total]:[Other
Cost]])</f>
        <v>0</v>
      </c>
      <c r="AY276" s="67">
        <f>SUM(Table7[[#This Row],[Total Sales]],Table7[[#This Row],[Returns]],-Table7[[#This Row],[Sale Fee]],-Table7[[#This Row],[Total 
COGS &amp; Processing
Cost]])</f>
        <v>0</v>
      </c>
    </row>
    <row r="277" spans="5:51" s="53" customFormat="1" x14ac:dyDescent="0.25">
      <c r="E277" s="68"/>
      <c r="R277" s="67"/>
      <c r="Z277" s="67">
        <f>Table7[[#This Row],[Quantity
 Sold]]*Table7[[#This Row],[Unit Price]]</f>
        <v>0</v>
      </c>
      <c r="AD277" s="67">
        <f>SUM(Table7[[#This Row],[Total 
Paid]],Table7[[#This Row],[Shipping 
Charged]])</f>
        <v>0</v>
      </c>
      <c r="AE277" s="67"/>
      <c r="AG277" s="67">
        <f>SUM(Table7[[#This Row],[Total Sales]],Table7[[#This Row],[Tax]],Table7[[#This Row],[Returns]])</f>
        <v>0</v>
      </c>
      <c r="AP277" s="67">
        <f>Table7[[#This Row],[Cost per
Unit Sold]]*Table7[[#This Row],[Quantity of 
Product Sold]]</f>
        <v>0</v>
      </c>
      <c r="AQ277" s="67"/>
      <c r="AR277" s="67"/>
      <c r="AS277" s="67">
        <f>SUM(Table7[[#This Row],[Total Cost of
Goods Sold]:[Other]])</f>
        <v>0</v>
      </c>
      <c r="AU277" s="53">
        <v>5.9</v>
      </c>
      <c r="AX277" s="67">
        <f>SUM(Table7[[#This Row],[COGS
Total]:[Other
Cost]])</f>
        <v>5.9</v>
      </c>
      <c r="AY277" s="67">
        <f>SUM(Table7[[#This Row],[Total Sales]],Table7[[#This Row],[Returns]],-Table7[[#This Row],[Sale Fee]],-Table7[[#This Row],[Total 
COGS &amp; Processing
Cost]])</f>
        <v>-5.9</v>
      </c>
    </row>
    <row r="278" spans="5:51" s="53" customFormat="1" x14ac:dyDescent="0.25">
      <c r="E278" s="68"/>
      <c r="R278" s="67"/>
      <c r="Z278" s="67">
        <f>Table7[[#This Row],[Quantity
 Sold]]*Table7[[#This Row],[Unit Price]]</f>
        <v>0</v>
      </c>
      <c r="AD278" s="67">
        <f>SUM(Table7[[#This Row],[Total 
Paid]],Table7[[#This Row],[Shipping 
Charged]])</f>
        <v>0</v>
      </c>
      <c r="AE278" s="67"/>
      <c r="AG278" s="67">
        <f>SUM(Table7[[#This Row],[Total Sales]],Table7[[#This Row],[Tax]],Table7[[#This Row],[Returns]])</f>
        <v>0</v>
      </c>
      <c r="AP278" s="67">
        <f>Table7[[#This Row],[Cost per
Unit Sold]]*Table7[[#This Row],[Quantity of 
Product Sold]]</f>
        <v>0</v>
      </c>
      <c r="AQ278" s="67"/>
      <c r="AR278" s="67"/>
      <c r="AS278" s="67">
        <f>SUM(Table7[[#This Row],[Total Cost of
Goods Sold]:[Other]])</f>
        <v>0</v>
      </c>
      <c r="AU278" s="53">
        <v>0</v>
      </c>
      <c r="AX278" s="67">
        <f>SUM(Table7[[#This Row],[COGS
Total]:[Other
Cost]])</f>
        <v>0</v>
      </c>
      <c r="AY278" s="67">
        <f>SUM(Table7[[#This Row],[Total Sales]],Table7[[#This Row],[Returns]],-Table7[[#This Row],[Sale Fee]],-Table7[[#This Row],[Total 
COGS &amp; Processing
Cost]])</f>
        <v>0</v>
      </c>
    </row>
    <row r="279" spans="5:51" s="53" customFormat="1" x14ac:dyDescent="0.25">
      <c r="E279" s="68"/>
      <c r="R279" s="67"/>
      <c r="Z279" s="67">
        <f>Table7[[#This Row],[Quantity
 Sold]]*Table7[[#This Row],[Unit Price]]</f>
        <v>0</v>
      </c>
      <c r="AD279" s="67">
        <f>SUM(Table7[[#This Row],[Total 
Paid]],Table7[[#This Row],[Shipping 
Charged]])</f>
        <v>0</v>
      </c>
      <c r="AE279" s="67"/>
      <c r="AG279" s="67">
        <f>SUM(Table7[[#This Row],[Total Sales]],Table7[[#This Row],[Tax]],Table7[[#This Row],[Returns]])</f>
        <v>0</v>
      </c>
      <c r="AP279" s="67">
        <f>Table7[[#This Row],[Cost per
Unit Sold]]*Table7[[#This Row],[Quantity of 
Product Sold]]</f>
        <v>0</v>
      </c>
      <c r="AQ279" s="67"/>
      <c r="AR279" s="67"/>
      <c r="AS279" s="67">
        <f>SUM(Table7[[#This Row],[Total Cost of
Goods Sold]:[Other]])</f>
        <v>0</v>
      </c>
      <c r="AX279" s="67">
        <f>SUM(Table7[[#This Row],[COGS
Total]:[Other
Cost]])</f>
        <v>0</v>
      </c>
      <c r="AY279" s="67">
        <f>SUM(Table7[[#This Row],[Total Sales]],Table7[[#This Row],[Returns]],-Table7[[#This Row],[Sale Fee]],-Table7[[#This Row],[Total 
COGS &amp; Processing
Cost]])</f>
        <v>0</v>
      </c>
    </row>
    <row r="280" spans="5:51" x14ac:dyDescent="0.25">
      <c r="E280" s="4"/>
      <c r="R280" s="1"/>
      <c r="Z280" s="1">
        <f>Table7[[#This Row],[Quantity
 Sold]]*Table7[[#This Row],[Unit Price]]</f>
        <v>0</v>
      </c>
      <c r="AD280" s="1">
        <f>SUM(Table7[[#This Row],[Total 
Paid]],Table7[[#This Row],[Shipping 
Charged]])</f>
        <v>0</v>
      </c>
      <c r="AE280" s="1"/>
      <c r="AG280" s="1">
        <f>SUM(Table7[[#This Row],[Total Sales]],Table7[[#This Row],[Tax]],Table7[[#This Row],[Returns]])</f>
        <v>0</v>
      </c>
      <c r="AP280" s="1">
        <f>Table7[[#This Row],[Cost per
Unit Sold]]*Table7[[#This Row],[Quantity of 
Product Sold]]</f>
        <v>0</v>
      </c>
      <c r="AQ280" s="1"/>
      <c r="AR280" s="1"/>
      <c r="AS280" s="1">
        <f>SUM(Table7[[#This Row],[Total Cost of
Goods Sold]:[Other]])</f>
        <v>0</v>
      </c>
      <c r="AX280" s="1">
        <f>SUM(Table7[[#This Row],[COGS
Total]:[Other
Cost]])</f>
        <v>0</v>
      </c>
      <c r="AY280" s="1">
        <f>SUM(Table7[[#This Row],[Total Sales]],Table7[[#This Row],[Returns]],-Table7[[#This Row],[Sale Fee]],-Table7[[#This Row],[Total 
COGS &amp; Processing
Cost]])</f>
        <v>0</v>
      </c>
    </row>
    <row r="281" spans="5:51" x14ac:dyDescent="0.25">
      <c r="E281" s="4"/>
      <c r="R281" s="1"/>
      <c r="Z281" s="1">
        <f>Table7[[#This Row],[Quantity
 Sold]]*Table7[[#This Row],[Unit Price]]</f>
        <v>0</v>
      </c>
      <c r="AD281" s="1">
        <f>SUM(Table7[[#This Row],[Total 
Paid]],Table7[[#This Row],[Shipping 
Charged]])</f>
        <v>0</v>
      </c>
      <c r="AE281" s="1"/>
      <c r="AG281" s="1">
        <f>SUM(Table7[[#This Row],[Total Sales]],Table7[[#This Row],[Tax]],Table7[[#This Row],[Returns]])</f>
        <v>0</v>
      </c>
      <c r="AP281" s="1">
        <f>Table7[[#This Row],[Cost per
Unit Sold]]*Table7[[#This Row],[Quantity of 
Product Sold]]</f>
        <v>0</v>
      </c>
      <c r="AQ281" s="1"/>
      <c r="AR281" s="1"/>
      <c r="AS281" s="1">
        <f>SUM(Table7[[#This Row],[Total Cost of
Goods Sold]:[Other]])</f>
        <v>0</v>
      </c>
      <c r="AX281" s="1">
        <f>SUM(Table7[[#This Row],[COGS
Total]:[Other
Cost]])</f>
        <v>0</v>
      </c>
      <c r="AY281" s="1">
        <f>SUM(Table7[[#This Row],[Total Sales]],Table7[[#This Row],[Returns]],-Table7[[#This Row],[Sale Fee]],-Table7[[#This Row],[Total 
COGS &amp; Processing
Cost]])</f>
        <v>0</v>
      </c>
    </row>
    <row r="282" spans="5:51" x14ac:dyDescent="0.25">
      <c r="E282" s="4"/>
      <c r="R282" s="1"/>
      <c r="Z282" s="1">
        <f>Table7[[#This Row],[Quantity
 Sold]]*Table7[[#This Row],[Unit Price]]</f>
        <v>0</v>
      </c>
      <c r="AD282" s="1">
        <f>SUM(Table7[[#This Row],[Total 
Paid]],Table7[[#This Row],[Shipping 
Charged]])</f>
        <v>0</v>
      </c>
      <c r="AE282" s="1"/>
      <c r="AG282" s="1">
        <f>SUM(Table7[[#This Row],[Total Sales]],Table7[[#This Row],[Tax]],Table7[[#This Row],[Returns]])</f>
        <v>0</v>
      </c>
      <c r="AP282" s="1">
        <f>Table7[[#This Row],[Cost per
Unit Sold]]*Table7[[#This Row],[Quantity of 
Product Sold]]</f>
        <v>0</v>
      </c>
      <c r="AQ282" s="1"/>
      <c r="AR282" s="1"/>
      <c r="AS282" s="1">
        <f>SUM(Table7[[#This Row],[Total Cost of
Goods Sold]:[Other]])</f>
        <v>0</v>
      </c>
      <c r="AX282" s="1">
        <f>SUM(Table7[[#This Row],[COGS
Total]:[Other
Cost]])</f>
        <v>0</v>
      </c>
      <c r="AY282" s="1">
        <f>SUM(Table7[[#This Row],[Total Sales]],Table7[[#This Row],[Returns]],-Table7[[#This Row],[Sale Fee]],-Table7[[#This Row],[Total 
COGS &amp; Processing
Cost]])</f>
        <v>0</v>
      </c>
    </row>
    <row r="283" spans="5:51" x14ac:dyDescent="0.25">
      <c r="E283" s="4"/>
      <c r="R283" s="1"/>
      <c r="Z283" s="1">
        <f>Table7[[#This Row],[Quantity
 Sold]]*Table7[[#This Row],[Unit Price]]</f>
        <v>0</v>
      </c>
      <c r="AD283" s="1">
        <f>SUM(Table7[[#This Row],[Total 
Paid]],Table7[[#This Row],[Shipping 
Charged]])</f>
        <v>0</v>
      </c>
      <c r="AE283" s="1"/>
      <c r="AG283" s="1">
        <f>SUM(Table7[[#This Row],[Total Sales]],Table7[[#This Row],[Tax]],Table7[[#This Row],[Returns]])</f>
        <v>0</v>
      </c>
      <c r="AP283" s="1">
        <f>Table7[[#This Row],[Cost per
Unit Sold]]*Table7[[#This Row],[Quantity of 
Product Sold]]</f>
        <v>0</v>
      </c>
      <c r="AQ283" s="1"/>
      <c r="AR283" s="1"/>
      <c r="AS283" s="1">
        <f>SUM(Table7[[#This Row],[Total Cost of
Goods Sold]:[Other]])</f>
        <v>0</v>
      </c>
      <c r="AX283" s="1">
        <f>SUM(Table7[[#This Row],[COGS
Total]:[Other
Cost]])</f>
        <v>0</v>
      </c>
      <c r="AY283" s="1">
        <f>SUM(Table7[[#This Row],[Total Sales]],Table7[[#This Row],[Returns]],-Table7[[#This Row],[Sale Fee]],-Table7[[#This Row],[Total 
COGS &amp; Processing
Cost]])</f>
        <v>0</v>
      </c>
    </row>
    <row r="284" spans="5:51" x14ac:dyDescent="0.25">
      <c r="E284" s="4"/>
      <c r="R284" s="1"/>
      <c r="Z284" s="1">
        <f>Table7[[#This Row],[Quantity
 Sold]]*Table7[[#This Row],[Unit Price]]</f>
        <v>0</v>
      </c>
      <c r="AD284" s="1">
        <f>SUM(Table7[[#This Row],[Total 
Paid]],Table7[[#This Row],[Shipping 
Charged]])</f>
        <v>0</v>
      </c>
      <c r="AE284" s="1"/>
      <c r="AG284" s="1">
        <f>SUM(Table7[[#This Row],[Total Sales]],Table7[[#This Row],[Tax]],Table7[[#This Row],[Returns]])</f>
        <v>0</v>
      </c>
      <c r="AP284" s="1">
        <f>Table7[[#This Row],[Cost per
Unit Sold]]*Table7[[#This Row],[Quantity of 
Product Sold]]</f>
        <v>0</v>
      </c>
      <c r="AQ284" s="1"/>
      <c r="AR284" s="1"/>
      <c r="AS284" s="1">
        <f>SUM(Table7[[#This Row],[Total Cost of
Goods Sold]:[Other]])</f>
        <v>0</v>
      </c>
      <c r="AX284" s="1">
        <f>SUM(Table7[[#This Row],[COGS
Total]:[Other
Cost]])</f>
        <v>0</v>
      </c>
      <c r="AY284" s="1">
        <f>SUM(Table7[[#This Row],[Total Sales]],Table7[[#This Row],[Returns]],-Table7[[#This Row],[Sale Fee]],-Table7[[#This Row],[Total 
COGS &amp; Processing
Cost]])</f>
        <v>0</v>
      </c>
    </row>
    <row r="285" spans="5:51" x14ac:dyDescent="0.25">
      <c r="E285" s="4"/>
      <c r="R285" s="1"/>
      <c r="Z285" s="1">
        <f>Table7[[#This Row],[Quantity
 Sold]]*Table7[[#This Row],[Unit Price]]</f>
        <v>0</v>
      </c>
      <c r="AD285" s="1">
        <f>SUM(Table7[[#This Row],[Total 
Paid]],Table7[[#This Row],[Shipping 
Charged]])</f>
        <v>0</v>
      </c>
      <c r="AE285" s="1"/>
      <c r="AG285" s="1">
        <f>SUM(Table7[[#This Row],[Total Sales]],Table7[[#This Row],[Tax]],Table7[[#This Row],[Returns]])</f>
        <v>0</v>
      </c>
      <c r="AP285" s="1">
        <f>Table7[[#This Row],[Cost per
Unit Sold]]*Table7[[#This Row],[Quantity of 
Product Sold]]</f>
        <v>0</v>
      </c>
      <c r="AQ285" s="1"/>
      <c r="AR285" s="1"/>
      <c r="AS285" s="1">
        <f>SUM(Table7[[#This Row],[Total Cost of
Goods Sold]:[Other]])</f>
        <v>0</v>
      </c>
      <c r="AX285" s="1">
        <f>SUM(Table7[[#This Row],[COGS
Total]:[Other
Cost]])</f>
        <v>0</v>
      </c>
      <c r="AY285" s="1">
        <f>SUM(Table7[[#This Row],[Total Sales]],Table7[[#This Row],[Returns]],-Table7[[#This Row],[Sale Fee]],-Table7[[#This Row],[Total 
COGS &amp; Processing
Cost]])</f>
        <v>0</v>
      </c>
    </row>
    <row r="286" spans="5:51" x14ac:dyDescent="0.25">
      <c r="E286" s="4"/>
      <c r="R286" s="1"/>
      <c r="Z286" s="1">
        <f>Table7[[#This Row],[Quantity
 Sold]]*Table7[[#This Row],[Unit Price]]</f>
        <v>0</v>
      </c>
      <c r="AD286" s="1">
        <f>SUM(Table7[[#This Row],[Total 
Paid]],Table7[[#This Row],[Shipping 
Charged]])</f>
        <v>0</v>
      </c>
      <c r="AE286" s="1"/>
      <c r="AG286" s="1">
        <f>SUM(Table7[[#This Row],[Total Sales]],Table7[[#This Row],[Tax]],Table7[[#This Row],[Returns]])</f>
        <v>0</v>
      </c>
      <c r="AP286" s="1">
        <f>Table7[[#This Row],[Cost per
Unit Sold]]*Table7[[#This Row],[Quantity of 
Product Sold]]</f>
        <v>0</v>
      </c>
      <c r="AQ286" s="1"/>
      <c r="AR286" s="1"/>
      <c r="AS286" s="1">
        <f>SUM(Table7[[#This Row],[Total Cost of
Goods Sold]:[Other]])</f>
        <v>0</v>
      </c>
      <c r="AX286" s="1">
        <f>SUM(Table7[[#This Row],[COGS
Total]:[Other
Cost]])</f>
        <v>0</v>
      </c>
      <c r="AY286" s="1">
        <f>SUM(Table7[[#This Row],[Total Sales]],Table7[[#This Row],[Returns]],-Table7[[#This Row],[Sale Fee]],-Table7[[#This Row],[Total 
COGS &amp; Processing
Cost]])</f>
        <v>0</v>
      </c>
    </row>
    <row r="287" spans="5:51" x14ac:dyDescent="0.25">
      <c r="E287" s="4"/>
      <c r="R287" s="1"/>
      <c r="Z287" s="1">
        <f>Table7[[#This Row],[Quantity
 Sold]]*Table7[[#This Row],[Unit Price]]</f>
        <v>0</v>
      </c>
      <c r="AD287" s="1">
        <f>SUM(Table7[[#This Row],[Total 
Paid]],Table7[[#This Row],[Shipping 
Charged]])</f>
        <v>0</v>
      </c>
      <c r="AE287" s="1"/>
      <c r="AG287" s="1">
        <f>SUM(Table7[[#This Row],[Total Sales]],Table7[[#This Row],[Tax]],Table7[[#This Row],[Returns]])</f>
        <v>0</v>
      </c>
      <c r="AP287" s="1">
        <f>Table7[[#This Row],[Cost per
Unit Sold]]*Table7[[#This Row],[Quantity of 
Product Sold]]</f>
        <v>0</v>
      </c>
      <c r="AQ287" s="1"/>
      <c r="AR287" s="1"/>
      <c r="AS287" s="1">
        <f>SUM(Table7[[#This Row],[Total Cost of
Goods Sold]:[Other]])</f>
        <v>0</v>
      </c>
      <c r="AX287" s="1">
        <f>SUM(Table7[[#This Row],[COGS
Total]:[Other
Cost]])</f>
        <v>0</v>
      </c>
      <c r="AY287" s="1">
        <f>SUM(Table7[[#This Row],[Total Sales]],Table7[[#This Row],[Returns]],-Table7[[#This Row],[Sale Fee]],-Table7[[#This Row],[Total 
COGS &amp; Processing
Cost]])</f>
        <v>0</v>
      </c>
    </row>
    <row r="288" spans="5:51" x14ac:dyDescent="0.25">
      <c r="E288" s="4"/>
      <c r="R288" s="1"/>
      <c r="Z288" s="1">
        <f>Table7[[#This Row],[Quantity
 Sold]]*Table7[[#This Row],[Unit Price]]</f>
        <v>0</v>
      </c>
      <c r="AD288" s="1">
        <f>SUM(Table7[[#This Row],[Total 
Paid]],Table7[[#This Row],[Shipping 
Charged]])</f>
        <v>0</v>
      </c>
      <c r="AE288" s="1"/>
      <c r="AG288" s="1">
        <f>SUM(Table7[[#This Row],[Total Sales]],Table7[[#This Row],[Tax]],Table7[[#This Row],[Returns]])</f>
        <v>0</v>
      </c>
      <c r="AP288" s="1">
        <f>Table7[[#This Row],[Cost per
Unit Sold]]*Table7[[#This Row],[Quantity of 
Product Sold]]</f>
        <v>0</v>
      </c>
      <c r="AQ288" s="1"/>
      <c r="AR288" s="1"/>
      <c r="AS288" s="1">
        <f>SUM(Table7[[#This Row],[Total Cost of
Goods Sold]:[Other]])</f>
        <v>0</v>
      </c>
      <c r="AX288" s="1">
        <f>SUM(Table7[[#This Row],[COGS
Total]:[Other
Cost]])</f>
        <v>0</v>
      </c>
      <c r="AY288" s="1">
        <f>SUM(Table7[[#This Row],[Total Sales]],Table7[[#This Row],[Returns]],-Table7[[#This Row],[Sale Fee]],-Table7[[#This Row],[Total 
COGS &amp; Processing
Cost]])</f>
        <v>0</v>
      </c>
    </row>
    <row r="289" spans="5:51" x14ac:dyDescent="0.25">
      <c r="E289" s="4"/>
      <c r="R289" s="1"/>
      <c r="Z289" s="1">
        <f>Table7[[#This Row],[Quantity
 Sold]]*Table7[[#This Row],[Unit Price]]</f>
        <v>0</v>
      </c>
      <c r="AD289" s="1">
        <f>SUM(Table7[[#This Row],[Total 
Paid]],Table7[[#This Row],[Shipping 
Charged]])</f>
        <v>0</v>
      </c>
      <c r="AE289" s="1"/>
      <c r="AG289" s="1">
        <f>SUM(Table7[[#This Row],[Total Sales]],Table7[[#This Row],[Tax]],Table7[[#This Row],[Returns]])</f>
        <v>0</v>
      </c>
      <c r="AP289" s="1">
        <f>Table7[[#This Row],[Cost per
Unit Sold]]*Table7[[#This Row],[Quantity of 
Product Sold]]</f>
        <v>0</v>
      </c>
      <c r="AQ289" s="1"/>
      <c r="AR289" s="1"/>
      <c r="AS289" s="1">
        <f>SUM(Table7[[#This Row],[Total Cost of
Goods Sold]:[Other]])</f>
        <v>0</v>
      </c>
      <c r="AX289" s="1">
        <f>SUM(Table7[[#This Row],[COGS
Total]:[Other
Cost]])</f>
        <v>0</v>
      </c>
      <c r="AY289" s="1">
        <f>SUM(Table7[[#This Row],[Total Sales]],Table7[[#This Row],[Returns]],-Table7[[#This Row],[Sale Fee]],-Table7[[#This Row],[Total 
COGS &amp; Processing
Cost]])</f>
        <v>0</v>
      </c>
    </row>
    <row r="290" spans="5:51" x14ac:dyDescent="0.25">
      <c r="E290" s="4"/>
      <c r="R290" s="1"/>
      <c r="Z290" s="1">
        <f>Table7[[#This Row],[Quantity
 Sold]]*Table7[[#This Row],[Unit Price]]</f>
        <v>0</v>
      </c>
      <c r="AD290" s="1">
        <f>SUM(Table7[[#This Row],[Total 
Paid]],Table7[[#This Row],[Shipping 
Charged]])</f>
        <v>0</v>
      </c>
      <c r="AE290" s="1"/>
      <c r="AG290" s="1">
        <f>SUM(Table7[[#This Row],[Total Sales]],Table7[[#This Row],[Tax]],Table7[[#This Row],[Returns]])</f>
        <v>0</v>
      </c>
      <c r="AP290" s="1">
        <f>Table7[[#This Row],[Cost per
Unit Sold]]*Table7[[#This Row],[Quantity of 
Product Sold]]</f>
        <v>0</v>
      </c>
      <c r="AQ290" s="1"/>
      <c r="AR290" s="1"/>
      <c r="AS290" s="1">
        <f>SUM(Table7[[#This Row],[Total Cost of
Goods Sold]:[Other]])</f>
        <v>0</v>
      </c>
      <c r="AX290" s="1">
        <f>SUM(Table7[[#This Row],[COGS
Total]:[Other
Cost]])</f>
        <v>0</v>
      </c>
      <c r="AY290" s="1">
        <f>SUM(Table7[[#This Row],[Total Sales]],Table7[[#This Row],[Returns]],-Table7[[#This Row],[Sale Fee]],-Table7[[#This Row],[Total 
COGS &amp; Processing
Cost]])</f>
        <v>0</v>
      </c>
    </row>
    <row r="291" spans="5:51" x14ac:dyDescent="0.25">
      <c r="E291" s="4"/>
      <c r="R291" s="1"/>
      <c r="Z291" s="1">
        <f>Table7[[#This Row],[Quantity
 Sold]]*Table7[[#This Row],[Unit Price]]</f>
        <v>0</v>
      </c>
      <c r="AD291" s="1">
        <f>SUM(Table7[[#This Row],[Total 
Paid]],Table7[[#This Row],[Shipping 
Charged]])</f>
        <v>0</v>
      </c>
      <c r="AE291" s="1"/>
      <c r="AG291" s="1">
        <f>SUM(Table7[[#This Row],[Total Sales]],Table7[[#This Row],[Tax]],Table7[[#This Row],[Returns]])</f>
        <v>0</v>
      </c>
      <c r="AP291" s="1">
        <f>Table7[[#This Row],[Cost per
Unit Sold]]*Table7[[#This Row],[Quantity of 
Product Sold]]</f>
        <v>0</v>
      </c>
      <c r="AQ291" s="1"/>
      <c r="AR291" s="1"/>
      <c r="AS291" s="1">
        <f>SUM(Table7[[#This Row],[Total Cost of
Goods Sold]:[Other]])</f>
        <v>0</v>
      </c>
      <c r="AX291" s="1">
        <f>SUM(Table7[[#This Row],[COGS
Total]:[Other
Cost]])</f>
        <v>0</v>
      </c>
      <c r="AY291" s="1">
        <f>SUM(Table7[[#This Row],[Total Sales]],Table7[[#This Row],[Returns]],-Table7[[#This Row],[Sale Fee]],-Table7[[#This Row],[Total 
COGS &amp; Processing
Cost]])</f>
        <v>0</v>
      </c>
    </row>
    <row r="292" spans="5:51" x14ac:dyDescent="0.25">
      <c r="E292" s="4"/>
      <c r="R292" s="1"/>
      <c r="Z292" s="1">
        <f>Table7[[#This Row],[Quantity
 Sold]]*Table7[[#This Row],[Unit Price]]</f>
        <v>0</v>
      </c>
      <c r="AD292" s="1">
        <f>SUM(Table7[[#This Row],[Total 
Paid]],Table7[[#This Row],[Shipping 
Charged]])</f>
        <v>0</v>
      </c>
      <c r="AE292" s="1"/>
      <c r="AG292" s="1">
        <f>SUM(Table7[[#This Row],[Total Sales]],Table7[[#This Row],[Tax]],Table7[[#This Row],[Returns]])</f>
        <v>0</v>
      </c>
      <c r="AP292" s="1">
        <f>Table7[[#This Row],[Cost per
Unit Sold]]*Table7[[#This Row],[Quantity of 
Product Sold]]</f>
        <v>0</v>
      </c>
      <c r="AQ292" s="1"/>
      <c r="AR292" s="1"/>
      <c r="AS292" s="1">
        <f>SUM(Table7[[#This Row],[Total Cost of
Goods Sold]:[Other]])</f>
        <v>0</v>
      </c>
      <c r="AX292" s="1">
        <f>SUM(Table7[[#This Row],[COGS
Total]:[Other
Cost]])</f>
        <v>0</v>
      </c>
      <c r="AY292" s="1">
        <f>SUM(Table7[[#This Row],[Total Sales]],Table7[[#This Row],[Returns]],-Table7[[#This Row],[Sale Fee]],-Table7[[#This Row],[Total 
COGS &amp; Processing
Cost]])</f>
        <v>0</v>
      </c>
    </row>
    <row r="293" spans="5:51" x14ac:dyDescent="0.25">
      <c r="E293" s="4"/>
      <c r="R293" s="1"/>
      <c r="Z293" s="1">
        <f>Table7[[#This Row],[Quantity
 Sold]]*Table7[[#This Row],[Unit Price]]</f>
        <v>0</v>
      </c>
      <c r="AD293" s="1">
        <f>SUM(Table7[[#This Row],[Total 
Paid]],Table7[[#This Row],[Shipping 
Charged]])</f>
        <v>0</v>
      </c>
      <c r="AE293" s="1"/>
      <c r="AG293" s="1">
        <f>SUM(Table7[[#This Row],[Total Sales]],Table7[[#This Row],[Tax]],Table7[[#This Row],[Returns]])</f>
        <v>0</v>
      </c>
      <c r="AP293" s="1">
        <f>Table7[[#This Row],[Cost per
Unit Sold]]*Table7[[#This Row],[Quantity of 
Product Sold]]</f>
        <v>0</v>
      </c>
      <c r="AQ293" s="1"/>
      <c r="AR293" s="1"/>
      <c r="AS293" s="1">
        <f>SUM(Table7[[#This Row],[Total Cost of
Goods Sold]:[Other]])</f>
        <v>0</v>
      </c>
      <c r="AX293" s="1">
        <f>SUM(Table7[[#This Row],[COGS
Total]:[Other
Cost]])</f>
        <v>0</v>
      </c>
      <c r="AY293" s="1">
        <f>SUM(Table7[[#This Row],[Total Sales]],Table7[[#This Row],[Returns]],-Table7[[#This Row],[Sale Fee]],-Table7[[#This Row],[Total 
COGS &amp; Processing
Cost]])</f>
        <v>0</v>
      </c>
    </row>
    <row r="294" spans="5:51" x14ac:dyDescent="0.25">
      <c r="E294" s="4"/>
      <c r="R294" s="1"/>
      <c r="Z294" s="1">
        <f>Table7[[#This Row],[Quantity
 Sold]]*Table7[[#This Row],[Unit Price]]</f>
        <v>0</v>
      </c>
      <c r="AD294" s="1">
        <f>SUM(Table7[[#This Row],[Total 
Paid]],Table7[[#This Row],[Shipping 
Charged]])</f>
        <v>0</v>
      </c>
      <c r="AE294" s="1"/>
      <c r="AG294" s="1">
        <f>SUM(Table7[[#This Row],[Total Sales]],Table7[[#This Row],[Tax]],Table7[[#This Row],[Returns]])</f>
        <v>0</v>
      </c>
      <c r="AP294" s="1">
        <f>Table7[[#This Row],[Cost per
Unit Sold]]*Table7[[#This Row],[Quantity of 
Product Sold]]</f>
        <v>0</v>
      </c>
      <c r="AQ294" s="1"/>
      <c r="AR294" s="1"/>
      <c r="AS294" s="1">
        <f>SUM(Table7[[#This Row],[Total Cost of
Goods Sold]:[Other]])</f>
        <v>0</v>
      </c>
      <c r="AX294" s="1">
        <f>SUM(Table7[[#This Row],[COGS
Total]:[Other
Cost]])</f>
        <v>0</v>
      </c>
      <c r="AY294" s="1">
        <f>SUM(Table7[[#This Row],[Total Sales]],Table7[[#This Row],[Returns]],-Table7[[#This Row],[Sale Fee]],-Table7[[#This Row],[Total 
COGS &amp; Processing
Cost]])</f>
        <v>0</v>
      </c>
    </row>
    <row r="295" spans="5:51" x14ac:dyDescent="0.25">
      <c r="E295" s="4"/>
      <c r="R295" s="1"/>
      <c r="Z295" s="1">
        <f>Table7[[#This Row],[Quantity
 Sold]]*Table7[[#This Row],[Unit Price]]</f>
        <v>0</v>
      </c>
      <c r="AD295" s="1">
        <f>SUM(Table7[[#This Row],[Total 
Paid]],Table7[[#This Row],[Shipping 
Charged]])</f>
        <v>0</v>
      </c>
      <c r="AE295" s="1"/>
      <c r="AG295" s="1">
        <f>SUM(Table7[[#This Row],[Total Sales]],Table7[[#This Row],[Tax]],Table7[[#This Row],[Returns]])</f>
        <v>0</v>
      </c>
      <c r="AP295" s="1">
        <f>Table7[[#This Row],[Cost per
Unit Sold]]*Table7[[#This Row],[Quantity of 
Product Sold]]</f>
        <v>0</v>
      </c>
      <c r="AQ295" s="1"/>
      <c r="AR295" s="1"/>
      <c r="AS295" s="1">
        <f>SUM(Table7[[#This Row],[Total Cost of
Goods Sold]:[Other]])</f>
        <v>0</v>
      </c>
      <c r="AX295" s="1">
        <f>SUM(Table7[[#This Row],[COGS
Total]:[Other
Cost]])</f>
        <v>0</v>
      </c>
      <c r="AY295" s="1">
        <f>SUM(Table7[[#This Row],[Total Sales]],Table7[[#This Row],[Returns]],-Table7[[#This Row],[Sale Fee]],-Table7[[#This Row],[Total 
COGS &amp; Processing
Cost]])</f>
        <v>0</v>
      </c>
    </row>
    <row r="296" spans="5:51" x14ac:dyDescent="0.25">
      <c r="E296" s="4"/>
      <c r="R296" s="1"/>
      <c r="Z296" s="1">
        <f>Table7[[#This Row],[Quantity
 Sold]]*Table7[[#This Row],[Unit Price]]</f>
        <v>0</v>
      </c>
      <c r="AD296" s="1">
        <f>SUM(Table7[[#This Row],[Total 
Paid]],Table7[[#This Row],[Shipping 
Charged]])</f>
        <v>0</v>
      </c>
      <c r="AE296" s="1"/>
      <c r="AG296" s="1">
        <f>SUM(Table7[[#This Row],[Total Sales]],Table7[[#This Row],[Tax]],Table7[[#This Row],[Returns]])</f>
        <v>0</v>
      </c>
      <c r="AP296" s="1">
        <f>Table7[[#This Row],[Cost per
Unit Sold]]*Table7[[#This Row],[Quantity of 
Product Sold]]</f>
        <v>0</v>
      </c>
      <c r="AQ296" s="1"/>
      <c r="AR296" s="1"/>
      <c r="AS296" s="1">
        <f>SUM(Table7[[#This Row],[Total Cost of
Goods Sold]:[Other]])</f>
        <v>0</v>
      </c>
      <c r="AX296" s="1">
        <f>SUM(Table7[[#This Row],[COGS
Total]:[Other
Cost]])</f>
        <v>0</v>
      </c>
      <c r="AY296" s="1">
        <f>SUM(Table7[[#This Row],[Total Sales]],Table7[[#This Row],[Returns]],-Table7[[#This Row],[Sale Fee]],-Table7[[#This Row],[Total 
COGS &amp; Processing
Cost]])</f>
        <v>0</v>
      </c>
    </row>
    <row r="297" spans="5:51" x14ac:dyDescent="0.25">
      <c r="E297" s="4"/>
      <c r="R297" s="1"/>
      <c r="Z297" s="1">
        <f>Table7[[#This Row],[Quantity
 Sold]]*Table7[[#This Row],[Unit Price]]</f>
        <v>0</v>
      </c>
      <c r="AD297" s="1">
        <f>SUM(Table7[[#This Row],[Total 
Paid]],Table7[[#This Row],[Shipping 
Charged]])</f>
        <v>0</v>
      </c>
      <c r="AE297" s="1"/>
      <c r="AG297" s="1">
        <f>SUM(Table7[[#This Row],[Total Sales]],Table7[[#This Row],[Tax]],Table7[[#This Row],[Returns]])</f>
        <v>0</v>
      </c>
      <c r="AP297" s="1">
        <f>Table7[[#This Row],[Cost per
Unit Sold]]*Table7[[#This Row],[Quantity of 
Product Sold]]</f>
        <v>0</v>
      </c>
      <c r="AQ297" s="1"/>
      <c r="AR297" s="1"/>
      <c r="AS297" s="1">
        <f>SUM(Table7[[#This Row],[Total Cost of
Goods Sold]:[Other]])</f>
        <v>0</v>
      </c>
      <c r="AX297" s="1">
        <f>SUM(Table7[[#This Row],[COGS
Total]:[Other
Cost]])</f>
        <v>0</v>
      </c>
      <c r="AY297" s="1">
        <f>SUM(Table7[[#This Row],[Total Sales]],Table7[[#This Row],[Returns]],-Table7[[#This Row],[Sale Fee]],-Table7[[#This Row],[Total 
COGS &amp; Processing
Cost]])</f>
        <v>0</v>
      </c>
    </row>
    <row r="298" spans="5:51" x14ac:dyDescent="0.25">
      <c r="R298" s="1"/>
      <c r="Z298" s="1">
        <f>Table7[[#This Row],[Quantity
 Sold]]*Table7[[#This Row],[Unit Price]]</f>
        <v>0</v>
      </c>
      <c r="AD298" s="1">
        <f>SUM(Table7[[#This Row],[Total 
Paid]],Table7[[#This Row],[Shipping 
Charged]])</f>
        <v>0</v>
      </c>
      <c r="AE298" s="1"/>
      <c r="AG298" s="1">
        <f>SUM(Table7[[#This Row],[Total Sales]],Table7[[#This Row],[Tax]],Table7[[#This Row],[Returns]])</f>
        <v>0</v>
      </c>
      <c r="AP298" s="1">
        <f>Table7[[#This Row],[Cost per
Unit Sold]]*Table7[[#This Row],[Quantity of 
Product Sold]]</f>
        <v>0</v>
      </c>
      <c r="AQ298" s="1"/>
      <c r="AR298" s="1"/>
      <c r="AS298" s="1">
        <f>SUM(Table7[[#This Row],[Total Cost of
Goods Sold]:[Other]])</f>
        <v>0</v>
      </c>
      <c r="AX298" s="1">
        <f>SUM(Table7[[#This Row],[COGS
Total]:[Other
Cost]])</f>
        <v>0</v>
      </c>
      <c r="AY298" s="1">
        <f>SUM(Table7[[#This Row],[Total Sales]],Table7[[#This Row],[Returns]],-Table7[[#This Row],[Sale Fee]],-Table7[[#This Row],[Total 
COGS &amp; Processing
Cost]])</f>
        <v>0</v>
      </c>
    </row>
    <row r="299" spans="5:51" x14ac:dyDescent="0.25">
      <c r="R299" s="1"/>
      <c r="Z299" s="1">
        <f>Table7[[#This Row],[Quantity
 Sold]]*Table7[[#This Row],[Unit Price]]</f>
        <v>0</v>
      </c>
      <c r="AD299" s="1">
        <f>SUM(Table7[[#This Row],[Total 
Paid]],Table7[[#This Row],[Shipping 
Charged]])</f>
        <v>0</v>
      </c>
      <c r="AE299" s="1"/>
      <c r="AG299" s="1">
        <f>SUM(Table7[[#This Row],[Total Sales]],Table7[[#This Row],[Tax]],Table7[[#This Row],[Returns]])</f>
        <v>0</v>
      </c>
      <c r="AP299" s="1">
        <f>Table7[[#This Row],[Cost per
Unit Sold]]*Table7[[#This Row],[Quantity of 
Product Sold]]</f>
        <v>0</v>
      </c>
      <c r="AQ299" s="1"/>
      <c r="AR299" s="1"/>
      <c r="AS299" s="1">
        <f>SUM(Table7[[#This Row],[Total Cost of
Goods Sold]:[Other]])</f>
        <v>0</v>
      </c>
      <c r="AX299" s="1">
        <f>SUM(Table7[[#This Row],[COGS
Total]:[Other
Cost]])</f>
        <v>0</v>
      </c>
      <c r="AY299" s="1">
        <f>SUM(Table7[[#This Row],[Total Sales]],Table7[[#This Row],[Returns]],-Table7[[#This Row],[Sale Fee]],-Table7[[#This Row],[Total 
COGS &amp; Processing
Cost]])</f>
        <v>0</v>
      </c>
    </row>
    <row r="300" spans="5:51" x14ac:dyDescent="0.25">
      <c r="R300" s="1"/>
      <c r="Z300" s="1">
        <f>Table7[[#This Row],[Quantity
 Sold]]*Table7[[#This Row],[Unit Price]]</f>
        <v>0</v>
      </c>
      <c r="AD300" s="1">
        <f>SUM(Table7[[#This Row],[Total 
Paid]],Table7[[#This Row],[Shipping 
Charged]])</f>
        <v>0</v>
      </c>
      <c r="AE300" s="1"/>
      <c r="AG300" s="1">
        <f>SUM(Table7[[#This Row],[Total Sales]],Table7[[#This Row],[Tax]],Table7[[#This Row],[Returns]])</f>
        <v>0</v>
      </c>
      <c r="AP300" s="1">
        <f>Table7[[#This Row],[Cost per
Unit Sold]]*Table7[[#This Row],[Quantity of 
Product Sold]]</f>
        <v>0</v>
      </c>
      <c r="AQ300" s="1"/>
      <c r="AR300" s="1"/>
      <c r="AS300" s="1">
        <f>SUM(Table7[[#This Row],[Total Cost of
Goods Sold]:[Other]])</f>
        <v>0</v>
      </c>
      <c r="AX300" s="1">
        <f>SUM(Table7[[#This Row],[COGS
Total]:[Other
Cost]])</f>
        <v>0</v>
      </c>
      <c r="AY300" s="1">
        <f>SUM(Table7[[#This Row],[Total Sales]],Table7[[#This Row],[Returns]],-Table7[[#This Row],[Sale Fee]],-Table7[[#This Row],[Total 
COGS &amp; Processing
Cost]])</f>
        <v>0</v>
      </c>
    </row>
    <row r="301" spans="5:51" x14ac:dyDescent="0.25">
      <c r="R301" s="1"/>
      <c r="Z301" s="1">
        <f>Table7[[#This Row],[Quantity
 Sold]]*Table7[[#This Row],[Unit Price]]</f>
        <v>0</v>
      </c>
      <c r="AD301" s="1">
        <f>SUM(Table7[[#This Row],[Total 
Paid]],Table7[[#This Row],[Shipping 
Charged]])</f>
        <v>0</v>
      </c>
      <c r="AE301" s="1"/>
      <c r="AG301" s="1">
        <f>SUM(Table7[[#This Row],[Total Sales]],Table7[[#This Row],[Tax]],Table7[[#This Row],[Returns]])</f>
        <v>0</v>
      </c>
      <c r="AP301" s="1">
        <f>Table7[[#This Row],[Cost per
Unit Sold]]*Table7[[#This Row],[Quantity of 
Product Sold]]</f>
        <v>0</v>
      </c>
      <c r="AQ301" s="1"/>
      <c r="AR301" s="1"/>
      <c r="AS301" s="1">
        <f>SUM(Table7[[#This Row],[Total Cost of
Goods Sold]:[Other]])</f>
        <v>0</v>
      </c>
      <c r="AX301" s="1">
        <f>SUM(Table7[[#This Row],[COGS
Total]:[Other
Cost]])</f>
        <v>0</v>
      </c>
      <c r="AY301" s="1">
        <f>SUM(Table7[[#This Row],[Total Sales]],Table7[[#This Row],[Returns]],-Table7[[#This Row],[Sale Fee]],-Table7[[#This Row],[Total 
COGS &amp; Processing
Cost]])</f>
        <v>0</v>
      </c>
    </row>
    <row r="302" spans="5:51" x14ac:dyDescent="0.25">
      <c r="R302" s="1"/>
      <c r="Z302" s="1">
        <f>Table7[[#This Row],[Quantity
 Sold]]*Table7[[#This Row],[Unit Price]]</f>
        <v>0</v>
      </c>
      <c r="AD302" s="1">
        <f>SUM(Table7[[#This Row],[Total 
Paid]],Table7[[#This Row],[Shipping 
Charged]])</f>
        <v>0</v>
      </c>
      <c r="AE302" s="1"/>
      <c r="AG302" s="1">
        <f>SUM(Table7[[#This Row],[Total Sales]],Table7[[#This Row],[Tax]],Table7[[#This Row],[Returns]])</f>
        <v>0</v>
      </c>
      <c r="AP302" s="1">
        <f>Table7[[#This Row],[Cost per
Unit Sold]]*Table7[[#This Row],[Quantity of 
Product Sold]]</f>
        <v>0</v>
      </c>
      <c r="AQ302" s="1"/>
      <c r="AR302" s="1"/>
      <c r="AS302" s="1">
        <f>SUM(Table7[[#This Row],[Total Cost of
Goods Sold]:[Other]])</f>
        <v>0</v>
      </c>
      <c r="AX302" s="1">
        <f>SUM(Table7[[#This Row],[COGS
Total]:[Other
Cost]])</f>
        <v>0</v>
      </c>
      <c r="AY302" s="1">
        <f>SUM(Table7[[#This Row],[Total Sales]],Table7[[#This Row],[Returns]],-Table7[[#This Row],[Sale Fee]],-Table7[[#This Row],[Total 
COGS &amp; Processing
Cost]])</f>
        <v>0</v>
      </c>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424CA9AF-A6A6-452B-859F-A2CF4CF95D84}">
          <x14:formula1>
            <xm:f>List!$C:$C</xm:f>
          </x14:formula1>
          <xm:sqref>AM10:AM302 I10:I302</xm:sqref>
        </x14:dataValidation>
        <x14:dataValidation type="list" allowBlank="1" showInputMessage="1" showErrorMessage="1" xr:uid="{EA059879-57F0-476E-BA2A-4ECD6367BBBB}">
          <x14:formula1>
            <xm:f>List!$D:$D</xm:f>
          </x14:formula1>
          <xm:sqref>J10:J302</xm:sqref>
        </x14:dataValidation>
        <x14:dataValidation type="list" allowBlank="1" showInputMessage="1" showErrorMessage="1" xr:uid="{32BF14DE-E470-48B2-8CEC-F00E9A68F0A6}">
          <x14:formula1>
            <xm:f>List!$B:$B</xm:f>
          </x14:formula1>
          <xm:sqref>F10:F302</xm:sqref>
        </x14:dataValidation>
        <x14:dataValidation type="list" allowBlank="1" showInputMessage="1" showErrorMessage="1" xr:uid="{FF92B9E1-3141-4DBD-B42B-7744FE2B52C0}">
          <x14:formula1>
            <xm:f>List!$F:$F</xm:f>
          </x14:formula1>
          <xm:sqref>D10:D302</xm:sqref>
        </x14:dataValidation>
        <x14:dataValidation type="list" allowBlank="1" showInputMessage="1" showErrorMessage="1" xr:uid="{E8C061C3-49D7-4D40-93FD-A453B584711E}">
          <x14:formula1>
            <xm:f>List!$E:$E</xm:f>
          </x14:formula1>
          <xm:sqref>L10:L302</xm:sqref>
        </x14:dataValidation>
        <x14:dataValidation type="list" allowBlank="1" showInputMessage="1" showErrorMessage="1" xr:uid="{96EF93D3-1290-48AB-8523-6082A87FC35F}">
          <x14:formula1>
            <xm:f>List!$Q:$Q</xm:f>
          </x14:formula1>
          <xm:sqref>AJ10:AJ302</xm:sqref>
        </x14:dataValidation>
        <x14:dataValidation type="list" allowBlank="1" showInputMessage="1" showErrorMessage="1" xr:uid="{D3505044-BB35-4ADC-B2B8-236384CA7393}">
          <x14:formula1>
            <xm:f>List!$R:$R</xm:f>
          </x14:formula1>
          <xm:sqref>AK10:AK302</xm:sqref>
        </x14:dataValidation>
        <x14:dataValidation type="list" allowBlank="1" showInputMessage="1" showErrorMessage="1" xr:uid="{FECB9CFE-8E7F-4DE3-AD92-9ECD972EF954}">
          <x14:formula1>
            <xm:f>List!$G:$G</xm:f>
          </x14:formula1>
          <xm:sqref>G10:G302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7AE65-784E-4DB6-9122-F2E6EDBC272D}">
  <dimension ref="A3:BG962"/>
  <sheetViews>
    <sheetView zoomScale="85" zoomScaleNormal="85" workbookViewId="0">
      <selection activeCell="M13" sqref="M13"/>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9.140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0.8554687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2"/>
      <c r="V3" s="2"/>
      <c r="W3" s="18"/>
      <c r="X3" s="18"/>
      <c r="Y3" s="18"/>
      <c r="Z3" s="18"/>
      <c r="AA3" s="18"/>
      <c r="AB3" s="18"/>
      <c r="AC3" s="18"/>
      <c r="AD3" s="18"/>
      <c r="AF3" s="2"/>
      <c r="AG3" s="62"/>
      <c r="AH3" s="18"/>
      <c r="AI3" s="18"/>
      <c r="AJ3" s="18"/>
      <c r="AK3" s="18"/>
      <c r="AQ3" s="2"/>
      <c r="AT3" s="2"/>
      <c r="AV3" s="2"/>
      <c r="AW3" s="2"/>
      <c r="AZ3" s="2"/>
      <c r="BC3" s="2"/>
    </row>
    <row r="4" spans="1:57" ht="15.75" x14ac:dyDescent="0.25">
      <c r="W4" s="18"/>
      <c r="X4" s="18"/>
      <c r="Y4" s="18"/>
      <c r="Z4" s="18"/>
      <c r="AA4" s="18"/>
      <c r="AB4" s="18"/>
      <c r="AC4" s="18"/>
      <c r="AD4" s="18"/>
      <c r="AE4" s="18" t="s">
        <v>190</v>
      </c>
      <c r="AF4" s="18"/>
      <c r="AG4" s="18"/>
      <c r="AH4" s="18"/>
      <c r="AJ4">
        <v>7.0000000000000007E-2</v>
      </c>
      <c r="AK4" s="2">
        <f>SUM(Table111[Sales Tax])</f>
        <v>0</v>
      </c>
      <c r="AT4" s="6"/>
      <c r="AU4" s="6"/>
      <c r="AV4" s="6"/>
    </row>
    <row r="5" spans="1:57" ht="15.75" x14ac:dyDescent="0.25">
      <c r="Q5" s="20" t="s">
        <v>23</v>
      </c>
      <c r="R5" s="3"/>
      <c r="S5" s="3"/>
      <c r="U5" s="21" t="s">
        <v>27</v>
      </c>
      <c r="V5" s="21"/>
      <c r="W5" s="37"/>
      <c r="X5" s="37"/>
      <c r="Y5" s="37" t="s">
        <v>4</v>
      </c>
      <c r="Z5" s="37"/>
      <c r="AA5" s="16"/>
      <c r="AB5" s="23" t="s">
        <v>28</v>
      </c>
      <c r="AC5" s="24" t="s">
        <v>181</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199</v>
      </c>
      <c r="B6" s="22" t="s">
        <v>200</v>
      </c>
      <c r="C6" s="22" t="s">
        <v>17</v>
      </c>
      <c r="D6" s="22" t="s">
        <v>21</v>
      </c>
      <c r="E6" s="22" t="s">
        <v>14</v>
      </c>
      <c r="F6" s="22" t="s">
        <v>253</v>
      </c>
      <c r="G6" s="22" t="s">
        <v>0</v>
      </c>
      <c r="H6" s="22" t="s">
        <v>15</v>
      </c>
      <c r="I6" s="22" t="s">
        <v>16</v>
      </c>
      <c r="J6" s="22" t="s">
        <v>8</v>
      </c>
      <c r="K6" s="22" t="s">
        <v>13</v>
      </c>
      <c r="L6" s="22" t="s">
        <v>22</v>
      </c>
      <c r="M6" s="22" t="s">
        <v>182</v>
      </c>
      <c r="N6" s="22" t="s">
        <v>44</v>
      </c>
      <c r="O6" s="22" t="s">
        <v>51</v>
      </c>
      <c r="P6" s="22" t="s">
        <v>66</v>
      </c>
      <c r="Q6" s="22" t="s">
        <v>24</v>
      </c>
      <c r="R6" s="22" t="s">
        <v>25</v>
      </c>
      <c r="S6" s="22" t="s">
        <v>26</v>
      </c>
      <c r="T6" s="22" t="s">
        <v>67</v>
      </c>
      <c r="U6" s="22" t="s">
        <v>259</v>
      </c>
      <c r="V6" s="22" t="s">
        <v>84</v>
      </c>
      <c r="W6" s="22" t="s">
        <v>85</v>
      </c>
      <c r="X6" s="22" t="s">
        <v>279</v>
      </c>
      <c r="Y6" s="22" t="s">
        <v>280</v>
      </c>
      <c r="Z6" s="22" t="s">
        <v>281</v>
      </c>
      <c r="AA6" s="22" t="s">
        <v>68</v>
      </c>
      <c r="AB6" s="22" t="s">
        <v>82</v>
      </c>
      <c r="AC6" s="22" t="s">
        <v>29</v>
      </c>
      <c r="AD6" s="22" t="s">
        <v>86</v>
      </c>
      <c r="AE6" s="22" t="s">
        <v>87</v>
      </c>
      <c r="AF6" s="80" t="s">
        <v>39</v>
      </c>
      <c r="AG6" s="22" t="s">
        <v>36</v>
      </c>
      <c r="AH6" s="22" t="s">
        <v>169</v>
      </c>
      <c r="AI6" s="22" t="s">
        <v>64</v>
      </c>
      <c r="AJ6" s="22" t="s">
        <v>37</v>
      </c>
      <c r="AK6" s="22" t="s">
        <v>40</v>
      </c>
      <c r="AL6" s="74" t="s">
        <v>151</v>
      </c>
      <c r="AM6" s="74" t="s">
        <v>160</v>
      </c>
      <c r="AN6" s="74" t="s">
        <v>161</v>
      </c>
      <c r="AO6" s="22" t="s">
        <v>162</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Table111[[#This Row],[Quantity2]]*Table111[[#This Row],[U Cost]]</f>
        <v>0</v>
      </c>
      <c r="AB7" s="1"/>
      <c r="AC7" s="1"/>
      <c r="AD7" s="1">
        <f t="shared" ref="AD7" si="1">AC7*AB7</f>
        <v>0</v>
      </c>
      <c r="AE7" s="1"/>
      <c r="AF7" s="1">
        <f>SUM(Table111[[#This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SUM(AF7,AH7,-AZ7,-Table111[[#This Row],[Sale Fee]])</f>
        <v>0</v>
      </c>
      <c r="BC7" s="1">
        <f>SUM(Q7,U7,-SUM($AP7:$AP7))</f>
        <v>0</v>
      </c>
      <c r="BD7" s="1">
        <f>R7</f>
        <v>0</v>
      </c>
      <c r="BE7" s="1">
        <f t="shared" ref="BE7" si="3">BD7*BC7</f>
        <v>0</v>
      </c>
    </row>
    <row r="8" spans="1:57" x14ac:dyDescent="0.25">
      <c r="A8" s="1"/>
      <c r="B8" s="1"/>
      <c r="E8" s="4"/>
      <c r="F8" s="4"/>
      <c r="Q8" s="1"/>
      <c r="R8" s="1"/>
      <c r="S8" s="1">
        <f t="shared" ref="S8:S21" si="4">R8*Q8</f>
        <v>0</v>
      </c>
      <c r="U8" s="1"/>
      <c r="V8" s="1"/>
      <c r="W8" s="1">
        <f t="shared" ref="W8:W30" si="5">U8*V8</f>
        <v>0</v>
      </c>
      <c r="X8" s="1"/>
      <c r="Y8" s="1"/>
      <c r="Z8" s="1">
        <f>Table111[[#This Row],[Quantity2]]*Table111[[#This Row],[U Cost]]</f>
        <v>0</v>
      </c>
      <c r="AB8" s="1"/>
      <c r="AC8" s="1"/>
      <c r="AD8" s="1">
        <f t="shared" ref="AD8:AD27" si="6">AC8*AB8</f>
        <v>0</v>
      </c>
      <c r="AE8" s="1"/>
      <c r="AF8" s="1">
        <f>SUM(Table111[[#This Row],[Total 
Paid]:[Shipping 
Charged]])</f>
        <v>0</v>
      </c>
      <c r="AG8" s="1"/>
      <c r="AH8" s="1"/>
      <c r="AI8" s="1">
        <f t="shared" ref="AI8:AI28" si="7">SUM(AF8,AG8,AH8)</f>
        <v>0</v>
      </c>
      <c r="AK8" s="1"/>
      <c r="AL8" s="1"/>
      <c r="AM8" s="1"/>
      <c r="AN8" s="1"/>
      <c r="AP8" s="30"/>
      <c r="AQ8" s="1"/>
      <c r="AR8" s="1">
        <f t="shared" ref="AR8:AR235" si="8">AQ8*AP8</f>
        <v>0</v>
      </c>
      <c r="AS8" s="1"/>
      <c r="AT8" s="1"/>
      <c r="AU8" s="2">
        <f t="shared" ref="AU8:AU28" si="9">SUM(AR8:AT8)</f>
        <v>0</v>
      </c>
      <c r="AW8" s="1"/>
      <c r="AX8" s="1"/>
      <c r="AY8" s="1"/>
      <c r="AZ8" s="2">
        <f t="shared" ref="AZ8:AZ19" si="10">SUM(AU8,AW8,AX8,AY8)</f>
        <v>0</v>
      </c>
      <c r="BA8" s="2">
        <f>SUM(AF8,AH8,-AZ8,-Table111[[#This Row],[Sale Fee]])</f>
        <v>0</v>
      </c>
      <c r="BC8" s="1"/>
      <c r="BD8" s="1"/>
      <c r="BE8" s="1"/>
    </row>
    <row r="9" spans="1:57" x14ac:dyDescent="0.25">
      <c r="A9" s="1"/>
      <c r="B9" s="1"/>
      <c r="E9" s="4"/>
      <c r="F9" s="4"/>
      <c r="Q9" s="1"/>
      <c r="R9" s="1"/>
      <c r="S9" s="1">
        <f t="shared" si="4"/>
        <v>0</v>
      </c>
      <c r="U9" s="1"/>
      <c r="V9" s="1"/>
      <c r="W9" s="1">
        <f t="shared" si="5"/>
        <v>0</v>
      </c>
      <c r="X9" s="1"/>
      <c r="Y9" s="1"/>
      <c r="Z9" s="1">
        <f>Table111[[#This Row],[Quantity2]]*Table111[[#This Row],[U Cost]]</f>
        <v>0</v>
      </c>
      <c r="AB9" s="1"/>
      <c r="AC9" s="1"/>
      <c r="AD9" s="1">
        <f t="shared" si="6"/>
        <v>0</v>
      </c>
      <c r="AE9" s="1"/>
      <c r="AF9" s="1">
        <f>SUM(Table111[[#This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SUM(AF9,AH9,-AZ9,-Table111[[#This Row],[Sale Fee]])</f>
        <v>0</v>
      </c>
      <c r="BC9" s="1"/>
      <c r="BD9" s="1"/>
      <c r="BE9" s="1"/>
    </row>
    <row r="10" spans="1:57" x14ac:dyDescent="0.25">
      <c r="A10" s="1"/>
      <c r="B10" s="1"/>
      <c r="E10" s="4"/>
      <c r="F10" s="4"/>
      <c r="Q10" s="1"/>
      <c r="R10" s="1"/>
      <c r="S10" s="1">
        <f t="shared" si="4"/>
        <v>0</v>
      </c>
      <c r="U10" s="1"/>
      <c r="V10" s="1"/>
      <c r="W10" s="1">
        <f t="shared" si="5"/>
        <v>0</v>
      </c>
      <c r="X10" s="1"/>
      <c r="Y10" s="1"/>
      <c r="Z10" s="1">
        <f>Table111[[#This Row],[Quantity2]]*Table111[[#This Row],[U Cost]]</f>
        <v>0</v>
      </c>
      <c r="AB10" s="1"/>
      <c r="AC10" s="1"/>
      <c r="AD10" s="1">
        <f t="shared" si="6"/>
        <v>0</v>
      </c>
      <c r="AE10" s="1"/>
      <c r="AF10" s="1">
        <f>SUM(Table111[[#This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SUM(AF10,AH10,-AZ10,-Table111[[#This Row],[Sale Fee]])</f>
        <v>0</v>
      </c>
      <c r="BC10" s="1"/>
      <c r="BD10" s="1"/>
      <c r="BE10" s="1"/>
    </row>
    <row r="11" spans="1:57" x14ac:dyDescent="0.25">
      <c r="A11" s="1"/>
      <c r="B11" s="1"/>
      <c r="E11" s="4"/>
      <c r="F11" s="4"/>
      <c r="Q11" s="1"/>
      <c r="R11" s="1"/>
      <c r="S11" s="1">
        <f t="shared" si="4"/>
        <v>0</v>
      </c>
      <c r="U11" s="1"/>
      <c r="V11" s="1"/>
      <c r="W11" s="1">
        <f t="shared" si="5"/>
        <v>0</v>
      </c>
      <c r="X11" s="1"/>
      <c r="Y11" s="1"/>
      <c r="Z11" s="1">
        <f>Table111[[#This Row],[Quantity2]]*Table111[[#This Row],[U Cost]]</f>
        <v>0</v>
      </c>
      <c r="AB11" s="1"/>
      <c r="AC11" s="1"/>
      <c r="AD11" s="1">
        <f t="shared" si="6"/>
        <v>0</v>
      </c>
      <c r="AE11" s="1"/>
      <c r="AF11" s="1">
        <f>SUM(Table111[[#This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SUM(AF11,AH11,-AZ11,-Table111[[#This Row],[Sale Fee]])</f>
        <v>0</v>
      </c>
      <c r="BC11" s="1"/>
      <c r="BD11" s="1"/>
      <c r="BE11" s="1"/>
    </row>
    <row r="12" spans="1:57" x14ac:dyDescent="0.25">
      <c r="A12" s="1"/>
      <c r="B12" s="1"/>
      <c r="E12" s="4"/>
      <c r="F12" s="4"/>
      <c r="Q12" s="1"/>
      <c r="R12" s="1"/>
      <c r="S12" s="1">
        <f t="shared" si="4"/>
        <v>0</v>
      </c>
      <c r="U12" s="1"/>
      <c r="V12" s="1"/>
      <c r="W12" s="1">
        <f t="shared" si="5"/>
        <v>0</v>
      </c>
      <c r="X12" s="1"/>
      <c r="Y12" s="1"/>
      <c r="Z12" s="1">
        <f>Table111[[#This Row],[Quantity2]]*Table111[[#This Row],[U Cost]]</f>
        <v>0</v>
      </c>
      <c r="AB12" s="1"/>
      <c r="AC12" s="1"/>
      <c r="AD12" s="1">
        <f t="shared" si="6"/>
        <v>0</v>
      </c>
      <c r="AE12" s="1"/>
      <c r="AF12" s="1">
        <f>SUM(Table111[[#This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SUM(AF12,AH12,-AZ12,-Table111[[#This Row],[Sale Fee]])</f>
        <v>0</v>
      </c>
      <c r="BC12" s="1"/>
      <c r="BD12" s="1"/>
      <c r="BE12" s="1"/>
    </row>
    <row r="13" spans="1:57" x14ac:dyDescent="0.25">
      <c r="A13" s="1"/>
      <c r="B13" s="1"/>
      <c r="E13" s="4"/>
      <c r="F13" s="4"/>
      <c r="Q13" s="1"/>
      <c r="R13" s="1"/>
      <c r="S13" s="1">
        <f t="shared" si="4"/>
        <v>0</v>
      </c>
      <c r="U13" s="1"/>
      <c r="V13" s="1"/>
      <c r="W13" s="1">
        <f t="shared" si="5"/>
        <v>0</v>
      </c>
      <c r="X13" s="1"/>
      <c r="Y13" s="1"/>
      <c r="Z13" s="1">
        <f>Table111[[#This Row],[Quantity2]]*Table111[[#This Row],[U Cost]]</f>
        <v>0</v>
      </c>
      <c r="AB13" s="1"/>
      <c r="AC13" s="1"/>
      <c r="AD13" s="1">
        <f t="shared" si="6"/>
        <v>0</v>
      </c>
      <c r="AE13" s="1"/>
      <c r="AF13" s="1">
        <f>SUM(Table111[[#This Row],[Total 
Paid]:[Shipping 
Charged]])</f>
        <v>0</v>
      </c>
      <c r="AG13" s="1"/>
      <c r="AH13" s="1"/>
      <c r="AI13" s="1">
        <f t="shared" si="7"/>
        <v>0</v>
      </c>
      <c r="AK13" s="1"/>
      <c r="AL13" s="1"/>
      <c r="AM13" s="1"/>
      <c r="AN13" s="1"/>
      <c r="AP13" s="30"/>
      <c r="AQ13" s="1"/>
      <c r="AR13" s="1">
        <f t="shared" si="8"/>
        <v>0</v>
      </c>
      <c r="AS13" s="1"/>
      <c r="AT13" s="1"/>
      <c r="AU13" s="2">
        <f t="shared" si="9"/>
        <v>0</v>
      </c>
      <c r="AW13" s="1"/>
      <c r="AX13" s="1"/>
      <c r="AY13" s="1"/>
      <c r="AZ13" s="2">
        <f t="shared" si="10"/>
        <v>0</v>
      </c>
      <c r="BA13" s="2">
        <f>SUM(AF13,AH13,-AZ13,-Table111[[#This Row],[Sale Fee]])</f>
        <v>0</v>
      </c>
      <c r="BC13" s="1"/>
      <c r="BD13" s="1"/>
      <c r="BE13" s="1"/>
    </row>
    <row r="14" spans="1:57" x14ac:dyDescent="0.25">
      <c r="A14" s="1"/>
      <c r="B14" s="1"/>
      <c r="E14" s="4"/>
      <c r="F14" s="4"/>
      <c r="Q14" s="1"/>
      <c r="R14" s="1"/>
      <c r="S14" s="1">
        <f t="shared" si="4"/>
        <v>0</v>
      </c>
      <c r="U14" s="1"/>
      <c r="V14" s="1"/>
      <c r="W14" s="1">
        <f t="shared" si="5"/>
        <v>0</v>
      </c>
      <c r="X14" s="1"/>
      <c r="Y14" s="1"/>
      <c r="Z14" s="1">
        <f>Table111[[#This Row],[Quantity2]]*Table111[[#This Row],[U Cost]]</f>
        <v>0</v>
      </c>
      <c r="AB14" s="1"/>
      <c r="AC14" s="1"/>
      <c r="AD14" s="1">
        <f t="shared" si="6"/>
        <v>0</v>
      </c>
      <c r="AE14" s="1"/>
      <c r="AF14" s="1">
        <f>SUM(Table111[[#This Row],[Total 
Paid]:[Shipping 
Charged]])</f>
        <v>0</v>
      </c>
      <c r="AG14" s="1"/>
      <c r="AH14" s="1"/>
      <c r="AI14" s="1">
        <f t="shared" si="7"/>
        <v>0</v>
      </c>
      <c r="AK14" s="1"/>
      <c r="AL14" s="1"/>
      <c r="AM14" s="1"/>
      <c r="AN14" s="1"/>
      <c r="AP14" s="30"/>
      <c r="AQ14" s="1"/>
      <c r="AR14" s="1">
        <f t="shared" si="8"/>
        <v>0</v>
      </c>
      <c r="AS14" s="1"/>
      <c r="AT14" s="1"/>
      <c r="AU14" s="2">
        <f t="shared" si="9"/>
        <v>0</v>
      </c>
      <c r="AW14" s="1"/>
      <c r="AX14" s="1"/>
      <c r="AY14" s="1"/>
      <c r="AZ14" s="2">
        <f t="shared" si="10"/>
        <v>0</v>
      </c>
      <c r="BA14" s="2">
        <f>SUM(AF14,AH14,-AZ14,-Table111[[#This Row],[Sale Fee]])</f>
        <v>0</v>
      </c>
      <c r="BC14" s="1"/>
      <c r="BD14" s="1"/>
      <c r="BE14" s="1"/>
    </row>
    <row r="15" spans="1:57" x14ac:dyDescent="0.25">
      <c r="A15" s="1"/>
      <c r="B15" s="1"/>
      <c r="E15" s="4"/>
      <c r="F15" s="4"/>
      <c r="Q15" s="1"/>
      <c r="R15" s="1"/>
      <c r="S15" s="1">
        <f t="shared" si="4"/>
        <v>0</v>
      </c>
      <c r="U15" s="1"/>
      <c r="V15" s="1"/>
      <c r="W15" s="1">
        <f t="shared" si="5"/>
        <v>0</v>
      </c>
      <c r="X15" s="1"/>
      <c r="Y15" s="1"/>
      <c r="Z15" s="1">
        <f>Table111[[#This Row],[Quantity2]]*Table111[[#This Row],[U Cost]]</f>
        <v>0</v>
      </c>
      <c r="AB15" s="1"/>
      <c r="AC15" s="1"/>
      <c r="AD15" s="1">
        <f t="shared" si="6"/>
        <v>0</v>
      </c>
      <c r="AE15" s="1"/>
      <c r="AF15" s="1">
        <f>SUM(Table111[[#This Row],[Total 
Paid]:[Shipping 
Charged]])</f>
        <v>0</v>
      </c>
      <c r="AG15" s="1"/>
      <c r="AH15" s="1"/>
      <c r="AI15" s="1">
        <f t="shared" si="7"/>
        <v>0</v>
      </c>
      <c r="AK15" s="1"/>
      <c r="AL15" s="1"/>
      <c r="AM15" s="1"/>
      <c r="AN15" s="1"/>
      <c r="AP15" s="30"/>
      <c r="AQ15" s="1"/>
      <c r="AR15" s="1">
        <f t="shared" si="8"/>
        <v>0</v>
      </c>
      <c r="AS15" s="1"/>
      <c r="AT15" s="1"/>
      <c r="AU15" s="2">
        <f t="shared" si="9"/>
        <v>0</v>
      </c>
      <c r="AW15" s="1"/>
      <c r="AX15" s="1"/>
      <c r="AY15" s="1"/>
      <c r="AZ15" s="2">
        <f t="shared" si="10"/>
        <v>0</v>
      </c>
      <c r="BA15" s="2">
        <f>SUM(AF15,AH15,-AZ15,-Table111[[#This Row],[Sale Fee]])</f>
        <v>0</v>
      </c>
      <c r="BC15" s="1"/>
      <c r="BD15" s="1"/>
      <c r="BE15" s="1"/>
    </row>
    <row r="16" spans="1:57" x14ac:dyDescent="0.25">
      <c r="A16" s="1"/>
      <c r="B16" s="1"/>
      <c r="E16" s="4"/>
      <c r="F16" s="4"/>
      <c r="Q16" s="1"/>
      <c r="R16" s="1"/>
      <c r="S16" s="1">
        <f t="shared" si="4"/>
        <v>0</v>
      </c>
      <c r="U16" s="1"/>
      <c r="V16" s="1"/>
      <c r="W16" s="1">
        <f t="shared" si="5"/>
        <v>0</v>
      </c>
      <c r="X16" s="1"/>
      <c r="Y16" s="1"/>
      <c r="Z16" s="1">
        <f>Table111[[#This Row],[Quantity2]]*Table111[[#This Row],[U Cost]]</f>
        <v>0</v>
      </c>
      <c r="AB16" s="1"/>
      <c r="AC16" s="1"/>
      <c r="AD16" s="1">
        <f t="shared" si="6"/>
        <v>0</v>
      </c>
      <c r="AE16" s="1"/>
      <c r="AF16" s="1">
        <f>SUM(Table111[[#This Row],[Total 
Paid]:[Shipping 
Charged]])</f>
        <v>0</v>
      </c>
      <c r="AG16" s="1"/>
      <c r="AH16" s="1"/>
      <c r="AI16" s="1">
        <f t="shared" si="7"/>
        <v>0</v>
      </c>
      <c r="AK16" s="1"/>
      <c r="AL16" s="1"/>
      <c r="AM16" s="1"/>
      <c r="AN16" s="1"/>
      <c r="AP16" s="30"/>
      <c r="AQ16" s="1"/>
      <c r="AR16" s="1">
        <f t="shared" si="8"/>
        <v>0</v>
      </c>
      <c r="AS16" s="1"/>
      <c r="AT16" s="1"/>
      <c r="AU16" s="2">
        <f t="shared" si="9"/>
        <v>0</v>
      </c>
      <c r="AW16" s="1"/>
      <c r="AX16" s="1"/>
      <c r="AY16" s="1"/>
      <c r="AZ16" s="2">
        <f t="shared" si="10"/>
        <v>0</v>
      </c>
      <c r="BA16" s="2">
        <f>SUM(AF16,AH16,-AZ16,-Table111[[#This Row],[Sale Fee]])</f>
        <v>0</v>
      </c>
      <c r="BC16" s="1"/>
      <c r="BD16" s="1"/>
      <c r="BE16" s="1"/>
    </row>
    <row r="17" spans="1:57" x14ac:dyDescent="0.25">
      <c r="A17" s="1"/>
      <c r="B17" s="1"/>
      <c r="E17" s="4"/>
      <c r="F17" s="4"/>
      <c r="Q17" s="1"/>
      <c r="R17" s="1"/>
      <c r="S17" s="1">
        <f t="shared" si="4"/>
        <v>0</v>
      </c>
      <c r="U17" s="1"/>
      <c r="V17" s="1"/>
      <c r="W17" s="1">
        <f t="shared" si="5"/>
        <v>0</v>
      </c>
      <c r="X17" s="1"/>
      <c r="Y17" s="1"/>
      <c r="Z17" s="1">
        <f>Table111[[#This Row],[Quantity2]]*Table111[[#This Row],[U Cost]]</f>
        <v>0</v>
      </c>
      <c r="AB17" s="1"/>
      <c r="AC17" s="1"/>
      <c r="AD17" s="1">
        <f t="shared" si="6"/>
        <v>0</v>
      </c>
      <c r="AE17" s="1"/>
      <c r="AF17" s="1">
        <f>SUM(Table111[[#This Row],[Total 
Paid]:[Shipping 
Charged]])</f>
        <v>0</v>
      </c>
      <c r="AG17" s="1"/>
      <c r="AH17" s="1"/>
      <c r="AI17" s="1">
        <f t="shared" si="7"/>
        <v>0</v>
      </c>
      <c r="AK17" s="1"/>
      <c r="AL17" s="1"/>
      <c r="AM17" s="1"/>
      <c r="AN17" s="1"/>
      <c r="AP17" s="30"/>
      <c r="AQ17" s="1"/>
      <c r="AR17" s="1">
        <f t="shared" si="8"/>
        <v>0</v>
      </c>
      <c r="AS17" s="1"/>
      <c r="AT17" s="1"/>
      <c r="AU17" s="2">
        <f t="shared" si="9"/>
        <v>0</v>
      </c>
      <c r="AW17" s="1"/>
      <c r="AX17" s="1"/>
      <c r="AY17" s="1"/>
      <c r="AZ17" s="2">
        <f t="shared" si="10"/>
        <v>0</v>
      </c>
      <c r="BA17" s="2">
        <f>SUM(AF17,AH17,-AZ17,-Table111[[#This Row],[Sale Fee]])</f>
        <v>0</v>
      </c>
      <c r="BC17" s="1"/>
      <c r="BD17" s="1"/>
      <c r="BE17" s="1"/>
    </row>
    <row r="18" spans="1:57" x14ac:dyDescent="0.25">
      <c r="A18" s="1"/>
      <c r="B18" s="1"/>
      <c r="E18" s="4"/>
      <c r="F18" s="4"/>
      <c r="Q18" s="1"/>
      <c r="R18" s="1"/>
      <c r="S18" s="1">
        <f t="shared" si="4"/>
        <v>0</v>
      </c>
      <c r="U18" s="1"/>
      <c r="V18" s="1"/>
      <c r="W18" s="1">
        <f t="shared" si="5"/>
        <v>0</v>
      </c>
      <c r="X18" s="1"/>
      <c r="Y18" s="1"/>
      <c r="Z18" s="1">
        <f>Table111[[#This Row],[Quantity2]]*Table111[[#This Row],[U Cost]]</f>
        <v>0</v>
      </c>
      <c r="AB18" s="1"/>
      <c r="AC18" s="1"/>
      <c r="AD18" s="1">
        <f t="shared" si="6"/>
        <v>0</v>
      </c>
      <c r="AE18" s="1"/>
      <c r="AF18" s="1">
        <f>SUM(Table111[[#This Row],[Total 
Paid]:[Shipping 
Charged]])</f>
        <v>0</v>
      </c>
      <c r="AG18" s="1"/>
      <c r="AH18" s="1"/>
      <c r="AI18" s="1">
        <f t="shared" si="7"/>
        <v>0</v>
      </c>
      <c r="AK18" s="1"/>
      <c r="AL18" s="1"/>
      <c r="AM18" s="1"/>
      <c r="AN18" s="1"/>
      <c r="AP18" s="30"/>
      <c r="AQ18" s="1"/>
      <c r="AR18" s="1">
        <f t="shared" si="8"/>
        <v>0</v>
      </c>
      <c r="AS18" s="1"/>
      <c r="AT18" s="1"/>
      <c r="AU18" s="2">
        <f t="shared" si="9"/>
        <v>0</v>
      </c>
      <c r="AW18" s="1"/>
      <c r="AX18" s="1"/>
      <c r="AY18" s="1"/>
      <c r="AZ18" s="2">
        <f t="shared" si="10"/>
        <v>0</v>
      </c>
      <c r="BA18" s="2">
        <f>SUM(AF18,AH18,-AZ18,-Table111[[#This Row],[Sale Fee]])</f>
        <v>0</v>
      </c>
      <c r="BC18" s="1"/>
      <c r="BD18" s="1"/>
      <c r="BE18" s="1"/>
    </row>
    <row r="19" spans="1:57" x14ac:dyDescent="0.25">
      <c r="A19" s="1"/>
      <c r="B19" s="1"/>
      <c r="E19" s="4"/>
      <c r="F19" s="4"/>
      <c r="Q19" s="1"/>
      <c r="R19" s="1"/>
      <c r="S19" s="1">
        <f t="shared" si="4"/>
        <v>0</v>
      </c>
      <c r="U19" s="1"/>
      <c r="V19" s="1"/>
      <c r="W19" s="1">
        <f t="shared" si="5"/>
        <v>0</v>
      </c>
      <c r="X19" s="1"/>
      <c r="Y19" s="1"/>
      <c r="Z19" s="1">
        <f>Table111[[#This Row],[Quantity2]]*Table111[[#This Row],[U Cost]]</f>
        <v>0</v>
      </c>
      <c r="AB19" s="1"/>
      <c r="AC19" s="1"/>
      <c r="AD19" s="1">
        <f t="shared" si="6"/>
        <v>0</v>
      </c>
      <c r="AE19" s="1"/>
      <c r="AF19" s="1">
        <f>SUM(Table111[[#This Row],[Total 
Paid]:[Shipping 
Charged]])</f>
        <v>0</v>
      </c>
      <c r="AG19" s="1"/>
      <c r="AH19" s="1"/>
      <c r="AI19" s="1">
        <f t="shared" si="7"/>
        <v>0</v>
      </c>
      <c r="AK19" s="1"/>
      <c r="AL19" s="1"/>
      <c r="AM19" s="1"/>
      <c r="AN19" s="1"/>
      <c r="AP19" s="30"/>
      <c r="AQ19" s="1"/>
      <c r="AR19" s="1">
        <f t="shared" si="8"/>
        <v>0</v>
      </c>
      <c r="AS19" s="1"/>
      <c r="AT19" s="1"/>
      <c r="AU19" s="2">
        <f t="shared" si="9"/>
        <v>0</v>
      </c>
      <c r="AW19" s="1"/>
      <c r="AX19" s="1"/>
      <c r="AY19" s="1"/>
      <c r="AZ19" s="2">
        <f t="shared" si="10"/>
        <v>0</v>
      </c>
      <c r="BA19" s="2">
        <f>SUM(AF19,AH19,-AZ19,-Table111[[#This Row],[Sale Fee]])</f>
        <v>0</v>
      </c>
      <c r="BC19" s="1"/>
      <c r="BD19" s="1"/>
      <c r="BE19" s="1"/>
    </row>
    <row r="20" spans="1:57" x14ac:dyDescent="0.25">
      <c r="A20" s="1"/>
      <c r="B20" s="1"/>
      <c r="E20" s="4"/>
      <c r="F20" s="4"/>
      <c r="Q20" s="1"/>
      <c r="R20" s="1"/>
      <c r="S20" s="1">
        <f t="shared" si="4"/>
        <v>0</v>
      </c>
      <c r="U20" s="1"/>
      <c r="V20" s="1"/>
      <c r="W20" s="1">
        <f t="shared" si="5"/>
        <v>0</v>
      </c>
      <c r="X20" s="1"/>
      <c r="Y20" s="1"/>
      <c r="Z20" s="1">
        <f>Table111[[#This Row],[Quantity2]]*Table111[[#This Row],[U Cost]]</f>
        <v>0</v>
      </c>
      <c r="AB20" s="1"/>
      <c r="AC20" s="1"/>
      <c r="AD20" s="1"/>
      <c r="AE20" s="1"/>
      <c r="AF20" s="1">
        <f>SUM(Table111[[#This Row],[Total 
Paid]:[Shipping 
Charged]])</f>
        <v>0</v>
      </c>
      <c r="AG20" s="1"/>
      <c r="AH20" s="1"/>
      <c r="AI20" s="1"/>
      <c r="AK20" s="1"/>
      <c r="AL20" s="1"/>
      <c r="AM20" s="1"/>
      <c r="AN20" s="1"/>
      <c r="AP20" s="30"/>
      <c r="AQ20" s="1"/>
      <c r="AR20" s="1"/>
      <c r="AS20" s="1"/>
      <c r="AT20" s="1"/>
      <c r="AU20" s="2"/>
      <c r="AW20" s="1"/>
      <c r="AX20" s="1"/>
      <c r="AY20" s="1"/>
      <c r="AZ20" s="2"/>
      <c r="BA20" s="2">
        <f>SUM(AF20,AH20,-AZ20,-Table111[[#This Row],[Sale Fee]])</f>
        <v>0</v>
      </c>
      <c r="BC20" s="1"/>
      <c r="BD20" s="1"/>
      <c r="BE20" s="1"/>
    </row>
    <row r="21" spans="1:57" x14ac:dyDescent="0.25">
      <c r="A21" s="1"/>
      <c r="B21" s="1"/>
      <c r="E21" s="4"/>
      <c r="F21" s="4"/>
      <c r="Q21" s="1"/>
      <c r="R21" s="1"/>
      <c r="S21" s="1">
        <f t="shared" si="4"/>
        <v>0</v>
      </c>
      <c r="U21" s="1"/>
      <c r="V21" s="1"/>
      <c r="W21" s="1">
        <f t="shared" si="5"/>
        <v>0</v>
      </c>
      <c r="X21" s="1"/>
      <c r="Y21" s="1"/>
      <c r="Z21" s="1">
        <f>Table111[[#This Row],[Quantity2]]*Table111[[#This Row],[U Cost]]</f>
        <v>0</v>
      </c>
      <c r="AB21" s="1"/>
      <c r="AC21" s="1"/>
      <c r="AD21" s="1"/>
      <c r="AE21" s="1"/>
      <c r="AF21" s="1">
        <f>SUM(Table111[[#This Row],[Total 
Paid]:[Shipping 
Charged]])</f>
        <v>0</v>
      </c>
      <c r="AG21" s="1"/>
      <c r="AH21" s="1"/>
      <c r="AI21" s="1"/>
      <c r="AK21" s="1"/>
      <c r="AL21" s="1"/>
      <c r="AM21" s="1"/>
      <c r="AN21" s="1"/>
      <c r="AP21" s="30"/>
      <c r="AQ21" s="1"/>
      <c r="AR21" s="1"/>
      <c r="AS21" s="1"/>
      <c r="AT21" s="1"/>
      <c r="AU21" s="2"/>
      <c r="AW21" s="1"/>
      <c r="AX21" s="1"/>
      <c r="AY21" s="1"/>
      <c r="AZ21" s="2"/>
      <c r="BA21" s="2">
        <f>SUM(AF21,AH21,-AZ21,-Table111[[#This Row],[Sale Fee]])</f>
        <v>0</v>
      </c>
      <c r="BC21" s="1"/>
      <c r="BD21" s="1"/>
      <c r="BE21" s="1"/>
    </row>
    <row r="22" spans="1:57" x14ac:dyDescent="0.25">
      <c r="A22" s="1"/>
      <c r="B22" s="1"/>
      <c r="E22" s="4"/>
      <c r="F22" s="4"/>
      <c r="Q22" s="1"/>
      <c r="R22" s="1"/>
      <c r="S22" s="1">
        <f t="shared" ref="S22:S84" si="11">R22*Q22</f>
        <v>0</v>
      </c>
      <c r="U22" s="1"/>
      <c r="V22" s="1"/>
      <c r="W22" s="1">
        <f>U22*V22</f>
        <v>0</v>
      </c>
      <c r="X22" s="1"/>
      <c r="Y22" s="1"/>
      <c r="Z22" s="1">
        <f>Table111[[#This Row],[Quantity2]]*Table111[[#This Row],[U Cost]]</f>
        <v>0</v>
      </c>
      <c r="AB22" s="1"/>
      <c r="AC22" s="1"/>
      <c r="AD22" s="1">
        <f>AC22*AB22</f>
        <v>0</v>
      </c>
      <c r="AE22" s="1"/>
      <c r="AF22" s="1">
        <f>SUM(Table111[[#This Row],[Total 
Paid]:[Shipping 
Charged]])</f>
        <v>0</v>
      </c>
      <c r="AG22" s="1"/>
      <c r="AH22" s="1"/>
      <c r="AI22" s="1">
        <f>SUM(AF22,AG22,AH22)</f>
        <v>0</v>
      </c>
      <c r="AK22" s="1"/>
      <c r="AL22" s="1"/>
      <c r="AM22" s="1"/>
      <c r="AN22" s="1"/>
      <c r="AP22" s="30"/>
      <c r="AQ22" s="1"/>
      <c r="AR22" s="1">
        <f>AQ22*AP22</f>
        <v>0</v>
      </c>
      <c r="AS22" s="1"/>
      <c r="AT22" s="1"/>
      <c r="AU22" s="2">
        <f>SUM(AR22:AT22)</f>
        <v>0</v>
      </c>
      <c r="AW22" s="1"/>
      <c r="AX22" s="1"/>
      <c r="AY22" s="1"/>
      <c r="AZ22" s="2">
        <f>SUM(AU22,AW22,AX22,AY22)</f>
        <v>0</v>
      </c>
      <c r="BA22" s="2">
        <f>SUM(AF22,AH22,-AZ22,-Table111[[#This Row],[Sale Fee]])</f>
        <v>0</v>
      </c>
      <c r="BC22" s="1"/>
      <c r="BD22" s="1"/>
      <c r="BE22" s="1"/>
    </row>
    <row r="23" spans="1:57" x14ac:dyDescent="0.25">
      <c r="A23" s="1"/>
      <c r="B23" s="1"/>
      <c r="E23" s="4"/>
      <c r="F23" s="4"/>
      <c r="N23" s="49"/>
      <c r="Q23" s="1"/>
      <c r="R23" s="1"/>
      <c r="S23" s="1">
        <f t="shared" si="11"/>
        <v>0</v>
      </c>
      <c r="U23" s="1"/>
      <c r="V23" s="1"/>
      <c r="W23" s="1">
        <f t="shared" ref="W23:W26" si="12">U23*V23</f>
        <v>0</v>
      </c>
      <c r="X23" s="1"/>
      <c r="Y23" s="1"/>
      <c r="Z23" s="1">
        <f>Table111[[#This Row],[Quantity2]]*Table111[[#This Row],[U Cost]]</f>
        <v>0</v>
      </c>
      <c r="AB23" s="1"/>
      <c r="AC23" s="1"/>
      <c r="AD23" s="1">
        <f t="shared" ref="AD23:AD26" si="13">AC23*AB23</f>
        <v>0</v>
      </c>
      <c r="AE23" s="1"/>
      <c r="AF23" s="1">
        <f>SUM(Table111[[#This Row],[Total 
Paid]:[Shipping 
Charged]])</f>
        <v>0</v>
      </c>
      <c r="AG23" s="1"/>
      <c r="AH23" s="1"/>
      <c r="AI23" s="1">
        <f t="shared" ref="AI23:AI26" si="14">SUM(AF23,AG23,AH23)</f>
        <v>0</v>
      </c>
      <c r="AK23" s="1"/>
      <c r="AL23" s="1"/>
      <c r="AM23" s="1"/>
      <c r="AN23" s="1"/>
      <c r="AP23" s="30"/>
      <c r="AQ23" s="1"/>
      <c r="AR23" s="1">
        <f t="shared" ref="AR23:AR26" si="15">AQ23*AP23</f>
        <v>0</v>
      </c>
      <c r="AS23" s="1"/>
      <c r="AT23" s="1"/>
      <c r="AU23" s="2">
        <f t="shared" ref="AU23:AU26" si="16">SUM(AR23:AT23)</f>
        <v>0</v>
      </c>
      <c r="AW23" s="1"/>
      <c r="AX23" s="1"/>
      <c r="AY23" s="1"/>
      <c r="AZ23" s="2">
        <f t="shared" ref="AZ23:AZ84" si="17">SUM(AU23,AW23,AX23,AY23)</f>
        <v>0</v>
      </c>
      <c r="BA23" s="2">
        <f>SUM(AF23,AH23,-AZ23,-Table111[[#This Row],[Sale Fee]])</f>
        <v>0</v>
      </c>
      <c r="BC23" s="1"/>
      <c r="BD23" s="1"/>
      <c r="BE23" s="1"/>
    </row>
    <row r="24" spans="1:57" x14ac:dyDescent="0.25">
      <c r="A24" s="1"/>
      <c r="B24" s="1"/>
      <c r="E24" s="4"/>
      <c r="F24" s="4"/>
      <c r="N24" s="49"/>
      <c r="Q24" s="1"/>
      <c r="R24" s="1"/>
      <c r="S24" s="1">
        <f t="shared" si="11"/>
        <v>0</v>
      </c>
      <c r="U24" s="1"/>
      <c r="V24" s="1"/>
      <c r="W24" s="1">
        <f t="shared" si="12"/>
        <v>0</v>
      </c>
      <c r="X24" s="1"/>
      <c r="Y24" s="1"/>
      <c r="Z24" s="1">
        <f>Table111[[#This Row],[Quantity2]]*Table111[[#This Row],[U Cost]]</f>
        <v>0</v>
      </c>
      <c r="AB24" s="1"/>
      <c r="AC24" s="1"/>
      <c r="AD24" s="1">
        <f t="shared" si="13"/>
        <v>0</v>
      </c>
      <c r="AE24" s="1"/>
      <c r="AF24" s="1">
        <f>SUM(Table111[[#This Row],[Total 
Paid]:[Shipping 
Charged]])</f>
        <v>0</v>
      </c>
      <c r="AG24" s="1"/>
      <c r="AH24" s="1"/>
      <c r="AI24" s="1">
        <f t="shared" si="14"/>
        <v>0</v>
      </c>
      <c r="AK24" s="1"/>
      <c r="AL24" s="1"/>
      <c r="AM24" s="1"/>
      <c r="AN24" s="1"/>
      <c r="AP24" s="30"/>
      <c r="AQ24" s="1"/>
      <c r="AR24" s="1">
        <f t="shared" si="15"/>
        <v>0</v>
      </c>
      <c r="AS24" s="1"/>
      <c r="AT24" s="1"/>
      <c r="AU24" s="2">
        <f t="shared" si="16"/>
        <v>0</v>
      </c>
      <c r="AW24" s="1"/>
      <c r="AX24" s="1"/>
      <c r="AY24" s="1"/>
      <c r="AZ24" s="2">
        <f t="shared" si="17"/>
        <v>0</v>
      </c>
      <c r="BA24" s="2">
        <f>SUM(AF24,AH24,-AZ24,-Table111[[#This Row],[Sale Fee]])</f>
        <v>0</v>
      </c>
      <c r="BC24" s="1"/>
      <c r="BD24" s="1"/>
      <c r="BE24" s="1"/>
    </row>
    <row r="25" spans="1:57" x14ac:dyDescent="0.25">
      <c r="A25" s="1"/>
      <c r="B25" s="1"/>
      <c r="E25" s="4"/>
      <c r="F25" s="4"/>
      <c r="Q25" s="1"/>
      <c r="R25" s="1"/>
      <c r="S25" s="1">
        <f t="shared" si="11"/>
        <v>0</v>
      </c>
      <c r="U25" s="1"/>
      <c r="V25" s="1"/>
      <c r="W25" s="1">
        <f t="shared" si="12"/>
        <v>0</v>
      </c>
      <c r="X25" s="1"/>
      <c r="Y25" s="1"/>
      <c r="Z25" s="1">
        <f>Table111[[#This Row],[Quantity2]]*Table111[[#This Row],[U Cost]]</f>
        <v>0</v>
      </c>
      <c r="AB25" s="1"/>
      <c r="AC25" s="1"/>
      <c r="AD25" s="1">
        <f t="shared" si="13"/>
        <v>0</v>
      </c>
      <c r="AE25" s="1"/>
      <c r="AF25" s="1">
        <f>SUM(Table111[[#This Row],[Total 
Paid]:[Shipping 
Charged]])</f>
        <v>0</v>
      </c>
      <c r="AG25" s="1"/>
      <c r="AH25" s="1"/>
      <c r="AI25" s="1">
        <f t="shared" si="14"/>
        <v>0</v>
      </c>
      <c r="AK25" s="1"/>
      <c r="AL25" s="1"/>
      <c r="AM25" s="1"/>
      <c r="AN25" s="1"/>
      <c r="AP25" s="30"/>
      <c r="AQ25" s="1"/>
      <c r="AR25" s="1">
        <f t="shared" si="15"/>
        <v>0</v>
      </c>
      <c r="AS25" s="1"/>
      <c r="AT25" s="1"/>
      <c r="AU25" s="2">
        <f t="shared" si="16"/>
        <v>0</v>
      </c>
      <c r="AW25" s="1"/>
      <c r="AX25" s="1"/>
      <c r="AY25" s="1"/>
      <c r="AZ25" s="2">
        <f t="shared" si="17"/>
        <v>0</v>
      </c>
      <c r="BA25" s="2">
        <f>SUM(AF25,AH25,-AZ25,-Table111[[#This Row],[Sale Fee]])</f>
        <v>0</v>
      </c>
      <c r="BC25" s="1"/>
      <c r="BD25" s="1"/>
      <c r="BE25" s="1"/>
    </row>
    <row r="26" spans="1:57" x14ac:dyDescent="0.25">
      <c r="A26" s="1"/>
      <c r="B26" s="1"/>
      <c r="E26" s="4"/>
      <c r="F26" s="4"/>
      <c r="Q26" s="1"/>
      <c r="R26" s="1"/>
      <c r="S26" s="1">
        <f t="shared" si="11"/>
        <v>0</v>
      </c>
      <c r="U26" s="1"/>
      <c r="V26" s="1"/>
      <c r="W26" s="1">
        <f t="shared" si="12"/>
        <v>0</v>
      </c>
      <c r="X26" s="1"/>
      <c r="Y26" s="1"/>
      <c r="Z26" s="1">
        <f>Table111[[#This Row],[Quantity2]]*Table111[[#This Row],[U Cost]]</f>
        <v>0</v>
      </c>
      <c r="AB26" s="1"/>
      <c r="AC26" s="1"/>
      <c r="AD26" s="1">
        <f t="shared" si="13"/>
        <v>0</v>
      </c>
      <c r="AE26" s="1"/>
      <c r="AF26" s="1">
        <f>SUM(Table111[[#This Row],[Total 
Paid]:[Shipping 
Charged]])</f>
        <v>0</v>
      </c>
      <c r="AG26" s="1"/>
      <c r="AH26" s="1"/>
      <c r="AI26" s="1">
        <f t="shared" si="14"/>
        <v>0</v>
      </c>
      <c r="AK26" s="1"/>
      <c r="AL26" s="1"/>
      <c r="AM26" s="1"/>
      <c r="AN26" s="1"/>
      <c r="AP26" s="30"/>
      <c r="AQ26" s="1"/>
      <c r="AR26" s="1">
        <f t="shared" si="15"/>
        <v>0</v>
      </c>
      <c r="AS26" s="1"/>
      <c r="AT26" s="1"/>
      <c r="AU26" s="2">
        <f t="shared" si="16"/>
        <v>0</v>
      </c>
      <c r="AW26" s="1"/>
      <c r="AX26" s="1"/>
      <c r="AY26" s="1"/>
      <c r="AZ26" s="2">
        <f t="shared" si="17"/>
        <v>0</v>
      </c>
      <c r="BA26" s="2">
        <f>SUM(AF26,AH26,-AZ26,-Table111[[#This Row],[Sale Fee]])</f>
        <v>0</v>
      </c>
      <c r="BC26" s="1"/>
      <c r="BD26" s="1"/>
      <c r="BE26" s="1"/>
    </row>
    <row r="27" spans="1:57" x14ac:dyDescent="0.25">
      <c r="A27" s="1"/>
      <c r="B27" s="1"/>
      <c r="E27" s="4"/>
      <c r="F27" s="4"/>
      <c r="Q27" s="1"/>
      <c r="R27" s="1"/>
      <c r="S27" s="1">
        <f t="shared" si="11"/>
        <v>0</v>
      </c>
      <c r="U27" s="1"/>
      <c r="V27" s="1"/>
      <c r="W27" s="1">
        <f t="shared" si="5"/>
        <v>0</v>
      </c>
      <c r="X27" s="1"/>
      <c r="Y27" s="1"/>
      <c r="Z27" s="1">
        <f>Table111[[#This Row],[Quantity2]]*Table111[[#This Row],[U Cost]]</f>
        <v>0</v>
      </c>
      <c r="AB27" s="1"/>
      <c r="AC27" s="1"/>
      <c r="AD27" s="1">
        <f t="shared" si="6"/>
        <v>0</v>
      </c>
      <c r="AE27" s="1"/>
      <c r="AF27" s="1">
        <f>SUM(Table111[[#This Row],[Total 
Paid]:[Shipping 
Charged]])</f>
        <v>0</v>
      </c>
      <c r="AG27" s="1"/>
      <c r="AH27" s="1"/>
      <c r="AI27" s="1">
        <f t="shared" si="7"/>
        <v>0</v>
      </c>
      <c r="AK27" s="1"/>
      <c r="AL27" s="1"/>
      <c r="AM27" s="1"/>
      <c r="AN27" s="1"/>
      <c r="AP27" s="30"/>
      <c r="AQ27" s="1"/>
      <c r="AR27" s="1">
        <f t="shared" si="8"/>
        <v>0</v>
      </c>
      <c r="AS27" s="1"/>
      <c r="AT27" s="1"/>
      <c r="AU27" s="2">
        <f t="shared" si="9"/>
        <v>0</v>
      </c>
      <c r="AW27" s="1"/>
      <c r="AX27" s="1"/>
      <c r="AY27" s="1"/>
      <c r="AZ27" s="2">
        <f t="shared" si="17"/>
        <v>0</v>
      </c>
      <c r="BA27" s="2">
        <f>SUM(AF27,AH27,-AZ27,-Table111[[#This Row],[Sale Fee]])</f>
        <v>0</v>
      </c>
      <c r="BC27" s="1"/>
      <c r="BD27" s="1"/>
      <c r="BE27" s="1"/>
    </row>
    <row r="28" spans="1:57" x14ac:dyDescent="0.25">
      <c r="A28" s="1"/>
      <c r="B28" s="1"/>
      <c r="E28" s="4"/>
      <c r="F28" s="4"/>
      <c r="N28" s="50"/>
      <c r="Q28" s="1"/>
      <c r="R28" s="1"/>
      <c r="S28" s="1">
        <f t="shared" si="11"/>
        <v>0</v>
      </c>
      <c r="U28" s="1"/>
      <c r="V28" s="1"/>
      <c r="W28" s="1">
        <f t="shared" si="5"/>
        <v>0</v>
      </c>
      <c r="X28" s="1"/>
      <c r="Y28" s="1"/>
      <c r="Z28" s="1">
        <f>Table111[[#This Row],[Quantity2]]*Table111[[#This Row],[U Cost]]</f>
        <v>0</v>
      </c>
      <c r="AB28" s="1"/>
      <c r="AC28" s="1"/>
      <c r="AD28" s="1">
        <f t="shared" ref="AD28:AD30" si="18">AC28*AB28</f>
        <v>0</v>
      </c>
      <c r="AE28" s="1"/>
      <c r="AF28" s="1">
        <f>SUM(Table111[[#This Row],[Total 
Paid]:[Shipping 
Charged]])</f>
        <v>0</v>
      </c>
      <c r="AG28" s="1"/>
      <c r="AH28" s="1"/>
      <c r="AI28" s="1">
        <f t="shared" si="7"/>
        <v>0</v>
      </c>
      <c r="AK28" s="1"/>
      <c r="AL28" s="1"/>
      <c r="AM28" s="1"/>
      <c r="AN28" s="1"/>
      <c r="AP28" s="30"/>
      <c r="AQ28" s="1"/>
      <c r="AR28" s="1">
        <f t="shared" si="8"/>
        <v>0</v>
      </c>
      <c r="AS28" s="1"/>
      <c r="AT28" s="1"/>
      <c r="AU28" s="2">
        <f t="shared" si="9"/>
        <v>0</v>
      </c>
      <c r="AW28" s="1"/>
      <c r="AX28" s="1"/>
      <c r="AY28" s="1"/>
      <c r="AZ28" s="2">
        <f t="shared" si="17"/>
        <v>0</v>
      </c>
      <c r="BA28" s="2">
        <f>SUM(AF28,AH28,-AZ28,-Table111[[#This Row],[Sale Fee]])</f>
        <v>0</v>
      </c>
      <c r="BC28" s="1"/>
      <c r="BD28" s="1"/>
      <c r="BE28" s="1"/>
    </row>
    <row r="29" spans="1:57" x14ac:dyDescent="0.25">
      <c r="A29" s="1"/>
      <c r="B29" s="1"/>
      <c r="E29" s="4"/>
      <c r="F29" s="4"/>
      <c r="N29" s="70"/>
      <c r="Q29" s="1"/>
      <c r="R29" s="1"/>
      <c r="S29" s="1">
        <f t="shared" si="11"/>
        <v>0</v>
      </c>
      <c r="U29" s="1"/>
      <c r="V29" s="1"/>
      <c r="W29" s="1">
        <f t="shared" si="5"/>
        <v>0</v>
      </c>
      <c r="X29" s="1"/>
      <c r="Y29" s="1"/>
      <c r="Z29" s="1">
        <f>Table111[[#This Row],[Quantity2]]*Table111[[#This Row],[U Cost]]</f>
        <v>0</v>
      </c>
      <c r="AB29" s="1"/>
      <c r="AC29" s="1"/>
      <c r="AD29" s="1">
        <f t="shared" si="18"/>
        <v>0</v>
      </c>
      <c r="AE29" s="1"/>
      <c r="AF29" s="1">
        <f>SUM(Table111[[#This Row],[Total 
Paid]:[Shipping 
Charged]])</f>
        <v>0</v>
      </c>
      <c r="AG29" s="1"/>
      <c r="AH29" s="1"/>
      <c r="AI29" s="1">
        <f t="shared" ref="AI29:AI30" si="19">SUM(AF29,AG29,AH29)</f>
        <v>0</v>
      </c>
      <c r="AK29" s="1"/>
      <c r="AL29" s="1"/>
      <c r="AM29" s="1"/>
      <c r="AN29" s="1"/>
      <c r="AP29" s="30"/>
      <c r="AQ29" s="1"/>
      <c r="AR29" s="1">
        <f t="shared" si="8"/>
        <v>0</v>
      </c>
      <c r="AS29" s="1"/>
      <c r="AT29" s="1"/>
      <c r="AU29" s="2">
        <f t="shared" ref="AU29:AU30" si="20">SUM(AR29:AT29)</f>
        <v>0</v>
      </c>
      <c r="AW29" s="1"/>
      <c r="AX29" s="1"/>
      <c r="AY29" s="1"/>
      <c r="AZ29" s="2">
        <f t="shared" si="17"/>
        <v>0</v>
      </c>
      <c r="BA29" s="2">
        <f>SUM(AF29,AH29,-AZ29,-Table111[[#This Row],[Sale Fee]])</f>
        <v>0</v>
      </c>
      <c r="BC29" s="1"/>
      <c r="BD29" s="1"/>
      <c r="BE29" s="1"/>
    </row>
    <row r="30" spans="1:57" x14ac:dyDescent="0.25">
      <c r="A30" s="1"/>
      <c r="B30" s="1"/>
      <c r="E30" s="4"/>
      <c r="F30" s="4"/>
      <c r="N30" s="50"/>
      <c r="Q30" s="1"/>
      <c r="R30" s="1"/>
      <c r="S30" s="1">
        <f t="shared" si="11"/>
        <v>0</v>
      </c>
      <c r="U30" s="1"/>
      <c r="V30" s="1"/>
      <c r="W30" s="1">
        <f t="shared" si="5"/>
        <v>0</v>
      </c>
      <c r="X30" s="1"/>
      <c r="Y30" s="1"/>
      <c r="Z30" s="1">
        <f>Table111[[#This Row],[Quantity2]]*Table111[[#This Row],[U Cost]]</f>
        <v>0</v>
      </c>
      <c r="AB30" s="1"/>
      <c r="AC30" s="1"/>
      <c r="AD30" s="1">
        <f t="shared" si="18"/>
        <v>0</v>
      </c>
      <c r="AE30" s="1"/>
      <c r="AF30" s="1">
        <f>SUM(Table111[[#This Row],[Total 
Paid]:[Shipping 
Charged]])</f>
        <v>0</v>
      </c>
      <c r="AG30" s="1"/>
      <c r="AH30" s="1"/>
      <c r="AI30" s="1">
        <f t="shared" si="19"/>
        <v>0</v>
      </c>
      <c r="AK30" s="1"/>
      <c r="AL30" s="1"/>
      <c r="AM30" s="1"/>
      <c r="AN30" s="1"/>
      <c r="AP30" s="30"/>
      <c r="AQ30" s="1"/>
      <c r="AR30" s="1">
        <f t="shared" si="8"/>
        <v>0</v>
      </c>
      <c r="AS30" s="1"/>
      <c r="AT30" s="1"/>
      <c r="AU30" s="2">
        <f t="shared" si="20"/>
        <v>0</v>
      </c>
      <c r="AW30" s="1"/>
      <c r="AX30" s="1"/>
      <c r="AY30" s="1"/>
      <c r="AZ30" s="2">
        <f t="shared" si="17"/>
        <v>0</v>
      </c>
      <c r="BA30" s="2">
        <f>SUM(AF30,AH30,-AZ30,-Table111[[#This Row],[Sale Fee]])</f>
        <v>0</v>
      </c>
      <c r="BC30" s="1"/>
      <c r="BD30" s="1"/>
      <c r="BE30" s="1"/>
    </row>
    <row r="31" spans="1:57" x14ac:dyDescent="0.25">
      <c r="A31" s="1"/>
      <c r="B31" s="1"/>
      <c r="E31" s="4"/>
      <c r="F31" s="4"/>
      <c r="N31" s="50"/>
      <c r="Q31" s="1"/>
      <c r="R31" s="1"/>
      <c r="S31" s="1">
        <f t="shared" si="11"/>
        <v>0</v>
      </c>
      <c r="U31" s="1"/>
      <c r="V31" s="1"/>
      <c r="W31" s="1">
        <f>U31*V31</f>
        <v>0</v>
      </c>
      <c r="X31" s="1"/>
      <c r="Y31" s="1"/>
      <c r="Z31" s="1">
        <f>Table111[[#This Row],[Quantity2]]*Table111[[#This Row],[U Cost]]</f>
        <v>0</v>
      </c>
      <c r="AB31" s="1"/>
      <c r="AC31" s="1"/>
      <c r="AD31" s="1">
        <f>AC31*AB31</f>
        <v>0</v>
      </c>
      <c r="AE31" s="1"/>
      <c r="AF31" s="1">
        <f>SUM(Table111[[#This Row],[Total 
Paid]:[Shipping 
Charged]])</f>
        <v>0</v>
      </c>
      <c r="AG31" s="1"/>
      <c r="AH31" s="1"/>
      <c r="AI31" s="1">
        <f>SUM(AF31,AG31,AH31)</f>
        <v>0</v>
      </c>
      <c r="AK31" s="1"/>
      <c r="AL31" s="1"/>
      <c r="AM31" s="1"/>
      <c r="AN31" s="1"/>
      <c r="AP31" s="30"/>
      <c r="AQ31" s="1"/>
      <c r="AR31" s="1">
        <f>AQ31*AP31</f>
        <v>0</v>
      </c>
      <c r="AS31" s="1"/>
      <c r="AT31" s="1"/>
      <c r="AU31" s="2">
        <f>SUM(AR31:AT31)</f>
        <v>0</v>
      </c>
      <c r="AW31" s="1"/>
      <c r="AX31" s="1"/>
      <c r="AY31" s="1"/>
      <c r="AZ31" s="2">
        <f>SUM(AU31,AW31,AX31,AY31)</f>
        <v>0</v>
      </c>
      <c r="BA31" s="2">
        <f>SUM(AF31,AH31,-AZ31,-Table111[[#This Row],[Sale Fee]])</f>
        <v>0</v>
      </c>
      <c r="BC31" s="1"/>
      <c r="BD31" s="1"/>
      <c r="BE31" s="1"/>
    </row>
    <row r="32" spans="1:57" x14ac:dyDescent="0.25">
      <c r="A32" s="1"/>
      <c r="B32" s="1"/>
      <c r="E32" s="4"/>
      <c r="F32" s="4"/>
      <c r="N32" s="50"/>
      <c r="Q32" s="1"/>
      <c r="R32" s="1"/>
      <c r="S32" s="1">
        <f t="shared" si="11"/>
        <v>0</v>
      </c>
      <c r="U32" s="1"/>
      <c r="V32" s="1"/>
      <c r="W32" s="1">
        <f>U32*V32</f>
        <v>0</v>
      </c>
      <c r="X32" s="1"/>
      <c r="Y32" s="1"/>
      <c r="Z32" s="1">
        <f>Table111[[#This Row],[Quantity2]]*Table111[[#This Row],[U Cost]]</f>
        <v>0</v>
      </c>
      <c r="AB32" s="1"/>
      <c r="AC32" s="1"/>
      <c r="AD32" s="1">
        <f>AC32*AB32</f>
        <v>0</v>
      </c>
      <c r="AE32" s="1"/>
      <c r="AF32" s="1">
        <f>SUM(Table111[[#This Row],[Total 
Paid]:[Shipping 
Charged]])</f>
        <v>0</v>
      </c>
      <c r="AG32" s="1"/>
      <c r="AH32" s="1"/>
      <c r="AI32" s="1">
        <f>SUM(AF32,AG32,AH32)</f>
        <v>0</v>
      </c>
      <c r="AK32" s="1"/>
      <c r="AL32" s="1"/>
      <c r="AM32" s="1"/>
      <c r="AN32" s="1"/>
      <c r="AP32" s="30"/>
      <c r="AQ32" s="1"/>
      <c r="AR32" s="1">
        <f>AQ32*AP32</f>
        <v>0</v>
      </c>
      <c r="AS32" s="1"/>
      <c r="AT32" s="1"/>
      <c r="AU32" s="2">
        <f>SUM(AR32:AT32)</f>
        <v>0</v>
      </c>
      <c r="AW32" s="1"/>
      <c r="AX32" s="1"/>
      <c r="AY32" s="1"/>
      <c r="AZ32" s="2">
        <f>SUM(AU32,AW32,AX32,AY32)</f>
        <v>0</v>
      </c>
      <c r="BA32" s="2">
        <f>SUM(AF32,AH32,-AZ32,-Table111[[#This Row],[Sale Fee]])</f>
        <v>0</v>
      </c>
      <c r="BC32" s="1"/>
      <c r="BD32" s="1"/>
      <c r="BE32" s="1"/>
    </row>
    <row r="33" spans="1:57" x14ac:dyDescent="0.25">
      <c r="A33" s="1"/>
      <c r="B33" s="1"/>
      <c r="E33" s="4"/>
      <c r="F33" s="4"/>
      <c r="N33" s="70"/>
      <c r="Q33" s="1"/>
      <c r="R33" s="1"/>
      <c r="S33" s="1">
        <f t="shared" si="11"/>
        <v>0</v>
      </c>
      <c r="U33" s="1"/>
      <c r="V33" s="1"/>
      <c r="W33" s="1">
        <f>U33*V33</f>
        <v>0</v>
      </c>
      <c r="X33" s="1"/>
      <c r="Y33" s="1"/>
      <c r="Z33" s="1">
        <f>Table111[[#This Row],[Quantity2]]*Table111[[#This Row],[U Cost]]</f>
        <v>0</v>
      </c>
      <c r="AB33" s="1"/>
      <c r="AC33" s="1"/>
      <c r="AD33" s="1">
        <f>AC33*AB33</f>
        <v>0</v>
      </c>
      <c r="AE33" s="1"/>
      <c r="AF33" s="1">
        <f>SUM(Table111[[#This Row],[Total 
Paid]:[Shipping 
Charged]])</f>
        <v>0</v>
      </c>
      <c r="AG33" s="1"/>
      <c r="AH33" s="1"/>
      <c r="AI33" s="1">
        <f>SUM(AF33,AG33,AH33)</f>
        <v>0</v>
      </c>
      <c r="AK33" s="1"/>
      <c r="AL33" s="1"/>
      <c r="AM33" s="1"/>
      <c r="AN33" s="1"/>
      <c r="AP33" s="30"/>
      <c r="AQ33" s="1"/>
      <c r="AR33" s="1">
        <f>AQ33*AP33</f>
        <v>0</v>
      </c>
      <c r="AS33" s="1"/>
      <c r="AT33" s="1"/>
      <c r="AU33" s="2">
        <f>SUM(AR33:AT33)</f>
        <v>0</v>
      </c>
      <c r="AW33" s="1"/>
      <c r="AX33" s="1"/>
      <c r="AY33" s="1"/>
      <c r="AZ33" s="2">
        <f>SUM(AU33,AW33,AX33,AY33)</f>
        <v>0</v>
      </c>
      <c r="BA33" s="2">
        <f>SUM(AF33,AH33,-AZ33,-Table111[[#This Row],[Sale Fee]])</f>
        <v>0</v>
      </c>
      <c r="BC33" s="1"/>
      <c r="BD33" s="1"/>
      <c r="BE33" s="1"/>
    </row>
    <row r="34" spans="1:57" x14ac:dyDescent="0.25">
      <c r="A34" s="1"/>
      <c r="B34" s="1"/>
      <c r="E34" s="4"/>
      <c r="F34" s="4"/>
      <c r="N34" s="50"/>
      <c r="Q34" s="1"/>
      <c r="R34" s="1"/>
      <c r="S34" s="1">
        <f t="shared" si="11"/>
        <v>0</v>
      </c>
      <c r="U34" s="1"/>
      <c r="V34" s="1"/>
      <c r="W34" s="1">
        <f>U34*V34</f>
        <v>0</v>
      </c>
      <c r="X34" s="1"/>
      <c r="Y34" s="1"/>
      <c r="Z34" s="1">
        <f>Table111[[#This Row],[Quantity2]]*Table111[[#This Row],[U Cost]]</f>
        <v>0</v>
      </c>
      <c r="AB34" s="1"/>
      <c r="AC34" s="1"/>
      <c r="AD34" s="1">
        <f>AC34*AB34</f>
        <v>0</v>
      </c>
      <c r="AE34" s="1"/>
      <c r="AF34" s="1">
        <f>SUM(Table111[[#This Row],[Total 
Paid]:[Shipping 
Charged]])</f>
        <v>0</v>
      </c>
      <c r="AG34" s="1"/>
      <c r="AH34" s="1"/>
      <c r="AI34" s="1">
        <f>SUM(AF34,AG34,AH34)</f>
        <v>0</v>
      </c>
      <c r="AK34" s="1"/>
      <c r="AL34" s="1"/>
      <c r="AM34" s="1"/>
      <c r="AN34" s="1"/>
      <c r="AP34" s="30"/>
      <c r="AQ34" s="1"/>
      <c r="AR34" s="1">
        <f>AQ34*AP34</f>
        <v>0</v>
      </c>
      <c r="AS34" s="1"/>
      <c r="AT34" s="1"/>
      <c r="AU34" s="2">
        <f>SUM(AR34:AT34)</f>
        <v>0</v>
      </c>
      <c r="AW34" s="1"/>
      <c r="AX34" s="1"/>
      <c r="AY34" s="1"/>
      <c r="AZ34" s="2">
        <f>SUM(AU34,AW34,AX34,AY34)</f>
        <v>0</v>
      </c>
      <c r="BA34" s="2">
        <f>SUM(AF34,AH34,-AZ34,-Table111[[#This Row],[Sale Fee]])</f>
        <v>0</v>
      </c>
      <c r="BC34" s="1"/>
      <c r="BD34" s="1"/>
      <c r="BE34" s="1"/>
    </row>
    <row r="35" spans="1:57" x14ac:dyDescent="0.25">
      <c r="A35" s="1"/>
      <c r="B35" s="1"/>
      <c r="E35" s="4"/>
      <c r="F35" s="4"/>
      <c r="N35" s="50"/>
      <c r="Q35" s="1"/>
      <c r="R35" s="1"/>
      <c r="S35" s="1">
        <f t="shared" si="11"/>
        <v>0</v>
      </c>
      <c r="U35" s="1"/>
      <c r="V35" s="1"/>
      <c r="W35" s="1">
        <f t="shared" ref="W35:W86" si="21">U35*V35</f>
        <v>0</v>
      </c>
      <c r="X35" s="1"/>
      <c r="Y35" s="1"/>
      <c r="Z35" s="1">
        <f>Table111[[#This Row],[Quantity2]]*Table111[[#This Row],[U Cost]]</f>
        <v>0</v>
      </c>
      <c r="AB35" s="1"/>
      <c r="AC35" s="1"/>
      <c r="AD35" s="1">
        <f t="shared" ref="AD35:AD86" si="22">AC35*AB35</f>
        <v>0</v>
      </c>
      <c r="AE35" s="1"/>
      <c r="AF35" s="1">
        <f>SUM(Table111[[#This Row],[Total 
Paid]:[Shipping 
Charged]])</f>
        <v>0</v>
      </c>
      <c r="AG35" s="1"/>
      <c r="AH35" s="1"/>
      <c r="AI35" s="1">
        <f t="shared" ref="AI35:AI86" si="23">SUM(AF35,AG35,AH35)</f>
        <v>0</v>
      </c>
      <c r="AK35" s="1"/>
      <c r="AL35" s="1"/>
      <c r="AM35" s="1"/>
      <c r="AN35" s="1"/>
      <c r="AP35" s="30"/>
      <c r="AQ35" s="1"/>
      <c r="AR35" s="1">
        <f t="shared" ref="AR35:AR71" si="24">AQ35*AP35</f>
        <v>0</v>
      </c>
      <c r="AS35" s="1"/>
      <c r="AT35" s="1"/>
      <c r="AU35" s="2">
        <f t="shared" ref="AU35:AU86" si="25">SUM(AR35:AT35)</f>
        <v>0</v>
      </c>
      <c r="AW35" s="1"/>
      <c r="AX35" s="1"/>
      <c r="AY35" s="1"/>
      <c r="AZ35" s="2">
        <f t="shared" ref="AZ35:AZ71" si="26">SUM(AU35,AW35,AX35,AY35)</f>
        <v>0</v>
      </c>
      <c r="BA35" s="2">
        <f>SUM(AF35,AH35,-AZ35,-Table111[[#This Row],[Sale Fee]])</f>
        <v>0</v>
      </c>
      <c r="BC35" s="1"/>
      <c r="BD35" s="1"/>
      <c r="BE35" s="1"/>
    </row>
    <row r="36" spans="1:57" x14ac:dyDescent="0.25">
      <c r="A36" s="1"/>
      <c r="B36" s="1"/>
      <c r="E36" s="4"/>
      <c r="F36" s="4"/>
      <c r="N36" s="50"/>
      <c r="Q36" s="1"/>
      <c r="R36" s="1"/>
      <c r="S36" s="1">
        <f t="shared" si="11"/>
        <v>0</v>
      </c>
      <c r="U36" s="1"/>
      <c r="V36" s="1"/>
      <c r="W36" s="1">
        <f t="shared" si="21"/>
        <v>0</v>
      </c>
      <c r="X36" s="1"/>
      <c r="Y36" s="1"/>
      <c r="Z36" s="1">
        <f>Table111[[#This Row],[Quantity2]]*Table111[[#This Row],[U Cost]]</f>
        <v>0</v>
      </c>
      <c r="AB36" s="1"/>
      <c r="AC36" s="1"/>
      <c r="AD36" s="1">
        <f t="shared" si="22"/>
        <v>0</v>
      </c>
      <c r="AE36" s="1"/>
      <c r="AF36" s="1">
        <f>SUM(Table111[[#This Row],[Total 
Paid]:[Shipping 
Charged]])</f>
        <v>0</v>
      </c>
      <c r="AG36" s="1"/>
      <c r="AH36" s="1"/>
      <c r="AI36" s="1">
        <f t="shared" si="23"/>
        <v>0</v>
      </c>
      <c r="AK36" s="1"/>
      <c r="AL36" s="1"/>
      <c r="AM36" s="1"/>
      <c r="AN36" s="1"/>
      <c r="AP36" s="30"/>
      <c r="AQ36" s="1"/>
      <c r="AR36" s="1">
        <f t="shared" si="24"/>
        <v>0</v>
      </c>
      <c r="AS36" s="1"/>
      <c r="AT36" s="1"/>
      <c r="AU36" s="2">
        <f t="shared" si="25"/>
        <v>0</v>
      </c>
      <c r="AW36" s="1"/>
      <c r="AX36" s="1"/>
      <c r="AY36" s="1"/>
      <c r="AZ36" s="2">
        <f t="shared" si="26"/>
        <v>0</v>
      </c>
      <c r="BA36" s="2">
        <f>SUM(AF36,AH36,-AZ36,-Table111[[#This Row],[Sale Fee]])</f>
        <v>0</v>
      </c>
      <c r="BC36" s="1"/>
      <c r="BD36" s="1"/>
      <c r="BE36" s="1"/>
    </row>
    <row r="37" spans="1:57" x14ac:dyDescent="0.25">
      <c r="A37" s="1"/>
      <c r="B37" s="1"/>
      <c r="E37" s="4"/>
      <c r="F37" s="4"/>
      <c r="N37" s="50"/>
      <c r="Q37" s="1"/>
      <c r="R37" s="1"/>
      <c r="S37" s="1">
        <f t="shared" si="11"/>
        <v>0</v>
      </c>
      <c r="U37" s="1"/>
      <c r="V37" s="1"/>
      <c r="W37" s="1">
        <f t="shared" si="21"/>
        <v>0</v>
      </c>
      <c r="X37" s="1"/>
      <c r="Y37" s="1"/>
      <c r="Z37" s="1">
        <f>Table111[[#This Row],[Quantity2]]*Table111[[#This Row],[U Cost]]</f>
        <v>0</v>
      </c>
      <c r="AB37" s="1"/>
      <c r="AC37" s="1"/>
      <c r="AD37" s="1">
        <f t="shared" si="22"/>
        <v>0</v>
      </c>
      <c r="AE37" s="1"/>
      <c r="AF37" s="1">
        <f>SUM(Table111[[#This Row],[Total 
Paid]:[Shipping 
Charged]])</f>
        <v>0</v>
      </c>
      <c r="AG37" s="1"/>
      <c r="AH37" s="1"/>
      <c r="AI37" s="1">
        <f t="shared" si="23"/>
        <v>0</v>
      </c>
      <c r="AK37" s="1"/>
      <c r="AL37" s="1"/>
      <c r="AM37" s="1"/>
      <c r="AN37" s="1"/>
      <c r="AP37" s="30"/>
      <c r="AQ37" s="1"/>
      <c r="AR37" s="1">
        <f t="shared" si="24"/>
        <v>0</v>
      </c>
      <c r="AS37" s="1"/>
      <c r="AT37" s="1"/>
      <c r="AU37" s="2">
        <f t="shared" si="25"/>
        <v>0</v>
      </c>
      <c r="AW37" s="1"/>
      <c r="AX37" s="1"/>
      <c r="AY37" s="1"/>
      <c r="AZ37" s="2">
        <f t="shared" si="26"/>
        <v>0</v>
      </c>
      <c r="BA37" s="2">
        <f>SUM(AF37,AH37,-AZ37,-Table111[[#This Row],[Sale Fee]])</f>
        <v>0</v>
      </c>
      <c r="BC37" s="1"/>
      <c r="BD37" s="1"/>
      <c r="BE37" s="1"/>
    </row>
    <row r="38" spans="1:57" x14ac:dyDescent="0.25">
      <c r="A38" s="1"/>
      <c r="B38" s="1"/>
      <c r="E38" s="4"/>
      <c r="F38" s="4"/>
      <c r="N38" s="50"/>
      <c r="Q38" s="1"/>
      <c r="R38" s="1"/>
      <c r="S38" s="1">
        <f t="shared" si="11"/>
        <v>0</v>
      </c>
      <c r="U38" s="1"/>
      <c r="V38" s="1"/>
      <c r="W38" s="1">
        <f t="shared" si="21"/>
        <v>0</v>
      </c>
      <c r="X38" s="1"/>
      <c r="Y38" s="1"/>
      <c r="Z38" s="1">
        <f>Table111[[#This Row],[Quantity2]]*Table111[[#This Row],[U Cost]]</f>
        <v>0</v>
      </c>
      <c r="AB38" s="1"/>
      <c r="AC38" s="1"/>
      <c r="AD38" s="1">
        <f t="shared" si="22"/>
        <v>0</v>
      </c>
      <c r="AE38" s="1"/>
      <c r="AF38" s="1">
        <f>SUM(Table111[[#This Row],[Total 
Paid]:[Shipping 
Charged]])</f>
        <v>0</v>
      </c>
      <c r="AG38" s="1"/>
      <c r="AH38" s="1"/>
      <c r="AI38" s="1">
        <f t="shared" si="23"/>
        <v>0</v>
      </c>
      <c r="AK38" s="1"/>
      <c r="AL38" s="1"/>
      <c r="AM38" s="1"/>
      <c r="AN38" s="1"/>
      <c r="AP38" s="30"/>
      <c r="AQ38" s="1"/>
      <c r="AR38" s="1">
        <f t="shared" si="24"/>
        <v>0</v>
      </c>
      <c r="AS38" s="1"/>
      <c r="AT38" s="1"/>
      <c r="AU38" s="2">
        <f t="shared" si="25"/>
        <v>0</v>
      </c>
      <c r="AW38" s="1"/>
      <c r="AX38" s="1"/>
      <c r="AY38" s="1"/>
      <c r="AZ38" s="2">
        <f t="shared" si="26"/>
        <v>0</v>
      </c>
      <c r="BA38" s="2">
        <f>SUM(AF38,AH38,-AZ38,-Table111[[#This Row],[Sale Fee]])</f>
        <v>0</v>
      </c>
      <c r="BC38" s="1"/>
      <c r="BD38" s="1"/>
      <c r="BE38" s="1"/>
    </row>
    <row r="39" spans="1:57" x14ac:dyDescent="0.25">
      <c r="A39" s="1"/>
      <c r="B39" s="1"/>
      <c r="E39" s="4"/>
      <c r="F39" s="4"/>
      <c r="Q39" s="1"/>
      <c r="R39" s="1"/>
      <c r="S39" s="1">
        <f t="shared" si="11"/>
        <v>0</v>
      </c>
      <c r="U39" s="1"/>
      <c r="V39" s="1"/>
      <c r="W39" s="1">
        <f t="shared" si="21"/>
        <v>0</v>
      </c>
      <c r="X39" s="1"/>
      <c r="Y39" s="1"/>
      <c r="Z39" s="1">
        <f>Table111[[#This Row],[Quantity2]]*Table111[[#This Row],[U Cost]]</f>
        <v>0</v>
      </c>
      <c r="AB39" s="1"/>
      <c r="AC39" s="1"/>
      <c r="AD39" s="1">
        <f t="shared" si="22"/>
        <v>0</v>
      </c>
      <c r="AE39" s="1"/>
      <c r="AF39" s="1">
        <f>SUM(Table111[[#This Row],[Total 
Paid]:[Shipping 
Charged]])</f>
        <v>0</v>
      </c>
      <c r="AG39" s="1"/>
      <c r="AH39" s="1"/>
      <c r="AI39" s="1">
        <f t="shared" si="23"/>
        <v>0</v>
      </c>
      <c r="AK39" s="1"/>
      <c r="AL39" s="1"/>
      <c r="AM39" s="1"/>
      <c r="AN39" s="1"/>
      <c r="AP39" s="30"/>
      <c r="AQ39" s="1"/>
      <c r="AR39" s="1">
        <f t="shared" si="24"/>
        <v>0</v>
      </c>
      <c r="AS39" s="1"/>
      <c r="AT39" s="1"/>
      <c r="AU39" s="2">
        <f t="shared" si="25"/>
        <v>0</v>
      </c>
      <c r="AW39" s="1"/>
      <c r="AX39" s="1"/>
      <c r="AY39" s="1"/>
      <c r="AZ39" s="2">
        <f t="shared" si="26"/>
        <v>0</v>
      </c>
      <c r="BA39" s="2">
        <f>SUM(AF39,AH39,-AZ39,-Table111[[#This Row],[Sale Fee]])</f>
        <v>0</v>
      </c>
      <c r="BC39" s="1"/>
      <c r="BD39" s="1"/>
      <c r="BE39" s="1"/>
    </row>
    <row r="40" spans="1:57" x14ac:dyDescent="0.25">
      <c r="A40" s="1"/>
      <c r="B40" s="1"/>
      <c r="E40" s="4"/>
      <c r="F40" s="4"/>
      <c r="Q40" s="1"/>
      <c r="R40" s="1"/>
      <c r="S40" s="1">
        <f t="shared" si="11"/>
        <v>0</v>
      </c>
      <c r="U40" s="1"/>
      <c r="V40" s="1"/>
      <c r="W40" s="1">
        <f t="shared" si="21"/>
        <v>0</v>
      </c>
      <c r="X40" s="1"/>
      <c r="Y40" s="1"/>
      <c r="Z40" s="1">
        <f>Table111[[#This Row],[Quantity2]]*Table111[[#This Row],[U Cost]]</f>
        <v>0</v>
      </c>
      <c r="AB40" s="1"/>
      <c r="AC40" s="1"/>
      <c r="AD40" s="1">
        <f t="shared" si="22"/>
        <v>0</v>
      </c>
      <c r="AE40" s="1"/>
      <c r="AF40" s="1">
        <f>SUM(Table111[[#This Row],[Total 
Paid]:[Shipping 
Charged]])</f>
        <v>0</v>
      </c>
      <c r="AG40" s="1"/>
      <c r="AH40" s="1"/>
      <c r="AI40" s="1">
        <f t="shared" si="23"/>
        <v>0</v>
      </c>
      <c r="AK40" s="1"/>
      <c r="AL40" s="1"/>
      <c r="AM40" s="1"/>
      <c r="AN40" s="1"/>
      <c r="AP40" s="30"/>
      <c r="AQ40" s="1"/>
      <c r="AR40" s="1">
        <f t="shared" si="24"/>
        <v>0</v>
      </c>
      <c r="AS40" s="1"/>
      <c r="AT40" s="1"/>
      <c r="AU40" s="2">
        <f t="shared" si="25"/>
        <v>0</v>
      </c>
      <c r="AW40" s="1"/>
      <c r="AX40" s="1"/>
      <c r="AY40" s="1"/>
      <c r="AZ40" s="2">
        <f t="shared" si="26"/>
        <v>0</v>
      </c>
      <c r="BA40" s="2">
        <f>SUM(AF40,AH40,-AZ40,-Table111[[#This Row],[Sale Fee]])</f>
        <v>0</v>
      </c>
      <c r="BC40" s="1"/>
      <c r="BD40" s="1"/>
      <c r="BE40" s="1"/>
    </row>
    <row r="41" spans="1:57" x14ac:dyDescent="0.25">
      <c r="A41" s="1"/>
      <c r="B41" s="1"/>
      <c r="E41" s="4"/>
      <c r="F41" s="4"/>
      <c r="Q41" s="1"/>
      <c r="R41" s="1"/>
      <c r="S41" s="1">
        <f t="shared" si="11"/>
        <v>0</v>
      </c>
      <c r="U41" s="1"/>
      <c r="V41" s="1"/>
      <c r="W41" s="1">
        <f t="shared" si="21"/>
        <v>0</v>
      </c>
      <c r="X41" s="1"/>
      <c r="Y41" s="1"/>
      <c r="Z41" s="1">
        <f>Table111[[#This Row],[Quantity2]]*Table111[[#This Row],[U Cost]]</f>
        <v>0</v>
      </c>
      <c r="AB41" s="1"/>
      <c r="AC41" s="1"/>
      <c r="AD41" s="1">
        <f t="shared" si="22"/>
        <v>0</v>
      </c>
      <c r="AE41" s="1"/>
      <c r="AF41" s="1">
        <f>SUM(Table111[[#This Row],[Total 
Paid]:[Shipping 
Charged]])</f>
        <v>0</v>
      </c>
      <c r="AG41" s="1"/>
      <c r="AH41" s="1"/>
      <c r="AI41" s="1">
        <f t="shared" si="23"/>
        <v>0</v>
      </c>
      <c r="AK41" s="1"/>
      <c r="AL41" s="1"/>
      <c r="AM41" s="1"/>
      <c r="AN41" s="1"/>
      <c r="AP41" s="30"/>
      <c r="AQ41" s="1"/>
      <c r="AR41" s="1">
        <f t="shared" si="24"/>
        <v>0</v>
      </c>
      <c r="AS41" s="1"/>
      <c r="AT41" s="1"/>
      <c r="AU41" s="2">
        <f t="shared" si="25"/>
        <v>0</v>
      </c>
      <c r="AW41" s="1"/>
      <c r="AX41" s="1"/>
      <c r="AY41" s="1"/>
      <c r="AZ41" s="2">
        <f t="shared" si="26"/>
        <v>0</v>
      </c>
      <c r="BA41" s="2">
        <f>SUM(AF41,AH41,-AZ41,-Table111[[#This Row],[Sale Fee]])</f>
        <v>0</v>
      </c>
      <c r="BC41" s="1"/>
      <c r="BD41" s="1"/>
      <c r="BE41" s="1"/>
    </row>
    <row r="42" spans="1:57" x14ac:dyDescent="0.25">
      <c r="A42" s="1"/>
      <c r="B42" s="1"/>
      <c r="E42" s="4"/>
      <c r="F42" s="4"/>
      <c r="Q42" s="1"/>
      <c r="R42" s="1"/>
      <c r="S42" s="1">
        <f t="shared" si="11"/>
        <v>0</v>
      </c>
      <c r="U42" s="1"/>
      <c r="V42" s="1"/>
      <c r="W42" s="1">
        <f t="shared" si="21"/>
        <v>0</v>
      </c>
      <c r="X42" s="1"/>
      <c r="Y42" s="1"/>
      <c r="Z42" s="1">
        <f>Table111[[#This Row],[Quantity2]]*Table111[[#This Row],[U Cost]]</f>
        <v>0</v>
      </c>
      <c r="AB42" s="1"/>
      <c r="AC42" s="1"/>
      <c r="AD42" s="1">
        <f t="shared" si="22"/>
        <v>0</v>
      </c>
      <c r="AE42" s="1"/>
      <c r="AF42" s="1">
        <f>SUM(Table111[[#This Row],[Total 
Paid]:[Shipping 
Charged]])</f>
        <v>0</v>
      </c>
      <c r="AG42" s="1"/>
      <c r="AH42" s="1"/>
      <c r="AI42" s="1">
        <f t="shared" si="23"/>
        <v>0</v>
      </c>
      <c r="AK42" s="1"/>
      <c r="AL42" s="1"/>
      <c r="AM42" s="1"/>
      <c r="AN42" s="1"/>
      <c r="AP42" s="30"/>
      <c r="AQ42" s="1"/>
      <c r="AR42" s="1">
        <f t="shared" si="24"/>
        <v>0</v>
      </c>
      <c r="AS42" s="1"/>
      <c r="AT42" s="1"/>
      <c r="AU42" s="2">
        <f t="shared" si="25"/>
        <v>0</v>
      </c>
      <c r="AW42" s="1"/>
      <c r="AX42" s="1"/>
      <c r="AY42" s="1"/>
      <c r="AZ42" s="2">
        <f t="shared" si="26"/>
        <v>0</v>
      </c>
      <c r="BA42" s="2">
        <f>SUM(AF42,AH42,-AZ42,-Table111[[#This Row],[Sale Fee]])</f>
        <v>0</v>
      </c>
      <c r="BC42" s="1"/>
      <c r="BD42" s="1"/>
      <c r="BE42" s="1"/>
    </row>
    <row r="43" spans="1:57" x14ac:dyDescent="0.25">
      <c r="A43" s="1"/>
      <c r="B43" s="1"/>
      <c r="E43" s="4"/>
      <c r="F43" s="4"/>
      <c r="Q43" s="1"/>
      <c r="R43" s="1"/>
      <c r="S43" s="1">
        <f t="shared" si="11"/>
        <v>0</v>
      </c>
      <c r="U43" s="1"/>
      <c r="V43" s="1"/>
      <c r="W43" s="1">
        <f t="shared" si="21"/>
        <v>0</v>
      </c>
      <c r="X43" s="1"/>
      <c r="Y43" s="1"/>
      <c r="Z43" s="1">
        <f>Table111[[#This Row],[Quantity2]]*Table111[[#This Row],[U Cost]]</f>
        <v>0</v>
      </c>
      <c r="AB43" s="1"/>
      <c r="AC43" s="1"/>
      <c r="AD43" s="1">
        <f t="shared" si="22"/>
        <v>0</v>
      </c>
      <c r="AE43" s="1"/>
      <c r="AF43" s="1">
        <f>SUM(Table111[[#This Row],[Total 
Paid]:[Shipping 
Charged]])</f>
        <v>0</v>
      </c>
      <c r="AG43" s="1"/>
      <c r="AH43" s="1"/>
      <c r="AI43" s="1">
        <f t="shared" si="23"/>
        <v>0</v>
      </c>
      <c r="AK43" s="1"/>
      <c r="AL43" s="1"/>
      <c r="AM43" s="1"/>
      <c r="AN43" s="1"/>
      <c r="AP43" s="30"/>
      <c r="AQ43" s="1"/>
      <c r="AR43" s="1">
        <f t="shared" si="24"/>
        <v>0</v>
      </c>
      <c r="AS43" s="1"/>
      <c r="AT43" s="1"/>
      <c r="AU43" s="2">
        <f t="shared" si="25"/>
        <v>0</v>
      </c>
      <c r="AW43" s="1"/>
      <c r="AX43" s="1"/>
      <c r="AY43" s="1"/>
      <c r="AZ43" s="2">
        <f t="shared" si="26"/>
        <v>0</v>
      </c>
      <c r="BA43" s="2">
        <f>SUM(AF43,AH43,-AZ43,-Table111[[#This Row],[Sale Fee]])</f>
        <v>0</v>
      </c>
      <c r="BC43" s="1"/>
      <c r="BD43" s="1"/>
      <c r="BE43" s="1"/>
    </row>
    <row r="44" spans="1:57" x14ac:dyDescent="0.25">
      <c r="A44" s="1"/>
      <c r="B44" s="1"/>
      <c r="E44" s="4"/>
      <c r="F44" s="4"/>
      <c r="Q44" s="1"/>
      <c r="R44" s="1"/>
      <c r="S44" s="1">
        <f t="shared" si="11"/>
        <v>0</v>
      </c>
      <c r="U44" s="1"/>
      <c r="V44" s="1"/>
      <c r="W44" s="1">
        <f t="shared" si="21"/>
        <v>0</v>
      </c>
      <c r="X44" s="1"/>
      <c r="Y44" s="1"/>
      <c r="Z44" s="1">
        <f>Table111[[#This Row],[Quantity2]]*Table111[[#This Row],[U Cost]]</f>
        <v>0</v>
      </c>
      <c r="AB44" s="1"/>
      <c r="AC44" s="1"/>
      <c r="AD44" s="1">
        <f t="shared" si="22"/>
        <v>0</v>
      </c>
      <c r="AE44" s="1"/>
      <c r="AF44" s="1">
        <f>SUM(Table111[[#This Row],[Total 
Paid]:[Shipping 
Charged]])</f>
        <v>0</v>
      </c>
      <c r="AG44" s="1"/>
      <c r="AH44" s="1"/>
      <c r="AI44" s="1">
        <f t="shared" si="23"/>
        <v>0</v>
      </c>
      <c r="AK44" s="1"/>
      <c r="AL44" s="1"/>
      <c r="AM44" s="1"/>
      <c r="AN44" s="1"/>
      <c r="AP44" s="30"/>
      <c r="AQ44" s="1"/>
      <c r="AR44" s="1">
        <f t="shared" si="24"/>
        <v>0</v>
      </c>
      <c r="AS44" s="1"/>
      <c r="AT44" s="1"/>
      <c r="AU44" s="2">
        <f t="shared" si="25"/>
        <v>0</v>
      </c>
      <c r="AW44" s="1"/>
      <c r="AX44" s="1"/>
      <c r="AY44" s="1"/>
      <c r="AZ44" s="2">
        <f t="shared" si="26"/>
        <v>0</v>
      </c>
      <c r="BA44" s="2">
        <f>SUM(AF44,AH44,-AZ44,-Table111[[#This Row],[Sale Fee]])</f>
        <v>0</v>
      </c>
      <c r="BC44" s="1"/>
      <c r="BD44" s="1"/>
      <c r="BE44" s="1"/>
    </row>
    <row r="45" spans="1:57" x14ac:dyDescent="0.25">
      <c r="A45" s="1"/>
      <c r="B45" s="1"/>
      <c r="E45" s="4"/>
      <c r="F45" s="4"/>
      <c r="Q45" s="1"/>
      <c r="R45" s="1"/>
      <c r="S45" s="1">
        <f t="shared" si="11"/>
        <v>0</v>
      </c>
      <c r="U45" s="1"/>
      <c r="V45" s="1"/>
      <c r="W45" s="1">
        <f t="shared" si="21"/>
        <v>0</v>
      </c>
      <c r="X45" s="1"/>
      <c r="Y45" s="1"/>
      <c r="Z45" s="1">
        <f>Table111[[#This Row],[Quantity2]]*Table111[[#This Row],[U Cost]]</f>
        <v>0</v>
      </c>
      <c r="AB45" s="1"/>
      <c r="AC45" s="1"/>
      <c r="AD45" s="1">
        <f t="shared" si="22"/>
        <v>0</v>
      </c>
      <c r="AE45" s="1"/>
      <c r="AF45" s="1">
        <f>SUM(Table111[[#This Row],[Total 
Paid]:[Shipping 
Charged]])</f>
        <v>0</v>
      </c>
      <c r="AG45" s="1"/>
      <c r="AH45" s="1"/>
      <c r="AI45" s="1">
        <f t="shared" si="23"/>
        <v>0</v>
      </c>
      <c r="AK45" s="1"/>
      <c r="AL45" s="1"/>
      <c r="AM45" s="1"/>
      <c r="AN45" s="1"/>
      <c r="AP45" s="30"/>
      <c r="AQ45" s="1"/>
      <c r="AR45" s="1">
        <f t="shared" si="24"/>
        <v>0</v>
      </c>
      <c r="AS45" s="1"/>
      <c r="AT45" s="1"/>
      <c r="AU45" s="2">
        <f t="shared" si="25"/>
        <v>0</v>
      </c>
      <c r="AW45" s="1"/>
      <c r="AX45" s="1"/>
      <c r="AY45" s="1"/>
      <c r="AZ45" s="2">
        <f t="shared" si="26"/>
        <v>0</v>
      </c>
      <c r="BA45" s="2">
        <f>SUM(AF45,AH45,-AZ45,-Table111[[#This Row],[Sale Fee]])</f>
        <v>0</v>
      </c>
      <c r="BC45" s="1"/>
      <c r="BD45" s="1"/>
      <c r="BE45" s="1"/>
    </row>
    <row r="46" spans="1:57" x14ac:dyDescent="0.25">
      <c r="A46" s="1"/>
      <c r="B46" s="1"/>
      <c r="E46" s="4"/>
      <c r="F46" s="4"/>
      <c r="N46" s="50"/>
      <c r="Q46" s="1"/>
      <c r="R46" s="1"/>
      <c r="S46" s="1">
        <f t="shared" si="11"/>
        <v>0</v>
      </c>
      <c r="U46" s="1"/>
      <c r="V46" s="1"/>
      <c r="W46" s="1">
        <f t="shared" si="21"/>
        <v>0</v>
      </c>
      <c r="X46" s="1"/>
      <c r="Y46" s="1"/>
      <c r="Z46" s="1">
        <f>Table111[[#This Row],[Quantity2]]*Table111[[#This Row],[U Cost]]</f>
        <v>0</v>
      </c>
      <c r="AB46" s="1"/>
      <c r="AC46" s="1"/>
      <c r="AD46" s="1">
        <f t="shared" si="22"/>
        <v>0</v>
      </c>
      <c r="AE46" s="1"/>
      <c r="AF46" s="1">
        <f>SUM(Table111[[#This Row],[Total 
Paid]:[Shipping 
Charged]])</f>
        <v>0</v>
      </c>
      <c r="AG46" s="1"/>
      <c r="AH46" s="1"/>
      <c r="AI46" s="1">
        <f t="shared" si="23"/>
        <v>0</v>
      </c>
      <c r="AK46" s="1"/>
      <c r="AL46" s="1"/>
      <c r="AM46" s="1"/>
      <c r="AN46" s="1"/>
      <c r="AP46" s="30"/>
      <c r="AQ46" s="1"/>
      <c r="AR46" s="1">
        <f t="shared" si="24"/>
        <v>0</v>
      </c>
      <c r="AS46" s="1"/>
      <c r="AT46" s="1"/>
      <c r="AU46" s="2">
        <f t="shared" si="25"/>
        <v>0</v>
      </c>
      <c r="AW46" s="1"/>
      <c r="AX46" s="1"/>
      <c r="AY46" s="1"/>
      <c r="AZ46" s="2">
        <f t="shared" si="26"/>
        <v>0</v>
      </c>
      <c r="BA46" s="2">
        <f>SUM(AF46,AH46,-AZ46,-Table111[[#This Row],[Sale Fee]])</f>
        <v>0</v>
      </c>
      <c r="BC46" s="1"/>
      <c r="BD46" s="1"/>
      <c r="BE46" s="1"/>
    </row>
    <row r="47" spans="1:57" x14ac:dyDescent="0.25">
      <c r="A47" s="1"/>
      <c r="B47" s="1"/>
      <c r="E47" s="4"/>
      <c r="F47" s="4"/>
      <c r="N47" s="50"/>
      <c r="Q47" s="1"/>
      <c r="R47" s="1"/>
      <c r="S47" s="1">
        <f t="shared" si="11"/>
        <v>0</v>
      </c>
      <c r="U47" s="1"/>
      <c r="V47" s="1"/>
      <c r="W47" s="1">
        <f t="shared" si="21"/>
        <v>0</v>
      </c>
      <c r="X47" s="1"/>
      <c r="Y47" s="1"/>
      <c r="Z47" s="1">
        <f>Table111[[#This Row],[Quantity2]]*Table111[[#This Row],[U Cost]]</f>
        <v>0</v>
      </c>
      <c r="AB47" s="1"/>
      <c r="AC47" s="1"/>
      <c r="AD47" s="1">
        <f t="shared" si="22"/>
        <v>0</v>
      </c>
      <c r="AE47" s="1"/>
      <c r="AF47" s="1">
        <f>SUM(Table111[[#This Row],[Total 
Paid]:[Shipping 
Charged]])</f>
        <v>0</v>
      </c>
      <c r="AG47" s="1"/>
      <c r="AH47" s="1"/>
      <c r="AI47" s="1">
        <f t="shared" si="23"/>
        <v>0</v>
      </c>
      <c r="AK47" s="1"/>
      <c r="AL47" s="1"/>
      <c r="AM47" s="1"/>
      <c r="AN47" s="1"/>
      <c r="AP47" s="30"/>
      <c r="AQ47" s="1"/>
      <c r="AR47" s="1">
        <f t="shared" si="24"/>
        <v>0</v>
      </c>
      <c r="AS47" s="1"/>
      <c r="AT47" s="1"/>
      <c r="AU47" s="2">
        <f t="shared" si="25"/>
        <v>0</v>
      </c>
      <c r="AW47" s="1"/>
      <c r="AX47" s="1"/>
      <c r="AY47" s="1"/>
      <c r="AZ47" s="2">
        <f t="shared" si="26"/>
        <v>0</v>
      </c>
      <c r="BA47" s="2">
        <f>SUM(AF47,AH47,-AZ47,-Table111[[#This Row],[Sale Fee]])</f>
        <v>0</v>
      </c>
      <c r="BC47" s="1"/>
      <c r="BD47" s="1"/>
      <c r="BE47" s="1"/>
    </row>
    <row r="48" spans="1:57" x14ac:dyDescent="0.25">
      <c r="A48" s="1"/>
      <c r="B48" s="1"/>
      <c r="E48" s="4"/>
      <c r="F48" s="4"/>
      <c r="N48" s="50"/>
      <c r="Q48" s="1"/>
      <c r="R48" s="1"/>
      <c r="S48" s="1">
        <f t="shared" si="11"/>
        <v>0</v>
      </c>
      <c r="U48" s="1"/>
      <c r="V48" s="1"/>
      <c r="W48" s="1">
        <f t="shared" si="21"/>
        <v>0</v>
      </c>
      <c r="X48" s="1"/>
      <c r="Y48" s="1"/>
      <c r="Z48" s="1">
        <f>Table111[[#This Row],[Quantity2]]*Table111[[#This Row],[U Cost]]</f>
        <v>0</v>
      </c>
      <c r="AB48" s="1"/>
      <c r="AC48" s="1"/>
      <c r="AD48" s="1">
        <f t="shared" si="22"/>
        <v>0</v>
      </c>
      <c r="AE48" s="1"/>
      <c r="AF48" s="1">
        <f>SUM(Table111[[#This Row],[Total 
Paid]:[Shipping 
Charged]])</f>
        <v>0</v>
      </c>
      <c r="AG48" s="1"/>
      <c r="AH48" s="1"/>
      <c r="AI48" s="1">
        <f t="shared" si="23"/>
        <v>0</v>
      </c>
      <c r="AK48" s="1"/>
      <c r="AL48" s="1"/>
      <c r="AM48" s="1"/>
      <c r="AN48" s="1"/>
      <c r="AP48" s="30"/>
      <c r="AQ48" s="1"/>
      <c r="AR48" s="1">
        <f t="shared" si="24"/>
        <v>0</v>
      </c>
      <c r="AS48" s="1"/>
      <c r="AT48" s="1"/>
      <c r="AU48" s="2">
        <f t="shared" si="25"/>
        <v>0</v>
      </c>
      <c r="AW48" s="1"/>
      <c r="AX48" s="1"/>
      <c r="AY48" s="1"/>
      <c r="AZ48" s="2">
        <f t="shared" si="26"/>
        <v>0</v>
      </c>
      <c r="BA48" s="2">
        <f>SUM(AF48,AH48,-AZ48,-Table111[[#This Row],[Sale Fee]])</f>
        <v>0</v>
      </c>
      <c r="BC48" s="1"/>
      <c r="BD48" s="1"/>
      <c r="BE48" s="1"/>
    </row>
    <row r="49" spans="1:57" x14ac:dyDescent="0.25">
      <c r="A49" s="1"/>
      <c r="B49" s="1"/>
      <c r="E49" s="4"/>
      <c r="F49" s="4"/>
      <c r="N49" s="50"/>
      <c r="Q49" s="1"/>
      <c r="R49" s="1"/>
      <c r="S49" s="1">
        <f t="shared" si="11"/>
        <v>0</v>
      </c>
      <c r="U49" s="1"/>
      <c r="V49" s="1"/>
      <c r="W49" s="1">
        <f t="shared" si="21"/>
        <v>0</v>
      </c>
      <c r="X49" s="1"/>
      <c r="Y49" s="1"/>
      <c r="Z49" s="1">
        <f>Table111[[#This Row],[Quantity2]]*Table111[[#This Row],[U Cost]]</f>
        <v>0</v>
      </c>
      <c r="AB49" s="1"/>
      <c r="AC49" s="1"/>
      <c r="AD49" s="1">
        <f t="shared" si="22"/>
        <v>0</v>
      </c>
      <c r="AE49" s="1"/>
      <c r="AF49" s="1">
        <f>SUM(Table111[[#This Row],[Total 
Paid]:[Shipping 
Charged]])</f>
        <v>0</v>
      </c>
      <c r="AG49" s="1"/>
      <c r="AH49" s="1"/>
      <c r="AI49" s="1">
        <f t="shared" si="23"/>
        <v>0</v>
      </c>
      <c r="AK49" s="1"/>
      <c r="AL49" s="1"/>
      <c r="AM49" s="1"/>
      <c r="AN49" s="1"/>
      <c r="AP49" s="30"/>
      <c r="AQ49" s="1"/>
      <c r="AR49" s="1">
        <f t="shared" si="24"/>
        <v>0</v>
      </c>
      <c r="AS49" s="1"/>
      <c r="AT49" s="1"/>
      <c r="AU49" s="2">
        <f t="shared" si="25"/>
        <v>0</v>
      </c>
      <c r="AW49" s="1"/>
      <c r="AX49" s="1"/>
      <c r="AY49" s="1"/>
      <c r="AZ49" s="2">
        <f t="shared" si="26"/>
        <v>0</v>
      </c>
      <c r="BA49" s="2">
        <f>SUM(AF49,AH49,-AZ49,-Table111[[#This Row],[Sale Fee]])</f>
        <v>0</v>
      </c>
      <c r="BC49" s="1"/>
      <c r="BD49" s="1"/>
      <c r="BE49" s="1"/>
    </row>
    <row r="50" spans="1:57" x14ac:dyDescent="0.25">
      <c r="A50" s="1"/>
      <c r="B50" s="1"/>
      <c r="E50" s="4"/>
      <c r="F50" s="4"/>
      <c r="N50" s="50"/>
      <c r="Q50" s="1"/>
      <c r="R50" s="1"/>
      <c r="S50" s="1">
        <f t="shared" si="11"/>
        <v>0</v>
      </c>
      <c r="U50" s="1"/>
      <c r="V50" s="1"/>
      <c r="W50" s="1">
        <f t="shared" si="21"/>
        <v>0</v>
      </c>
      <c r="X50" s="1"/>
      <c r="Y50" s="1"/>
      <c r="Z50" s="1">
        <f>Table111[[#This Row],[Quantity2]]*Table111[[#This Row],[U Cost]]</f>
        <v>0</v>
      </c>
      <c r="AB50" s="1"/>
      <c r="AC50" s="1"/>
      <c r="AD50" s="1">
        <f t="shared" si="22"/>
        <v>0</v>
      </c>
      <c r="AE50" s="1"/>
      <c r="AF50" s="1">
        <f>SUM(Table111[[#This Row],[Total 
Paid]:[Shipping 
Charged]])</f>
        <v>0</v>
      </c>
      <c r="AG50" s="1"/>
      <c r="AH50" s="1"/>
      <c r="AI50" s="1">
        <f t="shared" si="23"/>
        <v>0</v>
      </c>
      <c r="AK50" s="1"/>
      <c r="AL50" s="1"/>
      <c r="AM50" s="1"/>
      <c r="AN50" s="1"/>
      <c r="AP50" s="30"/>
      <c r="AQ50" s="1"/>
      <c r="AR50" s="1">
        <f t="shared" si="24"/>
        <v>0</v>
      </c>
      <c r="AS50" s="1"/>
      <c r="AT50" s="1"/>
      <c r="AU50" s="2">
        <f t="shared" si="25"/>
        <v>0</v>
      </c>
      <c r="AW50" s="1"/>
      <c r="AX50" s="1"/>
      <c r="AY50" s="1"/>
      <c r="AZ50" s="2">
        <f t="shared" si="26"/>
        <v>0</v>
      </c>
      <c r="BA50" s="2">
        <f>SUM(AF50,AH50,-AZ50,-Table111[[#This Row],[Sale Fee]])</f>
        <v>0</v>
      </c>
      <c r="BC50" s="1"/>
      <c r="BD50" s="1"/>
      <c r="BE50" s="1"/>
    </row>
    <row r="51" spans="1:57" x14ac:dyDescent="0.25">
      <c r="A51" s="1"/>
      <c r="B51" s="1"/>
      <c r="E51" s="4"/>
      <c r="F51" s="4"/>
      <c r="N51" s="50"/>
      <c r="Q51" s="1"/>
      <c r="R51" s="1"/>
      <c r="S51" s="1">
        <f t="shared" si="11"/>
        <v>0</v>
      </c>
      <c r="U51" s="1"/>
      <c r="V51" s="1"/>
      <c r="W51" s="1">
        <f t="shared" si="21"/>
        <v>0</v>
      </c>
      <c r="X51" s="1"/>
      <c r="Y51" s="1"/>
      <c r="Z51" s="1">
        <f>Table111[[#This Row],[Quantity2]]*Table111[[#This Row],[U Cost]]</f>
        <v>0</v>
      </c>
      <c r="AB51" s="1"/>
      <c r="AC51" s="1"/>
      <c r="AD51" s="1">
        <f t="shared" si="22"/>
        <v>0</v>
      </c>
      <c r="AE51" s="1"/>
      <c r="AF51" s="1">
        <f>SUM(Table111[[#This Row],[Total 
Paid]:[Shipping 
Charged]])</f>
        <v>0</v>
      </c>
      <c r="AG51" s="1"/>
      <c r="AH51" s="1"/>
      <c r="AI51" s="1">
        <f t="shared" si="23"/>
        <v>0</v>
      </c>
      <c r="AK51" s="1"/>
      <c r="AL51" s="1"/>
      <c r="AM51" s="1"/>
      <c r="AN51" s="1"/>
      <c r="AP51" s="30"/>
      <c r="AQ51" s="1"/>
      <c r="AR51" s="1">
        <f t="shared" si="24"/>
        <v>0</v>
      </c>
      <c r="AS51" s="1"/>
      <c r="AT51" s="1"/>
      <c r="AU51" s="2">
        <f t="shared" si="25"/>
        <v>0</v>
      </c>
      <c r="AW51" s="1"/>
      <c r="AX51" s="1"/>
      <c r="AY51" s="1"/>
      <c r="AZ51" s="2">
        <f t="shared" si="26"/>
        <v>0</v>
      </c>
      <c r="BA51" s="2">
        <f>SUM(AF51,AH51,-AZ51,-Table111[[#This Row],[Sale Fee]])</f>
        <v>0</v>
      </c>
      <c r="BC51" s="1"/>
      <c r="BD51" s="1"/>
      <c r="BE51" s="1"/>
    </row>
    <row r="52" spans="1:57" x14ac:dyDescent="0.25">
      <c r="A52" s="1"/>
      <c r="B52" s="1"/>
      <c r="E52" s="4"/>
      <c r="F52" s="4"/>
      <c r="N52" s="50"/>
      <c r="Q52" s="1"/>
      <c r="R52" s="1"/>
      <c r="S52" s="1">
        <f t="shared" si="11"/>
        <v>0</v>
      </c>
      <c r="U52" s="1"/>
      <c r="V52" s="1"/>
      <c r="W52" s="1">
        <f t="shared" si="21"/>
        <v>0</v>
      </c>
      <c r="X52" s="1"/>
      <c r="Y52" s="1"/>
      <c r="Z52" s="1">
        <f>Table111[[#This Row],[Quantity2]]*Table111[[#This Row],[U Cost]]</f>
        <v>0</v>
      </c>
      <c r="AB52" s="1"/>
      <c r="AC52" s="1"/>
      <c r="AD52" s="1">
        <f t="shared" si="22"/>
        <v>0</v>
      </c>
      <c r="AE52" s="1"/>
      <c r="AF52" s="1">
        <f>SUM(Table111[[#This Row],[Total 
Paid]:[Shipping 
Charged]])</f>
        <v>0</v>
      </c>
      <c r="AG52" s="1"/>
      <c r="AH52" s="1"/>
      <c r="AI52" s="1">
        <f t="shared" si="23"/>
        <v>0</v>
      </c>
      <c r="AK52" s="1"/>
      <c r="AL52" s="1"/>
      <c r="AM52" s="1"/>
      <c r="AN52" s="1"/>
      <c r="AP52" s="30"/>
      <c r="AQ52" s="1"/>
      <c r="AR52" s="1">
        <f t="shared" si="24"/>
        <v>0</v>
      </c>
      <c r="AS52" s="1"/>
      <c r="AT52" s="1"/>
      <c r="AU52" s="2">
        <f t="shared" si="25"/>
        <v>0</v>
      </c>
      <c r="AW52" s="1"/>
      <c r="AX52" s="1"/>
      <c r="AY52" s="1"/>
      <c r="AZ52" s="2">
        <f t="shared" si="26"/>
        <v>0</v>
      </c>
      <c r="BA52" s="2">
        <f>SUM(AF52,AH52,-AZ52,-Table111[[#This Row],[Sale Fee]])</f>
        <v>0</v>
      </c>
      <c r="BC52" s="1"/>
      <c r="BD52" s="1"/>
      <c r="BE52" s="1"/>
    </row>
    <row r="53" spans="1:57" x14ac:dyDescent="0.25">
      <c r="A53" s="1"/>
      <c r="B53" s="1"/>
      <c r="E53" s="4"/>
      <c r="F53" s="4"/>
      <c r="N53" s="50"/>
      <c r="Q53" s="1"/>
      <c r="R53" s="1"/>
      <c r="S53" s="1">
        <f t="shared" si="11"/>
        <v>0</v>
      </c>
      <c r="U53" s="1"/>
      <c r="V53" s="1"/>
      <c r="W53" s="1">
        <f t="shared" si="21"/>
        <v>0</v>
      </c>
      <c r="X53" s="1"/>
      <c r="Y53" s="1"/>
      <c r="Z53" s="1">
        <f>Table111[[#This Row],[Quantity2]]*Table111[[#This Row],[U Cost]]</f>
        <v>0</v>
      </c>
      <c r="AB53" s="1"/>
      <c r="AC53" s="1"/>
      <c r="AD53" s="1">
        <f t="shared" si="22"/>
        <v>0</v>
      </c>
      <c r="AE53" s="1"/>
      <c r="AF53" s="1">
        <f>SUM(Table111[[#This Row],[Total 
Paid]:[Shipping 
Charged]])</f>
        <v>0</v>
      </c>
      <c r="AG53" s="1"/>
      <c r="AH53" s="1"/>
      <c r="AI53" s="1">
        <f t="shared" si="23"/>
        <v>0</v>
      </c>
      <c r="AK53" s="1"/>
      <c r="AL53" s="1"/>
      <c r="AM53" s="1"/>
      <c r="AN53" s="1"/>
      <c r="AP53" s="30"/>
      <c r="AQ53" s="1"/>
      <c r="AR53" s="1">
        <f t="shared" si="24"/>
        <v>0</v>
      </c>
      <c r="AS53" s="1"/>
      <c r="AT53" s="1"/>
      <c r="AU53" s="2">
        <f t="shared" si="25"/>
        <v>0</v>
      </c>
      <c r="AW53" s="1"/>
      <c r="AX53" s="1"/>
      <c r="AY53" s="1"/>
      <c r="AZ53" s="2">
        <f t="shared" si="26"/>
        <v>0</v>
      </c>
      <c r="BA53" s="2">
        <f>SUM(AF53,AH53,-AZ53,-Table111[[#This Row],[Sale Fee]])</f>
        <v>0</v>
      </c>
      <c r="BC53" s="1"/>
      <c r="BD53" s="1"/>
      <c r="BE53" s="1"/>
    </row>
    <row r="54" spans="1:57" x14ac:dyDescent="0.25">
      <c r="A54" s="1"/>
      <c r="B54" s="1"/>
      <c r="E54" s="4"/>
      <c r="F54" s="4"/>
      <c r="N54" s="50"/>
      <c r="Q54" s="1"/>
      <c r="R54" s="1"/>
      <c r="S54" s="1">
        <f t="shared" si="11"/>
        <v>0</v>
      </c>
      <c r="U54" s="1"/>
      <c r="V54" s="1"/>
      <c r="W54" s="1">
        <f t="shared" si="21"/>
        <v>0</v>
      </c>
      <c r="X54" s="1"/>
      <c r="Y54" s="1"/>
      <c r="Z54" s="1">
        <f>Table111[[#This Row],[Quantity2]]*Table111[[#This Row],[U Cost]]</f>
        <v>0</v>
      </c>
      <c r="AB54" s="1"/>
      <c r="AC54" s="1"/>
      <c r="AD54" s="1">
        <f t="shared" si="22"/>
        <v>0</v>
      </c>
      <c r="AE54" s="1"/>
      <c r="AF54" s="1">
        <f>SUM(Table111[[#This Row],[Total 
Paid]:[Shipping 
Charged]])</f>
        <v>0</v>
      </c>
      <c r="AG54" s="1"/>
      <c r="AH54" s="1"/>
      <c r="AI54" s="1">
        <f t="shared" si="23"/>
        <v>0</v>
      </c>
      <c r="AK54" s="1"/>
      <c r="AL54" s="1"/>
      <c r="AM54" s="1"/>
      <c r="AN54" s="1"/>
      <c r="AP54" s="30"/>
      <c r="AQ54" s="1"/>
      <c r="AR54" s="1">
        <f t="shared" si="24"/>
        <v>0</v>
      </c>
      <c r="AS54" s="1"/>
      <c r="AT54" s="1"/>
      <c r="AU54" s="2">
        <f t="shared" si="25"/>
        <v>0</v>
      </c>
      <c r="AW54" s="1"/>
      <c r="AX54" s="1"/>
      <c r="AY54" s="1"/>
      <c r="AZ54" s="2">
        <f t="shared" si="26"/>
        <v>0</v>
      </c>
      <c r="BA54" s="2">
        <f>SUM(AF54,AH54,-AZ54,-Table111[[#This Row],[Sale Fee]])</f>
        <v>0</v>
      </c>
      <c r="BC54" s="1"/>
      <c r="BD54" s="1"/>
      <c r="BE54" s="1"/>
    </row>
    <row r="55" spans="1:57" x14ac:dyDescent="0.25">
      <c r="A55" s="1"/>
      <c r="B55" s="1"/>
      <c r="E55" s="4"/>
      <c r="F55" s="4"/>
      <c r="N55" s="50"/>
      <c r="Q55" s="1"/>
      <c r="R55" s="1"/>
      <c r="S55" s="1">
        <f t="shared" si="11"/>
        <v>0</v>
      </c>
      <c r="U55" s="1"/>
      <c r="V55" s="1"/>
      <c r="W55" s="1">
        <f t="shared" si="21"/>
        <v>0</v>
      </c>
      <c r="X55" s="1"/>
      <c r="Y55" s="1"/>
      <c r="Z55" s="1">
        <f>Table111[[#This Row],[Quantity2]]*Table111[[#This Row],[U Cost]]</f>
        <v>0</v>
      </c>
      <c r="AB55" s="1"/>
      <c r="AC55" s="1"/>
      <c r="AD55" s="1">
        <f t="shared" si="22"/>
        <v>0</v>
      </c>
      <c r="AE55" s="1"/>
      <c r="AF55" s="1">
        <f>SUM(Table111[[#This Row],[Total 
Paid]:[Shipping 
Charged]])</f>
        <v>0</v>
      </c>
      <c r="AG55" s="1"/>
      <c r="AH55" s="1"/>
      <c r="AI55" s="1">
        <f t="shared" si="23"/>
        <v>0</v>
      </c>
      <c r="AK55" s="1"/>
      <c r="AL55" s="1"/>
      <c r="AM55" s="1"/>
      <c r="AN55" s="1"/>
      <c r="AP55" s="30"/>
      <c r="AQ55" s="1"/>
      <c r="AR55" s="1">
        <f t="shared" si="24"/>
        <v>0</v>
      </c>
      <c r="AS55" s="1"/>
      <c r="AT55" s="1"/>
      <c r="AU55" s="2">
        <f t="shared" si="25"/>
        <v>0</v>
      </c>
      <c r="AW55" s="1"/>
      <c r="AX55" s="1"/>
      <c r="AY55" s="1"/>
      <c r="AZ55" s="2">
        <f t="shared" si="26"/>
        <v>0</v>
      </c>
      <c r="BA55" s="2">
        <f>SUM(AF55,AH55,-AZ55,-Table111[[#This Row],[Sale Fee]])</f>
        <v>0</v>
      </c>
      <c r="BC55" s="1"/>
      <c r="BD55" s="1"/>
      <c r="BE55" s="1"/>
    </row>
    <row r="56" spans="1:57" x14ac:dyDescent="0.25">
      <c r="A56" s="1"/>
      <c r="B56" s="1"/>
      <c r="E56" s="4"/>
      <c r="F56" s="4"/>
      <c r="N56" s="50"/>
      <c r="Q56" s="1"/>
      <c r="R56" s="1"/>
      <c r="S56" s="1">
        <f t="shared" si="11"/>
        <v>0</v>
      </c>
      <c r="U56" s="1"/>
      <c r="V56" s="1"/>
      <c r="W56" s="1">
        <f t="shared" si="21"/>
        <v>0</v>
      </c>
      <c r="X56" s="1"/>
      <c r="Y56" s="1"/>
      <c r="Z56" s="1">
        <f>Table111[[#This Row],[Quantity2]]*Table111[[#This Row],[U Cost]]</f>
        <v>0</v>
      </c>
      <c r="AB56" s="1"/>
      <c r="AC56" s="1"/>
      <c r="AD56" s="1">
        <f t="shared" si="22"/>
        <v>0</v>
      </c>
      <c r="AE56" s="1"/>
      <c r="AF56" s="1">
        <f>SUM(Table111[[#This Row],[Total 
Paid]:[Shipping 
Charged]])</f>
        <v>0</v>
      </c>
      <c r="AG56" s="1"/>
      <c r="AH56" s="1"/>
      <c r="AI56" s="1">
        <f t="shared" si="23"/>
        <v>0</v>
      </c>
      <c r="AK56" s="1"/>
      <c r="AL56" s="1"/>
      <c r="AM56" s="1"/>
      <c r="AN56" s="1"/>
      <c r="AP56" s="30"/>
      <c r="AQ56" s="1"/>
      <c r="AR56" s="1">
        <f t="shared" si="24"/>
        <v>0</v>
      </c>
      <c r="AS56" s="1"/>
      <c r="AT56" s="1"/>
      <c r="AU56" s="2">
        <f t="shared" si="25"/>
        <v>0</v>
      </c>
      <c r="AW56" s="1"/>
      <c r="AX56" s="1"/>
      <c r="AY56" s="1"/>
      <c r="AZ56" s="2">
        <f t="shared" si="26"/>
        <v>0</v>
      </c>
      <c r="BA56" s="2">
        <f>SUM(AF56,AH56,-AZ56,-Table111[[#This Row],[Sale Fee]])</f>
        <v>0</v>
      </c>
      <c r="BC56" s="1"/>
      <c r="BD56" s="1"/>
      <c r="BE56" s="1"/>
    </row>
    <row r="57" spans="1:57" x14ac:dyDescent="0.25">
      <c r="A57" s="1"/>
      <c r="B57" s="1"/>
      <c r="E57" s="4"/>
      <c r="F57" s="4"/>
      <c r="Q57" s="1"/>
      <c r="R57" s="1"/>
      <c r="S57" s="1">
        <f t="shared" si="11"/>
        <v>0</v>
      </c>
      <c r="U57" s="1"/>
      <c r="V57" s="1"/>
      <c r="W57" s="1">
        <f t="shared" si="21"/>
        <v>0</v>
      </c>
      <c r="X57" s="1"/>
      <c r="Y57" s="1"/>
      <c r="Z57" s="1">
        <f>Table111[[#This Row],[Quantity2]]*Table111[[#This Row],[U Cost]]</f>
        <v>0</v>
      </c>
      <c r="AB57" s="1"/>
      <c r="AC57" s="1"/>
      <c r="AD57" s="1">
        <f t="shared" si="22"/>
        <v>0</v>
      </c>
      <c r="AE57" s="1"/>
      <c r="AF57" s="1">
        <f>SUM(Table111[[#This Row],[Total 
Paid]:[Shipping 
Charged]])</f>
        <v>0</v>
      </c>
      <c r="AG57" s="1"/>
      <c r="AH57" s="1"/>
      <c r="AI57" s="1">
        <f t="shared" si="23"/>
        <v>0</v>
      </c>
      <c r="AK57" s="1"/>
      <c r="AL57" s="1"/>
      <c r="AM57" s="1"/>
      <c r="AN57" s="1"/>
      <c r="AP57" s="30"/>
      <c r="AQ57" s="1"/>
      <c r="AR57" s="1">
        <f t="shared" si="24"/>
        <v>0</v>
      </c>
      <c r="AS57" s="1"/>
      <c r="AT57" s="1"/>
      <c r="AU57" s="2">
        <f t="shared" si="25"/>
        <v>0</v>
      </c>
      <c r="AW57" s="1"/>
      <c r="AX57" s="1"/>
      <c r="AY57" s="1"/>
      <c r="AZ57" s="2">
        <f t="shared" si="26"/>
        <v>0</v>
      </c>
      <c r="BA57" s="2">
        <f>SUM(AF57,AH57,-AZ57,-Table111[[#This Row],[Sale Fee]])</f>
        <v>0</v>
      </c>
      <c r="BC57" s="1"/>
      <c r="BD57" s="1"/>
      <c r="BE57" s="1"/>
    </row>
    <row r="58" spans="1:57" x14ac:dyDescent="0.25">
      <c r="A58" s="1"/>
      <c r="B58" s="1"/>
      <c r="E58" s="4"/>
      <c r="F58" s="4"/>
      <c r="Q58" s="1"/>
      <c r="R58" s="1"/>
      <c r="S58" s="1">
        <f t="shared" si="11"/>
        <v>0</v>
      </c>
      <c r="U58" s="1"/>
      <c r="V58" s="1"/>
      <c r="W58" s="1">
        <f t="shared" si="21"/>
        <v>0</v>
      </c>
      <c r="X58" s="1"/>
      <c r="Y58" s="1"/>
      <c r="Z58" s="1">
        <f>Table111[[#This Row],[Quantity2]]*Table111[[#This Row],[U Cost]]</f>
        <v>0</v>
      </c>
      <c r="AB58" s="1"/>
      <c r="AC58" s="1"/>
      <c r="AD58" s="1">
        <f t="shared" si="22"/>
        <v>0</v>
      </c>
      <c r="AE58" s="1"/>
      <c r="AF58" s="1">
        <f>SUM(Table111[[#This Row],[Total 
Paid]:[Shipping 
Charged]])</f>
        <v>0</v>
      </c>
      <c r="AG58" s="1"/>
      <c r="AH58" s="1"/>
      <c r="AI58" s="1">
        <f t="shared" si="23"/>
        <v>0</v>
      </c>
      <c r="AK58" s="1"/>
      <c r="AL58" s="1"/>
      <c r="AM58" s="1"/>
      <c r="AN58" s="1"/>
      <c r="AP58" s="30"/>
      <c r="AQ58" s="1"/>
      <c r="AR58" s="1">
        <f t="shared" si="24"/>
        <v>0</v>
      </c>
      <c r="AS58" s="1"/>
      <c r="AT58" s="1"/>
      <c r="AU58" s="2">
        <f t="shared" si="25"/>
        <v>0</v>
      </c>
      <c r="AW58" s="1"/>
      <c r="AX58" s="1"/>
      <c r="AY58" s="1"/>
      <c r="AZ58" s="2">
        <f t="shared" si="26"/>
        <v>0</v>
      </c>
      <c r="BA58" s="2">
        <f>SUM(AF58,AH58,-AZ58,-Table111[[#This Row],[Sale Fee]])</f>
        <v>0</v>
      </c>
      <c r="BC58" s="1"/>
      <c r="BD58" s="1"/>
      <c r="BE58" s="1"/>
    </row>
    <row r="59" spans="1:57" x14ac:dyDescent="0.25">
      <c r="A59" s="1"/>
      <c r="B59" s="1"/>
      <c r="E59" s="4"/>
      <c r="F59" s="4"/>
      <c r="Q59" s="1"/>
      <c r="R59" s="1"/>
      <c r="S59" s="1">
        <f t="shared" si="11"/>
        <v>0</v>
      </c>
      <c r="U59" s="1"/>
      <c r="V59" s="1"/>
      <c r="W59" s="1">
        <f t="shared" si="21"/>
        <v>0</v>
      </c>
      <c r="X59" s="1"/>
      <c r="Y59" s="1"/>
      <c r="Z59" s="1">
        <f>Table111[[#This Row],[Quantity2]]*Table111[[#This Row],[U Cost]]</f>
        <v>0</v>
      </c>
      <c r="AB59" s="1"/>
      <c r="AC59" s="1"/>
      <c r="AD59" s="1">
        <f t="shared" si="22"/>
        <v>0</v>
      </c>
      <c r="AE59" s="1"/>
      <c r="AF59" s="1">
        <f>SUM(Table111[[#This Row],[Total 
Paid]:[Shipping 
Charged]])</f>
        <v>0</v>
      </c>
      <c r="AG59" s="1"/>
      <c r="AH59" s="1"/>
      <c r="AI59" s="1">
        <f t="shared" si="23"/>
        <v>0</v>
      </c>
      <c r="AK59" s="1"/>
      <c r="AL59" s="1"/>
      <c r="AM59" s="1"/>
      <c r="AN59" s="1"/>
      <c r="AP59" s="30"/>
      <c r="AQ59" s="1"/>
      <c r="AR59" s="1">
        <f t="shared" si="24"/>
        <v>0</v>
      </c>
      <c r="AS59" s="1"/>
      <c r="AT59" s="1"/>
      <c r="AU59" s="2">
        <f t="shared" si="25"/>
        <v>0</v>
      </c>
      <c r="AW59" s="1"/>
      <c r="AX59" s="1"/>
      <c r="AY59" s="1"/>
      <c r="AZ59" s="2">
        <f t="shared" si="26"/>
        <v>0</v>
      </c>
      <c r="BA59" s="2">
        <f>SUM(AF59,AH59,-AZ59,-Table111[[#This Row],[Sale Fee]])</f>
        <v>0</v>
      </c>
      <c r="BC59" s="1"/>
      <c r="BD59" s="1"/>
      <c r="BE59" s="1"/>
    </row>
    <row r="60" spans="1:57" x14ac:dyDescent="0.25">
      <c r="A60" s="1"/>
      <c r="B60" s="1"/>
      <c r="E60" s="4"/>
      <c r="F60" s="4"/>
      <c r="Q60" s="1"/>
      <c r="R60" s="1"/>
      <c r="S60" s="1">
        <f t="shared" si="11"/>
        <v>0</v>
      </c>
      <c r="U60" s="1"/>
      <c r="V60" s="1"/>
      <c r="W60" s="1">
        <f t="shared" si="21"/>
        <v>0</v>
      </c>
      <c r="X60" s="1"/>
      <c r="Y60" s="1"/>
      <c r="Z60" s="1">
        <f>Table111[[#This Row],[Quantity2]]*Table111[[#This Row],[U Cost]]</f>
        <v>0</v>
      </c>
      <c r="AB60" s="1"/>
      <c r="AC60" s="1"/>
      <c r="AD60" s="1">
        <f t="shared" si="22"/>
        <v>0</v>
      </c>
      <c r="AE60" s="1"/>
      <c r="AF60" s="1">
        <f>SUM(Table111[[#This Row],[Total 
Paid]:[Shipping 
Charged]])</f>
        <v>0</v>
      </c>
      <c r="AG60" s="1"/>
      <c r="AH60" s="1"/>
      <c r="AI60" s="1">
        <f t="shared" si="23"/>
        <v>0</v>
      </c>
      <c r="AK60" s="1"/>
      <c r="AL60" s="1"/>
      <c r="AM60" s="1"/>
      <c r="AN60" s="1"/>
      <c r="AP60" s="30"/>
      <c r="AQ60" s="1"/>
      <c r="AR60" s="1">
        <f t="shared" si="24"/>
        <v>0</v>
      </c>
      <c r="AS60" s="1"/>
      <c r="AT60" s="1"/>
      <c r="AU60" s="2">
        <f t="shared" si="25"/>
        <v>0</v>
      </c>
      <c r="AW60" s="1"/>
      <c r="AX60" s="1"/>
      <c r="AY60" s="1"/>
      <c r="AZ60" s="2">
        <f t="shared" si="26"/>
        <v>0</v>
      </c>
      <c r="BA60" s="2">
        <f>SUM(AF60,AH60,-AZ60,-Table111[[#This Row],[Sale Fee]])</f>
        <v>0</v>
      </c>
      <c r="BC60" s="1"/>
      <c r="BD60" s="1"/>
      <c r="BE60" s="1"/>
    </row>
    <row r="61" spans="1:57" x14ac:dyDescent="0.25">
      <c r="A61" s="1"/>
      <c r="B61" s="1"/>
      <c r="E61" s="4"/>
      <c r="F61" s="4"/>
      <c r="Q61" s="1"/>
      <c r="R61" s="1"/>
      <c r="S61" s="1">
        <f t="shared" si="11"/>
        <v>0</v>
      </c>
      <c r="U61" s="1"/>
      <c r="V61" s="1"/>
      <c r="W61" s="1">
        <f t="shared" si="21"/>
        <v>0</v>
      </c>
      <c r="X61" s="1"/>
      <c r="Y61" s="1"/>
      <c r="Z61" s="1">
        <f>Table111[[#This Row],[Quantity2]]*Table111[[#This Row],[U Cost]]</f>
        <v>0</v>
      </c>
      <c r="AB61" s="1"/>
      <c r="AC61" s="1"/>
      <c r="AD61" s="1">
        <f t="shared" si="22"/>
        <v>0</v>
      </c>
      <c r="AE61" s="1"/>
      <c r="AF61" s="1">
        <f>SUM(Table111[[#This Row],[Total 
Paid]:[Shipping 
Charged]])</f>
        <v>0</v>
      </c>
      <c r="AG61" s="1"/>
      <c r="AH61" s="1"/>
      <c r="AI61" s="1">
        <f t="shared" si="23"/>
        <v>0</v>
      </c>
      <c r="AK61" s="1"/>
      <c r="AL61" s="1"/>
      <c r="AM61" s="1"/>
      <c r="AN61" s="1"/>
      <c r="AP61" s="30"/>
      <c r="AQ61" s="1"/>
      <c r="AR61" s="1">
        <f t="shared" si="24"/>
        <v>0</v>
      </c>
      <c r="AS61" s="1"/>
      <c r="AT61" s="1"/>
      <c r="AU61" s="2">
        <f t="shared" si="25"/>
        <v>0</v>
      </c>
      <c r="AW61" s="1"/>
      <c r="AX61" s="1"/>
      <c r="AY61" s="1"/>
      <c r="AZ61" s="2">
        <f t="shared" si="26"/>
        <v>0</v>
      </c>
      <c r="BA61" s="2">
        <f>SUM(AF61,AH61,-AZ61,-Table111[[#This Row],[Sale Fee]])</f>
        <v>0</v>
      </c>
      <c r="BC61" s="1"/>
      <c r="BD61" s="1"/>
      <c r="BE61" s="1"/>
    </row>
    <row r="62" spans="1:57" x14ac:dyDescent="0.25">
      <c r="A62" s="1"/>
      <c r="B62" s="1"/>
      <c r="E62" s="4"/>
      <c r="F62" s="4"/>
      <c r="Q62" s="1"/>
      <c r="R62" s="1"/>
      <c r="S62" s="1">
        <f t="shared" si="11"/>
        <v>0</v>
      </c>
      <c r="U62" s="1"/>
      <c r="V62" s="1"/>
      <c r="W62" s="1">
        <f t="shared" si="21"/>
        <v>0</v>
      </c>
      <c r="X62" s="1"/>
      <c r="Y62" s="1"/>
      <c r="Z62" s="1">
        <f>Table111[[#This Row],[Quantity2]]*Table111[[#This Row],[U Cost]]</f>
        <v>0</v>
      </c>
      <c r="AB62" s="1"/>
      <c r="AC62" s="1"/>
      <c r="AD62" s="1">
        <f t="shared" si="22"/>
        <v>0</v>
      </c>
      <c r="AE62" s="1"/>
      <c r="AF62" s="1">
        <f>SUM(Table111[[#This Row],[Total 
Paid]:[Shipping 
Charged]])</f>
        <v>0</v>
      </c>
      <c r="AG62" s="1"/>
      <c r="AH62" s="1"/>
      <c r="AI62" s="1">
        <f t="shared" si="23"/>
        <v>0</v>
      </c>
      <c r="AK62" s="1"/>
      <c r="AL62" s="1"/>
      <c r="AM62" s="1"/>
      <c r="AN62" s="1"/>
      <c r="AP62" s="30"/>
      <c r="AQ62" s="1"/>
      <c r="AR62" s="1">
        <f t="shared" si="24"/>
        <v>0</v>
      </c>
      <c r="AS62" s="1"/>
      <c r="AT62" s="1"/>
      <c r="AU62" s="2">
        <f t="shared" si="25"/>
        <v>0</v>
      </c>
      <c r="AW62" s="1"/>
      <c r="AX62" s="1"/>
      <c r="AY62" s="1"/>
      <c r="AZ62" s="2">
        <f t="shared" si="26"/>
        <v>0</v>
      </c>
      <c r="BA62" s="2">
        <f>SUM(AF62,AH62,-AZ62,-Table111[[#This Row],[Sale Fee]])</f>
        <v>0</v>
      </c>
      <c r="BC62" s="1"/>
      <c r="BD62" s="1"/>
      <c r="BE62" s="1"/>
    </row>
    <row r="63" spans="1:57" x14ac:dyDescent="0.25">
      <c r="A63" s="1"/>
      <c r="B63" s="1"/>
      <c r="Q63" s="1"/>
      <c r="R63" s="1"/>
      <c r="S63" s="1">
        <f t="shared" si="11"/>
        <v>0</v>
      </c>
      <c r="U63" s="1"/>
      <c r="V63" s="1"/>
      <c r="W63" s="1">
        <f t="shared" si="21"/>
        <v>0</v>
      </c>
      <c r="X63" s="1"/>
      <c r="Y63" s="1"/>
      <c r="Z63" s="1">
        <f>Table111[[#This Row],[Quantity2]]*Table111[[#This Row],[U Cost]]</f>
        <v>0</v>
      </c>
      <c r="AB63" s="1"/>
      <c r="AC63" s="1"/>
      <c r="AD63" s="1">
        <f t="shared" si="22"/>
        <v>0</v>
      </c>
      <c r="AE63" s="1"/>
      <c r="AF63" s="1">
        <f>SUM(Table111[[#This Row],[Total 
Paid]:[Shipping 
Charged]])</f>
        <v>0</v>
      </c>
      <c r="AG63" s="1"/>
      <c r="AH63" s="1"/>
      <c r="AI63" s="1">
        <f t="shared" si="23"/>
        <v>0</v>
      </c>
      <c r="AK63" s="1"/>
      <c r="AL63" s="1"/>
      <c r="AM63" s="1"/>
      <c r="AN63" s="1"/>
      <c r="AP63" s="30"/>
      <c r="AQ63" s="1"/>
      <c r="AR63" s="1">
        <f t="shared" si="24"/>
        <v>0</v>
      </c>
      <c r="AS63" s="1"/>
      <c r="AT63" s="1"/>
      <c r="AU63" s="2">
        <f t="shared" si="25"/>
        <v>0</v>
      </c>
      <c r="AW63" s="1"/>
      <c r="AX63" s="1"/>
      <c r="AY63" s="1"/>
      <c r="AZ63" s="2">
        <f t="shared" si="26"/>
        <v>0</v>
      </c>
      <c r="BA63" s="2">
        <f>SUM(AF63,AH63,-AZ63,-Table111[[#This Row],[Sale Fee]])</f>
        <v>0</v>
      </c>
      <c r="BC63" s="1"/>
      <c r="BD63" s="1"/>
      <c r="BE63" s="1"/>
    </row>
    <row r="64" spans="1:57" x14ac:dyDescent="0.25">
      <c r="A64" s="1"/>
      <c r="B64" s="1"/>
      <c r="Q64" s="1"/>
      <c r="R64" s="1"/>
      <c r="S64" s="1">
        <f t="shared" si="11"/>
        <v>0</v>
      </c>
      <c r="U64" s="1"/>
      <c r="V64" s="1"/>
      <c r="W64" s="1">
        <f t="shared" si="21"/>
        <v>0</v>
      </c>
      <c r="X64" s="1"/>
      <c r="Y64" s="1"/>
      <c r="Z64" s="1">
        <f>Table111[[#This Row],[Quantity2]]*Table111[[#This Row],[U Cost]]</f>
        <v>0</v>
      </c>
      <c r="AB64" s="1"/>
      <c r="AC64" s="1"/>
      <c r="AD64" s="1">
        <f t="shared" si="22"/>
        <v>0</v>
      </c>
      <c r="AE64" s="1"/>
      <c r="AF64" s="1">
        <f>SUM(Table111[[#This Row],[Total 
Paid]:[Shipping 
Charged]])</f>
        <v>0</v>
      </c>
      <c r="AG64" s="1"/>
      <c r="AH64" s="1"/>
      <c r="AI64" s="1">
        <f t="shared" si="23"/>
        <v>0</v>
      </c>
      <c r="AK64" s="1"/>
      <c r="AL64" s="1"/>
      <c r="AM64" s="1"/>
      <c r="AN64" s="1"/>
      <c r="AP64" s="30"/>
      <c r="AQ64" s="1"/>
      <c r="AR64" s="1">
        <f t="shared" si="24"/>
        <v>0</v>
      </c>
      <c r="AS64" s="1"/>
      <c r="AT64" s="1"/>
      <c r="AU64" s="2">
        <f t="shared" si="25"/>
        <v>0</v>
      </c>
      <c r="AW64" s="1"/>
      <c r="AX64" s="1"/>
      <c r="AY64" s="1"/>
      <c r="AZ64" s="2">
        <f t="shared" si="26"/>
        <v>0</v>
      </c>
      <c r="BA64" s="2">
        <f>SUM(AF64,AH64,-AZ64,-Table111[[#This Row],[Sale Fee]])</f>
        <v>0</v>
      </c>
      <c r="BC64" s="1"/>
      <c r="BD64" s="1"/>
      <c r="BE64" s="1"/>
    </row>
    <row r="65" spans="1:57" x14ac:dyDescent="0.25">
      <c r="A65" s="1"/>
      <c r="B65" s="1"/>
      <c r="E65" s="4"/>
      <c r="F65" s="4"/>
      <c r="Q65" s="1"/>
      <c r="R65" s="1"/>
      <c r="S65" s="1">
        <f t="shared" si="11"/>
        <v>0</v>
      </c>
      <c r="U65" s="1"/>
      <c r="V65" s="1"/>
      <c r="W65" s="1">
        <f t="shared" si="21"/>
        <v>0</v>
      </c>
      <c r="X65" s="1"/>
      <c r="Y65" s="1"/>
      <c r="Z65" s="1">
        <f>Table111[[#This Row],[Quantity2]]*Table111[[#This Row],[U Cost]]</f>
        <v>0</v>
      </c>
      <c r="AB65" s="1"/>
      <c r="AC65" s="1"/>
      <c r="AD65" s="1">
        <f t="shared" si="22"/>
        <v>0</v>
      </c>
      <c r="AE65" s="1"/>
      <c r="AF65" s="1">
        <f>SUM(Table111[[#This Row],[Total 
Paid]:[Shipping 
Charged]])</f>
        <v>0</v>
      </c>
      <c r="AG65" s="1"/>
      <c r="AH65" s="1"/>
      <c r="AI65" s="1">
        <f t="shared" si="23"/>
        <v>0</v>
      </c>
      <c r="AK65" s="1"/>
      <c r="AL65" s="1"/>
      <c r="AM65" s="1"/>
      <c r="AN65" s="1"/>
      <c r="AP65" s="30"/>
      <c r="AQ65" s="1"/>
      <c r="AR65" s="1">
        <f t="shared" si="24"/>
        <v>0</v>
      </c>
      <c r="AS65" s="1"/>
      <c r="AT65" s="1"/>
      <c r="AU65" s="2">
        <f t="shared" si="25"/>
        <v>0</v>
      </c>
      <c r="AW65" s="1"/>
      <c r="AX65" s="1"/>
      <c r="AY65" s="1"/>
      <c r="AZ65" s="2">
        <f t="shared" si="26"/>
        <v>0</v>
      </c>
      <c r="BA65" s="2">
        <f>SUM(AF65,AH65,-AZ65,-Table111[[#This Row],[Sale Fee]])</f>
        <v>0</v>
      </c>
      <c r="BC65" s="1"/>
      <c r="BD65" s="1"/>
      <c r="BE65" s="1"/>
    </row>
    <row r="66" spans="1:57" x14ac:dyDescent="0.25">
      <c r="A66" s="1"/>
      <c r="B66" s="1"/>
      <c r="E66" s="4"/>
      <c r="F66" s="4"/>
      <c r="N66" s="49"/>
      <c r="Q66" s="1"/>
      <c r="R66" s="1"/>
      <c r="S66" s="1">
        <f t="shared" si="11"/>
        <v>0</v>
      </c>
      <c r="U66" s="1"/>
      <c r="V66" s="1"/>
      <c r="W66" s="1">
        <f t="shared" si="21"/>
        <v>0</v>
      </c>
      <c r="X66" s="1"/>
      <c r="Y66" s="1"/>
      <c r="Z66" s="1">
        <f>Table111[[#This Row],[Quantity2]]*Table111[[#This Row],[U Cost]]</f>
        <v>0</v>
      </c>
      <c r="AB66" s="1"/>
      <c r="AC66" s="1"/>
      <c r="AD66" s="1">
        <f t="shared" si="22"/>
        <v>0</v>
      </c>
      <c r="AE66" s="1"/>
      <c r="AF66" s="1">
        <f>SUM(Table111[[#This Row],[Total 
Paid]:[Shipping 
Charged]])</f>
        <v>0</v>
      </c>
      <c r="AG66" s="1"/>
      <c r="AH66" s="1"/>
      <c r="AI66" s="1">
        <f t="shared" si="23"/>
        <v>0</v>
      </c>
      <c r="AK66" s="1"/>
      <c r="AL66" s="1"/>
      <c r="AM66" s="1"/>
      <c r="AN66" s="1"/>
      <c r="AP66" s="30"/>
      <c r="AQ66" s="1"/>
      <c r="AR66" s="1">
        <f t="shared" si="24"/>
        <v>0</v>
      </c>
      <c r="AS66" s="1"/>
      <c r="AT66" s="1"/>
      <c r="AU66" s="2">
        <f t="shared" si="25"/>
        <v>0</v>
      </c>
      <c r="AW66" s="1"/>
      <c r="AX66" s="1"/>
      <c r="AY66" s="1"/>
      <c r="AZ66" s="2">
        <f t="shared" si="26"/>
        <v>0</v>
      </c>
      <c r="BA66" s="2">
        <f>SUM(AF66,AH66,-AZ66,-Table111[[#This Row],[Sale Fee]])</f>
        <v>0</v>
      </c>
      <c r="BC66" s="1"/>
      <c r="BD66" s="1"/>
      <c r="BE66" s="1"/>
    </row>
    <row r="67" spans="1:57" x14ac:dyDescent="0.25">
      <c r="A67" s="1"/>
      <c r="B67" s="1"/>
      <c r="E67" s="4"/>
      <c r="F67" s="4"/>
      <c r="N67" s="49"/>
      <c r="Q67" s="1"/>
      <c r="R67" s="1"/>
      <c r="S67" s="1">
        <f t="shared" si="11"/>
        <v>0</v>
      </c>
      <c r="U67" s="1"/>
      <c r="V67" s="1"/>
      <c r="W67" s="1">
        <f t="shared" si="21"/>
        <v>0</v>
      </c>
      <c r="X67" s="1"/>
      <c r="Y67" s="1"/>
      <c r="Z67" s="1">
        <f>Table111[[#This Row],[Quantity2]]*Table111[[#This Row],[U Cost]]</f>
        <v>0</v>
      </c>
      <c r="AB67" s="1"/>
      <c r="AC67" s="1"/>
      <c r="AD67" s="1">
        <f t="shared" si="22"/>
        <v>0</v>
      </c>
      <c r="AE67" s="1"/>
      <c r="AF67" s="1">
        <f>SUM(Table111[[#This Row],[Total 
Paid]:[Shipping 
Charged]])</f>
        <v>0</v>
      </c>
      <c r="AG67" s="1"/>
      <c r="AH67" s="1"/>
      <c r="AI67" s="1">
        <f t="shared" si="23"/>
        <v>0</v>
      </c>
      <c r="AK67" s="1"/>
      <c r="AL67" s="1"/>
      <c r="AM67" s="1"/>
      <c r="AN67" s="1"/>
      <c r="AP67" s="30"/>
      <c r="AQ67" s="1"/>
      <c r="AR67" s="1">
        <f t="shared" si="24"/>
        <v>0</v>
      </c>
      <c r="AS67" s="1"/>
      <c r="AT67" s="1"/>
      <c r="AU67" s="2">
        <f t="shared" si="25"/>
        <v>0</v>
      </c>
      <c r="AW67" s="1"/>
      <c r="AX67" s="1"/>
      <c r="AY67" s="1"/>
      <c r="AZ67" s="2">
        <f t="shared" si="26"/>
        <v>0</v>
      </c>
      <c r="BA67" s="2">
        <f>SUM(AF67,AH67,-AZ67,-Table111[[#This Row],[Sale Fee]])</f>
        <v>0</v>
      </c>
      <c r="BC67" s="1"/>
      <c r="BD67" s="1"/>
      <c r="BE67" s="1"/>
    </row>
    <row r="68" spans="1:57" x14ac:dyDescent="0.25">
      <c r="A68" s="1"/>
      <c r="B68" s="1"/>
      <c r="E68" s="4"/>
      <c r="F68" s="4"/>
      <c r="N68" s="49"/>
      <c r="Q68" s="1"/>
      <c r="R68" s="1"/>
      <c r="S68" s="1">
        <f t="shared" si="11"/>
        <v>0</v>
      </c>
      <c r="U68" s="1"/>
      <c r="V68" s="1"/>
      <c r="W68" s="1">
        <f t="shared" si="21"/>
        <v>0</v>
      </c>
      <c r="X68" s="1"/>
      <c r="Y68" s="1"/>
      <c r="Z68" s="1">
        <f>Table111[[#This Row],[Quantity2]]*Table111[[#This Row],[U Cost]]</f>
        <v>0</v>
      </c>
      <c r="AB68" s="1"/>
      <c r="AC68" s="1"/>
      <c r="AD68" s="1">
        <f t="shared" si="22"/>
        <v>0</v>
      </c>
      <c r="AE68" s="1"/>
      <c r="AF68" s="1">
        <f>SUM(Table111[[#This Row],[Total 
Paid]:[Shipping 
Charged]])</f>
        <v>0</v>
      </c>
      <c r="AG68" s="1"/>
      <c r="AH68" s="1"/>
      <c r="AI68" s="1">
        <f t="shared" si="23"/>
        <v>0</v>
      </c>
      <c r="AK68" s="1"/>
      <c r="AL68" s="1"/>
      <c r="AM68" s="1"/>
      <c r="AN68" s="1"/>
      <c r="AP68" s="30"/>
      <c r="AQ68" s="1"/>
      <c r="AR68" s="1">
        <f t="shared" si="24"/>
        <v>0</v>
      </c>
      <c r="AS68" s="1"/>
      <c r="AT68" s="1"/>
      <c r="AU68" s="2">
        <f t="shared" si="25"/>
        <v>0</v>
      </c>
      <c r="AW68" s="1"/>
      <c r="AX68" s="1"/>
      <c r="AY68" s="1"/>
      <c r="AZ68" s="2">
        <f t="shared" si="26"/>
        <v>0</v>
      </c>
      <c r="BA68" s="2">
        <f>SUM(AF68,AH68,-AZ68,-Table111[[#This Row],[Sale Fee]])</f>
        <v>0</v>
      </c>
      <c r="BC68" s="1"/>
      <c r="BD68" s="1"/>
      <c r="BE68" s="1"/>
    </row>
    <row r="69" spans="1:57" x14ac:dyDescent="0.25">
      <c r="A69" s="1"/>
      <c r="B69" s="1"/>
      <c r="E69" s="4"/>
      <c r="F69" s="4"/>
      <c r="L69" s="50"/>
      <c r="N69" s="49"/>
      <c r="Q69" s="1"/>
      <c r="R69" s="1"/>
      <c r="S69" s="1">
        <f t="shared" si="11"/>
        <v>0</v>
      </c>
      <c r="U69" s="1"/>
      <c r="V69" s="1"/>
      <c r="W69" s="1">
        <f t="shared" si="21"/>
        <v>0</v>
      </c>
      <c r="X69" s="1"/>
      <c r="Y69" s="1"/>
      <c r="Z69" s="1">
        <f>Table111[[#This Row],[Quantity2]]*Table111[[#This Row],[U Cost]]</f>
        <v>0</v>
      </c>
      <c r="AB69" s="1"/>
      <c r="AC69" s="1"/>
      <c r="AD69" s="1">
        <f t="shared" si="22"/>
        <v>0</v>
      </c>
      <c r="AE69" s="1"/>
      <c r="AF69" s="1">
        <f>SUM(Table111[[#This Row],[Total 
Paid]:[Shipping 
Charged]])</f>
        <v>0</v>
      </c>
      <c r="AG69" s="1"/>
      <c r="AH69" s="1"/>
      <c r="AI69" s="1">
        <f t="shared" si="23"/>
        <v>0</v>
      </c>
      <c r="AK69" s="1"/>
      <c r="AL69" s="1"/>
      <c r="AM69" s="1"/>
      <c r="AN69" s="1"/>
      <c r="AP69" s="30"/>
      <c r="AQ69" s="1"/>
      <c r="AR69" s="1">
        <f t="shared" si="24"/>
        <v>0</v>
      </c>
      <c r="AS69" s="1"/>
      <c r="AT69" s="1"/>
      <c r="AU69" s="2">
        <f t="shared" si="25"/>
        <v>0</v>
      </c>
      <c r="AW69" s="1"/>
      <c r="AX69" s="1"/>
      <c r="AY69" s="1"/>
      <c r="AZ69" s="2">
        <f t="shared" si="26"/>
        <v>0</v>
      </c>
      <c r="BA69" s="2">
        <f>SUM(AF69,AH69,-AZ69,-Table111[[#This Row],[Sale Fee]])</f>
        <v>0</v>
      </c>
      <c r="BC69" s="1"/>
      <c r="BD69" s="1"/>
      <c r="BE69" s="1"/>
    </row>
    <row r="70" spans="1:57" x14ac:dyDescent="0.25">
      <c r="A70" s="1"/>
      <c r="B70" s="1"/>
      <c r="E70" s="4"/>
      <c r="F70" s="4"/>
      <c r="N70" s="49"/>
      <c r="Q70" s="1"/>
      <c r="R70" s="1"/>
      <c r="S70" s="1">
        <f t="shared" si="11"/>
        <v>0</v>
      </c>
      <c r="U70" s="1"/>
      <c r="V70" s="1"/>
      <c r="W70" s="1">
        <f t="shared" si="21"/>
        <v>0</v>
      </c>
      <c r="X70" s="1"/>
      <c r="Y70" s="1"/>
      <c r="Z70" s="1">
        <f>Table111[[#This Row],[Quantity2]]*Table111[[#This Row],[U Cost]]</f>
        <v>0</v>
      </c>
      <c r="AB70" s="1"/>
      <c r="AC70" s="1"/>
      <c r="AD70" s="1">
        <f t="shared" si="22"/>
        <v>0</v>
      </c>
      <c r="AE70" s="1"/>
      <c r="AF70" s="1">
        <f>SUM(Table111[[#This Row],[Total 
Paid]:[Shipping 
Charged]])</f>
        <v>0</v>
      </c>
      <c r="AG70" s="1"/>
      <c r="AH70" s="1"/>
      <c r="AI70" s="1">
        <f t="shared" si="23"/>
        <v>0</v>
      </c>
      <c r="AK70" s="1"/>
      <c r="AL70" s="1"/>
      <c r="AM70" s="1"/>
      <c r="AN70" s="1"/>
      <c r="AP70" s="30"/>
      <c r="AQ70" s="1"/>
      <c r="AR70" s="1">
        <f t="shared" si="24"/>
        <v>0</v>
      </c>
      <c r="AS70" s="1"/>
      <c r="AT70" s="1"/>
      <c r="AU70" s="2">
        <f t="shared" si="25"/>
        <v>0</v>
      </c>
      <c r="AW70" s="1"/>
      <c r="AX70" s="1"/>
      <c r="AY70" s="1"/>
      <c r="AZ70" s="2">
        <f t="shared" si="26"/>
        <v>0</v>
      </c>
      <c r="BA70" s="2">
        <f>SUM(AF70,AH70,-AZ70,-Table111[[#This Row],[Sale Fee]])</f>
        <v>0</v>
      </c>
      <c r="BC70" s="1"/>
      <c r="BD70" s="1"/>
      <c r="BE70" s="1"/>
    </row>
    <row r="71" spans="1:57" x14ac:dyDescent="0.25">
      <c r="A71" s="1"/>
      <c r="B71" s="1"/>
      <c r="E71" s="4"/>
      <c r="F71" s="4"/>
      <c r="L71" s="50"/>
      <c r="N71" s="49"/>
      <c r="Q71" s="1"/>
      <c r="R71" s="1"/>
      <c r="S71" s="1">
        <f t="shared" si="11"/>
        <v>0</v>
      </c>
      <c r="U71" s="1"/>
      <c r="V71" s="1"/>
      <c r="W71" s="1">
        <f t="shared" si="21"/>
        <v>0</v>
      </c>
      <c r="X71" s="1"/>
      <c r="Y71" s="1"/>
      <c r="Z71" s="1">
        <f>Table111[[#This Row],[Quantity2]]*Table111[[#This Row],[U Cost]]</f>
        <v>0</v>
      </c>
      <c r="AB71" s="1"/>
      <c r="AC71" s="1"/>
      <c r="AD71" s="1">
        <f t="shared" si="22"/>
        <v>0</v>
      </c>
      <c r="AE71" s="1"/>
      <c r="AF71" s="1">
        <f>SUM(Table111[[#This Row],[Total 
Paid]:[Shipping 
Charged]])</f>
        <v>0</v>
      </c>
      <c r="AG71" s="1"/>
      <c r="AH71" s="1"/>
      <c r="AI71" s="1">
        <f t="shared" si="23"/>
        <v>0</v>
      </c>
      <c r="AK71" s="1"/>
      <c r="AL71" s="1"/>
      <c r="AM71" s="1"/>
      <c r="AN71" s="1"/>
      <c r="AP71" s="30"/>
      <c r="AQ71" s="1"/>
      <c r="AR71" s="1">
        <f t="shared" si="24"/>
        <v>0</v>
      </c>
      <c r="AS71" s="1"/>
      <c r="AT71" s="1"/>
      <c r="AU71" s="2">
        <f t="shared" si="25"/>
        <v>0</v>
      </c>
      <c r="AW71" s="1"/>
      <c r="AX71" s="1"/>
      <c r="AY71" s="1"/>
      <c r="AZ71" s="2">
        <f t="shared" si="26"/>
        <v>0</v>
      </c>
      <c r="BA71" s="2">
        <f>SUM(AF71,AH71,-AZ71,-Table111[[#This Row],[Sale Fee]])</f>
        <v>0</v>
      </c>
      <c r="BC71" s="1"/>
      <c r="BD71" s="1"/>
      <c r="BE71" s="1"/>
    </row>
    <row r="72" spans="1:57" x14ac:dyDescent="0.25">
      <c r="A72" s="1"/>
      <c r="B72" s="1"/>
      <c r="E72" s="4"/>
      <c r="F72" s="4"/>
      <c r="N72" s="54"/>
      <c r="Q72" s="1"/>
      <c r="R72" s="1"/>
      <c r="S72" s="1">
        <f t="shared" si="11"/>
        <v>0</v>
      </c>
      <c r="U72" s="1"/>
      <c r="V72" s="1"/>
      <c r="W72" s="1">
        <f t="shared" si="21"/>
        <v>0</v>
      </c>
      <c r="X72" s="1"/>
      <c r="Y72" s="1"/>
      <c r="Z72" s="1">
        <f>Table111[[#This Row],[Quantity2]]*Table111[[#This Row],[U Cost]]</f>
        <v>0</v>
      </c>
      <c r="AB72" s="1"/>
      <c r="AC72" s="1"/>
      <c r="AD72" s="1">
        <f t="shared" si="22"/>
        <v>0</v>
      </c>
      <c r="AE72" s="1"/>
      <c r="AF72" s="1">
        <f>SUM(Table111[[#This Row],[Total 
Paid]:[Shipping 
Charged]])</f>
        <v>0</v>
      </c>
      <c r="AG72" s="1"/>
      <c r="AH72" s="1"/>
      <c r="AI72" s="1">
        <f t="shared" si="23"/>
        <v>0</v>
      </c>
      <c r="AK72" s="1"/>
      <c r="AL72" s="1"/>
      <c r="AM72" s="1"/>
      <c r="AN72" s="1"/>
      <c r="AP72" s="30"/>
      <c r="AQ72" s="1"/>
      <c r="AR72" s="1">
        <f t="shared" si="8"/>
        <v>0</v>
      </c>
      <c r="AS72" s="1"/>
      <c r="AT72" s="1"/>
      <c r="AU72" s="2">
        <f t="shared" si="25"/>
        <v>0</v>
      </c>
      <c r="AW72" s="1"/>
      <c r="AX72" s="1"/>
      <c r="AY72" s="1"/>
      <c r="AZ72" s="2">
        <f t="shared" si="17"/>
        <v>0</v>
      </c>
      <c r="BA72" s="2">
        <f>SUM(AF72,AH72,-AZ72,-Table111[[#This Row],[Sale Fee]])</f>
        <v>0</v>
      </c>
      <c r="BC72" s="1"/>
      <c r="BD72" s="1"/>
      <c r="BE72" s="1"/>
    </row>
    <row r="73" spans="1:57" x14ac:dyDescent="0.25">
      <c r="A73" s="1"/>
      <c r="B73" s="1"/>
      <c r="E73" s="4"/>
      <c r="F73" s="4"/>
      <c r="Q73" s="1"/>
      <c r="R73" s="1"/>
      <c r="S73" s="1">
        <f t="shared" si="11"/>
        <v>0</v>
      </c>
      <c r="U73" s="1"/>
      <c r="V73" s="1"/>
      <c r="W73" s="1">
        <f t="shared" si="21"/>
        <v>0</v>
      </c>
      <c r="X73" s="1"/>
      <c r="Y73" s="1"/>
      <c r="Z73" s="1">
        <f>Table111[[#This Row],[Quantity2]]*Table111[[#This Row],[U Cost]]</f>
        <v>0</v>
      </c>
      <c r="AB73" s="1"/>
      <c r="AC73" s="1"/>
      <c r="AD73" s="1">
        <f t="shared" si="22"/>
        <v>0</v>
      </c>
      <c r="AE73" s="1"/>
      <c r="AF73" s="1">
        <f>SUM(Table111[[#This Row],[Total 
Paid]:[Shipping 
Charged]])</f>
        <v>0</v>
      </c>
      <c r="AG73" s="1"/>
      <c r="AH73" s="1"/>
      <c r="AI73" s="1">
        <f t="shared" si="23"/>
        <v>0</v>
      </c>
      <c r="AK73" s="1"/>
      <c r="AL73" s="1"/>
      <c r="AM73" s="1"/>
      <c r="AN73" s="1"/>
      <c r="AP73" s="30"/>
      <c r="AQ73" s="1"/>
      <c r="AR73" s="1">
        <f t="shared" si="8"/>
        <v>0</v>
      </c>
      <c r="AS73" s="1"/>
      <c r="AT73" s="1"/>
      <c r="AU73" s="2">
        <f t="shared" si="25"/>
        <v>0</v>
      </c>
      <c r="AW73" s="1"/>
      <c r="AX73" s="1"/>
      <c r="AY73" s="1"/>
      <c r="AZ73" s="2">
        <f t="shared" si="17"/>
        <v>0</v>
      </c>
      <c r="BA73" s="2">
        <f>SUM(AF73,AH73,-AZ73,-Table111[[#This Row],[Sale Fee]])</f>
        <v>0</v>
      </c>
      <c r="BC73" s="1"/>
      <c r="BD73" s="1"/>
      <c r="BE73" s="1"/>
    </row>
    <row r="74" spans="1:57" x14ac:dyDescent="0.25">
      <c r="A74" s="1"/>
      <c r="B74" s="1"/>
      <c r="E74" s="4"/>
      <c r="F74" s="4"/>
      <c r="Q74" s="1"/>
      <c r="R74" s="1"/>
      <c r="S74" s="1">
        <f t="shared" si="11"/>
        <v>0</v>
      </c>
      <c r="U74" s="1"/>
      <c r="V74" s="1"/>
      <c r="W74" s="1">
        <f t="shared" si="21"/>
        <v>0</v>
      </c>
      <c r="X74" s="1"/>
      <c r="Y74" s="1"/>
      <c r="Z74" s="1">
        <f>Table111[[#This Row],[Quantity2]]*Table111[[#This Row],[U Cost]]</f>
        <v>0</v>
      </c>
      <c r="AB74" s="1"/>
      <c r="AC74" s="1"/>
      <c r="AD74" s="1">
        <f t="shared" si="22"/>
        <v>0</v>
      </c>
      <c r="AE74" s="1"/>
      <c r="AF74" s="1">
        <f>SUM(Table111[[#This Row],[Total 
Paid]:[Shipping 
Charged]])</f>
        <v>0</v>
      </c>
      <c r="AG74" s="1"/>
      <c r="AH74" s="1"/>
      <c r="AI74" s="1">
        <f t="shared" si="23"/>
        <v>0</v>
      </c>
      <c r="AK74" s="1"/>
      <c r="AL74" s="1"/>
      <c r="AM74" s="1"/>
      <c r="AN74" s="1"/>
      <c r="AP74" s="30"/>
      <c r="AQ74" s="1"/>
      <c r="AR74" s="1">
        <f t="shared" si="8"/>
        <v>0</v>
      </c>
      <c r="AS74" s="1"/>
      <c r="AT74" s="1"/>
      <c r="AU74" s="2">
        <f t="shared" si="25"/>
        <v>0</v>
      </c>
      <c r="AW74" s="1"/>
      <c r="AX74" s="1"/>
      <c r="AY74" s="1"/>
      <c r="AZ74" s="2">
        <f t="shared" si="17"/>
        <v>0</v>
      </c>
      <c r="BA74" s="2">
        <f>SUM(AF74,AH74,-AZ74,-Table111[[#This Row],[Sale Fee]])</f>
        <v>0</v>
      </c>
      <c r="BC74" s="1"/>
      <c r="BD74" s="1"/>
      <c r="BE74" s="1"/>
    </row>
    <row r="75" spans="1:57" x14ac:dyDescent="0.25">
      <c r="A75" s="1"/>
      <c r="B75" s="1"/>
      <c r="E75" s="4"/>
      <c r="F75" s="4"/>
      <c r="L75" s="50"/>
      <c r="Q75" s="1"/>
      <c r="R75" s="1"/>
      <c r="S75" s="1">
        <f t="shared" si="11"/>
        <v>0</v>
      </c>
      <c r="U75" s="1"/>
      <c r="V75" s="1"/>
      <c r="W75" s="1">
        <f t="shared" si="21"/>
        <v>0</v>
      </c>
      <c r="X75" s="1"/>
      <c r="Y75" s="1"/>
      <c r="Z75" s="1">
        <f>Table111[[#This Row],[Quantity2]]*Table111[[#This Row],[U Cost]]</f>
        <v>0</v>
      </c>
      <c r="AB75" s="1"/>
      <c r="AC75" s="1"/>
      <c r="AD75" s="1">
        <f t="shared" si="22"/>
        <v>0</v>
      </c>
      <c r="AE75" s="1"/>
      <c r="AF75" s="1">
        <f>SUM(Table111[[#This Row],[Total 
Paid]:[Shipping 
Charged]])</f>
        <v>0</v>
      </c>
      <c r="AG75" s="1"/>
      <c r="AH75" s="1"/>
      <c r="AI75" s="1">
        <f t="shared" si="23"/>
        <v>0</v>
      </c>
      <c r="AK75" s="1"/>
      <c r="AL75" s="1"/>
      <c r="AM75" s="1"/>
      <c r="AN75" s="1"/>
      <c r="AP75" s="30"/>
      <c r="AQ75" s="1"/>
      <c r="AR75" s="1">
        <f t="shared" si="8"/>
        <v>0</v>
      </c>
      <c r="AS75" s="1"/>
      <c r="AT75" s="1"/>
      <c r="AU75" s="2">
        <f t="shared" si="25"/>
        <v>0</v>
      </c>
      <c r="AW75" s="1"/>
      <c r="AX75" s="1"/>
      <c r="AY75" s="1"/>
      <c r="AZ75" s="2">
        <f t="shared" si="17"/>
        <v>0</v>
      </c>
      <c r="BA75" s="2">
        <f>SUM(AF75,AH75,-AZ75,-Table111[[#This Row],[Sale Fee]])</f>
        <v>0</v>
      </c>
      <c r="BC75" s="1"/>
      <c r="BD75" s="1"/>
      <c r="BE75" s="1"/>
    </row>
    <row r="76" spans="1:57" x14ac:dyDescent="0.25">
      <c r="A76" s="1"/>
      <c r="B76" s="1"/>
      <c r="E76" s="4"/>
      <c r="F76" s="4"/>
      <c r="Q76" s="1"/>
      <c r="R76" s="1"/>
      <c r="S76" s="1">
        <f t="shared" si="11"/>
        <v>0</v>
      </c>
      <c r="U76" s="1"/>
      <c r="V76" s="1"/>
      <c r="W76" s="1">
        <f t="shared" si="21"/>
        <v>0</v>
      </c>
      <c r="X76" s="1"/>
      <c r="Y76" s="1"/>
      <c r="Z76" s="1">
        <f>Table111[[#This Row],[Quantity2]]*Table111[[#This Row],[U Cost]]</f>
        <v>0</v>
      </c>
      <c r="AB76" s="1"/>
      <c r="AC76" s="1"/>
      <c r="AD76" s="1">
        <f t="shared" si="22"/>
        <v>0</v>
      </c>
      <c r="AE76" s="1"/>
      <c r="AF76" s="1">
        <f>SUM(Table111[[#This Row],[Total 
Paid]:[Shipping 
Charged]])</f>
        <v>0</v>
      </c>
      <c r="AG76" s="1"/>
      <c r="AH76" s="1"/>
      <c r="AI76" s="1">
        <f t="shared" si="23"/>
        <v>0</v>
      </c>
      <c r="AK76" s="1"/>
      <c r="AL76" s="1"/>
      <c r="AM76" s="1"/>
      <c r="AN76" s="1"/>
      <c r="AP76" s="30"/>
      <c r="AQ76" s="1"/>
      <c r="AR76" s="1">
        <f t="shared" si="8"/>
        <v>0</v>
      </c>
      <c r="AS76" s="1"/>
      <c r="AT76" s="1"/>
      <c r="AU76" s="2">
        <f t="shared" si="25"/>
        <v>0</v>
      </c>
      <c r="AW76" s="1"/>
      <c r="AX76" s="1"/>
      <c r="AY76" s="1"/>
      <c r="AZ76" s="2">
        <f t="shared" si="17"/>
        <v>0</v>
      </c>
      <c r="BA76" s="2">
        <f>SUM(AF76,AH76,-AZ76,-Table111[[#This Row],[Sale Fee]])</f>
        <v>0</v>
      </c>
      <c r="BC76" s="1"/>
      <c r="BD76" s="1"/>
      <c r="BE76" s="1"/>
    </row>
    <row r="77" spans="1:57" x14ac:dyDescent="0.25">
      <c r="A77" s="1"/>
      <c r="B77" s="1"/>
      <c r="E77" s="4"/>
      <c r="F77" s="4"/>
      <c r="Q77" s="1"/>
      <c r="R77" s="1"/>
      <c r="S77" s="1">
        <f t="shared" si="11"/>
        <v>0</v>
      </c>
      <c r="U77" s="1"/>
      <c r="V77" s="1"/>
      <c r="W77" s="1">
        <f t="shared" si="21"/>
        <v>0</v>
      </c>
      <c r="X77" s="1"/>
      <c r="Y77" s="1"/>
      <c r="Z77" s="1">
        <f>Table111[[#This Row],[Quantity2]]*Table111[[#This Row],[U Cost]]</f>
        <v>0</v>
      </c>
      <c r="AB77" s="1"/>
      <c r="AC77" s="1"/>
      <c r="AD77" s="1">
        <f t="shared" si="22"/>
        <v>0</v>
      </c>
      <c r="AE77" s="1"/>
      <c r="AF77" s="1">
        <f>SUM(Table111[[#This Row],[Total 
Paid]:[Shipping 
Charged]])</f>
        <v>0</v>
      </c>
      <c r="AG77" s="1"/>
      <c r="AH77" s="1"/>
      <c r="AI77" s="1">
        <f t="shared" si="23"/>
        <v>0</v>
      </c>
      <c r="AK77" s="1"/>
      <c r="AL77" s="1"/>
      <c r="AM77" s="1"/>
      <c r="AN77" s="1"/>
      <c r="AP77" s="30"/>
      <c r="AQ77" s="1"/>
      <c r="AR77" s="1">
        <f t="shared" si="8"/>
        <v>0</v>
      </c>
      <c r="AS77" s="1"/>
      <c r="AT77" s="1"/>
      <c r="AU77" s="2">
        <f t="shared" si="25"/>
        <v>0</v>
      </c>
      <c r="AW77" s="1"/>
      <c r="AX77" s="1"/>
      <c r="AY77" s="1"/>
      <c r="AZ77" s="2">
        <f t="shared" si="17"/>
        <v>0</v>
      </c>
      <c r="BA77" s="2">
        <f>SUM(AF77,AH77,-AZ77,-Table111[[#This Row],[Sale Fee]])</f>
        <v>0</v>
      </c>
      <c r="BC77" s="1"/>
      <c r="BD77" s="1"/>
      <c r="BE77" s="1"/>
    </row>
    <row r="78" spans="1:57" x14ac:dyDescent="0.25">
      <c r="A78" s="1"/>
      <c r="B78" s="1"/>
      <c r="E78" s="4"/>
      <c r="F78" s="4"/>
      <c r="Q78" s="1"/>
      <c r="R78" s="1"/>
      <c r="S78" s="1">
        <f t="shared" si="11"/>
        <v>0</v>
      </c>
      <c r="U78" s="1"/>
      <c r="V78" s="1"/>
      <c r="W78" s="1">
        <f t="shared" si="21"/>
        <v>0</v>
      </c>
      <c r="X78" s="1"/>
      <c r="Y78" s="1"/>
      <c r="Z78" s="1">
        <f>Table111[[#This Row],[Quantity2]]*Table111[[#This Row],[U Cost]]</f>
        <v>0</v>
      </c>
      <c r="AB78" s="1"/>
      <c r="AC78" s="1"/>
      <c r="AD78" s="1">
        <f t="shared" si="22"/>
        <v>0</v>
      </c>
      <c r="AE78" s="1"/>
      <c r="AF78" s="1">
        <f>SUM(Table111[[#This Row],[Total 
Paid]:[Shipping 
Charged]])</f>
        <v>0</v>
      </c>
      <c r="AG78" s="1"/>
      <c r="AH78" s="1"/>
      <c r="AI78" s="1">
        <f t="shared" si="23"/>
        <v>0</v>
      </c>
      <c r="AK78" s="1"/>
      <c r="AL78" s="1"/>
      <c r="AM78" s="1"/>
      <c r="AN78" s="1"/>
      <c r="AP78" s="30"/>
      <c r="AQ78" s="1"/>
      <c r="AR78" s="1">
        <f t="shared" si="8"/>
        <v>0</v>
      </c>
      <c r="AS78" s="1"/>
      <c r="AT78" s="1"/>
      <c r="AU78" s="2">
        <f t="shared" si="25"/>
        <v>0</v>
      </c>
      <c r="AW78" s="1"/>
      <c r="AX78" s="1"/>
      <c r="AY78" s="1"/>
      <c r="AZ78" s="2">
        <f t="shared" si="17"/>
        <v>0</v>
      </c>
      <c r="BA78" s="2">
        <f>SUM(AF78,AH78,-AZ78,-Table111[[#This Row],[Sale Fee]])</f>
        <v>0</v>
      </c>
      <c r="BC78" s="1"/>
      <c r="BD78" s="1"/>
      <c r="BE78" s="1"/>
    </row>
    <row r="79" spans="1:57" x14ac:dyDescent="0.25">
      <c r="A79" s="1"/>
      <c r="B79" s="1"/>
      <c r="E79" s="4"/>
      <c r="F79" s="4"/>
      <c r="Q79" s="1"/>
      <c r="R79" s="1"/>
      <c r="S79" s="1">
        <f t="shared" si="11"/>
        <v>0</v>
      </c>
      <c r="U79" s="1"/>
      <c r="V79" s="1"/>
      <c r="W79" s="1">
        <f t="shared" si="21"/>
        <v>0</v>
      </c>
      <c r="X79" s="1"/>
      <c r="Y79" s="1"/>
      <c r="Z79" s="1">
        <f>Table111[[#This Row],[Quantity2]]*Table111[[#This Row],[U Cost]]</f>
        <v>0</v>
      </c>
      <c r="AB79" s="1"/>
      <c r="AC79" s="1"/>
      <c r="AD79" s="1">
        <f t="shared" si="22"/>
        <v>0</v>
      </c>
      <c r="AE79" s="1"/>
      <c r="AF79" s="1">
        <f>SUM(Table111[[#This Row],[Total 
Paid]:[Shipping 
Charged]])</f>
        <v>0</v>
      </c>
      <c r="AG79" s="1"/>
      <c r="AH79" s="1"/>
      <c r="AI79" s="1">
        <f t="shared" si="23"/>
        <v>0</v>
      </c>
      <c r="AK79" s="1"/>
      <c r="AL79" s="1"/>
      <c r="AM79" s="1"/>
      <c r="AN79" s="1"/>
      <c r="AP79" s="30"/>
      <c r="AQ79" s="1"/>
      <c r="AR79" s="1">
        <f t="shared" si="8"/>
        <v>0</v>
      </c>
      <c r="AS79" s="1"/>
      <c r="AT79" s="1"/>
      <c r="AU79" s="2">
        <f t="shared" si="25"/>
        <v>0</v>
      </c>
      <c r="AW79" s="1"/>
      <c r="AX79" s="1"/>
      <c r="AY79" s="1"/>
      <c r="AZ79" s="2">
        <f t="shared" si="17"/>
        <v>0</v>
      </c>
      <c r="BA79" s="2">
        <f>SUM(AF79,AH79,-AZ79,-Table111[[#This Row],[Sale Fee]])</f>
        <v>0</v>
      </c>
      <c r="BC79" s="1"/>
      <c r="BD79" s="1"/>
      <c r="BE79" s="1"/>
    </row>
    <row r="80" spans="1:57" x14ac:dyDescent="0.25">
      <c r="A80" s="1"/>
      <c r="B80" s="1"/>
      <c r="E80" s="4"/>
      <c r="F80" s="4"/>
      <c r="Q80" s="1"/>
      <c r="R80" s="1"/>
      <c r="S80" s="1">
        <f t="shared" si="11"/>
        <v>0</v>
      </c>
      <c r="U80" s="1"/>
      <c r="V80" s="1"/>
      <c r="W80" s="1">
        <f t="shared" si="21"/>
        <v>0</v>
      </c>
      <c r="X80" s="1"/>
      <c r="Y80" s="1"/>
      <c r="Z80" s="1">
        <f>Table111[[#This Row],[Quantity2]]*Table111[[#This Row],[U Cost]]</f>
        <v>0</v>
      </c>
      <c r="AB80" s="1"/>
      <c r="AC80" s="1"/>
      <c r="AD80" s="1">
        <f t="shared" si="22"/>
        <v>0</v>
      </c>
      <c r="AE80" s="1"/>
      <c r="AF80" s="1">
        <f>SUM(Table111[[#This Row],[Total 
Paid]:[Shipping 
Charged]])</f>
        <v>0</v>
      </c>
      <c r="AG80" s="1"/>
      <c r="AH80" s="1"/>
      <c r="AI80" s="1">
        <f t="shared" si="23"/>
        <v>0</v>
      </c>
      <c r="AK80" s="1"/>
      <c r="AL80" s="1"/>
      <c r="AM80" s="1"/>
      <c r="AN80" s="1"/>
      <c r="AP80" s="30"/>
      <c r="AQ80" s="1"/>
      <c r="AR80" s="1">
        <f t="shared" si="8"/>
        <v>0</v>
      </c>
      <c r="AS80" s="1"/>
      <c r="AT80" s="1"/>
      <c r="AU80" s="2">
        <f t="shared" si="25"/>
        <v>0</v>
      </c>
      <c r="AW80" s="1"/>
      <c r="AX80" s="1"/>
      <c r="AY80" s="1"/>
      <c r="AZ80" s="2">
        <f t="shared" si="17"/>
        <v>0</v>
      </c>
      <c r="BA80" s="2">
        <f>SUM(AF80,AH80,-AZ80,-Table111[[#This Row],[Sale Fee]])</f>
        <v>0</v>
      </c>
      <c r="BC80" s="1"/>
      <c r="BD80" s="1"/>
      <c r="BE80" s="1"/>
    </row>
    <row r="81" spans="1:57" x14ac:dyDescent="0.25">
      <c r="A81" s="1"/>
      <c r="B81" s="1"/>
      <c r="E81" s="4"/>
      <c r="F81" s="4"/>
      <c r="Q81" s="1"/>
      <c r="R81" s="1"/>
      <c r="S81" s="1">
        <f t="shared" si="11"/>
        <v>0</v>
      </c>
      <c r="U81" s="1"/>
      <c r="V81" s="1"/>
      <c r="W81" s="1">
        <f t="shared" si="21"/>
        <v>0</v>
      </c>
      <c r="X81" s="1"/>
      <c r="Y81" s="1"/>
      <c r="Z81" s="1">
        <f>Table111[[#This Row],[Quantity2]]*Table111[[#This Row],[U Cost]]</f>
        <v>0</v>
      </c>
      <c r="AB81" s="1"/>
      <c r="AC81" s="1"/>
      <c r="AD81" s="1">
        <f t="shared" si="22"/>
        <v>0</v>
      </c>
      <c r="AE81" s="1"/>
      <c r="AF81" s="1">
        <f>SUM(Table111[[#This Row],[Total 
Paid]:[Shipping 
Charged]])</f>
        <v>0</v>
      </c>
      <c r="AG81" s="1"/>
      <c r="AH81" s="1"/>
      <c r="AI81" s="1">
        <f t="shared" si="23"/>
        <v>0</v>
      </c>
      <c r="AK81" s="1"/>
      <c r="AL81" s="1"/>
      <c r="AM81" s="1"/>
      <c r="AN81" s="1"/>
      <c r="AP81" s="30"/>
      <c r="AQ81" s="1"/>
      <c r="AR81" s="1">
        <f t="shared" si="8"/>
        <v>0</v>
      </c>
      <c r="AS81" s="1"/>
      <c r="AT81" s="1"/>
      <c r="AU81" s="2">
        <f t="shared" si="25"/>
        <v>0</v>
      </c>
      <c r="AW81" s="1"/>
      <c r="AX81" s="1"/>
      <c r="AY81" s="1"/>
      <c r="AZ81" s="2">
        <f t="shared" si="17"/>
        <v>0</v>
      </c>
      <c r="BA81" s="2">
        <f>SUM(AF81,AH81,-AZ81,-Table111[[#This Row],[Sale Fee]])</f>
        <v>0</v>
      </c>
      <c r="BC81" s="1"/>
      <c r="BD81" s="1"/>
      <c r="BE81" s="1"/>
    </row>
    <row r="82" spans="1:57" x14ac:dyDescent="0.25">
      <c r="A82" s="1"/>
      <c r="B82" s="1"/>
      <c r="E82" s="4"/>
      <c r="F82" s="4"/>
      <c r="Q82" s="1"/>
      <c r="R82" s="1"/>
      <c r="S82" s="1">
        <f t="shared" si="11"/>
        <v>0</v>
      </c>
      <c r="U82" s="1"/>
      <c r="V82" s="1"/>
      <c r="W82" s="1">
        <f t="shared" si="21"/>
        <v>0</v>
      </c>
      <c r="X82" s="1"/>
      <c r="Y82" s="1"/>
      <c r="Z82" s="1">
        <f>Table111[[#This Row],[Quantity2]]*Table111[[#This Row],[U Cost]]</f>
        <v>0</v>
      </c>
      <c r="AB82" s="1"/>
      <c r="AC82" s="1"/>
      <c r="AD82" s="1">
        <f t="shared" si="22"/>
        <v>0</v>
      </c>
      <c r="AE82" s="1"/>
      <c r="AF82" s="1">
        <f>SUM(Table111[[#This Row],[Total 
Paid]:[Shipping 
Charged]])</f>
        <v>0</v>
      </c>
      <c r="AG82" s="1"/>
      <c r="AH82" s="1"/>
      <c r="AI82" s="1">
        <f t="shared" si="23"/>
        <v>0</v>
      </c>
      <c r="AK82" s="1"/>
      <c r="AL82" s="1"/>
      <c r="AM82" s="1"/>
      <c r="AN82" s="1"/>
      <c r="AP82" s="30"/>
      <c r="AQ82" s="1"/>
      <c r="AR82" s="1">
        <f t="shared" si="8"/>
        <v>0</v>
      </c>
      <c r="AS82" s="1"/>
      <c r="AT82" s="1"/>
      <c r="AU82" s="2">
        <f t="shared" si="25"/>
        <v>0</v>
      </c>
      <c r="AW82" s="1"/>
      <c r="AX82" s="1"/>
      <c r="AY82" s="1"/>
      <c r="AZ82" s="2">
        <f t="shared" si="17"/>
        <v>0</v>
      </c>
      <c r="BA82" s="2">
        <f>SUM(AF82,AH82,-AZ82,-Table111[[#This Row],[Sale Fee]])</f>
        <v>0</v>
      </c>
      <c r="BC82" s="1"/>
      <c r="BD82" s="1"/>
      <c r="BE82" s="1"/>
    </row>
    <row r="83" spans="1:57" x14ac:dyDescent="0.25">
      <c r="A83" s="1"/>
      <c r="B83" s="1"/>
      <c r="Q83" s="1"/>
      <c r="R83" s="1"/>
      <c r="S83" s="1">
        <f t="shared" si="11"/>
        <v>0</v>
      </c>
      <c r="U83" s="1"/>
      <c r="V83" s="1"/>
      <c r="W83" s="1">
        <f t="shared" si="21"/>
        <v>0</v>
      </c>
      <c r="X83" s="1"/>
      <c r="Y83" s="1"/>
      <c r="Z83" s="1">
        <f>Table111[[#This Row],[Quantity2]]*Table111[[#This Row],[U Cost]]</f>
        <v>0</v>
      </c>
      <c r="AB83" s="1"/>
      <c r="AC83" s="1"/>
      <c r="AD83" s="1">
        <f t="shared" si="22"/>
        <v>0</v>
      </c>
      <c r="AE83" s="1"/>
      <c r="AF83" s="1">
        <f>SUM(Table111[[#This Row],[Total 
Paid]:[Shipping 
Charged]])</f>
        <v>0</v>
      </c>
      <c r="AG83" s="1"/>
      <c r="AH83" s="1"/>
      <c r="AI83" s="1">
        <f t="shared" si="23"/>
        <v>0</v>
      </c>
      <c r="AK83" s="1"/>
      <c r="AL83" s="1"/>
      <c r="AM83" s="1"/>
      <c r="AN83" s="1"/>
      <c r="AP83" s="30"/>
      <c r="AQ83" s="1"/>
      <c r="AR83" s="1">
        <f t="shared" si="8"/>
        <v>0</v>
      </c>
      <c r="AS83" s="1"/>
      <c r="AT83" s="1"/>
      <c r="AU83" s="2">
        <f t="shared" si="25"/>
        <v>0</v>
      </c>
      <c r="AW83" s="1"/>
      <c r="AX83" s="1"/>
      <c r="AY83" s="1"/>
      <c r="AZ83" s="2">
        <f t="shared" si="17"/>
        <v>0</v>
      </c>
      <c r="BA83" s="2">
        <f>SUM(AF83,AH83,-AZ83,-Table111[[#This Row],[Sale Fee]])</f>
        <v>0</v>
      </c>
      <c r="BC83" s="1"/>
      <c r="BD83" s="1"/>
      <c r="BE83" s="1"/>
    </row>
    <row r="84" spans="1:57" x14ac:dyDescent="0.25">
      <c r="A84" s="1"/>
      <c r="B84" s="1"/>
      <c r="Q84" s="1"/>
      <c r="R84" s="1"/>
      <c r="S84" s="1">
        <f t="shared" si="11"/>
        <v>0</v>
      </c>
      <c r="U84" s="1">
        <v>1</v>
      </c>
      <c r="V84" s="1">
        <v>0</v>
      </c>
      <c r="W84" s="1">
        <f t="shared" si="21"/>
        <v>0</v>
      </c>
      <c r="X84" s="1"/>
      <c r="Y84" s="1"/>
      <c r="Z84" s="1">
        <f>Table111[[#This Row],[Quantity2]]*Table111[[#This Row],[U Cost]]</f>
        <v>0</v>
      </c>
      <c r="AB84" s="1"/>
      <c r="AC84" s="1"/>
      <c r="AD84" s="1">
        <f t="shared" si="22"/>
        <v>0</v>
      </c>
      <c r="AE84" s="1"/>
      <c r="AF84" s="1">
        <f>SUM(Table111[[#This Row],[Total 
Paid]:[Shipping 
Charged]])</f>
        <v>0</v>
      </c>
      <c r="AG84" s="1"/>
      <c r="AH84" s="1"/>
      <c r="AI84" s="1">
        <f t="shared" si="23"/>
        <v>0</v>
      </c>
      <c r="AK84" s="1"/>
      <c r="AL84" s="1"/>
      <c r="AM84" s="1"/>
      <c r="AN84" s="1"/>
      <c r="AP84" s="30"/>
      <c r="AQ84" s="1"/>
      <c r="AR84" s="1">
        <f t="shared" si="8"/>
        <v>0</v>
      </c>
      <c r="AS84" s="1"/>
      <c r="AT84" s="1"/>
      <c r="AU84" s="2">
        <f t="shared" si="25"/>
        <v>0</v>
      </c>
      <c r="AW84" s="1"/>
      <c r="AX84" s="1"/>
      <c r="AY84" s="1"/>
      <c r="AZ84" s="2">
        <f t="shared" si="17"/>
        <v>0</v>
      </c>
      <c r="BA84" s="2">
        <f>SUM(AF84,AH84,-AZ84,-Table111[[#This Row],[Sale Fee]])</f>
        <v>0</v>
      </c>
      <c r="BC84" s="1"/>
      <c r="BD84" s="1"/>
      <c r="BE84" s="1"/>
    </row>
    <row r="85" spans="1:57" x14ac:dyDescent="0.25">
      <c r="A85" s="1"/>
      <c r="B85" s="1"/>
      <c r="E85" s="4"/>
      <c r="F85" s="4"/>
      <c r="Q85" s="1"/>
      <c r="R85" s="1"/>
      <c r="S85" s="1"/>
      <c r="U85" s="1"/>
      <c r="V85" s="1"/>
      <c r="W85" s="1">
        <f t="shared" si="21"/>
        <v>0</v>
      </c>
      <c r="X85" s="1"/>
      <c r="Y85" s="1"/>
      <c r="Z85" s="1">
        <f>Table111[[#This Row],[Quantity2]]*Table111[[#This Row],[U Cost]]</f>
        <v>0</v>
      </c>
      <c r="AB85" s="1"/>
      <c r="AC85" s="1"/>
      <c r="AD85" s="1">
        <f t="shared" si="22"/>
        <v>0</v>
      </c>
      <c r="AE85" s="1"/>
      <c r="AF85" s="1">
        <f>SUM(Table111[[#This Row],[Total 
Paid]:[Shipping 
Charged]])</f>
        <v>0</v>
      </c>
      <c r="AG85" s="1"/>
      <c r="AH85" s="1"/>
      <c r="AI85" s="1">
        <f t="shared" si="23"/>
        <v>0</v>
      </c>
      <c r="AK85" s="1"/>
      <c r="AL85" s="1"/>
      <c r="AM85" s="1"/>
      <c r="AN85" s="1"/>
      <c r="AP85" s="30">
        <f t="shared" ref="AP85:AP145" si="27">AB85</f>
        <v>0</v>
      </c>
      <c r="AQ85" s="1"/>
      <c r="AR85" s="1">
        <f t="shared" si="8"/>
        <v>0</v>
      </c>
      <c r="AS85" s="1"/>
      <c r="AT85" s="1"/>
      <c r="AU85" s="2">
        <f t="shared" si="25"/>
        <v>0</v>
      </c>
      <c r="AW85" s="1"/>
      <c r="AX85" s="1"/>
      <c r="AY85" s="1"/>
      <c r="AZ85" s="2">
        <f t="shared" ref="AZ85:AZ138" si="28">SUM(AU85,AW85,AX85,AY85)</f>
        <v>0</v>
      </c>
      <c r="BA85" s="2">
        <f>SUM(AF85,AH85,-AZ85,-Table111[[#This Row],[Sale Fee]])</f>
        <v>0</v>
      </c>
      <c r="BC85" s="1"/>
      <c r="BD85" s="1"/>
      <c r="BE85" s="1"/>
    </row>
    <row r="86" spans="1:57" x14ac:dyDescent="0.25">
      <c r="A86" s="1"/>
      <c r="B86" s="1"/>
      <c r="E86" s="4"/>
      <c r="F86" s="4"/>
      <c r="Q86" s="1"/>
      <c r="R86" s="1"/>
      <c r="S86" s="1"/>
      <c r="U86" s="1"/>
      <c r="V86" s="1"/>
      <c r="W86" s="1">
        <f t="shared" si="21"/>
        <v>0</v>
      </c>
      <c r="X86" s="1"/>
      <c r="Y86" s="1"/>
      <c r="Z86" s="1">
        <f>Table111[[#This Row],[Quantity2]]*Table111[[#This Row],[U Cost]]</f>
        <v>0</v>
      </c>
      <c r="AB86" s="1"/>
      <c r="AC86" s="1"/>
      <c r="AD86" s="1">
        <f t="shared" si="22"/>
        <v>0</v>
      </c>
      <c r="AE86" s="1"/>
      <c r="AF86" s="1">
        <f>SUM(Table111[[#This Row],[Total 
Paid]:[Shipping 
Charged]])</f>
        <v>0</v>
      </c>
      <c r="AG86" s="1"/>
      <c r="AH86" s="1"/>
      <c r="AI86" s="1">
        <f t="shared" si="23"/>
        <v>0</v>
      </c>
      <c r="AK86" s="1"/>
      <c r="AL86" s="1"/>
      <c r="AM86" s="1"/>
      <c r="AN86" s="1"/>
      <c r="AP86" s="30">
        <f t="shared" si="27"/>
        <v>0</v>
      </c>
      <c r="AQ86" s="1"/>
      <c r="AR86" s="1">
        <f t="shared" si="8"/>
        <v>0</v>
      </c>
      <c r="AS86" s="1"/>
      <c r="AT86" s="1"/>
      <c r="AU86" s="2">
        <f t="shared" si="25"/>
        <v>0</v>
      </c>
      <c r="AW86" s="1"/>
      <c r="AX86" s="1"/>
      <c r="AY86" s="1"/>
      <c r="AZ86" s="2">
        <f t="shared" si="28"/>
        <v>0</v>
      </c>
      <c r="BA86" s="2">
        <f>SUM(AF86,AH86,-AZ86,-Table111[[#This Row],[Sale Fee]])</f>
        <v>0</v>
      </c>
      <c r="BC86" s="1"/>
      <c r="BD86" s="1"/>
      <c r="BE86" s="1"/>
    </row>
    <row r="87" spans="1:57" x14ac:dyDescent="0.25">
      <c r="A87" s="1"/>
      <c r="B87" s="1"/>
      <c r="E87" s="4"/>
      <c r="F87" s="4"/>
      <c r="Q87" s="1"/>
      <c r="R87" s="1"/>
      <c r="S87" s="1"/>
      <c r="U87" s="1"/>
      <c r="V87" s="1"/>
      <c r="W87" s="1">
        <f t="shared" ref="W87:W150" si="29">U87*V87</f>
        <v>0</v>
      </c>
      <c r="X87" s="1"/>
      <c r="Y87" s="1"/>
      <c r="Z87" s="1">
        <f>Table111[[#This Row],[Quantity2]]*Table111[[#This Row],[U Cost]]</f>
        <v>0</v>
      </c>
      <c r="AB87" s="1"/>
      <c r="AC87" s="1"/>
      <c r="AD87" s="1">
        <f t="shared" ref="AD87:AD150" si="30">AC87*AB87</f>
        <v>0</v>
      </c>
      <c r="AE87" s="1"/>
      <c r="AF87" s="1">
        <f>SUM(Table111[[#This Row],[Total 
Paid]:[Shipping 
Charged]])</f>
        <v>0</v>
      </c>
      <c r="AG87" s="1"/>
      <c r="AH87" s="1"/>
      <c r="AI87" s="1">
        <f t="shared" ref="AI87:AI150" si="31">SUM(AF87,AG87,AH87)</f>
        <v>0</v>
      </c>
      <c r="AK87" s="1"/>
      <c r="AL87" s="1"/>
      <c r="AM87" s="1"/>
      <c r="AN87" s="1"/>
      <c r="AP87" s="30">
        <f t="shared" si="27"/>
        <v>0</v>
      </c>
      <c r="AQ87" s="1"/>
      <c r="AR87" s="1">
        <f t="shared" si="8"/>
        <v>0</v>
      </c>
      <c r="AS87" s="1"/>
      <c r="AT87" s="1"/>
      <c r="AU87" s="2">
        <f t="shared" ref="AU87:AU150" si="32">SUM(AR87:AT87)</f>
        <v>0</v>
      </c>
      <c r="AW87" s="1"/>
      <c r="AX87" s="1"/>
      <c r="AY87" s="1"/>
      <c r="AZ87" s="2">
        <f t="shared" si="28"/>
        <v>0</v>
      </c>
      <c r="BA87" s="2">
        <f>SUM(AF87,AH87,-AZ87,-Table111[[#This Row],[Sale Fee]])</f>
        <v>0</v>
      </c>
      <c r="BC87" s="1"/>
      <c r="BD87" s="1"/>
      <c r="BE87" s="1"/>
    </row>
    <row r="88" spans="1:57" x14ac:dyDescent="0.25">
      <c r="A88" s="1"/>
      <c r="B88" s="1"/>
      <c r="E88" s="4"/>
      <c r="F88" s="4"/>
      <c r="Q88" s="1"/>
      <c r="R88" s="1"/>
      <c r="S88" s="1"/>
      <c r="U88" s="1"/>
      <c r="V88" s="1"/>
      <c r="W88" s="1">
        <f t="shared" si="29"/>
        <v>0</v>
      </c>
      <c r="X88" s="1"/>
      <c r="Y88" s="1"/>
      <c r="Z88" s="1">
        <f>Table111[[#This Row],[Quantity2]]*Table111[[#This Row],[U Cost]]</f>
        <v>0</v>
      </c>
      <c r="AB88" s="1"/>
      <c r="AC88" s="1"/>
      <c r="AD88" s="1">
        <f t="shared" si="30"/>
        <v>0</v>
      </c>
      <c r="AE88" s="1"/>
      <c r="AF88" s="1">
        <f>SUM(Table111[[#This Row],[Total 
Paid]:[Shipping 
Charged]])</f>
        <v>0</v>
      </c>
      <c r="AG88" s="1"/>
      <c r="AH88" s="1"/>
      <c r="AI88" s="1">
        <f t="shared" si="31"/>
        <v>0</v>
      </c>
      <c r="AK88" s="1"/>
      <c r="AL88" s="1"/>
      <c r="AM88" s="1"/>
      <c r="AN88" s="1"/>
      <c r="AP88" s="30">
        <f t="shared" si="27"/>
        <v>0</v>
      </c>
      <c r="AQ88" s="1"/>
      <c r="AR88" s="1">
        <f t="shared" si="8"/>
        <v>0</v>
      </c>
      <c r="AS88" s="1"/>
      <c r="AT88" s="1"/>
      <c r="AU88" s="2">
        <f t="shared" si="32"/>
        <v>0</v>
      </c>
      <c r="AW88" s="1"/>
      <c r="AX88" s="1"/>
      <c r="AY88" s="1"/>
      <c r="AZ88" s="2">
        <f t="shared" si="28"/>
        <v>0</v>
      </c>
      <c r="BA88" s="2">
        <f>SUM(AF88,AH88,-AZ88,-Table111[[#This Row],[Sale Fee]])</f>
        <v>0</v>
      </c>
      <c r="BC88" s="1"/>
      <c r="BD88" s="1"/>
      <c r="BE88" s="1"/>
    </row>
    <row r="89" spans="1:57" x14ac:dyDescent="0.25">
      <c r="A89" s="1"/>
      <c r="B89" s="1"/>
      <c r="Q89" s="1"/>
      <c r="R89" s="1"/>
      <c r="S89" s="1"/>
      <c r="U89" s="1"/>
      <c r="V89" s="1"/>
      <c r="W89" s="1">
        <f t="shared" si="29"/>
        <v>0</v>
      </c>
      <c r="X89" s="1"/>
      <c r="Y89" s="1"/>
      <c r="Z89" s="1">
        <f>Table111[[#This Row],[Quantity2]]*Table111[[#This Row],[U Cost]]</f>
        <v>0</v>
      </c>
      <c r="AB89" s="1"/>
      <c r="AC89" s="1"/>
      <c r="AD89" s="1">
        <f t="shared" si="30"/>
        <v>0</v>
      </c>
      <c r="AE89" s="1"/>
      <c r="AF89" s="1">
        <f>SUM(Table111[[#This Row],[Total 
Paid]:[Shipping 
Charged]])</f>
        <v>0</v>
      </c>
      <c r="AG89" s="1"/>
      <c r="AH89" s="1"/>
      <c r="AI89" s="1">
        <f t="shared" si="31"/>
        <v>0</v>
      </c>
      <c r="AK89" s="1"/>
      <c r="AL89" s="1"/>
      <c r="AM89" s="1"/>
      <c r="AN89" s="1"/>
      <c r="AP89" s="30">
        <f t="shared" si="27"/>
        <v>0</v>
      </c>
      <c r="AQ89" s="1"/>
      <c r="AR89" s="1">
        <f t="shared" si="8"/>
        <v>0</v>
      </c>
      <c r="AS89" s="1"/>
      <c r="AT89" s="1"/>
      <c r="AU89" s="2">
        <f t="shared" si="32"/>
        <v>0</v>
      </c>
      <c r="AW89" s="1"/>
      <c r="AX89" s="1"/>
      <c r="AY89" s="1"/>
      <c r="AZ89" s="2">
        <f t="shared" si="28"/>
        <v>0</v>
      </c>
      <c r="BA89" s="2">
        <f>SUM(AF89,AH89,-AZ89,-Table111[[#This Row],[Sale Fee]])</f>
        <v>0</v>
      </c>
      <c r="BC89" s="1"/>
      <c r="BD89" s="1"/>
      <c r="BE89" s="1"/>
    </row>
    <row r="90" spans="1:57" x14ac:dyDescent="0.25">
      <c r="A90" s="1"/>
      <c r="B90" s="1"/>
      <c r="E90" s="4"/>
      <c r="F90" s="4"/>
      <c r="Q90" s="1"/>
      <c r="R90" s="1"/>
      <c r="S90" s="1"/>
      <c r="U90" s="1"/>
      <c r="V90" s="1"/>
      <c r="W90" s="1">
        <f t="shared" si="29"/>
        <v>0</v>
      </c>
      <c r="X90" s="1"/>
      <c r="Y90" s="1"/>
      <c r="Z90" s="1">
        <f>Table111[[#This Row],[Quantity2]]*Table111[[#This Row],[U Cost]]</f>
        <v>0</v>
      </c>
      <c r="AB90" s="1"/>
      <c r="AC90" s="1"/>
      <c r="AD90" s="1">
        <f t="shared" si="30"/>
        <v>0</v>
      </c>
      <c r="AE90" s="1"/>
      <c r="AF90" s="1">
        <f>SUM(Table111[[#This Row],[Total 
Paid]:[Shipping 
Charged]])</f>
        <v>0</v>
      </c>
      <c r="AG90" s="1"/>
      <c r="AH90" s="1"/>
      <c r="AI90" s="1">
        <f t="shared" si="31"/>
        <v>0</v>
      </c>
      <c r="AK90" s="1"/>
      <c r="AL90" s="1"/>
      <c r="AM90" s="1"/>
      <c r="AN90" s="1"/>
      <c r="AP90" s="30">
        <f t="shared" si="27"/>
        <v>0</v>
      </c>
      <c r="AQ90" s="1"/>
      <c r="AR90" s="1">
        <f t="shared" si="8"/>
        <v>0</v>
      </c>
      <c r="AS90" s="1"/>
      <c r="AT90" s="1"/>
      <c r="AU90" s="2">
        <f t="shared" si="32"/>
        <v>0</v>
      </c>
      <c r="AW90" s="1"/>
      <c r="AX90" s="1"/>
      <c r="AY90" s="1"/>
      <c r="AZ90" s="2">
        <f t="shared" si="28"/>
        <v>0</v>
      </c>
      <c r="BA90" s="2">
        <f>SUM(AF90,AH90,-AZ90,-Table111[[#This Row],[Sale Fee]])</f>
        <v>0</v>
      </c>
      <c r="BC90" s="1"/>
      <c r="BD90" s="1"/>
      <c r="BE90" s="1"/>
    </row>
    <row r="91" spans="1:57" x14ac:dyDescent="0.25">
      <c r="A91" s="1"/>
      <c r="B91" s="1"/>
      <c r="E91" s="4"/>
      <c r="F91" s="4"/>
      <c r="Q91" s="1"/>
      <c r="R91" s="1"/>
      <c r="S91" s="1"/>
      <c r="U91" s="1"/>
      <c r="V91" s="1"/>
      <c r="W91" s="1">
        <f t="shared" si="29"/>
        <v>0</v>
      </c>
      <c r="X91" s="1"/>
      <c r="Y91" s="1"/>
      <c r="Z91" s="1">
        <f>Table111[[#This Row],[Quantity2]]*Table111[[#This Row],[U Cost]]</f>
        <v>0</v>
      </c>
      <c r="AB91" s="1"/>
      <c r="AC91" s="1"/>
      <c r="AD91" s="1">
        <f t="shared" si="30"/>
        <v>0</v>
      </c>
      <c r="AE91" s="1"/>
      <c r="AF91" s="1">
        <f>SUM(Table111[[#This Row],[Total 
Paid]:[Shipping 
Charged]])</f>
        <v>0</v>
      </c>
      <c r="AG91" s="1"/>
      <c r="AH91" s="1"/>
      <c r="AI91" s="1">
        <f t="shared" si="31"/>
        <v>0</v>
      </c>
      <c r="AK91" s="1"/>
      <c r="AL91" s="1"/>
      <c r="AM91" s="1"/>
      <c r="AN91" s="1"/>
      <c r="AP91" s="30">
        <f t="shared" si="27"/>
        <v>0</v>
      </c>
      <c r="AQ91" s="1"/>
      <c r="AR91" s="1">
        <f t="shared" si="8"/>
        <v>0</v>
      </c>
      <c r="AS91" s="1"/>
      <c r="AT91" s="1"/>
      <c r="AU91" s="2">
        <f t="shared" si="32"/>
        <v>0</v>
      </c>
      <c r="AW91" s="1"/>
      <c r="AX91" s="1"/>
      <c r="AY91" s="1"/>
      <c r="AZ91" s="2">
        <f t="shared" si="28"/>
        <v>0</v>
      </c>
      <c r="BA91" s="2">
        <f>SUM(AF91,AH91,-AZ91,-Table111[[#This Row],[Sale Fee]])</f>
        <v>0</v>
      </c>
      <c r="BC91" s="1"/>
      <c r="BD91" s="1"/>
      <c r="BE91" s="1"/>
    </row>
    <row r="92" spans="1:57" x14ac:dyDescent="0.25">
      <c r="A92" s="1"/>
      <c r="B92" s="1"/>
      <c r="E92" s="4"/>
      <c r="F92" s="4"/>
      <c r="Q92" s="1"/>
      <c r="R92" s="1"/>
      <c r="S92" s="1"/>
      <c r="U92" s="1"/>
      <c r="V92" s="1"/>
      <c r="W92" s="1">
        <f t="shared" si="29"/>
        <v>0</v>
      </c>
      <c r="X92" s="1"/>
      <c r="Y92" s="1"/>
      <c r="Z92" s="1">
        <f>Table111[[#This Row],[Quantity2]]*Table111[[#This Row],[U Cost]]</f>
        <v>0</v>
      </c>
      <c r="AB92" s="1"/>
      <c r="AC92" s="1"/>
      <c r="AD92" s="1">
        <f t="shared" si="30"/>
        <v>0</v>
      </c>
      <c r="AE92" s="1"/>
      <c r="AF92" s="1">
        <f>SUM(Table111[[#This Row],[Total 
Paid]:[Shipping 
Charged]])</f>
        <v>0</v>
      </c>
      <c r="AG92" s="1"/>
      <c r="AH92" s="1"/>
      <c r="AI92" s="1">
        <f t="shared" si="31"/>
        <v>0</v>
      </c>
      <c r="AK92" s="1"/>
      <c r="AL92" s="1"/>
      <c r="AM92" s="1"/>
      <c r="AN92" s="1"/>
      <c r="AP92" s="30">
        <f t="shared" si="27"/>
        <v>0</v>
      </c>
      <c r="AQ92" s="1"/>
      <c r="AR92" s="1">
        <f t="shared" si="8"/>
        <v>0</v>
      </c>
      <c r="AS92" s="1"/>
      <c r="AT92" s="1"/>
      <c r="AU92" s="2">
        <f t="shared" si="32"/>
        <v>0</v>
      </c>
      <c r="AW92" s="1"/>
      <c r="AX92" s="1"/>
      <c r="AY92" s="1"/>
      <c r="AZ92" s="2">
        <f t="shared" si="28"/>
        <v>0</v>
      </c>
      <c r="BA92" s="2">
        <f>SUM(AF92,AH92,-AZ92,-Table111[[#This Row],[Sale Fee]])</f>
        <v>0</v>
      </c>
      <c r="BC92" s="1"/>
      <c r="BD92" s="1"/>
      <c r="BE92" s="1"/>
    </row>
    <row r="93" spans="1:57" x14ac:dyDescent="0.25">
      <c r="A93" s="1"/>
      <c r="B93" s="1"/>
      <c r="E93" s="4"/>
      <c r="F93" s="4"/>
      <c r="Q93" s="1"/>
      <c r="R93" s="1"/>
      <c r="S93" s="1"/>
      <c r="U93" s="1"/>
      <c r="V93" s="1"/>
      <c r="W93" s="1">
        <f t="shared" si="29"/>
        <v>0</v>
      </c>
      <c r="X93" s="1"/>
      <c r="Y93" s="1"/>
      <c r="Z93" s="1">
        <f>Table111[[#This Row],[Quantity2]]*Table111[[#This Row],[U Cost]]</f>
        <v>0</v>
      </c>
      <c r="AB93" s="1"/>
      <c r="AC93" s="1"/>
      <c r="AD93" s="1">
        <f t="shared" si="30"/>
        <v>0</v>
      </c>
      <c r="AE93" s="1"/>
      <c r="AF93" s="1">
        <f>SUM(Table111[[#This Row],[Total 
Paid]:[Shipping 
Charged]])</f>
        <v>0</v>
      </c>
      <c r="AG93" s="1"/>
      <c r="AH93" s="1"/>
      <c r="AI93" s="1">
        <f t="shared" si="31"/>
        <v>0</v>
      </c>
      <c r="AK93" s="1"/>
      <c r="AL93" s="1"/>
      <c r="AM93" s="1"/>
      <c r="AN93" s="1"/>
      <c r="AP93" s="30">
        <f t="shared" si="27"/>
        <v>0</v>
      </c>
      <c r="AQ93" s="1"/>
      <c r="AR93" s="1">
        <f t="shared" si="8"/>
        <v>0</v>
      </c>
      <c r="AS93" s="1"/>
      <c r="AT93" s="1"/>
      <c r="AU93" s="2">
        <f t="shared" si="32"/>
        <v>0</v>
      </c>
      <c r="AW93" s="1"/>
      <c r="AX93" s="1"/>
      <c r="AY93" s="1"/>
      <c r="AZ93" s="2">
        <f t="shared" si="28"/>
        <v>0</v>
      </c>
      <c r="BA93" s="2">
        <f>SUM(AF93,AH93,-AZ93,-Table111[[#This Row],[Sale Fee]])</f>
        <v>0</v>
      </c>
      <c r="BC93" s="1"/>
      <c r="BD93" s="1"/>
      <c r="BE93" s="1"/>
    </row>
    <row r="94" spans="1:57" x14ac:dyDescent="0.25">
      <c r="A94" s="1"/>
      <c r="B94" s="1"/>
      <c r="E94" s="4"/>
      <c r="F94" s="4"/>
      <c r="Q94" s="1"/>
      <c r="R94" s="1"/>
      <c r="S94" s="1"/>
      <c r="U94" s="1"/>
      <c r="V94" s="1"/>
      <c r="W94" s="1">
        <f t="shared" si="29"/>
        <v>0</v>
      </c>
      <c r="X94" s="1"/>
      <c r="Y94" s="1"/>
      <c r="Z94" s="1">
        <f>Table111[[#This Row],[Quantity2]]*Table111[[#This Row],[U Cost]]</f>
        <v>0</v>
      </c>
      <c r="AB94" s="1"/>
      <c r="AC94" s="1"/>
      <c r="AD94" s="1">
        <f t="shared" si="30"/>
        <v>0</v>
      </c>
      <c r="AE94" s="1"/>
      <c r="AF94" s="1">
        <f>SUM(Table111[[#This Row],[Total 
Paid]:[Shipping 
Charged]])</f>
        <v>0</v>
      </c>
      <c r="AG94" s="1"/>
      <c r="AH94" s="1"/>
      <c r="AI94" s="1">
        <f t="shared" si="31"/>
        <v>0</v>
      </c>
      <c r="AK94" s="1"/>
      <c r="AL94" s="1"/>
      <c r="AM94" s="1"/>
      <c r="AN94" s="1"/>
      <c r="AP94" s="30">
        <f t="shared" si="27"/>
        <v>0</v>
      </c>
      <c r="AQ94" s="1"/>
      <c r="AR94" s="1">
        <f t="shared" si="8"/>
        <v>0</v>
      </c>
      <c r="AS94" s="1"/>
      <c r="AT94" s="1"/>
      <c r="AU94" s="2">
        <f t="shared" si="32"/>
        <v>0</v>
      </c>
      <c r="AW94" s="1"/>
      <c r="AX94" s="1"/>
      <c r="AY94" s="1"/>
      <c r="AZ94" s="2">
        <f t="shared" si="28"/>
        <v>0</v>
      </c>
      <c r="BA94" s="2">
        <f>SUM(AF94,AH94,-AZ94,-Table111[[#This Row],[Sale Fee]])</f>
        <v>0</v>
      </c>
      <c r="BC94" s="1"/>
      <c r="BD94" s="1"/>
      <c r="BE94" s="1"/>
    </row>
    <row r="95" spans="1:57" x14ac:dyDescent="0.25">
      <c r="A95" s="1"/>
      <c r="B95" s="1"/>
      <c r="E95" s="4"/>
      <c r="F95" s="4"/>
      <c r="Q95" s="1"/>
      <c r="R95" s="1"/>
      <c r="S95" s="1"/>
      <c r="U95" s="1"/>
      <c r="V95" s="1"/>
      <c r="W95" s="1">
        <f t="shared" si="29"/>
        <v>0</v>
      </c>
      <c r="X95" s="1"/>
      <c r="Y95" s="1"/>
      <c r="Z95" s="1">
        <f>Table111[[#This Row],[Quantity2]]*Table111[[#This Row],[U Cost]]</f>
        <v>0</v>
      </c>
      <c r="AB95" s="1"/>
      <c r="AC95" s="1"/>
      <c r="AD95" s="1">
        <f t="shared" si="30"/>
        <v>0</v>
      </c>
      <c r="AE95" s="1"/>
      <c r="AF95" s="1">
        <f>SUM(Table111[[#This Row],[Total 
Paid]:[Shipping 
Charged]])</f>
        <v>0</v>
      </c>
      <c r="AG95" s="1"/>
      <c r="AH95" s="1"/>
      <c r="AI95" s="1">
        <f t="shared" si="31"/>
        <v>0</v>
      </c>
      <c r="AK95" s="1"/>
      <c r="AL95" s="1"/>
      <c r="AM95" s="1"/>
      <c r="AN95" s="1"/>
      <c r="AP95" s="30">
        <f t="shared" si="27"/>
        <v>0</v>
      </c>
      <c r="AQ95" s="1"/>
      <c r="AR95" s="1">
        <f t="shared" si="8"/>
        <v>0</v>
      </c>
      <c r="AS95" s="1"/>
      <c r="AT95" s="1"/>
      <c r="AU95" s="2">
        <f t="shared" si="32"/>
        <v>0</v>
      </c>
      <c r="AW95" s="1"/>
      <c r="AX95" s="1"/>
      <c r="AY95" s="1"/>
      <c r="AZ95" s="2">
        <f t="shared" si="28"/>
        <v>0</v>
      </c>
      <c r="BA95" s="2">
        <f>SUM(AF95,AH95,-AZ95,-Table111[[#This Row],[Sale Fee]])</f>
        <v>0</v>
      </c>
      <c r="BC95" s="1"/>
      <c r="BD95" s="1"/>
      <c r="BE95" s="1"/>
    </row>
    <row r="96" spans="1:57" x14ac:dyDescent="0.25">
      <c r="A96" s="1"/>
      <c r="B96" s="1"/>
      <c r="E96" s="4"/>
      <c r="F96" s="4"/>
      <c r="Q96" s="1"/>
      <c r="R96" s="1"/>
      <c r="S96" s="1"/>
      <c r="U96" s="1"/>
      <c r="V96" s="1"/>
      <c r="W96" s="1">
        <f t="shared" si="29"/>
        <v>0</v>
      </c>
      <c r="X96" s="1"/>
      <c r="Y96" s="1"/>
      <c r="Z96" s="1">
        <f>Table111[[#This Row],[Quantity2]]*Table111[[#This Row],[U Cost]]</f>
        <v>0</v>
      </c>
      <c r="AB96" s="1"/>
      <c r="AC96" s="1"/>
      <c r="AD96" s="1">
        <f t="shared" si="30"/>
        <v>0</v>
      </c>
      <c r="AE96" s="1"/>
      <c r="AF96" s="1">
        <f>SUM(Table111[[#This Row],[Total 
Paid]:[Shipping 
Charged]])</f>
        <v>0</v>
      </c>
      <c r="AG96" s="1"/>
      <c r="AH96" s="1"/>
      <c r="AI96" s="1">
        <f t="shared" si="31"/>
        <v>0</v>
      </c>
      <c r="AK96" s="1"/>
      <c r="AL96" s="1"/>
      <c r="AM96" s="1"/>
      <c r="AN96" s="1"/>
      <c r="AP96" s="30">
        <f t="shared" si="27"/>
        <v>0</v>
      </c>
      <c r="AQ96" s="1"/>
      <c r="AR96" s="1">
        <f t="shared" si="8"/>
        <v>0</v>
      </c>
      <c r="AS96" s="1"/>
      <c r="AT96" s="1"/>
      <c r="AU96" s="2">
        <f t="shared" si="32"/>
        <v>0</v>
      </c>
      <c r="AW96" s="1"/>
      <c r="AX96" s="1"/>
      <c r="AY96" s="1"/>
      <c r="AZ96" s="2">
        <f t="shared" si="28"/>
        <v>0</v>
      </c>
      <c r="BA96" s="2">
        <f>SUM(AF96,AH96,-AZ96,-Table111[[#This Row],[Sale Fee]])</f>
        <v>0</v>
      </c>
      <c r="BC96" s="1"/>
      <c r="BD96" s="1"/>
      <c r="BE96" s="1"/>
    </row>
    <row r="97" spans="1:57" x14ac:dyDescent="0.25">
      <c r="A97" s="1"/>
      <c r="B97" s="1"/>
      <c r="E97" s="4"/>
      <c r="F97" s="4"/>
      <c r="Q97" s="1"/>
      <c r="R97" s="1"/>
      <c r="S97" s="1"/>
      <c r="U97" s="1"/>
      <c r="V97" s="1"/>
      <c r="W97" s="1">
        <f t="shared" si="29"/>
        <v>0</v>
      </c>
      <c r="X97" s="1"/>
      <c r="Y97" s="1"/>
      <c r="Z97" s="1">
        <f>Table111[[#This Row],[Quantity2]]*Table111[[#This Row],[U Cost]]</f>
        <v>0</v>
      </c>
      <c r="AB97" s="1"/>
      <c r="AC97" s="1"/>
      <c r="AD97" s="1">
        <f t="shared" si="30"/>
        <v>0</v>
      </c>
      <c r="AE97" s="1"/>
      <c r="AF97" s="1">
        <f>SUM(Table111[[#This Row],[Total 
Paid]:[Shipping 
Charged]])</f>
        <v>0</v>
      </c>
      <c r="AG97" s="1"/>
      <c r="AH97" s="1"/>
      <c r="AI97" s="1">
        <f t="shared" si="31"/>
        <v>0</v>
      </c>
      <c r="AK97" s="1"/>
      <c r="AL97" s="1"/>
      <c r="AM97" s="1"/>
      <c r="AN97" s="1"/>
      <c r="AP97" s="30">
        <f t="shared" si="27"/>
        <v>0</v>
      </c>
      <c r="AQ97" s="1"/>
      <c r="AR97" s="1">
        <f t="shared" si="8"/>
        <v>0</v>
      </c>
      <c r="AS97" s="1"/>
      <c r="AT97" s="1"/>
      <c r="AU97" s="2">
        <f t="shared" si="32"/>
        <v>0</v>
      </c>
      <c r="AW97" s="1"/>
      <c r="AX97" s="1"/>
      <c r="AY97" s="1"/>
      <c r="AZ97" s="2">
        <f t="shared" si="28"/>
        <v>0</v>
      </c>
      <c r="BA97" s="2">
        <f>SUM(AF97,AH97,-AZ97,-Table111[[#This Row],[Sale Fee]])</f>
        <v>0</v>
      </c>
      <c r="BC97" s="1"/>
      <c r="BD97" s="1"/>
      <c r="BE97" s="1"/>
    </row>
    <row r="98" spans="1:57" x14ac:dyDescent="0.25">
      <c r="A98" s="1"/>
      <c r="B98" s="1"/>
      <c r="E98" s="4"/>
      <c r="F98" s="4"/>
      <c r="Q98" s="1"/>
      <c r="R98" s="1"/>
      <c r="S98" s="1"/>
      <c r="U98" s="1"/>
      <c r="V98" s="1"/>
      <c r="W98" s="1">
        <f t="shared" si="29"/>
        <v>0</v>
      </c>
      <c r="X98" s="1"/>
      <c r="Y98" s="1"/>
      <c r="Z98" s="1">
        <f>Table111[[#This Row],[Quantity2]]*Table111[[#This Row],[U Cost]]</f>
        <v>0</v>
      </c>
      <c r="AB98" s="1"/>
      <c r="AC98" s="1"/>
      <c r="AD98" s="1">
        <f t="shared" si="30"/>
        <v>0</v>
      </c>
      <c r="AE98" s="1"/>
      <c r="AF98" s="1">
        <f>SUM(Table111[[#This Row],[Total 
Paid]:[Shipping 
Charged]])</f>
        <v>0</v>
      </c>
      <c r="AG98" s="1"/>
      <c r="AH98" s="1"/>
      <c r="AI98" s="1">
        <f t="shared" si="31"/>
        <v>0</v>
      </c>
      <c r="AK98" s="1"/>
      <c r="AL98" s="1"/>
      <c r="AM98" s="1"/>
      <c r="AN98" s="1"/>
      <c r="AP98" s="30">
        <f t="shared" si="27"/>
        <v>0</v>
      </c>
      <c r="AQ98" s="1"/>
      <c r="AR98" s="1">
        <f t="shared" si="8"/>
        <v>0</v>
      </c>
      <c r="AS98" s="1"/>
      <c r="AT98" s="1"/>
      <c r="AU98" s="2">
        <f t="shared" si="32"/>
        <v>0</v>
      </c>
      <c r="AW98" s="1"/>
      <c r="AX98" s="1"/>
      <c r="AY98" s="1"/>
      <c r="AZ98" s="2">
        <f t="shared" si="28"/>
        <v>0</v>
      </c>
      <c r="BA98" s="2">
        <f>SUM(AF98,AH98,-AZ98,-Table111[[#This Row],[Sale Fee]])</f>
        <v>0</v>
      </c>
      <c r="BC98" s="1"/>
      <c r="BD98" s="1"/>
      <c r="BE98" s="1"/>
    </row>
    <row r="99" spans="1:57" x14ac:dyDescent="0.25">
      <c r="A99" s="1"/>
      <c r="B99" s="1"/>
      <c r="E99" s="4"/>
      <c r="F99" s="4"/>
      <c r="Q99" s="1"/>
      <c r="R99" s="1"/>
      <c r="S99" s="1"/>
      <c r="U99" s="1"/>
      <c r="V99" s="1"/>
      <c r="W99" s="1">
        <f t="shared" si="29"/>
        <v>0</v>
      </c>
      <c r="X99" s="1"/>
      <c r="Y99" s="1"/>
      <c r="Z99" s="1">
        <f>Table111[[#This Row],[Quantity2]]*Table111[[#This Row],[U Cost]]</f>
        <v>0</v>
      </c>
      <c r="AB99" s="1"/>
      <c r="AC99" s="1"/>
      <c r="AD99" s="1">
        <f t="shared" si="30"/>
        <v>0</v>
      </c>
      <c r="AE99" s="1"/>
      <c r="AF99" s="1">
        <f>SUM(Table111[[#This Row],[Total 
Paid]:[Shipping 
Charged]])</f>
        <v>0</v>
      </c>
      <c r="AG99" s="1"/>
      <c r="AH99" s="1"/>
      <c r="AI99" s="1">
        <f t="shared" si="31"/>
        <v>0</v>
      </c>
      <c r="AK99" s="1"/>
      <c r="AL99" s="1"/>
      <c r="AM99" s="1"/>
      <c r="AN99" s="1"/>
      <c r="AP99" s="30">
        <f t="shared" si="27"/>
        <v>0</v>
      </c>
      <c r="AQ99" s="1"/>
      <c r="AR99" s="1">
        <f t="shared" si="8"/>
        <v>0</v>
      </c>
      <c r="AS99" s="1"/>
      <c r="AT99" s="1"/>
      <c r="AU99" s="2">
        <f t="shared" si="32"/>
        <v>0</v>
      </c>
      <c r="AW99" s="1"/>
      <c r="AX99" s="1"/>
      <c r="AY99" s="1"/>
      <c r="AZ99" s="2">
        <f t="shared" si="28"/>
        <v>0</v>
      </c>
      <c r="BA99" s="2">
        <f>SUM(AF99,AH99,-AZ99,-Table111[[#This Row],[Sale Fee]])</f>
        <v>0</v>
      </c>
      <c r="BC99" s="1"/>
      <c r="BD99" s="1"/>
      <c r="BE99" s="1"/>
    </row>
    <row r="100" spans="1:57" x14ac:dyDescent="0.25">
      <c r="A100" s="1"/>
      <c r="B100" s="1"/>
      <c r="Q100" s="1"/>
      <c r="R100" s="1"/>
      <c r="S100" s="1"/>
      <c r="U100" s="1"/>
      <c r="V100" s="1"/>
      <c r="W100" s="1">
        <f t="shared" si="29"/>
        <v>0</v>
      </c>
      <c r="X100" s="1"/>
      <c r="Y100" s="1"/>
      <c r="Z100" s="1">
        <f>Table111[[#This Row],[Quantity2]]*Table111[[#This Row],[U Cost]]</f>
        <v>0</v>
      </c>
      <c r="AB100" s="1"/>
      <c r="AC100" s="1"/>
      <c r="AD100" s="1">
        <f t="shared" si="30"/>
        <v>0</v>
      </c>
      <c r="AE100" s="1"/>
      <c r="AF100" s="1">
        <f>SUM(Table111[[#This Row],[Total 
Paid]:[Shipping 
Charged]])</f>
        <v>0</v>
      </c>
      <c r="AG100" s="1"/>
      <c r="AH100" s="1"/>
      <c r="AI100" s="1">
        <f t="shared" si="31"/>
        <v>0</v>
      </c>
      <c r="AK100" s="1"/>
      <c r="AL100" s="1"/>
      <c r="AM100" s="1"/>
      <c r="AN100" s="1"/>
      <c r="AP100" s="30">
        <f t="shared" si="27"/>
        <v>0</v>
      </c>
      <c r="AQ100" s="1"/>
      <c r="AR100" s="1">
        <f t="shared" si="8"/>
        <v>0</v>
      </c>
      <c r="AS100" s="1"/>
      <c r="AT100" s="1"/>
      <c r="AU100" s="2">
        <f t="shared" si="32"/>
        <v>0</v>
      </c>
      <c r="AW100" s="1"/>
      <c r="AX100" s="1"/>
      <c r="AY100" s="1"/>
      <c r="AZ100" s="2">
        <f t="shared" si="28"/>
        <v>0</v>
      </c>
      <c r="BA100" s="2">
        <f>SUM(AF100,AH100,-AZ100,-Table111[[#This Row],[Sale Fee]])</f>
        <v>0</v>
      </c>
      <c r="BC100" s="1"/>
      <c r="BD100" s="1"/>
      <c r="BE100" s="1"/>
    </row>
    <row r="101" spans="1:57" x14ac:dyDescent="0.25">
      <c r="A101" s="1"/>
      <c r="B101" s="1"/>
      <c r="Q101" s="1"/>
      <c r="R101" s="1"/>
      <c r="S101" s="1"/>
      <c r="U101" s="1"/>
      <c r="V101" s="1"/>
      <c r="W101" s="1">
        <f t="shared" si="29"/>
        <v>0</v>
      </c>
      <c r="X101" s="1"/>
      <c r="Y101" s="1"/>
      <c r="Z101" s="1">
        <f>Table111[[#This Row],[Quantity2]]*Table111[[#This Row],[U Cost]]</f>
        <v>0</v>
      </c>
      <c r="AB101" s="1"/>
      <c r="AC101" s="1"/>
      <c r="AD101" s="1">
        <f t="shared" si="30"/>
        <v>0</v>
      </c>
      <c r="AE101" s="1"/>
      <c r="AF101" s="1">
        <f>SUM(Table111[[#This Row],[Total 
Paid]:[Shipping 
Charged]])</f>
        <v>0</v>
      </c>
      <c r="AG101" s="1"/>
      <c r="AH101" s="1"/>
      <c r="AI101" s="1">
        <f t="shared" si="31"/>
        <v>0</v>
      </c>
      <c r="AK101" s="1"/>
      <c r="AL101" s="1"/>
      <c r="AM101" s="1"/>
      <c r="AN101" s="1"/>
      <c r="AP101" s="30">
        <f t="shared" si="27"/>
        <v>0</v>
      </c>
      <c r="AQ101" s="1"/>
      <c r="AR101" s="1">
        <f t="shared" si="8"/>
        <v>0</v>
      </c>
      <c r="AS101" s="1"/>
      <c r="AT101" s="1"/>
      <c r="AU101" s="2">
        <f t="shared" si="32"/>
        <v>0</v>
      </c>
      <c r="AW101" s="1"/>
      <c r="AX101" s="1"/>
      <c r="AY101" s="1"/>
      <c r="AZ101" s="2">
        <f t="shared" si="28"/>
        <v>0</v>
      </c>
      <c r="BA101" s="2">
        <f>SUM(AF101,AH101,-AZ101,-Table111[[#This Row],[Sale Fee]])</f>
        <v>0</v>
      </c>
      <c r="BC101" s="1"/>
      <c r="BD101" s="1"/>
      <c r="BE101" s="1"/>
    </row>
    <row r="102" spans="1:57" x14ac:dyDescent="0.25">
      <c r="A102" s="1"/>
      <c r="B102" s="1"/>
      <c r="Q102" s="1"/>
      <c r="R102" s="1"/>
      <c r="S102" s="1"/>
      <c r="U102" s="1"/>
      <c r="V102" s="1"/>
      <c r="W102" s="1">
        <f t="shared" si="29"/>
        <v>0</v>
      </c>
      <c r="X102" s="1"/>
      <c r="Y102" s="1"/>
      <c r="Z102" s="1">
        <f>Table111[[#This Row],[Quantity2]]*Table111[[#This Row],[U Cost]]</f>
        <v>0</v>
      </c>
      <c r="AB102" s="1"/>
      <c r="AC102" s="1"/>
      <c r="AD102" s="1">
        <f t="shared" si="30"/>
        <v>0</v>
      </c>
      <c r="AE102" s="1"/>
      <c r="AF102" s="1">
        <f>SUM(Table111[[#This Row],[Total 
Paid]:[Shipping 
Charged]])</f>
        <v>0</v>
      </c>
      <c r="AG102" s="1"/>
      <c r="AH102" s="1"/>
      <c r="AI102" s="1">
        <f t="shared" si="31"/>
        <v>0</v>
      </c>
      <c r="AK102" s="1"/>
      <c r="AL102" s="1"/>
      <c r="AM102" s="1"/>
      <c r="AN102" s="1"/>
      <c r="AP102" s="30">
        <f t="shared" si="27"/>
        <v>0</v>
      </c>
      <c r="AQ102" s="1"/>
      <c r="AR102" s="1">
        <f t="shared" si="8"/>
        <v>0</v>
      </c>
      <c r="AS102" s="1"/>
      <c r="AT102" s="1"/>
      <c r="AU102" s="2">
        <f t="shared" si="32"/>
        <v>0</v>
      </c>
      <c r="AW102" s="1"/>
      <c r="AX102" s="1"/>
      <c r="AY102" s="1"/>
      <c r="AZ102" s="2">
        <f t="shared" si="28"/>
        <v>0</v>
      </c>
      <c r="BA102" s="2">
        <f>SUM(AF102,AH102,-AZ102,-Table111[[#This Row],[Sale Fee]])</f>
        <v>0</v>
      </c>
      <c r="BC102" s="1"/>
      <c r="BD102" s="1"/>
      <c r="BE102" s="1"/>
    </row>
    <row r="103" spans="1:57" x14ac:dyDescent="0.25">
      <c r="A103" s="1"/>
      <c r="B103" s="1"/>
      <c r="Q103" s="1"/>
      <c r="R103" s="1"/>
      <c r="S103" s="1"/>
      <c r="U103" s="1"/>
      <c r="V103" s="1"/>
      <c r="W103" s="1">
        <f t="shared" si="29"/>
        <v>0</v>
      </c>
      <c r="X103" s="1"/>
      <c r="Y103" s="1"/>
      <c r="Z103" s="1">
        <f>Table111[[#This Row],[Quantity2]]*Table111[[#This Row],[U Cost]]</f>
        <v>0</v>
      </c>
      <c r="AB103" s="1"/>
      <c r="AC103" s="1"/>
      <c r="AD103" s="1">
        <f t="shared" si="30"/>
        <v>0</v>
      </c>
      <c r="AE103" s="1"/>
      <c r="AF103" s="1">
        <f>SUM(Table111[[#This Row],[Total 
Paid]:[Shipping 
Charged]])</f>
        <v>0</v>
      </c>
      <c r="AG103" s="1"/>
      <c r="AH103" s="1"/>
      <c r="AI103" s="1">
        <f t="shared" si="31"/>
        <v>0</v>
      </c>
      <c r="AK103" s="1"/>
      <c r="AL103" s="1"/>
      <c r="AM103" s="1"/>
      <c r="AN103" s="1"/>
      <c r="AP103" s="30">
        <f t="shared" si="27"/>
        <v>0</v>
      </c>
      <c r="AQ103" s="1"/>
      <c r="AR103" s="1">
        <f t="shared" si="8"/>
        <v>0</v>
      </c>
      <c r="AS103" s="1"/>
      <c r="AT103" s="1"/>
      <c r="AU103" s="2">
        <f t="shared" si="32"/>
        <v>0</v>
      </c>
      <c r="AW103" s="1"/>
      <c r="AX103" s="1"/>
      <c r="AY103" s="1"/>
      <c r="AZ103" s="2">
        <f t="shared" si="28"/>
        <v>0</v>
      </c>
      <c r="BA103" s="2">
        <f>SUM(AF103,AH103,-AZ103,-Table111[[#This Row],[Sale Fee]])</f>
        <v>0</v>
      </c>
      <c r="BC103" s="1"/>
      <c r="BD103" s="1"/>
      <c r="BE103" s="1"/>
    </row>
    <row r="104" spans="1:57" x14ac:dyDescent="0.25">
      <c r="A104" s="1"/>
      <c r="B104" s="1"/>
      <c r="Q104" s="1"/>
      <c r="R104" s="1"/>
      <c r="S104" s="1"/>
      <c r="U104" s="1"/>
      <c r="V104" s="1"/>
      <c r="W104" s="1">
        <f t="shared" si="29"/>
        <v>0</v>
      </c>
      <c r="X104" s="1"/>
      <c r="Y104" s="1"/>
      <c r="Z104" s="1">
        <f>Table111[[#This Row],[Quantity2]]*Table111[[#This Row],[U Cost]]</f>
        <v>0</v>
      </c>
      <c r="AB104" s="1"/>
      <c r="AC104" s="1"/>
      <c r="AD104" s="1">
        <f t="shared" si="30"/>
        <v>0</v>
      </c>
      <c r="AE104" s="1"/>
      <c r="AF104" s="1">
        <f>SUM(Table111[[#This Row],[Total 
Paid]:[Shipping 
Charged]])</f>
        <v>0</v>
      </c>
      <c r="AG104" s="1"/>
      <c r="AH104" s="1"/>
      <c r="AI104" s="1">
        <f t="shared" si="31"/>
        <v>0</v>
      </c>
      <c r="AK104" s="1"/>
      <c r="AL104" s="1"/>
      <c r="AM104" s="1"/>
      <c r="AN104" s="1"/>
      <c r="AP104" s="30">
        <f t="shared" si="27"/>
        <v>0</v>
      </c>
      <c r="AQ104" s="1"/>
      <c r="AR104" s="1">
        <f t="shared" si="8"/>
        <v>0</v>
      </c>
      <c r="AS104" s="1"/>
      <c r="AT104" s="1"/>
      <c r="AU104" s="2">
        <f t="shared" si="32"/>
        <v>0</v>
      </c>
      <c r="AW104" s="1"/>
      <c r="AX104" s="1"/>
      <c r="AY104" s="1"/>
      <c r="AZ104" s="2">
        <f t="shared" si="28"/>
        <v>0</v>
      </c>
      <c r="BA104" s="2">
        <f>SUM(AF104,AH104,-AZ104,-Table111[[#This Row],[Sale Fee]])</f>
        <v>0</v>
      </c>
      <c r="BC104" s="1"/>
      <c r="BD104" s="1"/>
      <c r="BE104" s="1"/>
    </row>
    <row r="105" spans="1:57" x14ac:dyDescent="0.25">
      <c r="A105" s="1"/>
      <c r="B105" s="1"/>
      <c r="Q105" s="1"/>
      <c r="R105" s="1"/>
      <c r="S105" s="1"/>
      <c r="U105" s="1"/>
      <c r="V105" s="1"/>
      <c r="W105" s="1">
        <f t="shared" si="29"/>
        <v>0</v>
      </c>
      <c r="X105" s="1"/>
      <c r="Y105" s="1"/>
      <c r="Z105" s="1">
        <f>Table111[[#This Row],[Quantity2]]*Table111[[#This Row],[U Cost]]</f>
        <v>0</v>
      </c>
      <c r="AB105" s="1"/>
      <c r="AC105" s="1"/>
      <c r="AD105" s="1">
        <f t="shared" si="30"/>
        <v>0</v>
      </c>
      <c r="AE105" s="1"/>
      <c r="AF105" s="1">
        <f>SUM(Table111[[#This Row],[Total 
Paid]:[Shipping 
Charged]])</f>
        <v>0</v>
      </c>
      <c r="AG105" s="1"/>
      <c r="AH105" s="1"/>
      <c r="AI105" s="1">
        <f t="shared" si="31"/>
        <v>0</v>
      </c>
      <c r="AK105" s="1"/>
      <c r="AL105" s="1"/>
      <c r="AM105" s="1"/>
      <c r="AN105" s="1"/>
      <c r="AP105" s="30">
        <f t="shared" si="27"/>
        <v>0</v>
      </c>
      <c r="AQ105" s="1"/>
      <c r="AR105" s="1">
        <f t="shared" si="8"/>
        <v>0</v>
      </c>
      <c r="AS105" s="1"/>
      <c r="AT105" s="1"/>
      <c r="AU105" s="2">
        <f t="shared" si="32"/>
        <v>0</v>
      </c>
      <c r="AW105" s="1"/>
      <c r="AX105" s="1"/>
      <c r="AY105" s="1"/>
      <c r="AZ105" s="2">
        <f t="shared" si="28"/>
        <v>0</v>
      </c>
      <c r="BA105" s="2">
        <f>SUM(AF105,AH105,-AZ105,-Table111[[#This Row],[Sale Fee]])</f>
        <v>0</v>
      </c>
      <c r="BC105" s="1"/>
      <c r="BD105" s="1"/>
      <c r="BE105" s="1"/>
    </row>
    <row r="106" spans="1:57" x14ac:dyDescent="0.25">
      <c r="A106" s="1"/>
      <c r="B106" s="1"/>
      <c r="Q106" s="1"/>
      <c r="R106" s="1"/>
      <c r="S106" s="1"/>
      <c r="U106" s="1"/>
      <c r="V106" s="1"/>
      <c r="W106" s="1">
        <f t="shared" si="29"/>
        <v>0</v>
      </c>
      <c r="X106" s="1"/>
      <c r="Y106" s="1"/>
      <c r="Z106" s="1">
        <f>Table111[[#This Row],[Quantity2]]*Table111[[#This Row],[U Cost]]</f>
        <v>0</v>
      </c>
      <c r="AB106" s="1"/>
      <c r="AC106" s="1"/>
      <c r="AD106" s="1">
        <f t="shared" si="30"/>
        <v>0</v>
      </c>
      <c r="AE106" s="1"/>
      <c r="AF106" s="1">
        <f>SUM(Table111[[#This Row],[Total 
Paid]:[Shipping 
Charged]])</f>
        <v>0</v>
      </c>
      <c r="AG106" s="1"/>
      <c r="AH106" s="1"/>
      <c r="AI106" s="1">
        <f t="shared" si="31"/>
        <v>0</v>
      </c>
      <c r="AK106" s="1"/>
      <c r="AL106" s="1"/>
      <c r="AM106" s="1"/>
      <c r="AN106" s="1"/>
      <c r="AP106" s="30">
        <f t="shared" si="27"/>
        <v>0</v>
      </c>
      <c r="AQ106" s="1"/>
      <c r="AR106" s="1">
        <f t="shared" si="8"/>
        <v>0</v>
      </c>
      <c r="AS106" s="1"/>
      <c r="AT106" s="1"/>
      <c r="AU106" s="2">
        <f t="shared" si="32"/>
        <v>0</v>
      </c>
      <c r="AW106" s="1"/>
      <c r="AX106" s="1"/>
      <c r="AY106" s="1"/>
      <c r="AZ106" s="2">
        <f t="shared" si="28"/>
        <v>0</v>
      </c>
      <c r="BA106" s="2">
        <f>SUM(AF106,AH106,-AZ106,-Table111[[#This Row],[Sale Fee]])</f>
        <v>0</v>
      </c>
      <c r="BC106" s="1"/>
      <c r="BD106" s="1"/>
      <c r="BE106" s="1"/>
    </row>
    <row r="107" spans="1:57" x14ac:dyDescent="0.25">
      <c r="A107" s="1"/>
      <c r="B107" s="1"/>
      <c r="E107" s="4"/>
      <c r="F107" s="4"/>
      <c r="Q107" s="1"/>
      <c r="R107" s="1"/>
      <c r="S107" s="1"/>
      <c r="U107" s="1"/>
      <c r="V107" s="1"/>
      <c r="W107" s="1">
        <f t="shared" si="29"/>
        <v>0</v>
      </c>
      <c r="X107" s="1"/>
      <c r="Y107" s="1"/>
      <c r="Z107" s="1">
        <f>Table111[[#This Row],[Quantity2]]*Table111[[#This Row],[U Cost]]</f>
        <v>0</v>
      </c>
      <c r="AB107" s="1"/>
      <c r="AC107" s="1"/>
      <c r="AD107" s="1">
        <f t="shared" si="30"/>
        <v>0</v>
      </c>
      <c r="AE107" s="1"/>
      <c r="AF107" s="1">
        <f>SUM(Table111[[#This Row],[Total 
Paid]:[Shipping 
Charged]])</f>
        <v>0</v>
      </c>
      <c r="AG107" s="1"/>
      <c r="AH107" s="1"/>
      <c r="AI107" s="1">
        <f t="shared" si="31"/>
        <v>0</v>
      </c>
      <c r="AK107" s="1"/>
      <c r="AL107" s="1"/>
      <c r="AM107" s="1"/>
      <c r="AN107" s="1"/>
      <c r="AP107" s="30">
        <f t="shared" si="27"/>
        <v>0</v>
      </c>
      <c r="AQ107" s="1"/>
      <c r="AR107" s="1">
        <f t="shared" si="8"/>
        <v>0</v>
      </c>
      <c r="AS107" s="1"/>
      <c r="AT107" s="1"/>
      <c r="AU107" s="2">
        <f t="shared" si="32"/>
        <v>0</v>
      </c>
      <c r="AW107" s="1"/>
      <c r="AX107" s="1"/>
      <c r="AY107" s="1"/>
      <c r="AZ107" s="2">
        <f t="shared" si="28"/>
        <v>0</v>
      </c>
      <c r="BA107" s="2">
        <f>SUM(AF107,AH107,-AZ107,-Table111[[#This Row],[Sale Fee]])</f>
        <v>0</v>
      </c>
      <c r="BC107" s="1"/>
      <c r="BD107" s="1"/>
      <c r="BE107" s="1"/>
    </row>
    <row r="108" spans="1:57" x14ac:dyDescent="0.25">
      <c r="A108" s="1"/>
      <c r="B108" s="1"/>
      <c r="E108" s="4"/>
      <c r="F108" s="4"/>
      <c r="Q108" s="1"/>
      <c r="R108" s="1"/>
      <c r="S108" s="1"/>
      <c r="U108" s="1"/>
      <c r="V108" s="1"/>
      <c r="W108" s="1">
        <f t="shared" si="29"/>
        <v>0</v>
      </c>
      <c r="X108" s="1"/>
      <c r="Y108" s="1"/>
      <c r="Z108" s="1">
        <f>Table111[[#This Row],[Quantity2]]*Table111[[#This Row],[U Cost]]</f>
        <v>0</v>
      </c>
      <c r="AB108" s="1"/>
      <c r="AC108" s="1"/>
      <c r="AD108" s="1">
        <f t="shared" si="30"/>
        <v>0</v>
      </c>
      <c r="AE108" s="1"/>
      <c r="AF108" s="1">
        <f>SUM(Table111[[#This Row],[Total 
Paid]:[Shipping 
Charged]])</f>
        <v>0</v>
      </c>
      <c r="AG108" s="1"/>
      <c r="AH108" s="1"/>
      <c r="AI108" s="1">
        <f t="shared" si="31"/>
        <v>0</v>
      </c>
      <c r="AK108" s="1"/>
      <c r="AL108" s="1"/>
      <c r="AM108" s="1"/>
      <c r="AN108" s="1"/>
      <c r="AP108" s="30">
        <f t="shared" si="27"/>
        <v>0</v>
      </c>
      <c r="AQ108" s="1"/>
      <c r="AR108" s="1">
        <f t="shared" si="8"/>
        <v>0</v>
      </c>
      <c r="AS108" s="1"/>
      <c r="AT108" s="1"/>
      <c r="AU108" s="2">
        <f t="shared" si="32"/>
        <v>0</v>
      </c>
      <c r="AW108" s="1"/>
      <c r="AX108" s="1"/>
      <c r="AY108" s="1"/>
      <c r="AZ108" s="2">
        <f t="shared" si="28"/>
        <v>0</v>
      </c>
      <c r="BA108" s="2">
        <f>SUM(AF108,AH108,-AZ108,-Table111[[#This Row],[Sale Fee]])</f>
        <v>0</v>
      </c>
      <c r="BC108" s="1"/>
      <c r="BD108" s="1"/>
      <c r="BE108" s="1"/>
    </row>
    <row r="109" spans="1:57" x14ac:dyDescent="0.25">
      <c r="A109" s="1"/>
      <c r="B109" s="1"/>
      <c r="E109" s="4"/>
      <c r="F109" s="4"/>
      <c r="Q109" s="1"/>
      <c r="R109" s="1"/>
      <c r="S109" s="1"/>
      <c r="U109" s="1"/>
      <c r="V109" s="1"/>
      <c r="W109" s="1">
        <f t="shared" si="29"/>
        <v>0</v>
      </c>
      <c r="X109" s="1"/>
      <c r="Y109" s="1"/>
      <c r="Z109" s="1">
        <f>Table111[[#This Row],[Quantity2]]*Table111[[#This Row],[U Cost]]</f>
        <v>0</v>
      </c>
      <c r="AB109" s="1"/>
      <c r="AC109" s="1"/>
      <c r="AD109" s="1">
        <f t="shared" si="30"/>
        <v>0</v>
      </c>
      <c r="AE109" s="1"/>
      <c r="AF109" s="1">
        <f>SUM(Table111[[#This Row],[Total 
Paid]:[Shipping 
Charged]])</f>
        <v>0</v>
      </c>
      <c r="AG109" s="1"/>
      <c r="AH109" s="1"/>
      <c r="AI109" s="1">
        <f t="shared" si="31"/>
        <v>0</v>
      </c>
      <c r="AK109" s="1"/>
      <c r="AL109" s="1"/>
      <c r="AM109" s="1"/>
      <c r="AN109" s="1"/>
      <c r="AP109" s="30">
        <f t="shared" si="27"/>
        <v>0</v>
      </c>
      <c r="AQ109" s="1"/>
      <c r="AR109" s="1">
        <f t="shared" si="8"/>
        <v>0</v>
      </c>
      <c r="AS109" s="1"/>
      <c r="AT109" s="1"/>
      <c r="AU109" s="2">
        <f t="shared" si="32"/>
        <v>0</v>
      </c>
      <c r="AW109" s="1"/>
      <c r="AX109" s="1"/>
      <c r="AY109" s="1"/>
      <c r="AZ109" s="2">
        <f t="shared" si="28"/>
        <v>0</v>
      </c>
      <c r="BA109" s="2">
        <f>SUM(AF109,AH109,-AZ109,-Table111[[#This Row],[Sale Fee]])</f>
        <v>0</v>
      </c>
      <c r="BC109" s="1"/>
      <c r="BD109" s="1"/>
      <c r="BE109" s="1"/>
    </row>
    <row r="110" spans="1:57" x14ac:dyDescent="0.25">
      <c r="A110" s="1"/>
      <c r="B110" s="1"/>
      <c r="E110" s="4"/>
      <c r="F110" s="4"/>
      <c r="Q110" s="1"/>
      <c r="R110" s="1"/>
      <c r="S110" s="1"/>
      <c r="U110" s="1"/>
      <c r="V110" s="1"/>
      <c r="W110" s="1">
        <f t="shared" si="29"/>
        <v>0</v>
      </c>
      <c r="X110" s="1"/>
      <c r="Y110" s="1"/>
      <c r="Z110" s="1">
        <f>Table111[[#This Row],[Quantity2]]*Table111[[#This Row],[U Cost]]</f>
        <v>0</v>
      </c>
      <c r="AB110" s="1"/>
      <c r="AC110" s="1"/>
      <c r="AD110" s="1">
        <f t="shared" si="30"/>
        <v>0</v>
      </c>
      <c r="AE110" s="1"/>
      <c r="AF110" s="1">
        <f>SUM(Table111[[#This Row],[Total 
Paid]:[Shipping 
Charged]])</f>
        <v>0</v>
      </c>
      <c r="AG110" s="1"/>
      <c r="AH110" s="1"/>
      <c r="AI110" s="1">
        <f t="shared" si="31"/>
        <v>0</v>
      </c>
      <c r="AK110" s="1"/>
      <c r="AL110" s="1"/>
      <c r="AM110" s="1"/>
      <c r="AN110" s="1"/>
      <c r="AP110" s="30">
        <f t="shared" si="27"/>
        <v>0</v>
      </c>
      <c r="AQ110" s="1"/>
      <c r="AR110" s="1">
        <f t="shared" si="8"/>
        <v>0</v>
      </c>
      <c r="AS110" s="1"/>
      <c r="AT110" s="1"/>
      <c r="AU110" s="2">
        <f t="shared" si="32"/>
        <v>0</v>
      </c>
      <c r="AW110" s="1"/>
      <c r="AX110" s="1"/>
      <c r="AY110" s="1"/>
      <c r="AZ110" s="2">
        <f t="shared" si="28"/>
        <v>0</v>
      </c>
      <c r="BA110" s="2">
        <f>SUM(AF110,AH110,-AZ110,-Table111[[#This Row],[Sale Fee]])</f>
        <v>0</v>
      </c>
      <c r="BC110" s="1"/>
      <c r="BD110" s="1"/>
      <c r="BE110" s="1"/>
    </row>
    <row r="111" spans="1:57" x14ac:dyDescent="0.25">
      <c r="A111" s="1"/>
      <c r="B111" s="1"/>
      <c r="E111" s="4"/>
      <c r="F111" s="4"/>
      <c r="Q111" s="1"/>
      <c r="R111" s="1"/>
      <c r="S111" s="1"/>
      <c r="U111" s="1"/>
      <c r="V111" s="1"/>
      <c r="W111" s="1">
        <f t="shared" si="29"/>
        <v>0</v>
      </c>
      <c r="X111" s="1"/>
      <c r="Y111" s="1"/>
      <c r="Z111" s="1">
        <f>Table111[[#This Row],[Quantity2]]*Table111[[#This Row],[U Cost]]</f>
        <v>0</v>
      </c>
      <c r="AB111" s="1"/>
      <c r="AC111" s="1"/>
      <c r="AD111" s="1">
        <f t="shared" si="30"/>
        <v>0</v>
      </c>
      <c r="AE111" s="1"/>
      <c r="AF111" s="1">
        <f>SUM(Table111[[#This Row],[Total 
Paid]:[Shipping 
Charged]])</f>
        <v>0</v>
      </c>
      <c r="AG111" s="1"/>
      <c r="AH111" s="1"/>
      <c r="AI111" s="1">
        <f t="shared" si="31"/>
        <v>0</v>
      </c>
      <c r="AK111" s="1"/>
      <c r="AL111" s="1"/>
      <c r="AM111" s="1"/>
      <c r="AN111" s="1"/>
      <c r="AP111" s="30">
        <f t="shared" si="27"/>
        <v>0</v>
      </c>
      <c r="AQ111" s="1"/>
      <c r="AR111" s="1">
        <f t="shared" si="8"/>
        <v>0</v>
      </c>
      <c r="AS111" s="1"/>
      <c r="AT111" s="1"/>
      <c r="AU111" s="2">
        <f t="shared" si="32"/>
        <v>0</v>
      </c>
      <c r="AW111" s="1"/>
      <c r="AX111" s="1"/>
      <c r="AY111" s="1"/>
      <c r="AZ111" s="2">
        <f t="shared" si="28"/>
        <v>0</v>
      </c>
      <c r="BA111" s="2">
        <f>SUM(AF111,AH111,-AZ111,-Table111[[#This Row],[Sale Fee]])</f>
        <v>0</v>
      </c>
      <c r="BC111" s="1"/>
      <c r="BD111" s="1"/>
      <c r="BE111" s="1"/>
    </row>
    <row r="112" spans="1:57" x14ac:dyDescent="0.25">
      <c r="A112" s="1"/>
      <c r="B112" s="1"/>
      <c r="E112" s="4"/>
      <c r="F112" s="4"/>
      <c r="Q112" s="1"/>
      <c r="R112" s="1"/>
      <c r="S112" s="1"/>
      <c r="U112" s="1"/>
      <c r="V112" s="1"/>
      <c r="W112" s="1">
        <f t="shared" si="29"/>
        <v>0</v>
      </c>
      <c r="X112" s="1"/>
      <c r="Y112" s="1"/>
      <c r="Z112" s="1">
        <f>Table111[[#This Row],[Quantity2]]*Table111[[#This Row],[U Cost]]</f>
        <v>0</v>
      </c>
      <c r="AB112" s="1"/>
      <c r="AC112" s="1"/>
      <c r="AD112" s="1">
        <f t="shared" si="30"/>
        <v>0</v>
      </c>
      <c r="AE112" s="1"/>
      <c r="AF112" s="1">
        <f>SUM(Table111[[#This Row],[Total 
Paid]:[Shipping 
Charged]])</f>
        <v>0</v>
      </c>
      <c r="AG112" s="1"/>
      <c r="AH112" s="1"/>
      <c r="AI112" s="1">
        <f t="shared" si="31"/>
        <v>0</v>
      </c>
      <c r="AK112" s="1"/>
      <c r="AL112" s="1"/>
      <c r="AM112" s="1"/>
      <c r="AN112" s="1"/>
      <c r="AP112" s="30">
        <f t="shared" si="27"/>
        <v>0</v>
      </c>
      <c r="AQ112" s="1"/>
      <c r="AR112" s="1">
        <f t="shared" si="8"/>
        <v>0</v>
      </c>
      <c r="AS112" s="1"/>
      <c r="AT112" s="1"/>
      <c r="AU112" s="2">
        <f t="shared" si="32"/>
        <v>0</v>
      </c>
      <c r="AW112" s="1"/>
      <c r="AX112" s="1"/>
      <c r="AY112" s="1"/>
      <c r="AZ112" s="2">
        <f t="shared" si="28"/>
        <v>0</v>
      </c>
      <c r="BA112" s="2">
        <f>SUM(AF112,AH112,-AZ112,-Table111[[#This Row],[Sale Fee]])</f>
        <v>0</v>
      </c>
      <c r="BC112" s="1"/>
      <c r="BD112" s="1"/>
      <c r="BE112" s="1"/>
    </row>
    <row r="113" spans="1:57" x14ac:dyDescent="0.25">
      <c r="A113" s="1"/>
      <c r="B113" s="1"/>
      <c r="E113" s="4"/>
      <c r="F113" s="4"/>
      <c r="Q113" s="1"/>
      <c r="R113" s="1"/>
      <c r="S113" s="1"/>
      <c r="U113" s="1"/>
      <c r="V113" s="1"/>
      <c r="W113" s="1">
        <f t="shared" si="29"/>
        <v>0</v>
      </c>
      <c r="X113" s="1"/>
      <c r="Y113" s="1"/>
      <c r="Z113" s="1">
        <f>Table111[[#This Row],[Quantity2]]*Table111[[#This Row],[U Cost]]</f>
        <v>0</v>
      </c>
      <c r="AB113" s="1"/>
      <c r="AC113" s="1"/>
      <c r="AD113" s="1">
        <f t="shared" si="30"/>
        <v>0</v>
      </c>
      <c r="AE113" s="1"/>
      <c r="AF113" s="1">
        <f>SUM(Table111[[#This Row],[Total 
Paid]:[Shipping 
Charged]])</f>
        <v>0</v>
      </c>
      <c r="AG113" s="1"/>
      <c r="AH113" s="1"/>
      <c r="AI113" s="1">
        <f t="shared" si="31"/>
        <v>0</v>
      </c>
      <c r="AK113" s="1"/>
      <c r="AL113" s="1"/>
      <c r="AM113" s="1"/>
      <c r="AN113" s="1"/>
      <c r="AP113" s="30">
        <f t="shared" si="27"/>
        <v>0</v>
      </c>
      <c r="AQ113" s="1"/>
      <c r="AR113" s="1">
        <f t="shared" si="8"/>
        <v>0</v>
      </c>
      <c r="AS113" s="1"/>
      <c r="AT113" s="1"/>
      <c r="AU113" s="2">
        <f t="shared" si="32"/>
        <v>0</v>
      </c>
      <c r="AW113" s="1"/>
      <c r="AX113" s="1"/>
      <c r="AY113" s="1"/>
      <c r="AZ113" s="2">
        <f t="shared" si="28"/>
        <v>0</v>
      </c>
      <c r="BA113" s="2">
        <f>SUM(AF113,AH113,-AZ113,-Table111[[#This Row],[Sale Fee]])</f>
        <v>0</v>
      </c>
      <c r="BC113" s="1"/>
      <c r="BD113" s="1"/>
      <c r="BE113" s="1"/>
    </row>
    <row r="114" spans="1:57" x14ac:dyDescent="0.25">
      <c r="A114" s="1"/>
      <c r="B114" s="1"/>
      <c r="E114" s="4"/>
      <c r="F114" s="4"/>
      <c r="Q114" s="1"/>
      <c r="R114" s="1"/>
      <c r="S114" s="1"/>
      <c r="U114" s="1"/>
      <c r="V114" s="1"/>
      <c r="W114" s="1">
        <f t="shared" si="29"/>
        <v>0</v>
      </c>
      <c r="X114" s="1"/>
      <c r="Y114" s="1"/>
      <c r="Z114" s="1">
        <f>Table111[[#This Row],[Quantity2]]*Table111[[#This Row],[U Cost]]</f>
        <v>0</v>
      </c>
      <c r="AB114" s="1"/>
      <c r="AC114" s="1"/>
      <c r="AD114" s="1">
        <f t="shared" si="30"/>
        <v>0</v>
      </c>
      <c r="AE114" s="1"/>
      <c r="AF114" s="1">
        <f>SUM(Table111[[#This Row],[Total 
Paid]:[Shipping 
Charged]])</f>
        <v>0</v>
      </c>
      <c r="AG114" s="1"/>
      <c r="AH114" s="1"/>
      <c r="AI114" s="1">
        <f t="shared" si="31"/>
        <v>0</v>
      </c>
      <c r="AK114" s="1"/>
      <c r="AL114" s="1"/>
      <c r="AM114" s="1"/>
      <c r="AN114" s="1"/>
      <c r="AP114" s="30">
        <f t="shared" si="27"/>
        <v>0</v>
      </c>
      <c r="AQ114" s="1"/>
      <c r="AR114" s="1">
        <f t="shared" si="8"/>
        <v>0</v>
      </c>
      <c r="AS114" s="1"/>
      <c r="AT114" s="1"/>
      <c r="AU114" s="2">
        <f t="shared" si="32"/>
        <v>0</v>
      </c>
      <c r="AW114" s="1"/>
      <c r="AX114" s="1"/>
      <c r="AY114" s="1"/>
      <c r="AZ114" s="2">
        <f t="shared" si="28"/>
        <v>0</v>
      </c>
      <c r="BA114" s="2">
        <f>SUM(AF114,AH114,-AZ114,-Table111[[#This Row],[Sale Fee]])</f>
        <v>0</v>
      </c>
      <c r="BC114" s="1"/>
      <c r="BD114" s="1"/>
      <c r="BE114" s="1"/>
    </row>
    <row r="115" spans="1:57" x14ac:dyDescent="0.25">
      <c r="A115" s="1"/>
      <c r="B115" s="1"/>
      <c r="E115" s="4"/>
      <c r="F115" s="4"/>
      <c r="Q115" s="1"/>
      <c r="R115" s="1"/>
      <c r="S115" s="1"/>
      <c r="U115" s="1"/>
      <c r="V115" s="1"/>
      <c r="W115" s="1">
        <f t="shared" si="29"/>
        <v>0</v>
      </c>
      <c r="X115" s="1"/>
      <c r="Y115" s="1"/>
      <c r="Z115" s="1">
        <f>Table111[[#This Row],[Quantity2]]*Table111[[#This Row],[U Cost]]</f>
        <v>0</v>
      </c>
      <c r="AB115" s="1"/>
      <c r="AC115" s="1"/>
      <c r="AD115" s="1">
        <f t="shared" si="30"/>
        <v>0</v>
      </c>
      <c r="AE115" s="1"/>
      <c r="AF115" s="1">
        <f>SUM(Table111[[#This Row],[Total 
Paid]:[Shipping 
Charged]])</f>
        <v>0</v>
      </c>
      <c r="AG115" s="1"/>
      <c r="AH115" s="1"/>
      <c r="AI115" s="1">
        <f t="shared" si="31"/>
        <v>0</v>
      </c>
      <c r="AK115" s="1"/>
      <c r="AL115" s="1"/>
      <c r="AM115" s="1"/>
      <c r="AN115" s="1"/>
      <c r="AP115" s="30">
        <f t="shared" si="27"/>
        <v>0</v>
      </c>
      <c r="AQ115" s="1"/>
      <c r="AR115" s="1">
        <f t="shared" si="8"/>
        <v>0</v>
      </c>
      <c r="AS115" s="1"/>
      <c r="AT115" s="1"/>
      <c r="AU115" s="2">
        <f t="shared" si="32"/>
        <v>0</v>
      </c>
      <c r="AW115" s="1"/>
      <c r="AX115" s="1"/>
      <c r="AY115" s="1"/>
      <c r="AZ115" s="2">
        <f t="shared" si="28"/>
        <v>0</v>
      </c>
      <c r="BA115" s="2">
        <f>SUM(AF115,AH115,-AZ115,-Table111[[#This Row],[Sale Fee]])</f>
        <v>0</v>
      </c>
      <c r="BC115" s="1"/>
      <c r="BD115" s="1"/>
      <c r="BE115" s="1"/>
    </row>
    <row r="116" spans="1:57" x14ac:dyDescent="0.25">
      <c r="A116" s="1"/>
      <c r="B116" s="1"/>
      <c r="E116" s="4"/>
      <c r="F116" s="4"/>
      <c r="Q116" s="1"/>
      <c r="R116" s="1"/>
      <c r="S116" s="1"/>
      <c r="U116" s="1"/>
      <c r="V116" s="1"/>
      <c r="W116" s="1">
        <f t="shared" si="29"/>
        <v>0</v>
      </c>
      <c r="X116" s="1"/>
      <c r="Y116" s="1"/>
      <c r="Z116" s="1">
        <f>Table111[[#This Row],[Quantity2]]*Table111[[#This Row],[U Cost]]</f>
        <v>0</v>
      </c>
      <c r="AB116" s="1"/>
      <c r="AC116" s="1"/>
      <c r="AD116" s="1">
        <f t="shared" si="30"/>
        <v>0</v>
      </c>
      <c r="AE116" s="1"/>
      <c r="AF116" s="1">
        <f>SUM(Table111[[#This Row],[Total 
Paid]:[Shipping 
Charged]])</f>
        <v>0</v>
      </c>
      <c r="AG116" s="1"/>
      <c r="AH116" s="1"/>
      <c r="AI116" s="1">
        <f t="shared" si="31"/>
        <v>0</v>
      </c>
      <c r="AK116" s="1"/>
      <c r="AL116" s="1"/>
      <c r="AM116" s="1"/>
      <c r="AN116" s="1"/>
      <c r="AP116" s="30">
        <f t="shared" si="27"/>
        <v>0</v>
      </c>
      <c r="AQ116" s="1"/>
      <c r="AR116" s="1">
        <f t="shared" si="8"/>
        <v>0</v>
      </c>
      <c r="AS116" s="1"/>
      <c r="AT116" s="1"/>
      <c r="AU116" s="2">
        <f t="shared" si="32"/>
        <v>0</v>
      </c>
      <c r="AW116" s="1"/>
      <c r="AX116" s="1"/>
      <c r="AY116" s="1"/>
      <c r="AZ116" s="2">
        <f t="shared" si="28"/>
        <v>0</v>
      </c>
      <c r="BA116" s="2">
        <f>SUM(AF116,AH116,-AZ116,-Table111[[#This Row],[Sale Fee]])</f>
        <v>0</v>
      </c>
      <c r="BC116" s="1"/>
      <c r="BD116" s="1"/>
      <c r="BE116" s="1"/>
    </row>
    <row r="117" spans="1:57" x14ac:dyDescent="0.25">
      <c r="A117" s="1"/>
      <c r="B117" s="1"/>
      <c r="E117" s="4"/>
      <c r="F117" s="4"/>
      <c r="Q117" s="1"/>
      <c r="R117" s="1"/>
      <c r="S117" s="1"/>
      <c r="U117" s="1"/>
      <c r="V117" s="1"/>
      <c r="W117" s="1">
        <f t="shared" si="29"/>
        <v>0</v>
      </c>
      <c r="X117" s="1"/>
      <c r="Y117" s="1"/>
      <c r="Z117" s="1">
        <f>Table111[[#This Row],[Quantity2]]*Table111[[#This Row],[U Cost]]</f>
        <v>0</v>
      </c>
      <c r="AB117" s="1"/>
      <c r="AC117" s="1"/>
      <c r="AD117" s="1">
        <f t="shared" si="30"/>
        <v>0</v>
      </c>
      <c r="AE117" s="1"/>
      <c r="AF117" s="1">
        <f>SUM(Table111[[#This Row],[Total 
Paid]:[Shipping 
Charged]])</f>
        <v>0</v>
      </c>
      <c r="AG117" s="1"/>
      <c r="AH117" s="1"/>
      <c r="AI117" s="1">
        <f t="shared" si="31"/>
        <v>0</v>
      </c>
      <c r="AK117" s="1"/>
      <c r="AL117" s="1"/>
      <c r="AM117" s="1"/>
      <c r="AN117" s="1"/>
      <c r="AP117" s="30">
        <f t="shared" si="27"/>
        <v>0</v>
      </c>
      <c r="AQ117" s="1"/>
      <c r="AR117" s="1">
        <f t="shared" si="8"/>
        <v>0</v>
      </c>
      <c r="AS117" s="1"/>
      <c r="AT117" s="1"/>
      <c r="AU117" s="2">
        <f t="shared" si="32"/>
        <v>0</v>
      </c>
      <c r="AW117" s="1"/>
      <c r="AX117" s="1"/>
      <c r="AY117" s="1"/>
      <c r="AZ117" s="2">
        <f t="shared" si="28"/>
        <v>0</v>
      </c>
      <c r="BA117" s="2">
        <f>SUM(AF117,AH117,-AZ117,-Table111[[#This Row],[Sale Fee]])</f>
        <v>0</v>
      </c>
      <c r="BC117" s="1"/>
      <c r="BD117" s="1"/>
      <c r="BE117" s="1"/>
    </row>
    <row r="118" spans="1:57" x14ac:dyDescent="0.25">
      <c r="A118" s="1"/>
      <c r="B118" s="1"/>
      <c r="E118" s="4"/>
      <c r="F118" s="4"/>
      <c r="Q118" s="1"/>
      <c r="R118" s="1"/>
      <c r="S118" s="1"/>
      <c r="U118" s="1"/>
      <c r="V118" s="1"/>
      <c r="W118" s="1">
        <f t="shared" si="29"/>
        <v>0</v>
      </c>
      <c r="X118" s="1"/>
      <c r="Y118" s="1"/>
      <c r="Z118" s="1">
        <f>Table111[[#This Row],[Quantity2]]*Table111[[#This Row],[U Cost]]</f>
        <v>0</v>
      </c>
      <c r="AB118" s="1"/>
      <c r="AC118" s="1"/>
      <c r="AD118" s="1">
        <f t="shared" si="30"/>
        <v>0</v>
      </c>
      <c r="AE118" s="1"/>
      <c r="AF118" s="1">
        <f>SUM(Table111[[#This Row],[Total 
Paid]:[Shipping 
Charged]])</f>
        <v>0</v>
      </c>
      <c r="AG118" s="1"/>
      <c r="AH118" s="1"/>
      <c r="AI118" s="1">
        <f t="shared" si="31"/>
        <v>0</v>
      </c>
      <c r="AK118" s="1"/>
      <c r="AL118" s="1"/>
      <c r="AM118" s="1"/>
      <c r="AN118" s="1"/>
      <c r="AP118" s="30">
        <f t="shared" si="27"/>
        <v>0</v>
      </c>
      <c r="AQ118" s="1"/>
      <c r="AR118" s="1">
        <f t="shared" si="8"/>
        <v>0</v>
      </c>
      <c r="AS118" s="1"/>
      <c r="AT118" s="1"/>
      <c r="AU118" s="2">
        <f t="shared" si="32"/>
        <v>0</v>
      </c>
      <c r="AW118" s="1"/>
      <c r="AX118" s="1"/>
      <c r="AY118" s="1"/>
      <c r="AZ118" s="2">
        <f t="shared" si="28"/>
        <v>0</v>
      </c>
      <c r="BA118" s="2">
        <f>SUM(AF118,AH118,-AZ118,-Table111[[#This Row],[Sale Fee]])</f>
        <v>0</v>
      </c>
      <c r="BC118" s="1"/>
      <c r="BD118" s="1"/>
      <c r="BE118" s="1"/>
    </row>
    <row r="119" spans="1:57" x14ac:dyDescent="0.25">
      <c r="A119" s="1"/>
      <c r="B119" s="1"/>
      <c r="E119" s="4"/>
      <c r="F119" s="4"/>
      <c r="Q119" s="1"/>
      <c r="R119" s="1"/>
      <c r="S119" s="1"/>
      <c r="U119" s="1"/>
      <c r="V119" s="1"/>
      <c r="W119" s="1">
        <f t="shared" si="29"/>
        <v>0</v>
      </c>
      <c r="X119" s="1"/>
      <c r="Y119" s="1"/>
      <c r="Z119" s="1">
        <f>Table111[[#This Row],[Quantity2]]*Table111[[#This Row],[U Cost]]</f>
        <v>0</v>
      </c>
      <c r="AB119" s="1"/>
      <c r="AC119" s="1"/>
      <c r="AD119" s="1">
        <f t="shared" si="30"/>
        <v>0</v>
      </c>
      <c r="AE119" s="1"/>
      <c r="AF119" s="1">
        <f>SUM(Table111[[#This Row],[Total 
Paid]:[Shipping 
Charged]])</f>
        <v>0</v>
      </c>
      <c r="AG119" s="1"/>
      <c r="AH119" s="1"/>
      <c r="AI119" s="1">
        <f t="shared" si="31"/>
        <v>0</v>
      </c>
      <c r="AK119" s="1"/>
      <c r="AL119" s="1"/>
      <c r="AM119" s="1"/>
      <c r="AN119" s="1"/>
      <c r="AP119" s="30">
        <f t="shared" si="27"/>
        <v>0</v>
      </c>
      <c r="AQ119" s="1"/>
      <c r="AR119" s="1">
        <f t="shared" si="8"/>
        <v>0</v>
      </c>
      <c r="AS119" s="1"/>
      <c r="AT119" s="1"/>
      <c r="AU119" s="2">
        <f t="shared" si="32"/>
        <v>0</v>
      </c>
      <c r="AW119" s="1"/>
      <c r="AX119" s="1"/>
      <c r="AY119" s="1"/>
      <c r="AZ119" s="2">
        <f t="shared" si="28"/>
        <v>0</v>
      </c>
      <c r="BA119" s="2">
        <f>SUM(AF119,AH119,-AZ119,-Table111[[#This Row],[Sale Fee]])</f>
        <v>0</v>
      </c>
      <c r="BC119" s="1"/>
      <c r="BD119" s="1"/>
      <c r="BE119" s="1"/>
    </row>
    <row r="120" spans="1:57" x14ac:dyDescent="0.25">
      <c r="A120" s="1"/>
      <c r="B120" s="1"/>
      <c r="E120" s="4"/>
      <c r="F120" s="4"/>
      <c r="Q120" s="1"/>
      <c r="R120" s="1"/>
      <c r="S120" s="1"/>
      <c r="U120" s="1"/>
      <c r="V120" s="1"/>
      <c r="W120" s="1">
        <f t="shared" si="29"/>
        <v>0</v>
      </c>
      <c r="X120" s="1"/>
      <c r="Y120" s="1"/>
      <c r="Z120" s="1">
        <f>Table111[[#This Row],[Quantity2]]*Table111[[#This Row],[U Cost]]</f>
        <v>0</v>
      </c>
      <c r="AB120" s="1"/>
      <c r="AC120" s="1"/>
      <c r="AD120" s="1">
        <f t="shared" si="30"/>
        <v>0</v>
      </c>
      <c r="AE120" s="1"/>
      <c r="AF120" s="1">
        <f>SUM(Table111[[#This Row],[Total 
Paid]:[Shipping 
Charged]])</f>
        <v>0</v>
      </c>
      <c r="AG120" s="1"/>
      <c r="AH120" s="1"/>
      <c r="AI120" s="1">
        <f t="shared" si="31"/>
        <v>0</v>
      </c>
      <c r="AK120" s="1"/>
      <c r="AL120" s="1"/>
      <c r="AM120" s="1"/>
      <c r="AN120" s="1"/>
      <c r="AP120" s="30">
        <f t="shared" si="27"/>
        <v>0</v>
      </c>
      <c r="AQ120" s="1"/>
      <c r="AR120" s="1">
        <f t="shared" si="8"/>
        <v>0</v>
      </c>
      <c r="AS120" s="1"/>
      <c r="AT120" s="1"/>
      <c r="AU120" s="2">
        <f t="shared" si="32"/>
        <v>0</v>
      </c>
      <c r="AW120" s="1"/>
      <c r="AX120" s="1"/>
      <c r="AY120" s="1"/>
      <c r="AZ120" s="2">
        <f t="shared" si="28"/>
        <v>0</v>
      </c>
      <c r="BA120" s="2">
        <f>SUM(AF120,AH120,-AZ120,-Table111[[#This Row],[Sale Fee]])</f>
        <v>0</v>
      </c>
      <c r="BC120" s="1"/>
      <c r="BD120" s="1"/>
      <c r="BE120" s="1"/>
    </row>
    <row r="121" spans="1:57" x14ac:dyDescent="0.25">
      <c r="A121" s="1"/>
      <c r="B121" s="1"/>
      <c r="E121" s="4"/>
      <c r="F121" s="4"/>
      <c r="Q121" s="1"/>
      <c r="R121" s="1"/>
      <c r="S121" s="1"/>
      <c r="U121" s="1"/>
      <c r="V121" s="1"/>
      <c r="W121" s="1">
        <f t="shared" si="29"/>
        <v>0</v>
      </c>
      <c r="X121" s="1"/>
      <c r="Y121" s="1"/>
      <c r="Z121" s="1">
        <f>Table111[[#This Row],[Quantity2]]*Table111[[#This Row],[U Cost]]</f>
        <v>0</v>
      </c>
      <c r="AB121" s="1"/>
      <c r="AC121" s="1"/>
      <c r="AD121" s="1">
        <f t="shared" si="30"/>
        <v>0</v>
      </c>
      <c r="AE121" s="1"/>
      <c r="AF121" s="1">
        <f>SUM(Table111[[#This Row],[Total 
Paid]:[Shipping 
Charged]])</f>
        <v>0</v>
      </c>
      <c r="AG121" s="1"/>
      <c r="AH121" s="1"/>
      <c r="AI121" s="1">
        <f t="shared" si="31"/>
        <v>0</v>
      </c>
      <c r="AK121" s="1"/>
      <c r="AL121" s="1"/>
      <c r="AM121" s="1"/>
      <c r="AN121" s="1"/>
      <c r="AP121" s="30">
        <f t="shared" si="27"/>
        <v>0</v>
      </c>
      <c r="AQ121" s="1"/>
      <c r="AR121" s="1">
        <f t="shared" si="8"/>
        <v>0</v>
      </c>
      <c r="AS121" s="1"/>
      <c r="AT121" s="1"/>
      <c r="AU121" s="2">
        <f t="shared" si="32"/>
        <v>0</v>
      </c>
      <c r="AW121" s="1"/>
      <c r="AX121" s="1"/>
      <c r="AY121" s="1"/>
      <c r="AZ121" s="2">
        <f t="shared" si="28"/>
        <v>0</v>
      </c>
      <c r="BA121" s="2">
        <f>SUM(AF121,AH121,-AZ121,-Table111[[#This Row],[Sale Fee]])</f>
        <v>0</v>
      </c>
      <c r="BC121" s="1"/>
      <c r="BD121" s="1"/>
      <c r="BE121" s="1"/>
    </row>
    <row r="122" spans="1:57" x14ac:dyDescent="0.25">
      <c r="A122" s="1"/>
      <c r="B122" s="1"/>
      <c r="E122" s="4"/>
      <c r="F122" s="4"/>
      <c r="Q122" s="1"/>
      <c r="R122" s="1"/>
      <c r="S122" s="1"/>
      <c r="U122" s="1"/>
      <c r="V122" s="1"/>
      <c r="W122" s="1">
        <f t="shared" si="29"/>
        <v>0</v>
      </c>
      <c r="X122" s="1"/>
      <c r="Y122" s="1"/>
      <c r="Z122" s="1">
        <f>Table111[[#This Row],[Quantity2]]*Table111[[#This Row],[U Cost]]</f>
        <v>0</v>
      </c>
      <c r="AB122" s="1"/>
      <c r="AC122" s="1"/>
      <c r="AD122" s="1">
        <f t="shared" si="30"/>
        <v>0</v>
      </c>
      <c r="AE122" s="1"/>
      <c r="AF122" s="1">
        <f>SUM(Table111[[#This Row],[Total 
Paid]:[Shipping 
Charged]])</f>
        <v>0</v>
      </c>
      <c r="AG122" s="1"/>
      <c r="AH122" s="1"/>
      <c r="AI122" s="1">
        <f t="shared" si="31"/>
        <v>0</v>
      </c>
      <c r="AK122" s="1"/>
      <c r="AL122" s="1"/>
      <c r="AM122" s="1"/>
      <c r="AN122" s="1"/>
      <c r="AP122" s="30">
        <f t="shared" si="27"/>
        <v>0</v>
      </c>
      <c r="AQ122" s="1"/>
      <c r="AR122" s="1">
        <f t="shared" si="8"/>
        <v>0</v>
      </c>
      <c r="AS122" s="1"/>
      <c r="AT122" s="1"/>
      <c r="AU122" s="2">
        <f t="shared" si="32"/>
        <v>0</v>
      </c>
      <c r="AW122" s="1"/>
      <c r="AX122" s="1"/>
      <c r="AY122" s="1"/>
      <c r="AZ122" s="2">
        <f t="shared" si="28"/>
        <v>0</v>
      </c>
      <c r="BA122" s="2">
        <f>SUM(AF122,AH122,-AZ122,-Table111[[#This Row],[Sale Fee]])</f>
        <v>0</v>
      </c>
      <c r="BC122" s="1"/>
      <c r="BD122" s="1"/>
      <c r="BE122" s="1"/>
    </row>
    <row r="123" spans="1:57" x14ac:dyDescent="0.25">
      <c r="A123" s="1"/>
      <c r="B123" s="1"/>
      <c r="E123" s="4"/>
      <c r="F123" s="4"/>
      <c r="Q123" s="1"/>
      <c r="R123" s="1"/>
      <c r="S123" s="1"/>
      <c r="U123" s="1"/>
      <c r="V123" s="1"/>
      <c r="W123" s="1">
        <f t="shared" si="29"/>
        <v>0</v>
      </c>
      <c r="X123" s="1"/>
      <c r="Y123" s="1"/>
      <c r="Z123" s="1">
        <f>Table111[[#This Row],[Quantity2]]*Table111[[#This Row],[U Cost]]</f>
        <v>0</v>
      </c>
      <c r="AB123" s="1"/>
      <c r="AC123" s="1"/>
      <c r="AD123" s="1">
        <f t="shared" si="30"/>
        <v>0</v>
      </c>
      <c r="AE123" s="1"/>
      <c r="AF123" s="1">
        <f>SUM(Table111[[#This Row],[Total 
Paid]:[Shipping 
Charged]])</f>
        <v>0</v>
      </c>
      <c r="AG123" s="1"/>
      <c r="AH123" s="1"/>
      <c r="AI123" s="1">
        <f t="shared" si="31"/>
        <v>0</v>
      </c>
      <c r="AK123" s="1"/>
      <c r="AL123" s="1"/>
      <c r="AM123" s="1"/>
      <c r="AN123" s="1"/>
      <c r="AP123" s="30">
        <f t="shared" si="27"/>
        <v>0</v>
      </c>
      <c r="AQ123" s="1"/>
      <c r="AR123" s="1">
        <f t="shared" si="8"/>
        <v>0</v>
      </c>
      <c r="AS123" s="1"/>
      <c r="AT123" s="1"/>
      <c r="AU123" s="2">
        <f t="shared" si="32"/>
        <v>0</v>
      </c>
      <c r="AW123" s="1"/>
      <c r="AX123" s="1"/>
      <c r="AY123" s="1"/>
      <c r="AZ123" s="2">
        <f t="shared" si="28"/>
        <v>0</v>
      </c>
      <c r="BA123" s="2">
        <f>SUM(AF123,AH123,-AZ123,-Table111[[#This Row],[Sale Fee]])</f>
        <v>0</v>
      </c>
      <c r="BC123" s="1"/>
      <c r="BD123" s="1"/>
      <c r="BE123" s="1"/>
    </row>
    <row r="124" spans="1:57" x14ac:dyDescent="0.25">
      <c r="A124" s="1"/>
      <c r="B124" s="1"/>
      <c r="E124" s="4"/>
      <c r="F124" s="4"/>
      <c r="Q124" s="1"/>
      <c r="R124" s="1"/>
      <c r="S124" s="1"/>
      <c r="U124" s="1"/>
      <c r="V124" s="1"/>
      <c r="W124" s="1">
        <f t="shared" si="29"/>
        <v>0</v>
      </c>
      <c r="X124" s="1"/>
      <c r="Y124" s="1"/>
      <c r="Z124" s="1">
        <f>Table111[[#This Row],[Quantity2]]*Table111[[#This Row],[U Cost]]</f>
        <v>0</v>
      </c>
      <c r="AB124" s="1"/>
      <c r="AC124" s="1"/>
      <c r="AD124" s="1">
        <f t="shared" si="30"/>
        <v>0</v>
      </c>
      <c r="AE124" s="1"/>
      <c r="AF124" s="1">
        <f>SUM(Table111[[#This Row],[Total 
Paid]:[Shipping 
Charged]])</f>
        <v>0</v>
      </c>
      <c r="AG124" s="1"/>
      <c r="AH124" s="1"/>
      <c r="AI124" s="1">
        <f t="shared" si="31"/>
        <v>0</v>
      </c>
      <c r="AK124" s="1"/>
      <c r="AL124" s="1"/>
      <c r="AM124" s="1"/>
      <c r="AN124" s="1"/>
      <c r="AP124" s="30">
        <f t="shared" si="27"/>
        <v>0</v>
      </c>
      <c r="AQ124" s="1"/>
      <c r="AR124" s="1">
        <f t="shared" si="8"/>
        <v>0</v>
      </c>
      <c r="AS124" s="1"/>
      <c r="AT124" s="1"/>
      <c r="AU124" s="2">
        <f t="shared" si="32"/>
        <v>0</v>
      </c>
      <c r="AW124" s="1"/>
      <c r="AX124" s="1"/>
      <c r="AY124" s="1"/>
      <c r="AZ124" s="2">
        <f t="shared" si="28"/>
        <v>0</v>
      </c>
      <c r="BA124" s="2">
        <f>SUM(AF124,AH124,-AZ124,-Table111[[#This Row],[Sale Fee]])</f>
        <v>0</v>
      </c>
      <c r="BC124" s="1"/>
      <c r="BD124" s="1"/>
      <c r="BE124" s="1"/>
    </row>
    <row r="125" spans="1:57" x14ac:dyDescent="0.25">
      <c r="A125" s="1"/>
      <c r="B125" s="1"/>
      <c r="E125" s="4"/>
      <c r="F125" s="4"/>
      <c r="Q125" s="1"/>
      <c r="R125" s="1"/>
      <c r="S125" s="1"/>
      <c r="U125" s="1"/>
      <c r="V125" s="1"/>
      <c r="W125" s="1">
        <f t="shared" si="29"/>
        <v>0</v>
      </c>
      <c r="X125" s="1"/>
      <c r="Y125" s="1"/>
      <c r="Z125" s="1">
        <f>Table111[[#This Row],[Quantity2]]*Table111[[#This Row],[U Cost]]</f>
        <v>0</v>
      </c>
      <c r="AB125" s="1"/>
      <c r="AC125" s="1"/>
      <c r="AD125" s="1">
        <f t="shared" si="30"/>
        <v>0</v>
      </c>
      <c r="AE125" s="1"/>
      <c r="AF125" s="1">
        <f>SUM(Table111[[#This Row],[Total 
Paid]:[Shipping 
Charged]])</f>
        <v>0</v>
      </c>
      <c r="AG125" s="1"/>
      <c r="AH125" s="1"/>
      <c r="AI125" s="1">
        <f t="shared" si="31"/>
        <v>0</v>
      </c>
      <c r="AK125" s="1"/>
      <c r="AL125" s="1"/>
      <c r="AM125" s="1"/>
      <c r="AN125" s="1"/>
      <c r="AP125" s="30">
        <f t="shared" si="27"/>
        <v>0</v>
      </c>
      <c r="AQ125" s="1"/>
      <c r="AR125" s="1">
        <f t="shared" si="8"/>
        <v>0</v>
      </c>
      <c r="AS125" s="1"/>
      <c r="AT125" s="1"/>
      <c r="AU125" s="2">
        <f t="shared" si="32"/>
        <v>0</v>
      </c>
      <c r="AW125" s="1"/>
      <c r="AX125" s="1"/>
      <c r="AY125" s="1"/>
      <c r="AZ125" s="2">
        <f t="shared" si="28"/>
        <v>0</v>
      </c>
      <c r="BA125" s="2">
        <f>SUM(AF125,AH125,-AZ125,-Table111[[#This Row],[Sale Fee]])</f>
        <v>0</v>
      </c>
      <c r="BC125" s="1"/>
      <c r="BD125" s="1"/>
      <c r="BE125" s="1"/>
    </row>
    <row r="126" spans="1:57" x14ac:dyDescent="0.25">
      <c r="A126" s="1"/>
      <c r="B126" s="1"/>
      <c r="E126" s="4"/>
      <c r="F126" s="4"/>
      <c r="Q126" s="1"/>
      <c r="R126" s="1"/>
      <c r="S126" s="1"/>
      <c r="U126" s="1"/>
      <c r="V126" s="1"/>
      <c r="W126" s="1">
        <f t="shared" si="29"/>
        <v>0</v>
      </c>
      <c r="X126" s="1"/>
      <c r="Y126" s="1"/>
      <c r="Z126" s="1">
        <f>Table111[[#This Row],[Quantity2]]*Table111[[#This Row],[U Cost]]</f>
        <v>0</v>
      </c>
      <c r="AB126" s="1"/>
      <c r="AC126" s="1"/>
      <c r="AD126" s="1">
        <f t="shared" si="30"/>
        <v>0</v>
      </c>
      <c r="AE126" s="1"/>
      <c r="AF126" s="1">
        <f>SUM(Table111[[#This Row],[Total 
Paid]:[Shipping 
Charged]])</f>
        <v>0</v>
      </c>
      <c r="AG126" s="1"/>
      <c r="AH126" s="1"/>
      <c r="AI126" s="1">
        <f t="shared" si="31"/>
        <v>0</v>
      </c>
      <c r="AK126" s="1"/>
      <c r="AL126" s="1"/>
      <c r="AM126" s="1"/>
      <c r="AN126" s="1"/>
      <c r="AP126" s="30">
        <f t="shared" si="27"/>
        <v>0</v>
      </c>
      <c r="AQ126" s="1"/>
      <c r="AR126" s="1">
        <f t="shared" si="8"/>
        <v>0</v>
      </c>
      <c r="AS126" s="1"/>
      <c r="AT126" s="1"/>
      <c r="AU126" s="2">
        <f t="shared" si="32"/>
        <v>0</v>
      </c>
      <c r="AW126" s="1"/>
      <c r="AX126" s="1"/>
      <c r="AY126" s="1"/>
      <c r="AZ126" s="2">
        <f t="shared" si="28"/>
        <v>0</v>
      </c>
      <c r="BA126" s="2">
        <f>SUM(AF126,AH126,-AZ126,-Table111[[#This Row],[Sale Fee]])</f>
        <v>0</v>
      </c>
      <c r="BC126" s="1"/>
      <c r="BD126" s="1"/>
      <c r="BE126" s="1"/>
    </row>
    <row r="127" spans="1:57" x14ac:dyDescent="0.25">
      <c r="A127" s="1"/>
      <c r="B127" s="1"/>
      <c r="E127" s="4"/>
      <c r="F127" s="4"/>
      <c r="Q127" s="1"/>
      <c r="R127" s="1"/>
      <c r="S127" s="1"/>
      <c r="U127" s="1"/>
      <c r="V127" s="1"/>
      <c r="W127" s="1">
        <f t="shared" si="29"/>
        <v>0</v>
      </c>
      <c r="X127" s="1"/>
      <c r="Y127" s="1"/>
      <c r="Z127" s="1">
        <f>Table111[[#This Row],[Quantity2]]*Table111[[#This Row],[U Cost]]</f>
        <v>0</v>
      </c>
      <c r="AB127" s="1"/>
      <c r="AC127" s="1"/>
      <c r="AD127" s="1">
        <f t="shared" si="30"/>
        <v>0</v>
      </c>
      <c r="AE127" s="1"/>
      <c r="AF127" s="1">
        <f>SUM(Table111[[#This Row],[Total 
Paid]:[Shipping 
Charged]])</f>
        <v>0</v>
      </c>
      <c r="AG127" s="1"/>
      <c r="AH127" s="1"/>
      <c r="AI127" s="1">
        <f t="shared" si="31"/>
        <v>0</v>
      </c>
      <c r="AK127" s="1"/>
      <c r="AL127" s="1"/>
      <c r="AM127" s="1"/>
      <c r="AN127" s="1"/>
      <c r="AP127" s="30">
        <f t="shared" si="27"/>
        <v>0</v>
      </c>
      <c r="AQ127" s="1"/>
      <c r="AR127" s="1">
        <f t="shared" si="8"/>
        <v>0</v>
      </c>
      <c r="AS127" s="1"/>
      <c r="AT127" s="1"/>
      <c r="AU127" s="2">
        <f t="shared" si="32"/>
        <v>0</v>
      </c>
      <c r="AW127" s="1"/>
      <c r="AX127" s="1"/>
      <c r="AY127" s="1"/>
      <c r="AZ127" s="2">
        <f t="shared" si="28"/>
        <v>0</v>
      </c>
      <c r="BA127" s="2">
        <f>SUM(AF127,AH127,-AZ127,-Table111[[#This Row],[Sale Fee]])</f>
        <v>0</v>
      </c>
      <c r="BC127" s="1"/>
      <c r="BD127" s="1"/>
      <c r="BE127" s="1"/>
    </row>
    <row r="128" spans="1:57" x14ac:dyDescent="0.25">
      <c r="A128" s="1"/>
      <c r="B128" s="1"/>
      <c r="E128" s="4"/>
      <c r="F128" s="4"/>
      <c r="Q128" s="1"/>
      <c r="R128" s="1"/>
      <c r="S128" s="1"/>
      <c r="U128" s="1"/>
      <c r="V128" s="1"/>
      <c r="W128" s="1">
        <f t="shared" si="29"/>
        <v>0</v>
      </c>
      <c r="X128" s="1"/>
      <c r="Y128" s="1"/>
      <c r="Z128" s="1">
        <f>Table111[[#This Row],[Quantity2]]*Table111[[#This Row],[U Cost]]</f>
        <v>0</v>
      </c>
      <c r="AB128" s="1"/>
      <c r="AC128" s="1"/>
      <c r="AD128" s="1">
        <f t="shared" si="30"/>
        <v>0</v>
      </c>
      <c r="AE128" s="1"/>
      <c r="AF128" s="1">
        <f>SUM(Table111[[#This Row],[Total 
Paid]:[Shipping 
Charged]])</f>
        <v>0</v>
      </c>
      <c r="AG128" s="1"/>
      <c r="AH128" s="1"/>
      <c r="AI128" s="1">
        <f t="shared" si="31"/>
        <v>0</v>
      </c>
      <c r="AK128" s="1"/>
      <c r="AL128" s="1"/>
      <c r="AM128" s="1"/>
      <c r="AN128" s="1"/>
      <c r="AP128" s="30">
        <f t="shared" si="27"/>
        <v>0</v>
      </c>
      <c r="AQ128" s="1"/>
      <c r="AR128" s="1">
        <f t="shared" si="8"/>
        <v>0</v>
      </c>
      <c r="AS128" s="1"/>
      <c r="AT128" s="1"/>
      <c r="AU128" s="2">
        <f t="shared" si="32"/>
        <v>0</v>
      </c>
      <c r="AW128" s="1"/>
      <c r="AX128" s="1"/>
      <c r="AY128" s="1"/>
      <c r="AZ128" s="2">
        <f t="shared" si="28"/>
        <v>0</v>
      </c>
      <c r="BA128" s="2">
        <f>SUM(AF128,AH128,-AZ128,-Table111[[#This Row],[Sale Fee]])</f>
        <v>0</v>
      </c>
      <c r="BC128" s="1"/>
      <c r="BD128" s="1"/>
      <c r="BE128" s="1"/>
    </row>
    <row r="129" spans="1:57" x14ac:dyDescent="0.25">
      <c r="A129" s="1"/>
      <c r="B129" s="1"/>
      <c r="E129" s="4"/>
      <c r="F129" s="4"/>
      <c r="Q129" s="1"/>
      <c r="R129" s="1"/>
      <c r="S129" s="1"/>
      <c r="U129" s="1"/>
      <c r="V129" s="1"/>
      <c r="W129" s="1">
        <f t="shared" si="29"/>
        <v>0</v>
      </c>
      <c r="X129" s="1"/>
      <c r="Y129" s="1"/>
      <c r="Z129" s="1">
        <f>Table111[[#This Row],[Quantity2]]*Table111[[#This Row],[U Cost]]</f>
        <v>0</v>
      </c>
      <c r="AB129" s="1"/>
      <c r="AC129" s="1"/>
      <c r="AD129" s="1">
        <f t="shared" si="30"/>
        <v>0</v>
      </c>
      <c r="AE129" s="1"/>
      <c r="AF129" s="1">
        <f>SUM(Table111[[#This Row],[Total 
Paid]:[Shipping 
Charged]])</f>
        <v>0</v>
      </c>
      <c r="AG129" s="1"/>
      <c r="AH129" s="1"/>
      <c r="AI129" s="1">
        <f t="shared" si="31"/>
        <v>0</v>
      </c>
      <c r="AK129" s="1"/>
      <c r="AL129" s="1"/>
      <c r="AM129" s="1"/>
      <c r="AN129" s="1"/>
      <c r="AP129" s="30">
        <f t="shared" si="27"/>
        <v>0</v>
      </c>
      <c r="AQ129" s="1"/>
      <c r="AR129" s="1">
        <f t="shared" si="8"/>
        <v>0</v>
      </c>
      <c r="AS129" s="1"/>
      <c r="AT129" s="1"/>
      <c r="AU129" s="2">
        <f t="shared" si="32"/>
        <v>0</v>
      </c>
      <c r="AW129" s="1"/>
      <c r="AX129" s="1"/>
      <c r="AY129" s="1"/>
      <c r="AZ129" s="2">
        <f t="shared" si="28"/>
        <v>0</v>
      </c>
      <c r="BA129" s="2">
        <f>SUM(AF129,AH129,-AZ129,-Table111[[#This Row],[Sale Fee]])</f>
        <v>0</v>
      </c>
      <c r="BC129" s="1"/>
      <c r="BD129" s="1"/>
      <c r="BE129" s="1"/>
    </row>
    <row r="130" spans="1:57" x14ac:dyDescent="0.25">
      <c r="A130" s="1"/>
      <c r="B130" s="1"/>
      <c r="E130" s="4"/>
      <c r="F130" s="4"/>
      <c r="Q130" s="1"/>
      <c r="R130" s="1"/>
      <c r="S130" s="1"/>
      <c r="U130" s="1"/>
      <c r="V130" s="1"/>
      <c r="W130" s="1">
        <f t="shared" si="29"/>
        <v>0</v>
      </c>
      <c r="X130" s="1"/>
      <c r="Y130" s="1"/>
      <c r="Z130" s="1">
        <f>Table111[[#This Row],[Quantity2]]*Table111[[#This Row],[U Cost]]</f>
        <v>0</v>
      </c>
      <c r="AB130" s="1"/>
      <c r="AC130" s="1"/>
      <c r="AD130" s="1">
        <f t="shared" si="30"/>
        <v>0</v>
      </c>
      <c r="AE130" s="1"/>
      <c r="AF130" s="1">
        <f>SUM(Table111[[#This Row],[Total 
Paid]:[Shipping 
Charged]])</f>
        <v>0</v>
      </c>
      <c r="AG130" s="1"/>
      <c r="AH130" s="1"/>
      <c r="AI130" s="1">
        <f t="shared" si="31"/>
        <v>0</v>
      </c>
      <c r="AK130" s="1"/>
      <c r="AL130" s="1"/>
      <c r="AM130" s="1"/>
      <c r="AN130" s="1"/>
      <c r="AP130" s="30">
        <f t="shared" si="27"/>
        <v>0</v>
      </c>
      <c r="AQ130" s="1"/>
      <c r="AR130" s="1">
        <f t="shared" si="8"/>
        <v>0</v>
      </c>
      <c r="AS130" s="1"/>
      <c r="AT130" s="1"/>
      <c r="AU130" s="2">
        <f t="shared" si="32"/>
        <v>0</v>
      </c>
      <c r="AW130" s="1"/>
      <c r="AX130" s="1"/>
      <c r="AY130" s="1"/>
      <c r="AZ130" s="2">
        <f t="shared" si="28"/>
        <v>0</v>
      </c>
      <c r="BA130" s="2">
        <f>SUM(AF130,AH130,-AZ130,-Table111[[#This Row],[Sale Fee]])</f>
        <v>0</v>
      </c>
      <c r="BC130" s="1"/>
      <c r="BD130" s="1"/>
      <c r="BE130" s="1"/>
    </row>
    <row r="131" spans="1:57" x14ac:dyDescent="0.25">
      <c r="A131" s="1"/>
      <c r="B131" s="1"/>
      <c r="E131" s="4"/>
      <c r="F131" s="4"/>
      <c r="Q131" s="1"/>
      <c r="R131" s="1"/>
      <c r="S131" s="1"/>
      <c r="U131" s="1"/>
      <c r="V131" s="1"/>
      <c r="W131" s="1">
        <f t="shared" si="29"/>
        <v>0</v>
      </c>
      <c r="X131" s="1"/>
      <c r="Y131" s="1"/>
      <c r="Z131" s="1">
        <f>Table111[[#This Row],[Quantity2]]*Table111[[#This Row],[U Cost]]</f>
        <v>0</v>
      </c>
      <c r="AB131" s="1"/>
      <c r="AC131" s="1"/>
      <c r="AD131" s="1">
        <f t="shared" si="30"/>
        <v>0</v>
      </c>
      <c r="AE131" s="1"/>
      <c r="AF131" s="1">
        <f>SUM(Table111[[#This Row],[Total 
Paid]:[Shipping 
Charged]])</f>
        <v>0</v>
      </c>
      <c r="AG131" s="1"/>
      <c r="AH131" s="1"/>
      <c r="AI131" s="1">
        <f t="shared" si="31"/>
        <v>0</v>
      </c>
      <c r="AK131" s="1"/>
      <c r="AL131" s="1"/>
      <c r="AM131" s="1"/>
      <c r="AN131" s="1"/>
      <c r="AP131" s="30">
        <f t="shared" si="27"/>
        <v>0</v>
      </c>
      <c r="AQ131" s="1"/>
      <c r="AR131" s="1">
        <f t="shared" si="8"/>
        <v>0</v>
      </c>
      <c r="AS131" s="1"/>
      <c r="AT131" s="1"/>
      <c r="AU131" s="2">
        <f t="shared" si="32"/>
        <v>0</v>
      </c>
      <c r="AW131" s="1"/>
      <c r="AX131" s="1"/>
      <c r="AY131" s="1"/>
      <c r="AZ131" s="2">
        <f t="shared" si="28"/>
        <v>0</v>
      </c>
      <c r="BA131" s="2">
        <f>SUM(AF131,AH131,-AZ131,-Table111[[#This Row],[Sale Fee]])</f>
        <v>0</v>
      </c>
      <c r="BC131" s="1"/>
      <c r="BD131" s="1"/>
      <c r="BE131" s="1"/>
    </row>
    <row r="132" spans="1:57" x14ac:dyDescent="0.25">
      <c r="A132" s="1"/>
      <c r="B132" s="1"/>
      <c r="E132" s="4"/>
      <c r="F132" s="4"/>
      <c r="Q132" s="1"/>
      <c r="R132" s="1"/>
      <c r="S132" s="1"/>
      <c r="U132" s="1"/>
      <c r="V132" s="1"/>
      <c r="W132" s="1">
        <f t="shared" si="29"/>
        <v>0</v>
      </c>
      <c r="X132" s="1"/>
      <c r="Y132" s="1"/>
      <c r="Z132" s="1">
        <f>Table111[[#This Row],[Quantity2]]*Table111[[#This Row],[U Cost]]</f>
        <v>0</v>
      </c>
      <c r="AB132" s="1"/>
      <c r="AC132" s="1"/>
      <c r="AD132" s="1">
        <f t="shared" si="30"/>
        <v>0</v>
      </c>
      <c r="AE132" s="1"/>
      <c r="AF132" s="1">
        <f>SUM(Table111[[#This Row],[Total 
Paid]:[Shipping 
Charged]])</f>
        <v>0</v>
      </c>
      <c r="AG132" s="1"/>
      <c r="AH132" s="1"/>
      <c r="AI132" s="1">
        <f t="shared" si="31"/>
        <v>0</v>
      </c>
      <c r="AK132" s="1"/>
      <c r="AL132" s="1"/>
      <c r="AM132" s="1"/>
      <c r="AN132" s="1"/>
      <c r="AP132" s="30">
        <f t="shared" si="27"/>
        <v>0</v>
      </c>
      <c r="AQ132" s="1"/>
      <c r="AR132" s="1">
        <f t="shared" si="8"/>
        <v>0</v>
      </c>
      <c r="AS132" s="1"/>
      <c r="AT132" s="1"/>
      <c r="AU132" s="2">
        <f t="shared" si="32"/>
        <v>0</v>
      </c>
      <c r="AW132" s="1"/>
      <c r="AX132" s="1"/>
      <c r="AY132" s="1"/>
      <c r="AZ132" s="2">
        <f t="shared" si="28"/>
        <v>0</v>
      </c>
      <c r="BA132" s="2">
        <f>SUM(AF132,AH132,-AZ132,-Table111[[#This Row],[Sale Fee]])</f>
        <v>0</v>
      </c>
      <c r="BC132" s="1"/>
      <c r="BD132" s="1"/>
      <c r="BE132" s="1"/>
    </row>
    <row r="133" spans="1:57" x14ac:dyDescent="0.25">
      <c r="A133" s="1"/>
      <c r="B133" s="1"/>
      <c r="E133" s="4"/>
      <c r="F133" s="4"/>
      <c r="Q133" s="1"/>
      <c r="R133" s="1"/>
      <c r="S133" s="1"/>
      <c r="U133" s="1"/>
      <c r="V133" s="1"/>
      <c r="W133" s="1">
        <f t="shared" si="29"/>
        <v>0</v>
      </c>
      <c r="X133" s="1"/>
      <c r="Y133" s="1"/>
      <c r="Z133" s="1">
        <f>Table111[[#This Row],[Quantity2]]*Table111[[#This Row],[U Cost]]</f>
        <v>0</v>
      </c>
      <c r="AB133" s="1"/>
      <c r="AC133" s="1"/>
      <c r="AD133" s="1">
        <f t="shared" si="30"/>
        <v>0</v>
      </c>
      <c r="AE133" s="1"/>
      <c r="AF133" s="1">
        <f>SUM(Table111[[#This Row],[Total 
Paid]:[Shipping 
Charged]])</f>
        <v>0</v>
      </c>
      <c r="AG133" s="1"/>
      <c r="AH133" s="1"/>
      <c r="AI133" s="1">
        <f t="shared" si="31"/>
        <v>0</v>
      </c>
      <c r="AK133" s="1"/>
      <c r="AL133" s="1"/>
      <c r="AM133" s="1"/>
      <c r="AN133" s="1"/>
      <c r="AP133" s="30">
        <f t="shared" si="27"/>
        <v>0</v>
      </c>
      <c r="AQ133" s="1"/>
      <c r="AR133" s="1">
        <f t="shared" si="8"/>
        <v>0</v>
      </c>
      <c r="AS133" s="1"/>
      <c r="AT133" s="1"/>
      <c r="AU133" s="2">
        <f t="shared" si="32"/>
        <v>0</v>
      </c>
      <c r="AW133" s="1"/>
      <c r="AX133" s="1"/>
      <c r="AY133" s="1"/>
      <c r="AZ133" s="2">
        <f t="shared" si="28"/>
        <v>0</v>
      </c>
      <c r="BA133" s="2">
        <f>SUM(AF133,AH133,-AZ133,-Table111[[#This Row],[Sale Fee]])</f>
        <v>0</v>
      </c>
      <c r="BC133" s="1"/>
      <c r="BD133" s="1"/>
      <c r="BE133" s="1"/>
    </row>
    <row r="134" spans="1:57" x14ac:dyDescent="0.25">
      <c r="A134" s="1"/>
      <c r="B134" s="1"/>
      <c r="E134" s="4"/>
      <c r="F134" s="4"/>
      <c r="Q134" s="1"/>
      <c r="R134" s="1"/>
      <c r="S134" s="1"/>
      <c r="U134" s="1"/>
      <c r="V134" s="1"/>
      <c r="W134" s="1">
        <f t="shared" si="29"/>
        <v>0</v>
      </c>
      <c r="X134" s="1"/>
      <c r="Y134" s="1"/>
      <c r="Z134" s="1">
        <f>Table111[[#This Row],[Quantity2]]*Table111[[#This Row],[U Cost]]</f>
        <v>0</v>
      </c>
      <c r="AB134" s="1"/>
      <c r="AC134" s="1"/>
      <c r="AD134" s="1">
        <f t="shared" si="30"/>
        <v>0</v>
      </c>
      <c r="AE134" s="1"/>
      <c r="AF134" s="1">
        <f>SUM(Table111[[#This Row],[Total 
Paid]:[Shipping 
Charged]])</f>
        <v>0</v>
      </c>
      <c r="AG134" s="1"/>
      <c r="AH134" s="1"/>
      <c r="AI134" s="1">
        <f t="shared" si="31"/>
        <v>0</v>
      </c>
      <c r="AK134" s="1"/>
      <c r="AL134" s="1"/>
      <c r="AM134" s="1"/>
      <c r="AN134" s="1"/>
      <c r="AP134" s="30">
        <f t="shared" si="27"/>
        <v>0</v>
      </c>
      <c r="AQ134" s="1"/>
      <c r="AR134" s="1">
        <f t="shared" si="8"/>
        <v>0</v>
      </c>
      <c r="AS134" s="1"/>
      <c r="AT134" s="1"/>
      <c r="AU134" s="2">
        <f t="shared" si="32"/>
        <v>0</v>
      </c>
      <c r="AW134" s="1"/>
      <c r="AX134" s="1"/>
      <c r="AY134" s="1"/>
      <c r="AZ134" s="2">
        <f t="shared" si="28"/>
        <v>0</v>
      </c>
      <c r="BA134" s="2">
        <f>SUM(AF134,AH134,-AZ134,-Table111[[#This Row],[Sale Fee]])</f>
        <v>0</v>
      </c>
      <c r="BC134" s="1"/>
      <c r="BD134" s="1"/>
      <c r="BE134" s="1"/>
    </row>
    <row r="135" spans="1:57" x14ac:dyDescent="0.25">
      <c r="A135" s="1"/>
      <c r="B135" s="1"/>
      <c r="E135" s="4"/>
      <c r="F135" s="4"/>
      <c r="Q135" s="1"/>
      <c r="R135" s="1"/>
      <c r="S135" s="1"/>
      <c r="U135" s="1"/>
      <c r="V135" s="1"/>
      <c r="W135" s="1">
        <f t="shared" si="29"/>
        <v>0</v>
      </c>
      <c r="X135" s="1"/>
      <c r="Y135" s="1"/>
      <c r="Z135" s="1">
        <f>Table111[[#This Row],[Quantity2]]*Table111[[#This Row],[U Cost]]</f>
        <v>0</v>
      </c>
      <c r="AB135" s="1"/>
      <c r="AC135" s="1"/>
      <c r="AD135" s="1">
        <f t="shared" si="30"/>
        <v>0</v>
      </c>
      <c r="AE135" s="1"/>
      <c r="AF135" s="1">
        <f>SUM(Table111[[#This Row],[Total 
Paid]:[Shipping 
Charged]])</f>
        <v>0</v>
      </c>
      <c r="AG135" s="1"/>
      <c r="AH135" s="1"/>
      <c r="AI135" s="1">
        <f t="shared" si="31"/>
        <v>0</v>
      </c>
      <c r="AK135" s="1"/>
      <c r="AL135" s="1"/>
      <c r="AM135" s="1"/>
      <c r="AN135" s="1"/>
      <c r="AP135" s="30">
        <f t="shared" si="27"/>
        <v>0</v>
      </c>
      <c r="AQ135" s="1"/>
      <c r="AR135" s="1">
        <f t="shared" si="8"/>
        <v>0</v>
      </c>
      <c r="AS135" s="1"/>
      <c r="AT135" s="1"/>
      <c r="AU135" s="2">
        <f t="shared" si="32"/>
        <v>0</v>
      </c>
      <c r="AW135" s="1"/>
      <c r="AX135" s="1"/>
      <c r="AY135" s="1"/>
      <c r="AZ135" s="2">
        <f t="shared" si="28"/>
        <v>0</v>
      </c>
      <c r="BA135" s="2">
        <f>SUM(AF135,AH135,-AZ135,-Table111[[#This Row],[Sale Fee]])</f>
        <v>0</v>
      </c>
      <c r="BC135" s="1"/>
      <c r="BD135" s="1"/>
      <c r="BE135" s="1"/>
    </row>
    <row r="136" spans="1:57" x14ac:dyDescent="0.25">
      <c r="A136" s="1"/>
      <c r="B136" s="1"/>
      <c r="E136" s="4"/>
      <c r="F136" s="4"/>
      <c r="Q136" s="1"/>
      <c r="R136" s="1"/>
      <c r="S136" s="1"/>
      <c r="U136" s="1"/>
      <c r="V136" s="1"/>
      <c r="W136" s="1">
        <f t="shared" si="29"/>
        <v>0</v>
      </c>
      <c r="X136" s="1"/>
      <c r="Y136" s="1"/>
      <c r="Z136" s="1">
        <f>Table111[[#This Row],[Quantity2]]*Table111[[#This Row],[U Cost]]</f>
        <v>0</v>
      </c>
      <c r="AB136" s="1"/>
      <c r="AC136" s="1"/>
      <c r="AD136" s="1">
        <f t="shared" si="30"/>
        <v>0</v>
      </c>
      <c r="AE136" s="1"/>
      <c r="AF136" s="1">
        <f>SUM(Table111[[#This Row],[Total 
Paid]:[Shipping 
Charged]])</f>
        <v>0</v>
      </c>
      <c r="AG136" s="1"/>
      <c r="AH136" s="1"/>
      <c r="AI136" s="1">
        <f t="shared" si="31"/>
        <v>0</v>
      </c>
      <c r="AK136" s="1"/>
      <c r="AL136" s="1"/>
      <c r="AM136" s="1"/>
      <c r="AN136" s="1"/>
      <c r="AP136" s="30">
        <f t="shared" si="27"/>
        <v>0</v>
      </c>
      <c r="AQ136" s="1"/>
      <c r="AR136" s="1">
        <f t="shared" si="8"/>
        <v>0</v>
      </c>
      <c r="AS136" s="1"/>
      <c r="AT136" s="1"/>
      <c r="AU136" s="2">
        <f t="shared" si="32"/>
        <v>0</v>
      </c>
      <c r="AW136" s="1"/>
      <c r="AX136" s="1"/>
      <c r="AY136" s="1"/>
      <c r="AZ136" s="2">
        <f t="shared" si="28"/>
        <v>0</v>
      </c>
      <c r="BA136" s="2">
        <f>SUM(AF136,AH136,-AZ136,-Table111[[#This Row],[Sale Fee]])</f>
        <v>0</v>
      </c>
      <c r="BC136" s="1"/>
      <c r="BD136" s="1"/>
      <c r="BE136" s="1"/>
    </row>
    <row r="137" spans="1:57" x14ac:dyDescent="0.25">
      <c r="A137" s="1"/>
      <c r="B137" s="1"/>
      <c r="E137" s="4"/>
      <c r="F137" s="4"/>
      <c r="Q137" s="1"/>
      <c r="R137" s="1"/>
      <c r="S137" s="1"/>
      <c r="U137" s="1"/>
      <c r="V137" s="1"/>
      <c r="W137" s="1">
        <f t="shared" si="29"/>
        <v>0</v>
      </c>
      <c r="X137" s="1"/>
      <c r="Y137" s="1"/>
      <c r="Z137" s="1">
        <f>Table111[[#This Row],[Quantity2]]*Table111[[#This Row],[U Cost]]</f>
        <v>0</v>
      </c>
      <c r="AB137" s="1"/>
      <c r="AC137" s="1"/>
      <c r="AD137" s="1">
        <f t="shared" si="30"/>
        <v>0</v>
      </c>
      <c r="AE137" s="1"/>
      <c r="AF137" s="1">
        <f>SUM(Table111[[#This Row],[Total 
Paid]:[Shipping 
Charged]])</f>
        <v>0</v>
      </c>
      <c r="AG137" s="1"/>
      <c r="AH137" s="1"/>
      <c r="AI137" s="1">
        <f t="shared" si="31"/>
        <v>0</v>
      </c>
      <c r="AK137" s="1"/>
      <c r="AL137" s="1"/>
      <c r="AM137" s="1"/>
      <c r="AN137" s="1"/>
      <c r="AP137" s="30">
        <f t="shared" si="27"/>
        <v>0</v>
      </c>
      <c r="AQ137" s="1"/>
      <c r="AR137" s="1">
        <f t="shared" si="8"/>
        <v>0</v>
      </c>
      <c r="AS137" s="1"/>
      <c r="AT137" s="1"/>
      <c r="AU137" s="2">
        <f t="shared" si="32"/>
        <v>0</v>
      </c>
      <c r="AW137" s="1"/>
      <c r="AX137" s="1"/>
      <c r="AY137" s="1"/>
      <c r="AZ137" s="2">
        <f t="shared" si="28"/>
        <v>0</v>
      </c>
      <c r="BA137" s="2">
        <f>SUM(AF137,AH137,-AZ137,-Table111[[#This Row],[Sale Fee]])</f>
        <v>0</v>
      </c>
      <c r="BC137" s="1"/>
      <c r="BD137" s="1"/>
      <c r="BE137" s="1"/>
    </row>
    <row r="138" spans="1:57" x14ac:dyDescent="0.25">
      <c r="A138" s="1"/>
      <c r="B138" s="1"/>
      <c r="E138" s="4"/>
      <c r="F138" s="4"/>
      <c r="Q138" s="1"/>
      <c r="R138" s="1"/>
      <c r="S138" s="1"/>
      <c r="U138" s="1"/>
      <c r="V138" s="1"/>
      <c r="W138" s="1">
        <f t="shared" si="29"/>
        <v>0</v>
      </c>
      <c r="X138" s="1"/>
      <c r="Y138" s="1"/>
      <c r="Z138" s="1">
        <f>Table111[[#This Row],[Quantity2]]*Table111[[#This Row],[U Cost]]</f>
        <v>0</v>
      </c>
      <c r="AB138" s="1"/>
      <c r="AC138" s="1"/>
      <c r="AD138" s="1">
        <f t="shared" si="30"/>
        <v>0</v>
      </c>
      <c r="AE138" s="1"/>
      <c r="AF138" s="1">
        <f>SUM(Table111[[#This Row],[Total 
Paid]:[Shipping 
Charged]])</f>
        <v>0</v>
      </c>
      <c r="AG138" s="1"/>
      <c r="AH138" s="1"/>
      <c r="AI138" s="1">
        <f t="shared" si="31"/>
        <v>0</v>
      </c>
      <c r="AK138" s="1"/>
      <c r="AL138" s="1"/>
      <c r="AM138" s="1"/>
      <c r="AN138" s="1"/>
      <c r="AP138" s="30">
        <f t="shared" si="27"/>
        <v>0</v>
      </c>
      <c r="AQ138" s="1"/>
      <c r="AR138" s="1">
        <f t="shared" si="8"/>
        <v>0</v>
      </c>
      <c r="AS138" s="1"/>
      <c r="AT138" s="1"/>
      <c r="AU138" s="2">
        <f t="shared" si="32"/>
        <v>0</v>
      </c>
      <c r="AW138" s="1"/>
      <c r="AX138" s="1"/>
      <c r="AY138" s="1"/>
      <c r="AZ138" s="2">
        <f t="shared" si="28"/>
        <v>0</v>
      </c>
      <c r="BA138" s="2">
        <f>SUM(AF138,AH138,-AZ138,-Table111[[#This Row],[Sale Fee]])</f>
        <v>0</v>
      </c>
      <c r="BC138" s="1"/>
      <c r="BD138" s="1"/>
      <c r="BE138" s="1"/>
    </row>
    <row r="139" spans="1:57" x14ac:dyDescent="0.25">
      <c r="A139" s="1"/>
      <c r="B139" s="1"/>
      <c r="E139" s="4"/>
      <c r="F139" s="4"/>
      <c r="Q139" s="1"/>
      <c r="R139" s="1"/>
      <c r="S139" s="1"/>
      <c r="U139" s="1"/>
      <c r="V139" s="1"/>
      <c r="W139" s="1">
        <f t="shared" si="29"/>
        <v>0</v>
      </c>
      <c r="X139" s="1"/>
      <c r="Y139" s="1"/>
      <c r="Z139" s="1">
        <f>Table111[[#This Row],[Quantity2]]*Table111[[#This Row],[U Cost]]</f>
        <v>0</v>
      </c>
      <c r="AB139" s="1"/>
      <c r="AC139" s="1"/>
      <c r="AD139" s="1">
        <f t="shared" si="30"/>
        <v>0</v>
      </c>
      <c r="AE139" s="1"/>
      <c r="AF139" s="1">
        <f>SUM(Table111[[#This Row],[Total 
Paid]:[Shipping 
Charged]])</f>
        <v>0</v>
      </c>
      <c r="AG139" s="1"/>
      <c r="AH139" s="1"/>
      <c r="AI139" s="1">
        <f t="shared" si="31"/>
        <v>0</v>
      </c>
      <c r="AK139" s="1"/>
      <c r="AL139" s="1"/>
      <c r="AM139" s="1"/>
      <c r="AN139" s="1"/>
      <c r="AP139" s="30">
        <f t="shared" si="27"/>
        <v>0</v>
      </c>
      <c r="AQ139" s="1"/>
      <c r="AR139" s="1">
        <f t="shared" si="8"/>
        <v>0</v>
      </c>
      <c r="AS139" s="1"/>
      <c r="AT139" s="1"/>
      <c r="AU139" s="2">
        <f t="shared" si="32"/>
        <v>0</v>
      </c>
      <c r="AW139" s="1"/>
      <c r="AX139" s="1"/>
      <c r="AY139" s="1"/>
      <c r="AZ139" s="2">
        <f t="shared" ref="AZ139:AZ202" si="33">SUM(AU139,AW139,AX139,AY139)</f>
        <v>0</v>
      </c>
      <c r="BA139" s="2">
        <f>SUM(AF139,AH139,-AZ139,-Table111[[#This Row],[Sale Fee]])</f>
        <v>0</v>
      </c>
      <c r="BC139" s="1"/>
      <c r="BD139" s="1"/>
      <c r="BE139" s="1"/>
    </row>
    <row r="140" spans="1:57" x14ac:dyDescent="0.25">
      <c r="A140" s="1"/>
      <c r="B140" s="1"/>
      <c r="E140" s="4"/>
      <c r="F140" s="4"/>
      <c r="Q140" s="1"/>
      <c r="R140" s="1"/>
      <c r="S140" s="1"/>
      <c r="U140" s="1"/>
      <c r="V140" s="1"/>
      <c r="W140" s="1">
        <f t="shared" si="29"/>
        <v>0</v>
      </c>
      <c r="X140" s="1"/>
      <c r="Y140" s="1"/>
      <c r="Z140" s="1">
        <f>Table111[[#This Row],[Quantity2]]*Table111[[#This Row],[U Cost]]</f>
        <v>0</v>
      </c>
      <c r="AB140" s="1"/>
      <c r="AC140" s="1"/>
      <c r="AD140" s="1">
        <f t="shared" si="30"/>
        <v>0</v>
      </c>
      <c r="AE140" s="1"/>
      <c r="AF140" s="1">
        <f>SUM(Table111[[#This Row],[Total 
Paid]:[Shipping 
Charged]])</f>
        <v>0</v>
      </c>
      <c r="AG140" s="1"/>
      <c r="AH140" s="1"/>
      <c r="AI140" s="1">
        <f t="shared" si="31"/>
        <v>0</v>
      </c>
      <c r="AK140" s="1"/>
      <c r="AL140" s="1"/>
      <c r="AM140" s="1"/>
      <c r="AN140" s="1"/>
      <c r="AP140" s="30">
        <f t="shared" si="27"/>
        <v>0</v>
      </c>
      <c r="AQ140" s="1"/>
      <c r="AR140" s="1">
        <f t="shared" si="8"/>
        <v>0</v>
      </c>
      <c r="AS140" s="1"/>
      <c r="AT140" s="1"/>
      <c r="AU140" s="2">
        <f t="shared" si="32"/>
        <v>0</v>
      </c>
      <c r="AW140" s="1"/>
      <c r="AX140" s="1"/>
      <c r="AY140" s="1"/>
      <c r="AZ140" s="2">
        <f t="shared" si="33"/>
        <v>0</v>
      </c>
      <c r="BA140" s="2">
        <f>SUM(AF140,AH140,-AZ140,-Table111[[#This Row],[Sale Fee]])</f>
        <v>0</v>
      </c>
      <c r="BC140" s="1"/>
      <c r="BD140" s="1"/>
      <c r="BE140" s="1"/>
    </row>
    <row r="141" spans="1:57" x14ac:dyDescent="0.25">
      <c r="A141" s="1"/>
      <c r="B141" s="1"/>
      <c r="E141" s="4"/>
      <c r="F141" s="4"/>
      <c r="Q141" s="1"/>
      <c r="R141" s="1"/>
      <c r="S141" s="1"/>
      <c r="U141" s="1"/>
      <c r="V141" s="1"/>
      <c r="W141" s="1">
        <f t="shared" si="29"/>
        <v>0</v>
      </c>
      <c r="X141" s="1"/>
      <c r="Y141" s="1"/>
      <c r="Z141" s="1">
        <f>Table111[[#This Row],[Quantity2]]*Table111[[#This Row],[U Cost]]</f>
        <v>0</v>
      </c>
      <c r="AB141" s="1"/>
      <c r="AC141" s="1"/>
      <c r="AD141" s="1">
        <f t="shared" si="30"/>
        <v>0</v>
      </c>
      <c r="AE141" s="1"/>
      <c r="AF141" s="1">
        <f>SUM(Table111[[#This Row],[Total 
Paid]:[Shipping 
Charged]])</f>
        <v>0</v>
      </c>
      <c r="AG141" s="1"/>
      <c r="AH141" s="1"/>
      <c r="AI141" s="1">
        <f t="shared" si="31"/>
        <v>0</v>
      </c>
      <c r="AK141" s="1"/>
      <c r="AL141" s="1"/>
      <c r="AM141" s="1"/>
      <c r="AN141" s="1"/>
      <c r="AP141" s="30">
        <f t="shared" si="27"/>
        <v>0</v>
      </c>
      <c r="AQ141" s="1"/>
      <c r="AR141" s="1">
        <f t="shared" si="8"/>
        <v>0</v>
      </c>
      <c r="AS141" s="1"/>
      <c r="AT141" s="1"/>
      <c r="AU141" s="2">
        <f t="shared" si="32"/>
        <v>0</v>
      </c>
      <c r="AW141" s="1"/>
      <c r="AX141" s="1"/>
      <c r="AY141" s="1"/>
      <c r="AZ141" s="2">
        <f t="shared" si="33"/>
        <v>0</v>
      </c>
      <c r="BA141" s="2">
        <f>SUM(AF141,AH141,-AZ141,-Table111[[#This Row],[Sale Fee]])</f>
        <v>0</v>
      </c>
      <c r="BC141" s="1"/>
      <c r="BD141" s="1"/>
      <c r="BE141" s="1"/>
    </row>
    <row r="142" spans="1:57" x14ac:dyDescent="0.25">
      <c r="A142" s="1"/>
      <c r="B142" s="1"/>
      <c r="E142" s="4"/>
      <c r="F142" s="4"/>
      <c r="Q142" s="1"/>
      <c r="R142" s="1"/>
      <c r="S142" s="1"/>
      <c r="U142" s="1"/>
      <c r="V142" s="1"/>
      <c r="W142" s="1">
        <f t="shared" si="29"/>
        <v>0</v>
      </c>
      <c r="X142" s="1"/>
      <c r="Y142" s="1"/>
      <c r="Z142" s="1">
        <f>Table111[[#This Row],[Quantity2]]*Table111[[#This Row],[U Cost]]</f>
        <v>0</v>
      </c>
      <c r="AB142" s="1"/>
      <c r="AC142" s="1"/>
      <c r="AD142" s="1">
        <f t="shared" si="30"/>
        <v>0</v>
      </c>
      <c r="AE142" s="1"/>
      <c r="AF142" s="1">
        <f>SUM(Table111[[#This Row],[Total 
Paid]:[Shipping 
Charged]])</f>
        <v>0</v>
      </c>
      <c r="AG142" s="1"/>
      <c r="AH142" s="1"/>
      <c r="AI142" s="1">
        <f t="shared" si="31"/>
        <v>0</v>
      </c>
      <c r="AK142" s="1"/>
      <c r="AL142" s="1"/>
      <c r="AM142" s="1"/>
      <c r="AN142" s="1"/>
      <c r="AP142" s="30">
        <f t="shared" si="27"/>
        <v>0</v>
      </c>
      <c r="AQ142" s="1"/>
      <c r="AR142" s="1">
        <f t="shared" si="8"/>
        <v>0</v>
      </c>
      <c r="AS142" s="1"/>
      <c r="AT142" s="1"/>
      <c r="AU142" s="2">
        <f t="shared" si="32"/>
        <v>0</v>
      </c>
      <c r="AW142" s="1"/>
      <c r="AX142" s="1"/>
      <c r="AY142" s="1"/>
      <c r="AZ142" s="2">
        <f t="shared" si="33"/>
        <v>0</v>
      </c>
      <c r="BA142" s="2">
        <f>SUM(AF142,AH142,-AZ142,-Table111[[#This Row],[Sale Fee]])</f>
        <v>0</v>
      </c>
      <c r="BC142" s="1"/>
      <c r="BD142" s="1"/>
      <c r="BE142" s="1"/>
    </row>
    <row r="143" spans="1:57" x14ac:dyDescent="0.25">
      <c r="A143" s="1"/>
      <c r="B143" s="1"/>
      <c r="E143" s="4"/>
      <c r="F143" s="4"/>
      <c r="Q143" s="1"/>
      <c r="R143" s="1"/>
      <c r="S143" s="1"/>
      <c r="U143" s="1"/>
      <c r="V143" s="1"/>
      <c r="W143" s="1">
        <f t="shared" si="29"/>
        <v>0</v>
      </c>
      <c r="X143" s="1"/>
      <c r="Y143" s="1"/>
      <c r="Z143" s="1">
        <f>Table111[[#This Row],[Quantity2]]*Table111[[#This Row],[U Cost]]</f>
        <v>0</v>
      </c>
      <c r="AB143" s="1"/>
      <c r="AC143" s="1"/>
      <c r="AD143" s="1">
        <f t="shared" si="30"/>
        <v>0</v>
      </c>
      <c r="AE143" s="1"/>
      <c r="AF143" s="1">
        <f>SUM(Table111[[#This Row],[Total 
Paid]:[Shipping 
Charged]])</f>
        <v>0</v>
      </c>
      <c r="AG143" s="1"/>
      <c r="AH143" s="1"/>
      <c r="AI143" s="1">
        <f t="shared" si="31"/>
        <v>0</v>
      </c>
      <c r="AK143" s="1"/>
      <c r="AL143" s="1"/>
      <c r="AM143" s="1"/>
      <c r="AN143" s="1"/>
      <c r="AP143" s="30">
        <f t="shared" si="27"/>
        <v>0</v>
      </c>
      <c r="AQ143" s="1"/>
      <c r="AR143" s="1">
        <f t="shared" si="8"/>
        <v>0</v>
      </c>
      <c r="AS143" s="1"/>
      <c r="AT143" s="1"/>
      <c r="AU143" s="2">
        <f t="shared" si="32"/>
        <v>0</v>
      </c>
      <c r="AW143" s="1"/>
      <c r="AX143" s="1"/>
      <c r="AY143" s="1"/>
      <c r="AZ143" s="2">
        <f t="shared" si="33"/>
        <v>0</v>
      </c>
      <c r="BA143" s="2">
        <f>SUM(AF143,AH143,-AZ143,-Table111[[#This Row],[Sale Fee]])</f>
        <v>0</v>
      </c>
      <c r="BC143" s="1"/>
      <c r="BD143" s="1"/>
      <c r="BE143" s="1"/>
    </row>
    <row r="144" spans="1:57" x14ac:dyDescent="0.25">
      <c r="A144" s="1"/>
      <c r="B144" s="1"/>
      <c r="E144" s="4"/>
      <c r="F144" s="4"/>
      <c r="Q144" s="1"/>
      <c r="R144" s="1"/>
      <c r="S144" s="1"/>
      <c r="U144" s="1"/>
      <c r="V144" s="1"/>
      <c r="W144" s="1">
        <f t="shared" si="29"/>
        <v>0</v>
      </c>
      <c r="X144" s="1"/>
      <c r="Y144" s="1"/>
      <c r="Z144" s="1">
        <f>Table111[[#This Row],[Quantity2]]*Table111[[#This Row],[U Cost]]</f>
        <v>0</v>
      </c>
      <c r="AB144" s="1"/>
      <c r="AC144" s="1"/>
      <c r="AD144" s="1">
        <f t="shared" si="30"/>
        <v>0</v>
      </c>
      <c r="AE144" s="1"/>
      <c r="AF144" s="1">
        <f>SUM(Table111[[#This Row],[Total 
Paid]:[Shipping 
Charged]])</f>
        <v>0</v>
      </c>
      <c r="AG144" s="1"/>
      <c r="AH144" s="1"/>
      <c r="AI144" s="1">
        <f t="shared" si="31"/>
        <v>0</v>
      </c>
      <c r="AK144" s="1"/>
      <c r="AL144" s="1"/>
      <c r="AM144" s="1"/>
      <c r="AN144" s="1"/>
      <c r="AP144" s="30">
        <f t="shared" si="27"/>
        <v>0</v>
      </c>
      <c r="AQ144" s="1"/>
      <c r="AR144" s="1">
        <f t="shared" si="8"/>
        <v>0</v>
      </c>
      <c r="AS144" s="1"/>
      <c r="AT144" s="1"/>
      <c r="AU144" s="2">
        <f t="shared" si="32"/>
        <v>0</v>
      </c>
      <c r="AW144" s="1"/>
      <c r="AX144" s="1"/>
      <c r="AY144" s="1"/>
      <c r="AZ144" s="2">
        <f t="shared" si="33"/>
        <v>0</v>
      </c>
      <c r="BA144" s="2">
        <f>SUM(AF144,AH144,-AZ144,-Table111[[#This Row],[Sale Fee]])</f>
        <v>0</v>
      </c>
      <c r="BC144" s="1"/>
      <c r="BD144" s="1"/>
      <c r="BE144" s="1"/>
    </row>
    <row r="145" spans="1:57" x14ac:dyDescent="0.25">
      <c r="A145" s="1"/>
      <c r="B145" s="1"/>
      <c r="E145" s="4"/>
      <c r="F145" s="4"/>
      <c r="Q145" s="1"/>
      <c r="R145" s="1"/>
      <c r="S145" s="1"/>
      <c r="U145" s="1"/>
      <c r="V145" s="1"/>
      <c r="W145" s="1">
        <f t="shared" si="29"/>
        <v>0</v>
      </c>
      <c r="X145" s="1"/>
      <c r="Y145" s="1"/>
      <c r="Z145" s="1">
        <f>Table111[[#This Row],[Quantity2]]*Table111[[#This Row],[U Cost]]</f>
        <v>0</v>
      </c>
      <c r="AB145" s="1"/>
      <c r="AC145" s="1"/>
      <c r="AD145" s="1">
        <f t="shared" si="30"/>
        <v>0</v>
      </c>
      <c r="AE145" s="1"/>
      <c r="AF145" s="1">
        <f>SUM(Table111[[#This Row],[Total 
Paid]:[Shipping 
Charged]])</f>
        <v>0</v>
      </c>
      <c r="AG145" s="1"/>
      <c r="AH145" s="1"/>
      <c r="AI145" s="1">
        <f t="shared" si="31"/>
        <v>0</v>
      </c>
      <c r="AK145" s="1"/>
      <c r="AL145" s="1"/>
      <c r="AM145" s="1"/>
      <c r="AN145" s="1"/>
      <c r="AP145" s="30">
        <f t="shared" si="27"/>
        <v>0</v>
      </c>
      <c r="AQ145" s="1"/>
      <c r="AR145" s="1">
        <f t="shared" si="8"/>
        <v>0</v>
      </c>
      <c r="AS145" s="1"/>
      <c r="AT145" s="1"/>
      <c r="AU145" s="2">
        <f t="shared" si="32"/>
        <v>0</v>
      </c>
      <c r="AW145" s="1"/>
      <c r="AX145" s="1"/>
      <c r="AY145" s="1"/>
      <c r="AZ145" s="2">
        <f t="shared" si="33"/>
        <v>0</v>
      </c>
      <c r="BA145" s="2">
        <f>SUM(AF145,AH145,-AZ145,-Table111[[#This Row],[Sale Fee]])</f>
        <v>0</v>
      </c>
      <c r="BC145" s="1"/>
      <c r="BD145" s="1"/>
      <c r="BE145" s="1"/>
    </row>
    <row r="146" spans="1:57" x14ac:dyDescent="0.25">
      <c r="A146" s="1"/>
      <c r="B146" s="1"/>
      <c r="E146" s="4"/>
      <c r="F146" s="4"/>
      <c r="Q146" s="1"/>
      <c r="R146" s="1"/>
      <c r="S146" s="1"/>
      <c r="U146" s="1"/>
      <c r="V146" s="1"/>
      <c r="W146" s="1">
        <f t="shared" si="29"/>
        <v>0</v>
      </c>
      <c r="X146" s="1"/>
      <c r="Y146" s="1"/>
      <c r="Z146" s="1">
        <f>Table111[[#This Row],[Quantity2]]*Table111[[#This Row],[U Cost]]</f>
        <v>0</v>
      </c>
      <c r="AB146" s="1"/>
      <c r="AC146" s="1"/>
      <c r="AD146" s="1">
        <f t="shared" si="30"/>
        <v>0</v>
      </c>
      <c r="AE146" s="1"/>
      <c r="AF146" s="1">
        <f>SUM(Table111[[#This Row],[Total 
Paid]:[Shipping 
Charged]])</f>
        <v>0</v>
      </c>
      <c r="AG146" s="1"/>
      <c r="AH146" s="1"/>
      <c r="AI146" s="1">
        <f t="shared" si="31"/>
        <v>0</v>
      </c>
      <c r="AK146" s="1"/>
      <c r="AL146" s="1"/>
      <c r="AM146" s="1"/>
      <c r="AN146" s="1"/>
      <c r="AP146" s="30">
        <f t="shared" ref="AP146:AP209" si="34">AB146</f>
        <v>0</v>
      </c>
      <c r="AQ146" s="1"/>
      <c r="AR146" s="1">
        <f t="shared" si="8"/>
        <v>0</v>
      </c>
      <c r="AS146" s="1"/>
      <c r="AT146" s="1"/>
      <c r="AU146" s="2">
        <f t="shared" si="32"/>
        <v>0</v>
      </c>
      <c r="AW146" s="1"/>
      <c r="AX146" s="1"/>
      <c r="AY146" s="1"/>
      <c r="AZ146" s="2">
        <f t="shared" si="33"/>
        <v>0</v>
      </c>
      <c r="BA146" s="2">
        <f>SUM(AF146,AH146,-AZ146,-Table111[[#This Row],[Sale Fee]])</f>
        <v>0</v>
      </c>
      <c r="BC146" s="1"/>
      <c r="BD146" s="1"/>
      <c r="BE146" s="1"/>
    </row>
    <row r="147" spans="1:57" x14ac:dyDescent="0.25">
      <c r="A147" s="1"/>
      <c r="B147" s="1"/>
      <c r="E147" s="4"/>
      <c r="F147" s="4"/>
      <c r="Q147" s="1"/>
      <c r="R147" s="1"/>
      <c r="S147" s="1"/>
      <c r="U147" s="1"/>
      <c r="V147" s="1"/>
      <c r="W147" s="1">
        <f t="shared" si="29"/>
        <v>0</v>
      </c>
      <c r="X147" s="1"/>
      <c r="Y147" s="1"/>
      <c r="Z147" s="1">
        <f>Table111[[#This Row],[Quantity2]]*Table111[[#This Row],[U Cost]]</f>
        <v>0</v>
      </c>
      <c r="AB147" s="1"/>
      <c r="AC147" s="1"/>
      <c r="AD147" s="1">
        <f t="shared" si="30"/>
        <v>0</v>
      </c>
      <c r="AE147" s="1"/>
      <c r="AF147" s="1">
        <f>SUM(Table111[[#This Row],[Total 
Paid]:[Shipping 
Charged]])</f>
        <v>0</v>
      </c>
      <c r="AG147" s="1"/>
      <c r="AH147" s="1"/>
      <c r="AI147" s="1">
        <f t="shared" si="31"/>
        <v>0</v>
      </c>
      <c r="AK147" s="1"/>
      <c r="AL147" s="1"/>
      <c r="AM147" s="1"/>
      <c r="AN147" s="1"/>
      <c r="AP147" s="30">
        <f t="shared" si="34"/>
        <v>0</v>
      </c>
      <c r="AQ147" s="1"/>
      <c r="AR147" s="1">
        <f t="shared" si="8"/>
        <v>0</v>
      </c>
      <c r="AS147" s="1"/>
      <c r="AT147" s="1"/>
      <c r="AU147" s="2">
        <f t="shared" si="32"/>
        <v>0</v>
      </c>
      <c r="AW147" s="1"/>
      <c r="AX147" s="1"/>
      <c r="AY147" s="1"/>
      <c r="AZ147" s="2">
        <f t="shared" si="33"/>
        <v>0</v>
      </c>
      <c r="BA147" s="2">
        <f>SUM(AF147,AH147,-AZ147,-Table111[[#This Row],[Sale Fee]])</f>
        <v>0</v>
      </c>
      <c r="BC147" s="1"/>
      <c r="BD147" s="1"/>
      <c r="BE147" s="1"/>
    </row>
    <row r="148" spans="1:57" x14ac:dyDescent="0.25">
      <c r="A148" s="1"/>
      <c r="B148" s="1"/>
      <c r="E148" s="4"/>
      <c r="F148" s="4"/>
      <c r="Q148" s="1"/>
      <c r="R148" s="1"/>
      <c r="S148" s="1"/>
      <c r="U148" s="1"/>
      <c r="V148" s="1"/>
      <c r="W148" s="1">
        <f t="shared" si="29"/>
        <v>0</v>
      </c>
      <c r="X148" s="1"/>
      <c r="Y148" s="1"/>
      <c r="Z148" s="1">
        <f>Table111[[#This Row],[Quantity2]]*Table111[[#This Row],[U Cost]]</f>
        <v>0</v>
      </c>
      <c r="AB148" s="1"/>
      <c r="AC148" s="1"/>
      <c r="AD148" s="1">
        <f t="shared" si="30"/>
        <v>0</v>
      </c>
      <c r="AE148" s="1"/>
      <c r="AF148" s="1">
        <f>SUM(Table111[[#This Row],[Total 
Paid]:[Shipping 
Charged]])</f>
        <v>0</v>
      </c>
      <c r="AG148" s="1"/>
      <c r="AH148" s="1"/>
      <c r="AI148" s="1">
        <f t="shared" si="31"/>
        <v>0</v>
      </c>
      <c r="AK148" s="1"/>
      <c r="AL148" s="1"/>
      <c r="AM148" s="1"/>
      <c r="AN148" s="1"/>
      <c r="AP148" s="30">
        <f t="shared" si="34"/>
        <v>0</v>
      </c>
      <c r="AQ148" s="1"/>
      <c r="AR148" s="1">
        <f t="shared" si="8"/>
        <v>0</v>
      </c>
      <c r="AS148" s="1"/>
      <c r="AT148" s="1"/>
      <c r="AU148" s="2">
        <f t="shared" si="32"/>
        <v>0</v>
      </c>
      <c r="AW148" s="1"/>
      <c r="AX148" s="1"/>
      <c r="AY148" s="1"/>
      <c r="AZ148" s="2">
        <f t="shared" si="33"/>
        <v>0</v>
      </c>
      <c r="BA148" s="2">
        <f>SUM(AF148,AH148,-AZ148,-Table111[[#This Row],[Sale Fee]])</f>
        <v>0</v>
      </c>
      <c r="BC148" s="1"/>
      <c r="BD148" s="1"/>
      <c r="BE148" s="1"/>
    </row>
    <row r="149" spans="1:57" x14ac:dyDescent="0.25">
      <c r="A149" s="1"/>
      <c r="B149" s="1"/>
      <c r="E149" s="4"/>
      <c r="F149" s="4"/>
      <c r="Q149" s="1"/>
      <c r="R149" s="1"/>
      <c r="S149" s="1"/>
      <c r="U149" s="1"/>
      <c r="V149" s="1"/>
      <c r="W149" s="1">
        <f t="shared" si="29"/>
        <v>0</v>
      </c>
      <c r="X149" s="1"/>
      <c r="Y149" s="1"/>
      <c r="Z149" s="1">
        <f>Table111[[#This Row],[Quantity2]]*Table111[[#This Row],[U Cost]]</f>
        <v>0</v>
      </c>
      <c r="AB149" s="1"/>
      <c r="AC149" s="1"/>
      <c r="AD149" s="1">
        <f t="shared" si="30"/>
        <v>0</v>
      </c>
      <c r="AE149" s="1"/>
      <c r="AF149" s="1">
        <f>SUM(Table111[[#This Row],[Total 
Paid]:[Shipping 
Charged]])</f>
        <v>0</v>
      </c>
      <c r="AG149" s="1"/>
      <c r="AH149" s="1"/>
      <c r="AI149" s="1">
        <f t="shared" si="31"/>
        <v>0</v>
      </c>
      <c r="AK149" s="1"/>
      <c r="AL149" s="1"/>
      <c r="AM149" s="1"/>
      <c r="AN149" s="1"/>
      <c r="AP149" s="30">
        <f t="shared" si="34"/>
        <v>0</v>
      </c>
      <c r="AQ149" s="1"/>
      <c r="AR149" s="1">
        <f t="shared" si="8"/>
        <v>0</v>
      </c>
      <c r="AS149" s="1"/>
      <c r="AT149" s="1"/>
      <c r="AU149" s="2">
        <f t="shared" si="32"/>
        <v>0</v>
      </c>
      <c r="AW149" s="1"/>
      <c r="AX149" s="1"/>
      <c r="AY149" s="1"/>
      <c r="AZ149" s="2">
        <f t="shared" si="33"/>
        <v>0</v>
      </c>
      <c r="BA149" s="2">
        <f>SUM(AF149,AH149,-AZ149,-Table111[[#This Row],[Sale Fee]])</f>
        <v>0</v>
      </c>
      <c r="BC149" s="1"/>
      <c r="BD149" s="1"/>
      <c r="BE149" s="1"/>
    </row>
    <row r="150" spans="1:57" x14ac:dyDescent="0.25">
      <c r="A150" s="1"/>
      <c r="B150" s="1"/>
      <c r="E150" s="4"/>
      <c r="F150" s="4"/>
      <c r="Q150" s="1"/>
      <c r="R150" s="1"/>
      <c r="S150" s="1"/>
      <c r="U150" s="1"/>
      <c r="V150" s="1"/>
      <c r="W150" s="1">
        <f t="shared" si="29"/>
        <v>0</v>
      </c>
      <c r="X150" s="1"/>
      <c r="Y150" s="1"/>
      <c r="Z150" s="1">
        <f>Table111[[#This Row],[Quantity2]]*Table111[[#This Row],[U Cost]]</f>
        <v>0</v>
      </c>
      <c r="AB150" s="1"/>
      <c r="AC150" s="1"/>
      <c r="AD150" s="1">
        <f t="shared" si="30"/>
        <v>0</v>
      </c>
      <c r="AE150" s="1"/>
      <c r="AF150" s="1">
        <f>SUM(Table111[[#This Row],[Total 
Paid]:[Shipping 
Charged]])</f>
        <v>0</v>
      </c>
      <c r="AG150" s="1"/>
      <c r="AH150" s="1"/>
      <c r="AI150" s="1">
        <f t="shared" si="31"/>
        <v>0</v>
      </c>
      <c r="AK150" s="1"/>
      <c r="AL150" s="1"/>
      <c r="AM150" s="1"/>
      <c r="AN150" s="1"/>
      <c r="AP150" s="30">
        <f t="shared" si="34"/>
        <v>0</v>
      </c>
      <c r="AQ150" s="1"/>
      <c r="AR150" s="1">
        <f t="shared" si="8"/>
        <v>0</v>
      </c>
      <c r="AS150" s="1"/>
      <c r="AT150" s="1"/>
      <c r="AU150" s="2">
        <f t="shared" si="32"/>
        <v>0</v>
      </c>
      <c r="AW150" s="1"/>
      <c r="AX150" s="1"/>
      <c r="AY150" s="1"/>
      <c r="AZ150" s="2">
        <f t="shared" si="33"/>
        <v>0</v>
      </c>
      <c r="BA150" s="2">
        <f>SUM(AF150,AH150,-AZ150,-Table111[[#This Row],[Sale Fee]])</f>
        <v>0</v>
      </c>
      <c r="BC150" s="1"/>
      <c r="BD150" s="1"/>
      <c r="BE150" s="1"/>
    </row>
    <row r="151" spans="1:57" x14ac:dyDescent="0.25">
      <c r="A151" s="1"/>
      <c r="B151" s="1"/>
      <c r="E151" s="4"/>
      <c r="F151" s="4"/>
      <c r="Q151" s="1"/>
      <c r="R151" s="1"/>
      <c r="S151" s="1"/>
      <c r="U151" s="1"/>
      <c r="V151" s="1"/>
      <c r="W151" s="1">
        <f t="shared" ref="W151:W214" si="35">U151*V151</f>
        <v>0</v>
      </c>
      <c r="X151" s="1"/>
      <c r="Y151" s="1"/>
      <c r="Z151" s="1">
        <f>Table111[[#This Row],[Quantity2]]*Table111[[#This Row],[U Cost]]</f>
        <v>0</v>
      </c>
      <c r="AB151" s="1"/>
      <c r="AC151" s="1"/>
      <c r="AD151" s="1">
        <f t="shared" ref="AD151:AD214" si="36">AC151*AB151</f>
        <v>0</v>
      </c>
      <c r="AE151" s="1"/>
      <c r="AF151" s="1">
        <f>SUM(Table111[[#This Row],[Total 
Paid]:[Shipping 
Charged]])</f>
        <v>0</v>
      </c>
      <c r="AG151" s="1"/>
      <c r="AH151" s="1"/>
      <c r="AI151" s="1">
        <f t="shared" ref="AI151:AI214" si="37">SUM(AF151,AG151,AH151)</f>
        <v>0</v>
      </c>
      <c r="AK151" s="1"/>
      <c r="AL151" s="1"/>
      <c r="AM151" s="1"/>
      <c r="AN151" s="1"/>
      <c r="AP151" s="30">
        <f t="shared" si="34"/>
        <v>0</v>
      </c>
      <c r="AQ151" s="1"/>
      <c r="AR151" s="1">
        <f t="shared" si="8"/>
        <v>0</v>
      </c>
      <c r="AS151" s="1"/>
      <c r="AT151" s="1"/>
      <c r="AU151" s="2">
        <f t="shared" ref="AU151:AU214" si="38">SUM(AR151:AT151)</f>
        <v>0</v>
      </c>
      <c r="AW151" s="1"/>
      <c r="AX151" s="1"/>
      <c r="AY151" s="1"/>
      <c r="AZ151" s="2">
        <f t="shared" si="33"/>
        <v>0</v>
      </c>
      <c r="BA151" s="2">
        <f>SUM(AF151,AH151,-AZ151,-Table111[[#This Row],[Sale Fee]])</f>
        <v>0</v>
      </c>
      <c r="BC151" s="1"/>
      <c r="BD151" s="1"/>
      <c r="BE151" s="1"/>
    </row>
    <row r="152" spans="1:57" x14ac:dyDescent="0.25">
      <c r="A152" s="1"/>
      <c r="B152" s="1"/>
      <c r="E152" s="4"/>
      <c r="F152" s="4"/>
      <c r="Q152" s="1"/>
      <c r="R152" s="1"/>
      <c r="S152" s="1"/>
      <c r="U152" s="1"/>
      <c r="V152" s="1"/>
      <c r="W152" s="1">
        <f t="shared" si="35"/>
        <v>0</v>
      </c>
      <c r="X152" s="1"/>
      <c r="Y152" s="1"/>
      <c r="Z152" s="1">
        <f>Table111[[#This Row],[Quantity2]]*Table111[[#This Row],[U Cost]]</f>
        <v>0</v>
      </c>
      <c r="AB152" s="1"/>
      <c r="AC152" s="1"/>
      <c r="AD152" s="1">
        <f t="shared" si="36"/>
        <v>0</v>
      </c>
      <c r="AE152" s="1"/>
      <c r="AF152" s="1">
        <f>SUM(Table111[[#This Row],[Total 
Paid]:[Shipping 
Charged]])</f>
        <v>0</v>
      </c>
      <c r="AG152" s="1"/>
      <c r="AH152" s="1"/>
      <c r="AI152" s="1">
        <f t="shared" si="37"/>
        <v>0</v>
      </c>
      <c r="AK152" s="1"/>
      <c r="AL152" s="1"/>
      <c r="AM152" s="1"/>
      <c r="AN152" s="1"/>
      <c r="AP152" s="30">
        <f t="shared" si="34"/>
        <v>0</v>
      </c>
      <c r="AQ152" s="1"/>
      <c r="AR152" s="1">
        <f t="shared" si="8"/>
        <v>0</v>
      </c>
      <c r="AS152" s="1"/>
      <c r="AT152" s="1"/>
      <c r="AU152" s="2">
        <f t="shared" si="38"/>
        <v>0</v>
      </c>
      <c r="AW152" s="1"/>
      <c r="AX152" s="1"/>
      <c r="AY152" s="1"/>
      <c r="AZ152" s="2">
        <f t="shared" si="33"/>
        <v>0</v>
      </c>
      <c r="BA152" s="2">
        <f>SUM(AF152,AH152,-AZ152,-Table111[[#This Row],[Sale Fee]])</f>
        <v>0</v>
      </c>
      <c r="BC152" s="1"/>
      <c r="BD152" s="1"/>
      <c r="BE152" s="1"/>
    </row>
    <row r="153" spans="1:57" x14ac:dyDescent="0.25">
      <c r="A153" s="1"/>
      <c r="B153" s="1"/>
      <c r="E153" s="4"/>
      <c r="F153" s="4"/>
      <c r="Q153" s="1"/>
      <c r="R153" s="1"/>
      <c r="S153" s="1"/>
      <c r="U153" s="1"/>
      <c r="V153" s="1"/>
      <c r="W153" s="1">
        <f t="shared" si="35"/>
        <v>0</v>
      </c>
      <c r="X153" s="1"/>
      <c r="Y153" s="1"/>
      <c r="Z153" s="1">
        <f>Table111[[#This Row],[Quantity2]]*Table111[[#This Row],[U Cost]]</f>
        <v>0</v>
      </c>
      <c r="AB153" s="1"/>
      <c r="AC153" s="1"/>
      <c r="AD153" s="1">
        <f t="shared" si="36"/>
        <v>0</v>
      </c>
      <c r="AE153" s="1"/>
      <c r="AF153" s="1">
        <f>SUM(Table111[[#This Row],[Total 
Paid]:[Shipping 
Charged]])</f>
        <v>0</v>
      </c>
      <c r="AG153" s="1"/>
      <c r="AH153" s="1"/>
      <c r="AI153" s="1">
        <f t="shared" si="37"/>
        <v>0</v>
      </c>
      <c r="AK153" s="1"/>
      <c r="AL153" s="1"/>
      <c r="AM153" s="1"/>
      <c r="AN153" s="1"/>
      <c r="AP153" s="30">
        <f t="shared" si="34"/>
        <v>0</v>
      </c>
      <c r="AQ153" s="1"/>
      <c r="AR153" s="1">
        <f t="shared" si="8"/>
        <v>0</v>
      </c>
      <c r="AS153" s="1"/>
      <c r="AT153" s="1"/>
      <c r="AU153" s="2">
        <f t="shared" si="38"/>
        <v>0</v>
      </c>
      <c r="AW153" s="1"/>
      <c r="AX153" s="1"/>
      <c r="AY153" s="1"/>
      <c r="AZ153" s="2">
        <f t="shared" si="33"/>
        <v>0</v>
      </c>
      <c r="BA153" s="2">
        <f>SUM(AF153,AH153,-AZ153,-Table111[[#This Row],[Sale Fee]])</f>
        <v>0</v>
      </c>
      <c r="BC153" s="1"/>
      <c r="BD153" s="1"/>
      <c r="BE153" s="1"/>
    </row>
    <row r="154" spans="1:57" x14ac:dyDescent="0.25">
      <c r="A154" s="1"/>
      <c r="B154" s="1"/>
      <c r="E154" s="4"/>
      <c r="F154" s="4"/>
      <c r="Q154" s="1"/>
      <c r="R154" s="1"/>
      <c r="S154" s="1"/>
      <c r="U154" s="1"/>
      <c r="V154" s="1"/>
      <c r="W154" s="1">
        <f t="shared" si="35"/>
        <v>0</v>
      </c>
      <c r="X154" s="1"/>
      <c r="Y154" s="1"/>
      <c r="Z154" s="1">
        <f>Table111[[#This Row],[Quantity2]]*Table111[[#This Row],[U Cost]]</f>
        <v>0</v>
      </c>
      <c r="AB154" s="1"/>
      <c r="AC154" s="1"/>
      <c r="AD154" s="1">
        <f t="shared" si="36"/>
        <v>0</v>
      </c>
      <c r="AE154" s="1"/>
      <c r="AF154" s="1">
        <f>SUM(Table111[[#This Row],[Total 
Paid]:[Shipping 
Charged]])</f>
        <v>0</v>
      </c>
      <c r="AG154" s="1"/>
      <c r="AH154" s="1"/>
      <c r="AI154" s="1">
        <f t="shared" si="37"/>
        <v>0</v>
      </c>
      <c r="AK154" s="1"/>
      <c r="AL154" s="1"/>
      <c r="AM154" s="1"/>
      <c r="AN154" s="1"/>
      <c r="AP154" s="30">
        <f t="shared" si="34"/>
        <v>0</v>
      </c>
      <c r="AQ154" s="1"/>
      <c r="AR154" s="1">
        <f t="shared" si="8"/>
        <v>0</v>
      </c>
      <c r="AS154" s="1"/>
      <c r="AT154" s="1"/>
      <c r="AU154" s="2">
        <f t="shared" si="38"/>
        <v>0</v>
      </c>
      <c r="AW154" s="1"/>
      <c r="AX154" s="1"/>
      <c r="AY154" s="1"/>
      <c r="AZ154" s="2">
        <f t="shared" si="33"/>
        <v>0</v>
      </c>
      <c r="BA154" s="2">
        <f>SUM(AF154,AH154,-AZ154,-Table111[[#This Row],[Sale Fee]])</f>
        <v>0</v>
      </c>
      <c r="BC154" s="1"/>
      <c r="BD154" s="1"/>
      <c r="BE154" s="1"/>
    </row>
    <row r="155" spans="1:57" x14ac:dyDescent="0.25">
      <c r="A155" s="1"/>
      <c r="B155" s="1"/>
      <c r="E155" s="4"/>
      <c r="F155" s="4"/>
      <c r="Q155" s="1"/>
      <c r="R155" s="1"/>
      <c r="S155" s="1"/>
      <c r="U155" s="1"/>
      <c r="V155" s="1"/>
      <c r="W155" s="1">
        <f t="shared" si="35"/>
        <v>0</v>
      </c>
      <c r="X155" s="1"/>
      <c r="Y155" s="1"/>
      <c r="Z155" s="1">
        <f>Table111[[#This Row],[Quantity2]]*Table111[[#This Row],[U Cost]]</f>
        <v>0</v>
      </c>
      <c r="AB155" s="1"/>
      <c r="AC155" s="1"/>
      <c r="AD155" s="1">
        <f t="shared" si="36"/>
        <v>0</v>
      </c>
      <c r="AE155" s="1"/>
      <c r="AF155" s="1">
        <f>SUM(Table111[[#This Row],[Total 
Paid]:[Shipping 
Charged]])</f>
        <v>0</v>
      </c>
      <c r="AG155" s="1"/>
      <c r="AH155" s="1"/>
      <c r="AI155" s="1">
        <f t="shared" si="37"/>
        <v>0</v>
      </c>
      <c r="AK155" s="1"/>
      <c r="AL155" s="1"/>
      <c r="AM155" s="1"/>
      <c r="AN155" s="1"/>
      <c r="AP155" s="30">
        <f t="shared" si="34"/>
        <v>0</v>
      </c>
      <c r="AQ155" s="1"/>
      <c r="AR155" s="1">
        <f t="shared" si="8"/>
        <v>0</v>
      </c>
      <c r="AS155" s="1"/>
      <c r="AT155" s="1"/>
      <c r="AU155" s="2">
        <f t="shared" si="38"/>
        <v>0</v>
      </c>
      <c r="AW155" s="1"/>
      <c r="AX155" s="1"/>
      <c r="AY155" s="1"/>
      <c r="AZ155" s="2">
        <f t="shared" si="33"/>
        <v>0</v>
      </c>
      <c r="BA155" s="2">
        <f>SUM(AF155,AH155,-AZ155,-Table111[[#This Row],[Sale Fee]])</f>
        <v>0</v>
      </c>
      <c r="BC155" s="1"/>
      <c r="BD155" s="1"/>
      <c r="BE155" s="1"/>
    </row>
    <row r="156" spans="1:57" x14ac:dyDescent="0.25">
      <c r="A156" s="1"/>
      <c r="B156" s="1"/>
      <c r="E156" s="4"/>
      <c r="F156" s="4"/>
      <c r="Q156" s="1"/>
      <c r="R156" s="1"/>
      <c r="S156" s="1"/>
      <c r="U156" s="1"/>
      <c r="V156" s="1"/>
      <c r="W156" s="1">
        <f t="shared" si="35"/>
        <v>0</v>
      </c>
      <c r="X156" s="1"/>
      <c r="Y156" s="1"/>
      <c r="Z156" s="1">
        <f>Table111[[#This Row],[Quantity2]]*Table111[[#This Row],[U Cost]]</f>
        <v>0</v>
      </c>
      <c r="AB156" s="1"/>
      <c r="AC156" s="1"/>
      <c r="AD156" s="1">
        <f t="shared" si="36"/>
        <v>0</v>
      </c>
      <c r="AE156" s="1"/>
      <c r="AF156" s="1">
        <f>SUM(Table111[[#This Row],[Total 
Paid]:[Shipping 
Charged]])</f>
        <v>0</v>
      </c>
      <c r="AG156" s="1"/>
      <c r="AH156" s="1"/>
      <c r="AI156" s="1">
        <f t="shared" si="37"/>
        <v>0</v>
      </c>
      <c r="AK156" s="1"/>
      <c r="AL156" s="1"/>
      <c r="AM156" s="1"/>
      <c r="AN156" s="1"/>
      <c r="AP156" s="30">
        <f t="shared" si="34"/>
        <v>0</v>
      </c>
      <c r="AQ156" s="1"/>
      <c r="AR156" s="1">
        <f t="shared" si="8"/>
        <v>0</v>
      </c>
      <c r="AS156" s="1"/>
      <c r="AT156" s="1"/>
      <c r="AU156" s="2">
        <f t="shared" si="38"/>
        <v>0</v>
      </c>
      <c r="AW156" s="1"/>
      <c r="AX156" s="1"/>
      <c r="AY156" s="1"/>
      <c r="AZ156" s="2">
        <f t="shared" si="33"/>
        <v>0</v>
      </c>
      <c r="BA156" s="2">
        <f>SUM(AF156,AH156,-AZ156,-Table111[[#This Row],[Sale Fee]])</f>
        <v>0</v>
      </c>
      <c r="BC156" s="1"/>
      <c r="BD156" s="1"/>
      <c r="BE156" s="1"/>
    </row>
    <row r="157" spans="1:57" x14ac:dyDescent="0.25">
      <c r="A157" s="1"/>
      <c r="B157" s="1"/>
      <c r="E157" s="4"/>
      <c r="F157" s="4"/>
      <c r="Q157" s="1"/>
      <c r="R157" s="1"/>
      <c r="S157" s="1"/>
      <c r="U157" s="1"/>
      <c r="V157" s="1"/>
      <c r="W157" s="1">
        <f t="shared" si="35"/>
        <v>0</v>
      </c>
      <c r="X157" s="1"/>
      <c r="Y157" s="1"/>
      <c r="Z157" s="1">
        <f>Table111[[#This Row],[Quantity2]]*Table111[[#This Row],[U Cost]]</f>
        <v>0</v>
      </c>
      <c r="AB157" s="1"/>
      <c r="AC157" s="1"/>
      <c r="AD157" s="1">
        <f t="shared" si="36"/>
        <v>0</v>
      </c>
      <c r="AE157" s="1"/>
      <c r="AF157" s="1">
        <f>SUM(Table111[[#This Row],[Total 
Paid]:[Shipping 
Charged]])</f>
        <v>0</v>
      </c>
      <c r="AG157" s="1"/>
      <c r="AH157" s="1"/>
      <c r="AI157" s="1">
        <f t="shared" si="37"/>
        <v>0</v>
      </c>
      <c r="AK157" s="1"/>
      <c r="AL157" s="1"/>
      <c r="AM157" s="1"/>
      <c r="AN157" s="1"/>
      <c r="AP157" s="30">
        <f t="shared" si="34"/>
        <v>0</v>
      </c>
      <c r="AQ157" s="1"/>
      <c r="AR157" s="1">
        <f t="shared" si="8"/>
        <v>0</v>
      </c>
      <c r="AS157" s="1"/>
      <c r="AT157" s="1"/>
      <c r="AU157" s="2">
        <f t="shared" si="38"/>
        <v>0</v>
      </c>
      <c r="AW157" s="1"/>
      <c r="AX157" s="1"/>
      <c r="AY157" s="1"/>
      <c r="AZ157" s="2">
        <f t="shared" si="33"/>
        <v>0</v>
      </c>
      <c r="BA157" s="2">
        <f>SUM(AF157,AH157,-AZ157,-Table111[[#This Row],[Sale Fee]])</f>
        <v>0</v>
      </c>
      <c r="BC157" s="1"/>
      <c r="BD157" s="1"/>
      <c r="BE157" s="1"/>
    </row>
    <row r="158" spans="1:57" x14ac:dyDescent="0.25">
      <c r="A158" s="1"/>
      <c r="B158" s="1"/>
      <c r="E158" s="4"/>
      <c r="F158" s="4"/>
      <c r="Q158" s="1"/>
      <c r="R158" s="1"/>
      <c r="S158" s="1"/>
      <c r="U158" s="1"/>
      <c r="V158" s="1"/>
      <c r="W158" s="1">
        <f t="shared" si="35"/>
        <v>0</v>
      </c>
      <c r="X158" s="1"/>
      <c r="Y158" s="1"/>
      <c r="Z158" s="1">
        <f>Table111[[#This Row],[Quantity2]]*Table111[[#This Row],[U Cost]]</f>
        <v>0</v>
      </c>
      <c r="AB158" s="1"/>
      <c r="AC158" s="1"/>
      <c r="AD158" s="1">
        <f t="shared" si="36"/>
        <v>0</v>
      </c>
      <c r="AE158" s="1"/>
      <c r="AF158" s="1">
        <f>SUM(Table111[[#This Row],[Total 
Paid]:[Shipping 
Charged]])</f>
        <v>0</v>
      </c>
      <c r="AG158" s="1"/>
      <c r="AH158" s="1"/>
      <c r="AI158" s="1">
        <f t="shared" si="37"/>
        <v>0</v>
      </c>
      <c r="AK158" s="1"/>
      <c r="AL158" s="1"/>
      <c r="AM158" s="1"/>
      <c r="AN158" s="1"/>
      <c r="AP158" s="30">
        <f t="shared" si="34"/>
        <v>0</v>
      </c>
      <c r="AQ158" s="1"/>
      <c r="AR158" s="1">
        <f t="shared" si="8"/>
        <v>0</v>
      </c>
      <c r="AS158" s="1"/>
      <c r="AT158" s="1"/>
      <c r="AU158" s="2">
        <f t="shared" si="38"/>
        <v>0</v>
      </c>
      <c r="AW158" s="1"/>
      <c r="AX158" s="1"/>
      <c r="AY158" s="1"/>
      <c r="AZ158" s="2">
        <f t="shared" si="33"/>
        <v>0</v>
      </c>
      <c r="BA158" s="2">
        <f>SUM(AF158,AH158,-AZ158,-Table111[[#This Row],[Sale Fee]])</f>
        <v>0</v>
      </c>
      <c r="BC158" s="1"/>
      <c r="BD158" s="1"/>
      <c r="BE158" s="1"/>
    </row>
    <row r="159" spans="1:57" x14ac:dyDescent="0.25">
      <c r="A159" s="1"/>
      <c r="B159" s="1"/>
      <c r="E159" s="4"/>
      <c r="F159" s="4"/>
      <c r="Q159" s="1"/>
      <c r="R159" s="1"/>
      <c r="S159" s="1"/>
      <c r="U159" s="1"/>
      <c r="V159" s="1"/>
      <c r="W159" s="1">
        <f t="shared" si="35"/>
        <v>0</v>
      </c>
      <c r="X159" s="1"/>
      <c r="Y159" s="1"/>
      <c r="Z159" s="1">
        <f>Table111[[#This Row],[Quantity2]]*Table111[[#This Row],[U Cost]]</f>
        <v>0</v>
      </c>
      <c r="AB159" s="1"/>
      <c r="AC159" s="1"/>
      <c r="AD159" s="1">
        <f t="shared" si="36"/>
        <v>0</v>
      </c>
      <c r="AE159" s="1"/>
      <c r="AF159" s="1">
        <f>SUM(Table111[[#This Row],[Total 
Paid]:[Shipping 
Charged]])</f>
        <v>0</v>
      </c>
      <c r="AG159" s="1"/>
      <c r="AH159" s="1"/>
      <c r="AI159" s="1">
        <f t="shared" si="37"/>
        <v>0</v>
      </c>
      <c r="AK159" s="1"/>
      <c r="AL159" s="1"/>
      <c r="AM159" s="1"/>
      <c r="AN159" s="1"/>
      <c r="AP159" s="30">
        <f t="shared" si="34"/>
        <v>0</v>
      </c>
      <c r="AQ159" s="1"/>
      <c r="AR159" s="1">
        <f t="shared" si="8"/>
        <v>0</v>
      </c>
      <c r="AS159" s="1"/>
      <c r="AT159" s="1"/>
      <c r="AU159" s="2">
        <f t="shared" si="38"/>
        <v>0</v>
      </c>
      <c r="AW159" s="1"/>
      <c r="AX159" s="1"/>
      <c r="AY159" s="1"/>
      <c r="AZ159" s="2">
        <f t="shared" si="33"/>
        <v>0</v>
      </c>
      <c r="BA159" s="2">
        <f>SUM(AF159,AH159,-AZ159,-Table111[[#This Row],[Sale Fee]])</f>
        <v>0</v>
      </c>
      <c r="BC159" s="1"/>
      <c r="BD159" s="1"/>
      <c r="BE159" s="1"/>
    </row>
    <row r="160" spans="1:57" x14ac:dyDescent="0.25">
      <c r="A160" s="1"/>
      <c r="B160" s="1"/>
      <c r="E160" s="4"/>
      <c r="F160" s="4"/>
      <c r="Q160" s="1"/>
      <c r="R160" s="1"/>
      <c r="S160" s="1"/>
      <c r="U160" s="1"/>
      <c r="V160" s="1"/>
      <c r="W160" s="1">
        <f t="shared" si="35"/>
        <v>0</v>
      </c>
      <c r="X160" s="1"/>
      <c r="Y160" s="1"/>
      <c r="Z160" s="1">
        <f>Table111[[#This Row],[Quantity2]]*Table111[[#This Row],[U Cost]]</f>
        <v>0</v>
      </c>
      <c r="AB160" s="1"/>
      <c r="AC160" s="1"/>
      <c r="AD160" s="1">
        <f t="shared" si="36"/>
        <v>0</v>
      </c>
      <c r="AE160" s="1"/>
      <c r="AF160" s="1">
        <f>SUM(Table111[[#This Row],[Total 
Paid]:[Shipping 
Charged]])</f>
        <v>0</v>
      </c>
      <c r="AG160" s="1"/>
      <c r="AH160" s="1"/>
      <c r="AI160" s="1">
        <f t="shared" si="37"/>
        <v>0</v>
      </c>
      <c r="AK160" s="1"/>
      <c r="AL160" s="1"/>
      <c r="AM160" s="1"/>
      <c r="AN160" s="1"/>
      <c r="AP160" s="30">
        <f t="shared" si="34"/>
        <v>0</v>
      </c>
      <c r="AQ160" s="1"/>
      <c r="AR160" s="1">
        <f t="shared" si="8"/>
        <v>0</v>
      </c>
      <c r="AS160" s="1"/>
      <c r="AT160" s="1"/>
      <c r="AU160" s="2">
        <f t="shared" si="38"/>
        <v>0</v>
      </c>
      <c r="AW160" s="1"/>
      <c r="AX160" s="1"/>
      <c r="AY160" s="1"/>
      <c r="AZ160" s="2">
        <f t="shared" si="33"/>
        <v>0</v>
      </c>
      <c r="BA160" s="2">
        <f>SUM(AF160,AH160,-AZ160,-Table111[[#This Row],[Sale Fee]])</f>
        <v>0</v>
      </c>
      <c r="BC160" s="1"/>
      <c r="BD160" s="1"/>
      <c r="BE160" s="1"/>
    </row>
    <row r="161" spans="1:57" x14ac:dyDescent="0.25">
      <c r="A161" s="1"/>
      <c r="B161" s="1"/>
      <c r="E161" s="4"/>
      <c r="F161" s="4"/>
      <c r="Q161" s="1"/>
      <c r="R161" s="1"/>
      <c r="S161" s="1"/>
      <c r="U161" s="1"/>
      <c r="V161" s="1"/>
      <c r="W161" s="1">
        <f t="shared" si="35"/>
        <v>0</v>
      </c>
      <c r="X161" s="1"/>
      <c r="Y161" s="1"/>
      <c r="Z161" s="1">
        <f>Table111[[#This Row],[Quantity2]]*Table111[[#This Row],[U Cost]]</f>
        <v>0</v>
      </c>
      <c r="AB161" s="1"/>
      <c r="AC161" s="1"/>
      <c r="AD161" s="1">
        <f t="shared" si="36"/>
        <v>0</v>
      </c>
      <c r="AE161" s="1"/>
      <c r="AF161" s="1">
        <f>SUM(Table111[[#This Row],[Total 
Paid]:[Shipping 
Charged]])</f>
        <v>0</v>
      </c>
      <c r="AG161" s="1"/>
      <c r="AH161" s="1"/>
      <c r="AI161" s="1">
        <f t="shared" si="37"/>
        <v>0</v>
      </c>
      <c r="AK161" s="1"/>
      <c r="AL161" s="1"/>
      <c r="AM161" s="1"/>
      <c r="AN161" s="1"/>
      <c r="AP161" s="30">
        <f t="shared" si="34"/>
        <v>0</v>
      </c>
      <c r="AQ161" s="1"/>
      <c r="AR161" s="1">
        <f t="shared" si="8"/>
        <v>0</v>
      </c>
      <c r="AS161" s="1"/>
      <c r="AT161" s="1"/>
      <c r="AU161" s="2">
        <f t="shared" si="38"/>
        <v>0</v>
      </c>
      <c r="AW161" s="1"/>
      <c r="AX161" s="1"/>
      <c r="AY161" s="1"/>
      <c r="AZ161" s="2">
        <f t="shared" si="33"/>
        <v>0</v>
      </c>
      <c r="BA161" s="2">
        <f>SUM(AF161,AH161,-AZ161,-Table111[[#This Row],[Sale Fee]])</f>
        <v>0</v>
      </c>
      <c r="BC161" s="1"/>
      <c r="BD161" s="1"/>
      <c r="BE161" s="1"/>
    </row>
    <row r="162" spans="1:57" x14ac:dyDescent="0.25">
      <c r="A162" s="1"/>
      <c r="B162" s="1"/>
      <c r="E162" s="4"/>
      <c r="F162" s="4"/>
      <c r="Q162" s="1"/>
      <c r="R162" s="1"/>
      <c r="S162" s="1"/>
      <c r="U162" s="1"/>
      <c r="V162" s="1"/>
      <c r="W162" s="1">
        <f t="shared" si="35"/>
        <v>0</v>
      </c>
      <c r="X162" s="1"/>
      <c r="Y162" s="1"/>
      <c r="Z162" s="1">
        <f>Table111[[#This Row],[Quantity2]]*Table111[[#This Row],[U Cost]]</f>
        <v>0</v>
      </c>
      <c r="AB162" s="1"/>
      <c r="AC162" s="1"/>
      <c r="AD162" s="1">
        <f t="shared" si="36"/>
        <v>0</v>
      </c>
      <c r="AE162" s="1"/>
      <c r="AF162" s="1">
        <f>SUM(Table111[[#This Row],[Total 
Paid]:[Shipping 
Charged]])</f>
        <v>0</v>
      </c>
      <c r="AG162" s="1"/>
      <c r="AH162" s="1"/>
      <c r="AI162" s="1">
        <f t="shared" si="37"/>
        <v>0</v>
      </c>
      <c r="AK162" s="1"/>
      <c r="AL162" s="1"/>
      <c r="AM162" s="1"/>
      <c r="AN162" s="1"/>
      <c r="AP162" s="30">
        <f t="shared" si="34"/>
        <v>0</v>
      </c>
      <c r="AQ162" s="1"/>
      <c r="AR162" s="1">
        <f t="shared" si="8"/>
        <v>0</v>
      </c>
      <c r="AS162" s="1"/>
      <c r="AT162" s="1"/>
      <c r="AU162" s="2">
        <f t="shared" si="38"/>
        <v>0</v>
      </c>
      <c r="AW162" s="1"/>
      <c r="AX162" s="1"/>
      <c r="AY162" s="1"/>
      <c r="AZ162" s="2">
        <f t="shared" si="33"/>
        <v>0</v>
      </c>
      <c r="BA162" s="2">
        <f>SUM(AF162,AH162,-AZ162,-Table111[[#This Row],[Sale Fee]])</f>
        <v>0</v>
      </c>
      <c r="BC162" s="1"/>
      <c r="BD162" s="1"/>
      <c r="BE162" s="1"/>
    </row>
    <row r="163" spans="1:57" x14ac:dyDescent="0.25">
      <c r="A163" s="1"/>
      <c r="B163" s="1"/>
      <c r="E163" s="4"/>
      <c r="F163" s="4"/>
      <c r="Q163" s="1"/>
      <c r="R163" s="1"/>
      <c r="S163" s="1"/>
      <c r="U163" s="1"/>
      <c r="V163" s="1"/>
      <c r="W163" s="1">
        <f t="shared" si="35"/>
        <v>0</v>
      </c>
      <c r="X163" s="1"/>
      <c r="Y163" s="1"/>
      <c r="Z163" s="1">
        <f>Table111[[#This Row],[Quantity2]]*Table111[[#This Row],[U Cost]]</f>
        <v>0</v>
      </c>
      <c r="AB163" s="1"/>
      <c r="AC163" s="1"/>
      <c r="AD163" s="1">
        <f t="shared" si="36"/>
        <v>0</v>
      </c>
      <c r="AE163" s="1"/>
      <c r="AF163" s="1">
        <f>SUM(Table111[[#This Row],[Total 
Paid]:[Shipping 
Charged]])</f>
        <v>0</v>
      </c>
      <c r="AG163" s="1"/>
      <c r="AH163" s="1"/>
      <c r="AI163" s="1">
        <f t="shared" si="37"/>
        <v>0</v>
      </c>
      <c r="AK163" s="1"/>
      <c r="AL163" s="1"/>
      <c r="AM163" s="1"/>
      <c r="AN163" s="1"/>
      <c r="AP163" s="30">
        <f t="shared" si="34"/>
        <v>0</v>
      </c>
      <c r="AQ163" s="1"/>
      <c r="AR163" s="1">
        <f t="shared" si="8"/>
        <v>0</v>
      </c>
      <c r="AS163" s="1"/>
      <c r="AT163" s="1"/>
      <c r="AU163" s="2">
        <f t="shared" si="38"/>
        <v>0</v>
      </c>
      <c r="AW163" s="1"/>
      <c r="AX163" s="1"/>
      <c r="AY163" s="1"/>
      <c r="AZ163" s="2">
        <f t="shared" si="33"/>
        <v>0</v>
      </c>
      <c r="BA163" s="2">
        <f>SUM(AF163,AH163,-AZ163,-Table111[[#This Row],[Sale Fee]])</f>
        <v>0</v>
      </c>
      <c r="BC163" s="1"/>
      <c r="BD163" s="1"/>
      <c r="BE163" s="1"/>
    </row>
    <row r="164" spans="1:57" x14ac:dyDescent="0.25">
      <c r="A164" s="1"/>
      <c r="B164" s="1"/>
      <c r="E164" s="4"/>
      <c r="F164" s="4"/>
      <c r="Q164" s="1"/>
      <c r="R164" s="1"/>
      <c r="S164" s="1"/>
      <c r="U164" s="1"/>
      <c r="V164" s="1"/>
      <c r="W164" s="1">
        <f t="shared" si="35"/>
        <v>0</v>
      </c>
      <c r="X164" s="1"/>
      <c r="Y164" s="1"/>
      <c r="Z164" s="1">
        <f>Table111[[#This Row],[Quantity2]]*Table111[[#This Row],[U Cost]]</f>
        <v>0</v>
      </c>
      <c r="AB164" s="1"/>
      <c r="AC164" s="1"/>
      <c r="AD164" s="1">
        <f t="shared" si="36"/>
        <v>0</v>
      </c>
      <c r="AE164" s="1"/>
      <c r="AF164" s="1">
        <f>SUM(Table111[[#This Row],[Total 
Paid]:[Shipping 
Charged]])</f>
        <v>0</v>
      </c>
      <c r="AG164" s="1"/>
      <c r="AH164" s="1"/>
      <c r="AI164" s="1">
        <f t="shared" si="37"/>
        <v>0</v>
      </c>
      <c r="AK164" s="1"/>
      <c r="AL164" s="1"/>
      <c r="AM164" s="1"/>
      <c r="AN164" s="1"/>
      <c r="AP164" s="30">
        <f t="shared" si="34"/>
        <v>0</v>
      </c>
      <c r="AQ164" s="1"/>
      <c r="AR164" s="1">
        <f t="shared" si="8"/>
        <v>0</v>
      </c>
      <c r="AS164" s="1"/>
      <c r="AT164" s="1"/>
      <c r="AU164" s="2">
        <f t="shared" si="38"/>
        <v>0</v>
      </c>
      <c r="AW164" s="1"/>
      <c r="AX164" s="1"/>
      <c r="AY164" s="1"/>
      <c r="AZ164" s="2">
        <f t="shared" si="33"/>
        <v>0</v>
      </c>
      <c r="BA164" s="2">
        <f>SUM(AF164,AH164,-AZ164,-Table111[[#This Row],[Sale Fee]])</f>
        <v>0</v>
      </c>
      <c r="BC164" s="1"/>
      <c r="BD164" s="1"/>
      <c r="BE164" s="1"/>
    </row>
    <row r="165" spans="1:57" x14ac:dyDescent="0.25">
      <c r="A165" s="1"/>
      <c r="B165" s="1"/>
      <c r="E165" s="4"/>
      <c r="F165" s="4"/>
      <c r="Q165" s="1"/>
      <c r="R165" s="1"/>
      <c r="S165" s="1"/>
      <c r="U165" s="1"/>
      <c r="V165" s="1"/>
      <c r="W165" s="1">
        <f t="shared" si="35"/>
        <v>0</v>
      </c>
      <c r="X165" s="1"/>
      <c r="Y165" s="1"/>
      <c r="Z165" s="1">
        <f>Table111[[#This Row],[Quantity2]]*Table111[[#This Row],[U Cost]]</f>
        <v>0</v>
      </c>
      <c r="AB165" s="1"/>
      <c r="AC165" s="1"/>
      <c r="AD165" s="1">
        <f t="shared" si="36"/>
        <v>0</v>
      </c>
      <c r="AE165" s="1"/>
      <c r="AF165" s="1">
        <f>SUM(Table111[[#This Row],[Total 
Paid]:[Shipping 
Charged]])</f>
        <v>0</v>
      </c>
      <c r="AG165" s="1"/>
      <c r="AH165" s="1"/>
      <c r="AI165" s="1">
        <f t="shared" si="37"/>
        <v>0</v>
      </c>
      <c r="AK165" s="1"/>
      <c r="AL165" s="1"/>
      <c r="AM165" s="1"/>
      <c r="AN165" s="1"/>
      <c r="AP165" s="30">
        <f t="shared" si="34"/>
        <v>0</v>
      </c>
      <c r="AQ165" s="1"/>
      <c r="AR165" s="1">
        <f t="shared" si="8"/>
        <v>0</v>
      </c>
      <c r="AS165" s="1"/>
      <c r="AT165" s="1"/>
      <c r="AU165" s="2">
        <f t="shared" si="38"/>
        <v>0</v>
      </c>
      <c r="AW165" s="1"/>
      <c r="AX165" s="1"/>
      <c r="AY165" s="1"/>
      <c r="AZ165" s="2">
        <f t="shared" si="33"/>
        <v>0</v>
      </c>
      <c r="BA165" s="2">
        <f>SUM(AF165,AH165,-AZ165,-Table111[[#This Row],[Sale Fee]])</f>
        <v>0</v>
      </c>
      <c r="BC165" s="1"/>
      <c r="BD165" s="1"/>
      <c r="BE165" s="1"/>
    </row>
    <row r="166" spans="1:57" x14ac:dyDescent="0.25">
      <c r="A166" s="1"/>
      <c r="B166" s="1"/>
      <c r="E166" s="4"/>
      <c r="F166" s="4"/>
      <c r="Q166" s="1"/>
      <c r="R166" s="1"/>
      <c r="S166" s="1"/>
      <c r="U166" s="1"/>
      <c r="V166" s="1"/>
      <c r="W166" s="1">
        <f t="shared" si="35"/>
        <v>0</v>
      </c>
      <c r="X166" s="1"/>
      <c r="Y166" s="1"/>
      <c r="Z166" s="1">
        <f>Table111[[#This Row],[Quantity2]]*Table111[[#This Row],[U Cost]]</f>
        <v>0</v>
      </c>
      <c r="AB166" s="1"/>
      <c r="AC166" s="1"/>
      <c r="AD166" s="1">
        <f t="shared" si="36"/>
        <v>0</v>
      </c>
      <c r="AE166" s="1"/>
      <c r="AF166" s="1">
        <f>SUM(Table111[[#This Row],[Total 
Paid]:[Shipping 
Charged]])</f>
        <v>0</v>
      </c>
      <c r="AG166" s="1"/>
      <c r="AH166" s="1"/>
      <c r="AI166" s="1">
        <f t="shared" si="37"/>
        <v>0</v>
      </c>
      <c r="AK166" s="1"/>
      <c r="AL166" s="1"/>
      <c r="AM166" s="1"/>
      <c r="AN166" s="1"/>
      <c r="AP166" s="30">
        <f t="shared" si="34"/>
        <v>0</v>
      </c>
      <c r="AQ166" s="1"/>
      <c r="AR166" s="1">
        <f t="shared" si="8"/>
        <v>0</v>
      </c>
      <c r="AS166" s="1"/>
      <c r="AT166" s="1"/>
      <c r="AU166" s="2">
        <f t="shared" si="38"/>
        <v>0</v>
      </c>
      <c r="AW166" s="1"/>
      <c r="AX166" s="1"/>
      <c r="AY166" s="1"/>
      <c r="AZ166" s="2">
        <f t="shared" si="33"/>
        <v>0</v>
      </c>
      <c r="BA166" s="2">
        <f>SUM(AF166,AH166,-AZ166,-Table111[[#This Row],[Sale Fee]])</f>
        <v>0</v>
      </c>
      <c r="BC166" s="1"/>
      <c r="BD166" s="1"/>
      <c r="BE166" s="1"/>
    </row>
    <row r="167" spans="1:57" x14ac:dyDescent="0.25">
      <c r="A167" s="1"/>
      <c r="B167" s="1"/>
      <c r="E167" s="4"/>
      <c r="F167" s="4"/>
      <c r="Q167" s="1"/>
      <c r="R167" s="1"/>
      <c r="S167" s="1"/>
      <c r="U167" s="1"/>
      <c r="V167" s="1"/>
      <c r="W167" s="1">
        <f t="shared" si="35"/>
        <v>0</v>
      </c>
      <c r="X167" s="1"/>
      <c r="Y167" s="1"/>
      <c r="Z167" s="1">
        <f>Table111[[#This Row],[Quantity2]]*Table111[[#This Row],[U Cost]]</f>
        <v>0</v>
      </c>
      <c r="AB167" s="1"/>
      <c r="AC167" s="1"/>
      <c r="AD167" s="1">
        <f t="shared" si="36"/>
        <v>0</v>
      </c>
      <c r="AE167" s="1"/>
      <c r="AF167" s="1">
        <f>SUM(Table111[[#This Row],[Total 
Paid]:[Shipping 
Charged]])</f>
        <v>0</v>
      </c>
      <c r="AG167" s="1"/>
      <c r="AH167" s="1"/>
      <c r="AI167" s="1">
        <f t="shared" si="37"/>
        <v>0</v>
      </c>
      <c r="AK167" s="1"/>
      <c r="AL167" s="1"/>
      <c r="AM167" s="1"/>
      <c r="AN167" s="1"/>
      <c r="AP167" s="30">
        <f t="shared" si="34"/>
        <v>0</v>
      </c>
      <c r="AQ167" s="1"/>
      <c r="AR167" s="1">
        <f t="shared" si="8"/>
        <v>0</v>
      </c>
      <c r="AS167" s="1"/>
      <c r="AT167" s="1"/>
      <c r="AU167" s="2">
        <f t="shared" si="38"/>
        <v>0</v>
      </c>
      <c r="AW167" s="1"/>
      <c r="AX167" s="1"/>
      <c r="AY167" s="1"/>
      <c r="AZ167" s="2">
        <f t="shared" si="33"/>
        <v>0</v>
      </c>
      <c r="BA167" s="2">
        <f>SUM(AF167,AH167,-AZ167,-Table111[[#This Row],[Sale Fee]])</f>
        <v>0</v>
      </c>
      <c r="BC167" s="1"/>
      <c r="BD167" s="1"/>
      <c r="BE167" s="1"/>
    </row>
    <row r="168" spans="1:57" x14ac:dyDescent="0.25">
      <c r="A168" s="1"/>
      <c r="B168" s="1"/>
      <c r="E168" s="4"/>
      <c r="F168" s="4"/>
      <c r="Q168" s="1"/>
      <c r="R168" s="1"/>
      <c r="S168" s="1"/>
      <c r="U168" s="1"/>
      <c r="V168" s="1"/>
      <c r="W168" s="1">
        <f t="shared" si="35"/>
        <v>0</v>
      </c>
      <c r="X168" s="1"/>
      <c r="Y168" s="1"/>
      <c r="Z168" s="1">
        <f>Table111[[#This Row],[Quantity2]]*Table111[[#This Row],[U Cost]]</f>
        <v>0</v>
      </c>
      <c r="AB168" s="1"/>
      <c r="AC168" s="1"/>
      <c r="AD168" s="1">
        <f t="shared" si="36"/>
        <v>0</v>
      </c>
      <c r="AE168" s="1"/>
      <c r="AF168" s="1">
        <f>SUM(Table111[[#This Row],[Total 
Paid]:[Shipping 
Charged]])</f>
        <v>0</v>
      </c>
      <c r="AG168" s="1"/>
      <c r="AH168" s="1"/>
      <c r="AI168" s="1">
        <f t="shared" si="37"/>
        <v>0</v>
      </c>
      <c r="AK168" s="1"/>
      <c r="AL168" s="1"/>
      <c r="AM168" s="1"/>
      <c r="AN168" s="1"/>
      <c r="AP168" s="30">
        <f t="shared" si="34"/>
        <v>0</v>
      </c>
      <c r="AQ168" s="1"/>
      <c r="AR168" s="1">
        <f t="shared" si="8"/>
        <v>0</v>
      </c>
      <c r="AS168" s="1"/>
      <c r="AT168" s="1"/>
      <c r="AU168" s="2">
        <f t="shared" si="38"/>
        <v>0</v>
      </c>
      <c r="AW168" s="1"/>
      <c r="AX168" s="1"/>
      <c r="AY168" s="1"/>
      <c r="AZ168" s="2">
        <f t="shared" si="33"/>
        <v>0</v>
      </c>
      <c r="BA168" s="2">
        <f>SUM(AF168,AH168,-AZ168,-Table111[[#This Row],[Sale Fee]])</f>
        <v>0</v>
      </c>
      <c r="BC168" s="1"/>
      <c r="BD168" s="1"/>
      <c r="BE168" s="1"/>
    </row>
    <row r="169" spans="1:57" x14ac:dyDescent="0.25">
      <c r="A169" s="1"/>
      <c r="B169" s="1"/>
      <c r="E169" s="4"/>
      <c r="F169" s="4"/>
      <c r="Q169" s="1"/>
      <c r="R169" s="1"/>
      <c r="S169" s="1"/>
      <c r="U169" s="1"/>
      <c r="V169" s="1"/>
      <c r="W169" s="1">
        <f t="shared" si="35"/>
        <v>0</v>
      </c>
      <c r="X169" s="1"/>
      <c r="Y169" s="1"/>
      <c r="Z169" s="1">
        <f>Table111[[#This Row],[Quantity2]]*Table111[[#This Row],[U Cost]]</f>
        <v>0</v>
      </c>
      <c r="AB169" s="1"/>
      <c r="AC169" s="1"/>
      <c r="AD169" s="1">
        <f t="shared" si="36"/>
        <v>0</v>
      </c>
      <c r="AE169" s="1"/>
      <c r="AF169" s="1">
        <f>SUM(Table111[[#This Row],[Total 
Paid]:[Shipping 
Charged]])</f>
        <v>0</v>
      </c>
      <c r="AG169" s="1"/>
      <c r="AH169" s="1"/>
      <c r="AI169" s="1">
        <f t="shared" si="37"/>
        <v>0</v>
      </c>
      <c r="AK169" s="1"/>
      <c r="AL169" s="1"/>
      <c r="AM169" s="1"/>
      <c r="AN169" s="1"/>
      <c r="AP169" s="30">
        <f t="shared" si="34"/>
        <v>0</v>
      </c>
      <c r="AQ169" s="1"/>
      <c r="AR169" s="1">
        <f t="shared" si="8"/>
        <v>0</v>
      </c>
      <c r="AS169" s="1"/>
      <c r="AT169" s="1"/>
      <c r="AU169" s="2">
        <f t="shared" si="38"/>
        <v>0</v>
      </c>
      <c r="AW169" s="1"/>
      <c r="AX169" s="1"/>
      <c r="AY169" s="1"/>
      <c r="AZ169" s="2">
        <f t="shared" si="33"/>
        <v>0</v>
      </c>
      <c r="BA169" s="2">
        <f>SUM(AF169,AH169,-AZ169,-Table111[[#This Row],[Sale Fee]])</f>
        <v>0</v>
      </c>
      <c r="BC169" s="1"/>
      <c r="BD169" s="1"/>
      <c r="BE169" s="1"/>
    </row>
    <row r="170" spans="1:57" x14ac:dyDescent="0.25">
      <c r="A170" s="1"/>
      <c r="B170" s="1"/>
      <c r="E170" s="4"/>
      <c r="F170" s="4"/>
      <c r="Q170" s="1"/>
      <c r="R170" s="1"/>
      <c r="S170" s="1"/>
      <c r="U170" s="1"/>
      <c r="V170" s="1"/>
      <c r="W170" s="1">
        <f t="shared" si="35"/>
        <v>0</v>
      </c>
      <c r="X170" s="1"/>
      <c r="Y170" s="1"/>
      <c r="Z170" s="1">
        <f>Table111[[#This Row],[Quantity2]]*Table111[[#This Row],[U Cost]]</f>
        <v>0</v>
      </c>
      <c r="AB170" s="1"/>
      <c r="AC170" s="1"/>
      <c r="AD170" s="1">
        <f t="shared" si="36"/>
        <v>0</v>
      </c>
      <c r="AE170" s="1"/>
      <c r="AF170" s="1">
        <f>SUM(Table111[[#This Row],[Total 
Paid]:[Shipping 
Charged]])</f>
        <v>0</v>
      </c>
      <c r="AG170" s="1"/>
      <c r="AH170" s="1"/>
      <c r="AI170" s="1">
        <f t="shared" si="37"/>
        <v>0</v>
      </c>
      <c r="AK170" s="1"/>
      <c r="AL170" s="1"/>
      <c r="AM170" s="1"/>
      <c r="AN170" s="1"/>
      <c r="AP170" s="30">
        <f t="shared" si="34"/>
        <v>0</v>
      </c>
      <c r="AQ170" s="1"/>
      <c r="AR170" s="1">
        <f t="shared" si="8"/>
        <v>0</v>
      </c>
      <c r="AS170" s="1"/>
      <c r="AT170" s="1"/>
      <c r="AU170" s="2">
        <f t="shared" si="38"/>
        <v>0</v>
      </c>
      <c r="AW170" s="1"/>
      <c r="AX170" s="1"/>
      <c r="AY170" s="1"/>
      <c r="AZ170" s="2">
        <f t="shared" si="33"/>
        <v>0</v>
      </c>
      <c r="BA170" s="2">
        <f>SUM(AF170,AH170,-AZ170,-Table111[[#This Row],[Sale Fee]])</f>
        <v>0</v>
      </c>
      <c r="BC170" s="1"/>
      <c r="BD170" s="1"/>
      <c r="BE170" s="1"/>
    </row>
    <row r="171" spans="1:57" x14ac:dyDescent="0.25">
      <c r="A171" s="1"/>
      <c r="B171" s="1"/>
      <c r="Q171" s="1"/>
      <c r="R171" s="1"/>
      <c r="S171" s="1"/>
      <c r="U171" s="1"/>
      <c r="V171" s="1"/>
      <c r="W171" s="1">
        <f t="shared" si="35"/>
        <v>0</v>
      </c>
      <c r="X171" s="1"/>
      <c r="Y171" s="1"/>
      <c r="Z171" s="1">
        <f>Table111[[#This Row],[Quantity2]]*Table111[[#This Row],[U Cost]]</f>
        <v>0</v>
      </c>
      <c r="AB171" s="1"/>
      <c r="AC171" s="1"/>
      <c r="AD171" s="1">
        <f t="shared" si="36"/>
        <v>0</v>
      </c>
      <c r="AE171" s="1"/>
      <c r="AF171" s="1">
        <f>SUM(Table111[[#This Row],[Total 
Paid]:[Shipping 
Charged]])</f>
        <v>0</v>
      </c>
      <c r="AG171" s="1"/>
      <c r="AH171" s="1"/>
      <c r="AI171" s="1">
        <f t="shared" si="37"/>
        <v>0</v>
      </c>
      <c r="AK171" s="1"/>
      <c r="AL171" s="1"/>
      <c r="AM171" s="1"/>
      <c r="AN171" s="1"/>
      <c r="AP171" s="30">
        <f t="shared" si="34"/>
        <v>0</v>
      </c>
      <c r="AQ171" s="1"/>
      <c r="AR171" s="1">
        <f t="shared" si="8"/>
        <v>0</v>
      </c>
      <c r="AS171" s="1"/>
      <c r="AT171" s="1"/>
      <c r="AU171" s="2">
        <f t="shared" si="38"/>
        <v>0</v>
      </c>
      <c r="AW171" s="1"/>
      <c r="AX171" s="1"/>
      <c r="AY171" s="1"/>
      <c r="AZ171" s="2">
        <f t="shared" si="33"/>
        <v>0</v>
      </c>
      <c r="BA171" s="2">
        <f>SUM(AF171,AH171,-AZ171,-Table111[[#This Row],[Sale Fee]])</f>
        <v>0</v>
      </c>
      <c r="BC171" s="1"/>
      <c r="BD171" s="1"/>
      <c r="BE171" s="1"/>
    </row>
    <row r="172" spans="1:57" x14ac:dyDescent="0.25">
      <c r="A172" s="1"/>
      <c r="B172" s="1"/>
      <c r="Q172" s="1"/>
      <c r="R172" s="1"/>
      <c r="S172" s="1"/>
      <c r="U172" s="1"/>
      <c r="V172" s="1"/>
      <c r="W172" s="1">
        <f t="shared" si="35"/>
        <v>0</v>
      </c>
      <c r="X172" s="1"/>
      <c r="Y172" s="1"/>
      <c r="Z172" s="1">
        <f>Table111[[#This Row],[Quantity2]]*Table111[[#This Row],[U Cost]]</f>
        <v>0</v>
      </c>
      <c r="AB172" s="1"/>
      <c r="AC172" s="1"/>
      <c r="AD172" s="1">
        <f t="shared" si="36"/>
        <v>0</v>
      </c>
      <c r="AE172" s="1"/>
      <c r="AF172" s="1">
        <f>SUM(Table111[[#This Row],[Total 
Paid]:[Shipping 
Charged]])</f>
        <v>0</v>
      </c>
      <c r="AG172" s="1"/>
      <c r="AH172" s="1"/>
      <c r="AI172" s="1">
        <f t="shared" si="37"/>
        <v>0</v>
      </c>
      <c r="AK172" s="1"/>
      <c r="AL172" s="1"/>
      <c r="AM172" s="1"/>
      <c r="AN172" s="1"/>
      <c r="AP172" s="30">
        <f t="shared" si="34"/>
        <v>0</v>
      </c>
      <c r="AQ172" s="1"/>
      <c r="AR172" s="1">
        <f t="shared" si="8"/>
        <v>0</v>
      </c>
      <c r="AS172" s="1"/>
      <c r="AT172" s="1"/>
      <c r="AU172" s="2">
        <f t="shared" si="38"/>
        <v>0</v>
      </c>
      <c r="AW172" s="1"/>
      <c r="AX172" s="1"/>
      <c r="AY172" s="1"/>
      <c r="AZ172" s="2">
        <f t="shared" si="33"/>
        <v>0</v>
      </c>
      <c r="BA172" s="2">
        <f>SUM(AF172,AH172,-AZ172,-Table111[[#This Row],[Sale Fee]])</f>
        <v>0</v>
      </c>
      <c r="BC172" s="1"/>
      <c r="BD172" s="1"/>
      <c r="BE172" s="1"/>
    </row>
    <row r="173" spans="1:57" x14ac:dyDescent="0.25">
      <c r="A173" s="1"/>
      <c r="B173" s="1"/>
      <c r="E173" s="4"/>
      <c r="F173" s="4"/>
      <c r="Q173" s="1"/>
      <c r="R173" s="1"/>
      <c r="S173" s="1"/>
      <c r="U173" s="1"/>
      <c r="V173" s="1"/>
      <c r="W173" s="1">
        <f t="shared" si="35"/>
        <v>0</v>
      </c>
      <c r="X173" s="1"/>
      <c r="Y173" s="1"/>
      <c r="Z173" s="1">
        <f>Table111[[#This Row],[Quantity2]]*Table111[[#This Row],[U Cost]]</f>
        <v>0</v>
      </c>
      <c r="AB173" s="1"/>
      <c r="AC173" s="1"/>
      <c r="AD173" s="1">
        <f t="shared" si="36"/>
        <v>0</v>
      </c>
      <c r="AE173" s="1"/>
      <c r="AF173" s="1">
        <f>SUM(Table111[[#This Row],[Total 
Paid]:[Shipping 
Charged]])</f>
        <v>0</v>
      </c>
      <c r="AG173" s="1"/>
      <c r="AH173" s="1"/>
      <c r="AI173" s="1">
        <f t="shared" si="37"/>
        <v>0</v>
      </c>
      <c r="AK173" s="1"/>
      <c r="AL173" s="1"/>
      <c r="AM173" s="1"/>
      <c r="AN173" s="1"/>
      <c r="AP173" s="30">
        <f t="shared" si="34"/>
        <v>0</v>
      </c>
      <c r="AQ173" s="1"/>
      <c r="AR173" s="1">
        <f t="shared" si="8"/>
        <v>0</v>
      </c>
      <c r="AS173" s="1"/>
      <c r="AT173" s="1"/>
      <c r="AU173" s="2">
        <f t="shared" si="38"/>
        <v>0</v>
      </c>
      <c r="AW173" s="1"/>
      <c r="AX173" s="1"/>
      <c r="AY173" s="1"/>
      <c r="AZ173" s="2">
        <f t="shared" si="33"/>
        <v>0</v>
      </c>
      <c r="BA173" s="2">
        <f>SUM(AF173,AH173,-AZ173,-Table111[[#This Row],[Sale Fee]])</f>
        <v>0</v>
      </c>
      <c r="BC173" s="1"/>
      <c r="BD173" s="1"/>
      <c r="BE173" s="1"/>
    </row>
    <row r="174" spans="1:57" x14ac:dyDescent="0.25">
      <c r="A174" s="1"/>
      <c r="B174" s="1"/>
      <c r="E174" s="4"/>
      <c r="F174" s="4"/>
      <c r="Q174" s="1"/>
      <c r="R174" s="1"/>
      <c r="S174" s="1"/>
      <c r="U174" s="1"/>
      <c r="V174" s="1"/>
      <c r="W174" s="1">
        <f t="shared" si="35"/>
        <v>0</v>
      </c>
      <c r="X174" s="1"/>
      <c r="Y174" s="1"/>
      <c r="Z174" s="1">
        <f>Table111[[#This Row],[Quantity2]]*Table111[[#This Row],[U Cost]]</f>
        <v>0</v>
      </c>
      <c r="AB174" s="1"/>
      <c r="AC174" s="1"/>
      <c r="AD174" s="1">
        <f t="shared" si="36"/>
        <v>0</v>
      </c>
      <c r="AE174" s="1"/>
      <c r="AF174" s="1">
        <f>SUM(Table111[[#This Row],[Total 
Paid]:[Shipping 
Charged]])</f>
        <v>0</v>
      </c>
      <c r="AG174" s="1"/>
      <c r="AH174" s="1"/>
      <c r="AI174" s="1">
        <f t="shared" si="37"/>
        <v>0</v>
      </c>
      <c r="AK174" s="1"/>
      <c r="AL174" s="1"/>
      <c r="AM174" s="1"/>
      <c r="AN174" s="1"/>
      <c r="AP174" s="30">
        <f t="shared" si="34"/>
        <v>0</v>
      </c>
      <c r="AQ174" s="1"/>
      <c r="AR174" s="1">
        <f t="shared" si="8"/>
        <v>0</v>
      </c>
      <c r="AS174" s="1"/>
      <c r="AT174" s="1"/>
      <c r="AU174" s="2">
        <f t="shared" si="38"/>
        <v>0</v>
      </c>
      <c r="AW174" s="1"/>
      <c r="AX174" s="1"/>
      <c r="AY174" s="1"/>
      <c r="AZ174" s="2">
        <f t="shared" si="33"/>
        <v>0</v>
      </c>
      <c r="BA174" s="2">
        <f>SUM(AF174,AH174,-AZ174,-Table111[[#This Row],[Sale Fee]])</f>
        <v>0</v>
      </c>
      <c r="BC174" s="1"/>
      <c r="BD174" s="1"/>
      <c r="BE174" s="1"/>
    </row>
    <row r="175" spans="1:57" x14ac:dyDescent="0.25">
      <c r="A175" s="1"/>
      <c r="B175" s="1"/>
      <c r="E175" s="4"/>
      <c r="F175" s="4"/>
      <c r="Q175" s="1"/>
      <c r="R175" s="1"/>
      <c r="S175" s="1"/>
      <c r="U175" s="1"/>
      <c r="V175" s="1"/>
      <c r="W175" s="1">
        <f t="shared" si="35"/>
        <v>0</v>
      </c>
      <c r="X175" s="1"/>
      <c r="Y175" s="1"/>
      <c r="Z175" s="1">
        <f>Table111[[#This Row],[Quantity2]]*Table111[[#This Row],[U Cost]]</f>
        <v>0</v>
      </c>
      <c r="AB175" s="1"/>
      <c r="AC175" s="1"/>
      <c r="AD175" s="1">
        <f t="shared" si="36"/>
        <v>0</v>
      </c>
      <c r="AE175" s="1"/>
      <c r="AF175" s="1">
        <f>SUM(Table111[[#This Row],[Total 
Paid]:[Shipping 
Charged]])</f>
        <v>0</v>
      </c>
      <c r="AG175" s="1"/>
      <c r="AH175" s="1"/>
      <c r="AI175" s="1">
        <f t="shared" si="37"/>
        <v>0</v>
      </c>
      <c r="AK175" s="1"/>
      <c r="AL175" s="1"/>
      <c r="AM175" s="1"/>
      <c r="AN175" s="1"/>
      <c r="AP175" s="30">
        <f t="shared" si="34"/>
        <v>0</v>
      </c>
      <c r="AQ175" s="1"/>
      <c r="AR175" s="1">
        <f t="shared" si="8"/>
        <v>0</v>
      </c>
      <c r="AS175" s="1"/>
      <c r="AT175" s="1"/>
      <c r="AU175" s="2">
        <f t="shared" si="38"/>
        <v>0</v>
      </c>
      <c r="AW175" s="1"/>
      <c r="AX175" s="1"/>
      <c r="AY175" s="1"/>
      <c r="AZ175" s="2">
        <f t="shared" si="33"/>
        <v>0</v>
      </c>
      <c r="BA175" s="2">
        <f>SUM(AF175,AH175,-AZ175,-Table111[[#This Row],[Sale Fee]])</f>
        <v>0</v>
      </c>
      <c r="BC175" s="1"/>
      <c r="BD175" s="1"/>
      <c r="BE175" s="1"/>
    </row>
    <row r="176" spans="1:57" x14ac:dyDescent="0.25">
      <c r="A176" s="1"/>
      <c r="B176" s="1"/>
      <c r="E176" s="4"/>
      <c r="F176" s="4"/>
      <c r="Q176" s="1"/>
      <c r="R176" s="1"/>
      <c r="S176" s="1"/>
      <c r="U176" s="1"/>
      <c r="V176" s="1"/>
      <c r="W176" s="1">
        <f t="shared" si="35"/>
        <v>0</v>
      </c>
      <c r="X176" s="1"/>
      <c r="Y176" s="1"/>
      <c r="Z176" s="1">
        <f>Table111[[#This Row],[Quantity2]]*Table111[[#This Row],[U Cost]]</f>
        <v>0</v>
      </c>
      <c r="AB176" s="1"/>
      <c r="AC176" s="1"/>
      <c r="AD176" s="1">
        <f t="shared" si="36"/>
        <v>0</v>
      </c>
      <c r="AE176" s="1"/>
      <c r="AF176" s="1">
        <f>SUM(Table111[[#This Row],[Total 
Paid]:[Shipping 
Charged]])</f>
        <v>0</v>
      </c>
      <c r="AG176" s="1"/>
      <c r="AH176" s="1"/>
      <c r="AI176" s="1">
        <f t="shared" si="37"/>
        <v>0</v>
      </c>
      <c r="AK176" s="1"/>
      <c r="AL176" s="1"/>
      <c r="AM176" s="1"/>
      <c r="AN176" s="1"/>
      <c r="AP176" s="30">
        <f t="shared" si="34"/>
        <v>0</v>
      </c>
      <c r="AQ176" s="1"/>
      <c r="AR176" s="1">
        <f t="shared" si="8"/>
        <v>0</v>
      </c>
      <c r="AS176" s="1"/>
      <c r="AT176" s="1"/>
      <c r="AU176" s="2">
        <f t="shared" si="38"/>
        <v>0</v>
      </c>
      <c r="AW176" s="1"/>
      <c r="AX176" s="1"/>
      <c r="AY176" s="1"/>
      <c r="AZ176" s="2">
        <f t="shared" si="33"/>
        <v>0</v>
      </c>
      <c r="BA176" s="2">
        <f>SUM(AF176,AH176,-AZ176,-Table111[[#This Row],[Sale Fee]])</f>
        <v>0</v>
      </c>
      <c r="BC176" s="1"/>
      <c r="BD176" s="1"/>
      <c r="BE176" s="1"/>
    </row>
    <row r="177" spans="1:57" x14ac:dyDescent="0.25">
      <c r="A177" s="1"/>
      <c r="B177" s="1"/>
      <c r="E177" s="4"/>
      <c r="F177" s="4"/>
      <c r="Q177" s="1"/>
      <c r="R177" s="1"/>
      <c r="S177" s="1"/>
      <c r="U177" s="1"/>
      <c r="V177" s="1"/>
      <c r="W177" s="1">
        <f t="shared" si="35"/>
        <v>0</v>
      </c>
      <c r="X177" s="1"/>
      <c r="Y177" s="1"/>
      <c r="Z177" s="1">
        <f>Table111[[#This Row],[Quantity2]]*Table111[[#This Row],[U Cost]]</f>
        <v>0</v>
      </c>
      <c r="AB177" s="1"/>
      <c r="AC177" s="1"/>
      <c r="AD177" s="1">
        <f t="shared" si="36"/>
        <v>0</v>
      </c>
      <c r="AE177" s="1"/>
      <c r="AF177" s="1">
        <f>SUM(Table111[[#This Row],[Total 
Paid]:[Shipping 
Charged]])</f>
        <v>0</v>
      </c>
      <c r="AG177" s="1"/>
      <c r="AH177" s="1"/>
      <c r="AI177" s="1">
        <f t="shared" si="37"/>
        <v>0</v>
      </c>
      <c r="AK177" s="1"/>
      <c r="AL177" s="1"/>
      <c r="AM177" s="1"/>
      <c r="AN177" s="1"/>
      <c r="AP177" s="30">
        <f t="shared" si="34"/>
        <v>0</v>
      </c>
      <c r="AQ177" s="1"/>
      <c r="AR177" s="1">
        <f t="shared" si="8"/>
        <v>0</v>
      </c>
      <c r="AS177" s="1"/>
      <c r="AT177" s="1"/>
      <c r="AU177" s="2">
        <f t="shared" si="38"/>
        <v>0</v>
      </c>
      <c r="AW177" s="1"/>
      <c r="AX177" s="1"/>
      <c r="AY177" s="1"/>
      <c r="AZ177" s="2">
        <f t="shared" si="33"/>
        <v>0</v>
      </c>
      <c r="BA177" s="2">
        <f>SUM(AF177,AH177,-AZ177,-Table111[[#This Row],[Sale Fee]])</f>
        <v>0</v>
      </c>
      <c r="BC177" s="1"/>
      <c r="BD177" s="1"/>
      <c r="BE177" s="1"/>
    </row>
    <row r="178" spans="1:57" x14ac:dyDescent="0.25">
      <c r="A178" s="1"/>
      <c r="B178" s="1"/>
      <c r="E178" s="4"/>
      <c r="F178" s="4"/>
      <c r="Q178" s="1"/>
      <c r="R178" s="1"/>
      <c r="S178" s="1"/>
      <c r="U178" s="1"/>
      <c r="V178" s="1"/>
      <c r="W178" s="1">
        <f t="shared" si="35"/>
        <v>0</v>
      </c>
      <c r="X178" s="1"/>
      <c r="Y178" s="1"/>
      <c r="Z178" s="1">
        <f>Table111[[#This Row],[Quantity2]]*Table111[[#This Row],[U Cost]]</f>
        <v>0</v>
      </c>
      <c r="AB178" s="1"/>
      <c r="AC178" s="1"/>
      <c r="AD178" s="1">
        <f t="shared" si="36"/>
        <v>0</v>
      </c>
      <c r="AE178" s="1"/>
      <c r="AF178" s="1">
        <f>SUM(Table111[[#This Row],[Total 
Paid]:[Shipping 
Charged]])</f>
        <v>0</v>
      </c>
      <c r="AG178" s="1"/>
      <c r="AH178" s="1"/>
      <c r="AI178" s="1">
        <f t="shared" si="37"/>
        <v>0</v>
      </c>
      <c r="AK178" s="1"/>
      <c r="AL178" s="1"/>
      <c r="AM178" s="1"/>
      <c r="AN178" s="1"/>
      <c r="AP178" s="30">
        <f t="shared" si="34"/>
        <v>0</v>
      </c>
      <c r="AQ178" s="1"/>
      <c r="AR178" s="1">
        <f t="shared" si="8"/>
        <v>0</v>
      </c>
      <c r="AS178" s="1"/>
      <c r="AT178" s="1"/>
      <c r="AU178" s="2">
        <f t="shared" si="38"/>
        <v>0</v>
      </c>
      <c r="AW178" s="1"/>
      <c r="AX178" s="1"/>
      <c r="AY178" s="1"/>
      <c r="AZ178" s="2">
        <f t="shared" si="33"/>
        <v>0</v>
      </c>
      <c r="BA178" s="2">
        <f>SUM(AF178,AH178,-AZ178,-Table111[[#This Row],[Sale Fee]])</f>
        <v>0</v>
      </c>
      <c r="BC178" s="1"/>
      <c r="BD178" s="1"/>
      <c r="BE178" s="1"/>
    </row>
    <row r="179" spans="1:57" x14ac:dyDescent="0.25">
      <c r="A179" s="1"/>
      <c r="B179" s="1"/>
      <c r="E179" s="4"/>
      <c r="F179" s="4"/>
      <c r="Q179" s="1"/>
      <c r="R179" s="1"/>
      <c r="S179" s="1"/>
      <c r="U179" s="1"/>
      <c r="V179" s="1"/>
      <c r="W179" s="1">
        <f t="shared" si="35"/>
        <v>0</v>
      </c>
      <c r="X179" s="1"/>
      <c r="Y179" s="1"/>
      <c r="Z179" s="1">
        <f>Table111[[#This Row],[Quantity2]]*Table111[[#This Row],[U Cost]]</f>
        <v>0</v>
      </c>
      <c r="AB179" s="1"/>
      <c r="AC179" s="1"/>
      <c r="AD179" s="1">
        <f t="shared" si="36"/>
        <v>0</v>
      </c>
      <c r="AE179" s="1"/>
      <c r="AF179" s="1">
        <f>SUM(Table111[[#This Row],[Total 
Paid]:[Shipping 
Charged]])</f>
        <v>0</v>
      </c>
      <c r="AG179" s="1"/>
      <c r="AH179" s="1"/>
      <c r="AI179" s="1">
        <f t="shared" si="37"/>
        <v>0</v>
      </c>
      <c r="AK179" s="1"/>
      <c r="AL179" s="1"/>
      <c r="AM179" s="1"/>
      <c r="AN179" s="1"/>
      <c r="AP179" s="30">
        <f t="shared" si="34"/>
        <v>0</v>
      </c>
      <c r="AQ179" s="1"/>
      <c r="AR179" s="1">
        <f t="shared" si="8"/>
        <v>0</v>
      </c>
      <c r="AS179" s="1"/>
      <c r="AT179" s="1"/>
      <c r="AU179" s="2">
        <f t="shared" si="38"/>
        <v>0</v>
      </c>
      <c r="AW179" s="1"/>
      <c r="AX179" s="1"/>
      <c r="AY179" s="1"/>
      <c r="AZ179" s="2">
        <f t="shared" si="33"/>
        <v>0</v>
      </c>
      <c r="BA179" s="2">
        <f>SUM(AF179,AH179,-AZ179,-Table111[[#This Row],[Sale Fee]])</f>
        <v>0</v>
      </c>
      <c r="BC179" s="1"/>
      <c r="BD179" s="1"/>
      <c r="BE179" s="1"/>
    </row>
    <row r="180" spans="1:57" x14ac:dyDescent="0.25">
      <c r="A180" s="1"/>
      <c r="B180" s="1"/>
      <c r="Q180" s="1"/>
      <c r="R180" s="1"/>
      <c r="S180" s="1"/>
      <c r="U180" s="1"/>
      <c r="V180" s="1"/>
      <c r="W180" s="1">
        <f t="shared" si="35"/>
        <v>0</v>
      </c>
      <c r="X180" s="1"/>
      <c r="Y180" s="1"/>
      <c r="Z180" s="1">
        <f>Table111[[#This Row],[Quantity2]]*Table111[[#This Row],[U Cost]]</f>
        <v>0</v>
      </c>
      <c r="AB180" s="1"/>
      <c r="AC180" s="1"/>
      <c r="AD180" s="1">
        <f t="shared" si="36"/>
        <v>0</v>
      </c>
      <c r="AE180" s="1"/>
      <c r="AF180" s="1">
        <f>SUM(Table111[[#This Row],[Total 
Paid]:[Shipping 
Charged]])</f>
        <v>0</v>
      </c>
      <c r="AG180" s="1"/>
      <c r="AH180" s="1"/>
      <c r="AI180" s="1">
        <f t="shared" si="37"/>
        <v>0</v>
      </c>
      <c r="AK180" s="1"/>
      <c r="AL180" s="1"/>
      <c r="AM180" s="1"/>
      <c r="AN180" s="1"/>
      <c r="AP180" s="30">
        <f t="shared" si="34"/>
        <v>0</v>
      </c>
      <c r="AQ180" s="1"/>
      <c r="AR180" s="1">
        <f t="shared" si="8"/>
        <v>0</v>
      </c>
      <c r="AS180" s="1"/>
      <c r="AT180" s="1"/>
      <c r="AU180" s="2">
        <f t="shared" si="38"/>
        <v>0</v>
      </c>
      <c r="AW180" s="1"/>
      <c r="AX180" s="1"/>
      <c r="AY180" s="1"/>
      <c r="AZ180" s="2">
        <f t="shared" si="33"/>
        <v>0</v>
      </c>
      <c r="BA180" s="2">
        <f>SUM(AF180,AH180,-AZ180,-Table111[[#This Row],[Sale Fee]])</f>
        <v>0</v>
      </c>
      <c r="BC180" s="1"/>
      <c r="BD180" s="1"/>
      <c r="BE180" s="1"/>
    </row>
    <row r="181" spans="1:57" x14ac:dyDescent="0.25">
      <c r="A181" s="1"/>
      <c r="B181" s="1"/>
      <c r="E181" s="4"/>
      <c r="F181" s="4"/>
      <c r="Q181" s="1"/>
      <c r="R181" s="1"/>
      <c r="S181" s="1"/>
      <c r="U181" s="1"/>
      <c r="V181" s="1"/>
      <c r="W181" s="1">
        <f t="shared" si="35"/>
        <v>0</v>
      </c>
      <c r="X181" s="1"/>
      <c r="Y181" s="1"/>
      <c r="Z181" s="1">
        <f>Table111[[#This Row],[Quantity2]]*Table111[[#This Row],[U Cost]]</f>
        <v>0</v>
      </c>
      <c r="AB181" s="1"/>
      <c r="AC181" s="1"/>
      <c r="AD181" s="1">
        <f t="shared" si="36"/>
        <v>0</v>
      </c>
      <c r="AE181" s="1"/>
      <c r="AF181" s="1">
        <f>SUM(Table111[[#This Row],[Total 
Paid]:[Shipping 
Charged]])</f>
        <v>0</v>
      </c>
      <c r="AG181" s="1"/>
      <c r="AH181" s="1"/>
      <c r="AI181" s="1">
        <f t="shared" si="37"/>
        <v>0</v>
      </c>
      <c r="AK181" s="1"/>
      <c r="AL181" s="1"/>
      <c r="AM181" s="1"/>
      <c r="AN181" s="1"/>
      <c r="AP181" s="30">
        <f t="shared" si="34"/>
        <v>0</v>
      </c>
      <c r="AQ181" s="1"/>
      <c r="AR181" s="1">
        <f t="shared" si="8"/>
        <v>0</v>
      </c>
      <c r="AS181" s="1"/>
      <c r="AT181" s="1"/>
      <c r="AU181" s="2">
        <f t="shared" si="38"/>
        <v>0</v>
      </c>
      <c r="AW181" s="1"/>
      <c r="AX181" s="1"/>
      <c r="AY181" s="1"/>
      <c r="AZ181" s="2">
        <f t="shared" si="33"/>
        <v>0</v>
      </c>
      <c r="BA181" s="2">
        <f>SUM(AF181,AH181,-AZ181,-Table111[[#This Row],[Sale Fee]])</f>
        <v>0</v>
      </c>
      <c r="BC181" s="1"/>
      <c r="BD181" s="1"/>
      <c r="BE181" s="1"/>
    </row>
    <row r="182" spans="1:57" x14ac:dyDescent="0.25">
      <c r="A182" s="1"/>
      <c r="B182" s="1"/>
      <c r="E182" s="4"/>
      <c r="F182" s="4"/>
      <c r="Q182" s="1"/>
      <c r="R182" s="1"/>
      <c r="S182" s="1"/>
      <c r="U182" s="1"/>
      <c r="V182" s="1"/>
      <c r="W182" s="1">
        <f t="shared" si="35"/>
        <v>0</v>
      </c>
      <c r="X182" s="1"/>
      <c r="Y182" s="1"/>
      <c r="Z182" s="1">
        <f>Table111[[#This Row],[Quantity2]]*Table111[[#This Row],[U Cost]]</f>
        <v>0</v>
      </c>
      <c r="AB182" s="1"/>
      <c r="AC182" s="1"/>
      <c r="AD182" s="1">
        <f t="shared" si="36"/>
        <v>0</v>
      </c>
      <c r="AE182" s="1"/>
      <c r="AF182" s="1">
        <f>SUM(Table111[[#This Row],[Total 
Paid]:[Shipping 
Charged]])</f>
        <v>0</v>
      </c>
      <c r="AG182" s="1"/>
      <c r="AH182" s="1"/>
      <c r="AI182" s="1">
        <f t="shared" si="37"/>
        <v>0</v>
      </c>
      <c r="AK182" s="1"/>
      <c r="AL182" s="1"/>
      <c r="AM182" s="1"/>
      <c r="AN182" s="1"/>
      <c r="AP182" s="30">
        <f t="shared" si="34"/>
        <v>0</v>
      </c>
      <c r="AQ182" s="1"/>
      <c r="AR182" s="1">
        <f t="shared" si="8"/>
        <v>0</v>
      </c>
      <c r="AS182" s="1"/>
      <c r="AT182" s="1"/>
      <c r="AU182" s="2">
        <f t="shared" si="38"/>
        <v>0</v>
      </c>
      <c r="AW182" s="1"/>
      <c r="AX182" s="1"/>
      <c r="AY182" s="1"/>
      <c r="AZ182" s="2">
        <f t="shared" si="33"/>
        <v>0</v>
      </c>
      <c r="BA182" s="2">
        <f>SUM(AF182,AH182,-AZ182,-Table111[[#This Row],[Sale Fee]])</f>
        <v>0</v>
      </c>
      <c r="BC182" s="1"/>
      <c r="BD182" s="1"/>
      <c r="BE182" s="1"/>
    </row>
    <row r="183" spans="1:57" x14ac:dyDescent="0.25">
      <c r="A183" s="1"/>
      <c r="B183" s="1"/>
      <c r="E183" s="4"/>
      <c r="F183" s="4"/>
      <c r="Q183" s="1"/>
      <c r="R183" s="1"/>
      <c r="S183" s="1"/>
      <c r="U183" s="1"/>
      <c r="V183" s="1"/>
      <c r="W183" s="1">
        <f t="shared" si="35"/>
        <v>0</v>
      </c>
      <c r="X183" s="1"/>
      <c r="Y183" s="1"/>
      <c r="Z183" s="1">
        <f>Table111[[#This Row],[Quantity2]]*Table111[[#This Row],[U Cost]]</f>
        <v>0</v>
      </c>
      <c r="AB183" s="1"/>
      <c r="AC183" s="1"/>
      <c r="AD183" s="1">
        <f t="shared" si="36"/>
        <v>0</v>
      </c>
      <c r="AE183" s="1"/>
      <c r="AF183" s="1">
        <f>SUM(Table111[[#This Row],[Total 
Paid]:[Shipping 
Charged]])</f>
        <v>0</v>
      </c>
      <c r="AG183" s="1"/>
      <c r="AH183" s="1"/>
      <c r="AI183" s="1">
        <f t="shared" si="37"/>
        <v>0</v>
      </c>
      <c r="AK183" s="1"/>
      <c r="AL183" s="1"/>
      <c r="AM183" s="1"/>
      <c r="AN183" s="1"/>
      <c r="AP183" s="30">
        <f t="shared" si="34"/>
        <v>0</v>
      </c>
      <c r="AQ183" s="1"/>
      <c r="AR183" s="1">
        <f t="shared" si="8"/>
        <v>0</v>
      </c>
      <c r="AS183" s="1"/>
      <c r="AT183" s="1"/>
      <c r="AU183" s="2">
        <f t="shared" si="38"/>
        <v>0</v>
      </c>
      <c r="AW183" s="1"/>
      <c r="AX183" s="1"/>
      <c r="AY183" s="1"/>
      <c r="AZ183" s="2">
        <f t="shared" si="33"/>
        <v>0</v>
      </c>
      <c r="BA183" s="2">
        <f>SUM(AF183,AH183,-AZ183,-Table111[[#This Row],[Sale Fee]])</f>
        <v>0</v>
      </c>
      <c r="BC183" s="1"/>
      <c r="BD183" s="1"/>
      <c r="BE183" s="1"/>
    </row>
    <row r="184" spans="1:57" x14ac:dyDescent="0.25">
      <c r="A184" s="1"/>
      <c r="B184" s="1"/>
      <c r="E184" s="4"/>
      <c r="F184" s="4"/>
      <c r="Q184" s="1"/>
      <c r="R184" s="1"/>
      <c r="S184" s="1"/>
      <c r="U184" s="1"/>
      <c r="V184" s="1"/>
      <c r="W184" s="1">
        <f t="shared" si="35"/>
        <v>0</v>
      </c>
      <c r="X184" s="1"/>
      <c r="Y184" s="1"/>
      <c r="Z184" s="1">
        <f>Table111[[#This Row],[Quantity2]]*Table111[[#This Row],[U Cost]]</f>
        <v>0</v>
      </c>
      <c r="AB184" s="1"/>
      <c r="AC184" s="1"/>
      <c r="AD184" s="1">
        <f t="shared" si="36"/>
        <v>0</v>
      </c>
      <c r="AE184" s="1"/>
      <c r="AF184" s="1">
        <f>SUM(Table111[[#This Row],[Total 
Paid]:[Shipping 
Charged]])</f>
        <v>0</v>
      </c>
      <c r="AG184" s="1"/>
      <c r="AH184" s="1"/>
      <c r="AI184" s="1">
        <f t="shared" si="37"/>
        <v>0</v>
      </c>
      <c r="AK184" s="1"/>
      <c r="AL184" s="1"/>
      <c r="AM184" s="1"/>
      <c r="AN184" s="1"/>
      <c r="AP184" s="30">
        <f t="shared" si="34"/>
        <v>0</v>
      </c>
      <c r="AQ184" s="1"/>
      <c r="AR184" s="1">
        <f t="shared" si="8"/>
        <v>0</v>
      </c>
      <c r="AS184" s="1"/>
      <c r="AT184" s="1"/>
      <c r="AU184" s="2">
        <f t="shared" si="38"/>
        <v>0</v>
      </c>
      <c r="AW184" s="1"/>
      <c r="AX184" s="1"/>
      <c r="AY184" s="1"/>
      <c r="AZ184" s="2">
        <f t="shared" si="33"/>
        <v>0</v>
      </c>
      <c r="BA184" s="2">
        <f>SUM(AF184,AH184,-AZ184,-Table111[[#This Row],[Sale Fee]])</f>
        <v>0</v>
      </c>
      <c r="BC184" s="1"/>
      <c r="BD184" s="1"/>
      <c r="BE184" s="1"/>
    </row>
    <row r="185" spans="1:57" x14ac:dyDescent="0.25">
      <c r="A185" s="1"/>
      <c r="B185" s="1"/>
      <c r="E185" s="4"/>
      <c r="F185" s="4"/>
      <c r="Q185" s="1"/>
      <c r="R185" s="1"/>
      <c r="S185" s="1"/>
      <c r="U185" s="1"/>
      <c r="V185" s="1"/>
      <c r="W185" s="1">
        <f t="shared" si="35"/>
        <v>0</v>
      </c>
      <c r="X185" s="1"/>
      <c r="Y185" s="1"/>
      <c r="Z185" s="1">
        <f>Table111[[#This Row],[Quantity2]]*Table111[[#This Row],[U Cost]]</f>
        <v>0</v>
      </c>
      <c r="AB185" s="1"/>
      <c r="AC185" s="1"/>
      <c r="AD185" s="1">
        <f t="shared" si="36"/>
        <v>0</v>
      </c>
      <c r="AE185" s="1"/>
      <c r="AF185" s="1">
        <f>SUM(Table111[[#This Row],[Total 
Paid]:[Shipping 
Charged]])</f>
        <v>0</v>
      </c>
      <c r="AG185" s="1"/>
      <c r="AH185" s="1"/>
      <c r="AI185" s="1">
        <f t="shared" si="37"/>
        <v>0</v>
      </c>
      <c r="AK185" s="1"/>
      <c r="AL185" s="1"/>
      <c r="AM185" s="1"/>
      <c r="AN185" s="1"/>
      <c r="AP185" s="30">
        <f t="shared" si="34"/>
        <v>0</v>
      </c>
      <c r="AQ185" s="1"/>
      <c r="AR185" s="1">
        <f t="shared" si="8"/>
        <v>0</v>
      </c>
      <c r="AS185" s="1"/>
      <c r="AT185" s="1"/>
      <c r="AU185" s="2">
        <f t="shared" si="38"/>
        <v>0</v>
      </c>
      <c r="AW185" s="1"/>
      <c r="AX185" s="1"/>
      <c r="AY185" s="1"/>
      <c r="AZ185" s="2">
        <f t="shared" si="33"/>
        <v>0</v>
      </c>
      <c r="BA185" s="2">
        <f>SUM(AF185,AH185,-AZ185,-Table111[[#This Row],[Sale Fee]])</f>
        <v>0</v>
      </c>
      <c r="BC185" s="1"/>
      <c r="BD185" s="1"/>
      <c r="BE185" s="1"/>
    </row>
    <row r="186" spans="1:57" x14ac:dyDescent="0.25">
      <c r="A186" s="1"/>
      <c r="B186" s="1"/>
      <c r="E186" s="4"/>
      <c r="F186" s="4"/>
      <c r="Q186" s="1"/>
      <c r="R186" s="1"/>
      <c r="S186" s="1"/>
      <c r="U186" s="1"/>
      <c r="V186" s="1"/>
      <c r="W186" s="1">
        <f t="shared" si="35"/>
        <v>0</v>
      </c>
      <c r="X186" s="1"/>
      <c r="Y186" s="1"/>
      <c r="Z186" s="1">
        <f>Table111[[#This Row],[Quantity2]]*Table111[[#This Row],[U Cost]]</f>
        <v>0</v>
      </c>
      <c r="AB186" s="1"/>
      <c r="AC186" s="1"/>
      <c r="AD186" s="1">
        <f t="shared" si="36"/>
        <v>0</v>
      </c>
      <c r="AE186" s="1"/>
      <c r="AF186" s="1">
        <f>SUM(Table111[[#This Row],[Total 
Paid]:[Shipping 
Charged]])</f>
        <v>0</v>
      </c>
      <c r="AG186" s="1"/>
      <c r="AH186" s="1"/>
      <c r="AI186" s="1">
        <f t="shared" si="37"/>
        <v>0</v>
      </c>
      <c r="AK186" s="1"/>
      <c r="AL186" s="1"/>
      <c r="AM186" s="1"/>
      <c r="AN186" s="1"/>
      <c r="AP186" s="30">
        <f t="shared" si="34"/>
        <v>0</v>
      </c>
      <c r="AQ186" s="1"/>
      <c r="AR186" s="1">
        <f t="shared" si="8"/>
        <v>0</v>
      </c>
      <c r="AS186" s="1"/>
      <c r="AT186" s="1"/>
      <c r="AU186" s="2">
        <f t="shared" si="38"/>
        <v>0</v>
      </c>
      <c r="AW186" s="1"/>
      <c r="AX186" s="1"/>
      <c r="AY186" s="1"/>
      <c r="AZ186" s="2">
        <f t="shared" si="33"/>
        <v>0</v>
      </c>
      <c r="BA186" s="2">
        <f>SUM(AF186,AH186,-AZ186,-Table111[[#This Row],[Sale Fee]])</f>
        <v>0</v>
      </c>
      <c r="BC186" s="1"/>
      <c r="BD186" s="1"/>
      <c r="BE186" s="1"/>
    </row>
    <row r="187" spans="1:57" x14ac:dyDescent="0.25">
      <c r="A187" s="1"/>
      <c r="B187" s="1"/>
      <c r="E187" s="4"/>
      <c r="F187" s="4"/>
      <c r="Q187" s="1"/>
      <c r="R187" s="1"/>
      <c r="S187" s="1"/>
      <c r="U187" s="1"/>
      <c r="V187" s="1"/>
      <c r="W187" s="1">
        <f t="shared" si="35"/>
        <v>0</v>
      </c>
      <c r="X187" s="1"/>
      <c r="Y187" s="1"/>
      <c r="Z187" s="1">
        <f>Table111[[#This Row],[Quantity2]]*Table111[[#This Row],[U Cost]]</f>
        <v>0</v>
      </c>
      <c r="AB187" s="1"/>
      <c r="AC187" s="1"/>
      <c r="AD187" s="1">
        <f t="shared" si="36"/>
        <v>0</v>
      </c>
      <c r="AE187" s="1"/>
      <c r="AF187" s="1">
        <f>SUM(Table111[[#This Row],[Total 
Paid]:[Shipping 
Charged]])</f>
        <v>0</v>
      </c>
      <c r="AG187" s="1"/>
      <c r="AH187" s="1"/>
      <c r="AI187" s="1">
        <f t="shared" si="37"/>
        <v>0</v>
      </c>
      <c r="AK187" s="1"/>
      <c r="AL187" s="1"/>
      <c r="AM187" s="1"/>
      <c r="AN187" s="1"/>
      <c r="AP187" s="30">
        <f t="shared" si="34"/>
        <v>0</v>
      </c>
      <c r="AQ187" s="1"/>
      <c r="AR187" s="1">
        <f t="shared" si="8"/>
        <v>0</v>
      </c>
      <c r="AS187" s="1"/>
      <c r="AT187" s="1"/>
      <c r="AU187" s="2">
        <f t="shared" si="38"/>
        <v>0</v>
      </c>
      <c r="AW187" s="1"/>
      <c r="AX187" s="1"/>
      <c r="AY187" s="1"/>
      <c r="AZ187" s="2">
        <f t="shared" si="33"/>
        <v>0</v>
      </c>
      <c r="BA187" s="2">
        <f>SUM(AF187,AH187,-AZ187,-Table111[[#This Row],[Sale Fee]])</f>
        <v>0</v>
      </c>
      <c r="BC187" s="1"/>
      <c r="BD187" s="1"/>
      <c r="BE187" s="1"/>
    </row>
    <row r="188" spans="1:57" x14ac:dyDescent="0.25">
      <c r="A188" s="1"/>
      <c r="B188" s="1"/>
      <c r="E188" s="4"/>
      <c r="F188" s="4"/>
      <c r="Q188" s="1"/>
      <c r="R188" s="1"/>
      <c r="S188" s="1"/>
      <c r="U188" s="1"/>
      <c r="V188" s="1"/>
      <c r="W188" s="1">
        <f t="shared" si="35"/>
        <v>0</v>
      </c>
      <c r="X188" s="1"/>
      <c r="Y188" s="1"/>
      <c r="Z188" s="1">
        <f>Table111[[#This Row],[Quantity2]]*Table111[[#This Row],[U Cost]]</f>
        <v>0</v>
      </c>
      <c r="AB188" s="1"/>
      <c r="AC188" s="1"/>
      <c r="AD188" s="1">
        <f t="shared" si="36"/>
        <v>0</v>
      </c>
      <c r="AE188" s="1"/>
      <c r="AF188" s="1">
        <f>SUM(Table111[[#This Row],[Total 
Paid]:[Shipping 
Charged]])</f>
        <v>0</v>
      </c>
      <c r="AG188" s="1"/>
      <c r="AH188" s="1"/>
      <c r="AI188" s="1">
        <f t="shared" si="37"/>
        <v>0</v>
      </c>
      <c r="AK188" s="1"/>
      <c r="AL188" s="1"/>
      <c r="AM188" s="1"/>
      <c r="AN188" s="1"/>
      <c r="AP188" s="30">
        <f t="shared" si="34"/>
        <v>0</v>
      </c>
      <c r="AQ188" s="1"/>
      <c r="AR188" s="1">
        <f t="shared" si="8"/>
        <v>0</v>
      </c>
      <c r="AS188" s="1"/>
      <c r="AT188" s="1"/>
      <c r="AU188" s="2">
        <f t="shared" si="38"/>
        <v>0</v>
      </c>
      <c r="AW188" s="1"/>
      <c r="AX188" s="1"/>
      <c r="AY188" s="1"/>
      <c r="AZ188" s="2">
        <f t="shared" si="33"/>
        <v>0</v>
      </c>
      <c r="BA188" s="2">
        <f>SUM(AF188,AH188,-AZ188,-Table111[[#This Row],[Sale Fee]])</f>
        <v>0</v>
      </c>
      <c r="BC188" s="1"/>
      <c r="BD188" s="1"/>
      <c r="BE188" s="1"/>
    </row>
    <row r="189" spans="1:57" x14ac:dyDescent="0.25">
      <c r="A189" s="1"/>
      <c r="B189" s="1"/>
      <c r="Q189" s="1"/>
      <c r="R189" s="1"/>
      <c r="S189" s="1"/>
      <c r="U189" s="1"/>
      <c r="V189" s="1"/>
      <c r="W189" s="1">
        <f t="shared" si="35"/>
        <v>0</v>
      </c>
      <c r="X189" s="1"/>
      <c r="Y189" s="1"/>
      <c r="Z189" s="1">
        <f>Table111[[#This Row],[Quantity2]]*Table111[[#This Row],[U Cost]]</f>
        <v>0</v>
      </c>
      <c r="AB189" s="1"/>
      <c r="AC189" s="1"/>
      <c r="AD189" s="1">
        <f t="shared" si="36"/>
        <v>0</v>
      </c>
      <c r="AE189" s="1"/>
      <c r="AF189" s="1">
        <f>SUM(Table111[[#This Row],[Total 
Paid]:[Shipping 
Charged]])</f>
        <v>0</v>
      </c>
      <c r="AG189" s="1"/>
      <c r="AH189" s="1"/>
      <c r="AI189" s="1">
        <f t="shared" si="37"/>
        <v>0</v>
      </c>
      <c r="AK189" s="1"/>
      <c r="AL189" s="1"/>
      <c r="AM189" s="1"/>
      <c r="AN189" s="1"/>
      <c r="AP189" s="30">
        <f t="shared" si="34"/>
        <v>0</v>
      </c>
      <c r="AQ189" s="1"/>
      <c r="AR189" s="1">
        <f t="shared" si="8"/>
        <v>0</v>
      </c>
      <c r="AS189" s="1"/>
      <c r="AT189" s="1"/>
      <c r="AU189" s="2">
        <f t="shared" si="38"/>
        <v>0</v>
      </c>
      <c r="AW189" s="1"/>
      <c r="AX189" s="1"/>
      <c r="AY189" s="1"/>
      <c r="AZ189" s="2">
        <f t="shared" si="33"/>
        <v>0</v>
      </c>
      <c r="BA189" s="2">
        <f>SUM(AF189,AH189,-AZ189,-Table111[[#This Row],[Sale Fee]])</f>
        <v>0</v>
      </c>
      <c r="BC189" s="1"/>
      <c r="BD189" s="1"/>
      <c r="BE189" s="1"/>
    </row>
    <row r="190" spans="1:57" x14ac:dyDescent="0.25">
      <c r="A190" s="1"/>
      <c r="B190" s="1"/>
      <c r="E190" s="4"/>
      <c r="F190" s="4"/>
      <c r="Q190" s="1"/>
      <c r="R190" s="1"/>
      <c r="S190" s="1"/>
      <c r="U190" s="1"/>
      <c r="V190" s="1"/>
      <c r="W190" s="1">
        <f t="shared" si="35"/>
        <v>0</v>
      </c>
      <c r="X190" s="1"/>
      <c r="Y190" s="1"/>
      <c r="Z190" s="1">
        <f>Table111[[#This Row],[Quantity2]]*Table111[[#This Row],[U Cost]]</f>
        <v>0</v>
      </c>
      <c r="AB190" s="1"/>
      <c r="AC190" s="1"/>
      <c r="AD190" s="1">
        <f t="shared" si="36"/>
        <v>0</v>
      </c>
      <c r="AE190" s="1"/>
      <c r="AF190" s="1">
        <f>SUM(Table111[[#This Row],[Total 
Paid]:[Shipping 
Charged]])</f>
        <v>0</v>
      </c>
      <c r="AG190" s="1"/>
      <c r="AH190" s="1"/>
      <c r="AI190" s="1">
        <f t="shared" si="37"/>
        <v>0</v>
      </c>
      <c r="AK190" s="1"/>
      <c r="AL190" s="1"/>
      <c r="AM190" s="1"/>
      <c r="AN190" s="1"/>
      <c r="AP190" s="30">
        <f t="shared" si="34"/>
        <v>0</v>
      </c>
      <c r="AQ190" s="1"/>
      <c r="AR190" s="1">
        <f t="shared" si="8"/>
        <v>0</v>
      </c>
      <c r="AS190" s="1"/>
      <c r="AT190" s="1"/>
      <c r="AU190" s="2">
        <f t="shared" si="38"/>
        <v>0</v>
      </c>
      <c r="AW190" s="1"/>
      <c r="AX190" s="1"/>
      <c r="AY190" s="1"/>
      <c r="AZ190" s="2">
        <f t="shared" si="33"/>
        <v>0</v>
      </c>
      <c r="BA190" s="2">
        <f>SUM(AF190,AH190,-AZ190,-Table111[[#This Row],[Sale Fee]])</f>
        <v>0</v>
      </c>
      <c r="BC190" s="1"/>
      <c r="BD190" s="1"/>
      <c r="BE190" s="1"/>
    </row>
    <row r="191" spans="1:57" x14ac:dyDescent="0.25">
      <c r="A191" s="1"/>
      <c r="B191" s="1"/>
      <c r="Q191" s="1"/>
      <c r="R191" s="1"/>
      <c r="S191" s="1"/>
      <c r="U191" s="1"/>
      <c r="V191" s="1"/>
      <c r="W191" s="1">
        <f t="shared" si="35"/>
        <v>0</v>
      </c>
      <c r="X191" s="1"/>
      <c r="Y191" s="1"/>
      <c r="Z191" s="1">
        <f>Table111[[#This Row],[Quantity2]]*Table111[[#This Row],[U Cost]]</f>
        <v>0</v>
      </c>
      <c r="AB191" s="1"/>
      <c r="AC191" s="1"/>
      <c r="AD191" s="1">
        <f t="shared" si="36"/>
        <v>0</v>
      </c>
      <c r="AE191" s="1"/>
      <c r="AF191" s="1">
        <f>SUM(Table111[[#This Row],[Total 
Paid]:[Shipping 
Charged]])</f>
        <v>0</v>
      </c>
      <c r="AG191" s="1"/>
      <c r="AH191" s="1"/>
      <c r="AI191" s="1">
        <f t="shared" si="37"/>
        <v>0</v>
      </c>
      <c r="AK191" s="1"/>
      <c r="AL191" s="1"/>
      <c r="AM191" s="1"/>
      <c r="AN191" s="1"/>
      <c r="AP191" s="30">
        <f t="shared" si="34"/>
        <v>0</v>
      </c>
      <c r="AQ191" s="1"/>
      <c r="AR191" s="1">
        <f t="shared" si="8"/>
        <v>0</v>
      </c>
      <c r="AS191" s="1"/>
      <c r="AT191" s="1"/>
      <c r="AU191" s="2">
        <f t="shared" si="38"/>
        <v>0</v>
      </c>
      <c r="AW191" s="1"/>
      <c r="AX191" s="1"/>
      <c r="AY191" s="1"/>
      <c r="AZ191" s="2">
        <f t="shared" si="33"/>
        <v>0</v>
      </c>
      <c r="BA191" s="2">
        <f>SUM(AF191,AH191,-AZ191,-Table111[[#This Row],[Sale Fee]])</f>
        <v>0</v>
      </c>
      <c r="BC191" s="1"/>
      <c r="BD191" s="1"/>
      <c r="BE191" s="1"/>
    </row>
    <row r="192" spans="1:57" x14ac:dyDescent="0.25">
      <c r="A192" s="1"/>
      <c r="B192" s="1"/>
      <c r="E192" s="4"/>
      <c r="F192" s="4"/>
      <c r="Q192" s="1"/>
      <c r="R192" s="1"/>
      <c r="S192" s="1"/>
      <c r="U192" s="1"/>
      <c r="V192" s="1"/>
      <c r="W192" s="1">
        <f t="shared" si="35"/>
        <v>0</v>
      </c>
      <c r="X192" s="1"/>
      <c r="Y192" s="1"/>
      <c r="Z192" s="1">
        <f>Table111[[#This Row],[Quantity2]]*Table111[[#This Row],[U Cost]]</f>
        <v>0</v>
      </c>
      <c r="AB192" s="1"/>
      <c r="AC192" s="1"/>
      <c r="AD192" s="1">
        <f t="shared" si="36"/>
        <v>0</v>
      </c>
      <c r="AE192" s="1"/>
      <c r="AF192" s="1">
        <f>SUM(Table111[[#This Row],[Total 
Paid]:[Shipping 
Charged]])</f>
        <v>0</v>
      </c>
      <c r="AG192" s="1"/>
      <c r="AH192" s="1"/>
      <c r="AI192" s="1">
        <f t="shared" si="37"/>
        <v>0</v>
      </c>
      <c r="AK192" s="1"/>
      <c r="AL192" s="1"/>
      <c r="AM192" s="1"/>
      <c r="AN192" s="1"/>
      <c r="AP192" s="30">
        <f t="shared" si="34"/>
        <v>0</v>
      </c>
      <c r="AQ192" s="1"/>
      <c r="AR192" s="1">
        <f t="shared" si="8"/>
        <v>0</v>
      </c>
      <c r="AS192" s="1"/>
      <c r="AT192" s="1"/>
      <c r="AU192" s="2">
        <f t="shared" si="38"/>
        <v>0</v>
      </c>
      <c r="AW192" s="1"/>
      <c r="AX192" s="1"/>
      <c r="AY192" s="1"/>
      <c r="AZ192" s="2">
        <f t="shared" si="33"/>
        <v>0</v>
      </c>
      <c r="BA192" s="2">
        <f>SUM(AF192,AH192,-AZ192,-Table111[[#This Row],[Sale Fee]])</f>
        <v>0</v>
      </c>
      <c r="BC192" s="1"/>
      <c r="BD192" s="1"/>
      <c r="BE192" s="1"/>
    </row>
    <row r="193" spans="1:57" x14ac:dyDescent="0.25">
      <c r="A193" s="1"/>
      <c r="B193" s="1"/>
      <c r="E193" s="4"/>
      <c r="F193" s="4"/>
      <c r="Q193" s="1"/>
      <c r="R193" s="1"/>
      <c r="S193" s="1"/>
      <c r="U193" s="1"/>
      <c r="V193" s="1"/>
      <c r="W193" s="1">
        <f t="shared" si="35"/>
        <v>0</v>
      </c>
      <c r="X193" s="1"/>
      <c r="Y193" s="1"/>
      <c r="Z193" s="1">
        <f>Table111[[#This Row],[Quantity2]]*Table111[[#This Row],[U Cost]]</f>
        <v>0</v>
      </c>
      <c r="AB193" s="1"/>
      <c r="AC193" s="1"/>
      <c r="AD193" s="1">
        <f t="shared" si="36"/>
        <v>0</v>
      </c>
      <c r="AE193" s="1"/>
      <c r="AF193" s="1">
        <f>SUM(Table111[[#This Row],[Total 
Paid]:[Shipping 
Charged]])</f>
        <v>0</v>
      </c>
      <c r="AG193" s="1"/>
      <c r="AH193" s="1"/>
      <c r="AI193" s="1">
        <f t="shared" si="37"/>
        <v>0</v>
      </c>
      <c r="AK193" s="1"/>
      <c r="AL193" s="1"/>
      <c r="AM193" s="1"/>
      <c r="AN193" s="1"/>
      <c r="AP193" s="30">
        <f t="shared" si="34"/>
        <v>0</v>
      </c>
      <c r="AQ193" s="1"/>
      <c r="AR193" s="1">
        <f t="shared" si="8"/>
        <v>0</v>
      </c>
      <c r="AS193" s="1"/>
      <c r="AT193" s="1"/>
      <c r="AU193" s="2">
        <f t="shared" si="38"/>
        <v>0</v>
      </c>
      <c r="AW193" s="1"/>
      <c r="AX193" s="1"/>
      <c r="AY193" s="1"/>
      <c r="AZ193" s="2">
        <f t="shared" si="33"/>
        <v>0</v>
      </c>
      <c r="BA193" s="2">
        <f>SUM(AF193,AH193,-AZ193,-Table111[[#This Row],[Sale Fee]])</f>
        <v>0</v>
      </c>
      <c r="BC193" s="1"/>
      <c r="BD193" s="1"/>
      <c r="BE193" s="1"/>
    </row>
    <row r="194" spans="1:57" x14ac:dyDescent="0.25">
      <c r="A194" s="1"/>
      <c r="B194" s="1"/>
      <c r="E194" s="4"/>
      <c r="F194" s="4"/>
      <c r="Q194" s="1"/>
      <c r="R194" s="1"/>
      <c r="S194" s="1"/>
      <c r="U194" s="1"/>
      <c r="V194" s="1"/>
      <c r="W194" s="1">
        <f t="shared" si="35"/>
        <v>0</v>
      </c>
      <c r="X194" s="1"/>
      <c r="Y194" s="1"/>
      <c r="Z194" s="1">
        <f>Table111[[#This Row],[Quantity2]]*Table111[[#This Row],[U Cost]]</f>
        <v>0</v>
      </c>
      <c r="AB194" s="1"/>
      <c r="AC194" s="1"/>
      <c r="AD194" s="1">
        <f t="shared" si="36"/>
        <v>0</v>
      </c>
      <c r="AE194" s="1"/>
      <c r="AF194" s="1">
        <f>SUM(Table111[[#This Row],[Total 
Paid]:[Shipping 
Charged]])</f>
        <v>0</v>
      </c>
      <c r="AG194" s="1"/>
      <c r="AH194" s="1"/>
      <c r="AI194" s="1">
        <f t="shared" si="37"/>
        <v>0</v>
      </c>
      <c r="AK194" s="1"/>
      <c r="AL194" s="1"/>
      <c r="AM194" s="1"/>
      <c r="AN194" s="1"/>
      <c r="AP194" s="30">
        <f t="shared" si="34"/>
        <v>0</v>
      </c>
      <c r="AQ194" s="1"/>
      <c r="AR194" s="1">
        <f t="shared" si="8"/>
        <v>0</v>
      </c>
      <c r="AS194" s="1"/>
      <c r="AT194" s="1"/>
      <c r="AU194" s="2">
        <f t="shared" si="38"/>
        <v>0</v>
      </c>
      <c r="AW194" s="1"/>
      <c r="AX194" s="1"/>
      <c r="AY194" s="1"/>
      <c r="AZ194" s="2">
        <f t="shared" si="33"/>
        <v>0</v>
      </c>
      <c r="BA194" s="2">
        <f>SUM(AF194,AH194,-AZ194,-Table111[[#This Row],[Sale Fee]])</f>
        <v>0</v>
      </c>
      <c r="BC194" s="1"/>
      <c r="BD194" s="1"/>
      <c r="BE194" s="1"/>
    </row>
    <row r="195" spans="1:57" x14ac:dyDescent="0.25">
      <c r="A195" s="1"/>
      <c r="B195" s="1"/>
      <c r="E195" s="4"/>
      <c r="F195" s="4"/>
      <c r="Q195" s="1"/>
      <c r="R195" s="1"/>
      <c r="S195" s="1"/>
      <c r="U195" s="1"/>
      <c r="V195" s="1"/>
      <c r="W195" s="1">
        <f t="shared" si="35"/>
        <v>0</v>
      </c>
      <c r="X195" s="1"/>
      <c r="Y195" s="1"/>
      <c r="Z195" s="1">
        <f>Table111[[#This Row],[Quantity2]]*Table111[[#This Row],[U Cost]]</f>
        <v>0</v>
      </c>
      <c r="AB195" s="1"/>
      <c r="AC195" s="1"/>
      <c r="AD195" s="1">
        <f t="shared" si="36"/>
        <v>0</v>
      </c>
      <c r="AE195" s="1"/>
      <c r="AF195" s="1">
        <f>SUM(Table111[[#This Row],[Total 
Paid]:[Shipping 
Charged]])</f>
        <v>0</v>
      </c>
      <c r="AG195" s="1"/>
      <c r="AH195" s="1"/>
      <c r="AI195" s="1">
        <f t="shared" si="37"/>
        <v>0</v>
      </c>
      <c r="AK195" s="1"/>
      <c r="AL195" s="1"/>
      <c r="AM195" s="1"/>
      <c r="AN195" s="1"/>
      <c r="AP195" s="30">
        <f t="shared" si="34"/>
        <v>0</v>
      </c>
      <c r="AQ195" s="1"/>
      <c r="AR195" s="1">
        <f t="shared" si="8"/>
        <v>0</v>
      </c>
      <c r="AS195" s="1"/>
      <c r="AT195" s="1"/>
      <c r="AU195" s="2">
        <f t="shared" si="38"/>
        <v>0</v>
      </c>
      <c r="AW195" s="1"/>
      <c r="AX195" s="1"/>
      <c r="AY195" s="1"/>
      <c r="AZ195" s="2">
        <f t="shared" si="33"/>
        <v>0</v>
      </c>
      <c r="BA195" s="2">
        <f>SUM(AF195,AH195,-AZ195,-Table111[[#This Row],[Sale Fee]])</f>
        <v>0</v>
      </c>
      <c r="BC195" s="1"/>
      <c r="BD195" s="1"/>
      <c r="BE195" s="1"/>
    </row>
    <row r="196" spans="1:57" x14ac:dyDescent="0.25">
      <c r="A196" s="1"/>
      <c r="B196" s="1"/>
      <c r="Q196" s="1"/>
      <c r="R196" s="1"/>
      <c r="S196" s="1"/>
      <c r="U196" s="1"/>
      <c r="V196" s="1"/>
      <c r="W196" s="1">
        <f t="shared" si="35"/>
        <v>0</v>
      </c>
      <c r="X196" s="1"/>
      <c r="Y196" s="1"/>
      <c r="Z196" s="1">
        <f>Table111[[#This Row],[Quantity2]]*Table111[[#This Row],[U Cost]]</f>
        <v>0</v>
      </c>
      <c r="AB196" s="1"/>
      <c r="AC196" s="1"/>
      <c r="AD196" s="1">
        <f t="shared" si="36"/>
        <v>0</v>
      </c>
      <c r="AE196" s="1"/>
      <c r="AF196" s="1">
        <f>SUM(Table111[[#This Row],[Total 
Paid]:[Shipping 
Charged]])</f>
        <v>0</v>
      </c>
      <c r="AG196" s="1"/>
      <c r="AH196" s="1"/>
      <c r="AI196" s="1">
        <f t="shared" si="37"/>
        <v>0</v>
      </c>
      <c r="AK196" s="1"/>
      <c r="AL196" s="1"/>
      <c r="AM196" s="1"/>
      <c r="AN196" s="1"/>
      <c r="AP196" s="30">
        <f t="shared" si="34"/>
        <v>0</v>
      </c>
      <c r="AQ196" s="1"/>
      <c r="AR196" s="1">
        <f t="shared" si="8"/>
        <v>0</v>
      </c>
      <c r="AS196" s="1"/>
      <c r="AT196" s="1"/>
      <c r="AU196" s="2">
        <f t="shared" si="38"/>
        <v>0</v>
      </c>
      <c r="AW196" s="1"/>
      <c r="AX196" s="1"/>
      <c r="AY196" s="1"/>
      <c r="AZ196" s="2">
        <f t="shared" si="33"/>
        <v>0</v>
      </c>
      <c r="BA196" s="2">
        <f>SUM(AF196,AH196,-AZ196,-Table111[[#This Row],[Sale Fee]])</f>
        <v>0</v>
      </c>
      <c r="BC196" s="1"/>
      <c r="BD196" s="1"/>
      <c r="BE196" s="1"/>
    </row>
    <row r="197" spans="1:57" x14ac:dyDescent="0.25">
      <c r="A197" s="1"/>
      <c r="B197" s="1"/>
      <c r="Q197" s="1"/>
      <c r="R197" s="1"/>
      <c r="S197" s="1"/>
      <c r="U197" s="1"/>
      <c r="V197" s="1"/>
      <c r="W197" s="1">
        <f t="shared" si="35"/>
        <v>0</v>
      </c>
      <c r="X197" s="1"/>
      <c r="Y197" s="1"/>
      <c r="Z197" s="1">
        <f>Table111[[#This Row],[Quantity2]]*Table111[[#This Row],[U Cost]]</f>
        <v>0</v>
      </c>
      <c r="AB197" s="1"/>
      <c r="AC197" s="1"/>
      <c r="AD197" s="1">
        <f t="shared" si="36"/>
        <v>0</v>
      </c>
      <c r="AE197" s="1"/>
      <c r="AF197" s="1">
        <f>SUM(Table111[[#This Row],[Total 
Paid]:[Shipping 
Charged]])</f>
        <v>0</v>
      </c>
      <c r="AG197" s="1"/>
      <c r="AH197" s="1"/>
      <c r="AI197" s="1">
        <f t="shared" si="37"/>
        <v>0</v>
      </c>
      <c r="AK197" s="1"/>
      <c r="AL197" s="1"/>
      <c r="AM197" s="1"/>
      <c r="AN197" s="1"/>
      <c r="AP197" s="30">
        <f t="shared" si="34"/>
        <v>0</v>
      </c>
      <c r="AQ197" s="1"/>
      <c r="AR197" s="1">
        <f t="shared" si="8"/>
        <v>0</v>
      </c>
      <c r="AS197" s="1"/>
      <c r="AT197" s="1"/>
      <c r="AU197" s="2">
        <f t="shared" si="38"/>
        <v>0</v>
      </c>
      <c r="AW197" s="1"/>
      <c r="AX197" s="1"/>
      <c r="AY197" s="1"/>
      <c r="AZ197" s="2">
        <f t="shared" si="33"/>
        <v>0</v>
      </c>
      <c r="BA197" s="2">
        <f>SUM(AF197,AH197,-AZ197,-Table111[[#This Row],[Sale Fee]])</f>
        <v>0</v>
      </c>
      <c r="BC197" s="1"/>
      <c r="BD197" s="1"/>
      <c r="BE197" s="1"/>
    </row>
    <row r="198" spans="1:57" x14ac:dyDescent="0.25">
      <c r="A198" s="1"/>
      <c r="B198" s="1"/>
      <c r="E198" s="4"/>
      <c r="F198" s="4"/>
      <c r="Q198" s="1"/>
      <c r="R198" s="1"/>
      <c r="S198" s="1"/>
      <c r="U198" s="1"/>
      <c r="V198" s="1"/>
      <c r="W198" s="1">
        <f t="shared" si="35"/>
        <v>0</v>
      </c>
      <c r="X198" s="1"/>
      <c r="Y198" s="1"/>
      <c r="Z198" s="1">
        <f>Table111[[#This Row],[Quantity2]]*Table111[[#This Row],[U Cost]]</f>
        <v>0</v>
      </c>
      <c r="AB198" s="1"/>
      <c r="AC198" s="1"/>
      <c r="AD198" s="1">
        <f t="shared" si="36"/>
        <v>0</v>
      </c>
      <c r="AE198" s="1"/>
      <c r="AF198" s="1">
        <f>SUM(Table111[[#This Row],[Total 
Paid]:[Shipping 
Charged]])</f>
        <v>0</v>
      </c>
      <c r="AG198" s="1"/>
      <c r="AH198" s="1"/>
      <c r="AI198" s="1">
        <f t="shared" si="37"/>
        <v>0</v>
      </c>
      <c r="AK198" s="1"/>
      <c r="AL198" s="1"/>
      <c r="AM198" s="1"/>
      <c r="AN198" s="1"/>
      <c r="AP198" s="30">
        <f t="shared" si="34"/>
        <v>0</v>
      </c>
      <c r="AQ198" s="1"/>
      <c r="AR198" s="1">
        <f t="shared" si="8"/>
        <v>0</v>
      </c>
      <c r="AS198" s="1"/>
      <c r="AT198" s="1"/>
      <c r="AU198" s="2">
        <f t="shared" si="38"/>
        <v>0</v>
      </c>
      <c r="AW198" s="1"/>
      <c r="AX198" s="1"/>
      <c r="AY198" s="1"/>
      <c r="AZ198" s="2">
        <f t="shared" si="33"/>
        <v>0</v>
      </c>
      <c r="BA198" s="2">
        <f>SUM(AF198,AH198,-AZ198,-Table111[[#This Row],[Sale Fee]])</f>
        <v>0</v>
      </c>
      <c r="BC198" s="1"/>
      <c r="BD198" s="1"/>
      <c r="BE198" s="1"/>
    </row>
    <row r="199" spans="1:57" x14ac:dyDescent="0.25">
      <c r="A199" s="1"/>
      <c r="B199" s="1"/>
      <c r="E199" s="4"/>
      <c r="F199" s="4"/>
      <c r="Q199" s="1"/>
      <c r="R199" s="1"/>
      <c r="S199" s="1"/>
      <c r="U199" s="1"/>
      <c r="V199" s="1"/>
      <c r="W199" s="1">
        <f t="shared" si="35"/>
        <v>0</v>
      </c>
      <c r="X199" s="1"/>
      <c r="Y199" s="1"/>
      <c r="Z199" s="1">
        <f>Table111[[#This Row],[Quantity2]]*Table111[[#This Row],[U Cost]]</f>
        <v>0</v>
      </c>
      <c r="AB199" s="1"/>
      <c r="AC199" s="1"/>
      <c r="AD199" s="1">
        <f t="shared" si="36"/>
        <v>0</v>
      </c>
      <c r="AE199" s="1"/>
      <c r="AF199" s="1">
        <f>SUM(Table111[[#This Row],[Total 
Paid]:[Shipping 
Charged]])</f>
        <v>0</v>
      </c>
      <c r="AG199" s="1"/>
      <c r="AH199" s="1"/>
      <c r="AI199" s="1">
        <f t="shared" si="37"/>
        <v>0</v>
      </c>
      <c r="AK199" s="1"/>
      <c r="AL199" s="1"/>
      <c r="AM199" s="1"/>
      <c r="AN199" s="1"/>
      <c r="AP199" s="30">
        <f t="shared" si="34"/>
        <v>0</v>
      </c>
      <c r="AQ199" s="1"/>
      <c r="AR199" s="1">
        <f t="shared" si="8"/>
        <v>0</v>
      </c>
      <c r="AS199" s="1"/>
      <c r="AT199" s="1"/>
      <c r="AU199" s="2">
        <f t="shared" si="38"/>
        <v>0</v>
      </c>
      <c r="AW199" s="1"/>
      <c r="AX199" s="1"/>
      <c r="AY199" s="1"/>
      <c r="AZ199" s="2">
        <f t="shared" si="33"/>
        <v>0</v>
      </c>
      <c r="BA199" s="2">
        <f>SUM(AF199,AH199,-AZ199,-Table111[[#This Row],[Sale Fee]])</f>
        <v>0</v>
      </c>
      <c r="BC199" s="1"/>
      <c r="BD199" s="1"/>
      <c r="BE199" s="1"/>
    </row>
    <row r="200" spans="1:57" x14ac:dyDescent="0.25">
      <c r="A200" s="1"/>
      <c r="B200" s="1"/>
      <c r="Q200" s="1"/>
      <c r="R200" s="1"/>
      <c r="S200" s="1"/>
      <c r="U200" s="1"/>
      <c r="V200" s="1"/>
      <c r="W200" s="1">
        <f t="shared" si="35"/>
        <v>0</v>
      </c>
      <c r="X200" s="1"/>
      <c r="Y200" s="1"/>
      <c r="Z200" s="1">
        <f>Table111[[#This Row],[Quantity2]]*Table111[[#This Row],[U Cost]]</f>
        <v>0</v>
      </c>
      <c r="AB200" s="1"/>
      <c r="AC200" s="1"/>
      <c r="AD200" s="1">
        <f t="shared" si="36"/>
        <v>0</v>
      </c>
      <c r="AE200" s="1"/>
      <c r="AF200" s="1">
        <f>SUM(Table111[[#This Row],[Total 
Paid]:[Shipping 
Charged]])</f>
        <v>0</v>
      </c>
      <c r="AG200" s="1"/>
      <c r="AH200" s="1"/>
      <c r="AI200" s="1">
        <f t="shared" si="37"/>
        <v>0</v>
      </c>
      <c r="AK200" s="1"/>
      <c r="AL200" s="1"/>
      <c r="AM200" s="1"/>
      <c r="AN200" s="1"/>
      <c r="AP200" s="30">
        <f t="shared" si="34"/>
        <v>0</v>
      </c>
      <c r="AQ200" s="1"/>
      <c r="AR200" s="1">
        <f t="shared" si="8"/>
        <v>0</v>
      </c>
      <c r="AS200" s="1"/>
      <c r="AT200" s="1"/>
      <c r="AU200" s="2">
        <f t="shared" si="38"/>
        <v>0</v>
      </c>
      <c r="AW200" s="1"/>
      <c r="AX200" s="1"/>
      <c r="AY200" s="1"/>
      <c r="AZ200" s="2">
        <f t="shared" si="33"/>
        <v>0</v>
      </c>
      <c r="BA200" s="2">
        <f>SUM(AF200,AH200,-AZ200,-Table111[[#This Row],[Sale Fee]])</f>
        <v>0</v>
      </c>
      <c r="BC200" s="1"/>
      <c r="BD200" s="1"/>
      <c r="BE200" s="1"/>
    </row>
    <row r="201" spans="1:57" x14ac:dyDescent="0.25">
      <c r="A201" s="1"/>
      <c r="B201" s="1"/>
      <c r="Q201" s="1"/>
      <c r="R201" s="1"/>
      <c r="S201" s="1"/>
      <c r="U201" s="1"/>
      <c r="V201" s="1"/>
      <c r="W201" s="1">
        <f t="shared" si="35"/>
        <v>0</v>
      </c>
      <c r="X201" s="1"/>
      <c r="Y201" s="1"/>
      <c r="Z201" s="1">
        <f>Table111[[#This Row],[Quantity2]]*Table111[[#This Row],[U Cost]]</f>
        <v>0</v>
      </c>
      <c r="AB201" s="1"/>
      <c r="AC201" s="1"/>
      <c r="AD201" s="1">
        <f t="shared" si="36"/>
        <v>0</v>
      </c>
      <c r="AE201" s="1"/>
      <c r="AF201" s="1">
        <f>SUM(Table111[[#This Row],[Total 
Paid]:[Shipping 
Charged]])</f>
        <v>0</v>
      </c>
      <c r="AG201" s="1"/>
      <c r="AH201" s="1"/>
      <c r="AI201" s="1">
        <f t="shared" si="37"/>
        <v>0</v>
      </c>
      <c r="AK201" s="1"/>
      <c r="AL201" s="1"/>
      <c r="AM201" s="1"/>
      <c r="AN201" s="1"/>
      <c r="AP201" s="30">
        <f t="shared" si="34"/>
        <v>0</v>
      </c>
      <c r="AQ201" s="1"/>
      <c r="AR201" s="1">
        <f t="shared" si="8"/>
        <v>0</v>
      </c>
      <c r="AS201" s="1"/>
      <c r="AT201" s="1"/>
      <c r="AU201" s="2">
        <f t="shared" si="38"/>
        <v>0</v>
      </c>
      <c r="AW201" s="1"/>
      <c r="AX201" s="1"/>
      <c r="AY201" s="1"/>
      <c r="AZ201" s="2">
        <f t="shared" si="33"/>
        <v>0</v>
      </c>
      <c r="BA201" s="2">
        <f>SUM(AF201,AH201,-AZ201,-Table111[[#This Row],[Sale Fee]])</f>
        <v>0</v>
      </c>
      <c r="BC201" s="1"/>
      <c r="BD201" s="1"/>
      <c r="BE201" s="1"/>
    </row>
    <row r="202" spans="1:57" x14ac:dyDescent="0.25">
      <c r="A202" s="1"/>
      <c r="B202" s="1"/>
      <c r="Q202" s="1"/>
      <c r="R202" s="1"/>
      <c r="S202" s="1"/>
      <c r="U202" s="1"/>
      <c r="V202" s="1"/>
      <c r="W202" s="1">
        <f t="shared" si="35"/>
        <v>0</v>
      </c>
      <c r="X202" s="1"/>
      <c r="Y202" s="1"/>
      <c r="Z202" s="1">
        <f>Table111[[#This Row],[Quantity2]]*Table111[[#This Row],[U Cost]]</f>
        <v>0</v>
      </c>
      <c r="AB202" s="1"/>
      <c r="AC202" s="1"/>
      <c r="AD202" s="1">
        <f t="shared" si="36"/>
        <v>0</v>
      </c>
      <c r="AE202" s="1"/>
      <c r="AF202" s="1">
        <f>SUM(Table111[[#This Row],[Total 
Paid]:[Shipping 
Charged]])</f>
        <v>0</v>
      </c>
      <c r="AG202" s="1"/>
      <c r="AH202" s="1"/>
      <c r="AI202" s="1">
        <f t="shared" si="37"/>
        <v>0</v>
      </c>
      <c r="AK202" s="1"/>
      <c r="AL202" s="1"/>
      <c r="AM202" s="1"/>
      <c r="AN202" s="1"/>
      <c r="AP202" s="30">
        <f t="shared" si="34"/>
        <v>0</v>
      </c>
      <c r="AQ202" s="1"/>
      <c r="AR202" s="1">
        <f t="shared" si="8"/>
        <v>0</v>
      </c>
      <c r="AS202" s="1"/>
      <c r="AT202" s="1"/>
      <c r="AU202" s="2">
        <f t="shared" si="38"/>
        <v>0</v>
      </c>
      <c r="AW202" s="1"/>
      <c r="AX202" s="1"/>
      <c r="AY202" s="1"/>
      <c r="AZ202" s="2">
        <f t="shared" si="33"/>
        <v>0</v>
      </c>
      <c r="BA202" s="2">
        <f>SUM(AF202,AH202,-AZ202,-Table111[[#This Row],[Sale Fee]])</f>
        <v>0</v>
      </c>
      <c r="BC202" s="1"/>
      <c r="BD202" s="1"/>
      <c r="BE202" s="1"/>
    </row>
    <row r="203" spans="1:57" x14ac:dyDescent="0.25">
      <c r="A203" s="1"/>
      <c r="B203" s="1"/>
      <c r="Q203" s="1"/>
      <c r="R203" s="1"/>
      <c r="S203" s="1"/>
      <c r="U203" s="1"/>
      <c r="V203" s="1"/>
      <c r="W203" s="1">
        <f t="shared" si="35"/>
        <v>0</v>
      </c>
      <c r="X203" s="1"/>
      <c r="Y203" s="1"/>
      <c r="Z203" s="1">
        <f>Table111[[#This Row],[Quantity2]]*Table111[[#This Row],[U Cost]]</f>
        <v>0</v>
      </c>
      <c r="AB203" s="1"/>
      <c r="AC203" s="1"/>
      <c r="AD203" s="1">
        <f t="shared" si="36"/>
        <v>0</v>
      </c>
      <c r="AE203" s="1"/>
      <c r="AF203" s="1">
        <f>SUM(Table111[[#This Row],[Total 
Paid]:[Shipping 
Charged]])</f>
        <v>0</v>
      </c>
      <c r="AG203" s="1"/>
      <c r="AH203" s="1"/>
      <c r="AI203" s="1">
        <f t="shared" si="37"/>
        <v>0</v>
      </c>
      <c r="AK203" s="1"/>
      <c r="AL203" s="1"/>
      <c r="AM203" s="1"/>
      <c r="AN203" s="1"/>
      <c r="AP203" s="30">
        <f t="shared" si="34"/>
        <v>0</v>
      </c>
      <c r="AQ203" s="1"/>
      <c r="AR203" s="1">
        <f t="shared" si="8"/>
        <v>0</v>
      </c>
      <c r="AS203" s="1"/>
      <c r="AT203" s="1"/>
      <c r="AU203" s="2">
        <f t="shared" si="38"/>
        <v>0</v>
      </c>
      <c r="AW203" s="1"/>
      <c r="AX203" s="1"/>
      <c r="AY203" s="1"/>
      <c r="AZ203" s="2">
        <f t="shared" ref="AZ203:AZ266" si="39">SUM(AU203,AW203,AX203,AY203)</f>
        <v>0</v>
      </c>
      <c r="BA203" s="2">
        <f>SUM(AF203,AH203,-AZ203,-Table111[[#This Row],[Sale Fee]])</f>
        <v>0</v>
      </c>
      <c r="BC203" s="1"/>
      <c r="BD203" s="1"/>
      <c r="BE203" s="1"/>
    </row>
    <row r="204" spans="1:57" x14ac:dyDescent="0.25">
      <c r="A204" s="1"/>
      <c r="B204" s="1"/>
      <c r="Q204" s="1"/>
      <c r="R204" s="1"/>
      <c r="S204" s="1"/>
      <c r="U204" s="1"/>
      <c r="V204" s="1"/>
      <c r="W204" s="1">
        <f t="shared" si="35"/>
        <v>0</v>
      </c>
      <c r="X204" s="1"/>
      <c r="Y204" s="1"/>
      <c r="Z204" s="1">
        <f>Table111[[#This Row],[Quantity2]]*Table111[[#This Row],[U Cost]]</f>
        <v>0</v>
      </c>
      <c r="AB204" s="1"/>
      <c r="AC204" s="1"/>
      <c r="AD204" s="1">
        <f t="shared" si="36"/>
        <v>0</v>
      </c>
      <c r="AE204" s="1"/>
      <c r="AF204" s="1">
        <f>SUM(Table111[[#This Row],[Total 
Paid]:[Shipping 
Charged]])</f>
        <v>0</v>
      </c>
      <c r="AG204" s="1"/>
      <c r="AH204" s="1"/>
      <c r="AI204" s="1">
        <f t="shared" si="37"/>
        <v>0</v>
      </c>
      <c r="AK204" s="1"/>
      <c r="AL204" s="1"/>
      <c r="AM204" s="1"/>
      <c r="AN204" s="1"/>
      <c r="AP204" s="30">
        <f t="shared" si="34"/>
        <v>0</v>
      </c>
      <c r="AQ204" s="1"/>
      <c r="AR204" s="1">
        <f t="shared" si="8"/>
        <v>0</v>
      </c>
      <c r="AS204" s="1"/>
      <c r="AT204" s="1"/>
      <c r="AU204" s="2">
        <f t="shared" si="38"/>
        <v>0</v>
      </c>
      <c r="AW204" s="1"/>
      <c r="AX204" s="1"/>
      <c r="AY204" s="1"/>
      <c r="AZ204" s="2">
        <f t="shared" si="39"/>
        <v>0</v>
      </c>
      <c r="BA204" s="2">
        <f>SUM(AF204,AH204,-AZ204,-Table111[[#This Row],[Sale Fee]])</f>
        <v>0</v>
      </c>
      <c r="BC204" s="1"/>
      <c r="BD204" s="1"/>
      <c r="BE204" s="1"/>
    </row>
    <row r="205" spans="1:57" x14ac:dyDescent="0.25">
      <c r="A205" s="1"/>
      <c r="B205" s="1"/>
      <c r="Q205" s="1"/>
      <c r="R205" s="1"/>
      <c r="S205" s="1"/>
      <c r="U205" s="1"/>
      <c r="V205" s="1"/>
      <c r="W205" s="1">
        <f t="shared" si="35"/>
        <v>0</v>
      </c>
      <c r="X205" s="1"/>
      <c r="Y205" s="1"/>
      <c r="Z205" s="1">
        <f>Table111[[#This Row],[Quantity2]]*Table111[[#This Row],[U Cost]]</f>
        <v>0</v>
      </c>
      <c r="AB205" s="1"/>
      <c r="AC205" s="1"/>
      <c r="AD205" s="1">
        <f t="shared" si="36"/>
        <v>0</v>
      </c>
      <c r="AE205" s="1"/>
      <c r="AF205" s="1">
        <f>SUM(Table111[[#This Row],[Total 
Paid]:[Shipping 
Charged]])</f>
        <v>0</v>
      </c>
      <c r="AG205" s="1"/>
      <c r="AH205" s="1"/>
      <c r="AI205" s="1">
        <f t="shared" si="37"/>
        <v>0</v>
      </c>
      <c r="AK205" s="1"/>
      <c r="AL205" s="1"/>
      <c r="AM205" s="1"/>
      <c r="AN205" s="1"/>
      <c r="AP205" s="30">
        <f t="shared" si="34"/>
        <v>0</v>
      </c>
      <c r="AQ205" s="1"/>
      <c r="AR205" s="1">
        <f t="shared" si="8"/>
        <v>0</v>
      </c>
      <c r="AS205" s="1"/>
      <c r="AT205" s="1"/>
      <c r="AU205" s="2">
        <f t="shared" si="38"/>
        <v>0</v>
      </c>
      <c r="AW205" s="1"/>
      <c r="AX205" s="1"/>
      <c r="AY205" s="1"/>
      <c r="AZ205" s="2">
        <f t="shared" si="39"/>
        <v>0</v>
      </c>
      <c r="BA205" s="2">
        <f>SUM(AF205,AH205,-AZ205,-Table111[[#This Row],[Sale Fee]])</f>
        <v>0</v>
      </c>
      <c r="BC205" s="1"/>
      <c r="BD205" s="1"/>
      <c r="BE205" s="1"/>
    </row>
    <row r="206" spans="1:57" x14ac:dyDescent="0.25">
      <c r="A206" s="1"/>
      <c r="B206" s="1"/>
      <c r="Q206" s="1"/>
      <c r="R206" s="1"/>
      <c r="S206" s="1"/>
      <c r="U206" s="1"/>
      <c r="V206" s="1"/>
      <c r="W206" s="1">
        <f t="shared" si="35"/>
        <v>0</v>
      </c>
      <c r="X206" s="1"/>
      <c r="Y206" s="1"/>
      <c r="Z206" s="1">
        <f>Table111[[#This Row],[Quantity2]]*Table111[[#This Row],[U Cost]]</f>
        <v>0</v>
      </c>
      <c r="AB206" s="1"/>
      <c r="AC206" s="1"/>
      <c r="AD206" s="1">
        <f t="shared" si="36"/>
        <v>0</v>
      </c>
      <c r="AE206" s="1"/>
      <c r="AF206" s="1">
        <f>SUM(Table111[[#This Row],[Total 
Paid]:[Shipping 
Charged]])</f>
        <v>0</v>
      </c>
      <c r="AG206" s="1"/>
      <c r="AH206" s="1"/>
      <c r="AI206" s="1">
        <f t="shared" si="37"/>
        <v>0</v>
      </c>
      <c r="AK206" s="1"/>
      <c r="AL206" s="1"/>
      <c r="AM206" s="1"/>
      <c r="AN206" s="1"/>
      <c r="AP206" s="30">
        <f t="shared" si="34"/>
        <v>0</v>
      </c>
      <c r="AQ206" s="1"/>
      <c r="AR206" s="1">
        <f t="shared" si="8"/>
        <v>0</v>
      </c>
      <c r="AS206" s="1"/>
      <c r="AT206" s="1"/>
      <c r="AU206" s="2">
        <f t="shared" si="38"/>
        <v>0</v>
      </c>
      <c r="AW206" s="1"/>
      <c r="AX206" s="1"/>
      <c r="AY206" s="1"/>
      <c r="AZ206" s="2">
        <f t="shared" si="39"/>
        <v>0</v>
      </c>
      <c r="BA206" s="2">
        <f>SUM(AF206,AH206,-AZ206,-Table111[[#This Row],[Sale Fee]])</f>
        <v>0</v>
      </c>
      <c r="BC206" s="1"/>
      <c r="BD206" s="1"/>
      <c r="BE206" s="1"/>
    </row>
    <row r="207" spans="1:57" x14ac:dyDescent="0.25">
      <c r="A207" s="1"/>
      <c r="B207" s="1"/>
      <c r="Q207" s="1"/>
      <c r="R207" s="1"/>
      <c r="S207" s="1"/>
      <c r="U207" s="1"/>
      <c r="V207" s="1"/>
      <c r="W207" s="1">
        <f t="shared" si="35"/>
        <v>0</v>
      </c>
      <c r="X207" s="1"/>
      <c r="Y207" s="1"/>
      <c r="Z207" s="1">
        <f>Table111[[#This Row],[Quantity2]]*Table111[[#This Row],[U Cost]]</f>
        <v>0</v>
      </c>
      <c r="AB207" s="1"/>
      <c r="AC207" s="1"/>
      <c r="AD207" s="1">
        <f t="shared" si="36"/>
        <v>0</v>
      </c>
      <c r="AE207" s="1"/>
      <c r="AF207" s="1">
        <f>SUM(Table111[[#This Row],[Total 
Paid]:[Shipping 
Charged]])</f>
        <v>0</v>
      </c>
      <c r="AG207" s="1"/>
      <c r="AH207" s="1"/>
      <c r="AI207" s="1">
        <f t="shared" si="37"/>
        <v>0</v>
      </c>
      <c r="AK207" s="1"/>
      <c r="AL207" s="1"/>
      <c r="AM207" s="1"/>
      <c r="AN207" s="1"/>
      <c r="AP207" s="30">
        <f t="shared" si="34"/>
        <v>0</v>
      </c>
      <c r="AQ207" s="1"/>
      <c r="AR207" s="1">
        <f t="shared" si="8"/>
        <v>0</v>
      </c>
      <c r="AS207" s="1"/>
      <c r="AT207" s="1"/>
      <c r="AU207" s="2">
        <f t="shared" si="38"/>
        <v>0</v>
      </c>
      <c r="AW207" s="1"/>
      <c r="AX207" s="1"/>
      <c r="AY207" s="1"/>
      <c r="AZ207" s="2">
        <f t="shared" si="39"/>
        <v>0</v>
      </c>
      <c r="BA207" s="2">
        <f>SUM(AF207,AH207,-AZ207,-Table111[[#This Row],[Sale Fee]])</f>
        <v>0</v>
      </c>
      <c r="BC207" s="1"/>
      <c r="BD207" s="1"/>
      <c r="BE207" s="1"/>
    </row>
    <row r="208" spans="1:57" x14ac:dyDescent="0.25">
      <c r="A208" s="1"/>
      <c r="B208" s="1"/>
      <c r="Q208" s="1"/>
      <c r="R208" s="1"/>
      <c r="S208" s="1"/>
      <c r="U208" s="1"/>
      <c r="V208" s="1"/>
      <c r="W208" s="1">
        <f t="shared" si="35"/>
        <v>0</v>
      </c>
      <c r="X208" s="1"/>
      <c r="Y208" s="1"/>
      <c r="Z208" s="1">
        <f>Table111[[#This Row],[Quantity2]]*Table111[[#This Row],[U Cost]]</f>
        <v>0</v>
      </c>
      <c r="AB208" s="1"/>
      <c r="AC208" s="1"/>
      <c r="AD208" s="1">
        <f t="shared" si="36"/>
        <v>0</v>
      </c>
      <c r="AE208" s="1"/>
      <c r="AF208" s="1">
        <f>SUM(Table111[[#This Row],[Total 
Paid]:[Shipping 
Charged]])</f>
        <v>0</v>
      </c>
      <c r="AG208" s="1"/>
      <c r="AH208" s="1"/>
      <c r="AI208" s="1">
        <f t="shared" si="37"/>
        <v>0</v>
      </c>
      <c r="AK208" s="1"/>
      <c r="AL208" s="1"/>
      <c r="AM208" s="1"/>
      <c r="AN208" s="1"/>
      <c r="AP208" s="30">
        <f t="shared" si="34"/>
        <v>0</v>
      </c>
      <c r="AQ208" s="1"/>
      <c r="AR208" s="1">
        <f t="shared" si="8"/>
        <v>0</v>
      </c>
      <c r="AS208" s="1"/>
      <c r="AT208" s="1"/>
      <c r="AU208" s="2">
        <f t="shared" si="38"/>
        <v>0</v>
      </c>
      <c r="AW208" s="1"/>
      <c r="AX208" s="1"/>
      <c r="AY208" s="1"/>
      <c r="AZ208" s="2">
        <f t="shared" si="39"/>
        <v>0</v>
      </c>
      <c r="BA208" s="2">
        <f>SUM(AF208,AH208,-AZ208,-Table111[[#This Row],[Sale Fee]])</f>
        <v>0</v>
      </c>
      <c r="BC208" s="1"/>
      <c r="BD208" s="1"/>
      <c r="BE208" s="1"/>
    </row>
    <row r="209" spans="1:57" x14ac:dyDescent="0.25">
      <c r="A209" s="1"/>
      <c r="B209" s="1"/>
      <c r="Q209" s="1"/>
      <c r="R209" s="1"/>
      <c r="S209" s="1"/>
      <c r="U209" s="1"/>
      <c r="V209" s="1"/>
      <c r="W209" s="1">
        <f t="shared" si="35"/>
        <v>0</v>
      </c>
      <c r="X209" s="1"/>
      <c r="Y209" s="1"/>
      <c r="Z209" s="1">
        <f>Table111[[#This Row],[Quantity2]]*Table111[[#This Row],[U Cost]]</f>
        <v>0</v>
      </c>
      <c r="AB209" s="1"/>
      <c r="AC209" s="1"/>
      <c r="AD209" s="1">
        <f t="shared" si="36"/>
        <v>0</v>
      </c>
      <c r="AE209" s="1"/>
      <c r="AF209" s="1">
        <f>SUM(Table111[[#This Row],[Total 
Paid]:[Shipping 
Charged]])</f>
        <v>0</v>
      </c>
      <c r="AG209" s="1"/>
      <c r="AH209" s="1"/>
      <c r="AI209" s="1">
        <f t="shared" si="37"/>
        <v>0</v>
      </c>
      <c r="AK209" s="1"/>
      <c r="AL209" s="1"/>
      <c r="AM209" s="1"/>
      <c r="AN209" s="1"/>
      <c r="AP209" s="30">
        <f t="shared" si="34"/>
        <v>0</v>
      </c>
      <c r="AQ209" s="1"/>
      <c r="AR209" s="1">
        <f t="shared" si="8"/>
        <v>0</v>
      </c>
      <c r="AS209" s="1"/>
      <c r="AT209" s="1"/>
      <c r="AU209" s="2">
        <f t="shared" si="38"/>
        <v>0</v>
      </c>
      <c r="AW209" s="1"/>
      <c r="AX209" s="1"/>
      <c r="AY209" s="1"/>
      <c r="AZ209" s="2">
        <f t="shared" si="39"/>
        <v>0</v>
      </c>
      <c r="BA209" s="2">
        <f>SUM(AF209,AH209,-AZ209,-Table111[[#This Row],[Sale Fee]])</f>
        <v>0</v>
      </c>
      <c r="BC209" s="1"/>
      <c r="BD209" s="1"/>
      <c r="BE209" s="1"/>
    </row>
    <row r="210" spans="1:57" x14ac:dyDescent="0.25">
      <c r="A210" s="1"/>
      <c r="B210" s="1"/>
      <c r="Q210" s="1"/>
      <c r="R210" s="1"/>
      <c r="S210" s="1"/>
      <c r="U210" s="1"/>
      <c r="V210" s="1"/>
      <c r="W210" s="1">
        <f t="shared" si="35"/>
        <v>0</v>
      </c>
      <c r="X210" s="1"/>
      <c r="Y210" s="1"/>
      <c r="Z210" s="1">
        <f>Table111[[#This Row],[Quantity2]]*Table111[[#This Row],[U Cost]]</f>
        <v>0</v>
      </c>
      <c r="AB210" s="1"/>
      <c r="AC210" s="1"/>
      <c r="AD210" s="1">
        <f t="shared" si="36"/>
        <v>0</v>
      </c>
      <c r="AE210" s="1"/>
      <c r="AF210" s="1">
        <f>SUM(Table111[[#This Row],[Total 
Paid]:[Shipping 
Charged]])</f>
        <v>0</v>
      </c>
      <c r="AG210" s="1"/>
      <c r="AH210" s="1"/>
      <c r="AI210" s="1">
        <f t="shared" si="37"/>
        <v>0</v>
      </c>
      <c r="AK210" s="1"/>
      <c r="AL210" s="1"/>
      <c r="AM210" s="1"/>
      <c r="AN210" s="1"/>
      <c r="AP210" s="30">
        <f t="shared" ref="AP210:AP273" si="40">AB210</f>
        <v>0</v>
      </c>
      <c r="AQ210" s="1"/>
      <c r="AR210" s="1">
        <f t="shared" si="8"/>
        <v>0</v>
      </c>
      <c r="AS210" s="1"/>
      <c r="AT210" s="1"/>
      <c r="AU210" s="2">
        <f t="shared" si="38"/>
        <v>0</v>
      </c>
      <c r="AW210" s="1"/>
      <c r="AX210" s="1"/>
      <c r="AY210" s="1"/>
      <c r="AZ210" s="2">
        <f t="shared" si="39"/>
        <v>0</v>
      </c>
      <c r="BA210" s="2">
        <f>SUM(AF210,AH210,-AZ210,-Table111[[#This Row],[Sale Fee]])</f>
        <v>0</v>
      </c>
      <c r="BC210" s="1"/>
      <c r="BD210" s="1"/>
      <c r="BE210" s="1"/>
    </row>
    <row r="211" spans="1:57" x14ac:dyDescent="0.25">
      <c r="A211" s="1"/>
      <c r="B211" s="1"/>
      <c r="Q211" s="1"/>
      <c r="R211" s="1"/>
      <c r="S211" s="1"/>
      <c r="U211" s="1"/>
      <c r="V211" s="1"/>
      <c r="W211" s="1">
        <f t="shared" si="35"/>
        <v>0</v>
      </c>
      <c r="X211" s="1"/>
      <c r="Y211" s="1"/>
      <c r="Z211" s="1">
        <f>Table111[[#This Row],[Quantity2]]*Table111[[#This Row],[U Cost]]</f>
        <v>0</v>
      </c>
      <c r="AB211" s="1"/>
      <c r="AC211" s="1"/>
      <c r="AD211" s="1">
        <f t="shared" si="36"/>
        <v>0</v>
      </c>
      <c r="AE211" s="1"/>
      <c r="AF211" s="1">
        <f>SUM(Table111[[#This Row],[Total 
Paid]:[Shipping 
Charged]])</f>
        <v>0</v>
      </c>
      <c r="AG211" s="1"/>
      <c r="AH211" s="1"/>
      <c r="AI211" s="1">
        <f t="shared" si="37"/>
        <v>0</v>
      </c>
      <c r="AK211" s="1"/>
      <c r="AL211" s="1"/>
      <c r="AM211" s="1"/>
      <c r="AN211" s="1"/>
      <c r="AP211" s="30">
        <f t="shared" si="40"/>
        <v>0</v>
      </c>
      <c r="AQ211" s="1"/>
      <c r="AR211" s="1">
        <f t="shared" si="8"/>
        <v>0</v>
      </c>
      <c r="AS211" s="1"/>
      <c r="AT211" s="1"/>
      <c r="AU211" s="2">
        <f t="shared" si="38"/>
        <v>0</v>
      </c>
      <c r="AW211" s="1"/>
      <c r="AX211" s="1"/>
      <c r="AY211" s="1"/>
      <c r="AZ211" s="2">
        <f t="shared" si="39"/>
        <v>0</v>
      </c>
      <c r="BA211" s="2">
        <f>SUM(AF211,AH211,-AZ211,-Table111[[#This Row],[Sale Fee]])</f>
        <v>0</v>
      </c>
      <c r="BC211" s="1"/>
      <c r="BD211" s="1"/>
      <c r="BE211" s="1"/>
    </row>
    <row r="212" spans="1:57" x14ac:dyDescent="0.25">
      <c r="A212" s="1"/>
      <c r="B212" s="1"/>
      <c r="Q212" s="1"/>
      <c r="R212" s="1"/>
      <c r="S212" s="1"/>
      <c r="U212" s="1"/>
      <c r="V212" s="1"/>
      <c r="W212" s="1">
        <f t="shared" si="35"/>
        <v>0</v>
      </c>
      <c r="X212" s="1"/>
      <c r="Y212" s="1"/>
      <c r="Z212" s="1">
        <f>Table111[[#This Row],[Quantity2]]*Table111[[#This Row],[U Cost]]</f>
        <v>0</v>
      </c>
      <c r="AB212" s="1"/>
      <c r="AC212" s="1"/>
      <c r="AD212" s="1">
        <f t="shared" si="36"/>
        <v>0</v>
      </c>
      <c r="AE212" s="1"/>
      <c r="AF212" s="1">
        <f>SUM(Table111[[#This Row],[Total 
Paid]:[Shipping 
Charged]])</f>
        <v>0</v>
      </c>
      <c r="AG212" s="1"/>
      <c r="AH212" s="1"/>
      <c r="AI212" s="1">
        <f t="shared" si="37"/>
        <v>0</v>
      </c>
      <c r="AK212" s="1"/>
      <c r="AL212" s="1"/>
      <c r="AM212" s="1"/>
      <c r="AN212" s="1"/>
      <c r="AP212" s="30">
        <f t="shared" si="40"/>
        <v>0</v>
      </c>
      <c r="AQ212" s="1"/>
      <c r="AR212" s="1">
        <f t="shared" si="8"/>
        <v>0</v>
      </c>
      <c r="AS212" s="1"/>
      <c r="AT212" s="1"/>
      <c r="AU212" s="2">
        <f t="shared" si="38"/>
        <v>0</v>
      </c>
      <c r="AW212" s="1"/>
      <c r="AX212" s="1"/>
      <c r="AY212" s="1"/>
      <c r="AZ212" s="2">
        <f t="shared" si="39"/>
        <v>0</v>
      </c>
      <c r="BA212" s="2">
        <f>SUM(AF212,AH212,-AZ212,-Table111[[#This Row],[Sale Fee]])</f>
        <v>0</v>
      </c>
      <c r="BC212" s="1"/>
      <c r="BD212" s="1"/>
      <c r="BE212" s="1"/>
    </row>
    <row r="213" spans="1:57" x14ac:dyDescent="0.25">
      <c r="A213" s="1"/>
      <c r="B213" s="1"/>
      <c r="Q213" s="1"/>
      <c r="R213" s="1"/>
      <c r="S213" s="1"/>
      <c r="U213" s="1"/>
      <c r="V213" s="1"/>
      <c r="W213" s="1">
        <f t="shared" si="35"/>
        <v>0</v>
      </c>
      <c r="X213" s="1"/>
      <c r="Y213" s="1"/>
      <c r="Z213" s="1">
        <f>Table111[[#This Row],[Quantity2]]*Table111[[#This Row],[U Cost]]</f>
        <v>0</v>
      </c>
      <c r="AB213" s="1"/>
      <c r="AC213" s="1"/>
      <c r="AD213" s="1">
        <f t="shared" si="36"/>
        <v>0</v>
      </c>
      <c r="AE213" s="1"/>
      <c r="AF213" s="1">
        <f>SUM(Table111[[#This Row],[Total 
Paid]:[Shipping 
Charged]])</f>
        <v>0</v>
      </c>
      <c r="AG213" s="1"/>
      <c r="AH213" s="1"/>
      <c r="AI213" s="1">
        <f t="shared" si="37"/>
        <v>0</v>
      </c>
      <c r="AK213" s="1"/>
      <c r="AL213" s="1"/>
      <c r="AM213" s="1"/>
      <c r="AN213" s="1"/>
      <c r="AP213" s="30">
        <f t="shared" si="40"/>
        <v>0</v>
      </c>
      <c r="AQ213" s="1"/>
      <c r="AR213" s="1">
        <f t="shared" si="8"/>
        <v>0</v>
      </c>
      <c r="AS213" s="1"/>
      <c r="AT213" s="1"/>
      <c r="AU213" s="2">
        <f t="shared" si="38"/>
        <v>0</v>
      </c>
      <c r="AW213" s="1"/>
      <c r="AX213" s="1"/>
      <c r="AY213" s="1"/>
      <c r="AZ213" s="2">
        <f t="shared" si="39"/>
        <v>0</v>
      </c>
      <c r="BA213" s="2">
        <f>SUM(AF213,AH213,-AZ213,-Table111[[#This Row],[Sale Fee]])</f>
        <v>0</v>
      </c>
      <c r="BC213" s="1"/>
      <c r="BD213" s="1"/>
      <c r="BE213" s="1"/>
    </row>
    <row r="214" spans="1:57" x14ac:dyDescent="0.25">
      <c r="A214" s="1"/>
      <c r="B214" s="1"/>
      <c r="Q214" s="1"/>
      <c r="R214" s="1"/>
      <c r="S214" s="1"/>
      <c r="U214" s="1"/>
      <c r="V214" s="1"/>
      <c r="W214" s="1">
        <f t="shared" si="35"/>
        <v>0</v>
      </c>
      <c r="X214" s="1"/>
      <c r="Y214" s="1"/>
      <c r="Z214" s="1">
        <f>Table111[[#This Row],[Quantity2]]*Table111[[#This Row],[U Cost]]</f>
        <v>0</v>
      </c>
      <c r="AB214" s="1"/>
      <c r="AC214" s="1"/>
      <c r="AD214" s="1">
        <f t="shared" si="36"/>
        <v>0</v>
      </c>
      <c r="AE214" s="1"/>
      <c r="AF214" s="1">
        <f>SUM(Table111[[#This Row],[Total 
Paid]:[Shipping 
Charged]])</f>
        <v>0</v>
      </c>
      <c r="AG214" s="1"/>
      <c r="AH214" s="1"/>
      <c r="AI214" s="1">
        <f t="shared" si="37"/>
        <v>0</v>
      </c>
      <c r="AK214" s="1"/>
      <c r="AL214" s="1"/>
      <c r="AM214" s="1"/>
      <c r="AN214" s="1"/>
      <c r="AP214" s="30">
        <f t="shared" si="40"/>
        <v>0</v>
      </c>
      <c r="AQ214" s="1"/>
      <c r="AR214" s="1">
        <f t="shared" si="8"/>
        <v>0</v>
      </c>
      <c r="AS214" s="1"/>
      <c r="AT214" s="1"/>
      <c r="AU214" s="2">
        <f t="shared" si="38"/>
        <v>0</v>
      </c>
      <c r="AW214" s="1"/>
      <c r="AX214" s="1"/>
      <c r="AY214" s="1"/>
      <c r="AZ214" s="2">
        <f t="shared" si="39"/>
        <v>0</v>
      </c>
      <c r="BA214" s="2">
        <f>SUM(AF214,AH214,-AZ214,-Table111[[#This Row],[Sale Fee]])</f>
        <v>0</v>
      </c>
      <c r="BC214" s="1"/>
      <c r="BD214" s="1"/>
      <c r="BE214" s="1"/>
    </row>
    <row r="215" spans="1:57" x14ac:dyDescent="0.25">
      <c r="A215" s="1"/>
      <c r="B215" s="1"/>
      <c r="Q215" s="1"/>
      <c r="R215" s="1"/>
      <c r="S215" s="1"/>
      <c r="U215" s="1"/>
      <c r="V215" s="1"/>
      <c r="W215" s="1">
        <f t="shared" ref="W215:W278" si="41">U215*V215</f>
        <v>0</v>
      </c>
      <c r="X215" s="1"/>
      <c r="Y215" s="1"/>
      <c r="Z215" s="1">
        <f>Table111[[#This Row],[Quantity2]]*Table111[[#This Row],[U Cost]]</f>
        <v>0</v>
      </c>
      <c r="AB215" s="1"/>
      <c r="AC215" s="1"/>
      <c r="AD215" s="1">
        <f t="shared" ref="AD215:AD278" si="42">AC215*AB215</f>
        <v>0</v>
      </c>
      <c r="AE215" s="1"/>
      <c r="AF215" s="1">
        <f>SUM(Table111[[#This Row],[Total 
Paid]:[Shipping 
Charged]])</f>
        <v>0</v>
      </c>
      <c r="AG215" s="1"/>
      <c r="AH215" s="1"/>
      <c r="AI215" s="1">
        <f t="shared" ref="AI215:AI278" si="43">SUM(AF215,AG215,AH215)</f>
        <v>0</v>
      </c>
      <c r="AK215" s="1"/>
      <c r="AL215" s="1"/>
      <c r="AM215" s="1"/>
      <c r="AN215" s="1"/>
      <c r="AP215" s="30">
        <f t="shared" si="40"/>
        <v>0</v>
      </c>
      <c r="AQ215" s="1"/>
      <c r="AR215" s="1">
        <f t="shared" si="8"/>
        <v>0</v>
      </c>
      <c r="AS215" s="1"/>
      <c r="AT215" s="1"/>
      <c r="AU215" s="2">
        <f t="shared" ref="AU215:AU278" si="44">SUM(AR215:AT215)</f>
        <v>0</v>
      </c>
      <c r="AW215" s="1"/>
      <c r="AX215" s="1"/>
      <c r="AY215" s="1"/>
      <c r="AZ215" s="2">
        <f t="shared" si="39"/>
        <v>0</v>
      </c>
      <c r="BA215" s="2">
        <f>SUM(AF215,AH215,-AZ215,-Table111[[#This Row],[Sale Fee]])</f>
        <v>0</v>
      </c>
      <c r="BC215" s="1"/>
      <c r="BD215" s="1"/>
      <c r="BE215" s="1"/>
    </row>
    <row r="216" spans="1:57" x14ac:dyDescent="0.25">
      <c r="A216" s="1"/>
      <c r="B216" s="1"/>
      <c r="Q216" s="1"/>
      <c r="R216" s="1"/>
      <c r="S216" s="1"/>
      <c r="U216" s="1"/>
      <c r="V216" s="1"/>
      <c r="W216" s="1">
        <f t="shared" si="41"/>
        <v>0</v>
      </c>
      <c r="X216" s="1"/>
      <c r="Y216" s="1"/>
      <c r="Z216" s="1">
        <f>Table111[[#This Row],[Quantity2]]*Table111[[#This Row],[U Cost]]</f>
        <v>0</v>
      </c>
      <c r="AB216" s="1"/>
      <c r="AC216" s="1"/>
      <c r="AD216" s="1">
        <f t="shared" si="42"/>
        <v>0</v>
      </c>
      <c r="AE216" s="1"/>
      <c r="AF216" s="1">
        <f>SUM(Table111[[#This Row],[Total 
Paid]:[Shipping 
Charged]])</f>
        <v>0</v>
      </c>
      <c r="AG216" s="1"/>
      <c r="AH216" s="1"/>
      <c r="AI216" s="1">
        <f t="shared" si="43"/>
        <v>0</v>
      </c>
      <c r="AK216" s="1"/>
      <c r="AL216" s="1"/>
      <c r="AM216" s="1"/>
      <c r="AN216" s="1"/>
      <c r="AP216" s="30">
        <f t="shared" si="40"/>
        <v>0</v>
      </c>
      <c r="AQ216" s="1"/>
      <c r="AR216" s="1">
        <f t="shared" si="8"/>
        <v>0</v>
      </c>
      <c r="AS216" s="1"/>
      <c r="AT216" s="1"/>
      <c r="AU216" s="2">
        <f t="shared" si="44"/>
        <v>0</v>
      </c>
      <c r="AW216" s="1"/>
      <c r="AX216" s="1"/>
      <c r="AY216" s="1"/>
      <c r="AZ216" s="2">
        <f t="shared" si="39"/>
        <v>0</v>
      </c>
      <c r="BA216" s="2">
        <f>SUM(AF216,AH216,-AZ216,-Table111[[#This Row],[Sale Fee]])</f>
        <v>0</v>
      </c>
      <c r="BC216" s="1"/>
      <c r="BD216" s="1"/>
      <c r="BE216" s="1"/>
    </row>
    <row r="217" spans="1:57" x14ac:dyDescent="0.25">
      <c r="A217" s="1"/>
      <c r="B217" s="1"/>
      <c r="E217" s="4"/>
      <c r="F217" s="4"/>
      <c r="Q217" s="1"/>
      <c r="R217" s="1"/>
      <c r="S217" s="1"/>
      <c r="U217" s="1"/>
      <c r="V217" s="1"/>
      <c r="W217" s="1">
        <f t="shared" si="41"/>
        <v>0</v>
      </c>
      <c r="X217" s="1"/>
      <c r="Y217" s="1"/>
      <c r="Z217" s="1">
        <f>Table111[[#This Row],[Quantity2]]*Table111[[#This Row],[U Cost]]</f>
        <v>0</v>
      </c>
      <c r="AB217" s="1"/>
      <c r="AC217" s="1"/>
      <c r="AD217" s="1">
        <f t="shared" si="42"/>
        <v>0</v>
      </c>
      <c r="AE217" s="1"/>
      <c r="AF217" s="1">
        <f>SUM(Table111[[#This Row],[Total 
Paid]:[Shipping 
Charged]])</f>
        <v>0</v>
      </c>
      <c r="AG217" s="1"/>
      <c r="AH217" s="1"/>
      <c r="AI217" s="1">
        <f t="shared" si="43"/>
        <v>0</v>
      </c>
      <c r="AK217" s="1"/>
      <c r="AL217" s="1"/>
      <c r="AM217" s="1"/>
      <c r="AN217" s="1"/>
      <c r="AP217" s="30">
        <f t="shared" si="40"/>
        <v>0</v>
      </c>
      <c r="AQ217" s="1"/>
      <c r="AR217" s="1">
        <f t="shared" si="8"/>
        <v>0</v>
      </c>
      <c r="AS217" s="1"/>
      <c r="AT217" s="1"/>
      <c r="AU217" s="2">
        <f t="shared" si="44"/>
        <v>0</v>
      </c>
      <c r="AW217" s="1"/>
      <c r="AX217" s="1"/>
      <c r="AY217" s="1"/>
      <c r="AZ217" s="2">
        <f t="shared" si="39"/>
        <v>0</v>
      </c>
      <c r="BA217" s="2">
        <f>SUM(AF217,AH217,-AZ217,-Table111[[#This Row],[Sale Fee]])</f>
        <v>0</v>
      </c>
      <c r="BC217" s="1"/>
      <c r="BD217" s="1"/>
      <c r="BE217" s="1"/>
    </row>
    <row r="218" spans="1:57" x14ac:dyDescent="0.25">
      <c r="A218" s="1"/>
      <c r="B218" s="1"/>
      <c r="E218" s="4"/>
      <c r="F218" s="4"/>
      <c r="Q218" s="1"/>
      <c r="R218" s="1"/>
      <c r="S218" s="1"/>
      <c r="U218" s="1"/>
      <c r="V218" s="1"/>
      <c r="W218" s="1">
        <f t="shared" si="41"/>
        <v>0</v>
      </c>
      <c r="X218" s="1"/>
      <c r="Y218" s="1"/>
      <c r="Z218" s="1">
        <f>Table111[[#This Row],[Quantity2]]*Table111[[#This Row],[U Cost]]</f>
        <v>0</v>
      </c>
      <c r="AB218" s="1"/>
      <c r="AC218" s="1"/>
      <c r="AD218" s="1">
        <f t="shared" si="42"/>
        <v>0</v>
      </c>
      <c r="AE218" s="1"/>
      <c r="AF218" s="1">
        <f>SUM(Table111[[#This Row],[Total 
Paid]:[Shipping 
Charged]])</f>
        <v>0</v>
      </c>
      <c r="AG218" s="1"/>
      <c r="AH218" s="1"/>
      <c r="AI218" s="1">
        <f t="shared" si="43"/>
        <v>0</v>
      </c>
      <c r="AK218" s="1"/>
      <c r="AL218" s="1"/>
      <c r="AM218" s="1"/>
      <c r="AN218" s="1"/>
      <c r="AP218" s="30">
        <f t="shared" si="40"/>
        <v>0</v>
      </c>
      <c r="AQ218" s="1"/>
      <c r="AR218" s="1">
        <f t="shared" si="8"/>
        <v>0</v>
      </c>
      <c r="AS218" s="1"/>
      <c r="AT218" s="1"/>
      <c r="AU218" s="2">
        <f t="shared" si="44"/>
        <v>0</v>
      </c>
      <c r="AW218" s="1"/>
      <c r="AX218" s="1"/>
      <c r="AY218" s="1"/>
      <c r="AZ218" s="2">
        <f t="shared" si="39"/>
        <v>0</v>
      </c>
      <c r="BA218" s="2">
        <f>SUM(AF218,AH218,-AZ218,-Table111[[#This Row],[Sale Fee]])</f>
        <v>0</v>
      </c>
      <c r="BC218" s="1"/>
      <c r="BD218" s="1"/>
      <c r="BE218" s="1"/>
    </row>
    <row r="219" spans="1:57" x14ac:dyDescent="0.25">
      <c r="A219" s="1"/>
      <c r="B219" s="1"/>
      <c r="E219" s="4"/>
      <c r="F219" s="4"/>
      <c r="Q219" s="1"/>
      <c r="R219" s="1"/>
      <c r="S219" s="1"/>
      <c r="U219" s="1"/>
      <c r="V219" s="1"/>
      <c r="W219" s="1">
        <f t="shared" si="41"/>
        <v>0</v>
      </c>
      <c r="X219" s="1"/>
      <c r="Y219" s="1"/>
      <c r="Z219" s="1">
        <f>Table111[[#This Row],[Quantity2]]*Table111[[#This Row],[U Cost]]</f>
        <v>0</v>
      </c>
      <c r="AB219" s="1"/>
      <c r="AC219" s="1"/>
      <c r="AD219" s="1">
        <f t="shared" si="42"/>
        <v>0</v>
      </c>
      <c r="AE219" s="1"/>
      <c r="AF219" s="1">
        <f>SUM(Table111[[#This Row],[Total 
Paid]:[Shipping 
Charged]])</f>
        <v>0</v>
      </c>
      <c r="AG219" s="1"/>
      <c r="AH219" s="1"/>
      <c r="AI219" s="1">
        <f t="shared" si="43"/>
        <v>0</v>
      </c>
      <c r="AK219" s="1"/>
      <c r="AL219" s="1"/>
      <c r="AM219" s="1"/>
      <c r="AN219" s="1"/>
      <c r="AP219" s="30">
        <f t="shared" si="40"/>
        <v>0</v>
      </c>
      <c r="AQ219" s="1"/>
      <c r="AR219" s="1">
        <f t="shared" si="8"/>
        <v>0</v>
      </c>
      <c r="AS219" s="1"/>
      <c r="AT219" s="1"/>
      <c r="AU219" s="2">
        <f t="shared" si="44"/>
        <v>0</v>
      </c>
      <c r="AW219" s="1"/>
      <c r="AX219" s="1"/>
      <c r="AY219" s="1"/>
      <c r="AZ219" s="2">
        <f t="shared" si="39"/>
        <v>0</v>
      </c>
      <c r="BA219" s="2">
        <f>SUM(AF219,AH219,-AZ219,-Table111[[#This Row],[Sale Fee]])</f>
        <v>0</v>
      </c>
      <c r="BC219" s="1"/>
      <c r="BD219" s="1"/>
      <c r="BE219" s="1"/>
    </row>
    <row r="220" spans="1:57" x14ac:dyDescent="0.25">
      <c r="A220" s="1"/>
      <c r="B220" s="1"/>
      <c r="E220" s="4"/>
      <c r="F220" s="4"/>
      <c r="Q220" s="1"/>
      <c r="R220" s="1"/>
      <c r="S220" s="1"/>
      <c r="U220" s="1"/>
      <c r="V220" s="1"/>
      <c r="W220" s="1">
        <f t="shared" si="41"/>
        <v>0</v>
      </c>
      <c r="X220" s="1"/>
      <c r="Y220" s="1"/>
      <c r="Z220" s="1">
        <f>Table111[[#This Row],[Quantity2]]*Table111[[#This Row],[U Cost]]</f>
        <v>0</v>
      </c>
      <c r="AB220" s="1"/>
      <c r="AC220" s="1"/>
      <c r="AD220" s="1">
        <f t="shared" si="42"/>
        <v>0</v>
      </c>
      <c r="AE220" s="1"/>
      <c r="AF220" s="1">
        <f>SUM(Table111[[#This Row],[Total 
Paid]:[Shipping 
Charged]])</f>
        <v>0</v>
      </c>
      <c r="AG220" s="1"/>
      <c r="AH220" s="1"/>
      <c r="AI220" s="1">
        <f t="shared" si="43"/>
        <v>0</v>
      </c>
      <c r="AK220" s="1"/>
      <c r="AL220" s="1"/>
      <c r="AM220" s="1"/>
      <c r="AN220" s="1"/>
      <c r="AP220" s="30">
        <f t="shared" si="40"/>
        <v>0</v>
      </c>
      <c r="AQ220" s="1"/>
      <c r="AR220" s="1">
        <f t="shared" si="8"/>
        <v>0</v>
      </c>
      <c r="AS220" s="1"/>
      <c r="AT220" s="1"/>
      <c r="AU220" s="2">
        <f t="shared" si="44"/>
        <v>0</v>
      </c>
      <c r="AW220" s="1"/>
      <c r="AX220" s="1"/>
      <c r="AY220" s="1"/>
      <c r="AZ220" s="2">
        <f t="shared" si="39"/>
        <v>0</v>
      </c>
      <c r="BA220" s="2">
        <f>SUM(AF220,AH220,-AZ220,-Table111[[#This Row],[Sale Fee]])</f>
        <v>0</v>
      </c>
      <c r="BC220" s="1"/>
      <c r="BD220" s="1"/>
      <c r="BE220" s="1"/>
    </row>
    <row r="221" spans="1:57" x14ac:dyDescent="0.25">
      <c r="A221" s="1"/>
      <c r="B221" s="1"/>
      <c r="E221" s="4"/>
      <c r="F221" s="4"/>
      <c r="Q221" s="1"/>
      <c r="R221" s="1"/>
      <c r="S221" s="1"/>
      <c r="U221" s="1"/>
      <c r="V221" s="1"/>
      <c r="W221" s="1">
        <f t="shared" si="41"/>
        <v>0</v>
      </c>
      <c r="X221" s="1"/>
      <c r="Y221" s="1"/>
      <c r="Z221" s="1">
        <f>Table111[[#This Row],[Quantity2]]*Table111[[#This Row],[U Cost]]</f>
        <v>0</v>
      </c>
      <c r="AB221" s="1"/>
      <c r="AC221" s="1"/>
      <c r="AD221" s="1">
        <f t="shared" si="42"/>
        <v>0</v>
      </c>
      <c r="AE221" s="1"/>
      <c r="AF221" s="1">
        <f>SUM(Table111[[#This Row],[Total 
Paid]:[Shipping 
Charged]])</f>
        <v>0</v>
      </c>
      <c r="AG221" s="1"/>
      <c r="AH221" s="1"/>
      <c r="AI221" s="1">
        <f t="shared" si="43"/>
        <v>0</v>
      </c>
      <c r="AK221" s="1"/>
      <c r="AL221" s="1"/>
      <c r="AM221" s="1"/>
      <c r="AN221" s="1"/>
      <c r="AP221" s="30">
        <f t="shared" si="40"/>
        <v>0</v>
      </c>
      <c r="AQ221" s="1"/>
      <c r="AR221" s="1">
        <f t="shared" si="8"/>
        <v>0</v>
      </c>
      <c r="AS221" s="1"/>
      <c r="AT221" s="1"/>
      <c r="AU221" s="2">
        <f t="shared" si="44"/>
        <v>0</v>
      </c>
      <c r="AW221" s="1"/>
      <c r="AX221" s="1"/>
      <c r="AY221" s="1"/>
      <c r="AZ221" s="2">
        <f t="shared" si="39"/>
        <v>0</v>
      </c>
      <c r="BA221" s="2">
        <f>SUM(AF221,AH221,-AZ221,-Table111[[#This Row],[Sale Fee]])</f>
        <v>0</v>
      </c>
      <c r="BC221" s="1"/>
      <c r="BD221" s="1"/>
      <c r="BE221" s="1"/>
    </row>
    <row r="222" spans="1:57" x14ac:dyDescent="0.25">
      <c r="A222" s="1"/>
      <c r="B222" s="1"/>
      <c r="E222" s="4"/>
      <c r="F222" s="4"/>
      <c r="N222" s="49"/>
      <c r="Q222" s="1"/>
      <c r="R222" s="1"/>
      <c r="S222" s="1"/>
      <c r="U222" s="1"/>
      <c r="V222" s="1"/>
      <c r="W222" s="1">
        <f t="shared" si="41"/>
        <v>0</v>
      </c>
      <c r="X222" s="1"/>
      <c r="Y222" s="1"/>
      <c r="Z222" s="1">
        <f>Table111[[#This Row],[Quantity2]]*Table111[[#This Row],[U Cost]]</f>
        <v>0</v>
      </c>
      <c r="AB222" s="1"/>
      <c r="AC222" s="1"/>
      <c r="AD222" s="1">
        <f t="shared" si="42"/>
        <v>0</v>
      </c>
      <c r="AE222" s="1"/>
      <c r="AF222" s="1">
        <f>SUM(Table111[[#This Row],[Total 
Paid]:[Shipping 
Charged]])</f>
        <v>0</v>
      </c>
      <c r="AG222" s="1"/>
      <c r="AH222" s="1"/>
      <c r="AI222" s="1">
        <f t="shared" si="43"/>
        <v>0</v>
      </c>
      <c r="AK222" s="1"/>
      <c r="AL222" s="1"/>
      <c r="AM222" s="1"/>
      <c r="AN222" s="1"/>
      <c r="AP222" s="30">
        <f t="shared" si="40"/>
        <v>0</v>
      </c>
      <c r="AQ222" s="1"/>
      <c r="AR222" s="1">
        <f t="shared" si="8"/>
        <v>0</v>
      </c>
      <c r="AS222" s="1"/>
      <c r="AT222" s="1"/>
      <c r="AU222" s="2">
        <f t="shared" si="44"/>
        <v>0</v>
      </c>
      <c r="AW222" s="1"/>
      <c r="AX222" s="1"/>
      <c r="AY222" s="1"/>
      <c r="AZ222" s="2">
        <f t="shared" si="39"/>
        <v>0</v>
      </c>
      <c r="BA222" s="2">
        <f>SUM(AF222,AH222,-AZ222,-Table111[[#This Row],[Sale Fee]])</f>
        <v>0</v>
      </c>
      <c r="BC222" s="1"/>
      <c r="BD222" s="1"/>
      <c r="BE222" s="1"/>
    </row>
    <row r="223" spans="1:57" x14ac:dyDescent="0.25">
      <c r="A223" s="1"/>
      <c r="B223" s="1"/>
      <c r="E223" s="4"/>
      <c r="F223" s="4"/>
      <c r="Q223" s="1"/>
      <c r="R223" s="1"/>
      <c r="S223" s="1"/>
      <c r="U223" s="1"/>
      <c r="V223" s="1"/>
      <c r="W223" s="1">
        <f t="shared" si="41"/>
        <v>0</v>
      </c>
      <c r="X223" s="1"/>
      <c r="Y223" s="1"/>
      <c r="Z223" s="1">
        <f>Table111[[#This Row],[Quantity2]]*Table111[[#This Row],[U Cost]]</f>
        <v>0</v>
      </c>
      <c r="AB223" s="1"/>
      <c r="AC223" s="1"/>
      <c r="AD223" s="1">
        <f t="shared" si="42"/>
        <v>0</v>
      </c>
      <c r="AE223" s="1"/>
      <c r="AF223" s="1">
        <f>SUM(Table111[[#This Row],[Total 
Paid]:[Shipping 
Charged]])</f>
        <v>0</v>
      </c>
      <c r="AG223" s="1"/>
      <c r="AH223" s="1"/>
      <c r="AI223" s="1">
        <f t="shared" si="43"/>
        <v>0</v>
      </c>
      <c r="AK223" s="1"/>
      <c r="AL223" s="1"/>
      <c r="AM223" s="1"/>
      <c r="AN223" s="1"/>
      <c r="AP223" s="30">
        <f t="shared" si="40"/>
        <v>0</v>
      </c>
      <c r="AQ223" s="1"/>
      <c r="AR223" s="1">
        <f t="shared" si="8"/>
        <v>0</v>
      </c>
      <c r="AS223" s="1"/>
      <c r="AT223" s="1"/>
      <c r="AU223" s="2">
        <f t="shared" si="44"/>
        <v>0</v>
      </c>
      <c r="AW223" s="1"/>
      <c r="AX223" s="1"/>
      <c r="AY223" s="1"/>
      <c r="AZ223" s="2">
        <f t="shared" si="39"/>
        <v>0</v>
      </c>
      <c r="BA223" s="2">
        <f>SUM(AF223,AH223,-AZ223,-Table111[[#This Row],[Sale Fee]])</f>
        <v>0</v>
      </c>
      <c r="BC223" s="1"/>
      <c r="BD223" s="1"/>
      <c r="BE223" s="1"/>
    </row>
    <row r="224" spans="1:57" x14ac:dyDescent="0.25">
      <c r="A224" s="1"/>
      <c r="B224" s="1"/>
      <c r="E224" s="4"/>
      <c r="F224" s="4"/>
      <c r="Q224" s="1"/>
      <c r="R224" s="1"/>
      <c r="S224" s="1"/>
      <c r="U224" s="1"/>
      <c r="V224" s="1"/>
      <c r="W224" s="1">
        <f t="shared" si="41"/>
        <v>0</v>
      </c>
      <c r="X224" s="1"/>
      <c r="Y224" s="1"/>
      <c r="Z224" s="1">
        <f>Table111[[#This Row],[Quantity2]]*Table111[[#This Row],[U Cost]]</f>
        <v>0</v>
      </c>
      <c r="AB224" s="1"/>
      <c r="AC224" s="1"/>
      <c r="AD224" s="1">
        <f t="shared" si="42"/>
        <v>0</v>
      </c>
      <c r="AE224" s="1"/>
      <c r="AF224" s="1">
        <f>SUM(Table111[[#This Row],[Total 
Paid]:[Shipping 
Charged]])</f>
        <v>0</v>
      </c>
      <c r="AG224" s="1"/>
      <c r="AH224" s="1"/>
      <c r="AI224" s="1">
        <f t="shared" si="43"/>
        <v>0</v>
      </c>
      <c r="AK224" s="1"/>
      <c r="AL224" s="1"/>
      <c r="AM224" s="1"/>
      <c r="AN224" s="1"/>
      <c r="AP224" s="30">
        <f t="shared" si="40"/>
        <v>0</v>
      </c>
      <c r="AQ224" s="1"/>
      <c r="AR224" s="1">
        <f t="shared" si="8"/>
        <v>0</v>
      </c>
      <c r="AS224" s="1"/>
      <c r="AT224" s="1"/>
      <c r="AU224" s="2">
        <f t="shared" si="44"/>
        <v>0</v>
      </c>
      <c r="AW224" s="1"/>
      <c r="AX224" s="1"/>
      <c r="AY224" s="1"/>
      <c r="AZ224" s="2">
        <f t="shared" si="39"/>
        <v>0</v>
      </c>
      <c r="BA224" s="2">
        <f>SUM(AF224,AH224,-AZ224,-Table111[[#This Row],[Sale Fee]])</f>
        <v>0</v>
      </c>
      <c r="BC224" s="1"/>
      <c r="BD224" s="1"/>
      <c r="BE224" s="1"/>
    </row>
    <row r="225" spans="1:57" x14ac:dyDescent="0.25">
      <c r="A225" s="1"/>
      <c r="B225" s="1"/>
      <c r="E225" s="4"/>
      <c r="F225" s="4"/>
      <c r="Q225" s="1"/>
      <c r="R225" s="1"/>
      <c r="S225" s="1"/>
      <c r="U225" s="1"/>
      <c r="V225" s="1"/>
      <c r="W225" s="1">
        <f t="shared" si="41"/>
        <v>0</v>
      </c>
      <c r="X225" s="1"/>
      <c r="Y225" s="1"/>
      <c r="Z225" s="1">
        <f>Table111[[#This Row],[Quantity2]]*Table111[[#This Row],[U Cost]]</f>
        <v>0</v>
      </c>
      <c r="AB225" s="1"/>
      <c r="AC225" s="1"/>
      <c r="AD225" s="1">
        <f t="shared" si="42"/>
        <v>0</v>
      </c>
      <c r="AE225" s="1"/>
      <c r="AF225" s="1">
        <f>SUM(Table111[[#This Row],[Total 
Paid]:[Shipping 
Charged]])</f>
        <v>0</v>
      </c>
      <c r="AG225" s="1"/>
      <c r="AH225" s="1"/>
      <c r="AI225" s="1">
        <f t="shared" si="43"/>
        <v>0</v>
      </c>
      <c r="AK225" s="1"/>
      <c r="AL225" s="1"/>
      <c r="AM225" s="1"/>
      <c r="AN225" s="1"/>
      <c r="AP225" s="30">
        <f t="shared" si="40"/>
        <v>0</v>
      </c>
      <c r="AQ225" s="1"/>
      <c r="AR225" s="1">
        <f t="shared" si="8"/>
        <v>0</v>
      </c>
      <c r="AS225" s="1"/>
      <c r="AT225" s="1"/>
      <c r="AU225" s="2">
        <f t="shared" si="44"/>
        <v>0</v>
      </c>
      <c r="AW225" s="1"/>
      <c r="AX225" s="1"/>
      <c r="AY225" s="1"/>
      <c r="AZ225" s="2">
        <f t="shared" si="39"/>
        <v>0</v>
      </c>
      <c r="BA225" s="2">
        <f>SUM(AF225,AH225,-AZ225,-Table111[[#This Row],[Sale Fee]])</f>
        <v>0</v>
      </c>
      <c r="BC225" s="1"/>
      <c r="BD225" s="1"/>
      <c r="BE225" s="1"/>
    </row>
    <row r="226" spans="1:57" x14ac:dyDescent="0.25">
      <c r="A226" s="1"/>
      <c r="B226" s="1"/>
      <c r="E226" s="4"/>
      <c r="F226" s="4"/>
      <c r="Q226" s="1"/>
      <c r="R226" s="1"/>
      <c r="S226" s="1"/>
      <c r="U226" s="1"/>
      <c r="V226" s="1"/>
      <c r="W226" s="1">
        <f t="shared" si="41"/>
        <v>0</v>
      </c>
      <c r="X226" s="1"/>
      <c r="Y226" s="1"/>
      <c r="Z226" s="1">
        <f>Table111[[#This Row],[Quantity2]]*Table111[[#This Row],[U Cost]]</f>
        <v>0</v>
      </c>
      <c r="AB226" s="1"/>
      <c r="AC226" s="1"/>
      <c r="AD226" s="1">
        <f t="shared" si="42"/>
        <v>0</v>
      </c>
      <c r="AE226" s="1"/>
      <c r="AF226" s="1">
        <f>SUM(Table111[[#This Row],[Total 
Paid]:[Shipping 
Charged]])</f>
        <v>0</v>
      </c>
      <c r="AG226" s="1"/>
      <c r="AH226" s="1"/>
      <c r="AI226" s="1">
        <f t="shared" si="43"/>
        <v>0</v>
      </c>
      <c r="AK226" s="1"/>
      <c r="AL226" s="1"/>
      <c r="AM226" s="1"/>
      <c r="AN226" s="1"/>
      <c r="AP226" s="30">
        <f t="shared" si="40"/>
        <v>0</v>
      </c>
      <c r="AQ226" s="1"/>
      <c r="AR226" s="1">
        <f t="shared" si="8"/>
        <v>0</v>
      </c>
      <c r="AS226" s="1"/>
      <c r="AT226" s="1"/>
      <c r="AU226" s="2">
        <f t="shared" si="44"/>
        <v>0</v>
      </c>
      <c r="AW226" s="1"/>
      <c r="AX226" s="1"/>
      <c r="AY226" s="1"/>
      <c r="AZ226" s="2">
        <f t="shared" si="39"/>
        <v>0</v>
      </c>
      <c r="BA226" s="2">
        <f>SUM(AF226,AH226,-AZ226,-Table111[[#This Row],[Sale Fee]])</f>
        <v>0</v>
      </c>
      <c r="BC226" s="1"/>
      <c r="BD226" s="1"/>
      <c r="BE226" s="1"/>
    </row>
    <row r="227" spans="1:57" x14ac:dyDescent="0.25">
      <c r="A227" s="1"/>
      <c r="B227" s="1"/>
      <c r="E227" s="4"/>
      <c r="F227" s="4"/>
      <c r="Q227" s="1"/>
      <c r="R227" s="1"/>
      <c r="S227" s="1"/>
      <c r="U227" s="1"/>
      <c r="V227" s="1"/>
      <c r="W227" s="1">
        <f t="shared" si="41"/>
        <v>0</v>
      </c>
      <c r="X227" s="1"/>
      <c r="Y227" s="1"/>
      <c r="Z227" s="1">
        <f>Table111[[#This Row],[Quantity2]]*Table111[[#This Row],[U Cost]]</f>
        <v>0</v>
      </c>
      <c r="AB227" s="1"/>
      <c r="AC227" s="1"/>
      <c r="AD227" s="1">
        <f t="shared" si="42"/>
        <v>0</v>
      </c>
      <c r="AE227" s="1"/>
      <c r="AF227" s="1">
        <f>SUM(Table111[[#This Row],[Total 
Paid]:[Shipping 
Charged]])</f>
        <v>0</v>
      </c>
      <c r="AG227" s="1"/>
      <c r="AH227" s="1"/>
      <c r="AI227" s="1">
        <f t="shared" si="43"/>
        <v>0</v>
      </c>
      <c r="AK227" s="1"/>
      <c r="AL227" s="1"/>
      <c r="AM227" s="1"/>
      <c r="AN227" s="1"/>
      <c r="AP227" s="30">
        <f t="shared" si="40"/>
        <v>0</v>
      </c>
      <c r="AQ227" s="1"/>
      <c r="AR227" s="1">
        <f t="shared" si="8"/>
        <v>0</v>
      </c>
      <c r="AS227" s="1"/>
      <c r="AT227" s="1"/>
      <c r="AU227" s="2">
        <f t="shared" si="44"/>
        <v>0</v>
      </c>
      <c r="AW227" s="1"/>
      <c r="AX227" s="1"/>
      <c r="AY227" s="1"/>
      <c r="AZ227" s="2">
        <f t="shared" si="39"/>
        <v>0</v>
      </c>
      <c r="BA227" s="2">
        <f>SUM(AF227,AH227,-AZ227,-Table111[[#This Row],[Sale Fee]])</f>
        <v>0</v>
      </c>
      <c r="BC227" s="1"/>
      <c r="BD227" s="1"/>
      <c r="BE227" s="1"/>
    </row>
    <row r="228" spans="1:57" x14ac:dyDescent="0.25">
      <c r="A228" s="1"/>
      <c r="B228" s="1"/>
      <c r="E228" s="4"/>
      <c r="F228" s="4"/>
      <c r="Q228" s="1"/>
      <c r="R228" s="1"/>
      <c r="S228" s="1"/>
      <c r="U228" s="1"/>
      <c r="V228" s="1"/>
      <c r="W228" s="1">
        <f t="shared" si="41"/>
        <v>0</v>
      </c>
      <c r="X228" s="1"/>
      <c r="Y228" s="1"/>
      <c r="Z228" s="1">
        <f>Table111[[#This Row],[Quantity2]]*Table111[[#This Row],[U Cost]]</f>
        <v>0</v>
      </c>
      <c r="AB228" s="1"/>
      <c r="AC228" s="1"/>
      <c r="AD228" s="1">
        <f t="shared" si="42"/>
        <v>0</v>
      </c>
      <c r="AE228" s="1"/>
      <c r="AF228" s="1">
        <f>SUM(Table111[[#This Row],[Total 
Paid]:[Shipping 
Charged]])</f>
        <v>0</v>
      </c>
      <c r="AG228" s="1"/>
      <c r="AH228" s="1"/>
      <c r="AI228" s="1">
        <f t="shared" si="43"/>
        <v>0</v>
      </c>
      <c r="AK228" s="1"/>
      <c r="AL228" s="1"/>
      <c r="AM228" s="1"/>
      <c r="AN228" s="1"/>
      <c r="AP228" s="30">
        <f t="shared" si="40"/>
        <v>0</v>
      </c>
      <c r="AQ228" s="1"/>
      <c r="AR228" s="1">
        <f t="shared" si="8"/>
        <v>0</v>
      </c>
      <c r="AS228" s="1"/>
      <c r="AT228" s="1"/>
      <c r="AU228" s="2">
        <f t="shared" si="44"/>
        <v>0</v>
      </c>
      <c r="AW228" s="1"/>
      <c r="AX228" s="1"/>
      <c r="AY228" s="1"/>
      <c r="AZ228" s="2">
        <f t="shared" si="39"/>
        <v>0</v>
      </c>
      <c r="BA228" s="2">
        <f>SUM(AF228,AH228,-AZ228,-Table111[[#This Row],[Sale Fee]])</f>
        <v>0</v>
      </c>
      <c r="BC228" s="1"/>
      <c r="BD228" s="1"/>
      <c r="BE228" s="1"/>
    </row>
    <row r="229" spans="1:57" x14ac:dyDescent="0.25">
      <c r="A229" s="1"/>
      <c r="B229" s="1"/>
      <c r="E229" s="4"/>
      <c r="F229" s="4"/>
      <c r="Q229" s="1"/>
      <c r="R229" s="1"/>
      <c r="S229" s="1"/>
      <c r="U229" s="1"/>
      <c r="V229" s="1"/>
      <c r="W229" s="1">
        <f t="shared" si="41"/>
        <v>0</v>
      </c>
      <c r="X229" s="1"/>
      <c r="Y229" s="1"/>
      <c r="Z229" s="1">
        <f>Table111[[#This Row],[Quantity2]]*Table111[[#This Row],[U Cost]]</f>
        <v>0</v>
      </c>
      <c r="AB229" s="1"/>
      <c r="AC229" s="1"/>
      <c r="AD229" s="1">
        <f t="shared" si="42"/>
        <v>0</v>
      </c>
      <c r="AE229" s="1"/>
      <c r="AF229" s="1">
        <f>SUM(Table111[[#This Row],[Total 
Paid]:[Shipping 
Charged]])</f>
        <v>0</v>
      </c>
      <c r="AG229" s="1"/>
      <c r="AH229" s="1"/>
      <c r="AI229" s="1">
        <f t="shared" si="43"/>
        <v>0</v>
      </c>
      <c r="AK229" s="1"/>
      <c r="AL229" s="1"/>
      <c r="AM229" s="1"/>
      <c r="AN229" s="1"/>
      <c r="AP229" s="30">
        <f t="shared" si="40"/>
        <v>0</v>
      </c>
      <c r="AQ229" s="1"/>
      <c r="AR229" s="1">
        <f t="shared" si="8"/>
        <v>0</v>
      </c>
      <c r="AS229" s="1"/>
      <c r="AT229" s="1"/>
      <c r="AU229" s="2">
        <f t="shared" si="44"/>
        <v>0</v>
      </c>
      <c r="AW229" s="1"/>
      <c r="AX229" s="1"/>
      <c r="AY229" s="1"/>
      <c r="AZ229" s="2">
        <f t="shared" si="39"/>
        <v>0</v>
      </c>
      <c r="BA229" s="2">
        <f>SUM(AF229,AH229,-AZ229,-Table111[[#This Row],[Sale Fee]])</f>
        <v>0</v>
      </c>
      <c r="BC229" s="1"/>
      <c r="BD229" s="1"/>
      <c r="BE229" s="1"/>
    </row>
    <row r="230" spans="1:57" x14ac:dyDescent="0.25">
      <c r="A230" s="1"/>
      <c r="B230" s="1"/>
      <c r="E230" s="4"/>
      <c r="F230" s="4"/>
      <c r="Q230" s="1"/>
      <c r="R230" s="1"/>
      <c r="S230" s="1"/>
      <c r="U230" s="1"/>
      <c r="V230" s="1"/>
      <c r="W230" s="1">
        <f t="shared" si="41"/>
        <v>0</v>
      </c>
      <c r="X230" s="1"/>
      <c r="Y230" s="1"/>
      <c r="Z230" s="1">
        <f>Table111[[#This Row],[Quantity2]]*Table111[[#This Row],[U Cost]]</f>
        <v>0</v>
      </c>
      <c r="AB230" s="1"/>
      <c r="AC230" s="1"/>
      <c r="AD230" s="1">
        <f t="shared" si="42"/>
        <v>0</v>
      </c>
      <c r="AE230" s="1"/>
      <c r="AF230" s="1">
        <f>SUM(Table111[[#This Row],[Total 
Paid]:[Shipping 
Charged]])</f>
        <v>0</v>
      </c>
      <c r="AG230" s="1"/>
      <c r="AH230" s="1"/>
      <c r="AI230" s="1">
        <f t="shared" si="43"/>
        <v>0</v>
      </c>
      <c r="AK230" s="1"/>
      <c r="AL230" s="1"/>
      <c r="AM230" s="1"/>
      <c r="AN230" s="1"/>
      <c r="AP230" s="30">
        <f t="shared" si="40"/>
        <v>0</v>
      </c>
      <c r="AQ230" s="1"/>
      <c r="AR230" s="1">
        <f t="shared" si="8"/>
        <v>0</v>
      </c>
      <c r="AS230" s="1"/>
      <c r="AT230" s="1"/>
      <c r="AU230" s="2">
        <f t="shared" si="44"/>
        <v>0</v>
      </c>
      <c r="AW230" s="1"/>
      <c r="AX230" s="1"/>
      <c r="AY230" s="1"/>
      <c r="AZ230" s="2">
        <f t="shared" si="39"/>
        <v>0</v>
      </c>
      <c r="BA230" s="2">
        <f>SUM(AF230,AH230,-AZ230,-Table111[[#This Row],[Sale Fee]])</f>
        <v>0</v>
      </c>
      <c r="BC230" s="1"/>
      <c r="BD230" s="1"/>
      <c r="BE230" s="1"/>
    </row>
    <row r="231" spans="1:57" x14ac:dyDescent="0.25">
      <c r="A231" s="1"/>
      <c r="B231" s="1"/>
      <c r="E231" s="4"/>
      <c r="F231" s="4"/>
      <c r="Q231" s="1"/>
      <c r="R231" s="1"/>
      <c r="S231" s="1"/>
      <c r="U231" s="1"/>
      <c r="V231" s="1"/>
      <c r="W231" s="1">
        <f t="shared" si="41"/>
        <v>0</v>
      </c>
      <c r="X231" s="1"/>
      <c r="Y231" s="1"/>
      <c r="Z231" s="1">
        <f>Table111[[#This Row],[Quantity2]]*Table111[[#This Row],[U Cost]]</f>
        <v>0</v>
      </c>
      <c r="AB231" s="1"/>
      <c r="AC231" s="1"/>
      <c r="AD231" s="1">
        <f t="shared" si="42"/>
        <v>0</v>
      </c>
      <c r="AE231" s="1"/>
      <c r="AF231" s="1">
        <f>SUM(Table111[[#This Row],[Total 
Paid]:[Shipping 
Charged]])</f>
        <v>0</v>
      </c>
      <c r="AG231" s="1"/>
      <c r="AH231" s="1"/>
      <c r="AI231" s="1">
        <f t="shared" si="43"/>
        <v>0</v>
      </c>
      <c r="AK231" s="1"/>
      <c r="AL231" s="1"/>
      <c r="AM231" s="1"/>
      <c r="AN231" s="1"/>
      <c r="AP231" s="30">
        <f t="shared" si="40"/>
        <v>0</v>
      </c>
      <c r="AQ231" s="1"/>
      <c r="AR231" s="1">
        <f t="shared" si="8"/>
        <v>0</v>
      </c>
      <c r="AS231" s="1"/>
      <c r="AT231" s="1"/>
      <c r="AU231" s="2">
        <f t="shared" si="44"/>
        <v>0</v>
      </c>
      <c r="AW231" s="1"/>
      <c r="AX231" s="1"/>
      <c r="AY231" s="1"/>
      <c r="AZ231" s="2">
        <f t="shared" si="39"/>
        <v>0</v>
      </c>
      <c r="BA231" s="2">
        <f>SUM(AF231,AH231,-AZ231,-Table111[[#This Row],[Sale Fee]])</f>
        <v>0</v>
      </c>
      <c r="BC231" s="1"/>
      <c r="BD231" s="1"/>
      <c r="BE231" s="1"/>
    </row>
    <row r="232" spans="1:57" x14ac:dyDescent="0.25">
      <c r="A232" s="1"/>
      <c r="B232" s="1"/>
      <c r="E232" s="4"/>
      <c r="F232" s="4"/>
      <c r="Q232" s="1"/>
      <c r="R232" s="1"/>
      <c r="S232" s="1"/>
      <c r="U232" s="1"/>
      <c r="V232" s="1"/>
      <c r="W232" s="1">
        <f t="shared" si="41"/>
        <v>0</v>
      </c>
      <c r="X232" s="1"/>
      <c r="Y232" s="1"/>
      <c r="Z232" s="1">
        <f>Table111[[#This Row],[Quantity2]]*Table111[[#This Row],[U Cost]]</f>
        <v>0</v>
      </c>
      <c r="AB232" s="1"/>
      <c r="AC232" s="1"/>
      <c r="AD232" s="1">
        <f t="shared" si="42"/>
        <v>0</v>
      </c>
      <c r="AE232" s="1"/>
      <c r="AF232" s="1">
        <f>SUM(Table111[[#This Row],[Total 
Paid]:[Shipping 
Charged]])</f>
        <v>0</v>
      </c>
      <c r="AG232" s="1"/>
      <c r="AH232" s="1"/>
      <c r="AI232" s="1">
        <f t="shared" si="43"/>
        <v>0</v>
      </c>
      <c r="AK232" s="1"/>
      <c r="AL232" s="1"/>
      <c r="AM232" s="1"/>
      <c r="AN232" s="1"/>
      <c r="AP232" s="30">
        <f t="shared" si="40"/>
        <v>0</v>
      </c>
      <c r="AQ232" s="1"/>
      <c r="AR232" s="1">
        <f t="shared" si="8"/>
        <v>0</v>
      </c>
      <c r="AS232" s="1"/>
      <c r="AT232" s="1"/>
      <c r="AU232" s="2">
        <f t="shared" si="44"/>
        <v>0</v>
      </c>
      <c r="AW232" s="1"/>
      <c r="AX232" s="1"/>
      <c r="AY232" s="1"/>
      <c r="AZ232" s="2">
        <f t="shared" si="39"/>
        <v>0</v>
      </c>
      <c r="BA232" s="2">
        <f>SUM(AF232,AH232,-AZ232,-Table111[[#This Row],[Sale Fee]])</f>
        <v>0</v>
      </c>
      <c r="BC232" s="1"/>
      <c r="BD232" s="1"/>
      <c r="BE232" s="1"/>
    </row>
    <row r="233" spans="1:57" x14ac:dyDescent="0.25">
      <c r="A233" s="1"/>
      <c r="B233" s="1"/>
      <c r="E233" s="4"/>
      <c r="F233" s="4"/>
      <c r="Q233" s="1"/>
      <c r="R233" s="1"/>
      <c r="S233" s="1"/>
      <c r="U233" s="1"/>
      <c r="V233" s="1"/>
      <c r="W233" s="1">
        <f t="shared" si="41"/>
        <v>0</v>
      </c>
      <c r="X233" s="1"/>
      <c r="Y233" s="1"/>
      <c r="Z233" s="1">
        <f>Table111[[#This Row],[Quantity2]]*Table111[[#This Row],[U Cost]]</f>
        <v>0</v>
      </c>
      <c r="AB233" s="1"/>
      <c r="AC233" s="1"/>
      <c r="AD233" s="1">
        <f t="shared" si="42"/>
        <v>0</v>
      </c>
      <c r="AE233" s="1"/>
      <c r="AF233" s="1">
        <f>SUM(Table111[[#This Row],[Total 
Paid]:[Shipping 
Charged]])</f>
        <v>0</v>
      </c>
      <c r="AG233" s="1"/>
      <c r="AH233" s="1"/>
      <c r="AI233" s="1">
        <f t="shared" si="43"/>
        <v>0</v>
      </c>
      <c r="AK233" s="1"/>
      <c r="AL233" s="1"/>
      <c r="AM233" s="1"/>
      <c r="AN233" s="1"/>
      <c r="AP233" s="30">
        <f t="shared" si="40"/>
        <v>0</v>
      </c>
      <c r="AQ233" s="1"/>
      <c r="AR233" s="1">
        <f t="shared" si="8"/>
        <v>0</v>
      </c>
      <c r="AS233" s="1"/>
      <c r="AT233" s="1"/>
      <c r="AU233" s="2">
        <f t="shared" si="44"/>
        <v>0</v>
      </c>
      <c r="AW233" s="1"/>
      <c r="AX233" s="1"/>
      <c r="AY233" s="1"/>
      <c r="AZ233" s="2">
        <f t="shared" si="39"/>
        <v>0</v>
      </c>
      <c r="BA233" s="2">
        <f>SUM(AF233,AH233,-AZ233,-Table111[[#This Row],[Sale Fee]])</f>
        <v>0</v>
      </c>
      <c r="BC233" s="1"/>
      <c r="BD233" s="1"/>
      <c r="BE233" s="1"/>
    </row>
    <row r="234" spans="1:57" x14ac:dyDescent="0.25">
      <c r="A234" s="1"/>
      <c r="B234" s="1"/>
      <c r="E234" s="4"/>
      <c r="F234" s="4"/>
      <c r="Q234" s="1"/>
      <c r="R234" s="1"/>
      <c r="S234" s="1"/>
      <c r="U234" s="1"/>
      <c r="V234" s="1"/>
      <c r="W234" s="1">
        <f t="shared" si="41"/>
        <v>0</v>
      </c>
      <c r="X234" s="1"/>
      <c r="Y234" s="1"/>
      <c r="Z234" s="1">
        <f>Table111[[#This Row],[Quantity2]]*Table111[[#This Row],[U Cost]]</f>
        <v>0</v>
      </c>
      <c r="AB234" s="1"/>
      <c r="AC234" s="1"/>
      <c r="AD234" s="1">
        <f t="shared" si="42"/>
        <v>0</v>
      </c>
      <c r="AE234" s="1"/>
      <c r="AF234" s="1">
        <f>SUM(Table111[[#This Row],[Total 
Paid]:[Shipping 
Charged]])</f>
        <v>0</v>
      </c>
      <c r="AG234" s="1"/>
      <c r="AH234" s="1"/>
      <c r="AI234" s="1">
        <f t="shared" si="43"/>
        <v>0</v>
      </c>
      <c r="AK234" s="1"/>
      <c r="AL234" s="1"/>
      <c r="AM234" s="1"/>
      <c r="AN234" s="1"/>
      <c r="AP234" s="30">
        <f t="shared" si="40"/>
        <v>0</v>
      </c>
      <c r="AQ234" s="1"/>
      <c r="AR234" s="1">
        <f t="shared" si="8"/>
        <v>0</v>
      </c>
      <c r="AS234" s="1"/>
      <c r="AT234" s="1"/>
      <c r="AU234" s="2">
        <f t="shared" si="44"/>
        <v>0</v>
      </c>
      <c r="AW234" s="1"/>
      <c r="AX234" s="1"/>
      <c r="AY234" s="1"/>
      <c r="AZ234" s="2">
        <f t="shared" si="39"/>
        <v>0</v>
      </c>
      <c r="BA234" s="2">
        <f>SUM(AF234,AH234,-AZ234,-Table111[[#This Row],[Sale Fee]])</f>
        <v>0</v>
      </c>
      <c r="BC234" s="1"/>
      <c r="BD234" s="1"/>
      <c r="BE234" s="1"/>
    </row>
    <row r="235" spans="1:57" x14ac:dyDescent="0.25">
      <c r="A235" s="1"/>
      <c r="B235" s="1"/>
      <c r="E235" s="4"/>
      <c r="F235" s="4"/>
      <c r="Q235" s="1"/>
      <c r="R235" s="1"/>
      <c r="S235" s="1"/>
      <c r="U235" s="1"/>
      <c r="V235" s="1"/>
      <c r="W235" s="1">
        <f t="shared" si="41"/>
        <v>0</v>
      </c>
      <c r="X235" s="1"/>
      <c r="Y235" s="1"/>
      <c r="Z235" s="1">
        <f>Table111[[#This Row],[Quantity2]]*Table111[[#This Row],[U Cost]]</f>
        <v>0</v>
      </c>
      <c r="AB235" s="1"/>
      <c r="AC235" s="1"/>
      <c r="AD235" s="1">
        <f t="shared" si="42"/>
        <v>0</v>
      </c>
      <c r="AE235" s="1"/>
      <c r="AF235" s="1">
        <f>SUM(Table111[[#This Row],[Total 
Paid]:[Shipping 
Charged]])</f>
        <v>0</v>
      </c>
      <c r="AG235" s="1"/>
      <c r="AH235" s="1"/>
      <c r="AI235" s="1">
        <f t="shared" si="43"/>
        <v>0</v>
      </c>
      <c r="AK235" s="1"/>
      <c r="AL235" s="1"/>
      <c r="AM235" s="1"/>
      <c r="AN235" s="1"/>
      <c r="AP235" s="30">
        <f t="shared" si="40"/>
        <v>0</v>
      </c>
      <c r="AQ235" s="1"/>
      <c r="AR235" s="1">
        <f t="shared" si="8"/>
        <v>0</v>
      </c>
      <c r="AS235" s="1"/>
      <c r="AT235" s="1"/>
      <c r="AU235" s="2">
        <f t="shared" si="44"/>
        <v>0</v>
      </c>
      <c r="AW235" s="1"/>
      <c r="AX235" s="1"/>
      <c r="AY235" s="1"/>
      <c r="AZ235" s="2">
        <f t="shared" si="39"/>
        <v>0</v>
      </c>
      <c r="BA235" s="2">
        <f>SUM(AF235,AH235,-AZ235,-Table111[[#This Row],[Sale Fee]])</f>
        <v>0</v>
      </c>
      <c r="BC235" s="1"/>
      <c r="BD235" s="1"/>
      <c r="BE235" s="1"/>
    </row>
    <row r="236" spans="1:57" x14ac:dyDescent="0.25">
      <c r="A236" s="1"/>
      <c r="B236" s="1"/>
      <c r="E236" s="4"/>
      <c r="F236" s="4"/>
      <c r="Q236" s="1"/>
      <c r="R236" s="1"/>
      <c r="S236" s="1"/>
      <c r="U236" s="1"/>
      <c r="V236" s="1"/>
      <c r="W236" s="1">
        <f t="shared" si="41"/>
        <v>0</v>
      </c>
      <c r="X236" s="1"/>
      <c r="Y236" s="1"/>
      <c r="Z236" s="1">
        <f>Table111[[#This Row],[Quantity2]]*Table111[[#This Row],[U Cost]]</f>
        <v>0</v>
      </c>
      <c r="AB236" s="1"/>
      <c r="AC236" s="1"/>
      <c r="AD236" s="1">
        <f t="shared" si="42"/>
        <v>0</v>
      </c>
      <c r="AE236" s="1"/>
      <c r="AF236" s="1">
        <f>SUM(Table111[[#This Row],[Total 
Paid]:[Shipping 
Charged]])</f>
        <v>0</v>
      </c>
      <c r="AG236" s="1"/>
      <c r="AH236" s="1"/>
      <c r="AI236" s="1">
        <f t="shared" si="43"/>
        <v>0</v>
      </c>
      <c r="AK236" s="1"/>
      <c r="AL236" s="1"/>
      <c r="AM236" s="1"/>
      <c r="AN236" s="1"/>
      <c r="AP236" s="30">
        <f t="shared" si="40"/>
        <v>0</v>
      </c>
      <c r="AQ236" s="1"/>
      <c r="AR236" s="1">
        <f t="shared" ref="AR236:AR299" si="45">AQ236*AP236</f>
        <v>0</v>
      </c>
      <c r="AS236" s="1"/>
      <c r="AT236" s="1"/>
      <c r="AU236" s="2">
        <f t="shared" si="44"/>
        <v>0</v>
      </c>
      <c r="AW236" s="1"/>
      <c r="AX236" s="1"/>
      <c r="AY236" s="1"/>
      <c r="AZ236" s="2">
        <f t="shared" si="39"/>
        <v>0</v>
      </c>
      <c r="BA236" s="2">
        <f>SUM(AF236,AH236,-AZ236,-Table111[[#This Row],[Sale Fee]])</f>
        <v>0</v>
      </c>
      <c r="BC236" s="1"/>
      <c r="BD236" s="1"/>
      <c r="BE236" s="1"/>
    </row>
    <row r="237" spans="1:57" x14ac:dyDescent="0.25">
      <c r="A237" s="1"/>
      <c r="B237" s="1"/>
      <c r="E237" s="4"/>
      <c r="F237" s="4"/>
      <c r="Q237" s="1"/>
      <c r="R237" s="1"/>
      <c r="S237" s="1"/>
      <c r="U237" s="1"/>
      <c r="V237" s="1"/>
      <c r="W237" s="1">
        <f t="shared" si="41"/>
        <v>0</v>
      </c>
      <c r="X237" s="1"/>
      <c r="Y237" s="1"/>
      <c r="Z237" s="1">
        <f>Table111[[#This Row],[Quantity2]]*Table111[[#This Row],[U Cost]]</f>
        <v>0</v>
      </c>
      <c r="AB237" s="1"/>
      <c r="AC237" s="1"/>
      <c r="AD237" s="1">
        <f t="shared" si="42"/>
        <v>0</v>
      </c>
      <c r="AE237" s="1"/>
      <c r="AF237" s="1">
        <f>SUM(Table111[[#This Row],[Total 
Paid]:[Shipping 
Charged]])</f>
        <v>0</v>
      </c>
      <c r="AG237" s="1"/>
      <c r="AH237" s="1"/>
      <c r="AI237" s="1">
        <f t="shared" si="43"/>
        <v>0</v>
      </c>
      <c r="AK237" s="1"/>
      <c r="AL237" s="1"/>
      <c r="AM237" s="1"/>
      <c r="AN237" s="1"/>
      <c r="AP237" s="30">
        <f t="shared" si="40"/>
        <v>0</v>
      </c>
      <c r="AQ237" s="1"/>
      <c r="AR237" s="1">
        <f t="shared" si="45"/>
        <v>0</v>
      </c>
      <c r="AS237" s="1"/>
      <c r="AT237" s="1"/>
      <c r="AU237" s="2">
        <f t="shared" si="44"/>
        <v>0</v>
      </c>
      <c r="AW237" s="1"/>
      <c r="AX237" s="1"/>
      <c r="AY237" s="1"/>
      <c r="AZ237" s="2">
        <f t="shared" si="39"/>
        <v>0</v>
      </c>
      <c r="BA237" s="2">
        <f>SUM(AF237,AH237,-AZ237,-Table111[[#This Row],[Sale Fee]])</f>
        <v>0</v>
      </c>
      <c r="BC237" s="1"/>
      <c r="BD237" s="1"/>
      <c r="BE237" s="1"/>
    </row>
    <row r="238" spans="1:57" x14ac:dyDescent="0.25">
      <c r="A238" s="1"/>
      <c r="B238" s="1"/>
      <c r="E238" s="4"/>
      <c r="F238" s="4"/>
      <c r="Q238" s="1"/>
      <c r="R238" s="1"/>
      <c r="S238" s="1"/>
      <c r="U238" s="1"/>
      <c r="V238" s="1"/>
      <c r="W238" s="1">
        <f t="shared" si="41"/>
        <v>0</v>
      </c>
      <c r="X238" s="1"/>
      <c r="Y238" s="1"/>
      <c r="Z238" s="1">
        <f>Table111[[#This Row],[Quantity2]]*Table111[[#This Row],[U Cost]]</f>
        <v>0</v>
      </c>
      <c r="AB238" s="1"/>
      <c r="AC238" s="1"/>
      <c r="AD238" s="1">
        <f t="shared" si="42"/>
        <v>0</v>
      </c>
      <c r="AE238" s="1"/>
      <c r="AF238" s="1">
        <f>SUM(Table111[[#This Row],[Total 
Paid]:[Shipping 
Charged]])</f>
        <v>0</v>
      </c>
      <c r="AG238" s="1"/>
      <c r="AH238" s="1"/>
      <c r="AI238" s="1">
        <f t="shared" si="43"/>
        <v>0</v>
      </c>
      <c r="AK238" s="1"/>
      <c r="AL238" s="1"/>
      <c r="AM238" s="1"/>
      <c r="AN238" s="1"/>
      <c r="AP238" s="30">
        <f t="shared" si="40"/>
        <v>0</v>
      </c>
      <c r="AQ238" s="1"/>
      <c r="AR238" s="1">
        <f t="shared" si="45"/>
        <v>0</v>
      </c>
      <c r="AS238" s="1"/>
      <c r="AT238" s="1"/>
      <c r="AU238" s="2">
        <f t="shared" si="44"/>
        <v>0</v>
      </c>
      <c r="AW238" s="1"/>
      <c r="AX238" s="1"/>
      <c r="AY238" s="1"/>
      <c r="AZ238" s="2">
        <f t="shared" si="39"/>
        <v>0</v>
      </c>
      <c r="BA238" s="2">
        <f>SUM(AF238,AH238,-AZ238,-Table111[[#This Row],[Sale Fee]])</f>
        <v>0</v>
      </c>
      <c r="BC238" s="1"/>
      <c r="BD238" s="1"/>
      <c r="BE238" s="1"/>
    </row>
    <row r="239" spans="1:57" x14ac:dyDescent="0.25">
      <c r="A239" s="1"/>
      <c r="B239" s="1"/>
      <c r="E239" s="4"/>
      <c r="F239" s="4"/>
      <c r="Q239" s="1"/>
      <c r="R239" s="1"/>
      <c r="S239" s="1"/>
      <c r="U239" s="1"/>
      <c r="V239" s="1"/>
      <c r="W239" s="1">
        <f t="shared" si="41"/>
        <v>0</v>
      </c>
      <c r="X239" s="1"/>
      <c r="Y239" s="1"/>
      <c r="Z239" s="1">
        <f>Table111[[#This Row],[Quantity2]]*Table111[[#This Row],[U Cost]]</f>
        <v>0</v>
      </c>
      <c r="AB239" s="1"/>
      <c r="AC239" s="1"/>
      <c r="AD239" s="1">
        <f t="shared" si="42"/>
        <v>0</v>
      </c>
      <c r="AE239" s="1"/>
      <c r="AF239" s="1">
        <f>SUM(Table111[[#This Row],[Total 
Paid]:[Shipping 
Charged]])</f>
        <v>0</v>
      </c>
      <c r="AG239" s="1"/>
      <c r="AH239" s="1"/>
      <c r="AI239" s="1">
        <f t="shared" si="43"/>
        <v>0</v>
      </c>
      <c r="AK239" s="1"/>
      <c r="AL239" s="1"/>
      <c r="AM239" s="1"/>
      <c r="AN239" s="1"/>
      <c r="AP239" s="30">
        <f t="shared" si="40"/>
        <v>0</v>
      </c>
      <c r="AQ239" s="1"/>
      <c r="AR239" s="1">
        <f t="shared" si="45"/>
        <v>0</v>
      </c>
      <c r="AS239" s="1"/>
      <c r="AT239" s="1"/>
      <c r="AU239" s="2">
        <f t="shared" si="44"/>
        <v>0</v>
      </c>
      <c r="AW239" s="1"/>
      <c r="AX239" s="1"/>
      <c r="AY239" s="1"/>
      <c r="AZ239" s="2">
        <f t="shared" si="39"/>
        <v>0</v>
      </c>
      <c r="BA239" s="2">
        <f>SUM(AF239,AH239,-AZ239,-Table111[[#This Row],[Sale Fee]])</f>
        <v>0</v>
      </c>
      <c r="BC239" s="1"/>
      <c r="BD239" s="1"/>
      <c r="BE239" s="1"/>
    </row>
    <row r="240" spans="1:57" x14ac:dyDescent="0.25">
      <c r="A240" s="1"/>
      <c r="B240" s="1"/>
      <c r="E240" s="4"/>
      <c r="F240" s="4"/>
      <c r="Q240" s="1"/>
      <c r="R240" s="1"/>
      <c r="S240" s="1"/>
      <c r="U240" s="1"/>
      <c r="V240" s="1"/>
      <c r="W240" s="1">
        <f t="shared" si="41"/>
        <v>0</v>
      </c>
      <c r="X240" s="1"/>
      <c r="Y240" s="1"/>
      <c r="Z240" s="1">
        <f>Table111[[#This Row],[Quantity2]]*Table111[[#This Row],[U Cost]]</f>
        <v>0</v>
      </c>
      <c r="AB240" s="1"/>
      <c r="AC240" s="1"/>
      <c r="AD240" s="1">
        <f t="shared" si="42"/>
        <v>0</v>
      </c>
      <c r="AE240" s="1"/>
      <c r="AF240" s="1">
        <f>SUM(Table111[[#This Row],[Total 
Paid]:[Shipping 
Charged]])</f>
        <v>0</v>
      </c>
      <c r="AG240" s="1"/>
      <c r="AH240" s="1"/>
      <c r="AI240" s="1">
        <f t="shared" si="43"/>
        <v>0</v>
      </c>
      <c r="AK240" s="1"/>
      <c r="AL240" s="1"/>
      <c r="AM240" s="1"/>
      <c r="AN240" s="1"/>
      <c r="AP240" s="30">
        <f t="shared" si="40"/>
        <v>0</v>
      </c>
      <c r="AQ240" s="1"/>
      <c r="AR240" s="1">
        <f t="shared" si="45"/>
        <v>0</v>
      </c>
      <c r="AS240" s="1"/>
      <c r="AT240" s="1"/>
      <c r="AU240" s="2">
        <f t="shared" si="44"/>
        <v>0</v>
      </c>
      <c r="AW240" s="1"/>
      <c r="AX240" s="1"/>
      <c r="AY240" s="1"/>
      <c r="AZ240" s="2">
        <f t="shared" si="39"/>
        <v>0</v>
      </c>
      <c r="BA240" s="2">
        <f>SUM(AF240,AH240,-AZ240,-Table111[[#This Row],[Sale Fee]])</f>
        <v>0</v>
      </c>
      <c r="BC240" s="1"/>
      <c r="BD240" s="1"/>
      <c r="BE240" s="1"/>
    </row>
    <row r="241" spans="1:57" x14ac:dyDescent="0.25">
      <c r="A241" s="1"/>
      <c r="B241" s="1"/>
      <c r="E241" s="4"/>
      <c r="F241" s="4"/>
      <c r="Q241" s="1"/>
      <c r="R241" s="1"/>
      <c r="S241" s="1"/>
      <c r="U241" s="1"/>
      <c r="V241" s="1"/>
      <c r="W241" s="1">
        <f t="shared" si="41"/>
        <v>0</v>
      </c>
      <c r="X241" s="1"/>
      <c r="Y241" s="1"/>
      <c r="Z241" s="1">
        <f>Table111[[#This Row],[Quantity2]]*Table111[[#This Row],[U Cost]]</f>
        <v>0</v>
      </c>
      <c r="AB241" s="1"/>
      <c r="AC241" s="1"/>
      <c r="AD241" s="1">
        <f t="shared" si="42"/>
        <v>0</v>
      </c>
      <c r="AE241" s="1"/>
      <c r="AF241" s="1">
        <f>SUM(Table111[[#This Row],[Total 
Paid]:[Shipping 
Charged]])</f>
        <v>0</v>
      </c>
      <c r="AG241" s="1"/>
      <c r="AH241" s="1"/>
      <c r="AI241" s="1">
        <f t="shared" si="43"/>
        <v>0</v>
      </c>
      <c r="AK241" s="1"/>
      <c r="AL241" s="1"/>
      <c r="AM241" s="1"/>
      <c r="AN241" s="1"/>
      <c r="AP241" s="30">
        <f t="shared" si="40"/>
        <v>0</v>
      </c>
      <c r="AQ241" s="1"/>
      <c r="AR241" s="1">
        <f t="shared" si="45"/>
        <v>0</v>
      </c>
      <c r="AS241" s="1"/>
      <c r="AT241" s="1"/>
      <c r="AU241" s="2">
        <f t="shared" si="44"/>
        <v>0</v>
      </c>
      <c r="AW241" s="1"/>
      <c r="AX241" s="1"/>
      <c r="AY241" s="1"/>
      <c r="AZ241" s="2">
        <f t="shared" si="39"/>
        <v>0</v>
      </c>
      <c r="BA241" s="2">
        <f>SUM(AF241,AH241,-AZ241,-Table111[[#This Row],[Sale Fee]])</f>
        <v>0</v>
      </c>
      <c r="BC241" s="1"/>
      <c r="BD241" s="1"/>
      <c r="BE241" s="1"/>
    </row>
    <row r="242" spans="1:57" x14ac:dyDescent="0.25">
      <c r="A242" s="1"/>
      <c r="B242" s="1"/>
      <c r="E242" s="4"/>
      <c r="F242" s="4"/>
      <c r="Q242" s="1"/>
      <c r="R242" s="1"/>
      <c r="S242" s="1"/>
      <c r="U242" s="1"/>
      <c r="V242" s="1"/>
      <c r="W242" s="1">
        <f t="shared" si="41"/>
        <v>0</v>
      </c>
      <c r="X242" s="1"/>
      <c r="Y242" s="1"/>
      <c r="Z242" s="1">
        <f>Table111[[#This Row],[Quantity2]]*Table111[[#This Row],[U Cost]]</f>
        <v>0</v>
      </c>
      <c r="AB242" s="1"/>
      <c r="AC242" s="1"/>
      <c r="AD242" s="1">
        <f t="shared" si="42"/>
        <v>0</v>
      </c>
      <c r="AE242" s="1"/>
      <c r="AF242" s="1">
        <f>SUM(Table111[[#This Row],[Total 
Paid]:[Shipping 
Charged]])</f>
        <v>0</v>
      </c>
      <c r="AG242" s="1"/>
      <c r="AH242" s="1"/>
      <c r="AI242" s="1">
        <f t="shared" si="43"/>
        <v>0</v>
      </c>
      <c r="AK242" s="1"/>
      <c r="AL242" s="1"/>
      <c r="AM242" s="1"/>
      <c r="AN242" s="1"/>
      <c r="AP242" s="30">
        <f t="shared" si="40"/>
        <v>0</v>
      </c>
      <c r="AQ242" s="1"/>
      <c r="AR242" s="1">
        <f t="shared" si="45"/>
        <v>0</v>
      </c>
      <c r="AS242" s="1"/>
      <c r="AT242" s="1"/>
      <c r="AU242" s="2">
        <f t="shared" si="44"/>
        <v>0</v>
      </c>
      <c r="AW242" s="1"/>
      <c r="AX242" s="1"/>
      <c r="AY242" s="1"/>
      <c r="AZ242" s="2">
        <f t="shared" si="39"/>
        <v>0</v>
      </c>
      <c r="BA242" s="2">
        <f>SUM(AF242,AH242,-AZ242,-Table111[[#This Row],[Sale Fee]])</f>
        <v>0</v>
      </c>
      <c r="BC242" s="1"/>
      <c r="BD242" s="1"/>
      <c r="BE242" s="1"/>
    </row>
    <row r="243" spans="1:57" x14ac:dyDescent="0.25">
      <c r="A243" s="1"/>
      <c r="B243" s="1"/>
      <c r="E243" s="4"/>
      <c r="F243" s="4"/>
      <c r="Q243" s="1"/>
      <c r="R243" s="1"/>
      <c r="S243" s="1"/>
      <c r="U243" s="1"/>
      <c r="V243" s="1"/>
      <c r="W243" s="1">
        <f t="shared" si="41"/>
        <v>0</v>
      </c>
      <c r="X243" s="1"/>
      <c r="Y243" s="1"/>
      <c r="Z243" s="1">
        <f>Table111[[#This Row],[Quantity2]]*Table111[[#This Row],[U Cost]]</f>
        <v>0</v>
      </c>
      <c r="AB243" s="1"/>
      <c r="AC243" s="1"/>
      <c r="AD243" s="1">
        <f t="shared" si="42"/>
        <v>0</v>
      </c>
      <c r="AE243" s="1"/>
      <c r="AF243" s="1">
        <f>SUM(Table111[[#This Row],[Total 
Paid]:[Shipping 
Charged]])</f>
        <v>0</v>
      </c>
      <c r="AG243" s="1"/>
      <c r="AH243" s="1"/>
      <c r="AI243" s="1">
        <f t="shared" si="43"/>
        <v>0</v>
      </c>
      <c r="AK243" s="1"/>
      <c r="AL243" s="1"/>
      <c r="AM243" s="1"/>
      <c r="AN243" s="1"/>
      <c r="AP243" s="30">
        <f t="shared" si="40"/>
        <v>0</v>
      </c>
      <c r="AQ243" s="1"/>
      <c r="AR243" s="1">
        <f t="shared" si="45"/>
        <v>0</v>
      </c>
      <c r="AS243" s="1"/>
      <c r="AT243" s="1"/>
      <c r="AU243" s="2">
        <f t="shared" si="44"/>
        <v>0</v>
      </c>
      <c r="AW243" s="1"/>
      <c r="AX243" s="1"/>
      <c r="AY243" s="1"/>
      <c r="AZ243" s="2">
        <f t="shared" si="39"/>
        <v>0</v>
      </c>
      <c r="BA243" s="2">
        <f>SUM(AF243,AH243,-AZ243,-Table111[[#This Row],[Sale Fee]])</f>
        <v>0</v>
      </c>
      <c r="BC243" s="1"/>
      <c r="BD243" s="1"/>
      <c r="BE243" s="1"/>
    </row>
    <row r="244" spans="1:57" x14ac:dyDescent="0.25">
      <c r="A244" s="1"/>
      <c r="B244" s="1"/>
      <c r="E244" s="4"/>
      <c r="F244" s="4"/>
      <c r="Q244" s="1"/>
      <c r="R244" s="1"/>
      <c r="S244" s="1"/>
      <c r="U244" s="1"/>
      <c r="V244" s="1"/>
      <c r="W244" s="1">
        <f t="shared" si="41"/>
        <v>0</v>
      </c>
      <c r="X244" s="1"/>
      <c r="Y244" s="1"/>
      <c r="Z244" s="1">
        <f>Table111[[#This Row],[Quantity2]]*Table111[[#This Row],[U Cost]]</f>
        <v>0</v>
      </c>
      <c r="AB244" s="1"/>
      <c r="AC244" s="1"/>
      <c r="AD244" s="1">
        <f t="shared" si="42"/>
        <v>0</v>
      </c>
      <c r="AE244" s="1"/>
      <c r="AF244" s="1">
        <f>SUM(Table111[[#This Row],[Total 
Paid]:[Shipping 
Charged]])</f>
        <v>0</v>
      </c>
      <c r="AG244" s="1"/>
      <c r="AH244" s="1"/>
      <c r="AI244" s="1">
        <f t="shared" si="43"/>
        <v>0</v>
      </c>
      <c r="AK244" s="1"/>
      <c r="AL244" s="1"/>
      <c r="AM244" s="1"/>
      <c r="AN244" s="1"/>
      <c r="AP244" s="30">
        <f t="shared" si="40"/>
        <v>0</v>
      </c>
      <c r="AQ244" s="1"/>
      <c r="AR244" s="1">
        <f t="shared" si="45"/>
        <v>0</v>
      </c>
      <c r="AS244" s="1"/>
      <c r="AT244" s="1"/>
      <c r="AU244" s="2">
        <f t="shared" si="44"/>
        <v>0</v>
      </c>
      <c r="AW244" s="1"/>
      <c r="AX244" s="1"/>
      <c r="AY244" s="1"/>
      <c r="AZ244" s="2">
        <f t="shared" si="39"/>
        <v>0</v>
      </c>
      <c r="BA244" s="2">
        <f>SUM(AF244,AH244,-AZ244,-Table111[[#This Row],[Sale Fee]])</f>
        <v>0</v>
      </c>
      <c r="BC244" s="1"/>
      <c r="BD244" s="1"/>
      <c r="BE244" s="1"/>
    </row>
    <row r="245" spans="1:57" x14ac:dyDescent="0.25">
      <c r="A245" s="1"/>
      <c r="B245" s="1"/>
      <c r="E245" s="4"/>
      <c r="F245" s="4"/>
      <c r="Q245" s="1"/>
      <c r="R245" s="1"/>
      <c r="S245" s="1"/>
      <c r="U245" s="1"/>
      <c r="V245" s="1"/>
      <c r="W245" s="1">
        <f t="shared" si="41"/>
        <v>0</v>
      </c>
      <c r="X245" s="1"/>
      <c r="Y245" s="1"/>
      <c r="Z245" s="1">
        <f>Table111[[#This Row],[Quantity2]]*Table111[[#This Row],[U Cost]]</f>
        <v>0</v>
      </c>
      <c r="AB245" s="1"/>
      <c r="AC245" s="1"/>
      <c r="AD245" s="1">
        <f t="shared" si="42"/>
        <v>0</v>
      </c>
      <c r="AE245" s="1"/>
      <c r="AF245" s="1">
        <f>SUM(Table111[[#This Row],[Total 
Paid]:[Shipping 
Charged]])</f>
        <v>0</v>
      </c>
      <c r="AG245" s="1"/>
      <c r="AH245" s="1"/>
      <c r="AI245" s="1">
        <f t="shared" si="43"/>
        <v>0</v>
      </c>
      <c r="AK245" s="1"/>
      <c r="AL245" s="1"/>
      <c r="AM245" s="1"/>
      <c r="AN245" s="1"/>
      <c r="AP245" s="30">
        <f t="shared" si="40"/>
        <v>0</v>
      </c>
      <c r="AQ245" s="1"/>
      <c r="AR245" s="1">
        <f t="shared" si="45"/>
        <v>0</v>
      </c>
      <c r="AS245" s="1"/>
      <c r="AT245" s="1"/>
      <c r="AU245" s="2">
        <f t="shared" si="44"/>
        <v>0</v>
      </c>
      <c r="AW245" s="1"/>
      <c r="AX245" s="1"/>
      <c r="AY245" s="1"/>
      <c r="AZ245" s="2">
        <f t="shared" si="39"/>
        <v>0</v>
      </c>
      <c r="BA245" s="2">
        <f>SUM(AF245,AH245,-AZ245,-Table111[[#This Row],[Sale Fee]])</f>
        <v>0</v>
      </c>
      <c r="BC245" s="1"/>
      <c r="BD245" s="1"/>
      <c r="BE245" s="1"/>
    </row>
    <row r="246" spans="1:57" x14ac:dyDescent="0.25">
      <c r="A246" s="1"/>
      <c r="B246" s="1"/>
      <c r="E246" s="4"/>
      <c r="F246" s="4"/>
      <c r="Q246" s="1"/>
      <c r="R246" s="1"/>
      <c r="S246" s="1"/>
      <c r="U246" s="1"/>
      <c r="V246" s="1"/>
      <c r="W246" s="1">
        <f t="shared" si="41"/>
        <v>0</v>
      </c>
      <c r="X246" s="1"/>
      <c r="Y246" s="1"/>
      <c r="Z246" s="1">
        <f>Table111[[#This Row],[Quantity2]]*Table111[[#This Row],[U Cost]]</f>
        <v>0</v>
      </c>
      <c r="AB246" s="1"/>
      <c r="AC246" s="1"/>
      <c r="AD246" s="1">
        <f t="shared" si="42"/>
        <v>0</v>
      </c>
      <c r="AE246" s="1"/>
      <c r="AF246" s="1">
        <f>SUM(Table111[[#This Row],[Total 
Paid]:[Shipping 
Charged]])</f>
        <v>0</v>
      </c>
      <c r="AG246" s="1"/>
      <c r="AH246" s="1"/>
      <c r="AI246" s="1">
        <f t="shared" si="43"/>
        <v>0</v>
      </c>
      <c r="AK246" s="1"/>
      <c r="AL246" s="1"/>
      <c r="AM246" s="1"/>
      <c r="AN246" s="1"/>
      <c r="AP246" s="30">
        <f t="shared" si="40"/>
        <v>0</v>
      </c>
      <c r="AQ246" s="1"/>
      <c r="AR246" s="1">
        <f t="shared" si="45"/>
        <v>0</v>
      </c>
      <c r="AS246" s="1"/>
      <c r="AT246" s="1"/>
      <c r="AU246" s="2">
        <f t="shared" si="44"/>
        <v>0</v>
      </c>
      <c r="AW246" s="1"/>
      <c r="AX246" s="1"/>
      <c r="AY246" s="1"/>
      <c r="AZ246" s="2">
        <f t="shared" si="39"/>
        <v>0</v>
      </c>
      <c r="BA246" s="2">
        <f>SUM(AF246,AH246,-AZ246,-Table111[[#This Row],[Sale Fee]])</f>
        <v>0</v>
      </c>
      <c r="BC246" s="1"/>
      <c r="BD246" s="1"/>
      <c r="BE246" s="1"/>
    </row>
    <row r="247" spans="1:57" x14ac:dyDescent="0.25">
      <c r="A247" s="1"/>
      <c r="B247" s="1"/>
      <c r="E247" s="4"/>
      <c r="F247" s="4"/>
      <c r="Q247" s="1"/>
      <c r="R247" s="1"/>
      <c r="S247" s="1"/>
      <c r="U247" s="1"/>
      <c r="V247" s="1"/>
      <c r="W247" s="1">
        <f t="shared" si="41"/>
        <v>0</v>
      </c>
      <c r="X247" s="1"/>
      <c r="Y247" s="1"/>
      <c r="Z247" s="1">
        <f>Table111[[#This Row],[Quantity2]]*Table111[[#This Row],[U Cost]]</f>
        <v>0</v>
      </c>
      <c r="AB247" s="1"/>
      <c r="AC247" s="1"/>
      <c r="AD247" s="1">
        <f t="shared" si="42"/>
        <v>0</v>
      </c>
      <c r="AE247" s="1"/>
      <c r="AF247" s="1">
        <f>SUM(Table111[[#This Row],[Total 
Paid]:[Shipping 
Charged]])</f>
        <v>0</v>
      </c>
      <c r="AG247" s="1"/>
      <c r="AH247" s="1"/>
      <c r="AI247" s="1">
        <f t="shared" si="43"/>
        <v>0</v>
      </c>
      <c r="AK247" s="1"/>
      <c r="AL247" s="1"/>
      <c r="AM247" s="1"/>
      <c r="AN247" s="1"/>
      <c r="AP247" s="30">
        <f t="shared" si="40"/>
        <v>0</v>
      </c>
      <c r="AQ247" s="1"/>
      <c r="AR247" s="1">
        <f t="shared" si="45"/>
        <v>0</v>
      </c>
      <c r="AS247" s="1"/>
      <c r="AT247" s="1"/>
      <c r="AU247" s="2">
        <f t="shared" si="44"/>
        <v>0</v>
      </c>
      <c r="AW247" s="1"/>
      <c r="AX247" s="1"/>
      <c r="AY247" s="1"/>
      <c r="AZ247" s="2">
        <f t="shared" si="39"/>
        <v>0</v>
      </c>
      <c r="BA247" s="2">
        <f>SUM(AF247,AH247,-AZ247,-Table111[[#This Row],[Sale Fee]])</f>
        <v>0</v>
      </c>
      <c r="BC247" s="1"/>
      <c r="BD247" s="1"/>
      <c r="BE247" s="1"/>
    </row>
    <row r="248" spans="1:57" x14ac:dyDescent="0.25">
      <c r="A248" s="1"/>
      <c r="B248" s="1"/>
      <c r="E248" s="4"/>
      <c r="F248" s="4"/>
      <c r="Q248" s="1"/>
      <c r="R248" s="1"/>
      <c r="S248" s="1"/>
      <c r="U248" s="1"/>
      <c r="V248" s="1"/>
      <c r="W248" s="1">
        <f t="shared" si="41"/>
        <v>0</v>
      </c>
      <c r="X248" s="1"/>
      <c r="Y248" s="1"/>
      <c r="Z248" s="1">
        <f>Table111[[#This Row],[Quantity2]]*Table111[[#This Row],[U Cost]]</f>
        <v>0</v>
      </c>
      <c r="AB248" s="1"/>
      <c r="AC248" s="1"/>
      <c r="AD248" s="1">
        <f t="shared" si="42"/>
        <v>0</v>
      </c>
      <c r="AE248" s="1"/>
      <c r="AF248" s="1">
        <f>SUM(Table111[[#This Row],[Total 
Paid]:[Shipping 
Charged]])</f>
        <v>0</v>
      </c>
      <c r="AG248" s="1"/>
      <c r="AH248" s="1"/>
      <c r="AI248" s="1">
        <f t="shared" si="43"/>
        <v>0</v>
      </c>
      <c r="AK248" s="1"/>
      <c r="AL248" s="1"/>
      <c r="AM248" s="1"/>
      <c r="AN248" s="1"/>
      <c r="AP248" s="30">
        <f t="shared" si="40"/>
        <v>0</v>
      </c>
      <c r="AQ248" s="1"/>
      <c r="AR248" s="1">
        <f t="shared" si="45"/>
        <v>0</v>
      </c>
      <c r="AS248" s="1"/>
      <c r="AT248" s="1"/>
      <c r="AU248" s="2">
        <f t="shared" si="44"/>
        <v>0</v>
      </c>
      <c r="AW248" s="1"/>
      <c r="AX248" s="1"/>
      <c r="AY248" s="1"/>
      <c r="AZ248" s="2">
        <f t="shared" si="39"/>
        <v>0</v>
      </c>
      <c r="BA248" s="2">
        <f>SUM(AF248,AH248,-AZ248,-Table111[[#This Row],[Sale Fee]])</f>
        <v>0</v>
      </c>
      <c r="BC248" s="1"/>
      <c r="BD248" s="1"/>
      <c r="BE248" s="1"/>
    </row>
    <row r="249" spans="1:57" x14ac:dyDescent="0.25">
      <c r="A249" s="1"/>
      <c r="B249" s="1"/>
      <c r="E249" s="4"/>
      <c r="F249" s="4"/>
      <c r="Q249" s="1"/>
      <c r="R249" s="1"/>
      <c r="S249" s="1"/>
      <c r="U249" s="1"/>
      <c r="V249" s="1"/>
      <c r="W249" s="1">
        <f t="shared" si="41"/>
        <v>0</v>
      </c>
      <c r="X249" s="1"/>
      <c r="Y249" s="1"/>
      <c r="Z249" s="1">
        <f>Table111[[#This Row],[Quantity2]]*Table111[[#This Row],[U Cost]]</f>
        <v>0</v>
      </c>
      <c r="AB249" s="1"/>
      <c r="AC249" s="1"/>
      <c r="AD249" s="1">
        <f t="shared" si="42"/>
        <v>0</v>
      </c>
      <c r="AE249" s="1"/>
      <c r="AF249" s="1">
        <f>SUM(Table111[[#This Row],[Total 
Paid]:[Shipping 
Charged]])</f>
        <v>0</v>
      </c>
      <c r="AG249" s="1"/>
      <c r="AH249" s="1"/>
      <c r="AI249" s="1">
        <f t="shared" si="43"/>
        <v>0</v>
      </c>
      <c r="AK249" s="1"/>
      <c r="AL249" s="1"/>
      <c r="AM249" s="1"/>
      <c r="AN249" s="1"/>
      <c r="AP249" s="30">
        <f t="shared" si="40"/>
        <v>0</v>
      </c>
      <c r="AQ249" s="1"/>
      <c r="AR249" s="1">
        <f t="shared" si="45"/>
        <v>0</v>
      </c>
      <c r="AS249" s="1"/>
      <c r="AT249" s="1"/>
      <c r="AU249" s="2">
        <f t="shared" si="44"/>
        <v>0</v>
      </c>
      <c r="AW249" s="1"/>
      <c r="AX249" s="1"/>
      <c r="AY249" s="1"/>
      <c r="AZ249" s="2">
        <f t="shared" si="39"/>
        <v>0</v>
      </c>
      <c r="BA249" s="2">
        <f>SUM(AF249,AH249,-AZ249,-Table111[[#This Row],[Sale Fee]])</f>
        <v>0</v>
      </c>
      <c r="BC249" s="1"/>
      <c r="BD249" s="1"/>
      <c r="BE249" s="1"/>
    </row>
    <row r="250" spans="1:57" x14ac:dyDescent="0.25">
      <c r="A250" s="1"/>
      <c r="B250" s="1"/>
      <c r="E250" s="4"/>
      <c r="F250" s="4"/>
      <c r="Q250" s="1"/>
      <c r="R250" s="1"/>
      <c r="S250" s="1"/>
      <c r="U250" s="1"/>
      <c r="V250" s="1"/>
      <c r="W250" s="1">
        <f t="shared" si="41"/>
        <v>0</v>
      </c>
      <c r="X250" s="1"/>
      <c r="Y250" s="1"/>
      <c r="Z250" s="1">
        <f>Table111[[#This Row],[Quantity2]]*Table111[[#This Row],[U Cost]]</f>
        <v>0</v>
      </c>
      <c r="AB250" s="1"/>
      <c r="AC250" s="1"/>
      <c r="AD250" s="1">
        <f t="shared" si="42"/>
        <v>0</v>
      </c>
      <c r="AE250" s="1"/>
      <c r="AF250" s="1">
        <f>SUM(Table111[[#This Row],[Total 
Paid]:[Shipping 
Charged]])</f>
        <v>0</v>
      </c>
      <c r="AG250" s="1"/>
      <c r="AH250" s="1"/>
      <c r="AI250" s="1">
        <f t="shared" si="43"/>
        <v>0</v>
      </c>
      <c r="AK250" s="1"/>
      <c r="AL250" s="1"/>
      <c r="AM250" s="1"/>
      <c r="AN250" s="1"/>
      <c r="AP250" s="30">
        <f t="shared" si="40"/>
        <v>0</v>
      </c>
      <c r="AQ250" s="1"/>
      <c r="AR250" s="1">
        <f t="shared" si="45"/>
        <v>0</v>
      </c>
      <c r="AS250" s="1"/>
      <c r="AT250" s="1"/>
      <c r="AU250" s="2">
        <f t="shared" si="44"/>
        <v>0</v>
      </c>
      <c r="AW250" s="1"/>
      <c r="AX250" s="1"/>
      <c r="AY250" s="1"/>
      <c r="AZ250" s="2">
        <f t="shared" si="39"/>
        <v>0</v>
      </c>
      <c r="BA250" s="2">
        <f>SUM(AF250,AH250,-AZ250,-Table111[[#This Row],[Sale Fee]])</f>
        <v>0</v>
      </c>
      <c r="BC250" s="1"/>
      <c r="BD250" s="1"/>
      <c r="BE250" s="1"/>
    </row>
    <row r="251" spans="1:57" x14ac:dyDescent="0.25">
      <c r="A251" s="1"/>
      <c r="B251" s="1"/>
      <c r="E251" s="4"/>
      <c r="F251" s="4"/>
      <c r="Q251" s="1"/>
      <c r="R251" s="1"/>
      <c r="S251" s="1"/>
      <c r="U251" s="1"/>
      <c r="V251" s="1"/>
      <c r="W251" s="1">
        <f t="shared" si="41"/>
        <v>0</v>
      </c>
      <c r="X251" s="1"/>
      <c r="Y251" s="1"/>
      <c r="Z251" s="1">
        <f>Table111[[#This Row],[Quantity2]]*Table111[[#This Row],[U Cost]]</f>
        <v>0</v>
      </c>
      <c r="AB251" s="1"/>
      <c r="AC251" s="1"/>
      <c r="AD251" s="1">
        <f t="shared" si="42"/>
        <v>0</v>
      </c>
      <c r="AE251" s="1"/>
      <c r="AF251" s="1">
        <f>SUM(Table111[[#This Row],[Total 
Paid]:[Shipping 
Charged]])</f>
        <v>0</v>
      </c>
      <c r="AG251" s="1"/>
      <c r="AH251" s="1"/>
      <c r="AI251" s="1">
        <f t="shared" si="43"/>
        <v>0</v>
      </c>
      <c r="AK251" s="1"/>
      <c r="AL251" s="1"/>
      <c r="AM251" s="1"/>
      <c r="AN251" s="1"/>
      <c r="AP251" s="30">
        <f t="shared" si="40"/>
        <v>0</v>
      </c>
      <c r="AQ251" s="1"/>
      <c r="AR251" s="1">
        <f t="shared" si="45"/>
        <v>0</v>
      </c>
      <c r="AS251" s="1"/>
      <c r="AT251" s="1"/>
      <c r="AU251" s="2">
        <f t="shared" si="44"/>
        <v>0</v>
      </c>
      <c r="AW251" s="1"/>
      <c r="AX251" s="1"/>
      <c r="AY251" s="1"/>
      <c r="AZ251" s="2">
        <f t="shared" si="39"/>
        <v>0</v>
      </c>
      <c r="BA251" s="2">
        <f>SUM(AF251,AH251,-AZ251,-Table111[[#This Row],[Sale Fee]])</f>
        <v>0</v>
      </c>
      <c r="BC251" s="1"/>
      <c r="BD251" s="1"/>
      <c r="BE251" s="1"/>
    </row>
    <row r="252" spans="1:57" x14ac:dyDescent="0.25">
      <c r="A252" s="1"/>
      <c r="B252" s="1"/>
      <c r="E252" s="4"/>
      <c r="F252" s="4"/>
      <c r="Q252" s="1"/>
      <c r="R252" s="1"/>
      <c r="S252" s="1"/>
      <c r="U252" s="1"/>
      <c r="V252" s="1"/>
      <c r="W252" s="1">
        <f t="shared" si="41"/>
        <v>0</v>
      </c>
      <c r="X252" s="1"/>
      <c r="Y252" s="1"/>
      <c r="Z252" s="1">
        <f>Table111[[#This Row],[Quantity2]]*Table111[[#This Row],[U Cost]]</f>
        <v>0</v>
      </c>
      <c r="AB252" s="1"/>
      <c r="AC252" s="1"/>
      <c r="AD252" s="1">
        <f t="shared" si="42"/>
        <v>0</v>
      </c>
      <c r="AE252" s="1"/>
      <c r="AF252" s="1">
        <f>SUM(Table111[[#This Row],[Total 
Paid]:[Shipping 
Charged]])</f>
        <v>0</v>
      </c>
      <c r="AG252" s="1"/>
      <c r="AH252" s="1"/>
      <c r="AI252" s="1">
        <f t="shared" si="43"/>
        <v>0</v>
      </c>
      <c r="AK252" s="1"/>
      <c r="AL252" s="1"/>
      <c r="AM252" s="1"/>
      <c r="AN252" s="1"/>
      <c r="AP252" s="30">
        <f t="shared" si="40"/>
        <v>0</v>
      </c>
      <c r="AQ252" s="1"/>
      <c r="AR252" s="1">
        <f t="shared" si="45"/>
        <v>0</v>
      </c>
      <c r="AS252" s="1"/>
      <c r="AT252" s="1"/>
      <c r="AU252" s="2">
        <f t="shared" si="44"/>
        <v>0</v>
      </c>
      <c r="AW252" s="1"/>
      <c r="AX252" s="1"/>
      <c r="AY252" s="1"/>
      <c r="AZ252" s="2">
        <f t="shared" si="39"/>
        <v>0</v>
      </c>
      <c r="BA252" s="2">
        <f>SUM(AF252,AH252,-AZ252,-Table111[[#This Row],[Sale Fee]])</f>
        <v>0</v>
      </c>
      <c r="BC252" s="1"/>
      <c r="BD252" s="1"/>
      <c r="BE252" s="1"/>
    </row>
    <row r="253" spans="1:57" x14ac:dyDescent="0.25">
      <c r="A253" s="1"/>
      <c r="B253" s="1"/>
      <c r="E253" s="4"/>
      <c r="F253" s="4"/>
      <c r="Q253" s="1"/>
      <c r="R253" s="1"/>
      <c r="S253" s="1"/>
      <c r="U253" s="1"/>
      <c r="V253" s="1"/>
      <c r="W253" s="1">
        <f t="shared" si="41"/>
        <v>0</v>
      </c>
      <c r="X253" s="1"/>
      <c r="Y253" s="1"/>
      <c r="Z253" s="1">
        <f>Table111[[#This Row],[Quantity2]]*Table111[[#This Row],[U Cost]]</f>
        <v>0</v>
      </c>
      <c r="AB253" s="1"/>
      <c r="AC253" s="1"/>
      <c r="AD253" s="1">
        <f t="shared" si="42"/>
        <v>0</v>
      </c>
      <c r="AE253" s="1"/>
      <c r="AF253" s="1">
        <f>SUM(Table111[[#This Row],[Total 
Paid]:[Shipping 
Charged]])</f>
        <v>0</v>
      </c>
      <c r="AG253" s="1"/>
      <c r="AH253" s="1"/>
      <c r="AI253" s="1">
        <f t="shared" si="43"/>
        <v>0</v>
      </c>
      <c r="AK253" s="1"/>
      <c r="AL253" s="1"/>
      <c r="AM253" s="1"/>
      <c r="AN253" s="1"/>
      <c r="AP253" s="30">
        <f t="shared" si="40"/>
        <v>0</v>
      </c>
      <c r="AQ253" s="1"/>
      <c r="AR253" s="1">
        <f t="shared" si="45"/>
        <v>0</v>
      </c>
      <c r="AS253" s="1"/>
      <c r="AT253" s="1"/>
      <c r="AU253" s="2">
        <f t="shared" si="44"/>
        <v>0</v>
      </c>
      <c r="AW253" s="1"/>
      <c r="AX253" s="1"/>
      <c r="AY253" s="1"/>
      <c r="AZ253" s="2">
        <f t="shared" si="39"/>
        <v>0</v>
      </c>
      <c r="BA253" s="2">
        <f>SUM(AF253,AH253,-AZ253,-Table111[[#This Row],[Sale Fee]])</f>
        <v>0</v>
      </c>
      <c r="BC253" s="1"/>
      <c r="BD253" s="1"/>
      <c r="BE253" s="1"/>
    </row>
    <row r="254" spans="1:57" x14ac:dyDescent="0.25">
      <c r="A254" s="1"/>
      <c r="B254" s="1"/>
      <c r="E254" s="4"/>
      <c r="F254" s="4"/>
      <c r="Q254" s="1"/>
      <c r="R254" s="1"/>
      <c r="S254" s="1"/>
      <c r="U254" s="1"/>
      <c r="V254" s="1"/>
      <c r="W254" s="1">
        <f t="shared" si="41"/>
        <v>0</v>
      </c>
      <c r="X254" s="1"/>
      <c r="Y254" s="1"/>
      <c r="Z254" s="1">
        <f>Table111[[#This Row],[Quantity2]]*Table111[[#This Row],[U Cost]]</f>
        <v>0</v>
      </c>
      <c r="AB254" s="1"/>
      <c r="AC254" s="1"/>
      <c r="AD254" s="1">
        <f t="shared" si="42"/>
        <v>0</v>
      </c>
      <c r="AE254" s="1"/>
      <c r="AF254" s="1">
        <f>SUM(Table111[[#This Row],[Total 
Paid]:[Shipping 
Charged]])</f>
        <v>0</v>
      </c>
      <c r="AG254" s="1"/>
      <c r="AH254" s="1"/>
      <c r="AI254" s="1">
        <f t="shared" si="43"/>
        <v>0</v>
      </c>
      <c r="AK254" s="1"/>
      <c r="AL254" s="1"/>
      <c r="AM254" s="1"/>
      <c r="AN254" s="1"/>
      <c r="AP254" s="30">
        <f t="shared" si="40"/>
        <v>0</v>
      </c>
      <c r="AQ254" s="1"/>
      <c r="AR254" s="1">
        <f t="shared" si="45"/>
        <v>0</v>
      </c>
      <c r="AS254" s="1"/>
      <c r="AT254" s="1"/>
      <c r="AU254" s="2">
        <f t="shared" si="44"/>
        <v>0</v>
      </c>
      <c r="AW254" s="1"/>
      <c r="AX254" s="1"/>
      <c r="AY254" s="1"/>
      <c r="AZ254" s="2">
        <f t="shared" si="39"/>
        <v>0</v>
      </c>
      <c r="BA254" s="2">
        <f>SUM(AF254,AH254,-AZ254,-Table111[[#This Row],[Sale Fee]])</f>
        <v>0</v>
      </c>
      <c r="BC254" s="1"/>
      <c r="BD254" s="1"/>
      <c r="BE254" s="1"/>
    </row>
    <row r="255" spans="1:57" x14ac:dyDescent="0.25">
      <c r="A255" s="1"/>
      <c r="B255" s="1"/>
      <c r="E255" s="4"/>
      <c r="F255" s="4"/>
      <c r="Q255" s="1"/>
      <c r="R255" s="1"/>
      <c r="S255" s="1"/>
      <c r="U255" s="1"/>
      <c r="V255" s="1"/>
      <c r="W255" s="1">
        <f t="shared" si="41"/>
        <v>0</v>
      </c>
      <c r="X255" s="1"/>
      <c r="Y255" s="1"/>
      <c r="Z255" s="1">
        <f>Table111[[#This Row],[Quantity2]]*Table111[[#This Row],[U Cost]]</f>
        <v>0</v>
      </c>
      <c r="AB255" s="1"/>
      <c r="AC255" s="1"/>
      <c r="AD255" s="1">
        <f t="shared" si="42"/>
        <v>0</v>
      </c>
      <c r="AE255" s="1"/>
      <c r="AF255" s="1">
        <f>SUM(Table111[[#This Row],[Total 
Paid]:[Shipping 
Charged]])</f>
        <v>0</v>
      </c>
      <c r="AG255" s="1"/>
      <c r="AH255" s="1"/>
      <c r="AI255" s="1">
        <f t="shared" si="43"/>
        <v>0</v>
      </c>
      <c r="AK255" s="1"/>
      <c r="AL255" s="1"/>
      <c r="AM255" s="1"/>
      <c r="AN255" s="1"/>
      <c r="AP255" s="30">
        <f t="shared" si="40"/>
        <v>0</v>
      </c>
      <c r="AQ255" s="1"/>
      <c r="AR255" s="1">
        <f t="shared" si="45"/>
        <v>0</v>
      </c>
      <c r="AS255" s="1"/>
      <c r="AT255" s="1"/>
      <c r="AU255" s="2">
        <f t="shared" si="44"/>
        <v>0</v>
      </c>
      <c r="AW255" s="1"/>
      <c r="AX255" s="1"/>
      <c r="AY255" s="1"/>
      <c r="AZ255" s="2">
        <f t="shared" si="39"/>
        <v>0</v>
      </c>
      <c r="BA255" s="2">
        <f>SUM(AF255,AH255,-AZ255,-Table111[[#This Row],[Sale Fee]])</f>
        <v>0</v>
      </c>
      <c r="BC255" s="1"/>
      <c r="BD255" s="1"/>
      <c r="BE255" s="1"/>
    </row>
    <row r="256" spans="1:57" x14ac:dyDescent="0.25">
      <c r="A256" s="1"/>
      <c r="B256" s="1"/>
      <c r="E256" s="4"/>
      <c r="F256" s="4"/>
      <c r="Q256" s="1"/>
      <c r="R256" s="1"/>
      <c r="S256" s="1"/>
      <c r="U256" s="1"/>
      <c r="V256" s="1"/>
      <c r="W256" s="1">
        <f t="shared" si="41"/>
        <v>0</v>
      </c>
      <c r="X256" s="1"/>
      <c r="Y256" s="1"/>
      <c r="Z256" s="1">
        <f>Table111[[#This Row],[Quantity2]]*Table111[[#This Row],[U Cost]]</f>
        <v>0</v>
      </c>
      <c r="AB256" s="1"/>
      <c r="AC256" s="1"/>
      <c r="AD256" s="1">
        <f t="shared" si="42"/>
        <v>0</v>
      </c>
      <c r="AE256" s="1"/>
      <c r="AF256" s="1">
        <f>SUM(Table111[[#This Row],[Total 
Paid]:[Shipping 
Charged]])</f>
        <v>0</v>
      </c>
      <c r="AG256" s="1"/>
      <c r="AH256" s="1"/>
      <c r="AI256" s="1">
        <f t="shared" si="43"/>
        <v>0</v>
      </c>
      <c r="AK256" s="1"/>
      <c r="AL256" s="1"/>
      <c r="AM256" s="1"/>
      <c r="AN256" s="1"/>
      <c r="AP256" s="30">
        <f t="shared" si="40"/>
        <v>0</v>
      </c>
      <c r="AQ256" s="1"/>
      <c r="AR256" s="1">
        <f t="shared" si="45"/>
        <v>0</v>
      </c>
      <c r="AS256" s="1"/>
      <c r="AT256" s="1"/>
      <c r="AU256" s="2">
        <f t="shared" si="44"/>
        <v>0</v>
      </c>
      <c r="AW256" s="1"/>
      <c r="AX256" s="1"/>
      <c r="AY256" s="1"/>
      <c r="AZ256" s="2">
        <f t="shared" si="39"/>
        <v>0</v>
      </c>
      <c r="BA256" s="2">
        <f>SUM(AF256,AH256,-AZ256,-Table111[[#This Row],[Sale Fee]])</f>
        <v>0</v>
      </c>
      <c r="BC256" s="1"/>
      <c r="BD256" s="1"/>
      <c r="BE256" s="1"/>
    </row>
    <row r="257" spans="1:57" x14ac:dyDescent="0.25">
      <c r="A257" s="1"/>
      <c r="B257" s="1"/>
      <c r="E257" s="4"/>
      <c r="F257" s="4"/>
      <c r="Q257" s="1"/>
      <c r="R257" s="1"/>
      <c r="S257" s="1"/>
      <c r="U257" s="1"/>
      <c r="V257" s="1"/>
      <c r="W257" s="1">
        <f t="shared" si="41"/>
        <v>0</v>
      </c>
      <c r="X257" s="1"/>
      <c r="Y257" s="1"/>
      <c r="Z257" s="1">
        <f>Table111[[#This Row],[Quantity2]]*Table111[[#This Row],[U Cost]]</f>
        <v>0</v>
      </c>
      <c r="AB257" s="1"/>
      <c r="AC257" s="1"/>
      <c r="AD257" s="1">
        <f t="shared" si="42"/>
        <v>0</v>
      </c>
      <c r="AE257" s="1"/>
      <c r="AF257" s="1">
        <f>SUM(Table111[[#This Row],[Total 
Paid]:[Shipping 
Charged]])</f>
        <v>0</v>
      </c>
      <c r="AG257" s="1"/>
      <c r="AH257" s="1"/>
      <c r="AI257" s="1">
        <f t="shared" si="43"/>
        <v>0</v>
      </c>
      <c r="AK257" s="1"/>
      <c r="AL257" s="1"/>
      <c r="AM257" s="1"/>
      <c r="AN257" s="1"/>
      <c r="AP257" s="30">
        <f t="shared" si="40"/>
        <v>0</v>
      </c>
      <c r="AQ257" s="1"/>
      <c r="AR257" s="1">
        <f t="shared" si="45"/>
        <v>0</v>
      </c>
      <c r="AS257" s="1"/>
      <c r="AT257" s="1"/>
      <c r="AU257" s="2">
        <f t="shared" si="44"/>
        <v>0</v>
      </c>
      <c r="AW257" s="1"/>
      <c r="AX257" s="1"/>
      <c r="AY257" s="1"/>
      <c r="AZ257" s="2">
        <f t="shared" si="39"/>
        <v>0</v>
      </c>
      <c r="BA257" s="2">
        <f>SUM(AF257,AH257,-AZ257,-Table111[[#This Row],[Sale Fee]])</f>
        <v>0</v>
      </c>
      <c r="BC257" s="1"/>
      <c r="BD257" s="1"/>
      <c r="BE257" s="1"/>
    </row>
    <row r="258" spans="1:57" x14ac:dyDescent="0.25">
      <c r="A258" s="1"/>
      <c r="B258" s="1"/>
      <c r="E258" s="4"/>
      <c r="F258" s="4"/>
      <c r="Q258" s="1"/>
      <c r="R258" s="1"/>
      <c r="S258" s="1"/>
      <c r="U258" s="1"/>
      <c r="V258" s="1"/>
      <c r="W258" s="1">
        <f t="shared" si="41"/>
        <v>0</v>
      </c>
      <c r="X258" s="1"/>
      <c r="Y258" s="1"/>
      <c r="Z258" s="1">
        <f>Table111[[#This Row],[Quantity2]]*Table111[[#This Row],[U Cost]]</f>
        <v>0</v>
      </c>
      <c r="AB258" s="1"/>
      <c r="AC258" s="1"/>
      <c r="AD258" s="1">
        <f t="shared" si="42"/>
        <v>0</v>
      </c>
      <c r="AE258" s="1"/>
      <c r="AF258" s="1">
        <f>SUM(Table111[[#This Row],[Total 
Paid]:[Shipping 
Charged]])</f>
        <v>0</v>
      </c>
      <c r="AG258" s="1"/>
      <c r="AH258" s="1"/>
      <c r="AI258" s="1">
        <f t="shared" si="43"/>
        <v>0</v>
      </c>
      <c r="AK258" s="1"/>
      <c r="AL258" s="1"/>
      <c r="AM258" s="1"/>
      <c r="AN258" s="1"/>
      <c r="AP258" s="30">
        <f t="shared" si="40"/>
        <v>0</v>
      </c>
      <c r="AQ258" s="1"/>
      <c r="AR258" s="1">
        <f t="shared" si="45"/>
        <v>0</v>
      </c>
      <c r="AS258" s="1"/>
      <c r="AT258" s="1"/>
      <c r="AU258" s="2">
        <f t="shared" si="44"/>
        <v>0</v>
      </c>
      <c r="AW258" s="1"/>
      <c r="AX258" s="1"/>
      <c r="AY258" s="1"/>
      <c r="AZ258" s="2">
        <f t="shared" si="39"/>
        <v>0</v>
      </c>
      <c r="BA258" s="2">
        <f>SUM(AF258,AH258,-AZ258,-Table111[[#This Row],[Sale Fee]])</f>
        <v>0</v>
      </c>
      <c r="BC258" s="1"/>
      <c r="BD258" s="1"/>
      <c r="BE258" s="1"/>
    </row>
    <row r="259" spans="1:57" x14ac:dyDescent="0.25">
      <c r="A259" s="1"/>
      <c r="B259" s="1"/>
      <c r="E259" s="4"/>
      <c r="F259" s="4"/>
      <c r="Q259" s="1"/>
      <c r="R259" s="1"/>
      <c r="S259" s="1"/>
      <c r="U259" s="1"/>
      <c r="V259" s="1"/>
      <c r="W259" s="1">
        <f t="shared" si="41"/>
        <v>0</v>
      </c>
      <c r="X259" s="1"/>
      <c r="Y259" s="1"/>
      <c r="Z259" s="1">
        <f>Table111[[#This Row],[Quantity2]]*Table111[[#This Row],[U Cost]]</f>
        <v>0</v>
      </c>
      <c r="AB259" s="1"/>
      <c r="AC259" s="1"/>
      <c r="AD259" s="1">
        <f t="shared" si="42"/>
        <v>0</v>
      </c>
      <c r="AE259" s="1"/>
      <c r="AF259" s="1">
        <f>SUM(Table111[[#This Row],[Total 
Paid]:[Shipping 
Charged]])</f>
        <v>0</v>
      </c>
      <c r="AG259" s="1"/>
      <c r="AH259" s="1"/>
      <c r="AI259" s="1">
        <f t="shared" si="43"/>
        <v>0</v>
      </c>
      <c r="AK259" s="1"/>
      <c r="AL259" s="1"/>
      <c r="AM259" s="1"/>
      <c r="AN259" s="1"/>
      <c r="AP259" s="30">
        <f t="shared" si="40"/>
        <v>0</v>
      </c>
      <c r="AQ259" s="1"/>
      <c r="AR259" s="1">
        <f t="shared" si="45"/>
        <v>0</v>
      </c>
      <c r="AS259" s="1"/>
      <c r="AT259" s="1"/>
      <c r="AU259" s="2">
        <f t="shared" si="44"/>
        <v>0</v>
      </c>
      <c r="AW259" s="1"/>
      <c r="AX259" s="1"/>
      <c r="AY259" s="1"/>
      <c r="AZ259" s="2">
        <f t="shared" si="39"/>
        <v>0</v>
      </c>
      <c r="BA259" s="2">
        <f>SUM(AF259,AH259,-AZ259,-Table111[[#This Row],[Sale Fee]])</f>
        <v>0</v>
      </c>
      <c r="BC259" s="1"/>
      <c r="BD259" s="1"/>
      <c r="BE259" s="1"/>
    </row>
    <row r="260" spans="1:57" x14ac:dyDescent="0.25">
      <c r="A260" s="1"/>
      <c r="B260" s="1"/>
      <c r="E260" s="4"/>
      <c r="F260" s="4"/>
      <c r="Q260" s="1"/>
      <c r="R260" s="1"/>
      <c r="S260" s="1"/>
      <c r="U260" s="1"/>
      <c r="V260" s="1"/>
      <c r="W260" s="1">
        <f t="shared" si="41"/>
        <v>0</v>
      </c>
      <c r="X260" s="1"/>
      <c r="Y260" s="1"/>
      <c r="Z260" s="1">
        <f>Table111[[#This Row],[Quantity2]]*Table111[[#This Row],[U Cost]]</f>
        <v>0</v>
      </c>
      <c r="AB260" s="1"/>
      <c r="AC260" s="1"/>
      <c r="AD260" s="1">
        <f t="shared" si="42"/>
        <v>0</v>
      </c>
      <c r="AE260" s="1"/>
      <c r="AF260" s="1">
        <f>SUM(Table111[[#This Row],[Total 
Paid]:[Shipping 
Charged]])</f>
        <v>0</v>
      </c>
      <c r="AG260" s="1"/>
      <c r="AH260" s="1"/>
      <c r="AI260" s="1">
        <f t="shared" si="43"/>
        <v>0</v>
      </c>
      <c r="AK260" s="1"/>
      <c r="AL260" s="1"/>
      <c r="AM260" s="1"/>
      <c r="AN260" s="1"/>
      <c r="AP260" s="30">
        <f t="shared" si="40"/>
        <v>0</v>
      </c>
      <c r="AQ260" s="1"/>
      <c r="AR260" s="1">
        <f t="shared" si="45"/>
        <v>0</v>
      </c>
      <c r="AS260" s="1"/>
      <c r="AT260" s="1"/>
      <c r="AU260" s="2">
        <f t="shared" si="44"/>
        <v>0</v>
      </c>
      <c r="AW260" s="1"/>
      <c r="AX260" s="1"/>
      <c r="AY260" s="1"/>
      <c r="AZ260" s="2">
        <f t="shared" si="39"/>
        <v>0</v>
      </c>
      <c r="BA260" s="2">
        <f>SUM(AF260,AH260,-AZ260,-Table111[[#This Row],[Sale Fee]])</f>
        <v>0</v>
      </c>
      <c r="BC260" s="1"/>
      <c r="BD260" s="1"/>
      <c r="BE260" s="1"/>
    </row>
    <row r="261" spans="1:57" x14ac:dyDescent="0.25">
      <c r="A261" s="1"/>
      <c r="B261" s="1"/>
      <c r="E261" s="4"/>
      <c r="F261" s="4"/>
      <c r="Q261" s="1"/>
      <c r="R261" s="1"/>
      <c r="S261" s="1"/>
      <c r="U261" s="1"/>
      <c r="V261" s="1"/>
      <c r="W261" s="1">
        <f t="shared" si="41"/>
        <v>0</v>
      </c>
      <c r="X261" s="1"/>
      <c r="Y261" s="1"/>
      <c r="Z261" s="1">
        <f>Table111[[#This Row],[Quantity2]]*Table111[[#This Row],[U Cost]]</f>
        <v>0</v>
      </c>
      <c r="AB261" s="1"/>
      <c r="AC261" s="1"/>
      <c r="AD261" s="1">
        <f t="shared" si="42"/>
        <v>0</v>
      </c>
      <c r="AE261" s="1"/>
      <c r="AF261" s="1">
        <f>SUM(Table111[[#This Row],[Total 
Paid]:[Shipping 
Charged]])</f>
        <v>0</v>
      </c>
      <c r="AG261" s="1"/>
      <c r="AH261" s="1"/>
      <c r="AI261" s="1">
        <f t="shared" si="43"/>
        <v>0</v>
      </c>
      <c r="AK261" s="1"/>
      <c r="AL261" s="1"/>
      <c r="AM261" s="1"/>
      <c r="AN261" s="1"/>
      <c r="AP261" s="30">
        <f t="shared" si="40"/>
        <v>0</v>
      </c>
      <c r="AQ261" s="1"/>
      <c r="AR261" s="1">
        <f t="shared" si="45"/>
        <v>0</v>
      </c>
      <c r="AS261" s="1"/>
      <c r="AT261" s="1"/>
      <c r="AU261" s="2">
        <f t="shared" si="44"/>
        <v>0</v>
      </c>
      <c r="AW261" s="1"/>
      <c r="AX261" s="1"/>
      <c r="AY261" s="1"/>
      <c r="AZ261" s="2">
        <f t="shared" si="39"/>
        <v>0</v>
      </c>
      <c r="BA261" s="2">
        <f>SUM(AF261,AH261,-AZ261,-Table111[[#This Row],[Sale Fee]])</f>
        <v>0</v>
      </c>
      <c r="BC261" s="1"/>
      <c r="BD261" s="1"/>
      <c r="BE261" s="1"/>
    </row>
    <row r="262" spans="1:57" x14ac:dyDescent="0.25">
      <c r="A262" s="1"/>
      <c r="B262" s="1"/>
      <c r="E262" s="4"/>
      <c r="F262" s="4"/>
      <c r="Q262" s="1"/>
      <c r="R262" s="1"/>
      <c r="S262" s="1"/>
      <c r="U262" s="1"/>
      <c r="V262" s="1"/>
      <c r="W262" s="1">
        <f t="shared" si="41"/>
        <v>0</v>
      </c>
      <c r="X262" s="1"/>
      <c r="Y262" s="1"/>
      <c r="Z262" s="1">
        <f>Table111[[#This Row],[Quantity2]]*Table111[[#This Row],[U Cost]]</f>
        <v>0</v>
      </c>
      <c r="AB262" s="1"/>
      <c r="AC262" s="1"/>
      <c r="AD262" s="1">
        <f t="shared" si="42"/>
        <v>0</v>
      </c>
      <c r="AE262" s="1"/>
      <c r="AF262" s="1">
        <f>SUM(Table111[[#This Row],[Total 
Paid]:[Shipping 
Charged]])</f>
        <v>0</v>
      </c>
      <c r="AG262" s="1"/>
      <c r="AH262" s="1"/>
      <c r="AI262" s="1">
        <f t="shared" si="43"/>
        <v>0</v>
      </c>
      <c r="AK262" s="1"/>
      <c r="AL262" s="1"/>
      <c r="AM262" s="1"/>
      <c r="AN262" s="1"/>
      <c r="AP262" s="30">
        <f t="shared" si="40"/>
        <v>0</v>
      </c>
      <c r="AQ262" s="1"/>
      <c r="AR262" s="1">
        <f t="shared" si="45"/>
        <v>0</v>
      </c>
      <c r="AS262" s="1"/>
      <c r="AT262" s="1"/>
      <c r="AU262" s="2">
        <f t="shared" si="44"/>
        <v>0</v>
      </c>
      <c r="AW262" s="1"/>
      <c r="AX262" s="1"/>
      <c r="AY262" s="1"/>
      <c r="AZ262" s="2">
        <f t="shared" si="39"/>
        <v>0</v>
      </c>
      <c r="BA262" s="2">
        <f>SUM(AF262,AH262,-AZ262,-Table111[[#This Row],[Sale Fee]])</f>
        <v>0</v>
      </c>
      <c r="BC262" s="1"/>
      <c r="BD262" s="1"/>
      <c r="BE262" s="1"/>
    </row>
    <row r="263" spans="1:57" x14ac:dyDescent="0.25">
      <c r="A263" s="1"/>
      <c r="B263" s="1"/>
      <c r="E263" s="4"/>
      <c r="F263" s="4"/>
      <c r="Q263" s="1"/>
      <c r="R263" s="1"/>
      <c r="S263" s="1"/>
      <c r="U263" s="1"/>
      <c r="V263" s="1"/>
      <c r="W263" s="1">
        <f t="shared" si="41"/>
        <v>0</v>
      </c>
      <c r="X263" s="1"/>
      <c r="Y263" s="1"/>
      <c r="Z263" s="1">
        <f>Table111[[#This Row],[Quantity2]]*Table111[[#This Row],[U Cost]]</f>
        <v>0</v>
      </c>
      <c r="AB263" s="1"/>
      <c r="AC263" s="1"/>
      <c r="AD263" s="1">
        <f t="shared" si="42"/>
        <v>0</v>
      </c>
      <c r="AE263" s="1"/>
      <c r="AF263" s="1">
        <f>SUM(Table111[[#This Row],[Total 
Paid]:[Shipping 
Charged]])</f>
        <v>0</v>
      </c>
      <c r="AG263" s="1"/>
      <c r="AH263" s="1"/>
      <c r="AI263" s="1">
        <f t="shared" si="43"/>
        <v>0</v>
      </c>
      <c r="AK263" s="1"/>
      <c r="AL263" s="1"/>
      <c r="AM263" s="1"/>
      <c r="AN263" s="1"/>
      <c r="AP263" s="30">
        <f t="shared" si="40"/>
        <v>0</v>
      </c>
      <c r="AQ263" s="1"/>
      <c r="AR263" s="1">
        <f t="shared" si="45"/>
        <v>0</v>
      </c>
      <c r="AS263" s="1"/>
      <c r="AT263" s="1"/>
      <c r="AU263" s="2">
        <f t="shared" si="44"/>
        <v>0</v>
      </c>
      <c r="AW263" s="1"/>
      <c r="AX263" s="1"/>
      <c r="AY263" s="1"/>
      <c r="AZ263" s="2">
        <f t="shared" si="39"/>
        <v>0</v>
      </c>
      <c r="BA263" s="2">
        <f>SUM(AF263,AH263,-AZ263,-Table111[[#This Row],[Sale Fee]])</f>
        <v>0</v>
      </c>
      <c r="BC263" s="1"/>
      <c r="BD263" s="1"/>
      <c r="BE263" s="1"/>
    </row>
    <row r="264" spans="1:57" x14ac:dyDescent="0.25">
      <c r="A264" s="1"/>
      <c r="B264" s="1"/>
      <c r="E264" s="4"/>
      <c r="F264" s="4"/>
      <c r="Q264" s="1"/>
      <c r="R264" s="1"/>
      <c r="S264" s="1"/>
      <c r="U264" s="1"/>
      <c r="V264" s="1"/>
      <c r="W264" s="1">
        <f t="shared" si="41"/>
        <v>0</v>
      </c>
      <c r="X264" s="1"/>
      <c r="Y264" s="1"/>
      <c r="Z264" s="1">
        <f>Table111[[#This Row],[Quantity2]]*Table111[[#This Row],[U Cost]]</f>
        <v>0</v>
      </c>
      <c r="AB264" s="1"/>
      <c r="AC264" s="1"/>
      <c r="AD264" s="1">
        <f t="shared" si="42"/>
        <v>0</v>
      </c>
      <c r="AE264" s="1"/>
      <c r="AF264" s="1">
        <f>SUM(Table111[[#This Row],[Total 
Paid]:[Shipping 
Charged]])</f>
        <v>0</v>
      </c>
      <c r="AG264" s="1"/>
      <c r="AH264" s="1"/>
      <c r="AI264" s="1">
        <f t="shared" si="43"/>
        <v>0</v>
      </c>
      <c r="AK264" s="1"/>
      <c r="AL264" s="1"/>
      <c r="AM264" s="1"/>
      <c r="AN264" s="1"/>
      <c r="AP264" s="30">
        <f t="shared" si="40"/>
        <v>0</v>
      </c>
      <c r="AQ264" s="1"/>
      <c r="AR264" s="1">
        <f t="shared" si="45"/>
        <v>0</v>
      </c>
      <c r="AS264" s="1"/>
      <c r="AT264" s="1"/>
      <c r="AU264" s="2">
        <f t="shared" si="44"/>
        <v>0</v>
      </c>
      <c r="AW264" s="1"/>
      <c r="AX264" s="1"/>
      <c r="AY264" s="1"/>
      <c r="AZ264" s="2">
        <f t="shared" si="39"/>
        <v>0</v>
      </c>
      <c r="BA264" s="2">
        <f>SUM(AF264,AH264,-AZ264,-Table111[[#This Row],[Sale Fee]])</f>
        <v>0</v>
      </c>
      <c r="BC264" s="1"/>
      <c r="BD264" s="1"/>
      <c r="BE264" s="1"/>
    </row>
    <row r="265" spans="1:57" x14ac:dyDescent="0.25">
      <c r="A265" s="1"/>
      <c r="B265" s="1"/>
      <c r="E265" s="4"/>
      <c r="F265" s="4"/>
      <c r="Q265" s="1"/>
      <c r="R265" s="1"/>
      <c r="S265" s="1"/>
      <c r="U265" s="1"/>
      <c r="V265" s="1"/>
      <c r="W265" s="1">
        <f t="shared" si="41"/>
        <v>0</v>
      </c>
      <c r="X265" s="1"/>
      <c r="Y265" s="1"/>
      <c r="Z265" s="1">
        <f>Table111[[#This Row],[Quantity2]]*Table111[[#This Row],[U Cost]]</f>
        <v>0</v>
      </c>
      <c r="AB265" s="1"/>
      <c r="AC265" s="1"/>
      <c r="AD265" s="1">
        <f t="shared" si="42"/>
        <v>0</v>
      </c>
      <c r="AE265" s="1"/>
      <c r="AF265" s="1">
        <f>SUM(Table111[[#This Row],[Total 
Paid]:[Shipping 
Charged]])</f>
        <v>0</v>
      </c>
      <c r="AG265" s="1"/>
      <c r="AH265" s="1"/>
      <c r="AI265" s="1">
        <f t="shared" si="43"/>
        <v>0</v>
      </c>
      <c r="AK265" s="1"/>
      <c r="AL265" s="1"/>
      <c r="AM265" s="1"/>
      <c r="AN265" s="1"/>
      <c r="AP265" s="30">
        <f t="shared" si="40"/>
        <v>0</v>
      </c>
      <c r="AQ265" s="1"/>
      <c r="AR265" s="1">
        <f t="shared" si="45"/>
        <v>0</v>
      </c>
      <c r="AS265" s="1"/>
      <c r="AT265" s="1"/>
      <c r="AU265" s="2">
        <f t="shared" si="44"/>
        <v>0</v>
      </c>
      <c r="AW265" s="1"/>
      <c r="AX265" s="1"/>
      <c r="AY265" s="1"/>
      <c r="AZ265" s="2">
        <f t="shared" si="39"/>
        <v>0</v>
      </c>
      <c r="BA265" s="2">
        <f>SUM(AF265,AH265,-AZ265,-Table111[[#This Row],[Sale Fee]])</f>
        <v>0</v>
      </c>
      <c r="BC265" s="1"/>
      <c r="BD265" s="1"/>
      <c r="BE265" s="1"/>
    </row>
    <row r="266" spans="1:57" x14ac:dyDescent="0.25">
      <c r="A266" s="1"/>
      <c r="B266" s="1"/>
      <c r="E266" s="4"/>
      <c r="F266" s="4"/>
      <c r="Q266" s="1"/>
      <c r="R266" s="1"/>
      <c r="S266" s="1"/>
      <c r="U266" s="1"/>
      <c r="V266" s="1"/>
      <c r="W266" s="1">
        <f t="shared" si="41"/>
        <v>0</v>
      </c>
      <c r="X266" s="1"/>
      <c r="Y266" s="1"/>
      <c r="Z266" s="1">
        <f>Table111[[#This Row],[Quantity2]]*Table111[[#This Row],[U Cost]]</f>
        <v>0</v>
      </c>
      <c r="AB266" s="1"/>
      <c r="AC266" s="1"/>
      <c r="AD266" s="1">
        <f t="shared" si="42"/>
        <v>0</v>
      </c>
      <c r="AE266" s="1"/>
      <c r="AF266" s="1">
        <f>SUM(Table111[[#This Row],[Total 
Paid]:[Shipping 
Charged]])</f>
        <v>0</v>
      </c>
      <c r="AG266" s="1"/>
      <c r="AH266" s="1"/>
      <c r="AI266" s="1">
        <f t="shared" si="43"/>
        <v>0</v>
      </c>
      <c r="AK266" s="1"/>
      <c r="AL266" s="1"/>
      <c r="AM266" s="1"/>
      <c r="AN266" s="1"/>
      <c r="AP266" s="30">
        <f t="shared" si="40"/>
        <v>0</v>
      </c>
      <c r="AQ266" s="1"/>
      <c r="AR266" s="1">
        <f t="shared" si="45"/>
        <v>0</v>
      </c>
      <c r="AS266" s="1"/>
      <c r="AT266" s="1"/>
      <c r="AU266" s="2">
        <f t="shared" si="44"/>
        <v>0</v>
      </c>
      <c r="AW266" s="1"/>
      <c r="AX266" s="1"/>
      <c r="AY266" s="1"/>
      <c r="AZ266" s="2">
        <f t="shared" si="39"/>
        <v>0</v>
      </c>
      <c r="BA266" s="2">
        <f>SUM(AF266,AH266,-AZ266,-Table111[[#This Row],[Sale Fee]])</f>
        <v>0</v>
      </c>
      <c r="BC266" s="1"/>
      <c r="BD266" s="1"/>
      <c r="BE266" s="1"/>
    </row>
    <row r="267" spans="1:57" x14ac:dyDescent="0.25">
      <c r="A267" s="1"/>
      <c r="B267" s="1"/>
      <c r="E267" s="4"/>
      <c r="F267" s="4"/>
      <c r="Q267" s="1"/>
      <c r="R267" s="1"/>
      <c r="S267" s="1"/>
      <c r="U267" s="1"/>
      <c r="V267" s="1"/>
      <c r="W267" s="1">
        <f t="shared" si="41"/>
        <v>0</v>
      </c>
      <c r="X267" s="1"/>
      <c r="Y267" s="1"/>
      <c r="Z267" s="1">
        <f>Table111[[#This Row],[Quantity2]]*Table111[[#This Row],[U Cost]]</f>
        <v>0</v>
      </c>
      <c r="AB267" s="1"/>
      <c r="AC267" s="1"/>
      <c r="AD267" s="1">
        <f t="shared" si="42"/>
        <v>0</v>
      </c>
      <c r="AE267" s="1"/>
      <c r="AF267" s="1">
        <f>SUM(Table111[[#This Row],[Total 
Paid]:[Shipping 
Charged]])</f>
        <v>0</v>
      </c>
      <c r="AG267" s="1"/>
      <c r="AH267" s="1"/>
      <c r="AI267" s="1">
        <f t="shared" si="43"/>
        <v>0</v>
      </c>
      <c r="AK267" s="1"/>
      <c r="AL267" s="1"/>
      <c r="AM267" s="1"/>
      <c r="AN267" s="1"/>
      <c r="AP267" s="30">
        <f t="shared" si="40"/>
        <v>0</v>
      </c>
      <c r="AQ267" s="1"/>
      <c r="AR267" s="1">
        <f t="shared" si="45"/>
        <v>0</v>
      </c>
      <c r="AS267" s="1"/>
      <c r="AT267" s="1"/>
      <c r="AU267" s="2">
        <f t="shared" si="44"/>
        <v>0</v>
      </c>
      <c r="AW267" s="1"/>
      <c r="AX267" s="1"/>
      <c r="AY267" s="1"/>
      <c r="AZ267" s="2">
        <f t="shared" ref="AZ267:AZ330" si="46">SUM(AU267,AW267,AX267,AY267)</f>
        <v>0</v>
      </c>
      <c r="BA267" s="2">
        <f>SUM(AF267,AH267,-AZ267,-Table111[[#This Row],[Sale Fee]])</f>
        <v>0</v>
      </c>
      <c r="BC267" s="1"/>
      <c r="BD267" s="1"/>
      <c r="BE267" s="1"/>
    </row>
    <row r="268" spans="1:57" x14ac:dyDescent="0.25">
      <c r="A268" s="1"/>
      <c r="B268" s="1"/>
      <c r="E268" s="4"/>
      <c r="F268" s="4"/>
      <c r="Q268" s="1"/>
      <c r="R268" s="1"/>
      <c r="S268" s="1"/>
      <c r="U268" s="1"/>
      <c r="V268" s="1"/>
      <c r="W268" s="1">
        <f t="shared" si="41"/>
        <v>0</v>
      </c>
      <c r="X268" s="1"/>
      <c r="Y268" s="1"/>
      <c r="Z268" s="1">
        <f>Table111[[#This Row],[Quantity2]]*Table111[[#This Row],[U Cost]]</f>
        <v>0</v>
      </c>
      <c r="AB268" s="1"/>
      <c r="AC268" s="1"/>
      <c r="AD268" s="1">
        <f t="shared" si="42"/>
        <v>0</v>
      </c>
      <c r="AE268" s="1"/>
      <c r="AF268" s="1">
        <f>SUM(Table111[[#This Row],[Total 
Paid]:[Shipping 
Charged]])</f>
        <v>0</v>
      </c>
      <c r="AG268" s="1"/>
      <c r="AH268" s="1"/>
      <c r="AI268" s="1">
        <f t="shared" si="43"/>
        <v>0</v>
      </c>
      <c r="AK268" s="1"/>
      <c r="AL268" s="1"/>
      <c r="AM268" s="1"/>
      <c r="AN268" s="1"/>
      <c r="AP268" s="30">
        <f t="shared" si="40"/>
        <v>0</v>
      </c>
      <c r="AQ268" s="1"/>
      <c r="AR268" s="1">
        <f t="shared" si="45"/>
        <v>0</v>
      </c>
      <c r="AS268" s="1"/>
      <c r="AT268" s="1"/>
      <c r="AU268" s="2">
        <f t="shared" si="44"/>
        <v>0</v>
      </c>
      <c r="AW268" s="1"/>
      <c r="AX268" s="1"/>
      <c r="AY268" s="1"/>
      <c r="AZ268" s="2">
        <f t="shared" si="46"/>
        <v>0</v>
      </c>
      <c r="BA268" s="2">
        <f>SUM(AF268,AH268,-AZ268,-Table111[[#This Row],[Sale Fee]])</f>
        <v>0</v>
      </c>
      <c r="BC268" s="1"/>
      <c r="BD268" s="1"/>
      <c r="BE268" s="1"/>
    </row>
    <row r="269" spans="1:57" x14ac:dyDescent="0.25">
      <c r="A269" s="1"/>
      <c r="B269" s="1"/>
      <c r="Q269" s="1"/>
      <c r="R269" s="1"/>
      <c r="S269" s="1"/>
      <c r="U269" s="1"/>
      <c r="V269" s="1"/>
      <c r="W269" s="1">
        <f t="shared" si="41"/>
        <v>0</v>
      </c>
      <c r="X269" s="1"/>
      <c r="Y269" s="1"/>
      <c r="Z269" s="1">
        <f>Table111[[#This Row],[Quantity2]]*Table111[[#This Row],[U Cost]]</f>
        <v>0</v>
      </c>
      <c r="AB269" s="1"/>
      <c r="AC269" s="1"/>
      <c r="AD269" s="1">
        <f t="shared" si="42"/>
        <v>0</v>
      </c>
      <c r="AE269" s="1"/>
      <c r="AF269" s="1">
        <f>SUM(Table111[[#This Row],[Total 
Paid]:[Shipping 
Charged]])</f>
        <v>0</v>
      </c>
      <c r="AG269" s="1"/>
      <c r="AH269" s="1"/>
      <c r="AI269" s="1">
        <f t="shared" si="43"/>
        <v>0</v>
      </c>
      <c r="AK269" s="1"/>
      <c r="AL269" s="1"/>
      <c r="AM269" s="1"/>
      <c r="AN269" s="1"/>
      <c r="AP269" s="30">
        <f t="shared" si="40"/>
        <v>0</v>
      </c>
      <c r="AQ269" s="1"/>
      <c r="AR269" s="1">
        <f t="shared" si="45"/>
        <v>0</v>
      </c>
      <c r="AS269" s="1"/>
      <c r="AT269" s="1"/>
      <c r="AU269" s="2">
        <f t="shared" si="44"/>
        <v>0</v>
      </c>
      <c r="AW269" s="1"/>
      <c r="AX269" s="1"/>
      <c r="AY269" s="1"/>
      <c r="AZ269" s="2">
        <f t="shared" si="46"/>
        <v>0</v>
      </c>
      <c r="BA269" s="2">
        <f>SUM(AF269,AH269,-AZ269,-Table111[[#This Row],[Sale Fee]])</f>
        <v>0</v>
      </c>
      <c r="BC269" s="1"/>
      <c r="BD269" s="1"/>
      <c r="BE269" s="1"/>
    </row>
    <row r="270" spans="1:57" x14ac:dyDescent="0.25">
      <c r="A270" s="1"/>
      <c r="B270" s="1"/>
      <c r="Q270" s="1"/>
      <c r="R270" s="1"/>
      <c r="S270" s="1"/>
      <c r="U270" s="1"/>
      <c r="V270" s="1"/>
      <c r="W270" s="1">
        <f t="shared" si="41"/>
        <v>0</v>
      </c>
      <c r="X270" s="1"/>
      <c r="Y270" s="1"/>
      <c r="Z270" s="1">
        <f>Table111[[#This Row],[Quantity2]]*Table111[[#This Row],[U Cost]]</f>
        <v>0</v>
      </c>
      <c r="AB270" s="1"/>
      <c r="AC270" s="1"/>
      <c r="AD270" s="1">
        <f t="shared" si="42"/>
        <v>0</v>
      </c>
      <c r="AE270" s="1"/>
      <c r="AF270" s="1">
        <f>SUM(Table111[[#This Row],[Total 
Paid]:[Shipping 
Charged]])</f>
        <v>0</v>
      </c>
      <c r="AG270" s="1"/>
      <c r="AH270" s="1"/>
      <c r="AI270" s="1">
        <f t="shared" si="43"/>
        <v>0</v>
      </c>
      <c r="AK270" s="1"/>
      <c r="AL270" s="1"/>
      <c r="AM270" s="1"/>
      <c r="AN270" s="1"/>
      <c r="AP270" s="30">
        <f t="shared" si="40"/>
        <v>0</v>
      </c>
      <c r="AQ270" s="1"/>
      <c r="AR270" s="1">
        <f t="shared" si="45"/>
        <v>0</v>
      </c>
      <c r="AS270" s="1"/>
      <c r="AT270" s="1"/>
      <c r="AU270" s="2">
        <f t="shared" si="44"/>
        <v>0</v>
      </c>
      <c r="AW270" s="1"/>
      <c r="AX270" s="1"/>
      <c r="AY270" s="1"/>
      <c r="AZ270" s="2">
        <f t="shared" si="46"/>
        <v>0</v>
      </c>
      <c r="BA270" s="2">
        <f>SUM(AF270,AH270,-AZ270,-Table111[[#This Row],[Sale Fee]])</f>
        <v>0</v>
      </c>
      <c r="BC270" s="1"/>
      <c r="BD270" s="1"/>
      <c r="BE270" s="1"/>
    </row>
    <row r="271" spans="1:57" x14ac:dyDescent="0.25">
      <c r="A271" s="1"/>
      <c r="B271" s="1"/>
      <c r="Q271" s="1"/>
      <c r="R271" s="1"/>
      <c r="S271" s="1"/>
      <c r="U271" s="1"/>
      <c r="V271" s="1"/>
      <c r="W271" s="1">
        <f t="shared" si="41"/>
        <v>0</v>
      </c>
      <c r="X271" s="1"/>
      <c r="Y271" s="1"/>
      <c r="Z271" s="1">
        <f>Table111[[#This Row],[Quantity2]]*Table111[[#This Row],[U Cost]]</f>
        <v>0</v>
      </c>
      <c r="AB271" s="1"/>
      <c r="AC271" s="1"/>
      <c r="AD271" s="1">
        <f t="shared" si="42"/>
        <v>0</v>
      </c>
      <c r="AE271" s="1"/>
      <c r="AF271" s="1">
        <f>SUM(Table111[[#This Row],[Total 
Paid]:[Shipping 
Charged]])</f>
        <v>0</v>
      </c>
      <c r="AG271" s="1"/>
      <c r="AH271" s="1"/>
      <c r="AI271" s="1">
        <f t="shared" si="43"/>
        <v>0</v>
      </c>
      <c r="AK271" s="1"/>
      <c r="AL271" s="1"/>
      <c r="AM271" s="1"/>
      <c r="AN271" s="1"/>
      <c r="AP271" s="30">
        <f t="shared" si="40"/>
        <v>0</v>
      </c>
      <c r="AQ271" s="1"/>
      <c r="AR271" s="1">
        <f t="shared" si="45"/>
        <v>0</v>
      </c>
      <c r="AS271" s="1"/>
      <c r="AT271" s="1"/>
      <c r="AU271" s="2">
        <f t="shared" si="44"/>
        <v>0</v>
      </c>
      <c r="AW271" s="1"/>
      <c r="AX271" s="1"/>
      <c r="AY271" s="1"/>
      <c r="AZ271" s="2">
        <f t="shared" si="46"/>
        <v>0</v>
      </c>
      <c r="BA271" s="2">
        <f>SUM(AF271,AH271,-AZ271,-Table111[[#This Row],[Sale Fee]])</f>
        <v>0</v>
      </c>
      <c r="BC271" s="1"/>
      <c r="BD271" s="1"/>
      <c r="BE271" s="1"/>
    </row>
    <row r="272" spans="1:57" x14ac:dyDescent="0.25">
      <c r="A272" s="1"/>
      <c r="B272" s="1"/>
      <c r="Q272" s="1"/>
      <c r="R272" s="1"/>
      <c r="S272" s="1"/>
      <c r="U272" s="1"/>
      <c r="V272" s="1"/>
      <c r="W272" s="1">
        <f t="shared" si="41"/>
        <v>0</v>
      </c>
      <c r="X272" s="1"/>
      <c r="Y272" s="1"/>
      <c r="Z272" s="1">
        <f>Table111[[#This Row],[Quantity2]]*Table111[[#This Row],[U Cost]]</f>
        <v>0</v>
      </c>
      <c r="AB272" s="1"/>
      <c r="AC272" s="1"/>
      <c r="AD272" s="1">
        <f t="shared" si="42"/>
        <v>0</v>
      </c>
      <c r="AE272" s="1"/>
      <c r="AF272" s="1">
        <f>SUM(Table111[[#This Row],[Total 
Paid]:[Shipping 
Charged]])</f>
        <v>0</v>
      </c>
      <c r="AG272" s="1"/>
      <c r="AH272" s="1"/>
      <c r="AI272" s="1">
        <f t="shared" si="43"/>
        <v>0</v>
      </c>
      <c r="AK272" s="1"/>
      <c r="AL272" s="1"/>
      <c r="AM272" s="1"/>
      <c r="AN272" s="1"/>
      <c r="AP272" s="30">
        <f t="shared" si="40"/>
        <v>0</v>
      </c>
      <c r="AQ272" s="1"/>
      <c r="AR272" s="1">
        <f t="shared" si="45"/>
        <v>0</v>
      </c>
      <c r="AS272" s="1"/>
      <c r="AT272" s="1"/>
      <c r="AU272" s="2">
        <f t="shared" si="44"/>
        <v>0</v>
      </c>
      <c r="AW272" s="1"/>
      <c r="AX272" s="1"/>
      <c r="AY272" s="1"/>
      <c r="AZ272" s="2">
        <f t="shared" si="46"/>
        <v>0</v>
      </c>
      <c r="BA272" s="2">
        <f>SUM(AF272,AH272,-AZ272,-Table111[[#This Row],[Sale Fee]])</f>
        <v>0</v>
      </c>
      <c r="BC272" s="1"/>
      <c r="BD272" s="1"/>
      <c r="BE272" s="1"/>
    </row>
    <row r="273" spans="1:57" x14ac:dyDescent="0.25">
      <c r="A273" s="1"/>
      <c r="B273" s="1"/>
      <c r="Q273" s="1"/>
      <c r="R273" s="1"/>
      <c r="S273" s="1"/>
      <c r="U273" s="1"/>
      <c r="V273" s="1"/>
      <c r="W273" s="1">
        <f t="shared" si="41"/>
        <v>0</v>
      </c>
      <c r="X273" s="1"/>
      <c r="Y273" s="1"/>
      <c r="Z273" s="1">
        <f>Table111[[#This Row],[Quantity2]]*Table111[[#This Row],[U Cost]]</f>
        <v>0</v>
      </c>
      <c r="AB273" s="1"/>
      <c r="AC273" s="1"/>
      <c r="AD273" s="1">
        <f t="shared" si="42"/>
        <v>0</v>
      </c>
      <c r="AE273" s="1"/>
      <c r="AF273" s="1">
        <f>SUM(Table111[[#This Row],[Total 
Paid]:[Shipping 
Charged]])</f>
        <v>0</v>
      </c>
      <c r="AG273" s="1"/>
      <c r="AH273" s="1"/>
      <c r="AI273" s="1">
        <f t="shared" si="43"/>
        <v>0</v>
      </c>
      <c r="AK273" s="1"/>
      <c r="AL273" s="1"/>
      <c r="AM273" s="1"/>
      <c r="AN273" s="1"/>
      <c r="AP273" s="30">
        <f t="shared" si="40"/>
        <v>0</v>
      </c>
      <c r="AQ273" s="1"/>
      <c r="AR273" s="1">
        <f t="shared" si="45"/>
        <v>0</v>
      </c>
      <c r="AS273" s="1"/>
      <c r="AT273" s="1"/>
      <c r="AU273" s="2">
        <f t="shared" si="44"/>
        <v>0</v>
      </c>
      <c r="AW273" s="1"/>
      <c r="AX273" s="1"/>
      <c r="AY273" s="1"/>
      <c r="AZ273" s="2">
        <f t="shared" si="46"/>
        <v>0</v>
      </c>
      <c r="BA273" s="2">
        <f>SUM(AF273,AH273,-AZ273,-Table111[[#This Row],[Sale Fee]])</f>
        <v>0</v>
      </c>
      <c r="BC273" s="1"/>
      <c r="BD273" s="1"/>
      <c r="BE273" s="1"/>
    </row>
    <row r="274" spans="1:57" x14ac:dyDescent="0.25">
      <c r="A274" s="1"/>
      <c r="B274" s="1"/>
      <c r="Q274" s="1"/>
      <c r="R274" s="1"/>
      <c r="S274" s="1"/>
      <c r="U274" s="1"/>
      <c r="V274" s="1"/>
      <c r="W274" s="1">
        <f t="shared" si="41"/>
        <v>0</v>
      </c>
      <c r="X274" s="1"/>
      <c r="Y274" s="1"/>
      <c r="Z274" s="1">
        <f>Table111[[#This Row],[Quantity2]]*Table111[[#This Row],[U Cost]]</f>
        <v>0</v>
      </c>
      <c r="AB274" s="1"/>
      <c r="AC274" s="1"/>
      <c r="AD274" s="1">
        <f t="shared" si="42"/>
        <v>0</v>
      </c>
      <c r="AE274" s="1"/>
      <c r="AF274" s="1">
        <f>SUM(Table111[[#This Row],[Total 
Paid]:[Shipping 
Charged]])</f>
        <v>0</v>
      </c>
      <c r="AG274" s="1"/>
      <c r="AH274" s="1"/>
      <c r="AI274" s="1">
        <f t="shared" si="43"/>
        <v>0</v>
      </c>
      <c r="AK274" s="1"/>
      <c r="AL274" s="1"/>
      <c r="AM274" s="1"/>
      <c r="AN274" s="1"/>
      <c r="AP274" s="30">
        <f t="shared" ref="AP274:AP337" si="47">AB274</f>
        <v>0</v>
      </c>
      <c r="AQ274" s="1"/>
      <c r="AR274" s="1">
        <f t="shared" si="45"/>
        <v>0</v>
      </c>
      <c r="AS274" s="1"/>
      <c r="AT274" s="1"/>
      <c r="AU274" s="2">
        <f t="shared" si="44"/>
        <v>0</v>
      </c>
      <c r="AW274" s="1"/>
      <c r="AX274" s="1"/>
      <c r="AY274" s="1"/>
      <c r="AZ274" s="2">
        <f t="shared" si="46"/>
        <v>0</v>
      </c>
      <c r="BA274" s="2">
        <f>SUM(AF274,AH274,-AZ274,-Table111[[#This Row],[Sale Fee]])</f>
        <v>0</v>
      </c>
      <c r="BC274" s="1"/>
      <c r="BD274" s="1"/>
      <c r="BE274" s="1"/>
    </row>
    <row r="275" spans="1:57" x14ac:dyDescent="0.25">
      <c r="A275" s="1"/>
      <c r="B275" s="1"/>
      <c r="Q275" s="1"/>
      <c r="R275" s="1"/>
      <c r="S275" s="1"/>
      <c r="U275" s="1"/>
      <c r="V275" s="1"/>
      <c r="W275" s="1">
        <f t="shared" si="41"/>
        <v>0</v>
      </c>
      <c r="X275" s="1"/>
      <c r="Y275" s="1"/>
      <c r="Z275" s="1">
        <f>Table111[[#This Row],[Quantity2]]*Table111[[#This Row],[U Cost]]</f>
        <v>0</v>
      </c>
      <c r="AB275" s="1"/>
      <c r="AC275" s="1"/>
      <c r="AD275" s="1">
        <f t="shared" si="42"/>
        <v>0</v>
      </c>
      <c r="AE275" s="1"/>
      <c r="AF275" s="1">
        <f>SUM(Table111[[#This Row],[Total 
Paid]:[Shipping 
Charged]])</f>
        <v>0</v>
      </c>
      <c r="AG275" s="1"/>
      <c r="AH275" s="1"/>
      <c r="AI275" s="1">
        <f t="shared" si="43"/>
        <v>0</v>
      </c>
      <c r="AK275" s="1"/>
      <c r="AL275" s="1"/>
      <c r="AM275" s="1"/>
      <c r="AN275" s="1"/>
      <c r="AP275" s="30">
        <f t="shared" si="47"/>
        <v>0</v>
      </c>
      <c r="AQ275" s="1"/>
      <c r="AR275" s="1">
        <f t="shared" si="45"/>
        <v>0</v>
      </c>
      <c r="AS275" s="1"/>
      <c r="AT275" s="1"/>
      <c r="AU275" s="2">
        <f t="shared" si="44"/>
        <v>0</v>
      </c>
      <c r="AW275" s="1"/>
      <c r="AX275" s="1"/>
      <c r="AY275" s="1"/>
      <c r="AZ275" s="2">
        <f t="shared" si="46"/>
        <v>0</v>
      </c>
      <c r="BA275" s="2">
        <f>SUM(AF275,AH275,-AZ275,-Table111[[#This Row],[Sale Fee]])</f>
        <v>0</v>
      </c>
      <c r="BC275" s="1"/>
      <c r="BD275" s="1"/>
      <c r="BE275" s="1"/>
    </row>
    <row r="276" spans="1:57" x14ac:dyDescent="0.25">
      <c r="A276" s="1"/>
      <c r="B276" s="1"/>
      <c r="Q276" s="1"/>
      <c r="R276" s="1"/>
      <c r="S276" s="1"/>
      <c r="U276" s="1"/>
      <c r="V276" s="1"/>
      <c r="W276" s="1">
        <f t="shared" si="41"/>
        <v>0</v>
      </c>
      <c r="X276" s="1"/>
      <c r="Y276" s="1"/>
      <c r="Z276" s="1">
        <f>Table111[[#This Row],[Quantity2]]*Table111[[#This Row],[U Cost]]</f>
        <v>0</v>
      </c>
      <c r="AB276" s="1"/>
      <c r="AC276" s="1"/>
      <c r="AD276" s="1">
        <f t="shared" si="42"/>
        <v>0</v>
      </c>
      <c r="AE276" s="1"/>
      <c r="AF276" s="1">
        <f>SUM(Table111[[#This Row],[Total 
Paid]:[Shipping 
Charged]])</f>
        <v>0</v>
      </c>
      <c r="AG276" s="1"/>
      <c r="AH276" s="1"/>
      <c r="AI276" s="1">
        <f t="shared" si="43"/>
        <v>0</v>
      </c>
      <c r="AK276" s="1"/>
      <c r="AL276" s="1"/>
      <c r="AM276" s="1"/>
      <c r="AN276" s="1"/>
      <c r="AP276" s="30">
        <f t="shared" si="47"/>
        <v>0</v>
      </c>
      <c r="AQ276" s="1"/>
      <c r="AR276" s="1">
        <f t="shared" si="45"/>
        <v>0</v>
      </c>
      <c r="AS276" s="1"/>
      <c r="AT276" s="1"/>
      <c r="AU276" s="2">
        <f t="shared" si="44"/>
        <v>0</v>
      </c>
      <c r="AW276" s="1"/>
      <c r="AX276" s="1"/>
      <c r="AY276" s="1"/>
      <c r="AZ276" s="2">
        <f t="shared" si="46"/>
        <v>0</v>
      </c>
      <c r="BA276" s="2">
        <f>SUM(AF276,AH276,-AZ276,-Table111[[#This Row],[Sale Fee]])</f>
        <v>0</v>
      </c>
      <c r="BC276" s="1"/>
      <c r="BD276" s="1"/>
      <c r="BE276" s="1"/>
    </row>
    <row r="277" spans="1:57" x14ac:dyDescent="0.25">
      <c r="A277" s="1"/>
      <c r="B277" s="1"/>
      <c r="Q277" s="1"/>
      <c r="R277" s="1"/>
      <c r="S277" s="1"/>
      <c r="U277" s="1"/>
      <c r="V277" s="1"/>
      <c r="W277" s="1">
        <f t="shared" si="41"/>
        <v>0</v>
      </c>
      <c r="X277" s="1"/>
      <c r="Y277" s="1"/>
      <c r="Z277" s="1">
        <f>Table111[[#This Row],[Quantity2]]*Table111[[#This Row],[U Cost]]</f>
        <v>0</v>
      </c>
      <c r="AB277" s="1"/>
      <c r="AC277" s="1"/>
      <c r="AD277" s="1">
        <f t="shared" si="42"/>
        <v>0</v>
      </c>
      <c r="AE277" s="1"/>
      <c r="AF277" s="1">
        <f>SUM(Table111[[#This Row],[Total 
Paid]:[Shipping 
Charged]])</f>
        <v>0</v>
      </c>
      <c r="AG277" s="1"/>
      <c r="AH277" s="1"/>
      <c r="AI277" s="1">
        <f t="shared" si="43"/>
        <v>0</v>
      </c>
      <c r="AK277" s="1"/>
      <c r="AL277" s="1"/>
      <c r="AM277" s="1"/>
      <c r="AN277" s="1"/>
      <c r="AP277" s="30">
        <f t="shared" si="47"/>
        <v>0</v>
      </c>
      <c r="AQ277" s="1"/>
      <c r="AR277" s="1">
        <f t="shared" si="45"/>
        <v>0</v>
      </c>
      <c r="AS277" s="1"/>
      <c r="AT277" s="1"/>
      <c r="AU277" s="2">
        <f t="shared" si="44"/>
        <v>0</v>
      </c>
      <c r="AW277" s="1"/>
      <c r="AX277" s="1"/>
      <c r="AY277" s="1"/>
      <c r="AZ277" s="2">
        <f t="shared" si="46"/>
        <v>0</v>
      </c>
      <c r="BA277" s="2">
        <f>SUM(AF277,AH277,-AZ277,-Table111[[#This Row],[Sale Fee]])</f>
        <v>0</v>
      </c>
      <c r="BC277" s="1"/>
      <c r="BD277" s="1"/>
      <c r="BE277" s="1"/>
    </row>
    <row r="278" spans="1:57" x14ac:dyDescent="0.25">
      <c r="A278" s="1"/>
      <c r="B278" s="1"/>
      <c r="Q278" s="1"/>
      <c r="R278" s="1"/>
      <c r="S278" s="1"/>
      <c r="U278" s="1"/>
      <c r="V278" s="1"/>
      <c r="W278" s="1">
        <f t="shared" si="41"/>
        <v>0</v>
      </c>
      <c r="X278" s="1"/>
      <c r="Y278" s="1"/>
      <c r="Z278" s="1">
        <f>Table111[[#This Row],[Quantity2]]*Table111[[#This Row],[U Cost]]</f>
        <v>0</v>
      </c>
      <c r="AB278" s="1"/>
      <c r="AC278" s="1"/>
      <c r="AD278" s="1">
        <f t="shared" si="42"/>
        <v>0</v>
      </c>
      <c r="AE278" s="1"/>
      <c r="AF278" s="1">
        <f>SUM(Table111[[#This Row],[Total 
Paid]:[Shipping 
Charged]])</f>
        <v>0</v>
      </c>
      <c r="AG278" s="1"/>
      <c r="AH278" s="1"/>
      <c r="AI278" s="1">
        <f t="shared" si="43"/>
        <v>0</v>
      </c>
      <c r="AK278" s="1"/>
      <c r="AL278" s="1"/>
      <c r="AM278" s="1"/>
      <c r="AN278" s="1"/>
      <c r="AP278" s="30">
        <f t="shared" si="47"/>
        <v>0</v>
      </c>
      <c r="AQ278" s="1"/>
      <c r="AR278" s="1">
        <f t="shared" si="45"/>
        <v>0</v>
      </c>
      <c r="AS278" s="1"/>
      <c r="AT278" s="1"/>
      <c r="AU278" s="2">
        <f t="shared" si="44"/>
        <v>0</v>
      </c>
      <c r="AW278" s="1"/>
      <c r="AX278" s="1"/>
      <c r="AY278" s="1"/>
      <c r="AZ278" s="2">
        <f t="shared" si="46"/>
        <v>0</v>
      </c>
      <c r="BA278" s="2">
        <f>SUM(AF278,AH278,-AZ278,-Table111[[#This Row],[Sale Fee]])</f>
        <v>0</v>
      </c>
      <c r="BC278" s="1"/>
      <c r="BD278" s="1"/>
      <c r="BE278" s="1"/>
    </row>
    <row r="279" spans="1:57" x14ac:dyDescent="0.25">
      <c r="A279" s="1"/>
      <c r="B279" s="1"/>
      <c r="Q279" s="1"/>
      <c r="R279" s="1"/>
      <c r="S279" s="1"/>
      <c r="U279" s="1"/>
      <c r="V279" s="1"/>
      <c r="W279" s="1">
        <f t="shared" ref="W279:W342" si="48">U279*V279</f>
        <v>0</v>
      </c>
      <c r="X279" s="1"/>
      <c r="Y279" s="1"/>
      <c r="Z279" s="1">
        <f>Table111[[#This Row],[Quantity2]]*Table111[[#This Row],[U Cost]]</f>
        <v>0</v>
      </c>
      <c r="AB279" s="1"/>
      <c r="AC279" s="1"/>
      <c r="AD279" s="1">
        <f t="shared" ref="AD279:AD342" si="49">AC279*AB279</f>
        <v>0</v>
      </c>
      <c r="AE279" s="1"/>
      <c r="AF279" s="1">
        <f>SUM(Table111[[#This Row],[Total 
Paid]:[Shipping 
Charged]])</f>
        <v>0</v>
      </c>
      <c r="AG279" s="1"/>
      <c r="AH279" s="1"/>
      <c r="AI279" s="1">
        <f t="shared" ref="AI279:AI342" si="50">SUM(AF279,AG279,AH279)</f>
        <v>0</v>
      </c>
      <c r="AK279" s="1"/>
      <c r="AL279" s="1"/>
      <c r="AM279" s="1"/>
      <c r="AN279" s="1"/>
      <c r="AP279" s="30">
        <f t="shared" si="47"/>
        <v>0</v>
      </c>
      <c r="AQ279" s="1"/>
      <c r="AR279" s="1">
        <f t="shared" si="45"/>
        <v>0</v>
      </c>
      <c r="AS279" s="1"/>
      <c r="AT279" s="1"/>
      <c r="AU279" s="2">
        <f t="shared" ref="AU279:AU342" si="51">SUM(AR279:AT279)</f>
        <v>0</v>
      </c>
      <c r="AW279" s="1"/>
      <c r="AX279" s="1"/>
      <c r="AY279" s="1"/>
      <c r="AZ279" s="2">
        <f t="shared" si="46"/>
        <v>0</v>
      </c>
      <c r="BA279" s="2">
        <f>SUM(AF279,AH279,-AZ279,-Table111[[#This Row],[Sale Fee]])</f>
        <v>0</v>
      </c>
      <c r="BC279" s="1"/>
      <c r="BD279" s="1"/>
      <c r="BE279" s="1"/>
    </row>
    <row r="280" spans="1:57" x14ac:dyDescent="0.25">
      <c r="A280" s="1"/>
      <c r="B280" s="1"/>
      <c r="Q280" s="1"/>
      <c r="R280" s="1"/>
      <c r="S280" s="1"/>
      <c r="U280" s="1"/>
      <c r="V280" s="1"/>
      <c r="W280" s="1">
        <f t="shared" si="48"/>
        <v>0</v>
      </c>
      <c r="X280" s="1"/>
      <c r="Y280" s="1"/>
      <c r="Z280" s="1">
        <f>Table111[[#This Row],[Quantity2]]*Table111[[#This Row],[U Cost]]</f>
        <v>0</v>
      </c>
      <c r="AB280" s="1"/>
      <c r="AC280" s="1"/>
      <c r="AD280" s="1">
        <f t="shared" si="49"/>
        <v>0</v>
      </c>
      <c r="AE280" s="1"/>
      <c r="AF280" s="1">
        <f>SUM(Table111[[#This Row],[Total 
Paid]:[Shipping 
Charged]])</f>
        <v>0</v>
      </c>
      <c r="AG280" s="1"/>
      <c r="AH280" s="1"/>
      <c r="AI280" s="1">
        <f t="shared" si="50"/>
        <v>0</v>
      </c>
      <c r="AK280" s="1"/>
      <c r="AL280" s="1"/>
      <c r="AM280" s="1"/>
      <c r="AN280" s="1"/>
      <c r="AP280" s="30">
        <f t="shared" si="47"/>
        <v>0</v>
      </c>
      <c r="AQ280" s="1"/>
      <c r="AR280" s="1">
        <f t="shared" si="45"/>
        <v>0</v>
      </c>
      <c r="AS280" s="1"/>
      <c r="AT280" s="1"/>
      <c r="AU280" s="2">
        <f t="shared" si="51"/>
        <v>0</v>
      </c>
      <c r="AW280" s="1"/>
      <c r="AX280" s="1"/>
      <c r="AY280" s="1"/>
      <c r="AZ280" s="2">
        <f t="shared" si="46"/>
        <v>0</v>
      </c>
      <c r="BA280" s="2">
        <f>SUM(AF280,AH280,-AZ280,-Table111[[#This Row],[Sale Fee]])</f>
        <v>0</v>
      </c>
      <c r="BC280" s="1"/>
      <c r="BD280" s="1"/>
      <c r="BE280" s="1"/>
    </row>
    <row r="281" spans="1:57" x14ac:dyDescent="0.25">
      <c r="A281" s="1"/>
      <c r="B281" s="1"/>
      <c r="Q281" s="1"/>
      <c r="R281" s="1"/>
      <c r="S281" s="1"/>
      <c r="U281" s="1"/>
      <c r="V281" s="1"/>
      <c r="W281" s="1">
        <f t="shared" si="48"/>
        <v>0</v>
      </c>
      <c r="X281" s="1"/>
      <c r="Y281" s="1"/>
      <c r="Z281" s="1">
        <f>Table111[[#This Row],[Quantity2]]*Table111[[#This Row],[U Cost]]</f>
        <v>0</v>
      </c>
      <c r="AB281" s="1"/>
      <c r="AC281" s="1"/>
      <c r="AD281" s="1">
        <f t="shared" si="49"/>
        <v>0</v>
      </c>
      <c r="AE281" s="1"/>
      <c r="AF281" s="1">
        <f>SUM(Table111[[#This Row],[Total 
Paid]:[Shipping 
Charged]])</f>
        <v>0</v>
      </c>
      <c r="AG281" s="1"/>
      <c r="AH281" s="1"/>
      <c r="AI281" s="1">
        <f t="shared" si="50"/>
        <v>0</v>
      </c>
      <c r="AK281" s="1"/>
      <c r="AL281" s="1"/>
      <c r="AM281" s="1"/>
      <c r="AN281" s="1"/>
      <c r="AP281" s="30">
        <f t="shared" si="47"/>
        <v>0</v>
      </c>
      <c r="AQ281" s="1"/>
      <c r="AR281" s="1">
        <f t="shared" si="45"/>
        <v>0</v>
      </c>
      <c r="AS281" s="1"/>
      <c r="AT281" s="1"/>
      <c r="AU281" s="2">
        <f t="shared" si="51"/>
        <v>0</v>
      </c>
      <c r="AW281" s="1"/>
      <c r="AX281" s="1"/>
      <c r="AY281" s="1"/>
      <c r="AZ281" s="2">
        <f t="shared" si="46"/>
        <v>0</v>
      </c>
      <c r="BA281" s="2">
        <f>SUM(AF281,AH281,-AZ281,-Table111[[#This Row],[Sale Fee]])</f>
        <v>0</v>
      </c>
      <c r="BC281" s="1"/>
      <c r="BD281" s="1"/>
      <c r="BE281" s="1"/>
    </row>
    <row r="282" spans="1:57" x14ac:dyDescent="0.25">
      <c r="A282" s="1"/>
      <c r="B282" s="1"/>
      <c r="Q282" s="1"/>
      <c r="R282" s="1"/>
      <c r="S282" s="1"/>
      <c r="U282" s="1"/>
      <c r="V282" s="1"/>
      <c r="W282" s="1">
        <f t="shared" si="48"/>
        <v>0</v>
      </c>
      <c r="X282" s="1"/>
      <c r="Y282" s="1"/>
      <c r="Z282" s="1">
        <f>Table111[[#This Row],[Quantity2]]*Table111[[#This Row],[U Cost]]</f>
        <v>0</v>
      </c>
      <c r="AB282" s="1"/>
      <c r="AC282" s="1"/>
      <c r="AD282" s="1">
        <f t="shared" si="49"/>
        <v>0</v>
      </c>
      <c r="AE282" s="1"/>
      <c r="AF282" s="1">
        <f>SUM(Table111[[#This Row],[Total 
Paid]:[Shipping 
Charged]])</f>
        <v>0</v>
      </c>
      <c r="AG282" s="1"/>
      <c r="AH282" s="1"/>
      <c r="AI282" s="1">
        <f t="shared" si="50"/>
        <v>0</v>
      </c>
      <c r="AK282" s="1"/>
      <c r="AL282" s="1"/>
      <c r="AM282" s="1"/>
      <c r="AN282" s="1"/>
      <c r="AP282" s="30">
        <f t="shared" si="47"/>
        <v>0</v>
      </c>
      <c r="AQ282" s="1"/>
      <c r="AR282" s="1">
        <f t="shared" si="45"/>
        <v>0</v>
      </c>
      <c r="AS282" s="1"/>
      <c r="AT282" s="1"/>
      <c r="AU282" s="2">
        <f t="shared" si="51"/>
        <v>0</v>
      </c>
      <c r="AW282" s="1"/>
      <c r="AX282" s="1"/>
      <c r="AY282" s="1"/>
      <c r="AZ282" s="2">
        <f t="shared" si="46"/>
        <v>0</v>
      </c>
      <c r="BA282" s="2">
        <f>SUM(AF282,AH282,-AZ282,-Table111[[#This Row],[Sale Fee]])</f>
        <v>0</v>
      </c>
      <c r="BC282" s="1"/>
      <c r="BD282" s="1"/>
      <c r="BE282" s="1"/>
    </row>
    <row r="283" spans="1:57" x14ac:dyDescent="0.25">
      <c r="A283" s="1"/>
      <c r="B283" s="1"/>
      <c r="E283" s="4"/>
      <c r="F283" s="4"/>
      <c r="N283" s="49"/>
      <c r="Q283" s="1"/>
      <c r="R283" s="1"/>
      <c r="S283" s="1"/>
      <c r="U283" s="1"/>
      <c r="V283" s="1"/>
      <c r="W283" s="1">
        <f t="shared" si="48"/>
        <v>0</v>
      </c>
      <c r="X283" s="1"/>
      <c r="Y283" s="1"/>
      <c r="Z283" s="1">
        <f>Table111[[#This Row],[Quantity2]]*Table111[[#This Row],[U Cost]]</f>
        <v>0</v>
      </c>
      <c r="AB283" s="1"/>
      <c r="AC283" s="1"/>
      <c r="AD283" s="1">
        <f t="shared" si="49"/>
        <v>0</v>
      </c>
      <c r="AE283" s="1"/>
      <c r="AF283" s="1">
        <f>SUM(Table111[[#This Row],[Total 
Paid]:[Shipping 
Charged]])</f>
        <v>0</v>
      </c>
      <c r="AG283" s="1"/>
      <c r="AH283" s="1"/>
      <c r="AI283" s="1">
        <f t="shared" si="50"/>
        <v>0</v>
      </c>
      <c r="AK283" s="1"/>
      <c r="AL283" s="1"/>
      <c r="AM283" s="1"/>
      <c r="AN283" s="1"/>
      <c r="AP283" s="30">
        <f t="shared" si="47"/>
        <v>0</v>
      </c>
      <c r="AQ283" s="1"/>
      <c r="AR283" s="1">
        <f t="shared" si="45"/>
        <v>0</v>
      </c>
      <c r="AS283" s="1"/>
      <c r="AT283" s="1"/>
      <c r="AU283" s="2">
        <f t="shared" si="51"/>
        <v>0</v>
      </c>
      <c r="AW283" s="1"/>
      <c r="AX283" s="1"/>
      <c r="AY283" s="1"/>
      <c r="AZ283" s="2">
        <f t="shared" si="46"/>
        <v>0</v>
      </c>
      <c r="BA283" s="2">
        <f>SUM(AF283,AH283,-AZ283,-Table111[[#This Row],[Sale Fee]])</f>
        <v>0</v>
      </c>
      <c r="BC283" s="1"/>
      <c r="BD283" s="1"/>
      <c r="BE283" s="1"/>
    </row>
    <row r="284" spans="1:57" x14ac:dyDescent="0.25">
      <c r="A284" s="1"/>
      <c r="B284" s="1"/>
      <c r="E284" s="4"/>
      <c r="F284" s="4"/>
      <c r="N284" s="49"/>
      <c r="Q284" s="1"/>
      <c r="R284" s="1"/>
      <c r="S284" s="1"/>
      <c r="U284" s="1"/>
      <c r="V284" s="1"/>
      <c r="W284" s="1">
        <f t="shared" si="48"/>
        <v>0</v>
      </c>
      <c r="X284" s="1"/>
      <c r="Y284" s="1"/>
      <c r="Z284" s="1">
        <f>Table111[[#This Row],[Quantity2]]*Table111[[#This Row],[U Cost]]</f>
        <v>0</v>
      </c>
      <c r="AB284" s="1"/>
      <c r="AC284" s="1"/>
      <c r="AD284" s="1">
        <f t="shared" si="49"/>
        <v>0</v>
      </c>
      <c r="AE284" s="1"/>
      <c r="AF284" s="1">
        <f>SUM(Table111[[#This Row],[Total 
Paid]:[Shipping 
Charged]])</f>
        <v>0</v>
      </c>
      <c r="AG284" s="1"/>
      <c r="AH284" s="1"/>
      <c r="AI284" s="1">
        <f t="shared" si="50"/>
        <v>0</v>
      </c>
      <c r="AK284" s="1"/>
      <c r="AL284" s="1"/>
      <c r="AM284" s="1"/>
      <c r="AN284" s="1"/>
      <c r="AP284" s="30">
        <f t="shared" si="47"/>
        <v>0</v>
      </c>
      <c r="AQ284" s="1"/>
      <c r="AR284" s="1">
        <f t="shared" si="45"/>
        <v>0</v>
      </c>
      <c r="AS284" s="1"/>
      <c r="AT284" s="1"/>
      <c r="AU284" s="2">
        <f t="shared" si="51"/>
        <v>0</v>
      </c>
      <c r="AW284" s="1"/>
      <c r="AX284" s="1"/>
      <c r="AY284" s="1"/>
      <c r="AZ284" s="2">
        <f t="shared" si="46"/>
        <v>0</v>
      </c>
      <c r="BA284" s="2">
        <f>SUM(AF284,AH284,-AZ284,-Table111[[#This Row],[Sale Fee]])</f>
        <v>0</v>
      </c>
      <c r="BC284" s="1"/>
      <c r="BD284" s="1"/>
      <c r="BE284" s="1"/>
    </row>
    <row r="285" spans="1:57" x14ac:dyDescent="0.25">
      <c r="A285" s="1"/>
      <c r="B285" s="1"/>
      <c r="E285" s="4"/>
      <c r="F285" s="4"/>
      <c r="N285" s="49"/>
      <c r="Q285" s="1"/>
      <c r="R285" s="1"/>
      <c r="S285" s="1"/>
      <c r="U285" s="1"/>
      <c r="V285" s="1"/>
      <c r="W285" s="1">
        <f t="shared" si="48"/>
        <v>0</v>
      </c>
      <c r="X285" s="1"/>
      <c r="Y285" s="1"/>
      <c r="Z285" s="1">
        <f>Table111[[#This Row],[Quantity2]]*Table111[[#This Row],[U Cost]]</f>
        <v>0</v>
      </c>
      <c r="AB285" s="1"/>
      <c r="AC285" s="1"/>
      <c r="AD285" s="1">
        <f t="shared" si="49"/>
        <v>0</v>
      </c>
      <c r="AE285" s="1"/>
      <c r="AF285" s="1">
        <f>SUM(Table111[[#This Row],[Total 
Paid]:[Shipping 
Charged]])</f>
        <v>0</v>
      </c>
      <c r="AG285" s="1"/>
      <c r="AH285" s="1"/>
      <c r="AI285" s="1">
        <f t="shared" si="50"/>
        <v>0</v>
      </c>
      <c r="AK285" s="1"/>
      <c r="AL285" s="1"/>
      <c r="AM285" s="1"/>
      <c r="AN285" s="1"/>
      <c r="AP285" s="30">
        <f t="shared" si="47"/>
        <v>0</v>
      </c>
      <c r="AQ285" s="1"/>
      <c r="AR285" s="1">
        <f t="shared" si="45"/>
        <v>0</v>
      </c>
      <c r="AS285" s="1"/>
      <c r="AT285" s="1"/>
      <c r="AU285" s="2">
        <f t="shared" si="51"/>
        <v>0</v>
      </c>
      <c r="AW285" s="1"/>
      <c r="AX285" s="1"/>
      <c r="AY285" s="1"/>
      <c r="AZ285" s="2">
        <f t="shared" si="46"/>
        <v>0</v>
      </c>
      <c r="BA285" s="2">
        <f>SUM(AF285,AH285,-AZ285,-Table111[[#This Row],[Sale Fee]])</f>
        <v>0</v>
      </c>
      <c r="BC285" s="1"/>
      <c r="BD285" s="1"/>
      <c r="BE285" s="1"/>
    </row>
    <row r="286" spans="1:57" x14ac:dyDescent="0.25">
      <c r="A286" s="1"/>
      <c r="B286" s="1"/>
      <c r="E286" s="4"/>
      <c r="F286" s="4"/>
      <c r="Q286" s="1"/>
      <c r="R286" s="1"/>
      <c r="S286" s="1"/>
      <c r="U286" s="1"/>
      <c r="V286" s="1"/>
      <c r="W286" s="1">
        <f t="shared" si="48"/>
        <v>0</v>
      </c>
      <c r="X286" s="1"/>
      <c r="Y286" s="1"/>
      <c r="Z286" s="1">
        <f>Table111[[#This Row],[Quantity2]]*Table111[[#This Row],[U Cost]]</f>
        <v>0</v>
      </c>
      <c r="AB286" s="1"/>
      <c r="AC286" s="1"/>
      <c r="AD286" s="1">
        <f t="shared" si="49"/>
        <v>0</v>
      </c>
      <c r="AE286" s="1"/>
      <c r="AF286" s="1">
        <f>SUM(Table111[[#This Row],[Total 
Paid]:[Shipping 
Charged]])</f>
        <v>0</v>
      </c>
      <c r="AG286" s="1"/>
      <c r="AH286" s="1"/>
      <c r="AI286" s="1">
        <f t="shared" si="50"/>
        <v>0</v>
      </c>
      <c r="AK286" s="1"/>
      <c r="AL286" s="1"/>
      <c r="AM286" s="1"/>
      <c r="AN286" s="1"/>
      <c r="AP286" s="30">
        <f t="shared" si="47"/>
        <v>0</v>
      </c>
      <c r="AQ286" s="1"/>
      <c r="AR286" s="1">
        <f t="shared" si="45"/>
        <v>0</v>
      </c>
      <c r="AS286" s="1"/>
      <c r="AT286" s="1"/>
      <c r="AU286" s="2">
        <f t="shared" si="51"/>
        <v>0</v>
      </c>
      <c r="AW286" s="1"/>
      <c r="AX286" s="1"/>
      <c r="AY286" s="1"/>
      <c r="AZ286" s="2">
        <f t="shared" si="46"/>
        <v>0</v>
      </c>
      <c r="BA286" s="2">
        <f>SUM(AF286,AH286,-AZ286,-Table111[[#This Row],[Sale Fee]])</f>
        <v>0</v>
      </c>
      <c r="BC286" s="1"/>
      <c r="BD286" s="1"/>
      <c r="BE286" s="1"/>
    </row>
    <row r="287" spans="1:57" x14ac:dyDescent="0.25">
      <c r="A287" s="1"/>
      <c r="B287" s="1"/>
      <c r="E287" s="4"/>
      <c r="F287" s="4"/>
      <c r="N287" s="49"/>
      <c r="Q287" s="1"/>
      <c r="R287" s="1"/>
      <c r="S287" s="1"/>
      <c r="U287" s="1"/>
      <c r="V287" s="1"/>
      <c r="W287" s="1">
        <f t="shared" si="48"/>
        <v>0</v>
      </c>
      <c r="X287" s="1"/>
      <c r="Y287" s="1"/>
      <c r="Z287" s="1">
        <f>Table111[[#This Row],[Quantity2]]*Table111[[#This Row],[U Cost]]</f>
        <v>0</v>
      </c>
      <c r="AB287" s="1"/>
      <c r="AC287" s="1"/>
      <c r="AD287" s="1">
        <f t="shared" si="49"/>
        <v>0</v>
      </c>
      <c r="AE287" s="1"/>
      <c r="AF287" s="1">
        <f>SUM(Table111[[#This Row],[Total 
Paid]:[Shipping 
Charged]])</f>
        <v>0</v>
      </c>
      <c r="AG287" s="1"/>
      <c r="AH287" s="1"/>
      <c r="AI287" s="1">
        <f t="shared" si="50"/>
        <v>0</v>
      </c>
      <c r="AK287" s="1"/>
      <c r="AL287" s="1"/>
      <c r="AM287" s="1"/>
      <c r="AN287" s="1"/>
      <c r="AP287" s="30">
        <f t="shared" si="47"/>
        <v>0</v>
      </c>
      <c r="AQ287" s="1"/>
      <c r="AR287" s="1">
        <f t="shared" si="45"/>
        <v>0</v>
      </c>
      <c r="AS287" s="1"/>
      <c r="AT287" s="1"/>
      <c r="AU287" s="2">
        <f t="shared" si="51"/>
        <v>0</v>
      </c>
      <c r="AW287" s="1"/>
      <c r="AX287" s="1"/>
      <c r="AY287" s="1"/>
      <c r="AZ287" s="2">
        <f t="shared" si="46"/>
        <v>0</v>
      </c>
      <c r="BA287" s="2">
        <f>SUM(AF287,AH287,-AZ287,-Table111[[#This Row],[Sale Fee]])</f>
        <v>0</v>
      </c>
      <c r="BC287" s="1"/>
      <c r="BD287" s="1"/>
      <c r="BE287" s="1"/>
    </row>
    <row r="288" spans="1:57" x14ac:dyDescent="0.25">
      <c r="A288" s="1"/>
      <c r="B288" s="1"/>
      <c r="Q288" s="1"/>
      <c r="R288" s="1"/>
      <c r="S288" s="1"/>
      <c r="U288" s="1"/>
      <c r="V288" s="1"/>
      <c r="W288" s="1">
        <f t="shared" si="48"/>
        <v>0</v>
      </c>
      <c r="X288" s="1"/>
      <c r="Y288" s="1"/>
      <c r="Z288" s="1">
        <f>Table111[[#This Row],[Quantity2]]*Table111[[#This Row],[U Cost]]</f>
        <v>0</v>
      </c>
      <c r="AB288" s="1"/>
      <c r="AC288" s="1"/>
      <c r="AD288" s="1">
        <f t="shared" si="49"/>
        <v>0</v>
      </c>
      <c r="AE288" s="1"/>
      <c r="AF288" s="1">
        <f>SUM(Table111[[#This Row],[Total 
Paid]:[Shipping 
Charged]])</f>
        <v>0</v>
      </c>
      <c r="AG288" s="1"/>
      <c r="AH288" s="1"/>
      <c r="AI288" s="1">
        <f t="shared" si="50"/>
        <v>0</v>
      </c>
      <c r="AK288" s="1"/>
      <c r="AL288" s="1"/>
      <c r="AM288" s="1"/>
      <c r="AN288" s="1"/>
      <c r="AP288" s="30">
        <f t="shared" si="47"/>
        <v>0</v>
      </c>
      <c r="AQ288" s="1"/>
      <c r="AR288" s="1">
        <f t="shared" si="45"/>
        <v>0</v>
      </c>
      <c r="AS288" s="1"/>
      <c r="AT288" s="1"/>
      <c r="AU288" s="2">
        <f t="shared" si="51"/>
        <v>0</v>
      </c>
      <c r="AW288" s="1"/>
      <c r="AX288" s="1"/>
      <c r="AY288" s="1"/>
      <c r="AZ288" s="2">
        <f t="shared" si="46"/>
        <v>0</v>
      </c>
      <c r="BA288" s="2">
        <f>SUM(AF288,AH288,-AZ288,-Table111[[#This Row],[Sale Fee]])</f>
        <v>0</v>
      </c>
      <c r="BC288" s="1"/>
      <c r="BD288" s="1"/>
      <c r="BE288" s="1"/>
    </row>
    <row r="289" spans="1:57" x14ac:dyDescent="0.25">
      <c r="A289" s="1"/>
      <c r="B289" s="1"/>
      <c r="E289" s="4"/>
      <c r="F289" s="4"/>
      <c r="Q289" s="1"/>
      <c r="R289" s="1"/>
      <c r="S289" s="1"/>
      <c r="U289" s="1"/>
      <c r="V289" s="1"/>
      <c r="W289" s="1">
        <f t="shared" si="48"/>
        <v>0</v>
      </c>
      <c r="X289" s="1"/>
      <c r="Y289" s="1"/>
      <c r="Z289" s="1">
        <f>Table111[[#This Row],[Quantity2]]*Table111[[#This Row],[U Cost]]</f>
        <v>0</v>
      </c>
      <c r="AB289" s="1"/>
      <c r="AC289" s="1"/>
      <c r="AD289" s="1">
        <f t="shared" si="49"/>
        <v>0</v>
      </c>
      <c r="AE289" s="1"/>
      <c r="AF289" s="1">
        <f>SUM(Table111[[#This Row],[Total 
Paid]:[Shipping 
Charged]])</f>
        <v>0</v>
      </c>
      <c r="AG289" s="1"/>
      <c r="AH289" s="1"/>
      <c r="AI289" s="1">
        <f t="shared" si="50"/>
        <v>0</v>
      </c>
      <c r="AK289" s="1"/>
      <c r="AL289" s="1"/>
      <c r="AM289" s="1"/>
      <c r="AN289" s="1"/>
      <c r="AP289" s="30">
        <f t="shared" si="47"/>
        <v>0</v>
      </c>
      <c r="AQ289" s="1"/>
      <c r="AR289" s="1">
        <f t="shared" si="45"/>
        <v>0</v>
      </c>
      <c r="AS289" s="1"/>
      <c r="AT289" s="1"/>
      <c r="AU289" s="2">
        <f t="shared" si="51"/>
        <v>0</v>
      </c>
      <c r="AW289" s="1"/>
      <c r="AX289" s="1"/>
      <c r="AY289" s="1"/>
      <c r="AZ289" s="2">
        <f t="shared" si="46"/>
        <v>0</v>
      </c>
      <c r="BA289" s="2">
        <f>SUM(AF289,AH289,-AZ289,-Table111[[#This Row],[Sale Fee]])</f>
        <v>0</v>
      </c>
      <c r="BC289" s="1"/>
      <c r="BD289" s="1"/>
      <c r="BE289" s="1"/>
    </row>
    <row r="290" spans="1:57" x14ac:dyDescent="0.25">
      <c r="A290" s="1"/>
      <c r="B290" s="1"/>
      <c r="Q290" s="1"/>
      <c r="R290" s="1"/>
      <c r="S290" s="1"/>
      <c r="U290" s="1"/>
      <c r="V290" s="1"/>
      <c r="W290" s="1">
        <f t="shared" si="48"/>
        <v>0</v>
      </c>
      <c r="X290" s="1"/>
      <c r="Y290" s="1"/>
      <c r="Z290" s="1">
        <f>Table111[[#This Row],[Quantity2]]*Table111[[#This Row],[U Cost]]</f>
        <v>0</v>
      </c>
      <c r="AB290" s="1"/>
      <c r="AC290" s="1"/>
      <c r="AD290" s="1">
        <f t="shared" si="49"/>
        <v>0</v>
      </c>
      <c r="AE290" s="1"/>
      <c r="AF290" s="1">
        <f>SUM(Table111[[#This Row],[Total 
Paid]:[Shipping 
Charged]])</f>
        <v>0</v>
      </c>
      <c r="AG290" s="1"/>
      <c r="AH290" s="1"/>
      <c r="AI290" s="1">
        <f t="shared" si="50"/>
        <v>0</v>
      </c>
      <c r="AK290" s="1"/>
      <c r="AL290" s="1"/>
      <c r="AM290" s="1"/>
      <c r="AN290" s="1"/>
      <c r="AP290" s="30">
        <f t="shared" si="47"/>
        <v>0</v>
      </c>
      <c r="AQ290" s="1"/>
      <c r="AR290" s="1">
        <f t="shared" si="45"/>
        <v>0</v>
      </c>
      <c r="AS290" s="1"/>
      <c r="AT290" s="1"/>
      <c r="AU290" s="2">
        <f t="shared" si="51"/>
        <v>0</v>
      </c>
      <c r="AW290" s="1"/>
      <c r="AX290" s="1"/>
      <c r="AY290" s="1"/>
      <c r="AZ290" s="2">
        <f t="shared" si="46"/>
        <v>0</v>
      </c>
      <c r="BA290" s="2">
        <f>SUM(AF290,AH290,-AZ290,-Table111[[#This Row],[Sale Fee]])</f>
        <v>0</v>
      </c>
      <c r="BC290" s="1"/>
      <c r="BD290" s="1"/>
      <c r="BE290" s="1"/>
    </row>
    <row r="291" spans="1:57" x14ac:dyDescent="0.25">
      <c r="A291" s="1"/>
      <c r="B291" s="1"/>
      <c r="Q291" s="1"/>
      <c r="R291" s="1"/>
      <c r="S291" s="1"/>
      <c r="U291" s="1"/>
      <c r="V291" s="1"/>
      <c r="W291" s="1">
        <f t="shared" si="48"/>
        <v>0</v>
      </c>
      <c r="X291" s="1"/>
      <c r="Y291" s="1"/>
      <c r="Z291" s="1">
        <f>Table111[[#This Row],[Quantity2]]*Table111[[#This Row],[U Cost]]</f>
        <v>0</v>
      </c>
      <c r="AB291" s="1"/>
      <c r="AC291" s="1"/>
      <c r="AD291" s="1">
        <f t="shared" si="49"/>
        <v>0</v>
      </c>
      <c r="AE291" s="1"/>
      <c r="AF291" s="1">
        <f>SUM(Table111[[#This Row],[Total 
Paid]:[Shipping 
Charged]])</f>
        <v>0</v>
      </c>
      <c r="AG291" s="1"/>
      <c r="AH291" s="1"/>
      <c r="AI291" s="1">
        <f t="shared" si="50"/>
        <v>0</v>
      </c>
      <c r="AK291" s="1"/>
      <c r="AL291" s="1"/>
      <c r="AM291" s="1"/>
      <c r="AN291" s="1"/>
      <c r="AP291" s="30">
        <f t="shared" si="47"/>
        <v>0</v>
      </c>
      <c r="AQ291" s="1"/>
      <c r="AR291" s="1">
        <f t="shared" si="45"/>
        <v>0</v>
      </c>
      <c r="AS291" s="1"/>
      <c r="AT291" s="1"/>
      <c r="AU291" s="2">
        <f t="shared" si="51"/>
        <v>0</v>
      </c>
      <c r="AW291" s="1"/>
      <c r="AX291" s="1"/>
      <c r="AY291" s="1"/>
      <c r="AZ291" s="2">
        <f t="shared" si="46"/>
        <v>0</v>
      </c>
      <c r="BA291" s="2">
        <f>SUM(AF291,AH291,-AZ291,-Table111[[#This Row],[Sale Fee]])</f>
        <v>0</v>
      </c>
      <c r="BC291" s="1"/>
      <c r="BD291" s="1"/>
      <c r="BE291" s="1"/>
    </row>
    <row r="292" spans="1:57" x14ac:dyDescent="0.25">
      <c r="A292" s="1"/>
      <c r="B292" s="1"/>
      <c r="Q292" s="1"/>
      <c r="R292" s="1"/>
      <c r="S292" s="1"/>
      <c r="U292" s="1"/>
      <c r="V292" s="1"/>
      <c r="W292" s="1">
        <f t="shared" si="48"/>
        <v>0</v>
      </c>
      <c r="X292" s="1"/>
      <c r="Y292" s="1"/>
      <c r="Z292" s="1">
        <f>Table111[[#This Row],[Quantity2]]*Table111[[#This Row],[U Cost]]</f>
        <v>0</v>
      </c>
      <c r="AB292" s="1"/>
      <c r="AC292" s="1"/>
      <c r="AD292" s="1">
        <f t="shared" si="49"/>
        <v>0</v>
      </c>
      <c r="AE292" s="1"/>
      <c r="AF292" s="1">
        <f>SUM(Table111[[#This Row],[Total 
Paid]:[Shipping 
Charged]])</f>
        <v>0</v>
      </c>
      <c r="AG292" s="1"/>
      <c r="AH292" s="1"/>
      <c r="AI292" s="1">
        <f t="shared" si="50"/>
        <v>0</v>
      </c>
      <c r="AK292" s="1"/>
      <c r="AL292" s="1"/>
      <c r="AM292" s="1"/>
      <c r="AN292" s="1"/>
      <c r="AP292" s="30">
        <f t="shared" si="47"/>
        <v>0</v>
      </c>
      <c r="AQ292" s="1"/>
      <c r="AR292" s="1">
        <f t="shared" si="45"/>
        <v>0</v>
      </c>
      <c r="AS292" s="1"/>
      <c r="AT292" s="1"/>
      <c r="AU292" s="2">
        <f t="shared" si="51"/>
        <v>0</v>
      </c>
      <c r="AW292" s="1"/>
      <c r="AX292" s="1"/>
      <c r="AY292" s="1"/>
      <c r="AZ292" s="2">
        <f t="shared" si="46"/>
        <v>0</v>
      </c>
      <c r="BA292" s="2">
        <f>SUM(AF292,AH292,-AZ292,-Table111[[#This Row],[Sale Fee]])</f>
        <v>0</v>
      </c>
      <c r="BC292" s="1"/>
      <c r="BD292" s="1"/>
      <c r="BE292" s="1"/>
    </row>
    <row r="293" spans="1:57" x14ac:dyDescent="0.25">
      <c r="A293" s="1"/>
      <c r="B293" s="1"/>
      <c r="Q293" s="1"/>
      <c r="R293" s="1"/>
      <c r="S293" s="1"/>
      <c r="U293" s="1"/>
      <c r="V293" s="1"/>
      <c r="W293" s="1">
        <f t="shared" si="48"/>
        <v>0</v>
      </c>
      <c r="X293" s="1"/>
      <c r="Y293" s="1"/>
      <c r="Z293" s="1">
        <f>Table111[[#This Row],[Quantity2]]*Table111[[#This Row],[U Cost]]</f>
        <v>0</v>
      </c>
      <c r="AB293" s="1"/>
      <c r="AC293" s="1"/>
      <c r="AD293" s="1">
        <f t="shared" si="49"/>
        <v>0</v>
      </c>
      <c r="AE293" s="1"/>
      <c r="AF293" s="1">
        <f>SUM(Table111[[#This Row],[Total 
Paid]:[Shipping 
Charged]])</f>
        <v>0</v>
      </c>
      <c r="AG293" s="1"/>
      <c r="AH293" s="1"/>
      <c r="AI293" s="1">
        <f t="shared" si="50"/>
        <v>0</v>
      </c>
      <c r="AK293" s="1"/>
      <c r="AL293" s="1"/>
      <c r="AM293" s="1"/>
      <c r="AN293" s="1"/>
      <c r="AP293" s="30">
        <f t="shared" si="47"/>
        <v>0</v>
      </c>
      <c r="AQ293" s="1"/>
      <c r="AR293" s="1">
        <f t="shared" si="45"/>
        <v>0</v>
      </c>
      <c r="AS293" s="1"/>
      <c r="AT293" s="1"/>
      <c r="AU293" s="2">
        <f t="shared" si="51"/>
        <v>0</v>
      </c>
      <c r="AW293" s="1"/>
      <c r="AX293" s="1"/>
      <c r="AY293" s="1"/>
      <c r="AZ293" s="2">
        <f t="shared" si="46"/>
        <v>0</v>
      </c>
      <c r="BA293" s="2">
        <f>SUM(AF293,AH293,-AZ293,-Table111[[#This Row],[Sale Fee]])</f>
        <v>0</v>
      </c>
      <c r="BC293" s="1"/>
      <c r="BD293" s="1"/>
      <c r="BE293" s="1"/>
    </row>
    <row r="294" spans="1:57" x14ac:dyDescent="0.25">
      <c r="A294" s="1"/>
      <c r="B294" s="1"/>
      <c r="Q294" s="1"/>
      <c r="R294" s="1"/>
      <c r="S294" s="1"/>
      <c r="U294" s="1"/>
      <c r="V294" s="1"/>
      <c r="W294" s="1">
        <f t="shared" si="48"/>
        <v>0</v>
      </c>
      <c r="X294" s="1"/>
      <c r="Y294" s="1"/>
      <c r="Z294" s="1">
        <f>Table111[[#This Row],[Quantity2]]*Table111[[#This Row],[U Cost]]</f>
        <v>0</v>
      </c>
      <c r="AB294" s="1"/>
      <c r="AC294" s="1"/>
      <c r="AD294" s="1">
        <f t="shared" si="49"/>
        <v>0</v>
      </c>
      <c r="AE294" s="1"/>
      <c r="AF294" s="1">
        <f>SUM(Table111[[#This Row],[Total 
Paid]:[Shipping 
Charged]])</f>
        <v>0</v>
      </c>
      <c r="AG294" s="1"/>
      <c r="AH294" s="1"/>
      <c r="AI294" s="1">
        <f t="shared" si="50"/>
        <v>0</v>
      </c>
      <c r="AK294" s="1"/>
      <c r="AL294" s="1"/>
      <c r="AM294" s="1"/>
      <c r="AN294" s="1"/>
      <c r="AP294" s="30">
        <f t="shared" si="47"/>
        <v>0</v>
      </c>
      <c r="AQ294" s="1"/>
      <c r="AR294" s="1">
        <f t="shared" si="45"/>
        <v>0</v>
      </c>
      <c r="AS294" s="1"/>
      <c r="AT294" s="1"/>
      <c r="AU294" s="2">
        <f t="shared" si="51"/>
        <v>0</v>
      </c>
      <c r="AW294" s="1"/>
      <c r="AX294" s="1"/>
      <c r="AY294" s="1"/>
      <c r="AZ294" s="2">
        <f t="shared" si="46"/>
        <v>0</v>
      </c>
      <c r="BA294" s="2">
        <f>SUM(AF294,AH294,-AZ294,-Table111[[#This Row],[Sale Fee]])</f>
        <v>0</v>
      </c>
      <c r="BC294" s="1"/>
      <c r="BD294" s="1"/>
      <c r="BE294" s="1"/>
    </row>
    <row r="295" spans="1:57" x14ac:dyDescent="0.25">
      <c r="A295" s="1"/>
      <c r="B295" s="1"/>
      <c r="Q295" s="1"/>
      <c r="R295" s="1"/>
      <c r="S295" s="1"/>
      <c r="U295" s="1"/>
      <c r="V295" s="1"/>
      <c r="W295" s="1">
        <f t="shared" si="48"/>
        <v>0</v>
      </c>
      <c r="X295" s="1"/>
      <c r="Y295" s="1"/>
      <c r="Z295" s="1">
        <f>Table111[[#This Row],[Quantity2]]*Table111[[#This Row],[U Cost]]</f>
        <v>0</v>
      </c>
      <c r="AB295" s="1"/>
      <c r="AC295" s="1"/>
      <c r="AD295" s="1">
        <f t="shared" si="49"/>
        <v>0</v>
      </c>
      <c r="AE295" s="1"/>
      <c r="AF295" s="1">
        <f>SUM(Table111[[#This Row],[Total 
Paid]:[Shipping 
Charged]])</f>
        <v>0</v>
      </c>
      <c r="AG295" s="1"/>
      <c r="AH295" s="1"/>
      <c r="AI295" s="1">
        <f t="shared" si="50"/>
        <v>0</v>
      </c>
      <c r="AK295" s="1"/>
      <c r="AL295" s="1"/>
      <c r="AM295" s="1"/>
      <c r="AN295" s="1"/>
      <c r="AP295" s="30">
        <f t="shared" si="47"/>
        <v>0</v>
      </c>
      <c r="AQ295" s="1"/>
      <c r="AR295" s="1">
        <f t="shared" si="45"/>
        <v>0</v>
      </c>
      <c r="AS295" s="1"/>
      <c r="AT295" s="1"/>
      <c r="AU295" s="2">
        <f t="shared" si="51"/>
        <v>0</v>
      </c>
      <c r="AW295" s="1"/>
      <c r="AX295" s="1"/>
      <c r="AY295" s="1"/>
      <c r="AZ295" s="2">
        <f t="shared" si="46"/>
        <v>0</v>
      </c>
      <c r="BA295" s="2">
        <f>SUM(AF295,AH295,-AZ295,-Table111[[#This Row],[Sale Fee]])</f>
        <v>0</v>
      </c>
      <c r="BC295" s="1"/>
      <c r="BD295" s="1"/>
      <c r="BE295" s="1"/>
    </row>
    <row r="296" spans="1:57" x14ac:dyDescent="0.25">
      <c r="A296" s="1"/>
      <c r="B296" s="1"/>
      <c r="Q296" s="1"/>
      <c r="R296" s="1"/>
      <c r="S296" s="1"/>
      <c r="U296" s="1"/>
      <c r="V296" s="1"/>
      <c r="W296" s="1">
        <f t="shared" si="48"/>
        <v>0</v>
      </c>
      <c r="X296" s="1"/>
      <c r="Y296" s="1"/>
      <c r="Z296" s="1">
        <f>Table111[[#This Row],[Quantity2]]*Table111[[#This Row],[U Cost]]</f>
        <v>0</v>
      </c>
      <c r="AB296" s="1"/>
      <c r="AC296" s="1"/>
      <c r="AD296" s="1">
        <f t="shared" si="49"/>
        <v>0</v>
      </c>
      <c r="AE296" s="1"/>
      <c r="AF296" s="1">
        <f>SUM(Table111[[#This Row],[Total 
Paid]:[Shipping 
Charged]])</f>
        <v>0</v>
      </c>
      <c r="AG296" s="1"/>
      <c r="AH296" s="1"/>
      <c r="AI296" s="1">
        <f t="shared" si="50"/>
        <v>0</v>
      </c>
      <c r="AK296" s="1"/>
      <c r="AL296" s="1"/>
      <c r="AM296" s="1"/>
      <c r="AN296" s="1"/>
      <c r="AP296" s="30">
        <f t="shared" si="47"/>
        <v>0</v>
      </c>
      <c r="AQ296" s="1"/>
      <c r="AR296" s="1">
        <f t="shared" si="45"/>
        <v>0</v>
      </c>
      <c r="AS296" s="1"/>
      <c r="AT296" s="1"/>
      <c r="AU296" s="2">
        <f t="shared" si="51"/>
        <v>0</v>
      </c>
      <c r="AW296" s="1"/>
      <c r="AX296" s="1"/>
      <c r="AY296" s="1"/>
      <c r="AZ296" s="2">
        <f t="shared" si="46"/>
        <v>0</v>
      </c>
      <c r="BA296" s="2">
        <f>SUM(AF296,AH296,-AZ296,-Table111[[#This Row],[Sale Fee]])</f>
        <v>0</v>
      </c>
      <c r="BC296" s="1"/>
      <c r="BD296" s="1"/>
      <c r="BE296" s="1"/>
    </row>
    <row r="297" spans="1:57" x14ac:dyDescent="0.25">
      <c r="A297" s="1"/>
      <c r="B297" s="1"/>
      <c r="Q297" s="1"/>
      <c r="R297" s="1"/>
      <c r="S297" s="1"/>
      <c r="U297" s="1"/>
      <c r="V297" s="1"/>
      <c r="W297" s="1">
        <f t="shared" si="48"/>
        <v>0</v>
      </c>
      <c r="X297" s="1"/>
      <c r="Y297" s="1"/>
      <c r="Z297" s="1">
        <f>Table111[[#This Row],[Quantity2]]*Table111[[#This Row],[U Cost]]</f>
        <v>0</v>
      </c>
      <c r="AB297" s="1"/>
      <c r="AC297" s="1"/>
      <c r="AD297" s="1">
        <f t="shared" si="49"/>
        <v>0</v>
      </c>
      <c r="AE297" s="1"/>
      <c r="AF297" s="1">
        <f>SUM(Table111[[#This Row],[Total 
Paid]:[Shipping 
Charged]])</f>
        <v>0</v>
      </c>
      <c r="AG297" s="1"/>
      <c r="AH297" s="1"/>
      <c r="AI297" s="1">
        <f t="shared" si="50"/>
        <v>0</v>
      </c>
      <c r="AK297" s="1"/>
      <c r="AL297" s="1"/>
      <c r="AM297" s="1"/>
      <c r="AN297" s="1"/>
      <c r="AP297" s="30">
        <f t="shared" si="47"/>
        <v>0</v>
      </c>
      <c r="AQ297" s="1"/>
      <c r="AR297" s="1">
        <f t="shared" si="45"/>
        <v>0</v>
      </c>
      <c r="AS297" s="1"/>
      <c r="AT297" s="1"/>
      <c r="AU297" s="2">
        <f t="shared" si="51"/>
        <v>0</v>
      </c>
      <c r="AW297" s="1"/>
      <c r="AX297" s="1"/>
      <c r="AY297" s="1"/>
      <c r="AZ297" s="2">
        <f t="shared" si="46"/>
        <v>0</v>
      </c>
      <c r="BA297" s="2">
        <f>SUM(AF297,AH297,-AZ297,-Table111[[#This Row],[Sale Fee]])</f>
        <v>0</v>
      </c>
      <c r="BC297" s="1"/>
      <c r="BD297" s="1"/>
      <c r="BE297" s="1"/>
    </row>
    <row r="298" spans="1:57" x14ac:dyDescent="0.25">
      <c r="A298" s="1"/>
      <c r="B298" s="1"/>
      <c r="Q298" s="1"/>
      <c r="R298" s="1"/>
      <c r="S298" s="1"/>
      <c r="U298" s="1"/>
      <c r="V298" s="1"/>
      <c r="W298" s="1">
        <f t="shared" si="48"/>
        <v>0</v>
      </c>
      <c r="X298" s="1"/>
      <c r="Y298" s="1"/>
      <c r="Z298" s="1">
        <f>Table111[[#This Row],[Quantity2]]*Table111[[#This Row],[U Cost]]</f>
        <v>0</v>
      </c>
      <c r="AB298" s="1"/>
      <c r="AC298" s="1"/>
      <c r="AD298" s="1">
        <f t="shared" si="49"/>
        <v>0</v>
      </c>
      <c r="AE298" s="1"/>
      <c r="AF298" s="1">
        <f>SUM(Table111[[#This Row],[Total 
Paid]:[Shipping 
Charged]])</f>
        <v>0</v>
      </c>
      <c r="AG298" s="1"/>
      <c r="AH298" s="1"/>
      <c r="AI298" s="1">
        <f t="shared" si="50"/>
        <v>0</v>
      </c>
      <c r="AK298" s="1"/>
      <c r="AL298" s="1"/>
      <c r="AM298" s="1"/>
      <c r="AN298" s="1"/>
      <c r="AP298" s="30">
        <f t="shared" si="47"/>
        <v>0</v>
      </c>
      <c r="AQ298" s="1"/>
      <c r="AR298" s="1">
        <f t="shared" si="45"/>
        <v>0</v>
      </c>
      <c r="AS298" s="1"/>
      <c r="AT298" s="1"/>
      <c r="AU298" s="2">
        <f t="shared" si="51"/>
        <v>0</v>
      </c>
      <c r="AW298" s="1"/>
      <c r="AX298" s="1"/>
      <c r="AY298" s="1"/>
      <c r="AZ298" s="2">
        <f t="shared" si="46"/>
        <v>0</v>
      </c>
      <c r="BA298" s="2">
        <f>SUM(AF298,AH298,-AZ298,-Table111[[#This Row],[Sale Fee]])</f>
        <v>0</v>
      </c>
      <c r="BC298" s="1"/>
      <c r="BD298" s="1"/>
      <c r="BE298" s="1"/>
    </row>
    <row r="299" spans="1:57" x14ac:dyDescent="0.25">
      <c r="A299" s="1"/>
      <c r="B299" s="1"/>
      <c r="Q299" s="1"/>
      <c r="R299" s="1"/>
      <c r="S299" s="1"/>
      <c r="U299" s="1"/>
      <c r="V299" s="1"/>
      <c r="W299" s="1">
        <f t="shared" si="48"/>
        <v>0</v>
      </c>
      <c r="X299" s="1"/>
      <c r="Y299" s="1"/>
      <c r="Z299" s="1">
        <f>Table111[[#This Row],[Quantity2]]*Table111[[#This Row],[U Cost]]</f>
        <v>0</v>
      </c>
      <c r="AB299" s="1"/>
      <c r="AC299" s="1"/>
      <c r="AD299" s="1">
        <f t="shared" si="49"/>
        <v>0</v>
      </c>
      <c r="AE299" s="1"/>
      <c r="AF299" s="1">
        <f>SUM(Table111[[#This Row],[Total 
Paid]:[Shipping 
Charged]])</f>
        <v>0</v>
      </c>
      <c r="AG299" s="1"/>
      <c r="AH299" s="1"/>
      <c r="AI299" s="1">
        <f t="shared" si="50"/>
        <v>0</v>
      </c>
      <c r="AK299" s="1"/>
      <c r="AL299" s="1"/>
      <c r="AM299" s="1"/>
      <c r="AN299" s="1"/>
      <c r="AP299" s="30">
        <f t="shared" si="47"/>
        <v>0</v>
      </c>
      <c r="AQ299" s="1"/>
      <c r="AR299" s="1">
        <f t="shared" si="45"/>
        <v>0</v>
      </c>
      <c r="AS299" s="1"/>
      <c r="AT299" s="1"/>
      <c r="AU299" s="2">
        <f t="shared" si="51"/>
        <v>0</v>
      </c>
      <c r="AW299" s="1"/>
      <c r="AX299" s="1"/>
      <c r="AY299" s="1"/>
      <c r="AZ299" s="2">
        <f t="shared" si="46"/>
        <v>0</v>
      </c>
      <c r="BA299" s="2">
        <f>SUM(AF299,AH299,-AZ299,-Table111[[#This Row],[Sale Fee]])</f>
        <v>0</v>
      </c>
      <c r="BC299" s="1"/>
      <c r="BD299" s="1"/>
      <c r="BE299" s="1"/>
    </row>
    <row r="300" spans="1:57" x14ac:dyDescent="0.25">
      <c r="A300" s="1"/>
      <c r="B300" s="1"/>
      <c r="E300" s="4"/>
      <c r="F300" s="4"/>
      <c r="N300" s="49"/>
      <c r="Q300" s="1"/>
      <c r="R300" s="1"/>
      <c r="S300" s="1"/>
      <c r="U300" s="1"/>
      <c r="V300" s="1"/>
      <c r="W300" s="1">
        <f t="shared" si="48"/>
        <v>0</v>
      </c>
      <c r="X300" s="1"/>
      <c r="Y300" s="1"/>
      <c r="Z300" s="1">
        <f>Table111[[#This Row],[Quantity2]]*Table111[[#This Row],[U Cost]]</f>
        <v>0</v>
      </c>
      <c r="AB300" s="1"/>
      <c r="AC300" s="1"/>
      <c r="AD300" s="1">
        <f t="shared" si="49"/>
        <v>0</v>
      </c>
      <c r="AE300" s="1"/>
      <c r="AF300" s="1">
        <f>SUM(Table111[[#This Row],[Total 
Paid]:[Shipping 
Charged]])</f>
        <v>0</v>
      </c>
      <c r="AG300" s="1"/>
      <c r="AH300" s="1"/>
      <c r="AI300" s="1">
        <f t="shared" si="50"/>
        <v>0</v>
      </c>
      <c r="AK300" s="1"/>
      <c r="AL300" s="1"/>
      <c r="AM300" s="1"/>
      <c r="AN300" s="1"/>
      <c r="AP300" s="30">
        <f t="shared" si="47"/>
        <v>0</v>
      </c>
      <c r="AQ300" s="1"/>
      <c r="AR300" s="1">
        <f t="shared" ref="AR300:AR554" si="52">AQ300*AP300</f>
        <v>0</v>
      </c>
      <c r="AS300" s="1"/>
      <c r="AT300" s="1"/>
      <c r="AU300" s="2">
        <f t="shared" si="51"/>
        <v>0</v>
      </c>
      <c r="AW300" s="1"/>
      <c r="AX300" s="1"/>
      <c r="AY300" s="1"/>
      <c r="AZ300" s="2">
        <f t="shared" si="46"/>
        <v>0</v>
      </c>
      <c r="BA300" s="2">
        <f>SUM(AF300,AH300,-AZ300,-Table111[[#This Row],[Sale Fee]])</f>
        <v>0</v>
      </c>
      <c r="BC300" s="1"/>
      <c r="BD300" s="1"/>
      <c r="BE300" s="1"/>
    </row>
    <row r="301" spans="1:57" x14ac:dyDescent="0.25">
      <c r="A301" s="1"/>
      <c r="B301" s="1"/>
      <c r="E301" s="4"/>
      <c r="F301" s="4"/>
      <c r="N301" s="49"/>
      <c r="Q301" s="1"/>
      <c r="R301" s="1"/>
      <c r="S301" s="1"/>
      <c r="U301" s="1"/>
      <c r="V301" s="1"/>
      <c r="W301" s="1">
        <f t="shared" si="48"/>
        <v>0</v>
      </c>
      <c r="X301" s="1"/>
      <c r="Y301" s="1"/>
      <c r="Z301" s="1">
        <f>Table111[[#This Row],[Quantity2]]*Table111[[#This Row],[U Cost]]</f>
        <v>0</v>
      </c>
      <c r="AB301" s="1"/>
      <c r="AC301" s="1"/>
      <c r="AD301" s="1">
        <f t="shared" si="49"/>
        <v>0</v>
      </c>
      <c r="AE301" s="1"/>
      <c r="AF301" s="1">
        <f>SUM(Table111[[#This Row],[Total 
Paid]:[Shipping 
Charged]])</f>
        <v>0</v>
      </c>
      <c r="AG301" s="1"/>
      <c r="AH301" s="1"/>
      <c r="AI301" s="1">
        <f t="shared" si="50"/>
        <v>0</v>
      </c>
      <c r="AK301" s="1"/>
      <c r="AL301" s="1"/>
      <c r="AM301" s="1"/>
      <c r="AN301" s="1"/>
      <c r="AP301" s="30">
        <f t="shared" si="47"/>
        <v>0</v>
      </c>
      <c r="AQ301" s="1"/>
      <c r="AR301" s="1">
        <f t="shared" si="52"/>
        <v>0</v>
      </c>
      <c r="AS301" s="1"/>
      <c r="AT301" s="1"/>
      <c r="AU301" s="2">
        <f t="shared" si="51"/>
        <v>0</v>
      </c>
      <c r="AW301" s="1"/>
      <c r="AX301" s="1"/>
      <c r="AY301" s="1"/>
      <c r="AZ301" s="2">
        <f t="shared" si="46"/>
        <v>0</v>
      </c>
      <c r="BA301" s="2">
        <f>SUM(AF301,AH301,-AZ301,-Table111[[#This Row],[Sale Fee]])</f>
        <v>0</v>
      </c>
      <c r="BC301" s="1"/>
      <c r="BD301" s="1"/>
      <c r="BE301" s="1"/>
    </row>
    <row r="302" spans="1:57" x14ac:dyDescent="0.25">
      <c r="A302" s="1"/>
      <c r="B302" s="1"/>
      <c r="E302" s="4"/>
      <c r="F302" s="4"/>
      <c r="Q302" s="1"/>
      <c r="R302" s="1"/>
      <c r="S302" s="1"/>
      <c r="U302" s="1"/>
      <c r="V302" s="1"/>
      <c r="W302" s="1">
        <f t="shared" si="48"/>
        <v>0</v>
      </c>
      <c r="X302" s="1"/>
      <c r="Y302" s="1"/>
      <c r="Z302" s="1">
        <f>Table111[[#This Row],[Quantity2]]*Table111[[#This Row],[U Cost]]</f>
        <v>0</v>
      </c>
      <c r="AB302" s="1"/>
      <c r="AC302" s="1"/>
      <c r="AD302" s="1">
        <f t="shared" si="49"/>
        <v>0</v>
      </c>
      <c r="AE302" s="1"/>
      <c r="AF302" s="1">
        <f>SUM(Table111[[#This Row],[Total 
Paid]:[Shipping 
Charged]])</f>
        <v>0</v>
      </c>
      <c r="AG302" s="1"/>
      <c r="AH302" s="1"/>
      <c r="AI302" s="1">
        <f t="shared" si="50"/>
        <v>0</v>
      </c>
      <c r="AK302" s="1"/>
      <c r="AL302" s="1"/>
      <c r="AM302" s="1"/>
      <c r="AN302" s="1"/>
      <c r="AP302" s="30">
        <f t="shared" si="47"/>
        <v>0</v>
      </c>
      <c r="AQ302" s="1"/>
      <c r="AR302" s="1">
        <f t="shared" si="52"/>
        <v>0</v>
      </c>
      <c r="AS302" s="1"/>
      <c r="AT302" s="1"/>
      <c r="AU302" s="2">
        <f t="shared" si="51"/>
        <v>0</v>
      </c>
      <c r="AW302" s="1"/>
      <c r="AX302" s="1"/>
      <c r="AY302" s="1"/>
      <c r="AZ302" s="2">
        <f t="shared" si="46"/>
        <v>0</v>
      </c>
      <c r="BA302" s="2">
        <f>SUM(AF302,AH302,-AZ302,-Table111[[#This Row],[Sale Fee]])</f>
        <v>0</v>
      </c>
      <c r="BC302" s="1"/>
      <c r="BD302" s="1"/>
      <c r="BE302" s="1"/>
    </row>
    <row r="303" spans="1:57" x14ac:dyDescent="0.25">
      <c r="A303" s="1"/>
      <c r="B303" s="1"/>
      <c r="E303" s="4"/>
      <c r="F303" s="4"/>
      <c r="N303" s="49"/>
      <c r="Q303" s="1"/>
      <c r="R303" s="1"/>
      <c r="S303" s="1"/>
      <c r="U303" s="1"/>
      <c r="V303" s="1"/>
      <c r="W303" s="1">
        <f t="shared" si="48"/>
        <v>0</v>
      </c>
      <c r="X303" s="1"/>
      <c r="Y303" s="1"/>
      <c r="Z303" s="1">
        <f>Table111[[#This Row],[Quantity2]]*Table111[[#This Row],[U Cost]]</f>
        <v>0</v>
      </c>
      <c r="AB303" s="1"/>
      <c r="AC303" s="1"/>
      <c r="AD303" s="1">
        <f t="shared" si="49"/>
        <v>0</v>
      </c>
      <c r="AE303" s="1"/>
      <c r="AF303" s="1">
        <f>SUM(Table111[[#This Row],[Total 
Paid]:[Shipping 
Charged]])</f>
        <v>0</v>
      </c>
      <c r="AG303" s="1"/>
      <c r="AH303" s="1"/>
      <c r="AI303" s="1">
        <f t="shared" si="50"/>
        <v>0</v>
      </c>
      <c r="AK303" s="1"/>
      <c r="AL303" s="1"/>
      <c r="AM303" s="1"/>
      <c r="AN303" s="1"/>
      <c r="AP303" s="30">
        <f t="shared" si="47"/>
        <v>0</v>
      </c>
      <c r="AQ303" s="1"/>
      <c r="AR303" s="1">
        <f t="shared" si="52"/>
        <v>0</v>
      </c>
      <c r="AS303" s="1"/>
      <c r="AT303" s="1"/>
      <c r="AU303" s="2">
        <f t="shared" si="51"/>
        <v>0</v>
      </c>
      <c r="AW303" s="1"/>
      <c r="AX303" s="1"/>
      <c r="AY303" s="1"/>
      <c r="AZ303" s="2">
        <f t="shared" si="46"/>
        <v>0</v>
      </c>
      <c r="BA303" s="2">
        <f>SUM(AF303,AH303,-AZ303,-Table111[[#This Row],[Sale Fee]])</f>
        <v>0</v>
      </c>
      <c r="BC303" s="1"/>
      <c r="BD303" s="1"/>
      <c r="BE303" s="1"/>
    </row>
    <row r="304" spans="1:57" x14ac:dyDescent="0.25">
      <c r="A304" s="1"/>
      <c r="B304" s="1"/>
      <c r="E304" s="4"/>
      <c r="F304" s="4"/>
      <c r="N304" s="49"/>
      <c r="Q304" s="1"/>
      <c r="R304" s="1"/>
      <c r="S304" s="1"/>
      <c r="U304" s="1"/>
      <c r="V304" s="1"/>
      <c r="W304" s="1">
        <f t="shared" si="48"/>
        <v>0</v>
      </c>
      <c r="X304" s="1"/>
      <c r="Y304" s="1"/>
      <c r="Z304" s="1">
        <f>Table111[[#This Row],[Quantity2]]*Table111[[#This Row],[U Cost]]</f>
        <v>0</v>
      </c>
      <c r="AB304" s="1"/>
      <c r="AC304" s="1"/>
      <c r="AD304" s="1">
        <f t="shared" si="49"/>
        <v>0</v>
      </c>
      <c r="AE304" s="1"/>
      <c r="AF304" s="1">
        <f>SUM(Table111[[#This Row],[Total 
Paid]:[Shipping 
Charged]])</f>
        <v>0</v>
      </c>
      <c r="AG304" s="1"/>
      <c r="AH304" s="1"/>
      <c r="AI304" s="1">
        <f t="shared" si="50"/>
        <v>0</v>
      </c>
      <c r="AK304" s="1"/>
      <c r="AL304" s="1"/>
      <c r="AM304" s="1"/>
      <c r="AN304" s="1"/>
      <c r="AP304" s="30">
        <f t="shared" si="47"/>
        <v>0</v>
      </c>
      <c r="AQ304" s="1"/>
      <c r="AR304" s="1">
        <f t="shared" si="52"/>
        <v>0</v>
      </c>
      <c r="AS304" s="1"/>
      <c r="AT304" s="1"/>
      <c r="AU304" s="2">
        <f t="shared" si="51"/>
        <v>0</v>
      </c>
      <c r="AW304" s="1"/>
      <c r="AX304" s="1"/>
      <c r="AY304" s="1"/>
      <c r="AZ304" s="2">
        <f t="shared" si="46"/>
        <v>0</v>
      </c>
      <c r="BA304" s="2">
        <f>SUM(AF304,AH304,-AZ304,-Table111[[#This Row],[Sale Fee]])</f>
        <v>0</v>
      </c>
      <c r="BC304" s="1"/>
      <c r="BD304" s="1"/>
      <c r="BE304" s="1"/>
    </row>
    <row r="305" spans="1:57" x14ac:dyDescent="0.25">
      <c r="A305" s="1"/>
      <c r="B305" s="1"/>
      <c r="E305" s="4"/>
      <c r="F305" s="4"/>
      <c r="Q305" s="1"/>
      <c r="R305" s="1"/>
      <c r="S305" s="1"/>
      <c r="U305" s="1"/>
      <c r="V305" s="1"/>
      <c r="W305" s="1">
        <f t="shared" si="48"/>
        <v>0</v>
      </c>
      <c r="X305" s="1"/>
      <c r="Y305" s="1"/>
      <c r="Z305" s="1">
        <f>Table111[[#This Row],[Quantity2]]*Table111[[#This Row],[U Cost]]</f>
        <v>0</v>
      </c>
      <c r="AB305" s="1"/>
      <c r="AC305" s="1"/>
      <c r="AD305" s="1">
        <f t="shared" si="49"/>
        <v>0</v>
      </c>
      <c r="AE305" s="1"/>
      <c r="AF305" s="1">
        <f>SUM(Table111[[#This Row],[Total 
Paid]:[Shipping 
Charged]])</f>
        <v>0</v>
      </c>
      <c r="AG305" s="1"/>
      <c r="AH305" s="1"/>
      <c r="AI305" s="1">
        <f t="shared" si="50"/>
        <v>0</v>
      </c>
      <c r="AK305" s="1"/>
      <c r="AL305" s="1"/>
      <c r="AM305" s="1"/>
      <c r="AN305" s="1"/>
      <c r="AP305" s="30">
        <f t="shared" si="47"/>
        <v>0</v>
      </c>
      <c r="AQ305" s="1"/>
      <c r="AR305" s="1">
        <f t="shared" si="52"/>
        <v>0</v>
      </c>
      <c r="AS305" s="1"/>
      <c r="AT305" s="1"/>
      <c r="AU305" s="2">
        <f t="shared" si="51"/>
        <v>0</v>
      </c>
      <c r="AW305" s="1"/>
      <c r="AX305" s="1"/>
      <c r="AY305" s="1"/>
      <c r="AZ305" s="2">
        <f t="shared" si="46"/>
        <v>0</v>
      </c>
      <c r="BA305" s="2">
        <f>SUM(AF305,AH305,-AZ305,-Table111[[#This Row],[Sale Fee]])</f>
        <v>0</v>
      </c>
      <c r="BC305" s="1"/>
      <c r="BD305" s="1"/>
      <c r="BE305" s="1"/>
    </row>
    <row r="306" spans="1:57" x14ac:dyDescent="0.25">
      <c r="A306" s="1"/>
      <c r="B306" s="1"/>
      <c r="E306" s="4"/>
      <c r="F306" s="4"/>
      <c r="Q306" s="1"/>
      <c r="R306" s="1"/>
      <c r="S306" s="1"/>
      <c r="U306" s="1"/>
      <c r="V306" s="1"/>
      <c r="W306" s="1">
        <f t="shared" si="48"/>
        <v>0</v>
      </c>
      <c r="X306" s="1"/>
      <c r="Y306" s="1"/>
      <c r="Z306" s="1">
        <f>Table111[[#This Row],[Quantity2]]*Table111[[#This Row],[U Cost]]</f>
        <v>0</v>
      </c>
      <c r="AB306" s="1"/>
      <c r="AC306" s="1"/>
      <c r="AD306" s="1">
        <f t="shared" si="49"/>
        <v>0</v>
      </c>
      <c r="AE306" s="1"/>
      <c r="AF306" s="1">
        <f>SUM(Table111[[#This Row],[Total 
Paid]:[Shipping 
Charged]])</f>
        <v>0</v>
      </c>
      <c r="AG306" s="1"/>
      <c r="AH306" s="1"/>
      <c r="AI306" s="1">
        <f t="shared" si="50"/>
        <v>0</v>
      </c>
      <c r="AK306" s="1"/>
      <c r="AL306" s="1"/>
      <c r="AM306" s="1"/>
      <c r="AN306" s="1"/>
      <c r="AP306" s="30">
        <f t="shared" si="47"/>
        <v>0</v>
      </c>
      <c r="AQ306" s="1"/>
      <c r="AR306" s="1">
        <f t="shared" si="52"/>
        <v>0</v>
      </c>
      <c r="AS306" s="1"/>
      <c r="AT306" s="1"/>
      <c r="AU306" s="2">
        <f t="shared" si="51"/>
        <v>0</v>
      </c>
      <c r="AW306" s="1"/>
      <c r="AX306" s="1"/>
      <c r="AY306" s="1"/>
      <c r="AZ306" s="2">
        <f t="shared" si="46"/>
        <v>0</v>
      </c>
      <c r="BA306" s="2">
        <f>SUM(AF306,AH306,-AZ306,-Table111[[#This Row],[Sale Fee]])</f>
        <v>0</v>
      </c>
      <c r="BC306" s="1"/>
      <c r="BD306" s="1"/>
      <c r="BE306" s="1"/>
    </row>
    <row r="307" spans="1:57" x14ac:dyDescent="0.25">
      <c r="A307" s="1"/>
      <c r="B307" s="1"/>
      <c r="E307" s="4"/>
      <c r="F307" s="4"/>
      <c r="Q307" s="1"/>
      <c r="R307" s="1"/>
      <c r="S307" s="1"/>
      <c r="U307" s="1"/>
      <c r="V307" s="1"/>
      <c r="W307" s="1">
        <f t="shared" si="48"/>
        <v>0</v>
      </c>
      <c r="X307" s="1"/>
      <c r="Y307" s="1"/>
      <c r="Z307" s="1">
        <f>Table111[[#This Row],[Quantity2]]*Table111[[#This Row],[U Cost]]</f>
        <v>0</v>
      </c>
      <c r="AB307" s="1"/>
      <c r="AC307" s="1"/>
      <c r="AD307" s="1">
        <f t="shared" si="49"/>
        <v>0</v>
      </c>
      <c r="AE307" s="1"/>
      <c r="AF307" s="1">
        <f>SUM(Table111[[#This Row],[Total 
Paid]:[Shipping 
Charged]])</f>
        <v>0</v>
      </c>
      <c r="AG307" s="1"/>
      <c r="AH307" s="1"/>
      <c r="AI307" s="1">
        <f t="shared" si="50"/>
        <v>0</v>
      </c>
      <c r="AK307" s="1"/>
      <c r="AL307" s="1"/>
      <c r="AM307" s="1"/>
      <c r="AN307" s="1"/>
      <c r="AP307" s="30">
        <f t="shared" si="47"/>
        <v>0</v>
      </c>
      <c r="AQ307" s="1"/>
      <c r="AR307" s="1">
        <f t="shared" si="52"/>
        <v>0</v>
      </c>
      <c r="AS307" s="1"/>
      <c r="AT307" s="1"/>
      <c r="AU307" s="2">
        <f t="shared" si="51"/>
        <v>0</v>
      </c>
      <c r="AW307" s="1"/>
      <c r="AX307" s="1"/>
      <c r="AY307" s="1"/>
      <c r="AZ307" s="2">
        <f t="shared" si="46"/>
        <v>0</v>
      </c>
      <c r="BA307" s="2">
        <f>SUM(AF307,AH307,-AZ307,-Table111[[#This Row],[Sale Fee]])</f>
        <v>0</v>
      </c>
      <c r="BC307" s="1"/>
      <c r="BD307" s="1"/>
      <c r="BE307" s="1"/>
    </row>
    <row r="308" spans="1:57" x14ac:dyDescent="0.25">
      <c r="A308" s="1"/>
      <c r="B308" s="1"/>
      <c r="E308" s="4"/>
      <c r="F308" s="4"/>
      <c r="N308" s="1"/>
      <c r="Q308" s="1"/>
      <c r="R308" s="1"/>
      <c r="S308" s="1"/>
      <c r="U308" s="1"/>
      <c r="V308" s="1"/>
      <c r="W308" s="1">
        <f t="shared" si="48"/>
        <v>0</v>
      </c>
      <c r="X308" s="1"/>
      <c r="Y308" s="1"/>
      <c r="Z308" s="1">
        <f>Table111[[#This Row],[Quantity2]]*Table111[[#This Row],[U Cost]]</f>
        <v>0</v>
      </c>
      <c r="AB308" s="1"/>
      <c r="AC308" s="1"/>
      <c r="AD308" s="1">
        <f t="shared" si="49"/>
        <v>0</v>
      </c>
      <c r="AE308" s="1"/>
      <c r="AF308" s="1">
        <f>SUM(Table111[[#This Row],[Total 
Paid]:[Shipping 
Charged]])</f>
        <v>0</v>
      </c>
      <c r="AG308" s="1"/>
      <c r="AH308" s="1"/>
      <c r="AI308" s="1">
        <f t="shared" si="50"/>
        <v>0</v>
      </c>
      <c r="AK308" s="1"/>
      <c r="AL308" s="1"/>
      <c r="AM308" s="1"/>
      <c r="AN308" s="1"/>
      <c r="AP308" s="30">
        <f t="shared" si="47"/>
        <v>0</v>
      </c>
      <c r="AQ308" s="1"/>
      <c r="AR308" s="1">
        <f t="shared" si="52"/>
        <v>0</v>
      </c>
      <c r="AS308" s="1"/>
      <c r="AT308" s="1"/>
      <c r="AU308" s="2">
        <f t="shared" si="51"/>
        <v>0</v>
      </c>
      <c r="AW308" s="1"/>
      <c r="AX308" s="1"/>
      <c r="AY308" s="1"/>
      <c r="AZ308" s="2">
        <f t="shared" si="46"/>
        <v>0</v>
      </c>
      <c r="BA308" s="2">
        <f>SUM(AF308,AH308,-AZ308,-Table111[[#This Row],[Sale Fee]])</f>
        <v>0</v>
      </c>
      <c r="BC308" s="1"/>
      <c r="BD308" s="1"/>
      <c r="BE308" s="1"/>
    </row>
    <row r="309" spans="1:57" x14ac:dyDescent="0.25">
      <c r="A309" s="1"/>
      <c r="B309" s="1"/>
      <c r="E309" s="4"/>
      <c r="F309" s="4"/>
      <c r="Q309" s="1"/>
      <c r="R309" s="1"/>
      <c r="S309" s="1"/>
      <c r="U309" s="1"/>
      <c r="V309" s="1"/>
      <c r="W309" s="1">
        <f t="shared" si="48"/>
        <v>0</v>
      </c>
      <c r="X309" s="1"/>
      <c r="Y309" s="1"/>
      <c r="Z309" s="1">
        <f>Table111[[#This Row],[Quantity2]]*Table111[[#This Row],[U Cost]]</f>
        <v>0</v>
      </c>
      <c r="AB309" s="1"/>
      <c r="AC309" s="1"/>
      <c r="AD309" s="1">
        <f t="shared" si="49"/>
        <v>0</v>
      </c>
      <c r="AE309" s="1"/>
      <c r="AF309" s="1">
        <f>SUM(Table111[[#This Row],[Total 
Paid]:[Shipping 
Charged]])</f>
        <v>0</v>
      </c>
      <c r="AG309" s="1"/>
      <c r="AH309" s="1"/>
      <c r="AI309" s="1">
        <f t="shared" si="50"/>
        <v>0</v>
      </c>
      <c r="AK309" s="1"/>
      <c r="AL309" s="1"/>
      <c r="AM309" s="1"/>
      <c r="AN309" s="1"/>
      <c r="AP309" s="30">
        <f t="shared" si="47"/>
        <v>0</v>
      </c>
      <c r="AQ309" s="1"/>
      <c r="AR309" s="1">
        <f t="shared" si="52"/>
        <v>0</v>
      </c>
      <c r="AS309" s="1"/>
      <c r="AT309" s="1"/>
      <c r="AU309" s="2">
        <f t="shared" si="51"/>
        <v>0</v>
      </c>
      <c r="AW309" s="1"/>
      <c r="AX309" s="1"/>
      <c r="AY309" s="1"/>
      <c r="AZ309" s="2">
        <f t="shared" si="46"/>
        <v>0</v>
      </c>
      <c r="BA309" s="2">
        <f>SUM(AF309,AH309,-AZ309,-Table111[[#This Row],[Sale Fee]])</f>
        <v>0</v>
      </c>
      <c r="BC309" s="1"/>
      <c r="BD309" s="1"/>
      <c r="BE309" s="1"/>
    </row>
    <row r="310" spans="1:57" x14ac:dyDescent="0.25">
      <c r="A310" s="1"/>
      <c r="B310" s="1"/>
      <c r="E310" s="4"/>
      <c r="F310" s="4"/>
      <c r="Q310" s="1"/>
      <c r="R310" s="1"/>
      <c r="S310" s="1"/>
      <c r="U310" s="1"/>
      <c r="V310" s="1"/>
      <c r="W310" s="1">
        <f t="shared" si="48"/>
        <v>0</v>
      </c>
      <c r="X310" s="1"/>
      <c r="Y310" s="1"/>
      <c r="Z310" s="1">
        <f>Table111[[#This Row],[Quantity2]]*Table111[[#This Row],[U Cost]]</f>
        <v>0</v>
      </c>
      <c r="AB310" s="1"/>
      <c r="AC310" s="1"/>
      <c r="AD310" s="1">
        <f t="shared" si="49"/>
        <v>0</v>
      </c>
      <c r="AE310" s="1"/>
      <c r="AF310" s="1">
        <f>SUM(Table111[[#This Row],[Total 
Paid]:[Shipping 
Charged]])</f>
        <v>0</v>
      </c>
      <c r="AG310" s="1"/>
      <c r="AH310" s="1"/>
      <c r="AI310" s="1">
        <f t="shared" si="50"/>
        <v>0</v>
      </c>
      <c r="AK310" s="1"/>
      <c r="AL310" s="1"/>
      <c r="AM310" s="1"/>
      <c r="AN310" s="1"/>
      <c r="AP310" s="30">
        <f t="shared" si="47"/>
        <v>0</v>
      </c>
      <c r="AQ310" s="1"/>
      <c r="AR310" s="1">
        <f t="shared" si="52"/>
        <v>0</v>
      </c>
      <c r="AS310" s="1"/>
      <c r="AT310" s="1"/>
      <c r="AU310" s="2">
        <f t="shared" si="51"/>
        <v>0</v>
      </c>
      <c r="AW310" s="1"/>
      <c r="AX310" s="1"/>
      <c r="AY310" s="1"/>
      <c r="AZ310" s="2">
        <f t="shared" si="46"/>
        <v>0</v>
      </c>
      <c r="BA310" s="2">
        <f>SUM(AF310,AH310,-AZ310,-Table111[[#This Row],[Sale Fee]])</f>
        <v>0</v>
      </c>
      <c r="BC310" s="1"/>
      <c r="BD310" s="1"/>
      <c r="BE310" s="1"/>
    </row>
    <row r="311" spans="1:57" x14ac:dyDescent="0.25">
      <c r="A311" s="1"/>
      <c r="B311" s="1"/>
      <c r="E311" s="4"/>
      <c r="F311" s="4"/>
      <c r="Q311" s="1"/>
      <c r="R311" s="1"/>
      <c r="S311" s="1"/>
      <c r="U311" s="1"/>
      <c r="V311" s="1"/>
      <c r="W311" s="1">
        <f t="shared" si="48"/>
        <v>0</v>
      </c>
      <c r="X311" s="1"/>
      <c r="Y311" s="1"/>
      <c r="Z311" s="1">
        <f>Table111[[#This Row],[Quantity2]]*Table111[[#This Row],[U Cost]]</f>
        <v>0</v>
      </c>
      <c r="AB311" s="1"/>
      <c r="AC311" s="1"/>
      <c r="AD311" s="1">
        <f t="shared" si="49"/>
        <v>0</v>
      </c>
      <c r="AE311" s="1"/>
      <c r="AF311" s="1">
        <f>SUM(Table111[[#This Row],[Total 
Paid]:[Shipping 
Charged]])</f>
        <v>0</v>
      </c>
      <c r="AG311" s="1"/>
      <c r="AH311" s="1"/>
      <c r="AI311" s="1">
        <f t="shared" si="50"/>
        <v>0</v>
      </c>
      <c r="AK311" s="1"/>
      <c r="AL311" s="1"/>
      <c r="AM311" s="1"/>
      <c r="AN311" s="1"/>
      <c r="AP311" s="30">
        <f t="shared" si="47"/>
        <v>0</v>
      </c>
      <c r="AQ311" s="1"/>
      <c r="AR311" s="1">
        <f t="shared" si="52"/>
        <v>0</v>
      </c>
      <c r="AS311" s="1"/>
      <c r="AT311" s="1"/>
      <c r="AU311" s="2">
        <f t="shared" si="51"/>
        <v>0</v>
      </c>
      <c r="AW311" s="1"/>
      <c r="AX311" s="1"/>
      <c r="AY311" s="1"/>
      <c r="AZ311" s="2">
        <f t="shared" si="46"/>
        <v>0</v>
      </c>
      <c r="BA311" s="2">
        <f>SUM(AF311,AH311,-AZ311,-Table111[[#This Row],[Sale Fee]])</f>
        <v>0</v>
      </c>
      <c r="BC311" s="1"/>
      <c r="BD311" s="1"/>
      <c r="BE311" s="1"/>
    </row>
    <row r="312" spans="1:57" x14ac:dyDescent="0.25">
      <c r="A312" s="1"/>
      <c r="B312" s="1"/>
      <c r="E312" s="4"/>
      <c r="F312" s="4"/>
      <c r="Q312" s="1"/>
      <c r="R312" s="1"/>
      <c r="S312" s="1"/>
      <c r="U312" s="1"/>
      <c r="V312" s="1"/>
      <c r="W312" s="1">
        <f t="shared" si="48"/>
        <v>0</v>
      </c>
      <c r="X312" s="1"/>
      <c r="Y312" s="1"/>
      <c r="Z312" s="1">
        <f>Table111[[#This Row],[Quantity2]]*Table111[[#This Row],[U Cost]]</f>
        <v>0</v>
      </c>
      <c r="AB312" s="1"/>
      <c r="AC312" s="1"/>
      <c r="AD312" s="1">
        <f t="shared" si="49"/>
        <v>0</v>
      </c>
      <c r="AE312" s="1"/>
      <c r="AF312" s="1">
        <f>SUM(Table111[[#This Row],[Total 
Paid]:[Shipping 
Charged]])</f>
        <v>0</v>
      </c>
      <c r="AG312" s="1"/>
      <c r="AH312" s="1"/>
      <c r="AI312" s="1">
        <f t="shared" si="50"/>
        <v>0</v>
      </c>
      <c r="AK312" s="1"/>
      <c r="AL312" s="1"/>
      <c r="AM312" s="1"/>
      <c r="AN312" s="1"/>
      <c r="AP312" s="30">
        <f t="shared" si="47"/>
        <v>0</v>
      </c>
      <c r="AQ312" s="1"/>
      <c r="AR312" s="1">
        <f t="shared" si="52"/>
        <v>0</v>
      </c>
      <c r="AS312" s="1"/>
      <c r="AT312" s="1"/>
      <c r="AU312" s="2">
        <f t="shared" si="51"/>
        <v>0</v>
      </c>
      <c r="AW312" s="1"/>
      <c r="AX312" s="1"/>
      <c r="AY312" s="1"/>
      <c r="AZ312" s="2">
        <f t="shared" si="46"/>
        <v>0</v>
      </c>
      <c r="BA312" s="2">
        <f>SUM(AF312,AH312,-AZ312,-Table111[[#This Row],[Sale Fee]])</f>
        <v>0</v>
      </c>
      <c r="BC312" s="1"/>
      <c r="BD312" s="1"/>
      <c r="BE312" s="1"/>
    </row>
    <row r="313" spans="1:57" x14ac:dyDescent="0.25">
      <c r="A313" s="1"/>
      <c r="B313" s="1"/>
      <c r="E313" s="4"/>
      <c r="F313" s="4"/>
      <c r="Q313" s="1"/>
      <c r="R313" s="1"/>
      <c r="S313" s="1"/>
      <c r="U313" s="1"/>
      <c r="V313" s="1"/>
      <c r="W313" s="1">
        <f t="shared" si="48"/>
        <v>0</v>
      </c>
      <c r="X313" s="1"/>
      <c r="Y313" s="1"/>
      <c r="Z313" s="1">
        <f>Table111[[#This Row],[Quantity2]]*Table111[[#This Row],[U Cost]]</f>
        <v>0</v>
      </c>
      <c r="AB313" s="1"/>
      <c r="AC313" s="1"/>
      <c r="AD313" s="1">
        <f t="shared" si="49"/>
        <v>0</v>
      </c>
      <c r="AE313" s="1"/>
      <c r="AF313" s="1">
        <f>SUM(Table111[[#This Row],[Total 
Paid]:[Shipping 
Charged]])</f>
        <v>0</v>
      </c>
      <c r="AG313" s="1"/>
      <c r="AH313" s="1"/>
      <c r="AI313" s="1">
        <f t="shared" si="50"/>
        <v>0</v>
      </c>
      <c r="AK313" s="1"/>
      <c r="AL313" s="1"/>
      <c r="AM313" s="1"/>
      <c r="AN313" s="1"/>
      <c r="AP313" s="30">
        <f t="shared" si="47"/>
        <v>0</v>
      </c>
      <c r="AQ313" s="1"/>
      <c r="AR313" s="1">
        <f t="shared" si="52"/>
        <v>0</v>
      </c>
      <c r="AS313" s="1"/>
      <c r="AT313" s="1"/>
      <c r="AU313" s="2">
        <f t="shared" si="51"/>
        <v>0</v>
      </c>
      <c r="AW313" s="1"/>
      <c r="AX313" s="1"/>
      <c r="AY313" s="1"/>
      <c r="AZ313" s="2">
        <f t="shared" si="46"/>
        <v>0</v>
      </c>
      <c r="BA313" s="2">
        <f>SUM(AF313,AH313,-AZ313,-Table111[[#This Row],[Sale Fee]])</f>
        <v>0</v>
      </c>
      <c r="BC313" s="1"/>
      <c r="BD313" s="1"/>
      <c r="BE313" s="1"/>
    </row>
    <row r="314" spans="1:57" x14ac:dyDescent="0.25">
      <c r="A314" s="1"/>
      <c r="B314" s="1"/>
      <c r="E314" s="4"/>
      <c r="F314" s="4"/>
      <c r="Q314" s="1"/>
      <c r="R314" s="1"/>
      <c r="S314" s="1"/>
      <c r="U314" s="1"/>
      <c r="V314" s="1"/>
      <c r="W314" s="1">
        <f t="shared" si="48"/>
        <v>0</v>
      </c>
      <c r="X314" s="1"/>
      <c r="Y314" s="1"/>
      <c r="Z314" s="1">
        <f>Table111[[#This Row],[Quantity2]]*Table111[[#This Row],[U Cost]]</f>
        <v>0</v>
      </c>
      <c r="AB314" s="1"/>
      <c r="AC314" s="1"/>
      <c r="AD314" s="1">
        <f t="shared" si="49"/>
        <v>0</v>
      </c>
      <c r="AE314" s="1"/>
      <c r="AF314" s="1">
        <f>SUM(Table111[[#This Row],[Total 
Paid]:[Shipping 
Charged]])</f>
        <v>0</v>
      </c>
      <c r="AG314" s="1"/>
      <c r="AH314" s="1"/>
      <c r="AI314" s="1">
        <f t="shared" si="50"/>
        <v>0</v>
      </c>
      <c r="AK314" s="1"/>
      <c r="AL314" s="1"/>
      <c r="AM314" s="1"/>
      <c r="AN314" s="1"/>
      <c r="AP314" s="30">
        <f t="shared" si="47"/>
        <v>0</v>
      </c>
      <c r="AQ314" s="1"/>
      <c r="AR314" s="1">
        <f t="shared" si="52"/>
        <v>0</v>
      </c>
      <c r="AS314" s="1"/>
      <c r="AT314" s="1"/>
      <c r="AU314" s="2">
        <f t="shared" si="51"/>
        <v>0</v>
      </c>
      <c r="AW314" s="1"/>
      <c r="AX314" s="1"/>
      <c r="AY314" s="1"/>
      <c r="AZ314" s="2">
        <f t="shared" si="46"/>
        <v>0</v>
      </c>
      <c r="BA314" s="2">
        <f>SUM(AF314,AH314,-AZ314,-Table111[[#This Row],[Sale Fee]])</f>
        <v>0</v>
      </c>
      <c r="BC314" s="1"/>
      <c r="BD314" s="1"/>
      <c r="BE314" s="1"/>
    </row>
    <row r="315" spans="1:57" x14ac:dyDescent="0.25">
      <c r="A315" s="1"/>
      <c r="B315" s="1"/>
      <c r="E315" s="4"/>
      <c r="F315" s="4"/>
      <c r="Q315" s="1"/>
      <c r="R315" s="1"/>
      <c r="S315" s="1"/>
      <c r="U315" s="1"/>
      <c r="V315" s="1"/>
      <c r="W315" s="1">
        <f t="shared" si="48"/>
        <v>0</v>
      </c>
      <c r="X315" s="1"/>
      <c r="Y315" s="1"/>
      <c r="Z315" s="1">
        <f>Table111[[#This Row],[Quantity2]]*Table111[[#This Row],[U Cost]]</f>
        <v>0</v>
      </c>
      <c r="AB315" s="1"/>
      <c r="AC315" s="1"/>
      <c r="AD315" s="1">
        <f t="shared" si="49"/>
        <v>0</v>
      </c>
      <c r="AE315" s="1"/>
      <c r="AF315" s="1">
        <f>SUM(Table111[[#This Row],[Total 
Paid]:[Shipping 
Charged]])</f>
        <v>0</v>
      </c>
      <c r="AG315" s="1"/>
      <c r="AH315" s="1"/>
      <c r="AI315" s="1">
        <f t="shared" si="50"/>
        <v>0</v>
      </c>
      <c r="AK315" s="1"/>
      <c r="AL315" s="1"/>
      <c r="AM315" s="1"/>
      <c r="AN315" s="1"/>
      <c r="AP315" s="30">
        <f t="shared" si="47"/>
        <v>0</v>
      </c>
      <c r="AQ315" s="1"/>
      <c r="AR315" s="1">
        <f t="shared" si="52"/>
        <v>0</v>
      </c>
      <c r="AS315" s="1"/>
      <c r="AT315" s="1"/>
      <c r="AU315" s="2">
        <f t="shared" si="51"/>
        <v>0</v>
      </c>
      <c r="AW315" s="1"/>
      <c r="AX315" s="1"/>
      <c r="AY315" s="1"/>
      <c r="AZ315" s="2">
        <f t="shared" si="46"/>
        <v>0</v>
      </c>
      <c r="BA315" s="2">
        <f>SUM(AF315,AH315,-AZ315,-Table111[[#This Row],[Sale Fee]])</f>
        <v>0</v>
      </c>
      <c r="BC315" s="1"/>
      <c r="BD315" s="1"/>
      <c r="BE315" s="1"/>
    </row>
    <row r="316" spans="1:57" x14ac:dyDescent="0.25">
      <c r="A316" s="1"/>
      <c r="B316" s="1"/>
      <c r="E316" s="4"/>
      <c r="F316" s="4"/>
      <c r="Q316" s="1"/>
      <c r="R316" s="1"/>
      <c r="S316" s="1"/>
      <c r="U316" s="1"/>
      <c r="V316" s="1"/>
      <c r="W316" s="1">
        <f t="shared" si="48"/>
        <v>0</v>
      </c>
      <c r="X316" s="1"/>
      <c r="Y316" s="1"/>
      <c r="Z316" s="1">
        <f>Table111[[#This Row],[Quantity2]]*Table111[[#This Row],[U Cost]]</f>
        <v>0</v>
      </c>
      <c r="AB316" s="1"/>
      <c r="AC316" s="1"/>
      <c r="AD316" s="1">
        <f t="shared" si="49"/>
        <v>0</v>
      </c>
      <c r="AE316" s="1"/>
      <c r="AF316" s="1">
        <f>SUM(Table111[[#This Row],[Total 
Paid]:[Shipping 
Charged]])</f>
        <v>0</v>
      </c>
      <c r="AG316" s="1"/>
      <c r="AH316" s="1"/>
      <c r="AI316" s="1">
        <f t="shared" si="50"/>
        <v>0</v>
      </c>
      <c r="AK316" s="1"/>
      <c r="AL316" s="1"/>
      <c r="AM316" s="1"/>
      <c r="AN316" s="1"/>
      <c r="AP316" s="30">
        <f t="shared" si="47"/>
        <v>0</v>
      </c>
      <c r="AQ316" s="1"/>
      <c r="AR316" s="1">
        <f t="shared" si="52"/>
        <v>0</v>
      </c>
      <c r="AS316" s="1"/>
      <c r="AT316" s="1"/>
      <c r="AU316" s="2">
        <f t="shared" si="51"/>
        <v>0</v>
      </c>
      <c r="AW316" s="1"/>
      <c r="AX316" s="1"/>
      <c r="AY316" s="1"/>
      <c r="AZ316" s="2">
        <f t="shared" si="46"/>
        <v>0</v>
      </c>
      <c r="BA316" s="2">
        <f>SUM(AF316,AH316,-AZ316,-Table111[[#This Row],[Sale Fee]])</f>
        <v>0</v>
      </c>
      <c r="BC316" s="1"/>
      <c r="BD316" s="1"/>
      <c r="BE316" s="1"/>
    </row>
    <row r="317" spans="1:57" x14ac:dyDescent="0.25">
      <c r="A317" s="1"/>
      <c r="B317" s="1"/>
      <c r="E317" s="4"/>
      <c r="F317" s="4"/>
      <c r="Q317" s="1"/>
      <c r="R317" s="1"/>
      <c r="S317" s="1"/>
      <c r="U317" s="1"/>
      <c r="V317" s="1"/>
      <c r="W317" s="1">
        <f t="shared" si="48"/>
        <v>0</v>
      </c>
      <c r="X317" s="1"/>
      <c r="Y317" s="1"/>
      <c r="Z317" s="1">
        <f>Table111[[#This Row],[Quantity2]]*Table111[[#This Row],[U Cost]]</f>
        <v>0</v>
      </c>
      <c r="AB317" s="1"/>
      <c r="AC317" s="1"/>
      <c r="AD317" s="1">
        <f t="shared" si="49"/>
        <v>0</v>
      </c>
      <c r="AE317" s="1"/>
      <c r="AF317" s="1">
        <f>SUM(Table111[[#This Row],[Total 
Paid]:[Shipping 
Charged]])</f>
        <v>0</v>
      </c>
      <c r="AG317" s="1"/>
      <c r="AH317" s="1"/>
      <c r="AI317" s="1">
        <f t="shared" si="50"/>
        <v>0</v>
      </c>
      <c r="AK317" s="1"/>
      <c r="AL317" s="1"/>
      <c r="AM317" s="1"/>
      <c r="AN317" s="1"/>
      <c r="AP317" s="30">
        <f t="shared" si="47"/>
        <v>0</v>
      </c>
      <c r="AQ317" s="1"/>
      <c r="AR317" s="1">
        <f t="shared" si="52"/>
        <v>0</v>
      </c>
      <c r="AS317" s="1"/>
      <c r="AT317" s="1"/>
      <c r="AU317" s="2">
        <f t="shared" si="51"/>
        <v>0</v>
      </c>
      <c r="AW317" s="1"/>
      <c r="AX317" s="1"/>
      <c r="AY317" s="1"/>
      <c r="AZ317" s="2">
        <f t="shared" si="46"/>
        <v>0</v>
      </c>
      <c r="BA317" s="2">
        <f>SUM(AF317,AH317,-AZ317,-Table111[[#This Row],[Sale Fee]])</f>
        <v>0</v>
      </c>
      <c r="BC317" s="1"/>
      <c r="BD317" s="1"/>
      <c r="BE317" s="1"/>
    </row>
    <row r="318" spans="1:57" x14ac:dyDescent="0.25">
      <c r="A318" s="1"/>
      <c r="B318" s="1"/>
      <c r="E318" s="4"/>
      <c r="F318" s="4"/>
      <c r="Q318" s="1"/>
      <c r="R318" s="1"/>
      <c r="S318" s="1"/>
      <c r="U318" s="1"/>
      <c r="V318" s="1"/>
      <c r="W318" s="1">
        <f t="shared" si="48"/>
        <v>0</v>
      </c>
      <c r="X318" s="1"/>
      <c r="Y318" s="1"/>
      <c r="Z318" s="1">
        <f>Table111[[#This Row],[Quantity2]]*Table111[[#This Row],[U Cost]]</f>
        <v>0</v>
      </c>
      <c r="AB318" s="1"/>
      <c r="AC318" s="1"/>
      <c r="AD318" s="1">
        <f t="shared" si="49"/>
        <v>0</v>
      </c>
      <c r="AE318" s="1"/>
      <c r="AF318" s="1">
        <f>SUM(Table111[[#This Row],[Total 
Paid]:[Shipping 
Charged]])</f>
        <v>0</v>
      </c>
      <c r="AG318" s="1"/>
      <c r="AH318" s="1"/>
      <c r="AI318" s="1">
        <f t="shared" si="50"/>
        <v>0</v>
      </c>
      <c r="AK318" s="1"/>
      <c r="AL318" s="1"/>
      <c r="AM318" s="1"/>
      <c r="AN318" s="1"/>
      <c r="AP318" s="30">
        <f t="shared" si="47"/>
        <v>0</v>
      </c>
      <c r="AQ318" s="1"/>
      <c r="AR318" s="1">
        <f t="shared" si="52"/>
        <v>0</v>
      </c>
      <c r="AS318" s="1"/>
      <c r="AT318" s="1"/>
      <c r="AU318" s="2">
        <f t="shared" si="51"/>
        <v>0</v>
      </c>
      <c r="AW318" s="1"/>
      <c r="AX318" s="1"/>
      <c r="AY318" s="1"/>
      <c r="AZ318" s="2">
        <f t="shared" si="46"/>
        <v>0</v>
      </c>
      <c r="BA318" s="2">
        <f>SUM(AF318,AH318,-AZ318,-Table111[[#This Row],[Sale Fee]])</f>
        <v>0</v>
      </c>
      <c r="BC318" s="1"/>
      <c r="BD318" s="1"/>
      <c r="BE318" s="1"/>
    </row>
    <row r="319" spans="1:57" x14ac:dyDescent="0.25">
      <c r="A319" s="1"/>
      <c r="B319" s="1"/>
      <c r="E319" s="4"/>
      <c r="F319" s="4"/>
      <c r="Q319" s="1"/>
      <c r="R319" s="1"/>
      <c r="S319" s="1"/>
      <c r="U319" s="1"/>
      <c r="V319" s="1"/>
      <c r="W319" s="1">
        <f t="shared" si="48"/>
        <v>0</v>
      </c>
      <c r="X319" s="1"/>
      <c r="Y319" s="1"/>
      <c r="Z319" s="1">
        <f>Table111[[#This Row],[Quantity2]]*Table111[[#This Row],[U Cost]]</f>
        <v>0</v>
      </c>
      <c r="AB319" s="1"/>
      <c r="AC319" s="1"/>
      <c r="AD319" s="1">
        <f t="shared" si="49"/>
        <v>0</v>
      </c>
      <c r="AE319" s="1"/>
      <c r="AF319" s="1">
        <f>SUM(Table111[[#This Row],[Total 
Paid]:[Shipping 
Charged]])</f>
        <v>0</v>
      </c>
      <c r="AG319" s="1"/>
      <c r="AH319" s="1"/>
      <c r="AI319" s="1">
        <f t="shared" si="50"/>
        <v>0</v>
      </c>
      <c r="AK319" s="1"/>
      <c r="AL319" s="1"/>
      <c r="AM319" s="1"/>
      <c r="AN319" s="1"/>
      <c r="AP319" s="30">
        <f t="shared" si="47"/>
        <v>0</v>
      </c>
      <c r="AQ319" s="1"/>
      <c r="AR319" s="1">
        <f t="shared" si="52"/>
        <v>0</v>
      </c>
      <c r="AS319" s="1"/>
      <c r="AT319" s="1"/>
      <c r="AU319" s="2">
        <f t="shared" si="51"/>
        <v>0</v>
      </c>
      <c r="AW319" s="1"/>
      <c r="AX319" s="1"/>
      <c r="AY319" s="1"/>
      <c r="AZ319" s="2">
        <f t="shared" si="46"/>
        <v>0</v>
      </c>
      <c r="BA319" s="2">
        <f>SUM(AF319,AH319,-AZ319,-Table111[[#This Row],[Sale Fee]])</f>
        <v>0</v>
      </c>
      <c r="BC319" s="1"/>
      <c r="BD319" s="1"/>
      <c r="BE319" s="1"/>
    </row>
    <row r="320" spans="1:57" x14ac:dyDescent="0.25">
      <c r="A320" s="1"/>
      <c r="B320" s="1"/>
      <c r="E320" s="4"/>
      <c r="F320" s="4"/>
      <c r="Q320" s="1"/>
      <c r="R320" s="1"/>
      <c r="S320" s="1"/>
      <c r="U320" s="1"/>
      <c r="V320" s="1"/>
      <c r="W320" s="1">
        <f t="shared" si="48"/>
        <v>0</v>
      </c>
      <c r="X320" s="1"/>
      <c r="Y320" s="1"/>
      <c r="Z320" s="1">
        <f>Table111[[#This Row],[Quantity2]]*Table111[[#This Row],[U Cost]]</f>
        <v>0</v>
      </c>
      <c r="AB320" s="1"/>
      <c r="AC320" s="1"/>
      <c r="AD320" s="1">
        <f t="shared" si="49"/>
        <v>0</v>
      </c>
      <c r="AE320" s="1"/>
      <c r="AF320" s="1">
        <f>SUM(Table111[[#This Row],[Total 
Paid]:[Shipping 
Charged]])</f>
        <v>0</v>
      </c>
      <c r="AG320" s="1"/>
      <c r="AH320" s="1"/>
      <c r="AI320" s="1">
        <f t="shared" si="50"/>
        <v>0</v>
      </c>
      <c r="AK320" s="1"/>
      <c r="AL320" s="1"/>
      <c r="AM320" s="1"/>
      <c r="AN320" s="1"/>
      <c r="AP320" s="30">
        <f t="shared" si="47"/>
        <v>0</v>
      </c>
      <c r="AQ320" s="1"/>
      <c r="AR320" s="1">
        <f t="shared" si="52"/>
        <v>0</v>
      </c>
      <c r="AS320" s="1"/>
      <c r="AT320" s="1"/>
      <c r="AU320" s="2">
        <f t="shared" si="51"/>
        <v>0</v>
      </c>
      <c r="AW320" s="1"/>
      <c r="AX320" s="1"/>
      <c r="AY320" s="1"/>
      <c r="AZ320" s="2">
        <f t="shared" si="46"/>
        <v>0</v>
      </c>
      <c r="BA320" s="2">
        <f>SUM(AF320,AH320,-AZ320,-Table111[[#This Row],[Sale Fee]])</f>
        <v>0</v>
      </c>
      <c r="BC320" s="1"/>
      <c r="BD320" s="1"/>
      <c r="BE320" s="1"/>
    </row>
    <row r="321" spans="1:57" x14ac:dyDescent="0.25">
      <c r="A321" s="1"/>
      <c r="B321" s="1"/>
      <c r="E321" s="4"/>
      <c r="F321" s="4"/>
      <c r="Q321" s="1"/>
      <c r="R321" s="1"/>
      <c r="S321" s="1"/>
      <c r="U321" s="1"/>
      <c r="V321" s="1"/>
      <c r="W321" s="1">
        <f t="shared" si="48"/>
        <v>0</v>
      </c>
      <c r="X321" s="1"/>
      <c r="Y321" s="1"/>
      <c r="Z321" s="1">
        <f>Table111[[#This Row],[Quantity2]]*Table111[[#This Row],[U Cost]]</f>
        <v>0</v>
      </c>
      <c r="AB321" s="1"/>
      <c r="AC321" s="1"/>
      <c r="AD321" s="1">
        <f t="shared" si="49"/>
        <v>0</v>
      </c>
      <c r="AE321" s="1"/>
      <c r="AF321" s="1">
        <f>SUM(Table111[[#This Row],[Total 
Paid]:[Shipping 
Charged]])</f>
        <v>0</v>
      </c>
      <c r="AG321" s="1"/>
      <c r="AH321" s="1"/>
      <c r="AI321" s="1">
        <f t="shared" si="50"/>
        <v>0</v>
      </c>
      <c r="AK321" s="1"/>
      <c r="AL321" s="1"/>
      <c r="AM321" s="1"/>
      <c r="AN321" s="1"/>
      <c r="AP321" s="30">
        <f t="shared" si="47"/>
        <v>0</v>
      </c>
      <c r="AQ321" s="1"/>
      <c r="AR321" s="1">
        <f t="shared" si="52"/>
        <v>0</v>
      </c>
      <c r="AS321" s="1"/>
      <c r="AT321" s="1"/>
      <c r="AU321" s="2">
        <f t="shared" si="51"/>
        <v>0</v>
      </c>
      <c r="AW321" s="1"/>
      <c r="AX321" s="1"/>
      <c r="AY321" s="1"/>
      <c r="AZ321" s="2">
        <f t="shared" si="46"/>
        <v>0</v>
      </c>
      <c r="BA321" s="2">
        <f>SUM(AF321,AH321,-AZ321,-Table111[[#This Row],[Sale Fee]])</f>
        <v>0</v>
      </c>
      <c r="BC321" s="1"/>
      <c r="BD321" s="1"/>
      <c r="BE321" s="1"/>
    </row>
    <row r="322" spans="1:57" x14ac:dyDescent="0.25">
      <c r="A322" s="1"/>
      <c r="B322" s="1"/>
      <c r="E322" s="4"/>
      <c r="F322" s="4"/>
      <c r="Q322" s="1"/>
      <c r="R322" s="1"/>
      <c r="S322" s="1"/>
      <c r="U322" s="1"/>
      <c r="V322" s="1"/>
      <c r="W322" s="1">
        <f t="shared" si="48"/>
        <v>0</v>
      </c>
      <c r="X322" s="1"/>
      <c r="Y322" s="1"/>
      <c r="Z322" s="1">
        <f>Table111[[#This Row],[Quantity2]]*Table111[[#This Row],[U Cost]]</f>
        <v>0</v>
      </c>
      <c r="AB322" s="1"/>
      <c r="AC322" s="1"/>
      <c r="AD322" s="1">
        <f t="shared" si="49"/>
        <v>0</v>
      </c>
      <c r="AE322" s="1"/>
      <c r="AF322" s="1">
        <f>SUM(Table111[[#This Row],[Total 
Paid]:[Shipping 
Charged]])</f>
        <v>0</v>
      </c>
      <c r="AG322" s="1"/>
      <c r="AH322" s="1"/>
      <c r="AI322" s="1">
        <f t="shared" si="50"/>
        <v>0</v>
      </c>
      <c r="AK322" s="1"/>
      <c r="AL322" s="1"/>
      <c r="AM322" s="1"/>
      <c r="AN322" s="1"/>
      <c r="AP322" s="30">
        <f t="shared" si="47"/>
        <v>0</v>
      </c>
      <c r="AQ322" s="1"/>
      <c r="AR322" s="1">
        <f t="shared" si="52"/>
        <v>0</v>
      </c>
      <c r="AS322" s="1"/>
      <c r="AT322" s="1"/>
      <c r="AU322" s="2">
        <f t="shared" si="51"/>
        <v>0</v>
      </c>
      <c r="AW322" s="1"/>
      <c r="AX322" s="1"/>
      <c r="AY322" s="1"/>
      <c r="AZ322" s="2">
        <f t="shared" si="46"/>
        <v>0</v>
      </c>
      <c r="BA322" s="2">
        <f>SUM(AF322,AH322,-AZ322,-Table111[[#This Row],[Sale Fee]])</f>
        <v>0</v>
      </c>
      <c r="BC322" s="1"/>
      <c r="BD322" s="1"/>
      <c r="BE322" s="1"/>
    </row>
    <row r="323" spans="1:57" x14ac:dyDescent="0.25">
      <c r="A323" s="1"/>
      <c r="B323" s="1"/>
      <c r="E323" s="4"/>
      <c r="F323" s="4"/>
      <c r="Q323" s="1"/>
      <c r="R323" s="1"/>
      <c r="S323" s="1"/>
      <c r="U323" s="1"/>
      <c r="V323" s="1"/>
      <c r="W323" s="1">
        <f t="shared" si="48"/>
        <v>0</v>
      </c>
      <c r="X323" s="1"/>
      <c r="Y323" s="1"/>
      <c r="Z323" s="1">
        <f>Table111[[#This Row],[Quantity2]]*Table111[[#This Row],[U Cost]]</f>
        <v>0</v>
      </c>
      <c r="AB323" s="1"/>
      <c r="AC323" s="1"/>
      <c r="AD323" s="1">
        <f t="shared" si="49"/>
        <v>0</v>
      </c>
      <c r="AE323" s="1"/>
      <c r="AF323" s="1">
        <f>SUM(Table111[[#This Row],[Total 
Paid]:[Shipping 
Charged]])</f>
        <v>0</v>
      </c>
      <c r="AG323" s="1"/>
      <c r="AH323" s="1"/>
      <c r="AI323" s="1">
        <f t="shared" si="50"/>
        <v>0</v>
      </c>
      <c r="AK323" s="1"/>
      <c r="AL323" s="1"/>
      <c r="AM323" s="1"/>
      <c r="AN323" s="1"/>
      <c r="AP323" s="30">
        <f t="shared" si="47"/>
        <v>0</v>
      </c>
      <c r="AQ323" s="1"/>
      <c r="AR323" s="1">
        <f t="shared" si="52"/>
        <v>0</v>
      </c>
      <c r="AS323" s="1"/>
      <c r="AT323" s="1"/>
      <c r="AU323" s="2">
        <f t="shared" si="51"/>
        <v>0</v>
      </c>
      <c r="AW323" s="1"/>
      <c r="AX323" s="1"/>
      <c r="AY323" s="1"/>
      <c r="AZ323" s="2">
        <f t="shared" si="46"/>
        <v>0</v>
      </c>
      <c r="BA323" s="2">
        <f>SUM(AF323,AH323,-AZ323,-Table111[[#This Row],[Sale Fee]])</f>
        <v>0</v>
      </c>
      <c r="BC323" s="1"/>
      <c r="BD323" s="1"/>
      <c r="BE323" s="1"/>
    </row>
    <row r="324" spans="1:57" x14ac:dyDescent="0.25">
      <c r="A324" s="1"/>
      <c r="B324" s="1"/>
      <c r="E324" s="4"/>
      <c r="F324" s="4"/>
      <c r="Q324" s="1"/>
      <c r="R324" s="1"/>
      <c r="S324" s="1"/>
      <c r="U324" s="1"/>
      <c r="V324" s="1"/>
      <c r="W324" s="1">
        <f t="shared" si="48"/>
        <v>0</v>
      </c>
      <c r="X324" s="1"/>
      <c r="Y324" s="1"/>
      <c r="Z324" s="1">
        <f>Table111[[#This Row],[Quantity2]]*Table111[[#This Row],[U Cost]]</f>
        <v>0</v>
      </c>
      <c r="AB324" s="1"/>
      <c r="AC324" s="1"/>
      <c r="AD324" s="1">
        <f t="shared" si="49"/>
        <v>0</v>
      </c>
      <c r="AE324" s="1"/>
      <c r="AF324" s="1">
        <f>SUM(Table111[[#This Row],[Total 
Paid]:[Shipping 
Charged]])</f>
        <v>0</v>
      </c>
      <c r="AG324" s="1"/>
      <c r="AH324" s="1"/>
      <c r="AI324" s="1">
        <f t="shared" si="50"/>
        <v>0</v>
      </c>
      <c r="AK324" s="1"/>
      <c r="AL324" s="1"/>
      <c r="AM324" s="1"/>
      <c r="AN324" s="1"/>
      <c r="AP324" s="30">
        <f t="shared" si="47"/>
        <v>0</v>
      </c>
      <c r="AQ324" s="1"/>
      <c r="AR324" s="1">
        <f t="shared" si="52"/>
        <v>0</v>
      </c>
      <c r="AS324" s="1"/>
      <c r="AT324" s="1"/>
      <c r="AU324" s="2">
        <f t="shared" si="51"/>
        <v>0</v>
      </c>
      <c r="AW324" s="1"/>
      <c r="AX324" s="1"/>
      <c r="AY324" s="1"/>
      <c r="AZ324" s="2">
        <f t="shared" si="46"/>
        <v>0</v>
      </c>
      <c r="BA324" s="2">
        <f>SUM(AF324,AH324,-AZ324,-Table111[[#This Row],[Sale Fee]])</f>
        <v>0</v>
      </c>
      <c r="BC324" s="1"/>
      <c r="BD324" s="1"/>
      <c r="BE324" s="1"/>
    </row>
    <row r="325" spans="1:57" x14ac:dyDescent="0.25">
      <c r="A325" s="1"/>
      <c r="B325" s="1"/>
      <c r="E325" s="4"/>
      <c r="F325" s="4"/>
      <c r="Q325" s="1"/>
      <c r="R325" s="1"/>
      <c r="S325" s="1"/>
      <c r="U325" s="1"/>
      <c r="V325" s="1"/>
      <c r="W325" s="1">
        <f t="shared" si="48"/>
        <v>0</v>
      </c>
      <c r="X325" s="1"/>
      <c r="Y325" s="1"/>
      <c r="Z325" s="1">
        <f>Table111[[#This Row],[Quantity2]]*Table111[[#This Row],[U Cost]]</f>
        <v>0</v>
      </c>
      <c r="AB325" s="1"/>
      <c r="AC325" s="1"/>
      <c r="AD325" s="1">
        <f t="shared" si="49"/>
        <v>0</v>
      </c>
      <c r="AE325" s="1"/>
      <c r="AF325" s="1">
        <f>SUM(Table111[[#This Row],[Total 
Paid]:[Shipping 
Charged]])</f>
        <v>0</v>
      </c>
      <c r="AG325" s="1"/>
      <c r="AH325" s="1"/>
      <c r="AI325" s="1">
        <f t="shared" si="50"/>
        <v>0</v>
      </c>
      <c r="AK325" s="1"/>
      <c r="AL325" s="1"/>
      <c r="AM325" s="1"/>
      <c r="AN325" s="1"/>
      <c r="AP325" s="30">
        <f t="shared" si="47"/>
        <v>0</v>
      </c>
      <c r="AQ325" s="1"/>
      <c r="AR325" s="1">
        <f t="shared" si="52"/>
        <v>0</v>
      </c>
      <c r="AS325" s="1"/>
      <c r="AT325" s="1"/>
      <c r="AU325" s="2">
        <f t="shared" si="51"/>
        <v>0</v>
      </c>
      <c r="AW325" s="1"/>
      <c r="AX325" s="1"/>
      <c r="AY325" s="1"/>
      <c r="AZ325" s="2">
        <f t="shared" si="46"/>
        <v>0</v>
      </c>
      <c r="BA325" s="2">
        <f>SUM(AF325,AH325,-AZ325,-Table111[[#This Row],[Sale Fee]])</f>
        <v>0</v>
      </c>
      <c r="BC325" s="1"/>
      <c r="BD325" s="1"/>
      <c r="BE325" s="1"/>
    </row>
    <row r="326" spans="1:57" x14ac:dyDescent="0.25">
      <c r="A326" s="1"/>
      <c r="B326" s="1"/>
      <c r="E326" s="4"/>
      <c r="F326" s="4"/>
      <c r="Q326" s="1"/>
      <c r="R326" s="1"/>
      <c r="S326" s="1"/>
      <c r="U326" s="1"/>
      <c r="V326" s="1"/>
      <c r="W326" s="1">
        <f t="shared" si="48"/>
        <v>0</v>
      </c>
      <c r="X326" s="1"/>
      <c r="Y326" s="1"/>
      <c r="Z326" s="1">
        <f>Table111[[#This Row],[Quantity2]]*Table111[[#This Row],[U Cost]]</f>
        <v>0</v>
      </c>
      <c r="AB326" s="1"/>
      <c r="AC326" s="1"/>
      <c r="AD326" s="1">
        <f t="shared" si="49"/>
        <v>0</v>
      </c>
      <c r="AE326" s="1"/>
      <c r="AF326" s="1">
        <f>SUM(Table111[[#This Row],[Total 
Paid]:[Shipping 
Charged]])</f>
        <v>0</v>
      </c>
      <c r="AG326" s="1"/>
      <c r="AH326" s="1"/>
      <c r="AI326" s="1">
        <f t="shared" si="50"/>
        <v>0</v>
      </c>
      <c r="AK326" s="1"/>
      <c r="AL326" s="1"/>
      <c r="AM326" s="1"/>
      <c r="AN326" s="1"/>
      <c r="AP326" s="30">
        <f t="shared" si="47"/>
        <v>0</v>
      </c>
      <c r="AQ326" s="1"/>
      <c r="AR326" s="1">
        <f t="shared" si="52"/>
        <v>0</v>
      </c>
      <c r="AS326" s="1"/>
      <c r="AT326" s="1"/>
      <c r="AU326" s="2">
        <f t="shared" si="51"/>
        <v>0</v>
      </c>
      <c r="AW326" s="1"/>
      <c r="AX326" s="1"/>
      <c r="AY326" s="1"/>
      <c r="AZ326" s="2">
        <f t="shared" si="46"/>
        <v>0</v>
      </c>
      <c r="BA326" s="2">
        <f>SUM(AF326,AH326,-AZ326,-Table111[[#This Row],[Sale Fee]])</f>
        <v>0</v>
      </c>
      <c r="BC326" s="1"/>
      <c r="BD326" s="1"/>
      <c r="BE326" s="1"/>
    </row>
    <row r="327" spans="1:57" x14ac:dyDescent="0.25">
      <c r="A327" s="1"/>
      <c r="B327" s="1"/>
      <c r="E327" s="4"/>
      <c r="F327" s="4"/>
      <c r="Q327" s="1"/>
      <c r="R327" s="1"/>
      <c r="S327" s="1"/>
      <c r="U327" s="1"/>
      <c r="V327" s="1"/>
      <c r="W327" s="1">
        <f t="shared" si="48"/>
        <v>0</v>
      </c>
      <c r="X327" s="1"/>
      <c r="Y327" s="1"/>
      <c r="Z327" s="1">
        <f>Table111[[#This Row],[Quantity2]]*Table111[[#This Row],[U Cost]]</f>
        <v>0</v>
      </c>
      <c r="AB327" s="1"/>
      <c r="AC327" s="1"/>
      <c r="AD327" s="1">
        <f t="shared" si="49"/>
        <v>0</v>
      </c>
      <c r="AE327" s="1"/>
      <c r="AF327" s="1">
        <f>SUM(Table111[[#This Row],[Total 
Paid]:[Shipping 
Charged]])</f>
        <v>0</v>
      </c>
      <c r="AG327" s="1"/>
      <c r="AH327" s="1"/>
      <c r="AI327" s="1">
        <f t="shared" si="50"/>
        <v>0</v>
      </c>
      <c r="AK327" s="1"/>
      <c r="AL327" s="1"/>
      <c r="AM327" s="1"/>
      <c r="AN327" s="1"/>
      <c r="AP327" s="30">
        <f t="shared" si="47"/>
        <v>0</v>
      </c>
      <c r="AQ327" s="1"/>
      <c r="AR327" s="1">
        <f t="shared" si="52"/>
        <v>0</v>
      </c>
      <c r="AS327" s="1"/>
      <c r="AT327" s="1"/>
      <c r="AU327" s="2">
        <f t="shared" si="51"/>
        <v>0</v>
      </c>
      <c r="AW327" s="1"/>
      <c r="AX327" s="1"/>
      <c r="AY327" s="1"/>
      <c r="AZ327" s="2">
        <f t="shared" si="46"/>
        <v>0</v>
      </c>
      <c r="BA327" s="2">
        <f>SUM(AF327,AH327,-AZ327,-Table111[[#This Row],[Sale Fee]])</f>
        <v>0</v>
      </c>
      <c r="BC327" s="1"/>
      <c r="BD327" s="1"/>
      <c r="BE327" s="1"/>
    </row>
    <row r="328" spans="1:57" x14ac:dyDescent="0.25">
      <c r="A328" s="1"/>
      <c r="B328" s="1"/>
      <c r="E328" s="4"/>
      <c r="F328" s="4"/>
      <c r="Q328" s="1"/>
      <c r="R328" s="1"/>
      <c r="S328" s="1"/>
      <c r="U328" s="1"/>
      <c r="V328" s="1"/>
      <c r="W328" s="1">
        <f t="shared" si="48"/>
        <v>0</v>
      </c>
      <c r="X328" s="1"/>
      <c r="Y328" s="1"/>
      <c r="Z328" s="1">
        <f>Table111[[#This Row],[Quantity2]]*Table111[[#This Row],[U Cost]]</f>
        <v>0</v>
      </c>
      <c r="AB328" s="1"/>
      <c r="AC328" s="1"/>
      <c r="AD328" s="1">
        <f t="shared" si="49"/>
        <v>0</v>
      </c>
      <c r="AE328" s="1"/>
      <c r="AF328" s="1">
        <f>SUM(Table111[[#This Row],[Total 
Paid]:[Shipping 
Charged]])</f>
        <v>0</v>
      </c>
      <c r="AG328" s="1"/>
      <c r="AH328" s="1"/>
      <c r="AI328" s="1">
        <f t="shared" si="50"/>
        <v>0</v>
      </c>
      <c r="AK328" s="1"/>
      <c r="AL328" s="1"/>
      <c r="AM328" s="1"/>
      <c r="AN328" s="1"/>
      <c r="AP328" s="30">
        <f t="shared" si="47"/>
        <v>0</v>
      </c>
      <c r="AQ328" s="1"/>
      <c r="AR328" s="1">
        <f t="shared" si="52"/>
        <v>0</v>
      </c>
      <c r="AS328" s="1"/>
      <c r="AT328" s="1"/>
      <c r="AU328" s="2">
        <f t="shared" si="51"/>
        <v>0</v>
      </c>
      <c r="AW328" s="1"/>
      <c r="AX328" s="1"/>
      <c r="AY328" s="1"/>
      <c r="AZ328" s="2">
        <f t="shared" si="46"/>
        <v>0</v>
      </c>
      <c r="BA328" s="2">
        <f>SUM(AF328,AH328,-AZ328,-Table111[[#This Row],[Sale Fee]])</f>
        <v>0</v>
      </c>
      <c r="BC328" s="1"/>
      <c r="BD328" s="1"/>
      <c r="BE328" s="1"/>
    </row>
    <row r="329" spans="1:57" x14ac:dyDescent="0.25">
      <c r="A329" s="1"/>
      <c r="B329" s="1"/>
      <c r="E329" s="4"/>
      <c r="F329" s="4"/>
      <c r="Q329" s="1"/>
      <c r="R329" s="1"/>
      <c r="S329" s="1"/>
      <c r="U329" s="1"/>
      <c r="V329" s="1"/>
      <c r="W329" s="1">
        <f t="shared" si="48"/>
        <v>0</v>
      </c>
      <c r="X329" s="1"/>
      <c r="Y329" s="1"/>
      <c r="Z329" s="1">
        <f>Table111[[#This Row],[Quantity2]]*Table111[[#This Row],[U Cost]]</f>
        <v>0</v>
      </c>
      <c r="AB329" s="1"/>
      <c r="AC329" s="1"/>
      <c r="AD329" s="1">
        <f t="shared" si="49"/>
        <v>0</v>
      </c>
      <c r="AE329" s="1"/>
      <c r="AF329" s="1">
        <f>SUM(Table111[[#This Row],[Total 
Paid]:[Shipping 
Charged]])</f>
        <v>0</v>
      </c>
      <c r="AG329" s="1"/>
      <c r="AH329" s="1"/>
      <c r="AI329" s="1">
        <f t="shared" si="50"/>
        <v>0</v>
      </c>
      <c r="AK329" s="1"/>
      <c r="AL329" s="1"/>
      <c r="AM329" s="1"/>
      <c r="AN329" s="1"/>
      <c r="AP329" s="30">
        <f t="shared" si="47"/>
        <v>0</v>
      </c>
      <c r="AQ329" s="1"/>
      <c r="AR329" s="1">
        <f t="shared" si="52"/>
        <v>0</v>
      </c>
      <c r="AS329" s="1"/>
      <c r="AT329" s="1"/>
      <c r="AU329" s="2">
        <f t="shared" si="51"/>
        <v>0</v>
      </c>
      <c r="AW329" s="1"/>
      <c r="AX329" s="1"/>
      <c r="AY329" s="1"/>
      <c r="AZ329" s="2">
        <f t="shared" si="46"/>
        <v>0</v>
      </c>
      <c r="BA329" s="2">
        <f>SUM(AF329,AH329,-AZ329,-Table111[[#This Row],[Sale Fee]])</f>
        <v>0</v>
      </c>
      <c r="BC329" s="1"/>
      <c r="BD329" s="1"/>
      <c r="BE329" s="1"/>
    </row>
    <row r="330" spans="1:57" x14ac:dyDescent="0.25">
      <c r="A330" s="1"/>
      <c r="B330" s="1"/>
      <c r="E330" s="4"/>
      <c r="F330" s="4"/>
      <c r="Q330" s="1"/>
      <c r="R330" s="1"/>
      <c r="S330" s="1"/>
      <c r="U330" s="1"/>
      <c r="V330" s="1"/>
      <c r="W330" s="1">
        <f t="shared" si="48"/>
        <v>0</v>
      </c>
      <c r="X330" s="1"/>
      <c r="Y330" s="1"/>
      <c r="Z330" s="1">
        <f>Table111[[#This Row],[Quantity2]]*Table111[[#This Row],[U Cost]]</f>
        <v>0</v>
      </c>
      <c r="AB330" s="1"/>
      <c r="AC330" s="1"/>
      <c r="AD330" s="1">
        <f t="shared" si="49"/>
        <v>0</v>
      </c>
      <c r="AE330" s="1"/>
      <c r="AF330" s="1">
        <f>SUM(Table111[[#This Row],[Total 
Paid]:[Shipping 
Charged]])</f>
        <v>0</v>
      </c>
      <c r="AG330" s="1"/>
      <c r="AH330" s="1"/>
      <c r="AI330" s="1">
        <f t="shared" si="50"/>
        <v>0</v>
      </c>
      <c r="AK330" s="1"/>
      <c r="AL330" s="1"/>
      <c r="AM330" s="1"/>
      <c r="AN330" s="1"/>
      <c r="AP330" s="30">
        <f t="shared" si="47"/>
        <v>0</v>
      </c>
      <c r="AQ330" s="1"/>
      <c r="AR330" s="1">
        <f t="shared" si="52"/>
        <v>0</v>
      </c>
      <c r="AS330" s="1"/>
      <c r="AT330" s="1"/>
      <c r="AU330" s="2">
        <f t="shared" si="51"/>
        <v>0</v>
      </c>
      <c r="AW330" s="1"/>
      <c r="AX330" s="1"/>
      <c r="AY330" s="1"/>
      <c r="AZ330" s="2">
        <f t="shared" si="46"/>
        <v>0</v>
      </c>
      <c r="BA330" s="2">
        <f>SUM(AF330,AH330,-AZ330,-Table111[[#This Row],[Sale Fee]])</f>
        <v>0</v>
      </c>
      <c r="BC330" s="1"/>
      <c r="BD330" s="1"/>
      <c r="BE330" s="1"/>
    </row>
    <row r="331" spans="1:57" x14ac:dyDescent="0.25">
      <c r="A331" s="1"/>
      <c r="B331" s="1"/>
      <c r="E331" s="4"/>
      <c r="F331" s="4"/>
      <c r="Q331" s="1"/>
      <c r="R331" s="1"/>
      <c r="S331" s="1"/>
      <c r="U331" s="1"/>
      <c r="V331" s="1"/>
      <c r="W331" s="1">
        <f t="shared" si="48"/>
        <v>0</v>
      </c>
      <c r="X331" s="1"/>
      <c r="Y331" s="1"/>
      <c r="Z331" s="1">
        <f>Table111[[#This Row],[Quantity2]]*Table111[[#This Row],[U Cost]]</f>
        <v>0</v>
      </c>
      <c r="AB331" s="1"/>
      <c r="AC331" s="1"/>
      <c r="AD331" s="1">
        <f t="shared" si="49"/>
        <v>0</v>
      </c>
      <c r="AE331" s="1"/>
      <c r="AF331" s="1">
        <f>SUM(Table111[[#This Row],[Total 
Paid]:[Shipping 
Charged]])</f>
        <v>0</v>
      </c>
      <c r="AG331" s="1"/>
      <c r="AH331" s="1"/>
      <c r="AI331" s="1">
        <f t="shared" si="50"/>
        <v>0</v>
      </c>
      <c r="AK331" s="1"/>
      <c r="AL331" s="1"/>
      <c r="AM331" s="1"/>
      <c r="AN331" s="1"/>
      <c r="AP331" s="30">
        <f t="shared" si="47"/>
        <v>0</v>
      </c>
      <c r="AQ331" s="1"/>
      <c r="AR331" s="1">
        <f t="shared" si="52"/>
        <v>0</v>
      </c>
      <c r="AS331" s="1"/>
      <c r="AT331" s="1"/>
      <c r="AU331" s="2">
        <f t="shared" si="51"/>
        <v>0</v>
      </c>
      <c r="AW331" s="1"/>
      <c r="AX331" s="1"/>
      <c r="AY331" s="1"/>
      <c r="AZ331" s="2">
        <f t="shared" ref="AZ331:AZ394" si="53">SUM(AU331,AW331,AX331,AY331)</f>
        <v>0</v>
      </c>
      <c r="BA331" s="2">
        <f>SUM(AF331,AH331,-AZ331,-Table111[[#This Row],[Sale Fee]])</f>
        <v>0</v>
      </c>
      <c r="BC331" s="1"/>
      <c r="BD331" s="1"/>
      <c r="BE331" s="1"/>
    </row>
    <row r="332" spans="1:57" x14ac:dyDescent="0.25">
      <c r="A332" s="1"/>
      <c r="B332" s="1"/>
      <c r="E332" s="4"/>
      <c r="F332" s="4"/>
      <c r="Q332" s="1"/>
      <c r="R332" s="1"/>
      <c r="S332" s="1"/>
      <c r="U332" s="1"/>
      <c r="V332" s="1"/>
      <c r="W332" s="1">
        <f t="shared" si="48"/>
        <v>0</v>
      </c>
      <c r="X332" s="1"/>
      <c r="Y332" s="1"/>
      <c r="Z332" s="1">
        <f>Table111[[#This Row],[Quantity2]]*Table111[[#This Row],[U Cost]]</f>
        <v>0</v>
      </c>
      <c r="AB332" s="1"/>
      <c r="AC332" s="1"/>
      <c r="AD332" s="1">
        <f t="shared" si="49"/>
        <v>0</v>
      </c>
      <c r="AE332" s="1"/>
      <c r="AF332" s="1">
        <f>SUM(Table111[[#This Row],[Total 
Paid]:[Shipping 
Charged]])</f>
        <v>0</v>
      </c>
      <c r="AG332" s="1"/>
      <c r="AH332" s="1"/>
      <c r="AI332" s="1">
        <f t="shared" si="50"/>
        <v>0</v>
      </c>
      <c r="AK332" s="1"/>
      <c r="AL332" s="1"/>
      <c r="AM332" s="1"/>
      <c r="AN332" s="1"/>
      <c r="AP332" s="30">
        <f t="shared" si="47"/>
        <v>0</v>
      </c>
      <c r="AQ332" s="1"/>
      <c r="AR332" s="1">
        <f t="shared" si="52"/>
        <v>0</v>
      </c>
      <c r="AS332" s="1"/>
      <c r="AT332" s="1"/>
      <c r="AU332" s="2">
        <f t="shared" si="51"/>
        <v>0</v>
      </c>
      <c r="AW332" s="1"/>
      <c r="AX332" s="1"/>
      <c r="AY332" s="1"/>
      <c r="AZ332" s="2">
        <f t="shared" si="53"/>
        <v>0</v>
      </c>
      <c r="BA332" s="2">
        <f>SUM(AF332,AH332,-AZ332,-Table111[[#This Row],[Sale Fee]])</f>
        <v>0</v>
      </c>
      <c r="BC332" s="1"/>
      <c r="BD332" s="1"/>
      <c r="BE332" s="1"/>
    </row>
    <row r="333" spans="1:57" x14ac:dyDescent="0.25">
      <c r="A333" s="1"/>
      <c r="B333" s="1"/>
      <c r="E333" s="4"/>
      <c r="F333" s="4"/>
      <c r="Q333" s="1"/>
      <c r="R333" s="1"/>
      <c r="S333" s="1"/>
      <c r="V333" s="1"/>
      <c r="W333" s="1">
        <f t="shared" si="48"/>
        <v>0</v>
      </c>
      <c r="X333" s="1"/>
      <c r="Y333" s="1"/>
      <c r="Z333" s="1">
        <f>Table111[[#This Row],[Quantity2]]*Table111[[#This Row],[U Cost]]</f>
        <v>0</v>
      </c>
      <c r="AB333" s="1"/>
      <c r="AC333" s="1"/>
      <c r="AD333" s="1">
        <f t="shared" si="49"/>
        <v>0</v>
      </c>
      <c r="AE333" s="1"/>
      <c r="AF333" s="1">
        <f>SUM(Table111[[#This Row],[Total 
Paid]:[Shipping 
Charged]])</f>
        <v>0</v>
      </c>
      <c r="AG333" s="1"/>
      <c r="AH333" s="1"/>
      <c r="AI333" s="1">
        <f t="shared" si="50"/>
        <v>0</v>
      </c>
      <c r="AK333" s="1"/>
      <c r="AL333" s="1"/>
      <c r="AM333" s="1"/>
      <c r="AN333" s="1"/>
      <c r="AP333" s="30">
        <f t="shared" si="47"/>
        <v>0</v>
      </c>
      <c r="AQ333" s="1"/>
      <c r="AR333" s="1">
        <f t="shared" si="52"/>
        <v>0</v>
      </c>
      <c r="AS333" s="1"/>
      <c r="AT333" s="1"/>
      <c r="AU333" s="2">
        <f t="shared" si="51"/>
        <v>0</v>
      </c>
      <c r="AW333" s="1"/>
      <c r="AX333" s="1"/>
      <c r="AY333" s="1"/>
      <c r="AZ333" s="2">
        <f t="shared" si="53"/>
        <v>0</v>
      </c>
      <c r="BA333" s="2">
        <f>SUM(AF333,AH333,-AZ333,-Table111[[#This Row],[Sale Fee]])</f>
        <v>0</v>
      </c>
      <c r="BC333" s="1"/>
      <c r="BD333" s="1"/>
      <c r="BE333" s="1"/>
    </row>
    <row r="334" spans="1:57" x14ac:dyDescent="0.25">
      <c r="A334" s="1"/>
      <c r="B334" s="1"/>
      <c r="E334" s="4"/>
      <c r="F334" s="4"/>
      <c r="Q334" s="1"/>
      <c r="R334" s="1"/>
      <c r="S334" s="1"/>
      <c r="V334" s="1"/>
      <c r="W334" s="1">
        <f t="shared" si="48"/>
        <v>0</v>
      </c>
      <c r="X334" s="1"/>
      <c r="Y334" s="1"/>
      <c r="Z334" s="1">
        <f>Table111[[#This Row],[Quantity2]]*Table111[[#This Row],[U Cost]]</f>
        <v>0</v>
      </c>
      <c r="AB334" s="1"/>
      <c r="AC334" s="1"/>
      <c r="AD334" s="1">
        <f t="shared" si="49"/>
        <v>0</v>
      </c>
      <c r="AE334" s="1"/>
      <c r="AF334" s="1">
        <f>SUM(Table111[[#This Row],[Total 
Paid]:[Shipping 
Charged]])</f>
        <v>0</v>
      </c>
      <c r="AG334" s="1"/>
      <c r="AH334" s="1"/>
      <c r="AI334" s="1">
        <f t="shared" si="50"/>
        <v>0</v>
      </c>
      <c r="AK334" s="1"/>
      <c r="AL334" s="1"/>
      <c r="AM334" s="1"/>
      <c r="AN334" s="1"/>
      <c r="AP334" s="30">
        <f t="shared" si="47"/>
        <v>0</v>
      </c>
      <c r="AQ334" s="1"/>
      <c r="AR334" s="1">
        <f t="shared" si="52"/>
        <v>0</v>
      </c>
      <c r="AS334" s="1"/>
      <c r="AT334" s="1"/>
      <c r="AU334" s="2">
        <f t="shared" si="51"/>
        <v>0</v>
      </c>
      <c r="AW334" s="1"/>
      <c r="AX334" s="1"/>
      <c r="AY334" s="1"/>
      <c r="AZ334" s="2">
        <f t="shared" si="53"/>
        <v>0</v>
      </c>
      <c r="BA334" s="2">
        <f>SUM(AF334,AH334,-AZ334,-Table111[[#This Row],[Sale Fee]])</f>
        <v>0</v>
      </c>
      <c r="BC334" s="1"/>
      <c r="BD334" s="1"/>
      <c r="BE334" s="1"/>
    </row>
    <row r="335" spans="1:57" x14ac:dyDescent="0.25">
      <c r="A335" s="1"/>
      <c r="B335" s="1"/>
      <c r="E335" s="4"/>
      <c r="F335" s="4"/>
      <c r="Q335" s="1"/>
      <c r="R335" s="1"/>
      <c r="S335" s="1"/>
      <c r="V335" s="1"/>
      <c r="W335" s="1">
        <f t="shared" si="48"/>
        <v>0</v>
      </c>
      <c r="X335" s="1"/>
      <c r="Y335" s="1"/>
      <c r="Z335" s="1">
        <f>Table111[[#This Row],[Quantity2]]*Table111[[#This Row],[U Cost]]</f>
        <v>0</v>
      </c>
      <c r="AB335" s="1"/>
      <c r="AC335" s="1"/>
      <c r="AD335" s="1">
        <f t="shared" si="49"/>
        <v>0</v>
      </c>
      <c r="AE335" s="1"/>
      <c r="AF335" s="1">
        <f>SUM(Table111[[#This Row],[Total 
Paid]:[Shipping 
Charged]])</f>
        <v>0</v>
      </c>
      <c r="AG335" s="1"/>
      <c r="AH335" s="1"/>
      <c r="AI335" s="1">
        <f t="shared" si="50"/>
        <v>0</v>
      </c>
      <c r="AK335" s="1"/>
      <c r="AL335" s="1"/>
      <c r="AM335" s="1"/>
      <c r="AN335" s="1"/>
      <c r="AP335" s="30">
        <f t="shared" si="47"/>
        <v>0</v>
      </c>
      <c r="AQ335" s="1"/>
      <c r="AR335" s="1">
        <f t="shared" si="52"/>
        <v>0</v>
      </c>
      <c r="AS335" s="1"/>
      <c r="AT335" s="1"/>
      <c r="AU335" s="2">
        <f t="shared" si="51"/>
        <v>0</v>
      </c>
      <c r="AW335" s="1"/>
      <c r="AX335" s="1"/>
      <c r="AY335" s="1"/>
      <c r="AZ335" s="2">
        <f t="shared" si="53"/>
        <v>0</v>
      </c>
      <c r="BA335" s="2">
        <f>SUM(AF335,AH335,-AZ335,-Table111[[#This Row],[Sale Fee]])</f>
        <v>0</v>
      </c>
      <c r="BC335" s="1"/>
      <c r="BD335" s="1"/>
      <c r="BE335" s="1"/>
    </row>
    <row r="336" spans="1:57" x14ac:dyDescent="0.25">
      <c r="A336" s="1"/>
      <c r="B336" s="1"/>
      <c r="E336" s="4"/>
      <c r="F336" s="4"/>
      <c r="Q336" s="1"/>
      <c r="R336" s="1"/>
      <c r="S336" s="1"/>
      <c r="V336" s="1"/>
      <c r="W336" s="1">
        <f t="shared" si="48"/>
        <v>0</v>
      </c>
      <c r="X336" s="1"/>
      <c r="Y336" s="1"/>
      <c r="Z336" s="1">
        <f>Table111[[#This Row],[Quantity2]]*Table111[[#This Row],[U Cost]]</f>
        <v>0</v>
      </c>
      <c r="AB336" s="1"/>
      <c r="AC336" s="1"/>
      <c r="AD336" s="1">
        <f t="shared" si="49"/>
        <v>0</v>
      </c>
      <c r="AE336" s="1"/>
      <c r="AF336" s="1">
        <f>SUM(Table111[[#This Row],[Total 
Paid]:[Shipping 
Charged]])</f>
        <v>0</v>
      </c>
      <c r="AG336" s="1"/>
      <c r="AH336" s="1"/>
      <c r="AI336" s="1">
        <f t="shared" si="50"/>
        <v>0</v>
      </c>
      <c r="AK336" s="1"/>
      <c r="AL336" s="1"/>
      <c r="AM336" s="1"/>
      <c r="AN336" s="1"/>
      <c r="AP336" s="30">
        <f t="shared" si="47"/>
        <v>0</v>
      </c>
      <c r="AQ336" s="1"/>
      <c r="AR336" s="1">
        <f t="shared" si="52"/>
        <v>0</v>
      </c>
      <c r="AS336" s="1"/>
      <c r="AT336" s="1"/>
      <c r="AU336" s="2">
        <f t="shared" si="51"/>
        <v>0</v>
      </c>
      <c r="AW336" s="1"/>
      <c r="AX336" s="1"/>
      <c r="AY336" s="1"/>
      <c r="AZ336" s="2">
        <f t="shared" si="53"/>
        <v>0</v>
      </c>
      <c r="BA336" s="2">
        <f>SUM(AF336,AH336,-AZ336,-Table111[[#This Row],[Sale Fee]])</f>
        <v>0</v>
      </c>
      <c r="BC336" s="1"/>
      <c r="BD336" s="1"/>
      <c r="BE336" s="1"/>
    </row>
    <row r="337" spans="1:57" x14ac:dyDescent="0.25">
      <c r="A337" s="1"/>
      <c r="B337" s="1"/>
      <c r="E337" s="4"/>
      <c r="F337" s="4"/>
      <c r="Q337" s="1"/>
      <c r="R337" s="1"/>
      <c r="S337" s="1"/>
      <c r="V337" s="1"/>
      <c r="W337" s="1">
        <f t="shared" si="48"/>
        <v>0</v>
      </c>
      <c r="X337" s="1"/>
      <c r="Y337" s="1"/>
      <c r="Z337" s="1">
        <f>Table111[[#This Row],[Quantity2]]*Table111[[#This Row],[U Cost]]</f>
        <v>0</v>
      </c>
      <c r="AB337" s="1"/>
      <c r="AC337" s="1"/>
      <c r="AD337" s="1">
        <f t="shared" si="49"/>
        <v>0</v>
      </c>
      <c r="AE337" s="1"/>
      <c r="AF337" s="1">
        <f>SUM(Table111[[#This Row],[Total 
Paid]:[Shipping 
Charged]])</f>
        <v>0</v>
      </c>
      <c r="AG337" s="1"/>
      <c r="AH337" s="1"/>
      <c r="AI337" s="1">
        <f t="shared" si="50"/>
        <v>0</v>
      </c>
      <c r="AK337" s="1"/>
      <c r="AL337" s="1"/>
      <c r="AM337" s="1"/>
      <c r="AN337" s="1"/>
      <c r="AP337" s="30">
        <f t="shared" si="47"/>
        <v>0</v>
      </c>
      <c r="AQ337" s="1"/>
      <c r="AR337" s="1">
        <f t="shared" si="52"/>
        <v>0</v>
      </c>
      <c r="AS337" s="1"/>
      <c r="AT337" s="1"/>
      <c r="AU337" s="2">
        <f t="shared" si="51"/>
        <v>0</v>
      </c>
      <c r="AW337" s="1"/>
      <c r="AX337" s="1"/>
      <c r="AY337" s="1"/>
      <c r="AZ337" s="2">
        <f t="shared" si="53"/>
        <v>0</v>
      </c>
      <c r="BA337" s="2">
        <f>SUM(AF337,AH337,-AZ337,-Table111[[#This Row],[Sale Fee]])</f>
        <v>0</v>
      </c>
      <c r="BC337" s="1"/>
      <c r="BD337" s="1"/>
      <c r="BE337" s="1"/>
    </row>
    <row r="338" spans="1:57" x14ac:dyDescent="0.25">
      <c r="A338" s="1"/>
      <c r="B338" s="1"/>
      <c r="E338" s="4"/>
      <c r="F338" s="4"/>
      <c r="Q338" s="1"/>
      <c r="R338" s="1"/>
      <c r="S338" s="1"/>
      <c r="V338" s="1"/>
      <c r="W338" s="1">
        <f t="shared" si="48"/>
        <v>0</v>
      </c>
      <c r="X338" s="1"/>
      <c r="Y338" s="1"/>
      <c r="Z338" s="1">
        <f>Table111[[#This Row],[Quantity2]]*Table111[[#This Row],[U Cost]]</f>
        <v>0</v>
      </c>
      <c r="AB338" s="1"/>
      <c r="AC338" s="1"/>
      <c r="AD338" s="1">
        <f t="shared" si="49"/>
        <v>0</v>
      </c>
      <c r="AE338" s="1"/>
      <c r="AF338" s="1">
        <f>SUM(Table111[[#This Row],[Total 
Paid]:[Shipping 
Charged]])</f>
        <v>0</v>
      </c>
      <c r="AG338" s="1"/>
      <c r="AH338" s="1"/>
      <c r="AI338" s="1">
        <f t="shared" si="50"/>
        <v>0</v>
      </c>
      <c r="AK338" s="1"/>
      <c r="AL338" s="1"/>
      <c r="AM338" s="1"/>
      <c r="AN338" s="1"/>
      <c r="AP338" s="30">
        <f t="shared" ref="AP338:AP374" si="54">AB338</f>
        <v>0</v>
      </c>
      <c r="AQ338" s="1"/>
      <c r="AR338" s="1">
        <f t="shared" si="52"/>
        <v>0</v>
      </c>
      <c r="AS338" s="1"/>
      <c r="AT338" s="1"/>
      <c r="AU338" s="2">
        <f t="shared" si="51"/>
        <v>0</v>
      </c>
      <c r="AW338" s="1"/>
      <c r="AX338" s="1"/>
      <c r="AY338" s="1"/>
      <c r="AZ338" s="2">
        <f t="shared" si="53"/>
        <v>0</v>
      </c>
      <c r="BA338" s="2">
        <f>SUM(AF338,AH338,-AZ338,-Table111[[#This Row],[Sale Fee]])</f>
        <v>0</v>
      </c>
      <c r="BC338" s="1"/>
      <c r="BD338" s="1"/>
      <c r="BE338" s="1"/>
    </row>
    <row r="339" spans="1:57" x14ac:dyDescent="0.25">
      <c r="A339" s="1"/>
      <c r="B339" s="1"/>
      <c r="E339" s="4"/>
      <c r="F339" s="4"/>
      <c r="Q339" s="1"/>
      <c r="R339" s="1"/>
      <c r="S339" s="1"/>
      <c r="V339" s="1"/>
      <c r="W339" s="1">
        <f t="shared" si="48"/>
        <v>0</v>
      </c>
      <c r="X339" s="1"/>
      <c r="Y339" s="1"/>
      <c r="Z339" s="1">
        <f>Table111[[#This Row],[Quantity2]]*Table111[[#This Row],[U Cost]]</f>
        <v>0</v>
      </c>
      <c r="AB339" s="1"/>
      <c r="AC339" s="1"/>
      <c r="AD339" s="1">
        <f t="shared" si="49"/>
        <v>0</v>
      </c>
      <c r="AE339" s="1"/>
      <c r="AF339" s="1">
        <f>SUM(Table111[[#This Row],[Total 
Paid]:[Shipping 
Charged]])</f>
        <v>0</v>
      </c>
      <c r="AG339" s="1"/>
      <c r="AH339" s="1"/>
      <c r="AI339" s="1">
        <f t="shared" si="50"/>
        <v>0</v>
      </c>
      <c r="AK339" s="1"/>
      <c r="AL339" s="1"/>
      <c r="AM339" s="1"/>
      <c r="AN339" s="1"/>
      <c r="AP339" s="30">
        <f t="shared" si="54"/>
        <v>0</v>
      </c>
      <c r="AQ339" s="1"/>
      <c r="AR339" s="1">
        <f t="shared" si="52"/>
        <v>0</v>
      </c>
      <c r="AS339" s="1"/>
      <c r="AT339" s="1"/>
      <c r="AU339" s="2">
        <f t="shared" si="51"/>
        <v>0</v>
      </c>
      <c r="AW339" s="1"/>
      <c r="AX339" s="1"/>
      <c r="AY339" s="1"/>
      <c r="AZ339" s="2">
        <f t="shared" si="53"/>
        <v>0</v>
      </c>
      <c r="BA339" s="2">
        <f>SUM(AF339,AH339,-AZ339,-Table111[[#This Row],[Sale Fee]])</f>
        <v>0</v>
      </c>
      <c r="BC339" s="1"/>
      <c r="BD339" s="1"/>
      <c r="BE339" s="1"/>
    </row>
    <row r="340" spans="1:57" x14ac:dyDescent="0.25">
      <c r="A340" s="1"/>
      <c r="B340" s="1"/>
      <c r="E340" s="4"/>
      <c r="F340" s="4"/>
      <c r="Q340" s="1"/>
      <c r="R340" s="1"/>
      <c r="S340" s="1"/>
      <c r="U340" s="1"/>
      <c r="V340" s="1"/>
      <c r="W340" s="1">
        <f t="shared" si="48"/>
        <v>0</v>
      </c>
      <c r="X340" s="1"/>
      <c r="Y340" s="1"/>
      <c r="Z340" s="1">
        <f>Table111[[#This Row],[Quantity2]]*Table111[[#This Row],[U Cost]]</f>
        <v>0</v>
      </c>
      <c r="AB340" s="1"/>
      <c r="AC340" s="1"/>
      <c r="AD340" s="1">
        <f t="shared" si="49"/>
        <v>0</v>
      </c>
      <c r="AE340" s="1"/>
      <c r="AF340" s="1">
        <f>SUM(Table111[[#This Row],[Total 
Paid]:[Shipping 
Charged]])</f>
        <v>0</v>
      </c>
      <c r="AG340" s="1"/>
      <c r="AH340" s="1"/>
      <c r="AI340" s="1">
        <f t="shared" si="50"/>
        <v>0</v>
      </c>
      <c r="AK340" s="1"/>
      <c r="AL340" s="1"/>
      <c r="AM340" s="1"/>
      <c r="AN340" s="1"/>
      <c r="AP340" s="30">
        <f t="shared" si="54"/>
        <v>0</v>
      </c>
      <c r="AQ340" s="1"/>
      <c r="AR340" s="1">
        <f t="shared" si="52"/>
        <v>0</v>
      </c>
      <c r="AS340" s="1"/>
      <c r="AT340" s="1"/>
      <c r="AU340" s="2">
        <f t="shared" si="51"/>
        <v>0</v>
      </c>
      <c r="AW340" s="1"/>
      <c r="AX340" s="1"/>
      <c r="AY340" s="1"/>
      <c r="AZ340" s="2">
        <f t="shared" si="53"/>
        <v>0</v>
      </c>
      <c r="BA340" s="2">
        <f>SUM(AF340,AH340,-AZ340,-Table111[[#This Row],[Sale Fee]])</f>
        <v>0</v>
      </c>
      <c r="BC340" s="1"/>
      <c r="BD340" s="1"/>
      <c r="BE340" s="1"/>
    </row>
    <row r="341" spans="1:57" x14ac:dyDescent="0.25">
      <c r="A341" s="1"/>
      <c r="B341" s="1"/>
      <c r="E341" s="4"/>
      <c r="F341" s="4"/>
      <c r="Q341" s="1"/>
      <c r="R341" s="1"/>
      <c r="S341" s="1"/>
      <c r="U341" s="1"/>
      <c r="V341" s="1"/>
      <c r="W341" s="1">
        <f t="shared" si="48"/>
        <v>0</v>
      </c>
      <c r="X341" s="1"/>
      <c r="Y341" s="1"/>
      <c r="Z341" s="1">
        <f>Table111[[#This Row],[Quantity2]]*Table111[[#This Row],[U Cost]]</f>
        <v>0</v>
      </c>
      <c r="AB341" s="1"/>
      <c r="AC341" s="1"/>
      <c r="AD341" s="1">
        <f t="shared" si="49"/>
        <v>0</v>
      </c>
      <c r="AE341" s="1"/>
      <c r="AF341" s="1">
        <f>SUM(Table111[[#This Row],[Total 
Paid]:[Shipping 
Charged]])</f>
        <v>0</v>
      </c>
      <c r="AG341" s="1"/>
      <c r="AH341" s="1"/>
      <c r="AI341" s="1">
        <f t="shared" si="50"/>
        <v>0</v>
      </c>
      <c r="AK341" s="1"/>
      <c r="AL341" s="1"/>
      <c r="AM341" s="1"/>
      <c r="AN341" s="1"/>
      <c r="AP341" s="30">
        <f t="shared" si="54"/>
        <v>0</v>
      </c>
      <c r="AQ341" s="1"/>
      <c r="AR341" s="1">
        <f t="shared" si="52"/>
        <v>0</v>
      </c>
      <c r="AS341" s="1"/>
      <c r="AT341" s="1"/>
      <c r="AU341" s="2">
        <f t="shared" si="51"/>
        <v>0</v>
      </c>
      <c r="AW341" s="1"/>
      <c r="AX341" s="1"/>
      <c r="AY341" s="1"/>
      <c r="AZ341" s="2">
        <f t="shared" si="53"/>
        <v>0</v>
      </c>
      <c r="BA341" s="2">
        <f>SUM(AF341,AH341,-AZ341,-Table111[[#This Row],[Sale Fee]])</f>
        <v>0</v>
      </c>
      <c r="BC341" s="1"/>
      <c r="BD341" s="1"/>
      <c r="BE341" s="1"/>
    </row>
    <row r="342" spans="1:57" x14ac:dyDescent="0.25">
      <c r="A342" s="1"/>
      <c r="B342" s="1"/>
      <c r="E342" s="4"/>
      <c r="F342" s="4"/>
      <c r="Q342" s="1"/>
      <c r="R342" s="1"/>
      <c r="S342" s="1"/>
      <c r="U342" s="1"/>
      <c r="V342" s="1"/>
      <c r="W342" s="1">
        <f t="shared" si="48"/>
        <v>0</v>
      </c>
      <c r="X342" s="1"/>
      <c r="Y342" s="1"/>
      <c r="Z342" s="1">
        <f>Table111[[#This Row],[Quantity2]]*Table111[[#This Row],[U Cost]]</f>
        <v>0</v>
      </c>
      <c r="AB342" s="1"/>
      <c r="AC342" s="1"/>
      <c r="AD342" s="1">
        <f t="shared" si="49"/>
        <v>0</v>
      </c>
      <c r="AE342" s="1"/>
      <c r="AF342" s="1">
        <f>SUM(Table111[[#This Row],[Total 
Paid]:[Shipping 
Charged]])</f>
        <v>0</v>
      </c>
      <c r="AG342" s="1"/>
      <c r="AH342" s="1"/>
      <c r="AI342" s="1">
        <f t="shared" si="50"/>
        <v>0</v>
      </c>
      <c r="AK342" s="1"/>
      <c r="AL342" s="1"/>
      <c r="AM342" s="1"/>
      <c r="AN342" s="1"/>
      <c r="AP342" s="30">
        <f t="shared" si="54"/>
        <v>0</v>
      </c>
      <c r="AQ342" s="1"/>
      <c r="AR342" s="1">
        <f t="shared" si="52"/>
        <v>0</v>
      </c>
      <c r="AS342" s="1"/>
      <c r="AT342" s="1"/>
      <c r="AU342" s="2">
        <f t="shared" si="51"/>
        <v>0</v>
      </c>
      <c r="AW342" s="1"/>
      <c r="AX342" s="1"/>
      <c r="AY342" s="1"/>
      <c r="AZ342" s="2">
        <f t="shared" si="53"/>
        <v>0</v>
      </c>
      <c r="BA342" s="2">
        <f>SUM(AF342,AH342,-AZ342,-Table111[[#This Row],[Sale Fee]])</f>
        <v>0</v>
      </c>
      <c r="BC342" s="1"/>
      <c r="BD342" s="1"/>
      <c r="BE342" s="1"/>
    </row>
    <row r="343" spans="1:57" x14ac:dyDescent="0.25">
      <c r="A343" s="1"/>
      <c r="B343" s="1"/>
      <c r="E343" s="4"/>
      <c r="F343" s="4"/>
      <c r="Q343" s="1"/>
      <c r="R343" s="1"/>
      <c r="S343" s="1"/>
      <c r="U343" s="1"/>
      <c r="V343" s="1"/>
      <c r="W343" s="1">
        <f t="shared" ref="W343:W406" si="55">U343*V343</f>
        <v>0</v>
      </c>
      <c r="X343" s="1"/>
      <c r="Y343" s="1"/>
      <c r="Z343" s="1">
        <f>Table111[[#This Row],[Quantity2]]*Table111[[#This Row],[U Cost]]</f>
        <v>0</v>
      </c>
      <c r="AB343" s="1"/>
      <c r="AC343" s="1"/>
      <c r="AD343" s="1">
        <f t="shared" ref="AD343:AD406" si="56">AC343*AB343</f>
        <v>0</v>
      </c>
      <c r="AE343" s="1"/>
      <c r="AF343" s="1">
        <f>SUM(Table111[[#This Row],[Total 
Paid]:[Shipping 
Charged]])</f>
        <v>0</v>
      </c>
      <c r="AG343" s="1"/>
      <c r="AH343" s="1"/>
      <c r="AI343" s="1">
        <f t="shared" ref="AI343:AI406" si="57">SUM(AF343,AG343,AH343)</f>
        <v>0</v>
      </c>
      <c r="AK343" s="1"/>
      <c r="AL343" s="1"/>
      <c r="AM343" s="1"/>
      <c r="AN343" s="1"/>
      <c r="AP343" s="30">
        <f t="shared" si="54"/>
        <v>0</v>
      </c>
      <c r="AQ343" s="1"/>
      <c r="AR343" s="1">
        <f t="shared" si="52"/>
        <v>0</v>
      </c>
      <c r="AS343" s="1"/>
      <c r="AT343" s="1"/>
      <c r="AU343" s="2">
        <f t="shared" ref="AU343:AU406" si="58">SUM(AR343:AT343)</f>
        <v>0</v>
      </c>
      <c r="AW343" s="1"/>
      <c r="AX343" s="1"/>
      <c r="AY343" s="1"/>
      <c r="AZ343" s="2">
        <f t="shared" si="53"/>
        <v>0</v>
      </c>
      <c r="BA343" s="2">
        <f>SUM(AF343,AH343,-AZ343,-Table111[[#This Row],[Sale Fee]])</f>
        <v>0</v>
      </c>
      <c r="BC343" s="1"/>
      <c r="BD343" s="1"/>
      <c r="BE343" s="1"/>
    </row>
    <row r="344" spans="1:57" x14ac:dyDescent="0.25">
      <c r="A344" s="1"/>
      <c r="B344" s="1"/>
      <c r="E344" s="4"/>
      <c r="F344" s="4"/>
      <c r="Q344" s="1"/>
      <c r="R344" s="1"/>
      <c r="S344" s="1"/>
      <c r="U344" s="1"/>
      <c r="V344" s="1"/>
      <c r="W344" s="1">
        <f t="shared" si="55"/>
        <v>0</v>
      </c>
      <c r="X344" s="1"/>
      <c r="Y344" s="1"/>
      <c r="Z344" s="1">
        <f>Table111[[#This Row],[Quantity2]]*Table111[[#This Row],[U Cost]]</f>
        <v>0</v>
      </c>
      <c r="AB344" s="1"/>
      <c r="AC344" s="1"/>
      <c r="AD344" s="1">
        <f t="shared" si="56"/>
        <v>0</v>
      </c>
      <c r="AE344" s="1"/>
      <c r="AF344" s="1">
        <f>SUM(Table111[[#This Row],[Total 
Paid]:[Shipping 
Charged]])</f>
        <v>0</v>
      </c>
      <c r="AG344" s="1"/>
      <c r="AH344" s="1"/>
      <c r="AI344" s="1">
        <f t="shared" si="57"/>
        <v>0</v>
      </c>
      <c r="AK344" s="1"/>
      <c r="AL344" s="1"/>
      <c r="AM344" s="1"/>
      <c r="AN344" s="1"/>
      <c r="AP344" s="30">
        <f t="shared" si="54"/>
        <v>0</v>
      </c>
      <c r="AQ344" s="1"/>
      <c r="AR344" s="1">
        <f t="shared" si="52"/>
        <v>0</v>
      </c>
      <c r="AS344" s="1"/>
      <c r="AT344" s="1"/>
      <c r="AU344" s="2">
        <f t="shared" si="58"/>
        <v>0</v>
      </c>
      <c r="AW344" s="1"/>
      <c r="AX344" s="1"/>
      <c r="AY344" s="1"/>
      <c r="AZ344" s="2">
        <f t="shared" si="53"/>
        <v>0</v>
      </c>
      <c r="BA344" s="2">
        <f>SUM(AF344,AH344,-AZ344,-Table111[[#This Row],[Sale Fee]])</f>
        <v>0</v>
      </c>
      <c r="BC344" s="1"/>
      <c r="BD344" s="1"/>
      <c r="BE344" s="1"/>
    </row>
    <row r="345" spans="1:57" x14ac:dyDescent="0.25">
      <c r="A345" s="1"/>
      <c r="B345" s="1"/>
      <c r="E345" s="4"/>
      <c r="F345" s="4"/>
      <c r="Q345" s="1"/>
      <c r="R345" s="1"/>
      <c r="S345" s="1"/>
      <c r="U345" s="1"/>
      <c r="V345" s="1"/>
      <c r="W345" s="1">
        <f t="shared" si="55"/>
        <v>0</v>
      </c>
      <c r="X345" s="1"/>
      <c r="Y345" s="1"/>
      <c r="Z345" s="1">
        <f>Table111[[#This Row],[Quantity2]]*Table111[[#This Row],[U Cost]]</f>
        <v>0</v>
      </c>
      <c r="AB345" s="1"/>
      <c r="AC345" s="1"/>
      <c r="AD345" s="1">
        <f t="shared" si="56"/>
        <v>0</v>
      </c>
      <c r="AE345" s="1"/>
      <c r="AF345" s="1">
        <f>SUM(Table111[[#This Row],[Total 
Paid]:[Shipping 
Charged]])</f>
        <v>0</v>
      </c>
      <c r="AG345" s="1"/>
      <c r="AH345" s="1"/>
      <c r="AI345" s="1">
        <f t="shared" si="57"/>
        <v>0</v>
      </c>
      <c r="AK345" s="1"/>
      <c r="AL345" s="1"/>
      <c r="AM345" s="1"/>
      <c r="AN345" s="1"/>
      <c r="AP345" s="30">
        <f t="shared" si="54"/>
        <v>0</v>
      </c>
      <c r="AQ345" s="1"/>
      <c r="AR345" s="1">
        <f t="shared" si="52"/>
        <v>0</v>
      </c>
      <c r="AS345" s="1"/>
      <c r="AT345" s="1"/>
      <c r="AU345" s="2">
        <f t="shared" si="58"/>
        <v>0</v>
      </c>
      <c r="AW345" s="1"/>
      <c r="AX345" s="1"/>
      <c r="AY345" s="1"/>
      <c r="AZ345" s="2">
        <f t="shared" si="53"/>
        <v>0</v>
      </c>
      <c r="BA345" s="2">
        <f>SUM(AF345,AH345,-AZ345,-Table111[[#This Row],[Sale Fee]])</f>
        <v>0</v>
      </c>
      <c r="BC345" s="1"/>
      <c r="BD345" s="1"/>
      <c r="BE345" s="1"/>
    </row>
    <row r="346" spans="1:57" x14ac:dyDescent="0.25">
      <c r="A346" s="1"/>
      <c r="B346" s="1"/>
      <c r="E346" s="4"/>
      <c r="F346" s="4"/>
      <c r="Q346" s="1"/>
      <c r="R346" s="1"/>
      <c r="S346" s="1"/>
      <c r="U346" s="1"/>
      <c r="V346" s="1"/>
      <c r="W346" s="1">
        <f>U346*V346</f>
        <v>0</v>
      </c>
      <c r="X346" s="1"/>
      <c r="Y346" s="1"/>
      <c r="Z346" s="1">
        <f>Table111[[#This Row],[Quantity2]]*Table111[[#This Row],[U Cost]]</f>
        <v>0</v>
      </c>
      <c r="AB346" s="1"/>
      <c r="AC346" s="1"/>
      <c r="AD346" s="1">
        <f t="shared" si="56"/>
        <v>0</v>
      </c>
      <c r="AE346" s="1"/>
      <c r="AF346" s="1">
        <f>SUM(Table111[[#This Row],[Total 
Paid]:[Shipping 
Charged]])</f>
        <v>0</v>
      </c>
      <c r="AG346" s="1"/>
      <c r="AH346" s="1"/>
      <c r="AI346" s="1">
        <f t="shared" si="57"/>
        <v>0</v>
      </c>
      <c r="AK346" s="1"/>
      <c r="AL346" s="1"/>
      <c r="AM346" s="1"/>
      <c r="AN346" s="1"/>
      <c r="AP346" s="30">
        <f t="shared" si="54"/>
        <v>0</v>
      </c>
      <c r="AQ346" s="1"/>
      <c r="AR346" s="1">
        <f t="shared" si="52"/>
        <v>0</v>
      </c>
      <c r="AS346" s="1"/>
      <c r="AT346" s="1"/>
      <c r="AU346" s="2">
        <f t="shared" si="58"/>
        <v>0</v>
      </c>
      <c r="AW346" s="1"/>
      <c r="AX346" s="1"/>
      <c r="AY346" s="1"/>
      <c r="AZ346" s="2">
        <f t="shared" si="53"/>
        <v>0</v>
      </c>
      <c r="BA346" s="2">
        <f>SUM(AF346,AH346,-AZ346,-Table111[[#This Row],[Sale Fee]])</f>
        <v>0</v>
      </c>
      <c r="BC346" s="1"/>
      <c r="BD346" s="1"/>
      <c r="BE346" s="1"/>
    </row>
    <row r="347" spans="1:57" x14ac:dyDescent="0.25">
      <c r="A347" s="1"/>
      <c r="B347" s="1"/>
      <c r="E347" s="4"/>
      <c r="F347" s="4"/>
      <c r="Q347" s="1"/>
      <c r="R347" s="1"/>
      <c r="S347" s="1"/>
      <c r="U347" s="1"/>
      <c r="V347" s="1"/>
      <c r="W347" s="1">
        <f>U347*V347</f>
        <v>0</v>
      </c>
      <c r="X347" s="1"/>
      <c r="Y347" s="1"/>
      <c r="Z347" s="1">
        <f>Table111[[#This Row],[Quantity2]]*Table111[[#This Row],[U Cost]]</f>
        <v>0</v>
      </c>
      <c r="AB347" s="1"/>
      <c r="AC347" s="1"/>
      <c r="AD347" s="1">
        <f t="shared" si="56"/>
        <v>0</v>
      </c>
      <c r="AE347" s="1"/>
      <c r="AF347" s="1">
        <f>SUM(Table111[[#This Row],[Total 
Paid]:[Shipping 
Charged]])</f>
        <v>0</v>
      </c>
      <c r="AG347" s="1"/>
      <c r="AH347" s="1"/>
      <c r="AI347" s="1">
        <f t="shared" si="57"/>
        <v>0</v>
      </c>
      <c r="AK347" s="1"/>
      <c r="AL347" s="1"/>
      <c r="AM347" s="1"/>
      <c r="AN347" s="1"/>
      <c r="AP347" s="30">
        <f t="shared" si="54"/>
        <v>0</v>
      </c>
      <c r="AQ347" s="1"/>
      <c r="AR347" s="1">
        <f t="shared" si="52"/>
        <v>0</v>
      </c>
      <c r="AS347" s="1"/>
      <c r="AT347" s="1"/>
      <c r="AU347" s="2">
        <f t="shared" si="58"/>
        <v>0</v>
      </c>
      <c r="AW347" s="1"/>
      <c r="AX347" s="1"/>
      <c r="AY347" s="1"/>
      <c r="AZ347" s="2">
        <f t="shared" si="53"/>
        <v>0</v>
      </c>
      <c r="BA347" s="2">
        <f>SUM(AF347,AH347,-AZ347,-Table111[[#This Row],[Sale Fee]])</f>
        <v>0</v>
      </c>
      <c r="BC347" s="1"/>
      <c r="BD347" s="1"/>
      <c r="BE347" s="1"/>
    </row>
    <row r="348" spans="1:57" x14ac:dyDescent="0.25">
      <c r="A348" s="1"/>
      <c r="B348" s="1"/>
      <c r="E348" s="4"/>
      <c r="F348" s="4"/>
      <c r="Q348" s="1"/>
      <c r="R348" s="1"/>
      <c r="S348" s="1"/>
      <c r="U348" s="1"/>
      <c r="V348" s="1"/>
      <c r="W348" s="1">
        <f t="shared" ref="W348:W352" si="59">U348*V348</f>
        <v>0</v>
      </c>
      <c r="X348" s="1"/>
      <c r="Y348" s="1"/>
      <c r="Z348" s="1">
        <f>Table111[[#This Row],[Quantity2]]*Table111[[#This Row],[U Cost]]</f>
        <v>0</v>
      </c>
      <c r="AB348" s="1"/>
      <c r="AC348" s="1"/>
      <c r="AD348" s="1">
        <f t="shared" si="56"/>
        <v>0</v>
      </c>
      <c r="AE348" s="1"/>
      <c r="AF348" s="1">
        <f>SUM(Table111[[#This Row],[Total 
Paid]:[Shipping 
Charged]])</f>
        <v>0</v>
      </c>
      <c r="AG348" s="1"/>
      <c r="AH348" s="1"/>
      <c r="AI348" s="1">
        <f t="shared" si="57"/>
        <v>0</v>
      </c>
      <c r="AK348" s="1"/>
      <c r="AL348" s="1"/>
      <c r="AM348" s="1"/>
      <c r="AN348" s="1"/>
      <c r="AP348" s="30">
        <f t="shared" si="54"/>
        <v>0</v>
      </c>
      <c r="AQ348" s="1"/>
      <c r="AR348" s="1">
        <f t="shared" si="52"/>
        <v>0</v>
      </c>
      <c r="AS348" s="1"/>
      <c r="AT348" s="1"/>
      <c r="AU348" s="2">
        <f t="shared" si="58"/>
        <v>0</v>
      </c>
      <c r="AW348" s="1"/>
      <c r="AX348" s="1"/>
      <c r="AY348" s="1"/>
      <c r="AZ348" s="2">
        <f t="shared" si="53"/>
        <v>0</v>
      </c>
      <c r="BA348" s="2">
        <f>SUM(AF348,AH348,-AZ348,-Table111[[#This Row],[Sale Fee]])</f>
        <v>0</v>
      </c>
      <c r="BC348" s="1"/>
      <c r="BD348" s="1"/>
      <c r="BE348" s="1"/>
    </row>
    <row r="349" spans="1:57" x14ac:dyDescent="0.25">
      <c r="A349" s="1"/>
      <c r="B349" s="1"/>
      <c r="E349" s="4"/>
      <c r="F349" s="4"/>
      <c r="Q349" s="1"/>
      <c r="R349" s="1"/>
      <c r="S349" s="1"/>
      <c r="U349" s="1"/>
      <c r="V349" s="1"/>
      <c r="W349" s="1">
        <f t="shared" si="59"/>
        <v>0</v>
      </c>
      <c r="X349" s="1"/>
      <c r="Y349" s="1"/>
      <c r="Z349" s="1">
        <f>Table111[[#This Row],[Quantity2]]*Table111[[#This Row],[U Cost]]</f>
        <v>0</v>
      </c>
      <c r="AB349" s="1"/>
      <c r="AC349" s="1"/>
      <c r="AD349" s="1">
        <f t="shared" si="56"/>
        <v>0</v>
      </c>
      <c r="AE349" s="1"/>
      <c r="AF349" s="1">
        <f>SUM(Table111[[#This Row],[Total 
Paid]:[Shipping 
Charged]])</f>
        <v>0</v>
      </c>
      <c r="AG349" s="1"/>
      <c r="AH349" s="1"/>
      <c r="AI349" s="1">
        <f t="shared" si="57"/>
        <v>0</v>
      </c>
      <c r="AK349" s="1"/>
      <c r="AL349" s="1"/>
      <c r="AM349" s="1"/>
      <c r="AN349" s="1"/>
      <c r="AP349" s="30">
        <f t="shared" si="54"/>
        <v>0</v>
      </c>
      <c r="AQ349" s="1"/>
      <c r="AR349" s="1">
        <f t="shared" si="52"/>
        <v>0</v>
      </c>
      <c r="AS349" s="1"/>
      <c r="AT349" s="1"/>
      <c r="AU349" s="2">
        <f t="shared" si="58"/>
        <v>0</v>
      </c>
      <c r="AW349" s="1"/>
      <c r="AX349" s="1"/>
      <c r="AY349" s="1"/>
      <c r="AZ349" s="2">
        <f t="shared" si="53"/>
        <v>0</v>
      </c>
      <c r="BA349" s="2">
        <f>SUM(AF349,AH349,-AZ349,-Table111[[#This Row],[Sale Fee]])</f>
        <v>0</v>
      </c>
      <c r="BC349" s="1"/>
      <c r="BD349" s="1"/>
      <c r="BE349" s="1"/>
    </row>
    <row r="350" spans="1:57" x14ac:dyDescent="0.25">
      <c r="A350" s="1"/>
      <c r="B350" s="1"/>
      <c r="E350" s="4"/>
      <c r="F350" s="4"/>
      <c r="Q350" s="1"/>
      <c r="R350" s="1"/>
      <c r="S350" s="1"/>
      <c r="U350" s="1"/>
      <c r="V350" s="1"/>
      <c r="W350" s="1">
        <f t="shared" si="59"/>
        <v>0</v>
      </c>
      <c r="X350" s="1"/>
      <c r="Y350" s="1"/>
      <c r="Z350" s="1">
        <f>Table111[[#This Row],[Quantity2]]*Table111[[#This Row],[U Cost]]</f>
        <v>0</v>
      </c>
      <c r="AB350" s="1"/>
      <c r="AC350" s="1"/>
      <c r="AD350" s="1">
        <f t="shared" si="56"/>
        <v>0</v>
      </c>
      <c r="AE350" s="1"/>
      <c r="AF350" s="1">
        <f>SUM(Table111[[#This Row],[Total 
Paid]:[Shipping 
Charged]])</f>
        <v>0</v>
      </c>
      <c r="AG350" s="1"/>
      <c r="AH350" s="1"/>
      <c r="AI350" s="1">
        <f t="shared" si="57"/>
        <v>0</v>
      </c>
      <c r="AK350" s="1"/>
      <c r="AL350" s="1"/>
      <c r="AM350" s="1"/>
      <c r="AN350" s="1"/>
      <c r="AP350" s="30">
        <f t="shared" si="54"/>
        <v>0</v>
      </c>
      <c r="AQ350" s="1"/>
      <c r="AR350" s="1">
        <f t="shared" si="52"/>
        <v>0</v>
      </c>
      <c r="AS350" s="1"/>
      <c r="AT350" s="1"/>
      <c r="AU350" s="2">
        <f t="shared" si="58"/>
        <v>0</v>
      </c>
      <c r="AW350" s="1"/>
      <c r="AX350" s="1"/>
      <c r="AY350" s="1"/>
      <c r="AZ350" s="2">
        <f t="shared" si="53"/>
        <v>0</v>
      </c>
      <c r="BA350" s="2">
        <f>SUM(AF350,AH350,-AZ350,-Table111[[#This Row],[Sale Fee]])</f>
        <v>0</v>
      </c>
      <c r="BC350" s="1"/>
      <c r="BD350" s="1"/>
      <c r="BE350" s="1"/>
    </row>
    <row r="351" spans="1:57" x14ac:dyDescent="0.25">
      <c r="A351" s="1"/>
      <c r="B351" s="1"/>
      <c r="E351" s="4"/>
      <c r="F351" s="4"/>
      <c r="Q351" s="1"/>
      <c r="R351" s="1"/>
      <c r="S351" s="1"/>
      <c r="U351" s="1"/>
      <c r="V351" s="1"/>
      <c r="W351" s="1">
        <f t="shared" si="59"/>
        <v>0</v>
      </c>
      <c r="X351" s="1"/>
      <c r="Y351" s="1"/>
      <c r="Z351" s="1">
        <f>Table111[[#This Row],[Quantity2]]*Table111[[#This Row],[U Cost]]</f>
        <v>0</v>
      </c>
      <c r="AB351" s="1"/>
      <c r="AC351" s="1"/>
      <c r="AD351" s="1">
        <f t="shared" si="56"/>
        <v>0</v>
      </c>
      <c r="AE351" s="1"/>
      <c r="AF351" s="1">
        <f>SUM(Table111[[#This Row],[Total 
Paid]:[Shipping 
Charged]])</f>
        <v>0</v>
      </c>
      <c r="AG351" s="1"/>
      <c r="AH351" s="1"/>
      <c r="AI351" s="1">
        <f t="shared" si="57"/>
        <v>0</v>
      </c>
      <c r="AK351" s="1"/>
      <c r="AL351" s="1"/>
      <c r="AM351" s="1"/>
      <c r="AN351" s="1"/>
      <c r="AP351" s="30">
        <f t="shared" si="54"/>
        <v>0</v>
      </c>
      <c r="AQ351" s="1"/>
      <c r="AR351" s="1">
        <f t="shared" si="52"/>
        <v>0</v>
      </c>
      <c r="AS351" s="1"/>
      <c r="AT351" s="1"/>
      <c r="AU351" s="2">
        <f t="shared" si="58"/>
        <v>0</v>
      </c>
      <c r="AW351" s="1"/>
      <c r="AX351" s="1"/>
      <c r="AY351" s="1"/>
      <c r="AZ351" s="2">
        <f t="shared" si="53"/>
        <v>0</v>
      </c>
      <c r="BA351" s="2">
        <f>SUM(AF351,AH351,-AZ351,-Table111[[#This Row],[Sale Fee]])</f>
        <v>0</v>
      </c>
      <c r="BC351" s="1"/>
      <c r="BD351" s="1"/>
      <c r="BE351" s="1"/>
    </row>
    <row r="352" spans="1:57" x14ac:dyDescent="0.25">
      <c r="A352" s="1"/>
      <c r="B352" s="1"/>
      <c r="E352" s="4"/>
      <c r="F352" s="4"/>
      <c r="Q352" s="1"/>
      <c r="R352" s="1"/>
      <c r="S352" s="1"/>
      <c r="U352" s="1"/>
      <c r="V352" s="1"/>
      <c r="W352" s="1">
        <f t="shared" si="59"/>
        <v>0</v>
      </c>
      <c r="X352" s="1"/>
      <c r="Y352" s="1"/>
      <c r="Z352" s="1">
        <f>Table111[[#This Row],[Quantity2]]*Table111[[#This Row],[U Cost]]</f>
        <v>0</v>
      </c>
      <c r="AB352" s="1"/>
      <c r="AC352" s="1"/>
      <c r="AD352" s="1">
        <f t="shared" si="56"/>
        <v>0</v>
      </c>
      <c r="AE352" s="1"/>
      <c r="AF352" s="1">
        <f>SUM(Table111[[#This Row],[Total 
Paid]:[Shipping 
Charged]])</f>
        <v>0</v>
      </c>
      <c r="AG352" s="1"/>
      <c r="AH352" s="1"/>
      <c r="AI352" s="1">
        <f t="shared" si="57"/>
        <v>0</v>
      </c>
      <c r="AK352" s="1"/>
      <c r="AL352" s="1"/>
      <c r="AM352" s="1"/>
      <c r="AN352" s="1"/>
      <c r="AP352" s="30">
        <f t="shared" si="54"/>
        <v>0</v>
      </c>
      <c r="AQ352" s="1"/>
      <c r="AR352" s="1">
        <f t="shared" si="52"/>
        <v>0</v>
      </c>
      <c r="AS352" s="1"/>
      <c r="AT352" s="1"/>
      <c r="AU352" s="2">
        <f t="shared" si="58"/>
        <v>0</v>
      </c>
      <c r="AW352" s="1"/>
      <c r="AX352" s="1"/>
      <c r="AY352" s="1"/>
      <c r="AZ352" s="2">
        <f t="shared" si="53"/>
        <v>0</v>
      </c>
      <c r="BA352" s="2">
        <f>SUM(AF352,AH352,-AZ352,-Table111[[#This Row],[Sale Fee]])</f>
        <v>0</v>
      </c>
      <c r="BC352" s="1"/>
      <c r="BD352" s="1"/>
      <c r="BE352" s="1"/>
    </row>
    <row r="353" spans="1:57" x14ac:dyDescent="0.25">
      <c r="A353" s="1"/>
      <c r="B353" s="1"/>
      <c r="E353" s="4"/>
      <c r="F353" s="4"/>
      <c r="Q353" s="1"/>
      <c r="R353" s="1"/>
      <c r="S353" s="1"/>
      <c r="U353" s="1"/>
      <c r="V353" s="1"/>
      <c r="W353" s="1">
        <f t="shared" si="55"/>
        <v>0</v>
      </c>
      <c r="X353" s="1"/>
      <c r="Y353" s="1"/>
      <c r="Z353" s="1">
        <f>Table111[[#This Row],[Quantity2]]*Table111[[#This Row],[U Cost]]</f>
        <v>0</v>
      </c>
      <c r="AB353" s="1"/>
      <c r="AC353" s="1"/>
      <c r="AD353" s="1">
        <f t="shared" si="56"/>
        <v>0</v>
      </c>
      <c r="AE353" s="1"/>
      <c r="AF353" s="1">
        <f>SUM(Table111[[#This Row],[Total 
Paid]:[Shipping 
Charged]])</f>
        <v>0</v>
      </c>
      <c r="AG353" s="1"/>
      <c r="AH353" s="1"/>
      <c r="AI353" s="1">
        <f t="shared" si="57"/>
        <v>0</v>
      </c>
      <c r="AK353" s="1"/>
      <c r="AL353" s="1"/>
      <c r="AM353" s="1"/>
      <c r="AN353" s="1"/>
      <c r="AP353" s="30">
        <f t="shared" si="54"/>
        <v>0</v>
      </c>
      <c r="AQ353" s="1"/>
      <c r="AR353" s="1">
        <f t="shared" si="52"/>
        <v>0</v>
      </c>
      <c r="AS353" s="1"/>
      <c r="AT353" s="1"/>
      <c r="AU353" s="2">
        <f t="shared" si="58"/>
        <v>0</v>
      </c>
      <c r="AW353" s="1"/>
      <c r="AX353" s="1"/>
      <c r="AY353" s="1"/>
      <c r="AZ353" s="2">
        <f t="shared" si="53"/>
        <v>0</v>
      </c>
      <c r="BA353" s="2">
        <f>SUM(AF353,AH353,-AZ353,-Table111[[#This Row],[Sale Fee]])</f>
        <v>0</v>
      </c>
      <c r="BC353" s="1"/>
      <c r="BD353" s="1"/>
      <c r="BE353" s="1"/>
    </row>
    <row r="354" spans="1:57" x14ac:dyDescent="0.25">
      <c r="A354" s="1"/>
      <c r="B354" s="1"/>
      <c r="E354" s="4"/>
      <c r="F354" s="4"/>
      <c r="Q354" s="1"/>
      <c r="R354" s="1"/>
      <c r="S354" s="1"/>
      <c r="U354" s="1"/>
      <c r="V354" s="1"/>
      <c r="W354" s="1">
        <f t="shared" si="55"/>
        <v>0</v>
      </c>
      <c r="X354" s="1"/>
      <c r="Y354" s="1"/>
      <c r="Z354" s="1">
        <f>Table111[[#This Row],[Quantity2]]*Table111[[#This Row],[U Cost]]</f>
        <v>0</v>
      </c>
      <c r="AB354" s="1"/>
      <c r="AC354" s="1"/>
      <c r="AD354" s="1">
        <f t="shared" si="56"/>
        <v>0</v>
      </c>
      <c r="AE354" s="1"/>
      <c r="AF354" s="1">
        <f>SUM(Table111[[#This Row],[Total 
Paid]:[Shipping 
Charged]])</f>
        <v>0</v>
      </c>
      <c r="AG354" s="1"/>
      <c r="AH354" s="1"/>
      <c r="AI354" s="1">
        <f t="shared" si="57"/>
        <v>0</v>
      </c>
      <c r="AK354" s="1"/>
      <c r="AL354" s="1"/>
      <c r="AM354" s="1"/>
      <c r="AN354" s="1"/>
      <c r="AP354" s="30">
        <f t="shared" si="54"/>
        <v>0</v>
      </c>
      <c r="AQ354" s="1"/>
      <c r="AR354" s="1">
        <f t="shared" si="52"/>
        <v>0</v>
      </c>
      <c r="AS354" s="1"/>
      <c r="AT354" s="1"/>
      <c r="AU354" s="2">
        <f t="shared" si="58"/>
        <v>0</v>
      </c>
      <c r="AW354" s="1"/>
      <c r="AX354" s="1"/>
      <c r="AY354" s="1"/>
      <c r="AZ354" s="2">
        <f t="shared" si="53"/>
        <v>0</v>
      </c>
      <c r="BA354" s="2">
        <f>SUM(AF354,AH354,-AZ354,-Table111[[#This Row],[Sale Fee]])</f>
        <v>0</v>
      </c>
      <c r="BC354" s="1"/>
      <c r="BD354" s="1"/>
      <c r="BE354" s="1"/>
    </row>
    <row r="355" spans="1:57" x14ac:dyDescent="0.25">
      <c r="A355" s="1"/>
      <c r="B355" s="1"/>
      <c r="N355" s="1"/>
      <c r="Q355" s="1"/>
      <c r="R355" s="1"/>
      <c r="S355" s="1"/>
      <c r="U355" s="1"/>
      <c r="V355" s="1"/>
      <c r="W355" s="1">
        <f t="shared" si="55"/>
        <v>0</v>
      </c>
      <c r="X355" s="1"/>
      <c r="Y355" s="1"/>
      <c r="Z355" s="1">
        <f>Table111[[#This Row],[Quantity2]]*Table111[[#This Row],[U Cost]]</f>
        <v>0</v>
      </c>
      <c r="AB355" s="1"/>
      <c r="AC355" s="1"/>
      <c r="AD355" s="1">
        <f t="shared" si="56"/>
        <v>0</v>
      </c>
      <c r="AE355" s="1"/>
      <c r="AF355" s="1">
        <f>SUM(Table111[[#This Row],[Total 
Paid]:[Shipping 
Charged]])</f>
        <v>0</v>
      </c>
      <c r="AG355" s="1"/>
      <c r="AH355" s="1"/>
      <c r="AI355" s="1">
        <f t="shared" si="57"/>
        <v>0</v>
      </c>
      <c r="AK355" s="1"/>
      <c r="AL355" s="1"/>
      <c r="AM355" s="1"/>
      <c r="AN355" s="1"/>
      <c r="AP355" s="30">
        <f t="shared" si="54"/>
        <v>0</v>
      </c>
      <c r="AQ355" s="1"/>
      <c r="AR355" s="1">
        <f t="shared" si="52"/>
        <v>0</v>
      </c>
      <c r="AS355" s="1"/>
      <c r="AT355" s="1"/>
      <c r="AU355" s="2">
        <f t="shared" si="58"/>
        <v>0</v>
      </c>
      <c r="AW355" s="1"/>
      <c r="AX355" s="1"/>
      <c r="AY355" s="1"/>
      <c r="AZ355" s="2">
        <f t="shared" si="53"/>
        <v>0</v>
      </c>
      <c r="BA355" s="2">
        <f>SUM(AF355,AH355,-AZ355,-Table111[[#This Row],[Sale Fee]])</f>
        <v>0</v>
      </c>
      <c r="BC355" s="1"/>
      <c r="BD355" s="1"/>
      <c r="BE355" s="1"/>
    </row>
    <row r="356" spans="1:57" x14ac:dyDescent="0.25">
      <c r="A356" s="1"/>
      <c r="B356" s="1"/>
      <c r="Q356" s="1"/>
      <c r="R356" s="1"/>
      <c r="S356" s="1"/>
      <c r="U356" s="1"/>
      <c r="V356" s="1"/>
      <c r="W356" s="1">
        <f t="shared" si="55"/>
        <v>0</v>
      </c>
      <c r="X356" s="1"/>
      <c r="Y356" s="1"/>
      <c r="Z356" s="1">
        <f>Table111[[#This Row],[Quantity2]]*Table111[[#This Row],[U Cost]]</f>
        <v>0</v>
      </c>
      <c r="AB356" s="1"/>
      <c r="AC356" s="1"/>
      <c r="AD356" s="1">
        <f t="shared" si="56"/>
        <v>0</v>
      </c>
      <c r="AE356" s="1"/>
      <c r="AF356" s="1">
        <f>SUM(Table111[[#This Row],[Total 
Paid]:[Shipping 
Charged]])</f>
        <v>0</v>
      </c>
      <c r="AG356" s="1"/>
      <c r="AH356" s="1"/>
      <c r="AI356" s="1">
        <f t="shared" si="57"/>
        <v>0</v>
      </c>
      <c r="AK356" s="1"/>
      <c r="AL356" s="1"/>
      <c r="AM356" s="1"/>
      <c r="AN356" s="1"/>
      <c r="AP356" s="30">
        <f t="shared" si="54"/>
        <v>0</v>
      </c>
      <c r="AQ356" s="1"/>
      <c r="AR356" s="1">
        <f t="shared" si="52"/>
        <v>0</v>
      </c>
      <c r="AS356" s="1"/>
      <c r="AT356" s="1"/>
      <c r="AU356" s="2">
        <f t="shared" si="58"/>
        <v>0</v>
      </c>
      <c r="AW356" s="1"/>
      <c r="AX356" s="1"/>
      <c r="AY356" s="1"/>
      <c r="AZ356" s="2">
        <f t="shared" si="53"/>
        <v>0</v>
      </c>
      <c r="BA356" s="2">
        <f>SUM(AF356,AH356,-AZ356,-Table111[[#This Row],[Sale Fee]])</f>
        <v>0</v>
      </c>
      <c r="BC356" s="1"/>
      <c r="BD356" s="1"/>
      <c r="BE356" s="1"/>
    </row>
    <row r="357" spans="1:57" x14ac:dyDescent="0.25">
      <c r="A357" s="1"/>
      <c r="B357" s="1"/>
      <c r="Q357" s="1"/>
      <c r="R357" s="1"/>
      <c r="S357" s="1"/>
      <c r="U357" s="1"/>
      <c r="V357" s="1"/>
      <c r="W357" s="1">
        <f t="shared" si="55"/>
        <v>0</v>
      </c>
      <c r="X357" s="1"/>
      <c r="Y357" s="1"/>
      <c r="Z357" s="1">
        <f>Table111[[#This Row],[Quantity2]]*Table111[[#This Row],[U Cost]]</f>
        <v>0</v>
      </c>
      <c r="AB357" s="1"/>
      <c r="AC357" s="1"/>
      <c r="AD357" s="1">
        <f t="shared" si="56"/>
        <v>0</v>
      </c>
      <c r="AE357" s="1"/>
      <c r="AF357" s="1">
        <f>SUM(Table111[[#This Row],[Total 
Paid]:[Shipping 
Charged]])</f>
        <v>0</v>
      </c>
      <c r="AG357" s="1"/>
      <c r="AH357" s="1"/>
      <c r="AI357" s="1">
        <f t="shared" si="57"/>
        <v>0</v>
      </c>
      <c r="AK357" s="1"/>
      <c r="AL357" s="1"/>
      <c r="AM357" s="1"/>
      <c r="AN357" s="1"/>
      <c r="AP357" s="30">
        <f t="shared" si="54"/>
        <v>0</v>
      </c>
      <c r="AQ357" s="1"/>
      <c r="AR357" s="1">
        <f t="shared" si="52"/>
        <v>0</v>
      </c>
      <c r="AS357" s="1"/>
      <c r="AT357" s="1"/>
      <c r="AU357" s="2">
        <f t="shared" si="58"/>
        <v>0</v>
      </c>
      <c r="AW357" s="1"/>
      <c r="AX357" s="1"/>
      <c r="AY357" s="1"/>
      <c r="AZ357" s="2">
        <f t="shared" si="53"/>
        <v>0</v>
      </c>
      <c r="BA357" s="2">
        <f>SUM(AF357,AH357,-AZ357,-Table111[[#This Row],[Sale Fee]])</f>
        <v>0</v>
      </c>
      <c r="BC357" s="1"/>
      <c r="BD357" s="1"/>
      <c r="BE357" s="1"/>
    </row>
    <row r="358" spans="1:57" x14ac:dyDescent="0.25">
      <c r="A358" s="1"/>
      <c r="B358" s="1"/>
      <c r="Q358" s="1"/>
      <c r="R358" s="1"/>
      <c r="S358" s="1"/>
      <c r="U358" s="1"/>
      <c r="V358" s="1"/>
      <c r="W358" s="1">
        <f t="shared" si="55"/>
        <v>0</v>
      </c>
      <c r="X358" s="1"/>
      <c r="Y358" s="1"/>
      <c r="Z358" s="1">
        <f>Table111[[#This Row],[Quantity2]]*Table111[[#This Row],[U Cost]]</f>
        <v>0</v>
      </c>
      <c r="AB358" s="1"/>
      <c r="AC358" s="1"/>
      <c r="AD358" s="1">
        <f t="shared" si="56"/>
        <v>0</v>
      </c>
      <c r="AE358" s="1"/>
      <c r="AF358" s="1">
        <f>SUM(Table111[[#This Row],[Total 
Paid]:[Shipping 
Charged]])</f>
        <v>0</v>
      </c>
      <c r="AG358" s="1"/>
      <c r="AH358" s="1"/>
      <c r="AI358" s="1">
        <f t="shared" si="57"/>
        <v>0</v>
      </c>
      <c r="AK358" s="1"/>
      <c r="AL358" s="1"/>
      <c r="AM358" s="1"/>
      <c r="AN358" s="1"/>
      <c r="AP358" s="30">
        <f t="shared" si="54"/>
        <v>0</v>
      </c>
      <c r="AQ358" s="1"/>
      <c r="AR358" s="1">
        <f t="shared" si="52"/>
        <v>0</v>
      </c>
      <c r="AS358" s="1"/>
      <c r="AT358" s="1"/>
      <c r="AU358" s="2">
        <f t="shared" si="58"/>
        <v>0</v>
      </c>
      <c r="AW358" s="1"/>
      <c r="AX358" s="1"/>
      <c r="AY358" s="1"/>
      <c r="AZ358" s="2">
        <f t="shared" si="53"/>
        <v>0</v>
      </c>
      <c r="BA358" s="2">
        <f>SUM(AF358,AH358,-AZ358,-Table111[[#This Row],[Sale Fee]])</f>
        <v>0</v>
      </c>
      <c r="BC358" s="1"/>
      <c r="BD358" s="1"/>
      <c r="BE358" s="1"/>
    </row>
    <row r="359" spans="1:57" x14ac:dyDescent="0.25">
      <c r="A359" s="1"/>
      <c r="B359" s="1"/>
      <c r="Q359" s="1"/>
      <c r="R359" s="1"/>
      <c r="S359" s="1"/>
      <c r="U359" s="1"/>
      <c r="V359" s="1"/>
      <c r="W359" s="1">
        <f t="shared" si="55"/>
        <v>0</v>
      </c>
      <c r="X359" s="1"/>
      <c r="Y359" s="1"/>
      <c r="Z359" s="1">
        <f>Table111[[#This Row],[Quantity2]]*Table111[[#This Row],[U Cost]]</f>
        <v>0</v>
      </c>
      <c r="AB359" s="1"/>
      <c r="AC359" s="1"/>
      <c r="AD359" s="1">
        <f t="shared" si="56"/>
        <v>0</v>
      </c>
      <c r="AE359" s="1"/>
      <c r="AF359" s="1">
        <f>SUM(Table111[[#This Row],[Total 
Paid]:[Shipping 
Charged]])</f>
        <v>0</v>
      </c>
      <c r="AG359" s="1"/>
      <c r="AH359" s="1"/>
      <c r="AI359" s="1">
        <f t="shared" si="57"/>
        <v>0</v>
      </c>
      <c r="AK359" s="1"/>
      <c r="AL359" s="1"/>
      <c r="AM359" s="1"/>
      <c r="AN359" s="1"/>
      <c r="AP359" s="30">
        <f t="shared" si="54"/>
        <v>0</v>
      </c>
      <c r="AQ359" s="1"/>
      <c r="AR359" s="1">
        <f t="shared" si="52"/>
        <v>0</v>
      </c>
      <c r="AS359" s="1"/>
      <c r="AT359" s="1"/>
      <c r="AU359" s="2">
        <f t="shared" si="58"/>
        <v>0</v>
      </c>
      <c r="AW359" s="1"/>
      <c r="AX359" s="1"/>
      <c r="AY359" s="1"/>
      <c r="AZ359" s="2">
        <f t="shared" si="53"/>
        <v>0</v>
      </c>
      <c r="BA359" s="2">
        <f>SUM(AF359,AH359,-AZ359,-Table111[[#This Row],[Sale Fee]])</f>
        <v>0</v>
      </c>
      <c r="BC359" s="1"/>
      <c r="BD359" s="1"/>
      <c r="BE359" s="1"/>
    </row>
    <row r="360" spans="1:57" x14ac:dyDescent="0.25">
      <c r="A360" s="1"/>
      <c r="B360" s="1"/>
      <c r="E360" s="4"/>
      <c r="F360" s="4"/>
      <c r="Q360" s="1"/>
      <c r="R360" s="1"/>
      <c r="S360" s="1"/>
      <c r="U360" s="1"/>
      <c r="V360" s="1"/>
      <c r="W360" s="1">
        <f t="shared" si="55"/>
        <v>0</v>
      </c>
      <c r="X360" s="1"/>
      <c r="Y360" s="1"/>
      <c r="Z360" s="1">
        <f>Table111[[#This Row],[Quantity2]]*Table111[[#This Row],[U Cost]]</f>
        <v>0</v>
      </c>
      <c r="AB360" s="1"/>
      <c r="AC360" s="1"/>
      <c r="AD360" s="1">
        <f t="shared" si="56"/>
        <v>0</v>
      </c>
      <c r="AE360" s="1"/>
      <c r="AF360" s="1">
        <f>SUM(Table111[[#This Row],[Total 
Paid]:[Shipping 
Charged]])</f>
        <v>0</v>
      </c>
      <c r="AG360" s="1"/>
      <c r="AH360" s="1"/>
      <c r="AI360" s="1">
        <f t="shared" si="57"/>
        <v>0</v>
      </c>
      <c r="AK360" s="1"/>
      <c r="AL360" s="1"/>
      <c r="AM360" s="1"/>
      <c r="AN360" s="1"/>
      <c r="AP360" s="30">
        <f t="shared" si="54"/>
        <v>0</v>
      </c>
      <c r="AQ360" s="1"/>
      <c r="AR360" s="1">
        <f t="shared" si="52"/>
        <v>0</v>
      </c>
      <c r="AS360" s="1"/>
      <c r="AT360" s="1"/>
      <c r="AU360" s="2">
        <f t="shared" si="58"/>
        <v>0</v>
      </c>
      <c r="AW360" s="1"/>
      <c r="AX360" s="1"/>
      <c r="AY360" s="1"/>
      <c r="AZ360" s="2">
        <f t="shared" si="53"/>
        <v>0</v>
      </c>
      <c r="BA360" s="2">
        <f>SUM(AF360,AH360,-AZ360,-Table111[[#This Row],[Sale Fee]])</f>
        <v>0</v>
      </c>
      <c r="BC360" s="1"/>
      <c r="BD360" s="1"/>
      <c r="BE360" s="1"/>
    </row>
    <row r="361" spans="1:57" x14ac:dyDescent="0.25">
      <c r="A361" s="1"/>
      <c r="B361" s="1"/>
      <c r="E361" s="4"/>
      <c r="F361" s="4"/>
      <c r="Q361" s="1"/>
      <c r="R361" s="1"/>
      <c r="S361" s="1"/>
      <c r="U361" s="1"/>
      <c r="V361" s="1"/>
      <c r="W361" s="1">
        <f t="shared" si="55"/>
        <v>0</v>
      </c>
      <c r="X361" s="1"/>
      <c r="Y361" s="1"/>
      <c r="Z361" s="1">
        <f>Table111[[#This Row],[Quantity2]]*Table111[[#This Row],[U Cost]]</f>
        <v>0</v>
      </c>
      <c r="AB361" s="1"/>
      <c r="AC361" s="1"/>
      <c r="AD361" s="1">
        <f t="shared" si="56"/>
        <v>0</v>
      </c>
      <c r="AE361" s="1"/>
      <c r="AF361" s="1">
        <f>SUM(Table111[[#This Row],[Total 
Paid]:[Shipping 
Charged]])</f>
        <v>0</v>
      </c>
      <c r="AG361" s="1"/>
      <c r="AH361" s="1"/>
      <c r="AI361" s="1">
        <f t="shared" si="57"/>
        <v>0</v>
      </c>
      <c r="AK361" s="1"/>
      <c r="AL361" s="1"/>
      <c r="AM361" s="1"/>
      <c r="AN361" s="1"/>
      <c r="AP361" s="30">
        <f t="shared" si="54"/>
        <v>0</v>
      </c>
      <c r="AQ361" s="1"/>
      <c r="AR361" s="1">
        <f t="shared" si="52"/>
        <v>0</v>
      </c>
      <c r="AS361" s="1"/>
      <c r="AT361" s="1"/>
      <c r="AU361" s="2">
        <f t="shared" si="58"/>
        <v>0</v>
      </c>
      <c r="AW361" s="1"/>
      <c r="AX361" s="1"/>
      <c r="AY361" s="1"/>
      <c r="AZ361" s="2">
        <f t="shared" si="53"/>
        <v>0</v>
      </c>
      <c r="BA361" s="2">
        <f>SUM(AF361,AH361,-AZ361,-Table111[[#This Row],[Sale Fee]])</f>
        <v>0</v>
      </c>
      <c r="BC361" s="1"/>
      <c r="BD361" s="1"/>
      <c r="BE361" s="1"/>
    </row>
    <row r="362" spans="1:57" x14ac:dyDescent="0.25">
      <c r="A362" s="1"/>
      <c r="B362" s="1"/>
      <c r="E362" s="4"/>
      <c r="F362" s="4"/>
      <c r="Q362" s="1"/>
      <c r="R362" s="1"/>
      <c r="S362" s="1"/>
      <c r="U362" s="1"/>
      <c r="V362" s="1"/>
      <c r="W362" s="1">
        <f t="shared" si="55"/>
        <v>0</v>
      </c>
      <c r="X362" s="1"/>
      <c r="Y362" s="1"/>
      <c r="Z362" s="1">
        <f>Table111[[#This Row],[Quantity2]]*Table111[[#This Row],[U Cost]]</f>
        <v>0</v>
      </c>
      <c r="AB362" s="1"/>
      <c r="AC362" s="1"/>
      <c r="AD362" s="1">
        <f t="shared" si="56"/>
        <v>0</v>
      </c>
      <c r="AE362" s="1"/>
      <c r="AF362" s="1">
        <f>SUM(Table111[[#This Row],[Total 
Paid]:[Shipping 
Charged]])</f>
        <v>0</v>
      </c>
      <c r="AG362" s="1"/>
      <c r="AH362" s="1"/>
      <c r="AI362" s="1">
        <f t="shared" si="57"/>
        <v>0</v>
      </c>
      <c r="AK362" s="1"/>
      <c r="AL362" s="1"/>
      <c r="AM362" s="1"/>
      <c r="AN362" s="1"/>
      <c r="AP362" s="30">
        <f t="shared" si="54"/>
        <v>0</v>
      </c>
      <c r="AQ362" s="1"/>
      <c r="AR362" s="1">
        <f t="shared" si="52"/>
        <v>0</v>
      </c>
      <c r="AS362" s="1"/>
      <c r="AT362" s="1"/>
      <c r="AU362" s="2">
        <f t="shared" si="58"/>
        <v>0</v>
      </c>
      <c r="AW362" s="1"/>
      <c r="AX362" s="1"/>
      <c r="AY362" s="1"/>
      <c r="AZ362" s="2">
        <f t="shared" si="53"/>
        <v>0</v>
      </c>
      <c r="BA362" s="2">
        <f>SUM(AF362,AH362,-AZ362,-Table111[[#This Row],[Sale Fee]])</f>
        <v>0</v>
      </c>
      <c r="BC362" s="1"/>
      <c r="BD362" s="1"/>
      <c r="BE362" s="1"/>
    </row>
    <row r="363" spans="1:57" x14ac:dyDescent="0.25">
      <c r="A363" s="1"/>
      <c r="B363" s="1"/>
      <c r="E363" s="4"/>
      <c r="F363" s="4"/>
      <c r="Q363" s="1"/>
      <c r="R363" s="1"/>
      <c r="S363" s="1"/>
      <c r="U363" s="1"/>
      <c r="V363" s="1"/>
      <c r="W363" s="1">
        <f t="shared" si="55"/>
        <v>0</v>
      </c>
      <c r="X363" s="1"/>
      <c r="Y363" s="1"/>
      <c r="Z363" s="1">
        <f>Table111[[#This Row],[Quantity2]]*Table111[[#This Row],[U Cost]]</f>
        <v>0</v>
      </c>
      <c r="AB363" s="1"/>
      <c r="AC363" s="1"/>
      <c r="AD363" s="1">
        <f t="shared" si="56"/>
        <v>0</v>
      </c>
      <c r="AE363" s="1"/>
      <c r="AF363" s="1">
        <f>SUM(Table111[[#This Row],[Total 
Paid]:[Shipping 
Charged]])</f>
        <v>0</v>
      </c>
      <c r="AG363" s="1"/>
      <c r="AH363" s="1"/>
      <c r="AI363" s="1">
        <f t="shared" si="57"/>
        <v>0</v>
      </c>
      <c r="AK363" s="1"/>
      <c r="AL363" s="1"/>
      <c r="AM363" s="1"/>
      <c r="AN363" s="1"/>
      <c r="AP363" s="30">
        <f t="shared" si="54"/>
        <v>0</v>
      </c>
      <c r="AQ363" s="1"/>
      <c r="AR363" s="1">
        <f t="shared" si="52"/>
        <v>0</v>
      </c>
      <c r="AS363" s="1"/>
      <c r="AT363" s="1"/>
      <c r="AU363" s="2">
        <f t="shared" si="58"/>
        <v>0</v>
      </c>
      <c r="AW363" s="1"/>
      <c r="AX363" s="1"/>
      <c r="AY363" s="1"/>
      <c r="AZ363" s="2">
        <f t="shared" si="53"/>
        <v>0</v>
      </c>
      <c r="BA363" s="2">
        <f>SUM(AF363,AH363,-AZ363,-Table111[[#This Row],[Sale Fee]])</f>
        <v>0</v>
      </c>
      <c r="BC363" s="1"/>
      <c r="BD363" s="1"/>
      <c r="BE363" s="1"/>
    </row>
    <row r="364" spans="1:57" x14ac:dyDescent="0.25">
      <c r="A364" s="1"/>
      <c r="B364" s="1"/>
      <c r="E364" s="4"/>
      <c r="F364" s="4"/>
      <c r="Q364" s="1"/>
      <c r="R364" s="1"/>
      <c r="S364" s="1"/>
      <c r="U364" s="1"/>
      <c r="V364" s="1"/>
      <c r="W364" s="1">
        <f t="shared" si="55"/>
        <v>0</v>
      </c>
      <c r="X364" s="1"/>
      <c r="Y364" s="1"/>
      <c r="Z364" s="1">
        <f>Table111[[#This Row],[Quantity2]]*Table111[[#This Row],[U Cost]]</f>
        <v>0</v>
      </c>
      <c r="AB364" s="1"/>
      <c r="AC364" s="1"/>
      <c r="AD364" s="1">
        <f t="shared" si="56"/>
        <v>0</v>
      </c>
      <c r="AE364" s="1"/>
      <c r="AF364" s="1">
        <f>SUM(Table111[[#This Row],[Total 
Paid]:[Shipping 
Charged]])</f>
        <v>0</v>
      </c>
      <c r="AG364" s="1"/>
      <c r="AH364" s="1"/>
      <c r="AI364" s="1">
        <f t="shared" si="57"/>
        <v>0</v>
      </c>
      <c r="AK364" s="1"/>
      <c r="AL364" s="1"/>
      <c r="AM364" s="1"/>
      <c r="AN364" s="1"/>
      <c r="AP364" s="30">
        <f t="shared" si="54"/>
        <v>0</v>
      </c>
      <c r="AQ364" s="1"/>
      <c r="AR364" s="1">
        <f t="shared" si="52"/>
        <v>0</v>
      </c>
      <c r="AS364" s="1"/>
      <c r="AT364" s="1"/>
      <c r="AU364" s="2">
        <f t="shared" si="58"/>
        <v>0</v>
      </c>
      <c r="AW364" s="1"/>
      <c r="AX364" s="1"/>
      <c r="AY364" s="1"/>
      <c r="AZ364" s="2">
        <f t="shared" si="53"/>
        <v>0</v>
      </c>
      <c r="BA364" s="2">
        <f>SUM(AF364,AH364,-AZ364,-Table111[[#This Row],[Sale Fee]])</f>
        <v>0</v>
      </c>
      <c r="BC364" s="1"/>
      <c r="BD364" s="1"/>
      <c r="BE364" s="1"/>
    </row>
    <row r="365" spans="1:57" x14ac:dyDescent="0.25">
      <c r="A365" s="1"/>
      <c r="B365" s="1"/>
      <c r="E365" s="4"/>
      <c r="F365" s="4"/>
      <c r="Q365" s="1"/>
      <c r="R365" s="1"/>
      <c r="S365" s="1"/>
      <c r="U365" s="1"/>
      <c r="V365" s="1"/>
      <c r="W365" s="1">
        <f t="shared" si="55"/>
        <v>0</v>
      </c>
      <c r="X365" s="1"/>
      <c r="Y365" s="1"/>
      <c r="Z365" s="1">
        <f>Table111[[#This Row],[Quantity2]]*Table111[[#This Row],[U Cost]]</f>
        <v>0</v>
      </c>
      <c r="AB365" s="1"/>
      <c r="AC365" s="1"/>
      <c r="AD365" s="1">
        <f t="shared" si="56"/>
        <v>0</v>
      </c>
      <c r="AE365" s="1"/>
      <c r="AF365" s="1">
        <f>SUM(Table111[[#This Row],[Total 
Paid]:[Shipping 
Charged]])</f>
        <v>0</v>
      </c>
      <c r="AG365" s="1"/>
      <c r="AH365" s="1"/>
      <c r="AI365" s="1">
        <f t="shared" si="57"/>
        <v>0</v>
      </c>
      <c r="AK365" s="1"/>
      <c r="AL365" s="1"/>
      <c r="AM365" s="1"/>
      <c r="AN365" s="1"/>
      <c r="AP365" s="30">
        <f t="shared" si="54"/>
        <v>0</v>
      </c>
      <c r="AQ365" s="1"/>
      <c r="AR365" s="1">
        <f t="shared" si="52"/>
        <v>0</v>
      </c>
      <c r="AS365" s="1"/>
      <c r="AT365" s="1"/>
      <c r="AU365" s="2">
        <f t="shared" si="58"/>
        <v>0</v>
      </c>
      <c r="AW365" s="1"/>
      <c r="AX365" s="1"/>
      <c r="AY365" s="1"/>
      <c r="AZ365" s="2">
        <f t="shared" si="53"/>
        <v>0</v>
      </c>
      <c r="BA365" s="2">
        <f>SUM(AF365,AH365,-AZ365,-Table111[[#This Row],[Sale Fee]])</f>
        <v>0</v>
      </c>
      <c r="BC365" s="1"/>
      <c r="BD365" s="1"/>
      <c r="BE365" s="1"/>
    </row>
    <row r="366" spans="1:57" x14ac:dyDescent="0.25">
      <c r="A366" s="1"/>
      <c r="B366" s="1"/>
      <c r="E366" s="4"/>
      <c r="F366" s="4"/>
      <c r="Q366" s="1"/>
      <c r="R366" s="1"/>
      <c r="S366" s="1"/>
      <c r="U366" s="1"/>
      <c r="V366" s="1"/>
      <c r="W366" s="1">
        <f t="shared" si="55"/>
        <v>0</v>
      </c>
      <c r="X366" s="1"/>
      <c r="Y366" s="1"/>
      <c r="Z366" s="1">
        <f>Table111[[#This Row],[Quantity2]]*Table111[[#This Row],[U Cost]]</f>
        <v>0</v>
      </c>
      <c r="AB366" s="1"/>
      <c r="AC366" s="1"/>
      <c r="AD366" s="1">
        <f t="shared" si="56"/>
        <v>0</v>
      </c>
      <c r="AE366" s="1"/>
      <c r="AF366" s="1">
        <f>SUM(Table111[[#This Row],[Total 
Paid]:[Shipping 
Charged]])</f>
        <v>0</v>
      </c>
      <c r="AG366" s="1"/>
      <c r="AH366" s="1"/>
      <c r="AI366" s="1">
        <f t="shared" si="57"/>
        <v>0</v>
      </c>
      <c r="AK366" s="1"/>
      <c r="AL366" s="1"/>
      <c r="AM366" s="1"/>
      <c r="AN366" s="1"/>
      <c r="AP366" s="30">
        <f t="shared" si="54"/>
        <v>0</v>
      </c>
      <c r="AQ366" s="1"/>
      <c r="AR366" s="1">
        <f t="shared" si="52"/>
        <v>0</v>
      </c>
      <c r="AS366" s="1"/>
      <c r="AT366" s="1"/>
      <c r="AU366" s="2">
        <f t="shared" si="58"/>
        <v>0</v>
      </c>
      <c r="AW366" s="1"/>
      <c r="AX366" s="1"/>
      <c r="AY366" s="1"/>
      <c r="AZ366" s="2">
        <f t="shared" si="53"/>
        <v>0</v>
      </c>
      <c r="BA366" s="2">
        <f>SUM(AF366,AH366,-AZ366,-Table111[[#This Row],[Sale Fee]])</f>
        <v>0</v>
      </c>
      <c r="BC366" s="1"/>
      <c r="BD366" s="1"/>
      <c r="BE366" s="1"/>
    </row>
    <row r="367" spans="1:57" x14ac:dyDescent="0.25">
      <c r="A367" s="1"/>
      <c r="B367" s="1"/>
      <c r="E367" s="4"/>
      <c r="F367" s="4"/>
      <c r="Q367" s="1"/>
      <c r="R367" s="1"/>
      <c r="S367" s="1"/>
      <c r="U367" s="1"/>
      <c r="V367" s="1"/>
      <c r="W367" s="1">
        <f t="shared" si="55"/>
        <v>0</v>
      </c>
      <c r="X367" s="1"/>
      <c r="Y367" s="1"/>
      <c r="Z367" s="1">
        <f>Table111[[#This Row],[Quantity2]]*Table111[[#This Row],[U Cost]]</f>
        <v>0</v>
      </c>
      <c r="AB367" s="1"/>
      <c r="AC367" s="1"/>
      <c r="AD367" s="1">
        <f t="shared" si="56"/>
        <v>0</v>
      </c>
      <c r="AE367" s="1"/>
      <c r="AF367" s="1">
        <f>SUM(Table111[[#This Row],[Total 
Paid]:[Shipping 
Charged]])</f>
        <v>0</v>
      </c>
      <c r="AG367" s="1"/>
      <c r="AH367" s="1"/>
      <c r="AI367" s="1">
        <f t="shared" si="57"/>
        <v>0</v>
      </c>
      <c r="AK367" s="1"/>
      <c r="AL367" s="1"/>
      <c r="AM367" s="1"/>
      <c r="AN367" s="1"/>
      <c r="AP367" s="30">
        <f t="shared" si="54"/>
        <v>0</v>
      </c>
      <c r="AQ367" s="1"/>
      <c r="AR367" s="1">
        <f t="shared" si="52"/>
        <v>0</v>
      </c>
      <c r="AS367" s="1"/>
      <c r="AT367" s="1"/>
      <c r="AU367" s="2">
        <f t="shared" si="58"/>
        <v>0</v>
      </c>
      <c r="AW367" s="1"/>
      <c r="AX367" s="1"/>
      <c r="AY367" s="1"/>
      <c r="AZ367" s="2">
        <f t="shared" si="53"/>
        <v>0</v>
      </c>
      <c r="BA367" s="2">
        <f>SUM(AF367,AH367,-AZ367,-Table111[[#This Row],[Sale Fee]])</f>
        <v>0</v>
      </c>
      <c r="BC367" s="1"/>
      <c r="BD367" s="1"/>
      <c r="BE367" s="1"/>
    </row>
    <row r="368" spans="1:57" x14ac:dyDescent="0.25">
      <c r="A368" s="1"/>
      <c r="B368" s="1"/>
      <c r="E368" s="4"/>
      <c r="F368" s="4"/>
      <c r="Q368" s="1"/>
      <c r="R368" s="1"/>
      <c r="S368" s="1"/>
      <c r="U368" s="1"/>
      <c r="V368" s="1"/>
      <c r="W368" s="1">
        <f t="shared" si="55"/>
        <v>0</v>
      </c>
      <c r="X368" s="1"/>
      <c r="Y368" s="1"/>
      <c r="Z368" s="1">
        <f>Table111[[#This Row],[Quantity2]]*Table111[[#This Row],[U Cost]]</f>
        <v>0</v>
      </c>
      <c r="AB368" s="1"/>
      <c r="AC368" s="1"/>
      <c r="AD368" s="1">
        <f t="shared" si="56"/>
        <v>0</v>
      </c>
      <c r="AE368" s="1"/>
      <c r="AF368" s="1">
        <f>SUM(Table111[[#This Row],[Total 
Paid]:[Shipping 
Charged]])</f>
        <v>0</v>
      </c>
      <c r="AG368" s="1"/>
      <c r="AH368" s="1"/>
      <c r="AI368" s="1">
        <f t="shared" si="57"/>
        <v>0</v>
      </c>
      <c r="AK368" s="1"/>
      <c r="AL368" s="1"/>
      <c r="AM368" s="1"/>
      <c r="AN368" s="1"/>
      <c r="AP368" s="30">
        <f t="shared" si="54"/>
        <v>0</v>
      </c>
      <c r="AQ368" s="1"/>
      <c r="AR368" s="1">
        <f t="shared" si="52"/>
        <v>0</v>
      </c>
      <c r="AS368" s="1"/>
      <c r="AT368" s="1"/>
      <c r="AU368" s="2">
        <f t="shared" si="58"/>
        <v>0</v>
      </c>
      <c r="AW368" s="1"/>
      <c r="AX368" s="1"/>
      <c r="AY368" s="1"/>
      <c r="AZ368" s="2">
        <f t="shared" si="53"/>
        <v>0</v>
      </c>
      <c r="BA368" s="2">
        <f>SUM(AF368,AH368,-AZ368,-Table111[[#This Row],[Sale Fee]])</f>
        <v>0</v>
      </c>
      <c r="BC368" s="1"/>
      <c r="BD368" s="1"/>
      <c r="BE368" s="1"/>
    </row>
    <row r="369" spans="1:57" x14ac:dyDescent="0.25">
      <c r="A369" s="1"/>
      <c r="B369" s="1"/>
      <c r="E369" s="4"/>
      <c r="F369" s="4"/>
      <c r="Q369" s="1"/>
      <c r="R369" s="1"/>
      <c r="S369" s="1"/>
      <c r="U369" s="1"/>
      <c r="V369" s="1"/>
      <c r="W369" s="1">
        <f t="shared" si="55"/>
        <v>0</v>
      </c>
      <c r="X369" s="1"/>
      <c r="Y369" s="1"/>
      <c r="Z369" s="1">
        <f>Table111[[#This Row],[Quantity2]]*Table111[[#This Row],[U Cost]]</f>
        <v>0</v>
      </c>
      <c r="AB369" s="1"/>
      <c r="AC369" s="1"/>
      <c r="AD369" s="1">
        <f t="shared" si="56"/>
        <v>0</v>
      </c>
      <c r="AE369" s="1"/>
      <c r="AF369" s="1">
        <f>SUM(Table111[[#This Row],[Total 
Paid]:[Shipping 
Charged]])</f>
        <v>0</v>
      </c>
      <c r="AG369" s="1"/>
      <c r="AH369" s="1"/>
      <c r="AI369" s="1">
        <f t="shared" si="57"/>
        <v>0</v>
      </c>
      <c r="AK369" s="1"/>
      <c r="AL369" s="1"/>
      <c r="AM369" s="1"/>
      <c r="AN369" s="1"/>
      <c r="AP369" s="30">
        <f t="shared" si="54"/>
        <v>0</v>
      </c>
      <c r="AQ369" s="1"/>
      <c r="AR369" s="1">
        <f t="shared" si="52"/>
        <v>0</v>
      </c>
      <c r="AS369" s="1"/>
      <c r="AT369" s="1"/>
      <c r="AU369" s="2">
        <f t="shared" si="58"/>
        <v>0</v>
      </c>
      <c r="AW369" s="1"/>
      <c r="AX369" s="1"/>
      <c r="AY369" s="1"/>
      <c r="AZ369" s="2">
        <f t="shared" si="53"/>
        <v>0</v>
      </c>
      <c r="BA369" s="2">
        <f>SUM(AF369,AH369,-AZ369,-Table111[[#This Row],[Sale Fee]])</f>
        <v>0</v>
      </c>
      <c r="BC369" s="1"/>
      <c r="BD369" s="1"/>
      <c r="BE369" s="1"/>
    </row>
    <row r="370" spans="1:57" x14ac:dyDescent="0.25">
      <c r="A370" s="1"/>
      <c r="B370" s="1"/>
      <c r="E370" s="4"/>
      <c r="F370" s="4"/>
      <c r="Q370" s="1"/>
      <c r="R370" s="1"/>
      <c r="S370" s="1"/>
      <c r="U370" s="1"/>
      <c r="V370" s="1"/>
      <c r="W370" s="1">
        <f t="shared" si="55"/>
        <v>0</v>
      </c>
      <c r="X370" s="1"/>
      <c r="Y370" s="1"/>
      <c r="Z370" s="1">
        <f>Table111[[#This Row],[Quantity2]]*Table111[[#This Row],[U Cost]]</f>
        <v>0</v>
      </c>
      <c r="AB370" s="1"/>
      <c r="AC370" s="1"/>
      <c r="AD370" s="1">
        <f t="shared" si="56"/>
        <v>0</v>
      </c>
      <c r="AE370" s="1"/>
      <c r="AF370" s="1">
        <f>SUM(Table111[[#This Row],[Total 
Paid]:[Shipping 
Charged]])</f>
        <v>0</v>
      </c>
      <c r="AG370" s="1"/>
      <c r="AH370" s="1"/>
      <c r="AI370" s="1">
        <f t="shared" si="57"/>
        <v>0</v>
      </c>
      <c r="AK370" s="1"/>
      <c r="AL370" s="1"/>
      <c r="AM370" s="1"/>
      <c r="AN370" s="1"/>
      <c r="AP370" s="30">
        <f t="shared" si="54"/>
        <v>0</v>
      </c>
      <c r="AQ370" s="1"/>
      <c r="AR370" s="1">
        <f t="shared" si="52"/>
        <v>0</v>
      </c>
      <c r="AS370" s="1"/>
      <c r="AT370" s="1"/>
      <c r="AU370" s="2">
        <f t="shared" si="58"/>
        <v>0</v>
      </c>
      <c r="AW370" s="1"/>
      <c r="AX370" s="1"/>
      <c r="AY370" s="1"/>
      <c r="AZ370" s="2">
        <f t="shared" si="53"/>
        <v>0</v>
      </c>
      <c r="BA370" s="2">
        <f>SUM(AF370,AH370,-AZ370,-Table111[[#This Row],[Sale Fee]])</f>
        <v>0</v>
      </c>
      <c r="BC370" s="1"/>
      <c r="BD370" s="1"/>
      <c r="BE370" s="1"/>
    </row>
    <row r="371" spans="1:57" x14ac:dyDescent="0.25">
      <c r="A371" s="1"/>
      <c r="B371" s="1"/>
      <c r="E371" s="4"/>
      <c r="F371" s="4"/>
      <c r="Q371" s="1"/>
      <c r="R371" s="1"/>
      <c r="S371" s="1"/>
      <c r="U371" s="1"/>
      <c r="V371" s="1"/>
      <c r="W371" s="1">
        <f t="shared" si="55"/>
        <v>0</v>
      </c>
      <c r="X371" s="1"/>
      <c r="Y371" s="1"/>
      <c r="Z371" s="1">
        <f>Table111[[#This Row],[Quantity2]]*Table111[[#This Row],[U Cost]]</f>
        <v>0</v>
      </c>
      <c r="AB371" s="1"/>
      <c r="AC371" s="1"/>
      <c r="AD371" s="1">
        <f t="shared" si="56"/>
        <v>0</v>
      </c>
      <c r="AE371" s="1"/>
      <c r="AF371" s="1">
        <f>SUM(Table111[[#This Row],[Total 
Paid]:[Shipping 
Charged]])</f>
        <v>0</v>
      </c>
      <c r="AG371" s="1"/>
      <c r="AH371" s="1"/>
      <c r="AI371" s="1">
        <f t="shared" si="57"/>
        <v>0</v>
      </c>
      <c r="AK371" s="1"/>
      <c r="AL371" s="1"/>
      <c r="AM371" s="1"/>
      <c r="AN371" s="1"/>
      <c r="AP371" s="30">
        <f t="shared" si="54"/>
        <v>0</v>
      </c>
      <c r="AQ371" s="1"/>
      <c r="AR371" s="1">
        <f t="shared" si="52"/>
        <v>0</v>
      </c>
      <c r="AS371" s="1"/>
      <c r="AT371" s="1"/>
      <c r="AU371" s="2">
        <f t="shared" si="58"/>
        <v>0</v>
      </c>
      <c r="AW371" s="1"/>
      <c r="AX371" s="1"/>
      <c r="AY371" s="1"/>
      <c r="AZ371" s="2">
        <f t="shared" si="53"/>
        <v>0</v>
      </c>
      <c r="BA371" s="2">
        <f>SUM(AF371,AH371,-AZ371,-Table111[[#This Row],[Sale Fee]])</f>
        <v>0</v>
      </c>
      <c r="BC371" s="1"/>
      <c r="BD371" s="1"/>
      <c r="BE371" s="1"/>
    </row>
    <row r="372" spans="1:57" x14ac:dyDescent="0.25">
      <c r="A372" s="1"/>
      <c r="B372" s="1"/>
      <c r="E372" s="4"/>
      <c r="F372" s="4"/>
      <c r="Q372" s="1"/>
      <c r="R372" s="1"/>
      <c r="S372" s="1"/>
      <c r="U372" s="1"/>
      <c r="V372" s="1"/>
      <c r="W372" s="1">
        <f t="shared" si="55"/>
        <v>0</v>
      </c>
      <c r="X372" s="1"/>
      <c r="Y372" s="1"/>
      <c r="Z372" s="1">
        <f>Table111[[#This Row],[Quantity2]]*Table111[[#This Row],[U Cost]]</f>
        <v>0</v>
      </c>
      <c r="AB372" s="1"/>
      <c r="AC372" s="1"/>
      <c r="AD372" s="1">
        <f t="shared" si="56"/>
        <v>0</v>
      </c>
      <c r="AE372" s="1"/>
      <c r="AF372" s="1">
        <f>SUM(Table111[[#This Row],[Total 
Paid]:[Shipping 
Charged]])</f>
        <v>0</v>
      </c>
      <c r="AG372" s="1"/>
      <c r="AH372" s="1"/>
      <c r="AI372" s="1">
        <f t="shared" si="57"/>
        <v>0</v>
      </c>
      <c r="AK372" s="1"/>
      <c r="AL372" s="1"/>
      <c r="AM372" s="1"/>
      <c r="AN372" s="1"/>
      <c r="AP372" s="30">
        <f t="shared" si="54"/>
        <v>0</v>
      </c>
      <c r="AQ372" s="1"/>
      <c r="AR372" s="1">
        <f t="shared" si="52"/>
        <v>0</v>
      </c>
      <c r="AS372" s="1"/>
      <c r="AT372" s="1"/>
      <c r="AU372" s="2">
        <f t="shared" si="58"/>
        <v>0</v>
      </c>
      <c r="AW372" s="1"/>
      <c r="AX372" s="1"/>
      <c r="AY372" s="1"/>
      <c r="AZ372" s="2">
        <f t="shared" si="53"/>
        <v>0</v>
      </c>
      <c r="BA372" s="2">
        <f>SUM(AF372,AH372,-AZ372,-Table111[[#This Row],[Sale Fee]])</f>
        <v>0</v>
      </c>
      <c r="BC372" s="1"/>
      <c r="BD372" s="1"/>
      <c r="BE372" s="1"/>
    </row>
    <row r="373" spans="1:57" x14ac:dyDescent="0.25">
      <c r="A373" s="1"/>
      <c r="B373" s="1"/>
      <c r="E373" s="4"/>
      <c r="F373" s="4"/>
      <c r="Q373" s="1"/>
      <c r="R373" s="1"/>
      <c r="S373" s="1"/>
      <c r="U373" s="1"/>
      <c r="V373" s="1"/>
      <c r="W373" s="1">
        <f t="shared" si="55"/>
        <v>0</v>
      </c>
      <c r="X373" s="1"/>
      <c r="Y373" s="1"/>
      <c r="Z373" s="1">
        <f>Table111[[#This Row],[Quantity2]]*Table111[[#This Row],[U Cost]]</f>
        <v>0</v>
      </c>
      <c r="AB373" s="1"/>
      <c r="AC373" s="1"/>
      <c r="AD373" s="1">
        <f t="shared" si="56"/>
        <v>0</v>
      </c>
      <c r="AE373" s="1"/>
      <c r="AF373" s="1">
        <f>SUM(Table111[[#This Row],[Total 
Paid]:[Shipping 
Charged]])</f>
        <v>0</v>
      </c>
      <c r="AG373" s="1"/>
      <c r="AH373" s="1"/>
      <c r="AI373" s="1">
        <f t="shared" si="57"/>
        <v>0</v>
      </c>
      <c r="AK373" s="1"/>
      <c r="AL373" s="1"/>
      <c r="AM373" s="1"/>
      <c r="AN373" s="1"/>
      <c r="AP373" s="30">
        <f t="shared" si="54"/>
        <v>0</v>
      </c>
      <c r="AQ373" s="1"/>
      <c r="AR373" s="1">
        <f t="shared" si="52"/>
        <v>0</v>
      </c>
      <c r="AS373" s="1"/>
      <c r="AT373" s="1"/>
      <c r="AU373" s="2">
        <f t="shared" si="58"/>
        <v>0</v>
      </c>
      <c r="AW373" s="1"/>
      <c r="AX373" s="1"/>
      <c r="AY373" s="1"/>
      <c r="AZ373" s="2">
        <f t="shared" si="53"/>
        <v>0</v>
      </c>
      <c r="BA373" s="2">
        <f>SUM(AF373,AH373,-AZ373,-Table111[[#This Row],[Sale Fee]])</f>
        <v>0</v>
      </c>
      <c r="BC373" s="1"/>
      <c r="BD373" s="1"/>
      <c r="BE373" s="1"/>
    </row>
    <row r="374" spans="1:57" x14ac:dyDescent="0.25">
      <c r="A374" s="1"/>
      <c r="B374" s="1"/>
      <c r="E374" s="4"/>
      <c r="F374" s="4"/>
      <c r="Q374" s="1"/>
      <c r="R374" s="1"/>
      <c r="S374" s="1"/>
      <c r="U374" s="1"/>
      <c r="V374" s="1"/>
      <c r="W374" s="1">
        <f t="shared" si="55"/>
        <v>0</v>
      </c>
      <c r="X374" s="1"/>
      <c r="Y374" s="1"/>
      <c r="Z374" s="1">
        <f>Table111[[#This Row],[Quantity2]]*Table111[[#This Row],[U Cost]]</f>
        <v>0</v>
      </c>
      <c r="AB374" s="1"/>
      <c r="AC374" s="1"/>
      <c r="AD374" s="1">
        <f t="shared" si="56"/>
        <v>0</v>
      </c>
      <c r="AE374" s="1"/>
      <c r="AF374" s="1">
        <f>SUM(Table111[[#This Row],[Total 
Paid]:[Shipping 
Charged]])</f>
        <v>0</v>
      </c>
      <c r="AG374" s="1"/>
      <c r="AH374" s="1"/>
      <c r="AI374" s="1">
        <f t="shared" si="57"/>
        <v>0</v>
      </c>
      <c r="AK374" s="1"/>
      <c r="AL374" s="1"/>
      <c r="AM374" s="1"/>
      <c r="AN374" s="1"/>
      <c r="AP374" s="30">
        <f t="shared" si="54"/>
        <v>0</v>
      </c>
      <c r="AQ374" s="1"/>
      <c r="AR374" s="1">
        <f t="shared" si="52"/>
        <v>0</v>
      </c>
      <c r="AS374" s="1"/>
      <c r="AT374" s="1"/>
      <c r="AU374" s="2">
        <f t="shared" si="58"/>
        <v>0</v>
      </c>
      <c r="AW374" s="1"/>
      <c r="AX374" s="1"/>
      <c r="AY374" s="1"/>
      <c r="AZ374" s="2">
        <f t="shared" si="53"/>
        <v>0</v>
      </c>
      <c r="BA374" s="2">
        <f>SUM(AF374,AH374,-AZ374,-Table111[[#This Row],[Sale Fee]])</f>
        <v>0</v>
      </c>
      <c r="BC374" s="1"/>
      <c r="BD374" s="1"/>
      <c r="BE374" s="1"/>
    </row>
    <row r="375" spans="1:57" x14ac:dyDescent="0.25">
      <c r="A375" s="1"/>
      <c r="B375" s="1"/>
      <c r="E375" s="4"/>
      <c r="F375" s="4"/>
      <c r="Q375" s="1"/>
      <c r="R375" s="1"/>
      <c r="S375" s="1"/>
      <c r="U375" s="1"/>
      <c r="V375" s="1"/>
      <c r="W375" s="1">
        <f t="shared" si="55"/>
        <v>0</v>
      </c>
      <c r="X375" s="1"/>
      <c r="Y375" s="1"/>
      <c r="Z375" s="1">
        <f>Table111[[#This Row],[Quantity2]]*Table111[[#This Row],[U Cost]]</f>
        <v>0</v>
      </c>
      <c r="AB375" s="1"/>
      <c r="AC375" s="1"/>
      <c r="AD375" s="1">
        <f t="shared" si="56"/>
        <v>0</v>
      </c>
      <c r="AE375" s="1"/>
      <c r="AF375" s="1">
        <f>SUM(Table111[[#This Row],[Total 
Paid]:[Shipping 
Charged]])</f>
        <v>0</v>
      </c>
      <c r="AG375" s="1"/>
      <c r="AH375" s="1"/>
      <c r="AI375" s="1">
        <f t="shared" si="57"/>
        <v>0</v>
      </c>
      <c r="AK375" s="1"/>
      <c r="AL375" s="1"/>
      <c r="AM375" s="1"/>
      <c r="AN375" s="1"/>
      <c r="AP375" s="30"/>
      <c r="AQ375" s="1"/>
      <c r="AR375" s="1">
        <f t="shared" si="52"/>
        <v>0</v>
      </c>
      <c r="AS375" s="1"/>
      <c r="AT375" s="1"/>
      <c r="AU375" s="2">
        <f t="shared" si="58"/>
        <v>0</v>
      </c>
      <c r="AW375" s="1"/>
      <c r="AX375" s="1"/>
      <c r="AY375" s="1"/>
      <c r="AZ375" s="2">
        <f t="shared" si="53"/>
        <v>0</v>
      </c>
      <c r="BA375" s="2">
        <f>SUM(AF375,AH375,-AZ375,-Table111[[#This Row],[Sale Fee]])</f>
        <v>0</v>
      </c>
      <c r="BC375" s="1"/>
      <c r="BD375" s="1"/>
      <c r="BE375" s="1"/>
    </row>
    <row r="376" spans="1:57" x14ac:dyDescent="0.25">
      <c r="A376" s="1"/>
      <c r="B376" s="1"/>
      <c r="E376" s="4"/>
      <c r="F376" s="4"/>
      <c r="Q376" s="1"/>
      <c r="R376" s="1"/>
      <c r="S376" s="1"/>
      <c r="U376" s="1"/>
      <c r="V376" s="1"/>
      <c r="W376" s="1">
        <f t="shared" si="55"/>
        <v>0</v>
      </c>
      <c r="X376" s="1"/>
      <c r="Y376" s="1"/>
      <c r="Z376" s="1">
        <f>Table111[[#This Row],[Quantity2]]*Table111[[#This Row],[U Cost]]</f>
        <v>0</v>
      </c>
      <c r="AB376" s="1"/>
      <c r="AC376" s="1"/>
      <c r="AD376" s="1">
        <f t="shared" si="56"/>
        <v>0</v>
      </c>
      <c r="AE376" s="1"/>
      <c r="AF376" s="1">
        <f>SUM(Table111[[#This Row],[Total 
Paid]:[Shipping 
Charged]])</f>
        <v>0</v>
      </c>
      <c r="AG376" s="1"/>
      <c r="AH376" s="1"/>
      <c r="AI376" s="1">
        <f t="shared" si="57"/>
        <v>0</v>
      </c>
      <c r="AK376" s="1"/>
      <c r="AL376" s="1"/>
      <c r="AM376" s="1"/>
      <c r="AN376" s="1"/>
      <c r="AP376" s="30"/>
      <c r="AQ376" s="1"/>
      <c r="AR376" s="1">
        <f t="shared" si="52"/>
        <v>0</v>
      </c>
      <c r="AS376" s="1"/>
      <c r="AT376" s="1"/>
      <c r="AU376" s="2">
        <f t="shared" si="58"/>
        <v>0</v>
      </c>
      <c r="AW376" s="1"/>
      <c r="AX376" s="1"/>
      <c r="AY376" s="1"/>
      <c r="AZ376" s="2">
        <f t="shared" si="53"/>
        <v>0</v>
      </c>
      <c r="BA376" s="2">
        <f>SUM(AF376,AH376,-AZ376,-Table111[[#This Row],[Sale Fee]])</f>
        <v>0</v>
      </c>
      <c r="BC376" s="1"/>
      <c r="BD376" s="1"/>
      <c r="BE376" s="1"/>
    </row>
    <row r="377" spans="1:57" x14ac:dyDescent="0.25">
      <c r="A377" s="1"/>
      <c r="B377" s="1"/>
      <c r="E377" s="4"/>
      <c r="F377" s="4"/>
      <c r="Q377" s="1"/>
      <c r="R377" s="1"/>
      <c r="S377" s="1"/>
      <c r="U377" s="1"/>
      <c r="V377" s="1"/>
      <c r="W377" s="1">
        <f t="shared" si="55"/>
        <v>0</v>
      </c>
      <c r="X377" s="1"/>
      <c r="Y377" s="1"/>
      <c r="Z377" s="1">
        <f>Table111[[#This Row],[Quantity2]]*Table111[[#This Row],[U Cost]]</f>
        <v>0</v>
      </c>
      <c r="AB377" s="1"/>
      <c r="AC377" s="1"/>
      <c r="AD377" s="1">
        <f t="shared" si="56"/>
        <v>0</v>
      </c>
      <c r="AE377" s="1"/>
      <c r="AF377" s="1">
        <f>SUM(Table111[[#This Row],[Total 
Paid]:[Shipping 
Charged]])</f>
        <v>0</v>
      </c>
      <c r="AG377" s="1"/>
      <c r="AH377" s="1"/>
      <c r="AI377" s="1">
        <f t="shared" si="57"/>
        <v>0</v>
      </c>
      <c r="AK377" s="1"/>
      <c r="AL377" s="1"/>
      <c r="AM377" s="1"/>
      <c r="AN377" s="1"/>
      <c r="AP377" s="30"/>
      <c r="AQ377" s="1"/>
      <c r="AR377" s="1">
        <f t="shared" si="52"/>
        <v>0</v>
      </c>
      <c r="AS377" s="1"/>
      <c r="AT377" s="1"/>
      <c r="AU377" s="2">
        <f t="shared" si="58"/>
        <v>0</v>
      </c>
      <c r="AW377" s="1"/>
      <c r="AX377" s="1"/>
      <c r="AY377" s="1"/>
      <c r="AZ377" s="2">
        <f t="shared" si="53"/>
        <v>0</v>
      </c>
      <c r="BA377" s="2">
        <f>SUM(AF377,AH377,-AZ377,-Table111[[#This Row],[Sale Fee]])</f>
        <v>0</v>
      </c>
      <c r="BC377" s="1"/>
      <c r="BD377" s="1"/>
      <c r="BE377" s="1"/>
    </row>
    <row r="378" spans="1:57" x14ac:dyDescent="0.25">
      <c r="A378" s="1"/>
      <c r="B378" s="1"/>
      <c r="E378" s="4"/>
      <c r="F378" s="4"/>
      <c r="Q378" s="1"/>
      <c r="R378" s="1"/>
      <c r="S378" s="1"/>
      <c r="U378" s="1"/>
      <c r="V378" s="1"/>
      <c r="W378" s="1">
        <f t="shared" si="55"/>
        <v>0</v>
      </c>
      <c r="X378" s="1"/>
      <c r="Y378" s="1"/>
      <c r="Z378" s="1">
        <f>Table111[[#This Row],[Quantity2]]*Table111[[#This Row],[U Cost]]</f>
        <v>0</v>
      </c>
      <c r="AB378" s="1"/>
      <c r="AC378" s="1"/>
      <c r="AD378" s="1">
        <f t="shared" si="56"/>
        <v>0</v>
      </c>
      <c r="AE378" s="1"/>
      <c r="AF378" s="1">
        <f>SUM(Table111[[#This Row],[Total 
Paid]:[Shipping 
Charged]])</f>
        <v>0</v>
      </c>
      <c r="AG378" s="1"/>
      <c r="AH378" s="1"/>
      <c r="AI378" s="1">
        <f t="shared" si="57"/>
        <v>0</v>
      </c>
      <c r="AK378" s="1"/>
      <c r="AL378" s="1"/>
      <c r="AM378" s="1"/>
      <c r="AN378" s="1"/>
      <c r="AP378" s="30"/>
      <c r="AQ378" s="1"/>
      <c r="AR378" s="1">
        <f t="shared" si="52"/>
        <v>0</v>
      </c>
      <c r="AS378" s="1"/>
      <c r="AT378" s="1"/>
      <c r="AU378" s="2">
        <f t="shared" si="58"/>
        <v>0</v>
      </c>
      <c r="AW378" s="1"/>
      <c r="AX378" s="1"/>
      <c r="AY378" s="1"/>
      <c r="AZ378" s="2">
        <f t="shared" si="53"/>
        <v>0</v>
      </c>
      <c r="BA378" s="2">
        <f>SUM(AF378,AH378,-AZ378,-Table111[[#This Row],[Sale Fee]])</f>
        <v>0</v>
      </c>
      <c r="BC378" s="1"/>
      <c r="BD378" s="1"/>
      <c r="BE378" s="1"/>
    </row>
    <row r="379" spans="1:57" x14ac:dyDescent="0.25">
      <c r="A379" s="1"/>
      <c r="B379" s="1"/>
      <c r="E379" s="4"/>
      <c r="F379" s="4"/>
      <c r="Q379" s="1"/>
      <c r="R379" s="1"/>
      <c r="S379" s="1"/>
      <c r="U379" s="1"/>
      <c r="V379" s="1"/>
      <c r="W379" s="1">
        <f t="shared" si="55"/>
        <v>0</v>
      </c>
      <c r="X379" s="1"/>
      <c r="Y379" s="1"/>
      <c r="Z379" s="1">
        <f>Table111[[#This Row],[Quantity2]]*Table111[[#This Row],[U Cost]]</f>
        <v>0</v>
      </c>
      <c r="AB379" s="1"/>
      <c r="AC379" s="1"/>
      <c r="AD379" s="1">
        <f t="shared" si="56"/>
        <v>0</v>
      </c>
      <c r="AE379" s="1"/>
      <c r="AF379" s="1">
        <f>SUM(Table111[[#This Row],[Total 
Paid]:[Shipping 
Charged]])</f>
        <v>0</v>
      </c>
      <c r="AG379" s="1"/>
      <c r="AH379" s="1"/>
      <c r="AI379" s="1">
        <f t="shared" si="57"/>
        <v>0</v>
      </c>
      <c r="AK379" s="1"/>
      <c r="AL379" s="1"/>
      <c r="AM379" s="1"/>
      <c r="AN379" s="1"/>
      <c r="AP379" s="30"/>
      <c r="AQ379" s="1"/>
      <c r="AR379" s="1">
        <f t="shared" si="52"/>
        <v>0</v>
      </c>
      <c r="AS379" s="1"/>
      <c r="AT379" s="1"/>
      <c r="AU379" s="2">
        <f t="shared" si="58"/>
        <v>0</v>
      </c>
      <c r="AW379" s="1"/>
      <c r="AX379" s="1"/>
      <c r="AY379" s="1"/>
      <c r="AZ379" s="2">
        <f t="shared" si="53"/>
        <v>0</v>
      </c>
      <c r="BA379" s="2">
        <f>SUM(AF379,AH379,-AZ379,-Table111[[#This Row],[Sale Fee]])</f>
        <v>0</v>
      </c>
      <c r="BC379" s="1"/>
      <c r="BD379" s="1"/>
      <c r="BE379" s="1"/>
    </row>
    <row r="380" spans="1:57" x14ac:dyDescent="0.25">
      <c r="A380" s="1"/>
      <c r="B380" s="1"/>
      <c r="E380" s="4"/>
      <c r="F380" s="4"/>
      <c r="Q380" s="1"/>
      <c r="R380" s="1"/>
      <c r="S380" s="1"/>
      <c r="U380" s="1"/>
      <c r="V380" s="1"/>
      <c r="W380" s="1">
        <f t="shared" si="55"/>
        <v>0</v>
      </c>
      <c r="X380" s="1"/>
      <c r="Y380" s="1"/>
      <c r="Z380" s="1">
        <f>Table111[[#This Row],[Quantity2]]*Table111[[#This Row],[U Cost]]</f>
        <v>0</v>
      </c>
      <c r="AB380" s="1"/>
      <c r="AC380" s="1"/>
      <c r="AD380" s="1">
        <f t="shared" si="56"/>
        <v>0</v>
      </c>
      <c r="AE380" s="1"/>
      <c r="AF380" s="1">
        <f>SUM(Table111[[#This Row],[Total 
Paid]:[Shipping 
Charged]])</f>
        <v>0</v>
      </c>
      <c r="AG380" s="1"/>
      <c r="AH380" s="1"/>
      <c r="AI380" s="1">
        <f t="shared" si="57"/>
        <v>0</v>
      </c>
      <c r="AK380" s="1"/>
      <c r="AL380" s="1"/>
      <c r="AM380" s="1"/>
      <c r="AN380" s="1"/>
      <c r="AP380" s="30"/>
      <c r="AQ380" s="1"/>
      <c r="AR380" s="1">
        <f t="shared" si="52"/>
        <v>0</v>
      </c>
      <c r="AS380" s="1"/>
      <c r="AT380" s="1"/>
      <c r="AU380" s="2">
        <f t="shared" si="58"/>
        <v>0</v>
      </c>
      <c r="AW380" s="1"/>
      <c r="AX380" s="1"/>
      <c r="AY380" s="1"/>
      <c r="AZ380" s="2">
        <f t="shared" si="53"/>
        <v>0</v>
      </c>
      <c r="BA380" s="2">
        <f>SUM(AF380,AH380,-AZ380,-Table111[[#This Row],[Sale Fee]])</f>
        <v>0</v>
      </c>
      <c r="BC380" s="1"/>
      <c r="BD380" s="1"/>
      <c r="BE380" s="1"/>
    </row>
    <row r="381" spans="1:57" x14ac:dyDescent="0.25">
      <c r="A381" s="1"/>
      <c r="B381" s="1"/>
      <c r="E381" s="4"/>
      <c r="F381" s="4"/>
      <c r="Q381" s="1"/>
      <c r="R381" s="1"/>
      <c r="S381" s="1"/>
      <c r="U381" s="1"/>
      <c r="V381" s="1"/>
      <c r="W381" s="1">
        <f t="shared" si="55"/>
        <v>0</v>
      </c>
      <c r="X381" s="1"/>
      <c r="Y381" s="1"/>
      <c r="Z381" s="1">
        <f>Table111[[#This Row],[Quantity2]]*Table111[[#This Row],[U Cost]]</f>
        <v>0</v>
      </c>
      <c r="AB381" s="1"/>
      <c r="AC381" s="1"/>
      <c r="AD381" s="1">
        <f t="shared" si="56"/>
        <v>0</v>
      </c>
      <c r="AE381" s="1"/>
      <c r="AF381" s="1">
        <f>SUM(Table111[[#This Row],[Total 
Paid]:[Shipping 
Charged]])</f>
        <v>0</v>
      </c>
      <c r="AG381" s="1"/>
      <c r="AH381" s="1"/>
      <c r="AI381" s="1">
        <f t="shared" si="57"/>
        <v>0</v>
      </c>
      <c r="AK381" s="1"/>
      <c r="AL381" s="1"/>
      <c r="AM381" s="1"/>
      <c r="AN381" s="1"/>
      <c r="AP381" s="30"/>
      <c r="AQ381" s="1"/>
      <c r="AR381" s="1">
        <f t="shared" si="52"/>
        <v>0</v>
      </c>
      <c r="AS381" s="1"/>
      <c r="AT381" s="1"/>
      <c r="AU381" s="2">
        <f t="shared" si="58"/>
        <v>0</v>
      </c>
      <c r="AW381" s="1"/>
      <c r="AX381" s="1"/>
      <c r="AY381" s="1"/>
      <c r="AZ381" s="2">
        <f t="shared" si="53"/>
        <v>0</v>
      </c>
      <c r="BA381" s="2">
        <f>SUM(AF381,AH381,-AZ381,-Table111[[#This Row],[Sale Fee]])</f>
        <v>0</v>
      </c>
      <c r="BC381" s="1"/>
      <c r="BD381" s="1"/>
      <c r="BE381" s="1"/>
    </row>
    <row r="382" spans="1:57" x14ac:dyDescent="0.25">
      <c r="A382" s="1"/>
      <c r="B382" s="1"/>
      <c r="E382" s="4"/>
      <c r="F382" s="4"/>
      <c r="Q382" s="1"/>
      <c r="R382" s="1"/>
      <c r="S382" s="1"/>
      <c r="U382" s="1"/>
      <c r="V382" s="1"/>
      <c r="W382" s="1">
        <f t="shared" si="55"/>
        <v>0</v>
      </c>
      <c r="X382" s="1"/>
      <c r="Y382" s="1"/>
      <c r="Z382" s="1">
        <f>Table111[[#This Row],[Quantity2]]*Table111[[#This Row],[U Cost]]</f>
        <v>0</v>
      </c>
      <c r="AB382" s="1"/>
      <c r="AC382" s="1"/>
      <c r="AD382" s="1">
        <f t="shared" si="56"/>
        <v>0</v>
      </c>
      <c r="AE382" s="1"/>
      <c r="AF382" s="1">
        <f>SUM(Table111[[#This Row],[Total 
Paid]:[Shipping 
Charged]])</f>
        <v>0</v>
      </c>
      <c r="AG382" s="1"/>
      <c r="AH382" s="1"/>
      <c r="AI382" s="1">
        <f t="shared" si="57"/>
        <v>0</v>
      </c>
      <c r="AK382" s="1"/>
      <c r="AL382" s="1"/>
      <c r="AM382" s="1"/>
      <c r="AN382" s="1"/>
      <c r="AP382" s="30"/>
      <c r="AQ382" s="1"/>
      <c r="AR382" s="1">
        <f t="shared" si="52"/>
        <v>0</v>
      </c>
      <c r="AS382" s="1"/>
      <c r="AT382" s="1"/>
      <c r="AU382" s="2">
        <f t="shared" si="58"/>
        <v>0</v>
      </c>
      <c r="AW382" s="1"/>
      <c r="AX382" s="1"/>
      <c r="AY382" s="1"/>
      <c r="AZ382" s="2">
        <f t="shared" si="53"/>
        <v>0</v>
      </c>
      <c r="BA382" s="2">
        <f>SUM(AF382,AH382,-AZ382,-Table111[[#This Row],[Sale Fee]])</f>
        <v>0</v>
      </c>
      <c r="BC382" s="1"/>
      <c r="BD382" s="1"/>
      <c r="BE382" s="1"/>
    </row>
    <row r="383" spans="1:57" x14ac:dyDescent="0.25">
      <c r="A383" s="1"/>
      <c r="B383" s="1"/>
      <c r="E383" s="4"/>
      <c r="F383" s="4"/>
      <c r="Q383" s="1"/>
      <c r="R383" s="1"/>
      <c r="S383" s="1"/>
      <c r="U383" s="1"/>
      <c r="V383" s="1"/>
      <c r="W383" s="1">
        <f t="shared" si="55"/>
        <v>0</v>
      </c>
      <c r="X383" s="1"/>
      <c r="Y383" s="1"/>
      <c r="Z383" s="1">
        <f>Table111[[#This Row],[Quantity2]]*Table111[[#This Row],[U Cost]]</f>
        <v>0</v>
      </c>
      <c r="AB383" s="1"/>
      <c r="AC383" s="1"/>
      <c r="AD383" s="1">
        <f t="shared" si="56"/>
        <v>0</v>
      </c>
      <c r="AE383" s="1"/>
      <c r="AF383" s="1">
        <f>SUM(Table111[[#This Row],[Total 
Paid]:[Shipping 
Charged]])</f>
        <v>0</v>
      </c>
      <c r="AG383" s="1"/>
      <c r="AH383" s="1"/>
      <c r="AI383" s="1">
        <f t="shared" si="57"/>
        <v>0</v>
      </c>
      <c r="AK383" s="1"/>
      <c r="AL383" s="1"/>
      <c r="AM383" s="1"/>
      <c r="AN383" s="1"/>
      <c r="AP383" s="30"/>
      <c r="AQ383" s="1"/>
      <c r="AR383" s="1">
        <f t="shared" si="52"/>
        <v>0</v>
      </c>
      <c r="AS383" s="1"/>
      <c r="AT383" s="1"/>
      <c r="AU383" s="2">
        <f t="shared" si="58"/>
        <v>0</v>
      </c>
      <c r="AW383" s="1"/>
      <c r="AX383" s="1"/>
      <c r="AY383" s="1"/>
      <c r="AZ383" s="2">
        <f t="shared" si="53"/>
        <v>0</v>
      </c>
      <c r="BA383" s="2">
        <f>SUM(AF383,AH383,-AZ383,-Table111[[#This Row],[Sale Fee]])</f>
        <v>0</v>
      </c>
      <c r="BC383" s="1"/>
      <c r="BD383" s="1"/>
      <c r="BE383" s="1"/>
    </row>
    <row r="384" spans="1:57" x14ac:dyDescent="0.25">
      <c r="A384" s="1"/>
      <c r="B384" s="1"/>
      <c r="E384" s="4"/>
      <c r="F384" s="4"/>
      <c r="Q384" s="1"/>
      <c r="R384" s="1"/>
      <c r="S384" s="1"/>
      <c r="U384" s="1"/>
      <c r="V384" s="1"/>
      <c r="W384" s="1">
        <f t="shared" si="55"/>
        <v>0</v>
      </c>
      <c r="X384" s="1"/>
      <c r="Y384" s="1"/>
      <c r="Z384" s="1">
        <f>Table111[[#This Row],[Quantity2]]*Table111[[#This Row],[U Cost]]</f>
        <v>0</v>
      </c>
      <c r="AB384" s="1"/>
      <c r="AC384" s="1"/>
      <c r="AD384" s="1">
        <f t="shared" si="56"/>
        <v>0</v>
      </c>
      <c r="AE384" s="1"/>
      <c r="AF384" s="1">
        <f>SUM(Table111[[#This Row],[Total 
Paid]:[Shipping 
Charged]])</f>
        <v>0</v>
      </c>
      <c r="AG384" s="1"/>
      <c r="AH384" s="1"/>
      <c r="AI384" s="1">
        <f t="shared" si="57"/>
        <v>0</v>
      </c>
      <c r="AK384" s="1"/>
      <c r="AL384" s="1"/>
      <c r="AM384" s="1"/>
      <c r="AN384" s="1"/>
      <c r="AP384" s="30"/>
      <c r="AQ384" s="1"/>
      <c r="AR384" s="1">
        <f t="shared" si="52"/>
        <v>0</v>
      </c>
      <c r="AS384" s="1"/>
      <c r="AT384" s="1"/>
      <c r="AU384" s="2">
        <f t="shared" si="58"/>
        <v>0</v>
      </c>
      <c r="AW384" s="1"/>
      <c r="AX384" s="1"/>
      <c r="AY384" s="1"/>
      <c r="AZ384" s="2">
        <f t="shared" si="53"/>
        <v>0</v>
      </c>
      <c r="BA384" s="2">
        <f>SUM(AF384,AH384,-AZ384,-Table111[[#This Row],[Sale Fee]])</f>
        <v>0</v>
      </c>
      <c r="BC384" s="1"/>
      <c r="BD384" s="1"/>
      <c r="BE384" s="1"/>
    </row>
    <row r="385" spans="1:57" x14ac:dyDescent="0.25">
      <c r="A385" s="1"/>
      <c r="B385" s="1"/>
      <c r="E385" s="4"/>
      <c r="F385" s="4"/>
      <c r="Q385" s="1"/>
      <c r="R385" s="1"/>
      <c r="S385" s="1"/>
      <c r="U385" s="1"/>
      <c r="V385" s="1"/>
      <c r="W385" s="1">
        <f t="shared" si="55"/>
        <v>0</v>
      </c>
      <c r="X385" s="1"/>
      <c r="Y385" s="1"/>
      <c r="Z385" s="1">
        <f>Table111[[#This Row],[Quantity2]]*Table111[[#This Row],[U Cost]]</f>
        <v>0</v>
      </c>
      <c r="AB385" s="1"/>
      <c r="AC385" s="1"/>
      <c r="AD385" s="1">
        <f t="shared" si="56"/>
        <v>0</v>
      </c>
      <c r="AE385" s="1"/>
      <c r="AF385" s="1">
        <f>SUM(Table111[[#This Row],[Total 
Paid]:[Shipping 
Charged]])</f>
        <v>0</v>
      </c>
      <c r="AG385" s="1"/>
      <c r="AH385" s="1"/>
      <c r="AI385" s="1">
        <f t="shared" si="57"/>
        <v>0</v>
      </c>
      <c r="AK385" s="1"/>
      <c r="AL385" s="1"/>
      <c r="AM385" s="1"/>
      <c r="AN385" s="1"/>
      <c r="AP385" s="30"/>
      <c r="AQ385" s="1"/>
      <c r="AR385" s="1">
        <f t="shared" si="52"/>
        <v>0</v>
      </c>
      <c r="AS385" s="1"/>
      <c r="AT385" s="1"/>
      <c r="AU385" s="2">
        <f t="shared" si="58"/>
        <v>0</v>
      </c>
      <c r="AW385" s="1"/>
      <c r="AX385" s="1"/>
      <c r="AY385" s="1"/>
      <c r="AZ385" s="2">
        <f t="shared" si="53"/>
        <v>0</v>
      </c>
      <c r="BA385" s="2">
        <f>SUM(AF385,AH385,-AZ385,-Table111[[#This Row],[Sale Fee]])</f>
        <v>0</v>
      </c>
      <c r="BC385" s="1"/>
      <c r="BD385" s="1"/>
      <c r="BE385" s="1"/>
    </row>
    <row r="386" spans="1:57" x14ac:dyDescent="0.25">
      <c r="A386" s="1"/>
      <c r="B386" s="1"/>
      <c r="E386" s="4"/>
      <c r="F386" s="4"/>
      <c r="Q386" s="1"/>
      <c r="R386" s="1"/>
      <c r="S386" s="1"/>
      <c r="U386" s="1"/>
      <c r="V386" s="1"/>
      <c r="W386" s="1">
        <f t="shared" si="55"/>
        <v>0</v>
      </c>
      <c r="X386" s="1"/>
      <c r="Y386" s="1"/>
      <c r="Z386" s="1">
        <f>Table111[[#This Row],[Quantity2]]*Table111[[#This Row],[U Cost]]</f>
        <v>0</v>
      </c>
      <c r="AB386" s="1"/>
      <c r="AC386" s="1"/>
      <c r="AD386" s="1">
        <f t="shared" si="56"/>
        <v>0</v>
      </c>
      <c r="AE386" s="1"/>
      <c r="AF386" s="1">
        <f>SUM(Table111[[#This Row],[Total 
Paid]:[Shipping 
Charged]])</f>
        <v>0</v>
      </c>
      <c r="AG386" s="1"/>
      <c r="AH386" s="1"/>
      <c r="AI386" s="1">
        <f t="shared" si="57"/>
        <v>0</v>
      </c>
      <c r="AK386" s="1"/>
      <c r="AL386" s="1"/>
      <c r="AM386" s="1"/>
      <c r="AN386" s="1"/>
      <c r="AP386" s="30"/>
      <c r="AQ386" s="1"/>
      <c r="AR386" s="1">
        <f t="shared" si="52"/>
        <v>0</v>
      </c>
      <c r="AS386" s="1"/>
      <c r="AT386" s="1"/>
      <c r="AU386" s="2">
        <f t="shared" si="58"/>
        <v>0</v>
      </c>
      <c r="AW386" s="1"/>
      <c r="AX386" s="1"/>
      <c r="AY386" s="1"/>
      <c r="AZ386" s="2">
        <f t="shared" si="53"/>
        <v>0</v>
      </c>
      <c r="BA386" s="2">
        <f>SUM(AF386,AH386,-AZ386,-Table111[[#This Row],[Sale Fee]])</f>
        <v>0</v>
      </c>
      <c r="BC386" s="1"/>
      <c r="BD386" s="1"/>
      <c r="BE386" s="1"/>
    </row>
    <row r="387" spans="1:57" x14ac:dyDescent="0.25">
      <c r="A387" s="1"/>
      <c r="B387" s="1"/>
      <c r="E387" s="4"/>
      <c r="F387" s="4"/>
      <c r="Q387" s="1"/>
      <c r="R387" s="1"/>
      <c r="S387" s="1"/>
      <c r="U387" s="1"/>
      <c r="V387" s="1"/>
      <c r="W387" s="1">
        <f t="shared" si="55"/>
        <v>0</v>
      </c>
      <c r="X387" s="1"/>
      <c r="Y387" s="1"/>
      <c r="Z387" s="1">
        <f>Table111[[#This Row],[Quantity2]]*Table111[[#This Row],[U Cost]]</f>
        <v>0</v>
      </c>
      <c r="AB387" s="1"/>
      <c r="AC387" s="1"/>
      <c r="AD387" s="1">
        <f t="shared" si="56"/>
        <v>0</v>
      </c>
      <c r="AE387" s="1"/>
      <c r="AF387" s="1">
        <f>SUM(Table111[[#This Row],[Total 
Paid]:[Shipping 
Charged]])</f>
        <v>0</v>
      </c>
      <c r="AG387" s="1"/>
      <c r="AH387" s="1"/>
      <c r="AI387" s="1">
        <f t="shared" si="57"/>
        <v>0</v>
      </c>
      <c r="AK387" s="1"/>
      <c r="AL387" s="1"/>
      <c r="AM387" s="1"/>
      <c r="AN387" s="1"/>
      <c r="AP387" s="30"/>
      <c r="AQ387" s="1"/>
      <c r="AR387" s="1">
        <f t="shared" si="52"/>
        <v>0</v>
      </c>
      <c r="AS387" s="1"/>
      <c r="AT387" s="1"/>
      <c r="AU387" s="2">
        <f t="shared" si="58"/>
        <v>0</v>
      </c>
      <c r="AW387" s="1"/>
      <c r="AX387" s="1"/>
      <c r="AY387" s="1"/>
      <c r="AZ387" s="2">
        <f t="shared" si="53"/>
        <v>0</v>
      </c>
      <c r="BA387" s="2">
        <f>SUM(AF387,AH387,-AZ387,-Table111[[#This Row],[Sale Fee]])</f>
        <v>0</v>
      </c>
      <c r="BC387" s="1"/>
      <c r="BD387" s="1"/>
      <c r="BE387" s="1"/>
    </row>
    <row r="388" spans="1:57" x14ac:dyDescent="0.25">
      <c r="A388" s="1"/>
      <c r="B388" s="1"/>
      <c r="E388" s="4"/>
      <c r="F388" s="4"/>
      <c r="Q388" s="1"/>
      <c r="R388" s="1"/>
      <c r="S388" s="1"/>
      <c r="U388" s="1"/>
      <c r="V388" s="1"/>
      <c r="W388" s="1">
        <f t="shared" si="55"/>
        <v>0</v>
      </c>
      <c r="X388" s="1"/>
      <c r="Y388" s="1"/>
      <c r="Z388" s="1">
        <f>Table111[[#This Row],[Quantity2]]*Table111[[#This Row],[U Cost]]</f>
        <v>0</v>
      </c>
      <c r="AB388" s="1"/>
      <c r="AC388" s="1"/>
      <c r="AD388" s="1">
        <f t="shared" si="56"/>
        <v>0</v>
      </c>
      <c r="AE388" s="1"/>
      <c r="AF388" s="1">
        <f>SUM(Table111[[#This Row],[Total 
Paid]:[Shipping 
Charged]])</f>
        <v>0</v>
      </c>
      <c r="AG388" s="1"/>
      <c r="AH388" s="1"/>
      <c r="AI388" s="1">
        <f t="shared" si="57"/>
        <v>0</v>
      </c>
      <c r="AK388" s="1"/>
      <c r="AL388" s="1"/>
      <c r="AM388" s="1"/>
      <c r="AN388" s="1"/>
      <c r="AP388" s="30"/>
      <c r="AQ388" s="1"/>
      <c r="AR388" s="1">
        <f t="shared" si="52"/>
        <v>0</v>
      </c>
      <c r="AS388" s="1"/>
      <c r="AT388" s="1"/>
      <c r="AU388" s="2">
        <f t="shared" si="58"/>
        <v>0</v>
      </c>
      <c r="AW388" s="1"/>
      <c r="AX388" s="1"/>
      <c r="AY388" s="1"/>
      <c r="AZ388" s="2">
        <f t="shared" si="53"/>
        <v>0</v>
      </c>
      <c r="BA388" s="2">
        <f>SUM(AF388,AH388,-AZ388,-Table111[[#This Row],[Sale Fee]])</f>
        <v>0</v>
      </c>
      <c r="BC388" s="1"/>
      <c r="BD388" s="1"/>
      <c r="BE388" s="1"/>
    </row>
    <row r="389" spans="1:57" x14ac:dyDescent="0.25">
      <c r="A389" s="1"/>
      <c r="B389" s="1"/>
      <c r="E389" s="4"/>
      <c r="F389" s="4"/>
      <c r="Q389" s="1"/>
      <c r="R389" s="1"/>
      <c r="S389" s="1"/>
      <c r="U389" s="1"/>
      <c r="V389" s="1"/>
      <c r="W389" s="1">
        <f t="shared" si="55"/>
        <v>0</v>
      </c>
      <c r="X389" s="1"/>
      <c r="Y389" s="1"/>
      <c r="Z389" s="1">
        <f>Table111[[#This Row],[Quantity2]]*Table111[[#This Row],[U Cost]]</f>
        <v>0</v>
      </c>
      <c r="AB389" s="1"/>
      <c r="AC389" s="1"/>
      <c r="AD389" s="1">
        <f t="shared" si="56"/>
        <v>0</v>
      </c>
      <c r="AE389" s="1"/>
      <c r="AF389" s="1">
        <f>SUM(Table111[[#This Row],[Total 
Paid]:[Shipping 
Charged]])</f>
        <v>0</v>
      </c>
      <c r="AG389" s="1"/>
      <c r="AH389" s="1"/>
      <c r="AI389" s="1">
        <f t="shared" si="57"/>
        <v>0</v>
      </c>
      <c r="AK389" s="1"/>
      <c r="AL389" s="1"/>
      <c r="AM389" s="1"/>
      <c r="AN389" s="1"/>
      <c r="AP389" s="30"/>
      <c r="AQ389" s="1"/>
      <c r="AR389" s="1">
        <f t="shared" si="52"/>
        <v>0</v>
      </c>
      <c r="AS389" s="1"/>
      <c r="AT389" s="1"/>
      <c r="AU389" s="2">
        <f t="shared" si="58"/>
        <v>0</v>
      </c>
      <c r="AW389" s="1"/>
      <c r="AX389" s="1"/>
      <c r="AY389" s="1"/>
      <c r="AZ389" s="2">
        <f t="shared" si="53"/>
        <v>0</v>
      </c>
      <c r="BA389" s="2">
        <f>SUM(AF389,AH389,-AZ389,-Table111[[#This Row],[Sale Fee]])</f>
        <v>0</v>
      </c>
      <c r="BC389" s="1"/>
      <c r="BD389" s="1"/>
      <c r="BE389" s="1"/>
    </row>
    <row r="390" spans="1:57" x14ac:dyDescent="0.25">
      <c r="A390" s="1"/>
      <c r="B390" s="1"/>
      <c r="E390" s="4"/>
      <c r="F390" s="4"/>
      <c r="Q390" s="1"/>
      <c r="R390" s="1"/>
      <c r="S390" s="1"/>
      <c r="U390" s="1"/>
      <c r="V390" s="1"/>
      <c r="W390" s="1">
        <f t="shared" si="55"/>
        <v>0</v>
      </c>
      <c r="X390" s="1"/>
      <c r="Y390" s="1"/>
      <c r="Z390" s="1">
        <f>Table111[[#This Row],[Quantity2]]*Table111[[#This Row],[U Cost]]</f>
        <v>0</v>
      </c>
      <c r="AB390" s="1"/>
      <c r="AC390" s="1"/>
      <c r="AD390" s="1">
        <f t="shared" si="56"/>
        <v>0</v>
      </c>
      <c r="AE390" s="1"/>
      <c r="AF390" s="1">
        <f>SUM(Table111[[#This Row],[Total 
Paid]:[Shipping 
Charged]])</f>
        <v>0</v>
      </c>
      <c r="AG390" s="1"/>
      <c r="AH390" s="1"/>
      <c r="AI390" s="1">
        <f t="shared" si="57"/>
        <v>0</v>
      </c>
      <c r="AK390" s="1"/>
      <c r="AL390" s="1"/>
      <c r="AM390" s="1"/>
      <c r="AN390" s="1"/>
      <c r="AP390" s="30"/>
      <c r="AQ390" s="1"/>
      <c r="AR390" s="1">
        <f t="shared" si="52"/>
        <v>0</v>
      </c>
      <c r="AS390" s="1"/>
      <c r="AT390" s="1"/>
      <c r="AU390" s="2">
        <f t="shared" si="58"/>
        <v>0</v>
      </c>
      <c r="AW390" s="1"/>
      <c r="AX390" s="1"/>
      <c r="AY390" s="1"/>
      <c r="AZ390" s="2">
        <f t="shared" si="53"/>
        <v>0</v>
      </c>
      <c r="BA390" s="2">
        <f>SUM(AF390,AH390,-AZ390,-Table111[[#This Row],[Sale Fee]])</f>
        <v>0</v>
      </c>
      <c r="BC390" s="1"/>
      <c r="BD390" s="1"/>
      <c r="BE390" s="1"/>
    </row>
    <row r="391" spans="1:57" x14ac:dyDescent="0.25">
      <c r="A391" s="1"/>
      <c r="B391" s="1"/>
      <c r="E391" s="4"/>
      <c r="F391" s="4"/>
      <c r="Q391" s="1"/>
      <c r="R391" s="1"/>
      <c r="S391" s="1"/>
      <c r="U391" s="1"/>
      <c r="V391" s="1"/>
      <c r="W391" s="1">
        <f t="shared" si="55"/>
        <v>0</v>
      </c>
      <c r="X391" s="1"/>
      <c r="Y391" s="1"/>
      <c r="Z391" s="1">
        <f>Table111[[#This Row],[Quantity2]]*Table111[[#This Row],[U Cost]]</f>
        <v>0</v>
      </c>
      <c r="AB391" s="1"/>
      <c r="AC391" s="1"/>
      <c r="AD391" s="1">
        <f t="shared" si="56"/>
        <v>0</v>
      </c>
      <c r="AE391" s="1"/>
      <c r="AF391" s="1">
        <f>SUM(Table111[[#This Row],[Total 
Paid]:[Shipping 
Charged]])</f>
        <v>0</v>
      </c>
      <c r="AG391" s="1"/>
      <c r="AH391" s="1"/>
      <c r="AI391" s="1">
        <f t="shared" si="57"/>
        <v>0</v>
      </c>
      <c r="AK391" s="1"/>
      <c r="AL391" s="1"/>
      <c r="AM391" s="1"/>
      <c r="AN391" s="1"/>
      <c r="AP391" s="30"/>
      <c r="AQ391" s="1"/>
      <c r="AR391" s="1">
        <f t="shared" si="52"/>
        <v>0</v>
      </c>
      <c r="AS391" s="1"/>
      <c r="AT391" s="1"/>
      <c r="AU391" s="2">
        <f t="shared" si="58"/>
        <v>0</v>
      </c>
      <c r="AW391" s="1"/>
      <c r="AX391" s="1"/>
      <c r="AY391" s="1"/>
      <c r="AZ391" s="2">
        <f t="shared" si="53"/>
        <v>0</v>
      </c>
      <c r="BA391" s="2">
        <f>SUM(AF391,AH391,-AZ391,-Table111[[#This Row],[Sale Fee]])</f>
        <v>0</v>
      </c>
      <c r="BC391" s="1"/>
      <c r="BD391" s="1"/>
      <c r="BE391" s="1"/>
    </row>
    <row r="392" spans="1:57" x14ac:dyDescent="0.25">
      <c r="A392" s="1"/>
      <c r="B392" s="1"/>
      <c r="E392" s="4"/>
      <c r="F392" s="4"/>
      <c r="Q392" s="1"/>
      <c r="R392" s="1"/>
      <c r="S392" s="1"/>
      <c r="U392" s="1"/>
      <c r="V392" s="1"/>
      <c r="W392" s="1">
        <f t="shared" si="55"/>
        <v>0</v>
      </c>
      <c r="X392" s="1"/>
      <c r="Y392" s="1"/>
      <c r="Z392" s="1">
        <f>Table111[[#This Row],[Quantity2]]*Table111[[#This Row],[U Cost]]</f>
        <v>0</v>
      </c>
      <c r="AB392" s="1"/>
      <c r="AC392" s="1"/>
      <c r="AD392" s="1">
        <f t="shared" si="56"/>
        <v>0</v>
      </c>
      <c r="AE392" s="1"/>
      <c r="AF392" s="1">
        <f>SUM(Table111[[#This Row],[Total 
Paid]:[Shipping 
Charged]])</f>
        <v>0</v>
      </c>
      <c r="AG392" s="1"/>
      <c r="AH392" s="1"/>
      <c r="AI392" s="1">
        <f t="shared" si="57"/>
        <v>0</v>
      </c>
      <c r="AK392" s="1"/>
      <c r="AL392" s="1"/>
      <c r="AM392" s="1"/>
      <c r="AN392" s="1"/>
      <c r="AP392" s="30"/>
      <c r="AQ392" s="1"/>
      <c r="AR392" s="1">
        <f t="shared" si="52"/>
        <v>0</v>
      </c>
      <c r="AS392" s="1"/>
      <c r="AT392" s="1"/>
      <c r="AU392" s="2">
        <f t="shared" si="58"/>
        <v>0</v>
      </c>
      <c r="AW392" s="1"/>
      <c r="AX392" s="1"/>
      <c r="AY392" s="1"/>
      <c r="AZ392" s="2">
        <f t="shared" si="53"/>
        <v>0</v>
      </c>
      <c r="BA392" s="2">
        <f>SUM(AF392,AH392,-AZ392,-Table111[[#This Row],[Sale Fee]])</f>
        <v>0</v>
      </c>
      <c r="BC392" s="1"/>
      <c r="BD392" s="1"/>
      <c r="BE392" s="1"/>
    </row>
    <row r="393" spans="1:57" x14ac:dyDescent="0.25">
      <c r="A393" s="1"/>
      <c r="B393" s="1"/>
      <c r="E393" s="4"/>
      <c r="F393" s="4"/>
      <c r="Q393" s="1"/>
      <c r="R393" s="1"/>
      <c r="S393" s="1"/>
      <c r="U393" s="1"/>
      <c r="V393" s="1"/>
      <c r="W393" s="1">
        <f t="shared" si="55"/>
        <v>0</v>
      </c>
      <c r="X393" s="1"/>
      <c r="Y393" s="1"/>
      <c r="Z393" s="1">
        <f>Table111[[#This Row],[Quantity2]]*Table111[[#This Row],[U Cost]]</f>
        <v>0</v>
      </c>
      <c r="AB393" s="1"/>
      <c r="AC393" s="1"/>
      <c r="AD393" s="1">
        <f t="shared" si="56"/>
        <v>0</v>
      </c>
      <c r="AE393" s="1"/>
      <c r="AF393" s="1">
        <f>SUM(Table111[[#This Row],[Total 
Paid]:[Shipping 
Charged]])</f>
        <v>0</v>
      </c>
      <c r="AG393" s="1"/>
      <c r="AH393" s="1"/>
      <c r="AI393" s="1">
        <f t="shared" si="57"/>
        <v>0</v>
      </c>
      <c r="AK393" s="1"/>
      <c r="AL393" s="1"/>
      <c r="AM393" s="1"/>
      <c r="AN393" s="1"/>
      <c r="AP393" s="30"/>
      <c r="AQ393" s="1"/>
      <c r="AR393" s="1">
        <f t="shared" si="52"/>
        <v>0</v>
      </c>
      <c r="AS393" s="1"/>
      <c r="AT393" s="1"/>
      <c r="AU393" s="2">
        <f t="shared" si="58"/>
        <v>0</v>
      </c>
      <c r="AW393" s="1"/>
      <c r="AX393" s="1"/>
      <c r="AY393" s="1"/>
      <c r="AZ393" s="2">
        <f t="shared" si="53"/>
        <v>0</v>
      </c>
      <c r="BA393" s="2">
        <f>SUM(AF393,AH393,-AZ393,-Table111[[#This Row],[Sale Fee]])</f>
        <v>0</v>
      </c>
      <c r="BC393" s="1"/>
      <c r="BD393" s="1"/>
      <c r="BE393" s="1"/>
    </row>
    <row r="394" spans="1:57" x14ac:dyDescent="0.25">
      <c r="A394" s="1"/>
      <c r="B394" s="1"/>
      <c r="E394" s="4"/>
      <c r="F394" s="4"/>
      <c r="Q394" s="1"/>
      <c r="R394" s="1"/>
      <c r="S394" s="1"/>
      <c r="U394" s="1"/>
      <c r="V394" s="1"/>
      <c r="W394" s="1">
        <f t="shared" si="55"/>
        <v>0</v>
      </c>
      <c r="X394" s="1"/>
      <c r="Y394" s="1"/>
      <c r="Z394" s="1">
        <f>Table111[[#This Row],[Quantity2]]*Table111[[#This Row],[U Cost]]</f>
        <v>0</v>
      </c>
      <c r="AB394" s="1"/>
      <c r="AC394" s="1"/>
      <c r="AD394" s="1">
        <f t="shared" si="56"/>
        <v>0</v>
      </c>
      <c r="AE394" s="1"/>
      <c r="AF394" s="1">
        <f>SUM(Table111[[#This Row],[Total 
Paid]:[Shipping 
Charged]])</f>
        <v>0</v>
      </c>
      <c r="AG394" s="1"/>
      <c r="AH394" s="1"/>
      <c r="AI394" s="1">
        <f t="shared" si="57"/>
        <v>0</v>
      </c>
      <c r="AK394" s="1"/>
      <c r="AL394" s="1"/>
      <c r="AM394" s="1"/>
      <c r="AN394" s="1"/>
      <c r="AP394" s="30"/>
      <c r="AQ394" s="1"/>
      <c r="AR394" s="1">
        <f t="shared" si="52"/>
        <v>0</v>
      </c>
      <c r="AS394" s="1"/>
      <c r="AT394" s="1"/>
      <c r="AU394" s="2">
        <f t="shared" si="58"/>
        <v>0</v>
      </c>
      <c r="AW394" s="1"/>
      <c r="AX394" s="1"/>
      <c r="AY394" s="1"/>
      <c r="AZ394" s="2">
        <f t="shared" si="53"/>
        <v>0</v>
      </c>
      <c r="BA394" s="2">
        <f>SUM(AF394,AH394,-AZ394,-Table111[[#This Row],[Sale Fee]])</f>
        <v>0</v>
      </c>
      <c r="BC394" s="1"/>
      <c r="BD394" s="1"/>
      <c r="BE394" s="1"/>
    </row>
    <row r="395" spans="1:57" x14ac:dyDescent="0.25">
      <c r="A395" s="1"/>
      <c r="B395" s="1"/>
      <c r="E395" s="4"/>
      <c r="F395" s="4"/>
      <c r="Q395" s="1"/>
      <c r="R395" s="1"/>
      <c r="S395" s="1"/>
      <c r="U395" s="1"/>
      <c r="V395" s="1"/>
      <c r="W395" s="1">
        <f t="shared" si="55"/>
        <v>0</v>
      </c>
      <c r="X395" s="1"/>
      <c r="Y395" s="1"/>
      <c r="Z395" s="1">
        <f>Table111[[#This Row],[Quantity2]]*Table111[[#This Row],[U Cost]]</f>
        <v>0</v>
      </c>
      <c r="AB395" s="1"/>
      <c r="AC395" s="1"/>
      <c r="AD395" s="1">
        <f t="shared" si="56"/>
        <v>0</v>
      </c>
      <c r="AE395" s="1"/>
      <c r="AF395" s="1">
        <f>SUM(Table111[[#This Row],[Total 
Paid]:[Shipping 
Charged]])</f>
        <v>0</v>
      </c>
      <c r="AG395" s="1"/>
      <c r="AH395" s="1"/>
      <c r="AI395" s="1">
        <f t="shared" si="57"/>
        <v>0</v>
      </c>
      <c r="AK395" s="1"/>
      <c r="AL395" s="1"/>
      <c r="AM395" s="1"/>
      <c r="AN395" s="1"/>
      <c r="AP395" s="30"/>
      <c r="AQ395" s="1"/>
      <c r="AR395" s="1">
        <f t="shared" si="52"/>
        <v>0</v>
      </c>
      <c r="AS395" s="1"/>
      <c r="AT395" s="1"/>
      <c r="AU395" s="2">
        <f t="shared" si="58"/>
        <v>0</v>
      </c>
      <c r="AW395" s="1"/>
      <c r="AX395" s="1"/>
      <c r="AY395" s="1"/>
      <c r="AZ395" s="2">
        <f t="shared" ref="AZ395:AZ458" si="60">SUM(AU395,AW395,AX395,AY395)</f>
        <v>0</v>
      </c>
      <c r="BA395" s="2">
        <f>SUM(AF395,AH395,-AZ395,-Table111[[#This Row],[Sale Fee]])</f>
        <v>0</v>
      </c>
      <c r="BC395" s="1"/>
      <c r="BD395" s="1"/>
      <c r="BE395" s="1"/>
    </row>
    <row r="396" spans="1:57" x14ac:dyDescent="0.25">
      <c r="A396" s="1"/>
      <c r="B396" s="1"/>
      <c r="E396" s="4"/>
      <c r="F396" s="4"/>
      <c r="Q396" s="1"/>
      <c r="R396" s="1"/>
      <c r="S396" s="1"/>
      <c r="U396" s="1"/>
      <c r="V396" s="1"/>
      <c r="W396" s="1">
        <f t="shared" si="55"/>
        <v>0</v>
      </c>
      <c r="X396" s="1"/>
      <c r="Y396" s="1"/>
      <c r="Z396" s="1">
        <f>Table111[[#This Row],[Quantity2]]*Table111[[#This Row],[U Cost]]</f>
        <v>0</v>
      </c>
      <c r="AB396" s="1"/>
      <c r="AC396" s="1"/>
      <c r="AD396" s="1">
        <f t="shared" si="56"/>
        <v>0</v>
      </c>
      <c r="AE396" s="1"/>
      <c r="AF396" s="1">
        <f>SUM(Table111[[#This Row],[Total 
Paid]:[Shipping 
Charged]])</f>
        <v>0</v>
      </c>
      <c r="AG396" s="1"/>
      <c r="AH396" s="1"/>
      <c r="AI396" s="1">
        <f t="shared" si="57"/>
        <v>0</v>
      </c>
      <c r="AK396" s="1"/>
      <c r="AL396" s="1"/>
      <c r="AM396" s="1"/>
      <c r="AN396" s="1"/>
      <c r="AP396" s="30"/>
      <c r="AQ396" s="1"/>
      <c r="AR396" s="1">
        <f t="shared" si="52"/>
        <v>0</v>
      </c>
      <c r="AS396" s="1"/>
      <c r="AT396" s="1"/>
      <c r="AU396" s="2">
        <f t="shared" si="58"/>
        <v>0</v>
      </c>
      <c r="AW396" s="1"/>
      <c r="AX396" s="1"/>
      <c r="AY396" s="1"/>
      <c r="AZ396" s="2">
        <f t="shared" si="60"/>
        <v>0</v>
      </c>
      <c r="BA396" s="2">
        <f>SUM(AF396,AH396,-AZ396,-Table111[[#This Row],[Sale Fee]])</f>
        <v>0</v>
      </c>
      <c r="BC396" s="1"/>
      <c r="BD396" s="1"/>
      <c r="BE396" s="1"/>
    </row>
    <row r="397" spans="1:57" x14ac:dyDescent="0.25">
      <c r="A397" s="1"/>
      <c r="B397" s="1"/>
      <c r="E397" s="4"/>
      <c r="F397" s="4"/>
      <c r="Q397" s="1"/>
      <c r="R397" s="1"/>
      <c r="S397" s="1"/>
      <c r="U397" s="1"/>
      <c r="V397" s="1"/>
      <c r="W397" s="1">
        <f t="shared" si="55"/>
        <v>0</v>
      </c>
      <c r="X397" s="1"/>
      <c r="Y397" s="1"/>
      <c r="Z397" s="1">
        <f>Table111[[#This Row],[Quantity2]]*Table111[[#This Row],[U Cost]]</f>
        <v>0</v>
      </c>
      <c r="AB397" s="1"/>
      <c r="AC397" s="1"/>
      <c r="AD397" s="1">
        <f t="shared" si="56"/>
        <v>0</v>
      </c>
      <c r="AE397" s="1"/>
      <c r="AF397" s="1">
        <f>SUM(Table111[[#This Row],[Total 
Paid]:[Shipping 
Charged]])</f>
        <v>0</v>
      </c>
      <c r="AG397" s="1"/>
      <c r="AH397" s="1"/>
      <c r="AI397" s="1">
        <f t="shared" si="57"/>
        <v>0</v>
      </c>
      <c r="AK397" s="1"/>
      <c r="AL397" s="1"/>
      <c r="AM397" s="1"/>
      <c r="AN397" s="1"/>
      <c r="AP397" s="30"/>
      <c r="AQ397" s="1"/>
      <c r="AR397" s="1">
        <f t="shared" si="52"/>
        <v>0</v>
      </c>
      <c r="AS397" s="1"/>
      <c r="AT397" s="1"/>
      <c r="AU397" s="2">
        <f t="shared" si="58"/>
        <v>0</v>
      </c>
      <c r="AW397" s="1"/>
      <c r="AX397" s="1"/>
      <c r="AY397" s="1"/>
      <c r="AZ397" s="2">
        <f t="shared" si="60"/>
        <v>0</v>
      </c>
      <c r="BA397" s="2">
        <f>SUM(AF397,AH397,-AZ397,-Table111[[#This Row],[Sale Fee]])</f>
        <v>0</v>
      </c>
      <c r="BC397" s="1"/>
      <c r="BD397" s="1"/>
      <c r="BE397" s="1"/>
    </row>
    <row r="398" spans="1:57" x14ac:dyDescent="0.25">
      <c r="A398" s="1"/>
      <c r="B398" s="1"/>
      <c r="E398" s="4"/>
      <c r="F398" s="4"/>
      <c r="Q398" s="1"/>
      <c r="R398" s="1"/>
      <c r="S398" s="1"/>
      <c r="U398" s="1"/>
      <c r="V398" s="1"/>
      <c r="W398" s="1">
        <f t="shared" si="55"/>
        <v>0</v>
      </c>
      <c r="X398" s="1"/>
      <c r="Y398" s="1"/>
      <c r="Z398" s="1">
        <f>Table111[[#This Row],[Quantity2]]*Table111[[#This Row],[U Cost]]</f>
        <v>0</v>
      </c>
      <c r="AB398" s="1"/>
      <c r="AC398" s="1"/>
      <c r="AD398" s="1">
        <f t="shared" si="56"/>
        <v>0</v>
      </c>
      <c r="AE398" s="1"/>
      <c r="AF398" s="1">
        <f>SUM(Table111[[#This Row],[Total 
Paid]:[Shipping 
Charged]])</f>
        <v>0</v>
      </c>
      <c r="AG398" s="1"/>
      <c r="AH398" s="1"/>
      <c r="AI398" s="1">
        <f t="shared" si="57"/>
        <v>0</v>
      </c>
      <c r="AK398" s="1"/>
      <c r="AL398" s="1"/>
      <c r="AM398" s="1"/>
      <c r="AN398" s="1"/>
      <c r="AP398" s="30"/>
      <c r="AQ398" s="1"/>
      <c r="AR398" s="1">
        <f t="shared" si="52"/>
        <v>0</v>
      </c>
      <c r="AS398" s="1"/>
      <c r="AT398" s="1"/>
      <c r="AU398" s="2">
        <f t="shared" si="58"/>
        <v>0</v>
      </c>
      <c r="AW398" s="1"/>
      <c r="AX398" s="1"/>
      <c r="AY398" s="1"/>
      <c r="AZ398" s="2">
        <f t="shared" si="60"/>
        <v>0</v>
      </c>
      <c r="BA398" s="2">
        <f>SUM(AF398,AH398,-AZ398,-Table111[[#This Row],[Sale Fee]])</f>
        <v>0</v>
      </c>
      <c r="BC398" s="1"/>
      <c r="BD398" s="1"/>
      <c r="BE398" s="1"/>
    </row>
    <row r="399" spans="1:57" x14ac:dyDescent="0.25">
      <c r="A399" s="1"/>
      <c r="B399" s="1"/>
      <c r="E399" s="4"/>
      <c r="F399" s="4"/>
      <c r="Q399" s="1"/>
      <c r="R399" s="1"/>
      <c r="S399" s="1"/>
      <c r="U399" s="1"/>
      <c r="V399" s="1"/>
      <c r="W399" s="1">
        <f t="shared" si="55"/>
        <v>0</v>
      </c>
      <c r="X399" s="1"/>
      <c r="Y399" s="1"/>
      <c r="Z399" s="1">
        <f>Table111[[#This Row],[Quantity2]]*Table111[[#This Row],[U Cost]]</f>
        <v>0</v>
      </c>
      <c r="AB399" s="1"/>
      <c r="AC399" s="1"/>
      <c r="AD399" s="1">
        <f t="shared" si="56"/>
        <v>0</v>
      </c>
      <c r="AE399" s="1"/>
      <c r="AF399" s="1">
        <f>SUM(Table111[[#This Row],[Total 
Paid]:[Shipping 
Charged]])</f>
        <v>0</v>
      </c>
      <c r="AG399" s="1"/>
      <c r="AH399" s="1"/>
      <c r="AI399" s="1">
        <f t="shared" si="57"/>
        <v>0</v>
      </c>
      <c r="AK399" s="1"/>
      <c r="AL399" s="1"/>
      <c r="AM399" s="1"/>
      <c r="AN399" s="1"/>
      <c r="AP399" s="30"/>
      <c r="AQ399" s="1"/>
      <c r="AR399" s="1">
        <f t="shared" si="52"/>
        <v>0</v>
      </c>
      <c r="AS399" s="1"/>
      <c r="AT399" s="1"/>
      <c r="AU399" s="2">
        <f t="shared" si="58"/>
        <v>0</v>
      </c>
      <c r="AW399" s="1"/>
      <c r="AX399" s="1"/>
      <c r="AY399" s="1"/>
      <c r="AZ399" s="2">
        <f t="shared" si="60"/>
        <v>0</v>
      </c>
      <c r="BA399" s="2">
        <f>SUM(AF399,AH399,-AZ399,-Table111[[#This Row],[Sale Fee]])</f>
        <v>0</v>
      </c>
      <c r="BC399" s="1"/>
      <c r="BD399" s="1"/>
      <c r="BE399" s="1"/>
    </row>
    <row r="400" spans="1:57" x14ac:dyDescent="0.25">
      <c r="A400" s="1"/>
      <c r="B400" s="1"/>
      <c r="E400" s="4"/>
      <c r="F400" s="4"/>
      <c r="Q400" s="1"/>
      <c r="R400" s="1"/>
      <c r="S400" s="1"/>
      <c r="U400" s="1"/>
      <c r="V400" s="1"/>
      <c r="W400" s="1">
        <f t="shared" si="55"/>
        <v>0</v>
      </c>
      <c r="X400" s="1"/>
      <c r="Y400" s="1"/>
      <c r="Z400" s="1">
        <f>Table111[[#This Row],[Quantity2]]*Table111[[#This Row],[U Cost]]</f>
        <v>0</v>
      </c>
      <c r="AB400" s="1"/>
      <c r="AC400" s="1"/>
      <c r="AD400" s="1">
        <f t="shared" si="56"/>
        <v>0</v>
      </c>
      <c r="AE400" s="1"/>
      <c r="AF400" s="1">
        <f>SUM(Table111[[#This Row],[Total 
Paid]:[Shipping 
Charged]])</f>
        <v>0</v>
      </c>
      <c r="AG400" s="1"/>
      <c r="AH400" s="1"/>
      <c r="AI400" s="1">
        <f t="shared" si="57"/>
        <v>0</v>
      </c>
      <c r="AK400" s="1"/>
      <c r="AL400" s="1"/>
      <c r="AM400" s="1"/>
      <c r="AN400" s="1"/>
      <c r="AP400" s="30"/>
      <c r="AQ400" s="1"/>
      <c r="AR400" s="1">
        <f t="shared" si="52"/>
        <v>0</v>
      </c>
      <c r="AS400" s="1"/>
      <c r="AT400" s="1"/>
      <c r="AU400" s="2">
        <f t="shared" si="58"/>
        <v>0</v>
      </c>
      <c r="AW400" s="1"/>
      <c r="AX400" s="1"/>
      <c r="AY400" s="1"/>
      <c r="AZ400" s="2">
        <f t="shared" si="60"/>
        <v>0</v>
      </c>
      <c r="BA400" s="2">
        <f>SUM(AF400,AH400,-AZ400,-Table111[[#This Row],[Sale Fee]])</f>
        <v>0</v>
      </c>
      <c r="BC400" s="1"/>
      <c r="BD400" s="1"/>
      <c r="BE400" s="1"/>
    </row>
    <row r="401" spans="1:57" x14ac:dyDescent="0.25">
      <c r="A401" s="1"/>
      <c r="B401" s="1"/>
      <c r="E401" s="4"/>
      <c r="F401" s="4"/>
      <c r="Q401" s="1"/>
      <c r="R401" s="1"/>
      <c r="S401" s="1"/>
      <c r="U401" s="1"/>
      <c r="V401" s="1"/>
      <c r="W401" s="1">
        <f t="shared" si="55"/>
        <v>0</v>
      </c>
      <c r="X401" s="1"/>
      <c r="Y401" s="1"/>
      <c r="Z401" s="1">
        <f>Table111[[#This Row],[Quantity2]]*Table111[[#This Row],[U Cost]]</f>
        <v>0</v>
      </c>
      <c r="AB401" s="1"/>
      <c r="AC401" s="1"/>
      <c r="AD401" s="1">
        <f t="shared" si="56"/>
        <v>0</v>
      </c>
      <c r="AE401" s="1"/>
      <c r="AF401" s="1">
        <f>SUM(Table111[[#This Row],[Total 
Paid]:[Shipping 
Charged]])</f>
        <v>0</v>
      </c>
      <c r="AG401" s="1"/>
      <c r="AH401" s="1"/>
      <c r="AI401" s="1">
        <f t="shared" si="57"/>
        <v>0</v>
      </c>
      <c r="AK401" s="1"/>
      <c r="AL401" s="1"/>
      <c r="AM401" s="1"/>
      <c r="AN401" s="1"/>
      <c r="AP401" s="30"/>
      <c r="AQ401" s="1"/>
      <c r="AR401" s="1">
        <f t="shared" si="52"/>
        <v>0</v>
      </c>
      <c r="AS401" s="1"/>
      <c r="AT401" s="1"/>
      <c r="AU401" s="2">
        <f t="shared" si="58"/>
        <v>0</v>
      </c>
      <c r="AW401" s="1"/>
      <c r="AX401" s="1"/>
      <c r="AY401" s="1"/>
      <c r="AZ401" s="2">
        <f t="shared" si="60"/>
        <v>0</v>
      </c>
      <c r="BA401" s="2">
        <f>SUM(AF401,AH401,-AZ401,-Table111[[#This Row],[Sale Fee]])</f>
        <v>0</v>
      </c>
      <c r="BC401" s="1"/>
      <c r="BD401" s="1"/>
      <c r="BE401" s="1"/>
    </row>
    <row r="402" spans="1:57" x14ac:dyDescent="0.25">
      <c r="A402" s="1"/>
      <c r="B402" s="1"/>
      <c r="E402" s="4"/>
      <c r="F402" s="4"/>
      <c r="Q402" s="1"/>
      <c r="R402" s="1"/>
      <c r="S402" s="1"/>
      <c r="U402" s="1"/>
      <c r="V402" s="1"/>
      <c r="W402" s="1">
        <f t="shared" si="55"/>
        <v>0</v>
      </c>
      <c r="X402" s="1"/>
      <c r="Y402" s="1"/>
      <c r="Z402" s="1">
        <f>Table111[[#This Row],[Quantity2]]*Table111[[#This Row],[U Cost]]</f>
        <v>0</v>
      </c>
      <c r="AB402" s="1"/>
      <c r="AC402" s="1"/>
      <c r="AD402" s="1">
        <f t="shared" si="56"/>
        <v>0</v>
      </c>
      <c r="AE402" s="1"/>
      <c r="AF402" s="1">
        <f>SUM(Table111[[#This Row],[Total 
Paid]:[Shipping 
Charged]])</f>
        <v>0</v>
      </c>
      <c r="AG402" s="1"/>
      <c r="AH402" s="1"/>
      <c r="AI402" s="1">
        <f t="shared" si="57"/>
        <v>0</v>
      </c>
      <c r="AK402" s="1"/>
      <c r="AL402" s="1"/>
      <c r="AM402" s="1"/>
      <c r="AN402" s="1"/>
      <c r="AP402" s="30"/>
      <c r="AQ402" s="1"/>
      <c r="AR402" s="1">
        <f t="shared" si="52"/>
        <v>0</v>
      </c>
      <c r="AS402" s="1"/>
      <c r="AT402" s="1"/>
      <c r="AU402" s="2">
        <f t="shared" si="58"/>
        <v>0</v>
      </c>
      <c r="AW402" s="1"/>
      <c r="AX402" s="1"/>
      <c r="AY402" s="1"/>
      <c r="AZ402" s="2">
        <f t="shared" si="60"/>
        <v>0</v>
      </c>
      <c r="BA402" s="2">
        <f>SUM(AF402,AH402,-AZ402,-Table111[[#This Row],[Sale Fee]])</f>
        <v>0</v>
      </c>
      <c r="BC402" s="1"/>
      <c r="BD402" s="1"/>
      <c r="BE402" s="1"/>
    </row>
    <row r="403" spans="1:57" x14ac:dyDescent="0.25">
      <c r="A403" s="1"/>
      <c r="B403" s="1"/>
      <c r="E403" s="4"/>
      <c r="F403" s="4"/>
      <c r="Q403" s="1"/>
      <c r="R403" s="1"/>
      <c r="S403" s="1"/>
      <c r="U403" s="1"/>
      <c r="V403" s="1"/>
      <c r="W403" s="1">
        <f t="shared" si="55"/>
        <v>0</v>
      </c>
      <c r="X403" s="1"/>
      <c r="Y403" s="1"/>
      <c r="Z403" s="1">
        <f>Table111[[#This Row],[Quantity2]]*Table111[[#This Row],[U Cost]]</f>
        <v>0</v>
      </c>
      <c r="AB403" s="1"/>
      <c r="AC403" s="1"/>
      <c r="AD403" s="1">
        <f t="shared" si="56"/>
        <v>0</v>
      </c>
      <c r="AE403" s="1"/>
      <c r="AF403" s="1">
        <f>SUM(Table111[[#This Row],[Total 
Paid]:[Shipping 
Charged]])</f>
        <v>0</v>
      </c>
      <c r="AG403" s="1"/>
      <c r="AH403" s="1"/>
      <c r="AI403" s="1">
        <f t="shared" si="57"/>
        <v>0</v>
      </c>
      <c r="AK403" s="1"/>
      <c r="AL403" s="1"/>
      <c r="AM403" s="1"/>
      <c r="AN403" s="1"/>
      <c r="AP403" s="30"/>
      <c r="AQ403" s="1"/>
      <c r="AR403" s="1">
        <f t="shared" si="52"/>
        <v>0</v>
      </c>
      <c r="AS403" s="1"/>
      <c r="AT403" s="1"/>
      <c r="AU403" s="2">
        <f t="shared" si="58"/>
        <v>0</v>
      </c>
      <c r="AW403" s="1"/>
      <c r="AX403" s="1"/>
      <c r="AY403" s="1"/>
      <c r="AZ403" s="2">
        <f t="shared" si="60"/>
        <v>0</v>
      </c>
      <c r="BA403" s="2">
        <f>SUM(AF403,AH403,-AZ403,-Table111[[#This Row],[Sale Fee]])</f>
        <v>0</v>
      </c>
      <c r="BC403" s="1"/>
      <c r="BD403" s="1"/>
      <c r="BE403" s="1"/>
    </row>
    <row r="404" spans="1:57" x14ac:dyDescent="0.25">
      <c r="A404" s="1"/>
      <c r="B404" s="1"/>
      <c r="E404" s="4"/>
      <c r="F404" s="4"/>
      <c r="Q404" s="1"/>
      <c r="R404" s="1"/>
      <c r="S404" s="1"/>
      <c r="U404" s="1"/>
      <c r="V404" s="1"/>
      <c r="W404" s="1">
        <f t="shared" si="55"/>
        <v>0</v>
      </c>
      <c r="X404" s="1"/>
      <c r="Y404" s="1"/>
      <c r="Z404" s="1">
        <f>Table111[[#This Row],[Quantity2]]*Table111[[#This Row],[U Cost]]</f>
        <v>0</v>
      </c>
      <c r="AB404" s="1"/>
      <c r="AC404" s="1"/>
      <c r="AD404" s="1">
        <f t="shared" si="56"/>
        <v>0</v>
      </c>
      <c r="AE404" s="1"/>
      <c r="AF404" s="1">
        <f>SUM(Table111[[#This Row],[Total 
Paid]:[Shipping 
Charged]])</f>
        <v>0</v>
      </c>
      <c r="AG404" s="1"/>
      <c r="AH404" s="1"/>
      <c r="AI404" s="1">
        <f t="shared" si="57"/>
        <v>0</v>
      </c>
      <c r="AK404" s="1"/>
      <c r="AL404" s="1"/>
      <c r="AM404" s="1"/>
      <c r="AN404" s="1"/>
      <c r="AP404" s="30"/>
      <c r="AQ404" s="1"/>
      <c r="AR404" s="1">
        <f t="shared" si="52"/>
        <v>0</v>
      </c>
      <c r="AS404" s="1"/>
      <c r="AT404" s="1"/>
      <c r="AU404" s="2">
        <f t="shared" si="58"/>
        <v>0</v>
      </c>
      <c r="AW404" s="1"/>
      <c r="AX404" s="1"/>
      <c r="AY404" s="1"/>
      <c r="AZ404" s="2">
        <f t="shared" si="60"/>
        <v>0</v>
      </c>
      <c r="BA404" s="2">
        <f>SUM(AF404,AH404,-AZ404,-Table111[[#This Row],[Sale Fee]])</f>
        <v>0</v>
      </c>
      <c r="BC404" s="1"/>
      <c r="BD404" s="1"/>
      <c r="BE404" s="1"/>
    </row>
    <row r="405" spans="1:57" x14ac:dyDescent="0.25">
      <c r="A405" s="1"/>
      <c r="B405" s="1"/>
      <c r="E405" s="4"/>
      <c r="F405" s="4"/>
      <c r="Q405" s="1"/>
      <c r="R405" s="1"/>
      <c r="S405" s="1"/>
      <c r="U405" s="1"/>
      <c r="V405" s="1"/>
      <c r="W405" s="1">
        <f t="shared" si="55"/>
        <v>0</v>
      </c>
      <c r="X405" s="1"/>
      <c r="Y405" s="1"/>
      <c r="Z405" s="1">
        <f>Table111[[#This Row],[Quantity2]]*Table111[[#This Row],[U Cost]]</f>
        <v>0</v>
      </c>
      <c r="AB405" s="1"/>
      <c r="AC405" s="1"/>
      <c r="AD405" s="1">
        <f t="shared" si="56"/>
        <v>0</v>
      </c>
      <c r="AE405" s="1"/>
      <c r="AF405" s="1">
        <f>SUM(Table111[[#This Row],[Total 
Paid]:[Shipping 
Charged]])</f>
        <v>0</v>
      </c>
      <c r="AG405" s="1"/>
      <c r="AH405" s="1"/>
      <c r="AI405" s="1">
        <f t="shared" si="57"/>
        <v>0</v>
      </c>
      <c r="AK405" s="1"/>
      <c r="AL405" s="1"/>
      <c r="AM405" s="1"/>
      <c r="AN405" s="1"/>
      <c r="AP405" s="30"/>
      <c r="AQ405" s="1"/>
      <c r="AR405" s="1">
        <f t="shared" si="52"/>
        <v>0</v>
      </c>
      <c r="AS405" s="1"/>
      <c r="AT405" s="1"/>
      <c r="AU405" s="2">
        <f t="shared" si="58"/>
        <v>0</v>
      </c>
      <c r="AW405" s="1"/>
      <c r="AX405" s="1"/>
      <c r="AY405" s="1"/>
      <c r="AZ405" s="2">
        <f t="shared" si="60"/>
        <v>0</v>
      </c>
      <c r="BA405" s="2">
        <f>SUM(AF405,AH405,-AZ405,-Table111[[#This Row],[Sale Fee]])</f>
        <v>0</v>
      </c>
      <c r="BC405" s="1"/>
      <c r="BD405" s="1"/>
      <c r="BE405" s="1"/>
    </row>
    <row r="406" spans="1:57" x14ac:dyDescent="0.25">
      <c r="A406" s="1"/>
      <c r="B406" s="1"/>
      <c r="E406" s="4"/>
      <c r="F406" s="4"/>
      <c r="Q406" s="1"/>
      <c r="R406" s="1"/>
      <c r="S406" s="1"/>
      <c r="U406" s="1"/>
      <c r="V406" s="1"/>
      <c r="W406" s="1">
        <f t="shared" si="55"/>
        <v>0</v>
      </c>
      <c r="X406" s="1"/>
      <c r="Y406" s="1"/>
      <c r="Z406" s="1">
        <f>Table111[[#This Row],[Quantity2]]*Table111[[#This Row],[U Cost]]</f>
        <v>0</v>
      </c>
      <c r="AB406" s="1"/>
      <c r="AC406" s="1"/>
      <c r="AD406" s="1">
        <f t="shared" si="56"/>
        <v>0</v>
      </c>
      <c r="AE406" s="1"/>
      <c r="AF406" s="1">
        <f>SUM(Table111[[#This Row],[Total 
Paid]:[Shipping 
Charged]])</f>
        <v>0</v>
      </c>
      <c r="AG406" s="1"/>
      <c r="AH406" s="1"/>
      <c r="AI406" s="1">
        <f t="shared" si="57"/>
        <v>0</v>
      </c>
      <c r="AK406" s="1"/>
      <c r="AL406" s="1"/>
      <c r="AM406" s="1"/>
      <c r="AN406" s="1"/>
      <c r="AP406" s="30"/>
      <c r="AQ406" s="1"/>
      <c r="AR406" s="1">
        <f t="shared" si="52"/>
        <v>0</v>
      </c>
      <c r="AS406" s="1"/>
      <c r="AT406" s="1"/>
      <c r="AU406" s="2">
        <f t="shared" si="58"/>
        <v>0</v>
      </c>
      <c r="AW406" s="1"/>
      <c r="AX406" s="1"/>
      <c r="AY406" s="1"/>
      <c r="AZ406" s="2">
        <f t="shared" si="60"/>
        <v>0</v>
      </c>
      <c r="BA406" s="2">
        <f>SUM(AF406,AH406,-AZ406,-Table111[[#This Row],[Sale Fee]])</f>
        <v>0</v>
      </c>
      <c r="BC406" s="1"/>
      <c r="BD406" s="1"/>
      <c r="BE406" s="1"/>
    </row>
    <row r="407" spans="1:57" x14ac:dyDescent="0.25">
      <c r="A407" s="1"/>
      <c r="B407" s="1"/>
      <c r="E407" s="4"/>
      <c r="F407" s="4"/>
      <c r="Q407" s="1"/>
      <c r="R407" s="1"/>
      <c r="S407" s="1"/>
      <c r="U407" s="1"/>
      <c r="V407" s="1"/>
      <c r="W407" s="1">
        <f t="shared" ref="W407:W470" si="61">U407*V407</f>
        <v>0</v>
      </c>
      <c r="X407" s="1"/>
      <c r="Y407" s="1"/>
      <c r="Z407" s="1">
        <f>Table111[[#This Row],[Quantity2]]*Table111[[#This Row],[U Cost]]</f>
        <v>0</v>
      </c>
      <c r="AB407" s="1"/>
      <c r="AC407" s="1"/>
      <c r="AD407" s="1">
        <f t="shared" ref="AD407:AD470" si="62">AC407*AB407</f>
        <v>0</v>
      </c>
      <c r="AE407" s="1"/>
      <c r="AF407" s="1">
        <f>SUM(Table111[[#This Row],[Total 
Paid]:[Shipping 
Charged]])</f>
        <v>0</v>
      </c>
      <c r="AG407" s="1"/>
      <c r="AH407" s="1"/>
      <c r="AI407" s="1">
        <f t="shared" ref="AI407:AI470" si="63">SUM(AF407,AG407,AH407)</f>
        <v>0</v>
      </c>
      <c r="AK407" s="1"/>
      <c r="AL407" s="1"/>
      <c r="AM407" s="1"/>
      <c r="AN407" s="1"/>
      <c r="AP407" s="30"/>
      <c r="AQ407" s="1"/>
      <c r="AR407" s="1">
        <f t="shared" si="52"/>
        <v>0</v>
      </c>
      <c r="AS407" s="1"/>
      <c r="AT407" s="1"/>
      <c r="AU407" s="2">
        <f t="shared" ref="AU407:AU470" si="64">SUM(AR407:AT407)</f>
        <v>0</v>
      </c>
      <c r="AW407" s="1"/>
      <c r="AX407" s="1"/>
      <c r="AY407" s="1"/>
      <c r="AZ407" s="2">
        <f t="shared" si="60"/>
        <v>0</v>
      </c>
      <c r="BA407" s="2">
        <f>SUM(AF407,AH407,-AZ407,-Table111[[#This Row],[Sale Fee]])</f>
        <v>0</v>
      </c>
      <c r="BC407" s="1"/>
      <c r="BD407" s="1"/>
      <c r="BE407" s="1"/>
    </row>
    <row r="408" spans="1:57" x14ac:dyDescent="0.25">
      <c r="A408" s="1"/>
      <c r="B408" s="1"/>
      <c r="E408" s="4"/>
      <c r="F408" s="4"/>
      <c r="Q408" s="1"/>
      <c r="R408" s="1"/>
      <c r="S408" s="1"/>
      <c r="U408" s="1"/>
      <c r="V408" s="1"/>
      <c r="W408" s="1">
        <f t="shared" si="61"/>
        <v>0</v>
      </c>
      <c r="X408" s="1"/>
      <c r="Y408" s="1"/>
      <c r="Z408" s="1">
        <f>Table111[[#This Row],[Quantity2]]*Table111[[#This Row],[U Cost]]</f>
        <v>0</v>
      </c>
      <c r="AB408" s="1"/>
      <c r="AC408" s="1"/>
      <c r="AD408" s="1">
        <f t="shared" si="62"/>
        <v>0</v>
      </c>
      <c r="AE408" s="1"/>
      <c r="AF408" s="1">
        <f>SUM(Table111[[#This Row],[Total 
Paid]:[Shipping 
Charged]])</f>
        <v>0</v>
      </c>
      <c r="AG408" s="1"/>
      <c r="AH408" s="1"/>
      <c r="AI408" s="1">
        <f t="shared" si="63"/>
        <v>0</v>
      </c>
      <c r="AK408" s="1"/>
      <c r="AL408" s="1"/>
      <c r="AM408" s="1"/>
      <c r="AN408" s="1"/>
      <c r="AP408" s="30"/>
      <c r="AQ408" s="1"/>
      <c r="AR408" s="1">
        <f t="shared" si="52"/>
        <v>0</v>
      </c>
      <c r="AS408" s="1"/>
      <c r="AT408" s="1"/>
      <c r="AU408" s="2">
        <f t="shared" si="64"/>
        <v>0</v>
      </c>
      <c r="AW408" s="1"/>
      <c r="AX408" s="1"/>
      <c r="AY408" s="1"/>
      <c r="AZ408" s="2">
        <f t="shared" si="60"/>
        <v>0</v>
      </c>
      <c r="BA408" s="2">
        <f>SUM(AF408,AH408,-AZ408,-Table111[[#This Row],[Sale Fee]])</f>
        <v>0</v>
      </c>
      <c r="BC408" s="1"/>
      <c r="BD408" s="1"/>
      <c r="BE408" s="1"/>
    </row>
    <row r="409" spans="1:57" x14ac:dyDescent="0.25">
      <c r="A409" s="1"/>
      <c r="B409" s="1"/>
      <c r="E409" s="4"/>
      <c r="F409" s="4"/>
      <c r="Q409" s="1"/>
      <c r="R409" s="1"/>
      <c r="S409" s="1"/>
      <c r="U409" s="1"/>
      <c r="V409" s="1"/>
      <c r="W409" s="1">
        <f t="shared" si="61"/>
        <v>0</v>
      </c>
      <c r="X409" s="1"/>
      <c r="Y409" s="1"/>
      <c r="Z409" s="1">
        <f>Table111[[#This Row],[Quantity2]]*Table111[[#This Row],[U Cost]]</f>
        <v>0</v>
      </c>
      <c r="AB409" s="1"/>
      <c r="AC409" s="1"/>
      <c r="AD409" s="1">
        <f t="shared" si="62"/>
        <v>0</v>
      </c>
      <c r="AE409" s="1"/>
      <c r="AF409" s="1">
        <f>SUM(Table111[[#This Row],[Total 
Paid]:[Shipping 
Charged]])</f>
        <v>0</v>
      </c>
      <c r="AG409" s="1"/>
      <c r="AH409" s="1"/>
      <c r="AI409" s="1">
        <f t="shared" si="63"/>
        <v>0</v>
      </c>
      <c r="AK409" s="1"/>
      <c r="AL409" s="1"/>
      <c r="AM409" s="1"/>
      <c r="AN409" s="1"/>
      <c r="AP409" s="30"/>
      <c r="AQ409" s="1"/>
      <c r="AR409" s="1">
        <f t="shared" si="52"/>
        <v>0</v>
      </c>
      <c r="AS409" s="1"/>
      <c r="AT409" s="1"/>
      <c r="AU409" s="2">
        <f t="shared" si="64"/>
        <v>0</v>
      </c>
      <c r="AW409" s="1"/>
      <c r="AX409" s="1"/>
      <c r="AY409" s="1"/>
      <c r="AZ409" s="2">
        <f t="shared" si="60"/>
        <v>0</v>
      </c>
      <c r="BA409" s="2">
        <f>SUM(AF409,AH409,-AZ409,-Table111[[#This Row],[Sale Fee]])</f>
        <v>0</v>
      </c>
      <c r="BC409" s="1"/>
      <c r="BD409" s="1"/>
      <c r="BE409" s="1"/>
    </row>
    <row r="410" spans="1:57" x14ac:dyDescent="0.25">
      <c r="A410" s="1"/>
      <c r="B410" s="1"/>
      <c r="E410" s="4"/>
      <c r="F410" s="4"/>
      <c r="Q410" s="1"/>
      <c r="R410" s="1"/>
      <c r="S410" s="1"/>
      <c r="U410" s="1"/>
      <c r="V410" s="1"/>
      <c r="W410" s="1">
        <f t="shared" si="61"/>
        <v>0</v>
      </c>
      <c r="X410" s="1"/>
      <c r="Y410" s="1"/>
      <c r="Z410" s="1">
        <f>Table111[[#This Row],[Quantity2]]*Table111[[#This Row],[U Cost]]</f>
        <v>0</v>
      </c>
      <c r="AB410" s="1"/>
      <c r="AC410" s="1"/>
      <c r="AD410" s="1">
        <f t="shared" si="62"/>
        <v>0</v>
      </c>
      <c r="AE410" s="1"/>
      <c r="AF410" s="1">
        <f>SUM(Table111[[#This Row],[Total 
Paid]:[Shipping 
Charged]])</f>
        <v>0</v>
      </c>
      <c r="AG410" s="1"/>
      <c r="AH410" s="1"/>
      <c r="AI410" s="1">
        <f t="shared" si="63"/>
        <v>0</v>
      </c>
      <c r="AK410" s="1"/>
      <c r="AL410" s="1"/>
      <c r="AM410" s="1"/>
      <c r="AN410" s="1"/>
      <c r="AP410" s="30"/>
      <c r="AQ410" s="1"/>
      <c r="AR410" s="1">
        <f t="shared" si="52"/>
        <v>0</v>
      </c>
      <c r="AS410" s="1"/>
      <c r="AT410" s="1"/>
      <c r="AU410" s="2">
        <f t="shared" si="64"/>
        <v>0</v>
      </c>
      <c r="AW410" s="1"/>
      <c r="AX410" s="1"/>
      <c r="AY410" s="1"/>
      <c r="AZ410" s="2">
        <f t="shared" si="60"/>
        <v>0</v>
      </c>
      <c r="BA410" s="2">
        <f>SUM(AF410,AH410,-AZ410,-Table111[[#This Row],[Sale Fee]])</f>
        <v>0</v>
      </c>
      <c r="BC410" s="1"/>
      <c r="BD410" s="1"/>
      <c r="BE410" s="1"/>
    </row>
    <row r="411" spans="1:57" x14ac:dyDescent="0.25">
      <c r="A411" s="1"/>
      <c r="B411" s="1"/>
      <c r="E411" s="4"/>
      <c r="F411" s="4"/>
      <c r="Q411" s="1"/>
      <c r="R411" s="1"/>
      <c r="S411" s="1"/>
      <c r="U411" s="1"/>
      <c r="V411" s="1"/>
      <c r="W411" s="1">
        <f t="shared" si="61"/>
        <v>0</v>
      </c>
      <c r="X411" s="1"/>
      <c r="Y411" s="1"/>
      <c r="Z411" s="1">
        <f>Table111[[#This Row],[Quantity2]]*Table111[[#This Row],[U Cost]]</f>
        <v>0</v>
      </c>
      <c r="AB411" s="1"/>
      <c r="AC411" s="1"/>
      <c r="AD411" s="1">
        <f t="shared" si="62"/>
        <v>0</v>
      </c>
      <c r="AE411" s="1"/>
      <c r="AF411" s="1">
        <f>SUM(Table111[[#This Row],[Total 
Paid]:[Shipping 
Charged]])</f>
        <v>0</v>
      </c>
      <c r="AG411" s="1"/>
      <c r="AH411" s="1"/>
      <c r="AI411" s="1">
        <f t="shared" si="63"/>
        <v>0</v>
      </c>
      <c r="AK411" s="1"/>
      <c r="AL411" s="1"/>
      <c r="AM411" s="1"/>
      <c r="AN411" s="1"/>
      <c r="AP411" s="30"/>
      <c r="AQ411" s="1"/>
      <c r="AR411" s="1">
        <f t="shared" si="52"/>
        <v>0</v>
      </c>
      <c r="AS411" s="1"/>
      <c r="AT411" s="1"/>
      <c r="AU411" s="2">
        <f t="shared" si="64"/>
        <v>0</v>
      </c>
      <c r="AW411" s="1"/>
      <c r="AX411" s="1"/>
      <c r="AY411" s="1"/>
      <c r="AZ411" s="2">
        <f t="shared" si="60"/>
        <v>0</v>
      </c>
      <c r="BA411" s="2">
        <f>SUM(AF411,AH411,-AZ411,-Table111[[#This Row],[Sale Fee]])</f>
        <v>0</v>
      </c>
      <c r="BC411" s="1"/>
      <c r="BD411" s="1"/>
      <c r="BE411" s="1"/>
    </row>
    <row r="412" spans="1:57" x14ac:dyDescent="0.25">
      <c r="A412" s="1"/>
      <c r="B412" s="1"/>
      <c r="E412" s="4"/>
      <c r="F412" s="4"/>
      <c r="Q412" s="1"/>
      <c r="R412" s="1"/>
      <c r="S412" s="1"/>
      <c r="U412" s="1"/>
      <c r="V412" s="1"/>
      <c r="W412" s="1">
        <f t="shared" si="61"/>
        <v>0</v>
      </c>
      <c r="X412" s="1"/>
      <c r="Y412" s="1"/>
      <c r="Z412" s="1">
        <f>Table111[[#This Row],[Quantity2]]*Table111[[#This Row],[U Cost]]</f>
        <v>0</v>
      </c>
      <c r="AB412" s="1"/>
      <c r="AC412" s="1"/>
      <c r="AD412" s="1">
        <f t="shared" si="62"/>
        <v>0</v>
      </c>
      <c r="AE412" s="1"/>
      <c r="AF412" s="1">
        <f>SUM(Table111[[#This Row],[Total 
Paid]:[Shipping 
Charged]])</f>
        <v>0</v>
      </c>
      <c r="AG412" s="1"/>
      <c r="AH412" s="1"/>
      <c r="AI412" s="1">
        <f t="shared" si="63"/>
        <v>0</v>
      </c>
      <c r="AK412" s="1"/>
      <c r="AL412" s="1"/>
      <c r="AM412" s="1"/>
      <c r="AN412" s="1"/>
      <c r="AP412" s="30"/>
      <c r="AQ412" s="1"/>
      <c r="AR412" s="1">
        <f t="shared" si="52"/>
        <v>0</v>
      </c>
      <c r="AS412" s="1"/>
      <c r="AT412" s="1"/>
      <c r="AU412" s="2">
        <f t="shared" si="64"/>
        <v>0</v>
      </c>
      <c r="AW412" s="1"/>
      <c r="AX412" s="1"/>
      <c r="AY412" s="1"/>
      <c r="AZ412" s="2">
        <f t="shared" si="60"/>
        <v>0</v>
      </c>
      <c r="BA412" s="2">
        <f>SUM(AF412,AH412,-AZ412,-Table111[[#This Row],[Sale Fee]])</f>
        <v>0</v>
      </c>
      <c r="BC412" s="1"/>
      <c r="BD412" s="1"/>
      <c r="BE412" s="1"/>
    </row>
    <row r="413" spans="1:57" x14ac:dyDescent="0.25">
      <c r="A413" s="1"/>
      <c r="B413" s="1"/>
      <c r="E413" s="4"/>
      <c r="F413" s="4"/>
      <c r="Q413" s="1"/>
      <c r="R413" s="1"/>
      <c r="S413" s="1"/>
      <c r="U413" s="1"/>
      <c r="V413" s="1"/>
      <c r="W413" s="1">
        <f t="shared" si="61"/>
        <v>0</v>
      </c>
      <c r="X413" s="1"/>
      <c r="Y413" s="1"/>
      <c r="Z413" s="1">
        <f>Table111[[#This Row],[Quantity2]]*Table111[[#This Row],[U Cost]]</f>
        <v>0</v>
      </c>
      <c r="AB413" s="1"/>
      <c r="AC413" s="1"/>
      <c r="AD413" s="1">
        <f t="shared" si="62"/>
        <v>0</v>
      </c>
      <c r="AE413" s="1"/>
      <c r="AF413" s="1">
        <f>SUM(Table111[[#This Row],[Total 
Paid]:[Shipping 
Charged]])</f>
        <v>0</v>
      </c>
      <c r="AG413" s="1"/>
      <c r="AH413" s="1"/>
      <c r="AI413" s="1">
        <f t="shared" si="63"/>
        <v>0</v>
      </c>
      <c r="AK413" s="1"/>
      <c r="AL413" s="1"/>
      <c r="AM413" s="1"/>
      <c r="AN413" s="1"/>
      <c r="AP413" s="30"/>
      <c r="AQ413" s="1"/>
      <c r="AR413" s="1">
        <f t="shared" si="52"/>
        <v>0</v>
      </c>
      <c r="AS413" s="1"/>
      <c r="AT413" s="1"/>
      <c r="AU413" s="2">
        <f t="shared" si="64"/>
        <v>0</v>
      </c>
      <c r="AW413" s="1"/>
      <c r="AX413" s="1"/>
      <c r="AY413" s="1"/>
      <c r="AZ413" s="2">
        <f t="shared" si="60"/>
        <v>0</v>
      </c>
      <c r="BA413" s="2">
        <f>SUM(AF413,AH413,-AZ413,-Table111[[#This Row],[Sale Fee]])</f>
        <v>0</v>
      </c>
      <c r="BC413" s="1"/>
      <c r="BD413" s="1"/>
      <c r="BE413" s="1"/>
    </row>
    <row r="414" spans="1:57" x14ac:dyDescent="0.25">
      <c r="A414" s="1"/>
      <c r="B414" s="1"/>
      <c r="E414" s="4"/>
      <c r="F414" s="4"/>
      <c r="Q414" s="1"/>
      <c r="R414" s="1"/>
      <c r="S414" s="1"/>
      <c r="U414" s="1"/>
      <c r="V414" s="1"/>
      <c r="W414" s="1">
        <f t="shared" si="61"/>
        <v>0</v>
      </c>
      <c r="X414" s="1"/>
      <c r="Y414" s="1"/>
      <c r="Z414" s="1">
        <f>Table111[[#This Row],[Quantity2]]*Table111[[#This Row],[U Cost]]</f>
        <v>0</v>
      </c>
      <c r="AB414" s="1"/>
      <c r="AC414" s="1"/>
      <c r="AD414" s="1">
        <f t="shared" si="62"/>
        <v>0</v>
      </c>
      <c r="AE414" s="1"/>
      <c r="AF414" s="1">
        <f>SUM(Table111[[#This Row],[Total 
Paid]:[Shipping 
Charged]])</f>
        <v>0</v>
      </c>
      <c r="AG414" s="1"/>
      <c r="AH414" s="1"/>
      <c r="AI414" s="1">
        <f t="shared" si="63"/>
        <v>0</v>
      </c>
      <c r="AK414" s="1"/>
      <c r="AL414" s="1"/>
      <c r="AM414" s="1"/>
      <c r="AN414" s="1"/>
      <c r="AP414" s="30"/>
      <c r="AQ414" s="1"/>
      <c r="AR414" s="1">
        <f t="shared" si="52"/>
        <v>0</v>
      </c>
      <c r="AS414" s="1"/>
      <c r="AT414" s="1"/>
      <c r="AU414" s="2">
        <f t="shared" si="64"/>
        <v>0</v>
      </c>
      <c r="AW414" s="1"/>
      <c r="AX414" s="1"/>
      <c r="AY414" s="1"/>
      <c r="AZ414" s="2">
        <f t="shared" si="60"/>
        <v>0</v>
      </c>
      <c r="BA414" s="2">
        <f>SUM(AF414,AH414,-AZ414,-Table111[[#This Row],[Sale Fee]])</f>
        <v>0</v>
      </c>
      <c r="BC414" s="1"/>
      <c r="BD414" s="1"/>
      <c r="BE414" s="1"/>
    </row>
    <row r="415" spans="1:57" x14ac:dyDescent="0.25">
      <c r="A415" s="1"/>
      <c r="B415" s="1"/>
      <c r="E415" s="4"/>
      <c r="F415" s="4"/>
      <c r="Q415" s="1"/>
      <c r="R415" s="1"/>
      <c r="S415" s="1"/>
      <c r="U415" s="1"/>
      <c r="V415" s="1"/>
      <c r="W415" s="1">
        <f t="shared" si="61"/>
        <v>0</v>
      </c>
      <c r="X415" s="1"/>
      <c r="Y415" s="1"/>
      <c r="Z415" s="1">
        <f>Table111[[#This Row],[Quantity2]]*Table111[[#This Row],[U Cost]]</f>
        <v>0</v>
      </c>
      <c r="AB415" s="1"/>
      <c r="AC415" s="1"/>
      <c r="AD415" s="1">
        <f t="shared" si="62"/>
        <v>0</v>
      </c>
      <c r="AE415" s="1"/>
      <c r="AF415" s="1">
        <f>SUM(Table111[[#This Row],[Total 
Paid]:[Shipping 
Charged]])</f>
        <v>0</v>
      </c>
      <c r="AG415" s="1"/>
      <c r="AH415" s="1"/>
      <c r="AI415" s="1">
        <f t="shared" si="63"/>
        <v>0</v>
      </c>
      <c r="AK415" s="1"/>
      <c r="AL415" s="1"/>
      <c r="AM415" s="1"/>
      <c r="AN415" s="1"/>
      <c r="AP415" s="30"/>
      <c r="AQ415" s="1"/>
      <c r="AR415" s="1">
        <f t="shared" si="52"/>
        <v>0</v>
      </c>
      <c r="AS415" s="1"/>
      <c r="AT415" s="1"/>
      <c r="AU415" s="2">
        <f t="shared" si="64"/>
        <v>0</v>
      </c>
      <c r="AW415" s="1"/>
      <c r="AX415" s="1"/>
      <c r="AY415" s="1"/>
      <c r="AZ415" s="2">
        <f t="shared" si="60"/>
        <v>0</v>
      </c>
      <c r="BA415" s="2">
        <f>SUM(AF415,AH415,-AZ415,-Table111[[#This Row],[Sale Fee]])</f>
        <v>0</v>
      </c>
      <c r="BC415" s="1"/>
      <c r="BD415" s="1"/>
      <c r="BE415" s="1"/>
    </row>
    <row r="416" spans="1:57" x14ac:dyDescent="0.25">
      <c r="A416" s="1"/>
      <c r="B416" s="1"/>
      <c r="E416" s="4"/>
      <c r="F416" s="4"/>
      <c r="Q416" s="1"/>
      <c r="R416" s="1"/>
      <c r="S416" s="1"/>
      <c r="U416" s="1"/>
      <c r="V416" s="1"/>
      <c r="W416" s="1">
        <f t="shared" si="61"/>
        <v>0</v>
      </c>
      <c r="X416" s="1"/>
      <c r="Y416" s="1"/>
      <c r="Z416" s="1">
        <f>Table111[[#This Row],[Quantity2]]*Table111[[#This Row],[U Cost]]</f>
        <v>0</v>
      </c>
      <c r="AB416" s="1"/>
      <c r="AC416" s="1"/>
      <c r="AD416" s="1">
        <f t="shared" si="62"/>
        <v>0</v>
      </c>
      <c r="AE416" s="1"/>
      <c r="AF416" s="1">
        <f>SUM(Table111[[#This Row],[Total 
Paid]:[Shipping 
Charged]])</f>
        <v>0</v>
      </c>
      <c r="AG416" s="1"/>
      <c r="AH416" s="1"/>
      <c r="AI416" s="1">
        <f t="shared" si="63"/>
        <v>0</v>
      </c>
      <c r="AK416" s="1"/>
      <c r="AL416" s="1"/>
      <c r="AM416" s="1"/>
      <c r="AN416" s="1"/>
      <c r="AP416" s="30"/>
      <c r="AQ416" s="1"/>
      <c r="AR416" s="1">
        <f t="shared" si="52"/>
        <v>0</v>
      </c>
      <c r="AS416" s="1"/>
      <c r="AT416" s="1"/>
      <c r="AU416" s="2">
        <f t="shared" si="64"/>
        <v>0</v>
      </c>
      <c r="AW416" s="1"/>
      <c r="AX416" s="1"/>
      <c r="AY416" s="1"/>
      <c r="AZ416" s="2">
        <f t="shared" si="60"/>
        <v>0</v>
      </c>
      <c r="BA416" s="2">
        <f>SUM(AF416,AH416,-AZ416,-Table111[[#This Row],[Sale Fee]])</f>
        <v>0</v>
      </c>
      <c r="BC416" s="1"/>
      <c r="BD416" s="1"/>
      <c r="BE416" s="1"/>
    </row>
    <row r="417" spans="1:57" x14ac:dyDescent="0.25">
      <c r="A417" s="1"/>
      <c r="B417" s="1"/>
      <c r="E417" s="4"/>
      <c r="F417" s="4"/>
      <c r="Q417" s="1"/>
      <c r="R417" s="1"/>
      <c r="S417" s="1"/>
      <c r="U417" s="1"/>
      <c r="V417" s="1"/>
      <c r="W417" s="1">
        <f t="shared" si="61"/>
        <v>0</v>
      </c>
      <c r="X417" s="1"/>
      <c r="Y417" s="1"/>
      <c r="Z417" s="1">
        <f>Table111[[#This Row],[Quantity2]]*Table111[[#This Row],[U Cost]]</f>
        <v>0</v>
      </c>
      <c r="AB417" s="1"/>
      <c r="AC417" s="1"/>
      <c r="AD417" s="1">
        <f t="shared" si="62"/>
        <v>0</v>
      </c>
      <c r="AE417" s="1"/>
      <c r="AF417" s="1">
        <f>SUM(Table111[[#This Row],[Total 
Paid]:[Shipping 
Charged]])</f>
        <v>0</v>
      </c>
      <c r="AG417" s="1"/>
      <c r="AH417" s="1"/>
      <c r="AI417" s="1">
        <f t="shared" si="63"/>
        <v>0</v>
      </c>
      <c r="AK417" s="1"/>
      <c r="AL417" s="1"/>
      <c r="AM417" s="1"/>
      <c r="AN417" s="1"/>
      <c r="AP417" s="30"/>
      <c r="AQ417" s="1"/>
      <c r="AR417" s="1">
        <f t="shared" si="52"/>
        <v>0</v>
      </c>
      <c r="AS417" s="1"/>
      <c r="AT417" s="1"/>
      <c r="AU417" s="2">
        <f t="shared" si="64"/>
        <v>0</v>
      </c>
      <c r="AW417" s="1"/>
      <c r="AX417" s="1"/>
      <c r="AY417" s="1"/>
      <c r="AZ417" s="2">
        <f t="shared" si="60"/>
        <v>0</v>
      </c>
      <c r="BA417" s="2">
        <f>SUM(AF417,AH417,-AZ417,-Table111[[#This Row],[Sale Fee]])</f>
        <v>0</v>
      </c>
      <c r="BC417" s="1"/>
      <c r="BD417" s="1"/>
      <c r="BE417" s="1"/>
    </row>
    <row r="418" spans="1:57" x14ac:dyDescent="0.25">
      <c r="A418" s="1"/>
      <c r="B418" s="1"/>
      <c r="E418" s="4"/>
      <c r="F418" s="4"/>
      <c r="Q418" s="1"/>
      <c r="R418" s="1"/>
      <c r="S418" s="1"/>
      <c r="U418" s="1"/>
      <c r="V418" s="1"/>
      <c r="W418" s="1">
        <f t="shared" si="61"/>
        <v>0</v>
      </c>
      <c r="X418" s="1"/>
      <c r="Y418" s="1"/>
      <c r="Z418" s="1">
        <f>Table111[[#This Row],[Quantity2]]*Table111[[#This Row],[U Cost]]</f>
        <v>0</v>
      </c>
      <c r="AB418" s="1"/>
      <c r="AC418" s="1"/>
      <c r="AD418" s="1">
        <f t="shared" si="62"/>
        <v>0</v>
      </c>
      <c r="AE418" s="1"/>
      <c r="AF418" s="1">
        <f>SUM(Table111[[#This Row],[Total 
Paid]:[Shipping 
Charged]])</f>
        <v>0</v>
      </c>
      <c r="AG418" s="1"/>
      <c r="AH418" s="1"/>
      <c r="AI418" s="1">
        <f t="shared" si="63"/>
        <v>0</v>
      </c>
      <c r="AK418" s="1"/>
      <c r="AL418" s="1"/>
      <c r="AM418" s="1"/>
      <c r="AN418" s="1"/>
      <c r="AP418" s="30"/>
      <c r="AQ418" s="1"/>
      <c r="AR418" s="1">
        <f t="shared" si="52"/>
        <v>0</v>
      </c>
      <c r="AS418" s="1"/>
      <c r="AT418" s="1"/>
      <c r="AU418" s="2">
        <f t="shared" si="64"/>
        <v>0</v>
      </c>
      <c r="AW418" s="1"/>
      <c r="AX418" s="1"/>
      <c r="AY418" s="1"/>
      <c r="AZ418" s="2">
        <f t="shared" si="60"/>
        <v>0</v>
      </c>
      <c r="BA418" s="2">
        <f>SUM(AF418,AH418,-AZ418,-Table111[[#This Row],[Sale Fee]])</f>
        <v>0</v>
      </c>
      <c r="BC418" s="1"/>
      <c r="BD418" s="1"/>
      <c r="BE418" s="1"/>
    </row>
    <row r="419" spans="1:57" x14ac:dyDescent="0.25">
      <c r="A419" s="1"/>
      <c r="B419" s="1"/>
      <c r="E419" s="4"/>
      <c r="F419" s="4"/>
      <c r="Q419" s="1"/>
      <c r="R419" s="1"/>
      <c r="S419" s="1"/>
      <c r="U419" s="1"/>
      <c r="V419" s="1"/>
      <c r="W419" s="1">
        <f t="shared" si="61"/>
        <v>0</v>
      </c>
      <c r="X419" s="1"/>
      <c r="Y419" s="1"/>
      <c r="Z419" s="1">
        <f>Table111[[#This Row],[Quantity2]]*Table111[[#This Row],[U Cost]]</f>
        <v>0</v>
      </c>
      <c r="AB419" s="1"/>
      <c r="AC419" s="1"/>
      <c r="AD419" s="1">
        <f t="shared" si="62"/>
        <v>0</v>
      </c>
      <c r="AE419" s="1"/>
      <c r="AF419" s="1">
        <f>SUM(Table111[[#This Row],[Total 
Paid]:[Shipping 
Charged]])</f>
        <v>0</v>
      </c>
      <c r="AG419" s="1"/>
      <c r="AH419" s="1"/>
      <c r="AI419" s="1">
        <f t="shared" si="63"/>
        <v>0</v>
      </c>
      <c r="AK419" s="1"/>
      <c r="AL419" s="1"/>
      <c r="AM419" s="1"/>
      <c r="AN419" s="1"/>
      <c r="AP419" s="30"/>
      <c r="AQ419" s="1"/>
      <c r="AR419" s="1">
        <f t="shared" si="52"/>
        <v>0</v>
      </c>
      <c r="AS419" s="1"/>
      <c r="AT419" s="1"/>
      <c r="AU419" s="2">
        <f t="shared" si="64"/>
        <v>0</v>
      </c>
      <c r="AW419" s="1"/>
      <c r="AX419" s="1"/>
      <c r="AY419" s="1"/>
      <c r="AZ419" s="2">
        <f t="shared" si="60"/>
        <v>0</v>
      </c>
      <c r="BA419" s="2">
        <f>SUM(AF419,AH419,-AZ419,-Table111[[#This Row],[Sale Fee]])</f>
        <v>0</v>
      </c>
      <c r="BC419" s="1"/>
      <c r="BD419" s="1"/>
      <c r="BE419" s="1"/>
    </row>
    <row r="420" spans="1:57" x14ac:dyDescent="0.25">
      <c r="A420" s="1"/>
      <c r="B420" s="1"/>
      <c r="E420" s="4"/>
      <c r="F420" s="4"/>
      <c r="Q420" s="1"/>
      <c r="R420" s="1"/>
      <c r="S420" s="1"/>
      <c r="U420" s="1"/>
      <c r="V420" s="1"/>
      <c r="W420" s="1">
        <f t="shared" si="61"/>
        <v>0</v>
      </c>
      <c r="X420" s="1"/>
      <c r="Y420" s="1"/>
      <c r="Z420" s="1">
        <f>Table111[[#This Row],[Quantity2]]*Table111[[#This Row],[U Cost]]</f>
        <v>0</v>
      </c>
      <c r="AB420" s="1"/>
      <c r="AC420" s="1"/>
      <c r="AD420" s="1">
        <f t="shared" si="62"/>
        <v>0</v>
      </c>
      <c r="AE420" s="1"/>
      <c r="AF420" s="1">
        <f>SUM(Table111[[#This Row],[Total 
Paid]:[Shipping 
Charged]])</f>
        <v>0</v>
      </c>
      <c r="AG420" s="1"/>
      <c r="AH420" s="1"/>
      <c r="AI420" s="1">
        <f t="shared" si="63"/>
        <v>0</v>
      </c>
      <c r="AK420" s="1"/>
      <c r="AL420" s="1"/>
      <c r="AM420" s="1"/>
      <c r="AN420" s="1"/>
      <c r="AP420" s="30"/>
      <c r="AQ420" s="1"/>
      <c r="AR420" s="1">
        <f t="shared" si="52"/>
        <v>0</v>
      </c>
      <c r="AS420" s="1"/>
      <c r="AT420" s="1"/>
      <c r="AU420" s="2">
        <f t="shared" si="64"/>
        <v>0</v>
      </c>
      <c r="AW420" s="1"/>
      <c r="AX420" s="1"/>
      <c r="AY420" s="1"/>
      <c r="AZ420" s="2">
        <f t="shared" si="60"/>
        <v>0</v>
      </c>
      <c r="BA420" s="2">
        <f>SUM(AF420,AH420,-AZ420,-Table111[[#This Row],[Sale Fee]])</f>
        <v>0</v>
      </c>
      <c r="BC420" s="1"/>
      <c r="BD420" s="1"/>
      <c r="BE420" s="1"/>
    </row>
    <row r="421" spans="1:57" x14ac:dyDescent="0.25">
      <c r="A421" s="1"/>
      <c r="B421" s="1"/>
      <c r="E421" s="4"/>
      <c r="F421" s="4"/>
      <c r="Q421" s="1"/>
      <c r="R421" s="1"/>
      <c r="S421" s="1"/>
      <c r="U421" s="1"/>
      <c r="V421" s="1"/>
      <c r="W421" s="1">
        <f t="shared" si="61"/>
        <v>0</v>
      </c>
      <c r="X421" s="1"/>
      <c r="Y421" s="1"/>
      <c r="Z421" s="1">
        <f>Table111[[#This Row],[Quantity2]]*Table111[[#This Row],[U Cost]]</f>
        <v>0</v>
      </c>
      <c r="AB421" s="1"/>
      <c r="AC421" s="1"/>
      <c r="AD421" s="1">
        <f t="shared" si="62"/>
        <v>0</v>
      </c>
      <c r="AE421" s="1"/>
      <c r="AF421" s="1">
        <f>SUM(Table111[[#This Row],[Total 
Paid]:[Shipping 
Charged]])</f>
        <v>0</v>
      </c>
      <c r="AG421" s="1"/>
      <c r="AH421" s="1"/>
      <c r="AI421" s="1">
        <f t="shared" si="63"/>
        <v>0</v>
      </c>
      <c r="AK421" s="1"/>
      <c r="AL421" s="1"/>
      <c r="AM421" s="1"/>
      <c r="AN421" s="1"/>
      <c r="AP421" s="30"/>
      <c r="AQ421" s="1"/>
      <c r="AR421" s="1">
        <f t="shared" si="52"/>
        <v>0</v>
      </c>
      <c r="AS421" s="1"/>
      <c r="AT421" s="1"/>
      <c r="AU421" s="2">
        <f t="shared" si="64"/>
        <v>0</v>
      </c>
      <c r="AW421" s="1"/>
      <c r="AX421" s="1"/>
      <c r="AY421" s="1"/>
      <c r="AZ421" s="2">
        <f t="shared" si="60"/>
        <v>0</v>
      </c>
      <c r="BA421" s="2">
        <f>SUM(AF421,AH421,-AZ421,-Table111[[#This Row],[Sale Fee]])</f>
        <v>0</v>
      </c>
      <c r="BC421" s="1"/>
      <c r="BD421" s="1"/>
      <c r="BE421" s="1"/>
    </row>
    <row r="422" spans="1:57" x14ac:dyDescent="0.25">
      <c r="A422" s="1"/>
      <c r="B422" s="1"/>
      <c r="E422" s="4"/>
      <c r="F422" s="4"/>
      <c r="Q422" s="1"/>
      <c r="R422" s="1"/>
      <c r="S422" s="1"/>
      <c r="U422" s="1"/>
      <c r="V422" s="1"/>
      <c r="W422" s="1">
        <f t="shared" si="61"/>
        <v>0</v>
      </c>
      <c r="X422" s="1"/>
      <c r="Y422" s="1"/>
      <c r="Z422" s="1">
        <f>Table111[[#This Row],[Quantity2]]*Table111[[#This Row],[U Cost]]</f>
        <v>0</v>
      </c>
      <c r="AB422" s="1"/>
      <c r="AC422" s="1"/>
      <c r="AD422" s="1">
        <f t="shared" si="62"/>
        <v>0</v>
      </c>
      <c r="AE422" s="1"/>
      <c r="AF422" s="1">
        <f>SUM(Table111[[#This Row],[Total 
Paid]:[Shipping 
Charged]])</f>
        <v>0</v>
      </c>
      <c r="AG422" s="1"/>
      <c r="AH422" s="1"/>
      <c r="AI422" s="1">
        <f t="shared" si="63"/>
        <v>0</v>
      </c>
      <c r="AK422" s="1"/>
      <c r="AL422" s="1"/>
      <c r="AM422" s="1"/>
      <c r="AN422" s="1"/>
      <c r="AP422" s="30"/>
      <c r="AQ422" s="1"/>
      <c r="AR422" s="1">
        <f t="shared" si="52"/>
        <v>0</v>
      </c>
      <c r="AS422" s="1"/>
      <c r="AT422" s="1"/>
      <c r="AU422" s="2">
        <f t="shared" si="64"/>
        <v>0</v>
      </c>
      <c r="AW422" s="1"/>
      <c r="AX422" s="1"/>
      <c r="AY422" s="1"/>
      <c r="AZ422" s="2">
        <f t="shared" si="60"/>
        <v>0</v>
      </c>
      <c r="BA422" s="2">
        <f>SUM(AF422,AH422,-AZ422,-Table111[[#This Row],[Sale Fee]])</f>
        <v>0</v>
      </c>
      <c r="BC422" s="1"/>
      <c r="BD422" s="1"/>
      <c r="BE422" s="1"/>
    </row>
    <row r="423" spans="1:57" x14ac:dyDescent="0.25">
      <c r="A423" s="1"/>
      <c r="B423" s="1"/>
      <c r="E423" s="4"/>
      <c r="F423" s="4"/>
      <c r="Q423" s="1"/>
      <c r="R423" s="1"/>
      <c r="S423" s="1"/>
      <c r="U423" s="1"/>
      <c r="V423" s="1"/>
      <c r="W423" s="1">
        <f t="shared" si="61"/>
        <v>0</v>
      </c>
      <c r="X423" s="1"/>
      <c r="Y423" s="1"/>
      <c r="Z423" s="1">
        <f>Table111[[#This Row],[Quantity2]]*Table111[[#This Row],[U Cost]]</f>
        <v>0</v>
      </c>
      <c r="AB423" s="1"/>
      <c r="AC423" s="1"/>
      <c r="AD423" s="1">
        <f t="shared" si="62"/>
        <v>0</v>
      </c>
      <c r="AE423" s="1"/>
      <c r="AF423" s="1">
        <f>SUM(Table111[[#This Row],[Total 
Paid]:[Shipping 
Charged]])</f>
        <v>0</v>
      </c>
      <c r="AG423" s="1"/>
      <c r="AH423" s="1"/>
      <c r="AI423" s="1">
        <f t="shared" si="63"/>
        <v>0</v>
      </c>
      <c r="AK423" s="1"/>
      <c r="AL423" s="1"/>
      <c r="AM423" s="1"/>
      <c r="AN423" s="1"/>
      <c r="AP423" s="30"/>
      <c r="AQ423" s="1"/>
      <c r="AR423" s="1">
        <f t="shared" si="52"/>
        <v>0</v>
      </c>
      <c r="AS423" s="1"/>
      <c r="AT423" s="1"/>
      <c r="AU423" s="2">
        <f t="shared" si="64"/>
        <v>0</v>
      </c>
      <c r="AW423" s="1"/>
      <c r="AX423" s="1"/>
      <c r="AY423" s="1"/>
      <c r="AZ423" s="2">
        <f t="shared" si="60"/>
        <v>0</v>
      </c>
      <c r="BA423" s="2">
        <f>SUM(AF423,AH423,-AZ423,-Table111[[#This Row],[Sale Fee]])</f>
        <v>0</v>
      </c>
      <c r="BC423" s="1"/>
      <c r="BD423" s="1"/>
      <c r="BE423" s="1"/>
    </row>
    <row r="424" spans="1:57" x14ac:dyDescent="0.25">
      <c r="A424" s="1"/>
      <c r="B424" s="1"/>
      <c r="E424" s="4"/>
      <c r="F424" s="4"/>
      <c r="Q424" s="1"/>
      <c r="R424" s="1"/>
      <c r="S424" s="1"/>
      <c r="U424" s="1"/>
      <c r="V424" s="1"/>
      <c r="W424" s="1">
        <f t="shared" si="61"/>
        <v>0</v>
      </c>
      <c r="X424" s="1"/>
      <c r="Y424" s="1"/>
      <c r="Z424" s="1">
        <f>Table111[[#This Row],[Quantity2]]*Table111[[#This Row],[U Cost]]</f>
        <v>0</v>
      </c>
      <c r="AB424" s="1"/>
      <c r="AC424" s="1"/>
      <c r="AD424" s="1">
        <f t="shared" si="62"/>
        <v>0</v>
      </c>
      <c r="AE424" s="1"/>
      <c r="AF424" s="1">
        <f>SUM(Table111[[#This Row],[Total 
Paid]:[Shipping 
Charged]])</f>
        <v>0</v>
      </c>
      <c r="AG424" s="1"/>
      <c r="AH424" s="1"/>
      <c r="AI424" s="1">
        <f t="shared" si="63"/>
        <v>0</v>
      </c>
      <c r="AK424" s="1"/>
      <c r="AL424" s="1"/>
      <c r="AM424" s="1"/>
      <c r="AN424" s="1"/>
      <c r="AP424" s="30"/>
      <c r="AQ424" s="1"/>
      <c r="AR424" s="1">
        <f t="shared" si="52"/>
        <v>0</v>
      </c>
      <c r="AS424" s="1"/>
      <c r="AT424" s="1"/>
      <c r="AU424" s="2">
        <f t="shared" si="64"/>
        <v>0</v>
      </c>
      <c r="AW424" s="1"/>
      <c r="AX424" s="1"/>
      <c r="AY424" s="1"/>
      <c r="AZ424" s="2">
        <f t="shared" si="60"/>
        <v>0</v>
      </c>
      <c r="BA424" s="2">
        <f>SUM(AF424,AH424,-AZ424,-Table111[[#This Row],[Sale Fee]])</f>
        <v>0</v>
      </c>
      <c r="BC424" s="1"/>
      <c r="BD424" s="1"/>
      <c r="BE424" s="1"/>
    </row>
    <row r="425" spans="1:57" x14ac:dyDescent="0.25">
      <c r="A425" s="1"/>
      <c r="B425" s="1"/>
      <c r="E425" s="4"/>
      <c r="F425" s="4"/>
      <c r="Q425" s="1"/>
      <c r="R425" s="1"/>
      <c r="S425" s="1"/>
      <c r="U425" s="1"/>
      <c r="V425" s="1"/>
      <c r="W425" s="1">
        <f t="shared" si="61"/>
        <v>0</v>
      </c>
      <c r="X425" s="1"/>
      <c r="Y425" s="1"/>
      <c r="Z425" s="1">
        <f>Table111[[#This Row],[Quantity2]]*Table111[[#This Row],[U Cost]]</f>
        <v>0</v>
      </c>
      <c r="AB425" s="1"/>
      <c r="AC425" s="1"/>
      <c r="AD425" s="1">
        <f t="shared" si="62"/>
        <v>0</v>
      </c>
      <c r="AE425" s="1"/>
      <c r="AF425" s="1">
        <f>SUM(Table111[[#This Row],[Total 
Paid]:[Shipping 
Charged]])</f>
        <v>0</v>
      </c>
      <c r="AG425" s="1"/>
      <c r="AH425" s="1"/>
      <c r="AI425" s="1">
        <f t="shared" si="63"/>
        <v>0</v>
      </c>
      <c r="AK425" s="1"/>
      <c r="AL425" s="1"/>
      <c r="AM425" s="1"/>
      <c r="AN425" s="1"/>
      <c r="AP425" s="30"/>
      <c r="AQ425" s="1"/>
      <c r="AR425" s="1">
        <f t="shared" si="52"/>
        <v>0</v>
      </c>
      <c r="AS425" s="1"/>
      <c r="AT425" s="1"/>
      <c r="AU425" s="2">
        <f t="shared" si="64"/>
        <v>0</v>
      </c>
      <c r="AW425" s="1"/>
      <c r="AX425" s="1"/>
      <c r="AY425" s="1"/>
      <c r="AZ425" s="2">
        <f t="shared" si="60"/>
        <v>0</v>
      </c>
      <c r="BA425" s="2">
        <f>SUM(AF425,AH425,-AZ425,-Table111[[#This Row],[Sale Fee]])</f>
        <v>0</v>
      </c>
      <c r="BC425" s="1"/>
      <c r="BD425" s="1"/>
      <c r="BE425" s="1"/>
    </row>
    <row r="426" spans="1:57" x14ac:dyDescent="0.25">
      <c r="A426" s="1"/>
      <c r="B426" s="1"/>
      <c r="E426" s="4"/>
      <c r="F426" s="4"/>
      <c r="Q426" s="1"/>
      <c r="R426" s="1"/>
      <c r="S426" s="1"/>
      <c r="U426" s="1"/>
      <c r="V426" s="1"/>
      <c r="W426" s="1">
        <f t="shared" si="61"/>
        <v>0</v>
      </c>
      <c r="X426" s="1"/>
      <c r="Y426" s="1"/>
      <c r="Z426" s="1">
        <f>Table111[[#This Row],[Quantity2]]*Table111[[#This Row],[U Cost]]</f>
        <v>0</v>
      </c>
      <c r="AB426" s="1"/>
      <c r="AC426" s="1"/>
      <c r="AD426" s="1">
        <f t="shared" si="62"/>
        <v>0</v>
      </c>
      <c r="AE426" s="1"/>
      <c r="AF426" s="1">
        <f>SUM(Table111[[#This Row],[Total 
Paid]:[Shipping 
Charged]])</f>
        <v>0</v>
      </c>
      <c r="AG426" s="1"/>
      <c r="AH426" s="1"/>
      <c r="AI426" s="1">
        <f t="shared" si="63"/>
        <v>0</v>
      </c>
      <c r="AK426" s="1"/>
      <c r="AL426" s="1"/>
      <c r="AM426" s="1"/>
      <c r="AN426" s="1"/>
      <c r="AP426" s="30"/>
      <c r="AQ426" s="1"/>
      <c r="AR426" s="1">
        <f t="shared" si="52"/>
        <v>0</v>
      </c>
      <c r="AS426" s="1"/>
      <c r="AT426" s="1"/>
      <c r="AU426" s="2">
        <f t="shared" si="64"/>
        <v>0</v>
      </c>
      <c r="AW426" s="1"/>
      <c r="AX426" s="1"/>
      <c r="AY426" s="1"/>
      <c r="AZ426" s="2">
        <f t="shared" si="60"/>
        <v>0</v>
      </c>
      <c r="BA426" s="2">
        <f>SUM(AF426,AH426,-AZ426,-Table111[[#This Row],[Sale Fee]])</f>
        <v>0</v>
      </c>
      <c r="BC426" s="1"/>
      <c r="BD426" s="1"/>
      <c r="BE426" s="1"/>
    </row>
    <row r="427" spans="1:57" x14ac:dyDescent="0.25">
      <c r="A427" s="1"/>
      <c r="B427" s="1"/>
      <c r="E427" s="4"/>
      <c r="F427" s="4"/>
      <c r="Q427" s="1"/>
      <c r="R427" s="1"/>
      <c r="S427" s="1"/>
      <c r="U427" s="1"/>
      <c r="V427" s="1"/>
      <c r="W427" s="1">
        <f t="shared" si="61"/>
        <v>0</v>
      </c>
      <c r="X427" s="1"/>
      <c r="Y427" s="1"/>
      <c r="Z427" s="1">
        <f>Table111[[#This Row],[Quantity2]]*Table111[[#This Row],[U Cost]]</f>
        <v>0</v>
      </c>
      <c r="AB427" s="1"/>
      <c r="AC427" s="1"/>
      <c r="AD427" s="1">
        <f t="shared" si="62"/>
        <v>0</v>
      </c>
      <c r="AE427" s="1"/>
      <c r="AF427" s="1">
        <f>SUM(Table111[[#This Row],[Total 
Paid]:[Shipping 
Charged]])</f>
        <v>0</v>
      </c>
      <c r="AG427" s="1"/>
      <c r="AH427" s="1"/>
      <c r="AI427" s="1">
        <f t="shared" si="63"/>
        <v>0</v>
      </c>
      <c r="AK427" s="1"/>
      <c r="AL427" s="1"/>
      <c r="AM427" s="1"/>
      <c r="AN427" s="1"/>
      <c r="AP427" s="30"/>
      <c r="AQ427" s="1"/>
      <c r="AR427" s="1">
        <f t="shared" si="52"/>
        <v>0</v>
      </c>
      <c r="AS427" s="1"/>
      <c r="AT427" s="1"/>
      <c r="AU427" s="2">
        <f t="shared" si="64"/>
        <v>0</v>
      </c>
      <c r="AW427" s="1"/>
      <c r="AX427" s="1"/>
      <c r="AY427" s="1"/>
      <c r="AZ427" s="2">
        <f t="shared" si="60"/>
        <v>0</v>
      </c>
      <c r="BA427" s="2">
        <f>SUM(AF427,AH427,-AZ427,-Table111[[#This Row],[Sale Fee]])</f>
        <v>0</v>
      </c>
      <c r="BC427" s="1"/>
      <c r="BD427" s="1"/>
      <c r="BE427" s="1"/>
    </row>
    <row r="428" spans="1:57" x14ac:dyDescent="0.25">
      <c r="A428" s="1"/>
      <c r="B428" s="1"/>
      <c r="E428" s="4"/>
      <c r="F428" s="4"/>
      <c r="Q428" s="1"/>
      <c r="R428" s="1"/>
      <c r="S428" s="1"/>
      <c r="U428" s="1"/>
      <c r="V428" s="1"/>
      <c r="W428" s="1">
        <f t="shared" si="61"/>
        <v>0</v>
      </c>
      <c r="X428" s="1"/>
      <c r="Y428" s="1"/>
      <c r="Z428" s="1">
        <f>Table111[[#This Row],[Quantity2]]*Table111[[#This Row],[U Cost]]</f>
        <v>0</v>
      </c>
      <c r="AB428" s="1"/>
      <c r="AC428" s="1"/>
      <c r="AD428" s="1">
        <f t="shared" si="62"/>
        <v>0</v>
      </c>
      <c r="AE428" s="1"/>
      <c r="AF428" s="1">
        <f>SUM(Table111[[#This Row],[Total 
Paid]:[Shipping 
Charged]])</f>
        <v>0</v>
      </c>
      <c r="AG428" s="1"/>
      <c r="AH428" s="1"/>
      <c r="AI428" s="1">
        <f t="shared" si="63"/>
        <v>0</v>
      </c>
      <c r="AK428" s="1"/>
      <c r="AL428" s="1"/>
      <c r="AM428" s="1"/>
      <c r="AN428" s="1"/>
      <c r="AP428" s="30"/>
      <c r="AQ428" s="1"/>
      <c r="AR428" s="1">
        <f t="shared" si="52"/>
        <v>0</v>
      </c>
      <c r="AS428" s="1"/>
      <c r="AT428" s="1"/>
      <c r="AU428" s="2">
        <f t="shared" si="64"/>
        <v>0</v>
      </c>
      <c r="AW428" s="1"/>
      <c r="AX428" s="1"/>
      <c r="AY428" s="1"/>
      <c r="AZ428" s="2">
        <f t="shared" si="60"/>
        <v>0</v>
      </c>
      <c r="BA428" s="2">
        <f>SUM(AF428,AH428,-AZ428,-Table111[[#This Row],[Sale Fee]])</f>
        <v>0</v>
      </c>
      <c r="BC428" s="1"/>
      <c r="BD428" s="1"/>
      <c r="BE428" s="1"/>
    </row>
    <row r="429" spans="1:57" x14ac:dyDescent="0.25">
      <c r="A429" s="1"/>
      <c r="B429" s="1"/>
      <c r="E429" s="4"/>
      <c r="F429" s="4"/>
      <c r="Q429" s="1"/>
      <c r="R429" s="1"/>
      <c r="S429" s="1"/>
      <c r="U429" s="1"/>
      <c r="V429" s="1"/>
      <c r="W429" s="1">
        <f t="shared" si="61"/>
        <v>0</v>
      </c>
      <c r="X429" s="1"/>
      <c r="Y429" s="1"/>
      <c r="Z429" s="1">
        <f>Table111[[#This Row],[Quantity2]]*Table111[[#This Row],[U Cost]]</f>
        <v>0</v>
      </c>
      <c r="AB429" s="1"/>
      <c r="AC429" s="1"/>
      <c r="AD429" s="1">
        <f t="shared" si="62"/>
        <v>0</v>
      </c>
      <c r="AE429" s="1"/>
      <c r="AF429" s="1">
        <f>SUM(Table111[[#This Row],[Total 
Paid]:[Shipping 
Charged]])</f>
        <v>0</v>
      </c>
      <c r="AG429" s="1"/>
      <c r="AH429" s="1"/>
      <c r="AI429" s="1">
        <f t="shared" si="63"/>
        <v>0</v>
      </c>
      <c r="AK429" s="1"/>
      <c r="AL429" s="1"/>
      <c r="AM429" s="1"/>
      <c r="AN429" s="1"/>
      <c r="AP429" s="30"/>
      <c r="AQ429" s="1"/>
      <c r="AR429" s="1">
        <f t="shared" si="52"/>
        <v>0</v>
      </c>
      <c r="AS429" s="1"/>
      <c r="AT429" s="1"/>
      <c r="AU429" s="2">
        <f t="shared" si="64"/>
        <v>0</v>
      </c>
      <c r="AW429" s="1"/>
      <c r="AX429" s="1"/>
      <c r="AY429" s="1"/>
      <c r="AZ429" s="2">
        <f t="shared" si="60"/>
        <v>0</v>
      </c>
      <c r="BA429" s="2">
        <f>SUM(AF429,AH429,-AZ429,-Table111[[#This Row],[Sale Fee]])</f>
        <v>0</v>
      </c>
      <c r="BC429" s="1"/>
      <c r="BD429" s="1"/>
      <c r="BE429" s="1"/>
    </row>
    <row r="430" spans="1:57" x14ac:dyDescent="0.25">
      <c r="A430" s="1"/>
      <c r="B430" s="1"/>
      <c r="E430" s="4"/>
      <c r="F430" s="4"/>
      <c r="Q430" s="1"/>
      <c r="R430" s="1"/>
      <c r="S430" s="1"/>
      <c r="U430" s="1"/>
      <c r="V430" s="1"/>
      <c r="W430" s="1">
        <f t="shared" si="61"/>
        <v>0</v>
      </c>
      <c r="X430" s="1"/>
      <c r="Y430" s="1"/>
      <c r="Z430" s="1">
        <f>Table111[[#This Row],[Quantity2]]*Table111[[#This Row],[U Cost]]</f>
        <v>0</v>
      </c>
      <c r="AB430" s="1"/>
      <c r="AC430" s="1"/>
      <c r="AD430" s="1">
        <f t="shared" si="62"/>
        <v>0</v>
      </c>
      <c r="AE430" s="1"/>
      <c r="AF430" s="1">
        <f>SUM(Table111[[#This Row],[Total 
Paid]:[Shipping 
Charged]])</f>
        <v>0</v>
      </c>
      <c r="AG430" s="1"/>
      <c r="AH430" s="1"/>
      <c r="AI430" s="1">
        <f t="shared" si="63"/>
        <v>0</v>
      </c>
      <c r="AK430" s="1"/>
      <c r="AL430" s="1"/>
      <c r="AM430" s="1"/>
      <c r="AN430" s="1"/>
      <c r="AP430" s="30"/>
      <c r="AQ430" s="1"/>
      <c r="AR430" s="1">
        <f t="shared" si="52"/>
        <v>0</v>
      </c>
      <c r="AS430" s="1"/>
      <c r="AT430" s="1"/>
      <c r="AU430" s="2">
        <f t="shared" si="64"/>
        <v>0</v>
      </c>
      <c r="AW430" s="1"/>
      <c r="AX430" s="1"/>
      <c r="AY430" s="1"/>
      <c r="AZ430" s="2">
        <f t="shared" si="60"/>
        <v>0</v>
      </c>
      <c r="BA430" s="2">
        <f>SUM(AF430,AH430,-AZ430,-Table111[[#This Row],[Sale Fee]])</f>
        <v>0</v>
      </c>
      <c r="BC430" s="1"/>
      <c r="BD430" s="1"/>
      <c r="BE430" s="1"/>
    </row>
    <row r="431" spans="1:57" x14ac:dyDescent="0.25">
      <c r="A431" s="1"/>
      <c r="B431" s="1"/>
      <c r="E431" s="4"/>
      <c r="F431" s="4"/>
      <c r="Q431" s="1"/>
      <c r="R431" s="1"/>
      <c r="S431" s="1"/>
      <c r="U431" s="1"/>
      <c r="V431" s="1"/>
      <c r="W431" s="1">
        <f t="shared" si="61"/>
        <v>0</v>
      </c>
      <c r="X431" s="1"/>
      <c r="Y431" s="1"/>
      <c r="Z431" s="1">
        <f>Table111[[#This Row],[Quantity2]]*Table111[[#This Row],[U Cost]]</f>
        <v>0</v>
      </c>
      <c r="AB431" s="1"/>
      <c r="AC431" s="1"/>
      <c r="AD431" s="1">
        <f t="shared" si="62"/>
        <v>0</v>
      </c>
      <c r="AE431" s="1"/>
      <c r="AF431" s="1">
        <f>SUM(Table111[[#This Row],[Total 
Paid]:[Shipping 
Charged]])</f>
        <v>0</v>
      </c>
      <c r="AG431" s="1"/>
      <c r="AH431" s="1"/>
      <c r="AI431" s="1">
        <f t="shared" si="63"/>
        <v>0</v>
      </c>
      <c r="AK431" s="1"/>
      <c r="AL431" s="1"/>
      <c r="AM431" s="1"/>
      <c r="AN431" s="1"/>
      <c r="AP431" s="30"/>
      <c r="AQ431" s="1"/>
      <c r="AR431" s="1">
        <f t="shared" si="52"/>
        <v>0</v>
      </c>
      <c r="AS431" s="1"/>
      <c r="AT431" s="1"/>
      <c r="AU431" s="2">
        <f t="shared" si="64"/>
        <v>0</v>
      </c>
      <c r="AW431" s="1"/>
      <c r="AX431" s="1"/>
      <c r="AY431" s="1"/>
      <c r="AZ431" s="2">
        <f t="shared" si="60"/>
        <v>0</v>
      </c>
      <c r="BA431" s="2">
        <f>SUM(AF431,AH431,-AZ431,-Table111[[#This Row],[Sale Fee]])</f>
        <v>0</v>
      </c>
      <c r="BC431" s="1"/>
      <c r="BD431" s="1"/>
      <c r="BE431" s="1"/>
    </row>
    <row r="432" spans="1:57" x14ac:dyDescent="0.25">
      <c r="A432" s="1"/>
      <c r="B432" s="1"/>
      <c r="E432" s="4"/>
      <c r="F432" s="4"/>
      <c r="Q432" s="1"/>
      <c r="R432" s="1"/>
      <c r="S432" s="1"/>
      <c r="U432" s="1"/>
      <c r="V432" s="1"/>
      <c r="W432" s="1">
        <f t="shared" si="61"/>
        <v>0</v>
      </c>
      <c r="X432" s="1"/>
      <c r="Y432" s="1"/>
      <c r="Z432" s="1">
        <f>Table111[[#This Row],[Quantity2]]*Table111[[#This Row],[U Cost]]</f>
        <v>0</v>
      </c>
      <c r="AB432" s="1"/>
      <c r="AC432" s="1"/>
      <c r="AD432" s="1">
        <f t="shared" si="62"/>
        <v>0</v>
      </c>
      <c r="AE432" s="1"/>
      <c r="AF432" s="1">
        <f>SUM(Table111[[#This Row],[Total 
Paid]:[Shipping 
Charged]])</f>
        <v>0</v>
      </c>
      <c r="AG432" s="1"/>
      <c r="AH432" s="1"/>
      <c r="AI432" s="1">
        <f t="shared" si="63"/>
        <v>0</v>
      </c>
      <c r="AK432" s="1"/>
      <c r="AL432" s="1"/>
      <c r="AM432" s="1"/>
      <c r="AN432" s="1"/>
      <c r="AP432" s="30"/>
      <c r="AQ432" s="1"/>
      <c r="AR432" s="1">
        <f t="shared" si="52"/>
        <v>0</v>
      </c>
      <c r="AS432" s="1"/>
      <c r="AT432" s="1"/>
      <c r="AU432" s="2">
        <f t="shared" si="64"/>
        <v>0</v>
      </c>
      <c r="AW432" s="1"/>
      <c r="AX432" s="1"/>
      <c r="AY432" s="1"/>
      <c r="AZ432" s="2">
        <f t="shared" si="60"/>
        <v>0</v>
      </c>
      <c r="BA432" s="2">
        <f>SUM(AF432,AH432,-AZ432,-Table111[[#This Row],[Sale Fee]])</f>
        <v>0</v>
      </c>
      <c r="BC432" s="1"/>
      <c r="BD432" s="1"/>
      <c r="BE432" s="1"/>
    </row>
    <row r="433" spans="1:57" x14ac:dyDescent="0.25">
      <c r="A433" s="1"/>
      <c r="B433" s="1"/>
      <c r="E433" s="4"/>
      <c r="F433" s="4"/>
      <c r="L433" s="51"/>
      <c r="Q433" s="1"/>
      <c r="R433" s="1"/>
      <c r="S433" s="1"/>
      <c r="U433" s="1"/>
      <c r="V433" s="1"/>
      <c r="W433" s="1">
        <f t="shared" si="61"/>
        <v>0</v>
      </c>
      <c r="X433" s="1"/>
      <c r="Y433" s="1"/>
      <c r="Z433" s="1">
        <f>Table111[[#This Row],[Quantity2]]*Table111[[#This Row],[U Cost]]</f>
        <v>0</v>
      </c>
      <c r="AB433" s="1"/>
      <c r="AC433" s="1"/>
      <c r="AD433" s="1">
        <f t="shared" si="62"/>
        <v>0</v>
      </c>
      <c r="AE433" s="1"/>
      <c r="AF433" s="1">
        <f>SUM(Table111[[#This Row],[Total 
Paid]:[Shipping 
Charged]])</f>
        <v>0</v>
      </c>
      <c r="AG433" s="1"/>
      <c r="AH433" s="1"/>
      <c r="AI433" s="1">
        <f t="shared" si="63"/>
        <v>0</v>
      </c>
      <c r="AK433" s="1"/>
      <c r="AL433" s="1"/>
      <c r="AM433" s="1"/>
      <c r="AN433" s="1"/>
      <c r="AP433" s="30"/>
      <c r="AQ433" s="1"/>
      <c r="AR433" s="1">
        <f t="shared" si="52"/>
        <v>0</v>
      </c>
      <c r="AS433" s="1"/>
      <c r="AT433" s="1"/>
      <c r="AU433" s="2">
        <f t="shared" si="64"/>
        <v>0</v>
      </c>
      <c r="AW433" s="1"/>
      <c r="AX433" s="1"/>
      <c r="AY433" s="1"/>
      <c r="AZ433" s="2">
        <f t="shared" si="60"/>
        <v>0</v>
      </c>
      <c r="BA433" s="2">
        <f>SUM(AF433,AH433,-AZ433,-Table111[[#This Row],[Sale Fee]])</f>
        <v>0</v>
      </c>
      <c r="BC433" s="1"/>
      <c r="BD433" s="1"/>
      <c r="BE433" s="1"/>
    </row>
    <row r="434" spans="1:57" x14ac:dyDescent="0.25">
      <c r="A434" s="1"/>
      <c r="B434" s="1"/>
      <c r="E434" s="4"/>
      <c r="F434" s="4"/>
      <c r="L434" s="51"/>
      <c r="Q434" s="1"/>
      <c r="R434" s="1"/>
      <c r="S434" s="1"/>
      <c r="U434" s="1"/>
      <c r="V434" s="1"/>
      <c r="W434" s="1">
        <f t="shared" si="61"/>
        <v>0</v>
      </c>
      <c r="X434" s="1"/>
      <c r="Y434" s="1"/>
      <c r="Z434" s="1">
        <f>Table111[[#This Row],[Quantity2]]*Table111[[#This Row],[U Cost]]</f>
        <v>0</v>
      </c>
      <c r="AB434" s="1"/>
      <c r="AC434" s="1"/>
      <c r="AD434" s="1">
        <f t="shared" si="62"/>
        <v>0</v>
      </c>
      <c r="AE434" s="1"/>
      <c r="AF434" s="1">
        <f>SUM(Table111[[#This Row],[Total 
Paid]:[Shipping 
Charged]])</f>
        <v>0</v>
      </c>
      <c r="AG434" s="1"/>
      <c r="AH434" s="1"/>
      <c r="AI434" s="1">
        <f t="shared" si="63"/>
        <v>0</v>
      </c>
      <c r="AK434" s="1"/>
      <c r="AL434" s="1"/>
      <c r="AM434" s="1"/>
      <c r="AN434" s="1"/>
      <c r="AP434" s="30"/>
      <c r="AQ434" s="1"/>
      <c r="AR434" s="1">
        <f t="shared" si="52"/>
        <v>0</v>
      </c>
      <c r="AS434" s="1"/>
      <c r="AT434" s="1"/>
      <c r="AU434" s="2">
        <f t="shared" si="64"/>
        <v>0</v>
      </c>
      <c r="AW434" s="1"/>
      <c r="AX434" s="1"/>
      <c r="AY434" s="1"/>
      <c r="AZ434" s="2">
        <f t="shared" si="60"/>
        <v>0</v>
      </c>
      <c r="BA434" s="2">
        <f>SUM(AF434,AH434,-AZ434,-Table111[[#This Row],[Sale Fee]])</f>
        <v>0</v>
      </c>
      <c r="BC434" s="1"/>
      <c r="BD434" s="1"/>
      <c r="BE434" s="1"/>
    </row>
    <row r="435" spans="1:57" x14ac:dyDescent="0.25">
      <c r="A435" s="1"/>
      <c r="B435" s="1"/>
      <c r="E435" s="4"/>
      <c r="F435" s="4"/>
      <c r="L435" s="51"/>
      <c r="Q435" s="1"/>
      <c r="R435" s="1"/>
      <c r="S435" s="1"/>
      <c r="U435" s="1"/>
      <c r="V435" s="1"/>
      <c r="W435" s="1">
        <f t="shared" si="61"/>
        <v>0</v>
      </c>
      <c r="X435" s="1"/>
      <c r="Y435" s="1"/>
      <c r="Z435" s="1">
        <f>Table111[[#This Row],[Quantity2]]*Table111[[#This Row],[U Cost]]</f>
        <v>0</v>
      </c>
      <c r="AB435" s="1"/>
      <c r="AC435" s="1"/>
      <c r="AD435" s="1">
        <f t="shared" si="62"/>
        <v>0</v>
      </c>
      <c r="AE435" s="1"/>
      <c r="AF435" s="1">
        <f>SUM(Table111[[#This Row],[Total 
Paid]:[Shipping 
Charged]])</f>
        <v>0</v>
      </c>
      <c r="AG435" s="1"/>
      <c r="AH435" s="1"/>
      <c r="AI435" s="1">
        <f t="shared" si="63"/>
        <v>0</v>
      </c>
      <c r="AK435" s="1"/>
      <c r="AL435" s="1"/>
      <c r="AM435" s="1"/>
      <c r="AN435" s="1"/>
      <c r="AP435" s="30"/>
      <c r="AQ435" s="1"/>
      <c r="AR435" s="1">
        <f t="shared" si="52"/>
        <v>0</v>
      </c>
      <c r="AS435" s="1"/>
      <c r="AT435" s="1"/>
      <c r="AU435" s="2">
        <f t="shared" si="64"/>
        <v>0</v>
      </c>
      <c r="AW435" s="1"/>
      <c r="AX435" s="1"/>
      <c r="AY435" s="1"/>
      <c r="AZ435" s="2">
        <f t="shared" si="60"/>
        <v>0</v>
      </c>
      <c r="BA435" s="2">
        <f>SUM(AF435,AH435,-AZ435,-Table111[[#This Row],[Sale Fee]])</f>
        <v>0</v>
      </c>
      <c r="BC435" s="1"/>
      <c r="BD435" s="1"/>
      <c r="BE435" s="1"/>
    </row>
    <row r="436" spans="1:57" x14ac:dyDescent="0.25">
      <c r="A436" s="1"/>
      <c r="B436" s="1"/>
      <c r="E436" s="4"/>
      <c r="F436" s="4"/>
      <c r="L436" s="51"/>
      <c r="Q436" s="1"/>
      <c r="R436" s="1"/>
      <c r="S436" s="1"/>
      <c r="U436" s="1"/>
      <c r="V436" s="1"/>
      <c r="W436" s="1">
        <f t="shared" si="61"/>
        <v>0</v>
      </c>
      <c r="X436" s="1"/>
      <c r="Y436" s="1"/>
      <c r="Z436" s="1">
        <f>Table111[[#This Row],[Quantity2]]*Table111[[#This Row],[U Cost]]</f>
        <v>0</v>
      </c>
      <c r="AB436" s="1"/>
      <c r="AC436" s="1"/>
      <c r="AD436" s="1">
        <f t="shared" si="62"/>
        <v>0</v>
      </c>
      <c r="AE436" s="1"/>
      <c r="AF436" s="1">
        <f>SUM(Table111[[#This Row],[Total 
Paid]:[Shipping 
Charged]])</f>
        <v>0</v>
      </c>
      <c r="AG436" s="1"/>
      <c r="AH436" s="1"/>
      <c r="AI436" s="1">
        <f t="shared" si="63"/>
        <v>0</v>
      </c>
      <c r="AK436" s="1"/>
      <c r="AL436" s="1"/>
      <c r="AM436" s="1"/>
      <c r="AN436" s="1"/>
      <c r="AP436" s="30"/>
      <c r="AQ436" s="1"/>
      <c r="AR436" s="1">
        <f t="shared" si="52"/>
        <v>0</v>
      </c>
      <c r="AS436" s="1"/>
      <c r="AT436" s="1"/>
      <c r="AU436" s="2">
        <f t="shared" si="64"/>
        <v>0</v>
      </c>
      <c r="AW436" s="1"/>
      <c r="AX436" s="1"/>
      <c r="AY436" s="1"/>
      <c r="AZ436" s="2">
        <f t="shared" si="60"/>
        <v>0</v>
      </c>
      <c r="BA436" s="2">
        <f>SUM(AF436,AH436,-AZ436,-Table111[[#This Row],[Sale Fee]])</f>
        <v>0</v>
      </c>
      <c r="BC436" s="1"/>
      <c r="BD436" s="1"/>
      <c r="BE436" s="1"/>
    </row>
    <row r="437" spans="1:57" x14ac:dyDescent="0.25">
      <c r="A437" s="1"/>
      <c r="B437" s="1"/>
      <c r="E437" s="4"/>
      <c r="F437" s="4"/>
      <c r="L437" s="51"/>
      <c r="Q437" s="1"/>
      <c r="R437" s="1"/>
      <c r="S437" s="1"/>
      <c r="U437" s="1"/>
      <c r="V437" s="1"/>
      <c r="W437" s="1">
        <f t="shared" si="61"/>
        <v>0</v>
      </c>
      <c r="X437" s="1"/>
      <c r="Y437" s="1"/>
      <c r="Z437" s="1">
        <f>Table111[[#This Row],[Quantity2]]*Table111[[#This Row],[U Cost]]</f>
        <v>0</v>
      </c>
      <c r="AB437" s="1"/>
      <c r="AC437" s="1"/>
      <c r="AD437" s="1">
        <f t="shared" si="62"/>
        <v>0</v>
      </c>
      <c r="AE437" s="1"/>
      <c r="AF437" s="1">
        <f>SUM(Table111[[#This Row],[Total 
Paid]:[Shipping 
Charged]])</f>
        <v>0</v>
      </c>
      <c r="AG437" s="1"/>
      <c r="AH437" s="1"/>
      <c r="AI437" s="1">
        <f t="shared" si="63"/>
        <v>0</v>
      </c>
      <c r="AK437" s="1"/>
      <c r="AL437" s="1"/>
      <c r="AM437" s="1"/>
      <c r="AN437" s="1"/>
      <c r="AP437" s="30"/>
      <c r="AQ437" s="1"/>
      <c r="AR437" s="1">
        <f t="shared" si="52"/>
        <v>0</v>
      </c>
      <c r="AS437" s="1"/>
      <c r="AT437" s="1"/>
      <c r="AU437" s="2">
        <f t="shared" si="64"/>
        <v>0</v>
      </c>
      <c r="AW437" s="1"/>
      <c r="AX437" s="1"/>
      <c r="AY437" s="1"/>
      <c r="AZ437" s="2">
        <f t="shared" si="60"/>
        <v>0</v>
      </c>
      <c r="BA437" s="2">
        <f>SUM(AF437,AH437,-AZ437,-Table111[[#This Row],[Sale Fee]])</f>
        <v>0</v>
      </c>
      <c r="BC437" s="1"/>
      <c r="BD437" s="1"/>
      <c r="BE437" s="1"/>
    </row>
    <row r="438" spans="1:57" x14ac:dyDescent="0.25">
      <c r="A438" s="1"/>
      <c r="B438" s="1"/>
      <c r="E438" s="4"/>
      <c r="F438" s="4"/>
      <c r="L438" s="51"/>
      <c r="Q438" s="1"/>
      <c r="R438" s="1"/>
      <c r="S438" s="1"/>
      <c r="U438" s="1"/>
      <c r="V438" s="1"/>
      <c r="W438" s="1">
        <f t="shared" si="61"/>
        <v>0</v>
      </c>
      <c r="X438" s="1"/>
      <c r="Y438" s="1"/>
      <c r="Z438" s="1">
        <f>Table111[[#This Row],[Quantity2]]*Table111[[#This Row],[U Cost]]</f>
        <v>0</v>
      </c>
      <c r="AB438" s="1"/>
      <c r="AC438" s="1"/>
      <c r="AD438" s="1">
        <f t="shared" si="62"/>
        <v>0</v>
      </c>
      <c r="AE438" s="1"/>
      <c r="AF438" s="1">
        <f>SUM(Table111[[#This Row],[Total 
Paid]:[Shipping 
Charged]])</f>
        <v>0</v>
      </c>
      <c r="AG438" s="1"/>
      <c r="AH438" s="1"/>
      <c r="AI438" s="1">
        <f t="shared" si="63"/>
        <v>0</v>
      </c>
      <c r="AK438" s="1"/>
      <c r="AL438" s="1"/>
      <c r="AM438" s="1"/>
      <c r="AN438" s="1"/>
      <c r="AP438" s="30"/>
      <c r="AQ438" s="1"/>
      <c r="AR438" s="1">
        <f t="shared" si="52"/>
        <v>0</v>
      </c>
      <c r="AS438" s="1"/>
      <c r="AT438" s="1"/>
      <c r="AU438" s="2">
        <f t="shared" si="64"/>
        <v>0</v>
      </c>
      <c r="AW438" s="1"/>
      <c r="AX438" s="1"/>
      <c r="AY438" s="1"/>
      <c r="AZ438" s="2">
        <f t="shared" si="60"/>
        <v>0</v>
      </c>
      <c r="BA438" s="2">
        <f>SUM(AF438,AH438,-AZ438,-Table111[[#This Row],[Sale Fee]])</f>
        <v>0</v>
      </c>
      <c r="BC438" s="1"/>
      <c r="BD438" s="1"/>
      <c r="BE438" s="1"/>
    </row>
    <row r="439" spans="1:57" x14ac:dyDescent="0.25">
      <c r="A439" s="1"/>
      <c r="B439" s="1"/>
      <c r="E439" s="4"/>
      <c r="F439" s="4"/>
      <c r="L439" s="51"/>
      <c r="Q439" s="1"/>
      <c r="R439" s="1"/>
      <c r="S439" s="1"/>
      <c r="U439" s="1"/>
      <c r="V439" s="1"/>
      <c r="W439" s="1">
        <f t="shared" si="61"/>
        <v>0</v>
      </c>
      <c r="X439" s="1"/>
      <c r="Y439" s="1"/>
      <c r="Z439" s="1">
        <f>Table111[[#This Row],[Quantity2]]*Table111[[#This Row],[U Cost]]</f>
        <v>0</v>
      </c>
      <c r="AB439" s="1"/>
      <c r="AC439" s="1"/>
      <c r="AD439" s="1">
        <f t="shared" si="62"/>
        <v>0</v>
      </c>
      <c r="AE439" s="1"/>
      <c r="AF439" s="1">
        <f>SUM(Table111[[#This Row],[Total 
Paid]:[Shipping 
Charged]])</f>
        <v>0</v>
      </c>
      <c r="AG439" s="1"/>
      <c r="AH439" s="1"/>
      <c r="AI439" s="1">
        <f t="shared" si="63"/>
        <v>0</v>
      </c>
      <c r="AK439" s="1"/>
      <c r="AL439" s="1"/>
      <c r="AM439" s="1"/>
      <c r="AN439" s="1"/>
      <c r="AP439" s="30"/>
      <c r="AQ439" s="1"/>
      <c r="AR439" s="1">
        <f t="shared" si="52"/>
        <v>0</v>
      </c>
      <c r="AS439" s="1"/>
      <c r="AT439" s="1"/>
      <c r="AU439" s="2">
        <f t="shared" si="64"/>
        <v>0</v>
      </c>
      <c r="AW439" s="1"/>
      <c r="AX439" s="1"/>
      <c r="AY439" s="1"/>
      <c r="AZ439" s="2">
        <f t="shared" si="60"/>
        <v>0</v>
      </c>
      <c r="BA439" s="2">
        <f>SUM(AF439,AH439,-AZ439,-Table111[[#This Row],[Sale Fee]])</f>
        <v>0</v>
      </c>
      <c r="BC439" s="1"/>
      <c r="BD439" s="1"/>
      <c r="BE439" s="1"/>
    </row>
    <row r="440" spans="1:57" x14ac:dyDescent="0.25">
      <c r="A440" s="1"/>
      <c r="B440" s="1"/>
      <c r="E440" s="4"/>
      <c r="F440" s="4"/>
      <c r="Q440" s="1"/>
      <c r="R440" s="1"/>
      <c r="S440" s="1"/>
      <c r="U440" s="1"/>
      <c r="V440" s="1"/>
      <c r="W440" s="1">
        <f t="shared" si="61"/>
        <v>0</v>
      </c>
      <c r="X440" s="1"/>
      <c r="Y440" s="1"/>
      <c r="Z440" s="1">
        <f>Table111[[#This Row],[Quantity2]]*Table111[[#This Row],[U Cost]]</f>
        <v>0</v>
      </c>
      <c r="AB440" s="1"/>
      <c r="AC440" s="1"/>
      <c r="AD440" s="1">
        <f t="shared" si="62"/>
        <v>0</v>
      </c>
      <c r="AE440" s="1"/>
      <c r="AF440" s="1">
        <f>SUM(Table111[[#This Row],[Total 
Paid]:[Shipping 
Charged]])</f>
        <v>0</v>
      </c>
      <c r="AG440" s="1"/>
      <c r="AH440" s="1"/>
      <c r="AI440" s="1">
        <f t="shared" si="63"/>
        <v>0</v>
      </c>
      <c r="AK440" s="1"/>
      <c r="AL440" s="1"/>
      <c r="AM440" s="1"/>
      <c r="AN440" s="1"/>
      <c r="AP440" s="30"/>
      <c r="AQ440" s="1"/>
      <c r="AR440" s="1">
        <f t="shared" si="52"/>
        <v>0</v>
      </c>
      <c r="AS440" s="1"/>
      <c r="AT440" s="1"/>
      <c r="AU440" s="2">
        <f t="shared" si="64"/>
        <v>0</v>
      </c>
      <c r="AW440" s="1"/>
      <c r="AX440" s="1"/>
      <c r="AY440" s="1"/>
      <c r="AZ440" s="2">
        <f t="shared" si="60"/>
        <v>0</v>
      </c>
      <c r="BA440" s="2">
        <f>SUM(AF440,AH440,-AZ440,-Table111[[#This Row],[Sale Fee]])</f>
        <v>0</v>
      </c>
      <c r="BC440" s="1"/>
      <c r="BD440" s="1"/>
      <c r="BE440" s="1"/>
    </row>
    <row r="441" spans="1:57" x14ac:dyDescent="0.25">
      <c r="A441" s="1"/>
      <c r="B441" s="1"/>
      <c r="E441" s="4"/>
      <c r="F441" s="4"/>
      <c r="Q441" s="1"/>
      <c r="R441" s="1"/>
      <c r="S441" s="1"/>
      <c r="U441" s="1"/>
      <c r="V441" s="1"/>
      <c r="W441" s="1">
        <f t="shared" si="61"/>
        <v>0</v>
      </c>
      <c r="X441" s="1"/>
      <c r="Y441" s="1"/>
      <c r="Z441" s="1">
        <f>Table111[[#This Row],[Quantity2]]*Table111[[#This Row],[U Cost]]</f>
        <v>0</v>
      </c>
      <c r="AB441" s="1"/>
      <c r="AC441" s="1"/>
      <c r="AD441" s="1">
        <f t="shared" si="62"/>
        <v>0</v>
      </c>
      <c r="AE441" s="1"/>
      <c r="AF441" s="1">
        <f>SUM(Table111[[#This Row],[Total 
Paid]:[Shipping 
Charged]])</f>
        <v>0</v>
      </c>
      <c r="AG441" s="1"/>
      <c r="AH441" s="1"/>
      <c r="AI441" s="1">
        <f t="shared" si="63"/>
        <v>0</v>
      </c>
      <c r="AK441" s="1"/>
      <c r="AL441" s="1"/>
      <c r="AM441" s="1"/>
      <c r="AN441" s="1"/>
      <c r="AP441" s="30"/>
      <c r="AQ441" s="1"/>
      <c r="AR441" s="1">
        <f t="shared" si="52"/>
        <v>0</v>
      </c>
      <c r="AS441" s="1"/>
      <c r="AT441" s="1"/>
      <c r="AU441" s="2">
        <f t="shared" si="64"/>
        <v>0</v>
      </c>
      <c r="AW441" s="1"/>
      <c r="AX441" s="1"/>
      <c r="AY441" s="1"/>
      <c r="AZ441" s="2">
        <f t="shared" si="60"/>
        <v>0</v>
      </c>
      <c r="BA441" s="2">
        <f>SUM(AF441,AH441,-AZ441,-Table111[[#This Row],[Sale Fee]])</f>
        <v>0</v>
      </c>
      <c r="BC441" s="1"/>
      <c r="BD441" s="1"/>
      <c r="BE441" s="1"/>
    </row>
    <row r="442" spans="1:57" x14ac:dyDescent="0.25">
      <c r="A442" s="1"/>
      <c r="B442" s="1"/>
      <c r="E442" s="4"/>
      <c r="F442" s="4"/>
      <c r="Q442" s="1"/>
      <c r="R442" s="1"/>
      <c r="S442" s="1"/>
      <c r="U442" s="1"/>
      <c r="V442" s="1"/>
      <c r="W442" s="1">
        <f t="shared" si="61"/>
        <v>0</v>
      </c>
      <c r="X442" s="1"/>
      <c r="Y442" s="1"/>
      <c r="Z442" s="1">
        <f>Table111[[#This Row],[Quantity2]]*Table111[[#This Row],[U Cost]]</f>
        <v>0</v>
      </c>
      <c r="AB442" s="1"/>
      <c r="AC442" s="1"/>
      <c r="AD442" s="1">
        <f t="shared" si="62"/>
        <v>0</v>
      </c>
      <c r="AE442" s="1"/>
      <c r="AF442" s="1">
        <f>SUM(Table111[[#This Row],[Total 
Paid]:[Shipping 
Charged]])</f>
        <v>0</v>
      </c>
      <c r="AG442" s="1"/>
      <c r="AH442" s="1"/>
      <c r="AI442" s="1">
        <f t="shared" si="63"/>
        <v>0</v>
      </c>
      <c r="AK442" s="1"/>
      <c r="AL442" s="1"/>
      <c r="AM442" s="1"/>
      <c r="AN442" s="1"/>
      <c r="AP442" s="30"/>
      <c r="AQ442" s="1"/>
      <c r="AR442" s="1">
        <f t="shared" si="52"/>
        <v>0</v>
      </c>
      <c r="AS442" s="1"/>
      <c r="AT442" s="1"/>
      <c r="AU442" s="2">
        <f t="shared" si="64"/>
        <v>0</v>
      </c>
      <c r="AW442" s="1"/>
      <c r="AX442" s="1"/>
      <c r="AY442" s="1"/>
      <c r="AZ442" s="2">
        <f t="shared" si="60"/>
        <v>0</v>
      </c>
      <c r="BA442" s="2">
        <f>SUM(AF442,AH442,-AZ442,-Table111[[#This Row],[Sale Fee]])</f>
        <v>0</v>
      </c>
      <c r="BC442" s="1"/>
      <c r="BD442" s="1"/>
      <c r="BE442" s="1"/>
    </row>
    <row r="443" spans="1:57" x14ac:dyDescent="0.25">
      <c r="A443" s="1"/>
      <c r="B443" s="1"/>
      <c r="E443" s="4"/>
      <c r="F443" s="4"/>
      <c r="Q443" s="1"/>
      <c r="R443" s="1"/>
      <c r="S443" s="1"/>
      <c r="U443" s="1"/>
      <c r="V443" s="1"/>
      <c r="W443" s="1">
        <f t="shared" si="61"/>
        <v>0</v>
      </c>
      <c r="X443" s="1"/>
      <c r="Y443" s="1"/>
      <c r="Z443" s="1">
        <f>Table111[[#This Row],[Quantity2]]*Table111[[#This Row],[U Cost]]</f>
        <v>0</v>
      </c>
      <c r="AB443" s="1"/>
      <c r="AC443" s="1"/>
      <c r="AD443" s="1">
        <f t="shared" si="62"/>
        <v>0</v>
      </c>
      <c r="AE443" s="1"/>
      <c r="AF443" s="1">
        <f>SUM(Table111[[#This Row],[Total 
Paid]:[Shipping 
Charged]])</f>
        <v>0</v>
      </c>
      <c r="AG443" s="1"/>
      <c r="AH443" s="1"/>
      <c r="AI443" s="1">
        <f t="shared" si="63"/>
        <v>0</v>
      </c>
      <c r="AK443" s="1"/>
      <c r="AL443" s="1"/>
      <c r="AM443" s="1"/>
      <c r="AN443" s="1"/>
      <c r="AP443" s="30"/>
      <c r="AQ443" s="1"/>
      <c r="AR443" s="1">
        <f t="shared" si="52"/>
        <v>0</v>
      </c>
      <c r="AS443" s="1"/>
      <c r="AT443" s="1"/>
      <c r="AU443" s="2">
        <f t="shared" si="64"/>
        <v>0</v>
      </c>
      <c r="AW443" s="1"/>
      <c r="AX443" s="1"/>
      <c r="AY443" s="1"/>
      <c r="AZ443" s="2">
        <f t="shared" si="60"/>
        <v>0</v>
      </c>
      <c r="BA443" s="2">
        <f>SUM(AF443,AH443,-AZ443,-Table111[[#This Row],[Sale Fee]])</f>
        <v>0</v>
      </c>
      <c r="BC443" s="1"/>
      <c r="BD443" s="1"/>
      <c r="BE443" s="1"/>
    </row>
    <row r="444" spans="1:57" x14ac:dyDescent="0.25">
      <c r="A444" s="1"/>
      <c r="B444" s="1"/>
      <c r="E444" s="4"/>
      <c r="F444" s="4"/>
      <c r="Q444" s="1"/>
      <c r="R444" s="1"/>
      <c r="S444" s="1"/>
      <c r="U444" s="1"/>
      <c r="V444" s="1"/>
      <c r="W444" s="1">
        <f t="shared" si="61"/>
        <v>0</v>
      </c>
      <c r="X444" s="1"/>
      <c r="Y444" s="1"/>
      <c r="Z444" s="1">
        <f>Table111[[#This Row],[Quantity2]]*Table111[[#This Row],[U Cost]]</f>
        <v>0</v>
      </c>
      <c r="AB444" s="1"/>
      <c r="AC444" s="1"/>
      <c r="AD444" s="1">
        <f t="shared" si="62"/>
        <v>0</v>
      </c>
      <c r="AE444" s="1"/>
      <c r="AF444" s="1">
        <f>SUM(Table111[[#This Row],[Total 
Paid]:[Shipping 
Charged]])</f>
        <v>0</v>
      </c>
      <c r="AG444" s="1"/>
      <c r="AH444" s="1"/>
      <c r="AI444" s="1">
        <f t="shared" si="63"/>
        <v>0</v>
      </c>
      <c r="AK444" s="1"/>
      <c r="AL444" s="1"/>
      <c r="AM444" s="1"/>
      <c r="AN444" s="1"/>
      <c r="AP444" s="30"/>
      <c r="AQ444" s="1"/>
      <c r="AR444" s="1">
        <f t="shared" si="52"/>
        <v>0</v>
      </c>
      <c r="AS444" s="1"/>
      <c r="AT444" s="1"/>
      <c r="AU444" s="2">
        <f t="shared" si="64"/>
        <v>0</v>
      </c>
      <c r="AW444" s="1"/>
      <c r="AX444" s="1"/>
      <c r="AY444" s="1"/>
      <c r="AZ444" s="2">
        <f t="shared" si="60"/>
        <v>0</v>
      </c>
      <c r="BA444" s="2">
        <f>SUM(AF444,AH444,-AZ444,-Table111[[#This Row],[Sale Fee]])</f>
        <v>0</v>
      </c>
      <c r="BC444" s="1"/>
      <c r="BD444" s="1"/>
      <c r="BE444" s="1"/>
    </row>
    <row r="445" spans="1:57" x14ac:dyDescent="0.25">
      <c r="A445" s="1"/>
      <c r="B445" s="1"/>
      <c r="E445" s="4"/>
      <c r="F445" s="4"/>
      <c r="Q445" s="1"/>
      <c r="R445" s="1"/>
      <c r="S445" s="1"/>
      <c r="U445" s="1"/>
      <c r="V445" s="1"/>
      <c r="W445" s="1">
        <f t="shared" si="61"/>
        <v>0</v>
      </c>
      <c r="X445" s="1"/>
      <c r="Y445" s="1"/>
      <c r="Z445" s="1">
        <f>Table111[[#This Row],[Quantity2]]*Table111[[#This Row],[U Cost]]</f>
        <v>0</v>
      </c>
      <c r="AB445" s="1"/>
      <c r="AC445" s="1"/>
      <c r="AD445" s="1">
        <f t="shared" si="62"/>
        <v>0</v>
      </c>
      <c r="AE445" s="1"/>
      <c r="AF445" s="1">
        <f>SUM(Table111[[#This Row],[Total 
Paid]:[Shipping 
Charged]])</f>
        <v>0</v>
      </c>
      <c r="AG445" s="1"/>
      <c r="AH445" s="1"/>
      <c r="AI445" s="1">
        <f t="shared" si="63"/>
        <v>0</v>
      </c>
      <c r="AK445" s="1"/>
      <c r="AL445" s="1"/>
      <c r="AM445" s="1"/>
      <c r="AN445" s="1"/>
      <c r="AP445" s="30"/>
      <c r="AQ445" s="1"/>
      <c r="AR445" s="1">
        <f t="shared" si="52"/>
        <v>0</v>
      </c>
      <c r="AS445" s="1"/>
      <c r="AT445" s="1"/>
      <c r="AU445" s="2">
        <f t="shared" si="64"/>
        <v>0</v>
      </c>
      <c r="AW445" s="1"/>
      <c r="AX445" s="1"/>
      <c r="AY445" s="1"/>
      <c r="AZ445" s="2">
        <f t="shared" si="60"/>
        <v>0</v>
      </c>
      <c r="BA445" s="2">
        <f>SUM(AF445,AH445,-AZ445,-Table111[[#This Row],[Sale Fee]])</f>
        <v>0</v>
      </c>
      <c r="BC445" s="1"/>
      <c r="BD445" s="1"/>
      <c r="BE445" s="1"/>
    </row>
    <row r="446" spans="1:57" x14ac:dyDescent="0.25">
      <c r="A446" s="1"/>
      <c r="B446" s="1"/>
      <c r="E446" s="4"/>
      <c r="F446" s="4"/>
      <c r="Q446" s="1"/>
      <c r="R446" s="1"/>
      <c r="S446" s="1"/>
      <c r="U446" s="1"/>
      <c r="V446" s="1"/>
      <c r="W446" s="1">
        <f t="shared" si="61"/>
        <v>0</v>
      </c>
      <c r="X446" s="1"/>
      <c r="Y446" s="1"/>
      <c r="Z446" s="1">
        <f>Table111[[#This Row],[Quantity2]]*Table111[[#This Row],[U Cost]]</f>
        <v>0</v>
      </c>
      <c r="AB446" s="1"/>
      <c r="AC446" s="1"/>
      <c r="AD446" s="1">
        <f t="shared" si="62"/>
        <v>0</v>
      </c>
      <c r="AE446" s="1"/>
      <c r="AF446" s="1">
        <f>SUM(Table111[[#This Row],[Total 
Paid]:[Shipping 
Charged]])</f>
        <v>0</v>
      </c>
      <c r="AG446" s="1"/>
      <c r="AH446" s="1"/>
      <c r="AI446" s="1">
        <f t="shared" si="63"/>
        <v>0</v>
      </c>
      <c r="AK446" s="1"/>
      <c r="AL446" s="1"/>
      <c r="AM446" s="1"/>
      <c r="AN446" s="1"/>
      <c r="AP446" s="30"/>
      <c r="AQ446" s="1"/>
      <c r="AR446" s="1">
        <f t="shared" si="52"/>
        <v>0</v>
      </c>
      <c r="AS446" s="1"/>
      <c r="AT446" s="1"/>
      <c r="AU446" s="2">
        <f t="shared" si="64"/>
        <v>0</v>
      </c>
      <c r="AW446" s="1"/>
      <c r="AX446" s="1"/>
      <c r="AY446" s="1"/>
      <c r="AZ446" s="2">
        <f t="shared" si="60"/>
        <v>0</v>
      </c>
      <c r="BA446" s="2">
        <f>SUM(AF446,AH446,-AZ446,-Table111[[#This Row],[Sale Fee]])</f>
        <v>0</v>
      </c>
      <c r="BC446" s="1"/>
      <c r="BD446" s="1"/>
      <c r="BE446" s="1"/>
    </row>
    <row r="447" spans="1:57" x14ac:dyDescent="0.25">
      <c r="A447" s="1"/>
      <c r="B447" s="1"/>
      <c r="E447" s="4"/>
      <c r="F447" s="4"/>
      <c r="Q447" s="1"/>
      <c r="R447" s="1"/>
      <c r="S447" s="1"/>
      <c r="U447" s="1"/>
      <c r="V447" s="1"/>
      <c r="W447" s="1">
        <f t="shared" si="61"/>
        <v>0</v>
      </c>
      <c r="X447" s="1"/>
      <c r="Y447" s="1"/>
      <c r="Z447" s="1">
        <f>Table111[[#This Row],[Quantity2]]*Table111[[#This Row],[U Cost]]</f>
        <v>0</v>
      </c>
      <c r="AB447" s="1"/>
      <c r="AC447" s="1"/>
      <c r="AD447" s="1">
        <f t="shared" si="62"/>
        <v>0</v>
      </c>
      <c r="AE447" s="1"/>
      <c r="AF447" s="1">
        <f>SUM(Table111[[#This Row],[Total 
Paid]:[Shipping 
Charged]])</f>
        <v>0</v>
      </c>
      <c r="AG447" s="1"/>
      <c r="AH447" s="1"/>
      <c r="AI447" s="1">
        <f t="shared" si="63"/>
        <v>0</v>
      </c>
      <c r="AK447" s="1"/>
      <c r="AL447" s="1"/>
      <c r="AM447" s="1"/>
      <c r="AN447" s="1"/>
      <c r="AP447" s="30"/>
      <c r="AQ447" s="1"/>
      <c r="AR447" s="1">
        <f t="shared" si="52"/>
        <v>0</v>
      </c>
      <c r="AS447" s="1"/>
      <c r="AT447" s="1"/>
      <c r="AU447" s="2">
        <f t="shared" si="64"/>
        <v>0</v>
      </c>
      <c r="AW447" s="1"/>
      <c r="AX447" s="1"/>
      <c r="AY447" s="1"/>
      <c r="AZ447" s="2">
        <f t="shared" si="60"/>
        <v>0</v>
      </c>
      <c r="BA447" s="2">
        <f>SUM(AF447,AH447,-AZ447,-Table111[[#This Row],[Sale Fee]])</f>
        <v>0</v>
      </c>
      <c r="BC447" s="1"/>
      <c r="BD447" s="1"/>
      <c r="BE447" s="1"/>
    </row>
    <row r="448" spans="1:57" x14ac:dyDescent="0.25">
      <c r="A448" s="1"/>
      <c r="B448" s="1"/>
      <c r="E448" s="4"/>
      <c r="F448" s="4"/>
      <c r="Q448" s="1"/>
      <c r="R448" s="1"/>
      <c r="S448" s="1"/>
      <c r="U448" s="1"/>
      <c r="V448" s="1"/>
      <c r="W448" s="1">
        <f t="shared" si="61"/>
        <v>0</v>
      </c>
      <c r="X448" s="1"/>
      <c r="Y448" s="1"/>
      <c r="Z448" s="1">
        <f>Table111[[#This Row],[Quantity2]]*Table111[[#This Row],[U Cost]]</f>
        <v>0</v>
      </c>
      <c r="AB448" s="1"/>
      <c r="AC448" s="1"/>
      <c r="AD448" s="1">
        <f t="shared" si="62"/>
        <v>0</v>
      </c>
      <c r="AE448" s="1"/>
      <c r="AF448" s="1">
        <f>SUM(Table111[[#This Row],[Total 
Paid]:[Shipping 
Charged]])</f>
        <v>0</v>
      </c>
      <c r="AG448" s="1"/>
      <c r="AH448" s="1"/>
      <c r="AI448" s="1">
        <f t="shared" si="63"/>
        <v>0</v>
      </c>
      <c r="AK448" s="1"/>
      <c r="AL448" s="1"/>
      <c r="AM448" s="1"/>
      <c r="AN448" s="1"/>
      <c r="AP448" s="30"/>
      <c r="AQ448" s="1"/>
      <c r="AR448" s="1">
        <f t="shared" si="52"/>
        <v>0</v>
      </c>
      <c r="AS448" s="1"/>
      <c r="AT448" s="1"/>
      <c r="AU448" s="2">
        <f t="shared" si="64"/>
        <v>0</v>
      </c>
      <c r="AW448" s="1"/>
      <c r="AX448" s="1"/>
      <c r="AY448" s="1"/>
      <c r="AZ448" s="2">
        <f t="shared" si="60"/>
        <v>0</v>
      </c>
      <c r="BA448" s="2">
        <f>SUM(AF448,AH448,-AZ448,-Table111[[#This Row],[Sale Fee]])</f>
        <v>0</v>
      </c>
      <c r="BC448" s="1"/>
      <c r="BD448" s="1"/>
      <c r="BE448" s="1"/>
    </row>
    <row r="449" spans="1:57" x14ac:dyDescent="0.25">
      <c r="A449" s="1"/>
      <c r="B449" s="1"/>
      <c r="E449" s="4"/>
      <c r="F449" s="4"/>
      <c r="Q449" s="1"/>
      <c r="R449" s="1"/>
      <c r="S449" s="1"/>
      <c r="U449" s="1"/>
      <c r="V449" s="1"/>
      <c r="W449" s="1">
        <f t="shared" si="61"/>
        <v>0</v>
      </c>
      <c r="X449" s="1"/>
      <c r="Y449" s="1"/>
      <c r="Z449" s="1">
        <f>Table111[[#This Row],[Quantity2]]*Table111[[#This Row],[U Cost]]</f>
        <v>0</v>
      </c>
      <c r="AB449" s="1"/>
      <c r="AC449" s="1"/>
      <c r="AD449" s="1">
        <f t="shared" si="62"/>
        <v>0</v>
      </c>
      <c r="AE449" s="1"/>
      <c r="AF449" s="1">
        <f>SUM(Table111[[#This Row],[Total 
Paid]:[Shipping 
Charged]])</f>
        <v>0</v>
      </c>
      <c r="AG449" s="1"/>
      <c r="AH449" s="1"/>
      <c r="AI449" s="1">
        <f t="shared" si="63"/>
        <v>0</v>
      </c>
      <c r="AK449" s="1"/>
      <c r="AL449" s="1"/>
      <c r="AM449" s="1"/>
      <c r="AN449" s="1"/>
      <c r="AP449" s="30"/>
      <c r="AQ449" s="1"/>
      <c r="AR449" s="1">
        <f t="shared" si="52"/>
        <v>0</v>
      </c>
      <c r="AS449" s="1"/>
      <c r="AT449" s="1"/>
      <c r="AU449" s="2">
        <f t="shared" si="64"/>
        <v>0</v>
      </c>
      <c r="AW449" s="1"/>
      <c r="AX449" s="1"/>
      <c r="AY449" s="1"/>
      <c r="AZ449" s="2">
        <f t="shared" si="60"/>
        <v>0</v>
      </c>
      <c r="BA449" s="2">
        <f>SUM(AF449,AH449,-AZ449,-Table111[[#This Row],[Sale Fee]])</f>
        <v>0</v>
      </c>
      <c r="BC449" s="1"/>
      <c r="BD449" s="1"/>
      <c r="BE449" s="1"/>
    </row>
    <row r="450" spans="1:57" x14ac:dyDescent="0.25">
      <c r="A450" s="1"/>
      <c r="B450" s="1"/>
      <c r="E450" s="4"/>
      <c r="F450" s="4"/>
      <c r="Q450" s="1"/>
      <c r="R450" s="1"/>
      <c r="S450" s="1"/>
      <c r="U450" s="1"/>
      <c r="V450" s="1"/>
      <c r="W450" s="1">
        <f t="shared" si="61"/>
        <v>0</v>
      </c>
      <c r="X450" s="1"/>
      <c r="Y450" s="1"/>
      <c r="Z450" s="1">
        <f>Table111[[#This Row],[Quantity2]]*Table111[[#This Row],[U Cost]]</f>
        <v>0</v>
      </c>
      <c r="AB450" s="1"/>
      <c r="AC450" s="1"/>
      <c r="AD450" s="1">
        <f t="shared" si="62"/>
        <v>0</v>
      </c>
      <c r="AE450" s="1"/>
      <c r="AF450" s="1">
        <f>SUM(Table111[[#This Row],[Total 
Paid]:[Shipping 
Charged]])</f>
        <v>0</v>
      </c>
      <c r="AG450" s="1"/>
      <c r="AH450" s="1"/>
      <c r="AI450" s="1">
        <f t="shared" si="63"/>
        <v>0</v>
      </c>
      <c r="AK450" s="1"/>
      <c r="AL450" s="1"/>
      <c r="AM450" s="1"/>
      <c r="AN450" s="1"/>
      <c r="AP450" s="30"/>
      <c r="AQ450" s="1"/>
      <c r="AR450" s="1">
        <f t="shared" si="52"/>
        <v>0</v>
      </c>
      <c r="AS450" s="1"/>
      <c r="AT450" s="1"/>
      <c r="AU450" s="2">
        <f t="shared" si="64"/>
        <v>0</v>
      </c>
      <c r="AW450" s="1"/>
      <c r="AX450" s="1"/>
      <c r="AY450" s="1"/>
      <c r="AZ450" s="2">
        <f t="shared" si="60"/>
        <v>0</v>
      </c>
      <c r="BA450" s="2">
        <f>SUM(AF450,AH450,-AZ450,-Table111[[#This Row],[Sale Fee]])</f>
        <v>0</v>
      </c>
      <c r="BC450" s="1"/>
      <c r="BD450" s="1"/>
      <c r="BE450" s="1"/>
    </row>
    <row r="451" spans="1:57" x14ac:dyDescent="0.25">
      <c r="A451" s="1"/>
      <c r="B451" s="1"/>
      <c r="E451" s="4"/>
      <c r="F451" s="4"/>
      <c r="Q451" s="1"/>
      <c r="R451" s="1"/>
      <c r="S451" s="1"/>
      <c r="U451" s="1"/>
      <c r="V451" s="1"/>
      <c r="W451" s="1">
        <f t="shared" si="61"/>
        <v>0</v>
      </c>
      <c r="X451" s="1"/>
      <c r="Y451" s="1"/>
      <c r="Z451" s="1">
        <f>Table111[[#This Row],[Quantity2]]*Table111[[#This Row],[U Cost]]</f>
        <v>0</v>
      </c>
      <c r="AB451" s="1"/>
      <c r="AC451" s="1"/>
      <c r="AD451" s="1">
        <f t="shared" si="62"/>
        <v>0</v>
      </c>
      <c r="AE451" s="1"/>
      <c r="AF451" s="1">
        <f>SUM(Table111[[#This Row],[Total 
Paid]:[Shipping 
Charged]])</f>
        <v>0</v>
      </c>
      <c r="AG451" s="1"/>
      <c r="AH451" s="1"/>
      <c r="AI451" s="1">
        <f t="shared" si="63"/>
        <v>0</v>
      </c>
      <c r="AK451" s="1"/>
      <c r="AL451" s="1"/>
      <c r="AM451" s="1"/>
      <c r="AN451" s="1"/>
      <c r="AP451" s="30"/>
      <c r="AQ451" s="1"/>
      <c r="AR451" s="1">
        <f t="shared" si="52"/>
        <v>0</v>
      </c>
      <c r="AS451" s="1"/>
      <c r="AT451" s="1"/>
      <c r="AU451" s="2">
        <f t="shared" si="64"/>
        <v>0</v>
      </c>
      <c r="AW451" s="1"/>
      <c r="AX451" s="1"/>
      <c r="AY451" s="1"/>
      <c r="AZ451" s="2">
        <f t="shared" si="60"/>
        <v>0</v>
      </c>
      <c r="BA451" s="2">
        <f>SUM(AF451,AH451,-AZ451,-Table111[[#This Row],[Sale Fee]])</f>
        <v>0</v>
      </c>
      <c r="BC451" s="1"/>
      <c r="BD451" s="1"/>
      <c r="BE451" s="1"/>
    </row>
    <row r="452" spans="1:57" x14ac:dyDescent="0.25">
      <c r="A452" s="1"/>
      <c r="B452" s="1"/>
      <c r="E452" s="4"/>
      <c r="F452" s="4"/>
      <c r="Q452" s="1"/>
      <c r="R452" s="1"/>
      <c r="S452" s="1"/>
      <c r="U452" s="1"/>
      <c r="V452" s="1"/>
      <c r="W452" s="1">
        <f t="shared" si="61"/>
        <v>0</v>
      </c>
      <c r="X452" s="1"/>
      <c r="Y452" s="1"/>
      <c r="Z452" s="1">
        <f>Table111[[#This Row],[Quantity2]]*Table111[[#This Row],[U Cost]]</f>
        <v>0</v>
      </c>
      <c r="AB452" s="1"/>
      <c r="AC452" s="1"/>
      <c r="AD452" s="1">
        <f t="shared" si="62"/>
        <v>0</v>
      </c>
      <c r="AE452" s="1"/>
      <c r="AF452" s="1">
        <f>SUM(Table111[[#This Row],[Total 
Paid]:[Shipping 
Charged]])</f>
        <v>0</v>
      </c>
      <c r="AG452" s="1"/>
      <c r="AH452" s="1"/>
      <c r="AI452" s="1">
        <f t="shared" si="63"/>
        <v>0</v>
      </c>
      <c r="AK452" s="1"/>
      <c r="AL452" s="1"/>
      <c r="AM452" s="1"/>
      <c r="AN452" s="1"/>
      <c r="AP452" s="30"/>
      <c r="AQ452" s="1"/>
      <c r="AR452" s="1">
        <f t="shared" si="52"/>
        <v>0</v>
      </c>
      <c r="AS452" s="1"/>
      <c r="AT452" s="1"/>
      <c r="AU452" s="2">
        <f t="shared" si="64"/>
        <v>0</v>
      </c>
      <c r="AW452" s="1"/>
      <c r="AX452" s="1"/>
      <c r="AY452" s="1"/>
      <c r="AZ452" s="2">
        <f t="shared" si="60"/>
        <v>0</v>
      </c>
      <c r="BA452" s="2">
        <f>SUM(AF452,AH452,-AZ452,-Table111[[#This Row],[Sale Fee]])</f>
        <v>0</v>
      </c>
      <c r="BC452" s="1"/>
      <c r="BD452" s="1"/>
      <c r="BE452" s="1"/>
    </row>
    <row r="453" spans="1:57" x14ac:dyDescent="0.25">
      <c r="A453" s="1"/>
      <c r="B453" s="1"/>
      <c r="E453" s="4"/>
      <c r="F453" s="4"/>
      <c r="Q453" s="1"/>
      <c r="R453" s="1"/>
      <c r="S453" s="1"/>
      <c r="U453" s="1"/>
      <c r="V453" s="1"/>
      <c r="W453" s="1">
        <f t="shared" si="61"/>
        <v>0</v>
      </c>
      <c r="X453" s="1"/>
      <c r="Y453" s="1"/>
      <c r="Z453" s="1">
        <f>Table111[[#This Row],[Quantity2]]*Table111[[#This Row],[U Cost]]</f>
        <v>0</v>
      </c>
      <c r="AB453" s="1"/>
      <c r="AC453" s="1"/>
      <c r="AD453" s="1">
        <f t="shared" si="62"/>
        <v>0</v>
      </c>
      <c r="AE453" s="1"/>
      <c r="AF453" s="1">
        <f>SUM(Table111[[#This Row],[Total 
Paid]:[Shipping 
Charged]])</f>
        <v>0</v>
      </c>
      <c r="AG453" s="1"/>
      <c r="AH453" s="1"/>
      <c r="AI453" s="1">
        <f t="shared" si="63"/>
        <v>0</v>
      </c>
      <c r="AK453" s="1"/>
      <c r="AL453" s="1"/>
      <c r="AM453" s="1"/>
      <c r="AN453" s="1"/>
      <c r="AP453" s="30"/>
      <c r="AQ453" s="1"/>
      <c r="AR453" s="1">
        <f t="shared" si="52"/>
        <v>0</v>
      </c>
      <c r="AS453" s="1"/>
      <c r="AT453" s="1"/>
      <c r="AU453" s="2">
        <f t="shared" si="64"/>
        <v>0</v>
      </c>
      <c r="AW453" s="1"/>
      <c r="AX453" s="1"/>
      <c r="AY453" s="1"/>
      <c r="AZ453" s="2">
        <f t="shared" si="60"/>
        <v>0</v>
      </c>
      <c r="BA453" s="2">
        <f>SUM(AF453,AH453,-AZ453,-Table111[[#This Row],[Sale Fee]])</f>
        <v>0</v>
      </c>
      <c r="BC453" s="1"/>
      <c r="BD453" s="1"/>
      <c r="BE453" s="1"/>
    </row>
    <row r="454" spans="1:57" x14ac:dyDescent="0.25">
      <c r="A454" s="1"/>
      <c r="B454" s="1"/>
      <c r="E454" s="4"/>
      <c r="F454" s="4"/>
      <c r="Q454" s="1"/>
      <c r="R454" s="1"/>
      <c r="S454" s="1"/>
      <c r="U454" s="1"/>
      <c r="V454" s="1"/>
      <c r="W454" s="1">
        <f t="shared" si="61"/>
        <v>0</v>
      </c>
      <c r="X454" s="1"/>
      <c r="Y454" s="1"/>
      <c r="Z454" s="1">
        <f>Table111[[#This Row],[Quantity2]]*Table111[[#This Row],[U Cost]]</f>
        <v>0</v>
      </c>
      <c r="AB454" s="1"/>
      <c r="AC454" s="1"/>
      <c r="AD454" s="1">
        <f t="shared" si="62"/>
        <v>0</v>
      </c>
      <c r="AE454" s="1"/>
      <c r="AF454" s="1">
        <f>SUM(Table111[[#This Row],[Total 
Paid]:[Shipping 
Charged]])</f>
        <v>0</v>
      </c>
      <c r="AG454" s="1"/>
      <c r="AH454" s="1"/>
      <c r="AI454" s="1">
        <f t="shared" si="63"/>
        <v>0</v>
      </c>
      <c r="AK454" s="1"/>
      <c r="AL454" s="1"/>
      <c r="AM454" s="1"/>
      <c r="AN454" s="1"/>
      <c r="AP454" s="30"/>
      <c r="AQ454" s="1"/>
      <c r="AR454" s="1">
        <f t="shared" si="52"/>
        <v>0</v>
      </c>
      <c r="AS454" s="1"/>
      <c r="AT454" s="1"/>
      <c r="AU454" s="2">
        <f t="shared" si="64"/>
        <v>0</v>
      </c>
      <c r="AW454" s="1"/>
      <c r="AX454" s="1"/>
      <c r="AY454" s="1"/>
      <c r="AZ454" s="2">
        <f t="shared" si="60"/>
        <v>0</v>
      </c>
      <c r="BA454" s="2">
        <f>SUM(AF454,AH454,-AZ454,-Table111[[#This Row],[Sale Fee]])</f>
        <v>0</v>
      </c>
      <c r="BC454" s="1"/>
      <c r="BD454" s="1"/>
      <c r="BE454" s="1"/>
    </row>
    <row r="455" spans="1:57" x14ac:dyDescent="0.25">
      <c r="A455" s="1"/>
      <c r="B455" s="1"/>
      <c r="E455" s="4"/>
      <c r="F455" s="4"/>
      <c r="Q455" s="1"/>
      <c r="R455" s="1"/>
      <c r="S455" s="1"/>
      <c r="U455" s="1"/>
      <c r="V455" s="1"/>
      <c r="W455" s="1">
        <f t="shared" si="61"/>
        <v>0</v>
      </c>
      <c r="X455" s="1"/>
      <c r="Y455" s="1"/>
      <c r="Z455" s="1">
        <f>Table111[[#This Row],[Quantity2]]*Table111[[#This Row],[U Cost]]</f>
        <v>0</v>
      </c>
      <c r="AB455" s="1"/>
      <c r="AC455" s="1"/>
      <c r="AD455" s="1">
        <f t="shared" si="62"/>
        <v>0</v>
      </c>
      <c r="AE455" s="1"/>
      <c r="AF455" s="1">
        <f>SUM(Table111[[#This Row],[Total 
Paid]:[Shipping 
Charged]])</f>
        <v>0</v>
      </c>
      <c r="AG455" s="1"/>
      <c r="AH455" s="1"/>
      <c r="AI455" s="1">
        <f t="shared" si="63"/>
        <v>0</v>
      </c>
      <c r="AK455" s="1"/>
      <c r="AL455" s="1"/>
      <c r="AM455" s="1"/>
      <c r="AN455" s="1"/>
      <c r="AP455" s="30"/>
      <c r="AQ455" s="1"/>
      <c r="AR455" s="1">
        <f t="shared" si="52"/>
        <v>0</v>
      </c>
      <c r="AS455" s="1"/>
      <c r="AT455" s="1"/>
      <c r="AU455" s="2">
        <f t="shared" si="64"/>
        <v>0</v>
      </c>
      <c r="AW455" s="1"/>
      <c r="AX455" s="1"/>
      <c r="AY455" s="1"/>
      <c r="AZ455" s="2">
        <f t="shared" si="60"/>
        <v>0</v>
      </c>
      <c r="BA455" s="2">
        <f>SUM(AF455,AH455,-AZ455,-Table111[[#This Row],[Sale Fee]])</f>
        <v>0</v>
      </c>
      <c r="BC455" s="1"/>
      <c r="BD455" s="1"/>
      <c r="BE455" s="1"/>
    </row>
    <row r="456" spans="1:57" x14ac:dyDescent="0.25">
      <c r="A456" s="1"/>
      <c r="B456" s="1"/>
      <c r="E456" s="4"/>
      <c r="F456" s="4"/>
      <c r="Q456" s="1"/>
      <c r="R456" s="1"/>
      <c r="S456" s="1"/>
      <c r="U456" s="1"/>
      <c r="V456" s="1"/>
      <c r="W456" s="1">
        <f t="shared" si="61"/>
        <v>0</v>
      </c>
      <c r="X456" s="1"/>
      <c r="Y456" s="1"/>
      <c r="Z456" s="1">
        <f>Table111[[#This Row],[Quantity2]]*Table111[[#This Row],[U Cost]]</f>
        <v>0</v>
      </c>
      <c r="AB456" s="1"/>
      <c r="AC456" s="1"/>
      <c r="AD456" s="1">
        <f t="shared" si="62"/>
        <v>0</v>
      </c>
      <c r="AE456" s="1"/>
      <c r="AF456" s="1">
        <f>SUM(Table111[[#This Row],[Total 
Paid]:[Shipping 
Charged]])</f>
        <v>0</v>
      </c>
      <c r="AG456" s="1"/>
      <c r="AH456" s="1"/>
      <c r="AI456" s="1">
        <f t="shared" si="63"/>
        <v>0</v>
      </c>
      <c r="AK456" s="1"/>
      <c r="AL456" s="1"/>
      <c r="AM456" s="1"/>
      <c r="AN456" s="1"/>
      <c r="AP456" s="30"/>
      <c r="AQ456" s="1"/>
      <c r="AR456" s="1">
        <f t="shared" si="52"/>
        <v>0</v>
      </c>
      <c r="AS456" s="1"/>
      <c r="AT456" s="1"/>
      <c r="AU456" s="2">
        <f t="shared" si="64"/>
        <v>0</v>
      </c>
      <c r="AW456" s="1"/>
      <c r="AX456" s="1"/>
      <c r="AY456" s="1"/>
      <c r="AZ456" s="2">
        <f t="shared" si="60"/>
        <v>0</v>
      </c>
      <c r="BA456" s="2">
        <f>SUM(AF456,AH456,-AZ456,-Table111[[#This Row],[Sale Fee]])</f>
        <v>0</v>
      </c>
      <c r="BC456" s="1"/>
      <c r="BD456" s="1"/>
      <c r="BE456" s="1"/>
    </row>
    <row r="457" spans="1:57" x14ac:dyDescent="0.25">
      <c r="A457" s="1"/>
      <c r="B457" s="1"/>
      <c r="E457" s="4"/>
      <c r="F457" s="4"/>
      <c r="Q457" s="1"/>
      <c r="R457" s="1"/>
      <c r="S457" s="1"/>
      <c r="U457" s="1"/>
      <c r="V457" s="1"/>
      <c r="W457" s="1">
        <f t="shared" si="61"/>
        <v>0</v>
      </c>
      <c r="X457" s="1"/>
      <c r="Y457" s="1"/>
      <c r="Z457" s="1">
        <f>Table111[[#This Row],[Quantity2]]*Table111[[#This Row],[U Cost]]</f>
        <v>0</v>
      </c>
      <c r="AB457" s="1"/>
      <c r="AC457" s="1"/>
      <c r="AD457" s="1">
        <f t="shared" si="62"/>
        <v>0</v>
      </c>
      <c r="AE457" s="1"/>
      <c r="AF457" s="1">
        <f>SUM(Table111[[#This Row],[Total 
Paid]:[Shipping 
Charged]])</f>
        <v>0</v>
      </c>
      <c r="AG457" s="1"/>
      <c r="AH457" s="1"/>
      <c r="AI457" s="1">
        <f t="shared" si="63"/>
        <v>0</v>
      </c>
      <c r="AK457" s="1"/>
      <c r="AL457" s="1"/>
      <c r="AM457" s="1"/>
      <c r="AN457" s="1"/>
      <c r="AP457" s="30"/>
      <c r="AQ457" s="1"/>
      <c r="AR457" s="1">
        <f t="shared" si="52"/>
        <v>0</v>
      </c>
      <c r="AS457" s="1"/>
      <c r="AT457" s="1"/>
      <c r="AU457" s="2">
        <f t="shared" si="64"/>
        <v>0</v>
      </c>
      <c r="AW457" s="1"/>
      <c r="AX457" s="1"/>
      <c r="AY457" s="1"/>
      <c r="AZ457" s="2">
        <f t="shared" si="60"/>
        <v>0</v>
      </c>
      <c r="BA457" s="2">
        <f>SUM(AF457,AH457,-AZ457,-Table111[[#This Row],[Sale Fee]])</f>
        <v>0</v>
      </c>
      <c r="BC457" s="1"/>
      <c r="BD457" s="1"/>
      <c r="BE457" s="1"/>
    </row>
    <row r="458" spans="1:57" x14ac:dyDescent="0.25">
      <c r="A458" s="1"/>
      <c r="B458" s="1"/>
      <c r="E458" s="4"/>
      <c r="F458" s="4"/>
      <c r="Q458" s="1"/>
      <c r="R458" s="1"/>
      <c r="S458" s="1"/>
      <c r="U458" s="1"/>
      <c r="V458" s="1"/>
      <c r="W458" s="1">
        <f t="shared" si="61"/>
        <v>0</v>
      </c>
      <c r="X458" s="1"/>
      <c r="Y458" s="1"/>
      <c r="Z458" s="1">
        <f>Table111[[#This Row],[Quantity2]]*Table111[[#This Row],[U Cost]]</f>
        <v>0</v>
      </c>
      <c r="AB458" s="1"/>
      <c r="AC458" s="1"/>
      <c r="AD458" s="1">
        <f t="shared" si="62"/>
        <v>0</v>
      </c>
      <c r="AE458" s="1"/>
      <c r="AF458" s="1">
        <f>SUM(Table111[[#This Row],[Total 
Paid]:[Shipping 
Charged]])</f>
        <v>0</v>
      </c>
      <c r="AG458" s="1"/>
      <c r="AH458" s="1"/>
      <c r="AI458" s="1">
        <f t="shared" si="63"/>
        <v>0</v>
      </c>
      <c r="AK458" s="1"/>
      <c r="AL458" s="1"/>
      <c r="AM458" s="1"/>
      <c r="AN458" s="1"/>
      <c r="AP458" s="30"/>
      <c r="AQ458" s="1"/>
      <c r="AR458" s="1">
        <f t="shared" si="52"/>
        <v>0</v>
      </c>
      <c r="AS458" s="1"/>
      <c r="AT458" s="1"/>
      <c r="AU458" s="2">
        <f t="shared" si="64"/>
        <v>0</v>
      </c>
      <c r="AW458" s="1"/>
      <c r="AX458" s="1"/>
      <c r="AY458" s="1"/>
      <c r="AZ458" s="2">
        <f t="shared" si="60"/>
        <v>0</v>
      </c>
      <c r="BA458" s="2">
        <f>SUM(AF458,AH458,-AZ458,-Table111[[#This Row],[Sale Fee]])</f>
        <v>0</v>
      </c>
      <c r="BC458" s="1"/>
      <c r="BD458" s="1"/>
      <c r="BE458" s="1"/>
    </row>
    <row r="459" spans="1:57" x14ac:dyDescent="0.25">
      <c r="A459" s="1"/>
      <c r="B459" s="1"/>
      <c r="E459" s="4"/>
      <c r="F459" s="4"/>
      <c r="Q459" s="1"/>
      <c r="R459" s="1"/>
      <c r="S459" s="1"/>
      <c r="U459" s="1"/>
      <c r="V459" s="1"/>
      <c r="W459" s="1">
        <f t="shared" si="61"/>
        <v>0</v>
      </c>
      <c r="X459" s="1"/>
      <c r="Y459" s="1"/>
      <c r="Z459" s="1">
        <f>Table111[[#This Row],[Quantity2]]*Table111[[#This Row],[U Cost]]</f>
        <v>0</v>
      </c>
      <c r="AB459" s="1"/>
      <c r="AC459" s="1"/>
      <c r="AD459" s="1">
        <f t="shared" si="62"/>
        <v>0</v>
      </c>
      <c r="AE459" s="1"/>
      <c r="AF459" s="1">
        <f>SUM(Table111[[#This Row],[Total 
Paid]:[Shipping 
Charged]])</f>
        <v>0</v>
      </c>
      <c r="AG459" s="1"/>
      <c r="AH459" s="1"/>
      <c r="AI459" s="1">
        <f t="shared" si="63"/>
        <v>0</v>
      </c>
      <c r="AK459" s="1"/>
      <c r="AL459" s="1"/>
      <c r="AM459" s="1"/>
      <c r="AN459" s="1"/>
      <c r="AP459" s="30"/>
      <c r="AQ459" s="1"/>
      <c r="AR459" s="1">
        <f t="shared" si="52"/>
        <v>0</v>
      </c>
      <c r="AS459" s="1"/>
      <c r="AT459" s="1"/>
      <c r="AU459" s="2">
        <f t="shared" si="64"/>
        <v>0</v>
      </c>
      <c r="AW459" s="1"/>
      <c r="AX459" s="1"/>
      <c r="AY459" s="1"/>
      <c r="AZ459" s="2">
        <f t="shared" ref="AZ459:AZ522" si="65">SUM(AU459,AW459,AX459,AY459)</f>
        <v>0</v>
      </c>
      <c r="BA459" s="2">
        <f>SUM(AF459,AH459,-AZ459,-Table111[[#This Row],[Sale Fee]])</f>
        <v>0</v>
      </c>
      <c r="BC459" s="1"/>
      <c r="BD459" s="1"/>
      <c r="BE459" s="1"/>
    </row>
    <row r="460" spans="1:57" x14ac:dyDescent="0.25">
      <c r="A460" s="1"/>
      <c r="B460" s="1"/>
      <c r="E460" s="4"/>
      <c r="F460" s="4"/>
      <c r="Q460" s="1"/>
      <c r="R460" s="1"/>
      <c r="S460" s="1"/>
      <c r="U460" s="1"/>
      <c r="V460" s="1"/>
      <c r="W460" s="1">
        <f t="shared" si="61"/>
        <v>0</v>
      </c>
      <c r="X460" s="1"/>
      <c r="Y460" s="1"/>
      <c r="Z460" s="1">
        <f>Table111[[#This Row],[Quantity2]]*Table111[[#This Row],[U Cost]]</f>
        <v>0</v>
      </c>
      <c r="AB460" s="1"/>
      <c r="AC460" s="1"/>
      <c r="AD460" s="1">
        <f t="shared" si="62"/>
        <v>0</v>
      </c>
      <c r="AE460" s="1"/>
      <c r="AF460" s="1">
        <f>SUM(Table111[[#This Row],[Total 
Paid]:[Shipping 
Charged]])</f>
        <v>0</v>
      </c>
      <c r="AG460" s="1"/>
      <c r="AH460" s="1"/>
      <c r="AI460" s="1">
        <f t="shared" si="63"/>
        <v>0</v>
      </c>
      <c r="AK460" s="1"/>
      <c r="AL460" s="1"/>
      <c r="AM460" s="1"/>
      <c r="AN460" s="1"/>
      <c r="AP460" s="30"/>
      <c r="AQ460" s="1"/>
      <c r="AR460" s="1">
        <f t="shared" si="52"/>
        <v>0</v>
      </c>
      <c r="AS460" s="1"/>
      <c r="AT460" s="1"/>
      <c r="AU460" s="2">
        <f t="shared" si="64"/>
        <v>0</v>
      </c>
      <c r="AW460" s="1"/>
      <c r="AX460" s="1"/>
      <c r="AY460" s="1"/>
      <c r="AZ460" s="2">
        <f t="shared" si="65"/>
        <v>0</v>
      </c>
      <c r="BA460" s="2">
        <f>SUM(AF460,AH460,-AZ460,-Table111[[#This Row],[Sale Fee]])</f>
        <v>0</v>
      </c>
      <c r="BC460" s="1"/>
      <c r="BD460" s="1"/>
      <c r="BE460" s="1"/>
    </row>
    <row r="461" spans="1:57" x14ac:dyDescent="0.25">
      <c r="A461" s="1"/>
      <c r="B461" s="1"/>
      <c r="E461" s="4"/>
      <c r="F461" s="4"/>
      <c r="Q461" s="1"/>
      <c r="R461" s="1"/>
      <c r="S461" s="1"/>
      <c r="U461" s="1"/>
      <c r="V461" s="1"/>
      <c r="W461" s="1">
        <f t="shared" si="61"/>
        <v>0</v>
      </c>
      <c r="X461" s="1"/>
      <c r="Y461" s="1"/>
      <c r="Z461" s="1">
        <f>Table111[[#This Row],[Quantity2]]*Table111[[#This Row],[U Cost]]</f>
        <v>0</v>
      </c>
      <c r="AB461" s="1"/>
      <c r="AC461" s="1"/>
      <c r="AD461" s="1">
        <f t="shared" si="62"/>
        <v>0</v>
      </c>
      <c r="AE461" s="1"/>
      <c r="AF461" s="1">
        <f>SUM(Table111[[#This Row],[Total 
Paid]:[Shipping 
Charged]])</f>
        <v>0</v>
      </c>
      <c r="AG461" s="1"/>
      <c r="AH461" s="1"/>
      <c r="AI461" s="1">
        <f t="shared" si="63"/>
        <v>0</v>
      </c>
      <c r="AK461" s="1"/>
      <c r="AL461" s="1"/>
      <c r="AM461" s="1"/>
      <c r="AN461" s="1"/>
      <c r="AP461" s="30"/>
      <c r="AQ461" s="1"/>
      <c r="AR461" s="1">
        <f t="shared" si="52"/>
        <v>0</v>
      </c>
      <c r="AS461" s="1"/>
      <c r="AT461" s="1"/>
      <c r="AU461" s="2">
        <f t="shared" si="64"/>
        <v>0</v>
      </c>
      <c r="AW461" s="1"/>
      <c r="AX461" s="1"/>
      <c r="AY461" s="1"/>
      <c r="AZ461" s="2">
        <f t="shared" si="65"/>
        <v>0</v>
      </c>
      <c r="BA461" s="2">
        <f>SUM(AF461,AH461,-AZ461,-Table111[[#This Row],[Sale Fee]])</f>
        <v>0</v>
      </c>
      <c r="BC461" s="1"/>
      <c r="BD461" s="1"/>
      <c r="BE461" s="1"/>
    </row>
    <row r="462" spans="1:57" x14ac:dyDescent="0.25">
      <c r="A462" s="1"/>
      <c r="B462" s="1"/>
      <c r="E462" s="4"/>
      <c r="F462" s="4"/>
      <c r="Q462" s="1"/>
      <c r="R462" s="1"/>
      <c r="S462" s="1"/>
      <c r="U462" s="1"/>
      <c r="V462" s="1"/>
      <c r="W462" s="1">
        <f t="shared" si="61"/>
        <v>0</v>
      </c>
      <c r="X462" s="1"/>
      <c r="Y462" s="1"/>
      <c r="Z462" s="1">
        <f>Table111[[#This Row],[Quantity2]]*Table111[[#This Row],[U Cost]]</f>
        <v>0</v>
      </c>
      <c r="AB462" s="1"/>
      <c r="AC462" s="1"/>
      <c r="AD462" s="1">
        <f t="shared" si="62"/>
        <v>0</v>
      </c>
      <c r="AE462" s="1"/>
      <c r="AF462" s="1">
        <f>SUM(Table111[[#This Row],[Total 
Paid]:[Shipping 
Charged]])</f>
        <v>0</v>
      </c>
      <c r="AG462" s="1"/>
      <c r="AH462" s="1"/>
      <c r="AI462" s="1">
        <f t="shared" si="63"/>
        <v>0</v>
      </c>
      <c r="AK462" s="1"/>
      <c r="AL462" s="1"/>
      <c r="AM462" s="1"/>
      <c r="AN462" s="1"/>
      <c r="AP462" s="30"/>
      <c r="AQ462" s="1"/>
      <c r="AR462" s="1">
        <f t="shared" si="52"/>
        <v>0</v>
      </c>
      <c r="AS462" s="1"/>
      <c r="AT462" s="1"/>
      <c r="AU462" s="2">
        <f t="shared" si="64"/>
        <v>0</v>
      </c>
      <c r="AW462" s="1"/>
      <c r="AX462" s="1"/>
      <c r="AY462" s="1"/>
      <c r="AZ462" s="2">
        <f t="shared" si="65"/>
        <v>0</v>
      </c>
      <c r="BA462" s="2">
        <f>SUM(AF462,AH462,-AZ462,-Table111[[#This Row],[Sale Fee]])</f>
        <v>0</v>
      </c>
      <c r="BC462" s="1"/>
      <c r="BD462" s="1"/>
      <c r="BE462" s="1"/>
    </row>
    <row r="463" spans="1:57" x14ac:dyDescent="0.25">
      <c r="A463" s="1"/>
      <c r="B463" s="1"/>
      <c r="E463" s="4"/>
      <c r="F463" s="4"/>
      <c r="Q463" s="1"/>
      <c r="R463" s="1"/>
      <c r="S463" s="1"/>
      <c r="U463" s="1"/>
      <c r="V463" s="1"/>
      <c r="W463" s="1">
        <f t="shared" si="61"/>
        <v>0</v>
      </c>
      <c r="X463" s="1"/>
      <c r="Y463" s="1"/>
      <c r="Z463" s="1">
        <f>Table111[[#This Row],[Quantity2]]*Table111[[#This Row],[U Cost]]</f>
        <v>0</v>
      </c>
      <c r="AB463" s="1"/>
      <c r="AC463" s="1"/>
      <c r="AD463" s="1">
        <f t="shared" si="62"/>
        <v>0</v>
      </c>
      <c r="AE463" s="1"/>
      <c r="AF463" s="1">
        <f>SUM(Table111[[#This Row],[Total 
Paid]:[Shipping 
Charged]])</f>
        <v>0</v>
      </c>
      <c r="AG463" s="1"/>
      <c r="AH463" s="1"/>
      <c r="AI463" s="1">
        <f t="shared" si="63"/>
        <v>0</v>
      </c>
      <c r="AK463" s="1"/>
      <c r="AL463" s="1"/>
      <c r="AM463" s="1"/>
      <c r="AN463" s="1"/>
      <c r="AP463" s="30"/>
      <c r="AQ463" s="1"/>
      <c r="AR463" s="1">
        <f t="shared" si="52"/>
        <v>0</v>
      </c>
      <c r="AS463" s="1"/>
      <c r="AT463" s="1"/>
      <c r="AU463" s="2">
        <f t="shared" si="64"/>
        <v>0</v>
      </c>
      <c r="AW463" s="1"/>
      <c r="AX463" s="1"/>
      <c r="AY463" s="1"/>
      <c r="AZ463" s="2">
        <f t="shared" si="65"/>
        <v>0</v>
      </c>
      <c r="BA463" s="2">
        <f>SUM(AF463,AH463,-AZ463,-Table111[[#This Row],[Sale Fee]])</f>
        <v>0</v>
      </c>
      <c r="BC463" s="1"/>
      <c r="BD463" s="1"/>
      <c r="BE463" s="1"/>
    </row>
    <row r="464" spans="1:57" x14ac:dyDescent="0.25">
      <c r="A464" s="1"/>
      <c r="B464" s="1"/>
      <c r="E464" s="4"/>
      <c r="F464" s="4"/>
      <c r="Q464" s="1"/>
      <c r="R464" s="1"/>
      <c r="S464" s="1"/>
      <c r="U464" s="1"/>
      <c r="V464" s="1"/>
      <c r="W464" s="1">
        <f t="shared" si="61"/>
        <v>0</v>
      </c>
      <c r="X464" s="1"/>
      <c r="Y464" s="1"/>
      <c r="Z464" s="1">
        <f>Table111[[#This Row],[Quantity2]]*Table111[[#This Row],[U Cost]]</f>
        <v>0</v>
      </c>
      <c r="AB464" s="1"/>
      <c r="AC464" s="1"/>
      <c r="AD464" s="1">
        <f t="shared" si="62"/>
        <v>0</v>
      </c>
      <c r="AE464" s="1"/>
      <c r="AF464" s="1">
        <f>SUM(Table111[[#This Row],[Total 
Paid]:[Shipping 
Charged]])</f>
        <v>0</v>
      </c>
      <c r="AG464" s="1"/>
      <c r="AH464" s="1"/>
      <c r="AI464" s="1">
        <f t="shared" si="63"/>
        <v>0</v>
      </c>
      <c r="AK464" s="1"/>
      <c r="AL464" s="1"/>
      <c r="AM464" s="1"/>
      <c r="AN464" s="1"/>
      <c r="AP464" s="30"/>
      <c r="AQ464" s="1"/>
      <c r="AR464" s="1">
        <f t="shared" si="52"/>
        <v>0</v>
      </c>
      <c r="AS464" s="1"/>
      <c r="AT464" s="1"/>
      <c r="AU464" s="2">
        <f t="shared" si="64"/>
        <v>0</v>
      </c>
      <c r="AW464" s="1"/>
      <c r="AX464" s="1"/>
      <c r="AY464" s="1"/>
      <c r="AZ464" s="2">
        <f t="shared" si="65"/>
        <v>0</v>
      </c>
      <c r="BA464" s="2">
        <f>SUM(AF464,AH464,-AZ464,-Table111[[#This Row],[Sale Fee]])</f>
        <v>0</v>
      </c>
      <c r="BC464" s="1"/>
      <c r="BD464" s="1"/>
      <c r="BE464" s="1"/>
    </row>
    <row r="465" spans="1:57" x14ac:dyDescent="0.25">
      <c r="A465" s="1"/>
      <c r="B465" s="1"/>
      <c r="E465" s="4"/>
      <c r="F465" s="4"/>
      <c r="Q465" s="1"/>
      <c r="R465" s="1"/>
      <c r="S465" s="1"/>
      <c r="U465" s="1"/>
      <c r="V465" s="1"/>
      <c r="W465" s="1">
        <f t="shared" si="61"/>
        <v>0</v>
      </c>
      <c r="X465" s="1"/>
      <c r="Y465" s="1"/>
      <c r="Z465" s="1">
        <f>Table111[[#This Row],[Quantity2]]*Table111[[#This Row],[U Cost]]</f>
        <v>0</v>
      </c>
      <c r="AB465" s="1"/>
      <c r="AC465" s="1"/>
      <c r="AD465" s="1">
        <f t="shared" si="62"/>
        <v>0</v>
      </c>
      <c r="AE465" s="1"/>
      <c r="AF465" s="1">
        <f>SUM(Table111[[#This Row],[Total 
Paid]:[Shipping 
Charged]])</f>
        <v>0</v>
      </c>
      <c r="AG465" s="1"/>
      <c r="AH465" s="1"/>
      <c r="AI465" s="1">
        <f t="shared" si="63"/>
        <v>0</v>
      </c>
      <c r="AK465" s="1"/>
      <c r="AL465" s="1"/>
      <c r="AM465" s="1"/>
      <c r="AN465" s="1"/>
      <c r="AP465" s="30"/>
      <c r="AQ465" s="1"/>
      <c r="AR465" s="1">
        <f t="shared" si="52"/>
        <v>0</v>
      </c>
      <c r="AS465" s="1"/>
      <c r="AT465" s="1"/>
      <c r="AU465" s="2">
        <f t="shared" si="64"/>
        <v>0</v>
      </c>
      <c r="AW465" s="1"/>
      <c r="AX465" s="1"/>
      <c r="AY465" s="1"/>
      <c r="AZ465" s="2">
        <f t="shared" si="65"/>
        <v>0</v>
      </c>
      <c r="BA465" s="2">
        <f>SUM(AF465,AH465,-AZ465,-Table111[[#This Row],[Sale Fee]])</f>
        <v>0</v>
      </c>
      <c r="BC465" s="1"/>
      <c r="BD465" s="1"/>
      <c r="BE465" s="1"/>
    </row>
    <row r="466" spans="1:57" x14ac:dyDescent="0.25">
      <c r="A466" s="1"/>
      <c r="B466" s="1"/>
      <c r="E466" s="4"/>
      <c r="F466" s="4"/>
      <c r="Q466" s="1"/>
      <c r="R466" s="1"/>
      <c r="S466" s="1"/>
      <c r="U466" s="1"/>
      <c r="V466" s="1"/>
      <c r="W466" s="1">
        <f t="shared" si="61"/>
        <v>0</v>
      </c>
      <c r="X466" s="1"/>
      <c r="Y466" s="1"/>
      <c r="Z466" s="1">
        <f>Table111[[#This Row],[Quantity2]]*Table111[[#This Row],[U Cost]]</f>
        <v>0</v>
      </c>
      <c r="AB466" s="1"/>
      <c r="AC466" s="1"/>
      <c r="AD466" s="1">
        <f t="shared" si="62"/>
        <v>0</v>
      </c>
      <c r="AE466" s="1"/>
      <c r="AF466" s="1">
        <f>SUM(Table111[[#This Row],[Total 
Paid]:[Shipping 
Charged]])</f>
        <v>0</v>
      </c>
      <c r="AG466" s="1"/>
      <c r="AH466" s="1"/>
      <c r="AI466" s="1">
        <f t="shared" si="63"/>
        <v>0</v>
      </c>
      <c r="AK466" s="1"/>
      <c r="AL466" s="1"/>
      <c r="AM466" s="1"/>
      <c r="AN466" s="1"/>
      <c r="AP466" s="30"/>
      <c r="AQ466" s="1"/>
      <c r="AR466" s="1">
        <f t="shared" si="52"/>
        <v>0</v>
      </c>
      <c r="AS466" s="1"/>
      <c r="AT466" s="1"/>
      <c r="AU466" s="2">
        <f t="shared" si="64"/>
        <v>0</v>
      </c>
      <c r="AW466" s="1"/>
      <c r="AX466" s="1"/>
      <c r="AY466" s="1"/>
      <c r="AZ466" s="2">
        <f t="shared" si="65"/>
        <v>0</v>
      </c>
      <c r="BA466" s="2">
        <f>SUM(AF466,AH466,-AZ466,-Table111[[#This Row],[Sale Fee]])</f>
        <v>0</v>
      </c>
      <c r="BC466" s="1"/>
      <c r="BD466" s="1"/>
      <c r="BE466" s="1"/>
    </row>
    <row r="467" spans="1:57" x14ac:dyDescent="0.25">
      <c r="A467" s="1"/>
      <c r="B467" s="1"/>
      <c r="E467" s="4"/>
      <c r="F467" s="4"/>
      <c r="Q467" s="1"/>
      <c r="R467" s="1"/>
      <c r="S467" s="1"/>
      <c r="U467" s="1"/>
      <c r="V467" s="1"/>
      <c r="W467" s="1">
        <f t="shared" si="61"/>
        <v>0</v>
      </c>
      <c r="X467" s="1"/>
      <c r="Y467" s="1"/>
      <c r="Z467" s="1">
        <f>Table111[[#This Row],[Quantity2]]*Table111[[#This Row],[U Cost]]</f>
        <v>0</v>
      </c>
      <c r="AB467" s="1"/>
      <c r="AC467" s="1"/>
      <c r="AD467" s="1">
        <f t="shared" si="62"/>
        <v>0</v>
      </c>
      <c r="AE467" s="1"/>
      <c r="AF467" s="1">
        <f>SUM(Table111[[#This Row],[Total 
Paid]:[Shipping 
Charged]])</f>
        <v>0</v>
      </c>
      <c r="AG467" s="1"/>
      <c r="AH467" s="1"/>
      <c r="AI467" s="1">
        <f t="shared" si="63"/>
        <v>0</v>
      </c>
      <c r="AK467" s="1"/>
      <c r="AL467" s="1"/>
      <c r="AM467" s="1"/>
      <c r="AN467" s="1"/>
      <c r="AP467" s="30"/>
      <c r="AQ467" s="1"/>
      <c r="AR467" s="1">
        <f t="shared" si="52"/>
        <v>0</v>
      </c>
      <c r="AS467" s="1"/>
      <c r="AT467" s="1"/>
      <c r="AU467" s="2">
        <f t="shared" si="64"/>
        <v>0</v>
      </c>
      <c r="AW467" s="1"/>
      <c r="AX467" s="1"/>
      <c r="AY467" s="1"/>
      <c r="AZ467" s="2">
        <f t="shared" si="65"/>
        <v>0</v>
      </c>
      <c r="BA467" s="2">
        <f>SUM(AF467,AH467,-AZ467,-Table111[[#This Row],[Sale Fee]])</f>
        <v>0</v>
      </c>
      <c r="BC467" s="1"/>
      <c r="BD467" s="1"/>
      <c r="BE467" s="1"/>
    </row>
    <row r="468" spans="1:57" x14ac:dyDescent="0.25">
      <c r="A468" s="1"/>
      <c r="B468" s="1"/>
      <c r="E468" s="4"/>
      <c r="F468" s="4"/>
      <c r="Q468" s="1"/>
      <c r="R468" s="1"/>
      <c r="S468" s="1"/>
      <c r="U468" s="1"/>
      <c r="V468" s="1"/>
      <c r="W468" s="1">
        <f t="shared" si="61"/>
        <v>0</v>
      </c>
      <c r="X468" s="1"/>
      <c r="Y468" s="1"/>
      <c r="Z468" s="1">
        <f>Table111[[#This Row],[Quantity2]]*Table111[[#This Row],[U Cost]]</f>
        <v>0</v>
      </c>
      <c r="AB468" s="1"/>
      <c r="AC468" s="1"/>
      <c r="AD468" s="1">
        <f t="shared" si="62"/>
        <v>0</v>
      </c>
      <c r="AE468" s="1"/>
      <c r="AF468" s="1">
        <f>SUM(Table111[[#This Row],[Total 
Paid]:[Shipping 
Charged]])</f>
        <v>0</v>
      </c>
      <c r="AG468" s="1"/>
      <c r="AH468" s="1"/>
      <c r="AI468" s="1">
        <f t="shared" si="63"/>
        <v>0</v>
      </c>
      <c r="AK468" s="1"/>
      <c r="AL468" s="1"/>
      <c r="AM468" s="1"/>
      <c r="AN468" s="1"/>
      <c r="AP468" s="30"/>
      <c r="AQ468" s="1"/>
      <c r="AR468" s="1">
        <f t="shared" si="52"/>
        <v>0</v>
      </c>
      <c r="AS468" s="1"/>
      <c r="AT468" s="1"/>
      <c r="AU468" s="2">
        <f t="shared" si="64"/>
        <v>0</v>
      </c>
      <c r="AW468" s="1"/>
      <c r="AX468" s="1"/>
      <c r="AY468" s="1"/>
      <c r="AZ468" s="2">
        <f t="shared" si="65"/>
        <v>0</v>
      </c>
      <c r="BA468" s="2">
        <f>SUM(AF468,AH468,-AZ468,-Table111[[#This Row],[Sale Fee]])</f>
        <v>0</v>
      </c>
      <c r="BC468" s="1"/>
      <c r="BD468" s="1"/>
      <c r="BE468" s="1"/>
    </row>
    <row r="469" spans="1:57" x14ac:dyDescent="0.25">
      <c r="A469" s="1"/>
      <c r="B469" s="1"/>
      <c r="E469" s="4"/>
      <c r="F469" s="4"/>
      <c r="Q469" s="1"/>
      <c r="R469" s="1"/>
      <c r="S469" s="1"/>
      <c r="U469" s="1"/>
      <c r="V469" s="1"/>
      <c r="W469" s="1">
        <f t="shared" si="61"/>
        <v>0</v>
      </c>
      <c r="X469" s="1"/>
      <c r="Y469" s="1"/>
      <c r="Z469" s="1">
        <f>Table111[[#This Row],[Quantity2]]*Table111[[#This Row],[U Cost]]</f>
        <v>0</v>
      </c>
      <c r="AB469" s="1"/>
      <c r="AC469" s="1"/>
      <c r="AD469" s="1">
        <f t="shared" si="62"/>
        <v>0</v>
      </c>
      <c r="AE469" s="1"/>
      <c r="AF469" s="1">
        <f>SUM(Table111[[#This Row],[Total 
Paid]:[Shipping 
Charged]])</f>
        <v>0</v>
      </c>
      <c r="AG469" s="1"/>
      <c r="AH469" s="1"/>
      <c r="AI469" s="1">
        <f t="shared" si="63"/>
        <v>0</v>
      </c>
      <c r="AK469" s="1"/>
      <c r="AL469" s="1"/>
      <c r="AM469" s="1"/>
      <c r="AN469" s="1"/>
      <c r="AP469" s="30"/>
      <c r="AQ469" s="1"/>
      <c r="AR469" s="1">
        <f t="shared" si="52"/>
        <v>0</v>
      </c>
      <c r="AS469" s="1"/>
      <c r="AT469" s="1"/>
      <c r="AU469" s="2">
        <f t="shared" si="64"/>
        <v>0</v>
      </c>
      <c r="AW469" s="1"/>
      <c r="AX469" s="1"/>
      <c r="AY469" s="1"/>
      <c r="AZ469" s="2">
        <f t="shared" si="65"/>
        <v>0</v>
      </c>
      <c r="BA469" s="2">
        <f>SUM(AF469,AH469,-AZ469,-Table111[[#This Row],[Sale Fee]])</f>
        <v>0</v>
      </c>
      <c r="BC469" s="1"/>
      <c r="BD469" s="1"/>
      <c r="BE469" s="1"/>
    </row>
    <row r="470" spans="1:57" x14ac:dyDescent="0.25">
      <c r="A470" s="1"/>
      <c r="B470" s="1"/>
      <c r="E470" s="4"/>
      <c r="F470" s="4"/>
      <c r="Q470" s="1"/>
      <c r="R470" s="1"/>
      <c r="S470" s="1"/>
      <c r="U470" s="1"/>
      <c r="V470" s="1"/>
      <c r="W470" s="1">
        <f t="shared" si="61"/>
        <v>0</v>
      </c>
      <c r="X470" s="1"/>
      <c r="Y470" s="1"/>
      <c r="Z470" s="1">
        <f>Table111[[#This Row],[Quantity2]]*Table111[[#This Row],[U Cost]]</f>
        <v>0</v>
      </c>
      <c r="AB470" s="1"/>
      <c r="AC470" s="1"/>
      <c r="AD470" s="1">
        <f t="shared" si="62"/>
        <v>0</v>
      </c>
      <c r="AE470" s="1"/>
      <c r="AF470" s="1">
        <f>SUM(Table111[[#This Row],[Total 
Paid]:[Shipping 
Charged]])</f>
        <v>0</v>
      </c>
      <c r="AG470" s="1"/>
      <c r="AH470" s="1"/>
      <c r="AI470" s="1">
        <f t="shared" si="63"/>
        <v>0</v>
      </c>
      <c r="AK470" s="1"/>
      <c r="AL470" s="1"/>
      <c r="AM470" s="1"/>
      <c r="AN470" s="1"/>
      <c r="AP470" s="30"/>
      <c r="AQ470" s="1"/>
      <c r="AR470" s="1">
        <f t="shared" si="52"/>
        <v>0</v>
      </c>
      <c r="AS470" s="1"/>
      <c r="AT470" s="1"/>
      <c r="AU470" s="2">
        <f t="shared" si="64"/>
        <v>0</v>
      </c>
      <c r="AW470" s="1"/>
      <c r="AX470" s="1"/>
      <c r="AY470" s="1"/>
      <c r="AZ470" s="2">
        <f t="shared" si="65"/>
        <v>0</v>
      </c>
      <c r="BA470" s="2">
        <f>SUM(AF470,AH470,-AZ470,-Table111[[#This Row],[Sale Fee]])</f>
        <v>0</v>
      </c>
      <c r="BC470" s="1"/>
      <c r="BD470" s="1"/>
      <c r="BE470" s="1"/>
    </row>
    <row r="471" spans="1:57" x14ac:dyDescent="0.25">
      <c r="A471" s="1"/>
      <c r="B471" s="1"/>
      <c r="E471" s="4"/>
      <c r="F471" s="4"/>
      <c r="Q471" s="1"/>
      <c r="R471" s="1"/>
      <c r="S471" s="1"/>
      <c r="U471" s="1"/>
      <c r="V471" s="1"/>
      <c r="W471" s="1">
        <f t="shared" ref="W471:W546" si="66">U471*V471</f>
        <v>0</v>
      </c>
      <c r="X471" s="1"/>
      <c r="Y471" s="1"/>
      <c r="Z471" s="1">
        <f>Table111[[#This Row],[Quantity2]]*Table111[[#This Row],[U Cost]]</f>
        <v>0</v>
      </c>
      <c r="AB471" s="1"/>
      <c r="AC471" s="1"/>
      <c r="AD471" s="1">
        <f t="shared" ref="AD471:AD546" si="67">AC471*AB471</f>
        <v>0</v>
      </c>
      <c r="AE471" s="1"/>
      <c r="AF471" s="1">
        <f>SUM(Table111[[#This Row],[Total 
Paid]:[Shipping 
Charged]])</f>
        <v>0</v>
      </c>
      <c r="AG471" s="1"/>
      <c r="AH471" s="1"/>
      <c r="AI471" s="1">
        <f t="shared" ref="AI471:AI546" si="68">SUM(AF471,AG471,AH471)</f>
        <v>0</v>
      </c>
      <c r="AK471" s="1"/>
      <c r="AL471" s="1"/>
      <c r="AM471" s="1"/>
      <c r="AN471" s="1"/>
      <c r="AP471" s="30"/>
      <c r="AQ471" s="1"/>
      <c r="AR471" s="1">
        <f t="shared" si="52"/>
        <v>0</v>
      </c>
      <c r="AS471" s="1"/>
      <c r="AT471" s="1"/>
      <c r="AU471" s="2">
        <f t="shared" ref="AU471:AU546" si="69">SUM(AR471:AT471)</f>
        <v>0</v>
      </c>
      <c r="AW471" s="1"/>
      <c r="AX471" s="1"/>
      <c r="AY471" s="1"/>
      <c r="AZ471" s="2">
        <f t="shared" si="65"/>
        <v>0</v>
      </c>
      <c r="BA471" s="2">
        <f>SUM(AF471,AH471,-AZ471,-Table111[[#This Row],[Sale Fee]])</f>
        <v>0</v>
      </c>
      <c r="BC471" s="1"/>
      <c r="BD471" s="1"/>
      <c r="BE471" s="1"/>
    </row>
    <row r="472" spans="1:57" x14ac:dyDescent="0.25">
      <c r="A472" s="1"/>
      <c r="B472" s="1"/>
      <c r="E472" s="4"/>
      <c r="F472" s="4"/>
      <c r="Q472" s="1"/>
      <c r="R472" s="1"/>
      <c r="S472" s="1"/>
      <c r="U472" s="1"/>
      <c r="V472" s="1"/>
      <c r="W472" s="1">
        <f t="shared" si="66"/>
        <v>0</v>
      </c>
      <c r="X472" s="1"/>
      <c r="Y472" s="1"/>
      <c r="Z472" s="1">
        <f>Table111[[#This Row],[Quantity2]]*Table111[[#This Row],[U Cost]]</f>
        <v>0</v>
      </c>
      <c r="AB472" s="1"/>
      <c r="AC472" s="1"/>
      <c r="AD472" s="1">
        <f t="shared" si="67"/>
        <v>0</v>
      </c>
      <c r="AE472" s="1"/>
      <c r="AF472" s="1">
        <f>SUM(Table111[[#This Row],[Total 
Paid]:[Shipping 
Charged]])</f>
        <v>0</v>
      </c>
      <c r="AG472" s="1"/>
      <c r="AH472" s="1"/>
      <c r="AI472" s="1">
        <f t="shared" si="68"/>
        <v>0</v>
      </c>
      <c r="AK472" s="1"/>
      <c r="AL472" s="1"/>
      <c r="AM472" s="1"/>
      <c r="AN472" s="1"/>
      <c r="AP472" s="30"/>
      <c r="AQ472" s="1"/>
      <c r="AR472" s="1">
        <f t="shared" si="52"/>
        <v>0</v>
      </c>
      <c r="AS472" s="1"/>
      <c r="AT472" s="1"/>
      <c r="AU472" s="2">
        <f t="shared" si="69"/>
        <v>0</v>
      </c>
      <c r="AW472" s="1"/>
      <c r="AX472" s="1"/>
      <c r="AY472" s="1"/>
      <c r="AZ472" s="2">
        <f t="shared" si="65"/>
        <v>0</v>
      </c>
      <c r="BA472" s="2">
        <f>SUM(AF472,AH472,-AZ472,-Table111[[#This Row],[Sale Fee]])</f>
        <v>0</v>
      </c>
      <c r="BC472" s="1"/>
      <c r="BD472" s="1"/>
      <c r="BE472" s="1"/>
    </row>
    <row r="473" spans="1:57" x14ac:dyDescent="0.25">
      <c r="A473" s="1"/>
      <c r="B473" s="1"/>
      <c r="E473" s="4"/>
      <c r="F473" s="4"/>
      <c r="Q473" s="1"/>
      <c r="R473" s="1"/>
      <c r="S473" s="1"/>
      <c r="U473" s="1"/>
      <c r="V473" s="1"/>
      <c r="W473" s="1">
        <f t="shared" si="66"/>
        <v>0</v>
      </c>
      <c r="X473" s="1"/>
      <c r="Y473" s="1"/>
      <c r="Z473" s="1">
        <f>Table111[[#This Row],[Quantity2]]*Table111[[#This Row],[U Cost]]</f>
        <v>0</v>
      </c>
      <c r="AB473" s="1"/>
      <c r="AC473" s="1"/>
      <c r="AD473" s="1">
        <f t="shared" si="67"/>
        <v>0</v>
      </c>
      <c r="AE473" s="1"/>
      <c r="AF473" s="1">
        <f>SUM(Table111[[#This Row],[Total 
Paid]:[Shipping 
Charged]])</f>
        <v>0</v>
      </c>
      <c r="AG473" s="1"/>
      <c r="AH473" s="1"/>
      <c r="AI473" s="1">
        <f t="shared" si="68"/>
        <v>0</v>
      </c>
      <c r="AK473" s="1"/>
      <c r="AL473" s="1"/>
      <c r="AM473" s="1"/>
      <c r="AN473" s="1"/>
      <c r="AP473" s="30"/>
      <c r="AQ473" s="1"/>
      <c r="AR473" s="1">
        <f t="shared" si="52"/>
        <v>0</v>
      </c>
      <c r="AS473" s="1"/>
      <c r="AT473" s="1"/>
      <c r="AU473" s="2">
        <f t="shared" si="69"/>
        <v>0</v>
      </c>
      <c r="AW473" s="1"/>
      <c r="AX473" s="1"/>
      <c r="AY473" s="1"/>
      <c r="AZ473" s="2">
        <f t="shared" si="65"/>
        <v>0</v>
      </c>
      <c r="BA473" s="2">
        <f>SUM(AF473,AH473,-AZ473,-Table111[[#This Row],[Sale Fee]])</f>
        <v>0</v>
      </c>
      <c r="BC473" s="1"/>
      <c r="BD473" s="1"/>
      <c r="BE473" s="1"/>
    </row>
    <row r="474" spans="1:57" x14ac:dyDescent="0.25">
      <c r="A474" s="1"/>
      <c r="B474" s="1"/>
      <c r="E474" s="4"/>
      <c r="F474" s="4"/>
      <c r="Q474" s="1"/>
      <c r="R474" s="1"/>
      <c r="S474" s="1"/>
      <c r="U474" s="1"/>
      <c r="V474" s="1"/>
      <c r="W474" s="1">
        <f t="shared" si="66"/>
        <v>0</v>
      </c>
      <c r="X474" s="1"/>
      <c r="Y474" s="1"/>
      <c r="Z474" s="1">
        <f>Table111[[#This Row],[Quantity2]]*Table111[[#This Row],[U Cost]]</f>
        <v>0</v>
      </c>
      <c r="AB474" s="1"/>
      <c r="AC474" s="1"/>
      <c r="AD474" s="1">
        <f t="shared" si="67"/>
        <v>0</v>
      </c>
      <c r="AE474" s="1"/>
      <c r="AF474" s="1">
        <f>SUM(Table111[[#This Row],[Total 
Paid]:[Shipping 
Charged]])</f>
        <v>0</v>
      </c>
      <c r="AG474" s="1"/>
      <c r="AH474" s="1"/>
      <c r="AI474" s="1">
        <f t="shared" si="68"/>
        <v>0</v>
      </c>
      <c r="AK474" s="1"/>
      <c r="AL474" s="1"/>
      <c r="AM474" s="1"/>
      <c r="AN474" s="1"/>
      <c r="AP474" s="30"/>
      <c r="AQ474" s="1"/>
      <c r="AR474" s="1">
        <f t="shared" si="52"/>
        <v>0</v>
      </c>
      <c r="AS474" s="1"/>
      <c r="AT474" s="1"/>
      <c r="AU474" s="2">
        <f t="shared" si="69"/>
        <v>0</v>
      </c>
      <c r="AW474" s="1"/>
      <c r="AX474" s="1"/>
      <c r="AY474" s="1"/>
      <c r="AZ474" s="2">
        <f t="shared" si="65"/>
        <v>0</v>
      </c>
      <c r="BA474" s="2">
        <f>SUM(AF474,AH474,-AZ474,-Table111[[#This Row],[Sale Fee]])</f>
        <v>0</v>
      </c>
      <c r="BC474" s="1"/>
      <c r="BD474" s="1"/>
      <c r="BE474" s="1"/>
    </row>
    <row r="475" spans="1:57" x14ac:dyDescent="0.25">
      <c r="A475" s="1"/>
      <c r="B475" s="1"/>
      <c r="E475" s="4"/>
      <c r="F475" s="4"/>
      <c r="Q475" s="1"/>
      <c r="R475" s="1"/>
      <c r="S475" s="1"/>
      <c r="U475" s="1"/>
      <c r="V475" s="1"/>
      <c r="W475" s="1">
        <f t="shared" si="66"/>
        <v>0</v>
      </c>
      <c r="X475" s="1"/>
      <c r="Y475" s="1"/>
      <c r="Z475" s="1">
        <f>Table111[[#This Row],[Quantity2]]*Table111[[#This Row],[U Cost]]</f>
        <v>0</v>
      </c>
      <c r="AB475" s="1"/>
      <c r="AC475" s="1"/>
      <c r="AD475" s="1">
        <f t="shared" si="67"/>
        <v>0</v>
      </c>
      <c r="AE475" s="1"/>
      <c r="AF475" s="1">
        <f>SUM(Table111[[#This Row],[Total 
Paid]:[Shipping 
Charged]])</f>
        <v>0</v>
      </c>
      <c r="AG475" s="1"/>
      <c r="AH475" s="1"/>
      <c r="AI475" s="1">
        <f t="shared" si="68"/>
        <v>0</v>
      </c>
      <c r="AK475" s="1"/>
      <c r="AL475" s="1"/>
      <c r="AM475" s="1"/>
      <c r="AN475" s="1"/>
      <c r="AP475" s="30"/>
      <c r="AQ475" s="1"/>
      <c r="AR475" s="1">
        <f t="shared" si="52"/>
        <v>0</v>
      </c>
      <c r="AS475" s="1"/>
      <c r="AT475" s="1"/>
      <c r="AU475" s="2">
        <f t="shared" si="69"/>
        <v>0</v>
      </c>
      <c r="AW475" s="1"/>
      <c r="AX475" s="1"/>
      <c r="AY475" s="1"/>
      <c r="AZ475" s="2">
        <f t="shared" si="65"/>
        <v>0</v>
      </c>
      <c r="BA475" s="2">
        <f>SUM(AF475,AH475,-AZ475,-Table111[[#This Row],[Sale Fee]])</f>
        <v>0</v>
      </c>
      <c r="BC475" s="1"/>
      <c r="BD475" s="1"/>
      <c r="BE475" s="1"/>
    </row>
    <row r="476" spans="1:57" x14ac:dyDescent="0.25">
      <c r="A476" s="1"/>
      <c r="B476" s="1"/>
      <c r="E476" s="4"/>
      <c r="F476" s="4"/>
      <c r="Q476" s="1"/>
      <c r="R476" s="1"/>
      <c r="S476" s="1"/>
      <c r="U476" s="1"/>
      <c r="V476" s="1"/>
      <c r="W476" s="1">
        <f t="shared" si="66"/>
        <v>0</v>
      </c>
      <c r="X476" s="1"/>
      <c r="Y476" s="1"/>
      <c r="Z476" s="1">
        <f>Table111[[#This Row],[Quantity2]]*Table111[[#This Row],[U Cost]]</f>
        <v>0</v>
      </c>
      <c r="AB476" s="1"/>
      <c r="AC476" s="1"/>
      <c r="AD476" s="1">
        <f t="shared" si="67"/>
        <v>0</v>
      </c>
      <c r="AE476" s="1"/>
      <c r="AF476" s="1">
        <f>SUM(Table111[[#This Row],[Total 
Paid]:[Shipping 
Charged]])</f>
        <v>0</v>
      </c>
      <c r="AG476" s="1"/>
      <c r="AH476" s="1"/>
      <c r="AI476" s="1">
        <f t="shared" si="68"/>
        <v>0</v>
      </c>
      <c r="AK476" s="1"/>
      <c r="AL476" s="1"/>
      <c r="AM476" s="1"/>
      <c r="AN476" s="1"/>
      <c r="AP476" s="30"/>
      <c r="AQ476" s="1"/>
      <c r="AR476" s="1">
        <f t="shared" si="52"/>
        <v>0</v>
      </c>
      <c r="AS476" s="1"/>
      <c r="AT476" s="1"/>
      <c r="AU476" s="2">
        <f t="shared" si="69"/>
        <v>0</v>
      </c>
      <c r="AW476" s="1"/>
      <c r="AX476" s="1"/>
      <c r="AY476" s="1"/>
      <c r="AZ476" s="2">
        <f t="shared" si="65"/>
        <v>0</v>
      </c>
      <c r="BA476" s="2">
        <f>SUM(AF476,AH476,-AZ476,-Table111[[#This Row],[Sale Fee]])</f>
        <v>0</v>
      </c>
      <c r="BC476" s="1"/>
      <c r="BD476" s="1"/>
      <c r="BE476" s="1"/>
    </row>
    <row r="477" spans="1:57" x14ac:dyDescent="0.25">
      <c r="A477" s="1"/>
      <c r="B477" s="1"/>
      <c r="E477" s="4"/>
      <c r="F477" s="4"/>
      <c r="Q477" s="1"/>
      <c r="R477" s="1"/>
      <c r="S477" s="1"/>
      <c r="U477" s="1"/>
      <c r="V477" s="1"/>
      <c r="W477" s="1">
        <f t="shared" si="66"/>
        <v>0</v>
      </c>
      <c r="X477" s="1"/>
      <c r="Y477" s="1"/>
      <c r="Z477" s="1">
        <f>Table111[[#This Row],[Quantity2]]*Table111[[#This Row],[U Cost]]</f>
        <v>0</v>
      </c>
      <c r="AB477" s="1"/>
      <c r="AC477" s="1"/>
      <c r="AD477" s="1">
        <f t="shared" si="67"/>
        <v>0</v>
      </c>
      <c r="AE477" s="1"/>
      <c r="AF477" s="1">
        <f>SUM(Table111[[#This Row],[Total 
Paid]:[Shipping 
Charged]])</f>
        <v>0</v>
      </c>
      <c r="AG477" s="1"/>
      <c r="AH477" s="1"/>
      <c r="AI477" s="1">
        <f t="shared" si="68"/>
        <v>0</v>
      </c>
      <c r="AK477" s="1"/>
      <c r="AL477" s="1"/>
      <c r="AM477" s="1"/>
      <c r="AN477" s="1"/>
      <c r="AP477" s="30"/>
      <c r="AQ477" s="1"/>
      <c r="AR477" s="1">
        <f t="shared" si="52"/>
        <v>0</v>
      </c>
      <c r="AS477" s="1"/>
      <c r="AT477" s="1"/>
      <c r="AU477" s="2">
        <f t="shared" si="69"/>
        <v>0</v>
      </c>
      <c r="AW477" s="1"/>
      <c r="AX477" s="1"/>
      <c r="AY477" s="1"/>
      <c r="AZ477" s="2">
        <f t="shared" si="65"/>
        <v>0</v>
      </c>
      <c r="BA477" s="2">
        <f>SUM(AF477,AH477,-AZ477,-Table111[[#This Row],[Sale Fee]])</f>
        <v>0</v>
      </c>
      <c r="BC477" s="1"/>
      <c r="BD477" s="1"/>
      <c r="BE477" s="1"/>
    </row>
    <row r="478" spans="1:57" x14ac:dyDescent="0.25">
      <c r="A478" s="1"/>
      <c r="B478" s="1"/>
      <c r="E478" s="4"/>
      <c r="F478" s="4"/>
      <c r="N478" s="49"/>
      <c r="Q478" s="1"/>
      <c r="R478" s="1"/>
      <c r="S478" s="1"/>
      <c r="U478" s="1"/>
      <c r="V478" s="1"/>
      <c r="W478" s="1">
        <f t="shared" si="66"/>
        <v>0</v>
      </c>
      <c r="X478" s="1"/>
      <c r="Y478" s="1"/>
      <c r="Z478" s="1">
        <f>Table111[[#This Row],[Quantity2]]*Table111[[#This Row],[U Cost]]</f>
        <v>0</v>
      </c>
      <c r="AB478" s="1"/>
      <c r="AC478" s="1"/>
      <c r="AD478" s="1">
        <f t="shared" si="67"/>
        <v>0</v>
      </c>
      <c r="AE478" s="1"/>
      <c r="AF478" s="1">
        <f>SUM(Table111[[#This Row],[Total 
Paid]:[Shipping 
Charged]])</f>
        <v>0</v>
      </c>
      <c r="AG478" s="1"/>
      <c r="AH478" s="1"/>
      <c r="AI478" s="1">
        <f t="shared" si="68"/>
        <v>0</v>
      </c>
      <c r="AK478" s="1"/>
      <c r="AL478" s="1"/>
      <c r="AM478" s="1"/>
      <c r="AN478" s="1"/>
      <c r="AP478" s="30"/>
      <c r="AQ478" s="1"/>
      <c r="AR478" s="1">
        <f t="shared" si="52"/>
        <v>0</v>
      </c>
      <c r="AS478" s="1"/>
      <c r="AT478" s="1"/>
      <c r="AU478" s="2">
        <f t="shared" si="69"/>
        <v>0</v>
      </c>
      <c r="AW478" s="1"/>
      <c r="AX478" s="1"/>
      <c r="AY478" s="1"/>
      <c r="AZ478" s="2">
        <f t="shared" si="65"/>
        <v>0</v>
      </c>
      <c r="BA478" s="2">
        <f>SUM(AF478,AH478,-AZ478,-Table111[[#This Row],[Sale Fee]])</f>
        <v>0</v>
      </c>
      <c r="BC478" s="1"/>
      <c r="BD478" s="1"/>
      <c r="BE478" s="1"/>
    </row>
    <row r="479" spans="1:57" x14ac:dyDescent="0.25">
      <c r="A479" s="1"/>
      <c r="B479" s="1"/>
      <c r="E479" s="4"/>
      <c r="F479" s="4"/>
      <c r="N479" s="49"/>
      <c r="Q479" s="1"/>
      <c r="R479" s="1"/>
      <c r="S479" s="1"/>
      <c r="U479" s="1"/>
      <c r="V479" s="1"/>
      <c r="W479" s="1">
        <f t="shared" si="66"/>
        <v>0</v>
      </c>
      <c r="X479" s="1"/>
      <c r="Y479" s="1"/>
      <c r="Z479" s="1">
        <f>Table111[[#This Row],[Quantity2]]*Table111[[#This Row],[U Cost]]</f>
        <v>0</v>
      </c>
      <c r="AB479" s="1"/>
      <c r="AC479" s="1"/>
      <c r="AD479" s="1">
        <f t="shared" si="67"/>
        <v>0</v>
      </c>
      <c r="AE479" s="1"/>
      <c r="AF479" s="1">
        <f>SUM(Table111[[#This Row],[Total 
Paid]:[Shipping 
Charged]])</f>
        <v>0</v>
      </c>
      <c r="AG479" s="1"/>
      <c r="AH479" s="1"/>
      <c r="AI479" s="1">
        <f t="shared" si="68"/>
        <v>0</v>
      </c>
      <c r="AK479" s="1"/>
      <c r="AL479" s="1"/>
      <c r="AM479" s="1"/>
      <c r="AN479" s="1"/>
      <c r="AP479" s="30"/>
      <c r="AQ479" s="1"/>
      <c r="AR479" s="1">
        <f t="shared" si="52"/>
        <v>0</v>
      </c>
      <c r="AS479" s="1"/>
      <c r="AT479" s="1"/>
      <c r="AU479" s="2">
        <f t="shared" si="69"/>
        <v>0</v>
      </c>
      <c r="AW479" s="1"/>
      <c r="AX479" s="1"/>
      <c r="AY479" s="1"/>
      <c r="AZ479" s="2">
        <f t="shared" si="65"/>
        <v>0</v>
      </c>
      <c r="BA479" s="2">
        <f>SUM(AF479,AH479,-AZ479,-Table111[[#This Row],[Sale Fee]])</f>
        <v>0</v>
      </c>
      <c r="BC479" s="1"/>
      <c r="BD479" s="1"/>
      <c r="BE479" s="1"/>
    </row>
    <row r="480" spans="1:57" x14ac:dyDescent="0.25">
      <c r="A480" s="1"/>
      <c r="B480" s="1"/>
      <c r="E480" s="4"/>
      <c r="F480" s="4"/>
      <c r="N480" s="49"/>
      <c r="Q480" s="1"/>
      <c r="R480" s="1"/>
      <c r="S480" s="1"/>
      <c r="U480" s="1"/>
      <c r="V480" s="1"/>
      <c r="W480" s="1">
        <f t="shared" si="66"/>
        <v>0</v>
      </c>
      <c r="X480" s="1"/>
      <c r="Y480" s="1"/>
      <c r="Z480" s="1">
        <f>Table111[[#This Row],[Quantity2]]*Table111[[#This Row],[U Cost]]</f>
        <v>0</v>
      </c>
      <c r="AB480" s="1"/>
      <c r="AC480" s="1"/>
      <c r="AD480" s="1">
        <f t="shared" si="67"/>
        <v>0</v>
      </c>
      <c r="AE480" s="1"/>
      <c r="AF480" s="1">
        <f>SUM(Table111[[#This Row],[Total 
Paid]:[Shipping 
Charged]])</f>
        <v>0</v>
      </c>
      <c r="AG480" s="1"/>
      <c r="AH480" s="1"/>
      <c r="AI480" s="1">
        <f t="shared" si="68"/>
        <v>0</v>
      </c>
      <c r="AK480" s="1"/>
      <c r="AL480" s="1"/>
      <c r="AM480" s="1"/>
      <c r="AN480" s="1"/>
      <c r="AP480" s="30"/>
      <c r="AQ480" s="1"/>
      <c r="AR480" s="1">
        <f t="shared" si="52"/>
        <v>0</v>
      </c>
      <c r="AS480" s="1"/>
      <c r="AT480" s="1"/>
      <c r="AU480" s="2">
        <f t="shared" si="69"/>
        <v>0</v>
      </c>
      <c r="AW480" s="1"/>
      <c r="AX480" s="1"/>
      <c r="AY480" s="1"/>
      <c r="AZ480" s="2">
        <f t="shared" si="65"/>
        <v>0</v>
      </c>
      <c r="BA480" s="2">
        <f>SUM(AF480,AH480,-AZ480,-Table111[[#This Row],[Sale Fee]])</f>
        <v>0</v>
      </c>
      <c r="BC480" s="1"/>
      <c r="BD480" s="1"/>
      <c r="BE480" s="1"/>
    </row>
    <row r="481" spans="1:57" x14ac:dyDescent="0.25">
      <c r="A481" s="1"/>
      <c r="B481" s="1"/>
      <c r="E481" s="4"/>
      <c r="F481" s="4"/>
      <c r="Q481" s="1"/>
      <c r="R481" s="1"/>
      <c r="S481" s="1"/>
      <c r="U481" s="1"/>
      <c r="V481" s="1"/>
      <c r="W481" s="1">
        <f t="shared" si="66"/>
        <v>0</v>
      </c>
      <c r="X481" s="1"/>
      <c r="Y481" s="1"/>
      <c r="Z481" s="1">
        <f>Table111[[#This Row],[Quantity2]]*Table111[[#This Row],[U Cost]]</f>
        <v>0</v>
      </c>
      <c r="AB481" s="1"/>
      <c r="AC481" s="1"/>
      <c r="AD481" s="1">
        <f t="shared" si="67"/>
        <v>0</v>
      </c>
      <c r="AE481" s="1"/>
      <c r="AF481" s="1">
        <f>SUM(Table111[[#This Row],[Total 
Paid]:[Shipping 
Charged]])</f>
        <v>0</v>
      </c>
      <c r="AG481" s="1"/>
      <c r="AH481" s="1"/>
      <c r="AI481" s="1">
        <f t="shared" si="68"/>
        <v>0</v>
      </c>
      <c r="AK481" s="1"/>
      <c r="AL481" s="1"/>
      <c r="AM481" s="1"/>
      <c r="AN481" s="1"/>
      <c r="AP481" s="30"/>
      <c r="AQ481" s="1"/>
      <c r="AR481" s="1">
        <f t="shared" si="52"/>
        <v>0</v>
      </c>
      <c r="AS481" s="1"/>
      <c r="AT481" s="1"/>
      <c r="AU481" s="2">
        <f t="shared" si="69"/>
        <v>0</v>
      </c>
      <c r="AW481" s="1"/>
      <c r="AX481" s="1"/>
      <c r="AY481" s="1"/>
      <c r="AZ481" s="2">
        <f t="shared" si="65"/>
        <v>0</v>
      </c>
      <c r="BA481" s="2">
        <f>SUM(AF481,AH481,-AZ481,-Table111[[#This Row],[Sale Fee]])</f>
        <v>0</v>
      </c>
      <c r="BC481" s="1"/>
      <c r="BD481" s="1"/>
      <c r="BE481" s="1"/>
    </row>
    <row r="482" spans="1:57" x14ac:dyDescent="0.25">
      <c r="A482" s="1"/>
      <c r="B482" s="1"/>
      <c r="E482" s="4"/>
      <c r="F482" s="4"/>
      <c r="Q482" s="1"/>
      <c r="R482" s="1"/>
      <c r="S482" s="1"/>
      <c r="U482" s="1"/>
      <c r="V482" s="1"/>
      <c r="W482" s="1">
        <f t="shared" si="66"/>
        <v>0</v>
      </c>
      <c r="X482" s="1"/>
      <c r="Y482" s="1"/>
      <c r="Z482" s="1">
        <f>Table111[[#This Row],[Quantity2]]*Table111[[#This Row],[U Cost]]</f>
        <v>0</v>
      </c>
      <c r="AB482" s="1"/>
      <c r="AC482" s="1"/>
      <c r="AD482" s="1">
        <f t="shared" si="67"/>
        <v>0</v>
      </c>
      <c r="AE482" s="1"/>
      <c r="AF482" s="1">
        <f>SUM(Table111[[#This Row],[Total 
Paid]:[Shipping 
Charged]])</f>
        <v>0</v>
      </c>
      <c r="AG482" s="1"/>
      <c r="AH482" s="1"/>
      <c r="AI482" s="1">
        <f t="shared" si="68"/>
        <v>0</v>
      </c>
      <c r="AK482" s="1"/>
      <c r="AL482" s="1"/>
      <c r="AM482" s="1"/>
      <c r="AN482" s="1"/>
      <c r="AP482" s="30"/>
      <c r="AQ482" s="1"/>
      <c r="AR482" s="1">
        <f t="shared" si="52"/>
        <v>0</v>
      </c>
      <c r="AS482" s="1"/>
      <c r="AT482" s="1"/>
      <c r="AU482" s="2">
        <f t="shared" si="69"/>
        <v>0</v>
      </c>
      <c r="AW482" s="1"/>
      <c r="AX482" s="1"/>
      <c r="AY482" s="1"/>
      <c r="AZ482" s="2">
        <f t="shared" si="65"/>
        <v>0</v>
      </c>
      <c r="BA482" s="2">
        <f>SUM(AF482,AH482,-AZ482,-Table111[[#This Row],[Sale Fee]])</f>
        <v>0</v>
      </c>
      <c r="BC482" s="1"/>
      <c r="BD482" s="1"/>
      <c r="BE482" s="1"/>
    </row>
    <row r="483" spans="1:57" x14ac:dyDescent="0.25">
      <c r="A483" s="1"/>
      <c r="B483" s="1"/>
      <c r="E483" s="4"/>
      <c r="F483" s="4"/>
      <c r="Q483" s="1"/>
      <c r="R483" s="1"/>
      <c r="S483" s="1"/>
      <c r="U483" s="1"/>
      <c r="V483" s="1"/>
      <c r="W483" s="1">
        <f t="shared" si="66"/>
        <v>0</v>
      </c>
      <c r="X483" s="1"/>
      <c r="Y483" s="1"/>
      <c r="Z483" s="1">
        <f>Table111[[#This Row],[Quantity2]]*Table111[[#This Row],[U Cost]]</f>
        <v>0</v>
      </c>
      <c r="AB483" s="1"/>
      <c r="AC483" s="1"/>
      <c r="AD483" s="1">
        <f t="shared" si="67"/>
        <v>0</v>
      </c>
      <c r="AE483" s="1"/>
      <c r="AF483" s="1">
        <f>SUM(Table111[[#This Row],[Total 
Paid]:[Shipping 
Charged]])</f>
        <v>0</v>
      </c>
      <c r="AG483" s="1"/>
      <c r="AH483" s="1"/>
      <c r="AI483" s="1">
        <f t="shared" si="68"/>
        <v>0</v>
      </c>
      <c r="AK483" s="1"/>
      <c r="AL483" s="1"/>
      <c r="AM483" s="1"/>
      <c r="AN483" s="1"/>
      <c r="AP483" s="30"/>
      <c r="AQ483" s="1"/>
      <c r="AR483" s="1">
        <f t="shared" si="52"/>
        <v>0</v>
      </c>
      <c r="AS483" s="1"/>
      <c r="AT483" s="1"/>
      <c r="AU483" s="2">
        <f t="shared" si="69"/>
        <v>0</v>
      </c>
      <c r="AW483" s="1"/>
      <c r="AX483" s="1"/>
      <c r="AY483" s="1"/>
      <c r="AZ483" s="2">
        <f t="shared" si="65"/>
        <v>0</v>
      </c>
      <c r="BA483" s="2">
        <f>SUM(AF483,AH483,-AZ483,-Table111[[#This Row],[Sale Fee]])</f>
        <v>0</v>
      </c>
      <c r="BC483" s="1"/>
      <c r="BD483" s="1"/>
      <c r="BE483" s="1"/>
    </row>
    <row r="484" spans="1:57" x14ac:dyDescent="0.25">
      <c r="A484" s="1"/>
      <c r="B484" s="1"/>
      <c r="E484" s="4"/>
      <c r="F484" s="4"/>
      <c r="Q484" s="1"/>
      <c r="R484" s="1"/>
      <c r="S484" s="1"/>
      <c r="U484" s="1"/>
      <c r="V484" s="1"/>
      <c r="W484" s="1">
        <f t="shared" si="66"/>
        <v>0</v>
      </c>
      <c r="X484" s="1"/>
      <c r="Y484" s="1"/>
      <c r="Z484" s="1">
        <f>Table111[[#This Row],[Quantity2]]*Table111[[#This Row],[U Cost]]</f>
        <v>0</v>
      </c>
      <c r="AB484" s="1"/>
      <c r="AC484" s="1"/>
      <c r="AD484" s="1">
        <f t="shared" si="67"/>
        <v>0</v>
      </c>
      <c r="AE484" s="1"/>
      <c r="AF484" s="1">
        <f>SUM(Table111[[#This Row],[Total 
Paid]:[Shipping 
Charged]])</f>
        <v>0</v>
      </c>
      <c r="AG484" s="1"/>
      <c r="AH484" s="1"/>
      <c r="AI484" s="1">
        <f t="shared" si="68"/>
        <v>0</v>
      </c>
      <c r="AK484" s="1"/>
      <c r="AL484" s="1"/>
      <c r="AM484" s="1"/>
      <c r="AN484" s="1"/>
      <c r="AP484" s="30"/>
      <c r="AQ484" s="1"/>
      <c r="AR484" s="1">
        <f t="shared" si="52"/>
        <v>0</v>
      </c>
      <c r="AS484" s="1"/>
      <c r="AT484" s="1"/>
      <c r="AU484" s="2">
        <f t="shared" si="69"/>
        <v>0</v>
      </c>
      <c r="AW484" s="1"/>
      <c r="AX484" s="1"/>
      <c r="AY484" s="1"/>
      <c r="AZ484" s="2">
        <f t="shared" si="65"/>
        <v>0</v>
      </c>
      <c r="BA484" s="2">
        <f>SUM(AF484,AH484,-AZ484,-Table111[[#This Row],[Sale Fee]])</f>
        <v>0</v>
      </c>
      <c r="BC484" s="1"/>
      <c r="BD484" s="1"/>
      <c r="BE484" s="1"/>
    </row>
    <row r="485" spans="1:57" x14ac:dyDescent="0.25">
      <c r="A485" s="1"/>
      <c r="B485" s="1"/>
      <c r="E485" s="4"/>
      <c r="F485" s="4"/>
      <c r="Q485" s="1"/>
      <c r="R485" s="1"/>
      <c r="S485" s="1"/>
      <c r="U485" s="1"/>
      <c r="V485" s="1"/>
      <c r="W485" s="1">
        <f t="shared" si="66"/>
        <v>0</v>
      </c>
      <c r="X485" s="1"/>
      <c r="Y485" s="1"/>
      <c r="Z485" s="1">
        <f>Table111[[#This Row],[Quantity2]]*Table111[[#This Row],[U Cost]]</f>
        <v>0</v>
      </c>
      <c r="AB485" s="1"/>
      <c r="AC485" s="1"/>
      <c r="AD485" s="1">
        <f t="shared" si="67"/>
        <v>0</v>
      </c>
      <c r="AE485" s="1"/>
      <c r="AF485" s="1">
        <f>SUM(Table111[[#This Row],[Total 
Paid]:[Shipping 
Charged]])</f>
        <v>0</v>
      </c>
      <c r="AG485" s="1"/>
      <c r="AH485" s="1"/>
      <c r="AI485" s="1">
        <f t="shared" si="68"/>
        <v>0</v>
      </c>
      <c r="AK485" s="1"/>
      <c r="AL485" s="1"/>
      <c r="AM485" s="1"/>
      <c r="AN485" s="1"/>
      <c r="AP485" s="30"/>
      <c r="AQ485" s="1"/>
      <c r="AR485" s="1">
        <f t="shared" si="52"/>
        <v>0</v>
      </c>
      <c r="AS485" s="1"/>
      <c r="AT485" s="1"/>
      <c r="AU485" s="2">
        <f t="shared" si="69"/>
        <v>0</v>
      </c>
      <c r="AW485" s="1"/>
      <c r="AX485" s="1"/>
      <c r="AY485" s="1"/>
      <c r="AZ485" s="2">
        <f t="shared" si="65"/>
        <v>0</v>
      </c>
      <c r="BA485" s="2">
        <f>SUM(AF485,AH485,-AZ485,-Table111[[#This Row],[Sale Fee]])</f>
        <v>0</v>
      </c>
      <c r="BC485" s="1"/>
      <c r="BD485" s="1"/>
      <c r="BE485" s="1"/>
    </row>
    <row r="486" spans="1:57" x14ac:dyDescent="0.25">
      <c r="A486" s="1"/>
      <c r="B486" s="1"/>
      <c r="E486" s="4"/>
      <c r="F486" s="4"/>
      <c r="Q486" s="1"/>
      <c r="R486" s="1"/>
      <c r="S486" s="1"/>
      <c r="U486" s="1"/>
      <c r="V486" s="1"/>
      <c r="W486" s="1">
        <f t="shared" si="66"/>
        <v>0</v>
      </c>
      <c r="X486" s="1"/>
      <c r="Y486" s="1"/>
      <c r="Z486" s="1">
        <f>Table111[[#This Row],[Quantity2]]*Table111[[#This Row],[U Cost]]</f>
        <v>0</v>
      </c>
      <c r="AB486" s="1"/>
      <c r="AC486" s="1"/>
      <c r="AD486" s="1">
        <f t="shared" si="67"/>
        <v>0</v>
      </c>
      <c r="AE486" s="1"/>
      <c r="AF486" s="1">
        <f>SUM(Table111[[#This Row],[Total 
Paid]:[Shipping 
Charged]])</f>
        <v>0</v>
      </c>
      <c r="AG486" s="1"/>
      <c r="AH486" s="1"/>
      <c r="AI486" s="1">
        <f t="shared" si="68"/>
        <v>0</v>
      </c>
      <c r="AK486" s="1"/>
      <c r="AL486" s="1"/>
      <c r="AM486" s="1"/>
      <c r="AN486" s="1"/>
      <c r="AP486" s="30"/>
      <c r="AQ486" s="1"/>
      <c r="AR486" s="1">
        <f t="shared" si="52"/>
        <v>0</v>
      </c>
      <c r="AS486" s="1"/>
      <c r="AT486" s="1"/>
      <c r="AU486" s="2">
        <f t="shared" si="69"/>
        <v>0</v>
      </c>
      <c r="AW486" s="1"/>
      <c r="AX486" s="1"/>
      <c r="AY486" s="1"/>
      <c r="AZ486" s="2">
        <f t="shared" si="65"/>
        <v>0</v>
      </c>
      <c r="BA486" s="2">
        <f>SUM(AF486,AH486,-AZ486,-Table111[[#This Row],[Sale Fee]])</f>
        <v>0</v>
      </c>
      <c r="BC486" s="1"/>
      <c r="BD486" s="1"/>
      <c r="BE486" s="1"/>
    </row>
    <row r="487" spans="1:57" x14ac:dyDescent="0.25">
      <c r="A487" s="1"/>
      <c r="B487" s="1"/>
      <c r="E487" s="4"/>
      <c r="F487" s="4"/>
      <c r="Q487" s="1"/>
      <c r="R487" s="1"/>
      <c r="S487" s="1"/>
      <c r="U487" s="1"/>
      <c r="V487" s="1"/>
      <c r="W487" s="1">
        <f t="shared" si="66"/>
        <v>0</v>
      </c>
      <c r="X487" s="1"/>
      <c r="Y487" s="1"/>
      <c r="Z487" s="1">
        <f>Table111[[#This Row],[Quantity2]]*Table111[[#This Row],[U Cost]]</f>
        <v>0</v>
      </c>
      <c r="AB487" s="1"/>
      <c r="AC487" s="1"/>
      <c r="AD487" s="1">
        <f t="shared" si="67"/>
        <v>0</v>
      </c>
      <c r="AE487" s="1"/>
      <c r="AF487" s="1">
        <f>SUM(Table111[[#This Row],[Total 
Paid]:[Shipping 
Charged]])</f>
        <v>0</v>
      </c>
      <c r="AG487" s="1"/>
      <c r="AH487" s="1"/>
      <c r="AI487" s="1">
        <f t="shared" si="68"/>
        <v>0</v>
      </c>
      <c r="AK487" s="1"/>
      <c r="AL487" s="1"/>
      <c r="AM487" s="1"/>
      <c r="AN487" s="1"/>
      <c r="AP487" s="30"/>
      <c r="AQ487" s="1"/>
      <c r="AR487" s="1">
        <f t="shared" si="52"/>
        <v>0</v>
      </c>
      <c r="AS487" s="1"/>
      <c r="AT487" s="1"/>
      <c r="AU487" s="2">
        <f t="shared" si="69"/>
        <v>0</v>
      </c>
      <c r="AW487" s="1"/>
      <c r="AX487" s="1"/>
      <c r="AY487" s="1"/>
      <c r="AZ487" s="2">
        <f t="shared" si="65"/>
        <v>0</v>
      </c>
      <c r="BA487" s="2">
        <f>SUM(AF487,AH487,-AZ487,-Table111[[#This Row],[Sale Fee]])</f>
        <v>0</v>
      </c>
      <c r="BC487" s="1"/>
      <c r="BD487" s="1"/>
      <c r="BE487" s="1"/>
    </row>
    <row r="488" spans="1:57" x14ac:dyDescent="0.25">
      <c r="A488" s="1"/>
      <c r="B488" s="1"/>
      <c r="E488" s="4"/>
      <c r="F488" s="4"/>
      <c r="Q488" s="1"/>
      <c r="R488" s="1"/>
      <c r="S488" s="1"/>
      <c r="U488" s="1"/>
      <c r="V488" s="1"/>
      <c r="W488" s="1">
        <f t="shared" si="66"/>
        <v>0</v>
      </c>
      <c r="X488" s="1"/>
      <c r="Y488" s="1"/>
      <c r="Z488" s="1">
        <f>Table111[[#This Row],[Quantity2]]*Table111[[#This Row],[U Cost]]</f>
        <v>0</v>
      </c>
      <c r="AB488" s="1"/>
      <c r="AC488" s="1"/>
      <c r="AD488" s="1">
        <f t="shared" si="67"/>
        <v>0</v>
      </c>
      <c r="AE488" s="1"/>
      <c r="AF488" s="1">
        <f>SUM(Table111[[#This Row],[Total 
Paid]:[Shipping 
Charged]])</f>
        <v>0</v>
      </c>
      <c r="AG488" s="1"/>
      <c r="AH488" s="1"/>
      <c r="AI488" s="1">
        <f t="shared" si="68"/>
        <v>0</v>
      </c>
      <c r="AK488" s="1"/>
      <c r="AL488" s="1"/>
      <c r="AM488" s="1"/>
      <c r="AN488" s="1"/>
      <c r="AP488" s="30"/>
      <c r="AQ488" s="1"/>
      <c r="AR488" s="1">
        <f t="shared" si="52"/>
        <v>0</v>
      </c>
      <c r="AS488" s="1"/>
      <c r="AT488" s="1"/>
      <c r="AU488" s="2">
        <f t="shared" si="69"/>
        <v>0</v>
      </c>
      <c r="AW488" s="1"/>
      <c r="AX488" s="1"/>
      <c r="AY488" s="1"/>
      <c r="AZ488" s="2">
        <f t="shared" si="65"/>
        <v>0</v>
      </c>
      <c r="BA488" s="2">
        <f>SUM(AF488,AH488,-AZ488,-Table111[[#This Row],[Sale Fee]])</f>
        <v>0</v>
      </c>
      <c r="BC488" s="1"/>
      <c r="BD488" s="1"/>
      <c r="BE488" s="1"/>
    </row>
    <row r="489" spans="1:57" x14ac:dyDescent="0.25">
      <c r="A489" s="1"/>
      <c r="B489" s="1"/>
      <c r="E489" s="4"/>
      <c r="F489" s="4"/>
      <c r="Q489" s="1"/>
      <c r="R489" s="1"/>
      <c r="S489" s="1"/>
      <c r="U489" s="1"/>
      <c r="V489" s="1"/>
      <c r="W489" s="1">
        <f t="shared" si="66"/>
        <v>0</v>
      </c>
      <c r="X489" s="1"/>
      <c r="Y489" s="1"/>
      <c r="Z489" s="1">
        <f>Table111[[#This Row],[Quantity2]]*Table111[[#This Row],[U Cost]]</f>
        <v>0</v>
      </c>
      <c r="AB489" s="1"/>
      <c r="AC489" s="1"/>
      <c r="AD489" s="1">
        <f t="shared" si="67"/>
        <v>0</v>
      </c>
      <c r="AE489" s="1"/>
      <c r="AF489" s="1">
        <f>SUM(Table111[[#This Row],[Total 
Paid]:[Shipping 
Charged]])</f>
        <v>0</v>
      </c>
      <c r="AG489" s="1"/>
      <c r="AH489" s="1"/>
      <c r="AI489" s="1">
        <f t="shared" si="68"/>
        <v>0</v>
      </c>
      <c r="AK489" s="1"/>
      <c r="AL489" s="1"/>
      <c r="AM489" s="1"/>
      <c r="AN489" s="1"/>
      <c r="AP489" s="30"/>
      <c r="AQ489" s="1"/>
      <c r="AR489" s="1">
        <f t="shared" si="52"/>
        <v>0</v>
      </c>
      <c r="AS489" s="1"/>
      <c r="AT489" s="1"/>
      <c r="AU489" s="2">
        <f t="shared" si="69"/>
        <v>0</v>
      </c>
      <c r="AW489" s="1"/>
      <c r="AX489" s="1"/>
      <c r="AY489" s="1"/>
      <c r="AZ489" s="2">
        <f t="shared" si="65"/>
        <v>0</v>
      </c>
      <c r="BA489" s="2">
        <f>SUM(AF489,AH489,-AZ489,-Table111[[#This Row],[Sale Fee]])</f>
        <v>0</v>
      </c>
      <c r="BC489" s="1"/>
      <c r="BD489" s="1"/>
      <c r="BE489" s="1"/>
    </row>
    <row r="490" spans="1:57" x14ac:dyDescent="0.25">
      <c r="A490" s="1"/>
      <c r="B490" s="1"/>
      <c r="E490" s="4"/>
      <c r="F490" s="4"/>
      <c r="Q490" s="1"/>
      <c r="R490" s="1"/>
      <c r="S490" s="1"/>
      <c r="U490" s="1"/>
      <c r="V490" s="1"/>
      <c r="W490" s="1">
        <f t="shared" si="66"/>
        <v>0</v>
      </c>
      <c r="X490" s="1"/>
      <c r="Y490" s="1"/>
      <c r="Z490" s="1">
        <f>Table111[[#This Row],[Quantity2]]*Table111[[#This Row],[U Cost]]</f>
        <v>0</v>
      </c>
      <c r="AB490" s="1"/>
      <c r="AC490" s="1"/>
      <c r="AD490" s="1">
        <f t="shared" si="67"/>
        <v>0</v>
      </c>
      <c r="AE490" s="1"/>
      <c r="AF490" s="1">
        <f>SUM(Table111[[#This Row],[Total 
Paid]:[Shipping 
Charged]])</f>
        <v>0</v>
      </c>
      <c r="AG490" s="1"/>
      <c r="AH490" s="1"/>
      <c r="AI490" s="1">
        <f t="shared" si="68"/>
        <v>0</v>
      </c>
      <c r="AK490" s="1"/>
      <c r="AL490" s="1"/>
      <c r="AM490" s="1"/>
      <c r="AN490" s="1"/>
      <c r="AP490" s="30"/>
      <c r="AQ490" s="1"/>
      <c r="AR490" s="1">
        <f t="shared" si="52"/>
        <v>0</v>
      </c>
      <c r="AS490" s="1"/>
      <c r="AT490" s="1"/>
      <c r="AU490" s="2">
        <f t="shared" si="69"/>
        <v>0</v>
      </c>
      <c r="AW490" s="1"/>
      <c r="AX490" s="1"/>
      <c r="AY490" s="1"/>
      <c r="AZ490" s="2">
        <f t="shared" si="65"/>
        <v>0</v>
      </c>
      <c r="BA490" s="2">
        <f>SUM(AF490,AH490,-AZ490,-Table111[[#This Row],[Sale Fee]])</f>
        <v>0</v>
      </c>
      <c r="BC490" s="1"/>
      <c r="BD490" s="1"/>
      <c r="BE490" s="1"/>
    </row>
    <row r="491" spans="1:57" x14ac:dyDescent="0.25">
      <c r="A491" s="1"/>
      <c r="B491" s="1"/>
      <c r="E491" s="4"/>
      <c r="F491" s="4"/>
      <c r="Q491" s="1"/>
      <c r="R491" s="1"/>
      <c r="S491" s="1"/>
      <c r="U491" s="1"/>
      <c r="V491" s="1"/>
      <c r="W491" s="1">
        <f t="shared" si="66"/>
        <v>0</v>
      </c>
      <c r="X491" s="1"/>
      <c r="Y491" s="1"/>
      <c r="Z491" s="1">
        <f>Table111[[#This Row],[Quantity2]]*Table111[[#This Row],[U Cost]]</f>
        <v>0</v>
      </c>
      <c r="AB491" s="1"/>
      <c r="AC491" s="1"/>
      <c r="AD491" s="1">
        <f t="shared" si="67"/>
        <v>0</v>
      </c>
      <c r="AE491" s="1"/>
      <c r="AF491" s="1">
        <f>SUM(Table111[[#This Row],[Total 
Paid]:[Shipping 
Charged]])</f>
        <v>0</v>
      </c>
      <c r="AG491" s="1"/>
      <c r="AH491" s="1"/>
      <c r="AI491" s="1">
        <f t="shared" si="68"/>
        <v>0</v>
      </c>
      <c r="AK491" s="1"/>
      <c r="AL491" s="1"/>
      <c r="AM491" s="1"/>
      <c r="AN491" s="1"/>
      <c r="AP491" s="30"/>
      <c r="AQ491" s="1"/>
      <c r="AR491" s="1">
        <f t="shared" si="52"/>
        <v>0</v>
      </c>
      <c r="AS491" s="1"/>
      <c r="AT491" s="1"/>
      <c r="AU491" s="2">
        <f t="shared" si="69"/>
        <v>0</v>
      </c>
      <c r="AW491" s="1"/>
      <c r="AX491" s="1"/>
      <c r="AY491" s="1"/>
      <c r="AZ491" s="2">
        <f t="shared" si="65"/>
        <v>0</v>
      </c>
      <c r="BA491" s="2">
        <f>SUM(AF491,AH491,-AZ491,-Table111[[#This Row],[Sale Fee]])</f>
        <v>0</v>
      </c>
      <c r="BC491" s="1"/>
      <c r="BD491" s="1"/>
      <c r="BE491" s="1"/>
    </row>
    <row r="492" spans="1:57" x14ac:dyDescent="0.25">
      <c r="A492" s="1"/>
      <c r="B492" s="1"/>
      <c r="E492" s="4"/>
      <c r="F492" s="4"/>
      <c r="Q492" s="1"/>
      <c r="R492" s="1"/>
      <c r="S492" s="1"/>
      <c r="U492" s="1"/>
      <c r="V492" s="1"/>
      <c r="W492" s="1">
        <f t="shared" si="66"/>
        <v>0</v>
      </c>
      <c r="X492" s="1"/>
      <c r="Y492" s="1"/>
      <c r="Z492" s="1">
        <f>Table111[[#This Row],[Quantity2]]*Table111[[#This Row],[U Cost]]</f>
        <v>0</v>
      </c>
      <c r="AB492" s="1"/>
      <c r="AC492" s="1"/>
      <c r="AD492" s="1">
        <f t="shared" si="67"/>
        <v>0</v>
      </c>
      <c r="AE492" s="1"/>
      <c r="AF492" s="1">
        <f>SUM(Table111[[#This Row],[Total 
Paid]:[Shipping 
Charged]])</f>
        <v>0</v>
      </c>
      <c r="AG492" s="1"/>
      <c r="AH492" s="1"/>
      <c r="AI492" s="1">
        <f t="shared" si="68"/>
        <v>0</v>
      </c>
      <c r="AK492" s="1"/>
      <c r="AL492" s="1"/>
      <c r="AM492" s="1"/>
      <c r="AN492" s="1"/>
      <c r="AP492" s="30"/>
      <c r="AQ492" s="1"/>
      <c r="AR492" s="1">
        <f t="shared" si="52"/>
        <v>0</v>
      </c>
      <c r="AS492" s="1"/>
      <c r="AT492" s="1"/>
      <c r="AU492" s="2">
        <f t="shared" si="69"/>
        <v>0</v>
      </c>
      <c r="AW492" s="1"/>
      <c r="AX492" s="1"/>
      <c r="AY492" s="1"/>
      <c r="AZ492" s="2">
        <f t="shared" si="65"/>
        <v>0</v>
      </c>
      <c r="BA492" s="2">
        <f>SUM(AF492,AH492,-AZ492,-Table111[[#This Row],[Sale Fee]])</f>
        <v>0</v>
      </c>
      <c r="BC492" s="1"/>
      <c r="BD492" s="1"/>
      <c r="BE492" s="1"/>
    </row>
    <row r="493" spans="1:57" x14ac:dyDescent="0.25">
      <c r="A493" s="1"/>
      <c r="B493" s="1"/>
      <c r="E493" s="4"/>
      <c r="F493" s="4"/>
      <c r="Q493" s="1"/>
      <c r="R493" s="1"/>
      <c r="S493" s="1"/>
      <c r="U493" s="1"/>
      <c r="V493" s="1"/>
      <c r="W493" s="1">
        <f t="shared" si="66"/>
        <v>0</v>
      </c>
      <c r="X493" s="1"/>
      <c r="Y493" s="1"/>
      <c r="Z493" s="1">
        <f>Table111[[#This Row],[Quantity2]]*Table111[[#This Row],[U Cost]]</f>
        <v>0</v>
      </c>
      <c r="AB493" s="1"/>
      <c r="AC493" s="1"/>
      <c r="AD493" s="1">
        <f t="shared" si="67"/>
        <v>0</v>
      </c>
      <c r="AE493" s="1"/>
      <c r="AF493" s="1">
        <f>SUM(Table111[[#This Row],[Total 
Paid]:[Shipping 
Charged]])</f>
        <v>0</v>
      </c>
      <c r="AG493" s="1"/>
      <c r="AH493" s="1"/>
      <c r="AI493" s="1">
        <f t="shared" si="68"/>
        <v>0</v>
      </c>
      <c r="AK493" s="1"/>
      <c r="AL493" s="1"/>
      <c r="AM493" s="1"/>
      <c r="AN493" s="1"/>
      <c r="AP493" s="30"/>
      <c r="AQ493" s="1"/>
      <c r="AR493" s="1">
        <f t="shared" si="52"/>
        <v>0</v>
      </c>
      <c r="AS493" s="1"/>
      <c r="AT493" s="1"/>
      <c r="AU493" s="2">
        <f t="shared" si="69"/>
        <v>0</v>
      </c>
      <c r="AW493" s="1"/>
      <c r="AX493" s="1"/>
      <c r="AY493" s="1"/>
      <c r="AZ493" s="2">
        <f t="shared" si="65"/>
        <v>0</v>
      </c>
      <c r="BA493" s="2">
        <f>SUM(AF493,AH493,-AZ493,-Table111[[#This Row],[Sale Fee]])</f>
        <v>0</v>
      </c>
      <c r="BC493" s="1"/>
      <c r="BD493" s="1"/>
      <c r="BE493" s="1"/>
    </row>
    <row r="494" spans="1:57" x14ac:dyDescent="0.25">
      <c r="A494" s="1"/>
      <c r="B494" s="1"/>
      <c r="E494" s="4"/>
      <c r="F494" s="4"/>
      <c r="Q494" s="1"/>
      <c r="R494" s="1"/>
      <c r="S494" s="1"/>
      <c r="U494" s="1"/>
      <c r="V494" s="1"/>
      <c r="W494" s="1">
        <f t="shared" si="66"/>
        <v>0</v>
      </c>
      <c r="X494" s="1"/>
      <c r="Y494" s="1"/>
      <c r="Z494" s="1">
        <f>Table111[[#This Row],[Quantity2]]*Table111[[#This Row],[U Cost]]</f>
        <v>0</v>
      </c>
      <c r="AB494" s="1"/>
      <c r="AC494" s="1"/>
      <c r="AD494" s="1">
        <f t="shared" si="67"/>
        <v>0</v>
      </c>
      <c r="AE494" s="1"/>
      <c r="AF494" s="1">
        <f>SUM(Table111[[#This Row],[Total 
Paid]:[Shipping 
Charged]])</f>
        <v>0</v>
      </c>
      <c r="AG494" s="1"/>
      <c r="AH494" s="1"/>
      <c r="AI494" s="1">
        <f t="shared" si="68"/>
        <v>0</v>
      </c>
      <c r="AK494" s="1"/>
      <c r="AL494" s="1"/>
      <c r="AM494" s="1"/>
      <c r="AN494" s="1"/>
      <c r="AP494" s="30"/>
      <c r="AQ494" s="1"/>
      <c r="AR494" s="1">
        <f t="shared" si="52"/>
        <v>0</v>
      </c>
      <c r="AS494" s="1"/>
      <c r="AT494" s="1"/>
      <c r="AU494" s="2">
        <f t="shared" si="69"/>
        <v>0</v>
      </c>
      <c r="AW494" s="1"/>
      <c r="AX494" s="1"/>
      <c r="AY494" s="1"/>
      <c r="AZ494" s="2">
        <f t="shared" si="65"/>
        <v>0</v>
      </c>
      <c r="BA494" s="2">
        <f>SUM(AF494,AH494,-AZ494,-Table111[[#This Row],[Sale Fee]])</f>
        <v>0</v>
      </c>
      <c r="BC494" s="1"/>
      <c r="BD494" s="1"/>
      <c r="BE494" s="1"/>
    </row>
    <row r="495" spans="1:57" x14ac:dyDescent="0.25">
      <c r="A495" s="1"/>
      <c r="B495" s="1"/>
      <c r="E495" s="4"/>
      <c r="F495" s="4"/>
      <c r="Q495" s="1"/>
      <c r="R495" s="1"/>
      <c r="S495" s="1"/>
      <c r="U495" s="1"/>
      <c r="V495" s="1"/>
      <c r="W495" s="1">
        <f t="shared" si="66"/>
        <v>0</v>
      </c>
      <c r="X495" s="1"/>
      <c r="Y495" s="1"/>
      <c r="Z495" s="1">
        <f>Table111[[#This Row],[Quantity2]]*Table111[[#This Row],[U Cost]]</f>
        <v>0</v>
      </c>
      <c r="AB495" s="1"/>
      <c r="AC495" s="1"/>
      <c r="AD495" s="1">
        <f t="shared" si="67"/>
        <v>0</v>
      </c>
      <c r="AE495" s="1"/>
      <c r="AF495" s="1">
        <f>SUM(Table111[[#This Row],[Total 
Paid]:[Shipping 
Charged]])</f>
        <v>0</v>
      </c>
      <c r="AG495" s="1"/>
      <c r="AH495" s="1"/>
      <c r="AI495" s="1">
        <f t="shared" si="68"/>
        <v>0</v>
      </c>
      <c r="AK495" s="1"/>
      <c r="AL495" s="1"/>
      <c r="AM495" s="1"/>
      <c r="AN495" s="1"/>
      <c r="AP495" s="30"/>
      <c r="AQ495" s="1"/>
      <c r="AR495" s="1">
        <f t="shared" si="52"/>
        <v>0</v>
      </c>
      <c r="AS495" s="1"/>
      <c r="AT495" s="1"/>
      <c r="AU495" s="2">
        <f t="shared" si="69"/>
        <v>0</v>
      </c>
      <c r="AW495" s="1"/>
      <c r="AX495" s="1"/>
      <c r="AY495" s="1"/>
      <c r="AZ495" s="2">
        <f t="shared" si="65"/>
        <v>0</v>
      </c>
      <c r="BA495" s="2">
        <f>SUM(AF495,AH495,-AZ495,-Table111[[#This Row],[Sale Fee]])</f>
        <v>0</v>
      </c>
      <c r="BC495" s="1"/>
      <c r="BD495" s="1"/>
      <c r="BE495" s="1"/>
    </row>
    <row r="496" spans="1:57" x14ac:dyDescent="0.25">
      <c r="A496" s="1"/>
      <c r="B496" s="1"/>
      <c r="E496" s="4"/>
      <c r="F496" s="4"/>
      <c r="Q496" s="1"/>
      <c r="R496" s="1"/>
      <c r="S496" s="1"/>
      <c r="U496" s="1"/>
      <c r="V496" s="1"/>
      <c r="W496" s="1">
        <f t="shared" si="66"/>
        <v>0</v>
      </c>
      <c r="X496" s="1"/>
      <c r="Y496" s="1"/>
      <c r="Z496" s="1">
        <f>Table111[[#This Row],[Quantity2]]*Table111[[#This Row],[U Cost]]</f>
        <v>0</v>
      </c>
      <c r="AB496" s="1"/>
      <c r="AC496" s="1"/>
      <c r="AD496" s="1">
        <f t="shared" si="67"/>
        <v>0</v>
      </c>
      <c r="AE496" s="1"/>
      <c r="AF496" s="1">
        <f>SUM(Table111[[#This Row],[Total 
Paid]:[Shipping 
Charged]])</f>
        <v>0</v>
      </c>
      <c r="AG496" s="1"/>
      <c r="AH496" s="1"/>
      <c r="AI496" s="1">
        <f t="shared" si="68"/>
        <v>0</v>
      </c>
      <c r="AK496" s="1"/>
      <c r="AL496" s="1"/>
      <c r="AM496" s="1"/>
      <c r="AN496" s="1"/>
      <c r="AP496" s="30"/>
      <c r="AQ496" s="1"/>
      <c r="AR496" s="1">
        <f t="shared" si="52"/>
        <v>0</v>
      </c>
      <c r="AS496" s="1"/>
      <c r="AT496" s="1"/>
      <c r="AU496" s="2">
        <f t="shared" si="69"/>
        <v>0</v>
      </c>
      <c r="AW496" s="1"/>
      <c r="AX496" s="1"/>
      <c r="AY496" s="1"/>
      <c r="AZ496" s="2">
        <f t="shared" si="65"/>
        <v>0</v>
      </c>
      <c r="BA496" s="2">
        <f>SUM(AF496,AH496,-AZ496,-Table111[[#This Row],[Sale Fee]])</f>
        <v>0</v>
      </c>
      <c r="BC496" s="1"/>
      <c r="BD496" s="1"/>
      <c r="BE496" s="1"/>
    </row>
    <row r="497" spans="1:57" x14ac:dyDescent="0.25">
      <c r="A497" s="1"/>
      <c r="B497" s="1"/>
      <c r="E497" s="4"/>
      <c r="F497" s="4"/>
      <c r="Q497" s="1"/>
      <c r="R497" s="1"/>
      <c r="S497" s="1"/>
      <c r="U497" s="1"/>
      <c r="V497" s="1"/>
      <c r="W497" s="1">
        <f t="shared" si="66"/>
        <v>0</v>
      </c>
      <c r="X497" s="1"/>
      <c r="Y497" s="1"/>
      <c r="Z497" s="1">
        <f>Table111[[#This Row],[Quantity2]]*Table111[[#This Row],[U Cost]]</f>
        <v>0</v>
      </c>
      <c r="AB497" s="1"/>
      <c r="AC497" s="1"/>
      <c r="AD497" s="1">
        <f t="shared" si="67"/>
        <v>0</v>
      </c>
      <c r="AE497" s="1"/>
      <c r="AF497" s="1">
        <f>SUM(Table111[[#This Row],[Total 
Paid]:[Shipping 
Charged]])</f>
        <v>0</v>
      </c>
      <c r="AG497" s="1"/>
      <c r="AH497" s="1"/>
      <c r="AI497" s="1">
        <f t="shared" si="68"/>
        <v>0</v>
      </c>
      <c r="AK497" s="1"/>
      <c r="AL497" s="1"/>
      <c r="AM497" s="1"/>
      <c r="AN497" s="1"/>
      <c r="AP497" s="30"/>
      <c r="AQ497" s="1"/>
      <c r="AR497" s="1">
        <f t="shared" si="52"/>
        <v>0</v>
      </c>
      <c r="AS497" s="1"/>
      <c r="AT497" s="1"/>
      <c r="AU497" s="2">
        <f t="shared" si="69"/>
        <v>0</v>
      </c>
      <c r="AW497" s="1"/>
      <c r="AX497" s="1"/>
      <c r="AY497" s="1"/>
      <c r="AZ497" s="2">
        <f t="shared" si="65"/>
        <v>0</v>
      </c>
      <c r="BA497" s="2">
        <f>SUM(AF497,AH497,-AZ497,-Table111[[#This Row],[Sale Fee]])</f>
        <v>0</v>
      </c>
      <c r="BC497" s="1"/>
      <c r="BD497" s="1"/>
      <c r="BE497" s="1"/>
    </row>
    <row r="498" spans="1:57" x14ac:dyDescent="0.25">
      <c r="A498" s="1"/>
      <c r="B498" s="1"/>
      <c r="E498" s="4"/>
      <c r="F498" s="4"/>
      <c r="Q498" s="1"/>
      <c r="R498" s="1"/>
      <c r="S498" s="1"/>
      <c r="U498" s="1"/>
      <c r="V498" s="1"/>
      <c r="W498" s="1">
        <f t="shared" si="66"/>
        <v>0</v>
      </c>
      <c r="X498" s="1"/>
      <c r="Y498" s="1"/>
      <c r="Z498" s="1">
        <f>Table111[[#This Row],[Quantity2]]*Table111[[#This Row],[U Cost]]</f>
        <v>0</v>
      </c>
      <c r="AB498" s="1"/>
      <c r="AC498" s="1"/>
      <c r="AD498" s="1">
        <f t="shared" si="67"/>
        <v>0</v>
      </c>
      <c r="AE498" s="1"/>
      <c r="AF498" s="1">
        <f>SUM(Table111[[#This Row],[Total 
Paid]:[Shipping 
Charged]])</f>
        <v>0</v>
      </c>
      <c r="AG498" s="1"/>
      <c r="AH498" s="1"/>
      <c r="AI498" s="1">
        <f t="shared" si="68"/>
        <v>0</v>
      </c>
      <c r="AK498" s="1"/>
      <c r="AL498" s="1"/>
      <c r="AM498" s="1"/>
      <c r="AN498" s="1"/>
      <c r="AP498" s="30"/>
      <c r="AQ498" s="1"/>
      <c r="AR498" s="1">
        <f t="shared" si="52"/>
        <v>0</v>
      </c>
      <c r="AS498" s="1"/>
      <c r="AT498" s="1"/>
      <c r="AU498" s="2">
        <f t="shared" si="69"/>
        <v>0</v>
      </c>
      <c r="AW498" s="1"/>
      <c r="AX498" s="1"/>
      <c r="AY498" s="1"/>
      <c r="AZ498" s="2">
        <f t="shared" si="65"/>
        <v>0</v>
      </c>
      <c r="BA498" s="2">
        <f>SUM(AF498,AH498,-AZ498,-Table111[[#This Row],[Sale Fee]])</f>
        <v>0</v>
      </c>
      <c r="BC498" s="1"/>
      <c r="BD498" s="1"/>
      <c r="BE498" s="1"/>
    </row>
    <row r="499" spans="1:57" x14ac:dyDescent="0.25">
      <c r="A499" s="1"/>
      <c r="B499" s="1"/>
      <c r="E499" s="4"/>
      <c r="F499" s="4"/>
      <c r="Q499" s="1"/>
      <c r="R499" s="1"/>
      <c r="S499" s="1"/>
      <c r="U499" s="1"/>
      <c r="V499" s="1"/>
      <c r="W499" s="1">
        <f t="shared" si="66"/>
        <v>0</v>
      </c>
      <c r="X499" s="1"/>
      <c r="Y499" s="1"/>
      <c r="Z499" s="1">
        <f>Table111[[#This Row],[Quantity2]]*Table111[[#This Row],[U Cost]]</f>
        <v>0</v>
      </c>
      <c r="AB499" s="1"/>
      <c r="AC499" s="1"/>
      <c r="AD499" s="1">
        <f t="shared" si="67"/>
        <v>0</v>
      </c>
      <c r="AE499" s="1"/>
      <c r="AF499" s="1">
        <f>SUM(Table111[[#This Row],[Total 
Paid]:[Shipping 
Charged]])</f>
        <v>0</v>
      </c>
      <c r="AG499" s="1"/>
      <c r="AH499" s="1"/>
      <c r="AI499" s="1">
        <f t="shared" si="68"/>
        <v>0</v>
      </c>
      <c r="AK499" s="1"/>
      <c r="AL499" s="1"/>
      <c r="AM499" s="1"/>
      <c r="AN499" s="1"/>
      <c r="AP499" s="30"/>
      <c r="AQ499" s="1"/>
      <c r="AR499" s="1">
        <f t="shared" si="52"/>
        <v>0</v>
      </c>
      <c r="AS499" s="1"/>
      <c r="AT499" s="1"/>
      <c r="AU499" s="2">
        <f t="shared" si="69"/>
        <v>0</v>
      </c>
      <c r="AW499" s="1"/>
      <c r="AX499" s="1"/>
      <c r="AY499" s="1"/>
      <c r="AZ499" s="2">
        <f t="shared" si="65"/>
        <v>0</v>
      </c>
      <c r="BA499" s="2">
        <f>SUM(AF499,AH499,-AZ499,-Table111[[#This Row],[Sale Fee]])</f>
        <v>0</v>
      </c>
      <c r="BC499" s="1"/>
      <c r="BD499" s="1"/>
      <c r="BE499" s="1"/>
    </row>
    <row r="500" spans="1:57" x14ac:dyDescent="0.25">
      <c r="A500" s="1"/>
      <c r="B500" s="1"/>
      <c r="E500" s="4"/>
      <c r="F500" s="4"/>
      <c r="Q500" s="1"/>
      <c r="R500" s="1"/>
      <c r="S500" s="1"/>
      <c r="U500" s="1"/>
      <c r="V500" s="1"/>
      <c r="W500" s="1">
        <f t="shared" si="66"/>
        <v>0</v>
      </c>
      <c r="X500" s="1"/>
      <c r="Y500" s="1"/>
      <c r="Z500" s="1">
        <f>Table111[[#This Row],[Quantity2]]*Table111[[#This Row],[U Cost]]</f>
        <v>0</v>
      </c>
      <c r="AB500" s="1"/>
      <c r="AC500" s="1"/>
      <c r="AD500" s="1">
        <f t="shared" si="67"/>
        <v>0</v>
      </c>
      <c r="AE500" s="1"/>
      <c r="AF500" s="1">
        <f>SUM(Table111[[#This Row],[Total 
Paid]:[Shipping 
Charged]])</f>
        <v>0</v>
      </c>
      <c r="AG500" s="1"/>
      <c r="AH500" s="1"/>
      <c r="AI500" s="1">
        <f t="shared" si="68"/>
        <v>0</v>
      </c>
      <c r="AK500" s="1"/>
      <c r="AL500" s="1"/>
      <c r="AM500" s="1"/>
      <c r="AN500" s="1"/>
      <c r="AP500" s="30"/>
      <c r="AQ500" s="1"/>
      <c r="AR500" s="1">
        <f t="shared" si="52"/>
        <v>0</v>
      </c>
      <c r="AS500" s="1"/>
      <c r="AT500" s="1"/>
      <c r="AU500" s="2">
        <f t="shared" si="69"/>
        <v>0</v>
      </c>
      <c r="AW500" s="1"/>
      <c r="AX500" s="1"/>
      <c r="AY500" s="1"/>
      <c r="AZ500" s="2">
        <f t="shared" si="65"/>
        <v>0</v>
      </c>
      <c r="BA500" s="2">
        <f>SUM(AF500,AH500,-AZ500,-Table111[[#This Row],[Sale Fee]])</f>
        <v>0</v>
      </c>
      <c r="BC500" s="1"/>
      <c r="BD500" s="1"/>
      <c r="BE500" s="1"/>
    </row>
    <row r="501" spans="1:57" x14ac:dyDescent="0.25">
      <c r="A501" s="1"/>
      <c r="B501" s="1"/>
      <c r="E501" s="4"/>
      <c r="F501" s="4"/>
      <c r="Q501" s="1"/>
      <c r="R501" s="1"/>
      <c r="S501" s="1"/>
      <c r="U501" s="1"/>
      <c r="V501" s="1"/>
      <c r="W501" s="1">
        <f t="shared" si="66"/>
        <v>0</v>
      </c>
      <c r="X501" s="1"/>
      <c r="Y501" s="1"/>
      <c r="Z501" s="1">
        <f>Table111[[#This Row],[Quantity2]]*Table111[[#This Row],[U Cost]]</f>
        <v>0</v>
      </c>
      <c r="AB501" s="1"/>
      <c r="AC501" s="1"/>
      <c r="AD501" s="1">
        <f t="shared" si="67"/>
        <v>0</v>
      </c>
      <c r="AE501" s="1"/>
      <c r="AF501" s="1">
        <f>SUM(Table111[[#This Row],[Total 
Paid]:[Shipping 
Charged]])</f>
        <v>0</v>
      </c>
      <c r="AG501" s="1"/>
      <c r="AH501" s="1"/>
      <c r="AI501" s="1">
        <f t="shared" si="68"/>
        <v>0</v>
      </c>
      <c r="AK501" s="1"/>
      <c r="AL501" s="1"/>
      <c r="AM501" s="1"/>
      <c r="AN501" s="1"/>
      <c r="AP501" s="30"/>
      <c r="AQ501" s="1"/>
      <c r="AR501" s="1">
        <f t="shared" si="52"/>
        <v>0</v>
      </c>
      <c r="AS501" s="1"/>
      <c r="AT501" s="1"/>
      <c r="AU501" s="2">
        <f t="shared" si="69"/>
        <v>0</v>
      </c>
      <c r="AW501" s="1"/>
      <c r="AX501" s="1"/>
      <c r="AY501" s="1"/>
      <c r="AZ501" s="2">
        <f t="shared" si="65"/>
        <v>0</v>
      </c>
      <c r="BA501" s="2">
        <f>SUM(AF501,AH501,-AZ501,-Table111[[#This Row],[Sale Fee]])</f>
        <v>0</v>
      </c>
      <c r="BC501" s="1"/>
      <c r="BD501" s="1"/>
      <c r="BE501" s="1"/>
    </row>
    <row r="502" spans="1:57" x14ac:dyDescent="0.25">
      <c r="A502" s="1"/>
      <c r="B502" s="1"/>
      <c r="E502" s="4"/>
      <c r="F502" s="4"/>
      <c r="Q502" s="1"/>
      <c r="R502" s="1"/>
      <c r="S502" s="1"/>
      <c r="U502" s="1"/>
      <c r="V502" s="1"/>
      <c r="W502" s="1">
        <f t="shared" si="66"/>
        <v>0</v>
      </c>
      <c r="X502" s="1"/>
      <c r="Y502" s="1"/>
      <c r="Z502" s="1">
        <f>Table111[[#This Row],[Quantity2]]*Table111[[#This Row],[U Cost]]</f>
        <v>0</v>
      </c>
      <c r="AB502" s="1"/>
      <c r="AC502" s="1"/>
      <c r="AD502" s="1">
        <f t="shared" si="67"/>
        <v>0</v>
      </c>
      <c r="AE502" s="1"/>
      <c r="AF502" s="1">
        <f>SUM(Table111[[#This Row],[Total 
Paid]:[Shipping 
Charged]])</f>
        <v>0</v>
      </c>
      <c r="AG502" s="1"/>
      <c r="AH502" s="1"/>
      <c r="AI502" s="1">
        <f t="shared" si="68"/>
        <v>0</v>
      </c>
      <c r="AK502" s="1"/>
      <c r="AL502" s="1"/>
      <c r="AM502" s="1"/>
      <c r="AN502" s="1"/>
      <c r="AP502" s="30"/>
      <c r="AQ502" s="1"/>
      <c r="AR502" s="1">
        <f t="shared" si="52"/>
        <v>0</v>
      </c>
      <c r="AS502" s="1"/>
      <c r="AT502" s="1"/>
      <c r="AU502" s="2">
        <f t="shared" si="69"/>
        <v>0</v>
      </c>
      <c r="AW502" s="1"/>
      <c r="AX502" s="1"/>
      <c r="AY502" s="1"/>
      <c r="AZ502" s="2">
        <f t="shared" si="65"/>
        <v>0</v>
      </c>
      <c r="BA502" s="2">
        <f>SUM(AF502,AH502,-AZ502,-Table111[[#This Row],[Sale Fee]])</f>
        <v>0</v>
      </c>
      <c r="BC502" s="1"/>
      <c r="BD502" s="1"/>
      <c r="BE502" s="1"/>
    </row>
    <row r="503" spans="1:57" x14ac:dyDescent="0.25">
      <c r="A503" s="1"/>
      <c r="B503" s="1"/>
      <c r="E503" s="4"/>
      <c r="F503" s="4"/>
      <c r="Q503" s="1"/>
      <c r="R503" s="1"/>
      <c r="S503" s="1"/>
      <c r="U503" s="1"/>
      <c r="V503" s="1"/>
      <c r="W503" s="1">
        <f t="shared" si="66"/>
        <v>0</v>
      </c>
      <c r="X503" s="1"/>
      <c r="Y503" s="1"/>
      <c r="Z503" s="1">
        <f>Table111[[#This Row],[Quantity2]]*Table111[[#This Row],[U Cost]]</f>
        <v>0</v>
      </c>
      <c r="AB503" s="1"/>
      <c r="AC503" s="1"/>
      <c r="AD503" s="1">
        <f t="shared" si="67"/>
        <v>0</v>
      </c>
      <c r="AE503" s="1"/>
      <c r="AF503" s="1">
        <f>SUM(Table111[[#This Row],[Total 
Paid]:[Shipping 
Charged]])</f>
        <v>0</v>
      </c>
      <c r="AG503" s="1"/>
      <c r="AH503" s="1"/>
      <c r="AI503" s="1">
        <f t="shared" si="68"/>
        <v>0</v>
      </c>
      <c r="AK503" s="1"/>
      <c r="AL503" s="1"/>
      <c r="AM503" s="1"/>
      <c r="AN503" s="1"/>
      <c r="AP503" s="30"/>
      <c r="AQ503" s="1"/>
      <c r="AR503" s="1">
        <f t="shared" si="52"/>
        <v>0</v>
      </c>
      <c r="AS503" s="1"/>
      <c r="AT503" s="1"/>
      <c r="AU503" s="2">
        <f t="shared" si="69"/>
        <v>0</v>
      </c>
      <c r="AW503" s="1"/>
      <c r="AX503" s="1"/>
      <c r="AY503" s="1"/>
      <c r="AZ503" s="2">
        <f t="shared" si="65"/>
        <v>0</v>
      </c>
      <c r="BA503" s="2">
        <f>SUM(AF503,AH503,-AZ503,-Table111[[#This Row],[Sale Fee]])</f>
        <v>0</v>
      </c>
      <c r="BC503" s="1"/>
      <c r="BD503" s="1"/>
      <c r="BE503" s="1"/>
    </row>
    <row r="504" spans="1:57" x14ac:dyDescent="0.25">
      <c r="A504" s="1"/>
      <c r="B504" s="1"/>
      <c r="E504" s="4"/>
      <c r="F504" s="4"/>
      <c r="Q504" s="1"/>
      <c r="R504" s="1"/>
      <c r="S504" s="1"/>
      <c r="U504" s="1"/>
      <c r="V504" s="1"/>
      <c r="W504" s="1">
        <f t="shared" si="66"/>
        <v>0</v>
      </c>
      <c r="X504" s="1"/>
      <c r="Y504" s="1"/>
      <c r="Z504" s="1">
        <f>Table111[[#This Row],[Quantity2]]*Table111[[#This Row],[U Cost]]</f>
        <v>0</v>
      </c>
      <c r="AB504" s="1"/>
      <c r="AC504" s="1"/>
      <c r="AD504" s="1">
        <f t="shared" si="67"/>
        <v>0</v>
      </c>
      <c r="AE504" s="1"/>
      <c r="AF504" s="1">
        <f>SUM(Table111[[#This Row],[Total 
Paid]:[Shipping 
Charged]])</f>
        <v>0</v>
      </c>
      <c r="AG504" s="1"/>
      <c r="AH504" s="1"/>
      <c r="AI504" s="1">
        <f t="shared" si="68"/>
        <v>0</v>
      </c>
      <c r="AK504" s="1"/>
      <c r="AL504" s="1"/>
      <c r="AM504" s="1"/>
      <c r="AN504" s="1"/>
      <c r="AP504" s="30"/>
      <c r="AQ504" s="1"/>
      <c r="AR504" s="1">
        <f t="shared" si="52"/>
        <v>0</v>
      </c>
      <c r="AS504" s="1"/>
      <c r="AT504" s="1"/>
      <c r="AU504" s="2">
        <f t="shared" si="69"/>
        <v>0</v>
      </c>
      <c r="AW504" s="1"/>
      <c r="AX504" s="1"/>
      <c r="AY504" s="1"/>
      <c r="AZ504" s="2">
        <f t="shared" si="65"/>
        <v>0</v>
      </c>
      <c r="BA504" s="2">
        <f>SUM(AF504,AH504,-AZ504,-Table111[[#This Row],[Sale Fee]])</f>
        <v>0</v>
      </c>
      <c r="BC504" s="1"/>
      <c r="BD504" s="1"/>
      <c r="BE504" s="1"/>
    </row>
    <row r="505" spans="1:57" x14ac:dyDescent="0.25">
      <c r="A505" s="1"/>
      <c r="B505" s="1"/>
      <c r="E505" s="4"/>
      <c r="F505" s="4"/>
      <c r="Q505" s="1"/>
      <c r="R505" s="1"/>
      <c r="S505" s="1"/>
      <c r="U505" s="1"/>
      <c r="V505" s="1"/>
      <c r="W505" s="1">
        <f t="shared" si="66"/>
        <v>0</v>
      </c>
      <c r="X505" s="1"/>
      <c r="Y505" s="1"/>
      <c r="Z505" s="1">
        <f>Table111[[#This Row],[Quantity2]]*Table111[[#This Row],[U Cost]]</f>
        <v>0</v>
      </c>
      <c r="AB505" s="1"/>
      <c r="AC505" s="1"/>
      <c r="AD505" s="1">
        <f t="shared" si="67"/>
        <v>0</v>
      </c>
      <c r="AE505" s="1"/>
      <c r="AF505" s="1">
        <f>SUM(Table111[[#This Row],[Total 
Paid]:[Shipping 
Charged]])</f>
        <v>0</v>
      </c>
      <c r="AG505" s="1"/>
      <c r="AH505" s="1"/>
      <c r="AI505" s="1">
        <f t="shared" si="68"/>
        <v>0</v>
      </c>
      <c r="AK505" s="1"/>
      <c r="AL505" s="1"/>
      <c r="AM505" s="1"/>
      <c r="AN505" s="1"/>
      <c r="AP505" s="30"/>
      <c r="AQ505" s="1"/>
      <c r="AR505" s="1">
        <f t="shared" si="52"/>
        <v>0</v>
      </c>
      <c r="AS505" s="1"/>
      <c r="AT505" s="1"/>
      <c r="AU505" s="2">
        <f t="shared" si="69"/>
        <v>0</v>
      </c>
      <c r="AW505" s="1"/>
      <c r="AX505" s="1"/>
      <c r="AY505" s="1"/>
      <c r="AZ505" s="2">
        <f t="shared" si="65"/>
        <v>0</v>
      </c>
      <c r="BA505" s="2">
        <f>SUM(AF505,AH505,-AZ505,-Table111[[#This Row],[Sale Fee]])</f>
        <v>0</v>
      </c>
      <c r="BC505" s="1"/>
      <c r="BD505" s="1"/>
      <c r="BE505" s="1"/>
    </row>
    <row r="506" spans="1:57" x14ac:dyDescent="0.25">
      <c r="A506" s="1"/>
      <c r="B506" s="1"/>
      <c r="E506" s="4"/>
      <c r="F506" s="4"/>
      <c r="Q506" s="1"/>
      <c r="R506" s="1"/>
      <c r="S506" s="1"/>
      <c r="U506" s="1"/>
      <c r="V506" s="1"/>
      <c r="W506" s="1">
        <f t="shared" si="66"/>
        <v>0</v>
      </c>
      <c r="X506" s="1"/>
      <c r="Y506" s="1"/>
      <c r="Z506" s="1">
        <f>Table111[[#This Row],[Quantity2]]*Table111[[#This Row],[U Cost]]</f>
        <v>0</v>
      </c>
      <c r="AB506" s="1"/>
      <c r="AC506" s="1"/>
      <c r="AD506" s="1">
        <f t="shared" si="67"/>
        <v>0</v>
      </c>
      <c r="AE506" s="1"/>
      <c r="AF506" s="1">
        <f>SUM(Table111[[#This Row],[Total 
Paid]:[Shipping 
Charged]])</f>
        <v>0</v>
      </c>
      <c r="AG506" s="1"/>
      <c r="AH506" s="1"/>
      <c r="AI506" s="1">
        <f t="shared" si="68"/>
        <v>0</v>
      </c>
      <c r="AK506" s="1"/>
      <c r="AL506" s="1"/>
      <c r="AM506" s="1"/>
      <c r="AN506" s="1"/>
      <c r="AP506" s="30"/>
      <c r="AQ506" s="1"/>
      <c r="AR506" s="1">
        <f t="shared" si="52"/>
        <v>0</v>
      </c>
      <c r="AS506" s="1"/>
      <c r="AT506" s="1"/>
      <c r="AU506" s="2">
        <f t="shared" si="69"/>
        <v>0</v>
      </c>
      <c r="AW506" s="1"/>
      <c r="AX506" s="1"/>
      <c r="AY506" s="1"/>
      <c r="AZ506" s="2">
        <f t="shared" si="65"/>
        <v>0</v>
      </c>
      <c r="BA506" s="2">
        <f>SUM(AF506,AH506,-AZ506,-Table111[[#This Row],[Sale Fee]])</f>
        <v>0</v>
      </c>
      <c r="BC506" s="1"/>
      <c r="BD506" s="1"/>
      <c r="BE506" s="1"/>
    </row>
    <row r="507" spans="1:57" x14ac:dyDescent="0.25">
      <c r="A507" s="1"/>
      <c r="B507" s="1"/>
      <c r="E507" s="4"/>
      <c r="F507" s="4"/>
      <c r="Q507" s="1"/>
      <c r="R507" s="1"/>
      <c r="S507" s="1"/>
      <c r="U507" s="1"/>
      <c r="V507" s="1"/>
      <c r="W507" s="1">
        <f t="shared" si="66"/>
        <v>0</v>
      </c>
      <c r="X507" s="1"/>
      <c r="Y507" s="1"/>
      <c r="Z507" s="1">
        <f>Table111[[#This Row],[Quantity2]]*Table111[[#This Row],[U Cost]]</f>
        <v>0</v>
      </c>
      <c r="AB507" s="1"/>
      <c r="AC507" s="1"/>
      <c r="AD507" s="1">
        <f t="shared" si="67"/>
        <v>0</v>
      </c>
      <c r="AE507" s="1"/>
      <c r="AF507" s="1">
        <f>SUM(Table111[[#This Row],[Total 
Paid]:[Shipping 
Charged]])</f>
        <v>0</v>
      </c>
      <c r="AG507" s="1"/>
      <c r="AH507" s="1"/>
      <c r="AI507" s="1">
        <f t="shared" si="68"/>
        <v>0</v>
      </c>
      <c r="AK507" s="1"/>
      <c r="AL507" s="1"/>
      <c r="AM507" s="1"/>
      <c r="AN507" s="1"/>
      <c r="AP507" s="30"/>
      <c r="AQ507" s="1"/>
      <c r="AR507" s="1">
        <f t="shared" si="52"/>
        <v>0</v>
      </c>
      <c r="AS507" s="1"/>
      <c r="AT507" s="1"/>
      <c r="AU507" s="2">
        <f t="shared" si="69"/>
        <v>0</v>
      </c>
      <c r="AW507" s="1"/>
      <c r="AX507" s="1"/>
      <c r="AY507" s="1"/>
      <c r="AZ507" s="2">
        <f t="shared" si="65"/>
        <v>0</v>
      </c>
      <c r="BA507" s="2">
        <f>SUM(AF507,AH507,-AZ507,-Table111[[#This Row],[Sale Fee]])</f>
        <v>0</v>
      </c>
      <c r="BC507" s="1"/>
      <c r="BD507" s="1"/>
      <c r="BE507" s="1"/>
    </row>
    <row r="508" spans="1:57" x14ac:dyDescent="0.25">
      <c r="A508" s="1"/>
      <c r="B508" s="1"/>
      <c r="E508" s="4"/>
      <c r="F508" s="4"/>
      <c r="Q508" s="1"/>
      <c r="R508" s="1"/>
      <c r="S508" s="1"/>
      <c r="U508" s="1"/>
      <c r="V508" s="1"/>
      <c r="W508" s="1">
        <f t="shared" si="66"/>
        <v>0</v>
      </c>
      <c r="X508" s="1"/>
      <c r="Y508" s="1"/>
      <c r="Z508" s="1">
        <f>Table111[[#This Row],[Quantity2]]*Table111[[#This Row],[U Cost]]</f>
        <v>0</v>
      </c>
      <c r="AB508" s="1"/>
      <c r="AC508" s="1"/>
      <c r="AD508" s="1">
        <f t="shared" si="67"/>
        <v>0</v>
      </c>
      <c r="AE508" s="1"/>
      <c r="AF508" s="1">
        <f>SUM(Table111[[#This Row],[Total 
Paid]:[Shipping 
Charged]])</f>
        <v>0</v>
      </c>
      <c r="AG508" s="1"/>
      <c r="AH508" s="1"/>
      <c r="AI508" s="1">
        <f t="shared" si="68"/>
        <v>0</v>
      </c>
      <c r="AK508" s="1"/>
      <c r="AL508" s="1"/>
      <c r="AM508" s="1"/>
      <c r="AN508" s="1"/>
      <c r="AP508" s="30"/>
      <c r="AQ508" s="1"/>
      <c r="AR508" s="1">
        <f t="shared" si="52"/>
        <v>0</v>
      </c>
      <c r="AS508" s="1"/>
      <c r="AT508" s="1"/>
      <c r="AU508" s="2">
        <f t="shared" si="69"/>
        <v>0</v>
      </c>
      <c r="AW508" s="1"/>
      <c r="AX508" s="1"/>
      <c r="AY508" s="1"/>
      <c r="AZ508" s="2">
        <f t="shared" si="65"/>
        <v>0</v>
      </c>
      <c r="BA508" s="2">
        <f>SUM(AF508,AH508,-AZ508,-Table111[[#This Row],[Sale Fee]])</f>
        <v>0</v>
      </c>
      <c r="BC508" s="1"/>
      <c r="BD508" s="1"/>
      <c r="BE508" s="1"/>
    </row>
    <row r="509" spans="1:57" x14ac:dyDescent="0.25">
      <c r="A509" s="1"/>
      <c r="B509" s="1"/>
      <c r="E509" s="4"/>
      <c r="F509" s="4"/>
      <c r="Q509" s="1"/>
      <c r="R509" s="1"/>
      <c r="S509" s="1"/>
      <c r="U509" s="1"/>
      <c r="V509" s="1"/>
      <c r="W509" s="1">
        <f t="shared" si="66"/>
        <v>0</v>
      </c>
      <c r="X509" s="1"/>
      <c r="Y509" s="1"/>
      <c r="Z509" s="1">
        <f>Table111[[#This Row],[Quantity2]]*Table111[[#This Row],[U Cost]]</f>
        <v>0</v>
      </c>
      <c r="AB509" s="1"/>
      <c r="AC509" s="1"/>
      <c r="AD509" s="1">
        <f t="shared" si="67"/>
        <v>0</v>
      </c>
      <c r="AE509" s="1"/>
      <c r="AF509" s="1">
        <f>SUM(Table111[[#This Row],[Total 
Paid]:[Shipping 
Charged]])</f>
        <v>0</v>
      </c>
      <c r="AG509" s="1"/>
      <c r="AH509" s="1"/>
      <c r="AI509" s="1">
        <f t="shared" si="68"/>
        <v>0</v>
      </c>
      <c r="AK509" s="1"/>
      <c r="AL509" s="1"/>
      <c r="AM509" s="1"/>
      <c r="AN509" s="1"/>
      <c r="AP509" s="30"/>
      <c r="AQ509" s="1"/>
      <c r="AR509" s="1">
        <f t="shared" si="52"/>
        <v>0</v>
      </c>
      <c r="AS509" s="1"/>
      <c r="AT509" s="1"/>
      <c r="AU509" s="2">
        <f t="shared" si="69"/>
        <v>0</v>
      </c>
      <c r="AW509" s="1"/>
      <c r="AX509" s="1"/>
      <c r="AY509" s="1"/>
      <c r="AZ509" s="2">
        <f t="shared" si="65"/>
        <v>0</v>
      </c>
      <c r="BA509" s="2">
        <f>SUM(AF509,AH509,-AZ509,-Table111[[#This Row],[Sale Fee]])</f>
        <v>0</v>
      </c>
      <c r="BC509" s="1"/>
      <c r="BD509" s="1"/>
      <c r="BE509" s="1"/>
    </row>
    <row r="510" spans="1:57" x14ac:dyDescent="0.25">
      <c r="A510" s="1"/>
      <c r="B510" s="1"/>
      <c r="E510" s="4"/>
      <c r="F510" s="4"/>
      <c r="Q510" s="1"/>
      <c r="R510" s="1"/>
      <c r="S510" s="1"/>
      <c r="U510" s="1"/>
      <c r="V510" s="1"/>
      <c r="W510" s="1">
        <f t="shared" si="66"/>
        <v>0</v>
      </c>
      <c r="X510" s="1"/>
      <c r="Y510" s="1"/>
      <c r="Z510" s="1">
        <f>Table111[[#This Row],[Quantity2]]*Table111[[#This Row],[U Cost]]</f>
        <v>0</v>
      </c>
      <c r="AB510" s="1"/>
      <c r="AC510" s="1"/>
      <c r="AD510" s="1">
        <f t="shared" si="67"/>
        <v>0</v>
      </c>
      <c r="AE510" s="1"/>
      <c r="AF510" s="1">
        <f>SUM(Table111[[#This Row],[Total 
Paid]:[Shipping 
Charged]])</f>
        <v>0</v>
      </c>
      <c r="AG510" s="1"/>
      <c r="AH510" s="1"/>
      <c r="AI510" s="1">
        <f t="shared" si="68"/>
        <v>0</v>
      </c>
      <c r="AK510" s="1"/>
      <c r="AL510" s="1"/>
      <c r="AM510" s="1"/>
      <c r="AN510" s="1"/>
      <c r="AP510" s="30"/>
      <c r="AQ510" s="1"/>
      <c r="AR510" s="1">
        <f t="shared" si="52"/>
        <v>0</v>
      </c>
      <c r="AS510" s="1"/>
      <c r="AT510" s="1"/>
      <c r="AU510" s="2">
        <f t="shared" si="69"/>
        <v>0</v>
      </c>
      <c r="AW510" s="1"/>
      <c r="AX510" s="1"/>
      <c r="AY510" s="1"/>
      <c r="AZ510" s="2">
        <f t="shared" si="65"/>
        <v>0</v>
      </c>
      <c r="BA510" s="2">
        <f>SUM(AF510,AH510,-AZ510,-Table111[[#This Row],[Sale Fee]])</f>
        <v>0</v>
      </c>
      <c r="BC510" s="1"/>
      <c r="BD510" s="1"/>
      <c r="BE510" s="1"/>
    </row>
    <row r="511" spans="1:57" x14ac:dyDescent="0.25">
      <c r="A511" s="1"/>
      <c r="B511" s="1"/>
      <c r="E511" s="4"/>
      <c r="F511" s="4"/>
      <c r="Q511" s="1"/>
      <c r="R511" s="1"/>
      <c r="S511" s="1"/>
      <c r="U511" s="1"/>
      <c r="V511" s="1"/>
      <c r="W511" s="1">
        <f t="shared" si="66"/>
        <v>0</v>
      </c>
      <c r="X511" s="1"/>
      <c r="Y511" s="1"/>
      <c r="Z511" s="1">
        <f>Table111[[#This Row],[Quantity2]]*Table111[[#This Row],[U Cost]]</f>
        <v>0</v>
      </c>
      <c r="AB511" s="1"/>
      <c r="AC511" s="1"/>
      <c r="AD511" s="1">
        <f t="shared" si="67"/>
        <v>0</v>
      </c>
      <c r="AE511" s="1"/>
      <c r="AF511" s="1">
        <f>SUM(Table111[[#This Row],[Total 
Paid]:[Shipping 
Charged]])</f>
        <v>0</v>
      </c>
      <c r="AG511" s="1"/>
      <c r="AH511" s="1"/>
      <c r="AI511" s="1">
        <f t="shared" si="68"/>
        <v>0</v>
      </c>
      <c r="AK511" s="1"/>
      <c r="AL511" s="1"/>
      <c r="AM511" s="1"/>
      <c r="AN511" s="1"/>
      <c r="AP511" s="30"/>
      <c r="AQ511" s="1"/>
      <c r="AR511" s="1">
        <f t="shared" si="52"/>
        <v>0</v>
      </c>
      <c r="AS511" s="1"/>
      <c r="AT511" s="1"/>
      <c r="AU511" s="2">
        <f t="shared" si="69"/>
        <v>0</v>
      </c>
      <c r="AW511" s="1"/>
      <c r="AX511" s="1"/>
      <c r="AY511" s="1"/>
      <c r="AZ511" s="2">
        <f t="shared" si="65"/>
        <v>0</v>
      </c>
      <c r="BA511" s="2">
        <f>SUM(AF511,AH511,-AZ511,-Table111[[#This Row],[Sale Fee]])</f>
        <v>0</v>
      </c>
      <c r="BC511" s="1"/>
      <c r="BD511" s="1"/>
      <c r="BE511" s="1"/>
    </row>
    <row r="512" spans="1:57" x14ac:dyDescent="0.25">
      <c r="A512" s="1"/>
      <c r="B512" s="1"/>
      <c r="E512" s="4"/>
      <c r="F512" s="4"/>
      <c r="Q512" s="1"/>
      <c r="R512" s="1"/>
      <c r="S512" s="1"/>
      <c r="U512" s="1"/>
      <c r="V512" s="1"/>
      <c r="W512" s="1">
        <f t="shared" si="66"/>
        <v>0</v>
      </c>
      <c r="X512" s="1"/>
      <c r="Y512" s="1"/>
      <c r="Z512" s="1">
        <f>Table111[[#This Row],[Quantity2]]*Table111[[#This Row],[U Cost]]</f>
        <v>0</v>
      </c>
      <c r="AB512" s="1"/>
      <c r="AC512" s="1"/>
      <c r="AD512" s="1">
        <f t="shared" si="67"/>
        <v>0</v>
      </c>
      <c r="AE512" s="1"/>
      <c r="AF512" s="1">
        <f>SUM(Table111[[#This Row],[Total 
Paid]:[Shipping 
Charged]])</f>
        <v>0</v>
      </c>
      <c r="AG512" s="1"/>
      <c r="AH512" s="1"/>
      <c r="AI512" s="1">
        <f t="shared" si="68"/>
        <v>0</v>
      </c>
      <c r="AK512" s="1"/>
      <c r="AL512" s="1"/>
      <c r="AM512" s="1"/>
      <c r="AN512" s="1"/>
      <c r="AP512" s="30"/>
      <c r="AQ512" s="1"/>
      <c r="AR512" s="1">
        <f t="shared" si="52"/>
        <v>0</v>
      </c>
      <c r="AS512" s="1"/>
      <c r="AT512" s="1"/>
      <c r="AU512" s="2">
        <f t="shared" si="69"/>
        <v>0</v>
      </c>
      <c r="AW512" s="1"/>
      <c r="AX512" s="1"/>
      <c r="AY512" s="1"/>
      <c r="AZ512" s="2">
        <f t="shared" si="65"/>
        <v>0</v>
      </c>
      <c r="BA512" s="2">
        <f>SUM(AF512,AH512,-AZ512,-Table111[[#This Row],[Sale Fee]])</f>
        <v>0</v>
      </c>
      <c r="BC512" s="1"/>
      <c r="BD512" s="1"/>
      <c r="BE512" s="1"/>
    </row>
    <row r="513" spans="1:57" x14ac:dyDescent="0.25">
      <c r="A513" s="1"/>
      <c r="B513" s="1"/>
      <c r="E513" s="4"/>
      <c r="F513" s="4"/>
      <c r="Q513" s="1"/>
      <c r="R513" s="1"/>
      <c r="S513" s="1"/>
      <c r="U513" s="1"/>
      <c r="V513" s="1"/>
      <c r="W513" s="1">
        <f t="shared" si="66"/>
        <v>0</v>
      </c>
      <c r="X513" s="1"/>
      <c r="Y513" s="1"/>
      <c r="Z513" s="1">
        <f>Table111[[#This Row],[Quantity2]]*Table111[[#This Row],[U Cost]]</f>
        <v>0</v>
      </c>
      <c r="AB513" s="1"/>
      <c r="AC513" s="1"/>
      <c r="AD513" s="1">
        <f t="shared" si="67"/>
        <v>0</v>
      </c>
      <c r="AE513" s="1"/>
      <c r="AF513" s="1">
        <f>SUM(Table111[[#This Row],[Total 
Paid]:[Shipping 
Charged]])</f>
        <v>0</v>
      </c>
      <c r="AG513" s="1"/>
      <c r="AH513" s="1"/>
      <c r="AI513" s="1">
        <f t="shared" si="68"/>
        <v>0</v>
      </c>
      <c r="AK513" s="1"/>
      <c r="AL513" s="1"/>
      <c r="AM513" s="1"/>
      <c r="AN513" s="1"/>
      <c r="AP513" s="30"/>
      <c r="AQ513" s="1"/>
      <c r="AR513" s="1">
        <f t="shared" si="52"/>
        <v>0</v>
      </c>
      <c r="AS513" s="1"/>
      <c r="AT513" s="1"/>
      <c r="AU513" s="2">
        <f t="shared" si="69"/>
        <v>0</v>
      </c>
      <c r="AW513" s="1"/>
      <c r="AX513" s="1"/>
      <c r="AY513" s="1"/>
      <c r="AZ513" s="2">
        <f t="shared" si="65"/>
        <v>0</v>
      </c>
      <c r="BA513" s="2">
        <f>SUM(AF513,AH513,-AZ513,-Table111[[#This Row],[Sale Fee]])</f>
        <v>0</v>
      </c>
      <c r="BC513" s="1"/>
      <c r="BD513" s="1"/>
      <c r="BE513" s="1"/>
    </row>
    <row r="514" spans="1:57" x14ac:dyDescent="0.25">
      <c r="A514" s="1"/>
      <c r="B514" s="1"/>
      <c r="E514" s="4"/>
      <c r="F514" s="4"/>
      <c r="Q514" s="1"/>
      <c r="R514" s="1"/>
      <c r="S514" s="1"/>
      <c r="U514" s="1"/>
      <c r="V514" s="1"/>
      <c r="W514" s="1">
        <f t="shared" si="66"/>
        <v>0</v>
      </c>
      <c r="X514" s="1"/>
      <c r="Y514" s="1"/>
      <c r="Z514" s="1">
        <f>Table111[[#This Row],[Quantity2]]*Table111[[#This Row],[U Cost]]</f>
        <v>0</v>
      </c>
      <c r="AB514" s="1"/>
      <c r="AC514" s="1"/>
      <c r="AD514" s="1">
        <f t="shared" si="67"/>
        <v>0</v>
      </c>
      <c r="AE514" s="1"/>
      <c r="AF514" s="1">
        <f>SUM(Table111[[#This Row],[Total 
Paid]:[Shipping 
Charged]])</f>
        <v>0</v>
      </c>
      <c r="AG514" s="1"/>
      <c r="AH514" s="1"/>
      <c r="AI514" s="1">
        <f t="shared" si="68"/>
        <v>0</v>
      </c>
      <c r="AK514" s="1"/>
      <c r="AL514" s="1"/>
      <c r="AM514" s="1"/>
      <c r="AN514" s="1"/>
      <c r="AP514" s="30"/>
      <c r="AQ514" s="1"/>
      <c r="AR514" s="1">
        <f t="shared" si="52"/>
        <v>0</v>
      </c>
      <c r="AS514" s="1"/>
      <c r="AT514" s="1"/>
      <c r="AU514" s="2">
        <f t="shared" si="69"/>
        <v>0</v>
      </c>
      <c r="AW514" s="1"/>
      <c r="AX514" s="1"/>
      <c r="AY514" s="1"/>
      <c r="AZ514" s="2">
        <f t="shared" si="65"/>
        <v>0</v>
      </c>
      <c r="BA514" s="2">
        <f>SUM(AF514,AH514,-AZ514,-Table111[[#This Row],[Sale Fee]])</f>
        <v>0</v>
      </c>
      <c r="BC514" s="1"/>
      <c r="BD514" s="1"/>
      <c r="BE514" s="1"/>
    </row>
    <row r="515" spans="1:57" x14ac:dyDescent="0.25">
      <c r="A515" s="1"/>
      <c r="B515" s="1"/>
      <c r="E515" s="4"/>
      <c r="F515" s="4"/>
      <c r="Q515" s="1"/>
      <c r="R515" s="1"/>
      <c r="S515" s="1"/>
      <c r="U515" s="1"/>
      <c r="V515" s="1"/>
      <c r="W515" s="1">
        <f t="shared" si="66"/>
        <v>0</v>
      </c>
      <c r="X515" s="1"/>
      <c r="Y515" s="1"/>
      <c r="Z515" s="1">
        <f>Table111[[#This Row],[Quantity2]]*Table111[[#This Row],[U Cost]]</f>
        <v>0</v>
      </c>
      <c r="AB515" s="1"/>
      <c r="AC515" s="1"/>
      <c r="AD515" s="1">
        <f t="shared" si="67"/>
        <v>0</v>
      </c>
      <c r="AE515" s="1"/>
      <c r="AF515" s="1">
        <f>SUM(Table111[[#This Row],[Total 
Paid]:[Shipping 
Charged]])</f>
        <v>0</v>
      </c>
      <c r="AG515" s="1"/>
      <c r="AH515" s="1"/>
      <c r="AI515" s="1">
        <f t="shared" si="68"/>
        <v>0</v>
      </c>
      <c r="AK515" s="1"/>
      <c r="AL515" s="1"/>
      <c r="AM515" s="1"/>
      <c r="AN515" s="1"/>
      <c r="AP515" s="30"/>
      <c r="AQ515" s="1"/>
      <c r="AR515" s="1">
        <f t="shared" si="52"/>
        <v>0</v>
      </c>
      <c r="AS515" s="1"/>
      <c r="AT515" s="1"/>
      <c r="AU515" s="2">
        <f t="shared" si="69"/>
        <v>0</v>
      </c>
      <c r="AW515" s="1"/>
      <c r="AX515" s="1"/>
      <c r="AY515" s="1"/>
      <c r="AZ515" s="2">
        <f t="shared" si="65"/>
        <v>0</v>
      </c>
      <c r="BA515" s="2">
        <f>SUM(AF515,AH515,-AZ515,-Table111[[#This Row],[Sale Fee]])</f>
        <v>0</v>
      </c>
      <c r="BC515" s="1"/>
      <c r="BD515" s="1"/>
      <c r="BE515" s="1"/>
    </row>
    <row r="516" spans="1:57" x14ac:dyDescent="0.25">
      <c r="A516" s="1"/>
      <c r="B516" s="1"/>
      <c r="E516" s="4"/>
      <c r="F516" s="4"/>
      <c r="Q516" s="1"/>
      <c r="R516" s="1"/>
      <c r="S516" s="1"/>
      <c r="U516" s="1"/>
      <c r="V516" s="1"/>
      <c r="W516" s="1">
        <f t="shared" si="66"/>
        <v>0</v>
      </c>
      <c r="X516" s="1"/>
      <c r="Y516" s="1"/>
      <c r="Z516" s="1">
        <f>Table111[[#This Row],[Quantity2]]*Table111[[#This Row],[U Cost]]</f>
        <v>0</v>
      </c>
      <c r="AB516" s="1"/>
      <c r="AC516" s="1"/>
      <c r="AD516" s="1">
        <f t="shared" si="67"/>
        <v>0</v>
      </c>
      <c r="AE516" s="1"/>
      <c r="AF516" s="1">
        <f>SUM(Table111[[#This Row],[Total 
Paid]:[Shipping 
Charged]])</f>
        <v>0</v>
      </c>
      <c r="AG516" s="1"/>
      <c r="AH516" s="1"/>
      <c r="AI516" s="1">
        <f t="shared" si="68"/>
        <v>0</v>
      </c>
      <c r="AK516" s="1"/>
      <c r="AL516" s="1"/>
      <c r="AM516" s="1"/>
      <c r="AN516" s="1"/>
      <c r="AP516" s="30"/>
      <c r="AQ516" s="1"/>
      <c r="AR516" s="1">
        <f t="shared" si="52"/>
        <v>0</v>
      </c>
      <c r="AS516" s="1"/>
      <c r="AT516" s="1"/>
      <c r="AU516" s="2">
        <f t="shared" si="69"/>
        <v>0</v>
      </c>
      <c r="AW516" s="1"/>
      <c r="AX516" s="1"/>
      <c r="AY516" s="1"/>
      <c r="AZ516" s="2">
        <f t="shared" si="65"/>
        <v>0</v>
      </c>
      <c r="BA516" s="2">
        <f>SUM(AF516,AH516,-AZ516,-Table111[[#This Row],[Sale Fee]])</f>
        <v>0</v>
      </c>
      <c r="BC516" s="1"/>
      <c r="BD516" s="1"/>
      <c r="BE516" s="1"/>
    </row>
    <row r="517" spans="1:57" x14ac:dyDescent="0.25">
      <c r="A517" s="1"/>
      <c r="B517" s="1"/>
      <c r="E517" s="4"/>
      <c r="F517" s="4"/>
      <c r="Q517" s="1"/>
      <c r="R517" s="1"/>
      <c r="S517" s="1"/>
      <c r="U517" s="1"/>
      <c r="V517" s="1"/>
      <c r="W517" s="1">
        <f t="shared" si="66"/>
        <v>0</v>
      </c>
      <c r="X517" s="1"/>
      <c r="Y517" s="1"/>
      <c r="Z517" s="1">
        <f>Table111[[#This Row],[Quantity2]]*Table111[[#This Row],[U Cost]]</f>
        <v>0</v>
      </c>
      <c r="AB517" s="1"/>
      <c r="AC517" s="1"/>
      <c r="AD517" s="1">
        <f t="shared" si="67"/>
        <v>0</v>
      </c>
      <c r="AE517" s="1"/>
      <c r="AF517" s="1">
        <f>SUM(Table111[[#This Row],[Total 
Paid]:[Shipping 
Charged]])</f>
        <v>0</v>
      </c>
      <c r="AG517" s="1"/>
      <c r="AH517" s="1"/>
      <c r="AI517" s="1">
        <f t="shared" si="68"/>
        <v>0</v>
      </c>
      <c r="AK517" s="1"/>
      <c r="AL517" s="1"/>
      <c r="AM517" s="1"/>
      <c r="AN517" s="1"/>
      <c r="AP517" s="30"/>
      <c r="AQ517" s="1"/>
      <c r="AR517" s="1">
        <f t="shared" si="52"/>
        <v>0</v>
      </c>
      <c r="AS517" s="1"/>
      <c r="AT517" s="1"/>
      <c r="AU517" s="2">
        <f t="shared" si="69"/>
        <v>0</v>
      </c>
      <c r="AW517" s="1"/>
      <c r="AX517" s="1"/>
      <c r="AY517" s="1"/>
      <c r="AZ517" s="2">
        <f t="shared" si="65"/>
        <v>0</v>
      </c>
      <c r="BA517" s="2">
        <f>SUM(AF517,AH517,-AZ517,-Table111[[#This Row],[Sale Fee]])</f>
        <v>0</v>
      </c>
      <c r="BC517" s="1"/>
      <c r="BD517" s="1"/>
      <c r="BE517" s="1"/>
    </row>
    <row r="518" spans="1:57" x14ac:dyDescent="0.25">
      <c r="A518" s="1"/>
      <c r="B518" s="1"/>
      <c r="E518" s="4"/>
      <c r="F518" s="4"/>
      <c r="Q518" s="1"/>
      <c r="R518" s="1"/>
      <c r="S518" s="1"/>
      <c r="U518" s="1"/>
      <c r="V518" s="1"/>
      <c r="W518" s="1">
        <f t="shared" si="66"/>
        <v>0</v>
      </c>
      <c r="X518" s="1"/>
      <c r="Y518" s="1"/>
      <c r="Z518" s="1">
        <f>Table111[[#This Row],[Quantity2]]*Table111[[#This Row],[U Cost]]</f>
        <v>0</v>
      </c>
      <c r="AB518" s="1"/>
      <c r="AC518" s="1"/>
      <c r="AD518" s="1">
        <f t="shared" si="67"/>
        <v>0</v>
      </c>
      <c r="AE518" s="1"/>
      <c r="AF518" s="1">
        <f>SUM(Table111[[#This Row],[Total 
Paid]:[Shipping 
Charged]])</f>
        <v>0</v>
      </c>
      <c r="AG518" s="1"/>
      <c r="AH518" s="1"/>
      <c r="AI518" s="1">
        <f t="shared" si="68"/>
        <v>0</v>
      </c>
      <c r="AK518" s="1"/>
      <c r="AL518" s="1"/>
      <c r="AM518" s="1"/>
      <c r="AN518" s="1"/>
      <c r="AP518" s="30"/>
      <c r="AQ518" s="1"/>
      <c r="AR518" s="1">
        <f t="shared" si="52"/>
        <v>0</v>
      </c>
      <c r="AS518" s="1"/>
      <c r="AT518" s="1"/>
      <c r="AU518" s="2">
        <f t="shared" si="69"/>
        <v>0</v>
      </c>
      <c r="AW518" s="1"/>
      <c r="AX518" s="1"/>
      <c r="AY518" s="1"/>
      <c r="AZ518" s="2">
        <f t="shared" si="65"/>
        <v>0</v>
      </c>
      <c r="BA518" s="2">
        <f>SUM(AF518,AH518,-AZ518,-Table111[[#This Row],[Sale Fee]])</f>
        <v>0</v>
      </c>
      <c r="BC518" s="1"/>
      <c r="BD518" s="1"/>
      <c r="BE518" s="1"/>
    </row>
    <row r="519" spans="1:57" x14ac:dyDescent="0.25">
      <c r="A519" s="1"/>
      <c r="B519" s="1"/>
      <c r="E519" s="4"/>
      <c r="F519" s="4"/>
      <c r="Q519" s="1"/>
      <c r="R519" s="1"/>
      <c r="S519" s="1"/>
      <c r="U519" s="1"/>
      <c r="V519" s="1"/>
      <c r="W519" s="1">
        <f t="shared" si="66"/>
        <v>0</v>
      </c>
      <c r="X519" s="1"/>
      <c r="Y519" s="1"/>
      <c r="Z519" s="1">
        <f>Table111[[#This Row],[Quantity2]]*Table111[[#This Row],[U Cost]]</f>
        <v>0</v>
      </c>
      <c r="AB519" s="1"/>
      <c r="AC519" s="1"/>
      <c r="AD519" s="1">
        <f t="shared" si="67"/>
        <v>0</v>
      </c>
      <c r="AE519" s="1"/>
      <c r="AF519" s="1">
        <f>SUM(Table111[[#This Row],[Total 
Paid]:[Shipping 
Charged]])</f>
        <v>0</v>
      </c>
      <c r="AG519" s="1"/>
      <c r="AH519" s="1"/>
      <c r="AI519" s="1">
        <f t="shared" si="68"/>
        <v>0</v>
      </c>
      <c r="AK519" s="1"/>
      <c r="AL519" s="1"/>
      <c r="AM519" s="1"/>
      <c r="AN519" s="1"/>
      <c r="AP519" s="30"/>
      <c r="AQ519" s="1"/>
      <c r="AR519" s="1">
        <f t="shared" si="52"/>
        <v>0</v>
      </c>
      <c r="AS519" s="1"/>
      <c r="AT519" s="1"/>
      <c r="AU519" s="2">
        <f t="shared" si="69"/>
        <v>0</v>
      </c>
      <c r="AW519" s="1"/>
      <c r="AX519" s="1"/>
      <c r="AY519" s="1"/>
      <c r="AZ519" s="2">
        <f t="shared" si="65"/>
        <v>0</v>
      </c>
      <c r="BA519" s="2">
        <f>SUM(AF519,AH519,-AZ519,-Table111[[#This Row],[Sale Fee]])</f>
        <v>0</v>
      </c>
      <c r="BC519" s="1"/>
      <c r="BD519" s="1"/>
      <c r="BE519" s="1"/>
    </row>
    <row r="520" spans="1:57" x14ac:dyDescent="0.25">
      <c r="A520" s="1"/>
      <c r="B520" s="1"/>
      <c r="E520" s="4"/>
      <c r="F520" s="4"/>
      <c r="Q520" s="1"/>
      <c r="R520" s="1"/>
      <c r="S520" s="1"/>
      <c r="U520" s="1"/>
      <c r="V520" s="1"/>
      <c r="W520" s="1">
        <f t="shared" si="66"/>
        <v>0</v>
      </c>
      <c r="X520" s="1"/>
      <c r="Y520" s="1"/>
      <c r="Z520" s="1">
        <f>Table111[[#This Row],[Quantity2]]*Table111[[#This Row],[U Cost]]</f>
        <v>0</v>
      </c>
      <c r="AB520" s="1"/>
      <c r="AC520" s="1"/>
      <c r="AD520" s="1">
        <f t="shared" si="67"/>
        <v>0</v>
      </c>
      <c r="AE520" s="1"/>
      <c r="AF520" s="1">
        <f>SUM(Table111[[#This Row],[Total 
Paid]:[Shipping 
Charged]])</f>
        <v>0</v>
      </c>
      <c r="AG520" s="1"/>
      <c r="AH520" s="1"/>
      <c r="AI520" s="1">
        <f t="shared" si="68"/>
        <v>0</v>
      </c>
      <c r="AK520" s="1"/>
      <c r="AL520" s="1"/>
      <c r="AM520" s="1"/>
      <c r="AN520" s="1"/>
      <c r="AP520" s="30"/>
      <c r="AQ520" s="1"/>
      <c r="AR520" s="1">
        <f t="shared" si="52"/>
        <v>0</v>
      </c>
      <c r="AS520" s="1"/>
      <c r="AT520" s="1"/>
      <c r="AU520" s="2">
        <f t="shared" si="69"/>
        <v>0</v>
      </c>
      <c r="AW520" s="1"/>
      <c r="AX520" s="1"/>
      <c r="AY520" s="1"/>
      <c r="AZ520" s="2">
        <f t="shared" si="65"/>
        <v>0</v>
      </c>
      <c r="BA520" s="2">
        <f>SUM(AF520,AH520,-AZ520,-Table111[[#This Row],[Sale Fee]])</f>
        <v>0</v>
      </c>
      <c r="BC520" s="1"/>
      <c r="BD520" s="1"/>
      <c r="BE520" s="1"/>
    </row>
    <row r="521" spans="1:57" x14ac:dyDescent="0.25">
      <c r="A521" s="1"/>
      <c r="B521" s="1"/>
      <c r="E521" s="4"/>
      <c r="F521" s="4"/>
      <c r="Q521" s="1"/>
      <c r="R521" s="1"/>
      <c r="S521" s="1"/>
      <c r="U521" s="1"/>
      <c r="V521" s="1"/>
      <c r="W521" s="1">
        <f t="shared" si="66"/>
        <v>0</v>
      </c>
      <c r="X521" s="1"/>
      <c r="Y521" s="1"/>
      <c r="Z521" s="1">
        <f>Table111[[#This Row],[Quantity2]]*Table111[[#This Row],[U Cost]]</f>
        <v>0</v>
      </c>
      <c r="AB521" s="1"/>
      <c r="AC521" s="1"/>
      <c r="AD521" s="1">
        <f t="shared" si="67"/>
        <v>0</v>
      </c>
      <c r="AE521" s="1"/>
      <c r="AF521" s="1">
        <f>SUM(Table111[[#This Row],[Total 
Paid]:[Shipping 
Charged]])</f>
        <v>0</v>
      </c>
      <c r="AG521" s="1"/>
      <c r="AH521" s="1"/>
      <c r="AI521" s="1">
        <f t="shared" si="68"/>
        <v>0</v>
      </c>
      <c r="AK521" s="1"/>
      <c r="AL521" s="1"/>
      <c r="AM521" s="1"/>
      <c r="AN521" s="1"/>
      <c r="AP521" s="30"/>
      <c r="AQ521" s="1"/>
      <c r="AR521" s="1">
        <f t="shared" si="52"/>
        <v>0</v>
      </c>
      <c r="AS521" s="1"/>
      <c r="AT521" s="1"/>
      <c r="AU521" s="2">
        <f t="shared" si="69"/>
        <v>0</v>
      </c>
      <c r="AW521" s="1"/>
      <c r="AX521" s="1"/>
      <c r="AY521" s="1"/>
      <c r="AZ521" s="2">
        <f t="shared" si="65"/>
        <v>0</v>
      </c>
      <c r="BA521" s="2">
        <f>SUM(AF521,AH521,-AZ521,-Table111[[#This Row],[Sale Fee]])</f>
        <v>0</v>
      </c>
      <c r="BC521" s="1"/>
      <c r="BD521" s="1"/>
      <c r="BE521" s="1"/>
    </row>
    <row r="522" spans="1:57" x14ac:dyDescent="0.25">
      <c r="A522" s="1"/>
      <c r="B522" s="1"/>
      <c r="E522" s="4"/>
      <c r="F522" s="4"/>
      <c r="Q522" s="1"/>
      <c r="R522" s="1"/>
      <c r="S522" s="1"/>
      <c r="U522" s="1"/>
      <c r="V522" s="1"/>
      <c r="W522" s="1">
        <f t="shared" si="66"/>
        <v>0</v>
      </c>
      <c r="X522" s="1"/>
      <c r="Y522" s="1"/>
      <c r="Z522" s="1">
        <f>Table111[[#This Row],[Quantity2]]*Table111[[#This Row],[U Cost]]</f>
        <v>0</v>
      </c>
      <c r="AB522" s="1"/>
      <c r="AC522" s="1"/>
      <c r="AD522" s="1">
        <f t="shared" si="67"/>
        <v>0</v>
      </c>
      <c r="AE522" s="1"/>
      <c r="AF522" s="1">
        <f>SUM(Table111[[#This Row],[Total 
Paid]:[Shipping 
Charged]])</f>
        <v>0</v>
      </c>
      <c r="AG522" s="1"/>
      <c r="AH522" s="1"/>
      <c r="AI522" s="1">
        <f t="shared" si="68"/>
        <v>0</v>
      </c>
      <c r="AK522" s="1"/>
      <c r="AL522" s="1"/>
      <c r="AM522" s="1"/>
      <c r="AN522" s="1"/>
      <c r="AP522" s="30"/>
      <c r="AQ522" s="1"/>
      <c r="AR522" s="1">
        <f t="shared" si="52"/>
        <v>0</v>
      </c>
      <c r="AS522" s="1"/>
      <c r="AT522" s="1"/>
      <c r="AU522" s="2">
        <f t="shared" si="69"/>
        <v>0</v>
      </c>
      <c r="AW522" s="1"/>
      <c r="AX522" s="1"/>
      <c r="AY522" s="1"/>
      <c r="AZ522" s="2">
        <f t="shared" si="65"/>
        <v>0</v>
      </c>
      <c r="BA522" s="2">
        <f>SUM(AF522,AH522,-AZ522,-Table111[[#This Row],[Sale Fee]])</f>
        <v>0</v>
      </c>
      <c r="BC522" s="1"/>
      <c r="BD522" s="1"/>
      <c r="BE522" s="1"/>
    </row>
    <row r="523" spans="1:57" x14ac:dyDescent="0.25">
      <c r="A523" s="1"/>
      <c r="B523" s="1"/>
      <c r="E523" s="4"/>
      <c r="F523" s="4"/>
      <c r="Q523" s="1"/>
      <c r="R523" s="1"/>
      <c r="S523" s="1"/>
      <c r="U523" s="1"/>
      <c r="V523" s="1"/>
      <c r="W523" s="1">
        <f t="shared" si="66"/>
        <v>0</v>
      </c>
      <c r="X523" s="1"/>
      <c r="Y523" s="1"/>
      <c r="Z523" s="1">
        <f>Table111[[#This Row],[Quantity2]]*Table111[[#This Row],[U Cost]]</f>
        <v>0</v>
      </c>
      <c r="AB523" s="1"/>
      <c r="AC523" s="1"/>
      <c r="AD523" s="1">
        <f t="shared" si="67"/>
        <v>0</v>
      </c>
      <c r="AE523" s="1"/>
      <c r="AF523" s="1">
        <f>SUM(Table111[[#This Row],[Total 
Paid]:[Shipping 
Charged]])</f>
        <v>0</v>
      </c>
      <c r="AG523" s="1"/>
      <c r="AH523" s="1"/>
      <c r="AI523" s="1">
        <f t="shared" si="68"/>
        <v>0</v>
      </c>
      <c r="AK523" s="1"/>
      <c r="AL523" s="1"/>
      <c r="AM523" s="1"/>
      <c r="AN523" s="1"/>
      <c r="AP523" s="30"/>
      <c r="AQ523" s="1"/>
      <c r="AR523" s="1">
        <f t="shared" si="52"/>
        <v>0</v>
      </c>
      <c r="AS523" s="1"/>
      <c r="AT523" s="1"/>
      <c r="AU523" s="2">
        <f t="shared" si="69"/>
        <v>0</v>
      </c>
      <c r="AW523" s="1"/>
      <c r="AX523" s="1"/>
      <c r="AY523" s="1"/>
      <c r="AZ523" s="2">
        <f t="shared" ref="AZ523:AZ586" si="70">SUM(AU523,AW523,AX523,AY523)</f>
        <v>0</v>
      </c>
      <c r="BA523" s="2">
        <f>SUM(AF523,AH523,-AZ523,-Table111[[#This Row],[Sale Fee]])</f>
        <v>0</v>
      </c>
      <c r="BC523" s="1"/>
      <c r="BD523" s="1"/>
      <c r="BE523" s="1"/>
    </row>
    <row r="524" spans="1:57" x14ac:dyDescent="0.25">
      <c r="A524" s="1"/>
      <c r="B524" s="1"/>
      <c r="E524" s="4"/>
      <c r="F524" s="4"/>
      <c r="Q524" s="1"/>
      <c r="R524" s="1"/>
      <c r="S524" s="1"/>
      <c r="U524" s="1"/>
      <c r="V524" s="1"/>
      <c r="W524" s="1">
        <f t="shared" si="66"/>
        <v>0</v>
      </c>
      <c r="X524" s="1"/>
      <c r="Y524" s="1"/>
      <c r="Z524" s="1">
        <f>Table111[[#This Row],[Quantity2]]*Table111[[#This Row],[U Cost]]</f>
        <v>0</v>
      </c>
      <c r="AB524" s="1"/>
      <c r="AC524" s="1"/>
      <c r="AD524" s="1">
        <f t="shared" si="67"/>
        <v>0</v>
      </c>
      <c r="AE524" s="1"/>
      <c r="AF524" s="1">
        <f>SUM(Table111[[#This Row],[Total 
Paid]:[Shipping 
Charged]])</f>
        <v>0</v>
      </c>
      <c r="AG524" s="1"/>
      <c r="AH524" s="1"/>
      <c r="AI524" s="1">
        <f t="shared" si="68"/>
        <v>0</v>
      </c>
      <c r="AK524" s="1"/>
      <c r="AL524" s="1"/>
      <c r="AM524" s="1"/>
      <c r="AN524" s="1"/>
      <c r="AP524" s="30"/>
      <c r="AQ524" s="1"/>
      <c r="AR524" s="1">
        <f t="shared" si="52"/>
        <v>0</v>
      </c>
      <c r="AS524" s="1"/>
      <c r="AT524" s="1"/>
      <c r="AU524" s="2">
        <f t="shared" si="69"/>
        <v>0</v>
      </c>
      <c r="AW524" s="1"/>
      <c r="AX524" s="1"/>
      <c r="AY524" s="1"/>
      <c r="AZ524" s="2">
        <f t="shared" si="70"/>
        <v>0</v>
      </c>
      <c r="BA524" s="2">
        <f>SUM(AF524,AH524,-AZ524,-Table111[[#This Row],[Sale Fee]])</f>
        <v>0</v>
      </c>
      <c r="BC524" s="1"/>
      <c r="BD524" s="1"/>
      <c r="BE524" s="1"/>
    </row>
    <row r="525" spans="1:57" x14ac:dyDescent="0.25">
      <c r="A525" s="1"/>
      <c r="B525" s="1"/>
      <c r="E525" s="4"/>
      <c r="F525" s="4"/>
      <c r="Q525" s="1"/>
      <c r="R525" s="1"/>
      <c r="S525" s="1"/>
      <c r="U525" s="1"/>
      <c r="V525" s="1"/>
      <c r="W525" s="1">
        <f t="shared" si="66"/>
        <v>0</v>
      </c>
      <c r="X525" s="1"/>
      <c r="Y525" s="1"/>
      <c r="Z525" s="1">
        <f>Table111[[#This Row],[Quantity2]]*Table111[[#This Row],[U Cost]]</f>
        <v>0</v>
      </c>
      <c r="AB525" s="1"/>
      <c r="AC525" s="1"/>
      <c r="AD525" s="1">
        <f t="shared" si="67"/>
        <v>0</v>
      </c>
      <c r="AE525" s="1"/>
      <c r="AF525" s="1">
        <f>SUM(Table111[[#This Row],[Total 
Paid]:[Shipping 
Charged]])</f>
        <v>0</v>
      </c>
      <c r="AG525" s="1"/>
      <c r="AH525" s="1"/>
      <c r="AI525" s="1">
        <f t="shared" si="68"/>
        <v>0</v>
      </c>
      <c r="AK525" s="1"/>
      <c r="AL525" s="1"/>
      <c r="AM525" s="1"/>
      <c r="AN525" s="1"/>
      <c r="AP525" s="30"/>
      <c r="AQ525" s="1"/>
      <c r="AR525" s="1">
        <f t="shared" si="52"/>
        <v>0</v>
      </c>
      <c r="AS525" s="1"/>
      <c r="AT525" s="1"/>
      <c r="AU525" s="2">
        <f t="shared" si="69"/>
        <v>0</v>
      </c>
      <c r="AW525" s="1"/>
      <c r="AX525" s="1"/>
      <c r="AY525" s="1"/>
      <c r="AZ525" s="2">
        <f t="shared" si="70"/>
        <v>0</v>
      </c>
      <c r="BA525" s="2">
        <f>SUM(AF525,AH525,-AZ525,-Table111[[#This Row],[Sale Fee]])</f>
        <v>0</v>
      </c>
      <c r="BC525" s="1"/>
      <c r="BD525" s="1"/>
      <c r="BE525" s="1"/>
    </row>
    <row r="526" spans="1:57" x14ac:dyDescent="0.25">
      <c r="A526" s="1"/>
      <c r="B526" s="1"/>
      <c r="E526" s="4"/>
      <c r="F526" s="4"/>
      <c r="Q526" s="1"/>
      <c r="R526" s="1"/>
      <c r="S526" s="1"/>
      <c r="U526" s="1"/>
      <c r="V526" s="1"/>
      <c r="W526" s="1">
        <f t="shared" si="66"/>
        <v>0</v>
      </c>
      <c r="X526" s="1"/>
      <c r="Y526" s="1"/>
      <c r="Z526" s="1">
        <f>Table111[[#This Row],[Quantity2]]*Table111[[#This Row],[U Cost]]</f>
        <v>0</v>
      </c>
      <c r="AB526" s="1"/>
      <c r="AC526" s="1"/>
      <c r="AD526" s="1">
        <f t="shared" si="67"/>
        <v>0</v>
      </c>
      <c r="AE526" s="1"/>
      <c r="AF526" s="1">
        <f>SUM(Table111[[#This Row],[Total 
Paid]:[Shipping 
Charged]])</f>
        <v>0</v>
      </c>
      <c r="AG526" s="1"/>
      <c r="AH526" s="1"/>
      <c r="AI526" s="1">
        <f t="shared" si="68"/>
        <v>0</v>
      </c>
      <c r="AK526" s="1"/>
      <c r="AL526" s="1"/>
      <c r="AM526" s="1"/>
      <c r="AN526" s="1"/>
      <c r="AP526" s="30"/>
      <c r="AQ526" s="1"/>
      <c r="AR526" s="1">
        <f t="shared" si="52"/>
        <v>0</v>
      </c>
      <c r="AS526" s="1"/>
      <c r="AT526" s="1"/>
      <c r="AU526" s="2">
        <f t="shared" si="69"/>
        <v>0</v>
      </c>
      <c r="AW526" s="1"/>
      <c r="AX526" s="1"/>
      <c r="AY526" s="1"/>
      <c r="AZ526" s="2">
        <f t="shared" si="70"/>
        <v>0</v>
      </c>
      <c r="BA526" s="2">
        <f>SUM(AF526,AH526,-AZ526,-Table111[[#This Row],[Sale Fee]])</f>
        <v>0</v>
      </c>
      <c r="BC526" s="1"/>
      <c r="BD526" s="1"/>
      <c r="BE526" s="1"/>
    </row>
    <row r="527" spans="1:57" x14ac:dyDescent="0.25">
      <c r="A527" s="1"/>
      <c r="B527" s="1"/>
      <c r="E527" s="4"/>
      <c r="F527" s="4"/>
      <c r="Q527" s="1"/>
      <c r="R527" s="1"/>
      <c r="S527" s="1"/>
      <c r="U527" s="1"/>
      <c r="V527" s="1"/>
      <c r="W527" s="1">
        <f t="shared" si="66"/>
        <v>0</v>
      </c>
      <c r="X527" s="1"/>
      <c r="Y527" s="1"/>
      <c r="Z527" s="1">
        <f>Table111[[#This Row],[Quantity2]]*Table111[[#This Row],[U Cost]]</f>
        <v>0</v>
      </c>
      <c r="AB527" s="1"/>
      <c r="AC527" s="1"/>
      <c r="AD527" s="1">
        <f t="shared" si="67"/>
        <v>0</v>
      </c>
      <c r="AE527" s="1"/>
      <c r="AF527" s="1">
        <f>SUM(Table111[[#This Row],[Total 
Paid]:[Shipping 
Charged]])</f>
        <v>0</v>
      </c>
      <c r="AG527" s="1"/>
      <c r="AH527" s="1"/>
      <c r="AI527" s="1">
        <f t="shared" si="68"/>
        <v>0</v>
      </c>
      <c r="AK527" s="1"/>
      <c r="AL527" s="1"/>
      <c r="AM527" s="1"/>
      <c r="AN527" s="1"/>
      <c r="AP527" s="30"/>
      <c r="AQ527" s="1"/>
      <c r="AR527" s="1">
        <f t="shared" si="52"/>
        <v>0</v>
      </c>
      <c r="AS527" s="1"/>
      <c r="AT527" s="1"/>
      <c r="AU527" s="2">
        <f t="shared" si="69"/>
        <v>0</v>
      </c>
      <c r="AW527" s="1"/>
      <c r="AX527" s="1"/>
      <c r="AY527" s="1"/>
      <c r="AZ527" s="2">
        <f t="shared" si="70"/>
        <v>0</v>
      </c>
      <c r="BA527" s="2">
        <f>SUM(AF527,AH527,-AZ527,-Table111[[#This Row],[Sale Fee]])</f>
        <v>0</v>
      </c>
      <c r="BC527" s="1"/>
      <c r="BD527" s="1"/>
      <c r="BE527" s="1"/>
    </row>
    <row r="528" spans="1:57" x14ac:dyDescent="0.25">
      <c r="A528" s="1"/>
      <c r="B528" s="1"/>
      <c r="E528" s="4"/>
      <c r="F528" s="4"/>
      <c r="Q528" s="1"/>
      <c r="R528" s="1"/>
      <c r="S528" s="1"/>
      <c r="U528" s="1"/>
      <c r="V528" s="1"/>
      <c r="W528" s="1">
        <f t="shared" si="66"/>
        <v>0</v>
      </c>
      <c r="X528" s="1"/>
      <c r="Y528" s="1"/>
      <c r="Z528" s="1">
        <f>Table111[[#This Row],[Quantity2]]*Table111[[#This Row],[U Cost]]</f>
        <v>0</v>
      </c>
      <c r="AB528" s="1"/>
      <c r="AC528" s="1"/>
      <c r="AD528" s="1">
        <f t="shared" si="67"/>
        <v>0</v>
      </c>
      <c r="AE528" s="1"/>
      <c r="AF528" s="1">
        <f>SUM(Table111[[#This Row],[Total 
Paid]:[Shipping 
Charged]])</f>
        <v>0</v>
      </c>
      <c r="AG528" s="1"/>
      <c r="AH528" s="1"/>
      <c r="AI528" s="1">
        <f t="shared" si="68"/>
        <v>0</v>
      </c>
      <c r="AK528" s="1"/>
      <c r="AL528" s="1"/>
      <c r="AM528" s="1"/>
      <c r="AN528" s="1"/>
      <c r="AP528" s="30"/>
      <c r="AQ528" s="1"/>
      <c r="AR528" s="1">
        <f t="shared" si="52"/>
        <v>0</v>
      </c>
      <c r="AS528" s="1"/>
      <c r="AT528" s="1"/>
      <c r="AU528" s="2">
        <f t="shared" si="69"/>
        <v>0</v>
      </c>
      <c r="AW528" s="1"/>
      <c r="AX528" s="1"/>
      <c r="AY528" s="1"/>
      <c r="AZ528" s="2">
        <f t="shared" si="70"/>
        <v>0</v>
      </c>
      <c r="BA528" s="2">
        <f>SUM(AF528,AH528,-AZ528,-Table111[[#This Row],[Sale Fee]])</f>
        <v>0</v>
      </c>
      <c r="BC528" s="1"/>
      <c r="BD528" s="1"/>
      <c r="BE528" s="1"/>
    </row>
    <row r="529" spans="1:57" x14ac:dyDescent="0.25">
      <c r="A529" s="1"/>
      <c r="B529" s="1"/>
      <c r="E529" s="4"/>
      <c r="F529" s="4"/>
      <c r="Q529" s="1"/>
      <c r="R529" s="1"/>
      <c r="S529" s="1"/>
      <c r="U529" s="1"/>
      <c r="V529" s="1"/>
      <c r="W529" s="1">
        <f t="shared" si="66"/>
        <v>0</v>
      </c>
      <c r="X529" s="1"/>
      <c r="Y529" s="1"/>
      <c r="Z529" s="1">
        <f>Table111[[#This Row],[Quantity2]]*Table111[[#This Row],[U Cost]]</f>
        <v>0</v>
      </c>
      <c r="AB529" s="1"/>
      <c r="AC529" s="1"/>
      <c r="AD529" s="1">
        <f t="shared" si="67"/>
        <v>0</v>
      </c>
      <c r="AE529" s="1"/>
      <c r="AF529" s="1">
        <f>SUM(Table111[[#This Row],[Total 
Paid]:[Shipping 
Charged]])</f>
        <v>0</v>
      </c>
      <c r="AG529" s="1"/>
      <c r="AH529" s="1"/>
      <c r="AI529" s="1">
        <f t="shared" si="68"/>
        <v>0</v>
      </c>
      <c r="AK529" s="1"/>
      <c r="AL529" s="1"/>
      <c r="AM529" s="1"/>
      <c r="AN529" s="1"/>
      <c r="AP529" s="30"/>
      <c r="AQ529" s="1"/>
      <c r="AR529" s="1">
        <f t="shared" si="52"/>
        <v>0</v>
      </c>
      <c r="AS529" s="1"/>
      <c r="AT529" s="1"/>
      <c r="AU529" s="2">
        <f t="shared" si="69"/>
        <v>0</v>
      </c>
      <c r="AW529" s="1"/>
      <c r="AX529" s="1"/>
      <c r="AY529" s="1"/>
      <c r="AZ529" s="2">
        <f t="shared" si="70"/>
        <v>0</v>
      </c>
      <c r="BA529" s="2">
        <f>SUM(AF529,AH529,-AZ529,-Table111[[#This Row],[Sale Fee]])</f>
        <v>0</v>
      </c>
      <c r="BC529" s="1"/>
      <c r="BD529" s="1"/>
      <c r="BE529" s="1"/>
    </row>
    <row r="530" spans="1:57" x14ac:dyDescent="0.25">
      <c r="A530" s="1"/>
      <c r="B530" s="1"/>
      <c r="E530" s="4"/>
      <c r="F530" s="4"/>
      <c r="Q530" s="1"/>
      <c r="R530" s="1"/>
      <c r="S530" s="1"/>
      <c r="U530" s="1"/>
      <c r="V530" s="1"/>
      <c r="W530" s="1">
        <f t="shared" si="66"/>
        <v>0</v>
      </c>
      <c r="X530" s="1"/>
      <c r="Y530" s="1"/>
      <c r="Z530" s="1">
        <f>Table111[[#This Row],[Quantity2]]*Table111[[#This Row],[U Cost]]</f>
        <v>0</v>
      </c>
      <c r="AB530" s="1"/>
      <c r="AC530" s="1"/>
      <c r="AD530" s="1">
        <f t="shared" si="67"/>
        <v>0</v>
      </c>
      <c r="AE530" s="1"/>
      <c r="AF530" s="1">
        <f>SUM(Table111[[#This Row],[Total 
Paid]:[Shipping 
Charged]])</f>
        <v>0</v>
      </c>
      <c r="AG530" s="1"/>
      <c r="AH530" s="1"/>
      <c r="AI530" s="1">
        <f t="shared" si="68"/>
        <v>0</v>
      </c>
      <c r="AK530" s="1"/>
      <c r="AL530" s="1"/>
      <c r="AM530" s="1"/>
      <c r="AN530" s="1"/>
      <c r="AP530" s="30"/>
      <c r="AQ530" s="1"/>
      <c r="AR530" s="1">
        <f t="shared" si="52"/>
        <v>0</v>
      </c>
      <c r="AS530" s="1"/>
      <c r="AT530" s="1"/>
      <c r="AU530" s="2">
        <f t="shared" si="69"/>
        <v>0</v>
      </c>
      <c r="AW530" s="1"/>
      <c r="AX530" s="1"/>
      <c r="AY530" s="1"/>
      <c r="AZ530" s="2">
        <f t="shared" si="70"/>
        <v>0</v>
      </c>
      <c r="BA530" s="2">
        <f>SUM(AF530,AH530,-AZ530,-Table111[[#This Row],[Sale Fee]])</f>
        <v>0</v>
      </c>
      <c r="BC530" s="1"/>
      <c r="BD530" s="1"/>
      <c r="BE530" s="1"/>
    </row>
    <row r="531" spans="1:57" x14ac:dyDescent="0.25">
      <c r="A531" s="1"/>
      <c r="B531" s="1"/>
      <c r="E531" s="4"/>
      <c r="F531" s="4"/>
      <c r="Q531" s="1"/>
      <c r="R531" s="1"/>
      <c r="S531" s="1"/>
      <c r="U531" s="1"/>
      <c r="V531" s="1"/>
      <c r="W531" s="1">
        <f t="shared" si="66"/>
        <v>0</v>
      </c>
      <c r="X531" s="1"/>
      <c r="Y531" s="1"/>
      <c r="Z531" s="1">
        <f>Table111[[#This Row],[Quantity2]]*Table111[[#This Row],[U Cost]]</f>
        <v>0</v>
      </c>
      <c r="AB531" s="1"/>
      <c r="AC531" s="1"/>
      <c r="AD531" s="1">
        <f t="shared" si="67"/>
        <v>0</v>
      </c>
      <c r="AE531" s="1"/>
      <c r="AF531" s="1">
        <f>SUM(Table111[[#This Row],[Total 
Paid]:[Shipping 
Charged]])</f>
        <v>0</v>
      </c>
      <c r="AG531" s="1"/>
      <c r="AH531" s="1"/>
      <c r="AI531" s="1">
        <f t="shared" si="68"/>
        <v>0</v>
      </c>
      <c r="AK531" s="1"/>
      <c r="AL531" s="1"/>
      <c r="AM531" s="1"/>
      <c r="AN531" s="1"/>
      <c r="AP531" s="30"/>
      <c r="AQ531" s="1"/>
      <c r="AR531" s="1">
        <f t="shared" si="52"/>
        <v>0</v>
      </c>
      <c r="AS531" s="1"/>
      <c r="AT531" s="1"/>
      <c r="AU531" s="2">
        <f t="shared" si="69"/>
        <v>0</v>
      </c>
      <c r="AW531" s="1"/>
      <c r="AX531" s="1"/>
      <c r="AY531" s="1"/>
      <c r="AZ531" s="2">
        <f t="shared" si="70"/>
        <v>0</v>
      </c>
      <c r="BA531" s="2">
        <f>SUM(AF531,AH531,-AZ531,-Table111[[#This Row],[Sale Fee]])</f>
        <v>0</v>
      </c>
      <c r="BC531" s="1"/>
      <c r="BD531" s="1"/>
      <c r="BE531" s="1"/>
    </row>
    <row r="532" spans="1:57" x14ac:dyDescent="0.25">
      <c r="A532" s="1"/>
      <c r="B532" s="1"/>
      <c r="E532" s="4"/>
      <c r="F532" s="4"/>
      <c r="Q532" s="1"/>
      <c r="R532" s="1"/>
      <c r="S532" s="1"/>
      <c r="U532" s="1"/>
      <c r="V532" s="1"/>
      <c r="W532" s="1">
        <f t="shared" si="66"/>
        <v>0</v>
      </c>
      <c r="X532" s="1"/>
      <c r="Y532" s="1"/>
      <c r="Z532" s="1">
        <f>Table111[[#This Row],[Quantity2]]*Table111[[#This Row],[U Cost]]</f>
        <v>0</v>
      </c>
      <c r="AB532" s="1"/>
      <c r="AC532" s="1"/>
      <c r="AD532" s="1">
        <f t="shared" si="67"/>
        <v>0</v>
      </c>
      <c r="AE532" s="1"/>
      <c r="AF532" s="1">
        <f>SUM(Table111[[#This Row],[Total 
Paid]:[Shipping 
Charged]])</f>
        <v>0</v>
      </c>
      <c r="AG532" s="1"/>
      <c r="AH532" s="1"/>
      <c r="AI532" s="1">
        <f t="shared" si="68"/>
        <v>0</v>
      </c>
      <c r="AK532" s="1"/>
      <c r="AL532" s="1"/>
      <c r="AM532" s="1"/>
      <c r="AN532" s="1"/>
      <c r="AP532" s="30"/>
      <c r="AQ532" s="1"/>
      <c r="AR532" s="1">
        <f t="shared" si="52"/>
        <v>0</v>
      </c>
      <c r="AS532" s="1"/>
      <c r="AT532" s="1"/>
      <c r="AU532" s="2">
        <f t="shared" si="69"/>
        <v>0</v>
      </c>
      <c r="AW532" s="1"/>
      <c r="AX532" s="1"/>
      <c r="AY532" s="1"/>
      <c r="AZ532" s="2">
        <f t="shared" si="70"/>
        <v>0</v>
      </c>
      <c r="BA532" s="2">
        <f>SUM(AF532,AH532,-AZ532,-Table111[[#This Row],[Sale Fee]])</f>
        <v>0</v>
      </c>
      <c r="BC532" s="1"/>
      <c r="BD532" s="1"/>
      <c r="BE532" s="1"/>
    </row>
    <row r="533" spans="1:57" x14ac:dyDescent="0.25">
      <c r="A533" s="1"/>
      <c r="B533" s="1"/>
      <c r="E533" s="4"/>
      <c r="F533" s="4"/>
      <c r="L533" s="50"/>
      <c r="Q533" s="1"/>
      <c r="R533" s="1"/>
      <c r="S533" s="1"/>
      <c r="U533" s="1"/>
      <c r="V533" s="1"/>
      <c r="W533" s="1">
        <f t="shared" si="66"/>
        <v>0</v>
      </c>
      <c r="X533" s="1"/>
      <c r="Y533" s="1"/>
      <c r="Z533" s="1">
        <f>Table111[[#This Row],[Quantity2]]*Table111[[#This Row],[U Cost]]</f>
        <v>0</v>
      </c>
      <c r="AB533" s="1"/>
      <c r="AC533" s="1"/>
      <c r="AD533" s="1">
        <f t="shared" si="67"/>
        <v>0</v>
      </c>
      <c r="AE533" s="1"/>
      <c r="AF533" s="1">
        <f>SUM(Table111[[#This Row],[Total 
Paid]:[Shipping 
Charged]])</f>
        <v>0</v>
      </c>
      <c r="AG533" s="1"/>
      <c r="AH533" s="1"/>
      <c r="AI533" s="1">
        <f t="shared" si="68"/>
        <v>0</v>
      </c>
      <c r="AK533" s="1"/>
      <c r="AL533" s="1"/>
      <c r="AM533" s="1"/>
      <c r="AN533" s="1"/>
      <c r="AP533" s="30"/>
      <c r="AQ533" s="1"/>
      <c r="AR533" s="1">
        <f t="shared" si="52"/>
        <v>0</v>
      </c>
      <c r="AS533" s="1"/>
      <c r="AT533" s="1"/>
      <c r="AU533" s="2">
        <f t="shared" si="69"/>
        <v>0</v>
      </c>
      <c r="AW533" s="1"/>
      <c r="AX533" s="1"/>
      <c r="AY533" s="1"/>
      <c r="AZ533" s="2">
        <f t="shared" si="70"/>
        <v>0</v>
      </c>
      <c r="BA533" s="2">
        <f>SUM(AF533,AH533,-AZ533,-Table111[[#This Row],[Sale Fee]])</f>
        <v>0</v>
      </c>
      <c r="BC533" s="1"/>
      <c r="BD533" s="1"/>
      <c r="BE533" s="1"/>
    </row>
    <row r="534" spans="1:57" x14ac:dyDescent="0.25">
      <c r="A534" s="1"/>
      <c r="B534" s="1"/>
      <c r="E534" s="4"/>
      <c r="F534" s="4"/>
      <c r="L534" s="50"/>
      <c r="Q534" s="1"/>
      <c r="R534" s="1"/>
      <c r="S534" s="1"/>
      <c r="U534" s="1"/>
      <c r="V534" s="1"/>
      <c r="W534" s="1">
        <f t="shared" si="66"/>
        <v>0</v>
      </c>
      <c r="X534" s="1"/>
      <c r="Y534" s="1"/>
      <c r="Z534" s="1">
        <f>Table111[[#This Row],[Quantity2]]*Table111[[#This Row],[U Cost]]</f>
        <v>0</v>
      </c>
      <c r="AB534" s="1"/>
      <c r="AC534" s="1"/>
      <c r="AD534" s="1">
        <f t="shared" si="67"/>
        <v>0</v>
      </c>
      <c r="AE534" s="1"/>
      <c r="AF534" s="1">
        <f>SUM(Table111[[#This Row],[Total 
Paid]:[Shipping 
Charged]])</f>
        <v>0</v>
      </c>
      <c r="AG534" s="1"/>
      <c r="AH534" s="1"/>
      <c r="AI534" s="1">
        <f t="shared" si="68"/>
        <v>0</v>
      </c>
      <c r="AK534" s="1"/>
      <c r="AL534" s="1"/>
      <c r="AM534" s="1"/>
      <c r="AN534" s="1"/>
      <c r="AP534" s="30"/>
      <c r="AQ534" s="1"/>
      <c r="AR534" s="1">
        <f t="shared" si="52"/>
        <v>0</v>
      </c>
      <c r="AS534" s="1"/>
      <c r="AT534" s="1"/>
      <c r="AU534" s="2">
        <f t="shared" si="69"/>
        <v>0</v>
      </c>
      <c r="AW534" s="1"/>
      <c r="AX534" s="1"/>
      <c r="AY534" s="1"/>
      <c r="AZ534" s="2">
        <f t="shared" si="70"/>
        <v>0</v>
      </c>
      <c r="BA534" s="2">
        <f>SUM(AF534,AH534,-AZ534,-Table111[[#This Row],[Sale Fee]])</f>
        <v>0</v>
      </c>
      <c r="BC534" s="1"/>
      <c r="BD534" s="1"/>
      <c r="BE534" s="1"/>
    </row>
    <row r="535" spans="1:57" x14ac:dyDescent="0.25">
      <c r="A535" s="1"/>
      <c r="B535" s="1"/>
      <c r="E535" s="4"/>
      <c r="F535" s="4"/>
      <c r="L535" s="50"/>
      <c r="Q535" s="1"/>
      <c r="R535" s="1"/>
      <c r="S535" s="1"/>
      <c r="U535" s="1"/>
      <c r="V535" s="1"/>
      <c r="W535" s="1">
        <f t="shared" si="66"/>
        <v>0</v>
      </c>
      <c r="X535" s="1"/>
      <c r="Y535" s="1"/>
      <c r="Z535" s="1">
        <f>Table111[[#This Row],[Quantity2]]*Table111[[#This Row],[U Cost]]</f>
        <v>0</v>
      </c>
      <c r="AB535" s="1"/>
      <c r="AC535" s="1"/>
      <c r="AD535" s="1">
        <f t="shared" si="67"/>
        <v>0</v>
      </c>
      <c r="AE535" s="1"/>
      <c r="AF535" s="1">
        <f>SUM(Table111[[#This Row],[Total 
Paid]:[Shipping 
Charged]])</f>
        <v>0</v>
      </c>
      <c r="AG535" s="1"/>
      <c r="AH535" s="1"/>
      <c r="AI535" s="1">
        <f t="shared" si="68"/>
        <v>0</v>
      </c>
      <c r="AK535" s="1"/>
      <c r="AL535" s="1"/>
      <c r="AM535" s="1"/>
      <c r="AN535" s="1"/>
      <c r="AP535" s="30"/>
      <c r="AQ535" s="1"/>
      <c r="AR535" s="1">
        <f t="shared" si="52"/>
        <v>0</v>
      </c>
      <c r="AS535" s="1"/>
      <c r="AT535" s="1"/>
      <c r="AU535" s="2">
        <f t="shared" si="69"/>
        <v>0</v>
      </c>
      <c r="AW535" s="1"/>
      <c r="AX535" s="1"/>
      <c r="AY535" s="1"/>
      <c r="AZ535" s="2">
        <f t="shared" si="70"/>
        <v>0</v>
      </c>
      <c r="BA535" s="2">
        <f>SUM(AF535,AH535,-AZ535,-Table111[[#This Row],[Sale Fee]])</f>
        <v>0</v>
      </c>
      <c r="BC535" s="1"/>
      <c r="BD535" s="1"/>
      <c r="BE535" s="1"/>
    </row>
    <row r="536" spans="1:57" x14ac:dyDescent="0.25">
      <c r="A536" s="1"/>
      <c r="B536" s="1"/>
      <c r="E536" s="4"/>
      <c r="F536" s="4"/>
      <c r="L536" s="50"/>
      <c r="Q536" s="1"/>
      <c r="R536" s="1"/>
      <c r="S536" s="1"/>
      <c r="U536" s="1"/>
      <c r="V536" s="1"/>
      <c r="W536" s="1">
        <f t="shared" si="66"/>
        <v>0</v>
      </c>
      <c r="X536" s="1"/>
      <c r="Y536" s="1"/>
      <c r="Z536" s="1">
        <f>Table111[[#This Row],[Quantity2]]*Table111[[#This Row],[U Cost]]</f>
        <v>0</v>
      </c>
      <c r="AB536" s="1"/>
      <c r="AC536" s="1"/>
      <c r="AD536" s="1">
        <f t="shared" si="67"/>
        <v>0</v>
      </c>
      <c r="AE536" s="1"/>
      <c r="AF536" s="1">
        <f>SUM(Table111[[#This Row],[Total 
Paid]:[Shipping 
Charged]])</f>
        <v>0</v>
      </c>
      <c r="AG536" s="1"/>
      <c r="AH536" s="1"/>
      <c r="AI536" s="1">
        <f t="shared" si="68"/>
        <v>0</v>
      </c>
      <c r="AK536" s="1"/>
      <c r="AL536" s="1"/>
      <c r="AM536" s="1"/>
      <c r="AN536" s="1"/>
      <c r="AP536" s="30"/>
      <c r="AQ536" s="1"/>
      <c r="AR536" s="1">
        <f t="shared" si="52"/>
        <v>0</v>
      </c>
      <c r="AS536" s="1"/>
      <c r="AT536" s="1"/>
      <c r="AU536" s="2">
        <f t="shared" si="69"/>
        <v>0</v>
      </c>
      <c r="AW536" s="1"/>
      <c r="AX536" s="1"/>
      <c r="AY536" s="1"/>
      <c r="AZ536" s="2">
        <f t="shared" si="70"/>
        <v>0</v>
      </c>
      <c r="BA536" s="2">
        <f>SUM(AF536,AH536,-AZ536,-Table111[[#This Row],[Sale Fee]])</f>
        <v>0</v>
      </c>
      <c r="BC536" s="1"/>
      <c r="BD536" s="1"/>
      <c r="BE536" s="1"/>
    </row>
    <row r="537" spans="1:57" x14ac:dyDescent="0.25">
      <c r="A537" s="1"/>
      <c r="B537" s="1"/>
      <c r="E537" s="4"/>
      <c r="F537" s="4"/>
      <c r="L537" s="50"/>
      <c r="Q537" s="1"/>
      <c r="R537" s="1"/>
      <c r="S537" s="1"/>
      <c r="U537" s="1"/>
      <c r="V537" s="1"/>
      <c r="W537" s="1">
        <f t="shared" si="66"/>
        <v>0</v>
      </c>
      <c r="X537" s="1"/>
      <c r="Y537" s="1"/>
      <c r="Z537" s="1">
        <f>Table111[[#This Row],[Quantity2]]*Table111[[#This Row],[U Cost]]</f>
        <v>0</v>
      </c>
      <c r="AB537" s="1"/>
      <c r="AC537" s="1"/>
      <c r="AD537" s="1">
        <f t="shared" si="67"/>
        <v>0</v>
      </c>
      <c r="AE537" s="1"/>
      <c r="AF537" s="1">
        <f>SUM(Table111[[#This Row],[Total 
Paid]:[Shipping 
Charged]])</f>
        <v>0</v>
      </c>
      <c r="AG537" s="1"/>
      <c r="AH537" s="1"/>
      <c r="AI537" s="1">
        <f t="shared" si="68"/>
        <v>0</v>
      </c>
      <c r="AK537" s="1"/>
      <c r="AL537" s="1"/>
      <c r="AM537" s="1"/>
      <c r="AN537" s="1"/>
      <c r="AP537" s="30"/>
      <c r="AQ537" s="1"/>
      <c r="AR537" s="1">
        <f t="shared" si="52"/>
        <v>0</v>
      </c>
      <c r="AS537" s="1"/>
      <c r="AT537" s="1"/>
      <c r="AU537" s="2">
        <f t="shared" si="69"/>
        <v>0</v>
      </c>
      <c r="AW537" s="1"/>
      <c r="AX537" s="1"/>
      <c r="AY537" s="1"/>
      <c r="AZ537" s="2">
        <f t="shared" si="70"/>
        <v>0</v>
      </c>
      <c r="BA537" s="2">
        <f>SUM(AF537,AH537,-AZ537,-Table111[[#This Row],[Sale Fee]])</f>
        <v>0</v>
      </c>
      <c r="BC537" s="1"/>
      <c r="BD537" s="1"/>
      <c r="BE537" s="1"/>
    </row>
    <row r="538" spans="1:57" x14ac:dyDescent="0.25">
      <c r="A538" s="1"/>
      <c r="B538" s="1"/>
      <c r="E538" s="4"/>
      <c r="F538" s="4"/>
      <c r="L538" s="50"/>
      <c r="Q538" s="1"/>
      <c r="R538" s="1"/>
      <c r="S538" s="1"/>
      <c r="U538" s="1"/>
      <c r="V538" s="1"/>
      <c r="W538" s="1">
        <f t="shared" si="66"/>
        <v>0</v>
      </c>
      <c r="X538" s="1"/>
      <c r="Y538" s="1"/>
      <c r="Z538" s="1">
        <f>Table111[[#This Row],[Quantity2]]*Table111[[#This Row],[U Cost]]</f>
        <v>0</v>
      </c>
      <c r="AB538" s="1"/>
      <c r="AC538" s="1"/>
      <c r="AD538" s="1">
        <f t="shared" si="67"/>
        <v>0</v>
      </c>
      <c r="AE538" s="1"/>
      <c r="AF538" s="1">
        <f>SUM(Table111[[#This Row],[Total 
Paid]:[Shipping 
Charged]])</f>
        <v>0</v>
      </c>
      <c r="AG538" s="1"/>
      <c r="AH538" s="1"/>
      <c r="AI538" s="1">
        <f t="shared" si="68"/>
        <v>0</v>
      </c>
      <c r="AK538" s="1"/>
      <c r="AL538" s="1"/>
      <c r="AM538" s="1"/>
      <c r="AN538" s="1"/>
      <c r="AP538" s="30"/>
      <c r="AQ538" s="1"/>
      <c r="AR538" s="1">
        <f t="shared" si="52"/>
        <v>0</v>
      </c>
      <c r="AS538" s="1"/>
      <c r="AT538" s="1"/>
      <c r="AU538" s="2">
        <f t="shared" si="69"/>
        <v>0</v>
      </c>
      <c r="AW538" s="1"/>
      <c r="AX538" s="1"/>
      <c r="AY538" s="1"/>
      <c r="AZ538" s="2">
        <f t="shared" si="70"/>
        <v>0</v>
      </c>
      <c r="BA538" s="2">
        <f>SUM(AF538,AH538,-AZ538,-Table111[[#This Row],[Sale Fee]])</f>
        <v>0</v>
      </c>
      <c r="BC538" s="1"/>
      <c r="BD538" s="1"/>
      <c r="BE538" s="1"/>
    </row>
    <row r="539" spans="1:57" x14ac:dyDescent="0.25">
      <c r="A539" s="1"/>
      <c r="B539" s="1"/>
      <c r="E539" s="4"/>
      <c r="F539" s="4"/>
      <c r="L539" s="50"/>
      <c r="Q539" s="1"/>
      <c r="R539" s="1"/>
      <c r="S539" s="1"/>
      <c r="U539" s="1"/>
      <c r="V539" s="1"/>
      <c r="W539" s="1">
        <f t="shared" si="66"/>
        <v>0</v>
      </c>
      <c r="X539" s="1"/>
      <c r="Y539" s="1"/>
      <c r="Z539" s="1">
        <f>Table111[[#This Row],[Quantity2]]*Table111[[#This Row],[U Cost]]</f>
        <v>0</v>
      </c>
      <c r="AB539" s="1"/>
      <c r="AC539" s="1"/>
      <c r="AD539" s="1">
        <f t="shared" si="67"/>
        <v>0</v>
      </c>
      <c r="AE539" s="1"/>
      <c r="AF539" s="1">
        <f>SUM(Table111[[#This Row],[Total 
Paid]:[Shipping 
Charged]])</f>
        <v>0</v>
      </c>
      <c r="AG539" s="1"/>
      <c r="AH539" s="1"/>
      <c r="AI539" s="1">
        <f t="shared" si="68"/>
        <v>0</v>
      </c>
      <c r="AK539" s="1"/>
      <c r="AL539" s="1"/>
      <c r="AM539" s="1"/>
      <c r="AN539" s="1"/>
      <c r="AP539" s="30"/>
      <c r="AQ539" s="1"/>
      <c r="AR539" s="1">
        <f t="shared" si="52"/>
        <v>0</v>
      </c>
      <c r="AS539" s="1"/>
      <c r="AT539" s="1"/>
      <c r="AU539" s="2">
        <f t="shared" si="69"/>
        <v>0</v>
      </c>
      <c r="AW539" s="1"/>
      <c r="AX539" s="1"/>
      <c r="AY539" s="1"/>
      <c r="AZ539" s="2">
        <f t="shared" si="70"/>
        <v>0</v>
      </c>
      <c r="BA539" s="2">
        <f>SUM(AF539,AH539,-AZ539,-Table111[[#This Row],[Sale Fee]])</f>
        <v>0</v>
      </c>
      <c r="BC539" s="1"/>
      <c r="BD539" s="1"/>
      <c r="BE539" s="1"/>
    </row>
    <row r="540" spans="1:57" x14ac:dyDescent="0.25">
      <c r="A540" s="1"/>
      <c r="B540" s="1"/>
      <c r="E540" s="4"/>
      <c r="F540" s="4"/>
      <c r="L540" s="50"/>
      <c r="Q540" s="1"/>
      <c r="R540" s="1"/>
      <c r="S540" s="1"/>
      <c r="U540" s="1"/>
      <c r="V540" s="1"/>
      <c r="W540" s="1">
        <f t="shared" si="66"/>
        <v>0</v>
      </c>
      <c r="X540" s="1"/>
      <c r="Y540" s="1"/>
      <c r="Z540" s="1">
        <f>Table111[[#This Row],[Quantity2]]*Table111[[#This Row],[U Cost]]</f>
        <v>0</v>
      </c>
      <c r="AB540" s="1"/>
      <c r="AC540" s="1"/>
      <c r="AD540" s="1">
        <f t="shared" si="67"/>
        <v>0</v>
      </c>
      <c r="AE540" s="1"/>
      <c r="AF540" s="1">
        <f>SUM(Table111[[#This Row],[Total 
Paid]:[Shipping 
Charged]])</f>
        <v>0</v>
      </c>
      <c r="AG540" s="1"/>
      <c r="AH540" s="1"/>
      <c r="AI540" s="1">
        <f t="shared" si="68"/>
        <v>0</v>
      </c>
      <c r="AK540" s="1"/>
      <c r="AL540" s="1"/>
      <c r="AM540" s="1"/>
      <c r="AN540" s="1"/>
      <c r="AP540" s="30"/>
      <c r="AQ540" s="1"/>
      <c r="AR540" s="1">
        <f t="shared" si="52"/>
        <v>0</v>
      </c>
      <c r="AS540" s="1"/>
      <c r="AT540" s="1"/>
      <c r="AU540" s="2">
        <f t="shared" si="69"/>
        <v>0</v>
      </c>
      <c r="AW540" s="1"/>
      <c r="AX540" s="1"/>
      <c r="AY540" s="1"/>
      <c r="AZ540" s="2">
        <f t="shared" si="70"/>
        <v>0</v>
      </c>
      <c r="BA540" s="2">
        <f>SUM(AF540,AH540,-AZ540,-Table111[[#This Row],[Sale Fee]])</f>
        <v>0</v>
      </c>
      <c r="BC540" s="1"/>
      <c r="BD540" s="1"/>
      <c r="BE540" s="1"/>
    </row>
    <row r="541" spans="1:57" x14ac:dyDescent="0.25">
      <c r="A541" s="1"/>
      <c r="B541" s="1"/>
      <c r="E541" s="4"/>
      <c r="F541" s="4"/>
      <c r="L541" s="50"/>
      <c r="Q541" s="1"/>
      <c r="R541" s="1"/>
      <c r="S541" s="1"/>
      <c r="U541" s="1"/>
      <c r="V541" s="1"/>
      <c r="W541" s="1">
        <f t="shared" si="66"/>
        <v>0</v>
      </c>
      <c r="X541" s="1"/>
      <c r="Y541" s="1"/>
      <c r="Z541" s="1">
        <f>Table111[[#This Row],[Quantity2]]*Table111[[#This Row],[U Cost]]</f>
        <v>0</v>
      </c>
      <c r="AB541" s="1"/>
      <c r="AC541" s="1"/>
      <c r="AD541" s="1">
        <f t="shared" si="67"/>
        <v>0</v>
      </c>
      <c r="AE541" s="1"/>
      <c r="AF541" s="1">
        <f>SUM(Table111[[#This Row],[Total 
Paid]:[Shipping 
Charged]])</f>
        <v>0</v>
      </c>
      <c r="AG541" s="1"/>
      <c r="AH541" s="1"/>
      <c r="AI541" s="1">
        <f t="shared" si="68"/>
        <v>0</v>
      </c>
      <c r="AK541" s="1"/>
      <c r="AL541" s="1"/>
      <c r="AM541" s="1"/>
      <c r="AN541" s="1"/>
      <c r="AP541" s="30"/>
      <c r="AQ541" s="1"/>
      <c r="AR541" s="1">
        <f t="shared" si="52"/>
        <v>0</v>
      </c>
      <c r="AS541" s="1"/>
      <c r="AT541" s="1"/>
      <c r="AU541" s="2">
        <f t="shared" si="69"/>
        <v>0</v>
      </c>
      <c r="AW541" s="1"/>
      <c r="AX541" s="1"/>
      <c r="AY541" s="1"/>
      <c r="AZ541" s="2">
        <f t="shared" si="70"/>
        <v>0</v>
      </c>
      <c r="BA541" s="2">
        <f>SUM(AF541,AH541,-AZ541,-Table111[[#This Row],[Sale Fee]])</f>
        <v>0</v>
      </c>
      <c r="BC541" s="1"/>
      <c r="BD541" s="1"/>
      <c r="BE541" s="1"/>
    </row>
    <row r="542" spans="1:57" x14ac:dyDescent="0.25">
      <c r="A542" s="1"/>
      <c r="B542" s="1"/>
      <c r="E542" s="4"/>
      <c r="F542" s="4"/>
      <c r="L542" s="50"/>
      <c r="Q542" s="1"/>
      <c r="R542" s="1"/>
      <c r="S542" s="1"/>
      <c r="U542" s="1"/>
      <c r="V542" s="1"/>
      <c r="W542" s="1">
        <f t="shared" si="66"/>
        <v>0</v>
      </c>
      <c r="X542" s="1"/>
      <c r="Y542" s="1"/>
      <c r="Z542" s="1">
        <f>Table111[[#This Row],[Quantity2]]*Table111[[#This Row],[U Cost]]</f>
        <v>0</v>
      </c>
      <c r="AB542" s="1"/>
      <c r="AC542" s="1"/>
      <c r="AD542" s="1">
        <f t="shared" si="67"/>
        <v>0</v>
      </c>
      <c r="AE542" s="1"/>
      <c r="AF542" s="1">
        <f>SUM(Table111[[#This Row],[Total 
Paid]:[Shipping 
Charged]])</f>
        <v>0</v>
      </c>
      <c r="AG542" s="1"/>
      <c r="AH542" s="1"/>
      <c r="AI542" s="1">
        <f t="shared" si="68"/>
        <v>0</v>
      </c>
      <c r="AK542" s="1"/>
      <c r="AL542" s="1"/>
      <c r="AM542" s="1"/>
      <c r="AN542" s="1"/>
      <c r="AP542" s="30"/>
      <c r="AQ542" s="1"/>
      <c r="AR542" s="1">
        <f t="shared" si="52"/>
        <v>0</v>
      </c>
      <c r="AS542" s="1"/>
      <c r="AT542" s="1"/>
      <c r="AU542" s="2">
        <f t="shared" si="69"/>
        <v>0</v>
      </c>
      <c r="AW542" s="1"/>
      <c r="AX542" s="1"/>
      <c r="AY542" s="1"/>
      <c r="AZ542" s="2">
        <f t="shared" si="70"/>
        <v>0</v>
      </c>
      <c r="BA542" s="2">
        <f>SUM(AF542,AH542,-AZ542,-Table111[[#This Row],[Sale Fee]])</f>
        <v>0</v>
      </c>
      <c r="BC542" s="1"/>
      <c r="BD542" s="1"/>
      <c r="BE542" s="1"/>
    </row>
    <row r="543" spans="1:57" x14ac:dyDescent="0.25">
      <c r="A543" s="1"/>
      <c r="B543" s="1"/>
      <c r="E543" s="4"/>
      <c r="F543" s="4"/>
      <c r="L543" s="50"/>
      <c r="N543" s="1"/>
      <c r="Q543" s="1"/>
      <c r="R543" s="1"/>
      <c r="S543" s="1"/>
      <c r="U543" s="1"/>
      <c r="V543" s="1"/>
      <c r="W543" s="1">
        <f t="shared" si="66"/>
        <v>0</v>
      </c>
      <c r="X543" s="1"/>
      <c r="Y543" s="1"/>
      <c r="Z543" s="1">
        <f>Table111[[#This Row],[Quantity2]]*Table111[[#This Row],[U Cost]]</f>
        <v>0</v>
      </c>
      <c r="AB543" s="1"/>
      <c r="AC543" s="1"/>
      <c r="AD543" s="1">
        <f t="shared" si="67"/>
        <v>0</v>
      </c>
      <c r="AE543" s="1"/>
      <c r="AF543" s="1">
        <f>SUM(Table111[[#This Row],[Total 
Paid]:[Shipping 
Charged]])</f>
        <v>0</v>
      </c>
      <c r="AG543" s="1"/>
      <c r="AH543" s="1"/>
      <c r="AI543" s="1">
        <f t="shared" si="68"/>
        <v>0</v>
      </c>
      <c r="AK543" s="1"/>
      <c r="AL543" s="1"/>
      <c r="AM543" s="1"/>
      <c r="AN543" s="1"/>
      <c r="AP543" s="30"/>
      <c r="AQ543" s="1"/>
      <c r="AR543" s="1">
        <f t="shared" si="52"/>
        <v>0</v>
      </c>
      <c r="AS543" s="1"/>
      <c r="AT543" s="1"/>
      <c r="AU543" s="2">
        <f t="shared" si="69"/>
        <v>0</v>
      </c>
      <c r="AW543" s="1"/>
      <c r="AX543" s="1"/>
      <c r="AY543" s="1"/>
      <c r="AZ543" s="2">
        <f t="shared" si="70"/>
        <v>0</v>
      </c>
      <c r="BA543" s="2">
        <f>SUM(AF543,AH543,-AZ543,-Table111[[#This Row],[Sale Fee]])</f>
        <v>0</v>
      </c>
      <c r="BC543" s="1"/>
      <c r="BD543" s="1"/>
      <c r="BE543" s="1"/>
    </row>
    <row r="544" spans="1:57" x14ac:dyDescent="0.25">
      <c r="A544" s="1"/>
      <c r="B544" s="1"/>
      <c r="E544" s="4"/>
      <c r="F544" s="4"/>
      <c r="L544" s="50"/>
      <c r="Q544" s="1"/>
      <c r="R544" s="1"/>
      <c r="S544" s="1"/>
      <c r="U544" s="1"/>
      <c r="V544" s="1"/>
      <c r="W544" s="1">
        <f t="shared" si="66"/>
        <v>0</v>
      </c>
      <c r="X544" s="1"/>
      <c r="Y544" s="1"/>
      <c r="Z544" s="1">
        <f>Table111[[#This Row],[Quantity2]]*Table111[[#This Row],[U Cost]]</f>
        <v>0</v>
      </c>
      <c r="AB544" s="1"/>
      <c r="AC544" s="1"/>
      <c r="AD544" s="1">
        <f t="shared" si="67"/>
        <v>0</v>
      </c>
      <c r="AE544" s="1"/>
      <c r="AF544" s="1">
        <f>SUM(Table111[[#This Row],[Total 
Paid]:[Shipping 
Charged]])</f>
        <v>0</v>
      </c>
      <c r="AG544" s="1"/>
      <c r="AH544" s="1"/>
      <c r="AI544" s="1">
        <f t="shared" si="68"/>
        <v>0</v>
      </c>
      <c r="AK544" s="1"/>
      <c r="AL544" s="1"/>
      <c r="AM544" s="1"/>
      <c r="AN544" s="1"/>
      <c r="AP544" s="30"/>
      <c r="AQ544" s="1"/>
      <c r="AR544" s="1">
        <f t="shared" si="52"/>
        <v>0</v>
      </c>
      <c r="AS544" s="1"/>
      <c r="AT544" s="1"/>
      <c r="AU544" s="2">
        <f t="shared" si="69"/>
        <v>0</v>
      </c>
      <c r="AW544" s="1"/>
      <c r="AX544" s="1"/>
      <c r="AY544" s="1"/>
      <c r="AZ544" s="2">
        <f t="shared" si="70"/>
        <v>0</v>
      </c>
      <c r="BA544" s="2">
        <f>SUM(AF544,AH544,-AZ544,-Table111[[#This Row],[Sale Fee]])</f>
        <v>0</v>
      </c>
      <c r="BC544" s="1"/>
      <c r="BD544" s="1"/>
      <c r="BE544" s="1"/>
    </row>
    <row r="545" spans="1:57" x14ac:dyDescent="0.25">
      <c r="A545" s="1"/>
      <c r="B545" s="1"/>
      <c r="Q545" s="1"/>
      <c r="R545" s="1"/>
      <c r="S545" s="1"/>
      <c r="U545" s="1"/>
      <c r="V545" s="1"/>
      <c r="W545" s="1">
        <f t="shared" si="66"/>
        <v>0</v>
      </c>
      <c r="X545" s="1"/>
      <c r="Y545" s="1"/>
      <c r="Z545" s="1">
        <f>Table111[[#This Row],[Quantity2]]*Table111[[#This Row],[U Cost]]</f>
        <v>0</v>
      </c>
      <c r="AB545" s="1"/>
      <c r="AC545" s="1"/>
      <c r="AD545" s="1">
        <f t="shared" si="67"/>
        <v>0</v>
      </c>
      <c r="AE545" s="1"/>
      <c r="AF545" s="1">
        <f>SUM(Table111[[#This Row],[Total 
Paid]:[Shipping 
Charged]])</f>
        <v>0</v>
      </c>
      <c r="AG545" s="1"/>
      <c r="AH545" s="1"/>
      <c r="AI545" s="1">
        <f t="shared" si="68"/>
        <v>0</v>
      </c>
      <c r="AK545" s="1"/>
      <c r="AL545" s="1"/>
      <c r="AM545" s="1"/>
      <c r="AN545" s="1"/>
      <c r="AP545" s="30"/>
      <c r="AQ545" s="1"/>
      <c r="AR545" s="1">
        <f t="shared" si="52"/>
        <v>0</v>
      </c>
      <c r="AS545" s="1"/>
      <c r="AT545" s="1"/>
      <c r="AU545" s="2">
        <f t="shared" si="69"/>
        <v>0</v>
      </c>
      <c r="AW545" s="1"/>
      <c r="AX545" s="1"/>
      <c r="AY545" s="1"/>
      <c r="AZ545" s="2">
        <f t="shared" si="70"/>
        <v>0</v>
      </c>
      <c r="BA545" s="2">
        <f>SUM(AF545,AH545,-AZ545,-Table111[[#This Row],[Sale Fee]])</f>
        <v>0</v>
      </c>
      <c r="BC545" s="1"/>
      <c r="BD545" s="1"/>
      <c r="BE545" s="1"/>
    </row>
    <row r="546" spans="1:57" x14ac:dyDescent="0.25">
      <c r="A546" s="1"/>
      <c r="B546" s="1"/>
      <c r="Q546" s="1"/>
      <c r="R546" s="1"/>
      <c r="S546" s="1"/>
      <c r="U546" s="1"/>
      <c r="V546" s="1"/>
      <c r="W546" s="1">
        <f t="shared" si="66"/>
        <v>0</v>
      </c>
      <c r="X546" s="1"/>
      <c r="Y546" s="1"/>
      <c r="Z546" s="1">
        <f>Table111[[#This Row],[Quantity2]]*Table111[[#This Row],[U Cost]]</f>
        <v>0</v>
      </c>
      <c r="AB546" s="1"/>
      <c r="AC546" s="1"/>
      <c r="AD546" s="1">
        <f t="shared" si="67"/>
        <v>0</v>
      </c>
      <c r="AE546" s="1"/>
      <c r="AF546" s="1">
        <f>SUM(Table111[[#This Row],[Total 
Paid]:[Shipping 
Charged]])</f>
        <v>0</v>
      </c>
      <c r="AG546" s="1"/>
      <c r="AH546" s="1"/>
      <c r="AI546" s="1">
        <f t="shared" si="68"/>
        <v>0</v>
      </c>
      <c r="AK546" s="1"/>
      <c r="AL546" s="1"/>
      <c r="AM546" s="1"/>
      <c r="AN546" s="1"/>
      <c r="AP546" s="30"/>
      <c r="AQ546" s="1"/>
      <c r="AR546" s="1">
        <f t="shared" si="52"/>
        <v>0</v>
      </c>
      <c r="AS546" s="1"/>
      <c r="AT546" s="1"/>
      <c r="AU546" s="2">
        <f t="shared" si="69"/>
        <v>0</v>
      </c>
      <c r="AW546" s="1"/>
      <c r="AX546" s="1"/>
      <c r="AY546" s="1"/>
      <c r="AZ546" s="2">
        <f t="shared" si="70"/>
        <v>0</v>
      </c>
      <c r="BA546" s="2">
        <f>SUM(AF546,AH546,-AZ546,-Table111[[#This Row],[Sale Fee]])</f>
        <v>0</v>
      </c>
      <c r="BC546" s="1"/>
      <c r="BD546" s="1"/>
      <c r="BE546" s="1"/>
    </row>
    <row r="547" spans="1:57" x14ac:dyDescent="0.25">
      <c r="A547" s="1"/>
      <c r="B547" s="1"/>
      <c r="Q547" s="1"/>
      <c r="R547" s="1"/>
      <c r="S547" s="1"/>
      <c r="U547" s="1"/>
      <c r="V547" s="1"/>
      <c r="W547" s="1">
        <f t="shared" ref="W547:W549" si="71">U547*V547</f>
        <v>0</v>
      </c>
      <c r="X547" s="1"/>
      <c r="Y547" s="1"/>
      <c r="Z547" s="1">
        <f>Table111[[#This Row],[Quantity2]]*Table111[[#This Row],[U Cost]]</f>
        <v>0</v>
      </c>
      <c r="AB547" s="1"/>
      <c r="AC547" s="1"/>
      <c r="AD547" s="1">
        <f t="shared" ref="AD547:AD721" si="72">AC547*AB547</f>
        <v>0</v>
      </c>
      <c r="AE547" s="1"/>
      <c r="AF547" s="1">
        <f>SUM(Table111[[#This Row],[Total 
Paid]:[Shipping 
Charged]])</f>
        <v>0</v>
      </c>
      <c r="AG547" s="1"/>
      <c r="AH547" s="1"/>
      <c r="AI547" s="1">
        <f t="shared" ref="AI547:AI721" si="73">SUM(AF547,AG547,AH547)</f>
        <v>0</v>
      </c>
      <c r="AK547" s="1"/>
      <c r="AL547" s="1"/>
      <c r="AM547" s="1"/>
      <c r="AN547" s="1"/>
      <c r="AP547" s="30"/>
      <c r="AQ547" s="1"/>
      <c r="AR547" s="1">
        <f t="shared" si="52"/>
        <v>0</v>
      </c>
      <c r="AS547" s="1"/>
      <c r="AT547" s="1"/>
      <c r="AU547" s="2">
        <f t="shared" ref="AU547:AU721" si="74">SUM(AR547:AT547)</f>
        <v>0</v>
      </c>
      <c r="AW547" s="1"/>
      <c r="AX547" s="1"/>
      <c r="AY547" s="1"/>
      <c r="AZ547" s="2">
        <f t="shared" si="70"/>
        <v>0</v>
      </c>
      <c r="BA547" s="2">
        <f>SUM(AF547,AH547,-AZ547,-Table111[[#This Row],[Sale Fee]])</f>
        <v>0</v>
      </c>
      <c r="BC547" s="1"/>
      <c r="BD547" s="1"/>
      <c r="BE547" s="1"/>
    </row>
    <row r="548" spans="1:57" x14ac:dyDescent="0.25">
      <c r="A548" s="1"/>
      <c r="B548" s="1"/>
      <c r="Q548" s="1"/>
      <c r="R548" s="1"/>
      <c r="S548" s="1"/>
      <c r="U548" s="1"/>
      <c r="V548" s="1"/>
      <c r="W548" s="1">
        <f t="shared" si="71"/>
        <v>0</v>
      </c>
      <c r="X548" s="1"/>
      <c r="Y548" s="1"/>
      <c r="Z548" s="1">
        <f>Table111[[#This Row],[Quantity2]]*Table111[[#This Row],[U Cost]]</f>
        <v>0</v>
      </c>
      <c r="AB548" s="1"/>
      <c r="AC548" s="1"/>
      <c r="AD548" s="1">
        <f t="shared" si="72"/>
        <v>0</v>
      </c>
      <c r="AE548" s="1"/>
      <c r="AF548" s="1">
        <f>SUM(Table111[[#This Row],[Total 
Paid]:[Shipping 
Charged]])</f>
        <v>0</v>
      </c>
      <c r="AG548" s="1"/>
      <c r="AH548" s="1"/>
      <c r="AI548" s="1">
        <f t="shared" si="73"/>
        <v>0</v>
      </c>
      <c r="AK548" s="1"/>
      <c r="AL548" s="1"/>
      <c r="AM548" s="1"/>
      <c r="AN548" s="1"/>
      <c r="AP548" s="30"/>
      <c r="AQ548" s="1"/>
      <c r="AR548" s="1">
        <f t="shared" si="52"/>
        <v>0</v>
      </c>
      <c r="AS548" s="1"/>
      <c r="AT548" s="1"/>
      <c r="AU548" s="2">
        <f t="shared" si="74"/>
        <v>0</v>
      </c>
      <c r="AW548" s="1"/>
      <c r="AX548" s="1"/>
      <c r="AY548" s="1"/>
      <c r="AZ548" s="2">
        <f t="shared" si="70"/>
        <v>0</v>
      </c>
      <c r="BA548" s="2">
        <f>SUM(AF548,AH548,-AZ548,-Table111[[#This Row],[Sale Fee]])</f>
        <v>0</v>
      </c>
      <c r="BC548" s="1"/>
      <c r="BD548" s="1"/>
      <c r="BE548" s="1"/>
    </row>
    <row r="549" spans="1:57" x14ac:dyDescent="0.25">
      <c r="A549" s="1"/>
      <c r="B549" s="1"/>
      <c r="E549" s="4"/>
      <c r="F549" s="4"/>
      <c r="Q549" s="1"/>
      <c r="R549" s="1"/>
      <c r="S549" s="1"/>
      <c r="U549" s="1"/>
      <c r="V549" s="1"/>
      <c r="W549" s="1">
        <f t="shared" si="71"/>
        <v>0</v>
      </c>
      <c r="X549" s="1"/>
      <c r="Y549" s="1"/>
      <c r="Z549" s="1">
        <f>Table111[[#This Row],[Quantity2]]*Table111[[#This Row],[U Cost]]</f>
        <v>0</v>
      </c>
      <c r="AB549" s="1"/>
      <c r="AC549" s="1"/>
      <c r="AD549" s="1">
        <f t="shared" si="72"/>
        <v>0</v>
      </c>
      <c r="AE549" s="1">
        <v>0</v>
      </c>
      <c r="AF549" s="1">
        <f>SUM(Table111[[#This Row],[Total 
Paid]:[Shipping 
Charged]])</f>
        <v>0</v>
      </c>
      <c r="AG549" s="1"/>
      <c r="AH549" s="1"/>
      <c r="AI549" s="1">
        <f t="shared" si="73"/>
        <v>0</v>
      </c>
      <c r="AK549" s="1"/>
      <c r="AL549" s="1"/>
      <c r="AM549" s="1"/>
      <c r="AN549" s="1"/>
      <c r="AP549" s="30"/>
      <c r="AQ549" s="1"/>
      <c r="AR549" s="1">
        <f t="shared" si="52"/>
        <v>0</v>
      </c>
      <c r="AS549" s="1"/>
      <c r="AT549" s="1"/>
      <c r="AU549" s="2">
        <f t="shared" si="74"/>
        <v>0</v>
      </c>
      <c r="AW549" s="1"/>
      <c r="AX549" s="1"/>
      <c r="AY549" s="1"/>
      <c r="AZ549" s="2">
        <f t="shared" si="70"/>
        <v>0</v>
      </c>
      <c r="BA549" s="2">
        <f>SUM(AF549,AH549,-AZ549,-Table111[[#This Row],[Sale Fee]])</f>
        <v>0</v>
      </c>
      <c r="BC549" s="1"/>
      <c r="BD549" s="1"/>
      <c r="BE549" s="1">
        <f t="shared" ref="BE549" si="75">BD549*BC549</f>
        <v>0</v>
      </c>
    </row>
    <row r="550" spans="1:57" x14ac:dyDescent="0.25">
      <c r="A550" s="1"/>
      <c r="B550" s="1"/>
      <c r="E550" s="4"/>
      <c r="F550" s="4"/>
      <c r="Q550" s="1"/>
      <c r="R550" s="1"/>
      <c r="S550" s="1"/>
      <c r="U550" s="1"/>
      <c r="V550" s="1"/>
      <c r="W550" s="1"/>
      <c r="X550" s="1"/>
      <c r="Y550" s="1"/>
      <c r="Z550" s="1">
        <f>Table111[[#This Row],[Quantity2]]*Table111[[#This Row],[U Cost]]</f>
        <v>0</v>
      </c>
      <c r="AB550" s="1"/>
      <c r="AC550" s="1"/>
      <c r="AD550" s="1">
        <f t="shared" si="72"/>
        <v>0</v>
      </c>
      <c r="AE550" s="1"/>
      <c r="AF550" s="1">
        <f>SUM(Table111[[#This Row],[Total 
Paid]:[Shipping 
Charged]])</f>
        <v>0</v>
      </c>
      <c r="AG550" s="1"/>
      <c r="AH550" s="1"/>
      <c r="AI550" s="1">
        <f t="shared" si="73"/>
        <v>0</v>
      </c>
      <c r="AK550" s="1"/>
      <c r="AL550" s="1"/>
      <c r="AM550" s="1"/>
      <c r="AN550" s="1"/>
      <c r="AP550" s="30"/>
      <c r="AQ550" s="1"/>
      <c r="AR550" s="1">
        <f t="shared" si="52"/>
        <v>0</v>
      </c>
      <c r="AS550" s="1"/>
      <c r="AT550" s="1"/>
      <c r="AU550" s="2">
        <f t="shared" si="74"/>
        <v>0</v>
      </c>
      <c r="AW550" s="1"/>
      <c r="AX550" s="1"/>
      <c r="AY550" s="1"/>
      <c r="AZ550" s="2">
        <f t="shared" si="70"/>
        <v>0</v>
      </c>
      <c r="BA550" s="2">
        <f>SUM(AF550,AH550,-AZ550,-Table111[[#This Row],[Sale Fee]])</f>
        <v>0</v>
      </c>
      <c r="BC550" s="1"/>
      <c r="BD550" s="1"/>
      <c r="BE550" s="1"/>
    </row>
    <row r="551" spans="1:57" x14ac:dyDescent="0.25">
      <c r="A551" s="1"/>
      <c r="B551" s="1"/>
      <c r="E551" s="4"/>
      <c r="F551" s="4"/>
      <c r="Q551" s="1"/>
      <c r="R551" s="1"/>
      <c r="S551" s="1"/>
      <c r="U551" s="1"/>
      <c r="V551" s="1"/>
      <c r="W551" s="1"/>
      <c r="X551" s="1"/>
      <c r="Y551" s="1"/>
      <c r="Z551" s="1">
        <f>Table111[[#This Row],[Quantity2]]*Table111[[#This Row],[U Cost]]</f>
        <v>0</v>
      </c>
      <c r="AB551" s="1"/>
      <c r="AC551" s="1"/>
      <c r="AD551" s="1">
        <f t="shared" si="72"/>
        <v>0</v>
      </c>
      <c r="AE551" s="1"/>
      <c r="AF551" s="1">
        <f>SUM(Table111[[#This Row],[Total 
Paid]:[Shipping 
Charged]])</f>
        <v>0</v>
      </c>
      <c r="AG551" s="1"/>
      <c r="AH551" s="1"/>
      <c r="AI551" s="1">
        <f t="shared" si="73"/>
        <v>0</v>
      </c>
      <c r="AK551" s="1"/>
      <c r="AL551" s="1"/>
      <c r="AM551" s="1"/>
      <c r="AN551" s="1"/>
      <c r="AP551" s="30"/>
      <c r="AQ551" s="1"/>
      <c r="AR551" s="1">
        <f t="shared" si="52"/>
        <v>0</v>
      </c>
      <c r="AS551" s="1"/>
      <c r="AT551" s="1"/>
      <c r="AU551" s="2">
        <f t="shared" si="74"/>
        <v>0</v>
      </c>
      <c r="AW551" s="1"/>
      <c r="AX551" s="1"/>
      <c r="AY551" s="1"/>
      <c r="AZ551" s="2">
        <f t="shared" si="70"/>
        <v>0</v>
      </c>
      <c r="BA551" s="2">
        <f>SUM(AF551,AH551,-AZ551,-Table111[[#This Row],[Sale Fee]])</f>
        <v>0</v>
      </c>
      <c r="BC551" s="1"/>
      <c r="BD551" s="1"/>
      <c r="BE551" s="1"/>
    </row>
    <row r="552" spans="1:57" x14ac:dyDescent="0.25">
      <c r="A552" s="1"/>
      <c r="B552" s="1"/>
      <c r="E552" s="4"/>
      <c r="F552" s="4"/>
      <c r="Q552" s="1"/>
      <c r="R552" s="1"/>
      <c r="S552" s="1"/>
      <c r="U552" s="1"/>
      <c r="V552" s="1"/>
      <c r="W552" s="1"/>
      <c r="X552" s="1"/>
      <c r="Y552" s="1"/>
      <c r="Z552" s="1">
        <f>Table111[[#This Row],[Quantity2]]*Table111[[#This Row],[U Cost]]</f>
        <v>0</v>
      </c>
      <c r="AB552" s="1"/>
      <c r="AC552" s="1"/>
      <c r="AD552" s="1">
        <f t="shared" si="72"/>
        <v>0</v>
      </c>
      <c r="AE552" s="1"/>
      <c r="AF552" s="1">
        <f>SUM(Table111[[#This Row],[Total 
Paid]:[Shipping 
Charged]])</f>
        <v>0</v>
      </c>
      <c r="AG552" s="1"/>
      <c r="AH552" s="1"/>
      <c r="AI552" s="1">
        <f t="shared" si="73"/>
        <v>0</v>
      </c>
      <c r="AK552" s="1"/>
      <c r="AL552" s="1"/>
      <c r="AM552" s="1"/>
      <c r="AN552" s="1"/>
      <c r="AP552" s="30"/>
      <c r="AQ552" s="1"/>
      <c r="AR552" s="1">
        <f t="shared" si="52"/>
        <v>0</v>
      </c>
      <c r="AS552" s="1"/>
      <c r="AT552" s="1"/>
      <c r="AU552" s="2">
        <f t="shared" si="74"/>
        <v>0</v>
      </c>
      <c r="AW552" s="1"/>
      <c r="AX552" s="1"/>
      <c r="AY552" s="1"/>
      <c r="AZ552" s="2">
        <f t="shared" si="70"/>
        <v>0</v>
      </c>
      <c r="BA552" s="2">
        <f>SUM(AF552,AH552,-AZ552,-Table111[[#This Row],[Sale Fee]])</f>
        <v>0</v>
      </c>
      <c r="BC552" s="1"/>
      <c r="BD552" s="1"/>
      <c r="BE552" s="1"/>
    </row>
    <row r="553" spans="1:57" x14ac:dyDescent="0.25">
      <c r="A553" s="1"/>
      <c r="B553" s="1"/>
      <c r="E553" s="4"/>
      <c r="F553" s="4"/>
      <c r="Q553" s="1"/>
      <c r="R553" s="1"/>
      <c r="S553" s="1"/>
      <c r="U553" s="1"/>
      <c r="V553" s="1"/>
      <c r="W553" s="1"/>
      <c r="X553" s="1"/>
      <c r="Y553" s="1"/>
      <c r="Z553" s="1">
        <f>Table111[[#This Row],[Quantity2]]*Table111[[#This Row],[U Cost]]</f>
        <v>0</v>
      </c>
      <c r="AB553" s="1"/>
      <c r="AC553" s="1"/>
      <c r="AD553" s="1">
        <f t="shared" si="72"/>
        <v>0</v>
      </c>
      <c r="AE553" s="1"/>
      <c r="AF553" s="1">
        <f>SUM(Table111[[#This Row],[Total 
Paid]:[Shipping 
Charged]])</f>
        <v>0</v>
      </c>
      <c r="AG553" s="1"/>
      <c r="AH553" s="1"/>
      <c r="AI553" s="1">
        <f t="shared" si="73"/>
        <v>0</v>
      </c>
      <c r="AK553" s="1"/>
      <c r="AL553" s="1"/>
      <c r="AM553" s="1"/>
      <c r="AN553" s="1"/>
      <c r="AP553" s="30"/>
      <c r="AQ553" s="1"/>
      <c r="AR553" s="1">
        <f t="shared" si="52"/>
        <v>0</v>
      </c>
      <c r="AS553" s="1"/>
      <c r="AT553" s="1"/>
      <c r="AU553" s="2">
        <f t="shared" si="74"/>
        <v>0</v>
      </c>
      <c r="AW553" s="1"/>
      <c r="AX553" s="1"/>
      <c r="AY553" s="1"/>
      <c r="AZ553" s="2">
        <f t="shared" si="70"/>
        <v>0</v>
      </c>
      <c r="BA553" s="2">
        <f>SUM(AF553,AH553,-AZ553,-Table111[[#This Row],[Sale Fee]])</f>
        <v>0</v>
      </c>
      <c r="BC553" s="1"/>
      <c r="BD553" s="1"/>
      <c r="BE553" s="1"/>
    </row>
    <row r="554" spans="1:57" x14ac:dyDescent="0.25">
      <c r="A554" s="1"/>
      <c r="B554" s="1"/>
      <c r="E554" s="4"/>
      <c r="F554" s="4"/>
      <c r="Q554" s="1"/>
      <c r="R554" s="1"/>
      <c r="S554" s="1"/>
      <c r="U554" s="1"/>
      <c r="V554" s="1"/>
      <c r="W554" s="1"/>
      <c r="X554" s="1"/>
      <c r="Y554" s="1"/>
      <c r="Z554" s="1">
        <f>Table111[[#This Row],[Quantity2]]*Table111[[#This Row],[U Cost]]</f>
        <v>0</v>
      </c>
      <c r="AB554" s="1"/>
      <c r="AC554" s="1"/>
      <c r="AD554" s="1">
        <f t="shared" si="72"/>
        <v>0</v>
      </c>
      <c r="AE554" s="1"/>
      <c r="AF554" s="1">
        <f>SUM(Table111[[#This Row],[Total 
Paid]:[Shipping 
Charged]])</f>
        <v>0</v>
      </c>
      <c r="AG554" s="1"/>
      <c r="AH554" s="1"/>
      <c r="AI554" s="1">
        <f t="shared" si="73"/>
        <v>0</v>
      </c>
      <c r="AK554" s="1"/>
      <c r="AL554" s="1"/>
      <c r="AM554" s="1"/>
      <c r="AN554" s="1"/>
      <c r="AP554" s="30"/>
      <c r="AQ554" s="1"/>
      <c r="AR554" s="1">
        <f t="shared" si="52"/>
        <v>0</v>
      </c>
      <c r="AS554" s="1"/>
      <c r="AT554" s="1"/>
      <c r="AU554" s="2">
        <f t="shared" si="74"/>
        <v>0</v>
      </c>
      <c r="AW554" s="1"/>
      <c r="AX554" s="1"/>
      <c r="AY554" s="1"/>
      <c r="AZ554" s="2">
        <f t="shared" si="70"/>
        <v>0</v>
      </c>
      <c r="BA554" s="2">
        <f>SUM(AF554,AH554,-AZ554,-Table111[[#This Row],[Sale Fee]])</f>
        <v>0</v>
      </c>
      <c r="BC554" s="1"/>
      <c r="BD554" s="1"/>
      <c r="BE554" s="1"/>
    </row>
    <row r="555" spans="1:57" x14ac:dyDescent="0.25">
      <c r="A555" s="1"/>
      <c r="B555" s="1"/>
      <c r="E555" s="4"/>
      <c r="F555" s="4"/>
      <c r="Q555" s="1"/>
      <c r="R555" s="1"/>
      <c r="S555" s="1"/>
      <c r="U555" s="1"/>
      <c r="V555" s="1"/>
      <c r="W555" s="1"/>
      <c r="X555" s="1"/>
      <c r="Y555" s="1"/>
      <c r="Z555" s="1">
        <f>Table111[[#This Row],[Quantity2]]*Table111[[#This Row],[U Cost]]</f>
        <v>0</v>
      </c>
      <c r="AB555" s="1"/>
      <c r="AC555" s="1"/>
      <c r="AD555" s="1">
        <f t="shared" si="72"/>
        <v>0</v>
      </c>
      <c r="AE555" s="1"/>
      <c r="AF555" s="1">
        <f>SUM(Table111[[#This Row],[Total 
Paid]:[Shipping 
Charged]])</f>
        <v>0</v>
      </c>
      <c r="AG555" s="1"/>
      <c r="AH555" s="1"/>
      <c r="AI555" s="1">
        <f t="shared" si="73"/>
        <v>0</v>
      </c>
      <c r="AK555" s="1"/>
      <c r="AL555" s="1"/>
      <c r="AM555" s="1"/>
      <c r="AN555" s="1"/>
      <c r="AP555" s="30"/>
      <c r="AQ555" s="1"/>
      <c r="AR555" s="1">
        <f t="shared" ref="AR555:AR618" si="76">AQ555*AP555</f>
        <v>0</v>
      </c>
      <c r="AS555" s="1"/>
      <c r="AT555" s="1"/>
      <c r="AU555" s="2">
        <f t="shared" si="74"/>
        <v>0</v>
      </c>
      <c r="AW555" s="1"/>
      <c r="AX555" s="1"/>
      <c r="AY555" s="1"/>
      <c r="AZ555" s="2">
        <f t="shared" si="70"/>
        <v>0</v>
      </c>
      <c r="BA555" s="2">
        <f>SUM(AF555,AH555,-AZ555,-Table111[[#This Row],[Sale Fee]])</f>
        <v>0</v>
      </c>
      <c r="BC555" s="1"/>
      <c r="BD555" s="1"/>
      <c r="BE555" s="1"/>
    </row>
    <row r="556" spans="1:57" x14ac:dyDescent="0.25">
      <c r="A556" s="1"/>
      <c r="B556" s="1"/>
      <c r="E556" s="4"/>
      <c r="F556" s="4"/>
      <c r="Q556" s="1"/>
      <c r="R556" s="1"/>
      <c r="S556" s="1"/>
      <c r="U556" s="1"/>
      <c r="V556" s="1"/>
      <c r="W556" s="1"/>
      <c r="X556" s="1"/>
      <c r="Y556" s="1"/>
      <c r="Z556" s="1">
        <f>Table111[[#This Row],[Quantity2]]*Table111[[#This Row],[U Cost]]</f>
        <v>0</v>
      </c>
      <c r="AB556" s="1"/>
      <c r="AC556" s="1"/>
      <c r="AD556" s="1">
        <f t="shared" si="72"/>
        <v>0</v>
      </c>
      <c r="AE556" s="1"/>
      <c r="AF556" s="1">
        <f>SUM(Table111[[#This Row],[Total 
Paid]:[Shipping 
Charged]])</f>
        <v>0</v>
      </c>
      <c r="AG556" s="1"/>
      <c r="AH556" s="1"/>
      <c r="AI556" s="1">
        <f t="shared" si="73"/>
        <v>0</v>
      </c>
      <c r="AK556" s="1"/>
      <c r="AL556" s="1"/>
      <c r="AM556" s="1"/>
      <c r="AN556" s="1"/>
      <c r="AP556" s="30"/>
      <c r="AQ556" s="1"/>
      <c r="AR556" s="1">
        <f t="shared" si="76"/>
        <v>0</v>
      </c>
      <c r="AS556" s="1"/>
      <c r="AT556" s="1"/>
      <c r="AU556" s="2">
        <f t="shared" si="74"/>
        <v>0</v>
      </c>
      <c r="AW556" s="1"/>
      <c r="AX556" s="1"/>
      <c r="AY556" s="1"/>
      <c r="AZ556" s="2">
        <f t="shared" si="70"/>
        <v>0</v>
      </c>
      <c r="BA556" s="2">
        <f>SUM(AF556,AH556,-AZ556,-Table111[[#This Row],[Sale Fee]])</f>
        <v>0</v>
      </c>
      <c r="BC556" s="1"/>
      <c r="BD556" s="1"/>
      <c r="BE556" s="1"/>
    </row>
    <row r="557" spans="1:57" x14ac:dyDescent="0.25">
      <c r="A557" s="1"/>
      <c r="B557" s="1"/>
      <c r="E557" s="4"/>
      <c r="F557" s="4"/>
      <c r="Q557" s="1"/>
      <c r="R557" s="1"/>
      <c r="S557" s="1"/>
      <c r="U557" s="1"/>
      <c r="V557" s="1"/>
      <c r="W557" s="1"/>
      <c r="X557" s="1"/>
      <c r="Y557" s="1"/>
      <c r="Z557" s="1">
        <f>Table111[[#This Row],[Quantity2]]*Table111[[#This Row],[U Cost]]</f>
        <v>0</v>
      </c>
      <c r="AB557" s="1"/>
      <c r="AC557" s="1"/>
      <c r="AD557" s="1">
        <f t="shared" si="72"/>
        <v>0</v>
      </c>
      <c r="AE557" s="1"/>
      <c r="AF557" s="1">
        <f>SUM(Table111[[#This Row],[Total 
Paid]:[Shipping 
Charged]])</f>
        <v>0</v>
      </c>
      <c r="AG557" s="1"/>
      <c r="AH557" s="1"/>
      <c r="AI557" s="1">
        <f t="shared" si="73"/>
        <v>0</v>
      </c>
      <c r="AK557" s="1"/>
      <c r="AL557" s="1"/>
      <c r="AM557" s="1"/>
      <c r="AN557" s="1"/>
      <c r="AP557" s="30"/>
      <c r="AQ557" s="1"/>
      <c r="AR557" s="1">
        <f t="shared" si="76"/>
        <v>0</v>
      </c>
      <c r="AS557" s="1"/>
      <c r="AT557" s="1"/>
      <c r="AU557" s="2">
        <f t="shared" si="74"/>
        <v>0</v>
      </c>
      <c r="AW557" s="1"/>
      <c r="AX557" s="1"/>
      <c r="AY557" s="1"/>
      <c r="AZ557" s="2">
        <f t="shared" si="70"/>
        <v>0</v>
      </c>
      <c r="BA557" s="2">
        <f>SUM(AF557,AH557,-AZ557,-Table111[[#This Row],[Sale Fee]])</f>
        <v>0</v>
      </c>
      <c r="BC557" s="1"/>
      <c r="BD557" s="1"/>
      <c r="BE557" s="1"/>
    </row>
    <row r="558" spans="1:57" x14ac:dyDescent="0.25">
      <c r="A558" s="1"/>
      <c r="B558" s="1"/>
      <c r="E558" s="4"/>
      <c r="F558" s="4"/>
      <c r="Q558" s="1"/>
      <c r="R558" s="1"/>
      <c r="S558" s="1"/>
      <c r="U558" s="1"/>
      <c r="V558" s="1"/>
      <c r="W558" s="1"/>
      <c r="X558" s="1"/>
      <c r="Y558" s="1"/>
      <c r="Z558" s="1">
        <f>Table111[[#This Row],[Quantity2]]*Table111[[#This Row],[U Cost]]</f>
        <v>0</v>
      </c>
      <c r="AB558" s="1"/>
      <c r="AC558" s="1"/>
      <c r="AD558" s="1">
        <f t="shared" si="72"/>
        <v>0</v>
      </c>
      <c r="AE558" s="1"/>
      <c r="AF558" s="1">
        <f>SUM(Table111[[#This Row],[Total 
Paid]:[Shipping 
Charged]])</f>
        <v>0</v>
      </c>
      <c r="AG558" s="1"/>
      <c r="AH558" s="1"/>
      <c r="AI558" s="1">
        <f t="shared" si="73"/>
        <v>0</v>
      </c>
      <c r="AK558" s="1"/>
      <c r="AL558" s="1"/>
      <c r="AM558" s="1"/>
      <c r="AN558" s="1"/>
      <c r="AP558" s="30"/>
      <c r="AQ558" s="1"/>
      <c r="AR558" s="1">
        <f t="shared" si="76"/>
        <v>0</v>
      </c>
      <c r="AS558" s="1"/>
      <c r="AT558" s="1"/>
      <c r="AU558" s="2">
        <f t="shared" si="74"/>
        <v>0</v>
      </c>
      <c r="AW558" s="1"/>
      <c r="AX558" s="1"/>
      <c r="AY558" s="1"/>
      <c r="AZ558" s="2">
        <f t="shared" si="70"/>
        <v>0</v>
      </c>
      <c r="BA558" s="2">
        <f>SUM(AF558,AH558,-AZ558,-Table111[[#This Row],[Sale Fee]])</f>
        <v>0</v>
      </c>
      <c r="BC558" s="1"/>
      <c r="BD558" s="1"/>
      <c r="BE558" s="1"/>
    </row>
    <row r="559" spans="1:57" x14ac:dyDescent="0.25">
      <c r="A559" s="1"/>
      <c r="B559" s="1"/>
      <c r="E559" s="4"/>
      <c r="F559" s="4"/>
      <c r="Q559" s="1"/>
      <c r="R559" s="1"/>
      <c r="S559" s="1"/>
      <c r="U559" s="1"/>
      <c r="V559" s="1"/>
      <c r="W559" s="1"/>
      <c r="X559" s="1"/>
      <c r="Y559" s="1"/>
      <c r="Z559" s="1">
        <f>Table111[[#This Row],[Quantity2]]*Table111[[#This Row],[U Cost]]</f>
        <v>0</v>
      </c>
      <c r="AB559" s="1"/>
      <c r="AC559" s="1"/>
      <c r="AD559" s="1">
        <f t="shared" si="72"/>
        <v>0</v>
      </c>
      <c r="AE559" s="1"/>
      <c r="AF559" s="1">
        <f>SUM(Table111[[#This Row],[Total 
Paid]:[Shipping 
Charged]])</f>
        <v>0</v>
      </c>
      <c r="AG559" s="1"/>
      <c r="AH559" s="1"/>
      <c r="AI559" s="1">
        <f t="shared" si="73"/>
        <v>0</v>
      </c>
      <c r="AK559" s="1"/>
      <c r="AL559" s="1"/>
      <c r="AM559" s="1"/>
      <c r="AN559" s="1"/>
      <c r="AP559" s="30"/>
      <c r="AQ559" s="1"/>
      <c r="AR559" s="1">
        <f t="shared" si="76"/>
        <v>0</v>
      </c>
      <c r="AS559" s="1"/>
      <c r="AT559" s="1"/>
      <c r="AU559" s="2">
        <f t="shared" si="74"/>
        <v>0</v>
      </c>
      <c r="AW559" s="1"/>
      <c r="AX559" s="1"/>
      <c r="AY559" s="1"/>
      <c r="AZ559" s="2">
        <f t="shared" si="70"/>
        <v>0</v>
      </c>
      <c r="BA559" s="2">
        <f>SUM(AF559,AH559,-AZ559,-Table111[[#This Row],[Sale Fee]])</f>
        <v>0</v>
      </c>
      <c r="BC559" s="1"/>
      <c r="BD559" s="1"/>
      <c r="BE559" s="1"/>
    </row>
    <row r="560" spans="1:57" x14ac:dyDescent="0.25">
      <c r="A560" s="1"/>
      <c r="B560" s="1"/>
      <c r="E560" s="4"/>
      <c r="F560" s="4"/>
      <c r="Q560" s="1"/>
      <c r="R560" s="1"/>
      <c r="S560" s="1"/>
      <c r="U560" s="1"/>
      <c r="V560" s="1"/>
      <c r="W560" s="1"/>
      <c r="X560" s="1"/>
      <c r="Y560" s="1"/>
      <c r="Z560" s="1">
        <f>Table111[[#This Row],[Quantity2]]*Table111[[#This Row],[U Cost]]</f>
        <v>0</v>
      </c>
      <c r="AB560" s="1"/>
      <c r="AC560" s="1"/>
      <c r="AD560" s="1">
        <f t="shared" si="72"/>
        <v>0</v>
      </c>
      <c r="AE560" s="1"/>
      <c r="AF560" s="1">
        <f>SUM(Table111[[#This Row],[Total 
Paid]:[Shipping 
Charged]])</f>
        <v>0</v>
      </c>
      <c r="AG560" s="1"/>
      <c r="AH560" s="1"/>
      <c r="AI560" s="1">
        <f t="shared" si="73"/>
        <v>0</v>
      </c>
      <c r="AK560" s="1"/>
      <c r="AL560" s="1"/>
      <c r="AM560" s="1"/>
      <c r="AN560" s="1"/>
      <c r="AP560" s="30"/>
      <c r="AQ560" s="1"/>
      <c r="AR560" s="1">
        <f t="shared" si="76"/>
        <v>0</v>
      </c>
      <c r="AS560" s="1"/>
      <c r="AT560" s="1"/>
      <c r="AU560" s="2">
        <f t="shared" si="74"/>
        <v>0</v>
      </c>
      <c r="AW560" s="1"/>
      <c r="AX560" s="1"/>
      <c r="AY560" s="1"/>
      <c r="AZ560" s="2">
        <f t="shared" si="70"/>
        <v>0</v>
      </c>
      <c r="BA560" s="2">
        <f>SUM(AF560,AH560,-AZ560,-Table111[[#This Row],[Sale Fee]])</f>
        <v>0</v>
      </c>
      <c r="BC560" s="1"/>
      <c r="BD560" s="1"/>
      <c r="BE560" s="1"/>
    </row>
    <row r="561" spans="1:57" x14ac:dyDescent="0.25">
      <c r="A561" s="1"/>
      <c r="B561" s="1"/>
      <c r="E561" s="4"/>
      <c r="F561" s="4"/>
      <c r="Q561" s="1"/>
      <c r="R561" s="1"/>
      <c r="S561" s="1"/>
      <c r="U561" s="1"/>
      <c r="V561" s="1"/>
      <c r="W561" s="1"/>
      <c r="X561" s="1"/>
      <c r="Y561" s="1"/>
      <c r="Z561" s="1">
        <f>Table111[[#This Row],[Quantity2]]*Table111[[#This Row],[U Cost]]</f>
        <v>0</v>
      </c>
      <c r="AB561" s="1"/>
      <c r="AC561" s="1"/>
      <c r="AD561" s="1">
        <f t="shared" si="72"/>
        <v>0</v>
      </c>
      <c r="AE561" s="1"/>
      <c r="AF561" s="1">
        <f>SUM(Table111[[#This Row],[Total 
Paid]:[Shipping 
Charged]])</f>
        <v>0</v>
      </c>
      <c r="AG561" s="1"/>
      <c r="AH561" s="1"/>
      <c r="AI561" s="1">
        <f t="shared" si="73"/>
        <v>0</v>
      </c>
      <c r="AK561" s="1"/>
      <c r="AL561" s="1"/>
      <c r="AM561" s="1"/>
      <c r="AN561" s="1"/>
      <c r="AP561" s="30"/>
      <c r="AQ561" s="1"/>
      <c r="AR561" s="1">
        <f t="shared" si="76"/>
        <v>0</v>
      </c>
      <c r="AS561" s="1"/>
      <c r="AT561" s="1"/>
      <c r="AU561" s="2">
        <f t="shared" si="74"/>
        <v>0</v>
      </c>
      <c r="AW561" s="1"/>
      <c r="AX561" s="1"/>
      <c r="AY561" s="1"/>
      <c r="AZ561" s="2">
        <f t="shared" si="70"/>
        <v>0</v>
      </c>
      <c r="BA561" s="2">
        <f>SUM(AF561,AH561,-AZ561,-Table111[[#This Row],[Sale Fee]])</f>
        <v>0</v>
      </c>
      <c r="BC561" s="1"/>
      <c r="BD561" s="1"/>
      <c r="BE561" s="1"/>
    </row>
    <row r="562" spans="1:57" x14ac:dyDescent="0.25">
      <c r="A562" s="1"/>
      <c r="B562" s="1"/>
      <c r="E562" s="4"/>
      <c r="F562" s="4"/>
      <c r="Q562" s="1"/>
      <c r="R562" s="1"/>
      <c r="S562" s="1"/>
      <c r="U562" s="1"/>
      <c r="V562" s="1"/>
      <c r="W562" s="1"/>
      <c r="X562" s="1"/>
      <c r="Y562" s="1"/>
      <c r="Z562" s="1">
        <f>Table111[[#This Row],[Quantity2]]*Table111[[#This Row],[U Cost]]</f>
        <v>0</v>
      </c>
      <c r="AB562" s="1"/>
      <c r="AC562" s="1"/>
      <c r="AD562" s="1">
        <f t="shared" si="72"/>
        <v>0</v>
      </c>
      <c r="AE562" s="1"/>
      <c r="AF562" s="1">
        <f>SUM(Table111[[#This Row],[Total 
Paid]:[Shipping 
Charged]])</f>
        <v>0</v>
      </c>
      <c r="AG562" s="1"/>
      <c r="AH562" s="1"/>
      <c r="AI562" s="1">
        <f t="shared" si="73"/>
        <v>0</v>
      </c>
      <c r="AK562" s="1"/>
      <c r="AL562" s="1"/>
      <c r="AM562" s="1"/>
      <c r="AN562" s="1"/>
      <c r="AP562" s="30"/>
      <c r="AQ562" s="1"/>
      <c r="AR562" s="1">
        <f t="shared" si="76"/>
        <v>0</v>
      </c>
      <c r="AS562" s="1"/>
      <c r="AT562" s="1"/>
      <c r="AU562" s="2">
        <f t="shared" si="74"/>
        <v>0</v>
      </c>
      <c r="AW562" s="1"/>
      <c r="AX562" s="1"/>
      <c r="AY562" s="1"/>
      <c r="AZ562" s="2">
        <f t="shared" si="70"/>
        <v>0</v>
      </c>
      <c r="BA562" s="2">
        <f>SUM(AF562,AH562,-AZ562,-Table111[[#This Row],[Sale Fee]])</f>
        <v>0</v>
      </c>
      <c r="BC562" s="1"/>
      <c r="BD562" s="1"/>
      <c r="BE562" s="1"/>
    </row>
    <row r="563" spans="1:57" x14ac:dyDescent="0.25">
      <c r="A563" s="1"/>
      <c r="B563" s="1"/>
      <c r="E563" s="4"/>
      <c r="F563" s="4"/>
      <c r="Q563" s="1"/>
      <c r="R563" s="1"/>
      <c r="S563" s="1"/>
      <c r="U563" s="1"/>
      <c r="V563" s="1"/>
      <c r="W563" s="1"/>
      <c r="X563" s="1"/>
      <c r="Y563" s="1"/>
      <c r="Z563" s="1">
        <f>Table111[[#This Row],[Quantity2]]*Table111[[#This Row],[U Cost]]</f>
        <v>0</v>
      </c>
      <c r="AB563" s="1"/>
      <c r="AC563" s="1"/>
      <c r="AD563" s="1">
        <f t="shared" si="72"/>
        <v>0</v>
      </c>
      <c r="AE563" s="1"/>
      <c r="AF563" s="1">
        <f>SUM(Table111[[#This Row],[Total 
Paid]:[Shipping 
Charged]])</f>
        <v>0</v>
      </c>
      <c r="AG563" s="1"/>
      <c r="AH563" s="1"/>
      <c r="AI563" s="1">
        <f t="shared" si="73"/>
        <v>0</v>
      </c>
      <c r="AK563" s="1"/>
      <c r="AL563" s="1"/>
      <c r="AM563" s="1"/>
      <c r="AN563" s="1"/>
      <c r="AP563" s="30"/>
      <c r="AQ563" s="1"/>
      <c r="AR563" s="1">
        <f t="shared" si="76"/>
        <v>0</v>
      </c>
      <c r="AS563" s="1"/>
      <c r="AT563" s="1"/>
      <c r="AU563" s="2">
        <f t="shared" si="74"/>
        <v>0</v>
      </c>
      <c r="AW563" s="1"/>
      <c r="AX563" s="1"/>
      <c r="AY563" s="1"/>
      <c r="AZ563" s="2">
        <f t="shared" si="70"/>
        <v>0</v>
      </c>
      <c r="BA563" s="2">
        <f>SUM(AF563,AH563,-AZ563,-Table111[[#This Row],[Sale Fee]])</f>
        <v>0</v>
      </c>
      <c r="BC563" s="1"/>
      <c r="BD563" s="1"/>
      <c r="BE563" s="1"/>
    </row>
    <row r="564" spans="1:57" x14ac:dyDescent="0.25">
      <c r="A564" s="1"/>
      <c r="B564" s="1"/>
      <c r="E564" s="4"/>
      <c r="F564" s="4"/>
      <c r="Q564" s="1"/>
      <c r="R564" s="1"/>
      <c r="S564" s="1"/>
      <c r="U564" s="1"/>
      <c r="V564" s="1"/>
      <c r="W564" s="1"/>
      <c r="X564" s="1"/>
      <c r="Y564" s="1"/>
      <c r="Z564" s="1">
        <f>Table111[[#This Row],[Quantity2]]*Table111[[#This Row],[U Cost]]</f>
        <v>0</v>
      </c>
      <c r="AB564" s="1"/>
      <c r="AC564" s="1"/>
      <c r="AD564" s="1">
        <f t="shared" si="72"/>
        <v>0</v>
      </c>
      <c r="AE564" s="1"/>
      <c r="AF564" s="1">
        <f>SUM(Table111[[#This Row],[Total 
Paid]:[Shipping 
Charged]])</f>
        <v>0</v>
      </c>
      <c r="AG564" s="1"/>
      <c r="AH564" s="1"/>
      <c r="AI564" s="1">
        <f t="shared" si="73"/>
        <v>0</v>
      </c>
      <c r="AK564" s="1"/>
      <c r="AL564" s="1"/>
      <c r="AM564" s="1"/>
      <c r="AN564" s="1"/>
      <c r="AP564" s="30"/>
      <c r="AQ564" s="1"/>
      <c r="AR564" s="1">
        <f t="shared" si="76"/>
        <v>0</v>
      </c>
      <c r="AS564" s="1"/>
      <c r="AT564" s="1"/>
      <c r="AU564" s="2">
        <f t="shared" si="74"/>
        <v>0</v>
      </c>
      <c r="AW564" s="1"/>
      <c r="AX564" s="1"/>
      <c r="AY564" s="1"/>
      <c r="AZ564" s="2">
        <f t="shared" si="70"/>
        <v>0</v>
      </c>
      <c r="BA564" s="2">
        <f>SUM(AF564,AH564,-AZ564,-Table111[[#This Row],[Sale Fee]])</f>
        <v>0</v>
      </c>
      <c r="BC564" s="1"/>
      <c r="BD564" s="1"/>
      <c r="BE564" s="1"/>
    </row>
    <row r="565" spans="1:57" x14ac:dyDescent="0.25">
      <c r="A565" s="1"/>
      <c r="B565" s="1"/>
      <c r="E565" s="4"/>
      <c r="F565" s="4"/>
      <c r="Q565" s="1"/>
      <c r="R565" s="1"/>
      <c r="S565" s="1"/>
      <c r="U565" s="1"/>
      <c r="V565" s="1"/>
      <c r="W565" s="1">
        <f t="shared" ref="W565" si="77">U565*V565</f>
        <v>0</v>
      </c>
      <c r="X565" s="1"/>
      <c r="Y565" s="1"/>
      <c r="Z565" s="1">
        <f>Table111[[#This Row],[Quantity2]]*Table111[[#This Row],[U Cost]]</f>
        <v>0</v>
      </c>
      <c r="AB565" s="1"/>
      <c r="AC565" s="1"/>
      <c r="AD565" s="1">
        <f t="shared" si="72"/>
        <v>0</v>
      </c>
      <c r="AE565" s="1"/>
      <c r="AF565" s="1">
        <f>SUM(Table111[[#This Row],[Total 
Paid]:[Shipping 
Charged]])</f>
        <v>0</v>
      </c>
      <c r="AG565" s="1"/>
      <c r="AH565" s="1"/>
      <c r="AI565" s="1">
        <f t="shared" si="73"/>
        <v>0</v>
      </c>
      <c r="AK565" s="1"/>
      <c r="AL565" s="1"/>
      <c r="AM565" s="1"/>
      <c r="AN565" s="1"/>
      <c r="AP565" s="30"/>
      <c r="AQ565" s="1"/>
      <c r="AR565" s="1">
        <f t="shared" si="76"/>
        <v>0</v>
      </c>
      <c r="AS565" s="1"/>
      <c r="AT565" s="1"/>
      <c r="AU565" s="2">
        <f t="shared" si="74"/>
        <v>0</v>
      </c>
      <c r="AW565" s="1"/>
      <c r="AX565" s="1"/>
      <c r="AY565" s="1"/>
      <c r="AZ565" s="2">
        <f t="shared" si="70"/>
        <v>0</v>
      </c>
      <c r="BA565" s="2">
        <f>SUM(AF565,AH565,-AZ565,-Table111[[#This Row],[Sale Fee]])</f>
        <v>0</v>
      </c>
      <c r="BC565" s="1"/>
      <c r="BD565" s="1"/>
      <c r="BE565" s="1"/>
    </row>
    <row r="566" spans="1:57" x14ac:dyDescent="0.25">
      <c r="A566" s="1"/>
      <c r="B566" s="1"/>
      <c r="E566" s="4"/>
      <c r="F566" s="4"/>
      <c r="Q566" s="1"/>
      <c r="R566" s="1"/>
      <c r="S566" s="1"/>
      <c r="U566" s="1"/>
      <c r="V566" s="1"/>
      <c r="W566" s="1"/>
      <c r="X566" s="1"/>
      <c r="Y566" s="1"/>
      <c r="Z566" s="1">
        <f>Table111[[#This Row],[Quantity2]]*Table111[[#This Row],[U Cost]]</f>
        <v>0</v>
      </c>
      <c r="AB566" s="1"/>
      <c r="AC566" s="1"/>
      <c r="AD566" s="1">
        <f t="shared" si="72"/>
        <v>0</v>
      </c>
      <c r="AE566" s="1"/>
      <c r="AF566" s="1">
        <f>SUM(Table111[[#This Row],[Total 
Paid]:[Shipping 
Charged]])</f>
        <v>0</v>
      </c>
      <c r="AG566" s="1"/>
      <c r="AH566" s="1"/>
      <c r="AI566" s="1">
        <f t="shared" si="73"/>
        <v>0</v>
      </c>
      <c r="AK566" s="1"/>
      <c r="AL566" s="1"/>
      <c r="AM566" s="1"/>
      <c r="AN566" s="1"/>
      <c r="AP566" s="30"/>
      <c r="AQ566" s="1"/>
      <c r="AR566" s="1">
        <f t="shared" si="76"/>
        <v>0</v>
      </c>
      <c r="AS566" s="1"/>
      <c r="AT566" s="1"/>
      <c r="AU566" s="2">
        <f t="shared" si="74"/>
        <v>0</v>
      </c>
      <c r="AW566" s="1"/>
      <c r="AX566" s="1"/>
      <c r="AY566" s="1"/>
      <c r="AZ566" s="2">
        <f t="shared" si="70"/>
        <v>0</v>
      </c>
      <c r="BA566" s="2">
        <f>SUM(AF566,AH566,-AZ566,-Table111[[#This Row],[Sale Fee]])</f>
        <v>0</v>
      </c>
      <c r="BC566" s="1"/>
      <c r="BD566" s="1"/>
      <c r="BE566" s="1"/>
    </row>
    <row r="567" spans="1:57" x14ac:dyDescent="0.25">
      <c r="A567" s="1"/>
      <c r="B567" s="1"/>
      <c r="E567" s="4"/>
      <c r="F567" s="4"/>
      <c r="Q567" s="1"/>
      <c r="R567" s="1"/>
      <c r="S567" s="1"/>
      <c r="U567" s="1"/>
      <c r="V567" s="1"/>
      <c r="W567" s="1"/>
      <c r="X567" s="1"/>
      <c r="Y567" s="1"/>
      <c r="Z567" s="1">
        <f>Table111[[#This Row],[Quantity2]]*Table111[[#This Row],[U Cost]]</f>
        <v>0</v>
      </c>
      <c r="AB567" s="1"/>
      <c r="AC567" s="1"/>
      <c r="AD567" s="1">
        <f t="shared" si="72"/>
        <v>0</v>
      </c>
      <c r="AE567" s="1"/>
      <c r="AF567" s="1">
        <f>SUM(Table111[[#This Row],[Total 
Paid]:[Shipping 
Charged]])</f>
        <v>0</v>
      </c>
      <c r="AG567" s="1"/>
      <c r="AH567" s="1"/>
      <c r="AI567" s="1">
        <f t="shared" si="73"/>
        <v>0</v>
      </c>
      <c r="AK567" s="1"/>
      <c r="AL567" s="1"/>
      <c r="AM567" s="1"/>
      <c r="AN567" s="1"/>
      <c r="AP567" s="30"/>
      <c r="AQ567" s="1"/>
      <c r="AR567" s="1">
        <f t="shared" si="76"/>
        <v>0</v>
      </c>
      <c r="AS567" s="1"/>
      <c r="AT567" s="1"/>
      <c r="AU567" s="2">
        <f t="shared" si="74"/>
        <v>0</v>
      </c>
      <c r="AW567" s="1"/>
      <c r="AX567" s="1"/>
      <c r="AY567" s="1"/>
      <c r="AZ567" s="2">
        <f t="shared" si="70"/>
        <v>0</v>
      </c>
      <c r="BA567" s="2">
        <f>SUM(AF567,AH567,-AZ567,-Table111[[#This Row],[Sale Fee]])</f>
        <v>0</v>
      </c>
      <c r="BC567" s="1"/>
      <c r="BD567" s="1"/>
      <c r="BE567" s="1"/>
    </row>
    <row r="568" spans="1:57" x14ac:dyDescent="0.25">
      <c r="A568" s="1"/>
      <c r="B568" s="1"/>
      <c r="E568" s="4"/>
      <c r="F568" s="4"/>
      <c r="Q568" s="1"/>
      <c r="R568" s="1"/>
      <c r="S568" s="1"/>
      <c r="U568" s="1"/>
      <c r="V568" s="1"/>
      <c r="W568" s="1"/>
      <c r="X568" s="1"/>
      <c r="Y568" s="1"/>
      <c r="Z568" s="1">
        <f>Table111[[#This Row],[Quantity2]]*Table111[[#This Row],[U Cost]]</f>
        <v>0</v>
      </c>
      <c r="AB568" s="1"/>
      <c r="AC568" s="1"/>
      <c r="AD568" s="1">
        <f t="shared" si="72"/>
        <v>0</v>
      </c>
      <c r="AE568" s="1"/>
      <c r="AF568" s="1">
        <f>SUM(Table111[[#This Row],[Total 
Paid]:[Shipping 
Charged]])</f>
        <v>0</v>
      </c>
      <c r="AG568" s="1"/>
      <c r="AH568" s="1"/>
      <c r="AI568" s="1">
        <f t="shared" si="73"/>
        <v>0</v>
      </c>
      <c r="AK568" s="1"/>
      <c r="AL568" s="1"/>
      <c r="AM568" s="1"/>
      <c r="AN568" s="1"/>
      <c r="AP568" s="30"/>
      <c r="AQ568" s="1"/>
      <c r="AR568" s="1">
        <f t="shared" si="76"/>
        <v>0</v>
      </c>
      <c r="AS568" s="1"/>
      <c r="AT568" s="1"/>
      <c r="AU568" s="2">
        <f t="shared" si="74"/>
        <v>0</v>
      </c>
      <c r="AW568" s="1"/>
      <c r="AX568" s="1"/>
      <c r="AY568" s="1"/>
      <c r="AZ568" s="2">
        <f t="shared" si="70"/>
        <v>0</v>
      </c>
      <c r="BA568" s="2">
        <f>SUM(AF568,AH568,-AZ568,-Table111[[#This Row],[Sale Fee]])</f>
        <v>0</v>
      </c>
      <c r="BC568" s="1"/>
      <c r="BD568" s="1"/>
      <c r="BE568" s="1"/>
    </row>
    <row r="569" spans="1:57" x14ac:dyDescent="0.25">
      <c r="A569" s="1"/>
      <c r="B569" s="1"/>
      <c r="E569" s="4"/>
      <c r="F569" s="4"/>
      <c r="Q569" s="1"/>
      <c r="R569" s="1"/>
      <c r="S569" s="1"/>
      <c r="U569" s="1"/>
      <c r="V569" s="1"/>
      <c r="W569" s="1"/>
      <c r="X569" s="1"/>
      <c r="Y569" s="1"/>
      <c r="Z569" s="1">
        <f>Table111[[#This Row],[Quantity2]]*Table111[[#This Row],[U Cost]]</f>
        <v>0</v>
      </c>
      <c r="AB569" s="1"/>
      <c r="AC569" s="1"/>
      <c r="AD569" s="1">
        <f t="shared" si="72"/>
        <v>0</v>
      </c>
      <c r="AE569" s="1"/>
      <c r="AF569" s="1">
        <f>SUM(Table111[[#This Row],[Total 
Paid]:[Shipping 
Charged]])</f>
        <v>0</v>
      </c>
      <c r="AG569" s="1"/>
      <c r="AH569" s="1"/>
      <c r="AI569" s="1">
        <f t="shared" si="73"/>
        <v>0</v>
      </c>
      <c r="AK569" s="1"/>
      <c r="AL569" s="1"/>
      <c r="AM569" s="1"/>
      <c r="AN569" s="1"/>
      <c r="AP569" s="30"/>
      <c r="AQ569" s="1"/>
      <c r="AR569" s="1">
        <f t="shared" si="76"/>
        <v>0</v>
      </c>
      <c r="AS569" s="1"/>
      <c r="AT569" s="1"/>
      <c r="AU569" s="2">
        <f t="shared" si="74"/>
        <v>0</v>
      </c>
      <c r="AW569" s="1"/>
      <c r="AX569" s="1"/>
      <c r="AY569" s="1"/>
      <c r="AZ569" s="2">
        <f t="shared" si="70"/>
        <v>0</v>
      </c>
      <c r="BA569" s="2">
        <f>SUM(AF569,AH569,-AZ569,-Table111[[#This Row],[Sale Fee]])</f>
        <v>0</v>
      </c>
      <c r="BC569" s="1"/>
      <c r="BD569" s="1"/>
      <c r="BE569" s="1"/>
    </row>
    <row r="570" spans="1:57" x14ac:dyDescent="0.25">
      <c r="A570" s="1"/>
      <c r="B570" s="1"/>
      <c r="E570" s="4"/>
      <c r="F570" s="4"/>
      <c r="Q570" s="1"/>
      <c r="R570" s="1"/>
      <c r="S570" s="1"/>
      <c r="U570" s="1"/>
      <c r="V570" s="1"/>
      <c r="W570" s="1"/>
      <c r="X570" s="1"/>
      <c r="Y570" s="1"/>
      <c r="Z570" s="1">
        <f>Table111[[#This Row],[Quantity2]]*Table111[[#This Row],[U Cost]]</f>
        <v>0</v>
      </c>
      <c r="AB570" s="1"/>
      <c r="AC570" s="1"/>
      <c r="AD570" s="1">
        <f t="shared" si="72"/>
        <v>0</v>
      </c>
      <c r="AE570" s="1"/>
      <c r="AF570" s="1">
        <f>SUM(Table111[[#This Row],[Total 
Paid]:[Shipping 
Charged]])</f>
        <v>0</v>
      </c>
      <c r="AG570" s="1"/>
      <c r="AH570" s="1"/>
      <c r="AI570" s="1">
        <f t="shared" si="73"/>
        <v>0</v>
      </c>
      <c r="AK570" s="1"/>
      <c r="AL570" s="1"/>
      <c r="AM570" s="1"/>
      <c r="AN570" s="1"/>
      <c r="AP570" s="30"/>
      <c r="AQ570" s="1"/>
      <c r="AR570" s="1">
        <f t="shared" si="76"/>
        <v>0</v>
      </c>
      <c r="AS570" s="1"/>
      <c r="AT570" s="1"/>
      <c r="AU570" s="2">
        <f t="shared" si="74"/>
        <v>0</v>
      </c>
      <c r="AW570" s="1"/>
      <c r="AX570" s="1"/>
      <c r="AY570" s="1"/>
      <c r="AZ570" s="2">
        <f t="shared" si="70"/>
        <v>0</v>
      </c>
      <c r="BA570" s="2">
        <f>SUM(AF570,AH570,-AZ570,-Table111[[#This Row],[Sale Fee]])</f>
        <v>0</v>
      </c>
      <c r="BC570" s="1"/>
      <c r="BD570" s="1"/>
      <c r="BE570" s="1"/>
    </row>
    <row r="571" spans="1:57" x14ac:dyDescent="0.25">
      <c r="A571" s="1"/>
      <c r="B571" s="1"/>
      <c r="E571" s="4"/>
      <c r="F571" s="4"/>
      <c r="Q571" s="1"/>
      <c r="R571" s="1"/>
      <c r="S571" s="1"/>
      <c r="U571" s="1"/>
      <c r="V571" s="1"/>
      <c r="W571" s="1"/>
      <c r="X571" s="1"/>
      <c r="Y571" s="1"/>
      <c r="Z571" s="1">
        <f>Table111[[#This Row],[Quantity2]]*Table111[[#This Row],[U Cost]]</f>
        <v>0</v>
      </c>
      <c r="AB571" s="1"/>
      <c r="AC571" s="1"/>
      <c r="AD571" s="1">
        <f t="shared" si="72"/>
        <v>0</v>
      </c>
      <c r="AE571" s="1"/>
      <c r="AF571" s="1">
        <f>SUM(Table111[[#This Row],[Total 
Paid]:[Shipping 
Charged]])</f>
        <v>0</v>
      </c>
      <c r="AG571" s="1"/>
      <c r="AH571" s="1"/>
      <c r="AI571" s="1">
        <f t="shared" si="73"/>
        <v>0</v>
      </c>
      <c r="AK571" s="1"/>
      <c r="AL571" s="1"/>
      <c r="AM571" s="1"/>
      <c r="AN571" s="1"/>
      <c r="AP571" s="30"/>
      <c r="AQ571" s="1"/>
      <c r="AR571" s="1">
        <f t="shared" si="76"/>
        <v>0</v>
      </c>
      <c r="AS571" s="1"/>
      <c r="AT571" s="1"/>
      <c r="AU571" s="2">
        <f t="shared" si="74"/>
        <v>0</v>
      </c>
      <c r="AW571" s="1"/>
      <c r="AX571" s="1"/>
      <c r="AY571" s="1"/>
      <c r="AZ571" s="2">
        <f t="shared" si="70"/>
        <v>0</v>
      </c>
      <c r="BA571" s="2">
        <f>SUM(AF571,AH571,-AZ571,-Table111[[#This Row],[Sale Fee]])</f>
        <v>0</v>
      </c>
      <c r="BC571" s="1"/>
      <c r="BD571" s="1"/>
      <c r="BE571" s="1"/>
    </row>
    <row r="572" spans="1:57" x14ac:dyDescent="0.25">
      <c r="A572" s="1"/>
      <c r="B572" s="1"/>
      <c r="E572" s="4"/>
      <c r="F572" s="4"/>
      <c r="Q572" s="1"/>
      <c r="R572" s="1"/>
      <c r="S572" s="1"/>
      <c r="U572" s="1"/>
      <c r="V572" s="1"/>
      <c r="W572" s="1"/>
      <c r="X572" s="1"/>
      <c r="Y572" s="1"/>
      <c r="Z572" s="1">
        <f>Table111[[#This Row],[Quantity2]]*Table111[[#This Row],[U Cost]]</f>
        <v>0</v>
      </c>
      <c r="AB572" s="1"/>
      <c r="AC572" s="1"/>
      <c r="AD572" s="1">
        <f t="shared" si="72"/>
        <v>0</v>
      </c>
      <c r="AE572" s="1"/>
      <c r="AF572" s="1">
        <f>SUM(Table111[[#This Row],[Total 
Paid]:[Shipping 
Charged]])</f>
        <v>0</v>
      </c>
      <c r="AG572" s="1"/>
      <c r="AH572" s="1"/>
      <c r="AI572" s="1">
        <f t="shared" si="73"/>
        <v>0</v>
      </c>
      <c r="AK572" s="1"/>
      <c r="AL572" s="1"/>
      <c r="AM572" s="1"/>
      <c r="AN572" s="1"/>
      <c r="AP572" s="30"/>
      <c r="AQ572" s="1"/>
      <c r="AR572" s="1">
        <f t="shared" si="76"/>
        <v>0</v>
      </c>
      <c r="AS572" s="1"/>
      <c r="AT572" s="1"/>
      <c r="AU572" s="2">
        <f t="shared" si="74"/>
        <v>0</v>
      </c>
      <c r="AW572" s="1"/>
      <c r="AX572" s="1"/>
      <c r="AY572" s="1"/>
      <c r="AZ572" s="2">
        <f t="shared" si="70"/>
        <v>0</v>
      </c>
      <c r="BA572" s="2">
        <f>SUM(AF572,AH572,-AZ572,-Table111[[#This Row],[Sale Fee]])</f>
        <v>0</v>
      </c>
      <c r="BC572" s="1"/>
      <c r="BD572" s="1"/>
      <c r="BE572" s="1"/>
    </row>
    <row r="573" spans="1:57" x14ac:dyDescent="0.25">
      <c r="A573" s="1"/>
      <c r="B573" s="1"/>
      <c r="E573" s="4"/>
      <c r="F573" s="4"/>
      <c r="Q573" s="1"/>
      <c r="R573" s="1"/>
      <c r="S573" s="1"/>
      <c r="U573" s="1"/>
      <c r="V573" s="1"/>
      <c r="W573" s="1"/>
      <c r="X573" s="1"/>
      <c r="Y573" s="1"/>
      <c r="Z573" s="1">
        <f>Table111[[#This Row],[Quantity2]]*Table111[[#This Row],[U Cost]]</f>
        <v>0</v>
      </c>
      <c r="AB573" s="1"/>
      <c r="AC573" s="1"/>
      <c r="AD573" s="1">
        <f t="shared" si="72"/>
        <v>0</v>
      </c>
      <c r="AE573" s="1"/>
      <c r="AF573" s="1">
        <f>SUM(Table111[[#This Row],[Total 
Paid]:[Shipping 
Charged]])</f>
        <v>0</v>
      </c>
      <c r="AG573" s="1"/>
      <c r="AH573" s="1"/>
      <c r="AI573" s="1">
        <f t="shared" si="73"/>
        <v>0</v>
      </c>
      <c r="AK573" s="1"/>
      <c r="AL573" s="1"/>
      <c r="AM573" s="1"/>
      <c r="AN573" s="1"/>
      <c r="AP573" s="30"/>
      <c r="AQ573" s="1"/>
      <c r="AR573" s="1">
        <f t="shared" si="76"/>
        <v>0</v>
      </c>
      <c r="AS573" s="1"/>
      <c r="AT573" s="1"/>
      <c r="AU573" s="2">
        <f t="shared" si="74"/>
        <v>0</v>
      </c>
      <c r="AW573" s="1"/>
      <c r="AX573" s="1"/>
      <c r="AY573" s="1"/>
      <c r="AZ573" s="2">
        <f t="shared" si="70"/>
        <v>0</v>
      </c>
      <c r="BA573" s="2">
        <f>SUM(AF573,AH573,-AZ573,-Table111[[#This Row],[Sale Fee]])</f>
        <v>0</v>
      </c>
      <c r="BC573" s="1"/>
      <c r="BD573" s="1"/>
      <c r="BE573" s="1"/>
    </row>
    <row r="574" spans="1:57" x14ac:dyDescent="0.25">
      <c r="A574" s="1"/>
      <c r="B574" s="1"/>
      <c r="E574" s="4"/>
      <c r="F574" s="4"/>
      <c r="Q574" s="1"/>
      <c r="R574" s="1"/>
      <c r="S574" s="1"/>
      <c r="U574" s="1"/>
      <c r="V574" s="1"/>
      <c r="W574" s="1"/>
      <c r="X574" s="1"/>
      <c r="Y574" s="1"/>
      <c r="Z574" s="1">
        <f>Table111[[#This Row],[Quantity2]]*Table111[[#This Row],[U Cost]]</f>
        <v>0</v>
      </c>
      <c r="AB574" s="1"/>
      <c r="AC574" s="1"/>
      <c r="AD574" s="1">
        <f t="shared" si="72"/>
        <v>0</v>
      </c>
      <c r="AE574" s="1"/>
      <c r="AF574" s="1">
        <f>SUM(Table111[[#This Row],[Total 
Paid]:[Shipping 
Charged]])</f>
        <v>0</v>
      </c>
      <c r="AG574" s="1"/>
      <c r="AH574" s="1"/>
      <c r="AI574" s="1">
        <f t="shared" si="73"/>
        <v>0</v>
      </c>
      <c r="AK574" s="1"/>
      <c r="AL574" s="1"/>
      <c r="AM574" s="1"/>
      <c r="AN574" s="1"/>
      <c r="AP574" s="30"/>
      <c r="AQ574" s="1"/>
      <c r="AR574" s="1">
        <f t="shared" si="76"/>
        <v>0</v>
      </c>
      <c r="AS574" s="1"/>
      <c r="AT574" s="1"/>
      <c r="AU574" s="2">
        <f t="shared" si="74"/>
        <v>0</v>
      </c>
      <c r="AW574" s="1"/>
      <c r="AX574" s="1"/>
      <c r="AY574" s="1"/>
      <c r="AZ574" s="2">
        <f t="shared" si="70"/>
        <v>0</v>
      </c>
      <c r="BA574" s="2">
        <f>SUM(AF574,AH574,-AZ574,-Table111[[#This Row],[Sale Fee]])</f>
        <v>0</v>
      </c>
      <c r="BC574" s="1"/>
      <c r="BD574" s="1"/>
      <c r="BE574" s="1"/>
    </row>
    <row r="575" spans="1:57" x14ac:dyDescent="0.25">
      <c r="A575" s="1"/>
      <c r="B575" s="1"/>
      <c r="E575" s="4"/>
      <c r="F575" s="4"/>
      <c r="Q575" s="1"/>
      <c r="R575" s="1"/>
      <c r="S575" s="1"/>
      <c r="U575" s="1"/>
      <c r="V575" s="1"/>
      <c r="W575" s="1"/>
      <c r="X575" s="1"/>
      <c r="Y575" s="1"/>
      <c r="Z575" s="1">
        <f>Table111[[#This Row],[Quantity2]]*Table111[[#This Row],[U Cost]]</f>
        <v>0</v>
      </c>
      <c r="AB575" s="1"/>
      <c r="AC575" s="1"/>
      <c r="AD575" s="1">
        <f t="shared" si="72"/>
        <v>0</v>
      </c>
      <c r="AE575" s="1"/>
      <c r="AF575" s="1">
        <f>SUM(Table111[[#This Row],[Total 
Paid]:[Shipping 
Charged]])</f>
        <v>0</v>
      </c>
      <c r="AG575" s="1"/>
      <c r="AH575" s="1"/>
      <c r="AI575" s="1">
        <f t="shared" si="73"/>
        <v>0</v>
      </c>
      <c r="AK575" s="1"/>
      <c r="AL575" s="1"/>
      <c r="AM575" s="1"/>
      <c r="AN575" s="1"/>
      <c r="AP575" s="30"/>
      <c r="AQ575" s="1"/>
      <c r="AR575" s="1">
        <f t="shared" si="76"/>
        <v>0</v>
      </c>
      <c r="AS575" s="1"/>
      <c r="AT575" s="1"/>
      <c r="AU575" s="2">
        <f t="shared" si="74"/>
        <v>0</v>
      </c>
      <c r="AW575" s="1"/>
      <c r="AX575" s="1"/>
      <c r="AY575" s="1"/>
      <c r="AZ575" s="2">
        <f t="shared" si="70"/>
        <v>0</v>
      </c>
      <c r="BA575" s="2">
        <f>SUM(AF575,AH575,-AZ575,-Table111[[#This Row],[Sale Fee]])</f>
        <v>0</v>
      </c>
      <c r="BC575" s="1"/>
      <c r="BD575" s="1"/>
      <c r="BE575" s="1"/>
    </row>
    <row r="576" spans="1:57" x14ac:dyDescent="0.25">
      <c r="A576" s="1"/>
      <c r="B576" s="1"/>
      <c r="E576" s="4"/>
      <c r="F576" s="4"/>
      <c r="Q576" s="1"/>
      <c r="R576" s="1"/>
      <c r="S576" s="1"/>
      <c r="U576" s="1"/>
      <c r="V576" s="1"/>
      <c r="W576" s="1"/>
      <c r="X576" s="1"/>
      <c r="Y576" s="1"/>
      <c r="Z576" s="1">
        <f>Table111[[#This Row],[Quantity2]]*Table111[[#This Row],[U Cost]]</f>
        <v>0</v>
      </c>
      <c r="AB576" s="1"/>
      <c r="AC576" s="1"/>
      <c r="AD576" s="1">
        <f t="shared" si="72"/>
        <v>0</v>
      </c>
      <c r="AE576" s="1"/>
      <c r="AF576" s="1">
        <f>SUM(Table111[[#This Row],[Total 
Paid]:[Shipping 
Charged]])</f>
        <v>0</v>
      </c>
      <c r="AG576" s="1"/>
      <c r="AH576" s="1"/>
      <c r="AI576" s="1">
        <f t="shared" si="73"/>
        <v>0</v>
      </c>
      <c r="AK576" s="1"/>
      <c r="AL576" s="1"/>
      <c r="AM576" s="1"/>
      <c r="AN576" s="1"/>
      <c r="AP576" s="30"/>
      <c r="AQ576" s="1"/>
      <c r="AR576" s="1">
        <f t="shared" si="76"/>
        <v>0</v>
      </c>
      <c r="AS576" s="1"/>
      <c r="AT576" s="1"/>
      <c r="AU576" s="2">
        <f t="shared" si="74"/>
        <v>0</v>
      </c>
      <c r="AW576" s="1"/>
      <c r="AX576" s="1"/>
      <c r="AY576" s="1"/>
      <c r="AZ576" s="2">
        <f t="shared" si="70"/>
        <v>0</v>
      </c>
      <c r="BA576" s="2">
        <f>SUM(AF576,AH576,-AZ576,-Table111[[#This Row],[Sale Fee]])</f>
        <v>0</v>
      </c>
      <c r="BC576" s="1"/>
      <c r="BD576" s="1"/>
      <c r="BE576" s="1"/>
    </row>
    <row r="577" spans="1:57" x14ac:dyDescent="0.25">
      <c r="A577" s="1"/>
      <c r="B577" s="1"/>
      <c r="E577" s="4"/>
      <c r="F577" s="4"/>
      <c r="Q577" s="1"/>
      <c r="R577" s="1"/>
      <c r="S577" s="1"/>
      <c r="U577" s="1"/>
      <c r="V577" s="1"/>
      <c r="W577" s="1"/>
      <c r="X577" s="1"/>
      <c r="Y577" s="1"/>
      <c r="Z577" s="1">
        <f>Table111[[#This Row],[Quantity2]]*Table111[[#This Row],[U Cost]]</f>
        <v>0</v>
      </c>
      <c r="AB577" s="1"/>
      <c r="AC577" s="1"/>
      <c r="AD577" s="1">
        <f t="shared" si="72"/>
        <v>0</v>
      </c>
      <c r="AE577" s="1"/>
      <c r="AF577" s="1">
        <f>SUM(Table111[[#This Row],[Total 
Paid]:[Shipping 
Charged]])</f>
        <v>0</v>
      </c>
      <c r="AG577" s="1"/>
      <c r="AH577" s="1"/>
      <c r="AI577" s="1">
        <f t="shared" si="73"/>
        <v>0</v>
      </c>
      <c r="AK577" s="1"/>
      <c r="AL577" s="1"/>
      <c r="AM577" s="1"/>
      <c r="AN577" s="1"/>
      <c r="AP577" s="30"/>
      <c r="AQ577" s="1"/>
      <c r="AR577" s="1">
        <f t="shared" si="76"/>
        <v>0</v>
      </c>
      <c r="AS577" s="1"/>
      <c r="AT577" s="1"/>
      <c r="AU577" s="2">
        <f t="shared" si="74"/>
        <v>0</v>
      </c>
      <c r="AW577" s="1"/>
      <c r="AX577" s="1"/>
      <c r="AY577" s="1"/>
      <c r="AZ577" s="2">
        <f t="shared" si="70"/>
        <v>0</v>
      </c>
      <c r="BA577" s="2">
        <f>SUM(AF577,AH577,-AZ577,-Table111[[#This Row],[Sale Fee]])</f>
        <v>0</v>
      </c>
      <c r="BC577" s="1"/>
      <c r="BD577" s="1"/>
      <c r="BE577" s="1"/>
    </row>
    <row r="578" spans="1:57" x14ac:dyDescent="0.25">
      <c r="A578" s="1"/>
      <c r="B578" s="1"/>
      <c r="E578" s="4"/>
      <c r="F578" s="4"/>
      <c r="Q578" s="1"/>
      <c r="R578" s="1"/>
      <c r="S578" s="1"/>
      <c r="U578" s="1"/>
      <c r="V578" s="1"/>
      <c r="W578" s="1"/>
      <c r="X578" s="1"/>
      <c r="Y578" s="1"/>
      <c r="Z578" s="1">
        <f>Table111[[#This Row],[Quantity2]]*Table111[[#This Row],[U Cost]]</f>
        <v>0</v>
      </c>
      <c r="AB578" s="1"/>
      <c r="AC578" s="1"/>
      <c r="AD578" s="1">
        <f t="shared" si="72"/>
        <v>0</v>
      </c>
      <c r="AE578" s="1"/>
      <c r="AF578" s="1">
        <f>SUM(Table111[[#This Row],[Total 
Paid]:[Shipping 
Charged]])</f>
        <v>0</v>
      </c>
      <c r="AG578" s="1"/>
      <c r="AH578" s="1"/>
      <c r="AI578" s="1">
        <f t="shared" si="73"/>
        <v>0</v>
      </c>
      <c r="AK578" s="1"/>
      <c r="AL578" s="1"/>
      <c r="AM578" s="1"/>
      <c r="AN578" s="1"/>
      <c r="AP578" s="30"/>
      <c r="AQ578" s="1"/>
      <c r="AR578" s="1">
        <f t="shared" si="76"/>
        <v>0</v>
      </c>
      <c r="AS578" s="1"/>
      <c r="AT578" s="1"/>
      <c r="AU578" s="2">
        <f t="shared" si="74"/>
        <v>0</v>
      </c>
      <c r="AW578" s="1"/>
      <c r="AX578" s="1"/>
      <c r="AY578" s="1"/>
      <c r="AZ578" s="2">
        <f t="shared" si="70"/>
        <v>0</v>
      </c>
      <c r="BA578" s="2">
        <f>SUM(AF578,AH578,-AZ578,-Table111[[#This Row],[Sale Fee]])</f>
        <v>0</v>
      </c>
      <c r="BC578" s="1"/>
      <c r="BD578" s="1"/>
      <c r="BE578" s="1"/>
    </row>
    <row r="579" spans="1:57" x14ac:dyDescent="0.25">
      <c r="A579" s="1"/>
      <c r="B579" s="1"/>
      <c r="E579" s="4"/>
      <c r="F579" s="4"/>
      <c r="Q579" s="1"/>
      <c r="R579" s="1"/>
      <c r="S579" s="1"/>
      <c r="U579" s="1"/>
      <c r="V579" s="1"/>
      <c r="W579" s="1"/>
      <c r="X579" s="1"/>
      <c r="Y579" s="1"/>
      <c r="Z579" s="1">
        <f>Table111[[#This Row],[Quantity2]]*Table111[[#This Row],[U Cost]]</f>
        <v>0</v>
      </c>
      <c r="AB579" s="1"/>
      <c r="AC579" s="1"/>
      <c r="AD579" s="1">
        <f t="shared" si="72"/>
        <v>0</v>
      </c>
      <c r="AE579" s="1"/>
      <c r="AF579" s="1">
        <f>SUM(Table111[[#This Row],[Total 
Paid]:[Shipping 
Charged]])</f>
        <v>0</v>
      </c>
      <c r="AG579" s="1"/>
      <c r="AH579" s="1"/>
      <c r="AI579" s="1">
        <f t="shared" si="73"/>
        <v>0</v>
      </c>
      <c r="AK579" s="1"/>
      <c r="AL579" s="1"/>
      <c r="AM579" s="1"/>
      <c r="AN579" s="1"/>
      <c r="AP579" s="30"/>
      <c r="AQ579" s="1"/>
      <c r="AR579" s="1">
        <f t="shared" si="76"/>
        <v>0</v>
      </c>
      <c r="AS579" s="1"/>
      <c r="AT579" s="1"/>
      <c r="AU579" s="2">
        <f t="shared" si="74"/>
        <v>0</v>
      </c>
      <c r="AW579" s="1"/>
      <c r="AX579" s="1"/>
      <c r="AY579" s="1"/>
      <c r="AZ579" s="2">
        <f t="shared" si="70"/>
        <v>0</v>
      </c>
      <c r="BA579" s="2">
        <f>SUM(AF579,AH579,-AZ579,-Table111[[#This Row],[Sale Fee]])</f>
        <v>0</v>
      </c>
      <c r="BC579" s="1"/>
      <c r="BD579" s="1"/>
      <c r="BE579" s="1"/>
    </row>
    <row r="580" spans="1:57" x14ac:dyDescent="0.25">
      <c r="A580" s="1"/>
      <c r="B580" s="1"/>
      <c r="E580" s="4"/>
      <c r="F580" s="4"/>
      <c r="Q580" s="1"/>
      <c r="R580" s="1"/>
      <c r="S580" s="1"/>
      <c r="U580" s="1"/>
      <c r="V580" s="1"/>
      <c r="W580" s="1"/>
      <c r="X580" s="1"/>
      <c r="Y580" s="1"/>
      <c r="Z580" s="1">
        <f>Table111[[#This Row],[Quantity2]]*Table111[[#This Row],[U Cost]]</f>
        <v>0</v>
      </c>
      <c r="AB580" s="1"/>
      <c r="AC580" s="1"/>
      <c r="AD580" s="1">
        <f t="shared" si="72"/>
        <v>0</v>
      </c>
      <c r="AE580" s="1"/>
      <c r="AF580" s="1">
        <f>SUM(Table111[[#This Row],[Total 
Paid]:[Shipping 
Charged]])</f>
        <v>0</v>
      </c>
      <c r="AG580" s="1"/>
      <c r="AH580" s="1"/>
      <c r="AI580" s="1">
        <f t="shared" si="73"/>
        <v>0</v>
      </c>
      <c r="AK580" s="1"/>
      <c r="AL580" s="1"/>
      <c r="AM580" s="1"/>
      <c r="AN580" s="1"/>
      <c r="AP580" s="30"/>
      <c r="AQ580" s="1"/>
      <c r="AR580" s="1">
        <f t="shared" si="76"/>
        <v>0</v>
      </c>
      <c r="AS580" s="1"/>
      <c r="AT580" s="1"/>
      <c r="AU580" s="2">
        <f t="shared" si="74"/>
        <v>0</v>
      </c>
      <c r="AW580" s="1"/>
      <c r="AX580" s="1"/>
      <c r="AY580" s="1"/>
      <c r="AZ580" s="2">
        <f t="shared" si="70"/>
        <v>0</v>
      </c>
      <c r="BA580" s="2">
        <f>SUM(AF580,AH580,-AZ580,-Table111[[#This Row],[Sale Fee]])</f>
        <v>0</v>
      </c>
      <c r="BC580" s="1"/>
      <c r="BD580" s="1"/>
      <c r="BE580" s="1"/>
    </row>
    <row r="581" spans="1:57" x14ac:dyDescent="0.25">
      <c r="A581" s="1"/>
      <c r="B581" s="1"/>
      <c r="E581" s="4"/>
      <c r="F581" s="4"/>
      <c r="Q581" s="1"/>
      <c r="R581" s="1"/>
      <c r="S581" s="1"/>
      <c r="U581" s="1"/>
      <c r="V581" s="1"/>
      <c r="W581" s="1"/>
      <c r="X581" s="1"/>
      <c r="Y581" s="1"/>
      <c r="Z581" s="1">
        <f>Table111[[#This Row],[Quantity2]]*Table111[[#This Row],[U Cost]]</f>
        <v>0</v>
      </c>
      <c r="AB581" s="1"/>
      <c r="AC581" s="1"/>
      <c r="AD581" s="1">
        <f t="shared" si="72"/>
        <v>0</v>
      </c>
      <c r="AE581" s="1"/>
      <c r="AF581" s="1">
        <f>SUM(Table111[[#This Row],[Total 
Paid]:[Shipping 
Charged]])</f>
        <v>0</v>
      </c>
      <c r="AG581" s="1"/>
      <c r="AH581" s="1"/>
      <c r="AI581" s="1">
        <f t="shared" si="73"/>
        <v>0</v>
      </c>
      <c r="AK581" s="1"/>
      <c r="AL581" s="1"/>
      <c r="AM581" s="1"/>
      <c r="AN581" s="1"/>
      <c r="AP581" s="30"/>
      <c r="AQ581" s="1"/>
      <c r="AR581" s="1">
        <f t="shared" si="76"/>
        <v>0</v>
      </c>
      <c r="AS581" s="1"/>
      <c r="AT581" s="1"/>
      <c r="AU581" s="2">
        <f t="shared" si="74"/>
        <v>0</v>
      </c>
      <c r="AW581" s="1"/>
      <c r="AX581" s="1"/>
      <c r="AY581" s="1"/>
      <c r="AZ581" s="2">
        <f t="shared" si="70"/>
        <v>0</v>
      </c>
      <c r="BA581" s="2">
        <f>SUM(AF581,AH581,-AZ581,-Table111[[#This Row],[Sale Fee]])</f>
        <v>0</v>
      </c>
      <c r="BC581" s="1"/>
      <c r="BD581" s="1"/>
      <c r="BE581" s="1"/>
    </row>
    <row r="582" spans="1:57" x14ac:dyDescent="0.25">
      <c r="A582" s="1"/>
      <c r="B582" s="1"/>
      <c r="E582" s="4"/>
      <c r="F582" s="4"/>
      <c r="Q582" s="1"/>
      <c r="R582" s="1"/>
      <c r="S582" s="1"/>
      <c r="U582" s="1"/>
      <c r="V582" s="1"/>
      <c r="W582" s="1"/>
      <c r="X582" s="1"/>
      <c r="Y582" s="1"/>
      <c r="Z582" s="1">
        <f>Table111[[#This Row],[Quantity2]]*Table111[[#This Row],[U Cost]]</f>
        <v>0</v>
      </c>
      <c r="AB582" s="1"/>
      <c r="AC582" s="1"/>
      <c r="AD582" s="1">
        <f t="shared" si="72"/>
        <v>0</v>
      </c>
      <c r="AE582" s="1"/>
      <c r="AF582" s="1">
        <f>SUM(Table111[[#This Row],[Total 
Paid]:[Shipping 
Charged]])</f>
        <v>0</v>
      </c>
      <c r="AG582" s="1"/>
      <c r="AH582" s="1"/>
      <c r="AI582" s="1">
        <f t="shared" si="73"/>
        <v>0</v>
      </c>
      <c r="AK582" s="1"/>
      <c r="AL582" s="1"/>
      <c r="AM582" s="1"/>
      <c r="AN582" s="1"/>
      <c r="AP582" s="30"/>
      <c r="AQ582" s="1"/>
      <c r="AR582" s="1">
        <f t="shared" si="76"/>
        <v>0</v>
      </c>
      <c r="AS582" s="1"/>
      <c r="AT582" s="1"/>
      <c r="AU582" s="2">
        <f t="shared" si="74"/>
        <v>0</v>
      </c>
      <c r="AW582" s="1"/>
      <c r="AX582" s="1"/>
      <c r="AY582" s="1"/>
      <c r="AZ582" s="2">
        <f t="shared" si="70"/>
        <v>0</v>
      </c>
      <c r="BA582" s="2">
        <f>SUM(AF582,AH582,-AZ582,-Table111[[#This Row],[Sale Fee]])</f>
        <v>0</v>
      </c>
      <c r="BC582" s="1"/>
      <c r="BD582" s="1"/>
      <c r="BE582" s="1"/>
    </row>
    <row r="583" spans="1:57" x14ac:dyDescent="0.25">
      <c r="A583" s="1"/>
      <c r="B583" s="1"/>
      <c r="E583" s="4"/>
      <c r="F583" s="4"/>
      <c r="Q583" s="1"/>
      <c r="R583" s="1"/>
      <c r="S583" s="1"/>
      <c r="U583" s="1"/>
      <c r="V583" s="1"/>
      <c r="W583" s="1"/>
      <c r="X583" s="1"/>
      <c r="Y583" s="1"/>
      <c r="Z583" s="1">
        <f>Table111[[#This Row],[Quantity2]]*Table111[[#This Row],[U Cost]]</f>
        <v>0</v>
      </c>
      <c r="AB583" s="1"/>
      <c r="AC583" s="1"/>
      <c r="AD583" s="1">
        <f t="shared" si="72"/>
        <v>0</v>
      </c>
      <c r="AE583" s="1"/>
      <c r="AF583" s="1">
        <f>SUM(Table111[[#This Row],[Total 
Paid]:[Shipping 
Charged]])</f>
        <v>0</v>
      </c>
      <c r="AG583" s="1"/>
      <c r="AH583" s="1"/>
      <c r="AI583" s="1">
        <f t="shared" si="73"/>
        <v>0</v>
      </c>
      <c r="AK583" s="1"/>
      <c r="AL583" s="1"/>
      <c r="AM583" s="1"/>
      <c r="AN583" s="1"/>
      <c r="AP583" s="30"/>
      <c r="AQ583" s="1"/>
      <c r="AR583" s="1">
        <f t="shared" si="76"/>
        <v>0</v>
      </c>
      <c r="AS583" s="1"/>
      <c r="AT583" s="1"/>
      <c r="AU583" s="2">
        <f t="shared" si="74"/>
        <v>0</v>
      </c>
      <c r="AW583" s="1"/>
      <c r="AX583" s="1"/>
      <c r="AY583" s="1"/>
      <c r="AZ583" s="2">
        <f t="shared" si="70"/>
        <v>0</v>
      </c>
      <c r="BA583" s="2">
        <f>SUM(AF583,AH583,-AZ583,-Table111[[#This Row],[Sale Fee]])</f>
        <v>0</v>
      </c>
      <c r="BC583" s="1"/>
      <c r="BD583" s="1"/>
      <c r="BE583" s="1"/>
    </row>
    <row r="584" spans="1:57" x14ac:dyDescent="0.25">
      <c r="A584" s="1"/>
      <c r="B584" s="1"/>
      <c r="E584" s="4"/>
      <c r="F584" s="4"/>
      <c r="Q584" s="1"/>
      <c r="R584" s="1"/>
      <c r="S584" s="1"/>
      <c r="U584" s="1"/>
      <c r="V584" s="1"/>
      <c r="W584" s="1"/>
      <c r="X584" s="1"/>
      <c r="Y584" s="1"/>
      <c r="Z584" s="1">
        <f>Table111[[#This Row],[Quantity2]]*Table111[[#This Row],[U Cost]]</f>
        <v>0</v>
      </c>
      <c r="AB584" s="1"/>
      <c r="AC584" s="1"/>
      <c r="AD584" s="1">
        <f t="shared" si="72"/>
        <v>0</v>
      </c>
      <c r="AE584" s="1"/>
      <c r="AF584" s="1">
        <f>SUM(Table111[[#This Row],[Total 
Paid]:[Shipping 
Charged]])</f>
        <v>0</v>
      </c>
      <c r="AG584" s="1"/>
      <c r="AH584" s="1"/>
      <c r="AI584" s="1">
        <f t="shared" si="73"/>
        <v>0</v>
      </c>
      <c r="AK584" s="1"/>
      <c r="AL584" s="1"/>
      <c r="AM584" s="1"/>
      <c r="AN584" s="1"/>
      <c r="AP584" s="30"/>
      <c r="AQ584" s="1"/>
      <c r="AR584" s="1">
        <f t="shared" si="76"/>
        <v>0</v>
      </c>
      <c r="AS584" s="1"/>
      <c r="AT584" s="1"/>
      <c r="AU584" s="2">
        <f t="shared" si="74"/>
        <v>0</v>
      </c>
      <c r="AW584" s="1"/>
      <c r="AX584" s="1"/>
      <c r="AY584" s="1"/>
      <c r="AZ584" s="2">
        <f t="shared" si="70"/>
        <v>0</v>
      </c>
      <c r="BA584" s="2">
        <f>SUM(AF584,AH584,-AZ584,-Table111[[#This Row],[Sale Fee]])</f>
        <v>0</v>
      </c>
      <c r="BC584" s="1"/>
      <c r="BD584" s="1"/>
      <c r="BE584" s="1"/>
    </row>
    <row r="585" spans="1:57" x14ac:dyDescent="0.25">
      <c r="A585" s="1"/>
      <c r="B585" s="1"/>
      <c r="E585" s="4"/>
      <c r="F585" s="4"/>
      <c r="Q585" s="1"/>
      <c r="R585" s="1"/>
      <c r="S585" s="1"/>
      <c r="U585" s="1"/>
      <c r="V585" s="1"/>
      <c r="W585" s="1"/>
      <c r="X585" s="1"/>
      <c r="Y585" s="1"/>
      <c r="Z585" s="1">
        <f>Table111[[#This Row],[Quantity2]]*Table111[[#This Row],[U Cost]]</f>
        <v>0</v>
      </c>
      <c r="AB585" s="1"/>
      <c r="AC585" s="1"/>
      <c r="AD585" s="1">
        <f t="shared" si="72"/>
        <v>0</v>
      </c>
      <c r="AE585" s="1"/>
      <c r="AF585" s="1">
        <f>SUM(Table111[[#This Row],[Total 
Paid]:[Shipping 
Charged]])</f>
        <v>0</v>
      </c>
      <c r="AG585" s="1"/>
      <c r="AH585" s="1"/>
      <c r="AI585" s="1">
        <f t="shared" si="73"/>
        <v>0</v>
      </c>
      <c r="AK585" s="1"/>
      <c r="AL585" s="1"/>
      <c r="AM585" s="1"/>
      <c r="AN585" s="1"/>
      <c r="AP585" s="30"/>
      <c r="AQ585" s="1"/>
      <c r="AR585" s="1">
        <f t="shared" si="76"/>
        <v>0</v>
      </c>
      <c r="AS585" s="1"/>
      <c r="AT585" s="1"/>
      <c r="AU585" s="2">
        <f t="shared" si="74"/>
        <v>0</v>
      </c>
      <c r="AW585" s="1"/>
      <c r="AX585" s="1"/>
      <c r="AY585" s="1"/>
      <c r="AZ585" s="2">
        <f t="shared" si="70"/>
        <v>0</v>
      </c>
      <c r="BA585" s="2">
        <f>SUM(AF585,AH585,-AZ585,-Table111[[#This Row],[Sale Fee]])</f>
        <v>0</v>
      </c>
      <c r="BC585" s="1"/>
      <c r="BD585" s="1"/>
      <c r="BE585" s="1"/>
    </row>
    <row r="586" spans="1:57" x14ac:dyDescent="0.25">
      <c r="A586" s="1"/>
      <c r="B586" s="1"/>
      <c r="E586" s="4"/>
      <c r="F586" s="4"/>
      <c r="Q586" s="1"/>
      <c r="R586" s="1"/>
      <c r="S586" s="1"/>
      <c r="U586" s="1"/>
      <c r="V586" s="1"/>
      <c r="W586" s="1"/>
      <c r="X586" s="1"/>
      <c r="Y586" s="1"/>
      <c r="Z586" s="1">
        <f>Table111[[#This Row],[Quantity2]]*Table111[[#This Row],[U Cost]]</f>
        <v>0</v>
      </c>
      <c r="AB586" s="1"/>
      <c r="AC586" s="1"/>
      <c r="AD586" s="1">
        <f t="shared" si="72"/>
        <v>0</v>
      </c>
      <c r="AE586" s="1"/>
      <c r="AF586" s="1">
        <f>SUM(Table111[[#This Row],[Total 
Paid]:[Shipping 
Charged]])</f>
        <v>0</v>
      </c>
      <c r="AG586" s="1"/>
      <c r="AH586" s="1"/>
      <c r="AI586" s="1">
        <f t="shared" si="73"/>
        <v>0</v>
      </c>
      <c r="AK586" s="1"/>
      <c r="AL586" s="1"/>
      <c r="AM586" s="1"/>
      <c r="AN586" s="1"/>
      <c r="AP586" s="30"/>
      <c r="AQ586" s="1"/>
      <c r="AR586" s="1">
        <f t="shared" si="76"/>
        <v>0</v>
      </c>
      <c r="AS586" s="1"/>
      <c r="AT586" s="1"/>
      <c r="AU586" s="2">
        <f t="shared" si="74"/>
        <v>0</v>
      </c>
      <c r="AW586" s="1"/>
      <c r="AX586" s="1"/>
      <c r="AY586" s="1"/>
      <c r="AZ586" s="2">
        <f t="shared" si="70"/>
        <v>0</v>
      </c>
      <c r="BA586" s="2">
        <f>SUM(AF586,AH586,-AZ586,-Table111[[#This Row],[Sale Fee]])</f>
        <v>0</v>
      </c>
      <c r="BC586" s="1"/>
      <c r="BD586" s="1"/>
      <c r="BE586" s="1"/>
    </row>
    <row r="587" spans="1:57" x14ac:dyDescent="0.25">
      <c r="A587" s="1"/>
      <c r="B587" s="1"/>
      <c r="E587" s="4"/>
      <c r="F587" s="4"/>
      <c r="Q587" s="1"/>
      <c r="R587" s="1"/>
      <c r="S587" s="1"/>
      <c r="U587" s="1"/>
      <c r="V587" s="1"/>
      <c r="W587" s="1"/>
      <c r="X587" s="1"/>
      <c r="Y587" s="1"/>
      <c r="Z587" s="1">
        <f>Table111[[#This Row],[Quantity2]]*Table111[[#This Row],[U Cost]]</f>
        <v>0</v>
      </c>
      <c r="AB587" s="1"/>
      <c r="AC587" s="1"/>
      <c r="AD587" s="1">
        <f t="shared" si="72"/>
        <v>0</v>
      </c>
      <c r="AE587" s="1"/>
      <c r="AF587" s="1">
        <f>SUM(Table111[[#This Row],[Total 
Paid]:[Shipping 
Charged]])</f>
        <v>0</v>
      </c>
      <c r="AG587" s="1"/>
      <c r="AH587" s="1"/>
      <c r="AI587" s="1">
        <f t="shared" si="73"/>
        <v>0</v>
      </c>
      <c r="AK587" s="1"/>
      <c r="AL587" s="1"/>
      <c r="AM587" s="1"/>
      <c r="AN587" s="1"/>
      <c r="AP587" s="30"/>
      <c r="AQ587" s="1"/>
      <c r="AR587" s="1">
        <f t="shared" si="76"/>
        <v>0</v>
      </c>
      <c r="AS587" s="1"/>
      <c r="AT587" s="1"/>
      <c r="AU587" s="2">
        <f t="shared" si="74"/>
        <v>0</v>
      </c>
      <c r="AW587" s="1"/>
      <c r="AX587" s="1"/>
      <c r="AY587" s="1"/>
      <c r="AZ587" s="2">
        <f t="shared" ref="AZ587:AZ678" si="78">SUM(AU587,AW587,AX587,AY587)</f>
        <v>0</v>
      </c>
      <c r="BA587" s="2">
        <f>SUM(AF587,AH587,-AZ587,-Table111[[#This Row],[Sale Fee]])</f>
        <v>0</v>
      </c>
      <c r="BC587" s="1"/>
      <c r="BD587" s="1"/>
      <c r="BE587" s="1"/>
    </row>
    <row r="588" spans="1:57" x14ac:dyDescent="0.25">
      <c r="A588" s="1"/>
      <c r="B588" s="1"/>
      <c r="E588" s="4"/>
      <c r="F588" s="4"/>
      <c r="Q588" s="1"/>
      <c r="R588" s="1"/>
      <c r="S588" s="1"/>
      <c r="U588" s="1"/>
      <c r="V588" s="1"/>
      <c r="W588" s="1"/>
      <c r="X588" s="1"/>
      <c r="Y588" s="1"/>
      <c r="Z588" s="1">
        <f>Table111[[#This Row],[Quantity2]]*Table111[[#This Row],[U Cost]]</f>
        <v>0</v>
      </c>
      <c r="AB588" s="1"/>
      <c r="AC588" s="1"/>
      <c r="AD588" s="1">
        <f t="shared" si="72"/>
        <v>0</v>
      </c>
      <c r="AE588" s="1"/>
      <c r="AF588" s="1">
        <f>SUM(Table111[[#This Row],[Total 
Paid]:[Shipping 
Charged]])</f>
        <v>0</v>
      </c>
      <c r="AG588" s="1"/>
      <c r="AH588" s="1"/>
      <c r="AI588" s="1">
        <f t="shared" si="73"/>
        <v>0</v>
      </c>
      <c r="AK588" s="1"/>
      <c r="AL588" s="1"/>
      <c r="AM588" s="1"/>
      <c r="AN588" s="1"/>
      <c r="AP588" s="30"/>
      <c r="AQ588" s="1"/>
      <c r="AR588" s="1">
        <f t="shared" si="76"/>
        <v>0</v>
      </c>
      <c r="AS588" s="1"/>
      <c r="AT588" s="1"/>
      <c r="AU588" s="2">
        <f t="shared" si="74"/>
        <v>0</v>
      </c>
      <c r="AW588" s="1"/>
      <c r="AX588" s="1"/>
      <c r="AY588" s="1"/>
      <c r="AZ588" s="2">
        <f t="shared" si="78"/>
        <v>0</v>
      </c>
      <c r="BA588" s="2">
        <f>SUM(AF588,AH588,-AZ588,-Table111[[#This Row],[Sale Fee]])</f>
        <v>0</v>
      </c>
      <c r="BC588" s="1"/>
      <c r="BD588" s="1"/>
      <c r="BE588" s="1"/>
    </row>
    <row r="589" spans="1:57" x14ac:dyDescent="0.25">
      <c r="A589" s="1"/>
      <c r="B589" s="1"/>
      <c r="E589" s="4"/>
      <c r="F589" s="4"/>
      <c r="Q589" s="1"/>
      <c r="R589" s="1"/>
      <c r="S589" s="1"/>
      <c r="U589" s="1"/>
      <c r="V589" s="1"/>
      <c r="W589" s="1"/>
      <c r="X589" s="1"/>
      <c r="Y589" s="1"/>
      <c r="Z589" s="1">
        <f>Table111[[#This Row],[Quantity2]]*Table111[[#This Row],[U Cost]]</f>
        <v>0</v>
      </c>
      <c r="AB589" s="1"/>
      <c r="AC589" s="1"/>
      <c r="AD589" s="1">
        <f t="shared" si="72"/>
        <v>0</v>
      </c>
      <c r="AE589" s="1"/>
      <c r="AF589" s="1">
        <f>SUM(Table111[[#This Row],[Total 
Paid]:[Shipping 
Charged]])</f>
        <v>0</v>
      </c>
      <c r="AG589" s="1"/>
      <c r="AH589" s="1"/>
      <c r="AI589" s="1">
        <f t="shared" si="73"/>
        <v>0</v>
      </c>
      <c r="AK589" s="1"/>
      <c r="AL589" s="1"/>
      <c r="AM589" s="1"/>
      <c r="AN589" s="1"/>
      <c r="AP589" s="30"/>
      <c r="AQ589" s="1"/>
      <c r="AR589" s="1">
        <f t="shared" si="76"/>
        <v>0</v>
      </c>
      <c r="AS589" s="1"/>
      <c r="AT589" s="1"/>
      <c r="AU589" s="2">
        <f t="shared" si="74"/>
        <v>0</v>
      </c>
      <c r="AW589" s="1"/>
      <c r="AX589" s="1"/>
      <c r="AY589" s="1"/>
      <c r="AZ589" s="2">
        <f t="shared" si="78"/>
        <v>0</v>
      </c>
      <c r="BA589" s="2">
        <f>SUM(AF589,AH589,-AZ589,-Table111[[#This Row],[Sale Fee]])</f>
        <v>0</v>
      </c>
      <c r="BC589" s="1"/>
      <c r="BD589" s="1"/>
      <c r="BE589" s="1"/>
    </row>
    <row r="590" spans="1:57" x14ac:dyDescent="0.25">
      <c r="A590" s="1"/>
      <c r="B590" s="1"/>
      <c r="E590" s="4"/>
      <c r="F590" s="4"/>
      <c r="Q590" s="1"/>
      <c r="R590" s="1"/>
      <c r="S590" s="1"/>
      <c r="U590" s="1"/>
      <c r="V590" s="1"/>
      <c r="W590" s="1"/>
      <c r="X590" s="1"/>
      <c r="Y590" s="1"/>
      <c r="Z590" s="1">
        <f>Table111[[#This Row],[Quantity2]]*Table111[[#This Row],[U Cost]]</f>
        <v>0</v>
      </c>
      <c r="AB590" s="1"/>
      <c r="AC590" s="1"/>
      <c r="AD590" s="1">
        <f t="shared" si="72"/>
        <v>0</v>
      </c>
      <c r="AE590" s="1"/>
      <c r="AF590" s="1">
        <f>SUM(Table111[[#This Row],[Total 
Paid]:[Shipping 
Charged]])</f>
        <v>0</v>
      </c>
      <c r="AG590" s="1"/>
      <c r="AH590" s="1"/>
      <c r="AI590" s="1">
        <f t="shared" si="73"/>
        <v>0</v>
      </c>
      <c r="AK590" s="1"/>
      <c r="AL590" s="1"/>
      <c r="AM590" s="1"/>
      <c r="AN590" s="1"/>
      <c r="AP590" s="30"/>
      <c r="AQ590" s="1"/>
      <c r="AR590" s="1">
        <f t="shared" si="76"/>
        <v>0</v>
      </c>
      <c r="AS590" s="1"/>
      <c r="AT590" s="1"/>
      <c r="AU590" s="2">
        <f t="shared" si="74"/>
        <v>0</v>
      </c>
      <c r="AW590" s="1"/>
      <c r="AX590" s="1"/>
      <c r="AY590" s="1"/>
      <c r="AZ590" s="2">
        <f t="shared" si="78"/>
        <v>0</v>
      </c>
      <c r="BA590" s="2">
        <f>SUM(AF590,AH590,-AZ590,-Table111[[#This Row],[Sale Fee]])</f>
        <v>0</v>
      </c>
      <c r="BC590" s="1"/>
      <c r="BD590" s="1"/>
      <c r="BE590" s="1"/>
    </row>
    <row r="591" spans="1:57" x14ac:dyDescent="0.25">
      <c r="A591" s="1"/>
      <c r="B591" s="1"/>
      <c r="E591" s="4"/>
      <c r="F591" s="4"/>
      <c r="Q591" s="1"/>
      <c r="R591" s="1"/>
      <c r="S591" s="1"/>
      <c r="U591" s="1"/>
      <c r="V591" s="1"/>
      <c r="W591" s="1"/>
      <c r="X591" s="1"/>
      <c r="Y591" s="1"/>
      <c r="Z591" s="1">
        <f>Table111[[#This Row],[Quantity2]]*Table111[[#This Row],[U Cost]]</f>
        <v>0</v>
      </c>
      <c r="AB591" s="1"/>
      <c r="AC591" s="1"/>
      <c r="AD591" s="1">
        <f t="shared" si="72"/>
        <v>0</v>
      </c>
      <c r="AE591" s="1"/>
      <c r="AF591" s="1">
        <f>SUM(Table111[[#This Row],[Total 
Paid]:[Shipping 
Charged]])</f>
        <v>0</v>
      </c>
      <c r="AG591" s="1"/>
      <c r="AH591" s="1"/>
      <c r="AI591" s="1">
        <f t="shared" si="73"/>
        <v>0</v>
      </c>
      <c r="AK591" s="1"/>
      <c r="AL591" s="1"/>
      <c r="AM591" s="1"/>
      <c r="AN591" s="1"/>
      <c r="AP591" s="30"/>
      <c r="AQ591" s="1"/>
      <c r="AR591" s="1">
        <f t="shared" si="76"/>
        <v>0</v>
      </c>
      <c r="AS591" s="1"/>
      <c r="AT591" s="1"/>
      <c r="AU591" s="2">
        <f t="shared" si="74"/>
        <v>0</v>
      </c>
      <c r="AW591" s="1"/>
      <c r="AX591" s="1"/>
      <c r="AY591" s="1"/>
      <c r="AZ591" s="2">
        <f t="shared" si="78"/>
        <v>0</v>
      </c>
      <c r="BA591" s="2">
        <f>SUM(AF591,AH591,-AZ591,-Table111[[#This Row],[Sale Fee]])</f>
        <v>0</v>
      </c>
      <c r="BC591" s="1"/>
      <c r="BD591" s="1"/>
      <c r="BE591" s="1"/>
    </row>
    <row r="592" spans="1:57" x14ac:dyDescent="0.25">
      <c r="A592" s="1"/>
      <c r="B592" s="1"/>
      <c r="E592" s="4"/>
      <c r="F592" s="4"/>
      <c r="Q592" s="1"/>
      <c r="R592" s="1"/>
      <c r="S592" s="1"/>
      <c r="U592" s="1"/>
      <c r="V592" s="1"/>
      <c r="W592" s="1"/>
      <c r="X592" s="1"/>
      <c r="Y592" s="1"/>
      <c r="Z592" s="1">
        <f>Table111[[#This Row],[Quantity2]]*Table111[[#This Row],[U Cost]]</f>
        <v>0</v>
      </c>
      <c r="AB592" s="1"/>
      <c r="AC592" s="1"/>
      <c r="AD592" s="1">
        <f t="shared" si="72"/>
        <v>0</v>
      </c>
      <c r="AE592" s="1"/>
      <c r="AF592" s="1">
        <f>SUM(Table111[[#This Row],[Total 
Paid]:[Shipping 
Charged]])</f>
        <v>0</v>
      </c>
      <c r="AG592" s="1"/>
      <c r="AH592" s="1"/>
      <c r="AI592" s="1">
        <f t="shared" si="73"/>
        <v>0</v>
      </c>
      <c r="AK592" s="1"/>
      <c r="AL592" s="1"/>
      <c r="AM592" s="1"/>
      <c r="AN592" s="1"/>
      <c r="AP592" s="30"/>
      <c r="AQ592" s="1"/>
      <c r="AR592" s="1">
        <f t="shared" si="76"/>
        <v>0</v>
      </c>
      <c r="AS592" s="1"/>
      <c r="AT592" s="1"/>
      <c r="AU592" s="2">
        <f t="shared" si="74"/>
        <v>0</v>
      </c>
      <c r="AW592" s="1"/>
      <c r="AX592" s="1"/>
      <c r="AY592" s="1"/>
      <c r="AZ592" s="2">
        <f t="shared" si="78"/>
        <v>0</v>
      </c>
      <c r="BA592" s="2">
        <f>SUM(AF592,AH592,-AZ592,-Table111[[#This Row],[Sale Fee]])</f>
        <v>0</v>
      </c>
      <c r="BC592" s="1"/>
      <c r="BD592" s="1"/>
      <c r="BE592" s="1"/>
    </row>
    <row r="593" spans="1:57" x14ac:dyDescent="0.25">
      <c r="A593" s="1"/>
      <c r="B593" s="1"/>
      <c r="E593" s="4"/>
      <c r="F593" s="4"/>
      <c r="Q593" s="1"/>
      <c r="R593" s="1"/>
      <c r="S593" s="1"/>
      <c r="U593" s="1"/>
      <c r="V593" s="1"/>
      <c r="W593" s="1"/>
      <c r="X593" s="1"/>
      <c r="Y593" s="1"/>
      <c r="Z593" s="1">
        <f>Table111[[#This Row],[Quantity2]]*Table111[[#This Row],[U Cost]]</f>
        <v>0</v>
      </c>
      <c r="AB593" s="1"/>
      <c r="AC593" s="1"/>
      <c r="AD593" s="1">
        <f t="shared" si="72"/>
        <v>0</v>
      </c>
      <c r="AE593" s="1"/>
      <c r="AF593" s="1">
        <f>SUM(Table111[[#This Row],[Total 
Paid]:[Shipping 
Charged]])</f>
        <v>0</v>
      </c>
      <c r="AG593" s="1"/>
      <c r="AH593" s="1"/>
      <c r="AI593" s="1">
        <f t="shared" si="73"/>
        <v>0</v>
      </c>
      <c r="AK593" s="1"/>
      <c r="AL593" s="1"/>
      <c r="AM593" s="1"/>
      <c r="AN593" s="1"/>
      <c r="AP593" s="30"/>
      <c r="AQ593" s="1"/>
      <c r="AR593" s="1">
        <f t="shared" si="76"/>
        <v>0</v>
      </c>
      <c r="AS593" s="1"/>
      <c r="AT593" s="1"/>
      <c r="AU593" s="2">
        <f t="shared" si="74"/>
        <v>0</v>
      </c>
      <c r="AW593" s="1"/>
      <c r="AX593" s="1"/>
      <c r="AY593" s="1"/>
      <c r="AZ593" s="2">
        <f t="shared" si="78"/>
        <v>0</v>
      </c>
      <c r="BA593" s="2">
        <f>SUM(AF593,AH593,-AZ593,-Table111[[#This Row],[Sale Fee]])</f>
        <v>0</v>
      </c>
      <c r="BC593" s="1"/>
      <c r="BD593" s="1"/>
      <c r="BE593" s="1"/>
    </row>
    <row r="594" spans="1:57" x14ac:dyDescent="0.25">
      <c r="A594" s="1"/>
      <c r="B594" s="1"/>
      <c r="E594" s="4"/>
      <c r="F594" s="4"/>
      <c r="Q594" s="1"/>
      <c r="R594" s="1"/>
      <c r="S594" s="1"/>
      <c r="U594" s="1"/>
      <c r="V594" s="1"/>
      <c r="W594" s="1"/>
      <c r="X594" s="1"/>
      <c r="Y594" s="1"/>
      <c r="Z594" s="1">
        <f>Table111[[#This Row],[Quantity2]]*Table111[[#This Row],[U Cost]]</f>
        <v>0</v>
      </c>
      <c r="AB594" s="1"/>
      <c r="AC594" s="1"/>
      <c r="AD594" s="1">
        <f t="shared" si="72"/>
        <v>0</v>
      </c>
      <c r="AE594" s="1"/>
      <c r="AF594" s="1">
        <f>SUM(Table111[[#This Row],[Total 
Paid]:[Shipping 
Charged]])</f>
        <v>0</v>
      </c>
      <c r="AG594" s="1"/>
      <c r="AH594" s="1"/>
      <c r="AI594" s="1">
        <f t="shared" si="73"/>
        <v>0</v>
      </c>
      <c r="AK594" s="1"/>
      <c r="AL594" s="1"/>
      <c r="AM594" s="1"/>
      <c r="AN594" s="1"/>
      <c r="AP594" s="30"/>
      <c r="AQ594" s="1"/>
      <c r="AR594" s="1">
        <f t="shared" si="76"/>
        <v>0</v>
      </c>
      <c r="AS594" s="1"/>
      <c r="AT594" s="1"/>
      <c r="AU594" s="2">
        <f t="shared" si="74"/>
        <v>0</v>
      </c>
      <c r="AW594" s="1"/>
      <c r="AX594" s="1"/>
      <c r="AY594" s="1"/>
      <c r="AZ594" s="2">
        <f t="shared" si="78"/>
        <v>0</v>
      </c>
      <c r="BA594" s="2">
        <f>SUM(AF594,AH594,-AZ594,-Table111[[#This Row],[Sale Fee]])</f>
        <v>0</v>
      </c>
      <c r="BC594" s="1"/>
      <c r="BD594" s="1"/>
      <c r="BE594" s="1"/>
    </row>
    <row r="595" spans="1:57" x14ac:dyDescent="0.25">
      <c r="A595" s="1"/>
      <c r="B595" s="1"/>
      <c r="E595" s="4"/>
      <c r="F595" s="4"/>
      <c r="Q595" s="1"/>
      <c r="R595" s="1"/>
      <c r="S595" s="1"/>
      <c r="U595" s="1"/>
      <c r="V595" s="1"/>
      <c r="W595" s="1"/>
      <c r="X595" s="1"/>
      <c r="Y595" s="1"/>
      <c r="Z595" s="1">
        <f>Table111[[#This Row],[Quantity2]]*Table111[[#This Row],[U Cost]]</f>
        <v>0</v>
      </c>
      <c r="AB595" s="1"/>
      <c r="AC595" s="1"/>
      <c r="AD595" s="1">
        <f t="shared" si="72"/>
        <v>0</v>
      </c>
      <c r="AE595" s="1"/>
      <c r="AF595" s="1">
        <f>SUM(Table111[[#This Row],[Total 
Paid]:[Shipping 
Charged]])</f>
        <v>0</v>
      </c>
      <c r="AG595" s="1"/>
      <c r="AH595" s="1"/>
      <c r="AI595" s="1">
        <f t="shared" si="73"/>
        <v>0</v>
      </c>
      <c r="AK595" s="1"/>
      <c r="AL595" s="1"/>
      <c r="AM595" s="1"/>
      <c r="AN595" s="1"/>
      <c r="AP595" s="30"/>
      <c r="AQ595" s="1"/>
      <c r="AR595" s="1">
        <f t="shared" si="76"/>
        <v>0</v>
      </c>
      <c r="AS595" s="1"/>
      <c r="AT595" s="1"/>
      <c r="AU595" s="2">
        <f t="shared" si="74"/>
        <v>0</v>
      </c>
      <c r="AW595" s="1"/>
      <c r="AX595" s="1"/>
      <c r="AY595" s="1"/>
      <c r="AZ595" s="2">
        <f t="shared" si="78"/>
        <v>0</v>
      </c>
      <c r="BA595" s="2">
        <f>SUM(AF595,AH595,-AZ595,-Table111[[#This Row],[Sale Fee]])</f>
        <v>0</v>
      </c>
      <c r="BC595" s="1"/>
      <c r="BD595" s="1"/>
      <c r="BE595" s="1"/>
    </row>
    <row r="596" spans="1:57" x14ac:dyDescent="0.25">
      <c r="A596" s="1"/>
      <c r="B596" s="1"/>
      <c r="E596" s="4"/>
      <c r="F596" s="4"/>
      <c r="Q596" s="1"/>
      <c r="R596" s="1"/>
      <c r="S596" s="1"/>
      <c r="U596" s="1"/>
      <c r="V596" s="1"/>
      <c r="W596" s="1"/>
      <c r="X596" s="1"/>
      <c r="Y596" s="1"/>
      <c r="Z596" s="1">
        <f>Table111[[#This Row],[Quantity2]]*Table111[[#This Row],[U Cost]]</f>
        <v>0</v>
      </c>
      <c r="AB596" s="1"/>
      <c r="AC596" s="1"/>
      <c r="AD596" s="1">
        <f t="shared" si="72"/>
        <v>0</v>
      </c>
      <c r="AE596" s="1"/>
      <c r="AF596" s="1">
        <f>SUM(Table111[[#This Row],[Total 
Paid]:[Shipping 
Charged]])</f>
        <v>0</v>
      </c>
      <c r="AG596" s="1"/>
      <c r="AH596" s="1"/>
      <c r="AI596" s="1">
        <f t="shared" si="73"/>
        <v>0</v>
      </c>
      <c r="AK596" s="1"/>
      <c r="AL596" s="1"/>
      <c r="AM596" s="1"/>
      <c r="AN596" s="1"/>
      <c r="AP596" s="30"/>
      <c r="AQ596" s="1"/>
      <c r="AR596" s="1">
        <f t="shared" si="76"/>
        <v>0</v>
      </c>
      <c r="AS596" s="1"/>
      <c r="AT596" s="1"/>
      <c r="AU596" s="2">
        <f t="shared" si="74"/>
        <v>0</v>
      </c>
      <c r="AW596" s="1"/>
      <c r="AX596" s="1"/>
      <c r="AY596" s="1"/>
      <c r="AZ596" s="2">
        <f t="shared" si="78"/>
        <v>0</v>
      </c>
      <c r="BA596" s="2">
        <f>SUM(AF596,AH596,-AZ596,-Table111[[#This Row],[Sale Fee]])</f>
        <v>0</v>
      </c>
      <c r="BC596" s="1"/>
      <c r="BD596" s="1"/>
      <c r="BE596" s="1"/>
    </row>
    <row r="597" spans="1:57" x14ac:dyDescent="0.25">
      <c r="A597" s="1"/>
      <c r="B597" s="1"/>
      <c r="E597" s="4"/>
      <c r="F597" s="4"/>
      <c r="Q597" s="1"/>
      <c r="R597" s="1"/>
      <c r="S597" s="1"/>
      <c r="U597" s="1"/>
      <c r="V597" s="1"/>
      <c r="W597" s="1"/>
      <c r="X597" s="1"/>
      <c r="Y597" s="1"/>
      <c r="Z597" s="1">
        <f>Table111[[#This Row],[Quantity2]]*Table111[[#This Row],[U Cost]]</f>
        <v>0</v>
      </c>
      <c r="AB597" s="1"/>
      <c r="AC597" s="1"/>
      <c r="AD597" s="1">
        <f t="shared" si="72"/>
        <v>0</v>
      </c>
      <c r="AE597" s="1"/>
      <c r="AF597" s="1">
        <f>SUM(Table111[[#This Row],[Total 
Paid]:[Shipping 
Charged]])</f>
        <v>0</v>
      </c>
      <c r="AG597" s="1"/>
      <c r="AH597" s="1"/>
      <c r="AI597" s="1">
        <f t="shared" si="73"/>
        <v>0</v>
      </c>
      <c r="AK597" s="1"/>
      <c r="AL597" s="1"/>
      <c r="AM597" s="1"/>
      <c r="AN597" s="1"/>
      <c r="AP597" s="30"/>
      <c r="AQ597" s="1"/>
      <c r="AR597" s="1">
        <f t="shared" si="76"/>
        <v>0</v>
      </c>
      <c r="AS597" s="1"/>
      <c r="AT597" s="1"/>
      <c r="AU597" s="2">
        <f t="shared" si="74"/>
        <v>0</v>
      </c>
      <c r="AW597" s="1"/>
      <c r="AX597" s="1"/>
      <c r="AY597" s="1"/>
      <c r="AZ597" s="2">
        <f t="shared" si="78"/>
        <v>0</v>
      </c>
      <c r="BA597" s="2">
        <f>SUM(AF597,AH597,-AZ597,-Table111[[#This Row],[Sale Fee]])</f>
        <v>0</v>
      </c>
      <c r="BC597" s="1"/>
      <c r="BD597" s="1"/>
      <c r="BE597" s="1"/>
    </row>
    <row r="598" spans="1:57" x14ac:dyDescent="0.25">
      <c r="A598" s="1"/>
      <c r="B598" s="1"/>
      <c r="E598" s="4"/>
      <c r="F598" s="4"/>
      <c r="Q598" s="1"/>
      <c r="R598" s="1"/>
      <c r="S598" s="1"/>
      <c r="U598" s="1"/>
      <c r="V598" s="1"/>
      <c r="W598" s="1"/>
      <c r="X598" s="1"/>
      <c r="Y598" s="1"/>
      <c r="Z598" s="1">
        <f>Table111[[#This Row],[Quantity2]]*Table111[[#This Row],[U Cost]]</f>
        <v>0</v>
      </c>
      <c r="AB598" s="1"/>
      <c r="AC598" s="1"/>
      <c r="AD598" s="1">
        <f t="shared" si="72"/>
        <v>0</v>
      </c>
      <c r="AE598" s="1"/>
      <c r="AF598" s="1">
        <f>SUM(Table111[[#This Row],[Total 
Paid]:[Shipping 
Charged]])</f>
        <v>0</v>
      </c>
      <c r="AG598" s="1"/>
      <c r="AH598" s="1"/>
      <c r="AI598" s="1">
        <f t="shared" si="73"/>
        <v>0</v>
      </c>
      <c r="AK598" s="1"/>
      <c r="AL598" s="1"/>
      <c r="AM598" s="1"/>
      <c r="AN598" s="1"/>
      <c r="AP598" s="30"/>
      <c r="AQ598" s="1"/>
      <c r="AR598" s="1">
        <f t="shared" si="76"/>
        <v>0</v>
      </c>
      <c r="AS598" s="1"/>
      <c r="AT598" s="1"/>
      <c r="AU598" s="2">
        <f t="shared" si="74"/>
        <v>0</v>
      </c>
      <c r="AW598" s="1"/>
      <c r="AX598" s="1"/>
      <c r="AY598" s="1"/>
      <c r="AZ598" s="2">
        <f t="shared" si="78"/>
        <v>0</v>
      </c>
      <c r="BA598" s="2">
        <f>SUM(AF598,AH598,-AZ598,-Table111[[#This Row],[Sale Fee]])</f>
        <v>0</v>
      </c>
      <c r="BC598" s="1"/>
      <c r="BD598" s="1"/>
      <c r="BE598" s="1"/>
    </row>
    <row r="599" spans="1:57" x14ac:dyDescent="0.25">
      <c r="A599" s="1"/>
      <c r="B599" s="1"/>
      <c r="E599" s="4"/>
      <c r="F599" s="4"/>
      <c r="Q599" s="1"/>
      <c r="R599" s="1"/>
      <c r="S599" s="1"/>
      <c r="U599" s="1"/>
      <c r="V599" s="1"/>
      <c r="W599" s="1"/>
      <c r="X599" s="1"/>
      <c r="Y599" s="1"/>
      <c r="Z599" s="1">
        <f>Table111[[#This Row],[Quantity2]]*Table111[[#This Row],[U Cost]]</f>
        <v>0</v>
      </c>
      <c r="AB599" s="1"/>
      <c r="AC599" s="1"/>
      <c r="AD599" s="1">
        <f t="shared" si="72"/>
        <v>0</v>
      </c>
      <c r="AE599" s="1"/>
      <c r="AF599" s="1">
        <f>SUM(Table111[[#This Row],[Total 
Paid]:[Shipping 
Charged]])</f>
        <v>0</v>
      </c>
      <c r="AG599" s="1"/>
      <c r="AH599" s="1"/>
      <c r="AI599" s="1">
        <f t="shared" si="73"/>
        <v>0</v>
      </c>
      <c r="AK599" s="1"/>
      <c r="AL599" s="1"/>
      <c r="AM599" s="1"/>
      <c r="AN599" s="1"/>
      <c r="AP599" s="30"/>
      <c r="AQ599" s="1"/>
      <c r="AR599" s="1">
        <f t="shared" si="76"/>
        <v>0</v>
      </c>
      <c r="AS599" s="1"/>
      <c r="AT599" s="1"/>
      <c r="AU599" s="2">
        <f t="shared" si="74"/>
        <v>0</v>
      </c>
      <c r="AW599" s="1"/>
      <c r="AX599" s="1"/>
      <c r="AY599" s="1"/>
      <c r="AZ599" s="2">
        <f t="shared" si="78"/>
        <v>0</v>
      </c>
      <c r="BA599" s="2">
        <f>SUM(AF599,AH599,-AZ599,-Table111[[#This Row],[Sale Fee]])</f>
        <v>0</v>
      </c>
      <c r="BC599" s="1"/>
      <c r="BD599" s="1"/>
      <c r="BE599" s="1"/>
    </row>
    <row r="600" spans="1:57" x14ac:dyDescent="0.25">
      <c r="A600" s="1"/>
      <c r="B600" s="1"/>
      <c r="E600" s="4"/>
      <c r="F600" s="4"/>
      <c r="Q600" s="1"/>
      <c r="R600" s="1"/>
      <c r="S600" s="1"/>
      <c r="U600" s="1"/>
      <c r="V600" s="1"/>
      <c r="W600" s="1"/>
      <c r="X600" s="1"/>
      <c r="Y600" s="1"/>
      <c r="Z600" s="1">
        <f>Table111[[#This Row],[Quantity2]]*Table111[[#This Row],[U Cost]]</f>
        <v>0</v>
      </c>
      <c r="AB600" s="1"/>
      <c r="AC600" s="1"/>
      <c r="AD600" s="1">
        <f t="shared" si="72"/>
        <v>0</v>
      </c>
      <c r="AE600" s="1"/>
      <c r="AF600" s="1">
        <f>SUM(Table111[[#This Row],[Total 
Paid]:[Shipping 
Charged]])</f>
        <v>0</v>
      </c>
      <c r="AG600" s="1"/>
      <c r="AH600" s="1"/>
      <c r="AI600" s="1">
        <f t="shared" si="73"/>
        <v>0</v>
      </c>
      <c r="AK600" s="1"/>
      <c r="AL600" s="1"/>
      <c r="AM600" s="1"/>
      <c r="AN600" s="1"/>
      <c r="AP600" s="30"/>
      <c r="AQ600" s="1"/>
      <c r="AR600" s="1">
        <f t="shared" si="76"/>
        <v>0</v>
      </c>
      <c r="AS600" s="1"/>
      <c r="AT600" s="1"/>
      <c r="AU600" s="2">
        <f t="shared" si="74"/>
        <v>0</v>
      </c>
      <c r="AW600" s="1"/>
      <c r="AX600" s="1"/>
      <c r="AY600" s="1"/>
      <c r="AZ600" s="2">
        <f t="shared" si="78"/>
        <v>0</v>
      </c>
      <c r="BA600" s="2">
        <f>SUM(AF600,AH600,-AZ600,-Table111[[#This Row],[Sale Fee]])</f>
        <v>0</v>
      </c>
      <c r="BC600" s="1"/>
      <c r="BD600" s="1"/>
      <c r="BE600" s="1"/>
    </row>
    <row r="601" spans="1:57" x14ac:dyDescent="0.25">
      <c r="A601" s="1"/>
      <c r="B601" s="1"/>
      <c r="E601" s="4"/>
      <c r="F601" s="4"/>
      <c r="Q601" s="1"/>
      <c r="R601" s="1"/>
      <c r="S601" s="1"/>
      <c r="U601" s="1"/>
      <c r="V601" s="1"/>
      <c r="W601" s="1"/>
      <c r="X601" s="1"/>
      <c r="Y601" s="1"/>
      <c r="Z601" s="1">
        <f>Table111[[#This Row],[Quantity2]]*Table111[[#This Row],[U Cost]]</f>
        <v>0</v>
      </c>
      <c r="AB601" s="1"/>
      <c r="AC601" s="1"/>
      <c r="AD601" s="1">
        <f t="shared" si="72"/>
        <v>0</v>
      </c>
      <c r="AE601" s="1"/>
      <c r="AF601" s="1">
        <f>SUM(Table111[[#This Row],[Total 
Paid]:[Shipping 
Charged]])</f>
        <v>0</v>
      </c>
      <c r="AG601" s="1"/>
      <c r="AH601" s="1"/>
      <c r="AI601" s="1">
        <f t="shared" si="73"/>
        <v>0</v>
      </c>
      <c r="AK601" s="1"/>
      <c r="AL601" s="1"/>
      <c r="AM601" s="1"/>
      <c r="AN601" s="1"/>
      <c r="AP601" s="30"/>
      <c r="AQ601" s="1"/>
      <c r="AR601" s="1">
        <f t="shared" si="76"/>
        <v>0</v>
      </c>
      <c r="AS601" s="1"/>
      <c r="AT601" s="1"/>
      <c r="AU601" s="2">
        <f t="shared" si="74"/>
        <v>0</v>
      </c>
      <c r="AW601" s="1"/>
      <c r="AX601" s="1"/>
      <c r="AY601" s="1"/>
      <c r="AZ601" s="2">
        <f t="shared" si="78"/>
        <v>0</v>
      </c>
      <c r="BA601" s="2">
        <f>SUM(AF601,AH601,-AZ601,-Table111[[#This Row],[Sale Fee]])</f>
        <v>0</v>
      </c>
      <c r="BC601" s="1"/>
      <c r="BD601" s="1"/>
      <c r="BE601" s="1"/>
    </row>
    <row r="602" spans="1:57" x14ac:dyDescent="0.25">
      <c r="A602" s="1"/>
      <c r="B602" s="1"/>
      <c r="E602" s="4"/>
      <c r="F602" s="4"/>
      <c r="Q602" s="1"/>
      <c r="R602" s="1"/>
      <c r="S602" s="1"/>
      <c r="U602" s="1"/>
      <c r="V602" s="1"/>
      <c r="W602" s="1"/>
      <c r="X602" s="1"/>
      <c r="Y602" s="1"/>
      <c r="Z602" s="1">
        <f>Table111[[#This Row],[Quantity2]]*Table111[[#This Row],[U Cost]]</f>
        <v>0</v>
      </c>
      <c r="AB602" s="1"/>
      <c r="AC602" s="1"/>
      <c r="AD602" s="1">
        <f t="shared" si="72"/>
        <v>0</v>
      </c>
      <c r="AE602" s="1"/>
      <c r="AF602" s="1">
        <f>SUM(Table111[[#This Row],[Total 
Paid]:[Shipping 
Charged]])</f>
        <v>0</v>
      </c>
      <c r="AG602" s="1"/>
      <c r="AH602" s="1"/>
      <c r="AI602" s="1">
        <f t="shared" si="73"/>
        <v>0</v>
      </c>
      <c r="AK602" s="1"/>
      <c r="AL602" s="1"/>
      <c r="AM602" s="1"/>
      <c r="AN602" s="1"/>
      <c r="AP602" s="30"/>
      <c r="AQ602" s="1"/>
      <c r="AR602" s="1">
        <f t="shared" si="76"/>
        <v>0</v>
      </c>
      <c r="AS602" s="1"/>
      <c r="AT602" s="1"/>
      <c r="AU602" s="2">
        <f t="shared" si="74"/>
        <v>0</v>
      </c>
      <c r="AW602" s="1"/>
      <c r="AX602" s="1"/>
      <c r="AY602" s="1"/>
      <c r="AZ602" s="2">
        <f t="shared" si="78"/>
        <v>0</v>
      </c>
      <c r="BA602" s="2">
        <f>SUM(AF602,AH602,-AZ602,-Table111[[#This Row],[Sale Fee]])</f>
        <v>0</v>
      </c>
      <c r="BC602" s="1"/>
      <c r="BD602" s="1"/>
      <c r="BE602" s="1"/>
    </row>
    <row r="603" spans="1:57" x14ac:dyDescent="0.25">
      <c r="A603" s="1"/>
      <c r="B603" s="1"/>
      <c r="E603" s="4"/>
      <c r="F603" s="4"/>
      <c r="Q603" s="1"/>
      <c r="R603" s="1"/>
      <c r="S603" s="1"/>
      <c r="U603" s="1"/>
      <c r="V603" s="1"/>
      <c r="W603" s="1"/>
      <c r="X603" s="1"/>
      <c r="Y603" s="1"/>
      <c r="Z603" s="1">
        <f>Table111[[#This Row],[Quantity2]]*Table111[[#This Row],[U Cost]]</f>
        <v>0</v>
      </c>
      <c r="AB603" s="1"/>
      <c r="AC603" s="1"/>
      <c r="AD603" s="1">
        <f t="shared" si="72"/>
        <v>0</v>
      </c>
      <c r="AE603" s="1"/>
      <c r="AF603" s="1">
        <f>SUM(Table111[[#This Row],[Total 
Paid]:[Shipping 
Charged]])</f>
        <v>0</v>
      </c>
      <c r="AG603" s="1"/>
      <c r="AH603" s="1"/>
      <c r="AI603" s="1">
        <f t="shared" si="73"/>
        <v>0</v>
      </c>
      <c r="AK603" s="1"/>
      <c r="AL603" s="1"/>
      <c r="AM603" s="1"/>
      <c r="AN603" s="1"/>
      <c r="AP603" s="30"/>
      <c r="AQ603" s="1"/>
      <c r="AR603" s="1">
        <f t="shared" si="76"/>
        <v>0</v>
      </c>
      <c r="AS603" s="1"/>
      <c r="AT603" s="1"/>
      <c r="AU603" s="2">
        <f t="shared" si="74"/>
        <v>0</v>
      </c>
      <c r="AW603" s="1"/>
      <c r="AX603" s="1"/>
      <c r="AY603" s="1"/>
      <c r="AZ603" s="2">
        <f t="shared" si="78"/>
        <v>0</v>
      </c>
      <c r="BA603" s="2">
        <f>SUM(AF603,AH603,-AZ603,-Table111[[#This Row],[Sale Fee]])</f>
        <v>0</v>
      </c>
      <c r="BC603" s="1"/>
      <c r="BD603" s="1"/>
      <c r="BE603" s="1"/>
    </row>
    <row r="604" spans="1:57" x14ac:dyDescent="0.25">
      <c r="A604" s="1"/>
      <c r="B604" s="1"/>
      <c r="E604" s="4"/>
      <c r="F604" s="4"/>
      <c r="Q604" s="1"/>
      <c r="R604" s="1"/>
      <c r="S604" s="1"/>
      <c r="U604" s="1"/>
      <c r="V604" s="1"/>
      <c r="W604" s="1"/>
      <c r="X604" s="1"/>
      <c r="Y604" s="1"/>
      <c r="Z604" s="1">
        <f>Table111[[#This Row],[Quantity2]]*Table111[[#This Row],[U Cost]]</f>
        <v>0</v>
      </c>
      <c r="AB604" s="1"/>
      <c r="AC604" s="1"/>
      <c r="AD604" s="1">
        <f t="shared" si="72"/>
        <v>0</v>
      </c>
      <c r="AE604" s="1"/>
      <c r="AF604" s="1">
        <f>SUM(Table111[[#This Row],[Total 
Paid]:[Shipping 
Charged]])</f>
        <v>0</v>
      </c>
      <c r="AG604" s="1"/>
      <c r="AH604" s="1"/>
      <c r="AI604" s="1">
        <f t="shared" si="73"/>
        <v>0</v>
      </c>
      <c r="AK604" s="1"/>
      <c r="AL604" s="1"/>
      <c r="AM604" s="1"/>
      <c r="AN604" s="1"/>
      <c r="AP604" s="30"/>
      <c r="AQ604" s="1"/>
      <c r="AR604" s="1">
        <f t="shared" si="76"/>
        <v>0</v>
      </c>
      <c r="AS604" s="1"/>
      <c r="AT604" s="1"/>
      <c r="AU604" s="2">
        <f t="shared" si="74"/>
        <v>0</v>
      </c>
      <c r="AW604" s="1"/>
      <c r="AX604" s="1"/>
      <c r="AY604" s="1"/>
      <c r="AZ604" s="2">
        <f t="shared" si="78"/>
        <v>0</v>
      </c>
      <c r="BA604" s="2">
        <f>SUM(AF604,AH604,-AZ604,-Table111[[#This Row],[Sale Fee]])</f>
        <v>0</v>
      </c>
      <c r="BC604" s="1"/>
      <c r="BD604" s="1"/>
      <c r="BE604" s="1"/>
    </row>
    <row r="605" spans="1:57" x14ac:dyDescent="0.25">
      <c r="A605" s="1"/>
      <c r="B605" s="1"/>
      <c r="E605" s="4"/>
      <c r="F605" s="4"/>
      <c r="Q605" s="1"/>
      <c r="R605" s="1"/>
      <c r="S605" s="1"/>
      <c r="U605" s="1"/>
      <c r="V605" s="1"/>
      <c r="W605" s="1"/>
      <c r="X605" s="1"/>
      <c r="Y605" s="1"/>
      <c r="Z605" s="1">
        <f>Table111[[#This Row],[Quantity2]]*Table111[[#This Row],[U Cost]]</f>
        <v>0</v>
      </c>
      <c r="AB605" s="1"/>
      <c r="AC605" s="1"/>
      <c r="AD605" s="1">
        <f t="shared" si="72"/>
        <v>0</v>
      </c>
      <c r="AE605" s="1"/>
      <c r="AF605" s="1">
        <f>SUM(Table111[[#This Row],[Total 
Paid]:[Shipping 
Charged]])</f>
        <v>0</v>
      </c>
      <c r="AG605" s="1"/>
      <c r="AH605" s="1"/>
      <c r="AI605" s="1">
        <f t="shared" si="73"/>
        <v>0</v>
      </c>
      <c r="AK605" s="1"/>
      <c r="AL605" s="1"/>
      <c r="AM605" s="1"/>
      <c r="AN605" s="1"/>
      <c r="AP605" s="30"/>
      <c r="AQ605" s="1"/>
      <c r="AR605" s="1">
        <f t="shared" si="76"/>
        <v>0</v>
      </c>
      <c r="AS605" s="1"/>
      <c r="AT605" s="1"/>
      <c r="AU605" s="2">
        <f t="shared" si="74"/>
        <v>0</v>
      </c>
      <c r="AW605" s="1"/>
      <c r="AX605" s="1"/>
      <c r="AY605" s="1"/>
      <c r="AZ605" s="2">
        <f t="shared" si="78"/>
        <v>0</v>
      </c>
      <c r="BA605" s="2">
        <f>SUM(AF605,AH605,-AZ605,-Table111[[#This Row],[Sale Fee]])</f>
        <v>0</v>
      </c>
      <c r="BC605" s="1"/>
      <c r="BD605" s="1"/>
      <c r="BE605" s="1"/>
    </row>
    <row r="606" spans="1:57" s="53" customFormat="1" x14ac:dyDescent="0.25">
      <c r="A606" s="67"/>
      <c r="B606" s="67"/>
      <c r="E606" s="68"/>
      <c r="F606" s="68"/>
      <c r="Q606" s="67"/>
      <c r="R606" s="67"/>
      <c r="S606" s="67"/>
      <c r="U606" s="67"/>
      <c r="V606" s="67"/>
      <c r="W606" s="67"/>
      <c r="X606" s="67"/>
      <c r="Y606" s="67"/>
      <c r="Z606" s="67">
        <f>Table111[[#This Row],[Quantity2]]*Table111[[#This Row],[U Cost]]</f>
        <v>0</v>
      </c>
      <c r="AB606" s="67"/>
      <c r="AC606" s="67"/>
      <c r="AD606" s="67">
        <f t="shared" si="72"/>
        <v>0</v>
      </c>
      <c r="AE606" s="67"/>
      <c r="AF606" s="67">
        <f>SUM(Table111[[#This Row],[Total 
Paid]:[Shipping 
Charged]])</f>
        <v>0</v>
      </c>
      <c r="AG606" s="67"/>
      <c r="AH606" s="67"/>
      <c r="AI606" s="67">
        <f t="shared" si="73"/>
        <v>0</v>
      </c>
      <c r="AK606" s="67"/>
      <c r="AL606" s="67"/>
      <c r="AM606" s="67"/>
      <c r="AN606" s="67"/>
      <c r="AP606" s="66"/>
      <c r="AQ606" s="67"/>
      <c r="AR606" s="67">
        <f t="shared" si="76"/>
        <v>0</v>
      </c>
      <c r="AS606" s="67"/>
      <c r="AT606" s="67"/>
      <c r="AU606" s="69">
        <f t="shared" si="74"/>
        <v>0</v>
      </c>
      <c r="AW606" s="67"/>
      <c r="AX606" s="67"/>
      <c r="AY606" s="67"/>
      <c r="AZ606" s="69">
        <f t="shared" si="78"/>
        <v>0</v>
      </c>
      <c r="BA606" s="69">
        <f>SUM(AF606,AH606,-AZ606,-Table111[[#This Row],[Sale Fee]])</f>
        <v>0</v>
      </c>
      <c r="BC606" s="67"/>
      <c r="BD606" s="67"/>
      <c r="BE606" s="67"/>
    </row>
    <row r="607" spans="1:57" s="53" customFormat="1" x14ac:dyDescent="0.25">
      <c r="A607" s="67"/>
      <c r="B607" s="67"/>
      <c r="E607" s="68"/>
      <c r="F607" s="68"/>
      <c r="Q607" s="67"/>
      <c r="R607" s="67"/>
      <c r="S607" s="67"/>
      <c r="U607" s="67"/>
      <c r="V607" s="67"/>
      <c r="W607" s="67"/>
      <c r="X607" s="67"/>
      <c r="Y607" s="67"/>
      <c r="Z607" s="67">
        <f>Table111[[#This Row],[Quantity2]]*Table111[[#This Row],[U Cost]]</f>
        <v>0</v>
      </c>
      <c r="AB607" s="67"/>
      <c r="AC607" s="67"/>
      <c r="AD607" s="67">
        <f t="shared" si="72"/>
        <v>0</v>
      </c>
      <c r="AE607" s="67"/>
      <c r="AF607" s="67">
        <f>SUM(Table111[[#This Row],[Total 
Paid]:[Shipping 
Charged]])</f>
        <v>0</v>
      </c>
      <c r="AG607" s="67"/>
      <c r="AH607" s="67"/>
      <c r="AI607" s="67">
        <f t="shared" si="73"/>
        <v>0</v>
      </c>
      <c r="AK607" s="67"/>
      <c r="AL607" s="67"/>
      <c r="AM607" s="67"/>
      <c r="AN607" s="67"/>
      <c r="AP607" s="66"/>
      <c r="AQ607" s="67"/>
      <c r="AR607" s="67">
        <f t="shared" si="76"/>
        <v>0</v>
      </c>
      <c r="AS607" s="67"/>
      <c r="AT607" s="67"/>
      <c r="AU607" s="69">
        <f t="shared" si="74"/>
        <v>0</v>
      </c>
      <c r="AW607" s="67"/>
      <c r="AX607" s="67"/>
      <c r="AY607" s="67"/>
      <c r="AZ607" s="69">
        <f t="shared" si="78"/>
        <v>0</v>
      </c>
      <c r="BA607" s="69">
        <f>SUM(AF607,AH607,-AZ607,-Table111[[#This Row],[Sale Fee]])</f>
        <v>0</v>
      </c>
      <c r="BC607" s="67"/>
      <c r="BD607" s="67"/>
      <c r="BE607" s="67"/>
    </row>
    <row r="608" spans="1:57" x14ac:dyDescent="0.25">
      <c r="A608" s="1"/>
      <c r="B608" s="1"/>
      <c r="E608" s="4"/>
      <c r="F608" s="4"/>
      <c r="Q608" s="1"/>
      <c r="R608" s="1"/>
      <c r="S608" s="1"/>
      <c r="U608" s="1"/>
      <c r="V608" s="1"/>
      <c r="W608" s="1"/>
      <c r="X608" s="1"/>
      <c r="Y608" s="1"/>
      <c r="Z608" s="1">
        <f>Table111[[#This Row],[Quantity2]]*Table111[[#This Row],[U Cost]]</f>
        <v>0</v>
      </c>
      <c r="AB608" s="1"/>
      <c r="AC608" s="1"/>
      <c r="AD608" s="1">
        <f t="shared" si="72"/>
        <v>0</v>
      </c>
      <c r="AE608" s="1"/>
      <c r="AF608" s="1">
        <f>SUM(Table111[[#This Row],[Total 
Paid]:[Shipping 
Charged]])</f>
        <v>0</v>
      </c>
      <c r="AG608" s="1"/>
      <c r="AH608" s="1"/>
      <c r="AI608" s="1">
        <f t="shared" si="73"/>
        <v>0</v>
      </c>
      <c r="AK608" s="1"/>
      <c r="AL608" s="1"/>
      <c r="AM608" s="1"/>
      <c r="AN608" s="1"/>
      <c r="AP608" s="30"/>
      <c r="AQ608" s="1"/>
      <c r="AR608" s="1">
        <f t="shared" si="76"/>
        <v>0</v>
      </c>
      <c r="AS608" s="1"/>
      <c r="AT608" s="1"/>
      <c r="AU608" s="2">
        <f t="shared" si="74"/>
        <v>0</v>
      </c>
      <c r="AW608" s="1"/>
      <c r="AX608" s="1"/>
      <c r="AY608" s="1"/>
      <c r="AZ608" s="2">
        <f t="shared" si="78"/>
        <v>0</v>
      </c>
      <c r="BA608" s="2">
        <f>SUM(AF608,AH608,-AZ608,-Table111[[#This Row],[Sale Fee]])</f>
        <v>0</v>
      </c>
      <c r="BC608" s="1"/>
      <c r="BD608" s="1"/>
      <c r="BE608" s="1"/>
    </row>
    <row r="609" spans="1:57" x14ac:dyDescent="0.25">
      <c r="A609" s="1"/>
      <c r="B609" s="1"/>
      <c r="E609" s="4"/>
      <c r="F609" s="4"/>
      <c r="Q609" s="1"/>
      <c r="R609" s="1"/>
      <c r="S609" s="1"/>
      <c r="U609" s="1"/>
      <c r="V609" s="1"/>
      <c r="W609" s="1"/>
      <c r="X609" s="1"/>
      <c r="Y609" s="1"/>
      <c r="Z609" s="1">
        <f>Table111[[#This Row],[Quantity2]]*Table111[[#This Row],[U Cost]]</f>
        <v>0</v>
      </c>
      <c r="AB609" s="1"/>
      <c r="AC609" s="1"/>
      <c r="AD609" s="1">
        <f t="shared" si="72"/>
        <v>0</v>
      </c>
      <c r="AE609" s="1"/>
      <c r="AF609" s="1">
        <f>SUM(Table111[[#This Row],[Total 
Paid]:[Shipping 
Charged]])</f>
        <v>0</v>
      </c>
      <c r="AG609" s="1"/>
      <c r="AH609" s="1"/>
      <c r="AI609" s="1">
        <f t="shared" si="73"/>
        <v>0</v>
      </c>
      <c r="AK609" s="1"/>
      <c r="AL609" s="1"/>
      <c r="AM609" s="1"/>
      <c r="AN609" s="1"/>
      <c r="AP609" s="30"/>
      <c r="AQ609" s="1"/>
      <c r="AR609" s="1">
        <f t="shared" si="76"/>
        <v>0</v>
      </c>
      <c r="AS609" s="1"/>
      <c r="AT609" s="1"/>
      <c r="AU609" s="2">
        <f t="shared" si="74"/>
        <v>0</v>
      </c>
      <c r="AW609" s="1"/>
      <c r="AX609" s="1"/>
      <c r="AY609" s="1"/>
      <c r="AZ609" s="2">
        <f t="shared" si="78"/>
        <v>0</v>
      </c>
      <c r="BA609" s="2">
        <f>SUM(AF609,AH609,-AZ609,-Table111[[#This Row],[Sale Fee]])</f>
        <v>0</v>
      </c>
      <c r="BC609" s="1"/>
      <c r="BD609" s="1"/>
      <c r="BE609" s="1"/>
    </row>
    <row r="610" spans="1:57" x14ac:dyDescent="0.25">
      <c r="A610" s="1"/>
      <c r="B610" s="1"/>
      <c r="E610" s="4"/>
      <c r="F610" s="4"/>
      <c r="Q610" s="1"/>
      <c r="R610" s="1"/>
      <c r="S610" s="1"/>
      <c r="U610" s="1"/>
      <c r="V610" s="1"/>
      <c r="W610" s="1"/>
      <c r="X610" s="1"/>
      <c r="Y610" s="1"/>
      <c r="Z610" s="1">
        <f>Table111[[#This Row],[Quantity2]]*Table111[[#This Row],[U Cost]]</f>
        <v>0</v>
      </c>
      <c r="AB610" s="1"/>
      <c r="AC610" s="1"/>
      <c r="AD610" s="1">
        <f t="shared" si="72"/>
        <v>0</v>
      </c>
      <c r="AE610" s="1"/>
      <c r="AF610" s="1">
        <f>SUM(Table111[[#This Row],[Total 
Paid]:[Shipping 
Charged]])</f>
        <v>0</v>
      </c>
      <c r="AG610" s="1"/>
      <c r="AH610" s="1"/>
      <c r="AI610" s="1">
        <f t="shared" si="73"/>
        <v>0</v>
      </c>
      <c r="AK610" s="1"/>
      <c r="AL610" s="1"/>
      <c r="AM610" s="1"/>
      <c r="AN610" s="1"/>
      <c r="AP610" s="30"/>
      <c r="AQ610" s="1"/>
      <c r="AR610" s="1">
        <f t="shared" si="76"/>
        <v>0</v>
      </c>
      <c r="AS610" s="1"/>
      <c r="AT610" s="1"/>
      <c r="AU610" s="2">
        <f t="shared" si="74"/>
        <v>0</v>
      </c>
      <c r="AW610" s="1"/>
      <c r="AX610" s="1"/>
      <c r="AY610" s="1"/>
      <c r="AZ610" s="2">
        <f t="shared" si="78"/>
        <v>0</v>
      </c>
      <c r="BA610" s="2">
        <f>SUM(AF610,AH610,-AZ610,-Table111[[#This Row],[Sale Fee]])</f>
        <v>0</v>
      </c>
      <c r="BC610" s="1"/>
      <c r="BD610" s="1"/>
      <c r="BE610" s="1"/>
    </row>
    <row r="611" spans="1:57" x14ac:dyDescent="0.25">
      <c r="A611" s="1"/>
      <c r="B611" s="1"/>
      <c r="E611" s="4"/>
      <c r="F611" s="4"/>
      <c r="Q611" s="1"/>
      <c r="R611" s="1"/>
      <c r="S611" s="1"/>
      <c r="U611" s="1"/>
      <c r="V611" s="1"/>
      <c r="W611" s="1"/>
      <c r="X611" s="1"/>
      <c r="Y611" s="1"/>
      <c r="Z611" s="1">
        <f>Table111[[#This Row],[Quantity2]]*Table111[[#This Row],[U Cost]]</f>
        <v>0</v>
      </c>
      <c r="AB611" s="1"/>
      <c r="AC611" s="1"/>
      <c r="AD611" s="1">
        <f t="shared" si="72"/>
        <v>0</v>
      </c>
      <c r="AE611" s="1"/>
      <c r="AF611" s="1">
        <f>SUM(Table111[[#This Row],[Total 
Paid]:[Shipping 
Charged]])</f>
        <v>0</v>
      </c>
      <c r="AG611" s="1"/>
      <c r="AH611" s="1"/>
      <c r="AI611" s="1">
        <f t="shared" si="73"/>
        <v>0</v>
      </c>
      <c r="AK611" s="1"/>
      <c r="AL611" s="1"/>
      <c r="AM611" s="1"/>
      <c r="AN611" s="1"/>
      <c r="AP611" s="30"/>
      <c r="AQ611" s="1"/>
      <c r="AR611" s="1">
        <f t="shared" si="76"/>
        <v>0</v>
      </c>
      <c r="AS611" s="1"/>
      <c r="AT611" s="1"/>
      <c r="AU611" s="2">
        <f t="shared" si="74"/>
        <v>0</v>
      </c>
      <c r="AW611" s="1"/>
      <c r="AX611" s="1"/>
      <c r="AY611" s="1"/>
      <c r="AZ611" s="2">
        <f t="shared" si="78"/>
        <v>0</v>
      </c>
      <c r="BA611" s="2">
        <f>SUM(AF611,AH611,-AZ611,-Table111[[#This Row],[Sale Fee]])</f>
        <v>0</v>
      </c>
      <c r="BC611" s="1"/>
      <c r="BD611" s="1"/>
      <c r="BE611" s="1"/>
    </row>
    <row r="612" spans="1:57" s="50" customFormat="1" x14ac:dyDescent="0.25">
      <c r="A612" s="58"/>
      <c r="B612" s="58"/>
      <c r="E612" s="57"/>
      <c r="F612" s="57"/>
      <c r="J612"/>
      <c r="Q612" s="58"/>
      <c r="R612" s="58"/>
      <c r="S612" s="58"/>
      <c r="U612" s="58"/>
      <c r="V612" s="58"/>
      <c r="W612" s="58"/>
      <c r="X612" s="58"/>
      <c r="Y612" s="58"/>
      <c r="Z612" s="58">
        <f>Table111[[#This Row],[Quantity2]]*Table111[[#This Row],[U Cost]]</f>
        <v>0</v>
      </c>
      <c r="AB612" s="58"/>
      <c r="AC612" s="58"/>
      <c r="AD612" s="58">
        <f t="shared" si="72"/>
        <v>0</v>
      </c>
      <c r="AE612" s="58"/>
      <c r="AF612" s="58">
        <f>SUM(Table111[[#This Row],[Total 
Paid]:[Shipping 
Charged]])</f>
        <v>0</v>
      </c>
      <c r="AG612" s="58"/>
      <c r="AH612" s="58"/>
      <c r="AI612" s="58">
        <f t="shared" si="73"/>
        <v>0</v>
      </c>
      <c r="AK612" s="58"/>
      <c r="AL612" s="58"/>
      <c r="AM612" s="58"/>
      <c r="AN612" s="58"/>
      <c r="AP612" s="59"/>
      <c r="AQ612" s="58"/>
      <c r="AR612" s="58">
        <f t="shared" si="76"/>
        <v>0</v>
      </c>
      <c r="AS612" s="58"/>
      <c r="AT612" s="58"/>
      <c r="AU612" s="60">
        <f t="shared" si="74"/>
        <v>0</v>
      </c>
      <c r="AW612" s="58"/>
      <c r="AX612" s="58"/>
      <c r="AY612" s="58"/>
      <c r="AZ612" s="60">
        <f t="shared" si="78"/>
        <v>0</v>
      </c>
      <c r="BA612" s="60">
        <f>SUM(AF612,AH612,-AZ612,-Table111[[#This Row],[Sale Fee]])</f>
        <v>0</v>
      </c>
      <c r="BC612" s="58"/>
      <c r="BD612" s="58"/>
      <c r="BE612" s="58"/>
    </row>
    <row r="613" spans="1:57" x14ac:dyDescent="0.25">
      <c r="A613" s="1"/>
      <c r="B613" s="1"/>
      <c r="E613" s="4"/>
      <c r="F613" s="4"/>
      <c r="Q613" s="1"/>
      <c r="R613" s="1"/>
      <c r="S613" s="1"/>
      <c r="U613" s="1"/>
      <c r="V613" s="1"/>
      <c r="W613" s="1"/>
      <c r="X613" s="1"/>
      <c r="Y613" s="1"/>
      <c r="Z613" s="1">
        <f>Table111[[#This Row],[Quantity2]]*Table111[[#This Row],[U Cost]]</f>
        <v>0</v>
      </c>
      <c r="AB613" s="1"/>
      <c r="AC613" s="1"/>
      <c r="AD613" s="1">
        <f t="shared" si="72"/>
        <v>0</v>
      </c>
      <c r="AE613" s="1"/>
      <c r="AF613" s="1">
        <f>SUM(Table111[[#This Row],[Total 
Paid]:[Shipping 
Charged]])</f>
        <v>0</v>
      </c>
      <c r="AG613" s="1"/>
      <c r="AH613" s="1"/>
      <c r="AI613" s="1">
        <f t="shared" si="73"/>
        <v>0</v>
      </c>
      <c r="AK613" s="1"/>
      <c r="AL613" s="1"/>
      <c r="AM613" s="1"/>
      <c r="AN613" s="1"/>
      <c r="AP613" s="30"/>
      <c r="AQ613" s="1"/>
      <c r="AR613" s="1">
        <f t="shared" si="76"/>
        <v>0</v>
      </c>
      <c r="AS613" s="1"/>
      <c r="AT613" s="1"/>
      <c r="AU613" s="2">
        <f t="shared" si="74"/>
        <v>0</v>
      </c>
      <c r="AW613" s="1"/>
      <c r="AX613" s="1"/>
      <c r="AY613" s="1"/>
      <c r="AZ613" s="2">
        <f t="shared" si="78"/>
        <v>0</v>
      </c>
      <c r="BA613" s="2">
        <f>SUM(AF613,AH613,-AZ613,-Table111[[#This Row],[Sale Fee]])</f>
        <v>0</v>
      </c>
      <c r="BC613" s="1"/>
      <c r="BD613" s="1"/>
      <c r="BE613" s="1"/>
    </row>
    <row r="614" spans="1:57" s="50" customFormat="1" x14ac:dyDescent="0.25">
      <c r="A614" s="58"/>
      <c r="B614" s="58"/>
      <c r="E614" s="57"/>
      <c r="F614" s="57"/>
      <c r="J614"/>
      <c r="O614"/>
      <c r="Q614" s="58"/>
      <c r="R614" s="58"/>
      <c r="S614" s="58"/>
      <c r="U614" s="58"/>
      <c r="V614" s="58"/>
      <c r="W614" s="58"/>
      <c r="X614" s="58"/>
      <c r="Y614" s="58"/>
      <c r="Z614" s="58">
        <f>Table111[[#This Row],[Quantity2]]*Table111[[#This Row],[U Cost]]</f>
        <v>0</v>
      </c>
      <c r="AB614" s="58"/>
      <c r="AC614" s="58"/>
      <c r="AD614" s="58">
        <f t="shared" si="72"/>
        <v>0</v>
      </c>
      <c r="AE614" s="58"/>
      <c r="AF614" s="58">
        <f>SUM(Table111[[#This Row],[Total 
Paid]:[Shipping 
Charged]])</f>
        <v>0</v>
      </c>
      <c r="AG614" s="58"/>
      <c r="AH614" s="58"/>
      <c r="AI614" s="58">
        <f t="shared" si="73"/>
        <v>0</v>
      </c>
      <c r="AK614" s="58"/>
      <c r="AL614" s="58"/>
      <c r="AM614" s="58"/>
      <c r="AN614" s="58"/>
      <c r="AP614" s="59"/>
      <c r="AQ614" s="58"/>
      <c r="AR614" s="58">
        <f t="shared" si="76"/>
        <v>0</v>
      </c>
      <c r="AS614" s="58"/>
      <c r="AT614" s="58"/>
      <c r="AU614" s="60">
        <f t="shared" si="74"/>
        <v>0</v>
      </c>
      <c r="AW614" s="58"/>
      <c r="AX614" s="58"/>
      <c r="AY614" s="58"/>
      <c r="AZ614" s="60">
        <f t="shared" si="78"/>
        <v>0</v>
      </c>
      <c r="BA614" s="60">
        <f>SUM(AF614,AH614,-AZ614,-Table111[[#This Row],[Sale Fee]])</f>
        <v>0</v>
      </c>
      <c r="BC614" s="58"/>
      <c r="BD614" s="58"/>
      <c r="BE614" s="58"/>
    </row>
    <row r="615" spans="1:57" s="50" customFormat="1" x14ac:dyDescent="0.25">
      <c r="A615" s="58"/>
      <c r="B615" s="58"/>
      <c r="E615" s="57"/>
      <c r="F615" s="57"/>
      <c r="J615"/>
      <c r="Q615" s="58"/>
      <c r="R615" s="58"/>
      <c r="S615" s="58"/>
      <c r="U615" s="58"/>
      <c r="V615" s="58"/>
      <c r="W615" s="58"/>
      <c r="X615" s="58"/>
      <c r="Y615" s="58"/>
      <c r="Z615" s="58">
        <f>Table111[[#This Row],[Quantity2]]*Table111[[#This Row],[U Cost]]</f>
        <v>0</v>
      </c>
      <c r="AB615" s="58"/>
      <c r="AC615" s="58"/>
      <c r="AD615" s="58">
        <f t="shared" si="72"/>
        <v>0</v>
      </c>
      <c r="AE615" s="58"/>
      <c r="AF615" s="58">
        <f>SUM(Table111[[#This Row],[Total 
Paid]:[Shipping 
Charged]])</f>
        <v>0</v>
      </c>
      <c r="AG615" s="58"/>
      <c r="AH615" s="58"/>
      <c r="AI615" s="58">
        <f t="shared" si="73"/>
        <v>0</v>
      </c>
      <c r="AK615" s="58"/>
      <c r="AL615" s="58"/>
      <c r="AM615" s="58"/>
      <c r="AN615" s="58"/>
      <c r="AP615" s="59"/>
      <c r="AQ615" s="58"/>
      <c r="AR615" s="58">
        <f t="shared" si="76"/>
        <v>0</v>
      </c>
      <c r="AS615" s="58"/>
      <c r="AT615" s="58"/>
      <c r="AU615" s="60">
        <f t="shared" si="74"/>
        <v>0</v>
      </c>
      <c r="AW615" s="58"/>
      <c r="AX615" s="58"/>
      <c r="AY615" s="58"/>
      <c r="AZ615" s="60">
        <f t="shared" si="78"/>
        <v>0</v>
      </c>
      <c r="BA615" s="60">
        <f>SUM(AF615,AH615,-AZ615,-Table111[[#This Row],[Sale Fee]])</f>
        <v>0</v>
      </c>
      <c r="BC615" s="58"/>
      <c r="BD615" s="58"/>
      <c r="BE615" s="58"/>
    </row>
    <row r="616" spans="1:57" x14ac:dyDescent="0.25">
      <c r="A616" s="1"/>
      <c r="B616" s="1"/>
      <c r="E616" s="4"/>
      <c r="F616" s="4"/>
      <c r="Q616" s="1"/>
      <c r="R616" s="1"/>
      <c r="S616" s="1"/>
      <c r="U616" s="1"/>
      <c r="V616" s="1"/>
      <c r="W616" s="1"/>
      <c r="X616" s="1"/>
      <c r="Y616" s="1"/>
      <c r="Z616" s="1">
        <f>Table111[[#This Row],[Quantity2]]*Table111[[#This Row],[U Cost]]</f>
        <v>0</v>
      </c>
      <c r="AB616" s="1"/>
      <c r="AC616" s="1"/>
      <c r="AD616" s="1">
        <f t="shared" si="72"/>
        <v>0</v>
      </c>
      <c r="AE616" s="1"/>
      <c r="AF616" s="1">
        <f>SUM(Table111[[#This Row],[Total 
Paid]:[Shipping 
Charged]])</f>
        <v>0</v>
      </c>
      <c r="AG616" s="1"/>
      <c r="AH616" s="1"/>
      <c r="AI616" s="1">
        <f t="shared" si="73"/>
        <v>0</v>
      </c>
      <c r="AK616" s="1"/>
      <c r="AL616" s="1"/>
      <c r="AM616" s="1"/>
      <c r="AN616" s="1"/>
      <c r="AP616" s="30"/>
      <c r="AQ616" s="1"/>
      <c r="AR616" s="1">
        <f t="shared" si="76"/>
        <v>0</v>
      </c>
      <c r="AS616" s="1"/>
      <c r="AT616" s="1"/>
      <c r="AU616" s="2">
        <f t="shared" si="74"/>
        <v>0</v>
      </c>
      <c r="AW616" s="1"/>
      <c r="AX616" s="1"/>
      <c r="AY616" s="1"/>
      <c r="AZ616" s="2">
        <f t="shared" si="78"/>
        <v>0</v>
      </c>
      <c r="BA616" s="2">
        <f>SUM(AF616,AH616,-AZ616,-Table111[[#This Row],[Sale Fee]])</f>
        <v>0</v>
      </c>
      <c r="BC616" s="1"/>
      <c r="BD616" s="1"/>
      <c r="BE616" s="1"/>
    </row>
    <row r="617" spans="1:57" x14ac:dyDescent="0.25">
      <c r="A617" s="1"/>
      <c r="B617" s="1"/>
      <c r="E617" s="4"/>
      <c r="F617" s="4"/>
      <c r="Q617" s="1"/>
      <c r="R617" s="1"/>
      <c r="S617" s="1"/>
      <c r="U617" s="1"/>
      <c r="V617" s="1"/>
      <c r="W617" s="1"/>
      <c r="X617" s="1"/>
      <c r="Y617" s="1"/>
      <c r="Z617" s="1">
        <f>Table111[[#This Row],[Quantity2]]*Table111[[#This Row],[U Cost]]</f>
        <v>0</v>
      </c>
      <c r="AB617" s="1"/>
      <c r="AC617" s="1"/>
      <c r="AD617" s="1">
        <f t="shared" si="72"/>
        <v>0</v>
      </c>
      <c r="AE617" s="1"/>
      <c r="AF617" s="1">
        <f>SUM(Table111[[#This Row],[Total 
Paid]:[Shipping 
Charged]])</f>
        <v>0</v>
      </c>
      <c r="AG617" s="1"/>
      <c r="AH617" s="1"/>
      <c r="AI617" s="1">
        <f t="shared" si="73"/>
        <v>0</v>
      </c>
      <c r="AK617" s="1"/>
      <c r="AL617" s="1"/>
      <c r="AM617" s="1"/>
      <c r="AN617" s="1"/>
      <c r="AP617" s="30"/>
      <c r="AQ617" s="1"/>
      <c r="AR617" s="1">
        <f t="shared" si="76"/>
        <v>0</v>
      </c>
      <c r="AS617" s="1"/>
      <c r="AT617" s="1"/>
      <c r="AU617" s="2">
        <f t="shared" si="74"/>
        <v>0</v>
      </c>
      <c r="AW617" s="1"/>
      <c r="AX617" s="1"/>
      <c r="AY617" s="1"/>
      <c r="AZ617" s="2">
        <f t="shared" si="78"/>
        <v>0</v>
      </c>
      <c r="BA617" s="2">
        <f>SUM(AF617,AH617,-AZ617,-Table111[[#This Row],[Sale Fee]])</f>
        <v>0</v>
      </c>
      <c r="BC617" s="1"/>
      <c r="BD617" s="1"/>
      <c r="BE617" s="1"/>
    </row>
    <row r="618" spans="1:57" x14ac:dyDescent="0.25">
      <c r="A618" s="1"/>
      <c r="B618" s="1"/>
      <c r="E618" s="4"/>
      <c r="F618" s="4"/>
      <c r="Q618" s="1"/>
      <c r="R618" s="1"/>
      <c r="S618" s="1"/>
      <c r="U618" s="1"/>
      <c r="V618" s="1"/>
      <c r="W618" s="1"/>
      <c r="X618" s="1"/>
      <c r="Y618" s="1"/>
      <c r="Z618" s="1">
        <f>Table111[[#This Row],[Quantity2]]*Table111[[#This Row],[U Cost]]</f>
        <v>0</v>
      </c>
      <c r="AB618" s="1"/>
      <c r="AC618" s="1"/>
      <c r="AD618" s="1">
        <f t="shared" si="72"/>
        <v>0</v>
      </c>
      <c r="AE618" s="1"/>
      <c r="AF618" s="1">
        <f>SUM(Table111[[#This Row],[Total 
Paid]:[Shipping 
Charged]])</f>
        <v>0</v>
      </c>
      <c r="AG618" s="1"/>
      <c r="AH618" s="1"/>
      <c r="AI618" s="1">
        <f t="shared" si="73"/>
        <v>0</v>
      </c>
      <c r="AK618" s="1"/>
      <c r="AL618" s="1"/>
      <c r="AM618" s="1"/>
      <c r="AN618" s="1"/>
      <c r="AP618" s="30"/>
      <c r="AQ618" s="1"/>
      <c r="AR618" s="1">
        <f t="shared" si="76"/>
        <v>0</v>
      </c>
      <c r="AS618" s="1"/>
      <c r="AT618" s="1"/>
      <c r="AU618" s="2">
        <f t="shared" si="74"/>
        <v>0</v>
      </c>
      <c r="AW618" s="1"/>
      <c r="AX618" s="1"/>
      <c r="AY618" s="1"/>
      <c r="AZ618" s="2">
        <f t="shared" si="78"/>
        <v>0</v>
      </c>
      <c r="BA618" s="2">
        <f>SUM(AF618,AH618,-AZ618,-Table111[[#This Row],[Sale Fee]])</f>
        <v>0</v>
      </c>
      <c r="BC618" s="1"/>
      <c r="BD618" s="1"/>
      <c r="BE618" s="1"/>
    </row>
    <row r="619" spans="1:57" x14ac:dyDescent="0.25">
      <c r="A619" s="1"/>
      <c r="B619" s="1"/>
      <c r="E619" s="4"/>
      <c r="F619" s="4"/>
      <c r="Q619" s="1"/>
      <c r="R619" s="1"/>
      <c r="S619" s="1"/>
      <c r="U619" s="1"/>
      <c r="V619" s="1"/>
      <c r="W619" s="1"/>
      <c r="X619" s="1"/>
      <c r="Y619" s="1"/>
      <c r="Z619" s="1">
        <f>Table111[[#This Row],[Quantity2]]*Table111[[#This Row],[U Cost]]</f>
        <v>0</v>
      </c>
      <c r="AB619" s="1"/>
      <c r="AC619" s="1"/>
      <c r="AD619" s="1">
        <f t="shared" si="72"/>
        <v>0</v>
      </c>
      <c r="AE619" s="1"/>
      <c r="AF619" s="1">
        <f>SUM(Table111[[#This Row],[Total 
Paid]:[Shipping 
Charged]])</f>
        <v>0</v>
      </c>
      <c r="AG619" s="1"/>
      <c r="AH619" s="1"/>
      <c r="AI619" s="1">
        <f t="shared" si="73"/>
        <v>0</v>
      </c>
      <c r="AK619" s="1"/>
      <c r="AL619" s="1"/>
      <c r="AM619" s="1"/>
      <c r="AN619" s="1"/>
      <c r="AP619" s="30"/>
      <c r="AQ619" s="1"/>
      <c r="AR619" s="1">
        <f t="shared" ref="AR619:AR682" si="79">AQ619*AP619</f>
        <v>0</v>
      </c>
      <c r="AS619" s="1"/>
      <c r="AT619" s="1"/>
      <c r="AU619" s="2">
        <f t="shared" si="74"/>
        <v>0</v>
      </c>
      <c r="AW619" s="1"/>
      <c r="AX619" s="1"/>
      <c r="AY619" s="1"/>
      <c r="AZ619" s="2">
        <f t="shared" si="78"/>
        <v>0</v>
      </c>
      <c r="BA619" s="2">
        <f>SUM(AF619,AH619,-AZ619,-Table111[[#This Row],[Sale Fee]])</f>
        <v>0</v>
      </c>
      <c r="BC619" s="1"/>
      <c r="BD619" s="1"/>
      <c r="BE619" s="1"/>
    </row>
    <row r="620" spans="1:57" s="50" customFormat="1" x14ac:dyDescent="0.25">
      <c r="A620" s="58"/>
      <c r="B620" s="58"/>
      <c r="E620" s="57"/>
      <c r="F620" s="57"/>
      <c r="Q620" s="58"/>
      <c r="R620" s="58"/>
      <c r="S620" s="58"/>
      <c r="U620" s="58"/>
      <c r="V620" s="58"/>
      <c r="W620" s="58"/>
      <c r="X620" s="58"/>
      <c r="Y620" s="58"/>
      <c r="Z620" s="58">
        <f>Table111[[#This Row],[Quantity2]]*Table111[[#This Row],[U Cost]]</f>
        <v>0</v>
      </c>
      <c r="AB620" s="58"/>
      <c r="AC620" s="58"/>
      <c r="AD620" s="58">
        <f t="shared" si="72"/>
        <v>0</v>
      </c>
      <c r="AE620" s="58"/>
      <c r="AF620" s="58">
        <f>SUM(Table111[[#This Row],[Total 
Paid]:[Shipping 
Charged]])</f>
        <v>0</v>
      </c>
      <c r="AG620" s="58"/>
      <c r="AH620" s="58"/>
      <c r="AI620" s="58">
        <f t="shared" si="73"/>
        <v>0</v>
      </c>
      <c r="AK620" s="58"/>
      <c r="AL620" s="58"/>
      <c r="AM620" s="58"/>
      <c r="AN620" s="58"/>
      <c r="AP620" s="59"/>
      <c r="AQ620" s="58"/>
      <c r="AR620" s="58">
        <f t="shared" si="79"/>
        <v>0</v>
      </c>
      <c r="AS620" s="58"/>
      <c r="AT620" s="58"/>
      <c r="AU620" s="60">
        <f t="shared" si="74"/>
        <v>0</v>
      </c>
      <c r="AW620" s="58"/>
      <c r="AX620" s="58"/>
      <c r="AY620" s="58"/>
      <c r="AZ620" s="60">
        <f t="shared" si="78"/>
        <v>0</v>
      </c>
      <c r="BA620" s="60">
        <f>SUM(AF620,AH620,-AZ620,-Table111[[#This Row],[Sale Fee]])</f>
        <v>0</v>
      </c>
      <c r="BC620" s="58"/>
      <c r="BD620" s="58"/>
      <c r="BE620" s="58"/>
    </row>
    <row r="621" spans="1:57" x14ac:dyDescent="0.25">
      <c r="A621" s="1"/>
      <c r="B621" s="1"/>
      <c r="E621" s="4"/>
      <c r="F621" s="4"/>
      <c r="Q621" s="1"/>
      <c r="R621" s="1"/>
      <c r="S621" s="1"/>
      <c r="U621" s="1"/>
      <c r="V621" s="1"/>
      <c r="W621" s="1"/>
      <c r="X621" s="1"/>
      <c r="Y621" s="1"/>
      <c r="Z621" s="1">
        <f>Table111[[#This Row],[Quantity2]]*Table111[[#This Row],[U Cost]]</f>
        <v>0</v>
      </c>
      <c r="AB621" s="1"/>
      <c r="AC621" s="1"/>
      <c r="AD621" s="1">
        <f t="shared" si="72"/>
        <v>0</v>
      </c>
      <c r="AE621" s="1"/>
      <c r="AF621" s="1">
        <f>SUM(Table111[[#This Row],[Total 
Paid]:[Shipping 
Charged]])</f>
        <v>0</v>
      </c>
      <c r="AG621" s="1"/>
      <c r="AH621" s="1"/>
      <c r="AI621" s="1">
        <f t="shared" si="73"/>
        <v>0</v>
      </c>
      <c r="AK621" s="1"/>
      <c r="AL621" s="1"/>
      <c r="AM621" s="1"/>
      <c r="AN621" s="1"/>
      <c r="AP621" s="30"/>
      <c r="AQ621" s="1"/>
      <c r="AR621" s="1">
        <f t="shared" si="79"/>
        <v>0</v>
      </c>
      <c r="AS621" s="1"/>
      <c r="AT621" s="1"/>
      <c r="AU621" s="2">
        <f t="shared" si="74"/>
        <v>0</v>
      </c>
      <c r="AW621" s="1"/>
      <c r="AX621" s="1"/>
      <c r="AY621" s="1"/>
      <c r="AZ621" s="2">
        <f t="shared" si="78"/>
        <v>0</v>
      </c>
      <c r="BA621" s="2">
        <f>SUM(AF621,AH621,-AZ621,-Table111[[#This Row],[Sale Fee]])</f>
        <v>0</v>
      </c>
      <c r="BC621" s="1"/>
      <c r="BD621" s="1"/>
      <c r="BE621" s="1"/>
    </row>
    <row r="622" spans="1:57" x14ac:dyDescent="0.25">
      <c r="A622" s="1"/>
      <c r="B622" s="1"/>
      <c r="E622" s="4"/>
      <c r="F622" s="4"/>
      <c r="Q622" s="1"/>
      <c r="R622" s="1"/>
      <c r="S622" s="1"/>
      <c r="U622" s="1"/>
      <c r="V622" s="1"/>
      <c r="W622" s="1"/>
      <c r="X622" s="1"/>
      <c r="Y622" s="1"/>
      <c r="Z622" s="1">
        <f>Table111[[#This Row],[Quantity2]]*Table111[[#This Row],[U Cost]]</f>
        <v>0</v>
      </c>
      <c r="AB622" s="1"/>
      <c r="AC622" s="1"/>
      <c r="AD622" s="1">
        <f t="shared" si="72"/>
        <v>0</v>
      </c>
      <c r="AE622" s="1"/>
      <c r="AF622" s="1">
        <f>SUM(Table111[[#This Row],[Total 
Paid]:[Shipping 
Charged]])</f>
        <v>0</v>
      </c>
      <c r="AG622" s="1"/>
      <c r="AH622" s="1"/>
      <c r="AI622" s="1">
        <f t="shared" si="73"/>
        <v>0</v>
      </c>
      <c r="AK622" s="1"/>
      <c r="AL622" s="1"/>
      <c r="AM622" s="1"/>
      <c r="AN622" s="1"/>
      <c r="AP622" s="30"/>
      <c r="AQ622" s="1"/>
      <c r="AR622" s="1">
        <f t="shared" si="79"/>
        <v>0</v>
      </c>
      <c r="AS622" s="1"/>
      <c r="AT622" s="1"/>
      <c r="AU622" s="2">
        <f t="shared" si="74"/>
        <v>0</v>
      </c>
      <c r="AW622" s="1"/>
      <c r="AX622" s="1"/>
      <c r="AY622" s="1"/>
      <c r="AZ622" s="2">
        <f t="shared" si="78"/>
        <v>0</v>
      </c>
      <c r="BA622" s="2">
        <f>SUM(AF622,AH622,-AZ622,-Table111[[#This Row],[Sale Fee]])</f>
        <v>0</v>
      </c>
      <c r="BC622" s="1"/>
      <c r="BD622" s="1"/>
      <c r="BE622" s="1"/>
    </row>
    <row r="623" spans="1:57" x14ac:dyDescent="0.25">
      <c r="A623" s="1"/>
      <c r="B623" s="1"/>
      <c r="E623" s="4"/>
      <c r="F623" s="4"/>
      <c r="Q623" s="1"/>
      <c r="R623" s="1"/>
      <c r="S623" s="1"/>
      <c r="U623" s="1"/>
      <c r="V623" s="1"/>
      <c r="W623" s="1"/>
      <c r="X623" s="1"/>
      <c r="Y623" s="1"/>
      <c r="Z623" s="1">
        <f>Table111[[#This Row],[Quantity2]]*Table111[[#This Row],[U Cost]]</f>
        <v>0</v>
      </c>
      <c r="AB623" s="1"/>
      <c r="AC623" s="1"/>
      <c r="AD623" s="1">
        <f t="shared" si="72"/>
        <v>0</v>
      </c>
      <c r="AE623" s="1"/>
      <c r="AF623" s="1">
        <f>SUM(Table111[[#This Row],[Total 
Paid]:[Shipping 
Charged]])</f>
        <v>0</v>
      </c>
      <c r="AG623" s="1"/>
      <c r="AH623" s="1"/>
      <c r="AI623" s="1">
        <f t="shared" si="73"/>
        <v>0</v>
      </c>
      <c r="AK623" s="1"/>
      <c r="AL623" s="1"/>
      <c r="AM623" s="1"/>
      <c r="AN623" s="1"/>
      <c r="AP623" s="30"/>
      <c r="AQ623" s="1"/>
      <c r="AR623" s="1">
        <f t="shared" si="79"/>
        <v>0</v>
      </c>
      <c r="AS623" s="1"/>
      <c r="AT623" s="1"/>
      <c r="AU623" s="2">
        <f t="shared" si="74"/>
        <v>0</v>
      </c>
      <c r="AW623" s="1"/>
      <c r="AX623" s="1"/>
      <c r="AY623" s="1"/>
      <c r="AZ623" s="2">
        <f t="shared" si="78"/>
        <v>0</v>
      </c>
      <c r="BA623" s="2">
        <f>SUM(AF623,AH623,-AZ623,-Table111[[#This Row],[Sale Fee]])</f>
        <v>0</v>
      </c>
      <c r="BC623" s="1"/>
      <c r="BD623" s="1"/>
      <c r="BE623" s="1"/>
    </row>
    <row r="624" spans="1:57" x14ac:dyDescent="0.25">
      <c r="A624" s="1"/>
      <c r="B624" s="1"/>
      <c r="E624" s="4"/>
      <c r="F624" s="4"/>
      <c r="Q624" s="1"/>
      <c r="R624" s="1"/>
      <c r="S624" s="1"/>
      <c r="U624" s="1"/>
      <c r="V624" s="1"/>
      <c r="W624" s="1"/>
      <c r="X624" s="1"/>
      <c r="Y624" s="1"/>
      <c r="Z624" s="1">
        <f>Table111[[#This Row],[Quantity2]]*Table111[[#This Row],[U Cost]]</f>
        <v>0</v>
      </c>
      <c r="AB624" s="1"/>
      <c r="AC624" s="1"/>
      <c r="AD624" s="1">
        <f t="shared" si="72"/>
        <v>0</v>
      </c>
      <c r="AE624" s="1"/>
      <c r="AF624" s="1">
        <f>SUM(Table111[[#This Row],[Total 
Paid]:[Shipping 
Charged]])</f>
        <v>0</v>
      </c>
      <c r="AG624" s="1"/>
      <c r="AH624" s="1"/>
      <c r="AI624" s="1">
        <f t="shared" si="73"/>
        <v>0</v>
      </c>
      <c r="AK624" s="1"/>
      <c r="AL624" s="1"/>
      <c r="AM624" s="1"/>
      <c r="AN624" s="1"/>
      <c r="AP624" s="30"/>
      <c r="AQ624" s="1"/>
      <c r="AR624" s="1">
        <f t="shared" si="79"/>
        <v>0</v>
      </c>
      <c r="AS624" s="1"/>
      <c r="AT624" s="1"/>
      <c r="AU624" s="2">
        <f t="shared" si="74"/>
        <v>0</v>
      </c>
      <c r="AW624" s="1"/>
      <c r="AX624" s="1"/>
      <c r="AY624" s="1"/>
      <c r="AZ624" s="2">
        <f t="shared" si="78"/>
        <v>0</v>
      </c>
      <c r="BA624" s="2">
        <f>SUM(AF624,AH624,-AZ624,-Table111[[#This Row],[Sale Fee]])</f>
        <v>0</v>
      </c>
      <c r="BC624" s="1"/>
      <c r="BD624" s="1"/>
      <c r="BE624" s="1"/>
    </row>
    <row r="625" spans="1:57" x14ac:dyDescent="0.25">
      <c r="A625" s="1"/>
      <c r="B625" s="1"/>
      <c r="E625" s="4"/>
      <c r="F625" s="4"/>
      <c r="Q625" s="1"/>
      <c r="R625" s="1"/>
      <c r="S625" s="1"/>
      <c r="U625" s="1"/>
      <c r="V625" s="1"/>
      <c r="W625" s="1"/>
      <c r="X625" s="1"/>
      <c r="Y625" s="1"/>
      <c r="Z625" s="1">
        <f>Table111[[#This Row],[Quantity2]]*Table111[[#This Row],[U Cost]]</f>
        <v>0</v>
      </c>
      <c r="AB625" s="1"/>
      <c r="AC625" s="1"/>
      <c r="AD625" s="1">
        <f t="shared" si="72"/>
        <v>0</v>
      </c>
      <c r="AE625" s="1"/>
      <c r="AF625" s="1">
        <f>SUM(Table111[[#This Row],[Total 
Paid]:[Shipping 
Charged]])</f>
        <v>0</v>
      </c>
      <c r="AG625" s="1"/>
      <c r="AH625" s="1"/>
      <c r="AI625" s="1">
        <f t="shared" si="73"/>
        <v>0</v>
      </c>
      <c r="AK625" s="1"/>
      <c r="AL625" s="1"/>
      <c r="AM625" s="1"/>
      <c r="AN625" s="1"/>
      <c r="AP625" s="30"/>
      <c r="AQ625" s="1"/>
      <c r="AR625" s="1">
        <f t="shared" si="79"/>
        <v>0</v>
      </c>
      <c r="AS625" s="1"/>
      <c r="AT625" s="1"/>
      <c r="AU625" s="2">
        <f t="shared" si="74"/>
        <v>0</v>
      </c>
      <c r="AW625" s="1"/>
      <c r="AX625" s="1"/>
      <c r="AY625" s="1"/>
      <c r="AZ625" s="2">
        <f t="shared" si="78"/>
        <v>0</v>
      </c>
      <c r="BA625" s="2">
        <f>SUM(AF625,AH625,-AZ625,-Table111[[#This Row],[Sale Fee]])</f>
        <v>0</v>
      </c>
      <c r="BC625" s="1"/>
      <c r="BD625" s="1"/>
      <c r="BE625" s="1"/>
    </row>
    <row r="626" spans="1:57" x14ac:dyDescent="0.25">
      <c r="A626" s="1"/>
      <c r="B626" s="1"/>
      <c r="E626" s="4"/>
      <c r="F626" s="4"/>
      <c r="Q626" s="1"/>
      <c r="R626" s="1"/>
      <c r="S626" s="1"/>
      <c r="U626" s="1"/>
      <c r="V626" s="1"/>
      <c r="W626" s="1"/>
      <c r="X626" s="1"/>
      <c r="Y626" s="1"/>
      <c r="Z626" s="1">
        <f>Table111[[#This Row],[Quantity2]]*Table111[[#This Row],[U Cost]]</f>
        <v>0</v>
      </c>
      <c r="AB626" s="1"/>
      <c r="AC626" s="1"/>
      <c r="AD626" s="1">
        <f t="shared" si="72"/>
        <v>0</v>
      </c>
      <c r="AE626" s="1"/>
      <c r="AF626" s="1">
        <f>SUM(Table111[[#This Row],[Total 
Paid]:[Shipping 
Charged]])</f>
        <v>0</v>
      </c>
      <c r="AG626" s="1"/>
      <c r="AH626" s="1"/>
      <c r="AI626" s="1">
        <f t="shared" si="73"/>
        <v>0</v>
      </c>
      <c r="AK626" s="1"/>
      <c r="AL626" s="1"/>
      <c r="AM626" s="1"/>
      <c r="AN626" s="1"/>
      <c r="AP626" s="30"/>
      <c r="AQ626" s="1"/>
      <c r="AR626" s="1">
        <f t="shared" si="79"/>
        <v>0</v>
      </c>
      <c r="AS626" s="1"/>
      <c r="AT626" s="1"/>
      <c r="AU626" s="2">
        <f t="shared" si="74"/>
        <v>0</v>
      </c>
      <c r="AW626" s="1"/>
      <c r="AX626" s="1"/>
      <c r="AY626" s="1"/>
      <c r="AZ626" s="2">
        <f t="shared" si="78"/>
        <v>0</v>
      </c>
      <c r="BA626" s="2">
        <f>SUM(AF626,AH626,-AZ626,-Table111[[#This Row],[Sale Fee]])</f>
        <v>0</v>
      </c>
      <c r="BC626" s="1"/>
      <c r="BD626" s="1"/>
      <c r="BE626" s="1"/>
    </row>
    <row r="627" spans="1:57" x14ac:dyDescent="0.25">
      <c r="A627" s="1"/>
      <c r="B627" s="1"/>
      <c r="E627" s="4"/>
      <c r="F627" s="4"/>
      <c r="Q627" s="1"/>
      <c r="R627" s="1"/>
      <c r="S627" s="1"/>
      <c r="U627" s="1"/>
      <c r="V627" s="1"/>
      <c r="W627" s="1"/>
      <c r="X627" s="1"/>
      <c r="Y627" s="1"/>
      <c r="Z627" s="1">
        <f>Table111[[#This Row],[Quantity2]]*Table111[[#This Row],[U Cost]]</f>
        <v>0</v>
      </c>
      <c r="AB627" s="1"/>
      <c r="AC627" s="1"/>
      <c r="AD627" s="1">
        <f t="shared" si="72"/>
        <v>0</v>
      </c>
      <c r="AE627" s="1"/>
      <c r="AF627" s="1">
        <f>SUM(Table111[[#This Row],[Total 
Paid]:[Shipping 
Charged]])</f>
        <v>0</v>
      </c>
      <c r="AG627" s="1"/>
      <c r="AH627" s="1"/>
      <c r="AI627" s="1">
        <f t="shared" si="73"/>
        <v>0</v>
      </c>
      <c r="AK627" s="1"/>
      <c r="AL627" s="1"/>
      <c r="AM627" s="1"/>
      <c r="AN627" s="1"/>
      <c r="AP627" s="30"/>
      <c r="AQ627" s="1"/>
      <c r="AR627" s="1">
        <f t="shared" si="79"/>
        <v>0</v>
      </c>
      <c r="AS627" s="1"/>
      <c r="AT627" s="1"/>
      <c r="AU627" s="2">
        <f t="shared" si="74"/>
        <v>0</v>
      </c>
      <c r="AW627" s="1"/>
      <c r="AX627" s="1"/>
      <c r="AY627" s="1"/>
      <c r="AZ627" s="2">
        <f t="shared" si="78"/>
        <v>0</v>
      </c>
      <c r="BA627" s="2">
        <f>SUM(AF627,AH627,-AZ627,-Table111[[#This Row],[Sale Fee]])</f>
        <v>0</v>
      </c>
      <c r="BC627" s="1"/>
      <c r="BD627" s="1"/>
      <c r="BE627" s="1"/>
    </row>
    <row r="628" spans="1:57" s="53" customFormat="1" x14ac:dyDescent="0.25">
      <c r="A628" s="67"/>
      <c r="B628" s="67"/>
      <c r="E628" s="68"/>
      <c r="F628" s="68"/>
      <c r="Q628" s="67"/>
      <c r="R628" s="67"/>
      <c r="S628" s="67"/>
      <c r="U628" s="67"/>
      <c r="V628" s="67"/>
      <c r="W628" s="67"/>
      <c r="X628" s="67"/>
      <c r="Y628" s="67"/>
      <c r="Z628" s="67">
        <f>Table111[[#This Row],[Quantity2]]*Table111[[#This Row],[U Cost]]</f>
        <v>0</v>
      </c>
      <c r="AB628" s="67"/>
      <c r="AC628" s="67"/>
      <c r="AD628" s="67">
        <f t="shared" si="72"/>
        <v>0</v>
      </c>
      <c r="AE628" s="67"/>
      <c r="AF628" s="67">
        <f>SUM(Table111[[#This Row],[Total 
Paid]:[Shipping 
Charged]])</f>
        <v>0</v>
      </c>
      <c r="AG628" s="67"/>
      <c r="AH628" s="67"/>
      <c r="AI628" s="67">
        <f t="shared" si="73"/>
        <v>0</v>
      </c>
      <c r="AK628" s="67"/>
      <c r="AL628" s="67"/>
      <c r="AM628" s="67"/>
      <c r="AN628" s="67"/>
      <c r="AP628" s="66"/>
      <c r="AQ628" s="67"/>
      <c r="AR628" s="67">
        <f t="shared" si="79"/>
        <v>0</v>
      </c>
      <c r="AS628" s="67"/>
      <c r="AT628" s="67"/>
      <c r="AU628" s="69">
        <f t="shared" si="74"/>
        <v>0</v>
      </c>
      <c r="AW628" s="67"/>
      <c r="AX628" s="67"/>
      <c r="AY628" s="67"/>
      <c r="AZ628" s="69">
        <f t="shared" si="78"/>
        <v>0</v>
      </c>
      <c r="BA628" s="69">
        <f>SUM(AF628,AH628,-AZ628,-Table111[[#This Row],[Sale Fee]])</f>
        <v>0</v>
      </c>
      <c r="BC628" s="67"/>
      <c r="BD628" s="67"/>
      <c r="BE628" s="67"/>
    </row>
    <row r="629" spans="1:57" s="53" customFormat="1" x14ac:dyDescent="0.25">
      <c r="A629" s="67"/>
      <c r="B629" s="67"/>
      <c r="E629" s="68"/>
      <c r="F629" s="68"/>
      <c r="Q629" s="67"/>
      <c r="R629" s="67"/>
      <c r="S629" s="67"/>
      <c r="U629" s="67"/>
      <c r="V629" s="67"/>
      <c r="W629" s="67"/>
      <c r="X629" s="67"/>
      <c r="Y629" s="67"/>
      <c r="Z629" s="67">
        <f>Table111[[#This Row],[Quantity2]]*Table111[[#This Row],[U Cost]]</f>
        <v>0</v>
      </c>
      <c r="AB629" s="67"/>
      <c r="AC629" s="67"/>
      <c r="AD629" s="67">
        <f t="shared" si="72"/>
        <v>0</v>
      </c>
      <c r="AE629" s="67"/>
      <c r="AF629" s="67">
        <f>SUM(Table111[[#This Row],[Total 
Paid]:[Shipping 
Charged]])</f>
        <v>0</v>
      </c>
      <c r="AG629" s="67"/>
      <c r="AH629" s="67"/>
      <c r="AI629" s="67">
        <f t="shared" si="73"/>
        <v>0</v>
      </c>
      <c r="AK629" s="67"/>
      <c r="AL629" s="67"/>
      <c r="AM629" s="67"/>
      <c r="AN629" s="67"/>
      <c r="AP629" s="66"/>
      <c r="AQ629" s="67"/>
      <c r="AR629" s="67">
        <f t="shared" si="79"/>
        <v>0</v>
      </c>
      <c r="AS629" s="67"/>
      <c r="AT629" s="67"/>
      <c r="AU629" s="69">
        <f t="shared" si="74"/>
        <v>0</v>
      </c>
      <c r="AW629" s="67"/>
      <c r="AX629" s="67"/>
      <c r="AY629" s="67"/>
      <c r="AZ629" s="69">
        <f t="shared" si="78"/>
        <v>0</v>
      </c>
      <c r="BA629" s="69">
        <f>SUM(AF629,AH629,-AZ629,-Table111[[#This Row],[Sale Fee]])</f>
        <v>0</v>
      </c>
      <c r="BC629" s="67"/>
      <c r="BD629" s="67"/>
      <c r="BE629" s="67"/>
    </row>
    <row r="630" spans="1:57" s="53" customFormat="1" x14ac:dyDescent="0.25">
      <c r="A630" s="67"/>
      <c r="B630" s="67"/>
      <c r="E630" s="68"/>
      <c r="F630" s="68"/>
      <c r="Q630" s="67"/>
      <c r="R630" s="67"/>
      <c r="S630" s="67"/>
      <c r="U630" s="67"/>
      <c r="V630" s="67"/>
      <c r="W630" s="67"/>
      <c r="X630" s="67"/>
      <c r="Y630" s="67"/>
      <c r="Z630" s="67">
        <f>Table111[[#This Row],[Quantity2]]*Table111[[#This Row],[U Cost]]</f>
        <v>0</v>
      </c>
      <c r="AB630" s="67"/>
      <c r="AC630" s="67"/>
      <c r="AD630" s="67">
        <f t="shared" si="72"/>
        <v>0</v>
      </c>
      <c r="AE630" s="67"/>
      <c r="AF630" s="67">
        <f>SUM(Table111[[#This Row],[Total 
Paid]:[Shipping 
Charged]])</f>
        <v>0</v>
      </c>
      <c r="AG630" s="67"/>
      <c r="AH630" s="67"/>
      <c r="AI630" s="67">
        <f t="shared" si="73"/>
        <v>0</v>
      </c>
      <c r="AK630" s="67"/>
      <c r="AL630" s="67"/>
      <c r="AM630" s="67"/>
      <c r="AN630" s="67"/>
      <c r="AP630" s="66"/>
      <c r="AQ630" s="67"/>
      <c r="AR630" s="67">
        <f t="shared" si="79"/>
        <v>0</v>
      </c>
      <c r="AS630" s="67"/>
      <c r="AT630" s="67"/>
      <c r="AU630" s="69">
        <f t="shared" si="74"/>
        <v>0</v>
      </c>
      <c r="AW630" s="67"/>
      <c r="AX630" s="67"/>
      <c r="AY630" s="67"/>
      <c r="AZ630" s="69">
        <f t="shared" si="78"/>
        <v>0</v>
      </c>
      <c r="BA630" s="69">
        <f>SUM(AF630,AH630,-AZ630,-Table111[[#This Row],[Sale Fee]])</f>
        <v>0</v>
      </c>
      <c r="BC630" s="67"/>
      <c r="BD630" s="67"/>
      <c r="BE630" s="67"/>
    </row>
    <row r="631" spans="1:57" s="53" customFormat="1" x14ac:dyDescent="0.25">
      <c r="A631" s="67"/>
      <c r="B631" s="67"/>
      <c r="E631" s="68"/>
      <c r="F631" s="68"/>
      <c r="Q631" s="67"/>
      <c r="R631" s="67"/>
      <c r="S631" s="67"/>
      <c r="U631" s="67"/>
      <c r="V631" s="67"/>
      <c r="W631" s="67"/>
      <c r="X631" s="67"/>
      <c r="Y631" s="67"/>
      <c r="Z631" s="67">
        <f>Table111[[#This Row],[Quantity2]]*Table111[[#This Row],[U Cost]]</f>
        <v>0</v>
      </c>
      <c r="AB631" s="67"/>
      <c r="AC631" s="67"/>
      <c r="AD631" s="67">
        <f t="shared" si="72"/>
        <v>0</v>
      </c>
      <c r="AE631" s="67"/>
      <c r="AF631" s="67">
        <f>SUM(Table111[[#This Row],[Total 
Paid]:[Shipping 
Charged]])</f>
        <v>0</v>
      </c>
      <c r="AG631" s="67"/>
      <c r="AH631" s="67"/>
      <c r="AI631" s="67">
        <f t="shared" si="73"/>
        <v>0</v>
      </c>
      <c r="AK631" s="67"/>
      <c r="AL631" s="67"/>
      <c r="AM631" s="67"/>
      <c r="AN631" s="67"/>
      <c r="AP631" s="66"/>
      <c r="AQ631" s="67"/>
      <c r="AR631" s="67">
        <f t="shared" si="79"/>
        <v>0</v>
      </c>
      <c r="AS631" s="67"/>
      <c r="AT631" s="67"/>
      <c r="AU631" s="69">
        <f t="shared" si="74"/>
        <v>0</v>
      </c>
      <c r="AW631" s="67"/>
      <c r="AX631" s="67"/>
      <c r="AY631" s="67"/>
      <c r="AZ631" s="69">
        <f t="shared" si="78"/>
        <v>0</v>
      </c>
      <c r="BA631" s="69">
        <f>SUM(AF631,AH631,-AZ631,-Table111[[#This Row],[Sale Fee]])</f>
        <v>0</v>
      </c>
      <c r="BC631" s="67"/>
      <c r="BD631" s="67"/>
      <c r="BE631" s="67"/>
    </row>
    <row r="632" spans="1:57" x14ac:dyDescent="0.25">
      <c r="A632" s="1"/>
      <c r="B632" s="1"/>
      <c r="E632" s="4"/>
      <c r="F632" s="4"/>
      <c r="Q632" s="1"/>
      <c r="R632" s="1"/>
      <c r="S632" s="1"/>
      <c r="U632" s="1"/>
      <c r="V632" s="1"/>
      <c r="W632" s="1"/>
      <c r="X632" s="1"/>
      <c r="Y632" s="1"/>
      <c r="Z632" s="1">
        <f>Table111[[#This Row],[Quantity2]]*Table111[[#This Row],[U Cost]]</f>
        <v>0</v>
      </c>
      <c r="AB632" s="1"/>
      <c r="AC632" s="1"/>
      <c r="AD632" s="1">
        <f t="shared" si="72"/>
        <v>0</v>
      </c>
      <c r="AE632" s="1"/>
      <c r="AF632" s="1">
        <f>SUM(Table111[[#This Row],[Total 
Paid]:[Shipping 
Charged]])</f>
        <v>0</v>
      </c>
      <c r="AG632" s="1"/>
      <c r="AH632" s="1"/>
      <c r="AI632" s="1">
        <f t="shared" si="73"/>
        <v>0</v>
      </c>
      <c r="AK632" s="1"/>
      <c r="AL632" s="1"/>
      <c r="AM632" s="1"/>
      <c r="AN632" s="1"/>
      <c r="AP632" s="30"/>
      <c r="AQ632" s="1"/>
      <c r="AR632" s="1">
        <f t="shared" si="79"/>
        <v>0</v>
      </c>
      <c r="AS632" s="1"/>
      <c r="AT632" s="1"/>
      <c r="AU632" s="2">
        <f t="shared" si="74"/>
        <v>0</v>
      </c>
      <c r="AW632" s="1"/>
      <c r="AX632" s="1"/>
      <c r="AY632" s="1"/>
      <c r="AZ632" s="2">
        <f t="shared" si="78"/>
        <v>0</v>
      </c>
      <c r="BA632" s="2">
        <f>SUM(AF632,AH632,-AZ632,-Table111[[#This Row],[Sale Fee]])</f>
        <v>0</v>
      </c>
      <c r="BC632" s="1"/>
      <c r="BD632" s="1"/>
      <c r="BE632" s="1"/>
    </row>
    <row r="633" spans="1:57" x14ac:dyDescent="0.25">
      <c r="A633" s="1"/>
      <c r="B633" s="1"/>
      <c r="E633" s="4"/>
      <c r="F633" s="4"/>
      <c r="Q633" s="1"/>
      <c r="R633" s="1"/>
      <c r="S633" s="1"/>
      <c r="U633" s="1"/>
      <c r="V633" s="1"/>
      <c r="W633" s="1"/>
      <c r="X633" s="1"/>
      <c r="Y633" s="1"/>
      <c r="Z633" s="1">
        <f>Table111[[#This Row],[Quantity2]]*Table111[[#This Row],[U Cost]]</f>
        <v>0</v>
      </c>
      <c r="AB633" s="1"/>
      <c r="AC633" s="1"/>
      <c r="AD633" s="1">
        <f t="shared" si="72"/>
        <v>0</v>
      </c>
      <c r="AE633" s="1"/>
      <c r="AF633" s="1">
        <f>SUM(Table111[[#This Row],[Total 
Paid]:[Shipping 
Charged]])</f>
        <v>0</v>
      </c>
      <c r="AG633" s="1"/>
      <c r="AH633" s="1"/>
      <c r="AI633" s="1">
        <f t="shared" si="73"/>
        <v>0</v>
      </c>
      <c r="AK633" s="1"/>
      <c r="AL633" s="1"/>
      <c r="AM633" s="1"/>
      <c r="AN633" s="1"/>
      <c r="AP633" s="30"/>
      <c r="AQ633" s="1"/>
      <c r="AR633" s="1">
        <f t="shared" si="79"/>
        <v>0</v>
      </c>
      <c r="AS633" s="1"/>
      <c r="AT633" s="1"/>
      <c r="AU633" s="2">
        <f t="shared" si="74"/>
        <v>0</v>
      </c>
      <c r="AW633" s="1"/>
      <c r="AX633" s="1"/>
      <c r="AY633" s="1"/>
      <c r="AZ633" s="2">
        <f t="shared" si="78"/>
        <v>0</v>
      </c>
      <c r="BA633" s="2">
        <f>SUM(AF633,AH633,-AZ633,-Table111[[#This Row],[Sale Fee]])</f>
        <v>0</v>
      </c>
      <c r="BC633" s="1"/>
      <c r="BD633" s="1"/>
      <c r="BE633" s="1"/>
    </row>
    <row r="634" spans="1:57" x14ac:dyDescent="0.25">
      <c r="A634" s="1"/>
      <c r="B634" s="1"/>
      <c r="E634" s="4"/>
      <c r="F634" s="4"/>
      <c r="Q634" s="1"/>
      <c r="R634" s="1"/>
      <c r="S634" s="1"/>
      <c r="U634" s="1"/>
      <c r="V634" s="1"/>
      <c r="W634" s="1"/>
      <c r="X634" s="1"/>
      <c r="Y634" s="1"/>
      <c r="Z634" s="1">
        <f>Table111[[#This Row],[Quantity2]]*Table111[[#This Row],[U Cost]]</f>
        <v>0</v>
      </c>
      <c r="AB634" s="1"/>
      <c r="AC634" s="1"/>
      <c r="AD634" s="1">
        <f t="shared" si="72"/>
        <v>0</v>
      </c>
      <c r="AE634" s="1"/>
      <c r="AF634" s="1">
        <f>SUM(Table111[[#This Row],[Total 
Paid]:[Shipping 
Charged]])</f>
        <v>0</v>
      </c>
      <c r="AG634" s="1"/>
      <c r="AH634" s="1"/>
      <c r="AI634" s="1">
        <f t="shared" si="73"/>
        <v>0</v>
      </c>
      <c r="AK634" s="1"/>
      <c r="AL634" s="1"/>
      <c r="AM634" s="1"/>
      <c r="AN634" s="1"/>
      <c r="AP634" s="30"/>
      <c r="AQ634" s="1"/>
      <c r="AR634" s="1">
        <f t="shared" si="79"/>
        <v>0</v>
      </c>
      <c r="AS634" s="1"/>
      <c r="AT634" s="1"/>
      <c r="AU634" s="2">
        <f t="shared" si="74"/>
        <v>0</v>
      </c>
      <c r="AW634" s="1"/>
      <c r="AX634" s="1"/>
      <c r="AY634" s="1"/>
      <c r="AZ634" s="2">
        <f t="shared" si="78"/>
        <v>0</v>
      </c>
      <c r="BA634" s="2">
        <f>SUM(AF634,AH634,-AZ634,-Table111[[#This Row],[Sale Fee]])</f>
        <v>0</v>
      </c>
      <c r="BC634" s="1"/>
      <c r="BD634" s="1"/>
      <c r="BE634" s="1"/>
    </row>
    <row r="635" spans="1:57" x14ac:dyDescent="0.25">
      <c r="A635" s="1"/>
      <c r="B635" s="1"/>
      <c r="E635" s="4"/>
      <c r="F635" s="4"/>
      <c r="Q635" s="1"/>
      <c r="R635" s="1"/>
      <c r="S635" s="1"/>
      <c r="U635" s="1"/>
      <c r="V635" s="1"/>
      <c r="W635" s="1"/>
      <c r="X635" s="1"/>
      <c r="Y635" s="1"/>
      <c r="Z635" s="1">
        <f>Table111[[#This Row],[Quantity2]]*Table111[[#This Row],[U Cost]]</f>
        <v>0</v>
      </c>
      <c r="AB635" s="1"/>
      <c r="AC635" s="1"/>
      <c r="AD635" s="1">
        <f t="shared" si="72"/>
        <v>0</v>
      </c>
      <c r="AE635" s="1"/>
      <c r="AF635" s="1">
        <f>SUM(Table111[[#This Row],[Total 
Paid]:[Shipping 
Charged]])</f>
        <v>0</v>
      </c>
      <c r="AG635" s="1"/>
      <c r="AH635" s="1"/>
      <c r="AI635" s="1">
        <f t="shared" si="73"/>
        <v>0</v>
      </c>
      <c r="AK635" s="1"/>
      <c r="AL635" s="1"/>
      <c r="AM635" s="1"/>
      <c r="AN635" s="1"/>
      <c r="AP635" s="30"/>
      <c r="AQ635" s="1"/>
      <c r="AR635" s="1">
        <f t="shared" si="79"/>
        <v>0</v>
      </c>
      <c r="AS635" s="1"/>
      <c r="AT635" s="1"/>
      <c r="AU635" s="2">
        <f t="shared" si="74"/>
        <v>0</v>
      </c>
      <c r="AW635" s="1"/>
      <c r="AX635" s="1"/>
      <c r="AY635" s="1"/>
      <c r="AZ635" s="2">
        <f t="shared" si="78"/>
        <v>0</v>
      </c>
      <c r="BA635" s="2">
        <f>SUM(AF635,AH635,-AZ635,-Table111[[#This Row],[Sale Fee]])</f>
        <v>0</v>
      </c>
      <c r="BC635" s="1"/>
      <c r="BD635" s="1"/>
      <c r="BE635" s="1"/>
    </row>
    <row r="636" spans="1:57" x14ac:dyDescent="0.25">
      <c r="A636" s="1"/>
      <c r="B636" s="1"/>
      <c r="E636" s="4"/>
      <c r="F636" s="4"/>
      <c r="Q636" s="1"/>
      <c r="R636" s="1"/>
      <c r="S636" s="1"/>
      <c r="U636" s="1"/>
      <c r="V636" s="1"/>
      <c r="W636" s="1"/>
      <c r="X636" s="1"/>
      <c r="Y636" s="1"/>
      <c r="Z636" s="1">
        <f>Table111[[#This Row],[Quantity2]]*Table111[[#This Row],[U Cost]]</f>
        <v>0</v>
      </c>
      <c r="AB636" s="1"/>
      <c r="AC636" s="1"/>
      <c r="AD636" s="1">
        <f t="shared" si="72"/>
        <v>0</v>
      </c>
      <c r="AE636" s="1"/>
      <c r="AF636" s="1">
        <f>SUM(Table111[[#This Row],[Total 
Paid]:[Shipping 
Charged]])</f>
        <v>0</v>
      </c>
      <c r="AG636" s="1"/>
      <c r="AH636" s="1"/>
      <c r="AI636" s="1">
        <f t="shared" si="73"/>
        <v>0</v>
      </c>
      <c r="AK636" s="1"/>
      <c r="AL636" s="1"/>
      <c r="AM636" s="1"/>
      <c r="AN636" s="1"/>
      <c r="AP636" s="30"/>
      <c r="AQ636" s="1"/>
      <c r="AR636" s="1">
        <f t="shared" si="79"/>
        <v>0</v>
      </c>
      <c r="AS636" s="1"/>
      <c r="AT636" s="1"/>
      <c r="AU636" s="2">
        <f t="shared" si="74"/>
        <v>0</v>
      </c>
      <c r="AW636" s="1"/>
      <c r="AX636" s="1"/>
      <c r="AY636" s="1"/>
      <c r="AZ636" s="2">
        <f t="shared" si="78"/>
        <v>0</v>
      </c>
      <c r="BA636" s="2">
        <f>SUM(AF636,AH636,-AZ636,-Table111[[#This Row],[Sale Fee]])</f>
        <v>0</v>
      </c>
      <c r="BC636" s="1"/>
      <c r="BD636" s="1"/>
      <c r="BE636" s="1"/>
    </row>
    <row r="637" spans="1:57" x14ac:dyDescent="0.25">
      <c r="A637" s="1"/>
      <c r="B637" s="1"/>
      <c r="E637" s="4"/>
      <c r="F637" s="4"/>
      <c r="Q637" s="1"/>
      <c r="R637" s="1"/>
      <c r="S637" s="1"/>
      <c r="U637" s="1"/>
      <c r="V637" s="1"/>
      <c r="W637" s="1"/>
      <c r="X637" s="1"/>
      <c r="Y637" s="1"/>
      <c r="Z637" s="1">
        <f>Table111[[#This Row],[Quantity2]]*Table111[[#This Row],[U Cost]]</f>
        <v>0</v>
      </c>
      <c r="AB637" s="1"/>
      <c r="AC637" s="1"/>
      <c r="AD637" s="1">
        <f t="shared" si="72"/>
        <v>0</v>
      </c>
      <c r="AE637" s="1"/>
      <c r="AF637" s="1">
        <f>SUM(Table111[[#This Row],[Total 
Paid]:[Shipping 
Charged]])</f>
        <v>0</v>
      </c>
      <c r="AG637" s="1"/>
      <c r="AH637" s="1"/>
      <c r="AI637" s="1">
        <f t="shared" si="73"/>
        <v>0</v>
      </c>
      <c r="AK637" s="1"/>
      <c r="AL637" s="1"/>
      <c r="AM637" s="1"/>
      <c r="AN637" s="1"/>
      <c r="AP637" s="30"/>
      <c r="AQ637" s="1"/>
      <c r="AR637" s="1">
        <f t="shared" si="79"/>
        <v>0</v>
      </c>
      <c r="AS637" s="1"/>
      <c r="AT637" s="1"/>
      <c r="AU637" s="2">
        <f t="shared" si="74"/>
        <v>0</v>
      </c>
      <c r="AW637" s="1"/>
      <c r="AX637" s="1"/>
      <c r="AY637" s="1"/>
      <c r="AZ637" s="2">
        <f t="shared" si="78"/>
        <v>0</v>
      </c>
      <c r="BA637" s="2">
        <f>SUM(AF637,AH637,-AZ637,-Table111[[#This Row],[Sale Fee]])</f>
        <v>0</v>
      </c>
      <c r="BC637" s="1"/>
      <c r="BD637" s="1"/>
      <c r="BE637" s="1"/>
    </row>
    <row r="638" spans="1:57" x14ac:dyDescent="0.25">
      <c r="A638" s="1"/>
      <c r="B638" s="1"/>
      <c r="E638" s="4"/>
      <c r="F638" s="4"/>
      <c r="Q638" s="1"/>
      <c r="R638" s="1"/>
      <c r="S638" s="1"/>
      <c r="U638" s="1"/>
      <c r="V638" s="1"/>
      <c r="W638" s="1"/>
      <c r="X638" s="1"/>
      <c r="Y638" s="1"/>
      <c r="Z638" s="1">
        <f>Table111[[#This Row],[Quantity2]]*Table111[[#This Row],[U Cost]]</f>
        <v>0</v>
      </c>
      <c r="AB638" s="1"/>
      <c r="AC638" s="1"/>
      <c r="AD638" s="1">
        <f t="shared" si="72"/>
        <v>0</v>
      </c>
      <c r="AE638" s="1"/>
      <c r="AF638" s="1">
        <f>SUM(Table111[[#This Row],[Total 
Paid]:[Shipping 
Charged]])</f>
        <v>0</v>
      </c>
      <c r="AG638" s="1"/>
      <c r="AH638" s="1"/>
      <c r="AI638" s="1">
        <f t="shared" si="73"/>
        <v>0</v>
      </c>
      <c r="AK638" s="1"/>
      <c r="AL638" s="1"/>
      <c r="AM638" s="1"/>
      <c r="AN638" s="1"/>
      <c r="AP638" s="30"/>
      <c r="AQ638" s="1"/>
      <c r="AR638" s="1">
        <f t="shared" si="79"/>
        <v>0</v>
      </c>
      <c r="AS638" s="1"/>
      <c r="AT638" s="1"/>
      <c r="AU638" s="2">
        <f t="shared" si="74"/>
        <v>0</v>
      </c>
      <c r="AW638" s="1"/>
      <c r="AX638" s="1"/>
      <c r="AY638" s="1"/>
      <c r="AZ638" s="2">
        <f t="shared" si="78"/>
        <v>0</v>
      </c>
      <c r="BA638" s="2">
        <f>SUM(AF638,AH638,-AZ638,-Table111[[#This Row],[Sale Fee]])</f>
        <v>0</v>
      </c>
      <c r="BC638" s="1"/>
      <c r="BD638" s="1"/>
      <c r="BE638" s="1"/>
    </row>
    <row r="639" spans="1:57" x14ac:dyDescent="0.25">
      <c r="A639" s="1"/>
      <c r="B639" s="1"/>
      <c r="E639" s="4"/>
      <c r="F639" s="4"/>
      <c r="Q639" s="1"/>
      <c r="R639" s="1"/>
      <c r="S639" s="1"/>
      <c r="U639" s="1"/>
      <c r="V639" s="1"/>
      <c r="W639" s="1"/>
      <c r="X639" s="1"/>
      <c r="Y639" s="1"/>
      <c r="Z639" s="1">
        <f>Table111[[#This Row],[Quantity2]]*Table111[[#This Row],[U Cost]]</f>
        <v>0</v>
      </c>
      <c r="AB639" s="1"/>
      <c r="AC639" s="1"/>
      <c r="AD639" s="1">
        <f t="shared" si="72"/>
        <v>0</v>
      </c>
      <c r="AE639" s="1"/>
      <c r="AF639" s="1">
        <f>SUM(Table111[[#This Row],[Total 
Paid]:[Shipping 
Charged]])</f>
        <v>0</v>
      </c>
      <c r="AG639" s="1"/>
      <c r="AH639" s="1"/>
      <c r="AI639" s="1">
        <f t="shared" si="73"/>
        <v>0</v>
      </c>
      <c r="AK639" s="1"/>
      <c r="AL639" s="1"/>
      <c r="AM639" s="1"/>
      <c r="AN639" s="1"/>
      <c r="AP639" s="30"/>
      <c r="AQ639" s="1"/>
      <c r="AR639" s="1">
        <f t="shared" si="79"/>
        <v>0</v>
      </c>
      <c r="AS639" s="1"/>
      <c r="AT639" s="1"/>
      <c r="AU639" s="2">
        <f t="shared" si="74"/>
        <v>0</v>
      </c>
      <c r="AW639" s="1"/>
      <c r="AX639" s="1"/>
      <c r="AY639" s="1"/>
      <c r="AZ639" s="2">
        <f t="shared" si="78"/>
        <v>0</v>
      </c>
      <c r="BA639" s="2">
        <f>SUM(AF639,AH639,-AZ639,-Table111[[#This Row],[Sale Fee]])</f>
        <v>0</v>
      </c>
      <c r="BC639" s="1"/>
      <c r="BD639" s="1"/>
      <c r="BE639" s="1"/>
    </row>
    <row r="640" spans="1:57" x14ac:dyDescent="0.25">
      <c r="A640" s="1"/>
      <c r="B640" s="1"/>
      <c r="E640" s="4"/>
      <c r="F640" s="4"/>
      <c r="Q640" s="1"/>
      <c r="R640" s="1"/>
      <c r="S640" s="1"/>
      <c r="U640" s="1"/>
      <c r="V640" s="1"/>
      <c r="W640" s="1"/>
      <c r="X640" s="1"/>
      <c r="Y640" s="1"/>
      <c r="Z640" s="1">
        <f>Table111[[#This Row],[Quantity2]]*Table111[[#This Row],[U Cost]]</f>
        <v>0</v>
      </c>
      <c r="AB640" s="1"/>
      <c r="AC640" s="1"/>
      <c r="AD640" s="1">
        <f t="shared" si="72"/>
        <v>0</v>
      </c>
      <c r="AE640" s="1"/>
      <c r="AF640" s="1">
        <f>SUM(Table111[[#This Row],[Total 
Paid]:[Shipping 
Charged]])</f>
        <v>0</v>
      </c>
      <c r="AG640" s="1"/>
      <c r="AH640" s="1"/>
      <c r="AI640" s="1">
        <f t="shared" si="73"/>
        <v>0</v>
      </c>
      <c r="AK640" s="1"/>
      <c r="AL640" s="1"/>
      <c r="AM640" s="1"/>
      <c r="AN640" s="1"/>
      <c r="AP640" s="30"/>
      <c r="AQ640" s="1"/>
      <c r="AR640" s="1">
        <f t="shared" si="79"/>
        <v>0</v>
      </c>
      <c r="AS640" s="1"/>
      <c r="AT640" s="1"/>
      <c r="AU640" s="2">
        <f t="shared" si="74"/>
        <v>0</v>
      </c>
      <c r="AW640" s="1"/>
      <c r="AX640" s="1"/>
      <c r="AY640" s="1"/>
      <c r="AZ640" s="2">
        <f t="shared" si="78"/>
        <v>0</v>
      </c>
      <c r="BA640" s="2">
        <f>SUM(AF640,AH640,-AZ640,-Table111[[#This Row],[Sale Fee]])</f>
        <v>0</v>
      </c>
      <c r="BC640" s="1"/>
      <c r="BD640" s="1"/>
      <c r="BE640" s="1"/>
    </row>
    <row r="641" spans="1:57" x14ac:dyDescent="0.25">
      <c r="A641" s="1"/>
      <c r="B641" s="1"/>
      <c r="E641" s="4"/>
      <c r="F641" s="4"/>
      <c r="Q641" s="1"/>
      <c r="R641" s="1"/>
      <c r="S641" s="1"/>
      <c r="U641" s="1"/>
      <c r="V641" s="1"/>
      <c r="W641" s="1"/>
      <c r="X641" s="1"/>
      <c r="Y641" s="1"/>
      <c r="Z641" s="1">
        <f>Table111[[#This Row],[Quantity2]]*Table111[[#This Row],[U Cost]]</f>
        <v>0</v>
      </c>
      <c r="AB641" s="1"/>
      <c r="AC641" s="1"/>
      <c r="AD641" s="1">
        <f t="shared" si="72"/>
        <v>0</v>
      </c>
      <c r="AE641" s="1"/>
      <c r="AF641" s="1">
        <f>SUM(Table111[[#This Row],[Total 
Paid]:[Shipping 
Charged]])</f>
        <v>0</v>
      </c>
      <c r="AG641" s="1"/>
      <c r="AH641" s="1"/>
      <c r="AI641" s="1">
        <f t="shared" si="73"/>
        <v>0</v>
      </c>
      <c r="AK641" s="1"/>
      <c r="AL641" s="1"/>
      <c r="AM641" s="1"/>
      <c r="AN641" s="1"/>
      <c r="AP641" s="30"/>
      <c r="AQ641" s="1"/>
      <c r="AR641" s="1">
        <f t="shared" si="79"/>
        <v>0</v>
      </c>
      <c r="AS641" s="1"/>
      <c r="AT641" s="1"/>
      <c r="AU641" s="2">
        <f t="shared" si="74"/>
        <v>0</v>
      </c>
      <c r="AW641" s="1"/>
      <c r="AX641" s="1"/>
      <c r="AY641" s="1"/>
      <c r="AZ641" s="2">
        <f t="shared" si="78"/>
        <v>0</v>
      </c>
      <c r="BA641" s="2">
        <f>SUM(AF641,AH641,-AZ641,-Table111[[#This Row],[Sale Fee]])</f>
        <v>0</v>
      </c>
      <c r="BC641" s="1"/>
      <c r="BD641" s="1"/>
      <c r="BE641" s="1"/>
    </row>
    <row r="642" spans="1:57" x14ac:dyDescent="0.25">
      <c r="A642" s="1"/>
      <c r="B642" s="1"/>
      <c r="E642" s="4"/>
      <c r="F642" s="4"/>
      <c r="Q642" s="1"/>
      <c r="R642" s="1"/>
      <c r="S642" s="1"/>
      <c r="U642" s="1"/>
      <c r="V642" s="1"/>
      <c r="W642" s="1"/>
      <c r="X642" s="1"/>
      <c r="Y642" s="1"/>
      <c r="Z642" s="1">
        <f>Table111[[#This Row],[Quantity2]]*Table111[[#This Row],[U Cost]]</f>
        <v>0</v>
      </c>
      <c r="AB642" s="1"/>
      <c r="AC642" s="1"/>
      <c r="AD642" s="1">
        <f t="shared" si="72"/>
        <v>0</v>
      </c>
      <c r="AE642" s="1"/>
      <c r="AF642" s="1">
        <f>SUM(Table111[[#This Row],[Total 
Paid]:[Shipping 
Charged]])</f>
        <v>0</v>
      </c>
      <c r="AG642" s="1"/>
      <c r="AH642" s="1"/>
      <c r="AI642" s="1">
        <f t="shared" si="73"/>
        <v>0</v>
      </c>
      <c r="AK642" s="1"/>
      <c r="AL642" s="1"/>
      <c r="AM642" s="1"/>
      <c r="AN642" s="1"/>
      <c r="AP642" s="30"/>
      <c r="AQ642" s="1"/>
      <c r="AR642" s="1">
        <f t="shared" si="79"/>
        <v>0</v>
      </c>
      <c r="AS642" s="1"/>
      <c r="AT642" s="1"/>
      <c r="AU642" s="2">
        <f t="shared" si="74"/>
        <v>0</v>
      </c>
      <c r="AW642" s="1"/>
      <c r="AX642" s="1"/>
      <c r="AY642" s="1"/>
      <c r="AZ642" s="2">
        <f t="shared" si="78"/>
        <v>0</v>
      </c>
      <c r="BA642" s="2">
        <f>SUM(AF642,AH642,-AZ642,-Table111[[#This Row],[Sale Fee]])</f>
        <v>0</v>
      </c>
      <c r="BC642" s="1"/>
      <c r="BD642" s="1"/>
      <c r="BE642" s="1"/>
    </row>
    <row r="643" spans="1:57" x14ac:dyDescent="0.25">
      <c r="A643" s="1"/>
      <c r="B643" s="1"/>
      <c r="E643" s="4"/>
      <c r="F643" s="4"/>
      <c r="Q643" s="1"/>
      <c r="R643" s="1"/>
      <c r="S643" s="1"/>
      <c r="U643" s="1"/>
      <c r="V643" s="1"/>
      <c r="W643" s="1"/>
      <c r="X643" s="1"/>
      <c r="Y643" s="1"/>
      <c r="Z643" s="1">
        <f>Table111[[#This Row],[Quantity2]]*Table111[[#This Row],[U Cost]]</f>
        <v>0</v>
      </c>
      <c r="AB643" s="1"/>
      <c r="AC643" s="1"/>
      <c r="AD643" s="1">
        <f t="shared" si="72"/>
        <v>0</v>
      </c>
      <c r="AE643" s="1"/>
      <c r="AF643" s="1">
        <f>SUM(Table111[[#This Row],[Total 
Paid]:[Shipping 
Charged]])</f>
        <v>0</v>
      </c>
      <c r="AG643" s="1"/>
      <c r="AH643" s="1"/>
      <c r="AI643" s="1">
        <f t="shared" si="73"/>
        <v>0</v>
      </c>
      <c r="AK643" s="1"/>
      <c r="AL643" s="1"/>
      <c r="AM643" s="1"/>
      <c r="AN643" s="1"/>
      <c r="AP643" s="30"/>
      <c r="AQ643" s="1"/>
      <c r="AR643" s="1">
        <f t="shared" si="79"/>
        <v>0</v>
      </c>
      <c r="AS643" s="1"/>
      <c r="AT643" s="1"/>
      <c r="AU643" s="2">
        <f t="shared" si="74"/>
        <v>0</v>
      </c>
      <c r="AW643" s="1"/>
      <c r="AX643" s="1"/>
      <c r="AY643" s="1"/>
      <c r="AZ643" s="2">
        <f t="shared" si="78"/>
        <v>0</v>
      </c>
      <c r="BA643" s="2">
        <f>SUM(AF643,AH643,-AZ643,-Table111[[#This Row],[Sale Fee]])</f>
        <v>0</v>
      </c>
      <c r="BC643" s="1"/>
      <c r="BD643" s="1"/>
      <c r="BE643" s="1"/>
    </row>
    <row r="644" spans="1:57" x14ac:dyDescent="0.25">
      <c r="A644" s="1"/>
      <c r="B644" s="1"/>
      <c r="E644" s="4"/>
      <c r="F644" s="4"/>
      <c r="Q644" s="1"/>
      <c r="R644" s="1"/>
      <c r="S644" s="1"/>
      <c r="U644" s="1"/>
      <c r="V644" s="1"/>
      <c r="W644" s="1"/>
      <c r="X644" s="1"/>
      <c r="Y644" s="1"/>
      <c r="Z644" s="1">
        <f>Table111[[#This Row],[Quantity2]]*Table111[[#This Row],[U Cost]]</f>
        <v>0</v>
      </c>
      <c r="AB644" s="1"/>
      <c r="AC644" s="1"/>
      <c r="AD644" s="1">
        <f t="shared" si="72"/>
        <v>0</v>
      </c>
      <c r="AE644" s="1"/>
      <c r="AF644" s="1">
        <f>SUM(Table111[[#This Row],[Total 
Paid]:[Shipping 
Charged]])</f>
        <v>0</v>
      </c>
      <c r="AG644" s="1"/>
      <c r="AH644" s="1"/>
      <c r="AI644" s="1">
        <f t="shared" si="73"/>
        <v>0</v>
      </c>
      <c r="AK644" s="1"/>
      <c r="AL644" s="1"/>
      <c r="AM644" s="1"/>
      <c r="AN644" s="1"/>
      <c r="AP644" s="30"/>
      <c r="AQ644" s="1"/>
      <c r="AR644" s="1">
        <f t="shared" si="79"/>
        <v>0</v>
      </c>
      <c r="AS644" s="1"/>
      <c r="AT644" s="1"/>
      <c r="AU644" s="2">
        <f t="shared" si="74"/>
        <v>0</v>
      </c>
      <c r="AW644" s="1"/>
      <c r="AX644" s="1"/>
      <c r="AY644" s="1"/>
      <c r="AZ644" s="2">
        <f t="shared" si="78"/>
        <v>0</v>
      </c>
      <c r="BA644" s="2">
        <f>SUM(AF644,AH644,-AZ644,-Table111[[#This Row],[Sale Fee]])</f>
        <v>0</v>
      </c>
      <c r="BC644" s="1"/>
      <c r="BD644" s="1"/>
      <c r="BE644" s="1"/>
    </row>
    <row r="645" spans="1:57" x14ac:dyDescent="0.25">
      <c r="A645" s="1"/>
      <c r="B645" s="1"/>
      <c r="E645" s="4"/>
      <c r="F645" s="4"/>
      <c r="Q645" s="1"/>
      <c r="R645" s="1"/>
      <c r="S645" s="1"/>
      <c r="U645" s="1"/>
      <c r="V645" s="1"/>
      <c r="W645" s="1"/>
      <c r="X645" s="1"/>
      <c r="Y645" s="1"/>
      <c r="Z645" s="1">
        <f>Table111[[#This Row],[Quantity2]]*Table111[[#This Row],[U Cost]]</f>
        <v>0</v>
      </c>
      <c r="AB645" s="1"/>
      <c r="AC645" s="1"/>
      <c r="AD645" s="1">
        <f t="shared" si="72"/>
        <v>0</v>
      </c>
      <c r="AE645" s="1"/>
      <c r="AF645" s="1">
        <f>SUM(Table111[[#This Row],[Total 
Paid]:[Shipping 
Charged]])</f>
        <v>0</v>
      </c>
      <c r="AG645" s="1"/>
      <c r="AH645" s="1"/>
      <c r="AI645" s="1">
        <f t="shared" si="73"/>
        <v>0</v>
      </c>
      <c r="AK645" s="1"/>
      <c r="AL645" s="1"/>
      <c r="AM645" s="1"/>
      <c r="AN645" s="1"/>
      <c r="AP645" s="30"/>
      <c r="AQ645" s="1"/>
      <c r="AR645" s="1">
        <f t="shared" si="79"/>
        <v>0</v>
      </c>
      <c r="AS645" s="1"/>
      <c r="AT645" s="1"/>
      <c r="AU645" s="2">
        <f t="shared" si="74"/>
        <v>0</v>
      </c>
      <c r="AW645" s="1"/>
      <c r="AX645" s="1"/>
      <c r="AY645" s="1"/>
      <c r="AZ645" s="2">
        <f t="shared" si="78"/>
        <v>0</v>
      </c>
      <c r="BA645" s="2">
        <f>SUM(AF645,AH645,-AZ645,-Table111[[#This Row],[Sale Fee]])</f>
        <v>0</v>
      </c>
      <c r="BC645" s="1"/>
      <c r="BD645" s="1"/>
      <c r="BE645" s="1"/>
    </row>
    <row r="646" spans="1:57" x14ac:dyDescent="0.25">
      <c r="A646" s="1"/>
      <c r="B646" s="1"/>
      <c r="E646" s="4"/>
      <c r="F646" s="4"/>
      <c r="Q646" s="1"/>
      <c r="R646" s="1"/>
      <c r="S646" s="1"/>
      <c r="U646" s="1"/>
      <c r="V646" s="1"/>
      <c r="W646" s="1"/>
      <c r="X646" s="1"/>
      <c r="Y646" s="1"/>
      <c r="Z646" s="1">
        <f>Table111[[#This Row],[Quantity2]]*Table111[[#This Row],[U Cost]]</f>
        <v>0</v>
      </c>
      <c r="AB646" s="1"/>
      <c r="AC646" s="1"/>
      <c r="AD646" s="1">
        <f t="shared" si="72"/>
        <v>0</v>
      </c>
      <c r="AE646" s="1"/>
      <c r="AF646" s="1">
        <f>SUM(Table111[[#This Row],[Total 
Paid]:[Shipping 
Charged]])</f>
        <v>0</v>
      </c>
      <c r="AG646" s="1"/>
      <c r="AH646" s="1"/>
      <c r="AI646" s="1">
        <f t="shared" si="73"/>
        <v>0</v>
      </c>
      <c r="AK646" s="1"/>
      <c r="AL646" s="1"/>
      <c r="AM646" s="1"/>
      <c r="AN646" s="1"/>
      <c r="AP646" s="30"/>
      <c r="AQ646" s="1"/>
      <c r="AR646" s="1">
        <f t="shared" si="79"/>
        <v>0</v>
      </c>
      <c r="AS646" s="1"/>
      <c r="AT646" s="1"/>
      <c r="AU646" s="2">
        <f t="shared" si="74"/>
        <v>0</v>
      </c>
      <c r="AW646" s="1"/>
      <c r="AX646" s="1"/>
      <c r="AY646" s="1"/>
      <c r="AZ646" s="2">
        <f t="shared" si="78"/>
        <v>0</v>
      </c>
      <c r="BA646" s="2">
        <f>SUM(AF646,AH646,-AZ646,-Table111[[#This Row],[Sale Fee]])</f>
        <v>0</v>
      </c>
      <c r="BC646" s="1"/>
      <c r="BD646" s="1"/>
      <c r="BE646" s="1"/>
    </row>
    <row r="647" spans="1:57" x14ac:dyDescent="0.25">
      <c r="A647" s="1"/>
      <c r="B647" s="1"/>
      <c r="E647" s="4"/>
      <c r="F647" s="4"/>
      <c r="Q647" s="1"/>
      <c r="R647" s="1"/>
      <c r="S647" s="1"/>
      <c r="U647" s="1"/>
      <c r="V647" s="1"/>
      <c r="W647" s="1"/>
      <c r="X647" s="1"/>
      <c r="Y647" s="1"/>
      <c r="Z647" s="1">
        <f>Table111[[#This Row],[Quantity2]]*Table111[[#This Row],[U Cost]]</f>
        <v>0</v>
      </c>
      <c r="AB647" s="1"/>
      <c r="AC647" s="1"/>
      <c r="AD647" s="1">
        <f t="shared" si="72"/>
        <v>0</v>
      </c>
      <c r="AE647" s="1"/>
      <c r="AF647" s="1">
        <f>SUM(Table111[[#This Row],[Total 
Paid]:[Shipping 
Charged]])</f>
        <v>0</v>
      </c>
      <c r="AG647" s="1"/>
      <c r="AH647" s="1"/>
      <c r="AI647" s="1">
        <f t="shared" si="73"/>
        <v>0</v>
      </c>
      <c r="AK647" s="1"/>
      <c r="AL647" s="1"/>
      <c r="AM647" s="1"/>
      <c r="AN647" s="1"/>
      <c r="AP647" s="30"/>
      <c r="AQ647" s="1"/>
      <c r="AR647" s="1">
        <f t="shared" si="79"/>
        <v>0</v>
      </c>
      <c r="AS647" s="1"/>
      <c r="AT647" s="1"/>
      <c r="AU647" s="2">
        <f t="shared" si="74"/>
        <v>0</v>
      </c>
      <c r="AW647" s="1"/>
      <c r="AX647" s="1"/>
      <c r="AY647" s="1"/>
      <c r="AZ647" s="2">
        <f t="shared" si="78"/>
        <v>0</v>
      </c>
      <c r="BA647" s="2">
        <f>SUM(AF647,AH647,-AZ647,-Table111[[#This Row],[Sale Fee]])</f>
        <v>0</v>
      </c>
      <c r="BC647" s="1"/>
      <c r="BD647" s="1"/>
      <c r="BE647" s="1"/>
    </row>
    <row r="648" spans="1:57" x14ac:dyDescent="0.25">
      <c r="A648" s="1"/>
      <c r="B648" s="1"/>
      <c r="E648" s="4"/>
      <c r="F648" s="4"/>
      <c r="Q648" s="1"/>
      <c r="R648" s="1"/>
      <c r="S648" s="1"/>
      <c r="U648" s="1"/>
      <c r="V648" s="1"/>
      <c r="W648" s="1"/>
      <c r="X648" s="1"/>
      <c r="Y648" s="1"/>
      <c r="Z648" s="1">
        <f>Table111[[#This Row],[Quantity2]]*Table111[[#This Row],[U Cost]]</f>
        <v>0</v>
      </c>
      <c r="AB648" s="1"/>
      <c r="AC648" s="1"/>
      <c r="AD648" s="1">
        <f t="shared" si="72"/>
        <v>0</v>
      </c>
      <c r="AE648" s="1"/>
      <c r="AF648" s="1">
        <f>SUM(Table111[[#This Row],[Total 
Paid]:[Shipping 
Charged]])</f>
        <v>0</v>
      </c>
      <c r="AG648" s="1"/>
      <c r="AH648" s="1"/>
      <c r="AI648" s="1">
        <f t="shared" si="73"/>
        <v>0</v>
      </c>
      <c r="AK648" s="1"/>
      <c r="AL648" s="1"/>
      <c r="AM648" s="1"/>
      <c r="AN648" s="1"/>
      <c r="AP648" s="30"/>
      <c r="AQ648" s="1"/>
      <c r="AR648" s="1">
        <f t="shared" si="79"/>
        <v>0</v>
      </c>
      <c r="AS648" s="1"/>
      <c r="AT648" s="1"/>
      <c r="AU648" s="2">
        <f t="shared" si="74"/>
        <v>0</v>
      </c>
      <c r="AW648" s="1"/>
      <c r="AX648" s="1"/>
      <c r="AY648" s="1"/>
      <c r="AZ648" s="2">
        <f t="shared" si="78"/>
        <v>0</v>
      </c>
      <c r="BA648" s="2">
        <f>SUM(AF648,AH648,-AZ648,-Table111[[#This Row],[Sale Fee]])</f>
        <v>0</v>
      </c>
      <c r="BC648" s="1"/>
      <c r="BD648" s="1"/>
      <c r="BE648" s="1"/>
    </row>
    <row r="649" spans="1:57" x14ac:dyDescent="0.25">
      <c r="A649" s="1"/>
      <c r="B649" s="1"/>
      <c r="E649" s="4"/>
      <c r="F649" s="4"/>
      <c r="Q649" s="1"/>
      <c r="R649" s="1"/>
      <c r="S649" s="1"/>
      <c r="U649" s="1"/>
      <c r="V649" s="1"/>
      <c r="W649" s="1"/>
      <c r="X649" s="1"/>
      <c r="Y649" s="1"/>
      <c r="Z649" s="1">
        <f>Table111[[#This Row],[Quantity2]]*Table111[[#This Row],[U Cost]]</f>
        <v>0</v>
      </c>
      <c r="AB649" s="1"/>
      <c r="AC649" s="1"/>
      <c r="AD649" s="1">
        <f t="shared" si="72"/>
        <v>0</v>
      </c>
      <c r="AE649" s="1"/>
      <c r="AF649" s="1">
        <f>SUM(Table111[[#This Row],[Total 
Paid]:[Shipping 
Charged]])</f>
        <v>0</v>
      </c>
      <c r="AG649" s="1"/>
      <c r="AH649" s="1"/>
      <c r="AI649" s="1">
        <f t="shared" si="73"/>
        <v>0</v>
      </c>
      <c r="AK649" s="1"/>
      <c r="AL649" s="1"/>
      <c r="AM649" s="1"/>
      <c r="AN649" s="1"/>
      <c r="AP649" s="30"/>
      <c r="AQ649" s="1"/>
      <c r="AR649" s="1">
        <f t="shared" si="79"/>
        <v>0</v>
      </c>
      <c r="AS649" s="1"/>
      <c r="AT649" s="1"/>
      <c r="AU649" s="2">
        <f t="shared" si="74"/>
        <v>0</v>
      </c>
      <c r="AW649" s="1"/>
      <c r="AX649" s="1"/>
      <c r="AY649" s="1"/>
      <c r="AZ649" s="2">
        <f t="shared" si="78"/>
        <v>0</v>
      </c>
      <c r="BA649" s="2">
        <f>SUM(AF649,AH649,-AZ649,-Table111[[#This Row],[Sale Fee]])</f>
        <v>0</v>
      </c>
      <c r="BC649" s="1"/>
      <c r="BD649" s="1"/>
      <c r="BE649" s="1"/>
    </row>
    <row r="650" spans="1:57" x14ac:dyDescent="0.25">
      <c r="A650" s="1"/>
      <c r="B650" s="1"/>
      <c r="E650" s="4"/>
      <c r="F650" s="4"/>
      <c r="Q650" s="1"/>
      <c r="R650" s="1"/>
      <c r="S650" s="1"/>
      <c r="U650" s="1"/>
      <c r="V650" s="1"/>
      <c r="W650" s="1"/>
      <c r="X650" s="1"/>
      <c r="Y650" s="1"/>
      <c r="Z650" s="1">
        <f>Table111[[#This Row],[Quantity2]]*Table111[[#This Row],[U Cost]]</f>
        <v>0</v>
      </c>
      <c r="AB650" s="1"/>
      <c r="AC650" s="1"/>
      <c r="AD650" s="1">
        <f t="shared" si="72"/>
        <v>0</v>
      </c>
      <c r="AE650" s="1"/>
      <c r="AF650" s="1">
        <f>SUM(Table111[[#This Row],[Total 
Paid]:[Shipping 
Charged]])</f>
        <v>0</v>
      </c>
      <c r="AG650" s="1"/>
      <c r="AH650" s="1"/>
      <c r="AI650" s="1">
        <f t="shared" si="73"/>
        <v>0</v>
      </c>
      <c r="AK650" s="1"/>
      <c r="AL650" s="1"/>
      <c r="AM650" s="1"/>
      <c r="AN650" s="1"/>
      <c r="AP650" s="30"/>
      <c r="AQ650" s="1"/>
      <c r="AR650" s="1">
        <f t="shared" si="79"/>
        <v>0</v>
      </c>
      <c r="AS650" s="1"/>
      <c r="AT650" s="1"/>
      <c r="AU650" s="2">
        <f t="shared" si="74"/>
        <v>0</v>
      </c>
      <c r="AW650" s="1"/>
      <c r="AX650" s="1"/>
      <c r="AY650" s="1"/>
      <c r="AZ650" s="2">
        <f t="shared" si="78"/>
        <v>0</v>
      </c>
      <c r="BA650" s="2">
        <f>SUM(AF650,AH650,-AZ650,-Table111[[#This Row],[Sale Fee]])</f>
        <v>0</v>
      </c>
      <c r="BC650" s="1"/>
      <c r="BD650" s="1"/>
      <c r="BE650" s="1"/>
    </row>
    <row r="651" spans="1:57" x14ac:dyDescent="0.25">
      <c r="A651" s="1"/>
      <c r="B651" s="1"/>
      <c r="E651" s="4"/>
      <c r="F651" s="4"/>
      <c r="Q651" s="1"/>
      <c r="R651" s="1"/>
      <c r="S651" s="1"/>
      <c r="U651" s="1"/>
      <c r="V651" s="1"/>
      <c r="W651" s="1"/>
      <c r="X651" s="1"/>
      <c r="Y651" s="1"/>
      <c r="Z651" s="1">
        <f>Table111[[#This Row],[Quantity2]]*Table111[[#This Row],[U Cost]]</f>
        <v>0</v>
      </c>
      <c r="AB651" s="1"/>
      <c r="AC651" s="1"/>
      <c r="AD651" s="1">
        <f t="shared" si="72"/>
        <v>0</v>
      </c>
      <c r="AE651" s="1"/>
      <c r="AF651" s="1">
        <f>SUM(Table111[[#This Row],[Total 
Paid]:[Shipping 
Charged]])</f>
        <v>0</v>
      </c>
      <c r="AG651" s="1"/>
      <c r="AH651" s="1"/>
      <c r="AI651" s="1">
        <f t="shared" si="73"/>
        <v>0</v>
      </c>
      <c r="AK651" s="1"/>
      <c r="AL651" s="1"/>
      <c r="AM651" s="1"/>
      <c r="AN651" s="1"/>
      <c r="AP651" s="30"/>
      <c r="AQ651" s="1"/>
      <c r="AR651" s="1">
        <f t="shared" si="79"/>
        <v>0</v>
      </c>
      <c r="AS651" s="1"/>
      <c r="AT651" s="1"/>
      <c r="AU651" s="2">
        <f t="shared" si="74"/>
        <v>0</v>
      </c>
      <c r="AW651" s="1"/>
      <c r="AX651" s="1"/>
      <c r="AY651" s="1"/>
      <c r="AZ651" s="2">
        <f t="shared" si="78"/>
        <v>0</v>
      </c>
      <c r="BA651" s="2">
        <f>SUM(AF651,AH651,-AZ651,-Table111[[#This Row],[Sale Fee]])</f>
        <v>0</v>
      </c>
      <c r="BC651" s="1"/>
      <c r="BD651" s="1"/>
      <c r="BE651" s="1"/>
    </row>
    <row r="652" spans="1:57" x14ac:dyDescent="0.25">
      <c r="A652" s="1"/>
      <c r="B652" s="1"/>
      <c r="E652" s="52"/>
      <c r="F652" s="52"/>
      <c r="O652" s="1"/>
      <c r="Q652" s="1"/>
      <c r="R652" s="1"/>
      <c r="S652" s="1"/>
      <c r="U652" s="1"/>
      <c r="V652" s="1"/>
      <c r="W652" s="1"/>
      <c r="X652" s="1"/>
      <c r="Y652" s="1"/>
      <c r="Z652" s="1">
        <f>Table111[[#This Row],[Quantity2]]*Table111[[#This Row],[U Cost]]</f>
        <v>0</v>
      </c>
      <c r="AB652" s="1"/>
      <c r="AC652" s="1"/>
      <c r="AD652" s="1">
        <f t="shared" si="72"/>
        <v>0</v>
      </c>
      <c r="AE652" s="1"/>
      <c r="AF652" s="1">
        <f>SUM(Table111[[#This Row],[Total 
Paid]:[Shipping 
Charged]])</f>
        <v>0</v>
      </c>
      <c r="AG652" s="1"/>
      <c r="AH652" s="1"/>
      <c r="AI652" s="1">
        <f t="shared" si="73"/>
        <v>0</v>
      </c>
      <c r="AK652" s="1"/>
      <c r="AL652" s="1"/>
      <c r="AM652" s="1"/>
      <c r="AN652" s="1"/>
      <c r="AP652" s="30"/>
      <c r="AQ652" s="1"/>
      <c r="AR652" s="1">
        <f t="shared" si="79"/>
        <v>0</v>
      </c>
      <c r="AS652" s="1"/>
      <c r="AT652" s="1"/>
      <c r="AU652" s="2">
        <f t="shared" si="74"/>
        <v>0</v>
      </c>
      <c r="AW652" s="1"/>
      <c r="AX652" s="1"/>
      <c r="AY652" s="1"/>
      <c r="AZ652" s="2">
        <f t="shared" si="78"/>
        <v>0</v>
      </c>
      <c r="BA652" s="2">
        <f>SUM(AF652,AH652,-AZ652,-Table111[[#This Row],[Sale Fee]])</f>
        <v>0</v>
      </c>
      <c r="BC652" s="1"/>
      <c r="BD652" s="1"/>
      <c r="BE652" s="1"/>
    </row>
    <row r="653" spans="1:57" x14ac:dyDescent="0.25">
      <c r="A653" s="1"/>
      <c r="B653" s="1"/>
      <c r="E653" s="4"/>
      <c r="F653" s="4"/>
      <c r="O653" s="49"/>
      <c r="Q653" s="1"/>
      <c r="R653" s="1"/>
      <c r="S653" s="1"/>
      <c r="U653" s="1"/>
      <c r="V653" s="1"/>
      <c r="W653" s="1"/>
      <c r="X653" s="1"/>
      <c r="Y653" s="1"/>
      <c r="Z653" s="1">
        <f>Table111[[#This Row],[Quantity2]]*Table111[[#This Row],[U Cost]]</f>
        <v>0</v>
      </c>
      <c r="AB653" s="1"/>
      <c r="AC653" s="1"/>
      <c r="AD653" s="1">
        <f t="shared" si="72"/>
        <v>0</v>
      </c>
      <c r="AE653" s="1"/>
      <c r="AF653" s="1">
        <f>SUM(Table111[[#This Row],[Total 
Paid]:[Shipping 
Charged]])</f>
        <v>0</v>
      </c>
      <c r="AG653" s="1"/>
      <c r="AH653" s="1"/>
      <c r="AI653" s="1">
        <f t="shared" si="73"/>
        <v>0</v>
      </c>
      <c r="AK653" s="1"/>
      <c r="AL653" s="1"/>
      <c r="AM653" s="1"/>
      <c r="AN653" s="1"/>
      <c r="AP653" s="30"/>
      <c r="AQ653" s="1"/>
      <c r="AR653" s="1">
        <f t="shared" si="79"/>
        <v>0</v>
      </c>
      <c r="AS653" s="1"/>
      <c r="AT653" s="1"/>
      <c r="AU653" s="2">
        <f t="shared" si="74"/>
        <v>0</v>
      </c>
      <c r="AW653" s="1"/>
      <c r="AX653" s="1"/>
      <c r="AY653" s="1"/>
      <c r="AZ653" s="2">
        <f t="shared" si="78"/>
        <v>0</v>
      </c>
      <c r="BA653" s="2">
        <f>SUM(AF653,AH653,-AZ653,-Table111[[#This Row],[Sale Fee]])</f>
        <v>0</v>
      </c>
      <c r="BC653" s="1"/>
      <c r="BD653" s="1"/>
      <c r="BE653" s="1"/>
    </row>
    <row r="654" spans="1:57" x14ac:dyDescent="0.25">
      <c r="A654" s="1"/>
      <c r="B654" s="1"/>
      <c r="E654" s="4"/>
      <c r="F654" s="4"/>
      <c r="Q654" s="1"/>
      <c r="R654" s="1"/>
      <c r="S654" s="1"/>
      <c r="U654" s="1"/>
      <c r="V654" s="1"/>
      <c r="W654" s="1"/>
      <c r="X654" s="1"/>
      <c r="Y654" s="1"/>
      <c r="Z654" s="1">
        <f>Table111[[#This Row],[Quantity2]]*Table111[[#This Row],[U Cost]]</f>
        <v>0</v>
      </c>
      <c r="AB654" s="1"/>
      <c r="AC654" s="1"/>
      <c r="AD654" s="1">
        <f t="shared" si="72"/>
        <v>0</v>
      </c>
      <c r="AE654" s="1"/>
      <c r="AF654" s="1">
        <f>SUM(Table111[[#This Row],[Total 
Paid]:[Shipping 
Charged]])</f>
        <v>0</v>
      </c>
      <c r="AG654" s="1"/>
      <c r="AH654" s="1"/>
      <c r="AI654" s="1">
        <f t="shared" si="73"/>
        <v>0</v>
      </c>
      <c r="AK654" s="1"/>
      <c r="AL654" s="1"/>
      <c r="AM654" s="1"/>
      <c r="AN654" s="1"/>
      <c r="AP654" s="30"/>
      <c r="AQ654" s="1"/>
      <c r="AR654" s="1">
        <f t="shared" si="79"/>
        <v>0</v>
      </c>
      <c r="AS654" s="1"/>
      <c r="AT654" s="1"/>
      <c r="AU654" s="2">
        <f t="shared" si="74"/>
        <v>0</v>
      </c>
      <c r="AW654" s="1"/>
      <c r="AX654" s="1"/>
      <c r="AY654" s="1"/>
      <c r="AZ654" s="2">
        <f t="shared" si="78"/>
        <v>0</v>
      </c>
      <c r="BA654" s="2">
        <f>SUM(AF654,AH654,-AZ654,-Table111[[#This Row],[Sale Fee]])</f>
        <v>0</v>
      </c>
      <c r="BC654" s="1"/>
      <c r="BD654" s="1"/>
      <c r="BE654" s="1"/>
    </row>
    <row r="655" spans="1:57" x14ac:dyDescent="0.25">
      <c r="A655" s="1"/>
      <c r="B655" s="1"/>
      <c r="E655" s="4"/>
      <c r="F655" s="4"/>
      <c r="Q655" s="1"/>
      <c r="R655" s="1"/>
      <c r="S655" s="1"/>
      <c r="U655" s="1"/>
      <c r="V655" s="1"/>
      <c r="W655" s="1"/>
      <c r="X655" s="1"/>
      <c r="Y655" s="1"/>
      <c r="Z655" s="1">
        <f>Table111[[#This Row],[Quantity2]]*Table111[[#This Row],[U Cost]]</f>
        <v>0</v>
      </c>
      <c r="AB655" s="1"/>
      <c r="AC655" s="1"/>
      <c r="AD655" s="1">
        <f t="shared" si="72"/>
        <v>0</v>
      </c>
      <c r="AE655" s="1"/>
      <c r="AF655" s="1">
        <f>SUM(Table111[[#This Row],[Total 
Paid]:[Shipping 
Charged]])</f>
        <v>0</v>
      </c>
      <c r="AG655" s="1"/>
      <c r="AH655" s="1"/>
      <c r="AI655" s="1">
        <f t="shared" si="73"/>
        <v>0</v>
      </c>
      <c r="AK655" s="1"/>
      <c r="AL655" s="1"/>
      <c r="AM655" s="1"/>
      <c r="AN655" s="1"/>
      <c r="AP655" s="30"/>
      <c r="AQ655" s="1"/>
      <c r="AR655" s="1">
        <f t="shared" si="79"/>
        <v>0</v>
      </c>
      <c r="AS655" s="1"/>
      <c r="AT655" s="1"/>
      <c r="AU655" s="2">
        <f t="shared" si="74"/>
        <v>0</v>
      </c>
      <c r="AW655" s="1"/>
      <c r="AX655" s="1"/>
      <c r="AY655" s="1"/>
      <c r="AZ655" s="2">
        <f t="shared" si="78"/>
        <v>0</v>
      </c>
      <c r="BA655" s="2">
        <f>SUM(AF655,AH655,-AZ655,-Table111[[#This Row],[Sale Fee]])</f>
        <v>0</v>
      </c>
      <c r="BC655" s="1"/>
      <c r="BD655" s="1"/>
      <c r="BE655" s="1"/>
    </row>
    <row r="656" spans="1:57" x14ac:dyDescent="0.25">
      <c r="A656" s="1"/>
      <c r="B656" s="1"/>
      <c r="E656" s="4"/>
      <c r="F656" s="4"/>
      <c r="Q656" s="1"/>
      <c r="R656" s="1"/>
      <c r="S656" s="1"/>
      <c r="U656" s="1"/>
      <c r="V656" s="1"/>
      <c r="W656" s="1"/>
      <c r="X656" s="1"/>
      <c r="Y656" s="1"/>
      <c r="Z656" s="1">
        <f>Table111[[#This Row],[Quantity2]]*Table111[[#This Row],[U Cost]]</f>
        <v>0</v>
      </c>
      <c r="AB656" s="1"/>
      <c r="AC656" s="1"/>
      <c r="AD656" s="1">
        <f t="shared" si="72"/>
        <v>0</v>
      </c>
      <c r="AE656" s="1"/>
      <c r="AF656" s="1">
        <f>SUM(Table111[[#This Row],[Total 
Paid]:[Shipping 
Charged]])</f>
        <v>0</v>
      </c>
      <c r="AG656" s="1"/>
      <c r="AH656" s="1"/>
      <c r="AI656" s="1">
        <f t="shared" si="73"/>
        <v>0</v>
      </c>
      <c r="AK656" s="1"/>
      <c r="AL656" s="1"/>
      <c r="AM656" s="1"/>
      <c r="AN656" s="1"/>
      <c r="AP656" s="30"/>
      <c r="AQ656" s="1"/>
      <c r="AR656" s="1">
        <f t="shared" si="79"/>
        <v>0</v>
      </c>
      <c r="AS656" s="1"/>
      <c r="AT656" s="1"/>
      <c r="AU656" s="2">
        <f t="shared" si="74"/>
        <v>0</v>
      </c>
      <c r="AW656" s="1"/>
      <c r="AX656" s="1"/>
      <c r="AY656" s="1"/>
      <c r="AZ656" s="2">
        <f t="shared" si="78"/>
        <v>0</v>
      </c>
      <c r="BA656" s="2">
        <f>SUM(AF656,AH656,-AZ656,-Table111[[#This Row],[Sale Fee]])</f>
        <v>0</v>
      </c>
      <c r="BC656" s="1"/>
      <c r="BD656" s="1"/>
      <c r="BE656" s="1"/>
    </row>
    <row r="657" spans="1:57" x14ac:dyDescent="0.25">
      <c r="A657" s="1"/>
      <c r="B657" s="1"/>
      <c r="E657" s="4"/>
      <c r="F657" s="4"/>
      <c r="Q657" s="1"/>
      <c r="R657" s="1"/>
      <c r="S657" s="1"/>
      <c r="U657" s="1"/>
      <c r="V657" s="1"/>
      <c r="W657" s="1"/>
      <c r="X657" s="1"/>
      <c r="Y657" s="1"/>
      <c r="Z657" s="1">
        <f>Table111[[#This Row],[Quantity2]]*Table111[[#This Row],[U Cost]]</f>
        <v>0</v>
      </c>
      <c r="AB657" s="1"/>
      <c r="AC657" s="1"/>
      <c r="AD657" s="1">
        <f t="shared" si="72"/>
        <v>0</v>
      </c>
      <c r="AE657" s="1"/>
      <c r="AF657" s="1">
        <f>SUM(Table111[[#This Row],[Total 
Paid]:[Shipping 
Charged]])</f>
        <v>0</v>
      </c>
      <c r="AG657" s="1"/>
      <c r="AH657" s="1"/>
      <c r="AI657" s="1">
        <f t="shared" si="73"/>
        <v>0</v>
      </c>
      <c r="AK657" s="1"/>
      <c r="AL657" s="1"/>
      <c r="AM657" s="1"/>
      <c r="AN657" s="1"/>
      <c r="AP657" s="30"/>
      <c r="AQ657" s="1"/>
      <c r="AR657" s="1">
        <f t="shared" si="79"/>
        <v>0</v>
      </c>
      <c r="AS657" s="1"/>
      <c r="AT657" s="1"/>
      <c r="AU657" s="2">
        <f t="shared" si="74"/>
        <v>0</v>
      </c>
      <c r="AW657" s="1"/>
      <c r="AX657" s="1"/>
      <c r="AY657" s="1"/>
      <c r="AZ657" s="2">
        <f t="shared" si="78"/>
        <v>0</v>
      </c>
      <c r="BA657" s="2">
        <f>SUM(AF657,AH657,-AZ657,-Table111[[#This Row],[Sale Fee]])</f>
        <v>0</v>
      </c>
      <c r="BC657" s="1"/>
      <c r="BD657" s="1"/>
      <c r="BE657" s="1"/>
    </row>
    <row r="658" spans="1:57" x14ac:dyDescent="0.25">
      <c r="A658" s="1"/>
      <c r="B658" s="1"/>
      <c r="E658" s="4"/>
      <c r="F658" s="4"/>
      <c r="Q658" s="1"/>
      <c r="R658" s="1"/>
      <c r="S658" s="1"/>
      <c r="U658" s="1"/>
      <c r="V658" s="1"/>
      <c r="W658" s="1"/>
      <c r="X658" s="1"/>
      <c r="Y658" s="1"/>
      <c r="Z658" s="1">
        <f>Table111[[#This Row],[Quantity2]]*Table111[[#This Row],[U Cost]]</f>
        <v>0</v>
      </c>
      <c r="AB658" s="1"/>
      <c r="AC658" s="1"/>
      <c r="AD658" s="1">
        <f t="shared" si="72"/>
        <v>0</v>
      </c>
      <c r="AE658" s="1"/>
      <c r="AF658" s="1">
        <f>SUM(Table111[[#This Row],[Total 
Paid]:[Shipping 
Charged]])</f>
        <v>0</v>
      </c>
      <c r="AG658" s="1"/>
      <c r="AH658" s="1"/>
      <c r="AI658" s="1">
        <f t="shared" si="73"/>
        <v>0</v>
      </c>
      <c r="AK658" s="1"/>
      <c r="AL658" s="1"/>
      <c r="AM658" s="1"/>
      <c r="AN658" s="1"/>
      <c r="AP658" s="30"/>
      <c r="AQ658" s="1"/>
      <c r="AR658" s="1">
        <f t="shared" si="79"/>
        <v>0</v>
      </c>
      <c r="AS658" s="1"/>
      <c r="AT658" s="1"/>
      <c r="AU658" s="2">
        <f t="shared" si="74"/>
        <v>0</v>
      </c>
      <c r="AW658" s="1"/>
      <c r="AX658" s="1"/>
      <c r="AY658" s="1"/>
      <c r="AZ658" s="2">
        <f t="shared" si="78"/>
        <v>0</v>
      </c>
      <c r="BA658" s="2">
        <f>SUM(AF658,AH658,-AZ658,-Table111[[#This Row],[Sale Fee]])</f>
        <v>0</v>
      </c>
      <c r="BC658" s="1"/>
      <c r="BD658" s="1"/>
      <c r="BE658" s="1"/>
    </row>
    <row r="659" spans="1:57" x14ac:dyDescent="0.25">
      <c r="A659" s="1"/>
      <c r="B659" s="1"/>
      <c r="E659" s="4"/>
      <c r="F659" s="4"/>
      <c r="Q659" s="1"/>
      <c r="R659" s="1"/>
      <c r="S659" s="1"/>
      <c r="U659" s="1"/>
      <c r="V659" s="1"/>
      <c r="W659" s="1"/>
      <c r="X659" s="1"/>
      <c r="Y659" s="1"/>
      <c r="Z659" s="1">
        <f>Table111[[#This Row],[Quantity2]]*Table111[[#This Row],[U Cost]]</f>
        <v>0</v>
      </c>
      <c r="AB659" s="1"/>
      <c r="AC659" s="1"/>
      <c r="AD659" s="1">
        <f t="shared" si="72"/>
        <v>0</v>
      </c>
      <c r="AE659" s="1"/>
      <c r="AF659" s="1">
        <f>SUM(Table111[[#This Row],[Total 
Paid]:[Shipping 
Charged]])</f>
        <v>0</v>
      </c>
      <c r="AG659" s="1"/>
      <c r="AH659" s="1"/>
      <c r="AI659" s="1">
        <f t="shared" si="73"/>
        <v>0</v>
      </c>
      <c r="AK659" s="1"/>
      <c r="AL659" s="1"/>
      <c r="AM659" s="1"/>
      <c r="AN659" s="1"/>
      <c r="AP659" s="30"/>
      <c r="AQ659" s="1"/>
      <c r="AR659" s="1">
        <f t="shared" si="79"/>
        <v>0</v>
      </c>
      <c r="AS659" s="1"/>
      <c r="AT659" s="1"/>
      <c r="AU659" s="2">
        <f t="shared" si="74"/>
        <v>0</v>
      </c>
      <c r="AW659" s="1"/>
      <c r="AX659" s="1"/>
      <c r="AY659" s="1"/>
      <c r="AZ659" s="2">
        <f t="shared" si="78"/>
        <v>0</v>
      </c>
      <c r="BA659" s="2">
        <f>SUM(AF659,AH659,-AZ659,-Table111[[#This Row],[Sale Fee]])</f>
        <v>0</v>
      </c>
      <c r="BC659" s="1"/>
      <c r="BD659" s="1"/>
      <c r="BE659" s="1"/>
    </row>
    <row r="660" spans="1:57" x14ac:dyDescent="0.25">
      <c r="A660" s="1"/>
      <c r="B660" s="1"/>
      <c r="E660" s="4"/>
      <c r="F660" s="4"/>
      <c r="Q660" s="1"/>
      <c r="R660" s="1"/>
      <c r="S660" s="1"/>
      <c r="U660" s="1"/>
      <c r="V660" s="1"/>
      <c r="W660" s="1"/>
      <c r="X660" s="1"/>
      <c r="Y660" s="1"/>
      <c r="Z660" s="1">
        <f>Table111[[#This Row],[Quantity2]]*Table111[[#This Row],[U Cost]]</f>
        <v>0</v>
      </c>
      <c r="AB660" s="1"/>
      <c r="AC660" s="1"/>
      <c r="AD660" s="1">
        <f t="shared" si="72"/>
        <v>0</v>
      </c>
      <c r="AE660" s="1"/>
      <c r="AF660" s="1">
        <f>SUM(Table111[[#This Row],[Total 
Paid]:[Shipping 
Charged]])</f>
        <v>0</v>
      </c>
      <c r="AG660" s="1"/>
      <c r="AH660" s="1"/>
      <c r="AI660" s="1">
        <f t="shared" si="73"/>
        <v>0</v>
      </c>
      <c r="AK660" s="1"/>
      <c r="AL660" s="1"/>
      <c r="AM660" s="1"/>
      <c r="AN660" s="1"/>
      <c r="AP660" s="30"/>
      <c r="AQ660" s="1"/>
      <c r="AR660" s="1">
        <f t="shared" si="79"/>
        <v>0</v>
      </c>
      <c r="AS660" s="1"/>
      <c r="AT660" s="1"/>
      <c r="AU660" s="2">
        <f t="shared" si="74"/>
        <v>0</v>
      </c>
      <c r="AW660" s="1"/>
      <c r="AX660" s="1"/>
      <c r="AY660" s="1"/>
      <c r="AZ660" s="2">
        <f t="shared" si="78"/>
        <v>0</v>
      </c>
      <c r="BA660" s="2">
        <f>SUM(AF660,AH660,-AZ660,-Table111[[#This Row],[Sale Fee]])</f>
        <v>0</v>
      </c>
      <c r="BC660" s="1"/>
      <c r="BD660" s="1"/>
      <c r="BE660" s="1"/>
    </row>
    <row r="661" spans="1:57" x14ac:dyDescent="0.25">
      <c r="A661" s="1"/>
      <c r="B661" s="1"/>
      <c r="E661" s="4"/>
      <c r="F661" s="4"/>
      <c r="O661" s="53"/>
      <c r="Q661" s="1"/>
      <c r="R661" s="1"/>
      <c r="S661" s="1"/>
      <c r="U661" s="1"/>
      <c r="V661" s="1"/>
      <c r="W661" s="1"/>
      <c r="X661" s="1"/>
      <c r="Y661" s="1"/>
      <c r="Z661" s="1">
        <f>Table111[[#This Row],[Quantity2]]*Table111[[#This Row],[U Cost]]</f>
        <v>0</v>
      </c>
      <c r="AB661" s="1"/>
      <c r="AC661" s="1"/>
      <c r="AD661" s="1">
        <f t="shared" si="72"/>
        <v>0</v>
      </c>
      <c r="AE661" s="1"/>
      <c r="AF661" s="1">
        <f>SUM(Table111[[#This Row],[Total 
Paid]:[Shipping 
Charged]])</f>
        <v>0</v>
      </c>
      <c r="AG661" s="1"/>
      <c r="AH661" s="1"/>
      <c r="AI661" s="1">
        <f t="shared" si="73"/>
        <v>0</v>
      </c>
      <c r="AK661" s="1"/>
      <c r="AL661" s="1"/>
      <c r="AM661" s="1"/>
      <c r="AN661" s="1"/>
      <c r="AP661" s="30"/>
      <c r="AQ661" s="1"/>
      <c r="AR661" s="1">
        <f t="shared" si="79"/>
        <v>0</v>
      </c>
      <c r="AS661" s="1"/>
      <c r="AT661" s="1"/>
      <c r="AU661" s="2">
        <f t="shared" si="74"/>
        <v>0</v>
      </c>
      <c r="AW661" s="1"/>
      <c r="AX661" s="1"/>
      <c r="AY661" s="1"/>
      <c r="AZ661" s="2">
        <f t="shared" si="78"/>
        <v>0</v>
      </c>
      <c r="BA661" s="2">
        <f>SUM(AF661,AH661,-AZ661,-Table111[[#This Row],[Sale Fee]])</f>
        <v>0</v>
      </c>
      <c r="BC661" s="1"/>
      <c r="BD661" s="1"/>
      <c r="BE661" s="1"/>
    </row>
    <row r="662" spans="1:57" x14ac:dyDescent="0.25">
      <c r="A662" s="1"/>
      <c r="B662" s="1"/>
      <c r="E662" s="4"/>
      <c r="F662" s="4"/>
      <c r="Q662" s="1"/>
      <c r="R662" s="1"/>
      <c r="S662" s="1"/>
      <c r="U662" s="1"/>
      <c r="V662" s="1"/>
      <c r="W662" s="1"/>
      <c r="X662" s="1"/>
      <c r="Y662" s="1"/>
      <c r="Z662" s="1">
        <f>Table111[[#This Row],[Quantity2]]*Table111[[#This Row],[U Cost]]</f>
        <v>0</v>
      </c>
      <c r="AB662" s="1"/>
      <c r="AC662" s="1"/>
      <c r="AD662" s="1">
        <f t="shared" si="72"/>
        <v>0</v>
      </c>
      <c r="AE662" s="1"/>
      <c r="AF662" s="1">
        <f>SUM(Table111[[#This Row],[Total 
Paid]:[Shipping 
Charged]])</f>
        <v>0</v>
      </c>
      <c r="AG662" s="1"/>
      <c r="AH662" s="1"/>
      <c r="AI662" s="1">
        <f t="shared" si="73"/>
        <v>0</v>
      </c>
      <c r="AK662" s="1"/>
      <c r="AL662" s="1"/>
      <c r="AM662" s="1"/>
      <c r="AN662" s="1"/>
      <c r="AP662" s="30"/>
      <c r="AQ662" s="1"/>
      <c r="AR662" s="1">
        <f t="shared" si="79"/>
        <v>0</v>
      </c>
      <c r="AS662" s="1"/>
      <c r="AT662" s="1"/>
      <c r="AU662" s="2">
        <f t="shared" si="74"/>
        <v>0</v>
      </c>
      <c r="AW662" s="1"/>
      <c r="AX662" s="1"/>
      <c r="AY662" s="1"/>
      <c r="AZ662" s="2">
        <f t="shared" si="78"/>
        <v>0</v>
      </c>
      <c r="BA662" s="2">
        <f>SUM(AF662,AH662,-AZ662,-Table111[[#This Row],[Sale Fee]])</f>
        <v>0</v>
      </c>
      <c r="BC662" s="1"/>
      <c r="BD662" s="1"/>
      <c r="BE662" s="1"/>
    </row>
    <row r="663" spans="1:57" x14ac:dyDescent="0.25">
      <c r="A663" s="1"/>
      <c r="B663" s="1"/>
      <c r="E663" s="4"/>
      <c r="F663" s="4"/>
      <c r="Q663" s="1"/>
      <c r="R663" s="1"/>
      <c r="S663" s="1"/>
      <c r="U663" s="1"/>
      <c r="V663" s="1"/>
      <c r="W663" s="1"/>
      <c r="X663" s="1"/>
      <c r="Y663" s="1"/>
      <c r="Z663" s="1">
        <f>Table111[[#This Row],[Quantity2]]*Table111[[#This Row],[U Cost]]</f>
        <v>0</v>
      </c>
      <c r="AB663" s="1"/>
      <c r="AC663" s="1"/>
      <c r="AD663" s="1">
        <f t="shared" si="72"/>
        <v>0</v>
      </c>
      <c r="AE663" s="1"/>
      <c r="AF663" s="1">
        <f>SUM(Table111[[#This Row],[Total 
Paid]:[Shipping 
Charged]])</f>
        <v>0</v>
      </c>
      <c r="AG663" s="1"/>
      <c r="AH663" s="1"/>
      <c r="AI663" s="1">
        <f t="shared" si="73"/>
        <v>0</v>
      </c>
      <c r="AK663" s="1"/>
      <c r="AL663" s="1"/>
      <c r="AM663" s="1"/>
      <c r="AN663" s="1"/>
      <c r="AP663" s="30"/>
      <c r="AQ663" s="1"/>
      <c r="AR663" s="1">
        <f t="shared" si="79"/>
        <v>0</v>
      </c>
      <c r="AS663" s="1"/>
      <c r="AT663" s="1"/>
      <c r="AU663" s="2">
        <f t="shared" si="74"/>
        <v>0</v>
      </c>
      <c r="AW663" s="1"/>
      <c r="AX663" s="1"/>
      <c r="AY663" s="1"/>
      <c r="AZ663" s="2">
        <f t="shared" si="78"/>
        <v>0</v>
      </c>
      <c r="BA663" s="2">
        <f>SUM(AF663,AH663,-AZ663,-Table111[[#This Row],[Sale Fee]])</f>
        <v>0</v>
      </c>
      <c r="BC663" s="1"/>
      <c r="BD663" s="1"/>
      <c r="BE663" s="1"/>
    </row>
    <row r="664" spans="1:57" x14ac:dyDescent="0.25">
      <c r="A664" s="1"/>
      <c r="B664" s="1"/>
      <c r="E664" s="4"/>
      <c r="F664" s="4"/>
      <c r="O664" s="53"/>
      <c r="Q664" s="1"/>
      <c r="R664" s="1"/>
      <c r="S664" s="1"/>
      <c r="U664" s="1"/>
      <c r="V664" s="1"/>
      <c r="W664" s="1"/>
      <c r="X664" s="1"/>
      <c r="Y664" s="1"/>
      <c r="Z664" s="1">
        <f>Table111[[#This Row],[Quantity2]]*Table111[[#This Row],[U Cost]]</f>
        <v>0</v>
      </c>
      <c r="AB664" s="1"/>
      <c r="AC664" s="1"/>
      <c r="AD664" s="1">
        <f t="shared" si="72"/>
        <v>0</v>
      </c>
      <c r="AE664" s="1"/>
      <c r="AF664" s="1">
        <f>SUM(Table111[[#This Row],[Total 
Paid]:[Shipping 
Charged]])</f>
        <v>0</v>
      </c>
      <c r="AG664" s="1"/>
      <c r="AH664" s="1"/>
      <c r="AI664" s="1">
        <f t="shared" si="73"/>
        <v>0</v>
      </c>
      <c r="AK664" s="1"/>
      <c r="AL664" s="1"/>
      <c r="AM664" s="1"/>
      <c r="AN664" s="1"/>
      <c r="AP664" s="30"/>
      <c r="AQ664" s="1"/>
      <c r="AR664" s="1">
        <f t="shared" si="79"/>
        <v>0</v>
      </c>
      <c r="AS664" s="1"/>
      <c r="AT664" s="1"/>
      <c r="AU664" s="2">
        <f t="shared" si="74"/>
        <v>0</v>
      </c>
      <c r="AW664" s="1"/>
      <c r="AX664" s="1"/>
      <c r="AY664" s="1"/>
      <c r="AZ664" s="2">
        <f t="shared" si="78"/>
        <v>0</v>
      </c>
      <c r="BA664" s="2">
        <f>SUM(AF664,AH664,-AZ664,-Table111[[#This Row],[Sale Fee]])</f>
        <v>0</v>
      </c>
      <c r="BC664" s="1"/>
      <c r="BD664" s="1"/>
      <c r="BE664" s="1"/>
    </row>
    <row r="665" spans="1:57" x14ac:dyDescent="0.25">
      <c r="A665" s="1"/>
      <c r="B665" s="1"/>
      <c r="E665" s="4"/>
      <c r="F665" s="4"/>
      <c r="Q665" s="1"/>
      <c r="R665" s="1"/>
      <c r="S665" s="1"/>
      <c r="U665" s="1"/>
      <c r="V665" s="1"/>
      <c r="W665" s="1"/>
      <c r="X665" s="1"/>
      <c r="Y665" s="1"/>
      <c r="Z665" s="1">
        <f>Table111[[#This Row],[Quantity2]]*Table111[[#This Row],[U Cost]]</f>
        <v>0</v>
      </c>
      <c r="AB665" s="1"/>
      <c r="AC665" s="1"/>
      <c r="AD665" s="1">
        <f t="shared" si="72"/>
        <v>0</v>
      </c>
      <c r="AE665" s="1"/>
      <c r="AF665" s="1">
        <f>SUM(Table111[[#This Row],[Total 
Paid]:[Shipping 
Charged]])</f>
        <v>0</v>
      </c>
      <c r="AG665" s="1"/>
      <c r="AH665" s="1"/>
      <c r="AI665" s="1">
        <f t="shared" si="73"/>
        <v>0</v>
      </c>
      <c r="AK665" s="1"/>
      <c r="AL665" s="1"/>
      <c r="AM665" s="1"/>
      <c r="AN665" s="1"/>
      <c r="AP665" s="30"/>
      <c r="AQ665" s="1"/>
      <c r="AR665" s="1">
        <f t="shared" si="79"/>
        <v>0</v>
      </c>
      <c r="AS665" s="1"/>
      <c r="AT665" s="1"/>
      <c r="AU665" s="2">
        <f t="shared" si="74"/>
        <v>0</v>
      </c>
      <c r="AW665" s="1"/>
      <c r="AX665" s="1"/>
      <c r="AY665" s="1"/>
      <c r="AZ665" s="2">
        <f t="shared" si="78"/>
        <v>0</v>
      </c>
      <c r="BA665" s="2">
        <f>SUM(AF665,AH665,-AZ665,-Table111[[#This Row],[Sale Fee]])</f>
        <v>0</v>
      </c>
      <c r="BC665" s="1"/>
      <c r="BD665" s="1"/>
      <c r="BE665" s="1"/>
    </row>
    <row r="666" spans="1:57" x14ac:dyDescent="0.25">
      <c r="A666" s="1"/>
      <c r="B666" s="1"/>
      <c r="E666" s="4"/>
      <c r="F666" s="4"/>
      <c r="O666" s="53"/>
      <c r="Q666" s="1"/>
      <c r="R666" s="1"/>
      <c r="S666" s="1"/>
      <c r="U666" s="1"/>
      <c r="V666" s="1"/>
      <c r="W666" s="1"/>
      <c r="X666" s="1"/>
      <c r="Y666" s="1"/>
      <c r="Z666" s="1">
        <f>Table111[[#This Row],[Quantity2]]*Table111[[#This Row],[U Cost]]</f>
        <v>0</v>
      </c>
      <c r="AB666" s="1"/>
      <c r="AC666" s="1"/>
      <c r="AD666" s="1">
        <f t="shared" si="72"/>
        <v>0</v>
      </c>
      <c r="AE666" s="1"/>
      <c r="AF666" s="1">
        <f>SUM(Table111[[#This Row],[Total 
Paid]:[Shipping 
Charged]])</f>
        <v>0</v>
      </c>
      <c r="AG666" s="1"/>
      <c r="AH666" s="1"/>
      <c r="AI666" s="1">
        <f t="shared" si="73"/>
        <v>0</v>
      </c>
      <c r="AK666" s="1"/>
      <c r="AL666" s="1"/>
      <c r="AM666" s="1"/>
      <c r="AN666" s="1"/>
      <c r="AP666" s="30"/>
      <c r="AQ666" s="1"/>
      <c r="AR666" s="1">
        <f t="shared" si="79"/>
        <v>0</v>
      </c>
      <c r="AS666" s="1"/>
      <c r="AT666" s="1"/>
      <c r="AU666" s="2">
        <f t="shared" si="74"/>
        <v>0</v>
      </c>
      <c r="AW666" s="1"/>
      <c r="AX666" s="1"/>
      <c r="AY666" s="1"/>
      <c r="AZ666" s="2">
        <f t="shared" si="78"/>
        <v>0</v>
      </c>
      <c r="BA666" s="2">
        <f>SUM(AF666,AH666,-AZ666,-Table111[[#This Row],[Sale Fee]])</f>
        <v>0</v>
      </c>
      <c r="BC666" s="1"/>
      <c r="BD666" s="1"/>
      <c r="BE666" s="1"/>
    </row>
    <row r="667" spans="1:57" x14ac:dyDescent="0.25">
      <c r="A667" s="1"/>
      <c r="B667" s="1"/>
      <c r="E667" s="4"/>
      <c r="F667" s="4"/>
      <c r="Q667" s="1"/>
      <c r="R667" s="1"/>
      <c r="S667" s="1"/>
      <c r="U667" s="1"/>
      <c r="V667" s="1"/>
      <c r="W667" s="1"/>
      <c r="X667" s="1"/>
      <c r="Y667" s="1"/>
      <c r="Z667" s="1">
        <f>Table111[[#This Row],[Quantity2]]*Table111[[#This Row],[U Cost]]</f>
        <v>0</v>
      </c>
      <c r="AB667" s="1"/>
      <c r="AC667" s="1"/>
      <c r="AD667" s="1">
        <f t="shared" si="72"/>
        <v>0</v>
      </c>
      <c r="AE667" s="1"/>
      <c r="AF667" s="1">
        <f>SUM(Table111[[#This Row],[Total 
Paid]:[Shipping 
Charged]])</f>
        <v>0</v>
      </c>
      <c r="AG667" s="1"/>
      <c r="AH667" s="1"/>
      <c r="AI667" s="1">
        <f t="shared" si="73"/>
        <v>0</v>
      </c>
      <c r="AK667" s="1"/>
      <c r="AL667" s="1"/>
      <c r="AM667" s="1"/>
      <c r="AN667" s="1"/>
      <c r="AP667" s="30"/>
      <c r="AQ667" s="1"/>
      <c r="AR667" s="1">
        <f t="shared" si="79"/>
        <v>0</v>
      </c>
      <c r="AS667" s="1"/>
      <c r="AT667" s="1"/>
      <c r="AU667" s="2">
        <f t="shared" si="74"/>
        <v>0</v>
      </c>
      <c r="AW667" s="1"/>
      <c r="AX667" s="1"/>
      <c r="AY667" s="1"/>
      <c r="AZ667" s="2">
        <f t="shared" si="78"/>
        <v>0</v>
      </c>
      <c r="BA667" s="2">
        <f>SUM(AF667,AH667,-AZ667,-Table111[[#This Row],[Sale Fee]])</f>
        <v>0</v>
      </c>
      <c r="BC667" s="1"/>
      <c r="BD667" s="1"/>
      <c r="BE667" s="1"/>
    </row>
    <row r="668" spans="1:57" x14ac:dyDescent="0.25">
      <c r="A668" s="1"/>
      <c r="B668" s="1"/>
      <c r="E668" s="4"/>
      <c r="F668" s="4"/>
      <c r="Q668" s="1"/>
      <c r="R668" s="1"/>
      <c r="S668" s="1"/>
      <c r="U668" s="1"/>
      <c r="V668" s="1"/>
      <c r="W668" s="1"/>
      <c r="X668" s="1"/>
      <c r="Y668" s="1"/>
      <c r="Z668" s="1">
        <f>Table111[[#This Row],[Quantity2]]*Table111[[#This Row],[U Cost]]</f>
        <v>0</v>
      </c>
      <c r="AB668" s="1"/>
      <c r="AC668" s="1"/>
      <c r="AD668" s="1">
        <f t="shared" si="72"/>
        <v>0</v>
      </c>
      <c r="AE668" s="1"/>
      <c r="AF668" s="1">
        <f>SUM(Table111[[#This Row],[Total 
Paid]:[Shipping 
Charged]])</f>
        <v>0</v>
      </c>
      <c r="AG668" s="1"/>
      <c r="AH668" s="1"/>
      <c r="AI668" s="1">
        <f t="shared" si="73"/>
        <v>0</v>
      </c>
      <c r="AK668" s="1"/>
      <c r="AL668" s="1"/>
      <c r="AM668" s="1"/>
      <c r="AN668" s="1"/>
      <c r="AP668" s="30"/>
      <c r="AQ668" s="1"/>
      <c r="AR668" s="1">
        <f t="shared" si="79"/>
        <v>0</v>
      </c>
      <c r="AS668" s="1"/>
      <c r="AT668" s="1"/>
      <c r="AU668" s="2">
        <f t="shared" si="74"/>
        <v>0</v>
      </c>
      <c r="AW668" s="1"/>
      <c r="AX668" s="1"/>
      <c r="AY668" s="1"/>
      <c r="AZ668" s="2">
        <f t="shared" si="78"/>
        <v>0</v>
      </c>
      <c r="BA668" s="2">
        <f>SUM(AF668,AH668,-AZ668,-Table111[[#This Row],[Sale Fee]])</f>
        <v>0</v>
      </c>
      <c r="BC668" s="1"/>
      <c r="BD668" s="1"/>
      <c r="BE668" s="1"/>
    </row>
    <row r="669" spans="1:57" x14ac:dyDescent="0.25">
      <c r="A669" s="1"/>
      <c r="B669" s="1"/>
      <c r="E669" s="4"/>
      <c r="F669" s="4"/>
      <c r="Q669" s="1"/>
      <c r="R669" s="1"/>
      <c r="S669" s="1"/>
      <c r="U669" s="1"/>
      <c r="V669" s="1"/>
      <c r="W669" s="1"/>
      <c r="X669" s="1"/>
      <c r="Y669" s="1"/>
      <c r="Z669" s="1">
        <f>Table111[[#This Row],[Quantity2]]*Table111[[#This Row],[U Cost]]</f>
        <v>0</v>
      </c>
      <c r="AB669" s="1"/>
      <c r="AC669" s="1"/>
      <c r="AD669" s="1">
        <f t="shared" si="72"/>
        <v>0</v>
      </c>
      <c r="AE669" s="1"/>
      <c r="AF669" s="1">
        <f>SUM(Table111[[#This Row],[Total 
Paid]:[Shipping 
Charged]])</f>
        <v>0</v>
      </c>
      <c r="AG669" s="1"/>
      <c r="AH669" s="1"/>
      <c r="AI669" s="1">
        <f t="shared" si="73"/>
        <v>0</v>
      </c>
      <c r="AK669" s="1"/>
      <c r="AL669" s="1"/>
      <c r="AM669" s="1"/>
      <c r="AN669" s="1"/>
      <c r="AP669" s="30"/>
      <c r="AQ669" s="1"/>
      <c r="AR669" s="1">
        <f t="shared" si="79"/>
        <v>0</v>
      </c>
      <c r="AS669" s="1"/>
      <c r="AT669" s="1"/>
      <c r="AU669" s="2">
        <f t="shared" si="74"/>
        <v>0</v>
      </c>
      <c r="AW669" s="1"/>
      <c r="AX669" s="1"/>
      <c r="AY669" s="1"/>
      <c r="AZ669" s="2">
        <f t="shared" si="78"/>
        <v>0</v>
      </c>
      <c r="BA669" s="2">
        <f>SUM(AF669,AH669,-AZ669,-Table111[[#This Row],[Sale Fee]])</f>
        <v>0</v>
      </c>
      <c r="BC669" s="1"/>
      <c r="BD669" s="1"/>
      <c r="BE669" s="1"/>
    </row>
    <row r="670" spans="1:57" x14ac:dyDescent="0.25">
      <c r="A670" s="1"/>
      <c r="B670" s="1"/>
      <c r="E670" s="4"/>
      <c r="F670" s="4"/>
      <c r="Q670" s="1"/>
      <c r="R670" s="1"/>
      <c r="S670" s="1"/>
      <c r="U670" s="1"/>
      <c r="V670" s="1"/>
      <c r="W670" s="1"/>
      <c r="X670" s="1"/>
      <c r="Y670" s="1"/>
      <c r="Z670" s="1">
        <f>Table111[[#This Row],[Quantity2]]*Table111[[#This Row],[U Cost]]</f>
        <v>0</v>
      </c>
      <c r="AB670" s="1"/>
      <c r="AC670" s="1"/>
      <c r="AD670" s="1">
        <f t="shared" si="72"/>
        <v>0</v>
      </c>
      <c r="AE670" s="1"/>
      <c r="AF670" s="1">
        <f>SUM(Table111[[#This Row],[Total 
Paid]:[Shipping 
Charged]])</f>
        <v>0</v>
      </c>
      <c r="AG670" s="1"/>
      <c r="AH670" s="1"/>
      <c r="AI670" s="1">
        <f t="shared" si="73"/>
        <v>0</v>
      </c>
      <c r="AK670" s="1"/>
      <c r="AL670" s="1"/>
      <c r="AM670" s="1"/>
      <c r="AN670" s="1"/>
      <c r="AP670" s="30"/>
      <c r="AQ670" s="1"/>
      <c r="AR670" s="1">
        <f t="shared" si="79"/>
        <v>0</v>
      </c>
      <c r="AS670" s="1"/>
      <c r="AT670" s="1"/>
      <c r="AU670" s="2">
        <f t="shared" si="74"/>
        <v>0</v>
      </c>
      <c r="AW670" s="1"/>
      <c r="AX670" s="1"/>
      <c r="AY670" s="1"/>
      <c r="AZ670" s="2">
        <f t="shared" si="78"/>
        <v>0</v>
      </c>
      <c r="BA670" s="2">
        <f>SUM(AF670,AH670,-AZ670,-Table111[[#This Row],[Sale Fee]])</f>
        <v>0</v>
      </c>
      <c r="BC670" s="1"/>
      <c r="BD670" s="1"/>
      <c r="BE670" s="1"/>
    </row>
    <row r="671" spans="1:57" x14ac:dyDescent="0.25">
      <c r="A671" s="1"/>
      <c r="B671" s="1"/>
      <c r="E671" s="4"/>
      <c r="F671" s="4"/>
      <c r="Q671" s="1"/>
      <c r="R671" s="1"/>
      <c r="S671" s="1"/>
      <c r="U671" s="1"/>
      <c r="V671" s="1"/>
      <c r="W671" s="1"/>
      <c r="X671" s="1"/>
      <c r="Y671" s="1"/>
      <c r="Z671" s="1">
        <f>Table111[[#This Row],[Quantity2]]*Table111[[#This Row],[U Cost]]</f>
        <v>0</v>
      </c>
      <c r="AB671" s="1"/>
      <c r="AC671" s="1"/>
      <c r="AD671" s="1">
        <f t="shared" si="72"/>
        <v>0</v>
      </c>
      <c r="AE671" s="1"/>
      <c r="AF671" s="1">
        <f>SUM(Table111[[#This Row],[Total 
Paid]:[Shipping 
Charged]])</f>
        <v>0</v>
      </c>
      <c r="AG671" s="1"/>
      <c r="AH671" s="1"/>
      <c r="AI671" s="1">
        <f t="shared" si="73"/>
        <v>0</v>
      </c>
      <c r="AK671" s="1"/>
      <c r="AL671" s="1"/>
      <c r="AM671" s="1"/>
      <c r="AN671" s="1"/>
      <c r="AP671" s="30"/>
      <c r="AQ671" s="1"/>
      <c r="AR671" s="1">
        <f t="shared" si="79"/>
        <v>0</v>
      </c>
      <c r="AS671" s="1"/>
      <c r="AT671" s="1"/>
      <c r="AU671" s="2">
        <f t="shared" si="74"/>
        <v>0</v>
      </c>
      <c r="AW671" s="1"/>
      <c r="AX671" s="1"/>
      <c r="AY671" s="1"/>
      <c r="AZ671" s="2">
        <f t="shared" si="78"/>
        <v>0</v>
      </c>
      <c r="BA671" s="2">
        <f>SUM(AF671,AH671,-AZ671,-Table111[[#This Row],[Sale Fee]])</f>
        <v>0</v>
      </c>
      <c r="BC671" s="1"/>
      <c r="BD671" s="1"/>
      <c r="BE671" s="1"/>
    </row>
    <row r="672" spans="1:57" x14ac:dyDescent="0.25">
      <c r="A672" s="1"/>
      <c r="B672" s="1"/>
      <c r="E672" s="4"/>
      <c r="F672" s="4"/>
      <c r="Q672" s="1"/>
      <c r="R672" s="1"/>
      <c r="S672" s="1"/>
      <c r="U672" s="1"/>
      <c r="V672" s="1"/>
      <c r="W672" s="1"/>
      <c r="X672" s="1"/>
      <c r="Y672" s="1"/>
      <c r="Z672" s="1">
        <f>Table111[[#This Row],[Quantity2]]*Table111[[#This Row],[U Cost]]</f>
        <v>0</v>
      </c>
      <c r="AB672" s="1"/>
      <c r="AC672" s="1"/>
      <c r="AD672" s="1">
        <f t="shared" si="72"/>
        <v>0</v>
      </c>
      <c r="AE672" s="1"/>
      <c r="AF672" s="1">
        <f>SUM(Table111[[#This Row],[Total 
Paid]:[Shipping 
Charged]])</f>
        <v>0</v>
      </c>
      <c r="AG672" s="1"/>
      <c r="AH672" s="1"/>
      <c r="AI672" s="1">
        <f t="shared" si="73"/>
        <v>0</v>
      </c>
      <c r="AK672" s="1"/>
      <c r="AL672" s="1"/>
      <c r="AM672" s="1"/>
      <c r="AN672" s="1"/>
      <c r="AP672" s="30"/>
      <c r="AQ672" s="1"/>
      <c r="AR672" s="1">
        <f t="shared" si="79"/>
        <v>0</v>
      </c>
      <c r="AS672" s="1"/>
      <c r="AT672" s="1"/>
      <c r="AU672" s="2">
        <f t="shared" si="74"/>
        <v>0</v>
      </c>
      <c r="AW672" s="1"/>
      <c r="AX672" s="1"/>
      <c r="AY672" s="1"/>
      <c r="AZ672" s="2">
        <f t="shared" si="78"/>
        <v>0</v>
      </c>
      <c r="BA672" s="2">
        <f>SUM(AF672,AH672,-AZ672,-Table111[[#This Row],[Sale Fee]])</f>
        <v>0</v>
      </c>
      <c r="BC672" s="1"/>
      <c r="BD672" s="1"/>
      <c r="BE672" s="1"/>
    </row>
    <row r="673" spans="1:57" x14ac:dyDescent="0.25">
      <c r="A673" s="1"/>
      <c r="B673" s="1"/>
      <c r="E673" s="4"/>
      <c r="F673" s="4"/>
      <c r="Q673" s="1"/>
      <c r="R673" s="1"/>
      <c r="S673" s="1"/>
      <c r="U673" s="1"/>
      <c r="V673" s="1"/>
      <c r="W673" s="1"/>
      <c r="X673" s="1"/>
      <c r="Y673" s="1"/>
      <c r="Z673" s="1">
        <f>Table111[[#This Row],[Quantity2]]*Table111[[#This Row],[U Cost]]</f>
        <v>0</v>
      </c>
      <c r="AB673" s="1"/>
      <c r="AC673" s="1"/>
      <c r="AD673" s="1">
        <f t="shared" si="72"/>
        <v>0</v>
      </c>
      <c r="AE673" s="1"/>
      <c r="AF673" s="1">
        <f>SUM(Table111[[#This Row],[Total 
Paid]:[Shipping 
Charged]])</f>
        <v>0</v>
      </c>
      <c r="AG673" s="1"/>
      <c r="AH673" s="1"/>
      <c r="AI673" s="1">
        <f t="shared" si="73"/>
        <v>0</v>
      </c>
      <c r="AK673" s="1"/>
      <c r="AL673" s="1"/>
      <c r="AM673" s="1"/>
      <c r="AN673" s="1"/>
      <c r="AP673" s="30"/>
      <c r="AQ673" s="1"/>
      <c r="AR673" s="1">
        <f t="shared" si="79"/>
        <v>0</v>
      </c>
      <c r="AS673" s="1"/>
      <c r="AT673" s="1"/>
      <c r="AU673" s="2">
        <f t="shared" si="74"/>
        <v>0</v>
      </c>
      <c r="AW673" s="1"/>
      <c r="AX673" s="1"/>
      <c r="AY673" s="1"/>
      <c r="AZ673" s="2">
        <f t="shared" si="78"/>
        <v>0</v>
      </c>
      <c r="BA673" s="2">
        <f>SUM(AF673,AH673,-AZ673,-Table111[[#This Row],[Sale Fee]])</f>
        <v>0</v>
      </c>
      <c r="BC673" s="1"/>
      <c r="BD673" s="1"/>
      <c r="BE673" s="1"/>
    </row>
    <row r="674" spans="1:57" x14ac:dyDescent="0.25">
      <c r="A674" s="1"/>
      <c r="B674" s="1"/>
      <c r="E674" s="4"/>
      <c r="F674" s="4"/>
      <c r="Q674" s="1"/>
      <c r="R674" s="1"/>
      <c r="S674" s="1"/>
      <c r="U674" s="1"/>
      <c r="V674" s="1"/>
      <c r="W674" s="1"/>
      <c r="X674" s="1"/>
      <c r="Y674" s="1"/>
      <c r="Z674" s="1">
        <f>Table111[[#This Row],[Quantity2]]*Table111[[#This Row],[U Cost]]</f>
        <v>0</v>
      </c>
      <c r="AB674" s="1"/>
      <c r="AC674" s="1"/>
      <c r="AD674" s="1">
        <f t="shared" si="72"/>
        <v>0</v>
      </c>
      <c r="AE674" s="1"/>
      <c r="AF674" s="1">
        <f>SUM(Table111[[#This Row],[Total 
Paid]:[Shipping 
Charged]])</f>
        <v>0</v>
      </c>
      <c r="AG674" s="1"/>
      <c r="AH674" s="1"/>
      <c r="AI674" s="1">
        <f t="shared" si="73"/>
        <v>0</v>
      </c>
      <c r="AK674" s="1"/>
      <c r="AL674" s="1"/>
      <c r="AM674" s="1"/>
      <c r="AN674" s="1"/>
      <c r="AP674" s="30"/>
      <c r="AQ674" s="1"/>
      <c r="AR674" s="1">
        <f t="shared" si="79"/>
        <v>0</v>
      </c>
      <c r="AS674" s="1"/>
      <c r="AT674" s="1"/>
      <c r="AU674" s="2">
        <f t="shared" si="74"/>
        <v>0</v>
      </c>
      <c r="AW674" s="1"/>
      <c r="AX674" s="1"/>
      <c r="AY674" s="1"/>
      <c r="AZ674" s="2">
        <f t="shared" si="78"/>
        <v>0</v>
      </c>
      <c r="BA674" s="2">
        <f>SUM(AF674,AH674,-AZ674,-Table111[[#This Row],[Sale Fee]])</f>
        <v>0</v>
      </c>
      <c r="BC674" s="1"/>
      <c r="BD674" s="1"/>
      <c r="BE674" s="1"/>
    </row>
    <row r="675" spans="1:57" x14ac:dyDescent="0.25">
      <c r="A675" s="1"/>
      <c r="B675" s="1"/>
      <c r="E675" s="4"/>
      <c r="F675" s="4"/>
      <c r="Q675" s="1"/>
      <c r="R675" s="1"/>
      <c r="S675" s="1"/>
      <c r="U675" s="1"/>
      <c r="V675" s="1"/>
      <c r="W675" s="1"/>
      <c r="X675" s="1"/>
      <c r="Y675" s="1"/>
      <c r="Z675" s="1">
        <f>Table111[[#This Row],[Quantity2]]*Table111[[#This Row],[U Cost]]</f>
        <v>0</v>
      </c>
      <c r="AB675" s="1"/>
      <c r="AC675" s="1"/>
      <c r="AD675" s="1">
        <f t="shared" si="72"/>
        <v>0</v>
      </c>
      <c r="AE675" s="1"/>
      <c r="AF675" s="1">
        <f>SUM(Table111[[#This Row],[Total 
Paid]:[Shipping 
Charged]])</f>
        <v>0</v>
      </c>
      <c r="AG675" s="1"/>
      <c r="AH675" s="1"/>
      <c r="AI675" s="1">
        <f t="shared" si="73"/>
        <v>0</v>
      </c>
      <c r="AK675" s="1"/>
      <c r="AL675" s="1"/>
      <c r="AM675" s="1"/>
      <c r="AN675" s="1"/>
      <c r="AP675" s="30"/>
      <c r="AQ675" s="1"/>
      <c r="AR675" s="1">
        <f t="shared" si="79"/>
        <v>0</v>
      </c>
      <c r="AS675" s="1"/>
      <c r="AT675" s="1"/>
      <c r="AU675" s="2">
        <f t="shared" si="74"/>
        <v>0</v>
      </c>
      <c r="AW675" s="1"/>
      <c r="AX675" s="1"/>
      <c r="AY675" s="1"/>
      <c r="AZ675" s="2">
        <f t="shared" si="78"/>
        <v>0</v>
      </c>
      <c r="BA675" s="2">
        <f>SUM(AF675,AH675,-AZ675,-Table111[[#This Row],[Sale Fee]])</f>
        <v>0</v>
      </c>
      <c r="BC675" s="1"/>
      <c r="BD675" s="1"/>
      <c r="BE675" s="1"/>
    </row>
    <row r="676" spans="1:57" x14ac:dyDescent="0.25">
      <c r="A676" s="1"/>
      <c r="B676" s="1"/>
      <c r="E676" s="4"/>
      <c r="F676" s="4"/>
      <c r="Q676" s="1"/>
      <c r="R676" s="1"/>
      <c r="S676" s="1"/>
      <c r="U676" s="1"/>
      <c r="V676" s="1"/>
      <c r="W676" s="1"/>
      <c r="X676" s="1"/>
      <c r="Y676" s="1"/>
      <c r="Z676" s="1">
        <f>Table111[[#This Row],[Quantity2]]*Table111[[#This Row],[U Cost]]</f>
        <v>0</v>
      </c>
      <c r="AB676" s="1"/>
      <c r="AC676" s="1"/>
      <c r="AD676" s="1">
        <f t="shared" si="72"/>
        <v>0</v>
      </c>
      <c r="AE676" s="1"/>
      <c r="AF676" s="1">
        <f>SUM(Table111[[#This Row],[Total 
Paid]:[Shipping 
Charged]])</f>
        <v>0</v>
      </c>
      <c r="AG676" s="1"/>
      <c r="AH676" s="1"/>
      <c r="AI676" s="1">
        <f t="shared" si="73"/>
        <v>0</v>
      </c>
      <c r="AK676" s="1"/>
      <c r="AL676" s="1"/>
      <c r="AM676" s="1"/>
      <c r="AN676" s="1"/>
      <c r="AP676" s="30"/>
      <c r="AQ676" s="1"/>
      <c r="AR676" s="1">
        <f t="shared" si="79"/>
        <v>0</v>
      </c>
      <c r="AS676" s="1"/>
      <c r="AT676" s="1"/>
      <c r="AU676" s="2">
        <f t="shared" si="74"/>
        <v>0</v>
      </c>
      <c r="AW676" s="1"/>
      <c r="AX676" s="1"/>
      <c r="AY676" s="1"/>
      <c r="AZ676" s="2">
        <f t="shared" si="78"/>
        <v>0</v>
      </c>
      <c r="BA676" s="2">
        <f>SUM(AF676,AH676,-AZ676,-Table111[[#This Row],[Sale Fee]])</f>
        <v>0</v>
      </c>
      <c r="BC676" s="1"/>
      <c r="BD676" s="1"/>
      <c r="BE676" s="1"/>
    </row>
    <row r="677" spans="1:57" x14ac:dyDescent="0.25">
      <c r="A677" s="1"/>
      <c r="B677" s="1"/>
      <c r="E677" s="4"/>
      <c r="F677" s="4"/>
      <c r="Q677" s="1"/>
      <c r="R677" s="1"/>
      <c r="S677" s="1"/>
      <c r="U677" s="1"/>
      <c r="V677" s="1"/>
      <c r="W677" s="1"/>
      <c r="X677" s="1"/>
      <c r="Y677" s="1"/>
      <c r="Z677" s="1">
        <f>Table111[[#This Row],[Quantity2]]*Table111[[#This Row],[U Cost]]</f>
        <v>0</v>
      </c>
      <c r="AB677" s="1"/>
      <c r="AC677" s="1"/>
      <c r="AD677" s="1">
        <f t="shared" si="72"/>
        <v>0</v>
      </c>
      <c r="AE677" s="1"/>
      <c r="AF677" s="1">
        <f>SUM(Table111[[#This Row],[Total 
Paid]:[Shipping 
Charged]])</f>
        <v>0</v>
      </c>
      <c r="AG677" s="1"/>
      <c r="AH677" s="1"/>
      <c r="AI677" s="1">
        <f t="shared" si="73"/>
        <v>0</v>
      </c>
      <c r="AK677" s="1"/>
      <c r="AL677" s="1"/>
      <c r="AM677" s="1"/>
      <c r="AN677" s="1"/>
      <c r="AP677" s="30"/>
      <c r="AQ677" s="1"/>
      <c r="AR677" s="1">
        <f t="shared" si="79"/>
        <v>0</v>
      </c>
      <c r="AS677" s="1"/>
      <c r="AT677" s="1"/>
      <c r="AU677" s="2">
        <f t="shared" si="74"/>
        <v>0</v>
      </c>
      <c r="AW677" s="1"/>
      <c r="AX677" s="1"/>
      <c r="AY677" s="1"/>
      <c r="AZ677" s="2">
        <f t="shared" si="78"/>
        <v>0</v>
      </c>
      <c r="BA677" s="2">
        <f>SUM(AF677,AH677,-AZ677,-Table111[[#This Row],[Sale Fee]])</f>
        <v>0</v>
      </c>
      <c r="BC677" s="1"/>
      <c r="BD677" s="1"/>
      <c r="BE677" s="1"/>
    </row>
    <row r="678" spans="1:57" x14ac:dyDescent="0.25">
      <c r="A678" s="1"/>
      <c r="B678" s="1"/>
      <c r="E678" s="4"/>
      <c r="F678" s="4"/>
      <c r="Q678" s="1"/>
      <c r="R678" s="1"/>
      <c r="S678" s="1"/>
      <c r="U678" s="1"/>
      <c r="V678" s="1"/>
      <c r="W678" s="1"/>
      <c r="X678" s="1"/>
      <c r="Y678" s="1"/>
      <c r="Z678" s="1">
        <f>Table111[[#This Row],[Quantity2]]*Table111[[#This Row],[U Cost]]</f>
        <v>0</v>
      </c>
      <c r="AB678" s="1"/>
      <c r="AC678" s="1"/>
      <c r="AD678" s="1">
        <f t="shared" si="72"/>
        <v>0</v>
      </c>
      <c r="AE678" s="1"/>
      <c r="AF678" s="1">
        <f>SUM(Table111[[#This Row],[Total 
Paid]:[Shipping 
Charged]])</f>
        <v>0</v>
      </c>
      <c r="AG678" s="1"/>
      <c r="AH678" s="1"/>
      <c r="AI678" s="1">
        <f t="shared" si="73"/>
        <v>0</v>
      </c>
      <c r="AK678" s="1"/>
      <c r="AL678" s="1"/>
      <c r="AM678" s="1"/>
      <c r="AN678" s="1"/>
      <c r="AP678" s="30"/>
      <c r="AQ678" s="1"/>
      <c r="AR678" s="1">
        <f t="shared" si="79"/>
        <v>0</v>
      </c>
      <c r="AS678" s="1"/>
      <c r="AT678" s="1"/>
      <c r="AU678" s="2">
        <f t="shared" si="74"/>
        <v>0</v>
      </c>
      <c r="AW678" s="1"/>
      <c r="AX678" s="1"/>
      <c r="AY678" s="1"/>
      <c r="AZ678" s="2">
        <f t="shared" si="78"/>
        <v>0</v>
      </c>
      <c r="BA678" s="2">
        <f>SUM(AF678,AH678,-AZ678,-Table111[[#This Row],[Sale Fee]])</f>
        <v>0</v>
      </c>
      <c r="BC678" s="1"/>
      <c r="BD678" s="1"/>
      <c r="BE678" s="1"/>
    </row>
    <row r="679" spans="1:57" x14ac:dyDescent="0.25">
      <c r="A679" s="1"/>
      <c r="B679" s="1"/>
      <c r="E679" s="4"/>
      <c r="F679" s="4"/>
      <c r="Q679" s="1"/>
      <c r="R679" s="1"/>
      <c r="S679" s="1"/>
      <c r="U679" s="1"/>
      <c r="V679" s="1"/>
      <c r="W679" s="1"/>
      <c r="X679" s="1"/>
      <c r="Y679" s="1"/>
      <c r="Z679" s="1">
        <f>Table111[[#This Row],[Quantity2]]*Table111[[#This Row],[U Cost]]</f>
        <v>0</v>
      </c>
      <c r="AB679" s="1"/>
      <c r="AC679" s="1"/>
      <c r="AD679" s="1">
        <f t="shared" si="72"/>
        <v>0</v>
      </c>
      <c r="AE679" s="1"/>
      <c r="AF679" s="1">
        <f>SUM(Table111[[#This Row],[Total 
Paid]:[Shipping 
Charged]])</f>
        <v>0</v>
      </c>
      <c r="AG679" s="1"/>
      <c r="AH679" s="1"/>
      <c r="AI679" s="1">
        <f t="shared" si="73"/>
        <v>0</v>
      </c>
      <c r="AK679" s="1"/>
      <c r="AL679" s="1"/>
      <c r="AM679" s="1"/>
      <c r="AN679" s="1"/>
      <c r="AP679" s="30"/>
      <c r="AQ679" s="1"/>
      <c r="AR679" s="1">
        <f t="shared" si="79"/>
        <v>0</v>
      </c>
      <c r="AS679" s="1"/>
      <c r="AT679" s="1"/>
      <c r="AU679" s="2">
        <f t="shared" si="74"/>
        <v>0</v>
      </c>
      <c r="AW679" s="1"/>
      <c r="AX679" s="1"/>
      <c r="AY679" s="1"/>
      <c r="AZ679" s="2">
        <f t="shared" ref="AZ679:AZ757" si="80">SUM(AU679,AW679,AX679,AY679)</f>
        <v>0</v>
      </c>
      <c r="BA679" s="2">
        <f>SUM(AF679,AH679,-AZ679,-Table111[[#This Row],[Sale Fee]])</f>
        <v>0</v>
      </c>
      <c r="BC679" s="1"/>
      <c r="BD679" s="1"/>
      <c r="BE679" s="1"/>
    </row>
    <row r="680" spans="1:57" x14ac:dyDescent="0.25">
      <c r="A680" s="1"/>
      <c r="B680" s="1"/>
      <c r="E680" s="4"/>
      <c r="F680" s="4"/>
      <c r="Q680" s="1"/>
      <c r="R680" s="1"/>
      <c r="S680" s="1">
        <f t="shared" ref="S680" si="81">R680*Q680</f>
        <v>0</v>
      </c>
      <c r="U680" s="1"/>
      <c r="V680" s="1"/>
      <c r="W680" s="1">
        <f t="shared" ref="W680" si="82">U680*V680</f>
        <v>0</v>
      </c>
      <c r="X680" s="1"/>
      <c r="Y680" s="1"/>
      <c r="Z680" s="1">
        <f>Table111[[#This Row],[Quantity2]]*Table111[[#This Row],[U Cost]]</f>
        <v>0</v>
      </c>
      <c r="AB680" s="1"/>
      <c r="AC680" s="1"/>
      <c r="AD680" s="1">
        <f t="shared" si="72"/>
        <v>0</v>
      </c>
      <c r="AE680" s="1"/>
      <c r="AF680" s="1">
        <f>SUM(Table111[[#This Row],[Total 
Paid]:[Shipping 
Charged]])</f>
        <v>0</v>
      </c>
      <c r="AG680" s="1"/>
      <c r="AH680" s="1"/>
      <c r="AI680" s="1">
        <f t="shared" si="73"/>
        <v>0</v>
      </c>
      <c r="AK680" s="1"/>
      <c r="AL680" s="1"/>
      <c r="AM680" s="1"/>
      <c r="AN680" s="1"/>
      <c r="AP680" s="30"/>
      <c r="AQ680" s="1"/>
      <c r="AR680" s="1">
        <f t="shared" si="79"/>
        <v>0</v>
      </c>
      <c r="AS680" s="1"/>
      <c r="AT680" s="1"/>
      <c r="AU680" s="2">
        <f t="shared" si="74"/>
        <v>0</v>
      </c>
      <c r="AW680" s="1"/>
      <c r="AX680" s="1"/>
      <c r="AY680" s="1"/>
      <c r="AZ680" s="2">
        <f t="shared" si="80"/>
        <v>0</v>
      </c>
      <c r="BA680" s="2">
        <f>SUM(AF680,AH680,-AZ680,-Table111[[#This Row],[Sale Fee]])</f>
        <v>0</v>
      </c>
      <c r="BC680" s="1"/>
      <c r="BD680" s="1"/>
      <c r="BE680" s="1">
        <f t="shared" ref="BE680" si="83">BD680*BC680</f>
        <v>0</v>
      </c>
    </row>
    <row r="681" spans="1:57" x14ac:dyDescent="0.25">
      <c r="A681" s="1"/>
      <c r="B681" s="1"/>
      <c r="E681" s="4"/>
      <c r="F681" s="4"/>
      <c r="Q681" s="1"/>
      <c r="R681" s="1"/>
      <c r="S681" s="1"/>
      <c r="U681" s="1"/>
      <c r="V681" s="1"/>
      <c r="W681" s="1"/>
      <c r="X681" s="1"/>
      <c r="Y681" s="1"/>
      <c r="Z681" s="1">
        <f>Table111[[#This Row],[Quantity2]]*Table111[[#This Row],[U Cost]]</f>
        <v>0</v>
      </c>
      <c r="AB681" s="1"/>
      <c r="AC681" s="1"/>
      <c r="AD681" s="1">
        <f t="shared" si="72"/>
        <v>0</v>
      </c>
      <c r="AE681" s="1"/>
      <c r="AF681" s="1">
        <f>SUM(Table111[[#This Row],[Total 
Paid]:[Shipping 
Charged]])</f>
        <v>0</v>
      </c>
      <c r="AG681" s="1"/>
      <c r="AH681" s="1"/>
      <c r="AI681" s="1">
        <f t="shared" si="73"/>
        <v>0</v>
      </c>
      <c r="AK681" s="1"/>
      <c r="AL681" s="1"/>
      <c r="AM681" s="1"/>
      <c r="AN681" s="1"/>
      <c r="AP681" s="30"/>
      <c r="AQ681" s="1"/>
      <c r="AR681" s="1">
        <f t="shared" si="79"/>
        <v>0</v>
      </c>
      <c r="AS681" s="1"/>
      <c r="AT681" s="1"/>
      <c r="AU681" s="2">
        <f t="shared" si="74"/>
        <v>0</v>
      </c>
      <c r="AW681" s="1"/>
      <c r="AX681" s="1"/>
      <c r="AY681" s="1"/>
      <c r="AZ681" s="2">
        <f t="shared" si="80"/>
        <v>0</v>
      </c>
      <c r="BA681" s="2">
        <f>SUM(AF681,AH681,-AZ681,-Table111[[#This Row],[Sale Fee]])</f>
        <v>0</v>
      </c>
      <c r="BC681" s="1"/>
      <c r="BD681" s="1"/>
      <c r="BE681" s="1"/>
    </row>
    <row r="682" spans="1:57" x14ac:dyDescent="0.25">
      <c r="A682" s="1"/>
      <c r="B682" s="1"/>
      <c r="E682" s="4"/>
      <c r="F682" s="4"/>
      <c r="Q682" s="1"/>
      <c r="R682" s="1"/>
      <c r="S682" s="1"/>
      <c r="U682" s="1"/>
      <c r="V682" s="1"/>
      <c r="W682" s="1"/>
      <c r="X682" s="1"/>
      <c r="Y682" s="1"/>
      <c r="Z682" s="1">
        <f>Table111[[#This Row],[Quantity2]]*Table111[[#This Row],[U Cost]]</f>
        <v>0</v>
      </c>
      <c r="AB682" s="1"/>
      <c r="AC682" s="1"/>
      <c r="AD682" s="1">
        <f t="shared" si="72"/>
        <v>0</v>
      </c>
      <c r="AE682" s="1"/>
      <c r="AF682" s="1">
        <f>SUM(Table111[[#This Row],[Total 
Paid]:[Shipping 
Charged]])</f>
        <v>0</v>
      </c>
      <c r="AG682" s="1"/>
      <c r="AH682" s="1"/>
      <c r="AI682" s="1">
        <f t="shared" si="73"/>
        <v>0</v>
      </c>
      <c r="AK682" s="1"/>
      <c r="AL682" s="1"/>
      <c r="AM682" s="1"/>
      <c r="AN682" s="1"/>
      <c r="AP682" s="30"/>
      <c r="AQ682" s="1"/>
      <c r="AR682" s="1">
        <f t="shared" si="79"/>
        <v>0</v>
      </c>
      <c r="AS682" s="1"/>
      <c r="AT682" s="1"/>
      <c r="AU682" s="2">
        <f t="shared" si="74"/>
        <v>0</v>
      </c>
      <c r="AW682" s="1"/>
      <c r="AX682" s="1"/>
      <c r="AY682" s="1"/>
      <c r="AZ682" s="2">
        <f t="shared" si="80"/>
        <v>0</v>
      </c>
      <c r="BA682" s="2">
        <f>SUM(AF682,AH682,-AZ682,-Table111[[#This Row],[Sale Fee]])</f>
        <v>0</v>
      </c>
      <c r="BC682" s="1"/>
      <c r="BD682" s="1"/>
      <c r="BE682" s="1"/>
    </row>
    <row r="683" spans="1:57" x14ac:dyDescent="0.25">
      <c r="A683" s="1"/>
      <c r="B683" s="1"/>
      <c r="E683" s="4"/>
      <c r="F683" s="4"/>
      <c r="Q683" s="1"/>
      <c r="R683" s="1"/>
      <c r="S683" s="1"/>
      <c r="U683" s="1"/>
      <c r="V683" s="1"/>
      <c r="W683" s="1"/>
      <c r="X683" s="1"/>
      <c r="Y683" s="1"/>
      <c r="Z683" s="1">
        <f>Table111[[#This Row],[Quantity2]]*Table111[[#This Row],[U Cost]]</f>
        <v>0</v>
      </c>
      <c r="AB683" s="1"/>
      <c r="AC683" s="1"/>
      <c r="AD683" s="1">
        <f t="shared" si="72"/>
        <v>0</v>
      </c>
      <c r="AE683" s="1"/>
      <c r="AF683" s="1">
        <f>SUM(Table111[[#This Row],[Total 
Paid]:[Shipping 
Charged]])</f>
        <v>0</v>
      </c>
      <c r="AG683" s="1"/>
      <c r="AH683" s="1"/>
      <c r="AI683" s="1">
        <f t="shared" si="73"/>
        <v>0</v>
      </c>
      <c r="AK683" s="1"/>
      <c r="AL683" s="1"/>
      <c r="AM683" s="1"/>
      <c r="AN683" s="1"/>
      <c r="AP683" s="30"/>
      <c r="AQ683" s="1"/>
      <c r="AR683" s="1">
        <f t="shared" ref="AR683:AR746" si="84">AQ683*AP683</f>
        <v>0</v>
      </c>
      <c r="AS683" s="1"/>
      <c r="AT683" s="1"/>
      <c r="AU683" s="2">
        <f t="shared" si="74"/>
        <v>0</v>
      </c>
      <c r="AW683" s="1"/>
      <c r="AX683" s="1"/>
      <c r="AY683" s="1"/>
      <c r="AZ683" s="2">
        <f t="shared" si="80"/>
        <v>0</v>
      </c>
      <c r="BA683" s="2">
        <f>SUM(AF683,AH683,-AZ683,-Table111[[#This Row],[Sale Fee]])</f>
        <v>0</v>
      </c>
      <c r="BC683" s="1"/>
      <c r="BD683" s="1"/>
      <c r="BE683" s="1"/>
    </row>
    <row r="684" spans="1:57" x14ac:dyDescent="0.25">
      <c r="A684" s="1"/>
      <c r="B684" s="1"/>
      <c r="E684" s="4"/>
      <c r="F684" s="4"/>
      <c r="Q684" s="1"/>
      <c r="R684" s="1"/>
      <c r="S684" s="1"/>
      <c r="U684" s="1"/>
      <c r="V684" s="1"/>
      <c r="W684" s="1"/>
      <c r="X684" s="1"/>
      <c r="Y684" s="1"/>
      <c r="Z684" s="1">
        <f>Table111[[#This Row],[Quantity2]]*Table111[[#This Row],[U Cost]]</f>
        <v>0</v>
      </c>
      <c r="AB684" s="1"/>
      <c r="AC684" s="1"/>
      <c r="AD684" s="1">
        <f t="shared" si="72"/>
        <v>0</v>
      </c>
      <c r="AE684" s="1"/>
      <c r="AF684" s="1">
        <f>SUM(Table111[[#This Row],[Total 
Paid]:[Shipping 
Charged]])</f>
        <v>0</v>
      </c>
      <c r="AG684" s="1"/>
      <c r="AH684" s="1"/>
      <c r="AI684" s="1">
        <f t="shared" si="73"/>
        <v>0</v>
      </c>
      <c r="AK684" s="1"/>
      <c r="AL684" s="1"/>
      <c r="AM684" s="1"/>
      <c r="AN684" s="1"/>
      <c r="AP684" s="30"/>
      <c r="AQ684" s="1"/>
      <c r="AR684" s="1">
        <f t="shared" si="84"/>
        <v>0</v>
      </c>
      <c r="AS684" s="1"/>
      <c r="AT684" s="1"/>
      <c r="AU684" s="2">
        <f t="shared" si="74"/>
        <v>0</v>
      </c>
      <c r="AW684" s="1"/>
      <c r="AX684" s="1"/>
      <c r="AY684" s="1"/>
      <c r="AZ684" s="2">
        <f t="shared" si="80"/>
        <v>0</v>
      </c>
      <c r="BA684" s="2">
        <f>SUM(AF684,AH684,-AZ684,-Table111[[#This Row],[Sale Fee]])</f>
        <v>0</v>
      </c>
      <c r="BC684" s="1"/>
      <c r="BD684" s="1"/>
      <c r="BE684" s="1"/>
    </row>
    <row r="685" spans="1:57" x14ac:dyDescent="0.25">
      <c r="A685" s="1"/>
      <c r="B685" s="1"/>
      <c r="E685" s="4"/>
      <c r="F685" s="4"/>
      <c r="Q685" s="1"/>
      <c r="R685" s="1"/>
      <c r="S685" s="1"/>
      <c r="U685" s="1"/>
      <c r="V685" s="1"/>
      <c r="W685" s="1"/>
      <c r="X685" s="1"/>
      <c r="Y685" s="1"/>
      <c r="Z685" s="1">
        <f>Table111[[#This Row],[Quantity2]]*Table111[[#This Row],[U Cost]]</f>
        <v>0</v>
      </c>
      <c r="AB685" s="1"/>
      <c r="AC685" s="1"/>
      <c r="AD685" s="1">
        <f t="shared" si="72"/>
        <v>0</v>
      </c>
      <c r="AE685" s="1"/>
      <c r="AF685" s="1">
        <f>SUM(Table111[[#This Row],[Total 
Paid]:[Shipping 
Charged]])</f>
        <v>0</v>
      </c>
      <c r="AG685" s="1"/>
      <c r="AH685" s="1"/>
      <c r="AI685" s="1">
        <f t="shared" si="73"/>
        <v>0</v>
      </c>
      <c r="AK685" s="1"/>
      <c r="AL685" s="1"/>
      <c r="AM685" s="1"/>
      <c r="AN685" s="1"/>
      <c r="AP685" s="30"/>
      <c r="AQ685" s="1"/>
      <c r="AR685" s="1">
        <f t="shared" si="84"/>
        <v>0</v>
      </c>
      <c r="AS685" s="1"/>
      <c r="AT685" s="1"/>
      <c r="AU685" s="2">
        <f t="shared" si="74"/>
        <v>0</v>
      </c>
      <c r="AW685" s="1"/>
      <c r="AX685" s="1"/>
      <c r="AY685" s="1"/>
      <c r="AZ685" s="2">
        <f t="shared" si="80"/>
        <v>0</v>
      </c>
      <c r="BA685" s="2">
        <f>SUM(AF685,AH685,-AZ685,-Table111[[#This Row],[Sale Fee]])</f>
        <v>0</v>
      </c>
      <c r="BC685" s="1"/>
      <c r="BD685" s="1"/>
      <c r="BE685" s="1"/>
    </row>
    <row r="686" spans="1:57" x14ac:dyDescent="0.25">
      <c r="A686" s="1"/>
      <c r="B686" s="1"/>
      <c r="E686" s="4"/>
      <c r="F686" s="4"/>
      <c r="Q686" s="1"/>
      <c r="R686" s="1"/>
      <c r="S686" s="1"/>
      <c r="U686" s="1"/>
      <c r="V686" s="1"/>
      <c r="W686" s="1"/>
      <c r="X686" s="1"/>
      <c r="Y686" s="1"/>
      <c r="Z686" s="1">
        <f>Table111[[#This Row],[Quantity2]]*Table111[[#This Row],[U Cost]]</f>
        <v>0</v>
      </c>
      <c r="AB686" s="1"/>
      <c r="AC686" s="1"/>
      <c r="AD686" s="1">
        <f t="shared" si="72"/>
        <v>0</v>
      </c>
      <c r="AE686" s="1"/>
      <c r="AF686" s="1">
        <f>SUM(Table111[[#This Row],[Total 
Paid]:[Shipping 
Charged]])</f>
        <v>0</v>
      </c>
      <c r="AG686" s="1"/>
      <c r="AH686" s="1"/>
      <c r="AI686" s="1">
        <f t="shared" si="73"/>
        <v>0</v>
      </c>
      <c r="AK686" s="1"/>
      <c r="AL686" s="1"/>
      <c r="AM686" s="1"/>
      <c r="AN686" s="1"/>
      <c r="AP686" s="30"/>
      <c r="AQ686" s="1"/>
      <c r="AR686" s="1">
        <f t="shared" si="84"/>
        <v>0</v>
      </c>
      <c r="AS686" s="1"/>
      <c r="AT686" s="1"/>
      <c r="AU686" s="2">
        <f t="shared" si="74"/>
        <v>0</v>
      </c>
      <c r="AW686" s="1"/>
      <c r="AX686" s="1"/>
      <c r="AY686" s="1"/>
      <c r="AZ686" s="2">
        <f t="shared" si="80"/>
        <v>0</v>
      </c>
      <c r="BA686" s="2">
        <f>SUM(AF686,AH686,-AZ686,-Table111[[#This Row],[Sale Fee]])</f>
        <v>0</v>
      </c>
      <c r="BC686" s="1"/>
      <c r="BD686" s="1"/>
      <c r="BE686" s="1"/>
    </row>
    <row r="687" spans="1:57" x14ac:dyDescent="0.25">
      <c r="A687" s="1"/>
      <c r="B687" s="1"/>
      <c r="E687" s="4"/>
      <c r="F687" s="4"/>
      <c r="Q687" s="1"/>
      <c r="R687" s="1"/>
      <c r="S687" s="1"/>
      <c r="U687" s="1"/>
      <c r="V687" s="1"/>
      <c r="W687" s="1"/>
      <c r="X687" s="1"/>
      <c r="Y687" s="1"/>
      <c r="Z687" s="1">
        <f>Table111[[#This Row],[Quantity2]]*Table111[[#This Row],[U Cost]]</f>
        <v>0</v>
      </c>
      <c r="AB687" s="1"/>
      <c r="AC687" s="1"/>
      <c r="AD687" s="1">
        <f t="shared" si="72"/>
        <v>0</v>
      </c>
      <c r="AE687" s="1"/>
      <c r="AF687" s="1">
        <f>SUM(Table111[[#This Row],[Total 
Paid]:[Shipping 
Charged]])</f>
        <v>0</v>
      </c>
      <c r="AG687" s="1"/>
      <c r="AH687" s="1"/>
      <c r="AI687" s="1">
        <f t="shared" si="73"/>
        <v>0</v>
      </c>
      <c r="AK687" s="1"/>
      <c r="AL687" s="1"/>
      <c r="AM687" s="1"/>
      <c r="AN687" s="1"/>
      <c r="AP687" s="30"/>
      <c r="AQ687" s="1"/>
      <c r="AR687" s="1">
        <f t="shared" si="84"/>
        <v>0</v>
      </c>
      <c r="AS687" s="1"/>
      <c r="AT687" s="1"/>
      <c r="AU687" s="2">
        <f t="shared" si="74"/>
        <v>0</v>
      </c>
      <c r="AW687" s="1"/>
      <c r="AX687" s="1"/>
      <c r="AY687" s="1"/>
      <c r="AZ687" s="2">
        <f t="shared" si="80"/>
        <v>0</v>
      </c>
      <c r="BA687" s="2">
        <f>SUM(AF687,AH687,-AZ687,-Table111[[#This Row],[Sale Fee]])</f>
        <v>0</v>
      </c>
      <c r="BC687" s="1"/>
      <c r="BD687" s="1"/>
      <c r="BE687" s="1"/>
    </row>
    <row r="688" spans="1:57" x14ac:dyDescent="0.25">
      <c r="A688" s="1"/>
      <c r="B688" s="1"/>
      <c r="E688" s="4"/>
      <c r="F688" s="4"/>
      <c r="Q688" s="1"/>
      <c r="R688" s="1"/>
      <c r="S688" s="1"/>
      <c r="U688" s="1"/>
      <c r="V688" s="1"/>
      <c r="W688" s="1"/>
      <c r="X688" s="1"/>
      <c r="Y688" s="1"/>
      <c r="Z688" s="1">
        <f>Table111[[#This Row],[Quantity2]]*Table111[[#This Row],[U Cost]]</f>
        <v>0</v>
      </c>
      <c r="AB688" s="1"/>
      <c r="AC688" s="1"/>
      <c r="AD688" s="1">
        <f t="shared" si="72"/>
        <v>0</v>
      </c>
      <c r="AE688" s="1"/>
      <c r="AF688" s="1">
        <f>SUM(Table111[[#This Row],[Total 
Paid]:[Shipping 
Charged]])</f>
        <v>0</v>
      </c>
      <c r="AG688" s="1"/>
      <c r="AH688" s="1"/>
      <c r="AI688" s="1">
        <f t="shared" si="73"/>
        <v>0</v>
      </c>
      <c r="AK688" s="1"/>
      <c r="AL688" s="1"/>
      <c r="AM688" s="1"/>
      <c r="AN688" s="1"/>
      <c r="AP688" s="30"/>
      <c r="AQ688" s="1"/>
      <c r="AR688" s="1">
        <f t="shared" si="84"/>
        <v>0</v>
      </c>
      <c r="AS688" s="1"/>
      <c r="AT688" s="1"/>
      <c r="AU688" s="2">
        <f t="shared" si="74"/>
        <v>0</v>
      </c>
      <c r="AW688" s="1"/>
      <c r="AX688" s="1"/>
      <c r="AY688" s="1"/>
      <c r="AZ688" s="2">
        <f t="shared" si="80"/>
        <v>0</v>
      </c>
      <c r="BA688" s="2">
        <f>SUM(AF688,AH688,-AZ688,-Table111[[#This Row],[Sale Fee]])</f>
        <v>0</v>
      </c>
      <c r="BC688" s="1"/>
      <c r="BD688" s="1"/>
      <c r="BE688" s="1"/>
    </row>
    <row r="689" spans="1:57" x14ac:dyDescent="0.25">
      <c r="A689" s="1"/>
      <c r="B689" s="1"/>
      <c r="E689" s="4"/>
      <c r="F689" s="4"/>
      <c r="Q689" s="1"/>
      <c r="R689" s="1"/>
      <c r="S689" s="1"/>
      <c r="U689" s="1"/>
      <c r="V689" s="1"/>
      <c r="W689" s="1"/>
      <c r="X689" s="1"/>
      <c r="Y689" s="1"/>
      <c r="Z689" s="1">
        <f>Table111[[#This Row],[Quantity2]]*Table111[[#This Row],[U Cost]]</f>
        <v>0</v>
      </c>
      <c r="AB689" s="1"/>
      <c r="AC689" s="1"/>
      <c r="AD689" s="1">
        <f t="shared" si="72"/>
        <v>0</v>
      </c>
      <c r="AE689" s="1"/>
      <c r="AF689" s="1">
        <f>SUM(Table111[[#This Row],[Total 
Paid]:[Shipping 
Charged]])</f>
        <v>0</v>
      </c>
      <c r="AG689" s="1"/>
      <c r="AH689" s="1"/>
      <c r="AI689" s="1">
        <f t="shared" si="73"/>
        <v>0</v>
      </c>
      <c r="AK689" s="1"/>
      <c r="AL689" s="1"/>
      <c r="AM689" s="1"/>
      <c r="AN689" s="1"/>
      <c r="AP689" s="30"/>
      <c r="AQ689" s="1"/>
      <c r="AR689" s="1">
        <f t="shared" si="84"/>
        <v>0</v>
      </c>
      <c r="AS689" s="1"/>
      <c r="AT689" s="1"/>
      <c r="AU689" s="2">
        <f t="shared" si="74"/>
        <v>0</v>
      </c>
      <c r="AW689" s="1"/>
      <c r="AX689" s="1"/>
      <c r="AY689" s="1"/>
      <c r="AZ689" s="2">
        <f t="shared" si="80"/>
        <v>0</v>
      </c>
      <c r="BA689" s="2">
        <f>SUM(AF689,AH689,-AZ689,-Table111[[#This Row],[Sale Fee]])</f>
        <v>0</v>
      </c>
      <c r="BC689" s="1"/>
      <c r="BD689" s="1"/>
      <c r="BE689" s="1"/>
    </row>
    <row r="690" spans="1:57" x14ac:dyDescent="0.25">
      <c r="A690" s="1"/>
      <c r="B690" s="1"/>
      <c r="E690" s="4"/>
      <c r="F690" s="4"/>
      <c r="Q690" s="1"/>
      <c r="R690" s="1"/>
      <c r="S690" s="1"/>
      <c r="U690" s="1"/>
      <c r="V690" s="1"/>
      <c r="W690" s="1"/>
      <c r="X690" s="1"/>
      <c r="Y690" s="1"/>
      <c r="Z690" s="1">
        <f>Table111[[#This Row],[Quantity2]]*Table111[[#This Row],[U Cost]]</f>
        <v>0</v>
      </c>
      <c r="AB690" s="1"/>
      <c r="AC690" s="1"/>
      <c r="AD690" s="1">
        <f t="shared" si="72"/>
        <v>0</v>
      </c>
      <c r="AE690" s="1"/>
      <c r="AF690" s="1">
        <f>SUM(Table111[[#This Row],[Total 
Paid]:[Shipping 
Charged]])</f>
        <v>0</v>
      </c>
      <c r="AG690" s="1"/>
      <c r="AH690" s="1"/>
      <c r="AI690" s="1">
        <f t="shared" si="73"/>
        <v>0</v>
      </c>
      <c r="AK690" s="1"/>
      <c r="AL690" s="1"/>
      <c r="AM690" s="1"/>
      <c r="AN690" s="1"/>
      <c r="AP690" s="30"/>
      <c r="AQ690" s="1"/>
      <c r="AR690" s="1">
        <f t="shared" si="84"/>
        <v>0</v>
      </c>
      <c r="AS690" s="1"/>
      <c r="AT690" s="1"/>
      <c r="AU690" s="2">
        <f t="shared" si="74"/>
        <v>0</v>
      </c>
      <c r="AW690" s="1"/>
      <c r="AX690" s="1"/>
      <c r="AY690" s="1"/>
      <c r="AZ690" s="2">
        <f t="shared" si="80"/>
        <v>0</v>
      </c>
      <c r="BA690" s="2">
        <f>SUM(AF690,AH690,-AZ690,-Table111[[#This Row],[Sale Fee]])</f>
        <v>0</v>
      </c>
      <c r="BC690" s="1"/>
      <c r="BD690" s="1"/>
      <c r="BE690" s="1"/>
    </row>
    <row r="691" spans="1:57" x14ac:dyDescent="0.25">
      <c r="A691" s="1"/>
      <c r="B691" s="1"/>
      <c r="E691" s="4"/>
      <c r="F691" s="4"/>
      <c r="Q691" s="1"/>
      <c r="R691" s="1"/>
      <c r="S691" s="1"/>
      <c r="U691" s="1"/>
      <c r="V691" s="1"/>
      <c r="W691" s="1"/>
      <c r="X691" s="1"/>
      <c r="Y691" s="1"/>
      <c r="Z691" s="1">
        <f>Table111[[#This Row],[Quantity2]]*Table111[[#This Row],[U Cost]]</f>
        <v>0</v>
      </c>
      <c r="AB691" s="1"/>
      <c r="AC691" s="1"/>
      <c r="AD691" s="1">
        <f t="shared" si="72"/>
        <v>0</v>
      </c>
      <c r="AE691" s="1"/>
      <c r="AF691" s="1">
        <f>SUM(Table111[[#This Row],[Total 
Paid]:[Shipping 
Charged]])</f>
        <v>0</v>
      </c>
      <c r="AG691" s="1"/>
      <c r="AH691" s="1"/>
      <c r="AI691" s="1">
        <f t="shared" si="73"/>
        <v>0</v>
      </c>
      <c r="AK691" s="1"/>
      <c r="AL691" s="1"/>
      <c r="AM691" s="1"/>
      <c r="AN691" s="1"/>
      <c r="AP691" s="30"/>
      <c r="AQ691" s="1"/>
      <c r="AR691" s="1">
        <f t="shared" si="84"/>
        <v>0</v>
      </c>
      <c r="AS691" s="1"/>
      <c r="AT691" s="1"/>
      <c r="AU691" s="2">
        <f t="shared" si="74"/>
        <v>0</v>
      </c>
      <c r="AW691" s="1"/>
      <c r="AX691" s="1"/>
      <c r="AY691" s="1"/>
      <c r="AZ691" s="2">
        <f t="shared" si="80"/>
        <v>0</v>
      </c>
      <c r="BA691" s="2">
        <f>SUM(AF691,AH691,-AZ691,-Table111[[#This Row],[Sale Fee]])</f>
        <v>0</v>
      </c>
      <c r="BC691" s="1"/>
      <c r="BD691" s="1"/>
      <c r="BE691" s="1"/>
    </row>
    <row r="692" spans="1:57" x14ac:dyDescent="0.25">
      <c r="A692" s="1"/>
      <c r="B692" s="1"/>
      <c r="E692" s="4"/>
      <c r="F692" s="4"/>
      <c r="Q692" s="1"/>
      <c r="R692" s="1"/>
      <c r="S692" s="1"/>
      <c r="U692" s="1"/>
      <c r="V692" s="1"/>
      <c r="W692" s="1"/>
      <c r="X692" s="1"/>
      <c r="Y692" s="1"/>
      <c r="Z692" s="1">
        <f>Table111[[#This Row],[Quantity2]]*Table111[[#This Row],[U Cost]]</f>
        <v>0</v>
      </c>
      <c r="AB692" s="1"/>
      <c r="AC692" s="1"/>
      <c r="AD692" s="1">
        <f t="shared" si="72"/>
        <v>0</v>
      </c>
      <c r="AE692" s="1"/>
      <c r="AF692" s="1">
        <f>SUM(Table111[[#This Row],[Total 
Paid]:[Shipping 
Charged]])</f>
        <v>0</v>
      </c>
      <c r="AG692" s="1"/>
      <c r="AH692" s="1"/>
      <c r="AI692" s="1">
        <f t="shared" si="73"/>
        <v>0</v>
      </c>
      <c r="AK692" s="1"/>
      <c r="AL692" s="1"/>
      <c r="AM692" s="1"/>
      <c r="AN692" s="1"/>
      <c r="AP692" s="30"/>
      <c r="AQ692" s="1"/>
      <c r="AR692" s="1">
        <f t="shared" si="84"/>
        <v>0</v>
      </c>
      <c r="AS692" s="1"/>
      <c r="AT692" s="1"/>
      <c r="AU692" s="2">
        <f t="shared" si="74"/>
        <v>0</v>
      </c>
      <c r="AW692" s="1"/>
      <c r="AX692" s="1"/>
      <c r="AY692" s="1"/>
      <c r="AZ692" s="2">
        <f t="shared" si="80"/>
        <v>0</v>
      </c>
      <c r="BA692" s="2">
        <f>SUM(AF692,AH692,-AZ692,-Table111[[#This Row],[Sale Fee]])</f>
        <v>0</v>
      </c>
      <c r="BC692" s="1"/>
      <c r="BD692" s="1"/>
      <c r="BE692" s="1"/>
    </row>
    <row r="693" spans="1:57" x14ac:dyDescent="0.25">
      <c r="A693" s="1"/>
      <c r="B693" s="1"/>
      <c r="E693" s="4"/>
      <c r="F693" s="4"/>
      <c r="Q693" s="1"/>
      <c r="R693" s="1"/>
      <c r="S693" s="1"/>
      <c r="U693" s="1"/>
      <c r="V693" s="1"/>
      <c r="W693" s="1"/>
      <c r="X693" s="1"/>
      <c r="Y693" s="1"/>
      <c r="Z693" s="1">
        <f>Table111[[#This Row],[Quantity2]]*Table111[[#This Row],[U Cost]]</f>
        <v>0</v>
      </c>
      <c r="AB693" s="1"/>
      <c r="AC693" s="1"/>
      <c r="AD693" s="1">
        <f t="shared" si="72"/>
        <v>0</v>
      </c>
      <c r="AE693" s="1"/>
      <c r="AF693" s="1">
        <f>SUM(Table111[[#This Row],[Total 
Paid]:[Shipping 
Charged]])</f>
        <v>0</v>
      </c>
      <c r="AG693" s="1"/>
      <c r="AH693" s="1"/>
      <c r="AI693" s="1">
        <f t="shared" si="73"/>
        <v>0</v>
      </c>
      <c r="AK693" s="1"/>
      <c r="AL693" s="1"/>
      <c r="AM693" s="1"/>
      <c r="AN693" s="1"/>
      <c r="AP693" s="30"/>
      <c r="AQ693" s="1"/>
      <c r="AR693" s="1">
        <f t="shared" si="84"/>
        <v>0</v>
      </c>
      <c r="AS693" s="1"/>
      <c r="AT693" s="1"/>
      <c r="AU693" s="2">
        <f t="shared" si="74"/>
        <v>0</v>
      </c>
      <c r="AW693" s="1"/>
      <c r="AX693" s="1"/>
      <c r="AY693" s="1"/>
      <c r="AZ693" s="2">
        <f t="shared" si="80"/>
        <v>0</v>
      </c>
      <c r="BA693" s="2">
        <f>SUM(AF693,AH693,-AZ693,-Table111[[#This Row],[Sale Fee]])</f>
        <v>0</v>
      </c>
      <c r="BC693" s="1"/>
      <c r="BD693" s="1"/>
      <c r="BE693" s="1"/>
    </row>
    <row r="694" spans="1:57" x14ac:dyDescent="0.25">
      <c r="A694" s="1"/>
      <c r="B694" s="1"/>
      <c r="E694" s="4"/>
      <c r="F694" s="4"/>
      <c r="Q694" s="1"/>
      <c r="R694" s="1"/>
      <c r="S694" s="1"/>
      <c r="U694" s="1"/>
      <c r="V694" s="1"/>
      <c r="W694" s="1"/>
      <c r="X694" s="1"/>
      <c r="Y694" s="1"/>
      <c r="Z694" s="1">
        <f>Table111[[#This Row],[Quantity2]]*Table111[[#This Row],[U Cost]]</f>
        <v>0</v>
      </c>
      <c r="AB694" s="1"/>
      <c r="AC694" s="1"/>
      <c r="AD694" s="1">
        <f t="shared" si="72"/>
        <v>0</v>
      </c>
      <c r="AE694" s="1"/>
      <c r="AF694" s="1">
        <f>SUM(Table111[[#This Row],[Total 
Paid]:[Shipping 
Charged]])</f>
        <v>0</v>
      </c>
      <c r="AG694" s="1"/>
      <c r="AH694" s="1"/>
      <c r="AI694" s="1">
        <f t="shared" si="73"/>
        <v>0</v>
      </c>
      <c r="AK694" s="1"/>
      <c r="AL694" s="1"/>
      <c r="AM694" s="1"/>
      <c r="AN694" s="1"/>
      <c r="AP694" s="30"/>
      <c r="AQ694" s="1"/>
      <c r="AR694" s="1">
        <f t="shared" si="84"/>
        <v>0</v>
      </c>
      <c r="AS694" s="1"/>
      <c r="AT694" s="1"/>
      <c r="AU694" s="2">
        <f t="shared" si="74"/>
        <v>0</v>
      </c>
      <c r="AW694" s="1"/>
      <c r="AX694" s="1"/>
      <c r="AY694" s="1"/>
      <c r="AZ694" s="2">
        <f t="shared" si="80"/>
        <v>0</v>
      </c>
      <c r="BA694" s="2">
        <f>SUM(AF694,AH694,-AZ694,-Table111[[#This Row],[Sale Fee]])</f>
        <v>0</v>
      </c>
      <c r="BC694" s="1"/>
      <c r="BD694" s="1"/>
      <c r="BE694" s="1"/>
    </row>
    <row r="695" spans="1:57" x14ac:dyDescent="0.25">
      <c r="A695" s="1"/>
      <c r="B695" s="1"/>
      <c r="E695" s="4"/>
      <c r="F695" s="4"/>
      <c r="Q695" s="1"/>
      <c r="R695" s="1"/>
      <c r="S695" s="1"/>
      <c r="U695" s="1"/>
      <c r="V695" s="1"/>
      <c r="W695" s="1"/>
      <c r="X695" s="1"/>
      <c r="Y695" s="1"/>
      <c r="Z695" s="1">
        <f>Table111[[#This Row],[Quantity2]]*Table111[[#This Row],[U Cost]]</f>
        <v>0</v>
      </c>
      <c r="AB695" s="1"/>
      <c r="AC695" s="1"/>
      <c r="AD695" s="1">
        <f t="shared" si="72"/>
        <v>0</v>
      </c>
      <c r="AE695" s="1"/>
      <c r="AF695" s="1">
        <f>SUM(Table111[[#This Row],[Total 
Paid]:[Shipping 
Charged]])</f>
        <v>0</v>
      </c>
      <c r="AG695" s="1"/>
      <c r="AH695" s="1"/>
      <c r="AI695" s="1">
        <f t="shared" si="73"/>
        <v>0</v>
      </c>
      <c r="AK695" s="1"/>
      <c r="AL695" s="1"/>
      <c r="AM695" s="1"/>
      <c r="AN695" s="1"/>
      <c r="AP695" s="30"/>
      <c r="AQ695" s="1"/>
      <c r="AR695" s="1">
        <f t="shared" si="84"/>
        <v>0</v>
      </c>
      <c r="AS695" s="1"/>
      <c r="AT695" s="1"/>
      <c r="AU695" s="2">
        <f t="shared" si="74"/>
        <v>0</v>
      </c>
      <c r="AW695" s="1"/>
      <c r="AX695" s="1"/>
      <c r="AY695" s="1"/>
      <c r="AZ695" s="2">
        <f t="shared" si="80"/>
        <v>0</v>
      </c>
      <c r="BA695" s="2">
        <f>SUM(AF695,AH695,-AZ695,-Table111[[#This Row],[Sale Fee]])</f>
        <v>0</v>
      </c>
      <c r="BC695" s="1"/>
      <c r="BD695" s="1"/>
      <c r="BE695" s="1"/>
    </row>
    <row r="696" spans="1:57" x14ac:dyDescent="0.25">
      <c r="A696" s="1"/>
      <c r="B696" s="1"/>
      <c r="E696" s="4"/>
      <c r="F696" s="4"/>
      <c r="Q696" s="1"/>
      <c r="R696" s="1"/>
      <c r="S696" s="1"/>
      <c r="U696" s="1"/>
      <c r="V696" s="1"/>
      <c r="W696" s="1"/>
      <c r="X696" s="1"/>
      <c r="Y696" s="1"/>
      <c r="Z696" s="1">
        <f>Table111[[#This Row],[Quantity2]]*Table111[[#This Row],[U Cost]]</f>
        <v>0</v>
      </c>
      <c r="AB696" s="1"/>
      <c r="AC696" s="1"/>
      <c r="AD696" s="1">
        <f t="shared" si="72"/>
        <v>0</v>
      </c>
      <c r="AE696" s="1"/>
      <c r="AF696" s="1">
        <f>SUM(Table111[[#This Row],[Total 
Paid]:[Shipping 
Charged]])</f>
        <v>0</v>
      </c>
      <c r="AG696" s="1"/>
      <c r="AH696" s="1"/>
      <c r="AI696" s="1">
        <f t="shared" si="73"/>
        <v>0</v>
      </c>
      <c r="AK696" s="1"/>
      <c r="AL696" s="1"/>
      <c r="AM696" s="1"/>
      <c r="AN696" s="1"/>
      <c r="AP696" s="30"/>
      <c r="AQ696" s="1"/>
      <c r="AR696" s="1">
        <f t="shared" si="84"/>
        <v>0</v>
      </c>
      <c r="AS696" s="1"/>
      <c r="AT696" s="1"/>
      <c r="AU696" s="2">
        <f t="shared" si="74"/>
        <v>0</v>
      </c>
      <c r="AW696" s="1"/>
      <c r="AX696" s="1"/>
      <c r="AY696" s="1"/>
      <c r="AZ696" s="2">
        <f t="shared" si="80"/>
        <v>0</v>
      </c>
      <c r="BA696" s="2">
        <f>SUM(AF696,AH696,-AZ696,-Table111[[#This Row],[Sale Fee]])</f>
        <v>0</v>
      </c>
      <c r="BC696" s="1"/>
      <c r="BD696" s="1"/>
      <c r="BE696" s="1"/>
    </row>
    <row r="697" spans="1:57" x14ac:dyDescent="0.25">
      <c r="A697" s="1"/>
      <c r="B697" s="1"/>
      <c r="E697" s="4"/>
      <c r="F697" s="4"/>
      <c r="Q697" s="1"/>
      <c r="R697" s="1"/>
      <c r="S697" s="1"/>
      <c r="U697" s="1"/>
      <c r="V697" s="1"/>
      <c r="W697" s="1"/>
      <c r="X697" s="1"/>
      <c r="Y697" s="1"/>
      <c r="Z697" s="1">
        <f>Table111[[#This Row],[Quantity2]]*Table111[[#This Row],[U Cost]]</f>
        <v>0</v>
      </c>
      <c r="AB697" s="1"/>
      <c r="AC697" s="1"/>
      <c r="AD697" s="1">
        <f t="shared" si="72"/>
        <v>0</v>
      </c>
      <c r="AE697" s="1"/>
      <c r="AF697" s="1">
        <f>SUM(Table111[[#This Row],[Total 
Paid]:[Shipping 
Charged]])</f>
        <v>0</v>
      </c>
      <c r="AG697" s="1"/>
      <c r="AH697" s="1"/>
      <c r="AI697" s="1">
        <f t="shared" si="73"/>
        <v>0</v>
      </c>
      <c r="AK697" s="1"/>
      <c r="AL697" s="1"/>
      <c r="AM697" s="1"/>
      <c r="AN697" s="1"/>
      <c r="AP697" s="30"/>
      <c r="AQ697" s="1"/>
      <c r="AR697" s="1">
        <f t="shared" si="84"/>
        <v>0</v>
      </c>
      <c r="AS697" s="1"/>
      <c r="AT697" s="1"/>
      <c r="AU697" s="2">
        <f t="shared" si="74"/>
        <v>0</v>
      </c>
      <c r="AW697" s="1"/>
      <c r="AX697" s="1"/>
      <c r="AY697" s="1"/>
      <c r="AZ697" s="2">
        <f t="shared" si="80"/>
        <v>0</v>
      </c>
      <c r="BA697" s="2">
        <f>SUM(AF697,AH697,-AZ697,-Table111[[#This Row],[Sale Fee]])</f>
        <v>0</v>
      </c>
      <c r="BC697" s="1"/>
      <c r="BD697" s="1"/>
      <c r="BE697" s="1"/>
    </row>
    <row r="698" spans="1:57" x14ac:dyDescent="0.25">
      <c r="A698" s="1"/>
      <c r="B698" s="1"/>
      <c r="E698" s="4"/>
      <c r="F698" s="4"/>
      <c r="Q698" s="1"/>
      <c r="R698" s="1"/>
      <c r="S698" s="1"/>
      <c r="U698" s="1"/>
      <c r="V698" s="1"/>
      <c r="W698" s="1"/>
      <c r="X698" s="1"/>
      <c r="Y698" s="1"/>
      <c r="Z698" s="1">
        <f>Table111[[#This Row],[Quantity2]]*Table111[[#This Row],[U Cost]]</f>
        <v>0</v>
      </c>
      <c r="AB698" s="1"/>
      <c r="AC698" s="1"/>
      <c r="AD698" s="1">
        <f t="shared" si="72"/>
        <v>0</v>
      </c>
      <c r="AE698" s="1"/>
      <c r="AF698" s="1">
        <f>SUM(Table111[[#This Row],[Total 
Paid]:[Shipping 
Charged]])</f>
        <v>0</v>
      </c>
      <c r="AG698" s="1"/>
      <c r="AH698" s="1"/>
      <c r="AI698" s="1">
        <f t="shared" si="73"/>
        <v>0</v>
      </c>
      <c r="AK698" s="1"/>
      <c r="AL698" s="1"/>
      <c r="AM698" s="1"/>
      <c r="AN698" s="1"/>
      <c r="AP698" s="30"/>
      <c r="AQ698" s="1"/>
      <c r="AR698" s="1">
        <f t="shared" si="84"/>
        <v>0</v>
      </c>
      <c r="AS698" s="1"/>
      <c r="AT698" s="1"/>
      <c r="AU698" s="2">
        <f t="shared" si="74"/>
        <v>0</v>
      </c>
      <c r="AW698" s="1"/>
      <c r="AX698" s="1"/>
      <c r="AY698" s="1"/>
      <c r="AZ698" s="2">
        <f t="shared" si="80"/>
        <v>0</v>
      </c>
      <c r="BA698" s="2">
        <f>SUM(AF698,AH698,-AZ698,-Table111[[#This Row],[Sale Fee]])</f>
        <v>0</v>
      </c>
      <c r="BC698" s="1"/>
      <c r="BD698" s="1"/>
      <c r="BE698" s="1"/>
    </row>
    <row r="699" spans="1:57" x14ac:dyDescent="0.25">
      <c r="A699" s="1"/>
      <c r="B699" s="1"/>
      <c r="E699" s="4"/>
      <c r="F699" s="4"/>
      <c r="Q699" s="1"/>
      <c r="R699" s="1"/>
      <c r="S699" s="1"/>
      <c r="U699" s="1"/>
      <c r="V699" s="1"/>
      <c r="W699" s="1"/>
      <c r="X699" s="1"/>
      <c r="Y699" s="1"/>
      <c r="Z699" s="1">
        <f>Table111[[#This Row],[Quantity2]]*Table111[[#This Row],[U Cost]]</f>
        <v>0</v>
      </c>
      <c r="AB699" s="1"/>
      <c r="AC699" s="1"/>
      <c r="AD699" s="1">
        <f t="shared" si="72"/>
        <v>0</v>
      </c>
      <c r="AE699" s="1"/>
      <c r="AF699" s="1">
        <f>SUM(Table111[[#This Row],[Total 
Paid]:[Shipping 
Charged]])</f>
        <v>0</v>
      </c>
      <c r="AG699" s="1"/>
      <c r="AH699" s="1"/>
      <c r="AI699" s="1">
        <f t="shared" si="73"/>
        <v>0</v>
      </c>
      <c r="AK699" s="1"/>
      <c r="AL699" s="1"/>
      <c r="AM699" s="1"/>
      <c r="AN699" s="1"/>
      <c r="AP699" s="30"/>
      <c r="AQ699" s="1"/>
      <c r="AR699" s="1">
        <f t="shared" si="84"/>
        <v>0</v>
      </c>
      <c r="AS699" s="1"/>
      <c r="AT699" s="1"/>
      <c r="AU699" s="2">
        <f t="shared" si="74"/>
        <v>0</v>
      </c>
      <c r="AW699" s="1"/>
      <c r="AX699" s="1"/>
      <c r="AY699" s="1"/>
      <c r="AZ699" s="2">
        <f t="shared" si="80"/>
        <v>0</v>
      </c>
      <c r="BA699" s="2">
        <f>SUM(AF699,AH699,-AZ699,-Table111[[#This Row],[Sale Fee]])</f>
        <v>0</v>
      </c>
      <c r="BC699" s="1"/>
      <c r="BD699" s="1"/>
      <c r="BE699" s="1"/>
    </row>
    <row r="700" spans="1:57" x14ac:dyDescent="0.25">
      <c r="A700" s="1"/>
      <c r="B700" s="1"/>
      <c r="E700" s="4"/>
      <c r="F700" s="4"/>
      <c r="Q700" s="1"/>
      <c r="R700" s="1"/>
      <c r="S700" s="1"/>
      <c r="U700" s="1"/>
      <c r="V700" s="1"/>
      <c r="W700" s="1"/>
      <c r="X700" s="1"/>
      <c r="Y700" s="1"/>
      <c r="Z700" s="1">
        <f>Table111[[#This Row],[Quantity2]]*Table111[[#This Row],[U Cost]]</f>
        <v>0</v>
      </c>
      <c r="AB700" s="1"/>
      <c r="AC700" s="1"/>
      <c r="AD700" s="1">
        <f t="shared" si="72"/>
        <v>0</v>
      </c>
      <c r="AE700" s="1"/>
      <c r="AF700" s="1">
        <f>SUM(Table111[[#This Row],[Total 
Paid]:[Shipping 
Charged]])</f>
        <v>0</v>
      </c>
      <c r="AG700" s="1"/>
      <c r="AH700" s="1"/>
      <c r="AI700" s="1">
        <f t="shared" si="73"/>
        <v>0</v>
      </c>
      <c r="AK700" s="1"/>
      <c r="AL700" s="1"/>
      <c r="AM700" s="1"/>
      <c r="AN700" s="1"/>
      <c r="AP700" s="30"/>
      <c r="AQ700" s="1"/>
      <c r="AR700" s="1">
        <f t="shared" si="84"/>
        <v>0</v>
      </c>
      <c r="AS700" s="1"/>
      <c r="AT700" s="1"/>
      <c r="AU700" s="2">
        <f t="shared" si="74"/>
        <v>0</v>
      </c>
      <c r="AW700" s="1"/>
      <c r="AX700" s="1"/>
      <c r="AY700" s="1"/>
      <c r="AZ700" s="2">
        <f t="shared" si="80"/>
        <v>0</v>
      </c>
      <c r="BA700" s="2">
        <f>SUM(AF700,AH700,-AZ700,-Table111[[#This Row],[Sale Fee]])</f>
        <v>0</v>
      </c>
      <c r="BC700" s="1"/>
      <c r="BD700" s="1"/>
      <c r="BE700" s="1"/>
    </row>
    <row r="701" spans="1:57" x14ac:dyDescent="0.25">
      <c r="A701" s="1"/>
      <c r="B701" s="1"/>
      <c r="E701" s="4"/>
      <c r="F701" s="4"/>
      <c r="Q701" s="1"/>
      <c r="R701" s="1"/>
      <c r="S701" s="1"/>
      <c r="U701" s="1"/>
      <c r="V701" s="1"/>
      <c r="W701" s="1"/>
      <c r="X701" s="1"/>
      <c r="Y701" s="1"/>
      <c r="Z701" s="1">
        <f>Table111[[#This Row],[Quantity2]]*Table111[[#This Row],[U Cost]]</f>
        <v>0</v>
      </c>
      <c r="AB701" s="1"/>
      <c r="AC701" s="1"/>
      <c r="AD701" s="1">
        <f t="shared" si="72"/>
        <v>0</v>
      </c>
      <c r="AE701" s="1"/>
      <c r="AF701" s="1">
        <f>SUM(Table111[[#This Row],[Total 
Paid]:[Shipping 
Charged]])</f>
        <v>0</v>
      </c>
      <c r="AG701" s="1"/>
      <c r="AH701" s="1"/>
      <c r="AI701" s="1">
        <f t="shared" si="73"/>
        <v>0</v>
      </c>
      <c r="AK701" s="1"/>
      <c r="AL701" s="1"/>
      <c r="AM701" s="1"/>
      <c r="AN701" s="1"/>
      <c r="AP701" s="30"/>
      <c r="AQ701" s="1"/>
      <c r="AR701" s="1">
        <f t="shared" si="84"/>
        <v>0</v>
      </c>
      <c r="AS701" s="1"/>
      <c r="AT701" s="1"/>
      <c r="AU701" s="2">
        <f t="shared" si="74"/>
        <v>0</v>
      </c>
      <c r="AW701" s="1"/>
      <c r="AX701" s="1"/>
      <c r="AY701" s="1"/>
      <c r="AZ701" s="2">
        <f t="shared" si="80"/>
        <v>0</v>
      </c>
      <c r="BA701" s="2">
        <f>SUM(AF701,AH701,-AZ701,-Table111[[#This Row],[Sale Fee]])</f>
        <v>0</v>
      </c>
      <c r="BC701" s="1"/>
      <c r="BD701" s="1"/>
      <c r="BE701" s="1"/>
    </row>
    <row r="702" spans="1:57" x14ac:dyDescent="0.25">
      <c r="A702" s="1"/>
      <c r="B702" s="1"/>
      <c r="E702" s="4"/>
      <c r="F702" s="4"/>
      <c r="Q702" s="1"/>
      <c r="R702" s="1"/>
      <c r="S702" s="1"/>
      <c r="U702" s="1"/>
      <c r="V702" s="1"/>
      <c r="W702" s="1"/>
      <c r="X702" s="1"/>
      <c r="Y702" s="1"/>
      <c r="Z702" s="1">
        <f>Table111[[#This Row],[Quantity2]]*Table111[[#This Row],[U Cost]]</f>
        <v>0</v>
      </c>
      <c r="AB702" s="1"/>
      <c r="AC702" s="1"/>
      <c r="AD702" s="1">
        <f t="shared" si="72"/>
        <v>0</v>
      </c>
      <c r="AE702" s="1"/>
      <c r="AF702" s="1">
        <f>SUM(Table111[[#This Row],[Total 
Paid]:[Shipping 
Charged]])</f>
        <v>0</v>
      </c>
      <c r="AG702" s="1"/>
      <c r="AH702" s="1"/>
      <c r="AI702" s="1">
        <f t="shared" si="73"/>
        <v>0</v>
      </c>
      <c r="AK702" s="1"/>
      <c r="AL702" s="1"/>
      <c r="AM702" s="1"/>
      <c r="AN702" s="1"/>
      <c r="AP702" s="30"/>
      <c r="AQ702" s="1"/>
      <c r="AR702" s="1">
        <f t="shared" si="84"/>
        <v>0</v>
      </c>
      <c r="AS702" s="1"/>
      <c r="AT702" s="1"/>
      <c r="AU702" s="2">
        <f t="shared" si="74"/>
        <v>0</v>
      </c>
      <c r="AW702" s="1"/>
      <c r="AX702" s="1"/>
      <c r="AY702" s="1"/>
      <c r="AZ702" s="2">
        <f t="shared" si="80"/>
        <v>0</v>
      </c>
      <c r="BA702" s="2">
        <f>SUM(AF702,AH702,-AZ702,-Table111[[#This Row],[Sale Fee]])</f>
        <v>0</v>
      </c>
      <c r="BC702" s="1"/>
      <c r="BD702" s="1"/>
      <c r="BE702" s="1"/>
    </row>
    <row r="703" spans="1:57" x14ac:dyDescent="0.25">
      <c r="A703" s="1"/>
      <c r="B703" s="1"/>
      <c r="E703" s="4"/>
      <c r="F703" s="4"/>
      <c r="Q703" s="1"/>
      <c r="R703" s="1"/>
      <c r="S703" s="1"/>
      <c r="U703" s="1"/>
      <c r="V703" s="1"/>
      <c r="W703" s="1"/>
      <c r="X703" s="1"/>
      <c r="Y703" s="1"/>
      <c r="Z703" s="1">
        <f>Table111[[#This Row],[Quantity2]]*Table111[[#This Row],[U Cost]]</f>
        <v>0</v>
      </c>
      <c r="AB703" s="1"/>
      <c r="AC703" s="1"/>
      <c r="AD703" s="1">
        <f t="shared" si="72"/>
        <v>0</v>
      </c>
      <c r="AE703" s="1"/>
      <c r="AF703" s="1">
        <f>SUM(Table111[[#This Row],[Total 
Paid]:[Shipping 
Charged]])</f>
        <v>0</v>
      </c>
      <c r="AG703" s="1"/>
      <c r="AH703" s="1"/>
      <c r="AI703" s="1">
        <f t="shared" si="73"/>
        <v>0</v>
      </c>
      <c r="AK703" s="1"/>
      <c r="AL703" s="1"/>
      <c r="AM703" s="1"/>
      <c r="AN703" s="1"/>
      <c r="AP703" s="30"/>
      <c r="AQ703" s="1"/>
      <c r="AR703" s="1">
        <f t="shared" si="84"/>
        <v>0</v>
      </c>
      <c r="AS703" s="1"/>
      <c r="AT703" s="1"/>
      <c r="AU703" s="2">
        <f t="shared" si="74"/>
        <v>0</v>
      </c>
      <c r="AW703" s="1"/>
      <c r="AX703" s="1"/>
      <c r="AY703" s="1"/>
      <c r="AZ703" s="2">
        <f t="shared" si="80"/>
        <v>0</v>
      </c>
      <c r="BA703" s="2">
        <f>SUM(AF703,AH703,-AZ703,-Table111[[#This Row],[Sale Fee]])</f>
        <v>0</v>
      </c>
      <c r="BC703" s="1"/>
      <c r="BD703" s="1"/>
      <c r="BE703" s="1"/>
    </row>
    <row r="704" spans="1:57" x14ac:dyDescent="0.25">
      <c r="A704" s="1"/>
      <c r="B704" s="1"/>
      <c r="E704" s="4"/>
      <c r="F704" s="4"/>
      <c r="Q704" s="1"/>
      <c r="R704" s="1"/>
      <c r="S704" s="1"/>
      <c r="U704" s="1"/>
      <c r="V704" s="1"/>
      <c r="W704" s="1"/>
      <c r="X704" s="1"/>
      <c r="Y704" s="1"/>
      <c r="Z704" s="1">
        <f>Table111[[#This Row],[Quantity2]]*Table111[[#This Row],[U Cost]]</f>
        <v>0</v>
      </c>
      <c r="AB704" s="1"/>
      <c r="AC704" s="1"/>
      <c r="AD704" s="1">
        <f t="shared" si="72"/>
        <v>0</v>
      </c>
      <c r="AE704" s="1"/>
      <c r="AF704" s="1">
        <f>SUM(Table111[[#This Row],[Total 
Paid]:[Shipping 
Charged]])</f>
        <v>0</v>
      </c>
      <c r="AG704" s="1"/>
      <c r="AH704" s="1"/>
      <c r="AI704" s="1">
        <f t="shared" si="73"/>
        <v>0</v>
      </c>
      <c r="AK704" s="1"/>
      <c r="AL704" s="1"/>
      <c r="AM704" s="1"/>
      <c r="AN704" s="1"/>
      <c r="AP704" s="30"/>
      <c r="AQ704" s="1"/>
      <c r="AR704" s="1">
        <f t="shared" si="84"/>
        <v>0</v>
      </c>
      <c r="AS704" s="1"/>
      <c r="AT704" s="1"/>
      <c r="AU704" s="2">
        <f t="shared" si="74"/>
        <v>0</v>
      </c>
      <c r="AW704" s="1"/>
      <c r="AX704" s="1"/>
      <c r="AY704" s="1"/>
      <c r="AZ704" s="2">
        <f t="shared" si="80"/>
        <v>0</v>
      </c>
      <c r="BA704" s="2">
        <f>SUM(AF704,AH704,-AZ704,-Table111[[#This Row],[Sale Fee]])</f>
        <v>0</v>
      </c>
      <c r="BC704" s="1"/>
      <c r="BD704" s="1"/>
      <c r="BE704" s="1"/>
    </row>
    <row r="705" spans="1:59" x14ac:dyDescent="0.25">
      <c r="A705" s="1"/>
      <c r="B705" s="1"/>
      <c r="E705" s="4"/>
      <c r="F705" s="4"/>
      <c r="Q705" s="1"/>
      <c r="R705" s="1"/>
      <c r="S705" s="1"/>
      <c r="U705" s="1"/>
      <c r="V705" s="1"/>
      <c r="W705" s="1"/>
      <c r="X705" s="1"/>
      <c r="Y705" s="1"/>
      <c r="Z705" s="1">
        <f>Table111[[#This Row],[Quantity2]]*Table111[[#This Row],[U Cost]]</f>
        <v>0</v>
      </c>
      <c r="AB705" s="1"/>
      <c r="AC705" s="1"/>
      <c r="AD705" s="1">
        <f t="shared" si="72"/>
        <v>0</v>
      </c>
      <c r="AE705" s="1"/>
      <c r="AF705" s="1">
        <f>SUM(Table111[[#This Row],[Total 
Paid]:[Shipping 
Charged]])</f>
        <v>0</v>
      </c>
      <c r="AG705" s="1"/>
      <c r="AH705" s="1"/>
      <c r="AI705" s="1">
        <f t="shared" si="73"/>
        <v>0</v>
      </c>
      <c r="AK705" s="1"/>
      <c r="AL705" s="1"/>
      <c r="AM705" s="1"/>
      <c r="AN705" s="1"/>
      <c r="AP705" s="30"/>
      <c r="AQ705" s="1"/>
      <c r="AR705" s="1">
        <f t="shared" si="84"/>
        <v>0</v>
      </c>
      <c r="AS705" s="1"/>
      <c r="AT705" s="1"/>
      <c r="AU705" s="2">
        <f t="shared" si="74"/>
        <v>0</v>
      </c>
      <c r="AW705" s="1"/>
      <c r="AX705" s="1"/>
      <c r="AY705" s="1"/>
      <c r="AZ705" s="2">
        <f t="shared" si="80"/>
        <v>0</v>
      </c>
      <c r="BA705" s="2">
        <f>SUM(AF705,AH705,-AZ705,-Table111[[#This Row],[Sale Fee]])</f>
        <v>0</v>
      </c>
      <c r="BC705" s="1"/>
      <c r="BD705" s="1"/>
      <c r="BE705" s="1"/>
    </row>
    <row r="706" spans="1:59" x14ac:dyDescent="0.25">
      <c r="A706" s="1"/>
      <c r="B706" s="1"/>
      <c r="E706" s="4"/>
      <c r="F706" s="4"/>
      <c r="Q706" s="1"/>
      <c r="R706" s="1"/>
      <c r="S706" s="1"/>
      <c r="U706" s="1"/>
      <c r="V706" s="1"/>
      <c r="W706" s="1"/>
      <c r="X706" s="1"/>
      <c r="Y706" s="1"/>
      <c r="Z706" s="1">
        <f>Table111[[#This Row],[Quantity2]]*Table111[[#This Row],[U Cost]]</f>
        <v>0</v>
      </c>
      <c r="AB706" s="1"/>
      <c r="AC706" s="1"/>
      <c r="AD706" s="1">
        <f t="shared" si="72"/>
        <v>0</v>
      </c>
      <c r="AE706" s="1"/>
      <c r="AF706" s="1">
        <f>SUM(Table111[[#This Row],[Total 
Paid]:[Shipping 
Charged]])</f>
        <v>0</v>
      </c>
      <c r="AG706" s="1"/>
      <c r="AH706" s="1"/>
      <c r="AI706" s="1">
        <f t="shared" si="73"/>
        <v>0</v>
      </c>
      <c r="AK706" s="1"/>
      <c r="AL706" s="1"/>
      <c r="AM706" s="1"/>
      <c r="AN706" s="1"/>
      <c r="AP706" s="30"/>
      <c r="AQ706" s="1"/>
      <c r="AR706" s="1">
        <f t="shared" si="84"/>
        <v>0</v>
      </c>
      <c r="AS706" s="1"/>
      <c r="AT706" s="1"/>
      <c r="AU706" s="2">
        <f t="shared" si="74"/>
        <v>0</v>
      </c>
      <c r="AW706" s="1"/>
      <c r="AX706" s="1"/>
      <c r="AY706" s="1"/>
      <c r="AZ706" s="2">
        <f t="shared" si="80"/>
        <v>0</v>
      </c>
      <c r="BA706" s="2">
        <f>SUM(AF706,AH706,-AZ706,-Table111[[#This Row],[Sale Fee]])</f>
        <v>0</v>
      </c>
      <c r="BC706" s="1"/>
      <c r="BD706" s="1"/>
      <c r="BE706" s="1"/>
    </row>
    <row r="707" spans="1:59" x14ac:dyDescent="0.25">
      <c r="A707" s="1"/>
      <c r="B707" s="1"/>
      <c r="E707" s="4"/>
      <c r="F707" s="4"/>
      <c r="Q707" s="1"/>
      <c r="R707" s="1"/>
      <c r="S707" s="1"/>
      <c r="U707" s="1"/>
      <c r="V707" s="1"/>
      <c r="W707" s="1"/>
      <c r="X707" s="1"/>
      <c r="Y707" s="1"/>
      <c r="Z707" s="1">
        <f>Table111[[#This Row],[Quantity2]]*Table111[[#This Row],[U Cost]]</f>
        <v>0</v>
      </c>
      <c r="AB707" s="1"/>
      <c r="AC707" s="1"/>
      <c r="AD707" s="1">
        <f t="shared" si="72"/>
        <v>0</v>
      </c>
      <c r="AE707" s="1"/>
      <c r="AF707" s="1">
        <f>SUM(Table111[[#This Row],[Total 
Paid]:[Shipping 
Charged]])</f>
        <v>0</v>
      </c>
      <c r="AG707" s="1"/>
      <c r="AH707" s="1"/>
      <c r="AI707" s="1">
        <f t="shared" si="73"/>
        <v>0</v>
      </c>
      <c r="AK707" s="1"/>
      <c r="AL707" s="1"/>
      <c r="AM707" s="1"/>
      <c r="AN707" s="1"/>
      <c r="AP707" s="30"/>
      <c r="AQ707" s="1"/>
      <c r="AR707" s="1">
        <f t="shared" si="84"/>
        <v>0</v>
      </c>
      <c r="AS707" s="1"/>
      <c r="AT707" s="1"/>
      <c r="AU707" s="2">
        <f t="shared" si="74"/>
        <v>0</v>
      </c>
      <c r="AW707" s="1"/>
      <c r="AX707" s="1"/>
      <c r="AY707" s="1"/>
      <c r="AZ707" s="2">
        <f t="shared" si="80"/>
        <v>0</v>
      </c>
      <c r="BA707" s="2">
        <f>SUM(AF707,AH707,-AZ707,-Table111[[#This Row],[Sale Fee]])</f>
        <v>0</v>
      </c>
      <c r="BC707" s="1"/>
      <c r="BD707" s="1"/>
      <c r="BE707" s="1"/>
    </row>
    <row r="708" spans="1:59" x14ac:dyDescent="0.25">
      <c r="A708" s="1"/>
      <c r="B708" s="1"/>
      <c r="E708" s="4"/>
      <c r="F708" s="4"/>
      <c r="Q708" s="1"/>
      <c r="R708" s="1"/>
      <c r="S708" s="1"/>
      <c r="U708" s="1"/>
      <c r="V708" s="1"/>
      <c r="W708" s="1"/>
      <c r="X708" s="1"/>
      <c r="Y708" s="1"/>
      <c r="Z708" s="1">
        <f>Table111[[#This Row],[Quantity2]]*Table111[[#This Row],[U Cost]]</f>
        <v>0</v>
      </c>
      <c r="AB708" s="1"/>
      <c r="AC708" s="1"/>
      <c r="AD708" s="1">
        <f t="shared" si="72"/>
        <v>0</v>
      </c>
      <c r="AE708" s="1"/>
      <c r="AF708" s="1">
        <f>SUM(Table111[[#This Row],[Total 
Paid]:[Shipping 
Charged]])</f>
        <v>0</v>
      </c>
      <c r="AG708" s="1"/>
      <c r="AH708" s="1"/>
      <c r="AI708" s="1">
        <f t="shared" si="73"/>
        <v>0</v>
      </c>
      <c r="AK708" s="1"/>
      <c r="AL708" s="1"/>
      <c r="AM708" s="1"/>
      <c r="AN708" s="1"/>
      <c r="AP708" s="30"/>
      <c r="AQ708" s="1"/>
      <c r="AR708" s="1">
        <f t="shared" si="84"/>
        <v>0</v>
      </c>
      <c r="AS708" s="1"/>
      <c r="AT708" s="1"/>
      <c r="AU708" s="2">
        <f t="shared" si="74"/>
        <v>0</v>
      </c>
      <c r="AW708" s="1"/>
      <c r="AX708" s="1"/>
      <c r="AY708" s="1"/>
      <c r="AZ708" s="2">
        <f t="shared" si="80"/>
        <v>0</v>
      </c>
      <c r="BA708" s="2">
        <f>SUM(AF708,AH708,-AZ708,-Table111[[#This Row],[Sale Fee]])</f>
        <v>0</v>
      </c>
      <c r="BC708" s="1"/>
      <c r="BD708" s="1"/>
      <c r="BE708" s="1"/>
    </row>
    <row r="709" spans="1:59" x14ac:dyDescent="0.25">
      <c r="A709" s="1"/>
      <c r="B709" s="1"/>
      <c r="E709" s="4"/>
      <c r="F709" s="4"/>
      <c r="Q709" s="1"/>
      <c r="R709" s="1"/>
      <c r="S709" s="1"/>
      <c r="U709" s="1"/>
      <c r="V709" s="1"/>
      <c r="W709" s="1"/>
      <c r="X709" s="1"/>
      <c r="Y709" s="1"/>
      <c r="Z709" s="1">
        <f>Table111[[#This Row],[Quantity2]]*Table111[[#This Row],[U Cost]]</f>
        <v>0</v>
      </c>
      <c r="AB709" s="1"/>
      <c r="AC709" s="1"/>
      <c r="AD709" s="1">
        <f t="shared" si="72"/>
        <v>0</v>
      </c>
      <c r="AE709" s="1"/>
      <c r="AF709" s="1">
        <f>SUM(Table111[[#This Row],[Total 
Paid]:[Shipping 
Charged]])</f>
        <v>0</v>
      </c>
      <c r="AG709" s="1"/>
      <c r="AH709" s="1"/>
      <c r="AI709" s="1">
        <f t="shared" si="73"/>
        <v>0</v>
      </c>
      <c r="AK709" s="1"/>
      <c r="AL709" s="1"/>
      <c r="AM709" s="1"/>
      <c r="AN709" s="1"/>
      <c r="AP709" s="30"/>
      <c r="AQ709" s="1"/>
      <c r="AR709" s="1">
        <f t="shared" si="84"/>
        <v>0</v>
      </c>
      <c r="AS709" s="1"/>
      <c r="AT709" s="1"/>
      <c r="AU709" s="2">
        <f t="shared" si="74"/>
        <v>0</v>
      </c>
      <c r="AW709" s="1"/>
      <c r="AX709" s="1"/>
      <c r="AY709" s="1"/>
      <c r="AZ709" s="2">
        <f t="shared" si="80"/>
        <v>0</v>
      </c>
      <c r="BA709" s="2">
        <f>SUM(AF709,AH709,-AZ709,-Table111[[#This Row],[Sale Fee]])</f>
        <v>0</v>
      </c>
      <c r="BC709" s="1"/>
      <c r="BD709" s="1"/>
      <c r="BE709" s="1"/>
    </row>
    <row r="710" spans="1:59" x14ac:dyDescent="0.25">
      <c r="A710" s="1"/>
      <c r="B710" s="1"/>
      <c r="E710" s="4"/>
      <c r="F710" s="4"/>
      <c r="Q710" s="1"/>
      <c r="R710" s="1"/>
      <c r="S710" s="1"/>
      <c r="U710" s="1"/>
      <c r="V710" s="1"/>
      <c r="W710" s="1"/>
      <c r="X710" s="1"/>
      <c r="Y710" s="1"/>
      <c r="Z710" s="1">
        <f>Table111[[#This Row],[Quantity2]]*Table111[[#This Row],[U Cost]]</f>
        <v>0</v>
      </c>
      <c r="AB710" s="1"/>
      <c r="AC710" s="1"/>
      <c r="AD710" s="1">
        <f t="shared" si="72"/>
        <v>0</v>
      </c>
      <c r="AE710" s="1"/>
      <c r="AF710" s="1">
        <f>SUM(Table111[[#This Row],[Total 
Paid]:[Shipping 
Charged]])</f>
        <v>0</v>
      </c>
      <c r="AG710" s="1"/>
      <c r="AH710" s="1"/>
      <c r="AI710" s="1">
        <f t="shared" si="73"/>
        <v>0</v>
      </c>
      <c r="AK710" s="1"/>
      <c r="AL710" s="1"/>
      <c r="AM710" s="1"/>
      <c r="AN710" s="1"/>
      <c r="AP710" s="30"/>
      <c r="AQ710" s="1"/>
      <c r="AR710" s="1">
        <f t="shared" si="84"/>
        <v>0</v>
      </c>
      <c r="AS710" s="1"/>
      <c r="AT710" s="1"/>
      <c r="AU710" s="2">
        <f t="shared" si="74"/>
        <v>0</v>
      </c>
      <c r="AW710" s="1"/>
      <c r="AX710" s="1"/>
      <c r="AY710" s="1"/>
      <c r="AZ710" s="2">
        <f t="shared" si="80"/>
        <v>0</v>
      </c>
      <c r="BA710" s="2">
        <f>SUM(AF710,AH710,-AZ710,-Table111[[#This Row],[Sale Fee]])</f>
        <v>0</v>
      </c>
      <c r="BC710" s="1"/>
      <c r="BD710" s="1"/>
      <c r="BE710" s="1"/>
    </row>
    <row r="711" spans="1:59" x14ac:dyDescent="0.25">
      <c r="A711" s="1"/>
      <c r="B711" s="1"/>
      <c r="E711" s="4"/>
      <c r="F711" s="4"/>
      <c r="Q711" s="1"/>
      <c r="R711" s="1"/>
      <c r="S711" s="1"/>
      <c r="U711" s="1"/>
      <c r="V711" s="1"/>
      <c r="W711" s="1"/>
      <c r="X711" s="1"/>
      <c r="Y711" s="1"/>
      <c r="Z711" s="1">
        <f>Table111[[#This Row],[Quantity2]]*Table111[[#This Row],[U Cost]]</f>
        <v>0</v>
      </c>
      <c r="AB711" s="1"/>
      <c r="AC711" s="1"/>
      <c r="AD711" s="1">
        <f t="shared" si="72"/>
        <v>0</v>
      </c>
      <c r="AE711" s="1"/>
      <c r="AF711" s="1">
        <f>SUM(Table111[[#This Row],[Total 
Paid]:[Shipping 
Charged]])</f>
        <v>0</v>
      </c>
      <c r="AG711" s="1"/>
      <c r="AH711" s="1"/>
      <c r="AI711" s="1">
        <f t="shared" si="73"/>
        <v>0</v>
      </c>
      <c r="AK711" s="1"/>
      <c r="AL711" s="1"/>
      <c r="AM711" s="1"/>
      <c r="AN711" s="1"/>
      <c r="AP711" s="30"/>
      <c r="AQ711" s="1"/>
      <c r="AR711" s="1">
        <f t="shared" si="84"/>
        <v>0</v>
      </c>
      <c r="AS711" s="1"/>
      <c r="AT711" s="1"/>
      <c r="AU711" s="2">
        <f t="shared" si="74"/>
        <v>0</v>
      </c>
      <c r="AW711" s="1"/>
      <c r="AX711" s="1"/>
      <c r="AY711" s="1"/>
      <c r="AZ711" s="2">
        <f t="shared" si="80"/>
        <v>0</v>
      </c>
      <c r="BA711" s="2">
        <f>SUM(AF711,AH711,-AZ711,-Table111[[#This Row],[Sale Fee]])</f>
        <v>0</v>
      </c>
      <c r="BC711" s="1"/>
      <c r="BD711" s="1"/>
      <c r="BE711" s="1"/>
    </row>
    <row r="712" spans="1:59" x14ac:dyDescent="0.25">
      <c r="A712" s="1"/>
      <c r="B712" s="1"/>
      <c r="E712" s="4"/>
      <c r="F712" s="4"/>
      <c r="Q712" s="1"/>
      <c r="R712" s="1"/>
      <c r="S712" s="1"/>
      <c r="U712" s="1"/>
      <c r="V712" s="1"/>
      <c r="W712" s="1"/>
      <c r="X712" s="1"/>
      <c r="Y712" s="1"/>
      <c r="Z712" s="1">
        <f>Table111[[#This Row],[Quantity2]]*Table111[[#This Row],[U Cost]]</f>
        <v>0</v>
      </c>
      <c r="AB712" s="1"/>
      <c r="AC712" s="1"/>
      <c r="AD712" s="1">
        <f t="shared" si="72"/>
        <v>0</v>
      </c>
      <c r="AE712" s="1"/>
      <c r="AF712" s="1">
        <f>SUM(Table111[[#This Row],[Total 
Paid]:[Shipping 
Charged]])</f>
        <v>0</v>
      </c>
      <c r="AG712" s="1"/>
      <c r="AH712" s="1"/>
      <c r="AI712" s="1">
        <f t="shared" si="73"/>
        <v>0</v>
      </c>
      <c r="AK712" s="1"/>
      <c r="AL712" s="1"/>
      <c r="AM712" s="1"/>
      <c r="AN712" s="1"/>
      <c r="AP712" s="30"/>
      <c r="AQ712" s="1"/>
      <c r="AR712" s="1">
        <f t="shared" si="84"/>
        <v>0</v>
      </c>
      <c r="AS712" s="1"/>
      <c r="AT712" s="1"/>
      <c r="AU712" s="2">
        <f t="shared" si="74"/>
        <v>0</v>
      </c>
      <c r="AW712" s="1"/>
      <c r="AX712" s="1"/>
      <c r="AY712" s="1"/>
      <c r="AZ712" s="2">
        <f t="shared" si="80"/>
        <v>0</v>
      </c>
      <c r="BA712" s="2">
        <f>SUM(AF712,AH712,-AZ712,-Table111[[#This Row],[Sale Fee]])</f>
        <v>0</v>
      </c>
      <c r="BC712" s="1"/>
      <c r="BD712" s="1"/>
      <c r="BE712" s="1"/>
    </row>
    <row r="713" spans="1:59" x14ac:dyDescent="0.25">
      <c r="A713" s="1"/>
      <c r="B713" s="1"/>
      <c r="E713" s="4"/>
      <c r="F713" s="4"/>
      <c r="Q713" s="1"/>
      <c r="R713" s="1"/>
      <c r="S713" s="1"/>
      <c r="U713" s="1"/>
      <c r="V713" s="1"/>
      <c r="W713" s="1"/>
      <c r="X713" s="1"/>
      <c r="Y713" s="1"/>
      <c r="Z713" s="1">
        <f>Table111[[#This Row],[Quantity2]]*Table111[[#This Row],[U Cost]]</f>
        <v>0</v>
      </c>
      <c r="AB713" s="1"/>
      <c r="AC713" s="1"/>
      <c r="AD713" s="1">
        <f t="shared" si="72"/>
        <v>0</v>
      </c>
      <c r="AE713" s="1"/>
      <c r="AF713" s="1">
        <f>SUM(Table111[[#This Row],[Total 
Paid]:[Shipping 
Charged]])</f>
        <v>0</v>
      </c>
      <c r="AG713" s="1"/>
      <c r="AH713" s="1"/>
      <c r="AI713" s="1">
        <f t="shared" si="73"/>
        <v>0</v>
      </c>
      <c r="AK713" s="1"/>
      <c r="AL713" s="1"/>
      <c r="AM713" s="1"/>
      <c r="AN713" s="1"/>
      <c r="AP713" s="30"/>
      <c r="AQ713" s="1"/>
      <c r="AR713" s="1">
        <f t="shared" si="84"/>
        <v>0</v>
      </c>
      <c r="AS713" s="1"/>
      <c r="AT713" s="1"/>
      <c r="AU713" s="2">
        <f t="shared" si="74"/>
        <v>0</v>
      </c>
      <c r="AW713" s="1"/>
      <c r="AX713" s="1"/>
      <c r="AY713" s="1"/>
      <c r="AZ713" s="2">
        <f t="shared" si="80"/>
        <v>0</v>
      </c>
      <c r="BA713" s="2">
        <f>SUM(AF713,AH713,-AZ713,-Table111[[#This Row],[Sale Fee]])</f>
        <v>0</v>
      </c>
      <c r="BC713" s="1"/>
      <c r="BD713" s="1"/>
      <c r="BE713" s="1"/>
    </row>
    <row r="714" spans="1:59" x14ac:dyDescent="0.25">
      <c r="A714" s="1"/>
      <c r="B714" s="1"/>
      <c r="E714" s="4"/>
      <c r="F714" s="4"/>
      <c r="Q714" s="1"/>
      <c r="R714" s="1"/>
      <c r="S714" s="1"/>
      <c r="U714" s="1"/>
      <c r="V714" s="1"/>
      <c r="W714" s="1"/>
      <c r="X714" s="1"/>
      <c r="Y714" s="1"/>
      <c r="Z714" s="1">
        <f>Table111[[#This Row],[Quantity2]]*Table111[[#This Row],[U Cost]]</f>
        <v>0</v>
      </c>
      <c r="AB714" s="1"/>
      <c r="AC714" s="1"/>
      <c r="AD714" s="1">
        <f t="shared" si="72"/>
        <v>0</v>
      </c>
      <c r="AE714" s="1"/>
      <c r="AF714" s="1">
        <f>SUM(Table111[[#This Row],[Total 
Paid]:[Shipping 
Charged]])</f>
        <v>0</v>
      </c>
      <c r="AG714" s="1"/>
      <c r="AH714" s="1"/>
      <c r="AI714" s="1">
        <f t="shared" si="73"/>
        <v>0</v>
      </c>
      <c r="AK714" s="1"/>
      <c r="AL714" s="1"/>
      <c r="AM714" s="1"/>
      <c r="AN714" s="1"/>
      <c r="AP714" s="30"/>
      <c r="AQ714" s="1"/>
      <c r="AR714" s="1">
        <f t="shared" si="84"/>
        <v>0</v>
      </c>
      <c r="AS714" s="1"/>
      <c r="AT714" s="1"/>
      <c r="AU714" s="2">
        <f t="shared" si="74"/>
        <v>0</v>
      </c>
      <c r="AW714" s="1"/>
      <c r="AX714" s="1"/>
      <c r="AY714" s="1"/>
      <c r="AZ714" s="2">
        <f t="shared" si="80"/>
        <v>0</v>
      </c>
      <c r="BA714" s="2">
        <f>SUM(AF714,AH714,-AZ714,-Table111[[#This Row],[Sale Fee]])</f>
        <v>0</v>
      </c>
      <c r="BC714" s="1"/>
      <c r="BD714" s="1"/>
      <c r="BE714" s="1"/>
    </row>
    <row r="715" spans="1:59" x14ac:dyDescent="0.25">
      <c r="A715" s="1"/>
      <c r="B715" s="1"/>
      <c r="E715" s="4"/>
      <c r="F715" s="4"/>
      <c r="Q715" s="1"/>
      <c r="R715" s="1"/>
      <c r="S715" s="1"/>
      <c r="U715" s="1"/>
      <c r="V715" s="1"/>
      <c r="W715" s="1"/>
      <c r="X715" s="1"/>
      <c r="Y715" s="1"/>
      <c r="Z715" s="1">
        <f>Table111[[#This Row],[Quantity2]]*Table111[[#This Row],[U Cost]]</f>
        <v>0</v>
      </c>
      <c r="AB715" s="1"/>
      <c r="AC715" s="1"/>
      <c r="AD715" s="1">
        <f t="shared" si="72"/>
        <v>0</v>
      </c>
      <c r="AE715" s="1"/>
      <c r="AF715" s="1">
        <f>SUM(Table111[[#This Row],[Total 
Paid]:[Shipping 
Charged]])</f>
        <v>0</v>
      </c>
      <c r="AG715" s="1"/>
      <c r="AH715" s="1"/>
      <c r="AI715" s="1">
        <f t="shared" si="73"/>
        <v>0</v>
      </c>
      <c r="AK715" s="1"/>
      <c r="AL715" s="1"/>
      <c r="AM715" s="1"/>
      <c r="AN715" s="1"/>
      <c r="AP715" s="30"/>
      <c r="AQ715" s="1"/>
      <c r="AR715" s="1">
        <f t="shared" si="84"/>
        <v>0</v>
      </c>
      <c r="AS715" s="1"/>
      <c r="AT715" s="1"/>
      <c r="AU715" s="2">
        <f t="shared" si="74"/>
        <v>0</v>
      </c>
      <c r="AW715" s="1"/>
      <c r="AX715" s="1"/>
      <c r="AY715" s="1"/>
      <c r="AZ715" s="2">
        <f t="shared" si="80"/>
        <v>0</v>
      </c>
      <c r="BA715" s="2">
        <f>SUM(AF715,AH715,-AZ715,-Table111[[#This Row],[Sale Fee]])</f>
        <v>0</v>
      </c>
      <c r="BC715" s="1"/>
      <c r="BD715" s="1"/>
      <c r="BE715" s="1"/>
    </row>
    <row r="716" spans="1:59" x14ac:dyDescent="0.25">
      <c r="A716" s="1"/>
      <c r="B716" s="1"/>
      <c r="E716" s="4"/>
      <c r="F716" s="4"/>
      <c r="Q716" s="1"/>
      <c r="R716" s="1"/>
      <c r="S716" s="1"/>
      <c r="U716" s="1"/>
      <c r="V716" s="1"/>
      <c r="W716" s="1"/>
      <c r="X716" s="1"/>
      <c r="Y716" s="1"/>
      <c r="Z716" s="1">
        <f>Table111[[#This Row],[Quantity2]]*Table111[[#This Row],[U Cost]]</f>
        <v>0</v>
      </c>
      <c r="AB716" s="1"/>
      <c r="AC716" s="1"/>
      <c r="AD716" s="1">
        <f t="shared" si="72"/>
        <v>0</v>
      </c>
      <c r="AE716" s="1"/>
      <c r="AF716" s="1">
        <f>SUM(Table111[[#This Row],[Total 
Paid]:[Shipping 
Charged]])</f>
        <v>0</v>
      </c>
      <c r="AG716" s="1"/>
      <c r="AH716" s="1"/>
      <c r="AI716" s="1">
        <f t="shared" si="73"/>
        <v>0</v>
      </c>
      <c r="AK716" s="1"/>
      <c r="AL716" s="1"/>
      <c r="AM716" s="1"/>
      <c r="AN716" s="1"/>
      <c r="AP716" s="30"/>
      <c r="AQ716" s="1"/>
      <c r="AR716" s="1">
        <f t="shared" si="84"/>
        <v>0</v>
      </c>
      <c r="AS716" s="1"/>
      <c r="AT716" s="1"/>
      <c r="AU716" s="2">
        <f t="shared" si="74"/>
        <v>0</v>
      </c>
      <c r="AW716" s="1"/>
      <c r="AX716" s="1"/>
      <c r="AY716" s="1"/>
      <c r="AZ716" s="2">
        <f t="shared" si="80"/>
        <v>0</v>
      </c>
      <c r="BA716" s="2">
        <f>SUM(AF716,AH716,-AZ716,-Table111[[#This Row],[Sale Fee]])</f>
        <v>0</v>
      </c>
      <c r="BC716" s="1"/>
      <c r="BD716" s="1"/>
      <c r="BE716" s="1"/>
    </row>
    <row r="717" spans="1:59" x14ac:dyDescent="0.25">
      <c r="A717" s="1"/>
      <c r="B717" s="1"/>
      <c r="E717" s="4"/>
      <c r="F717" s="4"/>
      <c r="Q717" s="1"/>
      <c r="R717" s="1"/>
      <c r="S717" s="1"/>
      <c r="U717" s="1"/>
      <c r="V717" s="1"/>
      <c r="W717" s="1"/>
      <c r="X717" s="1"/>
      <c r="Y717" s="1"/>
      <c r="Z717" s="1">
        <f>Table111[[#This Row],[Quantity2]]*Table111[[#This Row],[U Cost]]</f>
        <v>0</v>
      </c>
      <c r="AB717" s="1"/>
      <c r="AC717" s="1"/>
      <c r="AD717" s="1">
        <f t="shared" si="72"/>
        <v>0</v>
      </c>
      <c r="AE717" s="1"/>
      <c r="AF717" s="1">
        <f>SUM(Table111[[#This Row],[Total 
Paid]:[Shipping 
Charged]])</f>
        <v>0</v>
      </c>
      <c r="AG717" s="1"/>
      <c r="AH717" s="1"/>
      <c r="AI717" s="1">
        <f t="shared" si="73"/>
        <v>0</v>
      </c>
      <c r="AK717" s="1"/>
      <c r="AL717" s="1"/>
      <c r="AM717" s="1"/>
      <c r="AN717" s="1"/>
      <c r="AP717" s="30"/>
      <c r="AQ717" s="1"/>
      <c r="AR717" s="1">
        <f t="shared" si="84"/>
        <v>0</v>
      </c>
      <c r="AS717" s="1"/>
      <c r="AT717" s="1"/>
      <c r="AU717" s="2">
        <f t="shared" si="74"/>
        <v>0</v>
      </c>
      <c r="AW717" s="1"/>
      <c r="AX717" s="1"/>
      <c r="AY717" s="1"/>
      <c r="AZ717" s="2">
        <f t="shared" si="80"/>
        <v>0</v>
      </c>
      <c r="BA717" s="2">
        <f>SUM(AF717,AH717,-AZ717,-Table111[[#This Row],[Sale Fee]])</f>
        <v>0</v>
      </c>
      <c r="BC717" s="1"/>
      <c r="BD717" s="1"/>
      <c r="BE717" s="1"/>
    </row>
    <row r="718" spans="1:59" x14ac:dyDescent="0.25">
      <c r="A718" s="1"/>
      <c r="B718" s="1"/>
      <c r="E718" s="4"/>
      <c r="F718" s="4"/>
      <c r="Q718" s="1"/>
      <c r="R718" s="1"/>
      <c r="S718" s="1"/>
      <c r="U718" s="1"/>
      <c r="V718" s="1"/>
      <c r="W718" s="1"/>
      <c r="X718" s="1"/>
      <c r="Y718" s="1"/>
      <c r="Z718" s="1">
        <f>Table111[[#This Row],[Quantity2]]*Table111[[#This Row],[U Cost]]</f>
        <v>0</v>
      </c>
      <c r="AB718" s="1"/>
      <c r="AC718" s="1"/>
      <c r="AD718" s="1">
        <f t="shared" si="72"/>
        <v>0</v>
      </c>
      <c r="AE718" s="1"/>
      <c r="AF718" s="1">
        <f>SUM(Table111[[#This Row],[Total 
Paid]:[Shipping 
Charged]])</f>
        <v>0</v>
      </c>
      <c r="AG718" s="1"/>
      <c r="AH718" s="1"/>
      <c r="AI718" s="1">
        <f t="shared" si="73"/>
        <v>0</v>
      </c>
      <c r="AK718" s="1"/>
      <c r="AL718" s="1"/>
      <c r="AM718" s="1"/>
      <c r="AN718" s="1"/>
      <c r="AP718" s="30"/>
      <c r="AQ718" s="1"/>
      <c r="AR718" s="1">
        <f t="shared" si="84"/>
        <v>0</v>
      </c>
      <c r="AS718" s="1"/>
      <c r="AT718" s="1"/>
      <c r="AU718" s="2">
        <f t="shared" si="74"/>
        <v>0</v>
      </c>
      <c r="AW718" s="1"/>
      <c r="AX718" s="1"/>
      <c r="AY718" s="1"/>
      <c r="AZ718" s="2">
        <f t="shared" si="80"/>
        <v>0</v>
      </c>
      <c r="BA718" s="2">
        <f>SUM(AF718,AH718,-AZ718,-Table111[[#This Row],[Sale Fee]])</f>
        <v>0</v>
      </c>
      <c r="BC718" s="1"/>
      <c r="BD718" s="1"/>
      <c r="BE718" s="1"/>
    </row>
    <row r="719" spans="1:59" x14ac:dyDescent="0.25">
      <c r="A719" s="1"/>
      <c r="B719" s="1"/>
      <c r="E719" s="4"/>
      <c r="F719" s="4"/>
      <c r="Q719" s="1"/>
      <c r="R719" s="1"/>
      <c r="S719" s="1"/>
      <c r="U719" s="1"/>
      <c r="V719" s="1"/>
      <c r="W719" s="1"/>
      <c r="X719" s="1"/>
      <c r="Y719" s="1"/>
      <c r="Z719" s="1">
        <f>Table111[[#This Row],[Quantity2]]*Table111[[#This Row],[U Cost]]</f>
        <v>0</v>
      </c>
      <c r="AB719" s="1"/>
      <c r="AC719" s="1"/>
      <c r="AD719" s="1">
        <f t="shared" si="72"/>
        <v>0</v>
      </c>
      <c r="AE719" s="1"/>
      <c r="AF719" s="1">
        <f>SUM(Table111[[#This Row],[Total 
Paid]:[Shipping 
Charged]])</f>
        <v>0</v>
      </c>
      <c r="AG719" s="1"/>
      <c r="AH719" s="1"/>
      <c r="AI719" s="1">
        <f t="shared" si="73"/>
        <v>0</v>
      </c>
      <c r="AK719" s="1"/>
      <c r="AL719" s="1"/>
      <c r="AM719" s="1"/>
      <c r="AN719" s="1"/>
      <c r="AP719" s="30"/>
      <c r="AQ719" s="1"/>
      <c r="AR719" s="1">
        <f t="shared" si="84"/>
        <v>0</v>
      </c>
      <c r="AS719" s="1"/>
      <c r="AT719" s="1"/>
      <c r="AU719" s="2">
        <f t="shared" si="74"/>
        <v>0</v>
      </c>
      <c r="AW719" s="1"/>
      <c r="AX719" s="1"/>
      <c r="AY719" s="1"/>
      <c r="AZ719" s="2">
        <f t="shared" si="80"/>
        <v>0</v>
      </c>
      <c r="BA719" s="2">
        <f>SUM(AF719,AH719,-AZ719,-Table111[[#This Row],[Sale Fee]])</f>
        <v>0</v>
      </c>
      <c r="BC719" s="1"/>
      <c r="BD719" s="1"/>
      <c r="BE719" s="1"/>
      <c r="BG719" s="4"/>
    </row>
    <row r="720" spans="1:59" x14ac:dyDescent="0.25">
      <c r="A720" s="1"/>
      <c r="B720" s="1"/>
      <c r="E720" s="4"/>
      <c r="F720" s="4"/>
      <c r="Q720" s="1"/>
      <c r="R720" s="1"/>
      <c r="S720" s="1"/>
      <c r="U720" s="1"/>
      <c r="V720" s="1"/>
      <c r="W720" s="1"/>
      <c r="X720" s="1"/>
      <c r="Y720" s="1"/>
      <c r="Z720" s="1">
        <f>Table111[[#This Row],[Quantity2]]*Table111[[#This Row],[U Cost]]</f>
        <v>0</v>
      </c>
      <c r="AB720" s="1"/>
      <c r="AC720" s="1"/>
      <c r="AD720" s="1">
        <f t="shared" si="72"/>
        <v>0</v>
      </c>
      <c r="AE720" s="1"/>
      <c r="AF720" s="1">
        <f>SUM(Table111[[#This Row],[Total 
Paid]:[Shipping 
Charged]])</f>
        <v>0</v>
      </c>
      <c r="AG720" s="1"/>
      <c r="AH720" s="1"/>
      <c r="AI720" s="1">
        <f t="shared" si="73"/>
        <v>0</v>
      </c>
      <c r="AK720" s="1"/>
      <c r="AL720" s="1"/>
      <c r="AM720" s="1"/>
      <c r="AN720" s="1"/>
      <c r="AP720" s="30"/>
      <c r="AQ720" s="1"/>
      <c r="AR720" s="1">
        <f t="shared" si="84"/>
        <v>0</v>
      </c>
      <c r="AS720" s="1"/>
      <c r="AT720" s="1"/>
      <c r="AU720" s="2">
        <f t="shared" si="74"/>
        <v>0</v>
      </c>
      <c r="AW720" s="1"/>
      <c r="AX720" s="1"/>
      <c r="AY720" s="1"/>
      <c r="AZ720" s="2">
        <f t="shared" si="80"/>
        <v>0</v>
      </c>
      <c r="BA720" s="2">
        <f>SUM(AF720,AH720,-AZ720,-Table111[[#This Row],[Sale Fee]])</f>
        <v>0</v>
      </c>
      <c r="BC720" s="1"/>
      <c r="BD720" s="1"/>
      <c r="BE720" s="1"/>
    </row>
    <row r="721" spans="1:57" x14ac:dyDescent="0.25">
      <c r="A721" s="1"/>
      <c r="B721" s="1"/>
      <c r="E721" s="4"/>
      <c r="F721" s="4"/>
      <c r="Q721" s="1"/>
      <c r="R721" s="1"/>
      <c r="S721" s="1"/>
      <c r="U721" s="1"/>
      <c r="V721" s="1"/>
      <c r="W721" s="1"/>
      <c r="X721" s="1"/>
      <c r="Y721" s="1"/>
      <c r="Z721" s="1">
        <f>Table111[[#This Row],[Quantity2]]*Table111[[#This Row],[U Cost]]</f>
        <v>0</v>
      </c>
      <c r="AB721" s="1"/>
      <c r="AC721" s="1"/>
      <c r="AD721" s="1">
        <f t="shared" si="72"/>
        <v>0</v>
      </c>
      <c r="AE721" s="1"/>
      <c r="AF721" s="1">
        <f>SUM(Table111[[#This Row],[Total 
Paid]:[Shipping 
Charged]])</f>
        <v>0</v>
      </c>
      <c r="AG721" s="1"/>
      <c r="AH721" s="1"/>
      <c r="AI721" s="1">
        <f t="shared" si="73"/>
        <v>0</v>
      </c>
      <c r="AK721" s="1"/>
      <c r="AL721" s="1"/>
      <c r="AM721" s="1"/>
      <c r="AN721" s="1"/>
      <c r="AP721" s="30"/>
      <c r="AQ721" s="1"/>
      <c r="AR721" s="1">
        <f t="shared" si="84"/>
        <v>0</v>
      </c>
      <c r="AS721" s="1"/>
      <c r="AT721" s="1"/>
      <c r="AU721" s="2">
        <f t="shared" si="74"/>
        <v>0</v>
      </c>
      <c r="AW721" s="1"/>
      <c r="AX721" s="1"/>
      <c r="AY721" s="1"/>
      <c r="AZ721" s="2">
        <f t="shared" si="80"/>
        <v>0</v>
      </c>
      <c r="BA721" s="2">
        <f>SUM(AF721,AH721,-AZ721,-Table111[[#This Row],[Sale Fee]])</f>
        <v>0</v>
      </c>
      <c r="BC721" s="1"/>
      <c r="BD721" s="1"/>
      <c r="BE721" s="1"/>
    </row>
    <row r="722" spans="1:57" x14ac:dyDescent="0.25">
      <c r="A722" s="1"/>
      <c r="B722" s="1"/>
      <c r="E722" s="4"/>
      <c r="F722" s="4"/>
      <c r="Q722" s="1"/>
      <c r="R722" s="1"/>
      <c r="S722" s="1"/>
      <c r="U722" s="1"/>
      <c r="V722" s="1"/>
      <c r="W722" s="1"/>
      <c r="X722" s="1"/>
      <c r="Y722" s="1"/>
      <c r="Z722" s="1">
        <f>Table111[[#This Row],[Quantity2]]*Table111[[#This Row],[U Cost]]</f>
        <v>0</v>
      </c>
      <c r="AB722" s="1"/>
      <c r="AC722" s="1"/>
      <c r="AD722" s="1">
        <f t="shared" ref="AD722:AD785" si="85">AC722*AB722</f>
        <v>0</v>
      </c>
      <c r="AE722" s="1"/>
      <c r="AF722" s="1">
        <f>SUM(Table111[[#This Row],[Total 
Paid]:[Shipping 
Charged]])</f>
        <v>0</v>
      </c>
      <c r="AG722" s="1"/>
      <c r="AH722" s="1"/>
      <c r="AI722" s="1">
        <f t="shared" ref="AI722:AI785" si="86">SUM(AF722,AG722,AH722)</f>
        <v>0</v>
      </c>
      <c r="AK722" s="1"/>
      <c r="AL722" s="1"/>
      <c r="AM722" s="1"/>
      <c r="AN722" s="1"/>
      <c r="AP722" s="30"/>
      <c r="AQ722" s="1"/>
      <c r="AR722" s="1">
        <f t="shared" si="84"/>
        <v>0</v>
      </c>
      <c r="AS722" s="1"/>
      <c r="AT722" s="1"/>
      <c r="AU722" s="2">
        <f t="shared" ref="AU722:AU785" si="87">SUM(AR722:AT722)</f>
        <v>0</v>
      </c>
      <c r="AW722" s="1"/>
      <c r="AX722" s="1"/>
      <c r="AY722" s="1"/>
      <c r="AZ722" s="2">
        <f t="shared" si="80"/>
        <v>0</v>
      </c>
      <c r="BA722" s="2">
        <f>SUM(AF722,AH722,-AZ722,-Table111[[#This Row],[Sale Fee]])</f>
        <v>0</v>
      </c>
      <c r="BC722" s="1"/>
      <c r="BD722" s="1"/>
      <c r="BE722" s="1"/>
    </row>
    <row r="723" spans="1:57" x14ac:dyDescent="0.25">
      <c r="A723" s="1"/>
      <c r="B723" s="1"/>
      <c r="E723" s="4"/>
      <c r="F723" s="4"/>
      <c r="Q723" s="1"/>
      <c r="R723" s="1"/>
      <c r="S723" s="1"/>
      <c r="U723" s="1"/>
      <c r="V723" s="1"/>
      <c r="W723" s="1"/>
      <c r="X723" s="1"/>
      <c r="Y723" s="1"/>
      <c r="Z723" s="1">
        <f>Table111[[#This Row],[Quantity2]]*Table111[[#This Row],[U Cost]]</f>
        <v>0</v>
      </c>
      <c r="AB723" s="1"/>
      <c r="AC723" s="1"/>
      <c r="AD723" s="1">
        <f t="shared" si="85"/>
        <v>0</v>
      </c>
      <c r="AE723" s="1"/>
      <c r="AF723" s="1">
        <f>SUM(Table111[[#This Row],[Total 
Paid]:[Shipping 
Charged]])</f>
        <v>0</v>
      </c>
      <c r="AG723" s="1"/>
      <c r="AH723" s="1"/>
      <c r="AI723" s="1">
        <f t="shared" si="86"/>
        <v>0</v>
      </c>
      <c r="AK723" s="1"/>
      <c r="AL723" s="1"/>
      <c r="AM723" s="1"/>
      <c r="AN723" s="1"/>
      <c r="AP723" s="30"/>
      <c r="AQ723" s="1"/>
      <c r="AR723" s="1">
        <f t="shared" si="84"/>
        <v>0</v>
      </c>
      <c r="AS723" s="1"/>
      <c r="AT723" s="1"/>
      <c r="AU723" s="2">
        <f t="shared" si="87"/>
        <v>0</v>
      </c>
      <c r="AW723" s="1"/>
      <c r="AX723" s="1"/>
      <c r="AY723" s="1"/>
      <c r="AZ723" s="2">
        <f t="shared" si="80"/>
        <v>0</v>
      </c>
      <c r="BA723" s="2">
        <f>SUM(AF723,AH723,-AZ723,-Table111[[#This Row],[Sale Fee]])</f>
        <v>0</v>
      </c>
      <c r="BC723" s="1"/>
      <c r="BD723" s="1"/>
      <c r="BE723" s="1"/>
    </row>
    <row r="724" spans="1:57" x14ac:dyDescent="0.25">
      <c r="A724" s="1"/>
      <c r="B724" s="1"/>
      <c r="E724" s="4"/>
      <c r="F724" s="4"/>
      <c r="Q724" s="1"/>
      <c r="R724" s="1"/>
      <c r="S724" s="1"/>
      <c r="U724" s="1"/>
      <c r="V724" s="1"/>
      <c r="W724" s="1"/>
      <c r="X724" s="1"/>
      <c r="Y724" s="1"/>
      <c r="Z724" s="1">
        <f>Table111[[#This Row],[Quantity2]]*Table111[[#This Row],[U Cost]]</f>
        <v>0</v>
      </c>
      <c r="AB724" s="1"/>
      <c r="AC724" s="1"/>
      <c r="AD724" s="1">
        <f t="shared" si="85"/>
        <v>0</v>
      </c>
      <c r="AE724" s="1"/>
      <c r="AF724" s="1">
        <f>SUM(Table111[[#This Row],[Total 
Paid]:[Shipping 
Charged]])</f>
        <v>0</v>
      </c>
      <c r="AG724" s="1"/>
      <c r="AH724" s="1"/>
      <c r="AI724" s="1">
        <f t="shared" si="86"/>
        <v>0</v>
      </c>
      <c r="AK724" s="1"/>
      <c r="AL724" s="1"/>
      <c r="AM724" s="1"/>
      <c r="AN724" s="1"/>
      <c r="AP724" s="30"/>
      <c r="AQ724" s="1"/>
      <c r="AR724" s="1">
        <f t="shared" si="84"/>
        <v>0</v>
      </c>
      <c r="AS724" s="1"/>
      <c r="AT724" s="1"/>
      <c r="AU724" s="2">
        <f t="shared" si="87"/>
        <v>0</v>
      </c>
      <c r="AW724" s="1"/>
      <c r="AX724" s="1"/>
      <c r="AY724" s="1"/>
      <c r="AZ724" s="2">
        <f t="shared" si="80"/>
        <v>0</v>
      </c>
      <c r="BA724" s="2">
        <f>SUM(AF724,AH724,-AZ724,-Table111[[#This Row],[Sale Fee]])</f>
        <v>0</v>
      </c>
      <c r="BC724" s="1"/>
      <c r="BD724" s="1"/>
      <c r="BE724" s="1"/>
    </row>
    <row r="725" spans="1:57" x14ac:dyDescent="0.25">
      <c r="A725" s="1"/>
      <c r="B725" s="1"/>
      <c r="E725" s="4"/>
      <c r="F725" s="4"/>
      <c r="Q725" s="1"/>
      <c r="R725" s="1"/>
      <c r="S725" s="1"/>
      <c r="U725" s="1"/>
      <c r="V725" s="1"/>
      <c r="W725" s="1"/>
      <c r="X725" s="1"/>
      <c r="Y725" s="1"/>
      <c r="Z725" s="1">
        <f>Table111[[#This Row],[Quantity2]]*Table111[[#This Row],[U Cost]]</f>
        <v>0</v>
      </c>
      <c r="AB725" s="1"/>
      <c r="AC725" s="1"/>
      <c r="AD725" s="1">
        <f t="shared" si="85"/>
        <v>0</v>
      </c>
      <c r="AE725" s="1"/>
      <c r="AF725" s="1">
        <f>SUM(Table111[[#This Row],[Total 
Paid]:[Shipping 
Charged]])</f>
        <v>0</v>
      </c>
      <c r="AG725" s="1"/>
      <c r="AH725" s="1"/>
      <c r="AI725" s="1">
        <f t="shared" si="86"/>
        <v>0</v>
      </c>
      <c r="AK725" s="1"/>
      <c r="AL725" s="1"/>
      <c r="AM725" s="1"/>
      <c r="AN725" s="1"/>
      <c r="AP725" s="30"/>
      <c r="AQ725" s="1"/>
      <c r="AR725" s="1">
        <f t="shared" si="84"/>
        <v>0</v>
      </c>
      <c r="AS725" s="1"/>
      <c r="AT725" s="1"/>
      <c r="AU725" s="2">
        <f t="shared" si="87"/>
        <v>0</v>
      </c>
      <c r="AW725" s="1"/>
      <c r="AX725" s="1"/>
      <c r="AY725" s="1"/>
      <c r="AZ725" s="2">
        <f t="shared" si="80"/>
        <v>0</v>
      </c>
      <c r="BA725" s="2">
        <f>SUM(AF725,AH725,-AZ725,-Table111[[#This Row],[Sale Fee]])</f>
        <v>0</v>
      </c>
      <c r="BC725" s="1"/>
      <c r="BD725" s="1"/>
      <c r="BE725" s="1"/>
    </row>
    <row r="726" spans="1:57" x14ac:dyDescent="0.25">
      <c r="A726" s="1"/>
      <c r="B726" s="1"/>
      <c r="E726" s="4"/>
      <c r="F726" s="4"/>
      <c r="Q726" s="1"/>
      <c r="R726" s="1"/>
      <c r="S726" s="1"/>
      <c r="U726" s="1"/>
      <c r="V726" s="1"/>
      <c r="W726" s="1"/>
      <c r="X726" s="1"/>
      <c r="Y726" s="1"/>
      <c r="Z726" s="1">
        <f>Table111[[#This Row],[Quantity2]]*Table111[[#This Row],[U Cost]]</f>
        <v>0</v>
      </c>
      <c r="AB726" s="1"/>
      <c r="AC726" s="1"/>
      <c r="AD726" s="1">
        <f t="shared" si="85"/>
        <v>0</v>
      </c>
      <c r="AE726" s="1"/>
      <c r="AF726" s="1">
        <f>SUM(Table111[[#This Row],[Total 
Paid]:[Shipping 
Charged]])</f>
        <v>0</v>
      </c>
      <c r="AG726" s="1"/>
      <c r="AH726" s="1"/>
      <c r="AI726" s="1">
        <f t="shared" si="86"/>
        <v>0</v>
      </c>
      <c r="AK726" s="1"/>
      <c r="AL726" s="1"/>
      <c r="AM726" s="1"/>
      <c r="AN726" s="1"/>
      <c r="AP726" s="30"/>
      <c r="AQ726" s="1"/>
      <c r="AR726" s="1">
        <f t="shared" si="84"/>
        <v>0</v>
      </c>
      <c r="AS726" s="1"/>
      <c r="AT726" s="1"/>
      <c r="AU726" s="2">
        <f t="shared" si="87"/>
        <v>0</v>
      </c>
      <c r="AW726" s="1"/>
      <c r="AX726" s="1"/>
      <c r="AY726" s="1"/>
      <c r="AZ726" s="2">
        <f t="shared" si="80"/>
        <v>0</v>
      </c>
      <c r="BA726" s="2">
        <f>SUM(AF726,AH726,-AZ726,-Table111[[#This Row],[Sale Fee]])</f>
        <v>0</v>
      </c>
      <c r="BC726" s="1"/>
      <c r="BD726" s="1"/>
      <c r="BE726" s="1"/>
    </row>
    <row r="727" spans="1:57" x14ac:dyDescent="0.25">
      <c r="A727" s="1"/>
      <c r="B727" s="1"/>
      <c r="E727" s="4"/>
      <c r="F727" s="4"/>
      <c r="Q727" s="1"/>
      <c r="R727" s="1"/>
      <c r="S727" s="1"/>
      <c r="U727" s="1"/>
      <c r="V727" s="1"/>
      <c r="W727" s="1"/>
      <c r="X727" s="1"/>
      <c r="Y727" s="1"/>
      <c r="Z727" s="1">
        <f>Table111[[#This Row],[Quantity2]]*Table111[[#This Row],[U Cost]]</f>
        <v>0</v>
      </c>
      <c r="AB727" s="1"/>
      <c r="AC727" s="1"/>
      <c r="AD727" s="1">
        <f t="shared" si="85"/>
        <v>0</v>
      </c>
      <c r="AE727" s="1"/>
      <c r="AF727" s="1">
        <f>SUM(Table111[[#This Row],[Total 
Paid]:[Shipping 
Charged]])</f>
        <v>0</v>
      </c>
      <c r="AG727" s="1"/>
      <c r="AH727" s="1"/>
      <c r="AI727" s="1">
        <f t="shared" si="86"/>
        <v>0</v>
      </c>
      <c r="AK727" s="1"/>
      <c r="AL727" s="1"/>
      <c r="AM727" s="1"/>
      <c r="AN727" s="1"/>
      <c r="AP727" s="30"/>
      <c r="AQ727" s="1"/>
      <c r="AR727" s="1">
        <f t="shared" si="84"/>
        <v>0</v>
      </c>
      <c r="AS727" s="1"/>
      <c r="AT727" s="1"/>
      <c r="AU727" s="2">
        <f t="shared" si="87"/>
        <v>0</v>
      </c>
      <c r="AW727" s="1"/>
      <c r="AX727" s="1"/>
      <c r="AY727" s="1"/>
      <c r="AZ727" s="2">
        <f t="shared" si="80"/>
        <v>0</v>
      </c>
      <c r="BA727" s="2">
        <f>SUM(AF727,AH727,-AZ727,-Table111[[#This Row],[Sale Fee]])</f>
        <v>0</v>
      </c>
      <c r="BC727" s="1"/>
      <c r="BD727" s="1"/>
      <c r="BE727" s="1"/>
    </row>
    <row r="728" spans="1:57" x14ac:dyDescent="0.25">
      <c r="A728" s="1"/>
      <c r="B728" s="1"/>
      <c r="E728" s="4"/>
      <c r="F728" s="4"/>
      <c r="Q728" s="1"/>
      <c r="R728" s="1"/>
      <c r="S728" s="1"/>
      <c r="U728" s="1"/>
      <c r="V728" s="1"/>
      <c r="W728" s="1"/>
      <c r="X728" s="1"/>
      <c r="Y728" s="1"/>
      <c r="Z728" s="1">
        <f>Table111[[#This Row],[Quantity2]]*Table111[[#This Row],[U Cost]]</f>
        <v>0</v>
      </c>
      <c r="AB728" s="1"/>
      <c r="AC728" s="1"/>
      <c r="AD728" s="1">
        <f t="shared" si="85"/>
        <v>0</v>
      </c>
      <c r="AE728" s="1"/>
      <c r="AF728" s="1">
        <f>SUM(Table111[[#This Row],[Total 
Paid]:[Shipping 
Charged]])</f>
        <v>0</v>
      </c>
      <c r="AG728" s="1"/>
      <c r="AH728" s="1"/>
      <c r="AI728" s="1">
        <f t="shared" si="86"/>
        <v>0</v>
      </c>
      <c r="AK728" s="1"/>
      <c r="AL728" s="1"/>
      <c r="AM728" s="1"/>
      <c r="AN728" s="1"/>
      <c r="AP728" s="30"/>
      <c r="AQ728" s="1"/>
      <c r="AR728" s="1">
        <f t="shared" si="84"/>
        <v>0</v>
      </c>
      <c r="AS728" s="1"/>
      <c r="AT728" s="1"/>
      <c r="AU728" s="2">
        <f t="shared" si="87"/>
        <v>0</v>
      </c>
      <c r="AW728" s="1"/>
      <c r="AX728" s="1"/>
      <c r="AY728" s="1"/>
      <c r="AZ728" s="2">
        <f t="shared" si="80"/>
        <v>0</v>
      </c>
      <c r="BA728" s="2">
        <f>SUM(AF728,AH728,-AZ728,-Table111[[#This Row],[Sale Fee]])</f>
        <v>0</v>
      </c>
      <c r="BC728" s="1"/>
      <c r="BD728" s="1"/>
      <c r="BE728" s="1"/>
    </row>
    <row r="729" spans="1:57" x14ac:dyDescent="0.25">
      <c r="A729" s="1"/>
      <c r="B729" s="1"/>
      <c r="E729" s="4"/>
      <c r="F729" s="4"/>
      <c r="Q729" s="1"/>
      <c r="R729" s="1"/>
      <c r="S729" s="1"/>
      <c r="U729" s="1"/>
      <c r="V729" s="1"/>
      <c r="W729" s="1"/>
      <c r="X729" s="1"/>
      <c r="Y729" s="1"/>
      <c r="Z729" s="1">
        <f>Table111[[#This Row],[Quantity2]]*Table111[[#This Row],[U Cost]]</f>
        <v>0</v>
      </c>
      <c r="AB729" s="1"/>
      <c r="AC729" s="1"/>
      <c r="AD729" s="1">
        <f t="shared" si="85"/>
        <v>0</v>
      </c>
      <c r="AE729" s="1"/>
      <c r="AF729" s="1">
        <f>SUM(Table111[[#This Row],[Total 
Paid]:[Shipping 
Charged]])</f>
        <v>0</v>
      </c>
      <c r="AG729" s="1"/>
      <c r="AH729" s="1"/>
      <c r="AI729" s="1">
        <f t="shared" si="86"/>
        <v>0</v>
      </c>
      <c r="AK729" s="1"/>
      <c r="AL729" s="1"/>
      <c r="AM729" s="1"/>
      <c r="AN729" s="1"/>
      <c r="AP729" s="30"/>
      <c r="AQ729" s="1"/>
      <c r="AR729" s="1">
        <f t="shared" si="84"/>
        <v>0</v>
      </c>
      <c r="AS729" s="1"/>
      <c r="AT729" s="1"/>
      <c r="AU729" s="2">
        <f t="shared" si="87"/>
        <v>0</v>
      </c>
      <c r="AW729" s="1"/>
      <c r="AX729" s="1"/>
      <c r="AY729" s="1"/>
      <c r="AZ729" s="2">
        <f t="shared" si="80"/>
        <v>0</v>
      </c>
      <c r="BA729" s="2">
        <f>SUM(AF729,AH729,-AZ729,-Table111[[#This Row],[Sale Fee]])</f>
        <v>0</v>
      </c>
      <c r="BC729" s="1"/>
      <c r="BD729" s="1"/>
      <c r="BE729" s="1"/>
    </row>
    <row r="730" spans="1:57" x14ac:dyDescent="0.25">
      <c r="A730" s="1"/>
      <c r="B730" s="1"/>
      <c r="E730" s="4"/>
      <c r="F730" s="4"/>
      <c r="Q730" s="1"/>
      <c r="R730" s="1"/>
      <c r="S730" s="1"/>
      <c r="U730" s="1"/>
      <c r="V730" s="1"/>
      <c r="W730" s="1"/>
      <c r="X730" s="1"/>
      <c r="Y730" s="1"/>
      <c r="Z730" s="1">
        <f>Table111[[#This Row],[Quantity2]]*Table111[[#This Row],[U Cost]]</f>
        <v>0</v>
      </c>
      <c r="AB730" s="1"/>
      <c r="AC730" s="1"/>
      <c r="AD730" s="1">
        <f t="shared" si="85"/>
        <v>0</v>
      </c>
      <c r="AE730" s="1"/>
      <c r="AF730" s="1">
        <f>SUM(Table111[[#This Row],[Total 
Paid]:[Shipping 
Charged]])</f>
        <v>0</v>
      </c>
      <c r="AG730" s="1"/>
      <c r="AH730" s="1"/>
      <c r="AI730" s="1">
        <f t="shared" si="86"/>
        <v>0</v>
      </c>
      <c r="AK730" s="1"/>
      <c r="AL730" s="1"/>
      <c r="AM730" s="1"/>
      <c r="AN730" s="1"/>
      <c r="AP730" s="30"/>
      <c r="AQ730" s="1"/>
      <c r="AR730" s="1">
        <f t="shared" si="84"/>
        <v>0</v>
      </c>
      <c r="AS730" s="1"/>
      <c r="AT730" s="1"/>
      <c r="AU730" s="2">
        <f t="shared" si="87"/>
        <v>0</v>
      </c>
      <c r="AW730" s="1"/>
      <c r="AX730" s="1"/>
      <c r="AY730" s="1"/>
      <c r="AZ730" s="2">
        <f t="shared" si="80"/>
        <v>0</v>
      </c>
      <c r="BA730" s="2">
        <f>SUM(AF730,AH730,-AZ730,-Table111[[#This Row],[Sale Fee]])</f>
        <v>0</v>
      </c>
      <c r="BC730" s="1"/>
      <c r="BD730" s="1"/>
      <c r="BE730" s="1"/>
    </row>
    <row r="731" spans="1:57" x14ac:dyDescent="0.25">
      <c r="A731" s="1"/>
      <c r="B731" s="1"/>
      <c r="E731" s="4"/>
      <c r="F731" s="4"/>
      <c r="Q731" s="1"/>
      <c r="R731" s="1"/>
      <c r="S731" s="1"/>
      <c r="U731" s="1"/>
      <c r="V731" s="1"/>
      <c r="W731" s="1"/>
      <c r="X731" s="1"/>
      <c r="Y731" s="1"/>
      <c r="Z731" s="1">
        <f>Table111[[#This Row],[Quantity2]]*Table111[[#This Row],[U Cost]]</f>
        <v>0</v>
      </c>
      <c r="AB731" s="1"/>
      <c r="AC731" s="1"/>
      <c r="AD731" s="1">
        <f t="shared" si="85"/>
        <v>0</v>
      </c>
      <c r="AE731" s="1"/>
      <c r="AF731" s="1">
        <f>SUM(Table111[[#This Row],[Total 
Paid]:[Shipping 
Charged]])</f>
        <v>0</v>
      </c>
      <c r="AG731" s="1"/>
      <c r="AH731" s="1"/>
      <c r="AI731" s="1">
        <f t="shared" si="86"/>
        <v>0</v>
      </c>
      <c r="AK731" s="1"/>
      <c r="AL731" s="1"/>
      <c r="AM731" s="1"/>
      <c r="AN731" s="1"/>
      <c r="AP731" s="30"/>
      <c r="AQ731" s="1"/>
      <c r="AR731" s="1">
        <f t="shared" si="84"/>
        <v>0</v>
      </c>
      <c r="AS731" s="1"/>
      <c r="AT731" s="1"/>
      <c r="AU731" s="2">
        <f t="shared" si="87"/>
        <v>0</v>
      </c>
      <c r="AW731" s="1"/>
      <c r="AX731" s="1"/>
      <c r="AY731" s="1"/>
      <c r="AZ731" s="2">
        <f t="shared" si="80"/>
        <v>0</v>
      </c>
      <c r="BA731" s="2">
        <f>SUM(AF731,AH731,-AZ731,-Table111[[#This Row],[Sale Fee]])</f>
        <v>0</v>
      </c>
      <c r="BC731" s="1"/>
      <c r="BD731" s="1"/>
      <c r="BE731" s="1"/>
    </row>
    <row r="732" spans="1:57" x14ac:dyDescent="0.25">
      <c r="A732" s="1"/>
      <c r="B732" s="1"/>
      <c r="E732" s="4"/>
      <c r="F732" s="4"/>
      <c r="Q732" s="1"/>
      <c r="R732" s="1"/>
      <c r="S732" s="1"/>
      <c r="U732" s="1"/>
      <c r="V732" s="1"/>
      <c r="W732" s="1"/>
      <c r="X732" s="1"/>
      <c r="Y732" s="1"/>
      <c r="Z732" s="1">
        <f>Table111[[#This Row],[Quantity2]]*Table111[[#This Row],[U Cost]]</f>
        <v>0</v>
      </c>
      <c r="AB732" s="1"/>
      <c r="AC732" s="1"/>
      <c r="AD732" s="1">
        <f t="shared" si="85"/>
        <v>0</v>
      </c>
      <c r="AE732" s="1"/>
      <c r="AF732" s="1">
        <f>SUM(Table111[[#This Row],[Total 
Paid]:[Shipping 
Charged]])</f>
        <v>0</v>
      </c>
      <c r="AG732" s="1"/>
      <c r="AH732" s="1"/>
      <c r="AI732" s="1">
        <f t="shared" si="86"/>
        <v>0</v>
      </c>
      <c r="AK732" s="1"/>
      <c r="AL732" s="1"/>
      <c r="AM732" s="1"/>
      <c r="AN732" s="1"/>
      <c r="AP732" s="30"/>
      <c r="AQ732" s="1"/>
      <c r="AR732" s="1">
        <f t="shared" si="84"/>
        <v>0</v>
      </c>
      <c r="AS732" s="1"/>
      <c r="AT732" s="1"/>
      <c r="AU732" s="2">
        <f t="shared" si="87"/>
        <v>0</v>
      </c>
      <c r="AW732" s="1"/>
      <c r="AX732" s="1"/>
      <c r="AY732" s="1"/>
      <c r="AZ732" s="2">
        <f t="shared" si="80"/>
        <v>0</v>
      </c>
      <c r="BA732" s="2">
        <f>SUM(AF732,AH732,-AZ732,-Table111[[#This Row],[Sale Fee]])</f>
        <v>0</v>
      </c>
      <c r="BC732" s="1"/>
      <c r="BD732" s="1"/>
      <c r="BE732" s="1"/>
    </row>
    <row r="733" spans="1:57" x14ac:dyDescent="0.25">
      <c r="A733" s="1"/>
      <c r="B733" s="1"/>
      <c r="E733" s="4"/>
      <c r="F733" s="4"/>
      <c r="O733" s="49"/>
      <c r="Q733" s="1"/>
      <c r="R733" s="1"/>
      <c r="S733" s="1"/>
      <c r="U733" s="1"/>
      <c r="V733" s="1"/>
      <c r="W733" s="1"/>
      <c r="X733" s="1"/>
      <c r="Y733" s="1"/>
      <c r="Z733" s="1">
        <f>Table111[[#This Row],[Quantity2]]*Table111[[#This Row],[U Cost]]</f>
        <v>0</v>
      </c>
      <c r="AB733" s="1"/>
      <c r="AC733" s="1"/>
      <c r="AD733" s="1">
        <f t="shared" si="85"/>
        <v>0</v>
      </c>
      <c r="AE733" s="1"/>
      <c r="AF733" s="1">
        <f>SUM(Table111[[#This Row],[Total 
Paid]:[Shipping 
Charged]])</f>
        <v>0</v>
      </c>
      <c r="AG733" s="1"/>
      <c r="AH733" s="1"/>
      <c r="AI733" s="1">
        <f t="shared" si="86"/>
        <v>0</v>
      </c>
      <c r="AK733" s="1"/>
      <c r="AL733" s="1"/>
      <c r="AM733" s="1"/>
      <c r="AN733" s="1"/>
      <c r="AP733" s="30"/>
      <c r="AQ733" s="1"/>
      <c r="AR733" s="1">
        <f t="shared" si="84"/>
        <v>0</v>
      </c>
      <c r="AS733" s="1"/>
      <c r="AT733" s="1"/>
      <c r="AU733" s="2">
        <f t="shared" si="87"/>
        <v>0</v>
      </c>
      <c r="AW733" s="1"/>
      <c r="AX733" s="1"/>
      <c r="AY733" s="1"/>
      <c r="AZ733" s="2">
        <f t="shared" si="80"/>
        <v>0</v>
      </c>
      <c r="BA733" s="2">
        <f>SUM(AF733,AH733,-AZ733,-Table111[[#This Row],[Sale Fee]])</f>
        <v>0</v>
      </c>
      <c r="BC733" s="1"/>
      <c r="BD733" s="1"/>
      <c r="BE733" s="1"/>
    </row>
    <row r="734" spans="1:57" x14ac:dyDescent="0.25">
      <c r="A734" s="1"/>
      <c r="B734" s="1"/>
      <c r="E734" s="4"/>
      <c r="F734" s="4"/>
      <c r="Q734" s="1"/>
      <c r="R734" s="1"/>
      <c r="S734" s="1"/>
      <c r="U734" s="1"/>
      <c r="V734" s="1"/>
      <c r="W734" s="1"/>
      <c r="X734" s="1"/>
      <c r="Y734" s="1"/>
      <c r="Z734" s="1">
        <f>Table111[[#This Row],[Quantity2]]*Table111[[#This Row],[U Cost]]</f>
        <v>0</v>
      </c>
      <c r="AB734" s="1"/>
      <c r="AC734" s="1"/>
      <c r="AD734" s="1">
        <f t="shared" si="85"/>
        <v>0</v>
      </c>
      <c r="AE734" s="1"/>
      <c r="AF734" s="1">
        <f>SUM(Table111[[#This Row],[Total 
Paid]:[Shipping 
Charged]])</f>
        <v>0</v>
      </c>
      <c r="AG734" s="1"/>
      <c r="AH734" s="1"/>
      <c r="AI734" s="1">
        <f t="shared" si="86"/>
        <v>0</v>
      </c>
      <c r="AK734" s="1"/>
      <c r="AL734" s="1"/>
      <c r="AM734" s="1"/>
      <c r="AN734" s="1"/>
      <c r="AP734" s="30"/>
      <c r="AQ734" s="1"/>
      <c r="AR734" s="1">
        <f t="shared" si="84"/>
        <v>0</v>
      </c>
      <c r="AS734" s="1"/>
      <c r="AT734" s="1"/>
      <c r="AU734" s="2">
        <f t="shared" si="87"/>
        <v>0</v>
      </c>
      <c r="AW734" s="1"/>
      <c r="AX734" s="1"/>
      <c r="AY734" s="1"/>
      <c r="AZ734" s="2">
        <f t="shared" si="80"/>
        <v>0</v>
      </c>
      <c r="BA734" s="2">
        <f>SUM(AF734,AH734,-AZ734,-Table111[[#This Row],[Sale Fee]])</f>
        <v>0</v>
      </c>
      <c r="BC734" s="1"/>
      <c r="BD734" s="1"/>
      <c r="BE734" s="1"/>
    </row>
    <row r="735" spans="1:57" x14ac:dyDescent="0.25">
      <c r="A735" s="1"/>
      <c r="B735" s="1"/>
      <c r="E735" s="4"/>
      <c r="F735" s="4"/>
      <c r="O735" s="49"/>
      <c r="Q735" s="1"/>
      <c r="R735" s="1"/>
      <c r="S735" s="1"/>
      <c r="U735" s="1"/>
      <c r="V735" s="1"/>
      <c r="W735" s="1"/>
      <c r="X735" s="1"/>
      <c r="Y735" s="1"/>
      <c r="Z735" s="1">
        <f>Table111[[#This Row],[Quantity2]]*Table111[[#This Row],[U Cost]]</f>
        <v>0</v>
      </c>
      <c r="AB735" s="1"/>
      <c r="AC735" s="1"/>
      <c r="AD735" s="1">
        <f t="shared" si="85"/>
        <v>0</v>
      </c>
      <c r="AE735" s="1"/>
      <c r="AF735" s="1">
        <f>SUM(Table111[[#This Row],[Total 
Paid]:[Shipping 
Charged]])</f>
        <v>0</v>
      </c>
      <c r="AG735" s="1"/>
      <c r="AH735" s="1"/>
      <c r="AI735" s="1">
        <f t="shared" si="86"/>
        <v>0</v>
      </c>
      <c r="AK735" s="1"/>
      <c r="AL735" s="1"/>
      <c r="AM735" s="1"/>
      <c r="AN735" s="1"/>
      <c r="AP735" s="30"/>
      <c r="AQ735" s="1"/>
      <c r="AR735" s="1">
        <f t="shared" si="84"/>
        <v>0</v>
      </c>
      <c r="AS735" s="1"/>
      <c r="AT735" s="1"/>
      <c r="AU735" s="2">
        <f t="shared" si="87"/>
        <v>0</v>
      </c>
      <c r="AW735" s="1"/>
      <c r="AX735" s="1"/>
      <c r="AY735" s="1"/>
      <c r="AZ735" s="2">
        <f t="shared" si="80"/>
        <v>0</v>
      </c>
      <c r="BA735" s="2">
        <f>SUM(AF735,AH735,-AZ735,-Table111[[#This Row],[Sale Fee]])</f>
        <v>0</v>
      </c>
      <c r="BC735" s="1"/>
      <c r="BD735" s="1"/>
      <c r="BE735" s="1"/>
    </row>
    <row r="736" spans="1:57" x14ac:dyDescent="0.25">
      <c r="A736" s="1"/>
      <c r="B736" s="1"/>
      <c r="E736" s="4"/>
      <c r="F736" s="4"/>
      <c r="Q736" s="1"/>
      <c r="R736" s="1"/>
      <c r="S736" s="1"/>
      <c r="U736" s="1"/>
      <c r="V736" s="1"/>
      <c r="W736" s="1"/>
      <c r="X736" s="1"/>
      <c r="Y736" s="1"/>
      <c r="Z736" s="1">
        <f>Table111[[#This Row],[Quantity2]]*Table111[[#This Row],[U Cost]]</f>
        <v>0</v>
      </c>
      <c r="AB736" s="1"/>
      <c r="AC736" s="1"/>
      <c r="AD736" s="1">
        <f t="shared" si="85"/>
        <v>0</v>
      </c>
      <c r="AE736" s="1"/>
      <c r="AF736" s="1">
        <f>SUM(Table111[[#This Row],[Total 
Paid]:[Shipping 
Charged]])</f>
        <v>0</v>
      </c>
      <c r="AG736" s="1"/>
      <c r="AH736" s="1"/>
      <c r="AI736" s="1">
        <f t="shared" si="86"/>
        <v>0</v>
      </c>
      <c r="AK736" s="1"/>
      <c r="AL736" s="1"/>
      <c r="AM736" s="1"/>
      <c r="AN736" s="1"/>
      <c r="AP736" s="30"/>
      <c r="AQ736" s="1"/>
      <c r="AR736" s="1">
        <f t="shared" si="84"/>
        <v>0</v>
      </c>
      <c r="AS736" s="1"/>
      <c r="AT736" s="1"/>
      <c r="AU736" s="2">
        <f t="shared" si="87"/>
        <v>0</v>
      </c>
      <c r="AW736" s="1"/>
      <c r="AX736" s="1"/>
      <c r="AY736" s="1"/>
      <c r="AZ736" s="2">
        <f t="shared" si="80"/>
        <v>0</v>
      </c>
      <c r="BA736" s="2">
        <f>SUM(AF736,AH736,-AZ736,-Table111[[#This Row],[Sale Fee]])</f>
        <v>0</v>
      </c>
      <c r="BC736" s="1"/>
      <c r="BD736" s="1"/>
      <c r="BE736" s="1"/>
    </row>
    <row r="737" spans="1:57" x14ac:dyDescent="0.25">
      <c r="A737" s="1"/>
      <c r="B737" s="1"/>
      <c r="E737" s="4"/>
      <c r="F737" s="4"/>
      <c r="Q737" s="1"/>
      <c r="R737" s="1"/>
      <c r="S737" s="1"/>
      <c r="U737" s="1"/>
      <c r="V737" s="1"/>
      <c r="W737" s="1"/>
      <c r="X737" s="1"/>
      <c r="Y737" s="1"/>
      <c r="Z737" s="1">
        <f>Table111[[#This Row],[Quantity2]]*Table111[[#This Row],[U Cost]]</f>
        <v>0</v>
      </c>
      <c r="AB737" s="1"/>
      <c r="AC737" s="1"/>
      <c r="AD737" s="1">
        <f t="shared" si="85"/>
        <v>0</v>
      </c>
      <c r="AE737" s="1"/>
      <c r="AF737" s="1">
        <f>SUM(Table111[[#This Row],[Total 
Paid]:[Shipping 
Charged]])</f>
        <v>0</v>
      </c>
      <c r="AG737" s="1"/>
      <c r="AH737" s="1"/>
      <c r="AI737" s="1">
        <f t="shared" si="86"/>
        <v>0</v>
      </c>
      <c r="AK737" s="1"/>
      <c r="AL737" s="1"/>
      <c r="AM737" s="1"/>
      <c r="AN737" s="1"/>
      <c r="AP737" s="30"/>
      <c r="AQ737" s="1"/>
      <c r="AR737" s="1">
        <f t="shared" si="84"/>
        <v>0</v>
      </c>
      <c r="AS737" s="1"/>
      <c r="AT737" s="1"/>
      <c r="AU737" s="2">
        <f t="shared" si="87"/>
        <v>0</v>
      </c>
      <c r="AW737" s="1"/>
      <c r="AX737" s="1"/>
      <c r="AY737" s="1"/>
      <c r="AZ737" s="2">
        <f t="shared" si="80"/>
        <v>0</v>
      </c>
      <c r="BA737" s="2">
        <f>SUM(AF737,AH737,-AZ737,-Table111[[#This Row],[Sale Fee]])</f>
        <v>0</v>
      </c>
      <c r="BC737" s="1"/>
      <c r="BD737" s="1"/>
      <c r="BE737" s="1"/>
    </row>
    <row r="738" spans="1:57" x14ac:dyDescent="0.25">
      <c r="A738" s="1"/>
      <c r="B738" s="1"/>
      <c r="E738" s="4"/>
      <c r="F738" s="4"/>
      <c r="Q738" s="1"/>
      <c r="R738" s="1"/>
      <c r="S738" s="1"/>
      <c r="U738" s="1"/>
      <c r="V738" s="1"/>
      <c r="W738" s="1"/>
      <c r="X738" s="1"/>
      <c r="Y738" s="1"/>
      <c r="Z738" s="1">
        <f>Table111[[#This Row],[Quantity2]]*Table111[[#This Row],[U Cost]]</f>
        <v>0</v>
      </c>
      <c r="AB738" s="1"/>
      <c r="AC738" s="1"/>
      <c r="AD738" s="1">
        <f t="shared" si="85"/>
        <v>0</v>
      </c>
      <c r="AE738" s="1"/>
      <c r="AF738" s="1">
        <f>SUM(Table111[[#This Row],[Total 
Paid]:[Shipping 
Charged]])</f>
        <v>0</v>
      </c>
      <c r="AG738" s="1"/>
      <c r="AH738" s="1"/>
      <c r="AI738" s="1">
        <f t="shared" si="86"/>
        <v>0</v>
      </c>
      <c r="AK738" s="1"/>
      <c r="AL738" s="1"/>
      <c r="AM738" s="1"/>
      <c r="AN738" s="1"/>
      <c r="AP738" s="30"/>
      <c r="AQ738" s="1"/>
      <c r="AR738" s="1">
        <f t="shared" si="84"/>
        <v>0</v>
      </c>
      <c r="AS738" s="1"/>
      <c r="AT738" s="1"/>
      <c r="AU738" s="2">
        <f t="shared" si="87"/>
        <v>0</v>
      </c>
      <c r="AW738" s="1"/>
      <c r="AX738" s="1"/>
      <c r="AY738" s="1"/>
      <c r="AZ738" s="2">
        <f t="shared" si="80"/>
        <v>0</v>
      </c>
      <c r="BA738" s="2">
        <f>SUM(AF738,AH738,-AZ738,-Table111[[#This Row],[Sale Fee]])</f>
        <v>0</v>
      </c>
      <c r="BC738" s="1"/>
      <c r="BD738" s="1"/>
      <c r="BE738" s="1"/>
    </row>
    <row r="739" spans="1:57" x14ac:dyDescent="0.25">
      <c r="A739" s="1"/>
      <c r="B739" s="1"/>
      <c r="E739" s="4"/>
      <c r="F739" s="4"/>
      <c r="Q739" s="1"/>
      <c r="R739" s="1"/>
      <c r="S739" s="1"/>
      <c r="U739" s="1"/>
      <c r="V739" s="1"/>
      <c r="W739" s="1"/>
      <c r="X739" s="1"/>
      <c r="Y739" s="1"/>
      <c r="Z739" s="1">
        <f>Table111[[#This Row],[Quantity2]]*Table111[[#This Row],[U Cost]]</f>
        <v>0</v>
      </c>
      <c r="AB739" s="1"/>
      <c r="AC739" s="1"/>
      <c r="AD739" s="1">
        <f t="shared" si="85"/>
        <v>0</v>
      </c>
      <c r="AE739" s="1"/>
      <c r="AF739" s="1">
        <f>SUM(Table111[[#This Row],[Total 
Paid]:[Shipping 
Charged]])</f>
        <v>0</v>
      </c>
      <c r="AG739" s="1"/>
      <c r="AH739" s="1"/>
      <c r="AI739" s="1">
        <f t="shared" si="86"/>
        <v>0</v>
      </c>
      <c r="AK739" s="1"/>
      <c r="AL739" s="1"/>
      <c r="AM739" s="1"/>
      <c r="AN739" s="1"/>
      <c r="AP739" s="30"/>
      <c r="AQ739" s="1"/>
      <c r="AR739" s="1">
        <f t="shared" si="84"/>
        <v>0</v>
      </c>
      <c r="AS739" s="1"/>
      <c r="AT739" s="1"/>
      <c r="AU739" s="2">
        <f t="shared" si="87"/>
        <v>0</v>
      </c>
      <c r="AW739" s="1"/>
      <c r="AX739" s="1"/>
      <c r="AY739" s="1"/>
      <c r="AZ739" s="2">
        <f t="shared" si="80"/>
        <v>0</v>
      </c>
      <c r="BA739" s="2">
        <f>SUM(AF739,AH739,-AZ739,-Table111[[#This Row],[Sale Fee]])</f>
        <v>0</v>
      </c>
      <c r="BC739" s="1"/>
      <c r="BD739" s="1"/>
      <c r="BE739" s="1"/>
    </row>
    <row r="740" spans="1:57" x14ac:dyDescent="0.25">
      <c r="A740" s="1"/>
      <c r="B740" s="1"/>
      <c r="E740" s="4"/>
      <c r="F740" s="4"/>
      <c r="Q740" s="1"/>
      <c r="R740" s="1"/>
      <c r="S740" s="1"/>
      <c r="U740" s="1"/>
      <c r="V740" s="1"/>
      <c r="W740" s="1"/>
      <c r="X740" s="1"/>
      <c r="Y740" s="1"/>
      <c r="Z740" s="1">
        <f>Table111[[#This Row],[Quantity2]]*Table111[[#This Row],[U Cost]]</f>
        <v>0</v>
      </c>
      <c r="AB740" s="1"/>
      <c r="AC740" s="1"/>
      <c r="AD740" s="1">
        <f t="shared" si="85"/>
        <v>0</v>
      </c>
      <c r="AE740" s="1"/>
      <c r="AF740" s="1">
        <f>SUM(Table111[[#This Row],[Total 
Paid]:[Shipping 
Charged]])</f>
        <v>0</v>
      </c>
      <c r="AG740" s="1"/>
      <c r="AH740" s="1"/>
      <c r="AI740" s="1">
        <f t="shared" si="86"/>
        <v>0</v>
      </c>
      <c r="AK740" s="1"/>
      <c r="AL740" s="1"/>
      <c r="AM740" s="1"/>
      <c r="AN740" s="1"/>
      <c r="AP740" s="30"/>
      <c r="AQ740" s="1"/>
      <c r="AR740" s="1">
        <f t="shared" si="84"/>
        <v>0</v>
      </c>
      <c r="AS740" s="1"/>
      <c r="AT740" s="1"/>
      <c r="AU740" s="2">
        <f t="shared" si="87"/>
        <v>0</v>
      </c>
      <c r="AW740" s="1"/>
      <c r="AX740" s="1"/>
      <c r="AY740" s="1"/>
      <c r="AZ740" s="2">
        <f t="shared" si="80"/>
        <v>0</v>
      </c>
      <c r="BA740" s="2">
        <f>SUM(AF740,AH740,-AZ740,-Table111[[#This Row],[Sale Fee]])</f>
        <v>0</v>
      </c>
      <c r="BC740" s="1"/>
      <c r="BD740" s="1"/>
      <c r="BE740" s="1"/>
    </row>
    <row r="741" spans="1:57" x14ac:dyDescent="0.25">
      <c r="A741" s="1"/>
      <c r="B741" s="1"/>
      <c r="E741" s="4"/>
      <c r="F741" s="4"/>
      <c r="O741" s="49"/>
      <c r="Q741" s="1"/>
      <c r="R741" s="1"/>
      <c r="S741" s="1"/>
      <c r="U741" s="1"/>
      <c r="V741" s="1"/>
      <c r="W741" s="1"/>
      <c r="X741" s="1"/>
      <c r="Y741" s="1"/>
      <c r="Z741" s="1">
        <f>Table111[[#This Row],[Quantity2]]*Table111[[#This Row],[U Cost]]</f>
        <v>0</v>
      </c>
      <c r="AB741" s="1"/>
      <c r="AC741" s="1"/>
      <c r="AD741" s="1">
        <f t="shared" si="85"/>
        <v>0</v>
      </c>
      <c r="AE741" s="1"/>
      <c r="AF741" s="1">
        <f>SUM(Table111[[#This Row],[Total 
Paid]:[Shipping 
Charged]])</f>
        <v>0</v>
      </c>
      <c r="AG741" s="1"/>
      <c r="AH741" s="1"/>
      <c r="AI741" s="1">
        <f t="shared" si="86"/>
        <v>0</v>
      </c>
      <c r="AK741" s="1"/>
      <c r="AL741" s="1"/>
      <c r="AM741" s="1"/>
      <c r="AN741" s="1"/>
      <c r="AP741" s="30"/>
      <c r="AQ741" s="1"/>
      <c r="AR741" s="1">
        <f t="shared" si="84"/>
        <v>0</v>
      </c>
      <c r="AS741" s="1"/>
      <c r="AT741" s="1"/>
      <c r="AU741" s="2">
        <f t="shared" si="87"/>
        <v>0</v>
      </c>
      <c r="AW741" s="1"/>
      <c r="AX741" s="1"/>
      <c r="AY741" s="1"/>
      <c r="AZ741" s="2">
        <f t="shared" si="80"/>
        <v>0</v>
      </c>
      <c r="BA741" s="2">
        <f>SUM(AF741,AH741,-AZ741,-Table111[[#This Row],[Sale Fee]])</f>
        <v>0</v>
      </c>
      <c r="BC741" s="1"/>
      <c r="BD741" s="1"/>
      <c r="BE741" s="1"/>
    </row>
    <row r="742" spans="1:57" x14ac:dyDescent="0.25">
      <c r="A742" s="1"/>
      <c r="B742" s="1"/>
      <c r="E742" s="4"/>
      <c r="F742" s="4"/>
      <c r="O742" s="49"/>
      <c r="Q742" s="1"/>
      <c r="R742" s="1"/>
      <c r="S742" s="1"/>
      <c r="U742" s="1"/>
      <c r="V742" s="1"/>
      <c r="W742" s="1"/>
      <c r="X742" s="1"/>
      <c r="Y742" s="1"/>
      <c r="Z742" s="1">
        <f>Table111[[#This Row],[Quantity2]]*Table111[[#This Row],[U Cost]]</f>
        <v>0</v>
      </c>
      <c r="AB742" s="1"/>
      <c r="AC742" s="1"/>
      <c r="AD742" s="1">
        <f t="shared" si="85"/>
        <v>0</v>
      </c>
      <c r="AE742" s="1"/>
      <c r="AF742" s="1">
        <f>SUM(Table111[[#This Row],[Total 
Paid]:[Shipping 
Charged]])</f>
        <v>0</v>
      </c>
      <c r="AG742" s="1"/>
      <c r="AH742" s="1"/>
      <c r="AI742" s="1">
        <f t="shared" si="86"/>
        <v>0</v>
      </c>
      <c r="AK742" s="1"/>
      <c r="AL742" s="1"/>
      <c r="AM742" s="1"/>
      <c r="AN742" s="1"/>
      <c r="AP742" s="30"/>
      <c r="AQ742" s="1"/>
      <c r="AR742" s="1">
        <f t="shared" si="84"/>
        <v>0</v>
      </c>
      <c r="AS742" s="1"/>
      <c r="AT742" s="1"/>
      <c r="AU742" s="2">
        <f t="shared" si="87"/>
        <v>0</v>
      </c>
      <c r="AW742" s="1"/>
      <c r="AX742" s="1"/>
      <c r="AY742" s="1"/>
      <c r="AZ742" s="2">
        <f t="shared" si="80"/>
        <v>0</v>
      </c>
      <c r="BA742" s="2">
        <f>SUM(AF742,AH742,-AZ742,-Table111[[#This Row],[Sale Fee]])</f>
        <v>0</v>
      </c>
      <c r="BC742" s="1"/>
      <c r="BD742" s="1"/>
      <c r="BE742" s="1"/>
    </row>
    <row r="743" spans="1:57" x14ac:dyDescent="0.25">
      <c r="A743" s="1"/>
      <c r="B743" s="1"/>
      <c r="E743" s="4"/>
      <c r="F743" s="4"/>
      <c r="Q743" s="1"/>
      <c r="R743" s="1"/>
      <c r="S743" s="1"/>
      <c r="U743" s="1"/>
      <c r="V743" s="1"/>
      <c r="W743" s="1"/>
      <c r="X743" s="1"/>
      <c r="Y743" s="1"/>
      <c r="Z743" s="1">
        <f>Table111[[#This Row],[Quantity2]]*Table111[[#This Row],[U Cost]]</f>
        <v>0</v>
      </c>
      <c r="AB743" s="1"/>
      <c r="AC743" s="1"/>
      <c r="AD743" s="1">
        <f t="shared" si="85"/>
        <v>0</v>
      </c>
      <c r="AE743" s="1"/>
      <c r="AF743" s="1">
        <f>SUM(Table111[[#This Row],[Total 
Paid]:[Shipping 
Charged]])</f>
        <v>0</v>
      </c>
      <c r="AG743" s="1"/>
      <c r="AH743" s="1"/>
      <c r="AI743" s="1">
        <f t="shared" si="86"/>
        <v>0</v>
      </c>
      <c r="AK743" s="1"/>
      <c r="AL743" s="1"/>
      <c r="AM743" s="1"/>
      <c r="AN743" s="1"/>
      <c r="AP743" s="30"/>
      <c r="AQ743" s="1"/>
      <c r="AR743" s="1">
        <f t="shared" si="84"/>
        <v>0</v>
      </c>
      <c r="AS743" s="1"/>
      <c r="AT743" s="1"/>
      <c r="AU743" s="2">
        <f t="shared" si="87"/>
        <v>0</v>
      </c>
      <c r="AW743" s="1"/>
      <c r="AX743" s="1"/>
      <c r="AY743" s="1"/>
      <c r="AZ743" s="2">
        <f t="shared" si="80"/>
        <v>0</v>
      </c>
      <c r="BA743" s="2">
        <f>SUM(AF743,AH743,-AZ743,-Table111[[#This Row],[Sale Fee]])</f>
        <v>0</v>
      </c>
      <c r="BC743" s="1"/>
      <c r="BD743" s="1"/>
      <c r="BE743" s="1"/>
    </row>
    <row r="744" spans="1:57" x14ac:dyDescent="0.25">
      <c r="A744" s="1"/>
      <c r="B744" s="1"/>
      <c r="E744" s="4"/>
      <c r="F744" s="4"/>
      <c r="Q744" s="1"/>
      <c r="R744" s="1"/>
      <c r="S744" s="1"/>
      <c r="U744" s="1"/>
      <c r="V744" s="1"/>
      <c r="W744" s="1"/>
      <c r="X744" s="1"/>
      <c r="Y744" s="1"/>
      <c r="Z744" s="1">
        <f>Table111[[#This Row],[Quantity2]]*Table111[[#This Row],[U Cost]]</f>
        <v>0</v>
      </c>
      <c r="AB744" s="1"/>
      <c r="AC744" s="1"/>
      <c r="AD744" s="1">
        <f t="shared" si="85"/>
        <v>0</v>
      </c>
      <c r="AE744" s="1"/>
      <c r="AF744" s="1">
        <f>SUM(Table111[[#This Row],[Total 
Paid]:[Shipping 
Charged]])</f>
        <v>0</v>
      </c>
      <c r="AG744" s="1"/>
      <c r="AH744" s="1"/>
      <c r="AI744" s="1">
        <f t="shared" si="86"/>
        <v>0</v>
      </c>
      <c r="AK744" s="1"/>
      <c r="AL744" s="1"/>
      <c r="AM744" s="1"/>
      <c r="AN744" s="1"/>
      <c r="AP744" s="30"/>
      <c r="AQ744" s="1"/>
      <c r="AR744" s="1">
        <f t="shared" si="84"/>
        <v>0</v>
      </c>
      <c r="AS744" s="1"/>
      <c r="AT744" s="1"/>
      <c r="AU744" s="2">
        <f t="shared" si="87"/>
        <v>0</v>
      </c>
      <c r="AW744" s="1"/>
      <c r="AX744" s="1"/>
      <c r="AY744" s="1"/>
      <c r="AZ744" s="2">
        <f t="shared" si="80"/>
        <v>0</v>
      </c>
      <c r="BA744" s="2">
        <f>SUM(AF744,AH744,-AZ744,-Table111[[#This Row],[Sale Fee]])</f>
        <v>0</v>
      </c>
      <c r="BC744" s="1"/>
      <c r="BD744" s="1"/>
      <c r="BE744" s="1"/>
    </row>
    <row r="745" spans="1:57" x14ac:dyDescent="0.25">
      <c r="A745" s="1"/>
      <c r="B745" s="1"/>
      <c r="E745" s="4"/>
      <c r="F745" s="4"/>
      <c r="O745" s="49"/>
      <c r="Q745" s="1"/>
      <c r="R745" s="1"/>
      <c r="S745" s="1"/>
      <c r="U745" s="1"/>
      <c r="V745" s="1"/>
      <c r="W745" s="1"/>
      <c r="X745" s="1"/>
      <c r="Y745" s="1"/>
      <c r="Z745" s="1">
        <f>Table111[[#This Row],[Quantity2]]*Table111[[#This Row],[U Cost]]</f>
        <v>0</v>
      </c>
      <c r="AB745" s="1"/>
      <c r="AC745" s="1"/>
      <c r="AD745" s="1">
        <f t="shared" si="85"/>
        <v>0</v>
      </c>
      <c r="AE745" s="1"/>
      <c r="AF745" s="1">
        <f>SUM(Table111[[#This Row],[Total 
Paid]:[Shipping 
Charged]])</f>
        <v>0</v>
      </c>
      <c r="AG745" s="1"/>
      <c r="AH745" s="1"/>
      <c r="AI745" s="1">
        <f t="shared" si="86"/>
        <v>0</v>
      </c>
      <c r="AK745" s="1"/>
      <c r="AL745" s="1"/>
      <c r="AM745" s="1"/>
      <c r="AN745" s="1"/>
      <c r="AP745" s="30"/>
      <c r="AQ745" s="1"/>
      <c r="AR745" s="1">
        <f t="shared" si="84"/>
        <v>0</v>
      </c>
      <c r="AS745" s="1"/>
      <c r="AT745" s="1"/>
      <c r="AU745" s="2">
        <f t="shared" si="87"/>
        <v>0</v>
      </c>
      <c r="AW745" s="1"/>
      <c r="AX745" s="1"/>
      <c r="AY745" s="1"/>
      <c r="AZ745" s="2">
        <f t="shared" si="80"/>
        <v>0</v>
      </c>
      <c r="BA745" s="2">
        <f>SUM(AF745,AH745,-AZ745,-Table111[[#This Row],[Sale Fee]])</f>
        <v>0</v>
      </c>
      <c r="BC745" s="1"/>
      <c r="BD745" s="1"/>
      <c r="BE745" s="1"/>
    </row>
    <row r="746" spans="1:57" x14ac:dyDescent="0.25">
      <c r="A746" s="1"/>
      <c r="B746" s="1"/>
      <c r="E746" s="4"/>
      <c r="F746" s="4"/>
      <c r="O746" s="49"/>
      <c r="Q746" s="1"/>
      <c r="R746" s="1"/>
      <c r="S746" s="1"/>
      <c r="U746" s="1"/>
      <c r="V746" s="1"/>
      <c r="W746" s="1"/>
      <c r="X746" s="1"/>
      <c r="Y746" s="1"/>
      <c r="Z746" s="1">
        <f>Table111[[#This Row],[Quantity2]]*Table111[[#This Row],[U Cost]]</f>
        <v>0</v>
      </c>
      <c r="AB746" s="1"/>
      <c r="AC746" s="1"/>
      <c r="AD746" s="1">
        <f t="shared" si="85"/>
        <v>0</v>
      </c>
      <c r="AE746" s="1"/>
      <c r="AF746" s="1">
        <f>SUM(Table111[[#This Row],[Total 
Paid]:[Shipping 
Charged]])</f>
        <v>0</v>
      </c>
      <c r="AG746" s="1"/>
      <c r="AH746" s="1"/>
      <c r="AI746" s="1">
        <f t="shared" si="86"/>
        <v>0</v>
      </c>
      <c r="AK746" s="1"/>
      <c r="AL746" s="1"/>
      <c r="AM746" s="1"/>
      <c r="AN746" s="1"/>
      <c r="AP746" s="30"/>
      <c r="AQ746" s="1"/>
      <c r="AR746" s="1">
        <f t="shared" si="84"/>
        <v>0</v>
      </c>
      <c r="AS746" s="1"/>
      <c r="AT746" s="1"/>
      <c r="AU746" s="2">
        <f t="shared" si="87"/>
        <v>0</v>
      </c>
      <c r="AW746" s="1"/>
      <c r="AX746" s="1"/>
      <c r="AY746" s="1"/>
      <c r="AZ746" s="2">
        <f t="shared" si="80"/>
        <v>0</v>
      </c>
      <c r="BA746" s="2">
        <f>SUM(AF746,AH746,-AZ746,-Table111[[#This Row],[Sale Fee]])</f>
        <v>0</v>
      </c>
      <c r="BC746" s="1"/>
      <c r="BD746" s="1"/>
      <c r="BE746" s="1"/>
    </row>
    <row r="747" spans="1:57" x14ac:dyDescent="0.25">
      <c r="A747" s="1"/>
      <c r="B747" s="1"/>
      <c r="E747" s="4"/>
      <c r="F747" s="4"/>
      <c r="Q747" s="1"/>
      <c r="R747" s="1"/>
      <c r="S747" s="1"/>
      <c r="U747" s="1"/>
      <c r="V747" s="1"/>
      <c r="W747" s="1"/>
      <c r="X747" s="1"/>
      <c r="Y747" s="1"/>
      <c r="Z747" s="1">
        <f>Table111[[#This Row],[Quantity2]]*Table111[[#This Row],[U Cost]]</f>
        <v>0</v>
      </c>
      <c r="AB747" s="1"/>
      <c r="AC747" s="1"/>
      <c r="AD747" s="1">
        <f t="shared" si="85"/>
        <v>0</v>
      </c>
      <c r="AE747" s="1"/>
      <c r="AF747" s="1">
        <f>SUM(Table111[[#This Row],[Total 
Paid]:[Shipping 
Charged]])</f>
        <v>0</v>
      </c>
      <c r="AG747" s="1"/>
      <c r="AH747" s="1"/>
      <c r="AI747" s="1">
        <f t="shared" si="86"/>
        <v>0</v>
      </c>
      <c r="AK747" s="1"/>
      <c r="AL747" s="1"/>
      <c r="AM747" s="1"/>
      <c r="AN747" s="1"/>
      <c r="AP747" s="30"/>
      <c r="AQ747" s="1"/>
      <c r="AR747" s="1">
        <f t="shared" ref="AR747:AR851" si="88">AQ747*AP747</f>
        <v>0</v>
      </c>
      <c r="AS747" s="1"/>
      <c r="AT747" s="1"/>
      <c r="AU747" s="2">
        <f t="shared" si="87"/>
        <v>0</v>
      </c>
      <c r="AW747" s="1"/>
      <c r="AX747" s="1"/>
      <c r="AY747" s="1"/>
      <c r="AZ747" s="2">
        <f t="shared" si="80"/>
        <v>0</v>
      </c>
      <c r="BA747" s="2">
        <f>SUM(AF747,AH747,-AZ747,-Table111[[#This Row],[Sale Fee]])</f>
        <v>0</v>
      </c>
      <c r="BC747" s="1"/>
      <c r="BD747" s="1"/>
      <c r="BE747" s="1"/>
    </row>
    <row r="748" spans="1:57" x14ac:dyDescent="0.25">
      <c r="A748" s="1"/>
      <c r="B748" s="1"/>
      <c r="E748" s="4"/>
      <c r="F748" s="4"/>
      <c r="Q748" s="1"/>
      <c r="R748" s="1"/>
      <c r="S748" s="1"/>
      <c r="U748" s="1"/>
      <c r="V748" s="1"/>
      <c r="W748" s="1"/>
      <c r="X748" s="1"/>
      <c r="Y748" s="1"/>
      <c r="Z748" s="1">
        <f>Table111[[#This Row],[Quantity2]]*Table111[[#This Row],[U Cost]]</f>
        <v>0</v>
      </c>
      <c r="AB748" s="1"/>
      <c r="AC748" s="1"/>
      <c r="AD748" s="1">
        <f t="shared" si="85"/>
        <v>0</v>
      </c>
      <c r="AE748" s="1"/>
      <c r="AF748" s="1">
        <f>SUM(Table111[[#This Row],[Total 
Paid]:[Shipping 
Charged]])</f>
        <v>0</v>
      </c>
      <c r="AG748" s="1"/>
      <c r="AH748" s="1"/>
      <c r="AI748" s="1">
        <f t="shared" si="86"/>
        <v>0</v>
      </c>
      <c r="AK748" s="1"/>
      <c r="AL748" s="1"/>
      <c r="AM748" s="1"/>
      <c r="AN748" s="1"/>
      <c r="AP748" s="30"/>
      <c r="AQ748" s="1"/>
      <c r="AR748" s="1">
        <f t="shared" si="88"/>
        <v>0</v>
      </c>
      <c r="AS748" s="1"/>
      <c r="AT748" s="1"/>
      <c r="AU748" s="2">
        <f t="shared" si="87"/>
        <v>0</v>
      </c>
      <c r="AW748" s="1"/>
      <c r="AX748" s="1"/>
      <c r="AY748" s="1"/>
      <c r="AZ748" s="2">
        <f t="shared" si="80"/>
        <v>0</v>
      </c>
      <c r="BA748" s="2">
        <f>SUM(AF748,AH748,-AZ748,-Table111[[#This Row],[Sale Fee]])</f>
        <v>0</v>
      </c>
      <c r="BC748" s="1"/>
      <c r="BD748" s="1"/>
      <c r="BE748" s="1"/>
    </row>
    <row r="749" spans="1:57" x14ac:dyDescent="0.25">
      <c r="A749" s="1"/>
      <c r="B749" s="1"/>
      <c r="E749" s="4"/>
      <c r="F749" s="4"/>
      <c r="Q749" s="1"/>
      <c r="R749" s="1"/>
      <c r="S749" s="1"/>
      <c r="U749" s="1"/>
      <c r="V749" s="1"/>
      <c r="W749" s="1"/>
      <c r="X749" s="1"/>
      <c r="Y749" s="1"/>
      <c r="Z749" s="1">
        <f>Table111[[#This Row],[Quantity2]]*Table111[[#This Row],[U Cost]]</f>
        <v>0</v>
      </c>
      <c r="AB749" s="1"/>
      <c r="AC749" s="1"/>
      <c r="AD749" s="1">
        <f t="shared" si="85"/>
        <v>0</v>
      </c>
      <c r="AE749" s="1"/>
      <c r="AF749" s="1">
        <f>SUM(Table111[[#This Row],[Total 
Paid]:[Shipping 
Charged]])</f>
        <v>0</v>
      </c>
      <c r="AG749" s="1"/>
      <c r="AH749" s="1"/>
      <c r="AI749" s="1">
        <f t="shared" si="86"/>
        <v>0</v>
      </c>
      <c r="AK749" s="1"/>
      <c r="AL749" s="1"/>
      <c r="AM749" s="1"/>
      <c r="AN749" s="1"/>
      <c r="AP749" s="30"/>
      <c r="AQ749" s="1"/>
      <c r="AR749" s="1">
        <f t="shared" si="88"/>
        <v>0</v>
      </c>
      <c r="AS749" s="1"/>
      <c r="AT749" s="1"/>
      <c r="AU749" s="2">
        <f t="shared" si="87"/>
        <v>0</v>
      </c>
      <c r="AW749" s="1"/>
      <c r="AX749" s="1"/>
      <c r="AY749" s="1"/>
      <c r="AZ749" s="2">
        <f t="shared" si="80"/>
        <v>0</v>
      </c>
      <c r="BA749" s="2">
        <f>SUM(AF749,AH749,-AZ749,-Table111[[#This Row],[Sale Fee]])</f>
        <v>0</v>
      </c>
      <c r="BC749" s="1"/>
      <c r="BD749" s="1"/>
      <c r="BE749" s="1"/>
    </row>
    <row r="750" spans="1:57" x14ac:dyDescent="0.25">
      <c r="A750" s="1"/>
      <c r="B750" s="1"/>
      <c r="E750" s="4"/>
      <c r="F750" s="4"/>
      <c r="Q750" s="1"/>
      <c r="R750" s="1"/>
      <c r="S750" s="1"/>
      <c r="U750" s="1"/>
      <c r="V750" s="1"/>
      <c r="W750" s="1"/>
      <c r="X750" s="1"/>
      <c r="Y750" s="1"/>
      <c r="Z750" s="1">
        <f>Table111[[#This Row],[Quantity2]]*Table111[[#This Row],[U Cost]]</f>
        <v>0</v>
      </c>
      <c r="AB750" s="1"/>
      <c r="AC750" s="1"/>
      <c r="AD750" s="1">
        <f t="shared" si="85"/>
        <v>0</v>
      </c>
      <c r="AE750" s="1"/>
      <c r="AF750" s="1">
        <f>SUM(Table111[[#This Row],[Total 
Paid]:[Shipping 
Charged]])</f>
        <v>0</v>
      </c>
      <c r="AG750" s="1"/>
      <c r="AH750" s="1"/>
      <c r="AI750" s="1">
        <f t="shared" si="86"/>
        <v>0</v>
      </c>
      <c r="AK750" s="1"/>
      <c r="AL750" s="1"/>
      <c r="AM750" s="1"/>
      <c r="AN750" s="1"/>
      <c r="AP750" s="30"/>
      <c r="AQ750" s="1"/>
      <c r="AR750" s="1">
        <f t="shared" si="88"/>
        <v>0</v>
      </c>
      <c r="AS750" s="1"/>
      <c r="AT750" s="1"/>
      <c r="AU750" s="2">
        <f t="shared" si="87"/>
        <v>0</v>
      </c>
      <c r="AW750" s="1"/>
      <c r="AX750" s="1"/>
      <c r="AY750" s="1"/>
      <c r="AZ750" s="2">
        <f t="shared" si="80"/>
        <v>0</v>
      </c>
      <c r="BA750" s="2">
        <f>SUM(AF750,AH750,-AZ750,-Table111[[#This Row],[Sale Fee]])</f>
        <v>0</v>
      </c>
      <c r="BC750" s="1"/>
      <c r="BD750" s="1"/>
      <c r="BE750" s="1"/>
    </row>
    <row r="751" spans="1:57" x14ac:dyDescent="0.25">
      <c r="A751" s="1"/>
      <c r="B751" s="1"/>
      <c r="E751" s="4"/>
      <c r="F751" s="4"/>
      <c r="Q751" s="1"/>
      <c r="R751" s="1"/>
      <c r="S751" s="1"/>
      <c r="U751" s="1"/>
      <c r="V751" s="1"/>
      <c r="W751" s="1"/>
      <c r="X751" s="1"/>
      <c r="Y751" s="1"/>
      <c r="Z751" s="1">
        <f>Table111[[#This Row],[Quantity2]]*Table111[[#This Row],[U Cost]]</f>
        <v>0</v>
      </c>
      <c r="AB751" s="1"/>
      <c r="AC751" s="1"/>
      <c r="AD751" s="1">
        <f t="shared" si="85"/>
        <v>0</v>
      </c>
      <c r="AE751" s="1"/>
      <c r="AF751" s="1">
        <f>SUM(Table111[[#This Row],[Total 
Paid]:[Shipping 
Charged]])</f>
        <v>0</v>
      </c>
      <c r="AG751" s="1"/>
      <c r="AH751" s="1"/>
      <c r="AI751" s="1">
        <f t="shared" si="86"/>
        <v>0</v>
      </c>
      <c r="AK751" s="1"/>
      <c r="AL751" s="1"/>
      <c r="AM751" s="1"/>
      <c r="AN751" s="1"/>
      <c r="AP751" s="30"/>
      <c r="AQ751" s="1"/>
      <c r="AR751" s="1">
        <f t="shared" si="88"/>
        <v>0</v>
      </c>
      <c r="AS751" s="1"/>
      <c r="AT751" s="1"/>
      <c r="AU751" s="2">
        <f t="shared" si="87"/>
        <v>0</v>
      </c>
      <c r="AW751" s="1"/>
      <c r="AX751" s="1"/>
      <c r="AY751" s="1"/>
      <c r="AZ751" s="2">
        <f t="shared" si="80"/>
        <v>0</v>
      </c>
      <c r="BA751" s="2">
        <f>SUM(AF751,AH751,-AZ751,-Table111[[#This Row],[Sale Fee]])</f>
        <v>0</v>
      </c>
      <c r="BC751" s="1"/>
      <c r="BD751" s="1"/>
      <c r="BE751" s="1"/>
    </row>
    <row r="752" spans="1:57" x14ac:dyDescent="0.25">
      <c r="A752" s="1"/>
      <c r="B752" s="1"/>
      <c r="E752" s="4"/>
      <c r="F752" s="4"/>
      <c r="Q752" s="1"/>
      <c r="R752" s="1"/>
      <c r="S752" s="1"/>
      <c r="U752" s="1"/>
      <c r="V752" s="1"/>
      <c r="W752" s="1"/>
      <c r="X752" s="1"/>
      <c r="Y752" s="1"/>
      <c r="Z752" s="1">
        <f>Table111[[#This Row],[Quantity2]]*Table111[[#This Row],[U Cost]]</f>
        <v>0</v>
      </c>
      <c r="AB752" s="1"/>
      <c r="AC752" s="1"/>
      <c r="AD752" s="1">
        <f t="shared" si="85"/>
        <v>0</v>
      </c>
      <c r="AE752" s="1"/>
      <c r="AF752" s="1">
        <f>SUM(Table111[[#This Row],[Total 
Paid]:[Shipping 
Charged]])</f>
        <v>0</v>
      </c>
      <c r="AG752" s="1"/>
      <c r="AH752" s="1"/>
      <c r="AI752" s="1">
        <f t="shared" si="86"/>
        <v>0</v>
      </c>
      <c r="AK752" s="1"/>
      <c r="AL752" s="1"/>
      <c r="AM752" s="1"/>
      <c r="AN752" s="1"/>
      <c r="AP752" s="30"/>
      <c r="AQ752" s="1"/>
      <c r="AR752" s="1">
        <f t="shared" si="88"/>
        <v>0</v>
      </c>
      <c r="AS752" s="1"/>
      <c r="AT752" s="1"/>
      <c r="AU752" s="2">
        <f t="shared" si="87"/>
        <v>0</v>
      </c>
      <c r="AW752" s="1"/>
      <c r="AX752" s="1"/>
      <c r="AY752" s="1"/>
      <c r="AZ752" s="2">
        <f t="shared" si="80"/>
        <v>0</v>
      </c>
      <c r="BA752" s="2">
        <f>SUM(AF752,AH752,-AZ752,-Table111[[#This Row],[Sale Fee]])</f>
        <v>0</v>
      </c>
      <c r="BC752" s="1"/>
      <c r="BD752" s="1"/>
      <c r="BE752" s="1"/>
    </row>
    <row r="753" spans="1:57" x14ac:dyDescent="0.25">
      <c r="A753" s="1"/>
      <c r="B753" s="1"/>
      <c r="E753" s="4"/>
      <c r="F753" s="4"/>
      <c r="Q753" s="1"/>
      <c r="R753" s="1"/>
      <c r="S753" s="1"/>
      <c r="U753" s="1"/>
      <c r="V753" s="1"/>
      <c r="W753" s="1"/>
      <c r="X753" s="1"/>
      <c r="Y753" s="1"/>
      <c r="Z753" s="1">
        <f>Table111[[#This Row],[Quantity2]]*Table111[[#This Row],[U Cost]]</f>
        <v>0</v>
      </c>
      <c r="AB753" s="1"/>
      <c r="AC753" s="1"/>
      <c r="AD753" s="1">
        <f t="shared" si="85"/>
        <v>0</v>
      </c>
      <c r="AE753" s="1"/>
      <c r="AF753" s="1">
        <f>SUM(Table111[[#This Row],[Total 
Paid]:[Shipping 
Charged]])</f>
        <v>0</v>
      </c>
      <c r="AG753" s="1"/>
      <c r="AH753" s="1"/>
      <c r="AI753" s="1">
        <f t="shared" si="86"/>
        <v>0</v>
      </c>
      <c r="AK753" s="1"/>
      <c r="AL753" s="1"/>
      <c r="AM753" s="1"/>
      <c r="AN753" s="1"/>
      <c r="AP753" s="30"/>
      <c r="AQ753" s="1"/>
      <c r="AR753" s="1">
        <f t="shared" si="88"/>
        <v>0</v>
      </c>
      <c r="AS753" s="1"/>
      <c r="AT753" s="1"/>
      <c r="AU753" s="2">
        <f t="shared" si="87"/>
        <v>0</v>
      </c>
      <c r="AW753" s="1"/>
      <c r="AX753" s="1"/>
      <c r="AY753" s="1"/>
      <c r="AZ753" s="2">
        <f t="shared" si="80"/>
        <v>0</v>
      </c>
      <c r="BA753" s="2">
        <f>SUM(AF753,AH753,-AZ753,-Table111[[#This Row],[Sale Fee]])</f>
        <v>0</v>
      </c>
      <c r="BC753" s="1"/>
      <c r="BD753" s="1"/>
      <c r="BE753" s="1"/>
    </row>
    <row r="754" spans="1:57" x14ac:dyDescent="0.25">
      <c r="A754" s="1"/>
      <c r="B754" s="1"/>
      <c r="E754" s="4"/>
      <c r="F754" s="4"/>
      <c r="Q754" s="1"/>
      <c r="R754" s="1"/>
      <c r="S754" s="1"/>
      <c r="U754" s="1"/>
      <c r="V754" s="1"/>
      <c r="W754" s="1"/>
      <c r="X754" s="1"/>
      <c r="Y754" s="1"/>
      <c r="Z754" s="1">
        <f>Table111[[#This Row],[Quantity2]]*Table111[[#This Row],[U Cost]]</f>
        <v>0</v>
      </c>
      <c r="AB754" s="1"/>
      <c r="AC754" s="1"/>
      <c r="AD754" s="1">
        <f t="shared" si="85"/>
        <v>0</v>
      </c>
      <c r="AE754" s="1"/>
      <c r="AF754" s="1">
        <f>SUM(Table111[[#This Row],[Total 
Paid]:[Shipping 
Charged]])</f>
        <v>0</v>
      </c>
      <c r="AG754" s="1"/>
      <c r="AH754" s="1"/>
      <c r="AI754" s="1">
        <f t="shared" si="86"/>
        <v>0</v>
      </c>
      <c r="AK754" s="1"/>
      <c r="AL754" s="1"/>
      <c r="AM754" s="1"/>
      <c r="AN754" s="1"/>
      <c r="AP754" s="30"/>
      <c r="AQ754" s="1"/>
      <c r="AR754" s="1">
        <f t="shared" si="88"/>
        <v>0</v>
      </c>
      <c r="AS754" s="1"/>
      <c r="AT754" s="1"/>
      <c r="AU754" s="2">
        <f t="shared" si="87"/>
        <v>0</v>
      </c>
      <c r="AW754" s="1"/>
      <c r="AX754" s="1"/>
      <c r="AY754" s="1"/>
      <c r="AZ754" s="2">
        <f t="shared" si="80"/>
        <v>0</v>
      </c>
      <c r="BA754" s="2">
        <f>SUM(AF754,AH754,-AZ754,-Table111[[#This Row],[Sale Fee]])</f>
        <v>0</v>
      </c>
      <c r="BC754" s="1"/>
      <c r="BD754" s="1"/>
      <c r="BE754" s="1"/>
    </row>
    <row r="755" spans="1:57" x14ac:dyDescent="0.25">
      <c r="A755" s="1"/>
      <c r="B755" s="1"/>
      <c r="E755" s="4"/>
      <c r="F755" s="4"/>
      <c r="Q755" s="1"/>
      <c r="R755" s="1"/>
      <c r="S755" s="1"/>
      <c r="U755" s="1"/>
      <c r="V755" s="1"/>
      <c r="W755" s="1"/>
      <c r="X755" s="1"/>
      <c r="Y755" s="1"/>
      <c r="Z755" s="1">
        <f>Table111[[#This Row],[Quantity2]]*Table111[[#This Row],[U Cost]]</f>
        <v>0</v>
      </c>
      <c r="AB755" s="1"/>
      <c r="AC755" s="1"/>
      <c r="AD755" s="1">
        <f t="shared" si="85"/>
        <v>0</v>
      </c>
      <c r="AE755" s="1"/>
      <c r="AF755" s="1">
        <f>SUM(Table111[[#This Row],[Total 
Paid]:[Shipping 
Charged]])</f>
        <v>0</v>
      </c>
      <c r="AG755" s="1"/>
      <c r="AH755" s="1"/>
      <c r="AI755" s="1">
        <f t="shared" si="86"/>
        <v>0</v>
      </c>
      <c r="AK755" s="1"/>
      <c r="AL755" s="1"/>
      <c r="AM755" s="1"/>
      <c r="AN755" s="1"/>
      <c r="AP755" s="30"/>
      <c r="AQ755" s="1"/>
      <c r="AR755" s="1">
        <f t="shared" si="88"/>
        <v>0</v>
      </c>
      <c r="AS755" s="1"/>
      <c r="AT755" s="1"/>
      <c r="AU755" s="2">
        <f t="shared" si="87"/>
        <v>0</v>
      </c>
      <c r="AW755" s="1"/>
      <c r="AX755" s="1"/>
      <c r="AY755" s="1"/>
      <c r="AZ755" s="2">
        <f t="shared" si="80"/>
        <v>0</v>
      </c>
      <c r="BA755" s="2">
        <f>SUM(AF755,AH755,-AZ755,-Table111[[#This Row],[Sale Fee]])</f>
        <v>0</v>
      </c>
      <c r="BC755" s="1"/>
      <c r="BD755" s="1"/>
      <c r="BE755" s="1"/>
    </row>
    <row r="756" spans="1:57" x14ac:dyDescent="0.25">
      <c r="A756" s="1"/>
      <c r="B756" s="1"/>
      <c r="E756" s="4"/>
      <c r="F756" s="4"/>
      <c r="Q756" s="1"/>
      <c r="R756" s="1"/>
      <c r="S756" s="1"/>
      <c r="U756" s="1"/>
      <c r="V756" s="1"/>
      <c r="W756" s="1"/>
      <c r="X756" s="1"/>
      <c r="Y756" s="1"/>
      <c r="Z756" s="1">
        <f>Table111[[#This Row],[Quantity2]]*Table111[[#This Row],[U Cost]]</f>
        <v>0</v>
      </c>
      <c r="AB756" s="1"/>
      <c r="AC756" s="1"/>
      <c r="AD756" s="1">
        <f t="shared" si="85"/>
        <v>0</v>
      </c>
      <c r="AE756" s="1"/>
      <c r="AF756" s="1">
        <f>SUM(Table111[[#This Row],[Total 
Paid]:[Shipping 
Charged]])</f>
        <v>0</v>
      </c>
      <c r="AG756" s="1"/>
      <c r="AH756" s="1"/>
      <c r="AI756" s="1">
        <f t="shared" si="86"/>
        <v>0</v>
      </c>
      <c r="AK756" s="1"/>
      <c r="AL756" s="1"/>
      <c r="AM756" s="1"/>
      <c r="AN756" s="1"/>
      <c r="AP756" s="30"/>
      <c r="AQ756" s="1"/>
      <c r="AR756" s="1">
        <f t="shared" si="88"/>
        <v>0</v>
      </c>
      <c r="AS756" s="1"/>
      <c r="AT756" s="1"/>
      <c r="AU756" s="2">
        <f t="shared" si="87"/>
        <v>0</v>
      </c>
      <c r="AW756" s="1"/>
      <c r="AX756" s="1"/>
      <c r="AY756" s="1"/>
      <c r="AZ756" s="2">
        <f t="shared" si="80"/>
        <v>0</v>
      </c>
      <c r="BA756" s="2">
        <f>SUM(AF756,AH756,-AZ756,-Table111[[#This Row],[Sale Fee]])</f>
        <v>0</v>
      </c>
      <c r="BC756" s="1"/>
      <c r="BD756" s="1"/>
      <c r="BE756" s="1"/>
    </row>
    <row r="757" spans="1:57" x14ac:dyDescent="0.25">
      <c r="A757" s="1"/>
      <c r="B757" s="1"/>
      <c r="E757" s="4"/>
      <c r="F757" s="4"/>
      <c r="Q757" s="1"/>
      <c r="R757" s="1"/>
      <c r="S757" s="1"/>
      <c r="U757" s="1"/>
      <c r="V757" s="1"/>
      <c r="W757" s="1"/>
      <c r="X757" s="1"/>
      <c r="Y757" s="1"/>
      <c r="Z757" s="1">
        <f>Table111[[#This Row],[Quantity2]]*Table111[[#This Row],[U Cost]]</f>
        <v>0</v>
      </c>
      <c r="AB757" s="1"/>
      <c r="AC757" s="1"/>
      <c r="AD757" s="1">
        <f t="shared" si="85"/>
        <v>0</v>
      </c>
      <c r="AE757" s="1"/>
      <c r="AF757" s="1">
        <f>SUM(Table111[[#This Row],[Total 
Paid]:[Shipping 
Charged]])</f>
        <v>0</v>
      </c>
      <c r="AG757" s="1"/>
      <c r="AH757" s="1"/>
      <c r="AI757" s="1">
        <f t="shared" si="86"/>
        <v>0</v>
      </c>
      <c r="AK757" s="1"/>
      <c r="AL757" s="1"/>
      <c r="AM757" s="1"/>
      <c r="AN757" s="1"/>
      <c r="AP757" s="30"/>
      <c r="AQ757" s="1"/>
      <c r="AR757" s="1">
        <f t="shared" si="88"/>
        <v>0</v>
      </c>
      <c r="AS757" s="1"/>
      <c r="AT757" s="1"/>
      <c r="AU757" s="2">
        <f t="shared" si="87"/>
        <v>0</v>
      </c>
      <c r="AW757" s="1"/>
      <c r="AX757" s="1"/>
      <c r="AY757" s="1"/>
      <c r="AZ757" s="2">
        <f t="shared" si="80"/>
        <v>0</v>
      </c>
      <c r="BA757" s="2">
        <f>SUM(AF757,AH757,-AZ757,-Table111[[#This Row],[Sale Fee]])</f>
        <v>0</v>
      </c>
      <c r="BC757" s="1"/>
      <c r="BD757" s="1"/>
      <c r="BE757" s="1"/>
    </row>
    <row r="758" spans="1:57" x14ac:dyDescent="0.25">
      <c r="A758" s="1"/>
      <c r="B758" s="1"/>
      <c r="E758" s="4"/>
      <c r="F758" s="4"/>
      <c r="Q758" s="1"/>
      <c r="R758" s="1"/>
      <c r="S758" s="1"/>
      <c r="U758" s="1"/>
      <c r="V758" s="1"/>
      <c r="W758" s="1"/>
      <c r="X758" s="1"/>
      <c r="Y758" s="1"/>
      <c r="Z758" s="1">
        <f>Table111[[#This Row],[Quantity2]]*Table111[[#This Row],[U Cost]]</f>
        <v>0</v>
      </c>
      <c r="AB758" s="1"/>
      <c r="AC758" s="1"/>
      <c r="AD758" s="1">
        <f t="shared" si="85"/>
        <v>0</v>
      </c>
      <c r="AE758" s="1"/>
      <c r="AF758" s="1">
        <f>SUM(Table111[[#This Row],[Total 
Paid]:[Shipping 
Charged]])</f>
        <v>0</v>
      </c>
      <c r="AG758" s="1"/>
      <c r="AH758" s="1"/>
      <c r="AI758" s="1">
        <f t="shared" si="86"/>
        <v>0</v>
      </c>
      <c r="AK758" s="1"/>
      <c r="AL758" s="1"/>
      <c r="AM758" s="1"/>
      <c r="AN758" s="1"/>
      <c r="AP758" s="30"/>
      <c r="AQ758" s="1"/>
      <c r="AR758" s="1">
        <f t="shared" si="88"/>
        <v>0</v>
      </c>
      <c r="AS758" s="1"/>
      <c r="AT758" s="1"/>
      <c r="AU758" s="2">
        <f t="shared" si="87"/>
        <v>0</v>
      </c>
      <c r="AW758" s="1"/>
      <c r="AX758" s="1"/>
      <c r="AY758" s="1"/>
      <c r="AZ758" s="2">
        <f t="shared" ref="AZ758:AZ777" si="89">SUM(AU758,AW758,AX758,AY758)</f>
        <v>0</v>
      </c>
      <c r="BA758" s="2">
        <f>SUM(AF758,AH758,-AZ758,-Table111[[#This Row],[Sale Fee]])</f>
        <v>0</v>
      </c>
      <c r="BC758" s="1"/>
      <c r="BD758" s="1"/>
      <c r="BE758" s="1"/>
    </row>
    <row r="759" spans="1:57" x14ac:dyDescent="0.25">
      <c r="A759" s="1"/>
      <c r="B759" s="1"/>
      <c r="E759" s="4"/>
      <c r="F759" s="4"/>
      <c r="Q759" s="1"/>
      <c r="R759" s="1"/>
      <c r="S759" s="1"/>
      <c r="U759" s="1"/>
      <c r="V759" s="1"/>
      <c r="W759" s="1"/>
      <c r="X759" s="1"/>
      <c r="Y759" s="1"/>
      <c r="Z759" s="1">
        <f>Table111[[#This Row],[Quantity2]]*Table111[[#This Row],[U Cost]]</f>
        <v>0</v>
      </c>
      <c r="AB759" s="1"/>
      <c r="AC759" s="1"/>
      <c r="AD759" s="1">
        <f t="shared" si="85"/>
        <v>0</v>
      </c>
      <c r="AE759" s="1"/>
      <c r="AF759" s="1">
        <f>SUM(Table111[[#This Row],[Total 
Paid]:[Shipping 
Charged]])</f>
        <v>0</v>
      </c>
      <c r="AG759" s="1"/>
      <c r="AH759" s="1"/>
      <c r="AI759" s="1">
        <f t="shared" si="86"/>
        <v>0</v>
      </c>
      <c r="AK759" s="1"/>
      <c r="AL759" s="1"/>
      <c r="AM759" s="1"/>
      <c r="AN759" s="1"/>
      <c r="AP759" s="30"/>
      <c r="AQ759" s="1"/>
      <c r="AR759" s="1">
        <f t="shared" si="88"/>
        <v>0</v>
      </c>
      <c r="AS759" s="1"/>
      <c r="AT759" s="1"/>
      <c r="AU759" s="2">
        <f t="shared" si="87"/>
        <v>0</v>
      </c>
      <c r="AW759" s="1"/>
      <c r="AX759" s="1"/>
      <c r="AY759" s="1"/>
      <c r="AZ759" s="2">
        <f t="shared" si="89"/>
        <v>0</v>
      </c>
      <c r="BA759" s="2">
        <f>SUM(AF759,AH759,-AZ759,-Table111[[#This Row],[Sale Fee]])</f>
        <v>0</v>
      </c>
      <c r="BC759" s="1"/>
      <c r="BD759" s="1"/>
      <c r="BE759" s="1"/>
    </row>
    <row r="760" spans="1:57" x14ac:dyDescent="0.25">
      <c r="A760" s="1"/>
      <c r="B760" s="1"/>
      <c r="E760" s="4"/>
      <c r="F760" s="4"/>
      <c r="Q760" s="1"/>
      <c r="R760" s="1"/>
      <c r="S760" s="1"/>
      <c r="U760" s="1"/>
      <c r="V760" s="1"/>
      <c r="W760" s="1"/>
      <c r="X760" s="1"/>
      <c r="Y760" s="1"/>
      <c r="Z760" s="1">
        <f>Table111[[#This Row],[Quantity2]]*Table111[[#This Row],[U Cost]]</f>
        <v>0</v>
      </c>
      <c r="AB760" s="1"/>
      <c r="AC760" s="1"/>
      <c r="AD760" s="1">
        <f t="shared" si="85"/>
        <v>0</v>
      </c>
      <c r="AE760" s="1"/>
      <c r="AF760" s="1">
        <f>SUM(Table111[[#This Row],[Total 
Paid]:[Shipping 
Charged]])</f>
        <v>0</v>
      </c>
      <c r="AG760" s="1"/>
      <c r="AH760" s="1"/>
      <c r="AI760" s="1">
        <f t="shared" si="86"/>
        <v>0</v>
      </c>
      <c r="AK760" s="1"/>
      <c r="AL760" s="1"/>
      <c r="AM760" s="1"/>
      <c r="AN760" s="1"/>
      <c r="AP760" s="30"/>
      <c r="AQ760" s="1"/>
      <c r="AR760" s="1">
        <f t="shared" si="88"/>
        <v>0</v>
      </c>
      <c r="AS760" s="1"/>
      <c r="AT760" s="1"/>
      <c r="AU760" s="2">
        <f t="shared" si="87"/>
        <v>0</v>
      </c>
      <c r="AW760" s="1"/>
      <c r="AX760" s="1"/>
      <c r="AY760" s="1"/>
      <c r="AZ760" s="2">
        <f t="shared" si="89"/>
        <v>0</v>
      </c>
      <c r="BA760" s="2">
        <f>SUM(AF760,AH760,-AZ760,-Table111[[#This Row],[Sale Fee]])</f>
        <v>0</v>
      </c>
      <c r="BC760" s="1"/>
      <c r="BD760" s="1"/>
      <c r="BE760" s="1"/>
    </row>
    <row r="761" spans="1:57" x14ac:dyDescent="0.25">
      <c r="A761" s="1"/>
      <c r="B761" s="1"/>
      <c r="E761" s="4"/>
      <c r="F761" s="4"/>
      <c r="Q761" s="1"/>
      <c r="R761" s="1"/>
      <c r="S761" s="1"/>
      <c r="U761" s="1"/>
      <c r="V761" s="1"/>
      <c r="W761" s="1"/>
      <c r="X761" s="1"/>
      <c r="Y761" s="1"/>
      <c r="Z761" s="1">
        <f>Table111[[#This Row],[Quantity2]]*Table111[[#This Row],[U Cost]]</f>
        <v>0</v>
      </c>
      <c r="AB761" s="1"/>
      <c r="AC761" s="1"/>
      <c r="AD761" s="1">
        <f t="shared" si="85"/>
        <v>0</v>
      </c>
      <c r="AE761" s="1"/>
      <c r="AF761" s="1">
        <f>SUM(Table111[[#This Row],[Total 
Paid]:[Shipping 
Charged]])</f>
        <v>0</v>
      </c>
      <c r="AG761" s="1"/>
      <c r="AH761" s="1"/>
      <c r="AI761" s="1">
        <f t="shared" si="86"/>
        <v>0</v>
      </c>
      <c r="AK761" s="1"/>
      <c r="AL761" s="1"/>
      <c r="AM761" s="1"/>
      <c r="AN761" s="1"/>
      <c r="AP761" s="30"/>
      <c r="AQ761" s="1"/>
      <c r="AR761" s="1">
        <f t="shared" si="88"/>
        <v>0</v>
      </c>
      <c r="AS761" s="1"/>
      <c r="AT761" s="1"/>
      <c r="AU761" s="2">
        <f t="shared" si="87"/>
        <v>0</v>
      </c>
      <c r="AW761" s="1"/>
      <c r="AX761" s="1"/>
      <c r="AY761" s="1"/>
      <c r="AZ761" s="2">
        <f t="shared" si="89"/>
        <v>0</v>
      </c>
      <c r="BA761" s="2">
        <f>SUM(AF761,AH761,-AZ761,-Table111[[#This Row],[Sale Fee]])</f>
        <v>0</v>
      </c>
      <c r="BC761" s="1"/>
      <c r="BD761" s="1"/>
      <c r="BE761" s="1"/>
    </row>
    <row r="762" spans="1:57" x14ac:dyDescent="0.25">
      <c r="A762" s="1"/>
      <c r="B762" s="1"/>
      <c r="E762" s="4"/>
      <c r="F762" s="4"/>
      <c r="Q762" s="1"/>
      <c r="R762" s="1"/>
      <c r="S762" s="1"/>
      <c r="U762" s="1"/>
      <c r="V762" s="1"/>
      <c r="W762" s="1"/>
      <c r="X762" s="1"/>
      <c r="Y762" s="1"/>
      <c r="Z762" s="1">
        <f>Table111[[#This Row],[Quantity2]]*Table111[[#This Row],[U Cost]]</f>
        <v>0</v>
      </c>
      <c r="AB762" s="1"/>
      <c r="AC762" s="1"/>
      <c r="AD762" s="1">
        <f t="shared" si="85"/>
        <v>0</v>
      </c>
      <c r="AE762" s="1"/>
      <c r="AF762" s="1">
        <f>SUM(Table111[[#This Row],[Total 
Paid]:[Shipping 
Charged]])</f>
        <v>0</v>
      </c>
      <c r="AG762" s="1"/>
      <c r="AH762" s="1"/>
      <c r="AI762" s="1">
        <f t="shared" si="86"/>
        <v>0</v>
      </c>
      <c r="AK762" s="1"/>
      <c r="AL762" s="1"/>
      <c r="AM762" s="1"/>
      <c r="AN762" s="1"/>
      <c r="AP762" s="30"/>
      <c r="AQ762" s="1"/>
      <c r="AR762" s="1">
        <f t="shared" si="88"/>
        <v>0</v>
      </c>
      <c r="AS762" s="1"/>
      <c r="AT762" s="1"/>
      <c r="AU762" s="2">
        <f t="shared" si="87"/>
        <v>0</v>
      </c>
      <c r="AW762" s="1"/>
      <c r="AX762" s="1"/>
      <c r="AY762" s="1"/>
      <c r="AZ762" s="2">
        <f t="shared" si="89"/>
        <v>0</v>
      </c>
      <c r="BA762" s="2">
        <f>SUM(AF762,AH762,-AZ762,-Table111[[#This Row],[Sale Fee]])</f>
        <v>0</v>
      </c>
      <c r="BC762" s="1"/>
      <c r="BD762" s="1"/>
      <c r="BE762" s="1"/>
    </row>
    <row r="763" spans="1:57" x14ac:dyDescent="0.25">
      <c r="A763" s="1"/>
      <c r="B763" s="1"/>
      <c r="E763" s="4"/>
      <c r="F763" s="4"/>
      <c r="Q763" s="1"/>
      <c r="R763" s="1"/>
      <c r="S763" s="1"/>
      <c r="U763" s="1"/>
      <c r="V763" s="1"/>
      <c r="W763" s="1"/>
      <c r="X763" s="1"/>
      <c r="Y763" s="1"/>
      <c r="Z763" s="1">
        <f>Table111[[#This Row],[Quantity2]]*Table111[[#This Row],[U Cost]]</f>
        <v>0</v>
      </c>
      <c r="AB763" s="1"/>
      <c r="AC763" s="1"/>
      <c r="AD763" s="1">
        <f t="shared" si="85"/>
        <v>0</v>
      </c>
      <c r="AE763" s="1"/>
      <c r="AF763" s="1">
        <f>SUM(Table111[[#This Row],[Total 
Paid]:[Shipping 
Charged]])</f>
        <v>0</v>
      </c>
      <c r="AG763" s="1"/>
      <c r="AH763" s="1"/>
      <c r="AI763" s="1">
        <f t="shared" si="86"/>
        <v>0</v>
      </c>
      <c r="AK763" s="1"/>
      <c r="AL763" s="1"/>
      <c r="AM763" s="1"/>
      <c r="AN763" s="1"/>
      <c r="AP763" s="30"/>
      <c r="AQ763" s="1"/>
      <c r="AR763" s="1">
        <f t="shared" si="88"/>
        <v>0</v>
      </c>
      <c r="AS763" s="1"/>
      <c r="AT763" s="1"/>
      <c r="AU763" s="2">
        <f t="shared" si="87"/>
        <v>0</v>
      </c>
      <c r="AW763" s="1"/>
      <c r="AX763" s="1"/>
      <c r="AY763" s="1"/>
      <c r="AZ763" s="2">
        <f t="shared" si="89"/>
        <v>0</v>
      </c>
      <c r="BA763" s="2">
        <f>SUM(AF763,AH763,-AZ763,-Table111[[#This Row],[Sale Fee]])</f>
        <v>0</v>
      </c>
      <c r="BC763" s="1"/>
      <c r="BD763" s="1"/>
      <c r="BE763" s="1"/>
    </row>
    <row r="764" spans="1:57" x14ac:dyDescent="0.25">
      <c r="A764" s="1"/>
      <c r="B764" s="1"/>
      <c r="E764" s="4"/>
      <c r="F764" s="4"/>
      <c r="Q764" s="1"/>
      <c r="R764" s="1"/>
      <c r="S764" s="1"/>
      <c r="U764" s="1"/>
      <c r="V764" s="1"/>
      <c r="W764" s="1"/>
      <c r="X764" s="1"/>
      <c r="Y764" s="1"/>
      <c r="Z764" s="1">
        <f>Table111[[#This Row],[Quantity2]]*Table111[[#This Row],[U Cost]]</f>
        <v>0</v>
      </c>
      <c r="AB764" s="1"/>
      <c r="AC764" s="1"/>
      <c r="AD764" s="1">
        <f t="shared" si="85"/>
        <v>0</v>
      </c>
      <c r="AE764" s="1"/>
      <c r="AF764" s="1">
        <f>SUM(Table111[[#This Row],[Total 
Paid]:[Shipping 
Charged]])</f>
        <v>0</v>
      </c>
      <c r="AG764" s="1"/>
      <c r="AH764" s="1"/>
      <c r="AI764" s="1">
        <f t="shared" si="86"/>
        <v>0</v>
      </c>
      <c r="AK764" s="1"/>
      <c r="AL764" s="1"/>
      <c r="AM764" s="1"/>
      <c r="AN764" s="1"/>
      <c r="AP764" s="30"/>
      <c r="AQ764" s="1"/>
      <c r="AR764" s="1">
        <f t="shared" si="88"/>
        <v>0</v>
      </c>
      <c r="AS764" s="1"/>
      <c r="AT764" s="1"/>
      <c r="AU764" s="2">
        <f t="shared" si="87"/>
        <v>0</v>
      </c>
      <c r="AW764" s="1"/>
      <c r="AX764" s="1"/>
      <c r="AY764" s="1"/>
      <c r="AZ764" s="2">
        <f t="shared" si="89"/>
        <v>0</v>
      </c>
      <c r="BA764" s="2">
        <f>SUM(AF764,AH764,-AZ764,-Table111[[#This Row],[Sale Fee]])</f>
        <v>0</v>
      </c>
      <c r="BC764" s="1"/>
      <c r="BD764" s="1"/>
      <c r="BE764" s="1"/>
    </row>
    <row r="765" spans="1:57" x14ac:dyDescent="0.25">
      <c r="A765" s="1"/>
      <c r="B765" s="1"/>
      <c r="E765" s="4"/>
      <c r="F765" s="4"/>
      <c r="Q765" s="1"/>
      <c r="R765" s="1"/>
      <c r="S765" s="1"/>
      <c r="U765" s="1"/>
      <c r="V765" s="1"/>
      <c r="W765" s="1"/>
      <c r="X765" s="1"/>
      <c r="Y765" s="1"/>
      <c r="Z765" s="1">
        <f>Table111[[#This Row],[Quantity2]]*Table111[[#This Row],[U Cost]]</f>
        <v>0</v>
      </c>
      <c r="AB765" s="1"/>
      <c r="AC765" s="1"/>
      <c r="AD765" s="1">
        <f t="shared" si="85"/>
        <v>0</v>
      </c>
      <c r="AE765" s="1"/>
      <c r="AF765" s="1">
        <f>SUM(Table111[[#This Row],[Total 
Paid]:[Shipping 
Charged]])</f>
        <v>0</v>
      </c>
      <c r="AG765" s="1"/>
      <c r="AH765" s="1"/>
      <c r="AI765" s="1">
        <f t="shared" si="86"/>
        <v>0</v>
      </c>
      <c r="AK765" s="1"/>
      <c r="AL765" s="1"/>
      <c r="AM765" s="1"/>
      <c r="AN765" s="1"/>
      <c r="AP765" s="30"/>
      <c r="AQ765" s="1"/>
      <c r="AR765" s="1">
        <f t="shared" si="88"/>
        <v>0</v>
      </c>
      <c r="AS765" s="1"/>
      <c r="AT765" s="1"/>
      <c r="AU765" s="2">
        <f t="shared" si="87"/>
        <v>0</v>
      </c>
      <c r="AW765" s="1"/>
      <c r="AX765" s="1"/>
      <c r="AY765" s="1"/>
      <c r="AZ765" s="2">
        <f t="shared" si="89"/>
        <v>0</v>
      </c>
      <c r="BA765" s="2">
        <f>SUM(AF765,AH765,-AZ765,-Table111[[#This Row],[Sale Fee]])</f>
        <v>0</v>
      </c>
      <c r="BC765" s="1"/>
      <c r="BD765" s="1"/>
      <c r="BE765" s="1"/>
    </row>
    <row r="766" spans="1:57" x14ac:dyDescent="0.25">
      <c r="A766" s="1"/>
      <c r="B766" s="1"/>
      <c r="E766" s="4"/>
      <c r="F766" s="4"/>
      <c r="Q766" s="1"/>
      <c r="R766" s="1"/>
      <c r="S766" s="1"/>
      <c r="U766" s="1"/>
      <c r="V766" s="1"/>
      <c r="W766" s="1"/>
      <c r="X766" s="1"/>
      <c r="Y766" s="1"/>
      <c r="Z766" s="1">
        <f>Table111[[#This Row],[Quantity2]]*Table111[[#This Row],[U Cost]]</f>
        <v>0</v>
      </c>
      <c r="AB766" s="1"/>
      <c r="AC766" s="1"/>
      <c r="AD766" s="1">
        <f t="shared" si="85"/>
        <v>0</v>
      </c>
      <c r="AE766" s="1"/>
      <c r="AF766" s="1">
        <f>SUM(Table111[[#This Row],[Total 
Paid]:[Shipping 
Charged]])</f>
        <v>0</v>
      </c>
      <c r="AG766" s="1"/>
      <c r="AH766" s="1"/>
      <c r="AI766" s="1">
        <f t="shared" si="86"/>
        <v>0</v>
      </c>
      <c r="AK766" s="1"/>
      <c r="AL766" s="1"/>
      <c r="AM766" s="1"/>
      <c r="AN766" s="1"/>
      <c r="AP766" s="30"/>
      <c r="AQ766" s="1"/>
      <c r="AR766" s="1">
        <f t="shared" si="88"/>
        <v>0</v>
      </c>
      <c r="AS766" s="1"/>
      <c r="AT766" s="1"/>
      <c r="AU766" s="2">
        <f t="shared" si="87"/>
        <v>0</v>
      </c>
      <c r="AW766" s="1"/>
      <c r="AX766" s="1"/>
      <c r="AY766" s="1"/>
      <c r="AZ766" s="2">
        <f t="shared" si="89"/>
        <v>0</v>
      </c>
      <c r="BA766" s="2">
        <f>SUM(AF766,AH766,-AZ766,-Table111[[#This Row],[Sale Fee]])</f>
        <v>0</v>
      </c>
      <c r="BC766" s="1"/>
      <c r="BD766" s="1"/>
      <c r="BE766" s="1"/>
    </row>
    <row r="767" spans="1:57" x14ac:dyDescent="0.25">
      <c r="A767" s="1"/>
      <c r="B767" s="1"/>
      <c r="E767" s="4"/>
      <c r="F767" s="4"/>
      <c r="Q767" s="1"/>
      <c r="R767" s="1"/>
      <c r="S767" s="1"/>
      <c r="U767" s="1"/>
      <c r="V767" s="1"/>
      <c r="W767" s="1"/>
      <c r="X767" s="1"/>
      <c r="Y767" s="1"/>
      <c r="Z767" s="1">
        <f>Table111[[#This Row],[Quantity2]]*Table111[[#This Row],[U Cost]]</f>
        <v>0</v>
      </c>
      <c r="AB767" s="1"/>
      <c r="AC767" s="1"/>
      <c r="AD767" s="1">
        <f t="shared" si="85"/>
        <v>0</v>
      </c>
      <c r="AE767" s="1"/>
      <c r="AF767" s="1">
        <f>SUM(Table111[[#This Row],[Total 
Paid]:[Shipping 
Charged]])</f>
        <v>0</v>
      </c>
      <c r="AG767" s="1"/>
      <c r="AH767" s="1"/>
      <c r="AI767" s="1">
        <f t="shared" si="86"/>
        <v>0</v>
      </c>
      <c r="AK767" s="1"/>
      <c r="AL767" s="1"/>
      <c r="AM767" s="1"/>
      <c r="AN767" s="1"/>
      <c r="AP767" s="30"/>
      <c r="AQ767" s="1"/>
      <c r="AR767" s="1">
        <f t="shared" si="88"/>
        <v>0</v>
      </c>
      <c r="AS767" s="1"/>
      <c r="AT767" s="1"/>
      <c r="AU767" s="2">
        <f t="shared" si="87"/>
        <v>0</v>
      </c>
      <c r="AW767" s="1"/>
      <c r="AX767" s="1"/>
      <c r="AY767" s="1"/>
      <c r="AZ767" s="2">
        <f t="shared" si="89"/>
        <v>0</v>
      </c>
      <c r="BA767" s="2">
        <f>SUM(AF767,AH767,-AZ767,-Table111[[#This Row],[Sale Fee]])</f>
        <v>0</v>
      </c>
      <c r="BC767" s="1"/>
      <c r="BD767" s="1"/>
      <c r="BE767" s="1"/>
    </row>
    <row r="768" spans="1:57" x14ac:dyDescent="0.25">
      <c r="A768" s="1"/>
      <c r="B768" s="1"/>
      <c r="E768" s="4"/>
      <c r="F768" s="4"/>
      <c r="Q768" s="1"/>
      <c r="R768" s="1"/>
      <c r="S768" s="1"/>
      <c r="U768" s="1"/>
      <c r="V768" s="1"/>
      <c r="W768" s="1"/>
      <c r="X768" s="1"/>
      <c r="Y768" s="1"/>
      <c r="Z768" s="1">
        <f>Table111[[#This Row],[Quantity2]]*Table111[[#This Row],[U Cost]]</f>
        <v>0</v>
      </c>
      <c r="AB768" s="1"/>
      <c r="AC768" s="1"/>
      <c r="AD768" s="1">
        <f t="shared" si="85"/>
        <v>0</v>
      </c>
      <c r="AE768" s="1"/>
      <c r="AF768" s="1">
        <f>SUM(Table111[[#This Row],[Total 
Paid]:[Shipping 
Charged]])</f>
        <v>0</v>
      </c>
      <c r="AG768" s="1"/>
      <c r="AH768" s="1"/>
      <c r="AI768" s="1">
        <f t="shared" si="86"/>
        <v>0</v>
      </c>
      <c r="AK768" s="1"/>
      <c r="AL768" s="1"/>
      <c r="AM768" s="1"/>
      <c r="AN768" s="1"/>
      <c r="AP768" s="30"/>
      <c r="AQ768" s="1"/>
      <c r="AR768" s="1">
        <f t="shared" si="88"/>
        <v>0</v>
      </c>
      <c r="AS768" s="1"/>
      <c r="AT768" s="1"/>
      <c r="AU768" s="2">
        <f t="shared" si="87"/>
        <v>0</v>
      </c>
      <c r="AW768" s="1"/>
      <c r="AX768" s="1"/>
      <c r="AY768" s="1"/>
      <c r="AZ768" s="2">
        <f t="shared" si="89"/>
        <v>0</v>
      </c>
      <c r="BA768" s="2">
        <f>SUM(AF768,AH768,-AZ768,-Table111[[#This Row],[Sale Fee]])</f>
        <v>0</v>
      </c>
      <c r="BC768" s="1"/>
      <c r="BD768" s="1"/>
      <c r="BE768" s="1"/>
    </row>
    <row r="769" spans="1:57" x14ac:dyDescent="0.25">
      <c r="A769" s="1"/>
      <c r="B769" s="1"/>
      <c r="E769" s="4"/>
      <c r="F769" s="4"/>
      <c r="Q769" s="1"/>
      <c r="R769" s="1"/>
      <c r="S769" s="1"/>
      <c r="U769" s="1"/>
      <c r="V769" s="1"/>
      <c r="W769" s="1"/>
      <c r="X769" s="1"/>
      <c r="Y769" s="1"/>
      <c r="Z769" s="1">
        <f>Table111[[#This Row],[Quantity2]]*Table111[[#This Row],[U Cost]]</f>
        <v>0</v>
      </c>
      <c r="AB769" s="1"/>
      <c r="AC769" s="1"/>
      <c r="AD769" s="1">
        <f t="shared" si="85"/>
        <v>0</v>
      </c>
      <c r="AE769" s="1"/>
      <c r="AF769" s="1">
        <f>SUM(Table111[[#This Row],[Total 
Paid]:[Shipping 
Charged]])</f>
        <v>0</v>
      </c>
      <c r="AG769" s="1"/>
      <c r="AH769" s="1"/>
      <c r="AI769" s="1">
        <f t="shared" si="86"/>
        <v>0</v>
      </c>
      <c r="AK769" s="1"/>
      <c r="AL769" s="1"/>
      <c r="AM769" s="1"/>
      <c r="AN769" s="1"/>
      <c r="AP769" s="30"/>
      <c r="AQ769" s="1"/>
      <c r="AR769" s="1">
        <f t="shared" si="88"/>
        <v>0</v>
      </c>
      <c r="AS769" s="1"/>
      <c r="AT769" s="1"/>
      <c r="AU769" s="2">
        <f t="shared" si="87"/>
        <v>0</v>
      </c>
      <c r="AW769" s="1"/>
      <c r="AX769" s="1"/>
      <c r="AY769" s="1"/>
      <c r="AZ769" s="2">
        <f t="shared" si="89"/>
        <v>0</v>
      </c>
      <c r="BA769" s="2">
        <f>SUM(AF769,AH769,-AZ769,-Table111[[#This Row],[Sale Fee]])</f>
        <v>0</v>
      </c>
      <c r="BC769" s="1"/>
      <c r="BD769" s="1"/>
      <c r="BE769" s="1"/>
    </row>
    <row r="770" spans="1:57" x14ac:dyDescent="0.25">
      <c r="A770" s="1"/>
      <c r="B770" s="1"/>
      <c r="E770" s="4"/>
      <c r="F770" s="4"/>
      <c r="Q770" s="1"/>
      <c r="R770" s="1"/>
      <c r="S770" s="1"/>
      <c r="U770" s="1"/>
      <c r="V770" s="1"/>
      <c r="W770" s="1"/>
      <c r="X770" s="1"/>
      <c r="Y770" s="1"/>
      <c r="Z770" s="1">
        <f>Table111[[#This Row],[Quantity2]]*Table111[[#This Row],[U Cost]]</f>
        <v>0</v>
      </c>
      <c r="AB770" s="1"/>
      <c r="AC770" s="1"/>
      <c r="AD770" s="1">
        <f t="shared" si="85"/>
        <v>0</v>
      </c>
      <c r="AE770" s="1"/>
      <c r="AF770" s="1">
        <f>SUM(Table111[[#This Row],[Total 
Paid]:[Shipping 
Charged]])</f>
        <v>0</v>
      </c>
      <c r="AG770" s="1"/>
      <c r="AH770" s="1"/>
      <c r="AI770" s="1">
        <f t="shared" si="86"/>
        <v>0</v>
      </c>
      <c r="AK770" s="1"/>
      <c r="AL770" s="1"/>
      <c r="AM770" s="1"/>
      <c r="AN770" s="1"/>
      <c r="AP770" s="30"/>
      <c r="AQ770" s="1"/>
      <c r="AR770" s="1">
        <f t="shared" si="88"/>
        <v>0</v>
      </c>
      <c r="AS770" s="1"/>
      <c r="AT770" s="1"/>
      <c r="AU770" s="2">
        <f t="shared" si="87"/>
        <v>0</v>
      </c>
      <c r="AW770" s="1"/>
      <c r="AX770" s="1"/>
      <c r="AY770" s="1"/>
      <c r="AZ770" s="2">
        <f t="shared" si="89"/>
        <v>0</v>
      </c>
      <c r="BA770" s="2">
        <f>SUM(AF770,AH770,-AZ770,-Table111[[#This Row],[Sale Fee]])</f>
        <v>0</v>
      </c>
      <c r="BC770" s="1"/>
      <c r="BD770" s="1"/>
      <c r="BE770" s="1"/>
    </row>
    <row r="771" spans="1:57" x14ac:dyDescent="0.25">
      <c r="A771" s="1"/>
      <c r="B771" s="1"/>
      <c r="E771" s="4"/>
      <c r="F771" s="4"/>
      <c r="Q771" s="1"/>
      <c r="R771" s="1"/>
      <c r="S771" s="1"/>
      <c r="U771" s="1"/>
      <c r="V771" s="1"/>
      <c r="W771" s="1"/>
      <c r="X771" s="1"/>
      <c r="Y771" s="1"/>
      <c r="Z771" s="1">
        <f>Table111[[#This Row],[Quantity2]]*Table111[[#This Row],[U Cost]]</f>
        <v>0</v>
      </c>
      <c r="AB771" s="1"/>
      <c r="AC771" s="1"/>
      <c r="AD771" s="1">
        <f t="shared" si="85"/>
        <v>0</v>
      </c>
      <c r="AE771" s="1"/>
      <c r="AF771" s="1">
        <f>SUM(Table111[[#This Row],[Total 
Paid]:[Shipping 
Charged]])</f>
        <v>0</v>
      </c>
      <c r="AG771" s="1"/>
      <c r="AH771" s="1"/>
      <c r="AI771" s="1">
        <f t="shared" si="86"/>
        <v>0</v>
      </c>
      <c r="AK771" s="1"/>
      <c r="AL771" s="1"/>
      <c r="AM771" s="1"/>
      <c r="AN771" s="1"/>
      <c r="AP771" s="30"/>
      <c r="AQ771" s="1"/>
      <c r="AR771" s="1">
        <f t="shared" si="88"/>
        <v>0</v>
      </c>
      <c r="AS771" s="1"/>
      <c r="AT771" s="1"/>
      <c r="AU771" s="2">
        <f t="shared" si="87"/>
        <v>0</v>
      </c>
      <c r="AW771" s="1"/>
      <c r="AX771" s="1"/>
      <c r="AY771" s="1"/>
      <c r="AZ771" s="2">
        <f t="shared" si="89"/>
        <v>0</v>
      </c>
      <c r="BA771" s="2">
        <f>SUM(AF771,AH771,-AZ771,-Table111[[#This Row],[Sale Fee]])</f>
        <v>0</v>
      </c>
      <c r="BC771" s="1"/>
      <c r="BD771" s="1"/>
      <c r="BE771" s="1"/>
    </row>
    <row r="772" spans="1:57" x14ac:dyDescent="0.25">
      <c r="A772" s="1"/>
      <c r="B772" s="1"/>
      <c r="E772" s="4"/>
      <c r="F772" s="4"/>
      <c r="Q772" s="1"/>
      <c r="R772" s="1"/>
      <c r="S772" s="1"/>
      <c r="U772" s="1"/>
      <c r="V772" s="1"/>
      <c r="W772" s="1"/>
      <c r="X772" s="1"/>
      <c r="Y772" s="1"/>
      <c r="Z772" s="1">
        <f>Table111[[#This Row],[Quantity2]]*Table111[[#This Row],[U Cost]]</f>
        <v>0</v>
      </c>
      <c r="AB772" s="1"/>
      <c r="AC772" s="1"/>
      <c r="AD772" s="1">
        <f t="shared" si="85"/>
        <v>0</v>
      </c>
      <c r="AE772" s="1"/>
      <c r="AF772" s="1">
        <f>SUM(Table111[[#This Row],[Total 
Paid]:[Shipping 
Charged]])</f>
        <v>0</v>
      </c>
      <c r="AG772" s="1"/>
      <c r="AH772" s="1"/>
      <c r="AI772" s="1">
        <f t="shared" si="86"/>
        <v>0</v>
      </c>
      <c r="AK772" s="1"/>
      <c r="AL772" s="1"/>
      <c r="AM772" s="1"/>
      <c r="AN772" s="1"/>
      <c r="AP772" s="30"/>
      <c r="AQ772" s="1"/>
      <c r="AR772" s="1">
        <f t="shared" si="88"/>
        <v>0</v>
      </c>
      <c r="AS772" s="1"/>
      <c r="AT772" s="1"/>
      <c r="AU772" s="2">
        <f t="shared" si="87"/>
        <v>0</v>
      </c>
      <c r="AW772" s="1"/>
      <c r="AX772" s="1"/>
      <c r="AY772" s="1"/>
      <c r="AZ772" s="2">
        <f t="shared" si="89"/>
        <v>0</v>
      </c>
      <c r="BA772" s="2">
        <f>SUM(AF772,AH772,-AZ772,-Table111[[#This Row],[Sale Fee]])</f>
        <v>0</v>
      </c>
      <c r="BC772" s="1"/>
      <c r="BD772" s="1"/>
      <c r="BE772" s="1"/>
    </row>
    <row r="773" spans="1:57" x14ac:dyDescent="0.25">
      <c r="A773" s="1"/>
      <c r="B773" s="1"/>
      <c r="E773" s="4"/>
      <c r="F773" s="4"/>
      <c r="Q773" s="1"/>
      <c r="R773" s="1"/>
      <c r="S773" s="1"/>
      <c r="U773" s="1"/>
      <c r="V773" s="1"/>
      <c r="W773" s="1"/>
      <c r="X773" s="1"/>
      <c r="Y773" s="1"/>
      <c r="Z773" s="1">
        <f>Table111[[#This Row],[Quantity2]]*Table111[[#This Row],[U Cost]]</f>
        <v>0</v>
      </c>
      <c r="AB773" s="1"/>
      <c r="AC773" s="1"/>
      <c r="AD773" s="1">
        <f t="shared" si="85"/>
        <v>0</v>
      </c>
      <c r="AE773" s="1"/>
      <c r="AF773" s="1">
        <f>SUM(Table111[[#This Row],[Total 
Paid]:[Shipping 
Charged]])</f>
        <v>0</v>
      </c>
      <c r="AG773" s="1"/>
      <c r="AH773" s="1"/>
      <c r="AI773" s="1">
        <f t="shared" si="86"/>
        <v>0</v>
      </c>
      <c r="AK773" s="1"/>
      <c r="AL773" s="1"/>
      <c r="AM773" s="1"/>
      <c r="AN773" s="1"/>
      <c r="AP773" s="30"/>
      <c r="AQ773" s="1"/>
      <c r="AR773" s="1">
        <f t="shared" si="88"/>
        <v>0</v>
      </c>
      <c r="AS773" s="1"/>
      <c r="AT773" s="1"/>
      <c r="AU773" s="2">
        <f t="shared" si="87"/>
        <v>0</v>
      </c>
      <c r="AW773" s="1"/>
      <c r="AX773" s="1"/>
      <c r="AY773" s="1"/>
      <c r="AZ773" s="2">
        <f t="shared" si="89"/>
        <v>0</v>
      </c>
      <c r="BA773" s="2">
        <f>SUM(AF773,AH773,-AZ773,-Table111[[#This Row],[Sale Fee]])</f>
        <v>0</v>
      </c>
      <c r="BC773" s="1"/>
      <c r="BD773" s="1"/>
      <c r="BE773" s="1"/>
    </row>
    <row r="774" spans="1:57" x14ac:dyDescent="0.25">
      <c r="A774" s="1"/>
      <c r="B774" s="1"/>
      <c r="E774" s="4"/>
      <c r="F774" s="4"/>
      <c r="Q774" s="1"/>
      <c r="R774" s="1"/>
      <c r="S774" s="1"/>
      <c r="U774" s="1"/>
      <c r="V774" s="1"/>
      <c r="W774" s="1"/>
      <c r="X774" s="1"/>
      <c r="Y774" s="1"/>
      <c r="Z774" s="1">
        <f>Table111[[#This Row],[Quantity2]]*Table111[[#This Row],[U Cost]]</f>
        <v>0</v>
      </c>
      <c r="AB774" s="1"/>
      <c r="AC774" s="1"/>
      <c r="AD774" s="1">
        <f t="shared" si="85"/>
        <v>0</v>
      </c>
      <c r="AE774" s="1"/>
      <c r="AF774" s="1">
        <f>SUM(Table111[[#This Row],[Total 
Paid]:[Shipping 
Charged]])</f>
        <v>0</v>
      </c>
      <c r="AG774" s="1"/>
      <c r="AH774" s="1"/>
      <c r="AI774" s="1">
        <f t="shared" si="86"/>
        <v>0</v>
      </c>
      <c r="AK774" s="1"/>
      <c r="AL774" s="1"/>
      <c r="AM774" s="1"/>
      <c r="AN774" s="1"/>
      <c r="AP774" s="30"/>
      <c r="AQ774" s="1"/>
      <c r="AR774" s="1">
        <f t="shared" si="88"/>
        <v>0</v>
      </c>
      <c r="AS774" s="1"/>
      <c r="AT774" s="1"/>
      <c r="AU774" s="2">
        <f t="shared" si="87"/>
        <v>0</v>
      </c>
      <c r="AW774" s="1"/>
      <c r="AX774" s="1"/>
      <c r="AY774" s="1"/>
      <c r="AZ774" s="2">
        <f t="shared" si="89"/>
        <v>0</v>
      </c>
      <c r="BA774" s="2">
        <f>SUM(AF774,AH774,-AZ774,-Table111[[#This Row],[Sale Fee]])</f>
        <v>0</v>
      </c>
      <c r="BC774" s="1"/>
      <c r="BD774" s="1"/>
      <c r="BE774" s="1"/>
    </row>
    <row r="775" spans="1:57" x14ac:dyDescent="0.25">
      <c r="A775" s="1"/>
      <c r="B775" s="1"/>
      <c r="E775" s="4"/>
      <c r="F775" s="4"/>
      <c r="Q775" s="1"/>
      <c r="R775" s="1"/>
      <c r="S775" s="1"/>
      <c r="U775" s="1"/>
      <c r="V775" s="1"/>
      <c r="W775" s="1"/>
      <c r="X775" s="1"/>
      <c r="Y775" s="1"/>
      <c r="Z775" s="1">
        <f>Table111[[#This Row],[Quantity2]]*Table111[[#This Row],[U Cost]]</f>
        <v>0</v>
      </c>
      <c r="AB775" s="1"/>
      <c r="AC775" s="1"/>
      <c r="AD775" s="1">
        <f t="shared" si="85"/>
        <v>0</v>
      </c>
      <c r="AE775" s="1"/>
      <c r="AF775" s="1">
        <f>SUM(Table111[[#This Row],[Total 
Paid]:[Shipping 
Charged]])</f>
        <v>0</v>
      </c>
      <c r="AG775" s="1"/>
      <c r="AH775" s="1"/>
      <c r="AI775" s="1">
        <f t="shared" si="86"/>
        <v>0</v>
      </c>
      <c r="AK775" s="1"/>
      <c r="AL775" s="1"/>
      <c r="AM775" s="1"/>
      <c r="AN775" s="1"/>
      <c r="AP775" s="30"/>
      <c r="AQ775" s="1"/>
      <c r="AR775" s="1">
        <f t="shared" si="88"/>
        <v>0</v>
      </c>
      <c r="AS775" s="1"/>
      <c r="AT775" s="1"/>
      <c r="AU775" s="2">
        <f t="shared" si="87"/>
        <v>0</v>
      </c>
      <c r="AW775" s="1"/>
      <c r="AX775" s="1"/>
      <c r="AY775" s="1"/>
      <c r="AZ775" s="2">
        <f t="shared" si="89"/>
        <v>0</v>
      </c>
      <c r="BA775" s="2">
        <f>SUM(AF775,AH775,-AZ775,-Table111[[#This Row],[Sale Fee]])</f>
        <v>0</v>
      </c>
      <c r="BC775" s="1"/>
      <c r="BD775" s="1"/>
      <c r="BE775" s="1"/>
    </row>
    <row r="776" spans="1:57" x14ac:dyDescent="0.25">
      <c r="A776" s="1"/>
      <c r="B776" s="1"/>
      <c r="E776" s="4"/>
      <c r="F776" s="4"/>
      <c r="O776" s="49"/>
      <c r="Q776" s="1"/>
      <c r="R776" s="1"/>
      <c r="S776" s="1"/>
      <c r="U776" s="1"/>
      <c r="V776" s="1"/>
      <c r="W776" s="1"/>
      <c r="X776" s="1"/>
      <c r="Y776" s="1"/>
      <c r="Z776" s="1">
        <f>Table111[[#This Row],[Quantity2]]*Table111[[#This Row],[U Cost]]</f>
        <v>0</v>
      </c>
      <c r="AB776" s="1"/>
      <c r="AC776" s="1"/>
      <c r="AD776" s="1">
        <f t="shared" si="85"/>
        <v>0</v>
      </c>
      <c r="AE776" s="1"/>
      <c r="AF776" s="1">
        <f>SUM(Table111[[#This Row],[Total 
Paid]:[Shipping 
Charged]])</f>
        <v>0</v>
      </c>
      <c r="AG776" s="1"/>
      <c r="AH776" s="1"/>
      <c r="AI776" s="1">
        <f t="shared" si="86"/>
        <v>0</v>
      </c>
      <c r="AK776" s="1"/>
      <c r="AL776" s="1"/>
      <c r="AM776" s="1"/>
      <c r="AN776" s="1"/>
      <c r="AP776" s="30"/>
      <c r="AQ776" s="1"/>
      <c r="AR776" s="1">
        <f t="shared" si="88"/>
        <v>0</v>
      </c>
      <c r="AS776" s="1"/>
      <c r="AT776" s="1"/>
      <c r="AU776" s="2">
        <f t="shared" si="87"/>
        <v>0</v>
      </c>
      <c r="AW776" s="1"/>
      <c r="AX776" s="1"/>
      <c r="AY776" s="1"/>
      <c r="AZ776" s="2">
        <f t="shared" si="89"/>
        <v>0</v>
      </c>
      <c r="BA776" s="2">
        <f>SUM(AF776,AH776,-AZ776,-Table111[[#This Row],[Sale Fee]])</f>
        <v>0</v>
      </c>
      <c r="BC776" s="1"/>
      <c r="BD776" s="1"/>
      <c r="BE776" s="1"/>
    </row>
    <row r="777" spans="1:57" x14ac:dyDescent="0.25">
      <c r="A777" s="1"/>
      <c r="B777" s="1"/>
      <c r="E777" s="4"/>
      <c r="F777" s="4"/>
      <c r="Q777" s="1"/>
      <c r="R777" s="1"/>
      <c r="S777" s="1"/>
      <c r="U777" s="1"/>
      <c r="V777" s="1"/>
      <c r="W777" s="1"/>
      <c r="X777" s="1"/>
      <c r="Y777" s="1"/>
      <c r="Z777" s="1">
        <f>Table111[[#This Row],[Quantity2]]*Table111[[#This Row],[U Cost]]</f>
        <v>0</v>
      </c>
      <c r="AB777" s="1"/>
      <c r="AC777" s="1"/>
      <c r="AD777" s="1">
        <f t="shared" si="85"/>
        <v>0</v>
      </c>
      <c r="AE777" s="1"/>
      <c r="AF777" s="1">
        <f>SUM(Table111[[#This Row],[Total 
Paid]:[Shipping 
Charged]])</f>
        <v>0</v>
      </c>
      <c r="AG777" s="1"/>
      <c r="AH777" s="1"/>
      <c r="AI777" s="1">
        <f t="shared" si="86"/>
        <v>0</v>
      </c>
      <c r="AK777" s="1"/>
      <c r="AL777" s="1"/>
      <c r="AM777" s="1"/>
      <c r="AN777" s="1"/>
      <c r="AP777" s="30"/>
      <c r="AQ777" s="1"/>
      <c r="AR777" s="1">
        <f t="shared" si="88"/>
        <v>0</v>
      </c>
      <c r="AS777" s="1"/>
      <c r="AT777" s="1"/>
      <c r="AU777" s="2">
        <f t="shared" si="87"/>
        <v>0</v>
      </c>
      <c r="AW777" s="1"/>
      <c r="AX777" s="1"/>
      <c r="AY777" s="1"/>
      <c r="AZ777" s="2">
        <f t="shared" si="89"/>
        <v>0</v>
      </c>
      <c r="BA777" s="2">
        <f>SUM(AF777,AH777,-AZ777,-Table111[[#This Row],[Sale Fee]])</f>
        <v>0</v>
      </c>
      <c r="BC777" s="1"/>
      <c r="BD777" s="1"/>
      <c r="BE777" s="1"/>
    </row>
    <row r="778" spans="1:57" x14ac:dyDescent="0.25">
      <c r="A778" s="1"/>
      <c r="B778" s="1"/>
      <c r="E778" s="4"/>
      <c r="F778" s="4"/>
      <c r="O778" s="49"/>
      <c r="Q778" s="1"/>
      <c r="R778" s="1"/>
      <c r="S778" s="1"/>
      <c r="U778" s="1"/>
      <c r="V778" s="1"/>
      <c r="W778" s="1"/>
      <c r="X778" s="1"/>
      <c r="Y778" s="1"/>
      <c r="Z778" s="1">
        <f>Table111[[#This Row],[Quantity2]]*Table111[[#This Row],[U Cost]]</f>
        <v>0</v>
      </c>
      <c r="AB778" s="1"/>
      <c r="AC778" s="1"/>
      <c r="AD778" s="1">
        <f t="shared" si="85"/>
        <v>0</v>
      </c>
      <c r="AE778" s="1"/>
      <c r="AF778" s="1">
        <f>SUM(Table111[[#This Row],[Total 
Paid]:[Shipping 
Charged]])</f>
        <v>0</v>
      </c>
      <c r="AG778" s="1"/>
      <c r="AH778" s="1"/>
      <c r="AI778" s="1">
        <f t="shared" si="86"/>
        <v>0</v>
      </c>
      <c r="AK778" s="1"/>
      <c r="AL778" s="1"/>
      <c r="AM778" s="1"/>
      <c r="AN778" s="1"/>
      <c r="AP778" s="30"/>
      <c r="AQ778" s="1"/>
      <c r="AR778" s="1">
        <f t="shared" si="88"/>
        <v>0</v>
      </c>
      <c r="AS778" s="1"/>
      <c r="AT778" s="1"/>
      <c r="AU778" s="2">
        <f t="shared" si="87"/>
        <v>0</v>
      </c>
      <c r="AW778" s="1"/>
      <c r="AX778" s="1"/>
      <c r="AY778" s="1"/>
      <c r="AZ778" s="2">
        <f>SUM(AU778,AW778,AX778,AY778)</f>
        <v>0</v>
      </c>
      <c r="BA778" s="2">
        <f>SUM(AF778,AH778,-AZ778,-Table111[[#This Row],[Sale Fee]])</f>
        <v>0</v>
      </c>
      <c r="BC778" s="1"/>
      <c r="BD778" s="1"/>
      <c r="BE778" s="1"/>
    </row>
    <row r="779" spans="1:57" x14ac:dyDescent="0.25">
      <c r="A779" s="1"/>
      <c r="B779" s="1"/>
      <c r="E779" s="4"/>
      <c r="F779" s="4"/>
      <c r="Q779" s="1"/>
      <c r="R779" s="1"/>
      <c r="S779" s="1"/>
      <c r="U779" s="1"/>
      <c r="V779" s="1"/>
      <c r="W779" s="1"/>
      <c r="X779" s="1"/>
      <c r="Y779" s="1"/>
      <c r="Z779" s="1">
        <f>Table111[[#This Row],[Quantity2]]*Table111[[#This Row],[U Cost]]</f>
        <v>0</v>
      </c>
      <c r="AB779" s="1"/>
      <c r="AC779" s="1"/>
      <c r="AD779" s="1">
        <f t="shared" si="85"/>
        <v>0</v>
      </c>
      <c r="AE779" s="1"/>
      <c r="AF779" s="1">
        <f>SUM(Table111[[#This Row],[Total 
Paid]:[Shipping 
Charged]])</f>
        <v>0</v>
      </c>
      <c r="AG779" s="1"/>
      <c r="AH779" s="1"/>
      <c r="AI779" s="1">
        <f t="shared" si="86"/>
        <v>0</v>
      </c>
      <c r="AK779" s="1"/>
      <c r="AL779" s="1"/>
      <c r="AM779" s="1"/>
      <c r="AN779" s="1"/>
      <c r="AP779" s="30"/>
      <c r="AQ779" s="1"/>
      <c r="AR779" s="1">
        <f t="shared" si="88"/>
        <v>0</v>
      </c>
      <c r="AS779" s="1"/>
      <c r="AT779" s="1"/>
      <c r="AU779" s="2">
        <f t="shared" si="87"/>
        <v>0</v>
      </c>
      <c r="AW779" s="1"/>
      <c r="AX779" s="1"/>
      <c r="AY779" s="1"/>
      <c r="AZ779" s="2">
        <f t="shared" ref="AZ779" si="90">SUM(AU779,AW779,AX779,AY779)</f>
        <v>0</v>
      </c>
      <c r="BA779" s="2">
        <f>SUM(AF779,AH779,-AZ779,-Table111[[#This Row],[Sale Fee]])</f>
        <v>0</v>
      </c>
      <c r="BC779" s="1"/>
      <c r="BD779" s="1"/>
      <c r="BE779" s="1"/>
    </row>
    <row r="780" spans="1:57" x14ac:dyDescent="0.25">
      <c r="A780" s="1"/>
      <c r="B780" s="1"/>
      <c r="E780" s="4"/>
      <c r="F780" s="4"/>
      <c r="Q780" s="1"/>
      <c r="R780" s="1"/>
      <c r="S780" s="1"/>
      <c r="U780" s="1"/>
      <c r="V780" s="1"/>
      <c r="W780" s="1"/>
      <c r="X780" s="1"/>
      <c r="Y780" s="1"/>
      <c r="Z780" s="1">
        <f>Table111[[#This Row],[Quantity2]]*Table111[[#This Row],[U Cost]]</f>
        <v>0</v>
      </c>
      <c r="AB780" s="1"/>
      <c r="AC780" s="1"/>
      <c r="AD780" s="1">
        <f t="shared" si="85"/>
        <v>0</v>
      </c>
      <c r="AE780" s="1"/>
      <c r="AF780" s="1">
        <f>SUM(Table111[[#This Row],[Total 
Paid]:[Shipping 
Charged]])</f>
        <v>0</v>
      </c>
      <c r="AG780" s="1"/>
      <c r="AH780" s="1"/>
      <c r="AI780" s="1">
        <f t="shared" si="86"/>
        <v>0</v>
      </c>
      <c r="AK780" s="1"/>
      <c r="AL780" s="1"/>
      <c r="AM780" s="1"/>
      <c r="AN780" s="1"/>
      <c r="AP780" s="30"/>
      <c r="AQ780" s="1"/>
      <c r="AR780" s="1">
        <f t="shared" si="88"/>
        <v>0</v>
      </c>
      <c r="AS780" s="1"/>
      <c r="AT780" s="1"/>
      <c r="AU780" s="2">
        <f t="shared" si="87"/>
        <v>0</v>
      </c>
      <c r="AW780" s="1"/>
      <c r="AX780" s="1"/>
      <c r="AY780" s="1"/>
      <c r="AZ780" s="2">
        <f>SUM(AU780,AW780,AX780,AY780)</f>
        <v>0</v>
      </c>
      <c r="BA780" s="2">
        <f>SUM(AF780,AH780,-AZ780,-Table111[[#This Row],[Sale Fee]])</f>
        <v>0</v>
      </c>
      <c r="BC780" s="1"/>
      <c r="BD780" s="1"/>
      <c r="BE780" s="1"/>
    </row>
    <row r="781" spans="1:57" x14ac:dyDescent="0.25">
      <c r="A781" s="1"/>
      <c r="B781" s="1"/>
      <c r="E781" s="4"/>
      <c r="F781" s="4"/>
      <c r="Q781" s="1"/>
      <c r="R781" s="1"/>
      <c r="S781" s="1"/>
      <c r="U781" s="1"/>
      <c r="V781" s="1"/>
      <c r="W781" s="1"/>
      <c r="X781" s="1"/>
      <c r="Y781" s="1"/>
      <c r="Z781" s="1">
        <f>Table111[[#This Row],[Quantity2]]*Table111[[#This Row],[U Cost]]</f>
        <v>0</v>
      </c>
      <c r="AB781" s="1"/>
      <c r="AC781" s="1"/>
      <c r="AD781" s="1">
        <f t="shared" si="85"/>
        <v>0</v>
      </c>
      <c r="AE781" s="1"/>
      <c r="AF781" s="1">
        <f>SUM(Table111[[#This Row],[Total 
Paid]:[Shipping 
Charged]])</f>
        <v>0</v>
      </c>
      <c r="AG781" s="1"/>
      <c r="AH781" s="1"/>
      <c r="AI781" s="1">
        <f t="shared" si="86"/>
        <v>0</v>
      </c>
      <c r="AK781" s="1"/>
      <c r="AL781" s="1"/>
      <c r="AM781" s="1"/>
      <c r="AN781" s="1"/>
      <c r="AP781" s="30"/>
      <c r="AQ781" s="1"/>
      <c r="AR781" s="1">
        <f t="shared" si="88"/>
        <v>0</v>
      </c>
      <c r="AS781" s="1"/>
      <c r="AT781" s="1"/>
      <c r="AU781" s="2">
        <f t="shared" si="87"/>
        <v>0</v>
      </c>
      <c r="AW781" s="1"/>
      <c r="AX781" s="1"/>
      <c r="AY781" s="1"/>
      <c r="AZ781" s="2">
        <f t="shared" ref="AZ781:AZ844" si="91">SUM(AU781,AW781,AX781,AY781)</f>
        <v>0</v>
      </c>
      <c r="BA781" s="2">
        <f>SUM(AF781,AH781,-AZ781,-Table111[[#This Row],[Sale Fee]])</f>
        <v>0</v>
      </c>
      <c r="BC781" s="1"/>
      <c r="BD781" s="1"/>
      <c r="BE781" s="1"/>
    </row>
    <row r="782" spans="1:57" s="50" customFormat="1" x14ac:dyDescent="0.25">
      <c r="A782" s="58"/>
      <c r="B782" s="58"/>
      <c r="E782" s="57"/>
      <c r="F782" s="57"/>
      <c r="Q782" s="58"/>
      <c r="R782" s="58"/>
      <c r="S782" s="58"/>
      <c r="U782" s="58"/>
      <c r="V782" s="58"/>
      <c r="W782" s="58"/>
      <c r="X782" s="58"/>
      <c r="Y782" s="58"/>
      <c r="Z782" s="58">
        <f>Table111[[#This Row],[Quantity2]]*Table111[[#This Row],[U Cost]]</f>
        <v>0</v>
      </c>
      <c r="AB782" s="58"/>
      <c r="AC782" s="58"/>
      <c r="AD782" s="58">
        <f t="shared" si="85"/>
        <v>0</v>
      </c>
      <c r="AE782" s="58"/>
      <c r="AF782" s="58">
        <f>SUM(Table111[[#This Row],[Total 
Paid]:[Shipping 
Charged]])</f>
        <v>0</v>
      </c>
      <c r="AG782" s="58"/>
      <c r="AH782" s="58"/>
      <c r="AI782" s="58">
        <f t="shared" si="86"/>
        <v>0</v>
      </c>
      <c r="AK782" s="58"/>
      <c r="AL782" s="58"/>
      <c r="AM782" s="58"/>
      <c r="AN782" s="58"/>
      <c r="AP782" s="59"/>
      <c r="AQ782" s="58"/>
      <c r="AR782" s="58">
        <f t="shared" si="88"/>
        <v>0</v>
      </c>
      <c r="AS782" s="58"/>
      <c r="AT782" s="58"/>
      <c r="AU782" s="60">
        <f t="shared" si="87"/>
        <v>0</v>
      </c>
      <c r="AW782" s="58"/>
      <c r="AX782" s="58"/>
      <c r="AY782" s="58"/>
      <c r="AZ782" s="60">
        <f t="shared" si="91"/>
        <v>0</v>
      </c>
      <c r="BA782" s="60">
        <f>SUM(AF782,AH782,-AZ782,-Table111[[#This Row],[Sale Fee]])</f>
        <v>0</v>
      </c>
      <c r="BC782" s="58"/>
      <c r="BD782" s="58"/>
      <c r="BE782" s="58"/>
    </row>
    <row r="783" spans="1:57" x14ac:dyDescent="0.25">
      <c r="A783" s="1"/>
      <c r="B783" s="1"/>
      <c r="E783" s="4"/>
      <c r="F783" s="4"/>
      <c r="Q783" s="1"/>
      <c r="R783" s="1"/>
      <c r="S783" s="1"/>
      <c r="U783" s="1"/>
      <c r="V783" s="1"/>
      <c r="W783" s="1"/>
      <c r="X783" s="1"/>
      <c r="Y783" s="1"/>
      <c r="Z783" s="1">
        <f>Table111[[#This Row],[Quantity2]]*Table111[[#This Row],[U Cost]]</f>
        <v>0</v>
      </c>
      <c r="AB783" s="1"/>
      <c r="AC783" s="1"/>
      <c r="AD783" s="1">
        <f t="shared" si="85"/>
        <v>0</v>
      </c>
      <c r="AE783" s="1"/>
      <c r="AF783" s="1">
        <f>SUM(Table111[[#This Row],[Total 
Paid]:[Shipping 
Charged]])</f>
        <v>0</v>
      </c>
      <c r="AG783" s="1"/>
      <c r="AH783" s="1"/>
      <c r="AI783" s="1">
        <f t="shared" si="86"/>
        <v>0</v>
      </c>
      <c r="AK783" s="1"/>
      <c r="AL783" s="1"/>
      <c r="AM783" s="1"/>
      <c r="AN783" s="1"/>
      <c r="AP783" s="30"/>
      <c r="AQ783" s="1"/>
      <c r="AR783" s="1">
        <f t="shared" si="88"/>
        <v>0</v>
      </c>
      <c r="AS783" s="1"/>
      <c r="AT783" s="1"/>
      <c r="AU783" s="2">
        <f t="shared" si="87"/>
        <v>0</v>
      </c>
      <c r="AW783" s="1"/>
      <c r="AX783" s="1"/>
      <c r="AY783" s="1"/>
      <c r="AZ783" s="2">
        <f t="shared" si="91"/>
        <v>0</v>
      </c>
      <c r="BA783" s="2">
        <f>SUM(AF783,AH783,-AZ783,-Table111[[#This Row],[Sale Fee]])</f>
        <v>0</v>
      </c>
      <c r="BC783" s="1"/>
      <c r="BD783" s="1"/>
      <c r="BE783" s="1"/>
    </row>
    <row r="784" spans="1:57" x14ac:dyDescent="0.25">
      <c r="A784" s="1"/>
      <c r="B784" s="1"/>
      <c r="E784" s="4"/>
      <c r="F784" s="4"/>
      <c r="Q784" s="1"/>
      <c r="R784" s="1"/>
      <c r="S784" s="1"/>
      <c r="U784" s="1"/>
      <c r="V784" s="1"/>
      <c r="W784" s="1"/>
      <c r="X784" s="1"/>
      <c r="Y784" s="1"/>
      <c r="Z784" s="1">
        <f>Table111[[#This Row],[Quantity2]]*Table111[[#This Row],[U Cost]]</f>
        <v>0</v>
      </c>
      <c r="AB784" s="1"/>
      <c r="AC784" s="1"/>
      <c r="AD784" s="1">
        <f t="shared" si="85"/>
        <v>0</v>
      </c>
      <c r="AE784" s="1"/>
      <c r="AF784" s="1">
        <f>SUM(Table111[[#This Row],[Total 
Paid]:[Shipping 
Charged]])</f>
        <v>0</v>
      </c>
      <c r="AG784" s="1"/>
      <c r="AH784" s="1"/>
      <c r="AI784" s="1">
        <f t="shared" si="86"/>
        <v>0</v>
      </c>
      <c r="AK784" s="1"/>
      <c r="AL784" s="1"/>
      <c r="AM784" s="1"/>
      <c r="AN784" s="1"/>
      <c r="AP784" s="30"/>
      <c r="AQ784" s="1"/>
      <c r="AR784" s="1">
        <f t="shared" si="88"/>
        <v>0</v>
      </c>
      <c r="AS784" s="1"/>
      <c r="AT784" s="1"/>
      <c r="AU784" s="2">
        <f t="shared" si="87"/>
        <v>0</v>
      </c>
      <c r="AW784" s="1"/>
      <c r="AX784" s="1"/>
      <c r="AY784" s="1"/>
      <c r="AZ784" s="2">
        <f t="shared" si="91"/>
        <v>0</v>
      </c>
      <c r="BA784" s="2">
        <f>SUM(AF784,AH784,-AZ784,-Table111[[#This Row],[Sale Fee]])</f>
        <v>0</v>
      </c>
      <c r="BC784" s="1"/>
      <c r="BD784" s="1"/>
      <c r="BE784" s="1"/>
    </row>
    <row r="785" spans="1:57" x14ac:dyDescent="0.25">
      <c r="A785" s="1"/>
      <c r="B785" s="1"/>
      <c r="E785" s="4"/>
      <c r="F785" s="4"/>
      <c r="Q785" s="1"/>
      <c r="R785" s="1"/>
      <c r="S785" s="1"/>
      <c r="U785" s="1"/>
      <c r="V785" s="1"/>
      <c r="W785" s="1"/>
      <c r="X785" s="1"/>
      <c r="Y785" s="1"/>
      <c r="Z785" s="1">
        <f>Table111[[#This Row],[Quantity2]]*Table111[[#This Row],[U Cost]]</f>
        <v>0</v>
      </c>
      <c r="AB785" s="1"/>
      <c r="AC785" s="1"/>
      <c r="AD785" s="1">
        <f t="shared" si="85"/>
        <v>0</v>
      </c>
      <c r="AE785" s="1"/>
      <c r="AF785" s="1">
        <f>SUM(Table111[[#This Row],[Total 
Paid]:[Shipping 
Charged]])</f>
        <v>0</v>
      </c>
      <c r="AG785" s="1"/>
      <c r="AH785" s="1"/>
      <c r="AI785" s="1">
        <f t="shared" si="86"/>
        <v>0</v>
      </c>
      <c r="AK785" s="1"/>
      <c r="AL785" s="1"/>
      <c r="AM785" s="1"/>
      <c r="AN785" s="1"/>
      <c r="AP785" s="30"/>
      <c r="AQ785" s="1"/>
      <c r="AR785" s="1">
        <f t="shared" si="88"/>
        <v>0</v>
      </c>
      <c r="AS785" s="1"/>
      <c r="AT785" s="1"/>
      <c r="AU785" s="2">
        <f t="shared" si="87"/>
        <v>0</v>
      </c>
      <c r="AW785" s="1"/>
      <c r="AX785" s="1"/>
      <c r="AY785" s="1"/>
      <c r="AZ785" s="2">
        <f t="shared" si="91"/>
        <v>0</v>
      </c>
      <c r="BA785" s="2">
        <f>SUM(AF785,AH785,-AZ785,-Table111[[#This Row],[Sale Fee]])</f>
        <v>0</v>
      </c>
      <c r="BC785" s="1"/>
      <c r="BD785" s="1"/>
      <c r="BE785" s="1"/>
    </row>
    <row r="786" spans="1:57" x14ac:dyDescent="0.25">
      <c r="A786" s="1"/>
      <c r="B786" s="1"/>
      <c r="E786" s="4"/>
      <c r="F786" s="4"/>
      <c r="Q786" s="1"/>
      <c r="R786" s="1"/>
      <c r="S786" s="1"/>
      <c r="U786" s="1"/>
      <c r="V786" s="1"/>
      <c r="W786" s="1"/>
      <c r="X786" s="1"/>
      <c r="Y786" s="1"/>
      <c r="Z786" s="1">
        <f>Table111[[#This Row],[Quantity2]]*Table111[[#This Row],[U Cost]]</f>
        <v>0</v>
      </c>
      <c r="AB786" s="1"/>
      <c r="AC786" s="1"/>
      <c r="AD786" s="1">
        <f t="shared" ref="AD786:AD849" si="92">AC786*AB786</f>
        <v>0</v>
      </c>
      <c r="AE786" s="1"/>
      <c r="AF786" s="1">
        <f>SUM(Table111[[#This Row],[Total 
Paid]:[Shipping 
Charged]])</f>
        <v>0</v>
      </c>
      <c r="AG786" s="1"/>
      <c r="AH786" s="1"/>
      <c r="AI786" s="1">
        <f t="shared" ref="AI786:AI849" si="93">SUM(AF786,AG786,AH786)</f>
        <v>0</v>
      </c>
      <c r="AK786" s="1"/>
      <c r="AL786" s="1"/>
      <c r="AM786" s="1"/>
      <c r="AN786" s="1"/>
      <c r="AP786" s="30"/>
      <c r="AQ786" s="1"/>
      <c r="AR786" s="1">
        <f t="shared" si="88"/>
        <v>0</v>
      </c>
      <c r="AS786" s="1"/>
      <c r="AT786" s="1"/>
      <c r="AU786" s="2">
        <f t="shared" ref="AU786:AU849" si="94">SUM(AR786:AT786)</f>
        <v>0</v>
      </c>
      <c r="AW786" s="1"/>
      <c r="AX786" s="1"/>
      <c r="AY786" s="1"/>
      <c r="AZ786" s="2">
        <f t="shared" si="91"/>
        <v>0</v>
      </c>
      <c r="BA786" s="2">
        <f>SUM(AF786,AH786,-AZ786,-Table111[[#This Row],[Sale Fee]])</f>
        <v>0</v>
      </c>
      <c r="BC786" s="1"/>
      <c r="BD786" s="1"/>
      <c r="BE786" s="1"/>
    </row>
    <row r="787" spans="1:57" x14ac:dyDescent="0.25">
      <c r="A787" s="1"/>
      <c r="B787" s="1"/>
      <c r="E787" s="4"/>
      <c r="F787" s="4"/>
      <c r="Q787" s="1"/>
      <c r="R787" s="1"/>
      <c r="S787" s="1"/>
      <c r="U787" s="1"/>
      <c r="V787" s="1"/>
      <c r="W787" s="1"/>
      <c r="X787" s="1"/>
      <c r="Y787" s="1"/>
      <c r="Z787" s="1">
        <f>Table111[[#This Row],[Quantity2]]*Table111[[#This Row],[U Cost]]</f>
        <v>0</v>
      </c>
      <c r="AB787" s="1"/>
      <c r="AC787" s="1"/>
      <c r="AD787" s="1">
        <f t="shared" si="92"/>
        <v>0</v>
      </c>
      <c r="AE787" s="1"/>
      <c r="AF787" s="1">
        <f>SUM(Table111[[#This Row],[Total 
Paid]:[Shipping 
Charged]])</f>
        <v>0</v>
      </c>
      <c r="AG787" s="1"/>
      <c r="AH787" s="1"/>
      <c r="AI787" s="1">
        <f t="shared" si="93"/>
        <v>0</v>
      </c>
      <c r="AK787" s="1"/>
      <c r="AL787" s="1"/>
      <c r="AM787" s="1"/>
      <c r="AN787" s="1"/>
      <c r="AP787" s="30"/>
      <c r="AQ787" s="1"/>
      <c r="AR787" s="1">
        <f t="shared" si="88"/>
        <v>0</v>
      </c>
      <c r="AS787" s="1"/>
      <c r="AT787" s="1"/>
      <c r="AU787" s="2">
        <f t="shared" si="94"/>
        <v>0</v>
      </c>
      <c r="AW787" s="1"/>
      <c r="AX787" s="1"/>
      <c r="AY787" s="1"/>
      <c r="AZ787" s="2">
        <f t="shared" si="91"/>
        <v>0</v>
      </c>
      <c r="BA787" s="2">
        <f>SUM(AF787,AH787,-AZ787,-Table111[[#This Row],[Sale Fee]])</f>
        <v>0</v>
      </c>
      <c r="BC787" s="1"/>
      <c r="BD787" s="1"/>
      <c r="BE787" s="1"/>
    </row>
    <row r="788" spans="1:57" x14ac:dyDescent="0.25">
      <c r="A788" s="1"/>
      <c r="B788" s="1"/>
      <c r="E788" s="4"/>
      <c r="F788" s="4"/>
      <c r="Q788" s="1"/>
      <c r="R788" s="1"/>
      <c r="S788" s="1"/>
      <c r="U788" s="1"/>
      <c r="V788" s="1"/>
      <c r="W788" s="1"/>
      <c r="X788" s="1"/>
      <c r="Y788" s="1"/>
      <c r="Z788" s="1">
        <f>Table111[[#This Row],[Quantity2]]*Table111[[#This Row],[U Cost]]</f>
        <v>0</v>
      </c>
      <c r="AB788" s="1"/>
      <c r="AC788" s="1"/>
      <c r="AD788" s="1">
        <f t="shared" si="92"/>
        <v>0</v>
      </c>
      <c r="AE788" s="1"/>
      <c r="AF788" s="1">
        <f>SUM(Table111[[#This Row],[Total 
Paid]:[Shipping 
Charged]])</f>
        <v>0</v>
      </c>
      <c r="AG788" s="1"/>
      <c r="AH788" s="1"/>
      <c r="AI788" s="1">
        <f t="shared" si="93"/>
        <v>0</v>
      </c>
      <c r="AK788" s="1"/>
      <c r="AL788" s="1"/>
      <c r="AM788" s="1"/>
      <c r="AN788" s="1"/>
      <c r="AP788" s="30"/>
      <c r="AQ788" s="1"/>
      <c r="AR788" s="1">
        <f t="shared" si="88"/>
        <v>0</v>
      </c>
      <c r="AS788" s="1"/>
      <c r="AT788" s="1"/>
      <c r="AU788" s="2">
        <f t="shared" si="94"/>
        <v>0</v>
      </c>
      <c r="AW788" s="1"/>
      <c r="AX788" s="1"/>
      <c r="AY788" s="1"/>
      <c r="AZ788" s="2">
        <f t="shared" si="91"/>
        <v>0</v>
      </c>
      <c r="BA788" s="2">
        <f>SUM(AF788,AH788,-AZ788,-Table111[[#This Row],[Sale Fee]])</f>
        <v>0</v>
      </c>
      <c r="BC788" s="1"/>
      <c r="BD788" s="1"/>
      <c r="BE788" s="1"/>
    </row>
    <row r="789" spans="1:57" x14ac:dyDescent="0.25">
      <c r="A789" s="1"/>
      <c r="B789" s="1"/>
      <c r="E789" s="4"/>
      <c r="F789" s="4"/>
      <c r="Q789" s="1"/>
      <c r="R789" s="1"/>
      <c r="S789" s="1"/>
      <c r="U789" s="1"/>
      <c r="V789" s="1"/>
      <c r="W789" s="1"/>
      <c r="X789" s="1"/>
      <c r="Y789" s="1"/>
      <c r="Z789" s="1">
        <f>Table111[[#This Row],[Quantity2]]*Table111[[#This Row],[U Cost]]</f>
        <v>0</v>
      </c>
      <c r="AB789" s="1"/>
      <c r="AC789" s="1"/>
      <c r="AD789" s="1">
        <f t="shared" si="92"/>
        <v>0</v>
      </c>
      <c r="AE789" s="1"/>
      <c r="AF789" s="1">
        <f>SUM(Table111[[#This Row],[Total 
Paid]:[Shipping 
Charged]])</f>
        <v>0</v>
      </c>
      <c r="AG789" s="1"/>
      <c r="AH789" s="1"/>
      <c r="AI789" s="1">
        <f t="shared" si="93"/>
        <v>0</v>
      </c>
      <c r="AK789" s="1"/>
      <c r="AL789" s="1"/>
      <c r="AM789" s="1"/>
      <c r="AN789" s="1"/>
      <c r="AP789" s="30"/>
      <c r="AQ789" s="1"/>
      <c r="AR789" s="1">
        <f t="shared" si="88"/>
        <v>0</v>
      </c>
      <c r="AS789" s="1"/>
      <c r="AT789" s="1"/>
      <c r="AU789" s="2">
        <f t="shared" si="94"/>
        <v>0</v>
      </c>
      <c r="AW789" s="1"/>
      <c r="AX789" s="1"/>
      <c r="AY789" s="1"/>
      <c r="AZ789" s="2">
        <f t="shared" si="91"/>
        <v>0</v>
      </c>
      <c r="BA789" s="2">
        <f>SUM(AF789,AH789,-AZ789,-Table111[[#This Row],[Sale Fee]])</f>
        <v>0</v>
      </c>
      <c r="BC789" s="1"/>
      <c r="BD789" s="1"/>
      <c r="BE789" s="1"/>
    </row>
    <row r="790" spans="1:57" x14ac:dyDescent="0.25">
      <c r="A790" s="1"/>
      <c r="B790" s="1"/>
      <c r="E790" s="4"/>
      <c r="F790" s="4"/>
      <c r="Q790" s="1"/>
      <c r="R790" s="1"/>
      <c r="S790" s="1"/>
      <c r="U790" s="1"/>
      <c r="V790" s="1"/>
      <c r="W790" s="1"/>
      <c r="X790" s="1"/>
      <c r="Y790" s="1"/>
      <c r="Z790" s="1">
        <f>Table111[[#This Row],[Quantity2]]*Table111[[#This Row],[U Cost]]</f>
        <v>0</v>
      </c>
      <c r="AB790" s="1"/>
      <c r="AC790" s="1"/>
      <c r="AD790" s="1">
        <f t="shared" si="92"/>
        <v>0</v>
      </c>
      <c r="AE790" s="1"/>
      <c r="AF790" s="1">
        <f>SUM(Table111[[#This Row],[Total 
Paid]:[Shipping 
Charged]])</f>
        <v>0</v>
      </c>
      <c r="AG790" s="1"/>
      <c r="AH790" s="1"/>
      <c r="AI790" s="1">
        <f t="shared" si="93"/>
        <v>0</v>
      </c>
      <c r="AK790" s="1"/>
      <c r="AL790" s="1"/>
      <c r="AM790" s="1"/>
      <c r="AN790" s="1"/>
      <c r="AP790" s="30"/>
      <c r="AQ790" s="1"/>
      <c r="AR790" s="1">
        <f t="shared" si="88"/>
        <v>0</v>
      </c>
      <c r="AS790" s="1"/>
      <c r="AT790" s="1"/>
      <c r="AU790" s="2">
        <f t="shared" si="94"/>
        <v>0</v>
      </c>
      <c r="AW790" s="1"/>
      <c r="AX790" s="1"/>
      <c r="AY790" s="1"/>
      <c r="AZ790" s="2">
        <f t="shared" si="91"/>
        <v>0</v>
      </c>
      <c r="BA790" s="2">
        <f>SUM(AF790,AH790,-AZ790,-Table111[[#This Row],[Sale Fee]])</f>
        <v>0</v>
      </c>
      <c r="BC790" s="1"/>
      <c r="BD790" s="1"/>
      <c r="BE790" s="1"/>
    </row>
    <row r="791" spans="1:57" x14ac:dyDescent="0.25">
      <c r="A791" s="1"/>
      <c r="B791" s="1"/>
      <c r="E791" s="4"/>
      <c r="F791" s="4"/>
      <c r="Q791" s="1"/>
      <c r="R791" s="1"/>
      <c r="S791" s="1"/>
      <c r="U791" s="1"/>
      <c r="V791" s="1"/>
      <c r="W791" s="1"/>
      <c r="X791" s="1"/>
      <c r="Y791" s="1"/>
      <c r="Z791" s="1">
        <f>Table111[[#This Row],[Quantity2]]*Table111[[#This Row],[U Cost]]</f>
        <v>0</v>
      </c>
      <c r="AB791" s="1"/>
      <c r="AC791" s="1"/>
      <c r="AD791" s="1">
        <f t="shared" si="92"/>
        <v>0</v>
      </c>
      <c r="AE791" s="1"/>
      <c r="AF791" s="1">
        <f>SUM(Table111[[#This Row],[Total 
Paid]:[Shipping 
Charged]])</f>
        <v>0</v>
      </c>
      <c r="AG791" s="1"/>
      <c r="AH791" s="1"/>
      <c r="AI791" s="1">
        <f t="shared" si="93"/>
        <v>0</v>
      </c>
      <c r="AK791" s="1"/>
      <c r="AL791" s="1"/>
      <c r="AM791" s="1"/>
      <c r="AN791" s="1"/>
      <c r="AP791" s="30"/>
      <c r="AQ791" s="1"/>
      <c r="AR791" s="1">
        <f t="shared" si="88"/>
        <v>0</v>
      </c>
      <c r="AS791" s="1"/>
      <c r="AT791" s="1"/>
      <c r="AU791" s="2">
        <f t="shared" si="94"/>
        <v>0</v>
      </c>
      <c r="AW791" s="1"/>
      <c r="AX791" s="1"/>
      <c r="AY791" s="1"/>
      <c r="AZ791" s="2">
        <f t="shared" si="91"/>
        <v>0</v>
      </c>
      <c r="BA791" s="2">
        <f>SUM(AF791,AH791,-AZ791,-Table111[[#This Row],[Sale Fee]])</f>
        <v>0</v>
      </c>
      <c r="BC791" s="1"/>
      <c r="BD791" s="1"/>
      <c r="BE791" s="1"/>
    </row>
    <row r="792" spans="1:57" x14ac:dyDescent="0.25">
      <c r="A792" s="1"/>
      <c r="B792" s="1"/>
      <c r="E792" s="4"/>
      <c r="F792" s="4"/>
      <c r="Q792" s="1"/>
      <c r="R792" s="1"/>
      <c r="S792" s="1"/>
      <c r="U792" s="1"/>
      <c r="V792" s="1"/>
      <c r="W792" s="1"/>
      <c r="X792" s="1"/>
      <c r="Y792" s="1"/>
      <c r="Z792" s="1">
        <f>Table111[[#This Row],[Quantity2]]*Table111[[#This Row],[U Cost]]</f>
        <v>0</v>
      </c>
      <c r="AB792" s="1"/>
      <c r="AC792" s="1"/>
      <c r="AD792" s="1">
        <f t="shared" si="92"/>
        <v>0</v>
      </c>
      <c r="AE792" s="1"/>
      <c r="AF792" s="1">
        <f>SUM(Table111[[#This Row],[Total 
Paid]:[Shipping 
Charged]])</f>
        <v>0</v>
      </c>
      <c r="AG792" s="1"/>
      <c r="AH792" s="1"/>
      <c r="AI792" s="1">
        <f t="shared" si="93"/>
        <v>0</v>
      </c>
      <c r="AK792" s="1"/>
      <c r="AL792" s="1"/>
      <c r="AM792" s="1"/>
      <c r="AN792" s="1"/>
      <c r="AP792" s="30"/>
      <c r="AQ792" s="1"/>
      <c r="AR792" s="1">
        <f t="shared" si="88"/>
        <v>0</v>
      </c>
      <c r="AS792" s="1"/>
      <c r="AT792" s="1"/>
      <c r="AU792" s="2">
        <f t="shared" si="94"/>
        <v>0</v>
      </c>
      <c r="AW792" s="1"/>
      <c r="AX792" s="1"/>
      <c r="AY792" s="1"/>
      <c r="AZ792" s="2">
        <f t="shared" si="91"/>
        <v>0</v>
      </c>
      <c r="BA792" s="2">
        <f>SUM(AF792,AH792,-AZ792,-Table111[[#This Row],[Sale Fee]])</f>
        <v>0</v>
      </c>
      <c r="BC792" s="1"/>
      <c r="BD792" s="1"/>
      <c r="BE792" s="1"/>
    </row>
    <row r="793" spans="1:57" x14ac:dyDescent="0.25">
      <c r="A793" s="1"/>
      <c r="B793" s="1"/>
      <c r="E793" s="4"/>
      <c r="F793" s="4"/>
      <c r="Q793" s="1"/>
      <c r="R793" s="1"/>
      <c r="S793" s="1"/>
      <c r="U793" s="1"/>
      <c r="V793" s="1"/>
      <c r="W793" s="1"/>
      <c r="X793" s="1"/>
      <c r="Y793" s="1"/>
      <c r="Z793" s="1">
        <f>Table111[[#This Row],[Quantity2]]*Table111[[#This Row],[U Cost]]</f>
        <v>0</v>
      </c>
      <c r="AB793" s="1"/>
      <c r="AC793" s="1"/>
      <c r="AD793" s="1">
        <f t="shared" si="92"/>
        <v>0</v>
      </c>
      <c r="AE793" s="1"/>
      <c r="AF793" s="1">
        <f>SUM(Table111[[#This Row],[Total 
Paid]:[Shipping 
Charged]])</f>
        <v>0</v>
      </c>
      <c r="AG793" s="1"/>
      <c r="AH793" s="1"/>
      <c r="AI793" s="1">
        <f t="shared" si="93"/>
        <v>0</v>
      </c>
      <c r="AK793" s="1"/>
      <c r="AL793" s="1"/>
      <c r="AM793" s="1"/>
      <c r="AN793" s="1"/>
      <c r="AP793" s="30"/>
      <c r="AQ793" s="1"/>
      <c r="AR793" s="1">
        <f t="shared" si="88"/>
        <v>0</v>
      </c>
      <c r="AS793" s="1"/>
      <c r="AT793" s="1"/>
      <c r="AU793" s="2">
        <f t="shared" si="94"/>
        <v>0</v>
      </c>
      <c r="AW793" s="1"/>
      <c r="AX793" s="1"/>
      <c r="AY793" s="1"/>
      <c r="AZ793" s="2">
        <f t="shared" si="91"/>
        <v>0</v>
      </c>
      <c r="BA793" s="2">
        <f>SUM(AF793,AH793,-AZ793,-Table111[[#This Row],[Sale Fee]])</f>
        <v>0</v>
      </c>
      <c r="BC793" s="1"/>
      <c r="BD793" s="1"/>
      <c r="BE793" s="1"/>
    </row>
    <row r="794" spans="1:57" x14ac:dyDescent="0.25">
      <c r="A794" s="1"/>
      <c r="B794" s="1"/>
      <c r="E794" s="4"/>
      <c r="F794" s="4"/>
      <c r="Q794" s="1"/>
      <c r="R794" s="1"/>
      <c r="S794" s="1"/>
      <c r="U794" s="1"/>
      <c r="V794" s="1"/>
      <c r="W794" s="1"/>
      <c r="X794" s="1"/>
      <c r="Y794" s="1"/>
      <c r="Z794" s="1">
        <f>Table111[[#This Row],[Quantity2]]*Table111[[#This Row],[U Cost]]</f>
        <v>0</v>
      </c>
      <c r="AB794" s="1"/>
      <c r="AC794" s="1"/>
      <c r="AD794" s="1">
        <f t="shared" si="92"/>
        <v>0</v>
      </c>
      <c r="AE794" s="1"/>
      <c r="AF794" s="1">
        <f>SUM(Table111[[#This Row],[Total 
Paid]:[Shipping 
Charged]])</f>
        <v>0</v>
      </c>
      <c r="AG794" s="1"/>
      <c r="AH794" s="1"/>
      <c r="AI794" s="1">
        <f t="shared" si="93"/>
        <v>0</v>
      </c>
      <c r="AK794" s="1"/>
      <c r="AL794" s="1"/>
      <c r="AM794" s="1"/>
      <c r="AN794" s="1"/>
      <c r="AP794" s="30"/>
      <c r="AQ794" s="1"/>
      <c r="AR794" s="1">
        <f t="shared" si="88"/>
        <v>0</v>
      </c>
      <c r="AS794" s="1"/>
      <c r="AT794" s="1"/>
      <c r="AU794" s="2">
        <f t="shared" si="94"/>
        <v>0</v>
      </c>
      <c r="AW794" s="1"/>
      <c r="AX794" s="1"/>
      <c r="AY794" s="1"/>
      <c r="AZ794" s="2">
        <f t="shared" si="91"/>
        <v>0</v>
      </c>
      <c r="BA794" s="2">
        <f>SUM(AF794,AH794,-AZ794,-Table111[[#This Row],[Sale Fee]])</f>
        <v>0</v>
      </c>
      <c r="BC794" s="1"/>
      <c r="BD794" s="1"/>
      <c r="BE794" s="1"/>
    </row>
    <row r="795" spans="1:57" x14ac:dyDescent="0.25">
      <c r="A795" s="1"/>
      <c r="B795" s="1"/>
      <c r="E795" s="4"/>
      <c r="F795" s="4"/>
      <c r="Q795" s="1"/>
      <c r="R795" s="1"/>
      <c r="S795" s="1"/>
      <c r="U795" s="1"/>
      <c r="V795" s="1"/>
      <c r="W795" s="1"/>
      <c r="X795" s="1"/>
      <c r="Y795" s="1"/>
      <c r="Z795" s="1">
        <f>Table111[[#This Row],[Quantity2]]*Table111[[#This Row],[U Cost]]</f>
        <v>0</v>
      </c>
      <c r="AB795" s="1"/>
      <c r="AC795" s="1"/>
      <c r="AD795" s="1">
        <f t="shared" si="92"/>
        <v>0</v>
      </c>
      <c r="AE795" s="1"/>
      <c r="AF795" s="1">
        <f>SUM(Table111[[#This Row],[Total 
Paid]:[Shipping 
Charged]])</f>
        <v>0</v>
      </c>
      <c r="AG795" s="1"/>
      <c r="AH795" s="1"/>
      <c r="AI795" s="1">
        <f t="shared" si="93"/>
        <v>0</v>
      </c>
      <c r="AK795" s="1"/>
      <c r="AL795" s="1"/>
      <c r="AM795" s="1"/>
      <c r="AN795" s="1"/>
      <c r="AP795" s="30"/>
      <c r="AQ795" s="1"/>
      <c r="AR795" s="1">
        <f t="shared" si="88"/>
        <v>0</v>
      </c>
      <c r="AS795" s="1"/>
      <c r="AT795" s="1"/>
      <c r="AU795" s="2">
        <f t="shared" si="94"/>
        <v>0</v>
      </c>
      <c r="AW795" s="1"/>
      <c r="AX795" s="1"/>
      <c r="AY795" s="1"/>
      <c r="AZ795" s="2">
        <f t="shared" si="91"/>
        <v>0</v>
      </c>
      <c r="BA795" s="2">
        <f>SUM(AF795,AH795,-AZ795,-Table111[[#This Row],[Sale Fee]])</f>
        <v>0</v>
      </c>
      <c r="BC795" s="1"/>
      <c r="BD795" s="1"/>
      <c r="BE795" s="1"/>
    </row>
    <row r="796" spans="1:57" x14ac:dyDescent="0.25">
      <c r="A796" s="1"/>
      <c r="B796" s="1"/>
      <c r="E796" s="4"/>
      <c r="F796" s="4"/>
      <c r="Q796" s="1"/>
      <c r="R796" s="1"/>
      <c r="S796" s="1"/>
      <c r="U796" s="1"/>
      <c r="V796" s="1"/>
      <c r="W796" s="1"/>
      <c r="X796" s="1"/>
      <c r="Y796" s="1"/>
      <c r="Z796" s="1">
        <f>Table111[[#This Row],[Quantity2]]*Table111[[#This Row],[U Cost]]</f>
        <v>0</v>
      </c>
      <c r="AB796" s="1"/>
      <c r="AC796" s="1"/>
      <c r="AD796" s="1">
        <f t="shared" si="92"/>
        <v>0</v>
      </c>
      <c r="AE796" s="1"/>
      <c r="AF796" s="1">
        <f>SUM(Table111[[#This Row],[Total 
Paid]:[Shipping 
Charged]])</f>
        <v>0</v>
      </c>
      <c r="AG796" s="1"/>
      <c r="AH796" s="1"/>
      <c r="AI796" s="1">
        <f t="shared" si="93"/>
        <v>0</v>
      </c>
      <c r="AK796" s="1"/>
      <c r="AL796" s="1"/>
      <c r="AM796" s="1"/>
      <c r="AN796" s="1"/>
      <c r="AP796" s="30"/>
      <c r="AQ796" s="1"/>
      <c r="AR796" s="1">
        <f t="shared" si="88"/>
        <v>0</v>
      </c>
      <c r="AS796" s="1"/>
      <c r="AT796" s="1"/>
      <c r="AU796" s="2">
        <f t="shared" si="94"/>
        <v>0</v>
      </c>
      <c r="AW796" s="1"/>
      <c r="AX796" s="1"/>
      <c r="AY796" s="1"/>
      <c r="AZ796" s="2">
        <f t="shared" si="91"/>
        <v>0</v>
      </c>
      <c r="BA796" s="2">
        <f>SUM(AF796,AH796,-AZ796,-Table111[[#This Row],[Sale Fee]])</f>
        <v>0</v>
      </c>
      <c r="BC796" s="1"/>
      <c r="BD796" s="1"/>
      <c r="BE796" s="1"/>
    </row>
    <row r="797" spans="1:57" x14ac:dyDescent="0.25">
      <c r="A797" s="1"/>
      <c r="B797" s="1"/>
      <c r="E797" s="4"/>
      <c r="F797" s="4"/>
      <c r="Q797" s="1"/>
      <c r="R797" s="1"/>
      <c r="S797" s="1"/>
      <c r="U797" s="1"/>
      <c r="V797" s="1"/>
      <c r="W797" s="1"/>
      <c r="X797" s="1"/>
      <c r="Y797" s="1"/>
      <c r="Z797" s="1">
        <f>Table111[[#This Row],[Quantity2]]*Table111[[#This Row],[U Cost]]</f>
        <v>0</v>
      </c>
      <c r="AB797" s="1"/>
      <c r="AC797" s="1"/>
      <c r="AD797" s="1">
        <f t="shared" si="92"/>
        <v>0</v>
      </c>
      <c r="AE797" s="1"/>
      <c r="AF797" s="1">
        <f>SUM(Table111[[#This Row],[Total 
Paid]:[Shipping 
Charged]])</f>
        <v>0</v>
      </c>
      <c r="AG797" s="1"/>
      <c r="AH797" s="1"/>
      <c r="AI797" s="1">
        <f t="shared" si="93"/>
        <v>0</v>
      </c>
      <c r="AK797" s="1"/>
      <c r="AL797" s="1"/>
      <c r="AM797" s="1"/>
      <c r="AN797" s="1"/>
      <c r="AP797" s="30"/>
      <c r="AQ797" s="1"/>
      <c r="AR797" s="1">
        <f t="shared" si="88"/>
        <v>0</v>
      </c>
      <c r="AS797" s="1"/>
      <c r="AT797" s="1"/>
      <c r="AU797" s="2">
        <f t="shared" si="94"/>
        <v>0</v>
      </c>
      <c r="AW797" s="1"/>
      <c r="AX797" s="1"/>
      <c r="AY797" s="1"/>
      <c r="AZ797" s="2">
        <f t="shared" si="91"/>
        <v>0</v>
      </c>
      <c r="BA797" s="2">
        <f>SUM(AF797,AH797,-AZ797,-Table111[[#This Row],[Sale Fee]])</f>
        <v>0</v>
      </c>
      <c r="BC797" s="1"/>
      <c r="BD797" s="1"/>
      <c r="BE797" s="1"/>
    </row>
    <row r="798" spans="1:57" x14ac:dyDescent="0.25">
      <c r="A798" s="1"/>
      <c r="B798" s="1"/>
      <c r="E798" s="4"/>
      <c r="F798" s="4"/>
      <c r="Q798" s="1"/>
      <c r="R798" s="1"/>
      <c r="S798" s="1"/>
      <c r="U798" s="1"/>
      <c r="V798" s="1"/>
      <c r="W798" s="1"/>
      <c r="X798" s="1"/>
      <c r="Y798" s="1"/>
      <c r="Z798" s="1">
        <f>Table111[[#This Row],[Quantity2]]*Table111[[#This Row],[U Cost]]</f>
        <v>0</v>
      </c>
      <c r="AB798" s="1"/>
      <c r="AC798" s="1"/>
      <c r="AD798" s="1">
        <f t="shared" si="92"/>
        <v>0</v>
      </c>
      <c r="AE798" s="1"/>
      <c r="AF798" s="1">
        <f>SUM(Table111[[#This Row],[Total 
Paid]:[Shipping 
Charged]])</f>
        <v>0</v>
      </c>
      <c r="AG798" s="1"/>
      <c r="AH798" s="1"/>
      <c r="AI798" s="1">
        <f t="shared" si="93"/>
        <v>0</v>
      </c>
      <c r="AK798" s="1"/>
      <c r="AL798" s="1"/>
      <c r="AM798" s="1"/>
      <c r="AN798" s="1"/>
      <c r="AP798" s="30"/>
      <c r="AQ798" s="1"/>
      <c r="AR798" s="1">
        <f t="shared" si="88"/>
        <v>0</v>
      </c>
      <c r="AS798" s="1"/>
      <c r="AT798" s="1"/>
      <c r="AU798" s="2">
        <f t="shared" si="94"/>
        <v>0</v>
      </c>
      <c r="AW798" s="1"/>
      <c r="AX798" s="1"/>
      <c r="AY798" s="1"/>
      <c r="AZ798" s="2">
        <f t="shared" si="91"/>
        <v>0</v>
      </c>
      <c r="BA798" s="2">
        <f>SUM(AF798,AH798,-AZ798,-Table111[[#This Row],[Sale Fee]])</f>
        <v>0</v>
      </c>
      <c r="BC798" s="1"/>
      <c r="BD798" s="1"/>
      <c r="BE798" s="1"/>
    </row>
    <row r="799" spans="1:57" x14ac:dyDescent="0.25">
      <c r="A799" s="1"/>
      <c r="B799" s="1"/>
      <c r="E799" s="4"/>
      <c r="F799" s="4"/>
      <c r="Q799" s="1"/>
      <c r="R799" s="1"/>
      <c r="S799" s="1"/>
      <c r="U799" s="1"/>
      <c r="V799" s="1"/>
      <c r="W799" s="1"/>
      <c r="X799" s="1"/>
      <c r="Y799" s="1"/>
      <c r="Z799" s="1">
        <f>Table111[[#This Row],[Quantity2]]*Table111[[#This Row],[U Cost]]</f>
        <v>0</v>
      </c>
      <c r="AB799" s="1"/>
      <c r="AC799" s="1"/>
      <c r="AD799" s="1">
        <f t="shared" si="92"/>
        <v>0</v>
      </c>
      <c r="AE799" s="1"/>
      <c r="AF799" s="1">
        <f>SUM(Table111[[#This Row],[Total 
Paid]:[Shipping 
Charged]])</f>
        <v>0</v>
      </c>
      <c r="AG799" s="1"/>
      <c r="AH799" s="1"/>
      <c r="AI799" s="1">
        <f t="shared" si="93"/>
        <v>0</v>
      </c>
      <c r="AK799" s="1"/>
      <c r="AL799" s="1"/>
      <c r="AM799" s="1"/>
      <c r="AN799" s="1"/>
      <c r="AP799" s="30"/>
      <c r="AQ799" s="1"/>
      <c r="AR799" s="1">
        <f t="shared" si="88"/>
        <v>0</v>
      </c>
      <c r="AS799" s="1"/>
      <c r="AT799" s="1"/>
      <c r="AU799" s="2">
        <f t="shared" si="94"/>
        <v>0</v>
      </c>
      <c r="AW799" s="1"/>
      <c r="AX799" s="1"/>
      <c r="AY799" s="1"/>
      <c r="AZ799" s="2">
        <f t="shared" si="91"/>
        <v>0</v>
      </c>
      <c r="BA799" s="2">
        <f>SUM(AF799,AH799,-AZ799,-Table111[[#This Row],[Sale Fee]])</f>
        <v>0</v>
      </c>
      <c r="BC799" s="1"/>
      <c r="BD799" s="1"/>
      <c r="BE799" s="1"/>
    </row>
    <row r="800" spans="1:57" x14ac:dyDescent="0.25">
      <c r="A800" s="1"/>
      <c r="B800" s="1"/>
      <c r="E800" s="4"/>
      <c r="F800" s="4"/>
      <c r="Q800" s="1"/>
      <c r="R800" s="1"/>
      <c r="S800" s="1"/>
      <c r="U800" s="1"/>
      <c r="V800" s="1"/>
      <c r="W800" s="1"/>
      <c r="X800" s="1"/>
      <c r="Y800" s="1"/>
      <c r="Z800" s="1">
        <f>Table111[[#This Row],[Quantity2]]*Table111[[#This Row],[U Cost]]</f>
        <v>0</v>
      </c>
      <c r="AB800" s="1"/>
      <c r="AC800" s="1"/>
      <c r="AD800" s="1">
        <f t="shared" si="92"/>
        <v>0</v>
      </c>
      <c r="AE800" s="1"/>
      <c r="AF800" s="1">
        <f>SUM(Table111[[#This Row],[Total 
Paid]:[Shipping 
Charged]])</f>
        <v>0</v>
      </c>
      <c r="AG800" s="1"/>
      <c r="AH800" s="1"/>
      <c r="AI800" s="1">
        <f t="shared" si="93"/>
        <v>0</v>
      </c>
      <c r="AK800" s="1"/>
      <c r="AL800" s="1"/>
      <c r="AM800" s="1"/>
      <c r="AN800" s="1"/>
      <c r="AP800" s="30"/>
      <c r="AQ800" s="1"/>
      <c r="AR800" s="1">
        <f t="shared" si="88"/>
        <v>0</v>
      </c>
      <c r="AS800" s="1"/>
      <c r="AT800" s="1"/>
      <c r="AU800" s="2">
        <f t="shared" si="94"/>
        <v>0</v>
      </c>
      <c r="AW800" s="1"/>
      <c r="AX800" s="1"/>
      <c r="AY800" s="1"/>
      <c r="AZ800" s="2">
        <f t="shared" si="91"/>
        <v>0</v>
      </c>
      <c r="BA800" s="2">
        <f>SUM(AF800,AH800,-AZ800,-Table111[[#This Row],[Sale Fee]])</f>
        <v>0</v>
      </c>
      <c r="BC800" s="1"/>
      <c r="BD800" s="1"/>
      <c r="BE800" s="1"/>
    </row>
    <row r="801" spans="1:57" x14ac:dyDescent="0.25">
      <c r="A801" s="1"/>
      <c r="B801" s="1"/>
      <c r="Q801" s="1"/>
      <c r="R801" s="1"/>
      <c r="S801" s="1"/>
      <c r="U801" s="1"/>
      <c r="V801" s="1"/>
      <c r="W801" s="1"/>
      <c r="X801" s="1"/>
      <c r="Y801" s="1"/>
      <c r="Z801" s="1">
        <f>Table111[[#This Row],[Quantity2]]*Table111[[#This Row],[U Cost]]</f>
        <v>0</v>
      </c>
      <c r="AB801" s="1"/>
      <c r="AC801" s="1"/>
      <c r="AD801" s="1">
        <f t="shared" si="92"/>
        <v>0</v>
      </c>
      <c r="AE801" s="1"/>
      <c r="AF801" s="1">
        <f>SUM(Table111[[#This Row],[Total 
Paid]:[Shipping 
Charged]])</f>
        <v>0</v>
      </c>
      <c r="AG801" s="1"/>
      <c r="AH801" s="1"/>
      <c r="AI801" s="1">
        <f t="shared" si="93"/>
        <v>0</v>
      </c>
      <c r="AK801" s="1"/>
      <c r="AL801" s="1"/>
      <c r="AM801" s="1"/>
      <c r="AN801" s="1"/>
      <c r="AP801" s="30"/>
      <c r="AQ801" s="1"/>
      <c r="AR801" s="1">
        <f t="shared" si="88"/>
        <v>0</v>
      </c>
      <c r="AS801" s="1"/>
      <c r="AT801" s="1"/>
      <c r="AU801" s="2">
        <f t="shared" si="94"/>
        <v>0</v>
      </c>
      <c r="AW801" s="1"/>
      <c r="AX801" s="1"/>
      <c r="AY801" s="1"/>
      <c r="AZ801" s="2">
        <f t="shared" si="91"/>
        <v>0</v>
      </c>
      <c r="BA801" s="2">
        <f>SUM(AF801,AH801,-AZ801,-Table111[[#This Row],[Sale Fee]])</f>
        <v>0</v>
      </c>
      <c r="BC801" s="1"/>
      <c r="BD801" s="1"/>
      <c r="BE801" s="1"/>
    </row>
    <row r="802" spans="1:57" x14ac:dyDescent="0.25">
      <c r="A802" s="1"/>
      <c r="B802" s="1"/>
      <c r="Q802" s="1"/>
      <c r="R802" s="1"/>
      <c r="S802" s="1"/>
      <c r="U802" s="1"/>
      <c r="V802" s="1"/>
      <c r="W802" s="1"/>
      <c r="X802" s="1"/>
      <c r="Y802" s="1"/>
      <c r="Z802" s="1">
        <f>Table111[[#This Row],[Quantity2]]*Table111[[#This Row],[U Cost]]</f>
        <v>0</v>
      </c>
      <c r="AB802" s="1"/>
      <c r="AC802" s="1"/>
      <c r="AD802" s="1">
        <f t="shared" si="92"/>
        <v>0</v>
      </c>
      <c r="AE802" s="1"/>
      <c r="AF802" s="1">
        <f>SUM(Table111[[#This Row],[Total 
Paid]:[Shipping 
Charged]])</f>
        <v>0</v>
      </c>
      <c r="AG802" s="1"/>
      <c r="AH802" s="1"/>
      <c r="AI802" s="1">
        <f t="shared" si="93"/>
        <v>0</v>
      </c>
      <c r="AK802" s="1"/>
      <c r="AL802" s="1"/>
      <c r="AM802" s="1"/>
      <c r="AN802" s="1"/>
      <c r="AP802" s="30"/>
      <c r="AQ802" s="1"/>
      <c r="AR802" s="1">
        <f t="shared" si="88"/>
        <v>0</v>
      </c>
      <c r="AS802" s="1"/>
      <c r="AT802" s="1"/>
      <c r="AU802" s="2">
        <f t="shared" si="94"/>
        <v>0</v>
      </c>
      <c r="AW802" s="1"/>
      <c r="AX802" s="1"/>
      <c r="AY802" s="1"/>
      <c r="AZ802" s="2">
        <f t="shared" si="91"/>
        <v>0</v>
      </c>
      <c r="BA802" s="2">
        <f>SUM(AF802,AH802,-AZ802,-Table111[[#This Row],[Sale Fee]])</f>
        <v>0</v>
      </c>
      <c r="BC802" s="1"/>
      <c r="BD802" s="1"/>
      <c r="BE802" s="1"/>
    </row>
    <row r="803" spans="1:57" x14ac:dyDescent="0.25">
      <c r="A803" s="1"/>
      <c r="B803" s="1"/>
      <c r="Q803" s="1"/>
      <c r="R803" s="1"/>
      <c r="S803" s="1"/>
      <c r="U803" s="1"/>
      <c r="V803" s="1"/>
      <c r="W803" s="1"/>
      <c r="X803" s="1"/>
      <c r="Y803" s="1"/>
      <c r="Z803" s="1">
        <f>Table111[[#This Row],[Quantity2]]*Table111[[#This Row],[U Cost]]</f>
        <v>0</v>
      </c>
      <c r="AB803" s="1"/>
      <c r="AC803" s="1"/>
      <c r="AD803" s="1">
        <f t="shared" si="92"/>
        <v>0</v>
      </c>
      <c r="AE803" s="1"/>
      <c r="AF803" s="1">
        <f>SUM(Table111[[#This Row],[Total 
Paid]:[Shipping 
Charged]])</f>
        <v>0</v>
      </c>
      <c r="AG803" s="1"/>
      <c r="AH803" s="1"/>
      <c r="AI803" s="1">
        <f t="shared" si="93"/>
        <v>0</v>
      </c>
      <c r="AK803" s="1"/>
      <c r="AL803" s="1"/>
      <c r="AM803" s="1"/>
      <c r="AN803" s="1"/>
      <c r="AP803" s="30"/>
      <c r="AQ803" s="1"/>
      <c r="AR803" s="1">
        <f t="shared" si="88"/>
        <v>0</v>
      </c>
      <c r="AS803" s="1"/>
      <c r="AT803" s="1"/>
      <c r="AU803" s="2">
        <f t="shared" si="94"/>
        <v>0</v>
      </c>
      <c r="AW803" s="1"/>
      <c r="AX803" s="1"/>
      <c r="AY803" s="1"/>
      <c r="AZ803" s="2">
        <f t="shared" si="91"/>
        <v>0</v>
      </c>
      <c r="BA803" s="2">
        <f>SUM(AF803,AH803,-AZ803,-Table111[[#This Row],[Sale Fee]])</f>
        <v>0</v>
      </c>
      <c r="BC803" s="1"/>
      <c r="BD803" s="1"/>
      <c r="BE803" s="1"/>
    </row>
    <row r="804" spans="1:57" x14ac:dyDescent="0.25">
      <c r="A804" s="1"/>
      <c r="B804" s="1"/>
      <c r="Q804" s="1"/>
      <c r="R804" s="1"/>
      <c r="S804" s="1"/>
      <c r="U804" s="1"/>
      <c r="V804" s="1"/>
      <c r="W804" s="1"/>
      <c r="X804" s="1"/>
      <c r="Y804" s="1"/>
      <c r="Z804" s="1">
        <f>Table111[[#This Row],[Quantity2]]*Table111[[#This Row],[U Cost]]</f>
        <v>0</v>
      </c>
      <c r="AB804" s="1"/>
      <c r="AC804" s="1"/>
      <c r="AD804" s="1">
        <f t="shared" si="92"/>
        <v>0</v>
      </c>
      <c r="AE804" s="1"/>
      <c r="AF804" s="1">
        <f>SUM(Table111[[#This Row],[Total 
Paid]:[Shipping 
Charged]])</f>
        <v>0</v>
      </c>
      <c r="AG804" s="1"/>
      <c r="AH804" s="1"/>
      <c r="AI804" s="1">
        <f t="shared" si="93"/>
        <v>0</v>
      </c>
      <c r="AK804" s="1"/>
      <c r="AL804" s="1"/>
      <c r="AM804" s="1"/>
      <c r="AN804" s="1"/>
      <c r="AP804" s="30"/>
      <c r="AQ804" s="1"/>
      <c r="AR804" s="1">
        <f t="shared" si="88"/>
        <v>0</v>
      </c>
      <c r="AS804" s="1"/>
      <c r="AT804" s="1"/>
      <c r="AU804" s="2">
        <f t="shared" si="94"/>
        <v>0</v>
      </c>
      <c r="AW804" s="1"/>
      <c r="AX804" s="1"/>
      <c r="AY804" s="1"/>
      <c r="AZ804" s="2">
        <f t="shared" si="91"/>
        <v>0</v>
      </c>
      <c r="BA804" s="2">
        <f>SUM(AF804,AH804,-AZ804,-Table111[[#This Row],[Sale Fee]])</f>
        <v>0</v>
      </c>
      <c r="BC804" s="1"/>
      <c r="BD804" s="1"/>
      <c r="BE804" s="1"/>
    </row>
    <row r="805" spans="1:57" x14ac:dyDescent="0.25">
      <c r="A805" s="1"/>
      <c r="B805" s="1"/>
      <c r="Q805" s="1"/>
      <c r="R805" s="1"/>
      <c r="S805" s="1"/>
      <c r="U805" s="1"/>
      <c r="V805" s="1"/>
      <c r="W805" s="1"/>
      <c r="X805" s="1"/>
      <c r="Y805" s="1"/>
      <c r="Z805" s="1">
        <f>Table111[[#This Row],[Quantity2]]*Table111[[#This Row],[U Cost]]</f>
        <v>0</v>
      </c>
      <c r="AB805" s="1"/>
      <c r="AC805" s="1"/>
      <c r="AD805" s="1">
        <f t="shared" si="92"/>
        <v>0</v>
      </c>
      <c r="AE805" s="1"/>
      <c r="AF805" s="1">
        <f>SUM(Table111[[#This Row],[Total 
Paid]:[Shipping 
Charged]])</f>
        <v>0</v>
      </c>
      <c r="AG805" s="1"/>
      <c r="AH805" s="1"/>
      <c r="AI805" s="1">
        <f t="shared" si="93"/>
        <v>0</v>
      </c>
      <c r="AK805" s="1"/>
      <c r="AL805" s="1"/>
      <c r="AM805" s="1"/>
      <c r="AN805" s="1"/>
      <c r="AP805" s="30"/>
      <c r="AQ805" s="1"/>
      <c r="AR805" s="1">
        <f t="shared" si="88"/>
        <v>0</v>
      </c>
      <c r="AS805" s="1"/>
      <c r="AT805" s="1"/>
      <c r="AU805" s="2">
        <f t="shared" si="94"/>
        <v>0</v>
      </c>
      <c r="AW805" s="1"/>
      <c r="AX805" s="1"/>
      <c r="AY805" s="1"/>
      <c r="AZ805" s="2">
        <f t="shared" si="91"/>
        <v>0</v>
      </c>
      <c r="BA805" s="2">
        <f>SUM(AF805,AH805,-AZ805,-Table111[[#This Row],[Sale Fee]])</f>
        <v>0</v>
      </c>
      <c r="BC805" s="1"/>
      <c r="BD805" s="1"/>
      <c r="BE805" s="1"/>
    </row>
    <row r="806" spans="1:57" x14ac:dyDescent="0.25">
      <c r="A806" s="1"/>
      <c r="B806" s="1"/>
      <c r="Q806" s="1"/>
      <c r="R806" s="1"/>
      <c r="S806" s="1"/>
      <c r="U806" s="1"/>
      <c r="V806" s="1"/>
      <c r="W806" s="1"/>
      <c r="X806" s="1"/>
      <c r="Y806" s="1"/>
      <c r="Z806" s="1">
        <f>Table111[[#This Row],[Quantity2]]*Table111[[#This Row],[U Cost]]</f>
        <v>0</v>
      </c>
      <c r="AB806" s="1"/>
      <c r="AC806" s="1"/>
      <c r="AD806" s="1">
        <f t="shared" si="92"/>
        <v>0</v>
      </c>
      <c r="AE806" s="1"/>
      <c r="AF806" s="1">
        <f>SUM(Table111[[#This Row],[Total 
Paid]:[Shipping 
Charged]])</f>
        <v>0</v>
      </c>
      <c r="AG806" s="1"/>
      <c r="AH806" s="1"/>
      <c r="AI806" s="1">
        <f t="shared" si="93"/>
        <v>0</v>
      </c>
      <c r="AK806" s="1"/>
      <c r="AL806" s="1"/>
      <c r="AM806" s="1"/>
      <c r="AN806" s="1"/>
      <c r="AP806" s="30"/>
      <c r="AQ806" s="1"/>
      <c r="AR806" s="1">
        <f t="shared" si="88"/>
        <v>0</v>
      </c>
      <c r="AS806" s="1"/>
      <c r="AT806" s="1"/>
      <c r="AU806" s="2">
        <f t="shared" si="94"/>
        <v>0</v>
      </c>
      <c r="AW806" s="1"/>
      <c r="AX806" s="1"/>
      <c r="AY806" s="1"/>
      <c r="AZ806" s="2">
        <f t="shared" si="91"/>
        <v>0</v>
      </c>
      <c r="BA806" s="2">
        <f>SUM(AF806,AH806,-AZ806,-Table111[[#This Row],[Sale Fee]])</f>
        <v>0</v>
      </c>
      <c r="BC806" s="1"/>
      <c r="BD806" s="1"/>
      <c r="BE806" s="1"/>
    </row>
    <row r="807" spans="1:57" x14ac:dyDescent="0.25">
      <c r="A807" s="1"/>
      <c r="B807" s="1"/>
      <c r="Q807" s="1"/>
      <c r="R807" s="1"/>
      <c r="S807" s="1"/>
      <c r="U807" s="1"/>
      <c r="V807" s="1"/>
      <c r="W807" s="1"/>
      <c r="X807" s="1"/>
      <c r="Y807" s="1"/>
      <c r="Z807" s="1">
        <f>Table111[[#This Row],[Quantity2]]*Table111[[#This Row],[U Cost]]</f>
        <v>0</v>
      </c>
      <c r="AB807" s="1"/>
      <c r="AC807" s="1"/>
      <c r="AD807" s="1">
        <f t="shared" si="92"/>
        <v>0</v>
      </c>
      <c r="AE807" s="1"/>
      <c r="AF807" s="1">
        <f>SUM(Table111[[#This Row],[Total 
Paid]:[Shipping 
Charged]])</f>
        <v>0</v>
      </c>
      <c r="AG807" s="1"/>
      <c r="AH807" s="1"/>
      <c r="AI807" s="1">
        <f t="shared" si="93"/>
        <v>0</v>
      </c>
      <c r="AK807" s="1"/>
      <c r="AL807" s="1"/>
      <c r="AM807" s="1"/>
      <c r="AN807" s="1"/>
      <c r="AP807" s="30"/>
      <c r="AQ807" s="1"/>
      <c r="AR807" s="1">
        <f t="shared" si="88"/>
        <v>0</v>
      </c>
      <c r="AS807" s="1"/>
      <c r="AT807" s="1"/>
      <c r="AU807" s="2">
        <f t="shared" si="94"/>
        <v>0</v>
      </c>
      <c r="AW807" s="1"/>
      <c r="AX807" s="1"/>
      <c r="AY807" s="1"/>
      <c r="AZ807" s="2">
        <f t="shared" si="91"/>
        <v>0</v>
      </c>
      <c r="BA807" s="2">
        <f>SUM(AF807,AH807,-AZ807,-Table111[[#This Row],[Sale Fee]])</f>
        <v>0</v>
      </c>
      <c r="BC807" s="1"/>
      <c r="BD807" s="1"/>
      <c r="BE807" s="1"/>
    </row>
    <row r="808" spans="1:57" x14ac:dyDescent="0.25">
      <c r="A808" s="1"/>
      <c r="B808" s="1"/>
      <c r="Q808" s="1"/>
      <c r="R808" s="1"/>
      <c r="S808" s="1"/>
      <c r="U808" s="1"/>
      <c r="V808" s="1"/>
      <c r="W808" s="1"/>
      <c r="X808" s="1"/>
      <c r="Y808" s="1"/>
      <c r="Z808" s="1">
        <f>Table111[[#This Row],[Quantity2]]*Table111[[#This Row],[U Cost]]</f>
        <v>0</v>
      </c>
      <c r="AB808" s="1"/>
      <c r="AC808" s="1"/>
      <c r="AD808" s="1">
        <f t="shared" si="92"/>
        <v>0</v>
      </c>
      <c r="AE808" s="1"/>
      <c r="AF808" s="1">
        <f>SUM(Table111[[#This Row],[Total 
Paid]:[Shipping 
Charged]])</f>
        <v>0</v>
      </c>
      <c r="AG808" s="1"/>
      <c r="AH808" s="1"/>
      <c r="AI808" s="1">
        <f t="shared" si="93"/>
        <v>0</v>
      </c>
      <c r="AK808" s="1"/>
      <c r="AL808" s="1"/>
      <c r="AM808" s="1"/>
      <c r="AN808" s="1"/>
      <c r="AP808" s="30"/>
      <c r="AQ808" s="1"/>
      <c r="AR808" s="1">
        <f t="shared" si="88"/>
        <v>0</v>
      </c>
      <c r="AS808" s="1"/>
      <c r="AT808" s="1"/>
      <c r="AU808" s="2">
        <f t="shared" si="94"/>
        <v>0</v>
      </c>
      <c r="AW808" s="1"/>
      <c r="AX808" s="1"/>
      <c r="AY808" s="1"/>
      <c r="AZ808" s="2">
        <f t="shared" si="91"/>
        <v>0</v>
      </c>
      <c r="BA808" s="2">
        <f>SUM(AF808,AH808,-AZ808,-Table111[[#This Row],[Sale Fee]])</f>
        <v>0</v>
      </c>
      <c r="BC808" s="1"/>
      <c r="BD808" s="1"/>
      <c r="BE808" s="1"/>
    </row>
    <row r="809" spans="1:57" x14ac:dyDescent="0.25">
      <c r="A809" s="1"/>
      <c r="B809" s="1"/>
      <c r="Q809" s="1"/>
      <c r="R809" s="1"/>
      <c r="S809" s="1"/>
      <c r="U809" s="1"/>
      <c r="V809" s="1"/>
      <c r="W809" s="1"/>
      <c r="X809" s="1"/>
      <c r="Y809" s="1"/>
      <c r="Z809" s="1">
        <f>Table111[[#This Row],[Quantity2]]*Table111[[#This Row],[U Cost]]</f>
        <v>0</v>
      </c>
      <c r="AB809" s="1"/>
      <c r="AC809" s="1"/>
      <c r="AD809" s="1">
        <f t="shared" si="92"/>
        <v>0</v>
      </c>
      <c r="AE809" s="1"/>
      <c r="AF809" s="1">
        <f>SUM(Table111[[#This Row],[Total 
Paid]:[Shipping 
Charged]])</f>
        <v>0</v>
      </c>
      <c r="AG809" s="1"/>
      <c r="AH809" s="1"/>
      <c r="AI809" s="1">
        <f t="shared" si="93"/>
        <v>0</v>
      </c>
      <c r="AK809" s="1"/>
      <c r="AL809" s="1"/>
      <c r="AM809" s="1"/>
      <c r="AN809" s="1"/>
      <c r="AP809" s="30"/>
      <c r="AQ809" s="1"/>
      <c r="AR809" s="1">
        <f t="shared" si="88"/>
        <v>0</v>
      </c>
      <c r="AS809" s="1"/>
      <c r="AT809" s="1"/>
      <c r="AU809" s="2">
        <f t="shared" si="94"/>
        <v>0</v>
      </c>
      <c r="AW809" s="1"/>
      <c r="AX809" s="1"/>
      <c r="AY809" s="1"/>
      <c r="AZ809" s="2">
        <f t="shared" si="91"/>
        <v>0</v>
      </c>
      <c r="BA809" s="2">
        <f>SUM(AF809,AH809,-AZ809,-Table111[[#This Row],[Sale Fee]])</f>
        <v>0</v>
      </c>
      <c r="BC809" s="1"/>
      <c r="BD809" s="1"/>
      <c r="BE809" s="1"/>
    </row>
    <row r="810" spans="1:57" x14ac:dyDescent="0.25">
      <c r="A810" s="1"/>
      <c r="B810" s="1"/>
      <c r="Q810" s="1"/>
      <c r="R810" s="1"/>
      <c r="S810" s="1"/>
      <c r="U810" s="1"/>
      <c r="V810" s="1"/>
      <c r="W810" s="1"/>
      <c r="X810" s="1"/>
      <c r="Y810" s="1"/>
      <c r="Z810" s="1">
        <f>Table111[[#This Row],[Quantity2]]*Table111[[#This Row],[U Cost]]</f>
        <v>0</v>
      </c>
      <c r="AB810" s="1"/>
      <c r="AC810" s="1"/>
      <c r="AD810" s="1">
        <f t="shared" si="92"/>
        <v>0</v>
      </c>
      <c r="AE810" s="1"/>
      <c r="AF810" s="1">
        <f>SUM(Table111[[#This Row],[Total 
Paid]:[Shipping 
Charged]])</f>
        <v>0</v>
      </c>
      <c r="AG810" s="1"/>
      <c r="AH810" s="1"/>
      <c r="AI810" s="1">
        <f t="shared" si="93"/>
        <v>0</v>
      </c>
      <c r="AK810" s="1"/>
      <c r="AL810" s="1"/>
      <c r="AM810" s="1"/>
      <c r="AN810" s="1"/>
      <c r="AP810" s="30"/>
      <c r="AQ810" s="1"/>
      <c r="AR810" s="1">
        <f t="shared" si="88"/>
        <v>0</v>
      </c>
      <c r="AS810" s="1"/>
      <c r="AT810" s="1"/>
      <c r="AU810" s="2">
        <f t="shared" si="94"/>
        <v>0</v>
      </c>
      <c r="AW810" s="1"/>
      <c r="AX810" s="1"/>
      <c r="AY810" s="1"/>
      <c r="AZ810" s="2">
        <f t="shared" si="91"/>
        <v>0</v>
      </c>
      <c r="BA810" s="2">
        <f>SUM(AF810,AH810,-AZ810,-Table111[[#This Row],[Sale Fee]])</f>
        <v>0</v>
      </c>
      <c r="BC810" s="1"/>
      <c r="BD810" s="1"/>
      <c r="BE810" s="1"/>
    </row>
    <row r="811" spans="1:57" x14ac:dyDescent="0.25">
      <c r="A811" s="1"/>
      <c r="B811" s="1"/>
      <c r="Q811" s="1"/>
      <c r="R811" s="1"/>
      <c r="S811" s="1"/>
      <c r="U811" s="1"/>
      <c r="V811" s="1"/>
      <c r="W811" s="1"/>
      <c r="X811" s="1"/>
      <c r="Y811" s="1"/>
      <c r="Z811" s="1">
        <f>Table111[[#This Row],[Quantity2]]*Table111[[#This Row],[U Cost]]</f>
        <v>0</v>
      </c>
      <c r="AB811" s="1"/>
      <c r="AC811" s="1"/>
      <c r="AD811" s="1">
        <f t="shared" si="92"/>
        <v>0</v>
      </c>
      <c r="AE811" s="1"/>
      <c r="AF811" s="1">
        <f>SUM(Table111[[#This Row],[Total 
Paid]:[Shipping 
Charged]])</f>
        <v>0</v>
      </c>
      <c r="AG811" s="1"/>
      <c r="AH811" s="1"/>
      <c r="AI811" s="1">
        <f t="shared" si="93"/>
        <v>0</v>
      </c>
      <c r="AK811" s="1"/>
      <c r="AL811" s="1"/>
      <c r="AM811" s="1"/>
      <c r="AN811" s="1"/>
      <c r="AP811" s="30"/>
      <c r="AQ811" s="1"/>
      <c r="AR811" s="1">
        <f t="shared" si="88"/>
        <v>0</v>
      </c>
      <c r="AS811" s="1"/>
      <c r="AT811" s="1"/>
      <c r="AU811" s="2">
        <f t="shared" si="94"/>
        <v>0</v>
      </c>
      <c r="AW811" s="1"/>
      <c r="AX811" s="1"/>
      <c r="AY811" s="1"/>
      <c r="AZ811" s="2">
        <f t="shared" si="91"/>
        <v>0</v>
      </c>
      <c r="BA811" s="2">
        <f>SUM(AF811,AH811,-AZ811,-Table111[[#This Row],[Sale Fee]])</f>
        <v>0</v>
      </c>
      <c r="BC811" s="1"/>
      <c r="BD811" s="1"/>
      <c r="BE811" s="1"/>
    </row>
    <row r="812" spans="1:57" x14ac:dyDescent="0.25">
      <c r="A812" s="1"/>
      <c r="B812" s="1"/>
      <c r="Q812" s="1"/>
      <c r="R812" s="1"/>
      <c r="S812" s="1"/>
      <c r="U812" s="1"/>
      <c r="V812" s="1"/>
      <c r="W812" s="1"/>
      <c r="X812" s="1"/>
      <c r="Y812" s="1"/>
      <c r="Z812" s="1">
        <f>Table111[[#This Row],[Quantity2]]*Table111[[#This Row],[U Cost]]</f>
        <v>0</v>
      </c>
      <c r="AB812" s="1"/>
      <c r="AC812" s="1"/>
      <c r="AD812" s="1">
        <f t="shared" si="92"/>
        <v>0</v>
      </c>
      <c r="AE812" s="1"/>
      <c r="AF812" s="1">
        <f>SUM(Table111[[#This Row],[Total 
Paid]:[Shipping 
Charged]])</f>
        <v>0</v>
      </c>
      <c r="AG812" s="1"/>
      <c r="AH812" s="1"/>
      <c r="AI812" s="1">
        <f t="shared" si="93"/>
        <v>0</v>
      </c>
      <c r="AK812" s="1"/>
      <c r="AL812" s="1"/>
      <c r="AM812" s="1"/>
      <c r="AN812" s="1"/>
      <c r="AP812" s="30"/>
      <c r="AQ812" s="1"/>
      <c r="AR812" s="1">
        <f t="shared" si="88"/>
        <v>0</v>
      </c>
      <c r="AS812" s="1"/>
      <c r="AT812" s="1"/>
      <c r="AU812" s="2">
        <f t="shared" si="94"/>
        <v>0</v>
      </c>
      <c r="AW812" s="1"/>
      <c r="AX812" s="1"/>
      <c r="AY812" s="1"/>
      <c r="AZ812" s="2">
        <f t="shared" si="91"/>
        <v>0</v>
      </c>
      <c r="BA812" s="2">
        <f>SUM(AF812,AH812,-AZ812,-Table111[[#This Row],[Sale Fee]])</f>
        <v>0</v>
      </c>
      <c r="BC812" s="1"/>
      <c r="BD812" s="1"/>
      <c r="BE812" s="1"/>
    </row>
    <row r="813" spans="1:57" x14ac:dyDescent="0.25">
      <c r="A813" s="1"/>
      <c r="B813" s="1"/>
      <c r="Q813" s="1"/>
      <c r="R813" s="1"/>
      <c r="S813" s="1"/>
      <c r="U813" s="1"/>
      <c r="V813" s="1"/>
      <c r="W813" s="1"/>
      <c r="X813" s="1"/>
      <c r="Y813" s="1"/>
      <c r="Z813" s="1">
        <f>Table111[[#This Row],[Quantity2]]*Table111[[#This Row],[U Cost]]</f>
        <v>0</v>
      </c>
      <c r="AB813" s="1"/>
      <c r="AC813" s="1"/>
      <c r="AD813" s="1">
        <f t="shared" si="92"/>
        <v>0</v>
      </c>
      <c r="AE813" s="1"/>
      <c r="AF813" s="1">
        <f>SUM(Table111[[#This Row],[Total 
Paid]:[Shipping 
Charged]])</f>
        <v>0</v>
      </c>
      <c r="AG813" s="1"/>
      <c r="AH813" s="1"/>
      <c r="AI813" s="1">
        <f t="shared" si="93"/>
        <v>0</v>
      </c>
      <c r="AK813" s="1"/>
      <c r="AL813" s="1"/>
      <c r="AM813" s="1"/>
      <c r="AN813" s="1"/>
      <c r="AP813" s="30"/>
      <c r="AQ813" s="1"/>
      <c r="AR813" s="1">
        <f t="shared" si="88"/>
        <v>0</v>
      </c>
      <c r="AS813" s="1"/>
      <c r="AT813" s="1"/>
      <c r="AU813" s="2">
        <f t="shared" si="94"/>
        <v>0</v>
      </c>
      <c r="AW813" s="1"/>
      <c r="AX813" s="1"/>
      <c r="AY813" s="1"/>
      <c r="AZ813" s="2">
        <f t="shared" si="91"/>
        <v>0</v>
      </c>
      <c r="BA813" s="2">
        <f>SUM(AF813,AH813,-AZ813,-Table111[[#This Row],[Sale Fee]])</f>
        <v>0</v>
      </c>
      <c r="BC813" s="1"/>
      <c r="BD813" s="1"/>
      <c r="BE813" s="1"/>
    </row>
    <row r="814" spans="1:57" x14ac:dyDescent="0.25">
      <c r="A814" s="1"/>
      <c r="B814" s="1"/>
      <c r="Q814" s="1"/>
      <c r="R814" s="1"/>
      <c r="S814" s="1"/>
      <c r="U814" s="1"/>
      <c r="V814" s="1"/>
      <c r="W814" s="1"/>
      <c r="X814" s="1"/>
      <c r="Y814" s="1"/>
      <c r="Z814" s="1">
        <f>Table111[[#This Row],[Quantity2]]*Table111[[#This Row],[U Cost]]</f>
        <v>0</v>
      </c>
      <c r="AB814" s="1"/>
      <c r="AC814" s="1"/>
      <c r="AD814" s="1">
        <f t="shared" si="92"/>
        <v>0</v>
      </c>
      <c r="AE814" s="1"/>
      <c r="AF814" s="1">
        <f>SUM(Table111[[#This Row],[Total 
Paid]:[Shipping 
Charged]])</f>
        <v>0</v>
      </c>
      <c r="AG814" s="1"/>
      <c r="AH814" s="1"/>
      <c r="AI814" s="1">
        <f t="shared" si="93"/>
        <v>0</v>
      </c>
      <c r="AK814" s="1"/>
      <c r="AL814" s="1"/>
      <c r="AM814" s="1"/>
      <c r="AN814" s="1"/>
      <c r="AP814" s="30"/>
      <c r="AQ814" s="1"/>
      <c r="AR814" s="1">
        <f t="shared" si="88"/>
        <v>0</v>
      </c>
      <c r="AS814" s="1"/>
      <c r="AT814" s="1"/>
      <c r="AU814" s="2">
        <f t="shared" si="94"/>
        <v>0</v>
      </c>
      <c r="AW814" s="1"/>
      <c r="AX814" s="1"/>
      <c r="AY814" s="1"/>
      <c r="AZ814" s="2">
        <f t="shared" si="91"/>
        <v>0</v>
      </c>
      <c r="BA814" s="2">
        <f>SUM(AF814,AH814,-AZ814,-Table111[[#This Row],[Sale Fee]])</f>
        <v>0</v>
      </c>
      <c r="BC814" s="1"/>
      <c r="BD814" s="1"/>
      <c r="BE814" s="1"/>
    </row>
    <row r="815" spans="1:57" x14ac:dyDescent="0.25">
      <c r="A815" s="1"/>
      <c r="B815" s="1"/>
      <c r="Q815" s="1"/>
      <c r="R815" s="1"/>
      <c r="S815" s="1"/>
      <c r="U815" s="1"/>
      <c r="V815" s="1"/>
      <c r="W815" s="1"/>
      <c r="X815" s="1"/>
      <c r="Y815" s="1"/>
      <c r="Z815" s="1">
        <f>Table111[[#This Row],[Quantity2]]*Table111[[#This Row],[U Cost]]</f>
        <v>0</v>
      </c>
      <c r="AB815" s="1"/>
      <c r="AC815" s="1"/>
      <c r="AD815" s="1">
        <f t="shared" si="92"/>
        <v>0</v>
      </c>
      <c r="AE815" s="1"/>
      <c r="AF815" s="1">
        <f>SUM(Table111[[#This Row],[Total 
Paid]:[Shipping 
Charged]])</f>
        <v>0</v>
      </c>
      <c r="AG815" s="1"/>
      <c r="AH815" s="1"/>
      <c r="AI815" s="1">
        <f t="shared" si="93"/>
        <v>0</v>
      </c>
      <c r="AK815" s="1"/>
      <c r="AL815" s="1"/>
      <c r="AM815" s="1"/>
      <c r="AN815" s="1"/>
      <c r="AP815" s="30"/>
      <c r="AQ815" s="1"/>
      <c r="AR815" s="1">
        <f t="shared" si="88"/>
        <v>0</v>
      </c>
      <c r="AS815" s="1"/>
      <c r="AT815" s="1"/>
      <c r="AU815" s="2">
        <f t="shared" si="94"/>
        <v>0</v>
      </c>
      <c r="AW815" s="1"/>
      <c r="AX815" s="1"/>
      <c r="AY815" s="1"/>
      <c r="AZ815" s="2">
        <f t="shared" si="91"/>
        <v>0</v>
      </c>
      <c r="BA815" s="2">
        <f>SUM(AF815,AH815,-AZ815,-Table111[[#This Row],[Sale Fee]])</f>
        <v>0</v>
      </c>
      <c r="BC815" s="1"/>
      <c r="BD815" s="1"/>
      <c r="BE815" s="1"/>
    </row>
    <row r="816" spans="1:57" x14ac:dyDescent="0.25">
      <c r="A816" s="1"/>
      <c r="B816" s="1"/>
      <c r="Q816" s="1"/>
      <c r="R816" s="1"/>
      <c r="S816" s="1"/>
      <c r="U816" s="1"/>
      <c r="V816" s="1"/>
      <c r="W816" s="1"/>
      <c r="X816" s="1"/>
      <c r="Y816" s="1"/>
      <c r="Z816" s="1">
        <f>Table111[[#This Row],[Quantity2]]*Table111[[#This Row],[U Cost]]</f>
        <v>0</v>
      </c>
      <c r="AB816" s="1"/>
      <c r="AC816" s="1"/>
      <c r="AD816" s="1">
        <f t="shared" si="92"/>
        <v>0</v>
      </c>
      <c r="AE816" s="1"/>
      <c r="AF816" s="1">
        <f>SUM(Table111[[#This Row],[Total 
Paid]:[Shipping 
Charged]])</f>
        <v>0</v>
      </c>
      <c r="AG816" s="1"/>
      <c r="AH816" s="1"/>
      <c r="AI816" s="1">
        <f t="shared" si="93"/>
        <v>0</v>
      </c>
      <c r="AK816" s="1"/>
      <c r="AL816" s="1"/>
      <c r="AM816" s="1"/>
      <c r="AN816" s="1"/>
      <c r="AP816" s="30"/>
      <c r="AQ816" s="1"/>
      <c r="AR816" s="1">
        <f t="shared" si="88"/>
        <v>0</v>
      </c>
      <c r="AS816" s="1"/>
      <c r="AT816" s="1"/>
      <c r="AU816" s="2">
        <f t="shared" si="94"/>
        <v>0</v>
      </c>
      <c r="AW816" s="1"/>
      <c r="AX816" s="1"/>
      <c r="AY816" s="1"/>
      <c r="AZ816" s="2">
        <f t="shared" si="91"/>
        <v>0</v>
      </c>
      <c r="BA816" s="2">
        <f>SUM(AF816,AH816,-AZ816,-Table111[[#This Row],[Sale Fee]])</f>
        <v>0</v>
      </c>
      <c r="BC816" s="1"/>
      <c r="BD816" s="1"/>
      <c r="BE816" s="1"/>
    </row>
    <row r="817" spans="1:57" x14ac:dyDescent="0.25">
      <c r="A817" s="1"/>
      <c r="B817" s="1"/>
      <c r="Q817" s="1"/>
      <c r="R817" s="1"/>
      <c r="S817" s="1"/>
      <c r="U817" s="1"/>
      <c r="V817" s="1"/>
      <c r="W817" s="1"/>
      <c r="X817" s="1"/>
      <c r="Y817" s="1"/>
      <c r="Z817" s="1">
        <f>Table111[[#This Row],[Quantity2]]*Table111[[#This Row],[U Cost]]</f>
        <v>0</v>
      </c>
      <c r="AB817" s="1"/>
      <c r="AC817" s="1"/>
      <c r="AD817" s="1">
        <f t="shared" si="92"/>
        <v>0</v>
      </c>
      <c r="AE817" s="1"/>
      <c r="AF817" s="1">
        <f>SUM(Table111[[#This Row],[Total 
Paid]:[Shipping 
Charged]])</f>
        <v>0</v>
      </c>
      <c r="AG817" s="1"/>
      <c r="AH817" s="1"/>
      <c r="AI817" s="1">
        <f t="shared" si="93"/>
        <v>0</v>
      </c>
      <c r="AK817" s="1"/>
      <c r="AL817" s="1"/>
      <c r="AM817" s="1"/>
      <c r="AN817" s="1"/>
      <c r="AP817" s="30"/>
      <c r="AQ817" s="1"/>
      <c r="AR817" s="1">
        <f t="shared" si="88"/>
        <v>0</v>
      </c>
      <c r="AS817" s="1"/>
      <c r="AT817" s="1"/>
      <c r="AU817" s="2">
        <f t="shared" si="94"/>
        <v>0</v>
      </c>
      <c r="AW817" s="1"/>
      <c r="AX817" s="1"/>
      <c r="AY817" s="1"/>
      <c r="AZ817" s="2">
        <f t="shared" si="91"/>
        <v>0</v>
      </c>
      <c r="BA817" s="2">
        <f>SUM(AF817,AH817,-AZ817,-Table111[[#This Row],[Sale Fee]])</f>
        <v>0</v>
      </c>
      <c r="BC817" s="1"/>
      <c r="BD817" s="1"/>
      <c r="BE817" s="1"/>
    </row>
    <row r="818" spans="1:57" x14ac:dyDescent="0.25">
      <c r="A818" s="1"/>
      <c r="B818" s="1"/>
      <c r="Q818" s="1"/>
      <c r="R818" s="1"/>
      <c r="S818" s="1"/>
      <c r="U818" s="1"/>
      <c r="V818" s="1"/>
      <c r="W818" s="1"/>
      <c r="X818" s="1"/>
      <c r="Y818" s="1"/>
      <c r="Z818" s="1">
        <f>Table111[[#This Row],[Quantity2]]*Table111[[#This Row],[U Cost]]</f>
        <v>0</v>
      </c>
      <c r="AB818" s="1"/>
      <c r="AC818" s="1"/>
      <c r="AD818" s="1">
        <f t="shared" si="92"/>
        <v>0</v>
      </c>
      <c r="AE818" s="1"/>
      <c r="AF818" s="1">
        <f>SUM(Table111[[#This Row],[Total 
Paid]:[Shipping 
Charged]])</f>
        <v>0</v>
      </c>
      <c r="AG818" s="1"/>
      <c r="AH818" s="1"/>
      <c r="AI818" s="1">
        <f t="shared" si="93"/>
        <v>0</v>
      </c>
      <c r="AK818" s="1"/>
      <c r="AL818" s="1"/>
      <c r="AM818" s="1"/>
      <c r="AN818" s="1"/>
      <c r="AP818" s="30"/>
      <c r="AQ818" s="1"/>
      <c r="AR818" s="1">
        <f t="shared" si="88"/>
        <v>0</v>
      </c>
      <c r="AS818" s="1"/>
      <c r="AT818" s="1"/>
      <c r="AU818" s="2">
        <f t="shared" si="94"/>
        <v>0</v>
      </c>
      <c r="AW818" s="1"/>
      <c r="AX818" s="1"/>
      <c r="AY818" s="1"/>
      <c r="AZ818" s="2">
        <f t="shared" si="91"/>
        <v>0</v>
      </c>
      <c r="BA818" s="2">
        <f>SUM(AF818,AH818,-AZ818,-Table111[[#This Row],[Sale Fee]])</f>
        <v>0</v>
      </c>
      <c r="BC818" s="1"/>
      <c r="BD818" s="1"/>
      <c r="BE818" s="1"/>
    </row>
    <row r="819" spans="1:57" x14ac:dyDescent="0.25">
      <c r="A819" s="1"/>
      <c r="B819" s="1"/>
      <c r="Q819" s="1"/>
      <c r="R819" s="1"/>
      <c r="S819" s="1"/>
      <c r="U819" s="1"/>
      <c r="V819" s="1"/>
      <c r="W819" s="1"/>
      <c r="X819" s="1"/>
      <c r="Y819" s="1"/>
      <c r="Z819" s="1">
        <f>Table111[[#This Row],[Quantity2]]*Table111[[#This Row],[U Cost]]</f>
        <v>0</v>
      </c>
      <c r="AB819" s="1"/>
      <c r="AC819" s="1"/>
      <c r="AD819" s="1">
        <f t="shared" si="92"/>
        <v>0</v>
      </c>
      <c r="AE819" s="1"/>
      <c r="AF819" s="1">
        <f>SUM(Table111[[#This Row],[Total 
Paid]:[Shipping 
Charged]])</f>
        <v>0</v>
      </c>
      <c r="AG819" s="1"/>
      <c r="AH819" s="1"/>
      <c r="AI819" s="1">
        <f t="shared" si="93"/>
        <v>0</v>
      </c>
      <c r="AK819" s="1"/>
      <c r="AL819" s="1"/>
      <c r="AM819" s="1"/>
      <c r="AN819" s="1"/>
      <c r="AP819" s="30"/>
      <c r="AQ819" s="1"/>
      <c r="AR819" s="1">
        <f t="shared" si="88"/>
        <v>0</v>
      </c>
      <c r="AS819" s="1"/>
      <c r="AT819" s="1"/>
      <c r="AU819" s="2">
        <f t="shared" si="94"/>
        <v>0</v>
      </c>
      <c r="AW819" s="1"/>
      <c r="AX819" s="1"/>
      <c r="AY819" s="1"/>
      <c r="AZ819" s="2">
        <f t="shared" si="91"/>
        <v>0</v>
      </c>
      <c r="BA819" s="2">
        <f>SUM(AF819,AH819,-AZ819,-Table111[[#This Row],[Sale Fee]])</f>
        <v>0</v>
      </c>
      <c r="BC819" s="1"/>
      <c r="BD819" s="1"/>
      <c r="BE819" s="1"/>
    </row>
    <row r="820" spans="1:57" x14ac:dyDescent="0.25">
      <c r="A820" s="1"/>
      <c r="B820" s="1"/>
      <c r="Q820" s="1"/>
      <c r="R820" s="1"/>
      <c r="S820" s="1"/>
      <c r="U820" s="1"/>
      <c r="V820" s="1"/>
      <c r="W820" s="1"/>
      <c r="X820" s="1"/>
      <c r="Y820" s="1"/>
      <c r="Z820" s="1">
        <f>Table111[[#This Row],[Quantity2]]*Table111[[#This Row],[U Cost]]</f>
        <v>0</v>
      </c>
      <c r="AB820" s="1"/>
      <c r="AC820" s="1"/>
      <c r="AD820" s="1">
        <f t="shared" si="92"/>
        <v>0</v>
      </c>
      <c r="AE820" s="1"/>
      <c r="AF820" s="1">
        <f>SUM(Table111[[#This Row],[Total 
Paid]:[Shipping 
Charged]])</f>
        <v>0</v>
      </c>
      <c r="AG820" s="1"/>
      <c r="AH820" s="1"/>
      <c r="AI820" s="1">
        <f t="shared" si="93"/>
        <v>0</v>
      </c>
      <c r="AK820" s="1"/>
      <c r="AL820" s="1"/>
      <c r="AM820" s="1"/>
      <c r="AN820" s="1"/>
      <c r="AP820" s="30"/>
      <c r="AQ820" s="1"/>
      <c r="AR820" s="1">
        <f t="shared" si="88"/>
        <v>0</v>
      </c>
      <c r="AS820" s="1"/>
      <c r="AT820" s="1"/>
      <c r="AU820" s="2">
        <f t="shared" si="94"/>
        <v>0</v>
      </c>
      <c r="AW820" s="1"/>
      <c r="AX820" s="1"/>
      <c r="AY820" s="1"/>
      <c r="AZ820" s="2">
        <f t="shared" si="91"/>
        <v>0</v>
      </c>
      <c r="BA820" s="2">
        <f>SUM(AF820,AH820,-AZ820,-Table111[[#This Row],[Sale Fee]])</f>
        <v>0</v>
      </c>
      <c r="BC820" s="1"/>
      <c r="BD820" s="1"/>
      <c r="BE820" s="1"/>
    </row>
    <row r="821" spans="1:57" x14ac:dyDescent="0.25">
      <c r="A821" s="1"/>
      <c r="B821" s="1"/>
      <c r="Q821" s="1"/>
      <c r="R821" s="1"/>
      <c r="S821" s="1"/>
      <c r="U821" s="1"/>
      <c r="V821" s="1"/>
      <c r="W821" s="1"/>
      <c r="X821" s="1"/>
      <c r="Y821" s="1"/>
      <c r="Z821" s="1">
        <f>Table111[[#This Row],[Quantity2]]*Table111[[#This Row],[U Cost]]</f>
        <v>0</v>
      </c>
      <c r="AB821" s="1"/>
      <c r="AC821" s="1"/>
      <c r="AD821" s="1">
        <f t="shared" si="92"/>
        <v>0</v>
      </c>
      <c r="AE821" s="1"/>
      <c r="AF821" s="1">
        <f>SUM(Table111[[#This Row],[Total 
Paid]:[Shipping 
Charged]])</f>
        <v>0</v>
      </c>
      <c r="AG821" s="1"/>
      <c r="AH821" s="1"/>
      <c r="AI821" s="1">
        <f t="shared" si="93"/>
        <v>0</v>
      </c>
      <c r="AK821" s="1"/>
      <c r="AL821" s="1"/>
      <c r="AM821" s="1"/>
      <c r="AN821" s="1"/>
      <c r="AP821" s="30"/>
      <c r="AQ821" s="1"/>
      <c r="AR821" s="1">
        <f t="shared" si="88"/>
        <v>0</v>
      </c>
      <c r="AS821" s="1"/>
      <c r="AT821" s="1"/>
      <c r="AU821" s="2">
        <f t="shared" si="94"/>
        <v>0</v>
      </c>
      <c r="AW821" s="1"/>
      <c r="AX821" s="1"/>
      <c r="AY821" s="1"/>
      <c r="AZ821" s="2">
        <f t="shared" si="91"/>
        <v>0</v>
      </c>
      <c r="BA821" s="2">
        <f>SUM(AF821,AH821,-AZ821,-Table111[[#This Row],[Sale Fee]])</f>
        <v>0</v>
      </c>
      <c r="BC821" s="1"/>
      <c r="BD821" s="1"/>
      <c r="BE821" s="1"/>
    </row>
    <row r="822" spans="1:57" x14ac:dyDescent="0.25">
      <c r="A822" s="1"/>
      <c r="B822" s="1"/>
      <c r="Q822" s="1"/>
      <c r="R822" s="1"/>
      <c r="S822" s="1"/>
      <c r="U822" s="1"/>
      <c r="V822" s="1"/>
      <c r="W822" s="1"/>
      <c r="X822" s="1"/>
      <c r="Y822" s="1"/>
      <c r="Z822" s="1">
        <f>Table111[[#This Row],[Quantity2]]*Table111[[#This Row],[U Cost]]</f>
        <v>0</v>
      </c>
      <c r="AB822" s="1"/>
      <c r="AC822" s="1"/>
      <c r="AD822" s="1">
        <f t="shared" si="92"/>
        <v>0</v>
      </c>
      <c r="AE822" s="1"/>
      <c r="AF822" s="1">
        <f>SUM(Table111[[#This Row],[Total 
Paid]:[Shipping 
Charged]])</f>
        <v>0</v>
      </c>
      <c r="AG822" s="1"/>
      <c r="AH822" s="1"/>
      <c r="AI822" s="1">
        <f t="shared" si="93"/>
        <v>0</v>
      </c>
      <c r="AK822" s="1"/>
      <c r="AL822" s="1"/>
      <c r="AM822" s="1"/>
      <c r="AN822" s="1"/>
      <c r="AP822" s="30"/>
      <c r="AQ822" s="1"/>
      <c r="AR822" s="1">
        <f t="shared" si="88"/>
        <v>0</v>
      </c>
      <c r="AS822" s="1"/>
      <c r="AT822" s="1"/>
      <c r="AU822" s="2">
        <f t="shared" si="94"/>
        <v>0</v>
      </c>
      <c r="AW822" s="1"/>
      <c r="AX822" s="1"/>
      <c r="AY822" s="1"/>
      <c r="AZ822" s="2">
        <f t="shared" si="91"/>
        <v>0</v>
      </c>
      <c r="BA822" s="2">
        <f>SUM(AF822,AH822,-AZ822,-Table111[[#This Row],[Sale Fee]])</f>
        <v>0</v>
      </c>
      <c r="BC822" s="1"/>
      <c r="BD822" s="1"/>
      <c r="BE822" s="1"/>
    </row>
    <row r="823" spans="1:57" x14ac:dyDescent="0.25">
      <c r="A823" s="1"/>
      <c r="B823" s="1"/>
      <c r="Q823" s="1"/>
      <c r="R823" s="1"/>
      <c r="S823" s="1"/>
      <c r="U823" s="1"/>
      <c r="V823" s="1"/>
      <c r="W823" s="1"/>
      <c r="X823" s="1"/>
      <c r="Y823" s="1"/>
      <c r="Z823" s="1">
        <f>Table111[[#This Row],[Quantity2]]*Table111[[#This Row],[U Cost]]</f>
        <v>0</v>
      </c>
      <c r="AB823" s="1"/>
      <c r="AC823" s="1"/>
      <c r="AD823" s="1">
        <f t="shared" si="92"/>
        <v>0</v>
      </c>
      <c r="AE823" s="1"/>
      <c r="AF823" s="1">
        <f>SUM(Table111[[#This Row],[Total 
Paid]:[Shipping 
Charged]])</f>
        <v>0</v>
      </c>
      <c r="AG823" s="1"/>
      <c r="AH823" s="1"/>
      <c r="AI823" s="1">
        <f t="shared" si="93"/>
        <v>0</v>
      </c>
      <c r="AK823" s="1"/>
      <c r="AL823" s="1"/>
      <c r="AM823" s="1"/>
      <c r="AN823" s="1"/>
      <c r="AP823" s="30"/>
      <c r="AQ823" s="1"/>
      <c r="AR823" s="1">
        <f t="shared" si="88"/>
        <v>0</v>
      </c>
      <c r="AS823" s="1"/>
      <c r="AT823" s="1"/>
      <c r="AU823" s="2">
        <f t="shared" si="94"/>
        <v>0</v>
      </c>
      <c r="AW823" s="1"/>
      <c r="AX823" s="1"/>
      <c r="AY823" s="1"/>
      <c r="AZ823" s="2">
        <f t="shared" si="91"/>
        <v>0</v>
      </c>
      <c r="BA823" s="2">
        <f>SUM(AF823,AH823,-AZ823,-Table111[[#This Row],[Sale Fee]])</f>
        <v>0</v>
      </c>
      <c r="BC823" s="1"/>
      <c r="BD823" s="1"/>
      <c r="BE823" s="1"/>
    </row>
    <row r="824" spans="1:57" x14ac:dyDescent="0.25">
      <c r="A824" s="1"/>
      <c r="B824" s="1"/>
      <c r="Q824" s="1"/>
      <c r="R824" s="1"/>
      <c r="S824" s="1"/>
      <c r="U824" s="1"/>
      <c r="V824" s="1"/>
      <c r="W824" s="1"/>
      <c r="X824" s="1"/>
      <c r="Y824" s="1"/>
      <c r="Z824" s="1">
        <f>Table111[[#This Row],[Quantity2]]*Table111[[#This Row],[U Cost]]</f>
        <v>0</v>
      </c>
      <c r="AB824" s="1"/>
      <c r="AC824" s="1"/>
      <c r="AD824" s="1">
        <f t="shared" si="92"/>
        <v>0</v>
      </c>
      <c r="AE824" s="1"/>
      <c r="AF824" s="1">
        <f>SUM(Table111[[#This Row],[Total 
Paid]:[Shipping 
Charged]])</f>
        <v>0</v>
      </c>
      <c r="AG824" s="1"/>
      <c r="AH824" s="1"/>
      <c r="AI824" s="1">
        <f t="shared" si="93"/>
        <v>0</v>
      </c>
      <c r="AK824" s="1"/>
      <c r="AL824" s="1"/>
      <c r="AM824" s="1"/>
      <c r="AN824" s="1"/>
      <c r="AP824" s="30"/>
      <c r="AQ824" s="1"/>
      <c r="AR824" s="1">
        <f t="shared" si="88"/>
        <v>0</v>
      </c>
      <c r="AS824" s="1"/>
      <c r="AT824" s="1"/>
      <c r="AU824" s="2">
        <f t="shared" si="94"/>
        <v>0</v>
      </c>
      <c r="AW824" s="1"/>
      <c r="AX824" s="1"/>
      <c r="AY824" s="1"/>
      <c r="AZ824" s="2">
        <f t="shared" si="91"/>
        <v>0</v>
      </c>
      <c r="BA824" s="2">
        <f>SUM(AF824,AH824,-AZ824,-Table111[[#This Row],[Sale Fee]])</f>
        <v>0</v>
      </c>
      <c r="BC824" s="1"/>
      <c r="BD824" s="1"/>
      <c r="BE824" s="1"/>
    </row>
    <row r="825" spans="1:57" x14ac:dyDescent="0.25">
      <c r="A825" s="1"/>
      <c r="B825" s="1"/>
      <c r="Q825" s="1"/>
      <c r="R825" s="1"/>
      <c r="S825" s="1"/>
      <c r="U825" s="1"/>
      <c r="V825" s="1"/>
      <c r="W825" s="1"/>
      <c r="X825" s="1"/>
      <c r="Y825" s="1"/>
      <c r="Z825" s="1">
        <f>Table111[[#This Row],[Quantity2]]*Table111[[#This Row],[U Cost]]</f>
        <v>0</v>
      </c>
      <c r="AB825" s="1"/>
      <c r="AC825" s="1"/>
      <c r="AD825" s="1">
        <f t="shared" si="92"/>
        <v>0</v>
      </c>
      <c r="AE825" s="1"/>
      <c r="AF825" s="1">
        <f>SUM(Table111[[#This Row],[Total 
Paid]:[Shipping 
Charged]])</f>
        <v>0</v>
      </c>
      <c r="AG825" s="1"/>
      <c r="AH825" s="1"/>
      <c r="AI825" s="1">
        <f t="shared" si="93"/>
        <v>0</v>
      </c>
      <c r="AK825" s="1"/>
      <c r="AL825" s="1"/>
      <c r="AM825" s="1"/>
      <c r="AN825" s="1"/>
      <c r="AP825" s="30"/>
      <c r="AQ825" s="1"/>
      <c r="AR825" s="1">
        <f t="shared" si="88"/>
        <v>0</v>
      </c>
      <c r="AS825" s="1"/>
      <c r="AT825" s="1"/>
      <c r="AU825" s="2">
        <f t="shared" si="94"/>
        <v>0</v>
      </c>
      <c r="AW825" s="1"/>
      <c r="AX825" s="1"/>
      <c r="AY825" s="1"/>
      <c r="AZ825" s="2">
        <f t="shared" si="91"/>
        <v>0</v>
      </c>
      <c r="BA825" s="2">
        <f>SUM(AF825,AH825,-AZ825,-Table111[[#This Row],[Sale Fee]])</f>
        <v>0</v>
      </c>
      <c r="BC825" s="1"/>
      <c r="BD825" s="1"/>
      <c r="BE825" s="1"/>
    </row>
    <row r="826" spans="1:57" x14ac:dyDescent="0.25">
      <c r="A826" s="1"/>
      <c r="B826" s="1"/>
      <c r="Q826" s="1"/>
      <c r="R826" s="1"/>
      <c r="S826" s="1"/>
      <c r="U826" s="1"/>
      <c r="V826" s="1"/>
      <c r="W826" s="1"/>
      <c r="X826" s="1"/>
      <c r="Y826" s="1"/>
      <c r="Z826" s="1">
        <f>Table111[[#This Row],[Quantity2]]*Table111[[#This Row],[U Cost]]</f>
        <v>0</v>
      </c>
      <c r="AB826" s="1"/>
      <c r="AC826" s="1"/>
      <c r="AD826" s="1">
        <f t="shared" si="92"/>
        <v>0</v>
      </c>
      <c r="AE826" s="1"/>
      <c r="AF826" s="1">
        <f>SUM(Table111[[#This Row],[Total 
Paid]:[Shipping 
Charged]])</f>
        <v>0</v>
      </c>
      <c r="AG826" s="1"/>
      <c r="AH826" s="1"/>
      <c r="AI826" s="1">
        <f t="shared" si="93"/>
        <v>0</v>
      </c>
      <c r="AK826" s="1"/>
      <c r="AL826" s="1"/>
      <c r="AM826" s="1"/>
      <c r="AN826" s="1"/>
      <c r="AP826" s="30"/>
      <c r="AQ826" s="1"/>
      <c r="AR826" s="1">
        <f t="shared" si="88"/>
        <v>0</v>
      </c>
      <c r="AS826" s="1"/>
      <c r="AT826" s="1"/>
      <c r="AU826" s="2">
        <f t="shared" si="94"/>
        <v>0</v>
      </c>
      <c r="AW826" s="1"/>
      <c r="AX826" s="1"/>
      <c r="AY826" s="1"/>
      <c r="AZ826" s="2">
        <f t="shared" si="91"/>
        <v>0</v>
      </c>
      <c r="BA826" s="2">
        <f>SUM(AF826,AH826,-AZ826,-Table111[[#This Row],[Sale Fee]])</f>
        <v>0</v>
      </c>
      <c r="BC826" s="1"/>
      <c r="BD826" s="1"/>
      <c r="BE826" s="1"/>
    </row>
    <row r="827" spans="1:57" x14ac:dyDescent="0.25">
      <c r="A827" s="1"/>
      <c r="B827" s="1"/>
      <c r="Q827" s="1"/>
      <c r="R827" s="1"/>
      <c r="S827" s="1"/>
      <c r="U827" s="1"/>
      <c r="V827" s="1"/>
      <c r="W827" s="1"/>
      <c r="X827" s="1"/>
      <c r="Y827" s="1"/>
      <c r="Z827" s="1">
        <f>Table111[[#This Row],[Quantity2]]*Table111[[#This Row],[U Cost]]</f>
        <v>0</v>
      </c>
      <c r="AB827" s="1"/>
      <c r="AC827" s="1"/>
      <c r="AD827" s="1">
        <f t="shared" si="92"/>
        <v>0</v>
      </c>
      <c r="AE827" s="1"/>
      <c r="AF827" s="1">
        <f>SUM(Table111[[#This Row],[Total 
Paid]:[Shipping 
Charged]])</f>
        <v>0</v>
      </c>
      <c r="AG827" s="1"/>
      <c r="AH827" s="1"/>
      <c r="AI827" s="1">
        <f t="shared" si="93"/>
        <v>0</v>
      </c>
      <c r="AK827" s="1"/>
      <c r="AL827" s="1"/>
      <c r="AM827" s="1"/>
      <c r="AN827" s="1"/>
      <c r="AP827" s="30"/>
      <c r="AQ827" s="1"/>
      <c r="AR827" s="1">
        <f t="shared" si="88"/>
        <v>0</v>
      </c>
      <c r="AS827" s="1"/>
      <c r="AT827" s="1"/>
      <c r="AU827" s="2">
        <f t="shared" si="94"/>
        <v>0</v>
      </c>
      <c r="AW827" s="1"/>
      <c r="AX827" s="1"/>
      <c r="AY827" s="1"/>
      <c r="AZ827" s="2">
        <f t="shared" si="91"/>
        <v>0</v>
      </c>
      <c r="BA827" s="2">
        <f>SUM(AF827,AH827,-AZ827,-Table111[[#This Row],[Sale Fee]])</f>
        <v>0</v>
      </c>
      <c r="BC827" s="1"/>
      <c r="BD827" s="1"/>
      <c r="BE827" s="1"/>
    </row>
    <row r="828" spans="1:57" x14ac:dyDescent="0.25">
      <c r="A828" s="1"/>
      <c r="B828" s="1"/>
      <c r="Q828" s="1"/>
      <c r="R828" s="1"/>
      <c r="S828" s="1"/>
      <c r="U828" s="1"/>
      <c r="V828" s="1"/>
      <c r="W828" s="1"/>
      <c r="X828" s="1"/>
      <c r="Y828" s="1"/>
      <c r="Z828" s="1">
        <f>Table111[[#This Row],[Quantity2]]*Table111[[#This Row],[U Cost]]</f>
        <v>0</v>
      </c>
      <c r="AB828" s="1"/>
      <c r="AC828" s="1"/>
      <c r="AD828" s="1">
        <f t="shared" si="92"/>
        <v>0</v>
      </c>
      <c r="AE828" s="1"/>
      <c r="AF828" s="1">
        <f>SUM(Table111[[#This Row],[Total 
Paid]:[Shipping 
Charged]])</f>
        <v>0</v>
      </c>
      <c r="AG828" s="1"/>
      <c r="AH828" s="1"/>
      <c r="AI828" s="1">
        <f t="shared" si="93"/>
        <v>0</v>
      </c>
      <c r="AK828" s="1"/>
      <c r="AL828" s="1"/>
      <c r="AM828" s="1"/>
      <c r="AN828" s="1"/>
      <c r="AP828" s="30"/>
      <c r="AQ828" s="1"/>
      <c r="AR828" s="1">
        <f t="shared" si="88"/>
        <v>0</v>
      </c>
      <c r="AS828" s="1"/>
      <c r="AT828" s="1"/>
      <c r="AU828" s="2">
        <f t="shared" si="94"/>
        <v>0</v>
      </c>
      <c r="AW828" s="1"/>
      <c r="AX828" s="1"/>
      <c r="AY828" s="1"/>
      <c r="AZ828" s="2">
        <f t="shared" si="91"/>
        <v>0</v>
      </c>
      <c r="BA828" s="2">
        <f>SUM(AF828,AH828,-AZ828,-Table111[[#This Row],[Sale Fee]])</f>
        <v>0</v>
      </c>
      <c r="BC828" s="1"/>
      <c r="BD828" s="1"/>
      <c r="BE828" s="1"/>
    </row>
    <row r="829" spans="1:57" x14ac:dyDescent="0.25">
      <c r="A829" s="1"/>
      <c r="B829" s="1"/>
      <c r="Q829" s="1"/>
      <c r="R829" s="1"/>
      <c r="S829" s="1"/>
      <c r="U829" s="1"/>
      <c r="V829" s="1"/>
      <c r="W829" s="1"/>
      <c r="X829" s="1"/>
      <c r="Y829" s="1"/>
      <c r="Z829" s="1">
        <f>Table111[[#This Row],[Quantity2]]*Table111[[#This Row],[U Cost]]</f>
        <v>0</v>
      </c>
      <c r="AB829" s="1"/>
      <c r="AC829" s="1"/>
      <c r="AD829" s="1">
        <f t="shared" si="92"/>
        <v>0</v>
      </c>
      <c r="AE829" s="1"/>
      <c r="AF829" s="1">
        <f>SUM(Table111[[#This Row],[Total 
Paid]:[Shipping 
Charged]])</f>
        <v>0</v>
      </c>
      <c r="AG829" s="1"/>
      <c r="AH829" s="1"/>
      <c r="AI829" s="1">
        <f t="shared" si="93"/>
        <v>0</v>
      </c>
      <c r="AK829" s="1"/>
      <c r="AL829" s="1"/>
      <c r="AM829" s="1"/>
      <c r="AN829" s="1"/>
      <c r="AP829" s="30"/>
      <c r="AQ829" s="1"/>
      <c r="AR829" s="1">
        <f t="shared" si="88"/>
        <v>0</v>
      </c>
      <c r="AS829" s="1"/>
      <c r="AT829" s="1"/>
      <c r="AU829" s="2">
        <f t="shared" si="94"/>
        <v>0</v>
      </c>
      <c r="AW829" s="1"/>
      <c r="AX829" s="1"/>
      <c r="AY829" s="1"/>
      <c r="AZ829" s="2">
        <f t="shared" si="91"/>
        <v>0</v>
      </c>
      <c r="BA829" s="2">
        <f>SUM(AF829,AH829,-AZ829,-Table111[[#This Row],[Sale Fee]])</f>
        <v>0</v>
      </c>
      <c r="BC829" s="1"/>
      <c r="BD829" s="1"/>
      <c r="BE829" s="1"/>
    </row>
    <row r="830" spans="1:57" x14ac:dyDescent="0.25">
      <c r="A830" s="1"/>
      <c r="B830" s="1"/>
      <c r="Q830" s="1"/>
      <c r="R830" s="1"/>
      <c r="S830" s="1"/>
      <c r="U830" s="1"/>
      <c r="V830" s="1"/>
      <c r="W830" s="1"/>
      <c r="X830" s="1"/>
      <c r="Y830" s="1"/>
      <c r="Z830" s="1">
        <f>Table111[[#This Row],[Quantity2]]*Table111[[#This Row],[U Cost]]</f>
        <v>0</v>
      </c>
      <c r="AB830" s="1"/>
      <c r="AC830" s="1"/>
      <c r="AD830" s="1">
        <f t="shared" si="92"/>
        <v>0</v>
      </c>
      <c r="AE830" s="1"/>
      <c r="AF830" s="1">
        <f>SUM(Table111[[#This Row],[Total 
Paid]:[Shipping 
Charged]])</f>
        <v>0</v>
      </c>
      <c r="AG830" s="1"/>
      <c r="AH830" s="1"/>
      <c r="AI830" s="1">
        <f t="shared" si="93"/>
        <v>0</v>
      </c>
      <c r="AK830" s="1"/>
      <c r="AL830" s="1"/>
      <c r="AM830" s="1"/>
      <c r="AN830" s="1"/>
      <c r="AP830" s="30"/>
      <c r="AQ830" s="1"/>
      <c r="AR830" s="1">
        <f t="shared" si="88"/>
        <v>0</v>
      </c>
      <c r="AS830" s="1"/>
      <c r="AT830" s="1"/>
      <c r="AU830" s="2">
        <f t="shared" si="94"/>
        <v>0</v>
      </c>
      <c r="AW830" s="1"/>
      <c r="AX830" s="1"/>
      <c r="AY830" s="1"/>
      <c r="AZ830" s="2">
        <f t="shared" si="91"/>
        <v>0</v>
      </c>
      <c r="BA830" s="2">
        <f>SUM(AF830,AH830,-AZ830,-Table111[[#This Row],[Sale Fee]])</f>
        <v>0</v>
      </c>
      <c r="BC830" s="1"/>
      <c r="BD830" s="1"/>
      <c r="BE830" s="1"/>
    </row>
    <row r="831" spans="1:57" x14ac:dyDescent="0.25">
      <c r="A831" s="1"/>
      <c r="B831" s="1"/>
      <c r="Q831" s="1"/>
      <c r="R831" s="1"/>
      <c r="S831" s="1"/>
      <c r="U831" s="1"/>
      <c r="V831" s="1"/>
      <c r="W831" s="1"/>
      <c r="X831" s="1"/>
      <c r="Y831" s="1"/>
      <c r="Z831" s="1">
        <f>Table111[[#This Row],[Quantity2]]*Table111[[#This Row],[U Cost]]</f>
        <v>0</v>
      </c>
      <c r="AB831" s="1"/>
      <c r="AC831" s="1"/>
      <c r="AD831" s="1">
        <f t="shared" si="92"/>
        <v>0</v>
      </c>
      <c r="AE831" s="1"/>
      <c r="AF831" s="1">
        <f>SUM(Table111[[#This Row],[Total 
Paid]:[Shipping 
Charged]])</f>
        <v>0</v>
      </c>
      <c r="AG831" s="1"/>
      <c r="AH831" s="1"/>
      <c r="AI831" s="1">
        <f t="shared" si="93"/>
        <v>0</v>
      </c>
      <c r="AK831" s="1"/>
      <c r="AL831" s="1"/>
      <c r="AM831" s="1"/>
      <c r="AN831" s="1"/>
      <c r="AP831" s="30"/>
      <c r="AQ831" s="1"/>
      <c r="AR831" s="1">
        <f t="shared" si="88"/>
        <v>0</v>
      </c>
      <c r="AS831" s="1"/>
      <c r="AT831" s="1"/>
      <c r="AU831" s="2">
        <f t="shared" si="94"/>
        <v>0</v>
      </c>
      <c r="AW831" s="1"/>
      <c r="AX831" s="1"/>
      <c r="AY831" s="1"/>
      <c r="AZ831" s="2">
        <f t="shared" si="91"/>
        <v>0</v>
      </c>
      <c r="BA831" s="2">
        <f>SUM(AF831,AH831,-AZ831,-Table111[[#This Row],[Sale Fee]])</f>
        <v>0</v>
      </c>
      <c r="BC831" s="1"/>
      <c r="BD831" s="1"/>
      <c r="BE831" s="1"/>
    </row>
    <row r="832" spans="1:57" x14ac:dyDescent="0.25">
      <c r="A832" s="1"/>
      <c r="B832" s="1"/>
      <c r="Q832" s="1"/>
      <c r="R832" s="1"/>
      <c r="S832" s="1"/>
      <c r="U832" s="1"/>
      <c r="V832" s="1"/>
      <c r="W832" s="1"/>
      <c r="X832" s="1"/>
      <c r="Y832" s="1"/>
      <c r="Z832" s="1">
        <f>Table111[[#This Row],[Quantity2]]*Table111[[#This Row],[U Cost]]</f>
        <v>0</v>
      </c>
      <c r="AB832" s="1"/>
      <c r="AC832" s="1"/>
      <c r="AD832" s="1">
        <f t="shared" si="92"/>
        <v>0</v>
      </c>
      <c r="AE832" s="1"/>
      <c r="AF832" s="1">
        <f>SUM(Table111[[#This Row],[Total 
Paid]:[Shipping 
Charged]])</f>
        <v>0</v>
      </c>
      <c r="AG832" s="1"/>
      <c r="AH832" s="1"/>
      <c r="AI832" s="1">
        <f t="shared" si="93"/>
        <v>0</v>
      </c>
      <c r="AK832" s="1"/>
      <c r="AL832" s="1"/>
      <c r="AM832" s="1"/>
      <c r="AN832" s="1"/>
      <c r="AP832" s="30"/>
      <c r="AQ832" s="1"/>
      <c r="AR832" s="1">
        <f t="shared" si="88"/>
        <v>0</v>
      </c>
      <c r="AS832" s="1"/>
      <c r="AT832" s="1"/>
      <c r="AU832" s="2">
        <f t="shared" si="94"/>
        <v>0</v>
      </c>
      <c r="AW832" s="1"/>
      <c r="AX832" s="1"/>
      <c r="AY832" s="1"/>
      <c r="AZ832" s="2">
        <f t="shared" si="91"/>
        <v>0</v>
      </c>
      <c r="BA832" s="2">
        <f>SUM(AF832,AH832,-AZ832,-Table111[[#This Row],[Sale Fee]])</f>
        <v>0</v>
      </c>
      <c r="BC832" s="1"/>
      <c r="BD832" s="1"/>
      <c r="BE832" s="1"/>
    </row>
    <row r="833" spans="1:57" x14ac:dyDescent="0.25">
      <c r="A833" s="1"/>
      <c r="B833" s="1"/>
      <c r="Q833" s="1"/>
      <c r="R833" s="1"/>
      <c r="S833" s="1"/>
      <c r="U833" s="1"/>
      <c r="V833" s="1"/>
      <c r="W833" s="1"/>
      <c r="X833" s="1"/>
      <c r="Y833" s="1"/>
      <c r="Z833" s="1">
        <f>Table111[[#This Row],[Quantity2]]*Table111[[#This Row],[U Cost]]</f>
        <v>0</v>
      </c>
      <c r="AB833" s="1"/>
      <c r="AC833" s="1"/>
      <c r="AD833" s="1">
        <f t="shared" si="92"/>
        <v>0</v>
      </c>
      <c r="AE833" s="1"/>
      <c r="AF833" s="1">
        <f>SUM(Table111[[#This Row],[Total 
Paid]:[Shipping 
Charged]])</f>
        <v>0</v>
      </c>
      <c r="AG833" s="1"/>
      <c r="AH833" s="1"/>
      <c r="AI833" s="1">
        <f t="shared" si="93"/>
        <v>0</v>
      </c>
      <c r="AK833" s="1"/>
      <c r="AL833" s="1"/>
      <c r="AM833" s="1"/>
      <c r="AN833" s="1"/>
      <c r="AP833" s="30"/>
      <c r="AQ833" s="1"/>
      <c r="AR833" s="1">
        <f t="shared" si="88"/>
        <v>0</v>
      </c>
      <c r="AS833" s="1"/>
      <c r="AT833" s="1"/>
      <c r="AU833" s="2">
        <f t="shared" si="94"/>
        <v>0</v>
      </c>
      <c r="AW833" s="1"/>
      <c r="AX833" s="1"/>
      <c r="AY833" s="1"/>
      <c r="AZ833" s="2">
        <f t="shared" si="91"/>
        <v>0</v>
      </c>
      <c r="BA833" s="2">
        <f>SUM(AF833,AH833,-AZ833,-Table111[[#This Row],[Sale Fee]])</f>
        <v>0</v>
      </c>
      <c r="BC833" s="1"/>
      <c r="BD833" s="1"/>
      <c r="BE833" s="1"/>
    </row>
    <row r="834" spans="1:57" x14ac:dyDescent="0.25">
      <c r="A834" s="1"/>
      <c r="B834" s="1"/>
      <c r="Q834" s="1"/>
      <c r="R834" s="1"/>
      <c r="S834" s="1"/>
      <c r="U834" s="1"/>
      <c r="V834" s="1"/>
      <c r="W834" s="1"/>
      <c r="X834" s="1"/>
      <c r="Y834" s="1"/>
      <c r="Z834" s="1">
        <f>Table111[[#This Row],[Quantity2]]*Table111[[#This Row],[U Cost]]</f>
        <v>0</v>
      </c>
      <c r="AB834" s="1"/>
      <c r="AC834" s="1"/>
      <c r="AD834" s="1">
        <f t="shared" si="92"/>
        <v>0</v>
      </c>
      <c r="AE834" s="1"/>
      <c r="AF834" s="1">
        <f>SUM(Table111[[#This Row],[Total 
Paid]:[Shipping 
Charged]])</f>
        <v>0</v>
      </c>
      <c r="AG834" s="1"/>
      <c r="AH834" s="1"/>
      <c r="AI834" s="1">
        <f t="shared" si="93"/>
        <v>0</v>
      </c>
      <c r="AK834" s="1"/>
      <c r="AL834" s="1"/>
      <c r="AM834" s="1"/>
      <c r="AN834" s="1"/>
      <c r="AP834" s="30"/>
      <c r="AQ834" s="1"/>
      <c r="AR834" s="1">
        <f t="shared" si="88"/>
        <v>0</v>
      </c>
      <c r="AS834" s="1"/>
      <c r="AT834" s="1"/>
      <c r="AU834" s="2">
        <f t="shared" si="94"/>
        <v>0</v>
      </c>
      <c r="AW834" s="1"/>
      <c r="AX834" s="1"/>
      <c r="AY834" s="1"/>
      <c r="AZ834" s="2">
        <f t="shared" si="91"/>
        <v>0</v>
      </c>
      <c r="BA834" s="2">
        <f>SUM(AF834,AH834,-AZ834,-Table111[[#This Row],[Sale Fee]])</f>
        <v>0</v>
      </c>
      <c r="BC834" s="1"/>
      <c r="BD834" s="1"/>
      <c r="BE834" s="1"/>
    </row>
    <row r="835" spans="1:57" x14ac:dyDescent="0.25">
      <c r="A835" s="1"/>
      <c r="B835" s="1"/>
      <c r="Q835" s="1"/>
      <c r="R835" s="1"/>
      <c r="S835" s="1"/>
      <c r="U835" s="1"/>
      <c r="V835" s="1"/>
      <c r="W835" s="1"/>
      <c r="X835" s="1"/>
      <c r="Y835" s="1"/>
      <c r="Z835" s="1">
        <f>Table111[[#This Row],[Quantity2]]*Table111[[#This Row],[U Cost]]</f>
        <v>0</v>
      </c>
      <c r="AB835" s="1"/>
      <c r="AC835" s="1"/>
      <c r="AD835" s="1">
        <f t="shared" si="92"/>
        <v>0</v>
      </c>
      <c r="AE835" s="1"/>
      <c r="AF835" s="1">
        <f>SUM(Table111[[#This Row],[Total 
Paid]:[Shipping 
Charged]])</f>
        <v>0</v>
      </c>
      <c r="AG835" s="1"/>
      <c r="AH835" s="1"/>
      <c r="AI835" s="1">
        <f t="shared" si="93"/>
        <v>0</v>
      </c>
      <c r="AK835" s="1"/>
      <c r="AL835" s="1"/>
      <c r="AM835" s="1"/>
      <c r="AN835" s="1"/>
      <c r="AP835" s="30"/>
      <c r="AQ835" s="1"/>
      <c r="AR835" s="1">
        <f t="shared" si="88"/>
        <v>0</v>
      </c>
      <c r="AS835" s="1"/>
      <c r="AT835" s="1"/>
      <c r="AU835" s="2">
        <f t="shared" si="94"/>
        <v>0</v>
      </c>
      <c r="AW835" s="1"/>
      <c r="AX835" s="1"/>
      <c r="AY835" s="1"/>
      <c r="AZ835" s="2">
        <f t="shared" si="91"/>
        <v>0</v>
      </c>
      <c r="BA835" s="2">
        <f>SUM(AF835,AH835,-AZ835,-Table111[[#This Row],[Sale Fee]])</f>
        <v>0</v>
      </c>
      <c r="BC835" s="1"/>
      <c r="BD835" s="1"/>
      <c r="BE835" s="1"/>
    </row>
    <row r="836" spans="1:57" x14ac:dyDescent="0.25">
      <c r="A836" s="1"/>
      <c r="B836" s="1"/>
      <c r="Q836" s="1"/>
      <c r="R836" s="1"/>
      <c r="S836" s="1"/>
      <c r="U836" s="1"/>
      <c r="V836" s="1"/>
      <c r="W836" s="1"/>
      <c r="X836" s="1"/>
      <c r="Y836" s="1"/>
      <c r="Z836" s="1">
        <f>Table111[[#This Row],[Quantity2]]*Table111[[#This Row],[U Cost]]</f>
        <v>0</v>
      </c>
      <c r="AB836" s="1"/>
      <c r="AC836" s="1"/>
      <c r="AD836" s="1">
        <f t="shared" si="92"/>
        <v>0</v>
      </c>
      <c r="AE836" s="1"/>
      <c r="AF836" s="1">
        <f>SUM(Table111[[#This Row],[Total 
Paid]:[Shipping 
Charged]])</f>
        <v>0</v>
      </c>
      <c r="AG836" s="1"/>
      <c r="AH836" s="1"/>
      <c r="AI836" s="1">
        <f t="shared" si="93"/>
        <v>0</v>
      </c>
      <c r="AK836" s="1"/>
      <c r="AL836" s="1"/>
      <c r="AM836" s="1"/>
      <c r="AN836" s="1"/>
      <c r="AP836" s="30"/>
      <c r="AQ836" s="1"/>
      <c r="AR836" s="1">
        <f t="shared" si="88"/>
        <v>0</v>
      </c>
      <c r="AS836" s="1"/>
      <c r="AT836" s="1"/>
      <c r="AU836" s="2">
        <f t="shared" si="94"/>
        <v>0</v>
      </c>
      <c r="AW836" s="1"/>
      <c r="AX836" s="1"/>
      <c r="AY836" s="1"/>
      <c r="AZ836" s="2">
        <f t="shared" si="91"/>
        <v>0</v>
      </c>
      <c r="BA836" s="2">
        <f>SUM(AF836,AH836,-AZ836,-Table111[[#This Row],[Sale Fee]])</f>
        <v>0</v>
      </c>
      <c r="BC836" s="1"/>
      <c r="BD836" s="1"/>
      <c r="BE836" s="1"/>
    </row>
    <row r="837" spans="1:57" x14ac:dyDescent="0.25">
      <c r="A837" s="1"/>
      <c r="B837" s="1"/>
      <c r="Q837" s="1"/>
      <c r="R837" s="1"/>
      <c r="S837" s="1"/>
      <c r="U837" s="1"/>
      <c r="V837" s="1"/>
      <c r="W837" s="1"/>
      <c r="X837" s="1"/>
      <c r="Y837" s="1"/>
      <c r="Z837" s="1">
        <f>Table111[[#This Row],[Quantity2]]*Table111[[#This Row],[U Cost]]</f>
        <v>0</v>
      </c>
      <c r="AB837" s="1"/>
      <c r="AC837" s="1"/>
      <c r="AD837" s="1">
        <f t="shared" si="92"/>
        <v>0</v>
      </c>
      <c r="AE837" s="1"/>
      <c r="AF837" s="1">
        <f>SUM(Table111[[#This Row],[Total 
Paid]:[Shipping 
Charged]])</f>
        <v>0</v>
      </c>
      <c r="AG837" s="1"/>
      <c r="AH837" s="1"/>
      <c r="AI837" s="1">
        <f t="shared" si="93"/>
        <v>0</v>
      </c>
      <c r="AK837" s="1"/>
      <c r="AL837" s="1"/>
      <c r="AM837" s="1"/>
      <c r="AN837" s="1"/>
      <c r="AP837" s="30"/>
      <c r="AQ837" s="1"/>
      <c r="AR837" s="1">
        <f t="shared" si="88"/>
        <v>0</v>
      </c>
      <c r="AS837" s="1"/>
      <c r="AT837" s="1"/>
      <c r="AU837" s="2">
        <f t="shared" si="94"/>
        <v>0</v>
      </c>
      <c r="AW837" s="1"/>
      <c r="AX837" s="1"/>
      <c r="AY837" s="1"/>
      <c r="AZ837" s="2">
        <f t="shared" si="91"/>
        <v>0</v>
      </c>
      <c r="BA837" s="2">
        <f>SUM(AF837,AH837,-AZ837,-Table111[[#This Row],[Sale Fee]])</f>
        <v>0</v>
      </c>
      <c r="BC837" s="1"/>
      <c r="BD837" s="1"/>
      <c r="BE837" s="1"/>
    </row>
    <row r="838" spans="1:57" x14ac:dyDescent="0.25">
      <c r="A838" s="1"/>
      <c r="B838" s="1"/>
      <c r="Q838" s="1"/>
      <c r="R838" s="1"/>
      <c r="S838" s="1"/>
      <c r="U838" s="1"/>
      <c r="V838" s="1"/>
      <c r="W838" s="1"/>
      <c r="X838" s="1"/>
      <c r="Y838" s="1"/>
      <c r="Z838" s="1">
        <f>Table111[[#This Row],[Quantity2]]*Table111[[#This Row],[U Cost]]</f>
        <v>0</v>
      </c>
      <c r="AB838" s="1"/>
      <c r="AC838" s="1"/>
      <c r="AD838" s="1">
        <f t="shared" si="92"/>
        <v>0</v>
      </c>
      <c r="AE838" s="1"/>
      <c r="AF838" s="1">
        <f>SUM(Table111[[#This Row],[Total 
Paid]:[Shipping 
Charged]])</f>
        <v>0</v>
      </c>
      <c r="AG838" s="1"/>
      <c r="AH838" s="1"/>
      <c r="AI838" s="1">
        <f t="shared" si="93"/>
        <v>0</v>
      </c>
      <c r="AK838" s="1"/>
      <c r="AL838" s="1"/>
      <c r="AM838" s="1"/>
      <c r="AN838" s="1"/>
      <c r="AP838" s="30"/>
      <c r="AQ838" s="1"/>
      <c r="AR838" s="1">
        <f t="shared" si="88"/>
        <v>0</v>
      </c>
      <c r="AS838" s="1"/>
      <c r="AT838" s="1"/>
      <c r="AU838" s="2">
        <f t="shared" si="94"/>
        <v>0</v>
      </c>
      <c r="AW838" s="1"/>
      <c r="AX838" s="1"/>
      <c r="AY838" s="1"/>
      <c r="AZ838" s="2">
        <f t="shared" si="91"/>
        <v>0</v>
      </c>
      <c r="BA838" s="2">
        <f>SUM(AF838,AH838,-AZ838,-Table111[[#This Row],[Sale Fee]])</f>
        <v>0</v>
      </c>
      <c r="BC838" s="1"/>
      <c r="BD838" s="1"/>
      <c r="BE838" s="1"/>
    </row>
    <row r="839" spans="1:57" x14ac:dyDescent="0.25">
      <c r="A839" s="1"/>
      <c r="B839" s="1"/>
      <c r="Q839" s="1"/>
      <c r="R839" s="1"/>
      <c r="S839" s="1"/>
      <c r="U839" s="1"/>
      <c r="V839" s="1"/>
      <c r="W839" s="1"/>
      <c r="X839" s="1"/>
      <c r="Y839" s="1"/>
      <c r="Z839" s="1">
        <f>Table111[[#This Row],[Quantity2]]*Table111[[#This Row],[U Cost]]</f>
        <v>0</v>
      </c>
      <c r="AB839" s="1"/>
      <c r="AC839" s="1"/>
      <c r="AD839" s="1">
        <f t="shared" si="92"/>
        <v>0</v>
      </c>
      <c r="AE839" s="1"/>
      <c r="AF839" s="1">
        <f>SUM(Table111[[#This Row],[Total 
Paid]:[Shipping 
Charged]])</f>
        <v>0</v>
      </c>
      <c r="AG839" s="1"/>
      <c r="AH839" s="1"/>
      <c r="AI839" s="1">
        <f t="shared" si="93"/>
        <v>0</v>
      </c>
      <c r="AK839" s="1"/>
      <c r="AL839" s="1"/>
      <c r="AM839" s="1"/>
      <c r="AN839" s="1"/>
      <c r="AP839" s="30"/>
      <c r="AQ839" s="1"/>
      <c r="AR839" s="1">
        <f t="shared" si="88"/>
        <v>0</v>
      </c>
      <c r="AS839" s="1"/>
      <c r="AT839" s="1"/>
      <c r="AU839" s="2">
        <f t="shared" si="94"/>
        <v>0</v>
      </c>
      <c r="AW839" s="1"/>
      <c r="AX839" s="1"/>
      <c r="AY839" s="1"/>
      <c r="AZ839" s="2">
        <f t="shared" si="91"/>
        <v>0</v>
      </c>
      <c r="BA839" s="2">
        <f>SUM(AF839,AH839,-AZ839,-Table111[[#This Row],[Sale Fee]])</f>
        <v>0</v>
      </c>
      <c r="BC839" s="1"/>
      <c r="BD839" s="1"/>
      <c r="BE839" s="1"/>
    </row>
    <row r="840" spans="1:57" x14ac:dyDescent="0.25">
      <c r="A840" s="1"/>
      <c r="B840" s="1"/>
      <c r="Q840" s="1"/>
      <c r="R840" s="1"/>
      <c r="S840" s="1"/>
      <c r="U840" s="1"/>
      <c r="V840" s="1"/>
      <c r="W840" s="1"/>
      <c r="X840" s="1"/>
      <c r="Y840" s="1"/>
      <c r="Z840" s="1">
        <f>Table111[[#This Row],[Quantity2]]*Table111[[#This Row],[U Cost]]</f>
        <v>0</v>
      </c>
      <c r="AB840" s="1"/>
      <c r="AC840" s="1"/>
      <c r="AD840" s="1">
        <f t="shared" si="92"/>
        <v>0</v>
      </c>
      <c r="AE840" s="1"/>
      <c r="AF840" s="1">
        <f>SUM(Table111[[#This Row],[Total 
Paid]:[Shipping 
Charged]])</f>
        <v>0</v>
      </c>
      <c r="AG840" s="1"/>
      <c r="AH840" s="1"/>
      <c r="AI840" s="1">
        <f t="shared" si="93"/>
        <v>0</v>
      </c>
      <c r="AK840" s="1"/>
      <c r="AL840" s="1"/>
      <c r="AM840" s="1"/>
      <c r="AN840" s="1"/>
      <c r="AP840" s="30"/>
      <c r="AQ840" s="1"/>
      <c r="AR840" s="1">
        <f t="shared" si="88"/>
        <v>0</v>
      </c>
      <c r="AS840" s="1"/>
      <c r="AT840" s="1"/>
      <c r="AU840" s="2">
        <f t="shared" si="94"/>
        <v>0</v>
      </c>
      <c r="AW840" s="1"/>
      <c r="AX840" s="1"/>
      <c r="AY840" s="1"/>
      <c r="AZ840" s="2">
        <f t="shared" si="91"/>
        <v>0</v>
      </c>
      <c r="BA840" s="2">
        <f>SUM(AF840,AH840,-AZ840,-Table111[[#This Row],[Sale Fee]])</f>
        <v>0</v>
      </c>
      <c r="BC840" s="1"/>
      <c r="BD840" s="1"/>
      <c r="BE840" s="1"/>
    </row>
    <row r="841" spans="1:57" x14ac:dyDescent="0.25">
      <c r="A841" s="1"/>
      <c r="B841" s="1"/>
      <c r="Q841" s="1"/>
      <c r="R841" s="1"/>
      <c r="S841" s="1"/>
      <c r="U841" s="1"/>
      <c r="V841" s="1"/>
      <c r="W841" s="1"/>
      <c r="X841" s="1"/>
      <c r="Y841" s="1"/>
      <c r="Z841" s="1">
        <f>Table111[[#This Row],[Quantity2]]*Table111[[#This Row],[U Cost]]</f>
        <v>0</v>
      </c>
      <c r="AB841" s="1"/>
      <c r="AC841" s="1"/>
      <c r="AD841" s="1">
        <f t="shared" si="92"/>
        <v>0</v>
      </c>
      <c r="AE841" s="1"/>
      <c r="AF841" s="1">
        <f>SUM(Table111[[#This Row],[Total 
Paid]:[Shipping 
Charged]])</f>
        <v>0</v>
      </c>
      <c r="AG841" s="1"/>
      <c r="AH841" s="1"/>
      <c r="AI841" s="1">
        <f t="shared" si="93"/>
        <v>0</v>
      </c>
      <c r="AK841" s="1"/>
      <c r="AL841" s="1"/>
      <c r="AM841" s="1"/>
      <c r="AN841" s="1"/>
      <c r="AP841" s="30"/>
      <c r="AQ841" s="1"/>
      <c r="AR841" s="1">
        <f t="shared" si="88"/>
        <v>0</v>
      </c>
      <c r="AS841" s="1"/>
      <c r="AT841" s="1"/>
      <c r="AU841" s="2">
        <f t="shared" si="94"/>
        <v>0</v>
      </c>
      <c r="AW841" s="1"/>
      <c r="AX841" s="1"/>
      <c r="AY841" s="1"/>
      <c r="AZ841" s="2">
        <f t="shared" si="91"/>
        <v>0</v>
      </c>
      <c r="BA841" s="2">
        <f>SUM(AF841,AH841,-AZ841,-Table111[[#This Row],[Sale Fee]])</f>
        <v>0</v>
      </c>
      <c r="BC841" s="1"/>
      <c r="BD841" s="1"/>
      <c r="BE841" s="1"/>
    </row>
    <row r="842" spans="1:57" x14ac:dyDescent="0.25">
      <c r="A842" s="1"/>
      <c r="B842" s="1"/>
      <c r="Q842" s="1"/>
      <c r="R842" s="1"/>
      <c r="S842" s="1"/>
      <c r="U842" s="1"/>
      <c r="V842" s="1"/>
      <c r="W842" s="1"/>
      <c r="X842" s="1"/>
      <c r="Y842" s="1"/>
      <c r="Z842" s="1">
        <f>Table111[[#This Row],[Quantity2]]*Table111[[#This Row],[U Cost]]</f>
        <v>0</v>
      </c>
      <c r="AB842" s="1"/>
      <c r="AC842" s="1"/>
      <c r="AD842" s="1">
        <f t="shared" si="92"/>
        <v>0</v>
      </c>
      <c r="AE842" s="1"/>
      <c r="AF842" s="1">
        <f>SUM(Table111[[#This Row],[Total 
Paid]:[Shipping 
Charged]])</f>
        <v>0</v>
      </c>
      <c r="AG842" s="1"/>
      <c r="AH842" s="1"/>
      <c r="AI842" s="1">
        <f t="shared" si="93"/>
        <v>0</v>
      </c>
      <c r="AK842" s="1"/>
      <c r="AL842" s="1"/>
      <c r="AM842" s="1"/>
      <c r="AN842" s="1"/>
      <c r="AP842" s="30"/>
      <c r="AQ842" s="1"/>
      <c r="AR842" s="1">
        <f t="shared" si="88"/>
        <v>0</v>
      </c>
      <c r="AS842" s="1"/>
      <c r="AT842" s="1"/>
      <c r="AU842" s="2">
        <f t="shared" si="94"/>
        <v>0</v>
      </c>
      <c r="AW842" s="1"/>
      <c r="AX842" s="1"/>
      <c r="AY842" s="1"/>
      <c r="AZ842" s="2">
        <f t="shared" si="91"/>
        <v>0</v>
      </c>
      <c r="BA842" s="2">
        <f>SUM(AF842,AH842,-AZ842,-Table111[[#This Row],[Sale Fee]])</f>
        <v>0</v>
      </c>
      <c r="BC842" s="1"/>
      <c r="BD842" s="1"/>
      <c r="BE842" s="1"/>
    </row>
    <row r="843" spans="1:57" x14ac:dyDescent="0.25">
      <c r="A843" s="1"/>
      <c r="B843" s="1"/>
      <c r="Q843" s="1"/>
      <c r="R843" s="1"/>
      <c r="S843" s="1"/>
      <c r="U843" s="1"/>
      <c r="V843" s="1"/>
      <c r="W843" s="1"/>
      <c r="X843" s="1"/>
      <c r="Y843" s="1"/>
      <c r="Z843" s="1">
        <f>Table111[[#This Row],[Quantity2]]*Table111[[#This Row],[U Cost]]</f>
        <v>0</v>
      </c>
      <c r="AB843" s="1"/>
      <c r="AC843" s="1"/>
      <c r="AD843" s="1">
        <f t="shared" si="92"/>
        <v>0</v>
      </c>
      <c r="AE843" s="1"/>
      <c r="AF843" s="1">
        <f>SUM(Table111[[#This Row],[Total 
Paid]:[Shipping 
Charged]])</f>
        <v>0</v>
      </c>
      <c r="AG843" s="1"/>
      <c r="AH843" s="1"/>
      <c r="AI843" s="1">
        <f t="shared" si="93"/>
        <v>0</v>
      </c>
      <c r="AK843" s="1"/>
      <c r="AL843" s="1"/>
      <c r="AM843" s="1"/>
      <c r="AN843" s="1"/>
      <c r="AP843" s="30"/>
      <c r="AQ843" s="1"/>
      <c r="AR843" s="1">
        <f t="shared" si="88"/>
        <v>0</v>
      </c>
      <c r="AS843" s="1"/>
      <c r="AT843" s="1"/>
      <c r="AU843" s="2">
        <f t="shared" si="94"/>
        <v>0</v>
      </c>
      <c r="AW843" s="1"/>
      <c r="AX843" s="1"/>
      <c r="AY843" s="1"/>
      <c r="AZ843" s="2">
        <f t="shared" si="91"/>
        <v>0</v>
      </c>
      <c r="BA843" s="2">
        <f>SUM(AF843,AH843,-AZ843,-Table111[[#This Row],[Sale Fee]])</f>
        <v>0</v>
      </c>
      <c r="BC843" s="1"/>
      <c r="BD843" s="1"/>
      <c r="BE843" s="1"/>
    </row>
    <row r="844" spans="1:57" x14ac:dyDescent="0.25">
      <c r="A844" s="1"/>
      <c r="B844" s="1"/>
      <c r="Q844" s="1"/>
      <c r="R844" s="1"/>
      <c r="S844" s="1"/>
      <c r="U844" s="1"/>
      <c r="V844" s="1"/>
      <c r="W844" s="1"/>
      <c r="X844" s="1"/>
      <c r="Y844" s="1"/>
      <c r="Z844" s="1">
        <f>Table111[[#This Row],[Quantity2]]*Table111[[#This Row],[U Cost]]</f>
        <v>0</v>
      </c>
      <c r="AB844" s="1"/>
      <c r="AC844" s="1"/>
      <c r="AD844" s="1">
        <f t="shared" si="92"/>
        <v>0</v>
      </c>
      <c r="AE844" s="1"/>
      <c r="AF844" s="1">
        <f>SUM(Table111[[#This Row],[Total 
Paid]:[Shipping 
Charged]])</f>
        <v>0</v>
      </c>
      <c r="AG844" s="1"/>
      <c r="AH844" s="1"/>
      <c r="AI844" s="1">
        <f t="shared" si="93"/>
        <v>0</v>
      </c>
      <c r="AK844" s="1"/>
      <c r="AL844" s="1"/>
      <c r="AM844" s="1"/>
      <c r="AN844" s="1"/>
      <c r="AP844" s="30"/>
      <c r="AQ844" s="1"/>
      <c r="AR844" s="1">
        <f t="shared" si="88"/>
        <v>0</v>
      </c>
      <c r="AS844" s="1"/>
      <c r="AT844" s="1"/>
      <c r="AU844" s="2">
        <f t="shared" si="94"/>
        <v>0</v>
      </c>
      <c r="AW844" s="1"/>
      <c r="AX844" s="1"/>
      <c r="AY844" s="1"/>
      <c r="AZ844" s="2">
        <f t="shared" si="91"/>
        <v>0</v>
      </c>
      <c r="BA844" s="2">
        <f>SUM(AF844,AH844,-AZ844,-Table111[[#This Row],[Sale Fee]])</f>
        <v>0</v>
      </c>
      <c r="BC844" s="1"/>
      <c r="BD844" s="1"/>
      <c r="BE844" s="1"/>
    </row>
    <row r="845" spans="1:57" x14ac:dyDescent="0.25">
      <c r="A845" s="1"/>
      <c r="B845" s="1"/>
      <c r="Q845" s="1"/>
      <c r="R845" s="1"/>
      <c r="S845" s="1"/>
      <c r="U845" s="1"/>
      <c r="V845" s="1"/>
      <c r="W845" s="1"/>
      <c r="X845" s="1"/>
      <c r="Y845" s="1"/>
      <c r="Z845" s="1">
        <f>Table111[[#This Row],[Quantity2]]*Table111[[#This Row],[U Cost]]</f>
        <v>0</v>
      </c>
      <c r="AB845" s="1"/>
      <c r="AC845" s="1"/>
      <c r="AD845" s="1">
        <f t="shared" si="92"/>
        <v>0</v>
      </c>
      <c r="AE845" s="1"/>
      <c r="AF845" s="1">
        <f>SUM(Table111[[#This Row],[Total 
Paid]:[Shipping 
Charged]])</f>
        <v>0</v>
      </c>
      <c r="AG845" s="1"/>
      <c r="AH845" s="1"/>
      <c r="AI845" s="1">
        <f t="shared" si="93"/>
        <v>0</v>
      </c>
      <c r="AK845" s="1"/>
      <c r="AL845" s="1"/>
      <c r="AM845" s="1"/>
      <c r="AN845" s="1"/>
      <c r="AP845" s="30"/>
      <c r="AQ845" s="1"/>
      <c r="AR845" s="1">
        <f t="shared" si="88"/>
        <v>0</v>
      </c>
      <c r="AS845" s="1"/>
      <c r="AT845" s="1"/>
      <c r="AU845" s="2">
        <f t="shared" si="94"/>
        <v>0</v>
      </c>
      <c r="AW845" s="1"/>
      <c r="AX845" s="1"/>
      <c r="AY845" s="1"/>
      <c r="AZ845" s="2">
        <f t="shared" ref="AZ845:AZ908" si="95">SUM(AU845,AW845,AX845,AY845)</f>
        <v>0</v>
      </c>
      <c r="BA845" s="2">
        <f>SUM(AF845,AH845,-AZ845,-Table111[[#This Row],[Sale Fee]])</f>
        <v>0</v>
      </c>
      <c r="BC845" s="1"/>
      <c r="BD845" s="1"/>
      <c r="BE845" s="1"/>
    </row>
    <row r="846" spans="1:57" x14ac:dyDescent="0.25">
      <c r="A846" s="1"/>
      <c r="B846" s="1"/>
      <c r="Q846" s="1"/>
      <c r="R846" s="1"/>
      <c r="S846" s="1"/>
      <c r="U846" s="1"/>
      <c r="V846" s="1"/>
      <c r="W846" s="1"/>
      <c r="X846" s="1"/>
      <c r="Y846" s="1"/>
      <c r="Z846" s="1">
        <f>Table111[[#This Row],[Quantity2]]*Table111[[#This Row],[U Cost]]</f>
        <v>0</v>
      </c>
      <c r="AB846" s="1"/>
      <c r="AC846" s="1"/>
      <c r="AD846" s="1">
        <f t="shared" si="92"/>
        <v>0</v>
      </c>
      <c r="AE846" s="1"/>
      <c r="AF846" s="1">
        <f>SUM(Table111[[#This Row],[Total 
Paid]:[Shipping 
Charged]])</f>
        <v>0</v>
      </c>
      <c r="AG846" s="1"/>
      <c r="AH846" s="1"/>
      <c r="AI846" s="1">
        <f t="shared" si="93"/>
        <v>0</v>
      </c>
      <c r="AK846" s="1"/>
      <c r="AL846" s="1"/>
      <c r="AM846" s="1"/>
      <c r="AN846" s="1"/>
      <c r="AP846" s="30"/>
      <c r="AQ846" s="1"/>
      <c r="AR846" s="1">
        <f t="shared" si="88"/>
        <v>0</v>
      </c>
      <c r="AS846" s="1"/>
      <c r="AT846" s="1"/>
      <c r="AU846" s="2">
        <f t="shared" si="94"/>
        <v>0</v>
      </c>
      <c r="AW846" s="1"/>
      <c r="AX846" s="1"/>
      <c r="AY846" s="1"/>
      <c r="AZ846" s="2">
        <f t="shared" si="95"/>
        <v>0</v>
      </c>
      <c r="BA846" s="2">
        <f>SUM(AF846,AH846,-AZ846,-Table111[[#This Row],[Sale Fee]])</f>
        <v>0</v>
      </c>
      <c r="BC846" s="1"/>
      <c r="BD846" s="1"/>
      <c r="BE846" s="1"/>
    </row>
    <row r="847" spans="1:57" x14ac:dyDescent="0.25">
      <c r="A847" s="1"/>
      <c r="B847" s="1"/>
      <c r="Q847" s="1"/>
      <c r="R847" s="1"/>
      <c r="S847" s="1"/>
      <c r="U847" s="1"/>
      <c r="V847" s="1"/>
      <c r="W847" s="1"/>
      <c r="X847" s="1"/>
      <c r="Y847" s="1"/>
      <c r="Z847" s="1">
        <f>Table111[[#This Row],[Quantity2]]*Table111[[#This Row],[U Cost]]</f>
        <v>0</v>
      </c>
      <c r="AB847" s="1"/>
      <c r="AC847" s="1"/>
      <c r="AD847" s="1">
        <f t="shared" si="92"/>
        <v>0</v>
      </c>
      <c r="AE847" s="1"/>
      <c r="AF847" s="1">
        <f>SUM(Table111[[#This Row],[Total 
Paid]:[Shipping 
Charged]])</f>
        <v>0</v>
      </c>
      <c r="AG847" s="1"/>
      <c r="AH847" s="1"/>
      <c r="AI847" s="1">
        <f t="shared" si="93"/>
        <v>0</v>
      </c>
      <c r="AK847" s="1"/>
      <c r="AL847" s="1"/>
      <c r="AM847" s="1"/>
      <c r="AN847" s="1"/>
      <c r="AP847" s="30"/>
      <c r="AQ847" s="1"/>
      <c r="AR847" s="1">
        <f t="shared" si="88"/>
        <v>0</v>
      </c>
      <c r="AS847" s="1"/>
      <c r="AT847" s="1"/>
      <c r="AU847" s="2">
        <f t="shared" si="94"/>
        <v>0</v>
      </c>
      <c r="AW847" s="1"/>
      <c r="AX847" s="1"/>
      <c r="AY847" s="1"/>
      <c r="AZ847" s="2">
        <f t="shared" si="95"/>
        <v>0</v>
      </c>
      <c r="BA847" s="2">
        <f>SUM(AF847,AH847,-AZ847,-Table111[[#This Row],[Sale Fee]])</f>
        <v>0</v>
      </c>
      <c r="BC847" s="1"/>
      <c r="BD847" s="1"/>
      <c r="BE847" s="1"/>
    </row>
    <row r="848" spans="1:57" x14ac:dyDescent="0.25">
      <c r="A848" s="1"/>
      <c r="B848" s="1"/>
      <c r="Q848" s="1"/>
      <c r="R848" s="1"/>
      <c r="S848" s="1"/>
      <c r="U848" s="1"/>
      <c r="V848" s="1"/>
      <c r="W848" s="1"/>
      <c r="X848" s="1"/>
      <c r="Y848" s="1"/>
      <c r="Z848" s="1">
        <f>Table111[[#This Row],[Quantity2]]*Table111[[#This Row],[U Cost]]</f>
        <v>0</v>
      </c>
      <c r="AB848" s="1"/>
      <c r="AC848" s="1"/>
      <c r="AD848" s="1">
        <f t="shared" si="92"/>
        <v>0</v>
      </c>
      <c r="AE848" s="1"/>
      <c r="AF848" s="1">
        <f>SUM(Table111[[#This Row],[Total 
Paid]:[Shipping 
Charged]])</f>
        <v>0</v>
      </c>
      <c r="AG848" s="1"/>
      <c r="AH848" s="1"/>
      <c r="AI848" s="1">
        <f t="shared" si="93"/>
        <v>0</v>
      </c>
      <c r="AK848" s="1"/>
      <c r="AL848" s="1"/>
      <c r="AM848" s="1"/>
      <c r="AN848" s="1"/>
      <c r="AP848" s="30"/>
      <c r="AQ848" s="1"/>
      <c r="AR848" s="1">
        <f t="shared" si="88"/>
        <v>0</v>
      </c>
      <c r="AS848" s="1"/>
      <c r="AT848" s="1"/>
      <c r="AU848" s="2">
        <f t="shared" si="94"/>
        <v>0</v>
      </c>
      <c r="AW848" s="1"/>
      <c r="AX848" s="1"/>
      <c r="AY848" s="1"/>
      <c r="AZ848" s="2">
        <f t="shared" si="95"/>
        <v>0</v>
      </c>
      <c r="BA848" s="2">
        <f>SUM(AF848,AH848,-AZ848,-Table111[[#This Row],[Sale Fee]])</f>
        <v>0</v>
      </c>
      <c r="BC848" s="1"/>
      <c r="BD848" s="1"/>
      <c r="BE848" s="1"/>
    </row>
    <row r="849" spans="1:57" x14ac:dyDescent="0.25">
      <c r="A849" s="1"/>
      <c r="B849" s="1"/>
      <c r="Q849" s="1"/>
      <c r="R849" s="1"/>
      <c r="S849" s="1"/>
      <c r="U849" s="1"/>
      <c r="V849" s="1"/>
      <c r="W849" s="1"/>
      <c r="X849" s="1"/>
      <c r="Y849" s="1"/>
      <c r="Z849" s="1">
        <f>Table111[[#This Row],[Quantity2]]*Table111[[#This Row],[U Cost]]</f>
        <v>0</v>
      </c>
      <c r="AB849" s="1"/>
      <c r="AC849" s="1"/>
      <c r="AD849" s="1">
        <f t="shared" si="92"/>
        <v>0</v>
      </c>
      <c r="AE849" s="1"/>
      <c r="AF849" s="1">
        <f>SUM(Table111[[#This Row],[Total 
Paid]:[Shipping 
Charged]])</f>
        <v>0</v>
      </c>
      <c r="AG849" s="1"/>
      <c r="AH849" s="1"/>
      <c r="AI849" s="1">
        <f t="shared" si="93"/>
        <v>0</v>
      </c>
      <c r="AK849" s="1"/>
      <c r="AL849" s="1"/>
      <c r="AM849" s="1"/>
      <c r="AN849" s="1"/>
      <c r="AP849" s="30"/>
      <c r="AQ849" s="1"/>
      <c r="AR849" s="1">
        <f t="shared" si="88"/>
        <v>0</v>
      </c>
      <c r="AS849" s="1"/>
      <c r="AT849" s="1"/>
      <c r="AU849" s="2">
        <f t="shared" si="94"/>
        <v>0</v>
      </c>
      <c r="AW849" s="1"/>
      <c r="AX849" s="1"/>
      <c r="AY849" s="1"/>
      <c r="AZ849" s="2">
        <f t="shared" si="95"/>
        <v>0</v>
      </c>
      <c r="BA849" s="2">
        <f>SUM(AF849,AH849,-AZ849,-Table111[[#This Row],[Sale Fee]])</f>
        <v>0</v>
      </c>
      <c r="BC849" s="1"/>
      <c r="BD849" s="1"/>
      <c r="BE849" s="1"/>
    </row>
    <row r="850" spans="1:57" x14ac:dyDescent="0.25">
      <c r="A850" s="1"/>
      <c r="B850" s="1"/>
      <c r="Q850" s="1"/>
      <c r="R850" s="1"/>
      <c r="S850" s="1"/>
      <c r="U850" s="1"/>
      <c r="V850" s="1"/>
      <c r="W850" s="1"/>
      <c r="X850" s="1"/>
      <c r="Y850" s="1"/>
      <c r="Z850" s="1">
        <f>Table111[[#This Row],[Quantity2]]*Table111[[#This Row],[U Cost]]</f>
        <v>0</v>
      </c>
      <c r="AB850" s="1"/>
      <c r="AC850" s="1"/>
      <c r="AD850" s="1">
        <f t="shared" ref="AD850:AD913" si="96">AC850*AB850</f>
        <v>0</v>
      </c>
      <c r="AE850" s="1"/>
      <c r="AF850" s="1">
        <f>SUM(Table111[[#This Row],[Total 
Paid]:[Shipping 
Charged]])</f>
        <v>0</v>
      </c>
      <c r="AG850" s="1"/>
      <c r="AH850" s="1"/>
      <c r="AI850" s="1">
        <f t="shared" ref="AI850:AI913" si="97">SUM(AF850,AG850,AH850)</f>
        <v>0</v>
      </c>
      <c r="AK850" s="1"/>
      <c r="AL850" s="1"/>
      <c r="AM850" s="1"/>
      <c r="AN850" s="1"/>
      <c r="AP850" s="30"/>
      <c r="AQ850" s="1"/>
      <c r="AR850" s="1">
        <f t="shared" si="88"/>
        <v>0</v>
      </c>
      <c r="AS850" s="1"/>
      <c r="AT850" s="1"/>
      <c r="AU850" s="2">
        <f t="shared" ref="AU850:AU913" si="98">SUM(AR850:AT850)</f>
        <v>0</v>
      </c>
      <c r="AW850" s="1"/>
      <c r="AX850" s="1"/>
      <c r="AY850" s="1"/>
      <c r="AZ850" s="2">
        <f t="shared" si="95"/>
        <v>0</v>
      </c>
      <c r="BA850" s="2">
        <f>SUM(AF850,AH850,-AZ850,-Table111[[#This Row],[Sale Fee]])</f>
        <v>0</v>
      </c>
      <c r="BC850" s="1"/>
      <c r="BD850" s="1"/>
      <c r="BE850" s="1"/>
    </row>
    <row r="851" spans="1:57" x14ac:dyDescent="0.25">
      <c r="A851" s="1"/>
      <c r="B851" s="1"/>
      <c r="Q851" s="1"/>
      <c r="R851" s="1"/>
      <c r="S851" s="1"/>
      <c r="U851" s="1"/>
      <c r="V851" s="1"/>
      <c r="W851" s="1"/>
      <c r="X851" s="1"/>
      <c r="Y851" s="1"/>
      <c r="Z851" s="1">
        <f>Table111[[#This Row],[Quantity2]]*Table111[[#This Row],[U Cost]]</f>
        <v>0</v>
      </c>
      <c r="AB851" s="1"/>
      <c r="AC851" s="1"/>
      <c r="AD851" s="1">
        <f t="shared" si="96"/>
        <v>0</v>
      </c>
      <c r="AE851" s="1"/>
      <c r="AF851" s="1">
        <f>SUM(Table111[[#This Row],[Total 
Paid]:[Shipping 
Charged]])</f>
        <v>0</v>
      </c>
      <c r="AG851" s="1"/>
      <c r="AH851" s="1"/>
      <c r="AI851" s="1">
        <f t="shared" si="97"/>
        <v>0</v>
      </c>
      <c r="AK851" s="1"/>
      <c r="AL851" s="1"/>
      <c r="AM851" s="1"/>
      <c r="AN851" s="1"/>
      <c r="AP851" s="30"/>
      <c r="AQ851" s="1"/>
      <c r="AR851" s="1">
        <f t="shared" si="88"/>
        <v>0</v>
      </c>
      <c r="AS851" s="1"/>
      <c r="AT851" s="1"/>
      <c r="AU851" s="2">
        <f t="shared" si="98"/>
        <v>0</v>
      </c>
      <c r="AW851" s="1"/>
      <c r="AX851" s="1"/>
      <c r="AY851" s="1"/>
      <c r="AZ851" s="2">
        <f t="shared" si="95"/>
        <v>0</v>
      </c>
      <c r="BA851" s="2">
        <f>SUM(AF851,AH851,-AZ851,-Table111[[#This Row],[Sale Fee]])</f>
        <v>0</v>
      </c>
      <c r="BC851" s="1"/>
      <c r="BD851" s="1"/>
      <c r="BE851" s="1"/>
    </row>
    <row r="852" spans="1:57" x14ac:dyDescent="0.25">
      <c r="A852" s="1"/>
      <c r="B852" s="1"/>
      <c r="Q852" s="1"/>
      <c r="R852" s="1"/>
      <c r="S852" s="1"/>
      <c r="U852" s="1"/>
      <c r="V852" s="1"/>
      <c r="W852" s="1"/>
      <c r="X852" s="1"/>
      <c r="Y852" s="1"/>
      <c r="Z852" s="1">
        <f>Table111[[#This Row],[Quantity2]]*Table111[[#This Row],[U Cost]]</f>
        <v>0</v>
      </c>
      <c r="AB852" s="1"/>
      <c r="AC852" s="1"/>
      <c r="AD852" s="1">
        <f t="shared" si="96"/>
        <v>0</v>
      </c>
      <c r="AE852" s="1"/>
      <c r="AF852" s="1">
        <f>SUM(Table111[[#This Row],[Total 
Paid]:[Shipping 
Charged]])</f>
        <v>0</v>
      </c>
      <c r="AG852" s="1"/>
      <c r="AH852" s="1"/>
      <c r="AI852" s="1">
        <f t="shared" si="97"/>
        <v>0</v>
      </c>
      <c r="AK852" s="1"/>
      <c r="AL852" s="1"/>
      <c r="AM852" s="1"/>
      <c r="AN852" s="1"/>
      <c r="AP852" s="30"/>
      <c r="AQ852" s="1"/>
      <c r="AR852" s="1">
        <f t="shared" ref="AR852:AR915" si="99">AQ852*AP852</f>
        <v>0</v>
      </c>
      <c r="AS852" s="1"/>
      <c r="AT852" s="1"/>
      <c r="AU852" s="2">
        <f t="shared" si="98"/>
        <v>0</v>
      </c>
      <c r="AW852" s="1"/>
      <c r="AX852" s="1"/>
      <c r="AY852" s="1"/>
      <c r="AZ852" s="2">
        <f t="shared" si="95"/>
        <v>0</v>
      </c>
      <c r="BA852" s="2">
        <f>SUM(AF852,AH852,-AZ852,-Table111[[#This Row],[Sale Fee]])</f>
        <v>0</v>
      </c>
      <c r="BC852" s="1"/>
      <c r="BD852" s="1"/>
      <c r="BE852" s="1"/>
    </row>
    <row r="853" spans="1:57" x14ac:dyDescent="0.25">
      <c r="A853" s="1"/>
      <c r="B853" s="1"/>
      <c r="Q853" s="1"/>
      <c r="R853" s="1"/>
      <c r="S853" s="1"/>
      <c r="U853" s="1"/>
      <c r="V853" s="1"/>
      <c r="W853" s="1"/>
      <c r="X853" s="1"/>
      <c r="Y853" s="1"/>
      <c r="Z853" s="1">
        <f>Table111[[#This Row],[Quantity2]]*Table111[[#This Row],[U Cost]]</f>
        <v>0</v>
      </c>
      <c r="AB853" s="1"/>
      <c r="AC853" s="1"/>
      <c r="AD853" s="1">
        <f t="shared" si="96"/>
        <v>0</v>
      </c>
      <c r="AE853" s="1"/>
      <c r="AF853" s="1">
        <f>SUM(Table111[[#This Row],[Total 
Paid]:[Shipping 
Charged]])</f>
        <v>0</v>
      </c>
      <c r="AG853" s="1"/>
      <c r="AH853" s="1"/>
      <c r="AI853" s="1">
        <f t="shared" si="97"/>
        <v>0</v>
      </c>
      <c r="AK853" s="1"/>
      <c r="AL853" s="1"/>
      <c r="AM853" s="1"/>
      <c r="AN853" s="1"/>
      <c r="AP853" s="30"/>
      <c r="AQ853" s="1"/>
      <c r="AR853" s="1">
        <f t="shared" si="99"/>
        <v>0</v>
      </c>
      <c r="AS853" s="1"/>
      <c r="AT853" s="1"/>
      <c r="AU853" s="2">
        <f t="shared" si="98"/>
        <v>0</v>
      </c>
      <c r="AW853" s="1"/>
      <c r="AX853" s="1"/>
      <c r="AY853" s="1"/>
      <c r="AZ853" s="2">
        <f t="shared" si="95"/>
        <v>0</v>
      </c>
      <c r="BA853" s="2">
        <f>SUM(AF853,AH853,-AZ853,-Table111[[#This Row],[Sale Fee]])</f>
        <v>0</v>
      </c>
      <c r="BC853" s="1"/>
      <c r="BD853" s="1"/>
      <c r="BE853" s="1"/>
    </row>
    <row r="854" spans="1:57" x14ac:dyDescent="0.25">
      <c r="A854" s="1"/>
      <c r="B854" s="1"/>
      <c r="Q854" s="1"/>
      <c r="R854" s="1"/>
      <c r="S854" s="1"/>
      <c r="U854" s="1"/>
      <c r="V854" s="1"/>
      <c r="W854" s="1"/>
      <c r="X854" s="1"/>
      <c r="Y854" s="1"/>
      <c r="Z854" s="1">
        <f>Table111[[#This Row],[Quantity2]]*Table111[[#This Row],[U Cost]]</f>
        <v>0</v>
      </c>
      <c r="AB854" s="1"/>
      <c r="AC854" s="1"/>
      <c r="AD854" s="1">
        <f t="shared" si="96"/>
        <v>0</v>
      </c>
      <c r="AE854" s="1"/>
      <c r="AF854" s="1">
        <f>SUM(Table111[[#This Row],[Total 
Paid]:[Shipping 
Charged]])</f>
        <v>0</v>
      </c>
      <c r="AG854" s="1"/>
      <c r="AH854" s="1"/>
      <c r="AI854" s="1">
        <f t="shared" si="97"/>
        <v>0</v>
      </c>
      <c r="AK854" s="1"/>
      <c r="AL854" s="1"/>
      <c r="AM854" s="1"/>
      <c r="AN854" s="1"/>
      <c r="AP854" s="30"/>
      <c r="AQ854" s="1"/>
      <c r="AR854" s="1">
        <f t="shared" si="99"/>
        <v>0</v>
      </c>
      <c r="AS854" s="1"/>
      <c r="AT854" s="1"/>
      <c r="AU854" s="2">
        <f t="shared" si="98"/>
        <v>0</v>
      </c>
      <c r="AW854" s="1"/>
      <c r="AX854" s="1"/>
      <c r="AY854" s="1"/>
      <c r="AZ854" s="2">
        <f t="shared" si="95"/>
        <v>0</v>
      </c>
      <c r="BA854" s="2">
        <f>SUM(AF854,AH854,-AZ854,-Table111[[#This Row],[Sale Fee]])</f>
        <v>0</v>
      </c>
      <c r="BC854" s="1"/>
      <c r="BD854" s="1"/>
      <c r="BE854" s="1"/>
    </row>
    <row r="855" spans="1:57" x14ac:dyDescent="0.25">
      <c r="A855" s="1"/>
      <c r="B855" s="1"/>
      <c r="Q855" s="1"/>
      <c r="R855" s="1"/>
      <c r="S855" s="1"/>
      <c r="U855" s="1"/>
      <c r="V855" s="1"/>
      <c r="W855" s="1"/>
      <c r="X855" s="1"/>
      <c r="Y855" s="1"/>
      <c r="Z855" s="1">
        <f>Table111[[#This Row],[Quantity2]]*Table111[[#This Row],[U Cost]]</f>
        <v>0</v>
      </c>
      <c r="AB855" s="1"/>
      <c r="AC855" s="1"/>
      <c r="AD855" s="1">
        <f t="shared" si="96"/>
        <v>0</v>
      </c>
      <c r="AE855" s="1"/>
      <c r="AF855" s="1">
        <f>SUM(Table111[[#This Row],[Total 
Paid]:[Shipping 
Charged]])</f>
        <v>0</v>
      </c>
      <c r="AG855" s="1"/>
      <c r="AH855" s="1"/>
      <c r="AI855" s="1">
        <f t="shared" si="97"/>
        <v>0</v>
      </c>
      <c r="AK855" s="1"/>
      <c r="AL855" s="1"/>
      <c r="AM855" s="1"/>
      <c r="AN855" s="1"/>
      <c r="AP855" s="30"/>
      <c r="AQ855" s="1"/>
      <c r="AR855" s="1">
        <f t="shared" si="99"/>
        <v>0</v>
      </c>
      <c r="AS855" s="1"/>
      <c r="AT855" s="1"/>
      <c r="AU855" s="2">
        <f t="shared" si="98"/>
        <v>0</v>
      </c>
      <c r="AW855" s="1"/>
      <c r="AX855" s="1"/>
      <c r="AY855" s="1"/>
      <c r="AZ855" s="2">
        <f t="shared" si="95"/>
        <v>0</v>
      </c>
      <c r="BA855" s="2">
        <f>SUM(AF855,AH855,-AZ855,-Table111[[#This Row],[Sale Fee]])</f>
        <v>0</v>
      </c>
      <c r="BC855" s="1"/>
      <c r="BD855" s="1"/>
      <c r="BE855" s="1"/>
    </row>
    <row r="856" spans="1:57" x14ac:dyDescent="0.25">
      <c r="A856" s="1"/>
      <c r="B856" s="1"/>
      <c r="Q856" s="1"/>
      <c r="R856" s="1"/>
      <c r="S856" s="1"/>
      <c r="U856" s="1"/>
      <c r="V856" s="1"/>
      <c r="W856" s="1"/>
      <c r="X856" s="1"/>
      <c r="Y856" s="1"/>
      <c r="Z856" s="1">
        <f>Table111[[#This Row],[Quantity2]]*Table111[[#This Row],[U Cost]]</f>
        <v>0</v>
      </c>
      <c r="AB856" s="1"/>
      <c r="AC856" s="1"/>
      <c r="AD856" s="1">
        <f t="shared" si="96"/>
        <v>0</v>
      </c>
      <c r="AE856" s="1"/>
      <c r="AF856" s="1">
        <f>SUM(Table111[[#This Row],[Total 
Paid]:[Shipping 
Charged]])</f>
        <v>0</v>
      </c>
      <c r="AG856" s="1"/>
      <c r="AH856" s="1"/>
      <c r="AI856" s="1">
        <f t="shared" si="97"/>
        <v>0</v>
      </c>
      <c r="AK856" s="1"/>
      <c r="AL856" s="1"/>
      <c r="AM856" s="1"/>
      <c r="AN856" s="1"/>
      <c r="AP856" s="30"/>
      <c r="AQ856" s="1"/>
      <c r="AR856" s="1">
        <f t="shared" si="99"/>
        <v>0</v>
      </c>
      <c r="AS856" s="1"/>
      <c r="AT856" s="1"/>
      <c r="AU856" s="2">
        <f t="shared" si="98"/>
        <v>0</v>
      </c>
      <c r="AW856" s="1"/>
      <c r="AX856" s="1"/>
      <c r="AY856" s="1"/>
      <c r="AZ856" s="2">
        <f t="shared" si="95"/>
        <v>0</v>
      </c>
      <c r="BA856" s="2">
        <f>SUM(AF856,AH856,-AZ856,-Table111[[#This Row],[Sale Fee]])</f>
        <v>0</v>
      </c>
      <c r="BC856" s="1"/>
      <c r="BD856" s="1"/>
      <c r="BE856" s="1"/>
    </row>
    <row r="857" spans="1:57" x14ac:dyDescent="0.25">
      <c r="A857" s="1"/>
      <c r="B857" s="1"/>
      <c r="Q857" s="1"/>
      <c r="R857" s="1"/>
      <c r="S857" s="1"/>
      <c r="U857" s="1"/>
      <c r="V857" s="1"/>
      <c r="W857" s="1"/>
      <c r="X857" s="1"/>
      <c r="Y857" s="1"/>
      <c r="Z857" s="1">
        <f>Table111[[#This Row],[Quantity2]]*Table111[[#This Row],[U Cost]]</f>
        <v>0</v>
      </c>
      <c r="AB857" s="1"/>
      <c r="AC857" s="1"/>
      <c r="AD857" s="1">
        <f t="shared" si="96"/>
        <v>0</v>
      </c>
      <c r="AE857" s="1"/>
      <c r="AF857" s="1">
        <f>SUM(Table111[[#This Row],[Total 
Paid]:[Shipping 
Charged]])</f>
        <v>0</v>
      </c>
      <c r="AG857" s="1"/>
      <c r="AH857" s="1"/>
      <c r="AI857" s="1">
        <f t="shared" si="97"/>
        <v>0</v>
      </c>
      <c r="AK857" s="1"/>
      <c r="AL857" s="1"/>
      <c r="AM857" s="1"/>
      <c r="AN857" s="1"/>
      <c r="AP857" s="30"/>
      <c r="AQ857" s="1"/>
      <c r="AR857" s="1">
        <f t="shared" si="99"/>
        <v>0</v>
      </c>
      <c r="AS857" s="1"/>
      <c r="AT857" s="1"/>
      <c r="AU857" s="2">
        <f t="shared" si="98"/>
        <v>0</v>
      </c>
      <c r="AW857" s="1"/>
      <c r="AX857" s="1"/>
      <c r="AY857" s="1"/>
      <c r="AZ857" s="2">
        <f t="shared" si="95"/>
        <v>0</v>
      </c>
      <c r="BA857" s="2">
        <f>SUM(AF857,AH857,-AZ857,-Table111[[#This Row],[Sale Fee]])</f>
        <v>0</v>
      </c>
      <c r="BC857" s="1"/>
      <c r="BD857" s="1"/>
      <c r="BE857" s="1"/>
    </row>
    <row r="858" spans="1:57" x14ac:dyDescent="0.25">
      <c r="A858" s="1"/>
      <c r="B858" s="1"/>
      <c r="Q858" s="1"/>
      <c r="R858" s="1"/>
      <c r="S858" s="1"/>
      <c r="U858" s="1"/>
      <c r="V858" s="1"/>
      <c r="W858" s="1"/>
      <c r="X858" s="1"/>
      <c r="Y858" s="1"/>
      <c r="Z858" s="1">
        <f>Table111[[#This Row],[Quantity2]]*Table111[[#This Row],[U Cost]]</f>
        <v>0</v>
      </c>
      <c r="AB858" s="1"/>
      <c r="AC858" s="1"/>
      <c r="AD858" s="1">
        <f t="shared" si="96"/>
        <v>0</v>
      </c>
      <c r="AE858" s="1"/>
      <c r="AF858" s="1">
        <f>SUM(Table111[[#This Row],[Total 
Paid]:[Shipping 
Charged]])</f>
        <v>0</v>
      </c>
      <c r="AG858" s="1"/>
      <c r="AH858" s="1"/>
      <c r="AI858" s="1">
        <f t="shared" si="97"/>
        <v>0</v>
      </c>
      <c r="AK858" s="1"/>
      <c r="AL858" s="1"/>
      <c r="AM858" s="1"/>
      <c r="AN858" s="1"/>
      <c r="AP858" s="30"/>
      <c r="AQ858" s="1"/>
      <c r="AR858" s="1">
        <f t="shared" si="99"/>
        <v>0</v>
      </c>
      <c r="AS858" s="1"/>
      <c r="AT858" s="1"/>
      <c r="AU858" s="2">
        <f t="shared" si="98"/>
        <v>0</v>
      </c>
      <c r="AW858" s="1"/>
      <c r="AX858" s="1"/>
      <c r="AY858" s="1"/>
      <c r="AZ858" s="2">
        <f t="shared" si="95"/>
        <v>0</v>
      </c>
      <c r="BA858" s="2">
        <f>SUM(AF858,AH858,-AZ858,-Table111[[#This Row],[Sale Fee]])</f>
        <v>0</v>
      </c>
      <c r="BC858" s="1"/>
      <c r="BD858" s="1"/>
      <c r="BE858" s="1"/>
    </row>
    <row r="859" spans="1:57" x14ac:dyDescent="0.25">
      <c r="A859" s="1"/>
      <c r="B859" s="1"/>
      <c r="Q859" s="1"/>
      <c r="R859" s="1"/>
      <c r="S859" s="1"/>
      <c r="U859" s="1"/>
      <c r="V859" s="1"/>
      <c r="W859" s="1"/>
      <c r="X859" s="1"/>
      <c r="Y859" s="1"/>
      <c r="Z859" s="1">
        <f>Table111[[#This Row],[Quantity2]]*Table111[[#This Row],[U Cost]]</f>
        <v>0</v>
      </c>
      <c r="AB859" s="1"/>
      <c r="AC859" s="1"/>
      <c r="AD859" s="1">
        <f t="shared" si="96"/>
        <v>0</v>
      </c>
      <c r="AE859" s="1"/>
      <c r="AF859" s="1">
        <f>SUM(Table111[[#This Row],[Total 
Paid]:[Shipping 
Charged]])</f>
        <v>0</v>
      </c>
      <c r="AG859" s="1"/>
      <c r="AH859" s="1"/>
      <c r="AI859" s="1">
        <f t="shared" si="97"/>
        <v>0</v>
      </c>
      <c r="AK859" s="1"/>
      <c r="AL859" s="1"/>
      <c r="AM859" s="1"/>
      <c r="AN859" s="1"/>
      <c r="AP859" s="30"/>
      <c r="AQ859" s="1"/>
      <c r="AR859" s="1">
        <f t="shared" si="99"/>
        <v>0</v>
      </c>
      <c r="AS859" s="1"/>
      <c r="AT859" s="1"/>
      <c r="AU859" s="2">
        <f t="shared" si="98"/>
        <v>0</v>
      </c>
      <c r="AW859" s="1"/>
      <c r="AX859" s="1"/>
      <c r="AY859" s="1"/>
      <c r="AZ859" s="2">
        <f t="shared" si="95"/>
        <v>0</v>
      </c>
      <c r="BA859" s="2">
        <f>SUM(AF859,AH859,-AZ859,-Table111[[#This Row],[Sale Fee]])</f>
        <v>0</v>
      </c>
      <c r="BC859" s="1"/>
      <c r="BD859" s="1"/>
      <c r="BE859" s="1"/>
    </row>
    <row r="860" spans="1:57" x14ac:dyDescent="0.25">
      <c r="A860" s="1"/>
      <c r="B860" s="1"/>
      <c r="Q860" s="1"/>
      <c r="R860" s="1"/>
      <c r="S860" s="1"/>
      <c r="U860" s="1"/>
      <c r="V860" s="1"/>
      <c r="W860" s="1"/>
      <c r="X860" s="1"/>
      <c r="Y860" s="1"/>
      <c r="Z860" s="1">
        <f>Table111[[#This Row],[Quantity2]]*Table111[[#This Row],[U Cost]]</f>
        <v>0</v>
      </c>
      <c r="AB860" s="1"/>
      <c r="AC860" s="1"/>
      <c r="AD860" s="1">
        <f t="shared" si="96"/>
        <v>0</v>
      </c>
      <c r="AE860" s="1"/>
      <c r="AF860" s="1">
        <f>SUM(Table111[[#This Row],[Total 
Paid]:[Shipping 
Charged]])</f>
        <v>0</v>
      </c>
      <c r="AG860" s="1"/>
      <c r="AH860" s="1"/>
      <c r="AI860" s="1">
        <f t="shared" si="97"/>
        <v>0</v>
      </c>
      <c r="AK860" s="1"/>
      <c r="AL860" s="1"/>
      <c r="AM860" s="1"/>
      <c r="AN860" s="1"/>
      <c r="AP860" s="30"/>
      <c r="AQ860" s="1"/>
      <c r="AR860" s="1">
        <f t="shared" si="99"/>
        <v>0</v>
      </c>
      <c r="AS860" s="1"/>
      <c r="AT860" s="1"/>
      <c r="AU860" s="2">
        <f t="shared" si="98"/>
        <v>0</v>
      </c>
      <c r="AW860" s="1"/>
      <c r="AX860" s="1"/>
      <c r="AY860" s="1"/>
      <c r="AZ860" s="2">
        <f t="shared" si="95"/>
        <v>0</v>
      </c>
      <c r="BA860" s="2">
        <f>SUM(AF860,AH860,-AZ860,-Table111[[#This Row],[Sale Fee]])</f>
        <v>0</v>
      </c>
      <c r="BC860" s="1"/>
      <c r="BD860" s="1"/>
      <c r="BE860" s="1"/>
    </row>
    <row r="861" spans="1:57" x14ac:dyDescent="0.25">
      <c r="A861" s="1"/>
      <c r="B861" s="1"/>
      <c r="Q861" s="1"/>
      <c r="R861" s="1"/>
      <c r="S861" s="1"/>
      <c r="U861" s="1"/>
      <c r="V861" s="1"/>
      <c r="W861" s="1"/>
      <c r="X861" s="1"/>
      <c r="Y861" s="1"/>
      <c r="Z861" s="1">
        <f>Table111[[#This Row],[Quantity2]]*Table111[[#This Row],[U Cost]]</f>
        <v>0</v>
      </c>
      <c r="AB861" s="1"/>
      <c r="AC861" s="1"/>
      <c r="AD861" s="1">
        <f t="shared" si="96"/>
        <v>0</v>
      </c>
      <c r="AE861" s="1"/>
      <c r="AF861" s="1">
        <f>SUM(Table111[[#This Row],[Total 
Paid]:[Shipping 
Charged]])</f>
        <v>0</v>
      </c>
      <c r="AG861" s="1"/>
      <c r="AH861" s="1"/>
      <c r="AI861" s="1">
        <f t="shared" si="97"/>
        <v>0</v>
      </c>
      <c r="AK861" s="1"/>
      <c r="AL861" s="1"/>
      <c r="AM861" s="1"/>
      <c r="AN861" s="1"/>
      <c r="AP861" s="30"/>
      <c r="AQ861" s="1"/>
      <c r="AR861" s="1">
        <f t="shared" si="99"/>
        <v>0</v>
      </c>
      <c r="AS861" s="1"/>
      <c r="AT861" s="1"/>
      <c r="AU861" s="2">
        <f t="shared" si="98"/>
        <v>0</v>
      </c>
      <c r="AW861" s="1"/>
      <c r="AX861" s="1"/>
      <c r="AY861" s="1"/>
      <c r="AZ861" s="2">
        <f t="shared" si="95"/>
        <v>0</v>
      </c>
      <c r="BA861" s="2">
        <f>SUM(AF861,AH861,-AZ861,-Table111[[#This Row],[Sale Fee]])</f>
        <v>0</v>
      </c>
      <c r="BC861" s="1"/>
      <c r="BD861" s="1"/>
      <c r="BE861" s="1"/>
    </row>
    <row r="862" spans="1:57" x14ac:dyDescent="0.25">
      <c r="A862" s="1"/>
      <c r="B862" s="1"/>
      <c r="Q862" s="1"/>
      <c r="R862" s="1"/>
      <c r="S862" s="1"/>
      <c r="U862" s="1"/>
      <c r="V862" s="1"/>
      <c r="W862" s="1"/>
      <c r="X862" s="1"/>
      <c r="Y862" s="1"/>
      <c r="Z862" s="1">
        <f>Table111[[#This Row],[Quantity2]]*Table111[[#This Row],[U Cost]]</f>
        <v>0</v>
      </c>
      <c r="AB862" s="1"/>
      <c r="AC862" s="1"/>
      <c r="AD862" s="1">
        <f t="shared" si="96"/>
        <v>0</v>
      </c>
      <c r="AE862" s="1"/>
      <c r="AF862" s="1">
        <f>SUM(Table111[[#This Row],[Total 
Paid]:[Shipping 
Charged]])</f>
        <v>0</v>
      </c>
      <c r="AG862" s="1"/>
      <c r="AH862" s="1"/>
      <c r="AI862" s="1">
        <f t="shared" si="97"/>
        <v>0</v>
      </c>
      <c r="AK862" s="1"/>
      <c r="AL862" s="1"/>
      <c r="AM862" s="1"/>
      <c r="AN862" s="1"/>
      <c r="AP862" s="30"/>
      <c r="AQ862" s="1"/>
      <c r="AR862" s="1">
        <f t="shared" si="99"/>
        <v>0</v>
      </c>
      <c r="AS862" s="1"/>
      <c r="AT862" s="1"/>
      <c r="AU862" s="2">
        <f t="shared" si="98"/>
        <v>0</v>
      </c>
      <c r="AW862" s="1"/>
      <c r="AX862" s="1"/>
      <c r="AY862" s="1"/>
      <c r="AZ862" s="2">
        <f t="shared" si="95"/>
        <v>0</v>
      </c>
      <c r="BA862" s="2">
        <f>SUM(AF862,AH862,-AZ862,-Table111[[#This Row],[Sale Fee]])</f>
        <v>0</v>
      </c>
      <c r="BC862" s="1"/>
      <c r="BD862" s="1"/>
      <c r="BE862" s="1"/>
    </row>
    <row r="863" spans="1:57" x14ac:dyDescent="0.25">
      <c r="A863" s="1"/>
      <c r="B863" s="1"/>
      <c r="Q863" s="1"/>
      <c r="R863" s="1"/>
      <c r="S863" s="1"/>
      <c r="U863" s="1"/>
      <c r="V863" s="1"/>
      <c r="W863" s="1"/>
      <c r="X863" s="1"/>
      <c r="Y863" s="1"/>
      <c r="Z863" s="1">
        <f>Table111[[#This Row],[Quantity2]]*Table111[[#This Row],[U Cost]]</f>
        <v>0</v>
      </c>
      <c r="AB863" s="1"/>
      <c r="AC863" s="1"/>
      <c r="AD863" s="1">
        <f t="shared" si="96"/>
        <v>0</v>
      </c>
      <c r="AE863" s="1"/>
      <c r="AF863" s="1">
        <f>SUM(Table111[[#This Row],[Total 
Paid]:[Shipping 
Charged]])</f>
        <v>0</v>
      </c>
      <c r="AG863" s="1"/>
      <c r="AH863" s="1"/>
      <c r="AI863" s="1">
        <f t="shared" si="97"/>
        <v>0</v>
      </c>
      <c r="AK863" s="1"/>
      <c r="AL863" s="1"/>
      <c r="AM863" s="1"/>
      <c r="AN863" s="1"/>
      <c r="AP863" s="30"/>
      <c r="AQ863" s="1"/>
      <c r="AR863" s="1">
        <f t="shared" si="99"/>
        <v>0</v>
      </c>
      <c r="AS863" s="1"/>
      <c r="AT863" s="1"/>
      <c r="AU863" s="2">
        <f t="shared" si="98"/>
        <v>0</v>
      </c>
      <c r="AW863" s="1"/>
      <c r="AX863" s="1"/>
      <c r="AY863" s="1"/>
      <c r="AZ863" s="2">
        <f t="shared" si="95"/>
        <v>0</v>
      </c>
      <c r="BA863" s="2">
        <f>SUM(AF863,AH863,-AZ863,-Table111[[#This Row],[Sale Fee]])</f>
        <v>0</v>
      </c>
      <c r="BC863" s="1"/>
      <c r="BD863" s="1"/>
      <c r="BE863" s="1"/>
    </row>
    <row r="864" spans="1:57" x14ac:dyDescent="0.25">
      <c r="A864" s="1"/>
      <c r="B864" s="1"/>
      <c r="Q864" s="1"/>
      <c r="R864" s="1"/>
      <c r="S864" s="1"/>
      <c r="U864" s="1"/>
      <c r="V864" s="1"/>
      <c r="W864" s="1"/>
      <c r="X864" s="1"/>
      <c r="Y864" s="1"/>
      <c r="Z864" s="1">
        <f>Table111[[#This Row],[Quantity2]]*Table111[[#This Row],[U Cost]]</f>
        <v>0</v>
      </c>
      <c r="AB864" s="1"/>
      <c r="AC864" s="1"/>
      <c r="AD864" s="1">
        <f t="shared" si="96"/>
        <v>0</v>
      </c>
      <c r="AE864" s="1"/>
      <c r="AF864" s="1">
        <f>SUM(Table111[[#This Row],[Total 
Paid]:[Shipping 
Charged]])</f>
        <v>0</v>
      </c>
      <c r="AG864" s="1"/>
      <c r="AH864" s="1"/>
      <c r="AI864" s="1">
        <f t="shared" si="97"/>
        <v>0</v>
      </c>
      <c r="AK864" s="1"/>
      <c r="AL864" s="1"/>
      <c r="AM864" s="1"/>
      <c r="AN864" s="1"/>
      <c r="AP864" s="30"/>
      <c r="AQ864" s="1"/>
      <c r="AR864" s="1">
        <f t="shared" si="99"/>
        <v>0</v>
      </c>
      <c r="AS864" s="1"/>
      <c r="AT864" s="1"/>
      <c r="AU864" s="2">
        <f t="shared" si="98"/>
        <v>0</v>
      </c>
      <c r="AW864" s="1"/>
      <c r="AX864" s="1"/>
      <c r="AY864" s="1"/>
      <c r="AZ864" s="2">
        <f t="shared" si="95"/>
        <v>0</v>
      </c>
      <c r="BA864" s="2">
        <f>SUM(AF864,AH864,-AZ864,-Table111[[#This Row],[Sale Fee]])</f>
        <v>0</v>
      </c>
      <c r="BC864" s="1"/>
      <c r="BD864" s="1"/>
      <c r="BE864" s="1"/>
    </row>
    <row r="865" spans="1:57" x14ac:dyDescent="0.25">
      <c r="A865" s="1"/>
      <c r="B865" s="1"/>
      <c r="Q865" s="1"/>
      <c r="R865" s="1"/>
      <c r="S865" s="1"/>
      <c r="U865" s="1"/>
      <c r="V865" s="1"/>
      <c r="W865" s="1"/>
      <c r="X865" s="1"/>
      <c r="Y865" s="1"/>
      <c r="Z865" s="1">
        <f>Table111[[#This Row],[Quantity2]]*Table111[[#This Row],[U Cost]]</f>
        <v>0</v>
      </c>
      <c r="AB865" s="1"/>
      <c r="AC865" s="1"/>
      <c r="AD865" s="1">
        <f t="shared" si="96"/>
        <v>0</v>
      </c>
      <c r="AE865" s="1"/>
      <c r="AF865" s="1">
        <f>SUM(Table111[[#This Row],[Total 
Paid]:[Shipping 
Charged]])</f>
        <v>0</v>
      </c>
      <c r="AG865" s="1"/>
      <c r="AH865" s="1"/>
      <c r="AI865" s="1">
        <f t="shared" si="97"/>
        <v>0</v>
      </c>
      <c r="AK865" s="1"/>
      <c r="AL865" s="1"/>
      <c r="AM865" s="1"/>
      <c r="AN865" s="1"/>
      <c r="AP865" s="30"/>
      <c r="AQ865" s="1"/>
      <c r="AR865" s="1">
        <f t="shared" si="99"/>
        <v>0</v>
      </c>
      <c r="AS865" s="1"/>
      <c r="AT865" s="1"/>
      <c r="AU865" s="2">
        <f t="shared" si="98"/>
        <v>0</v>
      </c>
      <c r="AW865" s="1"/>
      <c r="AX865" s="1"/>
      <c r="AY865" s="1"/>
      <c r="AZ865" s="2">
        <f t="shared" si="95"/>
        <v>0</v>
      </c>
      <c r="BA865" s="2">
        <f>SUM(AF865,AH865,-AZ865,-Table111[[#This Row],[Sale Fee]])</f>
        <v>0</v>
      </c>
      <c r="BC865" s="1"/>
      <c r="BD865" s="1"/>
      <c r="BE865" s="1"/>
    </row>
    <row r="866" spans="1:57" x14ac:dyDescent="0.25">
      <c r="A866" s="1"/>
      <c r="B866" s="1"/>
      <c r="Q866" s="1"/>
      <c r="R866" s="1"/>
      <c r="S866" s="1"/>
      <c r="U866" s="1"/>
      <c r="V866" s="1"/>
      <c r="W866" s="1"/>
      <c r="X866" s="1"/>
      <c r="Y866" s="1"/>
      <c r="Z866" s="1">
        <f>Table111[[#This Row],[Quantity2]]*Table111[[#This Row],[U Cost]]</f>
        <v>0</v>
      </c>
      <c r="AB866" s="1"/>
      <c r="AC866" s="1"/>
      <c r="AD866" s="1">
        <f t="shared" si="96"/>
        <v>0</v>
      </c>
      <c r="AE866" s="1"/>
      <c r="AF866" s="1">
        <f>SUM(Table111[[#This Row],[Total 
Paid]:[Shipping 
Charged]])</f>
        <v>0</v>
      </c>
      <c r="AG866" s="1"/>
      <c r="AH866" s="1"/>
      <c r="AI866" s="1">
        <f t="shared" si="97"/>
        <v>0</v>
      </c>
      <c r="AK866" s="1"/>
      <c r="AL866" s="1"/>
      <c r="AM866" s="1"/>
      <c r="AN866" s="1"/>
      <c r="AP866" s="30"/>
      <c r="AQ866" s="1"/>
      <c r="AR866" s="1">
        <f t="shared" si="99"/>
        <v>0</v>
      </c>
      <c r="AS866" s="1"/>
      <c r="AT866" s="1"/>
      <c r="AU866" s="2">
        <f t="shared" si="98"/>
        <v>0</v>
      </c>
      <c r="AW866" s="1"/>
      <c r="AX866" s="1"/>
      <c r="AY866" s="1"/>
      <c r="AZ866" s="2">
        <f t="shared" si="95"/>
        <v>0</v>
      </c>
      <c r="BA866" s="2">
        <f>SUM(AF866,AH866,-AZ866,-Table111[[#This Row],[Sale Fee]])</f>
        <v>0</v>
      </c>
      <c r="BC866" s="1"/>
      <c r="BD866" s="1"/>
      <c r="BE866" s="1"/>
    </row>
    <row r="867" spans="1:57" x14ac:dyDescent="0.25">
      <c r="A867" s="1"/>
      <c r="B867" s="1"/>
      <c r="Q867" s="1"/>
      <c r="R867" s="1"/>
      <c r="S867" s="1"/>
      <c r="U867" s="1"/>
      <c r="V867" s="1"/>
      <c r="W867" s="1"/>
      <c r="X867" s="1"/>
      <c r="Y867" s="1"/>
      <c r="Z867" s="1">
        <f>Table111[[#This Row],[Quantity2]]*Table111[[#This Row],[U Cost]]</f>
        <v>0</v>
      </c>
      <c r="AB867" s="1"/>
      <c r="AC867" s="1"/>
      <c r="AD867" s="1">
        <f t="shared" si="96"/>
        <v>0</v>
      </c>
      <c r="AE867" s="1"/>
      <c r="AF867" s="1">
        <f>SUM(Table111[[#This Row],[Total 
Paid]:[Shipping 
Charged]])</f>
        <v>0</v>
      </c>
      <c r="AG867" s="1"/>
      <c r="AH867" s="1"/>
      <c r="AI867" s="1">
        <f t="shared" si="97"/>
        <v>0</v>
      </c>
      <c r="AK867" s="1"/>
      <c r="AL867" s="1"/>
      <c r="AM867" s="1"/>
      <c r="AN867" s="1"/>
      <c r="AP867" s="30"/>
      <c r="AQ867" s="1"/>
      <c r="AR867" s="1">
        <f t="shared" si="99"/>
        <v>0</v>
      </c>
      <c r="AS867" s="1"/>
      <c r="AT867" s="1"/>
      <c r="AU867" s="2">
        <f t="shared" si="98"/>
        <v>0</v>
      </c>
      <c r="AW867" s="1"/>
      <c r="AX867" s="1"/>
      <c r="AY867" s="1"/>
      <c r="AZ867" s="2">
        <f t="shared" si="95"/>
        <v>0</v>
      </c>
      <c r="BA867" s="2">
        <f>SUM(AF867,AH867,-AZ867,-Table111[[#This Row],[Sale Fee]])</f>
        <v>0</v>
      </c>
      <c r="BC867" s="1"/>
      <c r="BD867" s="1"/>
      <c r="BE867" s="1"/>
    </row>
    <row r="868" spans="1:57" x14ac:dyDescent="0.25">
      <c r="A868" s="1"/>
      <c r="B868" s="1"/>
      <c r="Q868" s="1"/>
      <c r="R868" s="1"/>
      <c r="S868" s="1"/>
      <c r="U868" s="1"/>
      <c r="V868" s="1"/>
      <c r="W868" s="1"/>
      <c r="X868" s="1"/>
      <c r="Y868" s="1"/>
      <c r="Z868" s="1">
        <f>Table111[[#This Row],[Quantity2]]*Table111[[#This Row],[U Cost]]</f>
        <v>0</v>
      </c>
      <c r="AB868" s="1"/>
      <c r="AC868" s="1"/>
      <c r="AD868" s="1">
        <f t="shared" si="96"/>
        <v>0</v>
      </c>
      <c r="AE868" s="1"/>
      <c r="AF868" s="1">
        <f>SUM(Table111[[#This Row],[Total 
Paid]:[Shipping 
Charged]])</f>
        <v>0</v>
      </c>
      <c r="AG868" s="1"/>
      <c r="AH868" s="1"/>
      <c r="AI868" s="1">
        <f t="shared" si="97"/>
        <v>0</v>
      </c>
      <c r="AK868" s="1"/>
      <c r="AL868" s="1"/>
      <c r="AM868" s="1"/>
      <c r="AN868" s="1"/>
      <c r="AP868" s="30"/>
      <c r="AQ868" s="1"/>
      <c r="AR868" s="1">
        <f t="shared" si="99"/>
        <v>0</v>
      </c>
      <c r="AS868" s="1"/>
      <c r="AT868" s="1"/>
      <c r="AU868" s="2">
        <f t="shared" si="98"/>
        <v>0</v>
      </c>
      <c r="AW868" s="1"/>
      <c r="AX868" s="1"/>
      <c r="AY868" s="1"/>
      <c r="AZ868" s="2">
        <f t="shared" si="95"/>
        <v>0</v>
      </c>
      <c r="BA868" s="2">
        <f>SUM(AF868,AH868,-AZ868,-Table111[[#This Row],[Sale Fee]])</f>
        <v>0</v>
      </c>
      <c r="BC868" s="1"/>
      <c r="BD868" s="1"/>
      <c r="BE868" s="1"/>
    </row>
    <row r="869" spans="1:57" x14ac:dyDescent="0.25">
      <c r="A869" s="1"/>
      <c r="B869" s="1"/>
      <c r="Q869" s="1"/>
      <c r="R869" s="1"/>
      <c r="S869" s="1"/>
      <c r="U869" s="1"/>
      <c r="V869" s="1"/>
      <c r="W869" s="1"/>
      <c r="X869" s="1"/>
      <c r="Y869" s="1"/>
      <c r="Z869" s="1">
        <f>Table111[[#This Row],[Quantity2]]*Table111[[#This Row],[U Cost]]</f>
        <v>0</v>
      </c>
      <c r="AB869" s="1"/>
      <c r="AC869" s="1"/>
      <c r="AD869" s="1">
        <f t="shared" si="96"/>
        <v>0</v>
      </c>
      <c r="AE869" s="1"/>
      <c r="AF869" s="1">
        <f>SUM(Table111[[#This Row],[Total 
Paid]:[Shipping 
Charged]])</f>
        <v>0</v>
      </c>
      <c r="AG869" s="1"/>
      <c r="AH869" s="1"/>
      <c r="AI869" s="1">
        <f t="shared" si="97"/>
        <v>0</v>
      </c>
      <c r="AK869" s="1"/>
      <c r="AL869" s="1"/>
      <c r="AM869" s="1"/>
      <c r="AN869" s="1"/>
      <c r="AP869" s="30"/>
      <c r="AQ869" s="1"/>
      <c r="AR869" s="1">
        <f t="shared" si="99"/>
        <v>0</v>
      </c>
      <c r="AS869" s="1"/>
      <c r="AT869" s="1"/>
      <c r="AU869" s="2">
        <f t="shared" si="98"/>
        <v>0</v>
      </c>
      <c r="AW869" s="1"/>
      <c r="AX869" s="1"/>
      <c r="AY869" s="1"/>
      <c r="AZ869" s="2">
        <f t="shared" si="95"/>
        <v>0</v>
      </c>
      <c r="BA869" s="2">
        <f>SUM(AF869,AH869,-AZ869,-Table111[[#This Row],[Sale Fee]])</f>
        <v>0</v>
      </c>
      <c r="BC869" s="1"/>
      <c r="BD869" s="1"/>
      <c r="BE869" s="1"/>
    </row>
    <row r="870" spans="1:57" x14ac:dyDescent="0.25">
      <c r="A870" s="1"/>
      <c r="B870" s="1"/>
      <c r="Q870" s="1"/>
      <c r="R870" s="1"/>
      <c r="S870" s="1"/>
      <c r="U870" s="1"/>
      <c r="V870" s="1"/>
      <c r="W870" s="1"/>
      <c r="X870" s="1"/>
      <c r="Y870" s="1"/>
      <c r="Z870" s="1">
        <f>Table111[[#This Row],[Quantity2]]*Table111[[#This Row],[U Cost]]</f>
        <v>0</v>
      </c>
      <c r="AB870" s="1"/>
      <c r="AC870" s="1"/>
      <c r="AD870" s="1">
        <f t="shared" si="96"/>
        <v>0</v>
      </c>
      <c r="AE870" s="1"/>
      <c r="AF870" s="1">
        <f>SUM(Table111[[#This Row],[Total 
Paid]:[Shipping 
Charged]])</f>
        <v>0</v>
      </c>
      <c r="AG870" s="1"/>
      <c r="AH870" s="1"/>
      <c r="AI870" s="1">
        <f t="shared" si="97"/>
        <v>0</v>
      </c>
      <c r="AK870" s="1"/>
      <c r="AL870" s="1"/>
      <c r="AM870" s="1"/>
      <c r="AN870" s="1"/>
      <c r="AP870" s="30"/>
      <c r="AQ870" s="1"/>
      <c r="AR870" s="1">
        <f t="shared" si="99"/>
        <v>0</v>
      </c>
      <c r="AS870" s="1"/>
      <c r="AT870" s="1"/>
      <c r="AU870" s="2">
        <f t="shared" si="98"/>
        <v>0</v>
      </c>
      <c r="AW870" s="1"/>
      <c r="AX870" s="1"/>
      <c r="AY870" s="1"/>
      <c r="AZ870" s="2">
        <f t="shared" si="95"/>
        <v>0</v>
      </c>
      <c r="BA870" s="2">
        <f>SUM(AF870,AH870,-AZ870,-Table111[[#This Row],[Sale Fee]])</f>
        <v>0</v>
      </c>
      <c r="BC870" s="1"/>
      <c r="BD870" s="1"/>
      <c r="BE870" s="1"/>
    </row>
    <row r="871" spans="1:57" x14ac:dyDescent="0.25">
      <c r="A871" s="1"/>
      <c r="B871" s="1"/>
      <c r="Q871" s="1"/>
      <c r="R871" s="1"/>
      <c r="S871" s="1"/>
      <c r="U871" s="1"/>
      <c r="V871" s="1"/>
      <c r="W871" s="1"/>
      <c r="X871" s="1"/>
      <c r="Y871" s="1"/>
      <c r="Z871" s="1">
        <f>Table111[[#This Row],[Quantity2]]*Table111[[#This Row],[U Cost]]</f>
        <v>0</v>
      </c>
      <c r="AB871" s="1"/>
      <c r="AC871" s="1"/>
      <c r="AD871" s="1">
        <f t="shared" si="96"/>
        <v>0</v>
      </c>
      <c r="AE871" s="1"/>
      <c r="AF871" s="1">
        <f>SUM(Table111[[#This Row],[Total 
Paid]:[Shipping 
Charged]])</f>
        <v>0</v>
      </c>
      <c r="AG871" s="1"/>
      <c r="AH871" s="1"/>
      <c r="AI871" s="1">
        <f t="shared" si="97"/>
        <v>0</v>
      </c>
      <c r="AK871" s="1"/>
      <c r="AL871" s="1"/>
      <c r="AM871" s="1"/>
      <c r="AN871" s="1"/>
      <c r="AP871" s="30"/>
      <c r="AQ871" s="1"/>
      <c r="AR871" s="1">
        <f t="shared" si="99"/>
        <v>0</v>
      </c>
      <c r="AS871" s="1"/>
      <c r="AT871" s="1"/>
      <c r="AU871" s="2">
        <f t="shared" si="98"/>
        <v>0</v>
      </c>
      <c r="AW871" s="1"/>
      <c r="AX871" s="1"/>
      <c r="AY871" s="1"/>
      <c r="AZ871" s="2">
        <f t="shared" si="95"/>
        <v>0</v>
      </c>
      <c r="BA871" s="2">
        <f>SUM(AF871,AH871,-AZ871,-Table111[[#This Row],[Sale Fee]])</f>
        <v>0</v>
      </c>
      <c r="BC871" s="1"/>
      <c r="BD871" s="1"/>
      <c r="BE871" s="1"/>
    </row>
    <row r="872" spans="1:57" x14ac:dyDescent="0.25">
      <c r="A872" s="1"/>
      <c r="B872" s="1"/>
      <c r="Q872" s="1"/>
      <c r="R872" s="1"/>
      <c r="S872" s="1"/>
      <c r="U872" s="1"/>
      <c r="V872" s="1"/>
      <c r="W872" s="1"/>
      <c r="X872" s="1"/>
      <c r="Y872" s="1"/>
      <c r="Z872" s="1">
        <f>Table111[[#This Row],[Quantity2]]*Table111[[#This Row],[U Cost]]</f>
        <v>0</v>
      </c>
      <c r="AB872" s="1"/>
      <c r="AC872" s="1"/>
      <c r="AD872" s="1">
        <f t="shared" si="96"/>
        <v>0</v>
      </c>
      <c r="AE872" s="1"/>
      <c r="AF872" s="1">
        <f>SUM(Table111[[#This Row],[Total 
Paid]:[Shipping 
Charged]])</f>
        <v>0</v>
      </c>
      <c r="AG872" s="1"/>
      <c r="AH872" s="1"/>
      <c r="AI872" s="1">
        <f t="shared" si="97"/>
        <v>0</v>
      </c>
      <c r="AK872" s="1"/>
      <c r="AL872" s="1"/>
      <c r="AM872" s="1"/>
      <c r="AN872" s="1"/>
      <c r="AP872" s="30"/>
      <c r="AQ872" s="1"/>
      <c r="AR872" s="1">
        <f t="shared" si="99"/>
        <v>0</v>
      </c>
      <c r="AS872" s="1"/>
      <c r="AT872" s="1"/>
      <c r="AU872" s="2">
        <f t="shared" si="98"/>
        <v>0</v>
      </c>
      <c r="AW872" s="1"/>
      <c r="AX872" s="1"/>
      <c r="AY872" s="1"/>
      <c r="AZ872" s="2">
        <f t="shared" si="95"/>
        <v>0</v>
      </c>
      <c r="BA872" s="2">
        <f>SUM(AF872,AH872,-AZ872,-Table111[[#This Row],[Sale Fee]])</f>
        <v>0</v>
      </c>
      <c r="BC872" s="1"/>
      <c r="BD872" s="1"/>
      <c r="BE872" s="1"/>
    </row>
    <row r="873" spans="1:57" x14ac:dyDescent="0.25">
      <c r="A873" s="1"/>
      <c r="B873" s="1"/>
      <c r="Q873" s="1"/>
      <c r="R873" s="1"/>
      <c r="S873" s="1"/>
      <c r="U873" s="1"/>
      <c r="V873" s="1"/>
      <c r="W873" s="1"/>
      <c r="X873" s="1"/>
      <c r="Y873" s="1"/>
      <c r="Z873" s="1">
        <f>Table111[[#This Row],[Quantity2]]*Table111[[#This Row],[U Cost]]</f>
        <v>0</v>
      </c>
      <c r="AB873" s="1"/>
      <c r="AC873" s="1"/>
      <c r="AD873" s="1">
        <f t="shared" si="96"/>
        <v>0</v>
      </c>
      <c r="AE873" s="1"/>
      <c r="AF873" s="1">
        <f>SUM(Table111[[#This Row],[Total 
Paid]:[Shipping 
Charged]])</f>
        <v>0</v>
      </c>
      <c r="AG873" s="1"/>
      <c r="AH873" s="1"/>
      <c r="AI873" s="1">
        <f t="shared" si="97"/>
        <v>0</v>
      </c>
      <c r="AK873" s="1"/>
      <c r="AL873" s="1"/>
      <c r="AM873" s="1"/>
      <c r="AN873" s="1"/>
      <c r="AP873" s="30"/>
      <c r="AQ873" s="1"/>
      <c r="AR873" s="1">
        <f t="shared" si="99"/>
        <v>0</v>
      </c>
      <c r="AS873" s="1"/>
      <c r="AT873" s="1"/>
      <c r="AU873" s="2">
        <f t="shared" si="98"/>
        <v>0</v>
      </c>
      <c r="AW873" s="1"/>
      <c r="AX873" s="1"/>
      <c r="AY873" s="1"/>
      <c r="AZ873" s="2">
        <f t="shared" si="95"/>
        <v>0</v>
      </c>
      <c r="BA873" s="2">
        <f>SUM(AF873,AH873,-AZ873,-Table111[[#This Row],[Sale Fee]])</f>
        <v>0</v>
      </c>
      <c r="BC873" s="1"/>
      <c r="BD873" s="1"/>
      <c r="BE873" s="1"/>
    </row>
    <row r="874" spans="1:57" x14ac:dyDescent="0.25">
      <c r="A874" s="1"/>
      <c r="B874" s="1"/>
      <c r="Q874" s="1"/>
      <c r="R874" s="1"/>
      <c r="S874" s="1"/>
      <c r="U874" s="1"/>
      <c r="V874" s="1"/>
      <c r="W874" s="1"/>
      <c r="X874" s="1"/>
      <c r="Y874" s="1"/>
      <c r="Z874" s="1">
        <f>Table111[[#This Row],[Quantity2]]*Table111[[#This Row],[U Cost]]</f>
        <v>0</v>
      </c>
      <c r="AB874" s="1"/>
      <c r="AC874" s="1"/>
      <c r="AD874" s="1">
        <f t="shared" si="96"/>
        <v>0</v>
      </c>
      <c r="AE874" s="1"/>
      <c r="AF874" s="1">
        <f>SUM(Table111[[#This Row],[Total 
Paid]:[Shipping 
Charged]])</f>
        <v>0</v>
      </c>
      <c r="AG874" s="1"/>
      <c r="AH874" s="1"/>
      <c r="AI874" s="1">
        <f t="shared" si="97"/>
        <v>0</v>
      </c>
      <c r="AK874" s="1"/>
      <c r="AL874" s="1"/>
      <c r="AM874" s="1"/>
      <c r="AN874" s="1"/>
      <c r="AP874" s="30"/>
      <c r="AQ874" s="1"/>
      <c r="AR874" s="1">
        <f t="shared" si="99"/>
        <v>0</v>
      </c>
      <c r="AS874" s="1"/>
      <c r="AT874" s="1"/>
      <c r="AU874" s="2">
        <f t="shared" si="98"/>
        <v>0</v>
      </c>
      <c r="AW874" s="1"/>
      <c r="AX874" s="1"/>
      <c r="AY874" s="1"/>
      <c r="AZ874" s="2">
        <f t="shared" si="95"/>
        <v>0</v>
      </c>
      <c r="BA874" s="2">
        <f>SUM(AF874,AH874,-AZ874,-Table111[[#This Row],[Sale Fee]])</f>
        <v>0</v>
      </c>
      <c r="BC874" s="1"/>
      <c r="BD874" s="1"/>
      <c r="BE874" s="1"/>
    </row>
    <row r="875" spans="1:57" x14ac:dyDescent="0.25">
      <c r="A875" s="1"/>
      <c r="B875" s="1"/>
      <c r="Q875" s="1"/>
      <c r="R875" s="1"/>
      <c r="S875" s="1"/>
      <c r="U875" s="1"/>
      <c r="V875" s="1"/>
      <c r="W875" s="1"/>
      <c r="X875" s="1"/>
      <c r="Y875" s="1"/>
      <c r="Z875" s="1">
        <f>Table111[[#This Row],[Quantity2]]*Table111[[#This Row],[U Cost]]</f>
        <v>0</v>
      </c>
      <c r="AB875" s="1"/>
      <c r="AC875" s="1"/>
      <c r="AD875" s="1">
        <f t="shared" si="96"/>
        <v>0</v>
      </c>
      <c r="AE875" s="1"/>
      <c r="AF875" s="1">
        <f>SUM(Table111[[#This Row],[Total 
Paid]:[Shipping 
Charged]])</f>
        <v>0</v>
      </c>
      <c r="AG875" s="1"/>
      <c r="AH875" s="1"/>
      <c r="AI875" s="1">
        <f t="shared" si="97"/>
        <v>0</v>
      </c>
      <c r="AK875" s="1"/>
      <c r="AL875" s="1"/>
      <c r="AM875" s="1"/>
      <c r="AN875" s="1"/>
      <c r="AP875" s="30"/>
      <c r="AQ875" s="1"/>
      <c r="AR875" s="1">
        <f t="shared" si="99"/>
        <v>0</v>
      </c>
      <c r="AS875" s="1"/>
      <c r="AT875" s="1"/>
      <c r="AU875" s="2">
        <f t="shared" si="98"/>
        <v>0</v>
      </c>
      <c r="AW875" s="1"/>
      <c r="AX875" s="1"/>
      <c r="AY875" s="1"/>
      <c r="AZ875" s="2">
        <f t="shared" si="95"/>
        <v>0</v>
      </c>
      <c r="BA875" s="2">
        <f>SUM(AF875,AH875,-AZ875,-Table111[[#This Row],[Sale Fee]])</f>
        <v>0</v>
      </c>
      <c r="BC875" s="1"/>
      <c r="BD875" s="1"/>
      <c r="BE875" s="1"/>
    </row>
    <row r="876" spans="1:57" x14ac:dyDescent="0.25">
      <c r="A876" s="1"/>
      <c r="B876" s="1"/>
      <c r="Q876" s="1"/>
      <c r="R876" s="1"/>
      <c r="S876" s="1"/>
      <c r="U876" s="1"/>
      <c r="V876" s="1"/>
      <c r="W876" s="1"/>
      <c r="X876" s="1"/>
      <c r="Y876" s="1"/>
      <c r="Z876" s="1">
        <f>Table111[[#This Row],[Quantity2]]*Table111[[#This Row],[U Cost]]</f>
        <v>0</v>
      </c>
      <c r="AB876" s="1"/>
      <c r="AC876" s="1"/>
      <c r="AD876" s="1">
        <f t="shared" si="96"/>
        <v>0</v>
      </c>
      <c r="AE876" s="1"/>
      <c r="AF876" s="1">
        <f>SUM(Table111[[#This Row],[Total 
Paid]:[Shipping 
Charged]])</f>
        <v>0</v>
      </c>
      <c r="AG876" s="1"/>
      <c r="AH876" s="1"/>
      <c r="AI876" s="1">
        <f t="shared" si="97"/>
        <v>0</v>
      </c>
      <c r="AK876" s="1"/>
      <c r="AL876" s="1"/>
      <c r="AM876" s="1"/>
      <c r="AN876" s="1"/>
      <c r="AP876" s="30"/>
      <c r="AQ876" s="1"/>
      <c r="AR876" s="1">
        <f t="shared" si="99"/>
        <v>0</v>
      </c>
      <c r="AS876" s="1"/>
      <c r="AT876" s="1"/>
      <c r="AU876" s="2">
        <f t="shared" si="98"/>
        <v>0</v>
      </c>
      <c r="AW876" s="1"/>
      <c r="AX876" s="1"/>
      <c r="AY876" s="1"/>
      <c r="AZ876" s="2">
        <f t="shared" si="95"/>
        <v>0</v>
      </c>
      <c r="BA876" s="2">
        <f>SUM(AF876,AH876,-AZ876,-Table111[[#This Row],[Sale Fee]])</f>
        <v>0</v>
      </c>
      <c r="BC876" s="1"/>
      <c r="BD876" s="1"/>
      <c r="BE876" s="1"/>
    </row>
    <row r="877" spans="1:57" x14ac:dyDescent="0.25">
      <c r="A877" s="1"/>
      <c r="B877" s="1"/>
      <c r="Q877" s="1"/>
      <c r="R877" s="1"/>
      <c r="S877" s="1"/>
      <c r="U877" s="1"/>
      <c r="V877" s="1"/>
      <c r="W877" s="1"/>
      <c r="X877" s="1"/>
      <c r="Y877" s="1"/>
      <c r="Z877" s="1">
        <f>Table111[[#This Row],[Quantity2]]*Table111[[#This Row],[U Cost]]</f>
        <v>0</v>
      </c>
      <c r="AB877" s="1"/>
      <c r="AC877" s="1"/>
      <c r="AD877" s="1">
        <f t="shared" si="96"/>
        <v>0</v>
      </c>
      <c r="AE877" s="1"/>
      <c r="AF877" s="1">
        <f>SUM(Table111[[#This Row],[Total 
Paid]:[Shipping 
Charged]])</f>
        <v>0</v>
      </c>
      <c r="AG877" s="1"/>
      <c r="AH877" s="1"/>
      <c r="AI877" s="1">
        <f t="shared" si="97"/>
        <v>0</v>
      </c>
      <c r="AK877" s="1"/>
      <c r="AL877" s="1"/>
      <c r="AM877" s="1"/>
      <c r="AN877" s="1"/>
      <c r="AP877" s="30"/>
      <c r="AQ877" s="1"/>
      <c r="AR877" s="1">
        <f t="shared" si="99"/>
        <v>0</v>
      </c>
      <c r="AS877" s="1"/>
      <c r="AT877" s="1"/>
      <c r="AU877" s="2">
        <f t="shared" si="98"/>
        <v>0</v>
      </c>
      <c r="AW877" s="1"/>
      <c r="AX877" s="1"/>
      <c r="AY877" s="1"/>
      <c r="AZ877" s="2">
        <f t="shared" si="95"/>
        <v>0</v>
      </c>
      <c r="BA877" s="2">
        <f>SUM(AF877,AH877,-AZ877,-Table111[[#This Row],[Sale Fee]])</f>
        <v>0</v>
      </c>
      <c r="BC877" s="1"/>
      <c r="BD877" s="1"/>
      <c r="BE877" s="1"/>
    </row>
    <row r="878" spans="1:57" x14ac:dyDescent="0.25">
      <c r="A878" s="1"/>
      <c r="B878" s="1"/>
      <c r="Q878" s="1"/>
      <c r="R878" s="1"/>
      <c r="S878" s="1"/>
      <c r="U878" s="1"/>
      <c r="V878" s="1"/>
      <c r="W878" s="1"/>
      <c r="X878" s="1"/>
      <c r="Y878" s="1"/>
      <c r="Z878" s="1">
        <f>Table111[[#This Row],[Quantity2]]*Table111[[#This Row],[U Cost]]</f>
        <v>0</v>
      </c>
      <c r="AB878" s="1"/>
      <c r="AC878" s="1"/>
      <c r="AD878" s="1">
        <f t="shared" si="96"/>
        <v>0</v>
      </c>
      <c r="AE878" s="1"/>
      <c r="AF878" s="1">
        <f>SUM(Table111[[#This Row],[Total 
Paid]:[Shipping 
Charged]])</f>
        <v>0</v>
      </c>
      <c r="AG878" s="1"/>
      <c r="AH878" s="1"/>
      <c r="AI878" s="1">
        <f t="shared" si="97"/>
        <v>0</v>
      </c>
      <c r="AK878" s="1"/>
      <c r="AL878" s="1"/>
      <c r="AM878" s="1"/>
      <c r="AN878" s="1"/>
      <c r="AP878" s="30"/>
      <c r="AQ878" s="1"/>
      <c r="AR878" s="1">
        <f t="shared" si="99"/>
        <v>0</v>
      </c>
      <c r="AS878" s="1"/>
      <c r="AT878" s="1"/>
      <c r="AU878" s="2">
        <f t="shared" si="98"/>
        <v>0</v>
      </c>
      <c r="AW878" s="1"/>
      <c r="AX878" s="1"/>
      <c r="AY878" s="1"/>
      <c r="AZ878" s="2">
        <f t="shared" si="95"/>
        <v>0</v>
      </c>
      <c r="BA878" s="2">
        <f>SUM(AF878,AH878,-AZ878,-Table111[[#This Row],[Sale Fee]])</f>
        <v>0</v>
      </c>
      <c r="BC878" s="1"/>
      <c r="BD878" s="1"/>
      <c r="BE878" s="1"/>
    </row>
    <row r="879" spans="1:57" x14ac:dyDescent="0.25">
      <c r="A879" s="1"/>
      <c r="B879" s="1"/>
      <c r="Q879" s="1"/>
      <c r="R879" s="1"/>
      <c r="S879" s="1"/>
      <c r="U879" s="1"/>
      <c r="V879" s="1"/>
      <c r="W879" s="1"/>
      <c r="X879" s="1"/>
      <c r="Y879" s="1"/>
      <c r="Z879" s="1">
        <f>Table111[[#This Row],[Quantity2]]*Table111[[#This Row],[U Cost]]</f>
        <v>0</v>
      </c>
      <c r="AB879" s="1"/>
      <c r="AC879" s="1"/>
      <c r="AD879" s="1">
        <f t="shared" si="96"/>
        <v>0</v>
      </c>
      <c r="AE879" s="1"/>
      <c r="AF879" s="1">
        <f>SUM(Table111[[#This Row],[Total 
Paid]:[Shipping 
Charged]])</f>
        <v>0</v>
      </c>
      <c r="AG879" s="1"/>
      <c r="AH879" s="1"/>
      <c r="AI879" s="1">
        <f t="shared" si="97"/>
        <v>0</v>
      </c>
      <c r="AK879" s="1"/>
      <c r="AL879" s="1"/>
      <c r="AM879" s="1"/>
      <c r="AN879" s="1"/>
      <c r="AP879" s="30"/>
      <c r="AQ879" s="1"/>
      <c r="AR879" s="1">
        <f t="shared" si="99"/>
        <v>0</v>
      </c>
      <c r="AS879" s="1"/>
      <c r="AT879" s="1"/>
      <c r="AU879" s="2">
        <f t="shared" si="98"/>
        <v>0</v>
      </c>
      <c r="AW879" s="1"/>
      <c r="AX879" s="1"/>
      <c r="AY879" s="1"/>
      <c r="AZ879" s="2">
        <f t="shared" si="95"/>
        <v>0</v>
      </c>
      <c r="BA879" s="2">
        <f>SUM(AF879,AH879,-AZ879,-Table111[[#This Row],[Sale Fee]])</f>
        <v>0</v>
      </c>
      <c r="BC879" s="1"/>
      <c r="BD879" s="1"/>
      <c r="BE879" s="1"/>
    </row>
    <row r="880" spans="1:57" x14ac:dyDescent="0.25">
      <c r="A880" s="1"/>
      <c r="B880" s="1"/>
      <c r="Q880" s="1"/>
      <c r="R880" s="1"/>
      <c r="S880" s="1"/>
      <c r="U880" s="1"/>
      <c r="V880" s="1"/>
      <c r="W880" s="1"/>
      <c r="X880" s="1"/>
      <c r="Y880" s="1"/>
      <c r="Z880" s="1">
        <f>Table111[[#This Row],[Quantity2]]*Table111[[#This Row],[U Cost]]</f>
        <v>0</v>
      </c>
      <c r="AB880" s="1"/>
      <c r="AC880" s="1"/>
      <c r="AD880" s="1">
        <f t="shared" si="96"/>
        <v>0</v>
      </c>
      <c r="AE880" s="1"/>
      <c r="AF880" s="1">
        <f>SUM(Table111[[#This Row],[Total 
Paid]:[Shipping 
Charged]])</f>
        <v>0</v>
      </c>
      <c r="AG880" s="1"/>
      <c r="AH880" s="1"/>
      <c r="AI880" s="1">
        <f t="shared" si="97"/>
        <v>0</v>
      </c>
      <c r="AK880" s="1"/>
      <c r="AL880" s="1"/>
      <c r="AM880" s="1"/>
      <c r="AN880" s="1"/>
      <c r="AP880" s="30"/>
      <c r="AQ880" s="1"/>
      <c r="AR880" s="1">
        <f t="shared" si="99"/>
        <v>0</v>
      </c>
      <c r="AS880" s="1"/>
      <c r="AT880" s="1"/>
      <c r="AU880" s="2">
        <f t="shared" si="98"/>
        <v>0</v>
      </c>
      <c r="AW880" s="1"/>
      <c r="AX880" s="1"/>
      <c r="AY880" s="1"/>
      <c r="AZ880" s="2">
        <f t="shared" si="95"/>
        <v>0</v>
      </c>
      <c r="BA880" s="2">
        <f>SUM(AF880,AH880,-AZ880,-Table111[[#This Row],[Sale Fee]])</f>
        <v>0</v>
      </c>
      <c r="BC880" s="1"/>
      <c r="BD880" s="1"/>
      <c r="BE880" s="1"/>
    </row>
    <row r="881" spans="1:57" x14ac:dyDescent="0.25">
      <c r="A881" s="1"/>
      <c r="B881" s="1"/>
      <c r="Q881" s="1"/>
      <c r="R881" s="1"/>
      <c r="S881" s="1"/>
      <c r="U881" s="1"/>
      <c r="V881" s="1"/>
      <c r="W881" s="1"/>
      <c r="X881" s="1"/>
      <c r="Y881" s="1"/>
      <c r="Z881" s="1">
        <f>Table111[[#This Row],[Quantity2]]*Table111[[#This Row],[U Cost]]</f>
        <v>0</v>
      </c>
      <c r="AB881" s="1"/>
      <c r="AC881" s="1"/>
      <c r="AD881" s="1">
        <f t="shared" si="96"/>
        <v>0</v>
      </c>
      <c r="AE881" s="1"/>
      <c r="AF881" s="1">
        <f>SUM(Table111[[#This Row],[Total 
Paid]:[Shipping 
Charged]])</f>
        <v>0</v>
      </c>
      <c r="AG881" s="1"/>
      <c r="AH881" s="1"/>
      <c r="AI881" s="1">
        <f t="shared" si="97"/>
        <v>0</v>
      </c>
      <c r="AK881" s="1"/>
      <c r="AL881" s="1"/>
      <c r="AM881" s="1"/>
      <c r="AN881" s="1"/>
      <c r="AP881" s="30"/>
      <c r="AQ881" s="1"/>
      <c r="AR881" s="1">
        <f t="shared" si="99"/>
        <v>0</v>
      </c>
      <c r="AS881" s="1"/>
      <c r="AT881" s="1"/>
      <c r="AU881" s="2">
        <f t="shared" si="98"/>
        <v>0</v>
      </c>
      <c r="AW881" s="1"/>
      <c r="AX881" s="1"/>
      <c r="AY881" s="1"/>
      <c r="AZ881" s="2">
        <f t="shared" si="95"/>
        <v>0</v>
      </c>
      <c r="BA881" s="2">
        <f>SUM(AF881,AH881,-AZ881,-Table111[[#This Row],[Sale Fee]])</f>
        <v>0</v>
      </c>
      <c r="BC881" s="1"/>
      <c r="BD881" s="1"/>
      <c r="BE881" s="1"/>
    </row>
    <row r="882" spans="1:57" x14ac:dyDescent="0.25">
      <c r="A882" s="1"/>
      <c r="B882" s="1"/>
      <c r="Q882" s="1"/>
      <c r="R882" s="1"/>
      <c r="S882" s="1"/>
      <c r="U882" s="1"/>
      <c r="V882" s="1"/>
      <c r="W882" s="1"/>
      <c r="X882" s="1"/>
      <c r="Y882" s="1"/>
      <c r="Z882" s="1">
        <f>Table111[[#This Row],[Quantity2]]*Table111[[#This Row],[U Cost]]</f>
        <v>0</v>
      </c>
      <c r="AB882" s="1"/>
      <c r="AC882" s="1"/>
      <c r="AD882" s="1">
        <f t="shared" si="96"/>
        <v>0</v>
      </c>
      <c r="AE882" s="1"/>
      <c r="AF882" s="1">
        <f>SUM(Table111[[#This Row],[Total 
Paid]:[Shipping 
Charged]])</f>
        <v>0</v>
      </c>
      <c r="AG882" s="1"/>
      <c r="AH882" s="1"/>
      <c r="AI882" s="1">
        <f t="shared" si="97"/>
        <v>0</v>
      </c>
      <c r="AK882" s="1"/>
      <c r="AL882" s="1"/>
      <c r="AM882" s="1"/>
      <c r="AN882" s="1"/>
      <c r="AP882" s="30"/>
      <c r="AQ882" s="1"/>
      <c r="AR882" s="1">
        <f t="shared" si="99"/>
        <v>0</v>
      </c>
      <c r="AS882" s="1"/>
      <c r="AT882" s="1"/>
      <c r="AU882" s="2">
        <f t="shared" si="98"/>
        <v>0</v>
      </c>
      <c r="AW882" s="1"/>
      <c r="AX882" s="1"/>
      <c r="AY882" s="1"/>
      <c r="AZ882" s="2">
        <f t="shared" si="95"/>
        <v>0</v>
      </c>
      <c r="BA882" s="2">
        <f>SUM(AF882,AH882,-AZ882,-Table111[[#This Row],[Sale Fee]])</f>
        <v>0</v>
      </c>
      <c r="BC882" s="1"/>
      <c r="BD882" s="1"/>
      <c r="BE882" s="1"/>
    </row>
    <row r="883" spans="1:57" x14ac:dyDescent="0.25">
      <c r="A883" s="1"/>
      <c r="B883" s="1"/>
      <c r="Q883" s="1"/>
      <c r="R883" s="1"/>
      <c r="S883" s="1"/>
      <c r="U883" s="1"/>
      <c r="V883" s="1"/>
      <c r="W883" s="1"/>
      <c r="X883" s="1"/>
      <c r="Y883" s="1"/>
      <c r="Z883" s="1">
        <f>Table111[[#This Row],[Quantity2]]*Table111[[#This Row],[U Cost]]</f>
        <v>0</v>
      </c>
      <c r="AB883" s="1"/>
      <c r="AC883" s="1"/>
      <c r="AD883" s="1">
        <f t="shared" si="96"/>
        <v>0</v>
      </c>
      <c r="AE883" s="1"/>
      <c r="AF883" s="1">
        <f>SUM(Table111[[#This Row],[Total 
Paid]:[Shipping 
Charged]])</f>
        <v>0</v>
      </c>
      <c r="AG883" s="1"/>
      <c r="AH883" s="1"/>
      <c r="AI883" s="1">
        <f t="shared" si="97"/>
        <v>0</v>
      </c>
      <c r="AK883" s="1"/>
      <c r="AL883" s="1"/>
      <c r="AM883" s="1"/>
      <c r="AN883" s="1"/>
      <c r="AP883" s="30"/>
      <c r="AQ883" s="1"/>
      <c r="AR883" s="1">
        <f t="shared" si="99"/>
        <v>0</v>
      </c>
      <c r="AS883" s="1"/>
      <c r="AT883" s="1"/>
      <c r="AU883" s="2">
        <f t="shared" si="98"/>
        <v>0</v>
      </c>
      <c r="AW883" s="1"/>
      <c r="AX883" s="1"/>
      <c r="AY883" s="1"/>
      <c r="AZ883" s="2">
        <f t="shared" si="95"/>
        <v>0</v>
      </c>
      <c r="BA883" s="2">
        <f>SUM(AF883,AH883,-AZ883,-Table111[[#This Row],[Sale Fee]])</f>
        <v>0</v>
      </c>
      <c r="BC883" s="1"/>
      <c r="BD883" s="1"/>
      <c r="BE883" s="1"/>
    </row>
    <row r="884" spans="1:57" x14ac:dyDescent="0.25">
      <c r="A884" s="1"/>
      <c r="B884" s="1"/>
      <c r="Q884" s="1"/>
      <c r="R884" s="1"/>
      <c r="S884" s="1"/>
      <c r="U884" s="1"/>
      <c r="V884" s="1"/>
      <c r="W884" s="1"/>
      <c r="X884" s="1"/>
      <c r="Y884" s="1"/>
      <c r="Z884" s="1">
        <f>Table111[[#This Row],[Quantity2]]*Table111[[#This Row],[U Cost]]</f>
        <v>0</v>
      </c>
      <c r="AB884" s="1"/>
      <c r="AC884" s="1"/>
      <c r="AD884" s="1">
        <f t="shared" si="96"/>
        <v>0</v>
      </c>
      <c r="AE884" s="1"/>
      <c r="AF884" s="1">
        <f>SUM(Table111[[#This Row],[Total 
Paid]:[Shipping 
Charged]])</f>
        <v>0</v>
      </c>
      <c r="AG884" s="1"/>
      <c r="AH884" s="1"/>
      <c r="AI884" s="1">
        <f t="shared" si="97"/>
        <v>0</v>
      </c>
      <c r="AK884" s="1"/>
      <c r="AL884" s="1"/>
      <c r="AM884" s="1"/>
      <c r="AN884" s="1"/>
      <c r="AP884" s="30"/>
      <c r="AQ884" s="1"/>
      <c r="AR884" s="1">
        <f t="shared" si="99"/>
        <v>0</v>
      </c>
      <c r="AS884" s="1"/>
      <c r="AT884" s="1"/>
      <c r="AU884" s="2">
        <f t="shared" si="98"/>
        <v>0</v>
      </c>
      <c r="AW884" s="1"/>
      <c r="AX884" s="1"/>
      <c r="AY884" s="1"/>
      <c r="AZ884" s="2">
        <f t="shared" si="95"/>
        <v>0</v>
      </c>
      <c r="BA884" s="2">
        <f>SUM(AF884,AH884,-AZ884,-Table111[[#This Row],[Sale Fee]])</f>
        <v>0</v>
      </c>
      <c r="BC884" s="1"/>
      <c r="BD884" s="1"/>
      <c r="BE884" s="1"/>
    </row>
    <row r="885" spans="1:57" x14ac:dyDescent="0.25">
      <c r="A885" s="1"/>
      <c r="B885" s="1"/>
      <c r="Q885" s="1"/>
      <c r="R885" s="1"/>
      <c r="S885" s="1"/>
      <c r="U885" s="1"/>
      <c r="V885" s="1"/>
      <c r="W885" s="1"/>
      <c r="X885" s="1"/>
      <c r="Y885" s="1"/>
      <c r="Z885" s="1">
        <f>Table111[[#This Row],[Quantity2]]*Table111[[#This Row],[U Cost]]</f>
        <v>0</v>
      </c>
      <c r="AB885" s="1"/>
      <c r="AC885" s="1"/>
      <c r="AD885" s="1">
        <f t="shared" si="96"/>
        <v>0</v>
      </c>
      <c r="AE885" s="1"/>
      <c r="AF885" s="1">
        <f>SUM(Table111[[#This Row],[Total 
Paid]:[Shipping 
Charged]])</f>
        <v>0</v>
      </c>
      <c r="AG885" s="1"/>
      <c r="AH885" s="1"/>
      <c r="AI885" s="1">
        <f t="shared" si="97"/>
        <v>0</v>
      </c>
      <c r="AK885" s="1"/>
      <c r="AL885" s="1"/>
      <c r="AM885" s="1"/>
      <c r="AN885" s="1"/>
      <c r="AP885" s="30"/>
      <c r="AQ885" s="1"/>
      <c r="AR885" s="1">
        <f t="shared" si="99"/>
        <v>0</v>
      </c>
      <c r="AS885" s="1"/>
      <c r="AT885" s="1"/>
      <c r="AU885" s="2">
        <f t="shared" si="98"/>
        <v>0</v>
      </c>
      <c r="AW885" s="1"/>
      <c r="AX885" s="1"/>
      <c r="AY885" s="1"/>
      <c r="AZ885" s="2">
        <f t="shared" si="95"/>
        <v>0</v>
      </c>
      <c r="BA885" s="2">
        <f>SUM(AF885,AH885,-AZ885,-Table111[[#This Row],[Sale Fee]])</f>
        <v>0</v>
      </c>
      <c r="BC885" s="1"/>
      <c r="BD885" s="1"/>
      <c r="BE885" s="1"/>
    </row>
    <row r="886" spans="1:57" x14ac:dyDescent="0.25">
      <c r="A886" s="1"/>
      <c r="B886" s="1"/>
      <c r="Q886" s="1"/>
      <c r="R886" s="1"/>
      <c r="S886" s="1"/>
      <c r="U886" s="1"/>
      <c r="V886" s="1"/>
      <c r="W886" s="1"/>
      <c r="X886" s="1"/>
      <c r="Y886" s="1"/>
      <c r="Z886" s="1">
        <f>Table111[[#This Row],[Quantity2]]*Table111[[#This Row],[U Cost]]</f>
        <v>0</v>
      </c>
      <c r="AB886" s="1"/>
      <c r="AC886" s="1"/>
      <c r="AD886" s="1">
        <f t="shared" si="96"/>
        <v>0</v>
      </c>
      <c r="AE886" s="1"/>
      <c r="AF886" s="1">
        <f>SUM(Table111[[#This Row],[Total 
Paid]:[Shipping 
Charged]])</f>
        <v>0</v>
      </c>
      <c r="AG886" s="1"/>
      <c r="AH886" s="1"/>
      <c r="AI886" s="1">
        <f t="shared" si="97"/>
        <v>0</v>
      </c>
      <c r="AK886" s="1"/>
      <c r="AL886" s="1"/>
      <c r="AM886" s="1"/>
      <c r="AN886" s="1"/>
      <c r="AP886" s="30"/>
      <c r="AQ886" s="1"/>
      <c r="AR886" s="1">
        <f t="shared" si="99"/>
        <v>0</v>
      </c>
      <c r="AS886" s="1"/>
      <c r="AT886" s="1"/>
      <c r="AU886" s="2">
        <f t="shared" si="98"/>
        <v>0</v>
      </c>
      <c r="AW886" s="1"/>
      <c r="AX886" s="1"/>
      <c r="AY886" s="1"/>
      <c r="AZ886" s="2">
        <f t="shared" si="95"/>
        <v>0</v>
      </c>
      <c r="BA886" s="2">
        <f>SUM(AF886,AH886,-AZ886,-Table111[[#This Row],[Sale Fee]])</f>
        <v>0</v>
      </c>
      <c r="BC886" s="1"/>
      <c r="BD886" s="1"/>
      <c r="BE886" s="1"/>
    </row>
    <row r="887" spans="1:57" x14ac:dyDescent="0.25">
      <c r="A887" s="1"/>
      <c r="B887" s="1"/>
      <c r="Q887" s="1"/>
      <c r="R887" s="1"/>
      <c r="S887" s="1"/>
      <c r="U887" s="1"/>
      <c r="V887" s="1"/>
      <c r="W887" s="1"/>
      <c r="X887" s="1"/>
      <c r="Y887" s="1"/>
      <c r="Z887" s="1">
        <f>Table111[[#This Row],[Quantity2]]*Table111[[#This Row],[U Cost]]</f>
        <v>0</v>
      </c>
      <c r="AB887" s="1"/>
      <c r="AC887" s="1"/>
      <c r="AD887" s="1">
        <f t="shared" si="96"/>
        <v>0</v>
      </c>
      <c r="AE887" s="1"/>
      <c r="AF887" s="1">
        <f>SUM(Table111[[#This Row],[Total 
Paid]:[Shipping 
Charged]])</f>
        <v>0</v>
      </c>
      <c r="AG887" s="1"/>
      <c r="AH887" s="1"/>
      <c r="AI887" s="1">
        <f t="shared" si="97"/>
        <v>0</v>
      </c>
      <c r="AK887" s="1"/>
      <c r="AL887" s="1"/>
      <c r="AM887" s="1"/>
      <c r="AN887" s="1"/>
      <c r="AP887" s="30"/>
      <c r="AQ887" s="1"/>
      <c r="AR887" s="1">
        <f t="shared" si="99"/>
        <v>0</v>
      </c>
      <c r="AS887" s="1"/>
      <c r="AT887" s="1"/>
      <c r="AU887" s="2">
        <f t="shared" si="98"/>
        <v>0</v>
      </c>
      <c r="AW887" s="1"/>
      <c r="AX887" s="1"/>
      <c r="AY887" s="1"/>
      <c r="AZ887" s="2">
        <f t="shared" si="95"/>
        <v>0</v>
      </c>
      <c r="BA887" s="2">
        <f>SUM(AF887,AH887,-AZ887,-Table111[[#This Row],[Sale Fee]])</f>
        <v>0</v>
      </c>
      <c r="BC887" s="1"/>
      <c r="BD887" s="1"/>
      <c r="BE887" s="1"/>
    </row>
    <row r="888" spans="1:57" x14ac:dyDescent="0.25">
      <c r="A888" s="1"/>
      <c r="B888" s="1"/>
      <c r="Q888" s="1"/>
      <c r="R888" s="1"/>
      <c r="S888" s="1"/>
      <c r="U888" s="1"/>
      <c r="V888" s="1"/>
      <c r="W888" s="1"/>
      <c r="X888" s="1"/>
      <c r="Y888" s="1"/>
      <c r="Z888" s="1">
        <f>Table111[[#This Row],[Quantity2]]*Table111[[#This Row],[U Cost]]</f>
        <v>0</v>
      </c>
      <c r="AB888" s="1"/>
      <c r="AC888" s="1"/>
      <c r="AD888" s="1">
        <f t="shared" si="96"/>
        <v>0</v>
      </c>
      <c r="AE888" s="1"/>
      <c r="AF888" s="1">
        <f>SUM(Table111[[#This Row],[Total 
Paid]:[Shipping 
Charged]])</f>
        <v>0</v>
      </c>
      <c r="AG888" s="1"/>
      <c r="AH888" s="1"/>
      <c r="AI888" s="1">
        <f t="shared" si="97"/>
        <v>0</v>
      </c>
      <c r="AK888" s="1"/>
      <c r="AL888" s="1"/>
      <c r="AM888" s="1"/>
      <c r="AN888" s="1"/>
      <c r="AP888" s="30"/>
      <c r="AQ888" s="1"/>
      <c r="AR888" s="1">
        <f t="shared" si="99"/>
        <v>0</v>
      </c>
      <c r="AS888" s="1"/>
      <c r="AT888" s="1"/>
      <c r="AU888" s="2">
        <f t="shared" si="98"/>
        <v>0</v>
      </c>
      <c r="AW888" s="1"/>
      <c r="AX888" s="1"/>
      <c r="AY888" s="1"/>
      <c r="AZ888" s="2">
        <f t="shared" si="95"/>
        <v>0</v>
      </c>
      <c r="BA888" s="2">
        <f>SUM(AF888,AH888,-AZ888,-Table111[[#This Row],[Sale Fee]])</f>
        <v>0</v>
      </c>
      <c r="BC888" s="1"/>
      <c r="BD888" s="1"/>
      <c r="BE888" s="1"/>
    </row>
    <row r="889" spans="1:57" x14ac:dyDescent="0.25">
      <c r="A889" s="1"/>
      <c r="B889" s="1"/>
      <c r="Q889" s="1"/>
      <c r="R889" s="1"/>
      <c r="S889" s="1"/>
      <c r="U889" s="1"/>
      <c r="V889" s="1"/>
      <c r="W889" s="1"/>
      <c r="X889" s="1"/>
      <c r="Y889" s="1"/>
      <c r="Z889" s="1">
        <f>Table111[[#This Row],[Quantity2]]*Table111[[#This Row],[U Cost]]</f>
        <v>0</v>
      </c>
      <c r="AB889" s="1"/>
      <c r="AC889" s="1"/>
      <c r="AD889" s="1">
        <f t="shared" si="96"/>
        <v>0</v>
      </c>
      <c r="AE889" s="1"/>
      <c r="AF889" s="1">
        <f>SUM(Table111[[#This Row],[Total 
Paid]:[Shipping 
Charged]])</f>
        <v>0</v>
      </c>
      <c r="AG889" s="1"/>
      <c r="AH889" s="1"/>
      <c r="AI889" s="1">
        <f t="shared" si="97"/>
        <v>0</v>
      </c>
      <c r="AK889" s="1"/>
      <c r="AL889" s="1"/>
      <c r="AM889" s="1"/>
      <c r="AN889" s="1"/>
      <c r="AP889" s="30"/>
      <c r="AQ889" s="1"/>
      <c r="AR889" s="1">
        <f t="shared" si="99"/>
        <v>0</v>
      </c>
      <c r="AS889" s="1"/>
      <c r="AT889" s="1"/>
      <c r="AU889" s="2">
        <f t="shared" si="98"/>
        <v>0</v>
      </c>
      <c r="AW889" s="1"/>
      <c r="AX889" s="1"/>
      <c r="AY889" s="1"/>
      <c r="AZ889" s="2">
        <f t="shared" si="95"/>
        <v>0</v>
      </c>
      <c r="BA889" s="2">
        <f>SUM(AF889,AH889,-AZ889,-Table111[[#This Row],[Sale Fee]])</f>
        <v>0</v>
      </c>
      <c r="BC889" s="1"/>
      <c r="BD889" s="1"/>
      <c r="BE889" s="1"/>
    </row>
    <row r="890" spans="1:57" x14ac:dyDescent="0.25">
      <c r="A890" s="1"/>
      <c r="B890" s="1"/>
      <c r="Q890" s="1"/>
      <c r="R890" s="1"/>
      <c r="S890" s="1"/>
      <c r="U890" s="1"/>
      <c r="V890" s="1"/>
      <c r="W890" s="1"/>
      <c r="X890" s="1"/>
      <c r="Y890" s="1"/>
      <c r="Z890" s="1">
        <f>Table111[[#This Row],[Quantity2]]*Table111[[#This Row],[U Cost]]</f>
        <v>0</v>
      </c>
      <c r="AB890" s="1"/>
      <c r="AC890" s="1"/>
      <c r="AD890" s="1">
        <f t="shared" si="96"/>
        <v>0</v>
      </c>
      <c r="AE890" s="1"/>
      <c r="AF890" s="1">
        <f>SUM(Table111[[#This Row],[Total 
Paid]:[Shipping 
Charged]])</f>
        <v>0</v>
      </c>
      <c r="AG890" s="1"/>
      <c r="AH890" s="1"/>
      <c r="AI890" s="1">
        <f t="shared" si="97"/>
        <v>0</v>
      </c>
      <c r="AK890" s="1"/>
      <c r="AL890" s="1"/>
      <c r="AM890" s="1"/>
      <c r="AN890" s="1"/>
      <c r="AP890" s="30"/>
      <c r="AQ890" s="1"/>
      <c r="AR890" s="1">
        <f t="shared" si="99"/>
        <v>0</v>
      </c>
      <c r="AS890" s="1"/>
      <c r="AT890" s="1"/>
      <c r="AU890" s="2">
        <f t="shared" si="98"/>
        <v>0</v>
      </c>
      <c r="AW890" s="1"/>
      <c r="AX890" s="1"/>
      <c r="AY890" s="1"/>
      <c r="AZ890" s="2">
        <f t="shared" si="95"/>
        <v>0</v>
      </c>
      <c r="BA890" s="2">
        <f>SUM(AF890,AH890,-AZ890,-Table111[[#This Row],[Sale Fee]])</f>
        <v>0</v>
      </c>
      <c r="BC890" s="1"/>
      <c r="BD890" s="1"/>
      <c r="BE890" s="1"/>
    </row>
    <row r="891" spans="1:57" x14ac:dyDescent="0.25">
      <c r="A891" s="1"/>
      <c r="B891" s="1"/>
      <c r="Q891" s="1"/>
      <c r="R891" s="1"/>
      <c r="S891" s="1"/>
      <c r="U891" s="1"/>
      <c r="V891" s="1"/>
      <c r="W891" s="1"/>
      <c r="X891" s="1"/>
      <c r="Y891" s="1"/>
      <c r="Z891" s="1">
        <f>Table111[[#This Row],[Quantity2]]*Table111[[#This Row],[U Cost]]</f>
        <v>0</v>
      </c>
      <c r="AB891" s="1"/>
      <c r="AC891" s="1"/>
      <c r="AD891" s="1">
        <f t="shared" si="96"/>
        <v>0</v>
      </c>
      <c r="AE891" s="1"/>
      <c r="AF891" s="1">
        <f>SUM(Table111[[#This Row],[Total 
Paid]:[Shipping 
Charged]])</f>
        <v>0</v>
      </c>
      <c r="AG891" s="1"/>
      <c r="AH891" s="1"/>
      <c r="AI891" s="1">
        <f t="shared" si="97"/>
        <v>0</v>
      </c>
      <c r="AK891" s="1"/>
      <c r="AL891" s="1"/>
      <c r="AM891" s="1"/>
      <c r="AN891" s="1"/>
      <c r="AP891" s="30"/>
      <c r="AQ891" s="1"/>
      <c r="AR891" s="1">
        <f t="shared" si="99"/>
        <v>0</v>
      </c>
      <c r="AS891" s="1"/>
      <c r="AT891" s="1"/>
      <c r="AU891" s="2">
        <f t="shared" si="98"/>
        <v>0</v>
      </c>
      <c r="AW891" s="1"/>
      <c r="AX891" s="1"/>
      <c r="AY891" s="1"/>
      <c r="AZ891" s="2">
        <f t="shared" si="95"/>
        <v>0</v>
      </c>
      <c r="BA891" s="2">
        <f>SUM(AF891,AH891,-AZ891,-Table111[[#This Row],[Sale Fee]])</f>
        <v>0</v>
      </c>
      <c r="BC891" s="1"/>
      <c r="BD891" s="1"/>
      <c r="BE891" s="1"/>
    </row>
    <row r="892" spans="1:57" x14ac:dyDescent="0.25">
      <c r="A892" s="1"/>
      <c r="B892" s="1"/>
      <c r="Q892" s="1"/>
      <c r="R892" s="1"/>
      <c r="S892" s="1"/>
      <c r="U892" s="1"/>
      <c r="V892" s="1"/>
      <c r="W892" s="1"/>
      <c r="X892" s="1"/>
      <c r="Y892" s="1"/>
      <c r="Z892" s="1">
        <f>Table111[[#This Row],[Quantity2]]*Table111[[#This Row],[U Cost]]</f>
        <v>0</v>
      </c>
      <c r="AB892" s="1"/>
      <c r="AC892" s="1"/>
      <c r="AD892" s="1">
        <f t="shared" si="96"/>
        <v>0</v>
      </c>
      <c r="AE892" s="1"/>
      <c r="AF892" s="1">
        <f>SUM(Table111[[#This Row],[Total 
Paid]:[Shipping 
Charged]])</f>
        <v>0</v>
      </c>
      <c r="AG892" s="1"/>
      <c r="AH892" s="1"/>
      <c r="AI892" s="1">
        <f t="shared" si="97"/>
        <v>0</v>
      </c>
      <c r="AK892" s="1"/>
      <c r="AL892" s="1"/>
      <c r="AM892" s="1"/>
      <c r="AN892" s="1"/>
      <c r="AP892" s="30"/>
      <c r="AQ892" s="1"/>
      <c r="AR892" s="1">
        <f t="shared" si="99"/>
        <v>0</v>
      </c>
      <c r="AS892" s="1"/>
      <c r="AT892" s="1"/>
      <c r="AU892" s="2">
        <f t="shared" si="98"/>
        <v>0</v>
      </c>
      <c r="AW892" s="1"/>
      <c r="AX892" s="1"/>
      <c r="AY892" s="1"/>
      <c r="AZ892" s="2">
        <f t="shared" si="95"/>
        <v>0</v>
      </c>
      <c r="BA892" s="2">
        <f>SUM(AF892,AH892,-AZ892,-Table111[[#This Row],[Sale Fee]])</f>
        <v>0</v>
      </c>
      <c r="BC892" s="1"/>
      <c r="BD892" s="1"/>
      <c r="BE892" s="1"/>
    </row>
    <row r="893" spans="1:57" x14ac:dyDescent="0.25">
      <c r="A893" s="1"/>
      <c r="B893" s="1"/>
      <c r="Q893" s="1"/>
      <c r="R893" s="1"/>
      <c r="S893" s="1"/>
      <c r="U893" s="1"/>
      <c r="V893" s="1"/>
      <c r="W893" s="1"/>
      <c r="X893" s="1"/>
      <c r="Y893" s="1"/>
      <c r="Z893" s="1">
        <f>Table111[[#This Row],[Quantity2]]*Table111[[#This Row],[U Cost]]</f>
        <v>0</v>
      </c>
      <c r="AB893" s="1"/>
      <c r="AC893" s="1"/>
      <c r="AD893" s="1">
        <f t="shared" si="96"/>
        <v>0</v>
      </c>
      <c r="AE893" s="1"/>
      <c r="AF893" s="1">
        <f>SUM(Table111[[#This Row],[Total 
Paid]:[Shipping 
Charged]])</f>
        <v>0</v>
      </c>
      <c r="AG893" s="1"/>
      <c r="AH893" s="1"/>
      <c r="AI893" s="1">
        <f t="shared" si="97"/>
        <v>0</v>
      </c>
      <c r="AK893" s="1"/>
      <c r="AL893" s="1"/>
      <c r="AM893" s="1"/>
      <c r="AN893" s="1"/>
      <c r="AP893" s="30"/>
      <c r="AQ893" s="1"/>
      <c r="AR893" s="1">
        <f t="shared" si="99"/>
        <v>0</v>
      </c>
      <c r="AS893" s="1"/>
      <c r="AT893" s="1"/>
      <c r="AU893" s="2">
        <f t="shared" si="98"/>
        <v>0</v>
      </c>
      <c r="AW893" s="1"/>
      <c r="AX893" s="1"/>
      <c r="AY893" s="1"/>
      <c r="AZ893" s="2">
        <f t="shared" si="95"/>
        <v>0</v>
      </c>
      <c r="BA893" s="2">
        <f>SUM(AF893,AH893,-AZ893,-Table111[[#This Row],[Sale Fee]])</f>
        <v>0</v>
      </c>
      <c r="BC893" s="1"/>
      <c r="BD893" s="1"/>
      <c r="BE893" s="1"/>
    </row>
    <row r="894" spans="1:57" x14ac:dyDescent="0.25">
      <c r="A894" s="1"/>
      <c r="B894" s="1"/>
      <c r="Q894" s="1"/>
      <c r="R894" s="1"/>
      <c r="S894" s="1"/>
      <c r="U894" s="1"/>
      <c r="V894" s="1"/>
      <c r="W894" s="1"/>
      <c r="X894" s="1"/>
      <c r="Y894" s="1"/>
      <c r="Z894" s="1">
        <f>Table111[[#This Row],[Quantity2]]*Table111[[#This Row],[U Cost]]</f>
        <v>0</v>
      </c>
      <c r="AB894" s="1"/>
      <c r="AC894" s="1"/>
      <c r="AD894" s="1">
        <f t="shared" si="96"/>
        <v>0</v>
      </c>
      <c r="AE894" s="1"/>
      <c r="AF894" s="1">
        <f>SUM(Table111[[#This Row],[Total 
Paid]:[Shipping 
Charged]])</f>
        <v>0</v>
      </c>
      <c r="AG894" s="1"/>
      <c r="AH894" s="1"/>
      <c r="AI894" s="1">
        <f t="shared" si="97"/>
        <v>0</v>
      </c>
      <c r="AK894" s="1"/>
      <c r="AL894" s="1"/>
      <c r="AM894" s="1"/>
      <c r="AN894" s="1"/>
      <c r="AP894" s="30"/>
      <c r="AQ894" s="1"/>
      <c r="AR894" s="1">
        <f t="shared" si="99"/>
        <v>0</v>
      </c>
      <c r="AS894" s="1"/>
      <c r="AT894" s="1"/>
      <c r="AU894" s="2">
        <f t="shared" si="98"/>
        <v>0</v>
      </c>
      <c r="AW894" s="1"/>
      <c r="AX894" s="1"/>
      <c r="AY894" s="1"/>
      <c r="AZ894" s="2">
        <f t="shared" si="95"/>
        <v>0</v>
      </c>
      <c r="BA894" s="2">
        <f>SUM(AF894,AH894,-AZ894,-Table111[[#This Row],[Sale Fee]])</f>
        <v>0</v>
      </c>
      <c r="BC894" s="1"/>
      <c r="BD894" s="1"/>
      <c r="BE894" s="1"/>
    </row>
    <row r="895" spans="1:57" x14ac:dyDescent="0.25">
      <c r="A895" s="1"/>
      <c r="B895" s="1"/>
      <c r="Q895" s="1"/>
      <c r="R895" s="1"/>
      <c r="S895" s="1"/>
      <c r="U895" s="1"/>
      <c r="V895" s="1"/>
      <c r="W895" s="1"/>
      <c r="X895" s="1"/>
      <c r="Y895" s="1"/>
      <c r="Z895" s="1">
        <f>Table111[[#This Row],[Quantity2]]*Table111[[#This Row],[U Cost]]</f>
        <v>0</v>
      </c>
      <c r="AB895" s="1"/>
      <c r="AC895" s="1"/>
      <c r="AD895" s="1">
        <f t="shared" si="96"/>
        <v>0</v>
      </c>
      <c r="AE895" s="1"/>
      <c r="AF895" s="1">
        <f>SUM(Table111[[#This Row],[Total 
Paid]:[Shipping 
Charged]])</f>
        <v>0</v>
      </c>
      <c r="AG895" s="1"/>
      <c r="AH895" s="1"/>
      <c r="AI895" s="1">
        <f t="shared" si="97"/>
        <v>0</v>
      </c>
      <c r="AK895" s="1"/>
      <c r="AL895" s="1"/>
      <c r="AM895" s="1"/>
      <c r="AN895" s="1"/>
      <c r="AP895" s="30"/>
      <c r="AQ895" s="1"/>
      <c r="AR895" s="1">
        <f t="shared" si="99"/>
        <v>0</v>
      </c>
      <c r="AS895" s="1"/>
      <c r="AT895" s="1"/>
      <c r="AU895" s="2">
        <f t="shared" si="98"/>
        <v>0</v>
      </c>
      <c r="AW895" s="1"/>
      <c r="AX895" s="1"/>
      <c r="AY895" s="1"/>
      <c r="AZ895" s="2">
        <f t="shared" si="95"/>
        <v>0</v>
      </c>
      <c r="BA895" s="2">
        <f>SUM(AF895,AH895,-AZ895,-Table111[[#This Row],[Sale Fee]])</f>
        <v>0</v>
      </c>
      <c r="BC895" s="1"/>
      <c r="BD895" s="1"/>
      <c r="BE895" s="1"/>
    </row>
    <row r="896" spans="1:57" x14ac:dyDescent="0.25">
      <c r="A896" s="1"/>
      <c r="B896" s="1"/>
      <c r="Q896" s="1"/>
      <c r="R896" s="1"/>
      <c r="S896" s="1"/>
      <c r="U896" s="1"/>
      <c r="V896" s="1"/>
      <c r="W896" s="1"/>
      <c r="X896" s="1"/>
      <c r="Y896" s="1"/>
      <c r="Z896" s="1">
        <f>Table111[[#This Row],[Quantity2]]*Table111[[#This Row],[U Cost]]</f>
        <v>0</v>
      </c>
      <c r="AB896" s="1"/>
      <c r="AC896" s="1"/>
      <c r="AD896" s="1">
        <f t="shared" si="96"/>
        <v>0</v>
      </c>
      <c r="AE896" s="1"/>
      <c r="AF896" s="1">
        <f>SUM(Table111[[#This Row],[Total 
Paid]:[Shipping 
Charged]])</f>
        <v>0</v>
      </c>
      <c r="AG896" s="1"/>
      <c r="AH896" s="1"/>
      <c r="AI896" s="1">
        <f t="shared" si="97"/>
        <v>0</v>
      </c>
      <c r="AK896" s="1"/>
      <c r="AL896" s="1"/>
      <c r="AM896" s="1"/>
      <c r="AN896" s="1"/>
      <c r="AP896" s="30"/>
      <c r="AQ896" s="1"/>
      <c r="AR896" s="1">
        <f t="shared" si="99"/>
        <v>0</v>
      </c>
      <c r="AS896" s="1"/>
      <c r="AT896" s="1"/>
      <c r="AU896" s="2">
        <f t="shared" si="98"/>
        <v>0</v>
      </c>
      <c r="AW896" s="1"/>
      <c r="AX896" s="1"/>
      <c r="AY896" s="1"/>
      <c r="AZ896" s="2">
        <f t="shared" si="95"/>
        <v>0</v>
      </c>
      <c r="BA896" s="2">
        <f>SUM(AF896,AH896,-AZ896,-Table111[[#This Row],[Sale Fee]])</f>
        <v>0</v>
      </c>
      <c r="BC896" s="1"/>
      <c r="BD896" s="1"/>
      <c r="BE896" s="1"/>
    </row>
    <row r="897" spans="1:57" x14ac:dyDescent="0.25">
      <c r="A897" s="1"/>
      <c r="B897" s="1"/>
      <c r="Q897" s="1"/>
      <c r="R897" s="1"/>
      <c r="S897" s="1"/>
      <c r="U897" s="1"/>
      <c r="V897" s="1"/>
      <c r="W897" s="1"/>
      <c r="X897" s="1"/>
      <c r="Y897" s="1"/>
      <c r="Z897" s="1">
        <f>Table111[[#This Row],[Quantity2]]*Table111[[#This Row],[U Cost]]</f>
        <v>0</v>
      </c>
      <c r="AB897" s="1"/>
      <c r="AC897" s="1"/>
      <c r="AD897" s="1">
        <f t="shared" si="96"/>
        <v>0</v>
      </c>
      <c r="AE897" s="1"/>
      <c r="AF897" s="1">
        <f>SUM(Table111[[#This Row],[Total 
Paid]:[Shipping 
Charged]])</f>
        <v>0</v>
      </c>
      <c r="AG897" s="1"/>
      <c r="AH897" s="1"/>
      <c r="AI897" s="1">
        <f t="shared" si="97"/>
        <v>0</v>
      </c>
      <c r="AK897" s="1"/>
      <c r="AL897" s="1"/>
      <c r="AM897" s="1"/>
      <c r="AN897" s="1"/>
      <c r="AP897" s="30"/>
      <c r="AQ897" s="1"/>
      <c r="AR897" s="1">
        <f t="shared" si="99"/>
        <v>0</v>
      </c>
      <c r="AS897" s="1"/>
      <c r="AT897" s="1"/>
      <c r="AU897" s="2">
        <f t="shared" si="98"/>
        <v>0</v>
      </c>
      <c r="AW897" s="1"/>
      <c r="AX897" s="1"/>
      <c r="AY897" s="1"/>
      <c r="AZ897" s="2">
        <f t="shared" si="95"/>
        <v>0</v>
      </c>
      <c r="BA897" s="2">
        <f>SUM(AF897,AH897,-AZ897,-Table111[[#This Row],[Sale Fee]])</f>
        <v>0</v>
      </c>
      <c r="BC897" s="1"/>
      <c r="BD897" s="1"/>
      <c r="BE897" s="1"/>
    </row>
    <row r="898" spans="1:57" x14ac:dyDescent="0.25">
      <c r="A898" s="1"/>
      <c r="B898" s="1"/>
      <c r="Q898" s="1"/>
      <c r="R898" s="1"/>
      <c r="S898" s="1"/>
      <c r="U898" s="1"/>
      <c r="V898" s="1"/>
      <c r="W898" s="1"/>
      <c r="X898" s="1"/>
      <c r="Y898" s="1"/>
      <c r="Z898" s="1">
        <f>Table111[[#This Row],[Quantity2]]*Table111[[#This Row],[U Cost]]</f>
        <v>0</v>
      </c>
      <c r="AB898" s="1"/>
      <c r="AC898" s="1"/>
      <c r="AD898" s="1">
        <f t="shared" si="96"/>
        <v>0</v>
      </c>
      <c r="AE898" s="1"/>
      <c r="AF898" s="1">
        <f>SUM(Table111[[#This Row],[Total 
Paid]:[Shipping 
Charged]])</f>
        <v>0</v>
      </c>
      <c r="AG898" s="1"/>
      <c r="AH898" s="1"/>
      <c r="AI898" s="1">
        <f t="shared" si="97"/>
        <v>0</v>
      </c>
      <c r="AK898" s="1"/>
      <c r="AL898" s="1"/>
      <c r="AM898" s="1"/>
      <c r="AN898" s="1"/>
      <c r="AP898" s="30"/>
      <c r="AQ898" s="1"/>
      <c r="AR898" s="1">
        <f t="shared" si="99"/>
        <v>0</v>
      </c>
      <c r="AS898" s="1"/>
      <c r="AT898" s="1"/>
      <c r="AU898" s="2">
        <f t="shared" si="98"/>
        <v>0</v>
      </c>
      <c r="AW898" s="1"/>
      <c r="AX898" s="1"/>
      <c r="AY898" s="1"/>
      <c r="AZ898" s="2">
        <f t="shared" si="95"/>
        <v>0</v>
      </c>
      <c r="BA898" s="2">
        <f>SUM(AF898,AH898,-AZ898,-Table111[[#This Row],[Sale Fee]])</f>
        <v>0</v>
      </c>
      <c r="BC898" s="1"/>
      <c r="BD898" s="1"/>
      <c r="BE898" s="1"/>
    </row>
    <row r="899" spans="1:57" x14ac:dyDescent="0.25">
      <c r="A899" s="1"/>
      <c r="B899" s="1"/>
      <c r="Q899" s="1"/>
      <c r="R899" s="1"/>
      <c r="S899" s="1"/>
      <c r="U899" s="1"/>
      <c r="V899" s="1"/>
      <c r="W899" s="1"/>
      <c r="X899" s="1"/>
      <c r="Y899" s="1"/>
      <c r="Z899" s="1">
        <f>Table111[[#This Row],[Quantity2]]*Table111[[#This Row],[U Cost]]</f>
        <v>0</v>
      </c>
      <c r="AB899" s="1"/>
      <c r="AC899" s="1"/>
      <c r="AD899" s="1">
        <f t="shared" si="96"/>
        <v>0</v>
      </c>
      <c r="AE899" s="1"/>
      <c r="AF899" s="1">
        <f>SUM(Table111[[#This Row],[Total 
Paid]:[Shipping 
Charged]])</f>
        <v>0</v>
      </c>
      <c r="AG899" s="1"/>
      <c r="AH899" s="1"/>
      <c r="AI899" s="1">
        <f t="shared" si="97"/>
        <v>0</v>
      </c>
      <c r="AK899" s="1"/>
      <c r="AL899" s="1"/>
      <c r="AM899" s="1"/>
      <c r="AN899" s="1"/>
      <c r="AP899" s="30"/>
      <c r="AQ899" s="1"/>
      <c r="AR899" s="1">
        <f t="shared" si="99"/>
        <v>0</v>
      </c>
      <c r="AS899" s="1"/>
      <c r="AT899" s="1"/>
      <c r="AU899" s="2">
        <f t="shared" si="98"/>
        <v>0</v>
      </c>
      <c r="AW899" s="1"/>
      <c r="AX899" s="1"/>
      <c r="AY899" s="1"/>
      <c r="AZ899" s="2">
        <f t="shared" si="95"/>
        <v>0</v>
      </c>
      <c r="BA899" s="2">
        <f>SUM(AF899,AH899,-AZ899,-Table111[[#This Row],[Sale Fee]])</f>
        <v>0</v>
      </c>
      <c r="BC899" s="1"/>
      <c r="BD899" s="1"/>
      <c r="BE899" s="1"/>
    </row>
    <row r="900" spans="1:57" x14ac:dyDescent="0.25">
      <c r="A900" s="1"/>
      <c r="B900" s="1"/>
      <c r="Q900" s="1"/>
      <c r="R900" s="1"/>
      <c r="S900" s="1"/>
      <c r="U900" s="1"/>
      <c r="V900" s="1"/>
      <c r="W900" s="1"/>
      <c r="X900" s="1"/>
      <c r="Y900" s="1"/>
      <c r="Z900" s="1">
        <f>Table111[[#This Row],[Quantity2]]*Table111[[#This Row],[U Cost]]</f>
        <v>0</v>
      </c>
      <c r="AB900" s="1"/>
      <c r="AC900" s="1"/>
      <c r="AD900" s="1">
        <f t="shared" si="96"/>
        <v>0</v>
      </c>
      <c r="AE900" s="1"/>
      <c r="AF900" s="1">
        <f>SUM(Table111[[#This Row],[Total 
Paid]:[Shipping 
Charged]])</f>
        <v>0</v>
      </c>
      <c r="AG900" s="1"/>
      <c r="AH900" s="1"/>
      <c r="AI900" s="1">
        <f t="shared" si="97"/>
        <v>0</v>
      </c>
      <c r="AK900" s="1"/>
      <c r="AL900" s="1"/>
      <c r="AM900" s="1"/>
      <c r="AN900" s="1"/>
      <c r="AP900" s="30"/>
      <c r="AQ900" s="1"/>
      <c r="AR900" s="1">
        <f t="shared" si="99"/>
        <v>0</v>
      </c>
      <c r="AS900" s="1"/>
      <c r="AT900" s="1"/>
      <c r="AU900" s="2">
        <f t="shared" si="98"/>
        <v>0</v>
      </c>
      <c r="AW900" s="1"/>
      <c r="AX900" s="1"/>
      <c r="AY900" s="1"/>
      <c r="AZ900" s="2">
        <f t="shared" si="95"/>
        <v>0</v>
      </c>
      <c r="BA900" s="2">
        <f>SUM(AF900,AH900,-AZ900,-Table111[[#This Row],[Sale Fee]])</f>
        <v>0</v>
      </c>
      <c r="BC900" s="1"/>
      <c r="BD900" s="1"/>
      <c r="BE900" s="1"/>
    </row>
    <row r="901" spans="1:57" x14ac:dyDescent="0.25">
      <c r="A901" s="1"/>
      <c r="B901" s="1"/>
      <c r="Q901" s="1"/>
      <c r="R901" s="1"/>
      <c r="S901" s="1"/>
      <c r="U901" s="1"/>
      <c r="V901" s="1"/>
      <c r="W901" s="1"/>
      <c r="X901" s="1"/>
      <c r="Y901" s="1"/>
      <c r="Z901" s="1">
        <f>Table111[[#This Row],[Quantity2]]*Table111[[#This Row],[U Cost]]</f>
        <v>0</v>
      </c>
      <c r="AB901" s="1"/>
      <c r="AC901" s="1"/>
      <c r="AD901" s="1">
        <f t="shared" si="96"/>
        <v>0</v>
      </c>
      <c r="AE901" s="1"/>
      <c r="AF901" s="1">
        <f>SUM(Table111[[#This Row],[Total 
Paid]:[Shipping 
Charged]])</f>
        <v>0</v>
      </c>
      <c r="AG901" s="1"/>
      <c r="AH901" s="1"/>
      <c r="AI901" s="1">
        <f t="shared" si="97"/>
        <v>0</v>
      </c>
      <c r="AK901" s="1"/>
      <c r="AL901" s="1"/>
      <c r="AM901" s="1"/>
      <c r="AN901" s="1"/>
      <c r="AP901" s="30"/>
      <c r="AQ901" s="1"/>
      <c r="AR901" s="1">
        <f t="shared" si="99"/>
        <v>0</v>
      </c>
      <c r="AS901" s="1"/>
      <c r="AT901" s="1"/>
      <c r="AU901" s="2">
        <f t="shared" si="98"/>
        <v>0</v>
      </c>
      <c r="AW901" s="1"/>
      <c r="AX901" s="1"/>
      <c r="AY901" s="1"/>
      <c r="AZ901" s="2">
        <f t="shared" si="95"/>
        <v>0</v>
      </c>
      <c r="BA901" s="2">
        <f>SUM(AF901,AH901,-AZ901,-Table111[[#This Row],[Sale Fee]])</f>
        <v>0</v>
      </c>
      <c r="BC901" s="1"/>
      <c r="BD901" s="1"/>
      <c r="BE901" s="1"/>
    </row>
    <row r="902" spans="1:57" x14ac:dyDescent="0.25">
      <c r="A902" s="1"/>
      <c r="B902" s="1"/>
      <c r="Q902" s="1"/>
      <c r="R902" s="1"/>
      <c r="S902" s="1"/>
      <c r="U902" s="1"/>
      <c r="V902" s="1"/>
      <c r="W902" s="1"/>
      <c r="X902" s="1"/>
      <c r="Y902" s="1"/>
      <c r="Z902" s="1">
        <f>Table111[[#This Row],[Quantity2]]*Table111[[#This Row],[U Cost]]</f>
        <v>0</v>
      </c>
      <c r="AB902" s="1"/>
      <c r="AC902" s="1"/>
      <c r="AD902" s="1">
        <f t="shared" si="96"/>
        <v>0</v>
      </c>
      <c r="AE902" s="1"/>
      <c r="AF902" s="1">
        <f>SUM(Table111[[#This Row],[Total 
Paid]:[Shipping 
Charged]])</f>
        <v>0</v>
      </c>
      <c r="AG902" s="1"/>
      <c r="AH902" s="1"/>
      <c r="AI902" s="1">
        <f t="shared" si="97"/>
        <v>0</v>
      </c>
      <c r="AK902" s="1"/>
      <c r="AL902" s="1"/>
      <c r="AM902" s="1"/>
      <c r="AN902" s="1"/>
      <c r="AP902" s="30"/>
      <c r="AQ902" s="1"/>
      <c r="AR902" s="1">
        <f t="shared" si="99"/>
        <v>0</v>
      </c>
      <c r="AS902" s="1"/>
      <c r="AT902" s="1"/>
      <c r="AU902" s="2">
        <f t="shared" si="98"/>
        <v>0</v>
      </c>
      <c r="AW902" s="1"/>
      <c r="AX902" s="1"/>
      <c r="AY902" s="1"/>
      <c r="AZ902" s="2">
        <f t="shared" si="95"/>
        <v>0</v>
      </c>
      <c r="BA902" s="2">
        <f>SUM(AF902,AH902,-AZ902,-Table111[[#This Row],[Sale Fee]])</f>
        <v>0</v>
      </c>
      <c r="BC902" s="1"/>
      <c r="BD902" s="1"/>
      <c r="BE902" s="1"/>
    </row>
    <row r="903" spans="1:57" x14ac:dyDescent="0.25">
      <c r="A903" s="1"/>
      <c r="B903" s="1"/>
      <c r="Q903" s="1"/>
      <c r="R903" s="1"/>
      <c r="S903" s="1"/>
      <c r="U903" s="1"/>
      <c r="V903" s="1"/>
      <c r="W903" s="1"/>
      <c r="X903" s="1"/>
      <c r="Y903" s="1"/>
      <c r="Z903" s="1">
        <f>Table111[[#This Row],[Quantity2]]*Table111[[#This Row],[U Cost]]</f>
        <v>0</v>
      </c>
      <c r="AB903" s="1"/>
      <c r="AC903" s="1"/>
      <c r="AD903" s="1">
        <f t="shared" si="96"/>
        <v>0</v>
      </c>
      <c r="AE903" s="1"/>
      <c r="AF903" s="1">
        <f>SUM(Table111[[#This Row],[Total 
Paid]:[Shipping 
Charged]])</f>
        <v>0</v>
      </c>
      <c r="AG903" s="1"/>
      <c r="AH903" s="1"/>
      <c r="AI903" s="1">
        <f t="shared" si="97"/>
        <v>0</v>
      </c>
      <c r="AK903" s="1"/>
      <c r="AL903" s="1"/>
      <c r="AM903" s="1"/>
      <c r="AN903" s="1"/>
      <c r="AP903" s="30"/>
      <c r="AQ903" s="1"/>
      <c r="AR903" s="1">
        <f t="shared" si="99"/>
        <v>0</v>
      </c>
      <c r="AS903" s="1"/>
      <c r="AT903" s="1"/>
      <c r="AU903" s="2">
        <f t="shared" si="98"/>
        <v>0</v>
      </c>
      <c r="AW903" s="1"/>
      <c r="AX903" s="1"/>
      <c r="AY903" s="1"/>
      <c r="AZ903" s="2">
        <f t="shared" si="95"/>
        <v>0</v>
      </c>
      <c r="BA903" s="2">
        <f>SUM(AF903,AH903,-AZ903,-Table111[[#This Row],[Sale Fee]])</f>
        <v>0</v>
      </c>
      <c r="BC903" s="1"/>
      <c r="BD903" s="1"/>
      <c r="BE903" s="1"/>
    </row>
    <row r="904" spans="1:57" x14ac:dyDescent="0.25">
      <c r="A904" s="1"/>
      <c r="B904" s="1"/>
      <c r="Q904" s="1"/>
      <c r="R904" s="1"/>
      <c r="S904" s="1"/>
      <c r="U904" s="1"/>
      <c r="V904" s="1"/>
      <c r="W904" s="1"/>
      <c r="X904" s="1"/>
      <c r="Y904" s="1"/>
      <c r="Z904" s="1">
        <f>Table111[[#This Row],[Quantity2]]*Table111[[#This Row],[U Cost]]</f>
        <v>0</v>
      </c>
      <c r="AB904" s="1"/>
      <c r="AC904" s="1"/>
      <c r="AD904" s="1">
        <f t="shared" si="96"/>
        <v>0</v>
      </c>
      <c r="AE904" s="1"/>
      <c r="AF904" s="1">
        <f>SUM(Table111[[#This Row],[Total 
Paid]:[Shipping 
Charged]])</f>
        <v>0</v>
      </c>
      <c r="AG904" s="1"/>
      <c r="AH904" s="1"/>
      <c r="AI904" s="1">
        <f t="shared" si="97"/>
        <v>0</v>
      </c>
      <c r="AK904" s="1"/>
      <c r="AL904" s="1"/>
      <c r="AM904" s="1"/>
      <c r="AN904" s="1"/>
      <c r="AP904" s="30"/>
      <c r="AQ904" s="1"/>
      <c r="AR904" s="1">
        <f t="shared" si="99"/>
        <v>0</v>
      </c>
      <c r="AS904" s="1"/>
      <c r="AT904" s="1"/>
      <c r="AU904" s="2">
        <f t="shared" si="98"/>
        <v>0</v>
      </c>
      <c r="AW904" s="1"/>
      <c r="AX904" s="1"/>
      <c r="AY904" s="1"/>
      <c r="AZ904" s="2">
        <f t="shared" si="95"/>
        <v>0</v>
      </c>
      <c r="BA904" s="2">
        <f>SUM(AF904,AH904,-AZ904,-Table111[[#This Row],[Sale Fee]])</f>
        <v>0</v>
      </c>
      <c r="BC904" s="1"/>
      <c r="BD904" s="1"/>
      <c r="BE904" s="1"/>
    </row>
    <row r="905" spans="1:57" x14ac:dyDescent="0.25">
      <c r="A905" s="1"/>
      <c r="B905" s="1"/>
      <c r="Q905" s="1"/>
      <c r="R905" s="1"/>
      <c r="S905" s="1"/>
      <c r="U905" s="1"/>
      <c r="V905" s="1"/>
      <c r="W905" s="1"/>
      <c r="X905" s="1"/>
      <c r="Y905" s="1"/>
      <c r="Z905" s="1">
        <f>Table111[[#This Row],[Quantity2]]*Table111[[#This Row],[U Cost]]</f>
        <v>0</v>
      </c>
      <c r="AB905" s="1"/>
      <c r="AC905" s="1"/>
      <c r="AD905" s="1">
        <f t="shared" si="96"/>
        <v>0</v>
      </c>
      <c r="AE905" s="1"/>
      <c r="AF905" s="1">
        <f>SUM(Table111[[#This Row],[Total 
Paid]:[Shipping 
Charged]])</f>
        <v>0</v>
      </c>
      <c r="AG905" s="1"/>
      <c r="AH905" s="1"/>
      <c r="AI905" s="1">
        <f t="shared" si="97"/>
        <v>0</v>
      </c>
      <c r="AK905" s="1"/>
      <c r="AL905" s="1"/>
      <c r="AM905" s="1"/>
      <c r="AN905" s="1"/>
      <c r="AP905" s="30"/>
      <c r="AQ905" s="1"/>
      <c r="AR905" s="1">
        <f t="shared" si="99"/>
        <v>0</v>
      </c>
      <c r="AS905" s="1"/>
      <c r="AT905" s="1"/>
      <c r="AU905" s="2">
        <f t="shared" si="98"/>
        <v>0</v>
      </c>
      <c r="AW905" s="1"/>
      <c r="AX905" s="1"/>
      <c r="AY905" s="1"/>
      <c r="AZ905" s="2">
        <f t="shared" si="95"/>
        <v>0</v>
      </c>
      <c r="BA905" s="2">
        <f>SUM(AF905,AH905,-AZ905,-Table111[[#This Row],[Sale Fee]])</f>
        <v>0</v>
      </c>
      <c r="BC905" s="1"/>
      <c r="BD905" s="1"/>
      <c r="BE905" s="1"/>
    </row>
    <row r="906" spans="1:57" x14ac:dyDescent="0.25">
      <c r="A906" s="1"/>
      <c r="B906" s="1"/>
      <c r="Q906" s="1"/>
      <c r="R906" s="1"/>
      <c r="S906" s="1"/>
      <c r="U906" s="1"/>
      <c r="V906" s="1"/>
      <c r="W906" s="1"/>
      <c r="X906" s="1"/>
      <c r="Y906" s="1"/>
      <c r="Z906" s="1">
        <f>Table111[[#This Row],[Quantity2]]*Table111[[#This Row],[U Cost]]</f>
        <v>0</v>
      </c>
      <c r="AB906" s="1"/>
      <c r="AC906" s="1"/>
      <c r="AD906" s="1">
        <f t="shared" si="96"/>
        <v>0</v>
      </c>
      <c r="AE906" s="1"/>
      <c r="AF906" s="1">
        <f>SUM(Table111[[#This Row],[Total 
Paid]:[Shipping 
Charged]])</f>
        <v>0</v>
      </c>
      <c r="AG906" s="1"/>
      <c r="AH906" s="1"/>
      <c r="AI906" s="1">
        <f t="shared" si="97"/>
        <v>0</v>
      </c>
      <c r="AK906" s="1"/>
      <c r="AL906" s="1"/>
      <c r="AM906" s="1"/>
      <c r="AN906" s="1"/>
      <c r="AP906" s="30"/>
      <c r="AQ906" s="1"/>
      <c r="AR906" s="1">
        <f t="shared" si="99"/>
        <v>0</v>
      </c>
      <c r="AS906" s="1"/>
      <c r="AT906" s="1"/>
      <c r="AU906" s="2">
        <f t="shared" si="98"/>
        <v>0</v>
      </c>
      <c r="AW906" s="1"/>
      <c r="AX906" s="1"/>
      <c r="AY906" s="1"/>
      <c r="AZ906" s="2">
        <f t="shared" si="95"/>
        <v>0</v>
      </c>
      <c r="BA906" s="2">
        <f>SUM(AF906,AH906,-AZ906,-Table111[[#This Row],[Sale Fee]])</f>
        <v>0</v>
      </c>
      <c r="BC906" s="1"/>
      <c r="BD906" s="1"/>
      <c r="BE906" s="1"/>
    </row>
    <row r="907" spans="1:57" x14ac:dyDescent="0.25">
      <c r="A907" s="1"/>
      <c r="B907" s="1"/>
      <c r="Q907" s="1"/>
      <c r="R907" s="1"/>
      <c r="S907" s="1"/>
      <c r="U907" s="1"/>
      <c r="V907" s="1"/>
      <c r="W907" s="1"/>
      <c r="X907" s="1"/>
      <c r="Y907" s="1"/>
      <c r="Z907" s="1">
        <f>Table111[[#This Row],[Quantity2]]*Table111[[#This Row],[U Cost]]</f>
        <v>0</v>
      </c>
      <c r="AB907" s="1"/>
      <c r="AC907" s="1"/>
      <c r="AD907" s="1">
        <f t="shared" si="96"/>
        <v>0</v>
      </c>
      <c r="AE907" s="1"/>
      <c r="AF907" s="1">
        <f>SUM(Table111[[#This Row],[Total 
Paid]:[Shipping 
Charged]])</f>
        <v>0</v>
      </c>
      <c r="AG907" s="1"/>
      <c r="AH907" s="1"/>
      <c r="AI907" s="1">
        <f t="shared" si="97"/>
        <v>0</v>
      </c>
      <c r="AK907" s="1"/>
      <c r="AL907" s="1"/>
      <c r="AM907" s="1"/>
      <c r="AN907" s="1"/>
      <c r="AP907" s="30"/>
      <c r="AQ907" s="1"/>
      <c r="AR907" s="1">
        <f t="shared" si="99"/>
        <v>0</v>
      </c>
      <c r="AS907" s="1"/>
      <c r="AT907" s="1"/>
      <c r="AU907" s="2">
        <f t="shared" si="98"/>
        <v>0</v>
      </c>
      <c r="AW907" s="1"/>
      <c r="AX907" s="1"/>
      <c r="AY907" s="1"/>
      <c r="AZ907" s="2">
        <f t="shared" si="95"/>
        <v>0</v>
      </c>
      <c r="BA907" s="2">
        <f>SUM(AF907,AH907,-AZ907,-Table111[[#This Row],[Sale Fee]])</f>
        <v>0</v>
      </c>
      <c r="BC907" s="1"/>
      <c r="BD907" s="1"/>
      <c r="BE907" s="1"/>
    </row>
    <row r="908" spans="1:57" x14ac:dyDescent="0.25">
      <c r="A908" s="1"/>
      <c r="B908" s="1"/>
      <c r="Q908" s="1"/>
      <c r="R908" s="1"/>
      <c r="S908" s="1"/>
      <c r="U908" s="1"/>
      <c r="V908" s="1"/>
      <c r="W908" s="1"/>
      <c r="X908" s="1"/>
      <c r="Y908" s="1"/>
      <c r="Z908" s="1">
        <f>Table111[[#This Row],[Quantity2]]*Table111[[#This Row],[U Cost]]</f>
        <v>0</v>
      </c>
      <c r="AB908" s="1"/>
      <c r="AC908" s="1"/>
      <c r="AD908" s="1">
        <f t="shared" si="96"/>
        <v>0</v>
      </c>
      <c r="AE908" s="1"/>
      <c r="AF908" s="1">
        <f>SUM(Table111[[#This Row],[Total 
Paid]:[Shipping 
Charged]])</f>
        <v>0</v>
      </c>
      <c r="AG908" s="1"/>
      <c r="AH908" s="1"/>
      <c r="AI908" s="1">
        <f t="shared" si="97"/>
        <v>0</v>
      </c>
      <c r="AK908" s="1"/>
      <c r="AL908" s="1"/>
      <c r="AM908" s="1"/>
      <c r="AN908" s="1"/>
      <c r="AP908" s="30"/>
      <c r="AQ908" s="1"/>
      <c r="AR908" s="1">
        <f t="shared" si="99"/>
        <v>0</v>
      </c>
      <c r="AS908" s="1"/>
      <c r="AT908" s="1"/>
      <c r="AU908" s="2">
        <f t="shared" si="98"/>
        <v>0</v>
      </c>
      <c r="AW908" s="1"/>
      <c r="AX908" s="1"/>
      <c r="AY908" s="1"/>
      <c r="AZ908" s="2">
        <f t="shared" si="95"/>
        <v>0</v>
      </c>
      <c r="BA908" s="2">
        <f>SUM(AF908,AH908,-AZ908,-Table111[[#This Row],[Sale Fee]])</f>
        <v>0</v>
      </c>
      <c r="BC908" s="1"/>
      <c r="BD908" s="1"/>
      <c r="BE908" s="1"/>
    </row>
    <row r="909" spans="1:57" x14ac:dyDescent="0.25">
      <c r="A909" s="1"/>
      <c r="B909" s="1"/>
      <c r="Q909" s="1"/>
      <c r="R909" s="1"/>
      <c r="S909" s="1"/>
      <c r="U909" s="1"/>
      <c r="V909" s="1"/>
      <c r="W909" s="1"/>
      <c r="X909" s="1"/>
      <c r="Y909" s="1"/>
      <c r="Z909" s="1">
        <f>Table111[[#This Row],[Quantity2]]*Table111[[#This Row],[U Cost]]</f>
        <v>0</v>
      </c>
      <c r="AB909" s="1"/>
      <c r="AC909" s="1"/>
      <c r="AD909" s="1">
        <f t="shared" si="96"/>
        <v>0</v>
      </c>
      <c r="AE909" s="1"/>
      <c r="AF909" s="1">
        <f>SUM(Table111[[#This Row],[Total 
Paid]:[Shipping 
Charged]])</f>
        <v>0</v>
      </c>
      <c r="AG909" s="1"/>
      <c r="AH909" s="1"/>
      <c r="AI909" s="1">
        <f t="shared" si="97"/>
        <v>0</v>
      </c>
      <c r="AK909" s="1"/>
      <c r="AL909" s="1"/>
      <c r="AM909" s="1"/>
      <c r="AN909" s="1"/>
      <c r="AP909" s="30"/>
      <c r="AQ909" s="1"/>
      <c r="AR909" s="1">
        <f t="shared" si="99"/>
        <v>0</v>
      </c>
      <c r="AS909" s="1"/>
      <c r="AT909" s="1"/>
      <c r="AU909" s="2">
        <f t="shared" si="98"/>
        <v>0</v>
      </c>
      <c r="AW909" s="1"/>
      <c r="AX909" s="1"/>
      <c r="AY909" s="1"/>
      <c r="AZ909" s="2">
        <f t="shared" ref="AZ909:AZ961" si="100">SUM(AU909,AW909,AX909,AY909)</f>
        <v>0</v>
      </c>
      <c r="BA909" s="2">
        <f>SUM(AF909,AH909,-AZ909,-Table111[[#This Row],[Sale Fee]])</f>
        <v>0</v>
      </c>
      <c r="BC909" s="1"/>
      <c r="BD909" s="1"/>
      <c r="BE909" s="1"/>
    </row>
    <row r="910" spans="1:57" x14ac:dyDescent="0.25">
      <c r="A910" s="1"/>
      <c r="B910" s="1"/>
      <c r="Q910" s="1"/>
      <c r="R910" s="1"/>
      <c r="S910" s="1"/>
      <c r="U910" s="1"/>
      <c r="V910" s="1"/>
      <c r="W910" s="1"/>
      <c r="X910" s="1"/>
      <c r="Y910" s="1"/>
      <c r="Z910" s="1">
        <f>Table111[[#This Row],[Quantity2]]*Table111[[#This Row],[U Cost]]</f>
        <v>0</v>
      </c>
      <c r="AB910" s="1"/>
      <c r="AC910" s="1"/>
      <c r="AD910" s="1">
        <f t="shared" si="96"/>
        <v>0</v>
      </c>
      <c r="AE910" s="1"/>
      <c r="AF910" s="1">
        <f>SUM(Table111[[#This Row],[Total 
Paid]:[Shipping 
Charged]])</f>
        <v>0</v>
      </c>
      <c r="AG910" s="1"/>
      <c r="AH910" s="1"/>
      <c r="AI910" s="1">
        <f t="shared" si="97"/>
        <v>0</v>
      </c>
      <c r="AK910" s="1"/>
      <c r="AL910" s="1"/>
      <c r="AM910" s="1"/>
      <c r="AN910" s="1"/>
      <c r="AP910" s="30"/>
      <c r="AQ910" s="1"/>
      <c r="AR910" s="1">
        <f t="shared" si="99"/>
        <v>0</v>
      </c>
      <c r="AS910" s="1"/>
      <c r="AT910" s="1"/>
      <c r="AU910" s="2">
        <f t="shared" si="98"/>
        <v>0</v>
      </c>
      <c r="AW910" s="1"/>
      <c r="AX910" s="1"/>
      <c r="AY910" s="1"/>
      <c r="AZ910" s="2">
        <f t="shared" si="100"/>
        <v>0</v>
      </c>
      <c r="BA910" s="2">
        <f>SUM(AF910,AH910,-AZ910,-Table111[[#This Row],[Sale Fee]])</f>
        <v>0</v>
      </c>
      <c r="BC910" s="1"/>
      <c r="BD910" s="1"/>
      <c r="BE910" s="1"/>
    </row>
    <row r="911" spans="1:57" x14ac:dyDescent="0.25">
      <c r="A911" s="1"/>
      <c r="B911" s="1"/>
      <c r="Q911" s="1"/>
      <c r="R911" s="1"/>
      <c r="S911" s="1"/>
      <c r="U911" s="1"/>
      <c r="V911" s="1"/>
      <c r="W911" s="1"/>
      <c r="X911" s="1"/>
      <c r="Y911" s="1"/>
      <c r="Z911" s="1">
        <f>Table111[[#This Row],[Quantity2]]*Table111[[#This Row],[U Cost]]</f>
        <v>0</v>
      </c>
      <c r="AB911" s="1"/>
      <c r="AC911" s="1"/>
      <c r="AD911" s="1">
        <f t="shared" si="96"/>
        <v>0</v>
      </c>
      <c r="AE911" s="1"/>
      <c r="AF911" s="1">
        <f>SUM(Table111[[#This Row],[Total 
Paid]:[Shipping 
Charged]])</f>
        <v>0</v>
      </c>
      <c r="AG911" s="1"/>
      <c r="AH911" s="1"/>
      <c r="AI911" s="1">
        <f t="shared" si="97"/>
        <v>0</v>
      </c>
      <c r="AK911" s="1"/>
      <c r="AL911" s="1"/>
      <c r="AM911" s="1"/>
      <c r="AN911" s="1"/>
      <c r="AP911" s="30"/>
      <c r="AQ911" s="1"/>
      <c r="AR911" s="1">
        <f t="shared" si="99"/>
        <v>0</v>
      </c>
      <c r="AS911" s="1"/>
      <c r="AT911" s="1"/>
      <c r="AU911" s="2">
        <f t="shared" si="98"/>
        <v>0</v>
      </c>
      <c r="AW911" s="1"/>
      <c r="AX911" s="1"/>
      <c r="AY911" s="1"/>
      <c r="AZ911" s="2">
        <f t="shared" si="100"/>
        <v>0</v>
      </c>
      <c r="BA911" s="2">
        <f>SUM(AF911,AH911,-AZ911,-Table111[[#This Row],[Sale Fee]])</f>
        <v>0</v>
      </c>
      <c r="BC911" s="1"/>
      <c r="BD911" s="1"/>
      <c r="BE911" s="1"/>
    </row>
    <row r="912" spans="1:57" x14ac:dyDescent="0.25">
      <c r="A912" s="1"/>
      <c r="B912" s="1"/>
      <c r="Q912" s="1"/>
      <c r="R912" s="1"/>
      <c r="S912" s="1"/>
      <c r="U912" s="1"/>
      <c r="V912" s="1"/>
      <c r="W912" s="1"/>
      <c r="X912" s="1"/>
      <c r="Y912" s="1"/>
      <c r="Z912" s="1">
        <f>Table111[[#This Row],[Quantity2]]*Table111[[#This Row],[U Cost]]</f>
        <v>0</v>
      </c>
      <c r="AB912" s="1"/>
      <c r="AC912" s="1"/>
      <c r="AD912" s="1">
        <f t="shared" si="96"/>
        <v>0</v>
      </c>
      <c r="AE912" s="1"/>
      <c r="AF912" s="1">
        <f>SUM(Table111[[#This Row],[Total 
Paid]:[Shipping 
Charged]])</f>
        <v>0</v>
      </c>
      <c r="AG912" s="1"/>
      <c r="AH912" s="1"/>
      <c r="AI912" s="1">
        <f t="shared" si="97"/>
        <v>0</v>
      </c>
      <c r="AK912" s="1"/>
      <c r="AL912" s="1"/>
      <c r="AM912" s="1"/>
      <c r="AN912" s="1"/>
      <c r="AP912" s="30"/>
      <c r="AQ912" s="1"/>
      <c r="AR912" s="1">
        <f t="shared" si="99"/>
        <v>0</v>
      </c>
      <c r="AS912" s="1"/>
      <c r="AT912" s="1"/>
      <c r="AU912" s="2">
        <f t="shared" si="98"/>
        <v>0</v>
      </c>
      <c r="AW912" s="1"/>
      <c r="AX912" s="1"/>
      <c r="AY912" s="1"/>
      <c r="AZ912" s="2">
        <f t="shared" si="100"/>
        <v>0</v>
      </c>
      <c r="BA912" s="2">
        <f>SUM(AF912,AH912,-AZ912,-Table111[[#This Row],[Sale Fee]])</f>
        <v>0</v>
      </c>
      <c r="BC912" s="1"/>
      <c r="BD912" s="1"/>
      <c r="BE912" s="1"/>
    </row>
    <row r="913" spans="1:57" x14ac:dyDescent="0.25">
      <c r="A913" s="1"/>
      <c r="B913" s="1"/>
      <c r="Q913" s="1"/>
      <c r="R913" s="1"/>
      <c r="S913" s="1"/>
      <c r="U913" s="1"/>
      <c r="V913" s="1"/>
      <c r="W913" s="1"/>
      <c r="X913" s="1"/>
      <c r="Y913" s="1"/>
      <c r="Z913" s="1">
        <f>Table111[[#This Row],[Quantity2]]*Table111[[#This Row],[U Cost]]</f>
        <v>0</v>
      </c>
      <c r="AB913" s="1"/>
      <c r="AC913" s="1"/>
      <c r="AD913" s="1">
        <f t="shared" si="96"/>
        <v>0</v>
      </c>
      <c r="AE913" s="1"/>
      <c r="AF913" s="1">
        <f>SUM(Table111[[#This Row],[Total 
Paid]:[Shipping 
Charged]])</f>
        <v>0</v>
      </c>
      <c r="AG913" s="1"/>
      <c r="AH913" s="1"/>
      <c r="AI913" s="1">
        <f t="shared" si="97"/>
        <v>0</v>
      </c>
      <c r="AK913" s="1"/>
      <c r="AL913" s="1"/>
      <c r="AM913" s="1"/>
      <c r="AN913" s="1"/>
      <c r="AP913" s="30"/>
      <c r="AQ913" s="1"/>
      <c r="AR913" s="1">
        <f t="shared" si="99"/>
        <v>0</v>
      </c>
      <c r="AS913" s="1"/>
      <c r="AT913" s="1"/>
      <c r="AU913" s="2">
        <f t="shared" si="98"/>
        <v>0</v>
      </c>
      <c r="AW913" s="1"/>
      <c r="AX913" s="1"/>
      <c r="AY913" s="1"/>
      <c r="AZ913" s="2">
        <f t="shared" si="100"/>
        <v>0</v>
      </c>
      <c r="BA913" s="2">
        <f>SUM(AF913,AH913,-AZ913,-Table111[[#This Row],[Sale Fee]])</f>
        <v>0</v>
      </c>
      <c r="BC913" s="1"/>
      <c r="BD913" s="1"/>
      <c r="BE913" s="1"/>
    </row>
    <row r="914" spans="1:57" x14ac:dyDescent="0.25">
      <c r="A914" s="1"/>
      <c r="B914" s="1"/>
      <c r="Q914" s="1"/>
      <c r="R914" s="1"/>
      <c r="S914" s="1"/>
      <c r="U914" s="1"/>
      <c r="V914" s="1"/>
      <c r="W914" s="1"/>
      <c r="X914" s="1"/>
      <c r="Y914" s="1"/>
      <c r="Z914" s="1">
        <f>Table111[[#This Row],[Quantity2]]*Table111[[#This Row],[U Cost]]</f>
        <v>0</v>
      </c>
      <c r="AB914" s="1"/>
      <c r="AC914" s="1"/>
      <c r="AD914" s="1">
        <f t="shared" ref="AD914:AD961" si="101">AC914*AB914</f>
        <v>0</v>
      </c>
      <c r="AE914" s="1"/>
      <c r="AF914" s="1">
        <f>SUM(Table111[[#This Row],[Total 
Paid]:[Shipping 
Charged]])</f>
        <v>0</v>
      </c>
      <c r="AG914" s="1"/>
      <c r="AH914" s="1"/>
      <c r="AI914" s="1">
        <f t="shared" ref="AI914:AI961" si="102">SUM(AF914,AG914,AH914)</f>
        <v>0</v>
      </c>
      <c r="AK914" s="1"/>
      <c r="AL914" s="1"/>
      <c r="AM914" s="1"/>
      <c r="AN914" s="1"/>
      <c r="AP914" s="30"/>
      <c r="AQ914" s="1"/>
      <c r="AR914" s="1">
        <f t="shared" si="99"/>
        <v>0</v>
      </c>
      <c r="AS914" s="1"/>
      <c r="AT914" s="1"/>
      <c r="AU914" s="2">
        <f t="shared" ref="AU914:AU961" si="103">SUM(AR914:AT914)</f>
        <v>0</v>
      </c>
      <c r="AW914" s="1"/>
      <c r="AX914" s="1"/>
      <c r="AY914" s="1"/>
      <c r="AZ914" s="2">
        <f t="shared" si="100"/>
        <v>0</v>
      </c>
      <c r="BA914" s="2">
        <f>SUM(AF914,AH914,-AZ914,-Table111[[#This Row],[Sale Fee]])</f>
        <v>0</v>
      </c>
      <c r="BC914" s="1"/>
      <c r="BD914" s="1"/>
      <c r="BE914" s="1"/>
    </row>
    <row r="915" spans="1:57" x14ac:dyDescent="0.25">
      <c r="A915" s="1"/>
      <c r="B915" s="1"/>
      <c r="Q915" s="1"/>
      <c r="R915" s="1"/>
      <c r="S915" s="1"/>
      <c r="U915" s="1"/>
      <c r="V915" s="1"/>
      <c r="W915" s="1"/>
      <c r="X915" s="1"/>
      <c r="Y915" s="1"/>
      <c r="Z915" s="1">
        <f>Table111[[#This Row],[Quantity2]]*Table111[[#This Row],[U Cost]]</f>
        <v>0</v>
      </c>
      <c r="AB915" s="1"/>
      <c r="AC915" s="1"/>
      <c r="AD915" s="1">
        <f t="shared" si="101"/>
        <v>0</v>
      </c>
      <c r="AE915" s="1"/>
      <c r="AF915" s="1">
        <f>SUM(Table111[[#This Row],[Total 
Paid]:[Shipping 
Charged]])</f>
        <v>0</v>
      </c>
      <c r="AG915" s="1"/>
      <c r="AH915" s="1"/>
      <c r="AI915" s="1">
        <f t="shared" si="102"/>
        <v>0</v>
      </c>
      <c r="AK915" s="1"/>
      <c r="AL915" s="1"/>
      <c r="AM915" s="1"/>
      <c r="AN915" s="1"/>
      <c r="AP915" s="30"/>
      <c r="AQ915" s="1"/>
      <c r="AR915" s="1">
        <f t="shared" si="99"/>
        <v>0</v>
      </c>
      <c r="AS915" s="1"/>
      <c r="AT915" s="1"/>
      <c r="AU915" s="2">
        <f t="shared" si="103"/>
        <v>0</v>
      </c>
      <c r="AW915" s="1"/>
      <c r="AX915" s="1"/>
      <c r="AY915" s="1"/>
      <c r="AZ915" s="2">
        <f t="shared" si="100"/>
        <v>0</v>
      </c>
      <c r="BA915" s="2">
        <f>SUM(AF915,AH915,-AZ915,-Table111[[#This Row],[Sale Fee]])</f>
        <v>0</v>
      </c>
      <c r="BC915" s="1"/>
      <c r="BD915" s="1"/>
      <c r="BE915" s="1"/>
    </row>
    <row r="916" spans="1:57" x14ac:dyDescent="0.25">
      <c r="A916" s="1"/>
      <c r="B916" s="1"/>
      <c r="Q916" s="1"/>
      <c r="R916" s="1"/>
      <c r="S916" s="1"/>
      <c r="U916" s="1"/>
      <c r="V916" s="1"/>
      <c r="W916" s="1"/>
      <c r="X916" s="1"/>
      <c r="Y916" s="1"/>
      <c r="Z916" s="1">
        <f>Table111[[#This Row],[Quantity2]]*Table111[[#This Row],[U Cost]]</f>
        <v>0</v>
      </c>
      <c r="AB916" s="1"/>
      <c r="AC916" s="1"/>
      <c r="AD916" s="1">
        <f t="shared" si="101"/>
        <v>0</v>
      </c>
      <c r="AE916" s="1"/>
      <c r="AF916" s="1">
        <f>SUM(Table111[[#This Row],[Total 
Paid]:[Shipping 
Charged]])</f>
        <v>0</v>
      </c>
      <c r="AG916" s="1"/>
      <c r="AH916" s="1"/>
      <c r="AI916" s="1">
        <f t="shared" si="102"/>
        <v>0</v>
      </c>
      <c r="AK916" s="1"/>
      <c r="AL916" s="1"/>
      <c r="AM916" s="1"/>
      <c r="AN916" s="1"/>
      <c r="AP916" s="30"/>
      <c r="AQ916" s="1"/>
      <c r="AR916" s="1">
        <f t="shared" ref="AR916:AR961" si="104">AQ916*AP916</f>
        <v>0</v>
      </c>
      <c r="AS916" s="1"/>
      <c r="AT916" s="1"/>
      <c r="AU916" s="2">
        <f t="shared" si="103"/>
        <v>0</v>
      </c>
      <c r="AW916" s="1"/>
      <c r="AX916" s="1"/>
      <c r="AY916" s="1"/>
      <c r="AZ916" s="2">
        <f t="shared" si="100"/>
        <v>0</v>
      </c>
      <c r="BA916" s="2">
        <f>SUM(AF916,AH916,-AZ916,-Table111[[#This Row],[Sale Fee]])</f>
        <v>0</v>
      </c>
      <c r="BC916" s="1"/>
      <c r="BD916" s="1"/>
      <c r="BE916" s="1"/>
    </row>
    <row r="917" spans="1:57" x14ac:dyDescent="0.25">
      <c r="A917" s="1"/>
      <c r="B917" s="1"/>
      <c r="Q917" s="1"/>
      <c r="R917" s="1"/>
      <c r="S917" s="1"/>
      <c r="U917" s="1"/>
      <c r="V917" s="1"/>
      <c r="W917" s="1"/>
      <c r="X917" s="1"/>
      <c r="Y917" s="1"/>
      <c r="Z917" s="1">
        <f>Table111[[#This Row],[Quantity2]]*Table111[[#This Row],[U Cost]]</f>
        <v>0</v>
      </c>
      <c r="AB917" s="1"/>
      <c r="AC917" s="1"/>
      <c r="AD917" s="1">
        <f t="shared" si="101"/>
        <v>0</v>
      </c>
      <c r="AE917" s="1"/>
      <c r="AF917" s="1">
        <f>SUM(Table111[[#This Row],[Total 
Paid]:[Shipping 
Charged]])</f>
        <v>0</v>
      </c>
      <c r="AG917" s="1"/>
      <c r="AH917" s="1"/>
      <c r="AI917" s="1">
        <f t="shared" si="102"/>
        <v>0</v>
      </c>
      <c r="AK917" s="1"/>
      <c r="AL917" s="1"/>
      <c r="AM917" s="1"/>
      <c r="AN917" s="1"/>
      <c r="AP917" s="30"/>
      <c r="AQ917" s="1"/>
      <c r="AR917" s="1">
        <f t="shared" si="104"/>
        <v>0</v>
      </c>
      <c r="AS917" s="1"/>
      <c r="AT917" s="1"/>
      <c r="AU917" s="2">
        <f t="shared" si="103"/>
        <v>0</v>
      </c>
      <c r="AW917" s="1"/>
      <c r="AX917" s="1"/>
      <c r="AY917" s="1"/>
      <c r="AZ917" s="2">
        <f t="shared" si="100"/>
        <v>0</v>
      </c>
      <c r="BA917" s="2">
        <f>SUM(AF917,AH917,-AZ917,-Table111[[#This Row],[Sale Fee]])</f>
        <v>0</v>
      </c>
      <c r="BC917" s="1"/>
      <c r="BD917" s="1"/>
      <c r="BE917" s="1"/>
    </row>
    <row r="918" spans="1:57" x14ac:dyDescent="0.25">
      <c r="A918" s="1"/>
      <c r="B918" s="1"/>
      <c r="Q918" s="1"/>
      <c r="R918" s="1"/>
      <c r="S918" s="1"/>
      <c r="U918" s="1"/>
      <c r="V918" s="1"/>
      <c r="W918" s="1"/>
      <c r="X918" s="1"/>
      <c r="Y918" s="1"/>
      <c r="Z918" s="1">
        <f>Table111[[#This Row],[Quantity2]]*Table111[[#This Row],[U Cost]]</f>
        <v>0</v>
      </c>
      <c r="AB918" s="1"/>
      <c r="AC918" s="1"/>
      <c r="AD918" s="1">
        <f t="shared" si="101"/>
        <v>0</v>
      </c>
      <c r="AE918" s="1"/>
      <c r="AF918" s="1">
        <f>SUM(Table111[[#This Row],[Total 
Paid]:[Shipping 
Charged]])</f>
        <v>0</v>
      </c>
      <c r="AG918" s="1"/>
      <c r="AH918" s="1"/>
      <c r="AI918" s="1">
        <f t="shared" si="102"/>
        <v>0</v>
      </c>
      <c r="AK918" s="1"/>
      <c r="AL918" s="1"/>
      <c r="AM918" s="1"/>
      <c r="AN918" s="1"/>
      <c r="AP918" s="30"/>
      <c r="AQ918" s="1"/>
      <c r="AR918" s="1">
        <f t="shared" si="104"/>
        <v>0</v>
      </c>
      <c r="AS918" s="1"/>
      <c r="AT918" s="1"/>
      <c r="AU918" s="2">
        <f t="shared" si="103"/>
        <v>0</v>
      </c>
      <c r="AW918" s="1"/>
      <c r="AX918" s="1"/>
      <c r="AY918" s="1"/>
      <c r="AZ918" s="2">
        <f t="shared" si="100"/>
        <v>0</v>
      </c>
      <c r="BA918" s="2">
        <f>SUM(AF918,AH918,-AZ918,-Table111[[#This Row],[Sale Fee]])</f>
        <v>0</v>
      </c>
      <c r="BC918" s="1"/>
      <c r="BD918" s="1"/>
      <c r="BE918" s="1"/>
    </row>
    <row r="919" spans="1:57" x14ac:dyDescent="0.25">
      <c r="A919" s="1"/>
      <c r="B919" s="1"/>
      <c r="Q919" s="1"/>
      <c r="R919" s="1"/>
      <c r="S919" s="1"/>
      <c r="U919" s="1"/>
      <c r="V919" s="1"/>
      <c r="W919" s="1"/>
      <c r="X919" s="1"/>
      <c r="Y919" s="1"/>
      <c r="Z919" s="1">
        <f>Table111[[#This Row],[Quantity2]]*Table111[[#This Row],[U Cost]]</f>
        <v>0</v>
      </c>
      <c r="AB919" s="1"/>
      <c r="AC919" s="1"/>
      <c r="AD919" s="1">
        <f t="shared" si="101"/>
        <v>0</v>
      </c>
      <c r="AE919" s="1"/>
      <c r="AF919" s="1">
        <f>SUM(Table111[[#This Row],[Total 
Paid]:[Shipping 
Charged]])</f>
        <v>0</v>
      </c>
      <c r="AG919" s="1"/>
      <c r="AH919" s="1"/>
      <c r="AI919" s="1">
        <f t="shared" si="102"/>
        <v>0</v>
      </c>
      <c r="AK919" s="1"/>
      <c r="AL919" s="1"/>
      <c r="AM919" s="1"/>
      <c r="AN919" s="1"/>
      <c r="AP919" s="30"/>
      <c r="AQ919" s="1"/>
      <c r="AR919" s="1">
        <f t="shared" si="104"/>
        <v>0</v>
      </c>
      <c r="AS919" s="1"/>
      <c r="AT919" s="1"/>
      <c r="AU919" s="2">
        <f t="shared" si="103"/>
        <v>0</v>
      </c>
      <c r="AW919" s="1"/>
      <c r="AX919" s="1"/>
      <c r="AY919" s="1"/>
      <c r="AZ919" s="2">
        <f t="shared" si="100"/>
        <v>0</v>
      </c>
      <c r="BA919" s="2">
        <f>SUM(AF919,AH919,-AZ919,-Table111[[#This Row],[Sale Fee]])</f>
        <v>0</v>
      </c>
      <c r="BC919" s="1"/>
      <c r="BD919" s="1"/>
      <c r="BE919" s="1"/>
    </row>
    <row r="920" spans="1:57" x14ac:dyDescent="0.25">
      <c r="A920" s="1"/>
      <c r="B920" s="1"/>
      <c r="Q920" s="1"/>
      <c r="R920" s="1"/>
      <c r="S920" s="1"/>
      <c r="U920" s="1"/>
      <c r="V920" s="1"/>
      <c r="W920" s="1"/>
      <c r="X920" s="1"/>
      <c r="Y920" s="1"/>
      <c r="Z920" s="1">
        <f>Table111[[#This Row],[Quantity2]]*Table111[[#This Row],[U Cost]]</f>
        <v>0</v>
      </c>
      <c r="AB920" s="1"/>
      <c r="AC920" s="1"/>
      <c r="AD920" s="1">
        <f t="shared" si="101"/>
        <v>0</v>
      </c>
      <c r="AE920" s="1"/>
      <c r="AF920" s="1">
        <f>SUM(Table111[[#This Row],[Total 
Paid]:[Shipping 
Charged]])</f>
        <v>0</v>
      </c>
      <c r="AG920" s="1"/>
      <c r="AH920" s="1"/>
      <c r="AI920" s="1">
        <f t="shared" si="102"/>
        <v>0</v>
      </c>
      <c r="AK920" s="1"/>
      <c r="AL920" s="1"/>
      <c r="AM920" s="1"/>
      <c r="AN920" s="1"/>
      <c r="AP920" s="30"/>
      <c r="AQ920" s="1"/>
      <c r="AR920" s="1">
        <f t="shared" si="104"/>
        <v>0</v>
      </c>
      <c r="AS920" s="1"/>
      <c r="AT920" s="1"/>
      <c r="AU920" s="2">
        <f t="shared" si="103"/>
        <v>0</v>
      </c>
      <c r="AW920" s="1"/>
      <c r="AX920" s="1"/>
      <c r="AY920" s="1"/>
      <c r="AZ920" s="2">
        <f t="shared" si="100"/>
        <v>0</v>
      </c>
      <c r="BA920" s="2">
        <f>SUM(AF920,AH920,-AZ920,-Table111[[#This Row],[Sale Fee]])</f>
        <v>0</v>
      </c>
      <c r="BC920" s="1"/>
      <c r="BD920" s="1"/>
      <c r="BE920" s="1"/>
    </row>
    <row r="921" spans="1:57" x14ac:dyDescent="0.25">
      <c r="A921" s="1"/>
      <c r="B921" s="1"/>
      <c r="Q921" s="1"/>
      <c r="R921" s="1"/>
      <c r="S921" s="1"/>
      <c r="U921" s="1"/>
      <c r="V921" s="1"/>
      <c r="W921" s="1"/>
      <c r="X921" s="1"/>
      <c r="Y921" s="1"/>
      <c r="Z921" s="1">
        <f>Table111[[#This Row],[Quantity2]]*Table111[[#This Row],[U Cost]]</f>
        <v>0</v>
      </c>
      <c r="AB921" s="1"/>
      <c r="AC921" s="1"/>
      <c r="AD921" s="1">
        <f t="shared" si="101"/>
        <v>0</v>
      </c>
      <c r="AE921" s="1"/>
      <c r="AF921" s="1">
        <f>SUM(Table111[[#This Row],[Total 
Paid]:[Shipping 
Charged]])</f>
        <v>0</v>
      </c>
      <c r="AG921" s="1"/>
      <c r="AH921" s="1"/>
      <c r="AI921" s="1">
        <f t="shared" si="102"/>
        <v>0</v>
      </c>
      <c r="AK921" s="1"/>
      <c r="AL921" s="1"/>
      <c r="AM921" s="1"/>
      <c r="AN921" s="1"/>
      <c r="AP921" s="30"/>
      <c r="AQ921" s="1"/>
      <c r="AR921" s="1">
        <f t="shared" si="104"/>
        <v>0</v>
      </c>
      <c r="AS921" s="1"/>
      <c r="AT921" s="1"/>
      <c r="AU921" s="2">
        <f t="shared" si="103"/>
        <v>0</v>
      </c>
      <c r="AW921" s="1"/>
      <c r="AX921" s="1"/>
      <c r="AY921" s="1"/>
      <c r="AZ921" s="2">
        <f t="shared" si="100"/>
        <v>0</v>
      </c>
      <c r="BA921" s="2">
        <f>SUM(AF921,AH921,-AZ921,-Table111[[#This Row],[Sale Fee]])</f>
        <v>0</v>
      </c>
      <c r="BC921" s="1"/>
      <c r="BD921" s="1"/>
      <c r="BE921" s="1"/>
    </row>
    <row r="922" spans="1:57" x14ac:dyDescent="0.25">
      <c r="A922" s="1"/>
      <c r="B922" s="1"/>
      <c r="Q922" s="1"/>
      <c r="R922" s="1"/>
      <c r="S922" s="1"/>
      <c r="U922" s="1"/>
      <c r="V922" s="1"/>
      <c r="W922" s="1"/>
      <c r="X922" s="1"/>
      <c r="Y922" s="1"/>
      <c r="Z922" s="1">
        <f>Table111[[#This Row],[Quantity2]]*Table111[[#This Row],[U Cost]]</f>
        <v>0</v>
      </c>
      <c r="AB922" s="1"/>
      <c r="AC922" s="1"/>
      <c r="AD922" s="1">
        <f t="shared" si="101"/>
        <v>0</v>
      </c>
      <c r="AE922" s="1"/>
      <c r="AF922" s="1">
        <f>SUM(Table111[[#This Row],[Total 
Paid]:[Shipping 
Charged]])</f>
        <v>0</v>
      </c>
      <c r="AG922" s="1"/>
      <c r="AH922" s="1"/>
      <c r="AI922" s="1">
        <f t="shared" si="102"/>
        <v>0</v>
      </c>
      <c r="AK922" s="1"/>
      <c r="AL922" s="1"/>
      <c r="AM922" s="1"/>
      <c r="AN922" s="1"/>
      <c r="AP922" s="30"/>
      <c r="AQ922" s="1"/>
      <c r="AR922" s="1">
        <f t="shared" si="104"/>
        <v>0</v>
      </c>
      <c r="AS922" s="1"/>
      <c r="AT922" s="1"/>
      <c r="AU922" s="2">
        <f t="shared" si="103"/>
        <v>0</v>
      </c>
      <c r="AW922" s="1"/>
      <c r="AX922" s="1"/>
      <c r="AY922" s="1"/>
      <c r="AZ922" s="2">
        <f t="shared" si="100"/>
        <v>0</v>
      </c>
      <c r="BA922" s="2">
        <f>SUM(AF922,AH922,-AZ922,-Table111[[#This Row],[Sale Fee]])</f>
        <v>0</v>
      </c>
      <c r="BC922" s="1"/>
      <c r="BD922" s="1"/>
      <c r="BE922" s="1"/>
    </row>
    <row r="923" spans="1:57" x14ac:dyDescent="0.25">
      <c r="A923" s="1"/>
      <c r="B923" s="1"/>
      <c r="Q923" s="1"/>
      <c r="R923" s="1"/>
      <c r="S923" s="1"/>
      <c r="U923" s="1"/>
      <c r="V923" s="1"/>
      <c r="W923" s="1"/>
      <c r="X923" s="1"/>
      <c r="Y923" s="1"/>
      <c r="Z923" s="1">
        <f>Table111[[#This Row],[Quantity2]]*Table111[[#This Row],[U Cost]]</f>
        <v>0</v>
      </c>
      <c r="AB923" s="1"/>
      <c r="AC923" s="1"/>
      <c r="AD923" s="1">
        <f t="shared" si="101"/>
        <v>0</v>
      </c>
      <c r="AE923" s="1"/>
      <c r="AF923" s="1">
        <f>SUM(Table111[[#This Row],[Total 
Paid]:[Shipping 
Charged]])</f>
        <v>0</v>
      </c>
      <c r="AG923" s="1"/>
      <c r="AH923" s="1"/>
      <c r="AI923" s="1">
        <f t="shared" si="102"/>
        <v>0</v>
      </c>
      <c r="AK923" s="1"/>
      <c r="AL923" s="1"/>
      <c r="AM923" s="1"/>
      <c r="AN923" s="1"/>
      <c r="AP923" s="30"/>
      <c r="AQ923" s="1"/>
      <c r="AR923" s="1">
        <f t="shared" si="104"/>
        <v>0</v>
      </c>
      <c r="AS923" s="1"/>
      <c r="AT923" s="1"/>
      <c r="AU923" s="2">
        <f t="shared" si="103"/>
        <v>0</v>
      </c>
      <c r="AW923" s="1"/>
      <c r="AX923" s="1"/>
      <c r="AY923" s="1"/>
      <c r="AZ923" s="2">
        <f t="shared" si="100"/>
        <v>0</v>
      </c>
      <c r="BA923" s="2">
        <f>SUM(AF923,AH923,-AZ923,-Table111[[#This Row],[Sale Fee]])</f>
        <v>0</v>
      </c>
      <c r="BC923" s="1"/>
      <c r="BD923" s="1"/>
      <c r="BE923" s="1"/>
    </row>
    <row r="924" spans="1:57" x14ac:dyDescent="0.25">
      <c r="A924" s="1"/>
      <c r="B924" s="1"/>
      <c r="Q924" s="1"/>
      <c r="R924" s="1"/>
      <c r="S924" s="1"/>
      <c r="U924" s="1"/>
      <c r="V924" s="1"/>
      <c r="W924" s="1"/>
      <c r="X924" s="1"/>
      <c r="Y924" s="1"/>
      <c r="Z924" s="1">
        <f>Table111[[#This Row],[Quantity2]]*Table111[[#This Row],[U Cost]]</f>
        <v>0</v>
      </c>
      <c r="AB924" s="1"/>
      <c r="AC924" s="1"/>
      <c r="AD924" s="1">
        <f t="shared" si="101"/>
        <v>0</v>
      </c>
      <c r="AE924" s="1"/>
      <c r="AF924" s="1">
        <f>SUM(Table111[[#This Row],[Total 
Paid]:[Shipping 
Charged]])</f>
        <v>0</v>
      </c>
      <c r="AG924" s="1"/>
      <c r="AH924" s="1"/>
      <c r="AI924" s="1">
        <f t="shared" si="102"/>
        <v>0</v>
      </c>
      <c r="AK924" s="1"/>
      <c r="AL924" s="1"/>
      <c r="AM924" s="1"/>
      <c r="AN924" s="1"/>
      <c r="AP924" s="30"/>
      <c r="AQ924" s="1"/>
      <c r="AR924" s="1">
        <f t="shared" si="104"/>
        <v>0</v>
      </c>
      <c r="AS924" s="1"/>
      <c r="AT924" s="1"/>
      <c r="AU924" s="2">
        <f t="shared" si="103"/>
        <v>0</v>
      </c>
      <c r="AW924" s="1"/>
      <c r="AX924" s="1"/>
      <c r="AY924" s="1"/>
      <c r="AZ924" s="2">
        <f t="shared" si="100"/>
        <v>0</v>
      </c>
      <c r="BA924" s="2">
        <f>SUM(AF924,AH924,-AZ924,-Table111[[#This Row],[Sale Fee]])</f>
        <v>0</v>
      </c>
      <c r="BC924" s="1"/>
      <c r="BD924" s="1"/>
      <c r="BE924" s="1"/>
    </row>
    <row r="925" spans="1:57" x14ac:dyDescent="0.25">
      <c r="A925" s="1"/>
      <c r="B925" s="1"/>
      <c r="Q925" s="1"/>
      <c r="R925" s="1"/>
      <c r="S925" s="1"/>
      <c r="U925" s="1"/>
      <c r="V925" s="1"/>
      <c r="W925" s="1"/>
      <c r="X925" s="1"/>
      <c r="Y925" s="1"/>
      <c r="Z925" s="1">
        <f>Table111[[#This Row],[Quantity2]]*Table111[[#This Row],[U Cost]]</f>
        <v>0</v>
      </c>
      <c r="AB925" s="1"/>
      <c r="AC925" s="1"/>
      <c r="AD925" s="1">
        <f t="shared" si="101"/>
        <v>0</v>
      </c>
      <c r="AE925" s="1"/>
      <c r="AF925" s="1">
        <f>SUM(Table111[[#This Row],[Total 
Paid]:[Shipping 
Charged]])</f>
        <v>0</v>
      </c>
      <c r="AG925" s="1"/>
      <c r="AH925" s="1"/>
      <c r="AI925" s="1">
        <f t="shared" si="102"/>
        <v>0</v>
      </c>
      <c r="AK925" s="1"/>
      <c r="AL925" s="1"/>
      <c r="AM925" s="1"/>
      <c r="AN925" s="1"/>
      <c r="AP925" s="30"/>
      <c r="AQ925" s="1"/>
      <c r="AR925" s="1">
        <f t="shared" si="104"/>
        <v>0</v>
      </c>
      <c r="AS925" s="1"/>
      <c r="AT925" s="1"/>
      <c r="AU925" s="2">
        <f t="shared" si="103"/>
        <v>0</v>
      </c>
      <c r="AW925" s="1"/>
      <c r="AX925" s="1"/>
      <c r="AY925" s="1"/>
      <c r="AZ925" s="2">
        <f t="shared" si="100"/>
        <v>0</v>
      </c>
      <c r="BA925" s="2">
        <f>SUM(AF925,AH925,-AZ925,-Table111[[#This Row],[Sale Fee]])</f>
        <v>0</v>
      </c>
      <c r="BC925" s="1"/>
      <c r="BD925" s="1"/>
      <c r="BE925" s="1"/>
    </row>
    <row r="926" spans="1:57" x14ac:dyDescent="0.25">
      <c r="A926" s="1"/>
      <c r="B926" s="1"/>
      <c r="Q926" s="1"/>
      <c r="R926" s="1"/>
      <c r="S926" s="1"/>
      <c r="U926" s="1"/>
      <c r="V926" s="1"/>
      <c r="W926" s="1"/>
      <c r="X926" s="1"/>
      <c r="Y926" s="1"/>
      <c r="Z926" s="1">
        <f>Table111[[#This Row],[Quantity2]]*Table111[[#This Row],[U Cost]]</f>
        <v>0</v>
      </c>
      <c r="AB926" s="1"/>
      <c r="AC926" s="1"/>
      <c r="AD926" s="1">
        <f t="shared" si="101"/>
        <v>0</v>
      </c>
      <c r="AE926" s="1"/>
      <c r="AF926" s="1">
        <f>SUM(Table111[[#This Row],[Total 
Paid]:[Shipping 
Charged]])</f>
        <v>0</v>
      </c>
      <c r="AG926" s="1"/>
      <c r="AH926" s="1"/>
      <c r="AI926" s="1">
        <f t="shared" si="102"/>
        <v>0</v>
      </c>
      <c r="AK926" s="1"/>
      <c r="AL926" s="1"/>
      <c r="AM926" s="1"/>
      <c r="AN926" s="1"/>
      <c r="AP926" s="30"/>
      <c r="AQ926" s="1"/>
      <c r="AR926" s="1">
        <f t="shared" si="104"/>
        <v>0</v>
      </c>
      <c r="AS926" s="1"/>
      <c r="AT926" s="1"/>
      <c r="AU926" s="2">
        <f t="shared" si="103"/>
        <v>0</v>
      </c>
      <c r="AW926" s="1"/>
      <c r="AX926" s="1"/>
      <c r="AY926" s="1"/>
      <c r="AZ926" s="2">
        <f t="shared" si="100"/>
        <v>0</v>
      </c>
      <c r="BA926" s="2">
        <f>SUM(AF926,AH926,-AZ926,-Table111[[#This Row],[Sale Fee]])</f>
        <v>0</v>
      </c>
      <c r="BC926" s="1"/>
      <c r="BD926" s="1"/>
      <c r="BE926" s="1"/>
    </row>
    <row r="927" spans="1:57" x14ac:dyDescent="0.25">
      <c r="A927" s="1"/>
      <c r="B927" s="1"/>
      <c r="Q927" s="1"/>
      <c r="R927" s="1"/>
      <c r="S927" s="1"/>
      <c r="U927" s="1"/>
      <c r="V927" s="1"/>
      <c r="W927" s="1"/>
      <c r="X927" s="1"/>
      <c r="Y927" s="1"/>
      <c r="Z927" s="1">
        <f>Table111[[#This Row],[Quantity2]]*Table111[[#This Row],[U Cost]]</f>
        <v>0</v>
      </c>
      <c r="AB927" s="1"/>
      <c r="AC927" s="1"/>
      <c r="AD927" s="1">
        <f t="shared" si="101"/>
        <v>0</v>
      </c>
      <c r="AE927" s="1"/>
      <c r="AF927" s="1">
        <f>SUM(Table111[[#This Row],[Total 
Paid]:[Shipping 
Charged]])</f>
        <v>0</v>
      </c>
      <c r="AG927" s="1"/>
      <c r="AH927" s="1"/>
      <c r="AI927" s="1">
        <f t="shared" si="102"/>
        <v>0</v>
      </c>
      <c r="AK927" s="1"/>
      <c r="AL927" s="1"/>
      <c r="AM927" s="1"/>
      <c r="AN927" s="1"/>
      <c r="AP927" s="30"/>
      <c r="AQ927" s="1"/>
      <c r="AR927" s="1">
        <f t="shared" si="104"/>
        <v>0</v>
      </c>
      <c r="AS927" s="1"/>
      <c r="AT927" s="1"/>
      <c r="AU927" s="2">
        <f t="shared" si="103"/>
        <v>0</v>
      </c>
      <c r="AW927" s="1"/>
      <c r="AX927" s="1"/>
      <c r="AY927" s="1"/>
      <c r="AZ927" s="2">
        <f t="shared" si="100"/>
        <v>0</v>
      </c>
      <c r="BA927" s="2">
        <f>SUM(AF927,AH927,-AZ927,-Table111[[#This Row],[Sale Fee]])</f>
        <v>0</v>
      </c>
      <c r="BC927" s="1"/>
      <c r="BD927" s="1"/>
      <c r="BE927" s="1"/>
    </row>
    <row r="928" spans="1:57" x14ac:dyDescent="0.25">
      <c r="A928" s="1"/>
      <c r="B928" s="1"/>
      <c r="Q928" s="1"/>
      <c r="R928" s="1"/>
      <c r="S928" s="1"/>
      <c r="U928" s="1"/>
      <c r="V928" s="1"/>
      <c r="W928" s="1"/>
      <c r="X928" s="1"/>
      <c r="Y928" s="1"/>
      <c r="Z928" s="1">
        <f>Table111[[#This Row],[Quantity2]]*Table111[[#This Row],[U Cost]]</f>
        <v>0</v>
      </c>
      <c r="AB928" s="1"/>
      <c r="AC928" s="1"/>
      <c r="AD928" s="1">
        <f t="shared" si="101"/>
        <v>0</v>
      </c>
      <c r="AE928" s="1"/>
      <c r="AF928" s="1">
        <f>SUM(Table111[[#This Row],[Total 
Paid]:[Shipping 
Charged]])</f>
        <v>0</v>
      </c>
      <c r="AG928" s="1"/>
      <c r="AH928" s="1"/>
      <c r="AI928" s="1">
        <f t="shared" si="102"/>
        <v>0</v>
      </c>
      <c r="AK928" s="1"/>
      <c r="AL928" s="1"/>
      <c r="AM928" s="1"/>
      <c r="AN928" s="1"/>
      <c r="AP928" s="30"/>
      <c r="AQ928" s="1"/>
      <c r="AR928" s="1">
        <f t="shared" si="104"/>
        <v>0</v>
      </c>
      <c r="AS928" s="1"/>
      <c r="AT928" s="1"/>
      <c r="AU928" s="2">
        <f t="shared" si="103"/>
        <v>0</v>
      </c>
      <c r="AW928" s="1"/>
      <c r="AX928" s="1"/>
      <c r="AY928" s="1"/>
      <c r="AZ928" s="2">
        <f t="shared" si="100"/>
        <v>0</v>
      </c>
      <c r="BA928" s="2">
        <f>SUM(AF928,AH928,-AZ928,-Table111[[#This Row],[Sale Fee]])</f>
        <v>0</v>
      </c>
      <c r="BC928" s="1"/>
      <c r="BD928" s="1"/>
      <c r="BE928" s="1"/>
    </row>
    <row r="929" spans="1:57" x14ac:dyDescent="0.25">
      <c r="A929" s="1"/>
      <c r="B929" s="1"/>
      <c r="Q929" s="1"/>
      <c r="R929" s="1"/>
      <c r="S929" s="1"/>
      <c r="U929" s="1"/>
      <c r="V929" s="1"/>
      <c r="W929" s="1"/>
      <c r="X929" s="1"/>
      <c r="Y929" s="1"/>
      <c r="Z929" s="1">
        <f>Table111[[#This Row],[Quantity2]]*Table111[[#This Row],[U Cost]]</f>
        <v>0</v>
      </c>
      <c r="AB929" s="1"/>
      <c r="AC929" s="1"/>
      <c r="AD929" s="1">
        <f t="shared" si="101"/>
        <v>0</v>
      </c>
      <c r="AE929" s="1"/>
      <c r="AF929" s="1">
        <f>SUM(Table111[[#This Row],[Total 
Paid]:[Shipping 
Charged]])</f>
        <v>0</v>
      </c>
      <c r="AG929" s="1"/>
      <c r="AH929" s="1"/>
      <c r="AI929" s="1">
        <f t="shared" si="102"/>
        <v>0</v>
      </c>
      <c r="AK929" s="1"/>
      <c r="AL929" s="1"/>
      <c r="AM929" s="1"/>
      <c r="AN929" s="1"/>
      <c r="AP929" s="30"/>
      <c r="AQ929" s="1"/>
      <c r="AR929" s="1">
        <f t="shared" si="104"/>
        <v>0</v>
      </c>
      <c r="AS929" s="1"/>
      <c r="AT929" s="1"/>
      <c r="AU929" s="2">
        <f t="shared" si="103"/>
        <v>0</v>
      </c>
      <c r="AW929" s="1"/>
      <c r="AX929" s="1"/>
      <c r="AY929" s="1"/>
      <c r="AZ929" s="2">
        <f t="shared" si="100"/>
        <v>0</v>
      </c>
      <c r="BA929" s="2">
        <f>SUM(AF929,AH929,-AZ929,-Table111[[#This Row],[Sale Fee]])</f>
        <v>0</v>
      </c>
      <c r="BC929" s="1"/>
      <c r="BD929" s="1"/>
      <c r="BE929" s="1"/>
    </row>
    <row r="930" spans="1:57" x14ac:dyDescent="0.25">
      <c r="A930" s="1"/>
      <c r="B930" s="1"/>
      <c r="Q930" s="1"/>
      <c r="R930" s="1"/>
      <c r="S930" s="1"/>
      <c r="U930" s="1"/>
      <c r="V930" s="1"/>
      <c r="W930" s="1"/>
      <c r="X930" s="1"/>
      <c r="Y930" s="1"/>
      <c r="Z930" s="1">
        <f>Table111[[#This Row],[Quantity2]]*Table111[[#This Row],[U Cost]]</f>
        <v>0</v>
      </c>
      <c r="AB930" s="1"/>
      <c r="AC930" s="1"/>
      <c r="AD930" s="1">
        <f t="shared" si="101"/>
        <v>0</v>
      </c>
      <c r="AE930" s="1"/>
      <c r="AF930" s="1">
        <f>SUM(Table111[[#This Row],[Total 
Paid]:[Shipping 
Charged]])</f>
        <v>0</v>
      </c>
      <c r="AG930" s="1"/>
      <c r="AH930" s="1"/>
      <c r="AI930" s="1">
        <f t="shared" si="102"/>
        <v>0</v>
      </c>
      <c r="AK930" s="1"/>
      <c r="AL930" s="1"/>
      <c r="AM930" s="1"/>
      <c r="AN930" s="1"/>
      <c r="AP930" s="30"/>
      <c r="AQ930" s="1"/>
      <c r="AR930" s="1">
        <f t="shared" si="104"/>
        <v>0</v>
      </c>
      <c r="AS930" s="1"/>
      <c r="AT930" s="1"/>
      <c r="AU930" s="2">
        <f t="shared" si="103"/>
        <v>0</v>
      </c>
      <c r="AW930" s="1"/>
      <c r="AX930" s="1"/>
      <c r="AY930" s="1"/>
      <c r="AZ930" s="2">
        <f t="shared" si="100"/>
        <v>0</v>
      </c>
      <c r="BA930" s="2">
        <f>SUM(AF930,AH930,-AZ930,-Table111[[#This Row],[Sale Fee]])</f>
        <v>0</v>
      </c>
      <c r="BC930" s="1"/>
      <c r="BD930" s="1"/>
      <c r="BE930" s="1"/>
    </row>
    <row r="931" spans="1:57" x14ac:dyDescent="0.25">
      <c r="A931" s="1"/>
      <c r="B931" s="1"/>
      <c r="Q931" s="1"/>
      <c r="R931" s="1"/>
      <c r="S931" s="1"/>
      <c r="U931" s="1"/>
      <c r="V931" s="1"/>
      <c r="W931" s="1"/>
      <c r="X931" s="1"/>
      <c r="Y931" s="1"/>
      <c r="Z931" s="1">
        <f>Table111[[#This Row],[Quantity2]]*Table111[[#This Row],[U Cost]]</f>
        <v>0</v>
      </c>
      <c r="AB931" s="1"/>
      <c r="AC931" s="1"/>
      <c r="AD931" s="1">
        <f t="shared" si="101"/>
        <v>0</v>
      </c>
      <c r="AE931" s="1"/>
      <c r="AF931" s="1">
        <f>SUM(Table111[[#This Row],[Total 
Paid]:[Shipping 
Charged]])</f>
        <v>0</v>
      </c>
      <c r="AG931" s="1"/>
      <c r="AH931" s="1"/>
      <c r="AI931" s="1">
        <f t="shared" si="102"/>
        <v>0</v>
      </c>
      <c r="AK931" s="1"/>
      <c r="AL931" s="1"/>
      <c r="AM931" s="1"/>
      <c r="AN931" s="1"/>
      <c r="AP931" s="30"/>
      <c r="AQ931" s="1"/>
      <c r="AR931" s="1">
        <f t="shared" si="104"/>
        <v>0</v>
      </c>
      <c r="AS931" s="1"/>
      <c r="AT931" s="1"/>
      <c r="AU931" s="2">
        <f t="shared" si="103"/>
        <v>0</v>
      </c>
      <c r="AW931" s="1"/>
      <c r="AX931" s="1"/>
      <c r="AY931" s="1"/>
      <c r="AZ931" s="2">
        <f t="shared" si="100"/>
        <v>0</v>
      </c>
      <c r="BA931" s="2">
        <f>SUM(AF931,AH931,-AZ931,-Table111[[#This Row],[Sale Fee]])</f>
        <v>0</v>
      </c>
      <c r="BC931" s="1"/>
      <c r="BD931" s="1"/>
      <c r="BE931" s="1"/>
    </row>
    <row r="932" spans="1:57" x14ac:dyDescent="0.25">
      <c r="A932" s="1"/>
      <c r="B932" s="1"/>
      <c r="Q932" s="1"/>
      <c r="R932" s="1"/>
      <c r="S932" s="1"/>
      <c r="U932" s="1"/>
      <c r="V932" s="1"/>
      <c r="W932" s="1"/>
      <c r="X932" s="1"/>
      <c r="Y932" s="1"/>
      <c r="Z932" s="1">
        <f>Table111[[#This Row],[Quantity2]]*Table111[[#This Row],[U Cost]]</f>
        <v>0</v>
      </c>
      <c r="AB932" s="1"/>
      <c r="AC932" s="1"/>
      <c r="AD932" s="1">
        <f t="shared" si="101"/>
        <v>0</v>
      </c>
      <c r="AE932" s="1"/>
      <c r="AF932" s="1">
        <f>SUM(Table111[[#This Row],[Total 
Paid]:[Shipping 
Charged]])</f>
        <v>0</v>
      </c>
      <c r="AG932" s="1"/>
      <c r="AH932" s="1"/>
      <c r="AI932" s="1">
        <f t="shared" si="102"/>
        <v>0</v>
      </c>
      <c r="AK932" s="1"/>
      <c r="AL932" s="1"/>
      <c r="AM932" s="1"/>
      <c r="AN932" s="1"/>
      <c r="AP932" s="30"/>
      <c r="AQ932" s="1"/>
      <c r="AR932" s="1">
        <f t="shared" si="104"/>
        <v>0</v>
      </c>
      <c r="AS932" s="1"/>
      <c r="AT932" s="1"/>
      <c r="AU932" s="2">
        <f t="shared" si="103"/>
        <v>0</v>
      </c>
      <c r="AW932" s="1"/>
      <c r="AX932" s="1"/>
      <c r="AY932" s="1"/>
      <c r="AZ932" s="2">
        <f t="shared" si="100"/>
        <v>0</v>
      </c>
      <c r="BA932" s="2">
        <f>SUM(AF932,AH932,-AZ932,-Table111[[#This Row],[Sale Fee]])</f>
        <v>0</v>
      </c>
      <c r="BC932" s="1"/>
      <c r="BD932" s="1"/>
      <c r="BE932" s="1"/>
    </row>
    <row r="933" spans="1:57" x14ac:dyDescent="0.25">
      <c r="A933" s="1"/>
      <c r="B933" s="1"/>
      <c r="Q933" s="1"/>
      <c r="R933" s="1"/>
      <c r="S933" s="1"/>
      <c r="U933" s="1"/>
      <c r="V933" s="1"/>
      <c r="W933" s="1"/>
      <c r="X933" s="1"/>
      <c r="Y933" s="1"/>
      <c r="Z933" s="1">
        <f>Table111[[#This Row],[Quantity2]]*Table111[[#This Row],[U Cost]]</f>
        <v>0</v>
      </c>
      <c r="AB933" s="1"/>
      <c r="AC933" s="1"/>
      <c r="AD933" s="1">
        <f t="shared" si="101"/>
        <v>0</v>
      </c>
      <c r="AE933" s="1"/>
      <c r="AF933" s="1">
        <f>SUM(Table111[[#This Row],[Total 
Paid]:[Shipping 
Charged]])</f>
        <v>0</v>
      </c>
      <c r="AG933" s="1"/>
      <c r="AH933" s="1"/>
      <c r="AI933" s="1">
        <f t="shared" si="102"/>
        <v>0</v>
      </c>
      <c r="AK933" s="1"/>
      <c r="AL933" s="1"/>
      <c r="AM933" s="1"/>
      <c r="AN933" s="1"/>
      <c r="AP933" s="30"/>
      <c r="AQ933" s="1"/>
      <c r="AR933" s="1">
        <f t="shared" si="104"/>
        <v>0</v>
      </c>
      <c r="AS933" s="1"/>
      <c r="AT933" s="1"/>
      <c r="AU933" s="2">
        <f t="shared" si="103"/>
        <v>0</v>
      </c>
      <c r="AW933" s="1"/>
      <c r="AX933" s="1"/>
      <c r="AY933" s="1"/>
      <c r="AZ933" s="2">
        <f t="shared" si="100"/>
        <v>0</v>
      </c>
      <c r="BA933" s="2">
        <f>SUM(AF933,AH933,-AZ933,-Table111[[#This Row],[Sale Fee]])</f>
        <v>0</v>
      </c>
      <c r="BC933" s="1"/>
      <c r="BD933" s="1"/>
      <c r="BE933" s="1"/>
    </row>
    <row r="934" spans="1:57" x14ac:dyDescent="0.25">
      <c r="A934" s="1"/>
      <c r="B934" s="1"/>
      <c r="Q934" s="1"/>
      <c r="R934" s="1"/>
      <c r="S934" s="1"/>
      <c r="U934" s="1"/>
      <c r="V934" s="1"/>
      <c r="W934" s="1"/>
      <c r="X934" s="1"/>
      <c r="Y934" s="1"/>
      <c r="Z934" s="1">
        <f>Table111[[#This Row],[Quantity2]]*Table111[[#This Row],[U Cost]]</f>
        <v>0</v>
      </c>
      <c r="AB934" s="1"/>
      <c r="AC934" s="1"/>
      <c r="AD934" s="1">
        <f t="shared" si="101"/>
        <v>0</v>
      </c>
      <c r="AE934" s="1"/>
      <c r="AF934" s="1">
        <f>SUM(Table111[[#This Row],[Total 
Paid]:[Shipping 
Charged]])</f>
        <v>0</v>
      </c>
      <c r="AG934" s="1"/>
      <c r="AH934" s="1"/>
      <c r="AI934" s="1">
        <f t="shared" si="102"/>
        <v>0</v>
      </c>
      <c r="AK934" s="1"/>
      <c r="AL934" s="1"/>
      <c r="AM934" s="1"/>
      <c r="AN934" s="1"/>
      <c r="AP934" s="30"/>
      <c r="AQ934" s="1"/>
      <c r="AR934" s="1">
        <f t="shared" si="104"/>
        <v>0</v>
      </c>
      <c r="AS934" s="1"/>
      <c r="AT934" s="1"/>
      <c r="AU934" s="2">
        <f t="shared" si="103"/>
        <v>0</v>
      </c>
      <c r="AW934" s="1"/>
      <c r="AX934" s="1"/>
      <c r="AY934" s="1"/>
      <c r="AZ934" s="2">
        <f t="shared" si="100"/>
        <v>0</v>
      </c>
      <c r="BA934" s="2">
        <f>SUM(AF934,AH934,-AZ934,-Table111[[#This Row],[Sale Fee]])</f>
        <v>0</v>
      </c>
      <c r="BC934" s="1"/>
      <c r="BD934" s="1"/>
      <c r="BE934" s="1"/>
    </row>
    <row r="935" spans="1:57" x14ac:dyDescent="0.25">
      <c r="A935" s="1"/>
      <c r="B935" s="1"/>
      <c r="Q935" s="1"/>
      <c r="R935" s="1"/>
      <c r="S935" s="1"/>
      <c r="U935" s="1"/>
      <c r="V935" s="1"/>
      <c r="W935" s="1"/>
      <c r="X935" s="1"/>
      <c r="Y935" s="1"/>
      <c r="Z935" s="1">
        <f>Table111[[#This Row],[Quantity2]]*Table111[[#This Row],[U Cost]]</f>
        <v>0</v>
      </c>
      <c r="AB935" s="1"/>
      <c r="AC935" s="1"/>
      <c r="AD935" s="1">
        <f t="shared" si="101"/>
        <v>0</v>
      </c>
      <c r="AE935" s="1"/>
      <c r="AF935" s="1">
        <f>SUM(Table111[[#This Row],[Total 
Paid]:[Shipping 
Charged]])</f>
        <v>0</v>
      </c>
      <c r="AG935" s="1"/>
      <c r="AH935" s="1"/>
      <c r="AI935" s="1">
        <f t="shared" si="102"/>
        <v>0</v>
      </c>
      <c r="AK935" s="1"/>
      <c r="AL935" s="1"/>
      <c r="AM935" s="1"/>
      <c r="AN935" s="1"/>
      <c r="AP935" s="30"/>
      <c r="AQ935" s="1"/>
      <c r="AR935" s="1">
        <f t="shared" si="104"/>
        <v>0</v>
      </c>
      <c r="AS935" s="1"/>
      <c r="AT935" s="1"/>
      <c r="AU935" s="2">
        <f t="shared" si="103"/>
        <v>0</v>
      </c>
      <c r="AW935" s="1"/>
      <c r="AX935" s="1"/>
      <c r="AY935" s="1"/>
      <c r="AZ935" s="2">
        <f t="shared" si="100"/>
        <v>0</v>
      </c>
      <c r="BA935" s="2">
        <f>SUM(AF935,AH935,-AZ935,-Table111[[#This Row],[Sale Fee]])</f>
        <v>0</v>
      </c>
      <c r="BC935" s="1"/>
      <c r="BD935" s="1"/>
      <c r="BE935" s="1"/>
    </row>
    <row r="936" spans="1:57" x14ac:dyDescent="0.25">
      <c r="A936" s="1"/>
      <c r="B936" s="1"/>
      <c r="Q936" s="1"/>
      <c r="R936" s="1"/>
      <c r="S936" s="1"/>
      <c r="U936" s="1"/>
      <c r="V936" s="1"/>
      <c r="W936" s="1"/>
      <c r="X936" s="1"/>
      <c r="Y936" s="1"/>
      <c r="Z936" s="1">
        <f>Table111[[#This Row],[Quantity2]]*Table111[[#This Row],[U Cost]]</f>
        <v>0</v>
      </c>
      <c r="AB936" s="1"/>
      <c r="AC936" s="1"/>
      <c r="AD936" s="1">
        <f t="shared" si="101"/>
        <v>0</v>
      </c>
      <c r="AE936" s="1"/>
      <c r="AF936" s="1">
        <f>SUM(Table111[[#This Row],[Total 
Paid]:[Shipping 
Charged]])</f>
        <v>0</v>
      </c>
      <c r="AG936" s="1"/>
      <c r="AH936" s="1"/>
      <c r="AI936" s="1">
        <f t="shared" si="102"/>
        <v>0</v>
      </c>
      <c r="AK936" s="1"/>
      <c r="AL936" s="1"/>
      <c r="AM936" s="1"/>
      <c r="AN936" s="1"/>
      <c r="AP936" s="30"/>
      <c r="AQ936" s="1"/>
      <c r="AR936" s="1">
        <f t="shared" si="104"/>
        <v>0</v>
      </c>
      <c r="AS936" s="1"/>
      <c r="AT936" s="1"/>
      <c r="AU936" s="2">
        <f t="shared" si="103"/>
        <v>0</v>
      </c>
      <c r="AW936" s="1"/>
      <c r="AX936" s="1"/>
      <c r="AY936" s="1"/>
      <c r="AZ936" s="2">
        <f t="shared" si="100"/>
        <v>0</v>
      </c>
      <c r="BA936" s="2">
        <f>SUM(AF936,AH936,-AZ936,-Table111[[#This Row],[Sale Fee]])</f>
        <v>0</v>
      </c>
      <c r="BC936" s="1"/>
      <c r="BD936" s="1"/>
      <c r="BE936" s="1"/>
    </row>
    <row r="937" spans="1:57" x14ac:dyDescent="0.25">
      <c r="A937" s="1"/>
      <c r="B937" s="1"/>
      <c r="Q937" s="1"/>
      <c r="R937" s="1"/>
      <c r="S937" s="1"/>
      <c r="U937" s="1"/>
      <c r="V937" s="1"/>
      <c r="W937" s="1"/>
      <c r="X937" s="1"/>
      <c r="Y937" s="1"/>
      <c r="Z937" s="1">
        <f>Table111[[#This Row],[Quantity2]]*Table111[[#This Row],[U Cost]]</f>
        <v>0</v>
      </c>
      <c r="AB937" s="1"/>
      <c r="AC937" s="1"/>
      <c r="AD937" s="1">
        <f t="shared" si="101"/>
        <v>0</v>
      </c>
      <c r="AE937" s="1"/>
      <c r="AF937" s="1">
        <f>SUM(Table111[[#This Row],[Total 
Paid]:[Shipping 
Charged]])</f>
        <v>0</v>
      </c>
      <c r="AG937" s="1"/>
      <c r="AH937" s="1"/>
      <c r="AI937" s="1">
        <f t="shared" si="102"/>
        <v>0</v>
      </c>
      <c r="AK937" s="1"/>
      <c r="AL937" s="1"/>
      <c r="AM937" s="1"/>
      <c r="AN937" s="1"/>
      <c r="AP937" s="30"/>
      <c r="AQ937" s="1"/>
      <c r="AR937" s="1">
        <f t="shared" si="104"/>
        <v>0</v>
      </c>
      <c r="AS937" s="1"/>
      <c r="AT937" s="1"/>
      <c r="AU937" s="2">
        <f t="shared" si="103"/>
        <v>0</v>
      </c>
      <c r="AW937" s="1"/>
      <c r="AX937" s="1"/>
      <c r="AY937" s="1"/>
      <c r="AZ937" s="2">
        <f t="shared" si="100"/>
        <v>0</v>
      </c>
      <c r="BA937" s="2">
        <f>SUM(AF937,AH937,-AZ937,-Table111[[#This Row],[Sale Fee]])</f>
        <v>0</v>
      </c>
      <c r="BC937" s="1"/>
      <c r="BD937" s="1"/>
      <c r="BE937" s="1"/>
    </row>
    <row r="938" spans="1:57" x14ac:dyDescent="0.25">
      <c r="A938" s="1"/>
      <c r="B938" s="1"/>
      <c r="Q938" s="1"/>
      <c r="R938" s="1"/>
      <c r="S938" s="1"/>
      <c r="U938" s="1"/>
      <c r="V938" s="1"/>
      <c r="W938" s="1"/>
      <c r="X938" s="1"/>
      <c r="Y938" s="1"/>
      <c r="Z938" s="1">
        <f>Table111[[#This Row],[Quantity2]]*Table111[[#This Row],[U Cost]]</f>
        <v>0</v>
      </c>
      <c r="AB938" s="1"/>
      <c r="AC938" s="1"/>
      <c r="AD938" s="1">
        <f t="shared" si="101"/>
        <v>0</v>
      </c>
      <c r="AE938" s="1"/>
      <c r="AF938" s="1">
        <f>SUM(Table111[[#This Row],[Total 
Paid]:[Shipping 
Charged]])</f>
        <v>0</v>
      </c>
      <c r="AG938" s="1"/>
      <c r="AH938" s="1"/>
      <c r="AI938" s="1">
        <f t="shared" si="102"/>
        <v>0</v>
      </c>
      <c r="AK938" s="1"/>
      <c r="AL938" s="1"/>
      <c r="AM938" s="1"/>
      <c r="AN938" s="1"/>
      <c r="AP938" s="30"/>
      <c r="AQ938" s="1"/>
      <c r="AR938" s="1">
        <f t="shared" si="104"/>
        <v>0</v>
      </c>
      <c r="AS938" s="1"/>
      <c r="AT938" s="1"/>
      <c r="AU938" s="2">
        <f t="shared" si="103"/>
        <v>0</v>
      </c>
      <c r="AW938" s="1"/>
      <c r="AX938" s="1"/>
      <c r="AY938" s="1"/>
      <c r="AZ938" s="2">
        <f t="shared" si="100"/>
        <v>0</v>
      </c>
      <c r="BA938" s="2">
        <f>SUM(AF938,AH938,-AZ938,-Table111[[#This Row],[Sale Fee]])</f>
        <v>0</v>
      </c>
      <c r="BC938" s="1"/>
      <c r="BD938" s="1"/>
      <c r="BE938" s="1"/>
    </row>
    <row r="939" spans="1:57" x14ac:dyDescent="0.25">
      <c r="A939" s="1"/>
      <c r="B939" s="1"/>
      <c r="Q939" s="1"/>
      <c r="R939" s="1"/>
      <c r="S939" s="1"/>
      <c r="U939" s="1"/>
      <c r="V939" s="1"/>
      <c r="W939" s="1"/>
      <c r="X939" s="1"/>
      <c r="Y939" s="1"/>
      <c r="Z939" s="1">
        <f>Table111[[#This Row],[Quantity2]]*Table111[[#This Row],[U Cost]]</f>
        <v>0</v>
      </c>
      <c r="AB939" s="1"/>
      <c r="AC939" s="1"/>
      <c r="AD939" s="1">
        <f t="shared" si="101"/>
        <v>0</v>
      </c>
      <c r="AE939" s="1"/>
      <c r="AF939" s="1">
        <f>SUM(Table111[[#This Row],[Total 
Paid]:[Shipping 
Charged]])</f>
        <v>0</v>
      </c>
      <c r="AG939" s="1"/>
      <c r="AH939" s="1"/>
      <c r="AI939" s="1">
        <f t="shared" si="102"/>
        <v>0</v>
      </c>
      <c r="AK939" s="1"/>
      <c r="AL939" s="1"/>
      <c r="AM939" s="1"/>
      <c r="AN939" s="1"/>
      <c r="AP939" s="30"/>
      <c r="AQ939" s="1"/>
      <c r="AR939" s="1">
        <f t="shared" si="104"/>
        <v>0</v>
      </c>
      <c r="AS939" s="1"/>
      <c r="AT939" s="1"/>
      <c r="AU939" s="2">
        <f t="shared" si="103"/>
        <v>0</v>
      </c>
      <c r="AW939" s="1"/>
      <c r="AX939" s="1"/>
      <c r="AY939" s="1"/>
      <c r="AZ939" s="2">
        <f t="shared" si="100"/>
        <v>0</v>
      </c>
      <c r="BA939" s="2">
        <f>SUM(AF939,AH939,-AZ939,-Table111[[#This Row],[Sale Fee]])</f>
        <v>0</v>
      </c>
      <c r="BC939" s="1"/>
      <c r="BD939" s="1"/>
      <c r="BE939" s="1"/>
    </row>
    <row r="940" spans="1:57" x14ac:dyDescent="0.25">
      <c r="A940" s="1"/>
      <c r="B940" s="1"/>
      <c r="Q940" s="1"/>
      <c r="R940" s="1"/>
      <c r="S940" s="1"/>
      <c r="U940" s="1"/>
      <c r="V940" s="1"/>
      <c r="W940" s="1"/>
      <c r="X940" s="1"/>
      <c r="Y940" s="1"/>
      <c r="Z940" s="1">
        <f>Table111[[#This Row],[Quantity2]]*Table111[[#This Row],[U Cost]]</f>
        <v>0</v>
      </c>
      <c r="AB940" s="1"/>
      <c r="AC940" s="1"/>
      <c r="AD940" s="1">
        <f t="shared" si="101"/>
        <v>0</v>
      </c>
      <c r="AE940" s="1"/>
      <c r="AF940" s="1">
        <f>SUM(Table111[[#This Row],[Total 
Paid]:[Shipping 
Charged]])</f>
        <v>0</v>
      </c>
      <c r="AG940" s="1"/>
      <c r="AH940" s="1"/>
      <c r="AI940" s="1">
        <f t="shared" si="102"/>
        <v>0</v>
      </c>
      <c r="AK940" s="1"/>
      <c r="AL940" s="1"/>
      <c r="AM940" s="1"/>
      <c r="AN940" s="1"/>
      <c r="AP940" s="30"/>
      <c r="AQ940" s="1"/>
      <c r="AR940" s="1">
        <f t="shared" si="104"/>
        <v>0</v>
      </c>
      <c r="AS940" s="1"/>
      <c r="AT940" s="1"/>
      <c r="AU940" s="2">
        <f t="shared" si="103"/>
        <v>0</v>
      </c>
      <c r="AW940" s="1"/>
      <c r="AX940" s="1"/>
      <c r="AY940" s="1"/>
      <c r="AZ940" s="2">
        <f t="shared" si="100"/>
        <v>0</v>
      </c>
      <c r="BA940" s="2">
        <f>SUM(AF940,AH940,-AZ940,-Table111[[#This Row],[Sale Fee]])</f>
        <v>0</v>
      </c>
      <c r="BC940" s="1"/>
      <c r="BD940" s="1"/>
      <c r="BE940" s="1"/>
    </row>
    <row r="941" spans="1:57" x14ac:dyDescent="0.25">
      <c r="A941" s="1"/>
      <c r="B941" s="1"/>
      <c r="Q941" s="1"/>
      <c r="R941" s="1"/>
      <c r="S941" s="1"/>
      <c r="U941" s="1"/>
      <c r="V941" s="1"/>
      <c r="W941" s="1"/>
      <c r="X941" s="1"/>
      <c r="Y941" s="1"/>
      <c r="Z941" s="1">
        <f>Table111[[#This Row],[Quantity2]]*Table111[[#This Row],[U Cost]]</f>
        <v>0</v>
      </c>
      <c r="AB941" s="1"/>
      <c r="AC941" s="1"/>
      <c r="AD941" s="1">
        <f t="shared" si="101"/>
        <v>0</v>
      </c>
      <c r="AE941" s="1"/>
      <c r="AF941" s="1">
        <f>SUM(Table111[[#This Row],[Total 
Paid]:[Shipping 
Charged]])</f>
        <v>0</v>
      </c>
      <c r="AG941" s="1"/>
      <c r="AH941" s="1"/>
      <c r="AI941" s="1">
        <f t="shared" si="102"/>
        <v>0</v>
      </c>
      <c r="AK941" s="1"/>
      <c r="AL941" s="1"/>
      <c r="AM941" s="1"/>
      <c r="AN941" s="1"/>
      <c r="AP941" s="30"/>
      <c r="AQ941" s="1"/>
      <c r="AR941" s="1">
        <f t="shared" si="104"/>
        <v>0</v>
      </c>
      <c r="AS941" s="1"/>
      <c r="AT941" s="1"/>
      <c r="AU941" s="2">
        <f t="shared" si="103"/>
        <v>0</v>
      </c>
      <c r="AW941" s="1"/>
      <c r="AX941" s="1"/>
      <c r="AY941" s="1"/>
      <c r="AZ941" s="2">
        <f t="shared" si="100"/>
        <v>0</v>
      </c>
      <c r="BA941" s="2">
        <f>SUM(AF941,AH941,-AZ941,-Table111[[#This Row],[Sale Fee]])</f>
        <v>0</v>
      </c>
      <c r="BC941" s="1"/>
      <c r="BD941" s="1"/>
      <c r="BE941" s="1"/>
    </row>
    <row r="942" spans="1:57" x14ac:dyDescent="0.25">
      <c r="A942" s="1"/>
      <c r="B942" s="1"/>
      <c r="Q942" s="1"/>
      <c r="R942" s="1"/>
      <c r="S942" s="1"/>
      <c r="U942" s="1"/>
      <c r="V942" s="1"/>
      <c r="W942" s="1"/>
      <c r="X942" s="1"/>
      <c r="Y942" s="1"/>
      <c r="Z942" s="1">
        <f>Table111[[#This Row],[Quantity2]]*Table111[[#This Row],[U Cost]]</f>
        <v>0</v>
      </c>
      <c r="AB942" s="1"/>
      <c r="AC942" s="1"/>
      <c r="AD942" s="1">
        <f t="shared" si="101"/>
        <v>0</v>
      </c>
      <c r="AE942" s="1"/>
      <c r="AF942" s="1">
        <f>SUM(Table111[[#This Row],[Total 
Paid]:[Shipping 
Charged]])</f>
        <v>0</v>
      </c>
      <c r="AG942" s="1"/>
      <c r="AH942" s="1"/>
      <c r="AI942" s="1">
        <f t="shared" si="102"/>
        <v>0</v>
      </c>
      <c r="AK942" s="1"/>
      <c r="AL942" s="1"/>
      <c r="AM942" s="1"/>
      <c r="AN942" s="1"/>
      <c r="AP942" s="30"/>
      <c r="AQ942" s="1"/>
      <c r="AR942" s="1">
        <f t="shared" si="104"/>
        <v>0</v>
      </c>
      <c r="AS942" s="1"/>
      <c r="AT942" s="1"/>
      <c r="AU942" s="2">
        <f t="shared" si="103"/>
        <v>0</v>
      </c>
      <c r="AW942" s="1"/>
      <c r="AX942" s="1"/>
      <c r="AY942" s="1"/>
      <c r="AZ942" s="2">
        <f t="shared" si="100"/>
        <v>0</v>
      </c>
      <c r="BA942" s="2">
        <f>SUM(AF942,AH942,-AZ942,-Table111[[#This Row],[Sale Fee]])</f>
        <v>0</v>
      </c>
      <c r="BC942" s="1"/>
      <c r="BD942" s="1"/>
      <c r="BE942" s="1"/>
    </row>
    <row r="943" spans="1:57" x14ac:dyDescent="0.25">
      <c r="A943" s="1"/>
      <c r="B943" s="1"/>
      <c r="Q943" s="1"/>
      <c r="R943" s="1"/>
      <c r="S943" s="1"/>
      <c r="U943" s="1"/>
      <c r="V943" s="1"/>
      <c r="W943" s="1"/>
      <c r="X943" s="1"/>
      <c r="Y943" s="1"/>
      <c r="Z943" s="1">
        <f>Table111[[#This Row],[Quantity2]]*Table111[[#This Row],[U Cost]]</f>
        <v>0</v>
      </c>
      <c r="AB943" s="1"/>
      <c r="AC943" s="1"/>
      <c r="AD943" s="1">
        <f t="shared" si="101"/>
        <v>0</v>
      </c>
      <c r="AE943" s="1"/>
      <c r="AF943" s="1">
        <f>SUM(Table111[[#This Row],[Total 
Paid]:[Shipping 
Charged]])</f>
        <v>0</v>
      </c>
      <c r="AG943" s="1"/>
      <c r="AH943" s="1"/>
      <c r="AI943" s="1">
        <f t="shared" si="102"/>
        <v>0</v>
      </c>
      <c r="AK943" s="1"/>
      <c r="AL943" s="1"/>
      <c r="AM943" s="1"/>
      <c r="AN943" s="1"/>
      <c r="AP943" s="30"/>
      <c r="AQ943" s="1"/>
      <c r="AR943" s="1">
        <f t="shared" si="104"/>
        <v>0</v>
      </c>
      <c r="AS943" s="1"/>
      <c r="AT943" s="1"/>
      <c r="AU943" s="2">
        <f t="shared" si="103"/>
        <v>0</v>
      </c>
      <c r="AW943" s="1"/>
      <c r="AX943" s="1"/>
      <c r="AY943" s="1"/>
      <c r="AZ943" s="2">
        <f t="shared" si="100"/>
        <v>0</v>
      </c>
      <c r="BA943" s="2">
        <f>SUM(AF943,AH943,-AZ943,-Table111[[#This Row],[Sale Fee]])</f>
        <v>0</v>
      </c>
      <c r="BC943" s="1"/>
      <c r="BD943" s="1"/>
      <c r="BE943" s="1"/>
    </row>
    <row r="944" spans="1:57" x14ac:dyDescent="0.25">
      <c r="A944" s="1"/>
      <c r="B944" s="1"/>
      <c r="Q944" s="1"/>
      <c r="R944" s="1"/>
      <c r="S944" s="1"/>
      <c r="U944" s="1"/>
      <c r="V944" s="1"/>
      <c r="W944" s="1"/>
      <c r="X944" s="1"/>
      <c r="Y944" s="1"/>
      <c r="Z944" s="1">
        <f>Table111[[#This Row],[Quantity2]]*Table111[[#This Row],[U Cost]]</f>
        <v>0</v>
      </c>
      <c r="AB944" s="1"/>
      <c r="AC944" s="1"/>
      <c r="AD944" s="1">
        <f t="shared" si="101"/>
        <v>0</v>
      </c>
      <c r="AE944" s="1"/>
      <c r="AF944" s="1">
        <f>SUM(Table111[[#This Row],[Total 
Paid]:[Shipping 
Charged]])</f>
        <v>0</v>
      </c>
      <c r="AG944" s="1"/>
      <c r="AH944" s="1"/>
      <c r="AI944" s="1">
        <f t="shared" si="102"/>
        <v>0</v>
      </c>
      <c r="AK944" s="1"/>
      <c r="AL944" s="1"/>
      <c r="AM944" s="1"/>
      <c r="AN944" s="1"/>
      <c r="AP944" s="30"/>
      <c r="AQ944" s="1"/>
      <c r="AR944" s="1">
        <f t="shared" si="104"/>
        <v>0</v>
      </c>
      <c r="AS944" s="1"/>
      <c r="AT944" s="1"/>
      <c r="AU944" s="2">
        <f t="shared" si="103"/>
        <v>0</v>
      </c>
      <c r="AW944" s="1"/>
      <c r="AX944" s="1"/>
      <c r="AY944" s="1"/>
      <c r="AZ944" s="2">
        <f t="shared" si="100"/>
        <v>0</v>
      </c>
      <c r="BA944" s="2">
        <f>SUM(AF944,AH944,-AZ944,-Table111[[#This Row],[Sale Fee]])</f>
        <v>0</v>
      </c>
      <c r="BC944" s="1"/>
      <c r="BD944" s="1"/>
      <c r="BE944" s="1"/>
    </row>
    <row r="945" spans="1:57" x14ac:dyDescent="0.25">
      <c r="A945" s="1"/>
      <c r="B945" s="1"/>
      <c r="Q945" s="1"/>
      <c r="R945" s="1"/>
      <c r="S945" s="1"/>
      <c r="U945" s="1"/>
      <c r="V945" s="1"/>
      <c r="W945" s="1"/>
      <c r="X945" s="1"/>
      <c r="Y945" s="1"/>
      <c r="Z945" s="1">
        <f>Table111[[#This Row],[Quantity2]]*Table111[[#This Row],[U Cost]]</f>
        <v>0</v>
      </c>
      <c r="AB945" s="1"/>
      <c r="AC945" s="1"/>
      <c r="AD945" s="1">
        <f t="shared" si="101"/>
        <v>0</v>
      </c>
      <c r="AE945" s="1"/>
      <c r="AF945" s="1">
        <f>SUM(Table111[[#This Row],[Total 
Paid]:[Shipping 
Charged]])</f>
        <v>0</v>
      </c>
      <c r="AG945" s="1"/>
      <c r="AH945" s="1"/>
      <c r="AI945" s="1">
        <f t="shared" si="102"/>
        <v>0</v>
      </c>
      <c r="AK945" s="1"/>
      <c r="AL945" s="1"/>
      <c r="AM945" s="1"/>
      <c r="AN945" s="1"/>
      <c r="AP945" s="30"/>
      <c r="AQ945" s="1"/>
      <c r="AR945" s="1">
        <f t="shared" si="104"/>
        <v>0</v>
      </c>
      <c r="AS945" s="1"/>
      <c r="AT945" s="1"/>
      <c r="AU945" s="2">
        <f t="shared" si="103"/>
        <v>0</v>
      </c>
      <c r="AW945" s="1"/>
      <c r="AX945" s="1"/>
      <c r="AY945" s="1"/>
      <c r="AZ945" s="2">
        <f t="shared" si="100"/>
        <v>0</v>
      </c>
      <c r="BA945" s="2">
        <f>SUM(AF945,AH945,-AZ945,-Table111[[#This Row],[Sale Fee]])</f>
        <v>0</v>
      </c>
      <c r="BC945" s="1"/>
      <c r="BD945" s="1"/>
      <c r="BE945" s="1"/>
    </row>
    <row r="946" spans="1:57" x14ac:dyDescent="0.25">
      <c r="A946" s="1"/>
      <c r="B946" s="1"/>
      <c r="Q946" s="1"/>
      <c r="R946" s="1"/>
      <c r="S946" s="1"/>
      <c r="U946" s="1"/>
      <c r="V946" s="1"/>
      <c r="W946" s="1"/>
      <c r="X946" s="1"/>
      <c r="Y946" s="1"/>
      <c r="Z946" s="1">
        <f>Table111[[#This Row],[Quantity2]]*Table111[[#This Row],[U Cost]]</f>
        <v>0</v>
      </c>
      <c r="AB946" s="1"/>
      <c r="AC946" s="1"/>
      <c r="AD946" s="1">
        <f t="shared" si="101"/>
        <v>0</v>
      </c>
      <c r="AE946" s="1"/>
      <c r="AF946" s="1">
        <f>SUM(Table111[[#This Row],[Total 
Paid]:[Shipping 
Charged]])</f>
        <v>0</v>
      </c>
      <c r="AG946" s="1"/>
      <c r="AH946" s="1"/>
      <c r="AI946" s="1">
        <f t="shared" si="102"/>
        <v>0</v>
      </c>
      <c r="AK946" s="1"/>
      <c r="AL946" s="1"/>
      <c r="AM946" s="1"/>
      <c r="AN946" s="1"/>
      <c r="AP946" s="30"/>
      <c r="AQ946" s="1"/>
      <c r="AR946" s="1">
        <f t="shared" si="104"/>
        <v>0</v>
      </c>
      <c r="AS946" s="1"/>
      <c r="AT946" s="1"/>
      <c r="AU946" s="2">
        <f t="shared" si="103"/>
        <v>0</v>
      </c>
      <c r="AW946" s="1"/>
      <c r="AX946" s="1"/>
      <c r="AY946" s="1"/>
      <c r="AZ946" s="2">
        <f t="shared" si="100"/>
        <v>0</v>
      </c>
      <c r="BA946" s="2">
        <f>SUM(AF946,AH946,-AZ946,-Table111[[#This Row],[Sale Fee]])</f>
        <v>0</v>
      </c>
      <c r="BC946" s="1"/>
      <c r="BD946" s="1"/>
      <c r="BE946" s="1"/>
    </row>
    <row r="947" spans="1:57" x14ac:dyDescent="0.25">
      <c r="A947" s="1"/>
      <c r="B947" s="1"/>
      <c r="Q947" s="1"/>
      <c r="R947" s="1"/>
      <c r="S947" s="1"/>
      <c r="U947" s="1"/>
      <c r="V947" s="1"/>
      <c r="W947" s="1"/>
      <c r="X947" s="1"/>
      <c r="Y947" s="1"/>
      <c r="Z947" s="1">
        <f>Table111[[#This Row],[Quantity2]]*Table111[[#This Row],[U Cost]]</f>
        <v>0</v>
      </c>
      <c r="AB947" s="1"/>
      <c r="AC947" s="1"/>
      <c r="AD947" s="1">
        <f t="shared" si="101"/>
        <v>0</v>
      </c>
      <c r="AE947" s="1"/>
      <c r="AF947" s="1">
        <f>SUM(Table111[[#This Row],[Total 
Paid]:[Shipping 
Charged]])</f>
        <v>0</v>
      </c>
      <c r="AG947" s="1"/>
      <c r="AH947" s="1"/>
      <c r="AI947" s="1">
        <f t="shared" si="102"/>
        <v>0</v>
      </c>
      <c r="AK947" s="1"/>
      <c r="AL947" s="1"/>
      <c r="AM947" s="1"/>
      <c r="AN947" s="1"/>
      <c r="AP947" s="30"/>
      <c r="AQ947" s="1"/>
      <c r="AR947" s="1">
        <f t="shared" si="104"/>
        <v>0</v>
      </c>
      <c r="AS947" s="1"/>
      <c r="AT947" s="1"/>
      <c r="AU947" s="2">
        <f t="shared" si="103"/>
        <v>0</v>
      </c>
      <c r="AW947" s="1"/>
      <c r="AX947" s="1"/>
      <c r="AY947" s="1"/>
      <c r="AZ947" s="2">
        <f t="shared" si="100"/>
        <v>0</v>
      </c>
      <c r="BA947" s="2">
        <f>SUM(AF947,AH947,-AZ947,-Table111[[#This Row],[Sale Fee]])</f>
        <v>0</v>
      </c>
      <c r="BC947" s="1"/>
      <c r="BD947" s="1"/>
      <c r="BE947" s="1"/>
    </row>
    <row r="948" spans="1:57" x14ac:dyDescent="0.25">
      <c r="A948" s="1"/>
      <c r="B948" s="1"/>
      <c r="Q948" s="1"/>
      <c r="R948" s="1"/>
      <c r="S948" s="1"/>
      <c r="U948" s="1"/>
      <c r="V948" s="1"/>
      <c r="W948" s="1"/>
      <c r="X948" s="1"/>
      <c r="Y948" s="1"/>
      <c r="Z948" s="1">
        <f>Table111[[#This Row],[Quantity2]]*Table111[[#This Row],[U Cost]]</f>
        <v>0</v>
      </c>
      <c r="AB948" s="1"/>
      <c r="AC948" s="1"/>
      <c r="AD948" s="1">
        <f t="shared" si="101"/>
        <v>0</v>
      </c>
      <c r="AE948" s="1"/>
      <c r="AF948" s="1">
        <f>SUM(Table111[[#This Row],[Total 
Paid]:[Shipping 
Charged]])</f>
        <v>0</v>
      </c>
      <c r="AG948" s="1"/>
      <c r="AH948" s="1"/>
      <c r="AI948" s="1">
        <f t="shared" si="102"/>
        <v>0</v>
      </c>
      <c r="AK948" s="1"/>
      <c r="AL948" s="1"/>
      <c r="AM948" s="1"/>
      <c r="AN948" s="1"/>
      <c r="AP948" s="30"/>
      <c r="AQ948" s="1"/>
      <c r="AR948" s="1">
        <f t="shared" si="104"/>
        <v>0</v>
      </c>
      <c r="AS948" s="1"/>
      <c r="AT948" s="1"/>
      <c r="AU948" s="2">
        <f t="shared" si="103"/>
        <v>0</v>
      </c>
      <c r="AW948" s="1"/>
      <c r="AX948" s="1"/>
      <c r="AY948" s="1"/>
      <c r="AZ948" s="2">
        <f t="shared" si="100"/>
        <v>0</v>
      </c>
      <c r="BA948" s="2">
        <f>SUM(AF948,AH948,-AZ948,-Table111[[#This Row],[Sale Fee]])</f>
        <v>0</v>
      </c>
      <c r="BC948" s="1"/>
      <c r="BD948" s="1"/>
      <c r="BE948" s="1"/>
    </row>
    <row r="949" spans="1:57" x14ac:dyDescent="0.25">
      <c r="A949" s="1"/>
      <c r="B949" s="1"/>
      <c r="Q949" s="1"/>
      <c r="R949" s="1"/>
      <c r="S949" s="1"/>
      <c r="U949" s="1"/>
      <c r="V949" s="1"/>
      <c r="W949" s="1"/>
      <c r="X949" s="1"/>
      <c r="Y949" s="1"/>
      <c r="Z949" s="1">
        <f>Table111[[#This Row],[Quantity2]]*Table111[[#This Row],[U Cost]]</f>
        <v>0</v>
      </c>
      <c r="AB949" s="1"/>
      <c r="AC949" s="1"/>
      <c r="AD949" s="1">
        <f t="shared" si="101"/>
        <v>0</v>
      </c>
      <c r="AE949" s="1"/>
      <c r="AF949" s="1">
        <f>SUM(Table111[[#This Row],[Total 
Paid]:[Shipping 
Charged]])</f>
        <v>0</v>
      </c>
      <c r="AG949" s="1"/>
      <c r="AH949" s="1"/>
      <c r="AI949" s="1">
        <f t="shared" si="102"/>
        <v>0</v>
      </c>
      <c r="AK949" s="1"/>
      <c r="AL949" s="1"/>
      <c r="AM949" s="1"/>
      <c r="AN949" s="1"/>
      <c r="AP949" s="30"/>
      <c r="AQ949" s="1"/>
      <c r="AR949" s="1">
        <f t="shared" si="104"/>
        <v>0</v>
      </c>
      <c r="AS949" s="1"/>
      <c r="AT949" s="1"/>
      <c r="AU949" s="2">
        <f t="shared" si="103"/>
        <v>0</v>
      </c>
      <c r="AW949" s="1"/>
      <c r="AX949" s="1"/>
      <c r="AY949" s="1"/>
      <c r="AZ949" s="2">
        <f t="shared" si="100"/>
        <v>0</v>
      </c>
      <c r="BA949" s="2">
        <f>SUM(AF949,AH949,-AZ949,-Table111[[#This Row],[Sale Fee]])</f>
        <v>0</v>
      </c>
      <c r="BC949" s="1"/>
      <c r="BD949" s="1"/>
      <c r="BE949" s="1"/>
    </row>
    <row r="950" spans="1:57" x14ac:dyDescent="0.25">
      <c r="A950" s="1"/>
      <c r="B950" s="1"/>
      <c r="Q950" s="1"/>
      <c r="R950" s="1"/>
      <c r="S950" s="1"/>
      <c r="U950" s="1"/>
      <c r="V950" s="1"/>
      <c r="W950" s="1"/>
      <c r="X950" s="1"/>
      <c r="Y950" s="1"/>
      <c r="Z950" s="1">
        <f>Table111[[#This Row],[Quantity2]]*Table111[[#This Row],[U Cost]]</f>
        <v>0</v>
      </c>
      <c r="AB950" s="1"/>
      <c r="AC950" s="1"/>
      <c r="AD950" s="1">
        <f t="shared" si="101"/>
        <v>0</v>
      </c>
      <c r="AE950" s="1"/>
      <c r="AF950" s="1">
        <f>SUM(Table111[[#This Row],[Total 
Paid]:[Shipping 
Charged]])</f>
        <v>0</v>
      </c>
      <c r="AG950" s="1"/>
      <c r="AH950" s="1"/>
      <c r="AI950" s="1">
        <f t="shared" si="102"/>
        <v>0</v>
      </c>
      <c r="AK950" s="1"/>
      <c r="AL950" s="1"/>
      <c r="AM950" s="1"/>
      <c r="AN950" s="1"/>
      <c r="AP950" s="30"/>
      <c r="AQ950" s="1"/>
      <c r="AR950" s="1">
        <f t="shared" si="104"/>
        <v>0</v>
      </c>
      <c r="AS950" s="1"/>
      <c r="AT950" s="1"/>
      <c r="AU950" s="2">
        <f t="shared" si="103"/>
        <v>0</v>
      </c>
      <c r="AW950" s="1"/>
      <c r="AX950" s="1"/>
      <c r="AY950" s="1"/>
      <c r="AZ950" s="2">
        <f t="shared" si="100"/>
        <v>0</v>
      </c>
      <c r="BA950" s="2">
        <f>SUM(AF950,AH950,-AZ950,-Table111[[#This Row],[Sale Fee]])</f>
        <v>0</v>
      </c>
      <c r="BC950" s="1"/>
      <c r="BD950" s="1"/>
      <c r="BE950" s="1"/>
    </row>
    <row r="951" spans="1:57" x14ac:dyDescent="0.25">
      <c r="A951" s="1"/>
      <c r="B951" s="1"/>
      <c r="Q951" s="1"/>
      <c r="R951" s="1"/>
      <c r="S951" s="1"/>
      <c r="U951" s="1"/>
      <c r="V951" s="1"/>
      <c r="W951" s="1"/>
      <c r="X951" s="1"/>
      <c r="Y951" s="1"/>
      <c r="Z951" s="1">
        <f>Table111[[#This Row],[Quantity2]]*Table111[[#This Row],[U Cost]]</f>
        <v>0</v>
      </c>
      <c r="AB951" s="1"/>
      <c r="AC951" s="1"/>
      <c r="AD951" s="1">
        <f t="shared" si="101"/>
        <v>0</v>
      </c>
      <c r="AE951" s="1"/>
      <c r="AF951" s="1">
        <f>SUM(Table111[[#This Row],[Total 
Paid]:[Shipping 
Charged]])</f>
        <v>0</v>
      </c>
      <c r="AG951" s="1"/>
      <c r="AH951" s="1"/>
      <c r="AI951" s="1">
        <f t="shared" si="102"/>
        <v>0</v>
      </c>
      <c r="AK951" s="1"/>
      <c r="AL951" s="1"/>
      <c r="AM951" s="1"/>
      <c r="AN951" s="1"/>
      <c r="AP951" s="30"/>
      <c r="AQ951" s="1"/>
      <c r="AR951" s="1">
        <f t="shared" si="104"/>
        <v>0</v>
      </c>
      <c r="AS951" s="1"/>
      <c r="AT951" s="1"/>
      <c r="AU951" s="2">
        <f t="shared" si="103"/>
        <v>0</v>
      </c>
      <c r="AW951" s="1"/>
      <c r="AX951" s="1"/>
      <c r="AY951" s="1"/>
      <c r="AZ951" s="2">
        <f t="shared" si="100"/>
        <v>0</v>
      </c>
      <c r="BA951" s="2">
        <f>SUM(AF951,AH951,-AZ951,-Table111[[#This Row],[Sale Fee]])</f>
        <v>0</v>
      </c>
      <c r="BC951" s="1"/>
      <c r="BD951" s="1"/>
      <c r="BE951" s="1"/>
    </row>
    <row r="952" spans="1:57" x14ac:dyDescent="0.25">
      <c r="A952" s="1"/>
      <c r="B952" s="1"/>
      <c r="Q952" s="1"/>
      <c r="R952" s="1"/>
      <c r="S952" s="1"/>
      <c r="U952" s="1"/>
      <c r="V952" s="1"/>
      <c r="W952" s="1"/>
      <c r="X952" s="1"/>
      <c r="Y952" s="1"/>
      <c r="Z952" s="1">
        <f>Table111[[#This Row],[Quantity2]]*Table111[[#This Row],[U Cost]]</f>
        <v>0</v>
      </c>
      <c r="AB952" s="1"/>
      <c r="AC952" s="1"/>
      <c r="AD952" s="1">
        <f t="shared" si="101"/>
        <v>0</v>
      </c>
      <c r="AE952" s="1"/>
      <c r="AF952" s="1">
        <f>SUM(Table111[[#This Row],[Total 
Paid]:[Shipping 
Charged]])</f>
        <v>0</v>
      </c>
      <c r="AG952" s="1"/>
      <c r="AH952" s="1"/>
      <c r="AI952" s="1">
        <f t="shared" si="102"/>
        <v>0</v>
      </c>
      <c r="AK952" s="1"/>
      <c r="AL952" s="1"/>
      <c r="AM952" s="1"/>
      <c r="AN952" s="1"/>
      <c r="AP952" s="30"/>
      <c r="AQ952" s="1"/>
      <c r="AR952" s="1">
        <f t="shared" si="104"/>
        <v>0</v>
      </c>
      <c r="AS952" s="1"/>
      <c r="AT952" s="1"/>
      <c r="AU952" s="2">
        <f t="shared" si="103"/>
        <v>0</v>
      </c>
      <c r="AW952" s="1"/>
      <c r="AX952" s="1"/>
      <c r="AY952" s="1"/>
      <c r="AZ952" s="2">
        <f t="shared" si="100"/>
        <v>0</v>
      </c>
      <c r="BA952" s="2">
        <f>SUM(AF952,AH952,-AZ952,-Table111[[#This Row],[Sale Fee]])</f>
        <v>0</v>
      </c>
      <c r="BC952" s="1"/>
      <c r="BD952" s="1"/>
      <c r="BE952" s="1"/>
    </row>
    <row r="953" spans="1:57" x14ac:dyDescent="0.25">
      <c r="A953" s="1"/>
      <c r="B953" s="1"/>
      <c r="Q953" s="1"/>
      <c r="R953" s="1"/>
      <c r="S953" s="1"/>
      <c r="U953" s="1"/>
      <c r="V953" s="1"/>
      <c r="W953" s="1"/>
      <c r="X953" s="1"/>
      <c r="Y953" s="1"/>
      <c r="Z953" s="1">
        <f>Table111[[#This Row],[Quantity2]]*Table111[[#This Row],[U Cost]]</f>
        <v>0</v>
      </c>
      <c r="AB953" s="1"/>
      <c r="AC953" s="1"/>
      <c r="AD953" s="1">
        <f t="shared" si="101"/>
        <v>0</v>
      </c>
      <c r="AE953" s="1"/>
      <c r="AF953" s="1">
        <f>SUM(Table111[[#This Row],[Total 
Paid]:[Shipping 
Charged]])</f>
        <v>0</v>
      </c>
      <c r="AG953" s="1"/>
      <c r="AH953" s="1"/>
      <c r="AI953" s="1">
        <f t="shared" si="102"/>
        <v>0</v>
      </c>
      <c r="AK953" s="1"/>
      <c r="AL953" s="1"/>
      <c r="AM953" s="1"/>
      <c r="AN953" s="1"/>
      <c r="AP953" s="30"/>
      <c r="AQ953" s="1"/>
      <c r="AR953" s="1">
        <f t="shared" si="104"/>
        <v>0</v>
      </c>
      <c r="AS953" s="1"/>
      <c r="AT953" s="1"/>
      <c r="AU953" s="2">
        <f t="shared" si="103"/>
        <v>0</v>
      </c>
      <c r="AW953" s="1"/>
      <c r="AX953" s="1"/>
      <c r="AY953" s="1"/>
      <c r="AZ953" s="2">
        <f t="shared" si="100"/>
        <v>0</v>
      </c>
      <c r="BA953" s="2">
        <f>SUM(AF953,AH953,-AZ953,-Table111[[#This Row],[Sale Fee]])</f>
        <v>0</v>
      </c>
      <c r="BC953" s="1"/>
      <c r="BD953" s="1"/>
      <c r="BE953" s="1"/>
    </row>
    <row r="954" spans="1:57" x14ac:dyDescent="0.25">
      <c r="A954" s="1"/>
      <c r="B954" s="1"/>
      <c r="Q954" s="1"/>
      <c r="R954" s="1"/>
      <c r="S954" s="1"/>
      <c r="U954" s="1"/>
      <c r="V954" s="1"/>
      <c r="W954" s="1"/>
      <c r="X954" s="1"/>
      <c r="Y954" s="1"/>
      <c r="Z954" s="1">
        <f>Table111[[#This Row],[Quantity2]]*Table111[[#This Row],[U Cost]]</f>
        <v>0</v>
      </c>
      <c r="AB954" s="1"/>
      <c r="AC954" s="1"/>
      <c r="AD954" s="1">
        <f t="shared" si="101"/>
        <v>0</v>
      </c>
      <c r="AE954" s="1"/>
      <c r="AF954" s="1">
        <f>SUM(Table111[[#This Row],[Total 
Paid]:[Shipping 
Charged]])</f>
        <v>0</v>
      </c>
      <c r="AG954" s="1"/>
      <c r="AH954" s="1"/>
      <c r="AI954" s="1">
        <f t="shared" si="102"/>
        <v>0</v>
      </c>
      <c r="AK954" s="1"/>
      <c r="AL954" s="1"/>
      <c r="AM954" s="1"/>
      <c r="AN954" s="1"/>
      <c r="AP954" s="30"/>
      <c r="AQ954" s="1"/>
      <c r="AR954" s="1">
        <f t="shared" si="104"/>
        <v>0</v>
      </c>
      <c r="AS954" s="1"/>
      <c r="AT954" s="1"/>
      <c r="AU954" s="2">
        <f t="shared" si="103"/>
        <v>0</v>
      </c>
      <c r="AW954" s="1"/>
      <c r="AX954" s="1"/>
      <c r="AY954" s="1"/>
      <c r="AZ954" s="2">
        <f t="shared" si="100"/>
        <v>0</v>
      </c>
      <c r="BA954" s="2">
        <f>SUM(AF954,AH954,-AZ954,-Table111[[#This Row],[Sale Fee]])</f>
        <v>0</v>
      </c>
      <c r="BC954" s="1"/>
      <c r="BD954" s="1"/>
      <c r="BE954" s="1"/>
    </row>
    <row r="955" spans="1:57" x14ac:dyDescent="0.25">
      <c r="A955" s="1"/>
      <c r="B955" s="1"/>
      <c r="Q955" s="1"/>
      <c r="R955" s="1"/>
      <c r="S955" s="1"/>
      <c r="U955" s="1"/>
      <c r="V955" s="1"/>
      <c r="W955" s="1"/>
      <c r="X955" s="1"/>
      <c r="Y955" s="1"/>
      <c r="Z955" s="1">
        <f>Table111[[#This Row],[Quantity2]]*Table111[[#This Row],[U Cost]]</f>
        <v>0</v>
      </c>
      <c r="AB955" s="1"/>
      <c r="AC955" s="1"/>
      <c r="AD955" s="1">
        <f t="shared" si="101"/>
        <v>0</v>
      </c>
      <c r="AE955" s="1"/>
      <c r="AF955" s="1">
        <f>SUM(Table111[[#This Row],[Total 
Paid]:[Shipping 
Charged]])</f>
        <v>0</v>
      </c>
      <c r="AG955" s="1"/>
      <c r="AH955" s="1"/>
      <c r="AI955" s="1">
        <f t="shared" si="102"/>
        <v>0</v>
      </c>
      <c r="AK955" s="1"/>
      <c r="AL955" s="1"/>
      <c r="AM955" s="1"/>
      <c r="AN955" s="1"/>
      <c r="AP955" s="30"/>
      <c r="AQ955" s="1"/>
      <c r="AR955" s="1">
        <f t="shared" si="104"/>
        <v>0</v>
      </c>
      <c r="AS955" s="1"/>
      <c r="AT955" s="1"/>
      <c r="AU955" s="2">
        <f t="shared" si="103"/>
        <v>0</v>
      </c>
      <c r="AW955" s="1"/>
      <c r="AX955" s="1"/>
      <c r="AY955" s="1"/>
      <c r="AZ955" s="2">
        <f t="shared" si="100"/>
        <v>0</v>
      </c>
      <c r="BA955" s="2">
        <f>SUM(AF955,AH955,-AZ955,-Table111[[#This Row],[Sale Fee]])</f>
        <v>0</v>
      </c>
      <c r="BC955" s="1"/>
      <c r="BD955" s="1"/>
      <c r="BE955" s="1"/>
    </row>
    <row r="956" spans="1:57" x14ac:dyDescent="0.25">
      <c r="A956" s="1"/>
      <c r="B956" s="1"/>
      <c r="Q956" s="1"/>
      <c r="R956" s="1"/>
      <c r="S956" s="1"/>
      <c r="U956" s="1"/>
      <c r="V956" s="1"/>
      <c r="W956" s="1"/>
      <c r="X956" s="1"/>
      <c r="Y956" s="1"/>
      <c r="Z956" s="1">
        <f>Table111[[#This Row],[Quantity2]]*Table111[[#This Row],[U Cost]]</f>
        <v>0</v>
      </c>
      <c r="AB956" s="1"/>
      <c r="AC956" s="1"/>
      <c r="AD956" s="1">
        <f t="shared" si="101"/>
        <v>0</v>
      </c>
      <c r="AE956" s="1"/>
      <c r="AF956" s="1">
        <f>SUM(Table111[[#This Row],[Total 
Paid]:[Shipping 
Charged]])</f>
        <v>0</v>
      </c>
      <c r="AG956" s="1"/>
      <c r="AH956" s="1"/>
      <c r="AI956" s="1">
        <f t="shared" si="102"/>
        <v>0</v>
      </c>
      <c r="AK956" s="1"/>
      <c r="AL956" s="1"/>
      <c r="AM956" s="1"/>
      <c r="AN956" s="1"/>
      <c r="AP956" s="30"/>
      <c r="AQ956" s="1"/>
      <c r="AR956" s="1">
        <f t="shared" si="104"/>
        <v>0</v>
      </c>
      <c r="AS956" s="1"/>
      <c r="AT956" s="1"/>
      <c r="AU956" s="2">
        <f t="shared" si="103"/>
        <v>0</v>
      </c>
      <c r="AW956" s="1"/>
      <c r="AX956" s="1"/>
      <c r="AY956" s="1"/>
      <c r="AZ956" s="2">
        <f t="shared" si="100"/>
        <v>0</v>
      </c>
      <c r="BA956" s="2">
        <f>SUM(AF956,AH956,-AZ956,-Table111[[#This Row],[Sale Fee]])</f>
        <v>0</v>
      </c>
      <c r="BC956" s="1"/>
      <c r="BD956" s="1"/>
      <c r="BE956" s="1"/>
    </row>
    <row r="957" spans="1:57" x14ac:dyDescent="0.25">
      <c r="A957" s="1"/>
      <c r="B957" s="1"/>
      <c r="Q957" s="1"/>
      <c r="R957" s="1"/>
      <c r="S957" s="1"/>
      <c r="U957" s="1"/>
      <c r="V957" s="1"/>
      <c r="W957" s="1"/>
      <c r="X957" s="1"/>
      <c r="Y957" s="1"/>
      <c r="Z957" s="1">
        <f>Table111[[#This Row],[Quantity2]]*Table111[[#This Row],[U Cost]]</f>
        <v>0</v>
      </c>
      <c r="AB957" s="1">
        <v>0</v>
      </c>
      <c r="AC957" s="1">
        <v>0</v>
      </c>
      <c r="AD957" s="1">
        <f t="shared" si="101"/>
        <v>0</v>
      </c>
      <c r="AE957" s="1"/>
      <c r="AF957" s="1">
        <f>SUM(Table111[[#This Row],[Total 
Paid]:[Shipping 
Charged]])</f>
        <v>0</v>
      </c>
      <c r="AG957" s="1"/>
      <c r="AH957" s="1"/>
      <c r="AI957" s="1">
        <f t="shared" si="102"/>
        <v>0</v>
      </c>
      <c r="AK957" s="1"/>
      <c r="AL957" s="1"/>
      <c r="AM957" s="1"/>
      <c r="AN957" s="1"/>
      <c r="AP957" s="30"/>
      <c r="AQ957" s="1"/>
      <c r="AR957" s="1">
        <f t="shared" si="104"/>
        <v>0</v>
      </c>
      <c r="AS957" s="1"/>
      <c r="AT957" s="1"/>
      <c r="AU957" s="2">
        <f t="shared" si="103"/>
        <v>0</v>
      </c>
      <c r="AW957" s="1"/>
      <c r="AX957" s="1"/>
      <c r="AY957" s="1"/>
      <c r="AZ957" s="2">
        <f t="shared" si="100"/>
        <v>0</v>
      </c>
      <c r="BA957" s="2">
        <f>SUM(AF957,AH957,-AZ957,-Table111[[#This Row],[Sale Fee]])</f>
        <v>0</v>
      </c>
      <c r="BC957" s="1"/>
      <c r="BD957" s="1"/>
      <c r="BE957" s="1"/>
    </row>
    <row r="958" spans="1:57" x14ac:dyDescent="0.25">
      <c r="A958" s="1"/>
      <c r="B958" s="1"/>
      <c r="Q958" s="1"/>
      <c r="R958" s="1"/>
      <c r="S958" s="1"/>
      <c r="U958" s="1"/>
      <c r="V958" s="1"/>
      <c r="W958" s="1"/>
      <c r="X958" s="1"/>
      <c r="Y958" s="1"/>
      <c r="Z958" s="1">
        <f>Table111[[#This Row],[Quantity2]]*Table111[[#This Row],[U Cost]]</f>
        <v>0</v>
      </c>
      <c r="AB958" s="1">
        <v>0</v>
      </c>
      <c r="AC958" s="1">
        <v>0</v>
      </c>
      <c r="AD958" s="1">
        <f t="shared" si="101"/>
        <v>0</v>
      </c>
      <c r="AE958" s="1"/>
      <c r="AF958" s="1">
        <f>SUM(Table111[[#This Row],[Total 
Paid]:[Shipping 
Charged]])</f>
        <v>0</v>
      </c>
      <c r="AG958" s="1"/>
      <c r="AH958" s="1"/>
      <c r="AI958" s="1">
        <f t="shared" si="102"/>
        <v>0</v>
      </c>
      <c r="AK958" s="1"/>
      <c r="AL958" s="1"/>
      <c r="AM958" s="1"/>
      <c r="AN958" s="1"/>
      <c r="AP958" s="30"/>
      <c r="AQ958" s="1"/>
      <c r="AR958" s="1">
        <f t="shared" si="104"/>
        <v>0</v>
      </c>
      <c r="AS958" s="1"/>
      <c r="AT958" s="1"/>
      <c r="AU958" s="2">
        <f t="shared" si="103"/>
        <v>0</v>
      </c>
      <c r="AW958" s="1"/>
      <c r="AX958" s="1"/>
      <c r="AY958" s="1"/>
      <c r="AZ958" s="2">
        <f t="shared" si="100"/>
        <v>0</v>
      </c>
      <c r="BA958" s="2">
        <f>SUM(AF958,AH958,-AZ958,-Table111[[#This Row],[Sale Fee]])</f>
        <v>0</v>
      </c>
      <c r="BC958" s="1"/>
      <c r="BD958" s="1"/>
      <c r="BE958" s="1"/>
    </row>
    <row r="959" spans="1:57" x14ac:dyDescent="0.25">
      <c r="A959" s="1"/>
      <c r="B959" s="1"/>
      <c r="Q959" s="1"/>
      <c r="R959" s="1"/>
      <c r="S959" s="1"/>
      <c r="U959" s="1"/>
      <c r="V959" s="1"/>
      <c r="W959" s="1"/>
      <c r="X959" s="1"/>
      <c r="Y959" s="1"/>
      <c r="Z959" s="1">
        <f>Table111[[#This Row],[Quantity2]]*Table111[[#This Row],[U Cost]]</f>
        <v>0</v>
      </c>
      <c r="AB959" s="1">
        <v>0</v>
      </c>
      <c r="AC959" s="1">
        <v>0</v>
      </c>
      <c r="AD959" s="1">
        <f t="shared" si="101"/>
        <v>0</v>
      </c>
      <c r="AE959" s="1"/>
      <c r="AF959" s="1">
        <f>SUM(Table111[[#This Row],[Total 
Paid]:[Shipping 
Charged]])</f>
        <v>0</v>
      </c>
      <c r="AG959" s="1"/>
      <c r="AH959" s="1"/>
      <c r="AI959" s="1">
        <f t="shared" si="102"/>
        <v>0</v>
      </c>
      <c r="AK959" s="1"/>
      <c r="AL959" s="1"/>
      <c r="AM959" s="1"/>
      <c r="AN959" s="1"/>
      <c r="AP959" s="30">
        <f>AB959</f>
        <v>0</v>
      </c>
      <c r="AQ959" s="1"/>
      <c r="AR959" s="1">
        <f t="shared" si="104"/>
        <v>0</v>
      </c>
      <c r="AS959" s="1"/>
      <c r="AT959" s="1"/>
      <c r="AU959" s="2">
        <f t="shared" si="103"/>
        <v>0</v>
      </c>
      <c r="AW959" s="1"/>
      <c r="AX959" s="1"/>
      <c r="AY959" s="1"/>
      <c r="AZ959" s="2">
        <f t="shared" si="100"/>
        <v>0</v>
      </c>
      <c r="BA959" s="2">
        <f>SUM(AF959,AH959,-AZ959,-Table111[[#This Row],[Sale Fee]])</f>
        <v>0</v>
      </c>
      <c r="BC959" s="1"/>
      <c r="BD959" s="1"/>
      <c r="BE959" s="1"/>
    </row>
    <row r="960" spans="1:57" x14ac:dyDescent="0.25">
      <c r="A960" s="1"/>
      <c r="B960" s="1"/>
      <c r="Q960" s="1"/>
      <c r="R960" s="1"/>
      <c r="S960" s="1"/>
      <c r="U960" s="1"/>
      <c r="V960" s="1"/>
      <c r="W960" s="1"/>
      <c r="X960" s="1"/>
      <c r="Y960" s="1"/>
      <c r="Z960" s="1">
        <f>Table111[[#This Row],[Quantity2]]*Table111[[#This Row],[U Cost]]</f>
        <v>0</v>
      </c>
      <c r="AB960" s="1">
        <v>0</v>
      </c>
      <c r="AC960" s="1">
        <v>0</v>
      </c>
      <c r="AD960" s="1">
        <f t="shared" si="101"/>
        <v>0</v>
      </c>
      <c r="AE960" s="1"/>
      <c r="AF960" s="1">
        <f>SUM(Table111[[#This Row],[Total 
Paid]:[Shipping 
Charged]])</f>
        <v>0</v>
      </c>
      <c r="AG960" s="1"/>
      <c r="AH960" s="1"/>
      <c r="AI960" s="1">
        <f t="shared" si="102"/>
        <v>0</v>
      </c>
      <c r="AK960" s="1"/>
      <c r="AL960" s="1"/>
      <c r="AM960" s="1"/>
      <c r="AN960" s="1"/>
      <c r="AP960" s="30">
        <f>AB960</f>
        <v>0</v>
      </c>
      <c r="AQ960" s="1"/>
      <c r="AR960" s="1">
        <f t="shared" si="104"/>
        <v>0</v>
      </c>
      <c r="AS960" s="1"/>
      <c r="AT960" s="1"/>
      <c r="AU960" s="2">
        <f t="shared" si="103"/>
        <v>0</v>
      </c>
      <c r="AW960" s="1"/>
      <c r="AX960" s="1"/>
      <c r="AY960" s="1"/>
      <c r="AZ960" s="2">
        <f t="shared" si="100"/>
        <v>0</v>
      </c>
      <c r="BA960" s="2">
        <f>SUM(AF960,AH960,-AZ960,-Table111[[#This Row],[Sale Fee]])</f>
        <v>0</v>
      </c>
      <c r="BC960" s="1"/>
      <c r="BD960" s="1"/>
      <c r="BE960" s="1"/>
    </row>
    <row r="961" spans="1:57" x14ac:dyDescent="0.25">
      <c r="A961" s="1"/>
      <c r="B961" s="1"/>
      <c r="Q961" s="1"/>
      <c r="R961" s="1"/>
      <c r="S961" s="1"/>
      <c r="U961" s="1"/>
      <c r="V961" s="1"/>
      <c r="W961" s="1"/>
      <c r="X961" s="1"/>
      <c r="Y961" s="1"/>
      <c r="Z961" s="1">
        <f>Table111[[#This Row],[Quantity2]]*Table111[[#This Row],[U Cost]]</f>
        <v>0</v>
      </c>
      <c r="AB961" s="1">
        <v>0</v>
      </c>
      <c r="AC961" s="1">
        <v>0</v>
      </c>
      <c r="AD961" s="1">
        <f t="shared" si="101"/>
        <v>0</v>
      </c>
      <c r="AE961" s="1"/>
      <c r="AF961" s="1">
        <f>SUM(Table111[[#This Row],[Total 
Paid]:[Shipping 
Charged]])</f>
        <v>0</v>
      </c>
      <c r="AG961" s="1"/>
      <c r="AH961" s="1"/>
      <c r="AI961" s="1">
        <f t="shared" si="102"/>
        <v>0</v>
      </c>
      <c r="AK961" s="1"/>
      <c r="AL961" s="1"/>
      <c r="AM961" s="1"/>
      <c r="AN961" s="1"/>
      <c r="AP961" s="30">
        <f>AB961</f>
        <v>0</v>
      </c>
      <c r="AQ961" s="1"/>
      <c r="AR961" s="1">
        <f t="shared" si="104"/>
        <v>0</v>
      </c>
      <c r="AS961" s="1"/>
      <c r="AT961" s="1"/>
      <c r="AU961" s="2">
        <f t="shared" si="103"/>
        <v>0</v>
      </c>
      <c r="AW961" s="1"/>
      <c r="AX961" s="1"/>
      <c r="AY961" s="1"/>
      <c r="AZ961" s="2">
        <f t="shared" si="100"/>
        <v>0</v>
      </c>
      <c r="BA961" s="2">
        <f>SUM(AF961,AH961,-AZ961,-Table111[[#This Row],[Sale Fee]])</f>
        <v>0</v>
      </c>
      <c r="BC961" s="1"/>
      <c r="BD961" s="1"/>
      <c r="BE961" s="1"/>
    </row>
    <row r="962" spans="1:57" x14ac:dyDescent="0.25">
      <c r="A962" s="1"/>
      <c r="B962" s="1"/>
      <c r="E962" s="4"/>
      <c r="F962" s="4"/>
      <c r="Q962" s="1"/>
      <c r="R962" s="1"/>
      <c r="S962" s="1"/>
      <c r="U962" s="1"/>
      <c r="V962" s="1"/>
      <c r="W962" s="1"/>
      <c r="X962" s="1"/>
      <c r="Y962" s="1"/>
      <c r="Z962" s="1">
        <f>Table111[[#This Row],[Quantity2]]*Table111[[#This Row],[U Cost]]</f>
        <v>0</v>
      </c>
      <c r="AB962" s="1"/>
      <c r="AC962" s="1"/>
      <c r="AD962" s="1"/>
      <c r="AE962" s="1"/>
      <c r="AF962" s="1">
        <f>SUM(Table111[[#This Row],[Total 
Paid]:[Shipping 
Charged]])</f>
        <v>0</v>
      </c>
      <c r="AG962" s="1"/>
      <c r="AH962" s="1"/>
      <c r="AI962" s="1"/>
      <c r="AK962" s="1"/>
      <c r="AL962" s="1"/>
      <c r="AM962" s="1"/>
      <c r="AN962" s="1"/>
      <c r="AO962" s="30"/>
      <c r="AP962" s="30"/>
      <c r="AQ962" s="1"/>
      <c r="AR962" s="1"/>
      <c r="AS962" s="1"/>
      <c r="AT962" s="1"/>
      <c r="AU962" s="2"/>
      <c r="AV962" s="1"/>
      <c r="AW962" s="1"/>
      <c r="AX962" s="1"/>
      <c r="AY962" s="1"/>
      <c r="AZ962" s="2"/>
      <c r="BA962" s="2">
        <f>SUM(AF962,AH962,-AZ962,-Table111[[#This Row],[Sale Fee]])</f>
        <v>0</v>
      </c>
      <c r="BB962" s="1"/>
      <c r="BC962" s="1"/>
      <c r="BD962" s="1"/>
      <c r="BE962"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43E14B1-E372-4815-A12F-227B97EDACD1}">
          <x14:formula1>
            <xm:f>List!$R:$R</xm:f>
          </x14:formula1>
          <xm:sqref>AM7:AM962</xm:sqref>
        </x14:dataValidation>
        <x14:dataValidation type="list" allowBlank="1" showInputMessage="1" showErrorMessage="1" xr:uid="{B2C262D2-F2E5-4161-B22C-D2EBF72FCF75}">
          <x14:formula1>
            <xm:f>List!$Q:$Q</xm:f>
          </x14:formula1>
          <xm:sqref>AL7:AL962</xm:sqref>
        </x14:dataValidation>
        <x14:dataValidation type="list" allowBlank="1" showInputMessage="1" showErrorMessage="1" xr:uid="{82608C6E-7904-4289-BDFD-CECE1E924C48}">
          <x14:formula1>
            <xm:f>List!$F:$F</xm:f>
          </x14:formula1>
          <xm:sqref>D7:D962</xm:sqref>
        </x14:dataValidation>
        <x14:dataValidation type="list" allowBlank="1" showInputMessage="1" showErrorMessage="1" xr:uid="{9A76E8DF-7387-490C-9975-280AD627496D}">
          <x14:formula1>
            <xm:f>List!$B:$B</xm:f>
          </x14:formula1>
          <xm:sqref>G7:G962</xm:sqref>
        </x14:dataValidation>
        <x14:dataValidation type="list" allowBlank="1" showInputMessage="1" showErrorMessage="1" xr:uid="{447A8E70-C3CA-4570-AD12-89AF3DC3B9F3}">
          <x14:formula1>
            <xm:f>List!$C:$C</xm:f>
          </x14:formula1>
          <xm:sqref>J7:J962 AO7:AO962</xm:sqref>
        </x14:dataValidation>
        <x14:dataValidation type="list" allowBlank="1" showInputMessage="1" showErrorMessage="1" xr:uid="{15848A9E-68B7-46F0-8929-81803BA4EBCB}">
          <x14:formula1>
            <xm:f>List!$D:$D</xm:f>
          </x14:formula1>
          <xm:sqref>K7:K962</xm:sqref>
        </x14:dataValidation>
        <x14:dataValidation type="list" allowBlank="1" showInputMessage="1" showErrorMessage="1" xr:uid="{B34CEC33-CDD9-49AC-8067-C1F39E4E38EA}">
          <x14:formula1>
            <xm:f>List!$E:$E</xm:f>
          </x14:formula1>
          <xm:sqref>M7:M962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D1BBC-A5C3-41F9-987B-1438BBFFFB00}">
  <dimension ref="A2:AM187"/>
  <sheetViews>
    <sheetView topLeftCell="I1" workbookViewId="0">
      <pane ySplit="7" topLeftCell="A60" activePane="bottomLeft" state="frozen"/>
      <selection activeCell="M13" sqref="M13"/>
      <selection pane="bottomLeft" activeCell="M13" sqref="M13"/>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93.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ol min="26" max="26" width="11.140625" customWidth="1"/>
    <col min="27" max="27" width="10.42578125" bestFit="1" customWidth="1"/>
    <col min="28" max="28" width="3.85546875" customWidth="1"/>
    <col min="30" max="31" width="9.5703125" bestFit="1" customWidth="1"/>
    <col min="32" max="32" width="5" customWidth="1"/>
    <col min="35" max="35" width="11.140625" bestFit="1" customWidth="1"/>
    <col min="36" max="36" width="6.28515625" customWidth="1"/>
    <col min="37" max="37" width="9.7109375" bestFit="1" customWidth="1"/>
    <col min="38" max="39" width="9.5703125" bestFit="1" customWidth="1"/>
  </cols>
  <sheetData>
    <row r="2" spans="1:39" x14ac:dyDescent="0.25">
      <c r="AC2" s="1"/>
      <c r="AK2" s="4"/>
    </row>
    <row r="4" spans="1:39" s="1" customFormat="1" x14ac:dyDescent="0.25">
      <c r="N4" s="1" t="s">
        <v>43</v>
      </c>
      <c r="P4" s="29"/>
      <c r="R4" s="1" t="e">
        <f>SUM(S:S)</f>
        <v>#REF!</v>
      </c>
      <c r="T4" s="29"/>
      <c r="V4" s="1" t="e">
        <f>SUM(W:W)</f>
        <v>#REF!</v>
      </c>
      <c r="X4" s="29"/>
      <c r="Z4" s="1" t="e">
        <f>SUM(AA:AA)</f>
        <v>#REF!</v>
      </c>
      <c r="AB4" s="29"/>
      <c r="AD4" s="1" t="e">
        <f>SUM(AE:AE)</f>
        <v>#REF!</v>
      </c>
      <c r="AF4" s="29"/>
      <c r="AH4" s="1" t="e">
        <f>SUM(AI:AI)</f>
        <v>#REF!</v>
      </c>
      <c r="AJ4" s="29"/>
      <c r="AL4" s="1" t="e">
        <f>SUM(AM:AM)</f>
        <v>#REF!</v>
      </c>
    </row>
    <row r="5" spans="1:39" x14ac:dyDescent="0.25">
      <c r="P5" s="7"/>
      <c r="T5" s="7"/>
      <c r="X5" s="7"/>
      <c r="Z5" s="2" t="e">
        <f>SUM(R4,V4,-AD4)</f>
        <v>#REF!</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199</v>
      </c>
      <c r="B7" s="5" t="s">
        <v>200</v>
      </c>
      <c r="C7" s="5" t="s">
        <v>17</v>
      </c>
      <c r="D7" s="5" t="s">
        <v>21</v>
      </c>
      <c r="E7" s="5" t="s">
        <v>14</v>
      </c>
      <c r="F7" s="5" t="s">
        <v>253</v>
      </c>
      <c r="G7" s="5" t="s">
        <v>258</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180</v>
      </c>
    </row>
    <row r="8" spans="1:39" s="37" customFormat="1" x14ac:dyDescent="0.25">
      <c r="O8" s="37" t="s">
        <v>179</v>
      </c>
      <c r="Q8" s="38" t="e">
        <f>SUMIFS(#REF!,#REF!,'Resale Inventory Sum'!$O8,#REF!,'Resale Inventory Sum'!$N8)</f>
        <v>#REF!</v>
      </c>
      <c r="R8" s="38" t="e">
        <f>INDEX(#REF!,MATCH('Resale Inventory Sum'!$O8,#REF!,0))</f>
        <v>#REF!</v>
      </c>
      <c r="S8" s="38" t="e">
        <f>SUMIFS(#REF!,#REF!,'Resale Inventory Sum'!$O8,#REF!,'Resale Inventory Sum'!$N8)</f>
        <v>#REF!</v>
      </c>
      <c r="U8" s="38" t="e">
        <f>SUMIFS(#REF!,#REF!,'Resale Inventory Sum'!$O8,#REF!,'Resale Inventory Sum'!$N8)</f>
        <v>#REF!</v>
      </c>
      <c r="W8" s="38" t="e">
        <f>SUMIFS(#REF!,#REF!,'Resale Inventory Sum'!$O8,#REF!,'Resale Inventory Sum'!$N8)</f>
        <v>#REF!</v>
      </c>
      <c r="Y8" s="38" t="e">
        <f>SUM(Q8,U8,-AC8)</f>
        <v>#REF!</v>
      </c>
      <c r="Z8" s="37" t="e">
        <f>AA8/Y8</f>
        <v>#REF!</v>
      </c>
      <c r="AA8" s="39" t="e">
        <f>SUM(S8,W8,-AE8)</f>
        <v>#REF!</v>
      </c>
      <c r="AC8" s="38" t="e">
        <f>SUMIFS(#REF!,#REF!,'Resale Inventory Sum'!$O8,#REF!,'Resale Inventory Sum'!$AC$5)</f>
        <v>#REF!</v>
      </c>
      <c r="AD8" s="37" t="e">
        <f>AE8/AC8</f>
        <v>#REF!</v>
      </c>
      <c r="AE8" s="38" t="e">
        <f>SUMIFS(#REF!,#REF!,'Resale Inventory Sum'!$O8,#REF!,'Resale Inventory Sum'!$AC$5)</f>
        <v>#REF!</v>
      </c>
      <c r="AG8" s="38" t="e">
        <f>SUMIFS(#REF!,#REF!,'Resale Inventory Sum'!$O8,#REF!,'Resale Inventory Sum'!$AG$5)</f>
        <v>#REF!</v>
      </c>
      <c r="AH8" s="37" t="e">
        <f>AI8/AG8</f>
        <v>#REF!</v>
      </c>
      <c r="AI8" s="38" t="e">
        <f>SUMIFS(#REF!,#REF!,'Resale Inventory Sum'!$O8,#REF!,'Resale Inventory Sum'!$AG$5)</f>
        <v>#REF!</v>
      </c>
    </row>
    <row r="9" spans="1:39" x14ac:dyDescent="0.25">
      <c r="O9" t="s">
        <v>282</v>
      </c>
      <c r="P9" s="7"/>
      <c r="Q9" s="30" t="e">
        <f>SUMIFS(#REF!,#REF!,'Resale Inventory Sum'!$O9)</f>
        <v>#REF!</v>
      </c>
      <c r="S9" s="1" t="e">
        <f>SUMIFS(#REF!,#REF!,'Resale Inventory Sum'!$O9)</f>
        <v>#REF!</v>
      </c>
      <c r="T9" s="7"/>
      <c r="U9" s="1" t="e">
        <f>SUMIFS(#REF!,#REF!,'Resale Inventory Sum'!$O9)</f>
        <v>#REF!</v>
      </c>
      <c r="W9" s="1" t="e">
        <f>SUMIFS(#REF!,#REF!,'Resale Inventory Sum'!$O9)</f>
        <v>#REF!</v>
      </c>
      <c r="X9" s="7"/>
      <c r="Y9" s="1" t="e">
        <f t="shared" ref="Y9" si="0">SUM(Q9,U9,-AC9)</f>
        <v>#REF!</v>
      </c>
      <c r="AA9" s="1" t="e">
        <f t="shared" ref="AA9" si="1">SUM(S9,W9,-AE9)</f>
        <v>#REF!</v>
      </c>
      <c r="AB9" s="7"/>
      <c r="AC9" s="1" t="e">
        <f>SUMIFS(#REF!,#REF!,'Resale Inventory Sum'!O9,#REF!,'Resale Inventory Sum'!$AC$5)</f>
        <v>#REF!</v>
      </c>
      <c r="AE9" s="1" t="e">
        <f>SUMIFS(#REF!,#REF!,'Resale Inventory Sum'!O9,#REF!,'Resale Inventory Sum'!$AC$5)</f>
        <v>#REF!</v>
      </c>
      <c r="AF9" s="7"/>
      <c r="AG9" s="1" t="e">
        <f>SUMIFS(#REF!,#REF!,'Resale Inventory Sum'!O9,#REF!,'Resale Inventory Sum'!$AG$5)</f>
        <v>#REF!</v>
      </c>
      <c r="AH9" t="e">
        <f t="shared" ref="AH9" si="2">IF(AG9,AI9/AG9,"")</f>
        <v>#REF!</v>
      </c>
      <c r="AI9" s="1" t="e">
        <f>SUMIFS(#REF!,#REF!,'Resale Inventory Sum'!$O9,#REF!,'Resale Inventory Sum'!$AG$5)</f>
        <v>#REF!</v>
      </c>
      <c r="AJ9" s="7"/>
      <c r="AK9" s="1" t="e">
        <f>SUMIFS(#REF!,#REF!,'Resale Inventory Sum'!O9,#REF!,'Resale Inventory Sum'!$AK$5)</f>
        <v>#REF!</v>
      </c>
      <c r="AL9" t="e">
        <f t="shared" ref="AL9" si="3">IF(AK9,AM9/AK9,"")</f>
        <v>#REF!</v>
      </c>
      <c r="AM9" s="1" t="e">
        <f>SUMIFS(#REF!,#REF!,'Resale Inventory Sum'!O9,#REF!,'Resale Inventory Sum'!$AK$5)</f>
        <v>#REF!</v>
      </c>
    </row>
    <row r="10" spans="1:39" x14ac:dyDescent="0.25">
      <c r="O10" s="35"/>
      <c r="P10" s="7"/>
      <c r="Q10" s="1"/>
      <c r="R10" s="1"/>
      <c r="S10" s="1"/>
      <c r="T10" s="7"/>
      <c r="W10" s="1"/>
      <c r="X10" s="7"/>
      <c r="AA10" s="1"/>
      <c r="AB10" s="7"/>
      <c r="AC10" s="1"/>
      <c r="AE10" s="1"/>
      <c r="AF10" s="7"/>
      <c r="AG10" s="1"/>
      <c r="AI10" s="1"/>
      <c r="AJ10" s="7"/>
      <c r="AK10" s="1"/>
      <c r="AM10" s="1"/>
    </row>
    <row r="11" spans="1:39" s="3" customFormat="1" x14ac:dyDescent="0.25">
      <c r="O11" s="72"/>
      <c r="Q11" s="85"/>
      <c r="S11" s="76"/>
      <c r="U11" s="76"/>
      <c r="W11" s="76"/>
      <c r="Y11" s="76"/>
      <c r="AA11" s="76"/>
      <c r="AC11" s="76"/>
      <c r="AE11" s="76"/>
      <c r="AG11" s="76"/>
      <c r="AI11" s="76"/>
      <c r="AK11" s="76"/>
      <c r="AM11" s="76"/>
    </row>
    <row r="12" spans="1:39" x14ac:dyDescent="0.25">
      <c r="O12" s="50"/>
      <c r="P12" s="7"/>
      <c r="Q12" s="30">
        <f>SUMIFS(Table111[Quantity],Table111[Product Name],'Resale Inventory Sum'!$O12)</f>
        <v>0</v>
      </c>
      <c r="S12" s="1">
        <f>SUMIFS(Table111[Total Cost],Table111[Product Name],'Resale Inventory Sum'!$O12)</f>
        <v>0</v>
      </c>
      <c r="T12" s="7"/>
      <c r="U12" s="1">
        <f>SUMIFS(Table111[Quantity Purchased],Table111[Product Name],'Resale Inventory Sum'!$O12)</f>
        <v>0</v>
      </c>
      <c r="W12" s="1">
        <f>SUMIFS(Table111[Total Purchase
Cost],Table111[Product Name],'Resale Inventory Sum'!$O12)</f>
        <v>0</v>
      </c>
      <c r="X12" s="7"/>
      <c r="Y12" s="61">
        <f>SUM(Q12,U12,-AC12,AG12)</f>
        <v>0</v>
      </c>
      <c r="AA12" s="61">
        <f>SUM(S12,W12,-AE12,AI12)</f>
        <v>0</v>
      </c>
      <c r="AB12" s="7"/>
      <c r="AC12" s="1">
        <f>SUMIFS(Table7[Quantity of 
Product Sold],Table7[Sale - Product Name],'Resale Inventory Sum'!$O12,Table7[Product Type2],'Resale Inventory Sum'!$AC$5)</f>
        <v>0</v>
      </c>
      <c r="AE12" s="1">
        <f>SUMIFS(Table7[Total Cost of
Goods Sold],Table7[Sale - Product Name],'Resale Inventory Sum'!$O12,Table7[Product Type2],'Resale Inventory Sum'!$AC$5)</f>
        <v>0</v>
      </c>
      <c r="AF12" s="7"/>
      <c r="AG12" s="1">
        <f>SUMIFS(Table17[Quantity2],Table17[Product Name],'Resale Inventory Sum'!$O12,Table17[Product Type2],'Resale Inventory Sum'!$AG$5)</f>
        <v>0</v>
      </c>
      <c r="AH12" t="str">
        <f t="shared" ref="AH12" si="4">IF(AG12,AI12/AG12,"")</f>
        <v/>
      </c>
      <c r="AI12" s="1">
        <f>SUMIFS(Table17[Total out of Inventory],Table17[Product Name],'Resale Inventory Sum'!$O12,Table17[Product Type2],'Resale Inventory Sum'!$AG$5)</f>
        <v>0</v>
      </c>
      <c r="AJ12" s="7"/>
      <c r="AK12" s="1">
        <f>SUMIFS(Table7[Quantity
 Sold],Table7[Sale - Product Name],'Resale Inventory Sum'!$O12,Table7[Product Type2],'Resale Inventory Sum'!$AK$5)</f>
        <v>0</v>
      </c>
      <c r="AL12" t="str">
        <f t="shared" ref="AL12" si="5">IF(AK12,AM12/AK12,"")</f>
        <v/>
      </c>
      <c r="AM12" s="1">
        <f>SUMIFS(Table7[Total 
Paid],Table7[Sale - Product Name],'Resale Inventory Sum'!$O12,Table7[Product Type2],'Resale Inventory Sum'!$AK$5)</f>
        <v>0</v>
      </c>
    </row>
    <row r="13" spans="1:39" x14ac:dyDescent="0.25">
      <c r="O13" s="50"/>
      <c r="P13" s="7"/>
      <c r="Q13" s="30">
        <f>SUMIFS(Table111[Quantity],Table111[Product Name],'Resale Inventory Sum'!$O13)</f>
        <v>0</v>
      </c>
      <c r="S13" s="1">
        <f>SUMIFS(Table111[Total Cost],Table111[Product Name],'Resale Inventory Sum'!$O13)</f>
        <v>0</v>
      </c>
      <c r="T13" s="7"/>
      <c r="U13" s="1">
        <f>SUMIFS(Table111[Quantity Purchased],Table111[Product Name],'Resale Inventory Sum'!$O13)</f>
        <v>0</v>
      </c>
      <c r="W13" s="1">
        <f>SUMIFS(Table111[Total Purchase
Cost],Table111[Product Name],'Resale Inventory Sum'!$O13)</f>
        <v>0</v>
      </c>
      <c r="X13" s="7"/>
      <c r="Y13" s="61">
        <f t="shared" ref="Y13:Y76" si="6">SUM(Q13,U13,-AC13,AG13)</f>
        <v>0</v>
      </c>
      <c r="AA13" s="61">
        <f t="shared" ref="AA13:AA76" si="7">SUM(S13,W13,-AE13,AI13)</f>
        <v>0</v>
      </c>
      <c r="AB13" s="7"/>
      <c r="AC13" s="1">
        <f>SUMIFS(Table7[Quantity of 
Product Sold],Table7[Sale - Product Name],'Resale Inventory Sum'!$O13,Table7[Product Type2],'Resale Inventory Sum'!$AC$5)</f>
        <v>0</v>
      </c>
      <c r="AE13" s="1">
        <f>SUMIFS(Table7[Total Cost of
Goods Sold],Table7[Sale - Product Name],'Resale Inventory Sum'!$O13,Table7[Product Type2],'Resale Inventory Sum'!$AC$5)</f>
        <v>0</v>
      </c>
      <c r="AF13" s="7"/>
      <c r="AG13" s="1">
        <f>SUMIFS(Table17[Quantity2],Table17[Product Name],'Resale Inventory Sum'!$O13,Table17[Product Type2],'Resale Inventory Sum'!$AG$5)</f>
        <v>0</v>
      </c>
      <c r="AH13" t="str">
        <f t="shared" ref="AH13:AH76" si="8">IF(AG13,AI13/AG13,"")</f>
        <v/>
      </c>
      <c r="AI13" s="1">
        <f>SUMIFS(Table17[Total out of Inventory],Table17[Product Name],'Resale Inventory Sum'!$O13,Table17[Product Type2],'Resale Inventory Sum'!$AG$5)</f>
        <v>0</v>
      </c>
      <c r="AJ13" s="7"/>
      <c r="AK13" s="1">
        <f>SUMIFS(Table7[Quantity
 Sold],Table7[Sale - Product Name],'Resale Inventory Sum'!$O13,Table7[Product Type2],'Resale Inventory Sum'!$AK$5)</f>
        <v>0</v>
      </c>
      <c r="AL13" t="str">
        <f t="shared" ref="AL13:AL76" si="9">IF(AK13,AM13/AK13,"")</f>
        <v/>
      </c>
      <c r="AM13" s="1">
        <f>SUMIFS(Table7[Total 
Paid],Table7[Sale - Product Name],'Resale Inventory Sum'!$O13,Table7[Product Type2],'Resale Inventory Sum'!$AK$5)</f>
        <v>0</v>
      </c>
    </row>
    <row r="14" spans="1:39" x14ac:dyDescent="0.25">
      <c r="O14" s="50"/>
      <c r="P14" s="7"/>
      <c r="Q14" s="30">
        <f>SUMIFS(Table111[Quantity],Table111[Product Name],'Resale Inventory Sum'!$O14)</f>
        <v>0</v>
      </c>
      <c r="S14" s="1">
        <f>SUMIFS(Table111[Total Cost],Table111[Product Name],'Resale Inventory Sum'!$O14)</f>
        <v>0</v>
      </c>
      <c r="T14" s="7"/>
      <c r="U14" s="1">
        <f>SUMIFS(Table111[Quantity Purchased],Table111[Product Name],'Resale Inventory Sum'!$O14)</f>
        <v>0</v>
      </c>
      <c r="W14" s="1">
        <f>SUMIFS(Table111[Total Purchase
Cost],Table111[Product Name],'Resale Inventory Sum'!$O14)</f>
        <v>0</v>
      </c>
      <c r="X14" s="7"/>
      <c r="Y14" s="61">
        <f t="shared" si="6"/>
        <v>0</v>
      </c>
      <c r="AA14" s="61">
        <f t="shared" si="7"/>
        <v>0</v>
      </c>
      <c r="AB14" s="7"/>
      <c r="AC14" s="1">
        <f>SUMIFS(Table7[Quantity of 
Product Sold],Table7[Sale - Product Name],'Resale Inventory Sum'!$O14,Table7[Product Type2],'Resale Inventory Sum'!$AC$5)</f>
        <v>0</v>
      </c>
      <c r="AE14" s="1">
        <f>SUMIFS(Table7[Total Cost of
Goods Sold],Table7[Sale - Product Name],'Resale Inventory Sum'!$O14,Table7[Product Type2],'Resale Inventory Sum'!$AC$5)</f>
        <v>0</v>
      </c>
      <c r="AF14" s="7"/>
      <c r="AG14" s="1">
        <f>SUMIFS(Table17[Quantity2],Table17[Product Name],'Resale Inventory Sum'!$O14,Table17[Product Type2],'Resale Inventory Sum'!$AG$5)</f>
        <v>0</v>
      </c>
      <c r="AH14" t="str">
        <f t="shared" si="8"/>
        <v/>
      </c>
      <c r="AI14" s="1">
        <f>SUMIFS(Table17[Total out of Inventory],Table17[Product Name],'Resale Inventory Sum'!$O14,Table17[Product Type2],'Resale Inventory Sum'!$AG$5)</f>
        <v>0</v>
      </c>
      <c r="AJ14" s="7"/>
      <c r="AK14" s="1">
        <f>SUMIFS(Table7[Quantity
 Sold],Table7[Sale - Product Name],'Resale Inventory Sum'!$O14,Table7[Product Type2],'Resale Inventory Sum'!$AK$5)</f>
        <v>0</v>
      </c>
      <c r="AL14" t="str">
        <f t="shared" si="9"/>
        <v/>
      </c>
      <c r="AM14" s="1">
        <f>SUMIFS(Table7[Total 
Paid],Table7[Sale - Product Name],'Resale Inventory Sum'!$O14,Table7[Product Type2],'Resale Inventory Sum'!$AK$5)</f>
        <v>0</v>
      </c>
    </row>
    <row r="15" spans="1:39" x14ac:dyDescent="0.25">
      <c r="O15" s="50"/>
      <c r="P15" s="7"/>
      <c r="Q15" s="30">
        <f>SUMIFS(Table111[Quantity],Table111[Product Name],'Resale Inventory Sum'!$O15)</f>
        <v>0</v>
      </c>
      <c r="S15" s="1">
        <f>SUMIFS(Table111[Total Cost],Table111[Product Name],'Resale Inventory Sum'!$O15)</f>
        <v>0</v>
      </c>
      <c r="T15" s="7"/>
      <c r="U15" s="1">
        <f>SUMIFS(Table111[Quantity Purchased],Table111[Product Name],'Resale Inventory Sum'!$O15)</f>
        <v>0</v>
      </c>
      <c r="W15" s="1">
        <f>SUMIFS(Table111[Total Purchase
Cost],Table111[Product Name],'Resale Inventory Sum'!$O15)</f>
        <v>0</v>
      </c>
      <c r="X15" s="7"/>
      <c r="Y15" s="61">
        <f t="shared" si="6"/>
        <v>0</v>
      </c>
      <c r="AA15" s="61">
        <f t="shared" si="7"/>
        <v>0</v>
      </c>
      <c r="AB15" s="7"/>
      <c r="AC15" s="1">
        <f>SUMIFS(Table7[Quantity of 
Product Sold],Table7[Sale - Product Name],'Resale Inventory Sum'!$O15,Table7[Product Type2],'Resale Inventory Sum'!$AC$5)</f>
        <v>0</v>
      </c>
      <c r="AE15" s="1">
        <f>SUMIFS(Table7[Total Cost of
Goods Sold],Table7[Sale - Product Name],'Resale Inventory Sum'!$O15,Table7[Product Type2],'Resale Inventory Sum'!$AC$5)</f>
        <v>0</v>
      </c>
      <c r="AF15" s="7"/>
      <c r="AG15" s="1">
        <f>SUMIFS(Table17[Quantity2],Table17[Product Name],'Resale Inventory Sum'!$O15,Table17[Product Type2],'Resale Inventory Sum'!$AG$5)</f>
        <v>0</v>
      </c>
      <c r="AH15" t="str">
        <f t="shared" si="8"/>
        <v/>
      </c>
      <c r="AI15" s="1">
        <f>SUMIFS(Table17[Total out of Inventory],Table17[Product Name],'Resale Inventory Sum'!$O15,Table17[Product Type2],'Resale Inventory Sum'!$AG$5)</f>
        <v>0</v>
      </c>
      <c r="AJ15" s="7"/>
      <c r="AK15" s="1">
        <f>SUMIFS(Table7[Quantity
 Sold],Table7[Sale - Product Name],'Resale Inventory Sum'!$O15,Table7[Product Type2],'Resale Inventory Sum'!$AK$5)</f>
        <v>0</v>
      </c>
      <c r="AL15" t="str">
        <f t="shared" si="9"/>
        <v/>
      </c>
      <c r="AM15" s="1">
        <f>SUMIFS(Table7[Total 
Paid],Table7[Sale - Product Name],'Resale Inventory Sum'!$O15,Table7[Product Type2],'Resale Inventory Sum'!$AK$5)</f>
        <v>0</v>
      </c>
    </row>
    <row r="16" spans="1:39" x14ac:dyDescent="0.25">
      <c r="O16" s="50"/>
      <c r="P16" s="7"/>
      <c r="Q16" s="30">
        <f>SUMIFS(Table111[Quantity],Table111[Product Name],'Resale Inventory Sum'!$O16)</f>
        <v>0</v>
      </c>
      <c r="S16" s="1">
        <f>SUMIFS(Table111[Total Cost],Table111[Product Name],'Resale Inventory Sum'!$O16)</f>
        <v>0</v>
      </c>
      <c r="T16" s="7"/>
      <c r="U16" s="1">
        <f>SUMIFS(Table111[Quantity Purchased],Table111[Product Name],'Resale Inventory Sum'!$O16)</f>
        <v>0</v>
      </c>
      <c r="W16" s="1">
        <f>SUMIFS(Table111[Total Purchase
Cost],Table111[Product Name],'Resale Inventory Sum'!$O16)</f>
        <v>0</v>
      </c>
      <c r="X16" s="7"/>
      <c r="Y16" s="61">
        <f t="shared" si="6"/>
        <v>0</v>
      </c>
      <c r="AA16" s="61">
        <f t="shared" si="7"/>
        <v>0</v>
      </c>
      <c r="AB16" s="7"/>
      <c r="AC16" s="1">
        <f>SUMIFS(Table7[Quantity of 
Product Sold],Table7[Sale - Product Name],'Resale Inventory Sum'!$O16,Table7[Product Type2],'Resale Inventory Sum'!$AC$5)</f>
        <v>0</v>
      </c>
      <c r="AE16" s="1">
        <f>SUMIFS(Table7[Total Cost of
Goods Sold],Table7[Sale - Product Name],'Resale Inventory Sum'!$O16,Table7[Product Type2],'Resale Inventory Sum'!$AC$5)</f>
        <v>0</v>
      </c>
      <c r="AF16" s="7"/>
      <c r="AG16" s="1">
        <f>SUMIFS(Table17[Quantity2],Table17[Product Name],'Resale Inventory Sum'!$O16,Table17[Product Type2],'Resale Inventory Sum'!$AG$5)</f>
        <v>0</v>
      </c>
      <c r="AH16" t="str">
        <f t="shared" si="8"/>
        <v/>
      </c>
      <c r="AI16" s="1">
        <f>SUMIFS(Table17[Total out of Inventory],Table17[Product Name],'Resale Inventory Sum'!$O16,Table17[Product Type2],'Resale Inventory Sum'!$AG$5)</f>
        <v>0</v>
      </c>
      <c r="AJ16" s="7"/>
      <c r="AK16" s="1">
        <f>SUMIFS(Table7[Quantity
 Sold],Table7[Sale - Product Name],'Resale Inventory Sum'!$O16,Table7[Product Type2],'Resale Inventory Sum'!$AK$5)</f>
        <v>0</v>
      </c>
      <c r="AL16" t="str">
        <f t="shared" si="9"/>
        <v/>
      </c>
      <c r="AM16" s="1">
        <f>SUMIFS(Table7[Total 
Paid],Table7[Sale - Product Name],'Resale Inventory Sum'!$O16,Table7[Product Type2],'Resale Inventory Sum'!$AK$5)</f>
        <v>0</v>
      </c>
    </row>
    <row r="17" spans="15:39" x14ac:dyDescent="0.25">
      <c r="O17" s="50"/>
      <c r="P17" s="7"/>
      <c r="Q17" s="30">
        <f>SUMIFS(Table111[Quantity],Table111[Product Name],'Resale Inventory Sum'!$O17)</f>
        <v>0</v>
      </c>
      <c r="S17" s="1">
        <f>SUMIFS(Table111[Total Cost],Table111[Product Name],'Resale Inventory Sum'!$O17)</f>
        <v>0</v>
      </c>
      <c r="T17" s="7"/>
      <c r="U17" s="1">
        <f>SUMIFS(Table111[Quantity Purchased],Table111[Product Name],'Resale Inventory Sum'!$O17)</f>
        <v>0</v>
      </c>
      <c r="W17" s="1">
        <f>SUMIFS(Table111[Total Purchase
Cost],Table111[Product Name],'Resale Inventory Sum'!$O17)</f>
        <v>0</v>
      </c>
      <c r="X17" s="7"/>
      <c r="Y17" s="61">
        <f t="shared" si="6"/>
        <v>0</v>
      </c>
      <c r="AA17" s="61">
        <f t="shared" si="7"/>
        <v>0</v>
      </c>
      <c r="AB17" s="7"/>
      <c r="AC17" s="1">
        <f>SUMIFS(Table7[Quantity of 
Product Sold],Table7[Sale - Product Name],'Resale Inventory Sum'!$O17,Table7[Product Type2],'Resale Inventory Sum'!$AC$5)</f>
        <v>0</v>
      </c>
      <c r="AE17" s="1">
        <f>SUMIFS(Table7[Total Cost of
Goods Sold],Table7[Sale - Product Name],'Resale Inventory Sum'!$O17,Table7[Product Type2],'Resale Inventory Sum'!$AC$5)</f>
        <v>0</v>
      </c>
      <c r="AF17" s="7"/>
      <c r="AG17" s="1">
        <f>SUMIFS(Table17[Quantity2],Table17[Product Name],'Resale Inventory Sum'!$O17,Table17[Product Type2],'Resale Inventory Sum'!$AG$5)</f>
        <v>0</v>
      </c>
      <c r="AH17" t="str">
        <f t="shared" si="8"/>
        <v/>
      </c>
      <c r="AI17" s="1">
        <f>SUMIFS(Table17[Total out of Inventory],Table17[Product Name],'Resale Inventory Sum'!$O17,Table17[Product Type2],'Resale Inventory Sum'!$AG$5)</f>
        <v>0</v>
      </c>
      <c r="AJ17" s="7"/>
      <c r="AK17" s="1">
        <f>SUMIFS(Table7[Quantity
 Sold],Table7[Sale - Product Name],'Resale Inventory Sum'!$O17,Table7[Product Type2],'Resale Inventory Sum'!$AK$5)</f>
        <v>0</v>
      </c>
      <c r="AL17" t="str">
        <f t="shared" si="9"/>
        <v/>
      </c>
      <c r="AM17" s="1">
        <f>SUMIFS(Table7[Total 
Paid],Table7[Sale - Product Name],'Resale Inventory Sum'!$O17,Table7[Product Type2],'Resale Inventory Sum'!$AK$5)</f>
        <v>0</v>
      </c>
    </row>
    <row r="18" spans="15:39" x14ac:dyDescent="0.25">
      <c r="O18" s="50"/>
      <c r="P18" s="7"/>
      <c r="Q18" s="30">
        <f>SUMIFS(Table111[Quantity],Table111[Product Name],'Resale Inventory Sum'!$O18)</f>
        <v>0</v>
      </c>
      <c r="S18" s="1">
        <f>SUMIFS(Table111[Total Cost],Table111[Product Name],'Resale Inventory Sum'!$O18)</f>
        <v>0</v>
      </c>
      <c r="T18" s="7"/>
      <c r="U18" s="1">
        <f>SUMIFS(Table111[Quantity Purchased],Table111[Product Name],'Resale Inventory Sum'!$O18)</f>
        <v>0</v>
      </c>
      <c r="W18" s="1">
        <f>SUMIFS(Table111[Total Purchase
Cost],Table111[Product Name],'Resale Inventory Sum'!$O18)</f>
        <v>0</v>
      </c>
      <c r="X18" s="7"/>
      <c r="Y18" s="61">
        <f t="shared" si="6"/>
        <v>0</v>
      </c>
      <c r="AA18" s="61">
        <f t="shared" si="7"/>
        <v>0</v>
      </c>
      <c r="AB18" s="7"/>
      <c r="AC18" s="1">
        <f>SUMIFS(Table7[Quantity of 
Product Sold],Table7[Sale - Product Name],'Resale Inventory Sum'!$O18,Table7[Product Type2],'Resale Inventory Sum'!$AC$5)</f>
        <v>0</v>
      </c>
      <c r="AE18" s="1">
        <f>SUMIFS(Table7[Total Cost of
Goods Sold],Table7[Sale - Product Name],'Resale Inventory Sum'!$O18,Table7[Product Type2],'Resale Inventory Sum'!$AC$5)</f>
        <v>0</v>
      </c>
      <c r="AF18" s="7"/>
      <c r="AG18" s="1">
        <f>SUMIFS(Table17[Quantity2],Table17[Product Name],'Resale Inventory Sum'!$O18,Table17[Product Type2],'Resale Inventory Sum'!$AG$5)</f>
        <v>0</v>
      </c>
      <c r="AH18" t="str">
        <f t="shared" si="8"/>
        <v/>
      </c>
      <c r="AI18" s="1">
        <f>SUMIFS(Table17[Total out of Inventory],Table17[Product Name],'Resale Inventory Sum'!$O18,Table17[Product Type2],'Resale Inventory Sum'!$AG$5)</f>
        <v>0</v>
      </c>
      <c r="AJ18" s="7"/>
      <c r="AK18" s="1">
        <f>SUMIFS(Table7[Quantity
 Sold],Table7[Sale - Product Name],'Resale Inventory Sum'!$O18,Table7[Product Type2],'Resale Inventory Sum'!$AK$5)</f>
        <v>0</v>
      </c>
      <c r="AL18" t="str">
        <f t="shared" si="9"/>
        <v/>
      </c>
      <c r="AM18" s="1">
        <f>SUMIFS(Table7[Total 
Paid],Table7[Sale - Product Name],'Resale Inventory Sum'!$O18,Table7[Product Type2],'Resale Inventory Sum'!$AK$5)</f>
        <v>0</v>
      </c>
    </row>
    <row r="19" spans="15:39" x14ac:dyDescent="0.25">
      <c r="O19" s="50"/>
      <c r="P19" s="7"/>
      <c r="Q19" s="30">
        <f>SUMIFS(Table111[Quantity],Table111[Product Name],'Resale Inventory Sum'!$O19)</f>
        <v>0</v>
      </c>
      <c r="S19" s="1">
        <f>SUMIFS(Table111[Total Cost],Table111[Product Name],'Resale Inventory Sum'!$O19)</f>
        <v>0</v>
      </c>
      <c r="T19" s="7"/>
      <c r="U19" s="1">
        <f>SUMIFS(Table111[Quantity Purchased],Table111[Product Name],'Resale Inventory Sum'!$O19)</f>
        <v>0</v>
      </c>
      <c r="W19" s="1">
        <f>SUMIFS(Table111[Total Purchase
Cost],Table111[Product Name],'Resale Inventory Sum'!$O19)</f>
        <v>0</v>
      </c>
      <c r="X19" s="7"/>
      <c r="Y19" s="61">
        <f t="shared" si="6"/>
        <v>0</v>
      </c>
      <c r="AA19" s="61">
        <f t="shared" si="7"/>
        <v>0</v>
      </c>
      <c r="AB19" s="7"/>
      <c r="AC19" s="1">
        <f>SUMIFS(Table7[Quantity of 
Product Sold],Table7[Sale - Product Name],'Resale Inventory Sum'!$O19,Table7[Product Type2],'Resale Inventory Sum'!$AC$5)</f>
        <v>0</v>
      </c>
      <c r="AE19" s="1">
        <f>SUMIFS(Table7[Total Cost of
Goods Sold],Table7[Sale - Product Name],'Resale Inventory Sum'!$O19,Table7[Product Type2],'Resale Inventory Sum'!$AC$5)</f>
        <v>0</v>
      </c>
      <c r="AF19" s="7"/>
      <c r="AG19" s="1">
        <f>SUMIFS(Table17[Quantity2],Table17[Product Name],'Resale Inventory Sum'!$O19,Table17[Product Type2],'Resale Inventory Sum'!$AG$5)</f>
        <v>0</v>
      </c>
      <c r="AH19" t="str">
        <f t="shared" si="8"/>
        <v/>
      </c>
      <c r="AI19" s="1">
        <f>SUMIFS(Table17[Total out of Inventory],Table17[Product Name],'Resale Inventory Sum'!$O19,Table17[Product Type2],'Resale Inventory Sum'!$AG$5)</f>
        <v>0</v>
      </c>
      <c r="AJ19" s="7"/>
      <c r="AK19" s="1">
        <f>SUMIFS(Table7[Quantity
 Sold],Table7[Sale - Product Name],'Resale Inventory Sum'!$O19,Table7[Product Type2],'Resale Inventory Sum'!$AK$5)</f>
        <v>0</v>
      </c>
      <c r="AL19" t="str">
        <f t="shared" si="9"/>
        <v/>
      </c>
      <c r="AM19" s="1">
        <f>SUMIFS(Table7[Total 
Paid],Table7[Sale - Product Name],'Resale Inventory Sum'!$O19,Table7[Product Type2],'Resale Inventory Sum'!$AK$5)</f>
        <v>0</v>
      </c>
    </row>
    <row r="20" spans="15:39" x14ac:dyDescent="0.25">
      <c r="O20" s="50"/>
      <c r="P20" s="7"/>
      <c r="Q20" s="30">
        <f>SUMIFS(Table111[Quantity],Table111[Product Name],'Resale Inventory Sum'!$O20)</f>
        <v>0</v>
      </c>
      <c r="S20" s="1">
        <f>SUMIFS(Table111[Total Cost],Table111[Product Name],'Resale Inventory Sum'!$O20)</f>
        <v>0</v>
      </c>
      <c r="T20" s="7"/>
      <c r="U20" s="1">
        <f>SUMIFS(Table111[Quantity Purchased],Table111[Product Name],'Resale Inventory Sum'!$O20)</f>
        <v>0</v>
      </c>
      <c r="W20" s="1">
        <f>SUMIFS(Table111[Total Purchase
Cost],Table111[Product Name],'Resale Inventory Sum'!$O20)</f>
        <v>0</v>
      </c>
      <c r="X20" s="7"/>
      <c r="Y20" s="61">
        <f t="shared" si="6"/>
        <v>0</v>
      </c>
      <c r="AA20" s="61">
        <f t="shared" si="7"/>
        <v>0</v>
      </c>
      <c r="AB20" s="7"/>
      <c r="AC20" s="1">
        <f>SUMIFS(Table7[Quantity of 
Product Sold],Table7[Sale - Product Name],'Resale Inventory Sum'!$O20,Table7[Product Type2],'Resale Inventory Sum'!$AC$5)</f>
        <v>0</v>
      </c>
      <c r="AE20" s="1">
        <f>SUMIFS(Table7[Total Cost of
Goods Sold],Table7[Sale - Product Name],'Resale Inventory Sum'!$O20,Table7[Product Type2],'Resale Inventory Sum'!$AC$5)</f>
        <v>0</v>
      </c>
      <c r="AF20" s="7"/>
      <c r="AG20" s="1">
        <f>SUMIFS(Table17[Quantity2],Table17[Product Name],'Resale Inventory Sum'!$O20,Table17[Product Type2],'Resale Inventory Sum'!$AG$5)</f>
        <v>0</v>
      </c>
      <c r="AH20" t="str">
        <f t="shared" si="8"/>
        <v/>
      </c>
      <c r="AI20" s="1">
        <f>SUMIFS(Table17[Total out of Inventory],Table17[Product Name],'Resale Inventory Sum'!$O20,Table17[Product Type2],'Resale Inventory Sum'!$AG$5)</f>
        <v>0</v>
      </c>
      <c r="AJ20" s="7"/>
      <c r="AK20" s="1">
        <f>SUMIFS(Table7[Quantity
 Sold],Table7[Sale - Product Name],'Resale Inventory Sum'!$O20,Table7[Product Type2],'Resale Inventory Sum'!$AK$5)</f>
        <v>0</v>
      </c>
      <c r="AL20" t="str">
        <f t="shared" si="9"/>
        <v/>
      </c>
      <c r="AM20" s="1">
        <f>SUMIFS(Table7[Total 
Paid],Table7[Sale - Product Name],'Resale Inventory Sum'!$O20,Table7[Product Type2],'Resale Inventory Sum'!$AK$5)</f>
        <v>0</v>
      </c>
    </row>
    <row r="21" spans="15:39" x14ac:dyDescent="0.25">
      <c r="O21" s="50"/>
      <c r="P21" s="7"/>
      <c r="Q21" s="30">
        <f>SUMIFS(Table111[Quantity],Table111[Product Name],'Resale Inventory Sum'!$O21)</f>
        <v>0</v>
      </c>
      <c r="S21" s="1">
        <f>SUMIFS(Table111[Total Cost],Table111[Product Name],'Resale Inventory Sum'!$O21)</f>
        <v>0</v>
      </c>
      <c r="T21" s="7"/>
      <c r="U21" s="1">
        <f>SUMIFS(Table111[Quantity Purchased],Table111[Product Name],'Resale Inventory Sum'!$O21)</f>
        <v>0</v>
      </c>
      <c r="W21" s="1">
        <f>SUMIFS(Table111[Total Purchase
Cost],Table111[Product Name],'Resale Inventory Sum'!$O21)</f>
        <v>0</v>
      </c>
      <c r="X21" s="7"/>
      <c r="Y21" s="61">
        <f t="shared" si="6"/>
        <v>0</v>
      </c>
      <c r="AA21" s="61">
        <f t="shared" si="7"/>
        <v>0</v>
      </c>
      <c r="AB21" s="7"/>
      <c r="AC21" s="1">
        <f>SUMIFS(Table7[Quantity of 
Product Sold],Table7[Sale - Product Name],'Resale Inventory Sum'!$O21,Table7[Product Type2],'Resale Inventory Sum'!$AC$5)</f>
        <v>0</v>
      </c>
      <c r="AE21" s="1">
        <f>SUMIFS(Table7[Total Cost of
Goods Sold],Table7[Sale - Product Name],'Resale Inventory Sum'!$O21,Table7[Product Type2],'Resale Inventory Sum'!$AC$5)</f>
        <v>0</v>
      </c>
      <c r="AF21" s="7"/>
      <c r="AG21" s="1">
        <f>SUMIFS(Table17[Quantity2],Table17[Product Name],'Resale Inventory Sum'!$O21,Table17[Product Type2],'Resale Inventory Sum'!$AG$5)</f>
        <v>0</v>
      </c>
      <c r="AH21" t="str">
        <f t="shared" si="8"/>
        <v/>
      </c>
      <c r="AI21" s="1">
        <f>SUMIFS(Table17[Total out of Inventory],Table17[Product Name],'Resale Inventory Sum'!$O21,Table17[Product Type2],'Resale Inventory Sum'!$AG$5)</f>
        <v>0</v>
      </c>
      <c r="AJ21" s="7"/>
      <c r="AK21" s="1">
        <f>SUMIFS(Table7[Quantity
 Sold],Table7[Sale - Product Name],'Resale Inventory Sum'!$O21,Table7[Product Type2],'Resale Inventory Sum'!$AK$5)</f>
        <v>0</v>
      </c>
      <c r="AL21" t="str">
        <f t="shared" si="9"/>
        <v/>
      </c>
      <c r="AM21" s="1">
        <f>SUMIFS(Table7[Total 
Paid],Table7[Sale - Product Name],'Resale Inventory Sum'!$O21,Table7[Product Type2],'Resale Inventory Sum'!$AK$5)</f>
        <v>0</v>
      </c>
    </row>
    <row r="22" spans="15:39" x14ac:dyDescent="0.25">
      <c r="O22" s="50"/>
      <c r="P22" s="7"/>
      <c r="Q22" s="30">
        <f>SUMIFS(Table111[Quantity],Table111[Product Name],'Resale Inventory Sum'!$O22)</f>
        <v>0</v>
      </c>
      <c r="S22" s="1">
        <f>SUMIFS(Table111[Total Cost],Table111[Product Name],'Resale Inventory Sum'!$O22)</f>
        <v>0</v>
      </c>
      <c r="T22" s="7"/>
      <c r="U22" s="1">
        <f>SUMIFS(Table111[Quantity Purchased],Table111[Product Name],'Resale Inventory Sum'!$O22)</f>
        <v>0</v>
      </c>
      <c r="W22" s="1">
        <f>SUMIFS(Table111[Total Purchase
Cost],Table111[Product Name],'Resale Inventory Sum'!$O22)</f>
        <v>0</v>
      </c>
      <c r="X22" s="7"/>
      <c r="Y22" s="61">
        <f t="shared" si="6"/>
        <v>0</v>
      </c>
      <c r="AA22" s="61">
        <f t="shared" si="7"/>
        <v>0</v>
      </c>
      <c r="AB22" s="7"/>
      <c r="AC22" s="1">
        <f>SUMIFS(Table7[Quantity of 
Product Sold],Table7[Sale - Product Name],'Resale Inventory Sum'!$O22,Table7[Product Type2],'Resale Inventory Sum'!$AC$5)</f>
        <v>0</v>
      </c>
      <c r="AE22" s="1">
        <f>SUMIFS(Table7[Total Cost of
Goods Sold],Table7[Sale - Product Name],'Resale Inventory Sum'!$O22,Table7[Product Type2],'Resale Inventory Sum'!$AC$5)</f>
        <v>0</v>
      </c>
      <c r="AF22" s="7"/>
      <c r="AG22" s="1">
        <f>SUMIFS(Table17[Quantity2],Table17[Product Name],'Resale Inventory Sum'!$O22,Table17[Product Type2],'Resale Inventory Sum'!$AG$5)</f>
        <v>0</v>
      </c>
      <c r="AH22" t="str">
        <f t="shared" si="8"/>
        <v/>
      </c>
      <c r="AI22" s="1">
        <f>SUMIFS(Table17[Total out of Inventory],Table17[Product Name],'Resale Inventory Sum'!$O22,Table17[Product Type2],'Resale Inventory Sum'!$AG$5)</f>
        <v>0</v>
      </c>
      <c r="AJ22" s="7"/>
      <c r="AK22" s="1">
        <f>SUMIFS(Table7[Quantity
 Sold],Table7[Sale - Product Name],'Resale Inventory Sum'!$O22,Table7[Product Type2],'Resale Inventory Sum'!$AK$5)</f>
        <v>0</v>
      </c>
      <c r="AL22" t="str">
        <f t="shared" si="9"/>
        <v/>
      </c>
      <c r="AM22" s="1">
        <f>SUMIFS(Table7[Total 
Paid],Table7[Sale - Product Name],'Resale Inventory Sum'!$O22,Table7[Product Type2],'Resale Inventory Sum'!$AK$5)</f>
        <v>0</v>
      </c>
    </row>
    <row r="23" spans="15:39" x14ac:dyDescent="0.25">
      <c r="O23" s="50"/>
      <c r="P23" s="7"/>
      <c r="Q23" s="30">
        <f>SUMIFS(Table111[Quantity],Table111[Product Name],'Resale Inventory Sum'!$O23)</f>
        <v>0</v>
      </c>
      <c r="S23" s="1">
        <f>SUMIFS(Table111[Total Cost],Table111[Product Name],'Resale Inventory Sum'!$O23)</f>
        <v>0</v>
      </c>
      <c r="T23" s="7"/>
      <c r="U23" s="1">
        <f>SUMIFS(Table111[Quantity Purchased],Table111[Product Name],'Resale Inventory Sum'!$O23)</f>
        <v>0</v>
      </c>
      <c r="W23" s="1">
        <f>SUMIFS(Table111[Total Purchase
Cost],Table111[Product Name],'Resale Inventory Sum'!$O23)</f>
        <v>0</v>
      </c>
      <c r="X23" s="7"/>
      <c r="Y23" s="61">
        <f t="shared" si="6"/>
        <v>0</v>
      </c>
      <c r="AA23" s="61">
        <f t="shared" si="7"/>
        <v>0</v>
      </c>
      <c r="AB23" s="7"/>
      <c r="AC23" s="1">
        <f>SUMIFS(Table7[Quantity of 
Product Sold],Table7[Sale - Product Name],'Resale Inventory Sum'!$O23,Table7[Product Type2],'Resale Inventory Sum'!$AC$5)</f>
        <v>0</v>
      </c>
      <c r="AE23" s="1">
        <f>SUMIFS(Table7[Total Cost of
Goods Sold],Table7[Sale - Product Name],'Resale Inventory Sum'!$O23,Table7[Product Type2],'Resale Inventory Sum'!$AC$5)</f>
        <v>0</v>
      </c>
      <c r="AF23" s="7"/>
      <c r="AG23" s="1">
        <f>SUMIFS(Table17[Quantity2],Table17[Product Name],'Resale Inventory Sum'!$O23,Table17[Product Type2],'Resale Inventory Sum'!$AG$5)</f>
        <v>0</v>
      </c>
      <c r="AH23" t="str">
        <f t="shared" si="8"/>
        <v/>
      </c>
      <c r="AI23" s="1">
        <f>SUMIFS(Table17[Total out of Inventory],Table17[Product Name],'Resale Inventory Sum'!$O23,Table17[Product Type2],'Resale Inventory Sum'!$AG$5)</f>
        <v>0</v>
      </c>
      <c r="AJ23" s="7"/>
      <c r="AK23" s="1">
        <f>SUMIFS(Table7[Quantity
 Sold],Table7[Sale - Product Name],'Resale Inventory Sum'!$O23,Table7[Product Type2],'Resale Inventory Sum'!$AK$5)</f>
        <v>0</v>
      </c>
      <c r="AL23" t="str">
        <f t="shared" si="9"/>
        <v/>
      </c>
      <c r="AM23" s="1">
        <f>SUMIFS(Table7[Total 
Paid],Table7[Sale - Product Name],'Resale Inventory Sum'!$O23,Table7[Product Type2],'Resale Inventory Sum'!$AK$5)</f>
        <v>0</v>
      </c>
    </row>
    <row r="24" spans="15:39" x14ac:dyDescent="0.25">
      <c r="O24" s="50"/>
      <c r="P24" s="7"/>
      <c r="Q24" s="30">
        <f>SUMIFS(Table111[Quantity],Table111[Product Name],'Resale Inventory Sum'!$O24)</f>
        <v>0</v>
      </c>
      <c r="S24" s="1">
        <f>SUMIFS(Table111[Total Cost],Table111[Product Name],'Resale Inventory Sum'!$O24)</f>
        <v>0</v>
      </c>
      <c r="T24" s="7"/>
      <c r="U24" s="1">
        <f>SUMIFS(Table111[Quantity Purchased],Table111[Product Name],'Resale Inventory Sum'!$O24)</f>
        <v>0</v>
      </c>
      <c r="W24" s="1">
        <f>SUMIFS(Table111[Total Purchase
Cost],Table111[Product Name],'Resale Inventory Sum'!$O24)</f>
        <v>0</v>
      </c>
      <c r="X24" s="7"/>
      <c r="Y24" s="61">
        <f t="shared" si="6"/>
        <v>0</v>
      </c>
      <c r="AA24" s="61">
        <f t="shared" si="7"/>
        <v>0</v>
      </c>
      <c r="AB24" s="7"/>
      <c r="AC24" s="1">
        <f>SUMIFS(Table7[Quantity of 
Product Sold],Table7[Sale - Product Name],'Resale Inventory Sum'!$O24,Table7[Product Type2],'Resale Inventory Sum'!$AC$5)</f>
        <v>0</v>
      </c>
      <c r="AE24" s="1">
        <f>SUMIFS(Table7[Total Cost of
Goods Sold],Table7[Sale - Product Name],'Resale Inventory Sum'!$O24,Table7[Product Type2],'Resale Inventory Sum'!$AC$5)</f>
        <v>0</v>
      </c>
      <c r="AF24" s="7"/>
      <c r="AG24" s="1">
        <f>SUMIFS(Table17[Quantity2],Table17[Product Name],'Resale Inventory Sum'!$O24,Table17[Product Type2],'Resale Inventory Sum'!$AG$5)</f>
        <v>0</v>
      </c>
      <c r="AH24" t="str">
        <f t="shared" si="8"/>
        <v/>
      </c>
      <c r="AI24" s="1">
        <f>SUMIFS(Table17[Total out of Inventory],Table17[Product Name],'Resale Inventory Sum'!$O24,Table17[Product Type2],'Resale Inventory Sum'!$AG$5)</f>
        <v>0</v>
      </c>
      <c r="AJ24" s="7"/>
      <c r="AK24" s="1">
        <f>SUMIFS(Table7[Quantity
 Sold],Table7[Sale - Product Name],'Resale Inventory Sum'!$O24,Table7[Product Type2],'Resale Inventory Sum'!$AK$5)</f>
        <v>0</v>
      </c>
      <c r="AL24" t="str">
        <f t="shared" si="9"/>
        <v/>
      </c>
      <c r="AM24" s="1">
        <f>SUMIFS(Table7[Total 
Paid],Table7[Sale - Product Name],'Resale Inventory Sum'!$O24,Table7[Product Type2],'Resale Inventory Sum'!$AK$5)</f>
        <v>0</v>
      </c>
    </row>
    <row r="25" spans="15:39" x14ac:dyDescent="0.25">
      <c r="O25" s="50"/>
      <c r="P25" s="7"/>
      <c r="Q25" s="30">
        <f>SUMIFS(Table111[Quantity],Table111[Product Name],'Resale Inventory Sum'!$O25)</f>
        <v>0</v>
      </c>
      <c r="S25" s="1">
        <f>SUMIFS(Table111[Total Cost],Table111[Product Name],'Resale Inventory Sum'!$O25)</f>
        <v>0</v>
      </c>
      <c r="T25" s="7"/>
      <c r="U25" s="1">
        <f>SUMIFS(Table111[Quantity Purchased],Table111[Product Name],'Resale Inventory Sum'!$O25)</f>
        <v>0</v>
      </c>
      <c r="W25" s="1">
        <f>SUMIFS(Table111[Total Purchase
Cost],Table111[Product Name],'Resale Inventory Sum'!$O25)</f>
        <v>0</v>
      </c>
      <c r="X25" s="7"/>
      <c r="Y25" s="61">
        <f t="shared" si="6"/>
        <v>0</v>
      </c>
      <c r="AA25" s="61">
        <f t="shared" si="7"/>
        <v>0</v>
      </c>
      <c r="AB25" s="7"/>
      <c r="AC25" s="1">
        <f>SUMIFS(Table7[Quantity of 
Product Sold],Table7[Sale - Product Name],'Resale Inventory Sum'!$O25,Table7[Product Type2],'Resale Inventory Sum'!$AC$5)</f>
        <v>0</v>
      </c>
      <c r="AE25" s="1">
        <f>SUMIFS(Table7[Total Cost of
Goods Sold],Table7[Sale - Product Name],'Resale Inventory Sum'!$O25,Table7[Product Type2],'Resale Inventory Sum'!$AC$5)</f>
        <v>0</v>
      </c>
      <c r="AF25" s="7"/>
      <c r="AG25" s="1">
        <f>SUMIFS(Table17[Quantity2],Table17[Product Name],'Resale Inventory Sum'!$O25,Table17[Product Type2],'Resale Inventory Sum'!$AG$5)</f>
        <v>0</v>
      </c>
      <c r="AH25" t="str">
        <f t="shared" si="8"/>
        <v/>
      </c>
      <c r="AI25" s="1">
        <f>SUMIFS(Table17[Total out of Inventory],Table17[Product Name],'Resale Inventory Sum'!$O25,Table17[Product Type2],'Resale Inventory Sum'!$AG$5)</f>
        <v>0</v>
      </c>
      <c r="AJ25" s="7"/>
      <c r="AK25" s="1">
        <f>SUMIFS(Table7[Quantity
 Sold],Table7[Sale - Product Name],'Resale Inventory Sum'!$O25,Table7[Product Type2],'Resale Inventory Sum'!$AK$5)</f>
        <v>0</v>
      </c>
      <c r="AL25" t="str">
        <f t="shared" si="9"/>
        <v/>
      </c>
      <c r="AM25" s="1">
        <f>SUMIFS(Table7[Total 
Paid],Table7[Sale - Product Name],'Resale Inventory Sum'!$O25,Table7[Product Type2],'Resale Inventory Sum'!$AK$5)</f>
        <v>0</v>
      </c>
    </row>
    <row r="26" spans="15:39" x14ac:dyDescent="0.25">
      <c r="O26" s="50"/>
      <c r="P26" s="7"/>
      <c r="Q26" s="30">
        <f>SUMIFS(Table111[Quantity],Table111[Product Name],'Resale Inventory Sum'!$O26)</f>
        <v>0</v>
      </c>
      <c r="S26" s="1">
        <f>SUMIFS(Table111[Total Cost],Table111[Product Name],'Resale Inventory Sum'!$O26)</f>
        <v>0</v>
      </c>
      <c r="T26" s="7"/>
      <c r="U26" s="1">
        <f>SUMIFS(Table111[Quantity Purchased],Table111[Product Name],'Resale Inventory Sum'!$O26)</f>
        <v>0</v>
      </c>
      <c r="W26" s="1">
        <f>SUMIFS(Table111[Total Purchase
Cost],Table111[Product Name],'Resale Inventory Sum'!$O26)</f>
        <v>0</v>
      </c>
      <c r="X26" s="7"/>
      <c r="Y26" s="61">
        <f t="shared" si="6"/>
        <v>0</v>
      </c>
      <c r="AA26" s="61">
        <f t="shared" si="7"/>
        <v>0</v>
      </c>
      <c r="AB26" s="7"/>
      <c r="AC26" s="1">
        <f>SUMIFS(Table7[Quantity of 
Product Sold],Table7[Sale - Product Name],'Resale Inventory Sum'!$O26,Table7[Product Type2],'Resale Inventory Sum'!$AC$5)</f>
        <v>0</v>
      </c>
      <c r="AE26" s="1">
        <f>SUMIFS(Table7[Total Cost of
Goods Sold],Table7[Sale - Product Name],'Resale Inventory Sum'!$O26,Table7[Product Type2],'Resale Inventory Sum'!$AC$5)</f>
        <v>0</v>
      </c>
      <c r="AF26" s="7"/>
      <c r="AG26" s="1">
        <f>SUMIFS(Table17[Quantity2],Table17[Product Name],'Resale Inventory Sum'!$O26,Table17[Product Type2],'Resale Inventory Sum'!$AG$5)</f>
        <v>0</v>
      </c>
      <c r="AH26" t="str">
        <f t="shared" si="8"/>
        <v/>
      </c>
      <c r="AI26" s="1">
        <f>SUMIFS(Table17[Total out of Inventory],Table17[Product Name],'Resale Inventory Sum'!$O26,Table17[Product Type2],'Resale Inventory Sum'!$AG$5)</f>
        <v>0</v>
      </c>
      <c r="AJ26" s="7"/>
      <c r="AK26" s="1">
        <f>SUMIFS(Table7[Quantity
 Sold],Table7[Sale - Product Name],'Resale Inventory Sum'!$O26,Table7[Product Type2],'Resale Inventory Sum'!$AK$5)</f>
        <v>0</v>
      </c>
      <c r="AL26" t="str">
        <f t="shared" si="9"/>
        <v/>
      </c>
      <c r="AM26" s="1">
        <f>SUMIFS(Table7[Total 
Paid],Table7[Sale - Product Name],'Resale Inventory Sum'!$O26,Table7[Product Type2],'Resale Inventory Sum'!$AK$5)</f>
        <v>0</v>
      </c>
    </row>
    <row r="27" spans="15:39" x14ac:dyDescent="0.25">
      <c r="O27" s="50"/>
      <c r="P27" s="7"/>
      <c r="Q27" s="30">
        <f>SUMIFS(Table111[Quantity],Table111[Product Name],'Resale Inventory Sum'!$O27)</f>
        <v>0</v>
      </c>
      <c r="S27" s="1">
        <f>SUMIFS(Table111[Total Cost],Table111[Product Name],'Resale Inventory Sum'!$O27)</f>
        <v>0</v>
      </c>
      <c r="T27" s="7"/>
      <c r="U27" s="1">
        <f>SUMIFS(Table111[Quantity Purchased],Table111[Product Name],'Resale Inventory Sum'!$O27)</f>
        <v>0</v>
      </c>
      <c r="W27" s="1">
        <f>SUMIFS(Table111[Total Purchase
Cost],Table111[Product Name],'Resale Inventory Sum'!$O27)</f>
        <v>0</v>
      </c>
      <c r="X27" s="7"/>
      <c r="Y27" s="61">
        <f t="shared" si="6"/>
        <v>0</v>
      </c>
      <c r="AA27" s="61">
        <f t="shared" si="7"/>
        <v>0</v>
      </c>
      <c r="AB27" s="7"/>
      <c r="AC27" s="1">
        <f>SUMIFS(Table7[Quantity of 
Product Sold],Table7[Sale - Product Name],'Resale Inventory Sum'!$O27,Table7[Product Type2],'Resale Inventory Sum'!$AC$5)</f>
        <v>0</v>
      </c>
      <c r="AE27" s="1">
        <f>SUMIFS(Table7[Total Cost of
Goods Sold],Table7[Sale - Product Name],'Resale Inventory Sum'!$O27,Table7[Product Type2],'Resale Inventory Sum'!$AC$5)</f>
        <v>0</v>
      </c>
      <c r="AF27" s="7"/>
      <c r="AG27" s="1">
        <f>SUMIFS(Table17[Quantity2],Table17[Product Name],'Resale Inventory Sum'!$O27,Table17[Product Type2],'Resale Inventory Sum'!$AG$5)</f>
        <v>0</v>
      </c>
      <c r="AH27" t="str">
        <f t="shared" si="8"/>
        <v/>
      </c>
      <c r="AI27" s="1">
        <f>SUMIFS(Table17[Total out of Inventory],Table17[Product Name],'Resale Inventory Sum'!$O27,Table17[Product Type2],'Resale Inventory Sum'!$AG$5)</f>
        <v>0</v>
      </c>
      <c r="AJ27" s="7"/>
      <c r="AK27" s="1">
        <f>SUMIFS(Table7[Quantity
 Sold],Table7[Sale - Product Name],'Resale Inventory Sum'!$O27,Table7[Product Type2],'Resale Inventory Sum'!$AK$5)</f>
        <v>0</v>
      </c>
      <c r="AL27" t="str">
        <f t="shared" si="9"/>
        <v/>
      </c>
      <c r="AM27" s="1">
        <f>SUMIFS(Table7[Total 
Paid],Table7[Sale - Product Name],'Resale Inventory Sum'!$O27,Table7[Product Type2],'Resale Inventory Sum'!$AK$5)</f>
        <v>0</v>
      </c>
    </row>
    <row r="28" spans="15:39" x14ac:dyDescent="0.25">
      <c r="O28" s="50"/>
      <c r="P28" s="7"/>
      <c r="Q28" s="30">
        <f>SUMIFS(Table111[Quantity],Table111[Product Name],'Resale Inventory Sum'!$O28)</f>
        <v>0</v>
      </c>
      <c r="S28" s="1">
        <f>SUMIFS(Table111[Total Cost],Table111[Product Name],'Resale Inventory Sum'!$O28)</f>
        <v>0</v>
      </c>
      <c r="T28" s="7"/>
      <c r="U28" s="1">
        <f>SUMIFS(Table111[Quantity Purchased],Table111[Product Name],'Resale Inventory Sum'!$O28)</f>
        <v>0</v>
      </c>
      <c r="W28" s="1">
        <f>SUMIFS(Table111[Total Purchase
Cost],Table111[Product Name],'Resale Inventory Sum'!$O28)</f>
        <v>0</v>
      </c>
      <c r="X28" s="7"/>
      <c r="Y28" s="61">
        <f t="shared" si="6"/>
        <v>0</v>
      </c>
      <c r="AA28" s="61">
        <f t="shared" si="7"/>
        <v>0</v>
      </c>
      <c r="AB28" s="7"/>
      <c r="AC28" s="1">
        <f>SUMIFS(Table7[Quantity of 
Product Sold],Table7[Sale - Product Name],'Resale Inventory Sum'!$O28,Table7[Product Type2],'Resale Inventory Sum'!$AC$5)</f>
        <v>0</v>
      </c>
      <c r="AE28" s="1">
        <f>SUMIFS(Table7[Total Cost of
Goods Sold],Table7[Sale - Product Name],'Resale Inventory Sum'!$O28,Table7[Product Type2],'Resale Inventory Sum'!$AC$5)</f>
        <v>0</v>
      </c>
      <c r="AF28" s="7"/>
      <c r="AG28" s="1">
        <f>SUMIFS(Table17[Quantity2],Table17[Product Name],'Resale Inventory Sum'!$O28,Table17[Product Type2],'Resale Inventory Sum'!$AG$5)</f>
        <v>0</v>
      </c>
      <c r="AH28" t="str">
        <f t="shared" si="8"/>
        <v/>
      </c>
      <c r="AI28" s="1">
        <f>SUMIFS(Table17[Total out of Inventory],Table17[Product Name],'Resale Inventory Sum'!$O28,Table17[Product Type2],'Resale Inventory Sum'!$AG$5)</f>
        <v>0</v>
      </c>
      <c r="AJ28" s="7"/>
      <c r="AK28" s="1">
        <f>SUMIFS(Table7[Quantity
 Sold],Table7[Sale - Product Name],'Resale Inventory Sum'!$O28,Table7[Product Type2],'Resale Inventory Sum'!$AK$5)</f>
        <v>0</v>
      </c>
      <c r="AL28" t="str">
        <f t="shared" si="9"/>
        <v/>
      </c>
      <c r="AM28" s="1">
        <f>SUMIFS(Table7[Total 
Paid],Table7[Sale - Product Name],'Resale Inventory Sum'!$O28,Table7[Product Type2],'Resale Inventory Sum'!$AK$5)</f>
        <v>0</v>
      </c>
    </row>
    <row r="29" spans="15:39" x14ac:dyDescent="0.25">
      <c r="O29" s="50"/>
      <c r="P29" s="7"/>
      <c r="Q29" s="30">
        <f>SUMIFS(Table111[Quantity],Table111[Product Name],'Resale Inventory Sum'!$O29)</f>
        <v>0</v>
      </c>
      <c r="S29" s="1">
        <f>SUMIFS(Table111[Total Cost],Table111[Product Name],'Resale Inventory Sum'!$O29)</f>
        <v>0</v>
      </c>
      <c r="T29" s="7"/>
      <c r="U29" s="1">
        <f>SUMIFS(Table111[Quantity Purchased],Table111[Product Name],'Resale Inventory Sum'!$O29)</f>
        <v>0</v>
      </c>
      <c r="W29" s="1">
        <f>SUMIFS(Table111[Total Purchase
Cost],Table111[Product Name],'Resale Inventory Sum'!$O29)</f>
        <v>0</v>
      </c>
      <c r="X29" s="7"/>
      <c r="Y29" s="61">
        <f t="shared" si="6"/>
        <v>0</v>
      </c>
      <c r="AA29" s="61">
        <f t="shared" si="7"/>
        <v>0</v>
      </c>
      <c r="AB29" s="7"/>
      <c r="AC29" s="1">
        <f>SUMIFS(Table7[Quantity of 
Product Sold],Table7[Sale - Product Name],'Resale Inventory Sum'!$O29,Table7[Product Type2],'Resale Inventory Sum'!$AC$5)</f>
        <v>0</v>
      </c>
      <c r="AE29" s="1">
        <f>SUMIFS(Table7[Total Cost of
Goods Sold],Table7[Sale - Product Name],'Resale Inventory Sum'!$O29,Table7[Product Type2],'Resale Inventory Sum'!$AC$5)</f>
        <v>0</v>
      </c>
      <c r="AF29" s="7"/>
      <c r="AG29" s="1">
        <f>SUMIFS(Table17[Quantity2],Table17[Product Name],'Resale Inventory Sum'!$O29,Table17[Product Type2],'Resale Inventory Sum'!$AG$5)</f>
        <v>0</v>
      </c>
      <c r="AH29" t="str">
        <f t="shared" si="8"/>
        <v/>
      </c>
      <c r="AI29" s="1">
        <f>SUMIFS(Table17[Total out of Inventory],Table17[Product Name],'Resale Inventory Sum'!$O29,Table17[Product Type2],'Resale Inventory Sum'!$AG$5)</f>
        <v>0</v>
      </c>
      <c r="AJ29" s="7"/>
      <c r="AK29" s="1">
        <f>SUMIFS(Table7[Quantity
 Sold],Table7[Sale - Product Name],'Resale Inventory Sum'!$O29,Table7[Product Type2],'Resale Inventory Sum'!$AK$5)</f>
        <v>0</v>
      </c>
      <c r="AL29" t="str">
        <f t="shared" si="9"/>
        <v/>
      </c>
      <c r="AM29" s="1">
        <f>SUMIFS(Table7[Total 
Paid],Table7[Sale - Product Name],'Resale Inventory Sum'!$O29,Table7[Product Type2],'Resale Inventory Sum'!$AK$5)</f>
        <v>0</v>
      </c>
    </row>
    <row r="30" spans="15:39" x14ac:dyDescent="0.25">
      <c r="O30" s="50"/>
      <c r="P30" s="7"/>
      <c r="Q30" s="30">
        <f>SUMIFS(Table111[Quantity],Table111[Product Name],'Resale Inventory Sum'!$O30)</f>
        <v>0</v>
      </c>
      <c r="S30" s="1">
        <f>SUMIFS(Table111[Total Cost],Table111[Product Name],'Resale Inventory Sum'!$O30)</f>
        <v>0</v>
      </c>
      <c r="T30" s="7"/>
      <c r="U30" s="1">
        <f>SUMIFS(Table111[Quantity Purchased],Table111[Product Name],'Resale Inventory Sum'!$O30)</f>
        <v>0</v>
      </c>
      <c r="W30" s="1">
        <f>SUMIFS(Table111[Total Purchase
Cost],Table111[Product Name],'Resale Inventory Sum'!$O30)</f>
        <v>0</v>
      </c>
      <c r="X30" s="7"/>
      <c r="Y30" s="61">
        <f t="shared" si="6"/>
        <v>0</v>
      </c>
      <c r="AA30" s="61">
        <f t="shared" si="7"/>
        <v>0</v>
      </c>
      <c r="AB30" s="7"/>
      <c r="AC30" s="1">
        <f>SUMIFS(Table7[Quantity of 
Product Sold],Table7[Sale - Product Name],'Resale Inventory Sum'!$O30,Table7[Product Type2],'Resale Inventory Sum'!$AC$5)</f>
        <v>0</v>
      </c>
      <c r="AE30" s="1">
        <f>SUMIFS(Table7[Total Cost of
Goods Sold],Table7[Sale - Product Name],'Resale Inventory Sum'!$O30,Table7[Product Type2],'Resale Inventory Sum'!$AC$5)</f>
        <v>0</v>
      </c>
      <c r="AF30" s="7"/>
      <c r="AG30" s="1">
        <f>SUMIFS(Table17[Quantity2],Table17[Product Name],'Resale Inventory Sum'!$O30,Table17[Product Type2],'Resale Inventory Sum'!$AG$5)</f>
        <v>0</v>
      </c>
      <c r="AH30" t="str">
        <f t="shared" si="8"/>
        <v/>
      </c>
      <c r="AI30" s="1">
        <f>SUMIFS(Table17[Total out of Inventory],Table17[Product Name],'Resale Inventory Sum'!$O30,Table17[Product Type2],'Resale Inventory Sum'!$AG$5)</f>
        <v>0</v>
      </c>
      <c r="AJ30" s="7"/>
      <c r="AK30" s="1">
        <f>SUMIFS(Table7[Quantity
 Sold],Table7[Sale - Product Name],'Resale Inventory Sum'!$O30,Table7[Product Type2],'Resale Inventory Sum'!$AK$5)</f>
        <v>0</v>
      </c>
      <c r="AL30" t="str">
        <f t="shared" si="9"/>
        <v/>
      </c>
      <c r="AM30" s="1">
        <f>SUMIFS(Table7[Total 
Paid],Table7[Sale - Product Name],'Resale Inventory Sum'!$O30,Table7[Product Type2],'Resale Inventory Sum'!$AK$5)</f>
        <v>0</v>
      </c>
    </row>
    <row r="31" spans="15:39" x14ac:dyDescent="0.25">
      <c r="O31" s="50"/>
      <c r="P31" s="7"/>
      <c r="Q31" s="30">
        <f>SUMIFS(Table111[Quantity],Table111[Product Name],'Resale Inventory Sum'!$O31)</f>
        <v>0</v>
      </c>
      <c r="S31" s="1">
        <f>SUMIFS(Table111[Total Cost],Table111[Product Name],'Resale Inventory Sum'!$O31)</f>
        <v>0</v>
      </c>
      <c r="T31" s="7"/>
      <c r="U31" s="1">
        <f>SUMIFS(Table111[Quantity Purchased],Table111[Product Name],'Resale Inventory Sum'!$O31)</f>
        <v>0</v>
      </c>
      <c r="W31" s="1">
        <f>SUMIFS(Table111[Total Purchase
Cost],Table111[Product Name],'Resale Inventory Sum'!$O31)</f>
        <v>0</v>
      </c>
      <c r="X31" s="7"/>
      <c r="Y31" s="61">
        <f t="shared" si="6"/>
        <v>0</v>
      </c>
      <c r="AA31" s="61">
        <f t="shared" si="7"/>
        <v>0</v>
      </c>
      <c r="AB31" s="7"/>
      <c r="AC31" s="1">
        <f>SUMIFS(Table7[Quantity of 
Product Sold],Table7[Sale - Product Name],'Resale Inventory Sum'!$O31,Table7[Product Type2],'Resale Inventory Sum'!$AC$5)</f>
        <v>0</v>
      </c>
      <c r="AE31" s="1">
        <f>SUMIFS(Table7[Total Cost of
Goods Sold],Table7[Sale - Product Name],'Resale Inventory Sum'!$O31,Table7[Product Type2],'Resale Inventory Sum'!$AC$5)</f>
        <v>0</v>
      </c>
      <c r="AF31" s="7"/>
      <c r="AG31" s="1">
        <f>SUMIFS(Table17[Quantity2],Table17[Product Name],'Resale Inventory Sum'!$O31,Table17[Product Type2],'Resale Inventory Sum'!$AG$5)</f>
        <v>0</v>
      </c>
      <c r="AH31" t="str">
        <f t="shared" si="8"/>
        <v/>
      </c>
      <c r="AI31" s="1">
        <f>SUMIFS(Table17[Total out of Inventory],Table17[Product Name],'Resale Inventory Sum'!$O31,Table17[Product Type2],'Resale Inventory Sum'!$AG$5)</f>
        <v>0</v>
      </c>
      <c r="AJ31" s="7"/>
      <c r="AK31" s="1">
        <f>SUMIFS(Table7[Quantity
 Sold],Table7[Sale - Product Name],'Resale Inventory Sum'!$O31,Table7[Product Type2],'Resale Inventory Sum'!$AK$5)</f>
        <v>0</v>
      </c>
      <c r="AL31" t="str">
        <f t="shared" si="9"/>
        <v/>
      </c>
      <c r="AM31" s="1">
        <f>SUMIFS(Table7[Total 
Paid],Table7[Sale - Product Name],'Resale Inventory Sum'!$O31,Table7[Product Type2],'Resale Inventory Sum'!$AK$5)</f>
        <v>0</v>
      </c>
    </row>
    <row r="32" spans="15:39" x14ac:dyDescent="0.25">
      <c r="O32" s="50"/>
      <c r="P32" s="7"/>
      <c r="Q32" s="30">
        <f>SUMIFS(Table111[Quantity],Table111[Product Name],'Resale Inventory Sum'!$O32)</f>
        <v>0</v>
      </c>
      <c r="S32" s="1">
        <f>SUMIFS(Table111[Total Cost],Table111[Product Name],'Resale Inventory Sum'!$O32)</f>
        <v>0</v>
      </c>
      <c r="T32" s="7"/>
      <c r="U32" s="1">
        <f>SUMIFS(Table111[Quantity Purchased],Table111[Product Name],'Resale Inventory Sum'!$O32)</f>
        <v>0</v>
      </c>
      <c r="W32" s="1">
        <f>SUMIFS(Table111[Total Purchase
Cost],Table111[Product Name],'Resale Inventory Sum'!$O32)</f>
        <v>0</v>
      </c>
      <c r="X32" s="7"/>
      <c r="Y32" s="61">
        <f t="shared" si="6"/>
        <v>0</v>
      </c>
      <c r="AA32" s="61">
        <f t="shared" si="7"/>
        <v>0</v>
      </c>
      <c r="AB32" s="7"/>
      <c r="AC32" s="1">
        <f>SUMIFS(Table7[Quantity of 
Product Sold],Table7[Sale - Product Name],'Resale Inventory Sum'!$O32,Table7[Product Type2],'Resale Inventory Sum'!$AC$5)</f>
        <v>0</v>
      </c>
      <c r="AE32" s="1">
        <f>SUMIFS(Table7[Total Cost of
Goods Sold],Table7[Sale - Product Name],'Resale Inventory Sum'!$O32,Table7[Product Type2],'Resale Inventory Sum'!$AC$5)</f>
        <v>0</v>
      </c>
      <c r="AF32" s="7"/>
      <c r="AG32" s="1">
        <f>SUMIFS(Table17[Quantity2],Table17[Product Name],'Resale Inventory Sum'!$O32,Table17[Product Type2],'Resale Inventory Sum'!$AG$5)</f>
        <v>0</v>
      </c>
      <c r="AH32" t="str">
        <f t="shared" si="8"/>
        <v/>
      </c>
      <c r="AI32" s="1">
        <f>SUMIFS(Table17[Total out of Inventory],Table17[Product Name],'Resale Inventory Sum'!$O32,Table17[Product Type2],'Resale Inventory Sum'!$AG$5)</f>
        <v>0</v>
      </c>
      <c r="AJ32" s="7"/>
      <c r="AK32" s="1">
        <f>SUMIFS(Table7[Quantity
 Sold],Table7[Sale - Product Name],'Resale Inventory Sum'!$O32,Table7[Product Type2],'Resale Inventory Sum'!$AK$5)</f>
        <v>0</v>
      </c>
      <c r="AL32" t="str">
        <f t="shared" si="9"/>
        <v/>
      </c>
      <c r="AM32" s="1">
        <f>SUMIFS(Table7[Total 
Paid],Table7[Sale - Product Name],'Resale Inventory Sum'!$O32,Table7[Product Type2],'Resale Inventory Sum'!$AK$5)</f>
        <v>0</v>
      </c>
    </row>
    <row r="33" spans="15:39" x14ac:dyDescent="0.25">
      <c r="O33" s="50"/>
      <c r="P33" s="7"/>
      <c r="Q33" s="30">
        <f>SUMIFS(Table111[Quantity],Table111[Product Name],'Resale Inventory Sum'!$O33)</f>
        <v>0</v>
      </c>
      <c r="S33" s="1">
        <f>SUMIFS(Table111[Total Cost],Table111[Product Name],'Resale Inventory Sum'!$O33)</f>
        <v>0</v>
      </c>
      <c r="T33" s="7"/>
      <c r="U33" s="1">
        <f>SUMIFS(Table111[Quantity Purchased],Table111[Product Name],'Resale Inventory Sum'!$O33)</f>
        <v>0</v>
      </c>
      <c r="W33" s="1">
        <f>SUMIFS(Table111[Total Purchase
Cost],Table111[Product Name],'Resale Inventory Sum'!$O33)</f>
        <v>0</v>
      </c>
      <c r="X33" s="7"/>
      <c r="Y33" s="61">
        <f t="shared" si="6"/>
        <v>0</v>
      </c>
      <c r="AA33" s="61">
        <f t="shared" si="7"/>
        <v>0</v>
      </c>
      <c r="AB33" s="7"/>
      <c r="AC33" s="1">
        <f>SUMIFS(Table7[Quantity of 
Product Sold],Table7[Sale - Product Name],'Resale Inventory Sum'!$O33,Table7[Product Type2],'Resale Inventory Sum'!$AC$5)</f>
        <v>0</v>
      </c>
      <c r="AE33" s="1">
        <f>SUMIFS(Table7[Total Cost of
Goods Sold],Table7[Sale - Product Name],'Resale Inventory Sum'!$O33,Table7[Product Type2],'Resale Inventory Sum'!$AC$5)</f>
        <v>0</v>
      </c>
      <c r="AF33" s="7"/>
      <c r="AG33" s="1">
        <f>SUMIFS(Table17[Quantity2],Table17[Product Name],'Resale Inventory Sum'!$O33,Table17[Product Type2],'Resale Inventory Sum'!$AG$5)</f>
        <v>0</v>
      </c>
      <c r="AH33" t="str">
        <f t="shared" si="8"/>
        <v/>
      </c>
      <c r="AI33" s="1">
        <f>SUMIFS(Table17[Total out of Inventory],Table17[Product Name],'Resale Inventory Sum'!$O33,Table17[Product Type2],'Resale Inventory Sum'!$AG$5)</f>
        <v>0</v>
      </c>
      <c r="AJ33" s="7"/>
      <c r="AK33" s="1">
        <f>SUMIFS(Table7[Quantity
 Sold],Table7[Sale - Product Name],'Resale Inventory Sum'!$O33,Table7[Product Type2],'Resale Inventory Sum'!$AK$5)</f>
        <v>0</v>
      </c>
      <c r="AL33" t="str">
        <f t="shared" si="9"/>
        <v/>
      </c>
      <c r="AM33" s="1">
        <f>SUMIFS(Table7[Total 
Paid],Table7[Sale - Product Name],'Resale Inventory Sum'!$O33,Table7[Product Type2],'Resale Inventory Sum'!$AK$5)</f>
        <v>0</v>
      </c>
    </row>
    <row r="34" spans="15:39" x14ac:dyDescent="0.25">
      <c r="O34" s="50"/>
      <c r="P34" s="7"/>
      <c r="Q34" s="30">
        <f>SUMIFS(Table111[Quantity],Table111[Product Name],'Resale Inventory Sum'!$O34)</f>
        <v>0</v>
      </c>
      <c r="S34" s="1">
        <f>SUMIFS(Table111[Total Cost],Table111[Product Name],'Resale Inventory Sum'!$O34)</f>
        <v>0</v>
      </c>
      <c r="T34" s="7"/>
      <c r="U34" s="1">
        <f>SUMIFS(Table111[Quantity Purchased],Table111[Product Name],'Resale Inventory Sum'!$O34)</f>
        <v>0</v>
      </c>
      <c r="W34" s="1">
        <f>SUMIFS(Table111[Total Purchase
Cost],Table111[Product Name],'Resale Inventory Sum'!$O34)</f>
        <v>0</v>
      </c>
      <c r="X34" s="7"/>
      <c r="Y34" s="61">
        <f t="shared" si="6"/>
        <v>0</v>
      </c>
      <c r="AA34" s="61">
        <f t="shared" si="7"/>
        <v>0</v>
      </c>
      <c r="AB34" s="7"/>
      <c r="AC34" s="1">
        <f>SUMIFS(Table7[Quantity of 
Product Sold],Table7[Sale - Product Name],'Resale Inventory Sum'!$O34,Table7[Product Type2],'Resale Inventory Sum'!$AC$5)</f>
        <v>0</v>
      </c>
      <c r="AE34" s="1">
        <f>SUMIFS(Table7[Total Cost of
Goods Sold],Table7[Sale - Product Name],'Resale Inventory Sum'!$O34,Table7[Product Type2],'Resale Inventory Sum'!$AC$5)</f>
        <v>0</v>
      </c>
      <c r="AF34" s="7"/>
      <c r="AG34" s="1">
        <f>SUMIFS(Table17[Quantity2],Table17[Product Name],'Resale Inventory Sum'!$O34,Table17[Product Type2],'Resale Inventory Sum'!$AG$5)</f>
        <v>0</v>
      </c>
      <c r="AH34" t="str">
        <f t="shared" si="8"/>
        <v/>
      </c>
      <c r="AI34" s="1">
        <f>SUMIFS(Table17[Total out of Inventory],Table17[Product Name],'Resale Inventory Sum'!$O34,Table17[Product Type2],'Resale Inventory Sum'!$AG$5)</f>
        <v>0</v>
      </c>
      <c r="AJ34" s="7"/>
      <c r="AK34" s="1">
        <f>SUMIFS(Table7[Quantity
 Sold],Table7[Sale - Product Name],'Resale Inventory Sum'!$O34,Table7[Product Type2],'Resale Inventory Sum'!$AK$5)</f>
        <v>0</v>
      </c>
      <c r="AL34" t="str">
        <f t="shared" si="9"/>
        <v/>
      </c>
      <c r="AM34" s="1">
        <f>SUMIFS(Table7[Total 
Paid],Table7[Sale - Product Name],'Resale Inventory Sum'!$O34,Table7[Product Type2],'Resale Inventory Sum'!$AK$5)</f>
        <v>0</v>
      </c>
    </row>
    <row r="35" spans="15:39" x14ac:dyDescent="0.25">
      <c r="O35" s="50"/>
      <c r="P35" s="7"/>
      <c r="Q35" s="30">
        <f>SUMIFS(Table111[Quantity],Table111[Product Name],'Resale Inventory Sum'!$O35)</f>
        <v>0</v>
      </c>
      <c r="S35" s="1">
        <f>SUMIFS(Table111[Total Cost],Table111[Product Name],'Resale Inventory Sum'!$O35)</f>
        <v>0</v>
      </c>
      <c r="T35" s="7"/>
      <c r="U35" s="1">
        <f>SUMIFS(Table111[Quantity Purchased],Table111[Product Name],'Resale Inventory Sum'!$O35)</f>
        <v>0</v>
      </c>
      <c r="W35" s="1">
        <f>SUMIFS(Table111[Total Purchase
Cost],Table111[Product Name],'Resale Inventory Sum'!$O35)</f>
        <v>0</v>
      </c>
      <c r="X35" s="7"/>
      <c r="Y35" s="61">
        <f t="shared" si="6"/>
        <v>0</v>
      </c>
      <c r="AA35" s="61">
        <f t="shared" si="7"/>
        <v>0</v>
      </c>
      <c r="AB35" s="7"/>
      <c r="AC35" s="1">
        <f>SUMIFS(Table7[Quantity of 
Product Sold],Table7[Sale - Product Name],'Resale Inventory Sum'!$O35,Table7[Product Type2],'Resale Inventory Sum'!$AC$5)</f>
        <v>0</v>
      </c>
      <c r="AE35" s="1">
        <f>SUMIFS(Table7[Total Cost of
Goods Sold],Table7[Sale - Product Name],'Resale Inventory Sum'!$O35,Table7[Product Type2],'Resale Inventory Sum'!$AC$5)</f>
        <v>0</v>
      </c>
      <c r="AF35" s="7"/>
      <c r="AG35" s="1">
        <f>SUMIFS(Table17[Quantity2],Table17[Product Name],'Resale Inventory Sum'!$O35,Table17[Product Type2],'Resale Inventory Sum'!$AG$5)</f>
        <v>0</v>
      </c>
      <c r="AH35" t="str">
        <f t="shared" si="8"/>
        <v/>
      </c>
      <c r="AI35" s="1">
        <f>SUMIFS(Table17[Total out of Inventory],Table17[Product Name],'Resale Inventory Sum'!$O35,Table17[Product Type2],'Resale Inventory Sum'!$AG$5)</f>
        <v>0</v>
      </c>
      <c r="AJ35" s="7"/>
      <c r="AK35" s="1">
        <f>SUMIFS(Table7[Quantity
 Sold],Table7[Sale - Product Name],'Resale Inventory Sum'!$O35,Table7[Product Type2],'Resale Inventory Sum'!$AK$5)</f>
        <v>0</v>
      </c>
      <c r="AL35" t="str">
        <f t="shared" si="9"/>
        <v/>
      </c>
      <c r="AM35" s="1">
        <f>SUMIFS(Table7[Total 
Paid],Table7[Sale - Product Name],'Resale Inventory Sum'!$O35,Table7[Product Type2],'Resale Inventory Sum'!$AK$5)</f>
        <v>0</v>
      </c>
    </row>
    <row r="36" spans="15:39" x14ac:dyDescent="0.25">
      <c r="O36" s="50"/>
      <c r="P36" s="7"/>
      <c r="Q36" s="30">
        <f>SUMIFS(Table111[Quantity],Table111[Product Name],'Resale Inventory Sum'!$O36)</f>
        <v>0</v>
      </c>
      <c r="S36" s="1">
        <f>SUMIFS(Table111[Total Cost],Table111[Product Name],'Resale Inventory Sum'!$O36)</f>
        <v>0</v>
      </c>
      <c r="T36" s="7"/>
      <c r="U36" s="1">
        <f>SUMIFS(Table111[Quantity Purchased],Table111[Product Name],'Resale Inventory Sum'!$O36)</f>
        <v>0</v>
      </c>
      <c r="W36" s="1">
        <f>SUMIFS(Table111[Total Purchase
Cost],Table111[Product Name],'Resale Inventory Sum'!$O36)</f>
        <v>0</v>
      </c>
      <c r="X36" s="7"/>
      <c r="Y36" s="61">
        <f t="shared" si="6"/>
        <v>0</v>
      </c>
      <c r="AA36" s="61">
        <f t="shared" si="7"/>
        <v>0</v>
      </c>
      <c r="AB36" s="7"/>
      <c r="AC36" s="1">
        <f>SUMIFS(Table7[Quantity of 
Product Sold],Table7[Sale - Product Name],'Resale Inventory Sum'!$O36,Table7[Product Type2],'Resale Inventory Sum'!$AC$5)</f>
        <v>0</v>
      </c>
      <c r="AE36" s="1">
        <f>SUMIFS(Table7[Total Cost of
Goods Sold],Table7[Sale - Product Name],'Resale Inventory Sum'!$O36,Table7[Product Type2],'Resale Inventory Sum'!$AC$5)</f>
        <v>0</v>
      </c>
      <c r="AF36" s="7"/>
      <c r="AG36" s="1">
        <f>SUMIFS(Table17[Quantity2],Table17[Product Name],'Resale Inventory Sum'!$O36,Table17[Product Type2],'Resale Inventory Sum'!$AG$5)</f>
        <v>0</v>
      </c>
      <c r="AH36" t="str">
        <f t="shared" si="8"/>
        <v/>
      </c>
      <c r="AI36" s="1">
        <f>SUMIFS(Table17[Total out of Inventory],Table17[Product Name],'Resale Inventory Sum'!$O36,Table17[Product Type2],'Resale Inventory Sum'!$AG$5)</f>
        <v>0</v>
      </c>
      <c r="AJ36" s="7"/>
      <c r="AK36" s="1">
        <f>SUMIFS(Table7[Quantity
 Sold],Table7[Sale - Product Name],'Resale Inventory Sum'!$O36,Table7[Product Type2],'Resale Inventory Sum'!$AK$5)</f>
        <v>0</v>
      </c>
      <c r="AL36" t="str">
        <f t="shared" si="9"/>
        <v/>
      </c>
      <c r="AM36" s="1">
        <f>SUMIFS(Table7[Total 
Paid],Table7[Sale - Product Name],'Resale Inventory Sum'!$O36,Table7[Product Type2],'Resale Inventory Sum'!$AK$5)</f>
        <v>0</v>
      </c>
    </row>
    <row r="37" spans="15:39" x14ac:dyDescent="0.25">
      <c r="O37" s="50"/>
      <c r="P37" s="7"/>
      <c r="Q37" s="30">
        <f>SUMIFS(Table111[Quantity],Table111[Product Name],'Resale Inventory Sum'!$O37)</f>
        <v>0</v>
      </c>
      <c r="S37" s="1">
        <f>SUMIFS(Table111[Total Cost],Table111[Product Name],'Resale Inventory Sum'!$O37)</f>
        <v>0</v>
      </c>
      <c r="T37" s="7"/>
      <c r="U37" s="1">
        <f>SUMIFS(Table111[Quantity Purchased],Table111[Product Name],'Resale Inventory Sum'!$O37)</f>
        <v>0</v>
      </c>
      <c r="W37" s="1">
        <f>SUMIFS(Table111[Total Purchase
Cost],Table111[Product Name],'Resale Inventory Sum'!$O37)</f>
        <v>0</v>
      </c>
      <c r="X37" s="7"/>
      <c r="Y37" s="61">
        <f t="shared" si="6"/>
        <v>0</v>
      </c>
      <c r="AA37" s="61">
        <f t="shared" si="7"/>
        <v>0</v>
      </c>
      <c r="AB37" s="7"/>
      <c r="AC37" s="1">
        <f>SUMIFS(Table7[Quantity of 
Product Sold],Table7[Sale - Product Name],'Resale Inventory Sum'!$O37,Table7[Product Type2],'Resale Inventory Sum'!$AC$5)</f>
        <v>0</v>
      </c>
      <c r="AE37" s="1">
        <f>SUMIFS(Table7[Total Cost of
Goods Sold],Table7[Sale - Product Name],'Resale Inventory Sum'!$O37,Table7[Product Type2],'Resale Inventory Sum'!$AC$5)</f>
        <v>0</v>
      </c>
      <c r="AF37" s="7"/>
      <c r="AG37" s="1">
        <f>SUMIFS(Table17[Quantity2],Table17[Product Name],'Resale Inventory Sum'!$O37,Table17[Product Type2],'Resale Inventory Sum'!$AG$5)</f>
        <v>0</v>
      </c>
      <c r="AH37" t="str">
        <f t="shared" si="8"/>
        <v/>
      </c>
      <c r="AI37" s="1">
        <f>SUMIFS(Table17[Total out of Inventory],Table17[Product Name],'Resale Inventory Sum'!$O37,Table17[Product Type2],'Resale Inventory Sum'!$AG$5)</f>
        <v>0</v>
      </c>
      <c r="AJ37" s="7"/>
      <c r="AK37" s="1">
        <f>SUMIFS(Table7[Quantity
 Sold],Table7[Sale - Product Name],'Resale Inventory Sum'!$O37,Table7[Product Type2],'Resale Inventory Sum'!$AK$5)</f>
        <v>0</v>
      </c>
      <c r="AL37" t="str">
        <f t="shared" si="9"/>
        <v/>
      </c>
      <c r="AM37" s="1">
        <f>SUMIFS(Table7[Total 
Paid],Table7[Sale - Product Name],'Resale Inventory Sum'!$O37,Table7[Product Type2],'Resale Inventory Sum'!$AK$5)</f>
        <v>0</v>
      </c>
    </row>
    <row r="38" spans="15:39" x14ac:dyDescent="0.25">
      <c r="O38" s="50"/>
      <c r="P38" s="7"/>
      <c r="Q38" s="30">
        <f>SUMIFS(Table111[Quantity],Table111[Product Name],'Resale Inventory Sum'!$O38)</f>
        <v>0</v>
      </c>
      <c r="S38" s="1">
        <f>SUMIFS(Table111[Total Cost],Table111[Product Name],'Resale Inventory Sum'!$O38)</f>
        <v>0</v>
      </c>
      <c r="T38" s="7"/>
      <c r="U38" s="1">
        <f>SUMIFS(Table111[Quantity Purchased],Table111[Product Name],'Resale Inventory Sum'!$O38)</f>
        <v>0</v>
      </c>
      <c r="W38" s="1">
        <f>SUMIFS(Table111[Total Purchase
Cost],Table111[Product Name],'Resale Inventory Sum'!$O38)</f>
        <v>0</v>
      </c>
      <c r="X38" s="7"/>
      <c r="Y38" s="61">
        <f t="shared" si="6"/>
        <v>0</v>
      </c>
      <c r="AA38" s="61">
        <f t="shared" si="7"/>
        <v>0</v>
      </c>
      <c r="AB38" s="7"/>
      <c r="AC38" s="1">
        <f>SUMIFS(Table7[Quantity of 
Product Sold],Table7[Sale - Product Name],'Resale Inventory Sum'!$O38,Table7[Product Type2],'Resale Inventory Sum'!$AC$5)</f>
        <v>0</v>
      </c>
      <c r="AE38" s="1">
        <f>SUMIFS(Table7[Total Cost of
Goods Sold],Table7[Sale - Product Name],'Resale Inventory Sum'!$O38,Table7[Product Type2],'Resale Inventory Sum'!$AC$5)</f>
        <v>0</v>
      </c>
      <c r="AF38" s="7"/>
      <c r="AG38" s="1">
        <f>SUMIFS(Table17[Quantity2],Table17[Product Name],'Resale Inventory Sum'!$O38,Table17[Product Type2],'Resale Inventory Sum'!$AG$5)</f>
        <v>0</v>
      </c>
      <c r="AH38" t="str">
        <f t="shared" si="8"/>
        <v/>
      </c>
      <c r="AI38" s="1">
        <f>SUMIFS(Table17[Total out of Inventory],Table17[Product Name],'Resale Inventory Sum'!$O38,Table17[Product Type2],'Resale Inventory Sum'!$AG$5)</f>
        <v>0</v>
      </c>
      <c r="AJ38" s="7"/>
      <c r="AK38" s="1">
        <f>SUMIFS(Table7[Quantity
 Sold],Table7[Sale - Product Name],'Resale Inventory Sum'!$O38,Table7[Product Type2],'Resale Inventory Sum'!$AK$5)</f>
        <v>0</v>
      </c>
      <c r="AL38" t="str">
        <f t="shared" si="9"/>
        <v/>
      </c>
      <c r="AM38" s="1">
        <f>SUMIFS(Table7[Total 
Paid],Table7[Sale - Product Name],'Resale Inventory Sum'!$O38,Table7[Product Type2],'Resale Inventory Sum'!$AK$5)</f>
        <v>0</v>
      </c>
    </row>
    <row r="39" spans="15:39" x14ac:dyDescent="0.25">
      <c r="O39" s="50"/>
      <c r="P39" s="7"/>
      <c r="Q39" s="30">
        <f>SUMIFS(Table111[Quantity],Table111[Product Name],'Resale Inventory Sum'!$O39)</f>
        <v>0</v>
      </c>
      <c r="S39" s="1">
        <f>SUMIFS(Table111[Total Cost],Table111[Product Name],'Resale Inventory Sum'!$O39)</f>
        <v>0</v>
      </c>
      <c r="T39" s="7"/>
      <c r="U39" s="1">
        <f>SUMIFS(Table111[Quantity Purchased],Table111[Product Name],'Resale Inventory Sum'!$O39)</f>
        <v>0</v>
      </c>
      <c r="W39" s="1">
        <f>SUMIFS(Table111[Total Purchase
Cost],Table111[Product Name],'Resale Inventory Sum'!$O39)</f>
        <v>0</v>
      </c>
      <c r="X39" s="7"/>
      <c r="Y39" s="61">
        <f t="shared" si="6"/>
        <v>0</v>
      </c>
      <c r="AA39" s="61">
        <f t="shared" si="7"/>
        <v>0</v>
      </c>
      <c r="AB39" s="7"/>
      <c r="AC39" s="1">
        <f>SUMIFS(Table7[Quantity of 
Product Sold],Table7[Sale - Product Name],'Resale Inventory Sum'!$O39,Table7[Product Type2],'Resale Inventory Sum'!$AC$5)</f>
        <v>0</v>
      </c>
      <c r="AE39" s="1">
        <f>SUMIFS(Table7[Total Cost of
Goods Sold],Table7[Sale - Product Name],'Resale Inventory Sum'!$O39,Table7[Product Type2],'Resale Inventory Sum'!$AC$5)</f>
        <v>0</v>
      </c>
      <c r="AF39" s="7"/>
      <c r="AG39" s="1">
        <f>SUMIFS(Table17[Quantity2],Table17[Product Name],'Resale Inventory Sum'!$O39,Table17[Product Type2],'Resale Inventory Sum'!$AG$5)</f>
        <v>0</v>
      </c>
      <c r="AH39" t="str">
        <f t="shared" si="8"/>
        <v/>
      </c>
      <c r="AI39" s="1">
        <f>SUMIFS(Table17[Total out of Inventory],Table17[Product Name],'Resale Inventory Sum'!$O39,Table17[Product Type2],'Resale Inventory Sum'!$AG$5)</f>
        <v>0</v>
      </c>
      <c r="AJ39" s="7"/>
      <c r="AK39" s="1">
        <f>SUMIFS(Table7[Quantity
 Sold],Table7[Sale - Product Name],'Resale Inventory Sum'!$O39,Table7[Product Type2],'Resale Inventory Sum'!$AK$5)</f>
        <v>0</v>
      </c>
      <c r="AL39" t="str">
        <f t="shared" si="9"/>
        <v/>
      </c>
      <c r="AM39" s="1">
        <f>SUMIFS(Table7[Total 
Paid],Table7[Sale - Product Name],'Resale Inventory Sum'!$O39,Table7[Product Type2],'Resale Inventory Sum'!$AK$5)</f>
        <v>0</v>
      </c>
    </row>
    <row r="40" spans="15:39" x14ac:dyDescent="0.25">
      <c r="O40" s="50"/>
      <c r="P40" s="7"/>
      <c r="Q40" s="30">
        <f>SUMIFS(Table111[Quantity],Table111[Product Name],'Resale Inventory Sum'!$O40)</f>
        <v>0</v>
      </c>
      <c r="S40" s="1">
        <f>SUMIFS(Table111[Total Cost],Table111[Product Name],'Resale Inventory Sum'!$O40)</f>
        <v>0</v>
      </c>
      <c r="T40" s="7"/>
      <c r="U40" s="1">
        <f>SUMIFS(Table111[Quantity Purchased],Table111[Product Name],'Resale Inventory Sum'!$O40)</f>
        <v>0</v>
      </c>
      <c r="W40" s="1">
        <f>SUMIFS(Table111[Total Purchase
Cost],Table111[Product Name],'Resale Inventory Sum'!$O40)</f>
        <v>0</v>
      </c>
      <c r="X40" s="7"/>
      <c r="Y40" s="61">
        <f t="shared" si="6"/>
        <v>0</v>
      </c>
      <c r="AA40" s="61">
        <f t="shared" si="7"/>
        <v>0</v>
      </c>
      <c r="AB40" s="7"/>
      <c r="AC40" s="1">
        <f>SUMIFS(Table7[Quantity of 
Product Sold],Table7[Sale - Product Name],'Resale Inventory Sum'!$O40,Table7[Product Type2],'Resale Inventory Sum'!$AC$5)</f>
        <v>0</v>
      </c>
      <c r="AE40" s="1">
        <f>SUMIFS(Table7[Total Cost of
Goods Sold],Table7[Sale - Product Name],'Resale Inventory Sum'!$O40,Table7[Product Type2],'Resale Inventory Sum'!$AC$5)</f>
        <v>0</v>
      </c>
      <c r="AF40" s="7"/>
      <c r="AG40" s="1">
        <f>SUMIFS(Table17[Quantity2],Table17[Product Name],'Resale Inventory Sum'!$O40,Table17[Product Type2],'Resale Inventory Sum'!$AG$5)</f>
        <v>0</v>
      </c>
      <c r="AH40" t="str">
        <f t="shared" si="8"/>
        <v/>
      </c>
      <c r="AI40" s="1">
        <f>SUMIFS(Table17[Total out of Inventory],Table17[Product Name],'Resale Inventory Sum'!$O40,Table17[Product Type2],'Resale Inventory Sum'!$AG$5)</f>
        <v>0</v>
      </c>
      <c r="AJ40" s="7"/>
      <c r="AK40" s="1">
        <f>SUMIFS(Table7[Quantity
 Sold],Table7[Sale - Product Name],'Resale Inventory Sum'!$O40,Table7[Product Type2],'Resale Inventory Sum'!$AK$5)</f>
        <v>0</v>
      </c>
      <c r="AL40" t="str">
        <f t="shared" si="9"/>
        <v/>
      </c>
      <c r="AM40" s="1">
        <f>SUMIFS(Table7[Total 
Paid],Table7[Sale - Product Name],'Resale Inventory Sum'!$O40,Table7[Product Type2],'Resale Inventory Sum'!$AK$5)</f>
        <v>0</v>
      </c>
    </row>
    <row r="41" spans="15:39" x14ac:dyDescent="0.25">
      <c r="O41" s="50"/>
      <c r="P41" s="7"/>
      <c r="Q41" s="30">
        <f>SUMIFS(Table111[Quantity],Table111[Product Name],'Resale Inventory Sum'!$O41)</f>
        <v>0</v>
      </c>
      <c r="S41" s="1">
        <f>SUMIFS(Table111[Total Cost],Table111[Product Name],'Resale Inventory Sum'!$O41)</f>
        <v>0</v>
      </c>
      <c r="T41" s="7"/>
      <c r="U41" s="1">
        <f>SUMIFS(Table111[Quantity Purchased],Table111[Product Name],'Resale Inventory Sum'!$O41)</f>
        <v>0</v>
      </c>
      <c r="W41" s="1">
        <f>SUMIFS(Table111[Total Purchase
Cost],Table111[Product Name],'Resale Inventory Sum'!$O41)</f>
        <v>0</v>
      </c>
      <c r="X41" s="7"/>
      <c r="Y41" s="61">
        <f t="shared" si="6"/>
        <v>0</v>
      </c>
      <c r="AA41" s="61">
        <f t="shared" si="7"/>
        <v>0</v>
      </c>
      <c r="AB41" s="7"/>
      <c r="AC41" s="1">
        <f>SUMIFS(Table7[Quantity of 
Product Sold],Table7[Sale - Product Name],'Resale Inventory Sum'!$O41,Table7[Product Type2],'Resale Inventory Sum'!$AC$5)</f>
        <v>0</v>
      </c>
      <c r="AE41" s="1">
        <f>SUMIFS(Table7[Total Cost of
Goods Sold],Table7[Sale - Product Name],'Resale Inventory Sum'!$O41,Table7[Product Type2],'Resale Inventory Sum'!$AC$5)</f>
        <v>0</v>
      </c>
      <c r="AF41" s="7"/>
      <c r="AG41" s="1">
        <f>SUMIFS(Table17[Quantity2],Table17[Product Name],'Resale Inventory Sum'!$O41,Table17[Product Type2],'Resale Inventory Sum'!$AG$5)</f>
        <v>0</v>
      </c>
      <c r="AH41" t="str">
        <f t="shared" si="8"/>
        <v/>
      </c>
      <c r="AI41" s="1">
        <f>SUMIFS(Table17[Total out of Inventory],Table17[Product Name],'Resale Inventory Sum'!$O41,Table17[Product Type2],'Resale Inventory Sum'!$AG$5)</f>
        <v>0</v>
      </c>
      <c r="AJ41" s="7"/>
      <c r="AK41" s="1">
        <f>SUMIFS(Table7[Quantity
 Sold],Table7[Sale - Product Name],'Resale Inventory Sum'!$O41,Table7[Product Type2],'Resale Inventory Sum'!$AK$5)</f>
        <v>0</v>
      </c>
      <c r="AL41" t="str">
        <f t="shared" si="9"/>
        <v/>
      </c>
      <c r="AM41" s="1">
        <f>SUMIFS(Table7[Total 
Paid],Table7[Sale - Product Name],'Resale Inventory Sum'!$O41,Table7[Product Type2],'Resale Inventory Sum'!$AK$5)</f>
        <v>0</v>
      </c>
    </row>
    <row r="42" spans="15:39" x14ac:dyDescent="0.25">
      <c r="O42" s="50"/>
      <c r="P42" s="7"/>
      <c r="Q42" s="30">
        <f>SUMIFS(Table111[Quantity],Table111[Product Name],'Resale Inventory Sum'!$O42)</f>
        <v>0</v>
      </c>
      <c r="S42" s="1">
        <f>SUMIFS(Table111[Total Cost],Table111[Product Name],'Resale Inventory Sum'!$O42)</f>
        <v>0</v>
      </c>
      <c r="T42" s="7"/>
      <c r="U42" s="1">
        <f>SUMIFS(Table111[Quantity Purchased],Table111[Product Name],'Resale Inventory Sum'!$O42)</f>
        <v>0</v>
      </c>
      <c r="W42" s="1">
        <f>SUMIFS(Table111[Total Purchase
Cost],Table111[Product Name],'Resale Inventory Sum'!$O42)</f>
        <v>0</v>
      </c>
      <c r="X42" s="7"/>
      <c r="Y42" s="61">
        <f t="shared" si="6"/>
        <v>0</v>
      </c>
      <c r="AA42" s="61">
        <f t="shared" si="7"/>
        <v>0</v>
      </c>
      <c r="AB42" s="7"/>
      <c r="AC42" s="1">
        <f>SUMIFS(Table7[Quantity of 
Product Sold],Table7[Sale - Product Name],'Resale Inventory Sum'!$O42,Table7[Product Type2],'Resale Inventory Sum'!$AC$5)</f>
        <v>0</v>
      </c>
      <c r="AE42" s="1">
        <f>SUMIFS(Table7[Total Cost of
Goods Sold],Table7[Sale - Product Name],'Resale Inventory Sum'!$O42,Table7[Product Type2],'Resale Inventory Sum'!$AC$5)</f>
        <v>0</v>
      </c>
      <c r="AF42" s="7"/>
      <c r="AG42" s="1">
        <f>SUMIFS(Table17[Quantity2],Table17[Product Name],'Resale Inventory Sum'!$O42,Table17[Product Type2],'Resale Inventory Sum'!$AG$5)</f>
        <v>0</v>
      </c>
      <c r="AH42" t="str">
        <f t="shared" si="8"/>
        <v/>
      </c>
      <c r="AI42" s="1">
        <f>SUMIFS(Table17[Total out of Inventory],Table17[Product Name],'Resale Inventory Sum'!$O42,Table17[Product Type2],'Resale Inventory Sum'!$AG$5)</f>
        <v>0</v>
      </c>
      <c r="AJ42" s="7"/>
      <c r="AK42" s="1">
        <f>SUMIFS(Table7[Quantity
 Sold],Table7[Sale - Product Name],'Resale Inventory Sum'!$O42,Table7[Product Type2],'Resale Inventory Sum'!$AK$5)</f>
        <v>0</v>
      </c>
      <c r="AL42" t="str">
        <f t="shared" si="9"/>
        <v/>
      </c>
      <c r="AM42" s="1">
        <f>SUMIFS(Table7[Total 
Paid],Table7[Sale - Product Name],'Resale Inventory Sum'!$O42,Table7[Product Type2],'Resale Inventory Sum'!$AK$5)</f>
        <v>0</v>
      </c>
    </row>
    <row r="43" spans="15:39" x14ac:dyDescent="0.25">
      <c r="O43" s="50"/>
      <c r="P43" s="7"/>
      <c r="Q43" s="30">
        <f>SUMIFS(Table111[Quantity],Table111[Product Name],'Resale Inventory Sum'!$O43)</f>
        <v>0</v>
      </c>
      <c r="S43" s="1">
        <f>SUMIFS(Table111[Total Cost],Table111[Product Name],'Resale Inventory Sum'!$O43)</f>
        <v>0</v>
      </c>
      <c r="T43" s="7"/>
      <c r="U43" s="1">
        <f>SUMIFS(Table111[Quantity Purchased],Table111[Product Name],'Resale Inventory Sum'!$O43)</f>
        <v>0</v>
      </c>
      <c r="W43" s="1">
        <f>SUMIFS(Table111[Total Purchase
Cost],Table111[Product Name],'Resale Inventory Sum'!$O43)</f>
        <v>0</v>
      </c>
      <c r="X43" s="7"/>
      <c r="Y43" s="61">
        <f t="shared" si="6"/>
        <v>0</v>
      </c>
      <c r="AA43" s="61">
        <f t="shared" si="7"/>
        <v>0</v>
      </c>
      <c r="AB43" s="7"/>
      <c r="AC43" s="1">
        <f>SUMIFS(Table7[Quantity of 
Product Sold],Table7[Sale - Product Name],'Resale Inventory Sum'!$O43,Table7[Product Type2],'Resale Inventory Sum'!$AC$5)</f>
        <v>0</v>
      </c>
      <c r="AE43" s="1">
        <f>SUMIFS(Table7[Total Cost of
Goods Sold],Table7[Sale - Product Name],'Resale Inventory Sum'!$O43,Table7[Product Type2],'Resale Inventory Sum'!$AC$5)</f>
        <v>0</v>
      </c>
      <c r="AF43" s="7"/>
      <c r="AG43" s="1">
        <f>SUMIFS(Table17[Quantity2],Table17[Product Name],'Resale Inventory Sum'!$O43,Table17[Product Type2],'Resale Inventory Sum'!$AG$5)</f>
        <v>0</v>
      </c>
      <c r="AH43" t="str">
        <f t="shared" si="8"/>
        <v/>
      </c>
      <c r="AI43" s="1">
        <f>SUMIFS(Table17[Total out of Inventory],Table17[Product Name],'Resale Inventory Sum'!$O43,Table17[Product Type2],'Resale Inventory Sum'!$AG$5)</f>
        <v>0</v>
      </c>
      <c r="AJ43" s="7"/>
      <c r="AK43" s="1">
        <f>SUMIFS(Table7[Quantity
 Sold],Table7[Sale - Product Name],'Resale Inventory Sum'!$O43,Table7[Product Type2],'Resale Inventory Sum'!$AK$5)</f>
        <v>0</v>
      </c>
      <c r="AL43" t="str">
        <f t="shared" si="9"/>
        <v/>
      </c>
      <c r="AM43" s="1">
        <f>SUMIFS(Table7[Total 
Paid],Table7[Sale - Product Name],'Resale Inventory Sum'!$O43,Table7[Product Type2],'Resale Inventory Sum'!$AK$5)</f>
        <v>0</v>
      </c>
    </row>
    <row r="44" spans="15:39" x14ac:dyDescent="0.25">
      <c r="O44" s="50"/>
      <c r="P44" s="7"/>
      <c r="Q44" s="30">
        <f>SUMIFS(Table111[Quantity],Table111[Product Name],'Resale Inventory Sum'!$O44)</f>
        <v>0</v>
      </c>
      <c r="S44" s="1">
        <f>SUMIFS(Table111[Total Cost],Table111[Product Name],'Resale Inventory Sum'!$O44)</f>
        <v>0</v>
      </c>
      <c r="T44" s="7"/>
      <c r="U44" s="1">
        <f>SUMIFS(Table111[Quantity Purchased],Table111[Product Name],'Resale Inventory Sum'!$O44)</f>
        <v>0</v>
      </c>
      <c r="W44" s="1">
        <f>SUMIFS(Table111[Total Purchase
Cost],Table111[Product Name],'Resale Inventory Sum'!$O44)</f>
        <v>0</v>
      </c>
      <c r="X44" s="7"/>
      <c r="Y44" s="61">
        <f t="shared" si="6"/>
        <v>0</v>
      </c>
      <c r="AA44" s="61">
        <f t="shared" si="7"/>
        <v>0</v>
      </c>
      <c r="AB44" s="7"/>
      <c r="AC44" s="1">
        <f>SUMIFS(Table7[Quantity of 
Product Sold],Table7[Sale - Product Name],'Resale Inventory Sum'!$O44,Table7[Product Type2],'Resale Inventory Sum'!$AC$5)</f>
        <v>0</v>
      </c>
      <c r="AE44" s="1">
        <f>SUMIFS(Table7[Total Cost of
Goods Sold],Table7[Sale - Product Name],'Resale Inventory Sum'!$O44,Table7[Product Type2],'Resale Inventory Sum'!$AC$5)</f>
        <v>0</v>
      </c>
      <c r="AF44" s="7"/>
      <c r="AG44" s="1">
        <f>SUMIFS(Table17[Quantity2],Table17[Product Name],'Resale Inventory Sum'!$O44,Table17[Product Type2],'Resale Inventory Sum'!$AG$5)</f>
        <v>0</v>
      </c>
      <c r="AH44" t="str">
        <f t="shared" si="8"/>
        <v/>
      </c>
      <c r="AI44" s="1">
        <f>SUMIFS(Table17[Total out of Inventory],Table17[Product Name],'Resale Inventory Sum'!$O44,Table17[Product Type2],'Resale Inventory Sum'!$AG$5)</f>
        <v>0</v>
      </c>
      <c r="AJ44" s="7"/>
      <c r="AK44" s="1">
        <f>SUMIFS(Table7[Quantity
 Sold],Table7[Sale - Product Name],'Resale Inventory Sum'!$O44,Table7[Product Type2],'Resale Inventory Sum'!$AK$5)</f>
        <v>0</v>
      </c>
      <c r="AL44" t="str">
        <f t="shared" si="9"/>
        <v/>
      </c>
      <c r="AM44" s="1">
        <f>SUMIFS(Table7[Total 
Paid],Table7[Sale - Product Name],'Resale Inventory Sum'!$O44,Table7[Product Type2],'Resale Inventory Sum'!$AK$5)</f>
        <v>0</v>
      </c>
    </row>
    <row r="45" spans="15:39" x14ac:dyDescent="0.25">
      <c r="O45" s="50"/>
      <c r="P45" s="7"/>
      <c r="Q45" s="30">
        <f>SUMIFS(Table111[Quantity],Table111[Product Name],'Resale Inventory Sum'!$O45)</f>
        <v>0</v>
      </c>
      <c r="S45" s="1">
        <f>SUMIFS(Table111[Total Cost],Table111[Product Name],'Resale Inventory Sum'!$O45)</f>
        <v>0</v>
      </c>
      <c r="T45" s="7"/>
      <c r="U45" s="1">
        <f>SUMIFS(Table111[Quantity Purchased],Table111[Product Name],'Resale Inventory Sum'!$O45)</f>
        <v>0</v>
      </c>
      <c r="W45" s="1">
        <f>SUMIFS(Table111[Total Purchase
Cost],Table111[Product Name],'Resale Inventory Sum'!$O45)</f>
        <v>0</v>
      </c>
      <c r="X45" s="7"/>
      <c r="Y45" s="61">
        <f t="shared" si="6"/>
        <v>0</v>
      </c>
      <c r="AA45" s="61">
        <f t="shared" si="7"/>
        <v>0</v>
      </c>
      <c r="AB45" s="7"/>
      <c r="AC45" s="1">
        <f>SUMIFS(Table7[Quantity of 
Product Sold],Table7[Sale - Product Name],'Resale Inventory Sum'!$O45,Table7[Product Type2],'Resale Inventory Sum'!$AC$5)</f>
        <v>0</v>
      </c>
      <c r="AE45" s="1">
        <f>SUMIFS(Table7[Total Cost of
Goods Sold],Table7[Sale - Product Name],'Resale Inventory Sum'!$O45,Table7[Product Type2],'Resale Inventory Sum'!$AC$5)</f>
        <v>0</v>
      </c>
      <c r="AF45" s="7"/>
      <c r="AG45" s="1">
        <f>SUMIFS(Table17[Quantity2],Table17[Product Name],'Resale Inventory Sum'!$O45,Table17[Product Type2],'Resale Inventory Sum'!$AG$5)</f>
        <v>0</v>
      </c>
      <c r="AH45" t="str">
        <f t="shared" si="8"/>
        <v/>
      </c>
      <c r="AI45" s="1">
        <f>SUMIFS(Table17[Total out of Inventory],Table17[Product Name],'Resale Inventory Sum'!$O45,Table17[Product Type2],'Resale Inventory Sum'!$AG$5)</f>
        <v>0</v>
      </c>
      <c r="AJ45" s="7"/>
      <c r="AK45" s="1">
        <f>SUMIFS(Table7[Quantity
 Sold],Table7[Sale - Product Name],'Resale Inventory Sum'!$O45,Table7[Product Type2],'Resale Inventory Sum'!$AK$5)</f>
        <v>0</v>
      </c>
      <c r="AL45" t="str">
        <f t="shared" si="9"/>
        <v/>
      </c>
      <c r="AM45" s="1">
        <f>SUMIFS(Table7[Total 
Paid],Table7[Sale - Product Name],'Resale Inventory Sum'!$O45,Table7[Product Type2],'Resale Inventory Sum'!$AK$5)</f>
        <v>0</v>
      </c>
    </row>
    <row r="46" spans="15:39" x14ac:dyDescent="0.25">
      <c r="O46" s="50"/>
      <c r="P46" s="7"/>
      <c r="Q46" s="30">
        <f>SUMIFS(Table111[Quantity],Table111[Product Name],'Resale Inventory Sum'!$O46)</f>
        <v>0</v>
      </c>
      <c r="S46" s="1">
        <f>SUMIFS(Table111[Total Cost],Table111[Product Name],'Resale Inventory Sum'!$O46)</f>
        <v>0</v>
      </c>
      <c r="T46" s="7"/>
      <c r="U46" s="1">
        <f>SUMIFS(Table111[Quantity Purchased],Table111[Product Name],'Resale Inventory Sum'!$O46)</f>
        <v>0</v>
      </c>
      <c r="W46" s="1">
        <f>SUMIFS(Table111[Total Purchase
Cost],Table111[Product Name],'Resale Inventory Sum'!$O46)</f>
        <v>0</v>
      </c>
      <c r="X46" s="7"/>
      <c r="Y46" s="61">
        <f t="shared" si="6"/>
        <v>0</v>
      </c>
      <c r="AA46" s="61">
        <f t="shared" si="7"/>
        <v>0</v>
      </c>
      <c r="AB46" s="7"/>
      <c r="AC46" s="1">
        <f>SUMIFS(Table7[Quantity of 
Product Sold],Table7[Sale - Product Name],'Resale Inventory Sum'!$O46,Table7[Product Type2],'Resale Inventory Sum'!$AC$5)</f>
        <v>0</v>
      </c>
      <c r="AE46" s="1">
        <f>SUMIFS(Table7[Total Cost of
Goods Sold],Table7[Sale - Product Name],'Resale Inventory Sum'!$O46,Table7[Product Type2],'Resale Inventory Sum'!$AC$5)</f>
        <v>0</v>
      </c>
      <c r="AF46" s="7"/>
      <c r="AG46" s="1">
        <f>SUMIFS(Table17[Quantity2],Table17[Product Name],'Resale Inventory Sum'!$O46,Table17[Product Type2],'Resale Inventory Sum'!$AG$5)</f>
        <v>0</v>
      </c>
      <c r="AH46" t="str">
        <f t="shared" si="8"/>
        <v/>
      </c>
      <c r="AI46" s="1">
        <f>SUMIFS(Table17[Total out of Inventory],Table17[Product Name],'Resale Inventory Sum'!$O46,Table17[Product Type2],'Resale Inventory Sum'!$AG$5)</f>
        <v>0</v>
      </c>
      <c r="AJ46" s="7"/>
      <c r="AK46" s="1">
        <f>SUMIFS(Table7[Quantity
 Sold],Table7[Sale - Product Name],'Resale Inventory Sum'!$O46,Table7[Product Type2],'Resale Inventory Sum'!$AK$5)</f>
        <v>0</v>
      </c>
      <c r="AL46" t="str">
        <f t="shared" si="9"/>
        <v/>
      </c>
      <c r="AM46" s="1">
        <f>SUMIFS(Table7[Total 
Paid],Table7[Sale - Product Name],'Resale Inventory Sum'!$O46,Table7[Product Type2],'Resale Inventory Sum'!$AK$5)</f>
        <v>0</v>
      </c>
    </row>
    <row r="47" spans="15:39" x14ac:dyDescent="0.25">
      <c r="O47" s="50"/>
      <c r="P47" s="7"/>
      <c r="Q47" s="30">
        <f>SUMIFS(Table111[Quantity],Table111[Product Name],'Resale Inventory Sum'!$O47)</f>
        <v>0</v>
      </c>
      <c r="S47" s="1">
        <f>SUMIFS(Table111[Total Cost],Table111[Product Name],'Resale Inventory Sum'!$O47)</f>
        <v>0</v>
      </c>
      <c r="T47" s="7"/>
      <c r="U47" s="1">
        <f>SUMIFS(Table111[Quantity Purchased],Table111[Product Name],'Resale Inventory Sum'!$O47)</f>
        <v>0</v>
      </c>
      <c r="W47" s="1">
        <f>SUMIFS(Table111[Total Purchase
Cost],Table111[Product Name],'Resale Inventory Sum'!$O47)</f>
        <v>0</v>
      </c>
      <c r="X47" s="7"/>
      <c r="Y47" s="61">
        <f t="shared" si="6"/>
        <v>0</v>
      </c>
      <c r="AA47" s="61">
        <f t="shared" si="7"/>
        <v>0</v>
      </c>
      <c r="AB47" s="7"/>
      <c r="AC47" s="1">
        <f>SUMIFS(Table7[Quantity of 
Product Sold],Table7[Sale - Product Name],'Resale Inventory Sum'!$O47,Table7[Product Type2],'Resale Inventory Sum'!$AC$5)</f>
        <v>0</v>
      </c>
      <c r="AE47" s="1">
        <f>SUMIFS(Table7[Total Cost of
Goods Sold],Table7[Sale - Product Name],'Resale Inventory Sum'!$O47,Table7[Product Type2],'Resale Inventory Sum'!$AC$5)</f>
        <v>0</v>
      </c>
      <c r="AF47" s="7"/>
      <c r="AG47" s="1">
        <f>SUMIFS(Table17[Quantity2],Table17[Product Name],'Resale Inventory Sum'!$O47,Table17[Product Type2],'Resale Inventory Sum'!$AG$5)</f>
        <v>0</v>
      </c>
      <c r="AH47" t="str">
        <f t="shared" si="8"/>
        <v/>
      </c>
      <c r="AI47" s="1">
        <f>SUMIFS(Table17[Total out of Inventory],Table17[Product Name],'Resale Inventory Sum'!$O47,Table17[Product Type2],'Resale Inventory Sum'!$AG$5)</f>
        <v>0</v>
      </c>
      <c r="AJ47" s="7"/>
      <c r="AK47" s="1">
        <f>SUMIFS(Table7[Quantity
 Sold],Table7[Sale - Product Name],'Resale Inventory Sum'!$O47,Table7[Product Type2],'Resale Inventory Sum'!$AK$5)</f>
        <v>0</v>
      </c>
      <c r="AL47" t="str">
        <f t="shared" si="9"/>
        <v/>
      </c>
      <c r="AM47" s="1">
        <f>SUMIFS(Table7[Total 
Paid],Table7[Sale - Product Name],'Resale Inventory Sum'!$O47,Table7[Product Type2],'Resale Inventory Sum'!$AK$5)</f>
        <v>0</v>
      </c>
    </row>
    <row r="48" spans="15:39" x14ac:dyDescent="0.25">
      <c r="O48" s="50"/>
      <c r="P48" s="7"/>
      <c r="Q48" s="30">
        <f>SUMIFS(Table111[Quantity],Table111[Product Name],'Resale Inventory Sum'!$O48)</f>
        <v>0</v>
      </c>
      <c r="S48" s="1">
        <f>SUMIFS(Table111[Total Cost],Table111[Product Name],'Resale Inventory Sum'!$O48)</f>
        <v>0</v>
      </c>
      <c r="T48" s="7"/>
      <c r="U48" s="1">
        <f>SUMIFS(Table111[Quantity Purchased],Table111[Product Name],'Resale Inventory Sum'!$O48)</f>
        <v>0</v>
      </c>
      <c r="W48" s="1">
        <f>SUMIFS(Table111[Total Purchase
Cost],Table111[Product Name],'Resale Inventory Sum'!$O48)</f>
        <v>0</v>
      </c>
      <c r="X48" s="7"/>
      <c r="Y48" s="61">
        <f t="shared" si="6"/>
        <v>0</v>
      </c>
      <c r="AA48" s="61">
        <f t="shared" si="7"/>
        <v>0</v>
      </c>
      <c r="AB48" s="7"/>
      <c r="AC48" s="1">
        <f>SUMIFS(Table7[Quantity of 
Product Sold],Table7[Sale - Product Name],'Resale Inventory Sum'!$O48,Table7[Product Type2],'Resale Inventory Sum'!$AC$5)</f>
        <v>0</v>
      </c>
      <c r="AE48" s="1">
        <f>SUMIFS(Table7[Total Cost of
Goods Sold],Table7[Sale - Product Name],'Resale Inventory Sum'!$O48,Table7[Product Type2],'Resale Inventory Sum'!$AC$5)</f>
        <v>0</v>
      </c>
      <c r="AF48" s="7"/>
      <c r="AG48" s="1">
        <f>SUMIFS(Table17[Quantity2],Table17[Product Name],'Resale Inventory Sum'!$O48,Table17[Product Type2],'Resale Inventory Sum'!$AG$5)</f>
        <v>0</v>
      </c>
      <c r="AH48" t="str">
        <f t="shared" si="8"/>
        <v/>
      </c>
      <c r="AI48" s="1">
        <f>SUMIFS(Table17[Total out of Inventory],Table17[Product Name],'Resale Inventory Sum'!$O48,Table17[Product Type2],'Resale Inventory Sum'!$AG$5)</f>
        <v>0</v>
      </c>
      <c r="AJ48" s="7"/>
      <c r="AK48" s="1">
        <f>SUMIFS(Table7[Quantity
 Sold],Table7[Sale - Product Name],'Resale Inventory Sum'!$O48,Table7[Product Type2],'Resale Inventory Sum'!$AK$5)</f>
        <v>0</v>
      </c>
      <c r="AL48" t="str">
        <f t="shared" si="9"/>
        <v/>
      </c>
      <c r="AM48" s="1">
        <f>SUMIFS(Table7[Total 
Paid],Table7[Sale - Product Name],'Resale Inventory Sum'!$O48,Table7[Product Type2],'Resale Inventory Sum'!$AK$5)</f>
        <v>0</v>
      </c>
    </row>
    <row r="49" spans="5:39" x14ac:dyDescent="0.25">
      <c r="O49" s="50"/>
      <c r="P49" s="7"/>
      <c r="Q49" s="30">
        <f>SUMIFS(Table111[Quantity],Table111[Product Name],'Resale Inventory Sum'!$O49)</f>
        <v>0</v>
      </c>
      <c r="S49" s="1">
        <f>SUMIFS(Table111[Total Cost],Table111[Product Name],'Resale Inventory Sum'!$O49)</f>
        <v>0</v>
      </c>
      <c r="T49" s="7"/>
      <c r="U49" s="1">
        <f>SUMIFS(Table111[Quantity Purchased],Table111[Product Name],'Resale Inventory Sum'!$O49)</f>
        <v>0</v>
      </c>
      <c r="W49" s="1">
        <f>SUMIFS(Table111[Total Purchase
Cost],Table111[Product Name],'Resale Inventory Sum'!$O49)</f>
        <v>0</v>
      </c>
      <c r="X49" s="7"/>
      <c r="Y49" s="61">
        <f t="shared" si="6"/>
        <v>0</v>
      </c>
      <c r="AA49" s="61">
        <f t="shared" si="7"/>
        <v>0</v>
      </c>
      <c r="AB49" s="7"/>
      <c r="AC49" s="1">
        <f>SUMIFS(Table7[Quantity of 
Product Sold],Table7[Sale - Product Name],'Resale Inventory Sum'!$O49,Table7[Product Type2],'Resale Inventory Sum'!$AC$5)</f>
        <v>0</v>
      </c>
      <c r="AE49" s="1">
        <f>SUMIFS(Table7[Total Cost of
Goods Sold],Table7[Sale - Product Name],'Resale Inventory Sum'!$O49,Table7[Product Type2],'Resale Inventory Sum'!$AC$5)</f>
        <v>0</v>
      </c>
      <c r="AF49" s="7"/>
      <c r="AG49" s="1">
        <f>SUMIFS(Table17[Quantity2],Table17[Product Name],'Resale Inventory Sum'!$O49,Table17[Product Type2],'Resale Inventory Sum'!$AG$5)</f>
        <v>0</v>
      </c>
      <c r="AH49" t="str">
        <f t="shared" si="8"/>
        <v/>
      </c>
      <c r="AI49" s="1">
        <f>SUMIFS(Table17[Total out of Inventory],Table17[Product Name],'Resale Inventory Sum'!$O49,Table17[Product Type2],'Resale Inventory Sum'!$AG$5)</f>
        <v>0</v>
      </c>
      <c r="AJ49" s="7"/>
      <c r="AK49" s="1">
        <f>SUMIFS(Table7[Quantity
 Sold],Table7[Sale - Product Name],'Resale Inventory Sum'!$O49,Table7[Product Type2],'Resale Inventory Sum'!$AK$5)</f>
        <v>0</v>
      </c>
      <c r="AL49" t="str">
        <f t="shared" si="9"/>
        <v/>
      </c>
      <c r="AM49" s="1">
        <f>SUMIFS(Table7[Total 
Paid],Table7[Sale - Product Name],'Resale Inventory Sum'!$O49,Table7[Product Type2],'Resale Inventory Sum'!$AK$5)</f>
        <v>0</v>
      </c>
    </row>
    <row r="50" spans="5:39" x14ac:dyDescent="0.25">
      <c r="O50" s="50"/>
      <c r="P50" s="7"/>
      <c r="Q50" s="30">
        <f>SUMIFS(Table111[Quantity],Table111[Product Name],'Resale Inventory Sum'!$O50)</f>
        <v>0</v>
      </c>
      <c r="S50" s="1">
        <f>SUMIFS(Table111[Total Cost],Table111[Product Name],'Resale Inventory Sum'!$O50)</f>
        <v>0</v>
      </c>
      <c r="T50" s="7"/>
      <c r="U50" s="1">
        <f>SUMIFS(Table111[Quantity Purchased],Table111[Product Name],'Resale Inventory Sum'!$O50)</f>
        <v>0</v>
      </c>
      <c r="W50" s="1">
        <f>SUMIFS(Table111[Total Purchase
Cost],Table111[Product Name],'Resale Inventory Sum'!$O50)</f>
        <v>0</v>
      </c>
      <c r="X50" s="7"/>
      <c r="Y50" s="61">
        <f t="shared" si="6"/>
        <v>0</v>
      </c>
      <c r="AA50" s="61">
        <f t="shared" si="7"/>
        <v>0</v>
      </c>
      <c r="AB50" s="7"/>
      <c r="AC50" s="1">
        <f>SUMIFS(Table7[Quantity of 
Product Sold],Table7[Sale - Product Name],'Resale Inventory Sum'!$O50,Table7[Product Type2],'Resale Inventory Sum'!$AC$5)</f>
        <v>0</v>
      </c>
      <c r="AE50" s="1">
        <f>SUMIFS(Table7[Total Cost of
Goods Sold],Table7[Sale - Product Name],'Resale Inventory Sum'!$O50,Table7[Product Type2],'Resale Inventory Sum'!$AC$5)</f>
        <v>0</v>
      </c>
      <c r="AF50" s="7"/>
      <c r="AG50" s="1">
        <f>SUMIFS(Table17[Quantity2],Table17[Product Name],'Resale Inventory Sum'!$O50,Table17[Product Type2],'Resale Inventory Sum'!$AG$5)</f>
        <v>0</v>
      </c>
      <c r="AH50" t="str">
        <f t="shared" si="8"/>
        <v/>
      </c>
      <c r="AI50" s="1">
        <f>SUMIFS(Table17[Total out of Inventory],Table17[Product Name],'Resale Inventory Sum'!$O50,Table17[Product Type2],'Resale Inventory Sum'!$AG$5)</f>
        <v>0</v>
      </c>
      <c r="AJ50" s="7"/>
      <c r="AK50" s="1">
        <f>SUMIFS(Table7[Quantity
 Sold],Table7[Sale - Product Name],'Resale Inventory Sum'!$O50,Table7[Product Type2],'Resale Inventory Sum'!$AK$5)</f>
        <v>0</v>
      </c>
      <c r="AL50" t="str">
        <f t="shared" si="9"/>
        <v/>
      </c>
      <c r="AM50" s="1">
        <f>SUMIFS(Table7[Total 
Paid],Table7[Sale - Product Name],'Resale Inventory Sum'!$O50,Table7[Product Type2],'Resale Inventory Sum'!$AK$5)</f>
        <v>0</v>
      </c>
    </row>
    <row r="51" spans="5:39" x14ac:dyDescent="0.25">
      <c r="O51" s="50"/>
      <c r="P51" s="7"/>
      <c r="Q51" s="30">
        <f>SUMIFS(Table111[Quantity],Table111[Product Name],'Resale Inventory Sum'!$O51)</f>
        <v>0</v>
      </c>
      <c r="S51" s="1">
        <f>SUMIFS(Table111[Total Cost],Table111[Product Name],'Resale Inventory Sum'!$O51)</f>
        <v>0</v>
      </c>
      <c r="T51" s="7"/>
      <c r="U51" s="1">
        <f>SUMIFS(Table111[Quantity Purchased],Table111[Product Name],'Resale Inventory Sum'!$O51)</f>
        <v>0</v>
      </c>
      <c r="W51" s="1">
        <f>SUMIFS(Table111[Total Purchase
Cost],Table111[Product Name],'Resale Inventory Sum'!$O51)</f>
        <v>0</v>
      </c>
      <c r="X51" s="7"/>
      <c r="Y51" s="61">
        <f t="shared" si="6"/>
        <v>0</v>
      </c>
      <c r="AA51" s="61">
        <f t="shared" si="7"/>
        <v>0</v>
      </c>
      <c r="AB51" s="7"/>
      <c r="AC51" s="1">
        <f>SUMIFS(Table7[Quantity of 
Product Sold],Table7[Sale - Product Name],'Resale Inventory Sum'!$O51,Table7[Product Type2],'Resale Inventory Sum'!$AC$5)</f>
        <v>0</v>
      </c>
      <c r="AE51" s="1">
        <f>SUMIFS(Table7[Total Cost of
Goods Sold],Table7[Sale - Product Name],'Resale Inventory Sum'!$O51,Table7[Product Type2],'Resale Inventory Sum'!$AC$5)</f>
        <v>0</v>
      </c>
      <c r="AF51" s="7"/>
      <c r="AG51" s="1">
        <f>SUMIFS(Table17[Quantity2],Table17[Product Name],'Resale Inventory Sum'!$O51,Table17[Product Type2],'Resale Inventory Sum'!$AG$5)</f>
        <v>0</v>
      </c>
      <c r="AH51" t="str">
        <f t="shared" si="8"/>
        <v/>
      </c>
      <c r="AI51" s="1">
        <f>SUMIFS(Table17[Total out of Inventory],Table17[Product Name],'Resale Inventory Sum'!$O51,Table17[Product Type2],'Resale Inventory Sum'!$AG$5)</f>
        <v>0</v>
      </c>
      <c r="AJ51" s="7"/>
      <c r="AK51" s="1">
        <f>SUMIFS(Table7[Quantity
 Sold],Table7[Sale - Product Name],'Resale Inventory Sum'!$O51,Table7[Product Type2],'Resale Inventory Sum'!$AK$5)</f>
        <v>0</v>
      </c>
      <c r="AL51" t="str">
        <f t="shared" si="9"/>
        <v/>
      </c>
      <c r="AM51" s="1">
        <f>SUMIFS(Table7[Total 
Paid],Table7[Sale - Product Name],'Resale Inventory Sum'!$O51,Table7[Product Type2],'Resale Inventory Sum'!$AK$5)</f>
        <v>0</v>
      </c>
    </row>
    <row r="52" spans="5:39" x14ac:dyDescent="0.25">
      <c r="O52" s="50"/>
      <c r="P52" s="7"/>
      <c r="Q52" s="30">
        <f>SUMIFS(Table111[Quantity],Table111[Product Name],'Resale Inventory Sum'!$O52)</f>
        <v>0</v>
      </c>
      <c r="S52" s="1">
        <f>SUMIFS(Table111[Total Cost],Table111[Product Name],'Resale Inventory Sum'!$O52)</f>
        <v>0</v>
      </c>
      <c r="T52" s="7"/>
      <c r="U52" s="1">
        <f>SUMIFS(Table111[Quantity Purchased],Table111[Product Name],'Resale Inventory Sum'!$O52)</f>
        <v>0</v>
      </c>
      <c r="W52" s="1">
        <f>SUMIFS(Table111[Total Purchase
Cost],Table111[Product Name],'Resale Inventory Sum'!$O52)</f>
        <v>0</v>
      </c>
      <c r="X52" s="7"/>
      <c r="Y52" s="61">
        <f t="shared" si="6"/>
        <v>0</v>
      </c>
      <c r="AA52" s="61">
        <f t="shared" si="7"/>
        <v>0</v>
      </c>
      <c r="AB52" s="7"/>
      <c r="AC52" s="1">
        <f>SUMIFS(Table7[Quantity of 
Product Sold],Table7[Sale - Product Name],'Resale Inventory Sum'!$O52,Table7[Product Type2],'Resale Inventory Sum'!$AC$5)</f>
        <v>0</v>
      </c>
      <c r="AE52" s="1">
        <f>SUMIFS(Table7[Total Cost of
Goods Sold],Table7[Sale - Product Name],'Resale Inventory Sum'!$O52,Table7[Product Type2],'Resale Inventory Sum'!$AC$5)</f>
        <v>0</v>
      </c>
      <c r="AF52" s="7"/>
      <c r="AG52" s="1">
        <f>SUMIFS(Table17[Quantity2],Table17[Product Name],'Resale Inventory Sum'!$O52,Table17[Product Type2],'Resale Inventory Sum'!$AG$5)</f>
        <v>0</v>
      </c>
      <c r="AH52" t="str">
        <f t="shared" si="8"/>
        <v/>
      </c>
      <c r="AI52" s="1">
        <f>SUMIFS(Table17[Total out of Inventory],Table17[Product Name],'Resale Inventory Sum'!$O52,Table17[Product Type2],'Resale Inventory Sum'!$AG$5)</f>
        <v>0</v>
      </c>
      <c r="AJ52" s="7"/>
      <c r="AK52" s="1">
        <f>SUMIFS(Table7[Quantity
 Sold],Table7[Sale - Product Name],'Resale Inventory Sum'!$O52,Table7[Product Type2],'Resale Inventory Sum'!$AK$5)</f>
        <v>0</v>
      </c>
      <c r="AL52" t="str">
        <f t="shared" si="9"/>
        <v/>
      </c>
      <c r="AM52" s="1">
        <f>SUMIFS(Table7[Total 
Paid],Table7[Sale - Product Name],'Resale Inventory Sum'!$O52,Table7[Product Type2],'Resale Inventory Sum'!$AK$5)</f>
        <v>0</v>
      </c>
    </row>
    <row r="53" spans="5:39" x14ac:dyDescent="0.25">
      <c r="O53" s="50"/>
      <c r="P53" s="7"/>
      <c r="Q53" s="30">
        <f>SUMIFS(Table111[Quantity],Table111[Product Name],'Resale Inventory Sum'!$O53)</f>
        <v>0</v>
      </c>
      <c r="S53" s="1">
        <f>SUMIFS(Table111[Total Cost],Table111[Product Name],'Resale Inventory Sum'!$O53)</f>
        <v>0</v>
      </c>
      <c r="T53" s="7"/>
      <c r="U53" s="1">
        <f>SUMIFS(Table111[Quantity Purchased],Table111[Product Name],'Resale Inventory Sum'!$O53)</f>
        <v>0</v>
      </c>
      <c r="W53" s="1">
        <f>SUMIFS(Table111[Total Purchase
Cost],Table111[Product Name],'Resale Inventory Sum'!$O53)</f>
        <v>0</v>
      </c>
      <c r="X53" s="7"/>
      <c r="Y53" s="61">
        <f t="shared" si="6"/>
        <v>0</v>
      </c>
      <c r="AA53" s="61">
        <f t="shared" si="7"/>
        <v>0</v>
      </c>
      <c r="AB53" s="7"/>
      <c r="AC53" s="1">
        <f>SUMIFS(Table7[Quantity of 
Product Sold],Table7[Sale - Product Name],'Resale Inventory Sum'!$O53,Table7[Product Type2],'Resale Inventory Sum'!$AC$5)</f>
        <v>0</v>
      </c>
      <c r="AE53" s="1">
        <f>SUMIFS(Table7[Total Cost of
Goods Sold],Table7[Sale - Product Name],'Resale Inventory Sum'!$O53,Table7[Product Type2],'Resale Inventory Sum'!$AC$5)</f>
        <v>0</v>
      </c>
      <c r="AF53" s="7"/>
      <c r="AG53" s="1">
        <f>SUMIFS(Table17[Quantity2],Table17[Product Name],'Resale Inventory Sum'!$O53,Table17[Product Type2],'Resale Inventory Sum'!$AG$5)</f>
        <v>0</v>
      </c>
      <c r="AH53" t="str">
        <f t="shared" si="8"/>
        <v/>
      </c>
      <c r="AI53" s="1">
        <f>SUMIFS(Table17[Total out of Inventory],Table17[Product Name],'Resale Inventory Sum'!$O53,Table17[Product Type2],'Resale Inventory Sum'!$AG$5)</f>
        <v>0</v>
      </c>
      <c r="AJ53" s="7"/>
      <c r="AK53" s="1">
        <f>SUMIFS(Table7[Quantity
 Sold],Table7[Sale - Product Name],'Resale Inventory Sum'!$O53,Table7[Product Type2],'Resale Inventory Sum'!$AK$5)</f>
        <v>0</v>
      </c>
      <c r="AL53" t="str">
        <f t="shared" si="9"/>
        <v/>
      </c>
      <c r="AM53" s="1">
        <f>SUMIFS(Table7[Total 
Paid],Table7[Sale - Product Name],'Resale Inventory Sum'!$O53,Table7[Product Type2],'Resale Inventory Sum'!$AK$5)</f>
        <v>0</v>
      </c>
    </row>
    <row r="54" spans="5:39" x14ac:dyDescent="0.25">
      <c r="O54" s="50"/>
      <c r="P54" s="7"/>
      <c r="Q54" s="30">
        <f>SUMIFS(Table111[Quantity],Table111[Product Name],'Resale Inventory Sum'!$O54)</f>
        <v>0</v>
      </c>
      <c r="S54" s="1">
        <f>SUMIFS(Table111[Total Cost],Table111[Product Name],'Resale Inventory Sum'!$O54)</f>
        <v>0</v>
      </c>
      <c r="T54" s="7"/>
      <c r="U54" s="1">
        <f>SUMIFS(Table111[Quantity Purchased],Table111[Product Name],'Resale Inventory Sum'!$O54)</f>
        <v>0</v>
      </c>
      <c r="W54" s="1">
        <f>SUMIFS(Table111[Total Purchase
Cost],Table111[Product Name],'Resale Inventory Sum'!$O54)</f>
        <v>0</v>
      </c>
      <c r="X54" s="7"/>
      <c r="Y54" s="61">
        <f t="shared" si="6"/>
        <v>0</v>
      </c>
      <c r="AA54" s="61">
        <f t="shared" si="7"/>
        <v>0</v>
      </c>
      <c r="AB54" s="7"/>
      <c r="AC54" s="1">
        <f>SUMIFS(Table7[Quantity of 
Product Sold],Table7[Sale - Product Name],'Resale Inventory Sum'!$O54,Table7[Product Type2],'Resale Inventory Sum'!$AC$5)</f>
        <v>0</v>
      </c>
      <c r="AE54" s="1">
        <f>SUMIFS(Table7[Total Cost of
Goods Sold],Table7[Sale - Product Name],'Resale Inventory Sum'!$O54,Table7[Product Type2],'Resale Inventory Sum'!$AC$5)</f>
        <v>0</v>
      </c>
      <c r="AF54" s="7"/>
      <c r="AG54" s="1">
        <f>SUMIFS(Table17[Quantity2],Table17[Product Name],'Resale Inventory Sum'!$O54,Table17[Product Type2],'Resale Inventory Sum'!$AG$5)</f>
        <v>0</v>
      </c>
      <c r="AH54" t="str">
        <f t="shared" si="8"/>
        <v/>
      </c>
      <c r="AI54" s="1">
        <f>SUMIFS(Table17[Total out of Inventory],Table17[Product Name],'Resale Inventory Sum'!$O54,Table17[Product Type2],'Resale Inventory Sum'!$AG$5)</f>
        <v>0</v>
      </c>
      <c r="AJ54" s="7"/>
      <c r="AK54" s="1">
        <f>SUMIFS(Table7[Quantity
 Sold],Table7[Sale - Product Name],'Resale Inventory Sum'!$O54,Table7[Product Type2],'Resale Inventory Sum'!$AK$5)</f>
        <v>0</v>
      </c>
      <c r="AL54" t="str">
        <f t="shared" si="9"/>
        <v/>
      </c>
      <c r="AM54" s="1">
        <f>SUMIFS(Table7[Total 
Paid],Table7[Sale - Product Name],'Resale Inventory Sum'!$O54,Table7[Product Type2],'Resale Inventory Sum'!$AK$5)</f>
        <v>0</v>
      </c>
    </row>
    <row r="55" spans="5:39" x14ac:dyDescent="0.25">
      <c r="O55" s="50"/>
      <c r="P55" s="7"/>
      <c r="Q55" s="30">
        <f>SUMIFS(Table111[Quantity],Table111[Product Name],'Resale Inventory Sum'!$O55)</f>
        <v>0</v>
      </c>
      <c r="S55" s="1">
        <f>SUMIFS(Table111[Total Cost],Table111[Product Name],'Resale Inventory Sum'!$O55)</f>
        <v>0</v>
      </c>
      <c r="T55" s="7"/>
      <c r="U55" s="1">
        <f>SUMIFS(Table111[Quantity Purchased],Table111[Product Name],'Resale Inventory Sum'!$O55)</f>
        <v>0</v>
      </c>
      <c r="W55" s="1">
        <f>SUMIFS(Table111[Total Purchase
Cost],Table111[Product Name],'Resale Inventory Sum'!$O55)</f>
        <v>0</v>
      </c>
      <c r="X55" s="7"/>
      <c r="Y55" s="61">
        <f t="shared" si="6"/>
        <v>0</v>
      </c>
      <c r="AA55" s="61">
        <f t="shared" si="7"/>
        <v>0</v>
      </c>
      <c r="AB55" s="7"/>
      <c r="AC55" s="1">
        <f>SUMIFS(Table7[Quantity of 
Product Sold],Table7[Sale - Product Name],'Resale Inventory Sum'!$O55,Table7[Product Type2],'Resale Inventory Sum'!$AC$5)</f>
        <v>0</v>
      </c>
      <c r="AE55" s="1">
        <f>SUMIFS(Table7[Total Cost of
Goods Sold],Table7[Sale - Product Name],'Resale Inventory Sum'!$O55,Table7[Product Type2],'Resale Inventory Sum'!$AC$5)</f>
        <v>0</v>
      </c>
      <c r="AF55" s="7"/>
      <c r="AG55" s="1">
        <f>SUMIFS(Table17[Quantity2],Table17[Product Name],'Resale Inventory Sum'!$O55,Table17[Product Type2],'Resale Inventory Sum'!$AG$5)</f>
        <v>0</v>
      </c>
      <c r="AH55" t="str">
        <f t="shared" si="8"/>
        <v/>
      </c>
      <c r="AI55" s="1">
        <f>SUMIFS(Table17[Total out of Inventory],Table17[Product Name],'Resale Inventory Sum'!$O55,Table17[Product Type2],'Resale Inventory Sum'!$AG$5)</f>
        <v>0</v>
      </c>
      <c r="AJ55" s="7"/>
      <c r="AK55" s="1">
        <f>SUMIFS(Table7[Quantity
 Sold],Table7[Sale - Product Name],'Resale Inventory Sum'!$O55,Table7[Product Type2],'Resale Inventory Sum'!$AK$5)</f>
        <v>0</v>
      </c>
      <c r="AL55" t="str">
        <f t="shared" si="9"/>
        <v/>
      </c>
      <c r="AM55" s="1">
        <f>SUMIFS(Table7[Total 
Paid],Table7[Sale - Product Name],'Resale Inventory Sum'!$O55,Table7[Product Type2],'Resale Inventory Sum'!$AK$5)</f>
        <v>0</v>
      </c>
    </row>
    <row r="56" spans="5:39" x14ac:dyDescent="0.25">
      <c r="O56" s="50"/>
      <c r="P56" s="7"/>
      <c r="Q56" s="30">
        <f>SUMIFS(Table111[Quantity],Table111[Product Name],'Resale Inventory Sum'!$O56)</f>
        <v>0</v>
      </c>
      <c r="S56" s="1">
        <f>SUMIFS(Table111[Total Cost],Table111[Product Name],'Resale Inventory Sum'!$O56)</f>
        <v>0</v>
      </c>
      <c r="T56" s="7"/>
      <c r="U56" s="1">
        <f>SUMIFS(Table111[Quantity Purchased],Table111[Product Name],'Resale Inventory Sum'!$O56)</f>
        <v>0</v>
      </c>
      <c r="W56" s="1">
        <f>SUMIFS(Table111[Total Purchase
Cost],Table111[Product Name],'Resale Inventory Sum'!$O56)</f>
        <v>0</v>
      </c>
      <c r="X56" s="7"/>
      <c r="Y56" s="61">
        <f t="shared" si="6"/>
        <v>0</v>
      </c>
      <c r="AA56" s="61">
        <f t="shared" si="7"/>
        <v>0</v>
      </c>
      <c r="AB56" s="7"/>
      <c r="AC56" s="1">
        <f>SUMIFS(Table7[Quantity of 
Product Sold],Table7[Sale - Product Name],'Resale Inventory Sum'!$O56,Table7[Product Type2],'Resale Inventory Sum'!$AC$5)</f>
        <v>0</v>
      </c>
      <c r="AE56" s="1">
        <f>SUMIFS(Table7[Total Cost of
Goods Sold],Table7[Sale - Product Name],'Resale Inventory Sum'!$O56,Table7[Product Type2],'Resale Inventory Sum'!$AC$5)</f>
        <v>0</v>
      </c>
      <c r="AF56" s="7"/>
      <c r="AG56" s="1">
        <f>SUMIFS(Table17[Quantity2],Table17[Product Name],'Resale Inventory Sum'!$O56,Table17[Product Type2],'Resale Inventory Sum'!$AG$5)</f>
        <v>0</v>
      </c>
      <c r="AH56" t="str">
        <f t="shared" si="8"/>
        <v/>
      </c>
      <c r="AI56" s="1">
        <f>SUMIFS(Table17[Total out of Inventory],Table17[Product Name],'Resale Inventory Sum'!$O56,Table17[Product Type2],'Resale Inventory Sum'!$AG$5)</f>
        <v>0</v>
      </c>
      <c r="AJ56" s="7"/>
      <c r="AK56" s="1">
        <f>SUMIFS(Table7[Quantity
 Sold],Table7[Sale - Product Name],'Resale Inventory Sum'!$O56,Table7[Product Type2],'Resale Inventory Sum'!$AK$5)</f>
        <v>0</v>
      </c>
      <c r="AL56" t="str">
        <f t="shared" si="9"/>
        <v/>
      </c>
      <c r="AM56" s="1">
        <f>SUMIFS(Table7[Total 
Paid],Table7[Sale - Product Name],'Resale Inventory Sum'!$O56,Table7[Product Type2],'Resale Inventory Sum'!$AK$5)</f>
        <v>0</v>
      </c>
    </row>
    <row r="57" spans="5:39" x14ac:dyDescent="0.25">
      <c r="O57" s="50"/>
      <c r="P57" s="7"/>
      <c r="Q57" s="30">
        <f>SUMIFS(Table111[Quantity],Table111[Product Name],'Resale Inventory Sum'!$O57)</f>
        <v>0</v>
      </c>
      <c r="S57" s="1">
        <f>SUMIFS(Table111[Total Cost],Table111[Product Name],'Resale Inventory Sum'!$O57)</f>
        <v>0</v>
      </c>
      <c r="T57" s="7"/>
      <c r="U57" s="1">
        <f>SUMIFS(Table111[Quantity Purchased],Table111[Product Name],'Resale Inventory Sum'!$O57)</f>
        <v>0</v>
      </c>
      <c r="W57" s="1">
        <f>SUMIFS(Table111[Total Purchase
Cost],Table111[Product Name],'Resale Inventory Sum'!$O57)</f>
        <v>0</v>
      </c>
      <c r="X57" s="7"/>
      <c r="Y57" s="61">
        <f t="shared" si="6"/>
        <v>0</v>
      </c>
      <c r="AA57" s="61">
        <f t="shared" si="7"/>
        <v>0</v>
      </c>
      <c r="AB57" s="7"/>
      <c r="AC57" s="1">
        <f>SUMIFS(Table7[Quantity of 
Product Sold],Table7[Sale - Product Name],'Resale Inventory Sum'!$O57,Table7[Product Type2],'Resale Inventory Sum'!$AC$5)</f>
        <v>0</v>
      </c>
      <c r="AE57" s="1">
        <f>SUMIFS(Table7[Total Cost of
Goods Sold],Table7[Sale - Product Name],'Resale Inventory Sum'!$O57,Table7[Product Type2],'Resale Inventory Sum'!$AC$5)</f>
        <v>0</v>
      </c>
      <c r="AF57" s="7"/>
      <c r="AG57" s="1">
        <f>SUMIFS(Table17[Quantity2],Table17[Product Name],'Resale Inventory Sum'!$O57,Table17[Product Type2],'Resale Inventory Sum'!$AG$5)</f>
        <v>0</v>
      </c>
      <c r="AH57" t="str">
        <f t="shared" si="8"/>
        <v/>
      </c>
      <c r="AI57" s="1">
        <f>SUMIFS(Table17[Total out of Inventory],Table17[Product Name],'Resale Inventory Sum'!$O57,Table17[Product Type2],'Resale Inventory Sum'!$AG$5)</f>
        <v>0</v>
      </c>
      <c r="AJ57" s="7"/>
      <c r="AK57" s="1">
        <f>SUMIFS(Table7[Quantity
 Sold],Table7[Sale - Product Name],'Resale Inventory Sum'!$O57,Table7[Product Type2],'Resale Inventory Sum'!$AK$5)</f>
        <v>0</v>
      </c>
      <c r="AL57" t="str">
        <f t="shared" si="9"/>
        <v/>
      </c>
      <c r="AM57" s="1">
        <f>SUMIFS(Table7[Total 
Paid],Table7[Sale - Product Name],'Resale Inventory Sum'!$O57,Table7[Product Type2],'Resale Inventory Sum'!$AK$5)</f>
        <v>0</v>
      </c>
    </row>
    <row r="58" spans="5:39" x14ac:dyDescent="0.25">
      <c r="O58" s="50"/>
      <c r="P58" s="7"/>
      <c r="Q58" s="30">
        <f>SUMIFS(Table111[Quantity],Table111[Product Name],'Resale Inventory Sum'!$O58)</f>
        <v>0</v>
      </c>
      <c r="S58" s="1">
        <f>SUMIFS(Table111[Total Cost],Table111[Product Name],'Resale Inventory Sum'!$O58)</f>
        <v>0</v>
      </c>
      <c r="T58" s="7"/>
      <c r="U58" s="1">
        <f>SUMIFS(Table111[Quantity Purchased],Table111[Product Name],'Resale Inventory Sum'!$O58)</f>
        <v>0</v>
      </c>
      <c r="W58" s="1">
        <f>SUMIFS(Table111[Total Purchase
Cost],Table111[Product Name],'Resale Inventory Sum'!$O58)</f>
        <v>0</v>
      </c>
      <c r="X58" s="7"/>
      <c r="Y58" s="61">
        <f t="shared" si="6"/>
        <v>0</v>
      </c>
      <c r="AA58" s="61">
        <f t="shared" si="7"/>
        <v>0</v>
      </c>
      <c r="AB58" s="7"/>
      <c r="AC58" s="1">
        <f>SUMIFS(Table7[Quantity of 
Product Sold],Table7[Sale - Product Name],'Resale Inventory Sum'!$O58,Table7[Product Type2],'Resale Inventory Sum'!$AC$5)</f>
        <v>0</v>
      </c>
      <c r="AE58" s="1">
        <f>SUMIFS(Table7[Total Cost of
Goods Sold],Table7[Sale - Product Name],'Resale Inventory Sum'!$O58,Table7[Product Type2],'Resale Inventory Sum'!$AC$5)</f>
        <v>0</v>
      </c>
      <c r="AF58" s="7"/>
      <c r="AG58" s="1">
        <f>SUMIFS(Table17[Quantity2],Table17[Product Name],'Resale Inventory Sum'!$O58,Table17[Product Type2],'Resale Inventory Sum'!$AG$5)</f>
        <v>0</v>
      </c>
      <c r="AH58" t="str">
        <f t="shared" si="8"/>
        <v/>
      </c>
      <c r="AI58" s="1">
        <f>SUMIFS(Table17[Total out of Inventory],Table17[Product Name],'Resale Inventory Sum'!$O58,Table17[Product Type2],'Resale Inventory Sum'!$AG$5)</f>
        <v>0</v>
      </c>
      <c r="AJ58" s="7"/>
      <c r="AK58" s="1">
        <f>SUMIFS(Table7[Quantity
 Sold],Table7[Sale - Product Name],'Resale Inventory Sum'!$O58,Table7[Product Type2],'Resale Inventory Sum'!$AK$5)</f>
        <v>0</v>
      </c>
      <c r="AL58" t="str">
        <f t="shared" si="9"/>
        <v/>
      </c>
      <c r="AM58" s="1">
        <f>SUMIFS(Table7[Total 
Paid],Table7[Sale - Product Name],'Resale Inventory Sum'!$O58,Table7[Product Type2],'Resale Inventory Sum'!$AK$5)</f>
        <v>0</v>
      </c>
    </row>
    <row r="59" spans="5:39" x14ac:dyDescent="0.25">
      <c r="O59" s="50"/>
      <c r="P59" s="7"/>
      <c r="Q59" s="30">
        <f>SUMIFS(Table111[Quantity],Table111[Product Name],'Resale Inventory Sum'!$O59)</f>
        <v>0</v>
      </c>
      <c r="S59" s="1">
        <f>SUMIFS(Table111[Total Cost],Table111[Product Name],'Resale Inventory Sum'!$O59)</f>
        <v>0</v>
      </c>
      <c r="T59" s="7"/>
      <c r="U59" s="1">
        <f>SUMIFS(Table111[Quantity Purchased],Table111[Product Name],'Resale Inventory Sum'!$O59)</f>
        <v>0</v>
      </c>
      <c r="W59" s="1">
        <f>SUMIFS(Table111[Total Purchase
Cost],Table111[Product Name],'Resale Inventory Sum'!$O59)</f>
        <v>0</v>
      </c>
      <c r="X59" s="7"/>
      <c r="Y59" s="61">
        <f t="shared" si="6"/>
        <v>0</v>
      </c>
      <c r="AA59" s="61">
        <f t="shared" si="7"/>
        <v>0</v>
      </c>
      <c r="AB59" s="7"/>
      <c r="AC59" s="1">
        <f>SUMIFS(Table7[Quantity of 
Product Sold],Table7[Sale - Product Name],'Resale Inventory Sum'!$O59,Table7[Product Type2],'Resale Inventory Sum'!$AC$5)</f>
        <v>0</v>
      </c>
      <c r="AE59" s="1">
        <f>SUMIFS(Table7[Total Cost of
Goods Sold],Table7[Sale - Product Name],'Resale Inventory Sum'!$O59,Table7[Product Type2],'Resale Inventory Sum'!$AC$5)</f>
        <v>0</v>
      </c>
      <c r="AF59" s="7"/>
      <c r="AG59" s="1">
        <f>SUMIFS(Table17[Quantity2],Table17[Product Name],'Resale Inventory Sum'!$O59,Table17[Product Type2],'Resale Inventory Sum'!$AG$5)</f>
        <v>0</v>
      </c>
      <c r="AH59" t="str">
        <f t="shared" si="8"/>
        <v/>
      </c>
      <c r="AI59" s="1">
        <f>SUMIFS(Table17[Total out of Inventory],Table17[Product Name],'Resale Inventory Sum'!$O59,Table17[Product Type2],'Resale Inventory Sum'!$AG$5)</f>
        <v>0</v>
      </c>
      <c r="AJ59" s="7"/>
      <c r="AK59" s="1">
        <f>SUMIFS(Table7[Quantity
 Sold],Table7[Sale - Product Name],'Resale Inventory Sum'!$O59,Table7[Product Type2],'Resale Inventory Sum'!$AK$5)</f>
        <v>0</v>
      </c>
      <c r="AL59" t="str">
        <f t="shared" si="9"/>
        <v/>
      </c>
      <c r="AM59" s="1">
        <f>SUMIFS(Table7[Total 
Paid],Table7[Sale - Product Name],'Resale Inventory Sum'!$O59,Table7[Product Type2],'Resale Inventory Sum'!$AK$5)</f>
        <v>0</v>
      </c>
    </row>
    <row r="60" spans="5:39" x14ac:dyDescent="0.25">
      <c r="O60" s="50"/>
      <c r="P60" s="7"/>
      <c r="Q60" s="30">
        <f>SUMIFS(Table111[Quantity],Table111[Product Name],'Resale Inventory Sum'!$O60)</f>
        <v>0</v>
      </c>
      <c r="S60" s="1">
        <f>SUMIFS(Table111[Total Cost],Table111[Product Name],'Resale Inventory Sum'!$O60)</f>
        <v>0</v>
      </c>
      <c r="T60" s="7"/>
      <c r="U60" s="1">
        <f>SUMIFS(Table111[Quantity Purchased],Table111[Product Name],'Resale Inventory Sum'!$O60)</f>
        <v>0</v>
      </c>
      <c r="W60" s="1">
        <f>SUMIFS(Table111[Total Purchase
Cost],Table111[Product Name],'Resale Inventory Sum'!$O60)</f>
        <v>0</v>
      </c>
      <c r="X60" s="7"/>
      <c r="Y60" s="61">
        <f t="shared" si="6"/>
        <v>0</v>
      </c>
      <c r="AA60" s="61">
        <f t="shared" si="7"/>
        <v>0</v>
      </c>
      <c r="AB60" s="7"/>
      <c r="AC60" s="1">
        <f>SUMIFS(Table7[Quantity of 
Product Sold],Table7[Sale - Product Name],'Resale Inventory Sum'!$O60,Table7[Product Type2],'Resale Inventory Sum'!$AC$5)</f>
        <v>0</v>
      </c>
      <c r="AE60" s="1">
        <f>SUMIFS(Table7[Total Cost of
Goods Sold],Table7[Sale - Product Name],'Resale Inventory Sum'!$O60,Table7[Product Type2],'Resale Inventory Sum'!$AC$5)</f>
        <v>0</v>
      </c>
      <c r="AF60" s="7"/>
      <c r="AG60" s="1">
        <f>SUMIFS(Table17[Quantity2],Table17[Product Name],'Resale Inventory Sum'!$O60,Table17[Product Type2],'Resale Inventory Sum'!$AG$5)</f>
        <v>0</v>
      </c>
      <c r="AH60" t="str">
        <f t="shared" si="8"/>
        <v/>
      </c>
      <c r="AI60" s="1">
        <f>SUMIFS(Table17[Total out of Inventory],Table17[Product Name],'Resale Inventory Sum'!$O60,Table17[Product Type2],'Resale Inventory Sum'!$AG$5)</f>
        <v>0</v>
      </c>
      <c r="AJ60" s="7"/>
      <c r="AK60" s="1">
        <f>SUMIFS(Table7[Quantity
 Sold],Table7[Sale - Product Name],'Resale Inventory Sum'!$O60,Table7[Product Type2],'Resale Inventory Sum'!$AK$5)</f>
        <v>0</v>
      </c>
      <c r="AL60" t="str">
        <f t="shared" si="9"/>
        <v/>
      </c>
      <c r="AM60" s="1">
        <f>SUMIFS(Table7[Total 
Paid],Table7[Sale - Product Name],'Resale Inventory Sum'!$O60,Table7[Product Type2],'Resale Inventory Sum'!$AK$5)</f>
        <v>0</v>
      </c>
    </row>
    <row r="61" spans="5:39" x14ac:dyDescent="0.25">
      <c r="O61" s="50"/>
      <c r="P61" s="7"/>
      <c r="Q61" s="30">
        <f>SUMIFS(Table111[Quantity],Table111[Product Name],'Resale Inventory Sum'!$O61)</f>
        <v>0</v>
      </c>
      <c r="S61" s="1">
        <f>SUMIFS(Table111[Total Cost],Table111[Product Name],'Resale Inventory Sum'!$O61)</f>
        <v>0</v>
      </c>
      <c r="T61" s="7"/>
      <c r="U61" s="1">
        <f>SUMIFS(Table111[Quantity Purchased],Table111[Product Name],'Resale Inventory Sum'!$O61)</f>
        <v>0</v>
      </c>
      <c r="W61" s="1">
        <f>SUMIFS(Table111[Total Purchase
Cost],Table111[Product Name],'Resale Inventory Sum'!$O61)</f>
        <v>0</v>
      </c>
      <c r="X61" s="7"/>
      <c r="Y61" s="61">
        <f t="shared" si="6"/>
        <v>0</v>
      </c>
      <c r="AA61" s="61">
        <f t="shared" si="7"/>
        <v>0</v>
      </c>
      <c r="AB61" s="7"/>
      <c r="AC61" s="1">
        <f>SUMIFS(Table7[Quantity of 
Product Sold],Table7[Sale - Product Name],'Resale Inventory Sum'!$O61,Table7[Product Type2],'Resale Inventory Sum'!$AC$5)</f>
        <v>0</v>
      </c>
      <c r="AE61" s="1">
        <f>SUMIFS(Table7[Total Cost of
Goods Sold],Table7[Sale - Product Name],'Resale Inventory Sum'!$O61,Table7[Product Type2],'Resale Inventory Sum'!$AC$5)</f>
        <v>0</v>
      </c>
      <c r="AF61" s="7"/>
      <c r="AG61" s="1">
        <f>SUMIFS(Table17[Quantity2],Table17[Product Name],'Resale Inventory Sum'!$O61,Table17[Product Type2],'Resale Inventory Sum'!$AG$5)</f>
        <v>0</v>
      </c>
      <c r="AH61" t="str">
        <f t="shared" si="8"/>
        <v/>
      </c>
      <c r="AI61" s="1">
        <f>SUMIFS(Table17[Total out of Inventory],Table17[Product Name],'Resale Inventory Sum'!$O61,Table17[Product Type2],'Resale Inventory Sum'!$AG$5)</f>
        <v>0</v>
      </c>
      <c r="AJ61" s="7"/>
      <c r="AK61" s="1">
        <f>SUMIFS(Table7[Quantity
 Sold],Table7[Sale - Product Name],'Resale Inventory Sum'!$O61,Table7[Product Type2],'Resale Inventory Sum'!$AK$5)</f>
        <v>0</v>
      </c>
      <c r="AL61" t="str">
        <f t="shared" si="9"/>
        <v/>
      </c>
      <c r="AM61" s="1">
        <f>SUMIFS(Table7[Total 
Paid],Table7[Sale - Product Name],'Resale Inventory Sum'!$O61,Table7[Product Type2],'Resale Inventory Sum'!$AK$5)</f>
        <v>0</v>
      </c>
    </row>
    <row r="62" spans="5:39" x14ac:dyDescent="0.25">
      <c r="E62" s="4"/>
      <c r="G62" s="4"/>
      <c r="O62" s="50"/>
      <c r="P62" s="7"/>
      <c r="Q62" s="30">
        <f>SUMIFS(Table111[Quantity],Table111[Product Name],'Resale Inventory Sum'!$O62)</f>
        <v>0</v>
      </c>
      <c r="S62" s="1">
        <f>SUMIFS(Table111[Total Cost],Table111[Product Name],'Resale Inventory Sum'!$O62)</f>
        <v>0</v>
      </c>
      <c r="T62" s="7"/>
      <c r="U62" s="1">
        <f>SUMIFS(Table111[Quantity Purchased],Table111[Product Name],'Resale Inventory Sum'!$O62)</f>
        <v>0</v>
      </c>
      <c r="W62" s="1">
        <f>SUMIFS(Table111[Total Purchase
Cost],Table111[Product Name],'Resale Inventory Sum'!$O62)</f>
        <v>0</v>
      </c>
      <c r="X62" s="7"/>
      <c r="Y62" s="61">
        <f t="shared" si="6"/>
        <v>0</v>
      </c>
      <c r="AA62" s="61">
        <f t="shared" si="7"/>
        <v>0</v>
      </c>
      <c r="AB62" s="7"/>
      <c r="AC62" s="1">
        <f>SUMIFS(Table7[Quantity of 
Product Sold],Table7[Sale - Product Name],'Resale Inventory Sum'!$O62,Table7[Product Type2],'Resale Inventory Sum'!$AC$5)</f>
        <v>0</v>
      </c>
      <c r="AE62" s="1">
        <f>SUMIFS(Table7[Total Cost of
Goods Sold],Table7[Sale - Product Name],'Resale Inventory Sum'!$O62,Table7[Product Type2],'Resale Inventory Sum'!$AC$5)</f>
        <v>0</v>
      </c>
      <c r="AF62" s="7"/>
      <c r="AG62" s="1">
        <f>SUMIFS(Table17[Quantity2],Table17[Product Name],'Resale Inventory Sum'!$O62,Table17[Product Type2],'Resale Inventory Sum'!$AG$5)</f>
        <v>0</v>
      </c>
      <c r="AH62" t="str">
        <f t="shared" si="8"/>
        <v/>
      </c>
      <c r="AI62" s="1">
        <f>SUMIFS(Table17[Total out of Inventory],Table17[Product Name],'Resale Inventory Sum'!$O62,Table17[Product Type2],'Resale Inventory Sum'!$AG$5)</f>
        <v>0</v>
      </c>
      <c r="AJ62" s="7"/>
      <c r="AK62" s="1">
        <f>SUMIFS(Table7[Quantity
 Sold],Table7[Sale - Product Name],'Resale Inventory Sum'!$O62,Table7[Product Type2],'Resale Inventory Sum'!$AK$5)</f>
        <v>0</v>
      </c>
      <c r="AL62" t="str">
        <f t="shared" si="9"/>
        <v/>
      </c>
      <c r="AM62" s="1">
        <f>SUMIFS(Table7[Total 
Paid],Table7[Sale - Product Name],'Resale Inventory Sum'!$O62,Table7[Product Type2],'Resale Inventory Sum'!$AK$5)</f>
        <v>0</v>
      </c>
    </row>
    <row r="63" spans="5:39" x14ac:dyDescent="0.25">
      <c r="O63" s="50"/>
      <c r="P63" s="7"/>
      <c r="Q63" s="30">
        <f>SUMIFS(Table111[Quantity],Table111[Product Name],'Resale Inventory Sum'!$O63)</f>
        <v>0</v>
      </c>
      <c r="S63" s="1">
        <f>SUMIFS(Table111[Total Cost],Table111[Product Name],'Resale Inventory Sum'!$O63)</f>
        <v>0</v>
      </c>
      <c r="T63" s="7"/>
      <c r="U63" s="1">
        <f>SUMIFS(Table111[Quantity Purchased],Table111[Product Name],'Resale Inventory Sum'!$O63)</f>
        <v>0</v>
      </c>
      <c r="W63" s="1">
        <f>SUMIFS(Table111[Total Purchase
Cost],Table111[Product Name],'Resale Inventory Sum'!$O63)</f>
        <v>0</v>
      </c>
      <c r="X63" s="7"/>
      <c r="Y63" s="61">
        <f t="shared" si="6"/>
        <v>0</v>
      </c>
      <c r="AA63" s="61">
        <f t="shared" si="7"/>
        <v>0</v>
      </c>
      <c r="AB63" s="7"/>
      <c r="AC63" s="1">
        <f>SUMIFS(Table7[Quantity of 
Product Sold],Table7[Sale - Product Name],'Resale Inventory Sum'!$O63,Table7[Product Type2],'Resale Inventory Sum'!$AC$5)</f>
        <v>0</v>
      </c>
      <c r="AE63" s="1">
        <f>SUMIFS(Table7[Total Cost of
Goods Sold],Table7[Sale - Product Name],'Resale Inventory Sum'!$O63,Table7[Product Type2],'Resale Inventory Sum'!$AC$5)</f>
        <v>0</v>
      </c>
      <c r="AF63" s="7"/>
      <c r="AG63" s="1">
        <f>SUMIFS(Table17[Quantity2],Table17[Product Name],'Resale Inventory Sum'!$O63,Table17[Product Type2],'Resale Inventory Sum'!$AG$5)</f>
        <v>0</v>
      </c>
      <c r="AH63" t="str">
        <f t="shared" si="8"/>
        <v/>
      </c>
      <c r="AI63" s="1">
        <f>SUMIFS(Table17[Total out of Inventory],Table17[Product Name],'Resale Inventory Sum'!$O63,Table17[Product Type2],'Resale Inventory Sum'!$AG$5)</f>
        <v>0</v>
      </c>
      <c r="AJ63" s="7"/>
      <c r="AK63" s="1">
        <f>SUMIFS(Table7[Quantity
 Sold],Table7[Sale - Product Name],'Resale Inventory Sum'!$O63,Table7[Product Type2],'Resale Inventory Sum'!$AK$5)</f>
        <v>0</v>
      </c>
      <c r="AL63" t="str">
        <f t="shared" si="9"/>
        <v/>
      </c>
      <c r="AM63" s="1">
        <f>SUMIFS(Table7[Total 
Paid],Table7[Sale - Product Name],'Resale Inventory Sum'!$O63,Table7[Product Type2],'Resale Inventory Sum'!$AK$5)</f>
        <v>0</v>
      </c>
    </row>
    <row r="64" spans="5:39" s="50" customFormat="1" x14ac:dyDescent="0.25">
      <c r="P64" s="71"/>
      <c r="Q64" s="30">
        <f>SUMIFS(Table111[Quantity],Table111[Product Name],'Resale Inventory Sum'!$O64)</f>
        <v>0</v>
      </c>
      <c r="R64"/>
      <c r="S64" s="1">
        <f>SUMIFS(Table111[Total Cost],Table111[Product Name],'Resale Inventory Sum'!$O64)</f>
        <v>0</v>
      </c>
      <c r="T64" s="7"/>
      <c r="U64" s="1">
        <f>SUMIFS(Table111[Quantity Purchased],Table111[Product Name],'Resale Inventory Sum'!$O64)</f>
        <v>0</v>
      </c>
      <c r="V64"/>
      <c r="W64" s="1">
        <f>SUMIFS(Table111[Total Purchase
Cost],Table111[Product Name],'Resale Inventory Sum'!$O64)</f>
        <v>0</v>
      </c>
      <c r="X64" s="7"/>
      <c r="Y64" s="61">
        <f t="shared" si="6"/>
        <v>0</v>
      </c>
      <c r="Z64"/>
      <c r="AA64" s="61">
        <f t="shared" si="7"/>
        <v>0</v>
      </c>
      <c r="AB64" s="7"/>
      <c r="AC64" s="1">
        <f>SUMIFS(Table7[Quantity of 
Product Sold],Table7[Sale - Product Name],'Resale Inventory Sum'!$O64,Table7[Product Type2],'Resale Inventory Sum'!$AC$5)</f>
        <v>0</v>
      </c>
      <c r="AD64"/>
      <c r="AE64" s="1">
        <f>SUMIFS(Table7[Total Cost of
Goods Sold],Table7[Sale - Product Name],'Resale Inventory Sum'!$O64,Table7[Product Type2],'Resale Inventory Sum'!$AC$5)</f>
        <v>0</v>
      </c>
      <c r="AF64" s="7"/>
      <c r="AG64" s="1">
        <f>SUMIFS(Table17[Quantity2],Table17[Product Name],'Resale Inventory Sum'!$O64,Table17[Product Type2],'Resale Inventory Sum'!$AG$5)</f>
        <v>0</v>
      </c>
      <c r="AH64" t="str">
        <f t="shared" si="8"/>
        <v/>
      </c>
      <c r="AI64" s="1">
        <f>SUMIFS(Table17[Total out of Inventory],Table17[Product Name],'Resale Inventory Sum'!$O64,Table17[Product Type2],'Resale Inventory Sum'!$AG$5)</f>
        <v>0</v>
      </c>
      <c r="AJ64" s="7"/>
      <c r="AK64" s="1">
        <f>SUMIFS(Table7[Quantity
 Sold],Table7[Sale - Product Name],'Resale Inventory Sum'!$O64,Table7[Product Type2],'Resale Inventory Sum'!$AK$5)</f>
        <v>0</v>
      </c>
      <c r="AL64" t="str">
        <f t="shared" si="9"/>
        <v/>
      </c>
      <c r="AM64" s="1">
        <f>SUMIFS(Table7[Total 
Paid],Table7[Sale - Product Name],'Resale Inventory Sum'!$O64,Table7[Product Type2],'Resale Inventory Sum'!$AK$5)</f>
        <v>0</v>
      </c>
    </row>
    <row r="65" spans="5:39" s="50" customFormat="1" x14ac:dyDescent="0.25">
      <c r="P65" s="71"/>
      <c r="Q65" s="30">
        <f>SUMIFS(Table111[Quantity],Table111[Product Name],'Resale Inventory Sum'!$O65)</f>
        <v>0</v>
      </c>
      <c r="R65"/>
      <c r="S65" s="1">
        <f>SUMIFS(Table111[Total Cost],Table111[Product Name],'Resale Inventory Sum'!$O65)</f>
        <v>0</v>
      </c>
      <c r="T65" s="7"/>
      <c r="U65" s="1">
        <f>SUMIFS(Table111[Quantity Purchased],Table111[Product Name],'Resale Inventory Sum'!$O65)</f>
        <v>0</v>
      </c>
      <c r="V65"/>
      <c r="W65" s="1">
        <f>SUMIFS(Table111[Total Purchase
Cost],Table111[Product Name],'Resale Inventory Sum'!$O65)</f>
        <v>0</v>
      </c>
      <c r="X65" s="7"/>
      <c r="Y65" s="61">
        <f t="shared" si="6"/>
        <v>0</v>
      </c>
      <c r="Z65"/>
      <c r="AA65" s="61">
        <f t="shared" si="7"/>
        <v>0</v>
      </c>
      <c r="AB65" s="7"/>
      <c r="AC65" s="1">
        <f>SUMIFS(Table7[Quantity of 
Product Sold],Table7[Sale - Product Name],'Resale Inventory Sum'!$O65,Table7[Product Type2],'Resale Inventory Sum'!$AC$5)</f>
        <v>0</v>
      </c>
      <c r="AD65"/>
      <c r="AE65" s="1">
        <f>SUMIFS(Table7[Total Cost of
Goods Sold],Table7[Sale - Product Name],'Resale Inventory Sum'!$O65,Table7[Product Type2],'Resale Inventory Sum'!$AC$5)</f>
        <v>0</v>
      </c>
      <c r="AF65" s="7"/>
      <c r="AG65" s="1">
        <f>SUMIFS(Table17[Quantity2],Table17[Product Name],'Resale Inventory Sum'!$O65,Table17[Product Type2],'Resale Inventory Sum'!$AG$5)</f>
        <v>0</v>
      </c>
      <c r="AH65" t="str">
        <f t="shared" si="8"/>
        <v/>
      </c>
      <c r="AI65" s="1">
        <f>SUMIFS(Table17[Total out of Inventory],Table17[Product Name],'Resale Inventory Sum'!$O65,Table17[Product Type2],'Resale Inventory Sum'!$AG$5)</f>
        <v>0</v>
      </c>
      <c r="AJ65" s="7"/>
      <c r="AK65" s="1">
        <f>SUMIFS(Table7[Quantity
 Sold],Table7[Sale - Product Name],'Resale Inventory Sum'!$O65,Table7[Product Type2],'Resale Inventory Sum'!$AK$5)</f>
        <v>0</v>
      </c>
      <c r="AL65" t="str">
        <f t="shared" si="9"/>
        <v/>
      </c>
      <c r="AM65" s="1">
        <f>SUMIFS(Table7[Total 
Paid],Table7[Sale - Product Name],'Resale Inventory Sum'!$O65,Table7[Product Type2],'Resale Inventory Sum'!$AK$5)</f>
        <v>0</v>
      </c>
    </row>
    <row r="66" spans="5:39" s="50" customFormat="1" x14ac:dyDescent="0.25">
      <c r="P66" s="71"/>
      <c r="Q66" s="30">
        <f>SUMIFS(Table111[Quantity],Table111[Product Name],'Resale Inventory Sum'!$O66)</f>
        <v>0</v>
      </c>
      <c r="R66"/>
      <c r="S66" s="1">
        <f>SUMIFS(Table111[Total Cost],Table111[Product Name],'Resale Inventory Sum'!$O66)</f>
        <v>0</v>
      </c>
      <c r="T66" s="7"/>
      <c r="U66" s="1">
        <f>SUMIFS(Table111[Quantity Purchased],Table111[Product Name],'Resale Inventory Sum'!$O66)</f>
        <v>0</v>
      </c>
      <c r="V66"/>
      <c r="W66" s="1">
        <f>SUMIFS(Table111[Total Purchase
Cost],Table111[Product Name],'Resale Inventory Sum'!$O66)</f>
        <v>0</v>
      </c>
      <c r="X66" s="7"/>
      <c r="Y66" s="61">
        <f t="shared" si="6"/>
        <v>0</v>
      </c>
      <c r="Z66"/>
      <c r="AA66" s="61">
        <f t="shared" si="7"/>
        <v>0</v>
      </c>
      <c r="AB66" s="7"/>
      <c r="AC66" s="1">
        <f>SUMIFS(Table7[Quantity of 
Product Sold],Table7[Sale - Product Name],'Resale Inventory Sum'!$O66,Table7[Product Type2],'Resale Inventory Sum'!$AC$5)</f>
        <v>0</v>
      </c>
      <c r="AD66"/>
      <c r="AE66" s="1">
        <f>SUMIFS(Table7[Total Cost of
Goods Sold],Table7[Sale - Product Name],'Resale Inventory Sum'!$O66,Table7[Product Type2],'Resale Inventory Sum'!$AC$5)</f>
        <v>0</v>
      </c>
      <c r="AF66" s="7"/>
      <c r="AG66" s="1">
        <f>SUMIFS(Table17[Quantity2],Table17[Product Name],'Resale Inventory Sum'!$O66,Table17[Product Type2],'Resale Inventory Sum'!$AG$5)</f>
        <v>0</v>
      </c>
      <c r="AH66" t="str">
        <f t="shared" si="8"/>
        <v/>
      </c>
      <c r="AI66" s="1">
        <f>SUMIFS(Table17[Total out of Inventory],Table17[Product Name],'Resale Inventory Sum'!$O66,Table17[Product Type2],'Resale Inventory Sum'!$AG$5)</f>
        <v>0</v>
      </c>
      <c r="AJ66" s="7"/>
      <c r="AK66" s="1">
        <f>SUMIFS(Table7[Quantity
 Sold],Table7[Sale - Product Name],'Resale Inventory Sum'!$O66,Table7[Product Type2],'Resale Inventory Sum'!$AK$5)</f>
        <v>0</v>
      </c>
      <c r="AL66" t="str">
        <f t="shared" si="9"/>
        <v/>
      </c>
      <c r="AM66" s="1">
        <f>SUMIFS(Table7[Total 
Paid],Table7[Sale - Product Name],'Resale Inventory Sum'!$O66,Table7[Product Type2],'Resale Inventory Sum'!$AK$5)</f>
        <v>0</v>
      </c>
    </row>
    <row r="67" spans="5:39" x14ac:dyDescent="0.25">
      <c r="O67" s="50"/>
      <c r="P67" s="7"/>
      <c r="Q67" s="30">
        <f>SUMIFS(Table111[Quantity],Table111[Product Name],'Resale Inventory Sum'!$O67)</f>
        <v>0</v>
      </c>
      <c r="S67" s="1">
        <f>SUMIFS(Table111[Total Cost],Table111[Product Name],'Resale Inventory Sum'!$O67)</f>
        <v>0</v>
      </c>
      <c r="T67" s="7"/>
      <c r="U67" s="1">
        <f>SUMIFS(Table111[Quantity Purchased],Table111[Product Name],'Resale Inventory Sum'!$O67)</f>
        <v>0</v>
      </c>
      <c r="W67" s="1">
        <f>SUMIFS(Table111[Total Purchase
Cost],Table111[Product Name],'Resale Inventory Sum'!$O67)</f>
        <v>0</v>
      </c>
      <c r="X67" s="7"/>
      <c r="Y67" s="61">
        <f t="shared" si="6"/>
        <v>0</v>
      </c>
      <c r="AA67" s="61">
        <f t="shared" si="7"/>
        <v>0</v>
      </c>
      <c r="AB67" s="7"/>
      <c r="AC67" s="1">
        <f>SUMIFS(Table7[Quantity of 
Product Sold],Table7[Sale - Product Name],'Resale Inventory Sum'!$O67,Table7[Product Type2],'Resale Inventory Sum'!$AC$5)</f>
        <v>0</v>
      </c>
      <c r="AE67" s="1">
        <f>SUMIFS(Table7[Total Cost of
Goods Sold],Table7[Sale - Product Name],'Resale Inventory Sum'!$O67,Table7[Product Type2],'Resale Inventory Sum'!$AC$5)</f>
        <v>0</v>
      </c>
      <c r="AF67" s="7"/>
      <c r="AG67" s="1">
        <f>SUMIFS(Table17[Quantity2],Table17[Product Name],'Resale Inventory Sum'!$O67,Table17[Product Type2],'Resale Inventory Sum'!$AG$5)</f>
        <v>0</v>
      </c>
      <c r="AH67" t="str">
        <f t="shared" si="8"/>
        <v/>
      </c>
      <c r="AI67" s="1">
        <f>SUMIFS(Table17[Total out of Inventory],Table17[Product Name],'Resale Inventory Sum'!$O67,Table17[Product Type2],'Resale Inventory Sum'!$AG$5)</f>
        <v>0</v>
      </c>
      <c r="AJ67" s="7"/>
      <c r="AK67" s="1">
        <f>SUMIFS(Table7[Quantity
 Sold],Table7[Sale - Product Name],'Resale Inventory Sum'!$O67,Table7[Product Type2],'Resale Inventory Sum'!$AK$5)</f>
        <v>0</v>
      </c>
      <c r="AL67" t="str">
        <f t="shared" si="9"/>
        <v/>
      </c>
      <c r="AM67" s="1">
        <f>SUMIFS(Table7[Total 
Paid],Table7[Sale - Product Name],'Resale Inventory Sum'!$O67,Table7[Product Type2],'Resale Inventory Sum'!$AK$5)</f>
        <v>0</v>
      </c>
    </row>
    <row r="68" spans="5:39" x14ac:dyDescent="0.25">
      <c r="O68" s="50"/>
      <c r="P68" s="7"/>
      <c r="Q68" s="30">
        <f>SUMIFS(Table111[Quantity],Table111[Product Name],'Resale Inventory Sum'!$O68)</f>
        <v>0</v>
      </c>
      <c r="S68" s="1">
        <f>SUMIFS(Table111[Total Cost],Table111[Product Name],'Resale Inventory Sum'!$O68)</f>
        <v>0</v>
      </c>
      <c r="T68" s="7"/>
      <c r="U68" s="1">
        <f>SUMIFS(Table111[Quantity Purchased],Table111[Product Name],'Resale Inventory Sum'!$O68)</f>
        <v>0</v>
      </c>
      <c r="W68" s="1">
        <f>SUMIFS(Table111[Total Purchase
Cost],Table111[Product Name],'Resale Inventory Sum'!$O68)</f>
        <v>0</v>
      </c>
      <c r="X68" s="7"/>
      <c r="Y68" s="61">
        <f t="shared" si="6"/>
        <v>0</v>
      </c>
      <c r="AA68" s="61">
        <f t="shared" si="7"/>
        <v>0</v>
      </c>
      <c r="AB68" s="7"/>
      <c r="AC68" s="1">
        <f>SUMIFS(Table7[Quantity of 
Product Sold],Table7[Sale - Product Name],'Resale Inventory Sum'!$O68,Table7[Product Type2],'Resale Inventory Sum'!$AC$5)</f>
        <v>0</v>
      </c>
      <c r="AE68" s="1">
        <f>SUMIFS(Table7[Total Cost of
Goods Sold],Table7[Sale - Product Name],'Resale Inventory Sum'!$O68,Table7[Product Type2],'Resale Inventory Sum'!$AC$5)</f>
        <v>0</v>
      </c>
      <c r="AF68" s="7"/>
      <c r="AG68" s="1">
        <f>SUMIFS(Table17[Quantity2],Table17[Product Name],'Resale Inventory Sum'!$O68,Table17[Product Type2],'Resale Inventory Sum'!$AG$5)</f>
        <v>0</v>
      </c>
      <c r="AH68" t="str">
        <f t="shared" si="8"/>
        <v/>
      </c>
      <c r="AI68" s="1">
        <f>SUMIFS(Table17[Total out of Inventory],Table17[Product Name],'Resale Inventory Sum'!$O68,Table17[Product Type2],'Resale Inventory Sum'!$AG$5)</f>
        <v>0</v>
      </c>
      <c r="AJ68" s="7"/>
      <c r="AK68" s="1">
        <f>SUMIFS(Table7[Quantity
 Sold],Table7[Sale - Product Name],'Resale Inventory Sum'!$O68,Table7[Product Type2],'Resale Inventory Sum'!$AK$5)</f>
        <v>0</v>
      </c>
      <c r="AL68" t="str">
        <f t="shared" si="9"/>
        <v/>
      </c>
      <c r="AM68" s="1">
        <f>SUMIFS(Table7[Total 
Paid],Table7[Sale - Product Name],'Resale Inventory Sum'!$O68,Table7[Product Type2],'Resale Inventory Sum'!$AK$5)</f>
        <v>0</v>
      </c>
    </row>
    <row r="69" spans="5:39" x14ac:dyDescent="0.25">
      <c r="O69" s="50"/>
      <c r="P69" s="7"/>
      <c r="Q69" s="30">
        <f>SUMIFS(Table111[Quantity],Table111[Product Name],'Resale Inventory Sum'!$O69)</f>
        <v>0</v>
      </c>
      <c r="S69" s="1">
        <f>SUMIFS(Table111[Total Cost],Table111[Product Name],'Resale Inventory Sum'!$O69)</f>
        <v>0</v>
      </c>
      <c r="T69" s="7"/>
      <c r="U69" s="1">
        <f>SUMIFS(Table111[Quantity Purchased],Table111[Product Name],'Resale Inventory Sum'!$O69)</f>
        <v>0</v>
      </c>
      <c r="W69" s="1">
        <f>SUMIFS(Table111[Total Purchase
Cost],Table111[Product Name],'Resale Inventory Sum'!$O69)</f>
        <v>0</v>
      </c>
      <c r="X69" s="7"/>
      <c r="Y69" s="61">
        <f t="shared" si="6"/>
        <v>0</v>
      </c>
      <c r="AA69" s="61">
        <f t="shared" si="7"/>
        <v>0</v>
      </c>
      <c r="AB69" s="7"/>
      <c r="AC69" s="1">
        <f>SUMIFS(Table7[Quantity of 
Product Sold],Table7[Sale - Product Name],'Resale Inventory Sum'!$O69,Table7[Product Type2],'Resale Inventory Sum'!$AC$5)</f>
        <v>0</v>
      </c>
      <c r="AE69" s="1">
        <f>SUMIFS(Table7[Total Cost of
Goods Sold],Table7[Sale - Product Name],'Resale Inventory Sum'!$O69,Table7[Product Type2],'Resale Inventory Sum'!$AC$5)</f>
        <v>0</v>
      </c>
      <c r="AF69" s="7"/>
      <c r="AG69" s="1">
        <f>SUMIFS(Table17[Quantity2],Table17[Product Name],'Resale Inventory Sum'!$O69,Table17[Product Type2],'Resale Inventory Sum'!$AG$5)</f>
        <v>0</v>
      </c>
      <c r="AH69" t="str">
        <f t="shared" si="8"/>
        <v/>
      </c>
      <c r="AI69" s="1">
        <f>SUMIFS(Table17[Total out of Inventory],Table17[Product Name],'Resale Inventory Sum'!$O69,Table17[Product Type2],'Resale Inventory Sum'!$AG$5)</f>
        <v>0</v>
      </c>
      <c r="AJ69" s="7"/>
      <c r="AK69" s="1">
        <f>SUMIFS(Table7[Quantity
 Sold],Table7[Sale - Product Name],'Resale Inventory Sum'!$O69,Table7[Product Type2],'Resale Inventory Sum'!$AK$5)</f>
        <v>0</v>
      </c>
      <c r="AL69" t="str">
        <f t="shared" si="9"/>
        <v/>
      </c>
      <c r="AM69" s="1">
        <f>SUMIFS(Table7[Total 
Paid],Table7[Sale - Product Name],'Resale Inventory Sum'!$O69,Table7[Product Type2],'Resale Inventory Sum'!$AK$5)</f>
        <v>0</v>
      </c>
    </row>
    <row r="70" spans="5:39" x14ac:dyDescent="0.25">
      <c r="O70" s="50"/>
      <c r="P70" s="7"/>
      <c r="Q70" s="30">
        <f>SUMIFS(Table111[Quantity],Table111[Product Name],'Resale Inventory Sum'!$O70)</f>
        <v>0</v>
      </c>
      <c r="S70" s="1">
        <f>SUMIFS(Table111[Total Cost],Table111[Product Name],'Resale Inventory Sum'!$O70)</f>
        <v>0</v>
      </c>
      <c r="T70" s="7"/>
      <c r="U70" s="1">
        <f>SUMIFS(Table111[Quantity Purchased],Table111[Product Name],'Resale Inventory Sum'!$O70)</f>
        <v>0</v>
      </c>
      <c r="W70" s="1">
        <f>SUMIFS(Table111[Total Purchase
Cost],Table111[Product Name],'Resale Inventory Sum'!$O70)</f>
        <v>0</v>
      </c>
      <c r="X70" s="7"/>
      <c r="Y70" s="61">
        <f t="shared" si="6"/>
        <v>0</v>
      </c>
      <c r="AA70" s="61">
        <f t="shared" si="7"/>
        <v>0</v>
      </c>
      <c r="AB70" s="7"/>
      <c r="AC70" s="1">
        <f>SUMIFS(Table7[Quantity of 
Product Sold],Table7[Sale - Product Name],'Resale Inventory Sum'!$O70,Table7[Product Type2],'Resale Inventory Sum'!$AC$5)</f>
        <v>0</v>
      </c>
      <c r="AE70" s="1">
        <f>SUMIFS(Table7[Total Cost of
Goods Sold],Table7[Sale - Product Name],'Resale Inventory Sum'!$O70,Table7[Product Type2],'Resale Inventory Sum'!$AC$5)</f>
        <v>0</v>
      </c>
      <c r="AF70" s="7"/>
      <c r="AG70" s="1">
        <f>SUMIFS(Table17[Quantity2],Table17[Product Name],'Resale Inventory Sum'!$O70,Table17[Product Type2],'Resale Inventory Sum'!$AG$5)</f>
        <v>0</v>
      </c>
      <c r="AH70" t="str">
        <f t="shared" si="8"/>
        <v/>
      </c>
      <c r="AI70" s="1">
        <f>SUMIFS(Table17[Total out of Inventory],Table17[Product Name],'Resale Inventory Sum'!$O70,Table17[Product Type2],'Resale Inventory Sum'!$AG$5)</f>
        <v>0</v>
      </c>
      <c r="AJ70" s="7"/>
      <c r="AK70" s="1">
        <f>SUMIFS(Table7[Quantity
 Sold],Table7[Sale - Product Name],'Resale Inventory Sum'!$O70,Table7[Product Type2],'Resale Inventory Sum'!$AK$5)</f>
        <v>0</v>
      </c>
      <c r="AL70" t="str">
        <f t="shared" si="9"/>
        <v/>
      </c>
      <c r="AM70" s="1">
        <f>SUMIFS(Table7[Total 
Paid],Table7[Sale - Product Name],'Resale Inventory Sum'!$O70,Table7[Product Type2],'Resale Inventory Sum'!$AK$5)</f>
        <v>0</v>
      </c>
    </row>
    <row r="71" spans="5:39" x14ac:dyDescent="0.25">
      <c r="O71" s="50"/>
      <c r="P71" s="7"/>
      <c r="Q71" s="30">
        <f>SUMIFS(Table111[Quantity],Table111[Product Name],'Resale Inventory Sum'!$O71)</f>
        <v>0</v>
      </c>
      <c r="S71" s="1">
        <f>SUMIFS(Table111[Total Cost],Table111[Product Name],'Resale Inventory Sum'!$O71)</f>
        <v>0</v>
      </c>
      <c r="T71" s="7"/>
      <c r="U71" s="1">
        <f>SUMIFS(Table111[Quantity Purchased],Table111[Product Name],'Resale Inventory Sum'!$O71)</f>
        <v>0</v>
      </c>
      <c r="W71" s="1">
        <f>SUMIFS(Table111[Total Purchase
Cost],Table111[Product Name],'Resale Inventory Sum'!$O71)</f>
        <v>0</v>
      </c>
      <c r="X71" s="7"/>
      <c r="Y71" s="61">
        <f t="shared" si="6"/>
        <v>0</v>
      </c>
      <c r="AA71" s="61">
        <f t="shared" si="7"/>
        <v>0</v>
      </c>
      <c r="AB71" s="7"/>
      <c r="AC71" s="1">
        <f>SUMIFS(Table7[Quantity of 
Product Sold],Table7[Sale - Product Name],'Resale Inventory Sum'!$O71,Table7[Product Type2],'Resale Inventory Sum'!$AC$5)</f>
        <v>0</v>
      </c>
      <c r="AE71" s="1">
        <f>SUMIFS(Table7[Total Cost of
Goods Sold],Table7[Sale - Product Name],'Resale Inventory Sum'!$O71,Table7[Product Type2],'Resale Inventory Sum'!$AC$5)</f>
        <v>0</v>
      </c>
      <c r="AF71" s="7"/>
      <c r="AG71" s="1">
        <f>SUMIFS(Table17[Quantity2],Table17[Product Name],'Resale Inventory Sum'!$O71,Table17[Product Type2],'Resale Inventory Sum'!$AG$5)</f>
        <v>0</v>
      </c>
      <c r="AH71" t="str">
        <f t="shared" si="8"/>
        <v/>
      </c>
      <c r="AI71" s="1">
        <f>SUMIFS(Table17[Total out of Inventory],Table17[Product Name],'Resale Inventory Sum'!$O71,Table17[Product Type2],'Resale Inventory Sum'!$AG$5)</f>
        <v>0</v>
      </c>
      <c r="AJ71" s="7"/>
      <c r="AK71" s="1">
        <f>SUMIFS(Table7[Quantity
 Sold],Table7[Sale - Product Name],'Resale Inventory Sum'!$O71,Table7[Product Type2],'Resale Inventory Sum'!$AK$5)</f>
        <v>0</v>
      </c>
      <c r="AL71" t="str">
        <f t="shared" si="9"/>
        <v/>
      </c>
      <c r="AM71" s="1">
        <f>SUMIFS(Table7[Total 
Paid],Table7[Sale - Product Name],'Resale Inventory Sum'!$O71,Table7[Product Type2],'Resale Inventory Sum'!$AK$5)</f>
        <v>0</v>
      </c>
    </row>
    <row r="72" spans="5:39" x14ac:dyDescent="0.25">
      <c r="E72" s="4"/>
      <c r="O72" s="50"/>
      <c r="P72" s="7"/>
      <c r="Q72" s="30">
        <f>SUMIFS(Table111[Quantity],Table111[Product Name],'Resale Inventory Sum'!$O72)</f>
        <v>0</v>
      </c>
      <c r="S72" s="1">
        <f>SUMIFS(Table111[Total Cost],Table111[Product Name],'Resale Inventory Sum'!$O72)</f>
        <v>0</v>
      </c>
      <c r="T72" s="7"/>
      <c r="U72" s="1">
        <f>SUMIFS(Table111[Quantity Purchased],Table111[Product Name],'Resale Inventory Sum'!$O72)</f>
        <v>0</v>
      </c>
      <c r="W72" s="1">
        <f>SUMIFS(Table111[Total Purchase
Cost],Table111[Product Name],'Resale Inventory Sum'!$O72)</f>
        <v>0</v>
      </c>
      <c r="X72" s="7"/>
      <c r="Y72" s="61">
        <f t="shared" si="6"/>
        <v>0</v>
      </c>
      <c r="AA72" s="61">
        <f t="shared" si="7"/>
        <v>0</v>
      </c>
      <c r="AB72" s="7"/>
      <c r="AC72" s="1">
        <f>SUMIFS(Table7[Quantity of 
Product Sold],Table7[Sale - Product Name],'Resale Inventory Sum'!$O72,Table7[Product Type2],'Resale Inventory Sum'!$AC$5)</f>
        <v>0</v>
      </c>
      <c r="AE72" s="1">
        <f>SUMIFS(Table7[Total Cost of
Goods Sold],Table7[Sale - Product Name],'Resale Inventory Sum'!$O72,Table7[Product Type2],'Resale Inventory Sum'!$AC$5)</f>
        <v>0</v>
      </c>
      <c r="AF72" s="7"/>
      <c r="AG72" s="1">
        <f>SUMIFS(Table17[Quantity2],Table17[Product Name],'Resale Inventory Sum'!$O72,Table17[Product Type2],'Resale Inventory Sum'!$AG$5)</f>
        <v>0</v>
      </c>
      <c r="AH72" t="str">
        <f t="shared" si="8"/>
        <v/>
      </c>
      <c r="AI72" s="1">
        <f>SUMIFS(Table17[Total out of Inventory],Table17[Product Name],'Resale Inventory Sum'!$O72,Table17[Product Type2],'Resale Inventory Sum'!$AG$5)</f>
        <v>0</v>
      </c>
      <c r="AJ72" s="7"/>
      <c r="AK72" s="1">
        <f>SUMIFS(Table7[Quantity
 Sold],Table7[Sale - Product Name],'Resale Inventory Sum'!$O72,Table7[Product Type2],'Resale Inventory Sum'!$AK$5)</f>
        <v>0</v>
      </c>
      <c r="AL72" t="str">
        <f t="shared" si="9"/>
        <v/>
      </c>
      <c r="AM72" s="1">
        <f>SUMIFS(Table7[Total 
Paid],Table7[Sale - Product Name],'Resale Inventory Sum'!$O72,Table7[Product Type2],'Resale Inventory Sum'!$AK$5)</f>
        <v>0</v>
      </c>
    </row>
    <row r="73" spans="5:39" x14ac:dyDescent="0.25">
      <c r="E73" s="4"/>
      <c r="O73" s="50"/>
      <c r="P73" s="7"/>
      <c r="Q73" s="30">
        <f>SUMIFS(Table111[Quantity],Table111[Product Name],'Resale Inventory Sum'!$O73)</f>
        <v>0</v>
      </c>
      <c r="S73" s="1">
        <f>SUMIFS(Table111[Total Cost],Table111[Product Name],'Resale Inventory Sum'!$O73)</f>
        <v>0</v>
      </c>
      <c r="T73" s="7"/>
      <c r="U73" s="1">
        <f>SUMIFS(Table111[Quantity Purchased],Table111[Product Name],'Resale Inventory Sum'!$O73)</f>
        <v>0</v>
      </c>
      <c r="W73" s="1">
        <f>SUMIFS(Table111[Total Purchase
Cost],Table111[Product Name],'Resale Inventory Sum'!$O73)</f>
        <v>0</v>
      </c>
      <c r="X73" s="7"/>
      <c r="Y73" s="61">
        <f t="shared" si="6"/>
        <v>0</v>
      </c>
      <c r="AA73" s="61">
        <f t="shared" si="7"/>
        <v>0</v>
      </c>
      <c r="AB73" s="7"/>
      <c r="AC73" s="1">
        <f>SUMIFS(Table7[Quantity of 
Product Sold],Table7[Sale - Product Name],'Resale Inventory Sum'!$O73,Table7[Product Type2],'Resale Inventory Sum'!$AC$5)</f>
        <v>0</v>
      </c>
      <c r="AE73" s="1">
        <f>SUMIFS(Table7[Total Cost of
Goods Sold],Table7[Sale - Product Name],'Resale Inventory Sum'!$O73,Table7[Product Type2],'Resale Inventory Sum'!$AC$5)</f>
        <v>0</v>
      </c>
      <c r="AF73" s="7"/>
      <c r="AG73" s="1">
        <f>SUMIFS(Table17[Quantity2],Table17[Product Name],'Resale Inventory Sum'!$O73,Table17[Product Type2],'Resale Inventory Sum'!$AG$5)</f>
        <v>0</v>
      </c>
      <c r="AH73" t="str">
        <f t="shared" si="8"/>
        <v/>
      </c>
      <c r="AI73" s="1">
        <f>SUMIFS(Table17[Total out of Inventory],Table17[Product Name],'Resale Inventory Sum'!$O73,Table17[Product Type2],'Resale Inventory Sum'!$AG$5)</f>
        <v>0</v>
      </c>
      <c r="AJ73" s="7"/>
      <c r="AK73" s="1">
        <f>SUMIFS(Table7[Quantity
 Sold],Table7[Sale - Product Name],'Resale Inventory Sum'!$O73,Table7[Product Type2],'Resale Inventory Sum'!$AK$5)</f>
        <v>0</v>
      </c>
      <c r="AL73" t="str">
        <f t="shared" si="9"/>
        <v/>
      </c>
      <c r="AM73" s="1">
        <f>SUMIFS(Table7[Total 
Paid],Table7[Sale - Product Name],'Resale Inventory Sum'!$O73,Table7[Product Type2],'Resale Inventory Sum'!$AK$5)</f>
        <v>0</v>
      </c>
    </row>
    <row r="74" spans="5:39" x14ac:dyDescent="0.25">
      <c r="E74" s="4"/>
      <c r="O74" s="50"/>
      <c r="P74" s="7"/>
      <c r="Q74" s="30">
        <f>SUMIFS(Table111[Quantity],Table111[Product Name],'Resale Inventory Sum'!$O74)</f>
        <v>0</v>
      </c>
      <c r="S74" s="1">
        <f>SUMIFS(Table111[Total Cost],Table111[Product Name],'Resale Inventory Sum'!$O74)</f>
        <v>0</v>
      </c>
      <c r="T74" s="7"/>
      <c r="U74" s="1">
        <f>SUMIFS(Table111[Quantity Purchased],Table111[Product Name],'Resale Inventory Sum'!$O74)</f>
        <v>0</v>
      </c>
      <c r="W74" s="1">
        <f>SUMIFS(Table111[Total Purchase
Cost],Table111[Product Name],'Resale Inventory Sum'!$O74)</f>
        <v>0</v>
      </c>
      <c r="X74" s="7"/>
      <c r="Y74" s="61">
        <f t="shared" si="6"/>
        <v>0</v>
      </c>
      <c r="AA74" s="61">
        <f t="shared" si="7"/>
        <v>0</v>
      </c>
      <c r="AB74" s="7"/>
      <c r="AC74" s="1">
        <f>SUMIFS(Table7[Quantity of 
Product Sold],Table7[Sale - Product Name],'Resale Inventory Sum'!$O74,Table7[Product Type2],'Resale Inventory Sum'!$AC$5)</f>
        <v>0</v>
      </c>
      <c r="AE74" s="1">
        <f>SUMIFS(Table7[Total Cost of
Goods Sold],Table7[Sale - Product Name],'Resale Inventory Sum'!$O74,Table7[Product Type2],'Resale Inventory Sum'!$AC$5)</f>
        <v>0</v>
      </c>
      <c r="AF74" s="7"/>
      <c r="AG74" s="1">
        <f>SUMIFS(Table17[Quantity2],Table17[Product Name],'Resale Inventory Sum'!$O74,Table17[Product Type2],'Resale Inventory Sum'!$AG$5)</f>
        <v>0</v>
      </c>
      <c r="AH74" t="str">
        <f t="shared" si="8"/>
        <v/>
      </c>
      <c r="AI74" s="1">
        <f>SUMIFS(Table17[Total out of Inventory],Table17[Product Name],'Resale Inventory Sum'!$O74,Table17[Product Type2],'Resale Inventory Sum'!$AG$5)</f>
        <v>0</v>
      </c>
      <c r="AJ74" s="7"/>
      <c r="AK74" s="1">
        <f>SUMIFS(Table7[Quantity
 Sold],Table7[Sale - Product Name],'Resale Inventory Sum'!$O74,Table7[Product Type2],'Resale Inventory Sum'!$AK$5)</f>
        <v>0</v>
      </c>
      <c r="AL74" t="str">
        <f t="shared" si="9"/>
        <v/>
      </c>
      <c r="AM74" s="1">
        <f>SUMIFS(Table7[Total 
Paid],Table7[Sale - Product Name],'Resale Inventory Sum'!$O74,Table7[Product Type2],'Resale Inventory Sum'!$AK$5)</f>
        <v>0</v>
      </c>
    </row>
    <row r="75" spans="5:39" x14ac:dyDescent="0.25">
      <c r="E75" s="4"/>
      <c r="O75" s="50"/>
      <c r="P75" s="7"/>
      <c r="Q75" s="30">
        <f>SUMIFS(Table111[Quantity],Table111[Product Name],'Resale Inventory Sum'!$O75)</f>
        <v>0</v>
      </c>
      <c r="S75" s="1">
        <f>SUMIFS(Table111[Total Cost],Table111[Product Name],'Resale Inventory Sum'!$O75)</f>
        <v>0</v>
      </c>
      <c r="T75" s="7"/>
      <c r="U75" s="1">
        <f>SUMIFS(Table111[Quantity Purchased],Table111[Product Name],'Resale Inventory Sum'!$O75)</f>
        <v>0</v>
      </c>
      <c r="W75" s="1">
        <f>SUMIFS(Table111[Total Purchase
Cost],Table111[Product Name],'Resale Inventory Sum'!$O75)</f>
        <v>0</v>
      </c>
      <c r="X75" s="7"/>
      <c r="Y75" s="61">
        <f t="shared" si="6"/>
        <v>0</v>
      </c>
      <c r="AA75" s="61">
        <f t="shared" si="7"/>
        <v>0</v>
      </c>
      <c r="AB75" s="7"/>
      <c r="AC75" s="1">
        <f>SUMIFS(Table7[Quantity of 
Product Sold],Table7[Sale - Product Name],'Resale Inventory Sum'!$O75,Table7[Product Type2],'Resale Inventory Sum'!$AC$5)</f>
        <v>0</v>
      </c>
      <c r="AE75" s="1">
        <f>SUMIFS(Table7[Total Cost of
Goods Sold],Table7[Sale - Product Name],'Resale Inventory Sum'!$O75,Table7[Product Type2],'Resale Inventory Sum'!$AC$5)</f>
        <v>0</v>
      </c>
      <c r="AF75" s="7"/>
      <c r="AG75" s="1">
        <f>SUMIFS(Table17[Quantity2],Table17[Product Name],'Resale Inventory Sum'!$O75,Table17[Product Type2],'Resale Inventory Sum'!$AG$5)</f>
        <v>0</v>
      </c>
      <c r="AH75" t="str">
        <f t="shared" si="8"/>
        <v/>
      </c>
      <c r="AI75" s="1">
        <f>SUMIFS(Table17[Total out of Inventory],Table17[Product Name],'Resale Inventory Sum'!$O75,Table17[Product Type2],'Resale Inventory Sum'!$AG$5)</f>
        <v>0</v>
      </c>
      <c r="AJ75" s="7"/>
      <c r="AK75" s="1">
        <f>SUMIFS(Table7[Quantity
 Sold],Table7[Sale - Product Name],'Resale Inventory Sum'!$O75,Table7[Product Type2],'Resale Inventory Sum'!$AK$5)</f>
        <v>0</v>
      </c>
      <c r="AL75" t="str">
        <f t="shared" si="9"/>
        <v/>
      </c>
      <c r="AM75" s="1">
        <f>SUMIFS(Table7[Total 
Paid],Table7[Sale - Product Name],'Resale Inventory Sum'!$O75,Table7[Product Type2],'Resale Inventory Sum'!$AK$5)</f>
        <v>0</v>
      </c>
    </row>
    <row r="76" spans="5:39" x14ac:dyDescent="0.25">
      <c r="E76" s="4"/>
      <c r="O76" s="50"/>
      <c r="P76" s="7"/>
      <c r="Q76" s="30">
        <f>SUMIFS(Table111[Quantity],Table111[Product Name],'Resale Inventory Sum'!$O76)</f>
        <v>0</v>
      </c>
      <c r="S76" s="1">
        <f>SUMIFS(Table111[Total Cost],Table111[Product Name],'Resale Inventory Sum'!$O76)</f>
        <v>0</v>
      </c>
      <c r="T76" s="7"/>
      <c r="U76" s="1">
        <f>SUMIFS(Table111[Quantity Purchased],Table111[Product Name],'Resale Inventory Sum'!$O76)</f>
        <v>0</v>
      </c>
      <c r="W76" s="1">
        <f>SUMIFS(Table111[Total Purchase
Cost],Table111[Product Name],'Resale Inventory Sum'!$O76)</f>
        <v>0</v>
      </c>
      <c r="X76" s="7"/>
      <c r="Y76" s="61">
        <f t="shared" si="6"/>
        <v>0</v>
      </c>
      <c r="AA76" s="61">
        <f t="shared" si="7"/>
        <v>0</v>
      </c>
      <c r="AB76" s="7"/>
      <c r="AC76" s="1">
        <f>SUMIFS(Table7[Quantity of 
Product Sold],Table7[Sale - Product Name],'Resale Inventory Sum'!$O76,Table7[Product Type2],'Resale Inventory Sum'!$AC$5)</f>
        <v>0</v>
      </c>
      <c r="AE76" s="1">
        <f>SUMIFS(Table7[Total Cost of
Goods Sold],Table7[Sale - Product Name],'Resale Inventory Sum'!$O76,Table7[Product Type2],'Resale Inventory Sum'!$AC$5)</f>
        <v>0</v>
      </c>
      <c r="AF76" s="7"/>
      <c r="AG76" s="1">
        <f>SUMIFS(Table17[Quantity2],Table17[Product Name],'Resale Inventory Sum'!$O76,Table17[Product Type2],'Resale Inventory Sum'!$AG$5)</f>
        <v>0</v>
      </c>
      <c r="AH76" t="str">
        <f t="shared" si="8"/>
        <v/>
      </c>
      <c r="AI76" s="1">
        <f>SUMIFS(Table17[Total out of Inventory],Table17[Product Name],'Resale Inventory Sum'!$O76,Table17[Product Type2],'Resale Inventory Sum'!$AG$5)</f>
        <v>0</v>
      </c>
      <c r="AJ76" s="7"/>
      <c r="AK76" s="1">
        <f>SUMIFS(Table7[Quantity
 Sold],Table7[Sale - Product Name],'Resale Inventory Sum'!$O76,Table7[Product Type2],'Resale Inventory Sum'!$AK$5)</f>
        <v>0</v>
      </c>
      <c r="AL76" t="str">
        <f t="shared" si="9"/>
        <v/>
      </c>
      <c r="AM76" s="1">
        <f>SUMIFS(Table7[Total 
Paid],Table7[Sale - Product Name],'Resale Inventory Sum'!$O76,Table7[Product Type2],'Resale Inventory Sum'!$AK$5)</f>
        <v>0</v>
      </c>
    </row>
    <row r="77" spans="5:39" x14ac:dyDescent="0.25">
      <c r="E77" s="4"/>
      <c r="O77" s="50"/>
      <c r="P77" s="7"/>
      <c r="Q77" s="30">
        <f>SUMIFS(Table111[Quantity],Table111[Product Name],'Resale Inventory Sum'!$O77)</f>
        <v>0</v>
      </c>
      <c r="S77" s="1">
        <f>SUMIFS(Table111[Total Cost],Table111[Product Name],'Resale Inventory Sum'!$O77)</f>
        <v>0</v>
      </c>
      <c r="T77" s="7"/>
      <c r="U77" s="1">
        <f>SUMIFS(Table111[Quantity Purchased],Table111[Product Name],'Resale Inventory Sum'!$O77)</f>
        <v>0</v>
      </c>
      <c r="W77" s="1">
        <f>SUMIFS(Table111[Total Purchase
Cost],Table111[Product Name],'Resale Inventory Sum'!$O77)</f>
        <v>0</v>
      </c>
      <c r="X77" s="7"/>
      <c r="Y77" s="61">
        <f t="shared" ref="Y77:Y140" si="10">SUM(Q77,U77,-AC77,AG77)</f>
        <v>0</v>
      </c>
      <c r="AA77" s="61">
        <f t="shared" ref="AA77:AA140" si="11">SUM(S77,W77,-AE77,AI77)</f>
        <v>0</v>
      </c>
      <c r="AB77" s="7"/>
      <c r="AC77" s="1">
        <f>SUMIFS(Table7[Quantity of 
Product Sold],Table7[Sale - Product Name],'Resale Inventory Sum'!$O77,Table7[Product Type2],'Resale Inventory Sum'!$AC$5)</f>
        <v>0</v>
      </c>
      <c r="AE77" s="1">
        <f>SUMIFS(Table7[Total Cost of
Goods Sold],Table7[Sale - Product Name],'Resale Inventory Sum'!$O77,Table7[Product Type2],'Resale Inventory Sum'!$AC$5)</f>
        <v>0</v>
      </c>
      <c r="AF77" s="7"/>
      <c r="AG77" s="1">
        <f>SUMIFS(Table17[Quantity2],Table17[Product Name],'Resale Inventory Sum'!$O77,Table17[Product Type2],'Resale Inventory Sum'!$AG$5)</f>
        <v>0</v>
      </c>
      <c r="AH77" t="str">
        <f t="shared" ref="AH77:AH140" si="12">IF(AG77,AI77/AG77,"")</f>
        <v/>
      </c>
      <c r="AI77" s="1">
        <f>SUMIFS(Table17[Total out of Inventory],Table17[Product Name],'Resale Inventory Sum'!$O77,Table17[Product Type2],'Resale Inventory Sum'!$AG$5)</f>
        <v>0</v>
      </c>
      <c r="AJ77" s="7"/>
      <c r="AK77" s="1">
        <f>SUMIFS(Table7[Quantity
 Sold],Table7[Sale - Product Name],'Resale Inventory Sum'!$O77,Table7[Product Type2],'Resale Inventory Sum'!$AK$5)</f>
        <v>0</v>
      </c>
      <c r="AL77" t="str">
        <f t="shared" ref="AL77:AL140" si="13">IF(AK77,AM77/AK77,"")</f>
        <v/>
      </c>
      <c r="AM77" s="1">
        <f>SUMIFS(Table7[Total 
Paid],Table7[Sale - Product Name],'Resale Inventory Sum'!$O77,Table7[Product Type2],'Resale Inventory Sum'!$AK$5)</f>
        <v>0</v>
      </c>
    </row>
    <row r="78" spans="5:39" x14ac:dyDescent="0.25">
      <c r="E78" s="4"/>
      <c r="O78" s="50"/>
      <c r="P78" s="7"/>
      <c r="Q78" s="30">
        <f>SUMIFS(Table111[Quantity],Table111[Product Name],'Resale Inventory Sum'!$O78)</f>
        <v>0</v>
      </c>
      <c r="S78" s="1">
        <f>SUMIFS(Table111[Total Cost],Table111[Product Name],'Resale Inventory Sum'!$O78)</f>
        <v>0</v>
      </c>
      <c r="T78" s="7"/>
      <c r="U78" s="1">
        <f>SUMIFS(Table111[Quantity Purchased],Table111[Product Name],'Resale Inventory Sum'!$O78)</f>
        <v>0</v>
      </c>
      <c r="W78" s="1">
        <f>SUMIFS(Table111[Total Purchase
Cost],Table111[Product Name],'Resale Inventory Sum'!$O78)</f>
        <v>0</v>
      </c>
      <c r="X78" s="7"/>
      <c r="Y78" s="61">
        <f t="shared" si="10"/>
        <v>0</v>
      </c>
      <c r="AA78" s="61">
        <f t="shared" si="11"/>
        <v>0</v>
      </c>
      <c r="AB78" s="7"/>
      <c r="AC78" s="1">
        <f>SUMIFS(Table7[Quantity of 
Product Sold],Table7[Sale - Product Name],'Resale Inventory Sum'!$O78,Table7[Product Type2],'Resale Inventory Sum'!$AC$5)</f>
        <v>0</v>
      </c>
      <c r="AE78" s="1">
        <f>SUMIFS(Table7[Total Cost of
Goods Sold],Table7[Sale - Product Name],'Resale Inventory Sum'!$O78,Table7[Product Type2],'Resale Inventory Sum'!$AC$5)</f>
        <v>0</v>
      </c>
      <c r="AF78" s="7"/>
      <c r="AG78" s="1">
        <f>SUMIFS(Table17[Quantity2],Table17[Product Name],'Resale Inventory Sum'!$O78,Table17[Product Type2],'Resale Inventory Sum'!$AG$5)</f>
        <v>0</v>
      </c>
      <c r="AH78" t="str">
        <f t="shared" si="12"/>
        <v/>
      </c>
      <c r="AI78" s="1">
        <f>SUMIFS(Table17[Total out of Inventory],Table17[Product Name],'Resale Inventory Sum'!$O78,Table17[Product Type2],'Resale Inventory Sum'!$AG$5)</f>
        <v>0</v>
      </c>
      <c r="AJ78" s="7"/>
      <c r="AK78" s="1">
        <f>SUMIFS(Table7[Quantity
 Sold],Table7[Sale - Product Name],'Resale Inventory Sum'!$O78,Table7[Product Type2],'Resale Inventory Sum'!$AK$5)</f>
        <v>0</v>
      </c>
      <c r="AL78" t="str">
        <f t="shared" si="13"/>
        <v/>
      </c>
      <c r="AM78" s="1">
        <f>SUMIFS(Table7[Total 
Paid],Table7[Sale - Product Name],'Resale Inventory Sum'!$O78,Table7[Product Type2],'Resale Inventory Sum'!$AK$5)</f>
        <v>0</v>
      </c>
    </row>
    <row r="79" spans="5:39" x14ac:dyDescent="0.25">
      <c r="E79" s="4"/>
      <c r="O79" s="50"/>
      <c r="P79" s="7"/>
      <c r="Q79" s="30">
        <f>SUMIFS(Table111[Quantity],Table111[Product Name],'Resale Inventory Sum'!$O79)</f>
        <v>0</v>
      </c>
      <c r="S79" s="1">
        <f>SUMIFS(Table111[Total Cost],Table111[Product Name],'Resale Inventory Sum'!$O79)</f>
        <v>0</v>
      </c>
      <c r="T79" s="7"/>
      <c r="U79" s="1">
        <f>SUMIFS(Table111[Quantity Purchased],Table111[Product Name],'Resale Inventory Sum'!$O79)</f>
        <v>0</v>
      </c>
      <c r="W79" s="1">
        <f>SUMIFS(Table111[Total Purchase
Cost],Table111[Product Name],'Resale Inventory Sum'!$O79)</f>
        <v>0</v>
      </c>
      <c r="X79" s="7"/>
      <c r="Y79" s="61">
        <f t="shared" si="10"/>
        <v>0</v>
      </c>
      <c r="AA79" s="61">
        <f t="shared" si="11"/>
        <v>0</v>
      </c>
      <c r="AB79" s="7"/>
      <c r="AC79" s="1">
        <f>SUMIFS(Table7[Quantity of 
Product Sold],Table7[Sale - Product Name],'Resale Inventory Sum'!$O79,Table7[Product Type2],'Resale Inventory Sum'!$AC$5)</f>
        <v>0</v>
      </c>
      <c r="AE79" s="1">
        <f>SUMIFS(Table7[Total Cost of
Goods Sold],Table7[Sale - Product Name],'Resale Inventory Sum'!$O79,Table7[Product Type2],'Resale Inventory Sum'!$AC$5)</f>
        <v>0</v>
      </c>
      <c r="AF79" s="7"/>
      <c r="AG79" s="1">
        <f>SUMIFS(Table17[Quantity2],Table17[Product Name],'Resale Inventory Sum'!$O79,Table17[Product Type2],'Resale Inventory Sum'!$AG$5)</f>
        <v>0</v>
      </c>
      <c r="AH79" t="str">
        <f t="shared" si="12"/>
        <v/>
      </c>
      <c r="AI79" s="1">
        <f>SUMIFS(Table17[Total out of Inventory],Table17[Product Name],'Resale Inventory Sum'!$O79,Table17[Product Type2],'Resale Inventory Sum'!$AG$5)</f>
        <v>0</v>
      </c>
      <c r="AJ79" s="7"/>
      <c r="AK79" s="1">
        <f>SUMIFS(Table7[Quantity
 Sold],Table7[Sale - Product Name],'Resale Inventory Sum'!$O79,Table7[Product Type2],'Resale Inventory Sum'!$AK$5)</f>
        <v>0</v>
      </c>
      <c r="AL79" t="str">
        <f t="shared" si="13"/>
        <v/>
      </c>
      <c r="AM79" s="1">
        <f>SUMIFS(Table7[Total 
Paid],Table7[Sale - Product Name],'Resale Inventory Sum'!$O79,Table7[Product Type2],'Resale Inventory Sum'!$AK$5)</f>
        <v>0</v>
      </c>
    </row>
    <row r="80" spans="5:39" x14ac:dyDescent="0.25">
      <c r="O80" s="50"/>
      <c r="P80" s="7"/>
      <c r="Q80" s="30">
        <f>SUMIFS(Table111[Quantity],Table111[Product Name],'Resale Inventory Sum'!$O80)</f>
        <v>0</v>
      </c>
      <c r="S80" s="1">
        <f>SUMIFS(Table111[Total Cost],Table111[Product Name],'Resale Inventory Sum'!$O80)</f>
        <v>0</v>
      </c>
      <c r="T80" s="7"/>
      <c r="U80" s="1">
        <f>SUMIFS(Table111[Quantity Purchased],Table111[Product Name],'Resale Inventory Sum'!$O80)</f>
        <v>0</v>
      </c>
      <c r="W80" s="1">
        <f>SUMIFS(Table111[Total Purchase
Cost],Table111[Product Name],'Resale Inventory Sum'!$O80)</f>
        <v>0</v>
      </c>
      <c r="X80" s="7"/>
      <c r="Y80" s="61">
        <f t="shared" si="10"/>
        <v>0</v>
      </c>
      <c r="AA80" s="61">
        <f t="shared" si="11"/>
        <v>0</v>
      </c>
      <c r="AB80" s="7"/>
      <c r="AC80" s="1">
        <f>SUMIFS(Table7[Quantity of 
Product Sold],Table7[Sale - Product Name],'Resale Inventory Sum'!$O80,Table7[Product Type2],'Resale Inventory Sum'!$AC$5)</f>
        <v>0</v>
      </c>
      <c r="AE80" s="1">
        <f>SUMIFS(Table7[Total Cost of
Goods Sold],Table7[Sale - Product Name],'Resale Inventory Sum'!$O80,Table7[Product Type2],'Resale Inventory Sum'!$AC$5)</f>
        <v>0</v>
      </c>
      <c r="AF80" s="7"/>
      <c r="AG80" s="1">
        <f>SUMIFS(Table17[Quantity2],Table17[Product Name],'Resale Inventory Sum'!$O80,Table17[Product Type2],'Resale Inventory Sum'!$AG$5)</f>
        <v>0</v>
      </c>
      <c r="AH80" t="str">
        <f t="shared" si="12"/>
        <v/>
      </c>
      <c r="AI80" s="1">
        <f>SUMIFS(Table17[Total out of Inventory],Table17[Product Name],'Resale Inventory Sum'!$O80,Table17[Product Type2],'Resale Inventory Sum'!$AG$5)</f>
        <v>0</v>
      </c>
      <c r="AJ80" s="7"/>
      <c r="AK80" s="1">
        <f>SUMIFS(Table7[Quantity
 Sold],Table7[Sale - Product Name],'Resale Inventory Sum'!$O80,Table7[Product Type2],'Resale Inventory Sum'!$AK$5)</f>
        <v>0</v>
      </c>
      <c r="AL80" t="str">
        <f t="shared" si="13"/>
        <v/>
      </c>
      <c r="AM80" s="1">
        <f>SUMIFS(Table7[Total 
Paid],Table7[Sale - Product Name],'Resale Inventory Sum'!$O80,Table7[Product Type2],'Resale Inventory Sum'!$AK$5)</f>
        <v>0</v>
      </c>
    </row>
    <row r="81" spans="15:39" x14ac:dyDescent="0.25">
      <c r="O81" s="50"/>
      <c r="P81" s="7"/>
      <c r="Q81" s="30">
        <f>SUMIFS(Table111[Quantity],Table111[Product Name],'Resale Inventory Sum'!$O81)</f>
        <v>0</v>
      </c>
      <c r="S81" s="1">
        <f>SUMIFS(Table111[Total Cost],Table111[Product Name],'Resale Inventory Sum'!$O81)</f>
        <v>0</v>
      </c>
      <c r="T81" s="7"/>
      <c r="U81" s="1">
        <f>SUMIFS(Table111[Quantity Purchased],Table111[Product Name],'Resale Inventory Sum'!$O81)</f>
        <v>0</v>
      </c>
      <c r="W81" s="1">
        <f>SUMIFS(Table111[Total Purchase
Cost],Table111[Product Name],'Resale Inventory Sum'!$O81)</f>
        <v>0</v>
      </c>
      <c r="X81" s="7"/>
      <c r="Y81" s="61">
        <f t="shared" si="10"/>
        <v>0</v>
      </c>
      <c r="AA81" s="61">
        <f t="shared" si="11"/>
        <v>0</v>
      </c>
      <c r="AB81" s="7"/>
      <c r="AC81" s="1">
        <f>SUMIFS(Table7[Quantity of 
Product Sold],Table7[Sale - Product Name],'Resale Inventory Sum'!$O81,Table7[Product Type2],'Resale Inventory Sum'!$AC$5)</f>
        <v>0</v>
      </c>
      <c r="AE81" s="1">
        <f>SUMIFS(Table7[Total Cost of
Goods Sold],Table7[Sale - Product Name],'Resale Inventory Sum'!$O81,Table7[Product Type2],'Resale Inventory Sum'!$AC$5)</f>
        <v>0</v>
      </c>
      <c r="AF81" s="7"/>
      <c r="AG81" s="1">
        <f>SUMIFS(Table17[Quantity2],Table17[Product Name],'Resale Inventory Sum'!$O81,Table17[Product Type2],'Resale Inventory Sum'!$AG$5)</f>
        <v>0</v>
      </c>
      <c r="AH81" t="str">
        <f t="shared" si="12"/>
        <v/>
      </c>
      <c r="AI81" s="1">
        <f>SUMIFS(Table17[Total out of Inventory],Table17[Product Name],'Resale Inventory Sum'!$O81,Table17[Product Type2],'Resale Inventory Sum'!$AG$5)</f>
        <v>0</v>
      </c>
      <c r="AJ81" s="7"/>
      <c r="AK81" s="1">
        <f>SUMIFS(Table7[Quantity
 Sold],Table7[Sale - Product Name],'Resale Inventory Sum'!$O81,Table7[Product Type2],'Resale Inventory Sum'!$AK$5)</f>
        <v>0</v>
      </c>
      <c r="AL81" t="str">
        <f t="shared" si="13"/>
        <v/>
      </c>
      <c r="AM81" s="1">
        <f>SUMIFS(Table7[Total 
Paid],Table7[Sale - Product Name],'Resale Inventory Sum'!$O81,Table7[Product Type2],'Resale Inventory Sum'!$AK$5)</f>
        <v>0</v>
      </c>
    </row>
    <row r="82" spans="15:39" x14ac:dyDescent="0.25">
      <c r="O82" s="50"/>
      <c r="P82" s="7"/>
      <c r="Q82" s="30">
        <f>SUMIFS(Table111[Quantity],Table111[Product Name],'Resale Inventory Sum'!$O82)</f>
        <v>0</v>
      </c>
      <c r="S82" s="1">
        <f>SUMIFS(Table111[Total Cost],Table111[Product Name],'Resale Inventory Sum'!$O82)</f>
        <v>0</v>
      </c>
      <c r="T82" s="7"/>
      <c r="U82" s="1">
        <f>SUMIFS(Table111[Quantity Purchased],Table111[Product Name],'Resale Inventory Sum'!$O82)</f>
        <v>0</v>
      </c>
      <c r="W82" s="1">
        <f>SUMIFS(Table111[Total Purchase
Cost],Table111[Product Name],'Resale Inventory Sum'!$O82)</f>
        <v>0</v>
      </c>
      <c r="X82" s="7"/>
      <c r="Y82" s="61">
        <f t="shared" si="10"/>
        <v>0</v>
      </c>
      <c r="AA82" s="61">
        <f t="shared" si="11"/>
        <v>0</v>
      </c>
      <c r="AB82" s="7"/>
      <c r="AC82" s="1">
        <f>SUMIFS(Table7[Quantity of 
Product Sold],Table7[Sale - Product Name],'Resale Inventory Sum'!$O82,Table7[Product Type2],'Resale Inventory Sum'!$AC$5)</f>
        <v>0</v>
      </c>
      <c r="AE82" s="1">
        <f>SUMIFS(Table7[Total Cost of
Goods Sold],Table7[Sale - Product Name],'Resale Inventory Sum'!$O82,Table7[Product Type2],'Resale Inventory Sum'!$AC$5)</f>
        <v>0</v>
      </c>
      <c r="AF82" s="7"/>
      <c r="AG82" s="1">
        <f>SUMIFS(Table17[Quantity2],Table17[Product Name],'Resale Inventory Sum'!$O82,Table17[Product Type2],'Resale Inventory Sum'!$AG$5)</f>
        <v>0</v>
      </c>
      <c r="AH82" t="str">
        <f t="shared" si="12"/>
        <v/>
      </c>
      <c r="AI82" s="1">
        <f>SUMIFS(Table17[Total out of Inventory],Table17[Product Name],'Resale Inventory Sum'!$O82,Table17[Product Type2],'Resale Inventory Sum'!$AG$5)</f>
        <v>0</v>
      </c>
      <c r="AJ82" s="7"/>
      <c r="AK82" s="1">
        <f>SUMIFS(Table7[Quantity
 Sold],Table7[Sale - Product Name],'Resale Inventory Sum'!$O82,Table7[Product Type2],'Resale Inventory Sum'!$AK$5)</f>
        <v>0</v>
      </c>
      <c r="AL82" t="str">
        <f t="shared" si="13"/>
        <v/>
      </c>
      <c r="AM82" s="1">
        <f>SUMIFS(Table7[Total 
Paid],Table7[Sale - Product Name],'Resale Inventory Sum'!$O82,Table7[Product Type2],'Resale Inventory Sum'!$AK$5)</f>
        <v>0</v>
      </c>
    </row>
    <row r="83" spans="15:39" x14ac:dyDescent="0.25">
      <c r="O83" s="50"/>
      <c r="P83" s="7"/>
      <c r="Q83" s="30">
        <f>SUMIFS(Table111[Quantity],Table111[Product Name],'Resale Inventory Sum'!$O83)</f>
        <v>0</v>
      </c>
      <c r="S83" s="1">
        <f>SUMIFS(Table111[Total Cost],Table111[Product Name],'Resale Inventory Sum'!$O83)</f>
        <v>0</v>
      </c>
      <c r="T83" s="7"/>
      <c r="U83" s="1">
        <f>SUMIFS(Table111[Quantity Purchased],Table111[Product Name],'Resale Inventory Sum'!$O83)</f>
        <v>0</v>
      </c>
      <c r="W83" s="1">
        <f>SUMIFS(Table111[Total Purchase
Cost],Table111[Product Name],'Resale Inventory Sum'!$O83)</f>
        <v>0</v>
      </c>
      <c r="X83" s="7"/>
      <c r="Y83" s="61">
        <f t="shared" si="10"/>
        <v>0</v>
      </c>
      <c r="AA83" s="61">
        <f t="shared" si="11"/>
        <v>0</v>
      </c>
      <c r="AB83" s="7"/>
      <c r="AC83" s="1">
        <f>SUMIFS(Table7[Quantity of 
Product Sold],Table7[Sale - Product Name],'Resale Inventory Sum'!$O83,Table7[Product Type2],'Resale Inventory Sum'!$AC$5)</f>
        <v>0</v>
      </c>
      <c r="AE83" s="1">
        <f>SUMIFS(Table7[Total Cost of
Goods Sold],Table7[Sale - Product Name],'Resale Inventory Sum'!$O83,Table7[Product Type2],'Resale Inventory Sum'!$AC$5)</f>
        <v>0</v>
      </c>
      <c r="AF83" s="7"/>
      <c r="AG83" s="1">
        <f>SUMIFS(Table17[Quantity2],Table17[Product Name],'Resale Inventory Sum'!$O83,Table17[Product Type2],'Resale Inventory Sum'!$AG$5)</f>
        <v>0</v>
      </c>
      <c r="AH83" t="str">
        <f t="shared" si="12"/>
        <v/>
      </c>
      <c r="AI83" s="1">
        <f>SUMIFS(Table17[Total out of Inventory],Table17[Product Name],'Resale Inventory Sum'!$O83,Table17[Product Type2],'Resale Inventory Sum'!$AG$5)</f>
        <v>0</v>
      </c>
      <c r="AJ83" s="7"/>
      <c r="AK83" s="1">
        <f>SUMIFS(Table7[Quantity
 Sold],Table7[Sale - Product Name],'Resale Inventory Sum'!$O83,Table7[Product Type2],'Resale Inventory Sum'!$AK$5)</f>
        <v>0</v>
      </c>
      <c r="AL83" t="str">
        <f t="shared" si="13"/>
        <v/>
      </c>
      <c r="AM83" s="1">
        <f>SUMIFS(Table7[Total 
Paid],Table7[Sale - Product Name],'Resale Inventory Sum'!$O83,Table7[Product Type2],'Resale Inventory Sum'!$AK$5)</f>
        <v>0</v>
      </c>
    </row>
    <row r="84" spans="15:39" x14ac:dyDescent="0.25">
      <c r="O84" s="50"/>
      <c r="P84" s="7"/>
      <c r="Q84" s="30">
        <f>SUMIFS(Table111[Quantity],Table111[Product Name],'Resale Inventory Sum'!$O84)</f>
        <v>0</v>
      </c>
      <c r="S84" s="1">
        <f>SUMIFS(Table111[Total Cost],Table111[Product Name],'Resale Inventory Sum'!$O84)</f>
        <v>0</v>
      </c>
      <c r="T84" s="7"/>
      <c r="U84" s="1">
        <f>SUMIFS(Table111[Quantity Purchased],Table111[Product Name],'Resale Inventory Sum'!$O84)</f>
        <v>0</v>
      </c>
      <c r="W84" s="1">
        <f>SUMIFS(Table111[Total Purchase
Cost],Table111[Product Name],'Resale Inventory Sum'!$O84)</f>
        <v>0</v>
      </c>
      <c r="X84" s="7"/>
      <c r="Y84" s="61">
        <f t="shared" si="10"/>
        <v>0</v>
      </c>
      <c r="AA84" s="61">
        <f t="shared" si="11"/>
        <v>0</v>
      </c>
      <c r="AB84" s="7"/>
      <c r="AC84" s="1">
        <f>SUMIFS(Table7[Quantity of 
Product Sold],Table7[Sale - Product Name],'Resale Inventory Sum'!$O84,Table7[Product Type2],'Resale Inventory Sum'!$AC$5)</f>
        <v>0</v>
      </c>
      <c r="AE84" s="1">
        <f>SUMIFS(Table7[Total Cost of
Goods Sold],Table7[Sale - Product Name],'Resale Inventory Sum'!$O84,Table7[Product Type2],'Resale Inventory Sum'!$AC$5)</f>
        <v>0</v>
      </c>
      <c r="AF84" s="7"/>
      <c r="AG84" s="1">
        <f>SUMIFS(Table17[Quantity2],Table17[Product Name],'Resale Inventory Sum'!$O84,Table17[Product Type2],'Resale Inventory Sum'!$AG$5)</f>
        <v>0</v>
      </c>
      <c r="AH84" t="str">
        <f t="shared" si="12"/>
        <v/>
      </c>
      <c r="AI84" s="1">
        <f>SUMIFS(Table17[Total out of Inventory],Table17[Product Name],'Resale Inventory Sum'!$O84,Table17[Product Type2],'Resale Inventory Sum'!$AG$5)</f>
        <v>0</v>
      </c>
      <c r="AJ84" s="7"/>
      <c r="AK84" s="1">
        <f>SUMIFS(Table7[Quantity
 Sold],Table7[Sale - Product Name],'Resale Inventory Sum'!$O84,Table7[Product Type2],'Resale Inventory Sum'!$AK$5)</f>
        <v>0</v>
      </c>
      <c r="AL84" t="str">
        <f t="shared" si="13"/>
        <v/>
      </c>
      <c r="AM84" s="1">
        <f>SUMIFS(Table7[Total 
Paid],Table7[Sale - Product Name],'Resale Inventory Sum'!$O84,Table7[Product Type2],'Resale Inventory Sum'!$AK$5)</f>
        <v>0</v>
      </c>
    </row>
    <row r="85" spans="15:39" x14ac:dyDescent="0.25">
      <c r="P85" s="7"/>
      <c r="Q85" s="30">
        <f>SUMIFS(Table111[Quantity],Table111[Product Name],'Resale Inventory Sum'!$O85)</f>
        <v>0</v>
      </c>
      <c r="S85" s="1">
        <f>SUMIFS(Table111[Total Cost],Table111[Product Name],'Resale Inventory Sum'!$O85)</f>
        <v>0</v>
      </c>
      <c r="T85" s="7"/>
      <c r="U85" s="1">
        <f>SUMIFS(Table111[Quantity Purchased],Table111[Product Name],'Resale Inventory Sum'!$O85)</f>
        <v>0</v>
      </c>
      <c r="W85" s="1">
        <f>SUMIFS(Table111[Total Purchase
Cost],Table111[Product Name],'Resale Inventory Sum'!$O85)</f>
        <v>0</v>
      </c>
      <c r="X85" s="7"/>
      <c r="Y85" s="61">
        <f t="shared" si="10"/>
        <v>0</v>
      </c>
      <c r="AA85" s="61">
        <f t="shared" si="11"/>
        <v>0</v>
      </c>
      <c r="AB85" s="7"/>
      <c r="AC85" s="1">
        <f>SUMIFS(Table7[Quantity of 
Product Sold],Table7[Sale - Product Name],'Resale Inventory Sum'!$O85,Table7[Product Type2],'Resale Inventory Sum'!$AC$5)</f>
        <v>0</v>
      </c>
      <c r="AE85" s="1">
        <f>SUMIFS(Table7[Total Cost of
Goods Sold],Table7[Sale - Product Name],'Resale Inventory Sum'!$O85,Table7[Product Type2],'Resale Inventory Sum'!$AC$5)</f>
        <v>0</v>
      </c>
      <c r="AF85" s="7"/>
      <c r="AG85" s="1">
        <f>SUMIFS(Table17[Quantity2],Table17[Product Name],'Resale Inventory Sum'!$O85,Table17[Product Type2],'Resale Inventory Sum'!$AG$5)</f>
        <v>0</v>
      </c>
      <c r="AH85" t="str">
        <f t="shared" si="12"/>
        <v/>
      </c>
      <c r="AI85" s="1">
        <f>SUMIFS(Table17[Total out of Inventory],Table17[Product Name],'Resale Inventory Sum'!$O85,Table17[Product Type2],'Resale Inventory Sum'!$AG$5)</f>
        <v>0</v>
      </c>
      <c r="AJ85" s="7"/>
      <c r="AK85" s="1">
        <f>SUMIFS(Table7[Quantity
 Sold],Table7[Sale - Product Name],'Resale Inventory Sum'!$O85,Table7[Product Type2],'Resale Inventory Sum'!$AK$5)</f>
        <v>0</v>
      </c>
      <c r="AL85" t="str">
        <f t="shared" si="13"/>
        <v/>
      </c>
      <c r="AM85" s="1">
        <f>SUMIFS(Table7[Total 
Paid],Table7[Sale - Product Name],'Resale Inventory Sum'!$O85,Table7[Product Type2],'Resale Inventory Sum'!$AK$5)</f>
        <v>0</v>
      </c>
    </row>
    <row r="86" spans="15:39" x14ac:dyDescent="0.25">
      <c r="P86" s="7"/>
      <c r="Q86" s="30">
        <f>SUMIFS(Table111[Quantity],Table111[Product Name],'Resale Inventory Sum'!$O86)</f>
        <v>0</v>
      </c>
      <c r="S86" s="1">
        <f>SUMIFS(Table111[Total Cost],Table111[Product Name],'Resale Inventory Sum'!$O86)</f>
        <v>0</v>
      </c>
      <c r="T86" s="7"/>
      <c r="U86" s="1">
        <f>SUMIFS(Table111[Quantity Purchased],Table111[Product Name],'Resale Inventory Sum'!$O86)</f>
        <v>0</v>
      </c>
      <c r="W86" s="1">
        <f>SUMIFS(Table111[Total Purchase
Cost],Table111[Product Name],'Resale Inventory Sum'!$O86)</f>
        <v>0</v>
      </c>
      <c r="X86" s="7"/>
      <c r="Y86" s="61">
        <f t="shared" si="10"/>
        <v>0</v>
      </c>
      <c r="AA86" s="61">
        <f t="shared" si="11"/>
        <v>0</v>
      </c>
      <c r="AB86" s="7"/>
      <c r="AC86" s="1">
        <f>SUMIFS(Table7[Quantity of 
Product Sold],Table7[Sale - Product Name],'Resale Inventory Sum'!$O86,Table7[Product Type2],'Resale Inventory Sum'!$AC$5)</f>
        <v>0</v>
      </c>
      <c r="AE86" s="1">
        <f>SUMIFS(Table7[Total Cost of
Goods Sold],Table7[Sale - Product Name],'Resale Inventory Sum'!$O86,Table7[Product Type2],'Resale Inventory Sum'!$AC$5)</f>
        <v>0</v>
      </c>
      <c r="AF86" s="7"/>
      <c r="AG86" s="1">
        <f>SUMIFS(Table17[Quantity2],Table17[Product Name],'Resale Inventory Sum'!$O86,Table17[Product Type2],'Resale Inventory Sum'!$AG$5)</f>
        <v>0</v>
      </c>
      <c r="AH86" t="str">
        <f t="shared" si="12"/>
        <v/>
      </c>
      <c r="AI86" s="1">
        <f>SUMIFS(Table17[Total out of Inventory],Table17[Product Name],'Resale Inventory Sum'!$O86,Table17[Product Type2],'Resale Inventory Sum'!$AG$5)</f>
        <v>0</v>
      </c>
      <c r="AJ86" s="7"/>
      <c r="AK86" s="1">
        <f>SUMIFS(Table7[Quantity
 Sold],Table7[Sale - Product Name],'Resale Inventory Sum'!$O86,Table7[Product Type2],'Resale Inventory Sum'!$AK$5)</f>
        <v>0</v>
      </c>
      <c r="AL86" t="str">
        <f t="shared" si="13"/>
        <v/>
      </c>
      <c r="AM86" s="1">
        <f>SUMIFS(Table7[Total 
Paid],Table7[Sale - Product Name],'Resale Inventory Sum'!$O86,Table7[Product Type2],'Resale Inventory Sum'!$AK$5)</f>
        <v>0</v>
      </c>
    </row>
    <row r="87" spans="15:39" x14ac:dyDescent="0.25">
      <c r="P87" s="7"/>
      <c r="Q87" s="30">
        <f>SUMIFS(Table111[Quantity],Table111[Product Name],'Resale Inventory Sum'!$O87)</f>
        <v>0</v>
      </c>
      <c r="S87" s="1">
        <f>SUMIFS(Table111[Total Cost],Table111[Product Name],'Resale Inventory Sum'!$O87)</f>
        <v>0</v>
      </c>
      <c r="T87" s="7"/>
      <c r="U87" s="1">
        <f>SUMIFS(Table111[Quantity Purchased],Table111[Product Name],'Resale Inventory Sum'!$O87)</f>
        <v>0</v>
      </c>
      <c r="W87" s="1">
        <f>SUMIFS(Table111[Total Purchase
Cost],Table111[Product Name],'Resale Inventory Sum'!$O87)</f>
        <v>0</v>
      </c>
      <c r="X87" s="7"/>
      <c r="Y87" s="61">
        <f t="shared" si="10"/>
        <v>0</v>
      </c>
      <c r="AA87" s="61">
        <f t="shared" si="11"/>
        <v>0</v>
      </c>
      <c r="AB87" s="7"/>
      <c r="AC87" s="1">
        <f>SUMIFS(Table7[Quantity of 
Product Sold],Table7[Sale - Product Name],'Resale Inventory Sum'!$O87,Table7[Product Type2],'Resale Inventory Sum'!$AC$5)</f>
        <v>0</v>
      </c>
      <c r="AE87" s="1">
        <f>SUMIFS(Table7[Total Cost of
Goods Sold],Table7[Sale - Product Name],'Resale Inventory Sum'!$O87,Table7[Product Type2],'Resale Inventory Sum'!$AC$5)</f>
        <v>0</v>
      </c>
      <c r="AF87" s="7"/>
      <c r="AG87" s="1">
        <f>SUMIFS(Table17[Quantity2],Table17[Product Name],'Resale Inventory Sum'!$O87,Table17[Product Type2],'Resale Inventory Sum'!$AG$5)</f>
        <v>0</v>
      </c>
      <c r="AH87" t="str">
        <f t="shared" si="12"/>
        <v/>
      </c>
      <c r="AI87" s="1">
        <f>SUMIFS(Table17[Total out of Inventory],Table17[Product Name],'Resale Inventory Sum'!$O87,Table17[Product Type2],'Resale Inventory Sum'!$AG$5)</f>
        <v>0</v>
      </c>
      <c r="AJ87" s="7"/>
      <c r="AK87" s="1">
        <f>SUMIFS(Table7[Quantity
 Sold],Table7[Sale - Product Name],'Resale Inventory Sum'!$O87,Table7[Product Type2],'Resale Inventory Sum'!$AK$5)</f>
        <v>0</v>
      </c>
      <c r="AL87" t="str">
        <f t="shared" si="13"/>
        <v/>
      </c>
      <c r="AM87" s="1">
        <f>SUMIFS(Table7[Total 
Paid],Table7[Sale - Product Name],'Resale Inventory Sum'!$O87,Table7[Product Type2],'Resale Inventory Sum'!$AK$5)</f>
        <v>0</v>
      </c>
    </row>
    <row r="88" spans="15:39" x14ac:dyDescent="0.25">
      <c r="P88" s="7"/>
      <c r="Q88" s="30">
        <f>SUMIFS(Table111[Quantity],Table111[Product Name],'Resale Inventory Sum'!$O88)</f>
        <v>0</v>
      </c>
      <c r="S88" s="1">
        <f>SUMIFS(Table111[Total Cost],Table111[Product Name],'Resale Inventory Sum'!$O88)</f>
        <v>0</v>
      </c>
      <c r="T88" s="7"/>
      <c r="U88" s="1">
        <f>SUMIFS(Table111[Quantity Purchased],Table111[Product Name],'Resale Inventory Sum'!$O88)</f>
        <v>0</v>
      </c>
      <c r="W88" s="1">
        <f>SUMIFS(Table111[Total Purchase
Cost],Table111[Product Name],'Resale Inventory Sum'!$O88)</f>
        <v>0</v>
      </c>
      <c r="X88" s="7"/>
      <c r="Y88" s="61">
        <f t="shared" si="10"/>
        <v>0</v>
      </c>
      <c r="AA88" s="61">
        <f t="shared" si="11"/>
        <v>0</v>
      </c>
      <c r="AB88" s="7"/>
      <c r="AC88" s="1">
        <f>SUMIFS(Table7[Quantity of 
Product Sold],Table7[Sale - Product Name],'Resale Inventory Sum'!$O88,Table7[Product Type2],'Resale Inventory Sum'!$AC$5)</f>
        <v>0</v>
      </c>
      <c r="AE88" s="1">
        <f>SUMIFS(Table7[Total Cost of
Goods Sold],Table7[Sale - Product Name],'Resale Inventory Sum'!$O88,Table7[Product Type2],'Resale Inventory Sum'!$AC$5)</f>
        <v>0</v>
      </c>
      <c r="AF88" s="7"/>
      <c r="AG88" s="1">
        <f>SUMIFS(Table17[Quantity2],Table17[Product Name],'Resale Inventory Sum'!$O88,Table17[Product Type2],'Resale Inventory Sum'!$AG$5)</f>
        <v>0</v>
      </c>
      <c r="AH88" t="str">
        <f t="shared" si="12"/>
        <v/>
      </c>
      <c r="AI88" s="1">
        <f>SUMIFS(Table17[Total out of Inventory],Table17[Product Name],'Resale Inventory Sum'!$O88,Table17[Product Type2],'Resale Inventory Sum'!$AG$5)</f>
        <v>0</v>
      </c>
      <c r="AJ88" s="7"/>
      <c r="AK88" s="1">
        <f>SUMIFS(Table7[Quantity
 Sold],Table7[Sale - Product Name],'Resale Inventory Sum'!$O88,Table7[Product Type2],'Resale Inventory Sum'!$AK$5)</f>
        <v>0</v>
      </c>
      <c r="AL88" t="str">
        <f t="shared" si="13"/>
        <v/>
      </c>
      <c r="AM88" s="1">
        <f>SUMIFS(Table7[Total 
Paid],Table7[Sale - Product Name],'Resale Inventory Sum'!$O88,Table7[Product Type2],'Resale Inventory Sum'!$AK$5)</f>
        <v>0</v>
      </c>
    </row>
    <row r="89" spans="15:39" x14ac:dyDescent="0.25">
      <c r="P89" s="7"/>
      <c r="Q89" s="30">
        <f>SUMIFS(Table111[Quantity],Table111[Product Name],'Resale Inventory Sum'!$O89)</f>
        <v>0</v>
      </c>
      <c r="S89" s="1">
        <f>SUMIFS(Table111[Total Cost],Table111[Product Name],'Resale Inventory Sum'!$O89)</f>
        <v>0</v>
      </c>
      <c r="T89" s="7"/>
      <c r="U89" s="1">
        <f>SUMIFS(Table111[Quantity Purchased],Table111[Product Name],'Resale Inventory Sum'!$O89)</f>
        <v>0</v>
      </c>
      <c r="W89" s="1">
        <f>SUMIFS(Table111[Total Purchase
Cost],Table111[Product Name],'Resale Inventory Sum'!$O89)</f>
        <v>0</v>
      </c>
      <c r="X89" s="7"/>
      <c r="Y89" s="61">
        <f t="shared" si="10"/>
        <v>0</v>
      </c>
      <c r="AA89" s="61">
        <f t="shared" si="11"/>
        <v>0</v>
      </c>
      <c r="AB89" s="7"/>
      <c r="AC89" s="1">
        <f>SUMIFS(Table7[Quantity of 
Product Sold],Table7[Sale - Product Name],'Resale Inventory Sum'!$O89,Table7[Product Type2],'Resale Inventory Sum'!$AC$5)</f>
        <v>0</v>
      </c>
      <c r="AE89" s="1">
        <f>SUMIFS(Table7[Total Cost of
Goods Sold],Table7[Sale - Product Name],'Resale Inventory Sum'!$O89,Table7[Product Type2],'Resale Inventory Sum'!$AC$5)</f>
        <v>0</v>
      </c>
      <c r="AF89" s="7"/>
      <c r="AG89" s="1">
        <f>SUMIFS(Table17[Quantity2],Table17[Product Name],'Resale Inventory Sum'!$O89,Table17[Product Type2],'Resale Inventory Sum'!$AG$5)</f>
        <v>0</v>
      </c>
      <c r="AH89" t="str">
        <f t="shared" si="12"/>
        <v/>
      </c>
      <c r="AI89" s="1">
        <f>SUMIFS(Table17[Total out of Inventory],Table17[Product Name],'Resale Inventory Sum'!$O89,Table17[Product Type2],'Resale Inventory Sum'!$AG$5)</f>
        <v>0</v>
      </c>
      <c r="AJ89" s="7"/>
      <c r="AK89" s="1">
        <f>SUMIFS(Table7[Quantity
 Sold],Table7[Sale - Product Name],'Resale Inventory Sum'!$O89,Table7[Product Type2],'Resale Inventory Sum'!$AK$5)</f>
        <v>0</v>
      </c>
      <c r="AL89" t="str">
        <f t="shared" si="13"/>
        <v/>
      </c>
      <c r="AM89" s="1">
        <f>SUMIFS(Table7[Total 
Paid],Table7[Sale - Product Name],'Resale Inventory Sum'!$O89,Table7[Product Type2],'Resale Inventory Sum'!$AK$5)</f>
        <v>0</v>
      </c>
    </row>
    <row r="90" spans="15:39" x14ac:dyDescent="0.25">
      <c r="P90" s="7"/>
      <c r="Q90" s="30">
        <f>SUMIFS(Table111[Quantity],Table111[Product Name],'Resale Inventory Sum'!$O90)</f>
        <v>0</v>
      </c>
      <c r="S90" s="1">
        <f>SUMIFS(Table111[Total Cost],Table111[Product Name],'Resale Inventory Sum'!$O90)</f>
        <v>0</v>
      </c>
      <c r="T90" s="7"/>
      <c r="U90" s="1">
        <f>SUMIFS(Table111[Quantity Purchased],Table111[Product Name],'Resale Inventory Sum'!$O90)</f>
        <v>0</v>
      </c>
      <c r="W90" s="1">
        <f>SUMIFS(Table111[Total Purchase
Cost],Table111[Product Name],'Resale Inventory Sum'!$O90)</f>
        <v>0</v>
      </c>
      <c r="X90" s="7"/>
      <c r="Y90" s="61">
        <f t="shared" si="10"/>
        <v>0</v>
      </c>
      <c r="AA90" s="61">
        <f t="shared" si="11"/>
        <v>0</v>
      </c>
      <c r="AB90" s="7"/>
      <c r="AC90" s="1">
        <f>SUMIFS(Table7[Quantity of 
Product Sold],Table7[Sale - Product Name],'Resale Inventory Sum'!$O90,Table7[Product Type2],'Resale Inventory Sum'!$AC$5)</f>
        <v>0</v>
      </c>
      <c r="AE90" s="1">
        <f>SUMIFS(Table7[Total Cost of
Goods Sold],Table7[Sale - Product Name],'Resale Inventory Sum'!$O90,Table7[Product Type2],'Resale Inventory Sum'!$AC$5)</f>
        <v>0</v>
      </c>
      <c r="AF90" s="7"/>
      <c r="AG90" s="1">
        <f>SUMIFS(Table17[Quantity2],Table17[Product Name],'Resale Inventory Sum'!$O90,Table17[Product Type2],'Resale Inventory Sum'!$AG$5)</f>
        <v>0</v>
      </c>
      <c r="AH90" t="str">
        <f t="shared" si="12"/>
        <v/>
      </c>
      <c r="AI90" s="1">
        <f>SUMIFS(Table17[Total out of Inventory],Table17[Product Name],'Resale Inventory Sum'!$O90,Table17[Product Type2],'Resale Inventory Sum'!$AG$5)</f>
        <v>0</v>
      </c>
      <c r="AJ90" s="7"/>
      <c r="AK90" s="1">
        <f>SUMIFS(Table7[Quantity
 Sold],Table7[Sale - Product Name],'Resale Inventory Sum'!$O90,Table7[Product Type2],'Resale Inventory Sum'!$AK$5)</f>
        <v>0</v>
      </c>
      <c r="AL90" t="str">
        <f t="shared" si="13"/>
        <v/>
      </c>
      <c r="AM90" s="1">
        <f>SUMIFS(Table7[Total 
Paid],Table7[Sale - Product Name],'Resale Inventory Sum'!$O90,Table7[Product Type2],'Resale Inventory Sum'!$AK$5)</f>
        <v>0</v>
      </c>
    </row>
    <row r="91" spans="15:39" x14ac:dyDescent="0.25">
      <c r="P91" s="7"/>
      <c r="Q91" s="30">
        <f>SUMIFS(Table111[Quantity],Table111[Product Name],'Resale Inventory Sum'!$O91)</f>
        <v>0</v>
      </c>
      <c r="S91" s="1">
        <f>SUMIFS(Table111[Total Cost],Table111[Product Name],'Resale Inventory Sum'!$O91)</f>
        <v>0</v>
      </c>
      <c r="T91" s="7"/>
      <c r="U91" s="1">
        <f>SUMIFS(Table111[Quantity Purchased],Table111[Product Name],'Resale Inventory Sum'!$O91)</f>
        <v>0</v>
      </c>
      <c r="W91" s="1">
        <f>SUMIFS(Table111[Total Purchase
Cost],Table111[Product Name],'Resale Inventory Sum'!$O91)</f>
        <v>0</v>
      </c>
      <c r="X91" s="7"/>
      <c r="Y91" s="61">
        <f t="shared" si="10"/>
        <v>0</v>
      </c>
      <c r="AA91" s="61">
        <f t="shared" si="11"/>
        <v>0</v>
      </c>
      <c r="AB91" s="7"/>
      <c r="AC91" s="1">
        <f>SUMIFS(Table7[Quantity of 
Product Sold],Table7[Sale - Product Name],'Resale Inventory Sum'!$O91,Table7[Product Type2],'Resale Inventory Sum'!$AC$5)</f>
        <v>0</v>
      </c>
      <c r="AE91" s="1">
        <f>SUMIFS(Table7[Total Cost of
Goods Sold],Table7[Sale - Product Name],'Resale Inventory Sum'!$O91,Table7[Product Type2],'Resale Inventory Sum'!$AC$5)</f>
        <v>0</v>
      </c>
      <c r="AF91" s="7"/>
      <c r="AG91" s="1">
        <f>SUMIFS(Table17[Quantity2],Table17[Product Name],'Resale Inventory Sum'!$O91,Table17[Product Type2],'Resale Inventory Sum'!$AG$5)</f>
        <v>0</v>
      </c>
      <c r="AH91" t="str">
        <f t="shared" si="12"/>
        <v/>
      </c>
      <c r="AI91" s="1">
        <f>SUMIFS(Table17[Total out of Inventory],Table17[Product Name],'Resale Inventory Sum'!$O91,Table17[Product Type2],'Resale Inventory Sum'!$AG$5)</f>
        <v>0</v>
      </c>
      <c r="AJ91" s="7"/>
      <c r="AK91" s="1">
        <f>SUMIFS(Table7[Quantity
 Sold],Table7[Sale - Product Name],'Resale Inventory Sum'!$O91,Table7[Product Type2],'Resale Inventory Sum'!$AK$5)</f>
        <v>0</v>
      </c>
      <c r="AL91" t="str">
        <f t="shared" si="13"/>
        <v/>
      </c>
      <c r="AM91" s="1">
        <f>SUMIFS(Table7[Total 
Paid],Table7[Sale - Product Name],'Resale Inventory Sum'!$O91,Table7[Product Type2],'Resale Inventory Sum'!$AK$5)</f>
        <v>0</v>
      </c>
    </row>
    <row r="92" spans="15:39" x14ac:dyDescent="0.25">
      <c r="P92" s="7"/>
      <c r="Q92" s="30">
        <f>SUMIFS(Table111[Quantity],Table111[Product Name],'Resale Inventory Sum'!$O92)</f>
        <v>0</v>
      </c>
      <c r="S92" s="1">
        <f>SUMIFS(Table111[Total Cost],Table111[Product Name],'Resale Inventory Sum'!$O92)</f>
        <v>0</v>
      </c>
      <c r="T92" s="7"/>
      <c r="U92" s="1">
        <f>SUMIFS(Table111[Quantity Purchased],Table111[Product Name],'Resale Inventory Sum'!$O92)</f>
        <v>0</v>
      </c>
      <c r="W92" s="1">
        <f>SUMIFS(Table111[Total Purchase
Cost],Table111[Product Name],'Resale Inventory Sum'!$O92)</f>
        <v>0</v>
      </c>
      <c r="X92" s="7"/>
      <c r="Y92" s="61">
        <f t="shared" si="10"/>
        <v>0</v>
      </c>
      <c r="AA92" s="61">
        <f t="shared" si="11"/>
        <v>0</v>
      </c>
      <c r="AB92" s="7"/>
      <c r="AC92" s="1">
        <f>SUMIFS(Table7[Quantity of 
Product Sold],Table7[Sale - Product Name],'Resale Inventory Sum'!$O92,Table7[Product Type2],'Resale Inventory Sum'!$AC$5)</f>
        <v>0</v>
      </c>
      <c r="AE92" s="1">
        <f>SUMIFS(Table7[Total Cost of
Goods Sold],Table7[Sale - Product Name],'Resale Inventory Sum'!$O92,Table7[Product Type2],'Resale Inventory Sum'!$AC$5)</f>
        <v>0</v>
      </c>
      <c r="AF92" s="7"/>
      <c r="AG92" s="1">
        <f>SUMIFS(Table17[Quantity2],Table17[Product Name],'Resale Inventory Sum'!$O92,Table17[Product Type2],'Resale Inventory Sum'!$AG$5)</f>
        <v>0</v>
      </c>
      <c r="AH92" t="str">
        <f t="shared" si="12"/>
        <v/>
      </c>
      <c r="AI92" s="1">
        <f>SUMIFS(Table17[Total out of Inventory],Table17[Product Name],'Resale Inventory Sum'!$O92,Table17[Product Type2],'Resale Inventory Sum'!$AG$5)</f>
        <v>0</v>
      </c>
      <c r="AJ92" s="7"/>
      <c r="AK92" s="1">
        <f>SUMIFS(Table7[Quantity
 Sold],Table7[Sale - Product Name],'Resale Inventory Sum'!$O92,Table7[Product Type2],'Resale Inventory Sum'!$AK$5)</f>
        <v>0</v>
      </c>
      <c r="AL92" t="str">
        <f t="shared" si="13"/>
        <v/>
      </c>
      <c r="AM92" s="1">
        <f>SUMIFS(Table7[Total 
Paid],Table7[Sale - Product Name],'Resale Inventory Sum'!$O92,Table7[Product Type2],'Resale Inventory Sum'!$AK$5)</f>
        <v>0</v>
      </c>
    </row>
    <row r="93" spans="15:39" x14ac:dyDescent="0.25">
      <c r="P93" s="7"/>
      <c r="Q93" s="30">
        <f>SUMIFS(Table111[Quantity],Table111[Product Name],'Resale Inventory Sum'!$O93)</f>
        <v>0</v>
      </c>
      <c r="S93" s="1">
        <f>SUMIFS(Table111[Total Cost],Table111[Product Name],'Resale Inventory Sum'!$O93)</f>
        <v>0</v>
      </c>
      <c r="T93" s="7"/>
      <c r="U93" s="1">
        <f>SUMIFS(Table111[Quantity Purchased],Table111[Product Name],'Resale Inventory Sum'!$O93)</f>
        <v>0</v>
      </c>
      <c r="W93" s="1">
        <f>SUMIFS(Table111[Total Purchase
Cost],Table111[Product Name],'Resale Inventory Sum'!$O93)</f>
        <v>0</v>
      </c>
      <c r="X93" s="7"/>
      <c r="Y93" s="61">
        <f t="shared" si="10"/>
        <v>0</v>
      </c>
      <c r="AA93" s="61">
        <f t="shared" si="11"/>
        <v>0</v>
      </c>
      <c r="AB93" s="7"/>
      <c r="AC93" s="1">
        <f>SUMIFS(Table7[Quantity of 
Product Sold],Table7[Sale - Product Name],'Resale Inventory Sum'!$O93,Table7[Product Type2],'Resale Inventory Sum'!$AC$5)</f>
        <v>0</v>
      </c>
      <c r="AE93" s="1">
        <f>SUMIFS(Table7[Total Cost of
Goods Sold],Table7[Sale - Product Name],'Resale Inventory Sum'!$O93,Table7[Product Type2],'Resale Inventory Sum'!$AC$5)</f>
        <v>0</v>
      </c>
      <c r="AF93" s="7"/>
      <c r="AG93" s="1">
        <f>SUMIFS(Table17[Quantity2],Table17[Product Name],'Resale Inventory Sum'!$O93,Table17[Product Type2],'Resale Inventory Sum'!$AG$5)</f>
        <v>0</v>
      </c>
      <c r="AH93" t="str">
        <f t="shared" si="12"/>
        <v/>
      </c>
      <c r="AI93" s="1">
        <f>SUMIFS(Table17[Total out of Inventory],Table17[Product Name],'Resale Inventory Sum'!$O93,Table17[Product Type2],'Resale Inventory Sum'!$AG$5)</f>
        <v>0</v>
      </c>
      <c r="AJ93" s="7"/>
      <c r="AK93" s="1">
        <f>SUMIFS(Table7[Quantity
 Sold],Table7[Sale - Product Name],'Resale Inventory Sum'!$O93,Table7[Product Type2],'Resale Inventory Sum'!$AK$5)</f>
        <v>0</v>
      </c>
      <c r="AL93" t="str">
        <f t="shared" si="13"/>
        <v/>
      </c>
      <c r="AM93" s="1">
        <f>SUMIFS(Table7[Total 
Paid],Table7[Sale - Product Name],'Resale Inventory Sum'!$O93,Table7[Product Type2],'Resale Inventory Sum'!$AK$5)</f>
        <v>0</v>
      </c>
    </row>
    <row r="94" spans="15:39" x14ac:dyDescent="0.25">
      <c r="P94" s="7"/>
      <c r="Q94" s="30">
        <f>SUMIFS(Table111[Quantity],Table111[Product Name],'Resale Inventory Sum'!$O94)</f>
        <v>0</v>
      </c>
      <c r="S94" s="1">
        <f>SUMIFS(Table111[Total Cost],Table111[Product Name],'Resale Inventory Sum'!$O94)</f>
        <v>0</v>
      </c>
      <c r="T94" s="7"/>
      <c r="U94" s="1">
        <f>SUMIFS(Table111[Quantity Purchased],Table111[Product Name],'Resale Inventory Sum'!$O94)</f>
        <v>0</v>
      </c>
      <c r="W94" s="1">
        <f>SUMIFS(Table111[Total Purchase
Cost],Table111[Product Name],'Resale Inventory Sum'!$O94)</f>
        <v>0</v>
      </c>
      <c r="X94" s="7"/>
      <c r="Y94" s="61">
        <f t="shared" si="10"/>
        <v>0</v>
      </c>
      <c r="AA94" s="61">
        <f t="shared" si="11"/>
        <v>0</v>
      </c>
      <c r="AB94" s="7"/>
      <c r="AC94" s="1">
        <f>SUMIFS(Table7[Quantity of 
Product Sold],Table7[Sale - Product Name],'Resale Inventory Sum'!$O94,Table7[Product Type2],'Resale Inventory Sum'!$AC$5)</f>
        <v>0</v>
      </c>
      <c r="AE94" s="1">
        <f>SUMIFS(Table7[Total Cost of
Goods Sold],Table7[Sale - Product Name],'Resale Inventory Sum'!$O94,Table7[Product Type2],'Resale Inventory Sum'!$AC$5)</f>
        <v>0</v>
      </c>
      <c r="AF94" s="7"/>
      <c r="AG94" s="1">
        <f>SUMIFS(Table17[Quantity2],Table17[Product Name],'Resale Inventory Sum'!$O94,Table17[Product Type2],'Resale Inventory Sum'!$AG$5)</f>
        <v>0</v>
      </c>
      <c r="AH94" t="str">
        <f t="shared" si="12"/>
        <v/>
      </c>
      <c r="AI94" s="1">
        <f>SUMIFS(Table17[Total out of Inventory],Table17[Product Name],'Resale Inventory Sum'!$O94,Table17[Product Type2],'Resale Inventory Sum'!$AG$5)</f>
        <v>0</v>
      </c>
      <c r="AJ94" s="7"/>
      <c r="AK94" s="1">
        <f>SUMIFS(Table7[Quantity
 Sold],Table7[Sale - Product Name],'Resale Inventory Sum'!$O94,Table7[Product Type2],'Resale Inventory Sum'!$AK$5)</f>
        <v>0</v>
      </c>
      <c r="AL94" t="str">
        <f t="shared" si="13"/>
        <v/>
      </c>
      <c r="AM94" s="1">
        <f>SUMIFS(Table7[Total 
Paid],Table7[Sale - Product Name],'Resale Inventory Sum'!$O94,Table7[Product Type2],'Resale Inventory Sum'!$AK$5)</f>
        <v>0</v>
      </c>
    </row>
    <row r="95" spans="15:39" x14ac:dyDescent="0.25">
      <c r="P95" s="7"/>
      <c r="Q95" s="30">
        <f>SUMIFS(Table111[Quantity],Table111[Product Name],'Resale Inventory Sum'!$O95)</f>
        <v>0</v>
      </c>
      <c r="S95" s="1">
        <f>SUMIFS(Table111[Total Cost],Table111[Product Name],'Resale Inventory Sum'!$O95)</f>
        <v>0</v>
      </c>
      <c r="T95" s="7"/>
      <c r="U95" s="1">
        <f>SUMIFS(Table111[Quantity Purchased],Table111[Product Name],'Resale Inventory Sum'!$O95)</f>
        <v>0</v>
      </c>
      <c r="W95" s="1">
        <f>SUMIFS(Table111[Total Purchase
Cost],Table111[Product Name],'Resale Inventory Sum'!$O95)</f>
        <v>0</v>
      </c>
      <c r="X95" s="7"/>
      <c r="Y95" s="61">
        <f t="shared" si="10"/>
        <v>0</v>
      </c>
      <c r="AA95" s="61">
        <f t="shared" si="11"/>
        <v>0</v>
      </c>
      <c r="AB95" s="7"/>
      <c r="AC95" s="1">
        <f>SUMIFS(Table7[Quantity of 
Product Sold],Table7[Sale - Product Name],'Resale Inventory Sum'!$O95,Table7[Product Type2],'Resale Inventory Sum'!$AC$5)</f>
        <v>0</v>
      </c>
      <c r="AE95" s="1">
        <f>SUMIFS(Table7[Total Cost of
Goods Sold],Table7[Sale - Product Name],'Resale Inventory Sum'!$O95,Table7[Product Type2],'Resale Inventory Sum'!$AC$5)</f>
        <v>0</v>
      </c>
      <c r="AF95" s="7"/>
      <c r="AG95" s="1">
        <f>SUMIFS(Table17[Quantity2],Table17[Product Name],'Resale Inventory Sum'!$O95,Table17[Product Type2],'Resale Inventory Sum'!$AG$5)</f>
        <v>0</v>
      </c>
      <c r="AH95" t="str">
        <f t="shared" si="12"/>
        <v/>
      </c>
      <c r="AI95" s="1">
        <f>SUMIFS(Table17[Total out of Inventory],Table17[Product Name],'Resale Inventory Sum'!$O95,Table17[Product Type2],'Resale Inventory Sum'!$AG$5)</f>
        <v>0</v>
      </c>
      <c r="AJ95" s="7"/>
      <c r="AK95" s="1">
        <f>SUMIFS(Table7[Quantity
 Sold],Table7[Sale - Product Name],'Resale Inventory Sum'!$O95,Table7[Product Type2],'Resale Inventory Sum'!$AK$5)</f>
        <v>0</v>
      </c>
      <c r="AL95" t="str">
        <f t="shared" si="13"/>
        <v/>
      </c>
      <c r="AM95" s="1">
        <f>SUMIFS(Table7[Total 
Paid],Table7[Sale - Product Name],'Resale Inventory Sum'!$O95,Table7[Product Type2],'Resale Inventory Sum'!$AK$5)</f>
        <v>0</v>
      </c>
    </row>
    <row r="96" spans="15:39" x14ac:dyDescent="0.25">
      <c r="P96" s="7"/>
      <c r="Q96" s="30">
        <f>SUMIFS(Table111[Quantity],Table111[Product Name],'Resale Inventory Sum'!$O96)</f>
        <v>0</v>
      </c>
      <c r="S96" s="1">
        <f>SUMIFS(Table111[Total Cost],Table111[Product Name],'Resale Inventory Sum'!$O96)</f>
        <v>0</v>
      </c>
      <c r="T96" s="7"/>
      <c r="U96" s="1">
        <f>SUMIFS(Table111[Quantity Purchased],Table111[Product Name],'Resale Inventory Sum'!$O96)</f>
        <v>0</v>
      </c>
      <c r="W96" s="1">
        <f>SUMIFS(Table111[Total Purchase
Cost],Table111[Product Name],'Resale Inventory Sum'!$O96)</f>
        <v>0</v>
      </c>
      <c r="X96" s="7"/>
      <c r="Y96" s="61">
        <f t="shared" si="10"/>
        <v>0</v>
      </c>
      <c r="AA96" s="61">
        <f t="shared" si="11"/>
        <v>0</v>
      </c>
      <c r="AB96" s="7"/>
      <c r="AC96" s="1">
        <f>SUMIFS(Table7[Quantity of 
Product Sold],Table7[Sale - Product Name],'Resale Inventory Sum'!$O96,Table7[Product Type2],'Resale Inventory Sum'!$AC$5)</f>
        <v>0</v>
      </c>
      <c r="AE96" s="1">
        <f>SUMIFS(Table7[Total Cost of
Goods Sold],Table7[Sale - Product Name],'Resale Inventory Sum'!$O96,Table7[Product Type2],'Resale Inventory Sum'!$AC$5)</f>
        <v>0</v>
      </c>
      <c r="AF96" s="7"/>
      <c r="AG96" s="1">
        <f>SUMIFS(Table17[Quantity2],Table17[Product Name],'Resale Inventory Sum'!$O96,Table17[Product Type2],'Resale Inventory Sum'!$AG$5)</f>
        <v>0</v>
      </c>
      <c r="AH96" t="str">
        <f t="shared" si="12"/>
        <v/>
      </c>
      <c r="AI96" s="1">
        <f>SUMIFS(Table17[Total out of Inventory],Table17[Product Name],'Resale Inventory Sum'!$O96,Table17[Product Type2],'Resale Inventory Sum'!$AG$5)</f>
        <v>0</v>
      </c>
      <c r="AJ96" s="7"/>
      <c r="AK96" s="1">
        <f>SUMIFS(Table7[Quantity
 Sold],Table7[Sale - Product Name],'Resale Inventory Sum'!$O96,Table7[Product Type2],'Resale Inventory Sum'!$AK$5)</f>
        <v>0</v>
      </c>
      <c r="AL96" t="str">
        <f t="shared" si="13"/>
        <v/>
      </c>
      <c r="AM96" s="1">
        <f>SUMIFS(Table7[Total 
Paid],Table7[Sale - Product Name],'Resale Inventory Sum'!$O96,Table7[Product Type2],'Resale Inventory Sum'!$AK$5)</f>
        <v>0</v>
      </c>
    </row>
    <row r="97" spans="16:39" x14ac:dyDescent="0.25">
      <c r="P97" s="7"/>
      <c r="Q97" s="30">
        <f>SUMIFS(Table111[Quantity],Table111[Product Name],'Resale Inventory Sum'!$O97)</f>
        <v>0</v>
      </c>
      <c r="S97" s="1">
        <f>SUMIFS(Table111[Total Cost],Table111[Product Name],'Resale Inventory Sum'!$O97)</f>
        <v>0</v>
      </c>
      <c r="T97" s="7"/>
      <c r="U97" s="1">
        <f>SUMIFS(Table111[Quantity Purchased],Table111[Product Name],'Resale Inventory Sum'!$O97)</f>
        <v>0</v>
      </c>
      <c r="W97" s="1">
        <f>SUMIFS(Table111[Total Purchase
Cost],Table111[Product Name],'Resale Inventory Sum'!$O97)</f>
        <v>0</v>
      </c>
      <c r="X97" s="7"/>
      <c r="Y97" s="61">
        <f t="shared" si="10"/>
        <v>0</v>
      </c>
      <c r="AA97" s="61">
        <f t="shared" si="11"/>
        <v>0</v>
      </c>
      <c r="AB97" s="7"/>
      <c r="AC97" s="1">
        <f>SUMIFS(Table7[Quantity of 
Product Sold],Table7[Sale - Product Name],'Resale Inventory Sum'!$O97,Table7[Product Type2],'Resale Inventory Sum'!$AC$5)</f>
        <v>0</v>
      </c>
      <c r="AE97" s="1">
        <f>SUMIFS(Table7[Total Cost of
Goods Sold],Table7[Sale - Product Name],'Resale Inventory Sum'!$O97,Table7[Product Type2],'Resale Inventory Sum'!$AC$5)</f>
        <v>0</v>
      </c>
      <c r="AF97" s="7"/>
      <c r="AG97" s="1">
        <f>SUMIFS(Table17[Quantity2],Table17[Product Name],'Resale Inventory Sum'!$O97,Table17[Product Type2],'Resale Inventory Sum'!$AG$5)</f>
        <v>0</v>
      </c>
      <c r="AH97" t="str">
        <f t="shared" si="12"/>
        <v/>
      </c>
      <c r="AI97" s="1">
        <f>SUMIFS(Table17[Total out of Inventory],Table17[Product Name],'Resale Inventory Sum'!$O97,Table17[Product Type2],'Resale Inventory Sum'!$AG$5)</f>
        <v>0</v>
      </c>
      <c r="AJ97" s="7"/>
      <c r="AK97" s="1">
        <f>SUMIFS(Table7[Quantity
 Sold],Table7[Sale - Product Name],'Resale Inventory Sum'!$O97,Table7[Product Type2],'Resale Inventory Sum'!$AK$5)</f>
        <v>0</v>
      </c>
      <c r="AL97" t="str">
        <f t="shared" si="13"/>
        <v/>
      </c>
      <c r="AM97" s="1">
        <f>SUMIFS(Table7[Total 
Paid],Table7[Sale - Product Name],'Resale Inventory Sum'!$O97,Table7[Product Type2],'Resale Inventory Sum'!$AK$5)</f>
        <v>0</v>
      </c>
    </row>
    <row r="98" spans="16:39" x14ac:dyDescent="0.25">
      <c r="P98" s="7"/>
      <c r="Q98" s="30">
        <f>SUMIFS(Table111[Quantity],Table111[Product Name],'Resale Inventory Sum'!$O98)</f>
        <v>0</v>
      </c>
      <c r="S98" s="1">
        <f>SUMIFS(Table111[Total Cost],Table111[Product Name],'Resale Inventory Sum'!$O98)</f>
        <v>0</v>
      </c>
      <c r="T98" s="7"/>
      <c r="U98" s="1">
        <f>SUMIFS(Table111[Quantity Purchased],Table111[Product Name],'Resale Inventory Sum'!$O98)</f>
        <v>0</v>
      </c>
      <c r="W98" s="1">
        <f>SUMIFS(Table111[Total Purchase
Cost],Table111[Product Name],'Resale Inventory Sum'!$O98)</f>
        <v>0</v>
      </c>
      <c r="X98" s="7"/>
      <c r="Y98" s="61">
        <f t="shared" si="10"/>
        <v>0</v>
      </c>
      <c r="AA98" s="61">
        <f t="shared" si="11"/>
        <v>0</v>
      </c>
      <c r="AB98" s="7"/>
      <c r="AC98" s="1">
        <f>SUMIFS(Table7[Quantity of 
Product Sold],Table7[Sale - Product Name],'Resale Inventory Sum'!$O98,Table7[Product Type2],'Resale Inventory Sum'!$AC$5)</f>
        <v>0</v>
      </c>
      <c r="AE98" s="1">
        <f>SUMIFS(Table7[Total Cost of
Goods Sold],Table7[Sale - Product Name],'Resale Inventory Sum'!$O98,Table7[Product Type2],'Resale Inventory Sum'!$AC$5)</f>
        <v>0</v>
      </c>
      <c r="AF98" s="7"/>
      <c r="AG98" s="1">
        <f>SUMIFS(Table17[Quantity2],Table17[Product Name],'Resale Inventory Sum'!$O98,Table17[Product Type2],'Resale Inventory Sum'!$AG$5)</f>
        <v>0</v>
      </c>
      <c r="AH98" t="str">
        <f t="shared" si="12"/>
        <v/>
      </c>
      <c r="AI98" s="1">
        <f>SUMIFS(Table17[Total out of Inventory],Table17[Product Name],'Resale Inventory Sum'!$O98,Table17[Product Type2],'Resale Inventory Sum'!$AG$5)</f>
        <v>0</v>
      </c>
      <c r="AJ98" s="7"/>
      <c r="AK98" s="1">
        <f>SUMIFS(Table7[Quantity
 Sold],Table7[Sale - Product Name],'Resale Inventory Sum'!$O98,Table7[Product Type2],'Resale Inventory Sum'!$AK$5)</f>
        <v>0</v>
      </c>
      <c r="AL98" t="str">
        <f t="shared" si="13"/>
        <v/>
      </c>
      <c r="AM98" s="1">
        <f>SUMIFS(Table7[Total 
Paid],Table7[Sale - Product Name],'Resale Inventory Sum'!$O98,Table7[Product Type2],'Resale Inventory Sum'!$AK$5)</f>
        <v>0</v>
      </c>
    </row>
    <row r="99" spans="16:39" x14ac:dyDescent="0.25">
      <c r="P99" s="7"/>
      <c r="Q99" s="30">
        <f>SUMIFS(Table111[Quantity],Table111[Product Name],'Resale Inventory Sum'!$O99)</f>
        <v>0</v>
      </c>
      <c r="S99" s="1">
        <f>SUMIFS(Table111[Total Cost],Table111[Product Name],'Resale Inventory Sum'!$O99)</f>
        <v>0</v>
      </c>
      <c r="T99" s="7"/>
      <c r="U99" s="1">
        <f>SUMIFS(Table111[Quantity Purchased],Table111[Product Name],'Resale Inventory Sum'!$O99)</f>
        <v>0</v>
      </c>
      <c r="W99" s="1">
        <f>SUMIFS(Table111[Total Purchase
Cost],Table111[Product Name],'Resale Inventory Sum'!$O99)</f>
        <v>0</v>
      </c>
      <c r="X99" s="7"/>
      <c r="Y99" s="61">
        <f t="shared" si="10"/>
        <v>0</v>
      </c>
      <c r="AA99" s="61">
        <f t="shared" si="11"/>
        <v>0</v>
      </c>
      <c r="AB99" s="7"/>
      <c r="AC99" s="1">
        <f>SUMIFS(Table7[Quantity of 
Product Sold],Table7[Sale - Product Name],'Resale Inventory Sum'!$O99,Table7[Product Type2],'Resale Inventory Sum'!$AC$5)</f>
        <v>0</v>
      </c>
      <c r="AE99" s="1">
        <f>SUMIFS(Table7[Total Cost of
Goods Sold],Table7[Sale - Product Name],'Resale Inventory Sum'!$O99,Table7[Product Type2],'Resale Inventory Sum'!$AC$5)</f>
        <v>0</v>
      </c>
      <c r="AF99" s="7"/>
      <c r="AG99" s="1">
        <f>SUMIFS(Table17[Quantity2],Table17[Product Name],'Resale Inventory Sum'!$O99,Table17[Product Type2],'Resale Inventory Sum'!$AG$5)</f>
        <v>0</v>
      </c>
      <c r="AH99" t="str">
        <f t="shared" si="12"/>
        <v/>
      </c>
      <c r="AI99" s="1">
        <f>SUMIFS(Table17[Total out of Inventory],Table17[Product Name],'Resale Inventory Sum'!$O99,Table17[Product Type2],'Resale Inventory Sum'!$AG$5)</f>
        <v>0</v>
      </c>
      <c r="AJ99" s="7"/>
      <c r="AK99" s="1">
        <f>SUMIFS(Table7[Quantity
 Sold],Table7[Sale - Product Name],'Resale Inventory Sum'!$O99,Table7[Product Type2],'Resale Inventory Sum'!$AK$5)</f>
        <v>0</v>
      </c>
      <c r="AL99" t="str">
        <f t="shared" si="13"/>
        <v/>
      </c>
      <c r="AM99" s="1">
        <f>SUMIFS(Table7[Total 
Paid],Table7[Sale - Product Name],'Resale Inventory Sum'!$O99,Table7[Product Type2],'Resale Inventory Sum'!$AK$5)</f>
        <v>0</v>
      </c>
    </row>
    <row r="100" spans="16:39" x14ac:dyDescent="0.25">
      <c r="P100" s="7"/>
      <c r="Q100" s="30">
        <f>SUMIFS(Table111[Quantity],Table111[Product Name],'Resale Inventory Sum'!$O100)</f>
        <v>0</v>
      </c>
      <c r="S100" s="1">
        <f>SUMIFS(Table111[Total Cost],Table111[Product Name],'Resale Inventory Sum'!$O100)</f>
        <v>0</v>
      </c>
      <c r="T100" s="7"/>
      <c r="U100" s="1">
        <f>SUMIFS(Table111[Quantity Purchased],Table111[Product Name],'Resale Inventory Sum'!$O100)</f>
        <v>0</v>
      </c>
      <c r="W100" s="1">
        <f>SUMIFS(Table111[Total Purchase
Cost],Table111[Product Name],'Resale Inventory Sum'!$O100)</f>
        <v>0</v>
      </c>
      <c r="X100" s="7"/>
      <c r="Y100" s="61">
        <f t="shared" si="10"/>
        <v>0</v>
      </c>
      <c r="AA100" s="61">
        <f t="shared" si="11"/>
        <v>0</v>
      </c>
      <c r="AB100" s="7"/>
      <c r="AC100" s="1">
        <f>SUMIFS(Table7[Quantity of 
Product Sold],Table7[Sale - Product Name],'Resale Inventory Sum'!$O100,Table7[Product Type2],'Resale Inventory Sum'!$AC$5)</f>
        <v>0</v>
      </c>
      <c r="AE100" s="1">
        <f>SUMIFS(Table7[Total Cost of
Goods Sold],Table7[Sale - Product Name],'Resale Inventory Sum'!$O100,Table7[Product Type2],'Resale Inventory Sum'!$AC$5)</f>
        <v>0</v>
      </c>
      <c r="AF100" s="7"/>
      <c r="AG100" s="1">
        <f>SUMIFS(Table17[Quantity2],Table17[Product Name],'Resale Inventory Sum'!$O100,Table17[Product Type2],'Resale Inventory Sum'!$AG$5)</f>
        <v>0</v>
      </c>
      <c r="AH100" t="str">
        <f t="shared" si="12"/>
        <v/>
      </c>
      <c r="AI100" s="1">
        <f>SUMIFS(Table17[Total out of Inventory],Table17[Product Name],'Resale Inventory Sum'!$O100,Table17[Product Type2],'Resale Inventory Sum'!$AG$5)</f>
        <v>0</v>
      </c>
      <c r="AJ100" s="7"/>
      <c r="AK100" s="1">
        <f>SUMIFS(Table7[Quantity
 Sold],Table7[Sale - Product Name],'Resale Inventory Sum'!$O100,Table7[Product Type2],'Resale Inventory Sum'!$AK$5)</f>
        <v>0</v>
      </c>
      <c r="AL100" t="str">
        <f t="shared" si="13"/>
        <v/>
      </c>
      <c r="AM100" s="1">
        <f>SUMIFS(Table7[Total 
Paid],Table7[Sale - Product Name],'Resale Inventory Sum'!$O100,Table7[Product Type2],'Resale Inventory Sum'!$AK$5)</f>
        <v>0</v>
      </c>
    </row>
    <row r="101" spans="16:39" x14ac:dyDescent="0.25">
      <c r="P101" s="7"/>
      <c r="Q101" s="30">
        <f>SUMIFS(Table111[Quantity],Table111[Product Name],'Resale Inventory Sum'!$O101)</f>
        <v>0</v>
      </c>
      <c r="S101" s="1">
        <f>SUMIFS(Table111[Total Cost],Table111[Product Name],'Resale Inventory Sum'!$O101)</f>
        <v>0</v>
      </c>
      <c r="T101" s="7"/>
      <c r="U101" s="1">
        <f>SUMIFS(Table111[Quantity Purchased],Table111[Product Name],'Resale Inventory Sum'!$O101)</f>
        <v>0</v>
      </c>
      <c r="W101" s="1">
        <f>SUMIFS(Table111[Total Purchase
Cost],Table111[Product Name],'Resale Inventory Sum'!$O101)</f>
        <v>0</v>
      </c>
      <c r="X101" s="7"/>
      <c r="Y101" s="61">
        <f t="shared" si="10"/>
        <v>0</v>
      </c>
      <c r="AA101" s="61">
        <f t="shared" si="11"/>
        <v>0</v>
      </c>
      <c r="AB101" s="7"/>
      <c r="AC101" s="1">
        <f>SUMIFS(Table7[Quantity of 
Product Sold],Table7[Sale - Product Name],'Resale Inventory Sum'!$O101,Table7[Product Type2],'Resale Inventory Sum'!$AC$5)</f>
        <v>0</v>
      </c>
      <c r="AE101" s="1">
        <f>SUMIFS(Table7[Total Cost of
Goods Sold],Table7[Sale - Product Name],'Resale Inventory Sum'!$O101,Table7[Product Type2],'Resale Inventory Sum'!$AC$5)</f>
        <v>0</v>
      </c>
      <c r="AF101" s="7"/>
      <c r="AG101" s="1">
        <f>SUMIFS(Table17[Quantity2],Table17[Product Name],'Resale Inventory Sum'!$O101,Table17[Product Type2],'Resale Inventory Sum'!$AG$5)</f>
        <v>0</v>
      </c>
      <c r="AH101" t="str">
        <f t="shared" si="12"/>
        <v/>
      </c>
      <c r="AI101" s="1">
        <f>SUMIFS(Table17[Total out of Inventory],Table17[Product Name],'Resale Inventory Sum'!$O101,Table17[Product Type2],'Resale Inventory Sum'!$AG$5)</f>
        <v>0</v>
      </c>
      <c r="AJ101" s="7"/>
      <c r="AK101" s="1">
        <f>SUMIFS(Table7[Quantity
 Sold],Table7[Sale - Product Name],'Resale Inventory Sum'!$O101,Table7[Product Type2],'Resale Inventory Sum'!$AK$5)</f>
        <v>0</v>
      </c>
      <c r="AL101" t="str">
        <f t="shared" si="13"/>
        <v/>
      </c>
      <c r="AM101" s="1">
        <f>SUMIFS(Table7[Total 
Paid],Table7[Sale - Product Name],'Resale Inventory Sum'!$O101,Table7[Product Type2],'Resale Inventory Sum'!$AK$5)</f>
        <v>0</v>
      </c>
    </row>
    <row r="102" spans="16:39" x14ac:dyDescent="0.25">
      <c r="P102" s="7"/>
      <c r="Q102" s="30">
        <f>SUMIFS(Table111[Quantity],Table111[Product Name],'Resale Inventory Sum'!$O102)</f>
        <v>0</v>
      </c>
      <c r="S102" s="1">
        <f>SUMIFS(Table111[Total Cost],Table111[Product Name],'Resale Inventory Sum'!$O102)</f>
        <v>0</v>
      </c>
      <c r="T102" s="7"/>
      <c r="U102" s="1">
        <f>SUMIFS(Table111[Quantity Purchased],Table111[Product Name],'Resale Inventory Sum'!$O102)</f>
        <v>0</v>
      </c>
      <c r="W102" s="1">
        <f>SUMIFS(Table111[Total Purchase
Cost],Table111[Product Name],'Resale Inventory Sum'!$O102)</f>
        <v>0</v>
      </c>
      <c r="X102" s="7"/>
      <c r="Y102" s="61">
        <f t="shared" si="10"/>
        <v>0</v>
      </c>
      <c r="AA102" s="61">
        <f t="shared" si="11"/>
        <v>0</v>
      </c>
      <c r="AB102" s="7"/>
      <c r="AC102" s="1">
        <f>SUMIFS(Table7[Quantity of 
Product Sold],Table7[Sale - Product Name],'Resale Inventory Sum'!$O102,Table7[Product Type2],'Resale Inventory Sum'!$AC$5)</f>
        <v>0</v>
      </c>
      <c r="AE102" s="1">
        <f>SUMIFS(Table7[Total Cost of
Goods Sold],Table7[Sale - Product Name],'Resale Inventory Sum'!$O102,Table7[Product Type2],'Resale Inventory Sum'!$AC$5)</f>
        <v>0</v>
      </c>
      <c r="AF102" s="7"/>
      <c r="AG102" s="1">
        <f>SUMIFS(Table17[Quantity2],Table17[Product Name],'Resale Inventory Sum'!$O102,Table17[Product Type2],'Resale Inventory Sum'!$AG$5)</f>
        <v>0</v>
      </c>
      <c r="AH102" t="str">
        <f t="shared" si="12"/>
        <v/>
      </c>
      <c r="AI102" s="1">
        <f>SUMIFS(Table17[Total out of Inventory],Table17[Product Name],'Resale Inventory Sum'!$O102,Table17[Product Type2],'Resale Inventory Sum'!$AG$5)</f>
        <v>0</v>
      </c>
      <c r="AJ102" s="7"/>
      <c r="AK102" s="1">
        <f>SUMIFS(Table7[Quantity
 Sold],Table7[Sale - Product Name],'Resale Inventory Sum'!$O102,Table7[Product Type2],'Resale Inventory Sum'!$AK$5)</f>
        <v>0</v>
      </c>
      <c r="AL102" t="str">
        <f t="shared" si="13"/>
        <v/>
      </c>
      <c r="AM102" s="1">
        <f>SUMIFS(Table7[Total 
Paid],Table7[Sale - Product Name],'Resale Inventory Sum'!$O102,Table7[Product Type2],'Resale Inventory Sum'!$AK$5)</f>
        <v>0</v>
      </c>
    </row>
    <row r="103" spans="16:39" x14ac:dyDescent="0.25">
      <c r="P103" s="7"/>
      <c r="Q103" s="30">
        <f>SUMIFS(Table111[Quantity],Table111[Product Name],'Resale Inventory Sum'!$O103)</f>
        <v>0</v>
      </c>
      <c r="S103" s="1">
        <f>SUMIFS(Table111[Total Cost],Table111[Product Name],'Resale Inventory Sum'!$O103)</f>
        <v>0</v>
      </c>
      <c r="T103" s="7"/>
      <c r="U103" s="1">
        <f>SUMIFS(Table111[Quantity Purchased],Table111[Product Name],'Resale Inventory Sum'!$O103)</f>
        <v>0</v>
      </c>
      <c r="W103" s="1">
        <f>SUMIFS(Table111[Total Purchase
Cost],Table111[Product Name],'Resale Inventory Sum'!$O103)</f>
        <v>0</v>
      </c>
      <c r="X103" s="7"/>
      <c r="Y103" s="61">
        <f t="shared" si="10"/>
        <v>0</v>
      </c>
      <c r="AA103" s="61">
        <f t="shared" si="11"/>
        <v>0</v>
      </c>
      <c r="AB103" s="7"/>
      <c r="AC103" s="1">
        <f>SUMIFS(Table7[Quantity of 
Product Sold],Table7[Sale - Product Name],'Resale Inventory Sum'!$O103,Table7[Product Type2],'Resale Inventory Sum'!$AC$5)</f>
        <v>0</v>
      </c>
      <c r="AE103" s="1">
        <f>SUMIFS(Table7[Total Cost of
Goods Sold],Table7[Sale - Product Name],'Resale Inventory Sum'!$O103,Table7[Product Type2],'Resale Inventory Sum'!$AC$5)</f>
        <v>0</v>
      </c>
      <c r="AF103" s="7"/>
      <c r="AG103" s="1">
        <f>SUMIFS(Table17[Quantity2],Table17[Product Name],'Resale Inventory Sum'!$O103,Table17[Product Type2],'Resale Inventory Sum'!$AG$5)</f>
        <v>0</v>
      </c>
      <c r="AH103" t="str">
        <f t="shared" si="12"/>
        <v/>
      </c>
      <c r="AI103" s="1">
        <f>SUMIFS(Table17[Total out of Inventory],Table17[Product Name],'Resale Inventory Sum'!$O103,Table17[Product Type2],'Resale Inventory Sum'!$AG$5)</f>
        <v>0</v>
      </c>
      <c r="AJ103" s="7"/>
      <c r="AK103" s="1">
        <f>SUMIFS(Table7[Quantity
 Sold],Table7[Sale - Product Name],'Resale Inventory Sum'!$O103,Table7[Product Type2],'Resale Inventory Sum'!$AK$5)</f>
        <v>0</v>
      </c>
      <c r="AL103" t="str">
        <f t="shared" si="13"/>
        <v/>
      </c>
      <c r="AM103" s="1">
        <f>SUMIFS(Table7[Total 
Paid],Table7[Sale - Product Name],'Resale Inventory Sum'!$O103,Table7[Product Type2],'Resale Inventory Sum'!$AK$5)</f>
        <v>0</v>
      </c>
    </row>
    <row r="104" spans="16:39" x14ac:dyDescent="0.25">
      <c r="P104" s="7"/>
      <c r="Q104" s="30">
        <f>SUMIFS(Table111[Quantity],Table111[Product Name],'Resale Inventory Sum'!$O104)</f>
        <v>0</v>
      </c>
      <c r="S104" s="1">
        <f>SUMIFS(Table111[Total Cost],Table111[Product Name],'Resale Inventory Sum'!$O104)</f>
        <v>0</v>
      </c>
      <c r="T104" s="7"/>
      <c r="U104" s="1">
        <f>SUMIFS(Table111[Quantity Purchased],Table111[Product Name],'Resale Inventory Sum'!$O104)</f>
        <v>0</v>
      </c>
      <c r="W104" s="1">
        <f>SUMIFS(Table111[Total Purchase
Cost],Table111[Product Name],'Resale Inventory Sum'!$O104)</f>
        <v>0</v>
      </c>
      <c r="X104" s="7"/>
      <c r="Y104" s="61">
        <f t="shared" si="10"/>
        <v>0</v>
      </c>
      <c r="AA104" s="61">
        <f t="shared" si="11"/>
        <v>0</v>
      </c>
      <c r="AB104" s="7"/>
      <c r="AC104" s="1">
        <f>SUMIFS(Table7[Quantity of 
Product Sold],Table7[Sale - Product Name],'Resale Inventory Sum'!$O104,Table7[Product Type2],'Resale Inventory Sum'!$AC$5)</f>
        <v>0</v>
      </c>
      <c r="AE104" s="1">
        <f>SUMIFS(Table7[Total Cost of
Goods Sold],Table7[Sale - Product Name],'Resale Inventory Sum'!$O104,Table7[Product Type2],'Resale Inventory Sum'!$AC$5)</f>
        <v>0</v>
      </c>
      <c r="AF104" s="7"/>
      <c r="AG104" s="1">
        <f>SUMIFS(Table17[Quantity2],Table17[Product Name],'Resale Inventory Sum'!$O104,Table17[Product Type2],'Resale Inventory Sum'!$AG$5)</f>
        <v>0</v>
      </c>
      <c r="AH104" t="str">
        <f t="shared" si="12"/>
        <v/>
      </c>
      <c r="AI104" s="1">
        <f>SUMIFS(Table17[Total out of Inventory],Table17[Product Name],'Resale Inventory Sum'!$O104,Table17[Product Type2],'Resale Inventory Sum'!$AG$5)</f>
        <v>0</v>
      </c>
      <c r="AJ104" s="7"/>
      <c r="AK104" s="1">
        <f>SUMIFS(Table7[Quantity
 Sold],Table7[Sale - Product Name],'Resale Inventory Sum'!$O104,Table7[Product Type2],'Resale Inventory Sum'!$AK$5)</f>
        <v>0</v>
      </c>
      <c r="AL104" t="str">
        <f t="shared" si="13"/>
        <v/>
      </c>
      <c r="AM104" s="1">
        <f>SUMIFS(Table7[Total 
Paid],Table7[Sale - Product Name],'Resale Inventory Sum'!$O104,Table7[Product Type2],'Resale Inventory Sum'!$AK$5)</f>
        <v>0</v>
      </c>
    </row>
    <row r="105" spans="16:39" x14ac:dyDescent="0.25">
      <c r="P105" s="7"/>
      <c r="Q105" s="30">
        <f>SUMIFS(Table111[Quantity],Table111[Product Name],'Resale Inventory Sum'!$O105)</f>
        <v>0</v>
      </c>
      <c r="S105" s="1">
        <f>SUMIFS(Table111[Total Cost],Table111[Product Name],'Resale Inventory Sum'!$O105)</f>
        <v>0</v>
      </c>
      <c r="T105" s="7"/>
      <c r="U105" s="1">
        <f>SUMIFS(Table111[Quantity Purchased],Table111[Product Name],'Resale Inventory Sum'!$O105)</f>
        <v>0</v>
      </c>
      <c r="W105" s="1">
        <f>SUMIFS(Table111[Total Purchase
Cost],Table111[Product Name],'Resale Inventory Sum'!$O105)</f>
        <v>0</v>
      </c>
      <c r="X105" s="7"/>
      <c r="Y105" s="61">
        <f t="shared" si="10"/>
        <v>0</v>
      </c>
      <c r="AA105" s="61">
        <f t="shared" si="11"/>
        <v>0</v>
      </c>
      <c r="AB105" s="7"/>
      <c r="AC105" s="1">
        <f>SUMIFS(Table7[Quantity of 
Product Sold],Table7[Sale - Product Name],'Resale Inventory Sum'!$O105,Table7[Product Type2],'Resale Inventory Sum'!$AC$5)</f>
        <v>0</v>
      </c>
      <c r="AE105" s="1">
        <f>SUMIFS(Table7[Total Cost of
Goods Sold],Table7[Sale - Product Name],'Resale Inventory Sum'!$O105,Table7[Product Type2],'Resale Inventory Sum'!$AC$5)</f>
        <v>0</v>
      </c>
      <c r="AF105" s="7"/>
      <c r="AG105" s="1">
        <f>SUMIFS(Table17[Quantity2],Table17[Product Name],'Resale Inventory Sum'!$O105,Table17[Product Type2],'Resale Inventory Sum'!$AG$5)</f>
        <v>0</v>
      </c>
      <c r="AH105" t="str">
        <f t="shared" si="12"/>
        <v/>
      </c>
      <c r="AI105" s="1">
        <f>SUMIFS(Table17[Total out of Inventory],Table17[Product Name],'Resale Inventory Sum'!$O105,Table17[Product Type2],'Resale Inventory Sum'!$AG$5)</f>
        <v>0</v>
      </c>
      <c r="AJ105" s="7"/>
      <c r="AK105" s="1">
        <f>SUMIFS(Table7[Quantity
 Sold],Table7[Sale - Product Name],'Resale Inventory Sum'!$O105,Table7[Product Type2],'Resale Inventory Sum'!$AK$5)</f>
        <v>0</v>
      </c>
      <c r="AL105" t="str">
        <f t="shared" si="13"/>
        <v/>
      </c>
      <c r="AM105" s="1">
        <f>SUMIFS(Table7[Total 
Paid],Table7[Sale - Product Name],'Resale Inventory Sum'!$O105,Table7[Product Type2],'Resale Inventory Sum'!$AK$5)</f>
        <v>0</v>
      </c>
    </row>
    <row r="106" spans="16:39" x14ac:dyDescent="0.25">
      <c r="P106" s="7"/>
      <c r="Q106" s="30">
        <f>SUMIFS(Table111[Quantity],Table111[Product Name],'Resale Inventory Sum'!$O106)</f>
        <v>0</v>
      </c>
      <c r="S106" s="1">
        <f>SUMIFS(Table111[Total Cost],Table111[Product Name],'Resale Inventory Sum'!$O106)</f>
        <v>0</v>
      </c>
      <c r="T106" s="7"/>
      <c r="U106" s="1">
        <f>SUMIFS(Table111[Quantity Purchased],Table111[Product Name],'Resale Inventory Sum'!$O106)</f>
        <v>0</v>
      </c>
      <c r="W106" s="1">
        <f>SUMIFS(Table111[Total Purchase
Cost],Table111[Product Name],'Resale Inventory Sum'!$O106)</f>
        <v>0</v>
      </c>
      <c r="X106" s="7"/>
      <c r="Y106" s="61">
        <f t="shared" si="10"/>
        <v>0</v>
      </c>
      <c r="AA106" s="61">
        <f t="shared" si="11"/>
        <v>0</v>
      </c>
      <c r="AB106" s="7"/>
      <c r="AC106" s="1">
        <f>SUMIFS(Table7[Quantity of 
Product Sold],Table7[Sale - Product Name],'Resale Inventory Sum'!$O106,Table7[Product Type2],'Resale Inventory Sum'!$AC$5)</f>
        <v>0</v>
      </c>
      <c r="AE106" s="1">
        <f>SUMIFS(Table7[Total Cost of
Goods Sold],Table7[Sale - Product Name],'Resale Inventory Sum'!$O106,Table7[Product Type2],'Resale Inventory Sum'!$AC$5)</f>
        <v>0</v>
      </c>
      <c r="AF106" s="7"/>
      <c r="AG106" s="1">
        <f>SUMIFS(Table17[Quantity2],Table17[Product Name],'Resale Inventory Sum'!$O106,Table17[Product Type2],'Resale Inventory Sum'!$AG$5)</f>
        <v>0</v>
      </c>
      <c r="AH106" t="str">
        <f t="shared" si="12"/>
        <v/>
      </c>
      <c r="AI106" s="1">
        <f>SUMIFS(Table17[Total out of Inventory],Table17[Product Name],'Resale Inventory Sum'!$O106,Table17[Product Type2],'Resale Inventory Sum'!$AG$5)</f>
        <v>0</v>
      </c>
      <c r="AJ106" s="7"/>
      <c r="AK106" s="1">
        <f>SUMIFS(Table7[Quantity
 Sold],Table7[Sale - Product Name],'Resale Inventory Sum'!$O106,Table7[Product Type2],'Resale Inventory Sum'!$AK$5)</f>
        <v>0</v>
      </c>
      <c r="AL106" t="str">
        <f t="shared" si="13"/>
        <v/>
      </c>
      <c r="AM106" s="1">
        <f>SUMIFS(Table7[Total 
Paid],Table7[Sale - Product Name],'Resale Inventory Sum'!$O106,Table7[Product Type2],'Resale Inventory Sum'!$AK$5)</f>
        <v>0</v>
      </c>
    </row>
    <row r="107" spans="16:39" x14ac:dyDescent="0.25">
      <c r="P107" s="7"/>
      <c r="Q107" s="30">
        <f>SUMIFS(Table111[Quantity],Table111[Product Name],'Resale Inventory Sum'!$O107)</f>
        <v>0</v>
      </c>
      <c r="S107" s="1">
        <f>SUMIFS(Table111[Total Cost],Table111[Product Name],'Resale Inventory Sum'!$O107)</f>
        <v>0</v>
      </c>
      <c r="T107" s="7"/>
      <c r="U107" s="1">
        <f>SUMIFS(Table111[Quantity Purchased],Table111[Product Name],'Resale Inventory Sum'!$O107)</f>
        <v>0</v>
      </c>
      <c r="W107" s="1">
        <f>SUMIFS(Table111[Total Purchase
Cost],Table111[Product Name],'Resale Inventory Sum'!$O107)</f>
        <v>0</v>
      </c>
      <c r="X107" s="7"/>
      <c r="Y107" s="61">
        <f t="shared" si="10"/>
        <v>0</v>
      </c>
      <c r="AA107" s="61">
        <f t="shared" si="11"/>
        <v>0</v>
      </c>
      <c r="AB107" s="7"/>
      <c r="AC107" s="1">
        <f>SUMIFS(Table7[Quantity of 
Product Sold],Table7[Sale - Product Name],'Resale Inventory Sum'!$O107,Table7[Product Type2],'Resale Inventory Sum'!$AC$5)</f>
        <v>0</v>
      </c>
      <c r="AE107" s="1">
        <f>SUMIFS(Table7[Total Cost of
Goods Sold],Table7[Sale - Product Name],'Resale Inventory Sum'!$O107,Table7[Product Type2],'Resale Inventory Sum'!$AC$5)</f>
        <v>0</v>
      </c>
      <c r="AF107" s="7"/>
      <c r="AG107" s="1">
        <f>SUMIFS(Table17[Quantity2],Table17[Product Name],'Resale Inventory Sum'!$O107,Table17[Product Type2],'Resale Inventory Sum'!$AG$5)</f>
        <v>0</v>
      </c>
      <c r="AH107" t="str">
        <f t="shared" si="12"/>
        <v/>
      </c>
      <c r="AI107" s="1">
        <f>SUMIFS(Table17[Total out of Inventory],Table17[Product Name],'Resale Inventory Sum'!$O107,Table17[Product Type2],'Resale Inventory Sum'!$AG$5)</f>
        <v>0</v>
      </c>
      <c r="AJ107" s="7"/>
      <c r="AK107" s="1">
        <f>SUMIFS(Table7[Quantity
 Sold],Table7[Sale - Product Name],'Resale Inventory Sum'!$O107,Table7[Product Type2],'Resale Inventory Sum'!$AK$5)</f>
        <v>0</v>
      </c>
      <c r="AL107" t="str">
        <f t="shared" si="13"/>
        <v/>
      </c>
      <c r="AM107" s="1">
        <f>SUMIFS(Table7[Total 
Paid],Table7[Sale - Product Name],'Resale Inventory Sum'!$O107,Table7[Product Type2],'Resale Inventory Sum'!$AK$5)</f>
        <v>0</v>
      </c>
    </row>
    <row r="108" spans="16:39" x14ac:dyDescent="0.25">
      <c r="P108" s="7"/>
      <c r="Q108" s="30">
        <f>SUMIFS(Table111[Quantity],Table111[Product Name],'Resale Inventory Sum'!$O108)</f>
        <v>0</v>
      </c>
      <c r="S108" s="1">
        <f>SUMIFS(Table111[Total Cost],Table111[Product Name],'Resale Inventory Sum'!$O108)</f>
        <v>0</v>
      </c>
      <c r="T108" s="7"/>
      <c r="U108" s="1">
        <f>SUMIFS(Table111[Quantity Purchased],Table111[Product Name],'Resale Inventory Sum'!$O108)</f>
        <v>0</v>
      </c>
      <c r="W108" s="1">
        <f>SUMIFS(Table111[Total Purchase
Cost],Table111[Product Name],'Resale Inventory Sum'!$O108)</f>
        <v>0</v>
      </c>
      <c r="X108" s="7"/>
      <c r="Y108" s="61">
        <f t="shared" si="10"/>
        <v>0</v>
      </c>
      <c r="AA108" s="61">
        <f t="shared" si="11"/>
        <v>0</v>
      </c>
      <c r="AB108" s="7"/>
      <c r="AC108" s="1">
        <f>SUMIFS(Table7[Quantity of 
Product Sold],Table7[Sale - Product Name],'Resale Inventory Sum'!$O108,Table7[Product Type2],'Resale Inventory Sum'!$AC$5)</f>
        <v>0</v>
      </c>
      <c r="AE108" s="1">
        <f>SUMIFS(Table7[Total Cost of
Goods Sold],Table7[Sale - Product Name],'Resale Inventory Sum'!$O108,Table7[Product Type2],'Resale Inventory Sum'!$AC$5)</f>
        <v>0</v>
      </c>
      <c r="AF108" s="7"/>
      <c r="AG108" s="1">
        <f>SUMIFS(Table17[Quantity2],Table17[Product Name],'Resale Inventory Sum'!$O108,Table17[Product Type2],'Resale Inventory Sum'!$AG$5)</f>
        <v>0</v>
      </c>
      <c r="AH108" t="str">
        <f t="shared" si="12"/>
        <v/>
      </c>
      <c r="AI108" s="1">
        <f>SUMIFS(Table17[Total out of Inventory],Table17[Product Name],'Resale Inventory Sum'!$O108,Table17[Product Type2],'Resale Inventory Sum'!$AG$5)</f>
        <v>0</v>
      </c>
      <c r="AJ108" s="7"/>
      <c r="AK108" s="1">
        <f>SUMIFS(Table7[Quantity
 Sold],Table7[Sale - Product Name],'Resale Inventory Sum'!$O108,Table7[Product Type2],'Resale Inventory Sum'!$AK$5)</f>
        <v>0</v>
      </c>
      <c r="AL108" t="str">
        <f t="shared" si="13"/>
        <v/>
      </c>
      <c r="AM108" s="1">
        <f>SUMIFS(Table7[Total 
Paid],Table7[Sale - Product Name],'Resale Inventory Sum'!$O108,Table7[Product Type2],'Resale Inventory Sum'!$AK$5)</f>
        <v>0</v>
      </c>
    </row>
    <row r="109" spans="16:39" x14ac:dyDescent="0.25">
      <c r="P109" s="7"/>
      <c r="Q109" s="30">
        <f>SUMIFS(Table111[Quantity],Table111[Product Name],'Resale Inventory Sum'!$O109)</f>
        <v>0</v>
      </c>
      <c r="S109" s="1">
        <f>SUMIFS(Table111[Total Cost],Table111[Product Name],'Resale Inventory Sum'!$O109)</f>
        <v>0</v>
      </c>
      <c r="T109" s="7"/>
      <c r="U109" s="1">
        <f>SUMIFS(Table111[Quantity Purchased],Table111[Product Name],'Resale Inventory Sum'!$O109)</f>
        <v>0</v>
      </c>
      <c r="W109" s="1">
        <f>SUMIFS(Table111[Total Purchase
Cost],Table111[Product Name],'Resale Inventory Sum'!$O109)</f>
        <v>0</v>
      </c>
      <c r="X109" s="7"/>
      <c r="Y109" s="61">
        <f t="shared" si="10"/>
        <v>0</v>
      </c>
      <c r="AA109" s="61">
        <f t="shared" si="11"/>
        <v>0</v>
      </c>
      <c r="AB109" s="7"/>
      <c r="AC109" s="1">
        <f>SUMIFS(Table7[Quantity of 
Product Sold],Table7[Sale - Product Name],'Resale Inventory Sum'!$O109,Table7[Product Type2],'Resale Inventory Sum'!$AC$5)</f>
        <v>0</v>
      </c>
      <c r="AE109" s="1">
        <f>SUMIFS(Table7[Total Cost of
Goods Sold],Table7[Sale - Product Name],'Resale Inventory Sum'!$O109,Table7[Product Type2],'Resale Inventory Sum'!$AC$5)</f>
        <v>0</v>
      </c>
      <c r="AF109" s="7"/>
      <c r="AG109" s="1">
        <f>SUMIFS(Table17[Quantity2],Table17[Product Name],'Resale Inventory Sum'!$O109,Table17[Product Type2],'Resale Inventory Sum'!$AG$5)</f>
        <v>0</v>
      </c>
      <c r="AH109" t="str">
        <f t="shared" si="12"/>
        <v/>
      </c>
      <c r="AI109" s="1">
        <f>SUMIFS(Table17[Total out of Inventory],Table17[Product Name],'Resale Inventory Sum'!$O109,Table17[Product Type2],'Resale Inventory Sum'!$AG$5)</f>
        <v>0</v>
      </c>
      <c r="AJ109" s="7"/>
      <c r="AK109" s="1">
        <f>SUMIFS(Table7[Quantity
 Sold],Table7[Sale - Product Name],'Resale Inventory Sum'!$O109,Table7[Product Type2],'Resale Inventory Sum'!$AK$5)</f>
        <v>0</v>
      </c>
      <c r="AL109" t="str">
        <f t="shared" si="13"/>
        <v/>
      </c>
      <c r="AM109" s="1">
        <f>SUMIFS(Table7[Total 
Paid],Table7[Sale - Product Name],'Resale Inventory Sum'!$O109,Table7[Product Type2],'Resale Inventory Sum'!$AK$5)</f>
        <v>0</v>
      </c>
    </row>
    <row r="110" spans="16:39" x14ac:dyDescent="0.25">
      <c r="P110" s="7"/>
      <c r="Q110" s="30">
        <f>SUMIFS(Table111[Quantity],Table111[Product Name],'Resale Inventory Sum'!$O110)</f>
        <v>0</v>
      </c>
      <c r="S110" s="1">
        <f>SUMIFS(Table111[Total Cost],Table111[Product Name],'Resale Inventory Sum'!$O110)</f>
        <v>0</v>
      </c>
      <c r="T110" s="7"/>
      <c r="U110" s="1">
        <f>SUMIFS(Table111[Quantity Purchased],Table111[Product Name],'Resale Inventory Sum'!$O110)</f>
        <v>0</v>
      </c>
      <c r="W110" s="1">
        <f>SUMIFS(Table111[Total Purchase
Cost],Table111[Product Name],'Resale Inventory Sum'!$O110)</f>
        <v>0</v>
      </c>
      <c r="X110" s="7"/>
      <c r="Y110" s="61">
        <f t="shared" si="10"/>
        <v>0</v>
      </c>
      <c r="AA110" s="61">
        <f t="shared" si="11"/>
        <v>0</v>
      </c>
      <c r="AB110" s="7"/>
      <c r="AC110" s="1">
        <f>SUMIFS(Table7[Quantity of 
Product Sold],Table7[Sale - Product Name],'Resale Inventory Sum'!$O110,Table7[Product Type2],'Resale Inventory Sum'!$AC$5)</f>
        <v>0</v>
      </c>
      <c r="AE110" s="1">
        <f>SUMIFS(Table7[Total Cost of
Goods Sold],Table7[Sale - Product Name],'Resale Inventory Sum'!$O110,Table7[Product Type2],'Resale Inventory Sum'!$AC$5)</f>
        <v>0</v>
      </c>
      <c r="AF110" s="7"/>
      <c r="AG110" s="1">
        <f>SUMIFS(Table17[Quantity2],Table17[Product Name],'Resale Inventory Sum'!$O110,Table17[Product Type2],'Resale Inventory Sum'!$AG$5)</f>
        <v>0</v>
      </c>
      <c r="AH110" t="str">
        <f t="shared" si="12"/>
        <v/>
      </c>
      <c r="AI110" s="1">
        <f>SUMIFS(Table17[Total out of Inventory],Table17[Product Name],'Resale Inventory Sum'!$O110,Table17[Product Type2],'Resale Inventory Sum'!$AG$5)</f>
        <v>0</v>
      </c>
      <c r="AJ110" s="7"/>
      <c r="AK110" s="1">
        <f>SUMIFS(Table7[Quantity
 Sold],Table7[Sale - Product Name],'Resale Inventory Sum'!$O110,Table7[Product Type2],'Resale Inventory Sum'!$AK$5)</f>
        <v>0</v>
      </c>
      <c r="AL110" t="str">
        <f t="shared" si="13"/>
        <v/>
      </c>
      <c r="AM110" s="1">
        <f>SUMIFS(Table7[Total 
Paid],Table7[Sale - Product Name],'Resale Inventory Sum'!$O110,Table7[Product Type2],'Resale Inventory Sum'!$AK$5)</f>
        <v>0</v>
      </c>
    </row>
    <row r="111" spans="16:39" x14ac:dyDescent="0.25">
      <c r="P111" s="7"/>
      <c r="Q111" s="30">
        <f>SUMIFS(Table111[Quantity],Table111[Product Name],'Resale Inventory Sum'!$O111)</f>
        <v>0</v>
      </c>
      <c r="S111" s="1">
        <f>SUMIFS(Table111[Total Cost],Table111[Product Name],'Resale Inventory Sum'!$O111)</f>
        <v>0</v>
      </c>
      <c r="T111" s="7"/>
      <c r="U111" s="1">
        <f>SUMIFS(Table111[Quantity Purchased],Table111[Product Name],'Resale Inventory Sum'!$O111)</f>
        <v>0</v>
      </c>
      <c r="W111" s="1">
        <f>SUMIFS(Table111[Total Purchase
Cost],Table111[Product Name],'Resale Inventory Sum'!$O111)</f>
        <v>0</v>
      </c>
      <c r="X111" s="7"/>
      <c r="Y111" s="61">
        <f t="shared" si="10"/>
        <v>0</v>
      </c>
      <c r="AA111" s="61">
        <f t="shared" si="11"/>
        <v>0</v>
      </c>
      <c r="AB111" s="7"/>
      <c r="AC111" s="1">
        <f>SUMIFS(Table7[Quantity of 
Product Sold],Table7[Sale - Product Name],'Resale Inventory Sum'!$O111,Table7[Product Type2],'Resale Inventory Sum'!$AC$5)</f>
        <v>0</v>
      </c>
      <c r="AE111" s="1">
        <f>SUMIFS(Table7[Total Cost of
Goods Sold],Table7[Sale - Product Name],'Resale Inventory Sum'!$O111,Table7[Product Type2],'Resale Inventory Sum'!$AC$5)</f>
        <v>0</v>
      </c>
      <c r="AF111" s="7"/>
      <c r="AG111" s="1">
        <f>SUMIFS(Table17[Quantity2],Table17[Product Name],'Resale Inventory Sum'!$O111,Table17[Product Type2],'Resale Inventory Sum'!$AG$5)</f>
        <v>0</v>
      </c>
      <c r="AH111" t="str">
        <f t="shared" si="12"/>
        <v/>
      </c>
      <c r="AI111" s="1">
        <f>SUMIFS(Table17[Total out of Inventory],Table17[Product Name],'Resale Inventory Sum'!$O111,Table17[Product Type2],'Resale Inventory Sum'!$AG$5)</f>
        <v>0</v>
      </c>
      <c r="AJ111" s="7"/>
      <c r="AK111" s="1">
        <f>SUMIFS(Table7[Quantity
 Sold],Table7[Sale - Product Name],'Resale Inventory Sum'!$O111,Table7[Product Type2],'Resale Inventory Sum'!$AK$5)</f>
        <v>0</v>
      </c>
      <c r="AL111" t="str">
        <f t="shared" si="13"/>
        <v/>
      </c>
      <c r="AM111" s="1">
        <f>SUMIFS(Table7[Total 
Paid],Table7[Sale - Product Name],'Resale Inventory Sum'!$O111,Table7[Product Type2],'Resale Inventory Sum'!$AK$5)</f>
        <v>0</v>
      </c>
    </row>
    <row r="112" spans="16:39" x14ac:dyDescent="0.25">
      <c r="P112" s="7"/>
      <c r="Q112" s="30">
        <f>SUMIFS(Table111[Quantity],Table111[Product Name],'Resale Inventory Sum'!$O112)</f>
        <v>0</v>
      </c>
      <c r="S112" s="1">
        <f>SUMIFS(Table111[Total Cost],Table111[Product Name],'Resale Inventory Sum'!$O112)</f>
        <v>0</v>
      </c>
      <c r="T112" s="7"/>
      <c r="U112" s="1">
        <f>SUMIFS(Table111[Quantity Purchased],Table111[Product Name],'Resale Inventory Sum'!$O112)</f>
        <v>0</v>
      </c>
      <c r="W112" s="1">
        <f>SUMIFS(Table111[Total Purchase
Cost],Table111[Product Name],'Resale Inventory Sum'!$O112)</f>
        <v>0</v>
      </c>
      <c r="X112" s="7"/>
      <c r="Y112" s="61">
        <f t="shared" si="10"/>
        <v>0</v>
      </c>
      <c r="AA112" s="61">
        <f t="shared" si="11"/>
        <v>0</v>
      </c>
      <c r="AB112" s="7"/>
      <c r="AC112" s="1">
        <f>SUMIFS(Table7[Quantity of 
Product Sold],Table7[Sale - Product Name],'Resale Inventory Sum'!$O112,Table7[Product Type2],'Resale Inventory Sum'!$AC$5)</f>
        <v>0</v>
      </c>
      <c r="AE112" s="1">
        <f>SUMIFS(Table7[Total Cost of
Goods Sold],Table7[Sale - Product Name],'Resale Inventory Sum'!$O112,Table7[Product Type2],'Resale Inventory Sum'!$AC$5)</f>
        <v>0</v>
      </c>
      <c r="AF112" s="7"/>
      <c r="AG112" s="1">
        <f>SUMIFS(Table17[Quantity2],Table17[Product Name],'Resale Inventory Sum'!$O112,Table17[Product Type2],'Resale Inventory Sum'!$AG$5)</f>
        <v>0</v>
      </c>
      <c r="AH112" t="str">
        <f t="shared" si="12"/>
        <v/>
      </c>
      <c r="AI112" s="1">
        <f>SUMIFS(Table17[Total out of Inventory],Table17[Product Name],'Resale Inventory Sum'!$O112,Table17[Product Type2],'Resale Inventory Sum'!$AG$5)</f>
        <v>0</v>
      </c>
      <c r="AJ112" s="7"/>
      <c r="AK112" s="1">
        <f>SUMIFS(Table7[Quantity
 Sold],Table7[Sale - Product Name],'Resale Inventory Sum'!$O112,Table7[Product Type2],'Resale Inventory Sum'!$AK$5)</f>
        <v>0</v>
      </c>
      <c r="AL112" t="str">
        <f t="shared" si="13"/>
        <v/>
      </c>
      <c r="AM112" s="1">
        <f>SUMIFS(Table7[Total 
Paid],Table7[Sale - Product Name],'Resale Inventory Sum'!$O112,Table7[Product Type2],'Resale Inventory Sum'!$AK$5)</f>
        <v>0</v>
      </c>
    </row>
    <row r="113" spans="16:39" x14ac:dyDescent="0.25">
      <c r="P113" s="7"/>
      <c r="Q113" s="30">
        <f>SUMIFS(Table111[Quantity],Table111[Product Name],'Resale Inventory Sum'!$O113)</f>
        <v>0</v>
      </c>
      <c r="S113" s="1">
        <f>SUMIFS(Table111[Total Cost],Table111[Product Name],'Resale Inventory Sum'!$O113)</f>
        <v>0</v>
      </c>
      <c r="T113" s="7"/>
      <c r="U113" s="1">
        <f>SUMIFS(Table111[Quantity Purchased],Table111[Product Name],'Resale Inventory Sum'!$O113)</f>
        <v>0</v>
      </c>
      <c r="W113" s="1">
        <f>SUMIFS(Table111[Total Purchase
Cost],Table111[Product Name],'Resale Inventory Sum'!$O113)</f>
        <v>0</v>
      </c>
      <c r="X113" s="7"/>
      <c r="Y113" s="61">
        <f t="shared" si="10"/>
        <v>0</v>
      </c>
      <c r="AA113" s="61">
        <f t="shared" si="11"/>
        <v>0</v>
      </c>
      <c r="AB113" s="7"/>
      <c r="AC113" s="1">
        <f>SUMIFS(Table7[Quantity of 
Product Sold],Table7[Sale - Product Name],'Resale Inventory Sum'!$O113,Table7[Product Type2],'Resale Inventory Sum'!$AC$5)</f>
        <v>0</v>
      </c>
      <c r="AE113" s="1">
        <f>SUMIFS(Table7[Total Cost of
Goods Sold],Table7[Sale - Product Name],'Resale Inventory Sum'!$O113,Table7[Product Type2],'Resale Inventory Sum'!$AC$5)</f>
        <v>0</v>
      </c>
      <c r="AF113" s="7"/>
      <c r="AG113" s="1">
        <f>SUMIFS(Table17[Quantity2],Table17[Product Name],'Resale Inventory Sum'!$O113,Table17[Product Type2],'Resale Inventory Sum'!$AG$5)</f>
        <v>0</v>
      </c>
      <c r="AH113" t="str">
        <f t="shared" si="12"/>
        <v/>
      </c>
      <c r="AI113" s="1">
        <f>SUMIFS(Table17[Total out of Inventory],Table17[Product Name],'Resale Inventory Sum'!$O113,Table17[Product Type2],'Resale Inventory Sum'!$AG$5)</f>
        <v>0</v>
      </c>
      <c r="AJ113" s="7"/>
      <c r="AK113" s="1">
        <f>SUMIFS(Table7[Quantity
 Sold],Table7[Sale - Product Name],'Resale Inventory Sum'!$O113,Table7[Product Type2],'Resale Inventory Sum'!$AK$5)</f>
        <v>0</v>
      </c>
      <c r="AL113" t="str">
        <f t="shared" si="13"/>
        <v/>
      </c>
      <c r="AM113" s="1">
        <f>SUMIFS(Table7[Total 
Paid],Table7[Sale - Product Name],'Resale Inventory Sum'!$O113,Table7[Product Type2],'Resale Inventory Sum'!$AK$5)</f>
        <v>0</v>
      </c>
    </row>
    <row r="114" spans="16:39" x14ac:dyDescent="0.25">
      <c r="P114" s="7"/>
      <c r="Q114" s="30">
        <f>SUMIFS(Table111[Quantity],Table111[Product Name],'Resale Inventory Sum'!$O114)</f>
        <v>0</v>
      </c>
      <c r="S114" s="1">
        <f>SUMIFS(Table111[Total Cost],Table111[Product Name],'Resale Inventory Sum'!$O114)</f>
        <v>0</v>
      </c>
      <c r="T114" s="7"/>
      <c r="U114" s="1">
        <f>SUMIFS(Table111[Quantity Purchased],Table111[Product Name],'Resale Inventory Sum'!$O114)</f>
        <v>0</v>
      </c>
      <c r="W114" s="1">
        <f>SUMIFS(Table111[Total Purchase
Cost],Table111[Product Name],'Resale Inventory Sum'!$O114)</f>
        <v>0</v>
      </c>
      <c r="X114" s="7"/>
      <c r="Y114" s="61">
        <f t="shared" si="10"/>
        <v>0</v>
      </c>
      <c r="AA114" s="61">
        <f t="shared" si="11"/>
        <v>0</v>
      </c>
      <c r="AB114" s="7"/>
      <c r="AC114" s="1">
        <f>SUMIFS(Table7[Quantity of 
Product Sold],Table7[Sale - Product Name],'Resale Inventory Sum'!$O114,Table7[Product Type2],'Resale Inventory Sum'!$AC$5)</f>
        <v>0</v>
      </c>
      <c r="AE114" s="1">
        <f>SUMIFS(Table7[Total Cost of
Goods Sold],Table7[Sale - Product Name],'Resale Inventory Sum'!$O114,Table7[Product Type2],'Resale Inventory Sum'!$AC$5)</f>
        <v>0</v>
      </c>
      <c r="AF114" s="7"/>
      <c r="AG114" s="1">
        <f>SUMIFS(Table17[Quantity2],Table17[Product Name],'Resale Inventory Sum'!$O114,Table17[Product Type2],'Resale Inventory Sum'!$AG$5)</f>
        <v>0</v>
      </c>
      <c r="AH114" t="str">
        <f t="shared" si="12"/>
        <v/>
      </c>
      <c r="AI114" s="1">
        <f>SUMIFS(Table17[Total out of Inventory],Table17[Product Name],'Resale Inventory Sum'!$O114,Table17[Product Type2],'Resale Inventory Sum'!$AG$5)</f>
        <v>0</v>
      </c>
      <c r="AJ114" s="7"/>
      <c r="AK114" s="1">
        <f>SUMIFS(Table7[Quantity
 Sold],Table7[Sale - Product Name],'Resale Inventory Sum'!$O114,Table7[Product Type2],'Resale Inventory Sum'!$AK$5)</f>
        <v>0</v>
      </c>
      <c r="AL114" t="str">
        <f t="shared" si="13"/>
        <v/>
      </c>
      <c r="AM114" s="1">
        <f>SUMIFS(Table7[Total 
Paid],Table7[Sale - Product Name],'Resale Inventory Sum'!$O114,Table7[Product Type2],'Resale Inventory Sum'!$AK$5)</f>
        <v>0</v>
      </c>
    </row>
    <row r="115" spans="16:39" x14ac:dyDescent="0.25">
      <c r="P115" s="7"/>
      <c r="Q115" s="30">
        <f>SUMIFS(Table111[Quantity],Table111[Product Name],'Resale Inventory Sum'!$O115)</f>
        <v>0</v>
      </c>
      <c r="S115" s="1">
        <f>SUMIFS(Table111[Total Cost],Table111[Product Name],'Resale Inventory Sum'!$O115)</f>
        <v>0</v>
      </c>
      <c r="T115" s="7"/>
      <c r="U115" s="1">
        <f>SUMIFS(Table111[Quantity Purchased],Table111[Product Name],'Resale Inventory Sum'!$O115)</f>
        <v>0</v>
      </c>
      <c r="W115" s="1">
        <f>SUMIFS(Table111[Total Purchase
Cost],Table111[Product Name],'Resale Inventory Sum'!$O115)</f>
        <v>0</v>
      </c>
      <c r="X115" s="7"/>
      <c r="Y115" s="61">
        <f t="shared" si="10"/>
        <v>0</v>
      </c>
      <c r="AA115" s="61">
        <f t="shared" si="11"/>
        <v>0</v>
      </c>
      <c r="AB115" s="7"/>
      <c r="AC115" s="1">
        <f>SUMIFS(Table7[Quantity of 
Product Sold],Table7[Sale - Product Name],'Resale Inventory Sum'!$O115,Table7[Product Type2],'Resale Inventory Sum'!$AC$5)</f>
        <v>0</v>
      </c>
      <c r="AE115" s="1">
        <f>SUMIFS(Table7[Total Cost of
Goods Sold],Table7[Sale - Product Name],'Resale Inventory Sum'!$O115,Table7[Product Type2],'Resale Inventory Sum'!$AC$5)</f>
        <v>0</v>
      </c>
      <c r="AF115" s="7"/>
      <c r="AG115" s="1">
        <f>SUMIFS(Table17[Quantity2],Table17[Product Name],'Resale Inventory Sum'!$O115,Table17[Product Type2],'Resale Inventory Sum'!$AG$5)</f>
        <v>0</v>
      </c>
      <c r="AH115" t="str">
        <f t="shared" si="12"/>
        <v/>
      </c>
      <c r="AI115" s="1">
        <f>SUMIFS(Table17[Total out of Inventory],Table17[Product Name],'Resale Inventory Sum'!$O115,Table17[Product Type2],'Resale Inventory Sum'!$AG$5)</f>
        <v>0</v>
      </c>
      <c r="AJ115" s="7"/>
      <c r="AK115" s="1">
        <f>SUMIFS(Table7[Quantity
 Sold],Table7[Sale - Product Name],'Resale Inventory Sum'!$O115,Table7[Product Type2],'Resale Inventory Sum'!$AK$5)</f>
        <v>0</v>
      </c>
      <c r="AL115" t="str">
        <f t="shared" si="13"/>
        <v/>
      </c>
      <c r="AM115" s="1">
        <f>SUMIFS(Table7[Total 
Paid],Table7[Sale - Product Name],'Resale Inventory Sum'!$O115,Table7[Product Type2],'Resale Inventory Sum'!$AK$5)</f>
        <v>0</v>
      </c>
    </row>
    <row r="116" spans="16:39" x14ac:dyDescent="0.25">
      <c r="P116" s="7"/>
      <c r="Q116" s="30">
        <f>SUMIFS(Table111[Quantity],Table111[Product Name],'Resale Inventory Sum'!$O116)</f>
        <v>0</v>
      </c>
      <c r="S116" s="1">
        <f>SUMIFS(Table111[Total Cost],Table111[Product Name],'Resale Inventory Sum'!$O116)</f>
        <v>0</v>
      </c>
      <c r="T116" s="7"/>
      <c r="U116" s="1">
        <f>SUMIFS(Table111[Quantity Purchased],Table111[Product Name],'Resale Inventory Sum'!$O116)</f>
        <v>0</v>
      </c>
      <c r="W116" s="1">
        <f>SUMIFS(Table111[Total Purchase
Cost],Table111[Product Name],'Resale Inventory Sum'!$O116)</f>
        <v>0</v>
      </c>
      <c r="X116" s="7"/>
      <c r="Y116" s="61">
        <f t="shared" si="10"/>
        <v>0</v>
      </c>
      <c r="AA116" s="61">
        <f t="shared" si="11"/>
        <v>0</v>
      </c>
      <c r="AB116" s="7"/>
      <c r="AC116" s="1">
        <f>SUMIFS(Table7[Quantity of 
Product Sold],Table7[Sale - Product Name],'Resale Inventory Sum'!$O116,Table7[Product Type2],'Resale Inventory Sum'!$AC$5)</f>
        <v>0</v>
      </c>
      <c r="AE116" s="1">
        <f>SUMIFS(Table7[Total Cost of
Goods Sold],Table7[Sale - Product Name],'Resale Inventory Sum'!$O116,Table7[Product Type2],'Resale Inventory Sum'!$AC$5)</f>
        <v>0</v>
      </c>
      <c r="AF116" s="7"/>
      <c r="AG116" s="1">
        <f>SUMIFS(Table17[Quantity2],Table17[Product Name],'Resale Inventory Sum'!$O116,Table17[Product Type2],'Resale Inventory Sum'!$AG$5)</f>
        <v>0</v>
      </c>
      <c r="AH116" t="str">
        <f t="shared" si="12"/>
        <v/>
      </c>
      <c r="AI116" s="1">
        <f>SUMIFS(Table17[Total out of Inventory],Table17[Product Name],'Resale Inventory Sum'!$O116,Table17[Product Type2],'Resale Inventory Sum'!$AG$5)</f>
        <v>0</v>
      </c>
      <c r="AJ116" s="7"/>
      <c r="AK116" s="1">
        <f>SUMIFS(Table7[Quantity
 Sold],Table7[Sale - Product Name],'Resale Inventory Sum'!$O116,Table7[Product Type2],'Resale Inventory Sum'!$AK$5)</f>
        <v>0</v>
      </c>
      <c r="AL116" t="str">
        <f t="shared" si="13"/>
        <v/>
      </c>
      <c r="AM116" s="1">
        <f>SUMIFS(Table7[Total 
Paid],Table7[Sale - Product Name],'Resale Inventory Sum'!$O116,Table7[Product Type2],'Resale Inventory Sum'!$AK$5)</f>
        <v>0</v>
      </c>
    </row>
    <row r="117" spans="16:39" x14ac:dyDescent="0.25">
      <c r="P117" s="7"/>
      <c r="Q117" s="30">
        <f>SUMIFS(Table111[Quantity],Table111[Product Name],'Resale Inventory Sum'!$O117)</f>
        <v>0</v>
      </c>
      <c r="S117" s="1">
        <f>SUMIFS(Table111[Total Cost],Table111[Product Name],'Resale Inventory Sum'!$O117)</f>
        <v>0</v>
      </c>
      <c r="T117" s="7"/>
      <c r="U117" s="1">
        <f>SUMIFS(Table111[Quantity Purchased],Table111[Product Name],'Resale Inventory Sum'!$O117)</f>
        <v>0</v>
      </c>
      <c r="W117" s="1">
        <f>SUMIFS(Table111[Total Purchase
Cost],Table111[Product Name],'Resale Inventory Sum'!$O117)</f>
        <v>0</v>
      </c>
      <c r="X117" s="7"/>
      <c r="Y117" s="61">
        <f t="shared" si="10"/>
        <v>0</v>
      </c>
      <c r="AA117" s="61">
        <f t="shared" si="11"/>
        <v>0</v>
      </c>
      <c r="AB117" s="7"/>
      <c r="AC117" s="1">
        <f>SUMIFS(Table7[Quantity of 
Product Sold],Table7[Sale - Product Name],'Resale Inventory Sum'!$O117,Table7[Product Type2],'Resale Inventory Sum'!$AC$5)</f>
        <v>0</v>
      </c>
      <c r="AE117" s="1">
        <f>SUMIFS(Table7[Total Cost of
Goods Sold],Table7[Sale - Product Name],'Resale Inventory Sum'!$O117,Table7[Product Type2],'Resale Inventory Sum'!$AC$5)</f>
        <v>0</v>
      </c>
      <c r="AF117" s="7"/>
      <c r="AG117" s="1">
        <f>SUMIFS(Table17[Quantity2],Table17[Product Name],'Resale Inventory Sum'!$O117,Table17[Product Type2],'Resale Inventory Sum'!$AG$5)</f>
        <v>0</v>
      </c>
      <c r="AH117" t="str">
        <f t="shared" si="12"/>
        <v/>
      </c>
      <c r="AI117" s="1">
        <f>SUMIFS(Table17[Total out of Inventory],Table17[Product Name],'Resale Inventory Sum'!$O117,Table17[Product Type2],'Resale Inventory Sum'!$AG$5)</f>
        <v>0</v>
      </c>
      <c r="AJ117" s="7"/>
      <c r="AK117" s="1">
        <f>SUMIFS(Table7[Quantity
 Sold],Table7[Sale - Product Name],'Resale Inventory Sum'!$O117,Table7[Product Type2],'Resale Inventory Sum'!$AK$5)</f>
        <v>0</v>
      </c>
      <c r="AL117" t="str">
        <f t="shared" si="13"/>
        <v/>
      </c>
      <c r="AM117" s="1">
        <f>SUMIFS(Table7[Total 
Paid],Table7[Sale - Product Name],'Resale Inventory Sum'!$O117,Table7[Product Type2],'Resale Inventory Sum'!$AK$5)</f>
        <v>0</v>
      </c>
    </row>
    <row r="118" spans="16:39" x14ac:dyDescent="0.25">
      <c r="P118" s="7"/>
      <c r="Q118" s="30">
        <f>SUMIFS(Table111[Quantity],Table111[Product Name],'Resale Inventory Sum'!$O118)</f>
        <v>0</v>
      </c>
      <c r="S118" s="1">
        <f>SUMIFS(Table111[Total Cost],Table111[Product Name],'Resale Inventory Sum'!$O118)</f>
        <v>0</v>
      </c>
      <c r="T118" s="7"/>
      <c r="U118" s="1">
        <f>SUMIFS(Table111[Quantity Purchased],Table111[Product Name],'Resale Inventory Sum'!$O118)</f>
        <v>0</v>
      </c>
      <c r="W118" s="1">
        <f>SUMIFS(Table111[Total Purchase
Cost],Table111[Product Name],'Resale Inventory Sum'!$O118)</f>
        <v>0</v>
      </c>
      <c r="X118" s="7"/>
      <c r="Y118" s="61">
        <f t="shared" si="10"/>
        <v>0</v>
      </c>
      <c r="AA118" s="61">
        <f t="shared" si="11"/>
        <v>0</v>
      </c>
      <c r="AB118" s="7"/>
      <c r="AC118" s="1">
        <f>SUMIFS(Table7[Quantity of 
Product Sold],Table7[Sale - Product Name],'Resale Inventory Sum'!$O118,Table7[Product Type2],'Resale Inventory Sum'!$AC$5)</f>
        <v>0</v>
      </c>
      <c r="AE118" s="1">
        <f>SUMIFS(Table7[Total Cost of
Goods Sold],Table7[Sale - Product Name],'Resale Inventory Sum'!$O118,Table7[Product Type2],'Resale Inventory Sum'!$AC$5)</f>
        <v>0</v>
      </c>
      <c r="AF118" s="7"/>
      <c r="AG118" s="1">
        <f>SUMIFS(Table17[Quantity2],Table17[Product Name],'Resale Inventory Sum'!$O118,Table17[Product Type2],'Resale Inventory Sum'!$AG$5)</f>
        <v>0</v>
      </c>
      <c r="AH118" t="str">
        <f t="shared" si="12"/>
        <v/>
      </c>
      <c r="AI118" s="1">
        <f>SUMIFS(Table17[Total out of Inventory],Table17[Product Name],'Resale Inventory Sum'!$O118,Table17[Product Type2],'Resale Inventory Sum'!$AG$5)</f>
        <v>0</v>
      </c>
      <c r="AJ118" s="7"/>
      <c r="AK118" s="1">
        <f>SUMIFS(Table7[Quantity
 Sold],Table7[Sale - Product Name],'Resale Inventory Sum'!$O118,Table7[Product Type2],'Resale Inventory Sum'!$AK$5)</f>
        <v>0</v>
      </c>
      <c r="AL118" t="str">
        <f t="shared" si="13"/>
        <v/>
      </c>
      <c r="AM118" s="1">
        <f>SUMIFS(Table7[Total 
Paid],Table7[Sale - Product Name],'Resale Inventory Sum'!$O118,Table7[Product Type2],'Resale Inventory Sum'!$AK$5)</f>
        <v>0</v>
      </c>
    </row>
    <row r="119" spans="16:39" x14ac:dyDescent="0.25">
      <c r="P119" s="7"/>
      <c r="Q119" s="30">
        <f>SUMIFS(Table111[Quantity],Table111[Product Name],'Resale Inventory Sum'!$O119)</f>
        <v>0</v>
      </c>
      <c r="S119" s="1">
        <f>SUMIFS(Table111[Total Cost],Table111[Product Name],'Resale Inventory Sum'!$O119)</f>
        <v>0</v>
      </c>
      <c r="T119" s="7"/>
      <c r="U119" s="1">
        <f>SUMIFS(Table111[Quantity Purchased],Table111[Product Name],'Resale Inventory Sum'!$O119)</f>
        <v>0</v>
      </c>
      <c r="W119" s="1">
        <f>SUMIFS(Table111[Total Purchase
Cost],Table111[Product Name],'Resale Inventory Sum'!$O119)</f>
        <v>0</v>
      </c>
      <c r="X119" s="7"/>
      <c r="Y119" s="61">
        <f t="shared" si="10"/>
        <v>0</v>
      </c>
      <c r="AA119" s="61">
        <f t="shared" si="11"/>
        <v>0</v>
      </c>
      <c r="AB119" s="7"/>
      <c r="AC119" s="1">
        <f>SUMIFS(Table7[Quantity of 
Product Sold],Table7[Sale - Product Name],'Resale Inventory Sum'!$O119,Table7[Product Type2],'Resale Inventory Sum'!$AC$5)</f>
        <v>0</v>
      </c>
      <c r="AE119" s="1">
        <f>SUMIFS(Table7[Total Cost of
Goods Sold],Table7[Sale - Product Name],'Resale Inventory Sum'!$O119,Table7[Product Type2],'Resale Inventory Sum'!$AC$5)</f>
        <v>0</v>
      </c>
      <c r="AF119" s="7"/>
      <c r="AG119" s="1">
        <f>SUMIFS(Table17[Quantity2],Table17[Product Name],'Resale Inventory Sum'!$O119,Table17[Product Type2],'Resale Inventory Sum'!$AG$5)</f>
        <v>0</v>
      </c>
      <c r="AH119" t="str">
        <f t="shared" si="12"/>
        <v/>
      </c>
      <c r="AI119" s="1">
        <f>SUMIFS(Table17[Total out of Inventory],Table17[Product Name],'Resale Inventory Sum'!$O119,Table17[Product Type2],'Resale Inventory Sum'!$AG$5)</f>
        <v>0</v>
      </c>
      <c r="AJ119" s="7"/>
      <c r="AK119" s="1">
        <f>SUMIFS(Table7[Quantity
 Sold],Table7[Sale - Product Name],'Resale Inventory Sum'!$O119,Table7[Product Type2],'Resale Inventory Sum'!$AK$5)</f>
        <v>0</v>
      </c>
      <c r="AL119" t="str">
        <f t="shared" si="13"/>
        <v/>
      </c>
      <c r="AM119" s="1">
        <f>SUMIFS(Table7[Total 
Paid],Table7[Sale - Product Name],'Resale Inventory Sum'!$O119,Table7[Product Type2],'Resale Inventory Sum'!$AK$5)</f>
        <v>0</v>
      </c>
    </row>
    <row r="120" spans="16:39" x14ac:dyDescent="0.25">
      <c r="P120" s="7"/>
      <c r="Q120" s="30">
        <f>SUMIFS(Table111[Quantity],Table111[Product Name],'Resale Inventory Sum'!$O120)</f>
        <v>0</v>
      </c>
      <c r="S120" s="1">
        <f>SUMIFS(Table111[Total Cost],Table111[Product Name],'Resale Inventory Sum'!$O120)</f>
        <v>0</v>
      </c>
      <c r="T120" s="7"/>
      <c r="U120" s="1">
        <f>SUMIFS(Table111[Quantity Purchased],Table111[Product Name],'Resale Inventory Sum'!$O120)</f>
        <v>0</v>
      </c>
      <c r="W120" s="1">
        <f>SUMIFS(Table111[Total Purchase
Cost],Table111[Product Name],'Resale Inventory Sum'!$O120)</f>
        <v>0</v>
      </c>
      <c r="X120" s="7"/>
      <c r="Y120" s="61">
        <f t="shared" si="10"/>
        <v>0</v>
      </c>
      <c r="AA120" s="61">
        <f t="shared" si="11"/>
        <v>0</v>
      </c>
      <c r="AB120" s="7"/>
      <c r="AC120" s="1">
        <f>SUMIFS(Table7[Quantity of 
Product Sold],Table7[Sale - Product Name],'Resale Inventory Sum'!$O120,Table7[Product Type2],'Resale Inventory Sum'!$AC$5)</f>
        <v>0</v>
      </c>
      <c r="AE120" s="1">
        <f>SUMIFS(Table7[Total Cost of
Goods Sold],Table7[Sale - Product Name],'Resale Inventory Sum'!$O120,Table7[Product Type2],'Resale Inventory Sum'!$AC$5)</f>
        <v>0</v>
      </c>
      <c r="AF120" s="7"/>
      <c r="AG120" s="1">
        <f>SUMIFS(Table17[Quantity2],Table17[Product Name],'Resale Inventory Sum'!$O120,Table17[Product Type2],'Resale Inventory Sum'!$AG$5)</f>
        <v>0</v>
      </c>
      <c r="AH120" t="str">
        <f t="shared" si="12"/>
        <v/>
      </c>
      <c r="AI120" s="1">
        <f>SUMIFS(Table17[Total out of Inventory],Table17[Product Name],'Resale Inventory Sum'!$O120,Table17[Product Type2],'Resale Inventory Sum'!$AG$5)</f>
        <v>0</v>
      </c>
      <c r="AJ120" s="7"/>
      <c r="AK120" s="1">
        <f>SUMIFS(Table7[Quantity
 Sold],Table7[Sale - Product Name],'Resale Inventory Sum'!$O120,Table7[Product Type2],'Resale Inventory Sum'!$AK$5)</f>
        <v>0</v>
      </c>
      <c r="AL120" t="str">
        <f t="shared" si="13"/>
        <v/>
      </c>
      <c r="AM120" s="1">
        <f>SUMIFS(Table7[Total 
Paid],Table7[Sale - Product Name],'Resale Inventory Sum'!$O120,Table7[Product Type2],'Resale Inventory Sum'!$AK$5)</f>
        <v>0</v>
      </c>
    </row>
    <row r="121" spans="16:39" x14ac:dyDescent="0.25">
      <c r="P121" s="7"/>
      <c r="Q121" s="30">
        <f>SUMIFS(Table111[Quantity],Table111[Product Name],'Resale Inventory Sum'!$O121)</f>
        <v>0</v>
      </c>
      <c r="S121" s="1">
        <f>SUMIFS(Table111[Total Cost],Table111[Product Name],'Resale Inventory Sum'!$O121)</f>
        <v>0</v>
      </c>
      <c r="T121" s="7"/>
      <c r="U121" s="1">
        <f>SUMIFS(Table111[Quantity Purchased],Table111[Product Name],'Resale Inventory Sum'!$O121)</f>
        <v>0</v>
      </c>
      <c r="W121" s="1">
        <f>SUMIFS(Table111[Total Purchase
Cost],Table111[Product Name],'Resale Inventory Sum'!$O121)</f>
        <v>0</v>
      </c>
      <c r="X121" s="7"/>
      <c r="Y121" s="61">
        <f t="shared" si="10"/>
        <v>0</v>
      </c>
      <c r="AA121" s="61">
        <f t="shared" si="11"/>
        <v>0</v>
      </c>
      <c r="AB121" s="7"/>
      <c r="AC121" s="1">
        <f>SUMIFS(Table7[Quantity of 
Product Sold],Table7[Sale - Product Name],'Resale Inventory Sum'!$O121,Table7[Product Type2],'Resale Inventory Sum'!$AC$5)</f>
        <v>0</v>
      </c>
      <c r="AE121" s="1">
        <f>SUMIFS(Table7[Total Cost of
Goods Sold],Table7[Sale - Product Name],'Resale Inventory Sum'!$O121,Table7[Product Type2],'Resale Inventory Sum'!$AC$5)</f>
        <v>0</v>
      </c>
      <c r="AF121" s="7"/>
      <c r="AG121" s="1">
        <f>SUMIFS(Table17[Quantity2],Table17[Product Name],'Resale Inventory Sum'!$O121,Table17[Product Type2],'Resale Inventory Sum'!$AG$5)</f>
        <v>0</v>
      </c>
      <c r="AH121" t="str">
        <f t="shared" si="12"/>
        <v/>
      </c>
      <c r="AI121" s="1">
        <f>SUMIFS(Table17[Total out of Inventory],Table17[Product Name],'Resale Inventory Sum'!$O121,Table17[Product Type2],'Resale Inventory Sum'!$AG$5)</f>
        <v>0</v>
      </c>
      <c r="AJ121" s="7"/>
      <c r="AK121" s="1">
        <f>SUMIFS(Table7[Quantity
 Sold],Table7[Sale - Product Name],'Resale Inventory Sum'!$O121,Table7[Product Type2],'Resale Inventory Sum'!$AK$5)</f>
        <v>0</v>
      </c>
      <c r="AL121" t="str">
        <f t="shared" si="13"/>
        <v/>
      </c>
      <c r="AM121" s="1">
        <f>SUMIFS(Table7[Total 
Paid],Table7[Sale - Product Name],'Resale Inventory Sum'!$O121,Table7[Product Type2],'Resale Inventory Sum'!$AK$5)</f>
        <v>0</v>
      </c>
    </row>
    <row r="122" spans="16:39" x14ac:dyDescent="0.25">
      <c r="P122" s="7"/>
      <c r="Q122" s="30">
        <f>SUMIFS(Table111[Quantity],Table111[Product Name],'Resale Inventory Sum'!$O122)</f>
        <v>0</v>
      </c>
      <c r="S122" s="1">
        <f>SUMIFS(Table111[Total Cost],Table111[Product Name],'Resale Inventory Sum'!$O122)</f>
        <v>0</v>
      </c>
      <c r="T122" s="7"/>
      <c r="U122" s="1">
        <f>SUMIFS(Table111[Quantity Purchased],Table111[Product Name],'Resale Inventory Sum'!$O122)</f>
        <v>0</v>
      </c>
      <c r="W122" s="1">
        <f>SUMIFS(Table111[Total Purchase
Cost],Table111[Product Name],'Resale Inventory Sum'!$O122)</f>
        <v>0</v>
      </c>
      <c r="X122" s="7"/>
      <c r="Y122" s="61">
        <f t="shared" si="10"/>
        <v>0</v>
      </c>
      <c r="AA122" s="61">
        <f t="shared" si="11"/>
        <v>0</v>
      </c>
      <c r="AB122" s="7"/>
      <c r="AC122" s="1">
        <f>SUMIFS(Table7[Quantity of 
Product Sold],Table7[Sale - Product Name],'Resale Inventory Sum'!$O122,Table7[Product Type2],'Resale Inventory Sum'!$AC$5)</f>
        <v>0</v>
      </c>
      <c r="AE122" s="1">
        <f>SUMIFS(Table7[Total Cost of
Goods Sold],Table7[Sale - Product Name],'Resale Inventory Sum'!$O122,Table7[Product Type2],'Resale Inventory Sum'!$AC$5)</f>
        <v>0</v>
      </c>
      <c r="AF122" s="7"/>
      <c r="AG122" s="1">
        <f>SUMIFS(Table17[Quantity2],Table17[Product Name],'Resale Inventory Sum'!$O122,Table17[Product Type2],'Resale Inventory Sum'!$AG$5)</f>
        <v>0</v>
      </c>
      <c r="AH122" t="str">
        <f t="shared" si="12"/>
        <v/>
      </c>
      <c r="AI122" s="1">
        <f>SUMIFS(Table17[Total out of Inventory],Table17[Product Name],'Resale Inventory Sum'!$O122,Table17[Product Type2],'Resale Inventory Sum'!$AG$5)</f>
        <v>0</v>
      </c>
      <c r="AJ122" s="7"/>
      <c r="AK122" s="1">
        <f>SUMIFS(Table7[Quantity
 Sold],Table7[Sale - Product Name],'Resale Inventory Sum'!$O122,Table7[Product Type2],'Resale Inventory Sum'!$AK$5)</f>
        <v>0</v>
      </c>
      <c r="AL122" t="str">
        <f t="shared" si="13"/>
        <v/>
      </c>
      <c r="AM122" s="1">
        <f>SUMIFS(Table7[Total 
Paid],Table7[Sale - Product Name],'Resale Inventory Sum'!$O122,Table7[Product Type2],'Resale Inventory Sum'!$AK$5)</f>
        <v>0</v>
      </c>
    </row>
    <row r="123" spans="16:39" x14ac:dyDescent="0.25">
      <c r="P123" s="7"/>
      <c r="Q123" s="30">
        <f>SUMIFS(Table111[Quantity],Table111[Product Name],'Resale Inventory Sum'!$O123)</f>
        <v>0</v>
      </c>
      <c r="S123" s="1">
        <f>SUMIFS(Table111[Total Cost],Table111[Product Name],'Resale Inventory Sum'!$O123)</f>
        <v>0</v>
      </c>
      <c r="T123" s="7"/>
      <c r="U123" s="1">
        <f>SUMIFS(Table111[Quantity Purchased],Table111[Product Name],'Resale Inventory Sum'!$O123)</f>
        <v>0</v>
      </c>
      <c r="W123" s="1">
        <f>SUMIFS(Table111[Total Purchase
Cost],Table111[Product Name],'Resale Inventory Sum'!$O123)</f>
        <v>0</v>
      </c>
      <c r="X123" s="7"/>
      <c r="Y123" s="61">
        <f t="shared" si="10"/>
        <v>0</v>
      </c>
      <c r="AA123" s="61">
        <f t="shared" si="11"/>
        <v>0</v>
      </c>
      <c r="AB123" s="7"/>
      <c r="AC123" s="1">
        <f>SUMIFS(Table7[Quantity of 
Product Sold],Table7[Sale - Product Name],'Resale Inventory Sum'!$O123,Table7[Product Type2],'Resale Inventory Sum'!$AC$5)</f>
        <v>0</v>
      </c>
      <c r="AE123" s="1">
        <f>SUMIFS(Table7[Total Cost of
Goods Sold],Table7[Sale - Product Name],'Resale Inventory Sum'!$O123,Table7[Product Type2],'Resale Inventory Sum'!$AC$5)</f>
        <v>0</v>
      </c>
      <c r="AF123" s="7"/>
      <c r="AG123" s="1">
        <f>SUMIFS(Table17[Quantity2],Table17[Product Name],'Resale Inventory Sum'!$O123,Table17[Product Type2],'Resale Inventory Sum'!$AG$5)</f>
        <v>0</v>
      </c>
      <c r="AH123" t="str">
        <f t="shared" si="12"/>
        <v/>
      </c>
      <c r="AI123" s="1">
        <f>SUMIFS(Table17[Total out of Inventory],Table17[Product Name],'Resale Inventory Sum'!$O123,Table17[Product Type2],'Resale Inventory Sum'!$AG$5)</f>
        <v>0</v>
      </c>
      <c r="AJ123" s="7"/>
      <c r="AK123" s="1">
        <f>SUMIFS(Table7[Quantity
 Sold],Table7[Sale - Product Name],'Resale Inventory Sum'!$O123,Table7[Product Type2],'Resale Inventory Sum'!$AK$5)</f>
        <v>0</v>
      </c>
      <c r="AL123" t="str">
        <f t="shared" si="13"/>
        <v/>
      </c>
      <c r="AM123" s="1">
        <f>SUMIFS(Table7[Total 
Paid],Table7[Sale - Product Name],'Resale Inventory Sum'!$O123,Table7[Product Type2],'Resale Inventory Sum'!$AK$5)</f>
        <v>0</v>
      </c>
    </row>
    <row r="124" spans="16:39" x14ac:dyDescent="0.25">
      <c r="P124" s="7"/>
      <c r="Q124" s="30">
        <f>SUMIFS(Table111[Quantity],Table111[Product Name],'Resale Inventory Sum'!$O124)</f>
        <v>0</v>
      </c>
      <c r="S124" s="1">
        <f>SUMIFS(Table111[Total Cost],Table111[Product Name],'Resale Inventory Sum'!$O124)</f>
        <v>0</v>
      </c>
      <c r="T124" s="7"/>
      <c r="U124" s="1">
        <f>SUMIFS(Table111[Quantity Purchased],Table111[Product Name],'Resale Inventory Sum'!$O124)</f>
        <v>0</v>
      </c>
      <c r="W124" s="1">
        <f>SUMIFS(Table111[Total Purchase
Cost],Table111[Product Name],'Resale Inventory Sum'!$O124)</f>
        <v>0</v>
      </c>
      <c r="X124" s="7"/>
      <c r="Y124" s="61">
        <f t="shared" si="10"/>
        <v>0</v>
      </c>
      <c r="AA124" s="61">
        <f t="shared" si="11"/>
        <v>0</v>
      </c>
      <c r="AB124" s="7"/>
      <c r="AC124" s="1">
        <f>SUMIFS(Table7[Quantity of 
Product Sold],Table7[Sale - Product Name],'Resale Inventory Sum'!$O124,Table7[Product Type2],'Resale Inventory Sum'!$AC$5)</f>
        <v>0</v>
      </c>
      <c r="AE124" s="1">
        <f>SUMIFS(Table7[Total Cost of
Goods Sold],Table7[Sale - Product Name],'Resale Inventory Sum'!$O124,Table7[Product Type2],'Resale Inventory Sum'!$AC$5)</f>
        <v>0</v>
      </c>
      <c r="AF124" s="7"/>
      <c r="AG124" s="1">
        <f>SUMIFS(Table17[Quantity2],Table17[Product Name],'Resale Inventory Sum'!$O124,Table17[Product Type2],'Resale Inventory Sum'!$AG$5)</f>
        <v>0</v>
      </c>
      <c r="AH124" t="str">
        <f t="shared" si="12"/>
        <v/>
      </c>
      <c r="AI124" s="1">
        <f>SUMIFS(Table17[Total out of Inventory],Table17[Product Name],'Resale Inventory Sum'!$O124,Table17[Product Type2],'Resale Inventory Sum'!$AG$5)</f>
        <v>0</v>
      </c>
      <c r="AJ124" s="7"/>
      <c r="AK124" s="1">
        <f>SUMIFS(Table7[Quantity
 Sold],Table7[Sale - Product Name],'Resale Inventory Sum'!$O124,Table7[Product Type2],'Resale Inventory Sum'!$AK$5)</f>
        <v>0</v>
      </c>
      <c r="AL124" t="str">
        <f t="shared" si="13"/>
        <v/>
      </c>
      <c r="AM124" s="1">
        <f>SUMIFS(Table7[Total 
Paid],Table7[Sale - Product Name],'Resale Inventory Sum'!$O124,Table7[Product Type2],'Resale Inventory Sum'!$AK$5)</f>
        <v>0</v>
      </c>
    </row>
    <row r="125" spans="16:39" x14ac:dyDescent="0.25">
      <c r="P125" s="7"/>
      <c r="Q125" s="30">
        <f>SUMIFS(Table111[Quantity],Table111[Product Name],'Resale Inventory Sum'!$O125)</f>
        <v>0</v>
      </c>
      <c r="S125" s="1">
        <f>SUMIFS(Table111[Total Cost],Table111[Product Name],'Resale Inventory Sum'!$O125)</f>
        <v>0</v>
      </c>
      <c r="T125" s="7"/>
      <c r="U125" s="1">
        <f>SUMIFS(Table111[Quantity Purchased],Table111[Product Name],'Resale Inventory Sum'!$O125)</f>
        <v>0</v>
      </c>
      <c r="W125" s="1">
        <f>SUMIFS(Table111[Total Purchase
Cost],Table111[Product Name],'Resale Inventory Sum'!$O125)</f>
        <v>0</v>
      </c>
      <c r="X125" s="7"/>
      <c r="Y125" s="61">
        <f t="shared" si="10"/>
        <v>0</v>
      </c>
      <c r="AA125" s="61">
        <f t="shared" si="11"/>
        <v>0</v>
      </c>
      <c r="AB125" s="7"/>
      <c r="AC125" s="1">
        <f>SUMIFS(Table7[Quantity of 
Product Sold],Table7[Sale - Product Name],'Resale Inventory Sum'!$O125,Table7[Product Type2],'Resale Inventory Sum'!$AC$5)</f>
        <v>0</v>
      </c>
      <c r="AE125" s="1">
        <f>SUMIFS(Table7[Total Cost of
Goods Sold],Table7[Sale - Product Name],'Resale Inventory Sum'!$O125,Table7[Product Type2],'Resale Inventory Sum'!$AC$5)</f>
        <v>0</v>
      </c>
      <c r="AF125" s="7"/>
      <c r="AG125" s="1">
        <f>SUMIFS(Table17[Quantity2],Table17[Product Name],'Resale Inventory Sum'!$O125,Table17[Product Type2],'Resale Inventory Sum'!$AG$5)</f>
        <v>0</v>
      </c>
      <c r="AH125" t="str">
        <f t="shared" si="12"/>
        <v/>
      </c>
      <c r="AI125" s="1">
        <f>SUMIFS(Table17[Total out of Inventory],Table17[Product Name],'Resale Inventory Sum'!$O125,Table17[Product Type2],'Resale Inventory Sum'!$AG$5)</f>
        <v>0</v>
      </c>
      <c r="AJ125" s="7"/>
      <c r="AK125" s="1">
        <f>SUMIFS(Table7[Quantity
 Sold],Table7[Sale - Product Name],'Resale Inventory Sum'!$O125,Table7[Product Type2],'Resale Inventory Sum'!$AK$5)</f>
        <v>0</v>
      </c>
      <c r="AL125" t="str">
        <f t="shared" si="13"/>
        <v/>
      </c>
      <c r="AM125" s="1">
        <f>SUMIFS(Table7[Total 
Paid],Table7[Sale - Product Name],'Resale Inventory Sum'!$O125,Table7[Product Type2],'Resale Inventory Sum'!$AK$5)</f>
        <v>0</v>
      </c>
    </row>
    <row r="126" spans="16:39" x14ac:dyDescent="0.25">
      <c r="P126" s="7"/>
      <c r="Q126" s="30">
        <f>SUMIFS(Table111[Quantity],Table111[Product Name],'Resale Inventory Sum'!$O126)</f>
        <v>0</v>
      </c>
      <c r="S126" s="1">
        <f>SUMIFS(Table111[Total Cost],Table111[Product Name],'Resale Inventory Sum'!$O126)</f>
        <v>0</v>
      </c>
      <c r="T126" s="7"/>
      <c r="U126" s="1">
        <f>SUMIFS(Table111[Quantity Purchased],Table111[Product Name],'Resale Inventory Sum'!$O126)</f>
        <v>0</v>
      </c>
      <c r="W126" s="1">
        <f>SUMIFS(Table111[Total Purchase
Cost],Table111[Product Name],'Resale Inventory Sum'!$O126)</f>
        <v>0</v>
      </c>
      <c r="X126" s="7"/>
      <c r="Y126" s="61">
        <f t="shared" si="10"/>
        <v>0</v>
      </c>
      <c r="AA126" s="61">
        <f t="shared" si="11"/>
        <v>0</v>
      </c>
      <c r="AB126" s="7"/>
      <c r="AC126" s="1">
        <f>SUMIFS(Table7[Quantity of 
Product Sold],Table7[Sale - Product Name],'Resale Inventory Sum'!$O126,Table7[Product Type2],'Resale Inventory Sum'!$AC$5)</f>
        <v>0</v>
      </c>
      <c r="AE126" s="1">
        <f>SUMIFS(Table7[Total Cost of
Goods Sold],Table7[Sale - Product Name],'Resale Inventory Sum'!$O126,Table7[Product Type2],'Resale Inventory Sum'!$AC$5)</f>
        <v>0</v>
      </c>
      <c r="AF126" s="7"/>
      <c r="AG126" s="1">
        <f>SUMIFS(Table17[Quantity2],Table17[Product Name],'Resale Inventory Sum'!$O126,Table17[Product Type2],'Resale Inventory Sum'!$AG$5)</f>
        <v>0</v>
      </c>
      <c r="AH126" t="str">
        <f t="shared" si="12"/>
        <v/>
      </c>
      <c r="AI126" s="1">
        <f>SUMIFS(Table17[Total out of Inventory],Table17[Product Name],'Resale Inventory Sum'!$O126,Table17[Product Type2],'Resale Inventory Sum'!$AG$5)</f>
        <v>0</v>
      </c>
      <c r="AJ126" s="7"/>
      <c r="AK126" s="1">
        <f>SUMIFS(Table7[Quantity
 Sold],Table7[Sale - Product Name],'Resale Inventory Sum'!$O126,Table7[Product Type2],'Resale Inventory Sum'!$AK$5)</f>
        <v>0</v>
      </c>
      <c r="AL126" t="str">
        <f t="shared" si="13"/>
        <v/>
      </c>
      <c r="AM126" s="1">
        <f>SUMIFS(Table7[Total 
Paid],Table7[Sale - Product Name],'Resale Inventory Sum'!$O126,Table7[Product Type2],'Resale Inventory Sum'!$AK$5)</f>
        <v>0</v>
      </c>
    </row>
    <row r="127" spans="16:39" x14ac:dyDescent="0.25">
      <c r="P127" s="7"/>
      <c r="Q127" s="30">
        <f>SUMIFS(Table111[Quantity],Table111[Product Name],'Resale Inventory Sum'!$O127)</f>
        <v>0</v>
      </c>
      <c r="S127" s="1">
        <f>SUMIFS(Table111[Total Cost],Table111[Product Name],'Resale Inventory Sum'!$O127)</f>
        <v>0</v>
      </c>
      <c r="T127" s="7"/>
      <c r="U127" s="1">
        <f>SUMIFS(Table111[Quantity Purchased],Table111[Product Name],'Resale Inventory Sum'!$O127)</f>
        <v>0</v>
      </c>
      <c r="W127" s="1">
        <f>SUMIFS(Table111[Total Purchase
Cost],Table111[Product Name],'Resale Inventory Sum'!$O127)</f>
        <v>0</v>
      </c>
      <c r="X127" s="7"/>
      <c r="Y127" s="61">
        <f t="shared" si="10"/>
        <v>0</v>
      </c>
      <c r="AA127" s="61">
        <f t="shared" si="11"/>
        <v>0</v>
      </c>
      <c r="AB127" s="7"/>
      <c r="AC127" s="1">
        <f>SUMIFS(Table7[Quantity of 
Product Sold],Table7[Sale - Product Name],'Resale Inventory Sum'!$O127,Table7[Product Type2],'Resale Inventory Sum'!$AC$5)</f>
        <v>0</v>
      </c>
      <c r="AE127" s="1">
        <f>SUMIFS(Table7[Total Cost of
Goods Sold],Table7[Sale - Product Name],'Resale Inventory Sum'!$O127,Table7[Product Type2],'Resale Inventory Sum'!$AC$5)</f>
        <v>0</v>
      </c>
      <c r="AF127" s="7"/>
      <c r="AG127" s="1">
        <f>SUMIFS(Table17[Quantity2],Table17[Product Name],'Resale Inventory Sum'!$O127,Table17[Product Type2],'Resale Inventory Sum'!$AG$5)</f>
        <v>0</v>
      </c>
      <c r="AH127" t="str">
        <f t="shared" si="12"/>
        <v/>
      </c>
      <c r="AI127" s="1">
        <f>SUMIFS(Table17[Total out of Inventory],Table17[Product Name],'Resale Inventory Sum'!$O127,Table17[Product Type2],'Resale Inventory Sum'!$AG$5)</f>
        <v>0</v>
      </c>
      <c r="AJ127" s="7"/>
      <c r="AK127" s="1">
        <f>SUMIFS(Table7[Quantity
 Sold],Table7[Sale - Product Name],'Resale Inventory Sum'!$O127,Table7[Product Type2],'Resale Inventory Sum'!$AK$5)</f>
        <v>0</v>
      </c>
      <c r="AL127" t="str">
        <f t="shared" si="13"/>
        <v/>
      </c>
      <c r="AM127" s="1">
        <f>SUMIFS(Table7[Total 
Paid],Table7[Sale - Product Name],'Resale Inventory Sum'!$O127,Table7[Product Type2],'Resale Inventory Sum'!$AK$5)</f>
        <v>0</v>
      </c>
    </row>
    <row r="128" spans="16:39" x14ac:dyDescent="0.25">
      <c r="P128" s="7"/>
      <c r="Q128" s="30">
        <f>SUMIFS(Table111[Quantity],Table111[Product Name],'Resale Inventory Sum'!$O128)</f>
        <v>0</v>
      </c>
      <c r="S128" s="1">
        <f>SUMIFS(Table111[Total Cost],Table111[Product Name],'Resale Inventory Sum'!$O128)</f>
        <v>0</v>
      </c>
      <c r="T128" s="7"/>
      <c r="U128" s="1">
        <f>SUMIFS(Table111[Quantity Purchased],Table111[Product Name],'Resale Inventory Sum'!$O128)</f>
        <v>0</v>
      </c>
      <c r="W128" s="1">
        <f>SUMIFS(Table111[Total Purchase
Cost],Table111[Product Name],'Resale Inventory Sum'!$O128)</f>
        <v>0</v>
      </c>
      <c r="X128" s="7"/>
      <c r="Y128" s="61">
        <f t="shared" si="10"/>
        <v>0</v>
      </c>
      <c r="AA128" s="61">
        <f t="shared" si="11"/>
        <v>0</v>
      </c>
      <c r="AB128" s="7"/>
      <c r="AC128" s="1">
        <f>SUMIFS(Table7[Quantity of 
Product Sold],Table7[Sale - Product Name],'Resale Inventory Sum'!$O128,Table7[Product Type2],'Resale Inventory Sum'!$AC$5)</f>
        <v>0</v>
      </c>
      <c r="AE128" s="1">
        <f>SUMIFS(Table7[Total Cost of
Goods Sold],Table7[Sale - Product Name],'Resale Inventory Sum'!$O128,Table7[Product Type2],'Resale Inventory Sum'!$AC$5)</f>
        <v>0</v>
      </c>
      <c r="AF128" s="7"/>
      <c r="AG128" s="1">
        <f>SUMIFS(Table17[Quantity2],Table17[Product Name],'Resale Inventory Sum'!$O128,Table17[Product Type2],'Resale Inventory Sum'!$AG$5)</f>
        <v>0</v>
      </c>
      <c r="AH128" t="str">
        <f t="shared" si="12"/>
        <v/>
      </c>
      <c r="AI128" s="1">
        <f>SUMIFS(Table17[Total out of Inventory],Table17[Product Name],'Resale Inventory Sum'!$O128,Table17[Product Type2],'Resale Inventory Sum'!$AG$5)</f>
        <v>0</v>
      </c>
      <c r="AJ128" s="7"/>
      <c r="AK128" s="1">
        <f>SUMIFS(Table7[Quantity
 Sold],Table7[Sale - Product Name],'Resale Inventory Sum'!$O128,Table7[Product Type2],'Resale Inventory Sum'!$AK$5)</f>
        <v>0</v>
      </c>
      <c r="AL128" t="str">
        <f t="shared" si="13"/>
        <v/>
      </c>
      <c r="AM128" s="1">
        <f>SUMIFS(Table7[Total 
Paid],Table7[Sale - Product Name],'Resale Inventory Sum'!$O128,Table7[Product Type2],'Resale Inventory Sum'!$AK$5)</f>
        <v>0</v>
      </c>
    </row>
    <row r="129" spans="16:39" x14ac:dyDescent="0.25">
      <c r="P129" s="7"/>
      <c r="Q129" s="30">
        <f>SUMIFS(Table111[Quantity],Table111[Product Name],'Resale Inventory Sum'!$O129)</f>
        <v>0</v>
      </c>
      <c r="S129" s="1">
        <f>SUMIFS(Table111[Total Cost],Table111[Product Name],'Resale Inventory Sum'!$O129)</f>
        <v>0</v>
      </c>
      <c r="T129" s="7"/>
      <c r="U129" s="1">
        <f>SUMIFS(Table111[Quantity Purchased],Table111[Product Name],'Resale Inventory Sum'!$O129)</f>
        <v>0</v>
      </c>
      <c r="W129" s="1">
        <f>SUMIFS(Table111[Total Purchase
Cost],Table111[Product Name],'Resale Inventory Sum'!$O129)</f>
        <v>0</v>
      </c>
      <c r="X129" s="7"/>
      <c r="Y129" s="61">
        <f t="shared" si="10"/>
        <v>0</v>
      </c>
      <c r="AA129" s="61">
        <f t="shared" si="11"/>
        <v>0</v>
      </c>
      <c r="AB129" s="7"/>
      <c r="AC129" s="1">
        <f>SUMIFS(Table7[Quantity of 
Product Sold],Table7[Sale - Product Name],'Resale Inventory Sum'!$O129,Table7[Product Type2],'Resale Inventory Sum'!$AC$5)</f>
        <v>0</v>
      </c>
      <c r="AE129" s="1">
        <f>SUMIFS(Table7[Total Cost of
Goods Sold],Table7[Sale - Product Name],'Resale Inventory Sum'!$O129,Table7[Product Type2],'Resale Inventory Sum'!$AC$5)</f>
        <v>0</v>
      </c>
      <c r="AF129" s="7"/>
      <c r="AG129" s="1">
        <f>SUMIFS(Table17[Quantity2],Table17[Product Name],'Resale Inventory Sum'!$O129,Table17[Product Type2],'Resale Inventory Sum'!$AG$5)</f>
        <v>0</v>
      </c>
      <c r="AH129" t="str">
        <f t="shared" si="12"/>
        <v/>
      </c>
      <c r="AI129" s="1">
        <f>SUMIFS(Table17[Total out of Inventory],Table17[Product Name],'Resale Inventory Sum'!$O129,Table17[Product Type2],'Resale Inventory Sum'!$AG$5)</f>
        <v>0</v>
      </c>
      <c r="AJ129" s="7"/>
      <c r="AK129" s="1">
        <f>SUMIFS(Table7[Quantity
 Sold],Table7[Sale - Product Name],'Resale Inventory Sum'!$O129,Table7[Product Type2],'Resale Inventory Sum'!$AK$5)</f>
        <v>0</v>
      </c>
      <c r="AL129" t="str">
        <f t="shared" si="13"/>
        <v/>
      </c>
      <c r="AM129" s="1">
        <f>SUMIFS(Table7[Total 
Paid],Table7[Sale - Product Name],'Resale Inventory Sum'!$O129,Table7[Product Type2],'Resale Inventory Sum'!$AK$5)</f>
        <v>0</v>
      </c>
    </row>
    <row r="130" spans="16:39" x14ac:dyDescent="0.25">
      <c r="P130" s="7"/>
      <c r="Q130" s="30">
        <f>SUMIFS(Table111[Quantity],Table111[Product Name],'Resale Inventory Sum'!$O130)</f>
        <v>0</v>
      </c>
      <c r="S130" s="1">
        <f>SUMIFS(Table111[Total Cost],Table111[Product Name],'Resale Inventory Sum'!$O130)</f>
        <v>0</v>
      </c>
      <c r="T130" s="7"/>
      <c r="U130" s="1">
        <f>SUMIFS(Table111[Quantity Purchased],Table111[Product Name],'Resale Inventory Sum'!$O130)</f>
        <v>0</v>
      </c>
      <c r="W130" s="1">
        <f>SUMIFS(Table111[Total Purchase
Cost],Table111[Product Name],'Resale Inventory Sum'!$O130)</f>
        <v>0</v>
      </c>
      <c r="X130" s="7"/>
      <c r="Y130" s="61">
        <f t="shared" si="10"/>
        <v>0</v>
      </c>
      <c r="AA130" s="61">
        <f t="shared" si="11"/>
        <v>0</v>
      </c>
      <c r="AB130" s="7"/>
      <c r="AC130" s="1">
        <f>SUMIFS(Table7[Quantity of 
Product Sold],Table7[Sale - Product Name],'Resale Inventory Sum'!$O130,Table7[Product Type2],'Resale Inventory Sum'!$AC$5)</f>
        <v>0</v>
      </c>
      <c r="AE130" s="1">
        <f>SUMIFS(Table7[Total Cost of
Goods Sold],Table7[Sale - Product Name],'Resale Inventory Sum'!$O130,Table7[Product Type2],'Resale Inventory Sum'!$AC$5)</f>
        <v>0</v>
      </c>
      <c r="AF130" s="7"/>
      <c r="AG130" s="1">
        <f>SUMIFS(Table17[Quantity2],Table17[Product Name],'Resale Inventory Sum'!$O130,Table17[Product Type2],'Resale Inventory Sum'!$AG$5)</f>
        <v>0</v>
      </c>
      <c r="AH130" t="str">
        <f t="shared" si="12"/>
        <v/>
      </c>
      <c r="AI130" s="1">
        <f>SUMIFS(Table17[Total out of Inventory],Table17[Product Name],'Resale Inventory Sum'!$O130,Table17[Product Type2],'Resale Inventory Sum'!$AG$5)</f>
        <v>0</v>
      </c>
      <c r="AJ130" s="7"/>
      <c r="AK130" s="1">
        <f>SUMIFS(Table7[Quantity
 Sold],Table7[Sale - Product Name],'Resale Inventory Sum'!$O130,Table7[Product Type2],'Resale Inventory Sum'!$AK$5)</f>
        <v>0</v>
      </c>
      <c r="AL130" t="str">
        <f t="shared" si="13"/>
        <v/>
      </c>
      <c r="AM130" s="1">
        <f>SUMIFS(Table7[Total 
Paid],Table7[Sale - Product Name],'Resale Inventory Sum'!$O130,Table7[Product Type2],'Resale Inventory Sum'!$AK$5)</f>
        <v>0</v>
      </c>
    </row>
    <row r="131" spans="16:39" x14ac:dyDescent="0.25">
      <c r="P131" s="7"/>
      <c r="Q131" s="30">
        <f>SUMIFS(Table111[Quantity],Table111[Product Name],'Resale Inventory Sum'!$O131)</f>
        <v>0</v>
      </c>
      <c r="S131" s="1">
        <f>SUMIFS(Table111[Total Cost],Table111[Product Name],'Resale Inventory Sum'!$O131)</f>
        <v>0</v>
      </c>
      <c r="T131" s="7"/>
      <c r="U131" s="1">
        <f>SUMIFS(Table111[Quantity Purchased],Table111[Product Name],'Resale Inventory Sum'!$O131)</f>
        <v>0</v>
      </c>
      <c r="W131" s="1">
        <f>SUMIFS(Table111[Total Purchase
Cost],Table111[Product Name],'Resale Inventory Sum'!$O131)</f>
        <v>0</v>
      </c>
      <c r="X131" s="7"/>
      <c r="Y131" s="61">
        <f t="shared" si="10"/>
        <v>0</v>
      </c>
      <c r="AA131" s="61">
        <f t="shared" si="11"/>
        <v>0</v>
      </c>
      <c r="AB131" s="7"/>
      <c r="AC131" s="1">
        <f>SUMIFS(Table7[Quantity of 
Product Sold],Table7[Sale - Product Name],'Resale Inventory Sum'!$O131,Table7[Product Type2],'Resale Inventory Sum'!$AC$5)</f>
        <v>0</v>
      </c>
      <c r="AE131" s="1">
        <f>SUMIFS(Table7[Total Cost of
Goods Sold],Table7[Sale - Product Name],'Resale Inventory Sum'!$O131,Table7[Product Type2],'Resale Inventory Sum'!$AC$5)</f>
        <v>0</v>
      </c>
      <c r="AF131" s="7"/>
      <c r="AG131" s="1">
        <f>SUMIFS(Table17[Quantity2],Table17[Product Name],'Resale Inventory Sum'!$O131,Table17[Product Type2],'Resale Inventory Sum'!$AG$5)</f>
        <v>0</v>
      </c>
      <c r="AH131" t="str">
        <f t="shared" si="12"/>
        <v/>
      </c>
      <c r="AI131" s="1">
        <f>SUMIFS(Table17[Total out of Inventory],Table17[Product Name],'Resale Inventory Sum'!$O131,Table17[Product Type2],'Resale Inventory Sum'!$AG$5)</f>
        <v>0</v>
      </c>
      <c r="AJ131" s="7"/>
      <c r="AK131" s="1">
        <f>SUMIFS(Table7[Quantity
 Sold],Table7[Sale - Product Name],'Resale Inventory Sum'!$O131,Table7[Product Type2],'Resale Inventory Sum'!$AK$5)</f>
        <v>0</v>
      </c>
      <c r="AL131" t="str">
        <f t="shared" si="13"/>
        <v/>
      </c>
      <c r="AM131" s="1">
        <f>SUMIFS(Table7[Total 
Paid],Table7[Sale - Product Name],'Resale Inventory Sum'!$O131,Table7[Product Type2],'Resale Inventory Sum'!$AK$5)</f>
        <v>0</v>
      </c>
    </row>
    <row r="132" spans="16:39" x14ac:dyDescent="0.25">
      <c r="P132" s="7"/>
      <c r="Q132" s="30">
        <f>SUMIFS(Table111[Quantity],Table111[Product Name],'Resale Inventory Sum'!$O132)</f>
        <v>0</v>
      </c>
      <c r="S132" s="1">
        <f>SUMIFS(Table111[Total Cost],Table111[Product Name],'Resale Inventory Sum'!$O132)</f>
        <v>0</v>
      </c>
      <c r="T132" s="7"/>
      <c r="U132" s="1">
        <f>SUMIFS(Table111[Quantity Purchased],Table111[Product Name],'Resale Inventory Sum'!$O132)</f>
        <v>0</v>
      </c>
      <c r="W132" s="1">
        <f>SUMIFS(Table111[Total Purchase
Cost],Table111[Product Name],'Resale Inventory Sum'!$O132)</f>
        <v>0</v>
      </c>
      <c r="X132" s="7"/>
      <c r="Y132" s="61">
        <f t="shared" si="10"/>
        <v>0</v>
      </c>
      <c r="AA132" s="61">
        <f t="shared" si="11"/>
        <v>0</v>
      </c>
      <c r="AB132" s="7"/>
      <c r="AC132" s="1">
        <f>SUMIFS(Table7[Quantity of 
Product Sold],Table7[Sale - Product Name],'Resale Inventory Sum'!$O132,Table7[Product Type2],'Resale Inventory Sum'!$AC$5)</f>
        <v>0</v>
      </c>
      <c r="AE132" s="1">
        <f>SUMIFS(Table7[Total Cost of
Goods Sold],Table7[Sale - Product Name],'Resale Inventory Sum'!$O132,Table7[Product Type2],'Resale Inventory Sum'!$AC$5)</f>
        <v>0</v>
      </c>
      <c r="AF132" s="7"/>
      <c r="AG132" s="1">
        <f>SUMIFS(Table17[Quantity2],Table17[Product Name],'Resale Inventory Sum'!$O132,Table17[Product Type2],'Resale Inventory Sum'!$AG$5)</f>
        <v>0</v>
      </c>
      <c r="AH132" t="str">
        <f t="shared" si="12"/>
        <v/>
      </c>
      <c r="AI132" s="1">
        <f>SUMIFS(Table17[Total out of Inventory],Table17[Product Name],'Resale Inventory Sum'!$O132,Table17[Product Type2],'Resale Inventory Sum'!$AG$5)</f>
        <v>0</v>
      </c>
      <c r="AJ132" s="7"/>
      <c r="AK132" s="1">
        <f>SUMIFS(Table7[Quantity
 Sold],Table7[Sale - Product Name],'Resale Inventory Sum'!$O132,Table7[Product Type2],'Resale Inventory Sum'!$AK$5)</f>
        <v>0</v>
      </c>
      <c r="AL132" t="str">
        <f t="shared" si="13"/>
        <v/>
      </c>
      <c r="AM132" s="1">
        <f>SUMIFS(Table7[Total 
Paid],Table7[Sale - Product Name],'Resale Inventory Sum'!$O132,Table7[Product Type2],'Resale Inventory Sum'!$AK$5)</f>
        <v>0</v>
      </c>
    </row>
    <row r="133" spans="16:39" x14ac:dyDescent="0.25">
      <c r="P133" s="7"/>
      <c r="Q133" s="30">
        <f>SUMIFS(Table111[Quantity],Table111[Product Name],'Resale Inventory Sum'!$O133)</f>
        <v>0</v>
      </c>
      <c r="S133" s="1">
        <f>SUMIFS(Table111[Total Cost],Table111[Product Name],'Resale Inventory Sum'!$O133)</f>
        <v>0</v>
      </c>
      <c r="T133" s="7"/>
      <c r="U133" s="1">
        <f>SUMIFS(Table111[Quantity Purchased],Table111[Product Name],'Resale Inventory Sum'!$O133)</f>
        <v>0</v>
      </c>
      <c r="W133" s="1">
        <f>SUMIFS(Table111[Total Purchase
Cost],Table111[Product Name],'Resale Inventory Sum'!$O133)</f>
        <v>0</v>
      </c>
      <c r="X133" s="7"/>
      <c r="Y133" s="61">
        <f t="shared" si="10"/>
        <v>0</v>
      </c>
      <c r="AA133" s="61">
        <f t="shared" si="11"/>
        <v>0</v>
      </c>
      <c r="AB133" s="7"/>
      <c r="AC133" s="1">
        <f>SUMIFS(Table7[Quantity of 
Product Sold],Table7[Sale - Product Name],'Resale Inventory Sum'!$O133,Table7[Product Type2],'Resale Inventory Sum'!$AC$5)</f>
        <v>0</v>
      </c>
      <c r="AE133" s="1">
        <f>SUMIFS(Table7[Total Cost of
Goods Sold],Table7[Sale - Product Name],'Resale Inventory Sum'!$O133,Table7[Product Type2],'Resale Inventory Sum'!$AC$5)</f>
        <v>0</v>
      </c>
      <c r="AF133" s="7"/>
      <c r="AG133" s="1">
        <f>SUMIFS(Table17[Quantity2],Table17[Product Name],'Resale Inventory Sum'!$O133,Table17[Product Type2],'Resale Inventory Sum'!$AG$5)</f>
        <v>0</v>
      </c>
      <c r="AH133" t="str">
        <f t="shared" si="12"/>
        <v/>
      </c>
      <c r="AI133" s="1">
        <f>SUMIFS(Table17[Total out of Inventory],Table17[Product Name],'Resale Inventory Sum'!$O133,Table17[Product Type2],'Resale Inventory Sum'!$AG$5)</f>
        <v>0</v>
      </c>
      <c r="AJ133" s="7"/>
      <c r="AK133" s="1">
        <f>SUMIFS(Table7[Quantity
 Sold],Table7[Sale - Product Name],'Resale Inventory Sum'!$O133,Table7[Product Type2],'Resale Inventory Sum'!$AK$5)</f>
        <v>0</v>
      </c>
      <c r="AL133" t="str">
        <f t="shared" si="13"/>
        <v/>
      </c>
      <c r="AM133" s="1">
        <f>SUMIFS(Table7[Total 
Paid],Table7[Sale - Product Name],'Resale Inventory Sum'!$O133,Table7[Product Type2],'Resale Inventory Sum'!$AK$5)</f>
        <v>0</v>
      </c>
    </row>
    <row r="134" spans="16:39" x14ac:dyDescent="0.25">
      <c r="P134" s="7"/>
      <c r="Q134" s="30">
        <f>SUMIFS(Table111[Quantity],Table111[Product Name],'Resale Inventory Sum'!$O134)</f>
        <v>0</v>
      </c>
      <c r="S134" s="1">
        <f>SUMIFS(Table111[Total Cost],Table111[Product Name],'Resale Inventory Sum'!$O134)</f>
        <v>0</v>
      </c>
      <c r="T134" s="7"/>
      <c r="U134" s="1">
        <f>SUMIFS(Table111[Quantity Purchased],Table111[Product Name],'Resale Inventory Sum'!$O134)</f>
        <v>0</v>
      </c>
      <c r="W134" s="1">
        <f>SUMIFS(Table111[Total Purchase
Cost],Table111[Product Name],'Resale Inventory Sum'!$O134)</f>
        <v>0</v>
      </c>
      <c r="X134" s="7"/>
      <c r="Y134" s="61">
        <f t="shared" si="10"/>
        <v>0</v>
      </c>
      <c r="AA134" s="61">
        <f t="shared" si="11"/>
        <v>0</v>
      </c>
      <c r="AB134" s="7"/>
      <c r="AC134" s="1">
        <f>SUMIFS(Table7[Quantity of 
Product Sold],Table7[Sale - Product Name],'Resale Inventory Sum'!$O134,Table7[Product Type2],'Resale Inventory Sum'!$AC$5)</f>
        <v>0</v>
      </c>
      <c r="AE134" s="1">
        <f>SUMIFS(Table7[Total Cost of
Goods Sold],Table7[Sale - Product Name],'Resale Inventory Sum'!$O134,Table7[Product Type2],'Resale Inventory Sum'!$AC$5)</f>
        <v>0</v>
      </c>
      <c r="AF134" s="7"/>
      <c r="AG134" s="1">
        <f>SUMIFS(Table17[Quantity2],Table17[Product Name],'Resale Inventory Sum'!$O134,Table17[Product Type2],'Resale Inventory Sum'!$AG$5)</f>
        <v>0</v>
      </c>
      <c r="AH134" t="str">
        <f t="shared" si="12"/>
        <v/>
      </c>
      <c r="AI134" s="1">
        <f>SUMIFS(Table17[Total out of Inventory],Table17[Product Name],'Resale Inventory Sum'!$O134,Table17[Product Type2],'Resale Inventory Sum'!$AG$5)</f>
        <v>0</v>
      </c>
      <c r="AJ134" s="7"/>
      <c r="AK134" s="1">
        <f>SUMIFS(Table7[Quantity
 Sold],Table7[Sale - Product Name],'Resale Inventory Sum'!$O134,Table7[Product Type2],'Resale Inventory Sum'!$AK$5)</f>
        <v>0</v>
      </c>
      <c r="AL134" t="str">
        <f t="shared" si="13"/>
        <v/>
      </c>
      <c r="AM134" s="1">
        <f>SUMIFS(Table7[Total 
Paid],Table7[Sale - Product Name],'Resale Inventory Sum'!$O134,Table7[Product Type2],'Resale Inventory Sum'!$AK$5)</f>
        <v>0</v>
      </c>
    </row>
    <row r="135" spans="16:39" x14ac:dyDescent="0.25">
      <c r="P135" s="7"/>
      <c r="Q135" s="30">
        <f>SUMIFS(Table111[Quantity],Table111[Product Name],'Resale Inventory Sum'!$O135)</f>
        <v>0</v>
      </c>
      <c r="S135" s="1">
        <f>SUMIFS(Table111[Total Cost],Table111[Product Name],'Resale Inventory Sum'!$O135)</f>
        <v>0</v>
      </c>
      <c r="T135" s="7"/>
      <c r="U135" s="1">
        <f>SUMIFS(Table111[Quantity Purchased],Table111[Product Name],'Resale Inventory Sum'!$O135)</f>
        <v>0</v>
      </c>
      <c r="W135" s="1">
        <f>SUMIFS(Table111[Total Purchase
Cost],Table111[Product Name],'Resale Inventory Sum'!$O135)</f>
        <v>0</v>
      </c>
      <c r="X135" s="7"/>
      <c r="Y135" s="61">
        <f t="shared" si="10"/>
        <v>0</v>
      </c>
      <c r="AA135" s="61">
        <f t="shared" si="11"/>
        <v>0</v>
      </c>
      <c r="AB135" s="7"/>
      <c r="AC135" s="1">
        <f>SUMIFS(Table7[Quantity of 
Product Sold],Table7[Sale - Product Name],'Resale Inventory Sum'!$O135,Table7[Product Type2],'Resale Inventory Sum'!$AC$5)</f>
        <v>0</v>
      </c>
      <c r="AE135" s="1">
        <f>SUMIFS(Table7[Total Cost of
Goods Sold],Table7[Sale - Product Name],'Resale Inventory Sum'!$O135,Table7[Product Type2],'Resale Inventory Sum'!$AC$5)</f>
        <v>0</v>
      </c>
      <c r="AF135" s="7"/>
      <c r="AG135" s="1">
        <f>SUMIFS(Table17[Quantity2],Table17[Product Name],'Resale Inventory Sum'!$O135,Table17[Product Type2],'Resale Inventory Sum'!$AG$5)</f>
        <v>0</v>
      </c>
      <c r="AH135" t="str">
        <f t="shared" si="12"/>
        <v/>
      </c>
      <c r="AI135" s="1">
        <f>SUMIFS(Table17[Total out of Inventory],Table17[Product Name],'Resale Inventory Sum'!$O135,Table17[Product Type2],'Resale Inventory Sum'!$AG$5)</f>
        <v>0</v>
      </c>
      <c r="AJ135" s="7"/>
      <c r="AK135" s="1">
        <f>SUMIFS(Table7[Quantity
 Sold],Table7[Sale - Product Name],'Resale Inventory Sum'!$O135,Table7[Product Type2],'Resale Inventory Sum'!$AK$5)</f>
        <v>0</v>
      </c>
      <c r="AL135" t="str">
        <f t="shared" si="13"/>
        <v/>
      </c>
      <c r="AM135" s="1">
        <f>SUMIFS(Table7[Total 
Paid],Table7[Sale - Product Name],'Resale Inventory Sum'!$O135,Table7[Product Type2],'Resale Inventory Sum'!$AK$5)</f>
        <v>0</v>
      </c>
    </row>
    <row r="136" spans="16:39" x14ac:dyDescent="0.25">
      <c r="P136" s="7"/>
      <c r="Q136" s="30">
        <f>SUMIFS(Table111[Quantity],Table111[Product Name],'Resale Inventory Sum'!$O136)</f>
        <v>0</v>
      </c>
      <c r="S136" s="1">
        <f>SUMIFS(Table111[Total Cost],Table111[Product Name],'Resale Inventory Sum'!$O136)</f>
        <v>0</v>
      </c>
      <c r="T136" s="7"/>
      <c r="U136" s="1">
        <f>SUMIFS(Table111[Quantity Purchased],Table111[Product Name],'Resale Inventory Sum'!$O136)</f>
        <v>0</v>
      </c>
      <c r="W136" s="1">
        <f>SUMIFS(Table111[Total Purchase
Cost],Table111[Product Name],'Resale Inventory Sum'!$O136)</f>
        <v>0</v>
      </c>
      <c r="X136" s="7"/>
      <c r="Y136" s="61">
        <f t="shared" si="10"/>
        <v>0</v>
      </c>
      <c r="AA136" s="61">
        <f t="shared" si="11"/>
        <v>0</v>
      </c>
      <c r="AB136" s="7"/>
      <c r="AC136" s="1">
        <f>SUMIFS(Table7[Quantity of 
Product Sold],Table7[Sale - Product Name],'Resale Inventory Sum'!$O136,Table7[Product Type2],'Resale Inventory Sum'!$AC$5)</f>
        <v>0</v>
      </c>
      <c r="AE136" s="1">
        <f>SUMIFS(Table7[Total Cost of
Goods Sold],Table7[Sale - Product Name],'Resale Inventory Sum'!$O136,Table7[Product Type2],'Resale Inventory Sum'!$AC$5)</f>
        <v>0</v>
      </c>
      <c r="AF136" s="7"/>
      <c r="AG136" s="1">
        <f>SUMIFS(Table17[Quantity2],Table17[Product Name],'Resale Inventory Sum'!$O136,Table17[Product Type2],'Resale Inventory Sum'!$AG$5)</f>
        <v>0</v>
      </c>
      <c r="AH136" t="str">
        <f t="shared" si="12"/>
        <v/>
      </c>
      <c r="AI136" s="1">
        <f>SUMIFS(Table17[Total out of Inventory],Table17[Product Name],'Resale Inventory Sum'!$O136,Table17[Product Type2],'Resale Inventory Sum'!$AG$5)</f>
        <v>0</v>
      </c>
      <c r="AJ136" s="7"/>
      <c r="AK136" s="1">
        <f>SUMIFS(Table7[Quantity
 Sold],Table7[Sale - Product Name],'Resale Inventory Sum'!$O136,Table7[Product Type2],'Resale Inventory Sum'!$AK$5)</f>
        <v>0</v>
      </c>
      <c r="AL136" t="str">
        <f t="shared" si="13"/>
        <v/>
      </c>
      <c r="AM136" s="1">
        <f>SUMIFS(Table7[Total 
Paid],Table7[Sale - Product Name],'Resale Inventory Sum'!$O136,Table7[Product Type2],'Resale Inventory Sum'!$AK$5)</f>
        <v>0</v>
      </c>
    </row>
    <row r="137" spans="16:39" x14ac:dyDescent="0.25">
      <c r="P137" s="7"/>
      <c r="Q137" s="30">
        <f>SUMIFS(Table111[Quantity],Table111[Product Name],'Resale Inventory Sum'!$O137)</f>
        <v>0</v>
      </c>
      <c r="S137" s="1">
        <f>SUMIFS(Table111[Total Cost],Table111[Product Name],'Resale Inventory Sum'!$O137)</f>
        <v>0</v>
      </c>
      <c r="T137" s="7"/>
      <c r="U137" s="1">
        <f>SUMIFS(Table111[Quantity Purchased],Table111[Product Name],'Resale Inventory Sum'!$O137)</f>
        <v>0</v>
      </c>
      <c r="W137" s="1">
        <f>SUMIFS(Table111[Total Purchase
Cost],Table111[Product Name],'Resale Inventory Sum'!$O137)</f>
        <v>0</v>
      </c>
      <c r="X137" s="7"/>
      <c r="Y137" s="61">
        <f t="shared" si="10"/>
        <v>0</v>
      </c>
      <c r="AA137" s="61">
        <f t="shared" si="11"/>
        <v>0</v>
      </c>
      <c r="AB137" s="7"/>
      <c r="AC137" s="1">
        <f>SUMIFS(Table7[Quantity of 
Product Sold],Table7[Sale - Product Name],'Resale Inventory Sum'!$O137,Table7[Product Type2],'Resale Inventory Sum'!$AC$5)</f>
        <v>0</v>
      </c>
      <c r="AE137" s="1">
        <f>SUMIFS(Table7[Total Cost of
Goods Sold],Table7[Sale - Product Name],'Resale Inventory Sum'!$O137,Table7[Product Type2],'Resale Inventory Sum'!$AC$5)</f>
        <v>0</v>
      </c>
      <c r="AF137" s="7"/>
      <c r="AG137" s="1">
        <f>SUMIFS(Table17[Quantity2],Table17[Product Name],'Resale Inventory Sum'!$O137,Table17[Product Type2],'Resale Inventory Sum'!$AG$5)</f>
        <v>0</v>
      </c>
      <c r="AH137" t="str">
        <f t="shared" si="12"/>
        <v/>
      </c>
      <c r="AI137" s="1">
        <f>SUMIFS(Table17[Total out of Inventory],Table17[Product Name],'Resale Inventory Sum'!$O137,Table17[Product Type2],'Resale Inventory Sum'!$AG$5)</f>
        <v>0</v>
      </c>
      <c r="AJ137" s="7"/>
      <c r="AK137" s="1">
        <f>SUMIFS(Table7[Quantity
 Sold],Table7[Sale - Product Name],'Resale Inventory Sum'!$O137,Table7[Product Type2],'Resale Inventory Sum'!$AK$5)</f>
        <v>0</v>
      </c>
      <c r="AL137" t="str">
        <f t="shared" si="13"/>
        <v/>
      </c>
      <c r="AM137" s="1">
        <f>SUMIFS(Table7[Total 
Paid],Table7[Sale - Product Name],'Resale Inventory Sum'!$O137,Table7[Product Type2],'Resale Inventory Sum'!$AK$5)</f>
        <v>0</v>
      </c>
    </row>
    <row r="138" spans="16:39" x14ac:dyDescent="0.25">
      <c r="P138" s="7"/>
      <c r="Q138" s="30">
        <f>SUMIFS(Table111[Quantity],Table111[Product Name],'Resale Inventory Sum'!$O138)</f>
        <v>0</v>
      </c>
      <c r="S138" s="1">
        <f>SUMIFS(Table111[Total Cost],Table111[Product Name],'Resale Inventory Sum'!$O138)</f>
        <v>0</v>
      </c>
      <c r="T138" s="7"/>
      <c r="U138" s="1">
        <f>SUMIFS(Table111[Quantity Purchased],Table111[Product Name],'Resale Inventory Sum'!$O138)</f>
        <v>0</v>
      </c>
      <c r="W138" s="1">
        <f>SUMIFS(Table111[Total Purchase
Cost],Table111[Product Name],'Resale Inventory Sum'!$O138)</f>
        <v>0</v>
      </c>
      <c r="X138" s="7"/>
      <c r="Y138" s="61">
        <f t="shared" si="10"/>
        <v>0</v>
      </c>
      <c r="AA138" s="61">
        <f t="shared" si="11"/>
        <v>0</v>
      </c>
      <c r="AB138" s="7"/>
      <c r="AC138" s="1">
        <f>SUMIFS(Table7[Quantity of 
Product Sold],Table7[Sale - Product Name],'Resale Inventory Sum'!$O138,Table7[Product Type2],'Resale Inventory Sum'!$AC$5)</f>
        <v>0</v>
      </c>
      <c r="AE138" s="1">
        <f>SUMIFS(Table7[Total Cost of
Goods Sold],Table7[Sale - Product Name],'Resale Inventory Sum'!$O138,Table7[Product Type2],'Resale Inventory Sum'!$AC$5)</f>
        <v>0</v>
      </c>
      <c r="AF138" s="7"/>
      <c r="AG138" s="1">
        <f>SUMIFS(Table17[Quantity2],Table17[Product Name],'Resale Inventory Sum'!$O138,Table17[Product Type2],'Resale Inventory Sum'!$AG$5)</f>
        <v>0</v>
      </c>
      <c r="AH138" t="str">
        <f t="shared" si="12"/>
        <v/>
      </c>
      <c r="AI138" s="1">
        <f>SUMIFS(Table17[Total out of Inventory],Table17[Product Name],'Resale Inventory Sum'!$O138,Table17[Product Type2],'Resale Inventory Sum'!$AG$5)</f>
        <v>0</v>
      </c>
      <c r="AJ138" s="7"/>
      <c r="AK138" s="1">
        <f>SUMIFS(Table7[Quantity
 Sold],Table7[Sale - Product Name],'Resale Inventory Sum'!$O138,Table7[Product Type2],'Resale Inventory Sum'!$AK$5)</f>
        <v>0</v>
      </c>
      <c r="AL138" t="str">
        <f t="shared" si="13"/>
        <v/>
      </c>
      <c r="AM138" s="1">
        <f>SUMIFS(Table7[Total 
Paid],Table7[Sale - Product Name],'Resale Inventory Sum'!$O138,Table7[Product Type2],'Resale Inventory Sum'!$AK$5)</f>
        <v>0</v>
      </c>
    </row>
    <row r="139" spans="16:39" x14ac:dyDescent="0.25">
      <c r="P139" s="7"/>
      <c r="Q139" s="30">
        <f>SUMIFS(Table111[Quantity],Table111[Product Name],'Resale Inventory Sum'!$O139)</f>
        <v>0</v>
      </c>
      <c r="S139" s="1">
        <f>SUMIFS(Table111[Total Cost],Table111[Product Name],'Resale Inventory Sum'!$O139)</f>
        <v>0</v>
      </c>
      <c r="T139" s="7"/>
      <c r="U139" s="1">
        <f>SUMIFS(Table111[Quantity Purchased],Table111[Product Name],'Resale Inventory Sum'!$O139)</f>
        <v>0</v>
      </c>
      <c r="W139" s="1">
        <f>SUMIFS(Table111[Total Purchase
Cost],Table111[Product Name],'Resale Inventory Sum'!$O139)</f>
        <v>0</v>
      </c>
      <c r="X139" s="7"/>
      <c r="Y139" s="61">
        <f t="shared" si="10"/>
        <v>0</v>
      </c>
      <c r="AA139" s="61">
        <f t="shared" si="11"/>
        <v>0</v>
      </c>
      <c r="AB139" s="7"/>
      <c r="AC139" s="1">
        <f>SUMIFS(Table7[Quantity of 
Product Sold],Table7[Sale - Product Name],'Resale Inventory Sum'!$O139,Table7[Product Type2],'Resale Inventory Sum'!$AC$5)</f>
        <v>0</v>
      </c>
      <c r="AE139" s="1">
        <f>SUMIFS(Table7[Total Cost of
Goods Sold],Table7[Sale - Product Name],'Resale Inventory Sum'!$O139,Table7[Product Type2],'Resale Inventory Sum'!$AC$5)</f>
        <v>0</v>
      </c>
      <c r="AF139" s="7"/>
      <c r="AG139" s="1">
        <f>SUMIFS(Table17[Quantity2],Table17[Product Name],'Resale Inventory Sum'!$O139,Table17[Product Type2],'Resale Inventory Sum'!$AG$5)</f>
        <v>0</v>
      </c>
      <c r="AH139" t="str">
        <f t="shared" si="12"/>
        <v/>
      </c>
      <c r="AI139" s="1">
        <f>SUMIFS(Table17[Total out of Inventory],Table17[Product Name],'Resale Inventory Sum'!$O139,Table17[Product Type2],'Resale Inventory Sum'!$AG$5)</f>
        <v>0</v>
      </c>
      <c r="AJ139" s="7"/>
      <c r="AK139" s="1">
        <f>SUMIFS(Table7[Quantity
 Sold],Table7[Sale - Product Name],'Resale Inventory Sum'!$O139,Table7[Product Type2],'Resale Inventory Sum'!$AK$5)</f>
        <v>0</v>
      </c>
      <c r="AL139" t="str">
        <f t="shared" si="13"/>
        <v/>
      </c>
      <c r="AM139" s="1">
        <f>SUMIFS(Table7[Total 
Paid],Table7[Sale - Product Name],'Resale Inventory Sum'!$O139,Table7[Product Type2],'Resale Inventory Sum'!$AK$5)</f>
        <v>0</v>
      </c>
    </row>
    <row r="140" spans="16:39" x14ac:dyDescent="0.25">
      <c r="P140" s="7"/>
      <c r="Q140" s="30">
        <f>SUMIFS(Table111[Quantity],Table111[Product Name],'Resale Inventory Sum'!$O140)</f>
        <v>0</v>
      </c>
      <c r="S140" s="1">
        <f>SUMIFS(Table111[Total Cost],Table111[Product Name],'Resale Inventory Sum'!$O140)</f>
        <v>0</v>
      </c>
      <c r="T140" s="7"/>
      <c r="U140" s="1">
        <f>SUMIFS(Table111[Quantity Purchased],Table111[Product Name],'Resale Inventory Sum'!$O140)</f>
        <v>0</v>
      </c>
      <c r="W140" s="1">
        <f>SUMIFS(Table111[Total Purchase
Cost],Table111[Product Name],'Resale Inventory Sum'!$O140)</f>
        <v>0</v>
      </c>
      <c r="X140" s="7"/>
      <c r="Y140" s="61">
        <f t="shared" si="10"/>
        <v>0</v>
      </c>
      <c r="AA140" s="61">
        <f t="shared" si="11"/>
        <v>0</v>
      </c>
      <c r="AB140" s="7"/>
      <c r="AC140" s="1">
        <f>SUMIFS(Table7[Quantity of 
Product Sold],Table7[Sale - Product Name],'Resale Inventory Sum'!$O140,Table7[Product Type2],'Resale Inventory Sum'!$AC$5)</f>
        <v>0</v>
      </c>
      <c r="AE140" s="1">
        <f>SUMIFS(Table7[Total Cost of
Goods Sold],Table7[Sale - Product Name],'Resale Inventory Sum'!$O140,Table7[Product Type2],'Resale Inventory Sum'!$AC$5)</f>
        <v>0</v>
      </c>
      <c r="AF140" s="7"/>
      <c r="AG140" s="1">
        <f>SUMIFS(Table17[Quantity2],Table17[Product Name],'Resale Inventory Sum'!$O140,Table17[Product Type2],'Resale Inventory Sum'!$AG$5)</f>
        <v>0</v>
      </c>
      <c r="AH140" t="str">
        <f t="shared" si="12"/>
        <v/>
      </c>
      <c r="AI140" s="1">
        <f>SUMIFS(Table17[Total out of Inventory],Table17[Product Name],'Resale Inventory Sum'!$O140,Table17[Product Type2],'Resale Inventory Sum'!$AG$5)</f>
        <v>0</v>
      </c>
      <c r="AJ140" s="7"/>
      <c r="AK140" s="1">
        <f>SUMIFS(Table7[Quantity
 Sold],Table7[Sale - Product Name],'Resale Inventory Sum'!$O140,Table7[Product Type2],'Resale Inventory Sum'!$AK$5)</f>
        <v>0</v>
      </c>
      <c r="AL140" t="str">
        <f t="shared" si="13"/>
        <v/>
      </c>
      <c r="AM140" s="1">
        <f>SUMIFS(Table7[Total 
Paid],Table7[Sale - Product Name],'Resale Inventory Sum'!$O140,Table7[Product Type2],'Resale Inventory Sum'!$AK$5)</f>
        <v>0</v>
      </c>
    </row>
    <row r="141" spans="16:39" x14ac:dyDescent="0.25">
      <c r="P141" s="7"/>
      <c r="Q141" s="30">
        <f>SUMIFS(Table111[Quantity],Table111[Product Name],'Resale Inventory Sum'!$O141)</f>
        <v>0</v>
      </c>
      <c r="S141" s="1">
        <f>SUMIFS(Table111[Total Cost],Table111[Product Name],'Resale Inventory Sum'!$O141)</f>
        <v>0</v>
      </c>
      <c r="T141" s="7"/>
      <c r="U141" s="1">
        <f>SUMIFS(Table111[Quantity Purchased],Table111[Product Name],'Resale Inventory Sum'!$O141)</f>
        <v>0</v>
      </c>
      <c r="W141" s="1">
        <f>SUMIFS(Table111[Total Purchase
Cost],Table111[Product Name],'Resale Inventory Sum'!$O141)</f>
        <v>0</v>
      </c>
      <c r="X141" s="7"/>
      <c r="Y141" s="61">
        <f t="shared" ref="Y141:Y166" si="14">SUM(Q141,U141,-AC141,AG141)</f>
        <v>0</v>
      </c>
      <c r="AA141" s="61">
        <f t="shared" ref="AA141:AA166" si="15">SUM(S141,W141,-AE141,AI141)</f>
        <v>0</v>
      </c>
      <c r="AB141" s="7"/>
      <c r="AC141" s="1">
        <f>SUMIFS(Table7[Quantity of 
Product Sold],Table7[Sale - Product Name],'Resale Inventory Sum'!$O141,Table7[Product Type2],'Resale Inventory Sum'!$AC$5)</f>
        <v>0</v>
      </c>
      <c r="AE141" s="1">
        <f>SUMIFS(Table7[Total Cost of
Goods Sold],Table7[Sale - Product Name],'Resale Inventory Sum'!$O141,Table7[Product Type2],'Resale Inventory Sum'!$AC$5)</f>
        <v>0</v>
      </c>
      <c r="AF141" s="7"/>
      <c r="AG141" s="1">
        <f>SUMIFS(Table17[Quantity2],Table17[Product Name],'Resale Inventory Sum'!$O141,Table17[Product Type2],'Resale Inventory Sum'!$AG$5)</f>
        <v>0</v>
      </c>
      <c r="AH141" t="str">
        <f t="shared" ref="AH141:AH166" si="16">IF(AG141,AI141/AG141,"")</f>
        <v/>
      </c>
      <c r="AI141" s="1">
        <f>SUMIFS(Table17[Total out of Inventory],Table17[Product Name],'Resale Inventory Sum'!$O141,Table17[Product Type2],'Resale Inventory Sum'!$AG$5)</f>
        <v>0</v>
      </c>
      <c r="AJ141" s="7"/>
      <c r="AK141" s="1">
        <f>SUMIFS(Table7[Quantity
 Sold],Table7[Sale - Product Name],'Resale Inventory Sum'!$O141,Table7[Product Type2],'Resale Inventory Sum'!$AK$5)</f>
        <v>0</v>
      </c>
      <c r="AL141" t="str">
        <f t="shared" ref="AL141:AL166" si="17">IF(AK141,AM141/AK141,"")</f>
        <v/>
      </c>
      <c r="AM141" s="1">
        <f>SUMIFS(Table7[Total 
Paid],Table7[Sale - Product Name],'Resale Inventory Sum'!$O141,Table7[Product Type2],'Resale Inventory Sum'!$AK$5)</f>
        <v>0</v>
      </c>
    </row>
    <row r="142" spans="16:39" x14ac:dyDescent="0.25">
      <c r="P142" s="7"/>
      <c r="Q142" s="30">
        <f>SUMIFS(Table111[Quantity],Table111[Product Name],'Resale Inventory Sum'!$O142)</f>
        <v>0</v>
      </c>
      <c r="S142" s="1">
        <f>SUMIFS(Table111[Total Cost],Table111[Product Name],'Resale Inventory Sum'!$O142)</f>
        <v>0</v>
      </c>
      <c r="T142" s="7"/>
      <c r="U142" s="1">
        <f>SUMIFS(Table111[Quantity Purchased],Table111[Product Name],'Resale Inventory Sum'!$O142)</f>
        <v>0</v>
      </c>
      <c r="W142" s="1">
        <f>SUMIFS(Table111[Total Purchase
Cost],Table111[Product Name],'Resale Inventory Sum'!$O142)</f>
        <v>0</v>
      </c>
      <c r="X142" s="7"/>
      <c r="Y142" s="61">
        <f t="shared" si="14"/>
        <v>0</v>
      </c>
      <c r="AA142" s="61">
        <f t="shared" si="15"/>
        <v>0</v>
      </c>
      <c r="AB142" s="7"/>
      <c r="AC142" s="1">
        <f>SUMIFS(Table7[Quantity of 
Product Sold],Table7[Sale - Product Name],'Resale Inventory Sum'!$O142,Table7[Product Type2],'Resale Inventory Sum'!$AC$5)</f>
        <v>0</v>
      </c>
      <c r="AE142" s="1">
        <f>SUMIFS(Table7[Total Cost of
Goods Sold],Table7[Sale - Product Name],'Resale Inventory Sum'!$O142,Table7[Product Type2],'Resale Inventory Sum'!$AC$5)</f>
        <v>0</v>
      </c>
      <c r="AF142" s="7"/>
      <c r="AG142" s="1">
        <f>SUMIFS(Table17[Quantity2],Table17[Product Name],'Resale Inventory Sum'!$O142,Table17[Product Type2],'Resale Inventory Sum'!$AG$5)</f>
        <v>0</v>
      </c>
      <c r="AH142" t="str">
        <f t="shared" si="16"/>
        <v/>
      </c>
      <c r="AI142" s="1">
        <f>SUMIFS(Table17[Total out of Inventory],Table17[Product Name],'Resale Inventory Sum'!$O142,Table17[Product Type2],'Resale Inventory Sum'!$AG$5)</f>
        <v>0</v>
      </c>
      <c r="AJ142" s="7"/>
      <c r="AK142" s="1">
        <f>SUMIFS(Table7[Quantity
 Sold],Table7[Sale - Product Name],'Resale Inventory Sum'!$O142,Table7[Product Type2],'Resale Inventory Sum'!$AK$5)</f>
        <v>0</v>
      </c>
      <c r="AL142" t="str">
        <f t="shared" si="17"/>
        <v/>
      </c>
      <c r="AM142" s="1">
        <f>SUMIFS(Table7[Total 
Paid],Table7[Sale - Product Name],'Resale Inventory Sum'!$O142,Table7[Product Type2],'Resale Inventory Sum'!$AK$5)</f>
        <v>0</v>
      </c>
    </row>
    <row r="143" spans="16:39" x14ac:dyDescent="0.25">
      <c r="P143" s="7"/>
      <c r="Q143" s="30">
        <f>SUMIFS(Table111[Quantity],Table111[Product Name],'Resale Inventory Sum'!$O143)</f>
        <v>0</v>
      </c>
      <c r="S143" s="1">
        <f>SUMIFS(Table111[Total Cost],Table111[Product Name],'Resale Inventory Sum'!$O143)</f>
        <v>0</v>
      </c>
      <c r="T143" s="7"/>
      <c r="U143" s="1">
        <f>SUMIFS(Table111[Quantity Purchased],Table111[Product Name],'Resale Inventory Sum'!$O143)</f>
        <v>0</v>
      </c>
      <c r="W143" s="1">
        <f>SUMIFS(Table111[Total Purchase
Cost],Table111[Product Name],'Resale Inventory Sum'!$O143)</f>
        <v>0</v>
      </c>
      <c r="X143" s="7"/>
      <c r="Y143" s="61">
        <f t="shared" si="14"/>
        <v>0</v>
      </c>
      <c r="AA143" s="61">
        <f t="shared" si="15"/>
        <v>0</v>
      </c>
      <c r="AB143" s="7"/>
      <c r="AC143" s="1">
        <f>SUMIFS(Table7[Quantity of 
Product Sold],Table7[Sale - Product Name],'Resale Inventory Sum'!$O143,Table7[Product Type2],'Resale Inventory Sum'!$AC$5)</f>
        <v>0</v>
      </c>
      <c r="AE143" s="1">
        <f>SUMIFS(Table7[Total Cost of
Goods Sold],Table7[Sale - Product Name],'Resale Inventory Sum'!$O143,Table7[Product Type2],'Resale Inventory Sum'!$AC$5)</f>
        <v>0</v>
      </c>
      <c r="AF143" s="7"/>
      <c r="AG143" s="1">
        <f>SUMIFS(Table17[Quantity2],Table17[Product Name],'Resale Inventory Sum'!$O143,Table17[Product Type2],'Resale Inventory Sum'!$AG$5)</f>
        <v>0</v>
      </c>
      <c r="AH143" t="str">
        <f t="shared" si="16"/>
        <v/>
      </c>
      <c r="AI143" s="1">
        <f>SUMIFS(Table17[Total out of Inventory],Table17[Product Name],'Resale Inventory Sum'!$O143,Table17[Product Type2],'Resale Inventory Sum'!$AG$5)</f>
        <v>0</v>
      </c>
      <c r="AJ143" s="7"/>
      <c r="AK143" s="1">
        <f>SUMIFS(Table7[Quantity
 Sold],Table7[Sale - Product Name],'Resale Inventory Sum'!$O143,Table7[Product Type2],'Resale Inventory Sum'!$AK$5)</f>
        <v>0</v>
      </c>
      <c r="AL143" t="str">
        <f t="shared" si="17"/>
        <v/>
      </c>
      <c r="AM143" s="1">
        <f>SUMIFS(Table7[Total 
Paid],Table7[Sale - Product Name],'Resale Inventory Sum'!$O143,Table7[Product Type2],'Resale Inventory Sum'!$AK$5)</f>
        <v>0</v>
      </c>
    </row>
    <row r="144" spans="16:39" x14ac:dyDescent="0.25">
      <c r="P144" s="7"/>
      <c r="Q144" s="30">
        <f>SUMIFS(Table111[Quantity],Table111[Product Name],'Resale Inventory Sum'!$O144)</f>
        <v>0</v>
      </c>
      <c r="S144" s="1">
        <f>SUMIFS(Table111[Total Cost],Table111[Product Name],'Resale Inventory Sum'!$O144)</f>
        <v>0</v>
      </c>
      <c r="T144" s="7"/>
      <c r="U144" s="1">
        <f>SUMIFS(Table111[Quantity Purchased],Table111[Product Name],'Resale Inventory Sum'!$O144)</f>
        <v>0</v>
      </c>
      <c r="W144" s="1">
        <f>SUMIFS(Table111[Total Purchase
Cost],Table111[Product Name],'Resale Inventory Sum'!$O144)</f>
        <v>0</v>
      </c>
      <c r="X144" s="7"/>
      <c r="Y144" s="61">
        <f t="shared" si="14"/>
        <v>0</v>
      </c>
      <c r="AA144" s="61">
        <f t="shared" si="15"/>
        <v>0</v>
      </c>
      <c r="AB144" s="7"/>
      <c r="AC144" s="1">
        <f>SUMIFS(Table7[Quantity of 
Product Sold],Table7[Sale - Product Name],'Resale Inventory Sum'!$O144,Table7[Product Type2],'Resale Inventory Sum'!$AC$5)</f>
        <v>0</v>
      </c>
      <c r="AE144" s="1">
        <f>SUMIFS(Table7[Total Cost of
Goods Sold],Table7[Sale - Product Name],'Resale Inventory Sum'!$O144,Table7[Product Type2],'Resale Inventory Sum'!$AC$5)</f>
        <v>0</v>
      </c>
      <c r="AF144" s="7"/>
      <c r="AG144" s="1">
        <f>SUMIFS(Table17[Quantity2],Table17[Product Name],'Resale Inventory Sum'!$O144,Table17[Product Type2],'Resale Inventory Sum'!$AG$5)</f>
        <v>0</v>
      </c>
      <c r="AH144" t="str">
        <f t="shared" si="16"/>
        <v/>
      </c>
      <c r="AI144" s="1">
        <f>SUMIFS(Table17[Total out of Inventory],Table17[Product Name],'Resale Inventory Sum'!$O144,Table17[Product Type2],'Resale Inventory Sum'!$AG$5)</f>
        <v>0</v>
      </c>
      <c r="AJ144" s="7"/>
      <c r="AK144" s="1">
        <f>SUMIFS(Table7[Quantity
 Sold],Table7[Sale - Product Name],'Resale Inventory Sum'!$O144,Table7[Product Type2],'Resale Inventory Sum'!$AK$5)</f>
        <v>0</v>
      </c>
      <c r="AL144" t="str">
        <f t="shared" si="17"/>
        <v/>
      </c>
      <c r="AM144" s="1">
        <f>SUMIFS(Table7[Total 
Paid],Table7[Sale - Product Name],'Resale Inventory Sum'!$O144,Table7[Product Type2],'Resale Inventory Sum'!$AK$5)</f>
        <v>0</v>
      </c>
    </row>
    <row r="145" spans="16:39" x14ac:dyDescent="0.25">
      <c r="P145" s="7"/>
      <c r="Q145" s="30">
        <f>SUMIFS(Table111[Quantity],Table111[Product Name],'Resale Inventory Sum'!$O145)</f>
        <v>0</v>
      </c>
      <c r="S145" s="1">
        <f>SUMIFS(Table111[Total Cost],Table111[Product Name],'Resale Inventory Sum'!$O145)</f>
        <v>0</v>
      </c>
      <c r="T145" s="7"/>
      <c r="U145" s="1">
        <f>SUMIFS(Table111[Quantity Purchased],Table111[Product Name],'Resale Inventory Sum'!$O145)</f>
        <v>0</v>
      </c>
      <c r="W145" s="1">
        <f>SUMIFS(Table111[Total Purchase
Cost],Table111[Product Name],'Resale Inventory Sum'!$O145)</f>
        <v>0</v>
      </c>
      <c r="X145" s="7"/>
      <c r="Y145" s="61">
        <f t="shared" si="14"/>
        <v>0</v>
      </c>
      <c r="AA145" s="61">
        <f t="shared" si="15"/>
        <v>0</v>
      </c>
      <c r="AB145" s="7"/>
      <c r="AC145" s="1">
        <f>SUMIFS(Table7[Quantity of 
Product Sold],Table7[Sale - Product Name],'Resale Inventory Sum'!$O145,Table7[Product Type2],'Resale Inventory Sum'!$AC$5)</f>
        <v>0</v>
      </c>
      <c r="AE145" s="1">
        <f>SUMIFS(Table7[Total Cost of
Goods Sold],Table7[Sale - Product Name],'Resale Inventory Sum'!$O145,Table7[Product Type2],'Resale Inventory Sum'!$AC$5)</f>
        <v>0</v>
      </c>
      <c r="AF145" s="7"/>
      <c r="AG145" s="1">
        <f>SUMIFS(Table17[Quantity2],Table17[Product Name],'Resale Inventory Sum'!$O145,Table17[Product Type2],'Resale Inventory Sum'!$AG$5)</f>
        <v>0</v>
      </c>
      <c r="AH145" t="str">
        <f t="shared" si="16"/>
        <v/>
      </c>
      <c r="AI145" s="1">
        <f>SUMIFS(Table17[Total out of Inventory],Table17[Product Name],'Resale Inventory Sum'!$O145,Table17[Product Type2],'Resale Inventory Sum'!$AG$5)</f>
        <v>0</v>
      </c>
      <c r="AJ145" s="7"/>
      <c r="AK145" s="1">
        <f>SUMIFS(Table7[Quantity
 Sold],Table7[Sale - Product Name],'Resale Inventory Sum'!$O145,Table7[Product Type2],'Resale Inventory Sum'!$AK$5)</f>
        <v>0</v>
      </c>
      <c r="AL145" t="str">
        <f t="shared" si="17"/>
        <v/>
      </c>
      <c r="AM145" s="1">
        <f>SUMIFS(Table7[Total 
Paid],Table7[Sale - Product Name],'Resale Inventory Sum'!$O145,Table7[Product Type2],'Resale Inventory Sum'!$AK$5)</f>
        <v>0</v>
      </c>
    </row>
    <row r="146" spans="16:39" x14ac:dyDescent="0.25">
      <c r="P146" s="7"/>
      <c r="Q146" s="30">
        <f>SUMIFS(Table111[Quantity],Table111[Product Name],'Resale Inventory Sum'!$O146)</f>
        <v>0</v>
      </c>
      <c r="S146" s="1">
        <f>SUMIFS(Table111[Total Cost],Table111[Product Name],'Resale Inventory Sum'!$O146)</f>
        <v>0</v>
      </c>
      <c r="T146" s="7"/>
      <c r="U146" s="1">
        <f>SUMIFS(Table111[Quantity Purchased],Table111[Product Name],'Resale Inventory Sum'!$O146)</f>
        <v>0</v>
      </c>
      <c r="W146" s="1">
        <f>SUMIFS(Table111[Total Purchase
Cost],Table111[Product Name],'Resale Inventory Sum'!$O146)</f>
        <v>0</v>
      </c>
      <c r="X146" s="7"/>
      <c r="Y146" s="61">
        <f t="shared" si="14"/>
        <v>0</v>
      </c>
      <c r="AA146" s="61">
        <f t="shared" si="15"/>
        <v>0</v>
      </c>
      <c r="AB146" s="7"/>
      <c r="AC146" s="1">
        <f>SUMIFS(Table7[Quantity of 
Product Sold],Table7[Sale - Product Name],'Resale Inventory Sum'!$O146,Table7[Product Type2],'Resale Inventory Sum'!$AC$5)</f>
        <v>0</v>
      </c>
      <c r="AE146" s="1">
        <f>SUMIFS(Table7[Total Cost of
Goods Sold],Table7[Sale - Product Name],'Resale Inventory Sum'!$O146,Table7[Product Type2],'Resale Inventory Sum'!$AC$5)</f>
        <v>0</v>
      </c>
      <c r="AF146" s="7"/>
      <c r="AG146" s="1">
        <f>SUMIFS(Table17[Quantity2],Table17[Product Name],'Resale Inventory Sum'!$O146,Table17[Product Type2],'Resale Inventory Sum'!$AG$5)</f>
        <v>0</v>
      </c>
      <c r="AH146" t="str">
        <f t="shared" si="16"/>
        <v/>
      </c>
      <c r="AI146" s="1">
        <f>SUMIFS(Table17[Total out of Inventory],Table17[Product Name],'Resale Inventory Sum'!$O146,Table17[Product Type2],'Resale Inventory Sum'!$AG$5)</f>
        <v>0</v>
      </c>
      <c r="AJ146" s="7"/>
      <c r="AK146" s="1">
        <f>SUMIFS(Table7[Quantity
 Sold],Table7[Sale - Product Name],'Resale Inventory Sum'!$O146,Table7[Product Type2],'Resale Inventory Sum'!$AK$5)</f>
        <v>0</v>
      </c>
      <c r="AL146" t="str">
        <f t="shared" si="17"/>
        <v/>
      </c>
      <c r="AM146" s="1">
        <f>SUMIFS(Table7[Total 
Paid],Table7[Sale - Product Name],'Resale Inventory Sum'!$O146,Table7[Product Type2],'Resale Inventory Sum'!$AK$5)</f>
        <v>0</v>
      </c>
    </row>
    <row r="147" spans="16:39" x14ac:dyDescent="0.25">
      <c r="P147" s="7"/>
      <c r="Q147" s="30">
        <f>SUMIFS(Table111[Quantity],Table111[Product Name],'Resale Inventory Sum'!$O147)</f>
        <v>0</v>
      </c>
      <c r="S147" s="1">
        <f>SUMIFS(Table111[Total Cost],Table111[Product Name],'Resale Inventory Sum'!$O147)</f>
        <v>0</v>
      </c>
      <c r="T147" s="7"/>
      <c r="U147" s="1">
        <f>SUMIFS(Table111[Quantity Purchased],Table111[Product Name],'Resale Inventory Sum'!$O147)</f>
        <v>0</v>
      </c>
      <c r="W147" s="1">
        <f>SUMIFS(Table111[Total Purchase
Cost],Table111[Product Name],'Resale Inventory Sum'!$O147)</f>
        <v>0</v>
      </c>
      <c r="X147" s="7"/>
      <c r="Y147" s="61">
        <f t="shared" si="14"/>
        <v>0</v>
      </c>
      <c r="AA147" s="61">
        <f t="shared" si="15"/>
        <v>0</v>
      </c>
      <c r="AB147" s="7"/>
      <c r="AC147" s="1">
        <f>SUMIFS(Table7[Quantity of 
Product Sold],Table7[Sale - Product Name],'Resale Inventory Sum'!$O147,Table7[Product Type2],'Resale Inventory Sum'!$AC$5)</f>
        <v>0</v>
      </c>
      <c r="AE147" s="1">
        <f>SUMIFS(Table7[Total Cost of
Goods Sold],Table7[Sale - Product Name],'Resale Inventory Sum'!$O147,Table7[Product Type2],'Resale Inventory Sum'!$AC$5)</f>
        <v>0</v>
      </c>
      <c r="AF147" s="7"/>
      <c r="AG147" s="1">
        <f>SUMIFS(Table17[Quantity2],Table17[Product Name],'Resale Inventory Sum'!$O147,Table17[Product Type2],'Resale Inventory Sum'!$AG$5)</f>
        <v>0</v>
      </c>
      <c r="AH147" t="str">
        <f t="shared" si="16"/>
        <v/>
      </c>
      <c r="AI147" s="1">
        <f>SUMIFS(Table17[Total out of Inventory],Table17[Product Name],'Resale Inventory Sum'!$O147,Table17[Product Type2],'Resale Inventory Sum'!$AG$5)</f>
        <v>0</v>
      </c>
      <c r="AJ147" s="7"/>
      <c r="AK147" s="1">
        <f>SUMIFS(Table7[Quantity
 Sold],Table7[Sale - Product Name],'Resale Inventory Sum'!$O147,Table7[Product Type2],'Resale Inventory Sum'!$AK$5)</f>
        <v>0</v>
      </c>
      <c r="AL147" t="str">
        <f t="shared" si="17"/>
        <v/>
      </c>
      <c r="AM147" s="1">
        <f>SUMIFS(Table7[Total 
Paid],Table7[Sale - Product Name],'Resale Inventory Sum'!$O147,Table7[Product Type2],'Resale Inventory Sum'!$AK$5)</f>
        <v>0</v>
      </c>
    </row>
    <row r="148" spans="16:39" x14ac:dyDescent="0.25">
      <c r="P148" s="7"/>
      <c r="Q148" s="30">
        <f>SUMIFS(Table111[Quantity],Table111[Product Name],'Resale Inventory Sum'!$O148)</f>
        <v>0</v>
      </c>
      <c r="S148" s="1">
        <f>SUMIFS(Table111[Total Cost],Table111[Product Name],'Resale Inventory Sum'!$O148)</f>
        <v>0</v>
      </c>
      <c r="T148" s="7"/>
      <c r="U148" s="1">
        <f>SUMIFS(Table111[Quantity Purchased],Table111[Product Name],'Resale Inventory Sum'!$O148)</f>
        <v>0</v>
      </c>
      <c r="W148" s="1">
        <f>SUMIFS(Table111[Total Purchase
Cost],Table111[Product Name],'Resale Inventory Sum'!$O148)</f>
        <v>0</v>
      </c>
      <c r="X148" s="7"/>
      <c r="Y148" s="61">
        <f t="shared" si="14"/>
        <v>0</v>
      </c>
      <c r="AA148" s="61">
        <f t="shared" si="15"/>
        <v>0</v>
      </c>
      <c r="AB148" s="7"/>
      <c r="AC148" s="1">
        <f>SUMIFS(Table7[Quantity of 
Product Sold],Table7[Sale - Product Name],'Resale Inventory Sum'!$O148,Table7[Product Type2],'Resale Inventory Sum'!$AC$5)</f>
        <v>0</v>
      </c>
      <c r="AE148" s="1">
        <f>SUMIFS(Table7[Total Cost of
Goods Sold],Table7[Sale - Product Name],'Resale Inventory Sum'!$O148,Table7[Product Type2],'Resale Inventory Sum'!$AC$5)</f>
        <v>0</v>
      </c>
      <c r="AF148" s="7"/>
      <c r="AG148" s="1">
        <f>SUMIFS(Table17[Quantity2],Table17[Product Name],'Resale Inventory Sum'!$O148,Table17[Product Type2],'Resale Inventory Sum'!$AG$5)</f>
        <v>0</v>
      </c>
      <c r="AH148" t="str">
        <f t="shared" si="16"/>
        <v/>
      </c>
      <c r="AI148" s="1">
        <f>SUMIFS(Table17[Total out of Inventory],Table17[Product Name],'Resale Inventory Sum'!$O148,Table17[Product Type2],'Resale Inventory Sum'!$AG$5)</f>
        <v>0</v>
      </c>
      <c r="AJ148" s="7"/>
      <c r="AK148" s="1">
        <f>SUMIFS(Table7[Quantity
 Sold],Table7[Sale - Product Name],'Resale Inventory Sum'!$O148,Table7[Product Type2],'Resale Inventory Sum'!$AK$5)</f>
        <v>0</v>
      </c>
      <c r="AL148" t="str">
        <f t="shared" si="17"/>
        <v/>
      </c>
      <c r="AM148" s="1">
        <f>SUMIFS(Table7[Total 
Paid],Table7[Sale - Product Name],'Resale Inventory Sum'!$O148,Table7[Product Type2],'Resale Inventory Sum'!$AK$5)</f>
        <v>0</v>
      </c>
    </row>
    <row r="149" spans="16:39" x14ac:dyDescent="0.25">
      <c r="P149" s="7"/>
      <c r="Q149" s="30">
        <f>SUMIFS(Table111[Quantity],Table111[Product Name],'Resale Inventory Sum'!$O149)</f>
        <v>0</v>
      </c>
      <c r="S149" s="1">
        <f>SUMIFS(Table111[Total Cost],Table111[Product Name],'Resale Inventory Sum'!$O149)</f>
        <v>0</v>
      </c>
      <c r="T149" s="7"/>
      <c r="U149" s="1">
        <f>SUMIFS(Table111[Quantity Purchased],Table111[Product Name],'Resale Inventory Sum'!$O149)</f>
        <v>0</v>
      </c>
      <c r="W149" s="1">
        <f>SUMIFS(Table111[Total Purchase
Cost],Table111[Product Name],'Resale Inventory Sum'!$O149)</f>
        <v>0</v>
      </c>
      <c r="X149" s="7"/>
      <c r="Y149" s="61">
        <f t="shared" si="14"/>
        <v>0</v>
      </c>
      <c r="AA149" s="61">
        <f t="shared" si="15"/>
        <v>0</v>
      </c>
      <c r="AB149" s="7"/>
      <c r="AC149" s="1">
        <f>SUMIFS(Table7[Quantity of 
Product Sold],Table7[Sale - Product Name],'Resale Inventory Sum'!$O149,Table7[Product Type2],'Resale Inventory Sum'!$AC$5)</f>
        <v>0</v>
      </c>
      <c r="AE149" s="1">
        <f>SUMIFS(Table7[Total Cost of
Goods Sold],Table7[Sale - Product Name],'Resale Inventory Sum'!$O149,Table7[Product Type2],'Resale Inventory Sum'!$AC$5)</f>
        <v>0</v>
      </c>
      <c r="AF149" s="7"/>
      <c r="AG149" s="1">
        <f>SUMIFS(Table17[Quantity2],Table17[Product Name],'Resale Inventory Sum'!$O149,Table17[Product Type2],'Resale Inventory Sum'!$AG$5)</f>
        <v>0</v>
      </c>
      <c r="AH149" t="str">
        <f t="shared" si="16"/>
        <v/>
      </c>
      <c r="AI149" s="1">
        <f>SUMIFS(Table17[Total out of Inventory],Table17[Product Name],'Resale Inventory Sum'!$O149,Table17[Product Type2],'Resale Inventory Sum'!$AG$5)</f>
        <v>0</v>
      </c>
      <c r="AJ149" s="7"/>
      <c r="AK149" s="1">
        <f>SUMIFS(Table7[Quantity
 Sold],Table7[Sale - Product Name],'Resale Inventory Sum'!$O149,Table7[Product Type2],'Resale Inventory Sum'!$AK$5)</f>
        <v>0</v>
      </c>
      <c r="AL149" t="str">
        <f t="shared" si="17"/>
        <v/>
      </c>
      <c r="AM149" s="1">
        <f>SUMIFS(Table7[Total 
Paid],Table7[Sale - Product Name],'Resale Inventory Sum'!$O149,Table7[Product Type2],'Resale Inventory Sum'!$AK$5)</f>
        <v>0</v>
      </c>
    </row>
    <row r="150" spans="16:39" x14ac:dyDescent="0.25">
      <c r="P150" s="7"/>
      <c r="Q150" s="30">
        <f>SUMIFS(Table111[Quantity],Table111[Product Name],'Resale Inventory Sum'!$O150)</f>
        <v>0</v>
      </c>
      <c r="S150" s="1">
        <f>SUMIFS(Table111[Total Cost],Table111[Product Name],'Resale Inventory Sum'!$O150)</f>
        <v>0</v>
      </c>
      <c r="T150" s="7"/>
      <c r="U150" s="1">
        <f>SUMIFS(Table111[Quantity Purchased],Table111[Product Name],'Resale Inventory Sum'!$O150)</f>
        <v>0</v>
      </c>
      <c r="W150" s="1">
        <f>SUMIFS(Table111[Total Purchase
Cost],Table111[Product Name],'Resale Inventory Sum'!$O150)</f>
        <v>0</v>
      </c>
      <c r="X150" s="7"/>
      <c r="Y150" s="61">
        <f t="shared" si="14"/>
        <v>0</v>
      </c>
      <c r="AA150" s="61">
        <f t="shared" si="15"/>
        <v>0</v>
      </c>
      <c r="AB150" s="7"/>
      <c r="AC150" s="1">
        <f>SUMIFS(Table7[Quantity of 
Product Sold],Table7[Sale - Product Name],'Resale Inventory Sum'!$O150,Table7[Product Type2],'Resale Inventory Sum'!$AC$5)</f>
        <v>0</v>
      </c>
      <c r="AE150" s="1">
        <f>SUMIFS(Table7[Total Cost of
Goods Sold],Table7[Sale - Product Name],'Resale Inventory Sum'!$O150,Table7[Product Type2],'Resale Inventory Sum'!$AC$5)</f>
        <v>0</v>
      </c>
      <c r="AF150" s="7"/>
      <c r="AG150" s="1">
        <f>SUMIFS(Table17[Quantity2],Table17[Product Name],'Resale Inventory Sum'!$O150,Table17[Product Type2],'Resale Inventory Sum'!$AG$5)</f>
        <v>0</v>
      </c>
      <c r="AH150" t="str">
        <f t="shared" si="16"/>
        <v/>
      </c>
      <c r="AI150" s="1">
        <f>SUMIFS(Table17[Total out of Inventory],Table17[Product Name],'Resale Inventory Sum'!$O150,Table17[Product Type2],'Resale Inventory Sum'!$AG$5)</f>
        <v>0</v>
      </c>
      <c r="AJ150" s="7"/>
      <c r="AK150" s="1">
        <f>SUMIFS(Table7[Quantity
 Sold],Table7[Sale - Product Name],'Resale Inventory Sum'!$O150,Table7[Product Type2],'Resale Inventory Sum'!$AK$5)</f>
        <v>0</v>
      </c>
      <c r="AL150" t="str">
        <f t="shared" si="17"/>
        <v/>
      </c>
      <c r="AM150" s="1">
        <f>SUMIFS(Table7[Total 
Paid],Table7[Sale - Product Name],'Resale Inventory Sum'!$O150,Table7[Product Type2],'Resale Inventory Sum'!$AK$5)</f>
        <v>0</v>
      </c>
    </row>
    <row r="151" spans="16:39" x14ac:dyDescent="0.25">
      <c r="P151" s="7"/>
      <c r="Q151" s="30">
        <f>SUMIFS(Table111[Quantity],Table111[Product Name],'Resale Inventory Sum'!$O151)</f>
        <v>0</v>
      </c>
      <c r="S151" s="1">
        <f>SUMIFS(Table111[Total Cost],Table111[Product Name],'Resale Inventory Sum'!$O151)</f>
        <v>0</v>
      </c>
      <c r="T151" s="7"/>
      <c r="U151" s="1">
        <f>SUMIFS(Table111[Quantity Purchased],Table111[Product Name],'Resale Inventory Sum'!$O151)</f>
        <v>0</v>
      </c>
      <c r="W151" s="1">
        <f>SUMIFS(Table111[Total Purchase
Cost],Table111[Product Name],'Resale Inventory Sum'!$O151)</f>
        <v>0</v>
      </c>
      <c r="X151" s="7"/>
      <c r="Y151" s="61">
        <f t="shared" si="14"/>
        <v>0</v>
      </c>
      <c r="AA151" s="61">
        <f t="shared" si="15"/>
        <v>0</v>
      </c>
      <c r="AB151" s="7"/>
      <c r="AC151" s="1">
        <f>SUMIFS(Table7[Quantity of 
Product Sold],Table7[Sale - Product Name],'Resale Inventory Sum'!$O151,Table7[Product Type2],'Resale Inventory Sum'!$AC$5)</f>
        <v>0</v>
      </c>
      <c r="AE151" s="1">
        <f>SUMIFS(Table7[Total Cost of
Goods Sold],Table7[Sale - Product Name],'Resale Inventory Sum'!$O151,Table7[Product Type2],'Resale Inventory Sum'!$AC$5)</f>
        <v>0</v>
      </c>
      <c r="AF151" s="7"/>
      <c r="AG151" s="1">
        <f>SUMIFS(Table17[Quantity2],Table17[Product Name],'Resale Inventory Sum'!$O151,Table17[Product Type2],'Resale Inventory Sum'!$AG$5)</f>
        <v>0</v>
      </c>
      <c r="AH151" t="str">
        <f t="shared" si="16"/>
        <v/>
      </c>
      <c r="AI151" s="1">
        <f>SUMIFS(Table17[Total out of Inventory],Table17[Product Name],'Resale Inventory Sum'!$O151,Table17[Product Type2],'Resale Inventory Sum'!$AG$5)</f>
        <v>0</v>
      </c>
      <c r="AJ151" s="7"/>
      <c r="AK151" s="1">
        <f>SUMIFS(Table7[Quantity
 Sold],Table7[Sale - Product Name],'Resale Inventory Sum'!$O151,Table7[Product Type2],'Resale Inventory Sum'!$AK$5)</f>
        <v>0</v>
      </c>
      <c r="AL151" t="str">
        <f t="shared" si="17"/>
        <v/>
      </c>
      <c r="AM151" s="1">
        <f>SUMIFS(Table7[Total 
Paid],Table7[Sale - Product Name],'Resale Inventory Sum'!$O151,Table7[Product Type2],'Resale Inventory Sum'!$AK$5)</f>
        <v>0</v>
      </c>
    </row>
    <row r="152" spans="16:39" x14ac:dyDescent="0.25">
      <c r="P152" s="7"/>
      <c r="Q152" s="30">
        <f>SUMIFS(Table111[Quantity],Table111[Product Name],'Resale Inventory Sum'!$O152)</f>
        <v>0</v>
      </c>
      <c r="S152" s="1">
        <f>SUMIFS(Table111[Total Cost],Table111[Product Name],'Resale Inventory Sum'!$O152)</f>
        <v>0</v>
      </c>
      <c r="T152" s="7"/>
      <c r="U152" s="1">
        <f>SUMIFS(Table111[Quantity Purchased],Table111[Product Name],'Resale Inventory Sum'!$O152)</f>
        <v>0</v>
      </c>
      <c r="W152" s="1">
        <f>SUMIFS(Table111[Total Purchase
Cost],Table111[Product Name],'Resale Inventory Sum'!$O152)</f>
        <v>0</v>
      </c>
      <c r="X152" s="7"/>
      <c r="Y152" s="61">
        <f t="shared" si="14"/>
        <v>0</v>
      </c>
      <c r="AA152" s="61">
        <f t="shared" si="15"/>
        <v>0</v>
      </c>
      <c r="AB152" s="7"/>
      <c r="AC152" s="1">
        <f>SUMIFS(Table7[Quantity of 
Product Sold],Table7[Sale - Product Name],'Resale Inventory Sum'!$O152,Table7[Product Type2],'Resale Inventory Sum'!$AC$5)</f>
        <v>0</v>
      </c>
      <c r="AE152" s="1">
        <f>SUMIFS(Table7[Total Cost of
Goods Sold],Table7[Sale - Product Name],'Resale Inventory Sum'!$O152,Table7[Product Type2],'Resale Inventory Sum'!$AC$5)</f>
        <v>0</v>
      </c>
      <c r="AF152" s="7"/>
      <c r="AG152" s="1">
        <f>SUMIFS(Table17[Quantity2],Table17[Product Name],'Resale Inventory Sum'!$O152,Table17[Product Type2],'Resale Inventory Sum'!$AG$5)</f>
        <v>0</v>
      </c>
      <c r="AH152" t="str">
        <f t="shared" si="16"/>
        <v/>
      </c>
      <c r="AI152" s="1">
        <f>SUMIFS(Table17[Total out of Inventory],Table17[Product Name],'Resale Inventory Sum'!$O152,Table17[Product Type2],'Resale Inventory Sum'!$AG$5)</f>
        <v>0</v>
      </c>
      <c r="AJ152" s="7"/>
      <c r="AK152" s="1">
        <f>SUMIFS(Table7[Quantity
 Sold],Table7[Sale - Product Name],'Resale Inventory Sum'!$O152,Table7[Product Type2],'Resale Inventory Sum'!$AK$5)</f>
        <v>0</v>
      </c>
      <c r="AL152" t="str">
        <f t="shared" si="17"/>
        <v/>
      </c>
      <c r="AM152" s="1">
        <f>SUMIFS(Table7[Total 
Paid],Table7[Sale - Product Name],'Resale Inventory Sum'!$O152,Table7[Product Type2],'Resale Inventory Sum'!$AK$5)</f>
        <v>0</v>
      </c>
    </row>
    <row r="153" spans="16:39" x14ac:dyDescent="0.25">
      <c r="P153" s="7"/>
      <c r="Q153" s="30">
        <f>SUMIFS(Table111[Quantity],Table111[Product Name],'Resale Inventory Sum'!$O153)</f>
        <v>0</v>
      </c>
      <c r="S153" s="1">
        <f>SUMIFS(Table111[Total Cost],Table111[Product Name],'Resale Inventory Sum'!$O153)</f>
        <v>0</v>
      </c>
      <c r="T153" s="7"/>
      <c r="U153" s="1">
        <f>SUMIFS(Table111[Quantity Purchased],Table111[Product Name],'Resale Inventory Sum'!$O153)</f>
        <v>0</v>
      </c>
      <c r="W153" s="1">
        <f>SUMIFS(Table111[Total Purchase
Cost],Table111[Product Name],'Resale Inventory Sum'!$O153)</f>
        <v>0</v>
      </c>
      <c r="X153" s="7"/>
      <c r="Y153" s="61">
        <f t="shared" si="14"/>
        <v>0</v>
      </c>
      <c r="AA153" s="61">
        <f t="shared" si="15"/>
        <v>0</v>
      </c>
      <c r="AB153" s="7"/>
      <c r="AC153" s="1">
        <f>SUMIFS(Table7[Quantity of 
Product Sold],Table7[Sale - Product Name],'Resale Inventory Sum'!$O153,Table7[Product Type2],'Resale Inventory Sum'!$AC$5)</f>
        <v>0</v>
      </c>
      <c r="AE153" s="1">
        <f>SUMIFS(Table7[Total Cost of
Goods Sold],Table7[Sale - Product Name],'Resale Inventory Sum'!$O153,Table7[Product Type2],'Resale Inventory Sum'!$AC$5)</f>
        <v>0</v>
      </c>
      <c r="AF153" s="7"/>
      <c r="AG153" s="1">
        <f>SUMIFS(Table17[Quantity2],Table17[Product Name],'Resale Inventory Sum'!$O153,Table17[Product Type2],'Resale Inventory Sum'!$AG$5)</f>
        <v>0</v>
      </c>
      <c r="AH153" t="str">
        <f t="shared" si="16"/>
        <v/>
      </c>
      <c r="AI153" s="1">
        <f>SUMIFS(Table17[Total out of Inventory],Table17[Product Name],'Resale Inventory Sum'!$O153,Table17[Product Type2],'Resale Inventory Sum'!$AG$5)</f>
        <v>0</v>
      </c>
      <c r="AJ153" s="7"/>
      <c r="AK153" s="1">
        <f>SUMIFS(Table7[Quantity
 Sold],Table7[Sale - Product Name],'Resale Inventory Sum'!$O153,Table7[Product Type2],'Resale Inventory Sum'!$AK$5)</f>
        <v>0</v>
      </c>
      <c r="AL153" t="str">
        <f t="shared" si="17"/>
        <v/>
      </c>
      <c r="AM153" s="1">
        <f>SUMIFS(Table7[Total 
Paid],Table7[Sale - Product Name],'Resale Inventory Sum'!$O153,Table7[Product Type2],'Resale Inventory Sum'!$AK$5)</f>
        <v>0</v>
      </c>
    </row>
    <row r="154" spans="16:39" x14ac:dyDescent="0.25">
      <c r="P154" s="7"/>
      <c r="Q154" s="30">
        <f>SUMIFS(Table111[Quantity],Table111[Product Name],'Resale Inventory Sum'!$O154)</f>
        <v>0</v>
      </c>
      <c r="S154" s="1">
        <f>SUMIFS(Table111[Total Cost],Table111[Product Name],'Resale Inventory Sum'!$O154)</f>
        <v>0</v>
      </c>
      <c r="T154" s="7"/>
      <c r="U154" s="1">
        <f>SUMIFS(Table111[Quantity Purchased],Table111[Product Name],'Resale Inventory Sum'!$O154)</f>
        <v>0</v>
      </c>
      <c r="W154" s="1">
        <f>SUMIFS(Table111[Total Purchase
Cost],Table111[Product Name],'Resale Inventory Sum'!$O154)</f>
        <v>0</v>
      </c>
      <c r="X154" s="7"/>
      <c r="Y154" s="61">
        <f t="shared" si="14"/>
        <v>0</v>
      </c>
      <c r="AA154" s="61">
        <f t="shared" si="15"/>
        <v>0</v>
      </c>
      <c r="AB154" s="7"/>
      <c r="AC154" s="1">
        <f>SUMIFS(Table7[Quantity of 
Product Sold],Table7[Sale - Product Name],'Resale Inventory Sum'!$O154,Table7[Product Type2],'Resale Inventory Sum'!$AC$5)</f>
        <v>0</v>
      </c>
      <c r="AE154" s="1">
        <f>SUMIFS(Table7[Total Cost of
Goods Sold],Table7[Sale - Product Name],'Resale Inventory Sum'!$O154,Table7[Product Type2],'Resale Inventory Sum'!$AC$5)</f>
        <v>0</v>
      </c>
      <c r="AF154" s="7"/>
      <c r="AG154" s="1">
        <f>SUMIFS(Table17[Quantity2],Table17[Product Name],'Resale Inventory Sum'!$O154,Table17[Product Type2],'Resale Inventory Sum'!$AG$5)</f>
        <v>0</v>
      </c>
      <c r="AH154" t="str">
        <f t="shared" si="16"/>
        <v/>
      </c>
      <c r="AI154" s="1">
        <f>SUMIFS(Table17[Total out of Inventory],Table17[Product Name],'Resale Inventory Sum'!$O154,Table17[Product Type2],'Resale Inventory Sum'!$AG$5)</f>
        <v>0</v>
      </c>
      <c r="AJ154" s="7"/>
      <c r="AK154" s="1">
        <f>SUMIFS(Table7[Quantity
 Sold],Table7[Sale - Product Name],'Resale Inventory Sum'!$O154,Table7[Product Type2],'Resale Inventory Sum'!$AK$5)</f>
        <v>0</v>
      </c>
      <c r="AL154" t="str">
        <f t="shared" si="17"/>
        <v/>
      </c>
      <c r="AM154" s="1">
        <f>SUMIFS(Table7[Total 
Paid],Table7[Sale - Product Name],'Resale Inventory Sum'!$O154,Table7[Product Type2],'Resale Inventory Sum'!$AK$5)</f>
        <v>0</v>
      </c>
    </row>
    <row r="155" spans="16:39" x14ac:dyDescent="0.25">
      <c r="P155" s="7"/>
      <c r="Q155" s="30">
        <f>SUMIFS(Table111[Quantity],Table111[Product Name],'Resale Inventory Sum'!$O155)</f>
        <v>0</v>
      </c>
      <c r="S155" s="1">
        <f>SUMIFS(Table111[Total Cost],Table111[Product Name],'Resale Inventory Sum'!$O155)</f>
        <v>0</v>
      </c>
      <c r="T155" s="7"/>
      <c r="U155" s="1">
        <f>SUMIFS(Table111[Quantity Purchased],Table111[Product Name],'Resale Inventory Sum'!$O155)</f>
        <v>0</v>
      </c>
      <c r="W155" s="1">
        <f>SUMIFS(Table111[Total Purchase
Cost],Table111[Product Name],'Resale Inventory Sum'!$O155)</f>
        <v>0</v>
      </c>
      <c r="X155" s="7"/>
      <c r="Y155" s="61">
        <f t="shared" si="14"/>
        <v>0</v>
      </c>
      <c r="AA155" s="61">
        <f t="shared" si="15"/>
        <v>0</v>
      </c>
      <c r="AB155" s="7"/>
      <c r="AC155" s="1">
        <f>SUMIFS(Table7[Quantity of 
Product Sold],Table7[Sale - Product Name],'Resale Inventory Sum'!$O155,Table7[Product Type2],'Resale Inventory Sum'!$AC$5)</f>
        <v>0</v>
      </c>
      <c r="AE155" s="1">
        <f>SUMIFS(Table7[Total Cost of
Goods Sold],Table7[Sale - Product Name],'Resale Inventory Sum'!$O155,Table7[Product Type2],'Resale Inventory Sum'!$AC$5)</f>
        <v>0</v>
      </c>
      <c r="AF155" s="7"/>
      <c r="AG155" s="1">
        <f>SUMIFS(Table17[Quantity2],Table17[Product Name],'Resale Inventory Sum'!$O155,Table17[Product Type2],'Resale Inventory Sum'!$AG$5)</f>
        <v>0</v>
      </c>
      <c r="AH155" t="str">
        <f t="shared" si="16"/>
        <v/>
      </c>
      <c r="AI155" s="1">
        <f>SUMIFS(Table17[Total out of Inventory],Table17[Product Name],'Resale Inventory Sum'!$O155,Table17[Product Type2],'Resale Inventory Sum'!$AG$5)</f>
        <v>0</v>
      </c>
      <c r="AJ155" s="7"/>
      <c r="AK155" s="1">
        <f>SUMIFS(Table7[Quantity
 Sold],Table7[Sale - Product Name],'Resale Inventory Sum'!$O155,Table7[Product Type2],'Resale Inventory Sum'!$AK$5)</f>
        <v>0</v>
      </c>
      <c r="AL155" t="str">
        <f t="shared" si="17"/>
        <v/>
      </c>
      <c r="AM155" s="1">
        <f>SUMIFS(Table7[Total 
Paid],Table7[Sale - Product Name],'Resale Inventory Sum'!$O155,Table7[Product Type2],'Resale Inventory Sum'!$AK$5)</f>
        <v>0</v>
      </c>
    </row>
    <row r="156" spans="16:39" x14ac:dyDescent="0.25">
      <c r="P156" s="7"/>
      <c r="Q156" s="30">
        <f>SUMIFS(Table111[Quantity],Table111[Product Name],'Resale Inventory Sum'!$O156)</f>
        <v>0</v>
      </c>
      <c r="S156" s="1">
        <f>SUMIFS(Table111[Total Cost],Table111[Product Name],'Resale Inventory Sum'!$O156)</f>
        <v>0</v>
      </c>
      <c r="T156" s="7"/>
      <c r="U156" s="1">
        <f>SUMIFS(Table111[Quantity Purchased],Table111[Product Name],'Resale Inventory Sum'!$O156)</f>
        <v>0</v>
      </c>
      <c r="W156" s="1">
        <f>SUMIFS(Table111[Total Purchase
Cost],Table111[Product Name],'Resale Inventory Sum'!$O156)</f>
        <v>0</v>
      </c>
      <c r="X156" s="7"/>
      <c r="Y156" s="61">
        <f t="shared" si="14"/>
        <v>0</v>
      </c>
      <c r="AA156" s="61">
        <f t="shared" si="15"/>
        <v>0</v>
      </c>
      <c r="AB156" s="7"/>
      <c r="AC156" s="1">
        <f>SUMIFS(Table7[Quantity of 
Product Sold],Table7[Sale - Product Name],'Resale Inventory Sum'!$O156,Table7[Product Type2],'Resale Inventory Sum'!$AC$5)</f>
        <v>0</v>
      </c>
      <c r="AE156" s="1">
        <f>SUMIFS(Table7[Total Cost of
Goods Sold],Table7[Sale - Product Name],'Resale Inventory Sum'!$O156,Table7[Product Type2],'Resale Inventory Sum'!$AC$5)</f>
        <v>0</v>
      </c>
      <c r="AF156" s="7"/>
      <c r="AG156" s="1">
        <f>SUMIFS(Table17[Quantity2],Table17[Product Name],'Resale Inventory Sum'!$O156,Table17[Product Type2],'Resale Inventory Sum'!$AG$5)</f>
        <v>0</v>
      </c>
      <c r="AH156" t="str">
        <f t="shared" si="16"/>
        <v/>
      </c>
      <c r="AI156" s="1">
        <f>SUMIFS(Table17[Total out of Inventory],Table17[Product Name],'Resale Inventory Sum'!$O156,Table17[Product Type2],'Resale Inventory Sum'!$AG$5)</f>
        <v>0</v>
      </c>
      <c r="AJ156" s="7"/>
      <c r="AK156" s="1">
        <f>SUMIFS(Table7[Quantity
 Sold],Table7[Sale - Product Name],'Resale Inventory Sum'!$O156,Table7[Product Type2],'Resale Inventory Sum'!$AK$5)</f>
        <v>0</v>
      </c>
      <c r="AL156" t="str">
        <f t="shared" si="17"/>
        <v/>
      </c>
      <c r="AM156" s="1">
        <f>SUMIFS(Table7[Total 
Paid],Table7[Sale - Product Name],'Resale Inventory Sum'!$O156,Table7[Product Type2],'Resale Inventory Sum'!$AK$5)</f>
        <v>0</v>
      </c>
    </row>
    <row r="157" spans="16:39" x14ac:dyDescent="0.25">
      <c r="P157" s="7"/>
      <c r="Q157" s="30">
        <f>SUMIFS(Table111[Quantity],Table111[Product Name],'Resale Inventory Sum'!$O157)</f>
        <v>0</v>
      </c>
      <c r="S157" s="1">
        <f>SUMIFS(Table111[Total Cost],Table111[Product Name],'Resale Inventory Sum'!$O157)</f>
        <v>0</v>
      </c>
      <c r="T157" s="7"/>
      <c r="U157" s="1">
        <f>SUMIFS(Table111[Quantity Purchased],Table111[Product Name],'Resale Inventory Sum'!$O157)</f>
        <v>0</v>
      </c>
      <c r="W157" s="1">
        <f>SUMIFS(Table111[Total Purchase
Cost],Table111[Product Name],'Resale Inventory Sum'!$O157)</f>
        <v>0</v>
      </c>
      <c r="X157" s="7"/>
      <c r="Y157" s="61">
        <f t="shared" si="14"/>
        <v>0</v>
      </c>
      <c r="AA157" s="61">
        <f t="shared" si="15"/>
        <v>0</v>
      </c>
      <c r="AB157" s="7"/>
      <c r="AC157" s="1">
        <f>SUMIFS(Table7[Quantity of 
Product Sold],Table7[Sale - Product Name],'Resale Inventory Sum'!$O157,Table7[Product Type2],'Resale Inventory Sum'!$AC$5)</f>
        <v>0</v>
      </c>
      <c r="AE157" s="1">
        <f>SUMIFS(Table7[Total Cost of
Goods Sold],Table7[Sale - Product Name],'Resale Inventory Sum'!$O157,Table7[Product Type2],'Resale Inventory Sum'!$AC$5)</f>
        <v>0</v>
      </c>
      <c r="AF157" s="7"/>
      <c r="AG157" s="1">
        <f>SUMIFS(Table17[Quantity2],Table17[Product Name],'Resale Inventory Sum'!$O157,Table17[Product Type2],'Resale Inventory Sum'!$AG$5)</f>
        <v>0</v>
      </c>
      <c r="AH157" t="str">
        <f t="shared" si="16"/>
        <v/>
      </c>
      <c r="AI157" s="1">
        <f>SUMIFS(Table17[Total out of Inventory],Table17[Product Name],'Resale Inventory Sum'!$O157,Table17[Product Type2],'Resale Inventory Sum'!$AG$5)</f>
        <v>0</v>
      </c>
      <c r="AJ157" s="7"/>
      <c r="AK157" s="1">
        <f>SUMIFS(Table7[Quantity
 Sold],Table7[Sale - Product Name],'Resale Inventory Sum'!$O157,Table7[Product Type2],'Resale Inventory Sum'!$AK$5)</f>
        <v>0</v>
      </c>
      <c r="AL157" t="str">
        <f t="shared" si="17"/>
        <v/>
      </c>
      <c r="AM157" s="1">
        <f>SUMIFS(Table7[Total 
Paid],Table7[Sale - Product Name],'Resale Inventory Sum'!$O157,Table7[Product Type2],'Resale Inventory Sum'!$AK$5)</f>
        <v>0</v>
      </c>
    </row>
    <row r="158" spans="16:39" x14ac:dyDescent="0.25">
      <c r="P158" s="7"/>
      <c r="Q158" s="30">
        <f>SUMIFS(Table111[Quantity],Table111[Product Name],'Resale Inventory Sum'!$O158)</f>
        <v>0</v>
      </c>
      <c r="S158" s="1">
        <f>SUMIFS(Table111[Total Cost],Table111[Product Name],'Resale Inventory Sum'!$O158)</f>
        <v>0</v>
      </c>
      <c r="T158" s="7"/>
      <c r="U158" s="1">
        <f>SUMIFS(Table111[Quantity Purchased],Table111[Product Name],'Resale Inventory Sum'!$O158)</f>
        <v>0</v>
      </c>
      <c r="W158" s="1">
        <f>SUMIFS(Table111[Total Purchase
Cost],Table111[Product Name],'Resale Inventory Sum'!$O158)</f>
        <v>0</v>
      </c>
      <c r="X158" s="7"/>
      <c r="Y158" s="61">
        <f t="shared" si="14"/>
        <v>0</v>
      </c>
      <c r="AA158" s="61">
        <f t="shared" si="15"/>
        <v>0</v>
      </c>
      <c r="AB158" s="7"/>
      <c r="AC158" s="1">
        <f>SUMIFS(Table7[Quantity of 
Product Sold],Table7[Sale - Product Name],'Resale Inventory Sum'!$O158,Table7[Product Type2],'Resale Inventory Sum'!$AC$5)</f>
        <v>0</v>
      </c>
      <c r="AE158" s="1">
        <f>SUMIFS(Table7[Total Cost of
Goods Sold],Table7[Sale - Product Name],'Resale Inventory Sum'!$O158,Table7[Product Type2],'Resale Inventory Sum'!$AC$5)</f>
        <v>0</v>
      </c>
      <c r="AF158" s="7"/>
      <c r="AG158" s="1">
        <f>SUMIFS(Table17[Quantity2],Table17[Product Name],'Resale Inventory Sum'!$O158,Table17[Product Type2],'Resale Inventory Sum'!$AG$5)</f>
        <v>0</v>
      </c>
      <c r="AH158" t="str">
        <f t="shared" si="16"/>
        <v/>
      </c>
      <c r="AI158" s="1">
        <f>SUMIFS(Table17[Total out of Inventory],Table17[Product Name],'Resale Inventory Sum'!$O158,Table17[Product Type2],'Resale Inventory Sum'!$AG$5)</f>
        <v>0</v>
      </c>
      <c r="AJ158" s="7"/>
      <c r="AK158" s="1">
        <f>SUMIFS(Table7[Quantity
 Sold],Table7[Sale - Product Name],'Resale Inventory Sum'!$O158,Table7[Product Type2],'Resale Inventory Sum'!$AK$5)</f>
        <v>0</v>
      </c>
      <c r="AL158" t="str">
        <f t="shared" si="17"/>
        <v/>
      </c>
      <c r="AM158" s="1">
        <f>SUMIFS(Table7[Total 
Paid],Table7[Sale - Product Name],'Resale Inventory Sum'!$O158,Table7[Product Type2],'Resale Inventory Sum'!$AK$5)</f>
        <v>0</v>
      </c>
    </row>
    <row r="159" spans="16:39" x14ac:dyDescent="0.25">
      <c r="P159" s="7"/>
      <c r="Q159" s="30">
        <f>SUMIFS(Table111[Quantity],Table111[Product Name],'Resale Inventory Sum'!$O159)</f>
        <v>0</v>
      </c>
      <c r="S159" s="1">
        <f>SUMIFS(Table111[Total Cost],Table111[Product Name],'Resale Inventory Sum'!$O159)</f>
        <v>0</v>
      </c>
      <c r="T159" s="7"/>
      <c r="U159" s="1">
        <f>SUMIFS(Table111[Quantity Purchased],Table111[Product Name],'Resale Inventory Sum'!$O159)</f>
        <v>0</v>
      </c>
      <c r="W159" s="1">
        <f>SUMIFS(Table111[Total Purchase
Cost],Table111[Product Name],'Resale Inventory Sum'!$O159)</f>
        <v>0</v>
      </c>
      <c r="X159" s="7"/>
      <c r="Y159" s="61">
        <f t="shared" si="14"/>
        <v>0</v>
      </c>
      <c r="AA159" s="61">
        <f t="shared" si="15"/>
        <v>0</v>
      </c>
      <c r="AB159" s="7"/>
      <c r="AC159" s="1">
        <f>SUMIFS(Table7[Quantity of 
Product Sold],Table7[Sale - Product Name],'Resale Inventory Sum'!$O159,Table7[Product Type2],'Resale Inventory Sum'!$AC$5)</f>
        <v>0</v>
      </c>
      <c r="AE159" s="1">
        <f>SUMIFS(Table7[Total Cost of
Goods Sold],Table7[Sale - Product Name],'Resale Inventory Sum'!$O159,Table7[Product Type2],'Resale Inventory Sum'!$AC$5)</f>
        <v>0</v>
      </c>
      <c r="AF159" s="7"/>
      <c r="AG159" s="1">
        <f>SUMIFS(Table17[Quantity2],Table17[Product Name],'Resale Inventory Sum'!$O159,Table17[Product Type2],'Resale Inventory Sum'!$AG$5)</f>
        <v>0</v>
      </c>
      <c r="AH159" t="str">
        <f t="shared" si="16"/>
        <v/>
      </c>
      <c r="AI159" s="1">
        <f>SUMIFS(Table17[Total out of Inventory],Table17[Product Name],'Resale Inventory Sum'!$O159,Table17[Product Type2],'Resale Inventory Sum'!$AG$5)</f>
        <v>0</v>
      </c>
      <c r="AJ159" s="7"/>
      <c r="AK159" s="1">
        <f>SUMIFS(Table7[Quantity
 Sold],Table7[Sale - Product Name],'Resale Inventory Sum'!$O159,Table7[Product Type2],'Resale Inventory Sum'!$AK$5)</f>
        <v>0</v>
      </c>
      <c r="AL159" t="str">
        <f t="shared" si="17"/>
        <v/>
      </c>
      <c r="AM159" s="1">
        <f>SUMIFS(Table7[Total 
Paid],Table7[Sale - Product Name],'Resale Inventory Sum'!$O159,Table7[Product Type2],'Resale Inventory Sum'!$AK$5)</f>
        <v>0</v>
      </c>
    </row>
    <row r="160" spans="16:39" x14ac:dyDescent="0.25">
      <c r="P160" s="7"/>
      <c r="Q160" s="30">
        <f>SUMIFS(Table111[Quantity],Table111[Product Name],'Resale Inventory Sum'!$O160)</f>
        <v>0</v>
      </c>
      <c r="S160" s="1">
        <f>SUMIFS(Table111[Total Cost],Table111[Product Name],'Resale Inventory Sum'!$O160)</f>
        <v>0</v>
      </c>
      <c r="T160" s="7"/>
      <c r="U160" s="1">
        <f>SUMIFS(Table111[Quantity Purchased],Table111[Product Name],'Resale Inventory Sum'!$O160)</f>
        <v>0</v>
      </c>
      <c r="W160" s="1">
        <f>SUMIFS(Table111[Total Purchase
Cost],Table111[Product Name],'Resale Inventory Sum'!$O160)</f>
        <v>0</v>
      </c>
      <c r="X160" s="7"/>
      <c r="Y160" s="61">
        <f t="shared" si="14"/>
        <v>0</v>
      </c>
      <c r="AA160" s="61">
        <f t="shared" si="15"/>
        <v>0</v>
      </c>
      <c r="AB160" s="7"/>
      <c r="AC160" s="1">
        <f>SUMIFS(Table7[Quantity of 
Product Sold],Table7[Sale - Product Name],'Resale Inventory Sum'!$O160,Table7[Product Type2],'Resale Inventory Sum'!$AC$5)</f>
        <v>0</v>
      </c>
      <c r="AE160" s="1">
        <f>SUMIFS(Table7[Total Cost of
Goods Sold],Table7[Sale - Product Name],'Resale Inventory Sum'!$O160,Table7[Product Type2],'Resale Inventory Sum'!$AC$5)</f>
        <v>0</v>
      </c>
      <c r="AF160" s="7"/>
      <c r="AG160" s="1">
        <f>SUMIFS(Table17[Quantity2],Table17[Product Name],'Resale Inventory Sum'!$O160,Table17[Product Type2],'Resale Inventory Sum'!$AG$5)</f>
        <v>0</v>
      </c>
      <c r="AH160" t="str">
        <f t="shared" si="16"/>
        <v/>
      </c>
      <c r="AI160" s="1">
        <f>SUMIFS(Table17[Total out of Inventory],Table17[Product Name],'Resale Inventory Sum'!$O160,Table17[Product Type2],'Resale Inventory Sum'!$AG$5)</f>
        <v>0</v>
      </c>
      <c r="AJ160" s="7"/>
      <c r="AK160" s="1">
        <f>SUMIFS(Table7[Quantity
 Sold],Table7[Sale - Product Name],'Resale Inventory Sum'!$O160,Table7[Product Type2],'Resale Inventory Sum'!$AK$5)</f>
        <v>0</v>
      </c>
      <c r="AL160" t="str">
        <f t="shared" si="17"/>
        <v/>
      </c>
      <c r="AM160" s="1">
        <f>SUMIFS(Table7[Total 
Paid],Table7[Sale - Product Name],'Resale Inventory Sum'!$O160,Table7[Product Type2],'Resale Inventory Sum'!$AK$5)</f>
        <v>0</v>
      </c>
    </row>
    <row r="161" spans="16:39" x14ac:dyDescent="0.25">
      <c r="P161" s="7"/>
      <c r="Q161" s="30">
        <f>SUMIFS(Table111[Quantity],Table111[Product Name],'Resale Inventory Sum'!$O161)</f>
        <v>0</v>
      </c>
      <c r="S161" s="1">
        <f>SUMIFS(Table111[Total Cost],Table111[Product Name],'Resale Inventory Sum'!$O161)</f>
        <v>0</v>
      </c>
      <c r="T161" s="7"/>
      <c r="U161" s="1">
        <f>SUMIFS(Table111[Quantity Purchased],Table111[Product Name],'Resale Inventory Sum'!$O161)</f>
        <v>0</v>
      </c>
      <c r="W161" s="1">
        <f>SUMIFS(Table111[Total Purchase
Cost],Table111[Product Name],'Resale Inventory Sum'!$O161)</f>
        <v>0</v>
      </c>
      <c r="X161" s="7"/>
      <c r="Y161" s="61">
        <f t="shared" si="14"/>
        <v>0</v>
      </c>
      <c r="AA161" s="61">
        <f t="shared" si="15"/>
        <v>0</v>
      </c>
      <c r="AB161" s="7"/>
      <c r="AC161" s="1">
        <f>SUMIFS(Table7[Quantity of 
Product Sold],Table7[Sale - Product Name],'Resale Inventory Sum'!$O161,Table7[Product Type2],'Resale Inventory Sum'!$AC$5)</f>
        <v>0</v>
      </c>
      <c r="AE161" s="1">
        <f>SUMIFS(Table7[Total Cost of
Goods Sold],Table7[Sale - Product Name],'Resale Inventory Sum'!$O161,Table7[Product Type2],'Resale Inventory Sum'!$AC$5)</f>
        <v>0</v>
      </c>
      <c r="AF161" s="7"/>
      <c r="AG161" s="1">
        <f>SUMIFS(Table17[Quantity2],Table17[Product Name],'Resale Inventory Sum'!$O161,Table17[Product Type2],'Resale Inventory Sum'!$AG$5)</f>
        <v>0</v>
      </c>
      <c r="AH161" t="str">
        <f t="shared" si="16"/>
        <v/>
      </c>
      <c r="AI161" s="1">
        <f>SUMIFS(Table17[Total out of Inventory],Table17[Product Name],'Resale Inventory Sum'!$O161,Table17[Product Type2],'Resale Inventory Sum'!$AG$5)</f>
        <v>0</v>
      </c>
      <c r="AJ161" s="7"/>
      <c r="AK161" s="1">
        <f>SUMIFS(Table7[Quantity
 Sold],Table7[Sale - Product Name],'Resale Inventory Sum'!$O161,Table7[Product Type2],'Resale Inventory Sum'!$AK$5)</f>
        <v>0</v>
      </c>
      <c r="AL161" t="str">
        <f t="shared" si="17"/>
        <v/>
      </c>
      <c r="AM161" s="1">
        <f>SUMIFS(Table7[Total 
Paid],Table7[Sale - Product Name],'Resale Inventory Sum'!$O161,Table7[Product Type2],'Resale Inventory Sum'!$AK$5)</f>
        <v>0</v>
      </c>
    </row>
    <row r="162" spans="16:39" x14ac:dyDescent="0.25">
      <c r="P162" s="7"/>
      <c r="Q162" s="30">
        <f>SUMIFS(Table111[Quantity],Table111[Product Name],'Resale Inventory Sum'!$O162)</f>
        <v>0</v>
      </c>
      <c r="S162" s="1">
        <f>SUMIFS(Table111[Total Cost],Table111[Product Name],'Resale Inventory Sum'!$O162)</f>
        <v>0</v>
      </c>
      <c r="T162" s="7"/>
      <c r="U162" s="1">
        <f>SUMIFS(Table111[Quantity Purchased],Table111[Product Name],'Resale Inventory Sum'!$O162)</f>
        <v>0</v>
      </c>
      <c r="W162" s="1">
        <f>SUMIFS(Table111[Total Purchase
Cost],Table111[Product Name],'Resale Inventory Sum'!$O162)</f>
        <v>0</v>
      </c>
      <c r="X162" s="7"/>
      <c r="Y162" s="61">
        <f t="shared" si="14"/>
        <v>0</v>
      </c>
      <c r="AA162" s="61">
        <f t="shared" si="15"/>
        <v>0</v>
      </c>
      <c r="AB162" s="7"/>
      <c r="AC162" s="1">
        <f>SUMIFS(Table7[Quantity of 
Product Sold],Table7[Sale - Product Name],'Resale Inventory Sum'!$O162,Table7[Product Type2],'Resale Inventory Sum'!$AC$5)</f>
        <v>0</v>
      </c>
      <c r="AE162" s="1">
        <f>SUMIFS(Table7[Total Cost of
Goods Sold],Table7[Sale - Product Name],'Resale Inventory Sum'!$O162,Table7[Product Type2],'Resale Inventory Sum'!$AC$5)</f>
        <v>0</v>
      </c>
      <c r="AF162" s="7"/>
      <c r="AG162" s="1">
        <f>SUMIFS(Table17[Quantity2],Table17[Product Name],'Resale Inventory Sum'!$O162,Table17[Product Type2],'Resale Inventory Sum'!$AG$5)</f>
        <v>0</v>
      </c>
      <c r="AH162" t="str">
        <f t="shared" si="16"/>
        <v/>
      </c>
      <c r="AI162" s="1">
        <f>SUMIFS(Table17[Total out of Inventory],Table17[Product Name],'Resale Inventory Sum'!$O162,Table17[Product Type2],'Resale Inventory Sum'!$AG$5)</f>
        <v>0</v>
      </c>
      <c r="AJ162" s="7"/>
      <c r="AK162" s="1">
        <f>SUMIFS(Table7[Quantity
 Sold],Table7[Sale - Product Name],'Resale Inventory Sum'!$O162,Table7[Product Type2],'Resale Inventory Sum'!$AK$5)</f>
        <v>0</v>
      </c>
      <c r="AL162" t="str">
        <f t="shared" si="17"/>
        <v/>
      </c>
      <c r="AM162" s="1">
        <f>SUMIFS(Table7[Total 
Paid],Table7[Sale - Product Name],'Resale Inventory Sum'!$O162,Table7[Product Type2],'Resale Inventory Sum'!$AK$5)</f>
        <v>0</v>
      </c>
    </row>
    <row r="163" spans="16:39" x14ac:dyDescent="0.25">
      <c r="P163" s="7"/>
      <c r="Q163" s="30">
        <f>SUMIFS(Table111[Quantity],Table111[Product Name],'Resale Inventory Sum'!$O163)</f>
        <v>0</v>
      </c>
      <c r="S163" s="1">
        <f>SUMIFS(Table111[Total Cost],Table111[Product Name],'Resale Inventory Sum'!$O163)</f>
        <v>0</v>
      </c>
      <c r="T163" s="7"/>
      <c r="U163" s="1">
        <f>SUMIFS(Table111[Quantity Purchased],Table111[Product Name],'Resale Inventory Sum'!$O163)</f>
        <v>0</v>
      </c>
      <c r="W163" s="1">
        <f>SUMIFS(Table111[Total Purchase
Cost],Table111[Product Name],'Resale Inventory Sum'!$O163)</f>
        <v>0</v>
      </c>
      <c r="X163" s="7"/>
      <c r="Y163" s="61">
        <f t="shared" si="14"/>
        <v>0</v>
      </c>
      <c r="AA163" s="61">
        <f t="shared" si="15"/>
        <v>0</v>
      </c>
      <c r="AB163" s="7"/>
      <c r="AC163" s="1">
        <f>SUMIFS(Table7[Quantity of 
Product Sold],Table7[Sale - Product Name],'Resale Inventory Sum'!$O163,Table7[Product Type2],'Resale Inventory Sum'!$AC$5)</f>
        <v>0</v>
      </c>
      <c r="AE163" s="1">
        <f>SUMIFS(Table7[Total Cost of
Goods Sold],Table7[Sale - Product Name],'Resale Inventory Sum'!$O163,Table7[Product Type2],'Resale Inventory Sum'!$AC$5)</f>
        <v>0</v>
      </c>
      <c r="AF163" s="7"/>
      <c r="AG163" s="1">
        <f>SUMIFS(Table17[Quantity2],Table17[Product Name],'Resale Inventory Sum'!$O163,Table17[Product Type2],'Resale Inventory Sum'!$AG$5)</f>
        <v>0</v>
      </c>
      <c r="AH163" t="str">
        <f t="shared" si="16"/>
        <v/>
      </c>
      <c r="AI163" s="1">
        <f>SUMIFS(Table17[Total out of Inventory],Table17[Product Name],'Resale Inventory Sum'!$O163,Table17[Product Type2],'Resale Inventory Sum'!$AG$5)</f>
        <v>0</v>
      </c>
      <c r="AJ163" s="7"/>
      <c r="AK163" s="1">
        <f>SUMIFS(Table7[Quantity
 Sold],Table7[Sale - Product Name],'Resale Inventory Sum'!$O163,Table7[Product Type2],'Resale Inventory Sum'!$AK$5)</f>
        <v>0</v>
      </c>
      <c r="AL163" t="str">
        <f t="shared" si="17"/>
        <v/>
      </c>
      <c r="AM163" s="1">
        <f>SUMIFS(Table7[Total 
Paid],Table7[Sale - Product Name],'Resale Inventory Sum'!$O163,Table7[Product Type2],'Resale Inventory Sum'!$AK$5)</f>
        <v>0</v>
      </c>
    </row>
    <row r="164" spans="16:39" x14ac:dyDescent="0.25">
      <c r="P164" s="7"/>
      <c r="Q164" s="30">
        <f>SUMIFS(Table111[Quantity],Table111[Product Name],'Resale Inventory Sum'!$O164)</f>
        <v>0</v>
      </c>
      <c r="S164" s="1">
        <f>SUMIFS(Table111[Total Cost],Table111[Product Name],'Resale Inventory Sum'!$O164)</f>
        <v>0</v>
      </c>
      <c r="T164" s="7"/>
      <c r="U164" s="1">
        <f>SUMIFS(Table111[Quantity Purchased],Table111[Product Name],'Resale Inventory Sum'!$O164)</f>
        <v>0</v>
      </c>
      <c r="W164" s="1">
        <f>SUMIFS(Table111[Total Purchase
Cost],Table111[Product Name],'Resale Inventory Sum'!$O164)</f>
        <v>0</v>
      </c>
      <c r="X164" s="7"/>
      <c r="Y164" s="61">
        <f t="shared" si="14"/>
        <v>0</v>
      </c>
      <c r="AA164" s="61">
        <f t="shared" si="15"/>
        <v>0</v>
      </c>
      <c r="AB164" s="7"/>
      <c r="AC164" s="1">
        <f>SUMIFS(Table7[Quantity of 
Product Sold],Table7[Sale - Product Name],'Resale Inventory Sum'!$O164,Table7[Product Type2],'Resale Inventory Sum'!$AC$5)</f>
        <v>0</v>
      </c>
      <c r="AE164" s="1">
        <f>SUMIFS(Table7[Total Cost of
Goods Sold],Table7[Sale - Product Name],'Resale Inventory Sum'!$O164,Table7[Product Type2],'Resale Inventory Sum'!$AC$5)</f>
        <v>0</v>
      </c>
      <c r="AF164" s="7"/>
      <c r="AG164" s="1">
        <f>SUMIFS(Table17[Quantity2],Table17[Product Name],'Resale Inventory Sum'!$O164,Table17[Product Type2],'Resale Inventory Sum'!$AG$5)</f>
        <v>0</v>
      </c>
      <c r="AH164" t="str">
        <f t="shared" si="16"/>
        <v/>
      </c>
      <c r="AI164" s="1">
        <f>SUMIFS(Table17[Total out of Inventory],Table17[Product Name],'Resale Inventory Sum'!$O164,Table17[Product Type2],'Resale Inventory Sum'!$AG$5)</f>
        <v>0</v>
      </c>
      <c r="AJ164" s="7"/>
      <c r="AK164" s="1">
        <f>SUMIFS(Table7[Quantity
 Sold],Table7[Sale - Product Name],'Resale Inventory Sum'!$O164,Table7[Product Type2],'Resale Inventory Sum'!$AK$5)</f>
        <v>0</v>
      </c>
      <c r="AL164" t="str">
        <f t="shared" si="17"/>
        <v/>
      </c>
      <c r="AM164" s="1">
        <f>SUMIFS(Table7[Total 
Paid],Table7[Sale - Product Name],'Resale Inventory Sum'!$O164,Table7[Product Type2],'Resale Inventory Sum'!$AK$5)</f>
        <v>0</v>
      </c>
    </row>
    <row r="165" spans="16:39" x14ac:dyDescent="0.25">
      <c r="P165" s="7"/>
      <c r="Q165" s="30">
        <f>SUMIFS(Table111[Quantity],Table111[Product Name],'Resale Inventory Sum'!$O165)</f>
        <v>0</v>
      </c>
      <c r="S165" s="1">
        <f>SUMIFS(Table111[Total Cost],Table111[Product Name],'Resale Inventory Sum'!$O165)</f>
        <v>0</v>
      </c>
      <c r="T165" s="7"/>
      <c r="U165" s="1">
        <f>SUMIFS(Table111[Quantity Purchased],Table111[Product Name],'Resale Inventory Sum'!$O165)</f>
        <v>0</v>
      </c>
      <c r="W165" s="1">
        <f>SUMIFS(Table111[Total Purchase
Cost],Table111[Product Name],'Resale Inventory Sum'!$O165)</f>
        <v>0</v>
      </c>
      <c r="X165" s="7"/>
      <c r="Y165" s="61">
        <f t="shared" si="14"/>
        <v>0</v>
      </c>
      <c r="AA165" s="61">
        <f t="shared" si="15"/>
        <v>0</v>
      </c>
      <c r="AB165" s="7"/>
      <c r="AC165" s="1">
        <f>SUMIFS(Table7[Quantity of 
Product Sold],Table7[Sale - Product Name],'Resale Inventory Sum'!$O165,Table7[Product Type2],'Resale Inventory Sum'!$AC$5)</f>
        <v>0</v>
      </c>
      <c r="AE165" s="1">
        <f>SUMIFS(Table7[Total Cost of
Goods Sold],Table7[Sale - Product Name],'Resale Inventory Sum'!$O165,Table7[Product Type2],'Resale Inventory Sum'!$AC$5)</f>
        <v>0</v>
      </c>
      <c r="AF165" s="7"/>
      <c r="AG165" s="1">
        <f>SUMIFS(Table17[Quantity2],Table17[Product Name],'Resale Inventory Sum'!$O165,Table17[Product Type2],'Resale Inventory Sum'!$AG$5)</f>
        <v>0</v>
      </c>
      <c r="AH165" t="str">
        <f t="shared" si="16"/>
        <v/>
      </c>
      <c r="AI165" s="1">
        <f>SUMIFS(Table17[Total out of Inventory],Table17[Product Name],'Resale Inventory Sum'!$O165,Table17[Product Type2],'Resale Inventory Sum'!$AG$5)</f>
        <v>0</v>
      </c>
      <c r="AJ165" s="7"/>
      <c r="AK165" s="1">
        <f>SUMIFS(Table7[Quantity
 Sold],Table7[Sale - Product Name],'Resale Inventory Sum'!$O165,Table7[Product Type2],'Resale Inventory Sum'!$AK$5)</f>
        <v>0</v>
      </c>
      <c r="AL165" t="str">
        <f t="shared" si="17"/>
        <v/>
      </c>
      <c r="AM165" s="1">
        <f>SUMIFS(Table7[Total 
Paid],Table7[Sale - Product Name],'Resale Inventory Sum'!$O165,Table7[Product Type2],'Resale Inventory Sum'!$AK$5)</f>
        <v>0</v>
      </c>
    </row>
    <row r="166" spans="16:39" x14ac:dyDescent="0.25">
      <c r="P166" s="7"/>
      <c r="Q166" s="30">
        <f>SUMIFS(Table111[Quantity],Table111[Product Name],'Resale Inventory Sum'!$O166)</f>
        <v>0</v>
      </c>
      <c r="S166" s="1">
        <f>SUMIFS(Table111[Total Cost],Table111[Product Name],'Resale Inventory Sum'!$O166)</f>
        <v>0</v>
      </c>
      <c r="T166" s="7"/>
      <c r="U166" s="1">
        <f>SUMIFS(Table111[Quantity Purchased],Table111[Product Name],'Resale Inventory Sum'!$O166)</f>
        <v>0</v>
      </c>
      <c r="W166" s="1">
        <f>SUMIFS(Table111[Total Purchase
Cost],Table111[Product Name],'Resale Inventory Sum'!$O166)</f>
        <v>0</v>
      </c>
      <c r="X166" s="7"/>
      <c r="Y166" s="61">
        <f t="shared" si="14"/>
        <v>0</v>
      </c>
      <c r="AA166" s="61">
        <f t="shared" si="15"/>
        <v>0</v>
      </c>
      <c r="AB166" s="7"/>
      <c r="AC166" s="1">
        <f>SUMIFS(Table7[Quantity of 
Product Sold],Table7[Sale - Product Name],'Resale Inventory Sum'!$O166,Table7[Product Type2],'Resale Inventory Sum'!$AC$5)</f>
        <v>0</v>
      </c>
      <c r="AE166" s="1">
        <f>SUMIFS(Table7[Total Cost of
Goods Sold],Table7[Sale - Product Name],'Resale Inventory Sum'!$O166,Table7[Product Type2],'Resale Inventory Sum'!$AC$5)</f>
        <v>0</v>
      </c>
      <c r="AF166" s="7"/>
      <c r="AG166" s="1">
        <f>SUMIFS(Table17[Quantity2],Table17[Product Name],'Resale Inventory Sum'!$O166,Table17[Product Type2],'Resale Inventory Sum'!$AG$5)</f>
        <v>0</v>
      </c>
      <c r="AH166" t="str">
        <f t="shared" si="16"/>
        <v/>
      </c>
      <c r="AI166" s="1">
        <f>SUMIFS(Table17[Total out of Inventory],Table17[Product Name],'Resale Inventory Sum'!$O166,Table17[Product Type2],'Resale Inventory Sum'!$AG$5)</f>
        <v>0</v>
      </c>
      <c r="AJ166" s="7"/>
      <c r="AK166" s="1">
        <f>SUMIFS(Table7[Quantity
 Sold],Table7[Sale - Product Name],'Resale Inventory Sum'!$O166,Table7[Product Type2],'Resale Inventory Sum'!$AK$5)</f>
        <v>0</v>
      </c>
      <c r="AL166" t="str">
        <f t="shared" si="17"/>
        <v/>
      </c>
      <c r="AM166" s="1">
        <f>SUMIFS(Table7[Total 
Paid],Table7[Sale - Product Name],'Resale Inventory Sum'!$O166,Table7[Product Type2],'Resale Inventory Sum'!$AK$5)</f>
        <v>0</v>
      </c>
    </row>
    <row r="167" spans="16:39" x14ac:dyDescent="0.25">
      <c r="P167" s="7"/>
      <c r="Q167" s="30"/>
      <c r="S167" s="1"/>
      <c r="T167" s="7"/>
      <c r="W167" s="1"/>
      <c r="X167" s="7"/>
      <c r="AA167" s="1"/>
      <c r="AB167" s="7"/>
      <c r="AC167" s="30"/>
      <c r="AE167" s="1"/>
      <c r="AF167" s="7"/>
      <c r="AJ167" s="7"/>
    </row>
    <row r="168" spans="16:39" x14ac:dyDescent="0.25">
      <c r="P168" s="7"/>
      <c r="Q168" s="30"/>
      <c r="S168" s="1"/>
      <c r="T168" s="7"/>
      <c r="W168" s="1"/>
      <c r="X168" s="7"/>
      <c r="AA168" s="1"/>
      <c r="AB168" s="7"/>
      <c r="AC168" s="30"/>
      <c r="AE168" s="1"/>
      <c r="AF168" s="7"/>
      <c r="AJ168" s="7"/>
    </row>
    <row r="169" spans="16:39" x14ac:dyDescent="0.25">
      <c r="P169" s="7"/>
      <c r="Q169" s="30"/>
      <c r="S169" s="1"/>
      <c r="T169" s="7"/>
      <c r="W169" s="1"/>
      <c r="X169" s="7"/>
      <c r="AA169" s="1"/>
      <c r="AB169" s="7"/>
      <c r="AC169" s="30"/>
      <c r="AE169" s="1"/>
      <c r="AF169" s="7"/>
      <c r="AJ169" s="7"/>
    </row>
    <row r="170" spans="16:39" x14ac:dyDescent="0.25">
      <c r="P170" s="7"/>
      <c r="Q170" s="30"/>
      <c r="S170" s="1"/>
      <c r="T170" s="7"/>
      <c r="W170" s="1"/>
      <c r="X170" s="7"/>
      <c r="AA170" s="1"/>
      <c r="AB170" s="7"/>
      <c r="AC170" s="30"/>
      <c r="AE170" s="1"/>
      <c r="AF170" s="7"/>
      <c r="AJ170" s="7"/>
    </row>
    <row r="171" spans="16:39" x14ac:dyDescent="0.25">
      <c r="P171" s="7"/>
      <c r="Q171" s="30"/>
      <c r="S171" s="1"/>
      <c r="T171" s="7"/>
      <c r="W171" s="1"/>
      <c r="X171" s="7"/>
      <c r="AA171" s="1"/>
      <c r="AB171" s="7"/>
      <c r="AC171" s="30"/>
      <c r="AE171" s="1"/>
      <c r="AF171" s="7"/>
      <c r="AJ171" s="7"/>
    </row>
    <row r="172" spans="16:39" x14ac:dyDescent="0.25">
      <c r="P172" s="7"/>
      <c r="Q172" s="30"/>
      <c r="S172" s="1"/>
      <c r="T172" s="7"/>
      <c r="W172" s="1"/>
      <c r="X172" s="7"/>
      <c r="AA172" s="1"/>
      <c r="AB172" s="7"/>
      <c r="AC172" s="30"/>
      <c r="AE172" s="1"/>
      <c r="AF172" s="7"/>
      <c r="AJ172" s="7"/>
    </row>
    <row r="173" spans="16:39" x14ac:dyDescent="0.25">
      <c r="P173" s="7"/>
      <c r="Q173" s="30"/>
      <c r="S173" s="1"/>
      <c r="T173" s="7"/>
      <c r="W173" s="1"/>
      <c r="X173" s="7"/>
      <c r="AA173" s="1"/>
      <c r="AB173" s="7"/>
      <c r="AC173" s="30"/>
      <c r="AE173" s="1"/>
      <c r="AF173" s="7"/>
      <c r="AJ173" s="7"/>
    </row>
    <row r="174" spans="16:39" x14ac:dyDescent="0.25">
      <c r="P174" s="7"/>
      <c r="Q174" s="30"/>
      <c r="S174" s="1"/>
      <c r="T174" s="7"/>
      <c r="W174" s="1"/>
      <c r="X174" s="7"/>
      <c r="AA174" s="1"/>
      <c r="AB174" s="7"/>
      <c r="AC174" s="30"/>
      <c r="AE174" s="1"/>
      <c r="AF174" s="7"/>
      <c r="AJ174" s="7"/>
    </row>
    <row r="175" spans="16:39" x14ac:dyDescent="0.25">
      <c r="P175" s="7"/>
      <c r="Q175" s="30"/>
      <c r="S175" s="1"/>
      <c r="T175" s="7"/>
      <c r="W175" s="1"/>
      <c r="X175" s="7"/>
      <c r="AA175" s="1"/>
      <c r="AB175" s="7"/>
      <c r="AC175" s="30"/>
      <c r="AE175" s="1"/>
      <c r="AF175" s="7"/>
      <c r="AJ175" s="7"/>
    </row>
    <row r="176" spans="16:39" x14ac:dyDescent="0.25">
      <c r="P176" s="7"/>
      <c r="Q176" s="30"/>
      <c r="T176" s="7"/>
      <c r="W176" s="1"/>
      <c r="X176" s="7"/>
      <c r="AA176" s="1"/>
      <c r="AB176" s="7"/>
      <c r="AE176" s="1"/>
      <c r="AF176" s="7"/>
      <c r="AJ176" s="7"/>
    </row>
    <row r="177" spans="8:36" x14ac:dyDescent="0.25">
      <c r="P177" s="7"/>
      <c r="T177" s="7"/>
      <c r="X177" s="7"/>
      <c r="AB177" s="7"/>
      <c r="AE177" s="1"/>
      <c r="AF177" s="7"/>
      <c r="AJ177" s="7"/>
    </row>
    <row r="178" spans="8:36" x14ac:dyDescent="0.25">
      <c r="P178" s="7"/>
      <c r="T178" s="7"/>
      <c r="X178" s="7"/>
      <c r="AB178" s="7"/>
      <c r="AE178" s="1"/>
      <c r="AF178" s="7"/>
      <c r="AJ178" s="7"/>
    </row>
    <row r="179" spans="8:36" x14ac:dyDescent="0.25">
      <c r="P179" s="7"/>
      <c r="T179" s="7"/>
      <c r="X179" s="7"/>
      <c r="AB179" s="7"/>
      <c r="AE179" s="1"/>
      <c r="AF179" s="7"/>
      <c r="AJ179" s="7"/>
    </row>
    <row r="180" spans="8:36" x14ac:dyDescent="0.25">
      <c r="P180" s="7"/>
      <c r="T180" s="7"/>
      <c r="X180" s="7"/>
      <c r="AB180" s="7"/>
      <c r="AF180" s="7"/>
      <c r="AJ180" s="7"/>
    </row>
    <row r="181" spans="8:36" x14ac:dyDescent="0.25">
      <c r="P181" s="7"/>
      <c r="T181" s="7"/>
      <c r="X181" s="7"/>
      <c r="AB181" s="7"/>
      <c r="AF181" s="7"/>
      <c r="AJ181" s="7"/>
    </row>
    <row r="182" spans="8:36" x14ac:dyDescent="0.25">
      <c r="P182" s="7"/>
      <c r="T182" s="7"/>
      <c r="X182" s="7"/>
      <c r="AB182" s="7"/>
      <c r="AF182" s="7"/>
      <c r="AJ182" s="7"/>
    </row>
    <row r="183" spans="8:36" x14ac:dyDescent="0.25">
      <c r="P183" s="7"/>
      <c r="T183" s="7"/>
      <c r="X183" s="7"/>
      <c r="AB183" s="7"/>
      <c r="AF183" s="7"/>
      <c r="AJ183" s="7"/>
    </row>
    <row r="184" spans="8:36" x14ac:dyDescent="0.25">
      <c r="P184" s="7"/>
      <c r="T184" s="7"/>
      <c r="X184" s="7"/>
      <c r="AB184" s="7"/>
      <c r="AF184" s="7"/>
      <c r="AJ184" s="7"/>
    </row>
    <row r="185" spans="8:36" x14ac:dyDescent="0.25">
      <c r="P185" s="7"/>
      <c r="T185" s="7"/>
      <c r="X185" s="7"/>
      <c r="AB185" s="7"/>
      <c r="AF185" s="7"/>
      <c r="AJ185" s="7"/>
    </row>
    <row r="186" spans="8:36" x14ac:dyDescent="0.25">
      <c r="H186" s="7" t="s">
        <v>52</v>
      </c>
      <c r="I186" s="7"/>
      <c r="J186" s="7"/>
      <c r="K186" s="7"/>
      <c r="L186" s="7"/>
      <c r="M186" s="7"/>
      <c r="N186" s="7"/>
      <c r="O186" s="7"/>
      <c r="P186" s="7"/>
      <c r="Q186" s="7"/>
      <c r="R186" s="7"/>
      <c r="S186" s="7"/>
      <c r="T186" s="7"/>
      <c r="U186" s="29"/>
      <c r="V186" s="7"/>
      <c r="W186" s="7"/>
      <c r="X186" s="7"/>
      <c r="Y186" s="29"/>
      <c r="Z186" s="7"/>
      <c r="AA186" s="7"/>
      <c r="AB186" s="7"/>
      <c r="AC186" s="7"/>
      <c r="AD186" s="7"/>
      <c r="AE186" s="7"/>
      <c r="AF186" s="7"/>
      <c r="AG186" s="7"/>
      <c r="AH186" s="7"/>
      <c r="AI186" s="7"/>
      <c r="AJ186" s="7"/>
    </row>
    <row r="187" spans="8:36" s="6" customFormat="1" ht="15.75" x14ac:dyDescent="0.25">
      <c r="H187" s="6" t="s">
        <v>43</v>
      </c>
      <c r="R187" s="11" t="e">
        <f>SUM(S8:S185)</f>
        <v>#REF!</v>
      </c>
      <c r="T187" s="11"/>
      <c r="V187" s="11" t="e">
        <f>SUM(W8:W185)</f>
        <v>#REF!</v>
      </c>
      <c r="X187" s="11"/>
      <c r="Z187" s="11" t="e">
        <f>SUM(AA8:AA185)</f>
        <v>#REF!</v>
      </c>
      <c r="AD187" s="11" t="e">
        <f>SUM(AE8:AE185)</f>
        <v>#REF!</v>
      </c>
      <c r="AH187" s="11" t="e">
        <f>SUM(AI8:AI185)</f>
        <v>#REF!</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BDD0F4A-0693-4870-8A43-0EEAFB424759}">
          <x14:formula1>
            <xm:f>List!$B$15:$B$30</xm:f>
          </x14:formula1>
          <xm:sqref>H8:M8 H10:M10</xm:sqref>
        </x14:dataValidation>
        <x14:dataValidation type="list" allowBlank="1" showInputMessage="1" showErrorMessage="1" xr:uid="{B60EEED6-CC20-46ED-9D7D-B086A653B7A9}">
          <x14:formula1>
            <xm:f>List!$E:$E</xm:f>
          </x14:formula1>
          <xm:sqref>N8:N166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DFCED-C14F-4D41-BA13-481B13935B38}">
  <dimension ref="A3:BG1317"/>
  <sheetViews>
    <sheetView topLeftCell="N1" zoomScale="85" zoomScaleNormal="85" workbookViewId="0">
      <selection activeCell="M13" sqref="M13"/>
    </sheetView>
  </sheetViews>
  <sheetFormatPr defaultRowHeight="15"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col min="16" max="16" width="12.28515625" customWidth="1"/>
    <col min="17" max="17" width="13.140625" customWidth="1"/>
    <col min="18" max="18" width="14.28515625" customWidth="1"/>
    <col min="19" max="19" width="9.140625" customWidth="1"/>
    <col min="20" max="20" width="10.7109375" customWidth="1"/>
    <col min="21" max="21" width="14.28515625" customWidth="1"/>
    <col min="22" max="22" width="12" customWidth="1"/>
    <col min="23" max="23" width="16.140625" customWidth="1" collapsed="1"/>
    <col min="24" max="25" width="16.140625" customWidth="1"/>
    <col min="26" max="26" width="10.28515625" customWidth="1"/>
    <col min="27" max="27" width="12.5703125" customWidth="1"/>
    <col min="28" max="28" width="13" customWidth="1"/>
    <col min="29" max="29" width="12" customWidth="1"/>
    <col min="30" max="30" width="16.7109375" customWidth="1"/>
    <col min="31" max="31" width="14.85546875" customWidth="1"/>
    <col min="32" max="32" width="11.42578125" customWidth="1"/>
    <col min="33" max="33" width="23.140625" customWidth="1"/>
    <col min="34" max="34" width="9.140625" customWidth="1"/>
    <col min="35" max="36" width="15.5703125" customWidth="1"/>
    <col min="37" max="37" width="51" customWidth="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64"/>
      <c r="V3" s="39"/>
      <c r="W3" s="18"/>
      <c r="X3" s="18"/>
      <c r="Y3" s="18"/>
      <c r="Z3" s="18"/>
      <c r="AA3" s="18"/>
      <c r="AB3" s="18"/>
      <c r="AC3" s="18"/>
      <c r="AD3" s="18"/>
      <c r="AF3" s="63"/>
      <c r="AG3" s="62"/>
      <c r="AH3" s="18"/>
      <c r="AI3" s="18"/>
      <c r="AJ3" s="18"/>
      <c r="AK3" s="18"/>
      <c r="AQ3" s="63"/>
      <c r="AT3" s="2"/>
      <c r="AV3" s="2"/>
      <c r="AW3" s="2"/>
      <c r="AZ3" s="2"/>
      <c r="BC3" s="2"/>
    </row>
    <row r="4" spans="1:57" ht="15.75" x14ac:dyDescent="0.25">
      <c r="W4" s="18"/>
      <c r="X4" s="18"/>
      <c r="Y4" s="18"/>
      <c r="Z4" s="18"/>
      <c r="AA4" s="18"/>
      <c r="AB4" s="18"/>
      <c r="AC4" s="18"/>
      <c r="AD4" s="18"/>
      <c r="AE4" s="18" t="s">
        <v>190</v>
      </c>
      <c r="AF4" s="18"/>
      <c r="AG4" s="18"/>
      <c r="AH4" s="18"/>
      <c r="AJ4">
        <v>7.0000000000000007E-2</v>
      </c>
      <c r="AK4" s="2">
        <f>SUM(Table1913[Sales Tax])</f>
        <v>0</v>
      </c>
      <c r="AT4" s="6"/>
      <c r="AU4" s="6"/>
      <c r="AV4" s="6"/>
    </row>
    <row r="5" spans="1:57" ht="15.75" x14ac:dyDescent="0.25">
      <c r="Q5" s="20" t="s">
        <v>23</v>
      </c>
      <c r="R5" s="3"/>
      <c r="S5" s="3"/>
      <c r="U5" s="21" t="s">
        <v>27</v>
      </c>
      <c r="V5" s="21"/>
      <c r="W5" s="37"/>
      <c r="X5" s="37"/>
      <c r="Y5" s="37" t="s">
        <v>4</v>
      </c>
      <c r="Z5" s="37"/>
      <c r="AA5" s="16"/>
      <c r="AB5" s="23" t="s">
        <v>28</v>
      </c>
      <c r="AC5" s="24" t="s">
        <v>181</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199</v>
      </c>
      <c r="B6" s="22" t="s">
        <v>200</v>
      </c>
      <c r="C6" s="22" t="s">
        <v>17</v>
      </c>
      <c r="D6" s="22" t="s">
        <v>21</v>
      </c>
      <c r="E6" s="22" t="s">
        <v>14</v>
      </c>
      <c r="F6" s="22" t="s">
        <v>253</v>
      </c>
      <c r="G6" s="22" t="s">
        <v>0</v>
      </c>
      <c r="H6" s="22" t="s">
        <v>15</v>
      </c>
      <c r="I6" s="22" t="s">
        <v>16</v>
      </c>
      <c r="J6" s="22" t="s">
        <v>8</v>
      </c>
      <c r="K6" s="22" t="s">
        <v>13</v>
      </c>
      <c r="L6" s="22" t="s">
        <v>22</v>
      </c>
      <c r="M6" s="22" t="s">
        <v>182</v>
      </c>
      <c r="N6" s="22" t="s">
        <v>44</v>
      </c>
      <c r="O6" s="22" t="s">
        <v>51</v>
      </c>
      <c r="P6" s="22" t="s">
        <v>66</v>
      </c>
      <c r="Q6" s="22" t="s">
        <v>24</v>
      </c>
      <c r="R6" s="22" t="s">
        <v>25</v>
      </c>
      <c r="S6" s="22" t="s">
        <v>26</v>
      </c>
      <c r="T6" s="22" t="s">
        <v>67</v>
      </c>
      <c r="U6" s="22" t="s">
        <v>259</v>
      </c>
      <c r="V6" s="22" t="s">
        <v>84</v>
      </c>
      <c r="W6" s="22" t="s">
        <v>85</v>
      </c>
      <c r="X6" s="22" t="s">
        <v>279</v>
      </c>
      <c r="Y6" s="22" t="s">
        <v>280</v>
      </c>
      <c r="Z6" s="22" t="s">
        <v>281</v>
      </c>
      <c r="AA6" s="22" t="s">
        <v>68</v>
      </c>
      <c r="AB6" s="22" t="s">
        <v>82</v>
      </c>
      <c r="AC6" s="22" t="s">
        <v>29</v>
      </c>
      <c r="AD6" s="22" t="s">
        <v>86</v>
      </c>
      <c r="AE6" s="22" t="s">
        <v>87</v>
      </c>
      <c r="AF6" s="80" t="s">
        <v>39</v>
      </c>
      <c r="AG6" s="22" t="s">
        <v>36</v>
      </c>
      <c r="AH6" s="22" t="s">
        <v>169</v>
      </c>
      <c r="AI6" s="22" t="s">
        <v>64</v>
      </c>
      <c r="AJ6" s="22" t="s">
        <v>37</v>
      </c>
      <c r="AK6" s="22" t="s">
        <v>40</v>
      </c>
      <c r="AL6" s="74" t="s">
        <v>151</v>
      </c>
      <c r="AM6" s="74" t="s">
        <v>160</v>
      </c>
      <c r="AN6" s="74" t="s">
        <v>161</v>
      </c>
      <c r="AO6" s="22" t="s">
        <v>162</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Table1913[[#This Row],[Quantity2]]*Table1913[[#This Row],[U Cost]]</f>
        <v>0</v>
      </c>
      <c r="AB7" s="1"/>
      <c r="AC7" s="1"/>
      <c r="AD7" s="1">
        <f t="shared" ref="AD7" si="1">AC7*AB7</f>
        <v>0</v>
      </c>
      <c r="AE7" s="1"/>
      <c r="AF7" s="1">
        <f>SUM(Table1913[[#This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SUM(AF7,AH7,-AZ7,-Table1913[[#This Row],[Sale Fee]])</f>
        <v>0</v>
      </c>
      <c r="BC7" s="1">
        <f>SUM(Q7,U7,-SUM($AP7:$AP7))</f>
        <v>0</v>
      </c>
      <c r="BD7" s="1">
        <f>R7</f>
        <v>0</v>
      </c>
      <c r="BE7" s="1">
        <f t="shared" ref="BE7" si="3">BD7*BC7</f>
        <v>0</v>
      </c>
    </row>
    <row r="8" spans="1:57" x14ac:dyDescent="0.25">
      <c r="A8" s="1"/>
      <c r="B8" s="1"/>
      <c r="Q8" s="1"/>
      <c r="R8" s="1"/>
      <c r="S8" s="1">
        <f t="shared" ref="S8:S43" si="4">R8*Q8</f>
        <v>0</v>
      </c>
      <c r="U8" s="1"/>
      <c r="V8" s="1"/>
      <c r="W8" s="1">
        <f t="shared" ref="W8:W39" si="5">U8*V8</f>
        <v>0</v>
      </c>
      <c r="X8" s="1"/>
      <c r="Y8" s="1"/>
      <c r="Z8" s="1">
        <f>Table1913[[#This Row],[Quantity2]]*Table1913[[#This Row],[U Cost]]</f>
        <v>0</v>
      </c>
      <c r="AB8" s="1"/>
      <c r="AC8" s="1"/>
      <c r="AD8" s="1">
        <f t="shared" ref="AD8:AD242" si="6">AC8*AB8</f>
        <v>0</v>
      </c>
      <c r="AE8" s="1"/>
      <c r="AF8" s="1">
        <f>SUM(Table1913[[#This Row],[Total 
Paid]:[Shipping 
Charged]])</f>
        <v>0</v>
      </c>
      <c r="AG8" s="1"/>
      <c r="AH8" s="1"/>
      <c r="AI8" s="1">
        <f t="shared" ref="AI8:AI243" si="7">SUM(AF8,AG8,AH8)</f>
        <v>0</v>
      </c>
      <c r="AK8" s="1"/>
      <c r="AL8" s="1"/>
      <c r="AM8" s="1"/>
      <c r="AN8" s="1"/>
      <c r="AP8" s="30"/>
      <c r="AQ8" s="1"/>
      <c r="AR8" s="1">
        <f t="shared" ref="AR8:AR31" si="8">AQ8*AP8</f>
        <v>0</v>
      </c>
      <c r="AS8" s="1"/>
      <c r="AT8" s="1"/>
      <c r="AU8" s="2">
        <f t="shared" ref="AU8:AU243" si="9">SUM(AR8:AT8)</f>
        <v>0</v>
      </c>
      <c r="AW8" s="1"/>
      <c r="AX8" s="1"/>
      <c r="AY8" s="1"/>
      <c r="AZ8" s="2">
        <f t="shared" ref="AZ8:AZ39" si="10">SUM(AU8,AW8,AX8,AY8)</f>
        <v>0</v>
      </c>
      <c r="BA8" s="2">
        <f>SUM(AF8,AH8,-AZ8,-Table1913[[#This Row],[Sale Fee]])</f>
        <v>0</v>
      </c>
      <c r="BC8" s="1"/>
      <c r="BD8" s="1"/>
      <c r="BE8" s="1">
        <f t="shared" ref="BE8:BE904" si="11">BD8*BC8</f>
        <v>0</v>
      </c>
    </row>
    <row r="9" spans="1:57" x14ac:dyDescent="0.25">
      <c r="A9" s="1"/>
      <c r="B9" s="1"/>
      <c r="Q9" s="1"/>
      <c r="R9" s="1"/>
      <c r="S9" s="1">
        <f t="shared" si="4"/>
        <v>0</v>
      </c>
      <c r="U9" s="1"/>
      <c r="V9" s="1"/>
      <c r="W9" s="1">
        <f t="shared" si="5"/>
        <v>0</v>
      </c>
      <c r="X9" s="1"/>
      <c r="Y9" s="1"/>
      <c r="Z9" s="1">
        <f>Table1913[[#This Row],[Quantity2]]*Table1913[[#This Row],[U Cost]]</f>
        <v>0</v>
      </c>
      <c r="AB9" s="1"/>
      <c r="AC9" s="1"/>
      <c r="AD9" s="1">
        <f t="shared" si="6"/>
        <v>0</v>
      </c>
      <c r="AE9" s="1"/>
      <c r="AF9" s="1">
        <f>SUM(Table1913[[#This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SUM(AF9,AH9,-AZ9,-Table1913[[#This Row],[Sale Fee]])</f>
        <v>0</v>
      </c>
      <c r="BC9" s="1"/>
      <c r="BD9" s="1"/>
      <c r="BE9" s="1">
        <f t="shared" si="11"/>
        <v>0</v>
      </c>
    </row>
    <row r="10" spans="1:57" x14ac:dyDescent="0.25">
      <c r="A10" s="1"/>
      <c r="B10" s="1"/>
      <c r="Q10" s="1"/>
      <c r="R10" s="1"/>
      <c r="S10" s="1">
        <f t="shared" si="4"/>
        <v>0</v>
      </c>
      <c r="U10" s="1"/>
      <c r="V10" s="1"/>
      <c r="W10" s="1">
        <f t="shared" si="5"/>
        <v>0</v>
      </c>
      <c r="X10" s="1"/>
      <c r="Y10" s="1"/>
      <c r="Z10" s="1">
        <f>Table1913[[#This Row],[Quantity2]]*Table1913[[#This Row],[U Cost]]</f>
        <v>0</v>
      </c>
      <c r="AB10" s="1"/>
      <c r="AC10" s="1"/>
      <c r="AD10" s="1">
        <f t="shared" si="6"/>
        <v>0</v>
      </c>
      <c r="AE10" s="1"/>
      <c r="AF10" s="1">
        <f>SUM(Table1913[[#This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SUM(AF10,AH10,-AZ10,-Table1913[[#This Row],[Sale Fee]])</f>
        <v>0</v>
      </c>
      <c r="BC10" s="1"/>
      <c r="BD10" s="1"/>
      <c r="BE10" s="1">
        <f t="shared" si="11"/>
        <v>0</v>
      </c>
    </row>
    <row r="11" spans="1:57" x14ac:dyDescent="0.25">
      <c r="A11" s="1"/>
      <c r="B11" s="1"/>
      <c r="Q11" s="1"/>
      <c r="R11" s="1"/>
      <c r="S11" s="1">
        <f t="shared" si="4"/>
        <v>0</v>
      </c>
      <c r="U11" s="1"/>
      <c r="V11" s="1"/>
      <c r="W11" s="1">
        <f t="shared" si="5"/>
        <v>0</v>
      </c>
      <c r="X11" s="1"/>
      <c r="Y11" s="1"/>
      <c r="Z11" s="1">
        <f>Table1913[[#This Row],[Quantity2]]*Table1913[[#This Row],[U Cost]]</f>
        <v>0</v>
      </c>
      <c r="AB11" s="1"/>
      <c r="AC11" s="1"/>
      <c r="AD11" s="1">
        <f t="shared" si="6"/>
        <v>0</v>
      </c>
      <c r="AE11" s="1"/>
      <c r="AF11" s="1">
        <f>SUM(Table1913[[#This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SUM(AF11,AH11,-AZ11,-Table1913[[#This Row],[Sale Fee]])</f>
        <v>0</v>
      </c>
      <c r="BC11" s="1"/>
      <c r="BD11" s="1"/>
      <c r="BE11" s="1">
        <f t="shared" si="11"/>
        <v>0</v>
      </c>
    </row>
    <row r="12" spans="1:57" x14ac:dyDescent="0.25">
      <c r="A12" s="1"/>
      <c r="B12" s="1"/>
      <c r="Q12" s="1"/>
      <c r="R12" s="1"/>
      <c r="S12" s="1">
        <f t="shared" si="4"/>
        <v>0</v>
      </c>
      <c r="U12" s="1"/>
      <c r="V12" s="1"/>
      <c r="W12" s="1">
        <f t="shared" si="5"/>
        <v>0</v>
      </c>
      <c r="X12" s="1"/>
      <c r="Y12" s="1"/>
      <c r="Z12" s="1">
        <f>Table1913[[#This Row],[Quantity2]]*Table1913[[#This Row],[U Cost]]</f>
        <v>0</v>
      </c>
      <c r="AB12" s="1"/>
      <c r="AC12" s="1"/>
      <c r="AD12" s="1">
        <f t="shared" si="6"/>
        <v>0</v>
      </c>
      <c r="AE12" s="1"/>
      <c r="AF12" s="1">
        <f>SUM(Table1913[[#This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SUM(AF12,AH12,-AZ12,-Table1913[[#This Row],[Sale Fee]])</f>
        <v>0</v>
      </c>
      <c r="BC12" s="1"/>
      <c r="BD12" s="1"/>
      <c r="BE12" s="1">
        <f t="shared" si="11"/>
        <v>0</v>
      </c>
    </row>
    <row r="13" spans="1:57" x14ac:dyDescent="0.25">
      <c r="A13" s="1"/>
      <c r="B13" s="1"/>
      <c r="Q13" s="1"/>
      <c r="R13" s="1"/>
      <c r="S13" s="1">
        <f t="shared" si="4"/>
        <v>0</v>
      </c>
      <c r="U13" s="1"/>
      <c r="V13" s="1"/>
      <c r="W13" s="1">
        <f t="shared" si="5"/>
        <v>0</v>
      </c>
      <c r="X13" s="1"/>
      <c r="Y13" s="1"/>
      <c r="Z13" s="1">
        <f>Table1913[[#This Row],[Quantity2]]*Table1913[[#This Row],[U Cost]]</f>
        <v>0</v>
      </c>
      <c r="AB13" s="1"/>
      <c r="AC13" s="1"/>
      <c r="AD13" s="1">
        <f t="shared" si="6"/>
        <v>0</v>
      </c>
      <c r="AE13" s="1"/>
      <c r="AF13" s="1">
        <f>SUM(Table1913[[#This Row],[Total 
Paid]:[Shipping 
Charged]])</f>
        <v>0</v>
      </c>
      <c r="AG13" s="1"/>
      <c r="AH13" s="1"/>
      <c r="AI13" s="1">
        <f t="shared" si="7"/>
        <v>0</v>
      </c>
      <c r="AK13" s="1"/>
      <c r="AL13" s="1"/>
      <c r="AM13" s="1"/>
      <c r="AN13" s="1"/>
      <c r="AP13" s="30"/>
      <c r="AQ13" s="1"/>
      <c r="AR13" s="1">
        <f t="shared" si="8"/>
        <v>0</v>
      </c>
      <c r="AS13" s="1"/>
      <c r="AT13" s="1"/>
      <c r="AU13" s="2">
        <f t="shared" si="9"/>
        <v>0</v>
      </c>
      <c r="AW13" s="1"/>
      <c r="AX13" s="1"/>
      <c r="AY13" s="1"/>
      <c r="AZ13" s="2">
        <f t="shared" si="10"/>
        <v>0</v>
      </c>
      <c r="BA13" s="2">
        <f>SUM(AF13,AH13,-AZ13,-Table1913[[#This Row],[Sale Fee]])</f>
        <v>0</v>
      </c>
      <c r="BC13" s="1"/>
      <c r="BD13" s="1"/>
      <c r="BE13" s="1">
        <f t="shared" si="11"/>
        <v>0</v>
      </c>
    </row>
    <row r="14" spans="1:57" x14ac:dyDescent="0.25">
      <c r="A14" s="1"/>
      <c r="B14" s="1"/>
      <c r="Q14" s="1"/>
      <c r="R14" s="1"/>
      <c r="S14" s="1">
        <f t="shared" si="4"/>
        <v>0</v>
      </c>
      <c r="U14" s="1"/>
      <c r="V14" s="1"/>
      <c r="W14" s="1">
        <f t="shared" si="5"/>
        <v>0</v>
      </c>
      <c r="X14" s="1"/>
      <c r="Y14" s="1"/>
      <c r="Z14" s="1">
        <f>Table1913[[#This Row],[Quantity2]]*Table1913[[#This Row],[U Cost]]</f>
        <v>0</v>
      </c>
      <c r="AB14" s="1"/>
      <c r="AC14" s="1"/>
      <c r="AD14" s="1">
        <f t="shared" si="6"/>
        <v>0</v>
      </c>
      <c r="AE14" s="1"/>
      <c r="AF14" s="1">
        <f>SUM(Table1913[[#This Row],[Total 
Paid]:[Shipping 
Charged]])</f>
        <v>0</v>
      </c>
      <c r="AG14" s="1"/>
      <c r="AH14" s="1"/>
      <c r="AI14" s="1">
        <f t="shared" si="7"/>
        <v>0</v>
      </c>
      <c r="AK14" s="1"/>
      <c r="AL14" s="1"/>
      <c r="AM14" s="1"/>
      <c r="AN14" s="1"/>
      <c r="AP14" s="30"/>
      <c r="AQ14" s="1"/>
      <c r="AR14" s="1">
        <f t="shared" si="8"/>
        <v>0</v>
      </c>
      <c r="AS14" s="1"/>
      <c r="AT14" s="1"/>
      <c r="AU14" s="2">
        <f t="shared" si="9"/>
        <v>0</v>
      </c>
      <c r="AW14" s="1"/>
      <c r="AX14" s="1"/>
      <c r="AY14" s="1"/>
      <c r="AZ14" s="2">
        <f t="shared" si="10"/>
        <v>0</v>
      </c>
      <c r="BA14" s="2">
        <f>SUM(AF14,AH14,-AZ14,-Table1913[[#This Row],[Sale Fee]])</f>
        <v>0</v>
      </c>
      <c r="BC14" s="1"/>
      <c r="BD14" s="1"/>
      <c r="BE14" s="1">
        <f t="shared" si="11"/>
        <v>0</v>
      </c>
    </row>
    <row r="15" spans="1:57" x14ac:dyDescent="0.25">
      <c r="A15" s="1"/>
      <c r="B15" s="1"/>
      <c r="Q15" s="1"/>
      <c r="R15" s="1"/>
      <c r="S15" s="1">
        <f t="shared" si="4"/>
        <v>0</v>
      </c>
      <c r="U15" s="1"/>
      <c r="V15" s="1"/>
      <c r="W15" s="1">
        <f t="shared" si="5"/>
        <v>0</v>
      </c>
      <c r="X15" s="1"/>
      <c r="Y15" s="1"/>
      <c r="Z15" s="1">
        <f>Table1913[[#This Row],[Quantity2]]*Table1913[[#This Row],[U Cost]]</f>
        <v>0</v>
      </c>
      <c r="AB15" s="1"/>
      <c r="AC15" s="1"/>
      <c r="AD15" s="1">
        <f t="shared" si="6"/>
        <v>0</v>
      </c>
      <c r="AE15" s="1"/>
      <c r="AF15" s="1">
        <f>SUM(Table1913[[#This Row],[Total 
Paid]:[Shipping 
Charged]])</f>
        <v>0</v>
      </c>
      <c r="AG15" s="1"/>
      <c r="AH15" s="1"/>
      <c r="AI15" s="1">
        <f t="shared" si="7"/>
        <v>0</v>
      </c>
      <c r="AK15" s="1"/>
      <c r="AL15" s="1"/>
      <c r="AM15" s="1"/>
      <c r="AN15" s="1"/>
      <c r="AP15" s="30"/>
      <c r="AQ15" s="1"/>
      <c r="AR15" s="1">
        <f t="shared" si="8"/>
        <v>0</v>
      </c>
      <c r="AS15" s="1"/>
      <c r="AT15" s="1"/>
      <c r="AU15" s="2">
        <f t="shared" si="9"/>
        <v>0</v>
      </c>
      <c r="AW15" s="1"/>
      <c r="AX15" s="1"/>
      <c r="AY15" s="1"/>
      <c r="AZ15" s="2">
        <f t="shared" si="10"/>
        <v>0</v>
      </c>
      <c r="BA15" s="2">
        <f>SUM(AF15,AH15,-AZ15,-Table1913[[#This Row],[Sale Fee]])</f>
        <v>0</v>
      </c>
      <c r="BC15" s="1"/>
      <c r="BD15" s="1"/>
      <c r="BE15" s="1">
        <f t="shared" si="11"/>
        <v>0</v>
      </c>
    </row>
    <row r="16" spans="1:57" x14ac:dyDescent="0.25">
      <c r="A16" s="1"/>
      <c r="B16" s="1"/>
      <c r="Q16" s="1"/>
      <c r="R16" s="1"/>
      <c r="S16" s="1">
        <f t="shared" si="4"/>
        <v>0</v>
      </c>
      <c r="U16" s="1"/>
      <c r="V16" s="1"/>
      <c r="W16" s="1">
        <f t="shared" si="5"/>
        <v>0</v>
      </c>
      <c r="X16" s="1"/>
      <c r="Y16" s="1"/>
      <c r="Z16" s="1">
        <f>Table1913[[#This Row],[Quantity2]]*Table1913[[#This Row],[U Cost]]</f>
        <v>0</v>
      </c>
      <c r="AB16" s="1"/>
      <c r="AC16" s="1"/>
      <c r="AD16" s="1">
        <f t="shared" si="6"/>
        <v>0</v>
      </c>
      <c r="AE16" s="1"/>
      <c r="AF16" s="1">
        <f>SUM(Table1913[[#This Row],[Total 
Paid]:[Shipping 
Charged]])</f>
        <v>0</v>
      </c>
      <c r="AG16" s="1"/>
      <c r="AH16" s="1"/>
      <c r="AI16" s="1">
        <f t="shared" si="7"/>
        <v>0</v>
      </c>
      <c r="AK16" s="1"/>
      <c r="AL16" s="1"/>
      <c r="AM16" s="1"/>
      <c r="AN16" s="1"/>
      <c r="AP16" s="30"/>
      <c r="AQ16" s="1"/>
      <c r="AR16" s="1">
        <f t="shared" si="8"/>
        <v>0</v>
      </c>
      <c r="AS16" s="1"/>
      <c r="AT16" s="1"/>
      <c r="AU16" s="2">
        <f t="shared" si="9"/>
        <v>0</v>
      </c>
      <c r="AW16" s="1"/>
      <c r="AX16" s="1"/>
      <c r="AY16" s="1"/>
      <c r="AZ16" s="2">
        <f t="shared" si="10"/>
        <v>0</v>
      </c>
      <c r="BA16" s="2">
        <f>SUM(AF16,AH16,-AZ16,-Table1913[[#This Row],[Sale Fee]])</f>
        <v>0</v>
      </c>
      <c r="BC16" s="1"/>
      <c r="BD16" s="1"/>
      <c r="BE16" s="1">
        <f t="shared" si="11"/>
        <v>0</v>
      </c>
    </row>
    <row r="17" spans="1:57" x14ac:dyDescent="0.25">
      <c r="A17" s="1"/>
      <c r="B17" s="1"/>
      <c r="Q17" s="1"/>
      <c r="R17" s="1"/>
      <c r="S17" s="1">
        <f t="shared" si="4"/>
        <v>0</v>
      </c>
      <c r="U17" s="1"/>
      <c r="V17" s="1"/>
      <c r="W17" s="1">
        <f t="shared" si="5"/>
        <v>0</v>
      </c>
      <c r="X17" s="1"/>
      <c r="Y17" s="1"/>
      <c r="Z17" s="1">
        <f>Table1913[[#This Row],[Quantity2]]*Table1913[[#This Row],[U Cost]]</f>
        <v>0</v>
      </c>
      <c r="AB17" s="1"/>
      <c r="AC17" s="1"/>
      <c r="AD17" s="1">
        <f t="shared" si="6"/>
        <v>0</v>
      </c>
      <c r="AE17" s="1"/>
      <c r="AF17" s="1">
        <f>SUM(Table1913[[#This Row],[Total 
Paid]:[Shipping 
Charged]])</f>
        <v>0</v>
      </c>
      <c r="AG17" s="1"/>
      <c r="AH17" s="1"/>
      <c r="AI17" s="1">
        <f t="shared" si="7"/>
        <v>0</v>
      </c>
      <c r="AK17" s="1"/>
      <c r="AL17" s="1"/>
      <c r="AM17" s="1"/>
      <c r="AN17" s="1"/>
      <c r="AP17" s="30"/>
      <c r="AQ17" s="1"/>
      <c r="AR17" s="1">
        <f t="shared" si="8"/>
        <v>0</v>
      </c>
      <c r="AS17" s="1"/>
      <c r="AT17" s="1"/>
      <c r="AU17" s="2">
        <f t="shared" si="9"/>
        <v>0</v>
      </c>
      <c r="AW17" s="1"/>
      <c r="AX17" s="1"/>
      <c r="AY17" s="1"/>
      <c r="AZ17" s="2">
        <f t="shared" si="10"/>
        <v>0</v>
      </c>
      <c r="BA17" s="2">
        <f>SUM(AF17,AH17,-AZ17,-Table1913[[#This Row],[Sale Fee]])</f>
        <v>0</v>
      </c>
      <c r="BC17" s="1"/>
      <c r="BD17" s="1"/>
      <c r="BE17" s="1">
        <f t="shared" si="11"/>
        <v>0</v>
      </c>
    </row>
    <row r="18" spans="1:57" x14ac:dyDescent="0.25">
      <c r="A18" s="1"/>
      <c r="B18" s="1"/>
      <c r="Q18" s="1"/>
      <c r="R18" s="1"/>
      <c r="S18" s="1">
        <f t="shared" si="4"/>
        <v>0</v>
      </c>
      <c r="U18" s="1"/>
      <c r="V18" s="1"/>
      <c r="W18" s="1">
        <f t="shared" si="5"/>
        <v>0</v>
      </c>
      <c r="X18" s="1"/>
      <c r="Y18" s="1"/>
      <c r="Z18" s="1">
        <f>Table1913[[#This Row],[Quantity2]]*Table1913[[#This Row],[U Cost]]</f>
        <v>0</v>
      </c>
      <c r="AB18" s="1"/>
      <c r="AC18" s="1"/>
      <c r="AD18" s="1">
        <f t="shared" si="6"/>
        <v>0</v>
      </c>
      <c r="AE18" s="1"/>
      <c r="AF18" s="1">
        <f>SUM(Table1913[[#This Row],[Total 
Paid]:[Shipping 
Charged]])</f>
        <v>0</v>
      </c>
      <c r="AG18" s="1"/>
      <c r="AH18" s="1"/>
      <c r="AI18" s="1">
        <f t="shared" si="7"/>
        <v>0</v>
      </c>
      <c r="AK18" s="1"/>
      <c r="AL18" s="1"/>
      <c r="AM18" s="1"/>
      <c r="AN18" s="1"/>
      <c r="AP18" s="30"/>
      <c r="AQ18" s="1"/>
      <c r="AR18" s="1">
        <f t="shared" si="8"/>
        <v>0</v>
      </c>
      <c r="AS18" s="1"/>
      <c r="AT18" s="1"/>
      <c r="AU18" s="2">
        <f t="shared" si="9"/>
        <v>0</v>
      </c>
      <c r="AW18" s="1"/>
      <c r="AX18" s="1"/>
      <c r="AY18" s="1"/>
      <c r="AZ18" s="2">
        <f t="shared" si="10"/>
        <v>0</v>
      </c>
      <c r="BA18" s="2">
        <f>SUM(AF18,AH18,-AZ18,-Table1913[[#This Row],[Sale Fee]])</f>
        <v>0</v>
      </c>
      <c r="BC18" s="1"/>
      <c r="BD18" s="1"/>
      <c r="BE18" s="1">
        <f t="shared" si="11"/>
        <v>0</v>
      </c>
    </row>
    <row r="19" spans="1:57" x14ac:dyDescent="0.25">
      <c r="A19" s="1"/>
      <c r="B19" s="1"/>
      <c r="Q19" s="1"/>
      <c r="R19" s="1"/>
      <c r="S19" s="1">
        <f t="shared" si="4"/>
        <v>0</v>
      </c>
      <c r="U19" s="1"/>
      <c r="V19" s="1"/>
      <c r="W19" s="1">
        <f t="shared" si="5"/>
        <v>0</v>
      </c>
      <c r="X19" s="1"/>
      <c r="Y19" s="1"/>
      <c r="Z19" s="1">
        <f>Table1913[[#This Row],[Quantity2]]*Table1913[[#This Row],[U Cost]]</f>
        <v>0</v>
      </c>
      <c r="AB19" s="1"/>
      <c r="AC19" s="1"/>
      <c r="AD19" s="1">
        <f t="shared" si="6"/>
        <v>0</v>
      </c>
      <c r="AE19" s="1"/>
      <c r="AF19" s="1">
        <f>SUM(Table1913[[#This Row],[Total 
Paid]:[Shipping 
Charged]])</f>
        <v>0</v>
      </c>
      <c r="AG19" s="1"/>
      <c r="AH19" s="1"/>
      <c r="AI19" s="1">
        <f t="shared" si="7"/>
        <v>0</v>
      </c>
      <c r="AK19" s="1"/>
      <c r="AL19" s="1"/>
      <c r="AM19" s="1"/>
      <c r="AN19" s="1"/>
      <c r="AP19" s="30"/>
      <c r="AQ19" s="1"/>
      <c r="AR19" s="1">
        <f t="shared" si="8"/>
        <v>0</v>
      </c>
      <c r="AS19" s="1"/>
      <c r="AT19" s="1"/>
      <c r="AU19" s="2">
        <f t="shared" si="9"/>
        <v>0</v>
      </c>
      <c r="AW19" s="1"/>
      <c r="AX19" s="1"/>
      <c r="AY19" s="1"/>
      <c r="AZ19" s="2">
        <f t="shared" si="10"/>
        <v>0</v>
      </c>
      <c r="BA19" s="2">
        <f>SUM(AF19,AH19,-AZ19,-Table1913[[#This Row],[Sale Fee]])</f>
        <v>0</v>
      </c>
      <c r="BC19" s="1"/>
      <c r="BD19" s="1"/>
      <c r="BE19" s="1">
        <f t="shared" si="11"/>
        <v>0</v>
      </c>
    </row>
    <row r="20" spans="1:57" x14ac:dyDescent="0.25">
      <c r="A20" s="1"/>
      <c r="B20" s="1"/>
      <c r="Q20" s="1"/>
      <c r="R20" s="1"/>
      <c r="S20" s="1">
        <f t="shared" si="4"/>
        <v>0</v>
      </c>
      <c r="U20" s="1"/>
      <c r="V20" s="1"/>
      <c r="W20" s="1">
        <f t="shared" si="5"/>
        <v>0</v>
      </c>
      <c r="X20" s="1"/>
      <c r="Y20" s="1"/>
      <c r="Z20" s="1">
        <f>Table1913[[#This Row],[Quantity2]]*Table1913[[#This Row],[U Cost]]</f>
        <v>0</v>
      </c>
      <c r="AB20" s="1"/>
      <c r="AC20" s="1"/>
      <c r="AD20" s="1">
        <f t="shared" si="6"/>
        <v>0</v>
      </c>
      <c r="AE20" s="1"/>
      <c r="AF20" s="1">
        <f>SUM(Table1913[[#This Row],[Total 
Paid]:[Shipping 
Charged]])</f>
        <v>0</v>
      </c>
      <c r="AG20" s="1"/>
      <c r="AH20" s="1"/>
      <c r="AI20" s="1">
        <f t="shared" si="7"/>
        <v>0</v>
      </c>
      <c r="AK20" s="1"/>
      <c r="AL20" s="1"/>
      <c r="AM20" s="1"/>
      <c r="AN20" s="1"/>
      <c r="AP20" s="30"/>
      <c r="AQ20" s="1"/>
      <c r="AR20" s="1">
        <f t="shared" si="8"/>
        <v>0</v>
      </c>
      <c r="AS20" s="1"/>
      <c r="AT20" s="1"/>
      <c r="AU20" s="2">
        <f t="shared" si="9"/>
        <v>0</v>
      </c>
      <c r="AW20" s="1"/>
      <c r="AX20" s="1"/>
      <c r="AY20" s="1"/>
      <c r="AZ20" s="2">
        <f t="shared" si="10"/>
        <v>0</v>
      </c>
      <c r="BA20" s="2">
        <f>SUM(AF20,AH20,-AZ20,-Table1913[[#This Row],[Sale Fee]])</f>
        <v>0</v>
      </c>
      <c r="BC20" s="1"/>
      <c r="BD20" s="1"/>
      <c r="BE20" s="1">
        <f t="shared" si="11"/>
        <v>0</v>
      </c>
    </row>
    <row r="21" spans="1:57" x14ac:dyDescent="0.25">
      <c r="A21" s="1"/>
      <c r="B21" s="1"/>
      <c r="Q21" s="1"/>
      <c r="R21" s="1"/>
      <c r="S21" s="1">
        <f t="shared" si="4"/>
        <v>0</v>
      </c>
      <c r="U21" s="1"/>
      <c r="V21" s="1"/>
      <c r="W21" s="1">
        <f t="shared" si="5"/>
        <v>0</v>
      </c>
      <c r="X21" s="1"/>
      <c r="Y21" s="1"/>
      <c r="Z21" s="1">
        <f>Table1913[[#This Row],[Quantity2]]*Table1913[[#This Row],[U Cost]]</f>
        <v>0</v>
      </c>
      <c r="AB21" s="1"/>
      <c r="AC21" s="1"/>
      <c r="AD21" s="1">
        <f t="shared" si="6"/>
        <v>0</v>
      </c>
      <c r="AE21" s="1"/>
      <c r="AF21" s="1">
        <f>SUM(Table1913[[#This Row],[Total 
Paid]:[Shipping 
Charged]])</f>
        <v>0</v>
      </c>
      <c r="AG21" s="1"/>
      <c r="AH21" s="1"/>
      <c r="AI21" s="1">
        <f t="shared" si="7"/>
        <v>0</v>
      </c>
      <c r="AK21" s="1"/>
      <c r="AL21" s="1"/>
      <c r="AM21" s="1"/>
      <c r="AN21" s="1"/>
      <c r="AP21" s="30"/>
      <c r="AQ21" s="1"/>
      <c r="AR21" s="1">
        <f t="shared" si="8"/>
        <v>0</v>
      </c>
      <c r="AS21" s="1"/>
      <c r="AT21" s="1"/>
      <c r="AU21" s="2">
        <f t="shared" si="9"/>
        <v>0</v>
      </c>
      <c r="AW21" s="1"/>
      <c r="AX21" s="1"/>
      <c r="AY21" s="1"/>
      <c r="AZ21" s="2">
        <f t="shared" si="10"/>
        <v>0</v>
      </c>
      <c r="BA21" s="2">
        <f>SUM(AF21,AH21,-AZ21,-Table1913[[#This Row],[Sale Fee]])</f>
        <v>0</v>
      </c>
      <c r="BC21" s="1"/>
      <c r="BD21" s="1"/>
      <c r="BE21" s="1">
        <f t="shared" si="11"/>
        <v>0</v>
      </c>
    </row>
    <row r="22" spans="1:57" x14ac:dyDescent="0.25">
      <c r="A22" s="1"/>
      <c r="B22" s="1"/>
      <c r="Q22" s="1"/>
      <c r="R22" s="1"/>
      <c r="S22" s="1">
        <f t="shared" si="4"/>
        <v>0</v>
      </c>
      <c r="U22" s="1"/>
      <c r="V22" s="1"/>
      <c r="W22" s="1">
        <f t="shared" si="5"/>
        <v>0</v>
      </c>
      <c r="X22" s="1"/>
      <c r="Y22" s="1"/>
      <c r="Z22" s="1">
        <f>Table1913[[#This Row],[Quantity2]]*Table1913[[#This Row],[U Cost]]</f>
        <v>0</v>
      </c>
      <c r="AB22" s="1"/>
      <c r="AC22" s="1"/>
      <c r="AD22" s="1">
        <f t="shared" si="6"/>
        <v>0</v>
      </c>
      <c r="AE22" s="1"/>
      <c r="AF22" s="1">
        <f>SUM(Table1913[[#This Row],[Total 
Paid]:[Shipping 
Charged]])</f>
        <v>0</v>
      </c>
      <c r="AG22" s="1"/>
      <c r="AH22" s="1"/>
      <c r="AI22" s="1">
        <f t="shared" si="7"/>
        <v>0</v>
      </c>
      <c r="AK22" s="1"/>
      <c r="AL22" s="1"/>
      <c r="AM22" s="1"/>
      <c r="AN22" s="1"/>
      <c r="AP22" s="30"/>
      <c r="AQ22" s="1"/>
      <c r="AR22" s="1">
        <f t="shared" si="8"/>
        <v>0</v>
      </c>
      <c r="AS22" s="1"/>
      <c r="AT22" s="1"/>
      <c r="AU22" s="2">
        <f t="shared" si="9"/>
        <v>0</v>
      </c>
      <c r="AW22" s="1"/>
      <c r="AX22" s="1"/>
      <c r="AY22" s="1"/>
      <c r="AZ22" s="2">
        <f t="shared" si="10"/>
        <v>0</v>
      </c>
      <c r="BA22" s="2">
        <f>SUM(AF22,AH22,-AZ22,-Table1913[[#This Row],[Sale Fee]])</f>
        <v>0</v>
      </c>
      <c r="BC22" s="1"/>
      <c r="BD22" s="1"/>
      <c r="BE22" s="1"/>
    </row>
    <row r="23" spans="1:57" x14ac:dyDescent="0.25">
      <c r="A23" s="1"/>
      <c r="B23" s="1"/>
      <c r="Q23" s="1"/>
      <c r="R23" s="1"/>
      <c r="S23" s="1">
        <f t="shared" si="4"/>
        <v>0</v>
      </c>
      <c r="U23" s="1"/>
      <c r="V23" s="1"/>
      <c r="W23" s="1">
        <f t="shared" si="5"/>
        <v>0</v>
      </c>
      <c r="X23" s="1"/>
      <c r="Y23" s="1"/>
      <c r="Z23" s="1">
        <f>Table1913[[#This Row],[Quantity2]]*Table1913[[#This Row],[U Cost]]</f>
        <v>0</v>
      </c>
      <c r="AB23" s="1"/>
      <c r="AC23" s="1"/>
      <c r="AD23" s="1">
        <f t="shared" si="6"/>
        <v>0</v>
      </c>
      <c r="AE23" s="1"/>
      <c r="AF23" s="1">
        <f>SUM(Table1913[[#This Row],[Total 
Paid]:[Shipping 
Charged]])</f>
        <v>0</v>
      </c>
      <c r="AG23" s="1"/>
      <c r="AH23" s="1"/>
      <c r="AI23" s="1">
        <f t="shared" si="7"/>
        <v>0</v>
      </c>
      <c r="AK23" s="1"/>
      <c r="AL23" s="1"/>
      <c r="AM23" s="1"/>
      <c r="AN23" s="1"/>
      <c r="AP23" s="30"/>
      <c r="AQ23" s="1"/>
      <c r="AR23" s="1">
        <f t="shared" si="8"/>
        <v>0</v>
      </c>
      <c r="AS23" s="1"/>
      <c r="AT23" s="1"/>
      <c r="AU23" s="2">
        <f t="shared" si="9"/>
        <v>0</v>
      </c>
      <c r="AW23" s="1"/>
      <c r="AX23" s="1"/>
      <c r="AY23" s="1"/>
      <c r="AZ23" s="2">
        <f t="shared" si="10"/>
        <v>0</v>
      </c>
      <c r="BA23" s="2">
        <f>SUM(AF23,AH23,-AZ23,-Table1913[[#This Row],[Sale Fee]])</f>
        <v>0</v>
      </c>
      <c r="BC23" s="1"/>
      <c r="BD23" s="1"/>
      <c r="BE23" s="1"/>
    </row>
    <row r="24" spans="1:57" x14ac:dyDescent="0.25">
      <c r="A24" s="1"/>
      <c r="B24" s="1"/>
      <c r="Q24" s="1"/>
      <c r="R24" s="1"/>
      <c r="S24" s="1">
        <f t="shared" si="4"/>
        <v>0</v>
      </c>
      <c r="U24" s="1"/>
      <c r="V24" s="1"/>
      <c r="W24" s="1">
        <f t="shared" si="5"/>
        <v>0</v>
      </c>
      <c r="X24" s="1"/>
      <c r="Y24" s="1"/>
      <c r="Z24" s="1">
        <f>Table1913[[#This Row],[Quantity2]]*Table1913[[#This Row],[U Cost]]</f>
        <v>0</v>
      </c>
      <c r="AB24" s="1"/>
      <c r="AC24" s="1"/>
      <c r="AD24" s="1">
        <f t="shared" si="6"/>
        <v>0</v>
      </c>
      <c r="AE24" s="1"/>
      <c r="AF24" s="1">
        <f>SUM(Table1913[[#This Row],[Total 
Paid]:[Shipping 
Charged]])</f>
        <v>0</v>
      </c>
      <c r="AG24" s="1"/>
      <c r="AH24" s="1"/>
      <c r="AI24" s="1">
        <f t="shared" si="7"/>
        <v>0</v>
      </c>
      <c r="AK24" s="1"/>
      <c r="AL24" s="1"/>
      <c r="AM24" s="1"/>
      <c r="AN24" s="1"/>
      <c r="AP24" s="30"/>
      <c r="AQ24" s="1"/>
      <c r="AR24" s="1">
        <f t="shared" si="8"/>
        <v>0</v>
      </c>
      <c r="AS24" s="1"/>
      <c r="AT24" s="1"/>
      <c r="AU24" s="2">
        <f t="shared" si="9"/>
        <v>0</v>
      </c>
      <c r="AW24" s="1"/>
      <c r="AX24" s="1"/>
      <c r="AY24" s="1"/>
      <c r="AZ24" s="2">
        <f t="shared" si="10"/>
        <v>0</v>
      </c>
      <c r="BA24" s="2">
        <f>SUM(AF24,AH24,-AZ24,-Table1913[[#This Row],[Sale Fee]])</f>
        <v>0</v>
      </c>
      <c r="BC24" s="1"/>
      <c r="BD24" s="1"/>
      <c r="BE24" s="1"/>
    </row>
    <row r="25" spans="1:57" x14ac:dyDescent="0.25">
      <c r="A25" s="1"/>
      <c r="B25" s="1"/>
      <c r="Q25" s="1"/>
      <c r="R25" s="1"/>
      <c r="S25" s="1">
        <f t="shared" si="4"/>
        <v>0</v>
      </c>
      <c r="U25" s="1"/>
      <c r="V25" s="1"/>
      <c r="W25" s="1">
        <f t="shared" si="5"/>
        <v>0</v>
      </c>
      <c r="X25" s="1"/>
      <c r="Y25" s="1"/>
      <c r="Z25" s="1">
        <f>Table1913[[#This Row],[Quantity2]]*Table1913[[#This Row],[U Cost]]</f>
        <v>0</v>
      </c>
      <c r="AB25" s="1"/>
      <c r="AC25" s="1"/>
      <c r="AD25" s="1">
        <f t="shared" si="6"/>
        <v>0</v>
      </c>
      <c r="AE25" s="1"/>
      <c r="AF25" s="1">
        <f>SUM(Table1913[[#This Row],[Total 
Paid]:[Shipping 
Charged]])</f>
        <v>0</v>
      </c>
      <c r="AG25" s="1"/>
      <c r="AH25" s="1"/>
      <c r="AI25" s="1">
        <f t="shared" si="7"/>
        <v>0</v>
      </c>
      <c r="AK25" s="1"/>
      <c r="AL25" s="1"/>
      <c r="AM25" s="1"/>
      <c r="AN25" s="1"/>
      <c r="AP25" s="30"/>
      <c r="AQ25" s="1"/>
      <c r="AR25" s="1">
        <f t="shared" si="8"/>
        <v>0</v>
      </c>
      <c r="AS25" s="1"/>
      <c r="AT25" s="1"/>
      <c r="AU25" s="2">
        <f t="shared" si="9"/>
        <v>0</v>
      </c>
      <c r="AW25" s="1"/>
      <c r="AX25" s="1"/>
      <c r="AY25" s="1"/>
      <c r="AZ25" s="2">
        <f t="shared" si="10"/>
        <v>0</v>
      </c>
      <c r="BA25" s="2">
        <f>SUM(AF25,AH25,-AZ25,-Table1913[[#This Row],[Sale Fee]])</f>
        <v>0</v>
      </c>
      <c r="BC25" s="1"/>
      <c r="BD25" s="1"/>
      <c r="BE25" s="1"/>
    </row>
    <row r="26" spans="1:57" x14ac:dyDescent="0.25">
      <c r="A26" s="1"/>
      <c r="B26" s="1"/>
      <c r="Q26" s="1"/>
      <c r="R26" s="1"/>
      <c r="S26" s="1">
        <f t="shared" ref="S26" si="12">R26*Q26</f>
        <v>0</v>
      </c>
      <c r="U26" s="1"/>
      <c r="V26" s="1"/>
      <c r="W26" s="1">
        <f t="shared" ref="W26" si="13">U26*V26</f>
        <v>0</v>
      </c>
      <c r="X26" s="1"/>
      <c r="Y26" s="1"/>
      <c r="Z26" s="1">
        <f>Table1913[[#This Row],[Quantity2]]*Table1913[[#This Row],[U Cost]]</f>
        <v>0</v>
      </c>
      <c r="AB26" s="1"/>
      <c r="AC26" s="1"/>
      <c r="AD26" s="1">
        <f t="shared" ref="AD26" si="14">AC26*AB26</f>
        <v>0</v>
      </c>
      <c r="AE26" s="1"/>
      <c r="AF26" s="1">
        <f>SUM(Table1913[[#This Row],[Total 
Paid]:[Shipping 
Charged]])</f>
        <v>0</v>
      </c>
      <c r="AG26" s="1"/>
      <c r="AH26" s="1"/>
      <c r="AI26" s="1">
        <f t="shared" ref="AI26" si="15">SUM(AF26,AG26,AH26)</f>
        <v>0</v>
      </c>
      <c r="AK26" s="1"/>
      <c r="AL26" s="1"/>
      <c r="AM26" s="1"/>
      <c r="AN26" s="1"/>
      <c r="AP26" s="30"/>
      <c r="AQ26" s="1"/>
      <c r="AR26" s="1">
        <f t="shared" ref="AR26" si="16">AQ26*AP26</f>
        <v>0</v>
      </c>
      <c r="AS26" s="1"/>
      <c r="AT26" s="1"/>
      <c r="AU26" s="2">
        <f t="shared" ref="AU26" si="17">SUM(AR26:AT26)</f>
        <v>0</v>
      </c>
      <c r="AW26" s="1"/>
      <c r="AX26" s="1"/>
      <c r="AY26" s="1"/>
      <c r="AZ26" s="2">
        <f t="shared" ref="AZ26" si="18">SUM(AU26,AW26,AX26,AY26)</f>
        <v>0</v>
      </c>
      <c r="BA26" s="2">
        <f>SUM(AF26,AH26,-AZ26,-Table1913[[#This Row],[Sale Fee]])</f>
        <v>0</v>
      </c>
      <c r="BC26" s="1"/>
      <c r="BD26" s="1"/>
      <c r="BE26" s="1"/>
    </row>
    <row r="27" spans="1:57" x14ac:dyDescent="0.25">
      <c r="A27" s="1"/>
      <c r="B27" s="1"/>
      <c r="E27" s="4"/>
      <c r="Q27" s="1"/>
      <c r="R27" s="1"/>
      <c r="S27" s="1">
        <f t="shared" si="4"/>
        <v>0</v>
      </c>
      <c r="U27" s="1"/>
      <c r="V27" s="1"/>
      <c r="W27" s="1">
        <f t="shared" si="5"/>
        <v>0</v>
      </c>
      <c r="X27" s="1"/>
      <c r="Y27" s="1"/>
      <c r="Z27" s="1">
        <f>Table1913[[#This Row],[Quantity2]]*Table1913[[#This Row],[U Cost]]</f>
        <v>0</v>
      </c>
      <c r="AB27" s="1"/>
      <c r="AC27" s="1"/>
      <c r="AD27" s="1">
        <f t="shared" si="6"/>
        <v>0</v>
      </c>
      <c r="AE27" s="1"/>
      <c r="AF27" s="1">
        <f>SUM(Table1913[[#This Row],[Total 
Paid]:[Shipping 
Charged]])</f>
        <v>0</v>
      </c>
      <c r="AG27" s="1"/>
      <c r="AH27" s="1"/>
      <c r="AI27" s="1">
        <f t="shared" si="7"/>
        <v>0</v>
      </c>
      <c r="AK27" s="1"/>
      <c r="AL27" s="1"/>
      <c r="AM27" s="1"/>
      <c r="AN27" s="1"/>
      <c r="AP27" s="30"/>
      <c r="AQ27" s="1"/>
      <c r="AR27" s="1">
        <f t="shared" si="8"/>
        <v>0</v>
      </c>
      <c r="AS27" s="1"/>
      <c r="AT27" s="1"/>
      <c r="AU27" s="2">
        <f t="shared" si="9"/>
        <v>0</v>
      </c>
      <c r="AW27" s="1"/>
      <c r="AX27" s="1"/>
      <c r="AY27" s="1"/>
      <c r="AZ27" s="2">
        <f t="shared" si="10"/>
        <v>0</v>
      </c>
      <c r="BA27" s="2">
        <f>SUM(AF27,AH27,-AZ27,-Table1913[[#This Row],[Sale Fee]])</f>
        <v>0</v>
      </c>
      <c r="BC27" s="1"/>
      <c r="BD27" s="1"/>
      <c r="BE27" s="1"/>
    </row>
    <row r="28" spans="1:57" x14ac:dyDescent="0.25">
      <c r="A28" s="1"/>
      <c r="B28" s="1"/>
      <c r="E28" s="4"/>
      <c r="Q28" s="1"/>
      <c r="R28" s="1"/>
      <c r="S28" s="1">
        <f t="shared" si="4"/>
        <v>0</v>
      </c>
      <c r="U28" s="1"/>
      <c r="V28" s="1"/>
      <c r="W28" s="1">
        <f t="shared" si="5"/>
        <v>0</v>
      </c>
      <c r="X28" s="1"/>
      <c r="Y28" s="1"/>
      <c r="Z28" s="1">
        <f>Table1913[[#This Row],[Quantity2]]*Table1913[[#This Row],[U Cost]]</f>
        <v>0</v>
      </c>
      <c r="AB28" s="1"/>
      <c r="AC28" s="1"/>
      <c r="AD28" s="1">
        <f t="shared" si="6"/>
        <v>0</v>
      </c>
      <c r="AE28" s="1"/>
      <c r="AF28" s="1">
        <f>SUM(Table1913[[#This Row],[Total 
Paid]:[Shipping 
Charged]])</f>
        <v>0</v>
      </c>
      <c r="AG28" s="1"/>
      <c r="AH28" s="1"/>
      <c r="AI28" s="1">
        <f t="shared" si="7"/>
        <v>0</v>
      </c>
      <c r="AK28" s="1"/>
      <c r="AL28" s="1"/>
      <c r="AM28" s="1"/>
      <c r="AN28" s="1"/>
      <c r="AP28" s="30"/>
      <c r="AQ28" s="1"/>
      <c r="AR28" s="1">
        <f t="shared" si="8"/>
        <v>0</v>
      </c>
      <c r="AS28" s="1"/>
      <c r="AT28" s="1"/>
      <c r="AU28" s="2">
        <f t="shared" si="9"/>
        <v>0</v>
      </c>
      <c r="AW28" s="1"/>
      <c r="AX28" s="1"/>
      <c r="AY28" s="1"/>
      <c r="AZ28" s="2">
        <f t="shared" si="10"/>
        <v>0</v>
      </c>
      <c r="BA28" s="2">
        <f>SUM(AF28,AH28,-AZ28,-Table1913[[#This Row],[Sale Fee]])</f>
        <v>0</v>
      </c>
      <c r="BC28" s="1"/>
      <c r="BD28" s="1"/>
      <c r="BE28" s="1"/>
    </row>
    <row r="29" spans="1:57" x14ac:dyDescent="0.25">
      <c r="A29" s="1"/>
      <c r="B29" s="1"/>
      <c r="E29" s="4"/>
      <c r="Q29" s="1"/>
      <c r="R29" s="1"/>
      <c r="S29" s="1">
        <f t="shared" si="4"/>
        <v>0</v>
      </c>
      <c r="U29" s="1"/>
      <c r="V29" s="1"/>
      <c r="W29" s="1">
        <f t="shared" si="5"/>
        <v>0</v>
      </c>
      <c r="X29" s="1"/>
      <c r="Y29" s="1"/>
      <c r="Z29" s="1">
        <f>Table1913[[#This Row],[Quantity2]]*Table1913[[#This Row],[U Cost]]</f>
        <v>0</v>
      </c>
      <c r="AB29" s="1"/>
      <c r="AC29" s="1"/>
      <c r="AD29" s="1">
        <f t="shared" si="6"/>
        <v>0</v>
      </c>
      <c r="AE29" s="1"/>
      <c r="AF29" s="1">
        <f>SUM(Table1913[[#This Row],[Total 
Paid]:[Shipping 
Charged]])</f>
        <v>0</v>
      </c>
      <c r="AG29" s="1"/>
      <c r="AH29" s="1"/>
      <c r="AI29" s="1">
        <f t="shared" si="7"/>
        <v>0</v>
      </c>
      <c r="AK29" s="1"/>
      <c r="AL29" s="1"/>
      <c r="AM29" s="1"/>
      <c r="AN29" s="1"/>
      <c r="AP29" s="30"/>
      <c r="AQ29" s="1"/>
      <c r="AR29" s="1">
        <f t="shared" si="8"/>
        <v>0</v>
      </c>
      <c r="AS29" s="1"/>
      <c r="AT29" s="1"/>
      <c r="AU29" s="2">
        <f t="shared" si="9"/>
        <v>0</v>
      </c>
      <c r="AW29" s="1"/>
      <c r="AX29" s="1"/>
      <c r="AY29" s="1"/>
      <c r="AZ29" s="2">
        <f t="shared" si="10"/>
        <v>0</v>
      </c>
      <c r="BA29" s="2">
        <f>SUM(AF29,AH29,-AZ29,-Table1913[[#This Row],[Sale Fee]])</f>
        <v>0</v>
      </c>
      <c r="BC29" s="1"/>
      <c r="BD29" s="1"/>
      <c r="BE29" s="1"/>
    </row>
    <row r="30" spans="1:57" x14ac:dyDescent="0.25">
      <c r="A30" s="1"/>
      <c r="B30" s="1"/>
      <c r="Q30" s="1"/>
      <c r="R30" s="1"/>
      <c r="S30" s="1">
        <f t="shared" si="4"/>
        <v>0</v>
      </c>
      <c r="U30" s="1"/>
      <c r="V30" s="1"/>
      <c r="W30" s="1">
        <f t="shared" si="5"/>
        <v>0</v>
      </c>
      <c r="X30" s="1"/>
      <c r="Y30" s="1"/>
      <c r="Z30" s="1">
        <f>Table1913[[#This Row],[Quantity2]]*Table1913[[#This Row],[U Cost]]</f>
        <v>0</v>
      </c>
      <c r="AB30" s="1"/>
      <c r="AC30" s="1"/>
      <c r="AD30" s="1">
        <f t="shared" si="6"/>
        <v>0</v>
      </c>
      <c r="AE30" s="1"/>
      <c r="AF30" s="1">
        <f>SUM(Table1913[[#This Row],[Total 
Paid]:[Shipping 
Charged]])</f>
        <v>0</v>
      </c>
      <c r="AG30" s="1"/>
      <c r="AH30" s="1"/>
      <c r="AI30" s="1">
        <f t="shared" si="7"/>
        <v>0</v>
      </c>
      <c r="AK30" s="1"/>
      <c r="AL30" s="1"/>
      <c r="AM30" s="1"/>
      <c r="AN30" s="1"/>
      <c r="AP30" s="30"/>
      <c r="AQ30" s="1"/>
      <c r="AR30" s="1">
        <f t="shared" si="8"/>
        <v>0</v>
      </c>
      <c r="AS30" s="1"/>
      <c r="AT30" s="1"/>
      <c r="AU30" s="2">
        <f t="shared" si="9"/>
        <v>0</v>
      </c>
      <c r="AW30" s="1"/>
      <c r="AX30" s="1"/>
      <c r="AY30" s="1"/>
      <c r="AZ30" s="2">
        <f t="shared" si="10"/>
        <v>0</v>
      </c>
      <c r="BA30" s="2">
        <f>SUM(AF30,AH30,-AZ30,-Table1913[[#This Row],[Sale Fee]])</f>
        <v>0</v>
      </c>
      <c r="BC30" s="1"/>
      <c r="BD30" s="1"/>
      <c r="BE30" s="1"/>
    </row>
    <row r="31" spans="1:57" x14ac:dyDescent="0.25">
      <c r="A31" s="1"/>
      <c r="B31" s="1"/>
      <c r="Q31" s="1"/>
      <c r="R31" s="1"/>
      <c r="S31" s="1">
        <f t="shared" si="4"/>
        <v>0</v>
      </c>
      <c r="U31" s="1"/>
      <c r="V31" s="1"/>
      <c r="W31" s="1">
        <f t="shared" si="5"/>
        <v>0</v>
      </c>
      <c r="X31" s="1"/>
      <c r="Y31" s="1"/>
      <c r="Z31" s="1">
        <f>Table1913[[#This Row],[Quantity2]]*Table1913[[#This Row],[U Cost]]</f>
        <v>0</v>
      </c>
      <c r="AB31" s="1"/>
      <c r="AC31" s="1"/>
      <c r="AD31" s="1">
        <f t="shared" si="6"/>
        <v>0</v>
      </c>
      <c r="AE31" s="1"/>
      <c r="AF31" s="1">
        <f>SUM(Table1913[[#This Row],[Total 
Paid]:[Shipping 
Charged]])</f>
        <v>0</v>
      </c>
      <c r="AG31" s="1"/>
      <c r="AH31" s="1"/>
      <c r="AI31" s="1">
        <f t="shared" si="7"/>
        <v>0</v>
      </c>
      <c r="AK31" s="1"/>
      <c r="AL31" s="1"/>
      <c r="AM31" s="1"/>
      <c r="AN31" s="1"/>
      <c r="AP31" s="30"/>
      <c r="AQ31" s="1"/>
      <c r="AR31" s="1">
        <f t="shared" si="8"/>
        <v>0</v>
      </c>
      <c r="AS31" s="1"/>
      <c r="AT31" s="1"/>
      <c r="AU31" s="2">
        <f t="shared" si="9"/>
        <v>0</v>
      </c>
      <c r="AW31" s="1"/>
      <c r="AX31" s="1"/>
      <c r="AY31" s="1"/>
      <c r="AZ31" s="2">
        <f t="shared" si="10"/>
        <v>0</v>
      </c>
      <c r="BA31" s="2">
        <f>SUM(AF31,AH31,-AZ31,-Table1913[[#This Row],[Sale Fee]])</f>
        <v>0</v>
      </c>
      <c r="BC31" s="1"/>
      <c r="BD31" s="1"/>
      <c r="BE31" s="1"/>
    </row>
    <row r="32" spans="1:57" x14ac:dyDescent="0.25">
      <c r="A32" s="1"/>
      <c r="B32" s="1"/>
      <c r="E32" s="4"/>
      <c r="F32" s="4"/>
      <c r="Q32" s="1"/>
      <c r="R32" s="1"/>
      <c r="S32" s="1">
        <f t="shared" si="4"/>
        <v>0</v>
      </c>
      <c r="U32" s="1"/>
      <c r="V32" s="1"/>
      <c r="W32" s="1">
        <f t="shared" si="5"/>
        <v>0</v>
      </c>
      <c r="X32" s="1"/>
      <c r="Y32" s="1"/>
      <c r="Z32" s="1">
        <f>Table1913[[#This Row],[Quantity2]]*Table1913[[#This Row],[U Cost]]</f>
        <v>0</v>
      </c>
      <c r="AB32" s="1"/>
      <c r="AC32" s="1"/>
      <c r="AD32" s="1">
        <f t="shared" si="6"/>
        <v>0</v>
      </c>
      <c r="AE32" s="1"/>
      <c r="AF32" s="1">
        <f>SUM(Table1913[[#This Row],[Total 
Paid]:[Shipping 
Charged]])</f>
        <v>0</v>
      </c>
      <c r="AG32" s="1"/>
      <c r="AH32" s="1"/>
      <c r="AI32" s="1">
        <f t="shared" si="7"/>
        <v>0</v>
      </c>
      <c r="AK32" s="1"/>
      <c r="AL32" s="1"/>
      <c r="AM32" s="1"/>
      <c r="AN32" s="1"/>
      <c r="AP32" s="30"/>
      <c r="AQ32" s="1"/>
      <c r="AR32" s="1">
        <f t="shared" ref="AR32:AR95" si="19">AQ32*AP32</f>
        <v>0</v>
      </c>
      <c r="AS32" s="1"/>
      <c r="AT32" s="1"/>
      <c r="AU32" s="2">
        <f t="shared" si="9"/>
        <v>0</v>
      </c>
      <c r="AW32" s="1"/>
      <c r="AX32" s="1"/>
      <c r="AY32" s="1"/>
      <c r="AZ32" s="2">
        <f t="shared" si="10"/>
        <v>0</v>
      </c>
      <c r="BA32" s="2">
        <f>SUM(AF32,AH32,-AZ32,-Table1913[[#This Row],[Sale Fee]])</f>
        <v>0</v>
      </c>
      <c r="BC32" s="1"/>
      <c r="BD32" s="1"/>
      <c r="BE32" s="1"/>
    </row>
    <row r="33" spans="1:57" x14ac:dyDescent="0.25">
      <c r="A33" s="1"/>
      <c r="B33" s="1"/>
      <c r="E33" s="4"/>
      <c r="F33" s="4"/>
      <c r="Q33" s="1"/>
      <c r="R33" s="1"/>
      <c r="S33" s="1">
        <f t="shared" si="4"/>
        <v>0</v>
      </c>
      <c r="U33" s="1"/>
      <c r="V33" s="1"/>
      <c r="W33" s="1">
        <f t="shared" si="5"/>
        <v>0</v>
      </c>
      <c r="X33" s="1"/>
      <c r="Y33" s="1"/>
      <c r="Z33" s="1">
        <f>Table1913[[#This Row],[Quantity2]]*Table1913[[#This Row],[U Cost]]</f>
        <v>0</v>
      </c>
      <c r="AB33" s="1"/>
      <c r="AC33" s="1"/>
      <c r="AD33" s="1">
        <f t="shared" si="6"/>
        <v>0</v>
      </c>
      <c r="AE33" s="1"/>
      <c r="AF33" s="1">
        <f>SUM(Table1913[[#This Row],[Total 
Paid]:[Shipping 
Charged]])</f>
        <v>0</v>
      </c>
      <c r="AG33" s="1"/>
      <c r="AH33" s="1"/>
      <c r="AI33" s="1">
        <f t="shared" si="7"/>
        <v>0</v>
      </c>
      <c r="AK33" s="1"/>
      <c r="AL33" s="1"/>
      <c r="AM33" s="1"/>
      <c r="AN33" s="1"/>
      <c r="AP33" s="30"/>
      <c r="AQ33" s="1"/>
      <c r="AR33" s="1">
        <f t="shared" si="19"/>
        <v>0</v>
      </c>
      <c r="AS33" s="1"/>
      <c r="AT33" s="1"/>
      <c r="AU33" s="2">
        <f t="shared" si="9"/>
        <v>0</v>
      </c>
      <c r="AW33" s="1"/>
      <c r="AX33" s="1"/>
      <c r="AY33" s="1"/>
      <c r="AZ33" s="2">
        <f t="shared" si="10"/>
        <v>0</v>
      </c>
      <c r="BA33" s="2">
        <f>SUM(AF33,AH33,-AZ33,-Table1913[[#This Row],[Sale Fee]])</f>
        <v>0</v>
      </c>
      <c r="BC33" s="1"/>
      <c r="BD33" s="1"/>
      <c r="BE33" s="1"/>
    </row>
    <row r="34" spans="1:57" x14ac:dyDescent="0.25">
      <c r="A34" s="1"/>
      <c r="B34" s="1"/>
      <c r="E34" s="4"/>
      <c r="F34" s="4"/>
      <c r="Q34" s="1"/>
      <c r="R34" s="1"/>
      <c r="S34" s="1">
        <f t="shared" si="4"/>
        <v>0</v>
      </c>
      <c r="U34" s="1"/>
      <c r="V34" s="1"/>
      <c r="W34" s="1">
        <f t="shared" si="5"/>
        <v>0</v>
      </c>
      <c r="X34" s="1"/>
      <c r="Y34" s="1"/>
      <c r="Z34" s="1">
        <f>Table1913[[#This Row],[Quantity2]]*Table1913[[#This Row],[U Cost]]</f>
        <v>0</v>
      </c>
      <c r="AB34" s="1"/>
      <c r="AC34" s="1"/>
      <c r="AD34" s="1">
        <f t="shared" si="6"/>
        <v>0</v>
      </c>
      <c r="AE34" s="1"/>
      <c r="AF34" s="1">
        <f>SUM(Table1913[[#This Row],[Total 
Paid]:[Shipping 
Charged]])</f>
        <v>0</v>
      </c>
      <c r="AG34" s="1"/>
      <c r="AH34" s="1"/>
      <c r="AI34" s="1">
        <f t="shared" si="7"/>
        <v>0</v>
      </c>
      <c r="AK34" s="1"/>
      <c r="AL34" s="1"/>
      <c r="AM34" s="1"/>
      <c r="AN34" s="1"/>
      <c r="AP34" s="30"/>
      <c r="AQ34" s="1"/>
      <c r="AR34" s="1">
        <f t="shared" si="19"/>
        <v>0</v>
      </c>
      <c r="AS34" s="1"/>
      <c r="AT34" s="1"/>
      <c r="AU34" s="2">
        <f t="shared" si="9"/>
        <v>0</v>
      </c>
      <c r="AW34" s="1"/>
      <c r="AX34" s="1"/>
      <c r="AY34" s="1"/>
      <c r="AZ34" s="2">
        <f t="shared" si="10"/>
        <v>0</v>
      </c>
      <c r="BA34" s="2">
        <f>SUM(AF34,AH34,-AZ34,-Table1913[[#This Row],[Sale Fee]])</f>
        <v>0</v>
      </c>
      <c r="BC34" s="1"/>
      <c r="BD34" s="1"/>
      <c r="BE34" s="1"/>
    </row>
    <row r="35" spans="1:57" x14ac:dyDescent="0.25">
      <c r="A35" s="1"/>
      <c r="B35" s="1"/>
      <c r="E35" s="4"/>
      <c r="F35" s="4"/>
      <c r="Q35" s="1"/>
      <c r="R35" s="1"/>
      <c r="S35" s="1">
        <f t="shared" si="4"/>
        <v>0</v>
      </c>
      <c r="U35" s="1"/>
      <c r="V35" s="1"/>
      <c r="W35" s="1">
        <f t="shared" si="5"/>
        <v>0</v>
      </c>
      <c r="X35" s="1"/>
      <c r="Y35" s="1"/>
      <c r="Z35" s="1">
        <f>Table1913[[#This Row],[Quantity2]]*Table1913[[#This Row],[U Cost]]</f>
        <v>0</v>
      </c>
      <c r="AB35" s="1"/>
      <c r="AC35" s="1"/>
      <c r="AD35" s="1">
        <f t="shared" si="6"/>
        <v>0</v>
      </c>
      <c r="AE35" s="1"/>
      <c r="AF35" s="1">
        <f>SUM(Table1913[[#This Row],[Total 
Paid]:[Shipping 
Charged]])</f>
        <v>0</v>
      </c>
      <c r="AG35" s="1"/>
      <c r="AH35" s="1"/>
      <c r="AI35" s="1">
        <f t="shared" si="7"/>
        <v>0</v>
      </c>
      <c r="AK35" s="1"/>
      <c r="AL35" s="1"/>
      <c r="AM35" s="1"/>
      <c r="AN35" s="1"/>
      <c r="AP35" s="30"/>
      <c r="AQ35" s="1"/>
      <c r="AR35" s="1">
        <f t="shared" si="19"/>
        <v>0</v>
      </c>
      <c r="AS35" s="1"/>
      <c r="AT35" s="1"/>
      <c r="AU35" s="2">
        <f t="shared" si="9"/>
        <v>0</v>
      </c>
      <c r="AW35" s="1"/>
      <c r="AX35" s="1"/>
      <c r="AY35" s="1"/>
      <c r="AZ35" s="2">
        <f t="shared" si="10"/>
        <v>0</v>
      </c>
      <c r="BA35" s="2">
        <f>SUM(AF35,AH35,-AZ35,-Table1913[[#This Row],[Sale Fee]])</f>
        <v>0</v>
      </c>
      <c r="BC35" s="1"/>
      <c r="BD35" s="1"/>
      <c r="BE35" s="1"/>
    </row>
    <row r="36" spans="1:57" x14ac:dyDescent="0.25">
      <c r="A36" s="1"/>
      <c r="B36" s="1"/>
      <c r="E36" s="4"/>
      <c r="F36" s="4"/>
      <c r="Q36" s="1"/>
      <c r="R36" s="1"/>
      <c r="S36" s="1">
        <f t="shared" si="4"/>
        <v>0</v>
      </c>
      <c r="U36" s="1"/>
      <c r="V36" s="1"/>
      <c r="W36" s="1">
        <f t="shared" si="5"/>
        <v>0</v>
      </c>
      <c r="X36" s="1"/>
      <c r="Y36" s="1"/>
      <c r="Z36" s="1">
        <f>Table1913[[#This Row],[Quantity2]]*Table1913[[#This Row],[U Cost]]</f>
        <v>0</v>
      </c>
      <c r="AB36" s="1"/>
      <c r="AC36" s="1"/>
      <c r="AD36" s="1">
        <f t="shared" si="6"/>
        <v>0</v>
      </c>
      <c r="AE36" s="1"/>
      <c r="AF36" s="1">
        <f>SUM(Table1913[[#This Row],[Total 
Paid]:[Shipping 
Charged]])</f>
        <v>0</v>
      </c>
      <c r="AG36" s="1"/>
      <c r="AH36" s="1"/>
      <c r="AI36" s="1">
        <f t="shared" si="7"/>
        <v>0</v>
      </c>
      <c r="AK36" s="1"/>
      <c r="AL36" s="1"/>
      <c r="AM36" s="1"/>
      <c r="AN36" s="1"/>
      <c r="AP36" s="30"/>
      <c r="AQ36" s="1"/>
      <c r="AR36" s="1">
        <f t="shared" si="19"/>
        <v>0</v>
      </c>
      <c r="AS36" s="1"/>
      <c r="AT36" s="1"/>
      <c r="AU36" s="2">
        <f t="shared" si="9"/>
        <v>0</v>
      </c>
      <c r="AW36" s="1"/>
      <c r="AX36" s="1"/>
      <c r="AY36" s="1"/>
      <c r="AZ36" s="2">
        <f t="shared" si="10"/>
        <v>0</v>
      </c>
      <c r="BA36" s="2">
        <f>SUM(AF36,AH36,-AZ36,-Table1913[[#This Row],[Sale Fee]])</f>
        <v>0</v>
      </c>
      <c r="BC36" s="1"/>
      <c r="BD36" s="1"/>
      <c r="BE36" s="1"/>
    </row>
    <row r="37" spans="1:57" x14ac:dyDescent="0.25">
      <c r="A37" s="1"/>
      <c r="B37" s="1"/>
      <c r="E37" s="4"/>
      <c r="F37" s="4"/>
      <c r="Q37" s="1"/>
      <c r="R37" s="1"/>
      <c r="S37" s="1">
        <f t="shared" si="4"/>
        <v>0</v>
      </c>
      <c r="U37" s="1"/>
      <c r="V37" s="1"/>
      <c r="W37" s="1">
        <f t="shared" si="5"/>
        <v>0</v>
      </c>
      <c r="X37" s="1"/>
      <c r="Y37" s="1"/>
      <c r="Z37" s="1">
        <f>Table1913[[#This Row],[Quantity2]]*Table1913[[#This Row],[U Cost]]</f>
        <v>0</v>
      </c>
      <c r="AB37" s="1"/>
      <c r="AC37" s="1"/>
      <c r="AD37" s="1">
        <f t="shared" si="6"/>
        <v>0</v>
      </c>
      <c r="AE37" s="1"/>
      <c r="AF37" s="1">
        <f>SUM(Table1913[[#This Row],[Total 
Paid]:[Shipping 
Charged]])</f>
        <v>0</v>
      </c>
      <c r="AG37" s="1"/>
      <c r="AH37" s="1"/>
      <c r="AI37" s="1">
        <f t="shared" si="7"/>
        <v>0</v>
      </c>
      <c r="AK37" s="1"/>
      <c r="AL37" s="1"/>
      <c r="AM37" s="1"/>
      <c r="AN37" s="1"/>
      <c r="AP37" s="30"/>
      <c r="AQ37" s="1"/>
      <c r="AR37" s="1">
        <f t="shared" si="19"/>
        <v>0</v>
      </c>
      <c r="AS37" s="1"/>
      <c r="AT37" s="1"/>
      <c r="AU37" s="2">
        <f t="shared" si="9"/>
        <v>0</v>
      </c>
      <c r="AW37" s="1"/>
      <c r="AX37" s="1"/>
      <c r="AY37" s="1"/>
      <c r="AZ37" s="2">
        <f t="shared" si="10"/>
        <v>0</v>
      </c>
      <c r="BA37" s="2">
        <f>SUM(AF37,AH37,-AZ37,-Table1913[[#This Row],[Sale Fee]])</f>
        <v>0</v>
      </c>
      <c r="BC37" s="1"/>
      <c r="BD37" s="1"/>
      <c r="BE37" s="1"/>
    </row>
    <row r="38" spans="1:57" x14ac:dyDescent="0.25">
      <c r="A38" s="1"/>
      <c r="B38" s="1"/>
      <c r="E38" s="4"/>
      <c r="F38" s="4"/>
      <c r="Q38" s="1"/>
      <c r="R38" s="1"/>
      <c r="S38" s="1">
        <f t="shared" si="4"/>
        <v>0</v>
      </c>
      <c r="U38" s="1"/>
      <c r="V38" s="1"/>
      <c r="W38" s="1">
        <f t="shared" si="5"/>
        <v>0</v>
      </c>
      <c r="X38" s="1"/>
      <c r="Y38" s="1"/>
      <c r="Z38" s="1">
        <f>Table1913[[#This Row],[Quantity2]]*Table1913[[#This Row],[U Cost]]</f>
        <v>0</v>
      </c>
      <c r="AB38" s="1"/>
      <c r="AC38" s="1"/>
      <c r="AD38" s="1">
        <f t="shared" si="6"/>
        <v>0</v>
      </c>
      <c r="AE38" s="1"/>
      <c r="AF38" s="1">
        <f>SUM(Table1913[[#This Row],[Total 
Paid]:[Shipping 
Charged]])</f>
        <v>0</v>
      </c>
      <c r="AG38" s="1"/>
      <c r="AH38" s="1"/>
      <c r="AI38" s="1">
        <f t="shared" si="7"/>
        <v>0</v>
      </c>
      <c r="AK38" s="1"/>
      <c r="AL38" s="1"/>
      <c r="AM38" s="1"/>
      <c r="AN38" s="1"/>
      <c r="AP38" s="30"/>
      <c r="AQ38" s="1"/>
      <c r="AR38" s="1">
        <f t="shared" si="19"/>
        <v>0</v>
      </c>
      <c r="AS38" s="1"/>
      <c r="AT38" s="1"/>
      <c r="AU38" s="2">
        <f t="shared" si="9"/>
        <v>0</v>
      </c>
      <c r="AW38" s="1"/>
      <c r="AX38" s="1"/>
      <c r="AY38" s="1"/>
      <c r="AZ38" s="2">
        <f t="shared" si="10"/>
        <v>0</v>
      </c>
      <c r="BA38" s="2">
        <f>SUM(AF38,AH38,-AZ38,-Table1913[[#This Row],[Sale Fee]])</f>
        <v>0</v>
      </c>
      <c r="BC38" s="1"/>
      <c r="BD38" s="1"/>
      <c r="BE38" s="1"/>
    </row>
    <row r="39" spans="1:57" x14ac:dyDescent="0.25">
      <c r="A39" s="1"/>
      <c r="B39" s="1"/>
      <c r="E39" s="4"/>
      <c r="F39" s="4"/>
      <c r="Q39" s="1"/>
      <c r="R39" s="1"/>
      <c r="S39" s="1">
        <f t="shared" si="4"/>
        <v>0</v>
      </c>
      <c r="U39" s="1"/>
      <c r="V39" s="1"/>
      <c r="W39" s="1">
        <f t="shared" si="5"/>
        <v>0</v>
      </c>
      <c r="X39" s="1"/>
      <c r="Y39" s="1"/>
      <c r="Z39" s="1">
        <f>Table1913[[#This Row],[Quantity2]]*Table1913[[#This Row],[U Cost]]</f>
        <v>0</v>
      </c>
      <c r="AB39" s="1"/>
      <c r="AC39" s="1"/>
      <c r="AD39" s="1">
        <f t="shared" si="6"/>
        <v>0</v>
      </c>
      <c r="AE39" s="1"/>
      <c r="AF39" s="1">
        <f>SUM(Table1913[[#This Row],[Total 
Paid]:[Shipping 
Charged]])</f>
        <v>0</v>
      </c>
      <c r="AG39" s="1"/>
      <c r="AH39" s="1"/>
      <c r="AI39" s="1">
        <f t="shared" si="7"/>
        <v>0</v>
      </c>
      <c r="AK39" s="1"/>
      <c r="AL39" s="1"/>
      <c r="AM39" s="1"/>
      <c r="AN39" s="1"/>
      <c r="AP39" s="30"/>
      <c r="AQ39" s="1"/>
      <c r="AR39" s="1">
        <f t="shared" si="19"/>
        <v>0</v>
      </c>
      <c r="AS39" s="1"/>
      <c r="AT39" s="1"/>
      <c r="AU39" s="2">
        <f t="shared" si="9"/>
        <v>0</v>
      </c>
      <c r="AW39" s="1"/>
      <c r="AX39" s="1"/>
      <c r="AY39" s="1"/>
      <c r="AZ39" s="2">
        <f t="shared" si="10"/>
        <v>0</v>
      </c>
      <c r="BA39" s="2">
        <f>SUM(AF39,AH39,-AZ39,-Table1913[[#This Row],[Sale Fee]])</f>
        <v>0</v>
      </c>
      <c r="BC39" s="1"/>
      <c r="BD39" s="1"/>
      <c r="BE39" s="1"/>
    </row>
    <row r="40" spans="1:57" x14ac:dyDescent="0.25">
      <c r="A40" s="1"/>
      <c r="B40" s="1"/>
      <c r="E40" s="4"/>
      <c r="F40" s="4"/>
      <c r="Q40" s="1"/>
      <c r="R40" s="1"/>
      <c r="S40" s="1">
        <f t="shared" si="4"/>
        <v>0</v>
      </c>
      <c r="U40" s="1"/>
      <c r="V40" s="1"/>
      <c r="W40" s="1">
        <f t="shared" ref="W40:W313" si="20">U40*V40</f>
        <v>0</v>
      </c>
      <c r="X40" s="1"/>
      <c r="Y40" s="1"/>
      <c r="Z40" s="1">
        <f>Table1913[[#This Row],[Quantity2]]*Table1913[[#This Row],[U Cost]]</f>
        <v>0</v>
      </c>
      <c r="AB40" s="1"/>
      <c r="AC40" s="1"/>
      <c r="AD40" s="1">
        <f t="shared" si="6"/>
        <v>0</v>
      </c>
      <c r="AE40" s="1"/>
      <c r="AF40" s="1">
        <f>SUM(Table1913[[#This Row],[Total 
Paid]:[Shipping 
Charged]])</f>
        <v>0</v>
      </c>
      <c r="AG40" s="1"/>
      <c r="AH40" s="1"/>
      <c r="AI40" s="1">
        <f t="shared" si="7"/>
        <v>0</v>
      </c>
      <c r="AK40" s="1"/>
      <c r="AL40" s="1"/>
      <c r="AM40" s="1"/>
      <c r="AN40" s="1"/>
      <c r="AP40" s="30"/>
      <c r="AQ40" s="1"/>
      <c r="AR40" s="1">
        <f t="shared" si="19"/>
        <v>0</v>
      </c>
      <c r="AS40" s="1"/>
      <c r="AT40" s="1"/>
      <c r="AU40" s="2">
        <f t="shared" si="9"/>
        <v>0</v>
      </c>
      <c r="AW40" s="1"/>
      <c r="AX40" s="1"/>
      <c r="AY40" s="1"/>
      <c r="AZ40" s="2">
        <f t="shared" ref="AZ40:AZ237" si="21">SUM(AU40,AW40,AX40,AY40)</f>
        <v>0</v>
      </c>
      <c r="BA40" s="2">
        <f>SUM(AF40,AH40,-AZ40,-Table1913[[#This Row],[Sale Fee]])</f>
        <v>0</v>
      </c>
      <c r="BC40" s="1"/>
      <c r="BD40" s="1"/>
      <c r="BE40" s="1"/>
    </row>
    <row r="41" spans="1:57" x14ac:dyDescent="0.25">
      <c r="A41" s="1"/>
      <c r="B41" s="1"/>
      <c r="E41" s="4"/>
      <c r="F41" s="4"/>
      <c r="Q41" s="1"/>
      <c r="R41" s="1"/>
      <c r="S41" s="1">
        <f t="shared" si="4"/>
        <v>0</v>
      </c>
      <c r="U41" s="1"/>
      <c r="V41" s="1"/>
      <c r="W41" s="1">
        <f t="shared" si="20"/>
        <v>0</v>
      </c>
      <c r="X41" s="1"/>
      <c r="Y41" s="1"/>
      <c r="Z41" s="1">
        <f>Table1913[[#This Row],[Quantity2]]*Table1913[[#This Row],[U Cost]]</f>
        <v>0</v>
      </c>
      <c r="AB41" s="1"/>
      <c r="AC41" s="1"/>
      <c r="AD41" s="1">
        <f t="shared" si="6"/>
        <v>0</v>
      </c>
      <c r="AE41" s="1"/>
      <c r="AF41" s="1">
        <f>SUM(Table1913[[#This Row],[Total 
Paid]:[Shipping 
Charged]])</f>
        <v>0</v>
      </c>
      <c r="AG41" s="1"/>
      <c r="AH41" s="1"/>
      <c r="AI41" s="1">
        <f t="shared" si="7"/>
        <v>0</v>
      </c>
      <c r="AK41" s="1"/>
      <c r="AL41" s="1"/>
      <c r="AM41" s="1"/>
      <c r="AN41" s="1"/>
      <c r="AP41" s="30"/>
      <c r="AQ41" s="1"/>
      <c r="AR41" s="1">
        <f t="shared" si="19"/>
        <v>0</v>
      </c>
      <c r="AS41" s="1"/>
      <c r="AT41" s="1"/>
      <c r="AU41" s="2">
        <f t="shared" si="9"/>
        <v>0</v>
      </c>
      <c r="AW41" s="1"/>
      <c r="AX41" s="1"/>
      <c r="AY41" s="1"/>
      <c r="AZ41" s="2">
        <f t="shared" si="21"/>
        <v>0</v>
      </c>
      <c r="BA41" s="2">
        <f>SUM(AF41,AH41,-AZ41,-Table1913[[#This Row],[Sale Fee]])</f>
        <v>0</v>
      </c>
      <c r="BC41" s="1"/>
      <c r="BD41" s="1"/>
      <c r="BE41" s="1"/>
    </row>
    <row r="42" spans="1:57" x14ac:dyDescent="0.25">
      <c r="A42" s="1"/>
      <c r="B42" s="1"/>
      <c r="E42" s="4"/>
      <c r="F42" s="4"/>
      <c r="Q42" s="1"/>
      <c r="R42" s="1"/>
      <c r="S42" s="1">
        <f t="shared" si="4"/>
        <v>0</v>
      </c>
      <c r="U42" s="1"/>
      <c r="V42" s="1"/>
      <c r="W42" s="1">
        <f t="shared" si="20"/>
        <v>0</v>
      </c>
      <c r="X42" s="1"/>
      <c r="Y42" s="1"/>
      <c r="Z42" s="1">
        <f>Table1913[[#This Row],[Quantity2]]*Table1913[[#This Row],[U Cost]]</f>
        <v>0</v>
      </c>
      <c r="AB42" s="1"/>
      <c r="AC42" s="1"/>
      <c r="AD42" s="1">
        <f t="shared" si="6"/>
        <v>0</v>
      </c>
      <c r="AE42" s="1"/>
      <c r="AF42" s="1">
        <f>SUM(Table1913[[#This Row],[Total 
Paid]:[Shipping 
Charged]])</f>
        <v>0</v>
      </c>
      <c r="AG42" s="1"/>
      <c r="AH42" s="1"/>
      <c r="AI42" s="1">
        <f t="shared" si="7"/>
        <v>0</v>
      </c>
      <c r="AK42" s="1"/>
      <c r="AL42" s="1"/>
      <c r="AM42" s="1"/>
      <c r="AN42" s="1"/>
      <c r="AP42" s="30"/>
      <c r="AQ42" s="1"/>
      <c r="AR42" s="1">
        <f t="shared" si="19"/>
        <v>0</v>
      </c>
      <c r="AS42" s="1"/>
      <c r="AT42" s="1"/>
      <c r="AU42" s="2">
        <f t="shared" si="9"/>
        <v>0</v>
      </c>
      <c r="AW42" s="1"/>
      <c r="AX42" s="1"/>
      <c r="AY42" s="1"/>
      <c r="AZ42" s="2">
        <f t="shared" si="21"/>
        <v>0</v>
      </c>
      <c r="BA42" s="2">
        <f>SUM(AF42,AH42,-AZ42,-Table1913[[#This Row],[Sale Fee]])</f>
        <v>0</v>
      </c>
      <c r="BC42" s="1"/>
      <c r="BD42" s="1"/>
      <c r="BE42" s="1"/>
    </row>
    <row r="43" spans="1:57" x14ac:dyDescent="0.25">
      <c r="A43" s="1"/>
      <c r="B43" s="1"/>
      <c r="E43" s="4"/>
      <c r="F43" s="4"/>
      <c r="Q43" s="1"/>
      <c r="R43" s="1"/>
      <c r="S43" s="1">
        <f t="shared" si="4"/>
        <v>0</v>
      </c>
      <c r="U43" s="1"/>
      <c r="V43" s="1"/>
      <c r="W43" s="1">
        <f t="shared" si="20"/>
        <v>0</v>
      </c>
      <c r="X43" s="1"/>
      <c r="Y43" s="1"/>
      <c r="Z43" s="1">
        <f>Table1913[[#This Row],[Quantity2]]*Table1913[[#This Row],[U Cost]]</f>
        <v>0</v>
      </c>
      <c r="AB43" s="1"/>
      <c r="AC43" s="1"/>
      <c r="AD43" s="1">
        <f t="shared" si="6"/>
        <v>0</v>
      </c>
      <c r="AE43" s="1"/>
      <c r="AF43" s="1">
        <f>SUM(Table1913[[#This Row],[Total 
Paid]:[Shipping 
Charged]])</f>
        <v>0</v>
      </c>
      <c r="AG43" s="1"/>
      <c r="AH43" s="1"/>
      <c r="AI43" s="1">
        <f t="shared" si="7"/>
        <v>0</v>
      </c>
      <c r="AK43" s="1"/>
      <c r="AL43" s="1"/>
      <c r="AM43" s="1"/>
      <c r="AN43" s="1"/>
      <c r="AP43" s="30"/>
      <c r="AQ43" s="1"/>
      <c r="AR43" s="1">
        <f t="shared" si="19"/>
        <v>0</v>
      </c>
      <c r="AS43" s="1"/>
      <c r="AT43" s="1"/>
      <c r="AU43" s="2">
        <f t="shared" si="9"/>
        <v>0</v>
      </c>
      <c r="AW43" s="1"/>
      <c r="AX43" s="1"/>
      <c r="AY43" s="1"/>
      <c r="AZ43" s="2">
        <f t="shared" si="21"/>
        <v>0</v>
      </c>
      <c r="BA43" s="2">
        <f>SUM(AF43,AH43,-AZ43,-Table1913[[#This Row],[Sale Fee]])</f>
        <v>0</v>
      </c>
      <c r="BC43" s="1"/>
      <c r="BD43" s="1"/>
      <c r="BE43" s="1"/>
    </row>
    <row r="44" spans="1:57" x14ac:dyDescent="0.25">
      <c r="A44" s="1"/>
      <c r="B44" s="1"/>
      <c r="E44" s="4"/>
      <c r="F44" s="4"/>
      <c r="Q44" s="1"/>
      <c r="R44" s="1"/>
      <c r="S44" s="1">
        <f t="shared" ref="S44:S107" si="22">R44*Q44</f>
        <v>0</v>
      </c>
      <c r="U44" s="1"/>
      <c r="V44" s="1"/>
      <c r="W44" s="1">
        <f t="shared" si="20"/>
        <v>0</v>
      </c>
      <c r="X44" s="1"/>
      <c r="Y44" s="1"/>
      <c r="Z44" s="1">
        <f>Table1913[[#This Row],[Quantity2]]*Table1913[[#This Row],[U Cost]]</f>
        <v>0</v>
      </c>
      <c r="AB44" s="1"/>
      <c r="AC44" s="1"/>
      <c r="AD44" s="1">
        <f t="shared" si="6"/>
        <v>0</v>
      </c>
      <c r="AE44" s="1"/>
      <c r="AF44" s="1">
        <f>SUM(Table1913[[#This Row],[Total 
Paid]:[Shipping 
Charged]])</f>
        <v>0</v>
      </c>
      <c r="AG44" s="1"/>
      <c r="AH44" s="1"/>
      <c r="AI44" s="1">
        <f t="shared" si="7"/>
        <v>0</v>
      </c>
      <c r="AK44" s="1"/>
      <c r="AL44" s="1"/>
      <c r="AM44" s="1"/>
      <c r="AN44" s="1"/>
      <c r="AP44" s="30"/>
      <c r="AQ44" s="1"/>
      <c r="AR44" s="1">
        <f t="shared" si="19"/>
        <v>0</v>
      </c>
      <c r="AS44" s="1"/>
      <c r="AT44" s="1"/>
      <c r="AU44" s="2">
        <f t="shared" si="9"/>
        <v>0</v>
      </c>
      <c r="AW44" s="1"/>
      <c r="AX44" s="1"/>
      <c r="AY44" s="1"/>
      <c r="AZ44" s="2">
        <f t="shared" si="21"/>
        <v>0</v>
      </c>
      <c r="BA44" s="2">
        <f>SUM(AF44,AH44,-AZ44,-Table1913[[#This Row],[Sale Fee]])</f>
        <v>0</v>
      </c>
      <c r="BC44" s="1"/>
      <c r="BD44" s="1"/>
      <c r="BE44" s="1"/>
    </row>
    <row r="45" spans="1:57" x14ac:dyDescent="0.25">
      <c r="A45" s="1"/>
      <c r="B45" s="1"/>
      <c r="E45" s="4"/>
      <c r="F45" s="4"/>
      <c r="Q45" s="1"/>
      <c r="R45" s="1"/>
      <c r="S45" s="1">
        <f t="shared" si="22"/>
        <v>0</v>
      </c>
      <c r="U45" s="1"/>
      <c r="V45" s="1"/>
      <c r="W45" s="1">
        <f t="shared" si="20"/>
        <v>0</v>
      </c>
      <c r="X45" s="1"/>
      <c r="Y45" s="1"/>
      <c r="Z45" s="1">
        <f>Table1913[[#This Row],[Quantity2]]*Table1913[[#This Row],[U Cost]]</f>
        <v>0</v>
      </c>
      <c r="AB45" s="1"/>
      <c r="AC45" s="1"/>
      <c r="AD45" s="1">
        <f t="shared" si="6"/>
        <v>0</v>
      </c>
      <c r="AE45" s="1"/>
      <c r="AF45" s="1">
        <f>SUM(Table1913[[#This Row],[Total 
Paid]:[Shipping 
Charged]])</f>
        <v>0</v>
      </c>
      <c r="AG45" s="1"/>
      <c r="AH45" s="1"/>
      <c r="AI45" s="1">
        <f t="shared" si="7"/>
        <v>0</v>
      </c>
      <c r="AK45" s="1"/>
      <c r="AL45" s="1"/>
      <c r="AM45" s="1"/>
      <c r="AN45" s="1"/>
      <c r="AP45" s="30"/>
      <c r="AQ45" s="1"/>
      <c r="AR45" s="1">
        <f t="shared" si="19"/>
        <v>0</v>
      </c>
      <c r="AS45" s="1"/>
      <c r="AT45" s="1"/>
      <c r="AU45" s="2">
        <f t="shared" si="9"/>
        <v>0</v>
      </c>
      <c r="AW45" s="1"/>
      <c r="AX45" s="1"/>
      <c r="AY45" s="1"/>
      <c r="AZ45" s="2">
        <f t="shared" si="21"/>
        <v>0</v>
      </c>
      <c r="BA45" s="2">
        <f>SUM(AF45,AH45,-AZ45,-Table1913[[#This Row],[Sale Fee]])</f>
        <v>0</v>
      </c>
      <c r="BC45" s="1"/>
      <c r="BD45" s="1"/>
      <c r="BE45" s="1"/>
    </row>
    <row r="46" spans="1:57" x14ac:dyDescent="0.25">
      <c r="A46" s="1"/>
      <c r="B46" s="1"/>
      <c r="E46" s="4"/>
      <c r="F46" s="4"/>
      <c r="Q46" s="1"/>
      <c r="R46" s="1"/>
      <c r="S46" s="1">
        <f t="shared" si="22"/>
        <v>0</v>
      </c>
      <c r="U46" s="1"/>
      <c r="V46" s="1"/>
      <c r="W46" s="1">
        <f t="shared" si="20"/>
        <v>0</v>
      </c>
      <c r="X46" s="1"/>
      <c r="Y46" s="1"/>
      <c r="Z46" s="1">
        <f>Table1913[[#This Row],[Quantity2]]*Table1913[[#This Row],[U Cost]]</f>
        <v>0</v>
      </c>
      <c r="AB46" s="1"/>
      <c r="AC46" s="1"/>
      <c r="AD46" s="1">
        <f t="shared" si="6"/>
        <v>0</v>
      </c>
      <c r="AE46" s="1"/>
      <c r="AF46" s="1">
        <f>SUM(Table1913[[#This Row],[Total 
Paid]:[Shipping 
Charged]])</f>
        <v>0</v>
      </c>
      <c r="AG46" s="1"/>
      <c r="AH46" s="1"/>
      <c r="AI46" s="1">
        <f t="shared" si="7"/>
        <v>0</v>
      </c>
      <c r="AK46" s="1"/>
      <c r="AL46" s="1"/>
      <c r="AM46" s="1"/>
      <c r="AN46" s="1"/>
      <c r="AP46" s="30"/>
      <c r="AQ46" s="1"/>
      <c r="AR46" s="1">
        <f t="shared" si="19"/>
        <v>0</v>
      </c>
      <c r="AS46" s="1"/>
      <c r="AT46" s="1"/>
      <c r="AU46" s="2">
        <f t="shared" si="9"/>
        <v>0</v>
      </c>
      <c r="AW46" s="1"/>
      <c r="AX46" s="1"/>
      <c r="AY46" s="1"/>
      <c r="AZ46" s="2">
        <f t="shared" si="21"/>
        <v>0</v>
      </c>
      <c r="BA46" s="2">
        <f>SUM(AF46,AH46,-AZ46,-Table1913[[#This Row],[Sale Fee]])</f>
        <v>0</v>
      </c>
      <c r="BC46" s="1"/>
      <c r="BD46" s="1"/>
      <c r="BE46" s="1"/>
    </row>
    <row r="47" spans="1:57" x14ac:dyDescent="0.25">
      <c r="A47" s="1"/>
      <c r="B47" s="1"/>
      <c r="E47" s="4"/>
      <c r="F47" s="4"/>
      <c r="Q47" s="1"/>
      <c r="R47" s="1"/>
      <c r="S47" s="1">
        <f t="shared" si="22"/>
        <v>0</v>
      </c>
      <c r="U47" s="1"/>
      <c r="V47" s="1"/>
      <c r="W47" s="1">
        <f t="shared" si="20"/>
        <v>0</v>
      </c>
      <c r="X47" s="1"/>
      <c r="Y47" s="1"/>
      <c r="Z47" s="1">
        <f>Table1913[[#This Row],[Quantity2]]*Table1913[[#This Row],[U Cost]]</f>
        <v>0</v>
      </c>
      <c r="AB47" s="1"/>
      <c r="AC47" s="1"/>
      <c r="AD47" s="1">
        <f t="shared" si="6"/>
        <v>0</v>
      </c>
      <c r="AE47" s="1"/>
      <c r="AF47" s="1">
        <f>SUM(Table1913[[#This Row],[Total 
Paid]:[Shipping 
Charged]])</f>
        <v>0</v>
      </c>
      <c r="AG47" s="1"/>
      <c r="AH47" s="1"/>
      <c r="AI47" s="1">
        <f t="shared" si="7"/>
        <v>0</v>
      </c>
      <c r="AK47" s="1"/>
      <c r="AL47" s="1"/>
      <c r="AM47" s="1"/>
      <c r="AN47" s="1"/>
      <c r="AP47" s="30"/>
      <c r="AQ47" s="1"/>
      <c r="AR47" s="1">
        <f t="shared" si="19"/>
        <v>0</v>
      </c>
      <c r="AS47" s="1"/>
      <c r="AT47" s="1"/>
      <c r="AU47" s="2">
        <f t="shared" si="9"/>
        <v>0</v>
      </c>
      <c r="AW47" s="1"/>
      <c r="AX47" s="1"/>
      <c r="AY47" s="1"/>
      <c r="AZ47" s="2">
        <f t="shared" si="21"/>
        <v>0</v>
      </c>
      <c r="BA47" s="2">
        <f>SUM(AF47,AH47,-AZ47,-Table1913[[#This Row],[Sale Fee]])</f>
        <v>0</v>
      </c>
      <c r="BC47" s="1"/>
      <c r="BD47" s="1"/>
      <c r="BE47" s="1"/>
    </row>
    <row r="48" spans="1:57" x14ac:dyDescent="0.25">
      <c r="A48" s="1"/>
      <c r="B48" s="1"/>
      <c r="E48" s="4"/>
      <c r="F48" s="4"/>
      <c r="Q48" s="1"/>
      <c r="R48" s="1"/>
      <c r="S48" s="1">
        <f t="shared" si="22"/>
        <v>0</v>
      </c>
      <c r="U48" s="1"/>
      <c r="V48" s="1"/>
      <c r="W48" s="1">
        <f t="shared" si="20"/>
        <v>0</v>
      </c>
      <c r="X48" s="1"/>
      <c r="Y48" s="1"/>
      <c r="Z48" s="1">
        <f>Table1913[[#This Row],[Quantity2]]*Table1913[[#This Row],[U Cost]]</f>
        <v>0</v>
      </c>
      <c r="AB48" s="1"/>
      <c r="AC48" s="1"/>
      <c r="AD48" s="1">
        <f t="shared" si="6"/>
        <v>0</v>
      </c>
      <c r="AE48" s="1"/>
      <c r="AF48" s="1">
        <f>SUM(Table1913[[#This Row],[Total 
Paid]:[Shipping 
Charged]])</f>
        <v>0</v>
      </c>
      <c r="AG48" s="1"/>
      <c r="AH48" s="1"/>
      <c r="AI48" s="1">
        <f t="shared" si="7"/>
        <v>0</v>
      </c>
      <c r="AK48" s="1"/>
      <c r="AL48" s="1"/>
      <c r="AM48" s="1"/>
      <c r="AN48" s="1"/>
      <c r="AP48" s="30"/>
      <c r="AQ48" s="1"/>
      <c r="AR48" s="1">
        <f t="shared" si="19"/>
        <v>0</v>
      </c>
      <c r="AS48" s="1"/>
      <c r="AT48" s="1"/>
      <c r="AU48" s="2">
        <f t="shared" si="9"/>
        <v>0</v>
      </c>
      <c r="AW48" s="1"/>
      <c r="AX48" s="1"/>
      <c r="AY48" s="1"/>
      <c r="AZ48" s="2">
        <f t="shared" si="21"/>
        <v>0</v>
      </c>
      <c r="BA48" s="2">
        <f>SUM(AF48,AH48,-AZ48,-Table1913[[#This Row],[Sale Fee]])</f>
        <v>0</v>
      </c>
      <c r="BC48" s="1"/>
      <c r="BD48" s="1"/>
      <c r="BE48" s="1"/>
    </row>
    <row r="49" spans="1:57" x14ac:dyDescent="0.25">
      <c r="A49" s="1"/>
      <c r="B49" s="1"/>
      <c r="E49" s="4"/>
      <c r="F49" s="4"/>
      <c r="Q49" s="1"/>
      <c r="R49" s="1"/>
      <c r="S49" s="1">
        <f t="shared" si="22"/>
        <v>0</v>
      </c>
      <c r="U49" s="1"/>
      <c r="V49" s="1"/>
      <c r="W49" s="1">
        <f t="shared" si="20"/>
        <v>0</v>
      </c>
      <c r="X49" s="1"/>
      <c r="Y49" s="1"/>
      <c r="Z49" s="1">
        <f>Table1913[[#This Row],[Quantity2]]*Table1913[[#This Row],[U Cost]]</f>
        <v>0</v>
      </c>
      <c r="AB49" s="1"/>
      <c r="AC49" s="1"/>
      <c r="AD49" s="1">
        <f t="shared" si="6"/>
        <v>0</v>
      </c>
      <c r="AE49" s="1"/>
      <c r="AF49" s="1">
        <f>SUM(Table1913[[#This Row],[Total 
Paid]:[Shipping 
Charged]])</f>
        <v>0</v>
      </c>
      <c r="AG49" s="1"/>
      <c r="AH49" s="1"/>
      <c r="AI49" s="1">
        <f t="shared" si="7"/>
        <v>0</v>
      </c>
      <c r="AK49" s="1"/>
      <c r="AL49" s="1"/>
      <c r="AM49" s="1"/>
      <c r="AN49" s="1"/>
      <c r="AP49" s="30"/>
      <c r="AQ49" s="1"/>
      <c r="AR49" s="1">
        <f t="shared" si="19"/>
        <v>0</v>
      </c>
      <c r="AS49" s="1"/>
      <c r="AT49" s="1"/>
      <c r="AU49" s="2">
        <f t="shared" si="9"/>
        <v>0</v>
      </c>
      <c r="AW49" s="1"/>
      <c r="AX49" s="1"/>
      <c r="AY49" s="1"/>
      <c r="AZ49" s="2">
        <f t="shared" si="21"/>
        <v>0</v>
      </c>
      <c r="BA49" s="2">
        <f>SUM(AF49,AH49,-AZ49,-Table1913[[#This Row],[Sale Fee]])</f>
        <v>0</v>
      </c>
      <c r="BC49" s="1"/>
      <c r="BD49" s="1"/>
      <c r="BE49" s="1"/>
    </row>
    <row r="50" spans="1:57" x14ac:dyDescent="0.25">
      <c r="A50" s="1"/>
      <c r="B50" s="1"/>
      <c r="E50" s="4"/>
      <c r="F50" s="4"/>
      <c r="Q50" s="1"/>
      <c r="R50" s="1"/>
      <c r="S50" s="1">
        <f t="shared" si="22"/>
        <v>0</v>
      </c>
      <c r="U50" s="1"/>
      <c r="V50" s="1"/>
      <c r="W50" s="1">
        <f t="shared" si="20"/>
        <v>0</v>
      </c>
      <c r="X50" s="1"/>
      <c r="Y50" s="1"/>
      <c r="Z50" s="1">
        <f>Table1913[[#This Row],[Quantity2]]*Table1913[[#This Row],[U Cost]]</f>
        <v>0</v>
      </c>
      <c r="AB50" s="1"/>
      <c r="AC50" s="1"/>
      <c r="AD50" s="1">
        <f t="shared" si="6"/>
        <v>0</v>
      </c>
      <c r="AE50" s="1"/>
      <c r="AF50" s="1">
        <f>SUM(Table1913[[#This Row],[Total 
Paid]:[Shipping 
Charged]])</f>
        <v>0</v>
      </c>
      <c r="AG50" s="1"/>
      <c r="AH50" s="1"/>
      <c r="AI50" s="1">
        <f t="shared" si="7"/>
        <v>0</v>
      </c>
      <c r="AK50" s="1"/>
      <c r="AL50" s="1"/>
      <c r="AM50" s="1"/>
      <c r="AN50" s="1"/>
      <c r="AP50" s="30"/>
      <c r="AQ50" s="1"/>
      <c r="AR50" s="1">
        <f t="shared" si="19"/>
        <v>0</v>
      </c>
      <c r="AS50" s="1"/>
      <c r="AT50" s="1"/>
      <c r="AU50" s="2">
        <f t="shared" si="9"/>
        <v>0</v>
      </c>
      <c r="AW50" s="1"/>
      <c r="AX50" s="1"/>
      <c r="AY50" s="1"/>
      <c r="AZ50" s="2">
        <f t="shared" si="21"/>
        <v>0</v>
      </c>
      <c r="BA50" s="2">
        <f>SUM(AF50,AH50,-AZ50,-Table1913[[#This Row],[Sale Fee]])</f>
        <v>0</v>
      </c>
      <c r="BC50" s="1"/>
      <c r="BD50" s="1"/>
      <c r="BE50" s="1"/>
    </row>
    <row r="51" spans="1:57" x14ac:dyDescent="0.25">
      <c r="A51" s="1"/>
      <c r="B51" s="1"/>
      <c r="E51" s="4"/>
      <c r="F51" s="4"/>
      <c r="Q51" s="1"/>
      <c r="R51" s="1"/>
      <c r="S51" s="1">
        <f t="shared" si="22"/>
        <v>0</v>
      </c>
      <c r="U51" s="1"/>
      <c r="V51" s="1"/>
      <c r="W51" s="1">
        <f t="shared" si="20"/>
        <v>0</v>
      </c>
      <c r="X51" s="1"/>
      <c r="Y51" s="1"/>
      <c r="Z51" s="1">
        <f>Table1913[[#This Row],[Quantity2]]*Table1913[[#This Row],[U Cost]]</f>
        <v>0</v>
      </c>
      <c r="AB51" s="1"/>
      <c r="AC51" s="1"/>
      <c r="AD51" s="1">
        <f t="shared" si="6"/>
        <v>0</v>
      </c>
      <c r="AE51" s="1"/>
      <c r="AF51" s="1">
        <f>SUM(Table1913[[#This Row],[Total 
Paid]:[Shipping 
Charged]])</f>
        <v>0</v>
      </c>
      <c r="AG51" s="1"/>
      <c r="AH51" s="1"/>
      <c r="AI51" s="1">
        <f t="shared" si="7"/>
        <v>0</v>
      </c>
      <c r="AK51" s="1"/>
      <c r="AL51" s="1"/>
      <c r="AM51" s="1"/>
      <c r="AN51" s="1"/>
      <c r="AP51" s="30"/>
      <c r="AQ51" s="1"/>
      <c r="AR51" s="1">
        <f t="shared" si="19"/>
        <v>0</v>
      </c>
      <c r="AS51" s="1"/>
      <c r="AT51" s="1"/>
      <c r="AU51" s="2">
        <f t="shared" si="9"/>
        <v>0</v>
      </c>
      <c r="AW51" s="1"/>
      <c r="AX51" s="1"/>
      <c r="AY51" s="1"/>
      <c r="AZ51" s="2">
        <f t="shared" si="21"/>
        <v>0</v>
      </c>
      <c r="BA51" s="2">
        <f>SUM(AF51,AH51,-AZ51,-Table1913[[#This Row],[Sale Fee]])</f>
        <v>0</v>
      </c>
      <c r="BC51" s="1"/>
      <c r="BD51" s="1"/>
      <c r="BE51" s="1"/>
    </row>
    <row r="52" spans="1:57" x14ac:dyDescent="0.25">
      <c r="A52" s="1"/>
      <c r="B52" s="1"/>
      <c r="E52" s="4"/>
      <c r="F52" s="4"/>
      <c r="Q52" s="1"/>
      <c r="R52" s="1"/>
      <c r="S52" s="1">
        <f t="shared" si="22"/>
        <v>0</v>
      </c>
      <c r="U52" s="1"/>
      <c r="V52" s="1"/>
      <c r="W52" s="1">
        <f t="shared" si="20"/>
        <v>0</v>
      </c>
      <c r="X52" s="1"/>
      <c r="Y52" s="1"/>
      <c r="Z52" s="1">
        <f>Table1913[[#This Row],[Quantity2]]*Table1913[[#This Row],[U Cost]]</f>
        <v>0</v>
      </c>
      <c r="AB52" s="1"/>
      <c r="AC52" s="1"/>
      <c r="AD52" s="1">
        <f t="shared" si="6"/>
        <v>0</v>
      </c>
      <c r="AE52" s="1"/>
      <c r="AF52" s="1">
        <f>SUM(Table1913[[#This Row],[Total 
Paid]:[Shipping 
Charged]])</f>
        <v>0</v>
      </c>
      <c r="AG52" s="1"/>
      <c r="AH52" s="1"/>
      <c r="AI52" s="1">
        <f t="shared" si="7"/>
        <v>0</v>
      </c>
      <c r="AK52" s="1"/>
      <c r="AL52" s="1"/>
      <c r="AM52" s="1"/>
      <c r="AN52" s="1"/>
      <c r="AP52" s="30"/>
      <c r="AQ52" s="1"/>
      <c r="AR52" s="1">
        <f t="shared" si="19"/>
        <v>0</v>
      </c>
      <c r="AS52" s="1"/>
      <c r="AT52" s="1"/>
      <c r="AU52" s="2">
        <f t="shared" si="9"/>
        <v>0</v>
      </c>
      <c r="AW52" s="1"/>
      <c r="AX52" s="1"/>
      <c r="AY52" s="1"/>
      <c r="AZ52" s="2">
        <f t="shared" si="21"/>
        <v>0</v>
      </c>
      <c r="BA52" s="2">
        <f>SUM(AF52,AH52,-AZ52,-Table1913[[#This Row],[Sale Fee]])</f>
        <v>0</v>
      </c>
      <c r="BC52" s="1"/>
      <c r="BD52" s="1"/>
      <c r="BE52" s="1"/>
    </row>
    <row r="53" spans="1:57" x14ac:dyDescent="0.25">
      <c r="A53" s="1"/>
      <c r="B53" s="1"/>
      <c r="E53" s="4"/>
      <c r="F53" s="4"/>
      <c r="Q53" s="1"/>
      <c r="R53" s="1"/>
      <c r="S53" s="1">
        <f t="shared" si="22"/>
        <v>0</v>
      </c>
      <c r="U53" s="1"/>
      <c r="V53" s="1"/>
      <c r="W53" s="1">
        <f t="shared" si="20"/>
        <v>0</v>
      </c>
      <c r="X53" s="1"/>
      <c r="Y53" s="1"/>
      <c r="Z53" s="1">
        <f>Table1913[[#This Row],[Quantity2]]*Table1913[[#This Row],[U Cost]]</f>
        <v>0</v>
      </c>
      <c r="AB53" s="1"/>
      <c r="AC53" s="1"/>
      <c r="AD53" s="1">
        <f t="shared" si="6"/>
        <v>0</v>
      </c>
      <c r="AE53" s="1"/>
      <c r="AF53" s="1">
        <f>SUM(Table1913[[#This Row],[Total 
Paid]:[Shipping 
Charged]])</f>
        <v>0</v>
      </c>
      <c r="AG53" s="1"/>
      <c r="AH53" s="1"/>
      <c r="AI53" s="1">
        <f t="shared" si="7"/>
        <v>0</v>
      </c>
      <c r="AK53" s="1"/>
      <c r="AL53" s="1"/>
      <c r="AM53" s="1"/>
      <c r="AN53" s="1"/>
      <c r="AP53" s="30"/>
      <c r="AQ53" s="1"/>
      <c r="AR53" s="1">
        <f t="shared" si="19"/>
        <v>0</v>
      </c>
      <c r="AS53" s="1"/>
      <c r="AT53" s="1"/>
      <c r="AU53" s="2">
        <f t="shared" si="9"/>
        <v>0</v>
      </c>
      <c r="AW53" s="1"/>
      <c r="AX53" s="1"/>
      <c r="AY53" s="1"/>
      <c r="AZ53" s="2">
        <f t="shared" si="21"/>
        <v>0</v>
      </c>
      <c r="BA53" s="2">
        <f>SUM(AF53,AH53,-AZ53,-Table1913[[#This Row],[Sale Fee]])</f>
        <v>0</v>
      </c>
      <c r="BC53" s="1"/>
      <c r="BD53" s="1"/>
      <c r="BE53" s="1"/>
    </row>
    <row r="54" spans="1:57" x14ac:dyDescent="0.25">
      <c r="A54" s="1"/>
      <c r="B54" s="1"/>
      <c r="E54" s="4"/>
      <c r="F54" s="4"/>
      <c r="Q54" s="1"/>
      <c r="R54" s="1"/>
      <c r="S54" s="1">
        <f t="shared" si="22"/>
        <v>0</v>
      </c>
      <c r="U54" s="1"/>
      <c r="V54" s="1"/>
      <c r="W54" s="1">
        <f t="shared" si="20"/>
        <v>0</v>
      </c>
      <c r="X54" s="1"/>
      <c r="Y54" s="1"/>
      <c r="Z54" s="1">
        <f>Table1913[[#This Row],[Quantity2]]*Table1913[[#This Row],[U Cost]]</f>
        <v>0</v>
      </c>
      <c r="AB54" s="1"/>
      <c r="AC54" s="1"/>
      <c r="AD54" s="1">
        <f t="shared" si="6"/>
        <v>0</v>
      </c>
      <c r="AE54" s="1"/>
      <c r="AF54" s="1">
        <f>SUM(Table1913[[#This Row],[Total 
Paid]:[Shipping 
Charged]])</f>
        <v>0</v>
      </c>
      <c r="AG54" s="1"/>
      <c r="AH54" s="1"/>
      <c r="AI54" s="1">
        <f t="shared" si="7"/>
        <v>0</v>
      </c>
      <c r="AK54" s="1"/>
      <c r="AL54" s="1"/>
      <c r="AM54" s="1"/>
      <c r="AN54" s="1"/>
      <c r="AP54" s="30"/>
      <c r="AQ54" s="1"/>
      <c r="AR54" s="1">
        <f t="shared" si="19"/>
        <v>0</v>
      </c>
      <c r="AS54" s="1"/>
      <c r="AT54" s="1"/>
      <c r="AU54" s="2">
        <f t="shared" si="9"/>
        <v>0</v>
      </c>
      <c r="AW54" s="1"/>
      <c r="AX54" s="1"/>
      <c r="AY54" s="1"/>
      <c r="AZ54" s="2">
        <f t="shared" si="21"/>
        <v>0</v>
      </c>
      <c r="BA54" s="2">
        <f>SUM(AF54,AH54,-AZ54,-Table1913[[#This Row],[Sale Fee]])</f>
        <v>0</v>
      </c>
      <c r="BC54" s="1"/>
      <c r="BD54" s="1"/>
      <c r="BE54" s="1"/>
    </row>
    <row r="55" spans="1:57" x14ac:dyDescent="0.25">
      <c r="A55" s="1"/>
      <c r="B55" s="1"/>
      <c r="E55" s="4"/>
      <c r="F55" s="4"/>
      <c r="Q55" s="1"/>
      <c r="R55" s="1"/>
      <c r="S55" s="1">
        <f t="shared" si="22"/>
        <v>0</v>
      </c>
      <c r="U55" s="1"/>
      <c r="V55" s="1"/>
      <c r="W55" s="1">
        <f t="shared" si="20"/>
        <v>0</v>
      </c>
      <c r="X55" s="1"/>
      <c r="Y55" s="1"/>
      <c r="Z55" s="1">
        <f>Table1913[[#This Row],[Quantity2]]*Table1913[[#This Row],[U Cost]]</f>
        <v>0</v>
      </c>
      <c r="AB55" s="1"/>
      <c r="AC55" s="1"/>
      <c r="AD55" s="1">
        <f t="shared" si="6"/>
        <v>0</v>
      </c>
      <c r="AE55" s="1"/>
      <c r="AF55" s="1">
        <f>SUM(Table1913[[#This Row],[Total 
Paid]:[Shipping 
Charged]])</f>
        <v>0</v>
      </c>
      <c r="AG55" s="1"/>
      <c r="AH55" s="1"/>
      <c r="AI55" s="1">
        <f t="shared" si="7"/>
        <v>0</v>
      </c>
      <c r="AK55" s="1"/>
      <c r="AL55" s="1"/>
      <c r="AM55" s="1"/>
      <c r="AN55" s="1"/>
      <c r="AP55" s="30"/>
      <c r="AQ55" s="1"/>
      <c r="AR55" s="1">
        <f t="shared" si="19"/>
        <v>0</v>
      </c>
      <c r="AS55" s="1"/>
      <c r="AT55" s="1"/>
      <c r="AU55" s="2">
        <f t="shared" si="9"/>
        <v>0</v>
      </c>
      <c r="AW55" s="1"/>
      <c r="AX55" s="1"/>
      <c r="AY55" s="1"/>
      <c r="AZ55" s="2">
        <f t="shared" si="21"/>
        <v>0</v>
      </c>
      <c r="BA55" s="2">
        <f>SUM(AF55,AH55,-AZ55,-Table1913[[#This Row],[Sale Fee]])</f>
        <v>0</v>
      </c>
      <c r="BC55" s="1"/>
      <c r="BD55" s="1"/>
      <c r="BE55" s="1"/>
    </row>
    <row r="56" spans="1:57" x14ac:dyDescent="0.25">
      <c r="A56" s="1"/>
      <c r="B56" s="1"/>
      <c r="E56" s="4"/>
      <c r="F56" s="4"/>
      <c r="Q56" s="1"/>
      <c r="R56" s="1"/>
      <c r="S56" s="1">
        <f t="shared" si="22"/>
        <v>0</v>
      </c>
      <c r="U56" s="1"/>
      <c r="V56" s="1"/>
      <c r="W56" s="1">
        <f t="shared" si="20"/>
        <v>0</v>
      </c>
      <c r="X56" s="1"/>
      <c r="Y56" s="1"/>
      <c r="Z56" s="1">
        <f>Table1913[[#This Row],[Quantity2]]*Table1913[[#This Row],[U Cost]]</f>
        <v>0</v>
      </c>
      <c r="AB56" s="1"/>
      <c r="AC56" s="1"/>
      <c r="AD56" s="1">
        <f t="shared" si="6"/>
        <v>0</v>
      </c>
      <c r="AE56" s="1"/>
      <c r="AF56" s="1">
        <f>SUM(Table1913[[#This Row],[Total 
Paid]:[Shipping 
Charged]])</f>
        <v>0</v>
      </c>
      <c r="AG56" s="1"/>
      <c r="AH56" s="1"/>
      <c r="AI56" s="1">
        <f t="shared" si="7"/>
        <v>0</v>
      </c>
      <c r="AK56" s="1"/>
      <c r="AL56" s="1"/>
      <c r="AM56" s="1"/>
      <c r="AN56" s="1"/>
      <c r="AP56" s="30"/>
      <c r="AQ56" s="1"/>
      <c r="AR56" s="1">
        <f t="shared" si="19"/>
        <v>0</v>
      </c>
      <c r="AS56" s="1"/>
      <c r="AT56" s="1"/>
      <c r="AU56" s="2">
        <f t="shared" si="9"/>
        <v>0</v>
      </c>
      <c r="AW56" s="1"/>
      <c r="AX56" s="1"/>
      <c r="AY56" s="1"/>
      <c r="AZ56" s="2">
        <f t="shared" si="21"/>
        <v>0</v>
      </c>
      <c r="BA56" s="2">
        <f>SUM(AF56,AH56,-AZ56,-Table1913[[#This Row],[Sale Fee]])</f>
        <v>0</v>
      </c>
      <c r="BC56" s="1"/>
      <c r="BD56" s="1"/>
      <c r="BE56" s="1"/>
    </row>
    <row r="57" spans="1:57" x14ac:dyDescent="0.25">
      <c r="A57" s="1"/>
      <c r="B57" s="1"/>
      <c r="E57" s="4"/>
      <c r="F57" s="4"/>
      <c r="L57" s="50"/>
      <c r="Q57" s="1"/>
      <c r="R57" s="1"/>
      <c r="S57" s="1">
        <f t="shared" si="22"/>
        <v>0</v>
      </c>
      <c r="U57" s="1"/>
      <c r="V57" s="1"/>
      <c r="W57" s="1">
        <f t="shared" si="20"/>
        <v>0</v>
      </c>
      <c r="X57" s="1"/>
      <c r="Y57" s="1"/>
      <c r="Z57" s="1">
        <f>Table1913[[#This Row],[Quantity2]]*Table1913[[#This Row],[U Cost]]</f>
        <v>0</v>
      </c>
      <c r="AB57" s="1"/>
      <c r="AC57" s="1"/>
      <c r="AD57" s="1">
        <f t="shared" si="6"/>
        <v>0</v>
      </c>
      <c r="AE57" s="1"/>
      <c r="AF57" s="1">
        <f>SUM(Table1913[[#This Row],[Total 
Paid]:[Shipping 
Charged]])</f>
        <v>0</v>
      </c>
      <c r="AG57" s="1"/>
      <c r="AH57" s="1"/>
      <c r="AI57" s="1">
        <f t="shared" si="7"/>
        <v>0</v>
      </c>
      <c r="AK57" s="1"/>
      <c r="AL57" s="1"/>
      <c r="AM57" s="1"/>
      <c r="AN57" s="1"/>
      <c r="AP57" s="30"/>
      <c r="AQ57" s="1"/>
      <c r="AR57" s="1">
        <f t="shared" si="19"/>
        <v>0</v>
      </c>
      <c r="AS57" s="1"/>
      <c r="AT57" s="1"/>
      <c r="AU57" s="2">
        <f t="shared" si="9"/>
        <v>0</v>
      </c>
      <c r="AW57" s="1"/>
      <c r="AX57" s="1"/>
      <c r="AY57" s="1"/>
      <c r="AZ57" s="2">
        <f t="shared" si="21"/>
        <v>0</v>
      </c>
      <c r="BA57" s="2">
        <f>SUM(AF57,AH57,-AZ57,-Table1913[[#This Row],[Sale Fee]])</f>
        <v>0</v>
      </c>
      <c r="BC57" s="1"/>
      <c r="BD57" s="1"/>
      <c r="BE57" s="1"/>
    </row>
    <row r="58" spans="1:57" x14ac:dyDescent="0.25">
      <c r="A58" s="1"/>
      <c r="B58" s="1"/>
      <c r="E58" s="4"/>
      <c r="F58" s="4"/>
      <c r="L58" s="50"/>
      <c r="Q58" s="1"/>
      <c r="R58" s="1"/>
      <c r="S58" s="1">
        <f t="shared" si="22"/>
        <v>0</v>
      </c>
      <c r="U58" s="1"/>
      <c r="V58" s="1"/>
      <c r="W58" s="1">
        <f t="shared" si="20"/>
        <v>0</v>
      </c>
      <c r="X58" s="1"/>
      <c r="Y58" s="1"/>
      <c r="Z58" s="1">
        <f>Table1913[[#This Row],[Quantity2]]*Table1913[[#This Row],[U Cost]]</f>
        <v>0</v>
      </c>
      <c r="AB58" s="1"/>
      <c r="AC58" s="1"/>
      <c r="AD58" s="1">
        <f t="shared" si="6"/>
        <v>0</v>
      </c>
      <c r="AE58" s="1"/>
      <c r="AF58" s="1">
        <f>SUM(Table1913[[#This Row],[Total 
Paid]:[Shipping 
Charged]])</f>
        <v>0</v>
      </c>
      <c r="AG58" s="1"/>
      <c r="AH58" s="1"/>
      <c r="AI58" s="1">
        <f t="shared" si="7"/>
        <v>0</v>
      </c>
      <c r="AK58" s="1"/>
      <c r="AL58" s="1"/>
      <c r="AM58" s="1"/>
      <c r="AN58" s="1"/>
      <c r="AP58" s="30"/>
      <c r="AQ58" s="1"/>
      <c r="AR58" s="1">
        <f t="shared" si="19"/>
        <v>0</v>
      </c>
      <c r="AS58" s="1"/>
      <c r="AT58" s="1"/>
      <c r="AU58" s="2">
        <f t="shared" si="9"/>
        <v>0</v>
      </c>
      <c r="AW58" s="1"/>
      <c r="AX58" s="1"/>
      <c r="AY58" s="1"/>
      <c r="AZ58" s="2">
        <f t="shared" si="21"/>
        <v>0</v>
      </c>
      <c r="BA58" s="2">
        <f>SUM(AF58,AH58,-AZ58,-Table1913[[#This Row],[Sale Fee]])</f>
        <v>0</v>
      </c>
      <c r="BC58" s="1"/>
      <c r="BD58" s="1"/>
      <c r="BE58" s="1"/>
    </row>
    <row r="59" spans="1:57" x14ac:dyDescent="0.25">
      <c r="A59" s="1"/>
      <c r="B59" s="1"/>
      <c r="E59" s="4"/>
      <c r="F59" s="4"/>
      <c r="L59" s="50"/>
      <c r="Q59" s="1"/>
      <c r="R59" s="1"/>
      <c r="S59" s="1">
        <f t="shared" si="22"/>
        <v>0</v>
      </c>
      <c r="U59" s="1"/>
      <c r="V59" s="1"/>
      <c r="W59" s="1">
        <f t="shared" si="20"/>
        <v>0</v>
      </c>
      <c r="X59" s="1"/>
      <c r="Y59" s="1"/>
      <c r="Z59" s="1">
        <f>Table1913[[#This Row],[Quantity2]]*Table1913[[#This Row],[U Cost]]</f>
        <v>0</v>
      </c>
      <c r="AB59" s="1"/>
      <c r="AC59" s="1"/>
      <c r="AD59" s="1">
        <f t="shared" si="6"/>
        <v>0</v>
      </c>
      <c r="AE59" s="1"/>
      <c r="AF59" s="1">
        <f>SUM(Table1913[[#This Row],[Total 
Paid]:[Shipping 
Charged]])</f>
        <v>0</v>
      </c>
      <c r="AG59" s="1"/>
      <c r="AH59" s="1"/>
      <c r="AI59" s="1">
        <f t="shared" si="7"/>
        <v>0</v>
      </c>
      <c r="AK59" s="1"/>
      <c r="AL59" s="1"/>
      <c r="AM59" s="1"/>
      <c r="AN59" s="1"/>
      <c r="AP59" s="30"/>
      <c r="AQ59" s="1"/>
      <c r="AR59" s="1">
        <f t="shared" si="19"/>
        <v>0</v>
      </c>
      <c r="AS59" s="1"/>
      <c r="AT59" s="1"/>
      <c r="AU59" s="2">
        <f t="shared" si="9"/>
        <v>0</v>
      </c>
      <c r="AW59" s="1"/>
      <c r="AX59" s="1"/>
      <c r="AY59" s="1"/>
      <c r="AZ59" s="2">
        <f t="shared" si="21"/>
        <v>0</v>
      </c>
      <c r="BA59" s="2">
        <f>SUM(AF59,AH59,-AZ59,-Table1913[[#This Row],[Sale Fee]])</f>
        <v>0</v>
      </c>
      <c r="BC59" s="1"/>
      <c r="BD59" s="1"/>
      <c r="BE59" s="1"/>
    </row>
    <row r="60" spans="1:57" x14ac:dyDescent="0.25">
      <c r="A60" s="1"/>
      <c r="B60" s="1"/>
      <c r="E60" s="4"/>
      <c r="F60" s="4"/>
      <c r="L60" s="50"/>
      <c r="Q60" s="1"/>
      <c r="R60" s="1"/>
      <c r="S60" s="1">
        <f t="shared" si="22"/>
        <v>0</v>
      </c>
      <c r="U60" s="1"/>
      <c r="V60" s="1"/>
      <c r="W60" s="1">
        <f t="shared" si="20"/>
        <v>0</v>
      </c>
      <c r="X60" s="1"/>
      <c r="Y60" s="1"/>
      <c r="Z60" s="1">
        <f>Table1913[[#This Row],[Quantity2]]*Table1913[[#This Row],[U Cost]]</f>
        <v>0</v>
      </c>
      <c r="AB60" s="1"/>
      <c r="AC60" s="1"/>
      <c r="AD60" s="1">
        <f t="shared" si="6"/>
        <v>0</v>
      </c>
      <c r="AE60" s="1"/>
      <c r="AF60" s="1">
        <f>SUM(Table1913[[#This Row],[Total 
Paid]:[Shipping 
Charged]])</f>
        <v>0</v>
      </c>
      <c r="AG60" s="1"/>
      <c r="AH60" s="1"/>
      <c r="AI60" s="1">
        <f t="shared" si="7"/>
        <v>0</v>
      </c>
      <c r="AK60" s="1"/>
      <c r="AL60" s="1"/>
      <c r="AM60" s="1"/>
      <c r="AN60" s="1"/>
      <c r="AP60" s="30"/>
      <c r="AQ60" s="1"/>
      <c r="AR60" s="1">
        <f t="shared" si="19"/>
        <v>0</v>
      </c>
      <c r="AS60" s="1"/>
      <c r="AT60" s="1"/>
      <c r="AU60" s="2">
        <f t="shared" si="9"/>
        <v>0</v>
      </c>
      <c r="AW60" s="1"/>
      <c r="AX60" s="1"/>
      <c r="AY60" s="1"/>
      <c r="AZ60" s="2">
        <f t="shared" si="21"/>
        <v>0</v>
      </c>
      <c r="BA60" s="2">
        <f>SUM(AF60,AH60,-AZ60,-Table1913[[#This Row],[Sale Fee]])</f>
        <v>0</v>
      </c>
      <c r="BC60" s="1"/>
      <c r="BD60" s="1"/>
      <c r="BE60" s="1"/>
    </row>
    <row r="61" spans="1:57" x14ac:dyDescent="0.25">
      <c r="A61" s="1"/>
      <c r="B61" s="1"/>
      <c r="E61" s="4"/>
      <c r="F61" s="4"/>
      <c r="L61" s="50"/>
      <c r="Q61" s="1"/>
      <c r="R61" s="1"/>
      <c r="S61" s="1">
        <f t="shared" si="22"/>
        <v>0</v>
      </c>
      <c r="U61" s="1"/>
      <c r="V61" s="1"/>
      <c r="W61" s="1">
        <f t="shared" si="20"/>
        <v>0</v>
      </c>
      <c r="X61" s="1"/>
      <c r="Y61" s="1"/>
      <c r="Z61" s="1">
        <f>Table1913[[#This Row],[Quantity2]]*Table1913[[#This Row],[U Cost]]</f>
        <v>0</v>
      </c>
      <c r="AB61" s="1"/>
      <c r="AC61" s="1"/>
      <c r="AD61" s="1">
        <f t="shared" si="6"/>
        <v>0</v>
      </c>
      <c r="AE61" s="1"/>
      <c r="AF61" s="1">
        <f>SUM(Table1913[[#This Row],[Total 
Paid]:[Shipping 
Charged]])</f>
        <v>0</v>
      </c>
      <c r="AG61" s="1"/>
      <c r="AH61" s="1"/>
      <c r="AI61" s="1">
        <f t="shared" si="7"/>
        <v>0</v>
      </c>
      <c r="AK61" s="1"/>
      <c r="AL61" s="1"/>
      <c r="AM61" s="1"/>
      <c r="AN61" s="1"/>
      <c r="AP61" s="30"/>
      <c r="AQ61" s="1"/>
      <c r="AR61" s="1">
        <f t="shared" si="19"/>
        <v>0</v>
      </c>
      <c r="AS61" s="1"/>
      <c r="AT61" s="1"/>
      <c r="AU61" s="2">
        <f t="shared" si="9"/>
        <v>0</v>
      </c>
      <c r="AW61" s="1"/>
      <c r="AX61" s="1"/>
      <c r="AY61" s="1"/>
      <c r="AZ61" s="2">
        <f t="shared" si="21"/>
        <v>0</v>
      </c>
      <c r="BA61" s="2">
        <f>SUM(AF61,AH61,-AZ61,-Table1913[[#This Row],[Sale Fee]])</f>
        <v>0</v>
      </c>
      <c r="BC61" s="1"/>
      <c r="BD61" s="1"/>
      <c r="BE61" s="1"/>
    </row>
    <row r="62" spans="1:57" x14ac:dyDescent="0.25">
      <c r="A62" s="1"/>
      <c r="B62" s="1"/>
      <c r="E62" s="4"/>
      <c r="F62" s="4"/>
      <c r="L62" s="50"/>
      <c r="Q62" s="1"/>
      <c r="R62" s="1"/>
      <c r="S62" s="1">
        <f t="shared" si="22"/>
        <v>0</v>
      </c>
      <c r="U62" s="1"/>
      <c r="V62" s="1"/>
      <c r="W62" s="1">
        <f t="shared" si="20"/>
        <v>0</v>
      </c>
      <c r="X62" s="1"/>
      <c r="Y62" s="1"/>
      <c r="Z62" s="1">
        <f>Table1913[[#This Row],[Quantity2]]*Table1913[[#This Row],[U Cost]]</f>
        <v>0</v>
      </c>
      <c r="AB62" s="1"/>
      <c r="AC62" s="1"/>
      <c r="AD62" s="1">
        <f t="shared" si="6"/>
        <v>0</v>
      </c>
      <c r="AE62" s="1"/>
      <c r="AF62" s="1">
        <f>SUM(Table1913[[#This Row],[Total 
Paid]:[Shipping 
Charged]])</f>
        <v>0</v>
      </c>
      <c r="AG62" s="1"/>
      <c r="AH62" s="1"/>
      <c r="AI62" s="1">
        <f t="shared" si="7"/>
        <v>0</v>
      </c>
      <c r="AK62" s="1"/>
      <c r="AL62" s="1"/>
      <c r="AM62" s="1"/>
      <c r="AN62" s="1"/>
      <c r="AP62" s="30"/>
      <c r="AQ62" s="1"/>
      <c r="AR62" s="1">
        <f t="shared" si="19"/>
        <v>0</v>
      </c>
      <c r="AS62" s="1"/>
      <c r="AT62" s="1"/>
      <c r="AU62" s="2">
        <f t="shared" si="9"/>
        <v>0</v>
      </c>
      <c r="AW62" s="1"/>
      <c r="AX62" s="1"/>
      <c r="AY62" s="1"/>
      <c r="AZ62" s="2">
        <f t="shared" si="21"/>
        <v>0</v>
      </c>
      <c r="BA62" s="2">
        <f>SUM(AF62,AH62,-AZ62,-Table1913[[#This Row],[Sale Fee]])</f>
        <v>0</v>
      </c>
      <c r="BC62" s="1"/>
      <c r="BD62" s="1"/>
      <c r="BE62" s="1"/>
    </row>
    <row r="63" spans="1:57" x14ac:dyDescent="0.25">
      <c r="A63" s="1"/>
      <c r="B63" s="1"/>
      <c r="E63" s="4"/>
      <c r="F63" s="4"/>
      <c r="L63" s="50"/>
      <c r="Q63" s="1"/>
      <c r="R63" s="1"/>
      <c r="S63" s="1">
        <f t="shared" si="22"/>
        <v>0</v>
      </c>
      <c r="U63" s="1"/>
      <c r="V63" s="1"/>
      <c r="W63" s="1">
        <f t="shared" si="20"/>
        <v>0</v>
      </c>
      <c r="X63" s="1"/>
      <c r="Y63" s="1"/>
      <c r="Z63" s="1">
        <f>Table1913[[#This Row],[Quantity2]]*Table1913[[#This Row],[U Cost]]</f>
        <v>0</v>
      </c>
      <c r="AB63" s="1"/>
      <c r="AC63" s="1"/>
      <c r="AD63" s="1">
        <f t="shared" si="6"/>
        <v>0</v>
      </c>
      <c r="AE63" s="1"/>
      <c r="AF63" s="1">
        <f>SUM(Table1913[[#This Row],[Total 
Paid]:[Shipping 
Charged]])</f>
        <v>0</v>
      </c>
      <c r="AG63" s="1"/>
      <c r="AH63" s="1"/>
      <c r="AI63" s="1">
        <f t="shared" si="7"/>
        <v>0</v>
      </c>
      <c r="AK63" s="1"/>
      <c r="AL63" s="1"/>
      <c r="AM63" s="1"/>
      <c r="AN63" s="1"/>
      <c r="AP63" s="30"/>
      <c r="AQ63" s="1"/>
      <c r="AR63" s="1">
        <f t="shared" si="19"/>
        <v>0</v>
      </c>
      <c r="AS63" s="1"/>
      <c r="AT63" s="1"/>
      <c r="AU63" s="2">
        <f t="shared" si="9"/>
        <v>0</v>
      </c>
      <c r="AW63" s="1"/>
      <c r="AX63" s="1"/>
      <c r="AY63" s="1"/>
      <c r="AZ63" s="2">
        <f t="shared" si="21"/>
        <v>0</v>
      </c>
      <c r="BA63" s="2">
        <f>SUM(AF63,AH63,-AZ63,-Table1913[[#This Row],[Sale Fee]])</f>
        <v>0</v>
      </c>
      <c r="BC63" s="1"/>
      <c r="BD63" s="1"/>
      <c r="BE63" s="1"/>
    </row>
    <row r="64" spans="1:57" x14ac:dyDescent="0.25">
      <c r="A64" s="1"/>
      <c r="B64" s="1"/>
      <c r="E64" s="4"/>
      <c r="F64" s="4"/>
      <c r="L64" s="50"/>
      <c r="Q64" s="1"/>
      <c r="R64" s="1"/>
      <c r="S64" s="1">
        <f t="shared" si="22"/>
        <v>0</v>
      </c>
      <c r="W64" s="1">
        <f t="shared" si="20"/>
        <v>0</v>
      </c>
      <c r="X64" s="1"/>
      <c r="Y64" s="1"/>
      <c r="Z64" s="1">
        <f>Table1913[[#This Row],[Quantity2]]*Table1913[[#This Row],[U Cost]]</f>
        <v>0</v>
      </c>
      <c r="AB64" s="1"/>
      <c r="AC64" s="1"/>
      <c r="AD64" s="1">
        <f t="shared" si="6"/>
        <v>0</v>
      </c>
      <c r="AE64" s="1"/>
      <c r="AF64" s="1">
        <f>SUM(Table1913[[#This Row],[Total 
Paid]:[Shipping 
Charged]])</f>
        <v>0</v>
      </c>
      <c r="AG64" s="1"/>
      <c r="AH64" s="1"/>
      <c r="AI64" s="1">
        <f t="shared" si="7"/>
        <v>0</v>
      </c>
      <c r="AK64" s="1"/>
      <c r="AL64" s="1"/>
      <c r="AM64" s="1"/>
      <c r="AN64" s="1"/>
      <c r="AP64" s="30"/>
      <c r="AQ64" s="1"/>
      <c r="AR64" s="1">
        <f t="shared" si="19"/>
        <v>0</v>
      </c>
      <c r="AS64" s="1"/>
      <c r="AT64" s="1"/>
      <c r="AU64" s="2">
        <f t="shared" si="9"/>
        <v>0</v>
      </c>
      <c r="AW64" s="1"/>
      <c r="AX64" s="1"/>
      <c r="AY64" s="1"/>
      <c r="AZ64" s="2">
        <f t="shared" si="21"/>
        <v>0</v>
      </c>
      <c r="BA64" s="2">
        <f>SUM(AF64,AH64,-AZ64,-Table1913[[#This Row],[Sale Fee]])</f>
        <v>0</v>
      </c>
      <c r="BC64" s="1"/>
      <c r="BD64" s="1"/>
      <c r="BE64" s="1"/>
    </row>
    <row r="65" spans="1:57" x14ac:dyDescent="0.25">
      <c r="A65" s="1"/>
      <c r="B65" s="1"/>
      <c r="E65" s="4"/>
      <c r="F65" s="4"/>
      <c r="L65" s="50"/>
      <c r="Q65" s="1"/>
      <c r="R65" s="1"/>
      <c r="S65" s="1">
        <f t="shared" si="22"/>
        <v>0</v>
      </c>
      <c r="W65" s="1">
        <f t="shared" si="20"/>
        <v>0</v>
      </c>
      <c r="X65" s="1"/>
      <c r="Y65" s="1"/>
      <c r="Z65" s="1">
        <f>Table1913[[#This Row],[Quantity2]]*Table1913[[#This Row],[U Cost]]</f>
        <v>0</v>
      </c>
      <c r="AB65" s="1"/>
      <c r="AC65" s="1"/>
      <c r="AD65" s="1">
        <f t="shared" si="6"/>
        <v>0</v>
      </c>
      <c r="AE65" s="1"/>
      <c r="AF65" s="1">
        <f>SUM(Table1913[[#This Row],[Total 
Paid]:[Shipping 
Charged]])</f>
        <v>0</v>
      </c>
      <c r="AG65" s="1"/>
      <c r="AH65" s="1"/>
      <c r="AI65" s="1">
        <f t="shared" si="7"/>
        <v>0</v>
      </c>
      <c r="AK65" s="1"/>
      <c r="AL65" s="1"/>
      <c r="AM65" s="1"/>
      <c r="AN65" s="1"/>
      <c r="AP65" s="30"/>
      <c r="AQ65" s="1"/>
      <c r="AR65" s="1">
        <f t="shared" si="19"/>
        <v>0</v>
      </c>
      <c r="AS65" s="1"/>
      <c r="AT65" s="1"/>
      <c r="AU65" s="2">
        <f t="shared" si="9"/>
        <v>0</v>
      </c>
      <c r="AW65" s="1"/>
      <c r="AX65" s="1"/>
      <c r="AY65" s="1"/>
      <c r="AZ65" s="2">
        <f t="shared" si="21"/>
        <v>0</v>
      </c>
      <c r="BA65" s="2">
        <f>SUM(AF65,AH65,-AZ65,-Table1913[[#This Row],[Sale Fee]])</f>
        <v>0</v>
      </c>
      <c r="BC65" s="1"/>
      <c r="BD65" s="1"/>
      <c r="BE65" s="1"/>
    </row>
    <row r="66" spans="1:57" x14ac:dyDescent="0.25">
      <c r="A66" s="1"/>
      <c r="B66" s="1"/>
      <c r="E66" s="4"/>
      <c r="F66" s="4"/>
      <c r="L66" s="50"/>
      <c r="Q66" s="1"/>
      <c r="R66" s="1"/>
      <c r="S66" s="1">
        <f t="shared" si="22"/>
        <v>0</v>
      </c>
      <c r="W66" s="1">
        <f t="shared" si="20"/>
        <v>0</v>
      </c>
      <c r="X66" s="1"/>
      <c r="Y66" s="1"/>
      <c r="Z66" s="1">
        <f>Table1913[[#This Row],[Quantity2]]*Table1913[[#This Row],[U Cost]]</f>
        <v>0</v>
      </c>
      <c r="AB66" s="1"/>
      <c r="AC66" s="1"/>
      <c r="AD66" s="1">
        <f t="shared" si="6"/>
        <v>0</v>
      </c>
      <c r="AE66" s="1"/>
      <c r="AF66" s="1">
        <f>SUM(Table1913[[#This Row],[Total 
Paid]:[Shipping 
Charged]])</f>
        <v>0</v>
      </c>
      <c r="AG66" s="1"/>
      <c r="AH66" s="1"/>
      <c r="AI66" s="1">
        <f t="shared" si="7"/>
        <v>0</v>
      </c>
      <c r="AK66" s="1"/>
      <c r="AL66" s="1"/>
      <c r="AM66" s="1"/>
      <c r="AN66" s="1"/>
      <c r="AP66" s="30"/>
      <c r="AQ66" s="1"/>
      <c r="AR66" s="1">
        <f t="shared" si="19"/>
        <v>0</v>
      </c>
      <c r="AS66" s="1"/>
      <c r="AT66" s="1"/>
      <c r="AU66" s="2">
        <f t="shared" si="9"/>
        <v>0</v>
      </c>
      <c r="AW66" s="1"/>
      <c r="AX66" s="1"/>
      <c r="AY66" s="1"/>
      <c r="AZ66" s="2">
        <f t="shared" si="21"/>
        <v>0</v>
      </c>
      <c r="BA66" s="2">
        <f>SUM(AF66,AH66,-AZ66,-Table1913[[#This Row],[Sale Fee]])</f>
        <v>0</v>
      </c>
      <c r="BC66" s="1"/>
      <c r="BD66" s="1"/>
      <c r="BE66" s="1"/>
    </row>
    <row r="67" spans="1:57" x14ac:dyDescent="0.25">
      <c r="A67" s="1"/>
      <c r="B67" s="1"/>
      <c r="E67" s="4"/>
      <c r="F67" s="4"/>
      <c r="L67" s="50"/>
      <c r="Q67" s="1"/>
      <c r="R67" s="1"/>
      <c r="S67" s="1">
        <f t="shared" si="22"/>
        <v>0</v>
      </c>
      <c r="W67" s="1">
        <f t="shared" si="20"/>
        <v>0</v>
      </c>
      <c r="X67" s="1"/>
      <c r="Y67" s="1"/>
      <c r="Z67" s="1">
        <f>Table1913[[#This Row],[Quantity2]]*Table1913[[#This Row],[U Cost]]</f>
        <v>0</v>
      </c>
      <c r="AB67" s="1"/>
      <c r="AC67" s="1"/>
      <c r="AD67" s="1">
        <f t="shared" si="6"/>
        <v>0</v>
      </c>
      <c r="AE67" s="1"/>
      <c r="AF67" s="1">
        <f>SUM(Table1913[[#This Row],[Total 
Paid]:[Shipping 
Charged]])</f>
        <v>0</v>
      </c>
      <c r="AG67" s="1"/>
      <c r="AH67" s="1"/>
      <c r="AI67" s="1">
        <f t="shared" si="7"/>
        <v>0</v>
      </c>
      <c r="AK67" s="1"/>
      <c r="AL67" s="1"/>
      <c r="AM67" s="1"/>
      <c r="AN67" s="1"/>
      <c r="AP67" s="30"/>
      <c r="AQ67" s="1"/>
      <c r="AR67" s="1">
        <f t="shared" si="19"/>
        <v>0</v>
      </c>
      <c r="AS67" s="1"/>
      <c r="AT67" s="1"/>
      <c r="AU67" s="2">
        <f t="shared" si="9"/>
        <v>0</v>
      </c>
      <c r="AW67" s="1"/>
      <c r="AX67" s="1"/>
      <c r="AY67" s="1"/>
      <c r="AZ67" s="2">
        <f t="shared" si="21"/>
        <v>0</v>
      </c>
      <c r="BA67" s="2">
        <f>SUM(AF67,AH67,-AZ67,-Table1913[[#This Row],[Sale Fee]])</f>
        <v>0</v>
      </c>
      <c r="BC67" s="1"/>
      <c r="BD67" s="1"/>
      <c r="BE67" s="1"/>
    </row>
    <row r="68" spans="1:57" x14ac:dyDescent="0.25">
      <c r="A68" s="1"/>
      <c r="B68" s="1"/>
      <c r="E68" s="4"/>
      <c r="F68" s="4"/>
      <c r="L68" s="50"/>
      <c r="Q68" s="1"/>
      <c r="R68" s="1"/>
      <c r="S68" s="1">
        <f t="shared" si="22"/>
        <v>0</v>
      </c>
      <c r="W68" s="1">
        <f t="shared" si="20"/>
        <v>0</v>
      </c>
      <c r="X68" s="1"/>
      <c r="Y68" s="1"/>
      <c r="Z68" s="1">
        <f>Table1913[[#This Row],[Quantity2]]*Table1913[[#This Row],[U Cost]]</f>
        <v>0</v>
      </c>
      <c r="AB68" s="1"/>
      <c r="AC68" s="1"/>
      <c r="AD68" s="1">
        <f t="shared" si="6"/>
        <v>0</v>
      </c>
      <c r="AE68" s="1"/>
      <c r="AF68" s="1">
        <f>SUM(Table1913[[#This Row],[Total 
Paid]:[Shipping 
Charged]])</f>
        <v>0</v>
      </c>
      <c r="AG68" s="1"/>
      <c r="AH68" s="1"/>
      <c r="AI68" s="1">
        <f t="shared" si="7"/>
        <v>0</v>
      </c>
      <c r="AK68" s="1"/>
      <c r="AL68" s="1"/>
      <c r="AM68" s="1"/>
      <c r="AN68" s="1"/>
      <c r="AP68" s="30"/>
      <c r="AQ68" s="1"/>
      <c r="AR68" s="1">
        <f t="shared" si="19"/>
        <v>0</v>
      </c>
      <c r="AS68" s="1"/>
      <c r="AT68" s="1"/>
      <c r="AU68" s="2">
        <f t="shared" si="9"/>
        <v>0</v>
      </c>
      <c r="AW68" s="1"/>
      <c r="AX68" s="1"/>
      <c r="AY68" s="1"/>
      <c r="AZ68" s="2">
        <f t="shared" si="21"/>
        <v>0</v>
      </c>
      <c r="BA68" s="2">
        <f>SUM(AF68,AH68,-AZ68,-Table1913[[#This Row],[Sale Fee]])</f>
        <v>0</v>
      </c>
      <c r="BC68" s="1"/>
      <c r="BD68" s="1"/>
      <c r="BE68" s="1"/>
    </row>
    <row r="69" spans="1:57" x14ac:dyDescent="0.25">
      <c r="A69" s="1"/>
      <c r="B69" s="1"/>
      <c r="E69" s="4"/>
      <c r="F69" s="4"/>
      <c r="L69" s="50"/>
      <c r="Q69" s="1"/>
      <c r="R69" s="1"/>
      <c r="S69" s="1">
        <f t="shared" si="22"/>
        <v>0</v>
      </c>
      <c r="W69" s="1">
        <f t="shared" si="20"/>
        <v>0</v>
      </c>
      <c r="X69" s="1"/>
      <c r="Y69" s="1"/>
      <c r="Z69" s="1">
        <f>Table1913[[#This Row],[Quantity2]]*Table1913[[#This Row],[U Cost]]</f>
        <v>0</v>
      </c>
      <c r="AB69" s="1"/>
      <c r="AC69" s="1"/>
      <c r="AD69" s="1">
        <f t="shared" si="6"/>
        <v>0</v>
      </c>
      <c r="AE69" s="1"/>
      <c r="AF69" s="1">
        <f>SUM(Table1913[[#This Row],[Total 
Paid]:[Shipping 
Charged]])</f>
        <v>0</v>
      </c>
      <c r="AG69" s="1"/>
      <c r="AH69" s="1"/>
      <c r="AI69" s="1">
        <f t="shared" si="7"/>
        <v>0</v>
      </c>
      <c r="AK69" s="1"/>
      <c r="AL69" s="1"/>
      <c r="AM69" s="1"/>
      <c r="AN69" s="1"/>
      <c r="AP69" s="30"/>
      <c r="AQ69" s="1"/>
      <c r="AR69" s="1">
        <f t="shared" si="19"/>
        <v>0</v>
      </c>
      <c r="AS69" s="1"/>
      <c r="AT69" s="1"/>
      <c r="AU69" s="2">
        <f t="shared" si="9"/>
        <v>0</v>
      </c>
      <c r="AW69" s="1"/>
      <c r="AX69" s="1"/>
      <c r="AY69" s="1"/>
      <c r="AZ69" s="2">
        <f t="shared" si="21"/>
        <v>0</v>
      </c>
      <c r="BA69" s="2">
        <f>SUM(AF69,AH69,-AZ69,-Table1913[[#This Row],[Sale Fee]])</f>
        <v>0</v>
      </c>
      <c r="BC69" s="1"/>
      <c r="BD69" s="1"/>
      <c r="BE69" s="1"/>
    </row>
    <row r="70" spans="1:57" x14ac:dyDescent="0.25">
      <c r="A70" s="1"/>
      <c r="B70" s="1"/>
      <c r="E70" s="4"/>
      <c r="F70" s="4"/>
      <c r="Q70" s="1"/>
      <c r="R70" s="1"/>
      <c r="S70" s="1">
        <f>R70*Q70</f>
        <v>0</v>
      </c>
      <c r="U70" s="1"/>
      <c r="V70" s="1"/>
      <c r="W70" s="1">
        <f>U70*V70</f>
        <v>0</v>
      </c>
      <c r="X70" s="1"/>
      <c r="Y70" s="1"/>
      <c r="Z70" s="1">
        <f>Table1913[[#This Row],[Quantity2]]*Table1913[[#This Row],[U Cost]]</f>
        <v>0</v>
      </c>
      <c r="AB70" s="1"/>
      <c r="AC70" s="1"/>
      <c r="AD70" s="1">
        <f>AC70*AB70</f>
        <v>0</v>
      </c>
      <c r="AE70" s="1"/>
      <c r="AF70" s="1">
        <f>SUM(Table1913[[#This Row],[Total 
Paid]:[Shipping 
Charged]])</f>
        <v>0</v>
      </c>
      <c r="AG70" s="1"/>
      <c r="AH70" s="1"/>
      <c r="AI70" s="1">
        <f>SUM(AF70,AG70,AH70)</f>
        <v>0</v>
      </c>
      <c r="AK70" s="1"/>
      <c r="AL70" s="1"/>
      <c r="AM70" s="1"/>
      <c r="AN70" s="1"/>
      <c r="AP70" s="30"/>
      <c r="AQ70" s="1"/>
      <c r="AR70" s="1">
        <f>AQ70*AP70</f>
        <v>0</v>
      </c>
      <c r="AS70" s="1"/>
      <c r="AT70" s="1"/>
      <c r="AU70" s="2">
        <f>SUM(AR70:AT70)</f>
        <v>0</v>
      </c>
      <c r="AW70" s="1"/>
      <c r="AX70" s="1"/>
      <c r="AY70" s="1"/>
      <c r="AZ70" s="2">
        <f>SUM(AU70,AW70,AX70,AY70)</f>
        <v>0</v>
      </c>
      <c r="BA70" s="2">
        <f>SUM(AF70,AH70,-AZ70,-Table1913[[#This Row],[Sale Fee]])</f>
        <v>0</v>
      </c>
      <c r="BC70" s="1"/>
      <c r="BD70" s="1"/>
      <c r="BE70" s="1"/>
    </row>
    <row r="71" spans="1:57" x14ac:dyDescent="0.25">
      <c r="A71" s="1"/>
      <c r="B71" s="1"/>
      <c r="E71" s="4"/>
      <c r="F71" s="4"/>
      <c r="Q71" s="1"/>
      <c r="R71" s="1"/>
      <c r="S71" s="1">
        <f>R71*Q71</f>
        <v>0</v>
      </c>
      <c r="U71" s="1"/>
      <c r="V71" s="1"/>
      <c r="W71" s="1">
        <f t="shared" ref="W71" si="23">U71*V71</f>
        <v>0</v>
      </c>
      <c r="X71" s="1"/>
      <c r="Y71" s="1"/>
      <c r="Z71" s="1">
        <f>Table1913[[#This Row],[Quantity2]]*Table1913[[#This Row],[U Cost]]</f>
        <v>0</v>
      </c>
      <c r="AB71" s="1"/>
      <c r="AC71" s="1"/>
      <c r="AD71" s="1">
        <f t="shared" ref="AD71" si="24">AC71*AB71</f>
        <v>0</v>
      </c>
      <c r="AE71" s="1"/>
      <c r="AF71" s="1">
        <f>SUM(Table1913[[#This Row],[Total 
Paid]:[Shipping 
Charged]])</f>
        <v>0</v>
      </c>
      <c r="AG71" s="1"/>
      <c r="AH71" s="1"/>
      <c r="AI71" s="1">
        <f t="shared" ref="AI71" si="25">SUM(AF71,AG71,AH71)</f>
        <v>0</v>
      </c>
      <c r="AK71" s="1"/>
      <c r="AL71" s="1"/>
      <c r="AM71" s="1"/>
      <c r="AN71" s="1"/>
      <c r="AP71" s="30"/>
      <c r="AQ71" s="1"/>
      <c r="AR71" s="1">
        <f t="shared" ref="AR71" si="26">AQ71*AP71</f>
        <v>0</v>
      </c>
      <c r="AS71" s="1"/>
      <c r="AT71" s="1"/>
      <c r="AU71" s="2">
        <f t="shared" ref="AU71" si="27">SUM(AR71:AT71)</f>
        <v>0</v>
      </c>
      <c r="AW71" s="1"/>
      <c r="AX71" s="1"/>
      <c r="AY71" s="1"/>
      <c r="AZ71" s="2">
        <f t="shared" ref="AZ71" si="28">SUM(AU71,AW71,AX71,AY71)</f>
        <v>0</v>
      </c>
      <c r="BA71" s="2">
        <f>SUM(AF71,AH71,-AZ71,-Table1913[[#This Row],[Sale Fee]])</f>
        <v>0</v>
      </c>
      <c r="BC71" s="1"/>
      <c r="BD71" s="1"/>
      <c r="BE71" s="1"/>
    </row>
    <row r="72" spans="1:57" x14ac:dyDescent="0.25">
      <c r="A72" s="1"/>
      <c r="B72" s="1"/>
      <c r="E72" s="4"/>
      <c r="F72" s="4"/>
      <c r="L72" s="50"/>
      <c r="Q72" s="1"/>
      <c r="R72" s="1"/>
      <c r="S72" s="1">
        <f t="shared" si="22"/>
        <v>0</v>
      </c>
      <c r="W72" s="1">
        <f t="shared" si="20"/>
        <v>0</v>
      </c>
      <c r="X72" s="1"/>
      <c r="Y72" s="1"/>
      <c r="Z72" s="1">
        <f>Table1913[[#This Row],[Quantity2]]*Table1913[[#This Row],[U Cost]]</f>
        <v>0</v>
      </c>
      <c r="AB72" s="1"/>
      <c r="AC72" s="1"/>
      <c r="AD72" s="1">
        <f t="shared" si="6"/>
        <v>0</v>
      </c>
      <c r="AE72" s="1"/>
      <c r="AF72" s="1">
        <f>SUM(Table1913[[#This Row],[Total 
Paid]:[Shipping 
Charged]])</f>
        <v>0</v>
      </c>
      <c r="AG72" s="1"/>
      <c r="AH72" s="1"/>
      <c r="AI72" s="1">
        <f t="shared" si="7"/>
        <v>0</v>
      </c>
      <c r="AK72" s="1"/>
      <c r="AL72" s="1"/>
      <c r="AM72" s="1"/>
      <c r="AN72" s="1"/>
      <c r="AP72" s="30"/>
      <c r="AQ72" s="1"/>
      <c r="AR72" s="1">
        <f t="shared" si="19"/>
        <v>0</v>
      </c>
      <c r="AS72" s="1"/>
      <c r="AT72" s="1"/>
      <c r="AU72" s="2">
        <f t="shared" si="9"/>
        <v>0</v>
      </c>
      <c r="AW72" s="1"/>
      <c r="AX72" s="1"/>
      <c r="AY72" s="1"/>
      <c r="AZ72" s="2">
        <f t="shared" si="21"/>
        <v>0</v>
      </c>
      <c r="BA72" s="2">
        <f>SUM(AF72,AH72,-AZ72,-Table1913[[#This Row],[Sale Fee]])</f>
        <v>0</v>
      </c>
      <c r="BC72" s="1"/>
      <c r="BD72" s="1"/>
      <c r="BE72" s="1"/>
    </row>
    <row r="73" spans="1:57" x14ac:dyDescent="0.25">
      <c r="A73" s="1"/>
      <c r="B73" s="1"/>
      <c r="E73" s="4"/>
      <c r="F73" s="4"/>
      <c r="L73" s="50"/>
      <c r="Q73" s="1"/>
      <c r="R73" s="1"/>
      <c r="S73" s="1">
        <f t="shared" si="22"/>
        <v>0</v>
      </c>
      <c r="W73" s="1">
        <f t="shared" si="20"/>
        <v>0</v>
      </c>
      <c r="X73" s="1"/>
      <c r="Y73" s="1"/>
      <c r="Z73" s="1">
        <f>Table1913[[#This Row],[Quantity2]]*Table1913[[#This Row],[U Cost]]</f>
        <v>0</v>
      </c>
      <c r="AB73" s="1"/>
      <c r="AC73" s="1"/>
      <c r="AD73" s="1">
        <f t="shared" si="6"/>
        <v>0</v>
      </c>
      <c r="AE73" s="1"/>
      <c r="AF73" s="1">
        <f>SUM(Table1913[[#This Row],[Total 
Paid]:[Shipping 
Charged]])</f>
        <v>0</v>
      </c>
      <c r="AG73" s="1"/>
      <c r="AH73" s="1"/>
      <c r="AI73" s="1">
        <f t="shared" si="7"/>
        <v>0</v>
      </c>
      <c r="AK73" s="1"/>
      <c r="AL73" s="1"/>
      <c r="AM73" s="1"/>
      <c r="AN73" s="1"/>
      <c r="AP73" s="30"/>
      <c r="AQ73" s="1"/>
      <c r="AR73" s="1">
        <f t="shared" si="19"/>
        <v>0</v>
      </c>
      <c r="AS73" s="1"/>
      <c r="AT73" s="1"/>
      <c r="AU73" s="2">
        <f t="shared" si="9"/>
        <v>0</v>
      </c>
      <c r="AW73" s="1"/>
      <c r="AX73" s="1"/>
      <c r="AY73" s="1"/>
      <c r="AZ73" s="2">
        <f t="shared" si="21"/>
        <v>0</v>
      </c>
      <c r="BA73" s="2">
        <f>SUM(AF73,AH73,-AZ73,-Table1913[[#This Row],[Sale Fee]])</f>
        <v>0</v>
      </c>
      <c r="BC73" s="1"/>
      <c r="BD73" s="1"/>
      <c r="BE73" s="1"/>
    </row>
    <row r="74" spans="1:57" x14ac:dyDescent="0.25">
      <c r="A74" s="1"/>
      <c r="B74" s="1"/>
      <c r="E74" s="4"/>
      <c r="F74" s="4"/>
      <c r="L74" s="50"/>
      <c r="Q74" s="1"/>
      <c r="R74" s="1"/>
      <c r="S74" s="1">
        <f t="shared" si="22"/>
        <v>0</v>
      </c>
      <c r="W74" s="1">
        <f t="shared" si="20"/>
        <v>0</v>
      </c>
      <c r="X74" s="1"/>
      <c r="Y74" s="1"/>
      <c r="Z74" s="1">
        <f>Table1913[[#This Row],[Quantity2]]*Table1913[[#This Row],[U Cost]]</f>
        <v>0</v>
      </c>
      <c r="AB74" s="1"/>
      <c r="AC74" s="1"/>
      <c r="AD74" s="1">
        <f t="shared" si="6"/>
        <v>0</v>
      </c>
      <c r="AE74" s="1"/>
      <c r="AF74" s="1">
        <f>SUM(Table1913[[#This Row],[Total 
Paid]:[Shipping 
Charged]])</f>
        <v>0</v>
      </c>
      <c r="AG74" s="1"/>
      <c r="AH74" s="1"/>
      <c r="AI74" s="1">
        <f t="shared" si="7"/>
        <v>0</v>
      </c>
      <c r="AK74" s="1"/>
      <c r="AL74" s="1"/>
      <c r="AM74" s="1"/>
      <c r="AN74" s="1"/>
      <c r="AP74" s="30"/>
      <c r="AQ74" s="1"/>
      <c r="AR74" s="1">
        <f t="shared" si="19"/>
        <v>0</v>
      </c>
      <c r="AS74" s="1"/>
      <c r="AT74" s="1"/>
      <c r="AU74" s="2">
        <f t="shared" si="9"/>
        <v>0</v>
      </c>
      <c r="AW74" s="1"/>
      <c r="AX74" s="1"/>
      <c r="AY74" s="1"/>
      <c r="AZ74" s="2">
        <f t="shared" si="21"/>
        <v>0</v>
      </c>
      <c r="BA74" s="2">
        <f>SUM(AF74,AH74,-AZ74,-Table1913[[#This Row],[Sale Fee]])</f>
        <v>0</v>
      </c>
      <c r="BC74" s="1"/>
      <c r="BD74" s="1"/>
      <c r="BE74" s="1"/>
    </row>
    <row r="75" spans="1:57" x14ac:dyDescent="0.25">
      <c r="A75" s="1"/>
      <c r="B75" s="1"/>
      <c r="E75" s="4"/>
      <c r="F75" s="4"/>
      <c r="L75" s="50"/>
      <c r="Q75" s="1"/>
      <c r="R75" s="1"/>
      <c r="S75" s="1">
        <f t="shared" si="22"/>
        <v>0</v>
      </c>
      <c r="W75" s="1">
        <f t="shared" si="20"/>
        <v>0</v>
      </c>
      <c r="X75" s="1"/>
      <c r="Y75" s="1"/>
      <c r="Z75" s="1">
        <f>Table1913[[#This Row],[Quantity2]]*Table1913[[#This Row],[U Cost]]</f>
        <v>0</v>
      </c>
      <c r="AB75" s="1"/>
      <c r="AC75" s="1"/>
      <c r="AD75" s="1">
        <f t="shared" si="6"/>
        <v>0</v>
      </c>
      <c r="AE75" s="1"/>
      <c r="AF75" s="1">
        <f>SUM(Table1913[[#This Row],[Total 
Paid]:[Shipping 
Charged]])</f>
        <v>0</v>
      </c>
      <c r="AG75" s="1"/>
      <c r="AH75" s="1"/>
      <c r="AI75" s="1">
        <f t="shared" si="7"/>
        <v>0</v>
      </c>
      <c r="AK75" s="1"/>
      <c r="AL75" s="1"/>
      <c r="AM75" s="1"/>
      <c r="AN75" s="1"/>
      <c r="AP75" s="30"/>
      <c r="AQ75" s="1"/>
      <c r="AR75" s="1">
        <f t="shared" si="19"/>
        <v>0</v>
      </c>
      <c r="AS75" s="1"/>
      <c r="AT75" s="1"/>
      <c r="AU75" s="2">
        <f t="shared" si="9"/>
        <v>0</v>
      </c>
      <c r="AW75" s="1"/>
      <c r="AX75" s="1"/>
      <c r="AY75" s="1"/>
      <c r="AZ75" s="2">
        <f t="shared" si="21"/>
        <v>0</v>
      </c>
      <c r="BA75" s="2">
        <f>SUM(AF75,AH75,-AZ75,-Table1913[[#This Row],[Sale Fee]])</f>
        <v>0</v>
      </c>
      <c r="BC75" s="1"/>
      <c r="BD75" s="1"/>
      <c r="BE75" s="1"/>
    </row>
    <row r="76" spans="1:57" x14ac:dyDescent="0.25">
      <c r="A76" s="1"/>
      <c r="B76" s="1"/>
      <c r="E76" s="4"/>
      <c r="F76" s="4"/>
      <c r="L76" s="50"/>
      <c r="N76" s="1"/>
      <c r="Q76" s="1"/>
      <c r="R76" s="1"/>
      <c r="S76" s="1">
        <f t="shared" si="22"/>
        <v>0</v>
      </c>
      <c r="W76" s="1">
        <f t="shared" si="20"/>
        <v>0</v>
      </c>
      <c r="X76" s="1"/>
      <c r="Y76" s="1"/>
      <c r="Z76" s="1">
        <f>Table1913[[#This Row],[Quantity2]]*Table1913[[#This Row],[U Cost]]</f>
        <v>0</v>
      </c>
      <c r="AB76" s="1"/>
      <c r="AC76" s="1"/>
      <c r="AD76" s="1">
        <f t="shared" si="6"/>
        <v>0</v>
      </c>
      <c r="AE76" s="1"/>
      <c r="AF76" s="1">
        <f>SUM(Table1913[[#This Row],[Total 
Paid]:[Shipping 
Charged]])</f>
        <v>0</v>
      </c>
      <c r="AG76" s="1"/>
      <c r="AH76" s="1"/>
      <c r="AI76" s="1">
        <f t="shared" si="7"/>
        <v>0</v>
      </c>
      <c r="AK76" s="1"/>
      <c r="AL76" s="1"/>
      <c r="AM76" s="1"/>
      <c r="AN76" s="1"/>
      <c r="AP76" s="30"/>
      <c r="AQ76" s="1"/>
      <c r="AR76" s="1">
        <f t="shared" si="19"/>
        <v>0</v>
      </c>
      <c r="AS76" s="1"/>
      <c r="AT76" s="1"/>
      <c r="AU76" s="2">
        <f t="shared" si="9"/>
        <v>0</v>
      </c>
      <c r="AW76" s="1"/>
      <c r="AX76" s="1"/>
      <c r="AY76" s="1"/>
      <c r="AZ76" s="2">
        <f t="shared" si="21"/>
        <v>0</v>
      </c>
      <c r="BA76" s="2">
        <f>SUM(AF76,AH76,-AZ76,-Table1913[[#This Row],[Sale Fee]])</f>
        <v>0</v>
      </c>
      <c r="BC76" s="1"/>
      <c r="BD76" s="1"/>
      <c r="BE76" s="1"/>
    </row>
    <row r="77" spans="1:57" x14ac:dyDescent="0.25">
      <c r="A77" s="1"/>
      <c r="B77" s="1"/>
      <c r="E77" s="4"/>
      <c r="F77" s="4"/>
      <c r="L77" s="50"/>
      <c r="Q77" s="1"/>
      <c r="R77" s="1"/>
      <c r="S77" s="1">
        <f t="shared" si="22"/>
        <v>0</v>
      </c>
      <c r="U77" s="1"/>
      <c r="V77" s="1"/>
      <c r="W77" s="1">
        <f t="shared" si="20"/>
        <v>0</v>
      </c>
      <c r="X77" s="1"/>
      <c r="Y77" s="1"/>
      <c r="Z77" s="1">
        <f>Table1913[[#This Row],[Quantity2]]*Table1913[[#This Row],[U Cost]]</f>
        <v>0</v>
      </c>
      <c r="AB77" s="1"/>
      <c r="AC77" s="1"/>
      <c r="AD77" s="1">
        <f t="shared" si="6"/>
        <v>0</v>
      </c>
      <c r="AE77" s="1"/>
      <c r="AF77" s="1">
        <f>SUM(Table1913[[#This Row],[Total 
Paid]:[Shipping 
Charged]])</f>
        <v>0</v>
      </c>
      <c r="AG77" s="1"/>
      <c r="AH77" s="1"/>
      <c r="AI77" s="1">
        <f t="shared" si="7"/>
        <v>0</v>
      </c>
      <c r="AK77" s="1"/>
      <c r="AL77" s="1"/>
      <c r="AM77" s="1"/>
      <c r="AN77" s="1"/>
      <c r="AP77" s="30"/>
      <c r="AQ77" s="1"/>
      <c r="AR77" s="1">
        <f t="shared" si="19"/>
        <v>0</v>
      </c>
      <c r="AS77" s="1"/>
      <c r="AT77" s="1"/>
      <c r="AU77" s="2">
        <f t="shared" si="9"/>
        <v>0</v>
      </c>
      <c r="AW77" s="1"/>
      <c r="AX77" s="1"/>
      <c r="AY77" s="1"/>
      <c r="AZ77" s="2">
        <f t="shared" si="21"/>
        <v>0</v>
      </c>
      <c r="BA77" s="2">
        <f>SUM(AF77,AH77,-AZ77,-Table1913[[#This Row],[Sale Fee]])</f>
        <v>0</v>
      </c>
      <c r="BC77" s="1"/>
      <c r="BD77" s="1"/>
      <c r="BE77" s="1"/>
    </row>
    <row r="78" spans="1:57" x14ac:dyDescent="0.25">
      <c r="A78" s="1"/>
      <c r="B78" s="1"/>
      <c r="E78" s="4"/>
      <c r="F78" s="4"/>
      <c r="L78" s="50"/>
      <c r="Q78" s="1"/>
      <c r="R78" s="1"/>
      <c r="S78" s="1">
        <f t="shared" si="22"/>
        <v>0</v>
      </c>
      <c r="U78" s="1"/>
      <c r="V78" s="1"/>
      <c r="W78" s="1">
        <f t="shared" si="20"/>
        <v>0</v>
      </c>
      <c r="X78" s="1"/>
      <c r="Y78" s="1"/>
      <c r="Z78" s="1">
        <f>Table1913[[#This Row],[Quantity2]]*Table1913[[#This Row],[U Cost]]</f>
        <v>0</v>
      </c>
      <c r="AB78" s="1"/>
      <c r="AC78" s="1"/>
      <c r="AD78" s="1">
        <f t="shared" si="6"/>
        <v>0</v>
      </c>
      <c r="AE78" s="1"/>
      <c r="AF78" s="1">
        <f>SUM(Table1913[[#This Row],[Total 
Paid]:[Shipping 
Charged]])</f>
        <v>0</v>
      </c>
      <c r="AG78" s="1"/>
      <c r="AH78" s="1"/>
      <c r="AI78" s="1">
        <f t="shared" si="7"/>
        <v>0</v>
      </c>
      <c r="AK78" s="1"/>
      <c r="AL78" s="1"/>
      <c r="AM78" s="1"/>
      <c r="AN78" s="1"/>
      <c r="AP78" s="30"/>
      <c r="AQ78" s="1"/>
      <c r="AR78" s="1">
        <f t="shared" si="19"/>
        <v>0</v>
      </c>
      <c r="AS78" s="1"/>
      <c r="AT78" s="1"/>
      <c r="AU78" s="2">
        <f t="shared" si="9"/>
        <v>0</v>
      </c>
      <c r="AW78" s="1"/>
      <c r="AX78" s="1"/>
      <c r="AY78" s="1"/>
      <c r="AZ78" s="2">
        <f t="shared" si="21"/>
        <v>0</v>
      </c>
      <c r="BA78" s="2">
        <f>SUM(AF78,AH78,-AZ78,-Table1913[[#This Row],[Sale Fee]])</f>
        <v>0</v>
      </c>
      <c r="BC78" s="1"/>
      <c r="BD78" s="1"/>
      <c r="BE78" s="1"/>
    </row>
    <row r="79" spans="1:57" x14ac:dyDescent="0.25">
      <c r="A79" s="1"/>
      <c r="B79" s="1"/>
      <c r="E79" s="4"/>
      <c r="F79" s="4"/>
      <c r="Q79" s="1"/>
      <c r="R79" s="1"/>
      <c r="S79" s="1">
        <f t="shared" si="22"/>
        <v>0</v>
      </c>
      <c r="U79" s="1"/>
      <c r="V79" s="1"/>
      <c r="W79" s="1">
        <f>U79*V79</f>
        <v>0</v>
      </c>
      <c r="X79" s="1"/>
      <c r="Y79" s="1"/>
      <c r="Z79" s="1">
        <f>Table1913[[#This Row],[Quantity2]]*Table1913[[#This Row],[U Cost]]</f>
        <v>0</v>
      </c>
      <c r="AB79" s="1"/>
      <c r="AC79" s="1"/>
      <c r="AD79" s="1">
        <f t="shared" si="6"/>
        <v>0</v>
      </c>
      <c r="AE79" s="1"/>
      <c r="AF79" s="1">
        <f>SUM(Table1913[[#This Row],[Total 
Paid]:[Shipping 
Charged]])</f>
        <v>0</v>
      </c>
      <c r="AG79" s="1"/>
      <c r="AH79" s="1"/>
      <c r="AI79" s="1">
        <f t="shared" si="7"/>
        <v>0</v>
      </c>
      <c r="AK79" s="1"/>
      <c r="AL79" s="1"/>
      <c r="AM79" s="1"/>
      <c r="AN79" s="1"/>
      <c r="AP79" s="30"/>
      <c r="AQ79" s="1"/>
      <c r="AR79" s="1">
        <f t="shared" si="19"/>
        <v>0</v>
      </c>
      <c r="AS79" s="1"/>
      <c r="AT79" s="1"/>
      <c r="AU79" s="2">
        <f t="shared" si="9"/>
        <v>0</v>
      </c>
      <c r="AW79" s="1"/>
      <c r="AX79" s="1"/>
      <c r="AY79" s="1"/>
      <c r="AZ79" s="2">
        <f t="shared" si="21"/>
        <v>0</v>
      </c>
      <c r="BA79" s="2">
        <f>SUM(AF79,AH79,-AZ79,-Table1913[[#This Row],[Sale Fee]])</f>
        <v>0</v>
      </c>
      <c r="BC79" s="1"/>
      <c r="BD79" s="1"/>
      <c r="BE79" s="1"/>
    </row>
    <row r="80" spans="1:57" x14ac:dyDescent="0.25">
      <c r="A80" s="1"/>
      <c r="B80" s="1"/>
      <c r="E80" s="4"/>
      <c r="F80" s="4"/>
      <c r="Q80" s="1"/>
      <c r="R80" s="1"/>
      <c r="S80" s="1">
        <f t="shared" si="22"/>
        <v>0</v>
      </c>
      <c r="U80" s="1"/>
      <c r="V80" s="1"/>
      <c r="W80" s="1">
        <f t="shared" ref="W80:W88" si="29">U80*V80</f>
        <v>0</v>
      </c>
      <c r="X80" s="1"/>
      <c r="Y80" s="1"/>
      <c r="Z80" s="1">
        <f>Table1913[[#This Row],[Quantity2]]*Table1913[[#This Row],[U Cost]]</f>
        <v>0</v>
      </c>
      <c r="AB80" s="1"/>
      <c r="AC80" s="1"/>
      <c r="AD80" s="1">
        <f t="shared" si="6"/>
        <v>0</v>
      </c>
      <c r="AE80" s="1"/>
      <c r="AF80" s="1">
        <f>SUM(Table1913[[#This Row],[Total 
Paid]:[Shipping 
Charged]])</f>
        <v>0</v>
      </c>
      <c r="AG80" s="1"/>
      <c r="AH80" s="1"/>
      <c r="AI80" s="1">
        <f t="shared" si="7"/>
        <v>0</v>
      </c>
      <c r="AK80" s="1"/>
      <c r="AL80" s="1"/>
      <c r="AM80" s="1"/>
      <c r="AN80" s="1"/>
      <c r="AP80" s="30"/>
      <c r="AQ80" s="1"/>
      <c r="AR80" s="1">
        <f t="shared" si="19"/>
        <v>0</v>
      </c>
      <c r="AS80" s="1"/>
      <c r="AT80" s="1"/>
      <c r="AU80" s="2">
        <f t="shared" si="9"/>
        <v>0</v>
      </c>
      <c r="AW80" s="1"/>
      <c r="AX80" s="1"/>
      <c r="AY80" s="1"/>
      <c r="AZ80" s="2">
        <f t="shared" si="21"/>
        <v>0</v>
      </c>
      <c r="BA80" s="2">
        <f>SUM(AF80,AH80,-AZ80,-Table1913[[#This Row],[Sale Fee]])</f>
        <v>0</v>
      </c>
      <c r="BC80" s="1"/>
      <c r="BD80" s="1"/>
      <c r="BE80" s="1"/>
    </row>
    <row r="81" spans="1:57" x14ac:dyDescent="0.25">
      <c r="A81" s="1"/>
      <c r="B81" s="1"/>
      <c r="E81" s="4"/>
      <c r="F81" s="4"/>
      <c r="Q81" s="1"/>
      <c r="R81" s="1"/>
      <c r="S81" s="1">
        <f t="shared" si="22"/>
        <v>0</v>
      </c>
      <c r="U81" s="1"/>
      <c r="V81" s="1"/>
      <c r="W81" s="1">
        <f t="shared" si="29"/>
        <v>0</v>
      </c>
      <c r="X81" s="1"/>
      <c r="Y81" s="1"/>
      <c r="Z81" s="1">
        <f>Table1913[[#This Row],[Quantity2]]*Table1913[[#This Row],[U Cost]]</f>
        <v>0</v>
      </c>
      <c r="AB81" s="1"/>
      <c r="AC81" s="1"/>
      <c r="AD81" s="1">
        <f t="shared" si="6"/>
        <v>0</v>
      </c>
      <c r="AE81" s="1"/>
      <c r="AF81" s="1">
        <f>SUM(Table1913[[#This Row],[Total 
Paid]:[Shipping 
Charged]])</f>
        <v>0</v>
      </c>
      <c r="AG81" s="1"/>
      <c r="AH81" s="1"/>
      <c r="AI81" s="1">
        <f t="shared" si="7"/>
        <v>0</v>
      </c>
      <c r="AK81" s="1"/>
      <c r="AL81" s="1"/>
      <c r="AM81" s="1"/>
      <c r="AN81" s="1"/>
      <c r="AP81" s="30"/>
      <c r="AQ81" s="1"/>
      <c r="AR81" s="1">
        <f t="shared" si="19"/>
        <v>0</v>
      </c>
      <c r="AS81" s="1"/>
      <c r="AT81" s="1"/>
      <c r="AU81" s="2">
        <f t="shared" si="9"/>
        <v>0</v>
      </c>
      <c r="AW81" s="1"/>
      <c r="AX81" s="1"/>
      <c r="AY81" s="1"/>
      <c r="AZ81" s="2">
        <f t="shared" si="21"/>
        <v>0</v>
      </c>
      <c r="BA81" s="2">
        <f>SUM(AF81,AH81,-AZ81,-Table1913[[#This Row],[Sale Fee]])</f>
        <v>0</v>
      </c>
      <c r="BC81" s="1"/>
      <c r="BD81" s="1"/>
      <c r="BE81" s="1"/>
    </row>
    <row r="82" spans="1:57" x14ac:dyDescent="0.25">
      <c r="A82" s="1"/>
      <c r="B82" s="1"/>
      <c r="E82" s="4"/>
      <c r="F82" s="4"/>
      <c r="Q82" s="1"/>
      <c r="R82" s="1"/>
      <c r="S82" s="1">
        <f t="shared" si="22"/>
        <v>0</v>
      </c>
      <c r="U82" s="1"/>
      <c r="V82" s="1"/>
      <c r="W82" s="1">
        <f t="shared" si="29"/>
        <v>0</v>
      </c>
      <c r="X82" s="1"/>
      <c r="Y82" s="1"/>
      <c r="Z82" s="1">
        <f>Table1913[[#This Row],[Quantity2]]*Table1913[[#This Row],[U Cost]]</f>
        <v>0</v>
      </c>
      <c r="AB82" s="1"/>
      <c r="AC82" s="1"/>
      <c r="AD82" s="1">
        <f t="shared" si="6"/>
        <v>0</v>
      </c>
      <c r="AE82" s="1"/>
      <c r="AF82" s="1">
        <f>SUM(Table1913[[#This Row],[Total 
Paid]:[Shipping 
Charged]])</f>
        <v>0</v>
      </c>
      <c r="AG82" s="1"/>
      <c r="AH82" s="1"/>
      <c r="AI82" s="1">
        <f t="shared" si="7"/>
        <v>0</v>
      </c>
      <c r="AK82" s="1"/>
      <c r="AL82" s="1"/>
      <c r="AM82" s="1"/>
      <c r="AN82" s="1"/>
      <c r="AP82" s="30"/>
      <c r="AQ82" s="1"/>
      <c r="AR82" s="1">
        <f t="shared" si="19"/>
        <v>0</v>
      </c>
      <c r="AS82" s="1"/>
      <c r="AT82" s="1"/>
      <c r="AU82" s="2">
        <f t="shared" si="9"/>
        <v>0</v>
      </c>
      <c r="AW82" s="1"/>
      <c r="AX82" s="1"/>
      <c r="AY82" s="1"/>
      <c r="AZ82" s="2">
        <f t="shared" si="21"/>
        <v>0</v>
      </c>
      <c r="BA82" s="2">
        <f>SUM(AF82,AH82,-AZ82,-Table1913[[#This Row],[Sale Fee]])</f>
        <v>0</v>
      </c>
      <c r="BC82" s="1"/>
      <c r="BD82" s="1"/>
      <c r="BE82" s="1"/>
    </row>
    <row r="83" spans="1:57" x14ac:dyDescent="0.25">
      <c r="A83" s="1"/>
      <c r="B83" s="1"/>
      <c r="E83" s="4"/>
      <c r="F83" s="4"/>
      <c r="Q83" s="1"/>
      <c r="R83" s="1"/>
      <c r="S83" s="1">
        <f t="shared" si="22"/>
        <v>0</v>
      </c>
      <c r="U83" s="1"/>
      <c r="V83" s="1"/>
      <c r="W83" s="1">
        <f t="shared" si="29"/>
        <v>0</v>
      </c>
      <c r="X83" s="1"/>
      <c r="Y83" s="1"/>
      <c r="Z83" s="1">
        <f>Table1913[[#This Row],[Quantity2]]*Table1913[[#This Row],[U Cost]]</f>
        <v>0</v>
      </c>
      <c r="AB83" s="1"/>
      <c r="AC83" s="1"/>
      <c r="AD83" s="1">
        <f t="shared" si="6"/>
        <v>0</v>
      </c>
      <c r="AE83" s="1"/>
      <c r="AF83" s="1">
        <f>SUM(Table1913[[#This Row],[Total 
Paid]:[Shipping 
Charged]])</f>
        <v>0</v>
      </c>
      <c r="AG83" s="1"/>
      <c r="AH83" s="1"/>
      <c r="AI83" s="1">
        <f t="shared" si="7"/>
        <v>0</v>
      </c>
      <c r="AK83" s="1"/>
      <c r="AL83" s="1"/>
      <c r="AM83" s="1"/>
      <c r="AN83" s="1"/>
      <c r="AP83" s="30"/>
      <c r="AQ83" s="1"/>
      <c r="AR83" s="1">
        <f t="shared" si="19"/>
        <v>0</v>
      </c>
      <c r="AS83" s="1"/>
      <c r="AT83" s="1"/>
      <c r="AU83" s="2">
        <f t="shared" si="9"/>
        <v>0</v>
      </c>
      <c r="AW83" s="1"/>
      <c r="AX83" s="1"/>
      <c r="AY83" s="1"/>
      <c r="AZ83" s="2">
        <f t="shared" si="21"/>
        <v>0</v>
      </c>
      <c r="BA83" s="2">
        <f>SUM(AF83,AH83,-AZ83,-Table1913[[#This Row],[Sale Fee]])</f>
        <v>0</v>
      </c>
      <c r="BC83" s="1"/>
      <c r="BD83" s="1"/>
      <c r="BE83" s="1"/>
    </row>
    <row r="84" spans="1:57" x14ac:dyDescent="0.25">
      <c r="A84" s="1"/>
      <c r="B84" s="1"/>
      <c r="E84" s="4"/>
      <c r="F84" s="4"/>
      <c r="Q84" s="1"/>
      <c r="R84" s="1"/>
      <c r="S84" s="1">
        <f t="shared" si="22"/>
        <v>0</v>
      </c>
      <c r="U84" s="1"/>
      <c r="V84" s="1"/>
      <c r="W84" s="1">
        <f t="shared" si="29"/>
        <v>0</v>
      </c>
      <c r="X84" s="1"/>
      <c r="Y84" s="1"/>
      <c r="Z84" s="1">
        <f>Table1913[[#This Row],[Quantity2]]*Table1913[[#This Row],[U Cost]]</f>
        <v>0</v>
      </c>
      <c r="AB84" s="1"/>
      <c r="AC84" s="1"/>
      <c r="AD84" s="1">
        <f t="shared" si="6"/>
        <v>0</v>
      </c>
      <c r="AE84" s="1"/>
      <c r="AF84" s="1">
        <f>SUM(Table1913[[#This Row],[Total 
Paid]:[Shipping 
Charged]])</f>
        <v>0</v>
      </c>
      <c r="AG84" s="1"/>
      <c r="AH84" s="1"/>
      <c r="AI84" s="1">
        <f t="shared" si="7"/>
        <v>0</v>
      </c>
      <c r="AK84" s="1"/>
      <c r="AL84" s="1"/>
      <c r="AM84" s="1"/>
      <c r="AN84" s="1"/>
      <c r="AP84" s="30"/>
      <c r="AQ84" s="1"/>
      <c r="AR84" s="1">
        <f t="shared" si="19"/>
        <v>0</v>
      </c>
      <c r="AS84" s="1"/>
      <c r="AT84" s="1"/>
      <c r="AU84" s="2">
        <f t="shared" si="9"/>
        <v>0</v>
      </c>
      <c r="AW84" s="1"/>
      <c r="AX84" s="1"/>
      <c r="AY84" s="1"/>
      <c r="AZ84" s="2">
        <f t="shared" si="21"/>
        <v>0</v>
      </c>
      <c r="BA84" s="2">
        <f>SUM(AF84,AH84,-AZ84,-Table1913[[#This Row],[Sale Fee]])</f>
        <v>0</v>
      </c>
      <c r="BC84" s="1"/>
      <c r="BD84" s="1"/>
      <c r="BE84" s="1"/>
    </row>
    <row r="85" spans="1:57" x14ac:dyDescent="0.25">
      <c r="A85" s="1"/>
      <c r="B85" s="1"/>
      <c r="E85" s="4"/>
      <c r="F85" s="4"/>
      <c r="Q85" s="1"/>
      <c r="R85" s="1"/>
      <c r="S85" s="1">
        <f t="shared" si="22"/>
        <v>0</v>
      </c>
      <c r="U85" s="1"/>
      <c r="V85" s="1"/>
      <c r="W85" s="1">
        <f t="shared" si="29"/>
        <v>0</v>
      </c>
      <c r="X85" s="1"/>
      <c r="Y85" s="1"/>
      <c r="Z85" s="1">
        <f>Table1913[[#This Row],[Quantity2]]*Table1913[[#This Row],[U Cost]]</f>
        <v>0</v>
      </c>
      <c r="AB85" s="1"/>
      <c r="AC85" s="1"/>
      <c r="AD85" s="1">
        <f t="shared" si="6"/>
        <v>0</v>
      </c>
      <c r="AE85" s="1"/>
      <c r="AF85" s="1">
        <f>SUM(Table1913[[#This Row],[Total 
Paid]:[Shipping 
Charged]])</f>
        <v>0</v>
      </c>
      <c r="AG85" s="1"/>
      <c r="AH85" s="1"/>
      <c r="AI85" s="1">
        <f t="shared" si="7"/>
        <v>0</v>
      </c>
      <c r="AK85" s="1"/>
      <c r="AL85" s="1"/>
      <c r="AM85" s="1"/>
      <c r="AN85" s="1"/>
      <c r="AP85" s="30"/>
      <c r="AQ85" s="1"/>
      <c r="AR85" s="1">
        <f t="shared" si="19"/>
        <v>0</v>
      </c>
      <c r="AS85" s="1"/>
      <c r="AT85" s="1"/>
      <c r="AU85" s="2">
        <f t="shared" si="9"/>
        <v>0</v>
      </c>
      <c r="AW85" s="1"/>
      <c r="AX85" s="1"/>
      <c r="AY85" s="1"/>
      <c r="AZ85" s="2">
        <f t="shared" si="21"/>
        <v>0</v>
      </c>
      <c r="BA85" s="2">
        <f>SUM(AF85,AH85,-AZ85,-Table1913[[#This Row],[Sale Fee]])</f>
        <v>0</v>
      </c>
      <c r="BC85" s="1"/>
      <c r="BD85" s="1"/>
      <c r="BE85" s="1"/>
    </row>
    <row r="86" spans="1:57" x14ac:dyDescent="0.25">
      <c r="A86" s="1"/>
      <c r="B86" s="1"/>
      <c r="E86" s="4"/>
      <c r="F86" s="4"/>
      <c r="Q86" s="1"/>
      <c r="R86" s="1"/>
      <c r="S86" s="1">
        <f t="shared" si="22"/>
        <v>0</v>
      </c>
      <c r="U86" s="1"/>
      <c r="V86" s="1"/>
      <c r="W86" s="1">
        <f t="shared" si="29"/>
        <v>0</v>
      </c>
      <c r="X86" s="1"/>
      <c r="Y86" s="1"/>
      <c r="Z86" s="1">
        <f>Table1913[[#This Row],[Quantity2]]*Table1913[[#This Row],[U Cost]]</f>
        <v>0</v>
      </c>
      <c r="AB86" s="1"/>
      <c r="AC86" s="1"/>
      <c r="AD86" s="1">
        <f t="shared" si="6"/>
        <v>0</v>
      </c>
      <c r="AE86" s="1"/>
      <c r="AF86" s="1">
        <f>SUM(Table1913[[#This Row],[Total 
Paid]:[Shipping 
Charged]])</f>
        <v>0</v>
      </c>
      <c r="AG86" s="1"/>
      <c r="AH86" s="1"/>
      <c r="AI86" s="1">
        <f t="shared" si="7"/>
        <v>0</v>
      </c>
      <c r="AK86" s="1"/>
      <c r="AL86" s="1"/>
      <c r="AM86" s="1"/>
      <c r="AN86" s="1"/>
      <c r="AP86" s="30"/>
      <c r="AQ86" s="1"/>
      <c r="AR86" s="1">
        <f t="shared" si="19"/>
        <v>0</v>
      </c>
      <c r="AS86" s="1"/>
      <c r="AT86" s="1"/>
      <c r="AU86" s="2">
        <f t="shared" si="9"/>
        <v>0</v>
      </c>
      <c r="AW86" s="1"/>
      <c r="AX86" s="1"/>
      <c r="AY86" s="1"/>
      <c r="AZ86" s="2">
        <f t="shared" si="21"/>
        <v>0</v>
      </c>
      <c r="BA86" s="2">
        <f>SUM(AF86,AH86,-AZ86,-Table1913[[#This Row],[Sale Fee]])</f>
        <v>0</v>
      </c>
      <c r="BC86" s="1"/>
      <c r="BD86" s="1"/>
      <c r="BE86" s="1"/>
    </row>
    <row r="87" spans="1:57" x14ac:dyDescent="0.25">
      <c r="A87" s="1"/>
      <c r="B87" s="1"/>
      <c r="E87" s="4"/>
      <c r="F87" s="4"/>
      <c r="Q87" s="1"/>
      <c r="R87" s="1"/>
      <c r="S87" s="1">
        <f t="shared" si="22"/>
        <v>0</v>
      </c>
      <c r="U87" s="1"/>
      <c r="V87" s="1"/>
      <c r="W87" s="1">
        <f t="shared" si="29"/>
        <v>0</v>
      </c>
      <c r="X87" s="1"/>
      <c r="Y87" s="1"/>
      <c r="Z87" s="1">
        <f>Table1913[[#This Row],[Quantity2]]*Table1913[[#This Row],[U Cost]]</f>
        <v>0</v>
      </c>
      <c r="AB87" s="1"/>
      <c r="AC87" s="1"/>
      <c r="AD87" s="1">
        <f t="shared" si="6"/>
        <v>0</v>
      </c>
      <c r="AE87" s="1"/>
      <c r="AF87" s="1">
        <f>SUM(Table1913[[#This Row],[Total 
Paid]:[Shipping 
Charged]])</f>
        <v>0</v>
      </c>
      <c r="AG87" s="1"/>
      <c r="AH87" s="1"/>
      <c r="AI87" s="1">
        <f t="shared" si="7"/>
        <v>0</v>
      </c>
      <c r="AK87" s="1"/>
      <c r="AL87" s="1"/>
      <c r="AM87" s="1"/>
      <c r="AN87" s="1"/>
      <c r="AP87" s="30"/>
      <c r="AQ87" s="1"/>
      <c r="AR87" s="1">
        <f t="shared" si="19"/>
        <v>0</v>
      </c>
      <c r="AS87" s="1"/>
      <c r="AT87" s="1"/>
      <c r="AU87" s="2">
        <f t="shared" si="9"/>
        <v>0</v>
      </c>
      <c r="AW87" s="1"/>
      <c r="AX87" s="1"/>
      <c r="AY87" s="1"/>
      <c r="AZ87" s="2">
        <f t="shared" si="21"/>
        <v>0</v>
      </c>
      <c r="BA87" s="2">
        <f>SUM(AF87,AH87,-AZ87,-Table1913[[#This Row],[Sale Fee]])</f>
        <v>0</v>
      </c>
      <c r="BC87" s="1"/>
      <c r="BD87" s="1"/>
      <c r="BE87" s="1"/>
    </row>
    <row r="88" spans="1:57" x14ac:dyDescent="0.25">
      <c r="A88" s="1"/>
      <c r="B88" s="1"/>
      <c r="E88" s="4"/>
      <c r="F88" s="4"/>
      <c r="Q88" s="1"/>
      <c r="R88" s="1"/>
      <c r="S88" s="1">
        <f t="shared" si="22"/>
        <v>0</v>
      </c>
      <c r="U88" s="1"/>
      <c r="V88" s="1"/>
      <c r="W88" s="1">
        <f t="shared" si="29"/>
        <v>0</v>
      </c>
      <c r="X88" s="1"/>
      <c r="Y88" s="1"/>
      <c r="Z88" s="1">
        <f>Table1913[[#This Row],[Quantity2]]*Table1913[[#This Row],[U Cost]]</f>
        <v>0</v>
      </c>
      <c r="AB88" s="1"/>
      <c r="AC88" s="1"/>
      <c r="AD88" s="1">
        <f t="shared" si="6"/>
        <v>0</v>
      </c>
      <c r="AE88" s="1"/>
      <c r="AF88" s="1">
        <f>SUM(Table1913[[#This Row],[Total 
Paid]:[Shipping 
Charged]])</f>
        <v>0</v>
      </c>
      <c r="AG88" s="1"/>
      <c r="AH88" s="1"/>
      <c r="AI88" s="1">
        <f t="shared" si="7"/>
        <v>0</v>
      </c>
      <c r="AK88" s="1"/>
      <c r="AL88" s="1"/>
      <c r="AM88" s="1"/>
      <c r="AN88" s="1"/>
      <c r="AP88" s="30"/>
      <c r="AQ88" s="1"/>
      <c r="AR88" s="1">
        <f t="shared" si="19"/>
        <v>0</v>
      </c>
      <c r="AS88" s="1"/>
      <c r="AT88" s="1"/>
      <c r="AU88" s="2">
        <f t="shared" si="9"/>
        <v>0</v>
      </c>
      <c r="AW88" s="1"/>
      <c r="AX88" s="1"/>
      <c r="AY88" s="1"/>
      <c r="AZ88" s="2">
        <f t="shared" si="21"/>
        <v>0</v>
      </c>
      <c r="BA88" s="2">
        <f>SUM(AF88,AH88,-AZ88,-Table1913[[#This Row],[Sale Fee]])</f>
        <v>0</v>
      </c>
      <c r="BC88" s="1"/>
      <c r="BD88" s="1"/>
      <c r="BE88" s="1"/>
    </row>
    <row r="89" spans="1:57" x14ac:dyDescent="0.25">
      <c r="A89" s="1"/>
      <c r="B89" s="1"/>
      <c r="E89" s="4"/>
      <c r="F89" s="4"/>
      <c r="Q89" s="1"/>
      <c r="R89" s="1"/>
      <c r="S89" s="1">
        <f t="shared" si="22"/>
        <v>0</v>
      </c>
      <c r="U89" s="1"/>
      <c r="V89" s="1"/>
      <c r="W89" s="1">
        <f t="shared" si="20"/>
        <v>0</v>
      </c>
      <c r="X89" s="1"/>
      <c r="Y89" s="1"/>
      <c r="Z89" s="1">
        <f>Table1913[[#This Row],[Quantity2]]*Table1913[[#This Row],[U Cost]]</f>
        <v>0</v>
      </c>
      <c r="AB89" s="1"/>
      <c r="AC89" s="1"/>
      <c r="AD89" s="1">
        <f t="shared" si="6"/>
        <v>0</v>
      </c>
      <c r="AE89" s="1"/>
      <c r="AF89" s="1">
        <f>SUM(Table1913[[#This Row],[Total 
Paid]:[Shipping 
Charged]])</f>
        <v>0</v>
      </c>
      <c r="AG89" s="1"/>
      <c r="AH89" s="1"/>
      <c r="AI89" s="1">
        <f t="shared" si="7"/>
        <v>0</v>
      </c>
      <c r="AK89" s="1"/>
      <c r="AL89" s="1"/>
      <c r="AM89" s="1"/>
      <c r="AN89" s="1"/>
      <c r="AP89" s="30"/>
      <c r="AQ89" s="1"/>
      <c r="AR89" s="1">
        <f t="shared" si="19"/>
        <v>0</v>
      </c>
      <c r="AS89" s="1"/>
      <c r="AT89" s="1"/>
      <c r="AU89" s="2">
        <f t="shared" si="9"/>
        <v>0</v>
      </c>
      <c r="AW89" s="1"/>
      <c r="AX89" s="1"/>
      <c r="AY89" s="1"/>
      <c r="AZ89" s="2">
        <f t="shared" si="21"/>
        <v>0</v>
      </c>
      <c r="BA89" s="2">
        <f>SUM(AF89,AH89,-AZ89,-Table1913[[#This Row],[Sale Fee]])</f>
        <v>0</v>
      </c>
      <c r="BC89" s="1"/>
      <c r="BD89" s="1"/>
      <c r="BE89" s="1"/>
    </row>
    <row r="90" spans="1:57" x14ac:dyDescent="0.25">
      <c r="A90" s="1"/>
      <c r="B90" s="1"/>
      <c r="E90" s="4"/>
      <c r="F90" s="4"/>
      <c r="L90" s="51"/>
      <c r="Q90" s="1"/>
      <c r="R90" s="1"/>
      <c r="S90" s="1">
        <f t="shared" si="22"/>
        <v>0</v>
      </c>
      <c r="U90" s="1"/>
      <c r="V90" s="1"/>
      <c r="W90" s="1">
        <f t="shared" si="20"/>
        <v>0</v>
      </c>
      <c r="X90" s="1"/>
      <c r="Y90" s="1"/>
      <c r="Z90" s="1">
        <f>Table1913[[#This Row],[Quantity2]]*Table1913[[#This Row],[U Cost]]</f>
        <v>0</v>
      </c>
      <c r="AB90" s="1"/>
      <c r="AC90" s="1"/>
      <c r="AD90" s="1">
        <f t="shared" si="6"/>
        <v>0</v>
      </c>
      <c r="AE90" s="1"/>
      <c r="AF90" s="1">
        <f>SUM(Table1913[[#This Row],[Total 
Paid]:[Shipping 
Charged]])</f>
        <v>0</v>
      </c>
      <c r="AG90" s="1"/>
      <c r="AH90" s="1"/>
      <c r="AI90" s="1">
        <f t="shared" si="7"/>
        <v>0</v>
      </c>
      <c r="AK90" s="1"/>
      <c r="AL90" s="1"/>
      <c r="AM90" s="1"/>
      <c r="AN90" s="1"/>
      <c r="AP90" s="30"/>
      <c r="AQ90" s="1"/>
      <c r="AR90" s="1">
        <f t="shared" si="19"/>
        <v>0</v>
      </c>
      <c r="AS90" s="1"/>
      <c r="AT90" s="1"/>
      <c r="AU90" s="2">
        <f t="shared" si="9"/>
        <v>0</v>
      </c>
      <c r="AW90" s="1"/>
      <c r="AX90" s="1"/>
      <c r="AY90" s="1"/>
      <c r="AZ90" s="2">
        <f t="shared" si="21"/>
        <v>0</v>
      </c>
      <c r="BA90" s="2">
        <f>SUM(AF90,AH90,-AZ90,-Table1913[[#This Row],[Sale Fee]])</f>
        <v>0</v>
      </c>
      <c r="BC90" s="1"/>
      <c r="BD90" s="1"/>
      <c r="BE90" s="1"/>
    </row>
    <row r="91" spans="1:57" x14ac:dyDescent="0.25">
      <c r="A91" s="1"/>
      <c r="B91" s="1"/>
      <c r="E91" s="4"/>
      <c r="F91" s="4"/>
      <c r="L91" s="51"/>
      <c r="Q91" s="1"/>
      <c r="R91" s="1"/>
      <c r="S91" s="1">
        <f t="shared" si="22"/>
        <v>0</v>
      </c>
      <c r="U91" s="1"/>
      <c r="V91" s="1"/>
      <c r="W91" s="1">
        <f t="shared" si="20"/>
        <v>0</v>
      </c>
      <c r="X91" s="1"/>
      <c r="Y91" s="1"/>
      <c r="Z91" s="1">
        <f>Table1913[[#This Row],[Quantity2]]*Table1913[[#This Row],[U Cost]]</f>
        <v>0</v>
      </c>
      <c r="AB91" s="1"/>
      <c r="AC91" s="1"/>
      <c r="AD91" s="1">
        <f t="shared" si="6"/>
        <v>0</v>
      </c>
      <c r="AE91" s="1"/>
      <c r="AF91" s="1">
        <f>SUM(Table1913[[#This Row],[Total 
Paid]:[Shipping 
Charged]])</f>
        <v>0</v>
      </c>
      <c r="AG91" s="1"/>
      <c r="AH91" s="1"/>
      <c r="AI91" s="1">
        <f t="shared" si="7"/>
        <v>0</v>
      </c>
      <c r="AK91" s="1"/>
      <c r="AL91" s="1"/>
      <c r="AM91" s="1"/>
      <c r="AN91" s="1"/>
      <c r="AP91" s="30"/>
      <c r="AQ91" s="1"/>
      <c r="AR91" s="1">
        <f t="shared" si="19"/>
        <v>0</v>
      </c>
      <c r="AS91" s="1"/>
      <c r="AT91" s="1"/>
      <c r="AU91" s="2">
        <f t="shared" si="9"/>
        <v>0</v>
      </c>
      <c r="AW91" s="1"/>
      <c r="AX91" s="1"/>
      <c r="AY91" s="1"/>
      <c r="AZ91" s="2">
        <f t="shared" si="21"/>
        <v>0</v>
      </c>
      <c r="BA91" s="2">
        <f>SUM(AF91,AH91,-AZ91,-Table1913[[#This Row],[Sale Fee]])</f>
        <v>0</v>
      </c>
      <c r="BC91" s="1"/>
      <c r="BD91" s="1"/>
      <c r="BE91" s="1"/>
    </row>
    <row r="92" spans="1:57" x14ac:dyDescent="0.25">
      <c r="A92" s="1"/>
      <c r="B92" s="1"/>
      <c r="E92" s="4"/>
      <c r="F92" s="4"/>
      <c r="Q92" s="1"/>
      <c r="R92" s="1"/>
      <c r="S92" s="1">
        <f t="shared" si="22"/>
        <v>0</v>
      </c>
      <c r="U92" s="1"/>
      <c r="V92" s="1"/>
      <c r="W92" s="1">
        <f t="shared" si="20"/>
        <v>0</v>
      </c>
      <c r="X92" s="1"/>
      <c r="Y92" s="1"/>
      <c r="Z92" s="1">
        <f>Table1913[[#This Row],[Quantity2]]*Table1913[[#This Row],[U Cost]]</f>
        <v>0</v>
      </c>
      <c r="AB92" s="1"/>
      <c r="AC92" s="1"/>
      <c r="AD92" s="1">
        <f t="shared" si="6"/>
        <v>0</v>
      </c>
      <c r="AE92" s="1"/>
      <c r="AF92" s="1">
        <f>SUM(Table1913[[#This Row],[Total 
Paid]:[Shipping 
Charged]])</f>
        <v>0</v>
      </c>
      <c r="AG92" s="1"/>
      <c r="AH92" s="1"/>
      <c r="AI92" s="1">
        <f t="shared" si="7"/>
        <v>0</v>
      </c>
      <c r="AK92" s="1"/>
      <c r="AL92" s="1"/>
      <c r="AM92" s="1"/>
      <c r="AN92" s="1"/>
      <c r="AP92" s="30"/>
      <c r="AQ92" s="1"/>
      <c r="AR92" s="1">
        <f t="shared" si="19"/>
        <v>0</v>
      </c>
      <c r="AS92" s="1"/>
      <c r="AT92" s="1"/>
      <c r="AU92" s="2">
        <f t="shared" si="9"/>
        <v>0</v>
      </c>
      <c r="AW92" s="1"/>
      <c r="AX92" s="1"/>
      <c r="AY92" s="1"/>
      <c r="AZ92" s="2">
        <f t="shared" si="21"/>
        <v>0</v>
      </c>
      <c r="BA92" s="2">
        <f>SUM(AF92,AH92,-AZ92,-Table1913[[#This Row],[Sale Fee]])</f>
        <v>0</v>
      </c>
      <c r="BC92" s="1"/>
      <c r="BD92" s="1"/>
      <c r="BE92" s="1"/>
    </row>
    <row r="93" spans="1:57" x14ac:dyDescent="0.25">
      <c r="A93" s="1"/>
      <c r="B93" s="1"/>
      <c r="E93" s="4"/>
      <c r="F93" s="4"/>
      <c r="Q93" s="1"/>
      <c r="R93" s="1"/>
      <c r="S93" s="1">
        <f t="shared" si="22"/>
        <v>0</v>
      </c>
      <c r="U93" s="1"/>
      <c r="V93" s="1"/>
      <c r="W93" s="1">
        <f t="shared" si="20"/>
        <v>0</v>
      </c>
      <c r="X93" s="1"/>
      <c r="Y93" s="1"/>
      <c r="Z93" s="1">
        <f>Table1913[[#This Row],[Quantity2]]*Table1913[[#This Row],[U Cost]]</f>
        <v>0</v>
      </c>
      <c r="AB93" s="1"/>
      <c r="AC93" s="1"/>
      <c r="AD93" s="1">
        <f t="shared" si="6"/>
        <v>0</v>
      </c>
      <c r="AE93" s="1"/>
      <c r="AF93" s="1">
        <f>SUM(Table1913[[#This Row],[Total 
Paid]:[Shipping 
Charged]])</f>
        <v>0</v>
      </c>
      <c r="AG93" s="1"/>
      <c r="AH93" s="1"/>
      <c r="AI93" s="1">
        <f t="shared" si="7"/>
        <v>0</v>
      </c>
      <c r="AK93" s="1"/>
      <c r="AL93" s="1"/>
      <c r="AM93" s="1"/>
      <c r="AN93" s="1"/>
      <c r="AP93" s="30"/>
      <c r="AQ93" s="1"/>
      <c r="AR93" s="1">
        <f t="shared" si="19"/>
        <v>0</v>
      </c>
      <c r="AS93" s="1"/>
      <c r="AT93" s="1"/>
      <c r="AU93" s="2">
        <f t="shared" si="9"/>
        <v>0</v>
      </c>
      <c r="AW93" s="1"/>
      <c r="AX93" s="1"/>
      <c r="AY93" s="1"/>
      <c r="AZ93" s="2">
        <f t="shared" si="21"/>
        <v>0</v>
      </c>
      <c r="BA93" s="2">
        <f>SUM(AF93,AH93,-AZ93,-Table1913[[#This Row],[Sale Fee]])</f>
        <v>0</v>
      </c>
      <c r="BC93" s="1"/>
      <c r="BD93" s="1"/>
      <c r="BE93" s="1"/>
    </row>
    <row r="94" spans="1:57" x14ac:dyDescent="0.25">
      <c r="A94" s="1"/>
      <c r="B94" s="1"/>
      <c r="E94" s="4"/>
      <c r="F94" s="4"/>
      <c r="Q94" s="1"/>
      <c r="R94" s="1"/>
      <c r="S94" s="1">
        <f t="shared" si="22"/>
        <v>0</v>
      </c>
      <c r="U94" s="1"/>
      <c r="V94" s="1"/>
      <c r="W94" s="1">
        <f t="shared" si="20"/>
        <v>0</v>
      </c>
      <c r="X94" s="1"/>
      <c r="Y94" s="1"/>
      <c r="Z94" s="1">
        <f>Table1913[[#This Row],[Quantity2]]*Table1913[[#This Row],[U Cost]]</f>
        <v>0</v>
      </c>
      <c r="AB94" s="1"/>
      <c r="AC94" s="1"/>
      <c r="AD94" s="1">
        <f t="shared" si="6"/>
        <v>0</v>
      </c>
      <c r="AE94" s="1"/>
      <c r="AF94" s="1">
        <f>SUM(Table1913[[#This Row],[Total 
Paid]:[Shipping 
Charged]])</f>
        <v>0</v>
      </c>
      <c r="AG94" s="1"/>
      <c r="AH94" s="1"/>
      <c r="AI94" s="1">
        <f t="shared" si="7"/>
        <v>0</v>
      </c>
      <c r="AK94" s="1"/>
      <c r="AL94" s="1"/>
      <c r="AM94" s="1"/>
      <c r="AN94" s="1"/>
      <c r="AP94" s="30"/>
      <c r="AQ94" s="1"/>
      <c r="AR94" s="1">
        <f t="shared" si="19"/>
        <v>0</v>
      </c>
      <c r="AS94" s="1"/>
      <c r="AT94" s="1"/>
      <c r="AU94" s="2">
        <f t="shared" si="9"/>
        <v>0</v>
      </c>
      <c r="AW94" s="1"/>
      <c r="AX94" s="1"/>
      <c r="AY94" s="1"/>
      <c r="AZ94" s="2">
        <f t="shared" si="21"/>
        <v>0</v>
      </c>
      <c r="BA94" s="2">
        <f>SUM(AF94,AH94,-AZ94,-Table1913[[#This Row],[Sale Fee]])</f>
        <v>0</v>
      </c>
      <c r="BC94" s="1"/>
      <c r="BD94" s="1"/>
      <c r="BE94" s="1"/>
    </row>
    <row r="95" spans="1:57" x14ac:dyDescent="0.25">
      <c r="A95" s="1"/>
      <c r="B95" s="1"/>
      <c r="E95" s="4"/>
      <c r="F95" s="4"/>
      <c r="Q95" s="1"/>
      <c r="R95" s="1"/>
      <c r="S95" s="1">
        <f t="shared" si="22"/>
        <v>0</v>
      </c>
      <c r="U95" s="1"/>
      <c r="V95" s="1"/>
      <c r="W95" s="1">
        <f t="shared" si="20"/>
        <v>0</v>
      </c>
      <c r="X95" s="1"/>
      <c r="Y95" s="1"/>
      <c r="Z95" s="1">
        <f>Table1913[[#This Row],[Quantity2]]*Table1913[[#This Row],[U Cost]]</f>
        <v>0</v>
      </c>
      <c r="AB95" s="1"/>
      <c r="AC95" s="1"/>
      <c r="AD95" s="1">
        <f t="shared" si="6"/>
        <v>0</v>
      </c>
      <c r="AE95" s="1"/>
      <c r="AF95" s="1">
        <f>SUM(Table1913[[#This Row],[Total 
Paid]:[Shipping 
Charged]])</f>
        <v>0</v>
      </c>
      <c r="AG95" s="1"/>
      <c r="AH95" s="1"/>
      <c r="AI95" s="1">
        <f t="shared" si="7"/>
        <v>0</v>
      </c>
      <c r="AK95" s="1"/>
      <c r="AL95" s="1"/>
      <c r="AM95" s="1"/>
      <c r="AN95" s="1"/>
      <c r="AP95" s="30"/>
      <c r="AQ95" s="1"/>
      <c r="AR95" s="1">
        <f t="shared" si="19"/>
        <v>0</v>
      </c>
      <c r="AS95" s="1"/>
      <c r="AT95" s="1"/>
      <c r="AU95" s="2">
        <f t="shared" si="9"/>
        <v>0</v>
      </c>
      <c r="AW95" s="1"/>
      <c r="AX95" s="1"/>
      <c r="AY95" s="1"/>
      <c r="AZ95" s="2">
        <f t="shared" si="21"/>
        <v>0</v>
      </c>
      <c r="BA95" s="2">
        <f>SUM(AF95,AH95,-AZ95,-Table1913[[#This Row],[Sale Fee]])</f>
        <v>0</v>
      </c>
      <c r="BC95" s="1"/>
      <c r="BD95" s="1"/>
      <c r="BE95" s="1"/>
    </row>
    <row r="96" spans="1:57" x14ac:dyDescent="0.25">
      <c r="A96" s="1"/>
      <c r="B96" s="1"/>
      <c r="E96" s="4"/>
      <c r="F96" s="4"/>
      <c r="Q96" s="1"/>
      <c r="R96" s="1"/>
      <c r="S96" s="1">
        <f t="shared" si="22"/>
        <v>0</v>
      </c>
      <c r="U96" s="1"/>
      <c r="V96" s="1"/>
      <c r="W96" s="1">
        <f t="shared" si="20"/>
        <v>0</v>
      </c>
      <c r="X96" s="1"/>
      <c r="Y96" s="1"/>
      <c r="Z96" s="1">
        <f>Table1913[[#This Row],[Quantity2]]*Table1913[[#This Row],[U Cost]]</f>
        <v>0</v>
      </c>
      <c r="AB96" s="1"/>
      <c r="AC96" s="1"/>
      <c r="AD96" s="1">
        <f t="shared" si="6"/>
        <v>0</v>
      </c>
      <c r="AE96" s="1"/>
      <c r="AF96" s="1">
        <f>SUM(Table1913[[#This Row],[Total 
Paid]:[Shipping 
Charged]])</f>
        <v>0</v>
      </c>
      <c r="AG96" s="1"/>
      <c r="AH96" s="1"/>
      <c r="AI96" s="1">
        <f t="shared" si="7"/>
        <v>0</v>
      </c>
      <c r="AK96" s="1"/>
      <c r="AL96" s="1"/>
      <c r="AM96" s="1"/>
      <c r="AN96" s="1"/>
      <c r="AP96" s="30"/>
      <c r="AQ96" s="1"/>
      <c r="AR96" s="1">
        <f t="shared" ref="AR96:AR159" si="30">AQ96*AP96</f>
        <v>0</v>
      </c>
      <c r="AS96" s="1"/>
      <c r="AT96" s="1"/>
      <c r="AU96" s="2">
        <f t="shared" si="9"/>
        <v>0</v>
      </c>
      <c r="AW96" s="1"/>
      <c r="AX96" s="1"/>
      <c r="AY96" s="1"/>
      <c r="AZ96" s="2">
        <f t="shared" si="21"/>
        <v>0</v>
      </c>
      <c r="BA96" s="2">
        <f>SUM(AF96,AH96,-AZ96,-Table1913[[#This Row],[Sale Fee]])</f>
        <v>0</v>
      </c>
      <c r="BC96" s="1"/>
      <c r="BD96" s="1"/>
      <c r="BE96" s="1"/>
    </row>
    <row r="97" spans="1:57" x14ac:dyDescent="0.25">
      <c r="A97" s="1"/>
      <c r="B97" s="1"/>
      <c r="E97" s="4"/>
      <c r="F97" s="4"/>
      <c r="L97" s="50"/>
      <c r="Q97" s="1"/>
      <c r="R97" s="1"/>
      <c r="S97" s="1">
        <f t="shared" si="22"/>
        <v>0</v>
      </c>
      <c r="W97" s="1">
        <f t="shared" si="20"/>
        <v>0</v>
      </c>
      <c r="X97" s="1"/>
      <c r="Y97" s="1"/>
      <c r="Z97" s="1">
        <f>Table1913[[#This Row],[Quantity2]]*Table1913[[#This Row],[U Cost]]</f>
        <v>0</v>
      </c>
      <c r="AB97" s="1"/>
      <c r="AC97" s="1"/>
      <c r="AD97" s="1">
        <f t="shared" si="6"/>
        <v>0</v>
      </c>
      <c r="AE97" s="1"/>
      <c r="AF97" s="1">
        <f>SUM(Table1913[[#This Row],[Total 
Paid]:[Shipping 
Charged]])</f>
        <v>0</v>
      </c>
      <c r="AG97" s="1"/>
      <c r="AH97" s="1"/>
      <c r="AI97" s="1">
        <f t="shared" si="7"/>
        <v>0</v>
      </c>
      <c r="AK97" s="1"/>
      <c r="AL97" s="1"/>
      <c r="AM97" s="1"/>
      <c r="AN97" s="1"/>
      <c r="AP97" s="30"/>
      <c r="AQ97" s="1"/>
      <c r="AR97" s="1">
        <f t="shared" si="30"/>
        <v>0</v>
      </c>
      <c r="AS97" s="1"/>
      <c r="AT97" s="1"/>
      <c r="AU97" s="2">
        <f t="shared" si="9"/>
        <v>0</v>
      </c>
      <c r="AW97" s="1"/>
      <c r="AX97" s="1"/>
      <c r="AY97" s="1"/>
      <c r="AZ97" s="2">
        <f t="shared" si="21"/>
        <v>0</v>
      </c>
      <c r="BA97" s="2">
        <f>SUM(AF97,AH97,-AZ97,-Table1913[[#This Row],[Sale Fee]])</f>
        <v>0</v>
      </c>
      <c r="BC97" s="1"/>
      <c r="BD97" s="1"/>
      <c r="BE97" s="1"/>
    </row>
    <row r="98" spans="1:57" x14ac:dyDescent="0.25">
      <c r="A98" s="1"/>
      <c r="B98" s="1"/>
      <c r="E98" s="4"/>
      <c r="F98" s="4"/>
      <c r="L98" s="50"/>
      <c r="Q98" s="1"/>
      <c r="R98" s="1"/>
      <c r="S98" s="1">
        <f t="shared" si="22"/>
        <v>0</v>
      </c>
      <c r="W98" s="1">
        <f t="shared" si="20"/>
        <v>0</v>
      </c>
      <c r="X98" s="1"/>
      <c r="Y98" s="1"/>
      <c r="Z98" s="1">
        <f>Table1913[[#This Row],[Quantity2]]*Table1913[[#This Row],[U Cost]]</f>
        <v>0</v>
      </c>
      <c r="AB98" s="1"/>
      <c r="AC98" s="1"/>
      <c r="AD98" s="1">
        <f t="shared" si="6"/>
        <v>0</v>
      </c>
      <c r="AE98" s="1"/>
      <c r="AF98" s="1">
        <f>SUM(Table1913[[#This Row],[Total 
Paid]:[Shipping 
Charged]])</f>
        <v>0</v>
      </c>
      <c r="AG98" s="1"/>
      <c r="AH98" s="1"/>
      <c r="AI98" s="1">
        <f t="shared" si="7"/>
        <v>0</v>
      </c>
      <c r="AK98" s="1"/>
      <c r="AL98" s="1"/>
      <c r="AM98" s="1"/>
      <c r="AN98" s="1"/>
      <c r="AP98" s="30"/>
      <c r="AQ98" s="1"/>
      <c r="AR98" s="1">
        <f t="shared" si="30"/>
        <v>0</v>
      </c>
      <c r="AS98" s="1"/>
      <c r="AT98" s="1"/>
      <c r="AU98" s="2">
        <f t="shared" si="9"/>
        <v>0</v>
      </c>
      <c r="AW98" s="1"/>
      <c r="AX98" s="1"/>
      <c r="AY98" s="1"/>
      <c r="AZ98" s="2">
        <f t="shared" si="21"/>
        <v>0</v>
      </c>
      <c r="BA98" s="2">
        <f>SUM(AF98,AH98,-AZ98,-Table1913[[#This Row],[Sale Fee]])</f>
        <v>0</v>
      </c>
      <c r="BC98" s="1"/>
      <c r="BD98" s="1"/>
      <c r="BE98" s="1"/>
    </row>
    <row r="99" spans="1:57" x14ac:dyDescent="0.25">
      <c r="A99" s="1"/>
      <c r="B99" s="1"/>
      <c r="E99" s="4"/>
      <c r="F99" s="4"/>
      <c r="Q99" s="1"/>
      <c r="R99" s="1"/>
      <c r="S99" s="1">
        <f t="shared" si="22"/>
        <v>0</v>
      </c>
      <c r="U99" s="1"/>
      <c r="V99" s="1"/>
      <c r="W99" s="1">
        <f t="shared" si="20"/>
        <v>0</v>
      </c>
      <c r="X99" s="1"/>
      <c r="Y99" s="1"/>
      <c r="Z99" s="1">
        <f>Table1913[[#This Row],[Quantity2]]*Table1913[[#This Row],[U Cost]]</f>
        <v>0</v>
      </c>
      <c r="AB99" s="1"/>
      <c r="AC99" s="1"/>
      <c r="AD99" s="1">
        <f t="shared" si="6"/>
        <v>0</v>
      </c>
      <c r="AE99" s="1"/>
      <c r="AF99" s="1">
        <f>SUM(Table1913[[#This Row],[Total 
Paid]:[Shipping 
Charged]])</f>
        <v>0</v>
      </c>
      <c r="AG99" s="1"/>
      <c r="AH99" s="1"/>
      <c r="AI99" s="1">
        <f t="shared" si="7"/>
        <v>0</v>
      </c>
      <c r="AK99" s="1"/>
      <c r="AL99" s="1"/>
      <c r="AM99" s="1"/>
      <c r="AN99" s="1"/>
      <c r="AP99" s="30"/>
      <c r="AQ99" s="1"/>
      <c r="AR99" s="1">
        <f t="shared" si="30"/>
        <v>0</v>
      </c>
      <c r="AS99" s="1"/>
      <c r="AT99" s="1"/>
      <c r="AU99" s="2">
        <f t="shared" si="9"/>
        <v>0</v>
      </c>
      <c r="AW99" s="1"/>
      <c r="AX99" s="1"/>
      <c r="AY99" s="1"/>
      <c r="AZ99" s="2">
        <f t="shared" si="21"/>
        <v>0</v>
      </c>
      <c r="BA99" s="2">
        <f>SUM(AF99,AH99,-AZ99,-Table1913[[#This Row],[Sale Fee]])</f>
        <v>0</v>
      </c>
      <c r="BC99" s="1"/>
      <c r="BD99" s="1"/>
      <c r="BE99" s="1"/>
    </row>
    <row r="100" spans="1:57" x14ac:dyDescent="0.25">
      <c r="A100" s="1"/>
      <c r="B100" s="1"/>
      <c r="E100" s="4"/>
      <c r="F100" s="4"/>
      <c r="Q100" s="1"/>
      <c r="R100" s="1"/>
      <c r="S100" s="1">
        <f t="shared" si="22"/>
        <v>0</v>
      </c>
      <c r="U100" s="1"/>
      <c r="V100" s="1"/>
      <c r="W100" s="1">
        <f t="shared" si="20"/>
        <v>0</v>
      </c>
      <c r="X100" s="1"/>
      <c r="Y100" s="1"/>
      <c r="Z100" s="1">
        <f>Table1913[[#This Row],[Quantity2]]*Table1913[[#This Row],[U Cost]]</f>
        <v>0</v>
      </c>
      <c r="AB100" s="1"/>
      <c r="AC100" s="1"/>
      <c r="AD100" s="1">
        <f t="shared" si="6"/>
        <v>0</v>
      </c>
      <c r="AE100" s="1"/>
      <c r="AF100" s="1">
        <f>SUM(Table1913[[#This Row],[Total 
Paid]:[Shipping 
Charged]])</f>
        <v>0</v>
      </c>
      <c r="AG100" s="1"/>
      <c r="AH100" s="1"/>
      <c r="AI100" s="1">
        <f t="shared" si="7"/>
        <v>0</v>
      </c>
      <c r="AK100" s="1"/>
      <c r="AL100" s="1"/>
      <c r="AM100" s="1"/>
      <c r="AN100" s="1"/>
      <c r="AP100" s="30"/>
      <c r="AQ100" s="1"/>
      <c r="AR100" s="1">
        <f t="shared" si="30"/>
        <v>0</v>
      </c>
      <c r="AS100" s="1"/>
      <c r="AT100" s="1"/>
      <c r="AU100" s="2">
        <f t="shared" si="9"/>
        <v>0</v>
      </c>
      <c r="AW100" s="1"/>
      <c r="AX100" s="1"/>
      <c r="AY100" s="1"/>
      <c r="AZ100" s="2">
        <f t="shared" si="21"/>
        <v>0</v>
      </c>
      <c r="BA100" s="2">
        <f>SUM(AF100,AH100,-AZ100,-Table1913[[#This Row],[Sale Fee]])</f>
        <v>0</v>
      </c>
      <c r="BC100" s="1"/>
      <c r="BD100" s="1"/>
      <c r="BE100" s="1"/>
    </row>
    <row r="101" spans="1:57" x14ac:dyDescent="0.25">
      <c r="A101" s="1"/>
      <c r="B101" s="1"/>
      <c r="E101" s="4"/>
      <c r="F101" s="4"/>
      <c r="Q101" s="1"/>
      <c r="R101" s="1"/>
      <c r="S101" s="1">
        <f t="shared" si="22"/>
        <v>0</v>
      </c>
      <c r="U101" s="1"/>
      <c r="V101" s="1"/>
      <c r="W101" s="1">
        <f t="shared" si="20"/>
        <v>0</v>
      </c>
      <c r="X101" s="1"/>
      <c r="Y101" s="1"/>
      <c r="Z101" s="1">
        <f>Table1913[[#This Row],[Quantity2]]*Table1913[[#This Row],[U Cost]]</f>
        <v>0</v>
      </c>
      <c r="AB101" s="1"/>
      <c r="AC101" s="1"/>
      <c r="AD101" s="1">
        <f t="shared" si="6"/>
        <v>0</v>
      </c>
      <c r="AE101" s="1"/>
      <c r="AF101" s="1">
        <f>SUM(Table1913[[#This Row],[Total 
Paid]:[Shipping 
Charged]])</f>
        <v>0</v>
      </c>
      <c r="AG101" s="1"/>
      <c r="AH101" s="1"/>
      <c r="AI101" s="1">
        <f t="shared" si="7"/>
        <v>0</v>
      </c>
      <c r="AK101" s="1"/>
      <c r="AL101" s="1"/>
      <c r="AM101" s="1"/>
      <c r="AN101" s="1"/>
      <c r="AP101" s="30"/>
      <c r="AQ101" s="1"/>
      <c r="AR101" s="1">
        <f t="shared" si="30"/>
        <v>0</v>
      </c>
      <c r="AS101" s="1"/>
      <c r="AT101" s="1"/>
      <c r="AU101" s="2">
        <f t="shared" si="9"/>
        <v>0</v>
      </c>
      <c r="AW101" s="1"/>
      <c r="AX101" s="1"/>
      <c r="AY101" s="1"/>
      <c r="AZ101" s="2">
        <f t="shared" si="21"/>
        <v>0</v>
      </c>
      <c r="BA101" s="2">
        <f>SUM(AF101,AH101,-AZ101,-Table1913[[#This Row],[Sale Fee]])</f>
        <v>0</v>
      </c>
      <c r="BC101" s="1"/>
      <c r="BD101" s="1"/>
      <c r="BE101" s="1"/>
    </row>
    <row r="102" spans="1:57" x14ac:dyDescent="0.25">
      <c r="A102" s="1"/>
      <c r="B102" s="1"/>
      <c r="E102" s="4"/>
      <c r="F102" s="4"/>
      <c r="Q102" s="1"/>
      <c r="R102" s="1"/>
      <c r="S102" s="1">
        <f t="shared" si="22"/>
        <v>0</v>
      </c>
      <c r="U102" s="1"/>
      <c r="V102" s="1"/>
      <c r="W102" s="1">
        <f t="shared" si="20"/>
        <v>0</v>
      </c>
      <c r="X102" s="1"/>
      <c r="Y102" s="1"/>
      <c r="Z102" s="1">
        <f>Table1913[[#This Row],[Quantity2]]*Table1913[[#This Row],[U Cost]]</f>
        <v>0</v>
      </c>
      <c r="AB102" s="1"/>
      <c r="AC102" s="1"/>
      <c r="AD102" s="1">
        <f t="shared" si="6"/>
        <v>0</v>
      </c>
      <c r="AE102" s="1"/>
      <c r="AF102" s="1">
        <f>SUM(Table1913[[#This Row],[Total 
Paid]:[Shipping 
Charged]])</f>
        <v>0</v>
      </c>
      <c r="AG102" s="1"/>
      <c r="AH102" s="1"/>
      <c r="AI102" s="1">
        <f t="shared" si="7"/>
        <v>0</v>
      </c>
      <c r="AK102" s="1"/>
      <c r="AL102" s="1"/>
      <c r="AM102" s="1"/>
      <c r="AN102" s="1"/>
      <c r="AP102" s="30"/>
      <c r="AQ102" s="1"/>
      <c r="AR102" s="1">
        <f t="shared" si="30"/>
        <v>0</v>
      </c>
      <c r="AS102" s="1"/>
      <c r="AT102" s="1"/>
      <c r="AU102" s="2">
        <f t="shared" si="9"/>
        <v>0</v>
      </c>
      <c r="AW102" s="1"/>
      <c r="AX102" s="1"/>
      <c r="AY102" s="1"/>
      <c r="AZ102" s="2">
        <f t="shared" si="21"/>
        <v>0</v>
      </c>
      <c r="BA102" s="2">
        <f>SUM(AF102,AH102,-AZ102,-Table1913[[#This Row],[Sale Fee]])</f>
        <v>0</v>
      </c>
      <c r="BC102" s="1"/>
      <c r="BD102" s="1"/>
      <c r="BE102" s="1"/>
    </row>
    <row r="103" spans="1:57" x14ac:dyDescent="0.25">
      <c r="A103" s="1"/>
      <c r="B103" s="1"/>
      <c r="E103" s="4"/>
      <c r="F103" s="4"/>
      <c r="Q103" s="1"/>
      <c r="R103" s="1"/>
      <c r="S103" s="1">
        <f t="shared" si="22"/>
        <v>0</v>
      </c>
      <c r="U103" s="1"/>
      <c r="V103" s="1"/>
      <c r="W103" s="1">
        <f t="shared" si="20"/>
        <v>0</v>
      </c>
      <c r="X103" s="1"/>
      <c r="Y103" s="1"/>
      <c r="Z103" s="1">
        <f>Table1913[[#This Row],[Quantity2]]*Table1913[[#This Row],[U Cost]]</f>
        <v>0</v>
      </c>
      <c r="AB103" s="1"/>
      <c r="AC103" s="1"/>
      <c r="AD103" s="1">
        <f t="shared" si="6"/>
        <v>0</v>
      </c>
      <c r="AE103" s="1"/>
      <c r="AF103" s="1">
        <f>SUM(Table1913[[#This Row],[Total 
Paid]:[Shipping 
Charged]])</f>
        <v>0</v>
      </c>
      <c r="AG103" s="1"/>
      <c r="AH103" s="1"/>
      <c r="AI103" s="1">
        <f t="shared" si="7"/>
        <v>0</v>
      </c>
      <c r="AK103" s="1"/>
      <c r="AL103" s="1"/>
      <c r="AM103" s="1"/>
      <c r="AN103" s="1"/>
      <c r="AP103" s="30"/>
      <c r="AQ103" s="1"/>
      <c r="AR103" s="1">
        <f t="shared" si="30"/>
        <v>0</v>
      </c>
      <c r="AS103" s="1"/>
      <c r="AT103" s="1"/>
      <c r="AU103" s="2">
        <f t="shared" si="9"/>
        <v>0</v>
      </c>
      <c r="AW103" s="1"/>
      <c r="AX103" s="1"/>
      <c r="AY103" s="1"/>
      <c r="AZ103" s="2">
        <f t="shared" si="21"/>
        <v>0</v>
      </c>
      <c r="BA103" s="2">
        <f>SUM(AF103,AH103,-AZ103,-Table1913[[#This Row],[Sale Fee]])</f>
        <v>0</v>
      </c>
      <c r="BC103" s="1"/>
      <c r="BD103" s="1"/>
      <c r="BE103" s="1"/>
    </row>
    <row r="104" spans="1:57" x14ac:dyDescent="0.25">
      <c r="A104" s="1"/>
      <c r="B104" s="1"/>
      <c r="E104" s="4"/>
      <c r="F104" s="4"/>
      <c r="Q104" s="1"/>
      <c r="R104" s="1"/>
      <c r="S104" s="1">
        <f t="shared" si="22"/>
        <v>0</v>
      </c>
      <c r="U104" s="1"/>
      <c r="V104" s="1"/>
      <c r="W104" s="1">
        <f t="shared" si="20"/>
        <v>0</v>
      </c>
      <c r="X104" s="1"/>
      <c r="Y104" s="1"/>
      <c r="Z104" s="1">
        <f>Table1913[[#This Row],[Quantity2]]*Table1913[[#This Row],[U Cost]]</f>
        <v>0</v>
      </c>
      <c r="AB104" s="1"/>
      <c r="AC104" s="1"/>
      <c r="AD104" s="1">
        <f t="shared" si="6"/>
        <v>0</v>
      </c>
      <c r="AE104" s="1"/>
      <c r="AF104" s="1">
        <f>SUM(Table1913[[#This Row],[Total 
Paid]:[Shipping 
Charged]])</f>
        <v>0</v>
      </c>
      <c r="AG104" s="1"/>
      <c r="AH104" s="1"/>
      <c r="AI104" s="1">
        <f t="shared" si="7"/>
        <v>0</v>
      </c>
      <c r="AK104" s="1"/>
      <c r="AL104" s="1"/>
      <c r="AM104" s="1"/>
      <c r="AN104" s="1"/>
      <c r="AP104" s="30"/>
      <c r="AQ104" s="1"/>
      <c r="AR104" s="1">
        <f t="shared" si="30"/>
        <v>0</v>
      </c>
      <c r="AS104" s="1"/>
      <c r="AT104" s="1"/>
      <c r="AU104" s="2">
        <f t="shared" si="9"/>
        <v>0</v>
      </c>
      <c r="AW104" s="1"/>
      <c r="AX104" s="1"/>
      <c r="AY104" s="1"/>
      <c r="AZ104" s="2">
        <f t="shared" si="21"/>
        <v>0</v>
      </c>
      <c r="BA104" s="2">
        <f>SUM(AF104,AH104,-AZ104,-Table1913[[#This Row],[Sale Fee]])</f>
        <v>0</v>
      </c>
      <c r="BC104" s="1"/>
      <c r="BD104" s="1"/>
      <c r="BE104" s="1"/>
    </row>
    <row r="105" spans="1:57" x14ac:dyDescent="0.25">
      <c r="A105" s="1"/>
      <c r="B105" s="1"/>
      <c r="E105" s="4"/>
      <c r="F105" s="4"/>
      <c r="Q105" s="1"/>
      <c r="R105" s="1"/>
      <c r="S105" s="1">
        <f t="shared" si="22"/>
        <v>0</v>
      </c>
      <c r="U105" s="1"/>
      <c r="V105" s="1"/>
      <c r="W105" s="1">
        <f t="shared" si="20"/>
        <v>0</v>
      </c>
      <c r="X105" s="1"/>
      <c r="Y105" s="1"/>
      <c r="Z105" s="1">
        <f>Table1913[[#This Row],[Quantity2]]*Table1913[[#This Row],[U Cost]]</f>
        <v>0</v>
      </c>
      <c r="AB105" s="1"/>
      <c r="AC105" s="1"/>
      <c r="AD105" s="1">
        <f t="shared" si="6"/>
        <v>0</v>
      </c>
      <c r="AE105" s="1"/>
      <c r="AF105" s="1">
        <f>SUM(Table1913[[#This Row],[Total 
Paid]:[Shipping 
Charged]])</f>
        <v>0</v>
      </c>
      <c r="AG105" s="1"/>
      <c r="AH105" s="1"/>
      <c r="AI105" s="1">
        <f t="shared" si="7"/>
        <v>0</v>
      </c>
      <c r="AK105" s="1"/>
      <c r="AL105" s="1"/>
      <c r="AM105" s="1"/>
      <c r="AN105" s="1"/>
      <c r="AP105" s="30"/>
      <c r="AQ105" s="1"/>
      <c r="AR105" s="1">
        <f t="shared" si="30"/>
        <v>0</v>
      </c>
      <c r="AS105" s="1"/>
      <c r="AT105" s="1"/>
      <c r="AU105" s="2">
        <f t="shared" si="9"/>
        <v>0</v>
      </c>
      <c r="AW105" s="1"/>
      <c r="AX105" s="1"/>
      <c r="AY105" s="1"/>
      <c r="AZ105" s="2">
        <f t="shared" si="21"/>
        <v>0</v>
      </c>
      <c r="BA105" s="2">
        <f>SUM(AF105,AH105,-AZ105,-Table1913[[#This Row],[Sale Fee]])</f>
        <v>0</v>
      </c>
      <c r="BC105" s="1"/>
      <c r="BD105" s="1"/>
      <c r="BE105" s="1"/>
    </row>
    <row r="106" spans="1:57" x14ac:dyDescent="0.25">
      <c r="A106" s="1"/>
      <c r="B106" s="1"/>
      <c r="E106" s="4"/>
      <c r="F106" s="4"/>
      <c r="Q106" s="1"/>
      <c r="R106" s="1"/>
      <c r="S106" s="1">
        <f t="shared" si="22"/>
        <v>0</v>
      </c>
      <c r="U106" s="1"/>
      <c r="V106" s="1"/>
      <c r="W106" s="1">
        <f t="shared" si="20"/>
        <v>0</v>
      </c>
      <c r="X106" s="1"/>
      <c r="Y106" s="1"/>
      <c r="Z106" s="1">
        <f>Table1913[[#This Row],[Quantity2]]*Table1913[[#This Row],[U Cost]]</f>
        <v>0</v>
      </c>
      <c r="AB106" s="1"/>
      <c r="AC106" s="1"/>
      <c r="AD106" s="1">
        <f t="shared" si="6"/>
        <v>0</v>
      </c>
      <c r="AE106" s="1"/>
      <c r="AF106" s="1">
        <f>SUM(Table1913[[#This Row],[Total 
Paid]:[Shipping 
Charged]])</f>
        <v>0</v>
      </c>
      <c r="AG106" s="1"/>
      <c r="AH106" s="1"/>
      <c r="AI106" s="1">
        <f t="shared" si="7"/>
        <v>0</v>
      </c>
      <c r="AK106" s="1"/>
      <c r="AL106" s="1"/>
      <c r="AM106" s="1"/>
      <c r="AN106" s="1"/>
      <c r="AP106" s="30"/>
      <c r="AQ106" s="1"/>
      <c r="AR106" s="1">
        <f t="shared" si="30"/>
        <v>0</v>
      </c>
      <c r="AS106" s="1"/>
      <c r="AT106" s="1"/>
      <c r="AU106" s="2">
        <f t="shared" si="9"/>
        <v>0</v>
      </c>
      <c r="AW106" s="1"/>
      <c r="AX106" s="1"/>
      <c r="AY106" s="1"/>
      <c r="AZ106" s="2">
        <f t="shared" si="21"/>
        <v>0</v>
      </c>
      <c r="BA106" s="2">
        <f>SUM(AF106,AH106,-AZ106,-Table1913[[#This Row],[Sale Fee]])</f>
        <v>0</v>
      </c>
      <c r="BC106" s="1"/>
      <c r="BD106" s="1"/>
      <c r="BE106" s="1"/>
    </row>
    <row r="107" spans="1:57" x14ac:dyDescent="0.25">
      <c r="A107" s="1"/>
      <c r="B107" s="1"/>
      <c r="E107" s="4"/>
      <c r="F107" s="4"/>
      <c r="Q107" s="1"/>
      <c r="R107" s="1"/>
      <c r="S107" s="1">
        <f t="shared" si="22"/>
        <v>0</v>
      </c>
      <c r="U107" s="1"/>
      <c r="V107" s="1"/>
      <c r="W107" s="1">
        <f t="shared" si="20"/>
        <v>0</v>
      </c>
      <c r="X107" s="1"/>
      <c r="Y107" s="1"/>
      <c r="Z107" s="1">
        <f>Table1913[[#This Row],[Quantity2]]*Table1913[[#This Row],[U Cost]]</f>
        <v>0</v>
      </c>
      <c r="AB107" s="1"/>
      <c r="AC107" s="1"/>
      <c r="AD107" s="1">
        <f t="shared" si="6"/>
        <v>0</v>
      </c>
      <c r="AE107" s="1"/>
      <c r="AF107" s="1">
        <f>SUM(Table1913[[#This Row],[Total 
Paid]:[Shipping 
Charged]])</f>
        <v>0</v>
      </c>
      <c r="AG107" s="1"/>
      <c r="AH107" s="1"/>
      <c r="AI107" s="1">
        <f t="shared" si="7"/>
        <v>0</v>
      </c>
      <c r="AK107" s="1"/>
      <c r="AL107" s="1"/>
      <c r="AM107" s="1"/>
      <c r="AN107" s="1"/>
      <c r="AP107" s="30"/>
      <c r="AQ107" s="1"/>
      <c r="AR107" s="1">
        <f t="shared" si="30"/>
        <v>0</v>
      </c>
      <c r="AS107" s="1"/>
      <c r="AT107" s="1"/>
      <c r="AU107" s="2">
        <f t="shared" si="9"/>
        <v>0</v>
      </c>
      <c r="AW107" s="1"/>
      <c r="AX107" s="1"/>
      <c r="AY107" s="1"/>
      <c r="AZ107" s="2">
        <f t="shared" si="21"/>
        <v>0</v>
      </c>
      <c r="BA107" s="2">
        <f>SUM(AF107,AH107,-AZ107,-Table1913[[#This Row],[Sale Fee]])</f>
        <v>0</v>
      </c>
      <c r="BC107" s="1"/>
      <c r="BD107" s="1"/>
      <c r="BE107" s="1"/>
    </row>
    <row r="108" spans="1:57" x14ac:dyDescent="0.25">
      <c r="A108" s="1"/>
      <c r="B108" s="1"/>
      <c r="E108" s="4"/>
      <c r="F108" s="4"/>
      <c r="Q108" s="1"/>
      <c r="R108" s="1"/>
      <c r="S108" s="1">
        <f t="shared" ref="S108:S172" si="31">R108*Q108</f>
        <v>0</v>
      </c>
      <c r="U108" s="1"/>
      <c r="V108" s="1"/>
      <c r="W108" s="1">
        <f t="shared" si="20"/>
        <v>0</v>
      </c>
      <c r="X108" s="1"/>
      <c r="Y108" s="1"/>
      <c r="Z108" s="1">
        <f>Table1913[[#This Row],[Quantity2]]*Table1913[[#This Row],[U Cost]]</f>
        <v>0</v>
      </c>
      <c r="AB108" s="1"/>
      <c r="AC108" s="1"/>
      <c r="AD108" s="1">
        <f t="shared" si="6"/>
        <v>0</v>
      </c>
      <c r="AE108" s="1"/>
      <c r="AF108" s="1">
        <f>SUM(Table1913[[#This Row],[Total 
Paid]:[Shipping 
Charged]])</f>
        <v>0</v>
      </c>
      <c r="AG108" s="1"/>
      <c r="AH108" s="1"/>
      <c r="AI108" s="1">
        <f t="shared" si="7"/>
        <v>0</v>
      </c>
      <c r="AK108" s="1"/>
      <c r="AL108" s="1"/>
      <c r="AM108" s="1"/>
      <c r="AN108" s="1"/>
      <c r="AP108" s="30"/>
      <c r="AQ108" s="1"/>
      <c r="AR108" s="1">
        <f t="shared" si="30"/>
        <v>0</v>
      </c>
      <c r="AS108" s="1"/>
      <c r="AT108" s="1"/>
      <c r="AU108" s="2">
        <f t="shared" si="9"/>
        <v>0</v>
      </c>
      <c r="AW108" s="1"/>
      <c r="AX108" s="1"/>
      <c r="AY108" s="1"/>
      <c r="AZ108" s="2">
        <f t="shared" si="21"/>
        <v>0</v>
      </c>
      <c r="BA108" s="2">
        <f>SUM(AF108,AH108,-AZ108,-Table1913[[#This Row],[Sale Fee]])</f>
        <v>0</v>
      </c>
      <c r="BC108" s="1"/>
      <c r="BD108" s="1"/>
      <c r="BE108" s="1"/>
    </row>
    <row r="109" spans="1:57" x14ac:dyDescent="0.25">
      <c r="A109" s="1"/>
      <c r="B109" s="1"/>
      <c r="E109" s="4"/>
      <c r="F109" s="4"/>
      <c r="Q109" s="1"/>
      <c r="R109" s="1"/>
      <c r="S109" s="1">
        <f t="shared" si="31"/>
        <v>0</v>
      </c>
      <c r="U109" s="1"/>
      <c r="V109" s="1"/>
      <c r="W109" s="1">
        <f t="shared" si="20"/>
        <v>0</v>
      </c>
      <c r="X109" s="1"/>
      <c r="Y109" s="1"/>
      <c r="Z109" s="1">
        <f>Table1913[[#This Row],[Quantity2]]*Table1913[[#This Row],[U Cost]]</f>
        <v>0</v>
      </c>
      <c r="AB109" s="1"/>
      <c r="AC109" s="1"/>
      <c r="AD109" s="1">
        <f t="shared" si="6"/>
        <v>0</v>
      </c>
      <c r="AE109" s="1"/>
      <c r="AF109" s="1">
        <f>SUM(Table1913[[#This Row],[Total 
Paid]:[Shipping 
Charged]])</f>
        <v>0</v>
      </c>
      <c r="AG109" s="1"/>
      <c r="AH109" s="1"/>
      <c r="AI109" s="1">
        <f t="shared" si="7"/>
        <v>0</v>
      </c>
      <c r="AK109" s="1"/>
      <c r="AL109" s="1"/>
      <c r="AM109" s="1"/>
      <c r="AN109" s="1"/>
      <c r="AP109" s="30"/>
      <c r="AQ109" s="1"/>
      <c r="AR109" s="1">
        <f t="shared" si="30"/>
        <v>0</v>
      </c>
      <c r="AS109" s="1"/>
      <c r="AT109" s="1"/>
      <c r="AU109" s="2">
        <f t="shared" si="9"/>
        <v>0</v>
      </c>
      <c r="AW109" s="1"/>
      <c r="AX109" s="1"/>
      <c r="AY109" s="1"/>
      <c r="AZ109" s="2">
        <f t="shared" si="21"/>
        <v>0</v>
      </c>
      <c r="BA109" s="2">
        <f>SUM(AF109,AH109,-AZ109,-Table1913[[#This Row],[Sale Fee]])</f>
        <v>0</v>
      </c>
      <c r="BC109" s="1"/>
      <c r="BD109" s="1"/>
      <c r="BE109" s="1"/>
    </row>
    <row r="110" spans="1:57" x14ac:dyDescent="0.25">
      <c r="A110" s="1"/>
      <c r="B110" s="1"/>
      <c r="E110" s="4"/>
      <c r="F110" s="4"/>
      <c r="Q110" s="1"/>
      <c r="R110" s="1"/>
      <c r="S110" s="1">
        <f t="shared" si="31"/>
        <v>0</v>
      </c>
      <c r="U110" s="1"/>
      <c r="V110" s="1"/>
      <c r="W110" s="1">
        <f t="shared" si="20"/>
        <v>0</v>
      </c>
      <c r="X110" s="1"/>
      <c r="Y110" s="1"/>
      <c r="Z110" s="1">
        <f>Table1913[[#This Row],[Quantity2]]*Table1913[[#This Row],[U Cost]]</f>
        <v>0</v>
      </c>
      <c r="AB110" s="1"/>
      <c r="AC110" s="1"/>
      <c r="AD110" s="1">
        <f t="shared" si="6"/>
        <v>0</v>
      </c>
      <c r="AE110" s="1"/>
      <c r="AF110" s="1">
        <f>SUM(Table1913[[#This Row],[Total 
Paid]:[Shipping 
Charged]])</f>
        <v>0</v>
      </c>
      <c r="AG110" s="1"/>
      <c r="AH110" s="1"/>
      <c r="AI110" s="1">
        <f t="shared" si="7"/>
        <v>0</v>
      </c>
      <c r="AK110" s="1"/>
      <c r="AL110" s="1"/>
      <c r="AM110" s="1"/>
      <c r="AN110" s="1"/>
      <c r="AP110" s="30"/>
      <c r="AQ110" s="1"/>
      <c r="AR110" s="1">
        <f t="shared" si="30"/>
        <v>0</v>
      </c>
      <c r="AS110" s="1"/>
      <c r="AT110" s="1"/>
      <c r="AU110" s="2">
        <f t="shared" si="9"/>
        <v>0</v>
      </c>
      <c r="AW110" s="1"/>
      <c r="AX110" s="1"/>
      <c r="AY110" s="1"/>
      <c r="AZ110" s="2">
        <f t="shared" si="21"/>
        <v>0</v>
      </c>
      <c r="BA110" s="2">
        <f>SUM(AF110,AH110,-AZ110,-Table1913[[#This Row],[Sale Fee]])</f>
        <v>0</v>
      </c>
      <c r="BC110" s="1"/>
      <c r="BD110" s="1"/>
      <c r="BE110" s="1"/>
    </row>
    <row r="111" spans="1:57" x14ac:dyDescent="0.25">
      <c r="A111" s="1"/>
      <c r="B111" s="1"/>
      <c r="E111" s="4"/>
      <c r="F111" s="4"/>
      <c r="Q111" s="1"/>
      <c r="R111" s="1"/>
      <c r="S111" s="1">
        <f t="shared" si="31"/>
        <v>0</v>
      </c>
      <c r="U111" s="1"/>
      <c r="V111" s="1"/>
      <c r="W111" s="1">
        <f t="shared" si="20"/>
        <v>0</v>
      </c>
      <c r="X111" s="1"/>
      <c r="Y111" s="1"/>
      <c r="Z111" s="1">
        <f>Table1913[[#This Row],[Quantity2]]*Table1913[[#This Row],[U Cost]]</f>
        <v>0</v>
      </c>
      <c r="AB111" s="1"/>
      <c r="AC111" s="1"/>
      <c r="AD111" s="1">
        <f t="shared" si="6"/>
        <v>0</v>
      </c>
      <c r="AE111" s="1"/>
      <c r="AF111" s="1">
        <f>SUM(Table1913[[#This Row],[Total 
Paid]:[Shipping 
Charged]])</f>
        <v>0</v>
      </c>
      <c r="AG111" s="1"/>
      <c r="AH111" s="1"/>
      <c r="AI111" s="1">
        <f t="shared" si="7"/>
        <v>0</v>
      </c>
      <c r="AK111" s="1"/>
      <c r="AL111" s="1"/>
      <c r="AM111" s="1"/>
      <c r="AN111" s="1"/>
      <c r="AP111" s="30"/>
      <c r="AQ111" s="1"/>
      <c r="AR111" s="1">
        <f t="shared" si="30"/>
        <v>0</v>
      </c>
      <c r="AS111" s="1"/>
      <c r="AT111" s="1"/>
      <c r="AU111" s="2">
        <f t="shared" si="9"/>
        <v>0</v>
      </c>
      <c r="AW111" s="1"/>
      <c r="AX111" s="1"/>
      <c r="AY111" s="1"/>
      <c r="AZ111" s="2">
        <f t="shared" si="21"/>
        <v>0</v>
      </c>
      <c r="BA111" s="2">
        <f>SUM(AF111,AH111,-AZ111,-Table1913[[#This Row],[Sale Fee]])</f>
        <v>0</v>
      </c>
      <c r="BC111" s="1"/>
      <c r="BD111" s="1"/>
      <c r="BE111" s="1"/>
    </row>
    <row r="112" spans="1:57" x14ac:dyDescent="0.25">
      <c r="A112" s="1"/>
      <c r="B112" s="1"/>
      <c r="E112" s="4"/>
      <c r="F112" s="4"/>
      <c r="Q112" s="1"/>
      <c r="R112" s="1"/>
      <c r="S112" s="1">
        <f t="shared" si="31"/>
        <v>0</v>
      </c>
      <c r="U112" s="1"/>
      <c r="V112" s="1"/>
      <c r="W112" s="1">
        <f t="shared" si="20"/>
        <v>0</v>
      </c>
      <c r="X112" s="1"/>
      <c r="Y112" s="1"/>
      <c r="Z112" s="1">
        <f>Table1913[[#This Row],[Quantity2]]*Table1913[[#This Row],[U Cost]]</f>
        <v>0</v>
      </c>
      <c r="AB112" s="1"/>
      <c r="AC112" s="1"/>
      <c r="AD112" s="1">
        <f t="shared" si="6"/>
        <v>0</v>
      </c>
      <c r="AE112" s="1"/>
      <c r="AF112" s="1">
        <f>SUM(Table1913[[#This Row],[Total 
Paid]:[Shipping 
Charged]])</f>
        <v>0</v>
      </c>
      <c r="AG112" s="1"/>
      <c r="AH112" s="1"/>
      <c r="AI112" s="1">
        <f t="shared" si="7"/>
        <v>0</v>
      </c>
      <c r="AK112" s="1"/>
      <c r="AL112" s="1"/>
      <c r="AM112" s="1"/>
      <c r="AN112" s="1"/>
      <c r="AP112" s="30"/>
      <c r="AQ112" s="1"/>
      <c r="AR112" s="1">
        <f t="shared" si="30"/>
        <v>0</v>
      </c>
      <c r="AS112" s="1"/>
      <c r="AT112" s="1"/>
      <c r="AU112" s="2">
        <f t="shared" si="9"/>
        <v>0</v>
      </c>
      <c r="AW112" s="1"/>
      <c r="AX112" s="1"/>
      <c r="AY112" s="1"/>
      <c r="AZ112" s="2">
        <f t="shared" si="21"/>
        <v>0</v>
      </c>
      <c r="BA112" s="2">
        <f>SUM(AF112,AH112,-AZ112,-Table1913[[#This Row],[Sale Fee]])</f>
        <v>0</v>
      </c>
      <c r="BC112" s="1"/>
      <c r="BD112" s="1"/>
      <c r="BE112" s="1"/>
    </row>
    <row r="113" spans="1:57" x14ac:dyDescent="0.25">
      <c r="A113" s="1"/>
      <c r="B113" s="1"/>
      <c r="E113" s="4"/>
      <c r="F113" s="4"/>
      <c r="Q113" s="1"/>
      <c r="R113" s="1"/>
      <c r="S113" s="1">
        <f t="shared" si="31"/>
        <v>0</v>
      </c>
      <c r="U113" s="1"/>
      <c r="V113" s="1"/>
      <c r="W113" s="1">
        <f t="shared" si="20"/>
        <v>0</v>
      </c>
      <c r="X113" s="1"/>
      <c r="Y113" s="1"/>
      <c r="Z113" s="1">
        <f>Table1913[[#This Row],[Quantity2]]*Table1913[[#This Row],[U Cost]]</f>
        <v>0</v>
      </c>
      <c r="AB113" s="1"/>
      <c r="AC113" s="1"/>
      <c r="AD113" s="1">
        <f t="shared" si="6"/>
        <v>0</v>
      </c>
      <c r="AE113" s="1"/>
      <c r="AF113" s="1">
        <f>SUM(Table1913[[#This Row],[Total 
Paid]:[Shipping 
Charged]])</f>
        <v>0</v>
      </c>
      <c r="AG113" s="1"/>
      <c r="AH113" s="1"/>
      <c r="AI113" s="1">
        <f t="shared" si="7"/>
        <v>0</v>
      </c>
      <c r="AK113" s="1"/>
      <c r="AL113" s="1"/>
      <c r="AM113" s="1"/>
      <c r="AN113" s="1"/>
      <c r="AP113" s="30"/>
      <c r="AQ113" s="1"/>
      <c r="AR113" s="1">
        <f t="shared" si="30"/>
        <v>0</v>
      </c>
      <c r="AS113" s="1"/>
      <c r="AT113" s="1"/>
      <c r="AU113" s="2">
        <f t="shared" si="9"/>
        <v>0</v>
      </c>
      <c r="AW113" s="1"/>
      <c r="AX113" s="1"/>
      <c r="AY113" s="1"/>
      <c r="AZ113" s="2">
        <f t="shared" si="21"/>
        <v>0</v>
      </c>
      <c r="BA113" s="2">
        <f>SUM(AF113,AH113,-AZ113,-Table1913[[#This Row],[Sale Fee]])</f>
        <v>0</v>
      </c>
      <c r="BC113" s="1"/>
      <c r="BD113" s="1"/>
      <c r="BE113" s="1"/>
    </row>
    <row r="114" spans="1:57" x14ac:dyDescent="0.25">
      <c r="A114" s="1"/>
      <c r="B114" s="1"/>
      <c r="E114" s="4"/>
      <c r="F114" s="4"/>
      <c r="Q114" s="1"/>
      <c r="R114" s="1"/>
      <c r="S114" s="1">
        <f t="shared" si="31"/>
        <v>0</v>
      </c>
      <c r="U114" s="1"/>
      <c r="V114" s="1"/>
      <c r="W114" s="1">
        <f t="shared" si="20"/>
        <v>0</v>
      </c>
      <c r="X114" s="1"/>
      <c r="Y114" s="1"/>
      <c r="Z114" s="1">
        <f>Table1913[[#This Row],[Quantity2]]*Table1913[[#This Row],[U Cost]]</f>
        <v>0</v>
      </c>
      <c r="AB114" s="1"/>
      <c r="AC114" s="1"/>
      <c r="AD114" s="1">
        <f t="shared" si="6"/>
        <v>0</v>
      </c>
      <c r="AE114" s="1"/>
      <c r="AF114" s="1">
        <f>SUM(Table1913[[#This Row],[Total 
Paid]:[Shipping 
Charged]])</f>
        <v>0</v>
      </c>
      <c r="AG114" s="1"/>
      <c r="AH114" s="1"/>
      <c r="AI114" s="1">
        <f t="shared" si="7"/>
        <v>0</v>
      </c>
      <c r="AK114" s="1"/>
      <c r="AL114" s="1"/>
      <c r="AM114" s="1"/>
      <c r="AN114" s="1"/>
      <c r="AP114" s="30"/>
      <c r="AQ114" s="1"/>
      <c r="AR114" s="1">
        <f t="shared" si="30"/>
        <v>0</v>
      </c>
      <c r="AS114" s="1"/>
      <c r="AT114" s="1"/>
      <c r="AU114" s="2">
        <f t="shared" si="9"/>
        <v>0</v>
      </c>
      <c r="AW114" s="1"/>
      <c r="AX114" s="1"/>
      <c r="AY114" s="1"/>
      <c r="AZ114" s="2">
        <f t="shared" si="21"/>
        <v>0</v>
      </c>
      <c r="BA114" s="2">
        <f>SUM(AF114,AH114,-AZ114,-Table1913[[#This Row],[Sale Fee]])</f>
        <v>0</v>
      </c>
      <c r="BC114" s="1"/>
      <c r="BD114" s="1"/>
      <c r="BE114" s="1"/>
    </row>
    <row r="115" spans="1:57" x14ac:dyDescent="0.25">
      <c r="A115" s="1"/>
      <c r="B115" s="1"/>
      <c r="E115" s="4"/>
      <c r="F115" s="4"/>
      <c r="Q115" s="1"/>
      <c r="R115" s="1"/>
      <c r="S115" s="1">
        <f t="shared" si="31"/>
        <v>0</v>
      </c>
      <c r="U115" s="1"/>
      <c r="V115" s="1"/>
      <c r="W115" s="1">
        <f t="shared" si="20"/>
        <v>0</v>
      </c>
      <c r="X115" s="1"/>
      <c r="Y115" s="1"/>
      <c r="Z115" s="1">
        <f>Table1913[[#This Row],[Quantity2]]*Table1913[[#This Row],[U Cost]]</f>
        <v>0</v>
      </c>
      <c r="AB115" s="1"/>
      <c r="AC115" s="1"/>
      <c r="AD115" s="1">
        <f t="shared" si="6"/>
        <v>0</v>
      </c>
      <c r="AE115" s="1"/>
      <c r="AF115" s="1">
        <f>SUM(Table1913[[#This Row],[Total 
Paid]:[Shipping 
Charged]])</f>
        <v>0</v>
      </c>
      <c r="AG115" s="1"/>
      <c r="AH115" s="1"/>
      <c r="AI115" s="1">
        <f t="shared" si="7"/>
        <v>0</v>
      </c>
      <c r="AK115" s="1"/>
      <c r="AL115" s="1"/>
      <c r="AM115" s="1"/>
      <c r="AN115" s="1"/>
      <c r="AP115" s="30"/>
      <c r="AQ115" s="1"/>
      <c r="AR115" s="1">
        <f t="shared" si="30"/>
        <v>0</v>
      </c>
      <c r="AS115" s="1"/>
      <c r="AT115" s="1"/>
      <c r="AU115" s="2">
        <f t="shared" si="9"/>
        <v>0</v>
      </c>
      <c r="AW115" s="1"/>
      <c r="AX115" s="1"/>
      <c r="AY115" s="1"/>
      <c r="AZ115" s="2">
        <f t="shared" si="21"/>
        <v>0</v>
      </c>
      <c r="BA115" s="2">
        <f>SUM(AF115,AH115,-AZ115,-Table1913[[#This Row],[Sale Fee]])</f>
        <v>0</v>
      </c>
      <c r="BC115" s="1"/>
      <c r="BD115" s="1"/>
      <c r="BE115" s="1"/>
    </row>
    <row r="116" spans="1:57" x14ac:dyDescent="0.25">
      <c r="A116" s="1"/>
      <c r="B116" s="1"/>
      <c r="E116" s="4"/>
      <c r="F116" s="4"/>
      <c r="Q116" s="1"/>
      <c r="R116" s="1"/>
      <c r="S116" s="1">
        <f t="shared" si="31"/>
        <v>0</v>
      </c>
      <c r="U116" s="1"/>
      <c r="V116" s="1"/>
      <c r="W116" s="1">
        <f t="shared" si="20"/>
        <v>0</v>
      </c>
      <c r="X116" s="1"/>
      <c r="Y116" s="1"/>
      <c r="Z116" s="1">
        <f>Table1913[[#This Row],[Quantity2]]*Table1913[[#This Row],[U Cost]]</f>
        <v>0</v>
      </c>
      <c r="AB116" s="1"/>
      <c r="AC116" s="1"/>
      <c r="AD116" s="1">
        <f t="shared" si="6"/>
        <v>0</v>
      </c>
      <c r="AE116" s="1"/>
      <c r="AF116" s="1">
        <f>SUM(Table1913[[#This Row],[Total 
Paid]:[Shipping 
Charged]])</f>
        <v>0</v>
      </c>
      <c r="AG116" s="1"/>
      <c r="AH116" s="1"/>
      <c r="AI116" s="1">
        <f t="shared" si="7"/>
        <v>0</v>
      </c>
      <c r="AK116" s="1"/>
      <c r="AL116" s="1"/>
      <c r="AM116" s="1"/>
      <c r="AN116" s="1"/>
      <c r="AP116" s="30"/>
      <c r="AQ116" s="1"/>
      <c r="AR116" s="1">
        <f t="shared" si="30"/>
        <v>0</v>
      </c>
      <c r="AS116" s="1"/>
      <c r="AT116" s="1"/>
      <c r="AU116" s="2">
        <f t="shared" si="9"/>
        <v>0</v>
      </c>
      <c r="AW116" s="1"/>
      <c r="AX116" s="1"/>
      <c r="AY116" s="1"/>
      <c r="AZ116" s="2">
        <f t="shared" si="21"/>
        <v>0</v>
      </c>
      <c r="BA116" s="2">
        <f>SUM(AF116,AH116,-AZ116,-Table1913[[#This Row],[Sale Fee]])</f>
        <v>0</v>
      </c>
      <c r="BC116" s="1"/>
      <c r="BD116" s="1"/>
      <c r="BE116" s="1"/>
    </row>
    <row r="117" spans="1:57" x14ac:dyDescent="0.25">
      <c r="A117" s="1"/>
      <c r="B117" s="1"/>
      <c r="E117" s="4"/>
      <c r="F117" s="4"/>
      <c r="Q117" s="1"/>
      <c r="R117" s="1"/>
      <c r="S117" s="1">
        <f t="shared" si="31"/>
        <v>0</v>
      </c>
      <c r="U117" s="1"/>
      <c r="V117" s="1"/>
      <c r="W117" s="1">
        <f t="shared" si="20"/>
        <v>0</v>
      </c>
      <c r="X117" s="1"/>
      <c r="Y117" s="1"/>
      <c r="Z117" s="1">
        <f>Table1913[[#This Row],[Quantity2]]*Table1913[[#This Row],[U Cost]]</f>
        <v>0</v>
      </c>
      <c r="AB117" s="1"/>
      <c r="AC117" s="1"/>
      <c r="AD117" s="1">
        <f t="shared" si="6"/>
        <v>0</v>
      </c>
      <c r="AE117" s="1"/>
      <c r="AF117" s="1">
        <f>SUM(Table1913[[#This Row],[Total 
Paid]:[Shipping 
Charged]])</f>
        <v>0</v>
      </c>
      <c r="AG117" s="1"/>
      <c r="AH117" s="1"/>
      <c r="AI117" s="1">
        <f t="shared" si="7"/>
        <v>0</v>
      </c>
      <c r="AK117" s="1"/>
      <c r="AL117" s="1"/>
      <c r="AM117" s="1"/>
      <c r="AN117" s="1"/>
      <c r="AP117" s="30"/>
      <c r="AQ117" s="1"/>
      <c r="AR117" s="1">
        <f t="shared" si="30"/>
        <v>0</v>
      </c>
      <c r="AS117" s="1"/>
      <c r="AT117" s="1"/>
      <c r="AU117" s="2">
        <f t="shared" si="9"/>
        <v>0</v>
      </c>
      <c r="AW117" s="1"/>
      <c r="AX117" s="1"/>
      <c r="AY117" s="1"/>
      <c r="AZ117" s="2">
        <f t="shared" si="21"/>
        <v>0</v>
      </c>
      <c r="BA117" s="2">
        <f>SUM(AF117,AH117,-AZ117,-Table1913[[#This Row],[Sale Fee]])</f>
        <v>0</v>
      </c>
      <c r="BC117" s="1"/>
      <c r="BD117" s="1"/>
      <c r="BE117" s="1"/>
    </row>
    <row r="118" spans="1:57" x14ac:dyDescent="0.25">
      <c r="A118" s="1"/>
      <c r="B118" s="1"/>
      <c r="E118" s="4"/>
      <c r="F118" s="4"/>
      <c r="Q118" s="1"/>
      <c r="R118" s="1"/>
      <c r="S118" s="1">
        <f t="shared" si="31"/>
        <v>0</v>
      </c>
      <c r="U118" s="1"/>
      <c r="V118" s="1"/>
      <c r="W118" s="1">
        <f t="shared" si="20"/>
        <v>0</v>
      </c>
      <c r="X118" s="1"/>
      <c r="Y118" s="1"/>
      <c r="Z118" s="1">
        <f>Table1913[[#This Row],[Quantity2]]*Table1913[[#This Row],[U Cost]]</f>
        <v>0</v>
      </c>
      <c r="AB118" s="1"/>
      <c r="AC118" s="1"/>
      <c r="AD118" s="1">
        <f t="shared" si="6"/>
        <v>0</v>
      </c>
      <c r="AE118" s="1"/>
      <c r="AF118" s="1">
        <f>SUM(Table1913[[#This Row],[Total 
Paid]:[Shipping 
Charged]])</f>
        <v>0</v>
      </c>
      <c r="AG118" s="1"/>
      <c r="AH118" s="1"/>
      <c r="AI118" s="1">
        <f t="shared" si="7"/>
        <v>0</v>
      </c>
      <c r="AK118" s="1"/>
      <c r="AL118" s="1"/>
      <c r="AM118" s="1"/>
      <c r="AN118" s="1"/>
      <c r="AP118" s="30"/>
      <c r="AQ118" s="1"/>
      <c r="AR118" s="1">
        <f t="shared" si="30"/>
        <v>0</v>
      </c>
      <c r="AS118" s="1"/>
      <c r="AT118" s="1"/>
      <c r="AU118" s="2">
        <f t="shared" si="9"/>
        <v>0</v>
      </c>
      <c r="AW118" s="1"/>
      <c r="AX118" s="1"/>
      <c r="AY118" s="1"/>
      <c r="AZ118" s="2">
        <f t="shared" si="21"/>
        <v>0</v>
      </c>
      <c r="BA118" s="2">
        <f>SUM(AF118,AH118,-AZ118,-Table1913[[#This Row],[Sale Fee]])</f>
        <v>0</v>
      </c>
      <c r="BC118" s="1"/>
      <c r="BD118" s="1"/>
      <c r="BE118" s="1"/>
    </row>
    <row r="119" spans="1:57" x14ac:dyDescent="0.25">
      <c r="A119" s="1"/>
      <c r="B119" s="1"/>
      <c r="E119" s="4"/>
      <c r="F119" s="4"/>
      <c r="Q119" s="1"/>
      <c r="R119" s="1"/>
      <c r="S119" s="1">
        <f t="shared" si="31"/>
        <v>0</v>
      </c>
      <c r="U119" s="1"/>
      <c r="V119" s="1"/>
      <c r="W119" s="1">
        <f t="shared" si="20"/>
        <v>0</v>
      </c>
      <c r="X119" s="1"/>
      <c r="Y119" s="1"/>
      <c r="Z119" s="1">
        <f>Table1913[[#This Row],[Quantity2]]*Table1913[[#This Row],[U Cost]]</f>
        <v>0</v>
      </c>
      <c r="AB119" s="1"/>
      <c r="AC119" s="1"/>
      <c r="AD119" s="1">
        <f t="shared" si="6"/>
        <v>0</v>
      </c>
      <c r="AE119" s="1"/>
      <c r="AF119" s="1">
        <f>SUM(Table1913[[#This Row],[Total 
Paid]:[Shipping 
Charged]])</f>
        <v>0</v>
      </c>
      <c r="AG119" s="1"/>
      <c r="AH119" s="1"/>
      <c r="AI119" s="1">
        <f t="shared" si="7"/>
        <v>0</v>
      </c>
      <c r="AK119" s="1"/>
      <c r="AL119" s="1"/>
      <c r="AM119" s="1"/>
      <c r="AN119" s="1"/>
      <c r="AP119" s="30"/>
      <c r="AQ119" s="1"/>
      <c r="AR119" s="1">
        <f t="shared" si="30"/>
        <v>0</v>
      </c>
      <c r="AS119" s="1"/>
      <c r="AT119" s="1"/>
      <c r="AU119" s="2">
        <f t="shared" si="9"/>
        <v>0</v>
      </c>
      <c r="AW119" s="1"/>
      <c r="AX119" s="1"/>
      <c r="AY119" s="1"/>
      <c r="AZ119" s="2">
        <f t="shared" si="21"/>
        <v>0</v>
      </c>
      <c r="BA119" s="2">
        <f>SUM(AF119,AH119,-AZ119,-Table1913[[#This Row],[Sale Fee]])</f>
        <v>0</v>
      </c>
      <c r="BC119" s="1"/>
      <c r="BD119" s="1"/>
      <c r="BE119" s="1"/>
    </row>
    <row r="120" spans="1:57" x14ac:dyDescent="0.25">
      <c r="A120" s="1"/>
      <c r="B120" s="1"/>
      <c r="E120" s="4"/>
      <c r="F120" s="4"/>
      <c r="Q120" s="1"/>
      <c r="R120" s="1"/>
      <c r="S120" s="1">
        <f t="shared" si="31"/>
        <v>0</v>
      </c>
      <c r="U120" s="1"/>
      <c r="V120" s="1"/>
      <c r="W120" s="1">
        <f t="shared" si="20"/>
        <v>0</v>
      </c>
      <c r="X120" s="1"/>
      <c r="Y120" s="1"/>
      <c r="Z120" s="1">
        <f>Table1913[[#This Row],[Quantity2]]*Table1913[[#This Row],[U Cost]]</f>
        <v>0</v>
      </c>
      <c r="AB120" s="1"/>
      <c r="AC120" s="1"/>
      <c r="AD120" s="1">
        <f t="shared" si="6"/>
        <v>0</v>
      </c>
      <c r="AE120" s="1"/>
      <c r="AF120" s="1">
        <f>SUM(Table1913[[#This Row],[Total 
Paid]:[Shipping 
Charged]])</f>
        <v>0</v>
      </c>
      <c r="AG120" s="1"/>
      <c r="AH120" s="1"/>
      <c r="AI120" s="1">
        <f t="shared" si="7"/>
        <v>0</v>
      </c>
      <c r="AK120" s="1"/>
      <c r="AL120" s="1"/>
      <c r="AM120" s="1"/>
      <c r="AN120" s="1"/>
      <c r="AP120" s="30"/>
      <c r="AQ120" s="1"/>
      <c r="AR120" s="1">
        <f t="shared" si="30"/>
        <v>0</v>
      </c>
      <c r="AS120" s="1"/>
      <c r="AT120" s="1"/>
      <c r="AU120" s="2">
        <f t="shared" si="9"/>
        <v>0</v>
      </c>
      <c r="AW120" s="1"/>
      <c r="AX120" s="1"/>
      <c r="AY120" s="1"/>
      <c r="AZ120" s="2">
        <f t="shared" si="21"/>
        <v>0</v>
      </c>
      <c r="BA120" s="2">
        <f>SUM(AF120,AH120,-AZ120,-Table1913[[#This Row],[Sale Fee]])</f>
        <v>0</v>
      </c>
      <c r="BC120" s="1"/>
      <c r="BD120" s="1"/>
      <c r="BE120" s="1"/>
    </row>
    <row r="121" spans="1:57" x14ac:dyDescent="0.25">
      <c r="A121" s="1"/>
      <c r="B121" s="1"/>
      <c r="E121" s="4"/>
      <c r="F121" s="4"/>
      <c r="Q121" s="1"/>
      <c r="R121" s="1"/>
      <c r="S121" s="1">
        <f t="shared" si="31"/>
        <v>0</v>
      </c>
      <c r="U121" s="1"/>
      <c r="V121" s="1"/>
      <c r="W121" s="1">
        <f t="shared" si="20"/>
        <v>0</v>
      </c>
      <c r="X121" s="1"/>
      <c r="Y121" s="1"/>
      <c r="Z121" s="1">
        <f>Table1913[[#This Row],[Quantity2]]*Table1913[[#This Row],[U Cost]]</f>
        <v>0</v>
      </c>
      <c r="AB121" s="1"/>
      <c r="AC121" s="1"/>
      <c r="AD121" s="1">
        <f t="shared" si="6"/>
        <v>0</v>
      </c>
      <c r="AE121" s="1"/>
      <c r="AF121" s="1">
        <f>SUM(Table1913[[#This Row],[Total 
Paid]:[Shipping 
Charged]])</f>
        <v>0</v>
      </c>
      <c r="AG121" s="1"/>
      <c r="AH121" s="1"/>
      <c r="AI121" s="1">
        <f t="shared" si="7"/>
        <v>0</v>
      </c>
      <c r="AK121" s="1"/>
      <c r="AL121" s="1"/>
      <c r="AM121" s="1"/>
      <c r="AN121" s="1"/>
      <c r="AP121" s="30"/>
      <c r="AQ121" s="1"/>
      <c r="AR121" s="1">
        <f t="shared" si="30"/>
        <v>0</v>
      </c>
      <c r="AS121" s="1"/>
      <c r="AT121" s="1"/>
      <c r="AU121" s="2">
        <f t="shared" si="9"/>
        <v>0</v>
      </c>
      <c r="AW121" s="1"/>
      <c r="AX121" s="1"/>
      <c r="AY121" s="1"/>
      <c r="AZ121" s="2">
        <f t="shared" si="21"/>
        <v>0</v>
      </c>
      <c r="BA121" s="2">
        <f>SUM(AF121,AH121,-AZ121,-Table1913[[#This Row],[Sale Fee]])</f>
        <v>0</v>
      </c>
      <c r="BC121" s="1"/>
      <c r="BD121" s="1"/>
      <c r="BE121" s="1"/>
    </row>
    <row r="122" spans="1:57" x14ac:dyDescent="0.25">
      <c r="A122" s="1"/>
      <c r="B122" s="1"/>
      <c r="E122" s="4"/>
      <c r="F122" s="4"/>
      <c r="Q122" s="1"/>
      <c r="R122" s="1"/>
      <c r="S122" s="1">
        <f t="shared" si="31"/>
        <v>0</v>
      </c>
      <c r="U122" s="1"/>
      <c r="V122" s="1"/>
      <c r="W122" s="1">
        <f t="shared" si="20"/>
        <v>0</v>
      </c>
      <c r="X122" s="1"/>
      <c r="Y122" s="1"/>
      <c r="Z122" s="1">
        <f>Table1913[[#This Row],[Quantity2]]*Table1913[[#This Row],[U Cost]]</f>
        <v>0</v>
      </c>
      <c r="AB122" s="1"/>
      <c r="AC122" s="1"/>
      <c r="AD122" s="1">
        <f t="shared" si="6"/>
        <v>0</v>
      </c>
      <c r="AE122" s="1"/>
      <c r="AF122" s="1">
        <f>SUM(Table1913[[#This Row],[Total 
Paid]:[Shipping 
Charged]])</f>
        <v>0</v>
      </c>
      <c r="AG122" s="1"/>
      <c r="AH122" s="1"/>
      <c r="AI122" s="1">
        <f t="shared" si="7"/>
        <v>0</v>
      </c>
      <c r="AK122" s="1"/>
      <c r="AL122" s="1"/>
      <c r="AM122" s="1"/>
      <c r="AN122" s="1"/>
      <c r="AP122" s="30"/>
      <c r="AQ122" s="1"/>
      <c r="AR122" s="1">
        <f t="shared" si="30"/>
        <v>0</v>
      </c>
      <c r="AS122" s="1"/>
      <c r="AT122" s="1"/>
      <c r="AU122" s="2">
        <f t="shared" si="9"/>
        <v>0</v>
      </c>
      <c r="AW122" s="1"/>
      <c r="AX122" s="1"/>
      <c r="AY122" s="1"/>
      <c r="AZ122" s="2">
        <f t="shared" si="21"/>
        <v>0</v>
      </c>
      <c r="BA122" s="2">
        <f>SUM(AF122,AH122,-AZ122,-Table1913[[#This Row],[Sale Fee]])</f>
        <v>0</v>
      </c>
      <c r="BC122" s="1"/>
      <c r="BD122" s="1"/>
      <c r="BE122" s="1"/>
    </row>
    <row r="123" spans="1:57" x14ac:dyDescent="0.25">
      <c r="A123" s="1"/>
      <c r="B123" s="1"/>
      <c r="E123" s="4"/>
      <c r="F123" s="4"/>
      <c r="Q123" s="1"/>
      <c r="R123" s="1"/>
      <c r="S123" s="1">
        <f t="shared" si="31"/>
        <v>0</v>
      </c>
      <c r="U123" s="1"/>
      <c r="V123" s="1"/>
      <c r="W123" s="1">
        <f t="shared" si="20"/>
        <v>0</v>
      </c>
      <c r="X123" s="1"/>
      <c r="Y123" s="1"/>
      <c r="Z123" s="1">
        <f>Table1913[[#This Row],[Quantity2]]*Table1913[[#This Row],[U Cost]]</f>
        <v>0</v>
      </c>
      <c r="AB123" s="1"/>
      <c r="AC123" s="1"/>
      <c r="AD123" s="1">
        <f t="shared" si="6"/>
        <v>0</v>
      </c>
      <c r="AE123" s="1"/>
      <c r="AF123" s="1">
        <f>SUM(Table1913[[#This Row],[Total 
Paid]:[Shipping 
Charged]])</f>
        <v>0</v>
      </c>
      <c r="AG123" s="1"/>
      <c r="AH123" s="1"/>
      <c r="AI123" s="1">
        <f t="shared" si="7"/>
        <v>0</v>
      </c>
      <c r="AK123" s="1"/>
      <c r="AL123" s="1"/>
      <c r="AM123" s="1"/>
      <c r="AN123" s="1"/>
      <c r="AP123" s="30"/>
      <c r="AQ123" s="1"/>
      <c r="AR123" s="1">
        <f t="shared" si="30"/>
        <v>0</v>
      </c>
      <c r="AS123" s="1"/>
      <c r="AT123" s="1"/>
      <c r="AU123" s="2">
        <f t="shared" si="9"/>
        <v>0</v>
      </c>
      <c r="AW123" s="1"/>
      <c r="AX123" s="1"/>
      <c r="AY123" s="1"/>
      <c r="AZ123" s="2">
        <f t="shared" si="21"/>
        <v>0</v>
      </c>
      <c r="BA123" s="2">
        <f>SUM(AF123,AH123,-AZ123,-Table1913[[#This Row],[Sale Fee]])</f>
        <v>0</v>
      </c>
      <c r="BC123" s="1"/>
      <c r="BD123" s="1"/>
      <c r="BE123" s="1"/>
    </row>
    <row r="124" spans="1:57" x14ac:dyDescent="0.25">
      <c r="A124" s="1"/>
      <c r="B124" s="1"/>
      <c r="E124" s="4"/>
      <c r="F124" s="4"/>
      <c r="Q124" s="1"/>
      <c r="R124" s="1"/>
      <c r="S124" s="1">
        <f t="shared" si="31"/>
        <v>0</v>
      </c>
      <c r="U124" s="1"/>
      <c r="V124" s="1"/>
      <c r="W124" s="1">
        <f t="shared" si="20"/>
        <v>0</v>
      </c>
      <c r="X124" s="1"/>
      <c r="Y124" s="1"/>
      <c r="Z124" s="1">
        <f>Table1913[[#This Row],[Quantity2]]*Table1913[[#This Row],[U Cost]]</f>
        <v>0</v>
      </c>
      <c r="AB124" s="1"/>
      <c r="AC124" s="1"/>
      <c r="AD124" s="1">
        <f t="shared" si="6"/>
        <v>0</v>
      </c>
      <c r="AE124" s="1"/>
      <c r="AF124" s="1">
        <f>SUM(Table1913[[#This Row],[Total 
Paid]:[Shipping 
Charged]])</f>
        <v>0</v>
      </c>
      <c r="AG124" s="1"/>
      <c r="AH124" s="1"/>
      <c r="AI124" s="1">
        <f t="shared" si="7"/>
        <v>0</v>
      </c>
      <c r="AK124" s="1"/>
      <c r="AL124" s="1"/>
      <c r="AM124" s="1"/>
      <c r="AN124" s="1"/>
      <c r="AP124" s="30"/>
      <c r="AQ124" s="1"/>
      <c r="AR124" s="1">
        <f t="shared" si="30"/>
        <v>0</v>
      </c>
      <c r="AS124" s="1"/>
      <c r="AT124" s="1"/>
      <c r="AU124" s="2">
        <f t="shared" si="9"/>
        <v>0</v>
      </c>
      <c r="AW124" s="1"/>
      <c r="AX124" s="1"/>
      <c r="AY124" s="1"/>
      <c r="AZ124" s="2">
        <f t="shared" si="21"/>
        <v>0</v>
      </c>
      <c r="BA124" s="2">
        <f>SUM(AF124,AH124,-AZ124,-Table1913[[#This Row],[Sale Fee]])</f>
        <v>0</v>
      </c>
      <c r="BC124" s="1"/>
      <c r="BD124" s="1"/>
      <c r="BE124" s="1"/>
    </row>
    <row r="125" spans="1:57" x14ac:dyDescent="0.25">
      <c r="A125" s="1"/>
      <c r="B125" s="1"/>
      <c r="E125" s="4"/>
      <c r="F125" s="4"/>
      <c r="Q125" s="1"/>
      <c r="R125" s="1"/>
      <c r="S125" s="1">
        <f t="shared" si="31"/>
        <v>0</v>
      </c>
      <c r="U125" s="1"/>
      <c r="V125" s="1"/>
      <c r="W125" s="1">
        <f t="shared" si="20"/>
        <v>0</v>
      </c>
      <c r="X125" s="1"/>
      <c r="Y125" s="1"/>
      <c r="Z125" s="1">
        <f>Table1913[[#This Row],[Quantity2]]*Table1913[[#This Row],[U Cost]]</f>
        <v>0</v>
      </c>
      <c r="AB125" s="1"/>
      <c r="AC125" s="1"/>
      <c r="AD125" s="1">
        <f t="shared" si="6"/>
        <v>0</v>
      </c>
      <c r="AE125" s="1"/>
      <c r="AF125" s="1">
        <f>SUM(Table1913[[#This Row],[Total 
Paid]:[Shipping 
Charged]])</f>
        <v>0</v>
      </c>
      <c r="AG125" s="1"/>
      <c r="AH125" s="1"/>
      <c r="AI125" s="1">
        <f t="shared" si="7"/>
        <v>0</v>
      </c>
      <c r="AK125" s="1"/>
      <c r="AL125" s="1"/>
      <c r="AM125" s="1"/>
      <c r="AN125" s="1"/>
      <c r="AP125" s="30"/>
      <c r="AQ125" s="1"/>
      <c r="AR125" s="1">
        <f t="shared" si="30"/>
        <v>0</v>
      </c>
      <c r="AS125" s="1"/>
      <c r="AT125" s="1"/>
      <c r="AU125" s="2">
        <f t="shared" si="9"/>
        <v>0</v>
      </c>
      <c r="AW125" s="1"/>
      <c r="AX125" s="1"/>
      <c r="AY125" s="1"/>
      <c r="AZ125" s="2">
        <f t="shared" si="21"/>
        <v>0</v>
      </c>
      <c r="BA125" s="2">
        <f>SUM(AF125,AH125,-AZ125,-Table1913[[#This Row],[Sale Fee]])</f>
        <v>0</v>
      </c>
      <c r="BC125" s="1"/>
      <c r="BD125" s="1"/>
      <c r="BE125" s="1"/>
    </row>
    <row r="126" spans="1:57" x14ac:dyDescent="0.25">
      <c r="A126" s="1"/>
      <c r="B126" s="1"/>
      <c r="E126" s="4"/>
      <c r="F126" s="4"/>
      <c r="Q126" s="1"/>
      <c r="R126" s="1"/>
      <c r="S126" s="1">
        <f t="shared" si="31"/>
        <v>0</v>
      </c>
      <c r="U126" s="1"/>
      <c r="V126" s="1"/>
      <c r="W126" s="1">
        <f t="shared" si="20"/>
        <v>0</v>
      </c>
      <c r="X126" s="1"/>
      <c r="Y126" s="1"/>
      <c r="Z126" s="1">
        <f>Table1913[[#This Row],[Quantity2]]*Table1913[[#This Row],[U Cost]]</f>
        <v>0</v>
      </c>
      <c r="AB126" s="1"/>
      <c r="AC126" s="1"/>
      <c r="AD126" s="1">
        <f t="shared" si="6"/>
        <v>0</v>
      </c>
      <c r="AE126" s="1"/>
      <c r="AF126" s="1">
        <f>SUM(Table1913[[#This Row],[Total 
Paid]:[Shipping 
Charged]])</f>
        <v>0</v>
      </c>
      <c r="AG126" s="1"/>
      <c r="AH126" s="1"/>
      <c r="AI126" s="1">
        <f t="shared" si="7"/>
        <v>0</v>
      </c>
      <c r="AK126" s="1"/>
      <c r="AL126" s="1"/>
      <c r="AM126" s="1"/>
      <c r="AN126" s="1"/>
      <c r="AP126" s="30"/>
      <c r="AQ126" s="1"/>
      <c r="AR126" s="1">
        <f t="shared" si="30"/>
        <v>0</v>
      </c>
      <c r="AS126" s="1"/>
      <c r="AT126" s="1"/>
      <c r="AU126" s="2">
        <f t="shared" si="9"/>
        <v>0</v>
      </c>
      <c r="AW126" s="1"/>
      <c r="AX126" s="1"/>
      <c r="AY126" s="1"/>
      <c r="AZ126" s="2">
        <f t="shared" si="21"/>
        <v>0</v>
      </c>
      <c r="BA126" s="2">
        <f>SUM(AF126,AH126,-AZ126,-Table1913[[#This Row],[Sale Fee]])</f>
        <v>0</v>
      </c>
      <c r="BC126" s="1"/>
      <c r="BD126" s="1"/>
      <c r="BE126" s="1"/>
    </row>
    <row r="127" spans="1:57" x14ac:dyDescent="0.25">
      <c r="A127" s="1"/>
      <c r="B127" s="1"/>
      <c r="E127" s="4"/>
      <c r="F127" s="4"/>
      <c r="Q127" s="1"/>
      <c r="R127" s="1"/>
      <c r="S127" s="1">
        <f t="shared" si="31"/>
        <v>0</v>
      </c>
      <c r="U127" s="1"/>
      <c r="V127" s="1"/>
      <c r="W127" s="1">
        <f t="shared" si="20"/>
        <v>0</v>
      </c>
      <c r="X127" s="1"/>
      <c r="Y127" s="1"/>
      <c r="Z127" s="1">
        <f>Table1913[[#This Row],[Quantity2]]*Table1913[[#This Row],[U Cost]]</f>
        <v>0</v>
      </c>
      <c r="AB127" s="1"/>
      <c r="AC127" s="1"/>
      <c r="AD127" s="1">
        <f t="shared" si="6"/>
        <v>0</v>
      </c>
      <c r="AE127" s="1"/>
      <c r="AF127" s="1">
        <f>SUM(Table1913[[#This Row],[Total 
Paid]:[Shipping 
Charged]])</f>
        <v>0</v>
      </c>
      <c r="AG127" s="1"/>
      <c r="AH127" s="1"/>
      <c r="AI127" s="1">
        <f t="shared" si="7"/>
        <v>0</v>
      </c>
      <c r="AK127" s="1"/>
      <c r="AL127" s="1"/>
      <c r="AM127" s="1"/>
      <c r="AN127" s="1"/>
      <c r="AP127" s="30"/>
      <c r="AQ127" s="1"/>
      <c r="AR127" s="1">
        <f t="shared" si="30"/>
        <v>0</v>
      </c>
      <c r="AS127" s="1"/>
      <c r="AT127" s="1"/>
      <c r="AU127" s="2">
        <f t="shared" si="9"/>
        <v>0</v>
      </c>
      <c r="AW127" s="1"/>
      <c r="AX127" s="1"/>
      <c r="AY127" s="1"/>
      <c r="AZ127" s="2">
        <f t="shared" si="21"/>
        <v>0</v>
      </c>
      <c r="BA127" s="2">
        <f>SUM(AF127,AH127,-AZ127,-Table1913[[#This Row],[Sale Fee]])</f>
        <v>0</v>
      </c>
      <c r="BC127" s="1"/>
      <c r="BD127" s="1"/>
      <c r="BE127" s="1"/>
    </row>
    <row r="128" spans="1:57" x14ac:dyDescent="0.25">
      <c r="A128" s="1"/>
      <c r="B128" s="1"/>
      <c r="E128" s="4"/>
      <c r="F128" s="4"/>
      <c r="Q128" s="1"/>
      <c r="R128" s="1"/>
      <c r="S128" s="1">
        <f t="shared" si="31"/>
        <v>0</v>
      </c>
      <c r="U128" s="1"/>
      <c r="V128" s="1"/>
      <c r="W128" s="1">
        <f t="shared" si="20"/>
        <v>0</v>
      </c>
      <c r="X128" s="1"/>
      <c r="Y128" s="1"/>
      <c r="Z128" s="1">
        <f>Table1913[[#This Row],[Quantity2]]*Table1913[[#This Row],[U Cost]]</f>
        <v>0</v>
      </c>
      <c r="AB128" s="1"/>
      <c r="AC128" s="1"/>
      <c r="AD128" s="1">
        <f t="shared" si="6"/>
        <v>0</v>
      </c>
      <c r="AE128" s="1"/>
      <c r="AF128" s="1">
        <f>SUM(Table1913[[#This Row],[Total 
Paid]:[Shipping 
Charged]])</f>
        <v>0</v>
      </c>
      <c r="AG128" s="1"/>
      <c r="AH128" s="1"/>
      <c r="AI128" s="1">
        <f t="shared" si="7"/>
        <v>0</v>
      </c>
      <c r="AK128" s="1"/>
      <c r="AL128" s="1"/>
      <c r="AM128" s="1"/>
      <c r="AN128" s="1"/>
      <c r="AP128" s="30"/>
      <c r="AQ128" s="1"/>
      <c r="AR128" s="1">
        <f t="shared" si="30"/>
        <v>0</v>
      </c>
      <c r="AS128" s="1"/>
      <c r="AT128" s="1"/>
      <c r="AU128" s="2">
        <f t="shared" si="9"/>
        <v>0</v>
      </c>
      <c r="AW128" s="1"/>
      <c r="AX128" s="1"/>
      <c r="AY128" s="1"/>
      <c r="AZ128" s="2">
        <f t="shared" si="21"/>
        <v>0</v>
      </c>
      <c r="BA128" s="2">
        <f>SUM(AF128,AH128,-AZ128,-Table1913[[#This Row],[Sale Fee]])</f>
        <v>0</v>
      </c>
      <c r="BC128" s="1"/>
      <c r="BD128" s="1"/>
      <c r="BE128" s="1"/>
    </row>
    <row r="129" spans="1:57" x14ac:dyDescent="0.25">
      <c r="A129" s="1"/>
      <c r="B129" s="1"/>
      <c r="E129" s="4"/>
      <c r="F129" s="4"/>
      <c r="Q129" s="1"/>
      <c r="R129" s="1"/>
      <c r="S129" s="1">
        <f t="shared" si="31"/>
        <v>0</v>
      </c>
      <c r="U129" s="1"/>
      <c r="V129" s="1"/>
      <c r="W129" s="1">
        <f t="shared" si="20"/>
        <v>0</v>
      </c>
      <c r="X129" s="1"/>
      <c r="Y129" s="1"/>
      <c r="Z129" s="1">
        <f>Table1913[[#This Row],[Quantity2]]*Table1913[[#This Row],[U Cost]]</f>
        <v>0</v>
      </c>
      <c r="AB129" s="1"/>
      <c r="AC129" s="1"/>
      <c r="AD129" s="1">
        <f t="shared" si="6"/>
        <v>0</v>
      </c>
      <c r="AE129" s="1"/>
      <c r="AF129" s="1">
        <f>SUM(Table1913[[#This Row],[Total 
Paid]:[Shipping 
Charged]])</f>
        <v>0</v>
      </c>
      <c r="AG129" s="1"/>
      <c r="AH129" s="1"/>
      <c r="AI129" s="1">
        <f t="shared" si="7"/>
        <v>0</v>
      </c>
      <c r="AK129" s="1"/>
      <c r="AL129" s="1"/>
      <c r="AM129" s="1"/>
      <c r="AN129" s="1"/>
      <c r="AP129" s="30"/>
      <c r="AQ129" s="1"/>
      <c r="AR129" s="1">
        <f t="shared" si="30"/>
        <v>0</v>
      </c>
      <c r="AS129" s="1"/>
      <c r="AT129" s="1"/>
      <c r="AU129" s="2">
        <f t="shared" si="9"/>
        <v>0</v>
      </c>
      <c r="AW129" s="1"/>
      <c r="AX129" s="1"/>
      <c r="AY129" s="1"/>
      <c r="AZ129" s="2">
        <f t="shared" si="21"/>
        <v>0</v>
      </c>
      <c r="BA129" s="2">
        <f>SUM(AF129,AH129,-AZ129,-Table1913[[#This Row],[Sale Fee]])</f>
        <v>0</v>
      </c>
      <c r="BC129" s="1"/>
      <c r="BD129" s="1"/>
      <c r="BE129" s="1"/>
    </row>
    <row r="130" spans="1:57" x14ac:dyDescent="0.25">
      <c r="A130" s="1"/>
      <c r="B130" s="1"/>
      <c r="E130" s="4"/>
      <c r="F130" s="4"/>
      <c r="Q130" s="1"/>
      <c r="R130" s="1"/>
      <c r="S130" s="1">
        <f t="shared" si="31"/>
        <v>0</v>
      </c>
      <c r="U130" s="1"/>
      <c r="V130" s="1"/>
      <c r="W130" s="1">
        <f t="shared" si="20"/>
        <v>0</v>
      </c>
      <c r="X130" s="1"/>
      <c r="Y130" s="1"/>
      <c r="Z130" s="1">
        <f>Table1913[[#This Row],[Quantity2]]*Table1913[[#This Row],[U Cost]]</f>
        <v>0</v>
      </c>
      <c r="AB130" s="1"/>
      <c r="AC130" s="1"/>
      <c r="AD130" s="1">
        <f t="shared" si="6"/>
        <v>0</v>
      </c>
      <c r="AE130" s="1"/>
      <c r="AF130" s="1">
        <f>SUM(Table1913[[#This Row],[Total 
Paid]:[Shipping 
Charged]])</f>
        <v>0</v>
      </c>
      <c r="AG130" s="1"/>
      <c r="AH130" s="1"/>
      <c r="AI130" s="1">
        <f t="shared" si="7"/>
        <v>0</v>
      </c>
      <c r="AK130" s="1"/>
      <c r="AL130" s="1"/>
      <c r="AM130" s="1"/>
      <c r="AN130" s="1"/>
      <c r="AP130" s="30"/>
      <c r="AQ130" s="1"/>
      <c r="AR130" s="1">
        <f t="shared" si="30"/>
        <v>0</v>
      </c>
      <c r="AS130" s="1"/>
      <c r="AT130" s="1"/>
      <c r="AU130" s="2">
        <f t="shared" si="9"/>
        <v>0</v>
      </c>
      <c r="AW130" s="1"/>
      <c r="AX130" s="1"/>
      <c r="AY130" s="1"/>
      <c r="AZ130" s="2">
        <f t="shared" si="21"/>
        <v>0</v>
      </c>
      <c r="BA130" s="2">
        <f>SUM(AF130,AH130,-AZ130,-Table1913[[#This Row],[Sale Fee]])</f>
        <v>0</v>
      </c>
      <c r="BC130" s="1"/>
      <c r="BD130" s="1"/>
      <c r="BE130" s="1"/>
    </row>
    <row r="131" spans="1:57" x14ac:dyDescent="0.25">
      <c r="A131" s="1"/>
      <c r="B131" s="1"/>
      <c r="E131" s="4"/>
      <c r="F131" s="4"/>
      <c r="Q131" s="1"/>
      <c r="R131" s="1"/>
      <c r="S131" s="1">
        <f t="shared" si="31"/>
        <v>0</v>
      </c>
      <c r="U131" s="1"/>
      <c r="V131" s="1"/>
      <c r="W131" s="1">
        <f t="shared" si="20"/>
        <v>0</v>
      </c>
      <c r="X131" s="1"/>
      <c r="Y131" s="1"/>
      <c r="Z131" s="1">
        <f>Table1913[[#This Row],[Quantity2]]*Table1913[[#This Row],[U Cost]]</f>
        <v>0</v>
      </c>
      <c r="AB131" s="1"/>
      <c r="AC131" s="1"/>
      <c r="AD131" s="1">
        <f t="shared" si="6"/>
        <v>0</v>
      </c>
      <c r="AE131" s="1"/>
      <c r="AF131" s="1">
        <f>SUM(Table1913[[#This Row],[Total 
Paid]:[Shipping 
Charged]])</f>
        <v>0</v>
      </c>
      <c r="AG131" s="1"/>
      <c r="AH131" s="1"/>
      <c r="AI131" s="1">
        <f t="shared" si="7"/>
        <v>0</v>
      </c>
      <c r="AK131" s="1"/>
      <c r="AL131" s="1"/>
      <c r="AM131" s="1"/>
      <c r="AN131" s="1"/>
      <c r="AP131" s="30"/>
      <c r="AQ131" s="1"/>
      <c r="AR131" s="1">
        <f t="shared" si="30"/>
        <v>0</v>
      </c>
      <c r="AS131" s="1"/>
      <c r="AT131" s="1"/>
      <c r="AU131" s="2">
        <f t="shared" si="9"/>
        <v>0</v>
      </c>
      <c r="AW131" s="1"/>
      <c r="AX131" s="1"/>
      <c r="AY131" s="1"/>
      <c r="AZ131" s="2">
        <f t="shared" si="21"/>
        <v>0</v>
      </c>
      <c r="BA131" s="2">
        <f>SUM(AF131,AH131,-AZ131,-Table1913[[#This Row],[Sale Fee]])</f>
        <v>0</v>
      </c>
      <c r="BC131" s="1"/>
      <c r="BD131" s="1"/>
      <c r="BE131" s="1"/>
    </row>
    <row r="132" spans="1:57" x14ac:dyDescent="0.25">
      <c r="A132" s="1"/>
      <c r="B132" s="1"/>
      <c r="E132" s="4"/>
      <c r="F132" s="4"/>
      <c r="Q132" s="1"/>
      <c r="R132" s="1"/>
      <c r="S132" s="1">
        <f t="shared" si="31"/>
        <v>0</v>
      </c>
      <c r="U132" s="1"/>
      <c r="V132" s="1"/>
      <c r="W132" s="1">
        <f t="shared" si="20"/>
        <v>0</v>
      </c>
      <c r="X132" s="1"/>
      <c r="Y132" s="1"/>
      <c r="Z132" s="1">
        <f>Table1913[[#This Row],[Quantity2]]*Table1913[[#This Row],[U Cost]]</f>
        <v>0</v>
      </c>
      <c r="AB132" s="1"/>
      <c r="AC132" s="1"/>
      <c r="AD132" s="1">
        <f t="shared" si="6"/>
        <v>0</v>
      </c>
      <c r="AE132" s="1"/>
      <c r="AF132" s="1">
        <f>SUM(Table1913[[#This Row],[Total 
Paid]:[Shipping 
Charged]])</f>
        <v>0</v>
      </c>
      <c r="AG132" s="1"/>
      <c r="AH132" s="1"/>
      <c r="AI132" s="1">
        <f t="shared" si="7"/>
        <v>0</v>
      </c>
      <c r="AK132" s="1"/>
      <c r="AL132" s="1"/>
      <c r="AM132" s="1"/>
      <c r="AN132" s="1"/>
      <c r="AP132" s="30"/>
      <c r="AQ132" s="1"/>
      <c r="AR132" s="1">
        <f t="shared" si="30"/>
        <v>0</v>
      </c>
      <c r="AS132" s="1"/>
      <c r="AT132" s="1"/>
      <c r="AU132" s="2">
        <f t="shared" si="9"/>
        <v>0</v>
      </c>
      <c r="AW132" s="1"/>
      <c r="AX132" s="1"/>
      <c r="AY132" s="1"/>
      <c r="AZ132" s="2">
        <f t="shared" si="21"/>
        <v>0</v>
      </c>
      <c r="BA132" s="2">
        <f>SUM(AF132,AH132,-AZ132,-Table1913[[#This Row],[Sale Fee]])</f>
        <v>0</v>
      </c>
      <c r="BC132" s="1"/>
      <c r="BD132" s="1"/>
      <c r="BE132" s="1"/>
    </row>
    <row r="133" spans="1:57" x14ac:dyDescent="0.25">
      <c r="A133" s="1"/>
      <c r="B133" s="1"/>
      <c r="E133" s="4"/>
      <c r="F133" s="4"/>
      <c r="Q133" s="1"/>
      <c r="R133" s="1"/>
      <c r="S133" s="1">
        <f t="shared" si="31"/>
        <v>0</v>
      </c>
      <c r="U133" s="1"/>
      <c r="V133" s="1"/>
      <c r="W133" s="1">
        <f t="shared" si="20"/>
        <v>0</v>
      </c>
      <c r="X133" s="1"/>
      <c r="Y133" s="1"/>
      <c r="Z133" s="1">
        <f>Table1913[[#This Row],[Quantity2]]*Table1913[[#This Row],[U Cost]]</f>
        <v>0</v>
      </c>
      <c r="AB133" s="1"/>
      <c r="AC133" s="1"/>
      <c r="AD133" s="1">
        <f t="shared" si="6"/>
        <v>0</v>
      </c>
      <c r="AE133" s="1"/>
      <c r="AF133" s="1">
        <f>SUM(Table1913[[#This Row],[Total 
Paid]:[Shipping 
Charged]])</f>
        <v>0</v>
      </c>
      <c r="AG133" s="1"/>
      <c r="AH133" s="1"/>
      <c r="AI133" s="1">
        <f t="shared" si="7"/>
        <v>0</v>
      </c>
      <c r="AK133" s="1"/>
      <c r="AL133" s="1"/>
      <c r="AM133" s="1"/>
      <c r="AN133" s="1"/>
      <c r="AP133" s="30"/>
      <c r="AQ133" s="1"/>
      <c r="AR133" s="1">
        <f t="shared" si="30"/>
        <v>0</v>
      </c>
      <c r="AS133" s="1"/>
      <c r="AT133" s="1"/>
      <c r="AU133" s="2">
        <f t="shared" si="9"/>
        <v>0</v>
      </c>
      <c r="AW133" s="1"/>
      <c r="AX133" s="1"/>
      <c r="AY133" s="1"/>
      <c r="AZ133" s="2">
        <f t="shared" si="21"/>
        <v>0</v>
      </c>
      <c r="BA133" s="2">
        <f>SUM(AF133,AH133,-AZ133,-Table1913[[#This Row],[Sale Fee]])</f>
        <v>0</v>
      </c>
      <c r="BC133" s="1"/>
      <c r="BD133" s="1"/>
      <c r="BE133" s="1"/>
    </row>
    <row r="134" spans="1:57" x14ac:dyDescent="0.25">
      <c r="A134" s="1"/>
      <c r="B134" s="1"/>
      <c r="E134" s="4"/>
      <c r="F134" s="4"/>
      <c r="Q134" s="1"/>
      <c r="R134" s="1"/>
      <c r="S134" s="1">
        <f t="shared" si="31"/>
        <v>0</v>
      </c>
      <c r="U134" s="1"/>
      <c r="V134" s="1"/>
      <c r="W134" s="1">
        <f t="shared" si="20"/>
        <v>0</v>
      </c>
      <c r="X134" s="1"/>
      <c r="Y134" s="1"/>
      <c r="Z134" s="1">
        <f>Table1913[[#This Row],[Quantity2]]*Table1913[[#This Row],[U Cost]]</f>
        <v>0</v>
      </c>
      <c r="AB134" s="1"/>
      <c r="AC134" s="1"/>
      <c r="AD134" s="1">
        <f t="shared" si="6"/>
        <v>0</v>
      </c>
      <c r="AE134" s="1"/>
      <c r="AF134" s="1">
        <f>SUM(Table1913[[#This Row],[Total 
Paid]:[Shipping 
Charged]])</f>
        <v>0</v>
      </c>
      <c r="AG134" s="1"/>
      <c r="AH134" s="1"/>
      <c r="AI134" s="1">
        <f t="shared" si="7"/>
        <v>0</v>
      </c>
      <c r="AK134" s="1"/>
      <c r="AL134" s="1"/>
      <c r="AM134" s="1"/>
      <c r="AN134" s="1"/>
      <c r="AP134" s="30"/>
      <c r="AQ134" s="1"/>
      <c r="AR134" s="1">
        <f t="shared" si="30"/>
        <v>0</v>
      </c>
      <c r="AS134" s="1"/>
      <c r="AT134" s="1"/>
      <c r="AU134" s="2">
        <f t="shared" si="9"/>
        <v>0</v>
      </c>
      <c r="AW134" s="1"/>
      <c r="AX134" s="1"/>
      <c r="AY134" s="1"/>
      <c r="AZ134" s="2">
        <f t="shared" si="21"/>
        <v>0</v>
      </c>
      <c r="BA134" s="2">
        <f>SUM(AF134,AH134,-AZ134,-Table1913[[#This Row],[Sale Fee]])</f>
        <v>0</v>
      </c>
      <c r="BC134" s="1"/>
      <c r="BD134" s="1"/>
      <c r="BE134" s="1"/>
    </row>
    <row r="135" spans="1:57" x14ac:dyDescent="0.25">
      <c r="A135" s="1"/>
      <c r="B135" s="1"/>
      <c r="E135" s="4"/>
      <c r="F135" s="4"/>
      <c r="Q135" s="1"/>
      <c r="R135" s="1"/>
      <c r="S135" s="1">
        <f t="shared" si="31"/>
        <v>0</v>
      </c>
      <c r="U135" s="1"/>
      <c r="V135" s="1"/>
      <c r="W135" s="1">
        <f t="shared" si="20"/>
        <v>0</v>
      </c>
      <c r="X135" s="1"/>
      <c r="Y135" s="1"/>
      <c r="Z135" s="1">
        <f>Table1913[[#This Row],[Quantity2]]*Table1913[[#This Row],[U Cost]]</f>
        <v>0</v>
      </c>
      <c r="AB135" s="1"/>
      <c r="AC135" s="1"/>
      <c r="AD135" s="1">
        <f t="shared" si="6"/>
        <v>0</v>
      </c>
      <c r="AE135" s="1"/>
      <c r="AF135" s="1">
        <f>SUM(Table1913[[#This Row],[Total 
Paid]:[Shipping 
Charged]])</f>
        <v>0</v>
      </c>
      <c r="AG135" s="1"/>
      <c r="AH135" s="1"/>
      <c r="AI135" s="1">
        <f t="shared" si="7"/>
        <v>0</v>
      </c>
      <c r="AK135" s="1"/>
      <c r="AL135" s="1"/>
      <c r="AM135" s="1"/>
      <c r="AN135" s="1"/>
      <c r="AP135" s="30"/>
      <c r="AQ135" s="1"/>
      <c r="AR135" s="1">
        <f t="shared" si="30"/>
        <v>0</v>
      </c>
      <c r="AS135" s="1"/>
      <c r="AT135" s="1"/>
      <c r="AU135" s="2">
        <f t="shared" si="9"/>
        <v>0</v>
      </c>
      <c r="AW135" s="1"/>
      <c r="AX135" s="1"/>
      <c r="AY135" s="1"/>
      <c r="AZ135" s="2">
        <f t="shared" si="21"/>
        <v>0</v>
      </c>
      <c r="BA135" s="2">
        <f>SUM(AF135,AH135,-AZ135,-Table1913[[#This Row],[Sale Fee]])</f>
        <v>0</v>
      </c>
      <c r="BC135" s="1"/>
      <c r="BD135" s="1"/>
      <c r="BE135" s="1"/>
    </row>
    <row r="136" spans="1:57" x14ac:dyDescent="0.25">
      <c r="A136" s="1"/>
      <c r="B136" s="1"/>
      <c r="E136" s="4"/>
      <c r="F136" s="4"/>
      <c r="Q136" s="1"/>
      <c r="R136" s="1"/>
      <c r="S136" s="1">
        <f t="shared" si="31"/>
        <v>0</v>
      </c>
      <c r="U136" s="1"/>
      <c r="V136" s="1"/>
      <c r="W136" s="1">
        <f t="shared" si="20"/>
        <v>0</v>
      </c>
      <c r="X136" s="1"/>
      <c r="Y136" s="1"/>
      <c r="Z136" s="1">
        <f>Table1913[[#This Row],[Quantity2]]*Table1913[[#This Row],[U Cost]]</f>
        <v>0</v>
      </c>
      <c r="AB136" s="1"/>
      <c r="AC136" s="1"/>
      <c r="AD136" s="1">
        <f t="shared" si="6"/>
        <v>0</v>
      </c>
      <c r="AE136" s="1"/>
      <c r="AF136" s="1">
        <f>SUM(Table1913[[#This Row],[Total 
Paid]:[Shipping 
Charged]])</f>
        <v>0</v>
      </c>
      <c r="AG136" s="1"/>
      <c r="AH136" s="1"/>
      <c r="AI136" s="1">
        <f t="shared" si="7"/>
        <v>0</v>
      </c>
      <c r="AK136" s="1"/>
      <c r="AL136" s="1"/>
      <c r="AM136" s="1"/>
      <c r="AN136" s="1"/>
      <c r="AP136" s="30"/>
      <c r="AQ136" s="1"/>
      <c r="AR136" s="1">
        <f t="shared" si="30"/>
        <v>0</v>
      </c>
      <c r="AS136" s="1"/>
      <c r="AT136" s="1"/>
      <c r="AU136" s="2">
        <f t="shared" si="9"/>
        <v>0</v>
      </c>
      <c r="AW136" s="1"/>
      <c r="AX136" s="1"/>
      <c r="AY136" s="1"/>
      <c r="AZ136" s="2">
        <f t="shared" si="21"/>
        <v>0</v>
      </c>
      <c r="BA136" s="2">
        <f>SUM(AF136,AH136,-AZ136,-Table1913[[#This Row],[Sale Fee]])</f>
        <v>0</v>
      </c>
      <c r="BC136" s="1"/>
      <c r="BD136" s="1"/>
      <c r="BE136" s="1"/>
    </row>
    <row r="137" spans="1:57" x14ac:dyDescent="0.25">
      <c r="A137" s="1"/>
      <c r="B137" s="1"/>
      <c r="E137" s="4"/>
      <c r="F137" s="4"/>
      <c r="Q137" s="1"/>
      <c r="R137" s="1"/>
      <c r="S137" s="1">
        <f t="shared" si="31"/>
        <v>0</v>
      </c>
      <c r="U137" s="1"/>
      <c r="V137" s="1"/>
      <c r="W137" s="1">
        <f t="shared" si="20"/>
        <v>0</v>
      </c>
      <c r="X137" s="1"/>
      <c r="Y137" s="1"/>
      <c r="Z137" s="1">
        <f>Table1913[[#This Row],[Quantity2]]*Table1913[[#This Row],[U Cost]]</f>
        <v>0</v>
      </c>
      <c r="AB137" s="1"/>
      <c r="AC137" s="1"/>
      <c r="AD137" s="1">
        <f t="shared" si="6"/>
        <v>0</v>
      </c>
      <c r="AE137" s="1"/>
      <c r="AF137" s="1">
        <f>SUM(Table1913[[#This Row],[Total 
Paid]:[Shipping 
Charged]])</f>
        <v>0</v>
      </c>
      <c r="AG137" s="1"/>
      <c r="AH137" s="1"/>
      <c r="AI137" s="1">
        <f t="shared" si="7"/>
        <v>0</v>
      </c>
      <c r="AK137" s="1"/>
      <c r="AL137" s="1"/>
      <c r="AM137" s="1"/>
      <c r="AN137" s="1"/>
      <c r="AP137" s="30"/>
      <c r="AQ137" s="1"/>
      <c r="AR137" s="1">
        <f t="shared" si="30"/>
        <v>0</v>
      </c>
      <c r="AS137" s="1"/>
      <c r="AT137" s="1"/>
      <c r="AU137" s="2">
        <f t="shared" si="9"/>
        <v>0</v>
      </c>
      <c r="AW137" s="1"/>
      <c r="AX137" s="1"/>
      <c r="AY137" s="1"/>
      <c r="AZ137" s="2">
        <f t="shared" si="21"/>
        <v>0</v>
      </c>
      <c r="BA137" s="2">
        <f>SUM(AF137,AH137,-AZ137,-Table1913[[#This Row],[Sale Fee]])</f>
        <v>0</v>
      </c>
      <c r="BC137" s="1"/>
      <c r="BD137" s="1"/>
      <c r="BE137" s="1"/>
    </row>
    <row r="138" spans="1:57" x14ac:dyDescent="0.25">
      <c r="A138" s="1"/>
      <c r="B138" s="1"/>
      <c r="E138" s="4"/>
      <c r="F138" s="4"/>
      <c r="Q138" s="1"/>
      <c r="R138" s="1"/>
      <c r="S138" s="1">
        <f t="shared" si="31"/>
        <v>0</v>
      </c>
      <c r="U138" s="1"/>
      <c r="V138" s="1"/>
      <c r="W138" s="1">
        <f t="shared" si="20"/>
        <v>0</v>
      </c>
      <c r="X138" s="1"/>
      <c r="Y138" s="1"/>
      <c r="Z138" s="1">
        <f>Table1913[[#This Row],[Quantity2]]*Table1913[[#This Row],[U Cost]]</f>
        <v>0</v>
      </c>
      <c r="AB138" s="1"/>
      <c r="AC138" s="1"/>
      <c r="AD138" s="1">
        <f t="shared" si="6"/>
        <v>0</v>
      </c>
      <c r="AE138" s="1"/>
      <c r="AF138" s="1">
        <f>SUM(Table1913[[#This Row],[Total 
Paid]:[Shipping 
Charged]])</f>
        <v>0</v>
      </c>
      <c r="AG138" s="1"/>
      <c r="AH138" s="1"/>
      <c r="AI138" s="1">
        <f t="shared" si="7"/>
        <v>0</v>
      </c>
      <c r="AK138" s="1"/>
      <c r="AL138" s="1"/>
      <c r="AM138" s="1"/>
      <c r="AN138" s="1"/>
      <c r="AP138" s="30"/>
      <c r="AQ138" s="1"/>
      <c r="AR138" s="1">
        <f t="shared" si="30"/>
        <v>0</v>
      </c>
      <c r="AS138" s="1"/>
      <c r="AT138" s="1"/>
      <c r="AU138" s="2">
        <f t="shared" si="9"/>
        <v>0</v>
      </c>
      <c r="AW138" s="1"/>
      <c r="AX138" s="1"/>
      <c r="AY138" s="1"/>
      <c r="AZ138" s="2">
        <f t="shared" si="21"/>
        <v>0</v>
      </c>
      <c r="BA138" s="2">
        <f>SUM(AF138,AH138,-AZ138,-Table1913[[#This Row],[Sale Fee]])</f>
        <v>0</v>
      </c>
      <c r="BC138" s="1"/>
      <c r="BD138" s="1"/>
      <c r="BE138" s="1"/>
    </row>
    <row r="139" spans="1:57" x14ac:dyDescent="0.25">
      <c r="A139" s="1"/>
      <c r="B139" s="1"/>
      <c r="E139" s="4"/>
      <c r="F139" s="4"/>
      <c r="Q139" s="1"/>
      <c r="R139" s="1"/>
      <c r="S139" s="1">
        <f t="shared" si="31"/>
        <v>0</v>
      </c>
      <c r="U139" s="1"/>
      <c r="V139" s="1"/>
      <c r="W139" s="1">
        <f t="shared" si="20"/>
        <v>0</v>
      </c>
      <c r="X139" s="1"/>
      <c r="Y139" s="1"/>
      <c r="Z139" s="1">
        <f>Table1913[[#This Row],[Quantity2]]*Table1913[[#This Row],[U Cost]]</f>
        <v>0</v>
      </c>
      <c r="AB139" s="1"/>
      <c r="AC139" s="1"/>
      <c r="AD139" s="1">
        <f t="shared" si="6"/>
        <v>0</v>
      </c>
      <c r="AE139" s="1"/>
      <c r="AF139" s="1">
        <f>SUM(Table1913[[#This Row],[Total 
Paid]:[Shipping 
Charged]])</f>
        <v>0</v>
      </c>
      <c r="AG139" s="1"/>
      <c r="AH139" s="1"/>
      <c r="AI139" s="1">
        <f t="shared" si="7"/>
        <v>0</v>
      </c>
      <c r="AK139" s="1"/>
      <c r="AL139" s="1"/>
      <c r="AM139" s="1"/>
      <c r="AN139" s="1"/>
      <c r="AP139" s="30"/>
      <c r="AQ139" s="1"/>
      <c r="AR139" s="1">
        <f t="shared" si="30"/>
        <v>0</v>
      </c>
      <c r="AS139" s="1"/>
      <c r="AT139" s="1"/>
      <c r="AU139" s="2">
        <f t="shared" si="9"/>
        <v>0</v>
      </c>
      <c r="AW139" s="1"/>
      <c r="AX139" s="1"/>
      <c r="AY139" s="1"/>
      <c r="AZ139" s="2">
        <f t="shared" si="21"/>
        <v>0</v>
      </c>
      <c r="BA139" s="2">
        <f>SUM(AF139,AH139,-AZ139,-Table1913[[#This Row],[Sale Fee]])</f>
        <v>0</v>
      </c>
      <c r="BC139" s="1"/>
      <c r="BD139" s="1"/>
      <c r="BE139" s="1"/>
    </row>
    <row r="140" spans="1:57" x14ac:dyDescent="0.25">
      <c r="A140" s="1"/>
      <c r="B140" s="1"/>
      <c r="E140" s="4"/>
      <c r="F140" s="4"/>
      <c r="Q140" s="1"/>
      <c r="R140" s="1"/>
      <c r="S140" s="1">
        <f t="shared" si="31"/>
        <v>0</v>
      </c>
      <c r="U140" s="1"/>
      <c r="V140" s="1"/>
      <c r="W140" s="1">
        <f t="shared" si="20"/>
        <v>0</v>
      </c>
      <c r="X140" s="1"/>
      <c r="Y140" s="1"/>
      <c r="Z140" s="1">
        <f>Table1913[[#This Row],[Quantity2]]*Table1913[[#This Row],[U Cost]]</f>
        <v>0</v>
      </c>
      <c r="AB140" s="1"/>
      <c r="AC140" s="1"/>
      <c r="AD140" s="1">
        <f t="shared" si="6"/>
        <v>0</v>
      </c>
      <c r="AE140" s="1"/>
      <c r="AF140" s="1">
        <f>SUM(Table1913[[#This Row],[Total 
Paid]:[Shipping 
Charged]])</f>
        <v>0</v>
      </c>
      <c r="AG140" s="1"/>
      <c r="AH140" s="1"/>
      <c r="AI140" s="1">
        <f t="shared" si="7"/>
        <v>0</v>
      </c>
      <c r="AK140" s="1"/>
      <c r="AL140" s="1"/>
      <c r="AM140" s="1"/>
      <c r="AN140" s="1"/>
      <c r="AP140" s="30"/>
      <c r="AQ140" s="1"/>
      <c r="AR140" s="1">
        <f t="shared" si="30"/>
        <v>0</v>
      </c>
      <c r="AS140" s="1"/>
      <c r="AT140" s="1"/>
      <c r="AU140" s="2">
        <f t="shared" si="9"/>
        <v>0</v>
      </c>
      <c r="AW140" s="1"/>
      <c r="AX140" s="1"/>
      <c r="AY140" s="1"/>
      <c r="AZ140" s="2">
        <f t="shared" si="21"/>
        <v>0</v>
      </c>
      <c r="BA140" s="2">
        <f>SUM(AF140,AH140,-AZ140,-Table1913[[#This Row],[Sale Fee]])</f>
        <v>0</v>
      </c>
      <c r="BC140" s="1"/>
      <c r="BD140" s="1"/>
      <c r="BE140" s="1"/>
    </row>
    <row r="141" spans="1:57" x14ac:dyDescent="0.25">
      <c r="A141" s="1"/>
      <c r="B141" s="1"/>
      <c r="E141" s="4"/>
      <c r="F141" s="4"/>
      <c r="Q141" s="1"/>
      <c r="R141" s="1"/>
      <c r="S141" s="1">
        <f t="shared" si="31"/>
        <v>0</v>
      </c>
      <c r="U141" s="1"/>
      <c r="V141" s="1"/>
      <c r="W141" s="1">
        <f t="shared" si="20"/>
        <v>0</v>
      </c>
      <c r="X141" s="1"/>
      <c r="Y141" s="1"/>
      <c r="Z141" s="1">
        <f>Table1913[[#This Row],[Quantity2]]*Table1913[[#This Row],[U Cost]]</f>
        <v>0</v>
      </c>
      <c r="AB141" s="1"/>
      <c r="AC141" s="1"/>
      <c r="AD141" s="1">
        <f t="shared" si="6"/>
        <v>0</v>
      </c>
      <c r="AE141" s="1"/>
      <c r="AF141" s="1">
        <f>SUM(Table1913[[#This Row],[Total 
Paid]:[Shipping 
Charged]])</f>
        <v>0</v>
      </c>
      <c r="AG141" s="1"/>
      <c r="AH141" s="1"/>
      <c r="AI141" s="1">
        <f t="shared" si="7"/>
        <v>0</v>
      </c>
      <c r="AK141" s="1"/>
      <c r="AL141" s="1"/>
      <c r="AM141" s="1"/>
      <c r="AN141" s="1"/>
      <c r="AP141" s="30"/>
      <c r="AQ141" s="1"/>
      <c r="AR141" s="1">
        <f t="shared" si="30"/>
        <v>0</v>
      </c>
      <c r="AS141" s="1"/>
      <c r="AT141" s="1"/>
      <c r="AU141" s="2">
        <f t="shared" si="9"/>
        <v>0</v>
      </c>
      <c r="AW141" s="1"/>
      <c r="AX141" s="1"/>
      <c r="AY141" s="1"/>
      <c r="AZ141" s="2">
        <f t="shared" si="21"/>
        <v>0</v>
      </c>
      <c r="BA141" s="2">
        <f>SUM(AF141,AH141,-AZ141,-Table1913[[#This Row],[Sale Fee]])</f>
        <v>0</v>
      </c>
      <c r="BC141" s="1"/>
      <c r="BD141" s="1"/>
      <c r="BE141" s="1"/>
    </row>
    <row r="142" spans="1:57" x14ac:dyDescent="0.25">
      <c r="A142" s="1"/>
      <c r="B142" s="1"/>
      <c r="E142" s="4"/>
      <c r="F142" s="4"/>
      <c r="Q142" s="1"/>
      <c r="R142" s="1"/>
      <c r="S142" s="1">
        <f t="shared" si="31"/>
        <v>0</v>
      </c>
      <c r="U142" s="1"/>
      <c r="V142" s="1"/>
      <c r="W142" s="1">
        <f t="shared" si="20"/>
        <v>0</v>
      </c>
      <c r="X142" s="1"/>
      <c r="Y142" s="1"/>
      <c r="Z142" s="1">
        <f>Table1913[[#This Row],[Quantity2]]*Table1913[[#This Row],[U Cost]]</f>
        <v>0</v>
      </c>
      <c r="AB142" s="1"/>
      <c r="AC142" s="1"/>
      <c r="AD142" s="1">
        <f t="shared" si="6"/>
        <v>0</v>
      </c>
      <c r="AE142" s="1"/>
      <c r="AF142" s="1">
        <f>SUM(Table1913[[#This Row],[Total 
Paid]:[Shipping 
Charged]])</f>
        <v>0</v>
      </c>
      <c r="AG142" s="1"/>
      <c r="AH142" s="1"/>
      <c r="AI142" s="1">
        <f t="shared" si="7"/>
        <v>0</v>
      </c>
      <c r="AK142" s="1"/>
      <c r="AL142" s="1"/>
      <c r="AM142" s="1"/>
      <c r="AN142" s="1"/>
      <c r="AP142" s="30"/>
      <c r="AQ142" s="1"/>
      <c r="AR142" s="1">
        <f t="shared" si="30"/>
        <v>0</v>
      </c>
      <c r="AS142" s="1"/>
      <c r="AT142" s="1"/>
      <c r="AU142" s="2">
        <f t="shared" si="9"/>
        <v>0</v>
      </c>
      <c r="AW142" s="1"/>
      <c r="AX142" s="1"/>
      <c r="AY142" s="1"/>
      <c r="AZ142" s="2">
        <f t="shared" si="21"/>
        <v>0</v>
      </c>
      <c r="BA142" s="2">
        <f>SUM(AF142,AH142,-AZ142,-Table1913[[#This Row],[Sale Fee]])</f>
        <v>0</v>
      </c>
      <c r="BC142" s="1"/>
      <c r="BD142" s="1"/>
      <c r="BE142" s="1"/>
    </row>
    <row r="143" spans="1:57" x14ac:dyDescent="0.25">
      <c r="A143" s="1"/>
      <c r="B143" s="1"/>
      <c r="E143" s="4"/>
      <c r="F143" s="4"/>
      <c r="Q143" s="1"/>
      <c r="R143" s="1"/>
      <c r="S143" s="1">
        <f t="shared" si="31"/>
        <v>0</v>
      </c>
      <c r="U143" s="1"/>
      <c r="V143" s="1"/>
      <c r="W143" s="1">
        <f t="shared" si="20"/>
        <v>0</v>
      </c>
      <c r="X143" s="1"/>
      <c r="Y143" s="1"/>
      <c r="Z143" s="1">
        <f>Table1913[[#This Row],[Quantity2]]*Table1913[[#This Row],[U Cost]]</f>
        <v>0</v>
      </c>
      <c r="AB143" s="1"/>
      <c r="AC143" s="1"/>
      <c r="AD143" s="1">
        <f t="shared" si="6"/>
        <v>0</v>
      </c>
      <c r="AE143" s="1"/>
      <c r="AF143" s="1">
        <f>SUM(Table1913[[#This Row],[Total 
Paid]:[Shipping 
Charged]])</f>
        <v>0</v>
      </c>
      <c r="AG143" s="1"/>
      <c r="AH143" s="1"/>
      <c r="AI143" s="1">
        <f t="shared" si="7"/>
        <v>0</v>
      </c>
      <c r="AK143" s="1"/>
      <c r="AL143" s="1"/>
      <c r="AM143" s="1"/>
      <c r="AN143" s="1"/>
      <c r="AP143" s="30"/>
      <c r="AQ143" s="1"/>
      <c r="AR143" s="1">
        <f t="shared" si="30"/>
        <v>0</v>
      </c>
      <c r="AS143" s="1"/>
      <c r="AT143" s="1"/>
      <c r="AU143" s="2">
        <f t="shared" si="9"/>
        <v>0</v>
      </c>
      <c r="AW143" s="1"/>
      <c r="AX143" s="1"/>
      <c r="AY143" s="1"/>
      <c r="AZ143" s="2">
        <f t="shared" si="21"/>
        <v>0</v>
      </c>
      <c r="BA143" s="2">
        <f>SUM(AF143,AH143,-AZ143,-Table1913[[#This Row],[Sale Fee]])</f>
        <v>0</v>
      </c>
      <c r="BC143" s="1"/>
      <c r="BD143" s="1"/>
      <c r="BE143" s="1"/>
    </row>
    <row r="144" spans="1:57" x14ac:dyDescent="0.25">
      <c r="A144" s="1"/>
      <c r="B144" s="1"/>
      <c r="E144" s="4"/>
      <c r="F144" s="4"/>
      <c r="Q144" s="1"/>
      <c r="R144" s="1"/>
      <c r="S144" s="1">
        <f t="shared" si="31"/>
        <v>0</v>
      </c>
      <c r="U144" s="1"/>
      <c r="V144" s="1"/>
      <c r="W144" s="1">
        <f t="shared" si="20"/>
        <v>0</v>
      </c>
      <c r="X144" s="1"/>
      <c r="Y144" s="1"/>
      <c r="Z144" s="1">
        <f>Table1913[[#This Row],[Quantity2]]*Table1913[[#This Row],[U Cost]]</f>
        <v>0</v>
      </c>
      <c r="AB144" s="1"/>
      <c r="AC144" s="1"/>
      <c r="AD144" s="1">
        <f t="shared" si="6"/>
        <v>0</v>
      </c>
      <c r="AE144" s="1"/>
      <c r="AF144" s="1">
        <f>SUM(Table1913[[#This Row],[Total 
Paid]:[Shipping 
Charged]])</f>
        <v>0</v>
      </c>
      <c r="AG144" s="1"/>
      <c r="AH144" s="1"/>
      <c r="AI144" s="1">
        <f t="shared" si="7"/>
        <v>0</v>
      </c>
      <c r="AK144" s="1"/>
      <c r="AL144" s="1"/>
      <c r="AM144" s="1"/>
      <c r="AN144" s="1"/>
      <c r="AP144" s="30"/>
      <c r="AQ144" s="1"/>
      <c r="AR144" s="1">
        <f t="shared" si="30"/>
        <v>0</v>
      </c>
      <c r="AS144" s="1"/>
      <c r="AT144" s="1"/>
      <c r="AU144" s="2">
        <f t="shared" si="9"/>
        <v>0</v>
      </c>
      <c r="AW144" s="1"/>
      <c r="AX144" s="1"/>
      <c r="AY144" s="1"/>
      <c r="AZ144" s="2">
        <f t="shared" si="21"/>
        <v>0</v>
      </c>
      <c r="BA144" s="2">
        <f>SUM(AF144,AH144,-AZ144,-Table1913[[#This Row],[Sale Fee]])</f>
        <v>0</v>
      </c>
      <c r="BC144" s="1"/>
      <c r="BD144" s="1"/>
      <c r="BE144" s="1"/>
    </row>
    <row r="145" spans="1:57" x14ac:dyDescent="0.25">
      <c r="A145" s="1"/>
      <c r="B145" s="1"/>
      <c r="E145" s="4"/>
      <c r="F145" s="4"/>
      <c r="Q145" s="1"/>
      <c r="R145" s="1"/>
      <c r="S145" s="1">
        <f t="shared" si="31"/>
        <v>0</v>
      </c>
      <c r="U145" s="1"/>
      <c r="V145" s="1"/>
      <c r="W145" s="1"/>
      <c r="X145" s="1"/>
      <c r="Y145" s="1"/>
      <c r="Z145" s="1">
        <f>Table1913[[#This Row],[Quantity2]]*Table1913[[#This Row],[U Cost]]</f>
        <v>0</v>
      </c>
      <c r="AB145" s="1"/>
      <c r="AC145" s="1"/>
      <c r="AD145" s="1"/>
      <c r="AE145" s="1"/>
      <c r="AF145" s="1">
        <f>SUM(Table1913[[#This Row],[Total 
Paid]:[Shipping 
Charged]])</f>
        <v>0</v>
      </c>
      <c r="AG145" s="1"/>
      <c r="AH145" s="1"/>
      <c r="AI145" s="1"/>
      <c r="AK145" s="1"/>
      <c r="AL145" s="1"/>
      <c r="AM145" s="1"/>
      <c r="AN145" s="1"/>
      <c r="AP145" s="30"/>
      <c r="AQ145" s="1"/>
      <c r="AR145" s="1"/>
      <c r="AS145" s="1"/>
      <c r="AT145" s="1"/>
      <c r="AU145" s="2"/>
      <c r="AW145" s="1"/>
      <c r="AX145" s="1"/>
      <c r="AY145" s="1"/>
      <c r="AZ145" s="2"/>
      <c r="BA145" s="2">
        <f>SUM(AF145,AH145,-AZ145,-Table1913[[#This Row],[Sale Fee]])</f>
        <v>0</v>
      </c>
      <c r="BC145" s="1"/>
      <c r="BD145" s="1"/>
      <c r="BE145" s="1"/>
    </row>
    <row r="146" spans="1:57" x14ac:dyDescent="0.25">
      <c r="A146" s="1"/>
      <c r="B146" s="1"/>
      <c r="E146" s="4"/>
      <c r="F146" s="4"/>
      <c r="Q146" s="1"/>
      <c r="R146" s="1"/>
      <c r="S146" s="1">
        <f t="shared" si="31"/>
        <v>0</v>
      </c>
      <c r="U146" s="1"/>
      <c r="V146" s="1"/>
      <c r="W146" s="1"/>
      <c r="X146" s="1"/>
      <c r="Y146" s="1"/>
      <c r="Z146" s="1">
        <f>Table1913[[#This Row],[Quantity2]]*Table1913[[#This Row],[U Cost]]</f>
        <v>0</v>
      </c>
      <c r="AB146" s="1"/>
      <c r="AC146" s="1"/>
      <c r="AD146" s="1"/>
      <c r="AE146" s="1"/>
      <c r="AF146" s="1">
        <f>SUM(Table1913[[#This Row],[Total 
Paid]:[Shipping 
Charged]])</f>
        <v>0</v>
      </c>
      <c r="AG146" s="1"/>
      <c r="AH146" s="1"/>
      <c r="AI146" s="1"/>
      <c r="AK146" s="1"/>
      <c r="AL146" s="1"/>
      <c r="AM146" s="1"/>
      <c r="AN146" s="1"/>
      <c r="AP146" s="30"/>
      <c r="AQ146" s="1"/>
      <c r="AR146" s="1"/>
      <c r="AS146" s="1"/>
      <c r="AT146" s="1"/>
      <c r="AU146" s="2"/>
      <c r="AW146" s="1"/>
      <c r="AX146" s="1"/>
      <c r="AY146" s="1"/>
      <c r="AZ146" s="2"/>
      <c r="BA146" s="2">
        <f>SUM(AF146,AH146,-AZ146,-Table1913[[#This Row],[Sale Fee]])</f>
        <v>0</v>
      </c>
      <c r="BC146" s="1"/>
      <c r="BD146" s="1"/>
      <c r="BE146" s="1"/>
    </row>
    <row r="147" spans="1:57" x14ac:dyDescent="0.25">
      <c r="A147" s="1"/>
      <c r="B147" s="1"/>
      <c r="E147" s="4"/>
      <c r="F147" s="4"/>
      <c r="Q147" s="1"/>
      <c r="R147" s="1"/>
      <c r="S147" s="1">
        <f t="shared" si="31"/>
        <v>0</v>
      </c>
      <c r="U147" s="1"/>
      <c r="V147" s="1"/>
      <c r="W147" s="1"/>
      <c r="X147" s="1"/>
      <c r="Y147" s="1"/>
      <c r="Z147" s="1">
        <f>Table1913[[#This Row],[Quantity2]]*Table1913[[#This Row],[U Cost]]</f>
        <v>0</v>
      </c>
      <c r="AB147" s="1"/>
      <c r="AC147" s="1"/>
      <c r="AD147" s="1"/>
      <c r="AE147" s="1"/>
      <c r="AF147" s="1">
        <f>SUM(Table1913[[#This Row],[Total 
Paid]:[Shipping 
Charged]])</f>
        <v>0</v>
      </c>
      <c r="AG147" s="1"/>
      <c r="AH147" s="1"/>
      <c r="AI147" s="1"/>
      <c r="AK147" s="1"/>
      <c r="AL147" s="1"/>
      <c r="AM147" s="1"/>
      <c r="AN147" s="1"/>
      <c r="AP147" s="30"/>
      <c r="AQ147" s="1"/>
      <c r="AR147" s="1"/>
      <c r="AS147" s="1"/>
      <c r="AT147" s="1"/>
      <c r="AU147" s="2"/>
      <c r="AW147" s="1"/>
      <c r="AX147" s="1"/>
      <c r="AY147" s="1"/>
      <c r="AZ147" s="2"/>
      <c r="BA147" s="2">
        <f>SUM(AF147,AH147,-AZ147,-Table1913[[#This Row],[Sale Fee]])</f>
        <v>0</v>
      </c>
      <c r="BC147" s="1"/>
      <c r="BD147" s="1"/>
      <c r="BE147" s="1"/>
    </row>
    <row r="148" spans="1:57" x14ac:dyDescent="0.25">
      <c r="A148" s="1"/>
      <c r="B148" s="1"/>
      <c r="E148" s="4"/>
      <c r="F148" s="4"/>
      <c r="Q148" s="1"/>
      <c r="R148" s="1"/>
      <c r="S148" s="1">
        <f t="shared" si="31"/>
        <v>0</v>
      </c>
      <c r="U148" s="1"/>
      <c r="V148" s="1"/>
      <c r="W148" s="1"/>
      <c r="X148" s="1"/>
      <c r="Y148" s="1"/>
      <c r="Z148" s="1">
        <f>Table1913[[#This Row],[Quantity2]]*Table1913[[#This Row],[U Cost]]</f>
        <v>0</v>
      </c>
      <c r="AB148" s="1"/>
      <c r="AC148" s="1"/>
      <c r="AD148" s="1"/>
      <c r="AE148" s="1"/>
      <c r="AF148" s="1">
        <f>SUM(Table1913[[#This Row],[Total 
Paid]:[Shipping 
Charged]])</f>
        <v>0</v>
      </c>
      <c r="AG148" s="1"/>
      <c r="AH148" s="1"/>
      <c r="AI148" s="1"/>
      <c r="AK148" s="1"/>
      <c r="AL148" s="1"/>
      <c r="AM148" s="1"/>
      <c r="AN148" s="1"/>
      <c r="AP148" s="30"/>
      <c r="AQ148" s="1"/>
      <c r="AR148" s="1"/>
      <c r="AS148" s="1"/>
      <c r="AT148" s="1"/>
      <c r="AU148" s="2"/>
      <c r="AW148" s="1"/>
      <c r="AX148" s="1"/>
      <c r="AY148" s="1"/>
      <c r="AZ148" s="2"/>
      <c r="BA148" s="2">
        <f>SUM(AF148,AH148,-AZ148,-Table1913[[#This Row],[Sale Fee]])</f>
        <v>0</v>
      </c>
      <c r="BC148" s="1"/>
      <c r="BD148" s="1"/>
      <c r="BE148" s="1"/>
    </row>
    <row r="149" spans="1:57" x14ac:dyDescent="0.25">
      <c r="A149" s="1"/>
      <c r="B149" s="1"/>
      <c r="E149" s="4"/>
      <c r="F149" s="4"/>
      <c r="Q149" s="1"/>
      <c r="R149" s="1"/>
      <c r="S149" s="1">
        <f t="shared" si="31"/>
        <v>0</v>
      </c>
      <c r="U149" s="1"/>
      <c r="V149" s="1"/>
      <c r="W149" s="1"/>
      <c r="X149" s="1"/>
      <c r="Y149" s="1"/>
      <c r="Z149" s="1">
        <f>Table1913[[#This Row],[Quantity2]]*Table1913[[#This Row],[U Cost]]</f>
        <v>0</v>
      </c>
      <c r="AB149" s="1"/>
      <c r="AC149" s="1"/>
      <c r="AD149" s="1"/>
      <c r="AE149" s="1"/>
      <c r="AF149" s="1">
        <f>SUM(Table1913[[#This Row],[Total 
Paid]:[Shipping 
Charged]])</f>
        <v>0</v>
      </c>
      <c r="AG149" s="1"/>
      <c r="AH149" s="1"/>
      <c r="AI149" s="1"/>
      <c r="AK149" s="1"/>
      <c r="AL149" s="1"/>
      <c r="AM149" s="1"/>
      <c r="AN149" s="1"/>
      <c r="AP149" s="30"/>
      <c r="AQ149" s="1"/>
      <c r="AR149" s="1"/>
      <c r="AS149" s="1"/>
      <c r="AT149" s="1"/>
      <c r="AU149" s="2"/>
      <c r="AW149" s="1"/>
      <c r="AX149" s="1"/>
      <c r="AY149" s="1"/>
      <c r="AZ149" s="2"/>
      <c r="BA149" s="2">
        <f>SUM(AF149,AH149,-AZ149,-Table1913[[#This Row],[Sale Fee]])</f>
        <v>0</v>
      </c>
      <c r="BC149" s="1"/>
      <c r="BD149" s="1"/>
      <c r="BE149" s="1"/>
    </row>
    <row r="150" spans="1:57" x14ac:dyDescent="0.25">
      <c r="A150" s="1"/>
      <c r="B150" s="1"/>
      <c r="E150" s="4"/>
      <c r="F150" s="4"/>
      <c r="Q150" s="1"/>
      <c r="R150" s="1"/>
      <c r="S150" s="1">
        <f t="shared" si="31"/>
        <v>0</v>
      </c>
      <c r="U150" s="1"/>
      <c r="V150" s="1"/>
      <c r="W150" s="1"/>
      <c r="X150" s="1"/>
      <c r="Y150" s="1"/>
      <c r="Z150" s="1">
        <f>Table1913[[#This Row],[Quantity2]]*Table1913[[#This Row],[U Cost]]</f>
        <v>0</v>
      </c>
      <c r="AB150" s="1"/>
      <c r="AC150" s="1"/>
      <c r="AD150" s="1"/>
      <c r="AE150" s="1"/>
      <c r="AF150" s="1">
        <f>SUM(Table1913[[#This Row],[Total 
Paid]:[Shipping 
Charged]])</f>
        <v>0</v>
      </c>
      <c r="AG150" s="1"/>
      <c r="AH150" s="1"/>
      <c r="AI150" s="1"/>
      <c r="AK150" s="1"/>
      <c r="AL150" s="1"/>
      <c r="AM150" s="1"/>
      <c r="AN150" s="1"/>
      <c r="AP150" s="30"/>
      <c r="AQ150" s="1"/>
      <c r="AR150" s="1"/>
      <c r="AS150" s="1"/>
      <c r="AT150" s="1"/>
      <c r="AU150" s="2"/>
      <c r="AW150" s="1"/>
      <c r="AX150" s="1"/>
      <c r="AY150" s="1"/>
      <c r="AZ150" s="2"/>
      <c r="BA150" s="2">
        <f>SUM(AF150,AH150,-AZ150,-Table1913[[#This Row],[Sale Fee]])</f>
        <v>0</v>
      </c>
      <c r="BC150" s="1"/>
      <c r="BD150" s="1"/>
      <c r="BE150" s="1"/>
    </row>
    <row r="151" spans="1:57" x14ac:dyDescent="0.25">
      <c r="A151" s="1"/>
      <c r="B151" s="1"/>
      <c r="E151" s="4"/>
      <c r="F151" s="4"/>
      <c r="Q151" s="1"/>
      <c r="R151" s="1"/>
      <c r="S151" s="1">
        <f t="shared" si="31"/>
        <v>0</v>
      </c>
      <c r="U151" s="1"/>
      <c r="V151" s="1"/>
      <c r="W151" s="1"/>
      <c r="X151" s="1"/>
      <c r="Y151" s="1"/>
      <c r="Z151" s="1">
        <f>Table1913[[#This Row],[Quantity2]]*Table1913[[#This Row],[U Cost]]</f>
        <v>0</v>
      </c>
      <c r="AB151" s="1"/>
      <c r="AC151" s="1"/>
      <c r="AD151" s="1"/>
      <c r="AE151" s="1"/>
      <c r="AF151" s="1">
        <f>SUM(Table1913[[#This Row],[Total 
Paid]:[Shipping 
Charged]])</f>
        <v>0</v>
      </c>
      <c r="AG151" s="1"/>
      <c r="AH151" s="1"/>
      <c r="AI151" s="1"/>
      <c r="AK151" s="1"/>
      <c r="AL151" s="1"/>
      <c r="AM151" s="1"/>
      <c r="AN151" s="1"/>
      <c r="AP151" s="30"/>
      <c r="AQ151" s="1"/>
      <c r="AR151" s="1"/>
      <c r="AS151" s="1"/>
      <c r="AT151" s="1"/>
      <c r="AU151" s="2"/>
      <c r="AW151" s="1"/>
      <c r="AX151" s="1"/>
      <c r="AY151" s="1"/>
      <c r="AZ151" s="2"/>
      <c r="BA151" s="2">
        <f>SUM(AF151,AH151,-AZ151,-Table1913[[#This Row],[Sale Fee]])</f>
        <v>0</v>
      </c>
      <c r="BC151" s="1"/>
      <c r="BD151" s="1"/>
      <c r="BE151" s="1"/>
    </row>
    <row r="152" spans="1:57" x14ac:dyDescent="0.25">
      <c r="A152" s="1"/>
      <c r="B152" s="1"/>
      <c r="E152" s="4"/>
      <c r="F152" s="4"/>
      <c r="L152" s="51"/>
      <c r="Q152" s="1"/>
      <c r="R152" s="1"/>
      <c r="S152" s="1">
        <f t="shared" si="31"/>
        <v>0</v>
      </c>
      <c r="U152" s="1"/>
      <c r="V152" s="1"/>
      <c r="W152" s="1">
        <f t="shared" si="20"/>
        <v>0</v>
      </c>
      <c r="X152" s="1"/>
      <c r="Y152" s="1"/>
      <c r="Z152" s="1">
        <f>Table1913[[#This Row],[Quantity2]]*Table1913[[#This Row],[U Cost]]</f>
        <v>0</v>
      </c>
      <c r="AB152" s="1"/>
      <c r="AC152" s="1"/>
      <c r="AD152" s="1">
        <f t="shared" si="6"/>
        <v>0</v>
      </c>
      <c r="AE152" s="1"/>
      <c r="AF152" s="1">
        <f>SUM(Table1913[[#This Row],[Total 
Paid]:[Shipping 
Charged]])</f>
        <v>0</v>
      </c>
      <c r="AG152" s="1"/>
      <c r="AH152" s="1"/>
      <c r="AI152" s="1">
        <f t="shared" si="7"/>
        <v>0</v>
      </c>
      <c r="AK152" s="1"/>
      <c r="AL152" s="1"/>
      <c r="AM152" s="1"/>
      <c r="AN152" s="1"/>
      <c r="AP152" s="30"/>
      <c r="AQ152" s="1"/>
      <c r="AR152" s="1">
        <f t="shared" si="30"/>
        <v>0</v>
      </c>
      <c r="AS152" s="1"/>
      <c r="AT152" s="1"/>
      <c r="AU152" s="2">
        <f t="shared" si="9"/>
        <v>0</v>
      </c>
      <c r="AW152" s="1"/>
      <c r="AX152" s="1"/>
      <c r="AY152" s="1"/>
      <c r="AZ152" s="2">
        <f t="shared" si="21"/>
        <v>0</v>
      </c>
      <c r="BA152" s="2">
        <f>SUM(AF152,AH152,-AZ152,-Table1913[[#This Row],[Sale Fee]])</f>
        <v>0</v>
      </c>
      <c r="BC152" s="1"/>
      <c r="BD152" s="1"/>
      <c r="BE152" s="1"/>
    </row>
    <row r="153" spans="1:57" x14ac:dyDescent="0.25">
      <c r="A153" s="1"/>
      <c r="B153" s="1"/>
      <c r="E153" s="4"/>
      <c r="F153" s="4"/>
      <c r="Q153" s="1"/>
      <c r="R153" s="1"/>
      <c r="S153" s="1">
        <f t="shared" si="31"/>
        <v>0</v>
      </c>
      <c r="U153" s="1"/>
      <c r="V153" s="1"/>
      <c r="W153" s="1">
        <f t="shared" si="20"/>
        <v>0</v>
      </c>
      <c r="X153" s="1"/>
      <c r="Y153" s="1"/>
      <c r="Z153" s="1">
        <f>Table1913[[#This Row],[Quantity2]]*Table1913[[#This Row],[U Cost]]</f>
        <v>0</v>
      </c>
      <c r="AB153" s="1"/>
      <c r="AC153" s="1"/>
      <c r="AD153" s="1">
        <f t="shared" si="6"/>
        <v>0</v>
      </c>
      <c r="AE153" s="1"/>
      <c r="AF153" s="1">
        <f>SUM(Table1913[[#This Row],[Total 
Paid]:[Shipping 
Charged]])</f>
        <v>0</v>
      </c>
      <c r="AG153" s="1"/>
      <c r="AH153" s="1"/>
      <c r="AI153" s="1">
        <f t="shared" si="7"/>
        <v>0</v>
      </c>
      <c r="AK153" s="1"/>
      <c r="AL153" s="1"/>
      <c r="AM153" s="1"/>
      <c r="AN153" s="1"/>
      <c r="AP153" s="30"/>
      <c r="AQ153" s="1"/>
      <c r="AR153" s="1">
        <f t="shared" si="30"/>
        <v>0</v>
      </c>
      <c r="AS153" s="1"/>
      <c r="AT153" s="1"/>
      <c r="AU153" s="2">
        <f t="shared" si="9"/>
        <v>0</v>
      </c>
      <c r="AW153" s="1"/>
      <c r="AX153" s="1"/>
      <c r="AY153" s="1"/>
      <c r="AZ153" s="2">
        <f t="shared" si="21"/>
        <v>0</v>
      </c>
      <c r="BA153" s="2">
        <f>SUM(AF153,AH153,-AZ153,-Table1913[[#This Row],[Sale Fee]])</f>
        <v>0</v>
      </c>
      <c r="BC153" s="1"/>
      <c r="BD153" s="1"/>
      <c r="BE153" s="1"/>
    </row>
    <row r="154" spans="1:57" x14ac:dyDescent="0.25">
      <c r="A154" s="1"/>
      <c r="B154" s="1"/>
      <c r="E154" s="4"/>
      <c r="F154" s="4"/>
      <c r="Q154" s="1"/>
      <c r="R154" s="1"/>
      <c r="S154" s="1">
        <f t="shared" si="31"/>
        <v>0</v>
      </c>
      <c r="U154" s="1"/>
      <c r="V154" s="1"/>
      <c r="W154" s="1">
        <f t="shared" si="20"/>
        <v>0</v>
      </c>
      <c r="X154" s="1"/>
      <c r="Y154" s="1"/>
      <c r="Z154" s="1">
        <f>Table1913[[#This Row],[Quantity2]]*Table1913[[#This Row],[U Cost]]</f>
        <v>0</v>
      </c>
      <c r="AB154" s="1"/>
      <c r="AC154" s="1"/>
      <c r="AD154" s="1">
        <f t="shared" si="6"/>
        <v>0</v>
      </c>
      <c r="AE154" s="1"/>
      <c r="AF154" s="1">
        <f>SUM(Table1913[[#This Row],[Total 
Paid]:[Shipping 
Charged]])</f>
        <v>0</v>
      </c>
      <c r="AG154" s="1"/>
      <c r="AH154" s="1"/>
      <c r="AI154" s="1">
        <f t="shared" si="7"/>
        <v>0</v>
      </c>
      <c r="AK154" s="1"/>
      <c r="AL154" s="1"/>
      <c r="AM154" s="1"/>
      <c r="AN154" s="1"/>
      <c r="AP154" s="30"/>
      <c r="AQ154" s="1"/>
      <c r="AR154" s="1">
        <f t="shared" si="30"/>
        <v>0</v>
      </c>
      <c r="AS154" s="1"/>
      <c r="AT154" s="1"/>
      <c r="AU154" s="2">
        <f t="shared" si="9"/>
        <v>0</v>
      </c>
      <c r="AW154" s="1"/>
      <c r="AX154" s="1"/>
      <c r="AY154" s="1"/>
      <c r="AZ154" s="2">
        <f t="shared" si="21"/>
        <v>0</v>
      </c>
      <c r="BA154" s="2">
        <f>SUM(AF154,AH154,-AZ154,-Table1913[[#This Row],[Sale Fee]])</f>
        <v>0</v>
      </c>
      <c r="BC154" s="1"/>
      <c r="BD154" s="1"/>
      <c r="BE154" s="1"/>
    </row>
    <row r="155" spans="1:57" x14ac:dyDescent="0.25">
      <c r="A155" s="1"/>
      <c r="B155" s="1"/>
      <c r="E155" s="4"/>
      <c r="F155" s="4"/>
      <c r="Q155" s="1"/>
      <c r="R155" s="1"/>
      <c r="S155" s="1">
        <f t="shared" si="31"/>
        <v>0</v>
      </c>
      <c r="U155" s="1"/>
      <c r="V155" s="1"/>
      <c r="W155" s="1">
        <f t="shared" si="20"/>
        <v>0</v>
      </c>
      <c r="X155" s="1"/>
      <c r="Y155" s="1"/>
      <c r="Z155" s="1">
        <f>Table1913[[#This Row],[Quantity2]]*Table1913[[#This Row],[U Cost]]</f>
        <v>0</v>
      </c>
      <c r="AB155" s="1"/>
      <c r="AC155" s="1"/>
      <c r="AD155" s="1">
        <f t="shared" si="6"/>
        <v>0</v>
      </c>
      <c r="AE155" s="1"/>
      <c r="AF155" s="1">
        <f>SUM(Table1913[[#This Row],[Total 
Paid]:[Shipping 
Charged]])</f>
        <v>0</v>
      </c>
      <c r="AG155" s="1"/>
      <c r="AH155" s="1"/>
      <c r="AI155" s="1">
        <f t="shared" si="7"/>
        <v>0</v>
      </c>
      <c r="AK155" s="1"/>
      <c r="AL155" s="1"/>
      <c r="AM155" s="1"/>
      <c r="AN155" s="1"/>
      <c r="AP155" s="30"/>
      <c r="AQ155" s="1"/>
      <c r="AR155" s="1">
        <f t="shared" si="30"/>
        <v>0</v>
      </c>
      <c r="AS155" s="1"/>
      <c r="AT155" s="1"/>
      <c r="AU155" s="2">
        <f t="shared" si="9"/>
        <v>0</v>
      </c>
      <c r="AW155" s="1"/>
      <c r="AX155" s="1"/>
      <c r="AY155" s="1"/>
      <c r="AZ155" s="2">
        <f t="shared" si="21"/>
        <v>0</v>
      </c>
      <c r="BA155" s="2">
        <f>SUM(AF155,AH155,-AZ155,-Table1913[[#This Row],[Sale Fee]])</f>
        <v>0</v>
      </c>
      <c r="BC155" s="1"/>
      <c r="BD155" s="1"/>
      <c r="BE155" s="1"/>
    </row>
    <row r="156" spans="1:57" x14ac:dyDescent="0.25">
      <c r="A156" s="1"/>
      <c r="B156" s="1"/>
      <c r="E156" s="4"/>
      <c r="F156" s="4"/>
      <c r="Q156" s="1"/>
      <c r="R156" s="1"/>
      <c r="S156" s="1">
        <f t="shared" si="31"/>
        <v>0</v>
      </c>
      <c r="U156" s="1"/>
      <c r="V156" s="1"/>
      <c r="W156" s="1">
        <f t="shared" si="20"/>
        <v>0</v>
      </c>
      <c r="X156" s="1"/>
      <c r="Y156" s="1"/>
      <c r="Z156" s="1">
        <f>Table1913[[#This Row],[Quantity2]]*Table1913[[#This Row],[U Cost]]</f>
        <v>0</v>
      </c>
      <c r="AB156" s="1"/>
      <c r="AC156" s="1"/>
      <c r="AD156" s="1">
        <f t="shared" si="6"/>
        <v>0</v>
      </c>
      <c r="AE156" s="1"/>
      <c r="AF156" s="1">
        <f>SUM(Table1913[[#This Row],[Total 
Paid]:[Shipping 
Charged]])</f>
        <v>0</v>
      </c>
      <c r="AG156" s="1"/>
      <c r="AH156" s="1"/>
      <c r="AI156" s="1">
        <f t="shared" si="7"/>
        <v>0</v>
      </c>
      <c r="AK156" s="1"/>
      <c r="AL156" s="1"/>
      <c r="AM156" s="1"/>
      <c r="AN156" s="1"/>
      <c r="AP156" s="30"/>
      <c r="AQ156" s="1"/>
      <c r="AR156" s="1">
        <f t="shared" si="30"/>
        <v>0</v>
      </c>
      <c r="AS156" s="1"/>
      <c r="AT156" s="1"/>
      <c r="AU156" s="2">
        <f t="shared" si="9"/>
        <v>0</v>
      </c>
      <c r="AW156" s="1"/>
      <c r="AX156" s="1"/>
      <c r="AY156" s="1"/>
      <c r="AZ156" s="2">
        <f t="shared" si="21"/>
        <v>0</v>
      </c>
      <c r="BA156" s="2">
        <f>SUM(AF156,AH156,-AZ156,-Table1913[[#This Row],[Sale Fee]])</f>
        <v>0</v>
      </c>
      <c r="BC156" s="1"/>
      <c r="BD156" s="1"/>
      <c r="BE156" s="1"/>
    </row>
    <row r="157" spans="1:57" x14ac:dyDescent="0.25">
      <c r="A157" s="1"/>
      <c r="B157" s="1"/>
      <c r="E157" s="4"/>
      <c r="F157" s="4"/>
      <c r="Q157" s="1"/>
      <c r="R157" s="1"/>
      <c r="S157" s="1">
        <f t="shared" si="31"/>
        <v>0</v>
      </c>
      <c r="U157" s="1"/>
      <c r="V157" s="1"/>
      <c r="W157" s="1">
        <f t="shared" si="20"/>
        <v>0</v>
      </c>
      <c r="X157" s="1"/>
      <c r="Y157" s="1"/>
      <c r="Z157" s="1">
        <f>Table1913[[#This Row],[Quantity2]]*Table1913[[#This Row],[U Cost]]</f>
        <v>0</v>
      </c>
      <c r="AB157" s="1"/>
      <c r="AC157" s="1"/>
      <c r="AD157" s="1">
        <f t="shared" si="6"/>
        <v>0</v>
      </c>
      <c r="AE157" s="1"/>
      <c r="AF157" s="1">
        <f>SUM(Table1913[[#This Row],[Total 
Paid]:[Shipping 
Charged]])</f>
        <v>0</v>
      </c>
      <c r="AG157" s="1"/>
      <c r="AH157" s="1"/>
      <c r="AI157" s="1">
        <f t="shared" si="7"/>
        <v>0</v>
      </c>
      <c r="AK157" s="1"/>
      <c r="AL157" s="1"/>
      <c r="AM157" s="1"/>
      <c r="AN157" s="1"/>
      <c r="AP157" s="30"/>
      <c r="AQ157" s="1"/>
      <c r="AR157" s="1">
        <f t="shared" si="30"/>
        <v>0</v>
      </c>
      <c r="AS157" s="1"/>
      <c r="AT157" s="1"/>
      <c r="AU157" s="2">
        <f t="shared" si="9"/>
        <v>0</v>
      </c>
      <c r="AW157" s="1"/>
      <c r="AX157" s="1"/>
      <c r="AY157" s="1"/>
      <c r="AZ157" s="2">
        <f t="shared" si="21"/>
        <v>0</v>
      </c>
      <c r="BA157" s="2">
        <f>SUM(AF157,AH157,-AZ157,-Table1913[[#This Row],[Sale Fee]])</f>
        <v>0</v>
      </c>
      <c r="BC157" s="1"/>
      <c r="BD157" s="1"/>
      <c r="BE157" s="1"/>
    </row>
    <row r="158" spans="1:57" x14ac:dyDescent="0.25">
      <c r="A158" s="1"/>
      <c r="B158" s="1"/>
      <c r="E158" s="4"/>
      <c r="F158" s="4"/>
      <c r="Q158" s="1"/>
      <c r="R158" s="1"/>
      <c r="S158" s="1">
        <f t="shared" si="31"/>
        <v>0</v>
      </c>
      <c r="U158" s="1"/>
      <c r="V158" s="1"/>
      <c r="W158" s="1">
        <f t="shared" si="20"/>
        <v>0</v>
      </c>
      <c r="X158" s="1"/>
      <c r="Y158" s="1"/>
      <c r="Z158" s="1">
        <f>Table1913[[#This Row],[Quantity2]]*Table1913[[#This Row],[U Cost]]</f>
        <v>0</v>
      </c>
      <c r="AB158" s="1"/>
      <c r="AC158" s="1"/>
      <c r="AD158" s="1">
        <f t="shared" si="6"/>
        <v>0</v>
      </c>
      <c r="AE158" s="1"/>
      <c r="AF158" s="1">
        <f>SUM(Table1913[[#This Row],[Total 
Paid]:[Shipping 
Charged]])</f>
        <v>0</v>
      </c>
      <c r="AG158" s="1"/>
      <c r="AH158" s="1"/>
      <c r="AI158" s="1">
        <f t="shared" si="7"/>
        <v>0</v>
      </c>
      <c r="AK158" s="1"/>
      <c r="AL158" s="1"/>
      <c r="AM158" s="1"/>
      <c r="AN158" s="1"/>
      <c r="AP158" s="30"/>
      <c r="AQ158" s="1"/>
      <c r="AR158" s="1">
        <f t="shared" si="30"/>
        <v>0</v>
      </c>
      <c r="AS158" s="1"/>
      <c r="AT158" s="1"/>
      <c r="AU158" s="2">
        <f t="shared" si="9"/>
        <v>0</v>
      </c>
      <c r="AW158" s="1"/>
      <c r="AX158" s="1"/>
      <c r="AY158" s="1"/>
      <c r="AZ158" s="2">
        <f t="shared" si="21"/>
        <v>0</v>
      </c>
      <c r="BA158" s="2">
        <f>SUM(AF158,AH158,-AZ158,-Table1913[[#This Row],[Sale Fee]])</f>
        <v>0</v>
      </c>
      <c r="BC158" s="1"/>
      <c r="BD158" s="1"/>
      <c r="BE158" s="1"/>
    </row>
    <row r="159" spans="1:57" x14ac:dyDescent="0.25">
      <c r="A159" s="1"/>
      <c r="B159" s="1"/>
      <c r="E159" s="4"/>
      <c r="F159" s="4"/>
      <c r="Q159" s="1"/>
      <c r="R159" s="1"/>
      <c r="S159" s="1">
        <f t="shared" si="31"/>
        <v>0</v>
      </c>
      <c r="U159" s="1"/>
      <c r="V159" s="1"/>
      <c r="W159" s="1">
        <f t="shared" si="20"/>
        <v>0</v>
      </c>
      <c r="X159" s="1"/>
      <c r="Y159" s="1"/>
      <c r="Z159" s="1">
        <f>Table1913[[#This Row],[Quantity2]]*Table1913[[#This Row],[U Cost]]</f>
        <v>0</v>
      </c>
      <c r="AB159" s="1"/>
      <c r="AC159" s="1"/>
      <c r="AD159" s="1">
        <f t="shared" si="6"/>
        <v>0</v>
      </c>
      <c r="AE159" s="1"/>
      <c r="AF159" s="1">
        <f>SUM(Table1913[[#This Row],[Total 
Paid]:[Shipping 
Charged]])</f>
        <v>0</v>
      </c>
      <c r="AG159" s="1"/>
      <c r="AH159" s="1"/>
      <c r="AI159" s="1">
        <f t="shared" si="7"/>
        <v>0</v>
      </c>
      <c r="AK159" s="1"/>
      <c r="AL159" s="1"/>
      <c r="AM159" s="1"/>
      <c r="AN159" s="1"/>
      <c r="AP159" s="30"/>
      <c r="AQ159" s="1"/>
      <c r="AR159" s="1">
        <f t="shared" si="30"/>
        <v>0</v>
      </c>
      <c r="AS159" s="1"/>
      <c r="AT159" s="1"/>
      <c r="AU159" s="2">
        <f t="shared" si="9"/>
        <v>0</v>
      </c>
      <c r="AW159" s="1"/>
      <c r="AX159" s="1"/>
      <c r="AY159" s="1"/>
      <c r="AZ159" s="2">
        <f t="shared" si="21"/>
        <v>0</v>
      </c>
      <c r="BA159" s="2">
        <f>SUM(AF159,AH159,-AZ159,-Table1913[[#This Row],[Sale Fee]])</f>
        <v>0</v>
      </c>
      <c r="BC159" s="1"/>
      <c r="BD159" s="1"/>
      <c r="BE159" s="1"/>
    </row>
    <row r="160" spans="1:57" x14ac:dyDescent="0.25">
      <c r="A160" s="1"/>
      <c r="B160" s="1"/>
      <c r="E160" s="4"/>
      <c r="F160" s="4"/>
      <c r="Q160" s="1"/>
      <c r="R160" s="1"/>
      <c r="S160" s="1">
        <f t="shared" si="31"/>
        <v>0</v>
      </c>
      <c r="U160" s="1"/>
      <c r="V160" s="1"/>
      <c r="W160" s="1">
        <f t="shared" si="20"/>
        <v>0</v>
      </c>
      <c r="X160" s="1"/>
      <c r="Y160" s="1"/>
      <c r="Z160" s="1">
        <f>Table1913[[#This Row],[Quantity2]]*Table1913[[#This Row],[U Cost]]</f>
        <v>0</v>
      </c>
      <c r="AB160" s="1"/>
      <c r="AC160" s="1"/>
      <c r="AD160" s="1">
        <f t="shared" si="6"/>
        <v>0</v>
      </c>
      <c r="AE160" s="1"/>
      <c r="AF160" s="1">
        <f>SUM(Table1913[[#This Row],[Total 
Paid]:[Shipping 
Charged]])</f>
        <v>0</v>
      </c>
      <c r="AG160" s="1"/>
      <c r="AH160" s="1"/>
      <c r="AI160" s="1">
        <f t="shared" si="7"/>
        <v>0</v>
      </c>
      <c r="AK160" s="1"/>
      <c r="AL160" s="1"/>
      <c r="AM160" s="1"/>
      <c r="AN160" s="1"/>
      <c r="AP160" s="30"/>
      <c r="AQ160" s="1"/>
      <c r="AR160" s="1">
        <f t="shared" ref="AR160:AR223" si="32">AQ160*AP160</f>
        <v>0</v>
      </c>
      <c r="AS160" s="1"/>
      <c r="AT160" s="1"/>
      <c r="AU160" s="2">
        <f t="shared" si="9"/>
        <v>0</v>
      </c>
      <c r="AW160" s="1"/>
      <c r="AX160" s="1"/>
      <c r="AY160" s="1"/>
      <c r="AZ160" s="2">
        <f t="shared" si="21"/>
        <v>0</v>
      </c>
      <c r="BA160" s="2">
        <f>SUM(AF160,AH160,-AZ160,-Table1913[[#This Row],[Sale Fee]])</f>
        <v>0</v>
      </c>
      <c r="BC160" s="1"/>
      <c r="BD160" s="1"/>
      <c r="BE160" s="1"/>
    </row>
    <row r="161" spans="1:57" x14ac:dyDescent="0.25">
      <c r="A161" s="1"/>
      <c r="B161" s="1"/>
      <c r="E161" s="4"/>
      <c r="F161" s="4"/>
      <c r="Q161" s="1"/>
      <c r="R161" s="1"/>
      <c r="S161" s="1">
        <f t="shared" si="31"/>
        <v>0</v>
      </c>
      <c r="U161" s="1"/>
      <c r="V161" s="1"/>
      <c r="W161" s="1">
        <f t="shared" si="20"/>
        <v>0</v>
      </c>
      <c r="X161" s="1"/>
      <c r="Y161" s="1"/>
      <c r="Z161" s="1">
        <f>Table1913[[#This Row],[Quantity2]]*Table1913[[#This Row],[U Cost]]</f>
        <v>0</v>
      </c>
      <c r="AB161" s="1"/>
      <c r="AC161" s="1"/>
      <c r="AD161" s="1">
        <f t="shared" si="6"/>
        <v>0</v>
      </c>
      <c r="AE161" s="1"/>
      <c r="AF161" s="1">
        <f>SUM(Table1913[[#This Row],[Total 
Paid]:[Shipping 
Charged]])</f>
        <v>0</v>
      </c>
      <c r="AG161" s="1"/>
      <c r="AH161" s="1"/>
      <c r="AI161" s="1">
        <f t="shared" si="7"/>
        <v>0</v>
      </c>
      <c r="AK161" s="1"/>
      <c r="AL161" s="1"/>
      <c r="AM161" s="1"/>
      <c r="AN161" s="1"/>
      <c r="AP161" s="30"/>
      <c r="AQ161" s="1"/>
      <c r="AR161" s="1">
        <f t="shared" si="32"/>
        <v>0</v>
      </c>
      <c r="AS161" s="1"/>
      <c r="AT161" s="1"/>
      <c r="AU161" s="2">
        <f t="shared" si="9"/>
        <v>0</v>
      </c>
      <c r="AW161" s="1"/>
      <c r="AX161" s="1"/>
      <c r="AY161" s="1"/>
      <c r="AZ161" s="2">
        <f t="shared" si="21"/>
        <v>0</v>
      </c>
      <c r="BA161" s="2">
        <f>SUM(AF161,AH161,-AZ161,-Table1913[[#This Row],[Sale Fee]])</f>
        <v>0</v>
      </c>
      <c r="BC161" s="1"/>
      <c r="BD161" s="1"/>
      <c r="BE161" s="1"/>
    </row>
    <row r="162" spans="1:57" x14ac:dyDescent="0.25">
      <c r="A162" s="1"/>
      <c r="B162" s="1"/>
      <c r="E162" s="4"/>
      <c r="F162" s="4"/>
      <c r="Q162" s="1"/>
      <c r="R162" s="1"/>
      <c r="S162" s="1">
        <f t="shared" si="31"/>
        <v>0</v>
      </c>
      <c r="U162" s="1"/>
      <c r="V162" s="1"/>
      <c r="W162" s="1">
        <f t="shared" si="20"/>
        <v>0</v>
      </c>
      <c r="X162" s="1"/>
      <c r="Y162" s="1"/>
      <c r="Z162" s="1">
        <f>Table1913[[#This Row],[Quantity2]]*Table1913[[#This Row],[U Cost]]</f>
        <v>0</v>
      </c>
      <c r="AB162" s="1"/>
      <c r="AC162" s="1"/>
      <c r="AD162" s="1">
        <f t="shared" si="6"/>
        <v>0</v>
      </c>
      <c r="AE162" s="1"/>
      <c r="AF162" s="1">
        <f>SUM(Table1913[[#This Row],[Total 
Paid]:[Shipping 
Charged]])</f>
        <v>0</v>
      </c>
      <c r="AG162" s="1"/>
      <c r="AH162" s="1"/>
      <c r="AI162" s="1">
        <f t="shared" si="7"/>
        <v>0</v>
      </c>
      <c r="AK162" s="1"/>
      <c r="AL162" s="1"/>
      <c r="AM162" s="1"/>
      <c r="AN162" s="1"/>
      <c r="AP162" s="30"/>
      <c r="AQ162" s="1"/>
      <c r="AR162" s="1">
        <f t="shared" si="32"/>
        <v>0</v>
      </c>
      <c r="AS162" s="1"/>
      <c r="AT162" s="1"/>
      <c r="AU162" s="2">
        <f t="shared" si="9"/>
        <v>0</v>
      </c>
      <c r="AW162" s="1"/>
      <c r="AX162" s="1"/>
      <c r="AY162" s="1"/>
      <c r="AZ162" s="2">
        <f t="shared" si="21"/>
        <v>0</v>
      </c>
      <c r="BA162" s="2">
        <f>SUM(AF162,AH162,-AZ162,-Table1913[[#This Row],[Sale Fee]])</f>
        <v>0</v>
      </c>
      <c r="BC162" s="1"/>
      <c r="BD162" s="1"/>
      <c r="BE162" s="1"/>
    </row>
    <row r="163" spans="1:57" x14ac:dyDescent="0.25">
      <c r="A163" s="1"/>
      <c r="B163" s="1"/>
      <c r="E163" s="4"/>
      <c r="F163" s="4"/>
      <c r="Q163" s="1"/>
      <c r="R163" s="1"/>
      <c r="S163" s="1">
        <f t="shared" si="31"/>
        <v>0</v>
      </c>
      <c r="U163" s="1"/>
      <c r="V163" s="1"/>
      <c r="W163" s="1">
        <f t="shared" si="20"/>
        <v>0</v>
      </c>
      <c r="X163" s="1"/>
      <c r="Y163" s="1"/>
      <c r="Z163" s="1">
        <f>Table1913[[#This Row],[Quantity2]]*Table1913[[#This Row],[U Cost]]</f>
        <v>0</v>
      </c>
      <c r="AB163" s="1"/>
      <c r="AC163" s="1"/>
      <c r="AD163" s="1">
        <f t="shared" si="6"/>
        <v>0</v>
      </c>
      <c r="AE163" s="1"/>
      <c r="AF163" s="1">
        <f>SUM(Table1913[[#This Row],[Total 
Paid]:[Shipping 
Charged]])</f>
        <v>0</v>
      </c>
      <c r="AG163" s="1"/>
      <c r="AH163" s="1"/>
      <c r="AI163" s="1">
        <f t="shared" si="7"/>
        <v>0</v>
      </c>
      <c r="AK163" s="1"/>
      <c r="AL163" s="1"/>
      <c r="AM163" s="1"/>
      <c r="AN163" s="1"/>
      <c r="AP163" s="30"/>
      <c r="AQ163" s="1"/>
      <c r="AR163" s="1">
        <f t="shared" si="32"/>
        <v>0</v>
      </c>
      <c r="AS163" s="1"/>
      <c r="AT163" s="1"/>
      <c r="AU163" s="2">
        <f t="shared" si="9"/>
        <v>0</v>
      </c>
      <c r="AW163" s="1"/>
      <c r="AX163" s="1"/>
      <c r="AY163" s="1"/>
      <c r="AZ163" s="2">
        <f t="shared" si="21"/>
        <v>0</v>
      </c>
      <c r="BA163" s="2">
        <f>SUM(AF163,AH163,-AZ163,-Table1913[[#This Row],[Sale Fee]])</f>
        <v>0</v>
      </c>
      <c r="BC163" s="1"/>
      <c r="BD163" s="1"/>
      <c r="BE163" s="1"/>
    </row>
    <row r="164" spans="1:57" x14ac:dyDescent="0.25">
      <c r="A164" s="1"/>
      <c r="B164" s="1"/>
      <c r="E164" s="4"/>
      <c r="F164" s="4"/>
      <c r="Q164" s="1"/>
      <c r="R164" s="1"/>
      <c r="S164" s="1">
        <f t="shared" si="31"/>
        <v>0</v>
      </c>
      <c r="U164" s="1"/>
      <c r="V164" s="1"/>
      <c r="W164" s="1">
        <f t="shared" si="20"/>
        <v>0</v>
      </c>
      <c r="X164" s="1"/>
      <c r="Y164" s="1"/>
      <c r="Z164" s="1">
        <f>Table1913[[#This Row],[Quantity2]]*Table1913[[#This Row],[U Cost]]</f>
        <v>0</v>
      </c>
      <c r="AB164" s="1"/>
      <c r="AC164" s="1"/>
      <c r="AD164" s="1">
        <f t="shared" si="6"/>
        <v>0</v>
      </c>
      <c r="AE164" s="1"/>
      <c r="AF164" s="1">
        <f>SUM(Table1913[[#This Row],[Total 
Paid]:[Shipping 
Charged]])</f>
        <v>0</v>
      </c>
      <c r="AG164" s="1"/>
      <c r="AH164" s="1"/>
      <c r="AI164" s="1">
        <f t="shared" si="7"/>
        <v>0</v>
      </c>
      <c r="AK164" s="1"/>
      <c r="AL164" s="1"/>
      <c r="AM164" s="1"/>
      <c r="AN164" s="1"/>
      <c r="AP164" s="30"/>
      <c r="AQ164" s="1"/>
      <c r="AR164" s="1">
        <f t="shared" si="32"/>
        <v>0</v>
      </c>
      <c r="AS164" s="1"/>
      <c r="AT164" s="1"/>
      <c r="AU164" s="2">
        <f t="shared" si="9"/>
        <v>0</v>
      </c>
      <c r="AW164" s="1"/>
      <c r="AX164" s="1"/>
      <c r="AY164" s="1"/>
      <c r="AZ164" s="2">
        <f t="shared" si="21"/>
        <v>0</v>
      </c>
      <c r="BA164" s="2">
        <f>SUM(AF164,AH164,-AZ164,-Table1913[[#This Row],[Sale Fee]])</f>
        <v>0</v>
      </c>
      <c r="BC164" s="1"/>
      <c r="BD164" s="1"/>
      <c r="BE164" s="1"/>
    </row>
    <row r="165" spans="1:57" x14ac:dyDescent="0.25">
      <c r="A165" s="1"/>
      <c r="B165" s="1"/>
      <c r="E165" s="4"/>
      <c r="F165" s="4"/>
      <c r="Q165" s="1"/>
      <c r="R165" s="1"/>
      <c r="S165" s="1">
        <f t="shared" si="31"/>
        <v>0</v>
      </c>
      <c r="U165" s="1"/>
      <c r="V165" s="1"/>
      <c r="W165" s="1">
        <f t="shared" si="20"/>
        <v>0</v>
      </c>
      <c r="X165" s="1"/>
      <c r="Y165" s="1"/>
      <c r="Z165" s="1">
        <f>Table1913[[#This Row],[Quantity2]]*Table1913[[#This Row],[U Cost]]</f>
        <v>0</v>
      </c>
      <c r="AB165" s="1"/>
      <c r="AC165" s="1"/>
      <c r="AD165" s="1">
        <f t="shared" si="6"/>
        <v>0</v>
      </c>
      <c r="AE165" s="1"/>
      <c r="AF165" s="1">
        <f>SUM(Table1913[[#This Row],[Total 
Paid]:[Shipping 
Charged]])</f>
        <v>0</v>
      </c>
      <c r="AG165" s="1"/>
      <c r="AH165" s="1"/>
      <c r="AI165" s="1">
        <f t="shared" si="7"/>
        <v>0</v>
      </c>
      <c r="AK165" s="1"/>
      <c r="AL165" s="1"/>
      <c r="AM165" s="1"/>
      <c r="AN165" s="1"/>
      <c r="AP165" s="30"/>
      <c r="AQ165" s="1"/>
      <c r="AR165" s="1">
        <f t="shared" si="32"/>
        <v>0</v>
      </c>
      <c r="AS165" s="1"/>
      <c r="AT165" s="1"/>
      <c r="AU165" s="2">
        <f t="shared" si="9"/>
        <v>0</v>
      </c>
      <c r="AW165" s="1"/>
      <c r="AX165" s="1"/>
      <c r="AY165" s="1"/>
      <c r="AZ165" s="2">
        <f t="shared" si="21"/>
        <v>0</v>
      </c>
      <c r="BA165" s="2">
        <f>SUM(AF165,AH165,-AZ165,-Table1913[[#This Row],[Sale Fee]])</f>
        <v>0</v>
      </c>
      <c r="BC165" s="1"/>
      <c r="BD165" s="1"/>
      <c r="BE165" s="1"/>
    </row>
    <row r="166" spans="1:57" x14ac:dyDescent="0.25">
      <c r="A166" s="1"/>
      <c r="B166" s="1"/>
      <c r="E166" s="4"/>
      <c r="F166" s="4"/>
      <c r="Q166" s="1"/>
      <c r="R166" s="1"/>
      <c r="S166" s="1">
        <f t="shared" si="31"/>
        <v>0</v>
      </c>
      <c r="U166" s="1"/>
      <c r="V166" s="1"/>
      <c r="W166" s="1">
        <f t="shared" si="20"/>
        <v>0</v>
      </c>
      <c r="X166" s="1"/>
      <c r="Y166" s="1"/>
      <c r="Z166" s="1">
        <f>Table1913[[#This Row],[Quantity2]]*Table1913[[#This Row],[U Cost]]</f>
        <v>0</v>
      </c>
      <c r="AB166" s="1"/>
      <c r="AC166" s="1"/>
      <c r="AD166" s="1">
        <f t="shared" si="6"/>
        <v>0</v>
      </c>
      <c r="AE166" s="1"/>
      <c r="AF166" s="1">
        <f>SUM(Table1913[[#This Row],[Total 
Paid]:[Shipping 
Charged]])</f>
        <v>0</v>
      </c>
      <c r="AG166" s="1"/>
      <c r="AH166" s="1"/>
      <c r="AI166" s="1">
        <f t="shared" si="7"/>
        <v>0</v>
      </c>
      <c r="AK166" s="1"/>
      <c r="AL166" s="1"/>
      <c r="AM166" s="1"/>
      <c r="AN166" s="1"/>
      <c r="AP166" s="30"/>
      <c r="AQ166" s="1"/>
      <c r="AR166" s="1">
        <f t="shared" si="32"/>
        <v>0</v>
      </c>
      <c r="AS166" s="1"/>
      <c r="AT166" s="1"/>
      <c r="AU166" s="2">
        <f t="shared" si="9"/>
        <v>0</v>
      </c>
      <c r="AW166" s="1"/>
      <c r="AX166" s="1"/>
      <c r="AY166" s="1"/>
      <c r="AZ166" s="2">
        <f t="shared" si="21"/>
        <v>0</v>
      </c>
      <c r="BA166" s="2">
        <f>SUM(AF166,AH166,-AZ166,-Table1913[[#This Row],[Sale Fee]])</f>
        <v>0</v>
      </c>
      <c r="BC166" s="1"/>
      <c r="BD166" s="1"/>
      <c r="BE166" s="1"/>
    </row>
    <row r="167" spans="1:57" x14ac:dyDescent="0.25">
      <c r="A167" s="1"/>
      <c r="B167" s="1"/>
      <c r="E167" s="4"/>
      <c r="F167" s="4"/>
      <c r="Q167" s="1"/>
      <c r="R167" s="1"/>
      <c r="S167" s="1">
        <f t="shared" si="31"/>
        <v>0</v>
      </c>
      <c r="U167" s="1"/>
      <c r="V167" s="1"/>
      <c r="W167" s="1">
        <f t="shared" si="20"/>
        <v>0</v>
      </c>
      <c r="X167" s="1"/>
      <c r="Y167" s="1"/>
      <c r="Z167" s="1">
        <f>Table1913[[#This Row],[Quantity2]]*Table1913[[#This Row],[U Cost]]</f>
        <v>0</v>
      </c>
      <c r="AB167" s="1"/>
      <c r="AC167" s="1"/>
      <c r="AD167" s="1">
        <f t="shared" si="6"/>
        <v>0</v>
      </c>
      <c r="AE167" s="1"/>
      <c r="AF167" s="1">
        <f>SUM(Table1913[[#This Row],[Total 
Paid]:[Shipping 
Charged]])</f>
        <v>0</v>
      </c>
      <c r="AG167" s="1"/>
      <c r="AH167" s="1"/>
      <c r="AI167" s="1">
        <f t="shared" si="7"/>
        <v>0</v>
      </c>
      <c r="AK167" s="1"/>
      <c r="AL167" s="1"/>
      <c r="AM167" s="1"/>
      <c r="AN167" s="1"/>
      <c r="AP167" s="30"/>
      <c r="AQ167" s="1"/>
      <c r="AR167" s="1">
        <f t="shared" si="32"/>
        <v>0</v>
      </c>
      <c r="AS167" s="1"/>
      <c r="AT167" s="1"/>
      <c r="AU167" s="2">
        <f t="shared" si="9"/>
        <v>0</v>
      </c>
      <c r="AW167" s="1"/>
      <c r="AX167" s="1"/>
      <c r="AY167" s="1"/>
      <c r="AZ167" s="2">
        <f t="shared" si="21"/>
        <v>0</v>
      </c>
      <c r="BA167" s="2">
        <f>SUM(AF167,AH167,-AZ167,-Table1913[[#This Row],[Sale Fee]])</f>
        <v>0</v>
      </c>
      <c r="BC167" s="1"/>
      <c r="BD167" s="1"/>
      <c r="BE167" s="1"/>
    </row>
    <row r="168" spans="1:57" x14ac:dyDescent="0.25">
      <c r="A168" s="1"/>
      <c r="B168" s="1"/>
      <c r="E168" s="4"/>
      <c r="F168" s="4"/>
      <c r="Q168" s="1"/>
      <c r="R168" s="1"/>
      <c r="S168" s="1">
        <f t="shared" si="31"/>
        <v>0</v>
      </c>
      <c r="U168" s="1"/>
      <c r="V168" s="1"/>
      <c r="W168" s="1">
        <f t="shared" si="20"/>
        <v>0</v>
      </c>
      <c r="X168" s="1"/>
      <c r="Y168" s="1"/>
      <c r="Z168" s="1">
        <f>Table1913[[#This Row],[Quantity2]]*Table1913[[#This Row],[U Cost]]</f>
        <v>0</v>
      </c>
      <c r="AB168" s="1"/>
      <c r="AC168" s="1"/>
      <c r="AD168" s="1">
        <f t="shared" si="6"/>
        <v>0</v>
      </c>
      <c r="AE168" s="1"/>
      <c r="AF168" s="1">
        <f>SUM(Table1913[[#This Row],[Total 
Paid]:[Shipping 
Charged]])</f>
        <v>0</v>
      </c>
      <c r="AG168" s="1"/>
      <c r="AH168" s="1"/>
      <c r="AI168" s="1">
        <f t="shared" si="7"/>
        <v>0</v>
      </c>
      <c r="AK168" s="1"/>
      <c r="AL168" s="1"/>
      <c r="AM168" s="1"/>
      <c r="AN168" s="1"/>
      <c r="AP168" s="30"/>
      <c r="AQ168" s="1"/>
      <c r="AR168" s="1">
        <f t="shared" si="32"/>
        <v>0</v>
      </c>
      <c r="AS168" s="1"/>
      <c r="AT168" s="1"/>
      <c r="AU168" s="2">
        <f t="shared" si="9"/>
        <v>0</v>
      </c>
      <c r="AW168" s="1"/>
      <c r="AX168" s="1"/>
      <c r="AY168" s="1"/>
      <c r="AZ168" s="2">
        <f t="shared" si="21"/>
        <v>0</v>
      </c>
      <c r="BA168" s="2">
        <f>SUM(AF168,AH168,-AZ168,-Table1913[[#This Row],[Sale Fee]])</f>
        <v>0</v>
      </c>
      <c r="BC168" s="1"/>
      <c r="BD168" s="1"/>
      <c r="BE168" s="1"/>
    </row>
    <row r="169" spans="1:57" x14ac:dyDescent="0.25">
      <c r="A169" s="1"/>
      <c r="B169" s="1"/>
      <c r="E169" s="4"/>
      <c r="F169" s="4"/>
      <c r="Q169" s="1"/>
      <c r="R169" s="1"/>
      <c r="S169" s="1">
        <f t="shared" si="31"/>
        <v>0</v>
      </c>
      <c r="U169" s="1"/>
      <c r="V169" s="1"/>
      <c r="W169" s="1">
        <f t="shared" si="20"/>
        <v>0</v>
      </c>
      <c r="X169" s="1"/>
      <c r="Y169" s="1"/>
      <c r="Z169" s="1">
        <f>Table1913[[#This Row],[Quantity2]]*Table1913[[#This Row],[U Cost]]</f>
        <v>0</v>
      </c>
      <c r="AB169" s="1"/>
      <c r="AC169" s="1"/>
      <c r="AD169" s="1">
        <f t="shared" si="6"/>
        <v>0</v>
      </c>
      <c r="AE169" s="1"/>
      <c r="AF169" s="1">
        <f>SUM(Table1913[[#This Row],[Total 
Paid]:[Shipping 
Charged]])</f>
        <v>0</v>
      </c>
      <c r="AG169" s="1"/>
      <c r="AH169" s="1"/>
      <c r="AI169" s="1">
        <f t="shared" si="7"/>
        <v>0</v>
      </c>
      <c r="AK169" s="1"/>
      <c r="AL169" s="1"/>
      <c r="AM169" s="1"/>
      <c r="AN169" s="1"/>
      <c r="AP169" s="30"/>
      <c r="AQ169" s="1"/>
      <c r="AR169" s="1">
        <f t="shared" si="32"/>
        <v>0</v>
      </c>
      <c r="AS169" s="1"/>
      <c r="AT169" s="1"/>
      <c r="AU169" s="2">
        <f t="shared" si="9"/>
        <v>0</v>
      </c>
      <c r="AW169" s="1"/>
      <c r="AX169" s="1"/>
      <c r="AY169" s="1"/>
      <c r="AZ169" s="2">
        <f t="shared" si="21"/>
        <v>0</v>
      </c>
      <c r="BA169" s="2">
        <f>SUM(AF169,AH169,-AZ169,-Table1913[[#This Row],[Sale Fee]])</f>
        <v>0</v>
      </c>
      <c r="BC169" s="1"/>
      <c r="BD169" s="1"/>
      <c r="BE169" s="1"/>
    </row>
    <row r="170" spans="1:57" x14ac:dyDescent="0.25">
      <c r="A170" s="1"/>
      <c r="B170" s="1"/>
      <c r="E170" s="4"/>
      <c r="F170" s="4"/>
      <c r="Q170" s="1"/>
      <c r="R170" s="1"/>
      <c r="S170" s="1">
        <f t="shared" si="31"/>
        <v>0</v>
      </c>
      <c r="U170" s="1"/>
      <c r="V170" s="1"/>
      <c r="W170" s="1">
        <f t="shared" si="20"/>
        <v>0</v>
      </c>
      <c r="X170" s="1"/>
      <c r="Y170" s="1"/>
      <c r="Z170" s="1">
        <f>Table1913[[#This Row],[Quantity2]]*Table1913[[#This Row],[U Cost]]</f>
        <v>0</v>
      </c>
      <c r="AB170" s="1"/>
      <c r="AC170" s="1"/>
      <c r="AD170" s="1">
        <f t="shared" si="6"/>
        <v>0</v>
      </c>
      <c r="AE170" s="1"/>
      <c r="AF170" s="1">
        <f>SUM(Table1913[[#This Row],[Total 
Paid]:[Shipping 
Charged]])</f>
        <v>0</v>
      </c>
      <c r="AG170" s="1"/>
      <c r="AH170" s="1"/>
      <c r="AI170" s="1">
        <f t="shared" si="7"/>
        <v>0</v>
      </c>
      <c r="AK170" s="1"/>
      <c r="AL170" s="1"/>
      <c r="AM170" s="1"/>
      <c r="AN170" s="1"/>
      <c r="AP170" s="30"/>
      <c r="AQ170" s="1"/>
      <c r="AR170" s="1">
        <f t="shared" si="32"/>
        <v>0</v>
      </c>
      <c r="AS170" s="1"/>
      <c r="AT170" s="1"/>
      <c r="AU170" s="2">
        <f t="shared" si="9"/>
        <v>0</v>
      </c>
      <c r="AW170" s="1"/>
      <c r="AX170" s="1"/>
      <c r="AY170" s="1"/>
      <c r="AZ170" s="2">
        <f t="shared" si="21"/>
        <v>0</v>
      </c>
      <c r="BA170" s="2">
        <f>SUM(AF170,AH170,-AZ170,-Table1913[[#This Row],[Sale Fee]])</f>
        <v>0</v>
      </c>
      <c r="BC170" s="1"/>
      <c r="BD170" s="1"/>
      <c r="BE170" s="1"/>
    </row>
    <row r="171" spans="1:57" x14ac:dyDescent="0.25">
      <c r="A171" s="1"/>
      <c r="B171" s="1"/>
      <c r="E171" s="4"/>
      <c r="F171" s="4"/>
      <c r="Q171" s="1"/>
      <c r="R171" s="1"/>
      <c r="S171" s="1">
        <f t="shared" si="31"/>
        <v>0</v>
      </c>
      <c r="U171" s="1"/>
      <c r="V171" s="1"/>
      <c r="W171" s="1">
        <f t="shared" si="20"/>
        <v>0</v>
      </c>
      <c r="X171" s="1"/>
      <c r="Y171" s="1"/>
      <c r="Z171" s="1">
        <f>Table1913[[#This Row],[Quantity2]]*Table1913[[#This Row],[U Cost]]</f>
        <v>0</v>
      </c>
      <c r="AB171" s="1"/>
      <c r="AC171" s="1"/>
      <c r="AD171" s="1">
        <f t="shared" si="6"/>
        <v>0</v>
      </c>
      <c r="AE171" s="1"/>
      <c r="AF171" s="1">
        <f>SUM(Table1913[[#This Row],[Total 
Paid]:[Shipping 
Charged]])</f>
        <v>0</v>
      </c>
      <c r="AG171" s="1"/>
      <c r="AH171" s="1"/>
      <c r="AI171" s="1">
        <f t="shared" si="7"/>
        <v>0</v>
      </c>
      <c r="AK171" s="1"/>
      <c r="AL171" s="1"/>
      <c r="AM171" s="1"/>
      <c r="AN171" s="1"/>
      <c r="AP171" s="30"/>
      <c r="AQ171" s="1"/>
      <c r="AR171" s="1">
        <f t="shared" si="32"/>
        <v>0</v>
      </c>
      <c r="AS171" s="1"/>
      <c r="AT171" s="1"/>
      <c r="AU171" s="2">
        <f t="shared" si="9"/>
        <v>0</v>
      </c>
      <c r="AW171" s="1"/>
      <c r="AX171" s="1"/>
      <c r="AY171" s="1"/>
      <c r="AZ171" s="2">
        <f t="shared" si="21"/>
        <v>0</v>
      </c>
      <c r="BA171" s="2">
        <f>SUM(AF171,AH171,-AZ171,-Table1913[[#This Row],[Sale Fee]])</f>
        <v>0</v>
      </c>
      <c r="BC171" s="1"/>
      <c r="BD171" s="1"/>
      <c r="BE171" s="1"/>
    </row>
    <row r="172" spans="1:57" x14ac:dyDescent="0.25">
      <c r="A172" s="1"/>
      <c r="B172" s="1"/>
      <c r="E172" s="4"/>
      <c r="F172" s="4"/>
      <c r="Q172" s="1"/>
      <c r="R172" s="1"/>
      <c r="S172" s="1">
        <f t="shared" si="31"/>
        <v>0</v>
      </c>
      <c r="U172" s="1"/>
      <c r="V172" s="1"/>
      <c r="W172" s="1">
        <f t="shared" si="20"/>
        <v>0</v>
      </c>
      <c r="X172" s="1"/>
      <c r="Y172" s="1"/>
      <c r="Z172" s="1">
        <f>Table1913[[#This Row],[Quantity2]]*Table1913[[#This Row],[U Cost]]</f>
        <v>0</v>
      </c>
      <c r="AB172" s="1"/>
      <c r="AC172" s="1"/>
      <c r="AD172" s="1">
        <f t="shared" si="6"/>
        <v>0</v>
      </c>
      <c r="AE172" s="1"/>
      <c r="AF172" s="1">
        <f>SUM(Table1913[[#This Row],[Total 
Paid]:[Shipping 
Charged]])</f>
        <v>0</v>
      </c>
      <c r="AG172" s="1"/>
      <c r="AH172" s="1"/>
      <c r="AI172" s="1">
        <f t="shared" si="7"/>
        <v>0</v>
      </c>
      <c r="AK172" s="1"/>
      <c r="AL172" s="1"/>
      <c r="AM172" s="1"/>
      <c r="AN172" s="1"/>
      <c r="AP172" s="30"/>
      <c r="AQ172" s="1"/>
      <c r="AR172" s="1">
        <f t="shared" si="32"/>
        <v>0</v>
      </c>
      <c r="AS172" s="1"/>
      <c r="AT172" s="1"/>
      <c r="AU172" s="2">
        <f t="shared" si="9"/>
        <v>0</v>
      </c>
      <c r="AW172" s="1"/>
      <c r="AX172" s="1"/>
      <c r="AY172" s="1"/>
      <c r="AZ172" s="2">
        <f t="shared" si="21"/>
        <v>0</v>
      </c>
      <c r="BA172" s="2">
        <f>SUM(AF172,AH172,-AZ172,-Table1913[[#This Row],[Sale Fee]])</f>
        <v>0</v>
      </c>
      <c r="BC172" s="1"/>
      <c r="BD172" s="1"/>
      <c r="BE172" s="1"/>
    </row>
    <row r="173" spans="1:57" x14ac:dyDescent="0.25">
      <c r="A173" s="1"/>
      <c r="B173" s="1"/>
      <c r="E173" s="4"/>
      <c r="F173" s="4"/>
      <c r="Q173" s="1"/>
      <c r="R173" s="1"/>
      <c r="S173" s="1">
        <f t="shared" ref="S173:S236" si="33">R173*Q173</f>
        <v>0</v>
      </c>
      <c r="U173" s="1"/>
      <c r="V173" s="1"/>
      <c r="W173" s="1">
        <f t="shared" si="20"/>
        <v>0</v>
      </c>
      <c r="X173" s="1"/>
      <c r="Y173" s="1"/>
      <c r="Z173" s="1">
        <f>Table1913[[#This Row],[Quantity2]]*Table1913[[#This Row],[U Cost]]</f>
        <v>0</v>
      </c>
      <c r="AB173" s="1"/>
      <c r="AC173" s="1"/>
      <c r="AD173" s="1">
        <f t="shared" si="6"/>
        <v>0</v>
      </c>
      <c r="AE173" s="1"/>
      <c r="AF173" s="1">
        <f>SUM(Table1913[[#This Row],[Total 
Paid]:[Shipping 
Charged]])</f>
        <v>0</v>
      </c>
      <c r="AG173" s="1"/>
      <c r="AH173" s="1"/>
      <c r="AI173" s="1">
        <f t="shared" si="7"/>
        <v>0</v>
      </c>
      <c r="AK173" s="1"/>
      <c r="AL173" s="1"/>
      <c r="AM173" s="1"/>
      <c r="AN173" s="1"/>
      <c r="AP173" s="30"/>
      <c r="AQ173" s="1"/>
      <c r="AR173" s="1">
        <f t="shared" si="32"/>
        <v>0</v>
      </c>
      <c r="AS173" s="1"/>
      <c r="AT173" s="1"/>
      <c r="AU173" s="2">
        <f t="shared" si="9"/>
        <v>0</v>
      </c>
      <c r="AW173" s="1"/>
      <c r="AX173" s="1"/>
      <c r="AY173" s="1"/>
      <c r="AZ173" s="2">
        <f t="shared" si="21"/>
        <v>0</v>
      </c>
      <c r="BA173" s="2">
        <f>SUM(AF173,AH173,-AZ173,-Table1913[[#This Row],[Sale Fee]])</f>
        <v>0</v>
      </c>
      <c r="BC173" s="1"/>
      <c r="BD173" s="1"/>
      <c r="BE173" s="1"/>
    </row>
    <row r="174" spans="1:57" x14ac:dyDescent="0.25">
      <c r="A174" s="1"/>
      <c r="B174" s="1"/>
      <c r="E174" s="4"/>
      <c r="F174" s="4"/>
      <c r="Q174" s="1"/>
      <c r="R174" s="1"/>
      <c r="S174" s="1">
        <f t="shared" si="33"/>
        <v>0</v>
      </c>
      <c r="U174" s="1"/>
      <c r="V174" s="1"/>
      <c r="W174" s="1">
        <f t="shared" si="20"/>
        <v>0</v>
      </c>
      <c r="X174" s="1"/>
      <c r="Y174" s="1"/>
      <c r="Z174" s="1">
        <f>Table1913[[#This Row],[Quantity2]]*Table1913[[#This Row],[U Cost]]</f>
        <v>0</v>
      </c>
      <c r="AB174" s="1"/>
      <c r="AC174" s="1"/>
      <c r="AD174" s="1">
        <f t="shared" si="6"/>
        <v>0</v>
      </c>
      <c r="AE174" s="1"/>
      <c r="AF174" s="1">
        <f>SUM(Table1913[[#This Row],[Total 
Paid]:[Shipping 
Charged]])</f>
        <v>0</v>
      </c>
      <c r="AG174" s="1"/>
      <c r="AH174" s="1"/>
      <c r="AI174" s="1">
        <f t="shared" si="7"/>
        <v>0</v>
      </c>
      <c r="AK174" s="1"/>
      <c r="AL174" s="1"/>
      <c r="AM174" s="1"/>
      <c r="AN174" s="1"/>
      <c r="AP174" s="30"/>
      <c r="AQ174" s="1"/>
      <c r="AR174" s="1">
        <f t="shared" si="32"/>
        <v>0</v>
      </c>
      <c r="AS174" s="1"/>
      <c r="AT174" s="1"/>
      <c r="AU174" s="2">
        <f t="shared" si="9"/>
        <v>0</v>
      </c>
      <c r="AW174" s="1"/>
      <c r="AX174" s="1"/>
      <c r="AY174" s="1"/>
      <c r="AZ174" s="2">
        <f t="shared" si="21"/>
        <v>0</v>
      </c>
      <c r="BA174" s="2">
        <f>SUM(AF174,AH174,-AZ174,-Table1913[[#This Row],[Sale Fee]])</f>
        <v>0</v>
      </c>
      <c r="BC174" s="1"/>
      <c r="BD174" s="1"/>
      <c r="BE174" s="1"/>
    </row>
    <row r="175" spans="1:57" x14ac:dyDescent="0.25">
      <c r="A175" s="1"/>
      <c r="B175" s="1"/>
      <c r="E175" s="4"/>
      <c r="F175" s="4"/>
      <c r="Q175" s="1"/>
      <c r="R175" s="1"/>
      <c r="S175" s="1">
        <f t="shared" si="33"/>
        <v>0</v>
      </c>
      <c r="U175" s="1"/>
      <c r="V175" s="1"/>
      <c r="W175" s="1">
        <f t="shared" si="20"/>
        <v>0</v>
      </c>
      <c r="X175" s="1"/>
      <c r="Y175" s="1"/>
      <c r="Z175" s="1">
        <f>Table1913[[#This Row],[Quantity2]]*Table1913[[#This Row],[U Cost]]</f>
        <v>0</v>
      </c>
      <c r="AB175" s="1"/>
      <c r="AC175" s="1"/>
      <c r="AD175" s="1">
        <f t="shared" si="6"/>
        <v>0</v>
      </c>
      <c r="AE175" s="1"/>
      <c r="AF175" s="1">
        <f>SUM(Table1913[[#This Row],[Total 
Paid]:[Shipping 
Charged]])</f>
        <v>0</v>
      </c>
      <c r="AG175" s="1"/>
      <c r="AH175" s="1"/>
      <c r="AI175" s="1">
        <f t="shared" si="7"/>
        <v>0</v>
      </c>
      <c r="AK175" s="1"/>
      <c r="AL175" s="1"/>
      <c r="AM175" s="1"/>
      <c r="AN175" s="1"/>
      <c r="AP175" s="30"/>
      <c r="AQ175" s="1"/>
      <c r="AR175" s="1">
        <f t="shared" si="32"/>
        <v>0</v>
      </c>
      <c r="AS175" s="1"/>
      <c r="AT175" s="1"/>
      <c r="AU175" s="2">
        <f t="shared" si="9"/>
        <v>0</v>
      </c>
      <c r="AW175" s="1"/>
      <c r="AX175" s="1"/>
      <c r="AY175" s="1"/>
      <c r="AZ175" s="2">
        <f t="shared" si="21"/>
        <v>0</v>
      </c>
      <c r="BA175" s="2">
        <f>SUM(AF175,AH175,-AZ175,-Table1913[[#This Row],[Sale Fee]])</f>
        <v>0</v>
      </c>
      <c r="BC175" s="1"/>
      <c r="BD175" s="1"/>
      <c r="BE175" s="1"/>
    </row>
    <row r="176" spans="1:57" x14ac:dyDescent="0.25">
      <c r="A176" s="1"/>
      <c r="B176" s="1"/>
      <c r="E176" s="4"/>
      <c r="F176" s="4"/>
      <c r="Q176" s="1"/>
      <c r="R176" s="1"/>
      <c r="S176" s="1">
        <f t="shared" si="33"/>
        <v>0</v>
      </c>
      <c r="U176" s="1"/>
      <c r="V176" s="1"/>
      <c r="W176" s="1">
        <f t="shared" si="20"/>
        <v>0</v>
      </c>
      <c r="X176" s="1"/>
      <c r="Y176" s="1"/>
      <c r="Z176" s="1">
        <f>Table1913[[#This Row],[Quantity2]]*Table1913[[#This Row],[U Cost]]</f>
        <v>0</v>
      </c>
      <c r="AB176" s="1"/>
      <c r="AC176" s="1"/>
      <c r="AD176" s="1">
        <f t="shared" si="6"/>
        <v>0</v>
      </c>
      <c r="AE176" s="1"/>
      <c r="AF176" s="1">
        <f>SUM(Table1913[[#This Row],[Total 
Paid]:[Shipping 
Charged]])</f>
        <v>0</v>
      </c>
      <c r="AG176" s="1"/>
      <c r="AH176" s="1"/>
      <c r="AI176" s="1">
        <f t="shared" si="7"/>
        <v>0</v>
      </c>
      <c r="AK176" s="1"/>
      <c r="AL176" s="1"/>
      <c r="AM176" s="1"/>
      <c r="AN176" s="1"/>
      <c r="AP176" s="30"/>
      <c r="AQ176" s="1"/>
      <c r="AR176" s="1">
        <f t="shared" si="32"/>
        <v>0</v>
      </c>
      <c r="AS176" s="1"/>
      <c r="AT176" s="1"/>
      <c r="AU176" s="2">
        <f t="shared" si="9"/>
        <v>0</v>
      </c>
      <c r="AW176" s="1"/>
      <c r="AX176" s="1"/>
      <c r="AY176" s="1"/>
      <c r="AZ176" s="2">
        <f t="shared" si="21"/>
        <v>0</v>
      </c>
      <c r="BA176" s="2">
        <f>SUM(AF176,AH176,-AZ176,-Table1913[[#This Row],[Sale Fee]])</f>
        <v>0</v>
      </c>
      <c r="BC176" s="1"/>
      <c r="BD176" s="1"/>
      <c r="BE176" s="1"/>
    </row>
    <row r="177" spans="1:57" x14ac:dyDescent="0.25">
      <c r="A177" s="1"/>
      <c r="B177" s="1"/>
      <c r="E177" s="4"/>
      <c r="F177" s="4"/>
      <c r="Q177" s="1"/>
      <c r="R177" s="1"/>
      <c r="S177" s="1">
        <f t="shared" si="33"/>
        <v>0</v>
      </c>
      <c r="U177" s="1"/>
      <c r="V177" s="1"/>
      <c r="W177" s="1">
        <f t="shared" si="20"/>
        <v>0</v>
      </c>
      <c r="X177" s="1"/>
      <c r="Y177" s="1"/>
      <c r="Z177" s="1">
        <f>Table1913[[#This Row],[Quantity2]]*Table1913[[#This Row],[U Cost]]</f>
        <v>0</v>
      </c>
      <c r="AB177" s="1"/>
      <c r="AC177" s="1"/>
      <c r="AD177" s="1">
        <f t="shared" si="6"/>
        <v>0</v>
      </c>
      <c r="AE177" s="1"/>
      <c r="AF177" s="1">
        <f>SUM(Table1913[[#This Row],[Total 
Paid]:[Shipping 
Charged]])</f>
        <v>0</v>
      </c>
      <c r="AG177" s="1"/>
      <c r="AH177" s="1"/>
      <c r="AI177" s="1">
        <f t="shared" si="7"/>
        <v>0</v>
      </c>
      <c r="AK177" s="1"/>
      <c r="AL177" s="1"/>
      <c r="AM177" s="1"/>
      <c r="AN177" s="1"/>
      <c r="AP177" s="30"/>
      <c r="AQ177" s="1"/>
      <c r="AR177" s="1">
        <f t="shared" si="32"/>
        <v>0</v>
      </c>
      <c r="AS177" s="1"/>
      <c r="AT177" s="1"/>
      <c r="AU177" s="2">
        <f t="shared" si="9"/>
        <v>0</v>
      </c>
      <c r="AW177" s="1"/>
      <c r="AX177" s="1"/>
      <c r="AY177" s="1"/>
      <c r="AZ177" s="2">
        <f t="shared" si="21"/>
        <v>0</v>
      </c>
      <c r="BA177" s="2">
        <f>SUM(AF177,AH177,-AZ177,-Table1913[[#This Row],[Sale Fee]])</f>
        <v>0</v>
      </c>
      <c r="BC177" s="1"/>
      <c r="BD177" s="1"/>
      <c r="BE177" s="1"/>
    </row>
    <row r="178" spans="1:57" x14ac:dyDescent="0.25">
      <c r="A178" s="1"/>
      <c r="B178" s="1"/>
      <c r="E178" s="4"/>
      <c r="F178" s="4"/>
      <c r="Q178" s="1"/>
      <c r="R178" s="1"/>
      <c r="S178" s="1">
        <f t="shared" si="33"/>
        <v>0</v>
      </c>
      <c r="U178" s="1"/>
      <c r="V178" s="1"/>
      <c r="W178" s="1">
        <f t="shared" si="20"/>
        <v>0</v>
      </c>
      <c r="X178" s="1"/>
      <c r="Y178" s="1"/>
      <c r="Z178" s="1">
        <f>Table1913[[#This Row],[Quantity2]]*Table1913[[#This Row],[U Cost]]</f>
        <v>0</v>
      </c>
      <c r="AB178" s="1"/>
      <c r="AC178" s="1"/>
      <c r="AD178" s="1">
        <f t="shared" si="6"/>
        <v>0</v>
      </c>
      <c r="AE178" s="1"/>
      <c r="AF178" s="1">
        <f>SUM(Table1913[[#This Row],[Total 
Paid]:[Shipping 
Charged]])</f>
        <v>0</v>
      </c>
      <c r="AG178" s="1"/>
      <c r="AH178" s="1"/>
      <c r="AI178" s="1">
        <f t="shared" si="7"/>
        <v>0</v>
      </c>
      <c r="AK178" s="1"/>
      <c r="AL178" s="1"/>
      <c r="AM178" s="1"/>
      <c r="AN178" s="1"/>
      <c r="AP178" s="30"/>
      <c r="AQ178" s="1"/>
      <c r="AR178" s="1">
        <f t="shared" si="32"/>
        <v>0</v>
      </c>
      <c r="AS178" s="1"/>
      <c r="AT178" s="1"/>
      <c r="AU178" s="2">
        <f t="shared" si="9"/>
        <v>0</v>
      </c>
      <c r="AW178" s="1"/>
      <c r="AX178" s="1"/>
      <c r="AY178" s="1"/>
      <c r="AZ178" s="2">
        <f t="shared" si="21"/>
        <v>0</v>
      </c>
      <c r="BA178" s="2">
        <f>SUM(AF178,AH178,-AZ178,-Table1913[[#This Row],[Sale Fee]])</f>
        <v>0</v>
      </c>
      <c r="BC178" s="1"/>
      <c r="BD178" s="1"/>
      <c r="BE178" s="1"/>
    </row>
    <row r="179" spans="1:57" x14ac:dyDescent="0.25">
      <c r="A179" s="1"/>
      <c r="B179" s="1"/>
      <c r="E179" s="4"/>
      <c r="F179" s="4"/>
      <c r="N179" s="49"/>
      <c r="Q179" s="1"/>
      <c r="R179" s="1"/>
      <c r="S179" s="1">
        <f t="shared" si="33"/>
        <v>0</v>
      </c>
      <c r="U179" s="1"/>
      <c r="V179" s="1"/>
      <c r="W179" s="1">
        <f t="shared" si="20"/>
        <v>0</v>
      </c>
      <c r="X179" s="1"/>
      <c r="Y179" s="1"/>
      <c r="Z179" s="1">
        <f>Table1913[[#This Row],[Quantity2]]*Table1913[[#This Row],[U Cost]]</f>
        <v>0</v>
      </c>
      <c r="AB179" s="1"/>
      <c r="AC179" s="1"/>
      <c r="AD179" s="1">
        <f t="shared" si="6"/>
        <v>0</v>
      </c>
      <c r="AE179" s="1"/>
      <c r="AF179" s="1">
        <f>SUM(Table1913[[#This Row],[Total 
Paid]:[Shipping 
Charged]])</f>
        <v>0</v>
      </c>
      <c r="AG179" s="1"/>
      <c r="AH179" s="1"/>
      <c r="AI179" s="1">
        <f t="shared" si="7"/>
        <v>0</v>
      </c>
      <c r="AK179" s="1"/>
      <c r="AL179" s="1"/>
      <c r="AM179" s="1"/>
      <c r="AN179" s="1"/>
      <c r="AP179" s="30"/>
      <c r="AQ179" s="1"/>
      <c r="AR179" s="1">
        <f t="shared" si="32"/>
        <v>0</v>
      </c>
      <c r="AS179" s="1"/>
      <c r="AT179" s="1"/>
      <c r="AU179" s="2">
        <f t="shared" si="9"/>
        <v>0</v>
      </c>
      <c r="AW179" s="1"/>
      <c r="AX179" s="1"/>
      <c r="AY179" s="1"/>
      <c r="AZ179" s="2">
        <f t="shared" si="21"/>
        <v>0</v>
      </c>
      <c r="BA179" s="2">
        <f>SUM(AF179,AH179,-AZ179,-Table1913[[#This Row],[Sale Fee]])</f>
        <v>0</v>
      </c>
      <c r="BC179" s="1"/>
      <c r="BD179" s="1"/>
      <c r="BE179" s="1"/>
    </row>
    <row r="180" spans="1:57" x14ac:dyDescent="0.25">
      <c r="A180" s="1"/>
      <c r="B180" s="1"/>
      <c r="E180" s="4"/>
      <c r="F180" s="4"/>
      <c r="N180" s="49"/>
      <c r="Q180" s="1"/>
      <c r="R180" s="1"/>
      <c r="S180" s="1">
        <f t="shared" si="33"/>
        <v>0</v>
      </c>
      <c r="U180" s="1"/>
      <c r="V180" s="1"/>
      <c r="W180" s="1">
        <f t="shared" si="20"/>
        <v>0</v>
      </c>
      <c r="X180" s="1"/>
      <c r="Y180" s="1"/>
      <c r="Z180" s="1">
        <f>Table1913[[#This Row],[Quantity2]]*Table1913[[#This Row],[U Cost]]</f>
        <v>0</v>
      </c>
      <c r="AB180" s="1"/>
      <c r="AC180" s="1"/>
      <c r="AD180" s="1">
        <f t="shared" si="6"/>
        <v>0</v>
      </c>
      <c r="AE180" s="1"/>
      <c r="AF180" s="1">
        <f>SUM(Table1913[[#This Row],[Total 
Paid]:[Shipping 
Charged]])</f>
        <v>0</v>
      </c>
      <c r="AG180" s="1"/>
      <c r="AH180" s="1"/>
      <c r="AI180" s="1">
        <f t="shared" si="7"/>
        <v>0</v>
      </c>
      <c r="AK180" s="1"/>
      <c r="AL180" s="1"/>
      <c r="AM180" s="1"/>
      <c r="AN180" s="1"/>
      <c r="AP180" s="30"/>
      <c r="AQ180" s="1"/>
      <c r="AR180" s="1">
        <f t="shared" si="32"/>
        <v>0</v>
      </c>
      <c r="AS180" s="1"/>
      <c r="AT180" s="1"/>
      <c r="AU180" s="2">
        <f t="shared" si="9"/>
        <v>0</v>
      </c>
      <c r="AW180" s="1"/>
      <c r="AX180" s="1"/>
      <c r="AY180" s="1"/>
      <c r="AZ180" s="2">
        <f t="shared" si="21"/>
        <v>0</v>
      </c>
      <c r="BA180" s="2">
        <f>SUM(AF180,AH180,-AZ180,-Table1913[[#This Row],[Sale Fee]])</f>
        <v>0</v>
      </c>
      <c r="BC180" s="1"/>
      <c r="BD180" s="1"/>
      <c r="BE180" s="1"/>
    </row>
    <row r="181" spans="1:57" x14ac:dyDescent="0.25">
      <c r="A181" s="1"/>
      <c r="B181" s="1"/>
      <c r="E181" s="4"/>
      <c r="F181" s="4"/>
      <c r="N181" s="49"/>
      <c r="Q181" s="1"/>
      <c r="R181" s="1"/>
      <c r="S181" s="1">
        <f t="shared" si="33"/>
        <v>0</v>
      </c>
      <c r="U181" s="1"/>
      <c r="V181" s="1"/>
      <c r="W181" s="1">
        <f t="shared" si="20"/>
        <v>0</v>
      </c>
      <c r="X181" s="1"/>
      <c r="Y181" s="1"/>
      <c r="Z181" s="1">
        <f>Table1913[[#This Row],[Quantity2]]*Table1913[[#This Row],[U Cost]]</f>
        <v>0</v>
      </c>
      <c r="AB181" s="1"/>
      <c r="AC181" s="1"/>
      <c r="AD181" s="1">
        <f t="shared" si="6"/>
        <v>0</v>
      </c>
      <c r="AE181" s="1"/>
      <c r="AF181" s="1">
        <f>SUM(Table1913[[#This Row],[Total 
Paid]:[Shipping 
Charged]])</f>
        <v>0</v>
      </c>
      <c r="AG181" s="1"/>
      <c r="AH181" s="1"/>
      <c r="AI181" s="1">
        <f t="shared" si="7"/>
        <v>0</v>
      </c>
      <c r="AK181" s="1"/>
      <c r="AL181" s="1"/>
      <c r="AM181" s="1"/>
      <c r="AN181" s="1"/>
      <c r="AP181" s="30"/>
      <c r="AQ181" s="1"/>
      <c r="AR181" s="1">
        <f t="shared" si="32"/>
        <v>0</v>
      </c>
      <c r="AS181" s="1"/>
      <c r="AT181" s="1"/>
      <c r="AU181" s="2">
        <f t="shared" si="9"/>
        <v>0</v>
      </c>
      <c r="AW181" s="1"/>
      <c r="AX181" s="1"/>
      <c r="AY181" s="1"/>
      <c r="AZ181" s="2">
        <f t="shared" si="21"/>
        <v>0</v>
      </c>
      <c r="BA181" s="2">
        <f>SUM(AF181,AH181,-AZ181,-Table1913[[#This Row],[Sale Fee]])</f>
        <v>0</v>
      </c>
      <c r="BC181" s="1"/>
      <c r="BD181" s="1"/>
      <c r="BE181" s="1"/>
    </row>
    <row r="182" spans="1:57" x14ac:dyDescent="0.25">
      <c r="A182" s="1"/>
      <c r="B182" s="1"/>
      <c r="E182" s="4"/>
      <c r="F182" s="4"/>
      <c r="N182" s="49"/>
      <c r="Q182" s="1"/>
      <c r="R182" s="1"/>
      <c r="S182" s="1">
        <f t="shared" si="33"/>
        <v>0</v>
      </c>
      <c r="U182" s="1"/>
      <c r="V182" s="1"/>
      <c r="W182" s="1">
        <f t="shared" si="20"/>
        <v>0</v>
      </c>
      <c r="X182" s="1"/>
      <c r="Y182" s="1"/>
      <c r="Z182" s="1">
        <f>Table1913[[#This Row],[Quantity2]]*Table1913[[#This Row],[U Cost]]</f>
        <v>0</v>
      </c>
      <c r="AB182" s="1"/>
      <c r="AC182" s="1"/>
      <c r="AD182" s="1">
        <f t="shared" si="6"/>
        <v>0</v>
      </c>
      <c r="AE182" s="1"/>
      <c r="AF182" s="1">
        <f>SUM(Table1913[[#This Row],[Total 
Paid]:[Shipping 
Charged]])</f>
        <v>0</v>
      </c>
      <c r="AG182" s="1"/>
      <c r="AH182" s="1"/>
      <c r="AI182" s="1">
        <f t="shared" si="7"/>
        <v>0</v>
      </c>
      <c r="AK182" s="1"/>
      <c r="AL182" s="1"/>
      <c r="AM182" s="1"/>
      <c r="AN182" s="1"/>
      <c r="AP182" s="30"/>
      <c r="AQ182" s="1"/>
      <c r="AR182" s="1">
        <f t="shared" si="32"/>
        <v>0</v>
      </c>
      <c r="AS182" s="1"/>
      <c r="AT182" s="1"/>
      <c r="AU182" s="2">
        <f t="shared" si="9"/>
        <v>0</v>
      </c>
      <c r="AW182" s="1"/>
      <c r="AX182" s="1"/>
      <c r="AY182" s="1"/>
      <c r="AZ182" s="2">
        <f t="shared" si="21"/>
        <v>0</v>
      </c>
      <c r="BA182" s="2">
        <f>SUM(AF182,AH182,-AZ182,-Table1913[[#This Row],[Sale Fee]])</f>
        <v>0</v>
      </c>
      <c r="BC182" s="1"/>
      <c r="BD182" s="1"/>
      <c r="BE182" s="1"/>
    </row>
    <row r="183" spans="1:57" x14ac:dyDescent="0.25">
      <c r="A183" s="1"/>
      <c r="B183" s="1"/>
      <c r="E183" s="4"/>
      <c r="F183" s="4"/>
      <c r="N183" s="49"/>
      <c r="Q183" s="1"/>
      <c r="R183" s="1"/>
      <c r="S183" s="1">
        <f t="shared" si="33"/>
        <v>0</v>
      </c>
      <c r="U183" s="1"/>
      <c r="V183" s="1"/>
      <c r="W183" s="1">
        <f t="shared" si="20"/>
        <v>0</v>
      </c>
      <c r="X183" s="1"/>
      <c r="Y183" s="1"/>
      <c r="Z183" s="1">
        <f>Table1913[[#This Row],[Quantity2]]*Table1913[[#This Row],[U Cost]]</f>
        <v>0</v>
      </c>
      <c r="AB183" s="1"/>
      <c r="AC183" s="1"/>
      <c r="AD183" s="1">
        <f t="shared" si="6"/>
        <v>0</v>
      </c>
      <c r="AE183" s="1"/>
      <c r="AF183" s="1">
        <f>SUM(Table1913[[#This Row],[Total 
Paid]:[Shipping 
Charged]])</f>
        <v>0</v>
      </c>
      <c r="AG183" s="1"/>
      <c r="AH183" s="1"/>
      <c r="AI183" s="1">
        <f t="shared" si="7"/>
        <v>0</v>
      </c>
      <c r="AK183" s="1"/>
      <c r="AL183" s="1"/>
      <c r="AM183" s="1"/>
      <c r="AN183" s="1"/>
      <c r="AP183" s="30"/>
      <c r="AQ183" s="1"/>
      <c r="AR183" s="1">
        <f t="shared" si="32"/>
        <v>0</v>
      </c>
      <c r="AS183" s="1"/>
      <c r="AT183" s="1"/>
      <c r="AU183" s="2">
        <f t="shared" si="9"/>
        <v>0</v>
      </c>
      <c r="AW183" s="1"/>
      <c r="AX183" s="1"/>
      <c r="AY183" s="1"/>
      <c r="AZ183" s="2">
        <f t="shared" si="21"/>
        <v>0</v>
      </c>
      <c r="BA183" s="2">
        <f>SUM(AF183,AH183,-AZ183,-Table1913[[#This Row],[Sale Fee]])</f>
        <v>0</v>
      </c>
      <c r="BC183" s="1"/>
      <c r="BD183" s="1"/>
      <c r="BE183" s="1"/>
    </row>
    <row r="184" spans="1:57" x14ac:dyDescent="0.25">
      <c r="A184" s="1"/>
      <c r="B184" s="1"/>
      <c r="E184" s="4"/>
      <c r="F184" s="4"/>
      <c r="N184" s="49"/>
      <c r="Q184" s="1"/>
      <c r="R184" s="1"/>
      <c r="S184" s="1">
        <f t="shared" si="33"/>
        <v>0</v>
      </c>
      <c r="U184" s="1"/>
      <c r="V184" s="1"/>
      <c r="W184" s="1">
        <f t="shared" si="20"/>
        <v>0</v>
      </c>
      <c r="X184" s="1"/>
      <c r="Y184" s="1"/>
      <c r="Z184" s="1">
        <f>Table1913[[#This Row],[Quantity2]]*Table1913[[#This Row],[U Cost]]</f>
        <v>0</v>
      </c>
      <c r="AB184" s="1"/>
      <c r="AC184" s="1"/>
      <c r="AD184" s="1">
        <f t="shared" si="6"/>
        <v>0</v>
      </c>
      <c r="AE184" s="1"/>
      <c r="AF184" s="1">
        <f>SUM(Table1913[[#This Row],[Total 
Paid]:[Shipping 
Charged]])</f>
        <v>0</v>
      </c>
      <c r="AG184" s="1"/>
      <c r="AH184" s="1"/>
      <c r="AI184" s="1">
        <f t="shared" si="7"/>
        <v>0</v>
      </c>
      <c r="AK184" s="1"/>
      <c r="AL184" s="1"/>
      <c r="AM184" s="1"/>
      <c r="AN184" s="1"/>
      <c r="AP184" s="30"/>
      <c r="AQ184" s="1"/>
      <c r="AR184" s="1">
        <f t="shared" si="32"/>
        <v>0</v>
      </c>
      <c r="AS184" s="1"/>
      <c r="AT184" s="1"/>
      <c r="AU184" s="2">
        <f t="shared" si="9"/>
        <v>0</v>
      </c>
      <c r="AW184" s="1"/>
      <c r="AX184" s="1"/>
      <c r="AY184" s="1"/>
      <c r="AZ184" s="2">
        <f t="shared" si="21"/>
        <v>0</v>
      </c>
      <c r="BA184" s="2">
        <f>SUM(AF184,AH184,-AZ184,-Table1913[[#This Row],[Sale Fee]])</f>
        <v>0</v>
      </c>
      <c r="BC184" s="1"/>
      <c r="BD184" s="1"/>
      <c r="BE184" s="1"/>
    </row>
    <row r="185" spans="1:57" x14ac:dyDescent="0.25">
      <c r="A185" s="1"/>
      <c r="B185" s="1"/>
      <c r="E185" s="4"/>
      <c r="F185" s="4"/>
      <c r="N185" s="49"/>
      <c r="Q185" s="1"/>
      <c r="R185" s="1"/>
      <c r="S185" s="1">
        <f t="shared" si="33"/>
        <v>0</v>
      </c>
      <c r="U185" s="1"/>
      <c r="V185" s="1"/>
      <c r="W185" s="1">
        <f t="shared" si="20"/>
        <v>0</v>
      </c>
      <c r="X185" s="1"/>
      <c r="Y185" s="1"/>
      <c r="Z185" s="1">
        <f>Table1913[[#This Row],[Quantity2]]*Table1913[[#This Row],[U Cost]]</f>
        <v>0</v>
      </c>
      <c r="AB185" s="1"/>
      <c r="AC185" s="1"/>
      <c r="AD185" s="1">
        <f t="shared" si="6"/>
        <v>0</v>
      </c>
      <c r="AE185" s="1"/>
      <c r="AF185" s="1">
        <f>SUM(Table1913[[#This Row],[Total 
Paid]:[Shipping 
Charged]])</f>
        <v>0</v>
      </c>
      <c r="AG185" s="1"/>
      <c r="AH185" s="1"/>
      <c r="AI185" s="1">
        <f t="shared" si="7"/>
        <v>0</v>
      </c>
      <c r="AK185" s="1"/>
      <c r="AL185" s="1"/>
      <c r="AM185" s="1"/>
      <c r="AN185" s="1"/>
      <c r="AP185" s="30"/>
      <c r="AQ185" s="1"/>
      <c r="AR185" s="1">
        <f t="shared" si="32"/>
        <v>0</v>
      </c>
      <c r="AS185" s="1"/>
      <c r="AT185" s="1"/>
      <c r="AU185" s="2">
        <f t="shared" si="9"/>
        <v>0</v>
      </c>
      <c r="AW185" s="1"/>
      <c r="AX185" s="1"/>
      <c r="AY185" s="1"/>
      <c r="AZ185" s="2">
        <f t="shared" si="21"/>
        <v>0</v>
      </c>
      <c r="BA185" s="2">
        <f>SUM(AF185,AH185,-AZ185,-Table1913[[#This Row],[Sale Fee]])</f>
        <v>0</v>
      </c>
      <c r="BC185" s="1"/>
      <c r="BD185" s="1"/>
      <c r="BE185" s="1"/>
    </row>
    <row r="186" spans="1:57" x14ac:dyDescent="0.25">
      <c r="A186" s="1"/>
      <c r="B186" s="1"/>
      <c r="E186" s="4"/>
      <c r="F186" s="4"/>
      <c r="N186" s="49"/>
      <c r="Q186" s="1"/>
      <c r="R186" s="1"/>
      <c r="S186" s="1">
        <f t="shared" si="33"/>
        <v>0</v>
      </c>
      <c r="U186" s="1"/>
      <c r="V186" s="1"/>
      <c r="W186" s="1">
        <f t="shared" si="20"/>
        <v>0</v>
      </c>
      <c r="X186" s="1"/>
      <c r="Y186" s="1"/>
      <c r="Z186" s="1">
        <f>Table1913[[#This Row],[Quantity2]]*Table1913[[#This Row],[U Cost]]</f>
        <v>0</v>
      </c>
      <c r="AB186" s="1"/>
      <c r="AC186" s="1"/>
      <c r="AD186" s="1">
        <f t="shared" si="6"/>
        <v>0</v>
      </c>
      <c r="AE186" s="1"/>
      <c r="AF186" s="1">
        <f>SUM(Table1913[[#This Row],[Total 
Paid]:[Shipping 
Charged]])</f>
        <v>0</v>
      </c>
      <c r="AG186" s="1"/>
      <c r="AH186" s="1"/>
      <c r="AI186" s="1">
        <f t="shared" si="7"/>
        <v>0</v>
      </c>
      <c r="AK186" s="1"/>
      <c r="AL186" s="1"/>
      <c r="AM186" s="1"/>
      <c r="AN186" s="1"/>
      <c r="AP186" s="30"/>
      <c r="AQ186" s="1"/>
      <c r="AR186" s="1">
        <f t="shared" si="32"/>
        <v>0</v>
      </c>
      <c r="AS186" s="1"/>
      <c r="AT186" s="1"/>
      <c r="AU186" s="2">
        <f t="shared" si="9"/>
        <v>0</v>
      </c>
      <c r="AW186" s="1"/>
      <c r="AX186" s="1"/>
      <c r="AY186" s="1"/>
      <c r="AZ186" s="2">
        <f t="shared" si="21"/>
        <v>0</v>
      </c>
      <c r="BA186" s="2">
        <f>SUM(AF186,AH186,-AZ186,-Table1913[[#This Row],[Sale Fee]])</f>
        <v>0</v>
      </c>
      <c r="BC186" s="1"/>
      <c r="BD186" s="1"/>
      <c r="BE186" s="1"/>
    </row>
    <row r="187" spans="1:57" x14ac:dyDescent="0.25">
      <c r="A187" s="1"/>
      <c r="B187" s="1"/>
      <c r="E187" s="4"/>
      <c r="F187" s="4"/>
      <c r="N187" s="49"/>
      <c r="Q187" s="1"/>
      <c r="R187" s="1"/>
      <c r="S187" s="1">
        <f t="shared" si="33"/>
        <v>0</v>
      </c>
      <c r="U187" s="1"/>
      <c r="V187" s="1"/>
      <c r="W187" s="1">
        <f t="shared" si="20"/>
        <v>0</v>
      </c>
      <c r="X187" s="1"/>
      <c r="Y187" s="1"/>
      <c r="Z187" s="1">
        <f>Table1913[[#This Row],[Quantity2]]*Table1913[[#This Row],[U Cost]]</f>
        <v>0</v>
      </c>
      <c r="AB187" s="1"/>
      <c r="AC187" s="1"/>
      <c r="AD187" s="1">
        <f t="shared" si="6"/>
        <v>0</v>
      </c>
      <c r="AE187" s="1"/>
      <c r="AF187" s="1">
        <f>SUM(Table1913[[#This Row],[Total 
Paid]:[Shipping 
Charged]])</f>
        <v>0</v>
      </c>
      <c r="AG187" s="1"/>
      <c r="AH187" s="1"/>
      <c r="AI187" s="1">
        <f t="shared" si="7"/>
        <v>0</v>
      </c>
      <c r="AK187" s="1"/>
      <c r="AL187" s="1"/>
      <c r="AM187" s="1"/>
      <c r="AN187" s="1"/>
      <c r="AP187" s="30"/>
      <c r="AQ187" s="1"/>
      <c r="AR187" s="1">
        <f t="shared" si="32"/>
        <v>0</v>
      </c>
      <c r="AS187" s="1"/>
      <c r="AT187" s="1"/>
      <c r="AU187" s="2">
        <f t="shared" si="9"/>
        <v>0</v>
      </c>
      <c r="AW187" s="1"/>
      <c r="AX187" s="1"/>
      <c r="AY187" s="1"/>
      <c r="AZ187" s="2">
        <f t="shared" si="21"/>
        <v>0</v>
      </c>
      <c r="BA187" s="2">
        <f>SUM(AF187,AH187,-AZ187,-Table1913[[#This Row],[Sale Fee]])</f>
        <v>0</v>
      </c>
      <c r="BC187" s="1"/>
      <c r="BD187" s="1"/>
      <c r="BE187" s="1"/>
    </row>
    <row r="188" spans="1:57" x14ac:dyDescent="0.25">
      <c r="A188" s="1"/>
      <c r="B188" s="1"/>
      <c r="E188" s="4"/>
      <c r="F188" s="4"/>
      <c r="N188" s="49"/>
      <c r="Q188" s="1"/>
      <c r="R188" s="1"/>
      <c r="S188" s="1">
        <f t="shared" si="33"/>
        <v>0</v>
      </c>
      <c r="U188" s="1"/>
      <c r="V188" s="1"/>
      <c r="W188" s="1">
        <f t="shared" si="20"/>
        <v>0</v>
      </c>
      <c r="X188" s="1"/>
      <c r="Y188" s="1"/>
      <c r="Z188" s="1">
        <f>Table1913[[#This Row],[Quantity2]]*Table1913[[#This Row],[U Cost]]</f>
        <v>0</v>
      </c>
      <c r="AB188" s="1"/>
      <c r="AC188" s="1"/>
      <c r="AD188" s="1">
        <f t="shared" si="6"/>
        <v>0</v>
      </c>
      <c r="AE188" s="1"/>
      <c r="AF188" s="1">
        <f>SUM(Table1913[[#This Row],[Total 
Paid]:[Shipping 
Charged]])</f>
        <v>0</v>
      </c>
      <c r="AG188" s="1"/>
      <c r="AH188" s="1"/>
      <c r="AI188" s="1">
        <f t="shared" si="7"/>
        <v>0</v>
      </c>
      <c r="AK188" s="1"/>
      <c r="AL188" s="1"/>
      <c r="AM188" s="1"/>
      <c r="AN188" s="1"/>
      <c r="AP188" s="30"/>
      <c r="AQ188" s="1"/>
      <c r="AR188" s="1">
        <f t="shared" si="32"/>
        <v>0</v>
      </c>
      <c r="AS188" s="1"/>
      <c r="AT188" s="1"/>
      <c r="AU188" s="2">
        <f t="shared" si="9"/>
        <v>0</v>
      </c>
      <c r="AW188" s="1"/>
      <c r="AX188" s="1"/>
      <c r="AY188" s="1"/>
      <c r="AZ188" s="2">
        <f t="shared" si="21"/>
        <v>0</v>
      </c>
      <c r="BA188" s="2">
        <f>SUM(AF188,AH188,-AZ188,-Table1913[[#This Row],[Sale Fee]])</f>
        <v>0</v>
      </c>
      <c r="BC188" s="1"/>
      <c r="BD188" s="1"/>
      <c r="BE188" s="1"/>
    </row>
    <row r="189" spans="1:57" x14ac:dyDescent="0.25">
      <c r="A189" s="1"/>
      <c r="B189" s="1"/>
      <c r="E189" s="4"/>
      <c r="F189" s="4"/>
      <c r="N189" s="49"/>
      <c r="Q189" s="1"/>
      <c r="R189" s="1"/>
      <c r="S189" s="1">
        <f t="shared" si="33"/>
        <v>0</v>
      </c>
      <c r="U189" s="1"/>
      <c r="V189" s="1"/>
      <c r="W189" s="1">
        <f t="shared" si="20"/>
        <v>0</v>
      </c>
      <c r="X189" s="1"/>
      <c r="Y189" s="1"/>
      <c r="Z189" s="1">
        <f>Table1913[[#This Row],[Quantity2]]*Table1913[[#This Row],[U Cost]]</f>
        <v>0</v>
      </c>
      <c r="AB189" s="1"/>
      <c r="AC189" s="1"/>
      <c r="AD189" s="1">
        <f t="shared" si="6"/>
        <v>0</v>
      </c>
      <c r="AE189" s="1"/>
      <c r="AF189" s="1">
        <f>SUM(Table1913[[#This Row],[Total 
Paid]:[Shipping 
Charged]])</f>
        <v>0</v>
      </c>
      <c r="AG189" s="1"/>
      <c r="AH189" s="1"/>
      <c r="AI189" s="1">
        <f t="shared" si="7"/>
        <v>0</v>
      </c>
      <c r="AK189" s="1"/>
      <c r="AL189" s="1"/>
      <c r="AM189" s="1"/>
      <c r="AN189" s="1"/>
      <c r="AP189" s="30"/>
      <c r="AQ189" s="1"/>
      <c r="AR189" s="1">
        <f t="shared" si="32"/>
        <v>0</v>
      </c>
      <c r="AS189" s="1"/>
      <c r="AT189" s="1"/>
      <c r="AU189" s="2">
        <f t="shared" si="9"/>
        <v>0</v>
      </c>
      <c r="AW189" s="1"/>
      <c r="AX189" s="1"/>
      <c r="AY189" s="1"/>
      <c r="AZ189" s="2">
        <f t="shared" si="21"/>
        <v>0</v>
      </c>
      <c r="BA189" s="2">
        <f>SUM(AF189,AH189,-AZ189,-Table1913[[#This Row],[Sale Fee]])</f>
        <v>0</v>
      </c>
      <c r="BC189" s="1"/>
      <c r="BD189" s="1"/>
      <c r="BE189" s="1"/>
    </row>
    <row r="190" spans="1:57" x14ac:dyDescent="0.25">
      <c r="A190" s="1"/>
      <c r="B190" s="1"/>
      <c r="E190" s="4"/>
      <c r="F190" s="4"/>
      <c r="N190" s="49"/>
      <c r="Q190" s="1"/>
      <c r="R190" s="1"/>
      <c r="S190" s="1">
        <f t="shared" si="33"/>
        <v>0</v>
      </c>
      <c r="U190" s="1"/>
      <c r="V190" s="1"/>
      <c r="W190" s="1">
        <f t="shared" si="20"/>
        <v>0</v>
      </c>
      <c r="X190" s="1"/>
      <c r="Y190" s="1"/>
      <c r="Z190" s="1">
        <f>Table1913[[#This Row],[Quantity2]]*Table1913[[#This Row],[U Cost]]</f>
        <v>0</v>
      </c>
      <c r="AB190" s="1"/>
      <c r="AC190" s="1"/>
      <c r="AD190" s="1">
        <f t="shared" si="6"/>
        <v>0</v>
      </c>
      <c r="AE190" s="1"/>
      <c r="AF190" s="1">
        <f>SUM(Table1913[[#This Row],[Total 
Paid]:[Shipping 
Charged]])</f>
        <v>0</v>
      </c>
      <c r="AG190" s="1"/>
      <c r="AH190" s="1"/>
      <c r="AI190" s="1">
        <f t="shared" si="7"/>
        <v>0</v>
      </c>
      <c r="AK190" s="1"/>
      <c r="AL190" s="1"/>
      <c r="AM190" s="1"/>
      <c r="AN190" s="1"/>
      <c r="AP190" s="30"/>
      <c r="AQ190" s="1"/>
      <c r="AR190" s="1">
        <f t="shared" si="32"/>
        <v>0</v>
      </c>
      <c r="AS190" s="1"/>
      <c r="AT190" s="1"/>
      <c r="AU190" s="2">
        <f t="shared" si="9"/>
        <v>0</v>
      </c>
      <c r="AW190" s="1"/>
      <c r="AX190" s="1"/>
      <c r="AY190" s="1"/>
      <c r="AZ190" s="2">
        <f t="shared" si="21"/>
        <v>0</v>
      </c>
      <c r="BA190" s="2">
        <f>SUM(AF190,AH190,-AZ190,-Table1913[[#This Row],[Sale Fee]])</f>
        <v>0</v>
      </c>
      <c r="BC190" s="1"/>
      <c r="BD190" s="1"/>
      <c r="BE190" s="1"/>
    </row>
    <row r="191" spans="1:57" x14ac:dyDescent="0.25">
      <c r="A191" s="1"/>
      <c r="B191" s="1"/>
      <c r="E191" s="4"/>
      <c r="F191" s="4"/>
      <c r="N191" s="49"/>
      <c r="Q191" s="1"/>
      <c r="R191" s="1"/>
      <c r="S191" s="1">
        <f t="shared" si="33"/>
        <v>0</v>
      </c>
      <c r="U191" s="1"/>
      <c r="V191" s="1"/>
      <c r="W191" s="1">
        <f t="shared" si="20"/>
        <v>0</v>
      </c>
      <c r="X191" s="1"/>
      <c r="Y191" s="1"/>
      <c r="Z191" s="1">
        <f>Table1913[[#This Row],[Quantity2]]*Table1913[[#This Row],[U Cost]]</f>
        <v>0</v>
      </c>
      <c r="AB191" s="1"/>
      <c r="AC191" s="1"/>
      <c r="AD191" s="1">
        <f t="shared" si="6"/>
        <v>0</v>
      </c>
      <c r="AE191" s="1"/>
      <c r="AF191" s="1">
        <f>SUM(Table1913[[#This Row],[Total 
Paid]:[Shipping 
Charged]])</f>
        <v>0</v>
      </c>
      <c r="AG191" s="1"/>
      <c r="AH191" s="1"/>
      <c r="AI191" s="1">
        <f t="shared" si="7"/>
        <v>0</v>
      </c>
      <c r="AK191" s="1"/>
      <c r="AL191" s="1"/>
      <c r="AM191" s="1"/>
      <c r="AN191" s="1"/>
      <c r="AP191" s="30"/>
      <c r="AQ191" s="1"/>
      <c r="AR191" s="1">
        <f t="shared" si="32"/>
        <v>0</v>
      </c>
      <c r="AS191" s="1"/>
      <c r="AT191" s="1"/>
      <c r="AU191" s="2">
        <f t="shared" si="9"/>
        <v>0</v>
      </c>
      <c r="AW191" s="1"/>
      <c r="AX191" s="1"/>
      <c r="AY191" s="1"/>
      <c r="AZ191" s="2">
        <f t="shared" si="21"/>
        <v>0</v>
      </c>
      <c r="BA191" s="2">
        <f>SUM(AF191,AH191,-AZ191,-Table1913[[#This Row],[Sale Fee]])</f>
        <v>0</v>
      </c>
      <c r="BC191" s="1"/>
      <c r="BD191" s="1"/>
      <c r="BE191" s="1"/>
    </row>
    <row r="192" spans="1:57" x14ac:dyDescent="0.25">
      <c r="A192" s="1"/>
      <c r="B192" s="1"/>
      <c r="E192" s="4"/>
      <c r="F192" s="4"/>
      <c r="N192" s="49"/>
      <c r="Q192" s="1"/>
      <c r="R192" s="1"/>
      <c r="S192" s="1">
        <f t="shared" si="33"/>
        <v>0</v>
      </c>
      <c r="U192" s="1"/>
      <c r="V192" s="1"/>
      <c r="W192" s="1">
        <f t="shared" si="20"/>
        <v>0</v>
      </c>
      <c r="X192" s="1"/>
      <c r="Y192" s="1"/>
      <c r="Z192" s="1">
        <f>Table1913[[#This Row],[Quantity2]]*Table1913[[#This Row],[U Cost]]</f>
        <v>0</v>
      </c>
      <c r="AB192" s="1"/>
      <c r="AC192" s="1"/>
      <c r="AD192" s="1">
        <f t="shared" si="6"/>
        <v>0</v>
      </c>
      <c r="AE192" s="1"/>
      <c r="AF192" s="1">
        <f>SUM(Table1913[[#This Row],[Total 
Paid]:[Shipping 
Charged]])</f>
        <v>0</v>
      </c>
      <c r="AG192" s="1"/>
      <c r="AH192" s="1"/>
      <c r="AI192" s="1">
        <f t="shared" si="7"/>
        <v>0</v>
      </c>
      <c r="AK192" s="1"/>
      <c r="AL192" s="1"/>
      <c r="AM192" s="1"/>
      <c r="AN192" s="1"/>
      <c r="AP192" s="30"/>
      <c r="AQ192" s="1"/>
      <c r="AR192" s="1">
        <f t="shared" si="32"/>
        <v>0</v>
      </c>
      <c r="AS192" s="1"/>
      <c r="AT192" s="1"/>
      <c r="AU192" s="2">
        <f t="shared" si="9"/>
        <v>0</v>
      </c>
      <c r="AW192" s="1"/>
      <c r="AX192" s="1"/>
      <c r="AY192" s="1"/>
      <c r="AZ192" s="2">
        <f t="shared" si="21"/>
        <v>0</v>
      </c>
      <c r="BA192" s="2">
        <f>SUM(AF192,AH192,-AZ192,-Table1913[[#This Row],[Sale Fee]])</f>
        <v>0</v>
      </c>
      <c r="BC192" s="1"/>
      <c r="BD192" s="1"/>
      <c r="BE192" s="1"/>
    </row>
    <row r="193" spans="1:57" x14ac:dyDescent="0.25">
      <c r="A193" s="1"/>
      <c r="B193" s="1"/>
      <c r="E193" s="4"/>
      <c r="F193" s="4"/>
      <c r="N193" s="49"/>
      <c r="Q193" s="1"/>
      <c r="R193" s="1"/>
      <c r="S193" s="1">
        <f t="shared" si="33"/>
        <v>0</v>
      </c>
      <c r="U193" s="1"/>
      <c r="V193" s="1"/>
      <c r="W193" s="1">
        <f t="shared" si="20"/>
        <v>0</v>
      </c>
      <c r="X193" s="1"/>
      <c r="Y193" s="1"/>
      <c r="Z193" s="1">
        <f>Table1913[[#This Row],[Quantity2]]*Table1913[[#This Row],[U Cost]]</f>
        <v>0</v>
      </c>
      <c r="AB193" s="1"/>
      <c r="AC193" s="1"/>
      <c r="AD193" s="1">
        <f t="shared" si="6"/>
        <v>0</v>
      </c>
      <c r="AE193" s="1"/>
      <c r="AF193" s="1">
        <f>SUM(Table1913[[#This Row],[Total 
Paid]:[Shipping 
Charged]])</f>
        <v>0</v>
      </c>
      <c r="AG193" s="1"/>
      <c r="AH193" s="1"/>
      <c r="AI193" s="1">
        <f t="shared" si="7"/>
        <v>0</v>
      </c>
      <c r="AK193" s="1"/>
      <c r="AL193" s="1"/>
      <c r="AM193" s="1"/>
      <c r="AN193" s="1"/>
      <c r="AP193" s="30"/>
      <c r="AQ193" s="1"/>
      <c r="AR193" s="1">
        <f t="shared" si="32"/>
        <v>0</v>
      </c>
      <c r="AS193" s="1"/>
      <c r="AT193" s="1"/>
      <c r="AU193" s="2">
        <f t="shared" si="9"/>
        <v>0</v>
      </c>
      <c r="AW193" s="1"/>
      <c r="AX193" s="1"/>
      <c r="AY193" s="1"/>
      <c r="AZ193" s="2">
        <f t="shared" si="21"/>
        <v>0</v>
      </c>
      <c r="BA193" s="2">
        <f>SUM(AF193,AH193,-AZ193,-Table1913[[#This Row],[Sale Fee]])</f>
        <v>0</v>
      </c>
      <c r="BC193" s="1"/>
      <c r="BD193" s="1"/>
      <c r="BE193" s="1"/>
    </row>
    <row r="194" spans="1:57" x14ac:dyDescent="0.25">
      <c r="A194" s="1"/>
      <c r="B194" s="1"/>
      <c r="E194" s="4"/>
      <c r="F194" s="4"/>
      <c r="N194" s="49"/>
      <c r="Q194" s="1"/>
      <c r="R194" s="1"/>
      <c r="S194" s="1">
        <f t="shared" si="33"/>
        <v>0</v>
      </c>
      <c r="U194" s="1"/>
      <c r="V194" s="1"/>
      <c r="W194" s="1">
        <f t="shared" si="20"/>
        <v>0</v>
      </c>
      <c r="X194" s="1"/>
      <c r="Y194" s="1"/>
      <c r="Z194" s="1">
        <f>Table1913[[#This Row],[Quantity2]]*Table1913[[#This Row],[U Cost]]</f>
        <v>0</v>
      </c>
      <c r="AB194" s="1"/>
      <c r="AC194" s="1"/>
      <c r="AD194" s="1">
        <f t="shared" si="6"/>
        <v>0</v>
      </c>
      <c r="AE194" s="1"/>
      <c r="AF194" s="1">
        <f>SUM(Table1913[[#This Row],[Total 
Paid]:[Shipping 
Charged]])</f>
        <v>0</v>
      </c>
      <c r="AG194" s="1"/>
      <c r="AH194" s="1"/>
      <c r="AI194" s="1">
        <f t="shared" si="7"/>
        <v>0</v>
      </c>
      <c r="AK194" s="1"/>
      <c r="AL194" s="1"/>
      <c r="AM194" s="1"/>
      <c r="AN194" s="1"/>
      <c r="AP194" s="30"/>
      <c r="AQ194" s="1"/>
      <c r="AR194" s="1">
        <f t="shared" si="32"/>
        <v>0</v>
      </c>
      <c r="AS194" s="1"/>
      <c r="AT194" s="1"/>
      <c r="AU194" s="2">
        <f t="shared" si="9"/>
        <v>0</v>
      </c>
      <c r="AW194" s="1"/>
      <c r="AX194" s="1"/>
      <c r="AY194" s="1"/>
      <c r="AZ194" s="2">
        <f t="shared" si="21"/>
        <v>0</v>
      </c>
      <c r="BA194" s="2">
        <f>SUM(AF194,AH194,-AZ194,-Table1913[[#This Row],[Sale Fee]])</f>
        <v>0</v>
      </c>
      <c r="BC194" s="1"/>
      <c r="BD194" s="1"/>
      <c r="BE194" s="1"/>
    </row>
    <row r="195" spans="1:57" x14ac:dyDescent="0.25">
      <c r="A195" s="1"/>
      <c r="B195" s="1"/>
      <c r="E195" s="4"/>
      <c r="F195" s="4"/>
      <c r="N195" s="49"/>
      <c r="Q195" s="1"/>
      <c r="R195" s="1"/>
      <c r="S195" s="1">
        <f t="shared" si="33"/>
        <v>0</v>
      </c>
      <c r="U195" s="1"/>
      <c r="V195" s="1"/>
      <c r="W195" s="1">
        <f t="shared" si="20"/>
        <v>0</v>
      </c>
      <c r="X195" s="1"/>
      <c r="Y195" s="1"/>
      <c r="Z195" s="1">
        <f>Table1913[[#This Row],[Quantity2]]*Table1913[[#This Row],[U Cost]]</f>
        <v>0</v>
      </c>
      <c r="AB195" s="1"/>
      <c r="AC195" s="1"/>
      <c r="AD195" s="1">
        <f t="shared" si="6"/>
        <v>0</v>
      </c>
      <c r="AE195" s="1"/>
      <c r="AF195" s="1">
        <f>SUM(Table1913[[#This Row],[Total 
Paid]:[Shipping 
Charged]])</f>
        <v>0</v>
      </c>
      <c r="AG195" s="1"/>
      <c r="AH195" s="1"/>
      <c r="AI195" s="1">
        <f t="shared" si="7"/>
        <v>0</v>
      </c>
      <c r="AK195" s="1"/>
      <c r="AL195" s="1"/>
      <c r="AM195" s="1"/>
      <c r="AN195" s="1"/>
      <c r="AP195" s="30"/>
      <c r="AQ195" s="1"/>
      <c r="AR195" s="1">
        <f t="shared" si="32"/>
        <v>0</v>
      </c>
      <c r="AS195" s="1"/>
      <c r="AT195" s="1"/>
      <c r="AU195" s="2">
        <f t="shared" si="9"/>
        <v>0</v>
      </c>
      <c r="AW195" s="1"/>
      <c r="AX195" s="1"/>
      <c r="AY195" s="1"/>
      <c r="AZ195" s="2">
        <f t="shared" si="21"/>
        <v>0</v>
      </c>
      <c r="BA195" s="2">
        <f>SUM(AF195,AH195,-AZ195,-Table1913[[#This Row],[Sale Fee]])</f>
        <v>0</v>
      </c>
      <c r="BC195" s="1"/>
      <c r="BD195" s="1"/>
      <c r="BE195" s="1"/>
    </row>
    <row r="196" spans="1:57" x14ac:dyDescent="0.25">
      <c r="A196" s="1"/>
      <c r="B196" s="1"/>
      <c r="E196" s="4"/>
      <c r="F196" s="4"/>
      <c r="N196" s="49"/>
      <c r="Q196" s="1"/>
      <c r="R196" s="1"/>
      <c r="S196" s="1">
        <f t="shared" si="33"/>
        <v>0</v>
      </c>
      <c r="U196" s="1"/>
      <c r="V196" s="1"/>
      <c r="W196" s="1">
        <f t="shared" si="20"/>
        <v>0</v>
      </c>
      <c r="X196" s="1"/>
      <c r="Y196" s="1"/>
      <c r="Z196" s="1">
        <f>Table1913[[#This Row],[Quantity2]]*Table1913[[#This Row],[U Cost]]</f>
        <v>0</v>
      </c>
      <c r="AB196" s="1"/>
      <c r="AC196" s="1"/>
      <c r="AD196" s="1">
        <f t="shared" si="6"/>
        <v>0</v>
      </c>
      <c r="AE196" s="1"/>
      <c r="AF196" s="1">
        <f>SUM(Table1913[[#This Row],[Total 
Paid]:[Shipping 
Charged]])</f>
        <v>0</v>
      </c>
      <c r="AG196" s="1"/>
      <c r="AH196" s="1"/>
      <c r="AI196" s="1">
        <f t="shared" si="7"/>
        <v>0</v>
      </c>
      <c r="AK196" s="1"/>
      <c r="AL196" s="1"/>
      <c r="AM196" s="1"/>
      <c r="AN196" s="1"/>
      <c r="AP196" s="30"/>
      <c r="AQ196" s="1"/>
      <c r="AR196" s="1">
        <f t="shared" si="32"/>
        <v>0</v>
      </c>
      <c r="AS196" s="1"/>
      <c r="AT196" s="1"/>
      <c r="AU196" s="2">
        <f t="shared" si="9"/>
        <v>0</v>
      </c>
      <c r="AW196" s="1"/>
      <c r="AX196" s="1"/>
      <c r="AY196" s="1"/>
      <c r="AZ196" s="2">
        <f t="shared" si="21"/>
        <v>0</v>
      </c>
      <c r="BA196" s="2">
        <f>SUM(AF196,AH196,-AZ196,-Table1913[[#This Row],[Sale Fee]])</f>
        <v>0</v>
      </c>
      <c r="BC196" s="1"/>
      <c r="BD196" s="1"/>
      <c r="BE196" s="1"/>
    </row>
    <row r="197" spans="1:57" x14ac:dyDescent="0.25">
      <c r="A197" s="1"/>
      <c r="B197" s="1"/>
      <c r="E197" s="4"/>
      <c r="F197" s="4"/>
      <c r="N197" s="49"/>
      <c r="Q197" s="1"/>
      <c r="R197" s="1"/>
      <c r="S197" s="1">
        <f t="shared" si="33"/>
        <v>0</v>
      </c>
      <c r="U197" s="1"/>
      <c r="V197" s="1"/>
      <c r="W197" s="1">
        <f t="shared" si="20"/>
        <v>0</v>
      </c>
      <c r="X197" s="1"/>
      <c r="Y197" s="1"/>
      <c r="Z197" s="1">
        <f>Table1913[[#This Row],[Quantity2]]*Table1913[[#This Row],[U Cost]]</f>
        <v>0</v>
      </c>
      <c r="AB197" s="1"/>
      <c r="AC197" s="1"/>
      <c r="AD197" s="1">
        <f t="shared" si="6"/>
        <v>0</v>
      </c>
      <c r="AE197" s="1"/>
      <c r="AF197" s="1">
        <f>SUM(Table1913[[#This Row],[Total 
Paid]:[Shipping 
Charged]])</f>
        <v>0</v>
      </c>
      <c r="AG197" s="1"/>
      <c r="AH197" s="1"/>
      <c r="AI197" s="1">
        <f t="shared" si="7"/>
        <v>0</v>
      </c>
      <c r="AK197" s="1"/>
      <c r="AL197" s="1"/>
      <c r="AM197" s="1"/>
      <c r="AN197" s="1"/>
      <c r="AP197" s="30"/>
      <c r="AQ197" s="1"/>
      <c r="AR197" s="1">
        <f t="shared" si="32"/>
        <v>0</v>
      </c>
      <c r="AS197" s="1"/>
      <c r="AT197" s="1"/>
      <c r="AU197" s="2">
        <f t="shared" si="9"/>
        <v>0</v>
      </c>
      <c r="AW197" s="1"/>
      <c r="AX197" s="1"/>
      <c r="AY197" s="1"/>
      <c r="AZ197" s="2">
        <f t="shared" si="21"/>
        <v>0</v>
      </c>
      <c r="BA197" s="2">
        <f>SUM(AF197,AH197,-AZ197,-Table1913[[#This Row],[Sale Fee]])</f>
        <v>0</v>
      </c>
      <c r="BC197" s="1"/>
      <c r="BD197" s="1"/>
      <c r="BE197" s="1"/>
    </row>
    <row r="198" spans="1:57" x14ac:dyDescent="0.25">
      <c r="A198" s="1"/>
      <c r="B198" s="1"/>
      <c r="E198" s="4"/>
      <c r="F198" s="4"/>
      <c r="N198" s="49"/>
      <c r="Q198" s="1"/>
      <c r="R198" s="1"/>
      <c r="S198" s="1">
        <f t="shared" si="33"/>
        <v>0</v>
      </c>
      <c r="U198" s="1"/>
      <c r="V198" s="1"/>
      <c r="W198" s="1">
        <f t="shared" si="20"/>
        <v>0</v>
      </c>
      <c r="X198" s="1"/>
      <c r="Y198" s="1"/>
      <c r="Z198" s="1">
        <f>Table1913[[#This Row],[Quantity2]]*Table1913[[#This Row],[U Cost]]</f>
        <v>0</v>
      </c>
      <c r="AB198" s="1"/>
      <c r="AC198" s="1"/>
      <c r="AD198" s="1">
        <f t="shared" si="6"/>
        <v>0</v>
      </c>
      <c r="AE198" s="1"/>
      <c r="AF198" s="1">
        <f>SUM(Table1913[[#This Row],[Total 
Paid]:[Shipping 
Charged]])</f>
        <v>0</v>
      </c>
      <c r="AG198" s="1"/>
      <c r="AH198" s="1"/>
      <c r="AI198" s="1">
        <f t="shared" si="7"/>
        <v>0</v>
      </c>
      <c r="AK198" s="1"/>
      <c r="AL198" s="1"/>
      <c r="AM198" s="1"/>
      <c r="AN198" s="1"/>
      <c r="AP198" s="30"/>
      <c r="AQ198" s="1"/>
      <c r="AR198" s="1">
        <f t="shared" si="32"/>
        <v>0</v>
      </c>
      <c r="AS198" s="1"/>
      <c r="AT198" s="1"/>
      <c r="AU198" s="2">
        <f t="shared" si="9"/>
        <v>0</v>
      </c>
      <c r="AW198" s="1"/>
      <c r="AX198" s="1"/>
      <c r="AY198" s="1"/>
      <c r="AZ198" s="2">
        <f t="shared" si="21"/>
        <v>0</v>
      </c>
      <c r="BA198" s="2">
        <f>SUM(AF198,AH198,-AZ198,-Table1913[[#This Row],[Sale Fee]])</f>
        <v>0</v>
      </c>
      <c r="BC198" s="1"/>
      <c r="BD198" s="1"/>
      <c r="BE198" s="1"/>
    </row>
    <row r="199" spans="1:57" x14ac:dyDescent="0.25">
      <c r="A199" s="1"/>
      <c r="B199" s="1"/>
      <c r="E199" s="4"/>
      <c r="F199" s="4"/>
      <c r="N199" s="49"/>
      <c r="Q199" s="1"/>
      <c r="R199" s="1"/>
      <c r="S199" s="1">
        <f t="shared" si="33"/>
        <v>0</v>
      </c>
      <c r="U199" s="1"/>
      <c r="V199" s="1"/>
      <c r="W199" s="1">
        <f t="shared" si="20"/>
        <v>0</v>
      </c>
      <c r="X199" s="1"/>
      <c r="Y199" s="1"/>
      <c r="Z199" s="1">
        <f>Table1913[[#This Row],[Quantity2]]*Table1913[[#This Row],[U Cost]]</f>
        <v>0</v>
      </c>
      <c r="AB199" s="1"/>
      <c r="AC199" s="1"/>
      <c r="AD199" s="1">
        <f t="shared" si="6"/>
        <v>0</v>
      </c>
      <c r="AE199" s="1"/>
      <c r="AF199" s="1">
        <f>SUM(Table1913[[#This Row],[Total 
Paid]:[Shipping 
Charged]])</f>
        <v>0</v>
      </c>
      <c r="AG199" s="1"/>
      <c r="AH199" s="1"/>
      <c r="AI199" s="1">
        <f t="shared" si="7"/>
        <v>0</v>
      </c>
      <c r="AK199" s="1"/>
      <c r="AL199" s="1"/>
      <c r="AM199" s="1"/>
      <c r="AN199" s="1"/>
      <c r="AP199" s="30"/>
      <c r="AQ199" s="1"/>
      <c r="AR199" s="1">
        <f t="shared" si="32"/>
        <v>0</v>
      </c>
      <c r="AS199" s="1"/>
      <c r="AT199" s="1"/>
      <c r="AU199" s="2">
        <f t="shared" si="9"/>
        <v>0</v>
      </c>
      <c r="AW199" s="1"/>
      <c r="AX199" s="1"/>
      <c r="AY199" s="1"/>
      <c r="AZ199" s="2">
        <f t="shared" si="21"/>
        <v>0</v>
      </c>
      <c r="BA199" s="2">
        <f>SUM(AF199,AH199,-AZ199,-Table1913[[#This Row],[Sale Fee]])</f>
        <v>0</v>
      </c>
      <c r="BC199" s="1"/>
      <c r="BD199" s="1"/>
      <c r="BE199" s="1"/>
    </row>
    <row r="200" spans="1:57" x14ac:dyDescent="0.25">
      <c r="A200" s="1"/>
      <c r="B200" s="1"/>
      <c r="E200" s="4"/>
      <c r="F200" s="4"/>
      <c r="N200" s="49"/>
      <c r="Q200" s="1"/>
      <c r="R200" s="1"/>
      <c r="S200" s="1">
        <f t="shared" si="33"/>
        <v>0</v>
      </c>
      <c r="U200" s="1"/>
      <c r="V200" s="1"/>
      <c r="W200" s="1">
        <f t="shared" si="20"/>
        <v>0</v>
      </c>
      <c r="X200" s="1"/>
      <c r="Y200" s="1"/>
      <c r="Z200" s="1">
        <f>Table1913[[#This Row],[Quantity2]]*Table1913[[#This Row],[U Cost]]</f>
        <v>0</v>
      </c>
      <c r="AB200" s="1"/>
      <c r="AC200" s="1"/>
      <c r="AD200" s="1">
        <f t="shared" si="6"/>
        <v>0</v>
      </c>
      <c r="AE200" s="1"/>
      <c r="AF200" s="1">
        <f>SUM(Table1913[[#This Row],[Total 
Paid]:[Shipping 
Charged]])</f>
        <v>0</v>
      </c>
      <c r="AG200" s="1"/>
      <c r="AH200" s="1"/>
      <c r="AI200" s="1">
        <f t="shared" si="7"/>
        <v>0</v>
      </c>
      <c r="AK200" s="1"/>
      <c r="AL200" s="1"/>
      <c r="AM200" s="1"/>
      <c r="AN200" s="1"/>
      <c r="AP200" s="30"/>
      <c r="AQ200" s="1"/>
      <c r="AR200" s="1">
        <f t="shared" si="32"/>
        <v>0</v>
      </c>
      <c r="AS200" s="1"/>
      <c r="AT200" s="1"/>
      <c r="AU200" s="2">
        <f t="shared" si="9"/>
        <v>0</v>
      </c>
      <c r="AW200" s="1"/>
      <c r="AX200" s="1"/>
      <c r="AY200" s="1"/>
      <c r="AZ200" s="2">
        <f t="shared" si="21"/>
        <v>0</v>
      </c>
      <c r="BA200" s="2">
        <f>SUM(AF200,AH200,-AZ200,-Table1913[[#This Row],[Sale Fee]])</f>
        <v>0</v>
      </c>
      <c r="BC200" s="1"/>
      <c r="BD200" s="1"/>
      <c r="BE200" s="1"/>
    </row>
    <row r="201" spans="1:57" x14ac:dyDescent="0.25">
      <c r="A201" s="1"/>
      <c r="B201" s="1"/>
      <c r="E201" s="4"/>
      <c r="F201" s="4"/>
      <c r="N201" s="49"/>
      <c r="Q201" s="1"/>
      <c r="R201" s="1"/>
      <c r="S201" s="1">
        <f t="shared" si="33"/>
        <v>0</v>
      </c>
      <c r="U201" s="1"/>
      <c r="V201" s="1"/>
      <c r="W201" s="1">
        <f t="shared" si="20"/>
        <v>0</v>
      </c>
      <c r="X201" s="1"/>
      <c r="Y201" s="1"/>
      <c r="Z201" s="1">
        <f>Table1913[[#This Row],[Quantity2]]*Table1913[[#This Row],[U Cost]]</f>
        <v>0</v>
      </c>
      <c r="AB201" s="1"/>
      <c r="AC201" s="1"/>
      <c r="AD201" s="1">
        <f t="shared" si="6"/>
        <v>0</v>
      </c>
      <c r="AE201" s="1"/>
      <c r="AF201" s="1">
        <f>SUM(Table1913[[#This Row],[Total 
Paid]:[Shipping 
Charged]])</f>
        <v>0</v>
      </c>
      <c r="AG201" s="1"/>
      <c r="AH201" s="1"/>
      <c r="AI201" s="1">
        <f t="shared" si="7"/>
        <v>0</v>
      </c>
      <c r="AK201" s="1"/>
      <c r="AL201" s="1"/>
      <c r="AM201" s="1"/>
      <c r="AN201" s="1"/>
      <c r="AP201" s="30"/>
      <c r="AQ201" s="1"/>
      <c r="AR201" s="1">
        <f t="shared" si="32"/>
        <v>0</v>
      </c>
      <c r="AS201" s="1"/>
      <c r="AT201" s="1"/>
      <c r="AU201" s="2">
        <f t="shared" si="9"/>
        <v>0</v>
      </c>
      <c r="AW201" s="1"/>
      <c r="AX201" s="1"/>
      <c r="AY201" s="1"/>
      <c r="AZ201" s="2">
        <f t="shared" si="21"/>
        <v>0</v>
      </c>
      <c r="BA201" s="2">
        <f>SUM(AF201,AH201,-AZ201,-Table1913[[#This Row],[Sale Fee]])</f>
        <v>0</v>
      </c>
      <c r="BC201" s="1"/>
      <c r="BD201" s="1"/>
      <c r="BE201" s="1"/>
    </row>
    <row r="202" spans="1:57" x14ac:dyDescent="0.25">
      <c r="A202" s="1"/>
      <c r="B202" s="1"/>
      <c r="E202" s="4"/>
      <c r="F202" s="4"/>
      <c r="N202" s="49"/>
      <c r="Q202" s="1"/>
      <c r="R202" s="1"/>
      <c r="S202" s="1">
        <f t="shared" si="33"/>
        <v>0</v>
      </c>
      <c r="U202" s="1"/>
      <c r="V202" s="1"/>
      <c r="W202" s="1">
        <f t="shared" si="20"/>
        <v>0</v>
      </c>
      <c r="X202" s="1"/>
      <c r="Y202" s="1"/>
      <c r="Z202" s="1">
        <f>Table1913[[#This Row],[Quantity2]]*Table1913[[#This Row],[U Cost]]</f>
        <v>0</v>
      </c>
      <c r="AB202" s="1"/>
      <c r="AC202" s="1"/>
      <c r="AD202" s="1">
        <f t="shared" si="6"/>
        <v>0</v>
      </c>
      <c r="AE202" s="1"/>
      <c r="AF202" s="1">
        <f>SUM(Table1913[[#This Row],[Total 
Paid]:[Shipping 
Charged]])</f>
        <v>0</v>
      </c>
      <c r="AG202" s="1"/>
      <c r="AH202" s="1"/>
      <c r="AI202" s="1">
        <f t="shared" si="7"/>
        <v>0</v>
      </c>
      <c r="AK202" s="1"/>
      <c r="AL202" s="1"/>
      <c r="AM202" s="1"/>
      <c r="AN202" s="1"/>
      <c r="AP202" s="30"/>
      <c r="AQ202" s="1"/>
      <c r="AR202" s="1">
        <f t="shared" si="32"/>
        <v>0</v>
      </c>
      <c r="AS202" s="1"/>
      <c r="AT202" s="1"/>
      <c r="AU202" s="2">
        <f t="shared" si="9"/>
        <v>0</v>
      </c>
      <c r="AW202" s="1"/>
      <c r="AX202" s="1"/>
      <c r="AY202" s="1"/>
      <c r="AZ202" s="2">
        <f t="shared" si="21"/>
        <v>0</v>
      </c>
      <c r="BA202" s="2">
        <f>SUM(AF202,AH202,-AZ202,-Table1913[[#This Row],[Sale Fee]])</f>
        <v>0</v>
      </c>
      <c r="BC202" s="1"/>
      <c r="BD202" s="1"/>
      <c r="BE202" s="1"/>
    </row>
    <row r="203" spans="1:57" x14ac:dyDescent="0.25">
      <c r="A203" s="1"/>
      <c r="B203" s="1"/>
      <c r="E203" s="4"/>
      <c r="F203" s="4"/>
      <c r="N203" s="49"/>
      <c r="Q203" s="1"/>
      <c r="R203" s="1"/>
      <c r="S203" s="1">
        <f t="shared" si="33"/>
        <v>0</v>
      </c>
      <c r="U203" s="1"/>
      <c r="V203" s="1"/>
      <c r="W203" s="1">
        <f t="shared" si="20"/>
        <v>0</v>
      </c>
      <c r="X203" s="1"/>
      <c r="Y203" s="1"/>
      <c r="Z203" s="1">
        <f>Table1913[[#This Row],[Quantity2]]*Table1913[[#This Row],[U Cost]]</f>
        <v>0</v>
      </c>
      <c r="AB203" s="1"/>
      <c r="AC203" s="1"/>
      <c r="AD203" s="1">
        <f t="shared" si="6"/>
        <v>0</v>
      </c>
      <c r="AE203" s="1"/>
      <c r="AF203" s="1">
        <f>SUM(Table1913[[#This Row],[Total 
Paid]:[Shipping 
Charged]])</f>
        <v>0</v>
      </c>
      <c r="AG203" s="1"/>
      <c r="AH203" s="1"/>
      <c r="AI203" s="1">
        <f t="shared" si="7"/>
        <v>0</v>
      </c>
      <c r="AK203" s="1"/>
      <c r="AL203" s="1"/>
      <c r="AM203" s="1"/>
      <c r="AN203" s="1"/>
      <c r="AP203" s="30"/>
      <c r="AQ203" s="1"/>
      <c r="AR203" s="1">
        <f t="shared" si="32"/>
        <v>0</v>
      </c>
      <c r="AS203" s="1"/>
      <c r="AT203" s="1"/>
      <c r="AU203" s="2">
        <f t="shared" si="9"/>
        <v>0</v>
      </c>
      <c r="AW203" s="1"/>
      <c r="AX203" s="1"/>
      <c r="AY203" s="1"/>
      <c r="AZ203" s="2">
        <f t="shared" si="21"/>
        <v>0</v>
      </c>
      <c r="BA203" s="2">
        <f>SUM(AF203,AH203,-AZ203,-Table1913[[#This Row],[Sale Fee]])</f>
        <v>0</v>
      </c>
      <c r="BC203" s="1"/>
      <c r="BD203" s="1"/>
      <c r="BE203" s="1"/>
    </row>
    <row r="204" spans="1:57" x14ac:dyDescent="0.25">
      <c r="A204" s="1"/>
      <c r="B204" s="1"/>
      <c r="E204" s="4"/>
      <c r="F204" s="4"/>
      <c r="N204" s="49"/>
      <c r="Q204" s="1"/>
      <c r="R204" s="1"/>
      <c r="S204" s="1">
        <f t="shared" si="33"/>
        <v>0</v>
      </c>
      <c r="U204" s="1"/>
      <c r="V204" s="1"/>
      <c r="W204" s="1">
        <f t="shared" si="20"/>
        <v>0</v>
      </c>
      <c r="X204" s="1"/>
      <c r="Y204" s="1"/>
      <c r="Z204" s="1">
        <f>Table1913[[#This Row],[Quantity2]]*Table1913[[#This Row],[U Cost]]</f>
        <v>0</v>
      </c>
      <c r="AB204" s="1"/>
      <c r="AC204" s="1"/>
      <c r="AD204" s="1">
        <f t="shared" si="6"/>
        <v>0</v>
      </c>
      <c r="AE204" s="1"/>
      <c r="AF204" s="1">
        <f>SUM(Table1913[[#This Row],[Total 
Paid]:[Shipping 
Charged]])</f>
        <v>0</v>
      </c>
      <c r="AG204" s="1"/>
      <c r="AH204" s="1"/>
      <c r="AI204" s="1">
        <f t="shared" si="7"/>
        <v>0</v>
      </c>
      <c r="AK204" s="1"/>
      <c r="AL204" s="1"/>
      <c r="AM204" s="1"/>
      <c r="AN204" s="1"/>
      <c r="AP204" s="30"/>
      <c r="AQ204" s="1"/>
      <c r="AR204" s="1">
        <f t="shared" si="32"/>
        <v>0</v>
      </c>
      <c r="AS204" s="1"/>
      <c r="AT204" s="1"/>
      <c r="AU204" s="2">
        <f t="shared" si="9"/>
        <v>0</v>
      </c>
      <c r="AW204" s="1"/>
      <c r="AX204" s="1"/>
      <c r="AY204" s="1"/>
      <c r="AZ204" s="2">
        <f t="shared" si="21"/>
        <v>0</v>
      </c>
      <c r="BA204" s="2">
        <f>SUM(AF204,AH204,-AZ204,-Table1913[[#This Row],[Sale Fee]])</f>
        <v>0</v>
      </c>
      <c r="BC204" s="1"/>
      <c r="BD204" s="1"/>
      <c r="BE204" s="1"/>
    </row>
    <row r="205" spans="1:57" x14ac:dyDescent="0.25">
      <c r="A205" s="1"/>
      <c r="B205" s="1"/>
      <c r="E205" s="4"/>
      <c r="F205" s="4"/>
      <c r="N205" s="49"/>
      <c r="Q205" s="1"/>
      <c r="R205" s="1"/>
      <c r="S205" s="1">
        <f t="shared" si="33"/>
        <v>0</v>
      </c>
      <c r="U205" s="1"/>
      <c r="V205" s="1"/>
      <c r="W205" s="1">
        <f t="shared" si="20"/>
        <v>0</v>
      </c>
      <c r="X205" s="1"/>
      <c r="Y205" s="1"/>
      <c r="Z205" s="1">
        <f>Table1913[[#This Row],[Quantity2]]*Table1913[[#This Row],[U Cost]]</f>
        <v>0</v>
      </c>
      <c r="AB205" s="1"/>
      <c r="AC205" s="1"/>
      <c r="AD205" s="1">
        <f t="shared" si="6"/>
        <v>0</v>
      </c>
      <c r="AE205" s="1"/>
      <c r="AF205" s="1">
        <f>SUM(Table1913[[#This Row],[Total 
Paid]:[Shipping 
Charged]])</f>
        <v>0</v>
      </c>
      <c r="AG205" s="1"/>
      <c r="AH205" s="1"/>
      <c r="AI205" s="1">
        <f t="shared" si="7"/>
        <v>0</v>
      </c>
      <c r="AK205" s="1"/>
      <c r="AL205" s="1"/>
      <c r="AM205" s="1"/>
      <c r="AN205" s="1"/>
      <c r="AP205" s="30"/>
      <c r="AQ205" s="1"/>
      <c r="AR205" s="1">
        <f t="shared" si="32"/>
        <v>0</v>
      </c>
      <c r="AS205" s="1"/>
      <c r="AT205" s="1"/>
      <c r="AU205" s="2">
        <f t="shared" si="9"/>
        <v>0</v>
      </c>
      <c r="AW205" s="1"/>
      <c r="AX205" s="1"/>
      <c r="AY205" s="1"/>
      <c r="AZ205" s="2">
        <f t="shared" si="21"/>
        <v>0</v>
      </c>
      <c r="BA205" s="2">
        <f>SUM(AF205,AH205,-AZ205,-Table1913[[#This Row],[Sale Fee]])</f>
        <v>0</v>
      </c>
      <c r="BC205" s="1"/>
      <c r="BD205" s="1"/>
      <c r="BE205" s="1"/>
    </row>
    <row r="206" spans="1:57" x14ac:dyDescent="0.25">
      <c r="A206" s="1"/>
      <c r="B206" s="1"/>
      <c r="E206" s="4"/>
      <c r="F206" s="4"/>
      <c r="N206" s="49"/>
      <c r="Q206" s="1"/>
      <c r="R206" s="1"/>
      <c r="S206" s="1">
        <f t="shared" si="33"/>
        <v>0</v>
      </c>
      <c r="U206" s="1"/>
      <c r="V206" s="1"/>
      <c r="W206" s="1">
        <f t="shared" si="20"/>
        <v>0</v>
      </c>
      <c r="X206" s="1"/>
      <c r="Y206" s="1"/>
      <c r="Z206" s="1">
        <f>Table1913[[#This Row],[Quantity2]]*Table1913[[#This Row],[U Cost]]</f>
        <v>0</v>
      </c>
      <c r="AB206" s="1"/>
      <c r="AC206" s="1"/>
      <c r="AD206" s="1">
        <f t="shared" si="6"/>
        <v>0</v>
      </c>
      <c r="AE206" s="1"/>
      <c r="AF206" s="1">
        <f>SUM(Table1913[[#This Row],[Total 
Paid]:[Shipping 
Charged]])</f>
        <v>0</v>
      </c>
      <c r="AG206" s="1"/>
      <c r="AH206" s="1"/>
      <c r="AI206" s="1">
        <f t="shared" si="7"/>
        <v>0</v>
      </c>
      <c r="AK206" s="1"/>
      <c r="AL206" s="1"/>
      <c r="AM206" s="1"/>
      <c r="AN206" s="1"/>
      <c r="AP206" s="30"/>
      <c r="AQ206" s="1"/>
      <c r="AR206" s="1">
        <f t="shared" si="32"/>
        <v>0</v>
      </c>
      <c r="AS206" s="1"/>
      <c r="AT206" s="1"/>
      <c r="AU206" s="2">
        <f t="shared" si="9"/>
        <v>0</v>
      </c>
      <c r="AW206" s="1"/>
      <c r="AX206" s="1"/>
      <c r="AY206" s="1"/>
      <c r="AZ206" s="2">
        <f t="shared" si="21"/>
        <v>0</v>
      </c>
      <c r="BA206" s="2">
        <f>SUM(AF206,AH206,-AZ206,-Table1913[[#This Row],[Sale Fee]])</f>
        <v>0</v>
      </c>
      <c r="BC206" s="1"/>
      <c r="BD206" s="1"/>
      <c r="BE206" s="1"/>
    </row>
    <row r="207" spans="1:57" x14ac:dyDescent="0.25">
      <c r="A207" s="1"/>
      <c r="B207" s="1"/>
      <c r="E207" s="4"/>
      <c r="F207" s="4"/>
      <c r="N207" s="49"/>
      <c r="Q207" s="1"/>
      <c r="R207" s="1"/>
      <c r="S207" s="1">
        <f t="shared" si="33"/>
        <v>0</v>
      </c>
      <c r="U207" s="1"/>
      <c r="V207" s="1"/>
      <c r="W207" s="1">
        <f t="shared" si="20"/>
        <v>0</v>
      </c>
      <c r="X207" s="1"/>
      <c r="Y207" s="1"/>
      <c r="Z207" s="1">
        <f>Table1913[[#This Row],[Quantity2]]*Table1913[[#This Row],[U Cost]]</f>
        <v>0</v>
      </c>
      <c r="AB207" s="1"/>
      <c r="AC207" s="1"/>
      <c r="AD207" s="1">
        <f t="shared" si="6"/>
        <v>0</v>
      </c>
      <c r="AE207" s="1"/>
      <c r="AF207" s="1">
        <f>SUM(Table1913[[#This Row],[Total 
Paid]:[Shipping 
Charged]])</f>
        <v>0</v>
      </c>
      <c r="AG207" s="1"/>
      <c r="AH207" s="1"/>
      <c r="AI207" s="1">
        <f t="shared" si="7"/>
        <v>0</v>
      </c>
      <c r="AK207" s="1"/>
      <c r="AL207" s="1"/>
      <c r="AM207" s="1"/>
      <c r="AN207" s="1"/>
      <c r="AP207" s="30"/>
      <c r="AQ207" s="1"/>
      <c r="AR207" s="1">
        <f t="shared" si="32"/>
        <v>0</v>
      </c>
      <c r="AS207" s="1"/>
      <c r="AT207" s="1"/>
      <c r="AU207" s="2">
        <f t="shared" si="9"/>
        <v>0</v>
      </c>
      <c r="AW207" s="1"/>
      <c r="AX207" s="1"/>
      <c r="AY207" s="1"/>
      <c r="AZ207" s="2">
        <f t="shared" si="21"/>
        <v>0</v>
      </c>
      <c r="BA207" s="2">
        <f>SUM(AF207,AH207,-AZ207,-Table1913[[#This Row],[Sale Fee]])</f>
        <v>0</v>
      </c>
      <c r="BC207" s="1"/>
      <c r="BD207" s="1"/>
      <c r="BE207" s="1"/>
    </row>
    <row r="208" spans="1:57" x14ac:dyDescent="0.25">
      <c r="A208" s="1"/>
      <c r="B208" s="1"/>
      <c r="E208" s="4"/>
      <c r="F208" s="4"/>
      <c r="N208" s="49"/>
      <c r="Q208" s="1"/>
      <c r="R208" s="1"/>
      <c r="S208" s="1">
        <f t="shared" si="33"/>
        <v>0</v>
      </c>
      <c r="U208" s="1"/>
      <c r="V208" s="1"/>
      <c r="W208" s="1">
        <f t="shared" si="20"/>
        <v>0</v>
      </c>
      <c r="X208" s="1"/>
      <c r="Y208" s="1"/>
      <c r="Z208" s="1">
        <f>Table1913[[#This Row],[Quantity2]]*Table1913[[#This Row],[U Cost]]</f>
        <v>0</v>
      </c>
      <c r="AB208" s="1"/>
      <c r="AC208" s="1"/>
      <c r="AD208" s="1">
        <f t="shared" si="6"/>
        <v>0</v>
      </c>
      <c r="AE208" s="1"/>
      <c r="AF208" s="1">
        <f>SUM(Table1913[[#This Row],[Total 
Paid]:[Shipping 
Charged]])</f>
        <v>0</v>
      </c>
      <c r="AG208" s="1"/>
      <c r="AH208" s="1"/>
      <c r="AI208" s="1">
        <f t="shared" si="7"/>
        <v>0</v>
      </c>
      <c r="AK208" s="1"/>
      <c r="AL208" s="1"/>
      <c r="AM208" s="1"/>
      <c r="AN208" s="1"/>
      <c r="AP208" s="30"/>
      <c r="AQ208" s="1"/>
      <c r="AR208" s="1">
        <f t="shared" si="32"/>
        <v>0</v>
      </c>
      <c r="AS208" s="1"/>
      <c r="AT208" s="1"/>
      <c r="AU208" s="2">
        <f t="shared" si="9"/>
        <v>0</v>
      </c>
      <c r="AW208" s="1"/>
      <c r="AX208" s="1"/>
      <c r="AY208" s="1"/>
      <c r="AZ208" s="2">
        <f t="shared" si="21"/>
        <v>0</v>
      </c>
      <c r="BA208" s="2">
        <f>SUM(AF208,AH208,-AZ208,-Table1913[[#This Row],[Sale Fee]])</f>
        <v>0</v>
      </c>
      <c r="BC208" s="1"/>
      <c r="BD208" s="1"/>
      <c r="BE208" s="1"/>
    </row>
    <row r="209" spans="1:57" x14ac:dyDescent="0.25">
      <c r="A209" s="1"/>
      <c r="B209" s="1"/>
      <c r="E209" s="4"/>
      <c r="F209" s="4"/>
      <c r="N209" s="49"/>
      <c r="Q209" s="1"/>
      <c r="R209" s="1"/>
      <c r="S209" s="1">
        <f t="shared" si="33"/>
        <v>0</v>
      </c>
      <c r="U209" s="1"/>
      <c r="V209" s="1"/>
      <c r="W209" s="1">
        <f t="shared" si="20"/>
        <v>0</v>
      </c>
      <c r="X209" s="1"/>
      <c r="Y209" s="1"/>
      <c r="Z209" s="1">
        <f>Table1913[[#This Row],[Quantity2]]*Table1913[[#This Row],[U Cost]]</f>
        <v>0</v>
      </c>
      <c r="AB209" s="1"/>
      <c r="AC209" s="1"/>
      <c r="AD209" s="1">
        <f t="shared" si="6"/>
        <v>0</v>
      </c>
      <c r="AE209" s="1"/>
      <c r="AF209" s="1">
        <f>SUM(Table1913[[#This Row],[Total 
Paid]:[Shipping 
Charged]])</f>
        <v>0</v>
      </c>
      <c r="AG209" s="1"/>
      <c r="AH209" s="1"/>
      <c r="AI209" s="1">
        <f t="shared" si="7"/>
        <v>0</v>
      </c>
      <c r="AK209" s="1"/>
      <c r="AL209" s="1"/>
      <c r="AM209" s="1"/>
      <c r="AN209" s="1"/>
      <c r="AP209" s="30"/>
      <c r="AQ209" s="1"/>
      <c r="AR209" s="1">
        <f t="shared" si="32"/>
        <v>0</v>
      </c>
      <c r="AS209" s="1"/>
      <c r="AT209" s="1"/>
      <c r="AU209" s="2">
        <f t="shared" si="9"/>
        <v>0</v>
      </c>
      <c r="AW209" s="1"/>
      <c r="AX209" s="1"/>
      <c r="AY209" s="1"/>
      <c r="AZ209" s="2">
        <f t="shared" si="21"/>
        <v>0</v>
      </c>
      <c r="BA209" s="2">
        <f>SUM(AF209,AH209,-AZ209,-Table1913[[#This Row],[Sale Fee]])</f>
        <v>0</v>
      </c>
      <c r="BC209" s="1"/>
      <c r="BD209" s="1"/>
      <c r="BE209" s="1"/>
    </row>
    <row r="210" spans="1:57" x14ac:dyDescent="0.25">
      <c r="A210" s="1"/>
      <c r="B210" s="1"/>
      <c r="E210" s="4"/>
      <c r="F210" s="4"/>
      <c r="N210" s="49"/>
      <c r="Q210" s="1"/>
      <c r="R210" s="1"/>
      <c r="S210" s="1">
        <f t="shared" si="33"/>
        <v>0</v>
      </c>
      <c r="U210" s="1"/>
      <c r="V210" s="1"/>
      <c r="W210" s="1">
        <f t="shared" si="20"/>
        <v>0</v>
      </c>
      <c r="X210" s="1"/>
      <c r="Y210" s="1"/>
      <c r="Z210" s="1">
        <f>Table1913[[#This Row],[Quantity2]]*Table1913[[#This Row],[U Cost]]</f>
        <v>0</v>
      </c>
      <c r="AB210" s="1"/>
      <c r="AC210" s="1"/>
      <c r="AD210" s="1">
        <f t="shared" si="6"/>
        <v>0</v>
      </c>
      <c r="AE210" s="1"/>
      <c r="AF210" s="1">
        <f>SUM(Table1913[[#This Row],[Total 
Paid]:[Shipping 
Charged]])</f>
        <v>0</v>
      </c>
      <c r="AG210" s="1"/>
      <c r="AH210" s="1"/>
      <c r="AI210" s="1">
        <f t="shared" si="7"/>
        <v>0</v>
      </c>
      <c r="AK210" s="1"/>
      <c r="AL210" s="1"/>
      <c r="AM210" s="1"/>
      <c r="AN210" s="1"/>
      <c r="AP210" s="30"/>
      <c r="AQ210" s="1"/>
      <c r="AR210" s="1">
        <f t="shared" si="32"/>
        <v>0</v>
      </c>
      <c r="AS210" s="1"/>
      <c r="AT210" s="1"/>
      <c r="AU210" s="2">
        <f t="shared" si="9"/>
        <v>0</v>
      </c>
      <c r="AW210" s="1"/>
      <c r="AX210" s="1"/>
      <c r="AY210" s="1"/>
      <c r="AZ210" s="2">
        <f t="shared" si="21"/>
        <v>0</v>
      </c>
      <c r="BA210" s="2">
        <f>SUM(AF210,AH210,-AZ210,-Table1913[[#This Row],[Sale Fee]])</f>
        <v>0</v>
      </c>
      <c r="BC210" s="1"/>
      <c r="BD210" s="1"/>
      <c r="BE210" s="1"/>
    </row>
    <row r="211" spans="1:57" x14ac:dyDescent="0.25">
      <c r="A211" s="1"/>
      <c r="B211" s="1"/>
      <c r="E211" s="4"/>
      <c r="F211" s="4"/>
      <c r="N211" s="49"/>
      <c r="Q211" s="1"/>
      <c r="R211" s="1"/>
      <c r="S211" s="1">
        <f t="shared" si="33"/>
        <v>0</v>
      </c>
      <c r="U211" s="1"/>
      <c r="V211" s="1"/>
      <c r="W211" s="1">
        <f t="shared" si="20"/>
        <v>0</v>
      </c>
      <c r="X211" s="1"/>
      <c r="Y211" s="1"/>
      <c r="Z211" s="1">
        <f>Table1913[[#This Row],[Quantity2]]*Table1913[[#This Row],[U Cost]]</f>
        <v>0</v>
      </c>
      <c r="AB211" s="1"/>
      <c r="AC211" s="1"/>
      <c r="AD211" s="1">
        <f t="shared" si="6"/>
        <v>0</v>
      </c>
      <c r="AE211" s="1"/>
      <c r="AF211" s="1">
        <f>SUM(Table1913[[#This Row],[Total 
Paid]:[Shipping 
Charged]])</f>
        <v>0</v>
      </c>
      <c r="AG211" s="1"/>
      <c r="AH211" s="1"/>
      <c r="AI211" s="1">
        <f t="shared" si="7"/>
        <v>0</v>
      </c>
      <c r="AK211" s="1"/>
      <c r="AL211" s="1"/>
      <c r="AM211" s="1"/>
      <c r="AN211" s="1"/>
      <c r="AP211" s="30"/>
      <c r="AQ211" s="1"/>
      <c r="AR211" s="1">
        <f t="shared" si="32"/>
        <v>0</v>
      </c>
      <c r="AS211" s="1"/>
      <c r="AT211" s="1"/>
      <c r="AU211" s="2">
        <f t="shared" si="9"/>
        <v>0</v>
      </c>
      <c r="AW211" s="1"/>
      <c r="AX211" s="1"/>
      <c r="AY211" s="1"/>
      <c r="AZ211" s="2">
        <f t="shared" si="21"/>
        <v>0</v>
      </c>
      <c r="BA211" s="2">
        <f>SUM(AF211,AH211,-AZ211,-Table1913[[#This Row],[Sale Fee]])</f>
        <v>0</v>
      </c>
      <c r="BC211" s="1"/>
      <c r="BD211" s="1"/>
      <c r="BE211" s="1"/>
    </row>
    <row r="212" spans="1:57" x14ac:dyDescent="0.25">
      <c r="A212" s="1"/>
      <c r="B212" s="1"/>
      <c r="E212" s="4"/>
      <c r="F212" s="4"/>
      <c r="N212" s="49"/>
      <c r="Q212" s="1"/>
      <c r="R212" s="1"/>
      <c r="S212" s="1">
        <f t="shared" si="33"/>
        <v>0</v>
      </c>
      <c r="U212" s="1"/>
      <c r="V212" s="1"/>
      <c r="W212" s="1">
        <f t="shared" si="20"/>
        <v>0</v>
      </c>
      <c r="X212" s="1"/>
      <c r="Y212" s="1"/>
      <c r="Z212" s="1">
        <f>Table1913[[#This Row],[Quantity2]]*Table1913[[#This Row],[U Cost]]</f>
        <v>0</v>
      </c>
      <c r="AB212" s="1"/>
      <c r="AC212" s="1"/>
      <c r="AD212" s="1">
        <f t="shared" si="6"/>
        <v>0</v>
      </c>
      <c r="AE212" s="1"/>
      <c r="AF212" s="1">
        <f>SUM(Table1913[[#This Row],[Total 
Paid]:[Shipping 
Charged]])</f>
        <v>0</v>
      </c>
      <c r="AG212" s="1"/>
      <c r="AH212" s="1"/>
      <c r="AI212" s="1">
        <f t="shared" si="7"/>
        <v>0</v>
      </c>
      <c r="AK212" s="1"/>
      <c r="AL212" s="1"/>
      <c r="AM212" s="1"/>
      <c r="AN212" s="1"/>
      <c r="AP212" s="30"/>
      <c r="AQ212" s="1"/>
      <c r="AR212" s="1">
        <f t="shared" si="32"/>
        <v>0</v>
      </c>
      <c r="AS212" s="1"/>
      <c r="AT212" s="1"/>
      <c r="AU212" s="2">
        <f t="shared" si="9"/>
        <v>0</v>
      </c>
      <c r="AW212" s="1"/>
      <c r="AX212" s="1"/>
      <c r="AY212" s="1"/>
      <c r="AZ212" s="2">
        <f t="shared" si="21"/>
        <v>0</v>
      </c>
      <c r="BA212" s="2">
        <f>SUM(AF212,AH212,-AZ212,-Table1913[[#This Row],[Sale Fee]])</f>
        <v>0</v>
      </c>
      <c r="BC212" s="1"/>
      <c r="BD212" s="1"/>
      <c r="BE212" s="1"/>
    </row>
    <row r="213" spans="1:57" x14ac:dyDescent="0.25">
      <c r="A213" s="1"/>
      <c r="B213" s="1"/>
      <c r="E213" s="4"/>
      <c r="F213" s="4"/>
      <c r="N213" s="49"/>
      <c r="Q213" s="1"/>
      <c r="R213" s="1"/>
      <c r="S213" s="1">
        <f t="shared" si="33"/>
        <v>0</v>
      </c>
      <c r="U213" s="1"/>
      <c r="V213" s="1"/>
      <c r="W213" s="1">
        <f t="shared" si="20"/>
        <v>0</v>
      </c>
      <c r="X213" s="1"/>
      <c r="Y213" s="1"/>
      <c r="Z213" s="1">
        <f>Table1913[[#This Row],[Quantity2]]*Table1913[[#This Row],[U Cost]]</f>
        <v>0</v>
      </c>
      <c r="AB213" s="1"/>
      <c r="AC213" s="1"/>
      <c r="AD213" s="1">
        <f t="shared" si="6"/>
        <v>0</v>
      </c>
      <c r="AE213" s="1"/>
      <c r="AF213" s="1">
        <f>SUM(Table1913[[#This Row],[Total 
Paid]:[Shipping 
Charged]])</f>
        <v>0</v>
      </c>
      <c r="AG213" s="1"/>
      <c r="AH213" s="1"/>
      <c r="AI213" s="1">
        <f t="shared" si="7"/>
        <v>0</v>
      </c>
      <c r="AK213" s="1"/>
      <c r="AL213" s="1"/>
      <c r="AM213" s="1"/>
      <c r="AN213" s="1"/>
      <c r="AP213" s="30"/>
      <c r="AQ213" s="1"/>
      <c r="AR213" s="1">
        <f t="shared" si="32"/>
        <v>0</v>
      </c>
      <c r="AS213" s="1"/>
      <c r="AT213" s="1"/>
      <c r="AU213" s="2">
        <f t="shared" si="9"/>
        <v>0</v>
      </c>
      <c r="AW213" s="1"/>
      <c r="AX213" s="1"/>
      <c r="AY213" s="1"/>
      <c r="AZ213" s="2">
        <f t="shared" si="21"/>
        <v>0</v>
      </c>
      <c r="BA213" s="2">
        <f>SUM(AF213,AH213,-AZ213,-Table1913[[#This Row],[Sale Fee]])</f>
        <v>0</v>
      </c>
      <c r="BC213" s="1"/>
      <c r="BD213" s="1"/>
      <c r="BE213" s="1"/>
    </row>
    <row r="214" spans="1:57" x14ac:dyDescent="0.25">
      <c r="A214" s="1"/>
      <c r="B214" s="1"/>
      <c r="E214" s="4"/>
      <c r="F214" s="4"/>
      <c r="N214" s="49"/>
      <c r="Q214" s="1"/>
      <c r="R214" s="1"/>
      <c r="S214" s="1">
        <f t="shared" si="33"/>
        <v>0</v>
      </c>
      <c r="U214" s="1"/>
      <c r="V214" s="1"/>
      <c r="W214" s="1">
        <f t="shared" si="20"/>
        <v>0</v>
      </c>
      <c r="X214" s="1"/>
      <c r="Y214" s="1"/>
      <c r="Z214" s="1">
        <f>Table1913[[#This Row],[Quantity2]]*Table1913[[#This Row],[U Cost]]</f>
        <v>0</v>
      </c>
      <c r="AB214" s="1"/>
      <c r="AC214" s="1"/>
      <c r="AD214" s="1">
        <f t="shared" si="6"/>
        <v>0</v>
      </c>
      <c r="AE214" s="1"/>
      <c r="AF214" s="1">
        <f>SUM(Table1913[[#This Row],[Total 
Paid]:[Shipping 
Charged]])</f>
        <v>0</v>
      </c>
      <c r="AG214" s="1"/>
      <c r="AH214" s="1"/>
      <c r="AI214" s="1">
        <f t="shared" si="7"/>
        <v>0</v>
      </c>
      <c r="AK214" s="1"/>
      <c r="AL214" s="1"/>
      <c r="AM214" s="1"/>
      <c r="AN214" s="1"/>
      <c r="AP214" s="30"/>
      <c r="AQ214" s="1"/>
      <c r="AR214" s="1">
        <f t="shared" si="32"/>
        <v>0</v>
      </c>
      <c r="AS214" s="1"/>
      <c r="AT214" s="1"/>
      <c r="AU214" s="2">
        <f t="shared" si="9"/>
        <v>0</v>
      </c>
      <c r="AW214" s="1"/>
      <c r="AX214" s="1"/>
      <c r="AY214" s="1"/>
      <c r="AZ214" s="2">
        <f t="shared" si="21"/>
        <v>0</v>
      </c>
      <c r="BA214" s="2">
        <f>SUM(AF214,AH214,-AZ214,-Table1913[[#This Row],[Sale Fee]])</f>
        <v>0</v>
      </c>
      <c r="BC214" s="1"/>
      <c r="BD214" s="1"/>
      <c r="BE214" s="1"/>
    </row>
    <row r="215" spans="1:57" x14ac:dyDescent="0.25">
      <c r="A215" s="1"/>
      <c r="B215" s="1"/>
      <c r="Q215" s="1"/>
      <c r="R215" s="1"/>
      <c r="S215" s="1">
        <f t="shared" si="33"/>
        <v>0</v>
      </c>
      <c r="U215" s="1"/>
      <c r="V215" s="1"/>
      <c r="W215" s="1">
        <f t="shared" si="20"/>
        <v>0</v>
      </c>
      <c r="X215" s="1"/>
      <c r="Y215" s="1"/>
      <c r="Z215" s="1">
        <f>Table1913[[#This Row],[Quantity2]]*Table1913[[#This Row],[U Cost]]</f>
        <v>0</v>
      </c>
      <c r="AB215" s="1"/>
      <c r="AC215" s="1"/>
      <c r="AD215" s="1">
        <f t="shared" si="6"/>
        <v>0</v>
      </c>
      <c r="AE215" s="1"/>
      <c r="AF215" s="1">
        <f>SUM(Table1913[[#This Row],[Total 
Paid]:[Shipping 
Charged]])</f>
        <v>0</v>
      </c>
      <c r="AG215" s="1"/>
      <c r="AH215" s="1"/>
      <c r="AI215" s="1">
        <f t="shared" si="7"/>
        <v>0</v>
      </c>
      <c r="AK215" s="1"/>
      <c r="AL215" s="1"/>
      <c r="AM215" s="1"/>
      <c r="AN215" s="1"/>
      <c r="AP215" s="30"/>
      <c r="AQ215" s="1"/>
      <c r="AR215" s="1">
        <f t="shared" si="32"/>
        <v>0</v>
      </c>
      <c r="AS215" s="1"/>
      <c r="AT215" s="1"/>
      <c r="AU215" s="2">
        <f t="shared" si="9"/>
        <v>0</v>
      </c>
      <c r="AW215" s="1"/>
      <c r="AX215" s="1"/>
      <c r="AY215" s="1"/>
      <c r="AZ215" s="2">
        <f t="shared" si="21"/>
        <v>0</v>
      </c>
      <c r="BA215" s="2">
        <f>SUM(AF215,AH215,-AZ215,-Table1913[[#This Row],[Sale Fee]])</f>
        <v>0</v>
      </c>
      <c r="BC215" s="1"/>
      <c r="BD215" s="1"/>
      <c r="BE215" s="1"/>
    </row>
    <row r="216" spans="1:57" x14ac:dyDescent="0.25">
      <c r="A216" s="1"/>
      <c r="B216" s="1"/>
      <c r="Q216" s="1"/>
      <c r="R216" s="1"/>
      <c r="S216" s="1">
        <f t="shared" si="33"/>
        <v>0</v>
      </c>
      <c r="U216" s="1"/>
      <c r="V216" s="1"/>
      <c r="W216" s="1">
        <f t="shared" si="20"/>
        <v>0</v>
      </c>
      <c r="X216" s="1"/>
      <c r="Y216" s="1"/>
      <c r="Z216" s="1">
        <f>Table1913[[#This Row],[Quantity2]]*Table1913[[#This Row],[U Cost]]</f>
        <v>0</v>
      </c>
      <c r="AB216" s="1"/>
      <c r="AC216" s="1"/>
      <c r="AD216" s="1">
        <f t="shared" si="6"/>
        <v>0</v>
      </c>
      <c r="AE216" s="1"/>
      <c r="AF216" s="1">
        <f>SUM(Table1913[[#This Row],[Total 
Paid]:[Shipping 
Charged]])</f>
        <v>0</v>
      </c>
      <c r="AG216" s="1"/>
      <c r="AH216" s="1"/>
      <c r="AI216" s="1">
        <f t="shared" si="7"/>
        <v>0</v>
      </c>
      <c r="AK216" s="1"/>
      <c r="AL216" s="1"/>
      <c r="AM216" s="1"/>
      <c r="AN216" s="1"/>
      <c r="AP216" s="30"/>
      <c r="AQ216" s="1"/>
      <c r="AR216" s="1">
        <f t="shared" si="32"/>
        <v>0</v>
      </c>
      <c r="AS216" s="1"/>
      <c r="AT216" s="1"/>
      <c r="AU216" s="2">
        <f t="shared" si="9"/>
        <v>0</v>
      </c>
      <c r="AW216" s="1"/>
      <c r="AX216" s="1"/>
      <c r="AY216" s="1"/>
      <c r="AZ216" s="2">
        <f t="shared" si="21"/>
        <v>0</v>
      </c>
      <c r="BA216" s="2">
        <f>SUM(AF216,AH216,-AZ216,-Table1913[[#This Row],[Sale Fee]])</f>
        <v>0</v>
      </c>
      <c r="BC216" s="1"/>
      <c r="BD216" s="1"/>
      <c r="BE216" s="1"/>
    </row>
    <row r="217" spans="1:57" x14ac:dyDescent="0.25">
      <c r="A217" s="1"/>
      <c r="B217" s="1"/>
      <c r="Q217" s="1"/>
      <c r="R217" s="1"/>
      <c r="S217" s="1">
        <f t="shared" si="33"/>
        <v>0</v>
      </c>
      <c r="U217" s="1"/>
      <c r="V217" s="1"/>
      <c r="W217" s="1">
        <f t="shared" si="20"/>
        <v>0</v>
      </c>
      <c r="X217" s="1"/>
      <c r="Y217" s="1"/>
      <c r="Z217" s="1">
        <f>Table1913[[#This Row],[Quantity2]]*Table1913[[#This Row],[U Cost]]</f>
        <v>0</v>
      </c>
      <c r="AB217" s="1"/>
      <c r="AC217" s="1"/>
      <c r="AD217" s="1">
        <f t="shared" si="6"/>
        <v>0</v>
      </c>
      <c r="AE217" s="1"/>
      <c r="AF217" s="1">
        <f>SUM(Table1913[[#This Row],[Total 
Paid]:[Shipping 
Charged]])</f>
        <v>0</v>
      </c>
      <c r="AG217" s="1"/>
      <c r="AH217" s="1"/>
      <c r="AI217" s="1">
        <f t="shared" si="7"/>
        <v>0</v>
      </c>
      <c r="AK217" s="1"/>
      <c r="AL217" s="1"/>
      <c r="AM217" s="1"/>
      <c r="AN217" s="1"/>
      <c r="AP217" s="30"/>
      <c r="AQ217" s="1"/>
      <c r="AR217" s="1">
        <f t="shared" si="32"/>
        <v>0</v>
      </c>
      <c r="AS217" s="1"/>
      <c r="AT217" s="1"/>
      <c r="AU217" s="2">
        <f t="shared" si="9"/>
        <v>0</v>
      </c>
      <c r="AW217" s="1"/>
      <c r="AX217" s="1"/>
      <c r="AY217" s="1"/>
      <c r="AZ217" s="2">
        <f t="shared" si="21"/>
        <v>0</v>
      </c>
      <c r="BA217" s="2">
        <f>SUM(AF217,AH217,-AZ217,-Table1913[[#This Row],[Sale Fee]])</f>
        <v>0</v>
      </c>
      <c r="BC217" s="1"/>
      <c r="BD217" s="1"/>
      <c r="BE217" s="1"/>
    </row>
    <row r="218" spans="1:57" x14ac:dyDescent="0.25">
      <c r="A218" s="1"/>
      <c r="B218" s="1"/>
      <c r="Q218" s="1"/>
      <c r="R218" s="1"/>
      <c r="S218" s="1">
        <f t="shared" si="33"/>
        <v>0</v>
      </c>
      <c r="U218" s="1"/>
      <c r="V218" s="1"/>
      <c r="W218" s="1">
        <f t="shared" si="20"/>
        <v>0</v>
      </c>
      <c r="X218" s="1"/>
      <c r="Y218" s="1"/>
      <c r="Z218" s="1">
        <f>Table1913[[#This Row],[Quantity2]]*Table1913[[#This Row],[U Cost]]</f>
        <v>0</v>
      </c>
      <c r="AB218" s="1"/>
      <c r="AC218" s="1"/>
      <c r="AD218" s="1">
        <f t="shared" si="6"/>
        <v>0</v>
      </c>
      <c r="AE218" s="1"/>
      <c r="AF218" s="1">
        <f>SUM(Table1913[[#This Row],[Total 
Paid]:[Shipping 
Charged]])</f>
        <v>0</v>
      </c>
      <c r="AG218" s="1"/>
      <c r="AH218" s="1"/>
      <c r="AI218" s="1">
        <f t="shared" si="7"/>
        <v>0</v>
      </c>
      <c r="AK218" s="1"/>
      <c r="AL218" s="1"/>
      <c r="AM218" s="1"/>
      <c r="AN218" s="1"/>
      <c r="AP218" s="30"/>
      <c r="AQ218" s="1"/>
      <c r="AR218" s="1">
        <f t="shared" si="32"/>
        <v>0</v>
      </c>
      <c r="AS218" s="1"/>
      <c r="AT218" s="1"/>
      <c r="AU218" s="2">
        <f t="shared" si="9"/>
        <v>0</v>
      </c>
      <c r="AW218" s="1"/>
      <c r="AX218" s="1"/>
      <c r="AY218" s="1"/>
      <c r="AZ218" s="2">
        <f t="shared" si="21"/>
        <v>0</v>
      </c>
      <c r="BA218" s="2">
        <f>SUM(AF218,AH218,-AZ218,-Table1913[[#This Row],[Sale Fee]])</f>
        <v>0</v>
      </c>
      <c r="BC218" s="1"/>
      <c r="BD218" s="1"/>
      <c r="BE218" s="1"/>
    </row>
    <row r="219" spans="1:57" x14ac:dyDescent="0.25">
      <c r="A219" s="1"/>
      <c r="B219" s="1"/>
      <c r="Q219" s="1"/>
      <c r="R219" s="1"/>
      <c r="S219" s="1">
        <f t="shared" si="33"/>
        <v>0</v>
      </c>
      <c r="U219" s="1"/>
      <c r="V219" s="1"/>
      <c r="W219" s="1">
        <f t="shared" si="20"/>
        <v>0</v>
      </c>
      <c r="X219" s="1"/>
      <c r="Y219" s="1"/>
      <c r="Z219" s="1">
        <f>Table1913[[#This Row],[Quantity2]]*Table1913[[#This Row],[U Cost]]</f>
        <v>0</v>
      </c>
      <c r="AB219" s="1"/>
      <c r="AC219" s="1"/>
      <c r="AD219" s="1">
        <f t="shared" si="6"/>
        <v>0</v>
      </c>
      <c r="AE219" s="1"/>
      <c r="AF219" s="1">
        <f>SUM(Table1913[[#This Row],[Total 
Paid]:[Shipping 
Charged]])</f>
        <v>0</v>
      </c>
      <c r="AG219" s="1"/>
      <c r="AH219" s="1"/>
      <c r="AI219" s="1">
        <f t="shared" si="7"/>
        <v>0</v>
      </c>
      <c r="AK219" s="1"/>
      <c r="AL219" s="1"/>
      <c r="AM219" s="1"/>
      <c r="AN219" s="1"/>
      <c r="AP219" s="30"/>
      <c r="AQ219" s="1"/>
      <c r="AR219" s="1">
        <f t="shared" si="32"/>
        <v>0</v>
      </c>
      <c r="AS219" s="1"/>
      <c r="AT219" s="1"/>
      <c r="AU219" s="2">
        <f t="shared" si="9"/>
        <v>0</v>
      </c>
      <c r="AW219" s="1"/>
      <c r="AX219" s="1"/>
      <c r="AY219" s="1"/>
      <c r="AZ219" s="2">
        <f t="shared" si="21"/>
        <v>0</v>
      </c>
      <c r="BA219" s="2">
        <f>SUM(AF219,AH219,-AZ219,-Table1913[[#This Row],[Sale Fee]])</f>
        <v>0</v>
      </c>
      <c r="BC219" s="1"/>
      <c r="BD219" s="1"/>
      <c r="BE219" s="1"/>
    </row>
    <row r="220" spans="1:57" x14ac:dyDescent="0.25">
      <c r="A220" s="1"/>
      <c r="B220" s="1"/>
      <c r="E220" s="4"/>
      <c r="F220" s="4"/>
      <c r="Q220" s="1"/>
      <c r="R220" s="1"/>
      <c r="S220" s="1">
        <f t="shared" si="33"/>
        <v>0</v>
      </c>
      <c r="U220" s="1"/>
      <c r="V220" s="1"/>
      <c r="W220" s="1">
        <f t="shared" si="20"/>
        <v>0</v>
      </c>
      <c r="X220" s="1"/>
      <c r="Y220" s="1"/>
      <c r="Z220" s="1">
        <f>Table1913[[#This Row],[Quantity2]]*Table1913[[#This Row],[U Cost]]</f>
        <v>0</v>
      </c>
      <c r="AB220" s="1"/>
      <c r="AC220" s="1"/>
      <c r="AD220" s="1">
        <f t="shared" si="6"/>
        <v>0</v>
      </c>
      <c r="AE220" s="1"/>
      <c r="AF220" s="1">
        <f>SUM(Table1913[[#This Row],[Total 
Paid]:[Shipping 
Charged]])</f>
        <v>0</v>
      </c>
      <c r="AG220" s="1"/>
      <c r="AH220" s="1"/>
      <c r="AI220" s="1">
        <f t="shared" si="7"/>
        <v>0</v>
      </c>
      <c r="AK220" s="1"/>
      <c r="AL220" s="1"/>
      <c r="AM220" s="1"/>
      <c r="AN220" s="1"/>
      <c r="AP220" s="30"/>
      <c r="AQ220" s="1"/>
      <c r="AR220" s="1">
        <f t="shared" si="32"/>
        <v>0</v>
      </c>
      <c r="AS220" s="1"/>
      <c r="AT220" s="1"/>
      <c r="AU220" s="2">
        <f t="shared" si="9"/>
        <v>0</v>
      </c>
      <c r="AW220" s="1"/>
      <c r="AX220" s="1"/>
      <c r="AY220" s="1"/>
      <c r="AZ220" s="2">
        <f t="shared" si="21"/>
        <v>0</v>
      </c>
      <c r="BA220" s="2">
        <f>SUM(AF220,AH220,-AZ220,-Table1913[[#This Row],[Sale Fee]])</f>
        <v>0</v>
      </c>
      <c r="BC220" s="1"/>
      <c r="BD220" s="1"/>
      <c r="BE220" s="1"/>
    </row>
    <row r="221" spans="1:57" x14ac:dyDescent="0.25">
      <c r="A221" s="1"/>
      <c r="B221" s="1"/>
      <c r="E221" s="4"/>
      <c r="F221" s="4"/>
      <c r="Q221" s="1"/>
      <c r="R221" s="1"/>
      <c r="S221" s="1">
        <f t="shared" si="33"/>
        <v>0</v>
      </c>
      <c r="U221" s="1"/>
      <c r="V221" s="1"/>
      <c r="W221" s="1">
        <f t="shared" si="20"/>
        <v>0</v>
      </c>
      <c r="X221" s="1"/>
      <c r="Y221" s="1"/>
      <c r="Z221" s="1">
        <f>Table1913[[#This Row],[Quantity2]]*Table1913[[#This Row],[U Cost]]</f>
        <v>0</v>
      </c>
      <c r="AB221" s="1"/>
      <c r="AC221" s="1"/>
      <c r="AD221" s="1">
        <f t="shared" si="6"/>
        <v>0</v>
      </c>
      <c r="AE221" s="1"/>
      <c r="AF221" s="1">
        <f>SUM(Table1913[[#This Row],[Total 
Paid]:[Shipping 
Charged]])</f>
        <v>0</v>
      </c>
      <c r="AG221" s="1"/>
      <c r="AH221" s="1"/>
      <c r="AI221" s="1">
        <f t="shared" si="7"/>
        <v>0</v>
      </c>
      <c r="AK221" s="1"/>
      <c r="AL221" s="1"/>
      <c r="AM221" s="1"/>
      <c r="AN221" s="1"/>
      <c r="AP221" s="30"/>
      <c r="AQ221" s="1"/>
      <c r="AR221" s="1">
        <f t="shared" si="32"/>
        <v>0</v>
      </c>
      <c r="AS221" s="1"/>
      <c r="AT221" s="1"/>
      <c r="AU221" s="2">
        <f t="shared" si="9"/>
        <v>0</v>
      </c>
      <c r="AW221" s="1"/>
      <c r="AX221" s="1"/>
      <c r="AY221" s="1"/>
      <c r="AZ221" s="2">
        <f t="shared" si="21"/>
        <v>0</v>
      </c>
      <c r="BA221" s="2">
        <f>SUM(AF221,AH221,-AZ221,-Table1913[[#This Row],[Sale Fee]])</f>
        <v>0</v>
      </c>
      <c r="BC221" s="1"/>
      <c r="BD221" s="1"/>
      <c r="BE221" s="1"/>
    </row>
    <row r="222" spans="1:57" x14ac:dyDescent="0.25">
      <c r="A222" s="1"/>
      <c r="B222" s="1"/>
      <c r="E222" s="4"/>
      <c r="F222" s="4"/>
      <c r="Q222" s="1"/>
      <c r="R222" s="1"/>
      <c r="S222" s="1">
        <f t="shared" si="33"/>
        <v>0</v>
      </c>
      <c r="U222" s="1"/>
      <c r="V222" s="1"/>
      <c r="W222" s="1">
        <f t="shared" si="20"/>
        <v>0</v>
      </c>
      <c r="X222" s="1"/>
      <c r="Y222" s="1"/>
      <c r="Z222" s="1">
        <f>Table1913[[#This Row],[Quantity2]]*Table1913[[#This Row],[U Cost]]</f>
        <v>0</v>
      </c>
      <c r="AB222" s="1"/>
      <c r="AC222" s="1"/>
      <c r="AD222" s="1">
        <f t="shared" si="6"/>
        <v>0</v>
      </c>
      <c r="AE222" s="1"/>
      <c r="AF222" s="1">
        <f>SUM(Table1913[[#This Row],[Total 
Paid]:[Shipping 
Charged]])</f>
        <v>0</v>
      </c>
      <c r="AG222" s="1"/>
      <c r="AH222" s="1"/>
      <c r="AI222" s="1">
        <f t="shared" si="7"/>
        <v>0</v>
      </c>
      <c r="AK222" s="1"/>
      <c r="AL222" s="1"/>
      <c r="AM222" s="1"/>
      <c r="AN222" s="1"/>
      <c r="AP222" s="30"/>
      <c r="AQ222" s="1"/>
      <c r="AR222" s="1">
        <f t="shared" si="32"/>
        <v>0</v>
      </c>
      <c r="AS222" s="1"/>
      <c r="AT222" s="1"/>
      <c r="AU222" s="2">
        <f t="shared" si="9"/>
        <v>0</v>
      </c>
      <c r="AW222" s="1"/>
      <c r="AX222" s="1"/>
      <c r="AY222" s="1"/>
      <c r="AZ222" s="2">
        <f t="shared" si="21"/>
        <v>0</v>
      </c>
      <c r="BA222" s="2">
        <f>SUM(AF222,AH222,-AZ222,-Table1913[[#This Row],[Sale Fee]])</f>
        <v>0</v>
      </c>
      <c r="BC222" s="1"/>
      <c r="BD222" s="1"/>
      <c r="BE222" s="1"/>
    </row>
    <row r="223" spans="1:57" x14ac:dyDescent="0.25">
      <c r="A223" s="1"/>
      <c r="B223" s="1"/>
      <c r="E223" s="4"/>
      <c r="F223" s="4"/>
      <c r="Q223" s="1"/>
      <c r="R223" s="1"/>
      <c r="S223" s="1">
        <f t="shared" si="33"/>
        <v>0</v>
      </c>
      <c r="U223" s="1"/>
      <c r="V223" s="1"/>
      <c r="W223" s="1">
        <f t="shared" si="20"/>
        <v>0</v>
      </c>
      <c r="X223" s="1"/>
      <c r="Y223" s="1"/>
      <c r="Z223" s="1">
        <f>Table1913[[#This Row],[Quantity2]]*Table1913[[#This Row],[U Cost]]</f>
        <v>0</v>
      </c>
      <c r="AB223" s="1"/>
      <c r="AC223" s="1"/>
      <c r="AD223" s="1">
        <f t="shared" si="6"/>
        <v>0</v>
      </c>
      <c r="AE223" s="1"/>
      <c r="AF223" s="1">
        <f>SUM(Table1913[[#This Row],[Total 
Paid]:[Shipping 
Charged]])</f>
        <v>0</v>
      </c>
      <c r="AG223" s="1"/>
      <c r="AH223" s="1"/>
      <c r="AI223" s="1">
        <f t="shared" si="7"/>
        <v>0</v>
      </c>
      <c r="AK223" s="1"/>
      <c r="AL223" s="1"/>
      <c r="AM223" s="1"/>
      <c r="AN223" s="1"/>
      <c r="AP223" s="30"/>
      <c r="AQ223" s="1"/>
      <c r="AR223" s="1">
        <f t="shared" si="32"/>
        <v>0</v>
      </c>
      <c r="AS223" s="1"/>
      <c r="AT223" s="1"/>
      <c r="AU223" s="2">
        <f t="shared" si="9"/>
        <v>0</v>
      </c>
      <c r="AW223" s="1"/>
      <c r="AX223" s="1"/>
      <c r="AY223" s="1"/>
      <c r="AZ223" s="2">
        <f t="shared" si="21"/>
        <v>0</v>
      </c>
      <c r="BA223" s="2">
        <f>SUM(AF223,AH223,-AZ223,-Table1913[[#This Row],[Sale Fee]])</f>
        <v>0</v>
      </c>
      <c r="BC223" s="1"/>
      <c r="BD223" s="1"/>
      <c r="BE223" s="1"/>
    </row>
    <row r="224" spans="1:57" x14ac:dyDescent="0.25">
      <c r="A224" s="1"/>
      <c r="B224" s="1"/>
      <c r="E224" s="4"/>
      <c r="F224" s="4"/>
      <c r="Q224" s="1"/>
      <c r="R224" s="1"/>
      <c r="S224" s="1">
        <f t="shared" si="33"/>
        <v>0</v>
      </c>
      <c r="U224" s="1"/>
      <c r="V224" s="1"/>
      <c r="W224" s="1">
        <f t="shared" si="20"/>
        <v>0</v>
      </c>
      <c r="X224" s="1"/>
      <c r="Y224" s="1"/>
      <c r="Z224" s="1">
        <f>Table1913[[#This Row],[Quantity2]]*Table1913[[#This Row],[U Cost]]</f>
        <v>0</v>
      </c>
      <c r="AB224" s="1"/>
      <c r="AC224" s="1"/>
      <c r="AD224" s="1">
        <f t="shared" si="6"/>
        <v>0</v>
      </c>
      <c r="AE224" s="1"/>
      <c r="AF224" s="1">
        <f>SUM(Table1913[[#This Row],[Total 
Paid]:[Shipping 
Charged]])</f>
        <v>0</v>
      </c>
      <c r="AG224" s="1"/>
      <c r="AH224" s="1"/>
      <c r="AI224" s="1">
        <f t="shared" si="7"/>
        <v>0</v>
      </c>
      <c r="AK224" s="1"/>
      <c r="AL224" s="1"/>
      <c r="AM224" s="1"/>
      <c r="AN224" s="1"/>
      <c r="AP224" s="30"/>
      <c r="AQ224" s="1"/>
      <c r="AR224" s="1">
        <f t="shared" ref="AR224:AR287" si="34">AQ224*AP224</f>
        <v>0</v>
      </c>
      <c r="AS224" s="1"/>
      <c r="AT224" s="1"/>
      <c r="AU224" s="2">
        <f t="shared" si="9"/>
        <v>0</v>
      </c>
      <c r="AW224" s="1"/>
      <c r="AX224" s="1"/>
      <c r="AY224" s="1"/>
      <c r="AZ224" s="2">
        <f t="shared" si="21"/>
        <v>0</v>
      </c>
      <c r="BA224" s="2">
        <f>SUM(AF224,AH224,-AZ224,-Table1913[[#This Row],[Sale Fee]])</f>
        <v>0</v>
      </c>
      <c r="BC224" s="1"/>
      <c r="BD224" s="1"/>
      <c r="BE224" s="1"/>
    </row>
    <row r="225" spans="1:57" x14ac:dyDescent="0.25">
      <c r="A225" s="1"/>
      <c r="B225" s="1"/>
      <c r="E225" s="4"/>
      <c r="F225" s="4"/>
      <c r="Q225" s="1"/>
      <c r="R225" s="1"/>
      <c r="S225" s="1">
        <f t="shared" si="33"/>
        <v>0</v>
      </c>
      <c r="U225" s="1"/>
      <c r="V225" s="1"/>
      <c r="W225" s="1">
        <f t="shared" si="20"/>
        <v>0</v>
      </c>
      <c r="X225" s="1"/>
      <c r="Y225" s="1"/>
      <c r="Z225" s="1">
        <f>Table1913[[#This Row],[Quantity2]]*Table1913[[#This Row],[U Cost]]</f>
        <v>0</v>
      </c>
      <c r="AB225" s="1"/>
      <c r="AC225" s="1"/>
      <c r="AD225" s="1">
        <f t="shared" si="6"/>
        <v>0</v>
      </c>
      <c r="AE225" s="1"/>
      <c r="AF225" s="1">
        <f>SUM(Table1913[[#This Row],[Total 
Paid]:[Shipping 
Charged]])</f>
        <v>0</v>
      </c>
      <c r="AG225" s="1"/>
      <c r="AH225" s="1"/>
      <c r="AI225" s="1">
        <f t="shared" si="7"/>
        <v>0</v>
      </c>
      <c r="AK225" s="1"/>
      <c r="AL225" s="1"/>
      <c r="AM225" s="1"/>
      <c r="AN225" s="1"/>
      <c r="AP225" s="30"/>
      <c r="AQ225" s="1"/>
      <c r="AR225" s="1">
        <f t="shared" si="34"/>
        <v>0</v>
      </c>
      <c r="AS225" s="1"/>
      <c r="AT225" s="1"/>
      <c r="AU225" s="2">
        <f t="shared" si="9"/>
        <v>0</v>
      </c>
      <c r="AW225" s="1"/>
      <c r="AX225" s="1"/>
      <c r="AY225" s="1"/>
      <c r="AZ225" s="2">
        <f t="shared" si="21"/>
        <v>0</v>
      </c>
      <c r="BA225" s="2">
        <f>SUM(AF225,AH225,-AZ225,-Table1913[[#This Row],[Sale Fee]])</f>
        <v>0</v>
      </c>
      <c r="BC225" s="1"/>
      <c r="BD225" s="1"/>
      <c r="BE225" s="1"/>
    </row>
    <row r="226" spans="1:57" x14ac:dyDescent="0.25">
      <c r="A226" s="1"/>
      <c r="B226" s="1"/>
      <c r="E226" s="4"/>
      <c r="F226" s="4"/>
      <c r="Q226" s="1"/>
      <c r="R226" s="1"/>
      <c r="S226" s="1">
        <f t="shared" si="33"/>
        <v>0</v>
      </c>
      <c r="U226" s="1"/>
      <c r="V226" s="1"/>
      <c r="W226" s="1">
        <f t="shared" si="20"/>
        <v>0</v>
      </c>
      <c r="X226" s="1"/>
      <c r="Y226" s="1"/>
      <c r="Z226" s="1">
        <f>Table1913[[#This Row],[Quantity2]]*Table1913[[#This Row],[U Cost]]</f>
        <v>0</v>
      </c>
      <c r="AB226" s="1"/>
      <c r="AC226" s="1"/>
      <c r="AD226" s="1">
        <f t="shared" si="6"/>
        <v>0</v>
      </c>
      <c r="AE226" s="1"/>
      <c r="AF226" s="1">
        <f>SUM(Table1913[[#This Row],[Total 
Paid]:[Shipping 
Charged]])</f>
        <v>0</v>
      </c>
      <c r="AG226" s="1"/>
      <c r="AH226" s="1"/>
      <c r="AI226" s="1">
        <f t="shared" si="7"/>
        <v>0</v>
      </c>
      <c r="AK226" s="1"/>
      <c r="AL226" s="1"/>
      <c r="AM226" s="1"/>
      <c r="AN226" s="1"/>
      <c r="AP226" s="30"/>
      <c r="AQ226" s="1"/>
      <c r="AR226" s="1">
        <f t="shared" si="34"/>
        <v>0</v>
      </c>
      <c r="AS226" s="1"/>
      <c r="AT226" s="1"/>
      <c r="AU226" s="2">
        <f t="shared" si="9"/>
        <v>0</v>
      </c>
      <c r="AW226" s="1"/>
      <c r="AX226" s="1"/>
      <c r="AY226" s="1"/>
      <c r="AZ226" s="2">
        <f t="shared" si="21"/>
        <v>0</v>
      </c>
      <c r="BA226" s="2">
        <f>SUM(AF226,AH226,-AZ226,-Table1913[[#This Row],[Sale Fee]])</f>
        <v>0</v>
      </c>
      <c r="BC226" s="1"/>
      <c r="BD226" s="1"/>
      <c r="BE226" s="1"/>
    </row>
    <row r="227" spans="1:57" x14ac:dyDescent="0.25">
      <c r="A227" s="1"/>
      <c r="B227" s="1"/>
      <c r="E227" s="4"/>
      <c r="F227" s="4"/>
      <c r="Q227" s="1"/>
      <c r="R227" s="1"/>
      <c r="S227" s="1">
        <f t="shared" si="33"/>
        <v>0</v>
      </c>
      <c r="U227" s="1"/>
      <c r="V227" s="1"/>
      <c r="W227" s="1">
        <f t="shared" si="20"/>
        <v>0</v>
      </c>
      <c r="X227" s="1"/>
      <c r="Y227" s="1"/>
      <c r="Z227" s="1">
        <f>Table1913[[#This Row],[Quantity2]]*Table1913[[#This Row],[U Cost]]</f>
        <v>0</v>
      </c>
      <c r="AB227" s="1"/>
      <c r="AC227" s="1"/>
      <c r="AD227" s="1">
        <f t="shared" si="6"/>
        <v>0</v>
      </c>
      <c r="AE227" s="1"/>
      <c r="AF227" s="1">
        <f>SUM(Table1913[[#This Row],[Total 
Paid]:[Shipping 
Charged]])</f>
        <v>0</v>
      </c>
      <c r="AG227" s="1"/>
      <c r="AH227" s="1"/>
      <c r="AI227" s="1">
        <f t="shared" si="7"/>
        <v>0</v>
      </c>
      <c r="AK227" s="1"/>
      <c r="AL227" s="1"/>
      <c r="AM227" s="1"/>
      <c r="AN227" s="1"/>
      <c r="AP227" s="30"/>
      <c r="AQ227" s="1"/>
      <c r="AR227" s="1">
        <f t="shared" si="34"/>
        <v>0</v>
      </c>
      <c r="AS227" s="1"/>
      <c r="AT227" s="1"/>
      <c r="AU227" s="2">
        <f t="shared" si="9"/>
        <v>0</v>
      </c>
      <c r="AW227" s="1"/>
      <c r="AX227" s="1"/>
      <c r="AY227" s="1"/>
      <c r="AZ227" s="2">
        <f t="shared" si="21"/>
        <v>0</v>
      </c>
      <c r="BA227" s="2">
        <f>SUM(AF227,AH227,-AZ227,-Table1913[[#This Row],[Sale Fee]])</f>
        <v>0</v>
      </c>
      <c r="BC227" s="1"/>
      <c r="BD227" s="1"/>
      <c r="BE227" s="1"/>
    </row>
    <row r="228" spans="1:57" x14ac:dyDescent="0.25">
      <c r="A228" s="1"/>
      <c r="B228" s="1"/>
      <c r="Q228" s="1"/>
      <c r="R228" s="1"/>
      <c r="S228" s="1">
        <f t="shared" si="33"/>
        <v>0</v>
      </c>
      <c r="U228" s="1"/>
      <c r="V228" s="1"/>
      <c r="W228" s="1">
        <f t="shared" si="20"/>
        <v>0</v>
      </c>
      <c r="X228" s="1"/>
      <c r="Y228" s="1"/>
      <c r="Z228" s="1">
        <f>Table1913[[#This Row],[Quantity2]]*Table1913[[#This Row],[U Cost]]</f>
        <v>0</v>
      </c>
      <c r="AB228" s="1"/>
      <c r="AC228" s="1"/>
      <c r="AD228" s="1">
        <f t="shared" si="6"/>
        <v>0</v>
      </c>
      <c r="AE228" s="1"/>
      <c r="AF228" s="1">
        <f>SUM(Table1913[[#This Row],[Total 
Paid]:[Shipping 
Charged]])</f>
        <v>0</v>
      </c>
      <c r="AG228" s="1"/>
      <c r="AH228" s="1"/>
      <c r="AI228" s="1">
        <f t="shared" si="7"/>
        <v>0</v>
      </c>
      <c r="AK228" s="1"/>
      <c r="AL228" s="1"/>
      <c r="AM228" s="1"/>
      <c r="AN228" s="1"/>
      <c r="AP228" s="30"/>
      <c r="AQ228" s="1"/>
      <c r="AR228" s="1">
        <f t="shared" si="34"/>
        <v>0</v>
      </c>
      <c r="AS228" s="1"/>
      <c r="AT228" s="1"/>
      <c r="AU228" s="2">
        <f t="shared" si="9"/>
        <v>0</v>
      </c>
      <c r="AW228" s="1"/>
      <c r="AX228" s="1"/>
      <c r="AY228" s="1"/>
      <c r="AZ228" s="2">
        <f t="shared" si="21"/>
        <v>0</v>
      </c>
      <c r="BA228" s="2">
        <f>SUM(AF228,AH228,-AZ228,-Table1913[[#This Row],[Sale Fee]])</f>
        <v>0</v>
      </c>
      <c r="BC228" s="1"/>
      <c r="BD228" s="1"/>
      <c r="BE228" s="1"/>
    </row>
    <row r="229" spans="1:57" x14ac:dyDescent="0.25">
      <c r="A229" s="1"/>
      <c r="B229" s="1"/>
      <c r="E229" s="4"/>
      <c r="F229" s="4"/>
      <c r="Q229" s="1"/>
      <c r="R229" s="1"/>
      <c r="S229" s="1">
        <f t="shared" si="33"/>
        <v>0</v>
      </c>
      <c r="U229" s="1"/>
      <c r="V229" s="1"/>
      <c r="W229" s="1">
        <f t="shared" si="20"/>
        <v>0</v>
      </c>
      <c r="X229" s="1"/>
      <c r="Y229" s="1"/>
      <c r="Z229" s="1">
        <f>Table1913[[#This Row],[Quantity2]]*Table1913[[#This Row],[U Cost]]</f>
        <v>0</v>
      </c>
      <c r="AB229" s="1"/>
      <c r="AC229" s="1"/>
      <c r="AD229" s="1">
        <f t="shared" si="6"/>
        <v>0</v>
      </c>
      <c r="AE229" s="1"/>
      <c r="AF229" s="1">
        <f>SUM(Table1913[[#This Row],[Total 
Paid]:[Shipping 
Charged]])</f>
        <v>0</v>
      </c>
      <c r="AG229" s="1"/>
      <c r="AH229" s="1"/>
      <c r="AI229" s="1">
        <f t="shared" si="7"/>
        <v>0</v>
      </c>
      <c r="AK229" s="1"/>
      <c r="AL229" s="1"/>
      <c r="AM229" s="1"/>
      <c r="AN229" s="1"/>
      <c r="AP229" s="30"/>
      <c r="AQ229" s="1"/>
      <c r="AR229" s="1">
        <f t="shared" si="34"/>
        <v>0</v>
      </c>
      <c r="AS229" s="1"/>
      <c r="AT229" s="1"/>
      <c r="AU229" s="2">
        <f t="shared" si="9"/>
        <v>0</v>
      </c>
      <c r="AW229" s="1"/>
      <c r="AX229" s="1"/>
      <c r="AY229" s="1"/>
      <c r="AZ229" s="2">
        <f t="shared" si="21"/>
        <v>0</v>
      </c>
      <c r="BA229" s="2">
        <f>SUM(AF229,AH229,-AZ229,-Table1913[[#This Row],[Sale Fee]])</f>
        <v>0</v>
      </c>
      <c r="BC229" s="1"/>
      <c r="BD229" s="1"/>
      <c r="BE229" s="1"/>
    </row>
    <row r="230" spans="1:57" x14ac:dyDescent="0.25">
      <c r="A230" s="1"/>
      <c r="B230" s="1"/>
      <c r="E230" s="4"/>
      <c r="F230" s="4"/>
      <c r="Q230" s="1"/>
      <c r="R230" s="1"/>
      <c r="S230" s="1">
        <f t="shared" si="33"/>
        <v>0</v>
      </c>
      <c r="U230" s="1"/>
      <c r="V230" s="1"/>
      <c r="W230" s="1">
        <f t="shared" si="20"/>
        <v>0</v>
      </c>
      <c r="X230" s="1"/>
      <c r="Y230" s="1"/>
      <c r="Z230" s="1">
        <f>Table1913[[#This Row],[Quantity2]]*Table1913[[#This Row],[U Cost]]</f>
        <v>0</v>
      </c>
      <c r="AB230" s="1"/>
      <c r="AC230" s="1"/>
      <c r="AD230" s="1">
        <f t="shared" si="6"/>
        <v>0</v>
      </c>
      <c r="AE230" s="1"/>
      <c r="AF230" s="1">
        <f>SUM(Table1913[[#This Row],[Total 
Paid]:[Shipping 
Charged]])</f>
        <v>0</v>
      </c>
      <c r="AG230" s="1"/>
      <c r="AH230" s="1"/>
      <c r="AI230" s="1">
        <f t="shared" si="7"/>
        <v>0</v>
      </c>
      <c r="AK230" s="1"/>
      <c r="AL230" s="1"/>
      <c r="AM230" s="1"/>
      <c r="AN230" s="1"/>
      <c r="AP230" s="30"/>
      <c r="AQ230" s="1"/>
      <c r="AR230" s="1">
        <f t="shared" si="34"/>
        <v>0</v>
      </c>
      <c r="AS230" s="1"/>
      <c r="AT230" s="1"/>
      <c r="AU230" s="2">
        <f t="shared" si="9"/>
        <v>0</v>
      </c>
      <c r="AW230" s="1"/>
      <c r="AX230" s="1"/>
      <c r="AY230" s="1"/>
      <c r="AZ230" s="2">
        <f t="shared" si="21"/>
        <v>0</v>
      </c>
      <c r="BA230" s="2">
        <f>SUM(AF230,AH230,-AZ230,-Table1913[[#This Row],[Sale Fee]])</f>
        <v>0</v>
      </c>
      <c r="BC230" s="1"/>
      <c r="BD230" s="1"/>
      <c r="BE230" s="1"/>
    </row>
    <row r="231" spans="1:57" x14ac:dyDescent="0.25">
      <c r="A231" s="1"/>
      <c r="B231" s="1"/>
      <c r="E231" s="4"/>
      <c r="F231" s="4"/>
      <c r="N231" s="49"/>
      <c r="Q231" s="1"/>
      <c r="R231" s="1"/>
      <c r="S231" s="1">
        <f t="shared" si="33"/>
        <v>0</v>
      </c>
      <c r="U231" s="1"/>
      <c r="V231" s="1"/>
      <c r="W231" s="1">
        <f t="shared" si="20"/>
        <v>0</v>
      </c>
      <c r="X231" s="1"/>
      <c r="Y231" s="1"/>
      <c r="Z231" s="1">
        <f>Table1913[[#This Row],[Quantity2]]*Table1913[[#This Row],[U Cost]]</f>
        <v>0</v>
      </c>
      <c r="AB231" s="1"/>
      <c r="AC231" s="1"/>
      <c r="AD231" s="1">
        <f t="shared" si="6"/>
        <v>0</v>
      </c>
      <c r="AE231" s="1"/>
      <c r="AF231" s="1">
        <f>SUM(Table1913[[#This Row],[Total 
Paid]:[Shipping 
Charged]])</f>
        <v>0</v>
      </c>
      <c r="AG231" s="1"/>
      <c r="AH231" s="1"/>
      <c r="AI231" s="1">
        <f t="shared" si="7"/>
        <v>0</v>
      </c>
      <c r="AK231" s="1"/>
      <c r="AL231" s="1"/>
      <c r="AM231" s="1"/>
      <c r="AN231" s="1"/>
      <c r="AP231" s="30"/>
      <c r="AQ231" s="1"/>
      <c r="AR231" s="1">
        <f t="shared" si="34"/>
        <v>0</v>
      </c>
      <c r="AS231" s="1"/>
      <c r="AT231" s="1"/>
      <c r="AU231" s="2">
        <f t="shared" si="9"/>
        <v>0</v>
      </c>
      <c r="AW231" s="1"/>
      <c r="AX231" s="1"/>
      <c r="AY231" s="1"/>
      <c r="AZ231" s="2">
        <f t="shared" si="21"/>
        <v>0</v>
      </c>
      <c r="BA231" s="2">
        <f>SUM(AF231,AH231,-AZ231,-Table1913[[#This Row],[Sale Fee]])</f>
        <v>0</v>
      </c>
      <c r="BC231" s="1"/>
      <c r="BD231" s="1"/>
      <c r="BE231" s="1"/>
    </row>
    <row r="232" spans="1:57" x14ac:dyDescent="0.25">
      <c r="A232" s="1"/>
      <c r="B232" s="1"/>
      <c r="Q232" s="1"/>
      <c r="R232" s="1"/>
      <c r="S232" s="1">
        <f t="shared" si="33"/>
        <v>0</v>
      </c>
      <c r="U232" s="1"/>
      <c r="V232" s="1"/>
      <c r="W232" s="1">
        <f t="shared" si="20"/>
        <v>0</v>
      </c>
      <c r="X232" s="1"/>
      <c r="Y232" s="1"/>
      <c r="Z232" s="1">
        <f>Table1913[[#This Row],[Quantity2]]*Table1913[[#This Row],[U Cost]]</f>
        <v>0</v>
      </c>
      <c r="AB232" s="1"/>
      <c r="AC232" s="1"/>
      <c r="AD232" s="1">
        <f t="shared" si="6"/>
        <v>0</v>
      </c>
      <c r="AE232" s="1"/>
      <c r="AF232" s="1">
        <f>SUM(Table1913[[#This Row],[Total 
Paid]:[Shipping 
Charged]])</f>
        <v>0</v>
      </c>
      <c r="AG232" s="1"/>
      <c r="AH232" s="1"/>
      <c r="AI232" s="1">
        <f t="shared" si="7"/>
        <v>0</v>
      </c>
      <c r="AK232" s="1"/>
      <c r="AL232" s="1"/>
      <c r="AM232" s="1"/>
      <c r="AN232" s="1"/>
      <c r="AP232" s="30"/>
      <c r="AQ232" s="1"/>
      <c r="AR232" s="1">
        <f t="shared" si="34"/>
        <v>0</v>
      </c>
      <c r="AS232" s="1"/>
      <c r="AT232" s="1"/>
      <c r="AU232" s="2">
        <f t="shared" si="9"/>
        <v>0</v>
      </c>
      <c r="AW232" s="1"/>
      <c r="AX232" s="1"/>
      <c r="AY232" s="1"/>
      <c r="AZ232" s="2">
        <f t="shared" si="21"/>
        <v>0</v>
      </c>
      <c r="BA232" s="2">
        <f>SUM(AF232,AH232,-AZ232,-Table1913[[#This Row],[Sale Fee]])</f>
        <v>0</v>
      </c>
      <c r="BC232" s="1"/>
      <c r="BD232" s="1"/>
      <c r="BE232" s="1"/>
    </row>
    <row r="233" spans="1:57" x14ac:dyDescent="0.25">
      <c r="A233" s="1"/>
      <c r="B233" s="1"/>
      <c r="Q233" s="1"/>
      <c r="R233" s="1"/>
      <c r="S233" s="1">
        <f t="shared" si="33"/>
        <v>0</v>
      </c>
      <c r="U233" s="1"/>
      <c r="V233" s="1"/>
      <c r="W233" s="1">
        <f t="shared" si="20"/>
        <v>0</v>
      </c>
      <c r="X233" s="1"/>
      <c r="Y233" s="1"/>
      <c r="Z233" s="1">
        <f>Table1913[[#This Row],[Quantity2]]*Table1913[[#This Row],[U Cost]]</f>
        <v>0</v>
      </c>
      <c r="AB233" s="1"/>
      <c r="AC233" s="1"/>
      <c r="AD233" s="1">
        <f t="shared" si="6"/>
        <v>0</v>
      </c>
      <c r="AE233" s="1"/>
      <c r="AF233" s="1">
        <f>SUM(Table1913[[#This Row],[Total 
Paid]:[Shipping 
Charged]])</f>
        <v>0</v>
      </c>
      <c r="AG233" s="1"/>
      <c r="AH233" s="1"/>
      <c r="AI233" s="1">
        <f t="shared" si="7"/>
        <v>0</v>
      </c>
      <c r="AK233" s="1"/>
      <c r="AL233" s="1"/>
      <c r="AM233" s="1"/>
      <c r="AN233" s="1"/>
      <c r="AP233" s="30"/>
      <c r="AQ233" s="1"/>
      <c r="AR233" s="1">
        <f t="shared" si="34"/>
        <v>0</v>
      </c>
      <c r="AS233" s="1"/>
      <c r="AT233" s="1"/>
      <c r="AU233" s="2">
        <f t="shared" si="9"/>
        <v>0</v>
      </c>
      <c r="AW233" s="1"/>
      <c r="AX233" s="1"/>
      <c r="AY233" s="1"/>
      <c r="AZ233" s="2">
        <f t="shared" si="21"/>
        <v>0</v>
      </c>
      <c r="BA233" s="2">
        <f>SUM(AF233,AH233,-AZ233,-Table1913[[#This Row],[Sale Fee]])</f>
        <v>0</v>
      </c>
      <c r="BC233" s="1"/>
      <c r="BD233" s="1"/>
      <c r="BE233" s="1"/>
    </row>
    <row r="234" spans="1:57" x14ac:dyDescent="0.25">
      <c r="A234" s="1"/>
      <c r="B234" s="1"/>
      <c r="Q234" s="1"/>
      <c r="R234" s="1"/>
      <c r="S234" s="1">
        <f t="shared" si="33"/>
        <v>0</v>
      </c>
      <c r="U234" s="1"/>
      <c r="V234" s="1"/>
      <c r="W234" s="1">
        <f t="shared" si="20"/>
        <v>0</v>
      </c>
      <c r="X234" s="1"/>
      <c r="Y234" s="1"/>
      <c r="Z234" s="1">
        <f>Table1913[[#This Row],[Quantity2]]*Table1913[[#This Row],[U Cost]]</f>
        <v>0</v>
      </c>
      <c r="AB234" s="1"/>
      <c r="AC234" s="1"/>
      <c r="AD234" s="1">
        <f t="shared" si="6"/>
        <v>0</v>
      </c>
      <c r="AE234" s="1"/>
      <c r="AF234" s="1">
        <f>SUM(Table1913[[#This Row],[Total 
Paid]:[Shipping 
Charged]])</f>
        <v>0</v>
      </c>
      <c r="AG234" s="1"/>
      <c r="AH234" s="1"/>
      <c r="AI234" s="1">
        <f t="shared" si="7"/>
        <v>0</v>
      </c>
      <c r="AK234" s="1"/>
      <c r="AL234" s="1"/>
      <c r="AM234" s="1"/>
      <c r="AN234" s="1"/>
      <c r="AP234" s="30"/>
      <c r="AQ234" s="1"/>
      <c r="AR234" s="1">
        <f t="shared" si="34"/>
        <v>0</v>
      </c>
      <c r="AS234" s="1"/>
      <c r="AT234" s="1"/>
      <c r="AU234" s="2">
        <f t="shared" si="9"/>
        <v>0</v>
      </c>
      <c r="AW234" s="1"/>
      <c r="AX234" s="1"/>
      <c r="AY234" s="1"/>
      <c r="AZ234" s="2">
        <f t="shared" si="21"/>
        <v>0</v>
      </c>
      <c r="BA234" s="2">
        <f>SUM(AF234,AH234,-AZ234,-Table1913[[#This Row],[Sale Fee]])</f>
        <v>0</v>
      </c>
      <c r="BC234" s="1"/>
      <c r="BD234" s="1"/>
      <c r="BE234" s="1"/>
    </row>
    <row r="235" spans="1:57" x14ac:dyDescent="0.25">
      <c r="A235" s="1"/>
      <c r="B235" s="1"/>
      <c r="E235" s="4"/>
      <c r="F235" s="4"/>
      <c r="N235" s="47"/>
      <c r="Q235" s="1"/>
      <c r="R235" s="1"/>
      <c r="S235" s="1">
        <f t="shared" si="33"/>
        <v>0</v>
      </c>
      <c r="U235" s="1"/>
      <c r="V235" s="1"/>
      <c r="W235" s="1">
        <f t="shared" si="20"/>
        <v>0</v>
      </c>
      <c r="X235" s="1"/>
      <c r="Y235" s="1"/>
      <c r="Z235" s="1">
        <f>Table1913[[#This Row],[Quantity2]]*Table1913[[#This Row],[U Cost]]</f>
        <v>0</v>
      </c>
      <c r="AB235" s="1"/>
      <c r="AC235" s="1"/>
      <c r="AD235" s="1">
        <f t="shared" si="6"/>
        <v>0</v>
      </c>
      <c r="AE235" s="1"/>
      <c r="AF235" s="1">
        <f>SUM(Table1913[[#This Row],[Total 
Paid]:[Shipping 
Charged]])</f>
        <v>0</v>
      </c>
      <c r="AG235" s="1"/>
      <c r="AH235" s="1"/>
      <c r="AI235" s="1">
        <f t="shared" si="7"/>
        <v>0</v>
      </c>
      <c r="AK235" s="1"/>
      <c r="AL235" s="1"/>
      <c r="AM235" s="1"/>
      <c r="AN235" s="1"/>
      <c r="AP235" s="30"/>
      <c r="AQ235" s="1"/>
      <c r="AR235" s="1">
        <f t="shared" si="34"/>
        <v>0</v>
      </c>
      <c r="AS235" s="1"/>
      <c r="AT235" s="1"/>
      <c r="AU235" s="2">
        <f t="shared" si="9"/>
        <v>0</v>
      </c>
      <c r="AW235" s="1"/>
      <c r="AX235" s="1"/>
      <c r="AY235" s="1"/>
      <c r="AZ235" s="2">
        <f t="shared" si="21"/>
        <v>0</v>
      </c>
      <c r="BA235" s="2">
        <f>SUM(AF235,AH235,-AZ235,-Table1913[[#This Row],[Sale Fee]])</f>
        <v>0</v>
      </c>
      <c r="BC235" s="1"/>
      <c r="BD235" s="1"/>
      <c r="BE235" s="1"/>
    </row>
    <row r="236" spans="1:57" x14ac:dyDescent="0.25">
      <c r="A236" s="1"/>
      <c r="B236" s="1"/>
      <c r="E236" s="4"/>
      <c r="F236" s="4"/>
      <c r="N236" s="47"/>
      <c r="Q236" s="1"/>
      <c r="R236" s="1"/>
      <c r="S236" s="1">
        <f t="shared" si="33"/>
        <v>0</v>
      </c>
      <c r="U236" s="1"/>
      <c r="V236" s="1"/>
      <c r="W236" s="1">
        <f t="shared" si="20"/>
        <v>0</v>
      </c>
      <c r="X236" s="1"/>
      <c r="Y236" s="1"/>
      <c r="Z236" s="1">
        <f>Table1913[[#This Row],[Quantity2]]*Table1913[[#This Row],[U Cost]]</f>
        <v>0</v>
      </c>
      <c r="AB236" s="1"/>
      <c r="AC236" s="1"/>
      <c r="AD236" s="1">
        <f t="shared" si="6"/>
        <v>0</v>
      </c>
      <c r="AE236" s="1"/>
      <c r="AF236" s="1">
        <f>SUM(Table1913[[#This Row],[Total 
Paid]:[Shipping 
Charged]])</f>
        <v>0</v>
      </c>
      <c r="AG236" s="1"/>
      <c r="AH236" s="1"/>
      <c r="AI236" s="1">
        <f t="shared" si="7"/>
        <v>0</v>
      </c>
      <c r="AK236" s="1"/>
      <c r="AL236" s="1"/>
      <c r="AM236" s="1"/>
      <c r="AN236" s="1"/>
      <c r="AP236" s="30"/>
      <c r="AQ236" s="1"/>
      <c r="AR236" s="1">
        <f t="shared" si="34"/>
        <v>0</v>
      </c>
      <c r="AS236" s="1"/>
      <c r="AT236" s="1"/>
      <c r="AU236" s="2">
        <f t="shared" si="9"/>
        <v>0</v>
      </c>
      <c r="AW236" s="1"/>
      <c r="AX236" s="1"/>
      <c r="AY236" s="1"/>
      <c r="AZ236" s="2">
        <f t="shared" si="21"/>
        <v>0</v>
      </c>
      <c r="BA236" s="2">
        <f>SUM(AF236,AH236,-AZ236,-Table1913[[#This Row],[Sale Fee]])</f>
        <v>0</v>
      </c>
      <c r="BC236" s="1"/>
      <c r="BD236" s="1"/>
      <c r="BE236" s="1"/>
    </row>
    <row r="237" spans="1:57" x14ac:dyDescent="0.25">
      <c r="A237" s="1"/>
      <c r="B237" s="1"/>
      <c r="E237" s="4"/>
      <c r="F237" s="4"/>
      <c r="Q237" s="1"/>
      <c r="R237" s="1"/>
      <c r="S237" s="1">
        <f t="shared" ref="S237:S300" si="35">R237*Q237</f>
        <v>0</v>
      </c>
      <c r="U237" s="1"/>
      <c r="V237" s="1"/>
      <c r="W237" s="1">
        <f t="shared" si="20"/>
        <v>0</v>
      </c>
      <c r="X237" s="1"/>
      <c r="Y237" s="1"/>
      <c r="Z237" s="1">
        <f>Table1913[[#This Row],[Quantity2]]*Table1913[[#This Row],[U Cost]]</f>
        <v>0</v>
      </c>
      <c r="AB237" s="1"/>
      <c r="AC237" s="1"/>
      <c r="AD237" s="1">
        <f t="shared" si="6"/>
        <v>0</v>
      </c>
      <c r="AE237" s="1"/>
      <c r="AF237" s="1">
        <f>SUM(Table1913[[#This Row],[Total 
Paid]:[Shipping 
Charged]])</f>
        <v>0</v>
      </c>
      <c r="AG237" s="1"/>
      <c r="AH237" s="1"/>
      <c r="AI237" s="1">
        <f t="shared" si="7"/>
        <v>0</v>
      </c>
      <c r="AK237" s="1"/>
      <c r="AL237" s="1"/>
      <c r="AM237" s="1"/>
      <c r="AN237" s="1"/>
      <c r="AP237" s="30"/>
      <c r="AQ237" s="1"/>
      <c r="AR237" s="1">
        <f t="shared" si="34"/>
        <v>0</v>
      </c>
      <c r="AS237" s="1"/>
      <c r="AT237" s="1"/>
      <c r="AU237" s="2">
        <f t="shared" si="9"/>
        <v>0</v>
      </c>
      <c r="AW237" s="1"/>
      <c r="AX237" s="1"/>
      <c r="AY237" s="1"/>
      <c r="AZ237" s="2">
        <f t="shared" si="21"/>
        <v>0</v>
      </c>
      <c r="BA237" s="2">
        <f>SUM(AF237,AH237,-AZ237,-Table1913[[#This Row],[Sale Fee]])</f>
        <v>0</v>
      </c>
      <c r="BC237" s="1"/>
      <c r="BD237" s="1"/>
      <c r="BE237" s="1"/>
    </row>
    <row r="238" spans="1:57" x14ac:dyDescent="0.25">
      <c r="A238" s="1"/>
      <c r="B238" s="1"/>
      <c r="E238" s="4"/>
      <c r="F238" s="4"/>
      <c r="Q238" s="1"/>
      <c r="R238" s="1"/>
      <c r="S238" s="1">
        <f t="shared" si="35"/>
        <v>0</v>
      </c>
      <c r="U238" s="1"/>
      <c r="V238" s="1"/>
      <c r="W238" s="1">
        <f t="shared" si="20"/>
        <v>0</v>
      </c>
      <c r="X238" s="1"/>
      <c r="Y238" s="1"/>
      <c r="Z238" s="1">
        <f>Table1913[[#This Row],[Quantity2]]*Table1913[[#This Row],[U Cost]]</f>
        <v>0</v>
      </c>
      <c r="AB238" s="1"/>
      <c r="AC238" s="1"/>
      <c r="AD238" s="1">
        <f t="shared" si="6"/>
        <v>0</v>
      </c>
      <c r="AE238" s="1"/>
      <c r="AF238" s="1">
        <f>SUM(Table1913[[#This Row],[Total 
Paid]:[Shipping 
Charged]])</f>
        <v>0</v>
      </c>
      <c r="AG238" s="1"/>
      <c r="AH238" s="1"/>
      <c r="AI238" s="1">
        <f t="shared" si="7"/>
        <v>0</v>
      </c>
      <c r="AK238" s="1"/>
      <c r="AL238" s="1"/>
      <c r="AM238" s="1"/>
      <c r="AN238" s="1"/>
      <c r="AP238" s="30"/>
      <c r="AQ238" s="1"/>
      <c r="AR238" s="1">
        <f t="shared" si="34"/>
        <v>0</v>
      </c>
      <c r="AS238" s="1"/>
      <c r="AT238" s="1"/>
      <c r="AU238" s="2">
        <f t="shared" si="9"/>
        <v>0</v>
      </c>
      <c r="AW238" s="1"/>
      <c r="AX238" s="1"/>
      <c r="AY238" s="1"/>
      <c r="AZ238" s="2">
        <f t="shared" ref="AZ238:AZ301" si="36">SUM(AU238,AW238,AX238,AY238)</f>
        <v>0</v>
      </c>
      <c r="BA238" s="2">
        <f>SUM(AF238,AH238,-AZ238,-Table1913[[#This Row],[Sale Fee]])</f>
        <v>0</v>
      </c>
      <c r="BC238" s="1"/>
      <c r="BD238" s="1"/>
      <c r="BE238" s="1"/>
    </row>
    <row r="239" spans="1:57" x14ac:dyDescent="0.25">
      <c r="A239" s="1"/>
      <c r="B239" s="1"/>
      <c r="E239" s="4"/>
      <c r="F239" s="4"/>
      <c r="Q239" s="1"/>
      <c r="R239" s="1"/>
      <c r="S239" s="1">
        <f t="shared" si="35"/>
        <v>0</v>
      </c>
      <c r="U239" s="1"/>
      <c r="V239" s="1"/>
      <c r="W239" s="1">
        <f t="shared" si="20"/>
        <v>0</v>
      </c>
      <c r="X239" s="1"/>
      <c r="Y239" s="1"/>
      <c r="Z239" s="1">
        <f>Table1913[[#This Row],[Quantity2]]*Table1913[[#This Row],[U Cost]]</f>
        <v>0</v>
      </c>
      <c r="AB239" s="1"/>
      <c r="AC239" s="1"/>
      <c r="AD239" s="1">
        <f t="shared" si="6"/>
        <v>0</v>
      </c>
      <c r="AE239" s="1"/>
      <c r="AF239" s="1">
        <f>SUM(Table1913[[#This Row],[Total 
Paid]:[Shipping 
Charged]])</f>
        <v>0</v>
      </c>
      <c r="AG239" s="1"/>
      <c r="AH239" s="1"/>
      <c r="AI239" s="1">
        <f t="shared" si="7"/>
        <v>0</v>
      </c>
      <c r="AK239" s="1"/>
      <c r="AL239" s="1"/>
      <c r="AM239" s="1"/>
      <c r="AN239" s="1"/>
      <c r="AP239" s="30"/>
      <c r="AQ239" s="1"/>
      <c r="AR239" s="1">
        <f t="shared" si="34"/>
        <v>0</v>
      </c>
      <c r="AS239" s="1"/>
      <c r="AT239" s="1"/>
      <c r="AU239" s="2">
        <f t="shared" si="9"/>
        <v>0</v>
      </c>
      <c r="AW239" s="1"/>
      <c r="AX239" s="1"/>
      <c r="AY239" s="1"/>
      <c r="AZ239" s="2">
        <f t="shared" si="36"/>
        <v>0</v>
      </c>
      <c r="BA239" s="2">
        <f>SUM(AF239,AH239,-AZ239,-Table1913[[#This Row],[Sale Fee]])</f>
        <v>0</v>
      </c>
      <c r="BC239" s="1"/>
      <c r="BD239" s="1"/>
      <c r="BE239" s="1"/>
    </row>
    <row r="240" spans="1:57" x14ac:dyDescent="0.25">
      <c r="A240" s="1"/>
      <c r="B240" s="1"/>
      <c r="E240" s="4"/>
      <c r="F240" s="4"/>
      <c r="Q240" s="1"/>
      <c r="R240" s="1"/>
      <c r="S240" s="1">
        <f t="shared" si="35"/>
        <v>0</v>
      </c>
      <c r="U240" s="1"/>
      <c r="V240" s="1"/>
      <c r="W240" s="1">
        <f t="shared" si="20"/>
        <v>0</v>
      </c>
      <c r="X240" s="1"/>
      <c r="Y240" s="1"/>
      <c r="Z240" s="1">
        <f>Table1913[[#This Row],[Quantity2]]*Table1913[[#This Row],[U Cost]]</f>
        <v>0</v>
      </c>
      <c r="AB240" s="1"/>
      <c r="AC240" s="1"/>
      <c r="AD240" s="1">
        <f t="shared" si="6"/>
        <v>0</v>
      </c>
      <c r="AE240" s="1"/>
      <c r="AF240" s="1">
        <f>SUM(Table1913[[#This Row],[Total 
Paid]:[Shipping 
Charged]])</f>
        <v>0</v>
      </c>
      <c r="AG240" s="1"/>
      <c r="AH240" s="1"/>
      <c r="AI240" s="1">
        <f t="shared" si="7"/>
        <v>0</v>
      </c>
      <c r="AK240" s="1"/>
      <c r="AL240" s="1"/>
      <c r="AM240" s="1"/>
      <c r="AN240" s="1"/>
      <c r="AP240" s="30"/>
      <c r="AQ240" s="1"/>
      <c r="AR240" s="1">
        <f t="shared" si="34"/>
        <v>0</v>
      </c>
      <c r="AS240" s="1"/>
      <c r="AT240" s="1"/>
      <c r="AU240" s="2">
        <f t="shared" si="9"/>
        <v>0</v>
      </c>
      <c r="AW240" s="1"/>
      <c r="AX240" s="1"/>
      <c r="AY240" s="1"/>
      <c r="AZ240" s="2">
        <f t="shared" si="36"/>
        <v>0</v>
      </c>
      <c r="BA240" s="2">
        <f>SUM(AF240,AH240,-AZ240,-Table1913[[#This Row],[Sale Fee]])</f>
        <v>0</v>
      </c>
      <c r="BC240" s="1"/>
      <c r="BD240" s="1"/>
      <c r="BE240" s="1"/>
    </row>
    <row r="241" spans="1:57" x14ac:dyDescent="0.25">
      <c r="A241" s="1"/>
      <c r="B241" s="1"/>
      <c r="E241" s="4"/>
      <c r="F241" s="4"/>
      <c r="Q241" s="1"/>
      <c r="R241" s="1"/>
      <c r="S241" s="1">
        <f t="shared" si="35"/>
        <v>0</v>
      </c>
      <c r="U241" s="1"/>
      <c r="V241" s="1"/>
      <c r="W241" s="1">
        <f t="shared" si="20"/>
        <v>0</v>
      </c>
      <c r="X241" s="1"/>
      <c r="Y241" s="1"/>
      <c r="Z241" s="1">
        <f>Table1913[[#This Row],[Quantity2]]*Table1913[[#This Row],[U Cost]]</f>
        <v>0</v>
      </c>
      <c r="AB241" s="1"/>
      <c r="AC241" s="1"/>
      <c r="AD241" s="1">
        <f t="shared" si="6"/>
        <v>0</v>
      </c>
      <c r="AE241" s="1"/>
      <c r="AF241" s="1">
        <f>SUM(Table1913[[#This Row],[Total 
Paid]:[Shipping 
Charged]])</f>
        <v>0</v>
      </c>
      <c r="AG241" s="1"/>
      <c r="AH241" s="1"/>
      <c r="AI241" s="1">
        <f t="shared" si="7"/>
        <v>0</v>
      </c>
      <c r="AK241" s="1"/>
      <c r="AL241" s="1"/>
      <c r="AM241" s="1"/>
      <c r="AN241" s="1"/>
      <c r="AP241" s="30"/>
      <c r="AQ241" s="1"/>
      <c r="AR241" s="1">
        <f t="shared" si="34"/>
        <v>0</v>
      </c>
      <c r="AS241" s="1"/>
      <c r="AT241" s="1"/>
      <c r="AU241" s="2">
        <f t="shared" si="9"/>
        <v>0</v>
      </c>
      <c r="AW241" s="1"/>
      <c r="AX241" s="1"/>
      <c r="AY241" s="1"/>
      <c r="AZ241" s="2">
        <f t="shared" si="36"/>
        <v>0</v>
      </c>
      <c r="BA241" s="2">
        <f>SUM(AF241,AH241,-AZ241,-Table1913[[#This Row],[Sale Fee]])</f>
        <v>0</v>
      </c>
      <c r="BC241" s="1"/>
      <c r="BD241" s="1"/>
      <c r="BE241" s="1"/>
    </row>
    <row r="242" spans="1:57" x14ac:dyDescent="0.25">
      <c r="A242" s="1"/>
      <c r="B242" s="1"/>
      <c r="E242" s="4"/>
      <c r="F242" s="4"/>
      <c r="Q242" s="1"/>
      <c r="R242" s="1"/>
      <c r="S242" s="1">
        <f t="shared" si="35"/>
        <v>0</v>
      </c>
      <c r="U242" s="1"/>
      <c r="V242" s="1"/>
      <c r="W242" s="1">
        <f t="shared" si="20"/>
        <v>0</v>
      </c>
      <c r="X242" s="1"/>
      <c r="Y242" s="1"/>
      <c r="Z242" s="1">
        <f>Table1913[[#This Row],[Quantity2]]*Table1913[[#This Row],[U Cost]]</f>
        <v>0</v>
      </c>
      <c r="AB242" s="1"/>
      <c r="AC242" s="1"/>
      <c r="AD242" s="1">
        <f t="shared" si="6"/>
        <v>0</v>
      </c>
      <c r="AE242" s="1"/>
      <c r="AF242" s="1">
        <f>SUM(Table1913[[#This Row],[Total 
Paid]:[Shipping 
Charged]])</f>
        <v>0</v>
      </c>
      <c r="AG242" s="1"/>
      <c r="AH242" s="1"/>
      <c r="AI242" s="1">
        <f t="shared" si="7"/>
        <v>0</v>
      </c>
      <c r="AK242" s="1"/>
      <c r="AL242" s="1"/>
      <c r="AM242" s="1"/>
      <c r="AN242" s="1"/>
      <c r="AP242" s="30"/>
      <c r="AQ242" s="1"/>
      <c r="AR242" s="1">
        <f t="shared" si="34"/>
        <v>0</v>
      </c>
      <c r="AS242" s="1"/>
      <c r="AT242" s="1"/>
      <c r="AU242" s="2">
        <f t="shared" si="9"/>
        <v>0</v>
      </c>
      <c r="AW242" s="1"/>
      <c r="AX242" s="1"/>
      <c r="AY242" s="1"/>
      <c r="AZ242" s="2">
        <f t="shared" si="36"/>
        <v>0</v>
      </c>
      <c r="BA242" s="2">
        <f>SUM(AF242,AH242,-AZ242,-Table1913[[#This Row],[Sale Fee]])</f>
        <v>0</v>
      </c>
      <c r="BC242" s="1"/>
      <c r="BD242" s="1"/>
      <c r="BE242" s="1"/>
    </row>
    <row r="243" spans="1:57" x14ac:dyDescent="0.25">
      <c r="A243" s="1"/>
      <c r="B243" s="1"/>
      <c r="E243" s="4"/>
      <c r="F243" s="4"/>
      <c r="Q243" s="1"/>
      <c r="R243" s="1"/>
      <c r="S243" s="1">
        <f t="shared" si="35"/>
        <v>0</v>
      </c>
      <c r="U243" s="1"/>
      <c r="V243" s="1"/>
      <c r="W243" s="1">
        <f t="shared" si="20"/>
        <v>0</v>
      </c>
      <c r="X243" s="1"/>
      <c r="Y243" s="1"/>
      <c r="Z243" s="1">
        <f>Table1913[[#This Row],[Quantity2]]*Table1913[[#This Row],[U Cost]]</f>
        <v>0</v>
      </c>
      <c r="AB243" s="1"/>
      <c r="AC243" s="1"/>
      <c r="AD243" s="1">
        <f t="shared" ref="AD243:AD306" si="37">AC243*AB243</f>
        <v>0</v>
      </c>
      <c r="AE243" s="1"/>
      <c r="AF243" s="1">
        <f>SUM(Table1913[[#This Row],[Total 
Paid]:[Shipping 
Charged]])</f>
        <v>0</v>
      </c>
      <c r="AG243" s="1"/>
      <c r="AH243" s="1"/>
      <c r="AI243" s="1">
        <f t="shared" si="7"/>
        <v>0</v>
      </c>
      <c r="AK243" s="1"/>
      <c r="AL243" s="1"/>
      <c r="AM243" s="1"/>
      <c r="AN243" s="1"/>
      <c r="AP243" s="30"/>
      <c r="AQ243" s="1"/>
      <c r="AR243" s="1">
        <f t="shared" si="34"/>
        <v>0</v>
      </c>
      <c r="AS243" s="1"/>
      <c r="AT243" s="1"/>
      <c r="AU243" s="2">
        <f t="shared" si="9"/>
        <v>0</v>
      </c>
      <c r="AW243" s="1"/>
      <c r="AX243" s="1"/>
      <c r="AY243" s="1"/>
      <c r="AZ243" s="2">
        <f t="shared" si="36"/>
        <v>0</v>
      </c>
      <c r="BA243" s="2">
        <f>SUM(AF243,AH243,-AZ243,-Table1913[[#This Row],[Sale Fee]])</f>
        <v>0</v>
      </c>
      <c r="BC243" s="1"/>
      <c r="BD243" s="1"/>
      <c r="BE243" s="1"/>
    </row>
    <row r="244" spans="1:57" x14ac:dyDescent="0.25">
      <c r="A244" s="1"/>
      <c r="B244" s="1"/>
      <c r="E244" s="4"/>
      <c r="F244" s="4"/>
      <c r="Q244" s="1"/>
      <c r="R244" s="1"/>
      <c r="S244" s="1">
        <f t="shared" si="35"/>
        <v>0</v>
      </c>
      <c r="U244" s="1"/>
      <c r="V244" s="1"/>
      <c r="W244" s="1">
        <f t="shared" si="20"/>
        <v>0</v>
      </c>
      <c r="X244" s="1"/>
      <c r="Y244" s="1"/>
      <c r="Z244" s="1">
        <f>Table1913[[#This Row],[Quantity2]]*Table1913[[#This Row],[U Cost]]</f>
        <v>0</v>
      </c>
      <c r="AB244" s="1"/>
      <c r="AC244" s="1"/>
      <c r="AD244" s="1">
        <f t="shared" si="37"/>
        <v>0</v>
      </c>
      <c r="AE244" s="1"/>
      <c r="AF244" s="1">
        <f>SUM(Table1913[[#This Row],[Total 
Paid]:[Shipping 
Charged]])</f>
        <v>0</v>
      </c>
      <c r="AG244" s="1"/>
      <c r="AH244" s="1"/>
      <c r="AI244" s="1">
        <f t="shared" ref="AI244:AI307" si="38">SUM(AF244,AG244,AH244)</f>
        <v>0</v>
      </c>
      <c r="AK244" s="1"/>
      <c r="AL244" s="1"/>
      <c r="AM244" s="1"/>
      <c r="AN244" s="1"/>
      <c r="AP244" s="30"/>
      <c r="AQ244" s="1"/>
      <c r="AR244" s="1">
        <f t="shared" si="34"/>
        <v>0</v>
      </c>
      <c r="AS244" s="1"/>
      <c r="AT244" s="1"/>
      <c r="AU244" s="2">
        <f t="shared" ref="AU244:AU307" si="39">SUM(AR244:AT244)</f>
        <v>0</v>
      </c>
      <c r="AW244" s="1"/>
      <c r="AX244" s="1"/>
      <c r="AY244" s="1"/>
      <c r="AZ244" s="2">
        <f t="shared" si="36"/>
        <v>0</v>
      </c>
      <c r="BA244" s="2">
        <f>SUM(AF244,AH244,-AZ244,-Table1913[[#This Row],[Sale Fee]])</f>
        <v>0</v>
      </c>
      <c r="BC244" s="1"/>
      <c r="BD244" s="1"/>
      <c r="BE244" s="1"/>
    </row>
    <row r="245" spans="1:57" x14ac:dyDescent="0.25">
      <c r="A245" s="1"/>
      <c r="B245" s="1"/>
      <c r="E245" s="4"/>
      <c r="F245" s="4"/>
      <c r="Q245" s="1"/>
      <c r="R245" s="1"/>
      <c r="S245" s="1">
        <f t="shared" si="35"/>
        <v>0</v>
      </c>
      <c r="U245" s="1"/>
      <c r="V245" s="1"/>
      <c r="W245" s="1">
        <f t="shared" si="20"/>
        <v>0</v>
      </c>
      <c r="X245" s="1"/>
      <c r="Y245" s="1"/>
      <c r="Z245" s="1">
        <f>Table1913[[#This Row],[Quantity2]]*Table1913[[#This Row],[U Cost]]</f>
        <v>0</v>
      </c>
      <c r="AB245" s="1"/>
      <c r="AC245" s="1"/>
      <c r="AD245" s="1">
        <f t="shared" si="37"/>
        <v>0</v>
      </c>
      <c r="AE245" s="1"/>
      <c r="AF245" s="1">
        <f>SUM(Table1913[[#This Row],[Total 
Paid]:[Shipping 
Charged]])</f>
        <v>0</v>
      </c>
      <c r="AG245" s="1"/>
      <c r="AH245" s="1"/>
      <c r="AI245" s="1">
        <f t="shared" si="38"/>
        <v>0</v>
      </c>
      <c r="AK245" s="1"/>
      <c r="AL245" s="1"/>
      <c r="AM245" s="1"/>
      <c r="AN245" s="1"/>
      <c r="AP245" s="30"/>
      <c r="AQ245" s="1"/>
      <c r="AR245" s="1">
        <f t="shared" si="34"/>
        <v>0</v>
      </c>
      <c r="AS245" s="1"/>
      <c r="AT245" s="1"/>
      <c r="AU245" s="2">
        <f t="shared" si="39"/>
        <v>0</v>
      </c>
      <c r="AW245" s="1"/>
      <c r="AX245" s="1"/>
      <c r="AY245" s="1"/>
      <c r="AZ245" s="2">
        <f t="shared" si="36"/>
        <v>0</v>
      </c>
      <c r="BA245" s="2">
        <f>SUM(AF245,AH245,-AZ245,-Table1913[[#This Row],[Sale Fee]])</f>
        <v>0</v>
      </c>
      <c r="BC245" s="1"/>
      <c r="BD245" s="1"/>
      <c r="BE245" s="1"/>
    </row>
    <row r="246" spans="1:57" x14ac:dyDescent="0.25">
      <c r="A246" s="1"/>
      <c r="B246" s="1"/>
      <c r="E246" s="4"/>
      <c r="F246" s="4"/>
      <c r="Q246" s="1"/>
      <c r="R246" s="1"/>
      <c r="S246" s="1">
        <f t="shared" si="35"/>
        <v>0</v>
      </c>
      <c r="U246" s="1"/>
      <c r="V246" s="1"/>
      <c r="W246" s="1">
        <f t="shared" si="20"/>
        <v>0</v>
      </c>
      <c r="X246" s="1"/>
      <c r="Y246" s="1"/>
      <c r="Z246" s="1">
        <f>Table1913[[#This Row],[Quantity2]]*Table1913[[#This Row],[U Cost]]</f>
        <v>0</v>
      </c>
      <c r="AB246" s="1"/>
      <c r="AC246" s="1"/>
      <c r="AD246" s="1">
        <f t="shared" si="37"/>
        <v>0</v>
      </c>
      <c r="AE246" s="1"/>
      <c r="AF246" s="1">
        <f>SUM(Table1913[[#This Row],[Total 
Paid]:[Shipping 
Charged]])</f>
        <v>0</v>
      </c>
      <c r="AG246" s="1"/>
      <c r="AH246" s="1"/>
      <c r="AI246" s="1">
        <f t="shared" si="38"/>
        <v>0</v>
      </c>
      <c r="AK246" s="1"/>
      <c r="AL246" s="1"/>
      <c r="AM246" s="1"/>
      <c r="AN246" s="1"/>
      <c r="AP246" s="30"/>
      <c r="AQ246" s="1"/>
      <c r="AR246" s="1">
        <f t="shared" si="34"/>
        <v>0</v>
      </c>
      <c r="AS246" s="1"/>
      <c r="AT246" s="1"/>
      <c r="AU246" s="2">
        <f t="shared" si="39"/>
        <v>0</v>
      </c>
      <c r="AW246" s="1"/>
      <c r="AX246" s="1"/>
      <c r="AY246" s="1"/>
      <c r="AZ246" s="2">
        <f t="shared" si="36"/>
        <v>0</v>
      </c>
      <c r="BA246" s="2">
        <f>SUM(AF246,AH246,-AZ246,-Table1913[[#This Row],[Sale Fee]])</f>
        <v>0</v>
      </c>
      <c r="BC246" s="1"/>
      <c r="BD246" s="1"/>
      <c r="BE246" s="1"/>
    </row>
    <row r="247" spans="1:57" x14ac:dyDescent="0.25">
      <c r="A247" s="1"/>
      <c r="B247" s="1"/>
      <c r="E247" s="4"/>
      <c r="F247" s="4"/>
      <c r="Q247" s="1"/>
      <c r="R247" s="1"/>
      <c r="S247" s="1">
        <f t="shared" si="35"/>
        <v>0</v>
      </c>
      <c r="U247" s="1"/>
      <c r="V247" s="1"/>
      <c r="W247" s="1">
        <f t="shared" si="20"/>
        <v>0</v>
      </c>
      <c r="X247" s="1"/>
      <c r="Y247" s="1"/>
      <c r="Z247" s="1">
        <f>Table1913[[#This Row],[Quantity2]]*Table1913[[#This Row],[U Cost]]</f>
        <v>0</v>
      </c>
      <c r="AB247" s="1"/>
      <c r="AC247" s="1"/>
      <c r="AD247" s="1">
        <f t="shared" si="37"/>
        <v>0</v>
      </c>
      <c r="AE247" s="1"/>
      <c r="AF247" s="1">
        <f>SUM(Table1913[[#This Row],[Total 
Paid]:[Shipping 
Charged]])</f>
        <v>0</v>
      </c>
      <c r="AG247" s="1"/>
      <c r="AH247" s="1"/>
      <c r="AI247" s="1">
        <f t="shared" si="38"/>
        <v>0</v>
      </c>
      <c r="AK247" s="1"/>
      <c r="AL247" s="1"/>
      <c r="AM247" s="1"/>
      <c r="AN247" s="1"/>
      <c r="AP247" s="30"/>
      <c r="AQ247" s="1"/>
      <c r="AR247" s="1">
        <f t="shared" si="34"/>
        <v>0</v>
      </c>
      <c r="AS247" s="1"/>
      <c r="AT247" s="1"/>
      <c r="AU247" s="2">
        <f t="shared" si="39"/>
        <v>0</v>
      </c>
      <c r="AW247" s="1"/>
      <c r="AX247" s="1"/>
      <c r="AY247" s="1"/>
      <c r="AZ247" s="2">
        <f t="shared" si="36"/>
        <v>0</v>
      </c>
      <c r="BA247" s="2">
        <f>SUM(AF247,AH247,-AZ247,-Table1913[[#This Row],[Sale Fee]])</f>
        <v>0</v>
      </c>
      <c r="BC247" s="1"/>
      <c r="BD247" s="1"/>
      <c r="BE247" s="1"/>
    </row>
    <row r="248" spans="1:57" x14ac:dyDescent="0.25">
      <c r="A248" s="1"/>
      <c r="B248" s="1"/>
      <c r="E248" s="4"/>
      <c r="F248" s="4"/>
      <c r="Q248" s="1"/>
      <c r="R248" s="1"/>
      <c r="S248" s="1">
        <f t="shared" si="35"/>
        <v>0</v>
      </c>
      <c r="U248" s="1"/>
      <c r="V248" s="1"/>
      <c r="W248" s="1">
        <f t="shared" si="20"/>
        <v>0</v>
      </c>
      <c r="X248" s="1"/>
      <c r="Y248" s="1"/>
      <c r="Z248" s="1">
        <f>Table1913[[#This Row],[Quantity2]]*Table1913[[#This Row],[U Cost]]</f>
        <v>0</v>
      </c>
      <c r="AB248" s="1"/>
      <c r="AC248" s="1"/>
      <c r="AD248" s="1">
        <f t="shared" si="37"/>
        <v>0</v>
      </c>
      <c r="AE248" s="1"/>
      <c r="AF248" s="1">
        <f>SUM(Table1913[[#This Row],[Total 
Paid]:[Shipping 
Charged]])</f>
        <v>0</v>
      </c>
      <c r="AG248" s="1"/>
      <c r="AH248" s="1"/>
      <c r="AI248" s="1">
        <f t="shared" si="38"/>
        <v>0</v>
      </c>
      <c r="AK248" s="1"/>
      <c r="AL248" s="1"/>
      <c r="AM248" s="1"/>
      <c r="AN248" s="1"/>
      <c r="AP248" s="30"/>
      <c r="AQ248" s="1"/>
      <c r="AR248" s="1">
        <f t="shared" si="34"/>
        <v>0</v>
      </c>
      <c r="AS248" s="1"/>
      <c r="AT248" s="1"/>
      <c r="AU248" s="2">
        <f t="shared" si="39"/>
        <v>0</v>
      </c>
      <c r="AW248" s="1"/>
      <c r="AX248" s="1"/>
      <c r="AY248" s="1"/>
      <c r="AZ248" s="2">
        <f t="shared" si="36"/>
        <v>0</v>
      </c>
      <c r="BA248" s="2">
        <f>SUM(AF248,AH248,-AZ248,-Table1913[[#This Row],[Sale Fee]])</f>
        <v>0</v>
      </c>
      <c r="BC248" s="1"/>
      <c r="BD248" s="1"/>
      <c r="BE248" s="1"/>
    </row>
    <row r="249" spans="1:57" x14ac:dyDescent="0.25">
      <c r="A249" s="1"/>
      <c r="B249" s="1"/>
      <c r="E249" s="4"/>
      <c r="F249" s="4"/>
      <c r="Q249" s="1"/>
      <c r="R249" s="1"/>
      <c r="S249" s="1">
        <f t="shared" si="35"/>
        <v>0</v>
      </c>
      <c r="U249" s="1"/>
      <c r="V249" s="1"/>
      <c r="W249" s="1">
        <f t="shared" si="20"/>
        <v>0</v>
      </c>
      <c r="X249" s="1"/>
      <c r="Y249" s="1"/>
      <c r="Z249" s="1">
        <f>Table1913[[#This Row],[Quantity2]]*Table1913[[#This Row],[U Cost]]</f>
        <v>0</v>
      </c>
      <c r="AB249" s="1"/>
      <c r="AC249" s="1"/>
      <c r="AD249" s="1">
        <f t="shared" si="37"/>
        <v>0</v>
      </c>
      <c r="AE249" s="1"/>
      <c r="AF249" s="1">
        <f>SUM(Table1913[[#This Row],[Total 
Paid]:[Shipping 
Charged]])</f>
        <v>0</v>
      </c>
      <c r="AG249" s="1"/>
      <c r="AH249" s="1"/>
      <c r="AI249" s="1">
        <f t="shared" si="38"/>
        <v>0</v>
      </c>
      <c r="AK249" s="1"/>
      <c r="AL249" s="1"/>
      <c r="AM249" s="1"/>
      <c r="AN249" s="1"/>
      <c r="AP249" s="30"/>
      <c r="AQ249" s="1"/>
      <c r="AR249" s="1">
        <f t="shared" si="34"/>
        <v>0</v>
      </c>
      <c r="AS249" s="1"/>
      <c r="AT249" s="1"/>
      <c r="AU249" s="2">
        <f t="shared" si="39"/>
        <v>0</v>
      </c>
      <c r="AW249" s="1"/>
      <c r="AX249" s="1"/>
      <c r="AY249" s="1"/>
      <c r="AZ249" s="2">
        <f t="shared" si="36"/>
        <v>0</v>
      </c>
      <c r="BA249" s="2">
        <f>SUM(AF249,AH249,-AZ249,-Table1913[[#This Row],[Sale Fee]])</f>
        <v>0</v>
      </c>
      <c r="BC249" s="1"/>
      <c r="BD249" s="1"/>
      <c r="BE249" s="1"/>
    </row>
    <row r="250" spans="1:57" x14ac:dyDescent="0.25">
      <c r="A250" s="1"/>
      <c r="B250" s="1"/>
      <c r="E250" s="4"/>
      <c r="F250" s="4"/>
      <c r="Q250" s="1"/>
      <c r="R250" s="1"/>
      <c r="S250" s="1">
        <f t="shared" si="35"/>
        <v>0</v>
      </c>
      <c r="U250" s="1"/>
      <c r="V250" s="1"/>
      <c r="W250" s="1">
        <f t="shared" si="20"/>
        <v>0</v>
      </c>
      <c r="X250" s="1"/>
      <c r="Y250" s="1"/>
      <c r="Z250" s="1">
        <f>Table1913[[#This Row],[Quantity2]]*Table1913[[#This Row],[U Cost]]</f>
        <v>0</v>
      </c>
      <c r="AB250" s="1"/>
      <c r="AC250" s="1"/>
      <c r="AD250" s="1">
        <f t="shared" si="37"/>
        <v>0</v>
      </c>
      <c r="AE250" s="1"/>
      <c r="AF250" s="1">
        <f>SUM(Table1913[[#This Row],[Total 
Paid]:[Shipping 
Charged]])</f>
        <v>0</v>
      </c>
      <c r="AG250" s="1"/>
      <c r="AH250" s="1"/>
      <c r="AI250" s="1">
        <f t="shared" si="38"/>
        <v>0</v>
      </c>
      <c r="AK250" s="1"/>
      <c r="AL250" s="1"/>
      <c r="AM250" s="1"/>
      <c r="AN250" s="1"/>
      <c r="AP250" s="30"/>
      <c r="AQ250" s="1"/>
      <c r="AR250" s="1">
        <f t="shared" si="34"/>
        <v>0</v>
      </c>
      <c r="AS250" s="1"/>
      <c r="AT250" s="1"/>
      <c r="AU250" s="2">
        <f t="shared" si="39"/>
        <v>0</v>
      </c>
      <c r="AW250" s="1"/>
      <c r="AX250" s="1"/>
      <c r="AY250" s="1"/>
      <c r="AZ250" s="2">
        <f t="shared" si="36"/>
        <v>0</v>
      </c>
      <c r="BA250" s="2">
        <f>SUM(AF250,AH250,-AZ250,-Table1913[[#This Row],[Sale Fee]])</f>
        <v>0</v>
      </c>
      <c r="BC250" s="1"/>
      <c r="BD250" s="1"/>
      <c r="BE250" s="1"/>
    </row>
    <row r="251" spans="1:57" x14ac:dyDescent="0.25">
      <c r="A251" s="1"/>
      <c r="B251" s="1"/>
      <c r="E251" s="4"/>
      <c r="F251" s="4"/>
      <c r="Q251" s="1"/>
      <c r="R251" s="1"/>
      <c r="S251" s="1">
        <f t="shared" si="35"/>
        <v>0</v>
      </c>
      <c r="U251" s="1"/>
      <c r="V251" s="1"/>
      <c r="W251" s="1">
        <f t="shared" si="20"/>
        <v>0</v>
      </c>
      <c r="X251" s="1"/>
      <c r="Y251" s="1"/>
      <c r="Z251" s="1">
        <f>Table1913[[#This Row],[Quantity2]]*Table1913[[#This Row],[U Cost]]</f>
        <v>0</v>
      </c>
      <c r="AB251" s="1"/>
      <c r="AC251" s="1"/>
      <c r="AD251" s="1">
        <f t="shared" si="37"/>
        <v>0</v>
      </c>
      <c r="AE251" s="1"/>
      <c r="AF251" s="1">
        <f>SUM(Table1913[[#This Row],[Total 
Paid]:[Shipping 
Charged]])</f>
        <v>0</v>
      </c>
      <c r="AG251" s="1"/>
      <c r="AH251" s="1"/>
      <c r="AI251" s="1">
        <f t="shared" si="38"/>
        <v>0</v>
      </c>
      <c r="AK251" s="1"/>
      <c r="AL251" s="1"/>
      <c r="AM251" s="1"/>
      <c r="AN251" s="1"/>
      <c r="AP251" s="30"/>
      <c r="AQ251" s="1"/>
      <c r="AR251" s="1">
        <f t="shared" si="34"/>
        <v>0</v>
      </c>
      <c r="AS251" s="1"/>
      <c r="AT251" s="1"/>
      <c r="AU251" s="2">
        <f t="shared" si="39"/>
        <v>0</v>
      </c>
      <c r="AW251" s="1"/>
      <c r="AX251" s="1"/>
      <c r="AY251" s="1"/>
      <c r="AZ251" s="2">
        <f t="shared" si="36"/>
        <v>0</v>
      </c>
      <c r="BA251" s="2">
        <f>SUM(AF251,AH251,-AZ251,-Table1913[[#This Row],[Sale Fee]])</f>
        <v>0</v>
      </c>
      <c r="BC251" s="1"/>
      <c r="BD251" s="1"/>
      <c r="BE251" s="1"/>
    </row>
    <row r="252" spans="1:57" x14ac:dyDescent="0.25">
      <c r="A252" s="1"/>
      <c r="B252" s="1"/>
      <c r="E252" s="4"/>
      <c r="F252" s="4"/>
      <c r="Q252" s="1"/>
      <c r="R252" s="1"/>
      <c r="S252" s="1">
        <f t="shared" si="35"/>
        <v>0</v>
      </c>
      <c r="U252" s="1"/>
      <c r="V252" s="1"/>
      <c r="W252" s="1">
        <f t="shared" si="20"/>
        <v>0</v>
      </c>
      <c r="X252" s="1"/>
      <c r="Y252" s="1"/>
      <c r="Z252" s="1">
        <f>Table1913[[#This Row],[Quantity2]]*Table1913[[#This Row],[U Cost]]</f>
        <v>0</v>
      </c>
      <c r="AB252" s="1"/>
      <c r="AC252" s="1"/>
      <c r="AD252" s="1">
        <f t="shared" si="37"/>
        <v>0</v>
      </c>
      <c r="AE252" s="1"/>
      <c r="AF252" s="1">
        <f>SUM(Table1913[[#This Row],[Total 
Paid]:[Shipping 
Charged]])</f>
        <v>0</v>
      </c>
      <c r="AG252" s="1"/>
      <c r="AH252" s="1"/>
      <c r="AI252" s="1">
        <f t="shared" si="38"/>
        <v>0</v>
      </c>
      <c r="AK252" s="1"/>
      <c r="AL252" s="1"/>
      <c r="AM252" s="1"/>
      <c r="AN252" s="1"/>
      <c r="AP252" s="30"/>
      <c r="AQ252" s="1"/>
      <c r="AR252" s="1">
        <f t="shared" si="34"/>
        <v>0</v>
      </c>
      <c r="AS252" s="1"/>
      <c r="AT252" s="1"/>
      <c r="AU252" s="2">
        <f t="shared" si="39"/>
        <v>0</v>
      </c>
      <c r="AW252" s="1"/>
      <c r="AX252" s="1"/>
      <c r="AY252" s="1"/>
      <c r="AZ252" s="2">
        <f t="shared" si="36"/>
        <v>0</v>
      </c>
      <c r="BA252" s="2">
        <f>SUM(AF252,AH252,-AZ252,-Table1913[[#This Row],[Sale Fee]])</f>
        <v>0</v>
      </c>
      <c r="BC252" s="1"/>
      <c r="BD252" s="1"/>
      <c r="BE252" s="1"/>
    </row>
    <row r="253" spans="1:57" x14ac:dyDescent="0.25">
      <c r="A253" s="1"/>
      <c r="B253" s="1"/>
      <c r="E253" s="4"/>
      <c r="F253" s="4"/>
      <c r="Q253" s="1"/>
      <c r="R253" s="1"/>
      <c r="S253" s="1">
        <f t="shared" si="35"/>
        <v>0</v>
      </c>
      <c r="U253" s="1"/>
      <c r="V253" s="1"/>
      <c r="W253" s="1">
        <f t="shared" si="20"/>
        <v>0</v>
      </c>
      <c r="X253" s="1"/>
      <c r="Y253" s="1"/>
      <c r="Z253" s="1">
        <f>Table1913[[#This Row],[Quantity2]]*Table1913[[#This Row],[U Cost]]</f>
        <v>0</v>
      </c>
      <c r="AB253" s="1"/>
      <c r="AC253" s="1"/>
      <c r="AD253" s="1">
        <f t="shared" si="37"/>
        <v>0</v>
      </c>
      <c r="AE253" s="1"/>
      <c r="AF253" s="1">
        <f>SUM(Table1913[[#This Row],[Total 
Paid]:[Shipping 
Charged]])</f>
        <v>0</v>
      </c>
      <c r="AG253" s="1"/>
      <c r="AH253" s="1"/>
      <c r="AI253" s="1">
        <f t="shared" si="38"/>
        <v>0</v>
      </c>
      <c r="AK253" s="1"/>
      <c r="AL253" s="1"/>
      <c r="AM253" s="1"/>
      <c r="AN253" s="1"/>
      <c r="AP253" s="30"/>
      <c r="AQ253" s="1"/>
      <c r="AR253" s="1">
        <f t="shared" si="34"/>
        <v>0</v>
      </c>
      <c r="AS253" s="1"/>
      <c r="AT253" s="1"/>
      <c r="AU253" s="2">
        <f t="shared" si="39"/>
        <v>0</v>
      </c>
      <c r="AW253" s="1"/>
      <c r="AX253" s="1"/>
      <c r="AY253" s="1"/>
      <c r="AZ253" s="2">
        <f t="shared" si="36"/>
        <v>0</v>
      </c>
      <c r="BA253" s="2">
        <f>SUM(AF253,AH253,-AZ253,-Table1913[[#This Row],[Sale Fee]])</f>
        <v>0</v>
      </c>
      <c r="BC253" s="1"/>
      <c r="BD253" s="1"/>
      <c r="BE253" s="1"/>
    </row>
    <row r="254" spans="1:57" x14ac:dyDescent="0.25">
      <c r="A254" s="1"/>
      <c r="B254" s="1"/>
      <c r="E254" s="4"/>
      <c r="F254" s="4"/>
      <c r="Q254" s="1"/>
      <c r="R254" s="1"/>
      <c r="S254" s="1">
        <f t="shared" si="35"/>
        <v>0</v>
      </c>
      <c r="U254" s="1"/>
      <c r="V254" s="1"/>
      <c r="W254" s="1">
        <f t="shared" si="20"/>
        <v>0</v>
      </c>
      <c r="X254" s="1"/>
      <c r="Y254" s="1"/>
      <c r="Z254" s="1">
        <f>Table1913[[#This Row],[Quantity2]]*Table1913[[#This Row],[U Cost]]</f>
        <v>0</v>
      </c>
      <c r="AB254" s="1"/>
      <c r="AC254" s="1"/>
      <c r="AD254" s="1">
        <f t="shared" si="37"/>
        <v>0</v>
      </c>
      <c r="AE254" s="1"/>
      <c r="AF254" s="1">
        <f>SUM(Table1913[[#This Row],[Total 
Paid]:[Shipping 
Charged]])</f>
        <v>0</v>
      </c>
      <c r="AG254" s="1"/>
      <c r="AH254" s="1"/>
      <c r="AI254" s="1">
        <f t="shared" si="38"/>
        <v>0</v>
      </c>
      <c r="AK254" s="1"/>
      <c r="AL254" s="1"/>
      <c r="AM254" s="1"/>
      <c r="AN254" s="1"/>
      <c r="AP254" s="30"/>
      <c r="AQ254" s="1"/>
      <c r="AR254" s="1">
        <f t="shared" si="34"/>
        <v>0</v>
      </c>
      <c r="AS254" s="1"/>
      <c r="AT254" s="1"/>
      <c r="AU254" s="2">
        <f t="shared" si="39"/>
        <v>0</v>
      </c>
      <c r="AW254" s="1"/>
      <c r="AX254" s="1"/>
      <c r="AY254" s="1"/>
      <c r="AZ254" s="2">
        <f t="shared" si="36"/>
        <v>0</v>
      </c>
      <c r="BA254" s="2">
        <f>SUM(AF254,AH254,-AZ254,-Table1913[[#This Row],[Sale Fee]])</f>
        <v>0</v>
      </c>
      <c r="BC254" s="1"/>
      <c r="BD254" s="1"/>
      <c r="BE254" s="1"/>
    </row>
    <row r="255" spans="1:57" x14ac:dyDescent="0.25">
      <c r="A255" s="1"/>
      <c r="B255" s="1"/>
      <c r="E255" s="4"/>
      <c r="F255" s="4"/>
      <c r="Q255" s="1"/>
      <c r="R255" s="1"/>
      <c r="S255" s="1">
        <f t="shared" si="35"/>
        <v>0</v>
      </c>
      <c r="U255" s="1"/>
      <c r="V255" s="1"/>
      <c r="W255" s="1">
        <f t="shared" si="20"/>
        <v>0</v>
      </c>
      <c r="X255" s="1"/>
      <c r="Y255" s="1"/>
      <c r="Z255" s="1">
        <f>Table1913[[#This Row],[Quantity2]]*Table1913[[#This Row],[U Cost]]</f>
        <v>0</v>
      </c>
      <c r="AB255" s="1"/>
      <c r="AC255" s="1"/>
      <c r="AD255" s="1">
        <f t="shared" si="37"/>
        <v>0</v>
      </c>
      <c r="AE255" s="1"/>
      <c r="AF255" s="1">
        <f>SUM(Table1913[[#This Row],[Total 
Paid]:[Shipping 
Charged]])</f>
        <v>0</v>
      </c>
      <c r="AG255" s="1"/>
      <c r="AH255" s="1"/>
      <c r="AI255" s="1">
        <f t="shared" si="38"/>
        <v>0</v>
      </c>
      <c r="AK255" s="1"/>
      <c r="AL255" s="1"/>
      <c r="AM255" s="1"/>
      <c r="AN255" s="1"/>
      <c r="AP255" s="30"/>
      <c r="AQ255" s="1"/>
      <c r="AR255" s="1">
        <f t="shared" si="34"/>
        <v>0</v>
      </c>
      <c r="AS255" s="1"/>
      <c r="AT255" s="1"/>
      <c r="AU255" s="2">
        <f t="shared" si="39"/>
        <v>0</v>
      </c>
      <c r="AW255" s="1"/>
      <c r="AX255" s="1"/>
      <c r="AY255" s="1"/>
      <c r="AZ255" s="2">
        <f t="shared" si="36"/>
        <v>0</v>
      </c>
      <c r="BA255" s="2">
        <f>SUM(AF255,AH255,-AZ255,-Table1913[[#This Row],[Sale Fee]])</f>
        <v>0</v>
      </c>
      <c r="BC255" s="1"/>
      <c r="BD255" s="1"/>
      <c r="BE255" s="1"/>
    </row>
    <row r="256" spans="1:57" x14ac:dyDescent="0.25">
      <c r="A256" s="1"/>
      <c r="B256" s="1"/>
      <c r="E256" s="4"/>
      <c r="F256" s="4"/>
      <c r="Q256" s="1"/>
      <c r="R256" s="1"/>
      <c r="S256" s="1">
        <f t="shared" si="35"/>
        <v>0</v>
      </c>
      <c r="U256" s="1"/>
      <c r="V256" s="1"/>
      <c r="W256" s="1">
        <f t="shared" si="20"/>
        <v>0</v>
      </c>
      <c r="X256" s="1"/>
      <c r="Y256" s="1"/>
      <c r="Z256" s="1">
        <f>Table1913[[#This Row],[Quantity2]]*Table1913[[#This Row],[U Cost]]</f>
        <v>0</v>
      </c>
      <c r="AB256" s="1"/>
      <c r="AC256" s="1"/>
      <c r="AD256" s="1">
        <f t="shared" si="37"/>
        <v>0</v>
      </c>
      <c r="AE256" s="1"/>
      <c r="AF256" s="1">
        <f>SUM(Table1913[[#This Row],[Total 
Paid]:[Shipping 
Charged]])</f>
        <v>0</v>
      </c>
      <c r="AG256" s="1"/>
      <c r="AH256" s="1"/>
      <c r="AI256" s="1">
        <f t="shared" si="38"/>
        <v>0</v>
      </c>
      <c r="AK256" s="1"/>
      <c r="AL256" s="1"/>
      <c r="AM256" s="1"/>
      <c r="AN256" s="1"/>
      <c r="AP256" s="30"/>
      <c r="AQ256" s="1"/>
      <c r="AR256" s="1">
        <f t="shared" si="34"/>
        <v>0</v>
      </c>
      <c r="AS256" s="1"/>
      <c r="AT256" s="1"/>
      <c r="AU256" s="2">
        <f t="shared" si="39"/>
        <v>0</v>
      </c>
      <c r="AW256" s="1"/>
      <c r="AX256" s="1"/>
      <c r="AY256" s="1"/>
      <c r="AZ256" s="2">
        <f t="shared" si="36"/>
        <v>0</v>
      </c>
      <c r="BA256" s="2">
        <f>SUM(AF256,AH256,-AZ256,-Table1913[[#This Row],[Sale Fee]])</f>
        <v>0</v>
      </c>
      <c r="BC256" s="1"/>
      <c r="BD256" s="1"/>
      <c r="BE256" s="1"/>
    </row>
    <row r="257" spans="1:57" x14ac:dyDescent="0.25">
      <c r="A257" s="1"/>
      <c r="B257" s="1"/>
      <c r="E257" s="4"/>
      <c r="F257" s="4"/>
      <c r="Q257" s="1"/>
      <c r="R257" s="1"/>
      <c r="S257" s="1">
        <f t="shared" si="35"/>
        <v>0</v>
      </c>
      <c r="U257" s="1"/>
      <c r="V257" s="1"/>
      <c r="W257" s="1">
        <f t="shared" si="20"/>
        <v>0</v>
      </c>
      <c r="X257" s="1"/>
      <c r="Y257" s="1"/>
      <c r="Z257" s="1">
        <f>Table1913[[#This Row],[Quantity2]]*Table1913[[#This Row],[U Cost]]</f>
        <v>0</v>
      </c>
      <c r="AB257" s="1"/>
      <c r="AC257" s="1"/>
      <c r="AD257" s="1">
        <f t="shared" si="37"/>
        <v>0</v>
      </c>
      <c r="AE257" s="1"/>
      <c r="AF257" s="1">
        <f>SUM(Table1913[[#This Row],[Total 
Paid]:[Shipping 
Charged]])</f>
        <v>0</v>
      </c>
      <c r="AG257" s="1"/>
      <c r="AH257" s="1"/>
      <c r="AI257" s="1">
        <f t="shared" si="38"/>
        <v>0</v>
      </c>
      <c r="AK257" s="1"/>
      <c r="AL257" s="1"/>
      <c r="AM257" s="1"/>
      <c r="AN257" s="1"/>
      <c r="AP257" s="30"/>
      <c r="AQ257" s="1"/>
      <c r="AR257" s="1">
        <f t="shared" si="34"/>
        <v>0</v>
      </c>
      <c r="AS257" s="1"/>
      <c r="AT257" s="1"/>
      <c r="AU257" s="2">
        <f t="shared" si="39"/>
        <v>0</v>
      </c>
      <c r="AW257" s="1"/>
      <c r="AX257" s="1"/>
      <c r="AY257" s="1"/>
      <c r="AZ257" s="2">
        <f t="shared" si="36"/>
        <v>0</v>
      </c>
      <c r="BA257" s="2">
        <f>SUM(AF257,AH257,-AZ257,-Table1913[[#This Row],[Sale Fee]])</f>
        <v>0</v>
      </c>
      <c r="BC257" s="1"/>
      <c r="BD257" s="1"/>
      <c r="BE257" s="1"/>
    </row>
    <row r="258" spans="1:57" x14ac:dyDescent="0.25">
      <c r="A258" s="1"/>
      <c r="B258" s="1"/>
      <c r="E258" s="4"/>
      <c r="F258" s="4"/>
      <c r="Q258" s="1"/>
      <c r="R258" s="1"/>
      <c r="S258" s="1">
        <f t="shared" si="35"/>
        <v>0</v>
      </c>
      <c r="U258" s="1"/>
      <c r="V258" s="1"/>
      <c r="W258" s="1">
        <f t="shared" si="20"/>
        <v>0</v>
      </c>
      <c r="X258" s="1"/>
      <c r="Y258" s="1"/>
      <c r="Z258" s="1">
        <f>Table1913[[#This Row],[Quantity2]]*Table1913[[#This Row],[U Cost]]</f>
        <v>0</v>
      </c>
      <c r="AB258" s="1"/>
      <c r="AC258" s="1"/>
      <c r="AD258" s="1">
        <f t="shared" si="37"/>
        <v>0</v>
      </c>
      <c r="AE258" s="1"/>
      <c r="AF258" s="1">
        <f>SUM(Table1913[[#This Row],[Total 
Paid]:[Shipping 
Charged]])</f>
        <v>0</v>
      </c>
      <c r="AG258" s="1"/>
      <c r="AH258" s="1"/>
      <c r="AI258" s="1">
        <f t="shared" si="38"/>
        <v>0</v>
      </c>
      <c r="AK258" s="1"/>
      <c r="AL258" s="1"/>
      <c r="AM258" s="1"/>
      <c r="AN258" s="1"/>
      <c r="AP258" s="30"/>
      <c r="AQ258" s="1"/>
      <c r="AR258" s="1">
        <f t="shared" si="34"/>
        <v>0</v>
      </c>
      <c r="AS258" s="1"/>
      <c r="AT258" s="1"/>
      <c r="AU258" s="2">
        <f t="shared" si="39"/>
        <v>0</v>
      </c>
      <c r="AW258" s="1"/>
      <c r="AX258" s="1"/>
      <c r="AY258" s="1"/>
      <c r="AZ258" s="2">
        <f t="shared" si="36"/>
        <v>0</v>
      </c>
      <c r="BA258" s="2">
        <f>SUM(AF258,AH258,-AZ258,-Table1913[[#This Row],[Sale Fee]])</f>
        <v>0</v>
      </c>
      <c r="BC258" s="1"/>
      <c r="BD258" s="1"/>
      <c r="BE258" s="1"/>
    </row>
    <row r="259" spans="1:57" x14ac:dyDescent="0.25">
      <c r="A259" s="1"/>
      <c r="B259" s="1"/>
      <c r="E259" s="4"/>
      <c r="F259" s="4"/>
      <c r="Q259" s="1"/>
      <c r="R259" s="1"/>
      <c r="S259" s="1">
        <f t="shared" si="35"/>
        <v>0</v>
      </c>
      <c r="U259" s="1"/>
      <c r="V259" s="1"/>
      <c r="W259" s="1">
        <f t="shared" si="20"/>
        <v>0</v>
      </c>
      <c r="X259" s="1"/>
      <c r="Y259" s="1"/>
      <c r="Z259" s="1">
        <f>Table1913[[#This Row],[Quantity2]]*Table1913[[#This Row],[U Cost]]</f>
        <v>0</v>
      </c>
      <c r="AB259" s="1"/>
      <c r="AC259" s="1"/>
      <c r="AD259" s="1">
        <f t="shared" si="37"/>
        <v>0</v>
      </c>
      <c r="AE259" s="1"/>
      <c r="AF259" s="1">
        <f>SUM(Table1913[[#This Row],[Total 
Paid]:[Shipping 
Charged]])</f>
        <v>0</v>
      </c>
      <c r="AG259" s="1"/>
      <c r="AH259" s="1"/>
      <c r="AI259" s="1">
        <f t="shared" si="38"/>
        <v>0</v>
      </c>
      <c r="AK259" s="1"/>
      <c r="AL259" s="1"/>
      <c r="AM259" s="1"/>
      <c r="AN259" s="1"/>
      <c r="AP259" s="30"/>
      <c r="AQ259" s="1"/>
      <c r="AR259" s="1">
        <f t="shared" si="34"/>
        <v>0</v>
      </c>
      <c r="AS259" s="1"/>
      <c r="AT259" s="1"/>
      <c r="AU259" s="2">
        <f t="shared" si="39"/>
        <v>0</v>
      </c>
      <c r="AW259" s="1"/>
      <c r="AX259" s="1"/>
      <c r="AY259" s="1"/>
      <c r="AZ259" s="2">
        <f t="shared" si="36"/>
        <v>0</v>
      </c>
      <c r="BA259" s="2">
        <f>SUM(AF259,AH259,-AZ259,-Table1913[[#This Row],[Sale Fee]])</f>
        <v>0</v>
      </c>
      <c r="BC259" s="1"/>
      <c r="BD259" s="1"/>
      <c r="BE259" s="1"/>
    </row>
    <row r="260" spans="1:57" x14ac:dyDescent="0.25">
      <c r="A260" s="1"/>
      <c r="B260" s="1"/>
      <c r="E260" s="4"/>
      <c r="F260" s="4"/>
      <c r="Q260" s="1"/>
      <c r="R260" s="1"/>
      <c r="S260" s="1">
        <f t="shared" si="35"/>
        <v>0</v>
      </c>
      <c r="U260" s="1"/>
      <c r="V260" s="1"/>
      <c r="W260" s="1">
        <f t="shared" si="20"/>
        <v>0</v>
      </c>
      <c r="X260" s="1"/>
      <c r="Y260" s="1"/>
      <c r="Z260" s="1">
        <f>Table1913[[#This Row],[Quantity2]]*Table1913[[#This Row],[U Cost]]</f>
        <v>0</v>
      </c>
      <c r="AB260" s="1"/>
      <c r="AC260" s="1"/>
      <c r="AD260" s="1">
        <f t="shared" si="37"/>
        <v>0</v>
      </c>
      <c r="AE260" s="1"/>
      <c r="AF260" s="1">
        <f>SUM(Table1913[[#This Row],[Total 
Paid]:[Shipping 
Charged]])</f>
        <v>0</v>
      </c>
      <c r="AG260" s="1"/>
      <c r="AH260" s="1"/>
      <c r="AI260" s="1">
        <f t="shared" si="38"/>
        <v>0</v>
      </c>
      <c r="AK260" s="1"/>
      <c r="AL260" s="1"/>
      <c r="AM260" s="1"/>
      <c r="AN260" s="1"/>
      <c r="AP260" s="30"/>
      <c r="AQ260" s="1"/>
      <c r="AR260" s="1">
        <f t="shared" si="34"/>
        <v>0</v>
      </c>
      <c r="AS260" s="1"/>
      <c r="AT260" s="1"/>
      <c r="AU260" s="2">
        <f t="shared" si="39"/>
        <v>0</v>
      </c>
      <c r="AW260" s="1"/>
      <c r="AX260" s="1"/>
      <c r="AY260" s="1"/>
      <c r="AZ260" s="2">
        <f t="shared" si="36"/>
        <v>0</v>
      </c>
      <c r="BA260" s="2">
        <f>SUM(AF260,AH260,-AZ260,-Table1913[[#This Row],[Sale Fee]])</f>
        <v>0</v>
      </c>
      <c r="BC260" s="1"/>
      <c r="BD260" s="1"/>
      <c r="BE260" s="1"/>
    </row>
    <row r="261" spans="1:57" x14ac:dyDescent="0.25">
      <c r="A261" s="1"/>
      <c r="B261" s="1"/>
      <c r="E261" s="4"/>
      <c r="F261" s="4"/>
      <c r="Q261" s="1"/>
      <c r="R261" s="1"/>
      <c r="S261" s="1">
        <f t="shared" si="35"/>
        <v>0</v>
      </c>
      <c r="U261" s="1"/>
      <c r="V261" s="1"/>
      <c r="W261" s="1">
        <f t="shared" si="20"/>
        <v>0</v>
      </c>
      <c r="X261" s="1"/>
      <c r="Y261" s="1"/>
      <c r="Z261" s="1">
        <f>Table1913[[#This Row],[Quantity2]]*Table1913[[#This Row],[U Cost]]</f>
        <v>0</v>
      </c>
      <c r="AB261" s="1"/>
      <c r="AC261" s="1"/>
      <c r="AD261" s="1">
        <f t="shared" si="37"/>
        <v>0</v>
      </c>
      <c r="AE261" s="1"/>
      <c r="AF261" s="1">
        <f>SUM(Table1913[[#This Row],[Total 
Paid]:[Shipping 
Charged]])</f>
        <v>0</v>
      </c>
      <c r="AG261" s="1"/>
      <c r="AH261" s="1"/>
      <c r="AI261" s="1">
        <f t="shared" si="38"/>
        <v>0</v>
      </c>
      <c r="AK261" s="1"/>
      <c r="AL261" s="1"/>
      <c r="AM261" s="1"/>
      <c r="AN261" s="1"/>
      <c r="AP261" s="30"/>
      <c r="AQ261" s="1"/>
      <c r="AR261" s="1">
        <f t="shared" si="34"/>
        <v>0</v>
      </c>
      <c r="AS261" s="1"/>
      <c r="AT261" s="1"/>
      <c r="AU261" s="2">
        <f t="shared" si="39"/>
        <v>0</v>
      </c>
      <c r="AW261" s="1"/>
      <c r="AX261" s="1"/>
      <c r="AY261" s="1"/>
      <c r="AZ261" s="2">
        <f t="shared" si="36"/>
        <v>0</v>
      </c>
      <c r="BA261" s="2">
        <f>SUM(AF261,AH261,-AZ261,-Table1913[[#This Row],[Sale Fee]])</f>
        <v>0</v>
      </c>
      <c r="BC261" s="1"/>
      <c r="BD261" s="1"/>
      <c r="BE261" s="1"/>
    </row>
    <row r="262" spans="1:57" x14ac:dyDescent="0.25">
      <c r="A262" s="1"/>
      <c r="B262" s="1"/>
      <c r="E262" s="4"/>
      <c r="F262" s="4"/>
      <c r="Q262" s="1"/>
      <c r="R262" s="1"/>
      <c r="S262" s="1">
        <f t="shared" si="35"/>
        <v>0</v>
      </c>
      <c r="U262" s="1"/>
      <c r="V262" s="1"/>
      <c r="W262" s="1">
        <f t="shared" si="20"/>
        <v>0</v>
      </c>
      <c r="X262" s="1"/>
      <c r="Y262" s="1"/>
      <c r="Z262" s="1">
        <f>Table1913[[#This Row],[Quantity2]]*Table1913[[#This Row],[U Cost]]</f>
        <v>0</v>
      </c>
      <c r="AB262" s="1"/>
      <c r="AC262" s="1"/>
      <c r="AD262" s="1">
        <f t="shared" si="37"/>
        <v>0</v>
      </c>
      <c r="AE262" s="1"/>
      <c r="AF262" s="1">
        <f>SUM(Table1913[[#This Row],[Total 
Paid]:[Shipping 
Charged]])</f>
        <v>0</v>
      </c>
      <c r="AG262" s="1"/>
      <c r="AH262" s="1"/>
      <c r="AI262" s="1">
        <f t="shared" si="38"/>
        <v>0</v>
      </c>
      <c r="AK262" s="1"/>
      <c r="AL262" s="1"/>
      <c r="AM262" s="1"/>
      <c r="AN262" s="1"/>
      <c r="AP262" s="30"/>
      <c r="AQ262" s="1"/>
      <c r="AR262" s="1">
        <f t="shared" si="34"/>
        <v>0</v>
      </c>
      <c r="AS262" s="1"/>
      <c r="AT262" s="1"/>
      <c r="AU262" s="2">
        <f t="shared" si="39"/>
        <v>0</v>
      </c>
      <c r="AW262" s="1"/>
      <c r="AX262" s="1"/>
      <c r="AY262" s="1"/>
      <c r="AZ262" s="2">
        <f t="shared" si="36"/>
        <v>0</v>
      </c>
      <c r="BA262" s="2">
        <f>SUM(AF262,AH262,-AZ262,-Table1913[[#This Row],[Sale Fee]])</f>
        <v>0</v>
      </c>
      <c r="BC262" s="1"/>
      <c r="BD262" s="1"/>
      <c r="BE262" s="1"/>
    </row>
    <row r="263" spans="1:57" x14ac:dyDescent="0.25">
      <c r="A263" s="1"/>
      <c r="B263" s="1"/>
      <c r="E263" s="4"/>
      <c r="F263" s="4"/>
      <c r="Q263" s="1"/>
      <c r="R263" s="1"/>
      <c r="S263" s="1">
        <f t="shared" si="35"/>
        <v>0</v>
      </c>
      <c r="U263" s="1"/>
      <c r="V263" s="1"/>
      <c r="W263" s="1">
        <f t="shared" si="20"/>
        <v>0</v>
      </c>
      <c r="X263" s="1"/>
      <c r="Y263" s="1"/>
      <c r="Z263" s="1">
        <f>Table1913[[#This Row],[Quantity2]]*Table1913[[#This Row],[U Cost]]</f>
        <v>0</v>
      </c>
      <c r="AB263" s="1"/>
      <c r="AC263" s="1"/>
      <c r="AD263" s="1">
        <f t="shared" si="37"/>
        <v>0</v>
      </c>
      <c r="AE263" s="1"/>
      <c r="AF263" s="1">
        <f>SUM(Table1913[[#This Row],[Total 
Paid]:[Shipping 
Charged]])</f>
        <v>0</v>
      </c>
      <c r="AG263" s="1"/>
      <c r="AH263" s="1"/>
      <c r="AI263" s="1">
        <f t="shared" si="38"/>
        <v>0</v>
      </c>
      <c r="AK263" s="1"/>
      <c r="AL263" s="1"/>
      <c r="AM263" s="1"/>
      <c r="AN263" s="1"/>
      <c r="AP263" s="30"/>
      <c r="AQ263" s="1"/>
      <c r="AR263" s="1">
        <f t="shared" si="34"/>
        <v>0</v>
      </c>
      <c r="AS263" s="1"/>
      <c r="AT263" s="1"/>
      <c r="AU263" s="2">
        <f t="shared" si="39"/>
        <v>0</v>
      </c>
      <c r="AW263" s="1"/>
      <c r="AX263" s="1"/>
      <c r="AY263" s="1"/>
      <c r="AZ263" s="2">
        <f t="shared" si="36"/>
        <v>0</v>
      </c>
      <c r="BA263" s="2">
        <f>SUM(AF263,AH263,-AZ263,-Table1913[[#This Row],[Sale Fee]])</f>
        <v>0</v>
      </c>
      <c r="BC263" s="1"/>
      <c r="BD263" s="1"/>
      <c r="BE263" s="1"/>
    </row>
    <row r="264" spans="1:57" x14ac:dyDescent="0.25">
      <c r="A264" s="1"/>
      <c r="B264" s="1"/>
      <c r="E264" s="4"/>
      <c r="F264" s="4"/>
      <c r="Q264" s="1"/>
      <c r="R264" s="1"/>
      <c r="S264" s="1">
        <f t="shared" si="35"/>
        <v>0</v>
      </c>
      <c r="U264" s="1"/>
      <c r="V264" s="1"/>
      <c r="W264" s="1">
        <f t="shared" si="20"/>
        <v>0</v>
      </c>
      <c r="X264" s="1"/>
      <c r="Y264" s="1"/>
      <c r="Z264" s="1">
        <f>Table1913[[#This Row],[Quantity2]]*Table1913[[#This Row],[U Cost]]</f>
        <v>0</v>
      </c>
      <c r="AB264" s="1"/>
      <c r="AC264" s="1"/>
      <c r="AD264" s="1">
        <f t="shared" si="37"/>
        <v>0</v>
      </c>
      <c r="AE264" s="1"/>
      <c r="AF264" s="1">
        <f>SUM(Table1913[[#This Row],[Total 
Paid]:[Shipping 
Charged]])</f>
        <v>0</v>
      </c>
      <c r="AG264" s="1"/>
      <c r="AH264" s="1"/>
      <c r="AI264" s="1">
        <f t="shared" si="38"/>
        <v>0</v>
      </c>
      <c r="AK264" s="1"/>
      <c r="AL264" s="1"/>
      <c r="AM264" s="1"/>
      <c r="AN264" s="1"/>
      <c r="AP264" s="30"/>
      <c r="AQ264" s="1"/>
      <c r="AR264" s="1">
        <f t="shared" si="34"/>
        <v>0</v>
      </c>
      <c r="AS264" s="1"/>
      <c r="AT264" s="1"/>
      <c r="AU264" s="2">
        <f t="shared" si="39"/>
        <v>0</v>
      </c>
      <c r="AW264" s="1"/>
      <c r="AX264" s="1"/>
      <c r="AY264" s="1"/>
      <c r="AZ264" s="2">
        <f t="shared" si="36"/>
        <v>0</v>
      </c>
      <c r="BA264" s="2">
        <f>SUM(AF264,AH264,-AZ264,-Table1913[[#This Row],[Sale Fee]])</f>
        <v>0</v>
      </c>
      <c r="BC264" s="1"/>
      <c r="BD264" s="1"/>
      <c r="BE264" s="1"/>
    </row>
    <row r="265" spans="1:57" x14ac:dyDescent="0.25">
      <c r="A265" s="1"/>
      <c r="B265" s="1"/>
      <c r="E265" s="4"/>
      <c r="F265" s="4"/>
      <c r="Q265" s="1"/>
      <c r="R265" s="1"/>
      <c r="S265" s="1">
        <f t="shared" si="35"/>
        <v>0</v>
      </c>
      <c r="U265" s="1"/>
      <c r="V265" s="1"/>
      <c r="W265" s="1">
        <f t="shared" si="20"/>
        <v>0</v>
      </c>
      <c r="X265" s="1"/>
      <c r="Y265" s="1"/>
      <c r="Z265" s="1">
        <f>Table1913[[#This Row],[Quantity2]]*Table1913[[#This Row],[U Cost]]</f>
        <v>0</v>
      </c>
      <c r="AB265" s="1"/>
      <c r="AC265" s="1"/>
      <c r="AD265" s="1">
        <f t="shared" si="37"/>
        <v>0</v>
      </c>
      <c r="AE265" s="1"/>
      <c r="AF265" s="1">
        <f>SUM(Table1913[[#This Row],[Total 
Paid]:[Shipping 
Charged]])</f>
        <v>0</v>
      </c>
      <c r="AG265" s="1"/>
      <c r="AH265" s="1"/>
      <c r="AI265" s="1">
        <f t="shared" si="38"/>
        <v>0</v>
      </c>
      <c r="AK265" s="1"/>
      <c r="AL265" s="1"/>
      <c r="AM265" s="1"/>
      <c r="AN265" s="1"/>
      <c r="AP265" s="30"/>
      <c r="AQ265" s="1"/>
      <c r="AR265" s="1">
        <f t="shared" si="34"/>
        <v>0</v>
      </c>
      <c r="AS265" s="1"/>
      <c r="AT265" s="1"/>
      <c r="AU265" s="2">
        <f t="shared" si="39"/>
        <v>0</v>
      </c>
      <c r="AW265" s="1"/>
      <c r="AX265" s="1"/>
      <c r="AY265" s="1"/>
      <c r="AZ265" s="2">
        <f t="shared" si="36"/>
        <v>0</v>
      </c>
      <c r="BA265" s="2">
        <f>SUM(AF265,AH265,-AZ265,-Table1913[[#This Row],[Sale Fee]])</f>
        <v>0</v>
      </c>
      <c r="BC265" s="1"/>
      <c r="BD265" s="1"/>
      <c r="BE265" s="1"/>
    </row>
    <row r="266" spans="1:57" x14ac:dyDescent="0.25">
      <c r="A266" s="1"/>
      <c r="B266" s="1"/>
      <c r="E266" s="4"/>
      <c r="F266" s="4"/>
      <c r="Q266" s="1"/>
      <c r="R266" s="1"/>
      <c r="S266" s="1">
        <f t="shared" si="35"/>
        <v>0</v>
      </c>
      <c r="U266" s="1"/>
      <c r="V266" s="1"/>
      <c r="W266" s="1">
        <f t="shared" si="20"/>
        <v>0</v>
      </c>
      <c r="X266" s="1"/>
      <c r="Y266" s="1"/>
      <c r="Z266" s="1">
        <f>Table1913[[#This Row],[Quantity2]]*Table1913[[#This Row],[U Cost]]</f>
        <v>0</v>
      </c>
      <c r="AB266" s="1"/>
      <c r="AC266" s="1"/>
      <c r="AD266" s="1">
        <f t="shared" si="37"/>
        <v>0</v>
      </c>
      <c r="AE266" s="1"/>
      <c r="AF266" s="1">
        <f>SUM(Table1913[[#This Row],[Total 
Paid]:[Shipping 
Charged]])</f>
        <v>0</v>
      </c>
      <c r="AG266" s="1"/>
      <c r="AH266" s="1"/>
      <c r="AI266" s="1">
        <f t="shared" si="38"/>
        <v>0</v>
      </c>
      <c r="AK266" s="1"/>
      <c r="AL266" s="1"/>
      <c r="AM266" s="1"/>
      <c r="AN266" s="1"/>
      <c r="AP266" s="30"/>
      <c r="AQ266" s="1"/>
      <c r="AR266" s="1">
        <f t="shared" si="34"/>
        <v>0</v>
      </c>
      <c r="AS266" s="1"/>
      <c r="AT266" s="1"/>
      <c r="AU266" s="2">
        <f t="shared" si="39"/>
        <v>0</v>
      </c>
      <c r="AW266" s="1"/>
      <c r="AX266" s="1"/>
      <c r="AY266" s="1"/>
      <c r="AZ266" s="2">
        <f t="shared" si="36"/>
        <v>0</v>
      </c>
      <c r="BA266" s="2">
        <f>SUM(AF266,AH266,-AZ266,-Table1913[[#This Row],[Sale Fee]])</f>
        <v>0</v>
      </c>
      <c r="BC266" s="1"/>
      <c r="BD266" s="1"/>
      <c r="BE266" s="1"/>
    </row>
    <row r="267" spans="1:57" x14ac:dyDescent="0.25">
      <c r="A267" s="1"/>
      <c r="B267" s="1"/>
      <c r="E267" s="4"/>
      <c r="F267" s="4"/>
      <c r="Q267" s="1"/>
      <c r="R267" s="1"/>
      <c r="S267" s="1">
        <f t="shared" si="35"/>
        <v>0</v>
      </c>
      <c r="U267" s="1"/>
      <c r="V267" s="1"/>
      <c r="W267" s="1">
        <f t="shared" si="20"/>
        <v>0</v>
      </c>
      <c r="X267" s="1"/>
      <c r="Y267" s="1"/>
      <c r="Z267" s="1">
        <f>Table1913[[#This Row],[Quantity2]]*Table1913[[#This Row],[U Cost]]</f>
        <v>0</v>
      </c>
      <c r="AB267" s="1"/>
      <c r="AC267" s="1"/>
      <c r="AD267" s="1">
        <f t="shared" si="37"/>
        <v>0</v>
      </c>
      <c r="AE267" s="1"/>
      <c r="AF267" s="1">
        <f>SUM(Table1913[[#This Row],[Total 
Paid]:[Shipping 
Charged]])</f>
        <v>0</v>
      </c>
      <c r="AG267" s="1"/>
      <c r="AH267" s="1"/>
      <c r="AI267" s="1">
        <f t="shared" si="38"/>
        <v>0</v>
      </c>
      <c r="AK267" s="1"/>
      <c r="AL267" s="1"/>
      <c r="AM267" s="1"/>
      <c r="AN267" s="1"/>
      <c r="AP267" s="30"/>
      <c r="AQ267" s="1"/>
      <c r="AR267" s="1">
        <f t="shared" si="34"/>
        <v>0</v>
      </c>
      <c r="AS267" s="1"/>
      <c r="AT267" s="1"/>
      <c r="AU267" s="2">
        <f t="shared" si="39"/>
        <v>0</v>
      </c>
      <c r="AW267" s="1"/>
      <c r="AX267" s="1"/>
      <c r="AY267" s="1"/>
      <c r="AZ267" s="2">
        <f t="shared" si="36"/>
        <v>0</v>
      </c>
      <c r="BA267" s="2">
        <f>SUM(AF267,AH267,-AZ267,-Table1913[[#This Row],[Sale Fee]])</f>
        <v>0</v>
      </c>
      <c r="BC267" s="1"/>
      <c r="BD267" s="1"/>
      <c r="BE267" s="1"/>
    </row>
    <row r="268" spans="1:57" x14ac:dyDescent="0.25">
      <c r="A268" s="1"/>
      <c r="B268" s="1"/>
      <c r="E268" s="4"/>
      <c r="F268" s="4"/>
      <c r="Q268" s="1"/>
      <c r="R268" s="1"/>
      <c r="S268" s="1">
        <f t="shared" si="35"/>
        <v>0</v>
      </c>
      <c r="U268" s="1"/>
      <c r="V268" s="1"/>
      <c r="W268" s="1">
        <f t="shared" si="20"/>
        <v>0</v>
      </c>
      <c r="X268" s="1"/>
      <c r="Y268" s="1"/>
      <c r="Z268" s="1">
        <f>Table1913[[#This Row],[Quantity2]]*Table1913[[#This Row],[U Cost]]</f>
        <v>0</v>
      </c>
      <c r="AB268" s="1"/>
      <c r="AC268" s="1"/>
      <c r="AD268" s="1">
        <f t="shared" si="37"/>
        <v>0</v>
      </c>
      <c r="AE268" s="1"/>
      <c r="AF268" s="1">
        <f>SUM(Table1913[[#This Row],[Total 
Paid]:[Shipping 
Charged]])</f>
        <v>0</v>
      </c>
      <c r="AG268" s="1"/>
      <c r="AH268" s="1"/>
      <c r="AI268" s="1">
        <f t="shared" si="38"/>
        <v>0</v>
      </c>
      <c r="AK268" s="1"/>
      <c r="AL268" s="1"/>
      <c r="AM268" s="1"/>
      <c r="AN268" s="1"/>
      <c r="AP268" s="30"/>
      <c r="AQ268" s="1"/>
      <c r="AR268" s="1">
        <f t="shared" si="34"/>
        <v>0</v>
      </c>
      <c r="AS268" s="1"/>
      <c r="AT268" s="1"/>
      <c r="AU268" s="2">
        <f t="shared" si="39"/>
        <v>0</v>
      </c>
      <c r="AW268" s="1"/>
      <c r="AX268" s="1"/>
      <c r="AY268" s="1"/>
      <c r="AZ268" s="2">
        <f t="shared" si="36"/>
        <v>0</v>
      </c>
      <c r="BA268" s="2">
        <f>SUM(AF268,AH268,-AZ268,-Table1913[[#This Row],[Sale Fee]])</f>
        <v>0</v>
      </c>
      <c r="BC268" s="1"/>
      <c r="BD268" s="1"/>
      <c r="BE268" s="1"/>
    </row>
    <row r="269" spans="1:57" x14ac:dyDescent="0.25">
      <c r="A269" s="1"/>
      <c r="B269" s="1"/>
      <c r="E269" s="4"/>
      <c r="F269" s="4"/>
      <c r="Q269" s="1"/>
      <c r="R269" s="1"/>
      <c r="S269" s="1">
        <f t="shared" si="35"/>
        <v>0</v>
      </c>
      <c r="U269" s="1"/>
      <c r="V269" s="1"/>
      <c r="W269" s="1">
        <f t="shared" si="20"/>
        <v>0</v>
      </c>
      <c r="X269" s="1"/>
      <c r="Y269" s="1"/>
      <c r="Z269" s="1">
        <f>Table1913[[#This Row],[Quantity2]]*Table1913[[#This Row],[U Cost]]</f>
        <v>0</v>
      </c>
      <c r="AB269" s="1"/>
      <c r="AC269" s="1"/>
      <c r="AD269" s="1">
        <f t="shared" si="37"/>
        <v>0</v>
      </c>
      <c r="AE269" s="1"/>
      <c r="AF269" s="1">
        <f>SUM(Table1913[[#This Row],[Total 
Paid]:[Shipping 
Charged]])</f>
        <v>0</v>
      </c>
      <c r="AG269" s="1"/>
      <c r="AH269" s="1"/>
      <c r="AI269" s="1">
        <f t="shared" si="38"/>
        <v>0</v>
      </c>
      <c r="AK269" s="1"/>
      <c r="AL269" s="1"/>
      <c r="AM269" s="1"/>
      <c r="AN269" s="1"/>
      <c r="AP269" s="30"/>
      <c r="AQ269" s="1"/>
      <c r="AR269" s="1">
        <f t="shared" si="34"/>
        <v>0</v>
      </c>
      <c r="AS269" s="1"/>
      <c r="AT269" s="1"/>
      <c r="AU269" s="2">
        <f t="shared" si="39"/>
        <v>0</v>
      </c>
      <c r="AW269" s="1"/>
      <c r="AX269" s="1"/>
      <c r="AY269" s="1"/>
      <c r="AZ269" s="2">
        <f t="shared" si="36"/>
        <v>0</v>
      </c>
      <c r="BA269" s="2">
        <f>SUM(AF269,AH269,-AZ269,-Table1913[[#This Row],[Sale Fee]])</f>
        <v>0</v>
      </c>
      <c r="BC269" s="1"/>
      <c r="BD269" s="1"/>
      <c r="BE269" s="1"/>
    </row>
    <row r="270" spans="1:57" x14ac:dyDescent="0.25">
      <c r="A270" s="1"/>
      <c r="B270" s="1"/>
      <c r="E270" s="4"/>
      <c r="F270" s="4"/>
      <c r="Q270" s="1"/>
      <c r="R270" s="1"/>
      <c r="S270" s="1">
        <f t="shared" si="35"/>
        <v>0</v>
      </c>
      <c r="U270" s="1"/>
      <c r="V270" s="1"/>
      <c r="W270" s="1">
        <f t="shared" si="20"/>
        <v>0</v>
      </c>
      <c r="X270" s="1"/>
      <c r="Y270" s="1"/>
      <c r="Z270" s="1">
        <f>Table1913[[#This Row],[Quantity2]]*Table1913[[#This Row],[U Cost]]</f>
        <v>0</v>
      </c>
      <c r="AB270" s="1"/>
      <c r="AC270" s="1"/>
      <c r="AD270" s="1">
        <f t="shared" si="37"/>
        <v>0</v>
      </c>
      <c r="AE270" s="1"/>
      <c r="AF270" s="1">
        <f>SUM(Table1913[[#This Row],[Total 
Paid]:[Shipping 
Charged]])</f>
        <v>0</v>
      </c>
      <c r="AG270" s="1"/>
      <c r="AH270" s="1"/>
      <c r="AI270" s="1">
        <f t="shared" si="38"/>
        <v>0</v>
      </c>
      <c r="AK270" s="1"/>
      <c r="AL270" s="1"/>
      <c r="AM270" s="1"/>
      <c r="AN270" s="1"/>
      <c r="AP270" s="30"/>
      <c r="AQ270" s="1"/>
      <c r="AR270" s="1">
        <f t="shared" si="34"/>
        <v>0</v>
      </c>
      <c r="AS270" s="1"/>
      <c r="AT270" s="1"/>
      <c r="AU270" s="2">
        <f t="shared" si="39"/>
        <v>0</v>
      </c>
      <c r="AW270" s="1"/>
      <c r="AX270" s="1"/>
      <c r="AY270" s="1"/>
      <c r="AZ270" s="2">
        <f t="shared" si="36"/>
        <v>0</v>
      </c>
      <c r="BA270" s="2">
        <f>SUM(AF270,AH270,-AZ270,-Table1913[[#This Row],[Sale Fee]])</f>
        <v>0</v>
      </c>
      <c r="BC270" s="1"/>
      <c r="BD270" s="1"/>
      <c r="BE270" s="1"/>
    </row>
    <row r="271" spans="1:57" x14ac:dyDescent="0.25">
      <c r="A271" s="1"/>
      <c r="B271" s="1"/>
      <c r="E271" s="4"/>
      <c r="F271" s="4"/>
      <c r="Q271" s="1"/>
      <c r="R271" s="1"/>
      <c r="S271" s="1">
        <f t="shared" si="35"/>
        <v>0</v>
      </c>
      <c r="U271" s="1"/>
      <c r="V271" s="1"/>
      <c r="W271" s="1">
        <f t="shared" si="20"/>
        <v>0</v>
      </c>
      <c r="X271" s="1"/>
      <c r="Y271" s="1"/>
      <c r="Z271" s="1">
        <f>Table1913[[#This Row],[Quantity2]]*Table1913[[#This Row],[U Cost]]</f>
        <v>0</v>
      </c>
      <c r="AB271" s="1"/>
      <c r="AC271" s="1"/>
      <c r="AD271" s="1">
        <f t="shared" si="37"/>
        <v>0</v>
      </c>
      <c r="AE271" s="1"/>
      <c r="AF271" s="1">
        <f>SUM(Table1913[[#This Row],[Total 
Paid]:[Shipping 
Charged]])</f>
        <v>0</v>
      </c>
      <c r="AG271" s="1"/>
      <c r="AH271" s="1"/>
      <c r="AI271" s="1">
        <f t="shared" si="38"/>
        <v>0</v>
      </c>
      <c r="AK271" s="1"/>
      <c r="AL271" s="1"/>
      <c r="AM271" s="1"/>
      <c r="AN271" s="1"/>
      <c r="AP271" s="30"/>
      <c r="AQ271" s="1"/>
      <c r="AR271" s="1">
        <f t="shared" si="34"/>
        <v>0</v>
      </c>
      <c r="AS271" s="1"/>
      <c r="AT271" s="1"/>
      <c r="AU271" s="2">
        <f t="shared" si="39"/>
        <v>0</v>
      </c>
      <c r="AW271" s="1"/>
      <c r="AX271" s="1"/>
      <c r="AY271" s="1"/>
      <c r="AZ271" s="2">
        <f t="shared" si="36"/>
        <v>0</v>
      </c>
      <c r="BA271" s="2">
        <f>SUM(AF271,AH271,-AZ271,-Table1913[[#This Row],[Sale Fee]])</f>
        <v>0</v>
      </c>
      <c r="BC271" s="1"/>
      <c r="BD271" s="1"/>
      <c r="BE271" s="1"/>
    </row>
    <row r="272" spans="1:57" x14ac:dyDescent="0.25">
      <c r="A272" s="1"/>
      <c r="B272" s="1"/>
      <c r="E272" s="4"/>
      <c r="F272" s="4"/>
      <c r="N272" s="49"/>
      <c r="Q272" s="1"/>
      <c r="R272" s="1"/>
      <c r="S272" s="1">
        <f t="shared" si="35"/>
        <v>0</v>
      </c>
      <c r="U272" s="1"/>
      <c r="V272" s="1"/>
      <c r="W272" s="1">
        <f t="shared" si="20"/>
        <v>0</v>
      </c>
      <c r="X272" s="1"/>
      <c r="Y272" s="1"/>
      <c r="Z272" s="1">
        <f>Table1913[[#This Row],[Quantity2]]*Table1913[[#This Row],[U Cost]]</f>
        <v>0</v>
      </c>
      <c r="AB272" s="1"/>
      <c r="AC272" s="1"/>
      <c r="AD272" s="1">
        <f t="shared" si="37"/>
        <v>0</v>
      </c>
      <c r="AE272" s="1"/>
      <c r="AF272" s="1">
        <f>SUM(Table1913[[#This Row],[Total 
Paid]:[Shipping 
Charged]])</f>
        <v>0</v>
      </c>
      <c r="AG272" s="1"/>
      <c r="AH272" s="1"/>
      <c r="AI272" s="1">
        <f t="shared" si="38"/>
        <v>0</v>
      </c>
      <c r="AK272" s="1"/>
      <c r="AL272" s="1"/>
      <c r="AM272" s="1"/>
      <c r="AN272" s="1"/>
      <c r="AP272" s="30"/>
      <c r="AQ272" s="1"/>
      <c r="AR272" s="1">
        <f t="shared" si="34"/>
        <v>0</v>
      </c>
      <c r="AS272" s="1"/>
      <c r="AT272" s="1"/>
      <c r="AU272" s="2">
        <f t="shared" si="39"/>
        <v>0</v>
      </c>
      <c r="AW272" s="1"/>
      <c r="AX272" s="1"/>
      <c r="AY272" s="1"/>
      <c r="AZ272" s="2">
        <f t="shared" si="36"/>
        <v>0</v>
      </c>
      <c r="BA272" s="2">
        <f>SUM(AF272,AH272,-AZ272,-Table1913[[#This Row],[Sale Fee]])</f>
        <v>0</v>
      </c>
      <c r="BC272" s="1"/>
      <c r="BD272" s="1"/>
      <c r="BE272" s="1"/>
    </row>
    <row r="273" spans="1:57" x14ac:dyDescent="0.25">
      <c r="A273" s="1"/>
      <c r="B273" s="1"/>
      <c r="E273" s="4"/>
      <c r="F273" s="4"/>
      <c r="N273" s="49"/>
      <c r="Q273" s="1"/>
      <c r="R273" s="1"/>
      <c r="S273" s="1">
        <f t="shared" si="35"/>
        <v>0</v>
      </c>
      <c r="U273" s="1"/>
      <c r="V273" s="1"/>
      <c r="W273" s="1">
        <f t="shared" si="20"/>
        <v>0</v>
      </c>
      <c r="X273" s="1"/>
      <c r="Y273" s="1"/>
      <c r="Z273" s="1">
        <f>Table1913[[#This Row],[Quantity2]]*Table1913[[#This Row],[U Cost]]</f>
        <v>0</v>
      </c>
      <c r="AB273" s="1"/>
      <c r="AC273" s="1"/>
      <c r="AD273" s="1">
        <f t="shared" si="37"/>
        <v>0</v>
      </c>
      <c r="AE273" s="1"/>
      <c r="AF273" s="1">
        <f>SUM(Table1913[[#This Row],[Total 
Paid]:[Shipping 
Charged]])</f>
        <v>0</v>
      </c>
      <c r="AG273" s="1"/>
      <c r="AH273" s="1"/>
      <c r="AI273" s="1">
        <f t="shared" si="38"/>
        <v>0</v>
      </c>
      <c r="AK273" s="1"/>
      <c r="AL273" s="1"/>
      <c r="AM273" s="1"/>
      <c r="AN273" s="1"/>
      <c r="AP273" s="30"/>
      <c r="AQ273" s="1"/>
      <c r="AR273" s="1">
        <f t="shared" si="34"/>
        <v>0</v>
      </c>
      <c r="AS273" s="1"/>
      <c r="AT273" s="1"/>
      <c r="AU273" s="2">
        <f t="shared" si="39"/>
        <v>0</v>
      </c>
      <c r="AW273" s="1"/>
      <c r="AX273" s="1"/>
      <c r="AY273" s="1"/>
      <c r="AZ273" s="2">
        <f t="shared" si="36"/>
        <v>0</v>
      </c>
      <c r="BA273" s="2">
        <f>SUM(AF273,AH273,-AZ273,-Table1913[[#This Row],[Sale Fee]])</f>
        <v>0</v>
      </c>
      <c r="BC273" s="1"/>
      <c r="BD273" s="1"/>
      <c r="BE273" s="1"/>
    </row>
    <row r="274" spans="1:57" x14ac:dyDescent="0.25">
      <c r="A274" s="1"/>
      <c r="B274" s="1"/>
      <c r="E274" s="4"/>
      <c r="F274" s="4"/>
      <c r="N274" s="49"/>
      <c r="Q274" s="1"/>
      <c r="R274" s="1"/>
      <c r="S274" s="1">
        <f t="shared" si="35"/>
        <v>0</v>
      </c>
      <c r="U274" s="1"/>
      <c r="V274" s="1"/>
      <c r="W274" s="1">
        <f t="shared" si="20"/>
        <v>0</v>
      </c>
      <c r="X274" s="1"/>
      <c r="Y274" s="1"/>
      <c r="Z274" s="1">
        <f>Table1913[[#This Row],[Quantity2]]*Table1913[[#This Row],[U Cost]]</f>
        <v>0</v>
      </c>
      <c r="AB274" s="1"/>
      <c r="AC274" s="1"/>
      <c r="AD274" s="1">
        <f t="shared" si="37"/>
        <v>0</v>
      </c>
      <c r="AE274" s="1"/>
      <c r="AF274" s="1">
        <f>SUM(Table1913[[#This Row],[Total 
Paid]:[Shipping 
Charged]])</f>
        <v>0</v>
      </c>
      <c r="AG274" s="1"/>
      <c r="AH274" s="1"/>
      <c r="AI274" s="1">
        <f t="shared" si="38"/>
        <v>0</v>
      </c>
      <c r="AK274" s="1"/>
      <c r="AL274" s="1"/>
      <c r="AM274" s="1"/>
      <c r="AN274" s="1"/>
      <c r="AP274" s="30"/>
      <c r="AQ274" s="1"/>
      <c r="AR274" s="1">
        <f t="shared" si="34"/>
        <v>0</v>
      </c>
      <c r="AS274" s="1"/>
      <c r="AT274" s="1"/>
      <c r="AU274" s="2">
        <f t="shared" si="39"/>
        <v>0</v>
      </c>
      <c r="AW274" s="1"/>
      <c r="AX274" s="1"/>
      <c r="AY274" s="1"/>
      <c r="AZ274" s="2">
        <f t="shared" si="36"/>
        <v>0</v>
      </c>
      <c r="BA274" s="2">
        <f>SUM(AF274,AH274,-AZ274,-Table1913[[#This Row],[Sale Fee]])</f>
        <v>0</v>
      </c>
      <c r="BC274" s="1"/>
      <c r="BD274" s="1"/>
      <c r="BE274" s="1"/>
    </row>
    <row r="275" spans="1:57" x14ac:dyDescent="0.25">
      <c r="A275" s="1"/>
      <c r="B275" s="1"/>
      <c r="E275" s="4"/>
      <c r="F275" s="4"/>
      <c r="N275" s="49"/>
      <c r="Q275" s="1"/>
      <c r="R275" s="1"/>
      <c r="S275" s="1">
        <f t="shared" si="35"/>
        <v>0</v>
      </c>
      <c r="U275" s="1"/>
      <c r="V275" s="1"/>
      <c r="W275" s="1">
        <f t="shared" si="20"/>
        <v>0</v>
      </c>
      <c r="X275" s="1"/>
      <c r="Y275" s="1"/>
      <c r="Z275" s="1">
        <f>Table1913[[#This Row],[Quantity2]]*Table1913[[#This Row],[U Cost]]</f>
        <v>0</v>
      </c>
      <c r="AB275" s="1"/>
      <c r="AC275" s="1"/>
      <c r="AD275" s="1">
        <f t="shared" si="37"/>
        <v>0</v>
      </c>
      <c r="AE275" s="1"/>
      <c r="AF275" s="1">
        <f>SUM(Table1913[[#This Row],[Total 
Paid]:[Shipping 
Charged]])</f>
        <v>0</v>
      </c>
      <c r="AG275" s="1"/>
      <c r="AH275" s="1"/>
      <c r="AI275" s="1">
        <f t="shared" si="38"/>
        <v>0</v>
      </c>
      <c r="AK275" s="1"/>
      <c r="AL275" s="1"/>
      <c r="AM275" s="1"/>
      <c r="AN275" s="1"/>
      <c r="AP275" s="30"/>
      <c r="AQ275" s="1"/>
      <c r="AR275" s="1">
        <f t="shared" si="34"/>
        <v>0</v>
      </c>
      <c r="AS275" s="1"/>
      <c r="AT275" s="1"/>
      <c r="AU275" s="2">
        <f t="shared" si="39"/>
        <v>0</v>
      </c>
      <c r="AW275" s="1"/>
      <c r="AX275" s="1"/>
      <c r="AY275" s="1"/>
      <c r="AZ275" s="2">
        <f t="shared" si="36"/>
        <v>0</v>
      </c>
      <c r="BA275" s="2">
        <f>SUM(AF275,AH275,-AZ275,-Table1913[[#This Row],[Sale Fee]])</f>
        <v>0</v>
      </c>
      <c r="BC275" s="1"/>
      <c r="BD275" s="1"/>
      <c r="BE275" s="1"/>
    </row>
    <row r="276" spans="1:57" x14ac:dyDescent="0.25">
      <c r="A276" s="1"/>
      <c r="B276" s="1"/>
      <c r="E276" s="4"/>
      <c r="F276" s="4"/>
      <c r="N276" s="49"/>
      <c r="Q276" s="1"/>
      <c r="R276" s="1"/>
      <c r="S276" s="1">
        <f t="shared" si="35"/>
        <v>0</v>
      </c>
      <c r="U276" s="1"/>
      <c r="V276" s="1"/>
      <c r="W276" s="1">
        <f t="shared" si="20"/>
        <v>0</v>
      </c>
      <c r="X276" s="1"/>
      <c r="Y276" s="1"/>
      <c r="Z276" s="1">
        <f>Table1913[[#This Row],[Quantity2]]*Table1913[[#This Row],[U Cost]]</f>
        <v>0</v>
      </c>
      <c r="AB276" s="1"/>
      <c r="AC276" s="1"/>
      <c r="AD276" s="1">
        <f t="shared" si="37"/>
        <v>0</v>
      </c>
      <c r="AE276" s="1"/>
      <c r="AF276" s="1">
        <f>SUM(Table1913[[#This Row],[Total 
Paid]:[Shipping 
Charged]])</f>
        <v>0</v>
      </c>
      <c r="AG276" s="1"/>
      <c r="AH276" s="1"/>
      <c r="AI276" s="1">
        <f t="shared" si="38"/>
        <v>0</v>
      </c>
      <c r="AK276" s="1"/>
      <c r="AL276" s="1"/>
      <c r="AM276" s="1"/>
      <c r="AN276" s="1"/>
      <c r="AP276" s="30"/>
      <c r="AQ276" s="1"/>
      <c r="AR276" s="1">
        <f t="shared" si="34"/>
        <v>0</v>
      </c>
      <c r="AS276" s="1"/>
      <c r="AT276" s="1"/>
      <c r="AU276" s="2">
        <f t="shared" si="39"/>
        <v>0</v>
      </c>
      <c r="AW276" s="1"/>
      <c r="AX276" s="1"/>
      <c r="AY276" s="1"/>
      <c r="AZ276" s="2">
        <f t="shared" si="36"/>
        <v>0</v>
      </c>
      <c r="BA276" s="2">
        <f>SUM(AF276,AH276,-AZ276,-Table1913[[#This Row],[Sale Fee]])</f>
        <v>0</v>
      </c>
      <c r="BC276" s="1"/>
      <c r="BD276" s="1"/>
      <c r="BE276" s="1"/>
    </row>
    <row r="277" spans="1:57" x14ac:dyDescent="0.25">
      <c r="A277" s="1"/>
      <c r="B277" s="1"/>
      <c r="E277" s="4"/>
      <c r="F277" s="4"/>
      <c r="N277" s="49"/>
      <c r="Q277" s="1"/>
      <c r="R277" s="1"/>
      <c r="S277" s="1">
        <f t="shared" si="35"/>
        <v>0</v>
      </c>
      <c r="U277" s="1"/>
      <c r="V277" s="1"/>
      <c r="W277" s="1">
        <f t="shared" si="20"/>
        <v>0</v>
      </c>
      <c r="X277" s="1"/>
      <c r="Y277" s="1"/>
      <c r="Z277" s="1">
        <f>Table1913[[#This Row],[Quantity2]]*Table1913[[#This Row],[U Cost]]</f>
        <v>0</v>
      </c>
      <c r="AB277" s="1"/>
      <c r="AC277" s="1"/>
      <c r="AD277" s="1">
        <f t="shared" si="37"/>
        <v>0</v>
      </c>
      <c r="AE277" s="1"/>
      <c r="AF277" s="1">
        <f>SUM(Table1913[[#This Row],[Total 
Paid]:[Shipping 
Charged]])</f>
        <v>0</v>
      </c>
      <c r="AG277" s="1"/>
      <c r="AH277" s="1"/>
      <c r="AI277" s="1">
        <f t="shared" si="38"/>
        <v>0</v>
      </c>
      <c r="AK277" s="1"/>
      <c r="AL277" s="1"/>
      <c r="AM277" s="1"/>
      <c r="AN277" s="1"/>
      <c r="AP277" s="30"/>
      <c r="AQ277" s="1"/>
      <c r="AR277" s="1">
        <f t="shared" si="34"/>
        <v>0</v>
      </c>
      <c r="AS277" s="1"/>
      <c r="AT277" s="1"/>
      <c r="AU277" s="2">
        <f t="shared" si="39"/>
        <v>0</v>
      </c>
      <c r="AW277" s="1"/>
      <c r="AX277" s="1"/>
      <c r="AY277" s="1"/>
      <c r="AZ277" s="2">
        <f t="shared" si="36"/>
        <v>0</v>
      </c>
      <c r="BA277" s="2">
        <f>SUM(AF277,AH277,-AZ277,-Table1913[[#This Row],[Sale Fee]])</f>
        <v>0</v>
      </c>
      <c r="BC277" s="1"/>
      <c r="BD277" s="1"/>
      <c r="BE277" s="1"/>
    </row>
    <row r="278" spans="1:57" x14ac:dyDescent="0.25">
      <c r="A278" s="1"/>
      <c r="B278" s="1"/>
      <c r="E278" s="4"/>
      <c r="F278" s="4"/>
      <c r="N278" s="49"/>
      <c r="Q278" s="1"/>
      <c r="R278" s="1"/>
      <c r="S278" s="1">
        <f t="shared" si="35"/>
        <v>0</v>
      </c>
      <c r="U278" s="1"/>
      <c r="V278" s="1"/>
      <c r="W278" s="1">
        <f t="shared" si="20"/>
        <v>0</v>
      </c>
      <c r="X278" s="1"/>
      <c r="Y278" s="1"/>
      <c r="Z278" s="1">
        <f>Table1913[[#This Row],[Quantity2]]*Table1913[[#This Row],[U Cost]]</f>
        <v>0</v>
      </c>
      <c r="AB278" s="1"/>
      <c r="AC278" s="1"/>
      <c r="AD278" s="1">
        <f t="shared" si="37"/>
        <v>0</v>
      </c>
      <c r="AE278" s="1"/>
      <c r="AF278" s="1">
        <f>SUM(Table1913[[#This Row],[Total 
Paid]:[Shipping 
Charged]])</f>
        <v>0</v>
      </c>
      <c r="AG278" s="1"/>
      <c r="AH278" s="1"/>
      <c r="AI278" s="1">
        <f t="shared" si="38"/>
        <v>0</v>
      </c>
      <c r="AK278" s="1"/>
      <c r="AL278" s="1"/>
      <c r="AM278" s="1"/>
      <c r="AN278" s="1"/>
      <c r="AP278" s="30"/>
      <c r="AQ278" s="1"/>
      <c r="AR278" s="1">
        <f t="shared" si="34"/>
        <v>0</v>
      </c>
      <c r="AS278" s="1"/>
      <c r="AT278" s="1"/>
      <c r="AU278" s="2">
        <f t="shared" si="39"/>
        <v>0</v>
      </c>
      <c r="AW278" s="1"/>
      <c r="AX278" s="1"/>
      <c r="AY278" s="1"/>
      <c r="AZ278" s="2">
        <f t="shared" si="36"/>
        <v>0</v>
      </c>
      <c r="BA278" s="2">
        <f>SUM(AF278,AH278,-AZ278,-Table1913[[#This Row],[Sale Fee]])</f>
        <v>0</v>
      </c>
      <c r="BC278" s="1"/>
      <c r="BD278" s="1"/>
      <c r="BE278" s="1"/>
    </row>
    <row r="279" spans="1:57" x14ac:dyDescent="0.25">
      <c r="A279" s="1"/>
      <c r="B279" s="1"/>
      <c r="E279" s="4"/>
      <c r="F279" s="4"/>
      <c r="Q279" s="1"/>
      <c r="R279" s="1"/>
      <c r="S279" s="1">
        <f t="shared" si="35"/>
        <v>0</v>
      </c>
      <c r="U279" s="1"/>
      <c r="V279" s="1"/>
      <c r="W279" s="1">
        <f t="shared" si="20"/>
        <v>0</v>
      </c>
      <c r="X279" s="1"/>
      <c r="Y279" s="1"/>
      <c r="Z279" s="1">
        <f>Table1913[[#This Row],[Quantity2]]*Table1913[[#This Row],[U Cost]]</f>
        <v>0</v>
      </c>
      <c r="AB279" s="1"/>
      <c r="AC279" s="1"/>
      <c r="AD279" s="1">
        <f t="shared" si="37"/>
        <v>0</v>
      </c>
      <c r="AE279" s="1"/>
      <c r="AF279" s="1">
        <f>SUM(Table1913[[#This Row],[Total 
Paid]:[Shipping 
Charged]])</f>
        <v>0</v>
      </c>
      <c r="AG279" s="1"/>
      <c r="AH279" s="1"/>
      <c r="AI279" s="1">
        <f t="shared" si="38"/>
        <v>0</v>
      </c>
      <c r="AK279" s="1"/>
      <c r="AL279" s="1"/>
      <c r="AM279" s="1"/>
      <c r="AN279" s="1"/>
      <c r="AP279" s="30"/>
      <c r="AQ279" s="1"/>
      <c r="AR279" s="1">
        <f t="shared" si="34"/>
        <v>0</v>
      </c>
      <c r="AS279" s="1"/>
      <c r="AT279" s="1"/>
      <c r="AU279" s="2">
        <f t="shared" si="39"/>
        <v>0</v>
      </c>
      <c r="AW279" s="1"/>
      <c r="AX279" s="1"/>
      <c r="AY279" s="1"/>
      <c r="AZ279" s="2">
        <f t="shared" si="36"/>
        <v>0</v>
      </c>
      <c r="BA279" s="2">
        <f>SUM(AF279,AH279,-AZ279,-Table1913[[#This Row],[Sale Fee]])</f>
        <v>0</v>
      </c>
      <c r="BC279" s="1"/>
      <c r="BD279" s="1"/>
      <c r="BE279" s="1"/>
    </row>
    <row r="280" spans="1:57" x14ac:dyDescent="0.25">
      <c r="A280" s="1"/>
      <c r="B280" s="1"/>
      <c r="E280" s="4"/>
      <c r="F280" s="4"/>
      <c r="N280" s="49"/>
      <c r="Q280" s="1"/>
      <c r="R280" s="1"/>
      <c r="S280" s="1">
        <f t="shared" si="35"/>
        <v>0</v>
      </c>
      <c r="U280" s="1"/>
      <c r="V280" s="1"/>
      <c r="W280" s="1">
        <f t="shared" si="20"/>
        <v>0</v>
      </c>
      <c r="X280" s="1"/>
      <c r="Y280" s="1"/>
      <c r="Z280" s="1">
        <f>Table1913[[#This Row],[Quantity2]]*Table1913[[#This Row],[U Cost]]</f>
        <v>0</v>
      </c>
      <c r="AB280" s="1"/>
      <c r="AC280" s="1"/>
      <c r="AD280" s="1">
        <f t="shared" si="37"/>
        <v>0</v>
      </c>
      <c r="AE280" s="1"/>
      <c r="AF280" s="1">
        <f>SUM(Table1913[[#This Row],[Total 
Paid]:[Shipping 
Charged]])</f>
        <v>0</v>
      </c>
      <c r="AG280" s="1"/>
      <c r="AH280" s="1"/>
      <c r="AI280" s="1">
        <f t="shared" si="38"/>
        <v>0</v>
      </c>
      <c r="AK280" s="1"/>
      <c r="AL280" s="1"/>
      <c r="AM280" s="1"/>
      <c r="AN280" s="1"/>
      <c r="AP280" s="30"/>
      <c r="AQ280" s="1"/>
      <c r="AR280" s="1">
        <f t="shared" si="34"/>
        <v>0</v>
      </c>
      <c r="AS280" s="1"/>
      <c r="AT280" s="1"/>
      <c r="AU280" s="2">
        <f t="shared" si="39"/>
        <v>0</v>
      </c>
      <c r="AW280" s="1"/>
      <c r="AX280" s="1"/>
      <c r="AY280" s="1"/>
      <c r="AZ280" s="2">
        <f t="shared" si="36"/>
        <v>0</v>
      </c>
      <c r="BA280" s="2">
        <f>SUM(AF280,AH280,-AZ280,-Table1913[[#This Row],[Sale Fee]])</f>
        <v>0</v>
      </c>
      <c r="BC280" s="1"/>
      <c r="BD280" s="1"/>
      <c r="BE280" s="1"/>
    </row>
    <row r="281" spans="1:57" x14ac:dyDescent="0.25">
      <c r="A281" s="1"/>
      <c r="B281" s="1"/>
      <c r="E281" s="4"/>
      <c r="F281" s="4"/>
      <c r="N281" s="49"/>
      <c r="Q281" s="1"/>
      <c r="R281" s="1"/>
      <c r="S281" s="1">
        <f t="shared" si="35"/>
        <v>0</v>
      </c>
      <c r="U281" s="1"/>
      <c r="V281" s="1"/>
      <c r="W281" s="1">
        <f t="shared" si="20"/>
        <v>0</v>
      </c>
      <c r="X281" s="1"/>
      <c r="Y281" s="1"/>
      <c r="Z281" s="1">
        <f>Table1913[[#This Row],[Quantity2]]*Table1913[[#This Row],[U Cost]]</f>
        <v>0</v>
      </c>
      <c r="AB281" s="1"/>
      <c r="AC281" s="1"/>
      <c r="AD281" s="1">
        <f t="shared" si="37"/>
        <v>0</v>
      </c>
      <c r="AE281" s="1"/>
      <c r="AF281" s="1">
        <f>SUM(Table1913[[#This Row],[Total 
Paid]:[Shipping 
Charged]])</f>
        <v>0</v>
      </c>
      <c r="AG281" s="1"/>
      <c r="AH281" s="1"/>
      <c r="AI281" s="1">
        <f t="shared" si="38"/>
        <v>0</v>
      </c>
      <c r="AK281" s="1"/>
      <c r="AL281" s="1"/>
      <c r="AM281" s="1"/>
      <c r="AN281" s="1"/>
      <c r="AP281" s="30"/>
      <c r="AQ281" s="1"/>
      <c r="AR281" s="1">
        <f t="shared" si="34"/>
        <v>0</v>
      </c>
      <c r="AS281" s="1"/>
      <c r="AT281" s="1"/>
      <c r="AU281" s="2">
        <f t="shared" si="39"/>
        <v>0</v>
      </c>
      <c r="AW281" s="1"/>
      <c r="AX281" s="1"/>
      <c r="AY281" s="1"/>
      <c r="AZ281" s="2">
        <f t="shared" si="36"/>
        <v>0</v>
      </c>
      <c r="BA281" s="2">
        <f>SUM(AF281,AH281,-AZ281,-Table1913[[#This Row],[Sale Fee]])</f>
        <v>0</v>
      </c>
      <c r="BC281" s="1"/>
      <c r="BD281" s="1"/>
      <c r="BE281" s="1"/>
    </row>
    <row r="282" spans="1:57" x14ac:dyDescent="0.25">
      <c r="A282" s="1"/>
      <c r="B282" s="1"/>
      <c r="E282" s="4"/>
      <c r="F282" s="4"/>
      <c r="N282" s="49"/>
      <c r="Q282" s="1"/>
      <c r="R282" s="1"/>
      <c r="S282" s="1">
        <f t="shared" si="35"/>
        <v>0</v>
      </c>
      <c r="U282" s="1"/>
      <c r="V282" s="1"/>
      <c r="W282" s="1">
        <f t="shared" si="20"/>
        <v>0</v>
      </c>
      <c r="X282" s="1"/>
      <c r="Y282" s="1"/>
      <c r="Z282" s="1">
        <f>Table1913[[#This Row],[Quantity2]]*Table1913[[#This Row],[U Cost]]</f>
        <v>0</v>
      </c>
      <c r="AB282" s="1"/>
      <c r="AC282" s="1"/>
      <c r="AD282" s="1">
        <f t="shared" si="37"/>
        <v>0</v>
      </c>
      <c r="AE282" s="1"/>
      <c r="AF282" s="1">
        <f>SUM(Table1913[[#This Row],[Total 
Paid]:[Shipping 
Charged]])</f>
        <v>0</v>
      </c>
      <c r="AG282" s="1"/>
      <c r="AH282" s="1"/>
      <c r="AI282" s="1">
        <f t="shared" si="38"/>
        <v>0</v>
      </c>
      <c r="AK282" s="1"/>
      <c r="AL282" s="1"/>
      <c r="AM282" s="1"/>
      <c r="AN282" s="1"/>
      <c r="AP282" s="30"/>
      <c r="AQ282" s="1"/>
      <c r="AR282" s="1">
        <f t="shared" si="34"/>
        <v>0</v>
      </c>
      <c r="AS282" s="1"/>
      <c r="AT282" s="1"/>
      <c r="AU282" s="2">
        <f t="shared" si="39"/>
        <v>0</v>
      </c>
      <c r="AW282" s="1"/>
      <c r="AX282" s="1"/>
      <c r="AY282" s="1"/>
      <c r="AZ282" s="2">
        <f t="shared" si="36"/>
        <v>0</v>
      </c>
      <c r="BA282" s="2">
        <f>SUM(AF282,AH282,-AZ282,-Table1913[[#This Row],[Sale Fee]])</f>
        <v>0</v>
      </c>
      <c r="BC282" s="1"/>
      <c r="BD282" s="1"/>
      <c r="BE282" s="1"/>
    </row>
    <row r="283" spans="1:57" x14ac:dyDescent="0.25">
      <c r="A283" s="1"/>
      <c r="B283" s="1"/>
      <c r="E283" s="4"/>
      <c r="F283" s="4"/>
      <c r="N283" s="49"/>
      <c r="Q283" s="1"/>
      <c r="R283" s="1"/>
      <c r="S283" s="1">
        <f t="shared" si="35"/>
        <v>0</v>
      </c>
      <c r="U283" s="1"/>
      <c r="V283" s="1"/>
      <c r="W283" s="1">
        <f t="shared" si="20"/>
        <v>0</v>
      </c>
      <c r="X283" s="1"/>
      <c r="Y283" s="1"/>
      <c r="Z283" s="1">
        <f>Table1913[[#This Row],[Quantity2]]*Table1913[[#This Row],[U Cost]]</f>
        <v>0</v>
      </c>
      <c r="AB283" s="1"/>
      <c r="AC283" s="1"/>
      <c r="AD283" s="1">
        <f t="shared" si="37"/>
        <v>0</v>
      </c>
      <c r="AE283" s="1"/>
      <c r="AF283" s="1">
        <f>SUM(Table1913[[#This Row],[Total 
Paid]:[Shipping 
Charged]])</f>
        <v>0</v>
      </c>
      <c r="AG283" s="1"/>
      <c r="AH283" s="1"/>
      <c r="AI283" s="1">
        <f t="shared" si="38"/>
        <v>0</v>
      </c>
      <c r="AK283" s="1"/>
      <c r="AL283" s="1"/>
      <c r="AM283" s="1"/>
      <c r="AN283" s="1"/>
      <c r="AP283" s="30"/>
      <c r="AQ283" s="1"/>
      <c r="AR283" s="1">
        <f t="shared" si="34"/>
        <v>0</v>
      </c>
      <c r="AS283" s="1"/>
      <c r="AT283" s="1"/>
      <c r="AU283" s="2">
        <f t="shared" si="39"/>
        <v>0</v>
      </c>
      <c r="AW283" s="1"/>
      <c r="AX283" s="1"/>
      <c r="AY283" s="1"/>
      <c r="AZ283" s="2">
        <f t="shared" si="36"/>
        <v>0</v>
      </c>
      <c r="BA283" s="2">
        <f>SUM(AF283,AH283,-AZ283,-Table1913[[#This Row],[Sale Fee]])</f>
        <v>0</v>
      </c>
      <c r="BC283" s="1"/>
      <c r="BD283" s="1"/>
      <c r="BE283" s="1"/>
    </row>
    <row r="284" spans="1:57" x14ac:dyDescent="0.25">
      <c r="A284" s="1"/>
      <c r="B284" s="1"/>
      <c r="E284" s="4"/>
      <c r="F284" s="4"/>
      <c r="N284" s="49"/>
      <c r="Q284" s="1"/>
      <c r="R284" s="1"/>
      <c r="S284" s="1">
        <f t="shared" si="35"/>
        <v>0</v>
      </c>
      <c r="U284" s="1"/>
      <c r="V284" s="1"/>
      <c r="W284" s="1">
        <f t="shared" si="20"/>
        <v>0</v>
      </c>
      <c r="X284" s="1"/>
      <c r="Y284" s="1"/>
      <c r="Z284" s="1">
        <f>Table1913[[#This Row],[Quantity2]]*Table1913[[#This Row],[U Cost]]</f>
        <v>0</v>
      </c>
      <c r="AB284" s="1"/>
      <c r="AC284" s="1"/>
      <c r="AD284" s="1">
        <f t="shared" si="37"/>
        <v>0</v>
      </c>
      <c r="AE284" s="1"/>
      <c r="AF284" s="1">
        <f>SUM(Table1913[[#This Row],[Total 
Paid]:[Shipping 
Charged]])</f>
        <v>0</v>
      </c>
      <c r="AG284" s="1"/>
      <c r="AH284" s="1"/>
      <c r="AI284" s="1">
        <f t="shared" si="38"/>
        <v>0</v>
      </c>
      <c r="AK284" s="1"/>
      <c r="AL284" s="1"/>
      <c r="AM284" s="1"/>
      <c r="AN284" s="1"/>
      <c r="AP284" s="30"/>
      <c r="AQ284" s="1"/>
      <c r="AR284" s="1">
        <f t="shared" si="34"/>
        <v>0</v>
      </c>
      <c r="AS284" s="1"/>
      <c r="AT284" s="1"/>
      <c r="AU284" s="2">
        <f t="shared" si="39"/>
        <v>0</v>
      </c>
      <c r="AW284" s="1"/>
      <c r="AX284" s="1"/>
      <c r="AY284" s="1"/>
      <c r="AZ284" s="2">
        <f t="shared" si="36"/>
        <v>0</v>
      </c>
      <c r="BA284" s="2">
        <f>SUM(AF284,AH284,-AZ284,-Table1913[[#This Row],[Sale Fee]])</f>
        <v>0</v>
      </c>
      <c r="BC284" s="1"/>
      <c r="BD284" s="1"/>
      <c r="BE284" s="1"/>
    </row>
    <row r="285" spans="1:57" x14ac:dyDescent="0.25">
      <c r="A285" s="1"/>
      <c r="B285" s="1"/>
      <c r="E285" s="4"/>
      <c r="F285" s="4"/>
      <c r="Q285" s="1"/>
      <c r="R285" s="1"/>
      <c r="S285" s="1">
        <f t="shared" si="35"/>
        <v>0</v>
      </c>
      <c r="U285" s="1"/>
      <c r="V285" s="1"/>
      <c r="W285" s="1">
        <f t="shared" si="20"/>
        <v>0</v>
      </c>
      <c r="X285" s="1"/>
      <c r="Y285" s="1"/>
      <c r="Z285" s="1">
        <f>Table1913[[#This Row],[Quantity2]]*Table1913[[#This Row],[U Cost]]</f>
        <v>0</v>
      </c>
      <c r="AB285" s="1"/>
      <c r="AC285" s="1"/>
      <c r="AD285" s="1">
        <f t="shared" si="37"/>
        <v>0</v>
      </c>
      <c r="AE285" s="1"/>
      <c r="AF285" s="1">
        <f>SUM(Table1913[[#This Row],[Total 
Paid]:[Shipping 
Charged]])</f>
        <v>0</v>
      </c>
      <c r="AG285" s="1"/>
      <c r="AH285" s="1"/>
      <c r="AI285" s="1">
        <f t="shared" si="38"/>
        <v>0</v>
      </c>
      <c r="AK285" s="1"/>
      <c r="AL285" s="1"/>
      <c r="AM285" s="1"/>
      <c r="AN285" s="1"/>
      <c r="AP285" s="30"/>
      <c r="AQ285" s="1"/>
      <c r="AR285" s="1">
        <f t="shared" si="34"/>
        <v>0</v>
      </c>
      <c r="AS285" s="1"/>
      <c r="AT285" s="1"/>
      <c r="AU285" s="2">
        <f t="shared" si="39"/>
        <v>0</v>
      </c>
      <c r="AW285" s="1"/>
      <c r="AX285" s="1"/>
      <c r="AY285" s="1"/>
      <c r="AZ285" s="2">
        <f t="shared" si="36"/>
        <v>0</v>
      </c>
      <c r="BA285" s="2">
        <f>SUM(AF285,AH285,-AZ285,-Table1913[[#This Row],[Sale Fee]])</f>
        <v>0</v>
      </c>
      <c r="BC285" s="1"/>
      <c r="BD285" s="1"/>
      <c r="BE285" s="1"/>
    </row>
    <row r="286" spans="1:57" x14ac:dyDescent="0.25">
      <c r="A286" s="1"/>
      <c r="B286" s="1"/>
      <c r="E286" s="4"/>
      <c r="F286" s="4"/>
      <c r="Q286" s="1"/>
      <c r="R286" s="1"/>
      <c r="S286" s="1">
        <f t="shared" si="35"/>
        <v>0</v>
      </c>
      <c r="U286" s="1"/>
      <c r="V286" s="1"/>
      <c r="W286" s="1">
        <f t="shared" si="20"/>
        <v>0</v>
      </c>
      <c r="X286" s="1"/>
      <c r="Y286" s="1"/>
      <c r="Z286" s="1">
        <f>Table1913[[#This Row],[Quantity2]]*Table1913[[#This Row],[U Cost]]</f>
        <v>0</v>
      </c>
      <c r="AB286" s="1"/>
      <c r="AC286" s="1"/>
      <c r="AD286" s="1">
        <f t="shared" si="37"/>
        <v>0</v>
      </c>
      <c r="AE286" s="1"/>
      <c r="AF286" s="1">
        <f>SUM(Table1913[[#This Row],[Total 
Paid]:[Shipping 
Charged]])</f>
        <v>0</v>
      </c>
      <c r="AG286" s="1"/>
      <c r="AH286" s="1"/>
      <c r="AI286" s="1">
        <f t="shared" si="38"/>
        <v>0</v>
      </c>
      <c r="AK286" s="1"/>
      <c r="AL286" s="1"/>
      <c r="AM286" s="1"/>
      <c r="AN286" s="1"/>
      <c r="AP286" s="30"/>
      <c r="AQ286" s="1"/>
      <c r="AR286" s="1">
        <f t="shared" si="34"/>
        <v>0</v>
      </c>
      <c r="AS286" s="1"/>
      <c r="AT286" s="1"/>
      <c r="AU286" s="2">
        <f t="shared" si="39"/>
        <v>0</v>
      </c>
      <c r="AW286" s="1"/>
      <c r="AX286" s="1"/>
      <c r="AY286" s="1"/>
      <c r="AZ286" s="2">
        <f t="shared" si="36"/>
        <v>0</v>
      </c>
      <c r="BA286" s="2">
        <f>SUM(AF286,AH286,-AZ286,-Table1913[[#This Row],[Sale Fee]])</f>
        <v>0</v>
      </c>
      <c r="BC286" s="1"/>
      <c r="BD286" s="1"/>
      <c r="BE286" s="1"/>
    </row>
    <row r="287" spans="1:57" x14ac:dyDescent="0.25">
      <c r="A287" s="1"/>
      <c r="B287" s="1"/>
      <c r="E287" s="4"/>
      <c r="F287" s="4"/>
      <c r="Q287" s="1"/>
      <c r="R287" s="1"/>
      <c r="S287" s="1">
        <f t="shared" si="35"/>
        <v>0</v>
      </c>
      <c r="U287" s="1"/>
      <c r="V287" s="1"/>
      <c r="W287" s="1">
        <f t="shared" si="20"/>
        <v>0</v>
      </c>
      <c r="X287" s="1"/>
      <c r="Y287" s="1"/>
      <c r="Z287" s="1">
        <f>Table1913[[#This Row],[Quantity2]]*Table1913[[#This Row],[U Cost]]</f>
        <v>0</v>
      </c>
      <c r="AB287" s="1"/>
      <c r="AC287" s="1"/>
      <c r="AD287" s="1">
        <f t="shared" si="37"/>
        <v>0</v>
      </c>
      <c r="AE287" s="1"/>
      <c r="AF287" s="1">
        <f>SUM(Table1913[[#This Row],[Total 
Paid]:[Shipping 
Charged]])</f>
        <v>0</v>
      </c>
      <c r="AG287" s="1"/>
      <c r="AH287" s="1"/>
      <c r="AI287" s="1">
        <f t="shared" si="38"/>
        <v>0</v>
      </c>
      <c r="AK287" s="1"/>
      <c r="AL287" s="1"/>
      <c r="AM287" s="1"/>
      <c r="AN287" s="1"/>
      <c r="AP287" s="30"/>
      <c r="AQ287" s="1"/>
      <c r="AR287" s="1">
        <f t="shared" si="34"/>
        <v>0</v>
      </c>
      <c r="AS287" s="1"/>
      <c r="AT287" s="1"/>
      <c r="AU287" s="2">
        <f t="shared" si="39"/>
        <v>0</v>
      </c>
      <c r="AW287" s="1"/>
      <c r="AX287" s="1"/>
      <c r="AY287" s="1"/>
      <c r="AZ287" s="2">
        <f t="shared" si="36"/>
        <v>0</v>
      </c>
      <c r="BA287" s="2">
        <f>SUM(AF287,AH287,-AZ287,-Table1913[[#This Row],[Sale Fee]])</f>
        <v>0</v>
      </c>
      <c r="BC287" s="1"/>
      <c r="BD287" s="1"/>
      <c r="BE287" s="1"/>
    </row>
    <row r="288" spans="1:57" x14ac:dyDescent="0.25">
      <c r="A288" s="1"/>
      <c r="B288" s="1"/>
      <c r="E288" s="4"/>
      <c r="F288" s="4"/>
      <c r="Q288" s="1"/>
      <c r="R288" s="1"/>
      <c r="S288" s="1">
        <f t="shared" si="35"/>
        <v>0</v>
      </c>
      <c r="U288" s="1"/>
      <c r="V288" s="1"/>
      <c r="W288" s="1">
        <f t="shared" si="20"/>
        <v>0</v>
      </c>
      <c r="X288" s="1"/>
      <c r="Y288" s="1"/>
      <c r="Z288" s="1">
        <f>Table1913[[#This Row],[Quantity2]]*Table1913[[#This Row],[U Cost]]</f>
        <v>0</v>
      </c>
      <c r="AB288" s="1"/>
      <c r="AC288" s="1"/>
      <c r="AD288" s="1">
        <f t="shared" si="37"/>
        <v>0</v>
      </c>
      <c r="AE288" s="1"/>
      <c r="AF288" s="1">
        <f>SUM(Table1913[[#This Row],[Total 
Paid]:[Shipping 
Charged]])</f>
        <v>0</v>
      </c>
      <c r="AG288" s="1"/>
      <c r="AH288" s="1"/>
      <c r="AI288" s="1">
        <f t="shared" si="38"/>
        <v>0</v>
      </c>
      <c r="AK288" s="1"/>
      <c r="AL288" s="1"/>
      <c r="AM288" s="1"/>
      <c r="AN288" s="1"/>
      <c r="AP288" s="30"/>
      <c r="AQ288" s="1"/>
      <c r="AR288" s="1">
        <f t="shared" ref="AR288:AR590" si="40">AQ288*AP288</f>
        <v>0</v>
      </c>
      <c r="AS288" s="1"/>
      <c r="AT288" s="1"/>
      <c r="AU288" s="2">
        <f t="shared" si="39"/>
        <v>0</v>
      </c>
      <c r="AW288" s="1"/>
      <c r="AX288" s="1"/>
      <c r="AY288" s="1"/>
      <c r="AZ288" s="2">
        <f t="shared" si="36"/>
        <v>0</v>
      </c>
      <c r="BA288" s="2">
        <f>SUM(AF288,AH288,-AZ288,-Table1913[[#This Row],[Sale Fee]])</f>
        <v>0</v>
      </c>
      <c r="BC288" s="1"/>
      <c r="BD288" s="1"/>
      <c r="BE288" s="1"/>
    </row>
    <row r="289" spans="1:57" x14ac:dyDescent="0.25">
      <c r="A289" s="1"/>
      <c r="B289" s="1"/>
      <c r="E289" s="4"/>
      <c r="F289" s="4"/>
      <c r="N289" s="49"/>
      <c r="Q289" s="1"/>
      <c r="R289" s="1"/>
      <c r="S289" s="1">
        <f t="shared" si="35"/>
        <v>0</v>
      </c>
      <c r="U289" s="1"/>
      <c r="V289" s="1"/>
      <c r="W289" s="1">
        <f t="shared" si="20"/>
        <v>0</v>
      </c>
      <c r="X289" s="1"/>
      <c r="Y289" s="1"/>
      <c r="Z289" s="1">
        <f>Table1913[[#This Row],[Quantity2]]*Table1913[[#This Row],[U Cost]]</f>
        <v>0</v>
      </c>
      <c r="AB289" s="1"/>
      <c r="AC289" s="1"/>
      <c r="AD289" s="1">
        <f t="shared" si="37"/>
        <v>0</v>
      </c>
      <c r="AE289" s="1"/>
      <c r="AF289" s="1">
        <f>SUM(Table1913[[#This Row],[Total 
Paid]:[Shipping 
Charged]])</f>
        <v>0</v>
      </c>
      <c r="AG289" s="1"/>
      <c r="AH289" s="1"/>
      <c r="AI289" s="1">
        <f t="shared" si="38"/>
        <v>0</v>
      </c>
      <c r="AK289" s="1"/>
      <c r="AL289" s="1"/>
      <c r="AM289" s="1"/>
      <c r="AN289" s="1"/>
      <c r="AP289" s="30"/>
      <c r="AQ289" s="1"/>
      <c r="AR289" s="1">
        <f t="shared" si="40"/>
        <v>0</v>
      </c>
      <c r="AS289" s="1"/>
      <c r="AT289" s="1"/>
      <c r="AU289" s="2">
        <f t="shared" si="39"/>
        <v>0</v>
      </c>
      <c r="AW289" s="1"/>
      <c r="AX289" s="1"/>
      <c r="AY289" s="1"/>
      <c r="AZ289" s="2">
        <f t="shared" si="36"/>
        <v>0</v>
      </c>
      <c r="BA289" s="2">
        <f>SUM(AF289,AH289,-AZ289,-Table1913[[#This Row],[Sale Fee]])</f>
        <v>0</v>
      </c>
      <c r="BC289" s="1"/>
      <c r="BD289" s="1"/>
      <c r="BE289" s="1"/>
    </row>
    <row r="290" spans="1:57" x14ac:dyDescent="0.25">
      <c r="A290" s="1"/>
      <c r="B290" s="1"/>
      <c r="E290" s="4"/>
      <c r="F290" s="4"/>
      <c r="Q290" s="1"/>
      <c r="R290" s="1"/>
      <c r="S290" s="1">
        <f t="shared" si="35"/>
        <v>0</v>
      </c>
      <c r="U290" s="1"/>
      <c r="V290" s="1"/>
      <c r="W290" s="1">
        <f t="shared" si="20"/>
        <v>0</v>
      </c>
      <c r="X290" s="1"/>
      <c r="Y290" s="1"/>
      <c r="Z290" s="1">
        <f>Table1913[[#This Row],[Quantity2]]*Table1913[[#This Row],[U Cost]]</f>
        <v>0</v>
      </c>
      <c r="AB290" s="1"/>
      <c r="AC290" s="1"/>
      <c r="AD290" s="1">
        <f t="shared" si="37"/>
        <v>0</v>
      </c>
      <c r="AE290" s="1"/>
      <c r="AF290" s="1">
        <f>SUM(Table1913[[#This Row],[Total 
Paid]:[Shipping 
Charged]])</f>
        <v>0</v>
      </c>
      <c r="AG290" s="1"/>
      <c r="AH290" s="1"/>
      <c r="AI290" s="1">
        <f t="shared" si="38"/>
        <v>0</v>
      </c>
      <c r="AK290" s="1"/>
      <c r="AL290" s="1"/>
      <c r="AM290" s="1"/>
      <c r="AN290" s="1"/>
      <c r="AP290" s="30"/>
      <c r="AQ290" s="1"/>
      <c r="AR290" s="1">
        <f t="shared" si="40"/>
        <v>0</v>
      </c>
      <c r="AS290" s="1"/>
      <c r="AT290" s="1"/>
      <c r="AU290" s="2">
        <f t="shared" si="39"/>
        <v>0</v>
      </c>
      <c r="AW290" s="1"/>
      <c r="AX290" s="1"/>
      <c r="AY290" s="1"/>
      <c r="AZ290" s="2">
        <f t="shared" si="36"/>
        <v>0</v>
      </c>
      <c r="BA290" s="2">
        <f>SUM(AF290,AH290,-AZ290,-Table1913[[#This Row],[Sale Fee]])</f>
        <v>0</v>
      </c>
      <c r="BC290" s="1"/>
      <c r="BD290" s="1"/>
      <c r="BE290" s="1"/>
    </row>
    <row r="291" spans="1:57" x14ac:dyDescent="0.25">
      <c r="A291" s="1"/>
      <c r="B291" s="1"/>
      <c r="E291" s="4"/>
      <c r="F291" s="4"/>
      <c r="Q291" s="1"/>
      <c r="R291" s="1"/>
      <c r="S291" s="1">
        <f t="shared" si="35"/>
        <v>0</v>
      </c>
      <c r="U291" s="1"/>
      <c r="V291" s="1"/>
      <c r="W291" s="1">
        <f t="shared" si="20"/>
        <v>0</v>
      </c>
      <c r="X291" s="1"/>
      <c r="Y291" s="1"/>
      <c r="Z291" s="1">
        <f>Table1913[[#This Row],[Quantity2]]*Table1913[[#This Row],[U Cost]]</f>
        <v>0</v>
      </c>
      <c r="AB291" s="1"/>
      <c r="AC291" s="1"/>
      <c r="AD291" s="1">
        <f t="shared" si="37"/>
        <v>0</v>
      </c>
      <c r="AE291" s="1"/>
      <c r="AF291" s="1">
        <f>SUM(Table1913[[#This Row],[Total 
Paid]:[Shipping 
Charged]])</f>
        <v>0</v>
      </c>
      <c r="AG291" s="1"/>
      <c r="AH291" s="1"/>
      <c r="AI291" s="1">
        <f t="shared" si="38"/>
        <v>0</v>
      </c>
      <c r="AK291" s="1"/>
      <c r="AL291" s="1"/>
      <c r="AM291" s="1"/>
      <c r="AN291" s="1"/>
      <c r="AP291" s="30"/>
      <c r="AQ291" s="1"/>
      <c r="AR291" s="1">
        <f t="shared" si="40"/>
        <v>0</v>
      </c>
      <c r="AS291" s="1"/>
      <c r="AT291" s="1"/>
      <c r="AU291" s="2">
        <f t="shared" si="39"/>
        <v>0</v>
      </c>
      <c r="AW291" s="1"/>
      <c r="AX291" s="1"/>
      <c r="AY291" s="1"/>
      <c r="AZ291" s="2">
        <f t="shared" si="36"/>
        <v>0</v>
      </c>
      <c r="BA291" s="2">
        <f>SUM(AF291,AH291,-AZ291,-Table1913[[#This Row],[Sale Fee]])</f>
        <v>0</v>
      </c>
      <c r="BC291" s="1"/>
      <c r="BD291" s="1"/>
      <c r="BE291" s="1"/>
    </row>
    <row r="292" spans="1:57" x14ac:dyDescent="0.25">
      <c r="A292" s="1"/>
      <c r="B292" s="1"/>
      <c r="E292" s="4"/>
      <c r="F292" s="4"/>
      <c r="Q292" s="1"/>
      <c r="R292" s="1"/>
      <c r="S292" s="1">
        <f t="shared" si="35"/>
        <v>0</v>
      </c>
      <c r="U292" s="1"/>
      <c r="V292" s="1"/>
      <c r="W292" s="1">
        <f t="shared" si="20"/>
        <v>0</v>
      </c>
      <c r="X292" s="1"/>
      <c r="Y292" s="1"/>
      <c r="Z292" s="1">
        <f>Table1913[[#This Row],[Quantity2]]*Table1913[[#This Row],[U Cost]]</f>
        <v>0</v>
      </c>
      <c r="AB292" s="1"/>
      <c r="AC292" s="1"/>
      <c r="AD292" s="1">
        <f t="shared" si="37"/>
        <v>0</v>
      </c>
      <c r="AE292" s="1"/>
      <c r="AF292" s="1">
        <f>SUM(Table1913[[#This Row],[Total 
Paid]:[Shipping 
Charged]])</f>
        <v>0</v>
      </c>
      <c r="AG292" s="1"/>
      <c r="AH292" s="1"/>
      <c r="AI292" s="1">
        <f t="shared" si="38"/>
        <v>0</v>
      </c>
      <c r="AK292" s="1"/>
      <c r="AL292" s="1"/>
      <c r="AM292" s="1"/>
      <c r="AN292" s="1"/>
      <c r="AP292" s="30"/>
      <c r="AQ292" s="1"/>
      <c r="AR292" s="1">
        <f t="shared" si="40"/>
        <v>0</v>
      </c>
      <c r="AS292" s="1"/>
      <c r="AT292" s="1"/>
      <c r="AU292" s="2">
        <f t="shared" si="39"/>
        <v>0</v>
      </c>
      <c r="AW292" s="1"/>
      <c r="AX292" s="1"/>
      <c r="AY292" s="1"/>
      <c r="AZ292" s="2">
        <f t="shared" si="36"/>
        <v>0</v>
      </c>
      <c r="BA292" s="2">
        <f>SUM(AF292,AH292,-AZ292,-Table1913[[#This Row],[Sale Fee]])</f>
        <v>0</v>
      </c>
      <c r="BC292" s="1"/>
      <c r="BD292" s="1"/>
      <c r="BE292" s="1"/>
    </row>
    <row r="293" spans="1:57" x14ac:dyDescent="0.25">
      <c r="A293" s="1"/>
      <c r="B293" s="1"/>
      <c r="E293" s="4"/>
      <c r="F293" s="4"/>
      <c r="Q293" s="1"/>
      <c r="R293" s="1"/>
      <c r="S293" s="1">
        <f t="shared" si="35"/>
        <v>0</v>
      </c>
      <c r="U293" s="1"/>
      <c r="V293" s="1"/>
      <c r="W293" s="1">
        <f t="shared" si="20"/>
        <v>0</v>
      </c>
      <c r="X293" s="1"/>
      <c r="Y293" s="1"/>
      <c r="Z293" s="1">
        <f>Table1913[[#This Row],[Quantity2]]*Table1913[[#This Row],[U Cost]]</f>
        <v>0</v>
      </c>
      <c r="AB293" s="1"/>
      <c r="AC293" s="1"/>
      <c r="AD293" s="1">
        <f t="shared" si="37"/>
        <v>0</v>
      </c>
      <c r="AE293" s="1"/>
      <c r="AF293" s="1">
        <f>SUM(Table1913[[#This Row],[Total 
Paid]:[Shipping 
Charged]])</f>
        <v>0</v>
      </c>
      <c r="AG293" s="1"/>
      <c r="AH293" s="1"/>
      <c r="AI293" s="1">
        <f t="shared" si="38"/>
        <v>0</v>
      </c>
      <c r="AK293" s="1"/>
      <c r="AL293" s="1"/>
      <c r="AM293" s="1"/>
      <c r="AN293" s="1"/>
      <c r="AP293" s="30"/>
      <c r="AQ293" s="1"/>
      <c r="AR293" s="1">
        <f t="shared" si="40"/>
        <v>0</v>
      </c>
      <c r="AS293" s="1"/>
      <c r="AT293" s="1"/>
      <c r="AU293" s="2">
        <f t="shared" si="39"/>
        <v>0</v>
      </c>
      <c r="AW293" s="1"/>
      <c r="AX293" s="1"/>
      <c r="AY293" s="1"/>
      <c r="AZ293" s="2">
        <f t="shared" si="36"/>
        <v>0</v>
      </c>
      <c r="BA293" s="2">
        <f>SUM(AF293,AH293,-AZ293,-Table1913[[#This Row],[Sale Fee]])</f>
        <v>0</v>
      </c>
      <c r="BC293" s="1"/>
      <c r="BD293" s="1"/>
      <c r="BE293" s="1"/>
    </row>
    <row r="294" spans="1:57" x14ac:dyDescent="0.25">
      <c r="A294" s="1"/>
      <c r="B294" s="1"/>
      <c r="E294" s="4"/>
      <c r="F294" s="4"/>
      <c r="Q294" s="1"/>
      <c r="R294" s="1"/>
      <c r="S294" s="1">
        <f t="shared" si="35"/>
        <v>0</v>
      </c>
      <c r="U294" s="1"/>
      <c r="V294" s="1"/>
      <c r="W294" s="1">
        <f t="shared" si="20"/>
        <v>0</v>
      </c>
      <c r="X294" s="1"/>
      <c r="Y294" s="1"/>
      <c r="Z294" s="1">
        <f>Table1913[[#This Row],[Quantity2]]*Table1913[[#This Row],[U Cost]]</f>
        <v>0</v>
      </c>
      <c r="AB294" s="1"/>
      <c r="AC294" s="1"/>
      <c r="AD294" s="1">
        <f t="shared" si="37"/>
        <v>0</v>
      </c>
      <c r="AE294" s="1"/>
      <c r="AF294" s="1">
        <f>SUM(Table1913[[#This Row],[Total 
Paid]:[Shipping 
Charged]])</f>
        <v>0</v>
      </c>
      <c r="AG294" s="1"/>
      <c r="AH294" s="1"/>
      <c r="AI294" s="1">
        <f t="shared" si="38"/>
        <v>0</v>
      </c>
      <c r="AK294" s="1"/>
      <c r="AL294" s="1"/>
      <c r="AM294" s="1"/>
      <c r="AN294" s="1"/>
      <c r="AP294" s="30"/>
      <c r="AQ294" s="1"/>
      <c r="AR294" s="1">
        <f t="shared" si="40"/>
        <v>0</v>
      </c>
      <c r="AS294" s="1"/>
      <c r="AT294" s="1"/>
      <c r="AU294" s="2">
        <f t="shared" si="39"/>
        <v>0</v>
      </c>
      <c r="AW294" s="1"/>
      <c r="AX294" s="1"/>
      <c r="AY294" s="1"/>
      <c r="AZ294" s="2">
        <f t="shared" si="36"/>
        <v>0</v>
      </c>
      <c r="BA294" s="2">
        <f>SUM(AF294,AH294,-AZ294,-Table1913[[#This Row],[Sale Fee]])</f>
        <v>0</v>
      </c>
      <c r="BC294" s="1"/>
      <c r="BD294" s="1"/>
      <c r="BE294" s="1"/>
    </row>
    <row r="295" spans="1:57" x14ac:dyDescent="0.25">
      <c r="A295" s="1"/>
      <c r="B295" s="1"/>
      <c r="E295" s="4"/>
      <c r="F295" s="4"/>
      <c r="Q295" s="1"/>
      <c r="R295" s="1"/>
      <c r="S295" s="1">
        <f t="shared" si="35"/>
        <v>0</v>
      </c>
      <c r="U295" s="1"/>
      <c r="V295" s="1"/>
      <c r="W295" s="1">
        <f t="shared" si="20"/>
        <v>0</v>
      </c>
      <c r="X295" s="1"/>
      <c r="Y295" s="1"/>
      <c r="Z295" s="1">
        <f>Table1913[[#This Row],[Quantity2]]*Table1913[[#This Row],[U Cost]]</f>
        <v>0</v>
      </c>
      <c r="AB295" s="1"/>
      <c r="AC295" s="1"/>
      <c r="AD295" s="1">
        <f t="shared" si="37"/>
        <v>0</v>
      </c>
      <c r="AE295" s="1"/>
      <c r="AF295" s="1">
        <f>SUM(Table1913[[#This Row],[Total 
Paid]:[Shipping 
Charged]])</f>
        <v>0</v>
      </c>
      <c r="AG295" s="1"/>
      <c r="AH295" s="1"/>
      <c r="AI295" s="1">
        <f t="shared" si="38"/>
        <v>0</v>
      </c>
      <c r="AK295" s="1"/>
      <c r="AL295" s="1"/>
      <c r="AM295" s="1"/>
      <c r="AN295" s="1"/>
      <c r="AP295" s="30"/>
      <c r="AQ295" s="1"/>
      <c r="AR295" s="1">
        <f t="shared" si="40"/>
        <v>0</v>
      </c>
      <c r="AS295" s="1"/>
      <c r="AT295" s="1"/>
      <c r="AU295" s="2">
        <f t="shared" si="39"/>
        <v>0</v>
      </c>
      <c r="AW295" s="1"/>
      <c r="AX295" s="1"/>
      <c r="AY295" s="1"/>
      <c r="AZ295" s="2">
        <f t="shared" si="36"/>
        <v>0</v>
      </c>
      <c r="BA295" s="2">
        <f>SUM(AF295,AH295,-AZ295,-Table1913[[#This Row],[Sale Fee]])</f>
        <v>0</v>
      </c>
      <c r="BC295" s="1"/>
      <c r="BD295" s="1"/>
      <c r="BE295" s="1"/>
    </row>
    <row r="296" spans="1:57" x14ac:dyDescent="0.25">
      <c r="A296" s="1"/>
      <c r="B296" s="1"/>
      <c r="E296" s="4"/>
      <c r="F296" s="4"/>
      <c r="Q296" s="1"/>
      <c r="R296" s="1"/>
      <c r="S296" s="1">
        <f t="shared" si="35"/>
        <v>0</v>
      </c>
      <c r="U296" s="1"/>
      <c r="V296" s="1"/>
      <c r="W296" s="1">
        <f t="shared" si="20"/>
        <v>0</v>
      </c>
      <c r="X296" s="1"/>
      <c r="Y296" s="1"/>
      <c r="Z296" s="1">
        <f>Table1913[[#This Row],[Quantity2]]*Table1913[[#This Row],[U Cost]]</f>
        <v>0</v>
      </c>
      <c r="AB296" s="1"/>
      <c r="AC296" s="1"/>
      <c r="AD296" s="1">
        <f t="shared" si="37"/>
        <v>0</v>
      </c>
      <c r="AE296" s="1"/>
      <c r="AF296" s="1">
        <f>SUM(Table1913[[#This Row],[Total 
Paid]:[Shipping 
Charged]])</f>
        <v>0</v>
      </c>
      <c r="AG296" s="1"/>
      <c r="AH296" s="1"/>
      <c r="AI296" s="1">
        <f t="shared" si="38"/>
        <v>0</v>
      </c>
      <c r="AK296" s="1"/>
      <c r="AL296" s="1"/>
      <c r="AM296" s="1"/>
      <c r="AN296" s="1"/>
      <c r="AP296" s="30"/>
      <c r="AQ296" s="1"/>
      <c r="AR296" s="1">
        <f t="shared" si="40"/>
        <v>0</v>
      </c>
      <c r="AS296" s="1"/>
      <c r="AT296" s="1"/>
      <c r="AU296" s="2">
        <f t="shared" si="39"/>
        <v>0</v>
      </c>
      <c r="AW296" s="1"/>
      <c r="AX296" s="1"/>
      <c r="AY296" s="1"/>
      <c r="AZ296" s="2">
        <f t="shared" si="36"/>
        <v>0</v>
      </c>
      <c r="BA296" s="2">
        <f>SUM(AF296,AH296,-AZ296,-Table1913[[#This Row],[Sale Fee]])</f>
        <v>0</v>
      </c>
      <c r="BC296" s="1"/>
      <c r="BD296" s="1"/>
      <c r="BE296" s="1"/>
    </row>
    <row r="297" spans="1:57" x14ac:dyDescent="0.25">
      <c r="A297" s="1"/>
      <c r="B297" s="1"/>
      <c r="E297" s="4"/>
      <c r="F297" s="4"/>
      <c r="Q297" s="1"/>
      <c r="R297" s="1"/>
      <c r="S297" s="1">
        <f t="shared" si="35"/>
        <v>0</v>
      </c>
      <c r="U297" s="1"/>
      <c r="V297" s="1"/>
      <c r="W297" s="1">
        <f t="shared" si="20"/>
        <v>0</v>
      </c>
      <c r="X297" s="1"/>
      <c r="Y297" s="1"/>
      <c r="Z297" s="1">
        <f>Table1913[[#This Row],[Quantity2]]*Table1913[[#This Row],[U Cost]]</f>
        <v>0</v>
      </c>
      <c r="AB297" s="1"/>
      <c r="AC297" s="1"/>
      <c r="AD297" s="1">
        <f t="shared" si="37"/>
        <v>0</v>
      </c>
      <c r="AE297" s="1"/>
      <c r="AF297" s="1">
        <f>SUM(Table1913[[#This Row],[Total 
Paid]:[Shipping 
Charged]])</f>
        <v>0</v>
      </c>
      <c r="AG297" s="1"/>
      <c r="AH297" s="1"/>
      <c r="AI297" s="1">
        <f t="shared" si="38"/>
        <v>0</v>
      </c>
      <c r="AK297" s="1"/>
      <c r="AL297" s="1"/>
      <c r="AM297" s="1"/>
      <c r="AN297" s="1"/>
      <c r="AP297" s="30"/>
      <c r="AQ297" s="1"/>
      <c r="AR297" s="1">
        <f t="shared" si="40"/>
        <v>0</v>
      </c>
      <c r="AS297" s="1"/>
      <c r="AT297" s="1"/>
      <c r="AU297" s="2">
        <f t="shared" si="39"/>
        <v>0</v>
      </c>
      <c r="AW297" s="1"/>
      <c r="AX297" s="1"/>
      <c r="AY297" s="1"/>
      <c r="AZ297" s="2">
        <f t="shared" si="36"/>
        <v>0</v>
      </c>
      <c r="BA297" s="2">
        <f>SUM(AF297,AH297,-AZ297,-Table1913[[#This Row],[Sale Fee]])</f>
        <v>0</v>
      </c>
      <c r="BC297" s="1"/>
      <c r="BD297" s="1"/>
      <c r="BE297" s="1"/>
    </row>
    <row r="298" spans="1:57" x14ac:dyDescent="0.25">
      <c r="A298" s="1"/>
      <c r="B298" s="1"/>
      <c r="E298" s="4"/>
      <c r="F298" s="4"/>
      <c r="N298" s="49"/>
      <c r="Q298" s="1"/>
      <c r="R298" s="1"/>
      <c r="S298" s="1">
        <f t="shared" si="35"/>
        <v>0</v>
      </c>
      <c r="U298" s="1"/>
      <c r="V298" s="1"/>
      <c r="W298" s="1">
        <f t="shared" si="20"/>
        <v>0</v>
      </c>
      <c r="X298" s="1"/>
      <c r="Y298" s="1"/>
      <c r="Z298" s="1">
        <f>Table1913[[#This Row],[Quantity2]]*Table1913[[#This Row],[U Cost]]</f>
        <v>0</v>
      </c>
      <c r="AB298" s="1"/>
      <c r="AC298" s="1"/>
      <c r="AD298" s="1">
        <f t="shared" si="37"/>
        <v>0</v>
      </c>
      <c r="AE298" s="1"/>
      <c r="AF298" s="1">
        <f>SUM(Table1913[[#This Row],[Total 
Paid]:[Shipping 
Charged]])</f>
        <v>0</v>
      </c>
      <c r="AG298" s="1"/>
      <c r="AH298" s="1"/>
      <c r="AI298" s="1">
        <f t="shared" si="38"/>
        <v>0</v>
      </c>
      <c r="AK298" s="1"/>
      <c r="AL298" s="1"/>
      <c r="AM298" s="1"/>
      <c r="AN298" s="1"/>
      <c r="AP298" s="30"/>
      <c r="AQ298" s="1"/>
      <c r="AR298" s="1">
        <f t="shared" si="40"/>
        <v>0</v>
      </c>
      <c r="AS298" s="1"/>
      <c r="AT298" s="1"/>
      <c r="AU298" s="2">
        <f t="shared" si="39"/>
        <v>0</v>
      </c>
      <c r="AW298" s="1"/>
      <c r="AX298" s="1"/>
      <c r="AY298" s="1"/>
      <c r="AZ298" s="2">
        <f t="shared" si="36"/>
        <v>0</v>
      </c>
      <c r="BA298" s="2">
        <f>SUM(AF298,AH298,-AZ298,-Table1913[[#This Row],[Sale Fee]])</f>
        <v>0</v>
      </c>
      <c r="BC298" s="1"/>
      <c r="BD298" s="1"/>
      <c r="BE298" s="1"/>
    </row>
    <row r="299" spans="1:57" x14ac:dyDescent="0.25">
      <c r="A299" s="1"/>
      <c r="B299" s="1"/>
      <c r="E299" s="4"/>
      <c r="F299" s="4"/>
      <c r="Q299" s="1"/>
      <c r="R299" s="1"/>
      <c r="S299" s="1">
        <f t="shared" si="35"/>
        <v>0</v>
      </c>
      <c r="U299" s="1"/>
      <c r="V299" s="1"/>
      <c r="W299" s="1">
        <f t="shared" si="20"/>
        <v>0</v>
      </c>
      <c r="X299" s="1"/>
      <c r="Y299" s="1"/>
      <c r="Z299" s="1">
        <f>Table1913[[#This Row],[Quantity2]]*Table1913[[#This Row],[U Cost]]</f>
        <v>0</v>
      </c>
      <c r="AB299" s="1"/>
      <c r="AC299" s="1"/>
      <c r="AD299" s="1">
        <f t="shared" si="37"/>
        <v>0</v>
      </c>
      <c r="AE299" s="1"/>
      <c r="AF299" s="1">
        <f>SUM(Table1913[[#This Row],[Total 
Paid]:[Shipping 
Charged]])</f>
        <v>0</v>
      </c>
      <c r="AG299" s="1"/>
      <c r="AH299" s="1"/>
      <c r="AI299" s="1">
        <f t="shared" si="38"/>
        <v>0</v>
      </c>
      <c r="AK299" s="1"/>
      <c r="AL299" s="1"/>
      <c r="AM299" s="1"/>
      <c r="AN299" s="1"/>
      <c r="AP299" s="30"/>
      <c r="AQ299" s="1"/>
      <c r="AR299" s="1">
        <f t="shared" si="40"/>
        <v>0</v>
      </c>
      <c r="AS299" s="1"/>
      <c r="AT299" s="1"/>
      <c r="AU299" s="2">
        <f t="shared" si="39"/>
        <v>0</v>
      </c>
      <c r="AW299" s="1"/>
      <c r="AX299" s="1"/>
      <c r="AY299" s="1"/>
      <c r="AZ299" s="2">
        <f t="shared" si="36"/>
        <v>0</v>
      </c>
      <c r="BA299" s="2">
        <f>SUM(AF299,AH299,-AZ299,-Table1913[[#This Row],[Sale Fee]])</f>
        <v>0</v>
      </c>
      <c r="BC299" s="1"/>
      <c r="BD299" s="1"/>
      <c r="BE299" s="1"/>
    </row>
    <row r="300" spans="1:57" x14ac:dyDescent="0.25">
      <c r="A300" s="1"/>
      <c r="B300" s="1"/>
      <c r="E300" s="4"/>
      <c r="F300" s="4"/>
      <c r="Q300" s="1"/>
      <c r="R300" s="1"/>
      <c r="S300" s="1">
        <f t="shared" si="35"/>
        <v>0</v>
      </c>
      <c r="U300" s="1"/>
      <c r="V300" s="1"/>
      <c r="W300" s="1">
        <f t="shared" si="20"/>
        <v>0</v>
      </c>
      <c r="X300" s="1"/>
      <c r="Y300" s="1"/>
      <c r="Z300" s="1">
        <f>Table1913[[#This Row],[Quantity2]]*Table1913[[#This Row],[U Cost]]</f>
        <v>0</v>
      </c>
      <c r="AB300" s="1"/>
      <c r="AC300" s="1"/>
      <c r="AD300" s="1">
        <f t="shared" si="37"/>
        <v>0</v>
      </c>
      <c r="AE300" s="1"/>
      <c r="AF300" s="1">
        <f>SUM(Table1913[[#This Row],[Total 
Paid]:[Shipping 
Charged]])</f>
        <v>0</v>
      </c>
      <c r="AG300" s="1"/>
      <c r="AH300" s="1"/>
      <c r="AI300" s="1">
        <f t="shared" si="38"/>
        <v>0</v>
      </c>
      <c r="AK300" s="1"/>
      <c r="AL300" s="1"/>
      <c r="AM300" s="1"/>
      <c r="AN300" s="1"/>
      <c r="AP300" s="30"/>
      <c r="AQ300" s="1"/>
      <c r="AR300" s="1">
        <f t="shared" si="40"/>
        <v>0</v>
      </c>
      <c r="AS300" s="1"/>
      <c r="AT300" s="1"/>
      <c r="AU300" s="2">
        <f t="shared" si="39"/>
        <v>0</v>
      </c>
      <c r="AW300" s="1"/>
      <c r="AX300" s="1"/>
      <c r="AY300" s="1"/>
      <c r="AZ300" s="2">
        <f t="shared" si="36"/>
        <v>0</v>
      </c>
      <c r="BA300" s="2">
        <f>SUM(AF300,AH300,-AZ300,-Table1913[[#This Row],[Sale Fee]])</f>
        <v>0</v>
      </c>
      <c r="BC300" s="1"/>
      <c r="BD300" s="1"/>
      <c r="BE300" s="1"/>
    </row>
    <row r="301" spans="1:57" x14ac:dyDescent="0.25">
      <c r="A301" s="1"/>
      <c r="B301" s="1"/>
      <c r="E301" s="4"/>
      <c r="F301" s="4"/>
      <c r="Q301" s="1"/>
      <c r="R301" s="1"/>
      <c r="S301" s="1">
        <f t="shared" ref="S301:S364" si="41">R301*Q301</f>
        <v>0</v>
      </c>
      <c r="U301" s="1"/>
      <c r="V301" s="1"/>
      <c r="W301" s="1">
        <f t="shared" si="20"/>
        <v>0</v>
      </c>
      <c r="X301" s="1"/>
      <c r="Y301" s="1"/>
      <c r="Z301" s="1">
        <f>Table1913[[#This Row],[Quantity2]]*Table1913[[#This Row],[U Cost]]</f>
        <v>0</v>
      </c>
      <c r="AB301" s="1"/>
      <c r="AC301" s="1"/>
      <c r="AD301" s="1">
        <f t="shared" si="37"/>
        <v>0</v>
      </c>
      <c r="AE301" s="1"/>
      <c r="AF301" s="1">
        <f>SUM(Table1913[[#This Row],[Total 
Paid]:[Shipping 
Charged]])</f>
        <v>0</v>
      </c>
      <c r="AG301" s="1"/>
      <c r="AH301" s="1"/>
      <c r="AI301" s="1">
        <f t="shared" si="38"/>
        <v>0</v>
      </c>
      <c r="AK301" s="1"/>
      <c r="AL301" s="1"/>
      <c r="AM301" s="1"/>
      <c r="AN301" s="1"/>
      <c r="AP301" s="30"/>
      <c r="AQ301" s="1"/>
      <c r="AR301" s="1">
        <f t="shared" si="40"/>
        <v>0</v>
      </c>
      <c r="AS301" s="1"/>
      <c r="AT301" s="1"/>
      <c r="AU301" s="2">
        <f t="shared" si="39"/>
        <v>0</v>
      </c>
      <c r="AW301" s="1"/>
      <c r="AX301" s="1"/>
      <c r="AY301" s="1"/>
      <c r="AZ301" s="2">
        <f t="shared" si="36"/>
        <v>0</v>
      </c>
      <c r="BA301" s="2">
        <f>SUM(AF301,AH301,-AZ301,-Table1913[[#This Row],[Sale Fee]])</f>
        <v>0</v>
      </c>
      <c r="BC301" s="1"/>
      <c r="BD301" s="1"/>
      <c r="BE301" s="1"/>
    </row>
    <row r="302" spans="1:57" x14ac:dyDescent="0.25">
      <c r="A302" s="1"/>
      <c r="B302" s="1"/>
      <c r="E302" s="4"/>
      <c r="F302" s="4"/>
      <c r="Q302" s="1"/>
      <c r="R302" s="1"/>
      <c r="S302" s="1">
        <f t="shared" si="41"/>
        <v>0</v>
      </c>
      <c r="U302" s="1"/>
      <c r="V302" s="1"/>
      <c r="W302" s="1">
        <f t="shared" si="20"/>
        <v>0</v>
      </c>
      <c r="X302" s="1"/>
      <c r="Y302" s="1"/>
      <c r="Z302" s="1">
        <f>Table1913[[#This Row],[Quantity2]]*Table1913[[#This Row],[U Cost]]</f>
        <v>0</v>
      </c>
      <c r="AB302" s="1"/>
      <c r="AC302" s="1"/>
      <c r="AD302" s="1">
        <f t="shared" si="37"/>
        <v>0</v>
      </c>
      <c r="AE302" s="1"/>
      <c r="AF302" s="1">
        <f>SUM(Table1913[[#This Row],[Total 
Paid]:[Shipping 
Charged]])</f>
        <v>0</v>
      </c>
      <c r="AG302" s="1"/>
      <c r="AH302" s="1"/>
      <c r="AI302" s="1">
        <f t="shared" si="38"/>
        <v>0</v>
      </c>
      <c r="AK302" s="1"/>
      <c r="AL302" s="1"/>
      <c r="AM302" s="1"/>
      <c r="AN302" s="1"/>
      <c r="AP302" s="30"/>
      <c r="AQ302" s="1"/>
      <c r="AR302" s="1">
        <f t="shared" si="40"/>
        <v>0</v>
      </c>
      <c r="AS302" s="1"/>
      <c r="AT302" s="1"/>
      <c r="AU302" s="2">
        <f t="shared" si="39"/>
        <v>0</v>
      </c>
      <c r="AW302" s="1"/>
      <c r="AX302" s="1"/>
      <c r="AY302" s="1"/>
      <c r="AZ302" s="2">
        <f t="shared" ref="AZ302:AZ362" si="42">SUM(AU302,AW302,AX302,AY302)</f>
        <v>0</v>
      </c>
      <c r="BA302" s="2">
        <f>SUM(AF302,AH302,-AZ302,-Table1913[[#This Row],[Sale Fee]])</f>
        <v>0</v>
      </c>
      <c r="BC302" s="1"/>
      <c r="BD302" s="1"/>
      <c r="BE302" s="1"/>
    </row>
    <row r="303" spans="1:57" x14ac:dyDescent="0.25">
      <c r="A303" s="1"/>
      <c r="B303" s="1"/>
      <c r="E303" s="4"/>
      <c r="F303" s="4"/>
      <c r="Q303" s="1"/>
      <c r="R303" s="1"/>
      <c r="S303" s="1">
        <f t="shared" si="41"/>
        <v>0</v>
      </c>
      <c r="U303" s="1"/>
      <c r="V303" s="1"/>
      <c r="W303" s="1">
        <f t="shared" si="20"/>
        <v>0</v>
      </c>
      <c r="X303" s="1"/>
      <c r="Y303" s="1"/>
      <c r="Z303" s="1">
        <f>Table1913[[#This Row],[Quantity2]]*Table1913[[#This Row],[U Cost]]</f>
        <v>0</v>
      </c>
      <c r="AB303" s="1"/>
      <c r="AC303" s="1"/>
      <c r="AD303" s="1">
        <f t="shared" si="37"/>
        <v>0</v>
      </c>
      <c r="AE303" s="1"/>
      <c r="AF303" s="1">
        <f>SUM(Table1913[[#This Row],[Total 
Paid]:[Shipping 
Charged]])</f>
        <v>0</v>
      </c>
      <c r="AG303" s="1"/>
      <c r="AH303" s="1"/>
      <c r="AI303" s="1">
        <f t="shared" si="38"/>
        <v>0</v>
      </c>
      <c r="AK303" s="1"/>
      <c r="AL303" s="1"/>
      <c r="AM303" s="1"/>
      <c r="AN303" s="1"/>
      <c r="AP303" s="30"/>
      <c r="AQ303" s="1"/>
      <c r="AR303" s="1">
        <f t="shared" si="40"/>
        <v>0</v>
      </c>
      <c r="AS303" s="1"/>
      <c r="AT303" s="1"/>
      <c r="AU303" s="2">
        <f t="shared" si="39"/>
        <v>0</v>
      </c>
      <c r="AW303" s="1"/>
      <c r="AX303" s="1"/>
      <c r="AY303" s="1"/>
      <c r="AZ303" s="2">
        <f t="shared" si="42"/>
        <v>0</v>
      </c>
      <c r="BA303" s="2">
        <f>SUM(AF303,AH303,-AZ303,-Table1913[[#This Row],[Sale Fee]])</f>
        <v>0</v>
      </c>
      <c r="BC303" s="1"/>
      <c r="BD303" s="1"/>
      <c r="BE303" s="1"/>
    </row>
    <row r="304" spans="1:57" x14ac:dyDescent="0.25">
      <c r="A304" s="1"/>
      <c r="B304" s="1"/>
      <c r="E304" s="4"/>
      <c r="F304" s="4"/>
      <c r="Q304" s="1"/>
      <c r="R304" s="1"/>
      <c r="S304" s="1">
        <f t="shared" si="41"/>
        <v>0</v>
      </c>
      <c r="U304" s="1"/>
      <c r="V304" s="1"/>
      <c r="W304" s="1">
        <f t="shared" si="20"/>
        <v>0</v>
      </c>
      <c r="X304" s="1"/>
      <c r="Y304" s="1"/>
      <c r="Z304" s="1">
        <f>Table1913[[#This Row],[Quantity2]]*Table1913[[#This Row],[U Cost]]</f>
        <v>0</v>
      </c>
      <c r="AB304" s="1"/>
      <c r="AC304" s="1"/>
      <c r="AD304" s="1">
        <f t="shared" si="37"/>
        <v>0</v>
      </c>
      <c r="AE304" s="1"/>
      <c r="AF304" s="1">
        <f>SUM(Table1913[[#This Row],[Total 
Paid]:[Shipping 
Charged]])</f>
        <v>0</v>
      </c>
      <c r="AG304" s="1"/>
      <c r="AH304" s="1"/>
      <c r="AI304" s="1">
        <f t="shared" si="38"/>
        <v>0</v>
      </c>
      <c r="AK304" s="1"/>
      <c r="AL304" s="1"/>
      <c r="AM304" s="1"/>
      <c r="AN304" s="1"/>
      <c r="AP304" s="30"/>
      <c r="AQ304" s="1"/>
      <c r="AR304" s="1">
        <f t="shared" si="40"/>
        <v>0</v>
      </c>
      <c r="AS304" s="1"/>
      <c r="AT304" s="1"/>
      <c r="AU304" s="2">
        <f t="shared" si="39"/>
        <v>0</v>
      </c>
      <c r="AW304" s="1"/>
      <c r="AX304" s="1"/>
      <c r="AY304" s="1"/>
      <c r="AZ304" s="2">
        <f t="shared" si="42"/>
        <v>0</v>
      </c>
      <c r="BA304" s="2">
        <f>SUM(AF304,AH304,-AZ304,-Table1913[[#This Row],[Sale Fee]])</f>
        <v>0</v>
      </c>
      <c r="BC304" s="1"/>
      <c r="BD304" s="1"/>
      <c r="BE304" s="1"/>
    </row>
    <row r="305" spans="1:57" x14ac:dyDescent="0.25">
      <c r="A305" s="1"/>
      <c r="B305" s="1"/>
      <c r="E305" s="4"/>
      <c r="F305" s="4"/>
      <c r="Q305" s="1"/>
      <c r="R305" s="1"/>
      <c r="S305" s="1">
        <f t="shared" si="41"/>
        <v>0</v>
      </c>
      <c r="U305" s="1"/>
      <c r="V305" s="1"/>
      <c r="W305" s="1">
        <f t="shared" si="20"/>
        <v>0</v>
      </c>
      <c r="X305" s="1"/>
      <c r="Y305" s="1"/>
      <c r="Z305" s="1">
        <f>Table1913[[#This Row],[Quantity2]]*Table1913[[#This Row],[U Cost]]</f>
        <v>0</v>
      </c>
      <c r="AB305" s="1"/>
      <c r="AC305" s="1"/>
      <c r="AD305" s="1">
        <f t="shared" si="37"/>
        <v>0</v>
      </c>
      <c r="AE305" s="1"/>
      <c r="AF305" s="1">
        <f>SUM(Table1913[[#This Row],[Total 
Paid]:[Shipping 
Charged]])</f>
        <v>0</v>
      </c>
      <c r="AG305" s="1"/>
      <c r="AH305" s="1"/>
      <c r="AI305" s="1">
        <f t="shared" si="38"/>
        <v>0</v>
      </c>
      <c r="AK305" s="1"/>
      <c r="AL305" s="1"/>
      <c r="AM305" s="1"/>
      <c r="AN305" s="1"/>
      <c r="AP305" s="30"/>
      <c r="AQ305" s="1"/>
      <c r="AR305" s="1">
        <f t="shared" si="40"/>
        <v>0</v>
      </c>
      <c r="AS305" s="1"/>
      <c r="AT305" s="1"/>
      <c r="AU305" s="2">
        <f t="shared" si="39"/>
        <v>0</v>
      </c>
      <c r="AW305" s="1"/>
      <c r="AX305" s="1"/>
      <c r="AY305" s="1"/>
      <c r="AZ305" s="2">
        <f t="shared" si="42"/>
        <v>0</v>
      </c>
      <c r="BA305" s="2">
        <f>SUM(AF305,AH305,-AZ305,-Table1913[[#This Row],[Sale Fee]])</f>
        <v>0</v>
      </c>
      <c r="BC305" s="1"/>
      <c r="BD305" s="1"/>
      <c r="BE305" s="1"/>
    </row>
    <row r="306" spans="1:57" x14ac:dyDescent="0.25">
      <c r="A306" s="1"/>
      <c r="B306" s="1"/>
      <c r="E306" s="4"/>
      <c r="F306" s="4"/>
      <c r="Q306" s="1"/>
      <c r="R306" s="1"/>
      <c r="S306" s="1">
        <f t="shared" si="41"/>
        <v>0</v>
      </c>
      <c r="U306" s="1"/>
      <c r="V306" s="1"/>
      <c r="W306" s="1">
        <f t="shared" si="20"/>
        <v>0</v>
      </c>
      <c r="X306" s="1"/>
      <c r="Y306" s="1"/>
      <c r="Z306" s="1">
        <f>Table1913[[#This Row],[Quantity2]]*Table1913[[#This Row],[U Cost]]</f>
        <v>0</v>
      </c>
      <c r="AB306" s="1"/>
      <c r="AC306" s="1"/>
      <c r="AD306" s="1">
        <f t="shared" si="37"/>
        <v>0</v>
      </c>
      <c r="AE306" s="1"/>
      <c r="AF306" s="1">
        <f>SUM(Table1913[[#This Row],[Total 
Paid]:[Shipping 
Charged]])</f>
        <v>0</v>
      </c>
      <c r="AG306" s="1"/>
      <c r="AH306" s="1"/>
      <c r="AI306" s="1">
        <f t="shared" si="38"/>
        <v>0</v>
      </c>
      <c r="AK306" s="1"/>
      <c r="AL306" s="1"/>
      <c r="AM306" s="1"/>
      <c r="AN306" s="1"/>
      <c r="AP306" s="30"/>
      <c r="AQ306" s="1"/>
      <c r="AR306" s="1">
        <f t="shared" si="40"/>
        <v>0</v>
      </c>
      <c r="AS306" s="1"/>
      <c r="AT306" s="1"/>
      <c r="AU306" s="2">
        <f t="shared" si="39"/>
        <v>0</v>
      </c>
      <c r="AW306" s="1"/>
      <c r="AX306" s="1"/>
      <c r="AY306" s="1"/>
      <c r="AZ306" s="2">
        <f t="shared" si="42"/>
        <v>0</v>
      </c>
      <c r="BA306" s="2">
        <f>SUM(AF306,AH306,-AZ306,-Table1913[[#This Row],[Sale Fee]])</f>
        <v>0</v>
      </c>
      <c r="BC306" s="1"/>
      <c r="BD306" s="1"/>
      <c r="BE306" s="1"/>
    </row>
    <row r="307" spans="1:57" x14ac:dyDescent="0.25">
      <c r="A307" s="1"/>
      <c r="B307" s="1"/>
      <c r="E307" s="4"/>
      <c r="F307" s="4"/>
      <c r="Q307" s="1"/>
      <c r="R307" s="1"/>
      <c r="S307" s="1">
        <f t="shared" si="41"/>
        <v>0</v>
      </c>
      <c r="U307" s="1"/>
      <c r="V307" s="1"/>
      <c r="W307" s="1">
        <f t="shared" si="20"/>
        <v>0</v>
      </c>
      <c r="X307" s="1"/>
      <c r="Y307" s="1"/>
      <c r="Z307" s="1">
        <f>Table1913[[#This Row],[Quantity2]]*Table1913[[#This Row],[U Cost]]</f>
        <v>0</v>
      </c>
      <c r="AB307" s="1"/>
      <c r="AC307" s="1"/>
      <c r="AD307" s="1">
        <f t="shared" ref="AD307:AD370" si="43">AC307*AB307</f>
        <v>0</v>
      </c>
      <c r="AE307" s="1"/>
      <c r="AF307" s="1">
        <f>SUM(Table1913[[#This Row],[Total 
Paid]:[Shipping 
Charged]])</f>
        <v>0</v>
      </c>
      <c r="AG307" s="1"/>
      <c r="AH307" s="1"/>
      <c r="AI307" s="1">
        <f t="shared" si="38"/>
        <v>0</v>
      </c>
      <c r="AK307" s="1"/>
      <c r="AL307" s="1"/>
      <c r="AM307" s="1"/>
      <c r="AN307" s="1"/>
      <c r="AP307" s="30"/>
      <c r="AQ307" s="1"/>
      <c r="AR307" s="1">
        <f t="shared" si="40"/>
        <v>0</v>
      </c>
      <c r="AS307" s="1"/>
      <c r="AT307" s="1"/>
      <c r="AU307" s="2">
        <f t="shared" si="39"/>
        <v>0</v>
      </c>
      <c r="AW307" s="1"/>
      <c r="AX307" s="1"/>
      <c r="AY307" s="1"/>
      <c r="AZ307" s="2">
        <f t="shared" si="42"/>
        <v>0</v>
      </c>
      <c r="BA307" s="2">
        <f>SUM(AF307,AH307,-AZ307,-Table1913[[#This Row],[Sale Fee]])</f>
        <v>0</v>
      </c>
      <c r="BC307" s="1"/>
      <c r="BD307" s="1"/>
      <c r="BE307" s="1"/>
    </row>
    <row r="308" spans="1:57" x14ac:dyDescent="0.25">
      <c r="A308" s="1"/>
      <c r="B308" s="1"/>
      <c r="E308" s="4"/>
      <c r="F308" s="4"/>
      <c r="Q308" s="1"/>
      <c r="R308" s="1"/>
      <c r="S308" s="1">
        <f t="shared" si="41"/>
        <v>0</v>
      </c>
      <c r="U308" s="1"/>
      <c r="V308" s="1"/>
      <c r="W308" s="1">
        <f t="shared" si="20"/>
        <v>0</v>
      </c>
      <c r="X308" s="1"/>
      <c r="Y308" s="1"/>
      <c r="Z308" s="1">
        <f>Table1913[[#This Row],[Quantity2]]*Table1913[[#This Row],[U Cost]]</f>
        <v>0</v>
      </c>
      <c r="AB308" s="1"/>
      <c r="AC308" s="1"/>
      <c r="AD308" s="1">
        <f t="shared" si="43"/>
        <v>0</v>
      </c>
      <c r="AE308" s="1"/>
      <c r="AF308" s="1">
        <f>SUM(Table1913[[#This Row],[Total 
Paid]:[Shipping 
Charged]])</f>
        <v>0</v>
      </c>
      <c r="AG308" s="1"/>
      <c r="AH308" s="1"/>
      <c r="AI308" s="1">
        <f t="shared" ref="AI308:AI371" si="44">SUM(AF308,AG308,AH308)</f>
        <v>0</v>
      </c>
      <c r="AK308" s="1"/>
      <c r="AL308" s="1"/>
      <c r="AM308" s="1"/>
      <c r="AN308" s="1"/>
      <c r="AP308" s="30"/>
      <c r="AQ308" s="1"/>
      <c r="AR308" s="1">
        <f t="shared" si="40"/>
        <v>0</v>
      </c>
      <c r="AS308" s="1"/>
      <c r="AT308" s="1"/>
      <c r="AU308" s="2">
        <f t="shared" ref="AU308:AU371" si="45">SUM(AR308:AT308)</f>
        <v>0</v>
      </c>
      <c r="AW308" s="1"/>
      <c r="AX308" s="1"/>
      <c r="AY308" s="1"/>
      <c r="AZ308" s="2">
        <f t="shared" si="42"/>
        <v>0</v>
      </c>
      <c r="BA308" s="2">
        <f>SUM(AF308,AH308,-AZ308,-Table1913[[#This Row],[Sale Fee]])</f>
        <v>0</v>
      </c>
      <c r="BC308" s="1"/>
      <c r="BD308" s="1"/>
      <c r="BE308" s="1"/>
    </row>
    <row r="309" spans="1:57" x14ac:dyDescent="0.25">
      <c r="A309" s="1"/>
      <c r="B309" s="1"/>
      <c r="E309" s="4"/>
      <c r="F309" s="4"/>
      <c r="Q309" s="1"/>
      <c r="R309" s="1"/>
      <c r="S309" s="1">
        <f t="shared" si="41"/>
        <v>0</v>
      </c>
      <c r="U309" s="1"/>
      <c r="V309" s="1"/>
      <c r="W309" s="1">
        <f t="shared" si="20"/>
        <v>0</v>
      </c>
      <c r="X309" s="1"/>
      <c r="Y309" s="1"/>
      <c r="Z309" s="1">
        <f>Table1913[[#This Row],[Quantity2]]*Table1913[[#This Row],[U Cost]]</f>
        <v>0</v>
      </c>
      <c r="AB309" s="1"/>
      <c r="AC309" s="1"/>
      <c r="AD309" s="1">
        <f t="shared" si="43"/>
        <v>0</v>
      </c>
      <c r="AE309" s="1"/>
      <c r="AF309" s="1">
        <f>SUM(Table1913[[#This Row],[Total 
Paid]:[Shipping 
Charged]])</f>
        <v>0</v>
      </c>
      <c r="AG309" s="1"/>
      <c r="AH309" s="1"/>
      <c r="AI309" s="1">
        <f t="shared" si="44"/>
        <v>0</v>
      </c>
      <c r="AK309" s="1"/>
      <c r="AL309" s="1"/>
      <c r="AM309" s="1"/>
      <c r="AN309" s="1"/>
      <c r="AP309" s="30"/>
      <c r="AQ309" s="1"/>
      <c r="AR309" s="1">
        <f t="shared" si="40"/>
        <v>0</v>
      </c>
      <c r="AS309" s="1"/>
      <c r="AT309" s="1"/>
      <c r="AU309" s="2">
        <f t="shared" si="45"/>
        <v>0</v>
      </c>
      <c r="AW309" s="1"/>
      <c r="AX309" s="1"/>
      <c r="AY309" s="1"/>
      <c r="AZ309" s="2">
        <f t="shared" si="42"/>
        <v>0</v>
      </c>
      <c r="BA309" s="2">
        <f>SUM(AF309,AH309,-AZ309,-Table1913[[#This Row],[Sale Fee]])</f>
        <v>0</v>
      </c>
      <c r="BC309" s="1"/>
      <c r="BD309" s="1"/>
      <c r="BE309" s="1"/>
    </row>
    <row r="310" spans="1:57" x14ac:dyDescent="0.25">
      <c r="A310" s="1"/>
      <c r="B310" s="1"/>
      <c r="E310" s="4"/>
      <c r="F310" s="4"/>
      <c r="Q310" s="1"/>
      <c r="R310" s="1"/>
      <c r="S310" s="1">
        <f t="shared" si="41"/>
        <v>0</v>
      </c>
      <c r="U310" s="1"/>
      <c r="V310" s="1"/>
      <c r="W310" s="1">
        <f t="shared" si="20"/>
        <v>0</v>
      </c>
      <c r="X310" s="1"/>
      <c r="Y310" s="1"/>
      <c r="Z310" s="1">
        <f>Table1913[[#This Row],[Quantity2]]*Table1913[[#This Row],[U Cost]]</f>
        <v>0</v>
      </c>
      <c r="AB310" s="1"/>
      <c r="AC310" s="1"/>
      <c r="AD310" s="1">
        <f t="shared" si="43"/>
        <v>0</v>
      </c>
      <c r="AE310" s="1"/>
      <c r="AF310" s="1">
        <f>SUM(Table1913[[#This Row],[Total 
Paid]:[Shipping 
Charged]])</f>
        <v>0</v>
      </c>
      <c r="AG310" s="1"/>
      <c r="AH310" s="1"/>
      <c r="AI310" s="1">
        <f t="shared" si="44"/>
        <v>0</v>
      </c>
      <c r="AK310" s="1"/>
      <c r="AL310" s="1"/>
      <c r="AM310" s="1"/>
      <c r="AN310" s="1"/>
      <c r="AP310" s="30"/>
      <c r="AQ310" s="1"/>
      <c r="AR310" s="1">
        <f t="shared" si="40"/>
        <v>0</v>
      </c>
      <c r="AS310" s="1"/>
      <c r="AT310" s="1"/>
      <c r="AU310" s="2">
        <f t="shared" si="45"/>
        <v>0</v>
      </c>
      <c r="AW310" s="1"/>
      <c r="AX310" s="1"/>
      <c r="AY310" s="1"/>
      <c r="AZ310" s="2">
        <f t="shared" si="42"/>
        <v>0</v>
      </c>
      <c r="BA310" s="2">
        <f>SUM(AF310,AH310,-AZ310,-Table1913[[#This Row],[Sale Fee]])</f>
        <v>0</v>
      </c>
      <c r="BC310" s="1"/>
      <c r="BD310" s="1"/>
      <c r="BE310" s="1"/>
    </row>
    <row r="311" spans="1:57" x14ac:dyDescent="0.25">
      <c r="A311" s="1"/>
      <c r="B311" s="1"/>
      <c r="E311" s="4"/>
      <c r="F311" s="4"/>
      <c r="Q311" s="1"/>
      <c r="R311" s="1"/>
      <c r="S311" s="1">
        <f t="shared" si="41"/>
        <v>0</v>
      </c>
      <c r="U311" s="1"/>
      <c r="V311" s="1"/>
      <c r="W311" s="1">
        <f t="shared" si="20"/>
        <v>0</v>
      </c>
      <c r="X311" s="1"/>
      <c r="Y311" s="1"/>
      <c r="Z311" s="1">
        <f>Table1913[[#This Row],[Quantity2]]*Table1913[[#This Row],[U Cost]]</f>
        <v>0</v>
      </c>
      <c r="AB311" s="1"/>
      <c r="AC311" s="1"/>
      <c r="AD311" s="1">
        <f t="shared" si="43"/>
        <v>0</v>
      </c>
      <c r="AE311" s="1"/>
      <c r="AF311" s="1">
        <f>SUM(Table1913[[#This Row],[Total 
Paid]:[Shipping 
Charged]])</f>
        <v>0</v>
      </c>
      <c r="AG311" s="1"/>
      <c r="AH311" s="1"/>
      <c r="AI311" s="1">
        <f t="shared" si="44"/>
        <v>0</v>
      </c>
      <c r="AK311" s="1"/>
      <c r="AL311" s="1"/>
      <c r="AM311" s="1"/>
      <c r="AN311" s="1"/>
      <c r="AP311" s="30"/>
      <c r="AQ311" s="1"/>
      <c r="AR311" s="1">
        <f t="shared" si="40"/>
        <v>0</v>
      </c>
      <c r="AS311" s="1"/>
      <c r="AT311" s="1"/>
      <c r="AU311" s="2">
        <f t="shared" si="45"/>
        <v>0</v>
      </c>
      <c r="AW311" s="1"/>
      <c r="AX311" s="1"/>
      <c r="AY311" s="1"/>
      <c r="AZ311" s="2">
        <f t="shared" si="42"/>
        <v>0</v>
      </c>
      <c r="BA311" s="2">
        <f>SUM(AF311,AH311,-AZ311,-Table1913[[#This Row],[Sale Fee]])</f>
        <v>0</v>
      </c>
      <c r="BC311" s="1"/>
      <c r="BD311" s="1"/>
      <c r="BE311" s="1"/>
    </row>
    <row r="312" spans="1:57" x14ac:dyDescent="0.25">
      <c r="A312" s="1"/>
      <c r="B312" s="1"/>
      <c r="E312" s="4"/>
      <c r="F312" s="4"/>
      <c r="Q312" s="1"/>
      <c r="R312" s="1"/>
      <c r="S312" s="1">
        <f t="shared" si="41"/>
        <v>0</v>
      </c>
      <c r="U312" s="1"/>
      <c r="V312" s="1"/>
      <c r="W312" s="1">
        <f t="shared" si="20"/>
        <v>0</v>
      </c>
      <c r="X312" s="1"/>
      <c r="Y312" s="1"/>
      <c r="Z312" s="1">
        <f>Table1913[[#This Row],[Quantity2]]*Table1913[[#This Row],[U Cost]]</f>
        <v>0</v>
      </c>
      <c r="AB312" s="1"/>
      <c r="AC312" s="1"/>
      <c r="AD312" s="1">
        <f t="shared" si="43"/>
        <v>0</v>
      </c>
      <c r="AE312" s="1"/>
      <c r="AF312" s="1">
        <f>SUM(Table1913[[#This Row],[Total 
Paid]:[Shipping 
Charged]])</f>
        <v>0</v>
      </c>
      <c r="AG312" s="1"/>
      <c r="AH312" s="1"/>
      <c r="AI312" s="1">
        <f t="shared" si="44"/>
        <v>0</v>
      </c>
      <c r="AK312" s="1"/>
      <c r="AL312" s="1"/>
      <c r="AM312" s="1"/>
      <c r="AN312" s="1"/>
      <c r="AP312" s="30"/>
      <c r="AQ312" s="1"/>
      <c r="AR312" s="1">
        <f t="shared" si="40"/>
        <v>0</v>
      </c>
      <c r="AS312" s="1"/>
      <c r="AT312" s="1"/>
      <c r="AU312" s="2">
        <f t="shared" si="45"/>
        <v>0</v>
      </c>
      <c r="AW312" s="1"/>
      <c r="AX312" s="1"/>
      <c r="AY312" s="1"/>
      <c r="AZ312" s="2">
        <f t="shared" si="42"/>
        <v>0</v>
      </c>
      <c r="BA312" s="2">
        <f>SUM(AF312,AH312,-AZ312,-Table1913[[#This Row],[Sale Fee]])</f>
        <v>0</v>
      </c>
      <c r="BC312" s="1"/>
      <c r="BD312" s="1"/>
      <c r="BE312" s="1"/>
    </row>
    <row r="313" spans="1:57" x14ac:dyDescent="0.25">
      <c r="A313" s="1"/>
      <c r="B313" s="1"/>
      <c r="E313" s="4"/>
      <c r="F313" s="4"/>
      <c r="Q313" s="1"/>
      <c r="R313" s="1"/>
      <c r="S313" s="1">
        <f t="shared" si="41"/>
        <v>0</v>
      </c>
      <c r="U313" s="1"/>
      <c r="V313" s="1"/>
      <c r="W313" s="1">
        <f t="shared" si="20"/>
        <v>0</v>
      </c>
      <c r="X313" s="1"/>
      <c r="Y313" s="1"/>
      <c r="Z313" s="1">
        <f>Table1913[[#This Row],[Quantity2]]*Table1913[[#This Row],[U Cost]]</f>
        <v>0</v>
      </c>
      <c r="AB313" s="1"/>
      <c r="AC313" s="1"/>
      <c r="AD313" s="1">
        <f t="shared" si="43"/>
        <v>0</v>
      </c>
      <c r="AE313" s="1"/>
      <c r="AF313" s="1">
        <f>SUM(Table1913[[#This Row],[Total 
Paid]:[Shipping 
Charged]])</f>
        <v>0</v>
      </c>
      <c r="AG313" s="1"/>
      <c r="AH313" s="1"/>
      <c r="AI313" s="1">
        <f t="shared" si="44"/>
        <v>0</v>
      </c>
      <c r="AK313" s="1"/>
      <c r="AL313" s="1"/>
      <c r="AM313" s="1"/>
      <c r="AN313" s="1"/>
      <c r="AP313" s="30"/>
      <c r="AQ313" s="1"/>
      <c r="AR313" s="1">
        <f t="shared" si="40"/>
        <v>0</v>
      </c>
      <c r="AS313" s="1"/>
      <c r="AT313" s="1"/>
      <c r="AU313" s="2">
        <f t="shared" si="45"/>
        <v>0</v>
      </c>
      <c r="AW313" s="1"/>
      <c r="AX313" s="1"/>
      <c r="AY313" s="1"/>
      <c r="AZ313" s="2">
        <f t="shared" si="42"/>
        <v>0</v>
      </c>
      <c r="BA313" s="2">
        <f>SUM(AF313,AH313,-AZ313,-Table1913[[#This Row],[Sale Fee]])</f>
        <v>0</v>
      </c>
      <c r="BC313" s="1"/>
      <c r="BD313" s="1"/>
      <c r="BE313" s="1"/>
    </row>
    <row r="314" spans="1:57" x14ac:dyDescent="0.25">
      <c r="A314" s="1"/>
      <c r="B314" s="1"/>
      <c r="E314" s="4"/>
      <c r="F314" s="4"/>
      <c r="Q314" s="1"/>
      <c r="R314" s="1"/>
      <c r="S314" s="1">
        <f t="shared" si="41"/>
        <v>0</v>
      </c>
      <c r="U314" s="1"/>
      <c r="V314" s="1"/>
      <c r="W314" s="1">
        <f t="shared" ref="W314:W373" si="46">U314*V314</f>
        <v>0</v>
      </c>
      <c r="X314" s="1"/>
      <c r="Y314" s="1"/>
      <c r="Z314" s="1">
        <f>Table1913[[#This Row],[Quantity2]]*Table1913[[#This Row],[U Cost]]</f>
        <v>0</v>
      </c>
      <c r="AB314" s="1"/>
      <c r="AC314" s="1"/>
      <c r="AD314" s="1">
        <f t="shared" si="43"/>
        <v>0</v>
      </c>
      <c r="AE314" s="1"/>
      <c r="AF314" s="1">
        <f>SUM(Table1913[[#This Row],[Total 
Paid]:[Shipping 
Charged]])</f>
        <v>0</v>
      </c>
      <c r="AG314" s="1"/>
      <c r="AH314" s="1"/>
      <c r="AI314" s="1">
        <f t="shared" si="44"/>
        <v>0</v>
      </c>
      <c r="AK314" s="1"/>
      <c r="AL314" s="1"/>
      <c r="AM314" s="1"/>
      <c r="AN314" s="1"/>
      <c r="AP314" s="30"/>
      <c r="AQ314" s="1"/>
      <c r="AR314" s="1">
        <f t="shared" si="40"/>
        <v>0</v>
      </c>
      <c r="AS314" s="1"/>
      <c r="AT314" s="1"/>
      <c r="AU314" s="2">
        <f t="shared" si="45"/>
        <v>0</v>
      </c>
      <c r="AW314" s="1"/>
      <c r="AX314" s="1"/>
      <c r="AY314" s="1"/>
      <c r="AZ314" s="2">
        <f t="shared" si="42"/>
        <v>0</v>
      </c>
      <c r="BA314" s="2">
        <f>SUM(AF314,AH314,-AZ314,-Table1913[[#This Row],[Sale Fee]])</f>
        <v>0</v>
      </c>
      <c r="BC314" s="1"/>
      <c r="BD314" s="1"/>
      <c r="BE314" s="1"/>
    </row>
    <row r="315" spans="1:57" x14ac:dyDescent="0.25">
      <c r="A315" s="1"/>
      <c r="B315" s="1"/>
      <c r="E315" s="4"/>
      <c r="F315" s="4"/>
      <c r="Q315" s="1"/>
      <c r="R315" s="1"/>
      <c r="S315" s="1">
        <f t="shared" si="41"/>
        <v>0</v>
      </c>
      <c r="U315" s="1"/>
      <c r="V315" s="1"/>
      <c r="W315" s="1">
        <f t="shared" si="46"/>
        <v>0</v>
      </c>
      <c r="X315" s="1"/>
      <c r="Y315" s="1"/>
      <c r="Z315" s="1">
        <f>Table1913[[#This Row],[Quantity2]]*Table1913[[#This Row],[U Cost]]</f>
        <v>0</v>
      </c>
      <c r="AB315" s="1"/>
      <c r="AC315" s="1"/>
      <c r="AD315" s="1">
        <f t="shared" si="43"/>
        <v>0</v>
      </c>
      <c r="AE315" s="1"/>
      <c r="AF315" s="1">
        <f>SUM(Table1913[[#This Row],[Total 
Paid]:[Shipping 
Charged]])</f>
        <v>0</v>
      </c>
      <c r="AG315" s="1"/>
      <c r="AH315" s="1"/>
      <c r="AI315" s="1">
        <f t="shared" si="44"/>
        <v>0</v>
      </c>
      <c r="AK315" s="1"/>
      <c r="AL315" s="1"/>
      <c r="AM315" s="1"/>
      <c r="AN315" s="1"/>
      <c r="AP315" s="30"/>
      <c r="AQ315" s="1"/>
      <c r="AR315" s="1">
        <f t="shared" si="40"/>
        <v>0</v>
      </c>
      <c r="AS315" s="1"/>
      <c r="AT315" s="1"/>
      <c r="AU315" s="2">
        <f t="shared" si="45"/>
        <v>0</v>
      </c>
      <c r="AW315" s="1"/>
      <c r="AX315" s="1"/>
      <c r="AY315" s="1"/>
      <c r="AZ315" s="2">
        <f t="shared" si="42"/>
        <v>0</v>
      </c>
      <c r="BA315" s="2">
        <f>SUM(AF315,AH315,-AZ315,-Table1913[[#This Row],[Sale Fee]])</f>
        <v>0</v>
      </c>
      <c r="BC315" s="1"/>
      <c r="BD315" s="1"/>
      <c r="BE315" s="1"/>
    </row>
    <row r="316" spans="1:57" x14ac:dyDescent="0.25">
      <c r="A316" s="1"/>
      <c r="B316" s="1"/>
      <c r="E316" s="4"/>
      <c r="F316" s="4"/>
      <c r="Q316" s="1"/>
      <c r="R316" s="1"/>
      <c r="S316" s="1">
        <f t="shared" si="41"/>
        <v>0</v>
      </c>
      <c r="U316" s="1"/>
      <c r="V316" s="1"/>
      <c r="W316" s="1">
        <f t="shared" si="46"/>
        <v>0</v>
      </c>
      <c r="X316" s="1"/>
      <c r="Y316" s="1"/>
      <c r="Z316" s="1">
        <f>Table1913[[#This Row],[Quantity2]]*Table1913[[#This Row],[U Cost]]</f>
        <v>0</v>
      </c>
      <c r="AB316" s="1"/>
      <c r="AC316" s="1"/>
      <c r="AD316" s="1">
        <f t="shared" si="43"/>
        <v>0</v>
      </c>
      <c r="AE316" s="1"/>
      <c r="AF316" s="1">
        <f>SUM(Table1913[[#This Row],[Total 
Paid]:[Shipping 
Charged]])</f>
        <v>0</v>
      </c>
      <c r="AG316" s="1"/>
      <c r="AH316" s="1"/>
      <c r="AI316" s="1">
        <f t="shared" si="44"/>
        <v>0</v>
      </c>
      <c r="AK316" s="1"/>
      <c r="AL316" s="1"/>
      <c r="AM316" s="1"/>
      <c r="AN316" s="1"/>
      <c r="AP316" s="30"/>
      <c r="AQ316" s="1"/>
      <c r="AR316" s="1">
        <f t="shared" si="40"/>
        <v>0</v>
      </c>
      <c r="AS316" s="1"/>
      <c r="AT316" s="1"/>
      <c r="AU316" s="2">
        <f t="shared" si="45"/>
        <v>0</v>
      </c>
      <c r="AW316" s="1"/>
      <c r="AX316" s="1"/>
      <c r="AY316" s="1"/>
      <c r="AZ316" s="2">
        <f t="shared" si="42"/>
        <v>0</v>
      </c>
      <c r="BA316" s="2">
        <f>SUM(AF316,AH316,-AZ316,-Table1913[[#This Row],[Sale Fee]])</f>
        <v>0</v>
      </c>
      <c r="BC316" s="1"/>
      <c r="BD316" s="1"/>
      <c r="BE316" s="1"/>
    </row>
    <row r="317" spans="1:57" x14ac:dyDescent="0.25">
      <c r="A317" s="1"/>
      <c r="B317" s="1"/>
      <c r="E317" s="4"/>
      <c r="F317" s="4"/>
      <c r="Q317" s="1"/>
      <c r="R317" s="1"/>
      <c r="S317" s="1">
        <f t="shared" si="41"/>
        <v>0</v>
      </c>
      <c r="U317" s="1"/>
      <c r="V317" s="1"/>
      <c r="W317" s="1">
        <f t="shared" si="46"/>
        <v>0</v>
      </c>
      <c r="X317" s="1"/>
      <c r="Y317" s="1"/>
      <c r="Z317" s="1">
        <f>Table1913[[#This Row],[Quantity2]]*Table1913[[#This Row],[U Cost]]</f>
        <v>0</v>
      </c>
      <c r="AB317" s="1"/>
      <c r="AC317" s="1"/>
      <c r="AD317" s="1">
        <f t="shared" si="43"/>
        <v>0</v>
      </c>
      <c r="AE317" s="1"/>
      <c r="AF317" s="1">
        <f>SUM(Table1913[[#This Row],[Total 
Paid]:[Shipping 
Charged]])</f>
        <v>0</v>
      </c>
      <c r="AG317" s="1"/>
      <c r="AH317" s="1"/>
      <c r="AI317" s="1">
        <f t="shared" si="44"/>
        <v>0</v>
      </c>
      <c r="AK317" s="1"/>
      <c r="AL317" s="1"/>
      <c r="AM317" s="1"/>
      <c r="AN317" s="1"/>
      <c r="AP317" s="30"/>
      <c r="AQ317" s="1"/>
      <c r="AR317" s="1">
        <f t="shared" si="40"/>
        <v>0</v>
      </c>
      <c r="AS317" s="1"/>
      <c r="AT317" s="1"/>
      <c r="AU317" s="2">
        <f t="shared" si="45"/>
        <v>0</v>
      </c>
      <c r="AW317" s="1"/>
      <c r="AX317" s="1"/>
      <c r="AY317" s="1"/>
      <c r="AZ317" s="2">
        <f t="shared" si="42"/>
        <v>0</v>
      </c>
      <c r="BA317" s="2">
        <f>SUM(AF317,AH317,-AZ317,-Table1913[[#This Row],[Sale Fee]])</f>
        <v>0</v>
      </c>
      <c r="BC317" s="1"/>
      <c r="BD317" s="1"/>
      <c r="BE317" s="1"/>
    </row>
    <row r="318" spans="1:57" x14ac:dyDescent="0.25">
      <c r="A318" s="1"/>
      <c r="B318" s="1"/>
      <c r="E318" s="4"/>
      <c r="F318" s="4"/>
      <c r="Q318" s="1"/>
      <c r="R318" s="1"/>
      <c r="S318" s="1">
        <f t="shared" si="41"/>
        <v>0</v>
      </c>
      <c r="U318" s="1"/>
      <c r="V318" s="1"/>
      <c r="W318" s="1">
        <f t="shared" si="46"/>
        <v>0</v>
      </c>
      <c r="X318" s="1"/>
      <c r="Y318" s="1"/>
      <c r="Z318" s="1">
        <f>Table1913[[#This Row],[Quantity2]]*Table1913[[#This Row],[U Cost]]</f>
        <v>0</v>
      </c>
      <c r="AB318" s="1"/>
      <c r="AC318" s="1"/>
      <c r="AD318" s="1">
        <f t="shared" si="43"/>
        <v>0</v>
      </c>
      <c r="AE318" s="1"/>
      <c r="AF318" s="1">
        <f>SUM(Table1913[[#This Row],[Total 
Paid]:[Shipping 
Charged]])</f>
        <v>0</v>
      </c>
      <c r="AG318" s="1"/>
      <c r="AH318" s="1"/>
      <c r="AI318" s="1">
        <f t="shared" si="44"/>
        <v>0</v>
      </c>
      <c r="AK318" s="1"/>
      <c r="AL318" s="1"/>
      <c r="AM318" s="1"/>
      <c r="AN318" s="1"/>
      <c r="AP318" s="30"/>
      <c r="AQ318" s="1"/>
      <c r="AR318" s="1">
        <f t="shared" si="40"/>
        <v>0</v>
      </c>
      <c r="AS318" s="1"/>
      <c r="AT318" s="1"/>
      <c r="AU318" s="2">
        <f t="shared" si="45"/>
        <v>0</v>
      </c>
      <c r="AW318" s="1"/>
      <c r="AX318" s="1"/>
      <c r="AY318" s="1"/>
      <c r="AZ318" s="2">
        <f t="shared" si="42"/>
        <v>0</v>
      </c>
      <c r="BA318" s="2">
        <f>SUM(AF318,AH318,-AZ318,-Table1913[[#This Row],[Sale Fee]])</f>
        <v>0</v>
      </c>
      <c r="BC318" s="1"/>
      <c r="BD318" s="1"/>
      <c r="BE318" s="1"/>
    </row>
    <row r="319" spans="1:57" x14ac:dyDescent="0.25">
      <c r="A319" s="1"/>
      <c r="B319" s="1"/>
      <c r="E319" s="4"/>
      <c r="F319" s="4"/>
      <c r="N319" s="49"/>
      <c r="Q319" s="1"/>
      <c r="R319" s="1"/>
      <c r="S319" s="1">
        <f t="shared" si="41"/>
        <v>0</v>
      </c>
      <c r="U319" s="1"/>
      <c r="V319" s="1"/>
      <c r="W319" s="1">
        <f t="shared" si="46"/>
        <v>0</v>
      </c>
      <c r="X319" s="1"/>
      <c r="Y319" s="1"/>
      <c r="Z319" s="1">
        <f>Table1913[[#This Row],[Quantity2]]*Table1913[[#This Row],[U Cost]]</f>
        <v>0</v>
      </c>
      <c r="AB319" s="1"/>
      <c r="AC319" s="1"/>
      <c r="AD319" s="1">
        <f t="shared" si="43"/>
        <v>0</v>
      </c>
      <c r="AE319" s="1"/>
      <c r="AF319" s="1">
        <f>SUM(Table1913[[#This Row],[Total 
Paid]:[Shipping 
Charged]])</f>
        <v>0</v>
      </c>
      <c r="AG319" s="1"/>
      <c r="AH319" s="1"/>
      <c r="AI319" s="1">
        <f t="shared" si="44"/>
        <v>0</v>
      </c>
      <c r="AK319" s="1"/>
      <c r="AL319" s="1"/>
      <c r="AM319" s="1"/>
      <c r="AN319" s="1"/>
      <c r="AP319" s="30"/>
      <c r="AQ319" s="1"/>
      <c r="AR319" s="1">
        <f t="shared" si="40"/>
        <v>0</v>
      </c>
      <c r="AS319" s="1"/>
      <c r="AT319" s="1"/>
      <c r="AU319" s="2">
        <f t="shared" si="45"/>
        <v>0</v>
      </c>
      <c r="AW319" s="1"/>
      <c r="AX319" s="1"/>
      <c r="AY319" s="1"/>
      <c r="AZ319" s="2">
        <f t="shared" si="42"/>
        <v>0</v>
      </c>
      <c r="BA319" s="2">
        <f>SUM(AF319,AH319,-AZ319,-Table1913[[#This Row],[Sale Fee]])</f>
        <v>0</v>
      </c>
      <c r="BC319" s="1"/>
      <c r="BD319" s="1"/>
      <c r="BE319" s="1"/>
    </row>
    <row r="320" spans="1:57" x14ac:dyDescent="0.25">
      <c r="A320" s="1"/>
      <c r="B320" s="1"/>
      <c r="E320" s="4"/>
      <c r="F320" s="4"/>
      <c r="N320" s="49"/>
      <c r="Q320" s="1"/>
      <c r="R320" s="1"/>
      <c r="S320" s="1">
        <f t="shared" si="41"/>
        <v>0</v>
      </c>
      <c r="U320" s="1"/>
      <c r="V320" s="1"/>
      <c r="W320" s="1">
        <f t="shared" si="46"/>
        <v>0</v>
      </c>
      <c r="X320" s="1"/>
      <c r="Y320" s="1"/>
      <c r="Z320" s="1">
        <f>Table1913[[#This Row],[Quantity2]]*Table1913[[#This Row],[U Cost]]</f>
        <v>0</v>
      </c>
      <c r="AB320" s="1"/>
      <c r="AC320" s="1"/>
      <c r="AD320" s="1">
        <f t="shared" si="43"/>
        <v>0</v>
      </c>
      <c r="AE320" s="1"/>
      <c r="AF320" s="1">
        <f>SUM(Table1913[[#This Row],[Total 
Paid]:[Shipping 
Charged]])</f>
        <v>0</v>
      </c>
      <c r="AG320" s="1"/>
      <c r="AH320" s="1"/>
      <c r="AI320" s="1">
        <f t="shared" si="44"/>
        <v>0</v>
      </c>
      <c r="AK320" s="1"/>
      <c r="AL320" s="1"/>
      <c r="AM320" s="1"/>
      <c r="AN320" s="1"/>
      <c r="AP320" s="30"/>
      <c r="AQ320" s="1"/>
      <c r="AR320" s="1">
        <f t="shared" si="40"/>
        <v>0</v>
      </c>
      <c r="AS320" s="1"/>
      <c r="AT320" s="1"/>
      <c r="AU320" s="2">
        <f t="shared" si="45"/>
        <v>0</v>
      </c>
      <c r="AW320" s="1"/>
      <c r="AX320" s="1"/>
      <c r="AY320" s="1"/>
      <c r="AZ320" s="2">
        <f t="shared" si="42"/>
        <v>0</v>
      </c>
      <c r="BA320" s="2">
        <f>SUM(AF320,AH320,-AZ320,-Table1913[[#This Row],[Sale Fee]])</f>
        <v>0</v>
      </c>
      <c r="BC320" s="1"/>
      <c r="BD320" s="1"/>
      <c r="BE320" s="1"/>
    </row>
    <row r="321" spans="1:57" x14ac:dyDescent="0.25">
      <c r="A321" s="1"/>
      <c r="B321" s="1"/>
      <c r="E321" s="4"/>
      <c r="F321" s="4"/>
      <c r="N321" s="49"/>
      <c r="Q321" s="1"/>
      <c r="R321" s="1"/>
      <c r="S321" s="1">
        <f t="shared" si="41"/>
        <v>0</v>
      </c>
      <c r="U321" s="1"/>
      <c r="V321" s="1"/>
      <c r="W321" s="1">
        <f t="shared" si="46"/>
        <v>0</v>
      </c>
      <c r="X321" s="1"/>
      <c r="Y321" s="1"/>
      <c r="Z321" s="1">
        <f>Table1913[[#This Row],[Quantity2]]*Table1913[[#This Row],[U Cost]]</f>
        <v>0</v>
      </c>
      <c r="AB321" s="1"/>
      <c r="AC321" s="1"/>
      <c r="AD321" s="1">
        <f t="shared" si="43"/>
        <v>0</v>
      </c>
      <c r="AE321" s="1"/>
      <c r="AF321" s="1">
        <f>SUM(Table1913[[#This Row],[Total 
Paid]:[Shipping 
Charged]])</f>
        <v>0</v>
      </c>
      <c r="AG321" s="1"/>
      <c r="AH321" s="1"/>
      <c r="AI321" s="1">
        <f t="shared" si="44"/>
        <v>0</v>
      </c>
      <c r="AK321" s="1"/>
      <c r="AL321" s="1"/>
      <c r="AM321" s="1"/>
      <c r="AN321" s="1"/>
      <c r="AP321" s="30"/>
      <c r="AQ321" s="1"/>
      <c r="AR321" s="1">
        <f t="shared" si="40"/>
        <v>0</v>
      </c>
      <c r="AS321" s="1"/>
      <c r="AT321" s="1"/>
      <c r="AU321" s="2">
        <f t="shared" si="45"/>
        <v>0</v>
      </c>
      <c r="AW321" s="1"/>
      <c r="AX321" s="1"/>
      <c r="AY321" s="1"/>
      <c r="AZ321" s="2">
        <f t="shared" si="42"/>
        <v>0</v>
      </c>
      <c r="BA321" s="2">
        <f>SUM(AF321,AH321,-AZ321,-Table1913[[#This Row],[Sale Fee]])</f>
        <v>0</v>
      </c>
      <c r="BC321" s="1"/>
      <c r="BD321" s="1"/>
      <c r="BE321" s="1"/>
    </row>
    <row r="322" spans="1:57" x14ac:dyDescent="0.25">
      <c r="A322" s="1"/>
      <c r="B322" s="1"/>
      <c r="E322" s="4"/>
      <c r="F322" s="4"/>
      <c r="N322" s="49"/>
      <c r="Q322" s="1"/>
      <c r="R322" s="1"/>
      <c r="S322" s="1">
        <f t="shared" si="41"/>
        <v>0</v>
      </c>
      <c r="U322" s="1"/>
      <c r="V322" s="1"/>
      <c r="W322" s="1">
        <f t="shared" si="46"/>
        <v>0</v>
      </c>
      <c r="X322" s="1"/>
      <c r="Y322" s="1"/>
      <c r="Z322" s="1">
        <f>Table1913[[#This Row],[Quantity2]]*Table1913[[#This Row],[U Cost]]</f>
        <v>0</v>
      </c>
      <c r="AB322" s="1"/>
      <c r="AC322" s="1"/>
      <c r="AD322" s="1">
        <f t="shared" si="43"/>
        <v>0</v>
      </c>
      <c r="AE322" s="1"/>
      <c r="AF322" s="1">
        <f>SUM(Table1913[[#This Row],[Total 
Paid]:[Shipping 
Charged]])</f>
        <v>0</v>
      </c>
      <c r="AG322" s="1"/>
      <c r="AH322" s="1"/>
      <c r="AI322" s="1">
        <f t="shared" si="44"/>
        <v>0</v>
      </c>
      <c r="AK322" s="1"/>
      <c r="AL322" s="1"/>
      <c r="AM322" s="1"/>
      <c r="AN322" s="1"/>
      <c r="AP322" s="30"/>
      <c r="AQ322" s="1"/>
      <c r="AR322" s="1">
        <f t="shared" si="40"/>
        <v>0</v>
      </c>
      <c r="AS322" s="1"/>
      <c r="AT322" s="1"/>
      <c r="AU322" s="2">
        <f t="shared" si="45"/>
        <v>0</v>
      </c>
      <c r="AW322" s="1"/>
      <c r="AX322" s="1"/>
      <c r="AY322" s="1"/>
      <c r="AZ322" s="2">
        <f t="shared" si="42"/>
        <v>0</v>
      </c>
      <c r="BA322" s="2">
        <f>SUM(AF322,AH322,-AZ322,-Table1913[[#This Row],[Sale Fee]])</f>
        <v>0</v>
      </c>
      <c r="BC322" s="1"/>
      <c r="BD322" s="1"/>
      <c r="BE322" s="1"/>
    </row>
    <row r="323" spans="1:57" x14ac:dyDescent="0.25">
      <c r="A323" s="1"/>
      <c r="B323" s="1"/>
      <c r="E323" s="4"/>
      <c r="F323" s="4"/>
      <c r="Q323" s="1"/>
      <c r="R323" s="1"/>
      <c r="S323" s="1">
        <f t="shared" si="41"/>
        <v>0</v>
      </c>
      <c r="U323" s="1"/>
      <c r="V323" s="1"/>
      <c r="W323" s="1">
        <f t="shared" si="46"/>
        <v>0</v>
      </c>
      <c r="X323" s="1"/>
      <c r="Y323" s="1"/>
      <c r="Z323" s="1">
        <f>Table1913[[#This Row],[Quantity2]]*Table1913[[#This Row],[U Cost]]</f>
        <v>0</v>
      </c>
      <c r="AB323" s="1"/>
      <c r="AC323" s="1"/>
      <c r="AD323" s="1">
        <f t="shared" si="43"/>
        <v>0</v>
      </c>
      <c r="AE323" s="1"/>
      <c r="AF323" s="1">
        <f>SUM(Table1913[[#This Row],[Total 
Paid]:[Shipping 
Charged]])</f>
        <v>0</v>
      </c>
      <c r="AG323" s="1"/>
      <c r="AH323" s="1"/>
      <c r="AI323" s="1">
        <f t="shared" si="44"/>
        <v>0</v>
      </c>
      <c r="AK323" s="1"/>
      <c r="AL323" s="1"/>
      <c r="AM323" s="1"/>
      <c r="AN323" s="1"/>
      <c r="AP323" s="30"/>
      <c r="AQ323" s="1"/>
      <c r="AR323" s="1">
        <f t="shared" si="40"/>
        <v>0</v>
      </c>
      <c r="AS323" s="1"/>
      <c r="AT323" s="1"/>
      <c r="AU323" s="2">
        <f t="shared" si="45"/>
        <v>0</v>
      </c>
      <c r="AW323" s="1"/>
      <c r="AX323" s="1"/>
      <c r="AY323" s="1"/>
      <c r="AZ323" s="2">
        <f t="shared" si="42"/>
        <v>0</v>
      </c>
      <c r="BA323" s="2">
        <f>SUM(AF323,AH323,-AZ323,-Table1913[[#This Row],[Sale Fee]])</f>
        <v>0</v>
      </c>
      <c r="BC323" s="1"/>
      <c r="BD323" s="1"/>
      <c r="BE323" s="1"/>
    </row>
    <row r="324" spans="1:57" x14ac:dyDescent="0.25">
      <c r="A324" s="1"/>
      <c r="B324" s="1"/>
      <c r="E324" s="4"/>
      <c r="F324" s="4"/>
      <c r="Q324" s="1"/>
      <c r="R324" s="1"/>
      <c r="S324" s="1">
        <f t="shared" si="41"/>
        <v>0</v>
      </c>
      <c r="U324" s="1"/>
      <c r="V324" s="1"/>
      <c r="W324" s="1">
        <f t="shared" si="46"/>
        <v>0</v>
      </c>
      <c r="X324" s="1"/>
      <c r="Y324" s="1"/>
      <c r="Z324" s="1">
        <f>Table1913[[#This Row],[Quantity2]]*Table1913[[#This Row],[U Cost]]</f>
        <v>0</v>
      </c>
      <c r="AB324" s="1"/>
      <c r="AC324" s="1"/>
      <c r="AD324" s="1">
        <f t="shared" si="43"/>
        <v>0</v>
      </c>
      <c r="AE324" s="1"/>
      <c r="AF324" s="1">
        <f>SUM(Table1913[[#This Row],[Total 
Paid]:[Shipping 
Charged]])</f>
        <v>0</v>
      </c>
      <c r="AG324" s="1"/>
      <c r="AH324" s="1"/>
      <c r="AI324" s="1">
        <f t="shared" si="44"/>
        <v>0</v>
      </c>
      <c r="AK324" s="1"/>
      <c r="AL324" s="1"/>
      <c r="AM324" s="1"/>
      <c r="AN324" s="1"/>
      <c r="AP324" s="30"/>
      <c r="AQ324" s="1"/>
      <c r="AR324" s="1">
        <f t="shared" si="40"/>
        <v>0</v>
      </c>
      <c r="AS324" s="1"/>
      <c r="AT324" s="1"/>
      <c r="AU324" s="2">
        <f t="shared" si="45"/>
        <v>0</v>
      </c>
      <c r="AW324" s="1"/>
      <c r="AX324" s="1"/>
      <c r="AY324" s="1"/>
      <c r="AZ324" s="2">
        <f t="shared" si="42"/>
        <v>0</v>
      </c>
      <c r="BA324" s="2">
        <f>SUM(AF324,AH324,-AZ324,-Table1913[[#This Row],[Sale Fee]])</f>
        <v>0</v>
      </c>
      <c r="BC324" s="1"/>
      <c r="BD324" s="1"/>
      <c r="BE324" s="1"/>
    </row>
    <row r="325" spans="1:57" x14ac:dyDescent="0.25">
      <c r="A325" s="1"/>
      <c r="B325" s="1"/>
      <c r="E325" s="4"/>
      <c r="F325" s="4"/>
      <c r="Q325" s="1"/>
      <c r="R325" s="1"/>
      <c r="S325" s="1">
        <f t="shared" si="41"/>
        <v>0</v>
      </c>
      <c r="U325" s="1"/>
      <c r="V325" s="1"/>
      <c r="W325" s="1">
        <f t="shared" si="46"/>
        <v>0</v>
      </c>
      <c r="X325" s="1"/>
      <c r="Y325" s="1"/>
      <c r="Z325" s="1">
        <f>Table1913[[#This Row],[Quantity2]]*Table1913[[#This Row],[U Cost]]</f>
        <v>0</v>
      </c>
      <c r="AB325" s="1"/>
      <c r="AC325" s="1"/>
      <c r="AD325" s="1">
        <f t="shared" si="43"/>
        <v>0</v>
      </c>
      <c r="AE325" s="1"/>
      <c r="AF325" s="1">
        <f>SUM(Table1913[[#This Row],[Total 
Paid]:[Shipping 
Charged]])</f>
        <v>0</v>
      </c>
      <c r="AG325" s="1"/>
      <c r="AH325" s="1"/>
      <c r="AI325" s="1">
        <f t="shared" si="44"/>
        <v>0</v>
      </c>
      <c r="AK325" s="1"/>
      <c r="AL325" s="1"/>
      <c r="AM325" s="1"/>
      <c r="AN325" s="1"/>
      <c r="AP325" s="30"/>
      <c r="AQ325" s="1"/>
      <c r="AR325" s="1">
        <f t="shared" si="40"/>
        <v>0</v>
      </c>
      <c r="AS325" s="1"/>
      <c r="AT325" s="1"/>
      <c r="AU325" s="2">
        <f t="shared" si="45"/>
        <v>0</v>
      </c>
      <c r="AW325" s="1"/>
      <c r="AX325" s="1"/>
      <c r="AY325" s="1"/>
      <c r="AZ325" s="2">
        <f t="shared" si="42"/>
        <v>0</v>
      </c>
      <c r="BA325" s="2">
        <f>SUM(AF325,AH325,-AZ325,-Table1913[[#This Row],[Sale Fee]])</f>
        <v>0</v>
      </c>
      <c r="BC325" s="1"/>
      <c r="BD325" s="1"/>
      <c r="BE325" s="1"/>
    </row>
    <row r="326" spans="1:57" x14ac:dyDescent="0.25">
      <c r="A326" s="1"/>
      <c r="B326" s="1"/>
      <c r="E326" s="4"/>
      <c r="F326" s="4"/>
      <c r="Q326" s="1"/>
      <c r="R326" s="1"/>
      <c r="S326" s="1">
        <f t="shared" si="41"/>
        <v>0</v>
      </c>
      <c r="U326" s="1"/>
      <c r="V326" s="1"/>
      <c r="W326" s="1">
        <f t="shared" si="46"/>
        <v>0</v>
      </c>
      <c r="X326" s="1"/>
      <c r="Y326" s="1"/>
      <c r="Z326" s="1">
        <f>Table1913[[#This Row],[Quantity2]]*Table1913[[#This Row],[U Cost]]</f>
        <v>0</v>
      </c>
      <c r="AB326" s="1"/>
      <c r="AC326" s="1"/>
      <c r="AD326" s="1">
        <f t="shared" si="43"/>
        <v>0</v>
      </c>
      <c r="AE326" s="1"/>
      <c r="AF326" s="1">
        <f>SUM(Table1913[[#This Row],[Total 
Paid]:[Shipping 
Charged]])</f>
        <v>0</v>
      </c>
      <c r="AG326" s="1"/>
      <c r="AH326" s="1"/>
      <c r="AI326" s="1">
        <f t="shared" si="44"/>
        <v>0</v>
      </c>
      <c r="AK326" s="1"/>
      <c r="AL326" s="1"/>
      <c r="AM326" s="1"/>
      <c r="AN326" s="1"/>
      <c r="AP326" s="30"/>
      <c r="AQ326" s="1"/>
      <c r="AR326" s="1">
        <f t="shared" si="40"/>
        <v>0</v>
      </c>
      <c r="AS326" s="1"/>
      <c r="AT326" s="1"/>
      <c r="AU326" s="2">
        <f t="shared" si="45"/>
        <v>0</v>
      </c>
      <c r="AW326" s="1"/>
      <c r="AX326" s="1"/>
      <c r="AY326" s="1"/>
      <c r="AZ326" s="2">
        <f t="shared" si="42"/>
        <v>0</v>
      </c>
      <c r="BA326" s="2">
        <f>SUM(AF326,AH326,-AZ326,-Table1913[[#This Row],[Sale Fee]])</f>
        <v>0</v>
      </c>
      <c r="BC326" s="1"/>
      <c r="BD326" s="1"/>
      <c r="BE326" s="1"/>
    </row>
    <row r="327" spans="1:57" x14ac:dyDescent="0.25">
      <c r="A327" s="1"/>
      <c r="B327" s="1"/>
      <c r="E327" s="4"/>
      <c r="F327" s="4"/>
      <c r="Q327" s="1"/>
      <c r="R327" s="1"/>
      <c r="S327" s="1">
        <f t="shared" si="41"/>
        <v>0</v>
      </c>
      <c r="U327" s="1"/>
      <c r="V327" s="1"/>
      <c r="W327" s="1">
        <f t="shared" si="46"/>
        <v>0</v>
      </c>
      <c r="X327" s="1"/>
      <c r="Y327" s="1"/>
      <c r="Z327" s="1">
        <f>Table1913[[#This Row],[Quantity2]]*Table1913[[#This Row],[U Cost]]</f>
        <v>0</v>
      </c>
      <c r="AB327" s="1"/>
      <c r="AC327" s="1"/>
      <c r="AD327" s="1">
        <f t="shared" si="43"/>
        <v>0</v>
      </c>
      <c r="AE327" s="1"/>
      <c r="AF327" s="1">
        <f>SUM(Table1913[[#This Row],[Total 
Paid]:[Shipping 
Charged]])</f>
        <v>0</v>
      </c>
      <c r="AG327" s="1"/>
      <c r="AH327" s="1"/>
      <c r="AI327" s="1">
        <f t="shared" si="44"/>
        <v>0</v>
      </c>
      <c r="AK327" s="1"/>
      <c r="AL327" s="1"/>
      <c r="AM327" s="1"/>
      <c r="AN327" s="1"/>
      <c r="AP327" s="30"/>
      <c r="AQ327" s="1"/>
      <c r="AR327" s="1">
        <f t="shared" si="40"/>
        <v>0</v>
      </c>
      <c r="AS327" s="1"/>
      <c r="AT327" s="1"/>
      <c r="AU327" s="2">
        <f t="shared" si="45"/>
        <v>0</v>
      </c>
      <c r="AW327" s="1"/>
      <c r="AX327" s="1"/>
      <c r="AY327" s="1"/>
      <c r="AZ327" s="2">
        <f t="shared" si="42"/>
        <v>0</v>
      </c>
      <c r="BA327" s="2">
        <f>SUM(AF327,AH327,-AZ327,-Table1913[[#This Row],[Sale Fee]])</f>
        <v>0</v>
      </c>
      <c r="BC327" s="1"/>
      <c r="BD327" s="1"/>
      <c r="BE327" s="1"/>
    </row>
    <row r="328" spans="1:57" x14ac:dyDescent="0.25">
      <c r="A328" s="1"/>
      <c r="B328" s="1"/>
      <c r="E328" s="4"/>
      <c r="F328" s="4"/>
      <c r="Q328" s="1"/>
      <c r="R328" s="1"/>
      <c r="S328" s="1">
        <f t="shared" si="41"/>
        <v>0</v>
      </c>
      <c r="U328" s="1"/>
      <c r="V328" s="1"/>
      <c r="W328" s="1">
        <f t="shared" si="46"/>
        <v>0</v>
      </c>
      <c r="X328" s="1"/>
      <c r="Y328" s="1"/>
      <c r="Z328" s="1">
        <f>Table1913[[#This Row],[Quantity2]]*Table1913[[#This Row],[U Cost]]</f>
        <v>0</v>
      </c>
      <c r="AB328" s="1"/>
      <c r="AC328" s="1"/>
      <c r="AD328" s="1">
        <f t="shared" si="43"/>
        <v>0</v>
      </c>
      <c r="AE328" s="1"/>
      <c r="AF328" s="1">
        <f>SUM(Table1913[[#This Row],[Total 
Paid]:[Shipping 
Charged]])</f>
        <v>0</v>
      </c>
      <c r="AG328" s="1"/>
      <c r="AH328" s="1"/>
      <c r="AI328" s="1">
        <f t="shared" si="44"/>
        <v>0</v>
      </c>
      <c r="AK328" s="1"/>
      <c r="AL328" s="1"/>
      <c r="AM328" s="1"/>
      <c r="AN328" s="1"/>
      <c r="AP328" s="30"/>
      <c r="AQ328" s="1"/>
      <c r="AR328" s="1">
        <f t="shared" si="40"/>
        <v>0</v>
      </c>
      <c r="AS328" s="1"/>
      <c r="AT328" s="1"/>
      <c r="AU328" s="2">
        <f t="shared" si="45"/>
        <v>0</v>
      </c>
      <c r="AW328" s="1"/>
      <c r="AX328" s="1"/>
      <c r="AY328" s="1"/>
      <c r="AZ328" s="2">
        <f t="shared" si="42"/>
        <v>0</v>
      </c>
      <c r="BA328" s="2">
        <f>SUM(AF328,AH328,-AZ328,-Table1913[[#This Row],[Sale Fee]])</f>
        <v>0</v>
      </c>
      <c r="BC328" s="1"/>
      <c r="BD328" s="1"/>
      <c r="BE328" s="1"/>
    </row>
    <row r="329" spans="1:57" x14ac:dyDescent="0.25">
      <c r="A329" s="1"/>
      <c r="B329" s="1"/>
      <c r="E329" s="4"/>
      <c r="F329" s="4"/>
      <c r="Q329" s="1"/>
      <c r="R329" s="1"/>
      <c r="S329" s="1">
        <f t="shared" si="41"/>
        <v>0</v>
      </c>
      <c r="U329" s="1"/>
      <c r="V329" s="1"/>
      <c r="W329" s="1">
        <f t="shared" si="46"/>
        <v>0</v>
      </c>
      <c r="X329" s="1"/>
      <c r="Y329" s="1"/>
      <c r="Z329" s="1">
        <f>Table1913[[#This Row],[Quantity2]]*Table1913[[#This Row],[U Cost]]</f>
        <v>0</v>
      </c>
      <c r="AB329" s="1"/>
      <c r="AC329" s="1"/>
      <c r="AD329" s="1">
        <f t="shared" si="43"/>
        <v>0</v>
      </c>
      <c r="AE329" s="1"/>
      <c r="AF329" s="1">
        <f>SUM(Table1913[[#This Row],[Total 
Paid]:[Shipping 
Charged]])</f>
        <v>0</v>
      </c>
      <c r="AG329" s="1"/>
      <c r="AH329" s="1"/>
      <c r="AI329" s="1">
        <f t="shared" si="44"/>
        <v>0</v>
      </c>
      <c r="AK329" s="1"/>
      <c r="AL329" s="1"/>
      <c r="AM329" s="1"/>
      <c r="AN329" s="1"/>
      <c r="AP329" s="30"/>
      <c r="AQ329" s="1"/>
      <c r="AR329" s="1">
        <f t="shared" si="40"/>
        <v>0</v>
      </c>
      <c r="AS329" s="1"/>
      <c r="AT329" s="1"/>
      <c r="AU329" s="2">
        <f t="shared" si="45"/>
        <v>0</v>
      </c>
      <c r="AW329" s="1"/>
      <c r="AX329" s="1"/>
      <c r="AY329" s="1"/>
      <c r="AZ329" s="2">
        <f t="shared" si="42"/>
        <v>0</v>
      </c>
      <c r="BA329" s="2">
        <f>SUM(AF329,AH329,-AZ329,-Table1913[[#This Row],[Sale Fee]])</f>
        <v>0</v>
      </c>
      <c r="BC329" s="1"/>
      <c r="BD329" s="1"/>
      <c r="BE329" s="1"/>
    </row>
    <row r="330" spans="1:57" x14ac:dyDescent="0.25">
      <c r="A330" s="1"/>
      <c r="B330" s="1"/>
      <c r="E330" s="4"/>
      <c r="F330" s="4"/>
      <c r="Q330" s="1"/>
      <c r="R330" s="1"/>
      <c r="S330" s="1">
        <f t="shared" si="41"/>
        <v>0</v>
      </c>
      <c r="U330" s="1"/>
      <c r="V330" s="1"/>
      <c r="W330" s="1">
        <f t="shared" si="46"/>
        <v>0</v>
      </c>
      <c r="X330" s="1"/>
      <c r="Y330" s="1"/>
      <c r="Z330" s="1">
        <f>Table1913[[#This Row],[Quantity2]]*Table1913[[#This Row],[U Cost]]</f>
        <v>0</v>
      </c>
      <c r="AB330" s="1"/>
      <c r="AC330" s="1"/>
      <c r="AD330" s="1">
        <f t="shared" si="43"/>
        <v>0</v>
      </c>
      <c r="AE330" s="1"/>
      <c r="AF330" s="1">
        <f>SUM(Table1913[[#This Row],[Total 
Paid]:[Shipping 
Charged]])</f>
        <v>0</v>
      </c>
      <c r="AG330" s="1"/>
      <c r="AH330" s="1"/>
      <c r="AI330" s="1">
        <f t="shared" si="44"/>
        <v>0</v>
      </c>
      <c r="AK330" s="1"/>
      <c r="AL330" s="1"/>
      <c r="AM330" s="1"/>
      <c r="AN330" s="1"/>
      <c r="AP330" s="30"/>
      <c r="AQ330" s="1"/>
      <c r="AR330" s="1">
        <f t="shared" si="40"/>
        <v>0</v>
      </c>
      <c r="AS330" s="1"/>
      <c r="AT330" s="1"/>
      <c r="AU330" s="2">
        <f t="shared" si="45"/>
        <v>0</v>
      </c>
      <c r="AW330" s="1"/>
      <c r="AX330" s="1"/>
      <c r="AY330" s="1"/>
      <c r="AZ330" s="2">
        <f t="shared" si="42"/>
        <v>0</v>
      </c>
      <c r="BA330" s="2">
        <f>SUM(AF330,AH330,-AZ330,-Table1913[[#This Row],[Sale Fee]])</f>
        <v>0</v>
      </c>
      <c r="BC330" s="1"/>
      <c r="BD330" s="1"/>
      <c r="BE330" s="1"/>
    </row>
    <row r="331" spans="1:57" x14ac:dyDescent="0.25">
      <c r="A331" s="1"/>
      <c r="B331" s="1"/>
      <c r="E331" s="4"/>
      <c r="F331" s="4"/>
      <c r="Q331" s="1"/>
      <c r="R331" s="1"/>
      <c r="S331" s="1">
        <f t="shared" si="41"/>
        <v>0</v>
      </c>
      <c r="U331" s="1"/>
      <c r="V331" s="1"/>
      <c r="W331" s="1">
        <f t="shared" si="46"/>
        <v>0</v>
      </c>
      <c r="X331" s="1"/>
      <c r="Y331" s="1"/>
      <c r="Z331" s="1">
        <f>Table1913[[#This Row],[Quantity2]]*Table1913[[#This Row],[U Cost]]</f>
        <v>0</v>
      </c>
      <c r="AB331" s="1"/>
      <c r="AC331" s="1"/>
      <c r="AD331" s="1">
        <f t="shared" si="43"/>
        <v>0</v>
      </c>
      <c r="AE331" s="1"/>
      <c r="AF331" s="1">
        <f>SUM(Table1913[[#This Row],[Total 
Paid]:[Shipping 
Charged]])</f>
        <v>0</v>
      </c>
      <c r="AG331" s="1"/>
      <c r="AH331" s="1"/>
      <c r="AI331" s="1">
        <f t="shared" si="44"/>
        <v>0</v>
      </c>
      <c r="AK331" s="1"/>
      <c r="AL331" s="1"/>
      <c r="AM331" s="1"/>
      <c r="AN331" s="1"/>
      <c r="AP331" s="30"/>
      <c r="AQ331" s="1"/>
      <c r="AR331" s="1">
        <f t="shared" si="40"/>
        <v>0</v>
      </c>
      <c r="AS331" s="1"/>
      <c r="AT331" s="1"/>
      <c r="AU331" s="2">
        <f t="shared" si="45"/>
        <v>0</v>
      </c>
      <c r="AW331" s="1"/>
      <c r="AX331" s="1"/>
      <c r="AY331" s="1"/>
      <c r="AZ331" s="2">
        <f t="shared" si="42"/>
        <v>0</v>
      </c>
      <c r="BA331" s="2">
        <f>SUM(AF331,AH331,-AZ331,-Table1913[[#This Row],[Sale Fee]])</f>
        <v>0</v>
      </c>
      <c r="BC331" s="1"/>
      <c r="BD331" s="1"/>
      <c r="BE331" s="1"/>
    </row>
    <row r="332" spans="1:57" x14ac:dyDescent="0.25">
      <c r="A332" s="1"/>
      <c r="B332" s="1"/>
      <c r="E332" s="4"/>
      <c r="F332" s="4"/>
      <c r="Q332" s="1"/>
      <c r="R332" s="1"/>
      <c r="S332" s="1">
        <f t="shared" si="41"/>
        <v>0</v>
      </c>
      <c r="U332" s="1"/>
      <c r="V332" s="1"/>
      <c r="W332" s="1">
        <f t="shared" si="46"/>
        <v>0</v>
      </c>
      <c r="X332" s="1"/>
      <c r="Y332" s="1"/>
      <c r="Z332" s="1">
        <f>Table1913[[#This Row],[Quantity2]]*Table1913[[#This Row],[U Cost]]</f>
        <v>0</v>
      </c>
      <c r="AB332" s="1"/>
      <c r="AC332" s="1"/>
      <c r="AD332" s="1">
        <f t="shared" si="43"/>
        <v>0</v>
      </c>
      <c r="AE332" s="1"/>
      <c r="AF332" s="1">
        <f>SUM(Table1913[[#This Row],[Total 
Paid]:[Shipping 
Charged]])</f>
        <v>0</v>
      </c>
      <c r="AG332" s="1"/>
      <c r="AH332" s="1"/>
      <c r="AI332" s="1">
        <f t="shared" si="44"/>
        <v>0</v>
      </c>
      <c r="AK332" s="1"/>
      <c r="AL332" s="1"/>
      <c r="AM332" s="1"/>
      <c r="AN332" s="1"/>
      <c r="AP332" s="30"/>
      <c r="AQ332" s="1"/>
      <c r="AR332" s="1">
        <f t="shared" si="40"/>
        <v>0</v>
      </c>
      <c r="AS332" s="1"/>
      <c r="AT332" s="1"/>
      <c r="AU332" s="2">
        <f t="shared" si="45"/>
        <v>0</v>
      </c>
      <c r="AW332" s="1"/>
      <c r="AX332" s="1"/>
      <c r="AY332" s="1"/>
      <c r="AZ332" s="2">
        <f t="shared" si="42"/>
        <v>0</v>
      </c>
      <c r="BA332" s="2">
        <f>SUM(AF332,AH332,-AZ332,-Table1913[[#This Row],[Sale Fee]])</f>
        <v>0</v>
      </c>
      <c r="BC332" s="1"/>
      <c r="BD332" s="1"/>
      <c r="BE332" s="1"/>
    </row>
    <row r="333" spans="1:57" x14ac:dyDescent="0.25">
      <c r="A333" s="1"/>
      <c r="B333" s="1"/>
      <c r="E333" s="4"/>
      <c r="F333" s="4"/>
      <c r="Q333" s="1"/>
      <c r="R333" s="1"/>
      <c r="S333" s="1">
        <f t="shared" si="41"/>
        <v>0</v>
      </c>
      <c r="U333" s="1"/>
      <c r="V333" s="1"/>
      <c r="W333" s="1">
        <f t="shared" si="46"/>
        <v>0</v>
      </c>
      <c r="X333" s="1"/>
      <c r="Y333" s="1"/>
      <c r="Z333" s="1">
        <f>Table1913[[#This Row],[Quantity2]]*Table1913[[#This Row],[U Cost]]</f>
        <v>0</v>
      </c>
      <c r="AB333" s="1"/>
      <c r="AC333" s="1"/>
      <c r="AD333" s="1">
        <f t="shared" si="43"/>
        <v>0</v>
      </c>
      <c r="AE333" s="1"/>
      <c r="AF333" s="1">
        <f>SUM(Table1913[[#This Row],[Total 
Paid]:[Shipping 
Charged]])</f>
        <v>0</v>
      </c>
      <c r="AG333" s="1"/>
      <c r="AH333" s="1"/>
      <c r="AI333" s="1">
        <f t="shared" si="44"/>
        <v>0</v>
      </c>
      <c r="AK333" s="1"/>
      <c r="AL333" s="1"/>
      <c r="AM333" s="1"/>
      <c r="AN333" s="1"/>
      <c r="AP333" s="30"/>
      <c r="AQ333" s="1"/>
      <c r="AR333" s="1">
        <f t="shared" si="40"/>
        <v>0</v>
      </c>
      <c r="AS333" s="1"/>
      <c r="AT333" s="1"/>
      <c r="AU333" s="2">
        <f t="shared" si="45"/>
        <v>0</v>
      </c>
      <c r="AW333" s="1"/>
      <c r="AX333" s="1"/>
      <c r="AY333" s="1"/>
      <c r="AZ333" s="2">
        <f t="shared" si="42"/>
        <v>0</v>
      </c>
      <c r="BA333" s="2">
        <f>SUM(AF333,AH333,-AZ333,-Table1913[[#This Row],[Sale Fee]])</f>
        <v>0</v>
      </c>
      <c r="BC333" s="1"/>
      <c r="BD333" s="1"/>
      <c r="BE333" s="1"/>
    </row>
    <row r="334" spans="1:57" x14ac:dyDescent="0.25">
      <c r="A334" s="1"/>
      <c r="B334" s="1"/>
      <c r="E334" s="4"/>
      <c r="F334" s="4"/>
      <c r="Q334" s="1"/>
      <c r="R334" s="1"/>
      <c r="S334" s="1">
        <f t="shared" si="41"/>
        <v>0</v>
      </c>
      <c r="U334" s="1"/>
      <c r="V334" s="1"/>
      <c r="W334" s="1">
        <f t="shared" si="46"/>
        <v>0</v>
      </c>
      <c r="X334" s="1"/>
      <c r="Y334" s="1"/>
      <c r="Z334" s="1">
        <f>Table1913[[#This Row],[Quantity2]]*Table1913[[#This Row],[U Cost]]</f>
        <v>0</v>
      </c>
      <c r="AB334" s="1"/>
      <c r="AC334" s="1"/>
      <c r="AD334" s="1">
        <f t="shared" si="43"/>
        <v>0</v>
      </c>
      <c r="AE334" s="1"/>
      <c r="AF334" s="1">
        <f>SUM(Table1913[[#This Row],[Total 
Paid]:[Shipping 
Charged]])</f>
        <v>0</v>
      </c>
      <c r="AG334" s="1"/>
      <c r="AH334" s="1"/>
      <c r="AI334" s="1">
        <f t="shared" si="44"/>
        <v>0</v>
      </c>
      <c r="AK334" s="1"/>
      <c r="AL334" s="1"/>
      <c r="AM334" s="1"/>
      <c r="AN334" s="1"/>
      <c r="AP334" s="30"/>
      <c r="AQ334" s="1"/>
      <c r="AR334" s="1">
        <f t="shared" si="40"/>
        <v>0</v>
      </c>
      <c r="AS334" s="1"/>
      <c r="AT334" s="1"/>
      <c r="AU334" s="2">
        <f t="shared" si="45"/>
        <v>0</v>
      </c>
      <c r="AW334" s="1"/>
      <c r="AX334" s="1"/>
      <c r="AY334" s="1"/>
      <c r="AZ334" s="2">
        <f t="shared" si="42"/>
        <v>0</v>
      </c>
      <c r="BA334" s="2">
        <f>SUM(AF334,AH334,-AZ334,-Table1913[[#This Row],[Sale Fee]])</f>
        <v>0</v>
      </c>
      <c r="BC334" s="1"/>
      <c r="BD334" s="1"/>
      <c r="BE334" s="1"/>
    </row>
    <row r="335" spans="1:57" x14ac:dyDescent="0.25">
      <c r="A335" s="1"/>
      <c r="B335" s="1"/>
      <c r="E335" s="4"/>
      <c r="F335" s="4"/>
      <c r="Q335" s="1"/>
      <c r="R335" s="1"/>
      <c r="S335" s="1">
        <f t="shared" si="41"/>
        <v>0</v>
      </c>
      <c r="U335" s="1"/>
      <c r="V335" s="1"/>
      <c r="W335" s="1">
        <f t="shared" si="46"/>
        <v>0</v>
      </c>
      <c r="X335" s="1"/>
      <c r="Y335" s="1"/>
      <c r="Z335" s="1">
        <f>Table1913[[#This Row],[Quantity2]]*Table1913[[#This Row],[U Cost]]</f>
        <v>0</v>
      </c>
      <c r="AB335" s="1"/>
      <c r="AC335" s="1"/>
      <c r="AD335" s="1">
        <f t="shared" si="43"/>
        <v>0</v>
      </c>
      <c r="AE335" s="1"/>
      <c r="AF335" s="1">
        <f>SUM(Table1913[[#This Row],[Total 
Paid]:[Shipping 
Charged]])</f>
        <v>0</v>
      </c>
      <c r="AG335" s="1"/>
      <c r="AH335" s="1"/>
      <c r="AI335" s="1">
        <f t="shared" si="44"/>
        <v>0</v>
      </c>
      <c r="AK335" s="1"/>
      <c r="AL335" s="1"/>
      <c r="AM335" s="1"/>
      <c r="AN335" s="1"/>
      <c r="AP335" s="30"/>
      <c r="AQ335" s="1"/>
      <c r="AR335" s="1">
        <f t="shared" si="40"/>
        <v>0</v>
      </c>
      <c r="AS335" s="1"/>
      <c r="AT335" s="1"/>
      <c r="AU335" s="2">
        <f t="shared" si="45"/>
        <v>0</v>
      </c>
      <c r="AW335" s="1"/>
      <c r="AX335" s="1"/>
      <c r="AY335" s="1"/>
      <c r="AZ335" s="2">
        <f t="shared" si="42"/>
        <v>0</v>
      </c>
      <c r="BA335" s="2">
        <f>SUM(AF335,AH335,-AZ335,-Table1913[[#This Row],[Sale Fee]])</f>
        <v>0</v>
      </c>
      <c r="BC335" s="1"/>
      <c r="BD335" s="1"/>
      <c r="BE335" s="1"/>
    </row>
    <row r="336" spans="1:57" x14ac:dyDescent="0.25">
      <c r="A336" s="1"/>
      <c r="B336" s="1"/>
      <c r="E336" s="4"/>
      <c r="F336" s="4"/>
      <c r="Q336" s="1"/>
      <c r="R336" s="1"/>
      <c r="S336" s="1">
        <f t="shared" si="41"/>
        <v>0</v>
      </c>
      <c r="U336" s="1"/>
      <c r="V336" s="1"/>
      <c r="W336" s="1">
        <f t="shared" si="46"/>
        <v>0</v>
      </c>
      <c r="X336" s="1"/>
      <c r="Y336" s="1"/>
      <c r="Z336" s="1">
        <f>Table1913[[#This Row],[Quantity2]]*Table1913[[#This Row],[U Cost]]</f>
        <v>0</v>
      </c>
      <c r="AB336" s="1"/>
      <c r="AC336" s="1"/>
      <c r="AD336" s="1">
        <f t="shared" si="43"/>
        <v>0</v>
      </c>
      <c r="AE336" s="1"/>
      <c r="AF336" s="1">
        <f>SUM(Table1913[[#This Row],[Total 
Paid]:[Shipping 
Charged]])</f>
        <v>0</v>
      </c>
      <c r="AG336" s="1"/>
      <c r="AH336" s="1"/>
      <c r="AI336" s="1">
        <f t="shared" si="44"/>
        <v>0</v>
      </c>
      <c r="AK336" s="1"/>
      <c r="AL336" s="1"/>
      <c r="AM336" s="1"/>
      <c r="AN336" s="1"/>
      <c r="AP336" s="30"/>
      <c r="AQ336" s="1"/>
      <c r="AR336" s="1">
        <f t="shared" si="40"/>
        <v>0</v>
      </c>
      <c r="AS336" s="1"/>
      <c r="AT336" s="1"/>
      <c r="AU336" s="2">
        <f t="shared" si="45"/>
        <v>0</v>
      </c>
      <c r="AW336" s="1"/>
      <c r="AX336" s="1"/>
      <c r="AY336" s="1"/>
      <c r="AZ336" s="2">
        <f t="shared" si="42"/>
        <v>0</v>
      </c>
      <c r="BA336" s="2">
        <f>SUM(AF336,AH336,-AZ336,-Table1913[[#This Row],[Sale Fee]])</f>
        <v>0</v>
      </c>
      <c r="BC336" s="1"/>
      <c r="BD336" s="1"/>
      <c r="BE336" s="1"/>
    </row>
    <row r="337" spans="1:57" x14ac:dyDescent="0.25">
      <c r="A337" s="1"/>
      <c r="B337" s="1"/>
      <c r="E337" s="4"/>
      <c r="F337" s="4"/>
      <c r="Q337" s="1"/>
      <c r="R337" s="1"/>
      <c r="S337" s="1">
        <f t="shared" si="41"/>
        <v>0</v>
      </c>
      <c r="U337" s="1"/>
      <c r="V337" s="1"/>
      <c r="W337" s="1">
        <f t="shared" si="46"/>
        <v>0</v>
      </c>
      <c r="X337" s="1"/>
      <c r="Y337" s="1"/>
      <c r="Z337" s="1">
        <f>Table1913[[#This Row],[Quantity2]]*Table1913[[#This Row],[U Cost]]</f>
        <v>0</v>
      </c>
      <c r="AB337" s="1"/>
      <c r="AC337" s="1"/>
      <c r="AD337" s="1">
        <f t="shared" si="43"/>
        <v>0</v>
      </c>
      <c r="AE337" s="1"/>
      <c r="AF337" s="1">
        <f>SUM(Table1913[[#This Row],[Total 
Paid]:[Shipping 
Charged]])</f>
        <v>0</v>
      </c>
      <c r="AG337" s="1"/>
      <c r="AH337" s="1"/>
      <c r="AI337" s="1">
        <f t="shared" si="44"/>
        <v>0</v>
      </c>
      <c r="AK337" s="1"/>
      <c r="AL337" s="1"/>
      <c r="AM337" s="1"/>
      <c r="AN337" s="1"/>
      <c r="AP337" s="30"/>
      <c r="AQ337" s="1"/>
      <c r="AR337" s="1">
        <f t="shared" si="40"/>
        <v>0</v>
      </c>
      <c r="AS337" s="1"/>
      <c r="AT337" s="1"/>
      <c r="AU337" s="2">
        <f t="shared" si="45"/>
        <v>0</v>
      </c>
      <c r="AW337" s="1"/>
      <c r="AX337" s="1"/>
      <c r="AY337" s="1"/>
      <c r="AZ337" s="2">
        <f t="shared" si="42"/>
        <v>0</v>
      </c>
      <c r="BA337" s="2">
        <f>SUM(AF337,AH337,-AZ337,-Table1913[[#This Row],[Sale Fee]])</f>
        <v>0</v>
      </c>
      <c r="BC337" s="1"/>
      <c r="BD337" s="1"/>
      <c r="BE337" s="1"/>
    </row>
    <row r="338" spans="1:57" x14ac:dyDescent="0.25">
      <c r="A338" s="1"/>
      <c r="B338" s="1"/>
      <c r="E338" s="4"/>
      <c r="F338" s="4"/>
      <c r="Q338" s="1"/>
      <c r="R338" s="1"/>
      <c r="S338" s="1">
        <f t="shared" si="41"/>
        <v>0</v>
      </c>
      <c r="U338" s="1"/>
      <c r="V338" s="1"/>
      <c r="W338" s="1">
        <f t="shared" si="46"/>
        <v>0</v>
      </c>
      <c r="X338" s="1"/>
      <c r="Y338" s="1"/>
      <c r="Z338" s="1">
        <f>Table1913[[#This Row],[Quantity2]]*Table1913[[#This Row],[U Cost]]</f>
        <v>0</v>
      </c>
      <c r="AB338" s="1"/>
      <c r="AC338" s="1"/>
      <c r="AD338" s="1">
        <f t="shared" si="43"/>
        <v>0</v>
      </c>
      <c r="AE338" s="1"/>
      <c r="AF338" s="1">
        <f>SUM(Table1913[[#This Row],[Total 
Paid]:[Shipping 
Charged]])</f>
        <v>0</v>
      </c>
      <c r="AG338" s="1"/>
      <c r="AH338" s="1"/>
      <c r="AI338" s="1">
        <f t="shared" si="44"/>
        <v>0</v>
      </c>
      <c r="AK338" s="1"/>
      <c r="AL338" s="1"/>
      <c r="AM338" s="1"/>
      <c r="AN338" s="1"/>
      <c r="AP338" s="30"/>
      <c r="AQ338" s="1"/>
      <c r="AR338" s="1">
        <f t="shared" si="40"/>
        <v>0</v>
      </c>
      <c r="AS338" s="1"/>
      <c r="AT338" s="1"/>
      <c r="AU338" s="2">
        <f t="shared" si="45"/>
        <v>0</v>
      </c>
      <c r="AW338" s="1"/>
      <c r="AX338" s="1"/>
      <c r="AY338" s="1"/>
      <c r="AZ338" s="2">
        <f t="shared" si="42"/>
        <v>0</v>
      </c>
      <c r="BA338" s="2">
        <f>SUM(AF338,AH338,-AZ338,-Table1913[[#This Row],[Sale Fee]])</f>
        <v>0</v>
      </c>
      <c r="BC338" s="1"/>
      <c r="BD338" s="1"/>
      <c r="BE338" s="1"/>
    </row>
    <row r="339" spans="1:57" x14ac:dyDescent="0.25">
      <c r="A339" s="1"/>
      <c r="B339" s="1"/>
      <c r="E339" s="4"/>
      <c r="F339" s="4"/>
      <c r="Q339" s="1"/>
      <c r="R339" s="1"/>
      <c r="S339" s="1">
        <f t="shared" si="41"/>
        <v>0</v>
      </c>
      <c r="U339" s="1"/>
      <c r="V339" s="1"/>
      <c r="W339" s="1">
        <f t="shared" si="46"/>
        <v>0</v>
      </c>
      <c r="X339" s="1"/>
      <c r="Y339" s="1"/>
      <c r="Z339" s="1">
        <f>Table1913[[#This Row],[Quantity2]]*Table1913[[#This Row],[U Cost]]</f>
        <v>0</v>
      </c>
      <c r="AB339" s="1"/>
      <c r="AC339" s="1"/>
      <c r="AD339" s="1">
        <f t="shared" si="43"/>
        <v>0</v>
      </c>
      <c r="AE339" s="1"/>
      <c r="AF339" s="1">
        <f>SUM(Table1913[[#This Row],[Total 
Paid]:[Shipping 
Charged]])</f>
        <v>0</v>
      </c>
      <c r="AG339" s="1"/>
      <c r="AH339" s="1"/>
      <c r="AI339" s="1">
        <f t="shared" si="44"/>
        <v>0</v>
      </c>
      <c r="AK339" s="1"/>
      <c r="AL339" s="1"/>
      <c r="AM339" s="1"/>
      <c r="AN339" s="1"/>
      <c r="AP339" s="30"/>
      <c r="AQ339" s="1"/>
      <c r="AR339" s="1">
        <f t="shared" si="40"/>
        <v>0</v>
      </c>
      <c r="AS339" s="1"/>
      <c r="AT339" s="1"/>
      <c r="AU339" s="2">
        <f t="shared" si="45"/>
        <v>0</v>
      </c>
      <c r="AW339" s="1"/>
      <c r="AX339" s="1"/>
      <c r="AY339" s="1"/>
      <c r="AZ339" s="2">
        <f t="shared" si="42"/>
        <v>0</v>
      </c>
      <c r="BA339" s="2">
        <f>SUM(AF339,AH339,-AZ339,-Table1913[[#This Row],[Sale Fee]])</f>
        <v>0</v>
      </c>
      <c r="BC339" s="1"/>
      <c r="BD339" s="1"/>
      <c r="BE339" s="1"/>
    </row>
    <row r="340" spans="1:57" x14ac:dyDescent="0.25">
      <c r="A340" s="1"/>
      <c r="B340" s="1"/>
      <c r="E340" s="4"/>
      <c r="F340" s="4"/>
      <c r="Q340" s="1"/>
      <c r="R340" s="1"/>
      <c r="S340" s="1">
        <f t="shared" si="41"/>
        <v>0</v>
      </c>
      <c r="U340" s="1"/>
      <c r="V340" s="1"/>
      <c r="W340" s="1">
        <f t="shared" si="46"/>
        <v>0</v>
      </c>
      <c r="X340" s="1"/>
      <c r="Y340" s="1"/>
      <c r="Z340" s="1">
        <f>Table1913[[#This Row],[Quantity2]]*Table1913[[#This Row],[U Cost]]</f>
        <v>0</v>
      </c>
      <c r="AB340" s="1"/>
      <c r="AC340" s="1"/>
      <c r="AD340" s="1">
        <f t="shared" si="43"/>
        <v>0</v>
      </c>
      <c r="AE340" s="1"/>
      <c r="AF340" s="1">
        <f>SUM(Table1913[[#This Row],[Total 
Paid]:[Shipping 
Charged]])</f>
        <v>0</v>
      </c>
      <c r="AG340" s="1"/>
      <c r="AH340" s="1"/>
      <c r="AI340" s="1">
        <f t="shared" si="44"/>
        <v>0</v>
      </c>
      <c r="AK340" s="1"/>
      <c r="AL340" s="1"/>
      <c r="AM340" s="1"/>
      <c r="AN340" s="1"/>
      <c r="AP340" s="30"/>
      <c r="AQ340" s="1"/>
      <c r="AR340" s="1">
        <f t="shared" si="40"/>
        <v>0</v>
      </c>
      <c r="AS340" s="1"/>
      <c r="AT340" s="1"/>
      <c r="AU340" s="2">
        <f t="shared" si="45"/>
        <v>0</v>
      </c>
      <c r="AW340" s="1"/>
      <c r="AX340" s="1"/>
      <c r="AY340" s="1"/>
      <c r="AZ340" s="2">
        <f t="shared" si="42"/>
        <v>0</v>
      </c>
      <c r="BA340" s="2">
        <f>SUM(AF340,AH340,-AZ340,-Table1913[[#This Row],[Sale Fee]])</f>
        <v>0</v>
      </c>
      <c r="BC340" s="1"/>
      <c r="BD340" s="1"/>
      <c r="BE340" s="1"/>
    </row>
    <row r="341" spans="1:57" x14ac:dyDescent="0.25">
      <c r="A341" s="1"/>
      <c r="B341" s="1"/>
      <c r="E341" s="4"/>
      <c r="F341" s="4"/>
      <c r="Q341" s="1"/>
      <c r="R341" s="1"/>
      <c r="S341" s="1">
        <f t="shared" si="41"/>
        <v>0</v>
      </c>
      <c r="U341" s="1"/>
      <c r="V341" s="1"/>
      <c r="W341" s="1">
        <f t="shared" si="46"/>
        <v>0</v>
      </c>
      <c r="X341" s="1"/>
      <c r="Y341" s="1"/>
      <c r="Z341" s="1">
        <f>Table1913[[#This Row],[Quantity2]]*Table1913[[#This Row],[U Cost]]</f>
        <v>0</v>
      </c>
      <c r="AB341" s="1"/>
      <c r="AC341" s="1"/>
      <c r="AD341" s="1">
        <f t="shared" si="43"/>
        <v>0</v>
      </c>
      <c r="AE341" s="1"/>
      <c r="AF341" s="1">
        <f>SUM(Table1913[[#This Row],[Total 
Paid]:[Shipping 
Charged]])</f>
        <v>0</v>
      </c>
      <c r="AG341" s="1"/>
      <c r="AH341" s="1"/>
      <c r="AI341" s="1">
        <f t="shared" si="44"/>
        <v>0</v>
      </c>
      <c r="AK341" s="1"/>
      <c r="AL341" s="1"/>
      <c r="AM341" s="1"/>
      <c r="AN341" s="1"/>
      <c r="AP341" s="30"/>
      <c r="AQ341" s="1"/>
      <c r="AR341" s="1">
        <f t="shared" si="40"/>
        <v>0</v>
      </c>
      <c r="AS341" s="1"/>
      <c r="AT341" s="1"/>
      <c r="AU341" s="2">
        <f t="shared" si="45"/>
        <v>0</v>
      </c>
      <c r="AW341" s="1"/>
      <c r="AX341" s="1"/>
      <c r="AY341" s="1"/>
      <c r="AZ341" s="2">
        <f t="shared" si="42"/>
        <v>0</v>
      </c>
      <c r="BA341" s="2">
        <f>SUM(AF341,AH341,-AZ341,-Table1913[[#This Row],[Sale Fee]])</f>
        <v>0</v>
      </c>
      <c r="BC341" s="1"/>
      <c r="BD341" s="1"/>
      <c r="BE341" s="1"/>
    </row>
    <row r="342" spans="1:57" x14ac:dyDescent="0.25">
      <c r="A342" s="1"/>
      <c r="B342" s="1"/>
      <c r="E342" s="4"/>
      <c r="F342" s="4"/>
      <c r="Q342" s="1"/>
      <c r="R342" s="1"/>
      <c r="S342" s="1">
        <f t="shared" si="41"/>
        <v>0</v>
      </c>
      <c r="U342" s="1"/>
      <c r="V342" s="1"/>
      <c r="W342" s="1">
        <f t="shared" si="46"/>
        <v>0</v>
      </c>
      <c r="X342" s="1"/>
      <c r="Y342" s="1"/>
      <c r="Z342" s="1">
        <f>Table1913[[#This Row],[Quantity2]]*Table1913[[#This Row],[U Cost]]</f>
        <v>0</v>
      </c>
      <c r="AB342" s="1"/>
      <c r="AC342" s="1"/>
      <c r="AD342" s="1">
        <f t="shared" si="43"/>
        <v>0</v>
      </c>
      <c r="AE342" s="1"/>
      <c r="AF342" s="1">
        <f>SUM(Table1913[[#This Row],[Total 
Paid]:[Shipping 
Charged]])</f>
        <v>0</v>
      </c>
      <c r="AG342" s="1"/>
      <c r="AH342" s="1"/>
      <c r="AI342" s="1">
        <f t="shared" si="44"/>
        <v>0</v>
      </c>
      <c r="AK342" s="1"/>
      <c r="AL342" s="1"/>
      <c r="AM342" s="1"/>
      <c r="AN342" s="1"/>
      <c r="AP342" s="30"/>
      <c r="AQ342" s="1"/>
      <c r="AR342" s="1">
        <f t="shared" si="40"/>
        <v>0</v>
      </c>
      <c r="AS342" s="1"/>
      <c r="AT342" s="1"/>
      <c r="AU342" s="2">
        <f t="shared" si="45"/>
        <v>0</v>
      </c>
      <c r="AW342" s="1"/>
      <c r="AX342" s="1"/>
      <c r="AY342" s="1"/>
      <c r="AZ342" s="2">
        <f t="shared" si="42"/>
        <v>0</v>
      </c>
      <c r="BA342" s="2">
        <f>SUM(AF342,AH342,-AZ342,-Table1913[[#This Row],[Sale Fee]])</f>
        <v>0</v>
      </c>
      <c r="BC342" s="1"/>
      <c r="BD342" s="1"/>
      <c r="BE342" s="1"/>
    </row>
    <row r="343" spans="1:57" x14ac:dyDescent="0.25">
      <c r="A343" s="1"/>
      <c r="B343" s="1"/>
      <c r="E343" s="4"/>
      <c r="F343" s="4"/>
      <c r="Q343" s="1"/>
      <c r="R343" s="1"/>
      <c r="S343" s="1">
        <f t="shared" si="41"/>
        <v>0</v>
      </c>
      <c r="U343" s="1"/>
      <c r="V343" s="1"/>
      <c r="W343" s="1">
        <f t="shared" si="46"/>
        <v>0</v>
      </c>
      <c r="X343" s="1"/>
      <c r="Y343" s="1"/>
      <c r="Z343" s="1">
        <f>Table1913[[#This Row],[Quantity2]]*Table1913[[#This Row],[U Cost]]</f>
        <v>0</v>
      </c>
      <c r="AB343" s="1"/>
      <c r="AC343" s="1"/>
      <c r="AD343" s="1">
        <f t="shared" si="43"/>
        <v>0</v>
      </c>
      <c r="AE343" s="1"/>
      <c r="AF343" s="1">
        <f>SUM(Table1913[[#This Row],[Total 
Paid]:[Shipping 
Charged]])</f>
        <v>0</v>
      </c>
      <c r="AG343" s="1"/>
      <c r="AH343" s="1"/>
      <c r="AI343" s="1">
        <f t="shared" si="44"/>
        <v>0</v>
      </c>
      <c r="AK343" s="1"/>
      <c r="AL343" s="1"/>
      <c r="AM343" s="1"/>
      <c r="AN343" s="1"/>
      <c r="AP343" s="30"/>
      <c r="AQ343" s="1"/>
      <c r="AR343" s="1">
        <f t="shared" si="40"/>
        <v>0</v>
      </c>
      <c r="AS343" s="1"/>
      <c r="AT343" s="1"/>
      <c r="AU343" s="2">
        <f t="shared" si="45"/>
        <v>0</v>
      </c>
      <c r="AW343" s="1"/>
      <c r="AX343" s="1"/>
      <c r="AY343" s="1"/>
      <c r="AZ343" s="2">
        <f t="shared" si="42"/>
        <v>0</v>
      </c>
      <c r="BA343" s="2">
        <f>SUM(AF343,AH343,-AZ343,-Table1913[[#This Row],[Sale Fee]])</f>
        <v>0</v>
      </c>
      <c r="BC343" s="1"/>
      <c r="BD343" s="1"/>
      <c r="BE343" s="1"/>
    </row>
    <row r="344" spans="1:57" x14ac:dyDescent="0.25">
      <c r="A344" s="1"/>
      <c r="B344" s="1"/>
      <c r="E344" s="4"/>
      <c r="F344" s="4"/>
      <c r="Q344" s="1"/>
      <c r="R344" s="1"/>
      <c r="S344" s="1">
        <f t="shared" si="41"/>
        <v>0</v>
      </c>
      <c r="U344" s="1"/>
      <c r="V344" s="1"/>
      <c r="W344" s="1">
        <f t="shared" si="46"/>
        <v>0</v>
      </c>
      <c r="X344" s="1"/>
      <c r="Y344" s="1"/>
      <c r="Z344" s="1">
        <f>Table1913[[#This Row],[Quantity2]]*Table1913[[#This Row],[U Cost]]</f>
        <v>0</v>
      </c>
      <c r="AB344" s="1"/>
      <c r="AC344" s="1"/>
      <c r="AD344" s="1">
        <f t="shared" si="43"/>
        <v>0</v>
      </c>
      <c r="AE344" s="1"/>
      <c r="AF344" s="1">
        <f>SUM(Table1913[[#This Row],[Total 
Paid]:[Shipping 
Charged]])</f>
        <v>0</v>
      </c>
      <c r="AG344" s="1"/>
      <c r="AH344" s="1"/>
      <c r="AI344" s="1">
        <f t="shared" si="44"/>
        <v>0</v>
      </c>
      <c r="AK344" s="1"/>
      <c r="AL344" s="1"/>
      <c r="AM344" s="1"/>
      <c r="AN344" s="1"/>
      <c r="AP344" s="30"/>
      <c r="AQ344" s="1"/>
      <c r="AR344" s="1">
        <f t="shared" si="40"/>
        <v>0</v>
      </c>
      <c r="AS344" s="1"/>
      <c r="AT344" s="1"/>
      <c r="AU344" s="2">
        <f t="shared" si="45"/>
        <v>0</v>
      </c>
      <c r="AW344" s="1"/>
      <c r="AX344" s="1"/>
      <c r="AY344" s="1"/>
      <c r="AZ344" s="2">
        <f t="shared" si="42"/>
        <v>0</v>
      </c>
      <c r="BA344" s="2">
        <f>SUM(AF344,AH344,-AZ344,-Table1913[[#This Row],[Sale Fee]])</f>
        <v>0</v>
      </c>
      <c r="BC344" s="1"/>
      <c r="BD344" s="1"/>
      <c r="BE344" s="1"/>
    </row>
    <row r="345" spans="1:57" x14ac:dyDescent="0.25">
      <c r="A345" s="1"/>
      <c r="B345" s="1"/>
      <c r="E345" s="4"/>
      <c r="F345" s="4"/>
      <c r="Q345" s="1"/>
      <c r="R345" s="1"/>
      <c r="S345" s="1">
        <f t="shared" si="41"/>
        <v>0</v>
      </c>
      <c r="U345" s="1"/>
      <c r="V345" s="1"/>
      <c r="W345" s="1">
        <f t="shared" si="46"/>
        <v>0</v>
      </c>
      <c r="X345" s="1"/>
      <c r="Y345" s="1"/>
      <c r="Z345" s="1">
        <f>Table1913[[#This Row],[Quantity2]]*Table1913[[#This Row],[U Cost]]</f>
        <v>0</v>
      </c>
      <c r="AB345" s="1"/>
      <c r="AC345" s="1"/>
      <c r="AD345" s="1">
        <f t="shared" si="43"/>
        <v>0</v>
      </c>
      <c r="AE345" s="1"/>
      <c r="AF345" s="1">
        <f>SUM(Table1913[[#This Row],[Total 
Paid]:[Shipping 
Charged]])</f>
        <v>0</v>
      </c>
      <c r="AG345" s="1"/>
      <c r="AH345" s="1"/>
      <c r="AI345" s="1">
        <f t="shared" si="44"/>
        <v>0</v>
      </c>
      <c r="AK345" s="1"/>
      <c r="AL345" s="1"/>
      <c r="AM345" s="1"/>
      <c r="AN345" s="1"/>
      <c r="AP345" s="30"/>
      <c r="AQ345" s="1"/>
      <c r="AR345" s="1">
        <f t="shared" si="40"/>
        <v>0</v>
      </c>
      <c r="AS345" s="1"/>
      <c r="AT345" s="1"/>
      <c r="AU345" s="2">
        <f t="shared" si="45"/>
        <v>0</v>
      </c>
      <c r="AW345" s="1"/>
      <c r="AX345" s="1"/>
      <c r="AY345" s="1"/>
      <c r="AZ345" s="2">
        <f t="shared" si="42"/>
        <v>0</v>
      </c>
      <c r="BA345" s="2">
        <f>SUM(AF345,AH345,-AZ345,-Table1913[[#This Row],[Sale Fee]])</f>
        <v>0</v>
      </c>
      <c r="BC345" s="1"/>
      <c r="BD345" s="1"/>
      <c r="BE345" s="1"/>
    </row>
    <row r="346" spans="1:57" x14ac:dyDescent="0.25">
      <c r="A346" s="1"/>
      <c r="B346" s="1"/>
      <c r="E346" s="4"/>
      <c r="F346" s="4"/>
      <c r="Q346" s="1"/>
      <c r="R346" s="1"/>
      <c r="S346" s="1">
        <f t="shared" si="41"/>
        <v>0</v>
      </c>
      <c r="U346" s="1"/>
      <c r="V346" s="1"/>
      <c r="W346" s="1">
        <f t="shared" si="46"/>
        <v>0</v>
      </c>
      <c r="X346" s="1"/>
      <c r="Y346" s="1"/>
      <c r="Z346" s="1">
        <f>Table1913[[#This Row],[Quantity2]]*Table1913[[#This Row],[U Cost]]</f>
        <v>0</v>
      </c>
      <c r="AB346" s="1"/>
      <c r="AC346" s="1"/>
      <c r="AD346" s="1">
        <f t="shared" si="43"/>
        <v>0</v>
      </c>
      <c r="AE346" s="1"/>
      <c r="AF346" s="1">
        <f>SUM(Table1913[[#This Row],[Total 
Paid]:[Shipping 
Charged]])</f>
        <v>0</v>
      </c>
      <c r="AG346" s="1"/>
      <c r="AH346" s="1"/>
      <c r="AI346" s="1">
        <f t="shared" si="44"/>
        <v>0</v>
      </c>
      <c r="AK346" s="1"/>
      <c r="AL346" s="1"/>
      <c r="AM346" s="1"/>
      <c r="AN346" s="1"/>
      <c r="AP346" s="30"/>
      <c r="AQ346" s="1"/>
      <c r="AR346" s="1">
        <f t="shared" si="40"/>
        <v>0</v>
      </c>
      <c r="AS346" s="1"/>
      <c r="AT346" s="1"/>
      <c r="AU346" s="2">
        <f t="shared" si="45"/>
        <v>0</v>
      </c>
      <c r="AW346" s="1"/>
      <c r="AX346" s="1"/>
      <c r="AY346" s="1"/>
      <c r="AZ346" s="2">
        <f t="shared" si="42"/>
        <v>0</v>
      </c>
      <c r="BA346" s="2">
        <f>SUM(AF346,AH346,-AZ346,-Table1913[[#This Row],[Sale Fee]])</f>
        <v>0</v>
      </c>
      <c r="BC346" s="1"/>
      <c r="BD346" s="1"/>
      <c r="BE346" s="1"/>
    </row>
    <row r="347" spans="1:57" x14ac:dyDescent="0.25">
      <c r="A347" s="1"/>
      <c r="B347" s="1"/>
      <c r="E347" s="4"/>
      <c r="F347" s="4"/>
      <c r="Q347" s="1"/>
      <c r="R347" s="1"/>
      <c r="S347" s="1">
        <f t="shared" si="41"/>
        <v>0</v>
      </c>
      <c r="U347" s="1"/>
      <c r="V347" s="1"/>
      <c r="W347" s="1">
        <f t="shared" si="46"/>
        <v>0</v>
      </c>
      <c r="X347" s="1"/>
      <c r="Y347" s="1"/>
      <c r="Z347" s="1">
        <f>Table1913[[#This Row],[Quantity2]]*Table1913[[#This Row],[U Cost]]</f>
        <v>0</v>
      </c>
      <c r="AB347" s="1"/>
      <c r="AC347" s="1"/>
      <c r="AD347" s="1">
        <f t="shared" si="43"/>
        <v>0</v>
      </c>
      <c r="AE347" s="1"/>
      <c r="AF347" s="1">
        <f>SUM(Table1913[[#This Row],[Total 
Paid]:[Shipping 
Charged]])</f>
        <v>0</v>
      </c>
      <c r="AG347" s="1"/>
      <c r="AH347" s="1"/>
      <c r="AI347" s="1">
        <f t="shared" si="44"/>
        <v>0</v>
      </c>
      <c r="AK347" s="1"/>
      <c r="AL347" s="1"/>
      <c r="AM347" s="1"/>
      <c r="AN347" s="1"/>
      <c r="AP347" s="30"/>
      <c r="AQ347" s="1"/>
      <c r="AR347" s="1">
        <f t="shared" si="40"/>
        <v>0</v>
      </c>
      <c r="AS347" s="1"/>
      <c r="AT347" s="1"/>
      <c r="AU347" s="2">
        <f t="shared" si="45"/>
        <v>0</v>
      </c>
      <c r="AW347" s="1"/>
      <c r="AX347" s="1"/>
      <c r="AY347" s="1"/>
      <c r="AZ347" s="2">
        <f t="shared" si="42"/>
        <v>0</v>
      </c>
      <c r="BA347" s="2">
        <f>SUM(AF347,AH347,-AZ347,-Table1913[[#This Row],[Sale Fee]])</f>
        <v>0</v>
      </c>
      <c r="BC347" s="1"/>
      <c r="BD347" s="1"/>
      <c r="BE347" s="1"/>
    </row>
    <row r="348" spans="1:57" x14ac:dyDescent="0.25">
      <c r="A348" s="1"/>
      <c r="B348" s="1"/>
      <c r="E348" s="4"/>
      <c r="F348" s="4"/>
      <c r="Q348" s="1"/>
      <c r="R348" s="1"/>
      <c r="S348" s="1">
        <f t="shared" si="41"/>
        <v>0</v>
      </c>
      <c r="U348" s="1"/>
      <c r="V348" s="1"/>
      <c r="W348" s="1">
        <f t="shared" si="46"/>
        <v>0</v>
      </c>
      <c r="X348" s="1"/>
      <c r="Y348" s="1"/>
      <c r="Z348" s="1">
        <f>Table1913[[#This Row],[Quantity2]]*Table1913[[#This Row],[U Cost]]</f>
        <v>0</v>
      </c>
      <c r="AB348" s="1"/>
      <c r="AC348" s="1"/>
      <c r="AD348" s="1">
        <f t="shared" si="43"/>
        <v>0</v>
      </c>
      <c r="AE348" s="1"/>
      <c r="AF348" s="1">
        <f>SUM(Table1913[[#This Row],[Total 
Paid]:[Shipping 
Charged]])</f>
        <v>0</v>
      </c>
      <c r="AG348" s="1"/>
      <c r="AH348" s="1"/>
      <c r="AI348" s="1">
        <f t="shared" si="44"/>
        <v>0</v>
      </c>
      <c r="AK348" s="1"/>
      <c r="AL348" s="1"/>
      <c r="AM348" s="1"/>
      <c r="AN348" s="1"/>
      <c r="AP348" s="30"/>
      <c r="AQ348" s="1"/>
      <c r="AR348" s="1">
        <f t="shared" si="40"/>
        <v>0</v>
      </c>
      <c r="AS348" s="1"/>
      <c r="AT348" s="1"/>
      <c r="AU348" s="2">
        <f t="shared" si="45"/>
        <v>0</v>
      </c>
      <c r="AW348" s="1"/>
      <c r="AX348" s="1"/>
      <c r="AY348" s="1"/>
      <c r="AZ348" s="2">
        <f t="shared" si="42"/>
        <v>0</v>
      </c>
      <c r="BA348" s="2">
        <f>SUM(AF348,AH348,-AZ348,-Table1913[[#This Row],[Sale Fee]])</f>
        <v>0</v>
      </c>
      <c r="BC348" s="1"/>
      <c r="BD348" s="1"/>
      <c r="BE348" s="1"/>
    </row>
    <row r="349" spans="1:57" x14ac:dyDescent="0.25">
      <c r="A349" s="1"/>
      <c r="B349" s="1"/>
      <c r="E349" s="4"/>
      <c r="F349" s="4"/>
      <c r="Q349" s="1"/>
      <c r="R349" s="1"/>
      <c r="S349" s="1">
        <f t="shared" si="41"/>
        <v>0</v>
      </c>
      <c r="U349" s="1"/>
      <c r="V349" s="1"/>
      <c r="W349" s="1">
        <f t="shared" si="46"/>
        <v>0</v>
      </c>
      <c r="X349" s="1"/>
      <c r="Y349" s="1"/>
      <c r="Z349" s="1">
        <f>Table1913[[#This Row],[Quantity2]]*Table1913[[#This Row],[U Cost]]</f>
        <v>0</v>
      </c>
      <c r="AB349" s="1"/>
      <c r="AC349" s="1"/>
      <c r="AD349" s="1">
        <f t="shared" si="43"/>
        <v>0</v>
      </c>
      <c r="AE349" s="1"/>
      <c r="AF349" s="1">
        <f>SUM(Table1913[[#This Row],[Total 
Paid]:[Shipping 
Charged]])</f>
        <v>0</v>
      </c>
      <c r="AG349" s="1"/>
      <c r="AH349" s="1"/>
      <c r="AI349" s="1">
        <f t="shared" si="44"/>
        <v>0</v>
      </c>
      <c r="AK349" s="1"/>
      <c r="AL349" s="1"/>
      <c r="AM349" s="1"/>
      <c r="AN349" s="1"/>
      <c r="AP349" s="30"/>
      <c r="AQ349" s="1"/>
      <c r="AR349" s="1">
        <f t="shared" si="40"/>
        <v>0</v>
      </c>
      <c r="AS349" s="1"/>
      <c r="AT349" s="1"/>
      <c r="AU349" s="2">
        <f t="shared" si="45"/>
        <v>0</v>
      </c>
      <c r="AW349" s="1"/>
      <c r="AX349" s="1"/>
      <c r="AY349" s="1"/>
      <c r="AZ349" s="2">
        <f t="shared" si="42"/>
        <v>0</v>
      </c>
      <c r="BA349" s="2">
        <f>SUM(AF349,AH349,-AZ349,-Table1913[[#This Row],[Sale Fee]])</f>
        <v>0</v>
      </c>
      <c r="BC349" s="1"/>
      <c r="BD349" s="1"/>
      <c r="BE349" s="1"/>
    </row>
    <row r="350" spans="1:57" x14ac:dyDescent="0.25">
      <c r="A350" s="1"/>
      <c r="B350" s="1"/>
      <c r="E350" s="4"/>
      <c r="F350" s="4"/>
      <c r="Q350" s="1"/>
      <c r="R350" s="1"/>
      <c r="S350" s="1">
        <f t="shared" si="41"/>
        <v>0</v>
      </c>
      <c r="U350" s="1"/>
      <c r="V350" s="1"/>
      <c r="W350" s="1">
        <f t="shared" si="46"/>
        <v>0</v>
      </c>
      <c r="X350" s="1"/>
      <c r="Y350" s="1"/>
      <c r="Z350" s="1">
        <f>Table1913[[#This Row],[Quantity2]]*Table1913[[#This Row],[U Cost]]</f>
        <v>0</v>
      </c>
      <c r="AB350" s="1"/>
      <c r="AC350" s="1"/>
      <c r="AD350" s="1">
        <f t="shared" si="43"/>
        <v>0</v>
      </c>
      <c r="AE350" s="1"/>
      <c r="AF350" s="1">
        <f>SUM(Table1913[[#This Row],[Total 
Paid]:[Shipping 
Charged]])</f>
        <v>0</v>
      </c>
      <c r="AG350" s="1"/>
      <c r="AH350" s="1"/>
      <c r="AI350" s="1">
        <f t="shared" si="44"/>
        <v>0</v>
      </c>
      <c r="AK350" s="1"/>
      <c r="AL350" s="1"/>
      <c r="AM350" s="1"/>
      <c r="AN350" s="1"/>
      <c r="AP350" s="30"/>
      <c r="AQ350" s="1"/>
      <c r="AR350" s="1">
        <f t="shared" si="40"/>
        <v>0</v>
      </c>
      <c r="AS350" s="1"/>
      <c r="AT350" s="1"/>
      <c r="AU350" s="2">
        <f t="shared" si="45"/>
        <v>0</v>
      </c>
      <c r="AW350" s="1"/>
      <c r="AX350" s="1"/>
      <c r="AY350" s="1"/>
      <c r="AZ350" s="2">
        <f t="shared" si="42"/>
        <v>0</v>
      </c>
      <c r="BA350" s="2">
        <f>SUM(AF350,AH350,-AZ350,-Table1913[[#This Row],[Sale Fee]])</f>
        <v>0</v>
      </c>
      <c r="BC350" s="1"/>
      <c r="BD350" s="1"/>
      <c r="BE350" s="1"/>
    </row>
    <row r="351" spans="1:57" x14ac:dyDescent="0.25">
      <c r="A351" s="1"/>
      <c r="B351" s="1"/>
      <c r="E351" s="4"/>
      <c r="F351" s="4"/>
      <c r="Q351" s="1"/>
      <c r="R351" s="1"/>
      <c r="S351" s="1">
        <f t="shared" si="41"/>
        <v>0</v>
      </c>
      <c r="U351" s="1"/>
      <c r="V351" s="1"/>
      <c r="W351" s="1">
        <f t="shared" si="46"/>
        <v>0</v>
      </c>
      <c r="X351" s="1"/>
      <c r="Y351" s="1"/>
      <c r="Z351" s="1">
        <f>Table1913[[#This Row],[Quantity2]]*Table1913[[#This Row],[U Cost]]</f>
        <v>0</v>
      </c>
      <c r="AB351" s="1"/>
      <c r="AC351" s="1"/>
      <c r="AD351" s="1">
        <f t="shared" si="43"/>
        <v>0</v>
      </c>
      <c r="AE351" s="1"/>
      <c r="AF351" s="1">
        <f>SUM(Table1913[[#This Row],[Total 
Paid]:[Shipping 
Charged]])</f>
        <v>0</v>
      </c>
      <c r="AG351" s="1"/>
      <c r="AH351" s="1"/>
      <c r="AI351" s="1">
        <f t="shared" si="44"/>
        <v>0</v>
      </c>
      <c r="AK351" s="1"/>
      <c r="AL351" s="1"/>
      <c r="AM351" s="1"/>
      <c r="AN351" s="1"/>
      <c r="AP351" s="30"/>
      <c r="AQ351" s="1"/>
      <c r="AR351" s="1">
        <f t="shared" si="40"/>
        <v>0</v>
      </c>
      <c r="AS351" s="1"/>
      <c r="AT351" s="1"/>
      <c r="AU351" s="2">
        <f t="shared" si="45"/>
        <v>0</v>
      </c>
      <c r="AW351" s="1"/>
      <c r="AX351" s="1"/>
      <c r="AY351" s="1"/>
      <c r="AZ351" s="2">
        <f t="shared" si="42"/>
        <v>0</v>
      </c>
      <c r="BA351" s="2">
        <f>SUM(AF351,AH351,-AZ351,-Table1913[[#This Row],[Sale Fee]])</f>
        <v>0</v>
      </c>
      <c r="BC351" s="1"/>
      <c r="BD351" s="1"/>
      <c r="BE351" s="1"/>
    </row>
    <row r="352" spans="1:57" x14ac:dyDescent="0.25">
      <c r="A352" s="1"/>
      <c r="B352" s="1"/>
      <c r="E352" s="4"/>
      <c r="F352" s="4"/>
      <c r="Q352" s="1"/>
      <c r="R352" s="1"/>
      <c r="S352" s="1">
        <f t="shared" si="41"/>
        <v>0</v>
      </c>
      <c r="U352" s="1"/>
      <c r="V352" s="1"/>
      <c r="W352" s="1">
        <f t="shared" si="46"/>
        <v>0</v>
      </c>
      <c r="X352" s="1"/>
      <c r="Y352" s="1"/>
      <c r="Z352" s="1">
        <f>Table1913[[#This Row],[Quantity2]]*Table1913[[#This Row],[U Cost]]</f>
        <v>0</v>
      </c>
      <c r="AB352" s="1"/>
      <c r="AC352" s="1"/>
      <c r="AD352" s="1">
        <f t="shared" si="43"/>
        <v>0</v>
      </c>
      <c r="AE352" s="1"/>
      <c r="AF352" s="1">
        <f>SUM(Table1913[[#This Row],[Total 
Paid]:[Shipping 
Charged]])</f>
        <v>0</v>
      </c>
      <c r="AG352" s="1"/>
      <c r="AH352" s="1"/>
      <c r="AI352" s="1">
        <f t="shared" si="44"/>
        <v>0</v>
      </c>
      <c r="AK352" s="1"/>
      <c r="AL352" s="1"/>
      <c r="AM352" s="1"/>
      <c r="AN352" s="1"/>
      <c r="AP352" s="30"/>
      <c r="AQ352" s="1"/>
      <c r="AR352" s="1">
        <f t="shared" si="40"/>
        <v>0</v>
      </c>
      <c r="AS352" s="1"/>
      <c r="AT352" s="1"/>
      <c r="AU352" s="2">
        <f t="shared" si="45"/>
        <v>0</v>
      </c>
      <c r="AW352" s="1"/>
      <c r="AX352" s="1"/>
      <c r="AY352" s="1"/>
      <c r="AZ352" s="2">
        <f t="shared" si="42"/>
        <v>0</v>
      </c>
      <c r="BA352" s="2">
        <f>SUM(AF352,AH352,-AZ352,-Table1913[[#This Row],[Sale Fee]])</f>
        <v>0</v>
      </c>
      <c r="BC352" s="1"/>
      <c r="BD352" s="1"/>
      <c r="BE352" s="1"/>
    </row>
    <row r="353" spans="1:57" x14ac:dyDescent="0.25">
      <c r="A353" s="1"/>
      <c r="B353" s="1"/>
      <c r="E353" s="4"/>
      <c r="F353" s="4"/>
      <c r="Q353" s="1"/>
      <c r="R353" s="1"/>
      <c r="S353" s="1">
        <f t="shared" si="41"/>
        <v>0</v>
      </c>
      <c r="U353" s="1"/>
      <c r="V353" s="1"/>
      <c r="W353" s="1">
        <f t="shared" si="46"/>
        <v>0</v>
      </c>
      <c r="X353" s="1"/>
      <c r="Y353" s="1"/>
      <c r="Z353" s="1">
        <f>Table1913[[#This Row],[Quantity2]]*Table1913[[#This Row],[U Cost]]</f>
        <v>0</v>
      </c>
      <c r="AB353" s="1"/>
      <c r="AC353" s="1"/>
      <c r="AD353" s="1">
        <f t="shared" si="43"/>
        <v>0</v>
      </c>
      <c r="AE353" s="1"/>
      <c r="AF353" s="1">
        <f>SUM(Table1913[[#This Row],[Total 
Paid]:[Shipping 
Charged]])</f>
        <v>0</v>
      </c>
      <c r="AG353" s="1"/>
      <c r="AH353" s="1"/>
      <c r="AI353" s="1">
        <f t="shared" si="44"/>
        <v>0</v>
      </c>
      <c r="AK353" s="1"/>
      <c r="AL353" s="1"/>
      <c r="AM353" s="1"/>
      <c r="AN353" s="1"/>
      <c r="AP353" s="30"/>
      <c r="AQ353" s="1"/>
      <c r="AR353" s="1">
        <f t="shared" si="40"/>
        <v>0</v>
      </c>
      <c r="AS353" s="1"/>
      <c r="AT353" s="1"/>
      <c r="AU353" s="2">
        <f t="shared" si="45"/>
        <v>0</v>
      </c>
      <c r="AW353" s="1"/>
      <c r="AX353" s="1"/>
      <c r="AY353" s="1"/>
      <c r="AZ353" s="2">
        <f t="shared" si="42"/>
        <v>0</v>
      </c>
      <c r="BA353" s="2">
        <f>SUM(AF353,AH353,-AZ353,-Table1913[[#This Row],[Sale Fee]])</f>
        <v>0</v>
      </c>
      <c r="BC353" s="1"/>
      <c r="BD353" s="1"/>
      <c r="BE353" s="1"/>
    </row>
    <row r="354" spans="1:57" x14ac:dyDescent="0.25">
      <c r="A354" s="1"/>
      <c r="B354" s="1"/>
      <c r="E354" s="4"/>
      <c r="F354" s="4"/>
      <c r="Q354" s="1"/>
      <c r="R354" s="1"/>
      <c r="S354" s="1">
        <f t="shared" si="41"/>
        <v>0</v>
      </c>
      <c r="U354" s="1"/>
      <c r="V354" s="1"/>
      <c r="W354" s="1">
        <f t="shared" si="46"/>
        <v>0</v>
      </c>
      <c r="X354" s="1"/>
      <c r="Y354" s="1"/>
      <c r="Z354" s="1">
        <f>Table1913[[#This Row],[Quantity2]]*Table1913[[#This Row],[U Cost]]</f>
        <v>0</v>
      </c>
      <c r="AB354" s="1"/>
      <c r="AC354" s="1"/>
      <c r="AD354" s="1">
        <f t="shared" si="43"/>
        <v>0</v>
      </c>
      <c r="AE354" s="1"/>
      <c r="AF354" s="1">
        <f>SUM(Table1913[[#This Row],[Total 
Paid]:[Shipping 
Charged]])</f>
        <v>0</v>
      </c>
      <c r="AG354" s="1"/>
      <c r="AH354" s="1"/>
      <c r="AI354" s="1">
        <f t="shared" si="44"/>
        <v>0</v>
      </c>
      <c r="AK354" s="1"/>
      <c r="AL354" s="1"/>
      <c r="AM354" s="1"/>
      <c r="AN354" s="1"/>
      <c r="AP354" s="30"/>
      <c r="AQ354" s="1"/>
      <c r="AR354" s="1">
        <f t="shared" si="40"/>
        <v>0</v>
      </c>
      <c r="AS354" s="1"/>
      <c r="AT354" s="1"/>
      <c r="AU354" s="2">
        <f t="shared" si="45"/>
        <v>0</v>
      </c>
      <c r="AW354" s="1"/>
      <c r="AX354" s="1"/>
      <c r="AY354" s="1"/>
      <c r="AZ354" s="2">
        <f t="shared" si="42"/>
        <v>0</v>
      </c>
      <c r="BA354" s="2">
        <f>SUM(AF354,AH354,-AZ354,-Table1913[[#This Row],[Sale Fee]])</f>
        <v>0</v>
      </c>
      <c r="BC354" s="1"/>
      <c r="BD354" s="1"/>
      <c r="BE354" s="1"/>
    </row>
    <row r="355" spans="1:57" x14ac:dyDescent="0.25">
      <c r="A355" s="1"/>
      <c r="B355" s="1"/>
      <c r="E355" s="4"/>
      <c r="F355" s="4"/>
      <c r="Q355" s="1"/>
      <c r="R355" s="1"/>
      <c r="S355" s="1">
        <f t="shared" si="41"/>
        <v>0</v>
      </c>
      <c r="U355" s="1"/>
      <c r="V355" s="1"/>
      <c r="W355" s="1">
        <f t="shared" si="46"/>
        <v>0</v>
      </c>
      <c r="X355" s="1"/>
      <c r="Y355" s="1"/>
      <c r="Z355" s="1">
        <f>Table1913[[#This Row],[Quantity2]]*Table1913[[#This Row],[U Cost]]</f>
        <v>0</v>
      </c>
      <c r="AB355" s="1"/>
      <c r="AC355" s="1"/>
      <c r="AD355" s="1">
        <f t="shared" si="43"/>
        <v>0</v>
      </c>
      <c r="AE355" s="1"/>
      <c r="AF355" s="1">
        <f>SUM(Table1913[[#This Row],[Total 
Paid]:[Shipping 
Charged]])</f>
        <v>0</v>
      </c>
      <c r="AG355" s="1"/>
      <c r="AH355" s="1"/>
      <c r="AI355" s="1">
        <f t="shared" si="44"/>
        <v>0</v>
      </c>
      <c r="AK355" s="1"/>
      <c r="AL355" s="1"/>
      <c r="AM355" s="1"/>
      <c r="AN355" s="1"/>
      <c r="AP355" s="30"/>
      <c r="AQ355" s="1"/>
      <c r="AR355" s="1">
        <f t="shared" si="40"/>
        <v>0</v>
      </c>
      <c r="AS355" s="1"/>
      <c r="AT355" s="1"/>
      <c r="AU355" s="2">
        <f t="shared" si="45"/>
        <v>0</v>
      </c>
      <c r="AW355" s="1"/>
      <c r="AX355" s="1"/>
      <c r="AY355" s="1"/>
      <c r="AZ355" s="2">
        <f t="shared" si="42"/>
        <v>0</v>
      </c>
      <c r="BA355" s="2">
        <f>SUM(AF355,AH355,-AZ355,-Table1913[[#This Row],[Sale Fee]])</f>
        <v>0</v>
      </c>
      <c r="BC355" s="1"/>
      <c r="BD355" s="1"/>
      <c r="BE355" s="1"/>
    </row>
    <row r="356" spans="1:57" x14ac:dyDescent="0.25">
      <c r="A356" s="1"/>
      <c r="B356" s="1"/>
      <c r="E356" s="4"/>
      <c r="F356" s="4"/>
      <c r="Q356" s="1"/>
      <c r="R356" s="1"/>
      <c r="S356" s="1">
        <f t="shared" si="41"/>
        <v>0</v>
      </c>
      <c r="U356" s="1"/>
      <c r="V356" s="1"/>
      <c r="W356" s="1">
        <f t="shared" si="46"/>
        <v>0</v>
      </c>
      <c r="X356" s="1"/>
      <c r="Y356" s="1"/>
      <c r="Z356" s="1">
        <f>Table1913[[#This Row],[Quantity2]]*Table1913[[#This Row],[U Cost]]</f>
        <v>0</v>
      </c>
      <c r="AB356" s="1"/>
      <c r="AC356" s="1"/>
      <c r="AD356" s="1">
        <f t="shared" si="43"/>
        <v>0</v>
      </c>
      <c r="AE356" s="1"/>
      <c r="AF356" s="1">
        <f>SUM(Table1913[[#This Row],[Total 
Paid]:[Shipping 
Charged]])</f>
        <v>0</v>
      </c>
      <c r="AG356" s="1"/>
      <c r="AH356" s="1"/>
      <c r="AI356" s="1">
        <f t="shared" si="44"/>
        <v>0</v>
      </c>
      <c r="AK356" s="1"/>
      <c r="AL356" s="1"/>
      <c r="AM356" s="1"/>
      <c r="AN356" s="1"/>
      <c r="AP356" s="30"/>
      <c r="AQ356" s="1"/>
      <c r="AR356" s="1">
        <f t="shared" si="40"/>
        <v>0</v>
      </c>
      <c r="AS356" s="1"/>
      <c r="AT356" s="1"/>
      <c r="AU356" s="2">
        <f t="shared" si="45"/>
        <v>0</v>
      </c>
      <c r="AW356" s="1"/>
      <c r="AX356" s="1"/>
      <c r="AY356" s="1"/>
      <c r="AZ356" s="2">
        <f t="shared" si="42"/>
        <v>0</v>
      </c>
      <c r="BA356" s="2">
        <f>SUM(AF356,AH356,-AZ356,-Table1913[[#This Row],[Sale Fee]])</f>
        <v>0</v>
      </c>
      <c r="BC356" s="1"/>
      <c r="BD356" s="1"/>
      <c r="BE356" s="1"/>
    </row>
    <row r="357" spans="1:57" x14ac:dyDescent="0.25">
      <c r="A357" s="1"/>
      <c r="B357" s="1"/>
      <c r="E357" s="4"/>
      <c r="F357" s="4"/>
      <c r="Q357" s="1"/>
      <c r="R357" s="1"/>
      <c r="S357" s="1">
        <f t="shared" si="41"/>
        <v>0</v>
      </c>
      <c r="U357" s="1"/>
      <c r="V357" s="1"/>
      <c r="W357" s="1">
        <f t="shared" si="46"/>
        <v>0</v>
      </c>
      <c r="X357" s="1"/>
      <c r="Y357" s="1"/>
      <c r="Z357" s="1">
        <f>Table1913[[#This Row],[Quantity2]]*Table1913[[#This Row],[U Cost]]</f>
        <v>0</v>
      </c>
      <c r="AB357" s="1"/>
      <c r="AC357" s="1"/>
      <c r="AD357" s="1">
        <f t="shared" si="43"/>
        <v>0</v>
      </c>
      <c r="AE357" s="1"/>
      <c r="AF357" s="1">
        <f>SUM(Table1913[[#This Row],[Total 
Paid]:[Shipping 
Charged]])</f>
        <v>0</v>
      </c>
      <c r="AG357" s="1"/>
      <c r="AH357" s="1"/>
      <c r="AI357" s="1">
        <f t="shared" si="44"/>
        <v>0</v>
      </c>
      <c r="AK357" s="1"/>
      <c r="AL357" s="1"/>
      <c r="AM357" s="1"/>
      <c r="AN357" s="1"/>
      <c r="AP357" s="30"/>
      <c r="AQ357" s="1"/>
      <c r="AR357" s="1">
        <f t="shared" si="40"/>
        <v>0</v>
      </c>
      <c r="AS357" s="1"/>
      <c r="AT357" s="1"/>
      <c r="AU357" s="2">
        <f t="shared" si="45"/>
        <v>0</v>
      </c>
      <c r="AW357" s="1"/>
      <c r="AX357" s="1"/>
      <c r="AY357" s="1"/>
      <c r="AZ357" s="2">
        <f t="shared" si="42"/>
        <v>0</v>
      </c>
      <c r="BA357" s="2">
        <f>SUM(AF357,AH357,-AZ357,-Table1913[[#This Row],[Sale Fee]])</f>
        <v>0</v>
      </c>
      <c r="BC357" s="1"/>
      <c r="BD357" s="1"/>
      <c r="BE357" s="1"/>
    </row>
    <row r="358" spans="1:57" x14ac:dyDescent="0.25">
      <c r="A358" s="1"/>
      <c r="B358" s="1"/>
      <c r="E358" s="4"/>
      <c r="F358" s="4"/>
      <c r="Q358" s="1"/>
      <c r="R358" s="1"/>
      <c r="S358" s="1">
        <f t="shared" si="41"/>
        <v>0</v>
      </c>
      <c r="U358" s="1"/>
      <c r="V358" s="1"/>
      <c r="W358" s="1">
        <f t="shared" si="46"/>
        <v>0</v>
      </c>
      <c r="X358" s="1"/>
      <c r="Y358" s="1"/>
      <c r="Z358" s="1">
        <f>Table1913[[#This Row],[Quantity2]]*Table1913[[#This Row],[U Cost]]</f>
        <v>0</v>
      </c>
      <c r="AB358" s="1"/>
      <c r="AC358" s="1"/>
      <c r="AD358" s="1">
        <f t="shared" si="43"/>
        <v>0</v>
      </c>
      <c r="AE358" s="1"/>
      <c r="AF358" s="1">
        <f>SUM(Table1913[[#This Row],[Total 
Paid]:[Shipping 
Charged]])</f>
        <v>0</v>
      </c>
      <c r="AG358" s="1"/>
      <c r="AH358" s="1"/>
      <c r="AI358" s="1">
        <f t="shared" si="44"/>
        <v>0</v>
      </c>
      <c r="AK358" s="1"/>
      <c r="AL358" s="1"/>
      <c r="AM358" s="1"/>
      <c r="AN358" s="1"/>
      <c r="AP358" s="30"/>
      <c r="AQ358" s="1"/>
      <c r="AR358" s="1">
        <f t="shared" si="40"/>
        <v>0</v>
      </c>
      <c r="AS358" s="1"/>
      <c r="AT358" s="1"/>
      <c r="AU358" s="2">
        <f t="shared" si="45"/>
        <v>0</v>
      </c>
      <c r="AW358" s="1"/>
      <c r="AX358" s="1"/>
      <c r="AY358" s="1"/>
      <c r="AZ358" s="2">
        <f t="shared" si="42"/>
        <v>0</v>
      </c>
      <c r="BA358" s="2">
        <f>SUM(AF358,AH358,-AZ358,-Table1913[[#This Row],[Sale Fee]])</f>
        <v>0</v>
      </c>
      <c r="BC358" s="1"/>
      <c r="BD358" s="1"/>
      <c r="BE358" s="1"/>
    </row>
    <row r="359" spans="1:57" x14ac:dyDescent="0.25">
      <c r="A359" s="1"/>
      <c r="B359" s="1"/>
      <c r="E359" s="4"/>
      <c r="F359" s="4"/>
      <c r="Q359" s="1"/>
      <c r="R359" s="1"/>
      <c r="S359" s="1">
        <f t="shared" si="41"/>
        <v>0</v>
      </c>
      <c r="U359" s="1"/>
      <c r="V359" s="1"/>
      <c r="W359" s="1">
        <f t="shared" si="46"/>
        <v>0</v>
      </c>
      <c r="X359" s="1"/>
      <c r="Y359" s="1"/>
      <c r="Z359" s="1">
        <f>Table1913[[#This Row],[Quantity2]]*Table1913[[#This Row],[U Cost]]</f>
        <v>0</v>
      </c>
      <c r="AB359" s="1"/>
      <c r="AC359" s="1"/>
      <c r="AD359" s="1">
        <f t="shared" si="43"/>
        <v>0</v>
      </c>
      <c r="AE359" s="1"/>
      <c r="AF359" s="1">
        <f>SUM(Table1913[[#This Row],[Total 
Paid]:[Shipping 
Charged]])</f>
        <v>0</v>
      </c>
      <c r="AG359" s="1"/>
      <c r="AH359" s="1"/>
      <c r="AI359" s="1">
        <f t="shared" si="44"/>
        <v>0</v>
      </c>
      <c r="AK359" s="1"/>
      <c r="AL359" s="1"/>
      <c r="AM359" s="1"/>
      <c r="AN359" s="1"/>
      <c r="AP359" s="30"/>
      <c r="AQ359" s="1"/>
      <c r="AR359" s="1">
        <f t="shared" si="40"/>
        <v>0</v>
      </c>
      <c r="AS359" s="1"/>
      <c r="AT359" s="1"/>
      <c r="AU359" s="2">
        <f t="shared" si="45"/>
        <v>0</v>
      </c>
      <c r="AW359" s="1"/>
      <c r="AX359" s="1"/>
      <c r="AY359" s="1"/>
      <c r="AZ359" s="2">
        <f t="shared" si="42"/>
        <v>0</v>
      </c>
      <c r="BA359" s="2">
        <f>SUM(AF359,AH359,-AZ359,-Table1913[[#This Row],[Sale Fee]])</f>
        <v>0</v>
      </c>
      <c r="BC359" s="1"/>
      <c r="BD359" s="1"/>
      <c r="BE359" s="1"/>
    </row>
    <row r="360" spans="1:57" x14ac:dyDescent="0.25">
      <c r="A360" s="1"/>
      <c r="B360" s="1"/>
      <c r="E360" s="4"/>
      <c r="F360" s="4"/>
      <c r="Q360" s="1"/>
      <c r="R360" s="1"/>
      <c r="S360" s="1">
        <f t="shared" si="41"/>
        <v>0</v>
      </c>
      <c r="U360" s="1"/>
      <c r="V360" s="1"/>
      <c r="W360" s="1">
        <f t="shared" si="46"/>
        <v>0</v>
      </c>
      <c r="X360" s="1"/>
      <c r="Y360" s="1"/>
      <c r="Z360" s="1">
        <f>Table1913[[#This Row],[Quantity2]]*Table1913[[#This Row],[U Cost]]</f>
        <v>0</v>
      </c>
      <c r="AB360" s="1"/>
      <c r="AC360" s="1"/>
      <c r="AD360" s="1">
        <f t="shared" si="43"/>
        <v>0</v>
      </c>
      <c r="AE360" s="1"/>
      <c r="AF360" s="1">
        <f>SUM(Table1913[[#This Row],[Total 
Paid]:[Shipping 
Charged]])</f>
        <v>0</v>
      </c>
      <c r="AG360" s="1"/>
      <c r="AH360" s="1"/>
      <c r="AI360" s="1">
        <f t="shared" si="44"/>
        <v>0</v>
      </c>
      <c r="AK360" s="1"/>
      <c r="AL360" s="1"/>
      <c r="AM360" s="1"/>
      <c r="AN360" s="1"/>
      <c r="AP360" s="30"/>
      <c r="AQ360" s="1"/>
      <c r="AR360" s="1">
        <f t="shared" si="40"/>
        <v>0</v>
      </c>
      <c r="AS360" s="1"/>
      <c r="AT360" s="1"/>
      <c r="AU360" s="2">
        <f t="shared" si="45"/>
        <v>0</v>
      </c>
      <c r="AW360" s="1"/>
      <c r="AX360" s="1"/>
      <c r="AY360" s="1"/>
      <c r="AZ360" s="2">
        <f t="shared" si="42"/>
        <v>0</v>
      </c>
      <c r="BA360" s="2">
        <f>SUM(AF360,AH360,-AZ360,-Table1913[[#This Row],[Sale Fee]])</f>
        <v>0</v>
      </c>
      <c r="BC360" s="1"/>
      <c r="BD360" s="1"/>
      <c r="BE360" s="1"/>
    </row>
    <row r="361" spans="1:57" x14ac:dyDescent="0.25">
      <c r="A361" s="1"/>
      <c r="B361" s="1"/>
      <c r="E361" s="4"/>
      <c r="F361" s="4"/>
      <c r="Q361" s="1"/>
      <c r="R361" s="1"/>
      <c r="S361" s="1">
        <f t="shared" si="41"/>
        <v>0</v>
      </c>
      <c r="U361" s="1"/>
      <c r="V361" s="1"/>
      <c r="W361" s="1">
        <f t="shared" si="46"/>
        <v>0</v>
      </c>
      <c r="X361" s="1"/>
      <c r="Y361" s="1"/>
      <c r="Z361" s="1">
        <f>Table1913[[#This Row],[Quantity2]]*Table1913[[#This Row],[U Cost]]</f>
        <v>0</v>
      </c>
      <c r="AB361" s="1"/>
      <c r="AC361" s="1"/>
      <c r="AD361" s="1">
        <f t="shared" si="43"/>
        <v>0</v>
      </c>
      <c r="AE361" s="1"/>
      <c r="AF361" s="1">
        <f>SUM(Table1913[[#This Row],[Total 
Paid]:[Shipping 
Charged]])</f>
        <v>0</v>
      </c>
      <c r="AG361" s="1"/>
      <c r="AH361" s="1"/>
      <c r="AI361" s="1">
        <f t="shared" si="44"/>
        <v>0</v>
      </c>
      <c r="AK361" s="1"/>
      <c r="AL361" s="1"/>
      <c r="AM361" s="1"/>
      <c r="AN361" s="1"/>
      <c r="AP361" s="30"/>
      <c r="AQ361" s="1"/>
      <c r="AR361" s="1">
        <f t="shared" si="40"/>
        <v>0</v>
      </c>
      <c r="AS361" s="1"/>
      <c r="AT361" s="1"/>
      <c r="AU361" s="2">
        <f t="shared" si="45"/>
        <v>0</v>
      </c>
      <c r="AW361" s="1"/>
      <c r="AX361" s="1"/>
      <c r="AY361" s="1"/>
      <c r="AZ361" s="2">
        <f t="shared" si="42"/>
        <v>0</v>
      </c>
      <c r="BA361" s="2">
        <f>SUM(AF361,AH361,-AZ361,-Table1913[[#This Row],[Sale Fee]])</f>
        <v>0</v>
      </c>
      <c r="BC361" s="1"/>
      <c r="BD361" s="1"/>
      <c r="BE361" s="1"/>
    </row>
    <row r="362" spans="1:57" x14ac:dyDescent="0.25">
      <c r="A362" s="1"/>
      <c r="B362" s="1"/>
      <c r="E362" s="4"/>
      <c r="F362" s="4"/>
      <c r="Q362" s="1"/>
      <c r="R362" s="1"/>
      <c r="S362" s="1">
        <f t="shared" si="41"/>
        <v>0</v>
      </c>
      <c r="U362" s="1"/>
      <c r="V362" s="1"/>
      <c r="W362" s="1">
        <f t="shared" si="46"/>
        <v>0</v>
      </c>
      <c r="X362" s="1"/>
      <c r="Y362" s="1"/>
      <c r="Z362" s="1">
        <f>Table1913[[#This Row],[Quantity2]]*Table1913[[#This Row],[U Cost]]</f>
        <v>0</v>
      </c>
      <c r="AB362" s="1"/>
      <c r="AC362" s="1"/>
      <c r="AD362" s="1">
        <f t="shared" si="43"/>
        <v>0</v>
      </c>
      <c r="AE362" s="1"/>
      <c r="AF362" s="1">
        <f>SUM(Table1913[[#This Row],[Total 
Paid]:[Shipping 
Charged]])</f>
        <v>0</v>
      </c>
      <c r="AG362" s="1"/>
      <c r="AH362" s="1"/>
      <c r="AI362" s="1">
        <f t="shared" si="44"/>
        <v>0</v>
      </c>
      <c r="AK362" s="1"/>
      <c r="AL362" s="1"/>
      <c r="AM362" s="1"/>
      <c r="AN362" s="1"/>
      <c r="AP362" s="30"/>
      <c r="AQ362" s="1"/>
      <c r="AR362" s="1">
        <f t="shared" si="40"/>
        <v>0</v>
      </c>
      <c r="AS362" s="1"/>
      <c r="AT362" s="1"/>
      <c r="AU362" s="2">
        <f t="shared" si="45"/>
        <v>0</v>
      </c>
      <c r="AW362" s="1"/>
      <c r="AX362" s="1"/>
      <c r="AY362" s="1"/>
      <c r="AZ362" s="2">
        <f t="shared" si="42"/>
        <v>0</v>
      </c>
      <c r="BA362" s="2">
        <f>SUM(AF362,AH362,-AZ362,-Table1913[[#This Row],[Sale Fee]])</f>
        <v>0</v>
      </c>
      <c r="BC362" s="1"/>
      <c r="BD362" s="1"/>
      <c r="BE362" s="1"/>
    </row>
    <row r="363" spans="1:57" x14ac:dyDescent="0.25">
      <c r="A363" s="1"/>
      <c r="B363" s="1"/>
      <c r="E363" s="4"/>
      <c r="F363" s="4"/>
      <c r="Q363" s="1"/>
      <c r="R363" s="1"/>
      <c r="S363" s="1">
        <f t="shared" si="41"/>
        <v>0</v>
      </c>
      <c r="U363" s="1"/>
      <c r="V363" s="1"/>
      <c r="W363" s="1">
        <f t="shared" si="46"/>
        <v>0</v>
      </c>
      <c r="X363" s="1"/>
      <c r="Y363" s="1"/>
      <c r="Z363" s="1">
        <f>Table1913[[#This Row],[Quantity2]]*Table1913[[#This Row],[U Cost]]</f>
        <v>0</v>
      </c>
      <c r="AB363" s="1"/>
      <c r="AC363" s="1"/>
      <c r="AD363" s="1"/>
      <c r="AE363" s="1"/>
      <c r="AF363" s="1">
        <f>SUM(Table1913[[#This Row],[Total 
Paid]:[Shipping 
Charged]])</f>
        <v>0</v>
      </c>
      <c r="AG363" s="1"/>
      <c r="AH363" s="1"/>
      <c r="AI363" s="1"/>
      <c r="AK363" s="1"/>
      <c r="AL363" s="1"/>
      <c r="AM363" s="1"/>
      <c r="AN363" s="1"/>
      <c r="AP363" s="30"/>
      <c r="AQ363" s="1"/>
      <c r="AR363" s="1"/>
      <c r="AS363" s="1"/>
      <c r="AT363" s="1"/>
      <c r="AU363" s="2"/>
      <c r="AW363" s="1"/>
      <c r="AX363" s="1"/>
      <c r="AY363" s="1"/>
      <c r="AZ363" s="2"/>
      <c r="BA363" s="2">
        <f>SUM(AF363,AH363,-AZ363,-Table1913[[#This Row],[Sale Fee]])</f>
        <v>0</v>
      </c>
      <c r="BC363" s="1"/>
      <c r="BD363" s="1"/>
      <c r="BE363" s="1"/>
    </row>
    <row r="364" spans="1:57" x14ac:dyDescent="0.25">
      <c r="A364" s="1"/>
      <c r="B364" s="1"/>
      <c r="E364" s="4"/>
      <c r="F364" s="4"/>
      <c r="Q364" s="1"/>
      <c r="R364" s="1"/>
      <c r="S364" s="1">
        <f t="shared" si="41"/>
        <v>0</v>
      </c>
      <c r="U364" s="1"/>
      <c r="V364" s="1"/>
      <c r="W364" s="1">
        <f t="shared" si="46"/>
        <v>0</v>
      </c>
      <c r="X364" s="1"/>
      <c r="Y364" s="1"/>
      <c r="Z364" s="1">
        <f>Table1913[[#This Row],[Quantity2]]*Table1913[[#This Row],[U Cost]]</f>
        <v>0</v>
      </c>
      <c r="AB364" s="1"/>
      <c r="AC364" s="1"/>
      <c r="AD364" s="1"/>
      <c r="AE364" s="1"/>
      <c r="AF364" s="1">
        <f>SUM(Table1913[[#This Row],[Total 
Paid]:[Shipping 
Charged]])</f>
        <v>0</v>
      </c>
      <c r="AG364" s="1"/>
      <c r="AH364" s="1"/>
      <c r="AI364" s="1"/>
      <c r="AK364" s="1"/>
      <c r="AL364" s="1"/>
      <c r="AM364" s="1"/>
      <c r="AN364" s="1"/>
      <c r="AP364" s="30"/>
      <c r="AQ364" s="1"/>
      <c r="AR364" s="1"/>
      <c r="AS364" s="1"/>
      <c r="AT364" s="1"/>
      <c r="AU364" s="2"/>
      <c r="AW364" s="1"/>
      <c r="AX364" s="1"/>
      <c r="AY364" s="1"/>
      <c r="AZ364" s="2"/>
      <c r="BA364" s="2">
        <f>SUM(AF364,AH364,-AZ364,-Table1913[[#This Row],[Sale Fee]])</f>
        <v>0</v>
      </c>
      <c r="BC364" s="1"/>
      <c r="BD364" s="1"/>
      <c r="BE364" s="1"/>
    </row>
    <row r="365" spans="1:57" x14ac:dyDescent="0.25">
      <c r="A365" s="1"/>
      <c r="B365" s="1"/>
      <c r="E365" s="4"/>
      <c r="F365" s="4"/>
      <c r="Q365" s="1"/>
      <c r="R365" s="1"/>
      <c r="S365" s="1">
        <f t="shared" ref="S365:S428" si="47">R365*Q365</f>
        <v>0</v>
      </c>
      <c r="U365" s="1"/>
      <c r="V365" s="1"/>
      <c r="W365" s="1">
        <f>U365*V365</f>
        <v>0</v>
      </c>
      <c r="X365" s="1"/>
      <c r="Y365" s="1"/>
      <c r="Z365" s="1">
        <f>Table1913[[#This Row],[Quantity2]]*Table1913[[#This Row],[U Cost]]</f>
        <v>0</v>
      </c>
      <c r="AB365" s="1"/>
      <c r="AC365" s="1"/>
      <c r="AD365" s="1">
        <f>AC365*AB365</f>
        <v>0</v>
      </c>
      <c r="AE365" s="1"/>
      <c r="AF365" s="1">
        <f>SUM(Table1913[[#This Row],[Total 
Paid]:[Shipping 
Charged]])</f>
        <v>0</v>
      </c>
      <c r="AG365" s="1"/>
      <c r="AH365" s="1"/>
      <c r="AI365" s="1">
        <f>SUM(AF365,AG365,AH365)</f>
        <v>0</v>
      </c>
      <c r="AK365" s="1"/>
      <c r="AL365" s="1"/>
      <c r="AM365" s="1"/>
      <c r="AN365" s="1"/>
      <c r="AP365" s="30"/>
      <c r="AQ365" s="1"/>
      <c r="AR365" s="1">
        <f>AQ365*AP365</f>
        <v>0</v>
      </c>
      <c r="AS365" s="1"/>
      <c r="AT365" s="1"/>
      <c r="AU365" s="2">
        <f>SUM(AR365:AT365)</f>
        <v>0</v>
      </c>
      <c r="AW365" s="1"/>
      <c r="AX365" s="1"/>
      <c r="AY365" s="1"/>
      <c r="AZ365" s="2">
        <f>SUM(AU365,AW365,AX365,AY365)</f>
        <v>0</v>
      </c>
      <c r="BA365" s="2">
        <f>SUM(AF365,AH365,-AZ365,-Table1913[[#This Row],[Sale Fee]])</f>
        <v>0</v>
      </c>
      <c r="BC365" s="1"/>
      <c r="BD365" s="1"/>
      <c r="BE365" s="1"/>
    </row>
    <row r="366" spans="1:57" x14ac:dyDescent="0.25">
      <c r="A366" s="1"/>
      <c r="B366" s="1"/>
      <c r="E366" s="4"/>
      <c r="F366" s="4"/>
      <c r="N366" s="49"/>
      <c r="Q366" s="1"/>
      <c r="R366" s="1"/>
      <c r="S366" s="1">
        <f t="shared" si="47"/>
        <v>0</v>
      </c>
      <c r="U366" s="1"/>
      <c r="V366" s="1"/>
      <c r="W366" s="1">
        <f t="shared" ref="W366:W369" si="48">U366*V366</f>
        <v>0</v>
      </c>
      <c r="X366" s="1"/>
      <c r="Y366" s="1"/>
      <c r="Z366" s="1">
        <f>Table1913[[#This Row],[Quantity2]]*Table1913[[#This Row],[U Cost]]</f>
        <v>0</v>
      </c>
      <c r="AB366" s="1"/>
      <c r="AC366" s="1"/>
      <c r="AD366" s="1">
        <f t="shared" ref="AD366:AD369" si="49">AC366*AB366</f>
        <v>0</v>
      </c>
      <c r="AE366" s="1"/>
      <c r="AF366" s="1">
        <f>SUM(Table1913[[#This Row],[Total 
Paid]:[Shipping 
Charged]])</f>
        <v>0</v>
      </c>
      <c r="AG366" s="1"/>
      <c r="AH366" s="1"/>
      <c r="AI366" s="1">
        <f t="shared" ref="AI366:AI369" si="50">SUM(AF366,AG366,AH366)</f>
        <v>0</v>
      </c>
      <c r="AK366" s="1"/>
      <c r="AL366" s="1"/>
      <c r="AM366" s="1"/>
      <c r="AN366" s="1"/>
      <c r="AP366" s="30"/>
      <c r="AQ366" s="1"/>
      <c r="AR366" s="1">
        <f t="shared" ref="AR366:AR369" si="51">AQ366*AP366</f>
        <v>0</v>
      </c>
      <c r="AS366" s="1"/>
      <c r="AT366" s="1"/>
      <c r="AU366" s="2">
        <f t="shared" ref="AU366:AU369" si="52">SUM(AR366:AT366)</f>
        <v>0</v>
      </c>
      <c r="AW366" s="1"/>
      <c r="AX366" s="1"/>
      <c r="AY366" s="1"/>
      <c r="AZ366" s="2">
        <f t="shared" ref="AZ366:AZ429" si="53">SUM(AU366,AW366,AX366,AY366)</f>
        <v>0</v>
      </c>
      <c r="BA366" s="2">
        <f>SUM(AF366,AH366,-AZ366,-Table1913[[#This Row],[Sale Fee]])</f>
        <v>0</v>
      </c>
      <c r="BC366" s="1"/>
      <c r="BD366" s="1"/>
      <c r="BE366" s="1"/>
    </row>
    <row r="367" spans="1:57" x14ac:dyDescent="0.25">
      <c r="A367" s="1"/>
      <c r="B367" s="1"/>
      <c r="E367" s="4"/>
      <c r="F367" s="4"/>
      <c r="N367" s="49"/>
      <c r="Q367" s="1"/>
      <c r="R367" s="1"/>
      <c r="S367" s="1">
        <f t="shared" si="47"/>
        <v>0</v>
      </c>
      <c r="U367" s="1"/>
      <c r="V367" s="1"/>
      <c r="W367" s="1">
        <f t="shared" si="48"/>
        <v>0</v>
      </c>
      <c r="X367" s="1"/>
      <c r="Y367" s="1"/>
      <c r="Z367" s="1">
        <f>Table1913[[#This Row],[Quantity2]]*Table1913[[#This Row],[U Cost]]</f>
        <v>0</v>
      </c>
      <c r="AB367" s="1"/>
      <c r="AC367" s="1"/>
      <c r="AD367" s="1">
        <f t="shared" si="49"/>
        <v>0</v>
      </c>
      <c r="AE367" s="1"/>
      <c r="AF367" s="1">
        <f>SUM(Table1913[[#This Row],[Total 
Paid]:[Shipping 
Charged]])</f>
        <v>0</v>
      </c>
      <c r="AG367" s="1"/>
      <c r="AH367" s="1"/>
      <c r="AI367" s="1">
        <f t="shared" si="50"/>
        <v>0</v>
      </c>
      <c r="AK367" s="1"/>
      <c r="AL367" s="1"/>
      <c r="AM367" s="1"/>
      <c r="AN367" s="1"/>
      <c r="AP367" s="30"/>
      <c r="AQ367" s="1"/>
      <c r="AR367" s="1">
        <f t="shared" si="51"/>
        <v>0</v>
      </c>
      <c r="AS367" s="1"/>
      <c r="AT367" s="1"/>
      <c r="AU367" s="2">
        <f t="shared" si="52"/>
        <v>0</v>
      </c>
      <c r="AW367" s="1"/>
      <c r="AX367" s="1"/>
      <c r="AY367" s="1"/>
      <c r="AZ367" s="2">
        <f t="shared" si="53"/>
        <v>0</v>
      </c>
      <c r="BA367" s="2">
        <f>SUM(AF367,AH367,-AZ367,-Table1913[[#This Row],[Sale Fee]])</f>
        <v>0</v>
      </c>
      <c r="BC367" s="1"/>
      <c r="BD367" s="1"/>
      <c r="BE367" s="1"/>
    </row>
    <row r="368" spans="1:57" x14ac:dyDescent="0.25">
      <c r="A368" s="1"/>
      <c r="B368" s="1"/>
      <c r="E368" s="4"/>
      <c r="F368" s="4"/>
      <c r="Q368" s="1"/>
      <c r="R368" s="1"/>
      <c r="S368" s="1">
        <f t="shared" si="47"/>
        <v>0</v>
      </c>
      <c r="U368" s="1"/>
      <c r="V368" s="1"/>
      <c r="W368" s="1">
        <f t="shared" si="48"/>
        <v>0</v>
      </c>
      <c r="X368" s="1"/>
      <c r="Y368" s="1"/>
      <c r="Z368" s="1">
        <f>Table1913[[#This Row],[Quantity2]]*Table1913[[#This Row],[U Cost]]</f>
        <v>0</v>
      </c>
      <c r="AB368" s="1"/>
      <c r="AC368" s="1"/>
      <c r="AD368" s="1">
        <f t="shared" si="49"/>
        <v>0</v>
      </c>
      <c r="AE368" s="1"/>
      <c r="AF368" s="1">
        <f>SUM(Table1913[[#This Row],[Total 
Paid]:[Shipping 
Charged]])</f>
        <v>0</v>
      </c>
      <c r="AG368" s="1"/>
      <c r="AH368" s="1"/>
      <c r="AI368" s="1">
        <f t="shared" si="50"/>
        <v>0</v>
      </c>
      <c r="AK368" s="1"/>
      <c r="AL368" s="1"/>
      <c r="AM368" s="1"/>
      <c r="AN368" s="1"/>
      <c r="AP368" s="30"/>
      <c r="AQ368" s="1"/>
      <c r="AR368" s="1">
        <f t="shared" si="51"/>
        <v>0</v>
      </c>
      <c r="AS368" s="1"/>
      <c r="AT368" s="1"/>
      <c r="AU368" s="2">
        <f t="shared" si="52"/>
        <v>0</v>
      </c>
      <c r="AW368" s="1"/>
      <c r="AX368" s="1"/>
      <c r="AY368" s="1"/>
      <c r="AZ368" s="2">
        <f t="shared" si="53"/>
        <v>0</v>
      </c>
      <c r="BA368" s="2">
        <f>SUM(AF368,AH368,-AZ368,-Table1913[[#This Row],[Sale Fee]])</f>
        <v>0</v>
      </c>
      <c r="BC368" s="1"/>
      <c r="BD368" s="1"/>
      <c r="BE368" s="1"/>
    </row>
    <row r="369" spans="1:57" x14ac:dyDescent="0.25">
      <c r="A369" s="1"/>
      <c r="B369" s="1"/>
      <c r="E369" s="4"/>
      <c r="F369" s="4"/>
      <c r="Q369" s="1"/>
      <c r="R369" s="1"/>
      <c r="S369" s="1">
        <f t="shared" si="47"/>
        <v>0</v>
      </c>
      <c r="U369" s="1"/>
      <c r="V369" s="1"/>
      <c r="W369" s="1">
        <f t="shared" si="48"/>
        <v>0</v>
      </c>
      <c r="X369" s="1"/>
      <c r="Y369" s="1"/>
      <c r="Z369" s="1">
        <f>Table1913[[#This Row],[Quantity2]]*Table1913[[#This Row],[U Cost]]</f>
        <v>0</v>
      </c>
      <c r="AB369" s="1"/>
      <c r="AC369" s="1"/>
      <c r="AD369" s="1">
        <f t="shared" si="49"/>
        <v>0</v>
      </c>
      <c r="AE369" s="1"/>
      <c r="AF369" s="1">
        <f>SUM(Table1913[[#This Row],[Total 
Paid]:[Shipping 
Charged]])</f>
        <v>0</v>
      </c>
      <c r="AG369" s="1"/>
      <c r="AH369" s="1"/>
      <c r="AI369" s="1">
        <f t="shared" si="50"/>
        <v>0</v>
      </c>
      <c r="AK369" s="1"/>
      <c r="AL369" s="1"/>
      <c r="AM369" s="1"/>
      <c r="AN369" s="1"/>
      <c r="AP369" s="30"/>
      <c r="AQ369" s="1"/>
      <c r="AR369" s="1">
        <f t="shared" si="51"/>
        <v>0</v>
      </c>
      <c r="AS369" s="1"/>
      <c r="AT369" s="1"/>
      <c r="AU369" s="2">
        <f t="shared" si="52"/>
        <v>0</v>
      </c>
      <c r="AW369" s="1"/>
      <c r="AX369" s="1"/>
      <c r="AY369" s="1"/>
      <c r="AZ369" s="2">
        <f t="shared" si="53"/>
        <v>0</v>
      </c>
      <c r="BA369" s="2">
        <f>SUM(AF369,AH369,-AZ369,-Table1913[[#This Row],[Sale Fee]])</f>
        <v>0</v>
      </c>
      <c r="BC369" s="1"/>
      <c r="BD369" s="1"/>
      <c r="BE369" s="1"/>
    </row>
    <row r="370" spans="1:57" x14ac:dyDescent="0.25">
      <c r="A370" s="1"/>
      <c r="B370" s="1"/>
      <c r="E370" s="4"/>
      <c r="F370" s="4"/>
      <c r="Q370" s="1"/>
      <c r="R370" s="1"/>
      <c r="S370" s="1">
        <f t="shared" si="47"/>
        <v>0</v>
      </c>
      <c r="U370" s="1"/>
      <c r="V370" s="1"/>
      <c r="W370" s="1">
        <f t="shared" si="46"/>
        <v>0</v>
      </c>
      <c r="X370" s="1"/>
      <c r="Y370" s="1"/>
      <c r="Z370" s="1">
        <f>Table1913[[#This Row],[Quantity2]]*Table1913[[#This Row],[U Cost]]</f>
        <v>0</v>
      </c>
      <c r="AB370" s="1"/>
      <c r="AC370" s="1"/>
      <c r="AD370" s="1">
        <f t="shared" si="43"/>
        <v>0</v>
      </c>
      <c r="AE370" s="1"/>
      <c r="AF370" s="1">
        <f>SUM(Table1913[[#This Row],[Total 
Paid]:[Shipping 
Charged]])</f>
        <v>0</v>
      </c>
      <c r="AG370" s="1"/>
      <c r="AH370" s="1"/>
      <c r="AI370" s="1">
        <f t="shared" si="44"/>
        <v>0</v>
      </c>
      <c r="AK370" s="1"/>
      <c r="AL370" s="1"/>
      <c r="AM370" s="1"/>
      <c r="AN370" s="1"/>
      <c r="AP370" s="30"/>
      <c r="AQ370" s="1"/>
      <c r="AR370" s="1">
        <f t="shared" si="40"/>
        <v>0</v>
      </c>
      <c r="AS370" s="1"/>
      <c r="AT370" s="1"/>
      <c r="AU370" s="2">
        <f t="shared" si="45"/>
        <v>0</v>
      </c>
      <c r="AW370" s="1"/>
      <c r="AX370" s="1"/>
      <c r="AY370" s="1"/>
      <c r="AZ370" s="2">
        <f t="shared" si="53"/>
        <v>0</v>
      </c>
      <c r="BA370" s="2">
        <f>SUM(AF370,AH370,-AZ370,-Table1913[[#This Row],[Sale Fee]])</f>
        <v>0</v>
      </c>
      <c r="BC370" s="1"/>
      <c r="BD370" s="1"/>
      <c r="BE370" s="1"/>
    </row>
    <row r="371" spans="1:57" x14ac:dyDescent="0.25">
      <c r="A371" s="1"/>
      <c r="B371" s="1"/>
      <c r="E371" s="4"/>
      <c r="F371" s="4"/>
      <c r="Q371" s="1"/>
      <c r="R371" s="1"/>
      <c r="S371" s="1">
        <f t="shared" si="47"/>
        <v>0</v>
      </c>
      <c r="U371" s="1"/>
      <c r="V371" s="1"/>
      <c r="W371" s="1">
        <f t="shared" si="46"/>
        <v>0</v>
      </c>
      <c r="X371" s="1"/>
      <c r="Y371" s="1"/>
      <c r="Z371" s="1">
        <f>Table1913[[#This Row],[Quantity2]]*Table1913[[#This Row],[U Cost]]</f>
        <v>0</v>
      </c>
      <c r="AB371" s="1"/>
      <c r="AC371" s="1"/>
      <c r="AD371" s="1">
        <f t="shared" ref="AD371:AD373" si="54">AC371*AB371</f>
        <v>0</v>
      </c>
      <c r="AE371" s="1"/>
      <c r="AF371" s="1">
        <f>SUM(Table1913[[#This Row],[Total 
Paid]:[Shipping 
Charged]])</f>
        <v>0</v>
      </c>
      <c r="AG371" s="1"/>
      <c r="AH371" s="1"/>
      <c r="AI371" s="1">
        <f t="shared" si="44"/>
        <v>0</v>
      </c>
      <c r="AK371" s="1"/>
      <c r="AL371" s="1"/>
      <c r="AM371" s="1"/>
      <c r="AN371" s="1"/>
      <c r="AP371" s="30"/>
      <c r="AQ371" s="1"/>
      <c r="AR371" s="1">
        <f t="shared" si="40"/>
        <v>0</v>
      </c>
      <c r="AS371" s="1"/>
      <c r="AT371" s="1"/>
      <c r="AU371" s="2">
        <f t="shared" si="45"/>
        <v>0</v>
      </c>
      <c r="AW371" s="1"/>
      <c r="AX371" s="1"/>
      <c r="AY371" s="1"/>
      <c r="AZ371" s="2">
        <f t="shared" si="53"/>
        <v>0</v>
      </c>
      <c r="BA371" s="2">
        <f>SUM(AF371,AH371,-AZ371,-Table1913[[#This Row],[Sale Fee]])</f>
        <v>0</v>
      </c>
      <c r="BC371" s="1"/>
      <c r="BD371" s="1"/>
      <c r="BE371" s="1"/>
    </row>
    <row r="372" spans="1:57" x14ac:dyDescent="0.25">
      <c r="A372" s="1"/>
      <c r="B372" s="1"/>
      <c r="E372" s="4"/>
      <c r="F372" s="4"/>
      <c r="N372" s="49"/>
      <c r="Q372" s="1"/>
      <c r="R372" s="1"/>
      <c r="S372" s="1">
        <f t="shared" si="47"/>
        <v>0</v>
      </c>
      <c r="U372" s="1"/>
      <c r="V372" s="1"/>
      <c r="W372" s="1">
        <f t="shared" si="46"/>
        <v>0</v>
      </c>
      <c r="X372" s="1"/>
      <c r="Y372" s="1"/>
      <c r="Z372" s="1">
        <f>Table1913[[#This Row],[Quantity2]]*Table1913[[#This Row],[U Cost]]</f>
        <v>0</v>
      </c>
      <c r="AB372" s="1"/>
      <c r="AC372" s="1"/>
      <c r="AD372" s="1">
        <f t="shared" si="54"/>
        <v>0</v>
      </c>
      <c r="AE372" s="1"/>
      <c r="AF372" s="1">
        <f>SUM(Table1913[[#This Row],[Total 
Paid]:[Shipping 
Charged]])</f>
        <v>0</v>
      </c>
      <c r="AG372" s="1"/>
      <c r="AH372" s="1"/>
      <c r="AI372" s="1">
        <f t="shared" ref="AI372:AI373" si="55">SUM(AF372,AG372,AH372)</f>
        <v>0</v>
      </c>
      <c r="AK372" s="1"/>
      <c r="AL372" s="1"/>
      <c r="AM372" s="1"/>
      <c r="AN372" s="1"/>
      <c r="AP372" s="30"/>
      <c r="AQ372" s="1"/>
      <c r="AR372" s="1">
        <f t="shared" si="40"/>
        <v>0</v>
      </c>
      <c r="AS372" s="1"/>
      <c r="AT372" s="1"/>
      <c r="AU372" s="2">
        <f t="shared" ref="AU372:AU373" si="56">SUM(AR372:AT372)</f>
        <v>0</v>
      </c>
      <c r="AW372" s="1"/>
      <c r="AX372" s="1"/>
      <c r="AY372" s="1"/>
      <c r="AZ372" s="2">
        <f t="shared" si="53"/>
        <v>0</v>
      </c>
      <c r="BA372" s="2">
        <f>SUM(AF372,AH372,-AZ372,-Table1913[[#This Row],[Sale Fee]])</f>
        <v>0</v>
      </c>
      <c r="BC372" s="1"/>
      <c r="BD372" s="1"/>
      <c r="BE372" s="1"/>
    </row>
    <row r="373" spans="1:57" x14ac:dyDescent="0.25">
      <c r="A373" s="1"/>
      <c r="B373" s="1"/>
      <c r="E373" s="4"/>
      <c r="F373" s="4"/>
      <c r="Q373" s="1"/>
      <c r="R373" s="1"/>
      <c r="S373" s="1">
        <f t="shared" si="47"/>
        <v>0</v>
      </c>
      <c r="U373" s="1"/>
      <c r="V373" s="1"/>
      <c r="W373" s="1">
        <f t="shared" si="46"/>
        <v>0</v>
      </c>
      <c r="X373" s="1"/>
      <c r="Y373" s="1"/>
      <c r="Z373" s="1">
        <f>Table1913[[#This Row],[Quantity2]]*Table1913[[#This Row],[U Cost]]</f>
        <v>0</v>
      </c>
      <c r="AB373" s="1"/>
      <c r="AC373" s="1"/>
      <c r="AD373" s="1">
        <f t="shared" si="54"/>
        <v>0</v>
      </c>
      <c r="AE373" s="1"/>
      <c r="AF373" s="1">
        <f>SUM(Table1913[[#This Row],[Total 
Paid]:[Shipping 
Charged]])</f>
        <v>0</v>
      </c>
      <c r="AG373" s="1"/>
      <c r="AH373" s="1"/>
      <c r="AI373" s="1">
        <f t="shared" si="55"/>
        <v>0</v>
      </c>
      <c r="AK373" s="1"/>
      <c r="AL373" s="1"/>
      <c r="AM373" s="1"/>
      <c r="AN373" s="1"/>
      <c r="AP373" s="30"/>
      <c r="AQ373" s="1"/>
      <c r="AR373" s="1">
        <f t="shared" si="40"/>
        <v>0</v>
      </c>
      <c r="AS373" s="1"/>
      <c r="AT373" s="1"/>
      <c r="AU373" s="2">
        <f t="shared" si="56"/>
        <v>0</v>
      </c>
      <c r="AW373" s="1"/>
      <c r="AX373" s="1"/>
      <c r="AY373" s="1"/>
      <c r="AZ373" s="2">
        <f t="shared" si="53"/>
        <v>0</v>
      </c>
      <c r="BA373" s="2">
        <f>SUM(AF373,AH373,-AZ373,-Table1913[[#This Row],[Sale Fee]])</f>
        <v>0</v>
      </c>
      <c r="BC373" s="1"/>
      <c r="BD373" s="1"/>
      <c r="BE373" s="1"/>
    </row>
    <row r="374" spans="1:57" x14ac:dyDescent="0.25">
      <c r="A374" s="1"/>
      <c r="B374" s="1"/>
      <c r="E374" s="4"/>
      <c r="F374" s="4"/>
      <c r="Q374" s="1"/>
      <c r="R374" s="1"/>
      <c r="S374" s="1">
        <f t="shared" si="47"/>
        <v>0</v>
      </c>
      <c r="U374" s="1"/>
      <c r="V374" s="1"/>
      <c r="W374" s="1">
        <f>U374*V374</f>
        <v>0</v>
      </c>
      <c r="X374" s="1"/>
      <c r="Y374" s="1"/>
      <c r="Z374" s="1">
        <f>Table1913[[#This Row],[Quantity2]]*Table1913[[#This Row],[U Cost]]</f>
        <v>0</v>
      </c>
      <c r="AB374" s="1"/>
      <c r="AC374" s="1"/>
      <c r="AD374" s="1">
        <f>AC374*AB374</f>
        <v>0</v>
      </c>
      <c r="AE374" s="1"/>
      <c r="AF374" s="1">
        <f>SUM(Table1913[[#This Row],[Total 
Paid]:[Shipping 
Charged]])</f>
        <v>0</v>
      </c>
      <c r="AG374" s="1"/>
      <c r="AH374" s="1"/>
      <c r="AI374" s="1">
        <f>SUM(AF374,AG374,AH374)</f>
        <v>0</v>
      </c>
      <c r="AK374" s="1"/>
      <c r="AL374" s="1"/>
      <c r="AM374" s="1"/>
      <c r="AN374" s="1"/>
      <c r="AP374" s="30"/>
      <c r="AQ374" s="1"/>
      <c r="AR374" s="1">
        <f>AQ374*AP374</f>
        <v>0</v>
      </c>
      <c r="AS374" s="1"/>
      <c r="AT374" s="1"/>
      <c r="AU374" s="2">
        <f>SUM(AR374:AT374)</f>
        <v>0</v>
      </c>
      <c r="AW374" s="1"/>
      <c r="AX374" s="1"/>
      <c r="AY374" s="1"/>
      <c r="AZ374" s="2">
        <f>SUM(AU374,AW374,AX374,AY374)</f>
        <v>0</v>
      </c>
      <c r="BA374" s="2">
        <f>SUM(AF374,AH374,-AZ374,-Table1913[[#This Row],[Sale Fee]])</f>
        <v>0</v>
      </c>
      <c r="BC374" s="1"/>
      <c r="BD374" s="1"/>
      <c r="BE374" s="1"/>
    </row>
    <row r="375" spans="1:57" x14ac:dyDescent="0.25">
      <c r="A375" s="1"/>
      <c r="B375" s="1"/>
      <c r="E375" s="4"/>
      <c r="F375" s="4"/>
      <c r="Q375" s="1"/>
      <c r="R375" s="1"/>
      <c r="S375" s="1">
        <f t="shared" si="47"/>
        <v>0</v>
      </c>
      <c r="U375" s="1"/>
      <c r="V375" s="1"/>
      <c r="W375" s="1">
        <f>U375*V375</f>
        <v>0</v>
      </c>
      <c r="X375" s="1"/>
      <c r="Y375" s="1"/>
      <c r="Z375" s="1">
        <f>Table1913[[#This Row],[Quantity2]]*Table1913[[#This Row],[U Cost]]</f>
        <v>0</v>
      </c>
      <c r="AB375" s="1"/>
      <c r="AC375" s="1"/>
      <c r="AD375" s="1">
        <f>AC375*AB375</f>
        <v>0</v>
      </c>
      <c r="AE375" s="1"/>
      <c r="AF375" s="1">
        <f>SUM(Table1913[[#This Row],[Total 
Paid]:[Shipping 
Charged]])</f>
        <v>0</v>
      </c>
      <c r="AG375" s="1"/>
      <c r="AH375" s="1"/>
      <c r="AI375" s="1">
        <f>SUM(AF375,AG375,AH375)</f>
        <v>0</v>
      </c>
      <c r="AK375" s="1"/>
      <c r="AL375" s="1"/>
      <c r="AM375" s="1"/>
      <c r="AN375" s="1"/>
      <c r="AP375" s="30"/>
      <c r="AQ375" s="1"/>
      <c r="AR375" s="1">
        <f>AQ375*AP375</f>
        <v>0</v>
      </c>
      <c r="AS375" s="1"/>
      <c r="AT375" s="1"/>
      <c r="AU375" s="2">
        <f>SUM(AR375:AT375)</f>
        <v>0</v>
      </c>
      <c r="AW375" s="1"/>
      <c r="AX375" s="1"/>
      <c r="AY375" s="1"/>
      <c r="AZ375" s="2">
        <f>SUM(AU375,AW375,AX375,AY375)</f>
        <v>0</v>
      </c>
      <c r="BA375" s="2">
        <f>SUM(AF375,AH375,-AZ375,-Table1913[[#This Row],[Sale Fee]])</f>
        <v>0</v>
      </c>
      <c r="BC375" s="1"/>
      <c r="BD375" s="1"/>
      <c r="BE375" s="1"/>
    </row>
    <row r="376" spans="1:57" x14ac:dyDescent="0.25">
      <c r="A376" s="1"/>
      <c r="B376" s="1"/>
      <c r="E376" s="4"/>
      <c r="F376" s="4"/>
      <c r="N376" s="49"/>
      <c r="Q376" s="1"/>
      <c r="R376" s="1"/>
      <c r="S376" s="1">
        <f t="shared" si="47"/>
        <v>0</v>
      </c>
      <c r="U376" s="1"/>
      <c r="V376" s="1"/>
      <c r="W376" s="1">
        <f>U376*V376</f>
        <v>0</v>
      </c>
      <c r="X376" s="1"/>
      <c r="Y376" s="1"/>
      <c r="Z376" s="1">
        <f>Table1913[[#This Row],[Quantity2]]*Table1913[[#This Row],[U Cost]]</f>
        <v>0</v>
      </c>
      <c r="AB376" s="1"/>
      <c r="AC376" s="1"/>
      <c r="AD376" s="1">
        <f>AC376*AB376</f>
        <v>0</v>
      </c>
      <c r="AE376" s="1"/>
      <c r="AF376" s="1">
        <f>SUM(Table1913[[#This Row],[Total 
Paid]:[Shipping 
Charged]])</f>
        <v>0</v>
      </c>
      <c r="AG376" s="1"/>
      <c r="AH376" s="1"/>
      <c r="AI376" s="1">
        <f>SUM(AF376,AG376,AH376)</f>
        <v>0</v>
      </c>
      <c r="AK376" s="1"/>
      <c r="AL376" s="1"/>
      <c r="AM376" s="1"/>
      <c r="AN376" s="1"/>
      <c r="AP376" s="30"/>
      <c r="AQ376" s="1"/>
      <c r="AR376" s="1">
        <f>AQ376*AP376</f>
        <v>0</v>
      </c>
      <c r="AS376" s="1"/>
      <c r="AT376" s="1"/>
      <c r="AU376" s="2">
        <f>SUM(AR376:AT376)</f>
        <v>0</v>
      </c>
      <c r="AW376" s="1"/>
      <c r="AX376" s="1"/>
      <c r="AY376" s="1"/>
      <c r="AZ376" s="2">
        <f>SUM(AU376,AW376,AX376,AY376)</f>
        <v>0</v>
      </c>
      <c r="BA376" s="2">
        <f>SUM(AF376,AH376,-AZ376,-Table1913[[#This Row],[Sale Fee]])</f>
        <v>0</v>
      </c>
      <c r="BC376" s="1"/>
      <c r="BD376" s="1"/>
      <c r="BE376" s="1"/>
    </row>
    <row r="377" spans="1:57" x14ac:dyDescent="0.25">
      <c r="A377" s="1"/>
      <c r="B377" s="1"/>
      <c r="E377" s="4"/>
      <c r="F377" s="4"/>
      <c r="Q377" s="1"/>
      <c r="R377" s="1"/>
      <c r="S377" s="1">
        <f t="shared" si="47"/>
        <v>0</v>
      </c>
      <c r="U377" s="1"/>
      <c r="V377" s="1"/>
      <c r="W377" s="1">
        <f>U377*V377</f>
        <v>0</v>
      </c>
      <c r="X377" s="1"/>
      <c r="Y377" s="1"/>
      <c r="Z377" s="1">
        <f>Table1913[[#This Row],[Quantity2]]*Table1913[[#This Row],[U Cost]]</f>
        <v>0</v>
      </c>
      <c r="AB377" s="1"/>
      <c r="AC377" s="1"/>
      <c r="AD377" s="1">
        <f>AC377*AB377</f>
        <v>0</v>
      </c>
      <c r="AE377" s="1"/>
      <c r="AF377" s="1">
        <f>SUM(Table1913[[#This Row],[Total 
Paid]:[Shipping 
Charged]])</f>
        <v>0</v>
      </c>
      <c r="AG377" s="1"/>
      <c r="AH377" s="1"/>
      <c r="AI377" s="1">
        <f>SUM(AF377,AG377,AH377)</f>
        <v>0</v>
      </c>
      <c r="AK377" s="1"/>
      <c r="AL377" s="1"/>
      <c r="AM377" s="1"/>
      <c r="AN377" s="1"/>
      <c r="AP377" s="30"/>
      <c r="AQ377" s="1"/>
      <c r="AR377" s="1">
        <f>AQ377*AP377</f>
        <v>0</v>
      </c>
      <c r="AS377" s="1"/>
      <c r="AT377" s="1"/>
      <c r="AU377" s="2">
        <f>SUM(AR377:AT377)</f>
        <v>0</v>
      </c>
      <c r="AW377" s="1"/>
      <c r="AX377" s="1"/>
      <c r="AY377" s="1"/>
      <c r="AZ377" s="2">
        <f>SUM(AU377,AW377,AX377,AY377)</f>
        <v>0</v>
      </c>
      <c r="BA377" s="2">
        <f>SUM(AF377,AH377,-AZ377,-Table1913[[#This Row],[Sale Fee]])</f>
        <v>0</v>
      </c>
      <c r="BC377" s="1"/>
      <c r="BD377" s="1"/>
      <c r="BE377" s="1"/>
    </row>
    <row r="378" spans="1:57" x14ac:dyDescent="0.25">
      <c r="A378" s="1"/>
      <c r="B378" s="1"/>
      <c r="E378" s="4"/>
      <c r="F378" s="4"/>
      <c r="Q378" s="1"/>
      <c r="R378" s="1"/>
      <c r="S378" s="1">
        <f t="shared" si="47"/>
        <v>0</v>
      </c>
      <c r="U378" s="1"/>
      <c r="V378" s="1"/>
      <c r="W378" s="1">
        <f t="shared" ref="W378:W441" si="57">U378*V378</f>
        <v>0</v>
      </c>
      <c r="X378" s="1"/>
      <c r="Y378" s="1"/>
      <c r="Z378" s="1">
        <f>Table1913[[#This Row],[Quantity2]]*Table1913[[#This Row],[U Cost]]</f>
        <v>0</v>
      </c>
      <c r="AB378" s="1"/>
      <c r="AC378" s="1"/>
      <c r="AD378" s="1">
        <f t="shared" ref="AD378:AD441" si="58">AC378*AB378</f>
        <v>0</v>
      </c>
      <c r="AE378" s="1"/>
      <c r="AF378" s="1">
        <f>SUM(Table1913[[#This Row],[Total 
Paid]:[Shipping 
Charged]])</f>
        <v>0</v>
      </c>
      <c r="AG378" s="1"/>
      <c r="AH378" s="1"/>
      <c r="AI378" s="1">
        <f t="shared" ref="AI378:AI441" si="59">SUM(AF378,AG378,AH378)</f>
        <v>0</v>
      </c>
      <c r="AK378" s="1"/>
      <c r="AL378" s="1"/>
      <c r="AM378" s="1"/>
      <c r="AN378" s="1"/>
      <c r="AP378" s="30"/>
      <c r="AQ378" s="1"/>
      <c r="AR378" s="1">
        <f t="shared" ref="AR378:AR414" si="60">AQ378*AP378</f>
        <v>0</v>
      </c>
      <c r="AS378" s="1"/>
      <c r="AT378" s="1"/>
      <c r="AU378" s="2">
        <f t="shared" ref="AU378:AU441" si="61">SUM(AR378:AT378)</f>
        <v>0</v>
      </c>
      <c r="AW378" s="1"/>
      <c r="AX378" s="1"/>
      <c r="AY378" s="1"/>
      <c r="AZ378" s="2">
        <f t="shared" ref="AZ378:AZ414" si="62">SUM(AU378,AW378,AX378,AY378)</f>
        <v>0</v>
      </c>
      <c r="BA378" s="2">
        <f>SUM(AF378,AH378,-AZ378,-Table1913[[#This Row],[Sale Fee]])</f>
        <v>0</v>
      </c>
      <c r="BC378" s="1"/>
      <c r="BD378" s="1"/>
      <c r="BE378" s="1"/>
    </row>
    <row r="379" spans="1:57" x14ac:dyDescent="0.25">
      <c r="A379" s="1"/>
      <c r="B379" s="1"/>
      <c r="E379" s="4"/>
      <c r="F379" s="4"/>
      <c r="Q379" s="1"/>
      <c r="R379" s="1"/>
      <c r="S379" s="1">
        <f t="shared" si="47"/>
        <v>0</v>
      </c>
      <c r="U379" s="1"/>
      <c r="V379" s="1"/>
      <c r="W379" s="1">
        <f t="shared" si="57"/>
        <v>0</v>
      </c>
      <c r="X379" s="1"/>
      <c r="Y379" s="1"/>
      <c r="Z379" s="1">
        <f>Table1913[[#This Row],[Quantity2]]*Table1913[[#This Row],[U Cost]]</f>
        <v>0</v>
      </c>
      <c r="AB379" s="1"/>
      <c r="AC379" s="1"/>
      <c r="AD379" s="1">
        <f t="shared" si="58"/>
        <v>0</v>
      </c>
      <c r="AE379" s="1"/>
      <c r="AF379" s="1">
        <f>SUM(Table1913[[#This Row],[Total 
Paid]:[Shipping 
Charged]])</f>
        <v>0</v>
      </c>
      <c r="AG379" s="1"/>
      <c r="AH379" s="1"/>
      <c r="AI379" s="1">
        <f t="shared" si="59"/>
        <v>0</v>
      </c>
      <c r="AK379" s="1"/>
      <c r="AL379" s="1"/>
      <c r="AM379" s="1"/>
      <c r="AN379" s="1"/>
      <c r="AP379" s="30"/>
      <c r="AQ379" s="1"/>
      <c r="AR379" s="1">
        <f t="shared" si="60"/>
        <v>0</v>
      </c>
      <c r="AS379" s="1"/>
      <c r="AT379" s="1"/>
      <c r="AU379" s="2">
        <f t="shared" si="61"/>
        <v>0</v>
      </c>
      <c r="AW379" s="1"/>
      <c r="AX379" s="1"/>
      <c r="AY379" s="1"/>
      <c r="AZ379" s="2">
        <f t="shared" si="62"/>
        <v>0</v>
      </c>
      <c r="BA379" s="2">
        <f>SUM(AF379,AH379,-AZ379,-Table1913[[#This Row],[Sale Fee]])</f>
        <v>0</v>
      </c>
      <c r="BC379" s="1"/>
      <c r="BD379" s="1"/>
      <c r="BE379" s="1"/>
    </row>
    <row r="380" spans="1:57" x14ac:dyDescent="0.25">
      <c r="A380" s="1"/>
      <c r="B380" s="1"/>
      <c r="E380" s="4"/>
      <c r="F380" s="4"/>
      <c r="Q380" s="1"/>
      <c r="R380" s="1"/>
      <c r="S380" s="1">
        <f t="shared" si="47"/>
        <v>0</v>
      </c>
      <c r="U380" s="1"/>
      <c r="V380" s="1"/>
      <c r="W380" s="1">
        <f t="shared" si="57"/>
        <v>0</v>
      </c>
      <c r="X380" s="1"/>
      <c r="Y380" s="1"/>
      <c r="Z380" s="1">
        <f>Table1913[[#This Row],[Quantity2]]*Table1913[[#This Row],[U Cost]]</f>
        <v>0</v>
      </c>
      <c r="AB380" s="1"/>
      <c r="AC380" s="1"/>
      <c r="AD380" s="1">
        <f t="shared" si="58"/>
        <v>0</v>
      </c>
      <c r="AE380" s="1"/>
      <c r="AF380" s="1">
        <f>SUM(Table1913[[#This Row],[Total 
Paid]:[Shipping 
Charged]])</f>
        <v>0</v>
      </c>
      <c r="AG380" s="1"/>
      <c r="AH380" s="1"/>
      <c r="AI380" s="1">
        <f t="shared" si="59"/>
        <v>0</v>
      </c>
      <c r="AK380" s="1"/>
      <c r="AL380" s="1"/>
      <c r="AM380" s="1"/>
      <c r="AN380" s="1"/>
      <c r="AP380" s="30"/>
      <c r="AQ380" s="1"/>
      <c r="AR380" s="1">
        <f t="shared" si="60"/>
        <v>0</v>
      </c>
      <c r="AS380" s="1"/>
      <c r="AT380" s="1"/>
      <c r="AU380" s="2">
        <f t="shared" si="61"/>
        <v>0</v>
      </c>
      <c r="AW380" s="1"/>
      <c r="AX380" s="1"/>
      <c r="AY380" s="1"/>
      <c r="AZ380" s="2">
        <f t="shared" si="62"/>
        <v>0</v>
      </c>
      <c r="BA380" s="2">
        <f>SUM(AF380,AH380,-AZ380,-Table1913[[#This Row],[Sale Fee]])</f>
        <v>0</v>
      </c>
      <c r="BC380" s="1"/>
      <c r="BD380" s="1"/>
      <c r="BE380" s="1"/>
    </row>
    <row r="381" spans="1:57" x14ac:dyDescent="0.25">
      <c r="A381" s="1"/>
      <c r="B381" s="1"/>
      <c r="E381" s="4"/>
      <c r="F381" s="4"/>
      <c r="Q381" s="1"/>
      <c r="R381" s="1"/>
      <c r="S381" s="1">
        <f t="shared" si="47"/>
        <v>0</v>
      </c>
      <c r="U381" s="1"/>
      <c r="V381" s="1"/>
      <c r="W381" s="1">
        <f t="shared" si="57"/>
        <v>0</v>
      </c>
      <c r="X381" s="1"/>
      <c r="Y381" s="1"/>
      <c r="Z381" s="1">
        <f>Table1913[[#This Row],[Quantity2]]*Table1913[[#This Row],[U Cost]]</f>
        <v>0</v>
      </c>
      <c r="AB381" s="1"/>
      <c r="AC381" s="1"/>
      <c r="AD381" s="1">
        <f t="shared" si="58"/>
        <v>0</v>
      </c>
      <c r="AE381" s="1"/>
      <c r="AF381" s="1">
        <f>SUM(Table1913[[#This Row],[Total 
Paid]:[Shipping 
Charged]])</f>
        <v>0</v>
      </c>
      <c r="AG381" s="1"/>
      <c r="AH381" s="1"/>
      <c r="AI381" s="1">
        <f t="shared" si="59"/>
        <v>0</v>
      </c>
      <c r="AK381" s="1"/>
      <c r="AL381" s="1"/>
      <c r="AM381" s="1"/>
      <c r="AN381" s="1"/>
      <c r="AP381" s="30"/>
      <c r="AQ381" s="1"/>
      <c r="AR381" s="1">
        <f t="shared" si="60"/>
        <v>0</v>
      </c>
      <c r="AS381" s="1"/>
      <c r="AT381" s="1"/>
      <c r="AU381" s="2">
        <f t="shared" si="61"/>
        <v>0</v>
      </c>
      <c r="AW381" s="1"/>
      <c r="AX381" s="1"/>
      <c r="AY381" s="1"/>
      <c r="AZ381" s="2">
        <f t="shared" si="62"/>
        <v>0</v>
      </c>
      <c r="BA381" s="2">
        <f>SUM(AF381,AH381,-AZ381,-Table1913[[#This Row],[Sale Fee]])</f>
        <v>0</v>
      </c>
      <c r="BC381" s="1"/>
      <c r="BD381" s="1"/>
      <c r="BE381" s="1"/>
    </row>
    <row r="382" spans="1:57" x14ac:dyDescent="0.25">
      <c r="A382" s="1"/>
      <c r="B382" s="1"/>
      <c r="E382" s="4"/>
      <c r="F382" s="4"/>
      <c r="Q382" s="1"/>
      <c r="R382" s="1"/>
      <c r="S382" s="1">
        <f t="shared" si="47"/>
        <v>0</v>
      </c>
      <c r="U382" s="1"/>
      <c r="V382" s="1"/>
      <c r="W382" s="1">
        <f t="shared" si="57"/>
        <v>0</v>
      </c>
      <c r="X382" s="1"/>
      <c r="Y382" s="1"/>
      <c r="Z382" s="1">
        <f>Table1913[[#This Row],[Quantity2]]*Table1913[[#This Row],[U Cost]]</f>
        <v>0</v>
      </c>
      <c r="AB382" s="1"/>
      <c r="AC382" s="1"/>
      <c r="AD382" s="1">
        <f t="shared" si="58"/>
        <v>0</v>
      </c>
      <c r="AE382" s="1"/>
      <c r="AF382" s="1">
        <f>SUM(Table1913[[#This Row],[Total 
Paid]:[Shipping 
Charged]])</f>
        <v>0</v>
      </c>
      <c r="AG382" s="1"/>
      <c r="AH382" s="1"/>
      <c r="AI382" s="1">
        <f t="shared" si="59"/>
        <v>0</v>
      </c>
      <c r="AK382" s="1"/>
      <c r="AL382" s="1"/>
      <c r="AM382" s="1"/>
      <c r="AN382" s="1"/>
      <c r="AP382" s="30"/>
      <c r="AQ382" s="1"/>
      <c r="AR382" s="1">
        <f t="shared" si="60"/>
        <v>0</v>
      </c>
      <c r="AS382" s="1"/>
      <c r="AT382" s="1"/>
      <c r="AU382" s="2">
        <f t="shared" si="61"/>
        <v>0</v>
      </c>
      <c r="AW382" s="1"/>
      <c r="AX382" s="1"/>
      <c r="AY382" s="1"/>
      <c r="AZ382" s="2">
        <f t="shared" si="62"/>
        <v>0</v>
      </c>
      <c r="BA382" s="2">
        <f>SUM(AF382,AH382,-AZ382,-Table1913[[#This Row],[Sale Fee]])</f>
        <v>0</v>
      </c>
      <c r="BC382" s="1"/>
      <c r="BD382" s="1"/>
      <c r="BE382" s="1"/>
    </row>
    <row r="383" spans="1:57" x14ac:dyDescent="0.25">
      <c r="A383" s="1"/>
      <c r="B383" s="1"/>
      <c r="E383" s="4"/>
      <c r="F383" s="4"/>
      <c r="Q383" s="1"/>
      <c r="R383" s="1"/>
      <c r="S383" s="1">
        <f t="shared" si="47"/>
        <v>0</v>
      </c>
      <c r="U383" s="1"/>
      <c r="V383" s="1"/>
      <c r="W383" s="1">
        <f t="shared" si="57"/>
        <v>0</v>
      </c>
      <c r="X383" s="1"/>
      <c r="Y383" s="1"/>
      <c r="Z383" s="1">
        <f>Table1913[[#This Row],[Quantity2]]*Table1913[[#This Row],[U Cost]]</f>
        <v>0</v>
      </c>
      <c r="AB383" s="1"/>
      <c r="AC383" s="1"/>
      <c r="AD383" s="1">
        <f t="shared" si="58"/>
        <v>0</v>
      </c>
      <c r="AE383" s="1"/>
      <c r="AF383" s="1">
        <f>SUM(Table1913[[#This Row],[Total 
Paid]:[Shipping 
Charged]])</f>
        <v>0</v>
      </c>
      <c r="AG383" s="1"/>
      <c r="AH383" s="1"/>
      <c r="AI383" s="1">
        <f t="shared" si="59"/>
        <v>0</v>
      </c>
      <c r="AK383" s="1"/>
      <c r="AL383" s="1"/>
      <c r="AM383" s="1"/>
      <c r="AN383" s="1"/>
      <c r="AP383" s="30"/>
      <c r="AQ383" s="1"/>
      <c r="AR383" s="1">
        <f t="shared" si="60"/>
        <v>0</v>
      </c>
      <c r="AS383" s="1"/>
      <c r="AT383" s="1"/>
      <c r="AU383" s="2">
        <f t="shared" si="61"/>
        <v>0</v>
      </c>
      <c r="AW383" s="1"/>
      <c r="AX383" s="1"/>
      <c r="AY383" s="1"/>
      <c r="AZ383" s="2">
        <f t="shared" si="62"/>
        <v>0</v>
      </c>
      <c r="BA383" s="2">
        <f>SUM(AF383,AH383,-AZ383,-Table1913[[#This Row],[Sale Fee]])</f>
        <v>0</v>
      </c>
      <c r="BC383" s="1"/>
      <c r="BD383" s="1"/>
      <c r="BE383" s="1"/>
    </row>
    <row r="384" spans="1:57" x14ac:dyDescent="0.25">
      <c r="A384" s="1"/>
      <c r="B384" s="1"/>
      <c r="E384" s="4"/>
      <c r="F384" s="4"/>
      <c r="Q384" s="1"/>
      <c r="R384" s="1"/>
      <c r="S384" s="1">
        <f t="shared" si="47"/>
        <v>0</v>
      </c>
      <c r="U384" s="1"/>
      <c r="V384" s="1"/>
      <c r="W384" s="1">
        <f t="shared" si="57"/>
        <v>0</v>
      </c>
      <c r="X384" s="1"/>
      <c r="Y384" s="1"/>
      <c r="Z384" s="1">
        <f>Table1913[[#This Row],[Quantity2]]*Table1913[[#This Row],[U Cost]]</f>
        <v>0</v>
      </c>
      <c r="AB384" s="1"/>
      <c r="AC384" s="1"/>
      <c r="AD384" s="1">
        <f t="shared" si="58"/>
        <v>0</v>
      </c>
      <c r="AE384" s="1"/>
      <c r="AF384" s="1">
        <f>SUM(Table1913[[#This Row],[Total 
Paid]:[Shipping 
Charged]])</f>
        <v>0</v>
      </c>
      <c r="AG384" s="1"/>
      <c r="AH384" s="1"/>
      <c r="AI384" s="1">
        <f t="shared" si="59"/>
        <v>0</v>
      </c>
      <c r="AK384" s="1"/>
      <c r="AL384" s="1"/>
      <c r="AM384" s="1"/>
      <c r="AN384" s="1"/>
      <c r="AP384" s="30"/>
      <c r="AQ384" s="1"/>
      <c r="AR384" s="1">
        <f t="shared" si="60"/>
        <v>0</v>
      </c>
      <c r="AS384" s="1"/>
      <c r="AT384" s="1"/>
      <c r="AU384" s="2">
        <f t="shared" si="61"/>
        <v>0</v>
      </c>
      <c r="AW384" s="1"/>
      <c r="AX384" s="1"/>
      <c r="AY384" s="1"/>
      <c r="AZ384" s="2">
        <f t="shared" si="62"/>
        <v>0</v>
      </c>
      <c r="BA384" s="2">
        <f>SUM(AF384,AH384,-AZ384,-Table1913[[#This Row],[Sale Fee]])</f>
        <v>0</v>
      </c>
      <c r="BC384" s="1"/>
      <c r="BD384" s="1"/>
      <c r="BE384" s="1"/>
    </row>
    <row r="385" spans="1:57" x14ac:dyDescent="0.25">
      <c r="A385" s="1"/>
      <c r="B385" s="1"/>
      <c r="E385" s="4"/>
      <c r="F385" s="4"/>
      <c r="Q385" s="1"/>
      <c r="R385" s="1"/>
      <c r="S385" s="1">
        <f t="shared" si="47"/>
        <v>0</v>
      </c>
      <c r="U385" s="1"/>
      <c r="V385" s="1"/>
      <c r="W385" s="1">
        <f t="shared" si="57"/>
        <v>0</v>
      </c>
      <c r="X385" s="1"/>
      <c r="Y385" s="1"/>
      <c r="Z385" s="1">
        <f>Table1913[[#This Row],[Quantity2]]*Table1913[[#This Row],[U Cost]]</f>
        <v>0</v>
      </c>
      <c r="AB385" s="1"/>
      <c r="AC385" s="1"/>
      <c r="AD385" s="1">
        <f t="shared" si="58"/>
        <v>0</v>
      </c>
      <c r="AE385" s="1"/>
      <c r="AF385" s="1">
        <f>SUM(Table1913[[#This Row],[Total 
Paid]:[Shipping 
Charged]])</f>
        <v>0</v>
      </c>
      <c r="AG385" s="1"/>
      <c r="AH385" s="1"/>
      <c r="AI385" s="1">
        <f t="shared" si="59"/>
        <v>0</v>
      </c>
      <c r="AK385" s="1"/>
      <c r="AL385" s="1"/>
      <c r="AM385" s="1"/>
      <c r="AN385" s="1"/>
      <c r="AP385" s="30"/>
      <c r="AQ385" s="1"/>
      <c r="AR385" s="1">
        <f t="shared" si="60"/>
        <v>0</v>
      </c>
      <c r="AS385" s="1"/>
      <c r="AT385" s="1"/>
      <c r="AU385" s="2">
        <f t="shared" si="61"/>
        <v>0</v>
      </c>
      <c r="AW385" s="1"/>
      <c r="AX385" s="1"/>
      <c r="AY385" s="1"/>
      <c r="AZ385" s="2">
        <f t="shared" si="62"/>
        <v>0</v>
      </c>
      <c r="BA385" s="2">
        <f>SUM(AF385,AH385,-AZ385,-Table1913[[#This Row],[Sale Fee]])</f>
        <v>0</v>
      </c>
      <c r="BC385" s="1"/>
      <c r="BD385" s="1"/>
      <c r="BE385" s="1"/>
    </row>
    <row r="386" spans="1:57" x14ac:dyDescent="0.25">
      <c r="A386" s="1"/>
      <c r="B386" s="1"/>
      <c r="E386" s="4"/>
      <c r="F386" s="4"/>
      <c r="Q386" s="1"/>
      <c r="R386" s="1"/>
      <c r="S386" s="1">
        <f t="shared" si="47"/>
        <v>0</v>
      </c>
      <c r="U386" s="1"/>
      <c r="V386" s="1"/>
      <c r="W386" s="1">
        <f t="shared" si="57"/>
        <v>0</v>
      </c>
      <c r="X386" s="1"/>
      <c r="Y386" s="1"/>
      <c r="Z386" s="1">
        <f>Table1913[[#This Row],[Quantity2]]*Table1913[[#This Row],[U Cost]]</f>
        <v>0</v>
      </c>
      <c r="AB386" s="1"/>
      <c r="AC386" s="1"/>
      <c r="AD386" s="1">
        <f t="shared" si="58"/>
        <v>0</v>
      </c>
      <c r="AE386" s="1"/>
      <c r="AF386" s="1">
        <f>SUM(Table1913[[#This Row],[Total 
Paid]:[Shipping 
Charged]])</f>
        <v>0</v>
      </c>
      <c r="AG386" s="1"/>
      <c r="AH386" s="1"/>
      <c r="AI386" s="1">
        <f t="shared" si="59"/>
        <v>0</v>
      </c>
      <c r="AK386" s="1"/>
      <c r="AL386" s="1"/>
      <c r="AM386" s="1"/>
      <c r="AN386" s="1"/>
      <c r="AP386" s="30"/>
      <c r="AQ386" s="1"/>
      <c r="AR386" s="1">
        <f t="shared" si="60"/>
        <v>0</v>
      </c>
      <c r="AS386" s="1"/>
      <c r="AT386" s="1"/>
      <c r="AU386" s="2">
        <f t="shared" si="61"/>
        <v>0</v>
      </c>
      <c r="AW386" s="1"/>
      <c r="AX386" s="1"/>
      <c r="AY386" s="1"/>
      <c r="AZ386" s="2">
        <f t="shared" si="62"/>
        <v>0</v>
      </c>
      <c r="BA386" s="2">
        <f>SUM(AF386,AH386,-AZ386,-Table1913[[#This Row],[Sale Fee]])</f>
        <v>0</v>
      </c>
      <c r="BC386" s="1"/>
      <c r="BD386" s="1"/>
      <c r="BE386" s="1"/>
    </row>
    <row r="387" spans="1:57" x14ac:dyDescent="0.25">
      <c r="A387" s="1"/>
      <c r="B387" s="1"/>
      <c r="E387" s="4"/>
      <c r="F387" s="4"/>
      <c r="Q387" s="1"/>
      <c r="R387" s="1"/>
      <c r="S387" s="1">
        <f t="shared" si="47"/>
        <v>0</v>
      </c>
      <c r="U387" s="1"/>
      <c r="V387" s="1"/>
      <c r="W387" s="1">
        <f t="shared" si="57"/>
        <v>0</v>
      </c>
      <c r="X387" s="1"/>
      <c r="Y387" s="1"/>
      <c r="Z387" s="1">
        <f>Table1913[[#This Row],[Quantity2]]*Table1913[[#This Row],[U Cost]]</f>
        <v>0</v>
      </c>
      <c r="AB387" s="1"/>
      <c r="AC387" s="1"/>
      <c r="AD387" s="1">
        <f t="shared" si="58"/>
        <v>0</v>
      </c>
      <c r="AE387" s="1"/>
      <c r="AF387" s="1">
        <f>SUM(Table1913[[#This Row],[Total 
Paid]:[Shipping 
Charged]])</f>
        <v>0</v>
      </c>
      <c r="AG387" s="1"/>
      <c r="AH387" s="1"/>
      <c r="AI387" s="1">
        <f t="shared" si="59"/>
        <v>0</v>
      </c>
      <c r="AK387" s="1"/>
      <c r="AL387" s="1"/>
      <c r="AM387" s="1"/>
      <c r="AN387" s="1"/>
      <c r="AP387" s="30"/>
      <c r="AQ387" s="1"/>
      <c r="AR387" s="1">
        <f t="shared" si="60"/>
        <v>0</v>
      </c>
      <c r="AS387" s="1"/>
      <c r="AT387" s="1"/>
      <c r="AU387" s="2">
        <f t="shared" si="61"/>
        <v>0</v>
      </c>
      <c r="AW387" s="1"/>
      <c r="AX387" s="1"/>
      <c r="AY387" s="1"/>
      <c r="AZ387" s="2">
        <f t="shared" si="62"/>
        <v>0</v>
      </c>
      <c r="BA387" s="2">
        <f>SUM(AF387,AH387,-AZ387,-Table1913[[#This Row],[Sale Fee]])</f>
        <v>0</v>
      </c>
      <c r="BC387" s="1"/>
      <c r="BD387" s="1"/>
      <c r="BE387" s="1"/>
    </row>
    <row r="388" spans="1:57" x14ac:dyDescent="0.25">
      <c r="A388" s="1"/>
      <c r="B388" s="1"/>
      <c r="E388" s="4"/>
      <c r="F388" s="4"/>
      <c r="Q388" s="1"/>
      <c r="R388" s="1"/>
      <c r="S388" s="1">
        <f t="shared" si="47"/>
        <v>0</v>
      </c>
      <c r="U388" s="1"/>
      <c r="V388" s="1"/>
      <c r="W388" s="1">
        <f t="shared" si="57"/>
        <v>0</v>
      </c>
      <c r="X388" s="1"/>
      <c r="Y388" s="1"/>
      <c r="Z388" s="1">
        <f>Table1913[[#This Row],[Quantity2]]*Table1913[[#This Row],[U Cost]]</f>
        <v>0</v>
      </c>
      <c r="AB388" s="1"/>
      <c r="AC388" s="1"/>
      <c r="AD388" s="1">
        <f t="shared" si="58"/>
        <v>0</v>
      </c>
      <c r="AE388" s="1"/>
      <c r="AF388" s="1">
        <f>SUM(Table1913[[#This Row],[Total 
Paid]:[Shipping 
Charged]])</f>
        <v>0</v>
      </c>
      <c r="AG388" s="1"/>
      <c r="AH388" s="1"/>
      <c r="AI388" s="1">
        <f t="shared" si="59"/>
        <v>0</v>
      </c>
      <c r="AK388" s="1"/>
      <c r="AL388" s="1"/>
      <c r="AM388" s="1"/>
      <c r="AN388" s="1"/>
      <c r="AP388" s="30"/>
      <c r="AQ388" s="1"/>
      <c r="AR388" s="1">
        <f t="shared" si="60"/>
        <v>0</v>
      </c>
      <c r="AS388" s="1"/>
      <c r="AT388" s="1"/>
      <c r="AU388" s="2">
        <f t="shared" si="61"/>
        <v>0</v>
      </c>
      <c r="AW388" s="1"/>
      <c r="AX388" s="1"/>
      <c r="AY388" s="1"/>
      <c r="AZ388" s="2">
        <f t="shared" si="62"/>
        <v>0</v>
      </c>
      <c r="BA388" s="2">
        <f>SUM(AF388,AH388,-AZ388,-Table1913[[#This Row],[Sale Fee]])</f>
        <v>0</v>
      </c>
      <c r="BC388" s="1"/>
      <c r="BD388" s="1"/>
      <c r="BE388" s="1"/>
    </row>
    <row r="389" spans="1:57" x14ac:dyDescent="0.25">
      <c r="A389" s="1"/>
      <c r="B389" s="1"/>
      <c r="E389" s="4"/>
      <c r="F389" s="4"/>
      <c r="Q389" s="1"/>
      <c r="R389" s="1"/>
      <c r="S389" s="1">
        <f t="shared" si="47"/>
        <v>0</v>
      </c>
      <c r="U389" s="1"/>
      <c r="V389" s="1"/>
      <c r="W389" s="1">
        <f t="shared" si="57"/>
        <v>0</v>
      </c>
      <c r="X389" s="1"/>
      <c r="Y389" s="1"/>
      <c r="Z389" s="1">
        <f>Table1913[[#This Row],[Quantity2]]*Table1913[[#This Row],[U Cost]]</f>
        <v>0</v>
      </c>
      <c r="AB389" s="1"/>
      <c r="AC389" s="1"/>
      <c r="AD389" s="1">
        <f t="shared" si="58"/>
        <v>0</v>
      </c>
      <c r="AE389" s="1"/>
      <c r="AF389" s="1">
        <f>SUM(Table1913[[#This Row],[Total 
Paid]:[Shipping 
Charged]])</f>
        <v>0</v>
      </c>
      <c r="AG389" s="1"/>
      <c r="AH389" s="1"/>
      <c r="AI389" s="1">
        <f t="shared" si="59"/>
        <v>0</v>
      </c>
      <c r="AK389" s="1"/>
      <c r="AL389" s="1"/>
      <c r="AM389" s="1"/>
      <c r="AN389" s="1"/>
      <c r="AP389" s="30"/>
      <c r="AQ389" s="1"/>
      <c r="AR389" s="1">
        <f t="shared" si="60"/>
        <v>0</v>
      </c>
      <c r="AS389" s="1"/>
      <c r="AT389" s="1"/>
      <c r="AU389" s="2">
        <f t="shared" si="61"/>
        <v>0</v>
      </c>
      <c r="AW389" s="1"/>
      <c r="AX389" s="1"/>
      <c r="AY389" s="1"/>
      <c r="AZ389" s="2">
        <f t="shared" si="62"/>
        <v>0</v>
      </c>
      <c r="BA389" s="2">
        <f>SUM(AF389,AH389,-AZ389,-Table1913[[#This Row],[Sale Fee]])</f>
        <v>0</v>
      </c>
      <c r="BC389" s="1"/>
      <c r="BD389" s="1"/>
      <c r="BE389" s="1"/>
    </row>
    <row r="390" spans="1:57" x14ac:dyDescent="0.25">
      <c r="A390" s="1"/>
      <c r="B390" s="1"/>
      <c r="E390" s="4"/>
      <c r="F390" s="4"/>
      <c r="Q390" s="1"/>
      <c r="R390" s="1"/>
      <c r="S390" s="1">
        <f t="shared" si="47"/>
        <v>0</v>
      </c>
      <c r="U390" s="1"/>
      <c r="V390" s="1"/>
      <c r="W390" s="1">
        <f t="shared" si="57"/>
        <v>0</v>
      </c>
      <c r="X390" s="1"/>
      <c r="Y390" s="1"/>
      <c r="Z390" s="1">
        <f>Table1913[[#This Row],[Quantity2]]*Table1913[[#This Row],[U Cost]]</f>
        <v>0</v>
      </c>
      <c r="AB390" s="1"/>
      <c r="AC390" s="1"/>
      <c r="AD390" s="1">
        <f t="shared" si="58"/>
        <v>0</v>
      </c>
      <c r="AE390" s="1"/>
      <c r="AF390" s="1">
        <f>SUM(Table1913[[#This Row],[Total 
Paid]:[Shipping 
Charged]])</f>
        <v>0</v>
      </c>
      <c r="AG390" s="1"/>
      <c r="AH390" s="1"/>
      <c r="AI390" s="1">
        <f t="shared" si="59"/>
        <v>0</v>
      </c>
      <c r="AK390" s="1"/>
      <c r="AL390" s="1"/>
      <c r="AM390" s="1"/>
      <c r="AN390" s="1"/>
      <c r="AP390" s="30"/>
      <c r="AQ390" s="1"/>
      <c r="AR390" s="1">
        <f t="shared" si="60"/>
        <v>0</v>
      </c>
      <c r="AS390" s="1"/>
      <c r="AT390" s="1"/>
      <c r="AU390" s="2">
        <f t="shared" si="61"/>
        <v>0</v>
      </c>
      <c r="AW390" s="1"/>
      <c r="AX390" s="1"/>
      <c r="AY390" s="1"/>
      <c r="AZ390" s="2">
        <f t="shared" si="62"/>
        <v>0</v>
      </c>
      <c r="BA390" s="2">
        <f>SUM(AF390,AH390,-AZ390,-Table1913[[#This Row],[Sale Fee]])</f>
        <v>0</v>
      </c>
      <c r="BC390" s="1"/>
      <c r="BD390" s="1"/>
      <c r="BE390" s="1"/>
    </row>
    <row r="391" spans="1:57" x14ac:dyDescent="0.25">
      <c r="A391" s="1"/>
      <c r="B391" s="1"/>
      <c r="E391" s="4"/>
      <c r="F391" s="4"/>
      <c r="Q391" s="1"/>
      <c r="R391" s="1"/>
      <c r="S391" s="1">
        <f t="shared" si="47"/>
        <v>0</v>
      </c>
      <c r="U391" s="1"/>
      <c r="V391" s="1"/>
      <c r="W391" s="1">
        <f t="shared" si="57"/>
        <v>0</v>
      </c>
      <c r="X391" s="1"/>
      <c r="Y391" s="1"/>
      <c r="Z391" s="1">
        <f>Table1913[[#This Row],[Quantity2]]*Table1913[[#This Row],[U Cost]]</f>
        <v>0</v>
      </c>
      <c r="AB391" s="1"/>
      <c r="AC391" s="1"/>
      <c r="AD391" s="1">
        <f t="shared" si="58"/>
        <v>0</v>
      </c>
      <c r="AE391" s="1"/>
      <c r="AF391" s="1">
        <f>SUM(Table1913[[#This Row],[Total 
Paid]:[Shipping 
Charged]])</f>
        <v>0</v>
      </c>
      <c r="AG391" s="1"/>
      <c r="AH391" s="1"/>
      <c r="AI391" s="1">
        <f t="shared" si="59"/>
        <v>0</v>
      </c>
      <c r="AK391" s="1"/>
      <c r="AL391" s="1"/>
      <c r="AM391" s="1"/>
      <c r="AN391" s="1"/>
      <c r="AP391" s="30"/>
      <c r="AQ391" s="1"/>
      <c r="AR391" s="1">
        <f t="shared" si="60"/>
        <v>0</v>
      </c>
      <c r="AS391" s="1"/>
      <c r="AT391" s="1"/>
      <c r="AU391" s="2">
        <f t="shared" si="61"/>
        <v>0</v>
      </c>
      <c r="AW391" s="1"/>
      <c r="AX391" s="1"/>
      <c r="AY391" s="1"/>
      <c r="AZ391" s="2">
        <f t="shared" si="62"/>
        <v>0</v>
      </c>
      <c r="BA391" s="2">
        <f>SUM(AF391,AH391,-AZ391,-Table1913[[#This Row],[Sale Fee]])</f>
        <v>0</v>
      </c>
      <c r="BC391" s="1"/>
      <c r="BD391" s="1"/>
      <c r="BE391" s="1"/>
    </row>
    <row r="392" spans="1:57" x14ac:dyDescent="0.25">
      <c r="A392" s="1"/>
      <c r="B392" s="1"/>
      <c r="E392" s="4"/>
      <c r="F392" s="4"/>
      <c r="Q392" s="1"/>
      <c r="R392" s="1"/>
      <c r="S392" s="1">
        <f t="shared" si="47"/>
        <v>0</v>
      </c>
      <c r="U392" s="1"/>
      <c r="V392" s="1"/>
      <c r="W392" s="1">
        <f t="shared" si="57"/>
        <v>0</v>
      </c>
      <c r="X392" s="1"/>
      <c r="Y392" s="1"/>
      <c r="Z392" s="1">
        <f>Table1913[[#This Row],[Quantity2]]*Table1913[[#This Row],[U Cost]]</f>
        <v>0</v>
      </c>
      <c r="AB392" s="1"/>
      <c r="AC392" s="1"/>
      <c r="AD392" s="1">
        <f t="shared" si="58"/>
        <v>0</v>
      </c>
      <c r="AE392" s="1"/>
      <c r="AF392" s="1">
        <f>SUM(Table1913[[#This Row],[Total 
Paid]:[Shipping 
Charged]])</f>
        <v>0</v>
      </c>
      <c r="AG392" s="1"/>
      <c r="AH392" s="1"/>
      <c r="AI392" s="1">
        <f t="shared" si="59"/>
        <v>0</v>
      </c>
      <c r="AK392" s="1"/>
      <c r="AL392" s="1"/>
      <c r="AM392" s="1"/>
      <c r="AN392" s="1"/>
      <c r="AP392" s="30"/>
      <c r="AQ392" s="1"/>
      <c r="AR392" s="1">
        <f t="shared" si="60"/>
        <v>0</v>
      </c>
      <c r="AS392" s="1"/>
      <c r="AT392" s="1"/>
      <c r="AU392" s="2">
        <f t="shared" si="61"/>
        <v>0</v>
      </c>
      <c r="AW392" s="1"/>
      <c r="AX392" s="1"/>
      <c r="AY392" s="1"/>
      <c r="AZ392" s="2">
        <f t="shared" si="62"/>
        <v>0</v>
      </c>
      <c r="BA392" s="2">
        <f>SUM(AF392,AH392,-AZ392,-Table1913[[#This Row],[Sale Fee]])</f>
        <v>0</v>
      </c>
      <c r="BC392" s="1"/>
      <c r="BD392" s="1"/>
      <c r="BE392" s="1"/>
    </row>
    <row r="393" spans="1:57" x14ac:dyDescent="0.25">
      <c r="A393" s="1"/>
      <c r="B393" s="1"/>
      <c r="E393" s="4"/>
      <c r="F393" s="4"/>
      <c r="Q393" s="1"/>
      <c r="R393" s="1"/>
      <c r="S393" s="1">
        <f t="shared" si="47"/>
        <v>0</v>
      </c>
      <c r="U393" s="1"/>
      <c r="V393" s="1"/>
      <c r="W393" s="1">
        <f t="shared" si="57"/>
        <v>0</v>
      </c>
      <c r="X393" s="1"/>
      <c r="Y393" s="1"/>
      <c r="Z393" s="1">
        <f>Table1913[[#This Row],[Quantity2]]*Table1913[[#This Row],[U Cost]]</f>
        <v>0</v>
      </c>
      <c r="AB393" s="1"/>
      <c r="AC393" s="1"/>
      <c r="AD393" s="1">
        <f t="shared" si="58"/>
        <v>0</v>
      </c>
      <c r="AE393" s="1"/>
      <c r="AF393" s="1">
        <f>SUM(Table1913[[#This Row],[Total 
Paid]:[Shipping 
Charged]])</f>
        <v>0</v>
      </c>
      <c r="AG393" s="1"/>
      <c r="AH393" s="1"/>
      <c r="AI393" s="1">
        <f t="shared" si="59"/>
        <v>0</v>
      </c>
      <c r="AK393" s="1"/>
      <c r="AL393" s="1"/>
      <c r="AM393" s="1"/>
      <c r="AN393" s="1"/>
      <c r="AP393" s="30"/>
      <c r="AQ393" s="1"/>
      <c r="AR393" s="1">
        <f t="shared" si="60"/>
        <v>0</v>
      </c>
      <c r="AS393" s="1"/>
      <c r="AT393" s="1"/>
      <c r="AU393" s="2">
        <f t="shared" si="61"/>
        <v>0</v>
      </c>
      <c r="AW393" s="1"/>
      <c r="AX393" s="1"/>
      <c r="AY393" s="1"/>
      <c r="AZ393" s="2">
        <f t="shared" si="62"/>
        <v>0</v>
      </c>
      <c r="BA393" s="2">
        <f>SUM(AF393,AH393,-AZ393,-Table1913[[#This Row],[Sale Fee]])</f>
        <v>0</v>
      </c>
      <c r="BC393" s="1"/>
      <c r="BD393" s="1"/>
      <c r="BE393" s="1"/>
    </row>
    <row r="394" spans="1:57" x14ac:dyDescent="0.25">
      <c r="A394" s="1"/>
      <c r="B394" s="1"/>
      <c r="E394" s="4"/>
      <c r="F394" s="4"/>
      <c r="Q394" s="1"/>
      <c r="R394" s="1"/>
      <c r="S394" s="1">
        <f t="shared" si="47"/>
        <v>0</v>
      </c>
      <c r="U394" s="1"/>
      <c r="V394" s="1"/>
      <c r="W394" s="1">
        <f t="shared" si="57"/>
        <v>0</v>
      </c>
      <c r="X394" s="1"/>
      <c r="Y394" s="1"/>
      <c r="Z394" s="1">
        <f>Table1913[[#This Row],[Quantity2]]*Table1913[[#This Row],[U Cost]]</f>
        <v>0</v>
      </c>
      <c r="AB394" s="1"/>
      <c r="AC394" s="1"/>
      <c r="AD394" s="1">
        <f t="shared" si="58"/>
        <v>0</v>
      </c>
      <c r="AE394" s="1"/>
      <c r="AF394" s="1">
        <f>SUM(Table1913[[#This Row],[Total 
Paid]:[Shipping 
Charged]])</f>
        <v>0</v>
      </c>
      <c r="AG394" s="1"/>
      <c r="AH394" s="1"/>
      <c r="AI394" s="1">
        <f t="shared" si="59"/>
        <v>0</v>
      </c>
      <c r="AK394" s="1"/>
      <c r="AL394" s="1"/>
      <c r="AM394" s="1"/>
      <c r="AN394" s="1"/>
      <c r="AP394" s="30"/>
      <c r="AQ394" s="1"/>
      <c r="AR394" s="1">
        <f t="shared" si="60"/>
        <v>0</v>
      </c>
      <c r="AS394" s="1"/>
      <c r="AT394" s="1"/>
      <c r="AU394" s="2">
        <f t="shared" si="61"/>
        <v>0</v>
      </c>
      <c r="AW394" s="1"/>
      <c r="AX394" s="1"/>
      <c r="AY394" s="1"/>
      <c r="AZ394" s="2">
        <f t="shared" si="62"/>
        <v>0</v>
      </c>
      <c r="BA394" s="2">
        <f>SUM(AF394,AH394,-AZ394,-Table1913[[#This Row],[Sale Fee]])</f>
        <v>0</v>
      </c>
      <c r="BC394" s="1"/>
      <c r="BD394" s="1"/>
      <c r="BE394" s="1"/>
    </row>
    <row r="395" spans="1:57" x14ac:dyDescent="0.25">
      <c r="A395" s="1"/>
      <c r="B395" s="1"/>
      <c r="E395" s="4"/>
      <c r="F395" s="4"/>
      <c r="Q395" s="1"/>
      <c r="R395" s="1"/>
      <c r="S395" s="1">
        <f t="shared" si="47"/>
        <v>0</v>
      </c>
      <c r="U395" s="1"/>
      <c r="V395" s="1"/>
      <c r="W395" s="1">
        <f t="shared" si="57"/>
        <v>0</v>
      </c>
      <c r="X395" s="1"/>
      <c r="Y395" s="1"/>
      <c r="Z395" s="1">
        <f>Table1913[[#This Row],[Quantity2]]*Table1913[[#This Row],[U Cost]]</f>
        <v>0</v>
      </c>
      <c r="AB395" s="1"/>
      <c r="AC395" s="1"/>
      <c r="AD395" s="1">
        <f t="shared" si="58"/>
        <v>0</v>
      </c>
      <c r="AE395" s="1"/>
      <c r="AF395" s="1">
        <f>SUM(Table1913[[#This Row],[Total 
Paid]:[Shipping 
Charged]])</f>
        <v>0</v>
      </c>
      <c r="AG395" s="1"/>
      <c r="AH395" s="1"/>
      <c r="AI395" s="1">
        <f t="shared" si="59"/>
        <v>0</v>
      </c>
      <c r="AK395" s="1"/>
      <c r="AL395" s="1"/>
      <c r="AM395" s="1"/>
      <c r="AN395" s="1"/>
      <c r="AP395" s="30"/>
      <c r="AQ395" s="1"/>
      <c r="AR395" s="1">
        <f t="shared" si="60"/>
        <v>0</v>
      </c>
      <c r="AS395" s="1"/>
      <c r="AT395" s="1"/>
      <c r="AU395" s="2">
        <f t="shared" si="61"/>
        <v>0</v>
      </c>
      <c r="AW395" s="1"/>
      <c r="AX395" s="1"/>
      <c r="AY395" s="1"/>
      <c r="AZ395" s="2">
        <f t="shared" si="62"/>
        <v>0</v>
      </c>
      <c r="BA395" s="2">
        <f>SUM(AF395,AH395,-AZ395,-Table1913[[#This Row],[Sale Fee]])</f>
        <v>0</v>
      </c>
      <c r="BC395" s="1"/>
      <c r="BD395" s="1"/>
      <c r="BE395" s="1"/>
    </row>
    <row r="396" spans="1:57" x14ac:dyDescent="0.25">
      <c r="A396" s="1"/>
      <c r="B396" s="1"/>
      <c r="E396" s="4"/>
      <c r="F396" s="4"/>
      <c r="Q396" s="1"/>
      <c r="R396" s="1"/>
      <c r="S396" s="1">
        <f t="shared" si="47"/>
        <v>0</v>
      </c>
      <c r="U396" s="1"/>
      <c r="V396" s="1"/>
      <c r="W396" s="1">
        <f t="shared" si="57"/>
        <v>0</v>
      </c>
      <c r="X396" s="1"/>
      <c r="Y396" s="1"/>
      <c r="Z396" s="1">
        <f>Table1913[[#This Row],[Quantity2]]*Table1913[[#This Row],[U Cost]]</f>
        <v>0</v>
      </c>
      <c r="AB396" s="1"/>
      <c r="AC396" s="1"/>
      <c r="AD396" s="1">
        <f t="shared" si="58"/>
        <v>0</v>
      </c>
      <c r="AE396" s="1"/>
      <c r="AF396" s="1">
        <f>SUM(Table1913[[#This Row],[Total 
Paid]:[Shipping 
Charged]])</f>
        <v>0</v>
      </c>
      <c r="AG396" s="1"/>
      <c r="AH396" s="1"/>
      <c r="AI396" s="1">
        <f t="shared" si="59"/>
        <v>0</v>
      </c>
      <c r="AK396" s="1"/>
      <c r="AL396" s="1"/>
      <c r="AM396" s="1"/>
      <c r="AN396" s="1"/>
      <c r="AP396" s="30"/>
      <c r="AQ396" s="1"/>
      <c r="AR396" s="1">
        <f t="shared" si="60"/>
        <v>0</v>
      </c>
      <c r="AS396" s="1"/>
      <c r="AT396" s="1"/>
      <c r="AU396" s="2">
        <f t="shared" si="61"/>
        <v>0</v>
      </c>
      <c r="AW396" s="1"/>
      <c r="AX396" s="1"/>
      <c r="AY396" s="1"/>
      <c r="AZ396" s="2">
        <f t="shared" si="62"/>
        <v>0</v>
      </c>
      <c r="BA396" s="2">
        <f>SUM(AF396,AH396,-AZ396,-Table1913[[#This Row],[Sale Fee]])</f>
        <v>0</v>
      </c>
      <c r="BC396" s="1"/>
      <c r="BD396" s="1"/>
      <c r="BE396" s="1"/>
    </row>
    <row r="397" spans="1:57" x14ac:dyDescent="0.25">
      <c r="A397" s="1"/>
      <c r="B397" s="1"/>
      <c r="E397" s="4"/>
      <c r="F397" s="4"/>
      <c r="Q397" s="1"/>
      <c r="R397" s="1"/>
      <c r="S397" s="1">
        <f t="shared" si="47"/>
        <v>0</v>
      </c>
      <c r="U397" s="1"/>
      <c r="V397" s="1"/>
      <c r="W397" s="1">
        <f t="shared" si="57"/>
        <v>0</v>
      </c>
      <c r="X397" s="1"/>
      <c r="Y397" s="1"/>
      <c r="Z397" s="1">
        <f>Table1913[[#This Row],[Quantity2]]*Table1913[[#This Row],[U Cost]]</f>
        <v>0</v>
      </c>
      <c r="AB397" s="1"/>
      <c r="AC397" s="1"/>
      <c r="AD397" s="1">
        <f t="shared" si="58"/>
        <v>0</v>
      </c>
      <c r="AE397" s="1"/>
      <c r="AF397" s="1">
        <f>SUM(Table1913[[#This Row],[Total 
Paid]:[Shipping 
Charged]])</f>
        <v>0</v>
      </c>
      <c r="AG397" s="1"/>
      <c r="AH397" s="1"/>
      <c r="AI397" s="1">
        <f t="shared" si="59"/>
        <v>0</v>
      </c>
      <c r="AK397" s="1"/>
      <c r="AL397" s="1"/>
      <c r="AM397" s="1"/>
      <c r="AN397" s="1"/>
      <c r="AP397" s="30"/>
      <c r="AQ397" s="1"/>
      <c r="AR397" s="1">
        <f t="shared" si="60"/>
        <v>0</v>
      </c>
      <c r="AS397" s="1"/>
      <c r="AT397" s="1"/>
      <c r="AU397" s="2">
        <f t="shared" si="61"/>
        <v>0</v>
      </c>
      <c r="AW397" s="1"/>
      <c r="AX397" s="1"/>
      <c r="AY397" s="1"/>
      <c r="AZ397" s="2">
        <f t="shared" si="62"/>
        <v>0</v>
      </c>
      <c r="BA397" s="2">
        <f>SUM(AF397,AH397,-AZ397,-Table1913[[#This Row],[Sale Fee]])</f>
        <v>0</v>
      </c>
      <c r="BC397" s="1"/>
      <c r="BD397" s="1"/>
      <c r="BE397" s="1"/>
    </row>
    <row r="398" spans="1:57" x14ac:dyDescent="0.25">
      <c r="A398" s="1"/>
      <c r="B398" s="1"/>
      <c r="E398" s="4"/>
      <c r="F398" s="4"/>
      <c r="Q398" s="1"/>
      <c r="R398" s="1"/>
      <c r="S398" s="1">
        <f t="shared" si="47"/>
        <v>0</v>
      </c>
      <c r="U398" s="1"/>
      <c r="V398" s="1"/>
      <c r="W398" s="1">
        <f t="shared" si="57"/>
        <v>0</v>
      </c>
      <c r="X398" s="1"/>
      <c r="Y398" s="1"/>
      <c r="Z398" s="1">
        <f>Table1913[[#This Row],[Quantity2]]*Table1913[[#This Row],[U Cost]]</f>
        <v>0</v>
      </c>
      <c r="AB398" s="1"/>
      <c r="AC398" s="1"/>
      <c r="AD398" s="1">
        <f t="shared" si="58"/>
        <v>0</v>
      </c>
      <c r="AE398" s="1"/>
      <c r="AF398" s="1">
        <f>SUM(Table1913[[#This Row],[Total 
Paid]:[Shipping 
Charged]])</f>
        <v>0</v>
      </c>
      <c r="AG398" s="1"/>
      <c r="AH398" s="1"/>
      <c r="AI398" s="1">
        <f t="shared" si="59"/>
        <v>0</v>
      </c>
      <c r="AK398" s="1"/>
      <c r="AL398" s="1"/>
      <c r="AM398" s="1"/>
      <c r="AN398" s="1"/>
      <c r="AP398" s="30"/>
      <c r="AQ398" s="1"/>
      <c r="AR398" s="1">
        <f t="shared" si="60"/>
        <v>0</v>
      </c>
      <c r="AS398" s="1"/>
      <c r="AT398" s="1"/>
      <c r="AU398" s="2">
        <f t="shared" si="61"/>
        <v>0</v>
      </c>
      <c r="AW398" s="1"/>
      <c r="AX398" s="1"/>
      <c r="AY398" s="1"/>
      <c r="AZ398" s="2">
        <f t="shared" si="62"/>
        <v>0</v>
      </c>
      <c r="BA398" s="2">
        <f>SUM(AF398,AH398,-AZ398,-Table1913[[#This Row],[Sale Fee]])</f>
        <v>0</v>
      </c>
      <c r="BC398" s="1"/>
      <c r="BD398" s="1"/>
      <c r="BE398" s="1"/>
    </row>
    <row r="399" spans="1:57" x14ac:dyDescent="0.25">
      <c r="A399" s="1"/>
      <c r="B399" s="1"/>
      <c r="E399" s="4"/>
      <c r="F399" s="4"/>
      <c r="Q399" s="1"/>
      <c r="R399" s="1"/>
      <c r="S399" s="1">
        <f t="shared" si="47"/>
        <v>0</v>
      </c>
      <c r="U399" s="1"/>
      <c r="V399" s="1"/>
      <c r="W399" s="1">
        <f t="shared" si="57"/>
        <v>0</v>
      </c>
      <c r="X399" s="1"/>
      <c r="Y399" s="1"/>
      <c r="Z399" s="1">
        <f>Table1913[[#This Row],[Quantity2]]*Table1913[[#This Row],[U Cost]]</f>
        <v>0</v>
      </c>
      <c r="AB399" s="1"/>
      <c r="AC399" s="1"/>
      <c r="AD399" s="1">
        <f t="shared" si="58"/>
        <v>0</v>
      </c>
      <c r="AE399" s="1"/>
      <c r="AF399" s="1">
        <f>SUM(Table1913[[#This Row],[Total 
Paid]:[Shipping 
Charged]])</f>
        <v>0</v>
      </c>
      <c r="AG399" s="1"/>
      <c r="AH399" s="1"/>
      <c r="AI399" s="1">
        <f t="shared" si="59"/>
        <v>0</v>
      </c>
      <c r="AK399" s="1"/>
      <c r="AL399" s="1"/>
      <c r="AM399" s="1"/>
      <c r="AN399" s="1"/>
      <c r="AP399" s="30"/>
      <c r="AQ399" s="1"/>
      <c r="AR399" s="1">
        <f t="shared" si="60"/>
        <v>0</v>
      </c>
      <c r="AS399" s="1"/>
      <c r="AT399" s="1"/>
      <c r="AU399" s="2">
        <f t="shared" si="61"/>
        <v>0</v>
      </c>
      <c r="AW399" s="1"/>
      <c r="AX399" s="1"/>
      <c r="AY399" s="1"/>
      <c r="AZ399" s="2">
        <f t="shared" si="62"/>
        <v>0</v>
      </c>
      <c r="BA399" s="2">
        <f>SUM(AF399,AH399,-AZ399,-Table1913[[#This Row],[Sale Fee]])</f>
        <v>0</v>
      </c>
      <c r="BC399" s="1"/>
      <c r="BD399" s="1"/>
      <c r="BE399" s="1"/>
    </row>
    <row r="400" spans="1:57" x14ac:dyDescent="0.25">
      <c r="A400" s="1"/>
      <c r="B400" s="1"/>
      <c r="E400" s="4"/>
      <c r="F400" s="4"/>
      <c r="Q400" s="1"/>
      <c r="R400" s="1"/>
      <c r="S400" s="1">
        <f t="shared" si="47"/>
        <v>0</v>
      </c>
      <c r="U400" s="1"/>
      <c r="V400" s="1"/>
      <c r="W400" s="1">
        <f t="shared" si="57"/>
        <v>0</v>
      </c>
      <c r="X400" s="1"/>
      <c r="Y400" s="1"/>
      <c r="Z400" s="1">
        <f>Table1913[[#This Row],[Quantity2]]*Table1913[[#This Row],[U Cost]]</f>
        <v>0</v>
      </c>
      <c r="AB400" s="1"/>
      <c r="AC400" s="1"/>
      <c r="AD400" s="1">
        <f t="shared" si="58"/>
        <v>0</v>
      </c>
      <c r="AE400" s="1"/>
      <c r="AF400" s="1">
        <f>SUM(Table1913[[#This Row],[Total 
Paid]:[Shipping 
Charged]])</f>
        <v>0</v>
      </c>
      <c r="AG400" s="1"/>
      <c r="AH400" s="1"/>
      <c r="AI400" s="1">
        <f t="shared" si="59"/>
        <v>0</v>
      </c>
      <c r="AK400" s="1"/>
      <c r="AL400" s="1"/>
      <c r="AM400" s="1"/>
      <c r="AN400" s="1"/>
      <c r="AP400" s="30"/>
      <c r="AQ400" s="1"/>
      <c r="AR400" s="1">
        <f t="shared" si="60"/>
        <v>0</v>
      </c>
      <c r="AS400" s="1"/>
      <c r="AT400" s="1"/>
      <c r="AU400" s="2">
        <f t="shared" si="61"/>
        <v>0</v>
      </c>
      <c r="AW400" s="1"/>
      <c r="AX400" s="1"/>
      <c r="AY400" s="1"/>
      <c r="AZ400" s="2">
        <f t="shared" si="62"/>
        <v>0</v>
      </c>
      <c r="BA400" s="2">
        <f>SUM(AF400,AH400,-AZ400,-Table1913[[#This Row],[Sale Fee]])</f>
        <v>0</v>
      </c>
      <c r="BC400" s="1"/>
      <c r="BD400" s="1"/>
      <c r="BE400" s="1"/>
    </row>
    <row r="401" spans="1:57" x14ac:dyDescent="0.25">
      <c r="A401" s="1"/>
      <c r="B401" s="1"/>
      <c r="E401" s="4"/>
      <c r="F401" s="4"/>
      <c r="Q401" s="1"/>
      <c r="R401" s="1"/>
      <c r="S401" s="1">
        <f t="shared" si="47"/>
        <v>0</v>
      </c>
      <c r="U401" s="1"/>
      <c r="V401" s="1"/>
      <c r="W401" s="1">
        <f t="shared" si="57"/>
        <v>0</v>
      </c>
      <c r="X401" s="1"/>
      <c r="Y401" s="1"/>
      <c r="Z401" s="1">
        <f>Table1913[[#This Row],[Quantity2]]*Table1913[[#This Row],[U Cost]]</f>
        <v>0</v>
      </c>
      <c r="AB401" s="1"/>
      <c r="AC401" s="1"/>
      <c r="AD401" s="1">
        <f t="shared" si="58"/>
        <v>0</v>
      </c>
      <c r="AE401" s="1"/>
      <c r="AF401" s="1">
        <f>SUM(Table1913[[#This Row],[Total 
Paid]:[Shipping 
Charged]])</f>
        <v>0</v>
      </c>
      <c r="AG401" s="1"/>
      <c r="AH401" s="1"/>
      <c r="AI401" s="1">
        <f t="shared" si="59"/>
        <v>0</v>
      </c>
      <c r="AK401" s="1"/>
      <c r="AL401" s="1"/>
      <c r="AM401" s="1"/>
      <c r="AN401" s="1"/>
      <c r="AP401" s="30"/>
      <c r="AQ401" s="1"/>
      <c r="AR401" s="1">
        <f t="shared" si="60"/>
        <v>0</v>
      </c>
      <c r="AS401" s="1"/>
      <c r="AT401" s="1"/>
      <c r="AU401" s="2">
        <f t="shared" si="61"/>
        <v>0</v>
      </c>
      <c r="AW401" s="1"/>
      <c r="AX401" s="1"/>
      <c r="AY401" s="1"/>
      <c r="AZ401" s="2">
        <f t="shared" si="62"/>
        <v>0</v>
      </c>
      <c r="BA401" s="2">
        <f>SUM(AF401,AH401,-AZ401,-Table1913[[#This Row],[Sale Fee]])</f>
        <v>0</v>
      </c>
      <c r="BC401" s="1"/>
      <c r="BD401" s="1"/>
      <c r="BE401" s="1"/>
    </row>
    <row r="402" spans="1:57" x14ac:dyDescent="0.25">
      <c r="A402" s="1"/>
      <c r="B402" s="1"/>
      <c r="E402" s="4"/>
      <c r="F402" s="4"/>
      <c r="Q402" s="1"/>
      <c r="R402" s="1"/>
      <c r="S402" s="1">
        <f t="shared" si="47"/>
        <v>0</v>
      </c>
      <c r="U402" s="1"/>
      <c r="V402" s="1"/>
      <c r="W402" s="1">
        <f t="shared" si="57"/>
        <v>0</v>
      </c>
      <c r="X402" s="1"/>
      <c r="Y402" s="1"/>
      <c r="Z402" s="1">
        <f>Table1913[[#This Row],[Quantity2]]*Table1913[[#This Row],[U Cost]]</f>
        <v>0</v>
      </c>
      <c r="AB402" s="1"/>
      <c r="AC402" s="1"/>
      <c r="AD402" s="1">
        <f t="shared" si="58"/>
        <v>0</v>
      </c>
      <c r="AE402" s="1"/>
      <c r="AF402" s="1">
        <f>SUM(Table1913[[#This Row],[Total 
Paid]:[Shipping 
Charged]])</f>
        <v>0</v>
      </c>
      <c r="AG402" s="1"/>
      <c r="AH402" s="1"/>
      <c r="AI402" s="1">
        <f t="shared" si="59"/>
        <v>0</v>
      </c>
      <c r="AK402" s="1"/>
      <c r="AL402" s="1"/>
      <c r="AM402" s="1"/>
      <c r="AN402" s="1"/>
      <c r="AP402" s="30"/>
      <c r="AQ402" s="1"/>
      <c r="AR402" s="1">
        <f t="shared" si="60"/>
        <v>0</v>
      </c>
      <c r="AS402" s="1"/>
      <c r="AT402" s="1"/>
      <c r="AU402" s="2">
        <f t="shared" si="61"/>
        <v>0</v>
      </c>
      <c r="AW402" s="1"/>
      <c r="AX402" s="1"/>
      <c r="AY402" s="1"/>
      <c r="AZ402" s="2">
        <f t="shared" si="62"/>
        <v>0</v>
      </c>
      <c r="BA402" s="2">
        <f>SUM(AF402,AH402,-AZ402,-Table1913[[#This Row],[Sale Fee]])</f>
        <v>0</v>
      </c>
      <c r="BC402" s="1"/>
      <c r="BD402" s="1"/>
      <c r="BE402" s="1"/>
    </row>
    <row r="403" spans="1:57" x14ac:dyDescent="0.25">
      <c r="A403" s="1"/>
      <c r="B403" s="1"/>
      <c r="E403" s="4"/>
      <c r="F403" s="4"/>
      <c r="Q403" s="1"/>
      <c r="R403" s="1"/>
      <c r="S403" s="1">
        <f t="shared" si="47"/>
        <v>0</v>
      </c>
      <c r="U403" s="1"/>
      <c r="V403" s="1"/>
      <c r="W403" s="1">
        <f t="shared" si="57"/>
        <v>0</v>
      </c>
      <c r="X403" s="1"/>
      <c r="Y403" s="1"/>
      <c r="Z403" s="1">
        <f>Table1913[[#This Row],[Quantity2]]*Table1913[[#This Row],[U Cost]]</f>
        <v>0</v>
      </c>
      <c r="AB403" s="1"/>
      <c r="AC403" s="1"/>
      <c r="AD403" s="1">
        <f t="shared" si="58"/>
        <v>0</v>
      </c>
      <c r="AE403" s="1"/>
      <c r="AF403" s="1">
        <f>SUM(Table1913[[#This Row],[Total 
Paid]:[Shipping 
Charged]])</f>
        <v>0</v>
      </c>
      <c r="AG403" s="1"/>
      <c r="AH403" s="1"/>
      <c r="AI403" s="1">
        <f t="shared" si="59"/>
        <v>0</v>
      </c>
      <c r="AK403" s="1"/>
      <c r="AL403" s="1"/>
      <c r="AM403" s="1"/>
      <c r="AN403" s="1"/>
      <c r="AP403" s="30"/>
      <c r="AQ403" s="1"/>
      <c r="AR403" s="1">
        <f t="shared" si="60"/>
        <v>0</v>
      </c>
      <c r="AS403" s="1"/>
      <c r="AT403" s="1"/>
      <c r="AU403" s="2">
        <f t="shared" si="61"/>
        <v>0</v>
      </c>
      <c r="AW403" s="1"/>
      <c r="AX403" s="1"/>
      <c r="AY403" s="1"/>
      <c r="AZ403" s="2">
        <f t="shared" si="62"/>
        <v>0</v>
      </c>
      <c r="BA403" s="2">
        <f>SUM(AF403,AH403,-AZ403,-Table1913[[#This Row],[Sale Fee]])</f>
        <v>0</v>
      </c>
      <c r="BC403" s="1"/>
      <c r="BD403" s="1"/>
      <c r="BE403" s="1"/>
    </row>
    <row r="404" spans="1:57" x14ac:dyDescent="0.25">
      <c r="A404" s="1"/>
      <c r="B404" s="1"/>
      <c r="E404" s="4"/>
      <c r="F404" s="4"/>
      <c r="Q404" s="1"/>
      <c r="R404" s="1"/>
      <c r="S404" s="1">
        <f t="shared" si="47"/>
        <v>0</v>
      </c>
      <c r="U404" s="1"/>
      <c r="V404" s="1"/>
      <c r="W404" s="1">
        <f t="shared" si="57"/>
        <v>0</v>
      </c>
      <c r="X404" s="1"/>
      <c r="Y404" s="1"/>
      <c r="Z404" s="1">
        <f>Table1913[[#This Row],[Quantity2]]*Table1913[[#This Row],[U Cost]]</f>
        <v>0</v>
      </c>
      <c r="AB404" s="1"/>
      <c r="AC404" s="1"/>
      <c r="AD404" s="1">
        <f t="shared" si="58"/>
        <v>0</v>
      </c>
      <c r="AE404" s="1"/>
      <c r="AF404" s="1">
        <f>SUM(Table1913[[#This Row],[Total 
Paid]:[Shipping 
Charged]])</f>
        <v>0</v>
      </c>
      <c r="AG404" s="1"/>
      <c r="AH404" s="1"/>
      <c r="AI404" s="1">
        <f t="shared" si="59"/>
        <v>0</v>
      </c>
      <c r="AK404" s="1"/>
      <c r="AL404" s="1"/>
      <c r="AM404" s="1"/>
      <c r="AN404" s="1"/>
      <c r="AP404" s="30"/>
      <c r="AQ404" s="1"/>
      <c r="AR404" s="1">
        <f t="shared" si="60"/>
        <v>0</v>
      </c>
      <c r="AS404" s="1"/>
      <c r="AT404" s="1"/>
      <c r="AU404" s="2">
        <f t="shared" si="61"/>
        <v>0</v>
      </c>
      <c r="AW404" s="1"/>
      <c r="AX404" s="1"/>
      <c r="AY404" s="1"/>
      <c r="AZ404" s="2">
        <f t="shared" si="62"/>
        <v>0</v>
      </c>
      <c r="BA404" s="2">
        <f>SUM(AF404,AH404,-AZ404,-Table1913[[#This Row],[Sale Fee]])</f>
        <v>0</v>
      </c>
      <c r="BC404" s="1"/>
      <c r="BD404" s="1"/>
      <c r="BE404" s="1"/>
    </row>
    <row r="405" spans="1:57" x14ac:dyDescent="0.25">
      <c r="A405" s="1"/>
      <c r="B405" s="1"/>
      <c r="E405" s="4"/>
      <c r="F405" s="4"/>
      <c r="Q405" s="1"/>
      <c r="R405" s="1"/>
      <c r="S405" s="1">
        <f t="shared" si="47"/>
        <v>0</v>
      </c>
      <c r="U405" s="1"/>
      <c r="V405" s="1"/>
      <c r="W405" s="1">
        <f t="shared" si="57"/>
        <v>0</v>
      </c>
      <c r="X405" s="1"/>
      <c r="Y405" s="1"/>
      <c r="Z405" s="1">
        <f>Table1913[[#This Row],[Quantity2]]*Table1913[[#This Row],[U Cost]]</f>
        <v>0</v>
      </c>
      <c r="AB405" s="1"/>
      <c r="AC405" s="1"/>
      <c r="AD405" s="1">
        <f t="shared" si="58"/>
        <v>0</v>
      </c>
      <c r="AE405" s="1"/>
      <c r="AF405" s="1">
        <f>SUM(Table1913[[#This Row],[Total 
Paid]:[Shipping 
Charged]])</f>
        <v>0</v>
      </c>
      <c r="AG405" s="1"/>
      <c r="AH405" s="1"/>
      <c r="AI405" s="1">
        <f t="shared" si="59"/>
        <v>0</v>
      </c>
      <c r="AK405" s="1"/>
      <c r="AL405" s="1"/>
      <c r="AM405" s="1"/>
      <c r="AN405" s="1"/>
      <c r="AP405" s="30"/>
      <c r="AQ405" s="1"/>
      <c r="AR405" s="1">
        <f t="shared" si="60"/>
        <v>0</v>
      </c>
      <c r="AS405" s="1"/>
      <c r="AT405" s="1"/>
      <c r="AU405" s="2">
        <f t="shared" si="61"/>
        <v>0</v>
      </c>
      <c r="AW405" s="1"/>
      <c r="AX405" s="1"/>
      <c r="AY405" s="1"/>
      <c r="AZ405" s="2">
        <f t="shared" si="62"/>
        <v>0</v>
      </c>
      <c r="BA405" s="2">
        <f>SUM(AF405,AH405,-AZ405,-Table1913[[#This Row],[Sale Fee]])</f>
        <v>0</v>
      </c>
      <c r="BC405" s="1"/>
      <c r="BD405" s="1"/>
      <c r="BE405" s="1"/>
    </row>
    <row r="406" spans="1:57" x14ac:dyDescent="0.25">
      <c r="A406" s="1"/>
      <c r="B406" s="1"/>
      <c r="Q406" s="1"/>
      <c r="R406" s="1"/>
      <c r="S406" s="1">
        <f t="shared" si="47"/>
        <v>0</v>
      </c>
      <c r="U406" s="1"/>
      <c r="V406" s="1"/>
      <c r="W406" s="1">
        <f t="shared" si="57"/>
        <v>0</v>
      </c>
      <c r="X406" s="1"/>
      <c r="Y406" s="1"/>
      <c r="Z406" s="1">
        <f>Table1913[[#This Row],[Quantity2]]*Table1913[[#This Row],[U Cost]]</f>
        <v>0</v>
      </c>
      <c r="AB406" s="1"/>
      <c r="AC406" s="1"/>
      <c r="AD406" s="1">
        <f t="shared" si="58"/>
        <v>0</v>
      </c>
      <c r="AE406" s="1"/>
      <c r="AF406" s="1">
        <f>SUM(Table1913[[#This Row],[Total 
Paid]:[Shipping 
Charged]])</f>
        <v>0</v>
      </c>
      <c r="AG406" s="1"/>
      <c r="AH406" s="1"/>
      <c r="AI406" s="1">
        <f t="shared" si="59"/>
        <v>0</v>
      </c>
      <c r="AK406" s="1"/>
      <c r="AL406" s="1"/>
      <c r="AM406" s="1"/>
      <c r="AN406" s="1"/>
      <c r="AP406" s="30"/>
      <c r="AQ406" s="1"/>
      <c r="AR406" s="1">
        <f t="shared" si="60"/>
        <v>0</v>
      </c>
      <c r="AS406" s="1"/>
      <c r="AT406" s="1"/>
      <c r="AU406" s="2">
        <f t="shared" si="61"/>
        <v>0</v>
      </c>
      <c r="AW406" s="1"/>
      <c r="AX406" s="1"/>
      <c r="AY406" s="1"/>
      <c r="AZ406" s="2">
        <f t="shared" si="62"/>
        <v>0</v>
      </c>
      <c r="BA406" s="2">
        <f>SUM(AF406,AH406,-AZ406,-Table1913[[#This Row],[Sale Fee]])</f>
        <v>0</v>
      </c>
      <c r="BC406" s="1"/>
      <c r="BD406" s="1"/>
      <c r="BE406" s="1"/>
    </row>
    <row r="407" spans="1:57" x14ac:dyDescent="0.25">
      <c r="A407" s="1"/>
      <c r="B407" s="1"/>
      <c r="Q407" s="1"/>
      <c r="R407" s="1"/>
      <c r="S407" s="1">
        <f t="shared" si="47"/>
        <v>0</v>
      </c>
      <c r="U407" s="1"/>
      <c r="V407" s="1"/>
      <c r="W407" s="1">
        <f t="shared" si="57"/>
        <v>0</v>
      </c>
      <c r="X407" s="1"/>
      <c r="Y407" s="1"/>
      <c r="Z407" s="1">
        <f>Table1913[[#This Row],[Quantity2]]*Table1913[[#This Row],[U Cost]]</f>
        <v>0</v>
      </c>
      <c r="AB407" s="1"/>
      <c r="AC407" s="1"/>
      <c r="AD407" s="1">
        <f t="shared" si="58"/>
        <v>0</v>
      </c>
      <c r="AE407" s="1"/>
      <c r="AF407" s="1">
        <f>SUM(Table1913[[#This Row],[Total 
Paid]:[Shipping 
Charged]])</f>
        <v>0</v>
      </c>
      <c r="AG407" s="1"/>
      <c r="AH407" s="1"/>
      <c r="AI407" s="1">
        <f t="shared" si="59"/>
        <v>0</v>
      </c>
      <c r="AK407" s="1"/>
      <c r="AL407" s="1"/>
      <c r="AM407" s="1"/>
      <c r="AN407" s="1"/>
      <c r="AP407" s="30"/>
      <c r="AQ407" s="1"/>
      <c r="AR407" s="1">
        <f t="shared" si="60"/>
        <v>0</v>
      </c>
      <c r="AS407" s="1"/>
      <c r="AT407" s="1"/>
      <c r="AU407" s="2">
        <f t="shared" si="61"/>
        <v>0</v>
      </c>
      <c r="AW407" s="1"/>
      <c r="AX407" s="1"/>
      <c r="AY407" s="1"/>
      <c r="AZ407" s="2">
        <f t="shared" si="62"/>
        <v>0</v>
      </c>
      <c r="BA407" s="2">
        <f>SUM(AF407,AH407,-AZ407,-Table1913[[#This Row],[Sale Fee]])</f>
        <v>0</v>
      </c>
      <c r="BC407" s="1"/>
      <c r="BD407" s="1"/>
      <c r="BE407" s="1"/>
    </row>
    <row r="408" spans="1:57" x14ac:dyDescent="0.25">
      <c r="A408" s="1"/>
      <c r="B408" s="1"/>
      <c r="E408" s="4"/>
      <c r="F408" s="4"/>
      <c r="Q408" s="1"/>
      <c r="R408" s="1"/>
      <c r="S408" s="1">
        <f t="shared" si="47"/>
        <v>0</v>
      </c>
      <c r="U408" s="1"/>
      <c r="V408" s="1"/>
      <c r="W408" s="1">
        <f t="shared" si="57"/>
        <v>0</v>
      </c>
      <c r="X408" s="1"/>
      <c r="Y408" s="1"/>
      <c r="Z408" s="1">
        <f>Table1913[[#This Row],[Quantity2]]*Table1913[[#This Row],[U Cost]]</f>
        <v>0</v>
      </c>
      <c r="AB408" s="1"/>
      <c r="AC408" s="1"/>
      <c r="AD408" s="1">
        <f t="shared" si="58"/>
        <v>0</v>
      </c>
      <c r="AE408" s="1"/>
      <c r="AF408" s="1">
        <f>SUM(Table1913[[#This Row],[Total 
Paid]:[Shipping 
Charged]])</f>
        <v>0</v>
      </c>
      <c r="AG408" s="1"/>
      <c r="AH408" s="1"/>
      <c r="AI408" s="1">
        <f t="shared" si="59"/>
        <v>0</v>
      </c>
      <c r="AK408" s="1"/>
      <c r="AL408" s="1"/>
      <c r="AM408" s="1"/>
      <c r="AN408" s="1"/>
      <c r="AP408" s="30"/>
      <c r="AQ408" s="1"/>
      <c r="AR408" s="1">
        <f t="shared" si="60"/>
        <v>0</v>
      </c>
      <c r="AS408" s="1"/>
      <c r="AT408" s="1"/>
      <c r="AU408" s="2">
        <f t="shared" si="61"/>
        <v>0</v>
      </c>
      <c r="AW408" s="1"/>
      <c r="AX408" s="1"/>
      <c r="AY408" s="1"/>
      <c r="AZ408" s="2">
        <f t="shared" si="62"/>
        <v>0</v>
      </c>
      <c r="BA408" s="2">
        <f>SUM(AF408,AH408,-AZ408,-Table1913[[#This Row],[Sale Fee]])</f>
        <v>0</v>
      </c>
      <c r="BC408" s="1"/>
      <c r="BD408" s="1"/>
      <c r="BE408" s="1"/>
    </row>
    <row r="409" spans="1:57" x14ac:dyDescent="0.25">
      <c r="A409" s="1"/>
      <c r="B409" s="1"/>
      <c r="E409" s="4"/>
      <c r="F409" s="4"/>
      <c r="N409" s="49"/>
      <c r="Q409" s="1"/>
      <c r="R409" s="1"/>
      <c r="S409" s="1">
        <f t="shared" si="47"/>
        <v>0</v>
      </c>
      <c r="U409" s="1"/>
      <c r="V409" s="1"/>
      <c r="W409" s="1">
        <f t="shared" si="57"/>
        <v>0</v>
      </c>
      <c r="X409" s="1"/>
      <c r="Y409" s="1"/>
      <c r="Z409" s="1">
        <f>Table1913[[#This Row],[Quantity2]]*Table1913[[#This Row],[U Cost]]</f>
        <v>0</v>
      </c>
      <c r="AB409" s="1"/>
      <c r="AC409" s="1"/>
      <c r="AD409" s="1">
        <f t="shared" si="58"/>
        <v>0</v>
      </c>
      <c r="AE409" s="1"/>
      <c r="AF409" s="1">
        <f>SUM(Table1913[[#This Row],[Total 
Paid]:[Shipping 
Charged]])</f>
        <v>0</v>
      </c>
      <c r="AG409" s="1"/>
      <c r="AH409" s="1"/>
      <c r="AI409" s="1">
        <f t="shared" si="59"/>
        <v>0</v>
      </c>
      <c r="AK409" s="1"/>
      <c r="AL409" s="1"/>
      <c r="AM409" s="1"/>
      <c r="AN409" s="1"/>
      <c r="AP409" s="30"/>
      <c r="AQ409" s="1"/>
      <c r="AR409" s="1">
        <f t="shared" si="60"/>
        <v>0</v>
      </c>
      <c r="AS409" s="1"/>
      <c r="AT409" s="1"/>
      <c r="AU409" s="2">
        <f t="shared" si="61"/>
        <v>0</v>
      </c>
      <c r="AW409" s="1"/>
      <c r="AX409" s="1"/>
      <c r="AY409" s="1"/>
      <c r="AZ409" s="2">
        <f t="shared" si="62"/>
        <v>0</v>
      </c>
      <c r="BA409" s="2">
        <f>SUM(AF409,AH409,-AZ409,-Table1913[[#This Row],[Sale Fee]])</f>
        <v>0</v>
      </c>
      <c r="BC409" s="1"/>
      <c r="BD409" s="1"/>
      <c r="BE409" s="1"/>
    </row>
    <row r="410" spans="1:57" x14ac:dyDescent="0.25">
      <c r="A410" s="1"/>
      <c r="B410" s="1"/>
      <c r="E410" s="4"/>
      <c r="F410" s="4"/>
      <c r="N410" s="49"/>
      <c r="Q410" s="1"/>
      <c r="R410" s="1"/>
      <c r="S410" s="1">
        <f t="shared" si="47"/>
        <v>0</v>
      </c>
      <c r="U410" s="1"/>
      <c r="V410" s="1"/>
      <c r="W410" s="1">
        <f t="shared" si="57"/>
        <v>0</v>
      </c>
      <c r="X410" s="1"/>
      <c r="Y410" s="1"/>
      <c r="Z410" s="1">
        <f>Table1913[[#This Row],[Quantity2]]*Table1913[[#This Row],[U Cost]]</f>
        <v>0</v>
      </c>
      <c r="AB410" s="1"/>
      <c r="AC410" s="1"/>
      <c r="AD410" s="1">
        <f t="shared" si="58"/>
        <v>0</v>
      </c>
      <c r="AE410" s="1"/>
      <c r="AF410" s="1">
        <f>SUM(Table1913[[#This Row],[Total 
Paid]:[Shipping 
Charged]])</f>
        <v>0</v>
      </c>
      <c r="AG410" s="1"/>
      <c r="AH410" s="1"/>
      <c r="AI410" s="1">
        <f t="shared" si="59"/>
        <v>0</v>
      </c>
      <c r="AK410" s="1"/>
      <c r="AL410" s="1"/>
      <c r="AM410" s="1"/>
      <c r="AN410" s="1"/>
      <c r="AP410" s="30"/>
      <c r="AQ410" s="1"/>
      <c r="AR410" s="1">
        <f t="shared" si="60"/>
        <v>0</v>
      </c>
      <c r="AS410" s="1"/>
      <c r="AT410" s="1"/>
      <c r="AU410" s="2">
        <f t="shared" si="61"/>
        <v>0</v>
      </c>
      <c r="AW410" s="1"/>
      <c r="AX410" s="1"/>
      <c r="AY410" s="1"/>
      <c r="AZ410" s="2">
        <f t="shared" si="62"/>
        <v>0</v>
      </c>
      <c r="BA410" s="2">
        <f>SUM(AF410,AH410,-AZ410,-Table1913[[#This Row],[Sale Fee]])</f>
        <v>0</v>
      </c>
      <c r="BC410" s="1"/>
      <c r="BD410" s="1"/>
      <c r="BE410" s="1"/>
    </row>
    <row r="411" spans="1:57" x14ac:dyDescent="0.25">
      <c r="A411" s="1"/>
      <c r="B411" s="1"/>
      <c r="E411" s="4"/>
      <c r="F411" s="4"/>
      <c r="N411" s="49"/>
      <c r="Q411" s="1"/>
      <c r="R411" s="1"/>
      <c r="S411" s="1">
        <f t="shared" si="47"/>
        <v>0</v>
      </c>
      <c r="U411" s="1"/>
      <c r="V411" s="1"/>
      <c r="W411" s="1">
        <f t="shared" si="57"/>
        <v>0</v>
      </c>
      <c r="X411" s="1"/>
      <c r="Y411" s="1"/>
      <c r="Z411" s="1">
        <f>Table1913[[#This Row],[Quantity2]]*Table1913[[#This Row],[U Cost]]</f>
        <v>0</v>
      </c>
      <c r="AB411" s="1"/>
      <c r="AC411" s="1"/>
      <c r="AD411" s="1">
        <f t="shared" si="58"/>
        <v>0</v>
      </c>
      <c r="AE411" s="1"/>
      <c r="AF411" s="1">
        <f>SUM(Table1913[[#This Row],[Total 
Paid]:[Shipping 
Charged]])</f>
        <v>0</v>
      </c>
      <c r="AG411" s="1"/>
      <c r="AH411" s="1"/>
      <c r="AI411" s="1">
        <f t="shared" si="59"/>
        <v>0</v>
      </c>
      <c r="AK411" s="1"/>
      <c r="AL411" s="1"/>
      <c r="AM411" s="1"/>
      <c r="AN411" s="1"/>
      <c r="AP411" s="30"/>
      <c r="AQ411" s="1"/>
      <c r="AR411" s="1">
        <f t="shared" si="60"/>
        <v>0</v>
      </c>
      <c r="AS411" s="1"/>
      <c r="AT411" s="1"/>
      <c r="AU411" s="2">
        <f t="shared" si="61"/>
        <v>0</v>
      </c>
      <c r="AW411" s="1"/>
      <c r="AX411" s="1"/>
      <c r="AY411" s="1"/>
      <c r="AZ411" s="2">
        <f t="shared" si="62"/>
        <v>0</v>
      </c>
      <c r="BA411" s="2">
        <f>SUM(AF411,AH411,-AZ411,-Table1913[[#This Row],[Sale Fee]])</f>
        <v>0</v>
      </c>
      <c r="BC411" s="1"/>
      <c r="BD411" s="1"/>
      <c r="BE411" s="1"/>
    </row>
    <row r="412" spans="1:57" x14ac:dyDescent="0.25">
      <c r="A412" s="1"/>
      <c r="B412" s="1"/>
      <c r="E412" s="4"/>
      <c r="F412" s="4"/>
      <c r="L412" s="50"/>
      <c r="N412" s="49"/>
      <c r="Q412" s="1"/>
      <c r="R412" s="1"/>
      <c r="S412" s="1">
        <f t="shared" si="47"/>
        <v>0</v>
      </c>
      <c r="U412" s="1"/>
      <c r="V412" s="1"/>
      <c r="W412" s="1">
        <f t="shared" si="57"/>
        <v>0</v>
      </c>
      <c r="X412" s="1"/>
      <c r="Y412" s="1"/>
      <c r="Z412" s="1">
        <f>Table1913[[#This Row],[Quantity2]]*Table1913[[#This Row],[U Cost]]</f>
        <v>0</v>
      </c>
      <c r="AB412" s="1"/>
      <c r="AC412" s="1"/>
      <c r="AD412" s="1">
        <f t="shared" si="58"/>
        <v>0</v>
      </c>
      <c r="AE412" s="1"/>
      <c r="AF412" s="1">
        <f>SUM(Table1913[[#This Row],[Total 
Paid]:[Shipping 
Charged]])</f>
        <v>0</v>
      </c>
      <c r="AG412" s="1"/>
      <c r="AH412" s="1"/>
      <c r="AI412" s="1">
        <f t="shared" si="59"/>
        <v>0</v>
      </c>
      <c r="AK412" s="1"/>
      <c r="AL412" s="1"/>
      <c r="AM412" s="1"/>
      <c r="AN412" s="1"/>
      <c r="AP412" s="30"/>
      <c r="AQ412" s="1"/>
      <c r="AR412" s="1">
        <f t="shared" si="60"/>
        <v>0</v>
      </c>
      <c r="AS412" s="1"/>
      <c r="AT412" s="1"/>
      <c r="AU412" s="2">
        <f t="shared" si="61"/>
        <v>0</v>
      </c>
      <c r="AW412" s="1"/>
      <c r="AX412" s="1"/>
      <c r="AY412" s="1"/>
      <c r="AZ412" s="2">
        <f t="shared" si="62"/>
        <v>0</v>
      </c>
      <c r="BA412" s="2">
        <f>SUM(AF412,AH412,-AZ412,-Table1913[[#This Row],[Sale Fee]])</f>
        <v>0</v>
      </c>
      <c r="BC412" s="1"/>
      <c r="BD412" s="1"/>
      <c r="BE412" s="1"/>
    </row>
    <row r="413" spans="1:57" x14ac:dyDescent="0.25">
      <c r="A413" s="1"/>
      <c r="B413" s="1"/>
      <c r="E413" s="4"/>
      <c r="F413" s="4"/>
      <c r="N413" s="49"/>
      <c r="Q413" s="1"/>
      <c r="R413" s="1"/>
      <c r="S413" s="1">
        <f t="shared" si="47"/>
        <v>0</v>
      </c>
      <c r="U413" s="1"/>
      <c r="V413" s="1"/>
      <c r="W413" s="1">
        <f t="shared" si="57"/>
        <v>0</v>
      </c>
      <c r="X413" s="1"/>
      <c r="Y413" s="1"/>
      <c r="Z413" s="1">
        <f>Table1913[[#This Row],[Quantity2]]*Table1913[[#This Row],[U Cost]]</f>
        <v>0</v>
      </c>
      <c r="AB413" s="1"/>
      <c r="AC413" s="1"/>
      <c r="AD413" s="1">
        <f t="shared" si="58"/>
        <v>0</v>
      </c>
      <c r="AE413" s="1"/>
      <c r="AF413" s="1">
        <f>SUM(Table1913[[#This Row],[Total 
Paid]:[Shipping 
Charged]])</f>
        <v>0</v>
      </c>
      <c r="AG413" s="1"/>
      <c r="AH413" s="1"/>
      <c r="AI413" s="1">
        <f t="shared" si="59"/>
        <v>0</v>
      </c>
      <c r="AK413" s="1"/>
      <c r="AL413" s="1"/>
      <c r="AM413" s="1"/>
      <c r="AN413" s="1"/>
      <c r="AP413" s="30"/>
      <c r="AQ413" s="1"/>
      <c r="AR413" s="1">
        <f t="shared" si="60"/>
        <v>0</v>
      </c>
      <c r="AS413" s="1"/>
      <c r="AT413" s="1"/>
      <c r="AU413" s="2">
        <f t="shared" si="61"/>
        <v>0</v>
      </c>
      <c r="AW413" s="1"/>
      <c r="AX413" s="1"/>
      <c r="AY413" s="1"/>
      <c r="AZ413" s="2">
        <f t="shared" si="62"/>
        <v>0</v>
      </c>
      <c r="BA413" s="2">
        <f>SUM(AF413,AH413,-AZ413,-Table1913[[#This Row],[Sale Fee]])</f>
        <v>0</v>
      </c>
      <c r="BC413" s="1"/>
      <c r="BD413" s="1"/>
      <c r="BE413" s="1"/>
    </row>
    <row r="414" spans="1:57" x14ac:dyDescent="0.25">
      <c r="A414" s="1"/>
      <c r="B414" s="1"/>
      <c r="E414" s="4"/>
      <c r="F414" s="4"/>
      <c r="L414" s="50"/>
      <c r="N414" s="49"/>
      <c r="Q414" s="1"/>
      <c r="R414" s="1"/>
      <c r="S414" s="1">
        <f t="shared" si="47"/>
        <v>0</v>
      </c>
      <c r="U414" s="1"/>
      <c r="V414" s="1"/>
      <c r="W414" s="1">
        <f t="shared" si="57"/>
        <v>0</v>
      </c>
      <c r="X414" s="1"/>
      <c r="Y414" s="1"/>
      <c r="Z414" s="1">
        <f>Table1913[[#This Row],[Quantity2]]*Table1913[[#This Row],[U Cost]]</f>
        <v>0</v>
      </c>
      <c r="AB414" s="1"/>
      <c r="AC414" s="1"/>
      <c r="AD414" s="1">
        <f t="shared" si="58"/>
        <v>0</v>
      </c>
      <c r="AE414" s="1"/>
      <c r="AF414" s="1">
        <f>SUM(Table1913[[#This Row],[Total 
Paid]:[Shipping 
Charged]])</f>
        <v>0</v>
      </c>
      <c r="AG414" s="1"/>
      <c r="AH414" s="1"/>
      <c r="AI414" s="1">
        <f t="shared" si="59"/>
        <v>0</v>
      </c>
      <c r="AK414" s="1"/>
      <c r="AL414" s="1"/>
      <c r="AM414" s="1"/>
      <c r="AN414" s="1"/>
      <c r="AP414" s="30"/>
      <c r="AQ414" s="1"/>
      <c r="AR414" s="1">
        <f t="shared" si="60"/>
        <v>0</v>
      </c>
      <c r="AS414" s="1"/>
      <c r="AT414" s="1"/>
      <c r="AU414" s="2">
        <f t="shared" si="61"/>
        <v>0</v>
      </c>
      <c r="AW414" s="1"/>
      <c r="AX414" s="1"/>
      <c r="AY414" s="1"/>
      <c r="AZ414" s="2">
        <f t="shared" si="62"/>
        <v>0</v>
      </c>
      <c r="BA414" s="2">
        <f>SUM(AF414,AH414,-AZ414,-Table1913[[#This Row],[Sale Fee]])</f>
        <v>0</v>
      </c>
      <c r="BC414" s="1"/>
      <c r="BD414" s="1"/>
      <c r="BE414" s="1"/>
    </row>
    <row r="415" spans="1:57" x14ac:dyDescent="0.25">
      <c r="A415" s="1"/>
      <c r="B415" s="1"/>
      <c r="E415" s="4"/>
      <c r="F415" s="4"/>
      <c r="N415" s="54"/>
      <c r="Q415" s="1"/>
      <c r="R415" s="1"/>
      <c r="S415" s="1">
        <f t="shared" si="47"/>
        <v>0</v>
      </c>
      <c r="U415" s="1"/>
      <c r="V415" s="1"/>
      <c r="W415" s="1">
        <f t="shared" si="57"/>
        <v>0</v>
      </c>
      <c r="X415" s="1"/>
      <c r="Y415" s="1"/>
      <c r="Z415" s="1">
        <f>Table1913[[#This Row],[Quantity2]]*Table1913[[#This Row],[U Cost]]</f>
        <v>0</v>
      </c>
      <c r="AB415" s="1"/>
      <c r="AC415" s="1"/>
      <c r="AD415" s="1">
        <f t="shared" si="58"/>
        <v>0</v>
      </c>
      <c r="AE415" s="1"/>
      <c r="AF415" s="1">
        <f>SUM(Table1913[[#This Row],[Total 
Paid]:[Shipping 
Charged]])</f>
        <v>0</v>
      </c>
      <c r="AG415" s="1"/>
      <c r="AH415" s="1"/>
      <c r="AI415" s="1">
        <f t="shared" si="59"/>
        <v>0</v>
      </c>
      <c r="AK415" s="1"/>
      <c r="AL415" s="1"/>
      <c r="AM415" s="1"/>
      <c r="AN415" s="1"/>
      <c r="AP415" s="30"/>
      <c r="AQ415" s="1"/>
      <c r="AR415" s="1">
        <f t="shared" si="40"/>
        <v>0</v>
      </c>
      <c r="AS415" s="1"/>
      <c r="AT415" s="1"/>
      <c r="AU415" s="2">
        <f t="shared" si="61"/>
        <v>0</v>
      </c>
      <c r="AW415" s="1"/>
      <c r="AX415" s="1"/>
      <c r="AY415" s="1"/>
      <c r="AZ415" s="2">
        <f t="shared" si="53"/>
        <v>0</v>
      </c>
      <c r="BA415" s="2">
        <f>SUM(AF415,AH415,-AZ415,-Table1913[[#This Row],[Sale Fee]])</f>
        <v>0</v>
      </c>
      <c r="BC415" s="1"/>
      <c r="BD415" s="1"/>
      <c r="BE415" s="1"/>
    </row>
    <row r="416" spans="1:57" x14ac:dyDescent="0.25">
      <c r="A416" s="1"/>
      <c r="B416" s="1"/>
      <c r="E416" s="4"/>
      <c r="F416" s="4"/>
      <c r="Q416" s="1"/>
      <c r="R416" s="1"/>
      <c r="S416" s="1">
        <f t="shared" si="47"/>
        <v>0</v>
      </c>
      <c r="U416" s="1"/>
      <c r="V416" s="1"/>
      <c r="W416" s="1">
        <f t="shared" si="57"/>
        <v>0</v>
      </c>
      <c r="X416" s="1"/>
      <c r="Y416" s="1"/>
      <c r="Z416" s="1">
        <f>Table1913[[#This Row],[Quantity2]]*Table1913[[#This Row],[U Cost]]</f>
        <v>0</v>
      </c>
      <c r="AB416" s="1"/>
      <c r="AC416" s="1"/>
      <c r="AD416" s="1">
        <f t="shared" si="58"/>
        <v>0</v>
      </c>
      <c r="AE416" s="1"/>
      <c r="AF416" s="1">
        <f>SUM(Table1913[[#This Row],[Total 
Paid]:[Shipping 
Charged]])</f>
        <v>0</v>
      </c>
      <c r="AG416" s="1"/>
      <c r="AH416" s="1"/>
      <c r="AI416" s="1">
        <f t="shared" si="59"/>
        <v>0</v>
      </c>
      <c r="AK416" s="1"/>
      <c r="AL416" s="1"/>
      <c r="AM416" s="1"/>
      <c r="AN416" s="1"/>
      <c r="AP416" s="30"/>
      <c r="AQ416" s="1"/>
      <c r="AR416" s="1">
        <f t="shared" si="40"/>
        <v>0</v>
      </c>
      <c r="AS416" s="1"/>
      <c r="AT416" s="1"/>
      <c r="AU416" s="2">
        <f t="shared" si="61"/>
        <v>0</v>
      </c>
      <c r="AW416" s="1"/>
      <c r="AX416" s="1"/>
      <c r="AY416" s="1"/>
      <c r="AZ416" s="2">
        <f t="shared" si="53"/>
        <v>0</v>
      </c>
      <c r="BA416" s="2">
        <f>SUM(AF416,AH416,-AZ416,-Table1913[[#This Row],[Sale Fee]])</f>
        <v>0</v>
      </c>
      <c r="BC416" s="1"/>
      <c r="BD416" s="1"/>
      <c r="BE416" s="1"/>
    </row>
    <row r="417" spans="1:57" x14ac:dyDescent="0.25">
      <c r="A417" s="1"/>
      <c r="B417" s="1"/>
      <c r="E417" s="4"/>
      <c r="F417" s="4"/>
      <c r="Q417" s="1"/>
      <c r="R417" s="1"/>
      <c r="S417" s="1">
        <f t="shared" si="47"/>
        <v>0</v>
      </c>
      <c r="U417" s="1"/>
      <c r="V417" s="1"/>
      <c r="W417" s="1">
        <f t="shared" si="57"/>
        <v>0</v>
      </c>
      <c r="X417" s="1"/>
      <c r="Y417" s="1"/>
      <c r="Z417" s="1">
        <f>Table1913[[#This Row],[Quantity2]]*Table1913[[#This Row],[U Cost]]</f>
        <v>0</v>
      </c>
      <c r="AB417" s="1"/>
      <c r="AC417" s="1"/>
      <c r="AD417" s="1">
        <f t="shared" si="58"/>
        <v>0</v>
      </c>
      <c r="AE417" s="1"/>
      <c r="AF417" s="1">
        <f>SUM(Table1913[[#This Row],[Total 
Paid]:[Shipping 
Charged]])</f>
        <v>0</v>
      </c>
      <c r="AG417" s="1"/>
      <c r="AH417" s="1"/>
      <c r="AI417" s="1">
        <f t="shared" si="59"/>
        <v>0</v>
      </c>
      <c r="AK417" s="1"/>
      <c r="AL417" s="1"/>
      <c r="AM417" s="1"/>
      <c r="AN417" s="1"/>
      <c r="AP417" s="30"/>
      <c r="AQ417" s="1"/>
      <c r="AR417" s="1">
        <f t="shared" si="40"/>
        <v>0</v>
      </c>
      <c r="AS417" s="1"/>
      <c r="AT417" s="1"/>
      <c r="AU417" s="2">
        <f t="shared" si="61"/>
        <v>0</v>
      </c>
      <c r="AW417" s="1"/>
      <c r="AX417" s="1"/>
      <c r="AY417" s="1"/>
      <c r="AZ417" s="2">
        <f t="shared" si="53"/>
        <v>0</v>
      </c>
      <c r="BA417" s="2">
        <f>SUM(AF417,AH417,-AZ417,-Table1913[[#This Row],[Sale Fee]])</f>
        <v>0</v>
      </c>
      <c r="BC417" s="1"/>
      <c r="BD417" s="1"/>
      <c r="BE417" s="1"/>
    </row>
    <row r="418" spans="1:57" x14ac:dyDescent="0.25">
      <c r="A418" s="1"/>
      <c r="B418" s="1"/>
      <c r="E418" s="4"/>
      <c r="F418" s="4"/>
      <c r="L418" s="50"/>
      <c r="Q418" s="1"/>
      <c r="R418" s="1"/>
      <c r="S418" s="1">
        <f t="shared" si="47"/>
        <v>0</v>
      </c>
      <c r="U418" s="1"/>
      <c r="V418" s="1"/>
      <c r="W418" s="1">
        <f t="shared" si="57"/>
        <v>0</v>
      </c>
      <c r="X418" s="1"/>
      <c r="Y418" s="1"/>
      <c r="Z418" s="1">
        <f>Table1913[[#This Row],[Quantity2]]*Table1913[[#This Row],[U Cost]]</f>
        <v>0</v>
      </c>
      <c r="AB418" s="1"/>
      <c r="AC418" s="1"/>
      <c r="AD418" s="1">
        <f t="shared" si="58"/>
        <v>0</v>
      </c>
      <c r="AE418" s="1"/>
      <c r="AF418" s="1">
        <f>SUM(Table1913[[#This Row],[Total 
Paid]:[Shipping 
Charged]])</f>
        <v>0</v>
      </c>
      <c r="AG418" s="1"/>
      <c r="AH418" s="1"/>
      <c r="AI418" s="1">
        <f t="shared" si="59"/>
        <v>0</v>
      </c>
      <c r="AK418" s="1"/>
      <c r="AL418" s="1"/>
      <c r="AM418" s="1"/>
      <c r="AN418" s="1"/>
      <c r="AP418" s="30"/>
      <c r="AQ418" s="1"/>
      <c r="AR418" s="1">
        <f t="shared" si="40"/>
        <v>0</v>
      </c>
      <c r="AS418" s="1"/>
      <c r="AT418" s="1"/>
      <c r="AU418" s="2">
        <f t="shared" si="61"/>
        <v>0</v>
      </c>
      <c r="AW418" s="1"/>
      <c r="AX418" s="1"/>
      <c r="AY418" s="1"/>
      <c r="AZ418" s="2">
        <f t="shared" si="53"/>
        <v>0</v>
      </c>
      <c r="BA418" s="2">
        <f>SUM(AF418,AH418,-AZ418,-Table1913[[#This Row],[Sale Fee]])</f>
        <v>0</v>
      </c>
      <c r="BC418" s="1"/>
      <c r="BD418" s="1"/>
      <c r="BE418" s="1"/>
    </row>
    <row r="419" spans="1:57" x14ac:dyDescent="0.25">
      <c r="A419" s="1"/>
      <c r="B419" s="1"/>
      <c r="E419" s="4"/>
      <c r="F419" s="4"/>
      <c r="Q419" s="1"/>
      <c r="R419" s="1"/>
      <c r="S419" s="1">
        <f t="shared" si="47"/>
        <v>0</v>
      </c>
      <c r="U419" s="1"/>
      <c r="V419" s="1"/>
      <c r="W419" s="1">
        <f t="shared" si="57"/>
        <v>0</v>
      </c>
      <c r="X419" s="1"/>
      <c r="Y419" s="1"/>
      <c r="Z419" s="1">
        <f>Table1913[[#This Row],[Quantity2]]*Table1913[[#This Row],[U Cost]]</f>
        <v>0</v>
      </c>
      <c r="AB419" s="1"/>
      <c r="AC419" s="1"/>
      <c r="AD419" s="1">
        <f t="shared" si="58"/>
        <v>0</v>
      </c>
      <c r="AE419" s="1"/>
      <c r="AF419" s="1">
        <f>SUM(Table1913[[#This Row],[Total 
Paid]:[Shipping 
Charged]])</f>
        <v>0</v>
      </c>
      <c r="AG419" s="1"/>
      <c r="AH419" s="1"/>
      <c r="AI419" s="1">
        <f t="shared" si="59"/>
        <v>0</v>
      </c>
      <c r="AK419" s="1"/>
      <c r="AL419" s="1"/>
      <c r="AM419" s="1"/>
      <c r="AN419" s="1"/>
      <c r="AP419" s="30"/>
      <c r="AQ419" s="1"/>
      <c r="AR419" s="1">
        <f t="shared" si="40"/>
        <v>0</v>
      </c>
      <c r="AS419" s="1"/>
      <c r="AT419" s="1"/>
      <c r="AU419" s="2">
        <f t="shared" si="61"/>
        <v>0</v>
      </c>
      <c r="AW419" s="1"/>
      <c r="AX419" s="1"/>
      <c r="AY419" s="1"/>
      <c r="AZ419" s="2">
        <f t="shared" si="53"/>
        <v>0</v>
      </c>
      <c r="BA419" s="2">
        <f>SUM(AF419,AH419,-AZ419,-Table1913[[#This Row],[Sale Fee]])</f>
        <v>0</v>
      </c>
      <c r="BC419" s="1"/>
      <c r="BD419" s="1"/>
      <c r="BE419" s="1"/>
    </row>
    <row r="420" spans="1:57" x14ac:dyDescent="0.25">
      <c r="A420" s="1"/>
      <c r="B420" s="1"/>
      <c r="E420" s="4"/>
      <c r="F420" s="4"/>
      <c r="Q420" s="1"/>
      <c r="R420" s="1"/>
      <c r="S420" s="1">
        <f t="shared" si="47"/>
        <v>0</v>
      </c>
      <c r="U420" s="1"/>
      <c r="V420" s="1"/>
      <c r="W420" s="1">
        <f t="shared" si="57"/>
        <v>0</v>
      </c>
      <c r="X420" s="1"/>
      <c r="Y420" s="1"/>
      <c r="Z420" s="1">
        <f>Table1913[[#This Row],[Quantity2]]*Table1913[[#This Row],[U Cost]]</f>
        <v>0</v>
      </c>
      <c r="AB420" s="1"/>
      <c r="AC420" s="1"/>
      <c r="AD420" s="1">
        <f t="shared" si="58"/>
        <v>0</v>
      </c>
      <c r="AE420" s="1"/>
      <c r="AF420" s="1">
        <f>SUM(Table1913[[#This Row],[Total 
Paid]:[Shipping 
Charged]])</f>
        <v>0</v>
      </c>
      <c r="AG420" s="1"/>
      <c r="AH420" s="1"/>
      <c r="AI420" s="1">
        <f t="shared" si="59"/>
        <v>0</v>
      </c>
      <c r="AK420" s="1"/>
      <c r="AL420" s="1"/>
      <c r="AM420" s="1"/>
      <c r="AN420" s="1"/>
      <c r="AP420" s="30"/>
      <c r="AQ420" s="1"/>
      <c r="AR420" s="1">
        <f t="shared" si="40"/>
        <v>0</v>
      </c>
      <c r="AS420" s="1"/>
      <c r="AT420" s="1"/>
      <c r="AU420" s="2">
        <f t="shared" si="61"/>
        <v>0</v>
      </c>
      <c r="AW420" s="1"/>
      <c r="AX420" s="1"/>
      <c r="AY420" s="1"/>
      <c r="AZ420" s="2">
        <f t="shared" si="53"/>
        <v>0</v>
      </c>
      <c r="BA420" s="2">
        <f>SUM(AF420,AH420,-AZ420,-Table1913[[#This Row],[Sale Fee]])</f>
        <v>0</v>
      </c>
      <c r="BC420" s="1"/>
      <c r="BD420" s="1"/>
      <c r="BE420" s="1"/>
    </row>
    <row r="421" spans="1:57" x14ac:dyDescent="0.25">
      <c r="A421" s="1"/>
      <c r="B421" s="1"/>
      <c r="E421" s="4"/>
      <c r="F421" s="4"/>
      <c r="Q421" s="1"/>
      <c r="R421" s="1"/>
      <c r="S421" s="1">
        <f t="shared" si="47"/>
        <v>0</v>
      </c>
      <c r="U421" s="1"/>
      <c r="V421" s="1"/>
      <c r="W421" s="1">
        <f t="shared" si="57"/>
        <v>0</v>
      </c>
      <c r="X421" s="1"/>
      <c r="Y421" s="1"/>
      <c r="Z421" s="1">
        <f>Table1913[[#This Row],[Quantity2]]*Table1913[[#This Row],[U Cost]]</f>
        <v>0</v>
      </c>
      <c r="AB421" s="1"/>
      <c r="AC421" s="1"/>
      <c r="AD421" s="1">
        <f t="shared" si="58"/>
        <v>0</v>
      </c>
      <c r="AE421" s="1"/>
      <c r="AF421" s="1">
        <f>SUM(Table1913[[#This Row],[Total 
Paid]:[Shipping 
Charged]])</f>
        <v>0</v>
      </c>
      <c r="AG421" s="1"/>
      <c r="AH421" s="1"/>
      <c r="AI421" s="1">
        <f t="shared" si="59"/>
        <v>0</v>
      </c>
      <c r="AK421" s="1"/>
      <c r="AL421" s="1"/>
      <c r="AM421" s="1"/>
      <c r="AN421" s="1"/>
      <c r="AP421" s="30"/>
      <c r="AQ421" s="1"/>
      <c r="AR421" s="1">
        <f t="shared" si="40"/>
        <v>0</v>
      </c>
      <c r="AS421" s="1"/>
      <c r="AT421" s="1"/>
      <c r="AU421" s="2">
        <f t="shared" si="61"/>
        <v>0</v>
      </c>
      <c r="AW421" s="1"/>
      <c r="AX421" s="1"/>
      <c r="AY421" s="1"/>
      <c r="AZ421" s="2">
        <f t="shared" si="53"/>
        <v>0</v>
      </c>
      <c r="BA421" s="2">
        <f>SUM(AF421,AH421,-AZ421,-Table1913[[#This Row],[Sale Fee]])</f>
        <v>0</v>
      </c>
      <c r="BC421" s="1"/>
      <c r="BD421" s="1"/>
      <c r="BE421" s="1"/>
    </row>
    <row r="422" spans="1:57" x14ac:dyDescent="0.25">
      <c r="A422" s="1"/>
      <c r="B422" s="1"/>
      <c r="E422" s="4"/>
      <c r="F422" s="4"/>
      <c r="Q422" s="1"/>
      <c r="R422" s="1"/>
      <c r="S422" s="1">
        <f t="shared" si="47"/>
        <v>0</v>
      </c>
      <c r="U422" s="1"/>
      <c r="V422" s="1"/>
      <c r="W422" s="1">
        <f t="shared" si="57"/>
        <v>0</v>
      </c>
      <c r="X422" s="1"/>
      <c r="Y422" s="1"/>
      <c r="Z422" s="1">
        <f>Table1913[[#This Row],[Quantity2]]*Table1913[[#This Row],[U Cost]]</f>
        <v>0</v>
      </c>
      <c r="AB422" s="1"/>
      <c r="AC422" s="1"/>
      <c r="AD422" s="1">
        <f t="shared" si="58"/>
        <v>0</v>
      </c>
      <c r="AE422" s="1"/>
      <c r="AF422" s="1">
        <f>SUM(Table1913[[#This Row],[Total 
Paid]:[Shipping 
Charged]])</f>
        <v>0</v>
      </c>
      <c r="AG422" s="1"/>
      <c r="AH422" s="1"/>
      <c r="AI422" s="1">
        <f t="shared" si="59"/>
        <v>0</v>
      </c>
      <c r="AK422" s="1"/>
      <c r="AL422" s="1"/>
      <c r="AM422" s="1"/>
      <c r="AN422" s="1"/>
      <c r="AP422" s="30"/>
      <c r="AQ422" s="1"/>
      <c r="AR422" s="1">
        <f t="shared" si="40"/>
        <v>0</v>
      </c>
      <c r="AS422" s="1"/>
      <c r="AT422" s="1"/>
      <c r="AU422" s="2">
        <f t="shared" si="61"/>
        <v>0</v>
      </c>
      <c r="AW422" s="1"/>
      <c r="AX422" s="1"/>
      <c r="AY422" s="1"/>
      <c r="AZ422" s="2">
        <f t="shared" si="53"/>
        <v>0</v>
      </c>
      <c r="BA422" s="2">
        <f>SUM(AF422,AH422,-AZ422,-Table1913[[#This Row],[Sale Fee]])</f>
        <v>0</v>
      </c>
      <c r="BC422" s="1"/>
      <c r="BD422" s="1"/>
      <c r="BE422" s="1"/>
    </row>
    <row r="423" spans="1:57" x14ac:dyDescent="0.25">
      <c r="A423" s="1"/>
      <c r="B423" s="1"/>
      <c r="E423" s="4"/>
      <c r="F423" s="4"/>
      <c r="Q423" s="1"/>
      <c r="R423" s="1"/>
      <c r="S423" s="1">
        <f t="shared" si="47"/>
        <v>0</v>
      </c>
      <c r="U423" s="1"/>
      <c r="V423" s="1"/>
      <c r="W423" s="1">
        <f t="shared" si="57"/>
        <v>0</v>
      </c>
      <c r="X423" s="1"/>
      <c r="Y423" s="1"/>
      <c r="Z423" s="1">
        <f>Table1913[[#This Row],[Quantity2]]*Table1913[[#This Row],[U Cost]]</f>
        <v>0</v>
      </c>
      <c r="AB423" s="1"/>
      <c r="AC423" s="1"/>
      <c r="AD423" s="1">
        <f t="shared" si="58"/>
        <v>0</v>
      </c>
      <c r="AE423" s="1"/>
      <c r="AF423" s="1">
        <f>SUM(Table1913[[#This Row],[Total 
Paid]:[Shipping 
Charged]])</f>
        <v>0</v>
      </c>
      <c r="AG423" s="1"/>
      <c r="AH423" s="1"/>
      <c r="AI423" s="1">
        <f t="shared" si="59"/>
        <v>0</v>
      </c>
      <c r="AK423" s="1"/>
      <c r="AL423" s="1"/>
      <c r="AM423" s="1"/>
      <c r="AN423" s="1"/>
      <c r="AP423" s="30"/>
      <c r="AQ423" s="1"/>
      <c r="AR423" s="1">
        <f t="shared" si="40"/>
        <v>0</v>
      </c>
      <c r="AS423" s="1"/>
      <c r="AT423" s="1"/>
      <c r="AU423" s="2">
        <f t="shared" si="61"/>
        <v>0</v>
      </c>
      <c r="AW423" s="1"/>
      <c r="AX423" s="1"/>
      <c r="AY423" s="1"/>
      <c r="AZ423" s="2">
        <f t="shared" si="53"/>
        <v>0</v>
      </c>
      <c r="BA423" s="2">
        <f>SUM(AF423,AH423,-AZ423,-Table1913[[#This Row],[Sale Fee]])</f>
        <v>0</v>
      </c>
      <c r="BC423" s="1"/>
      <c r="BD423" s="1"/>
      <c r="BE423" s="1"/>
    </row>
    <row r="424" spans="1:57" x14ac:dyDescent="0.25">
      <c r="A424" s="1"/>
      <c r="B424" s="1"/>
      <c r="E424" s="4"/>
      <c r="F424" s="4"/>
      <c r="Q424" s="1"/>
      <c r="R424" s="1"/>
      <c r="S424" s="1">
        <f t="shared" si="47"/>
        <v>0</v>
      </c>
      <c r="U424" s="1"/>
      <c r="V424" s="1"/>
      <c r="W424" s="1">
        <f t="shared" si="57"/>
        <v>0</v>
      </c>
      <c r="X424" s="1"/>
      <c r="Y424" s="1"/>
      <c r="Z424" s="1">
        <f>Table1913[[#This Row],[Quantity2]]*Table1913[[#This Row],[U Cost]]</f>
        <v>0</v>
      </c>
      <c r="AB424" s="1"/>
      <c r="AC424" s="1"/>
      <c r="AD424" s="1">
        <f t="shared" si="58"/>
        <v>0</v>
      </c>
      <c r="AE424" s="1"/>
      <c r="AF424" s="1">
        <f>SUM(Table1913[[#This Row],[Total 
Paid]:[Shipping 
Charged]])</f>
        <v>0</v>
      </c>
      <c r="AG424" s="1"/>
      <c r="AH424" s="1"/>
      <c r="AI424" s="1">
        <f t="shared" si="59"/>
        <v>0</v>
      </c>
      <c r="AK424" s="1"/>
      <c r="AL424" s="1"/>
      <c r="AM424" s="1"/>
      <c r="AN424" s="1"/>
      <c r="AP424" s="30"/>
      <c r="AQ424" s="1"/>
      <c r="AR424" s="1">
        <f t="shared" si="40"/>
        <v>0</v>
      </c>
      <c r="AS424" s="1"/>
      <c r="AT424" s="1"/>
      <c r="AU424" s="2">
        <f t="shared" si="61"/>
        <v>0</v>
      </c>
      <c r="AW424" s="1"/>
      <c r="AX424" s="1"/>
      <c r="AY424" s="1"/>
      <c r="AZ424" s="2">
        <f t="shared" si="53"/>
        <v>0</v>
      </c>
      <c r="BA424" s="2">
        <f>SUM(AF424,AH424,-AZ424,-Table1913[[#This Row],[Sale Fee]])</f>
        <v>0</v>
      </c>
      <c r="BC424" s="1"/>
      <c r="BD424" s="1"/>
      <c r="BE424" s="1"/>
    </row>
    <row r="425" spans="1:57" x14ac:dyDescent="0.25">
      <c r="A425" s="1"/>
      <c r="B425" s="1"/>
      <c r="E425" s="4"/>
      <c r="F425" s="4"/>
      <c r="Q425" s="1"/>
      <c r="R425" s="1"/>
      <c r="S425" s="1">
        <f t="shared" si="47"/>
        <v>0</v>
      </c>
      <c r="U425" s="1"/>
      <c r="V425" s="1"/>
      <c r="W425" s="1">
        <f t="shared" si="57"/>
        <v>0</v>
      </c>
      <c r="X425" s="1"/>
      <c r="Y425" s="1"/>
      <c r="Z425" s="1">
        <f>Table1913[[#This Row],[Quantity2]]*Table1913[[#This Row],[U Cost]]</f>
        <v>0</v>
      </c>
      <c r="AB425" s="1"/>
      <c r="AC425" s="1"/>
      <c r="AD425" s="1">
        <f t="shared" si="58"/>
        <v>0</v>
      </c>
      <c r="AE425" s="1"/>
      <c r="AF425" s="1">
        <f>SUM(Table1913[[#This Row],[Total 
Paid]:[Shipping 
Charged]])</f>
        <v>0</v>
      </c>
      <c r="AG425" s="1"/>
      <c r="AH425" s="1"/>
      <c r="AI425" s="1">
        <f t="shared" si="59"/>
        <v>0</v>
      </c>
      <c r="AK425" s="1"/>
      <c r="AL425" s="1"/>
      <c r="AM425" s="1"/>
      <c r="AN425" s="1"/>
      <c r="AP425" s="30"/>
      <c r="AQ425" s="1"/>
      <c r="AR425" s="1">
        <f t="shared" si="40"/>
        <v>0</v>
      </c>
      <c r="AS425" s="1"/>
      <c r="AT425" s="1"/>
      <c r="AU425" s="2">
        <f t="shared" si="61"/>
        <v>0</v>
      </c>
      <c r="AW425" s="1"/>
      <c r="AX425" s="1"/>
      <c r="AY425" s="1"/>
      <c r="AZ425" s="2">
        <f t="shared" si="53"/>
        <v>0</v>
      </c>
      <c r="BA425" s="2">
        <f>SUM(AF425,AH425,-AZ425,-Table1913[[#This Row],[Sale Fee]])</f>
        <v>0</v>
      </c>
      <c r="BC425" s="1"/>
      <c r="BD425" s="1"/>
      <c r="BE425" s="1"/>
    </row>
    <row r="426" spans="1:57" x14ac:dyDescent="0.25">
      <c r="A426" s="1"/>
      <c r="B426" s="1"/>
      <c r="Q426" s="1"/>
      <c r="R426" s="1"/>
      <c r="S426" s="1">
        <f t="shared" si="47"/>
        <v>0</v>
      </c>
      <c r="U426" s="1"/>
      <c r="V426" s="1"/>
      <c r="W426" s="1">
        <f t="shared" si="57"/>
        <v>0</v>
      </c>
      <c r="X426" s="1"/>
      <c r="Y426" s="1"/>
      <c r="Z426" s="1">
        <f>Table1913[[#This Row],[Quantity2]]*Table1913[[#This Row],[U Cost]]</f>
        <v>0</v>
      </c>
      <c r="AB426" s="1"/>
      <c r="AC426" s="1"/>
      <c r="AD426" s="1">
        <f t="shared" si="58"/>
        <v>0</v>
      </c>
      <c r="AE426" s="1"/>
      <c r="AF426" s="1">
        <f>SUM(Table1913[[#This Row],[Total 
Paid]:[Shipping 
Charged]])</f>
        <v>0</v>
      </c>
      <c r="AG426" s="1"/>
      <c r="AH426" s="1"/>
      <c r="AI426" s="1">
        <f t="shared" si="59"/>
        <v>0</v>
      </c>
      <c r="AK426" s="1"/>
      <c r="AL426" s="1"/>
      <c r="AM426" s="1"/>
      <c r="AN426" s="1"/>
      <c r="AP426" s="30"/>
      <c r="AQ426" s="1"/>
      <c r="AR426" s="1">
        <f t="shared" si="40"/>
        <v>0</v>
      </c>
      <c r="AS426" s="1"/>
      <c r="AT426" s="1"/>
      <c r="AU426" s="2">
        <f t="shared" si="61"/>
        <v>0</v>
      </c>
      <c r="AW426" s="1"/>
      <c r="AX426" s="1"/>
      <c r="AY426" s="1"/>
      <c r="AZ426" s="2">
        <f t="shared" si="53"/>
        <v>0</v>
      </c>
      <c r="BA426" s="2">
        <f>SUM(AF426,AH426,-AZ426,-Table1913[[#This Row],[Sale Fee]])</f>
        <v>0</v>
      </c>
      <c r="BC426" s="1"/>
      <c r="BD426" s="1"/>
      <c r="BE426" s="1"/>
    </row>
    <row r="427" spans="1:57" x14ac:dyDescent="0.25">
      <c r="A427" s="1"/>
      <c r="B427" s="1"/>
      <c r="Q427" s="1"/>
      <c r="R427" s="1"/>
      <c r="S427" s="1">
        <f t="shared" si="47"/>
        <v>0</v>
      </c>
      <c r="U427" s="61"/>
      <c r="V427" s="61"/>
      <c r="W427" s="1">
        <f t="shared" si="57"/>
        <v>0</v>
      </c>
      <c r="X427" s="1"/>
      <c r="Y427" s="1"/>
      <c r="Z427" s="1">
        <f>Table1913[[#This Row],[Quantity2]]*Table1913[[#This Row],[U Cost]]</f>
        <v>0</v>
      </c>
      <c r="AB427" s="1"/>
      <c r="AC427" s="1"/>
      <c r="AD427" s="1">
        <f t="shared" si="58"/>
        <v>0</v>
      </c>
      <c r="AE427" s="1"/>
      <c r="AF427" s="1">
        <f>SUM(Table1913[[#This Row],[Total 
Paid]:[Shipping 
Charged]])</f>
        <v>0</v>
      </c>
      <c r="AG427" s="1"/>
      <c r="AH427" s="1"/>
      <c r="AI427" s="1">
        <f t="shared" si="59"/>
        <v>0</v>
      </c>
      <c r="AK427" s="1"/>
      <c r="AL427" s="1"/>
      <c r="AM427" s="1"/>
      <c r="AN427" s="1"/>
      <c r="AP427" s="30"/>
      <c r="AQ427" s="1"/>
      <c r="AR427" s="1">
        <f t="shared" si="40"/>
        <v>0</v>
      </c>
      <c r="AS427" s="1"/>
      <c r="AT427" s="1"/>
      <c r="AU427" s="2">
        <f t="shared" si="61"/>
        <v>0</v>
      </c>
      <c r="AW427" s="1"/>
      <c r="AX427" s="1"/>
      <c r="AY427" s="1"/>
      <c r="AZ427" s="2">
        <f t="shared" si="53"/>
        <v>0</v>
      </c>
      <c r="BA427" s="2">
        <f>SUM(AF427,AH427,-AZ427,-Table1913[[#This Row],[Sale Fee]])</f>
        <v>0</v>
      </c>
      <c r="BC427" s="1"/>
      <c r="BD427" s="1"/>
      <c r="BE427" s="1"/>
    </row>
    <row r="428" spans="1:57" x14ac:dyDescent="0.25">
      <c r="A428" s="1"/>
      <c r="B428" s="1"/>
      <c r="E428" s="4"/>
      <c r="F428" s="4"/>
      <c r="Q428" s="1"/>
      <c r="R428" s="1"/>
      <c r="S428" s="1">
        <f t="shared" si="47"/>
        <v>0</v>
      </c>
      <c r="U428" s="61"/>
      <c r="V428" s="61"/>
      <c r="W428" s="1">
        <f t="shared" si="57"/>
        <v>0</v>
      </c>
      <c r="X428" s="1"/>
      <c r="Y428" s="1"/>
      <c r="Z428" s="1">
        <f>Table1913[[#This Row],[Quantity2]]*Table1913[[#This Row],[U Cost]]</f>
        <v>0</v>
      </c>
      <c r="AB428" s="1"/>
      <c r="AC428" s="1"/>
      <c r="AD428" s="1">
        <f t="shared" si="58"/>
        <v>0</v>
      </c>
      <c r="AE428" s="1"/>
      <c r="AF428" s="1">
        <f>SUM(Table1913[[#This Row],[Total 
Paid]:[Shipping 
Charged]])</f>
        <v>0</v>
      </c>
      <c r="AG428" s="1"/>
      <c r="AH428" s="1"/>
      <c r="AI428" s="1">
        <f t="shared" si="59"/>
        <v>0</v>
      </c>
      <c r="AK428" s="1"/>
      <c r="AL428" s="1"/>
      <c r="AM428" s="1"/>
      <c r="AN428" s="1"/>
      <c r="AP428" s="30"/>
      <c r="AQ428" s="1"/>
      <c r="AR428" s="1">
        <f t="shared" si="40"/>
        <v>0</v>
      </c>
      <c r="AS428" s="1"/>
      <c r="AT428" s="1"/>
      <c r="AU428" s="2">
        <f t="shared" si="61"/>
        <v>0</v>
      </c>
      <c r="AW428" s="1"/>
      <c r="AX428" s="1"/>
      <c r="AY428" s="1"/>
      <c r="AZ428" s="2">
        <f t="shared" si="53"/>
        <v>0</v>
      </c>
      <c r="BA428" s="2">
        <f>SUM(AF428,AH428,-AZ428,-Table1913[[#This Row],[Sale Fee]])</f>
        <v>0</v>
      </c>
      <c r="BC428" s="1"/>
      <c r="BD428" s="1"/>
      <c r="BE428" s="1"/>
    </row>
    <row r="429" spans="1:57" x14ac:dyDescent="0.25">
      <c r="A429" s="1"/>
      <c r="B429" s="1"/>
      <c r="E429" s="4"/>
      <c r="F429" s="4"/>
      <c r="Q429" s="1"/>
      <c r="R429" s="1"/>
      <c r="S429" s="1">
        <f t="shared" ref="S429:S436" si="63">R429*Q429</f>
        <v>0</v>
      </c>
      <c r="U429" s="61"/>
      <c r="V429" s="61"/>
      <c r="W429" s="1">
        <f t="shared" si="57"/>
        <v>0</v>
      </c>
      <c r="X429" s="1"/>
      <c r="Y429" s="1"/>
      <c r="Z429" s="1">
        <f>Table1913[[#This Row],[Quantity2]]*Table1913[[#This Row],[U Cost]]</f>
        <v>0</v>
      </c>
      <c r="AB429" s="1"/>
      <c r="AC429" s="1"/>
      <c r="AD429" s="1">
        <f t="shared" si="58"/>
        <v>0</v>
      </c>
      <c r="AE429" s="1"/>
      <c r="AF429" s="1">
        <f>SUM(Table1913[[#This Row],[Total 
Paid]:[Shipping 
Charged]])</f>
        <v>0</v>
      </c>
      <c r="AG429" s="1"/>
      <c r="AH429" s="1"/>
      <c r="AI429" s="1">
        <f t="shared" si="59"/>
        <v>0</v>
      </c>
      <c r="AK429" s="1"/>
      <c r="AL429" s="1"/>
      <c r="AM429" s="1"/>
      <c r="AN429" s="1"/>
      <c r="AP429" s="30"/>
      <c r="AQ429" s="1"/>
      <c r="AR429" s="1">
        <f t="shared" si="40"/>
        <v>0</v>
      </c>
      <c r="AS429" s="1"/>
      <c r="AT429" s="1"/>
      <c r="AU429" s="2">
        <f t="shared" si="61"/>
        <v>0</v>
      </c>
      <c r="AW429" s="1"/>
      <c r="AX429" s="1"/>
      <c r="AY429" s="1"/>
      <c r="AZ429" s="2">
        <f t="shared" si="53"/>
        <v>0</v>
      </c>
      <c r="BA429" s="2">
        <f>SUM(AF429,AH429,-AZ429,-Table1913[[#This Row],[Sale Fee]])</f>
        <v>0</v>
      </c>
      <c r="BC429" s="1"/>
      <c r="BD429" s="1"/>
      <c r="BE429" s="1"/>
    </row>
    <row r="430" spans="1:57" x14ac:dyDescent="0.25">
      <c r="A430" s="1"/>
      <c r="B430" s="1"/>
      <c r="E430" s="4"/>
      <c r="F430" s="4"/>
      <c r="Q430" s="1"/>
      <c r="R430" s="1"/>
      <c r="S430" s="1">
        <f t="shared" si="63"/>
        <v>0</v>
      </c>
      <c r="U430" s="61"/>
      <c r="V430" s="61"/>
      <c r="W430" s="1">
        <f t="shared" si="57"/>
        <v>0</v>
      </c>
      <c r="X430" s="1"/>
      <c r="Y430" s="1"/>
      <c r="Z430" s="1">
        <f>Table1913[[#This Row],[Quantity2]]*Table1913[[#This Row],[U Cost]]</f>
        <v>0</v>
      </c>
      <c r="AB430" s="1"/>
      <c r="AC430" s="1"/>
      <c r="AD430" s="1">
        <f t="shared" si="58"/>
        <v>0</v>
      </c>
      <c r="AE430" s="1"/>
      <c r="AF430" s="1">
        <f>SUM(Table1913[[#This Row],[Total 
Paid]:[Shipping 
Charged]])</f>
        <v>0</v>
      </c>
      <c r="AG430" s="1"/>
      <c r="AH430" s="1"/>
      <c r="AI430" s="1">
        <f t="shared" si="59"/>
        <v>0</v>
      </c>
      <c r="AK430" s="1"/>
      <c r="AL430" s="1"/>
      <c r="AM430" s="1"/>
      <c r="AN430" s="1"/>
      <c r="AP430" s="30"/>
      <c r="AQ430" s="1"/>
      <c r="AR430" s="1">
        <f t="shared" si="40"/>
        <v>0</v>
      </c>
      <c r="AS430" s="1"/>
      <c r="AT430" s="1"/>
      <c r="AU430" s="2">
        <f t="shared" si="61"/>
        <v>0</v>
      </c>
      <c r="AW430" s="1"/>
      <c r="AX430" s="1"/>
      <c r="AY430" s="1"/>
      <c r="AZ430" s="2">
        <f t="shared" ref="AZ430:AZ493" si="64">SUM(AU430,AW430,AX430,AY430)</f>
        <v>0</v>
      </c>
      <c r="BA430" s="2">
        <f>SUM(AF430,AH430,-AZ430,-Table1913[[#This Row],[Sale Fee]])</f>
        <v>0</v>
      </c>
      <c r="BC430" s="1"/>
      <c r="BD430" s="1"/>
      <c r="BE430" s="1"/>
    </row>
    <row r="431" spans="1:57" x14ac:dyDescent="0.25">
      <c r="A431" s="1"/>
      <c r="B431" s="1"/>
      <c r="E431" s="4"/>
      <c r="F431" s="4"/>
      <c r="Q431" s="1"/>
      <c r="R431" s="1"/>
      <c r="S431" s="1">
        <f t="shared" si="63"/>
        <v>0</v>
      </c>
      <c r="U431" s="61"/>
      <c r="V431" s="61"/>
      <c r="W431" s="1">
        <f t="shared" si="57"/>
        <v>0</v>
      </c>
      <c r="X431" s="1"/>
      <c r="Y431" s="1"/>
      <c r="Z431" s="1">
        <f>Table1913[[#This Row],[Quantity2]]*Table1913[[#This Row],[U Cost]]</f>
        <v>0</v>
      </c>
      <c r="AB431" s="1"/>
      <c r="AC431" s="1"/>
      <c r="AD431" s="1">
        <f t="shared" si="58"/>
        <v>0</v>
      </c>
      <c r="AE431" s="1"/>
      <c r="AF431" s="1">
        <f>SUM(Table1913[[#This Row],[Total 
Paid]:[Shipping 
Charged]])</f>
        <v>0</v>
      </c>
      <c r="AG431" s="1"/>
      <c r="AH431" s="1"/>
      <c r="AI431" s="1">
        <f t="shared" si="59"/>
        <v>0</v>
      </c>
      <c r="AK431" s="1"/>
      <c r="AL431" s="1"/>
      <c r="AM431" s="1"/>
      <c r="AN431" s="1"/>
      <c r="AP431" s="30"/>
      <c r="AQ431" s="1"/>
      <c r="AR431" s="1">
        <f t="shared" si="40"/>
        <v>0</v>
      </c>
      <c r="AS431" s="1"/>
      <c r="AT431" s="1"/>
      <c r="AU431" s="2">
        <f t="shared" si="61"/>
        <v>0</v>
      </c>
      <c r="AW431" s="1"/>
      <c r="AX431" s="1"/>
      <c r="AY431" s="1"/>
      <c r="AZ431" s="2">
        <f t="shared" si="64"/>
        <v>0</v>
      </c>
      <c r="BA431" s="2">
        <f>SUM(AF431,AH431,-AZ431,-Table1913[[#This Row],[Sale Fee]])</f>
        <v>0</v>
      </c>
      <c r="BC431" s="1"/>
      <c r="BD431" s="1"/>
      <c r="BE431" s="1"/>
    </row>
    <row r="432" spans="1:57" x14ac:dyDescent="0.25">
      <c r="A432" s="1"/>
      <c r="B432" s="1"/>
      <c r="E432" s="4"/>
      <c r="F432" s="4"/>
      <c r="Q432" s="1"/>
      <c r="R432" s="1"/>
      <c r="S432" s="1">
        <f t="shared" si="63"/>
        <v>0</v>
      </c>
      <c r="U432" s="61"/>
      <c r="V432" s="61"/>
      <c r="W432" s="1">
        <f t="shared" si="57"/>
        <v>0</v>
      </c>
      <c r="X432" s="1"/>
      <c r="Y432" s="1"/>
      <c r="Z432" s="1">
        <f>Table1913[[#This Row],[Quantity2]]*Table1913[[#This Row],[U Cost]]</f>
        <v>0</v>
      </c>
      <c r="AB432" s="1"/>
      <c r="AC432" s="1"/>
      <c r="AD432" s="1">
        <f t="shared" si="58"/>
        <v>0</v>
      </c>
      <c r="AE432" s="1"/>
      <c r="AF432" s="1">
        <f>SUM(Table1913[[#This Row],[Total 
Paid]:[Shipping 
Charged]])</f>
        <v>0</v>
      </c>
      <c r="AG432" s="1"/>
      <c r="AH432" s="1"/>
      <c r="AI432" s="1">
        <f t="shared" si="59"/>
        <v>0</v>
      </c>
      <c r="AK432" s="1"/>
      <c r="AL432" s="1"/>
      <c r="AM432" s="1"/>
      <c r="AN432" s="1"/>
      <c r="AP432" s="30"/>
      <c r="AQ432" s="1"/>
      <c r="AR432" s="1">
        <f t="shared" si="40"/>
        <v>0</v>
      </c>
      <c r="AS432" s="1"/>
      <c r="AT432" s="1"/>
      <c r="AU432" s="2">
        <f t="shared" si="61"/>
        <v>0</v>
      </c>
      <c r="AW432" s="1"/>
      <c r="AX432" s="1"/>
      <c r="AY432" s="1"/>
      <c r="AZ432" s="2">
        <f t="shared" si="64"/>
        <v>0</v>
      </c>
      <c r="BA432" s="2">
        <f>SUM(AF432,AH432,-AZ432,-Table1913[[#This Row],[Sale Fee]])</f>
        <v>0</v>
      </c>
      <c r="BC432" s="1"/>
      <c r="BD432" s="1"/>
      <c r="BE432" s="1"/>
    </row>
    <row r="433" spans="1:57" x14ac:dyDescent="0.25">
      <c r="A433" s="1"/>
      <c r="B433" s="1"/>
      <c r="E433" s="4"/>
      <c r="F433" s="4"/>
      <c r="Q433" s="1"/>
      <c r="R433" s="1"/>
      <c r="S433" s="1">
        <f t="shared" si="63"/>
        <v>0</v>
      </c>
      <c r="U433" s="61"/>
      <c r="V433" s="61"/>
      <c r="W433" s="1">
        <f t="shared" si="57"/>
        <v>0</v>
      </c>
      <c r="X433" s="1"/>
      <c r="Y433" s="1"/>
      <c r="Z433" s="1">
        <f>Table1913[[#This Row],[Quantity2]]*Table1913[[#This Row],[U Cost]]</f>
        <v>0</v>
      </c>
      <c r="AB433" s="1"/>
      <c r="AC433" s="1"/>
      <c r="AD433" s="1">
        <f t="shared" si="58"/>
        <v>0</v>
      </c>
      <c r="AE433" s="1"/>
      <c r="AF433" s="1">
        <f>SUM(Table1913[[#This Row],[Total 
Paid]:[Shipping 
Charged]])</f>
        <v>0</v>
      </c>
      <c r="AG433" s="1"/>
      <c r="AH433" s="1"/>
      <c r="AI433" s="1">
        <f t="shared" si="59"/>
        <v>0</v>
      </c>
      <c r="AK433" s="1"/>
      <c r="AL433" s="1"/>
      <c r="AM433" s="1"/>
      <c r="AN433" s="1"/>
      <c r="AP433" s="30"/>
      <c r="AQ433" s="1"/>
      <c r="AR433" s="1">
        <f t="shared" si="40"/>
        <v>0</v>
      </c>
      <c r="AS433" s="1"/>
      <c r="AT433" s="1"/>
      <c r="AU433" s="2">
        <f t="shared" si="61"/>
        <v>0</v>
      </c>
      <c r="AW433" s="1"/>
      <c r="AX433" s="1"/>
      <c r="AY433" s="1"/>
      <c r="AZ433" s="2">
        <f t="shared" si="64"/>
        <v>0</v>
      </c>
      <c r="BA433" s="2">
        <f>SUM(AF433,AH433,-AZ433,-Table1913[[#This Row],[Sale Fee]])</f>
        <v>0</v>
      </c>
      <c r="BC433" s="1"/>
      <c r="BD433" s="1"/>
      <c r="BE433" s="1"/>
    </row>
    <row r="434" spans="1:57" x14ac:dyDescent="0.25">
      <c r="A434" s="1"/>
      <c r="B434" s="1"/>
      <c r="E434" s="4"/>
      <c r="F434" s="4"/>
      <c r="Q434" s="1"/>
      <c r="R434" s="1"/>
      <c r="S434" s="1">
        <f t="shared" si="63"/>
        <v>0</v>
      </c>
      <c r="U434" s="61"/>
      <c r="V434" s="61"/>
      <c r="W434" s="1">
        <f t="shared" si="57"/>
        <v>0</v>
      </c>
      <c r="X434" s="1"/>
      <c r="Y434" s="1"/>
      <c r="Z434" s="1">
        <f>Table1913[[#This Row],[Quantity2]]*Table1913[[#This Row],[U Cost]]</f>
        <v>0</v>
      </c>
      <c r="AB434" s="1"/>
      <c r="AC434" s="1"/>
      <c r="AD434" s="1">
        <f t="shared" si="58"/>
        <v>0</v>
      </c>
      <c r="AE434" s="1"/>
      <c r="AF434" s="1">
        <f>SUM(Table1913[[#This Row],[Total 
Paid]:[Shipping 
Charged]])</f>
        <v>0</v>
      </c>
      <c r="AG434" s="1"/>
      <c r="AH434" s="1"/>
      <c r="AI434" s="1">
        <f t="shared" si="59"/>
        <v>0</v>
      </c>
      <c r="AK434" s="1"/>
      <c r="AL434" s="1"/>
      <c r="AM434" s="1"/>
      <c r="AN434" s="1"/>
      <c r="AP434" s="30"/>
      <c r="AQ434" s="1"/>
      <c r="AR434" s="1">
        <f t="shared" si="40"/>
        <v>0</v>
      </c>
      <c r="AS434" s="1"/>
      <c r="AT434" s="1"/>
      <c r="AU434" s="2">
        <f t="shared" si="61"/>
        <v>0</v>
      </c>
      <c r="AW434" s="1"/>
      <c r="AX434" s="1"/>
      <c r="AY434" s="1"/>
      <c r="AZ434" s="2">
        <f t="shared" si="64"/>
        <v>0</v>
      </c>
      <c r="BA434" s="2">
        <f>SUM(AF434,AH434,-AZ434,-Table1913[[#This Row],[Sale Fee]])</f>
        <v>0</v>
      </c>
      <c r="BC434" s="1"/>
      <c r="BD434" s="1"/>
      <c r="BE434" s="1"/>
    </row>
    <row r="435" spans="1:57" x14ac:dyDescent="0.25">
      <c r="A435" s="1"/>
      <c r="B435" s="1"/>
      <c r="E435" s="4"/>
      <c r="F435" s="4"/>
      <c r="Q435" s="1"/>
      <c r="R435" s="1"/>
      <c r="S435" s="1">
        <f t="shared" si="63"/>
        <v>0</v>
      </c>
      <c r="U435" s="61"/>
      <c r="V435" s="61"/>
      <c r="W435" s="1">
        <f t="shared" si="57"/>
        <v>0</v>
      </c>
      <c r="X435" s="1"/>
      <c r="Y435" s="1"/>
      <c r="Z435" s="1">
        <f>Table1913[[#This Row],[Quantity2]]*Table1913[[#This Row],[U Cost]]</f>
        <v>0</v>
      </c>
      <c r="AB435" s="1"/>
      <c r="AC435" s="1"/>
      <c r="AD435" s="1">
        <f t="shared" si="58"/>
        <v>0</v>
      </c>
      <c r="AE435" s="1"/>
      <c r="AF435" s="1">
        <f>SUM(Table1913[[#This Row],[Total 
Paid]:[Shipping 
Charged]])</f>
        <v>0</v>
      </c>
      <c r="AG435" s="1"/>
      <c r="AH435" s="1"/>
      <c r="AI435" s="1">
        <f t="shared" si="59"/>
        <v>0</v>
      </c>
      <c r="AK435" s="1"/>
      <c r="AL435" s="1"/>
      <c r="AM435" s="1"/>
      <c r="AN435" s="1"/>
      <c r="AP435" s="30"/>
      <c r="AQ435" s="1"/>
      <c r="AR435" s="1">
        <f t="shared" si="40"/>
        <v>0</v>
      </c>
      <c r="AS435" s="1"/>
      <c r="AT435" s="1"/>
      <c r="AU435" s="2">
        <f t="shared" si="61"/>
        <v>0</v>
      </c>
      <c r="AW435" s="1"/>
      <c r="AX435" s="1"/>
      <c r="AY435" s="1"/>
      <c r="AZ435" s="2">
        <f t="shared" si="64"/>
        <v>0</v>
      </c>
      <c r="BA435" s="2">
        <f>SUM(AF435,AH435,-AZ435,-Table1913[[#This Row],[Sale Fee]])</f>
        <v>0</v>
      </c>
      <c r="BC435" s="1"/>
      <c r="BD435" s="1"/>
      <c r="BE435" s="1"/>
    </row>
    <row r="436" spans="1:57" x14ac:dyDescent="0.25">
      <c r="A436" s="1"/>
      <c r="B436" s="1"/>
      <c r="E436" s="4"/>
      <c r="F436" s="4"/>
      <c r="Q436" s="1"/>
      <c r="R436" s="1"/>
      <c r="S436" s="1">
        <f t="shared" si="63"/>
        <v>0</v>
      </c>
      <c r="U436" s="61"/>
      <c r="V436" s="61"/>
      <c r="W436" s="1">
        <f t="shared" si="57"/>
        <v>0</v>
      </c>
      <c r="X436" s="1"/>
      <c r="Y436" s="1"/>
      <c r="Z436" s="1">
        <f>Table1913[[#This Row],[Quantity2]]*Table1913[[#This Row],[U Cost]]</f>
        <v>0</v>
      </c>
      <c r="AB436" s="1"/>
      <c r="AC436" s="1"/>
      <c r="AD436" s="1">
        <f t="shared" si="58"/>
        <v>0</v>
      </c>
      <c r="AE436" s="1"/>
      <c r="AF436" s="1">
        <f>SUM(Table1913[[#This Row],[Total 
Paid]:[Shipping 
Charged]])</f>
        <v>0</v>
      </c>
      <c r="AG436" s="1"/>
      <c r="AH436" s="1"/>
      <c r="AI436" s="1">
        <f t="shared" si="59"/>
        <v>0</v>
      </c>
      <c r="AK436" s="1"/>
      <c r="AL436" s="1"/>
      <c r="AM436" s="1"/>
      <c r="AN436" s="1"/>
      <c r="AP436" s="30"/>
      <c r="AQ436" s="1"/>
      <c r="AR436" s="1">
        <f t="shared" si="40"/>
        <v>0</v>
      </c>
      <c r="AS436" s="1"/>
      <c r="AT436" s="1"/>
      <c r="AU436" s="2">
        <f t="shared" si="61"/>
        <v>0</v>
      </c>
      <c r="AW436" s="1"/>
      <c r="AX436" s="1"/>
      <c r="AY436" s="1"/>
      <c r="AZ436" s="2">
        <f t="shared" si="64"/>
        <v>0</v>
      </c>
      <c r="BA436" s="2">
        <f>SUM(AF436,AH436,-AZ436,-Table1913[[#This Row],[Sale Fee]])</f>
        <v>0</v>
      </c>
      <c r="BC436" s="1"/>
      <c r="BD436" s="1"/>
      <c r="BE436" s="1"/>
    </row>
    <row r="437" spans="1:57" x14ac:dyDescent="0.25">
      <c r="A437" s="1"/>
      <c r="B437" s="1"/>
      <c r="E437" s="4"/>
      <c r="F437" s="4"/>
      <c r="Q437" s="1"/>
      <c r="R437" s="1"/>
      <c r="S437" s="1"/>
      <c r="U437" s="61"/>
      <c r="V437" s="61"/>
      <c r="W437" s="1">
        <f t="shared" si="57"/>
        <v>0</v>
      </c>
      <c r="X437" s="1"/>
      <c r="Y437" s="1"/>
      <c r="Z437" s="1">
        <f>Table1913[[#This Row],[Quantity2]]*Table1913[[#This Row],[U Cost]]</f>
        <v>0</v>
      </c>
      <c r="AB437" s="1"/>
      <c r="AC437" s="1"/>
      <c r="AD437" s="1">
        <f t="shared" si="58"/>
        <v>0</v>
      </c>
      <c r="AE437" s="1"/>
      <c r="AF437" s="1">
        <f>SUM(Table1913[[#This Row],[Total 
Paid]:[Shipping 
Charged]])</f>
        <v>0</v>
      </c>
      <c r="AG437" s="1"/>
      <c r="AH437" s="1"/>
      <c r="AI437" s="1">
        <f t="shared" si="59"/>
        <v>0</v>
      </c>
      <c r="AK437" s="1"/>
      <c r="AL437" s="1"/>
      <c r="AM437" s="1"/>
      <c r="AN437" s="1"/>
      <c r="AP437" s="30">
        <f t="shared" ref="AP437:AP500" si="65">AB437</f>
        <v>0</v>
      </c>
      <c r="AQ437" s="1"/>
      <c r="AR437" s="1">
        <f t="shared" si="40"/>
        <v>0</v>
      </c>
      <c r="AS437" s="1"/>
      <c r="AT437" s="1"/>
      <c r="AU437" s="2">
        <f t="shared" si="61"/>
        <v>0</v>
      </c>
      <c r="AW437" s="1"/>
      <c r="AX437" s="1"/>
      <c r="AY437" s="1"/>
      <c r="AZ437" s="2">
        <f t="shared" si="64"/>
        <v>0</v>
      </c>
      <c r="BA437" s="2">
        <f>SUM(AF437,AH437,-AZ437,-Table1913[[#This Row],[Sale Fee]])</f>
        <v>0</v>
      </c>
      <c r="BC437" s="1"/>
      <c r="BD437" s="1"/>
      <c r="BE437" s="1"/>
    </row>
    <row r="438" spans="1:57" x14ac:dyDescent="0.25">
      <c r="A438" s="1"/>
      <c r="B438" s="1"/>
      <c r="E438" s="4"/>
      <c r="F438" s="4"/>
      <c r="Q438" s="1"/>
      <c r="R438" s="1"/>
      <c r="S438" s="1"/>
      <c r="U438" s="61"/>
      <c r="V438" s="61"/>
      <c r="W438" s="1">
        <f t="shared" si="57"/>
        <v>0</v>
      </c>
      <c r="X438" s="1"/>
      <c r="Y438" s="1"/>
      <c r="Z438" s="1">
        <f>Table1913[[#This Row],[Quantity2]]*Table1913[[#This Row],[U Cost]]</f>
        <v>0</v>
      </c>
      <c r="AB438" s="1"/>
      <c r="AC438" s="1"/>
      <c r="AD438" s="1">
        <f t="shared" si="58"/>
        <v>0</v>
      </c>
      <c r="AE438" s="1"/>
      <c r="AF438" s="1">
        <f>SUM(Table1913[[#This Row],[Total 
Paid]:[Shipping 
Charged]])</f>
        <v>0</v>
      </c>
      <c r="AG438" s="1"/>
      <c r="AH438" s="1"/>
      <c r="AI438" s="1">
        <f t="shared" si="59"/>
        <v>0</v>
      </c>
      <c r="AK438" s="1"/>
      <c r="AL438" s="1"/>
      <c r="AM438" s="1"/>
      <c r="AN438" s="1"/>
      <c r="AP438" s="30">
        <f t="shared" si="65"/>
        <v>0</v>
      </c>
      <c r="AQ438" s="1"/>
      <c r="AR438" s="1">
        <f t="shared" si="40"/>
        <v>0</v>
      </c>
      <c r="AS438" s="1"/>
      <c r="AT438" s="1"/>
      <c r="AU438" s="2">
        <f t="shared" si="61"/>
        <v>0</v>
      </c>
      <c r="AW438" s="1"/>
      <c r="AX438" s="1"/>
      <c r="AY438" s="1"/>
      <c r="AZ438" s="2">
        <f t="shared" si="64"/>
        <v>0</v>
      </c>
      <c r="BA438" s="2">
        <f>SUM(AF438,AH438,-AZ438,-Table1913[[#This Row],[Sale Fee]])</f>
        <v>0</v>
      </c>
      <c r="BC438" s="1"/>
      <c r="BD438" s="1"/>
      <c r="BE438" s="1"/>
    </row>
    <row r="439" spans="1:57" x14ac:dyDescent="0.25">
      <c r="A439" s="1"/>
      <c r="B439" s="1"/>
      <c r="E439" s="4"/>
      <c r="F439" s="4"/>
      <c r="Q439" s="1"/>
      <c r="R439" s="1"/>
      <c r="S439" s="1"/>
      <c r="U439" s="1"/>
      <c r="V439" s="1"/>
      <c r="W439" s="1">
        <f t="shared" si="57"/>
        <v>0</v>
      </c>
      <c r="X439" s="1"/>
      <c r="Y439" s="1"/>
      <c r="Z439" s="1">
        <f>Table1913[[#This Row],[Quantity2]]*Table1913[[#This Row],[U Cost]]</f>
        <v>0</v>
      </c>
      <c r="AB439" s="1"/>
      <c r="AC439" s="1"/>
      <c r="AD439" s="1">
        <f t="shared" si="58"/>
        <v>0</v>
      </c>
      <c r="AE439" s="1"/>
      <c r="AF439" s="1">
        <f>SUM(Table1913[[#This Row],[Total 
Paid]:[Shipping 
Charged]])</f>
        <v>0</v>
      </c>
      <c r="AG439" s="1"/>
      <c r="AH439" s="1"/>
      <c r="AI439" s="1">
        <f t="shared" si="59"/>
        <v>0</v>
      </c>
      <c r="AK439" s="1"/>
      <c r="AL439" s="1"/>
      <c r="AM439" s="1"/>
      <c r="AN439" s="1"/>
      <c r="AP439" s="30">
        <f t="shared" si="65"/>
        <v>0</v>
      </c>
      <c r="AQ439" s="1"/>
      <c r="AR439" s="1">
        <f t="shared" si="40"/>
        <v>0</v>
      </c>
      <c r="AS439" s="1"/>
      <c r="AT439" s="1"/>
      <c r="AU439" s="2">
        <f t="shared" si="61"/>
        <v>0</v>
      </c>
      <c r="AW439" s="1"/>
      <c r="AX439" s="1"/>
      <c r="AY439" s="1"/>
      <c r="AZ439" s="2">
        <f t="shared" si="64"/>
        <v>0</v>
      </c>
      <c r="BA439" s="2">
        <f>SUM(AF439,AH439,-AZ439,-Table1913[[#This Row],[Sale Fee]])</f>
        <v>0</v>
      </c>
      <c r="BC439" s="1"/>
      <c r="BD439" s="1"/>
      <c r="BE439" s="1"/>
    </row>
    <row r="440" spans="1:57" x14ac:dyDescent="0.25">
      <c r="A440" s="1"/>
      <c r="B440" s="1"/>
      <c r="E440" s="4"/>
      <c r="F440" s="4"/>
      <c r="Q440" s="1"/>
      <c r="R440" s="1"/>
      <c r="S440" s="1"/>
      <c r="U440" s="1"/>
      <c r="V440" s="1"/>
      <c r="W440" s="1">
        <f t="shared" si="57"/>
        <v>0</v>
      </c>
      <c r="X440" s="1"/>
      <c r="Y440" s="1"/>
      <c r="Z440" s="1">
        <f>Table1913[[#This Row],[Quantity2]]*Table1913[[#This Row],[U Cost]]</f>
        <v>0</v>
      </c>
      <c r="AB440" s="1"/>
      <c r="AC440" s="1"/>
      <c r="AD440" s="1">
        <f t="shared" si="58"/>
        <v>0</v>
      </c>
      <c r="AE440" s="1"/>
      <c r="AF440" s="1">
        <f>SUM(Table1913[[#This Row],[Total 
Paid]:[Shipping 
Charged]])</f>
        <v>0</v>
      </c>
      <c r="AG440" s="1"/>
      <c r="AH440" s="1"/>
      <c r="AI440" s="1">
        <f t="shared" si="59"/>
        <v>0</v>
      </c>
      <c r="AK440" s="1"/>
      <c r="AL440" s="1"/>
      <c r="AM440" s="1"/>
      <c r="AN440" s="1"/>
      <c r="AP440" s="30">
        <f t="shared" si="65"/>
        <v>0</v>
      </c>
      <c r="AQ440" s="1"/>
      <c r="AR440" s="1">
        <f t="shared" si="40"/>
        <v>0</v>
      </c>
      <c r="AS440" s="1"/>
      <c r="AT440" s="1"/>
      <c r="AU440" s="2">
        <f t="shared" si="61"/>
        <v>0</v>
      </c>
      <c r="AW440" s="1"/>
      <c r="AX440" s="1"/>
      <c r="AY440" s="1"/>
      <c r="AZ440" s="2">
        <f t="shared" si="64"/>
        <v>0</v>
      </c>
      <c r="BA440" s="2">
        <f>SUM(AF440,AH440,-AZ440,-Table1913[[#This Row],[Sale Fee]])</f>
        <v>0</v>
      </c>
      <c r="BC440" s="1"/>
      <c r="BD440" s="1"/>
      <c r="BE440" s="1"/>
    </row>
    <row r="441" spans="1:57" x14ac:dyDescent="0.25">
      <c r="A441" s="1"/>
      <c r="B441" s="1"/>
      <c r="E441" s="4"/>
      <c r="F441" s="4"/>
      <c r="Q441" s="1"/>
      <c r="R441" s="1"/>
      <c r="S441" s="1"/>
      <c r="U441" s="1"/>
      <c r="V441" s="1"/>
      <c r="W441" s="1">
        <f t="shared" si="57"/>
        <v>0</v>
      </c>
      <c r="X441" s="1"/>
      <c r="Y441" s="1"/>
      <c r="Z441" s="1">
        <f>Table1913[[#This Row],[Quantity2]]*Table1913[[#This Row],[U Cost]]</f>
        <v>0</v>
      </c>
      <c r="AB441" s="1"/>
      <c r="AC441" s="1"/>
      <c r="AD441" s="1">
        <f t="shared" si="58"/>
        <v>0</v>
      </c>
      <c r="AE441" s="1"/>
      <c r="AF441" s="1">
        <f>SUM(Table1913[[#This Row],[Total 
Paid]:[Shipping 
Charged]])</f>
        <v>0</v>
      </c>
      <c r="AG441" s="1"/>
      <c r="AH441" s="1"/>
      <c r="AI441" s="1">
        <f t="shared" si="59"/>
        <v>0</v>
      </c>
      <c r="AK441" s="1"/>
      <c r="AL441" s="1"/>
      <c r="AM441" s="1"/>
      <c r="AN441" s="1"/>
      <c r="AP441" s="30">
        <f t="shared" si="65"/>
        <v>0</v>
      </c>
      <c r="AQ441" s="1"/>
      <c r="AR441" s="1">
        <f t="shared" si="40"/>
        <v>0</v>
      </c>
      <c r="AS441" s="1"/>
      <c r="AT441" s="1"/>
      <c r="AU441" s="2">
        <f t="shared" si="61"/>
        <v>0</v>
      </c>
      <c r="AW441" s="1"/>
      <c r="AX441" s="1"/>
      <c r="AY441" s="1"/>
      <c r="AZ441" s="2">
        <f t="shared" si="64"/>
        <v>0</v>
      </c>
      <c r="BA441" s="2">
        <f>SUM(AF441,AH441,-AZ441,-Table1913[[#This Row],[Sale Fee]])</f>
        <v>0</v>
      </c>
      <c r="BC441" s="1"/>
      <c r="BD441" s="1"/>
      <c r="BE441" s="1"/>
    </row>
    <row r="442" spans="1:57" x14ac:dyDescent="0.25">
      <c r="A442" s="1"/>
      <c r="B442" s="1"/>
      <c r="E442" s="4"/>
      <c r="F442" s="4"/>
      <c r="Q442" s="1"/>
      <c r="R442" s="1"/>
      <c r="S442" s="1"/>
      <c r="U442" s="1"/>
      <c r="V442" s="1"/>
      <c r="W442" s="1">
        <f t="shared" ref="W442:W505" si="66">U442*V442</f>
        <v>0</v>
      </c>
      <c r="X442" s="1"/>
      <c r="Y442" s="1"/>
      <c r="Z442" s="1">
        <f>Table1913[[#This Row],[Quantity2]]*Table1913[[#This Row],[U Cost]]</f>
        <v>0</v>
      </c>
      <c r="AB442" s="1"/>
      <c r="AC442" s="1"/>
      <c r="AD442" s="1">
        <f t="shared" ref="AD442:AD505" si="67">AC442*AB442</f>
        <v>0</v>
      </c>
      <c r="AE442" s="1"/>
      <c r="AF442" s="1">
        <f>SUM(Table1913[[#This Row],[Total 
Paid]:[Shipping 
Charged]])</f>
        <v>0</v>
      </c>
      <c r="AG442" s="1"/>
      <c r="AH442" s="1"/>
      <c r="AI442" s="1">
        <f t="shared" ref="AI442:AI505" si="68">SUM(AF442,AG442,AH442)</f>
        <v>0</v>
      </c>
      <c r="AK442" s="1"/>
      <c r="AL442" s="1"/>
      <c r="AM442" s="1"/>
      <c r="AN442" s="1"/>
      <c r="AP442" s="30">
        <f t="shared" si="65"/>
        <v>0</v>
      </c>
      <c r="AQ442" s="1"/>
      <c r="AR442" s="1">
        <f t="shared" si="40"/>
        <v>0</v>
      </c>
      <c r="AS442" s="1"/>
      <c r="AT442" s="1"/>
      <c r="AU442" s="2">
        <f t="shared" ref="AU442:AU505" si="69">SUM(AR442:AT442)</f>
        <v>0</v>
      </c>
      <c r="AW442" s="1"/>
      <c r="AX442" s="1"/>
      <c r="AY442" s="1"/>
      <c r="AZ442" s="2">
        <f t="shared" si="64"/>
        <v>0</v>
      </c>
      <c r="BA442" s="2">
        <f>SUM(AF442,AH442,-AZ442,-Table1913[[#This Row],[Sale Fee]])</f>
        <v>0</v>
      </c>
      <c r="BC442" s="1"/>
      <c r="BD442" s="1"/>
      <c r="BE442" s="1"/>
    </row>
    <row r="443" spans="1:57" x14ac:dyDescent="0.25">
      <c r="A443" s="1"/>
      <c r="B443" s="1"/>
      <c r="E443" s="4"/>
      <c r="F443" s="4"/>
      <c r="Q443" s="1"/>
      <c r="R443" s="1"/>
      <c r="S443" s="1"/>
      <c r="U443" s="1"/>
      <c r="V443" s="1"/>
      <c r="W443" s="1">
        <f t="shared" si="66"/>
        <v>0</v>
      </c>
      <c r="X443" s="1"/>
      <c r="Y443" s="1"/>
      <c r="Z443" s="1">
        <f>Table1913[[#This Row],[Quantity2]]*Table1913[[#This Row],[U Cost]]</f>
        <v>0</v>
      </c>
      <c r="AB443" s="1"/>
      <c r="AC443" s="1"/>
      <c r="AD443" s="1">
        <f t="shared" si="67"/>
        <v>0</v>
      </c>
      <c r="AE443" s="1"/>
      <c r="AF443" s="1">
        <f>SUM(Table1913[[#This Row],[Total 
Paid]:[Shipping 
Charged]])</f>
        <v>0</v>
      </c>
      <c r="AG443" s="1"/>
      <c r="AH443" s="1"/>
      <c r="AI443" s="1">
        <f t="shared" si="68"/>
        <v>0</v>
      </c>
      <c r="AK443" s="1"/>
      <c r="AL443" s="1"/>
      <c r="AM443" s="1"/>
      <c r="AN443" s="1"/>
      <c r="AP443" s="30">
        <f t="shared" si="65"/>
        <v>0</v>
      </c>
      <c r="AQ443" s="1"/>
      <c r="AR443" s="1">
        <f t="shared" si="40"/>
        <v>0</v>
      </c>
      <c r="AS443" s="1"/>
      <c r="AT443" s="1"/>
      <c r="AU443" s="2">
        <f t="shared" si="69"/>
        <v>0</v>
      </c>
      <c r="AW443" s="1"/>
      <c r="AX443" s="1"/>
      <c r="AY443" s="1"/>
      <c r="AZ443" s="2">
        <f t="shared" si="64"/>
        <v>0</v>
      </c>
      <c r="BA443" s="2">
        <f>SUM(AF443,AH443,-AZ443,-Table1913[[#This Row],[Sale Fee]])</f>
        <v>0</v>
      </c>
      <c r="BC443" s="1"/>
      <c r="BD443" s="1"/>
      <c r="BE443" s="1"/>
    </row>
    <row r="444" spans="1:57" x14ac:dyDescent="0.25">
      <c r="A444" s="1"/>
      <c r="B444" s="1"/>
      <c r="Q444" s="1"/>
      <c r="R444" s="1"/>
      <c r="S444" s="1"/>
      <c r="U444" s="1"/>
      <c r="V444" s="1"/>
      <c r="W444" s="1">
        <f t="shared" si="66"/>
        <v>0</v>
      </c>
      <c r="X444" s="1"/>
      <c r="Y444" s="1"/>
      <c r="Z444" s="1">
        <f>Table1913[[#This Row],[Quantity2]]*Table1913[[#This Row],[U Cost]]</f>
        <v>0</v>
      </c>
      <c r="AB444" s="1"/>
      <c r="AC444" s="1"/>
      <c r="AD444" s="1">
        <f t="shared" si="67"/>
        <v>0</v>
      </c>
      <c r="AE444" s="1"/>
      <c r="AF444" s="1">
        <f>SUM(Table1913[[#This Row],[Total 
Paid]:[Shipping 
Charged]])</f>
        <v>0</v>
      </c>
      <c r="AG444" s="1"/>
      <c r="AH444" s="1"/>
      <c r="AI444" s="1">
        <f t="shared" si="68"/>
        <v>0</v>
      </c>
      <c r="AK444" s="1"/>
      <c r="AL444" s="1"/>
      <c r="AM444" s="1"/>
      <c r="AN444" s="1"/>
      <c r="AP444" s="30">
        <f t="shared" si="65"/>
        <v>0</v>
      </c>
      <c r="AQ444" s="1"/>
      <c r="AR444" s="1">
        <f t="shared" si="40"/>
        <v>0</v>
      </c>
      <c r="AS444" s="1"/>
      <c r="AT444" s="1"/>
      <c r="AU444" s="2">
        <f t="shared" si="69"/>
        <v>0</v>
      </c>
      <c r="AW444" s="1"/>
      <c r="AX444" s="1"/>
      <c r="AY444" s="1"/>
      <c r="AZ444" s="2">
        <f t="shared" si="64"/>
        <v>0</v>
      </c>
      <c r="BA444" s="2">
        <f>SUM(AF444,AH444,-AZ444,-Table1913[[#This Row],[Sale Fee]])</f>
        <v>0</v>
      </c>
      <c r="BC444" s="1"/>
      <c r="BD444" s="1"/>
      <c r="BE444" s="1"/>
    </row>
    <row r="445" spans="1:57" x14ac:dyDescent="0.25">
      <c r="A445" s="1"/>
      <c r="B445" s="1"/>
      <c r="E445" s="4"/>
      <c r="F445" s="4"/>
      <c r="Q445" s="1"/>
      <c r="R445" s="1"/>
      <c r="S445" s="1"/>
      <c r="U445" s="1"/>
      <c r="V445" s="1"/>
      <c r="W445" s="1">
        <f t="shared" si="66"/>
        <v>0</v>
      </c>
      <c r="X445" s="1"/>
      <c r="Y445" s="1"/>
      <c r="Z445" s="1">
        <f>Table1913[[#This Row],[Quantity2]]*Table1913[[#This Row],[U Cost]]</f>
        <v>0</v>
      </c>
      <c r="AB445" s="1"/>
      <c r="AC445" s="1"/>
      <c r="AD445" s="1">
        <f t="shared" si="67"/>
        <v>0</v>
      </c>
      <c r="AE445" s="1"/>
      <c r="AF445" s="1">
        <f>SUM(Table1913[[#This Row],[Total 
Paid]:[Shipping 
Charged]])</f>
        <v>0</v>
      </c>
      <c r="AG445" s="1"/>
      <c r="AH445" s="1"/>
      <c r="AI445" s="1">
        <f t="shared" si="68"/>
        <v>0</v>
      </c>
      <c r="AK445" s="1"/>
      <c r="AL445" s="1"/>
      <c r="AM445" s="1"/>
      <c r="AN445" s="1"/>
      <c r="AP445" s="30">
        <f t="shared" si="65"/>
        <v>0</v>
      </c>
      <c r="AQ445" s="1"/>
      <c r="AR445" s="1">
        <f t="shared" si="40"/>
        <v>0</v>
      </c>
      <c r="AS445" s="1"/>
      <c r="AT445" s="1"/>
      <c r="AU445" s="2">
        <f t="shared" si="69"/>
        <v>0</v>
      </c>
      <c r="AW445" s="1"/>
      <c r="AX445" s="1"/>
      <c r="AY445" s="1"/>
      <c r="AZ445" s="2">
        <f t="shared" si="64"/>
        <v>0</v>
      </c>
      <c r="BA445" s="2">
        <f>SUM(AF445,AH445,-AZ445,-Table1913[[#This Row],[Sale Fee]])</f>
        <v>0</v>
      </c>
      <c r="BC445" s="1"/>
      <c r="BD445" s="1"/>
      <c r="BE445" s="1"/>
    </row>
    <row r="446" spans="1:57" x14ac:dyDescent="0.25">
      <c r="A446" s="1"/>
      <c r="B446" s="1"/>
      <c r="E446" s="4"/>
      <c r="F446" s="4"/>
      <c r="Q446" s="1"/>
      <c r="R446" s="1"/>
      <c r="S446" s="1"/>
      <c r="U446" s="1"/>
      <c r="V446" s="1"/>
      <c r="W446" s="1">
        <f t="shared" si="66"/>
        <v>0</v>
      </c>
      <c r="X446" s="1"/>
      <c r="Y446" s="1"/>
      <c r="Z446" s="1">
        <f>Table1913[[#This Row],[Quantity2]]*Table1913[[#This Row],[U Cost]]</f>
        <v>0</v>
      </c>
      <c r="AB446" s="1"/>
      <c r="AC446" s="1"/>
      <c r="AD446" s="1">
        <f t="shared" si="67"/>
        <v>0</v>
      </c>
      <c r="AE446" s="1"/>
      <c r="AF446" s="1">
        <f>SUM(Table1913[[#This Row],[Total 
Paid]:[Shipping 
Charged]])</f>
        <v>0</v>
      </c>
      <c r="AG446" s="1"/>
      <c r="AH446" s="1"/>
      <c r="AI446" s="1">
        <f t="shared" si="68"/>
        <v>0</v>
      </c>
      <c r="AK446" s="1"/>
      <c r="AL446" s="1"/>
      <c r="AM446" s="1"/>
      <c r="AN446" s="1"/>
      <c r="AP446" s="30">
        <f t="shared" si="65"/>
        <v>0</v>
      </c>
      <c r="AQ446" s="1"/>
      <c r="AR446" s="1">
        <f t="shared" si="40"/>
        <v>0</v>
      </c>
      <c r="AS446" s="1"/>
      <c r="AT446" s="1"/>
      <c r="AU446" s="2">
        <f t="shared" si="69"/>
        <v>0</v>
      </c>
      <c r="AW446" s="1"/>
      <c r="AX446" s="1"/>
      <c r="AY446" s="1"/>
      <c r="AZ446" s="2">
        <f t="shared" si="64"/>
        <v>0</v>
      </c>
      <c r="BA446" s="2">
        <f>SUM(AF446,AH446,-AZ446,-Table1913[[#This Row],[Sale Fee]])</f>
        <v>0</v>
      </c>
      <c r="BC446" s="1"/>
      <c r="BD446" s="1"/>
      <c r="BE446" s="1"/>
    </row>
    <row r="447" spans="1:57" x14ac:dyDescent="0.25">
      <c r="A447" s="1"/>
      <c r="B447" s="1"/>
      <c r="E447" s="4"/>
      <c r="F447" s="4"/>
      <c r="Q447" s="1"/>
      <c r="R447" s="1"/>
      <c r="S447" s="1"/>
      <c r="U447" s="1"/>
      <c r="V447" s="1"/>
      <c r="W447" s="1">
        <f t="shared" si="66"/>
        <v>0</v>
      </c>
      <c r="X447" s="1"/>
      <c r="Y447" s="1"/>
      <c r="Z447" s="1">
        <f>Table1913[[#This Row],[Quantity2]]*Table1913[[#This Row],[U Cost]]</f>
        <v>0</v>
      </c>
      <c r="AB447" s="1"/>
      <c r="AC447" s="1"/>
      <c r="AD447" s="1">
        <f t="shared" si="67"/>
        <v>0</v>
      </c>
      <c r="AE447" s="1"/>
      <c r="AF447" s="1">
        <f>SUM(Table1913[[#This Row],[Total 
Paid]:[Shipping 
Charged]])</f>
        <v>0</v>
      </c>
      <c r="AG447" s="1"/>
      <c r="AH447" s="1"/>
      <c r="AI447" s="1">
        <f t="shared" si="68"/>
        <v>0</v>
      </c>
      <c r="AK447" s="1"/>
      <c r="AL447" s="1"/>
      <c r="AM447" s="1"/>
      <c r="AN447" s="1"/>
      <c r="AP447" s="30">
        <f t="shared" si="65"/>
        <v>0</v>
      </c>
      <c r="AQ447" s="1"/>
      <c r="AR447" s="1">
        <f t="shared" si="40"/>
        <v>0</v>
      </c>
      <c r="AS447" s="1"/>
      <c r="AT447" s="1"/>
      <c r="AU447" s="2">
        <f t="shared" si="69"/>
        <v>0</v>
      </c>
      <c r="AW447" s="1"/>
      <c r="AX447" s="1"/>
      <c r="AY447" s="1"/>
      <c r="AZ447" s="2">
        <f t="shared" si="64"/>
        <v>0</v>
      </c>
      <c r="BA447" s="2">
        <f>SUM(AF447,AH447,-AZ447,-Table1913[[#This Row],[Sale Fee]])</f>
        <v>0</v>
      </c>
      <c r="BC447" s="1"/>
      <c r="BD447" s="1"/>
      <c r="BE447" s="1"/>
    </row>
    <row r="448" spans="1:57" x14ac:dyDescent="0.25">
      <c r="A448" s="1"/>
      <c r="B448" s="1"/>
      <c r="E448" s="4"/>
      <c r="F448" s="4"/>
      <c r="Q448" s="1"/>
      <c r="R448" s="1"/>
      <c r="S448" s="1"/>
      <c r="U448" s="1"/>
      <c r="V448" s="1"/>
      <c r="W448" s="1">
        <f t="shared" si="66"/>
        <v>0</v>
      </c>
      <c r="X448" s="1"/>
      <c r="Y448" s="1"/>
      <c r="Z448" s="1">
        <f>Table1913[[#This Row],[Quantity2]]*Table1913[[#This Row],[U Cost]]</f>
        <v>0</v>
      </c>
      <c r="AB448" s="1"/>
      <c r="AC448" s="1"/>
      <c r="AD448" s="1">
        <f t="shared" si="67"/>
        <v>0</v>
      </c>
      <c r="AE448" s="1"/>
      <c r="AF448" s="1">
        <f>SUM(Table1913[[#This Row],[Total 
Paid]:[Shipping 
Charged]])</f>
        <v>0</v>
      </c>
      <c r="AG448" s="1"/>
      <c r="AH448" s="1"/>
      <c r="AI448" s="1">
        <f t="shared" si="68"/>
        <v>0</v>
      </c>
      <c r="AK448" s="1"/>
      <c r="AL448" s="1"/>
      <c r="AM448" s="1"/>
      <c r="AN448" s="1"/>
      <c r="AP448" s="30">
        <f t="shared" si="65"/>
        <v>0</v>
      </c>
      <c r="AQ448" s="1"/>
      <c r="AR448" s="1">
        <f t="shared" si="40"/>
        <v>0</v>
      </c>
      <c r="AS448" s="1"/>
      <c r="AT448" s="1"/>
      <c r="AU448" s="2">
        <f t="shared" si="69"/>
        <v>0</v>
      </c>
      <c r="AW448" s="1"/>
      <c r="AX448" s="1"/>
      <c r="AY448" s="1"/>
      <c r="AZ448" s="2">
        <f t="shared" si="64"/>
        <v>0</v>
      </c>
      <c r="BA448" s="2">
        <f>SUM(AF448,AH448,-AZ448,-Table1913[[#This Row],[Sale Fee]])</f>
        <v>0</v>
      </c>
      <c r="BC448" s="1"/>
      <c r="BD448" s="1"/>
      <c r="BE448" s="1"/>
    </row>
    <row r="449" spans="1:57" x14ac:dyDescent="0.25">
      <c r="A449" s="1"/>
      <c r="B449" s="1"/>
      <c r="E449" s="4"/>
      <c r="F449" s="4"/>
      <c r="Q449" s="1"/>
      <c r="R449" s="1"/>
      <c r="S449" s="1"/>
      <c r="U449" s="1"/>
      <c r="V449" s="1"/>
      <c r="W449" s="1">
        <f t="shared" si="66"/>
        <v>0</v>
      </c>
      <c r="X449" s="1"/>
      <c r="Y449" s="1"/>
      <c r="Z449" s="1">
        <f>Table1913[[#This Row],[Quantity2]]*Table1913[[#This Row],[U Cost]]</f>
        <v>0</v>
      </c>
      <c r="AB449" s="1"/>
      <c r="AC449" s="1"/>
      <c r="AD449" s="1">
        <f t="shared" si="67"/>
        <v>0</v>
      </c>
      <c r="AE449" s="1"/>
      <c r="AF449" s="1">
        <f>SUM(Table1913[[#This Row],[Total 
Paid]:[Shipping 
Charged]])</f>
        <v>0</v>
      </c>
      <c r="AG449" s="1"/>
      <c r="AH449" s="1"/>
      <c r="AI449" s="1">
        <f t="shared" si="68"/>
        <v>0</v>
      </c>
      <c r="AK449" s="1"/>
      <c r="AL449" s="1"/>
      <c r="AM449" s="1"/>
      <c r="AN449" s="1"/>
      <c r="AP449" s="30">
        <f t="shared" si="65"/>
        <v>0</v>
      </c>
      <c r="AQ449" s="1"/>
      <c r="AR449" s="1">
        <f t="shared" si="40"/>
        <v>0</v>
      </c>
      <c r="AS449" s="1"/>
      <c r="AT449" s="1"/>
      <c r="AU449" s="2">
        <f t="shared" si="69"/>
        <v>0</v>
      </c>
      <c r="AW449" s="1"/>
      <c r="AX449" s="1"/>
      <c r="AY449" s="1"/>
      <c r="AZ449" s="2">
        <f t="shared" si="64"/>
        <v>0</v>
      </c>
      <c r="BA449" s="2">
        <f>SUM(AF449,AH449,-AZ449,-Table1913[[#This Row],[Sale Fee]])</f>
        <v>0</v>
      </c>
      <c r="BC449" s="1"/>
      <c r="BD449" s="1"/>
      <c r="BE449" s="1"/>
    </row>
    <row r="450" spans="1:57" x14ac:dyDescent="0.25">
      <c r="A450" s="1"/>
      <c r="B450" s="1"/>
      <c r="E450" s="4"/>
      <c r="F450" s="4"/>
      <c r="Q450" s="1"/>
      <c r="R450" s="1"/>
      <c r="S450" s="1"/>
      <c r="U450" s="1"/>
      <c r="V450" s="1"/>
      <c r="W450" s="1">
        <f t="shared" si="66"/>
        <v>0</v>
      </c>
      <c r="X450" s="1"/>
      <c r="Y450" s="1"/>
      <c r="Z450" s="1">
        <f>Table1913[[#This Row],[Quantity2]]*Table1913[[#This Row],[U Cost]]</f>
        <v>0</v>
      </c>
      <c r="AB450" s="1"/>
      <c r="AC450" s="1"/>
      <c r="AD450" s="1">
        <f t="shared" si="67"/>
        <v>0</v>
      </c>
      <c r="AE450" s="1"/>
      <c r="AF450" s="1">
        <f>SUM(Table1913[[#This Row],[Total 
Paid]:[Shipping 
Charged]])</f>
        <v>0</v>
      </c>
      <c r="AG450" s="1"/>
      <c r="AH450" s="1"/>
      <c r="AI450" s="1">
        <f t="shared" si="68"/>
        <v>0</v>
      </c>
      <c r="AK450" s="1"/>
      <c r="AL450" s="1"/>
      <c r="AM450" s="1"/>
      <c r="AN450" s="1"/>
      <c r="AP450" s="30">
        <f t="shared" si="65"/>
        <v>0</v>
      </c>
      <c r="AQ450" s="1"/>
      <c r="AR450" s="1">
        <f t="shared" si="40"/>
        <v>0</v>
      </c>
      <c r="AS450" s="1"/>
      <c r="AT450" s="1"/>
      <c r="AU450" s="2">
        <f t="shared" si="69"/>
        <v>0</v>
      </c>
      <c r="AW450" s="1"/>
      <c r="AX450" s="1"/>
      <c r="AY450" s="1"/>
      <c r="AZ450" s="2">
        <f t="shared" si="64"/>
        <v>0</v>
      </c>
      <c r="BA450" s="2">
        <f>SUM(AF450,AH450,-AZ450,-Table1913[[#This Row],[Sale Fee]])</f>
        <v>0</v>
      </c>
      <c r="BC450" s="1"/>
      <c r="BD450" s="1"/>
      <c r="BE450" s="1"/>
    </row>
    <row r="451" spans="1:57" x14ac:dyDescent="0.25">
      <c r="A451" s="1"/>
      <c r="B451" s="1"/>
      <c r="E451" s="4"/>
      <c r="F451" s="4"/>
      <c r="Q451" s="1"/>
      <c r="R451" s="1"/>
      <c r="S451" s="1"/>
      <c r="U451" s="1"/>
      <c r="V451" s="1"/>
      <c r="W451" s="1">
        <f t="shared" si="66"/>
        <v>0</v>
      </c>
      <c r="X451" s="1"/>
      <c r="Y451" s="1"/>
      <c r="Z451" s="1">
        <f>Table1913[[#This Row],[Quantity2]]*Table1913[[#This Row],[U Cost]]</f>
        <v>0</v>
      </c>
      <c r="AB451" s="1"/>
      <c r="AC451" s="1"/>
      <c r="AD451" s="1">
        <f t="shared" si="67"/>
        <v>0</v>
      </c>
      <c r="AE451" s="1"/>
      <c r="AF451" s="1">
        <f>SUM(Table1913[[#This Row],[Total 
Paid]:[Shipping 
Charged]])</f>
        <v>0</v>
      </c>
      <c r="AG451" s="1"/>
      <c r="AH451" s="1"/>
      <c r="AI451" s="1">
        <f t="shared" si="68"/>
        <v>0</v>
      </c>
      <c r="AK451" s="1"/>
      <c r="AL451" s="1"/>
      <c r="AM451" s="1"/>
      <c r="AN451" s="1"/>
      <c r="AP451" s="30">
        <f t="shared" si="65"/>
        <v>0</v>
      </c>
      <c r="AQ451" s="1"/>
      <c r="AR451" s="1">
        <f t="shared" si="40"/>
        <v>0</v>
      </c>
      <c r="AS451" s="1"/>
      <c r="AT451" s="1"/>
      <c r="AU451" s="2">
        <f t="shared" si="69"/>
        <v>0</v>
      </c>
      <c r="AW451" s="1"/>
      <c r="AX451" s="1"/>
      <c r="AY451" s="1"/>
      <c r="AZ451" s="2">
        <f t="shared" si="64"/>
        <v>0</v>
      </c>
      <c r="BA451" s="2">
        <f>SUM(AF451,AH451,-AZ451,-Table1913[[#This Row],[Sale Fee]])</f>
        <v>0</v>
      </c>
      <c r="BC451" s="1"/>
      <c r="BD451" s="1"/>
      <c r="BE451" s="1"/>
    </row>
    <row r="452" spans="1:57" x14ac:dyDescent="0.25">
      <c r="A452" s="1"/>
      <c r="B452" s="1"/>
      <c r="E452" s="4"/>
      <c r="F452" s="4"/>
      <c r="Q452" s="1"/>
      <c r="R452" s="1"/>
      <c r="S452" s="1"/>
      <c r="U452" s="1"/>
      <c r="V452" s="1"/>
      <c r="W452" s="1">
        <f t="shared" si="66"/>
        <v>0</v>
      </c>
      <c r="X452" s="1"/>
      <c r="Y452" s="1"/>
      <c r="Z452" s="1">
        <f>Table1913[[#This Row],[Quantity2]]*Table1913[[#This Row],[U Cost]]</f>
        <v>0</v>
      </c>
      <c r="AB452" s="1"/>
      <c r="AC452" s="1"/>
      <c r="AD452" s="1">
        <f t="shared" si="67"/>
        <v>0</v>
      </c>
      <c r="AE452" s="1"/>
      <c r="AF452" s="1">
        <f>SUM(Table1913[[#This Row],[Total 
Paid]:[Shipping 
Charged]])</f>
        <v>0</v>
      </c>
      <c r="AG452" s="1"/>
      <c r="AH452" s="1"/>
      <c r="AI452" s="1">
        <f t="shared" si="68"/>
        <v>0</v>
      </c>
      <c r="AK452" s="1"/>
      <c r="AL452" s="1"/>
      <c r="AM452" s="1"/>
      <c r="AN452" s="1"/>
      <c r="AP452" s="30">
        <f t="shared" si="65"/>
        <v>0</v>
      </c>
      <c r="AQ452" s="1"/>
      <c r="AR452" s="1">
        <f t="shared" si="40"/>
        <v>0</v>
      </c>
      <c r="AS452" s="1"/>
      <c r="AT452" s="1"/>
      <c r="AU452" s="2">
        <f t="shared" si="69"/>
        <v>0</v>
      </c>
      <c r="AW452" s="1"/>
      <c r="AX452" s="1"/>
      <c r="AY452" s="1"/>
      <c r="AZ452" s="2">
        <f t="shared" si="64"/>
        <v>0</v>
      </c>
      <c r="BA452" s="2">
        <f>SUM(AF452,AH452,-AZ452,-Table1913[[#This Row],[Sale Fee]])</f>
        <v>0</v>
      </c>
      <c r="BC452" s="1"/>
      <c r="BD452" s="1"/>
      <c r="BE452" s="1"/>
    </row>
    <row r="453" spans="1:57" x14ac:dyDescent="0.25">
      <c r="A453" s="1"/>
      <c r="B453" s="1"/>
      <c r="E453" s="4"/>
      <c r="F453" s="4"/>
      <c r="Q453" s="1"/>
      <c r="R453" s="1"/>
      <c r="S453" s="1"/>
      <c r="U453" s="1"/>
      <c r="V453" s="1"/>
      <c r="W453" s="1">
        <f t="shared" si="66"/>
        <v>0</v>
      </c>
      <c r="X453" s="1"/>
      <c r="Y453" s="1"/>
      <c r="Z453" s="1">
        <f>Table1913[[#This Row],[Quantity2]]*Table1913[[#This Row],[U Cost]]</f>
        <v>0</v>
      </c>
      <c r="AB453" s="1"/>
      <c r="AC453" s="1"/>
      <c r="AD453" s="1">
        <f t="shared" si="67"/>
        <v>0</v>
      </c>
      <c r="AE453" s="1"/>
      <c r="AF453" s="1">
        <f>SUM(Table1913[[#This Row],[Total 
Paid]:[Shipping 
Charged]])</f>
        <v>0</v>
      </c>
      <c r="AG453" s="1"/>
      <c r="AH453" s="1"/>
      <c r="AI453" s="1">
        <f t="shared" si="68"/>
        <v>0</v>
      </c>
      <c r="AK453" s="1"/>
      <c r="AL453" s="1"/>
      <c r="AM453" s="1"/>
      <c r="AN453" s="1"/>
      <c r="AP453" s="30">
        <f t="shared" si="65"/>
        <v>0</v>
      </c>
      <c r="AQ453" s="1"/>
      <c r="AR453" s="1">
        <f t="shared" si="40"/>
        <v>0</v>
      </c>
      <c r="AS453" s="1"/>
      <c r="AT453" s="1"/>
      <c r="AU453" s="2">
        <f t="shared" si="69"/>
        <v>0</v>
      </c>
      <c r="AW453" s="1"/>
      <c r="AX453" s="1"/>
      <c r="AY453" s="1"/>
      <c r="AZ453" s="2">
        <f t="shared" si="64"/>
        <v>0</v>
      </c>
      <c r="BA453" s="2">
        <f>SUM(AF453,AH453,-AZ453,-Table1913[[#This Row],[Sale Fee]])</f>
        <v>0</v>
      </c>
      <c r="BC453" s="1"/>
      <c r="BD453" s="1"/>
      <c r="BE453" s="1"/>
    </row>
    <row r="454" spans="1:57" x14ac:dyDescent="0.25">
      <c r="A454" s="1"/>
      <c r="B454" s="1"/>
      <c r="E454" s="4"/>
      <c r="F454" s="4"/>
      <c r="Q454" s="1"/>
      <c r="R454" s="1"/>
      <c r="S454" s="1"/>
      <c r="U454" s="1"/>
      <c r="V454" s="1"/>
      <c r="W454" s="1">
        <f t="shared" si="66"/>
        <v>0</v>
      </c>
      <c r="X454" s="1"/>
      <c r="Y454" s="1"/>
      <c r="Z454" s="1">
        <f>Table1913[[#This Row],[Quantity2]]*Table1913[[#This Row],[U Cost]]</f>
        <v>0</v>
      </c>
      <c r="AB454" s="1"/>
      <c r="AC454" s="1"/>
      <c r="AD454" s="1">
        <f t="shared" si="67"/>
        <v>0</v>
      </c>
      <c r="AE454" s="1"/>
      <c r="AF454" s="1">
        <f>SUM(Table1913[[#This Row],[Total 
Paid]:[Shipping 
Charged]])</f>
        <v>0</v>
      </c>
      <c r="AG454" s="1"/>
      <c r="AH454" s="1"/>
      <c r="AI454" s="1">
        <f t="shared" si="68"/>
        <v>0</v>
      </c>
      <c r="AK454" s="1"/>
      <c r="AL454" s="1"/>
      <c r="AM454" s="1"/>
      <c r="AN454" s="1"/>
      <c r="AP454" s="30">
        <f t="shared" si="65"/>
        <v>0</v>
      </c>
      <c r="AQ454" s="1"/>
      <c r="AR454" s="1">
        <f t="shared" si="40"/>
        <v>0</v>
      </c>
      <c r="AS454" s="1"/>
      <c r="AT454" s="1"/>
      <c r="AU454" s="2">
        <f t="shared" si="69"/>
        <v>0</v>
      </c>
      <c r="AW454" s="1"/>
      <c r="AX454" s="1"/>
      <c r="AY454" s="1"/>
      <c r="AZ454" s="2">
        <f t="shared" si="64"/>
        <v>0</v>
      </c>
      <c r="BA454" s="2">
        <f>SUM(AF454,AH454,-AZ454,-Table1913[[#This Row],[Sale Fee]])</f>
        <v>0</v>
      </c>
      <c r="BC454" s="1"/>
      <c r="BD454" s="1"/>
      <c r="BE454" s="1"/>
    </row>
    <row r="455" spans="1:57" x14ac:dyDescent="0.25">
      <c r="A455" s="1"/>
      <c r="B455" s="1"/>
      <c r="Q455" s="1"/>
      <c r="R455" s="1"/>
      <c r="S455" s="1"/>
      <c r="U455" s="1"/>
      <c r="V455" s="1"/>
      <c r="W455" s="1">
        <f t="shared" si="66"/>
        <v>0</v>
      </c>
      <c r="X455" s="1"/>
      <c r="Y455" s="1"/>
      <c r="Z455" s="1">
        <f>Table1913[[#This Row],[Quantity2]]*Table1913[[#This Row],[U Cost]]</f>
        <v>0</v>
      </c>
      <c r="AB455" s="1"/>
      <c r="AC455" s="1"/>
      <c r="AD455" s="1">
        <f t="shared" si="67"/>
        <v>0</v>
      </c>
      <c r="AE455" s="1"/>
      <c r="AF455" s="1">
        <f>SUM(Table1913[[#This Row],[Total 
Paid]:[Shipping 
Charged]])</f>
        <v>0</v>
      </c>
      <c r="AG455" s="1"/>
      <c r="AH455" s="1"/>
      <c r="AI455" s="1">
        <f t="shared" si="68"/>
        <v>0</v>
      </c>
      <c r="AK455" s="1"/>
      <c r="AL455" s="1"/>
      <c r="AM455" s="1"/>
      <c r="AN455" s="1"/>
      <c r="AP455" s="30">
        <f t="shared" si="65"/>
        <v>0</v>
      </c>
      <c r="AQ455" s="1"/>
      <c r="AR455" s="1">
        <f t="shared" si="40"/>
        <v>0</v>
      </c>
      <c r="AS455" s="1"/>
      <c r="AT455" s="1"/>
      <c r="AU455" s="2">
        <f t="shared" si="69"/>
        <v>0</v>
      </c>
      <c r="AW455" s="1"/>
      <c r="AX455" s="1"/>
      <c r="AY455" s="1"/>
      <c r="AZ455" s="2">
        <f t="shared" si="64"/>
        <v>0</v>
      </c>
      <c r="BA455" s="2">
        <f>SUM(AF455,AH455,-AZ455,-Table1913[[#This Row],[Sale Fee]])</f>
        <v>0</v>
      </c>
      <c r="BC455" s="1"/>
      <c r="BD455" s="1"/>
      <c r="BE455" s="1"/>
    </row>
    <row r="456" spans="1:57" x14ac:dyDescent="0.25">
      <c r="A456" s="1"/>
      <c r="B456" s="1"/>
      <c r="Q456" s="1"/>
      <c r="R456" s="1"/>
      <c r="S456" s="1"/>
      <c r="U456" s="1"/>
      <c r="V456" s="1"/>
      <c r="W456" s="1">
        <f t="shared" si="66"/>
        <v>0</v>
      </c>
      <c r="X456" s="1"/>
      <c r="Y456" s="1"/>
      <c r="Z456" s="1">
        <f>Table1913[[#This Row],[Quantity2]]*Table1913[[#This Row],[U Cost]]</f>
        <v>0</v>
      </c>
      <c r="AB456" s="1"/>
      <c r="AC456" s="1"/>
      <c r="AD456" s="1">
        <f t="shared" si="67"/>
        <v>0</v>
      </c>
      <c r="AE456" s="1"/>
      <c r="AF456" s="1">
        <f>SUM(Table1913[[#This Row],[Total 
Paid]:[Shipping 
Charged]])</f>
        <v>0</v>
      </c>
      <c r="AG456" s="1"/>
      <c r="AH456" s="1"/>
      <c r="AI456" s="1">
        <f t="shared" si="68"/>
        <v>0</v>
      </c>
      <c r="AK456" s="1"/>
      <c r="AL456" s="1"/>
      <c r="AM456" s="1"/>
      <c r="AN456" s="1"/>
      <c r="AP456" s="30">
        <f t="shared" si="65"/>
        <v>0</v>
      </c>
      <c r="AQ456" s="1"/>
      <c r="AR456" s="1">
        <f t="shared" si="40"/>
        <v>0</v>
      </c>
      <c r="AS456" s="1"/>
      <c r="AT456" s="1"/>
      <c r="AU456" s="2">
        <f t="shared" si="69"/>
        <v>0</v>
      </c>
      <c r="AW456" s="1"/>
      <c r="AX456" s="1"/>
      <c r="AY456" s="1"/>
      <c r="AZ456" s="2">
        <f t="shared" si="64"/>
        <v>0</v>
      </c>
      <c r="BA456" s="2">
        <f>SUM(AF456,AH456,-AZ456,-Table1913[[#This Row],[Sale Fee]])</f>
        <v>0</v>
      </c>
      <c r="BC456" s="1"/>
      <c r="BD456" s="1"/>
      <c r="BE456" s="1"/>
    </row>
    <row r="457" spans="1:57" x14ac:dyDescent="0.25">
      <c r="A457" s="1"/>
      <c r="B457" s="1"/>
      <c r="Q457" s="1"/>
      <c r="R457" s="1"/>
      <c r="S457" s="1"/>
      <c r="U457" s="1"/>
      <c r="V457" s="1"/>
      <c r="W457" s="1">
        <f t="shared" si="66"/>
        <v>0</v>
      </c>
      <c r="X457" s="1"/>
      <c r="Y457" s="1"/>
      <c r="Z457" s="1">
        <f>Table1913[[#This Row],[Quantity2]]*Table1913[[#This Row],[U Cost]]</f>
        <v>0</v>
      </c>
      <c r="AB457" s="1"/>
      <c r="AC457" s="1"/>
      <c r="AD457" s="1">
        <f t="shared" si="67"/>
        <v>0</v>
      </c>
      <c r="AE457" s="1"/>
      <c r="AF457" s="1">
        <f>SUM(Table1913[[#This Row],[Total 
Paid]:[Shipping 
Charged]])</f>
        <v>0</v>
      </c>
      <c r="AG457" s="1"/>
      <c r="AH457" s="1"/>
      <c r="AI457" s="1">
        <f t="shared" si="68"/>
        <v>0</v>
      </c>
      <c r="AK457" s="1"/>
      <c r="AL457" s="1"/>
      <c r="AM457" s="1"/>
      <c r="AN457" s="1"/>
      <c r="AP457" s="30">
        <f t="shared" si="65"/>
        <v>0</v>
      </c>
      <c r="AQ457" s="1"/>
      <c r="AR457" s="1">
        <f t="shared" si="40"/>
        <v>0</v>
      </c>
      <c r="AS457" s="1"/>
      <c r="AT457" s="1"/>
      <c r="AU457" s="2">
        <f t="shared" si="69"/>
        <v>0</v>
      </c>
      <c r="AW457" s="1"/>
      <c r="AX457" s="1"/>
      <c r="AY457" s="1"/>
      <c r="AZ457" s="2">
        <f t="shared" si="64"/>
        <v>0</v>
      </c>
      <c r="BA457" s="2">
        <f>SUM(AF457,AH457,-AZ457,-Table1913[[#This Row],[Sale Fee]])</f>
        <v>0</v>
      </c>
      <c r="BC457" s="1"/>
      <c r="BD457" s="1"/>
      <c r="BE457" s="1"/>
    </row>
    <row r="458" spans="1:57" x14ac:dyDescent="0.25">
      <c r="A458" s="1"/>
      <c r="B458" s="1"/>
      <c r="Q458" s="1"/>
      <c r="R458" s="1"/>
      <c r="S458" s="1"/>
      <c r="U458" s="1"/>
      <c r="V458" s="1"/>
      <c r="W458" s="1">
        <f t="shared" si="66"/>
        <v>0</v>
      </c>
      <c r="X458" s="1"/>
      <c r="Y458" s="1"/>
      <c r="Z458" s="1">
        <f>Table1913[[#This Row],[Quantity2]]*Table1913[[#This Row],[U Cost]]</f>
        <v>0</v>
      </c>
      <c r="AB458" s="1"/>
      <c r="AC458" s="1"/>
      <c r="AD458" s="1">
        <f t="shared" si="67"/>
        <v>0</v>
      </c>
      <c r="AE458" s="1"/>
      <c r="AF458" s="1">
        <f>SUM(Table1913[[#This Row],[Total 
Paid]:[Shipping 
Charged]])</f>
        <v>0</v>
      </c>
      <c r="AG458" s="1"/>
      <c r="AH458" s="1"/>
      <c r="AI458" s="1">
        <f t="shared" si="68"/>
        <v>0</v>
      </c>
      <c r="AK458" s="1"/>
      <c r="AL458" s="1"/>
      <c r="AM458" s="1"/>
      <c r="AN458" s="1"/>
      <c r="AP458" s="30">
        <f t="shared" si="65"/>
        <v>0</v>
      </c>
      <c r="AQ458" s="1"/>
      <c r="AR458" s="1">
        <f t="shared" si="40"/>
        <v>0</v>
      </c>
      <c r="AS458" s="1"/>
      <c r="AT458" s="1"/>
      <c r="AU458" s="2">
        <f t="shared" si="69"/>
        <v>0</v>
      </c>
      <c r="AW458" s="1"/>
      <c r="AX458" s="1"/>
      <c r="AY458" s="1"/>
      <c r="AZ458" s="2">
        <f t="shared" si="64"/>
        <v>0</v>
      </c>
      <c r="BA458" s="2">
        <f>SUM(AF458,AH458,-AZ458,-Table1913[[#This Row],[Sale Fee]])</f>
        <v>0</v>
      </c>
      <c r="BC458" s="1"/>
      <c r="BD458" s="1"/>
      <c r="BE458" s="1"/>
    </row>
    <row r="459" spans="1:57" x14ac:dyDescent="0.25">
      <c r="A459" s="1"/>
      <c r="B459" s="1"/>
      <c r="Q459" s="1"/>
      <c r="R459" s="1"/>
      <c r="S459" s="1"/>
      <c r="U459" s="1"/>
      <c r="V459" s="1"/>
      <c r="W459" s="1">
        <f t="shared" si="66"/>
        <v>0</v>
      </c>
      <c r="X459" s="1"/>
      <c r="Y459" s="1"/>
      <c r="Z459" s="1">
        <f>Table1913[[#This Row],[Quantity2]]*Table1913[[#This Row],[U Cost]]</f>
        <v>0</v>
      </c>
      <c r="AB459" s="1"/>
      <c r="AC459" s="1"/>
      <c r="AD459" s="1">
        <f t="shared" si="67"/>
        <v>0</v>
      </c>
      <c r="AE459" s="1"/>
      <c r="AF459" s="1">
        <f>SUM(Table1913[[#This Row],[Total 
Paid]:[Shipping 
Charged]])</f>
        <v>0</v>
      </c>
      <c r="AG459" s="1"/>
      <c r="AH459" s="1"/>
      <c r="AI459" s="1">
        <f t="shared" si="68"/>
        <v>0</v>
      </c>
      <c r="AK459" s="1"/>
      <c r="AL459" s="1"/>
      <c r="AM459" s="1"/>
      <c r="AN459" s="1"/>
      <c r="AP459" s="30">
        <f t="shared" si="65"/>
        <v>0</v>
      </c>
      <c r="AQ459" s="1"/>
      <c r="AR459" s="1">
        <f t="shared" si="40"/>
        <v>0</v>
      </c>
      <c r="AS459" s="1"/>
      <c r="AT459" s="1"/>
      <c r="AU459" s="2">
        <f t="shared" si="69"/>
        <v>0</v>
      </c>
      <c r="AW459" s="1"/>
      <c r="AX459" s="1"/>
      <c r="AY459" s="1"/>
      <c r="AZ459" s="2">
        <f t="shared" si="64"/>
        <v>0</v>
      </c>
      <c r="BA459" s="2">
        <f>SUM(AF459,AH459,-AZ459,-Table1913[[#This Row],[Sale Fee]])</f>
        <v>0</v>
      </c>
      <c r="BC459" s="1"/>
      <c r="BD459" s="1"/>
      <c r="BE459" s="1"/>
    </row>
    <row r="460" spans="1:57" x14ac:dyDescent="0.25">
      <c r="A460" s="1"/>
      <c r="B460" s="1"/>
      <c r="Q460" s="1"/>
      <c r="R460" s="1"/>
      <c r="S460" s="1"/>
      <c r="U460" s="1"/>
      <c r="V460" s="1"/>
      <c r="W460" s="1">
        <f t="shared" si="66"/>
        <v>0</v>
      </c>
      <c r="X460" s="1"/>
      <c r="Y460" s="1"/>
      <c r="Z460" s="1">
        <f>Table1913[[#This Row],[Quantity2]]*Table1913[[#This Row],[U Cost]]</f>
        <v>0</v>
      </c>
      <c r="AB460" s="1"/>
      <c r="AC460" s="1"/>
      <c r="AD460" s="1">
        <f t="shared" si="67"/>
        <v>0</v>
      </c>
      <c r="AE460" s="1"/>
      <c r="AF460" s="1">
        <f>SUM(Table1913[[#This Row],[Total 
Paid]:[Shipping 
Charged]])</f>
        <v>0</v>
      </c>
      <c r="AG460" s="1"/>
      <c r="AH460" s="1"/>
      <c r="AI460" s="1">
        <f t="shared" si="68"/>
        <v>0</v>
      </c>
      <c r="AK460" s="1"/>
      <c r="AL460" s="1"/>
      <c r="AM460" s="1"/>
      <c r="AN460" s="1"/>
      <c r="AP460" s="30">
        <f t="shared" si="65"/>
        <v>0</v>
      </c>
      <c r="AQ460" s="1"/>
      <c r="AR460" s="1">
        <f t="shared" si="40"/>
        <v>0</v>
      </c>
      <c r="AS460" s="1"/>
      <c r="AT460" s="1"/>
      <c r="AU460" s="2">
        <f t="shared" si="69"/>
        <v>0</v>
      </c>
      <c r="AW460" s="1"/>
      <c r="AX460" s="1"/>
      <c r="AY460" s="1"/>
      <c r="AZ460" s="2">
        <f t="shared" si="64"/>
        <v>0</v>
      </c>
      <c r="BA460" s="2">
        <f>SUM(AF460,AH460,-AZ460,-Table1913[[#This Row],[Sale Fee]])</f>
        <v>0</v>
      </c>
      <c r="BC460" s="1"/>
      <c r="BD460" s="1"/>
      <c r="BE460" s="1"/>
    </row>
    <row r="461" spans="1:57" x14ac:dyDescent="0.25">
      <c r="A461" s="1"/>
      <c r="B461" s="1"/>
      <c r="Q461" s="1"/>
      <c r="R461" s="1"/>
      <c r="S461" s="1"/>
      <c r="U461" s="1"/>
      <c r="V461" s="1"/>
      <c r="W461" s="1">
        <f t="shared" si="66"/>
        <v>0</v>
      </c>
      <c r="X461" s="1"/>
      <c r="Y461" s="1"/>
      <c r="Z461" s="1">
        <f>Table1913[[#This Row],[Quantity2]]*Table1913[[#This Row],[U Cost]]</f>
        <v>0</v>
      </c>
      <c r="AB461" s="1"/>
      <c r="AC461" s="1"/>
      <c r="AD461" s="1">
        <f t="shared" si="67"/>
        <v>0</v>
      </c>
      <c r="AE461" s="1"/>
      <c r="AF461" s="1">
        <f>SUM(Table1913[[#This Row],[Total 
Paid]:[Shipping 
Charged]])</f>
        <v>0</v>
      </c>
      <c r="AG461" s="1"/>
      <c r="AH461" s="1"/>
      <c r="AI461" s="1">
        <f t="shared" si="68"/>
        <v>0</v>
      </c>
      <c r="AK461" s="1"/>
      <c r="AL461" s="1"/>
      <c r="AM461" s="1"/>
      <c r="AN461" s="1"/>
      <c r="AP461" s="30">
        <f t="shared" si="65"/>
        <v>0</v>
      </c>
      <c r="AQ461" s="1"/>
      <c r="AR461" s="1">
        <f t="shared" si="40"/>
        <v>0</v>
      </c>
      <c r="AS461" s="1"/>
      <c r="AT461" s="1"/>
      <c r="AU461" s="2">
        <f t="shared" si="69"/>
        <v>0</v>
      </c>
      <c r="AW461" s="1"/>
      <c r="AX461" s="1"/>
      <c r="AY461" s="1"/>
      <c r="AZ461" s="2">
        <f t="shared" si="64"/>
        <v>0</v>
      </c>
      <c r="BA461" s="2">
        <f>SUM(AF461,AH461,-AZ461,-Table1913[[#This Row],[Sale Fee]])</f>
        <v>0</v>
      </c>
      <c r="BC461" s="1"/>
      <c r="BD461" s="1"/>
      <c r="BE461" s="1"/>
    </row>
    <row r="462" spans="1:57" x14ac:dyDescent="0.25">
      <c r="A462" s="1"/>
      <c r="B462" s="1"/>
      <c r="E462" s="4"/>
      <c r="F462" s="4"/>
      <c r="Q462" s="1"/>
      <c r="R462" s="1"/>
      <c r="S462" s="1"/>
      <c r="U462" s="1"/>
      <c r="V462" s="1"/>
      <c r="W462" s="1">
        <f t="shared" si="66"/>
        <v>0</v>
      </c>
      <c r="X462" s="1"/>
      <c r="Y462" s="1"/>
      <c r="Z462" s="1">
        <f>Table1913[[#This Row],[Quantity2]]*Table1913[[#This Row],[U Cost]]</f>
        <v>0</v>
      </c>
      <c r="AB462" s="1"/>
      <c r="AC462" s="1"/>
      <c r="AD462" s="1">
        <f t="shared" si="67"/>
        <v>0</v>
      </c>
      <c r="AE462" s="1"/>
      <c r="AF462" s="1">
        <f>SUM(Table1913[[#This Row],[Total 
Paid]:[Shipping 
Charged]])</f>
        <v>0</v>
      </c>
      <c r="AG462" s="1"/>
      <c r="AH462" s="1"/>
      <c r="AI462" s="1">
        <f t="shared" si="68"/>
        <v>0</v>
      </c>
      <c r="AK462" s="1"/>
      <c r="AL462" s="1"/>
      <c r="AM462" s="1"/>
      <c r="AN462" s="1"/>
      <c r="AP462" s="30">
        <f t="shared" si="65"/>
        <v>0</v>
      </c>
      <c r="AQ462" s="1"/>
      <c r="AR462" s="1">
        <f t="shared" si="40"/>
        <v>0</v>
      </c>
      <c r="AS462" s="1"/>
      <c r="AT462" s="1"/>
      <c r="AU462" s="2">
        <f t="shared" si="69"/>
        <v>0</v>
      </c>
      <c r="AW462" s="1"/>
      <c r="AX462" s="1"/>
      <c r="AY462" s="1"/>
      <c r="AZ462" s="2">
        <f t="shared" si="64"/>
        <v>0</v>
      </c>
      <c r="BA462" s="2">
        <f>SUM(AF462,AH462,-AZ462,-Table1913[[#This Row],[Sale Fee]])</f>
        <v>0</v>
      </c>
      <c r="BC462" s="1"/>
      <c r="BD462" s="1"/>
      <c r="BE462" s="1"/>
    </row>
    <row r="463" spans="1:57" x14ac:dyDescent="0.25">
      <c r="A463" s="1"/>
      <c r="B463" s="1"/>
      <c r="E463" s="4"/>
      <c r="F463" s="4"/>
      <c r="Q463" s="1"/>
      <c r="R463" s="1"/>
      <c r="S463" s="1"/>
      <c r="U463" s="1"/>
      <c r="V463" s="1"/>
      <c r="W463" s="1">
        <f t="shared" si="66"/>
        <v>0</v>
      </c>
      <c r="X463" s="1"/>
      <c r="Y463" s="1"/>
      <c r="Z463" s="1">
        <f>Table1913[[#This Row],[Quantity2]]*Table1913[[#This Row],[U Cost]]</f>
        <v>0</v>
      </c>
      <c r="AB463" s="1"/>
      <c r="AC463" s="1"/>
      <c r="AD463" s="1">
        <f t="shared" si="67"/>
        <v>0</v>
      </c>
      <c r="AE463" s="1"/>
      <c r="AF463" s="1">
        <f>SUM(Table1913[[#This Row],[Total 
Paid]:[Shipping 
Charged]])</f>
        <v>0</v>
      </c>
      <c r="AG463" s="1"/>
      <c r="AH463" s="1"/>
      <c r="AI463" s="1">
        <f t="shared" si="68"/>
        <v>0</v>
      </c>
      <c r="AK463" s="1"/>
      <c r="AL463" s="1"/>
      <c r="AM463" s="1"/>
      <c r="AN463" s="1"/>
      <c r="AP463" s="30">
        <f t="shared" si="65"/>
        <v>0</v>
      </c>
      <c r="AQ463" s="1"/>
      <c r="AR463" s="1">
        <f t="shared" si="40"/>
        <v>0</v>
      </c>
      <c r="AS463" s="1"/>
      <c r="AT463" s="1"/>
      <c r="AU463" s="2">
        <f t="shared" si="69"/>
        <v>0</v>
      </c>
      <c r="AW463" s="1"/>
      <c r="AX463" s="1"/>
      <c r="AY463" s="1"/>
      <c r="AZ463" s="2">
        <f t="shared" si="64"/>
        <v>0</v>
      </c>
      <c r="BA463" s="2">
        <f>SUM(AF463,AH463,-AZ463,-Table1913[[#This Row],[Sale Fee]])</f>
        <v>0</v>
      </c>
      <c r="BC463" s="1"/>
      <c r="BD463" s="1"/>
      <c r="BE463" s="1"/>
    </row>
    <row r="464" spans="1:57" x14ac:dyDescent="0.25">
      <c r="A464" s="1"/>
      <c r="B464" s="1"/>
      <c r="E464" s="4"/>
      <c r="F464" s="4"/>
      <c r="Q464" s="1"/>
      <c r="R464" s="1"/>
      <c r="S464" s="1"/>
      <c r="U464" s="1"/>
      <c r="V464" s="1"/>
      <c r="W464" s="1">
        <f t="shared" si="66"/>
        <v>0</v>
      </c>
      <c r="X464" s="1"/>
      <c r="Y464" s="1"/>
      <c r="Z464" s="1">
        <f>Table1913[[#This Row],[Quantity2]]*Table1913[[#This Row],[U Cost]]</f>
        <v>0</v>
      </c>
      <c r="AB464" s="1"/>
      <c r="AC464" s="1"/>
      <c r="AD464" s="1">
        <f t="shared" si="67"/>
        <v>0</v>
      </c>
      <c r="AE464" s="1"/>
      <c r="AF464" s="1">
        <f>SUM(Table1913[[#This Row],[Total 
Paid]:[Shipping 
Charged]])</f>
        <v>0</v>
      </c>
      <c r="AG464" s="1"/>
      <c r="AH464" s="1"/>
      <c r="AI464" s="1">
        <f t="shared" si="68"/>
        <v>0</v>
      </c>
      <c r="AK464" s="1"/>
      <c r="AL464" s="1"/>
      <c r="AM464" s="1"/>
      <c r="AN464" s="1"/>
      <c r="AP464" s="30">
        <f t="shared" si="65"/>
        <v>0</v>
      </c>
      <c r="AQ464" s="1"/>
      <c r="AR464" s="1">
        <f t="shared" si="40"/>
        <v>0</v>
      </c>
      <c r="AS464" s="1"/>
      <c r="AT464" s="1"/>
      <c r="AU464" s="2">
        <f t="shared" si="69"/>
        <v>0</v>
      </c>
      <c r="AW464" s="1"/>
      <c r="AX464" s="1"/>
      <c r="AY464" s="1"/>
      <c r="AZ464" s="2">
        <f t="shared" si="64"/>
        <v>0</v>
      </c>
      <c r="BA464" s="2">
        <f>SUM(AF464,AH464,-AZ464,-Table1913[[#This Row],[Sale Fee]])</f>
        <v>0</v>
      </c>
      <c r="BC464" s="1"/>
      <c r="BD464" s="1"/>
      <c r="BE464" s="1"/>
    </row>
    <row r="465" spans="1:57" x14ac:dyDescent="0.25">
      <c r="A465" s="1"/>
      <c r="B465" s="1"/>
      <c r="E465" s="4"/>
      <c r="F465" s="4"/>
      <c r="Q465" s="1"/>
      <c r="R465" s="1"/>
      <c r="S465" s="1"/>
      <c r="U465" s="1"/>
      <c r="V465" s="1"/>
      <c r="W465" s="1">
        <f t="shared" si="66"/>
        <v>0</v>
      </c>
      <c r="X465" s="1"/>
      <c r="Y465" s="1"/>
      <c r="Z465" s="1">
        <f>Table1913[[#This Row],[Quantity2]]*Table1913[[#This Row],[U Cost]]</f>
        <v>0</v>
      </c>
      <c r="AB465" s="1"/>
      <c r="AC465" s="1"/>
      <c r="AD465" s="1">
        <f t="shared" si="67"/>
        <v>0</v>
      </c>
      <c r="AE465" s="1"/>
      <c r="AF465" s="1">
        <f>SUM(Table1913[[#This Row],[Total 
Paid]:[Shipping 
Charged]])</f>
        <v>0</v>
      </c>
      <c r="AG465" s="1"/>
      <c r="AH465" s="1"/>
      <c r="AI465" s="1">
        <f t="shared" si="68"/>
        <v>0</v>
      </c>
      <c r="AK465" s="1"/>
      <c r="AL465" s="1"/>
      <c r="AM465" s="1"/>
      <c r="AN465" s="1"/>
      <c r="AP465" s="30">
        <f t="shared" si="65"/>
        <v>0</v>
      </c>
      <c r="AQ465" s="1"/>
      <c r="AR465" s="1">
        <f t="shared" si="40"/>
        <v>0</v>
      </c>
      <c r="AS465" s="1"/>
      <c r="AT465" s="1"/>
      <c r="AU465" s="2">
        <f t="shared" si="69"/>
        <v>0</v>
      </c>
      <c r="AW465" s="1"/>
      <c r="AX465" s="1"/>
      <c r="AY465" s="1"/>
      <c r="AZ465" s="2">
        <f t="shared" si="64"/>
        <v>0</v>
      </c>
      <c r="BA465" s="2">
        <f>SUM(AF465,AH465,-AZ465,-Table1913[[#This Row],[Sale Fee]])</f>
        <v>0</v>
      </c>
      <c r="BC465" s="1"/>
      <c r="BD465" s="1"/>
      <c r="BE465" s="1"/>
    </row>
    <row r="466" spans="1:57" x14ac:dyDescent="0.25">
      <c r="A466" s="1"/>
      <c r="B466" s="1"/>
      <c r="E466" s="4"/>
      <c r="F466" s="4"/>
      <c r="Q466" s="1"/>
      <c r="R466" s="1"/>
      <c r="S466" s="1"/>
      <c r="U466" s="1"/>
      <c r="V466" s="1"/>
      <c r="W466" s="1">
        <f t="shared" si="66"/>
        <v>0</v>
      </c>
      <c r="X466" s="1"/>
      <c r="Y466" s="1"/>
      <c r="Z466" s="1">
        <f>Table1913[[#This Row],[Quantity2]]*Table1913[[#This Row],[U Cost]]</f>
        <v>0</v>
      </c>
      <c r="AB466" s="1"/>
      <c r="AC466" s="1"/>
      <c r="AD466" s="1">
        <f t="shared" si="67"/>
        <v>0</v>
      </c>
      <c r="AE466" s="1"/>
      <c r="AF466" s="1">
        <f>SUM(Table1913[[#This Row],[Total 
Paid]:[Shipping 
Charged]])</f>
        <v>0</v>
      </c>
      <c r="AG466" s="1"/>
      <c r="AH466" s="1"/>
      <c r="AI466" s="1">
        <f t="shared" si="68"/>
        <v>0</v>
      </c>
      <c r="AK466" s="1"/>
      <c r="AL466" s="1"/>
      <c r="AM466" s="1"/>
      <c r="AN466" s="1"/>
      <c r="AP466" s="30">
        <f t="shared" si="65"/>
        <v>0</v>
      </c>
      <c r="AQ466" s="1"/>
      <c r="AR466" s="1">
        <f t="shared" si="40"/>
        <v>0</v>
      </c>
      <c r="AS466" s="1"/>
      <c r="AT466" s="1"/>
      <c r="AU466" s="2">
        <f t="shared" si="69"/>
        <v>0</v>
      </c>
      <c r="AW466" s="1"/>
      <c r="AX466" s="1"/>
      <c r="AY466" s="1"/>
      <c r="AZ466" s="2">
        <f t="shared" si="64"/>
        <v>0</v>
      </c>
      <c r="BA466" s="2">
        <f>SUM(AF466,AH466,-AZ466,-Table1913[[#This Row],[Sale Fee]])</f>
        <v>0</v>
      </c>
      <c r="BC466" s="1"/>
      <c r="BD466" s="1"/>
      <c r="BE466" s="1"/>
    </row>
    <row r="467" spans="1:57" x14ac:dyDescent="0.25">
      <c r="A467" s="1"/>
      <c r="B467" s="1"/>
      <c r="E467" s="4"/>
      <c r="F467" s="4"/>
      <c r="Q467" s="1"/>
      <c r="R467" s="1"/>
      <c r="S467" s="1"/>
      <c r="U467" s="1"/>
      <c r="V467" s="1"/>
      <c r="W467" s="1">
        <f t="shared" si="66"/>
        <v>0</v>
      </c>
      <c r="X467" s="1"/>
      <c r="Y467" s="1"/>
      <c r="Z467" s="1">
        <f>Table1913[[#This Row],[Quantity2]]*Table1913[[#This Row],[U Cost]]</f>
        <v>0</v>
      </c>
      <c r="AB467" s="1"/>
      <c r="AC467" s="1"/>
      <c r="AD467" s="1">
        <f t="shared" si="67"/>
        <v>0</v>
      </c>
      <c r="AE467" s="1"/>
      <c r="AF467" s="1">
        <f>SUM(Table1913[[#This Row],[Total 
Paid]:[Shipping 
Charged]])</f>
        <v>0</v>
      </c>
      <c r="AG467" s="1"/>
      <c r="AH467" s="1"/>
      <c r="AI467" s="1">
        <f t="shared" si="68"/>
        <v>0</v>
      </c>
      <c r="AK467" s="1"/>
      <c r="AL467" s="1"/>
      <c r="AM467" s="1"/>
      <c r="AN467" s="1"/>
      <c r="AP467" s="30">
        <f t="shared" si="65"/>
        <v>0</v>
      </c>
      <c r="AQ467" s="1"/>
      <c r="AR467" s="1">
        <f t="shared" si="40"/>
        <v>0</v>
      </c>
      <c r="AS467" s="1"/>
      <c r="AT467" s="1"/>
      <c r="AU467" s="2">
        <f t="shared" si="69"/>
        <v>0</v>
      </c>
      <c r="AW467" s="1"/>
      <c r="AX467" s="1"/>
      <c r="AY467" s="1"/>
      <c r="AZ467" s="2">
        <f t="shared" si="64"/>
        <v>0</v>
      </c>
      <c r="BA467" s="2">
        <f>SUM(AF467,AH467,-AZ467,-Table1913[[#This Row],[Sale Fee]])</f>
        <v>0</v>
      </c>
      <c r="BC467" s="1"/>
      <c r="BD467" s="1"/>
      <c r="BE467" s="1"/>
    </row>
    <row r="468" spans="1:57" x14ac:dyDescent="0.25">
      <c r="A468" s="1"/>
      <c r="B468" s="1"/>
      <c r="E468" s="4"/>
      <c r="F468" s="4"/>
      <c r="Q468" s="1"/>
      <c r="R468" s="1"/>
      <c r="S468" s="1"/>
      <c r="U468" s="1"/>
      <c r="V468" s="1"/>
      <c r="W468" s="1">
        <f t="shared" si="66"/>
        <v>0</v>
      </c>
      <c r="X468" s="1"/>
      <c r="Y468" s="1"/>
      <c r="Z468" s="1">
        <f>Table1913[[#This Row],[Quantity2]]*Table1913[[#This Row],[U Cost]]</f>
        <v>0</v>
      </c>
      <c r="AB468" s="1"/>
      <c r="AC468" s="1"/>
      <c r="AD468" s="1">
        <f t="shared" si="67"/>
        <v>0</v>
      </c>
      <c r="AE468" s="1"/>
      <c r="AF468" s="1">
        <f>SUM(Table1913[[#This Row],[Total 
Paid]:[Shipping 
Charged]])</f>
        <v>0</v>
      </c>
      <c r="AG468" s="1"/>
      <c r="AH468" s="1"/>
      <c r="AI468" s="1">
        <f t="shared" si="68"/>
        <v>0</v>
      </c>
      <c r="AK468" s="1"/>
      <c r="AL468" s="1"/>
      <c r="AM468" s="1"/>
      <c r="AN468" s="1"/>
      <c r="AP468" s="30">
        <f t="shared" si="65"/>
        <v>0</v>
      </c>
      <c r="AQ468" s="1"/>
      <c r="AR468" s="1">
        <f t="shared" si="40"/>
        <v>0</v>
      </c>
      <c r="AS468" s="1"/>
      <c r="AT468" s="1"/>
      <c r="AU468" s="2">
        <f t="shared" si="69"/>
        <v>0</v>
      </c>
      <c r="AW468" s="1"/>
      <c r="AX468" s="1"/>
      <c r="AY468" s="1"/>
      <c r="AZ468" s="2">
        <f t="shared" si="64"/>
        <v>0</v>
      </c>
      <c r="BA468" s="2">
        <f>SUM(AF468,AH468,-AZ468,-Table1913[[#This Row],[Sale Fee]])</f>
        <v>0</v>
      </c>
      <c r="BC468" s="1"/>
      <c r="BD468" s="1"/>
      <c r="BE468" s="1"/>
    </row>
    <row r="469" spans="1:57" x14ac:dyDescent="0.25">
      <c r="A469" s="1"/>
      <c r="B469" s="1"/>
      <c r="E469" s="4"/>
      <c r="F469" s="4"/>
      <c r="Q469" s="1"/>
      <c r="R469" s="1"/>
      <c r="S469" s="1"/>
      <c r="U469" s="1"/>
      <c r="V469" s="1"/>
      <c r="W469" s="1">
        <f t="shared" si="66"/>
        <v>0</v>
      </c>
      <c r="X469" s="1"/>
      <c r="Y469" s="1"/>
      <c r="Z469" s="1">
        <f>Table1913[[#This Row],[Quantity2]]*Table1913[[#This Row],[U Cost]]</f>
        <v>0</v>
      </c>
      <c r="AB469" s="1"/>
      <c r="AC469" s="1"/>
      <c r="AD469" s="1">
        <f t="shared" si="67"/>
        <v>0</v>
      </c>
      <c r="AE469" s="1"/>
      <c r="AF469" s="1">
        <f>SUM(Table1913[[#This Row],[Total 
Paid]:[Shipping 
Charged]])</f>
        <v>0</v>
      </c>
      <c r="AG469" s="1"/>
      <c r="AH469" s="1"/>
      <c r="AI469" s="1">
        <f t="shared" si="68"/>
        <v>0</v>
      </c>
      <c r="AK469" s="1"/>
      <c r="AL469" s="1"/>
      <c r="AM469" s="1"/>
      <c r="AN469" s="1"/>
      <c r="AP469" s="30">
        <f t="shared" si="65"/>
        <v>0</v>
      </c>
      <c r="AQ469" s="1"/>
      <c r="AR469" s="1">
        <f t="shared" si="40"/>
        <v>0</v>
      </c>
      <c r="AS469" s="1"/>
      <c r="AT469" s="1"/>
      <c r="AU469" s="2">
        <f t="shared" si="69"/>
        <v>0</v>
      </c>
      <c r="AW469" s="1"/>
      <c r="AX469" s="1"/>
      <c r="AY469" s="1"/>
      <c r="AZ469" s="2">
        <f t="shared" si="64"/>
        <v>0</v>
      </c>
      <c r="BA469" s="2">
        <f>SUM(AF469,AH469,-AZ469,-Table1913[[#This Row],[Sale Fee]])</f>
        <v>0</v>
      </c>
      <c r="BC469" s="1"/>
      <c r="BD469" s="1"/>
      <c r="BE469" s="1"/>
    </row>
    <row r="470" spans="1:57" x14ac:dyDescent="0.25">
      <c r="A470" s="1"/>
      <c r="B470" s="1"/>
      <c r="E470" s="4"/>
      <c r="F470" s="4"/>
      <c r="Q470" s="1"/>
      <c r="R470" s="1"/>
      <c r="S470" s="1"/>
      <c r="U470" s="1"/>
      <c r="V470" s="1"/>
      <c r="W470" s="1">
        <f t="shared" si="66"/>
        <v>0</v>
      </c>
      <c r="X470" s="1"/>
      <c r="Y470" s="1"/>
      <c r="Z470" s="1">
        <f>Table1913[[#This Row],[Quantity2]]*Table1913[[#This Row],[U Cost]]</f>
        <v>0</v>
      </c>
      <c r="AB470" s="1"/>
      <c r="AC470" s="1"/>
      <c r="AD470" s="1">
        <f t="shared" si="67"/>
        <v>0</v>
      </c>
      <c r="AE470" s="1"/>
      <c r="AF470" s="1">
        <f>SUM(Table1913[[#This Row],[Total 
Paid]:[Shipping 
Charged]])</f>
        <v>0</v>
      </c>
      <c r="AG470" s="1"/>
      <c r="AH470" s="1"/>
      <c r="AI470" s="1">
        <f t="shared" si="68"/>
        <v>0</v>
      </c>
      <c r="AK470" s="1"/>
      <c r="AL470" s="1"/>
      <c r="AM470" s="1"/>
      <c r="AN470" s="1"/>
      <c r="AP470" s="30">
        <f t="shared" si="65"/>
        <v>0</v>
      </c>
      <c r="AQ470" s="1"/>
      <c r="AR470" s="1">
        <f t="shared" si="40"/>
        <v>0</v>
      </c>
      <c r="AS470" s="1"/>
      <c r="AT470" s="1"/>
      <c r="AU470" s="2">
        <f t="shared" si="69"/>
        <v>0</v>
      </c>
      <c r="AW470" s="1"/>
      <c r="AX470" s="1"/>
      <c r="AY470" s="1"/>
      <c r="AZ470" s="2">
        <f t="shared" si="64"/>
        <v>0</v>
      </c>
      <c r="BA470" s="2">
        <f>SUM(AF470,AH470,-AZ470,-Table1913[[#This Row],[Sale Fee]])</f>
        <v>0</v>
      </c>
      <c r="BC470" s="1"/>
      <c r="BD470" s="1"/>
      <c r="BE470" s="1"/>
    </row>
    <row r="471" spans="1:57" x14ac:dyDescent="0.25">
      <c r="A471" s="1"/>
      <c r="B471" s="1"/>
      <c r="E471" s="4"/>
      <c r="F471" s="4"/>
      <c r="Q471" s="1"/>
      <c r="R471" s="1"/>
      <c r="S471" s="1"/>
      <c r="U471" s="1"/>
      <c r="V471" s="1"/>
      <c r="W471" s="1">
        <f t="shared" si="66"/>
        <v>0</v>
      </c>
      <c r="X471" s="1"/>
      <c r="Y471" s="1"/>
      <c r="Z471" s="1">
        <f>Table1913[[#This Row],[Quantity2]]*Table1913[[#This Row],[U Cost]]</f>
        <v>0</v>
      </c>
      <c r="AB471" s="1"/>
      <c r="AC471" s="1"/>
      <c r="AD471" s="1">
        <f t="shared" si="67"/>
        <v>0</v>
      </c>
      <c r="AE471" s="1"/>
      <c r="AF471" s="1">
        <f>SUM(Table1913[[#This Row],[Total 
Paid]:[Shipping 
Charged]])</f>
        <v>0</v>
      </c>
      <c r="AG471" s="1"/>
      <c r="AH471" s="1"/>
      <c r="AI471" s="1">
        <f t="shared" si="68"/>
        <v>0</v>
      </c>
      <c r="AK471" s="1"/>
      <c r="AL471" s="1"/>
      <c r="AM471" s="1"/>
      <c r="AN471" s="1"/>
      <c r="AP471" s="30">
        <f t="shared" si="65"/>
        <v>0</v>
      </c>
      <c r="AQ471" s="1"/>
      <c r="AR471" s="1">
        <f t="shared" si="40"/>
        <v>0</v>
      </c>
      <c r="AS471" s="1"/>
      <c r="AT471" s="1"/>
      <c r="AU471" s="2">
        <f t="shared" si="69"/>
        <v>0</v>
      </c>
      <c r="AW471" s="1"/>
      <c r="AX471" s="1"/>
      <c r="AY471" s="1"/>
      <c r="AZ471" s="2">
        <f t="shared" si="64"/>
        <v>0</v>
      </c>
      <c r="BA471" s="2">
        <f>SUM(AF471,AH471,-AZ471,-Table1913[[#This Row],[Sale Fee]])</f>
        <v>0</v>
      </c>
      <c r="BC471" s="1"/>
      <c r="BD471" s="1"/>
      <c r="BE471" s="1"/>
    </row>
    <row r="472" spans="1:57" x14ac:dyDescent="0.25">
      <c r="A472" s="1"/>
      <c r="B472" s="1"/>
      <c r="E472" s="4"/>
      <c r="F472" s="4"/>
      <c r="Q472" s="1"/>
      <c r="R472" s="1"/>
      <c r="S472" s="1"/>
      <c r="U472" s="1"/>
      <c r="V472" s="1"/>
      <c r="W472" s="1">
        <f t="shared" si="66"/>
        <v>0</v>
      </c>
      <c r="X472" s="1"/>
      <c r="Y472" s="1"/>
      <c r="Z472" s="1">
        <f>Table1913[[#This Row],[Quantity2]]*Table1913[[#This Row],[U Cost]]</f>
        <v>0</v>
      </c>
      <c r="AB472" s="1"/>
      <c r="AC472" s="1"/>
      <c r="AD472" s="1">
        <f t="shared" si="67"/>
        <v>0</v>
      </c>
      <c r="AE472" s="1"/>
      <c r="AF472" s="1">
        <f>SUM(Table1913[[#This Row],[Total 
Paid]:[Shipping 
Charged]])</f>
        <v>0</v>
      </c>
      <c r="AG472" s="1"/>
      <c r="AH472" s="1"/>
      <c r="AI472" s="1">
        <f t="shared" si="68"/>
        <v>0</v>
      </c>
      <c r="AK472" s="1"/>
      <c r="AL472" s="1"/>
      <c r="AM472" s="1"/>
      <c r="AN472" s="1"/>
      <c r="AP472" s="30">
        <f t="shared" si="65"/>
        <v>0</v>
      </c>
      <c r="AQ472" s="1"/>
      <c r="AR472" s="1">
        <f t="shared" si="40"/>
        <v>0</v>
      </c>
      <c r="AS472" s="1"/>
      <c r="AT472" s="1"/>
      <c r="AU472" s="2">
        <f t="shared" si="69"/>
        <v>0</v>
      </c>
      <c r="AW472" s="1"/>
      <c r="AX472" s="1"/>
      <c r="AY472" s="1"/>
      <c r="AZ472" s="2">
        <f t="shared" si="64"/>
        <v>0</v>
      </c>
      <c r="BA472" s="2">
        <f>SUM(AF472,AH472,-AZ472,-Table1913[[#This Row],[Sale Fee]])</f>
        <v>0</v>
      </c>
      <c r="BC472" s="1"/>
      <c r="BD472" s="1"/>
      <c r="BE472" s="1"/>
    </row>
    <row r="473" spans="1:57" x14ac:dyDescent="0.25">
      <c r="A473" s="1"/>
      <c r="B473" s="1"/>
      <c r="E473" s="4"/>
      <c r="F473" s="4"/>
      <c r="Q473" s="1"/>
      <c r="R473" s="1"/>
      <c r="S473" s="1"/>
      <c r="U473" s="1"/>
      <c r="V473" s="1"/>
      <c r="W473" s="1">
        <f t="shared" si="66"/>
        <v>0</v>
      </c>
      <c r="X473" s="1"/>
      <c r="Y473" s="1"/>
      <c r="Z473" s="1">
        <f>Table1913[[#This Row],[Quantity2]]*Table1913[[#This Row],[U Cost]]</f>
        <v>0</v>
      </c>
      <c r="AB473" s="1"/>
      <c r="AC473" s="1"/>
      <c r="AD473" s="1">
        <f t="shared" si="67"/>
        <v>0</v>
      </c>
      <c r="AE473" s="1"/>
      <c r="AF473" s="1">
        <f>SUM(Table1913[[#This Row],[Total 
Paid]:[Shipping 
Charged]])</f>
        <v>0</v>
      </c>
      <c r="AG473" s="1"/>
      <c r="AH473" s="1"/>
      <c r="AI473" s="1">
        <f t="shared" si="68"/>
        <v>0</v>
      </c>
      <c r="AK473" s="1"/>
      <c r="AL473" s="1"/>
      <c r="AM473" s="1"/>
      <c r="AN473" s="1"/>
      <c r="AP473" s="30">
        <f t="shared" si="65"/>
        <v>0</v>
      </c>
      <c r="AQ473" s="1"/>
      <c r="AR473" s="1">
        <f t="shared" si="40"/>
        <v>0</v>
      </c>
      <c r="AS473" s="1"/>
      <c r="AT473" s="1"/>
      <c r="AU473" s="2">
        <f t="shared" si="69"/>
        <v>0</v>
      </c>
      <c r="AW473" s="1"/>
      <c r="AX473" s="1"/>
      <c r="AY473" s="1"/>
      <c r="AZ473" s="2">
        <f t="shared" si="64"/>
        <v>0</v>
      </c>
      <c r="BA473" s="2">
        <f>SUM(AF473,AH473,-AZ473,-Table1913[[#This Row],[Sale Fee]])</f>
        <v>0</v>
      </c>
      <c r="BC473" s="1"/>
      <c r="BD473" s="1"/>
      <c r="BE473" s="1"/>
    </row>
    <row r="474" spans="1:57" x14ac:dyDescent="0.25">
      <c r="A474" s="1"/>
      <c r="B474" s="1"/>
      <c r="E474" s="4"/>
      <c r="F474" s="4"/>
      <c r="Q474" s="1"/>
      <c r="R474" s="1"/>
      <c r="S474" s="1"/>
      <c r="U474" s="1"/>
      <c r="V474" s="1"/>
      <c r="W474" s="1">
        <f t="shared" si="66"/>
        <v>0</v>
      </c>
      <c r="X474" s="1"/>
      <c r="Y474" s="1"/>
      <c r="Z474" s="1">
        <f>Table1913[[#This Row],[Quantity2]]*Table1913[[#This Row],[U Cost]]</f>
        <v>0</v>
      </c>
      <c r="AB474" s="1"/>
      <c r="AC474" s="1"/>
      <c r="AD474" s="1">
        <f t="shared" si="67"/>
        <v>0</v>
      </c>
      <c r="AE474" s="1"/>
      <c r="AF474" s="1">
        <f>SUM(Table1913[[#This Row],[Total 
Paid]:[Shipping 
Charged]])</f>
        <v>0</v>
      </c>
      <c r="AG474" s="1"/>
      <c r="AH474" s="1"/>
      <c r="AI474" s="1">
        <f t="shared" si="68"/>
        <v>0</v>
      </c>
      <c r="AK474" s="1"/>
      <c r="AL474" s="1"/>
      <c r="AM474" s="1"/>
      <c r="AN474" s="1"/>
      <c r="AP474" s="30">
        <f t="shared" si="65"/>
        <v>0</v>
      </c>
      <c r="AQ474" s="1"/>
      <c r="AR474" s="1">
        <f t="shared" si="40"/>
        <v>0</v>
      </c>
      <c r="AS474" s="1"/>
      <c r="AT474" s="1"/>
      <c r="AU474" s="2">
        <f t="shared" si="69"/>
        <v>0</v>
      </c>
      <c r="AW474" s="1"/>
      <c r="AX474" s="1"/>
      <c r="AY474" s="1"/>
      <c r="AZ474" s="2">
        <f t="shared" si="64"/>
        <v>0</v>
      </c>
      <c r="BA474" s="2">
        <f>SUM(AF474,AH474,-AZ474,-Table1913[[#This Row],[Sale Fee]])</f>
        <v>0</v>
      </c>
      <c r="BC474" s="1"/>
      <c r="BD474" s="1"/>
      <c r="BE474" s="1"/>
    </row>
    <row r="475" spans="1:57" x14ac:dyDescent="0.25">
      <c r="A475" s="1"/>
      <c r="B475" s="1"/>
      <c r="E475" s="4"/>
      <c r="F475" s="4"/>
      <c r="Q475" s="1"/>
      <c r="R475" s="1"/>
      <c r="S475" s="1"/>
      <c r="U475" s="1"/>
      <c r="V475" s="1"/>
      <c r="W475" s="1">
        <f t="shared" si="66"/>
        <v>0</v>
      </c>
      <c r="X475" s="1"/>
      <c r="Y475" s="1"/>
      <c r="Z475" s="1">
        <f>Table1913[[#This Row],[Quantity2]]*Table1913[[#This Row],[U Cost]]</f>
        <v>0</v>
      </c>
      <c r="AB475" s="1"/>
      <c r="AC475" s="1"/>
      <c r="AD475" s="1">
        <f t="shared" si="67"/>
        <v>0</v>
      </c>
      <c r="AE475" s="1"/>
      <c r="AF475" s="1">
        <f>SUM(Table1913[[#This Row],[Total 
Paid]:[Shipping 
Charged]])</f>
        <v>0</v>
      </c>
      <c r="AG475" s="1"/>
      <c r="AH475" s="1"/>
      <c r="AI475" s="1">
        <f t="shared" si="68"/>
        <v>0</v>
      </c>
      <c r="AK475" s="1"/>
      <c r="AL475" s="1"/>
      <c r="AM475" s="1"/>
      <c r="AN475" s="1"/>
      <c r="AP475" s="30">
        <f t="shared" si="65"/>
        <v>0</v>
      </c>
      <c r="AQ475" s="1"/>
      <c r="AR475" s="1">
        <f t="shared" si="40"/>
        <v>0</v>
      </c>
      <c r="AS475" s="1"/>
      <c r="AT475" s="1"/>
      <c r="AU475" s="2">
        <f t="shared" si="69"/>
        <v>0</v>
      </c>
      <c r="AW475" s="1"/>
      <c r="AX475" s="1"/>
      <c r="AY475" s="1"/>
      <c r="AZ475" s="2">
        <f t="shared" si="64"/>
        <v>0</v>
      </c>
      <c r="BA475" s="2">
        <f>SUM(AF475,AH475,-AZ475,-Table1913[[#This Row],[Sale Fee]])</f>
        <v>0</v>
      </c>
      <c r="BC475" s="1"/>
      <c r="BD475" s="1"/>
      <c r="BE475" s="1"/>
    </row>
    <row r="476" spans="1:57" x14ac:dyDescent="0.25">
      <c r="A476" s="1"/>
      <c r="B476" s="1"/>
      <c r="E476" s="4"/>
      <c r="F476" s="4"/>
      <c r="Q476" s="1"/>
      <c r="R476" s="1"/>
      <c r="S476" s="1"/>
      <c r="U476" s="1"/>
      <c r="V476" s="1"/>
      <c r="W476" s="1">
        <f t="shared" si="66"/>
        <v>0</v>
      </c>
      <c r="X476" s="1"/>
      <c r="Y476" s="1"/>
      <c r="Z476" s="1">
        <f>Table1913[[#This Row],[Quantity2]]*Table1913[[#This Row],[U Cost]]</f>
        <v>0</v>
      </c>
      <c r="AB476" s="1"/>
      <c r="AC476" s="1"/>
      <c r="AD476" s="1">
        <f t="shared" si="67"/>
        <v>0</v>
      </c>
      <c r="AE476" s="1"/>
      <c r="AF476" s="1">
        <f>SUM(Table1913[[#This Row],[Total 
Paid]:[Shipping 
Charged]])</f>
        <v>0</v>
      </c>
      <c r="AG476" s="1"/>
      <c r="AH476" s="1"/>
      <c r="AI476" s="1">
        <f t="shared" si="68"/>
        <v>0</v>
      </c>
      <c r="AK476" s="1"/>
      <c r="AL476" s="1"/>
      <c r="AM476" s="1"/>
      <c r="AN476" s="1"/>
      <c r="AP476" s="30">
        <f t="shared" si="65"/>
        <v>0</v>
      </c>
      <c r="AQ476" s="1"/>
      <c r="AR476" s="1">
        <f t="shared" si="40"/>
        <v>0</v>
      </c>
      <c r="AS476" s="1"/>
      <c r="AT476" s="1"/>
      <c r="AU476" s="2">
        <f t="shared" si="69"/>
        <v>0</v>
      </c>
      <c r="AW476" s="1"/>
      <c r="AX476" s="1"/>
      <c r="AY476" s="1"/>
      <c r="AZ476" s="2">
        <f t="shared" si="64"/>
        <v>0</v>
      </c>
      <c r="BA476" s="2">
        <f>SUM(AF476,AH476,-AZ476,-Table1913[[#This Row],[Sale Fee]])</f>
        <v>0</v>
      </c>
      <c r="BC476" s="1"/>
      <c r="BD476" s="1"/>
      <c r="BE476" s="1"/>
    </row>
    <row r="477" spans="1:57" x14ac:dyDescent="0.25">
      <c r="A477" s="1"/>
      <c r="B477" s="1"/>
      <c r="E477" s="4"/>
      <c r="F477" s="4"/>
      <c r="Q477" s="1"/>
      <c r="R477" s="1"/>
      <c r="S477" s="1"/>
      <c r="U477" s="1"/>
      <c r="V477" s="1"/>
      <c r="W477" s="1">
        <f t="shared" si="66"/>
        <v>0</v>
      </c>
      <c r="X477" s="1"/>
      <c r="Y477" s="1"/>
      <c r="Z477" s="1">
        <f>Table1913[[#This Row],[Quantity2]]*Table1913[[#This Row],[U Cost]]</f>
        <v>0</v>
      </c>
      <c r="AB477" s="1"/>
      <c r="AC477" s="1"/>
      <c r="AD477" s="1">
        <f t="shared" si="67"/>
        <v>0</v>
      </c>
      <c r="AE477" s="1"/>
      <c r="AF477" s="1">
        <f>SUM(Table1913[[#This Row],[Total 
Paid]:[Shipping 
Charged]])</f>
        <v>0</v>
      </c>
      <c r="AG477" s="1"/>
      <c r="AH477" s="1"/>
      <c r="AI477" s="1">
        <f t="shared" si="68"/>
        <v>0</v>
      </c>
      <c r="AK477" s="1"/>
      <c r="AL477" s="1"/>
      <c r="AM477" s="1"/>
      <c r="AN477" s="1"/>
      <c r="AP477" s="30">
        <f t="shared" si="65"/>
        <v>0</v>
      </c>
      <c r="AQ477" s="1"/>
      <c r="AR477" s="1">
        <f t="shared" si="40"/>
        <v>0</v>
      </c>
      <c r="AS477" s="1"/>
      <c r="AT477" s="1"/>
      <c r="AU477" s="2">
        <f t="shared" si="69"/>
        <v>0</v>
      </c>
      <c r="AW477" s="1"/>
      <c r="AX477" s="1"/>
      <c r="AY477" s="1"/>
      <c r="AZ477" s="2">
        <f t="shared" si="64"/>
        <v>0</v>
      </c>
      <c r="BA477" s="2">
        <f>SUM(AF477,AH477,-AZ477,-Table1913[[#This Row],[Sale Fee]])</f>
        <v>0</v>
      </c>
      <c r="BC477" s="1"/>
      <c r="BD477" s="1"/>
      <c r="BE477" s="1"/>
    </row>
    <row r="478" spans="1:57" x14ac:dyDescent="0.25">
      <c r="A478" s="1"/>
      <c r="B478" s="1"/>
      <c r="E478" s="4"/>
      <c r="F478" s="4"/>
      <c r="Q478" s="1"/>
      <c r="R478" s="1"/>
      <c r="S478" s="1"/>
      <c r="U478" s="1"/>
      <c r="V478" s="1"/>
      <c r="W478" s="1">
        <f t="shared" si="66"/>
        <v>0</v>
      </c>
      <c r="X478" s="1"/>
      <c r="Y478" s="1"/>
      <c r="Z478" s="1">
        <f>Table1913[[#This Row],[Quantity2]]*Table1913[[#This Row],[U Cost]]</f>
        <v>0</v>
      </c>
      <c r="AB478" s="1"/>
      <c r="AC478" s="1"/>
      <c r="AD478" s="1">
        <f t="shared" si="67"/>
        <v>0</v>
      </c>
      <c r="AE478" s="1"/>
      <c r="AF478" s="1">
        <f>SUM(Table1913[[#This Row],[Total 
Paid]:[Shipping 
Charged]])</f>
        <v>0</v>
      </c>
      <c r="AG478" s="1"/>
      <c r="AH478" s="1"/>
      <c r="AI478" s="1">
        <f t="shared" si="68"/>
        <v>0</v>
      </c>
      <c r="AK478" s="1"/>
      <c r="AL478" s="1"/>
      <c r="AM478" s="1"/>
      <c r="AN478" s="1"/>
      <c r="AP478" s="30">
        <f t="shared" si="65"/>
        <v>0</v>
      </c>
      <c r="AQ478" s="1"/>
      <c r="AR478" s="1">
        <f t="shared" si="40"/>
        <v>0</v>
      </c>
      <c r="AS478" s="1"/>
      <c r="AT478" s="1"/>
      <c r="AU478" s="2">
        <f t="shared" si="69"/>
        <v>0</v>
      </c>
      <c r="AW478" s="1"/>
      <c r="AX478" s="1"/>
      <c r="AY478" s="1"/>
      <c r="AZ478" s="2">
        <f t="shared" si="64"/>
        <v>0</v>
      </c>
      <c r="BA478" s="2">
        <f>SUM(AF478,AH478,-AZ478,-Table1913[[#This Row],[Sale Fee]])</f>
        <v>0</v>
      </c>
      <c r="BC478" s="1"/>
      <c r="BD478" s="1"/>
      <c r="BE478" s="1"/>
    </row>
    <row r="479" spans="1:57" x14ac:dyDescent="0.25">
      <c r="A479" s="1"/>
      <c r="B479" s="1"/>
      <c r="E479" s="4"/>
      <c r="F479" s="4"/>
      <c r="Q479" s="1"/>
      <c r="R479" s="1"/>
      <c r="S479" s="1"/>
      <c r="U479" s="1"/>
      <c r="V479" s="1"/>
      <c r="W479" s="1">
        <f t="shared" si="66"/>
        <v>0</v>
      </c>
      <c r="X479" s="1"/>
      <c r="Y479" s="1"/>
      <c r="Z479" s="1">
        <f>Table1913[[#This Row],[Quantity2]]*Table1913[[#This Row],[U Cost]]</f>
        <v>0</v>
      </c>
      <c r="AB479" s="1"/>
      <c r="AC479" s="1"/>
      <c r="AD479" s="1">
        <f t="shared" si="67"/>
        <v>0</v>
      </c>
      <c r="AE479" s="1"/>
      <c r="AF479" s="1">
        <f>SUM(Table1913[[#This Row],[Total 
Paid]:[Shipping 
Charged]])</f>
        <v>0</v>
      </c>
      <c r="AG479" s="1"/>
      <c r="AH479" s="1"/>
      <c r="AI479" s="1">
        <f t="shared" si="68"/>
        <v>0</v>
      </c>
      <c r="AK479" s="1"/>
      <c r="AL479" s="1"/>
      <c r="AM479" s="1"/>
      <c r="AN479" s="1"/>
      <c r="AP479" s="30">
        <f t="shared" si="65"/>
        <v>0</v>
      </c>
      <c r="AQ479" s="1"/>
      <c r="AR479" s="1">
        <f t="shared" si="40"/>
        <v>0</v>
      </c>
      <c r="AS479" s="1"/>
      <c r="AT479" s="1"/>
      <c r="AU479" s="2">
        <f t="shared" si="69"/>
        <v>0</v>
      </c>
      <c r="AW479" s="1"/>
      <c r="AX479" s="1"/>
      <c r="AY479" s="1"/>
      <c r="AZ479" s="2">
        <f t="shared" si="64"/>
        <v>0</v>
      </c>
      <c r="BA479" s="2">
        <f>SUM(AF479,AH479,-AZ479,-Table1913[[#This Row],[Sale Fee]])</f>
        <v>0</v>
      </c>
      <c r="BC479" s="1"/>
      <c r="BD479" s="1"/>
      <c r="BE479" s="1"/>
    </row>
    <row r="480" spans="1:57" x14ac:dyDescent="0.25">
      <c r="A480" s="1"/>
      <c r="B480" s="1"/>
      <c r="E480" s="4"/>
      <c r="F480" s="4"/>
      <c r="Q480" s="1"/>
      <c r="R480" s="1"/>
      <c r="S480" s="1"/>
      <c r="U480" s="1"/>
      <c r="V480" s="1"/>
      <c r="W480" s="1">
        <f t="shared" si="66"/>
        <v>0</v>
      </c>
      <c r="X480" s="1"/>
      <c r="Y480" s="1"/>
      <c r="Z480" s="1">
        <f>Table1913[[#This Row],[Quantity2]]*Table1913[[#This Row],[U Cost]]</f>
        <v>0</v>
      </c>
      <c r="AB480" s="1"/>
      <c r="AC480" s="1"/>
      <c r="AD480" s="1">
        <f t="shared" si="67"/>
        <v>0</v>
      </c>
      <c r="AE480" s="1"/>
      <c r="AF480" s="1">
        <f>SUM(Table1913[[#This Row],[Total 
Paid]:[Shipping 
Charged]])</f>
        <v>0</v>
      </c>
      <c r="AG480" s="1"/>
      <c r="AH480" s="1"/>
      <c r="AI480" s="1">
        <f t="shared" si="68"/>
        <v>0</v>
      </c>
      <c r="AK480" s="1"/>
      <c r="AL480" s="1"/>
      <c r="AM480" s="1"/>
      <c r="AN480" s="1"/>
      <c r="AP480" s="30">
        <f t="shared" si="65"/>
        <v>0</v>
      </c>
      <c r="AQ480" s="1"/>
      <c r="AR480" s="1">
        <f t="shared" si="40"/>
        <v>0</v>
      </c>
      <c r="AS480" s="1"/>
      <c r="AT480" s="1"/>
      <c r="AU480" s="2">
        <f t="shared" si="69"/>
        <v>0</v>
      </c>
      <c r="AW480" s="1"/>
      <c r="AX480" s="1"/>
      <c r="AY480" s="1"/>
      <c r="AZ480" s="2">
        <f t="shared" si="64"/>
        <v>0</v>
      </c>
      <c r="BA480" s="2">
        <f>SUM(AF480,AH480,-AZ480,-Table1913[[#This Row],[Sale Fee]])</f>
        <v>0</v>
      </c>
      <c r="BC480" s="1"/>
      <c r="BD480" s="1"/>
      <c r="BE480" s="1"/>
    </row>
    <row r="481" spans="1:57" x14ac:dyDescent="0.25">
      <c r="A481" s="1"/>
      <c r="B481" s="1"/>
      <c r="E481" s="4"/>
      <c r="F481" s="4"/>
      <c r="Q481" s="1"/>
      <c r="R481" s="1"/>
      <c r="S481" s="1"/>
      <c r="U481" s="1"/>
      <c r="V481" s="1"/>
      <c r="W481" s="1">
        <f t="shared" si="66"/>
        <v>0</v>
      </c>
      <c r="X481" s="1"/>
      <c r="Y481" s="1"/>
      <c r="Z481" s="1">
        <f>Table1913[[#This Row],[Quantity2]]*Table1913[[#This Row],[U Cost]]</f>
        <v>0</v>
      </c>
      <c r="AB481" s="1"/>
      <c r="AC481" s="1"/>
      <c r="AD481" s="1">
        <f t="shared" si="67"/>
        <v>0</v>
      </c>
      <c r="AE481" s="1"/>
      <c r="AF481" s="1">
        <f>SUM(Table1913[[#This Row],[Total 
Paid]:[Shipping 
Charged]])</f>
        <v>0</v>
      </c>
      <c r="AG481" s="1"/>
      <c r="AH481" s="1"/>
      <c r="AI481" s="1">
        <f t="shared" si="68"/>
        <v>0</v>
      </c>
      <c r="AK481" s="1"/>
      <c r="AL481" s="1"/>
      <c r="AM481" s="1"/>
      <c r="AN481" s="1"/>
      <c r="AP481" s="30">
        <f t="shared" si="65"/>
        <v>0</v>
      </c>
      <c r="AQ481" s="1"/>
      <c r="AR481" s="1">
        <f t="shared" si="40"/>
        <v>0</v>
      </c>
      <c r="AS481" s="1"/>
      <c r="AT481" s="1"/>
      <c r="AU481" s="2">
        <f t="shared" si="69"/>
        <v>0</v>
      </c>
      <c r="AW481" s="1"/>
      <c r="AX481" s="1"/>
      <c r="AY481" s="1"/>
      <c r="AZ481" s="2">
        <f t="shared" si="64"/>
        <v>0</v>
      </c>
      <c r="BA481" s="2">
        <f>SUM(AF481,AH481,-AZ481,-Table1913[[#This Row],[Sale Fee]])</f>
        <v>0</v>
      </c>
      <c r="BC481" s="1"/>
      <c r="BD481" s="1"/>
      <c r="BE481" s="1"/>
    </row>
    <row r="482" spans="1:57" x14ac:dyDescent="0.25">
      <c r="A482" s="1"/>
      <c r="B482" s="1"/>
      <c r="E482" s="4"/>
      <c r="F482" s="4"/>
      <c r="Q482" s="1"/>
      <c r="R482" s="1"/>
      <c r="S482" s="1"/>
      <c r="U482" s="1"/>
      <c r="V482" s="1"/>
      <c r="W482" s="1">
        <f t="shared" si="66"/>
        <v>0</v>
      </c>
      <c r="X482" s="1"/>
      <c r="Y482" s="1"/>
      <c r="Z482" s="1">
        <f>Table1913[[#This Row],[Quantity2]]*Table1913[[#This Row],[U Cost]]</f>
        <v>0</v>
      </c>
      <c r="AB482" s="1"/>
      <c r="AC482" s="1"/>
      <c r="AD482" s="1">
        <f t="shared" si="67"/>
        <v>0</v>
      </c>
      <c r="AE482" s="1"/>
      <c r="AF482" s="1">
        <f>SUM(Table1913[[#This Row],[Total 
Paid]:[Shipping 
Charged]])</f>
        <v>0</v>
      </c>
      <c r="AG482" s="1"/>
      <c r="AH482" s="1"/>
      <c r="AI482" s="1">
        <f t="shared" si="68"/>
        <v>0</v>
      </c>
      <c r="AK482" s="1"/>
      <c r="AL482" s="1"/>
      <c r="AM482" s="1"/>
      <c r="AN482" s="1"/>
      <c r="AP482" s="30">
        <f t="shared" si="65"/>
        <v>0</v>
      </c>
      <c r="AQ482" s="1"/>
      <c r="AR482" s="1">
        <f t="shared" si="40"/>
        <v>0</v>
      </c>
      <c r="AS482" s="1"/>
      <c r="AT482" s="1"/>
      <c r="AU482" s="2">
        <f t="shared" si="69"/>
        <v>0</v>
      </c>
      <c r="AW482" s="1"/>
      <c r="AX482" s="1"/>
      <c r="AY482" s="1"/>
      <c r="AZ482" s="2">
        <f t="shared" si="64"/>
        <v>0</v>
      </c>
      <c r="BA482" s="2">
        <f>SUM(AF482,AH482,-AZ482,-Table1913[[#This Row],[Sale Fee]])</f>
        <v>0</v>
      </c>
      <c r="BC482" s="1"/>
      <c r="BD482" s="1"/>
      <c r="BE482" s="1"/>
    </row>
    <row r="483" spans="1:57" x14ac:dyDescent="0.25">
      <c r="A483" s="1"/>
      <c r="B483" s="1"/>
      <c r="E483" s="4"/>
      <c r="F483" s="4"/>
      <c r="Q483" s="1"/>
      <c r="R483" s="1"/>
      <c r="S483" s="1"/>
      <c r="U483" s="1"/>
      <c r="V483" s="1"/>
      <c r="W483" s="1">
        <f t="shared" si="66"/>
        <v>0</v>
      </c>
      <c r="X483" s="1"/>
      <c r="Y483" s="1"/>
      <c r="Z483" s="1">
        <f>Table1913[[#This Row],[Quantity2]]*Table1913[[#This Row],[U Cost]]</f>
        <v>0</v>
      </c>
      <c r="AB483" s="1"/>
      <c r="AC483" s="1"/>
      <c r="AD483" s="1">
        <f t="shared" si="67"/>
        <v>0</v>
      </c>
      <c r="AE483" s="1"/>
      <c r="AF483" s="1">
        <f>SUM(Table1913[[#This Row],[Total 
Paid]:[Shipping 
Charged]])</f>
        <v>0</v>
      </c>
      <c r="AG483" s="1"/>
      <c r="AH483" s="1"/>
      <c r="AI483" s="1">
        <f t="shared" si="68"/>
        <v>0</v>
      </c>
      <c r="AK483" s="1"/>
      <c r="AL483" s="1"/>
      <c r="AM483" s="1"/>
      <c r="AN483" s="1"/>
      <c r="AP483" s="30">
        <f t="shared" si="65"/>
        <v>0</v>
      </c>
      <c r="AQ483" s="1"/>
      <c r="AR483" s="1">
        <f t="shared" si="40"/>
        <v>0</v>
      </c>
      <c r="AS483" s="1"/>
      <c r="AT483" s="1"/>
      <c r="AU483" s="2">
        <f t="shared" si="69"/>
        <v>0</v>
      </c>
      <c r="AW483" s="1"/>
      <c r="AX483" s="1"/>
      <c r="AY483" s="1"/>
      <c r="AZ483" s="2">
        <f t="shared" si="64"/>
        <v>0</v>
      </c>
      <c r="BA483" s="2">
        <f>SUM(AF483,AH483,-AZ483,-Table1913[[#This Row],[Sale Fee]])</f>
        <v>0</v>
      </c>
      <c r="BC483" s="1"/>
      <c r="BD483" s="1"/>
      <c r="BE483" s="1"/>
    </row>
    <row r="484" spans="1:57" x14ac:dyDescent="0.25">
      <c r="A484" s="1"/>
      <c r="B484" s="1"/>
      <c r="E484" s="4"/>
      <c r="F484" s="4"/>
      <c r="Q484" s="1"/>
      <c r="R484" s="1"/>
      <c r="S484" s="1"/>
      <c r="U484" s="1"/>
      <c r="V484" s="1"/>
      <c r="W484" s="1">
        <f t="shared" si="66"/>
        <v>0</v>
      </c>
      <c r="X484" s="1"/>
      <c r="Y484" s="1"/>
      <c r="Z484" s="1">
        <f>Table1913[[#This Row],[Quantity2]]*Table1913[[#This Row],[U Cost]]</f>
        <v>0</v>
      </c>
      <c r="AB484" s="1"/>
      <c r="AC484" s="1"/>
      <c r="AD484" s="1">
        <f t="shared" si="67"/>
        <v>0</v>
      </c>
      <c r="AE484" s="1"/>
      <c r="AF484" s="1">
        <f>SUM(Table1913[[#This Row],[Total 
Paid]:[Shipping 
Charged]])</f>
        <v>0</v>
      </c>
      <c r="AG484" s="1"/>
      <c r="AH484" s="1"/>
      <c r="AI484" s="1">
        <f t="shared" si="68"/>
        <v>0</v>
      </c>
      <c r="AK484" s="1"/>
      <c r="AL484" s="1"/>
      <c r="AM484" s="1"/>
      <c r="AN484" s="1"/>
      <c r="AP484" s="30">
        <f t="shared" si="65"/>
        <v>0</v>
      </c>
      <c r="AQ484" s="1"/>
      <c r="AR484" s="1">
        <f t="shared" si="40"/>
        <v>0</v>
      </c>
      <c r="AS484" s="1"/>
      <c r="AT484" s="1"/>
      <c r="AU484" s="2">
        <f t="shared" si="69"/>
        <v>0</v>
      </c>
      <c r="AW484" s="1"/>
      <c r="AX484" s="1"/>
      <c r="AY484" s="1"/>
      <c r="AZ484" s="2">
        <f t="shared" si="64"/>
        <v>0</v>
      </c>
      <c r="BA484" s="2">
        <f>SUM(AF484,AH484,-AZ484,-Table1913[[#This Row],[Sale Fee]])</f>
        <v>0</v>
      </c>
      <c r="BC484" s="1"/>
      <c r="BD484" s="1"/>
      <c r="BE484" s="1"/>
    </row>
    <row r="485" spans="1:57" x14ac:dyDescent="0.25">
      <c r="A485" s="1"/>
      <c r="B485" s="1"/>
      <c r="E485" s="4"/>
      <c r="F485" s="4"/>
      <c r="Q485" s="1"/>
      <c r="R485" s="1"/>
      <c r="S485" s="1"/>
      <c r="U485" s="1"/>
      <c r="V485" s="1"/>
      <c r="W485" s="1">
        <f t="shared" si="66"/>
        <v>0</v>
      </c>
      <c r="X485" s="1"/>
      <c r="Y485" s="1"/>
      <c r="Z485" s="1">
        <f>Table1913[[#This Row],[Quantity2]]*Table1913[[#This Row],[U Cost]]</f>
        <v>0</v>
      </c>
      <c r="AB485" s="1"/>
      <c r="AC485" s="1"/>
      <c r="AD485" s="1">
        <f t="shared" si="67"/>
        <v>0</v>
      </c>
      <c r="AE485" s="1"/>
      <c r="AF485" s="1">
        <f>SUM(Table1913[[#This Row],[Total 
Paid]:[Shipping 
Charged]])</f>
        <v>0</v>
      </c>
      <c r="AG485" s="1"/>
      <c r="AH485" s="1"/>
      <c r="AI485" s="1">
        <f t="shared" si="68"/>
        <v>0</v>
      </c>
      <c r="AK485" s="1"/>
      <c r="AL485" s="1"/>
      <c r="AM485" s="1"/>
      <c r="AN485" s="1"/>
      <c r="AP485" s="30">
        <f t="shared" si="65"/>
        <v>0</v>
      </c>
      <c r="AQ485" s="1"/>
      <c r="AR485" s="1">
        <f t="shared" si="40"/>
        <v>0</v>
      </c>
      <c r="AS485" s="1"/>
      <c r="AT485" s="1"/>
      <c r="AU485" s="2">
        <f t="shared" si="69"/>
        <v>0</v>
      </c>
      <c r="AW485" s="1"/>
      <c r="AX485" s="1"/>
      <c r="AY485" s="1"/>
      <c r="AZ485" s="2">
        <f t="shared" si="64"/>
        <v>0</v>
      </c>
      <c r="BA485" s="2">
        <f>SUM(AF485,AH485,-AZ485,-Table1913[[#This Row],[Sale Fee]])</f>
        <v>0</v>
      </c>
      <c r="BC485" s="1"/>
      <c r="BD485" s="1"/>
      <c r="BE485" s="1"/>
    </row>
    <row r="486" spans="1:57" x14ac:dyDescent="0.25">
      <c r="A486" s="1"/>
      <c r="B486" s="1"/>
      <c r="E486" s="4"/>
      <c r="F486" s="4"/>
      <c r="Q486" s="1"/>
      <c r="R486" s="1"/>
      <c r="S486" s="1"/>
      <c r="U486" s="1"/>
      <c r="V486" s="1"/>
      <c r="W486" s="1">
        <f t="shared" si="66"/>
        <v>0</v>
      </c>
      <c r="X486" s="1"/>
      <c r="Y486" s="1"/>
      <c r="Z486" s="1">
        <f>Table1913[[#This Row],[Quantity2]]*Table1913[[#This Row],[U Cost]]</f>
        <v>0</v>
      </c>
      <c r="AB486" s="1"/>
      <c r="AC486" s="1"/>
      <c r="AD486" s="1">
        <f t="shared" si="67"/>
        <v>0</v>
      </c>
      <c r="AE486" s="1"/>
      <c r="AF486" s="1">
        <f>SUM(Table1913[[#This Row],[Total 
Paid]:[Shipping 
Charged]])</f>
        <v>0</v>
      </c>
      <c r="AG486" s="1"/>
      <c r="AH486" s="1"/>
      <c r="AI486" s="1">
        <f t="shared" si="68"/>
        <v>0</v>
      </c>
      <c r="AK486" s="1"/>
      <c r="AL486" s="1"/>
      <c r="AM486" s="1"/>
      <c r="AN486" s="1"/>
      <c r="AP486" s="30">
        <f t="shared" si="65"/>
        <v>0</v>
      </c>
      <c r="AQ486" s="1"/>
      <c r="AR486" s="1">
        <f t="shared" si="40"/>
        <v>0</v>
      </c>
      <c r="AS486" s="1"/>
      <c r="AT486" s="1"/>
      <c r="AU486" s="2">
        <f t="shared" si="69"/>
        <v>0</v>
      </c>
      <c r="AW486" s="1"/>
      <c r="AX486" s="1"/>
      <c r="AY486" s="1"/>
      <c r="AZ486" s="2">
        <f t="shared" si="64"/>
        <v>0</v>
      </c>
      <c r="BA486" s="2">
        <f>SUM(AF486,AH486,-AZ486,-Table1913[[#This Row],[Sale Fee]])</f>
        <v>0</v>
      </c>
      <c r="BC486" s="1"/>
      <c r="BD486" s="1"/>
      <c r="BE486" s="1"/>
    </row>
    <row r="487" spans="1:57" x14ac:dyDescent="0.25">
      <c r="A487" s="1"/>
      <c r="B487" s="1"/>
      <c r="E487" s="4"/>
      <c r="F487" s="4"/>
      <c r="Q487" s="1"/>
      <c r="R487" s="1"/>
      <c r="S487" s="1"/>
      <c r="U487" s="1"/>
      <c r="V487" s="1"/>
      <c r="W487" s="1">
        <f t="shared" si="66"/>
        <v>0</v>
      </c>
      <c r="X487" s="1"/>
      <c r="Y487" s="1"/>
      <c r="Z487" s="1">
        <f>Table1913[[#This Row],[Quantity2]]*Table1913[[#This Row],[U Cost]]</f>
        <v>0</v>
      </c>
      <c r="AB487" s="1"/>
      <c r="AC487" s="1"/>
      <c r="AD487" s="1">
        <f t="shared" si="67"/>
        <v>0</v>
      </c>
      <c r="AE487" s="1"/>
      <c r="AF487" s="1">
        <f>SUM(Table1913[[#This Row],[Total 
Paid]:[Shipping 
Charged]])</f>
        <v>0</v>
      </c>
      <c r="AG487" s="1"/>
      <c r="AH487" s="1"/>
      <c r="AI487" s="1">
        <f t="shared" si="68"/>
        <v>0</v>
      </c>
      <c r="AK487" s="1"/>
      <c r="AL487" s="1"/>
      <c r="AM487" s="1"/>
      <c r="AN487" s="1"/>
      <c r="AP487" s="30">
        <f t="shared" si="65"/>
        <v>0</v>
      </c>
      <c r="AQ487" s="1"/>
      <c r="AR487" s="1">
        <f t="shared" si="40"/>
        <v>0</v>
      </c>
      <c r="AS487" s="1"/>
      <c r="AT487" s="1"/>
      <c r="AU487" s="2">
        <f t="shared" si="69"/>
        <v>0</v>
      </c>
      <c r="AW487" s="1"/>
      <c r="AX487" s="1"/>
      <c r="AY487" s="1"/>
      <c r="AZ487" s="2">
        <f t="shared" si="64"/>
        <v>0</v>
      </c>
      <c r="BA487" s="2">
        <f>SUM(AF487,AH487,-AZ487,-Table1913[[#This Row],[Sale Fee]])</f>
        <v>0</v>
      </c>
      <c r="BC487" s="1"/>
      <c r="BD487" s="1"/>
      <c r="BE487" s="1"/>
    </row>
    <row r="488" spans="1:57" x14ac:dyDescent="0.25">
      <c r="A488" s="1"/>
      <c r="B488" s="1"/>
      <c r="E488" s="4"/>
      <c r="F488" s="4"/>
      <c r="Q488" s="1"/>
      <c r="R488" s="1"/>
      <c r="S488" s="1"/>
      <c r="U488" s="1"/>
      <c r="V488" s="1"/>
      <c r="W488" s="1">
        <f t="shared" si="66"/>
        <v>0</v>
      </c>
      <c r="X488" s="1"/>
      <c r="Y488" s="1"/>
      <c r="Z488" s="1">
        <f>Table1913[[#This Row],[Quantity2]]*Table1913[[#This Row],[U Cost]]</f>
        <v>0</v>
      </c>
      <c r="AB488" s="1"/>
      <c r="AC488" s="1"/>
      <c r="AD488" s="1">
        <f t="shared" si="67"/>
        <v>0</v>
      </c>
      <c r="AE488" s="1"/>
      <c r="AF488" s="1">
        <f>SUM(Table1913[[#This Row],[Total 
Paid]:[Shipping 
Charged]])</f>
        <v>0</v>
      </c>
      <c r="AG488" s="1"/>
      <c r="AH488" s="1"/>
      <c r="AI488" s="1">
        <f t="shared" si="68"/>
        <v>0</v>
      </c>
      <c r="AK488" s="1"/>
      <c r="AL488" s="1"/>
      <c r="AM488" s="1"/>
      <c r="AN488" s="1"/>
      <c r="AP488" s="30">
        <f t="shared" si="65"/>
        <v>0</v>
      </c>
      <c r="AQ488" s="1"/>
      <c r="AR488" s="1">
        <f t="shared" si="40"/>
        <v>0</v>
      </c>
      <c r="AS488" s="1"/>
      <c r="AT488" s="1"/>
      <c r="AU488" s="2">
        <f t="shared" si="69"/>
        <v>0</v>
      </c>
      <c r="AW488" s="1"/>
      <c r="AX488" s="1"/>
      <c r="AY488" s="1"/>
      <c r="AZ488" s="2">
        <f t="shared" si="64"/>
        <v>0</v>
      </c>
      <c r="BA488" s="2">
        <f>SUM(AF488,AH488,-AZ488,-Table1913[[#This Row],[Sale Fee]])</f>
        <v>0</v>
      </c>
      <c r="BC488" s="1"/>
      <c r="BD488" s="1"/>
      <c r="BE488" s="1"/>
    </row>
    <row r="489" spans="1:57" x14ac:dyDescent="0.25">
      <c r="A489" s="1"/>
      <c r="B489" s="1"/>
      <c r="E489" s="4"/>
      <c r="F489" s="4"/>
      <c r="Q489" s="1"/>
      <c r="R489" s="1"/>
      <c r="S489" s="1"/>
      <c r="U489" s="1"/>
      <c r="V489" s="1"/>
      <c r="W489" s="1">
        <f t="shared" si="66"/>
        <v>0</v>
      </c>
      <c r="X489" s="1"/>
      <c r="Y489" s="1"/>
      <c r="Z489" s="1">
        <f>Table1913[[#This Row],[Quantity2]]*Table1913[[#This Row],[U Cost]]</f>
        <v>0</v>
      </c>
      <c r="AB489" s="1"/>
      <c r="AC489" s="1"/>
      <c r="AD489" s="1">
        <f t="shared" si="67"/>
        <v>0</v>
      </c>
      <c r="AE489" s="1"/>
      <c r="AF489" s="1">
        <f>SUM(Table1913[[#This Row],[Total 
Paid]:[Shipping 
Charged]])</f>
        <v>0</v>
      </c>
      <c r="AG489" s="1"/>
      <c r="AH489" s="1"/>
      <c r="AI489" s="1">
        <f t="shared" si="68"/>
        <v>0</v>
      </c>
      <c r="AK489" s="1"/>
      <c r="AL489" s="1"/>
      <c r="AM489" s="1"/>
      <c r="AN489" s="1"/>
      <c r="AP489" s="30">
        <f t="shared" si="65"/>
        <v>0</v>
      </c>
      <c r="AQ489" s="1"/>
      <c r="AR489" s="1">
        <f t="shared" si="40"/>
        <v>0</v>
      </c>
      <c r="AS489" s="1"/>
      <c r="AT489" s="1"/>
      <c r="AU489" s="2">
        <f t="shared" si="69"/>
        <v>0</v>
      </c>
      <c r="AW489" s="1"/>
      <c r="AX489" s="1"/>
      <c r="AY489" s="1"/>
      <c r="AZ489" s="2">
        <f t="shared" si="64"/>
        <v>0</v>
      </c>
      <c r="BA489" s="2">
        <f>SUM(AF489,AH489,-AZ489,-Table1913[[#This Row],[Sale Fee]])</f>
        <v>0</v>
      </c>
      <c r="BC489" s="1"/>
      <c r="BD489" s="1"/>
      <c r="BE489" s="1"/>
    </row>
    <row r="490" spans="1:57" x14ac:dyDescent="0.25">
      <c r="A490" s="1"/>
      <c r="B490" s="1"/>
      <c r="E490" s="4"/>
      <c r="F490" s="4"/>
      <c r="Q490" s="1"/>
      <c r="R490" s="1"/>
      <c r="S490" s="1"/>
      <c r="U490" s="1"/>
      <c r="V490" s="1"/>
      <c r="W490" s="1">
        <f t="shared" si="66"/>
        <v>0</v>
      </c>
      <c r="X490" s="1"/>
      <c r="Y490" s="1"/>
      <c r="Z490" s="1">
        <f>Table1913[[#This Row],[Quantity2]]*Table1913[[#This Row],[U Cost]]</f>
        <v>0</v>
      </c>
      <c r="AB490" s="1"/>
      <c r="AC490" s="1"/>
      <c r="AD490" s="1">
        <f t="shared" si="67"/>
        <v>0</v>
      </c>
      <c r="AE490" s="1"/>
      <c r="AF490" s="1">
        <f>SUM(Table1913[[#This Row],[Total 
Paid]:[Shipping 
Charged]])</f>
        <v>0</v>
      </c>
      <c r="AG490" s="1"/>
      <c r="AH490" s="1"/>
      <c r="AI490" s="1">
        <f t="shared" si="68"/>
        <v>0</v>
      </c>
      <c r="AK490" s="1"/>
      <c r="AL490" s="1"/>
      <c r="AM490" s="1"/>
      <c r="AN490" s="1"/>
      <c r="AP490" s="30">
        <f t="shared" si="65"/>
        <v>0</v>
      </c>
      <c r="AQ490" s="1"/>
      <c r="AR490" s="1">
        <f t="shared" si="40"/>
        <v>0</v>
      </c>
      <c r="AS490" s="1"/>
      <c r="AT490" s="1"/>
      <c r="AU490" s="2">
        <f t="shared" si="69"/>
        <v>0</v>
      </c>
      <c r="AW490" s="1"/>
      <c r="AX490" s="1"/>
      <c r="AY490" s="1"/>
      <c r="AZ490" s="2">
        <f t="shared" si="64"/>
        <v>0</v>
      </c>
      <c r="BA490" s="2">
        <f>SUM(AF490,AH490,-AZ490,-Table1913[[#This Row],[Sale Fee]])</f>
        <v>0</v>
      </c>
      <c r="BC490" s="1"/>
      <c r="BD490" s="1"/>
      <c r="BE490" s="1"/>
    </row>
    <row r="491" spans="1:57" x14ac:dyDescent="0.25">
      <c r="A491" s="1"/>
      <c r="B491" s="1"/>
      <c r="E491" s="4"/>
      <c r="F491" s="4"/>
      <c r="Q491" s="1"/>
      <c r="R491" s="1"/>
      <c r="S491" s="1"/>
      <c r="U491" s="1"/>
      <c r="V491" s="1"/>
      <c r="W491" s="1">
        <f t="shared" si="66"/>
        <v>0</v>
      </c>
      <c r="X491" s="1"/>
      <c r="Y491" s="1"/>
      <c r="Z491" s="1">
        <f>Table1913[[#This Row],[Quantity2]]*Table1913[[#This Row],[U Cost]]</f>
        <v>0</v>
      </c>
      <c r="AB491" s="1"/>
      <c r="AC491" s="1"/>
      <c r="AD491" s="1">
        <f t="shared" si="67"/>
        <v>0</v>
      </c>
      <c r="AE491" s="1"/>
      <c r="AF491" s="1">
        <f>SUM(Table1913[[#This Row],[Total 
Paid]:[Shipping 
Charged]])</f>
        <v>0</v>
      </c>
      <c r="AG491" s="1"/>
      <c r="AH491" s="1"/>
      <c r="AI491" s="1">
        <f t="shared" si="68"/>
        <v>0</v>
      </c>
      <c r="AK491" s="1"/>
      <c r="AL491" s="1"/>
      <c r="AM491" s="1"/>
      <c r="AN491" s="1"/>
      <c r="AP491" s="30">
        <f t="shared" si="65"/>
        <v>0</v>
      </c>
      <c r="AQ491" s="1"/>
      <c r="AR491" s="1">
        <f t="shared" si="40"/>
        <v>0</v>
      </c>
      <c r="AS491" s="1"/>
      <c r="AT491" s="1"/>
      <c r="AU491" s="2">
        <f t="shared" si="69"/>
        <v>0</v>
      </c>
      <c r="AW491" s="1"/>
      <c r="AX491" s="1"/>
      <c r="AY491" s="1"/>
      <c r="AZ491" s="2">
        <f t="shared" si="64"/>
        <v>0</v>
      </c>
      <c r="BA491" s="2">
        <f>SUM(AF491,AH491,-AZ491,-Table1913[[#This Row],[Sale Fee]])</f>
        <v>0</v>
      </c>
      <c r="BC491" s="1"/>
      <c r="BD491" s="1"/>
      <c r="BE491" s="1"/>
    </row>
    <row r="492" spans="1:57" x14ac:dyDescent="0.25">
      <c r="A492" s="1"/>
      <c r="B492" s="1"/>
      <c r="E492" s="4"/>
      <c r="F492" s="4"/>
      <c r="Q492" s="1"/>
      <c r="R492" s="1"/>
      <c r="S492" s="1"/>
      <c r="U492" s="1"/>
      <c r="V492" s="1"/>
      <c r="W492" s="1">
        <f t="shared" si="66"/>
        <v>0</v>
      </c>
      <c r="X492" s="1"/>
      <c r="Y492" s="1"/>
      <c r="Z492" s="1">
        <f>Table1913[[#This Row],[Quantity2]]*Table1913[[#This Row],[U Cost]]</f>
        <v>0</v>
      </c>
      <c r="AB492" s="1"/>
      <c r="AC492" s="1"/>
      <c r="AD492" s="1">
        <f t="shared" si="67"/>
        <v>0</v>
      </c>
      <c r="AE492" s="1"/>
      <c r="AF492" s="1">
        <f>SUM(Table1913[[#This Row],[Total 
Paid]:[Shipping 
Charged]])</f>
        <v>0</v>
      </c>
      <c r="AG492" s="1"/>
      <c r="AH492" s="1"/>
      <c r="AI492" s="1">
        <f t="shared" si="68"/>
        <v>0</v>
      </c>
      <c r="AK492" s="1"/>
      <c r="AL492" s="1"/>
      <c r="AM492" s="1"/>
      <c r="AN492" s="1"/>
      <c r="AP492" s="30">
        <f t="shared" si="65"/>
        <v>0</v>
      </c>
      <c r="AQ492" s="1"/>
      <c r="AR492" s="1">
        <f t="shared" si="40"/>
        <v>0</v>
      </c>
      <c r="AS492" s="1"/>
      <c r="AT492" s="1"/>
      <c r="AU492" s="2">
        <f t="shared" si="69"/>
        <v>0</v>
      </c>
      <c r="AW492" s="1"/>
      <c r="AX492" s="1"/>
      <c r="AY492" s="1"/>
      <c r="AZ492" s="2">
        <f t="shared" si="64"/>
        <v>0</v>
      </c>
      <c r="BA492" s="2">
        <f>SUM(AF492,AH492,-AZ492,-Table1913[[#This Row],[Sale Fee]])</f>
        <v>0</v>
      </c>
      <c r="BC492" s="1"/>
      <c r="BD492" s="1"/>
      <c r="BE492" s="1"/>
    </row>
    <row r="493" spans="1:57" x14ac:dyDescent="0.25">
      <c r="A493" s="1"/>
      <c r="B493" s="1"/>
      <c r="E493" s="4"/>
      <c r="F493" s="4"/>
      <c r="Q493" s="1"/>
      <c r="R493" s="1"/>
      <c r="S493" s="1"/>
      <c r="U493" s="1"/>
      <c r="V493" s="1"/>
      <c r="W493" s="1">
        <f t="shared" si="66"/>
        <v>0</v>
      </c>
      <c r="X493" s="1"/>
      <c r="Y493" s="1"/>
      <c r="Z493" s="1">
        <f>Table1913[[#This Row],[Quantity2]]*Table1913[[#This Row],[U Cost]]</f>
        <v>0</v>
      </c>
      <c r="AB493" s="1"/>
      <c r="AC493" s="1"/>
      <c r="AD493" s="1">
        <f t="shared" si="67"/>
        <v>0</v>
      </c>
      <c r="AE493" s="1"/>
      <c r="AF493" s="1">
        <f>SUM(Table1913[[#This Row],[Total 
Paid]:[Shipping 
Charged]])</f>
        <v>0</v>
      </c>
      <c r="AG493" s="1"/>
      <c r="AH493" s="1"/>
      <c r="AI493" s="1">
        <f t="shared" si="68"/>
        <v>0</v>
      </c>
      <c r="AK493" s="1"/>
      <c r="AL493" s="1"/>
      <c r="AM493" s="1"/>
      <c r="AN493" s="1"/>
      <c r="AP493" s="30">
        <f t="shared" si="65"/>
        <v>0</v>
      </c>
      <c r="AQ493" s="1"/>
      <c r="AR493" s="1">
        <f t="shared" si="40"/>
        <v>0</v>
      </c>
      <c r="AS493" s="1"/>
      <c r="AT493" s="1"/>
      <c r="AU493" s="2">
        <f t="shared" si="69"/>
        <v>0</v>
      </c>
      <c r="AW493" s="1"/>
      <c r="AX493" s="1"/>
      <c r="AY493" s="1"/>
      <c r="AZ493" s="2">
        <f t="shared" si="64"/>
        <v>0</v>
      </c>
      <c r="BA493" s="2">
        <f>SUM(AF493,AH493,-AZ493,-Table1913[[#This Row],[Sale Fee]])</f>
        <v>0</v>
      </c>
      <c r="BC493" s="1"/>
      <c r="BD493" s="1"/>
      <c r="BE493" s="1"/>
    </row>
    <row r="494" spans="1:57" x14ac:dyDescent="0.25">
      <c r="A494" s="1"/>
      <c r="B494" s="1"/>
      <c r="E494" s="4"/>
      <c r="F494" s="4"/>
      <c r="Q494" s="1"/>
      <c r="R494" s="1"/>
      <c r="S494" s="1"/>
      <c r="U494" s="1"/>
      <c r="V494" s="1"/>
      <c r="W494" s="1">
        <f t="shared" si="66"/>
        <v>0</v>
      </c>
      <c r="X494" s="1"/>
      <c r="Y494" s="1"/>
      <c r="Z494" s="1">
        <f>Table1913[[#This Row],[Quantity2]]*Table1913[[#This Row],[U Cost]]</f>
        <v>0</v>
      </c>
      <c r="AB494" s="1"/>
      <c r="AC494" s="1"/>
      <c r="AD494" s="1">
        <f t="shared" si="67"/>
        <v>0</v>
      </c>
      <c r="AE494" s="1"/>
      <c r="AF494" s="1">
        <f>SUM(Table1913[[#This Row],[Total 
Paid]:[Shipping 
Charged]])</f>
        <v>0</v>
      </c>
      <c r="AG494" s="1"/>
      <c r="AH494" s="1"/>
      <c r="AI494" s="1">
        <f t="shared" si="68"/>
        <v>0</v>
      </c>
      <c r="AK494" s="1"/>
      <c r="AL494" s="1"/>
      <c r="AM494" s="1"/>
      <c r="AN494" s="1"/>
      <c r="AP494" s="30">
        <f t="shared" si="65"/>
        <v>0</v>
      </c>
      <c r="AQ494" s="1"/>
      <c r="AR494" s="1">
        <f t="shared" si="40"/>
        <v>0</v>
      </c>
      <c r="AS494" s="1"/>
      <c r="AT494" s="1"/>
      <c r="AU494" s="2">
        <f t="shared" si="69"/>
        <v>0</v>
      </c>
      <c r="AW494" s="1"/>
      <c r="AX494" s="1"/>
      <c r="AY494" s="1"/>
      <c r="AZ494" s="2">
        <f t="shared" ref="AZ494:AZ557" si="70">SUM(AU494,AW494,AX494,AY494)</f>
        <v>0</v>
      </c>
      <c r="BA494" s="2">
        <f>SUM(AF494,AH494,-AZ494,-Table1913[[#This Row],[Sale Fee]])</f>
        <v>0</v>
      </c>
      <c r="BC494" s="1"/>
      <c r="BD494" s="1"/>
      <c r="BE494" s="1"/>
    </row>
    <row r="495" spans="1:57" x14ac:dyDescent="0.25">
      <c r="A495" s="1"/>
      <c r="B495" s="1"/>
      <c r="E495" s="4"/>
      <c r="F495" s="4"/>
      <c r="Q495" s="1"/>
      <c r="R495" s="1"/>
      <c r="S495" s="1"/>
      <c r="U495" s="1"/>
      <c r="V495" s="1"/>
      <c r="W495" s="1">
        <f t="shared" si="66"/>
        <v>0</v>
      </c>
      <c r="X495" s="1"/>
      <c r="Y495" s="1"/>
      <c r="Z495" s="1">
        <f>Table1913[[#This Row],[Quantity2]]*Table1913[[#This Row],[U Cost]]</f>
        <v>0</v>
      </c>
      <c r="AB495" s="1"/>
      <c r="AC495" s="1"/>
      <c r="AD495" s="1">
        <f t="shared" si="67"/>
        <v>0</v>
      </c>
      <c r="AE495" s="1"/>
      <c r="AF495" s="1">
        <f>SUM(Table1913[[#This Row],[Total 
Paid]:[Shipping 
Charged]])</f>
        <v>0</v>
      </c>
      <c r="AG495" s="1"/>
      <c r="AH495" s="1"/>
      <c r="AI495" s="1">
        <f t="shared" si="68"/>
        <v>0</v>
      </c>
      <c r="AK495" s="1"/>
      <c r="AL495" s="1"/>
      <c r="AM495" s="1"/>
      <c r="AN495" s="1"/>
      <c r="AP495" s="30">
        <f t="shared" si="65"/>
        <v>0</v>
      </c>
      <c r="AQ495" s="1"/>
      <c r="AR495" s="1">
        <f t="shared" si="40"/>
        <v>0</v>
      </c>
      <c r="AS495" s="1"/>
      <c r="AT495" s="1"/>
      <c r="AU495" s="2">
        <f t="shared" si="69"/>
        <v>0</v>
      </c>
      <c r="AW495" s="1"/>
      <c r="AX495" s="1"/>
      <c r="AY495" s="1"/>
      <c r="AZ495" s="2">
        <f t="shared" si="70"/>
        <v>0</v>
      </c>
      <c r="BA495" s="2">
        <f>SUM(AF495,AH495,-AZ495,-Table1913[[#This Row],[Sale Fee]])</f>
        <v>0</v>
      </c>
      <c r="BC495" s="1"/>
      <c r="BD495" s="1"/>
      <c r="BE495" s="1"/>
    </row>
    <row r="496" spans="1:57" x14ac:dyDescent="0.25">
      <c r="A496" s="1"/>
      <c r="B496" s="1"/>
      <c r="E496" s="4"/>
      <c r="F496" s="4"/>
      <c r="Q496" s="1"/>
      <c r="R496" s="1"/>
      <c r="S496" s="1"/>
      <c r="U496" s="1"/>
      <c r="V496" s="1"/>
      <c r="W496" s="1">
        <f t="shared" si="66"/>
        <v>0</v>
      </c>
      <c r="X496" s="1"/>
      <c r="Y496" s="1"/>
      <c r="Z496" s="1">
        <f>Table1913[[#This Row],[Quantity2]]*Table1913[[#This Row],[U Cost]]</f>
        <v>0</v>
      </c>
      <c r="AB496" s="1"/>
      <c r="AC496" s="1"/>
      <c r="AD496" s="1">
        <f t="shared" si="67"/>
        <v>0</v>
      </c>
      <c r="AE496" s="1"/>
      <c r="AF496" s="1">
        <f>SUM(Table1913[[#This Row],[Total 
Paid]:[Shipping 
Charged]])</f>
        <v>0</v>
      </c>
      <c r="AG496" s="1"/>
      <c r="AH496" s="1"/>
      <c r="AI496" s="1">
        <f t="shared" si="68"/>
        <v>0</v>
      </c>
      <c r="AK496" s="1"/>
      <c r="AL496" s="1"/>
      <c r="AM496" s="1"/>
      <c r="AN496" s="1"/>
      <c r="AP496" s="30">
        <f t="shared" si="65"/>
        <v>0</v>
      </c>
      <c r="AQ496" s="1"/>
      <c r="AR496" s="1">
        <f t="shared" si="40"/>
        <v>0</v>
      </c>
      <c r="AS496" s="1"/>
      <c r="AT496" s="1"/>
      <c r="AU496" s="2">
        <f t="shared" si="69"/>
        <v>0</v>
      </c>
      <c r="AW496" s="1"/>
      <c r="AX496" s="1"/>
      <c r="AY496" s="1"/>
      <c r="AZ496" s="2">
        <f t="shared" si="70"/>
        <v>0</v>
      </c>
      <c r="BA496" s="2">
        <f>SUM(AF496,AH496,-AZ496,-Table1913[[#This Row],[Sale Fee]])</f>
        <v>0</v>
      </c>
      <c r="BC496" s="1"/>
      <c r="BD496" s="1"/>
      <c r="BE496" s="1"/>
    </row>
    <row r="497" spans="1:57" x14ac:dyDescent="0.25">
      <c r="A497" s="1"/>
      <c r="B497" s="1"/>
      <c r="E497" s="4"/>
      <c r="F497" s="4"/>
      <c r="Q497" s="1"/>
      <c r="R497" s="1"/>
      <c r="S497" s="1"/>
      <c r="U497" s="1"/>
      <c r="V497" s="1"/>
      <c r="W497" s="1">
        <f t="shared" si="66"/>
        <v>0</v>
      </c>
      <c r="X497" s="1"/>
      <c r="Y497" s="1"/>
      <c r="Z497" s="1">
        <f>Table1913[[#This Row],[Quantity2]]*Table1913[[#This Row],[U Cost]]</f>
        <v>0</v>
      </c>
      <c r="AB497" s="1"/>
      <c r="AC497" s="1"/>
      <c r="AD497" s="1">
        <f t="shared" si="67"/>
        <v>0</v>
      </c>
      <c r="AE497" s="1"/>
      <c r="AF497" s="1">
        <f>SUM(Table1913[[#This Row],[Total 
Paid]:[Shipping 
Charged]])</f>
        <v>0</v>
      </c>
      <c r="AG497" s="1"/>
      <c r="AH497" s="1"/>
      <c r="AI497" s="1">
        <f t="shared" si="68"/>
        <v>0</v>
      </c>
      <c r="AK497" s="1"/>
      <c r="AL497" s="1"/>
      <c r="AM497" s="1"/>
      <c r="AN497" s="1"/>
      <c r="AP497" s="30">
        <f t="shared" si="65"/>
        <v>0</v>
      </c>
      <c r="AQ497" s="1"/>
      <c r="AR497" s="1">
        <f t="shared" si="40"/>
        <v>0</v>
      </c>
      <c r="AS497" s="1"/>
      <c r="AT497" s="1"/>
      <c r="AU497" s="2">
        <f t="shared" si="69"/>
        <v>0</v>
      </c>
      <c r="AW497" s="1"/>
      <c r="AX497" s="1"/>
      <c r="AY497" s="1"/>
      <c r="AZ497" s="2">
        <f t="shared" si="70"/>
        <v>0</v>
      </c>
      <c r="BA497" s="2">
        <f>SUM(AF497,AH497,-AZ497,-Table1913[[#This Row],[Sale Fee]])</f>
        <v>0</v>
      </c>
      <c r="BC497" s="1"/>
      <c r="BD497" s="1"/>
      <c r="BE497" s="1"/>
    </row>
    <row r="498" spans="1:57" x14ac:dyDescent="0.25">
      <c r="A498" s="1"/>
      <c r="B498" s="1"/>
      <c r="E498" s="4"/>
      <c r="F498" s="4"/>
      <c r="Q498" s="1"/>
      <c r="R498" s="1"/>
      <c r="S498" s="1"/>
      <c r="U498" s="1"/>
      <c r="V498" s="1"/>
      <c r="W498" s="1">
        <f t="shared" si="66"/>
        <v>0</v>
      </c>
      <c r="X498" s="1"/>
      <c r="Y498" s="1"/>
      <c r="Z498" s="1">
        <f>Table1913[[#This Row],[Quantity2]]*Table1913[[#This Row],[U Cost]]</f>
        <v>0</v>
      </c>
      <c r="AB498" s="1"/>
      <c r="AC498" s="1"/>
      <c r="AD498" s="1">
        <f t="shared" si="67"/>
        <v>0</v>
      </c>
      <c r="AE498" s="1"/>
      <c r="AF498" s="1">
        <f>SUM(Table1913[[#This Row],[Total 
Paid]:[Shipping 
Charged]])</f>
        <v>0</v>
      </c>
      <c r="AG498" s="1"/>
      <c r="AH498" s="1"/>
      <c r="AI498" s="1">
        <f t="shared" si="68"/>
        <v>0</v>
      </c>
      <c r="AK498" s="1"/>
      <c r="AL498" s="1"/>
      <c r="AM498" s="1"/>
      <c r="AN498" s="1"/>
      <c r="AP498" s="30">
        <f t="shared" si="65"/>
        <v>0</v>
      </c>
      <c r="AQ498" s="1"/>
      <c r="AR498" s="1">
        <f t="shared" si="40"/>
        <v>0</v>
      </c>
      <c r="AS498" s="1"/>
      <c r="AT498" s="1"/>
      <c r="AU498" s="2">
        <f t="shared" si="69"/>
        <v>0</v>
      </c>
      <c r="AW498" s="1"/>
      <c r="AX498" s="1"/>
      <c r="AY498" s="1"/>
      <c r="AZ498" s="2">
        <f t="shared" si="70"/>
        <v>0</v>
      </c>
      <c r="BA498" s="2">
        <f>SUM(AF498,AH498,-AZ498,-Table1913[[#This Row],[Sale Fee]])</f>
        <v>0</v>
      </c>
      <c r="BC498" s="1"/>
      <c r="BD498" s="1"/>
      <c r="BE498" s="1"/>
    </row>
    <row r="499" spans="1:57" x14ac:dyDescent="0.25">
      <c r="A499" s="1"/>
      <c r="B499" s="1"/>
      <c r="E499" s="4"/>
      <c r="F499" s="4"/>
      <c r="Q499" s="1"/>
      <c r="R499" s="1"/>
      <c r="S499" s="1"/>
      <c r="U499" s="1"/>
      <c r="V499" s="1"/>
      <c r="W499" s="1">
        <f t="shared" si="66"/>
        <v>0</v>
      </c>
      <c r="X499" s="1"/>
      <c r="Y499" s="1"/>
      <c r="Z499" s="1">
        <f>Table1913[[#This Row],[Quantity2]]*Table1913[[#This Row],[U Cost]]</f>
        <v>0</v>
      </c>
      <c r="AB499" s="1"/>
      <c r="AC499" s="1"/>
      <c r="AD499" s="1">
        <f t="shared" si="67"/>
        <v>0</v>
      </c>
      <c r="AE499" s="1"/>
      <c r="AF499" s="1">
        <f>SUM(Table1913[[#This Row],[Total 
Paid]:[Shipping 
Charged]])</f>
        <v>0</v>
      </c>
      <c r="AG499" s="1"/>
      <c r="AH499" s="1"/>
      <c r="AI499" s="1">
        <f t="shared" si="68"/>
        <v>0</v>
      </c>
      <c r="AK499" s="1"/>
      <c r="AL499" s="1"/>
      <c r="AM499" s="1"/>
      <c r="AN499" s="1"/>
      <c r="AP499" s="30">
        <f t="shared" si="65"/>
        <v>0</v>
      </c>
      <c r="AQ499" s="1"/>
      <c r="AR499" s="1">
        <f t="shared" si="40"/>
        <v>0</v>
      </c>
      <c r="AS499" s="1"/>
      <c r="AT499" s="1"/>
      <c r="AU499" s="2">
        <f t="shared" si="69"/>
        <v>0</v>
      </c>
      <c r="AW499" s="1"/>
      <c r="AX499" s="1"/>
      <c r="AY499" s="1"/>
      <c r="AZ499" s="2">
        <f t="shared" si="70"/>
        <v>0</v>
      </c>
      <c r="BA499" s="2">
        <f>SUM(AF499,AH499,-AZ499,-Table1913[[#This Row],[Sale Fee]])</f>
        <v>0</v>
      </c>
      <c r="BC499" s="1"/>
      <c r="BD499" s="1"/>
      <c r="BE499" s="1"/>
    </row>
    <row r="500" spans="1:57" x14ac:dyDescent="0.25">
      <c r="A500" s="1"/>
      <c r="B500" s="1"/>
      <c r="E500" s="4"/>
      <c r="F500" s="4"/>
      <c r="Q500" s="1"/>
      <c r="R500" s="1"/>
      <c r="S500" s="1"/>
      <c r="U500" s="1"/>
      <c r="V500" s="1"/>
      <c r="W500" s="1">
        <f t="shared" si="66"/>
        <v>0</v>
      </c>
      <c r="X500" s="1"/>
      <c r="Y500" s="1"/>
      <c r="Z500" s="1">
        <f>Table1913[[#This Row],[Quantity2]]*Table1913[[#This Row],[U Cost]]</f>
        <v>0</v>
      </c>
      <c r="AB500" s="1"/>
      <c r="AC500" s="1"/>
      <c r="AD500" s="1">
        <f t="shared" si="67"/>
        <v>0</v>
      </c>
      <c r="AE500" s="1"/>
      <c r="AF500" s="1">
        <f>SUM(Table1913[[#This Row],[Total 
Paid]:[Shipping 
Charged]])</f>
        <v>0</v>
      </c>
      <c r="AG500" s="1"/>
      <c r="AH500" s="1"/>
      <c r="AI500" s="1">
        <f t="shared" si="68"/>
        <v>0</v>
      </c>
      <c r="AK500" s="1"/>
      <c r="AL500" s="1"/>
      <c r="AM500" s="1"/>
      <c r="AN500" s="1"/>
      <c r="AP500" s="30">
        <f t="shared" si="65"/>
        <v>0</v>
      </c>
      <c r="AQ500" s="1"/>
      <c r="AR500" s="1">
        <f t="shared" si="40"/>
        <v>0</v>
      </c>
      <c r="AS500" s="1"/>
      <c r="AT500" s="1"/>
      <c r="AU500" s="2">
        <f t="shared" si="69"/>
        <v>0</v>
      </c>
      <c r="AW500" s="1"/>
      <c r="AX500" s="1"/>
      <c r="AY500" s="1"/>
      <c r="AZ500" s="2">
        <f t="shared" si="70"/>
        <v>0</v>
      </c>
      <c r="BA500" s="2">
        <f>SUM(AF500,AH500,-AZ500,-Table1913[[#This Row],[Sale Fee]])</f>
        <v>0</v>
      </c>
      <c r="BC500" s="1"/>
      <c r="BD500" s="1"/>
      <c r="BE500" s="1"/>
    </row>
    <row r="501" spans="1:57" x14ac:dyDescent="0.25">
      <c r="A501" s="1"/>
      <c r="B501" s="1"/>
      <c r="E501" s="4"/>
      <c r="F501" s="4"/>
      <c r="Q501" s="1"/>
      <c r="R501" s="1"/>
      <c r="S501" s="1"/>
      <c r="U501" s="1"/>
      <c r="V501" s="1"/>
      <c r="W501" s="1">
        <f t="shared" si="66"/>
        <v>0</v>
      </c>
      <c r="X501" s="1"/>
      <c r="Y501" s="1"/>
      <c r="Z501" s="1">
        <f>Table1913[[#This Row],[Quantity2]]*Table1913[[#This Row],[U Cost]]</f>
        <v>0</v>
      </c>
      <c r="AB501" s="1"/>
      <c r="AC501" s="1"/>
      <c r="AD501" s="1">
        <f t="shared" si="67"/>
        <v>0</v>
      </c>
      <c r="AE501" s="1"/>
      <c r="AF501" s="1">
        <f>SUM(Table1913[[#This Row],[Total 
Paid]:[Shipping 
Charged]])</f>
        <v>0</v>
      </c>
      <c r="AG501" s="1"/>
      <c r="AH501" s="1"/>
      <c r="AI501" s="1">
        <f t="shared" si="68"/>
        <v>0</v>
      </c>
      <c r="AK501" s="1"/>
      <c r="AL501" s="1"/>
      <c r="AM501" s="1"/>
      <c r="AN501" s="1"/>
      <c r="AP501" s="30">
        <f t="shared" ref="AP501:AP564" si="71">AB501</f>
        <v>0</v>
      </c>
      <c r="AQ501" s="1"/>
      <c r="AR501" s="1">
        <f t="shared" si="40"/>
        <v>0</v>
      </c>
      <c r="AS501" s="1"/>
      <c r="AT501" s="1"/>
      <c r="AU501" s="2">
        <f t="shared" si="69"/>
        <v>0</v>
      </c>
      <c r="AW501" s="1"/>
      <c r="AX501" s="1"/>
      <c r="AY501" s="1"/>
      <c r="AZ501" s="2">
        <f t="shared" si="70"/>
        <v>0</v>
      </c>
      <c r="BA501" s="2">
        <f>SUM(AF501,AH501,-AZ501,-Table1913[[#This Row],[Sale Fee]])</f>
        <v>0</v>
      </c>
      <c r="BC501" s="1"/>
      <c r="BD501" s="1"/>
      <c r="BE501" s="1"/>
    </row>
    <row r="502" spans="1:57" x14ac:dyDescent="0.25">
      <c r="A502" s="1"/>
      <c r="B502" s="1"/>
      <c r="E502" s="4"/>
      <c r="F502" s="4"/>
      <c r="Q502" s="1"/>
      <c r="R502" s="1"/>
      <c r="S502" s="1"/>
      <c r="U502" s="1"/>
      <c r="V502" s="1"/>
      <c r="W502" s="1">
        <f t="shared" si="66"/>
        <v>0</v>
      </c>
      <c r="X502" s="1"/>
      <c r="Y502" s="1"/>
      <c r="Z502" s="1">
        <f>Table1913[[#This Row],[Quantity2]]*Table1913[[#This Row],[U Cost]]</f>
        <v>0</v>
      </c>
      <c r="AB502" s="1"/>
      <c r="AC502" s="1"/>
      <c r="AD502" s="1">
        <f t="shared" si="67"/>
        <v>0</v>
      </c>
      <c r="AE502" s="1"/>
      <c r="AF502" s="1">
        <f>SUM(Table1913[[#This Row],[Total 
Paid]:[Shipping 
Charged]])</f>
        <v>0</v>
      </c>
      <c r="AG502" s="1"/>
      <c r="AH502" s="1"/>
      <c r="AI502" s="1">
        <f t="shared" si="68"/>
        <v>0</v>
      </c>
      <c r="AK502" s="1"/>
      <c r="AL502" s="1"/>
      <c r="AM502" s="1"/>
      <c r="AN502" s="1"/>
      <c r="AP502" s="30">
        <f t="shared" si="71"/>
        <v>0</v>
      </c>
      <c r="AQ502" s="1"/>
      <c r="AR502" s="1">
        <f t="shared" si="40"/>
        <v>0</v>
      </c>
      <c r="AS502" s="1"/>
      <c r="AT502" s="1"/>
      <c r="AU502" s="2">
        <f t="shared" si="69"/>
        <v>0</v>
      </c>
      <c r="AW502" s="1"/>
      <c r="AX502" s="1"/>
      <c r="AY502" s="1"/>
      <c r="AZ502" s="2">
        <f t="shared" si="70"/>
        <v>0</v>
      </c>
      <c r="BA502" s="2">
        <f>SUM(AF502,AH502,-AZ502,-Table1913[[#This Row],[Sale Fee]])</f>
        <v>0</v>
      </c>
      <c r="BC502" s="1"/>
      <c r="BD502" s="1"/>
      <c r="BE502" s="1"/>
    </row>
    <row r="503" spans="1:57" x14ac:dyDescent="0.25">
      <c r="A503" s="1"/>
      <c r="B503" s="1"/>
      <c r="E503" s="4"/>
      <c r="F503" s="4"/>
      <c r="Q503" s="1"/>
      <c r="R503" s="1"/>
      <c r="S503" s="1"/>
      <c r="U503" s="1"/>
      <c r="V503" s="1"/>
      <c r="W503" s="1">
        <f t="shared" si="66"/>
        <v>0</v>
      </c>
      <c r="X503" s="1"/>
      <c r="Y503" s="1"/>
      <c r="Z503" s="1">
        <f>Table1913[[#This Row],[Quantity2]]*Table1913[[#This Row],[U Cost]]</f>
        <v>0</v>
      </c>
      <c r="AB503" s="1"/>
      <c r="AC503" s="1"/>
      <c r="AD503" s="1">
        <f t="shared" si="67"/>
        <v>0</v>
      </c>
      <c r="AE503" s="1"/>
      <c r="AF503" s="1">
        <f>SUM(Table1913[[#This Row],[Total 
Paid]:[Shipping 
Charged]])</f>
        <v>0</v>
      </c>
      <c r="AG503" s="1"/>
      <c r="AH503" s="1"/>
      <c r="AI503" s="1">
        <f t="shared" si="68"/>
        <v>0</v>
      </c>
      <c r="AK503" s="1"/>
      <c r="AL503" s="1"/>
      <c r="AM503" s="1"/>
      <c r="AN503" s="1"/>
      <c r="AP503" s="30">
        <f t="shared" si="71"/>
        <v>0</v>
      </c>
      <c r="AQ503" s="1"/>
      <c r="AR503" s="1">
        <f t="shared" si="40"/>
        <v>0</v>
      </c>
      <c r="AS503" s="1"/>
      <c r="AT503" s="1"/>
      <c r="AU503" s="2">
        <f t="shared" si="69"/>
        <v>0</v>
      </c>
      <c r="AW503" s="1"/>
      <c r="AX503" s="1"/>
      <c r="AY503" s="1"/>
      <c r="AZ503" s="2">
        <f t="shared" si="70"/>
        <v>0</v>
      </c>
      <c r="BA503" s="2">
        <f>SUM(AF503,AH503,-AZ503,-Table1913[[#This Row],[Sale Fee]])</f>
        <v>0</v>
      </c>
      <c r="BC503" s="1"/>
      <c r="BD503" s="1"/>
      <c r="BE503" s="1"/>
    </row>
    <row r="504" spans="1:57" x14ac:dyDescent="0.25">
      <c r="A504" s="1"/>
      <c r="B504" s="1"/>
      <c r="E504" s="4"/>
      <c r="F504" s="4"/>
      <c r="Q504" s="1"/>
      <c r="R504" s="1"/>
      <c r="S504" s="1"/>
      <c r="U504" s="1"/>
      <c r="V504" s="1"/>
      <c r="W504" s="1">
        <f t="shared" si="66"/>
        <v>0</v>
      </c>
      <c r="X504" s="1"/>
      <c r="Y504" s="1"/>
      <c r="Z504" s="1">
        <f>Table1913[[#This Row],[Quantity2]]*Table1913[[#This Row],[U Cost]]</f>
        <v>0</v>
      </c>
      <c r="AB504" s="1"/>
      <c r="AC504" s="1"/>
      <c r="AD504" s="1">
        <f t="shared" si="67"/>
        <v>0</v>
      </c>
      <c r="AE504" s="1"/>
      <c r="AF504" s="1">
        <f>SUM(Table1913[[#This Row],[Total 
Paid]:[Shipping 
Charged]])</f>
        <v>0</v>
      </c>
      <c r="AG504" s="1"/>
      <c r="AH504" s="1"/>
      <c r="AI504" s="1">
        <f t="shared" si="68"/>
        <v>0</v>
      </c>
      <c r="AK504" s="1"/>
      <c r="AL504" s="1"/>
      <c r="AM504" s="1"/>
      <c r="AN504" s="1"/>
      <c r="AP504" s="30">
        <f t="shared" si="71"/>
        <v>0</v>
      </c>
      <c r="AQ504" s="1"/>
      <c r="AR504" s="1">
        <f t="shared" si="40"/>
        <v>0</v>
      </c>
      <c r="AS504" s="1"/>
      <c r="AT504" s="1"/>
      <c r="AU504" s="2">
        <f t="shared" si="69"/>
        <v>0</v>
      </c>
      <c r="AW504" s="1"/>
      <c r="AX504" s="1"/>
      <c r="AY504" s="1"/>
      <c r="AZ504" s="2">
        <f t="shared" si="70"/>
        <v>0</v>
      </c>
      <c r="BA504" s="2">
        <f>SUM(AF504,AH504,-AZ504,-Table1913[[#This Row],[Sale Fee]])</f>
        <v>0</v>
      </c>
      <c r="BC504" s="1"/>
      <c r="BD504" s="1"/>
      <c r="BE504" s="1"/>
    </row>
    <row r="505" spans="1:57" x14ac:dyDescent="0.25">
      <c r="A505" s="1"/>
      <c r="B505" s="1"/>
      <c r="E505" s="4"/>
      <c r="F505" s="4"/>
      <c r="Q505" s="1"/>
      <c r="R505" s="1"/>
      <c r="S505" s="1"/>
      <c r="U505" s="1"/>
      <c r="V505" s="1"/>
      <c r="W505" s="1">
        <f t="shared" si="66"/>
        <v>0</v>
      </c>
      <c r="X505" s="1"/>
      <c r="Y505" s="1"/>
      <c r="Z505" s="1">
        <f>Table1913[[#This Row],[Quantity2]]*Table1913[[#This Row],[U Cost]]</f>
        <v>0</v>
      </c>
      <c r="AB505" s="1"/>
      <c r="AC505" s="1"/>
      <c r="AD505" s="1">
        <f t="shared" si="67"/>
        <v>0</v>
      </c>
      <c r="AE505" s="1"/>
      <c r="AF505" s="1">
        <f>SUM(Table1913[[#This Row],[Total 
Paid]:[Shipping 
Charged]])</f>
        <v>0</v>
      </c>
      <c r="AG505" s="1"/>
      <c r="AH505" s="1"/>
      <c r="AI505" s="1">
        <f t="shared" si="68"/>
        <v>0</v>
      </c>
      <c r="AK505" s="1"/>
      <c r="AL505" s="1"/>
      <c r="AM505" s="1"/>
      <c r="AN505" s="1"/>
      <c r="AP505" s="30">
        <f t="shared" si="71"/>
        <v>0</v>
      </c>
      <c r="AQ505" s="1"/>
      <c r="AR505" s="1">
        <f t="shared" si="40"/>
        <v>0</v>
      </c>
      <c r="AS505" s="1"/>
      <c r="AT505" s="1"/>
      <c r="AU505" s="2">
        <f t="shared" si="69"/>
        <v>0</v>
      </c>
      <c r="AW505" s="1"/>
      <c r="AX505" s="1"/>
      <c r="AY505" s="1"/>
      <c r="AZ505" s="2">
        <f t="shared" si="70"/>
        <v>0</v>
      </c>
      <c r="BA505" s="2">
        <f>SUM(AF505,AH505,-AZ505,-Table1913[[#This Row],[Sale Fee]])</f>
        <v>0</v>
      </c>
      <c r="BC505" s="1"/>
      <c r="BD505" s="1"/>
      <c r="BE505" s="1"/>
    </row>
    <row r="506" spans="1:57" x14ac:dyDescent="0.25">
      <c r="A506" s="1"/>
      <c r="B506" s="1"/>
      <c r="E506" s="4"/>
      <c r="F506" s="4"/>
      <c r="Q506" s="1"/>
      <c r="R506" s="1"/>
      <c r="S506" s="1"/>
      <c r="U506" s="1"/>
      <c r="V506" s="1"/>
      <c r="W506" s="1">
        <f t="shared" ref="W506:W569" si="72">U506*V506</f>
        <v>0</v>
      </c>
      <c r="X506" s="1"/>
      <c r="Y506" s="1"/>
      <c r="Z506" s="1">
        <f>Table1913[[#This Row],[Quantity2]]*Table1913[[#This Row],[U Cost]]</f>
        <v>0</v>
      </c>
      <c r="AB506" s="1"/>
      <c r="AC506" s="1"/>
      <c r="AD506" s="1">
        <f t="shared" ref="AD506:AD569" si="73">AC506*AB506</f>
        <v>0</v>
      </c>
      <c r="AE506" s="1"/>
      <c r="AF506" s="1">
        <f>SUM(Table1913[[#This Row],[Total 
Paid]:[Shipping 
Charged]])</f>
        <v>0</v>
      </c>
      <c r="AG506" s="1"/>
      <c r="AH506" s="1"/>
      <c r="AI506" s="1">
        <f t="shared" ref="AI506:AI569" si="74">SUM(AF506,AG506,AH506)</f>
        <v>0</v>
      </c>
      <c r="AK506" s="1"/>
      <c r="AL506" s="1"/>
      <c r="AM506" s="1"/>
      <c r="AN506" s="1"/>
      <c r="AP506" s="30">
        <f t="shared" si="71"/>
        <v>0</v>
      </c>
      <c r="AQ506" s="1"/>
      <c r="AR506" s="1">
        <f t="shared" si="40"/>
        <v>0</v>
      </c>
      <c r="AS506" s="1"/>
      <c r="AT506" s="1"/>
      <c r="AU506" s="2">
        <f t="shared" ref="AU506:AU569" si="75">SUM(AR506:AT506)</f>
        <v>0</v>
      </c>
      <c r="AW506" s="1"/>
      <c r="AX506" s="1"/>
      <c r="AY506" s="1"/>
      <c r="AZ506" s="2">
        <f t="shared" si="70"/>
        <v>0</v>
      </c>
      <c r="BA506" s="2">
        <f>SUM(AF506,AH506,-AZ506,-Table1913[[#This Row],[Sale Fee]])</f>
        <v>0</v>
      </c>
      <c r="BC506" s="1"/>
      <c r="BD506" s="1"/>
      <c r="BE506" s="1"/>
    </row>
    <row r="507" spans="1:57" x14ac:dyDescent="0.25">
      <c r="A507" s="1"/>
      <c r="B507" s="1"/>
      <c r="E507" s="4"/>
      <c r="F507" s="4"/>
      <c r="Q507" s="1"/>
      <c r="R507" s="1"/>
      <c r="S507" s="1"/>
      <c r="U507" s="1"/>
      <c r="V507" s="1"/>
      <c r="W507" s="1">
        <f t="shared" si="72"/>
        <v>0</v>
      </c>
      <c r="X507" s="1"/>
      <c r="Y507" s="1"/>
      <c r="Z507" s="1">
        <f>Table1913[[#This Row],[Quantity2]]*Table1913[[#This Row],[U Cost]]</f>
        <v>0</v>
      </c>
      <c r="AB507" s="1"/>
      <c r="AC507" s="1"/>
      <c r="AD507" s="1">
        <f t="shared" si="73"/>
        <v>0</v>
      </c>
      <c r="AE507" s="1"/>
      <c r="AF507" s="1">
        <f>SUM(Table1913[[#This Row],[Total 
Paid]:[Shipping 
Charged]])</f>
        <v>0</v>
      </c>
      <c r="AG507" s="1"/>
      <c r="AH507" s="1"/>
      <c r="AI507" s="1">
        <f t="shared" si="74"/>
        <v>0</v>
      </c>
      <c r="AK507" s="1"/>
      <c r="AL507" s="1"/>
      <c r="AM507" s="1"/>
      <c r="AN507" s="1"/>
      <c r="AP507" s="30">
        <f t="shared" si="71"/>
        <v>0</v>
      </c>
      <c r="AQ507" s="1"/>
      <c r="AR507" s="1">
        <f t="shared" si="40"/>
        <v>0</v>
      </c>
      <c r="AS507" s="1"/>
      <c r="AT507" s="1"/>
      <c r="AU507" s="2">
        <f t="shared" si="75"/>
        <v>0</v>
      </c>
      <c r="AW507" s="1"/>
      <c r="AX507" s="1"/>
      <c r="AY507" s="1"/>
      <c r="AZ507" s="2">
        <f t="shared" si="70"/>
        <v>0</v>
      </c>
      <c r="BA507" s="2">
        <f>SUM(AF507,AH507,-AZ507,-Table1913[[#This Row],[Sale Fee]])</f>
        <v>0</v>
      </c>
      <c r="BC507" s="1"/>
      <c r="BD507" s="1"/>
      <c r="BE507" s="1"/>
    </row>
    <row r="508" spans="1:57" x14ac:dyDescent="0.25">
      <c r="A508" s="1"/>
      <c r="B508" s="1"/>
      <c r="E508" s="4"/>
      <c r="F508" s="4"/>
      <c r="Q508" s="1"/>
      <c r="R508" s="1"/>
      <c r="S508" s="1"/>
      <c r="U508" s="1"/>
      <c r="V508" s="1"/>
      <c r="W508" s="1">
        <f t="shared" si="72"/>
        <v>0</v>
      </c>
      <c r="X508" s="1"/>
      <c r="Y508" s="1"/>
      <c r="Z508" s="1">
        <f>Table1913[[#This Row],[Quantity2]]*Table1913[[#This Row],[U Cost]]</f>
        <v>0</v>
      </c>
      <c r="AB508" s="1"/>
      <c r="AC508" s="1"/>
      <c r="AD508" s="1">
        <f t="shared" si="73"/>
        <v>0</v>
      </c>
      <c r="AE508" s="1"/>
      <c r="AF508" s="1">
        <f>SUM(Table1913[[#This Row],[Total 
Paid]:[Shipping 
Charged]])</f>
        <v>0</v>
      </c>
      <c r="AG508" s="1"/>
      <c r="AH508" s="1"/>
      <c r="AI508" s="1">
        <f t="shared" si="74"/>
        <v>0</v>
      </c>
      <c r="AK508" s="1"/>
      <c r="AL508" s="1"/>
      <c r="AM508" s="1"/>
      <c r="AN508" s="1"/>
      <c r="AP508" s="30">
        <f t="shared" si="71"/>
        <v>0</v>
      </c>
      <c r="AQ508" s="1"/>
      <c r="AR508" s="1">
        <f t="shared" si="40"/>
        <v>0</v>
      </c>
      <c r="AS508" s="1"/>
      <c r="AT508" s="1"/>
      <c r="AU508" s="2">
        <f t="shared" si="75"/>
        <v>0</v>
      </c>
      <c r="AW508" s="1"/>
      <c r="AX508" s="1"/>
      <c r="AY508" s="1"/>
      <c r="AZ508" s="2">
        <f t="shared" si="70"/>
        <v>0</v>
      </c>
      <c r="BA508" s="2">
        <f>SUM(AF508,AH508,-AZ508,-Table1913[[#This Row],[Sale Fee]])</f>
        <v>0</v>
      </c>
      <c r="BC508" s="1"/>
      <c r="BD508" s="1"/>
      <c r="BE508" s="1"/>
    </row>
    <row r="509" spans="1:57" x14ac:dyDescent="0.25">
      <c r="A509" s="1"/>
      <c r="B509" s="1"/>
      <c r="E509" s="4"/>
      <c r="F509" s="4"/>
      <c r="Q509" s="1"/>
      <c r="R509" s="1"/>
      <c r="S509" s="1"/>
      <c r="U509" s="1"/>
      <c r="V509" s="1"/>
      <c r="W509" s="1">
        <f t="shared" si="72"/>
        <v>0</v>
      </c>
      <c r="X509" s="1"/>
      <c r="Y509" s="1"/>
      <c r="Z509" s="1">
        <f>Table1913[[#This Row],[Quantity2]]*Table1913[[#This Row],[U Cost]]</f>
        <v>0</v>
      </c>
      <c r="AB509" s="1"/>
      <c r="AC509" s="1"/>
      <c r="AD509" s="1">
        <f t="shared" si="73"/>
        <v>0</v>
      </c>
      <c r="AE509" s="1"/>
      <c r="AF509" s="1">
        <f>SUM(Table1913[[#This Row],[Total 
Paid]:[Shipping 
Charged]])</f>
        <v>0</v>
      </c>
      <c r="AG509" s="1"/>
      <c r="AH509" s="1"/>
      <c r="AI509" s="1">
        <f t="shared" si="74"/>
        <v>0</v>
      </c>
      <c r="AK509" s="1"/>
      <c r="AL509" s="1"/>
      <c r="AM509" s="1"/>
      <c r="AN509" s="1"/>
      <c r="AP509" s="30">
        <f t="shared" si="71"/>
        <v>0</v>
      </c>
      <c r="AQ509" s="1"/>
      <c r="AR509" s="1">
        <f t="shared" si="40"/>
        <v>0</v>
      </c>
      <c r="AS509" s="1"/>
      <c r="AT509" s="1"/>
      <c r="AU509" s="2">
        <f t="shared" si="75"/>
        <v>0</v>
      </c>
      <c r="AW509" s="1"/>
      <c r="AX509" s="1"/>
      <c r="AY509" s="1"/>
      <c r="AZ509" s="2">
        <f t="shared" si="70"/>
        <v>0</v>
      </c>
      <c r="BA509" s="2">
        <f>SUM(AF509,AH509,-AZ509,-Table1913[[#This Row],[Sale Fee]])</f>
        <v>0</v>
      </c>
      <c r="BC509" s="1"/>
      <c r="BD509" s="1"/>
      <c r="BE509" s="1"/>
    </row>
    <row r="510" spans="1:57" x14ac:dyDescent="0.25">
      <c r="A510" s="1"/>
      <c r="B510" s="1"/>
      <c r="E510" s="4"/>
      <c r="F510" s="4"/>
      <c r="Q510" s="1"/>
      <c r="R510" s="1"/>
      <c r="S510" s="1"/>
      <c r="U510" s="1"/>
      <c r="V510" s="1"/>
      <c r="W510" s="1">
        <f t="shared" si="72"/>
        <v>0</v>
      </c>
      <c r="X510" s="1"/>
      <c r="Y510" s="1"/>
      <c r="Z510" s="1">
        <f>Table1913[[#This Row],[Quantity2]]*Table1913[[#This Row],[U Cost]]</f>
        <v>0</v>
      </c>
      <c r="AB510" s="1"/>
      <c r="AC510" s="1"/>
      <c r="AD510" s="1">
        <f t="shared" si="73"/>
        <v>0</v>
      </c>
      <c r="AE510" s="1"/>
      <c r="AF510" s="1">
        <f>SUM(Table1913[[#This Row],[Total 
Paid]:[Shipping 
Charged]])</f>
        <v>0</v>
      </c>
      <c r="AG510" s="1"/>
      <c r="AH510" s="1"/>
      <c r="AI510" s="1">
        <f t="shared" si="74"/>
        <v>0</v>
      </c>
      <c r="AK510" s="1"/>
      <c r="AL510" s="1"/>
      <c r="AM510" s="1"/>
      <c r="AN510" s="1"/>
      <c r="AP510" s="30">
        <f t="shared" si="71"/>
        <v>0</v>
      </c>
      <c r="AQ510" s="1"/>
      <c r="AR510" s="1">
        <f t="shared" si="40"/>
        <v>0</v>
      </c>
      <c r="AS510" s="1"/>
      <c r="AT510" s="1"/>
      <c r="AU510" s="2">
        <f t="shared" si="75"/>
        <v>0</v>
      </c>
      <c r="AW510" s="1"/>
      <c r="AX510" s="1"/>
      <c r="AY510" s="1"/>
      <c r="AZ510" s="2">
        <f t="shared" si="70"/>
        <v>0</v>
      </c>
      <c r="BA510" s="2">
        <f>SUM(AF510,AH510,-AZ510,-Table1913[[#This Row],[Sale Fee]])</f>
        <v>0</v>
      </c>
      <c r="BC510" s="1"/>
      <c r="BD510" s="1"/>
      <c r="BE510" s="1"/>
    </row>
    <row r="511" spans="1:57" x14ac:dyDescent="0.25">
      <c r="A511" s="1"/>
      <c r="B511" s="1"/>
      <c r="E511" s="4"/>
      <c r="F511" s="4"/>
      <c r="Q511" s="1"/>
      <c r="R511" s="1"/>
      <c r="S511" s="1"/>
      <c r="U511" s="1"/>
      <c r="V511" s="1"/>
      <c r="W511" s="1">
        <f t="shared" si="72"/>
        <v>0</v>
      </c>
      <c r="X511" s="1"/>
      <c r="Y511" s="1"/>
      <c r="Z511" s="1">
        <f>Table1913[[#This Row],[Quantity2]]*Table1913[[#This Row],[U Cost]]</f>
        <v>0</v>
      </c>
      <c r="AB511" s="1"/>
      <c r="AC511" s="1"/>
      <c r="AD511" s="1">
        <f t="shared" si="73"/>
        <v>0</v>
      </c>
      <c r="AE511" s="1"/>
      <c r="AF511" s="1">
        <f>SUM(Table1913[[#This Row],[Total 
Paid]:[Shipping 
Charged]])</f>
        <v>0</v>
      </c>
      <c r="AG511" s="1"/>
      <c r="AH511" s="1"/>
      <c r="AI511" s="1">
        <f t="shared" si="74"/>
        <v>0</v>
      </c>
      <c r="AK511" s="1"/>
      <c r="AL511" s="1"/>
      <c r="AM511" s="1"/>
      <c r="AN511" s="1"/>
      <c r="AP511" s="30">
        <f t="shared" si="71"/>
        <v>0</v>
      </c>
      <c r="AQ511" s="1"/>
      <c r="AR511" s="1">
        <f t="shared" si="40"/>
        <v>0</v>
      </c>
      <c r="AS511" s="1"/>
      <c r="AT511" s="1"/>
      <c r="AU511" s="2">
        <f t="shared" si="75"/>
        <v>0</v>
      </c>
      <c r="AW511" s="1"/>
      <c r="AX511" s="1"/>
      <c r="AY511" s="1"/>
      <c r="AZ511" s="2">
        <f t="shared" si="70"/>
        <v>0</v>
      </c>
      <c r="BA511" s="2">
        <f>SUM(AF511,AH511,-AZ511,-Table1913[[#This Row],[Sale Fee]])</f>
        <v>0</v>
      </c>
      <c r="BC511" s="1"/>
      <c r="BD511" s="1"/>
      <c r="BE511" s="1"/>
    </row>
    <row r="512" spans="1:57" x14ac:dyDescent="0.25">
      <c r="A512" s="1"/>
      <c r="B512" s="1"/>
      <c r="E512" s="4"/>
      <c r="F512" s="4"/>
      <c r="Q512" s="1"/>
      <c r="R512" s="1"/>
      <c r="S512" s="1"/>
      <c r="U512" s="1"/>
      <c r="V512" s="1"/>
      <c r="W512" s="1">
        <f t="shared" si="72"/>
        <v>0</v>
      </c>
      <c r="X512" s="1"/>
      <c r="Y512" s="1"/>
      <c r="Z512" s="1">
        <f>Table1913[[#This Row],[Quantity2]]*Table1913[[#This Row],[U Cost]]</f>
        <v>0</v>
      </c>
      <c r="AB512" s="1"/>
      <c r="AC512" s="1"/>
      <c r="AD512" s="1">
        <f t="shared" si="73"/>
        <v>0</v>
      </c>
      <c r="AE512" s="1"/>
      <c r="AF512" s="1">
        <f>SUM(Table1913[[#This Row],[Total 
Paid]:[Shipping 
Charged]])</f>
        <v>0</v>
      </c>
      <c r="AG512" s="1"/>
      <c r="AH512" s="1"/>
      <c r="AI512" s="1">
        <f t="shared" si="74"/>
        <v>0</v>
      </c>
      <c r="AK512" s="1"/>
      <c r="AL512" s="1"/>
      <c r="AM512" s="1"/>
      <c r="AN512" s="1"/>
      <c r="AP512" s="30">
        <f t="shared" si="71"/>
        <v>0</v>
      </c>
      <c r="AQ512" s="1"/>
      <c r="AR512" s="1">
        <f t="shared" si="40"/>
        <v>0</v>
      </c>
      <c r="AS512" s="1"/>
      <c r="AT512" s="1"/>
      <c r="AU512" s="2">
        <f t="shared" si="75"/>
        <v>0</v>
      </c>
      <c r="AW512" s="1"/>
      <c r="AX512" s="1"/>
      <c r="AY512" s="1"/>
      <c r="AZ512" s="2">
        <f t="shared" si="70"/>
        <v>0</v>
      </c>
      <c r="BA512" s="2">
        <f>SUM(AF512,AH512,-AZ512,-Table1913[[#This Row],[Sale Fee]])</f>
        <v>0</v>
      </c>
      <c r="BC512" s="1"/>
      <c r="BD512" s="1"/>
      <c r="BE512" s="1"/>
    </row>
    <row r="513" spans="1:57" x14ac:dyDescent="0.25">
      <c r="A513" s="1"/>
      <c r="B513" s="1"/>
      <c r="E513" s="4"/>
      <c r="F513" s="4"/>
      <c r="Q513" s="1"/>
      <c r="R513" s="1"/>
      <c r="S513" s="1"/>
      <c r="U513" s="1"/>
      <c r="V513" s="1"/>
      <c r="W513" s="1">
        <f t="shared" si="72"/>
        <v>0</v>
      </c>
      <c r="X513" s="1"/>
      <c r="Y513" s="1"/>
      <c r="Z513" s="1">
        <f>Table1913[[#This Row],[Quantity2]]*Table1913[[#This Row],[U Cost]]</f>
        <v>0</v>
      </c>
      <c r="AB513" s="1"/>
      <c r="AC513" s="1"/>
      <c r="AD513" s="1">
        <f t="shared" si="73"/>
        <v>0</v>
      </c>
      <c r="AE513" s="1"/>
      <c r="AF513" s="1">
        <f>SUM(Table1913[[#This Row],[Total 
Paid]:[Shipping 
Charged]])</f>
        <v>0</v>
      </c>
      <c r="AG513" s="1"/>
      <c r="AH513" s="1"/>
      <c r="AI513" s="1">
        <f t="shared" si="74"/>
        <v>0</v>
      </c>
      <c r="AK513" s="1"/>
      <c r="AL513" s="1"/>
      <c r="AM513" s="1"/>
      <c r="AN513" s="1"/>
      <c r="AP513" s="30">
        <f t="shared" si="71"/>
        <v>0</v>
      </c>
      <c r="AQ513" s="1"/>
      <c r="AR513" s="1">
        <f t="shared" si="40"/>
        <v>0</v>
      </c>
      <c r="AS513" s="1"/>
      <c r="AT513" s="1"/>
      <c r="AU513" s="2">
        <f t="shared" si="75"/>
        <v>0</v>
      </c>
      <c r="AW513" s="1"/>
      <c r="AX513" s="1"/>
      <c r="AY513" s="1"/>
      <c r="AZ513" s="2">
        <f t="shared" si="70"/>
        <v>0</v>
      </c>
      <c r="BA513" s="2">
        <f>SUM(AF513,AH513,-AZ513,-Table1913[[#This Row],[Sale Fee]])</f>
        <v>0</v>
      </c>
      <c r="BC513" s="1"/>
      <c r="BD513" s="1"/>
      <c r="BE513" s="1"/>
    </row>
    <row r="514" spans="1:57" x14ac:dyDescent="0.25">
      <c r="A514" s="1"/>
      <c r="B514" s="1"/>
      <c r="E514" s="4"/>
      <c r="F514" s="4"/>
      <c r="Q514" s="1"/>
      <c r="R514" s="1"/>
      <c r="S514" s="1"/>
      <c r="U514" s="1"/>
      <c r="V514" s="1"/>
      <c r="W514" s="1">
        <f t="shared" si="72"/>
        <v>0</v>
      </c>
      <c r="X514" s="1"/>
      <c r="Y514" s="1"/>
      <c r="Z514" s="1">
        <f>Table1913[[#This Row],[Quantity2]]*Table1913[[#This Row],[U Cost]]</f>
        <v>0</v>
      </c>
      <c r="AB514" s="1"/>
      <c r="AC514" s="1"/>
      <c r="AD514" s="1">
        <f t="shared" si="73"/>
        <v>0</v>
      </c>
      <c r="AE514" s="1"/>
      <c r="AF514" s="1">
        <f>SUM(Table1913[[#This Row],[Total 
Paid]:[Shipping 
Charged]])</f>
        <v>0</v>
      </c>
      <c r="AG514" s="1"/>
      <c r="AH514" s="1"/>
      <c r="AI514" s="1">
        <f t="shared" si="74"/>
        <v>0</v>
      </c>
      <c r="AK514" s="1"/>
      <c r="AL514" s="1"/>
      <c r="AM514" s="1"/>
      <c r="AN514" s="1"/>
      <c r="AP514" s="30">
        <f t="shared" si="71"/>
        <v>0</v>
      </c>
      <c r="AQ514" s="1"/>
      <c r="AR514" s="1">
        <f t="shared" si="40"/>
        <v>0</v>
      </c>
      <c r="AS514" s="1"/>
      <c r="AT514" s="1"/>
      <c r="AU514" s="2">
        <f t="shared" si="75"/>
        <v>0</v>
      </c>
      <c r="AW514" s="1"/>
      <c r="AX514" s="1"/>
      <c r="AY514" s="1"/>
      <c r="AZ514" s="2">
        <f t="shared" si="70"/>
        <v>0</v>
      </c>
      <c r="BA514" s="2">
        <f>SUM(AF514,AH514,-AZ514,-Table1913[[#This Row],[Sale Fee]])</f>
        <v>0</v>
      </c>
      <c r="BC514" s="1"/>
      <c r="BD514" s="1"/>
      <c r="BE514" s="1"/>
    </row>
    <row r="515" spans="1:57" x14ac:dyDescent="0.25">
      <c r="A515" s="1"/>
      <c r="B515" s="1"/>
      <c r="E515" s="4"/>
      <c r="F515" s="4"/>
      <c r="Q515" s="1"/>
      <c r="R515" s="1"/>
      <c r="S515" s="1"/>
      <c r="U515" s="1"/>
      <c r="V515" s="1"/>
      <c r="W515" s="1">
        <f t="shared" si="72"/>
        <v>0</v>
      </c>
      <c r="X515" s="1"/>
      <c r="Y515" s="1"/>
      <c r="Z515" s="1">
        <f>Table1913[[#This Row],[Quantity2]]*Table1913[[#This Row],[U Cost]]</f>
        <v>0</v>
      </c>
      <c r="AB515" s="1"/>
      <c r="AC515" s="1"/>
      <c r="AD515" s="1">
        <f t="shared" si="73"/>
        <v>0</v>
      </c>
      <c r="AE515" s="1"/>
      <c r="AF515" s="1">
        <f>SUM(Table1913[[#This Row],[Total 
Paid]:[Shipping 
Charged]])</f>
        <v>0</v>
      </c>
      <c r="AG515" s="1"/>
      <c r="AH515" s="1"/>
      <c r="AI515" s="1">
        <f t="shared" si="74"/>
        <v>0</v>
      </c>
      <c r="AK515" s="1"/>
      <c r="AL515" s="1"/>
      <c r="AM515" s="1"/>
      <c r="AN515" s="1"/>
      <c r="AP515" s="30">
        <f t="shared" si="71"/>
        <v>0</v>
      </c>
      <c r="AQ515" s="1"/>
      <c r="AR515" s="1">
        <f t="shared" si="40"/>
        <v>0</v>
      </c>
      <c r="AS515" s="1"/>
      <c r="AT515" s="1"/>
      <c r="AU515" s="2">
        <f t="shared" si="75"/>
        <v>0</v>
      </c>
      <c r="AW515" s="1"/>
      <c r="AX515" s="1"/>
      <c r="AY515" s="1"/>
      <c r="AZ515" s="2">
        <f t="shared" si="70"/>
        <v>0</v>
      </c>
      <c r="BA515" s="2">
        <f>SUM(AF515,AH515,-AZ515,-Table1913[[#This Row],[Sale Fee]])</f>
        <v>0</v>
      </c>
      <c r="BC515" s="1"/>
      <c r="BD515" s="1"/>
      <c r="BE515" s="1"/>
    </row>
    <row r="516" spans="1:57" x14ac:dyDescent="0.25">
      <c r="A516" s="1"/>
      <c r="B516" s="1"/>
      <c r="E516" s="4"/>
      <c r="F516" s="4"/>
      <c r="Q516" s="1"/>
      <c r="R516" s="1"/>
      <c r="S516" s="1"/>
      <c r="U516" s="1"/>
      <c r="V516" s="1"/>
      <c r="W516" s="1">
        <f t="shared" si="72"/>
        <v>0</v>
      </c>
      <c r="X516" s="1"/>
      <c r="Y516" s="1"/>
      <c r="Z516" s="1">
        <f>Table1913[[#This Row],[Quantity2]]*Table1913[[#This Row],[U Cost]]</f>
        <v>0</v>
      </c>
      <c r="AB516" s="1"/>
      <c r="AC516" s="1"/>
      <c r="AD516" s="1">
        <f t="shared" si="73"/>
        <v>0</v>
      </c>
      <c r="AE516" s="1"/>
      <c r="AF516" s="1">
        <f>SUM(Table1913[[#This Row],[Total 
Paid]:[Shipping 
Charged]])</f>
        <v>0</v>
      </c>
      <c r="AG516" s="1"/>
      <c r="AH516" s="1"/>
      <c r="AI516" s="1">
        <f t="shared" si="74"/>
        <v>0</v>
      </c>
      <c r="AK516" s="1"/>
      <c r="AL516" s="1"/>
      <c r="AM516" s="1"/>
      <c r="AN516" s="1"/>
      <c r="AP516" s="30">
        <f t="shared" si="71"/>
        <v>0</v>
      </c>
      <c r="AQ516" s="1"/>
      <c r="AR516" s="1">
        <f t="shared" si="40"/>
        <v>0</v>
      </c>
      <c r="AS516" s="1"/>
      <c r="AT516" s="1"/>
      <c r="AU516" s="2">
        <f t="shared" si="75"/>
        <v>0</v>
      </c>
      <c r="AW516" s="1"/>
      <c r="AX516" s="1"/>
      <c r="AY516" s="1"/>
      <c r="AZ516" s="2">
        <f t="shared" si="70"/>
        <v>0</v>
      </c>
      <c r="BA516" s="2">
        <f>SUM(AF516,AH516,-AZ516,-Table1913[[#This Row],[Sale Fee]])</f>
        <v>0</v>
      </c>
      <c r="BC516" s="1"/>
      <c r="BD516" s="1"/>
      <c r="BE516" s="1"/>
    </row>
    <row r="517" spans="1:57" x14ac:dyDescent="0.25">
      <c r="A517" s="1"/>
      <c r="B517" s="1"/>
      <c r="E517" s="4"/>
      <c r="F517" s="4"/>
      <c r="Q517" s="1"/>
      <c r="R517" s="1"/>
      <c r="S517" s="1"/>
      <c r="U517" s="1"/>
      <c r="V517" s="1"/>
      <c r="W517" s="1">
        <f t="shared" si="72"/>
        <v>0</v>
      </c>
      <c r="X517" s="1"/>
      <c r="Y517" s="1"/>
      <c r="Z517" s="1">
        <f>Table1913[[#This Row],[Quantity2]]*Table1913[[#This Row],[U Cost]]</f>
        <v>0</v>
      </c>
      <c r="AB517" s="1"/>
      <c r="AC517" s="1"/>
      <c r="AD517" s="1">
        <f t="shared" si="73"/>
        <v>0</v>
      </c>
      <c r="AE517" s="1"/>
      <c r="AF517" s="1">
        <f>SUM(Table1913[[#This Row],[Total 
Paid]:[Shipping 
Charged]])</f>
        <v>0</v>
      </c>
      <c r="AG517" s="1"/>
      <c r="AH517" s="1"/>
      <c r="AI517" s="1">
        <f t="shared" si="74"/>
        <v>0</v>
      </c>
      <c r="AK517" s="1"/>
      <c r="AL517" s="1"/>
      <c r="AM517" s="1"/>
      <c r="AN517" s="1"/>
      <c r="AP517" s="30">
        <f t="shared" si="71"/>
        <v>0</v>
      </c>
      <c r="AQ517" s="1"/>
      <c r="AR517" s="1">
        <f t="shared" si="40"/>
        <v>0</v>
      </c>
      <c r="AS517" s="1"/>
      <c r="AT517" s="1"/>
      <c r="AU517" s="2">
        <f t="shared" si="75"/>
        <v>0</v>
      </c>
      <c r="AW517" s="1"/>
      <c r="AX517" s="1"/>
      <c r="AY517" s="1"/>
      <c r="AZ517" s="2">
        <f t="shared" si="70"/>
        <v>0</v>
      </c>
      <c r="BA517" s="2">
        <f>SUM(AF517,AH517,-AZ517,-Table1913[[#This Row],[Sale Fee]])</f>
        <v>0</v>
      </c>
      <c r="BC517" s="1"/>
      <c r="BD517" s="1"/>
      <c r="BE517" s="1"/>
    </row>
    <row r="518" spans="1:57" x14ac:dyDescent="0.25">
      <c r="A518" s="1"/>
      <c r="B518" s="1"/>
      <c r="E518" s="4"/>
      <c r="F518" s="4"/>
      <c r="Q518" s="1"/>
      <c r="R518" s="1"/>
      <c r="S518" s="1"/>
      <c r="U518" s="1"/>
      <c r="V518" s="1"/>
      <c r="W518" s="1">
        <f t="shared" si="72"/>
        <v>0</v>
      </c>
      <c r="X518" s="1"/>
      <c r="Y518" s="1"/>
      <c r="Z518" s="1">
        <f>Table1913[[#This Row],[Quantity2]]*Table1913[[#This Row],[U Cost]]</f>
        <v>0</v>
      </c>
      <c r="AB518" s="1"/>
      <c r="AC518" s="1"/>
      <c r="AD518" s="1">
        <f t="shared" si="73"/>
        <v>0</v>
      </c>
      <c r="AE518" s="1"/>
      <c r="AF518" s="1">
        <f>SUM(Table1913[[#This Row],[Total 
Paid]:[Shipping 
Charged]])</f>
        <v>0</v>
      </c>
      <c r="AG518" s="1"/>
      <c r="AH518" s="1"/>
      <c r="AI518" s="1">
        <f t="shared" si="74"/>
        <v>0</v>
      </c>
      <c r="AK518" s="1"/>
      <c r="AL518" s="1"/>
      <c r="AM518" s="1"/>
      <c r="AN518" s="1"/>
      <c r="AP518" s="30">
        <f t="shared" si="71"/>
        <v>0</v>
      </c>
      <c r="AQ518" s="1"/>
      <c r="AR518" s="1">
        <f t="shared" si="40"/>
        <v>0</v>
      </c>
      <c r="AS518" s="1"/>
      <c r="AT518" s="1"/>
      <c r="AU518" s="2">
        <f t="shared" si="75"/>
        <v>0</v>
      </c>
      <c r="AW518" s="1"/>
      <c r="AX518" s="1"/>
      <c r="AY518" s="1"/>
      <c r="AZ518" s="2">
        <f t="shared" si="70"/>
        <v>0</v>
      </c>
      <c r="BA518" s="2">
        <f>SUM(AF518,AH518,-AZ518,-Table1913[[#This Row],[Sale Fee]])</f>
        <v>0</v>
      </c>
      <c r="BC518" s="1"/>
      <c r="BD518" s="1"/>
      <c r="BE518" s="1"/>
    </row>
    <row r="519" spans="1:57" x14ac:dyDescent="0.25">
      <c r="A519" s="1"/>
      <c r="B519" s="1"/>
      <c r="E519" s="4"/>
      <c r="F519" s="4"/>
      <c r="Q519" s="1"/>
      <c r="R519" s="1"/>
      <c r="S519" s="1"/>
      <c r="U519" s="1"/>
      <c r="V519" s="1"/>
      <c r="W519" s="1">
        <f t="shared" si="72"/>
        <v>0</v>
      </c>
      <c r="X519" s="1"/>
      <c r="Y519" s="1"/>
      <c r="Z519" s="1">
        <f>Table1913[[#This Row],[Quantity2]]*Table1913[[#This Row],[U Cost]]</f>
        <v>0</v>
      </c>
      <c r="AB519" s="1"/>
      <c r="AC519" s="1"/>
      <c r="AD519" s="1">
        <f t="shared" si="73"/>
        <v>0</v>
      </c>
      <c r="AE519" s="1"/>
      <c r="AF519" s="1">
        <f>SUM(Table1913[[#This Row],[Total 
Paid]:[Shipping 
Charged]])</f>
        <v>0</v>
      </c>
      <c r="AG519" s="1"/>
      <c r="AH519" s="1"/>
      <c r="AI519" s="1">
        <f t="shared" si="74"/>
        <v>0</v>
      </c>
      <c r="AK519" s="1"/>
      <c r="AL519" s="1"/>
      <c r="AM519" s="1"/>
      <c r="AN519" s="1"/>
      <c r="AP519" s="30">
        <f t="shared" si="71"/>
        <v>0</v>
      </c>
      <c r="AQ519" s="1"/>
      <c r="AR519" s="1">
        <f t="shared" si="40"/>
        <v>0</v>
      </c>
      <c r="AS519" s="1"/>
      <c r="AT519" s="1"/>
      <c r="AU519" s="2">
        <f t="shared" si="75"/>
        <v>0</v>
      </c>
      <c r="AW519" s="1"/>
      <c r="AX519" s="1"/>
      <c r="AY519" s="1"/>
      <c r="AZ519" s="2">
        <f t="shared" si="70"/>
        <v>0</v>
      </c>
      <c r="BA519" s="2">
        <f>SUM(AF519,AH519,-AZ519,-Table1913[[#This Row],[Sale Fee]])</f>
        <v>0</v>
      </c>
      <c r="BC519" s="1"/>
      <c r="BD519" s="1"/>
      <c r="BE519" s="1"/>
    </row>
    <row r="520" spans="1:57" x14ac:dyDescent="0.25">
      <c r="A520" s="1"/>
      <c r="B520" s="1"/>
      <c r="E520" s="4"/>
      <c r="F520" s="4"/>
      <c r="Q520" s="1"/>
      <c r="R520" s="1"/>
      <c r="S520" s="1"/>
      <c r="U520" s="1"/>
      <c r="V520" s="1"/>
      <c r="W520" s="1">
        <f t="shared" si="72"/>
        <v>0</v>
      </c>
      <c r="X520" s="1"/>
      <c r="Y520" s="1"/>
      <c r="Z520" s="1">
        <f>Table1913[[#This Row],[Quantity2]]*Table1913[[#This Row],[U Cost]]</f>
        <v>0</v>
      </c>
      <c r="AB520" s="1"/>
      <c r="AC520" s="1"/>
      <c r="AD520" s="1">
        <f t="shared" si="73"/>
        <v>0</v>
      </c>
      <c r="AE520" s="1"/>
      <c r="AF520" s="1">
        <f>SUM(Table1913[[#This Row],[Total 
Paid]:[Shipping 
Charged]])</f>
        <v>0</v>
      </c>
      <c r="AG520" s="1"/>
      <c r="AH520" s="1"/>
      <c r="AI520" s="1">
        <f t="shared" si="74"/>
        <v>0</v>
      </c>
      <c r="AK520" s="1"/>
      <c r="AL520" s="1"/>
      <c r="AM520" s="1"/>
      <c r="AN520" s="1"/>
      <c r="AP520" s="30">
        <f t="shared" si="71"/>
        <v>0</v>
      </c>
      <c r="AQ520" s="1"/>
      <c r="AR520" s="1">
        <f t="shared" si="40"/>
        <v>0</v>
      </c>
      <c r="AS520" s="1"/>
      <c r="AT520" s="1"/>
      <c r="AU520" s="2">
        <f t="shared" si="75"/>
        <v>0</v>
      </c>
      <c r="AW520" s="1"/>
      <c r="AX520" s="1"/>
      <c r="AY520" s="1"/>
      <c r="AZ520" s="2">
        <f t="shared" si="70"/>
        <v>0</v>
      </c>
      <c r="BA520" s="2">
        <f>SUM(AF520,AH520,-AZ520,-Table1913[[#This Row],[Sale Fee]])</f>
        <v>0</v>
      </c>
      <c r="BC520" s="1"/>
      <c r="BD520" s="1"/>
      <c r="BE520" s="1"/>
    </row>
    <row r="521" spans="1:57" x14ac:dyDescent="0.25">
      <c r="A521" s="1"/>
      <c r="B521" s="1"/>
      <c r="E521" s="4"/>
      <c r="F521" s="4"/>
      <c r="Q521" s="1"/>
      <c r="R521" s="1"/>
      <c r="S521" s="1"/>
      <c r="U521" s="1"/>
      <c r="V521" s="1"/>
      <c r="W521" s="1">
        <f t="shared" si="72"/>
        <v>0</v>
      </c>
      <c r="X521" s="1"/>
      <c r="Y521" s="1"/>
      <c r="Z521" s="1">
        <f>Table1913[[#This Row],[Quantity2]]*Table1913[[#This Row],[U Cost]]</f>
        <v>0</v>
      </c>
      <c r="AB521" s="1"/>
      <c r="AC521" s="1"/>
      <c r="AD521" s="1">
        <f t="shared" si="73"/>
        <v>0</v>
      </c>
      <c r="AE521" s="1"/>
      <c r="AF521" s="1">
        <f>SUM(Table1913[[#This Row],[Total 
Paid]:[Shipping 
Charged]])</f>
        <v>0</v>
      </c>
      <c r="AG521" s="1"/>
      <c r="AH521" s="1"/>
      <c r="AI521" s="1">
        <f t="shared" si="74"/>
        <v>0</v>
      </c>
      <c r="AK521" s="1"/>
      <c r="AL521" s="1"/>
      <c r="AM521" s="1"/>
      <c r="AN521" s="1"/>
      <c r="AP521" s="30">
        <f t="shared" si="71"/>
        <v>0</v>
      </c>
      <c r="AQ521" s="1"/>
      <c r="AR521" s="1">
        <f t="shared" si="40"/>
        <v>0</v>
      </c>
      <c r="AS521" s="1"/>
      <c r="AT521" s="1"/>
      <c r="AU521" s="2">
        <f t="shared" si="75"/>
        <v>0</v>
      </c>
      <c r="AW521" s="1"/>
      <c r="AX521" s="1"/>
      <c r="AY521" s="1"/>
      <c r="AZ521" s="2">
        <f t="shared" si="70"/>
        <v>0</v>
      </c>
      <c r="BA521" s="2">
        <f>SUM(AF521,AH521,-AZ521,-Table1913[[#This Row],[Sale Fee]])</f>
        <v>0</v>
      </c>
      <c r="BC521" s="1"/>
      <c r="BD521" s="1"/>
      <c r="BE521" s="1"/>
    </row>
    <row r="522" spans="1:57" x14ac:dyDescent="0.25">
      <c r="A522" s="1"/>
      <c r="B522" s="1"/>
      <c r="E522" s="4"/>
      <c r="F522" s="4"/>
      <c r="Q522" s="1"/>
      <c r="R522" s="1"/>
      <c r="S522" s="1"/>
      <c r="U522" s="1"/>
      <c r="V522" s="1"/>
      <c r="W522" s="1">
        <f t="shared" si="72"/>
        <v>0</v>
      </c>
      <c r="X522" s="1"/>
      <c r="Y522" s="1"/>
      <c r="Z522" s="1">
        <f>Table1913[[#This Row],[Quantity2]]*Table1913[[#This Row],[U Cost]]</f>
        <v>0</v>
      </c>
      <c r="AB522" s="1"/>
      <c r="AC522" s="1"/>
      <c r="AD522" s="1">
        <f t="shared" si="73"/>
        <v>0</v>
      </c>
      <c r="AE522" s="1"/>
      <c r="AF522" s="1">
        <f>SUM(Table1913[[#This Row],[Total 
Paid]:[Shipping 
Charged]])</f>
        <v>0</v>
      </c>
      <c r="AG522" s="1"/>
      <c r="AH522" s="1"/>
      <c r="AI522" s="1">
        <f t="shared" si="74"/>
        <v>0</v>
      </c>
      <c r="AK522" s="1"/>
      <c r="AL522" s="1"/>
      <c r="AM522" s="1"/>
      <c r="AN522" s="1"/>
      <c r="AP522" s="30">
        <f t="shared" si="71"/>
        <v>0</v>
      </c>
      <c r="AQ522" s="1"/>
      <c r="AR522" s="1">
        <f t="shared" si="40"/>
        <v>0</v>
      </c>
      <c r="AS522" s="1"/>
      <c r="AT522" s="1"/>
      <c r="AU522" s="2">
        <f t="shared" si="75"/>
        <v>0</v>
      </c>
      <c r="AW522" s="1"/>
      <c r="AX522" s="1"/>
      <c r="AY522" s="1"/>
      <c r="AZ522" s="2">
        <f t="shared" si="70"/>
        <v>0</v>
      </c>
      <c r="BA522" s="2">
        <f>SUM(AF522,AH522,-AZ522,-Table1913[[#This Row],[Sale Fee]])</f>
        <v>0</v>
      </c>
      <c r="BC522" s="1"/>
      <c r="BD522" s="1"/>
      <c r="BE522" s="1"/>
    </row>
    <row r="523" spans="1:57" x14ac:dyDescent="0.25">
      <c r="A523" s="1"/>
      <c r="B523" s="1"/>
      <c r="E523" s="4"/>
      <c r="F523" s="4"/>
      <c r="Q523" s="1"/>
      <c r="R523" s="1"/>
      <c r="S523" s="1"/>
      <c r="U523" s="1"/>
      <c r="V523" s="1"/>
      <c r="W523" s="1">
        <f t="shared" si="72"/>
        <v>0</v>
      </c>
      <c r="X523" s="1"/>
      <c r="Y523" s="1"/>
      <c r="Z523" s="1">
        <f>Table1913[[#This Row],[Quantity2]]*Table1913[[#This Row],[U Cost]]</f>
        <v>0</v>
      </c>
      <c r="AB523" s="1"/>
      <c r="AC523" s="1"/>
      <c r="AD523" s="1">
        <f t="shared" si="73"/>
        <v>0</v>
      </c>
      <c r="AE523" s="1"/>
      <c r="AF523" s="1">
        <f>SUM(Table1913[[#This Row],[Total 
Paid]:[Shipping 
Charged]])</f>
        <v>0</v>
      </c>
      <c r="AG523" s="1"/>
      <c r="AH523" s="1"/>
      <c r="AI523" s="1">
        <f t="shared" si="74"/>
        <v>0</v>
      </c>
      <c r="AK523" s="1"/>
      <c r="AL523" s="1"/>
      <c r="AM523" s="1"/>
      <c r="AN523" s="1"/>
      <c r="AP523" s="30">
        <f t="shared" si="71"/>
        <v>0</v>
      </c>
      <c r="AQ523" s="1"/>
      <c r="AR523" s="1">
        <f t="shared" si="40"/>
        <v>0</v>
      </c>
      <c r="AS523" s="1"/>
      <c r="AT523" s="1"/>
      <c r="AU523" s="2">
        <f t="shared" si="75"/>
        <v>0</v>
      </c>
      <c r="AW523" s="1"/>
      <c r="AX523" s="1"/>
      <c r="AY523" s="1"/>
      <c r="AZ523" s="2">
        <f t="shared" si="70"/>
        <v>0</v>
      </c>
      <c r="BA523" s="2">
        <f>SUM(AF523,AH523,-AZ523,-Table1913[[#This Row],[Sale Fee]])</f>
        <v>0</v>
      </c>
      <c r="BC523" s="1"/>
      <c r="BD523" s="1"/>
      <c r="BE523" s="1"/>
    </row>
    <row r="524" spans="1:57" x14ac:dyDescent="0.25">
      <c r="A524" s="1"/>
      <c r="B524" s="1"/>
      <c r="E524" s="4"/>
      <c r="F524" s="4"/>
      <c r="Q524" s="1"/>
      <c r="R524" s="1"/>
      <c r="S524" s="1"/>
      <c r="U524" s="1"/>
      <c r="V524" s="1"/>
      <c r="W524" s="1">
        <f t="shared" si="72"/>
        <v>0</v>
      </c>
      <c r="X524" s="1"/>
      <c r="Y524" s="1"/>
      <c r="Z524" s="1">
        <f>Table1913[[#This Row],[Quantity2]]*Table1913[[#This Row],[U Cost]]</f>
        <v>0</v>
      </c>
      <c r="AB524" s="1"/>
      <c r="AC524" s="1"/>
      <c r="AD524" s="1">
        <f t="shared" si="73"/>
        <v>0</v>
      </c>
      <c r="AE524" s="1"/>
      <c r="AF524" s="1">
        <f>SUM(Table1913[[#This Row],[Total 
Paid]:[Shipping 
Charged]])</f>
        <v>0</v>
      </c>
      <c r="AG524" s="1"/>
      <c r="AH524" s="1"/>
      <c r="AI524" s="1">
        <f t="shared" si="74"/>
        <v>0</v>
      </c>
      <c r="AK524" s="1"/>
      <c r="AL524" s="1"/>
      <c r="AM524" s="1"/>
      <c r="AN524" s="1"/>
      <c r="AP524" s="30">
        <f t="shared" si="71"/>
        <v>0</v>
      </c>
      <c r="AQ524" s="1"/>
      <c r="AR524" s="1">
        <f t="shared" si="40"/>
        <v>0</v>
      </c>
      <c r="AS524" s="1"/>
      <c r="AT524" s="1"/>
      <c r="AU524" s="2">
        <f t="shared" si="75"/>
        <v>0</v>
      </c>
      <c r="AW524" s="1"/>
      <c r="AX524" s="1"/>
      <c r="AY524" s="1"/>
      <c r="AZ524" s="2">
        <f t="shared" si="70"/>
        <v>0</v>
      </c>
      <c r="BA524" s="2">
        <f>SUM(AF524,AH524,-AZ524,-Table1913[[#This Row],[Sale Fee]])</f>
        <v>0</v>
      </c>
      <c r="BC524" s="1"/>
      <c r="BD524" s="1"/>
      <c r="BE524" s="1"/>
    </row>
    <row r="525" spans="1:57" x14ac:dyDescent="0.25">
      <c r="A525" s="1"/>
      <c r="B525" s="1"/>
      <c r="E525" s="4"/>
      <c r="F525" s="4"/>
      <c r="Q525" s="1"/>
      <c r="R525" s="1"/>
      <c r="S525" s="1"/>
      <c r="U525" s="1"/>
      <c r="V525" s="1"/>
      <c r="W525" s="1">
        <f t="shared" si="72"/>
        <v>0</v>
      </c>
      <c r="X525" s="1"/>
      <c r="Y525" s="1"/>
      <c r="Z525" s="1">
        <f>Table1913[[#This Row],[Quantity2]]*Table1913[[#This Row],[U Cost]]</f>
        <v>0</v>
      </c>
      <c r="AB525" s="1"/>
      <c r="AC525" s="1"/>
      <c r="AD525" s="1">
        <f t="shared" si="73"/>
        <v>0</v>
      </c>
      <c r="AE525" s="1"/>
      <c r="AF525" s="1">
        <f>SUM(Table1913[[#This Row],[Total 
Paid]:[Shipping 
Charged]])</f>
        <v>0</v>
      </c>
      <c r="AG525" s="1"/>
      <c r="AH525" s="1"/>
      <c r="AI525" s="1">
        <f t="shared" si="74"/>
        <v>0</v>
      </c>
      <c r="AK525" s="1"/>
      <c r="AL525" s="1"/>
      <c r="AM525" s="1"/>
      <c r="AN525" s="1"/>
      <c r="AP525" s="30">
        <f t="shared" si="71"/>
        <v>0</v>
      </c>
      <c r="AQ525" s="1"/>
      <c r="AR525" s="1">
        <f t="shared" si="40"/>
        <v>0</v>
      </c>
      <c r="AS525" s="1"/>
      <c r="AT525" s="1"/>
      <c r="AU525" s="2">
        <f t="shared" si="75"/>
        <v>0</v>
      </c>
      <c r="AW525" s="1"/>
      <c r="AX525" s="1"/>
      <c r="AY525" s="1"/>
      <c r="AZ525" s="2">
        <f t="shared" si="70"/>
        <v>0</v>
      </c>
      <c r="BA525" s="2">
        <f>SUM(AF525,AH525,-AZ525,-Table1913[[#This Row],[Sale Fee]])</f>
        <v>0</v>
      </c>
      <c r="BC525" s="1"/>
      <c r="BD525" s="1"/>
      <c r="BE525" s="1"/>
    </row>
    <row r="526" spans="1:57" x14ac:dyDescent="0.25">
      <c r="A526" s="1"/>
      <c r="B526" s="1"/>
      <c r="Q526" s="1"/>
      <c r="R526" s="1"/>
      <c r="S526" s="1"/>
      <c r="U526" s="1"/>
      <c r="V526" s="1"/>
      <c r="W526" s="1">
        <f t="shared" si="72"/>
        <v>0</v>
      </c>
      <c r="X526" s="1"/>
      <c r="Y526" s="1"/>
      <c r="Z526" s="1">
        <f>Table1913[[#This Row],[Quantity2]]*Table1913[[#This Row],[U Cost]]</f>
        <v>0</v>
      </c>
      <c r="AB526" s="1"/>
      <c r="AC526" s="1"/>
      <c r="AD526" s="1">
        <f t="shared" si="73"/>
        <v>0</v>
      </c>
      <c r="AE526" s="1"/>
      <c r="AF526" s="1">
        <f>SUM(Table1913[[#This Row],[Total 
Paid]:[Shipping 
Charged]])</f>
        <v>0</v>
      </c>
      <c r="AG526" s="1"/>
      <c r="AH526" s="1"/>
      <c r="AI526" s="1">
        <f t="shared" si="74"/>
        <v>0</v>
      </c>
      <c r="AK526" s="1"/>
      <c r="AL526" s="1"/>
      <c r="AM526" s="1"/>
      <c r="AN526" s="1"/>
      <c r="AP526" s="30">
        <f t="shared" si="71"/>
        <v>0</v>
      </c>
      <c r="AQ526" s="1"/>
      <c r="AR526" s="1">
        <f t="shared" si="40"/>
        <v>0</v>
      </c>
      <c r="AS526" s="1"/>
      <c r="AT526" s="1"/>
      <c r="AU526" s="2">
        <f t="shared" si="75"/>
        <v>0</v>
      </c>
      <c r="AW526" s="1"/>
      <c r="AX526" s="1"/>
      <c r="AY526" s="1"/>
      <c r="AZ526" s="2">
        <f t="shared" si="70"/>
        <v>0</v>
      </c>
      <c r="BA526" s="2">
        <f>SUM(AF526,AH526,-AZ526,-Table1913[[#This Row],[Sale Fee]])</f>
        <v>0</v>
      </c>
      <c r="BC526" s="1"/>
      <c r="BD526" s="1"/>
      <c r="BE526" s="1"/>
    </row>
    <row r="527" spans="1:57" x14ac:dyDescent="0.25">
      <c r="A527" s="1"/>
      <c r="B527" s="1"/>
      <c r="Q527" s="1"/>
      <c r="R527" s="1"/>
      <c r="S527" s="1"/>
      <c r="U527" s="1"/>
      <c r="V527" s="1"/>
      <c r="W527" s="1">
        <f t="shared" si="72"/>
        <v>0</v>
      </c>
      <c r="X527" s="1"/>
      <c r="Y527" s="1"/>
      <c r="Z527" s="1">
        <f>Table1913[[#This Row],[Quantity2]]*Table1913[[#This Row],[U Cost]]</f>
        <v>0</v>
      </c>
      <c r="AB527" s="1"/>
      <c r="AC527" s="1"/>
      <c r="AD527" s="1">
        <f t="shared" si="73"/>
        <v>0</v>
      </c>
      <c r="AE527" s="1"/>
      <c r="AF527" s="1">
        <f>SUM(Table1913[[#This Row],[Total 
Paid]:[Shipping 
Charged]])</f>
        <v>0</v>
      </c>
      <c r="AG527" s="1"/>
      <c r="AH527" s="1"/>
      <c r="AI527" s="1">
        <f t="shared" si="74"/>
        <v>0</v>
      </c>
      <c r="AK527" s="1"/>
      <c r="AL527" s="1"/>
      <c r="AM527" s="1"/>
      <c r="AN527" s="1"/>
      <c r="AP527" s="30">
        <f t="shared" si="71"/>
        <v>0</v>
      </c>
      <c r="AQ527" s="1"/>
      <c r="AR527" s="1">
        <f t="shared" si="40"/>
        <v>0</v>
      </c>
      <c r="AS527" s="1"/>
      <c r="AT527" s="1"/>
      <c r="AU527" s="2">
        <f t="shared" si="75"/>
        <v>0</v>
      </c>
      <c r="AW527" s="1"/>
      <c r="AX527" s="1"/>
      <c r="AY527" s="1"/>
      <c r="AZ527" s="2">
        <f t="shared" si="70"/>
        <v>0</v>
      </c>
      <c r="BA527" s="2">
        <f>SUM(AF527,AH527,-AZ527,-Table1913[[#This Row],[Sale Fee]])</f>
        <v>0</v>
      </c>
      <c r="BC527" s="1"/>
      <c r="BD527" s="1"/>
      <c r="BE527" s="1"/>
    </row>
    <row r="528" spans="1:57" x14ac:dyDescent="0.25">
      <c r="A528" s="1"/>
      <c r="B528" s="1"/>
      <c r="E528" s="4"/>
      <c r="F528" s="4"/>
      <c r="Q528" s="1"/>
      <c r="R528" s="1"/>
      <c r="S528" s="1"/>
      <c r="U528" s="1"/>
      <c r="V528" s="1"/>
      <c r="W528" s="1">
        <f t="shared" si="72"/>
        <v>0</v>
      </c>
      <c r="X528" s="1"/>
      <c r="Y528" s="1"/>
      <c r="Z528" s="1">
        <f>Table1913[[#This Row],[Quantity2]]*Table1913[[#This Row],[U Cost]]</f>
        <v>0</v>
      </c>
      <c r="AB528" s="1"/>
      <c r="AC528" s="1"/>
      <c r="AD528" s="1">
        <f t="shared" si="73"/>
        <v>0</v>
      </c>
      <c r="AE528" s="1"/>
      <c r="AF528" s="1">
        <f>SUM(Table1913[[#This Row],[Total 
Paid]:[Shipping 
Charged]])</f>
        <v>0</v>
      </c>
      <c r="AG528" s="1"/>
      <c r="AH528" s="1"/>
      <c r="AI528" s="1">
        <f t="shared" si="74"/>
        <v>0</v>
      </c>
      <c r="AK528" s="1"/>
      <c r="AL528" s="1"/>
      <c r="AM528" s="1"/>
      <c r="AN528" s="1"/>
      <c r="AP528" s="30">
        <f t="shared" si="71"/>
        <v>0</v>
      </c>
      <c r="AQ528" s="1"/>
      <c r="AR528" s="1">
        <f t="shared" si="40"/>
        <v>0</v>
      </c>
      <c r="AS528" s="1"/>
      <c r="AT528" s="1"/>
      <c r="AU528" s="2">
        <f t="shared" si="75"/>
        <v>0</v>
      </c>
      <c r="AW528" s="1"/>
      <c r="AX528" s="1"/>
      <c r="AY528" s="1"/>
      <c r="AZ528" s="2">
        <f t="shared" si="70"/>
        <v>0</v>
      </c>
      <c r="BA528" s="2">
        <f>SUM(AF528,AH528,-AZ528,-Table1913[[#This Row],[Sale Fee]])</f>
        <v>0</v>
      </c>
      <c r="BC528" s="1"/>
      <c r="BD528" s="1"/>
      <c r="BE528" s="1"/>
    </row>
    <row r="529" spans="1:57" x14ac:dyDescent="0.25">
      <c r="A529" s="1"/>
      <c r="B529" s="1"/>
      <c r="E529" s="4"/>
      <c r="F529" s="4"/>
      <c r="Q529" s="1"/>
      <c r="R529" s="1"/>
      <c r="S529" s="1"/>
      <c r="U529" s="1"/>
      <c r="V529" s="1"/>
      <c r="W529" s="1">
        <f t="shared" si="72"/>
        <v>0</v>
      </c>
      <c r="X529" s="1"/>
      <c r="Y529" s="1"/>
      <c r="Z529" s="1">
        <f>Table1913[[#This Row],[Quantity2]]*Table1913[[#This Row],[U Cost]]</f>
        <v>0</v>
      </c>
      <c r="AB529" s="1"/>
      <c r="AC529" s="1"/>
      <c r="AD529" s="1">
        <f t="shared" si="73"/>
        <v>0</v>
      </c>
      <c r="AE529" s="1"/>
      <c r="AF529" s="1">
        <f>SUM(Table1913[[#This Row],[Total 
Paid]:[Shipping 
Charged]])</f>
        <v>0</v>
      </c>
      <c r="AG529" s="1"/>
      <c r="AH529" s="1"/>
      <c r="AI529" s="1">
        <f t="shared" si="74"/>
        <v>0</v>
      </c>
      <c r="AK529" s="1"/>
      <c r="AL529" s="1"/>
      <c r="AM529" s="1"/>
      <c r="AN529" s="1"/>
      <c r="AP529" s="30">
        <f t="shared" si="71"/>
        <v>0</v>
      </c>
      <c r="AQ529" s="1"/>
      <c r="AR529" s="1">
        <f t="shared" si="40"/>
        <v>0</v>
      </c>
      <c r="AS529" s="1"/>
      <c r="AT529" s="1"/>
      <c r="AU529" s="2">
        <f t="shared" si="75"/>
        <v>0</v>
      </c>
      <c r="AW529" s="1"/>
      <c r="AX529" s="1"/>
      <c r="AY529" s="1"/>
      <c r="AZ529" s="2">
        <f t="shared" si="70"/>
        <v>0</v>
      </c>
      <c r="BA529" s="2">
        <f>SUM(AF529,AH529,-AZ529,-Table1913[[#This Row],[Sale Fee]])</f>
        <v>0</v>
      </c>
      <c r="BC529" s="1"/>
      <c r="BD529" s="1"/>
      <c r="BE529" s="1"/>
    </row>
    <row r="530" spans="1:57" x14ac:dyDescent="0.25">
      <c r="A530" s="1"/>
      <c r="B530" s="1"/>
      <c r="E530" s="4"/>
      <c r="F530" s="4"/>
      <c r="Q530" s="1"/>
      <c r="R530" s="1"/>
      <c r="S530" s="1"/>
      <c r="U530" s="1"/>
      <c r="V530" s="1"/>
      <c r="W530" s="1">
        <f t="shared" si="72"/>
        <v>0</v>
      </c>
      <c r="X530" s="1"/>
      <c r="Y530" s="1"/>
      <c r="Z530" s="1">
        <f>Table1913[[#This Row],[Quantity2]]*Table1913[[#This Row],[U Cost]]</f>
        <v>0</v>
      </c>
      <c r="AB530" s="1"/>
      <c r="AC530" s="1"/>
      <c r="AD530" s="1">
        <f t="shared" si="73"/>
        <v>0</v>
      </c>
      <c r="AE530" s="1"/>
      <c r="AF530" s="1">
        <f>SUM(Table1913[[#This Row],[Total 
Paid]:[Shipping 
Charged]])</f>
        <v>0</v>
      </c>
      <c r="AG530" s="1"/>
      <c r="AH530" s="1"/>
      <c r="AI530" s="1">
        <f t="shared" si="74"/>
        <v>0</v>
      </c>
      <c r="AK530" s="1"/>
      <c r="AL530" s="1"/>
      <c r="AM530" s="1"/>
      <c r="AN530" s="1"/>
      <c r="AP530" s="30">
        <f t="shared" si="71"/>
        <v>0</v>
      </c>
      <c r="AQ530" s="1"/>
      <c r="AR530" s="1">
        <f t="shared" si="40"/>
        <v>0</v>
      </c>
      <c r="AS530" s="1"/>
      <c r="AT530" s="1"/>
      <c r="AU530" s="2">
        <f t="shared" si="75"/>
        <v>0</v>
      </c>
      <c r="AW530" s="1"/>
      <c r="AX530" s="1"/>
      <c r="AY530" s="1"/>
      <c r="AZ530" s="2">
        <f t="shared" si="70"/>
        <v>0</v>
      </c>
      <c r="BA530" s="2">
        <f>SUM(AF530,AH530,-AZ530,-Table1913[[#This Row],[Sale Fee]])</f>
        <v>0</v>
      </c>
      <c r="BC530" s="1"/>
      <c r="BD530" s="1"/>
      <c r="BE530" s="1"/>
    </row>
    <row r="531" spans="1:57" x14ac:dyDescent="0.25">
      <c r="A531" s="1"/>
      <c r="B531" s="1"/>
      <c r="E531" s="4"/>
      <c r="F531" s="4"/>
      <c r="Q531" s="1"/>
      <c r="R531" s="1"/>
      <c r="S531" s="1"/>
      <c r="U531" s="1"/>
      <c r="V531" s="1"/>
      <c r="W531" s="1">
        <f t="shared" si="72"/>
        <v>0</v>
      </c>
      <c r="X531" s="1"/>
      <c r="Y531" s="1"/>
      <c r="Z531" s="1">
        <f>Table1913[[#This Row],[Quantity2]]*Table1913[[#This Row],[U Cost]]</f>
        <v>0</v>
      </c>
      <c r="AB531" s="1"/>
      <c r="AC531" s="1"/>
      <c r="AD531" s="1">
        <f t="shared" si="73"/>
        <v>0</v>
      </c>
      <c r="AE531" s="1"/>
      <c r="AF531" s="1">
        <f>SUM(Table1913[[#This Row],[Total 
Paid]:[Shipping 
Charged]])</f>
        <v>0</v>
      </c>
      <c r="AG531" s="1"/>
      <c r="AH531" s="1"/>
      <c r="AI531" s="1">
        <f t="shared" si="74"/>
        <v>0</v>
      </c>
      <c r="AK531" s="1"/>
      <c r="AL531" s="1"/>
      <c r="AM531" s="1"/>
      <c r="AN531" s="1"/>
      <c r="AP531" s="30">
        <f t="shared" si="71"/>
        <v>0</v>
      </c>
      <c r="AQ531" s="1"/>
      <c r="AR531" s="1">
        <f t="shared" si="40"/>
        <v>0</v>
      </c>
      <c r="AS531" s="1"/>
      <c r="AT531" s="1"/>
      <c r="AU531" s="2">
        <f t="shared" si="75"/>
        <v>0</v>
      </c>
      <c r="AW531" s="1"/>
      <c r="AX531" s="1"/>
      <c r="AY531" s="1"/>
      <c r="AZ531" s="2">
        <f t="shared" si="70"/>
        <v>0</v>
      </c>
      <c r="BA531" s="2">
        <f>SUM(AF531,AH531,-AZ531,-Table1913[[#This Row],[Sale Fee]])</f>
        <v>0</v>
      </c>
      <c r="BC531" s="1"/>
      <c r="BD531" s="1"/>
      <c r="BE531" s="1"/>
    </row>
    <row r="532" spans="1:57" x14ac:dyDescent="0.25">
      <c r="A532" s="1"/>
      <c r="B532" s="1"/>
      <c r="E532" s="4"/>
      <c r="F532" s="4"/>
      <c r="Q532" s="1"/>
      <c r="R532" s="1"/>
      <c r="S532" s="1"/>
      <c r="U532" s="1"/>
      <c r="V532" s="1"/>
      <c r="W532" s="1">
        <f t="shared" si="72"/>
        <v>0</v>
      </c>
      <c r="X532" s="1"/>
      <c r="Y532" s="1"/>
      <c r="Z532" s="1">
        <f>Table1913[[#This Row],[Quantity2]]*Table1913[[#This Row],[U Cost]]</f>
        <v>0</v>
      </c>
      <c r="AB532" s="1"/>
      <c r="AC532" s="1"/>
      <c r="AD532" s="1">
        <f t="shared" si="73"/>
        <v>0</v>
      </c>
      <c r="AE532" s="1"/>
      <c r="AF532" s="1">
        <f>SUM(Table1913[[#This Row],[Total 
Paid]:[Shipping 
Charged]])</f>
        <v>0</v>
      </c>
      <c r="AG532" s="1"/>
      <c r="AH532" s="1"/>
      <c r="AI532" s="1">
        <f t="shared" si="74"/>
        <v>0</v>
      </c>
      <c r="AK532" s="1"/>
      <c r="AL532" s="1"/>
      <c r="AM532" s="1"/>
      <c r="AN532" s="1"/>
      <c r="AP532" s="30">
        <f t="shared" si="71"/>
        <v>0</v>
      </c>
      <c r="AQ532" s="1"/>
      <c r="AR532" s="1">
        <f t="shared" si="40"/>
        <v>0</v>
      </c>
      <c r="AS532" s="1"/>
      <c r="AT532" s="1"/>
      <c r="AU532" s="2">
        <f t="shared" si="75"/>
        <v>0</v>
      </c>
      <c r="AW532" s="1"/>
      <c r="AX532" s="1"/>
      <c r="AY532" s="1"/>
      <c r="AZ532" s="2">
        <f t="shared" si="70"/>
        <v>0</v>
      </c>
      <c r="BA532" s="2">
        <f>SUM(AF532,AH532,-AZ532,-Table1913[[#This Row],[Sale Fee]])</f>
        <v>0</v>
      </c>
      <c r="BC532" s="1"/>
      <c r="BD532" s="1"/>
      <c r="BE532" s="1"/>
    </row>
    <row r="533" spans="1:57" x14ac:dyDescent="0.25">
      <c r="A533" s="1"/>
      <c r="B533" s="1"/>
      <c r="E533" s="4"/>
      <c r="F533" s="4"/>
      <c r="Q533" s="1"/>
      <c r="R533" s="1"/>
      <c r="S533" s="1"/>
      <c r="U533" s="1"/>
      <c r="V533" s="1"/>
      <c r="W533" s="1">
        <f t="shared" si="72"/>
        <v>0</v>
      </c>
      <c r="X533" s="1"/>
      <c r="Y533" s="1"/>
      <c r="Z533" s="1">
        <f>Table1913[[#This Row],[Quantity2]]*Table1913[[#This Row],[U Cost]]</f>
        <v>0</v>
      </c>
      <c r="AB533" s="1"/>
      <c r="AC533" s="1"/>
      <c r="AD533" s="1">
        <f t="shared" si="73"/>
        <v>0</v>
      </c>
      <c r="AE533" s="1"/>
      <c r="AF533" s="1">
        <f>SUM(Table1913[[#This Row],[Total 
Paid]:[Shipping 
Charged]])</f>
        <v>0</v>
      </c>
      <c r="AG533" s="1"/>
      <c r="AH533" s="1"/>
      <c r="AI533" s="1">
        <f t="shared" si="74"/>
        <v>0</v>
      </c>
      <c r="AK533" s="1"/>
      <c r="AL533" s="1"/>
      <c r="AM533" s="1"/>
      <c r="AN533" s="1"/>
      <c r="AP533" s="30">
        <f t="shared" si="71"/>
        <v>0</v>
      </c>
      <c r="AQ533" s="1"/>
      <c r="AR533" s="1">
        <f t="shared" si="40"/>
        <v>0</v>
      </c>
      <c r="AS533" s="1"/>
      <c r="AT533" s="1"/>
      <c r="AU533" s="2">
        <f t="shared" si="75"/>
        <v>0</v>
      </c>
      <c r="AW533" s="1"/>
      <c r="AX533" s="1"/>
      <c r="AY533" s="1"/>
      <c r="AZ533" s="2">
        <f t="shared" si="70"/>
        <v>0</v>
      </c>
      <c r="BA533" s="2">
        <f>SUM(AF533,AH533,-AZ533,-Table1913[[#This Row],[Sale Fee]])</f>
        <v>0</v>
      </c>
      <c r="BC533" s="1"/>
      <c r="BD533" s="1"/>
      <c r="BE533" s="1"/>
    </row>
    <row r="534" spans="1:57" x14ac:dyDescent="0.25">
      <c r="A534" s="1"/>
      <c r="B534" s="1"/>
      <c r="E534" s="4"/>
      <c r="F534" s="4"/>
      <c r="Q534" s="1"/>
      <c r="R534" s="1"/>
      <c r="S534" s="1"/>
      <c r="U534" s="1"/>
      <c r="V534" s="1"/>
      <c r="W534" s="1">
        <f t="shared" si="72"/>
        <v>0</v>
      </c>
      <c r="X534" s="1"/>
      <c r="Y534" s="1"/>
      <c r="Z534" s="1">
        <f>Table1913[[#This Row],[Quantity2]]*Table1913[[#This Row],[U Cost]]</f>
        <v>0</v>
      </c>
      <c r="AB534" s="1"/>
      <c r="AC534" s="1"/>
      <c r="AD534" s="1">
        <f t="shared" si="73"/>
        <v>0</v>
      </c>
      <c r="AE534" s="1"/>
      <c r="AF534" s="1">
        <f>SUM(Table1913[[#This Row],[Total 
Paid]:[Shipping 
Charged]])</f>
        <v>0</v>
      </c>
      <c r="AG534" s="1"/>
      <c r="AH534" s="1"/>
      <c r="AI534" s="1">
        <f t="shared" si="74"/>
        <v>0</v>
      </c>
      <c r="AK534" s="1"/>
      <c r="AL534" s="1"/>
      <c r="AM534" s="1"/>
      <c r="AN534" s="1"/>
      <c r="AP534" s="30">
        <f t="shared" si="71"/>
        <v>0</v>
      </c>
      <c r="AQ534" s="1"/>
      <c r="AR534" s="1">
        <f t="shared" si="40"/>
        <v>0</v>
      </c>
      <c r="AS534" s="1"/>
      <c r="AT534" s="1"/>
      <c r="AU534" s="2">
        <f t="shared" si="75"/>
        <v>0</v>
      </c>
      <c r="AW534" s="1"/>
      <c r="AX534" s="1"/>
      <c r="AY534" s="1"/>
      <c r="AZ534" s="2">
        <f t="shared" si="70"/>
        <v>0</v>
      </c>
      <c r="BA534" s="2">
        <f>SUM(AF534,AH534,-AZ534,-Table1913[[#This Row],[Sale Fee]])</f>
        <v>0</v>
      </c>
      <c r="BC534" s="1"/>
      <c r="BD534" s="1"/>
      <c r="BE534" s="1"/>
    </row>
    <row r="535" spans="1:57" x14ac:dyDescent="0.25">
      <c r="A535" s="1"/>
      <c r="B535" s="1"/>
      <c r="Q535" s="1"/>
      <c r="R535" s="1"/>
      <c r="S535" s="1"/>
      <c r="U535" s="1"/>
      <c r="V535" s="1"/>
      <c r="W535" s="1">
        <f t="shared" si="72"/>
        <v>0</v>
      </c>
      <c r="X535" s="1"/>
      <c r="Y535" s="1"/>
      <c r="Z535" s="1">
        <f>Table1913[[#This Row],[Quantity2]]*Table1913[[#This Row],[U Cost]]</f>
        <v>0</v>
      </c>
      <c r="AB535" s="1"/>
      <c r="AC535" s="1"/>
      <c r="AD535" s="1">
        <f t="shared" si="73"/>
        <v>0</v>
      </c>
      <c r="AE535" s="1"/>
      <c r="AF535" s="1">
        <f>SUM(Table1913[[#This Row],[Total 
Paid]:[Shipping 
Charged]])</f>
        <v>0</v>
      </c>
      <c r="AG535" s="1"/>
      <c r="AH535" s="1"/>
      <c r="AI535" s="1">
        <f t="shared" si="74"/>
        <v>0</v>
      </c>
      <c r="AK535" s="1"/>
      <c r="AL535" s="1"/>
      <c r="AM535" s="1"/>
      <c r="AN535" s="1"/>
      <c r="AP535" s="30">
        <f t="shared" si="71"/>
        <v>0</v>
      </c>
      <c r="AQ535" s="1"/>
      <c r="AR535" s="1">
        <f t="shared" si="40"/>
        <v>0</v>
      </c>
      <c r="AS535" s="1"/>
      <c r="AT535" s="1"/>
      <c r="AU535" s="2">
        <f t="shared" si="75"/>
        <v>0</v>
      </c>
      <c r="AW535" s="1"/>
      <c r="AX535" s="1"/>
      <c r="AY535" s="1"/>
      <c r="AZ535" s="2">
        <f t="shared" si="70"/>
        <v>0</v>
      </c>
      <c r="BA535" s="2">
        <f>SUM(AF535,AH535,-AZ535,-Table1913[[#This Row],[Sale Fee]])</f>
        <v>0</v>
      </c>
      <c r="BC535" s="1"/>
      <c r="BD535" s="1"/>
      <c r="BE535" s="1"/>
    </row>
    <row r="536" spans="1:57" x14ac:dyDescent="0.25">
      <c r="A536" s="1"/>
      <c r="B536" s="1"/>
      <c r="E536" s="4"/>
      <c r="F536" s="4"/>
      <c r="Q536" s="1"/>
      <c r="R536" s="1"/>
      <c r="S536" s="1"/>
      <c r="U536" s="1"/>
      <c r="V536" s="1"/>
      <c r="W536" s="1">
        <f t="shared" si="72"/>
        <v>0</v>
      </c>
      <c r="X536" s="1"/>
      <c r="Y536" s="1"/>
      <c r="Z536" s="1">
        <f>Table1913[[#This Row],[Quantity2]]*Table1913[[#This Row],[U Cost]]</f>
        <v>0</v>
      </c>
      <c r="AB536" s="1"/>
      <c r="AC536" s="1"/>
      <c r="AD536" s="1">
        <f t="shared" si="73"/>
        <v>0</v>
      </c>
      <c r="AE536" s="1"/>
      <c r="AF536" s="1">
        <f>SUM(Table1913[[#This Row],[Total 
Paid]:[Shipping 
Charged]])</f>
        <v>0</v>
      </c>
      <c r="AG536" s="1"/>
      <c r="AH536" s="1"/>
      <c r="AI536" s="1">
        <f t="shared" si="74"/>
        <v>0</v>
      </c>
      <c r="AK536" s="1"/>
      <c r="AL536" s="1"/>
      <c r="AM536" s="1"/>
      <c r="AN536" s="1"/>
      <c r="AP536" s="30">
        <f t="shared" si="71"/>
        <v>0</v>
      </c>
      <c r="AQ536" s="1"/>
      <c r="AR536" s="1">
        <f t="shared" si="40"/>
        <v>0</v>
      </c>
      <c r="AS536" s="1"/>
      <c r="AT536" s="1"/>
      <c r="AU536" s="2">
        <f t="shared" si="75"/>
        <v>0</v>
      </c>
      <c r="AW536" s="1"/>
      <c r="AX536" s="1"/>
      <c r="AY536" s="1"/>
      <c r="AZ536" s="2">
        <f t="shared" si="70"/>
        <v>0</v>
      </c>
      <c r="BA536" s="2">
        <f>SUM(AF536,AH536,-AZ536,-Table1913[[#This Row],[Sale Fee]])</f>
        <v>0</v>
      </c>
      <c r="BC536" s="1"/>
      <c r="BD536" s="1"/>
      <c r="BE536" s="1"/>
    </row>
    <row r="537" spans="1:57" x14ac:dyDescent="0.25">
      <c r="A537" s="1"/>
      <c r="B537" s="1"/>
      <c r="E537" s="4"/>
      <c r="F537" s="4"/>
      <c r="Q537" s="1"/>
      <c r="R537" s="1"/>
      <c r="S537" s="1"/>
      <c r="U537" s="1"/>
      <c r="V537" s="1"/>
      <c r="W537" s="1">
        <f t="shared" si="72"/>
        <v>0</v>
      </c>
      <c r="X537" s="1"/>
      <c r="Y537" s="1"/>
      <c r="Z537" s="1">
        <f>Table1913[[#This Row],[Quantity2]]*Table1913[[#This Row],[U Cost]]</f>
        <v>0</v>
      </c>
      <c r="AB537" s="1"/>
      <c r="AC537" s="1"/>
      <c r="AD537" s="1">
        <f t="shared" si="73"/>
        <v>0</v>
      </c>
      <c r="AE537" s="1"/>
      <c r="AF537" s="1">
        <f>SUM(Table1913[[#This Row],[Total 
Paid]:[Shipping 
Charged]])</f>
        <v>0</v>
      </c>
      <c r="AG537" s="1"/>
      <c r="AH537" s="1"/>
      <c r="AI537" s="1">
        <f t="shared" si="74"/>
        <v>0</v>
      </c>
      <c r="AK537" s="1"/>
      <c r="AL537" s="1"/>
      <c r="AM537" s="1"/>
      <c r="AN537" s="1"/>
      <c r="AP537" s="30">
        <f t="shared" si="71"/>
        <v>0</v>
      </c>
      <c r="AQ537" s="1"/>
      <c r="AR537" s="1">
        <f t="shared" si="40"/>
        <v>0</v>
      </c>
      <c r="AS537" s="1"/>
      <c r="AT537" s="1"/>
      <c r="AU537" s="2">
        <f t="shared" si="75"/>
        <v>0</v>
      </c>
      <c r="AW537" s="1"/>
      <c r="AX537" s="1"/>
      <c r="AY537" s="1"/>
      <c r="AZ537" s="2">
        <f t="shared" si="70"/>
        <v>0</v>
      </c>
      <c r="BA537" s="2">
        <f>SUM(AF537,AH537,-AZ537,-Table1913[[#This Row],[Sale Fee]])</f>
        <v>0</v>
      </c>
      <c r="BC537" s="1"/>
      <c r="BD537" s="1"/>
      <c r="BE537" s="1"/>
    </row>
    <row r="538" spans="1:57" x14ac:dyDescent="0.25">
      <c r="A538" s="1"/>
      <c r="B538" s="1"/>
      <c r="E538" s="4"/>
      <c r="F538" s="4"/>
      <c r="Q538" s="1"/>
      <c r="R538" s="1"/>
      <c r="S538" s="1"/>
      <c r="U538" s="1"/>
      <c r="V538" s="1"/>
      <c r="W538" s="1">
        <f t="shared" si="72"/>
        <v>0</v>
      </c>
      <c r="X538" s="1"/>
      <c r="Y538" s="1"/>
      <c r="Z538" s="1">
        <f>Table1913[[#This Row],[Quantity2]]*Table1913[[#This Row],[U Cost]]</f>
        <v>0</v>
      </c>
      <c r="AB538" s="1"/>
      <c r="AC538" s="1"/>
      <c r="AD538" s="1">
        <f t="shared" si="73"/>
        <v>0</v>
      </c>
      <c r="AE538" s="1"/>
      <c r="AF538" s="1">
        <f>SUM(Table1913[[#This Row],[Total 
Paid]:[Shipping 
Charged]])</f>
        <v>0</v>
      </c>
      <c r="AG538" s="1"/>
      <c r="AH538" s="1"/>
      <c r="AI538" s="1">
        <f t="shared" si="74"/>
        <v>0</v>
      </c>
      <c r="AK538" s="1"/>
      <c r="AL538" s="1"/>
      <c r="AM538" s="1"/>
      <c r="AN538" s="1"/>
      <c r="AP538" s="30">
        <f t="shared" si="71"/>
        <v>0</v>
      </c>
      <c r="AQ538" s="1"/>
      <c r="AR538" s="1">
        <f t="shared" si="40"/>
        <v>0</v>
      </c>
      <c r="AS538" s="1"/>
      <c r="AT538" s="1"/>
      <c r="AU538" s="2">
        <f t="shared" si="75"/>
        <v>0</v>
      </c>
      <c r="AW538" s="1"/>
      <c r="AX538" s="1"/>
      <c r="AY538" s="1"/>
      <c r="AZ538" s="2">
        <f t="shared" si="70"/>
        <v>0</v>
      </c>
      <c r="BA538" s="2">
        <f>SUM(AF538,AH538,-AZ538,-Table1913[[#This Row],[Sale Fee]])</f>
        <v>0</v>
      </c>
      <c r="BC538" s="1"/>
      <c r="BD538" s="1"/>
      <c r="BE538" s="1"/>
    </row>
    <row r="539" spans="1:57" x14ac:dyDescent="0.25">
      <c r="A539" s="1"/>
      <c r="B539" s="1"/>
      <c r="E539" s="4"/>
      <c r="F539" s="4"/>
      <c r="Q539" s="1"/>
      <c r="R539" s="1"/>
      <c r="S539" s="1"/>
      <c r="U539" s="1"/>
      <c r="V539" s="1"/>
      <c r="W539" s="1">
        <f t="shared" si="72"/>
        <v>0</v>
      </c>
      <c r="X539" s="1"/>
      <c r="Y539" s="1"/>
      <c r="Z539" s="1">
        <f>Table1913[[#This Row],[Quantity2]]*Table1913[[#This Row],[U Cost]]</f>
        <v>0</v>
      </c>
      <c r="AB539" s="1"/>
      <c r="AC539" s="1"/>
      <c r="AD539" s="1">
        <f t="shared" si="73"/>
        <v>0</v>
      </c>
      <c r="AE539" s="1"/>
      <c r="AF539" s="1">
        <f>SUM(Table1913[[#This Row],[Total 
Paid]:[Shipping 
Charged]])</f>
        <v>0</v>
      </c>
      <c r="AG539" s="1"/>
      <c r="AH539" s="1"/>
      <c r="AI539" s="1">
        <f t="shared" si="74"/>
        <v>0</v>
      </c>
      <c r="AK539" s="1"/>
      <c r="AL539" s="1"/>
      <c r="AM539" s="1"/>
      <c r="AN539" s="1"/>
      <c r="AP539" s="30">
        <f t="shared" si="71"/>
        <v>0</v>
      </c>
      <c r="AQ539" s="1"/>
      <c r="AR539" s="1">
        <f t="shared" si="40"/>
        <v>0</v>
      </c>
      <c r="AS539" s="1"/>
      <c r="AT539" s="1"/>
      <c r="AU539" s="2">
        <f t="shared" si="75"/>
        <v>0</v>
      </c>
      <c r="AW539" s="1"/>
      <c r="AX539" s="1"/>
      <c r="AY539" s="1"/>
      <c r="AZ539" s="2">
        <f t="shared" si="70"/>
        <v>0</v>
      </c>
      <c r="BA539" s="2">
        <f>SUM(AF539,AH539,-AZ539,-Table1913[[#This Row],[Sale Fee]])</f>
        <v>0</v>
      </c>
      <c r="BC539" s="1"/>
      <c r="BD539" s="1"/>
      <c r="BE539" s="1"/>
    </row>
    <row r="540" spans="1:57" x14ac:dyDescent="0.25">
      <c r="A540" s="1"/>
      <c r="B540" s="1"/>
      <c r="E540" s="4"/>
      <c r="F540" s="4"/>
      <c r="Q540" s="1"/>
      <c r="R540" s="1"/>
      <c r="S540" s="1"/>
      <c r="U540" s="1"/>
      <c r="V540" s="1"/>
      <c r="W540" s="1">
        <f t="shared" si="72"/>
        <v>0</v>
      </c>
      <c r="X540" s="1"/>
      <c r="Y540" s="1"/>
      <c r="Z540" s="1">
        <f>Table1913[[#This Row],[Quantity2]]*Table1913[[#This Row],[U Cost]]</f>
        <v>0</v>
      </c>
      <c r="AB540" s="1"/>
      <c r="AC540" s="1"/>
      <c r="AD540" s="1">
        <f t="shared" si="73"/>
        <v>0</v>
      </c>
      <c r="AE540" s="1"/>
      <c r="AF540" s="1">
        <f>SUM(Table1913[[#This Row],[Total 
Paid]:[Shipping 
Charged]])</f>
        <v>0</v>
      </c>
      <c r="AG540" s="1"/>
      <c r="AH540" s="1"/>
      <c r="AI540" s="1">
        <f t="shared" si="74"/>
        <v>0</v>
      </c>
      <c r="AK540" s="1"/>
      <c r="AL540" s="1"/>
      <c r="AM540" s="1"/>
      <c r="AN540" s="1"/>
      <c r="AP540" s="30">
        <f t="shared" si="71"/>
        <v>0</v>
      </c>
      <c r="AQ540" s="1"/>
      <c r="AR540" s="1">
        <f t="shared" si="40"/>
        <v>0</v>
      </c>
      <c r="AS540" s="1"/>
      <c r="AT540" s="1"/>
      <c r="AU540" s="2">
        <f t="shared" si="75"/>
        <v>0</v>
      </c>
      <c r="AW540" s="1"/>
      <c r="AX540" s="1"/>
      <c r="AY540" s="1"/>
      <c r="AZ540" s="2">
        <f t="shared" si="70"/>
        <v>0</v>
      </c>
      <c r="BA540" s="2">
        <f>SUM(AF540,AH540,-AZ540,-Table1913[[#This Row],[Sale Fee]])</f>
        <v>0</v>
      </c>
      <c r="BC540" s="1"/>
      <c r="BD540" s="1"/>
      <c r="BE540" s="1"/>
    </row>
    <row r="541" spans="1:57" x14ac:dyDescent="0.25">
      <c r="A541" s="1"/>
      <c r="B541" s="1"/>
      <c r="E541" s="4"/>
      <c r="F541" s="4"/>
      <c r="Q541" s="1"/>
      <c r="R541" s="1"/>
      <c r="S541" s="1"/>
      <c r="U541" s="1"/>
      <c r="V541" s="1"/>
      <c r="W541" s="1">
        <f t="shared" si="72"/>
        <v>0</v>
      </c>
      <c r="X541" s="1"/>
      <c r="Y541" s="1"/>
      <c r="Z541" s="1">
        <f>Table1913[[#This Row],[Quantity2]]*Table1913[[#This Row],[U Cost]]</f>
        <v>0</v>
      </c>
      <c r="AB541" s="1"/>
      <c r="AC541" s="1"/>
      <c r="AD541" s="1">
        <f t="shared" si="73"/>
        <v>0</v>
      </c>
      <c r="AE541" s="1"/>
      <c r="AF541" s="1">
        <f>SUM(Table1913[[#This Row],[Total 
Paid]:[Shipping 
Charged]])</f>
        <v>0</v>
      </c>
      <c r="AG541" s="1"/>
      <c r="AH541" s="1"/>
      <c r="AI541" s="1">
        <f t="shared" si="74"/>
        <v>0</v>
      </c>
      <c r="AK541" s="1"/>
      <c r="AL541" s="1"/>
      <c r="AM541" s="1"/>
      <c r="AN541" s="1"/>
      <c r="AP541" s="30">
        <f t="shared" si="71"/>
        <v>0</v>
      </c>
      <c r="AQ541" s="1"/>
      <c r="AR541" s="1">
        <f t="shared" si="40"/>
        <v>0</v>
      </c>
      <c r="AS541" s="1"/>
      <c r="AT541" s="1"/>
      <c r="AU541" s="2">
        <f t="shared" si="75"/>
        <v>0</v>
      </c>
      <c r="AW541" s="1"/>
      <c r="AX541" s="1"/>
      <c r="AY541" s="1"/>
      <c r="AZ541" s="2">
        <f t="shared" si="70"/>
        <v>0</v>
      </c>
      <c r="BA541" s="2">
        <f>SUM(AF541,AH541,-AZ541,-Table1913[[#This Row],[Sale Fee]])</f>
        <v>0</v>
      </c>
      <c r="BC541" s="1"/>
      <c r="BD541" s="1"/>
      <c r="BE541" s="1"/>
    </row>
    <row r="542" spans="1:57" x14ac:dyDescent="0.25">
      <c r="A542" s="1"/>
      <c r="B542" s="1"/>
      <c r="E542" s="4"/>
      <c r="F542" s="4"/>
      <c r="Q542" s="1"/>
      <c r="R542" s="1"/>
      <c r="S542" s="1"/>
      <c r="U542" s="1"/>
      <c r="V542" s="1"/>
      <c r="W542" s="1">
        <f t="shared" si="72"/>
        <v>0</v>
      </c>
      <c r="X542" s="1"/>
      <c r="Y542" s="1"/>
      <c r="Z542" s="1">
        <f>Table1913[[#This Row],[Quantity2]]*Table1913[[#This Row],[U Cost]]</f>
        <v>0</v>
      </c>
      <c r="AB542" s="1"/>
      <c r="AC542" s="1"/>
      <c r="AD542" s="1">
        <f t="shared" si="73"/>
        <v>0</v>
      </c>
      <c r="AE542" s="1"/>
      <c r="AF542" s="1">
        <f>SUM(Table1913[[#This Row],[Total 
Paid]:[Shipping 
Charged]])</f>
        <v>0</v>
      </c>
      <c r="AG542" s="1"/>
      <c r="AH542" s="1"/>
      <c r="AI542" s="1">
        <f t="shared" si="74"/>
        <v>0</v>
      </c>
      <c r="AK542" s="1"/>
      <c r="AL542" s="1"/>
      <c r="AM542" s="1"/>
      <c r="AN542" s="1"/>
      <c r="AP542" s="30">
        <f t="shared" si="71"/>
        <v>0</v>
      </c>
      <c r="AQ542" s="1"/>
      <c r="AR542" s="1">
        <f t="shared" si="40"/>
        <v>0</v>
      </c>
      <c r="AS542" s="1"/>
      <c r="AT542" s="1"/>
      <c r="AU542" s="2">
        <f t="shared" si="75"/>
        <v>0</v>
      </c>
      <c r="AW542" s="1"/>
      <c r="AX542" s="1"/>
      <c r="AY542" s="1"/>
      <c r="AZ542" s="2">
        <f t="shared" si="70"/>
        <v>0</v>
      </c>
      <c r="BA542" s="2">
        <f>SUM(AF542,AH542,-AZ542,-Table1913[[#This Row],[Sale Fee]])</f>
        <v>0</v>
      </c>
      <c r="BC542" s="1"/>
      <c r="BD542" s="1"/>
      <c r="BE542" s="1"/>
    </row>
    <row r="543" spans="1:57" x14ac:dyDescent="0.25">
      <c r="A543" s="1"/>
      <c r="B543" s="1"/>
      <c r="E543" s="4"/>
      <c r="F543" s="4"/>
      <c r="Q543" s="1"/>
      <c r="R543" s="1"/>
      <c r="S543" s="1"/>
      <c r="U543" s="1"/>
      <c r="V543" s="1"/>
      <c r="W543" s="1">
        <f t="shared" si="72"/>
        <v>0</v>
      </c>
      <c r="X543" s="1"/>
      <c r="Y543" s="1"/>
      <c r="Z543" s="1">
        <f>Table1913[[#This Row],[Quantity2]]*Table1913[[#This Row],[U Cost]]</f>
        <v>0</v>
      </c>
      <c r="AB543" s="1"/>
      <c r="AC543" s="1"/>
      <c r="AD543" s="1">
        <f t="shared" si="73"/>
        <v>0</v>
      </c>
      <c r="AE543" s="1"/>
      <c r="AF543" s="1">
        <f>SUM(Table1913[[#This Row],[Total 
Paid]:[Shipping 
Charged]])</f>
        <v>0</v>
      </c>
      <c r="AG543" s="1"/>
      <c r="AH543" s="1"/>
      <c r="AI543" s="1">
        <f t="shared" si="74"/>
        <v>0</v>
      </c>
      <c r="AK543" s="1"/>
      <c r="AL543" s="1"/>
      <c r="AM543" s="1"/>
      <c r="AN543" s="1"/>
      <c r="AP543" s="30">
        <f t="shared" si="71"/>
        <v>0</v>
      </c>
      <c r="AQ543" s="1"/>
      <c r="AR543" s="1">
        <f t="shared" si="40"/>
        <v>0</v>
      </c>
      <c r="AS543" s="1"/>
      <c r="AT543" s="1"/>
      <c r="AU543" s="2">
        <f t="shared" si="75"/>
        <v>0</v>
      </c>
      <c r="AW543" s="1"/>
      <c r="AX543" s="1"/>
      <c r="AY543" s="1"/>
      <c r="AZ543" s="2">
        <f t="shared" si="70"/>
        <v>0</v>
      </c>
      <c r="BA543" s="2">
        <f>SUM(AF543,AH543,-AZ543,-Table1913[[#This Row],[Sale Fee]])</f>
        <v>0</v>
      </c>
      <c r="BC543" s="1"/>
      <c r="BD543" s="1"/>
      <c r="BE543" s="1"/>
    </row>
    <row r="544" spans="1:57" x14ac:dyDescent="0.25">
      <c r="A544" s="1"/>
      <c r="B544" s="1"/>
      <c r="Q544" s="1"/>
      <c r="R544" s="1"/>
      <c r="S544" s="1"/>
      <c r="U544" s="1"/>
      <c r="V544" s="1"/>
      <c r="W544" s="1">
        <f t="shared" si="72"/>
        <v>0</v>
      </c>
      <c r="X544" s="1"/>
      <c r="Y544" s="1"/>
      <c r="Z544" s="1">
        <f>Table1913[[#This Row],[Quantity2]]*Table1913[[#This Row],[U Cost]]</f>
        <v>0</v>
      </c>
      <c r="AB544" s="1"/>
      <c r="AC544" s="1"/>
      <c r="AD544" s="1">
        <f t="shared" si="73"/>
        <v>0</v>
      </c>
      <c r="AE544" s="1"/>
      <c r="AF544" s="1">
        <f>SUM(Table1913[[#This Row],[Total 
Paid]:[Shipping 
Charged]])</f>
        <v>0</v>
      </c>
      <c r="AG544" s="1"/>
      <c r="AH544" s="1"/>
      <c r="AI544" s="1">
        <f t="shared" si="74"/>
        <v>0</v>
      </c>
      <c r="AK544" s="1"/>
      <c r="AL544" s="1"/>
      <c r="AM544" s="1"/>
      <c r="AN544" s="1"/>
      <c r="AP544" s="30">
        <f t="shared" si="71"/>
        <v>0</v>
      </c>
      <c r="AQ544" s="1"/>
      <c r="AR544" s="1">
        <f t="shared" si="40"/>
        <v>0</v>
      </c>
      <c r="AS544" s="1"/>
      <c r="AT544" s="1"/>
      <c r="AU544" s="2">
        <f t="shared" si="75"/>
        <v>0</v>
      </c>
      <c r="AW544" s="1"/>
      <c r="AX544" s="1"/>
      <c r="AY544" s="1"/>
      <c r="AZ544" s="2">
        <f t="shared" si="70"/>
        <v>0</v>
      </c>
      <c r="BA544" s="2">
        <f>SUM(AF544,AH544,-AZ544,-Table1913[[#This Row],[Sale Fee]])</f>
        <v>0</v>
      </c>
      <c r="BC544" s="1"/>
      <c r="BD544" s="1"/>
      <c r="BE544" s="1"/>
    </row>
    <row r="545" spans="1:57" x14ac:dyDescent="0.25">
      <c r="A545" s="1"/>
      <c r="B545" s="1"/>
      <c r="E545" s="4"/>
      <c r="F545" s="4"/>
      <c r="Q545" s="1"/>
      <c r="R545" s="1"/>
      <c r="S545" s="1"/>
      <c r="U545" s="1"/>
      <c r="V545" s="1"/>
      <c r="W545" s="1">
        <f t="shared" si="72"/>
        <v>0</v>
      </c>
      <c r="X545" s="1"/>
      <c r="Y545" s="1"/>
      <c r="Z545" s="1">
        <f>Table1913[[#This Row],[Quantity2]]*Table1913[[#This Row],[U Cost]]</f>
        <v>0</v>
      </c>
      <c r="AB545" s="1"/>
      <c r="AC545" s="1"/>
      <c r="AD545" s="1">
        <f t="shared" si="73"/>
        <v>0</v>
      </c>
      <c r="AE545" s="1"/>
      <c r="AF545" s="1">
        <f>SUM(Table1913[[#This Row],[Total 
Paid]:[Shipping 
Charged]])</f>
        <v>0</v>
      </c>
      <c r="AG545" s="1"/>
      <c r="AH545" s="1"/>
      <c r="AI545" s="1">
        <f t="shared" si="74"/>
        <v>0</v>
      </c>
      <c r="AK545" s="1"/>
      <c r="AL545" s="1"/>
      <c r="AM545" s="1"/>
      <c r="AN545" s="1"/>
      <c r="AP545" s="30">
        <f t="shared" si="71"/>
        <v>0</v>
      </c>
      <c r="AQ545" s="1"/>
      <c r="AR545" s="1">
        <f t="shared" si="40"/>
        <v>0</v>
      </c>
      <c r="AS545" s="1"/>
      <c r="AT545" s="1"/>
      <c r="AU545" s="2">
        <f t="shared" si="75"/>
        <v>0</v>
      </c>
      <c r="AW545" s="1"/>
      <c r="AX545" s="1"/>
      <c r="AY545" s="1"/>
      <c r="AZ545" s="2">
        <f t="shared" si="70"/>
        <v>0</v>
      </c>
      <c r="BA545" s="2">
        <f>SUM(AF545,AH545,-AZ545,-Table1913[[#This Row],[Sale Fee]])</f>
        <v>0</v>
      </c>
      <c r="BC545" s="1"/>
      <c r="BD545" s="1"/>
      <c r="BE545" s="1"/>
    </row>
    <row r="546" spans="1:57" x14ac:dyDescent="0.25">
      <c r="A546" s="1"/>
      <c r="B546" s="1"/>
      <c r="Q546" s="1"/>
      <c r="R546" s="1"/>
      <c r="S546" s="1"/>
      <c r="U546" s="1"/>
      <c r="V546" s="1"/>
      <c r="W546" s="1">
        <f t="shared" si="72"/>
        <v>0</v>
      </c>
      <c r="X546" s="1"/>
      <c r="Y546" s="1"/>
      <c r="Z546" s="1">
        <f>Table1913[[#This Row],[Quantity2]]*Table1913[[#This Row],[U Cost]]</f>
        <v>0</v>
      </c>
      <c r="AB546" s="1"/>
      <c r="AC546" s="1"/>
      <c r="AD546" s="1">
        <f t="shared" si="73"/>
        <v>0</v>
      </c>
      <c r="AE546" s="1"/>
      <c r="AF546" s="1">
        <f>SUM(Table1913[[#This Row],[Total 
Paid]:[Shipping 
Charged]])</f>
        <v>0</v>
      </c>
      <c r="AG546" s="1"/>
      <c r="AH546" s="1"/>
      <c r="AI546" s="1">
        <f t="shared" si="74"/>
        <v>0</v>
      </c>
      <c r="AK546" s="1"/>
      <c r="AL546" s="1"/>
      <c r="AM546" s="1"/>
      <c r="AN546" s="1"/>
      <c r="AP546" s="30">
        <f t="shared" si="71"/>
        <v>0</v>
      </c>
      <c r="AQ546" s="1"/>
      <c r="AR546" s="1">
        <f t="shared" si="40"/>
        <v>0</v>
      </c>
      <c r="AS546" s="1"/>
      <c r="AT546" s="1"/>
      <c r="AU546" s="2">
        <f t="shared" si="75"/>
        <v>0</v>
      </c>
      <c r="AW546" s="1"/>
      <c r="AX546" s="1"/>
      <c r="AY546" s="1"/>
      <c r="AZ546" s="2">
        <f t="shared" si="70"/>
        <v>0</v>
      </c>
      <c r="BA546" s="2">
        <f>SUM(AF546,AH546,-AZ546,-Table1913[[#This Row],[Sale Fee]])</f>
        <v>0</v>
      </c>
      <c r="BC546" s="1"/>
      <c r="BD546" s="1"/>
      <c r="BE546" s="1"/>
    </row>
    <row r="547" spans="1:57" x14ac:dyDescent="0.25">
      <c r="A547" s="1"/>
      <c r="B547" s="1"/>
      <c r="E547" s="4"/>
      <c r="F547" s="4"/>
      <c r="Q547" s="1"/>
      <c r="R547" s="1"/>
      <c r="S547" s="1"/>
      <c r="U547" s="1"/>
      <c r="V547" s="1"/>
      <c r="W547" s="1">
        <f t="shared" si="72"/>
        <v>0</v>
      </c>
      <c r="X547" s="1"/>
      <c r="Y547" s="1"/>
      <c r="Z547" s="1">
        <f>Table1913[[#This Row],[Quantity2]]*Table1913[[#This Row],[U Cost]]</f>
        <v>0</v>
      </c>
      <c r="AB547" s="1"/>
      <c r="AC547" s="1"/>
      <c r="AD547" s="1">
        <f t="shared" si="73"/>
        <v>0</v>
      </c>
      <c r="AE547" s="1"/>
      <c r="AF547" s="1">
        <f>SUM(Table1913[[#This Row],[Total 
Paid]:[Shipping 
Charged]])</f>
        <v>0</v>
      </c>
      <c r="AG547" s="1"/>
      <c r="AH547" s="1"/>
      <c r="AI547" s="1">
        <f t="shared" si="74"/>
        <v>0</v>
      </c>
      <c r="AK547" s="1"/>
      <c r="AL547" s="1"/>
      <c r="AM547" s="1"/>
      <c r="AN547" s="1"/>
      <c r="AP547" s="30">
        <f t="shared" si="71"/>
        <v>0</v>
      </c>
      <c r="AQ547" s="1"/>
      <c r="AR547" s="1">
        <f t="shared" si="40"/>
        <v>0</v>
      </c>
      <c r="AS547" s="1"/>
      <c r="AT547" s="1"/>
      <c r="AU547" s="2">
        <f t="shared" si="75"/>
        <v>0</v>
      </c>
      <c r="AW547" s="1"/>
      <c r="AX547" s="1"/>
      <c r="AY547" s="1"/>
      <c r="AZ547" s="2">
        <f t="shared" si="70"/>
        <v>0</v>
      </c>
      <c r="BA547" s="2">
        <f>SUM(AF547,AH547,-AZ547,-Table1913[[#This Row],[Sale Fee]])</f>
        <v>0</v>
      </c>
      <c r="BC547" s="1"/>
      <c r="BD547" s="1"/>
      <c r="BE547" s="1"/>
    </row>
    <row r="548" spans="1:57" x14ac:dyDescent="0.25">
      <c r="A548" s="1"/>
      <c r="B548" s="1"/>
      <c r="E548" s="4"/>
      <c r="F548" s="4"/>
      <c r="Q548" s="1"/>
      <c r="R548" s="1"/>
      <c r="S548" s="1"/>
      <c r="U548" s="1"/>
      <c r="V548" s="1"/>
      <c r="W548" s="1">
        <f t="shared" si="72"/>
        <v>0</v>
      </c>
      <c r="X548" s="1"/>
      <c r="Y548" s="1"/>
      <c r="Z548" s="1">
        <f>Table1913[[#This Row],[Quantity2]]*Table1913[[#This Row],[U Cost]]</f>
        <v>0</v>
      </c>
      <c r="AB548" s="1"/>
      <c r="AC548" s="1"/>
      <c r="AD548" s="1">
        <f t="shared" si="73"/>
        <v>0</v>
      </c>
      <c r="AE548" s="1"/>
      <c r="AF548" s="1">
        <f>SUM(Table1913[[#This Row],[Total 
Paid]:[Shipping 
Charged]])</f>
        <v>0</v>
      </c>
      <c r="AG548" s="1"/>
      <c r="AH548" s="1"/>
      <c r="AI548" s="1">
        <f t="shared" si="74"/>
        <v>0</v>
      </c>
      <c r="AK548" s="1"/>
      <c r="AL548" s="1"/>
      <c r="AM548" s="1"/>
      <c r="AN548" s="1"/>
      <c r="AP548" s="30">
        <f t="shared" si="71"/>
        <v>0</v>
      </c>
      <c r="AQ548" s="1"/>
      <c r="AR548" s="1">
        <f t="shared" si="40"/>
        <v>0</v>
      </c>
      <c r="AS548" s="1"/>
      <c r="AT548" s="1"/>
      <c r="AU548" s="2">
        <f t="shared" si="75"/>
        <v>0</v>
      </c>
      <c r="AW548" s="1"/>
      <c r="AX548" s="1"/>
      <c r="AY548" s="1"/>
      <c r="AZ548" s="2">
        <f t="shared" si="70"/>
        <v>0</v>
      </c>
      <c r="BA548" s="2">
        <f>SUM(AF548,AH548,-AZ548,-Table1913[[#This Row],[Sale Fee]])</f>
        <v>0</v>
      </c>
      <c r="BC548" s="1"/>
      <c r="BD548" s="1"/>
      <c r="BE548" s="1"/>
    </row>
    <row r="549" spans="1:57" x14ac:dyDescent="0.25">
      <c r="A549" s="1"/>
      <c r="B549" s="1"/>
      <c r="E549" s="4"/>
      <c r="F549" s="4"/>
      <c r="Q549" s="1"/>
      <c r="R549" s="1"/>
      <c r="S549" s="1"/>
      <c r="U549" s="1"/>
      <c r="V549" s="1"/>
      <c r="W549" s="1">
        <f t="shared" si="72"/>
        <v>0</v>
      </c>
      <c r="X549" s="1"/>
      <c r="Y549" s="1"/>
      <c r="Z549" s="1">
        <f>Table1913[[#This Row],[Quantity2]]*Table1913[[#This Row],[U Cost]]</f>
        <v>0</v>
      </c>
      <c r="AB549" s="1"/>
      <c r="AC549" s="1"/>
      <c r="AD549" s="1">
        <f t="shared" si="73"/>
        <v>0</v>
      </c>
      <c r="AE549" s="1"/>
      <c r="AF549" s="1">
        <f>SUM(Table1913[[#This Row],[Total 
Paid]:[Shipping 
Charged]])</f>
        <v>0</v>
      </c>
      <c r="AG549" s="1"/>
      <c r="AH549" s="1"/>
      <c r="AI549" s="1">
        <f t="shared" si="74"/>
        <v>0</v>
      </c>
      <c r="AK549" s="1"/>
      <c r="AL549" s="1"/>
      <c r="AM549" s="1"/>
      <c r="AN549" s="1"/>
      <c r="AP549" s="30">
        <f t="shared" si="71"/>
        <v>0</v>
      </c>
      <c r="AQ549" s="1"/>
      <c r="AR549" s="1">
        <f t="shared" si="40"/>
        <v>0</v>
      </c>
      <c r="AS549" s="1"/>
      <c r="AT549" s="1"/>
      <c r="AU549" s="2">
        <f t="shared" si="75"/>
        <v>0</v>
      </c>
      <c r="AW549" s="1"/>
      <c r="AX549" s="1"/>
      <c r="AY549" s="1"/>
      <c r="AZ549" s="2">
        <f t="shared" si="70"/>
        <v>0</v>
      </c>
      <c r="BA549" s="2">
        <f>SUM(AF549,AH549,-AZ549,-Table1913[[#This Row],[Sale Fee]])</f>
        <v>0</v>
      </c>
      <c r="BC549" s="1"/>
      <c r="BD549" s="1"/>
      <c r="BE549" s="1"/>
    </row>
    <row r="550" spans="1:57" x14ac:dyDescent="0.25">
      <c r="A550" s="1"/>
      <c r="B550" s="1"/>
      <c r="E550" s="4"/>
      <c r="F550" s="4"/>
      <c r="Q550" s="1"/>
      <c r="R550" s="1"/>
      <c r="S550" s="1"/>
      <c r="U550" s="1"/>
      <c r="V550" s="1"/>
      <c r="W550" s="1">
        <f t="shared" si="72"/>
        <v>0</v>
      </c>
      <c r="X550" s="1"/>
      <c r="Y550" s="1"/>
      <c r="Z550" s="1">
        <f>Table1913[[#This Row],[Quantity2]]*Table1913[[#This Row],[U Cost]]</f>
        <v>0</v>
      </c>
      <c r="AB550" s="1"/>
      <c r="AC550" s="1"/>
      <c r="AD550" s="1">
        <f t="shared" si="73"/>
        <v>0</v>
      </c>
      <c r="AE550" s="1"/>
      <c r="AF550" s="1">
        <f>SUM(Table1913[[#This Row],[Total 
Paid]:[Shipping 
Charged]])</f>
        <v>0</v>
      </c>
      <c r="AG550" s="1"/>
      <c r="AH550" s="1"/>
      <c r="AI550" s="1">
        <f t="shared" si="74"/>
        <v>0</v>
      </c>
      <c r="AK550" s="1"/>
      <c r="AL550" s="1"/>
      <c r="AM550" s="1"/>
      <c r="AN550" s="1"/>
      <c r="AP550" s="30">
        <f t="shared" si="71"/>
        <v>0</v>
      </c>
      <c r="AQ550" s="1"/>
      <c r="AR550" s="1">
        <f t="shared" si="40"/>
        <v>0</v>
      </c>
      <c r="AS550" s="1"/>
      <c r="AT550" s="1"/>
      <c r="AU550" s="2">
        <f t="shared" si="75"/>
        <v>0</v>
      </c>
      <c r="AW550" s="1"/>
      <c r="AX550" s="1"/>
      <c r="AY550" s="1"/>
      <c r="AZ550" s="2">
        <f t="shared" si="70"/>
        <v>0</v>
      </c>
      <c r="BA550" s="2">
        <f>SUM(AF550,AH550,-AZ550,-Table1913[[#This Row],[Sale Fee]])</f>
        <v>0</v>
      </c>
      <c r="BC550" s="1"/>
      <c r="BD550" s="1"/>
      <c r="BE550" s="1"/>
    </row>
    <row r="551" spans="1:57" x14ac:dyDescent="0.25">
      <c r="A551" s="1"/>
      <c r="B551" s="1"/>
      <c r="Q551" s="1"/>
      <c r="R551" s="1"/>
      <c r="S551" s="1"/>
      <c r="U551" s="1"/>
      <c r="V551" s="1"/>
      <c r="W551" s="1">
        <f t="shared" si="72"/>
        <v>0</v>
      </c>
      <c r="X551" s="1"/>
      <c r="Y551" s="1"/>
      <c r="Z551" s="1">
        <f>Table1913[[#This Row],[Quantity2]]*Table1913[[#This Row],[U Cost]]</f>
        <v>0</v>
      </c>
      <c r="AB551" s="1"/>
      <c r="AC551" s="1"/>
      <c r="AD551" s="1">
        <f t="shared" si="73"/>
        <v>0</v>
      </c>
      <c r="AE551" s="1"/>
      <c r="AF551" s="1">
        <f>SUM(Table1913[[#This Row],[Total 
Paid]:[Shipping 
Charged]])</f>
        <v>0</v>
      </c>
      <c r="AG551" s="1"/>
      <c r="AH551" s="1"/>
      <c r="AI551" s="1">
        <f t="shared" si="74"/>
        <v>0</v>
      </c>
      <c r="AK551" s="1"/>
      <c r="AL551" s="1"/>
      <c r="AM551" s="1"/>
      <c r="AN551" s="1"/>
      <c r="AP551" s="30">
        <f t="shared" si="71"/>
        <v>0</v>
      </c>
      <c r="AQ551" s="1"/>
      <c r="AR551" s="1">
        <f t="shared" si="40"/>
        <v>0</v>
      </c>
      <c r="AS551" s="1"/>
      <c r="AT551" s="1"/>
      <c r="AU551" s="2">
        <f t="shared" si="75"/>
        <v>0</v>
      </c>
      <c r="AW551" s="1"/>
      <c r="AX551" s="1"/>
      <c r="AY551" s="1"/>
      <c r="AZ551" s="2">
        <f t="shared" si="70"/>
        <v>0</v>
      </c>
      <c r="BA551" s="2">
        <f>SUM(AF551,AH551,-AZ551,-Table1913[[#This Row],[Sale Fee]])</f>
        <v>0</v>
      </c>
      <c r="BC551" s="1"/>
      <c r="BD551" s="1"/>
      <c r="BE551" s="1"/>
    </row>
    <row r="552" spans="1:57" x14ac:dyDescent="0.25">
      <c r="A552" s="1"/>
      <c r="B552" s="1"/>
      <c r="Q552" s="1"/>
      <c r="R552" s="1"/>
      <c r="S552" s="1"/>
      <c r="U552" s="1"/>
      <c r="V552" s="1"/>
      <c r="W552" s="1">
        <f t="shared" si="72"/>
        <v>0</v>
      </c>
      <c r="X552" s="1"/>
      <c r="Y552" s="1"/>
      <c r="Z552" s="1">
        <f>Table1913[[#This Row],[Quantity2]]*Table1913[[#This Row],[U Cost]]</f>
        <v>0</v>
      </c>
      <c r="AB552" s="1"/>
      <c r="AC552" s="1"/>
      <c r="AD552" s="1">
        <f t="shared" si="73"/>
        <v>0</v>
      </c>
      <c r="AE552" s="1"/>
      <c r="AF552" s="1">
        <f>SUM(Table1913[[#This Row],[Total 
Paid]:[Shipping 
Charged]])</f>
        <v>0</v>
      </c>
      <c r="AG552" s="1"/>
      <c r="AH552" s="1"/>
      <c r="AI552" s="1">
        <f t="shared" si="74"/>
        <v>0</v>
      </c>
      <c r="AK552" s="1"/>
      <c r="AL552" s="1"/>
      <c r="AM552" s="1"/>
      <c r="AN552" s="1"/>
      <c r="AP552" s="30">
        <f t="shared" si="71"/>
        <v>0</v>
      </c>
      <c r="AQ552" s="1"/>
      <c r="AR552" s="1">
        <f t="shared" si="40"/>
        <v>0</v>
      </c>
      <c r="AS552" s="1"/>
      <c r="AT552" s="1"/>
      <c r="AU552" s="2">
        <f t="shared" si="75"/>
        <v>0</v>
      </c>
      <c r="AW552" s="1"/>
      <c r="AX552" s="1"/>
      <c r="AY552" s="1"/>
      <c r="AZ552" s="2">
        <f t="shared" si="70"/>
        <v>0</v>
      </c>
      <c r="BA552" s="2">
        <f>SUM(AF552,AH552,-AZ552,-Table1913[[#This Row],[Sale Fee]])</f>
        <v>0</v>
      </c>
      <c r="BC552" s="1"/>
      <c r="BD552" s="1"/>
      <c r="BE552" s="1"/>
    </row>
    <row r="553" spans="1:57" x14ac:dyDescent="0.25">
      <c r="A553" s="1"/>
      <c r="B553" s="1"/>
      <c r="E553" s="4"/>
      <c r="F553" s="4"/>
      <c r="Q553" s="1"/>
      <c r="R553" s="1"/>
      <c r="S553" s="1"/>
      <c r="U553" s="1"/>
      <c r="V553" s="1"/>
      <c r="W553" s="1">
        <f t="shared" si="72"/>
        <v>0</v>
      </c>
      <c r="X553" s="1"/>
      <c r="Y553" s="1"/>
      <c r="Z553" s="1">
        <f>Table1913[[#This Row],[Quantity2]]*Table1913[[#This Row],[U Cost]]</f>
        <v>0</v>
      </c>
      <c r="AB553" s="1"/>
      <c r="AC553" s="1"/>
      <c r="AD553" s="1">
        <f t="shared" si="73"/>
        <v>0</v>
      </c>
      <c r="AE553" s="1"/>
      <c r="AF553" s="1">
        <f>SUM(Table1913[[#This Row],[Total 
Paid]:[Shipping 
Charged]])</f>
        <v>0</v>
      </c>
      <c r="AG553" s="1"/>
      <c r="AH553" s="1"/>
      <c r="AI553" s="1">
        <f t="shared" si="74"/>
        <v>0</v>
      </c>
      <c r="AK553" s="1"/>
      <c r="AL553" s="1"/>
      <c r="AM553" s="1"/>
      <c r="AN553" s="1"/>
      <c r="AP553" s="30">
        <f t="shared" si="71"/>
        <v>0</v>
      </c>
      <c r="AQ553" s="1"/>
      <c r="AR553" s="1">
        <f t="shared" si="40"/>
        <v>0</v>
      </c>
      <c r="AS553" s="1"/>
      <c r="AT553" s="1"/>
      <c r="AU553" s="2">
        <f t="shared" si="75"/>
        <v>0</v>
      </c>
      <c r="AW553" s="1"/>
      <c r="AX553" s="1"/>
      <c r="AY553" s="1"/>
      <c r="AZ553" s="2">
        <f t="shared" si="70"/>
        <v>0</v>
      </c>
      <c r="BA553" s="2">
        <f>SUM(AF553,AH553,-AZ553,-Table1913[[#This Row],[Sale Fee]])</f>
        <v>0</v>
      </c>
      <c r="BC553" s="1"/>
      <c r="BD553" s="1"/>
      <c r="BE553" s="1"/>
    </row>
    <row r="554" spans="1:57" x14ac:dyDescent="0.25">
      <c r="A554" s="1"/>
      <c r="B554" s="1"/>
      <c r="E554" s="4"/>
      <c r="F554" s="4"/>
      <c r="Q554" s="1"/>
      <c r="R554" s="1"/>
      <c r="S554" s="1"/>
      <c r="U554" s="1"/>
      <c r="V554" s="1"/>
      <c r="W554" s="1">
        <f t="shared" si="72"/>
        <v>0</v>
      </c>
      <c r="X554" s="1"/>
      <c r="Y554" s="1"/>
      <c r="Z554" s="1">
        <f>Table1913[[#This Row],[Quantity2]]*Table1913[[#This Row],[U Cost]]</f>
        <v>0</v>
      </c>
      <c r="AB554" s="1"/>
      <c r="AC554" s="1"/>
      <c r="AD554" s="1">
        <f t="shared" si="73"/>
        <v>0</v>
      </c>
      <c r="AE554" s="1"/>
      <c r="AF554" s="1">
        <f>SUM(Table1913[[#This Row],[Total 
Paid]:[Shipping 
Charged]])</f>
        <v>0</v>
      </c>
      <c r="AG554" s="1"/>
      <c r="AH554" s="1"/>
      <c r="AI554" s="1">
        <f t="shared" si="74"/>
        <v>0</v>
      </c>
      <c r="AK554" s="1"/>
      <c r="AL554" s="1"/>
      <c r="AM554" s="1"/>
      <c r="AN554" s="1"/>
      <c r="AP554" s="30">
        <f t="shared" si="71"/>
        <v>0</v>
      </c>
      <c r="AQ554" s="1"/>
      <c r="AR554" s="1">
        <f t="shared" si="40"/>
        <v>0</v>
      </c>
      <c r="AS554" s="1"/>
      <c r="AT554" s="1"/>
      <c r="AU554" s="2">
        <f t="shared" si="75"/>
        <v>0</v>
      </c>
      <c r="AW554" s="1"/>
      <c r="AX554" s="1"/>
      <c r="AY554" s="1"/>
      <c r="AZ554" s="2">
        <f t="shared" si="70"/>
        <v>0</v>
      </c>
      <c r="BA554" s="2">
        <f>SUM(AF554,AH554,-AZ554,-Table1913[[#This Row],[Sale Fee]])</f>
        <v>0</v>
      </c>
      <c r="BC554" s="1"/>
      <c r="BD554" s="1"/>
      <c r="BE554" s="1"/>
    </row>
    <row r="555" spans="1:57" x14ac:dyDescent="0.25">
      <c r="A555" s="1"/>
      <c r="B555" s="1"/>
      <c r="Q555" s="1"/>
      <c r="R555" s="1"/>
      <c r="S555" s="1"/>
      <c r="U555" s="1"/>
      <c r="V555" s="1"/>
      <c r="W555" s="1">
        <f t="shared" si="72"/>
        <v>0</v>
      </c>
      <c r="X555" s="1"/>
      <c r="Y555" s="1"/>
      <c r="Z555" s="1">
        <f>Table1913[[#This Row],[Quantity2]]*Table1913[[#This Row],[U Cost]]</f>
        <v>0</v>
      </c>
      <c r="AB555" s="1"/>
      <c r="AC555" s="1"/>
      <c r="AD555" s="1">
        <f t="shared" si="73"/>
        <v>0</v>
      </c>
      <c r="AE555" s="1"/>
      <c r="AF555" s="1">
        <f>SUM(Table1913[[#This Row],[Total 
Paid]:[Shipping 
Charged]])</f>
        <v>0</v>
      </c>
      <c r="AG555" s="1"/>
      <c r="AH555" s="1"/>
      <c r="AI555" s="1">
        <f t="shared" si="74"/>
        <v>0</v>
      </c>
      <c r="AK555" s="1"/>
      <c r="AL555" s="1"/>
      <c r="AM555" s="1"/>
      <c r="AN555" s="1"/>
      <c r="AP555" s="30">
        <f t="shared" si="71"/>
        <v>0</v>
      </c>
      <c r="AQ555" s="1"/>
      <c r="AR555" s="1">
        <f t="shared" si="40"/>
        <v>0</v>
      </c>
      <c r="AS555" s="1"/>
      <c r="AT555" s="1"/>
      <c r="AU555" s="2">
        <f t="shared" si="75"/>
        <v>0</v>
      </c>
      <c r="AW555" s="1"/>
      <c r="AX555" s="1"/>
      <c r="AY555" s="1"/>
      <c r="AZ555" s="2">
        <f t="shared" si="70"/>
        <v>0</v>
      </c>
      <c r="BA555" s="2">
        <f>SUM(AF555,AH555,-AZ555,-Table1913[[#This Row],[Sale Fee]])</f>
        <v>0</v>
      </c>
      <c r="BC555" s="1"/>
      <c r="BD555" s="1"/>
      <c r="BE555" s="1"/>
    </row>
    <row r="556" spans="1:57" x14ac:dyDescent="0.25">
      <c r="A556" s="1"/>
      <c r="B556" s="1"/>
      <c r="Q556" s="1"/>
      <c r="R556" s="1"/>
      <c r="S556" s="1"/>
      <c r="U556" s="1"/>
      <c r="V556" s="1"/>
      <c r="W556" s="1">
        <f t="shared" si="72"/>
        <v>0</v>
      </c>
      <c r="X556" s="1"/>
      <c r="Y556" s="1"/>
      <c r="Z556" s="1">
        <f>Table1913[[#This Row],[Quantity2]]*Table1913[[#This Row],[U Cost]]</f>
        <v>0</v>
      </c>
      <c r="AB556" s="1"/>
      <c r="AC556" s="1"/>
      <c r="AD556" s="1">
        <f t="shared" si="73"/>
        <v>0</v>
      </c>
      <c r="AE556" s="1"/>
      <c r="AF556" s="1">
        <f>SUM(Table1913[[#This Row],[Total 
Paid]:[Shipping 
Charged]])</f>
        <v>0</v>
      </c>
      <c r="AG556" s="1"/>
      <c r="AH556" s="1"/>
      <c r="AI556" s="1">
        <f t="shared" si="74"/>
        <v>0</v>
      </c>
      <c r="AK556" s="1"/>
      <c r="AL556" s="1"/>
      <c r="AM556" s="1"/>
      <c r="AN556" s="1"/>
      <c r="AP556" s="30">
        <f t="shared" si="71"/>
        <v>0</v>
      </c>
      <c r="AQ556" s="1"/>
      <c r="AR556" s="1">
        <f t="shared" si="40"/>
        <v>0</v>
      </c>
      <c r="AS556" s="1"/>
      <c r="AT556" s="1"/>
      <c r="AU556" s="2">
        <f t="shared" si="75"/>
        <v>0</v>
      </c>
      <c r="AW556" s="1"/>
      <c r="AX556" s="1"/>
      <c r="AY556" s="1"/>
      <c r="AZ556" s="2">
        <f t="shared" si="70"/>
        <v>0</v>
      </c>
      <c r="BA556" s="2">
        <f>SUM(AF556,AH556,-AZ556,-Table1913[[#This Row],[Sale Fee]])</f>
        <v>0</v>
      </c>
      <c r="BC556" s="1"/>
      <c r="BD556" s="1"/>
      <c r="BE556" s="1"/>
    </row>
    <row r="557" spans="1:57" x14ac:dyDescent="0.25">
      <c r="A557" s="1"/>
      <c r="B557" s="1"/>
      <c r="Q557" s="1"/>
      <c r="R557" s="1"/>
      <c r="S557" s="1"/>
      <c r="U557" s="1"/>
      <c r="V557" s="1"/>
      <c r="W557" s="1">
        <f t="shared" si="72"/>
        <v>0</v>
      </c>
      <c r="X557" s="1"/>
      <c r="Y557" s="1"/>
      <c r="Z557" s="1">
        <f>Table1913[[#This Row],[Quantity2]]*Table1913[[#This Row],[U Cost]]</f>
        <v>0</v>
      </c>
      <c r="AB557" s="1"/>
      <c r="AC557" s="1"/>
      <c r="AD557" s="1">
        <f t="shared" si="73"/>
        <v>0</v>
      </c>
      <c r="AE557" s="1"/>
      <c r="AF557" s="1">
        <f>SUM(Table1913[[#This Row],[Total 
Paid]:[Shipping 
Charged]])</f>
        <v>0</v>
      </c>
      <c r="AG557" s="1"/>
      <c r="AH557" s="1"/>
      <c r="AI557" s="1">
        <f t="shared" si="74"/>
        <v>0</v>
      </c>
      <c r="AK557" s="1"/>
      <c r="AL557" s="1"/>
      <c r="AM557" s="1"/>
      <c r="AN557" s="1"/>
      <c r="AP557" s="30">
        <f t="shared" si="71"/>
        <v>0</v>
      </c>
      <c r="AQ557" s="1"/>
      <c r="AR557" s="1">
        <f t="shared" si="40"/>
        <v>0</v>
      </c>
      <c r="AS557" s="1"/>
      <c r="AT557" s="1"/>
      <c r="AU557" s="2">
        <f t="shared" si="75"/>
        <v>0</v>
      </c>
      <c r="AW557" s="1"/>
      <c r="AX557" s="1"/>
      <c r="AY557" s="1"/>
      <c r="AZ557" s="2">
        <f t="shared" si="70"/>
        <v>0</v>
      </c>
      <c r="BA557" s="2">
        <f>SUM(AF557,AH557,-AZ557,-Table1913[[#This Row],[Sale Fee]])</f>
        <v>0</v>
      </c>
      <c r="BC557" s="1"/>
      <c r="BD557" s="1"/>
      <c r="BE557" s="1"/>
    </row>
    <row r="558" spans="1:57" x14ac:dyDescent="0.25">
      <c r="A558" s="1"/>
      <c r="B558" s="1"/>
      <c r="Q558" s="1"/>
      <c r="R558" s="1"/>
      <c r="S558" s="1"/>
      <c r="U558" s="1"/>
      <c r="V558" s="1"/>
      <c r="W558" s="1">
        <f t="shared" si="72"/>
        <v>0</v>
      </c>
      <c r="X558" s="1"/>
      <c r="Y558" s="1"/>
      <c r="Z558" s="1">
        <f>Table1913[[#This Row],[Quantity2]]*Table1913[[#This Row],[U Cost]]</f>
        <v>0</v>
      </c>
      <c r="AB558" s="1"/>
      <c r="AC558" s="1"/>
      <c r="AD558" s="1">
        <f t="shared" si="73"/>
        <v>0</v>
      </c>
      <c r="AE558" s="1"/>
      <c r="AF558" s="1">
        <f>SUM(Table1913[[#This Row],[Total 
Paid]:[Shipping 
Charged]])</f>
        <v>0</v>
      </c>
      <c r="AG558" s="1"/>
      <c r="AH558" s="1"/>
      <c r="AI558" s="1">
        <f t="shared" si="74"/>
        <v>0</v>
      </c>
      <c r="AK558" s="1"/>
      <c r="AL558" s="1"/>
      <c r="AM558" s="1"/>
      <c r="AN558" s="1"/>
      <c r="AP558" s="30">
        <f t="shared" si="71"/>
        <v>0</v>
      </c>
      <c r="AQ558" s="1"/>
      <c r="AR558" s="1">
        <f t="shared" si="40"/>
        <v>0</v>
      </c>
      <c r="AS558" s="1"/>
      <c r="AT558" s="1"/>
      <c r="AU558" s="2">
        <f t="shared" si="75"/>
        <v>0</v>
      </c>
      <c r="AW558" s="1"/>
      <c r="AX558" s="1"/>
      <c r="AY558" s="1"/>
      <c r="AZ558" s="2">
        <f t="shared" ref="AZ558:AZ621" si="76">SUM(AU558,AW558,AX558,AY558)</f>
        <v>0</v>
      </c>
      <c r="BA558" s="2">
        <f>SUM(AF558,AH558,-AZ558,-Table1913[[#This Row],[Sale Fee]])</f>
        <v>0</v>
      </c>
      <c r="BC558" s="1"/>
      <c r="BD558" s="1"/>
      <c r="BE558" s="1"/>
    </row>
    <row r="559" spans="1:57" x14ac:dyDescent="0.25">
      <c r="A559" s="1"/>
      <c r="B559" s="1"/>
      <c r="Q559" s="1"/>
      <c r="R559" s="1"/>
      <c r="S559" s="1"/>
      <c r="U559" s="1"/>
      <c r="V559" s="1"/>
      <c r="W559" s="1">
        <f t="shared" si="72"/>
        <v>0</v>
      </c>
      <c r="X559" s="1"/>
      <c r="Y559" s="1"/>
      <c r="Z559" s="1">
        <f>Table1913[[#This Row],[Quantity2]]*Table1913[[#This Row],[U Cost]]</f>
        <v>0</v>
      </c>
      <c r="AB559" s="1"/>
      <c r="AC559" s="1"/>
      <c r="AD559" s="1">
        <f t="shared" si="73"/>
        <v>0</v>
      </c>
      <c r="AE559" s="1"/>
      <c r="AF559" s="1">
        <f>SUM(Table1913[[#This Row],[Total 
Paid]:[Shipping 
Charged]])</f>
        <v>0</v>
      </c>
      <c r="AG559" s="1"/>
      <c r="AH559" s="1"/>
      <c r="AI559" s="1">
        <f t="shared" si="74"/>
        <v>0</v>
      </c>
      <c r="AK559" s="1"/>
      <c r="AL559" s="1"/>
      <c r="AM559" s="1"/>
      <c r="AN559" s="1"/>
      <c r="AP559" s="30">
        <f t="shared" si="71"/>
        <v>0</v>
      </c>
      <c r="AQ559" s="1"/>
      <c r="AR559" s="1">
        <f t="shared" si="40"/>
        <v>0</v>
      </c>
      <c r="AS559" s="1"/>
      <c r="AT559" s="1"/>
      <c r="AU559" s="2">
        <f t="shared" si="75"/>
        <v>0</v>
      </c>
      <c r="AW559" s="1"/>
      <c r="AX559" s="1"/>
      <c r="AY559" s="1"/>
      <c r="AZ559" s="2">
        <f t="shared" si="76"/>
        <v>0</v>
      </c>
      <c r="BA559" s="2">
        <f>SUM(AF559,AH559,-AZ559,-Table1913[[#This Row],[Sale Fee]])</f>
        <v>0</v>
      </c>
      <c r="BC559" s="1"/>
      <c r="BD559" s="1"/>
      <c r="BE559" s="1"/>
    </row>
    <row r="560" spans="1:57" x14ac:dyDescent="0.25">
      <c r="A560" s="1"/>
      <c r="B560" s="1"/>
      <c r="Q560" s="1"/>
      <c r="R560" s="1"/>
      <c r="S560" s="1"/>
      <c r="U560" s="1"/>
      <c r="V560" s="1"/>
      <c r="W560" s="1">
        <f t="shared" si="72"/>
        <v>0</v>
      </c>
      <c r="X560" s="1"/>
      <c r="Y560" s="1"/>
      <c r="Z560" s="1">
        <f>Table1913[[#This Row],[Quantity2]]*Table1913[[#This Row],[U Cost]]</f>
        <v>0</v>
      </c>
      <c r="AB560" s="1"/>
      <c r="AC560" s="1"/>
      <c r="AD560" s="1">
        <f t="shared" si="73"/>
        <v>0</v>
      </c>
      <c r="AE560" s="1"/>
      <c r="AF560" s="1">
        <f>SUM(Table1913[[#This Row],[Total 
Paid]:[Shipping 
Charged]])</f>
        <v>0</v>
      </c>
      <c r="AG560" s="1"/>
      <c r="AH560" s="1"/>
      <c r="AI560" s="1">
        <f t="shared" si="74"/>
        <v>0</v>
      </c>
      <c r="AK560" s="1"/>
      <c r="AL560" s="1"/>
      <c r="AM560" s="1"/>
      <c r="AN560" s="1"/>
      <c r="AP560" s="30">
        <f t="shared" si="71"/>
        <v>0</v>
      </c>
      <c r="AQ560" s="1"/>
      <c r="AR560" s="1">
        <f t="shared" si="40"/>
        <v>0</v>
      </c>
      <c r="AS560" s="1"/>
      <c r="AT560" s="1"/>
      <c r="AU560" s="2">
        <f t="shared" si="75"/>
        <v>0</v>
      </c>
      <c r="AW560" s="1"/>
      <c r="AX560" s="1"/>
      <c r="AY560" s="1"/>
      <c r="AZ560" s="2">
        <f t="shared" si="76"/>
        <v>0</v>
      </c>
      <c r="BA560" s="2">
        <f>SUM(AF560,AH560,-AZ560,-Table1913[[#This Row],[Sale Fee]])</f>
        <v>0</v>
      </c>
      <c r="BC560" s="1"/>
      <c r="BD560" s="1"/>
      <c r="BE560" s="1"/>
    </row>
    <row r="561" spans="1:57" x14ac:dyDescent="0.25">
      <c r="A561" s="1"/>
      <c r="B561" s="1"/>
      <c r="Q561" s="1"/>
      <c r="R561" s="1"/>
      <c r="S561" s="1"/>
      <c r="U561" s="1"/>
      <c r="V561" s="1"/>
      <c r="W561" s="1">
        <f t="shared" si="72"/>
        <v>0</v>
      </c>
      <c r="X561" s="1"/>
      <c r="Y561" s="1"/>
      <c r="Z561" s="1">
        <f>Table1913[[#This Row],[Quantity2]]*Table1913[[#This Row],[U Cost]]</f>
        <v>0</v>
      </c>
      <c r="AB561" s="1"/>
      <c r="AC561" s="1"/>
      <c r="AD561" s="1">
        <f t="shared" si="73"/>
        <v>0</v>
      </c>
      <c r="AE561" s="1"/>
      <c r="AF561" s="1">
        <f>SUM(Table1913[[#This Row],[Total 
Paid]:[Shipping 
Charged]])</f>
        <v>0</v>
      </c>
      <c r="AG561" s="1"/>
      <c r="AH561" s="1"/>
      <c r="AI561" s="1">
        <f t="shared" si="74"/>
        <v>0</v>
      </c>
      <c r="AK561" s="1"/>
      <c r="AL561" s="1"/>
      <c r="AM561" s="1"/>
      <c r="AN561" s="1"/>
      <c r="AP561" s="30">
        <f t="shared" si="71"/>
        <v>0</v>
      </c>
      <c r="AQ561" s="1"/>
      <c r="AR561" s="1">
        <f t="shared" si="40"/>
        <v>0</v>
      </c>
      <c r="AS561" s="1"/>
      <c r="AT561" s="1"/>
      <c r="AU561" s="2">
        <f t="shared" si="75"/>
        <v>0</v>
      </c>
      <c r="AW561" s="1"/>
      <c r="AX561" s="1"/>
      <c r="AY561" s="1"/>
      <c r="AZ561" s="2">
        <f t="shared" si="76"/>
        <v>0</v>
      </c>
      <c r="BA561" s="2">
        <f>SUM(AF561,AH561,-AZ561,-Table1913[[#This Row],[Sale Fee]])</f>
        <v>0</v>
      </c>
      <c r="BC561" s="1"/>
      <c r="BD561" s="1"/>
      <c r="BE561" s="1"/>
    </row>
    <row r="562" spans="1:57" x14ac:dyDescent="0.25">
      <c r="A562" s="1"/>
      <c r="B562" s="1"/>
      <c r="Q562" s="1"/>
      <c r="R562" s="1"/>
      <c r="S562" s="1"/>
      <c r="U562" s="1"/>
      <c r="V562" s="1"/>
      <c r="W562" s="1">
        <f t="shared" si="72"/>
        <v>0</v>
      </c>
      <c r="X562" s="1"/>
      <c r="Y562" s="1"/>
      <c r="Z562" s="1">
        <f>Table1913[[#This Row],[Quantity2]]*Table1913[[#This Row],[U Cost]]</f>
        <v>0</v>
      </c>
      <c r="AB562" s="1"/>
      <c r="AC562" s="1"/>
      <c r="AD562" s="1">
        <f t="shared" si="73"/>
        <v>0</v>
      </c>
      <c r="AE562" s="1"/>
      <c r="AF562" s="1">
        <f>SUM(Table1913[[#This Row],[Total 
Paid]:[Shipping 
Charged]])</f>
        <v>0</v>
      </c>
      <c r="AG562" s="1"/>
      <c r="AH562" s="1"/>
      <c r="AI562" s="1">
        <f t="shared" si="74"/>
        <v>0</v>
      </c>
      <c r="AK562" s="1"/>
      <c r="AL562" s="1"/>
      <c r="AM562" s="1"/>
      <c r="AN562" s="1"/>
      <c r="AP562" s="30">
        <f t="shared" si="71"/>
        <v>0</v>
      </c>
      <c r="AQ562" s="1"/>
      <c r="AR562" s="1">
        <f t="shared" si="40"/>
        <v>0</v>
      </c>
      <c r="AS562" s="1"/>
      <c r="AT562" s="1"/>
      <c r="AU562" s="2">
        <f t="shared" si="75"/>
        <v>0</v>
      </c>
      <c r="AW562" s="1"/>
      <c r="AX562" s="1"/>
      <c r="AY562" s="1"/>
      <c r="AZ562" s="2">
        <f t="shared" si="76"/>
        <v>0</v>
      </c>
      <c r="BA562" s="2">
        <f>SUM(AF562,AH562,-AZ562,-Table1913[[#This Row],[Sale Fee]])</f>
        <v>0</v>
      </c>
      <c r="BC562" s="1"/>
      <c r="BD562" s="1"/>
      <c r="BE562" s="1"/>
    </row>
    <row r="563" spans="1:57" x14ac:dyDescent="0.25">
      <c r="A563" s="1"/>
      <c r="B563" s="1"/>
      <c r="Q563" s="1"/>
      <c r="R563" s="1"/>
      <c r="S563" s="1"/>
      <c r="U563" s="1"/>
      <c r="V563" s="1"/>
      <c r="W563" s="1">
        <f t="shared" si="72"/>
        <v>0</v>
      </c>
      <c r="X563" s="1"/>
      <c r="Y563" s="1"/>
      <c r="Z563" s="1">
        <f>Table1913[[#This Row],[Quantity2]]*Table1913[[#This Row],[U Cost]]</f>
        <v>0</v>
      </c>
      <c r="AB563" s="1"/>
      <c r="AC563" s="1"/>
      <c r="AD563" s="1">
        <f t="shared" si="73"/>
        <v>0</v>
      </c>
      <c r="AE563" s="1"/>
      <c r="AF563" s="1">
        <f>SUM(Table1913[[#This Row],[Total 
Paid]:[Shipping 
Charged]])</f>
        <v>0</v>
      </c>
      <c r="AG563" s="1"/>
      <c r="AH563" s="1"/>
      <c r="AI563" s="1">
        <f t="shared" si="74"/>
        <v>0</v>
      </c>
      <c r="AK563" s="1"/>
      <c r="AL563" s="1"/>
      <c r="AM563" s="1"/>
      <c r="AN563" s="1"/>
      <c r="AP563" s="30">
        <f t="shared" si="71"/>
        <v>0</v>
      </c>
      <c r="AQ563" s="1"/>
      <c r="AR563" s="1">
        <f t="shared" si="40"/>
        <v>0</v>
      </c>
      <c r="AS563" s="1"/>
      <c r="AT563" s="1"/>
      <c r="AU563" s="2">
        <f t="shared" si="75"/>
        <v>0</v>
      </c>
      <c r="AW563" s="1"/>
      <c r="AX563" s="1"/>
      <c r="AY563" s="1"/>
      <c r="AZ563" s="2">
        <f t="shared" si="76"/>
        <v>0</v>
      </c>
      <c r="BA563" s="2">
        <f>SUM(AF563,AH563,-AZ563,-Table1913[[#This Row],[Sale Fee]])</f>
        <v>0</v>
      </c>
      <c r="BC563" s="1"/>
      <c r="BD563" s="1"/>
      <c r="BE563" s="1"/>
    </row>
    <row r="564" spans="1:57" x14ac:dyDescent="0.25">
      <c r="A564" s="1"/>
      <c r="B564" s="1"/>
      <c r="Q564" s="1"/>
      <c r="R564" s="1"/>
      <c r="S564" s="1"/>
      <c r="U564" s="1"/>
      <c r="V564" s="1"/>
      <c r="W564" s="1">
        <f t="shared" si="72"/>
        <v>0</v>
      </c>
      <c r="X564" s="1"/>
      <c r="Y564" s="1"/>
      <c r="Z564" s="1">
        <f>Table1913[[#This Row],[Quantity2]]*Table1913[[#This Row],[U Cost]]</f>
        <v>0</v>
      </c>
      <c r="AB564" s="1"/>
      <c r="AC564" s="1"/>
      <c r="AD564" s="1">
        <f t="shared" si="73"/>
        <v>0</v>
      </c>
      <c r="AE564" s="1"/>
      <c r="AF564" s="1">
        <f>SUM(Table1913[[#This Row],[Total 
Paid]:[Shipping 
Charged]])</f>
        <v>0</v>
      </c>
      <c r="AG564" s="1"/>
      <c r="AH564" s="1"/>
      <c r="AI564" s="1">
        <f t="shared" si="74"/>
        <v>0</v>
      </c>
      <c r="AK564" s="1"/>
      <c r="AL564" s="1"/>
      <c r="AM564" s="1"/>
      <c r="AN564" s="1"/>
      <c r="AP564" s="30">
        <f t="shared" si="71"/>
        <v>0</v>
      </c>
      <c r="AQ564" s="1"/>
      <c r="AR564" s="1">
        <f t="shared" si="40"/>
        <v>0</v>
      </c>
      <c r="AS564" s="1"/>
      <c r="AT564" s="1"/>
      <c r="AU564" s="2">
        <f t="shared" si="75"/>
        <v>0</v>
      </c>
      <c r="AW564" s="1"/>
      <c r="AX564" s="1"/>
      <c r="AY564" s="1"/>
      <c r="AZ564" s="2">
        <f t="shared" si="76"/>
        <v>0</v>
      </c>
      <c r="BA564" s="2">
        <f>SUM(AF564,AH564,-AZ564,-Table1913[[#This Row],[Sale Fee]])</f>
        <v>0</v>
      </c>
      <c r="BC564" s="1"/>
      <c r="BD564" s="1"/>
      <c r="BE564" s="1"/>
    </row>
    <row r="565" spans="1:57" x14ac:dyDescent="0.25">
      <c r="A565" s="1"/>
      <c r="B565" s="1"/>
      <c r="Q565" s="1"/>
      <c r="R565" s="1"/>
      <c r="S565" s="1"/>
      <c r="U565" s="1"/>
      <c r="V565" s="1"/>
      <c r="W565" s="1">
        <f t="shared" si="72"/>
        <v>0</v>
      </c>
      <c r="X565" s="1"/>
      <c r="Y565" s="1"/>
      <c r="Z565" s="1">
        <f>Table1913[[#This Row],[Quantity2]]*Table1913[[#This Row],[U Cost]]</f>
        <v>0</v>
      </c>
      <c r="AB565" s="1"/>
      <c r="AC565" s="1"/>
      <c r="AD565" s="1">
        <f t="shared" si="73"/>
        <v>0</v>
      </c>
      <c r="AE565" s="1"/>
      <c r="AF565" s="1">
        <f>SUM(Table1913[[#This Row],[Total 
Paid]:[Shipping 
Charged]])</f>
        <v>0</v>
      </c>
      <c r="AG565" s="1"/>
      <c r="AH565" s="1"/>
      <c r="AI565" s="1">
        <f t="shared" si="74"/>
        <v>0</v>
      </c>
      <c r="AK565" s="1"/>
      <c r="AL565" s="1"/>
      <c r="AM565" s="1"/>
      <c r="AN565" s="1"/>
      <c r="AP565" s="30">
        <f t="shared" ref="AP565:AP628" si="77">AB565</f>
        <v>0</v>
      </c>
      <c r="AQ565" s="1"/>
      <c r="AR565" s="1">
        <f t="shared" si="40"/>
        <v>0</v>
      </c>
      <c r="AS565" s="1"/>
      <c r="AT565" s="1"/>
      <c r="AU565" s="2">
        <f t="shared" si="75"/>
        <v>0</v>
      </c>
      <c r="AW565" s="1"/>
      <c r="AX565" s="1"/>
      <c r="AY565" s="1"/>
      <c r="AZ565" s="2">
        <f t="shared" si="76"/>
        <v>0</v>
      </c>
      <c r="BA565" s="2">
        <f>SUM(AF565,AH565,-AZ565,-Table1913[[#This Row],[Sale Fee]])</f>
        <v>0</v>
      </c>
      <c r="BC565" s="1"/>
      <c r="BD565" s="1"/>
      <c r="BE565" s="1"/>
    </row>
    <row r="566" spans="1:57" x14ac:dyDescent="0.25">
      <c r="A566" s="1"/>
      <c r="B566" s="1"/>
      <c r="Q566" s="1"/>
      <c r="R566" s="1"/>
      <c r="S566" s="1"/>
      <c r="U566" s="1"/>
      <c r="V566" s="1"/>
      <c r="W566" s="1">
        <f t="shared" si="72"/>
        <v>0</v>
      </c>
      <c r="X566" s="1"/>
      <c r="Y566" s="1"/>
      <c r="Z566" s="1">
        <f>Table1913[[#This Row],[Quantity2]]*Table1913[[#This Row],[U Cost]]</f>
        <v>0</v>
      </c>
      <c r="AB566" s="1"/>
      <c r="AC566" s="1"/>
      <c r="AD566" s="1">
        <f t="shared" si="73"/>
        <v>0</v>
      </c>
      <c r="AE566" s="1"/>
      <c r="AF566" s="1">
        <f>SUM(Table1913[[#This Row],[Total 
Paid]:[Shipping 
Charged]])</f>
        <v>0</v>
      </c>
      <c r="AG566" s="1"/>
      <c r="AH566" s="1"/>
      <c r="AI566" s="1">
        <f t="shared" si="74"/>
        <v>0</v>
      </c>
      <c r="AK566" s="1"/>
      <c r="AL566" s="1"/>
      <c r="AM566" s="1"/>
      <c r="AN566" s="1"/>
      <c r="AP566" s="30">
        <f t="shared" si="77"/>
        <v>0</v>
      </c>
      <c r="AQ566" s="1"/>
      <c r="AR566" s="1">
        <f t="shared" si="40"/>
        <v>0</v>
      </c>
      <c r="AS566" s="1"/>
      <c r="AT566" s="1"/>
      <c r="AU566" s="2">
        <f t="shared" si="75"/>
        <v>0</v>
      </c>
      <c r="AW566" s="1"/>
      <c r="AX566" s="1"/>
      <c r="AY566" s="1"/>
      <c r="AZ566" s="2">
        <f t="shared" si="76"/>
        <v>0</v>
      </c>
      <c r="BA566" s="2">
        <f>SUM(AF566,AH566,-AZ566,-Table1913[[#This Row],[Sale Fee]])</f>
        <v>0</v>
      </c>
      <c r="BC566" s="1"/>
      <c r="BD566" s="1"/>
      <c r="BE566" s="1"/>
    </row>
    <row r="567" spans="1:57" x14ac:dyDescent="0.25">
      <c r="A567" s="1"/>
      <c r="B567" s="1"/>
      <c r="Q567" s="1"/>
      <c r="R567" s="1"/>
      <c r="S567" s="1"/>
      <c r="U567" s="1"/>
      <c r="V567" s="1"/>
      <c r="W567" s="1">
        <f t="shared" si="72"/>
        <v>0</v>
      </c>
      <c r="X567" s="1"/>
      <c r="Y567" s="1"/>
      <c r="Z567" s="1">
        <f>Table1913[[#This Row],[Quantity2]]*Table1913[[#This Row],[U Cost]]</f>
        <v>0</v>
      </c>
      <c r="AB567" s="1"/>
      <c r="AC567" s="1"/>
      <c r="AD567" s="1">
        <f t="shared" si="73"/>
        <v>0</v>
      </c>
      <c r="AE567" s="1"/>
      <c r="AF567" s="1">
        <f>SUM(Table1913[[#This Row],[Total 
Paid]:[Shipping 
Charged]])</f>
        <v>0</v>
      </c>
      <c r="AG567" s="1"/>
      <c r="AH567" s="1"/>
      <c r="AI567" s="1">
        <f t="shared" si="74"/>
        <v>0</v>
      </c>
      <c r="AK567" s="1"/>
      <c r="AL567" s="1"/>
      <c r="AM567" s="1"/>
      <c r="AN567" s="1"/>
      <c r="AP567" s="30">
        <f t="shared" si="77"/>
        <v>0</v>
      </c>
      <c r="AQ567" s="1"/>
      <c r="AR567" s="1">
        <f t="shared" si="40"/>
        <v>0</v>
      </c>
      <c r="AS567" s="1"/>
      <c r="AT567" s="1"/>
      <c r="AU567" s="2">
        <f t="shared" si="75"/>
        <v>0</v>
      </c>
      <c r="AW567" s="1"/>
      <c r="AX567" s="1"/>
      <c r="AY567" s="1"/>
      <c r="AZ567" s="2">
        <f t="shared" si="76"/>
        <v>0</v>
      </c>
      <c r="BA567" s="2">
        <f>SUM(AF567,AH567,-AZ567,-Table1913[[#This Row],[Sale Fee]])</f>
        <v>0</v>
      </c>
      <c r="BC567" s="1"/>
      <c r="BD567" s="1"/>
      <c r="BE567" s="1"/>
    </row>
    <row r="568" spans="1:57" x14ac:dyDescent="0.25">
      <c r="A568" s="1"/>
      <c r="B568" s="1"/>
      <c r="Q568" s="1"/>
      <c r="R568" s="1"/>
      <c r="S568" s="1"/>
      <c r="U568" s="1"/>
      <c r="V568" s="1"/>
      <c r="W568" s="1">
        <f t="shared" si="72"/>
        <v>0</v>
      </c>
      <c r="X568" s="1"/>
      <c r="Y568" s="1"/>
      <c r="Z568" s="1">
        <f>Table1913[[#This Row],[Quantity2]]*Table1913[[#This Row],[U Cost]]</f>
        <v>0</v>
      </c>
      <c r="AB568" s="1"/>
      <c r="AC568" s="1"/>
      <c r="AD568" s="1">
        <f t="shared" si="73"/>
        <v>0</v>
      </c>
      <c r="AE568" s="1"/>
      <c r="AF568" s="1">
        <f>SUM(Table1913[[#This Row],[Total 
Paid]:[Shipping 
Charged]])</f>
        <v>0</v>
      </c>
      <c r="AG568" s="1"/>
      <c r="AH568" s="1"/>
      <c r="AI568" s="1">
        <f t="shared" si="74"/>
        <v>0</v>
      </c>
      <c r="AK568" s="1"/>
      <c r="AL568" s="1"/>
      <c r="AM568" s="1"/>
      <c r="AN568" s="1"/>
      <c r="AP568" s="30">
        <f t="shared" si="77"/>
        <v>0</v>
      </c>
      <c r="AQ568" s="1"/>
      <c r="AR568" s="1">
        <f t="shared" si="40"/>
        <v>0</v>
      </c>
      <c r="AS568" s="1"/>
      <c r="AT568" s="1"/>
      <c r="AU568" s="2">
        <f t="shared" si="75"/>
        <v>0</v>
      </c>
      <c r="AW568" s="1"/>
      <c r="AX568" s="1"/>
      <c r="AY568" s="1"/>
      <c r="AZ568" s="2">
        <f t="shared" si="76"/>
        <v>0</v>
      </c>
      <c r="BA568" s="2">
        <f>SUM(AF568,AH568,-AZ568,-Table1913[[#This Row],[Sale Fee]])</f>
        <v>0</v>
      </c>
      <c r="BC568" s="1"/>
      <c r="BD568" s="1"/>
      <c r="BE568" s="1"/>
    </row>
    <row r="569" spans="1:57" x14ac:dyDescent="0.25">
      <c r="A569" s="1"/>
      <c r="B569" s="1"/>
      <c r="Q569" s="1"/>
      <c r="R569" s="1"/>
      <c r="S569" s="1"/>
      <c r="U569" s="1"/>
      <c r="V569" s="1"/>
      <c r="W569" s="1">
        <f t="shared" si="72"/>
        <v>0</v>
      </c>
      <c r="X569" s="1"/>
      <c r="Y569" s="1"/>
      <c r="Z569" s="1">
        <f>Table1913[[#This Row],[Quantity2]]*Table1913[[#This Row],[U Cost]]</f>
        <v>0</v>
      </c>
      <c r="AB569" s="1"/>
      <c r="AC569" s="1"/>
      <c r="AD569" s="1">
        <f t="shared" si="73"/>
        <v>0</v>
      </c>
      <c r="AE569" s="1"/>
      <c r="AF569" s="1">
        <f>SUM(Table1913[[#This Row],[Total 
Paid]:[Shipping 
Charged]])</f>
        <v>0</v>
      </c>
      <c r="AG569" s="1"/>
      <c r="AH569" s="1"/>
      <c r="AI569" s="1">
        <f t="shared" si="74"/>
        <v>0</v>
      </c>
      <c r="AK569" s="1"/>
      <c r="AL569" s="1"/>
      <c r="AM569" s="1"/>
      <c r="AN569" s="1"/>
      <c r="AP569" s="30">
        <f t="shared" si="77"/>
        <v>0</v>
      </c>
      <c r="AQ569" s="1"/>
      <c r="AR569" s="1">
        <f t="shared" si="40"/>
        <v>0</v>
      </c>
      <c r="AS569" s="1"/>
      <c r="AT569" s="1"/>
      <c r="AU569" s="2">
        <f t="shared" si="75"/>
        <v>0</v>
      </c>
      <c r="AW569" s="1"/>
      <c r="AX569" s="1"/>
      <c r="AY569" s="1"/>
      <c r="AZ569" s="2">
        <f t="shared" si="76"/>
        <v>0</v>
      </c>
      <c r="BA569" s="2">
        <f>SUM(AF569,AH569,-AZ569,-Table1913[[#This Row],[Sale Fee]])</f>
        <v>0</v>
      </c>
      <c r="BC569" s="1"/>
      <c r="BD569" s="1"/>
      <c r="BE569" s="1"/>
    </row>
    <row r="570" spans="1:57" x14ac:dyDescent="0.25">
      <c r="A570" s="1"/>
      <c r="B570" s="1"/>
      <c r="Q570" s="1"/>
      <c r="R570" s="1"/>
      <c r="S570" s="1"/>
      <c r="U570" s="1"/>
      <c r="V570" s="1"/>
      <c r="W570" s="1">
        <f t="shared" ref="W570:W633" si="78">U570*V570</f>
        <v>0</v>
      </c>
      <c r="X570" s="1"/>
      <c r="Y570" s="1"/>
      <c r="Z570" s="1">
        <f>Table1913[[#This Row],[Quantity2]]*Table1913[[#This Row],[U Cost]]</f>
        <v>0</v>
      </c>
      <c r="AB570" s="1"/>
      <c r="AC570" s="1"/>
      <c r="AD570" s="1">
        <f t="shared" ref="AD570:AD633" si="79">AC570*AB570</f>
        <v>0</v>
      </c>
      <c r="AE570" s="1"/>
      <c r="AF570" s="1">
        <f>SUM(Table1913[[#This Row],[Total 
Paid]:[Shipping 
Charged]])</f>
        <v>0</v>
      </c>
      <c r="AG570" s="1"/>
      <c r="AH570" s="1"/>
      <c r="AI570" s="1">
        <f t="shared" ref="AI570:AI633" si="80">SUM(AF570,AG570,AH570)</f>
        <v>0</v>
      </c>
      <c r="AK570" s="1"/>
      <c r="AL570" s="1"/>
      <c r="AM570" s="1"/>
      <c r="AN570" s="1"/>
      <c r="AP570" s="30">
        <f t="shared" si="77"/>
        <v>0</v>
      </c>
      <c r="AQ570" s="1"/>
      <c r="AR570" s="1">
        <f t="shared" si="40"/>
        <v>0</v>
      </c>
      <c r="AS570" s="1"/>
      <c r="AT570" s="1"/>
      <c r="AU570" s="2">
        <f t="shared" ref="AU570:AU633" si="81">SUM(AR570:AT570)</f>
        <v>0</v>
      </c>
      <c r="AW570" s="1"/>
      <c r="AX570" s="1"/>
      <c r="AY570" s="1"/>
      <c r="AZ570" s="2">
        <f t="shared" si="76"/>
        <v>0</v>
      </c>
      <c r="BA570" s="2">
        <f>SUM(AF570,AH570,-AZ570,-Table1913[[#This Row],[Sale Fee]])</f>
        <v>0</v>
      </c>
      <c r="BC570" s="1"/>
      <c r="BD570" s="1"/>
      <c r="BE570" s="1"/>
    </row>
    <row r="571" spans="1:57" x14ac:dyDescent="0.25">
      <c r="A571" s="1"/>
      <c r="B571" s="1"/>
      <c r="Q571" s="1"/>
      <c r="R571" s="1"/>
      <c r="S571" s="1"/>
      <c r="U571" s="1"/>
      <c r="V571" s="1"/>
      <c r="W571" s="1">
        <f t="shared" si="78"/>
        <v>0</v>
      </c>
      <c r="X571" s="1"/>
      <c r="Y571" s="1"/>
      <c r="Z571" s="1">
        <f>Table1913[[#This Row],[Quantity2]]*Table1913[[#This Row],[U Cost]]</f>
        <v>0</v>
      </c>
      <c r="AB571" s="1"/>
      <c r="AC571" s="1"/>
      <c r="AD571" s="1">
        <f t="shared" si="79"/>
        <v>0</v>
      </c>
      <c r="AE571" s="1"/>
      <c r="AF571" s="1">
        <f>SUM(Table1913[[#This Row],[Total 
Paid]:[Shipping 
Charged]])</f>
        <v>0</v>
      </c>
      <c r="AG571" s="1"/>
      <c r="AH571" s="1"/>
      <c r="AI571" s="1">
        <f t="shared" si="80"/>
        <v>0</v>
      </c>
      <c r="AK571" s="1"/>
      <c r="AL571" s="1"/>
      <c r="AM571" s="1"/>
      <c r="AN571" s="1"/>
      <c r="AP571" s="30">
        <f t="shared" si="77"/>
        <v>0</v>
      </c>
      <c r="AQ571" s="1"/>
      <c r="AR571" s="1">
        <f t="shared" si="40"/>
        <v>0</v>
      </c>
      <c r="AS571" s="1"/>
      <c r="AT571" s="1"/>
      <c r="AU571" s="2">
        <f t="shared" si="81"/>
        <v>0</v>
      </c>
      <c r="AW571" s="1"/>
      <c r="AX571" s="1"/>
      <c r="AY571" s="1"/>
      <c r="AZ571" s="2">
        <f t="shared" si="76"/>
        <v>0</v>
      </c>
      <c r="BA571" s="2">
        <f>SUM(AF571,AH571,-AZ571,-Table1913[[#This Row],[Sale Fee]])</f>
        <v>0</v>
      </c>
      <c r="BC571" s="1"/>
      <c r="BD571" s="1"/>
      <c r="BE571" s="1"/>
    </row>
    <row r="572" spans="1:57" x14ac:dyDescent="0.25">
      <c r="A572" s="1"/>
      <c r="B572" s="1"/>
      <c r="E572" s="4"/>
      <c r="F572" s="4"/>
      <c r="Q572" s="1"/>
      <c r="R572" s="1"/>
      <c r="S572" s="1"/>
      <c r="U572" s="1"/>
      <c r="V572" s="1"/>
      <c r="W572" s="1">
        <f t="shared" si="78"/>
        <v>0</v>
      </c>
      <c r="X572" s="1"/>
      <c r="Y572" s="1"/>
      <c r="Z572" s="1">
        <f>Table1913[[#This Row],[Quantity2]]*Table1913[[#This Row],[U Cost]]</f>
        <v>0</v>
      </c>
      <c r="AB572" s="1"/>
      <c r="AC572" s="1"/>
      <c r="AD572" s="1">
        <f t="shared" si="79"/>
        <v>0</v>
      </c>
      <c r="AE572" s="1"/>
      <c r="AF572" s="1">
        <f>SUM(Table1913[[#This Row],[Total 
Paid]:[Shipping 
Charged]])</f>
        <v>0</v>
      </c>
      <c r="AG572" s="1"/>
      <c r="AH572" s="1"/>
      <c r="AI572" s="1">
        <f t="shared" si="80"/>
        <v>0</v>
      </c>
      <c r="AK572" s="1"/>
      <c r="AL572" s="1"/>
      <c r="AM572" s="1"/>
      <c r="AN572" s="1"/>
      <c r="AP572" s="30">
        <f t="shared" si="77"/>
        <v>0</v>
      </c>
      <c r="AQ572" s="1"/>
      <c r="AR572" s="1">
        <f t="shared" si="40"/>
        <v>0</v>
      </c>
      <c r="AS572" s="1"/>
      <c r="AT572" s="1"/>
      <c r="AU572" s="2">
        <f t="shared" si="81"/>
        <v>0</v>
      </c>
      <c r="AW572" s="1"/>
      <c r="AX572" s="1"/>
      <c r="AY572" s="1"/>
      <c r="AZ572" s="2">
        <f t="shared" si="76"/>
        <v>0</v>
      </c>
      <c r="BA572" s="2">
        <f>SUM(AF572,AH572,-AZ572,-Table1913[[#This Row],[Sale Fee]])</f>
        <v>0</v>
      </c>
      <c r="BC572" s="1"/>
      <c r="BD572" s="1"/>
      <c r="BE572" s="1"/>
    </row>
    <row r="573" spans="1:57" x14ac:dyDescent="0.25">
      <c r="A573" s="1"/>
      <c r="B573" s="1"/>
      <c r="E573" s="4"/>
      <c r="F573" s="4"/>
      <c r="Q573" s="1"/>
      <c r="R573" s="1"/>
      <c r="S573" s="1"/>
      <c r="U573" s="1"/>
      <c r="V573" s="1"/>
      <c r="W573" s="1">
        <f t="shared" si="78"/>
        <v>0</v>
      </c>
      <c r="X573" s="1"/>
      <c r="Y573" s="1"/>
      <c r="Z573" s="1">
        <f>Table1913[[#This Row],[Quantity2]]*Table1913[[#This Row],[U Cost]]</f>
        <v>0</v>
      </c>
      <c r="AB573" s="1"/>
      <c r="AC573" s="1"/>
      <c r="AD573" s="1">
        <f t="shared" si="79"/>
        <v>0</v>
      </c>
      <c r="AE573" s="1"/>
      <c r="AF573" s="1">
        <f>SUM(Table1913[[#This Row],[Total 
Paid]:[Shipping 
Charged]])</f>
        <v>0</v>
      </c>
      <c r="AG573" s="1"/>
      <c r="AH573" s="1"/>
      <c r="AI573" s="1">
        <f t="shared" si="80"/>
        <v>0</v>
      </c>
      <c r="AK573" s="1"/>
      <c r="AL573" s="1"/>
      <c r="AM573" s="1"/>
      <c r="AN573" s="1"/>
      <c r="AP573" s="30">
        <f t="shared" si="77"/>
        <v>0</v>
      </c>
      <c r="AQ573" s="1"/>
      <c r="AR573" s="1">
        <f t="shared" si="40"/>
        <v>0</v>
      </c>
      <c r="AS573" s="1"/>
      <c r="AT573" s="1"/>
      <c r="AU573" s="2">
        <f t="shared" si="81"/>
        <v>0</v>
      </c>
      <c r="AW573" s="1"/>
      <c r="AX573" s="1"/>
      <c r="AY573" s="1"/>
      <c r="AZ573" s="2">
        <f t="shared" si="76"/>
        <v>0</v>
      </c>
      <c r="BA573" s="2">
        <f>SUM(AF573,AH573,-AZ573,-Table1913[[#This Row],[Sale Fee]])</f>
        <v>0</v>
      </c>
      <c r="BC573" s="1"/>
      <c r="BD573" s="1"/>
      <c r="BE573" s="1"/>
    </row>
    <row r="574" spans="1:57" x14ac:dyDescent="0.25">
      <c r="A574" s="1"/>
      <c r="B574" s="1"/>
      <c r="E574" s="4"/>
      <c r="F574" s="4"/>
      <c r="Q574" s="1"/>
      <c r="R574" s="1"/>
      <c r="S574" s="1"/>
      <c r="U574" s="1"/>
      <c r="V574" s="1"/>
      <c r="W574" s="1">
        <f t="shared" si="78"/>
        <v>0</v>
      </c>
      <c r="X574" s="1"/>
      <c r="Y574" s="1"/>
      <c r="Z574" s="1">
        <f>Table1913[[#This Row],[Quantity2]]*Table1913[[#This Row],[U Cost]]</f>
        <v>0</v>
      </c>
      <c r="AB574" s="1"/>
      <c r="AC574" s="1"/>
      <c r="AD574" s="1">
        <f t="shared" si="79"/>
        <v>0</v>
      </c>
      <c r="AE574" s="1"/>
      <c r="AF574" s="1">
        <f>SUM(Table1913[[#This Row],[Total 
Paid]:[Shipping 
Charged]])</f>
        <v>0</v>
      </c>
      <c r="AG574" s="1"/>
      <c r="AH574" s="1"/>
      <c r="AI574" s="1">
        <f t="shared" si="80"/>
        <v>0</v>
      </c>
      <c r="AK574" s="1"/>
      <c r="AL574" s="1"/>
      <c r="AM574" s="1"/>
      <c r="AN574" s="1"/>
      <c r="AP574" s="30">
        <f t="shared" si="77"/>
        <v>0</v>
      </c>
      <c r="AQ574" s="1"/>
      <c r="AR574" s="1">
        <f t="shared" si="40"/>
        <v>0</v>
      </c>
      <c r="AS574" s="1"/>
      <c r="AT574" s="1"/>
      <c r="AU574" s="2">
        <f t="shared" si="81"/>
        <v>0</v>
      </c>
      <c r="AW574" s="1"/>
      <c r="AX574" s="1"/>
      <c r="AY574" s="1"/>
      <c r="AZ574" s="2">
        <f t="shared" si="76"/>
        <v>0</v>
      </c>
      <c r="BA574" s="2">
        <f>SUM(AF574,AH574,-AZ574,-Table1913[[#This Row],[Sale Fee]])</f>
        <v>0</v>
      </c>
      <c r="BC574" s="1"/>
      <c r="BD574" s="1"/>
      <c r="BE574" s="1"/>
    </row>
    <row r="575" spans="1:57" x14ac:dyDescent="0.25">
      <c r="A575" s="1"/>
      <c r="B575" s="1"/>
      <c r="E575" s="4"/>
      <c r="F575" s="4"/>
      <c r="Q575" s="1"/>
      <c r="R575" s="1"/>
      <c r="S575" s="1"/>
      <c r="U575" s="1"/>
      <c r="V575" s="1"/>
      <c r="W575" s="1">
        <f t="shared" si="78"/>
        <v>0</v>
      </c>
      <c r="X575" s="1"/>
      <c r="Y575" s="1"/>
      <c r="Z575" s="1">
        <f>Table1913[[#This Row],[Quantity2]]*Table1913[[#This Row],[U Cost]]</f>
        <v>0</v>
      </c>
      <c r="AB575" s="1"/>
      <c r="AC575" s="1"/>
      <c r="AD575" s="1">
        <f t="shared" si="79"/>
        <v>0</v>
      </c>
      <c r="AE575" s="1"/>
      <c r="AF575" s="1">
        <f>SUM(Table1913[[#This Row],[Total 
Paid]:[Shipping 
Charged]])</f>
        <v>0</v>
      </c>
      <c r="AG575" s="1"/>
      <c r="AH575" s="1"/>
      <c r="AI575" s="1">
        <f t="shared" si="80"/>
        <v>0</v>
      </c>
      <c r="AK575" s="1"/>
      <c r="AL575" s="1"/>
      <c r="AM575" s="1"/>
      <c r="AN575" s="1"/>
      <c r="AP575" s="30">
        <f t="shared" si="77"/>
        <v>0</v>
      </c>
      <c r="AQ575" s="1"/>
      <c r="AR575" s="1">
        <f t="shared" si="40"/>
        <v>0</v>
      </c>
      <c r="AS575" s="1"/>
      <c r="AT575" s="1"/>
      <c r="AU575" s="2">
        <f t="shared" si="81"/>
        <v>0</v>
      </c>
      <c r="AW575" s="1"/>
      <c r="AX575" s="1"/>
      <c r="AY575" s="1"/>
      <c r="AZ575" s="2">
        <f t="shared" si="76"/>
        <v>0</v>
      </c>
      <c r="BA575" s="2">
        <f>SUM(AF575,AH575,-AZ575,-Table1913[[#This Row],[Sale Fee]])</f>
        <v>0</v>
      </c>
      <c r="BC575" s="1"/>
      <c r="BD575" s="1"/>
      <c r="BE575" s="1"/>
    </row>
    <row r="576" spans="1:57" x14ac:dyDescent="0.25">
      <c r="A576" s="1"/>
      <c r="B576" s="1"/>
      <c r="E576" s="4"/>
      <c r="F576" s="4"/>
      <c r="Q576" s="1"/>
      <c r="R576" s="1"/>
      <c r="S576" s="1"/>
      <c r="U576" s="1"/>
      <c r="V576" s="1"/>
      <c r="W576" s="1">
        <f t="shared" si="78"/>
        <v>0</v>
      </c>
      <c r="X576" s="1"/>
      <c r="Y576" s="1"/>
      <c r="Z576" s="1">
        <f>Table1913[[#This Row],[Quantity2]]*Table1913[[#This Row],[U Cost]]</f>
        <v>0</v>
      </c>
      <c r="AB576" s="1"/>
      <c r="AC576" s="1"/>
      <c r="AD576" s="1">
        <f t="shared" si="79"/>
        <v>0</v>
      </c>
      <c r="AE576" s="1"/>
      <c r="AF576" s="1">
        <f>SUM(Table1913[[#This Row],[Total 
Paid]:[Shipping 
Charged]])</f>
        <v>0</v>
      </c>
      <c r="AG576" s="1"/>
      <c r="AH576" s="1"/>
      <c r="AI576" s="1">
        <f t="shared" si="80"/>
        <v>0</v>
      </c>
      <c r="AK576" s="1"/>
      <c r="AL576" s="1"/>
      <c r="AM576" s="1"/>
      <c r="AN576" s="1"/>
      <c r="AP576" s="30">
        <f t="shared" si="77"/>
        <v>0</v>
      </c>
      <c r="AQ576" s="1"/>
      <c r="AR576" s="1">
        <f t="shared" si="40"/>
        <v>0</v>
      </c>
      <c r="AS576" s="1"/>
      <c r="AT576" s="1"/>
      <c r="AU576" s="2">
        <f t="shared" si="81"/>
        <v>0</v>
      </c>
      <c r="AW576" s="1"/>
      <c r="AX576" s="1"/>
      <c r="AY576" s="1"/>
      <c r="AZ576" s="2">
        <f t="shared" si="76"/>
        <v>0</v>
      </c>
      <c r="BA576" s="2">
        <f>SUM(AF576,AH576,-AZ576,-Table1913[[#This Row],[Sale Fee]])</f>
        <v>0</v>
      </c>
      <c r="BC576" s="1"/>
      <c r="BD576" s="1"/>
      <c r="BE576" s="1"/>
    </row>
    <row r="577" spans="1:57" x14ac:dyDescent="0.25">
      <c r="A577" s="1"/>
      <c r="B577" s="1"/>
      <c r="E577" s="4"/>
      <c r="F577" s="4"/>
      <c r="N577" s="49"/>
      <c r="Q577" s="1"/>
      <c r="R577" s="1"/>
      <c r="S577" s="1"/>
      <c r="U577" s="1"/>
      <c r="V577" s="1"/>
      <c r="W577" s="1">
        <f t="shared" si="78"/>
        <v>0</v>
      </c>
      <c r="X577" s="1"/>
      <c r="Y577" s="1"/>
      <c r="Z577" s="1">
        <f>Table1913[[#This Row],[Quantity2]]*Table1913[[#This Row],[U Cost]]</f>
        <v>0</v>
      </c>
      <c r="AB577" s="1"/>
      <c r="AC577" s="1"/>
      <c r="AD577" s="1">
        <f t="shared" si="79"/>
        <v>0</v>
      </c>
      <c r="AE577" s="1"/>
      <c r="AF577" s="1">
        <f>SUM(Table1913[[#This Row],[Total 
Paid]:[Shipping 
Charged]])</f>
        <v>0</v>
      </c>
      <c r="AG577" s="1"/>
      <c r="AH577" s="1"/>
      <c r="AI577" s="1">
        <f t="shared" si="80"/>
        <v>0</v>
      </c>
      <c r="AK577" s="1"/>
      <c r="AL577" s="1"/>
      <c r="AM577" s="1"/>
      <c r="AN577" s="1"/>
      <c r="AP577" s="30">
        <f t="shared" si="77"/>
        <v>0</v>
      </c>
      <c r="AQ577" s="1"/>
      <c r="AR577" s="1">
        <f t="shared" si="40"/>
        <v>0</v>
      </c>
      <c r="AS577" s="1"/>
      <c r="AT577" s="1"/>
      <c r="AU577" s="2">
        <f t="shared" si="81"/>
        <v>0</v>
      </c>
      <c r="AW577" s="1"/>
      <c r="AX577" s="1"/>
      <c r="AY577" s="1"/>
      <c r="AZ577" s="2">
        <f t="shared" si="76"/>
        <v>0</v>
      </c>
      <c r="BA577" s="2">
        <f>SUM(AF577,AH577,-AZ577,-Table1913[[#This Row],[Sale Fee]])</f>
        <v>0</v>
      </c>
      <c r="BC577" s="1"/>
      <c r="BD577" s="1"/>
      <c r="BE577" s="1"/>
    </row>
    <row r="578" spans="1:57" x14ac:dyDescent="0.25">
      <c r="A578" s="1"/>
      <c r="B578" s="1"/>
      <c r="E578" s="4"/>
      <c r="F578" s="4"/>
      <c r="Q578" s="1"/>
      <c r="R578" s="1"/>
      <c r="S578" s="1"/>
      <c r="U578" s="1"/>
      <c r="V578" s="1"/>
      <c r="W578" s="1">
        <f t="shared" si="78"/>
        <v>0</v>
      </c>
      <c r="X578" s="1"/>
      <c r="Y578" s="1"/>
      <c r="Z578" s="1">
        <f>Table1913[[#This Row],[Quantity2]]*Table1913[[#This Row],[U Cost]]</f>
        <v>0</v>
      </c>
      <c r="AB578" s="1"/>
      <c r="AC578" s="1"/>
      <c r="AD578" s="1">
        <f t="shared" si="79"/>
        <v>0</v>
      </c>
      <c r="AE578" s="1"/>
      <c r="AF578" s="1">
        <f>SUM(Table1913[[#This Row],[Total 
Paid]:[Shipping 
Charged]])</f>
        <v>0</v>
      </c>
      <c r="AG578" s="1"/>
      <c r="AH578" s="1"/>
      <c r="AI578" s="1">
        <f t="shared" si="80"/>
        <v>0</v>
      </c>
      <c r="AK578" s="1"/>
      <c r="AL578" s="1"/>
      <c r="AM578" s="1"/>
      <c r="AN578" s="1"/>
      <c r="AP578" s="30">
        <f t="shared" si="77"/>
        <v>0</v>
      </c>
      <c r="AQ578" s="1"/>
      <c r="AR578" s="1">
        <f t="shared" si="40"/>
        <v>0</v>
      </c>
      <c r="AS578" s="1"/>
      <c r="AT578" s="1"/>
      <c r="AU578" s="2">
        <f t="shared" si="81"/>
        <v>0</v>
      </c>
      <c r="AW578" s="1"/>
      <c r="AX578" s="1"/>
      <c r="AY578" s="1"/>
      <c r="AZ578" s="2">
        <f t="shared" si="76"/>
        <v>0</v>
      </c>
      <c r="BA578" s="2">
        <f>SUM(AF578,AH578,-AZ578,-Table1913[[#This Row],[Sale Fee]])</f>
        <v>0</v>
      </c>
      <c r="BC578" s="1"/>
      <c r="BD578" s="1"/>
      <c r="BE578" s="1"/>
    </row>
    <row r="579" spans="1:57" x14ac:dyDescent="0.25">
      <c r="A579" s="1"/>
      <c r="B579" s="1"/>
      <c r="E579" s="4"/>
      <c r="F579" s="4"/>
      <c r="Q579" s="1"/>
      <c r="R579" s="1"/>
      <c r="S579" s="1"/>
      <c r="U579" s="1"/>
      <c r="V579" s="1"/>
      <c r="W579" s="1">
        <f t="shared" si="78"/>
        <v>0</v>
      </c>
      <c r="X579" s="1"/>
      <c r="Y579" s="1"/>
      <c r="Z579" s="1">
        <f>Table1913[[#This Row],[Quantity2]]*Table1913[[#This Row],[U Cost]]</f>
        <v>0</v>
      </c>
      <c r="AB579" s="1"/>
      <c r="AC579" s="1"/>
      <c r="AD579" s="1">
        <f t="shared" si="79"/>
        <v>0</v>
      </c>
      <c r="AE579" s="1"/>
      <c r="AF579" s="1">
        <f>SUM(Table1913[[#This Row],[Total 
Paid]:[Shipping 
Charged]])</f>
        <v>0</v>
      </c>
      <c r="AG579" s="1"/>
      <c r="AH579" s="1"/>
      <c r="AI579" s="1">
        <f t="shared" si="80"/>
        <v>0</v>
      </c>
      <c r="AK579" s="1"/>
      <c r="AL579" s="1"/>
      <c r="AM579" s="1"/>
      <c r="AN579" s="1"/>
      <c r="AP579" s="30">
        <f t="shared" si="77"/>
        <v>0</v>
      </c>
      <c r="AQ579" s="1"/>
      <c r="AR579" s="1">
        <f t="shared" si="40"/>
        <v>0</v>
      </c>
      <c r="AS579" s="1"/>
      <c r="AT579" s="1"/>
      <c r="AU579" s="2">
        <f t="shared" si="81"/>
        <v>0</v>
      </c>
      <c r="AW579" s="1"/>
      <c r="AX579" s="1"/>
      <c r="AY579" s="1"/>
      <c r="AZ579" s="2">
        <f t="shared" si="76"/>
        <v>0</v>
      </c>
      <c r="BA579" s="2">
        <f>SUM(AF579,AH579,-AZ579,-Table1913[[#This Row],[Sale Fee]])</f>
        <v>0</v>
      </c>
      <c r="BC579" s="1"/>
      <c r="BD579" s="1"/>
      <c r="BE579" s="1"/>
    </row>
    <row r="580" spans="1:57" x14ac:dyDescent="0.25">
      <c r="A580" s="1"/>
      <c r="B580" s="1"/>
      <c r="E580" s="4"/>
      <c r="F580" s="4"/>
      <c r="Q580" s="1"/>
      <c r="R580" s="1"/>
      <c r="S580" s="1"/>
      <c r="U580" s="1"/>
      <c r="V580" s="1"/>
      <c r="W580" s="1">
        <f t="shared" si="78"/>
        <v>0</v>
      </c>
      <c r="X580" s="1"/>
      <c r="Y580" s="1"/>
      <c r="Z580" s="1">
        <f>Table1913[[#This Row],[Quantity2]]*Table1913[[#This Row],[U Cost]]</f>
        <v>0</v>
      </c>
      <c r="AB580" s="1"/>
      <c r="AC580" s="1"/>
      <c r="AD580" s="1">
        <f t="shared" si="79"/>
        <v>0</v>
      </c>
      <c r="AE580" s="1"/>
      <c r="AF580" s="1">
        <f>SUM(Table1913[[#This Row],[Total 
Paid]:[Shipping 
Charged]])</f>
        <v>0</v>
      </c>
      <c r="AG580" s="1"/>
      <c r="AH580" s="1"/>
      <c r="AI580" s="1">
        <f t="shared" si="80"/>
        <v>0</v>
      </c>
      <c r="AK580" s="1"/>
      <c r="AL580" s="1"/>
      <c r="AM580" s="1"/>
      <c r="AN580" s="1"/>
      <c r="AP580" s="30">
        <f t="shared" si="77"/>
        <v>0</v>
      </c>
      <c r="AQ580" s="1"/>
      <c r="AR580" s="1">
        <f t="shared" si="40"/>
        <v>0</v>
      </c>
      <c r="AS580" s="1"/>
      <c r="AT580" s="1"/>
      <c r="AU580" s="2">
        <f t="shared" si="81"/>
        <v>0</v>
      </c>
      <c r="AW580" s="1"/>
      <c r="AX580" s="1"/>
      <c r="AY580" s="1"/>
      <c r="AZ580" s="2">
        <f t="shared" si="76"/>
        <v>0</v>
      </c>
      <c r="BA580" s="2">
        <f>SUM(AF580,AH580,-AZ580,-Table1913[[#This Row],[Sale Fee]])</f>
        <v>0</v>
      </c>
      <c r="BC580" s="1"/>
      <c r="BD580" s="1"/>
      <c r="BE580" s="1"/>
    </row>
    <row r="581" spans="1:57" x14ac:dyDescent="0.25">
      <c r="A581" s="1"/>
      <c r="B581" s="1"/>
      <c r="E581" s="4"/>
      <c r="F581" s="4"/>
      <c r="Q581" s="1"/>
      <c r="R581" s="1"/>
      <c r="S581" s="1"/>
      <c r="U581" s="1"/>
      <c r="V581" s="1"/>
      <c r="W581" s="1">
        <f t="shared" si="78"/>
        <v>0</v>
      </c>
      <c r="X581" s="1"/>
      <c r="Y581" s="1"/>
      <c r="Z581" s="1">
        <f>Table1913[[#This Row],[Quantity2]]*Table1913[[#This Row],[U Cost]]</f>
        <v>0</v>
      </c>
      <c r="AB581" s="1"/>
      <c r="AC581" s="1"/>
      <c r="AD581" s="1">
        <f t="shared" si="79"/>
        <v>0</v>
      </c>
      <c r="AE581" s="1"/>
      <c r="AF581" s="1">
        <f>SUM(Table1913[[#This Row],[Total 
Paid]:[Shipping 
Charged]])</f>
        <v>0</v>
      </c>
      <c r="AG581" s="1"/>
      <c r="AH581" s="1"/>
      <c r="AI581" s="1">
        <f t="shared" si="80"/>
        <v>0</v>
      </c>
      <c r="AK581" s="1"/>
      <c r="AL581" s="1"/>
      <c r="AM581" s="1"/>
      <c r="AN581" s="1"/>
      <c r="AP581" s="30">
        <f t="shared" si="77"/>
        <v>0</v>
      </c>
      <c r="AQ581" s="1"/>
      <c r="AR581" s="1">
        <f t="shared" si="40"/>
        <v>0</v>
      </c>
      <c r="AS581" s="1"/>
      <c r="AT581" s="1"/>
      <c r="AU581" s="2">
        <f t="shared" si="81"/>
        <v>0</v>
      </c>
      <c r="AW581" s="1"/>
      <c r="AX581" s="1"/>
      <c r="AY581" s="1"/>
      <c r="AZ581" s="2">
        <f t="shared" si="76"/>
        <v>0</v>
      </c>
      <c r="BA581" s="2">
        <f>SUM(AF581,AH581,-AZ581,-Table1913[[#This Row],[Sale Fee]])</f>
        <v>0</v>
      </c>
      <c r="BC581" s="1"/>
      <c r="BD581" s="1"/>
      <c r="BE581" s="1"/>
    </row>
    <row r="582" spans="1:57" x14ac:dyDescent="0.25">
      <c r="A582" s="1"/>
      <c r="B582" s="1"/>
      <c r="E582" s="4"/>
      <c r="F582" s="4"/>
      <c r="Q582" s="1"/>
      <c r="R582" s="1"/>
      <c r="S582" s="1"/>
      <c r="U582" s="1"/>
      <c r="V582" s="1"/>
      <c r="W582" s="1">
        <f t="shared" si="78"/>
        <v>0</v>
      </c>
      <c r="X582" s="1"/>
      <c r="Y582" s="1"/>
      <c r="Z582" s="1">
        <f>Table1913[[#This Row],[Quantity2]]*Table1913[[#This Row],[U Cost]]</f>
        <v>0</v>
      </c>
      <c r="AB582" s="1"/>
      <c r="AC582" s="1"/>
      <c r="AD582" s="1">
        <f t="shared" si="79"/>
        <v>0</v>
      </c>
      <c r="AE582" s="1"/>
      <c r="AF582" s="1">
        <f>SUM(Table1913[[#This Row],[Total 
Paid]:[Shipping 
Charged]])</f>
        <v>0</v>
      </c>
      <c r="AG582" s="1"/>
      <c r="AH582" s="1"/>
      <c r="AI582" s="1">
        <f t="shared" si="80"/>
        <v>0</v>
      </c>
      <c r="AK582" s="1"/>
      <c r="AL582" s="1"/>
      <c r="AM582" s="1"/>
      <c r="AN582" s="1"/>
      <c r="AP582" s="30">
        <f t="shared" si="77"/>
        <v>0</v>
      </c>
      <c r="AQ582" s="1"/>
      <c r="AR582" s="1">
        <f t="shared" si="40"/>
        <v>0</v>
      </c>
      <c r="AS582" s="1"/>
      <c r="AT582" s="1"/>
      <c r="AU582" s="2">
        <f t="shared" si="81"/>
        <v>0</v>
      </c>
      <c r="AW582" s="1"/>
      <c r="AX582" s="1"/>
      <c r="AY582" s="1"/>
      <c r="AZ582" s="2">
        <f t="shared" si="76"/>
        <v>0</v>
      </c>
      <c r="BA582" s="2">
        <f>SUM(AF582,AH582,-AZ582,-Table1913[[#This Row],[Sale Fee]])</f>
        <v>0</v>
      </c>
      <c r="BC582" s="1"/>
      <c r="BD582" s="1"/>
      <c r="BE582" s="1"/>
    </row>
    <row r="583" spans="1:57" x14ac:dyDescent="0.25">
      <c r="A583" s="1"/>
      <c r="B583" s="1"/>
      <c r="E583" s="4"/>
      <c r="F583" s="4"/>
      <c r="Q583" s="1"/>
      <c r="R583" s="1"/>
      <c r="S583" s="1"/>
      <c r="U583" s="1"/>
      <c r="V583" s="1"/>
      <c r="W583" s="1">
        <f t="shared" si="78"/>
        <v>0</v>
      </c>
      <c r="X583" s="1"/>
      <c r="Y583" s="1"/>
      <c r="Z583" s="1">
        <f>Table1913[[#This Row],[Quantity2]]*Table1913[[#This Row],[U Cost]]</f>
        <v>0</v>
      </c>
      <c r="AB583" s="1"/>
      <c r="AC583" s="1"/>
      <c r="AD583" s="1">
        <f t="shared" si="79"/>
        <v>0</v>
      </c>
      <c r="AE583" s="1"/>
      <c r="AF583" s="1">
        <f>SUM(Table1913[[#This Row],[Total 
Paid]:[Shipping 
Charged]])</f>
        <v>0</v>
      </c>
      <c r="AG583" s="1"/>
      <c r="AH583" s="1"/>
      <c r="AI583" s="1">
        <f t="shared" si="80"/>
        <v>0</v>
      </c>
      <c r="AK583" s="1"/>
      <c r="AL583" s="1"/>
      <c r="AM583" s="1"/>
      <c r="AN583" s="1"/>
      <c r="AP583" s="30">
        <f t="shared" si="77"/>
        <v>0</v>
      </c>
      <c r="AQ583" s="1"/>
      <c r="AR583" s="1">
        <f t="shared" si="40"/>
        <v>0</v>
      </c>
      <c r="AS583" s="1"/>
      <c r="AT583" s="1"/>
      <c r="AU583" s="2">
        <f t="shared" si="81"/>
        <v>0</v>
      </c>
      <c r="AW583" s="1"/>
      <c r="AX583" s="1"/>
      <c r="AY583" s="1"/>
      <c r="AZ583" s="2">
        <f t="shared" si="76"/>
        <v>0</v>
      </c>
      <c r="BA583" s="2">
        <f>SUM(AF583,AH583,-AZ583,-Table1913[[#This Row],[Sale Fee]])</f>
        <v>0</v>
      </c>
      <c r="BC583" s="1"/>
      <c r="BD583" s="1"/>
      <c r="BE583" s="1"/>
    </row>
    <row r="584" spans="1:57" x14ac:dyDescent="0.25">
      <c r="A584" s="1"/>
      <c r="B584" s="1"/>
      <c r="E584" s="4"/>
      <c r="F584" s="4"/>
      <c r="Q584" s="1"/>
      <c r="R584" s="1"/>
      <c r="S584" s="1"/>
      <c r="U584" s="1"/>
      <c r="V584" s="1"/>
      <c r="W584" s="1">
        <f t="shared" si="78"/>
        <v>0</v>
      </c>
      <c r="X584" s="1"/>
      <c r="Y584" s="1"/>
      <c r="Z584" s="1">
        <f>Table1913[[#This Row],[Quantity2]]*Table1913[[#This Row],[U Cost]]</f>
        <v>0</v>
      </c>
      <c r="AB584" s="1"/>
      <c r="AC584" s="1"/>
      <c r="AD584" s="1">
        <f t="shared" si="79"/>
        <v>0</v>
      </c>
      <c r="AE584" s="1"/>
      <c r="AF584" s="1">
        <f>SUM(Table1913[[#This Row],[Total 
Paid]:[Shipping 
Charged]])</f>
        <v>0</v>
      </c>
      <c r="AG584" s="1"/>
      <c r="AH584" s="1"/>
      <c r="AI584" s="1">
        <f t="shared" si="80"/>
        <v>0</v>
      </c>
      <c r="AK584" s="1"/>
      <c r="AL584" s="1"/>
      <c r="AM584" s="1"/>
      <c r="AN584" s="1"/>
      <c r="AP584" s="30">
        <f t="shared" si="77"/>
        <v>0</v>
      </c>
      <c r="AQ584" s="1"/>
      <c r="AR584" s="1">
        <f t="shared" si="40"/>
        <v>0</v>
      </c>
      <c r="AS584" s="1"/>
      <c r="AT584" s="1"/>
      <c r="AU584" s="2">
        <f t="shared" si="81"/>
        <v>0</v>
      </c>
      <c r="AW584" s="1"/>
      <c r="AX584" s="1"/>
      <c r="AY584" s="1"/>
      <c r="AZ584" s="2">
        <f t="shared" si="76"/>
        <v>0</v>
      </c>
      <c r="BA584" s="2">
        <f>SUM(AF584,AH584,-AZ584,-Table1913[[#This Row],[Sale Fee]])</f>
        <v>0</v>
      </c>
      <c r="BC584" s="1"/>
      <c r="BD584" s="1"/>
      <c r="BE584" s="1"/>
    </row>
    <row r="585" spans="1:57" x14ac:dyDescent="0.25">
      <c r="A585" s="1"/>
      <c r="B585" s="1"/>
      <c r="E585" s="4"/>
      <c r="F585" s="4"/>
      <c r="Q585" s="1"/>
      <c r="R585" s="1"/>
      <c r="S585" s="1"/>
      <c r="U585" s="1"/>
      <c r="V585" s="1"/>
      <c r="W585" s="1">
        <f t="shared" si="78"/>
        <v>0</v>
      </c>
      <c r="X585" s="1"/>
      <c r="Y585" s="1"/>
      <c r="Z585" s="1">
        <f>Table1913[[#This Row],[Quantity2]]*Table1913[[#This Row],[U Cost]]</f>
        <v>0</v>
      </c>
      <c r="AB585" s="1"/>
      <c r="AC585" s="1"/>
      <c r="AD585" s="1">
        <f t="shared" si="79"/>
        <v>0</v>
      </c>
      <c r="AE585" s="1"/>
      <c r="AF585" s="1">
        <f>SUM(Table1913[[#This Row],[Total 
Paid]:[Shipping 
Charged]])</f>
        <v>0</v>
      </c>
      <c r="AG585" s="1"/>
      <c r="AH585" s="1"/>
      <c r="AI585" s="1">
        <f t="shared" si="80"/>
        <v>0</v>
      </c>
      <c r="AK585" s="1"/>
      <c r="AL585" s="1"/>
      <c r="AM585" s="1"/>
      <c r="AN585" s="1"/>
      <c r="AP585" s="30">
        <f t="shared" si="77"/>
        <v>0</v>
      </c>
      <c r="AQ585" s="1"/>
      <c r="AR585" s="1">
        <f t="shared" si="40"/>
        <v>0</v>
      </c>
      <c r="AS585" s="1"/>
      <c r="AT585" s="1"/>
      <c r="AU585" s="2">
        <f t="shared" si="81"/>
        <v>0</v>
      </c>
      <c r="AW585" s="1"/>
      <c r="AX585" s="1"/>
      <c r="AY585" s="1"/>
      <c r="AZ585" s="2">
        <f t="shared" si="76"/>
        <v>0</v>
      </c>
      <c r="BA585" s="2">
        <f>SUM(AF585,AH585,-AZ585,-Table1913[[#This Row],[Sale Fee]])</f>
        <v>0</v>
      </c>
      <c r="BC585" s="1"/>
      <c r="BD585" s="1"/>
      <c r="BE585" s="1"/>
    </row>
    <row r="586" spans="1:57" x14ac:dyDescent="0.25">
      <c r="A586" s="1"/>
      <c r="B586" s="1"/>
      <c r="E586" s="4"/>
      <c r="F586" s="4"/>
      <c r="Q586" s="1"/>
      <c r="R586" s="1"/>
      <c r="S586" s="1"/>
      <c r="U586" s="1"/>
      <c r="V586" s="1"/>
      <c r="W586" s="1">
        <f t="shared" si="78"/>
        <v>0</v>
      </c>
      <c r="X586" s="1"/>
      <c r="Y586" s="1"/>
      <c r="Z586" s="1">
        <f>Table1913[[#This Row],[Quantity2]]*Table1913[[#This Row],[U Cost]]</f>
        <v>0</v>
      </c>
      <c r="AB586" s="1"/>
      <c r="AC586" s="1"/>
      <c r="AD586" s="1">
        <f t="shared" si="79"/>
        <v>0</v>
      </c>
      <c r="AE586" s="1"/>
      <c r="AF586" s="1">
        <f>SUM(Table1913[[#This Row],[Total 
Paid]:[Shipping 
Charged]])</f>
        <v>0</v>
      </c>
      <c r="AG586" s="1"/>
      <c r="AH586" s="1"/>
      <c r="AI586" s="1">
        <f t="shared" si="80"/>
        <v>0</v>
      </c>
      <c r="AK586" s="1"/>
      <c r="AL586" s="1"/>
      <c r="AM586" s="1"/>
      <c r="AN586" s="1"/>
      <c r="AP586" s="30">
        <f t="shared" si="77"/>
        <v>0</v>
      </c>
      <c r="AQ586" s="1"/>
      <c r="AR586" s="1">
        <f t="shared" si="40"/>
        <v>0</v>
      </c>
      <c r="AS586" s="1"/>
      <c r="AT586" s="1"/>
      <c r="AU586" s="2">
        <f t="shared" si="81"/>
        <v>0</v>
      </c>
      <c r="AW586" s="1"/>
      <c r="AX586" s="1"/>
      <c r="AY586" s="1"/>
      <c r="AZ586" s="2">
        <f t="shared" si="76"/>
        <v>0</v>
      </c>
      <c r="BA586" s="2">
        <f>SUM(AF586,AH586,-AZ586,-Table1913[[#This Row],[Sale Fee]])</f>
        <v>0</v>
      </c>
      <c r="BC586" s="1"/>
      <c r="BD586" s="1"/>
      <c r="BE586" s="1"/>
    </row>
    <row r="587" spans="1:57" x14ac:dyDescent="0.25">
      <c r="A587" s="1"/>
      <c r="B587" s="1"/>
      <c r="E587" s="4"/>
      <c r="F587" s="4"/>
      <c r="Q587" s="1"/>
      <c r="R587" s="1"/>
      <c r="S587" s="1"/>
      <c r="U587" s="1"/>
      <c r="V587" s="1"/>
      <c r="W587" s="1">
        <f t="shared" si="78"/>
        <v>0</v>
      </c>
      <c r="X587" s="1"/>
      <c r="Y587" s="1"/>
      <c r="Z587" s="1">
        <f>Table1913[[#This Row],[Quantity2]]*Table1913[[#This Row],[U Cost]]</f>
        <v>0</v>
      </c>
      <c r="AB587" s="1"/>
      <c r="AC587" s="1"/>
      <c r="AD587" s="1">
        <f t="shared" si="79"/>
        <v>0</v>
      </c>
      <c r="AE587" s="1"/>
      <c r="AF587" s="1">
        <f>SUM(Table1913[[#This Row],[Total 
Paid]:[Shipping 
Charged]])</f>
        <v>0</v>
      </c>
      <c r="AG587" s="1"/>
      <c r="AH587" s="1"/>
      <c r="AI587" s="1">
        <f t="shared" si="80"/>
        <v>0</v>
      </c>
      <c r="AK587" s="1"/>
      <c r="AL587" s="1"/>
      <c r="AM587" s="1"/>
      <c r="AN587" s="1"/>
      <c r="AP587" s="30">
        <f t="shared" si="77"/>
        <v>0</v>
      </c>
      <c r="AQ587" s="1"/>
      <c r="AR587" s="1">
        <f t="shared" si="40"/>
        <v>0</v>
      </c>
      <c r="AS587" s="1"/>
      <c r="AT587" s="1"/>
      <c r="AU587" s="2">
        <f t="shared" si="81"/>
        <v>0</v>
      </c>
      <c r="AW587" s="1"/>
      <c r="AX587" s="1"/>
      <c r="AY587" s="1"/>
      <c r="AZ587" s="2">
        <f t="shared" si="76"/>
        <v>0</v>
      </c>
      <c r="BA587" s="2">
        <f>SUM(AF587,AH587,-AZ587,-Table1913[[#This Row],[Sale Fee]])</f>
        <v>0</v>
      </c>
      <c r="BC587" s="1"/>
      <c r="BD587" s="1"/>
      <c r="BE587" s="1"/>
    </row>
    <row r="588" spans="1:57" x14ac:dyDescent="0.25">
      <c r="A588" s="1"/>
      <c r="B588" s="1"/>
      <c r="E588" s="4"/>
      <c r="F588" s="4"/>
      <c r="Q588" s="1"/>
      <c r="R588" s="1"/>
      <c r="S588" s="1"/>
      <c r="U588" s="1"/>
      <c r="V588" s="1"/>
      <c r="W588" s="1">
        <f t="shared" si="78"/>
        <v>0</v>
      </c>
      <c r="X588" s="1"/>
      <c r="Y588" s="1"/>
      <c r="Z588" s="1">
        <f>Table1913[[#This Row],[Quantity2]]*Table1913[[#This Row],[U Cost]]</f>
        <v>0</v>
      </c>
      <c r="AB588" s="1"/>
      <c r="AC588" s="1"/>
      <c r="AD588" s="1">
        <f t="shared" si="79"/>
        <v>0</v>
      </c>
      <c r="AE588" s="1"/>
      <c r="AF588" s="1">
        <f>SUM(Table1913[[#This Row],[Total 
Paid]:[Shipping 
Charged]])</f>
        <v>0</v>
      </c>
      <c r="AG588" s="1"/>
      <c r="AH588" s="1"/>
      <c r="AI588" s="1">
        <f t="shared" si="80"/>
        <v>0</v>
      </c>
      <c r="AK588" s="1"/>
      <c r="AL588" s="1"/>
      <c r="AM588" s="1"/>
      <c r="AN588" s="1"/>
      <c r="AP588" s="30">
        <f t="shared" si="77"/>
        <v>0</v>
      </c>
      <c r="AQ588" s="1"/>
      <c r="AR588" s="1">
        <f t="shared" si="40"/>
        <v>0</v>
      </c>
      <c r="AS588" s="1"/>
      <c r="AT588" s="1"/>
      <c r="AU588" s="2">
        <f t="shared" si="81"/>
        <v>0</v>
      </c>
      <c r="AW588" s="1"/>
      <c r="AX588" s="1"/>
      <c r="AY588" s="1"/>
      <c r="AZ588" s="2">
        <f t="shared" si="76"/>
        <v>0</v>
      </c>
      <c r="BA588" s="2">
        <f>SUM(AF588,AH588,-AZ588,-Table1913[[#This Row],[Sale Fee]])</f>
        <v>0</v>
      </c>
      <c r="BC588" s="1"/>
      <c r="BD588" s="1"/>
      <c r="BE588" s="1"/>
    </row>
    <row r="589" spans="1:57" x14ac:dyDescent="0.25">
      <c r="A589" s="1"/>
      <c r="B589" s="1"/>
      <c r="E589" s="4"/>
      <c r="F589" s="4"/>
      <c r="Q589" s="1"/>
      <c r="R589" s="1"/>
      <c r="S589" s="1"/>
      <c r="U589" s="1"/>
      <c r="V589" s="1"/>
      <c r="W589" s="1">
        <f t="shared" si="78"/>
        <v>0</v>
      </c>
      <c r="X589" s="1"/>
      <c r="Y589" s="1"/>
      <c r="Z589" s="1">
        <f>Table1913[[#This Row],[Quantity2]]*Table1913[[#This Row],[U Cost]]</f>
        <v>0</v>
      </c>
      <c r="AB589" s="1"/>
      <c r="AC589" s="1"/>
      <c r="AD589" s="1">
        <f t="shared" si="79"/>
        <v>0</v>
      </c>
      <c r="AE589" s="1"/>
      <c r="AF589" s="1">
        <f>SUM(Table1913[[#This Row],[Total 
Paid]:[Shipping 
Charged]])</f>
        <v>0</v>
      </c>
      <c r="AG589" s="1"/>
      <c r="AH589" s="1"/>
      <c r="AI589" s="1">
        <f t="shared" si="80"/>
        <v>0</v>
      </c>
      <c r="AK589" s="1"/>
      <c r="AL589" s="1"/>
      <c r="AM589" s="1"/>
      <c r="AN589" s="1"/>
      <c r="AP589" s="30">
        <f t="shared" si="77"/>
        <v>0</v>
      </c>
      <c r="AQ589" s="1"/>
      <c r="AR589" s="1">
        <f t="shared" si="40"/>
        <v>0</v>
      </c>
      <c r="AS589" s="1"/>
      <c r="AT589" s="1"/>
      <c r="AU589" s="2">
        <f t="shared" si="81"/>
        <v>0</v>
      </c>
      <c r="AW589" s="1"/>
      <c r="AX589" s="1"/>
      <c r="AY589" s="1"/>
      <c r="AZ589" s="2">
        <f t="shared" si="76"/>
        <v>0</v>
      </c>
      <c r="BA589" s="2">
        <f>SUM(AF589,AH589,-AZ589,-Table1913[[#This Row],[Sale Fee]])</f>
        <v>0</v>
      </c>
      <c r="BC589" s="1"/>
      <c r="BD589" s="1"/>
      <c r="BE589" s="1"/>
    </row>
    <row r="590" spans="1:57" x14ac:dyDescent="0.25">
      <c r="A590" s="1"/>
      <c r="B590" s="1"/>
      <c r="E590" s="4"/>
      <c r="F590" s="4"/>
      <c r="Q590" s="1"/>
      <c r="R590" s="1"/>
      <c r="S590" s="1"/>
      <c r="U590" s="1"/>
      <c r="V590" s="1"/>
      <c r="W590" s="1">
        <f t="shared" si="78"/>
        <v>0</v>
      </c>
      <c r="X590" s="1"/>
      <c r="Y590" s="1"/>
      <c r="Z590" s="1">
        <f>Table1913[[#This Row],[Quantity2]]*Table1913[[#This Row],[U Cost]]</f>
        <v>0</v>
      </c>
      <c r="AB590" s="1"/>
      <c r="AC590" s="1"/>
      <c r="AD590" s="1">
        <f t="shared" si="79"/>
        <v>0</v>
      </c>
      <c r="AE590" s="1"/>
      <c r="AF590" s="1">
        <f>SUM(Table1913[[#This Row],[Total 
Paid]:[Shipping 
Charged]])</f>
        <v>0</v>
      </c>
      <c r="AG590" s="1"/>
      <c r="AH590" s="1"/>
      <c r="AI590" s="1">
        <f t="shared" si="80"/>
        <v>0</v>
      </c>
      <c r="AK590" s="1"/>
      <c r="AL590" s="1"/>
      <c r="AM590" s="1"/>
      <c r="AN590" s="1"/>
      <c r="AP590" s="30">
        <f t="shared" si="77"/>
        <v>0</v>
      </c>
      <c r="AQ590" s="1"/>
      <c r="AR590" s="1">
        <f t="shared" si="40"/>
        <v>0</v>
      </c>
      <c r="AS590" s="1"/>
      <c r="AT590" s="1"/>
      <c r="AU590" s="2">
        <f t="shared" si="81"/>
        <v>0</v>
      </c>
      <c r="AW590" s="1"/>
      <c r="AX590" s="1"/>
      <c r="AY590" s="1"/>
      <c r="AZ590" s="2">
        <f t="shared" si="76"/>
        <v>0</v>
      </c>
      <c r="BA590" s="2">
        <f>SUM(AF590,AH590,-AZ590,-Table1913[[#This Row],[Sale Fee]])</f>
        <v>0</v>
      </c>
      <c r="BC590" s="1"/>
      <c r="BD590" s="1"/>
      <c r="BE590" s="1"/>
    </row>
    <row r="591" spans="1:57" x14ac:dyDescent="0.25">
      <c r="A591" s="1"/>
      <c r="B591" s="1"/>
      <c r="E591" s="4"/>
      <c r="F591" s="4"/>
      <c r="Q591" s="1"/>
      <c r="R591" s="1"/>
      <c r="S591" s="1"/>
      <c r="U591" s="1"/>
      <c r="V591" s="1"/>
      <c r="W591" s="1">
        <f t="shared" si="78"/>
        <v>0</v>
      </c>
      <c r="X591" s="1"/>
      <c r="Y591" s="1"/>
      <c r="Z591" s="1">
        <f>Table1913[[#This Row],[Quantity2]]*Table1913[[#This Row],[U Cost]]</f>
        <v>0</v>
      </c>
      <c r="AB591" s="1"/>
      <c r="AC591" s="1"/>
      <c r="AD591" s="1">
        <f t="shared" si="79"/>
        <v>0</v>
      </c>
      <c r="AE591" s="1"/>
      <c r="AF591" s="1">
        <f>SUM(Table1913[[#This Row],[Total 
Paid]:[Shipping 
Charged]])</f>
        <v>0</v>
      </c>
      <c r="AG591" s="1"/>
      <c r="AH591" s="1"/>
      <c r="AI591" s="1">
        <f t="shared" si="80"/>
        <v>0</v>
      </c>
      <c r="AK591" s="1"/>
      <c r="AL591" s="1"/>
      <c r="AM591" s="1"/>
      <c r="AN591" s="1"/>
      <c r="AP591" s="30">
        <f t="shared" si="77"/>
        <v>0</v>
      </c>
      <c r="AQ591" s="1"/>
      <c r="AR591" s="1">
        <f t="shared" ref="AR591:AR654" si="82">AQ591*AP591</f>
        <v>0</v>
      </c>
      <c r="AS591" s="1"/>
      <c r="AT591" s="1"/>
      <c r="AU591" s="2">
        <f t="shared" si="81"/>
        <v>0</v>
      </c>
      <c r="AW591" s="1"/>
      <c r="AX591" s="1"/>
      <c r="AY591" s="1"/>
      <c r="AZ591" s="2">
        <f t="shared" si="76"/>
        <v>0</v>
      </c>
      <c r="BA591" s="2">
        <f>SUM(AF591,AH591,-AZ591,-Table1913[[#This Row],[Sale Fee]])</f>
        <v>0</v>
      </c>
      <c r="BC591" s="1"/>
      <c r="BD591" s="1"/>
      <c r="BE591" s="1"/>
    </row>
    <row r="592" spans="1:57" x14ac:dyDescent="0.25">
      <c r="A592" s="1"/>
      <c r="B592" s="1"/>
      <c r="E592" s="4"/>
      <c r="F592" s="4"/>
      <c r="Q592" s="1"/>
      <c r="R592" s="1"/>
      <c r="S592" s="1"/>
      <c r="U592" s="1"/>
      <c r="V592" s="1"/>
      <c r="W592" s="1">
        <f t="shared" si="78"/>
        <v>0</v>
      </c>
      <c r="X592" s="1"/>
      <c r="Y592" s="1"/>
      <c r="Z592" s="1">
        <f>Table1913[[#This Row],[Quantity2]]*Table1913[[#This Row],[U Cost]]</f>
        <v>0</v>
      </c>
      <c r="AB592" s="1"/>
      <c r="AC592" s="1"/>
      <c r="AD592" s="1">
        <f t="shared" si="79"/>
        <v>0</v>
      </c>
      <c r="AE592" s="1"/>
      <c r="AF592" s="1">
        <f>SUM(Table1913[[#This Row],[Total 
Paid]:[Shipping 
Charged]])</f>
        <v>0</v>
      </c>
      <c r="AG592" s="1"/>
      <c r="AH592" s="1"/>
      <c r="AI592" s="1">
        <f t="shared" si="80"/>
        <v>0</v>
      </c>
      <c r="AK592" s="1"/>
      <c r="AL592" s="1"/>
      <c r="AM592" s="1"/>
      <c r="AN592" s="1"/>
      <c r="AP592" s="30">
        <f t="shared" si="77"/>
        <v>0</v>
      </c>
      <c r="AQ592" s="1"/>
      <c r="AR592" s="1">
        <f t="shared" si="82"/>
        <v>0</v>
      </c>
      <c r="AS592" s="1"/>
      <c r="AT592" s="1"/>
      <c r="AU592" s="2">
        <f t="shared" si="81"/>
        <v>0</v>
      </c>
      <c r="AW592" s="1"/>
      <c r="AX592" s="1"/>
      <c r="AY592" s="1"/>
      <c r="AZ592" s="2">
        <f t="shared" si="76"/>
        <v>0</v>
      </c>
      <c r="BA592" s="2">
        <f>SUM(AF592,AH592,-AZ592,-Table1913[[#This Row],[Sale Fee]])</f>
        <v>0</v>
      </c>
      <c r="BC592" s="1"/>
      <c r="BD592" s="1"/>
      <c r="BE592" s="1"/>
    </row>
    <row r="593" spans="1:57" x14ac:dyDescent="0.25">
      <c r="A593" s="1"/>
      <c r="B593" s="1"/>
      <c r="E593" s="4"/>
      <c r="F593" s="4"/>
      <c r="Q593" s="1"/>
      <c r="R593" s="1"/>
      <c r="S593" s="1"/>
      <c r="U593" s="1"/>
      <c r="V593" s="1"/>
      <c r="W593" s="1">
        <f t="shared" si="78"/>
        <v>0</v>
      </c>
      <c r="X593" s="1"/>
      <c r="Y593" s="1"/>
      <c r="Z593" s="1">
        <f>Table1913[[#This Row],[Quantity2]]*Table1913[[#This Row],[U Cost]]</f>
        <v>0</v>
      </c>
      <c r="AB593" s="1"/>
      <c r="AC593" s="1"/>
      <c r="AD593" s="1">
        <f t="shared" si="79"/>
        <v>0</v>
      </c>
      <c r="AE593" s="1"/>
      <c r="AF593" s="1">
        <f>SUM(Table1913[[#This Row],[Total 
Paid]:[Shipping 
Charged]])</f>
        <v>0</v>
      </c>
      <c r="AG593" s="1"/>
      <c r="AH593" s="1"/>
      <c r="AI593" s="1">
        <f t="shared" si="80"/>
        <v>0</v>
      </c>
      <c r="AK593" s="1"/>
      <c r="AL593" s="1"/>
      <c r="AM593" s="1"/>
      <c r="AN593" s="1"/>
      <c r="AP593" s="30">
        <f t="shared" si="77"/>
        <v>0</v>
      </c>
      <c r="AQ593" s="1"/>
      <c r="AR593" s="1">
        <f t="shared" si="82"/>
        <v>0</v>
      </c>
      <c r="AS593" s="1"/>
      <c r="AT593" s="1"/>
      <c r="AU593" s="2">
        <f t="shared" si="81"/>
        <v>0</v>
      </c>
      <c r="AW593" s="1"/>
      <c r="AX593" s="1"/>
      <c r="AY593" s="1"/>
      <c r="AZ593" s="2">
        <f t="shared" si="76"/>
        <v>0</v>
      </c>
      <c r="BA593" s="2">
        <f>SUM(AF593,AH593,-AZ593,-Table1913[[#This Row],[Sale Fee]])</f>
        <v>0</v>
      </c>
      <c r="BC593" s="1"/>
      <c r="BD593" s="1"/>
      <c r="BE593" s="1"/>
    </row>
    <row r="594" spans="1:57" x14ac:dyDescent="0.25">
      <c r="A594" s="1"/>
      <c r="B594" s="1"/>
      <c r="E594" s="4"/>
      <c r="F594" s="4"/>
      <c r="Q594" s="1"/>
      <c r="R594" s="1"/>
      <c r="S594" s="1"/>
      <c r="U594" s="1"/>
      <c r="V594" s="1"/>
      <c r="W594" s="1">
        <f t="shared" si="78"/>
        <v>0</v>
      </c>
      <c r="X594" s="1"/>
      <c r="Y594" s="1"/>
      <c r="Z594" s="1">
        <f>Table1913[[#This Row],[Quantity2]]*Table1913[[#This Row],[U Cost]]</f>
        <v>0</v>
      </c>
      <c r="AB594" s="1"/>
      <c r="AC594" s="1"/>
      <c r="AD594" s="1">
        <f t="shared" si="79"/>
        <v>0</v>
      </c>
      <c r="AE594" s="1"/>
      <c r="AF594" s="1">
        <f>SUM(Table1913[[#This Row],[Total 
Paid]:[Shipping 
Charged]])</f>
        <v>0</v>
      </c>
      <c r="AG594" s="1"/>
      <c r="AH594" s="1"/>
      <c r="AI594" s="1">
        <f t="shared" si="80"/>
        <v>0</v>
      </c>
      <c r="AK594" s="1"/>
      <c r="AL594" s="1"/>
      <c r="AM594" s="1"/>
      <c r="AN594" s="1"/>
      <c r="AP594" s="30">
        <f t="shared" si="77"/>
        <v>0</v>
      </c>
      <c r="AQ594" s="1"/>
      <c r="AR594" s="1">
        <f t="shared" si="82"/>
        <v>0</v>
      </c>
      <c r="AS594" s="1"/>
      <c r="AT594" s="1"/>
      <c r="AU594" s="2">
        <f t="shared" si="81"/>
        <v>0</v>
      </c>
      <c r="AW594" s="1"/>
      <c r="AX594" s="1"/>
      <c r="AY594" s="1"/>
      <c r="AZ594" s="2">
        <f t="shared" si="76"/>
        <v>0</v>
      </c>
      <c r="BA594" s="2">
        <f>SUM(AF594,AH594,-AZ594,-Table1913[[#This Row],[Sale Fee]])</f>
        <v>0</v>
      </c>
      <c r="BC594" s="1"/>
      <c r="BD594" s="1"/>
      <c r="BE594" s="1"/>
    </row>
    <row r="595" spans="1:57" x14ac:dyDescent="0.25">
      <c r="A595" s="1"/>
      <c r="B595" s="1"/>
      <c r="E595" s="4"/>
      <c r="F595" s="4"/>
      <c r="Q595" s="1"/>
      <c r="R595" s="1"/>
      <c r="S595" s="1"/>
      <c r="U595" s="1"/>
      <c r="V595" s="1"/>
      <c r="W595" s="1">
        <f t="shared" si="78"/>
        <v>0</v>
      </c>
      <c r="X595" s="1"/>
      <c r="Y595" s="1"/>
      <c r="Z595" s="1">
        <f>Table1913[[#This Row],[Quantity2]]*Table1913[[#This Row],[U Cost]]</f>
        <v>0</v>
      </c>
      <c r="AB595" s="1"/>
      <c r="AC595" s="1"/>
      <c r="AD595" s="1">
        <f t="shared" si="79"/>
        <v>0</v>
      </c>
      <c r="AE595" s="1"/>
      <c r="AF595" s="1">
        <f>SUM(Table1913[[#This Row],[Total 
Paid]:[Shipping 
Charged]])</f>
        <v>0</v>
      </c>
      <c r="AG595" s="1"/>
      <c r="AH595" s="1"/>
      <c r="AI595" s="1">
        <f t="shared" si="80"/>
        <v>0</v>
      </c>
      <c r="AK595" s="1"/>
      <c r="AL595" s="1"/>
      <c r="AM595" s="1"/>
      <c r="AN595" s="1"/>
      <c r="AP595" s="30">
        <f t="shared" si="77"/>
        <v>0</v>
      </c>
      <c r="AQ595" s="1"/>
      <c r="AR595" s="1">
        <f t="shared" si="82"/>
        <v>0</v>
      </c>
      <c r="AS595" s="1"/>
      <c r="AT595" s="1"/>
      <c r="AU595" s="2">
        <f t="shared" si="81"/>
        <v>0</v>
      </c>
      <c r="AW595" s="1"/>
      <c r="AX595" s="1"/>
      <c r="AY595" s="1"/>
      <c r="AZ595" s="2">
        <f t="shared" si="76"/>
        <v>0</v>
      </c>
      <c r="BA595" s="2">
        <f>SUM(AF595,AH595,-AZ595,-Table1913[[#This Row],[Sale Fee]])</f>
        <v>0</v>
      </c>
      <c r="BC595" s="1"/>
      <c r="BD595" s="1"/>
      <c r="BE595" s="1"/>
    </row>
    <row r="596" spans="1:57" x14ac:dyDescent="0.25">
      <c r="A596" s="1"/>
      <c r="B596" s="1"/>
      <c r="E596" s="4"/>
      <c r="F596" s="4"/>
      <c r="Q596" s="1"/>
      <c r="R596" s="1"/>
      <c r="S596" s="1"/>
      <c r="U596" s="1"/>
      <c r="V596" s="1"/>
      <c r="W596" s="1">
        <f t="shared" si="78"/>
        <v>0</v>
      </c>
      <c r="X596" s="1"/>
      <c r="Y596" s="1"/>
      <c r="Z596" s="1">
        <f>Table1913[[#This Row],[Quantity2]]*Table1913[[#This Row],[U Cost]]</f>
        <v>0</v>
      </c>
      <c r="AB596" s="1"/>
      <c r="AC596" s="1"/>
      <c r="AD596" s="1">
        <f t="shared" si="79"/>
        <v>0</v>
      </c>
      <c r="AE596" s="1"/>
      <c r="AF596" s="1">
        <f>SUM(Table1913[[#This Row],[Total 
Paid]:[Shipping 
Charged]])</f>
        <v>0</v>
      </c>
      <c r="AG596" s="1"/>
      <c r="AH596" s="1"/>
      <c r="AI596" s="1">
        <f t="shared" si="80"/>
        <v>0</v>
      </c>
      <c r="AK596" s="1"/>
      <c r="AL596" s="1"/>
      <c r="AM596" s="1"/>
      <c r="AN596" s="1"/>
      <c r="AP596" s="30">
        <f t="shared" si="77"/>
        <v>0</v>
      </c>
      <c r="AQ596" s="1"/>
      <c r="AR596" s="1">
        <f t="shared" si="82"/>
        <v>0</v>
      </c>
      <c r="AS596" s="1"/>
      <c r="AT596" s="1"/>
      <c r="AU596" s="2">
        <f t="shared" si="81"/>
        <v>0</v>
      </c>
      <c r="AW596" s="1"/>
      <c r="AX596" s="1"/>
      <c r="AY596" s="1"/>
      <c r="AZ596" s="2">
        <f t="shared" si="76"/>
        <v>0</v>
      </c>
      <c r="BA596" s="2">
        <f>SUM(AF596,AH596,-AZ596,-Table1913[[#This Row],[Sale Fee]])</f>
        <v>0</v>
      </c>
      <c r="BC596" s="1"/>
      <c r="BD596" s="1"/>
      <c r="BE596" s="1"/>
    </row>
    <row r="597" spans="1:57" x14ac:dyDescent="0.25">
      <c r="A597" s="1"/>
      <c r="B597" s="1"/>
      <c r="E597" s="4"/>
      <c r="F597" s="4"/>
      <c r="Q597" s="1"/>
      <c r="R597" s="1"/>
      <c r="S597" s="1"/>
      <c r="U597" s="1"/>
      <c r="V597" s="1"/>
      <c r="W597" s="1">
        <f t="shared" si="78"/>
        <v>0</v>
      </c>
      <c r="X597" s="1"/>
      <c r="Y597" s="1"/>
      <c r="Z597" s="1">
        <f>Table1913[[#This Row],[Quantity2]]*Table1913[[#This Row],[U Cost]]</f>
        <v>0</v>
      </c>
      <c r="AB597" s="1"/>
      <c r="AC597" s="1"/>
      <c r="AD597" s="1">
        <f t="shared" si="79"/>
        <v>0</v>
      </c>
      <c r="AE597" s="1"/>
      <c r="AF597" s="1">
        <f>SUM(Table1913[[#This Row],[Total 
Paid]:[Shipping 
Charged]])</f>
        <v>0</v>
      </c>
      <c r="AG597" s="1"/>
      <c r="AH597" s="1"/>
      <c r="AI597" s="1">
        <f t="shared" si="80"/>
        <v>0</v>
      </c>
      <c r="AK597" s="1"/>
      <c r="AL597" s="1"/>
      <c r="AM597" s="1"/>
      <c r="AN597" s="1"/>
      <c r="AP597" s="30">
        <f t="shared" si="77"/>
        <v>0</v>
      </c>
      <c r="AQ597" s="1"/>
      <c r="AR597" s="1">
        <f t="shared" si="82"/>
        <v>0</v>
      </c>
      <c r="AS597" s="1"/>
      <c r="AT597" s="1"/>
      <c r="AU597" s="2">
        <f t="shared" si="81"/>
        <v>0</v>
      </c>
      <c r="AW597" s="1"/>
      <c r="AX597" s="1"/>
      <c r="AY597" s="1"/>
      <c r="AZ597" s="2">
        <f t="shared" si="76"/>
        <v>0</v>
      </c>
      <c r="BA597" s="2">
        <f>SUM(AF597,AH597,-AZ597,-Table1913[[#This Row],[Sale Fee]])</f>
        <v>0</v>
      </c>
      <c r="BC597" s="1"/>
      <c r="BD597" s="1"/>
      <c r="BE597" s="1"/>
    </row>
    <row r="598" spans="1:57" x14ac:dyDescent="0.25">
      <c r="A598" s="1"/>
      <c r="B598" s="1"/>
      <c r="E598" s="4"/>
      <c r="F598" s="4"/>
      <c r="Q598" s="1"/>
      <c r="R598" s="1"/>
      <c r="S598" s="1"/>
      <c r="U598" s="1"/>
      <c r="V598" s="1"/>
      <c r="W598" s="1">
        <f t="shared" si="78"/>
        <v>0</v>
      </c>
      <c r="X598" s="1"/>
      <c r="Y598" s="1"/>
      <c r="Z598" s="1">
        <f>Table1913[[#This Row],[Quantity2]]*Table1913[[#This Row],[U Cost]]</f>
        <v>0</v>
      </c>
      <c r="AB598" s="1"/>
      <c r="AC598" s="1"/>
      <c r="AD598" s="1">
        <f t="shared" si="79"/>
        <v>0</v>
      </c>
      <c r="AE598" s="1"/>
      <c r="AF598" s="1">
        <f>SUM(Table1913[[#This Row],[Total 
Paid]:[Shipping 
Charged]])</f>
        <v>0</v>
      </c>
      <c r="AG598" s="1"/>
      <c r="AH598" s="1"/>
      <c r="AI598" s="1">
        <f t="shared" si="80"/>
        <v>0</v>
      </c>
      <c r="AK598" s="1"/>
      <c r="AL598" s="1"/>
      <c r="AM598" s="1"/>
      <c r="AN598" s="1"/>
      <c r="AP598" s="30">
        <f t="shared" si="77"/>
        <v>0</v>
      </c>
      <c r="AQ598" s="1"/>
      <c r="AR598" s="1">
        <f t="shared" si="82"/>
        <v>0</v>
      </c>
      <c r="AS598" s="1"/>
      <c r="AT598" s="1"/>
      <c r="AU598" s="2">
        <f t="shared" si="81"/>
        <v>0</v>
      </c>
      <c r="AW598" s="1"/>
      <c r="AX598" s="1"/>
      <c r="AY598" s="1"/>
      <c r="AZ598" s="2">
        <f t="shared" si="76"/>
        <v>0</v>
      </c>
      <c r="BA598" s="2">
        <f>SUM(AF598,AH598,-AZ598,-Table1913[[#This Row],[Sale Fee]])</f>
        <v>0</v>
      </c>
      <c r="BC598" s="1"/>
      <c r="BD598" s="1"/>
      <c r="BE598" s="1"/>
    </row>
    <row r="599" spans="1:57" x14ac:dyDescent="0.25">
      <c r="A599" s="1"/>
      <c r="B599" s="1"/>
      <c r="E599" s="4"/>
      <c r="F599" s="4"/>
      <c r="Q599" s="1"/>
      <c r="R599" s="1"/>
      <c r="S599" s="1"/>
      <c r="U599" s="1"/>
      <c r="V599" s="1"/>
      <c r="W599" s="1">
        <f t="shared" si="78"/>
        <v>0</v>
      </c>
      <c r="X599" s="1"/>
      <c r="Y599" s="1"/>
      <c r="Z599" s="1">
        <f>Table1913[[#This Row],[Quantity2]]*Table1913[[#This Row],[U Cost]]</f>
        <v>0</v>
      </c>
      <c r="AB599" s="1"/>
      <c r="AC599" s="1"/>
      <c r="AD599" s="1">
        <f t="shared" si="79"/>
        <v>0</v>
      </c>
      <c r="AE599" s="1"/>
      <c r="AF599" s="1">
        <f>SUM(Table1913[[#This Row],[Total 
Paid]:[Shipping 
Charged]])</f>
        <v>0</v>
      </c>
      <c r="AG599" s="1"/>
      <c r="AH599" s="1"/>
      <c r="AI599" s="1">
        <f t="shared" si="80"/>
        <v>0</v>
      </c>
      <c r="AK599" s="1"/>
      <c r="AL599" s="1"/>
      <c r="AM599" s="1"/>
      <c r="AN599" s="1"/>
      <c r="AP599" s="30">
        <f t="shared" si="77"/>
        <v>0</v>
      </c>
      <c r="AQ599" s="1"/>
      <c r="AR599" s="1">
        <f t="shared" si="82"/>
        <v>0</v>
      </c>
      <c r="AS599" s="1"/>
      <c r="AT599" s="1"/>
      <c r="AU599" s="2">
        <f t="shared" si="81"/>
        <v>0</v>
      </c>
      <c r="AW599" s="1"/>
      <c r="AX599" s="1"/>
      <c r="AY599" s="1"/>
      <c r="AZ599" s="2">
        <f t="shared" si="76"/>
        <v>0</v>
      </c>
      <c r="BA599" s="2">
        <f>SUM(AF599,AH599,-AZ599,-Table1913[[#This Row],[Sale Fee]])</f>
        <v>0</v>
      </c>
      <c r="BC599" s="1"/>
      <c r="BD599" s="1"/>
      <c r="BE599" s="1"/>
    </row>
    <row r="600" spans="1:57" x14ac:dyDescent="0.25">
      <c r="A600" s="1"/>
      <c r="B600" s="1"/>
      <c r="E600" s="4"/>
      <c r="F600" s="4"/>
      <c r="Q600" s="1"/>
      <c r="R600" s="1"/>
      <c r="S600" s="1"/>
      <c r="U600" s="1"/>
      <c r="V600" s="1"/>
      <c r="W600" s="1">
        <f t="shared" si="78"/>
        <v>0</v>
      </c>
      <c r="X600" s="1"/>
      <c r="Y600" s="1"/>
      <c r="Z600" s="1">
        <f>Table1913[[#This Row],[Quantity2]]*Table1913[[#This Row],[U Cost]]</f>
        <v>0</v>
      </c>
      <c r="AB600" s="1"/>
      <c r="AC600" s="1"/>
      <c r="AD600" s="1">
        <f t="shared" si="79"/>
        <v>0</v>
      </c>
      <c r="AE600" s="1"/>
      <c r="AF600" s="1">
        <f>SUM(Table1913[[#This Row],[Total 
Paid]:[Shipping 
Charged]])</f>
        <v>0</v>
      </c>
      <c r="AG600" s="1"/>
      <c r="AH600" s="1"/>
      <c r="AI600" s="1">
        <f t="shared" si="80"/>
        <v>0</v>
      </c>
      <c r="AK600" s="1"/>
      <c r="AL600" s="1"/>
      <c r="AM600" s="1"/>
      <c r="AN600" s="1"/>
      <c r="AP600" s="30">
        <f t="shared" si="77"/>
        <v>0</v>
      </c>
      <c r="AQ600" s="1"/>
      <c r="AR600" s="1">
        <f t="shared" si="82"/>
        <v>0</v>
      </c>
      <c r="AS600" s="1"/>
      <c r="AT600" s="1"/>
      <c r="AU600" s="2">
        <f t="shared" si="81"/>
        <v>0</v>
      </c>
      <c r="AW600" s="1"/>
      <c r="AX600" s="1"/>
      <c r="AY600" s="1"/>
      <c r="AZ600" s="2">
        <f t="shared" si="76"/>
        <v>0</v>
      </c>
      <c r="BA600" s="2">
        <f>SUM(AF600,AH600,-AZ600,-Table1913[[#This Row],[Sale Fee]])</f>
        <v>0</v>
      </c>
      <c r="BC600" s="1"/>
      <c r="BD600" s="1"/>
      <c r="BE600" s="1"/>
    </row>
    <row r="601" spans="1:57" x14ac:dyDescent="0.25">
      <c r="A601" s="1"/>
      <c r="B601" s="1"/>
      <c r="E601" s="4"/>
      <c r="F601" s="4"/>
      <c r="Q601" s="1"/>
      <c r="R601" s="1"/>
      <c r="S601" s="1"/>
      <c r="U601" s="1"/>
      <c r="V601" s="1"/>
      <c r="W601" s="1">
        <f t="shared" si="78"/>
        <v>0</v>
      </c>
      <c r="X601" s="1"/>
      <c r="Y601" s="1"/>
      <c r="Z601" s="1">
        <f>Table1913[[#This Row],[Quantity2]]*Table1913[[#This Row],[U Cost]]</f>
        <v>0</v>
      </c>
      <c r="AB601" s="1"/>
      <c r="AC601" s="1"/>
      <c r="AD601" s="1">
        <f t="shared" si="79"/>
        <v>0</v>
      </c>
      <c r="AE601" s="1"/>
      <c r="AF601" s="1">
        <f>SUM(Table1913[[#This Row],[Total 
Paid]:[Shipping 
Charged]])</f>
        <v>0</v>
      </c>
      <c r="AG601" s="1"/>
      <c r="AH601" s="1"/>
      <c r="AI601" s="1">
        <f t="shared" si="80"/>
        <v>0</v>
      </c>
      <c r="AK601" s="1"/>
      <c r="AL601" s="1"/>
      <c r="AM601" s="1"/>
      <c r="AN601" s="1"/>
      <c r="AP601" s="30">
        <f t="shared" si="77"/>
        <v>0</v>
      </c>
      <c r="AQ601" s="1"/>
      <c r="AR601" s="1">
        <f t="shared" si="82"/>
        <v>0</v>
      </c>
      <c r="AS601" s="1"/>
      <c r="AT601" s="1"/>
      <c r="AU601" s="2">
        <f t="shared" si="81"/>
        <v>0</v>
      </c>
      <c r="AW601" s="1"/>
      <c r="AX601" s="1"/>
      <c r="AY601" s="1"/>
      <c r="AZ601" s="2">
        <f t="shared" si="76"/>
        <v>0</v>
      </c>
      <c r="BA601" s="2">
        <f>SUM(AF601,AH601,-AZ601,-Table1913[[#This Row],[Sale Fee]])</f>
        <v>0</v>
      </c>
      <c r="BC601" s="1"/>
      <c r="BD601" s="1"/>
      <c r="BE601" s="1"/>
    </row>
    <row r="602" spans="1:57" x14ac:dyDescent="0.25">
      <c r="A602" s="1"/>
      <c r="B602" s="1"/>
      <c r="E602" s="4"/>
      <c r="F602" s="4"/>
      <c r="Q602" s="1"/>
      <c r="R602" s="1"/>
      <c r="S602" s="1"/>
      <c r="U602" s="1"/>
      <c r="V602" s="1"/>
      <c r="W602" s="1">
        <f t="shared" si="78"/>
        <v>0</v>
      </c>
      <c r="X602" s="1"/>
      <c r="Y602" s="1"/>
      <c r="Z602" s="1">
        <f>Table1913[[#This Row],[Quantity2]]*Table1913[[#This Row],[U Cost]]</f>
        <v>0</v>
      </c>
      <c r="AB602" s="1"/>
      <c r="AC602" s="1"/>
      <c r="AD602" s="1">
        <f t="shared" si="79"/>
        <v>0</v>
      </c>
      <c r="AE602" s="1"/>
      <c r="AF602" s="1">
        <f>SUM(Table1913[[#This Row],[Total 
Paid]:[Shipping 
Charged]])</f>
        <v>0</v>
      </c>
      <c r="AG602" s="1"/>
      <c r="AH602" s="1"/>
      <c r="AI602" s="1">
        <f t="shared" si="80"/>
        <v>0</v>
      </c>
      <c r="AK602" s="1"/>
      <c r="AL602" s="1"/>
      <c r="AM602" s="1"/>
      <c r="AN602" s="1"/>
      <c r="AP602" s="30">
        <f t="shared" si="77"/>
        <v>0</v>
      </c>
      <c r="AQ602" s="1"/>
      <c r="AR602" s="1">
        <f t="shared" si="82"/>
        <v>0</v>
      </c>
      <c r="AS602" s="1"/>
      <c r="AT602" s="1"/>
      <c r="AU602" s="2">
        <f t="shared" si="81"/>
        <v>0</v>
      </c>
      <c r="AW602" s="1"/>
      <c r="AX602" s="1"/>
      <c r="AY602" s="1"/>
      <c r="AZ602" s="2">
        <f t="shared" si="76"/>
        <v>0</v>
      </c>
      <c r="BA602" s="2">
        <f>SUM(AF602,AH602,-AZ602,-Table1913[[#This Row],[Sale Fee]])</f>
        <v>0</v>
      </c>
      <c r="BC602" s="1"/>
      <c r="BD602" s="1"/>
      <c r="BE602" s="1"/>
    </row>
    <row r="603" spans="1:57" x14ac:dyDescent="0.25">
      <c r="A603" s="1"/>
      <c r="B603" s="1"/>
      <c r="E603" s="4"/>
      <c r="F603" s="4"/>
      <c r="Q603" s="1"/>
      <c r="R603" s="1"/>
      <c r="S603" s="1"/>
      <c r="U603" s="1"/>
      <c r="V603" s="1"/>
      <c r="W603" s="1">
        <f t="shared" si="78"/>
        <v>0</v>
      </c>
      <c r="X603" s="1"/>
      <c r="Y603" s="1"/>
      <c r="Z603" s="1">
        <f>Table1913[[#This Row],[Quantity2]]*Table1913[[#This Row],[U Cost]]</f>
        <v>0</v>
      </c>
      <c r="AB603" s="1"/>
      <c r="AC603" s="1"/>
      <c r="AD603" s="1">
        <f t="shared" si="79"/>
        <v>0</v>
      </c>
      <c r="AE603" s="1"/>
      <c r="AF603" s="1">
        <f>SUM(Table1913[[#This Row],[Total 
Paid]:[Shipping 
Charged]])</f>
        <v>0</v>
      </c>
      <c r="AG603" s="1"/>
      <c r="AH603" s="1"/>
      <c r="AI603" s="1">
        <f t="shared" si="80"/>
        <v>0</v>
      </c>
      <c r="AK603" s="1"/>
      <c r="AL603" s="1"/>
      <c r="AM603" s="1"/>
      <c r="AN603" s="1"/>
      <c r="AP603" s="30">
        <f t="shared" si="77"/>
        <v>0</v>
      </c>
      <c r="AQ603" s="1"/>
      <c r="AR603" s="1">
        <f t="shared" si="82"/>
        <v>0</v>
      </c>
      <c r="AS603" s="1"/>
      <c r="AT603" s="1"/>
      <c r="AU603" s="2">
        <f t="shared" si="81"/>
        <v>0</v>
      </c>
      <c r="AW603" s="1"/>
      <c r="AX603" s="1"/>
      <c r="AY603" s="1"/>
      <c r="AZ603" s="2">
        <f t="shared" si="76"/>
        <v>0</v>
      </c>
      <c r="BA603" s="2">
        <f>SUM(AF603,AH603,-AZ603,-Table1913[[#This Row],[Sale Fee]])</f>
        <v>0</v>
      </c>
      <c r="BC603" s="1"/>
      <c r="BD603" s="1"/>
      <c r="BE603" s="1"/>
    </row>
    <row r="604" spans="1:57" x14ac:dyDescent="0.25">
      <c r="A604" s="1"/>
      <c r="B604" s="1"/>
      <c r="E604" s="4"/>
      <c r="F604" s="4"/>
      <c r="Q604" s="1"/>
      <c r="R604" s="1"/>
      <c r="S604" s="1"/>
      <c r="U604" s="1"/>
      <c r="V604" s="1"/>
      <c r="W604" s="1">
        <f t="shared" si="78"/>
        <v>0</v>
      </c>
      <c r="X604" s="1"/>
      <c r="Y604" s="1"/>
      <c r="Z604" s="1">
        <f>Table1913[[#This Row],[Quantity2]]*Table1913[[#This Row],[U Cost]]</f>
        <v>0</v>
      </c>
      <c r="AB604" s="1"/>
      <c r="AC604" s="1"/>
      <c r="AD604" s="1">
        <f t="shared" si="79"/>
        <v>0</v>
      </c>
      <c r="AE604" s="1"/>
      <c r="AF604" s="1">
        <f>SUM(Table1913[[#This Row],[Total 
Paid]:[Shipping 
Charged]])</f>
        <v>0</v>
      </c>
      <c r="AG604" s="1"/>
      <c r="AH604" s="1"/>
      <c r="AI604" s="1">
        <f t="shared" si="80"/>
        <v>0</v>
      </c>
      <c r="AK604" s="1"/>
      <c r="AL604" s="1"/>
      <c r="AM604" s="1"/>
      <c r="AN604" s="1"/>
      <c r="AP604" s="30">
        <f t="shared" si="77"/>
        <v>0</v>
      </c>
      <c r="AQ604" s="1"/>
      <c r="AR604" s="1">
        <f t="shared" si="82"/>
        <v>0</v>
      </c>
      <c r="AS604" s="1"/>
      <c r="AT604" s="1"/>
      <c r="AU604" s="2">
        <f t="shared" si="81"/>
        <v>0</v>
      </c>
      <c r="AW604" s="1"/>
      <c r="AX604" s="1"/>
      <c r="AY604" s="1"/>
      <c r="AZ604" s="2">
        <f t="shared" si="76"/>
        <v>0</v>
      </c>
      <c r="BA604" s="2">
        <f>SUM(AF604,AH604,-AZ604,-Table1913[[#This Row],[Sale Fee]])</f>
        <v>0</v>
      </c>
      <c r="BC604" s="1"/>
      <c r="BD604" s="1"/>
      <c r="BE604" s="1"/>
    </row>
    <row r="605" spans="1:57" x14ac:dyDescent="0.25">
      <c r="A605" s="1"/>
      <c r="B605" s="1"/>
      <c r="E605" s="4"/>
      <c r="F605" s="4"/>
      <c r="Q605" s="1"/>
      <c r="R605" s="1"/>
      <c r="S605" s="1"/>
      <c r="U605" s="1"/>
      <c r="V605" s="1"/>
      <c r="W605" s="1">
        <f t="shared" si="78"/>
        <v>0</v>
      </c>
      <c r="X605" s="1"/>
      <c r="Y605" s="1"/>
      <c r="Z605" s="1">
        <f>Table1913[[#This Row],[Quantity2]]*Table1913[[#This Row],[U Cost]]</f>
        <v>0</v>
      </c>
      <c r="AB605" s="1"/>
      <c r="AC605" s="1"/>
      <c r="AD605" s="1">
        <f t="shared" si="79"/>
        <v>0</v>
      </c>
      <c r="AE605" s="1"/>
      <c r="AF605" s="1">
        <f>SUM(Table1913[[#This Row],[Total 
Paid]:[Shipping 
Charged]])</f>
        <v>0</v>
      </c>
      <c r="AG605" s="1"/>
      <c r="AH605" s="1"/>
      <c r="AI605" s="1">
        <f t="shared" si="80"/>
        <v>0</v>
      </c>
      <c r="AK605" s="1"/>
      <c r="AL605" s="1"/>
      <c r="AM605" s="1"/>
      <c r="AN605" s="1"/>
      <c r="AP605" s="30">
        <f t="shared" si="77"/>
        <v>0</v>
      </c>
      <c r="AQ605" s="1"/>
      <c r="AR605" s="1">
        <f t="shared" si="82"/>
        <v>0</v>
      </c>
      <c r="AS605" s="1"/>
      <c r="AT605" s="1"/>
      <c r="AU605" s="2">
        <f t="shared" si="81"/>
        <v>0</v>
      </c>
      <c r="AW605" s="1"/>
      <c r="AX605" s="1"/>
      <c r="AY605" s="1"/>
      <c r="AZ605" s="2">
        <f t="shared" si="76"/>
        <v>0</v>
      </c>
      <c r="BA605" s="2">
        <f>SUM(AF605,AH605,-AZ605,-Table1913[[#This Row],[Sale Fee]])</f>
        <v>0</v>
      </c>
      <c r="BC605" s="1"/>
      <c r="BD605" s="1"/>
      <c r="BE605" s="1"/>
    </row>
    <row r="606" spans="1:57" x14ac:dyDescent="0.25">
      <c r="A606" s="1"/>
      <c r="B606" s="1"/>
      <c r="E606" s="4"/>
      <c r="F606" s="4"/>
      <c r="Q606" s="1"/>
      <c r="R606" s="1"/>
      <c r="S606" s="1"/>
      <c r="U606" s="1"/>
      <c r="V606" s="1"/>
      <c r="W606" s="1">
        <f t="shared" si="78"/>
        <v>0</v>
      </c>
      <c r="X606" s="1"/>
      <c r="Y606" s="1"/>
      <c r="Z606" s="1">
        <f>Table1913[[#This Row],[Quantity2]]*Table1913[[#This Row],[U Cost]]</f>
        <v>0</v>
      </c>
      <c r="AB606" s="1"/>
      <c r="AC606" s="1"/>
      <c r="AD606" s="1">
        <f t="shared" si="79"/>
        <v>0</v>
      </c>
      <c r="AE606" s="1"/>
      <c r="AF606" s="1">
        <f>SUM(Table1913[[#This Row],[Total 
Paid]:[Shipping 
Charged]])</f>
        <v>0</v>
      </c>
      <c r="AG606" s="1"/>
      <c r="AH606" s="1"/>
      <c r="AI606" s="1">
        <f t="shared" si="80"/>
        <v>0</v>
      </c>
      <c r="AK606" s="1"/>
      <c r="AL606" s="1"/>
      <c r="AM606" s="1"/>
      <c r="AN606" s="1"/>
      <c r="AP606" s="30">
        <f t="shared" si="77"/>
        <v>0</v>
      </c>
      <c r="AQ606" s="1"/>
      <c r="AR606" s="1">
        <f t="shared" si="82"/>
        <v>0</v>
      </c>
      <c r="AS606" s="1"/>
      <c r="AT606" s="1"/>
      <c r="AU606" s="2">
        <f t="shared" si="81"/>
        <v>0</v>
      </c>
      <c r="AW606" s="1"/>
      <c r="AX606" s="1"/>
      <c r="AY606" s="1"/>
      <c r="AZ606" s="2">
        <f t="shared" si="76"/>
        <v>0</v>
      </c>
      <c r="BA606" s="2">
        <f>SUM(AF606,AH606,-AZ606,-Table1913[[#This Row],[Sale Fee]])</f>
        <v>0</v>
      </c>
      <c r="BC606" s="1"/>
      <c r="BD606" s="1"/>
      <c r="BE606" s="1"/>
    </row>
    <row r="607" spans="1:57" x14ac:dyDescent="0.25">
      <c r="A607" s="1"/>
      <c r="B607" s="1"/>
      <c r="E607" s="4"/>
      <c r="F607" s="4"/>
      <c r="Q607" s="1"/>
      <c r="R607" s="1"/>
      <c r="S607" s="1"/>
      <c r="U607" s="1"/>
      <c r="V607" s="1"/>
      <c r="W607" s="1">
        <f t="shared" si="78"/>
        <v>0</v>
      </c>
      <c r="X607" s="1"/>
      <c r="Y607" s="1"/>
      <c r="Z607" s="1">
        <f>Table1913[[#This Row],[Quantity2]]*Table1913[[#This Row],[U Cost]]</f>
        <v>0</v>
      </c>
      <c r="AB607" s="1"/>
      <c r="AC607" s="1"/>
      <c r="AD607" s="1">
        <f t="shared" si="79"/>
        <v>0</v>
      </c>
      <c r="AE607" s="1"/>
      <c r="AF607" s="1">
        <f>SUM(Table1913[[#This Row],[Total 
Paid]:[Shipping 
Charged]])</f>
        <v>0</v>
      </c>
      <c r="AG607" s="1"/>
      <c r="AH607" s="1"/>
      <c r="AI607" s="1">
        <f t="shared" si="80"/>
        <v>0</v>
      </c>
      <c r="AK607" s="1"/>
      <c r="AL607" s="1"/>
      <c r="AM607" s="1"/>
      <c r="AN607" s="1"/>
      <c r="AP607" s="30">
        <f t="shared" si="77"/>
        <v>0</v>
      </c>
      <c r="AQ607" s="1"/>
      <c r="AR607" s="1">
        <f t="shared" si="82"/>
        <v>0</v>
      </c>
      <c r="AS607" s="1"/>
      <c r="AT607" s="1"/>
      <c r="AU607" s="2">
        <f t="shared" si="81"/>
        <v>0</v>
      </c>
      <c r="AW607" s="1"/>
      <c r="AX607" s="1"/>
      <c r="AY607" s="1"/>
      <c r="AZ607" s="2">
        <f t="shared" si="76"/>
        <v>0</v>
      </c>
      <c r="BA607" s="2">
        <f>SUM(AF607,AH607,-AZ607,-Table1913[[#This Row],[Sale Fee]])</f>
        <v>0</v>
      </c>
      <c r="BC607" s="1"/>
      <c r="BD607" s="1"/>
      <c r="BE607" s="1"/>
    </row>
    <row r="608" spans="1:57" x14ac:dyDescent="0.25">
      <c r="A608" s="1"/>
      <c r="B608" s="1"/>
      <c r="E608" s="4"/>
      <c r="F608" s="4"/>
      <c r="Q608" s="1"/>
      <c r="R608" s="1"/>
      <c r="S608" s="1"/>
      <c r="U608" s="1"/>
      <c r="V608" s="1"/>
      <c r="W608" s="1">
        <f t="shared" si="78"/>
        <v>0</v>
      </c>
      <c r="X608" s="1"/>
      <c r="Y608" s="1"/>
      <c r="Z608" s="1">
        <f>Table1913[[#This Row],[Quantity2]]*Table1913[[#This Row],[U Cost]]</f>
        <v>0</v>
      </c>
      <c r="AB608" s="1"/>
      <c r="AC608" s="1"/>
      <c r="AD608" s="1">
        <f t="shared" si="79"/>
        <v>0</v>
      </c>
      <c r="AE608" s="1"/>
      <c r="AF608" s="1">
        <f>SUM(Table1913[[#This Row],[Total 
Paid]:[Shipping 
Charged]])</f>
        <v>0</v>
      </c>
      <c r="AG608" s="1"/>
      <c r="AH608" s="1"/>
      <c r="AI608" s="1">
        <f t="shared" si="80"/>
        <v>0</v>
      </c>
      <c r="AK608" s="1"/>
      <c r="AL608" s="1"/>
      <c r="AM608" s="1"/>
      <c r="AN608" s="1"/>
      <c r="AP608" s="30">
        <f t="shared" si="77"/>
        <v>0</v>
      </c>
      <c r="AQ608" s="1"/>
      <c r="AR608" s="1">
        <f t="shared" si="82"/>
        <v>0</v>
      </c>
      <c r="AS608" s="1"/>
      <c r="AT608" s="1"/>
      <c r="AU608" s="2">
        <f t="shared" si="81"/>
        <v>0</v>
      </c>
      <c r="AW608" s="1"/>
      <c r="AX608" s="1"/>
      <c r="AY608" s="1"/>
      <c r="AZ608" s="2">
        <f t="shared" si="76"/>
        <v>0</v>
      </c>
      <c r="BA608" s="2">
        <f>SUM(AF608,AH608,-AZ608,-Table1913[[#This Row],[Sale Fee]])</f>
        <v>0</v>
      </c>
      <c r="BC608" s="1"/>
      <c r="BD608" s="1"/>
      <c r="BE608" s="1"/>
    </row>
    <row r="609" spans="1:57" x14ac:dyDescent="0.25">
      <c r="A609" s="1"/>
      <c r="B609" s="1"/>
      <c r="E609" s="4"/>
      <c r="F609" s="4"/>
      <c r="Q609" s="1"/>
      <c r="R609" s="1"/>
      <c r="S609" s="1"/>
      <c r="U609" s="1"/>
      <c r="V609" s="1"/>
      <c r="W609" s="1">
        <f t="shared" si="78"/>
        <v>0</v>
      </c>
      <c r="X609" s="1"/>
      <c r="Y609" s="1"/>
      <c r="Z609" s="1">
        <f>Table1913[[#This Row],[Quantity2]]*Table1913[[#This Row],[U Cost]]</f>
        <v>0</v>
      </c>
      <c r="AB609" s="1"/>
      <c r="AC609" s="1"/>
      <c r="AD609" s="1">
        <f t="shared" si="79"/>
        <v>0</v>
      </c>
      <c r="AE609" s="1"/>
      <c r="AF609" s="1">
        <f>SUM(Table1913[[#This Row],[Total 
Paid]:[Shipping 
Charged]])</f>
        <v>0</v>
      </c>
      <c r="AG609" s="1"/>
      <c r="AH609" s="1"/>
      <c r="AI609" s="1">
        <f t="shared" si="80"/>
        <v>0</v>
      </c>
      <c r="AK609" s="1"/>
      <c r="AL609" s="1"/>
      <c r="AM609" s="1"/>
      <c r="AN609" s="1"/>
      <c r="AP609" s="30">
        <f t="shared" si="77"/>
        <v>0</v>
      </c>
      <c r="AQ609" s="1"/>
      <c r="AR609" s="1">
        <f t="shared" si="82"/>
        <v>0</v>
      </c>
      <c r="AS609" s="1"/>
      <c r="AT609" s="1"/>
      <c r="AU609" s="2">
        <f t="shared" si="81"/>
        <v>0</v>
      </c>
      <c r="AW609" s="1"/>
      <c r="AX609" s="1"/>
      <c r="AY609" s="1"/>
      <c r="AZ609" s="2">
        <f t="shared" si="76"/>
        <v>0</v>
      </c>
      <c r="BA609" s="2">
        <f>SUM(AF609,AH609,-AZ609,-Table1913[[#This Row],[Sale Fee]])</f>
        <v>0</v>
      </c>
      <c r="BC609" s="1"/>
      <c r="BD609" s="1"/>
      <c r="BE609" s="1"/>
    </row>
    <row r="610" spans="1:57" x14ac:dyDescent="0.25">
      <c r="A610" s="1"/>
      <c r="B610" s="1"/>
      <c r="E610" s="4"/>
      <c r="F610" s="4"/>
      <c r="Q610" s="1"/>
      <c r="R610" s="1"/>
      <c r="S610" s="1"/>
      <c r="U610" s="1"/>
      <c r="V610" s="1"/>
      <c r="W610" s="1">
        <f t="shared" si="78"/>
        <v>0</v>
      </c>
      <c r="X610" s="1"/>
      <c r="Y610" s="1"/>
      <c r="Z610" s="1">
        <f>Table1913[[#This Row],[Quantity2]]*Table1913[[#This Row],[U Cost]]</f>
        <v>0</v>
      </c>
      <c r="AB610" s="1"/>
      <c r="AC610" s="1"/>
      <c r="AD610" s="1">
        <f t="shared" si="79"/>
        <v>0</v>
      </c>
      <c r="AE610" s="1"/>
      <c r="AF610" s="1">
        <f>SUM(Table1913[[#This Row],[Total 
Paid]:[Shipping 
Charged]])</f>
        <v>0</v>
      </c>
      <c r="AG610" s="1"/>
      <c r="AH610" s="1"/>
      <c r="AI610" s="1">
        <f t="shared" si="80"/>
        <v>0</v>
      </c>
      <c r="AK610" s="1"/>
      <c r="AL610" s="1"/>
      <c r="AM610" s="1"/>
      <c r="AN610" s="1"/>
      <c r="AP610" s="30">
        <f t="shared" si="77"/>
        <v>0</v>
      </c>
      <c r="AQ610" s="1"/>
      <c r="AR610" s="1">
        <f t="shared" si="82"/>
        <v>0</v>
      </c>
      <c r="AS610" s="1"/>
      <c r="AT610" s="1"/>
      <c r="AU610" s="2">
        <f t="shared" si="81"/>
        <v>0</v>
      </c>
      <c r="AW610" s="1"/>
      <c r="AX610" s="1"/>
      <c r="AY610" s="1"/>
      <c r="AZ610" s="2">
        <f t="shared" si="76"/>
        <v>0</v>
      </c>
      <c r="BA610" s="2">
        <f>SUM(AF610,AH610,-AZ610,-Table1913[[#This Row],[Sale Fee]])</f>
        <v>0</v>
      </c>
      <c r="BC610" s="1"/>
      <c r="BD610" s="1"/>
      <c r="BE610" s="1"/>
    </row>
    <row r="611" spans="1:57" x14ac:dyDescent="0.25">
      <c r="A611" s="1"/>
      <c r="B611" s="1"/>
      <c r="E611" s="4"/>
      <c r="F611" s="4"/>
      <c r="Q611" s="1"/>
      <c r="R611" s="1"/>
      <c r="S611" s="1"/>
      <c r="U611" s="1"/>
      <c r="V611" s="1"/>
      <c r="W611" s="1">
        <f t="shared" si="78"/>
        <v>0</v>
      </c>
      <c r="X611" s="1"/>
      <c r="Y611" s="1"/>
      <c r="Z611" s="1">
        <f>Table1913[[#This Row],[Quantity2]]*Table1913[[#This Row],[U Cost]]</f>
        <v>0</v>
      </c>
      <c r="AB611" s="1"/>
      <c r="AC611" s="1"/>
      <c r="AD611" s="1">
        <f t="shared" si="79"/>
        <v>0</v>
      </c>
      <c r="AE611" s="1"/>
      <c r="AF611" s="1">
        <f>SUM(Table1913[[#This Row],[Total 
Paid]:[Shipping 
Charged]])</f>
        <v>0</v>
      </c>
      <c r="AG611" s="1"/>
      <c r="AH611" s="1"/>
      <c r="AI611" s="1">
        <f t="shared" si="80"/>
        <v>0</v>
      </c>
      <c r="AK611" s="1"/>
      <c r="AL611" s="1"/>
      <c r="AM611" s="1"/>
      <c r="AN611" s="1"/>
      <c r="AP611" s="30">
        <f t="shared" si="77"/>
        <v>0</v>
      </c>
      <c r="AQ611" s="1"/>
      <c r="AR611" s="1">
        <f t="shared" si="82"/>
        <v>0</v>
      </c>
      <c r="AS611" s="1"/>
      <c r="AT611" s="1"/>
      <c r="AU611" s="2">
        <f t="shared" si="81"/>
        <v>0</v>
      </c>
      <c r="AW611" s="1"/>
      <c r="AX611" s="1"/>
      <c r="AY611" s="1"/>
      <c r="AZ611" s="2">
        <f t="shared" si="76"/>
        <v>0</v>
      </c>
      <c r="BA611" s="2">
        <f>SUM(AF611,AH611,-AZ611,-Table1913[[#This Row],[Sale Fee]])</f>
        <v>0</v>
      </c>
      <c r="BC611" s="1"/>
      <c r="BD611" s="1"/>
      <c r="BE611" s="1"/>
    </row>
    <row r="612" spans="1:57" x14ac:dyDescent="0.25">
      <c r="A612" s="1"/>
      <c r="B612" s="1"/>
      <c r="E612" s="4"/>
      <c r="F612" s="4"/>
      <c r="Q612" s="1"/>
      <c r="R612" s="1"/>
      <c r="S612" s="1"/>
      <c r="U612" s="1"/>
      <c r="V612" s="1"/>
      <c r="W612" s="1">
        <f t="shared" si="78"/>
        <v>0</v>
      </c>
      <c r="X612" s="1"/>
      <c r="Y612" s="1"/>
      <c r="Z612" s="1">
        <f>Table1913[[#This Row],[Quantity2]]*Table1913[[#This Row],[U Cost]]</f>
        <v>0</v>
      </c>
      <c r="AB612" s="1"/>
      <c r="AC612" s="1"/>
      <c r="AD612" s="1">
        <f t="shared" si="79"/>
        <v>0</v>
      </c>
      <c r="AE612" s="1"/>
      <c r="AF612" s="1">
        <f>SUM(Table1913[[#This Row],[Total 
Paid]:[Shipping 
Charged]])</f>
        <v>0</v>
      </c>
      <c r="AG612" s="1"/>
      <c r="AH612" s="1"/>
      <c r="AI612" s="1">
        <f t="shared" si="80"/>
        <v>0</v>
      </c>
      <c r="AK612" s="1"/>
      <c r="AL612" s="1"/>
      <c r="AM612" s="1"/>
      <c r="AN612" s="1"/>
      <c r="AP612" s="30">
        <f t="shared" si="77"/>
        <v>0</v>
      </c>
      <c r="AQ612" s="1"/>
      <c r="AR612" s="1">
        <f t="shared" si="82"/>
        <v>0</v>
      </c>
      <c r="AS612" s="1"/>
      <c r="AT612" s="1"/>
      <c r="AU612" s="2">
        <f t="shared" si="81"/>
        <v>0</v>
      </c>
      <c r="AW612" s="1"/>
      <c r="AX612" s="1"/>
      <c r="AY612" s="1"/>
      <c r="AZ612" s="2">
        <f t="shared" si="76"/>
        <v>0</v>
      </c>
      <c r="BA612" s="2">
        <f>SUM(AF612,AH612,-AZ612,-Table1913[[#This Row],[Sale Fee]])</f>
        <v>0</v>
      </c>
      <c r="BC612" s="1"/>
      <c r="BD612" s="1"/>
      <c r="BE612" s="1"/>
    </row>
    <row r="613" spans="1:57" x14ac:dyDescent="0.25">
      <c r="A613" s="1"/>
      <c r="B613" s="1"/>
      <c r="E613" s="4"/>
      <c r="F613" s="4"/>
      <c r="Q613" s="1"/>
      <c r="R613" s="1"/>
      <c r="S613" s="1"/>
      <c r="U613" s="1"/>
      <c r="V613" s="1"/>
      <c r="W613" s="1">
        <f t="shared" si="78"/>
        <v>0</v>
      </c>
      <c r="X613" s="1"/>
      <c r="Y613" s="1"/>
      <c r="Z613" s="1">
        <f>Table1913[[#This Row],[Quantity2]]*Table1913[[#This Row],[U Cost]]</f>
        <v>0</v>
      </c>
      <c r="AB613" s="1"/>
      <c r="AC613" s="1"/>
      <c r="AD613" s="1">
        <f t="shared" si="79"/>
        <v>0</v>
      </c>
      <c r="AE613" s="1"/>
      <c r="AF613" s="1">
        <f>SUM(Table1913[[#This Row],[Total 
Paid]:[Shipping 
Charged]])</f>
        <v>0</v>
      </c>
      <c r="AG613" s="1"/>
      <c r="AH613" s="1"/>
      <c r="AI613" s="1">
        <f t="shared" si="80"/>
        <v>0</v>
      </c>
      <c r="AK613" s="1"/>
      <c r="AL613" s="1"/>
      <c r="AM613" s="1"/>
      <c r="AN613" s="1"/>
      <c r="AP613" s="30">
        <f t="shared" si="77"/>
        <v>0</v>
      </c>
      <c r="AQ613" s="1"/>
      <c r="AR613" s="1">
        <f t="shared" si="82"/>
        <v>0</v>
      </c>
      <c r="AS613" s="1"/>
      <c r="AT613" s="1"/>
      <c r="AU613" s="2">
        <f t="shared" si="81"/>
        <v>0</v>
      </c>
      <c r="AW613" s="1"/>
      <c r="AX613" s="1"/>
      <c r="AY613" s="1"/>
      <c r="AZ613" s="2">
        <f t="shared" si="76"/>
        <v>0</v>
      </c>
      <c r="BA613" s="2">
        <f>SUM(AF613,AH613,-AZ613,-Table1913[[#This Row],[Sale Fee]])</f>
        <v>0</v>
      </c>
      <c r="BC613" s="1"/>
      <c r="BD613" s="1"/>
      <c r="BE613" s="1"/>
    </row>
    <row r="614" spans="1:57" x14ac:dyDescent="0.25">
      <c r="A614" s="1"/>
      <c r="B614" s="1"/>
      <c r="E614" s="4"/>
      <c r="F614" s="4"/>
      <c r="Q614" s="1"/>
      <c r="R614" s="1"/>
      <c r="S614" s="1"/>
      <c r="U614" s="1"/>
      <c r="V614" s="1"/>
      <c r="W614" s="1">
        <f t="shared" si="78"/>
        <v>0</v>
      </c>
      <c r="X614" s="1"/>
      <c r="Y614" s="1"/>
      <c r="Z614" s="1">
        <f>Table1913[[#This Row],[Quantity2]]*Table1913[[#This Row],[U Cost]]</f>
        <v>0</v>
      </c>
      <c r="AB614" s="1"/>
      <c r="AC614" s="1"/>
      <c r="AD614" s="1">
        <f t="shared" si="79"/>
        <v>0</v>
      </c>
      <c r="AE614" s="1"/>
      <c r="AF614" s="1">
        <f>SUM(Table1913[[#This Row],[Total 
Paid]:[Shipping 
Charged]])</f>
        <v>0</v>
      </c>
      <c r="AG614" s="1"/>
      <c r="AH614" s="1"/>
      <c r="AI614" s="1">
        <f t="shared" si="80"/>
        <v>0</v>
      </c>
      <c r="AK614" s="1"/>
      <c r="AL614" s="1"/>
      <c r="AM614" s="1"/>
      <c r="AN614" s="1"/>
      <c r="AP614" s="30">
        <f t="shared" si="77"/>
        <v>0</v>
      </c>
      <c r="AQ614" s="1"/>
      <c r="AR614" s="1">
        <f t="shared" si="82"/>
        <v>0</v>
      </c>
      <c r="AS614" s="1"/>
      <c r="AT614" s="1"/>
      <c r="AU614" s="2">
        <f t="shared" si="81"/>
        <v>0</v>
      </c>
      <c r="AW614" s="1"/>
      <c r="AX614" s="1"/>
      <c r="AY614" s="1"/>
      <c r="AZ614" s="2">
        <f t="shared" si="76"/>
        <v>0</v>
      </c>
      <c r="BA614" s="2">
        <f>SUM(AF614,AH614,-AZ614,-Table1913[[#This Row],[Sale Fee]])</f>
        <v>0</v>
      </c>
      <c r="BC614" s="1"/>
      <c r="BD614" s="1"/>
      <c r="BE614" s="1"/>
    </row>
    <row r="615" spans="1:57" x14ac:dyDescent="0.25">
      <c r="A615" s="1"/>
      <c r="B615" s="1"/>
      <c r="E615" s="4"/>
      <c r="F615" s="4"/>
      <c r="Q615" s="1"/>
      <c r="R615" s="1"/>
      <c r="S615" s="1"/>
      <c r="U615" s="1"/>
      <c r="V615" s="1"/>
      <c r="W615" s="1">
        <f t="shared" si="78"/>
        <v>0</v>
      </c>
      <c r="X615" s="1"/>
      <c r="Y615" s="1"/>
      <c r="Z615" s="1">
        <f>Table1913[[#This Row],[Quantity2]]*Table1913[[#This Row],[U Cost]]</f>
        <v>0</v>
      </c>
      <c r="AB615" s="1"/>
      <c r="AC615" s="1"/>
      <c r="AD615" s="1">
        <f t="shared" si="79"/>
        <v>0</v>
      </c>
      <c r="AE615" s="1"/>
      <c r="AF615" s="1">
        <f>SUM(Table1913[[#This Row],[Total 
Paid]:[Shipping 
Charged]])</f>
        <v>0</v>
      </c>
      <c r="AG615" s="1"/>
      <c r="AH615" s="1"/>
      <c r="AI615" s="1">
        <f t="shared" si="80"/>
        <v>0</v>
      </c>
      <c r="AK615" s="1"/>
      <c r="AL615" s="1"/>
      <c r="AM615" s="1"/>
      <c r="AN615" s="1"/>
      <c r="AP615" s="30">
        <f t="shared" si="77"/>
        <v>0</v>
      </c>
      <c r="AQ615" s="1"/>
      <c r="AR615" s="1">
        <f t="shared" si="82"/>
        <v>0</v>
      </c>
      <c r="AS615" s="1"/>
      <c r="AT615" s="1"/>
      <c r="AU615" s="2">
        <f t="shared" si="81"/>
        <v>0</v>
      </c>
      <c r="AW615" s="1"/>
      <c r="AX615" s="1"/>
      <c r="AY615" s="1"/>
      <c r="AZ615" s="2">
        <f t="shared" si="76"/>
        <v>0</v>
      </c>
      <c r="BA615" s="2">
        <f>SUM(AF615,AH615,-AZ615,-Table1913[[#This Row],[Sale Fee]])</f>
        <v>0</v>
      </c>
      <c r="BC615" s="1"/>
      <c r="BD615" s="1"/>
      <c r="BE615" s="1"/>
    </row>
    <row r="616" spans="1:57" x14ac:dyDescent="0.25">
      <c r="A616" s="1"/>
      <c r="B616" s="1"/>
      <c r="E616" s="4"/>
      <c r="F616" s="4"/>
      <c r="Q616" s="1"/>
      <c r="R616" s="1"/>
      <c r="S616" s="1"/>
      <c r="U616" s="1"/>
      <c r="V616" s="1"/>
      <c r="W616" s="1">
        <f t="shared" si="78"/>
        <v>0</v>
      </c>
      <c r="X616" s="1"/>
      <c r="Y616" s="1"/>
      <c r="Z616" s="1">
        <f>Table1913[[#This Row],[Quantity2]]*Table1913[[#This Row],[U Cost]]</f>
        <v>0</v>
      </c>
      <c r="AB616" s="1"/>
      <c r="AC616" s="1"/>
      <c r="AD616" s="1">
        <f t="shared" si="79"/>
        <v>0</v>
      </c>
      <c r="AE616" s="1"/>
      <c r="AF616" s="1">
        <f>SUM(Table1913[[#This Row],[Total 
Paid]:[Shipping 
Charged]])</f>
        <v>0</v>
      </c>
      <c r="AG616" s="1"/>
      <c r="AH616" s="1"/>
      <c r="AI616" s="1">
        <f t="shared" si="80"/>
        <v>0</v>
      </c>
      <c r="AK616" s="1"/>
      <c r="AL616" s="1"/>
      <c r="AM616" s="1"/>
      <c r="AN616" s="1"/>
      <c r="AP616" s="30">
        <f t="shared" si="77"/>
        <v>0</v>
      </c>
      <c r="AQ616" s="1"/>
      <c r="AR616" s="1">
        <f t="shared" si="82"/>
        <v>0</v>
      </c>
      <c r="AS616" s="1"/>
      <c r="AT616" s="1"/>
      <c r="AU616" s="2">
        <f t="shared" si="81"/>
        <v>0</v>
      </c>
      <c r="AW616" s="1"/>
      <c r="AX616" s="1"/>
      <c r="AY616" s="1"/>
      <c r="AZ616" s="2">
        <f t="shared" si="76"/>
        <v>0</v>
      </c>
      <c r="BA616" s="2">
        <f>SUM(AF616,AH616,-AZ616,-Table1913[[#This Row],[Sale Fee]])</f>
        <v>0</v>
      </c>
      <c r="BC616" s="1"/>
      <c r="BD616" s="1"/>
      <c r="BE616" s="1"/>
    </row>
    <row r="617" spans="1:57" x14ac:dyDescent="0.25">
      <c r="A617" s="1"/>
      <c r="B617" s="1"/>
      <c r="E617" s="4"/>
      <c r="F617" s="4"/>
      <c r="Q617" s="1"/>
      <c r="R617" s="1"/>
      <c r="S617" s="1"/>
      <c r="U617" s="1"/>
      <c r="V617" s="1"/>
      <c r="W617" s="1">
        <f t="shared" si="78"/>
        <v>0</v>
      </c>
      <c r="X617" s="1"/>
      <c r="Y617" s="1"/>
      <c r="Z617" s="1">
        <f>Table1913[[#This Row],[Quantity2]]*Table1913[[#This Row],[U Cost]]</f>
        <v>0</v>
      </c>
      <c r="AB617" s="1"/>
      <c r="AC617" s="1"/>
      <c r="AD617" s="1">
        <f t="shared" si="79"/>
        <v>0</v>
      </c>
      <c r="AE617" s="1"/>
      <c r="AF617" s="1">
        <f>SUM(Table1913[[#This Row],[Total 
Paid]:[Shipping 
Charged]])</f>
        <v>0</v>
      </c>
      <c r="AG617" s="1"/>
      <c r="AH617" s="1"/>
      <c r="AI617" s="1">
        <f t="shared" si="80"/>
        <v>0</v>
      </c>
      <c r="AK617" s="1"/>
      <c r="AL617" s="1"/>
      <c r="AM617" s="1"/>
      <c r="AN617" s="1"/>
      <c r="AP617" s="30">
        <f t="shared" si="77"/>
        <v>0</v>
      </c>
      <c r="AQ617" s="1"/>
      <c r="AR617" s="1">
        <f t="shared" si="82"/>
        <v>0</v>
      </c>
      <c r="AS617" s="1"/>
      <c r="AT617" s="1"/>
      <c r="AU617" s="2">
        <f t="shared" si="81"/>
        <v>0</v>
      </c>
      <c r="AW617" s="1"/>
      <c r="AX617" s="1"/>
      <c r="AY617" s="1"/>
      <c r="AZ617" s="2">
        <f t="shared" si="76"/>
        <v>0</v>
      </c>
      <c r="BA617" s="2">
        <f>SUM(AF617,AH617,-AZ617,-Table1913[[#This Row],[Sale Fee]])</f>
        <v>0</v>
      </c>
      <c r="BC617" s="1"/>
      <c r="BD617" s="1"/>
      <c r="BE617" s="1"/>
    </row>
    <row r="618" spans="1:57" x14ac:dyDescent="0.25">
      <c r="A618" s="1"/>
      <c r="B618" s="1"/>
      <c r="E618" s="4"/>
      <c r="F618" s="4"/>
      <c r="Q618" s="1"/>
      <c r="R618" s="1"/>
      <c r="S618" s="1"/>
      <c r="U618" s="1"/>
      <c r="V618" s="1"/>
      <c r="W618" s="1">
        <f t="shared" si="78"/>
        <v>0</v>
      </c>
      <c r="X618" s="1"/>
      <c r="Y618" s="1"/>
      <c r="Z618" s="1">
        <f>Table1913[[#This Row],[Quantity2]]*Table1913[[#This Row],[U Cost]]</f>
        <v>0</v>
      </c>
      <c r="AB618" s="1"/>
      <c r="AC618" s="1"/>
      <c r="AD618" s="1">
        <f t="shared" si="79"/>
        <v>0</v>
      </c>
      <c r="AE618" s="1"/>
      <c r="AF618" s="1">
        <f>SUM(Table1913[[#This Row],[Total 
Paid]:[Shipping 
Charged]])</f>
        <v>0</v>
      </c>
      <c r="AG618" s="1"/>
      <c r="AH618" s="1"/>
      <c r="AI618" s="1">
        <f t="shared" si="80"/>
        <v>0</v>
      </c>
      <c r="AK618" s="1"/>
      <c r="AL618" s="1"/>
      <c r="AM618" s="1"/>
      <c r="AN618" s="1"/>
      <c r="AP618" s="30">
        <f t="shared" si="77"/>
        <v>0</v>
      </c>
      <c r="AQ618" s="1"/>
      <c r="AR618" s="1">
        <f t="shared" si="82"/>
        <v>0</v>
      </c>
      <c r="AS618" s="1"/>
      <c r="AT618" s="1"/>
      <c r="AU618" s="2">
        <f t="shared" si="81"/>
        <v>0</v>
      </c>
      <c r="AW618" s="1"/>
      <c r="AX618" s="1"/>
      <c r="AY618" s="1"/>
      <c r="AZ618" s="2">
        <f t="shared" si="76"/>
        <v>0</v>
      </c>
      <c r="BA618" s="2">
        <f>SUM(AF618,AH618,-AZ618,-Table1913[[#This Row],[Sale Fee]])</f>
        <v>0</v>
      </c>
      <c r="BC618" s="1"/>
      <c r="BD618" s="1"/>
      <c r="BE618" s="1"/>
    </row>
    <row r="619" spans="1:57" x14ac:dyDescent="0.25">
      <c r="A619" s="1"/>
      <c r="B619" s="1"/>
      <c r="E619" s="4"/>
      <c r="F619" s="4"/>
      <c r="Q619" s="1"/>
      <c r="R619" s="1"/>
      <c r="S619" s="1"/>
      <c r="U619" s="1"/>
      <c r="V619" s="1"/>
      <c r="W619" s="1">
        <f t="shared" si="78"/>
        <v>0</v>
      </c>
      <c r="X619" s="1"/>
      <c r="Y619" s="1"/>
      <c r="Z619" s="1">
        <f>Table1913[[#This Row],[Quantity2]]*Table1913[[#This Row],[U Cost]]</f>
        <v>0</v>
      </c>
      <c r="AB619" s="1"/>
      <c r="AC619" s="1"/>
      <c r="AD619" s="1">
        <f t="shared" si="79"/>
        <v>0</v>
      </c>
      <c r="AE619" s="1"/>
      <c r="AF619" s="1">
        <f>SUM(Table1913[[#This Row],[Total 
Paid]:[Shipping 
Charged]])</f>
        <v>0</v>
      </c>
      <c r="AG619" s="1"/>
      <c r="AH619" s="1"/>
      <c r="AI619" s="1">
        <f t="shared" si="80"/>
        <v>0</v>
      </c>
      <c r="AK619" s="1"/>
      <c r="AL619" s="1"/>
      <c r="AM619" s="1"/>
      <c r="AN619" s="1"/>
      <c r="AP619" s="30">
        <f t="shared" si="77"/>
        <v>0</v>
      </c>
      <c r="AQ619" s="1"/>
      <c r="AR619" s="1">
        <f t="shared" si="82"/>
        <v>0</v>
      </c>
      <c r="AS619" s="1"/>
      <c r="AT619" s="1"/>
      <c r="AU619" s="2">
        <f t="shared" si="81"/>
        <v>0</v>
      </c>
      <c r="AW619" s="1"/>
      <c r="AX619" s="1"/>
      <c r="AY619" s="1"/>
      <c r="AZ619" s="2">
        <f t="shared" si="76"/>
        <v>0</v>
      </c>
      <c r="BA619" s="2">
        <f>SUM(AF619,AH619,-AZ619,-Table1913[[#This Row],[Sale Fee]])</f>
        <v>0</v>
      </c>
      <c r="BC619" s="1"/>
      <c r="BD619" s="1"/>
      <c r="BE619" s="1"/>
    </row>
    <row r="620" spans="1:57" x14ac:dyDescent="0.25">
      <c r="A620" s="1"/>
      <c r="B620" s="1"/>
      <c r="E620" s="4"/>
      <c r="F620" s="4"/>
      <c r="Q620" s="1"/>
      <c r="R620" s="1"/>
      <c r="S620" s="1"/>
      <c r="U620" s="1"/>
      <c r="V620" s="1"/>
      <c r="W620" s="1">
        <f t="shared" si="78"/>
        <v>0</v>
      </c>
      <c r="X620" s="1"/>
      <c r="Y620" s="1"/>
      <c r="Z620" s="1">
        <f>Table1913[[#This Row],[Quantity2]]*Table1913[[#This Row],[U Cost]]</f>
        <v>0</v>
      </c>
      <c r="AB620" s="1"/>
      <c r="AC620" s="1"/>
      <c r="AD620" s="1">
        <f t="shared" si="79"/>
        <v>0</v>
      </c>
      <c r="AE620" s="1"/>
      <c r="AF620" s="1">
        <f>SUM(Table1913[[#This Row],[Total 
Paid]:[Shipping 
Charged]])</f>
        <v>0</v>
      </c>
      <c r="AG620" s="1"/>
      <c r="AH620" s="1"/>
      <c r="AI620" s="1">
        <f t="shared" si="80"/>
        <v>0</v>
      </c>
      <c r="AK620" s="1"/>
      <c r="AL620" s="1"/>
      <c r="AM620" s="1"/>
      <c r="AN620" s="1"/>
      <c r="AP620" s="30">
        <f t="shared" si="77"/>
        <v>0</v>
      </c>
      <c r="AQ620" s="1"/>
      <c r="AR620" s="1">
        <f t="shared" si="82"/>
        <v>0</v>
      </c>
      <c r="AS620" s="1"/>
      <c r="AT620" s="1"/>
      <c r="AU620" s="2">
        <f t="shared" si="81"/>
        <v>0</v>
      </c>
      <c r="AW620" s="1"/>
      <c r="AX620" s="1"/>
      <c r="AY620" s="1"/>
      <c r="AZ620" s="2">
        <f t="shared" si="76"/>
        <v>0</v>
      </c>
      <c r="BA620" s="2">
        <f>SUM(AF620,AH620,-AZ620,-Table1913[[#This Row],[Sale Fee]])</f>
        <v>0</v>
      </c>
      <c r="BC620" s="1"/>
      <c r="BD620" s="1"/>
      <c r="BE620" s="1"/>
    </row>
    <row r="621" spans="1:57" x14ac:dyDescent="0.25">
      <c r="A621" s="1"/>
      <c r="B621" s="1"/>
      <c r="E621" s="4"/>
      <c r="F621" s="4"/>
      <c r="Q621" s="1"/>
      <c r="R621" s="1"/>
      <c r="S621" s="1"/>
      <c r="U621" s="1"/>
      <c r="V621" s="1"/>
      <c r="W621" s="1">
        <f t="shared" si="78"/>
        <v>0</v>
      </c>
      <c r="X621" s="1"/>
      <c r="Y621" s="1"/>
      <c r="Z621" s="1">
        <f>Table1913[[#This Row],[Quantity2]]*Table1913[[#This Row],[U Cost]]</f>
        <v>0</v>
      </c>
      <c r="AB621" s="1"/>
      <c r="AC621" s="1"/>
      <c r="AD621" s="1">
        <f t="shared" si="79"/>
        <v>0</v>
      </c>
      <c r="AE621" s="1"/>
      <c r="AF621" s="1">
        <f>SUM(Table1913[[#This Row],[Total 
Paid]:[Shipping 
Charged]])</f>
        <v>0</v>
      </c>
      <c r="AG621" s="1"/>
      <c r="AH621" s="1"/>
      <c r="AI621" s="1">
        <f t="shared" si="80"/>
        <v>0</v>
      </c>
      <c r="AK621" s="1"/>
      <c r="AL621" s="1"/>
      <c r="AM621" s="1"/>
      <c r="AN621" s="1"/>
      <c r="AP621" s="30">
        <f t="shared" si="77"/>
        <v>0</v>
      </c>
      <c r="AQ621" s="1"/>
      <c r="AR621" s="1">
        <f t="shared" si="82"/>
        <v>0</v>
      </c>
      <c r="AS621" s="1"/>
      <c r="AT621" s="1"/>
      <c r="AU621" s="2">
        <f t="shared" si="81"/>
        <v>0</v>
      </c>
      <c r="AW621" s="1"/>
      <c r="AX621" s="1"/>
      <c r="AY621" s="1"/>
      <c r="AZ621" s="2">
        <f t="shared" si="76"/>
        <v>0</v>
      </c>
      <c r="BA621" s="2">
        <f>SUM(AF621,AH621,-AZ621,-Table1913[[#This Row],[Sale Fee]])</f>
        <v>0</v>
      </c>
      <c r="BC621" s="1"/>
      <c r="BD621" s="1"/>
      <c r="BE621" s="1"/>
    </row>
    <row r="622" spans="1:57" x14ac:dyDescent="0.25">
      <c r="A622" s="1"/>
      <c r="B622" s="1"/>
      <c r="E622" s="4"/>
      <c r="F622" s="4"/>
      <c r="Q622" s="1"/>
      <c r="R622" s="1"/>
      <c r="S622" s="1"/>
      <c r="U622" s="1"/>
      <c r="V622" s="1"/>
      <c r="W622" s="1">
        <f t="shared" si="78"/>
        <v>0</v>
      </c>
      <c r="X622" s="1"/>
      <c r="Y622" s="1"/>
      <c r="Z622" s="1">
        <f>Table1913[[#This Row],[Quantity2]]*Table1913[[#This Row],[U Cost]]</f>
        <v>0</v>
      </c>
      <c r="AB622" s="1"/>
      <c r="AC622" s="1"/>
      <c r="AD622" s="1">
        <f t="shared" si="79"/>
        <v>0</v>
      </c>
      <c r="AE622" s="1"/>
      <c r="AF622" s="1">
        <f>SUM(Table1913[[#This Row],[Total 
Paid]:[Shipping 
Charged]])</f>
        <v>0</v>
      </c>
      <c r="AG622" s="1"/>
      <c r="AH622" s="1"/>
      <c r="AI622" s="1">
        <f t="shared" si="80"/>
        <v>0</v>
      </c>
      <c r="AK622" s="1"/>
      <c r="AL622" s="1"/>
      <c r="AM622" s="1"/>
      <c r="AN622" s="1"/>
      <c r="AP622" s="30">
        <f t="shared" si="77"/>
        <v>0</v>
      </c>
      <c r="AQ622" s="1"/>
      <c r="AR622" s="1">
        <f t="shared" si="82"/>
        <v>0</v>
      </c>
      <c r="AS622" s="1"/>
      <c r="AT622" s="1"/>
      <c r="AU622" s="2">
        <f t="shared" si="81"/>
        <v>0</v>
      </c>
      <c r="AW622" s="1"/>
      <c r="AX622" s="1"/>
      <c r="AY622" s="1"/>
      <c r="AZ622" s="2">
        <f t="shared" ref="AZ622:AZ685" si="83">SUM(AU622,AW622,AX622,AY622)</f>
        <v>0</v>
      </c>
      <c r="BA622" s="2">
        <f>SUM(AF622,AH622,-AZ622,-Table1913[[#This Row],[Sale Fee]])</f>
        <v>0</v>
      </c>
      <c r="BC622" s="1"/>
      <c r="BD622" s="1"/>
      <c r="BE622" s="1"/>
    </row>
    <row r="623" spans="1:57" x14ac:dyDescent="0.25">
      <c r="A623" s="1"/>
      <c r="B623" s="1"/>
      <c r="E623" s="4"/>
      <c r="F623" s="4"/>
      <c r="Q623" s="1"/>
      <c r="R623" s="1"/>
      <c r="S623" s="1"/>
      <c r="U623" s="1"/>
      <c r="V623" s="1"/>
      <c r="W623" s="1">
        <f t="shared" si="78"/>
        <v>0</v>
      </c>
      <c r="X623" s="1"/>
      <c r="Y623" s="1"/>
      <c r="Z623" s="1">
        <f>Table1913[[#This Row],[Quantity2]]*Table1913[[#This Row],[U Cost]]</f>
        <v>0</v>
      </c>
      <c r="AB623" s="1"/>
      <c r="AC623" s="1"/>
      <c r="AD623" s="1">
        <f t="shared" si="79"/>
        <v>0</v>
      </c>
      <c r="AE623" s="1"/>
      <c r="AF623" s="1">
        <f>SUM(Table1913[[#This Row],[Total 
Paid]:[Shipping 
Charged]])</f>
        <v>0</v>
      </c>
      <c r="AG623" s="1"/>
      <c r="AH623" s="1"/>
      <c r="AI623" s="1">
        <f t="shared" si="80"/>
        <v>0</v>
      </c>
      <c r="AK623" s="1"/>
      <c r="AL623" s="1"/>
      <c r="AM623" s="1"/>
      <c r="AN623" s="1"/>
      <c r="AP623" s="30">
        <f t="shared" si="77"/>
        <v>0</v>
      </c>
      <c r="AQ623" s="1"/>
      <c r="AR623" s="1">
        <f t="shared" si="82"/>
        <v>0</v>
      </c>
      <c r="AS623" s="1"/>
      <c r="AT623" s="1"/>
      <c r="AU623" s="2">
        <f t="shared" si="81"/>
        <v>0</v>
      </c>
      <c r="AW623" s="1"/>
      <c r="AX623" s="1"/>
      <c r="AY623" s="1"/>
      <c r="AZ623" s="2">
        <f t="shared" si="83"/>
        <v>0</v>
      </c>
      <c r="BA623" s="2">
        <f>SUM(AF623,AH623,-AZ623,-Table1913[[#This Row],[Sale Fee]])</f>
        <v>0</v>
      </c>
      <c r="BC623" s="1"/>
      <c r="BD623" s="1"/>
      <c r="BE623" s="1"/>
    </row>
    <row r="624" spans="1:57" x14ac:dyDescent="0.25">
      <c r="A624" s="1"/>
      <c r="B624" s="1"/>
      <c r="Q624" s="1"/>
      <c r="R624" s="1"/>
      <c r="S624" s="1"/>
      <c r="U624" s="1"/>
      <c r="V624" s="1"/>
      <c r="W624" s="1">
        <f t="shared" si="78"/>
        <v>0</v>
      </c>
      <c r="X624" s="1"/>
      <c r="Y624" s="1"/>
      <c r="Z624" s="1">
        <f>Table1913[[#This Row],[Quantity2]]*Table1913[[#This Row],[U Cost]]</f>
        <v>0</v>
      </c>
      <c r="AB624" s="1"/>
      <c r="AC624" s="1"/>
      <c r="AD624" s="1">
        <f t="shared" si="79"/>
        <v>0</v>
      </c>
      <c r="AE624" s="1"/>
      <c r="AF624" s="1">
        <f>SUM(Table1913[[#This Row],[Total 
Paid]:[Shipping 
Charged]])</f>
        <v>0</v>
      </c>
      <c r="AG624" s="1"/>
      <c r="AH624" s="1"/>
      <c r="AI624" s="1">
        <f t="shared" si="80"/>
        <v>0</v>
      </c>
      <c r="AK624" s="1"/>
      <c r="AL624" s="1"/>
      <c r="AM624" s="1"/>
      <c r="AN624" s="1"/>
      <c r="AP624" s="30">
        <f t="shared" si="77"/>
        <v>0</v>
      </c>
      <c r="AQ624" s="1"/>
      <c r="AR624" s="1">
        <f t="shared" si="82"/>
        <v>0</v>
      </c>
      <c r="AS624" s="1"/>
      <c r="AT624" s="1"/>
      <c r="AU624" s="2">
        <f t="shared" si="81"/>
        <v>0</v>
      </c>
      <c r="AW624" s="1"/>
      <c r="AX624" s="1"/>
      <c r="AY624" s="1"/>
      <c r="AZ624" s="2">
        <f t="shared" si="83"/>
        <v>0</v>
      </c>
      <c r="BA624" s="2">
        <f>SUM(AF624,AH624,-AZ624,-Table1913[[#This Row],[Sale Fee]])</f>
        <v>0</v>
      </c>
      <c r="BC624" s="1"/>
      <c r="BD624" s="1"/>
      <c r="BE624" s="1"/>
    </row>
    <row r="625" spans="1:57" x14ac:dyDescent="0.25">
      <c r="A625" s="1"/>
      <c r="B625" s="1"/>
      <c r="Q625" s="1"/>
      <c r="R625" s="1"/>
      <c r="S625" s="1"/>
      <c r="U625" s="1"/>
      <c r="V625" s="1"/>
      <c r="W625" s="1">
        <f t="shared" si="78"/>
        <v>0</v>
      </c>
      <c r="X625" s="1"/>
      <c r="Y625" s="1"/>
      <c r="Z625" s="1">
        <f>Table1913[[#This Row],[Quantity2]]*Table1913[[#This Row],[U Cost]]</f>
        <v>0</v>
      </c>
      <c r="AB625" s="1"/>
      <c r="AC625" s="1"/>
      <c r="AD625" s="1">
        <f t="shared" si="79"/>
        <v>0</v>
      </c>
      <c r="AE625" s="1"/>
      <c r="AF625" s="1">
        <f>SUM(Table1913[[#This Row],[Total 
Paid]:[Shipping 
Charged]])</f>
        <v>0</v>
      </c>
      <c r="AG625" s="1"/>
      <c r="AH625" s="1"/>
      <c r="AI625" s="1">
        <f t="shared" si="80"/>
        <v>0</v>
      </c>
      <c r="AK625" s="1"/>
      <c r="AL625" s="1"/>
      <c r="AM625" s="1"/>
      <c r="AN625" s="1"/>
      <c r="AP625" s="30">
        <f t="shared" si="77"/>
        <v>0</v>
      </c>
      <c r="AQ625" s="1"/>
      <c r="AR625" s="1">
        <f t="shared" si="82"/>
        <v>0</v>
      </c>
      <c r="AS625" s="1"/>
      <c r="AT625" s="1"/>
      <c r="AU625" s="2">
        <f t="shared" si="81"/>
        <v>0</v>
      </c>
      <c r="AW625" s="1"/>
      <c r="AX625" s="1"/>
      <c r="AY625" s="1"/>
      <c r="AZ625" s="2">
        <f t="shared" si="83"/>
        <v>0</v>
      </c>
      <c r="BA625" s="2">
        <f>SUM(AF625,AH625,-AZ625,-Table1913[[#This Row],[Sale Fee]])</f>
        <v>0</v>
      </c>
      <c r="BC625" s="1"/>
      <c r="BD625" s="1"/>
      <c r="BE625" s="1"/>
    </row>
    <row r="626" spans="1:57" x14ac:dyDescent="0.25">
      <c r="A626" s="1"/>
      <c r="B626" s="1"/>
      <c r="Q626" s="1"/>
      <c r="R626" s="1"/>
      <c r="S626" s="1"/>
      <c r="U626" s="1"/>
      <c r="V626" s="1"/>
      <c r="W626" s="1">
        <f t="shared" si="78"/>
        <v>0</v>
      </c>
      <c r="X626" s="1"/>
      <c r="Y626" s="1"/>
      <c r="Z626" s="1">
        <f>Table1913[[#This Row],[Quantity2]]*Table1913[[#This Row],[U Cost]]</f>
        <v>0</v>
      </c>
      <c r="AB626" s="1"/>
      <c r="AC626" s="1"/>
      <c r="AD626" s="1">
        <f t="shared" si="79"/>
        <v>0</v>
      </c>
      <c r="AE626" s="1"/>
      <c r="AF626" s="1">
        <f>SUM(Table1913[[#This Row],[Total 
Paid]:[Shipping 
Charged]])</f>
        <v>0</v>
      </c>
      <c r="AG626" s="1"/>
      <c r="AH626" s="1"/>
      <c r="AI626" s="1">
        <f t="shared" si="80"/>
        <v>0</v>
      </c>
      <c r="AK626" s="1"/>
      <c r="AL626" s="1"/>
      <c r="AM626" s="1"/>
      <c r="AN626" s="1"/>
      <c r="AP626" s="30">
        <f t="shared" si="77"/>
        <v>0</v>
      </c>
      <c r="AQ626" s="1"/>
      <c r="AR626" s="1">
        <f t="shared" si="82"/>
        <v>0</v>
      </c>
      <c r="AS626" s="1"/>
      <c r="AT626" s="1"/>
      <c r="AU626" s="2">
        <f t="shared" si="81"/>
        <v>0</v>
      </c>
      <c r="AW626" s="1"/>
      <c r="AX626" s="1"/>
      <c r="AY626" s="1"/>
      <c r="AZ626" s="2">
        <f t="shared" si="83"/>
        <v>0</v>
      </c>
      <c r="BA626" s="2">
        <f>SUM(AF626,AH626,-AZ626,-Table1913[[#This Row],[Sale Fee]])</f>
        <v>0</v>
      </c>
      <c r="BC626" s="1"/>
      <c r="BD626" s="1"/>
      <c r="BE626" s="1"/>
    </row>
    <row r="627" spans="1:57" x14ac:dyDescent="0.25">
      <c r="A627" s="1"/>
      <c r="B627" s="1"/>
      <c r="Q627" s="1"/>
      <c r="R627" s="1"/>
      <c r="S627" s="1"/>
      <c r="U627" s="1"/>
      <c r="V627" s="1"/>
      <c r="W627" s="1">
        <f t="shared" si="78"/>
        <v>0</v>
      </c>
      <c r="X627" s="1"/>
      <c r="Y627" s="1"/>
      <c r="Z627" s="1">
        <f>Table1913[[#This Row],[Quantity2]]*Table1913[[#This Row],[U Cost]]</f>
        <v>0</v>
      </c>
      <c r="AB627" s="1"/>
      <c r="AC627" s="1"/>
      <c r="AD627" s="1">
        <f t="shared" si="79"/>
        <v>0</v>
      </c>
      <c r="AE627" s="1"/>
      <c r="AF627" s="1">
        <f>SUM(Table1913[[#This Row],[Total 
Paid]:[Shipping 
Charged]])</f>
        <v>0</v>
      </c>
      <c r="AG627" s="1"/>
      <c r="AH627" s="1"/>
      <c r="AI627" s="1">
        <f t="shared" si="80"/>
        <v>0</v>
      </c>
      <c r="AK627" s="1"/>
      <c r="AL627" s="1"/>
      <c r="AM627" s="1"/>
      <c r="AN627" s="1"/>
      <c r="AP627" s="30">
        <f t="shared" si="77"/>
        <v>0</v>
      </c>
      <c r="AQ627" s="1"/>
      <c r="AR627" s="1">
        <f t="shared" si="82"/>
        <v>0</v>
      </c>
      <c r="AS627" s="1"/>
      <c r="AT627" s="1"/>
      <c r="AU627" s="2">
        <f t="shared" si="81"/>
        <v>0</v>
      </c>
      <c r="AW627" s="1"/>
      <c r="AX627" s="1"/>
      <c r="AY627" s="1"/>
      <c r="AZ627" s="2">
        <f t="shared" si="83"/>
        <v>0</v>
      </c>
      <c r="BA627" s="2">
        <f>SUM(AF627,AH627,-AZ627,-Table1913[[#This Row],[Sale Fee]])</f>
        <v>0</v>
      </c>
      <c r="BC627" s="1"/>
      <c r="BD627" s="1"/>
      <c r="BE627" s="1"/>
    </row>
    <row r="628" spans="1:57" x14ac:dyDescent="0.25">
      <c r="A628" s="1"/>
      <c r="B628" s="1"/>
      <c r="Q628" s="1"/>
      <c r="R628" s="1"/>
      <c r="S628" s="1"/>
      <c r="U628" s="1"/>
      <c r="V628" s="1"/>
      <c r="W628" s="1">
        <f t="shared" si="78"/>
        <v>0</v>
      </c>
      <c r="X628" s="1"/>
      <c r="Y628" s="1"/>
      <c r="Z628" s="1">
        <f>Table1913[[#This Row],[Quantity2]]*Table1913[[#This Row],[U Cost]]</f>
        <v>0</v>
      </c>
      <c r="AB628" s="1"/>
      <c r="AC628" s="1"/>
      <c r="AD628" s="1">
        <f t="shared" si="79"/>
        <v>0</v>
      </c>
      <c r="AE628" s="1"/>
      <c r="AF628" s="1">
        <f>SUM(Table1913[[#This Row],[Total 
Paid]:[Shipping 
Charged]])</f>
        <v>0</v>
      </c>
      <c r="AG628" s="1"/>
      <c r="AH628" s="1"/>
      <c r="AI628" s="1">
        <f t="shared" si="80"/>
        <v>0</v>
      </c>
      <c r="AK628" s="1"/>
      <c r="AL628" s="1"/>
      <c r="AM628" s="1"/>
      <c r="AN628" s="1"/>
      <c r="AP628" s="30">
        <f t="shared" si="77"/>
        <v>0</v>
      </c>
      <c r="AQ628" s="1"/>
      <c r="AR628" s="1">
        <f t="shared" si="82"/>
        <v>0</v>
      </c>
      <c r="AS628" s="1"/>
      <c r="AT628" s="1"/>
      <c r="AU628" s="2">
        <f t="shared" si="81"/>
        <v>0</v>
      </c>
      <c r="AW628" s="1"/>
      <c r="AX628" s="1"/>
      <c r="AY628" s="1"/>
      <c r="AZ628" s="2">
        <f t="shared" si="83"/>
        <v>0</v>
      </c>
      <c r="BA628" s="2">
        <f>SUM(AF628,AH628,-AZ628,-Table1913[[#This Row],[Sale Fee]])</f>
        <v>0</v>
      </c>
      <c r="BC628" s="1"/>
      <c r="BD628" s="1"/>
      <c r="BE628" s="1"/>
    </row>
    <row r="629" spans="1:57" x14ac:dyDescent="0.25">
      <c r="A629" s="1"/>
      <c r="B629" s="1"/>
      <c r="Q629" s="1"/>
      <c r="R629" s="1"/>
      <c r="S629" s="1"/>
      <c r="U629" s="1"/>
      <c r="V629" s="1"/>
      <c r="W629" s="1">
        <f t="shared" si="78"/>
        <v>0</v>
      </c>
      <c r="X629" s="1"/>
      <c r="Y629" s="1"/>
      <c r="Z629" s="1">
        <f>Table1913[[#This Row],[Quantity2]]*Table1913[[#This Row],[U Cost]]</f>
        <v>0</v>
      </c>
      <c r="AB629" s="1"/>
      <c r="AC629" s="1"/>
      <c r="AD629" s="1">
        <f t="shared" si="79"/>
        <v>0</v>
      </c>
      <c r="AE629" s="1"/>
      <c r="AF629" s="1">
        <f>SUM(Table1913[[#This Row],[Total 
Paid]:[Shipping 
Charged]])</f>
        <v>0</v>
      </c>
      <c r="AG629" s="1"/>
      <c r="AH629" s="1"/>
      <c r="AI629" s="1">
        <f t="shared" si="80"/>
        <v>0</v>
      </c>
      <c r="AK629" s="1"/>
      <c r="AL629" s="1"/>
      <c r="AM629" s="1"/>
      <c r="AN629" s="1"/>
      <c r="AP629" s="30">
        <f t="shared" ref="AP629:AP692" si="84">AB629</f>
        <v>0</v>
      </c>
      <c r="AQ629" s="1"/>
      <c r="AR629" s="1">
        <f t="shared" si="82"/>
        <v>0</v>
      </c>
      <c r="AS629" s="1"/>
      <c r="AT629" s="1"/>
      <c r="AU629" s="2">
        <f t="shared" si="81"/>
        <v>0</v>
      </c>
      <c r="AW629" s="1"/>
      <c r="AX629" s="1"/>
      <c r="AY629" s="1"/>
      <c r="AZ629" s="2">
        <f t="shared" si="83"/>
        <v>0</v>
      </c>
      <c r="BA629" s="2">
        <f>SUM(AF629,AH629,-AZ629,-Table1913[[#This Row],[Sale Fee]])</f>
        <v>0</v>
      </c>
      <c r="BC629" s="1"/>
      <c r="BD629" s="1"/>
      <c r="BE629" s="1"/>
    </row>
    <row r="630" spans="1:57" x14ac:dyDescent="0.25">
      <c r="A630" s="1"/>
      <c r="B630" s="1"/>
      <c r="Q630" s="1"/>
      <c r="R630" s="1"/>
      <c r="S630" s="1"/>
      <c r="U630" s="1"/>
      <c r="V630" s="1"/>
      <c r="W630" s="1">
        <f t="shared" si="78"/>
        <v>0</v>
      </c>
      <c r="X630" s="1"/>
      <c r="Y630" s="1"/>
      <c r="Z630" s="1">
        <f>Table1913[[#This Row],[Quantity2]]*Table1913[[#This Row],[U Cost]]</f>
        <v>0</v>
      </c>
      <c r="AB630" s="1"/>
      <c r="AC630" s="1"/>
      <c r="AD630" s="1">
        <f t="shared" si="79"/>
        <v>0</v>
      </c>
      <c r="AE630" s="1"/>
      <c r="AF630" s="1">
        <f>SUM(Table1913[[#This Row],[Total 
Paid]:[Shipping 
Charged]])</f>
        <v>0</v>
      </c>
      <c r="AG630" s="1"/>
      <c r="AH630" s="1"/>
      <c r="AI630" s="1">
        <f t="shared" si="80"/>
        <v>0</v>
      </c>
      <c r="AK630" s="1"/>
      <c r="AL630" s="1"/>
      <c r="AM630" s="1"/>
      <c r="AN630" s="1"/>
      <c r="AP630" s="30">
        <f t="shared" si="84"/>
        <v>0</v>
      </c>
      <c r="AQ630" s="1"/>
      <c r="AR630" s="1">
        <f t="shared" si="82"/>
        <v>0</v>
      </c>
      <c r="AS630" s="1"/>
      <c r="AT630" s="1"/>
      <c r="AU630" s="2">
        <f t="shared" si="81"/>
        <v>0</v>
      </c>
      <c r="AW630" s="1"/>
      <c r="AX630" s="1"/>
      <c r="AY630" s="1"/>
      <c r="AZ630" s="2">
        <f t="shared" si="83"/>
        <v>0</v>
      </c>
      <c r="BA630" s="2">
        <f>SUM(AF630,AH630,-AZ630,-Table1913[[#This Row],[Sale Fee]])</f>
        <v>0</v>
      </c>
      <c r="BC630" s="1"/>
      <c r="BD630" s="1"/>
      <c r="BE630" s="1"/>
    </row>
    <row r="631" spans="1:57" x14ac:dyDescent="0.25">
      <c r="A631" s="1"/>
      <c r="B631" s="1"/>
      <c r="Q631" s="1"/>
      <c r="R631" s="1"/>
      <c r="S631" s="1"/>
      <c r="U631" s="1"/>
      <c r="V631" s="1"/>
      <c r="W631" s="1">
        <f t="shared" si="78"/>
        <v>0</v>
      </c>
      <c r="X631" s="1"/>
      <c r="Y631" s="1"/>
      <c r="Z631" s="1">
        <f>Table1913[[#This Row],[Quantity2]]*Table1913[[#This Row],[U Cost]]</f>
        <v>0</v>
      </c>
      <c r="AB631" s="1"/>
      <c r="AC631" s="1"/>
      <c r="AD631" s="1">
        <f t="shared" si="79"/>
        <v>0</v>
      </c>
      <c r="AE631" s="1"/>
      <c r="AF631" s="1">
        <f>SUM(Table1913[[#This Row],[Total 
Paid]:[Shipping 
Charged]])</f>
        <v>0</v>
      </c>
      <c r="AG631" s="1"/>
      <c r="AH631" s="1"/>
      <c r="AI631" s="1">
        <f t="shared" si="80"/>
        <v>0</v>
      </c>
      <c r="AK631" s="1"/>
      <c r="AL631" s="1"/>
      <c r="AM631" s="1"/>
      <c r="AN631" s="1"/>
      <c r="AP631" s="30">
        <f t="shared" si="84"/>
        <v>0</v>
      </c>
      <c r="AQ631" s="1"/>
      <c r="AR631" s="1">
        <f t="shared" si="82"/>
        <v>0</v>
      </c>
      <c r="AS631" s="1"/>
      <c r="AT631" s="1"/>
      <c r="AU631" s="2">
        <f t="shared" si="81"/>
        <v>0</v>
      </c>
      <c r="AW631" s="1"/>
      <c r="AX631" s="1"/>
      <c r="AY631" s="1"/>
      <c r="AZ631" s="2">
        <f t="shared" si="83"/>
        <v>0</v>
      </c>
      <c r="BA631" s="2">
        <f>SUM(AF631,AH631,-AZ631,-Table1913[[#This Row],[Sale Fee]])</f>
        <v>0</v>
      </c>
      <c r="BC631" s="1"/>
      <c r="BD631" s="1"/>
      <c r="BE631" s="1"/>
    </row>
    <row r="632" spans="1:57" x14ac:dyDescent="0.25">
      <c r="A632" s="1"/>
      <c r="B632" s="1"/>
      <c r="Q632" s="1"/>
      <c r="R632" s="1"/>
      <c r="S632" s="1"/>
      <c r="U632" s="1"/>
      <c r="V632" s="1"/>
      <c r="W632" s="1">
        <f t="shared" si="78"/>
        <v>0</v>
      </c>
      <c r="X632" s="1"/>
      <c r="Y632" s="1"/>
      <c r="Z632" s="1">
        <f>Table1913[[#This Row],[Quantity2]]*Table1913[[#This Row],[U Cost]]</f>
        <v>0</v>
      </c>
      <c r="AB632" s="1"/>
      <c r="AC632" s="1"/>
      <c r="AD632" s="1">
        <f t="shared" si="79"/>
        <v>0</v>
      </c>
      <c r="AE632" s="1"/>
      <c r="AF632" s="1">
        <f>SUM(Table1913[[#This Row],[Total 
Paid]:[Shipping 
Charged]])</f>
        <v>0</v>
      </c>
      <c r="AG632" s="1"/>
      <c r="AH632" s="1"/>
      <c r="AI632" s="1">
        <f t="shared" si="80"/>
        <v>0</v>
      </c>
      <c r="AK632" s="1"/>
      <c r="AL632" s="1"/>
      <c r="AM632" s="1"/>
      <c r="AN632" s="1"/>
      <c r="AP632" s="30">
        <f t="shared" si="84"/>
        <v>0</v>
      </c>
      <c r="AQ632" s="1"/>
      <c r="AR632" s="1">
        <f t="shared" si="82"/>
        <v>0</v>
      </c>
      <c r="AS632" s="1"/>
      <c r="AT632" s="1"/>
      <c r="AU632" s="2">
        <f t="shared" si="81"/>
        <v>0</v>
      </c>
      <c r="AW632" s="1"/>
      <c r="AX632" s="1"/>
      <c r="AY632" s="1"/>
      <c r="AZ632" s="2">
        <f t="shared" si="83"/>
        <v>0</v>
      </c>
      <c r="BA632" s="2">
        <f>SUM(AF632,AH632,-AZ632,-Table1913[[#This Row],[Sale Fee]])</f>
        <v>0</v>
      </c>
      <c r="BC632" s="1"/>
      <c r="BD632" s="1"/>
      <c r="BE632" s="1"/>
    </row>
    <row r="633" spans="1:57" x14ac:dyDescent="0.25">
      <c r="A633" s="1"/>
      <c r="B633" s="1"/>
      <c r="Q633" s="1"/>
      <c r="R633" s="1"/>
      <c r="S633" s="1"/>
      <c r="U633" s="1"/>
      <c r="V633" s="1"/>
      <c r="W633" s="1">
        <f t="shared" si="78"/>
        <v>0</v>
      </c>
      <c r="X633" s="1"/>
      <c r="Y633" s="1"/>
      <c r="Z633" s="1">
        <f>Table1913[[#This Row],[Quantity2]]*Table1913[[#This Row],[U Cost]]</f>
        <v>0</v>
      </c>
      <c r="AB633" s="1"/>
      <c r="AC633" s="1"/>
      <c r="AD633" s="1">
        <f t="shared" si="79"/>
        <v>0</v>
      </c>
      <c r="AE633" s="1"/>
      <c r="AF633" s="1">
        <f>SUM(Table1913[[#This Row],[Total 
Paid]:[Shipping 
Charged]])</f>
        <v>0</v>
      </c>
      <c r="AG633" s="1"/>
      <c r="AH633" s="1"/>
      <c r="AI633" s="1">
        <f t="shared" si="80"/>
        <v>0</v>
      </c>
      <c r="AK633" s="1"/>
      <c r="AL633" s="1"/>
      <c r="AM633" s="1"/>
      <c r="AN633" s="1"/>
      <c r="AP633" s="30">
        <f t="shared" si="84"/>
        <v>0</v>
      </c>
      <c r="AQ633" s="1"/>
      <c r="AR633" s="1">
        <f t="shared" si="82"/>
        <v>0</v>
      </c>
      <c r="AS633" s="1"/>
      <c r="AT633" s="1"/>
      <c r="AU633" s="2">
        <f t="shared" si="81"/>
        <v>0</v>
      </c>
      <c r="AW633" s="1"/>
      <c r="AX633" s="1"/>
      <c r="AY633" s="1"/>
      <c r="AZ633" s="2">
        <f t="shared" si="83"/>
        <v>0</v>
      </c>
      <c r="BA633" s="2">
        <f>SUM(AF633,AH633,-AZ633,-Table1913[[#This Row],[Sale Fee]])</f>
        <v>0</v>
      </c>
      <c r="BC633" s="1"/>
      <c r="BD633" s="1"/>
      <c r="BE633" s="1"/>
    </row>
    <row r="634" spans="1:57" x14ac:dyDescent="0.25">
      <c r="A634" s="1"/>
      <c r="B634" s="1"/>
      <c r="Q634" s="1"/>
      <c r="R634" s="1"/>
      <c r="S634" s="1"/>
      <c r="U634" s="1"/>
      <c r="V634" s="1"/>
      <c r="W634" s="1">
        <f t="shared" ref="W634:W697" si="85">U634*V634</f>
        <v>0</v>
      </c>
      <c r="X634" s="1"/>
      <c r="Y634" s="1"/>
      <c r="Z634" s="1">
        <f>Table1913[[#This Row],[Quantity2]]*Table1913[[#This Row],[U Cost]]</f>
        <v>0</v>
      </c>
      <c r="AB634" s="1"/>
      <c r="AC634" s="1"/>
      <c r="AD634" s="1">
        <f t="shared" ref="AD634:AD697" si="86">AC634*AB634</f>
        <v>0</v>
      </c>
      <c r="AE634" s="1"/>
      <c r="AF634" s="1">
        <f>SUM(Table1913[[#This Row],[Total 
Paid]:[Shipping 
Charged]])</f>
        <v>0</v>
      </c>
      <c r="AG634" s="1"/>
      <c r="AH634" s="1"/>
      <c r="AI634" s="1">
        <f t="shared" ref="AI634:AI697" si="87">SUM(AF634,AG634,AH634)</f>
        <v>0</v>
      </c>
      <c r="AK634" s="1"/>
      <c r="AL634" s="1"/>
      <c r="AM634" s="1"/>
      <c r="AN634" s="1"/>
      <c r="AP634" s="30">
        <f t="shared" si="84"/>
        <v>0</v>
      </c>
      <c r="AQ634" s="1"/>
      <c r="AR634" s="1">
        <f t="shared" si="82"/>
        <v>0</v>
      </c>
      <c r="AS634" s="1"/>
      <c r="AT634" s="1"/>
      <c r="AU634" s="2">
        <f t="shared" ref="AU634:AU697" si="88">SUM(AR634:AT634)</f>
        <v>0</v>
      </c>
      <c r="AW634" s="1"/>
      <c r="AX634" s="1"/>
      <c r="AY634" s="1"/>
      <c r="AZ634" s="2">
        <f t="shared" si="83"/>
        <v>0</v>
      </c>
      <c r="BA634" s="2">
        <f>SUM(AF634,AH634,-AZ634,-Table1913[[#This Row],[Sale Fee]])</f>
        <v>0</v>
      </c>
      <c r="BC634" s="1"/>
      <c r="BD634" s="1"/>
      <c r="BE634" s="1"/>
    </row>
    <row r="635" spans="1:57" x14ac:dyDescent="0.25">
      <c r="A635" s="1"/>
      <c r="B635" s="1"/>
      <c r="Q635" s="1"/>
      <c r="R635" s="1"/>
      <c r="S635" s="1"/>
      <c r="U635" s="1"/>
      <c r="V635" s="1"/>
      <c r="W635" s="1">
        <f t="shared" si="85"/>
        <v>0</v>
      </c>
      <c r="X635" s="1"/>
      <c r="Y635" s="1"/>
      <c r="Z635" s="1">
        <f>Table1913[[#This Row],[Quantity2]]*Table1913[[#This Row],[U Cost]]</f>
        <v>0</v>
      </c>
      <c r="AB635" s="1"/>
      <c r="AC635" s="1"/>
      <c r="AD635" s="1">
        <f t="shared" si="86"/>
        <v>0</v>
      </c>
      <c r="AE635" s="1"/>
      <c r="AF635" s="1">
        <f>SUM(Table1913[[#This Row],[Total 
Paid]:[Shipping 
Charged]])</f>
        <v>0</v>
      </c>
      <c r="AG635" s="1"/>
      <c r="AH635" s="1"/>
      <c r="AI635" s="1">
        <f t="shared" si="87"/>
        <v>0</v>
      </c>
      <c r="AK635" s="1"/>
      <c r="AL635" s="1"/>
      <c r="AM635" s="1"/>
      <c r="AN635" s="1"/>
      <c r="AP635" s="30">
        <f t="shared" si="84"/>
        <v>0</v>
      </c>
      <c r="AQ635" s="1"/>
      <c r="AR635" s="1">
        <f t="shared" si="82"/>
        <v>0</v>
      </c>
      <c r="AS635" s="1"/>
      <c r="AT635" s="1"/>
      <c r="AU635" s="2">
        <f t="shared" si="88"/>
        <v>0</v>
      </c>
      <c r="AW635" s="1"/>
      <c r="AX635" s="1"/>
      <c r="AY635" s="1"/>
      <c r="AZ635" s="2">
        <f t="shared" si="83"/>
        <v>0</v>
      </c>
      <c r="BA635" s="2">
        <f>SUM(AF635,AH635,-AZ635,-Table1913[[#This Row],[Sale Fee]])</f>
        <v>0</v>
      </c>
      <c r="BC635" s="1"/>
      <c r="BD635" s="1"/>
      <c r="BE635" s="1"/>
    </row>
    <row r="636" spans="1:57" x14ac:dyDescent="0.25">
      <c r="A636" s="1"/>
      <c r="B636" s="1"/>
      <c r="Q636" s="1"/>
      <c r="R636" s="1"/>
      <c r="S636" s="1"/>
      <c r="U636" s="1"/>
      <c r="V636" s="1"/>
      <c r="W636" s="1">
        <f t="shared" si="85"/>
        <v>0</v>
      </c>
      <c r="X636" s="1"/>
      <c r="Y636" s="1"/>
      <c r="Z636" s="1">
        <f>Table1913[[#This Row],[Quantity2]]*Table1913[[#This Row],[U Cost]]</f>
        <v>0</v>
      </c>
      <c r="AB636" s="1"/>
      <c r="AC636" s="1"/>
      <c r="AD636" s="1">
        <f t="shared" si="86"/>
        <v>0</v>
      </c>
      <c r="AE636" s="1"/>
      <c r="AF636" s="1">
        <f>SUM(Table1913[[#This Row],[Total 
Paid]:[Shipping 
Charged]])</f>
        <v>0</v>
      </c>
      <c r="AG636" s="1"/>
      <c r="AH636" s="1"/>
      <c r="AI636" s="1">
        <f t="shared" si="87"/>
        <v>0</v>
      </c>
      <c r="AK636" s="1"/>
      <c r="AL636" s="1"/>
      <c r="AM636" s="1"/>
      <c r="AN636" s="1"/>
      <c r="AP636" s="30">
        <f t="shared" si="84"/>
        <v>0</v>
      </c>
      <c r="AQ636" s="1"/>
      <c r="AR636" s="1">
        <f t="shared" si="82"/>
        <v>0</v>
      </c>
      <c r="AS636" s="1"/>
      <c r="AT636" s="1"/>
      <c r="AU636" s="2">
        <f t="shared" si="88"/>
        <v>0</v>
      </c>
      <c r="AW636" s="1"/>
      <c r="AX636" s="1"/>
      <c r="AY636" s="1"/>
      <c r="AZ636" s="2">
        <f t="shared" si="83"/>
        <v>0</v>
      </c>
      <c r="BA636" s="2">
        <f>SUM(AF636,AH636,-AZ636,-Table1913[[#This Row],[Sale Fee]])</f>
        <v>0</v>
      </c>
      <c r="BC636" s="1"/>
      <c r="BD636" s="1"/>
      <c r="BE636" s="1"/>
    </row>
    <row r="637" spans="1:57" x14ac:dyDescent="0.25">
      <c r="A637" s="1"/>
      <c r="B637" s="1"/>
      <c r="Q637" s="1"/>
      <c r="R637" s="1"/>
      <c r="S637" s="1"/>
      <c r="U637" s="1"/>
      <c r="V637" s="1"/>
      <c r="W637" s="1">
        <f t="shared" si="85"/>
        <v>0</v>
      </c>
      <c r="X637" s="1"/>
      <c r="Y637" s="1"/>
      <c r="Z637" s="1">
        <f>Table1913[[#This Row],[Quantity2]]*Table1913[[#This Row],[U Cost]]</f>
        <v>0</v>
      </c>
      <c r="AB637" s="1"/>
      <c r="AC637" s="1"/>
      <c r="AD637" s="1">
        <f t="shared" si="86"/>
        <v>0</v>
      </c>
      <c r="AE637" s="1"/>
      <c r="AF637" s="1">
        <f>SUM(Table1913[[#This Row],[Total 
Paid]:[Shipping 
Charged]])</f>
        <v>0</v>
      </c>
      <c r="AG637" s="1"/>
      <c r="AH637" s="1"/>
      <c r="AI637" s="1">
        <f t="shared" si="87"/>
        <v>0</v>
      </c>
      <c r="AK637" s="1"/>
      <c r="AL637" s="1"/>
      <c r="AM637" s="1"/>
      <c r="AN637" s="1"/>
      <c r="AP637" s="30">
        <f t="shared" si="84"/>
        <v>0</v>
      </c>
      <c r="AQ637" s="1"/>
      <c r="AR637" s="1">
        <f t="shared" si="82"/>
        <v>0</v>
      </c>
      <c r="AS637" s="1"/>
      <c r="AT637" s="1"/>
      <c r="AU637" s="2">
        <f t="shared" si="88"/>
        <v>0</v>
      </c>
      <c r="AW637" s="1"/>
      <c r="AX637" s="1"/>
      <c r="AY637" s="1"/>
      <c r="AZ637" s="2">
        <f t="shared" si="83"/>
        <v>0</v>
      </c>
      <c r="BA637" s="2">
        <f>SUM(AF637,AH637,-AZ637,-Table1913[[#This Row],[Sale Fee]])</f>
        <v>0</v>
      </c>
      <c r="BC637" s="1"/>
      <c r="BD637" s="1"/>
      <c r="BE637" s="1"/>
    </row>
    <row r="638" spans="1:57" x14ac:dyDescent="0.25">
      <c r="A638" s="1"/>
      <c r="B638" s="1"/>
      <c r="E638" s="4"/>
      <c r="F638" s="4"/>
      <c r="N638" s="49"/>
      <c r="Q638" s="1"/>
      <c r="R638" s="1"/>
      <c r="S638" s="1"/>
      <c r="U638" s="1"/>
      <c r="V638" s="1"/>
      <c r="W638" s="1">
        <f t="shared" si="85"/>
        <v>0</v>
      </c>
      <c r="X638" s="1"/>
      <c r="Y638" s="1"/>
      <c r="Z638" s="1">
        <f>Table1913[[#This Row],[Quantity2]]*Table1913[[#This Row],[U Cost]]</f>
        <v>0</v>
      </c>
      <c r="AB638" s="1"/>
      <c r="AC638" s="1"/>
      <c r="AD638" s="1">
        <f t="shared" si="86"/>
        <v>0</v>
      </c>
      <c r="AE638" s="1"/>
      <c r="AF638" s="1">
        <f>SUM(Table1913[[#This Row],[Total 
Paid]:[Shipping 
Charged]])</f>
        <v>0</v>
      </c>
      <c r="AG638" s="1"/>
      <c r="AH638" s="1"/>
      <c r="AI638" s="1">
        <f t="shared" si="87"/>
        <v>0</v>
      </c>
      <c r="AK638" s="1"/>
      <c r="AL638" s="1"/>
      <c r="AM638" s="1"/>
      <c r="AN638" s="1"/>
      <c r="AP638" s="30">
        <f t="shared" si="84"/>
        <v>0</v>
      </c>
      <c r="AQ638" s="1"/>
      <c r="AR638" s="1">
        <f t="shared" si="82"/>
        <v>0</v>
      </c>
      <c r="AS638" s="1"/>
      <c r="AT638" s="1"/>
      <c r="AU638" s="2">
        <f t="shared" si="88"/>
        <v>0</v>
      </c>
      <c r="AW638" s="1"/>
      <c r="AX638" s="1"/>
      <c r="AY638" s="1"/>
      <c r="AZ638" s="2">
        <f t="shared" si="83"/>
        <v>0</v>
      </c>
      <c r="BA638" s="2">
        <f>SUM(AF638,AH638,-AZ638,-Table1913[[#This Row],[Sale Fee]])</f>
        <v>0</v>
      </c>
      <c r="BC638" s="1"/>
      <c r="BD638" s="1"/>
      <c r="BE638" s="1"/>
    </row>
    <row r="639" spans="1:57" x14ac:dyDescent="0.25">
      <c r="A639" s="1"/>
      <c r="B639" s="1"/>
      <c r="E639" s="4"/>
      <c r="F639" s="4"/>
      <c r="N639" s="49"/>
      <c r="Q639" s="1"/>
      <c r="R639" s="1"/>
      <c r="S639" s="1"/>
      <c r="U639" s="1"/>
      <c r="V639" s="1"/>
      <c r="W639" s="1">
        <f t="shared" si="85"/>
        <v>0</v>
      </c>
      <c r="X639" s="1"/>
      <c r="Y639" s="1"/>
      <c r="Z639" s="1">
        <f>Table1913[[#This Row],[Quantity2]]*Table1913[[#This Row],[U Cost]]</f>
        <v>0</v>
      </c>
      <c r="AB639" s="1"/>
      <c r="AC639" s="1"/>
      <c r="AD639" s="1">
        <f t="shared" si="86"/>
        <v>0</v>
      </c>
      <c r="AE639" s="1"/>
      <c r="AF639" s="1">
        <f>SUM(Table1913[[#This Row],[Total 
Paid]:[Shipping 
Charged]])</f>
        <v>0</v>
      </c>
      <c r="AG639" s="1"/>
      <c r="AH639" s="1"/>
      <c r="AI639" s="1">
        <f t="shared" si="87"/>
        <v>0</v>
      </c>
      <c r="AK639" s="1"/>
      <c r="AL639" s="1"/>
      <c r="AM639" s="1"/>
      <c r="AN639" s="1"/>
      <c r="AP639" s="30">
        <f t="shared" si="84"/>
        <v>0</v>
      </c>
      <c r="AQ639" s="1"/>
      <c r="AR639" s="1">
        <f t="shared" si="82"/>
        <v>0</v>
      </c>
      <c r="AS639" s="1"/>
      <c r="AT639" s="1"/>
      <c r="AU639" s="2">
        <f t="shared" si="88"/>
        <v>0</v>
      </c>
      <c r="AW639" s="1"/>
      <c r="AX639" s="1"/>
      <c r="AY639" s="1"/>
      <c r="AZ639" s="2">
        <f t="shared" si="83"/>
        <v>0</v>
      </c>
      <c r="BA639" s="2">
        <f>SUM(AF639,AH639,-AZ639,-Table1913[[#This Row],[Sale Fee]])</f>
        <v>0</v>
      </c>
      <c r="BC639" s="1"/>
      <c r="BD639" s="1"/>
      <c r="BE639" s="1"/>
    </row>
    <row r="640" spans="1:57" x14ac:dyDescent="0.25">
      <c r="A640" s="1"/>
      <c r="B640" s="1"/>
      <c r="E640" s="4"/>
      <c r="F640" s="4"/>
      <c r="N640" s="49"/>
      <c r="Q640" s="1"/>
      <c r="R640" s="1"/>
      <c r="S640" s="1"/>
      <c r="U640" s="1"/>
      <c r="V640" s="1"/>
      <c r="W640" s="1">
        <f t="shared" si="85"/>
        <v>0</v>
      </c>
      <c r="X640" s="1"/>
      <c r="Y640" s="1"/>
      <c r="Z640" s="1">
        <f>Table1913[[#This Row],[Quantity2]]*Table1913[[#This Row],[U Cost]]</f>
        <v>0</v>
      </c>
      <c r="AB640" s="1"/>
      <c r="AC640" s="1"/>
      <c r="AD640" s="1">
        <f t="shared" si="86"/>
        <v>0</v>
      </c>
      <c r="AE640" s="1"/>
      <c r="AF640" s="1">
        <f>SUM(Table1913[[#This Row],[Total 
Paid]:[Shipping 
Charged]])</f>
        <v>0</v>
      </c>
      <c r="AG640" s="1"/>
      <c r="AH640" s="1"/>
      <c r="AI640" s="1">
        <f t="shared" si="87"/>
        <v>0</v>
      </c>
      <c r="AK640" s="1"/>
      <c r="AL640" s="1"/>
      <c r="AM640" s="1"/>
      <c r="AN640" s="1"/>
      <c r="AP640" s="30">
        <f t="shared" si="84"/>
        <v>0</v>
      </c>
      <c r="AQ640" s="1"/>
      <c r="AR640" s="1">
        <f t="shared" si="82"/>
        <v>0</v>
      </c>
      <c r="AS640" s="1"/>
      <c r="AT640" s="1"/>
      <c r="AU640" s="2">
        <f t="shared" si="88"/>
        <v>0</v>
      </c>
      <c r="AW640" s="1"/>
      <c r="AX640" s="1"/>
      <c r="AY640" s="1"/>
      <c r="AZ640" s="2">
        <f t="shared" si="83"/>
        <v>0</v>
      </c>
      <c r="BA640" s="2">
        <f>SUM(AF640,AH640,-AZ640,-Table1913[[#This Row],[Sale Fee]])</f>
        <v>0</v>
      </c>
      <c r="BC640" s="1"/>
      <c r="BD640" s="1"/>
      <c r="BE640" s="1"/>
    </row>
    <row r="641" spans="1:57" x14ac:dyDescent="0.25">
      <c r="A641" s="1"/>
      <c r="B641" s="1"/>
      <c r="E641" s="4"/>
      <c r="F641" s="4"/>
      <c r="Q641" s="1"/>
      <c r="R641" s="1"/>
      <c r="S641" s="1"/>
      <c r="U641" s="1"/>
      <c r="V641" s="1"/>
      <c r="W641" s="1">
        <f t="shared" si="85"/>
        <v>0</v>
      </c>
      <c r="X641" s="1"/>
      <c r="Y641" s="1"/>
      <c r="Z641" s="1">
        <f>Table1913[[#This Row],[Quantity2]]*Table1913[[#This Row],[U Cost]]</f>
        <v>0</v>
      </c>
      <c r="AB641" s="1"/>
      <c r="AC641" s="1"/>
      <c r="AD641" s="1">
        <f t="shared" si="86"/>
        <v>0</v>
      </c>
      <c r="AE641" s="1"/>
      <c r="AF641" s="1">
        <f>SUM(Table1913[[#This Row],[Total 
Paid]:[Shipping 
Charged]])</f>
        <v>0</v>
      </c>
      <c r="AG641" s="1"/>
      <c r="AH641" s="1"/>
      <c r="AI641" s="1">
        <f t="shared" si="87"/>
        <v>0</v>
      </c>
      <c r="AK641" s="1"/>
      <c r="AL641" s="1"/>
      <c r="AM641" s="1"/>
      <c r="AN641" s="1"/>
      <c r="AP641" s="30">
        <f t="shared" si="84"/>
        <v>0</v>
      </c>
      <c r="AQ641" s="1"/>
      <c r="AR641" s="1">
        <f t="shared" si="82"/>
        <v>0</v>
      </c>
      <c r="AS641" s="1"/>
      <c r="AT641" s="1"/>
      <c r="AU641" s="2">
        <f t="shared" si="88"/>
        <v>0</v>
      </c>
      <c r="AW641" s="1"/>
      <c r="AX641" s="1"/>
      <c r="AY641" s="1"/>
      <c r="AZ641" s="2">
        <f t="shared" si="83"/>
        <v>0</v>
      </c>
      <c r="BA641" s="2">
        <f>SUM(AF641,AH641,-AZ641,-Table1913[[#This Row],[Sale Fee]])</f>
        <v>0</v>
      </c>
      <c r="BC641" s="1"/>
      <c r="BD641" s="1"/>
      <c r="BE641" s="1"/>
    </row>
    <row r="642" spans="1:57" x14ac:dyDescent="0.25">
      <c r="A642" s="1"/>
      <c r="B642" s="1"/>
      <c r="E642" s="4"/>
      <c r="F642" s="4"/>
      <c r="N642" s="49"/>
      <c r="Q642" s="1"/>
      <c r="R642" s="1"/>
      <c r="S642" s="1"/>
      <c r="U642" s="1"/>
      <c r="V642" s="1"/>
      <c r="W642" s="1">
        <f t="shared" si="85"/>
        <v>0</v>
      </c>
      <c r="X642" s="1"/>
      <c r="Y642" s="1"/>
      <c r="Z642" s="1">
        <f>Table1913[[#This Row],[Quantity2]]*Table1913[[#This Row],[U Cost]]</f>
        <v>0</v>
      </c>
      <c r="AB642" s="1"/>
      <c r="AC642" s="1"/>
      <c r="AD642" s="1">
        <f t="shared" si="86"/>
        <v>0</v>
      </c>
      <c r="AE642" s="1"/>
      <c r="AF642" s="1">
        <f>SUM(Table1913[[#This Row],[Total 
Paid]:[Shipping 
Charged]])</f>
        <v>0</v>
      </c>
      <c r="AG642" s="1"/>
      <c r="AH642" s="1"/>
      <c r="AI642" s="1">
        <f t="shared" si="87"/>
        <v>0</v>
      </c>
      <c r="AK642" s="1"/>
      <c r="AL642" s="1"/>
      <c r="AM642" s="1"/>
      <c r="AN642" s="1"/>
      <c r="AP642" s="30">
        <f t="shared" si="84"/>
        <v>0</v>
      </c>
      <c r="AQ642" s="1"/>
      <c r="AR642" s="1">
        <f t="shared" si="82"/>
        <v>0</v>
      </c>
      <c r="AS642" s="1"/>
      <c r="AT642" s="1"/>
      <c r="AU642" s="2">
        <f t="shared" si="88"/>
        <v>0</v>
      </c>
      <c r="AW642" s="1"/>
      <c r="AX642" s="1"/>
      <c r="AY642" s="1"/>
      <c r="AZ642" s="2">
        <f t="shared" si="83"/>
        <v>0</v>
      </c>
      <c r="BA642" s="2">
        <f>SUM(AF642,AH642,-AZ642,-Table1913[[#This Row],[Sale Fee]])</f>
        <v>0</v>
      </c>
      <c r="BC642" s="1"/>
      <c r="BD642" s="1"/>
      <c r="BE642" s="1"/>
    </row>
    <row r="643" spans="1:57" x14ac:dyDescent="0.25">
      <c r="A643" s="1"/>
      <c r="B643" s="1"/>
      <c r="Q643" s="1"/>
      <c r="R643" s="1"/>
      <c r="S643" s="1"/>
      <c r="U643" s="1"/>
      <c r="V643" s="1"/>
      <c r="W643" s="1">
        <f t="shared" si="85"/>
        <v>0</v>
      </c>
      <c r="X643" s="1"/>
      <c r="Y643" s="1"/>
      <c r="Z643" s="1">
        <f>Table1913[[#This Row],[Quantity2]]*Table1913[[#This Row],[U Cost]]</f>
        <v>0</v>
      </c>
      <c r="AB643" s="1"/>
      <c r="AC643" s="1"/>
      <c r="AD643" s="1">
        <f t="shared" si="86"/>
        <v>0</v>
      </c>
      <c r="AE643" s="1"/>
      <c r="AF643" s="1">
        <f>SUM(Table1913[[#This Row],[Total 
Paid]:[Shipping 
Charged]])</f>
        <v>0</v>
      </c>
      <c r="AG643" s="1"/>
      <c r="AH643" s="1"/>
      <c r="AI643" s="1">
        <f t="shared" si="87"/>
        <v>0</v>
      </c>
      <c r="AK643" s="1"/>
      <c r="AL643" s="1"/>
      <c r="AM643" s="1"/>
      <c r="AN643" s="1"/>
      <c r="AP643" s="30">
        <f t="shared" si="84"/>
        <v>0</v>
      </c>
      <c r="AQ643" s="1"/>
      <c r="AR643" s="1">
        <f t="shared" si="82"/>
        <v>0</v>
      </c>
      <c r="AS643" s="1"/>
      <c r="AT643" s="1"/>
      <c r="AU643" s="2">
        <f t="shared" si="88"/>
        <v>0</v>
      </c>
      <c r="AW643" s="1"/>
      <c r="AX643" s="1"/>
      <c r="AY643" s="1"/>
      <c r="AZ643" s="2">
        <f t="shared" si="83"/>
        <v>0</v>
      </c>
      <c r="BA643" s="2">
        <f>SUM(AF643,AH643,-AZ643,-Table1913[[#This Row],[Sale Fee]])</f>
        <v>0</v>
      </c>
      <c r="BC643" s="1"/>
      <c r="BD643" s="1"/>
      <c r="BE643" s="1"/>
    </row>
    <row r="644" spans="1:57" x14ac:dyDescent="0.25">
      <c r="A644" s="1"/>
      <c r="B644" s="1"/>
      <c r="E644" s="4"/>
      <c r="F644" s="4"/>
      <c r="Q644" s="1"/>
      <c r="R644" s="1"/>
      <c r="S644" s="1"/>
      <c r="U644" s="1"/>
      <c r="V644" s="1"/>
      <c r="W644" s="1">
        <f t="shared" si="85"/>
        <v>0</v>
      </c>
      <c r="X644" s="1"/>
      <c r="Y644" s="1"/>
      <c r="Z644" s="1">
        <f>Table1913[[#This Row],[Quantity2]]*Table1913[[#This Row],[U Cost]]</f>
        <v>0</v>
      </c>
      <c r="AB644" s="1"/>
      <c r="AC644" s="1"/>
      <c r="AD644" s="1">
        <f t="shared" si="86"/>
        <v>0</v>
      </c>
      <c r="AE644" s="1"/>
      <c r="AF644" s="1">
        <f>SUM(Table1913[[#This Row],[Total 
Paid]:[Shipping 
Charged]])</f>
        <v>0</v>
      </c>
      <c r="AG644" s="1"/>
      <c r="AH644" s="1"/>
      <c r="AI644" s="1">
        <f t="shared" si="87"/>
        <v>0</v>
      </c>
      <c r="AK644" s="1"/>
      <c r="AL644" s="1"/>
      <c r="AM644" s="1"/>
      <c r="AN644" s="1"/>
      <c r="AP644" s="30">
        <f t="shared" si="84"/>
        <v>0</v>
      </c>
      <c r="AQ644" s="1"/>
      <c r="AR644" s="1">
        <f t="shared" si="82"/>
        <v>0</v>
      </c>
      <c r="AS644" s="1"/>
      <c r="AT644" s="1"/>
      <c r="AU644" s="2">
        <f t="shared" si="88"/>
        <v>0</v>
      </c>
      <c r="AW644" s="1"/>
      <c r="AX644" s="1"/>
      <c r="AY644" s="1"/>
      <c r="AZ644" s="2">
        <f t="shared" si="83"/>
        <v>0</v>
      </c>
      <c r="BA644" s="2">
        <f>SUM(AF644,AH644,-AZ644,-Table1913[[#This Row],[Sale Fee]])</f>
        <v>0</v>
      </c>
      <c r="BC644" s="1"/>
      <c r="BD644" s="1"/>
      <c r="BE644" s="1"/>
    </row>
    <row r="645" spans="1:57" x14ac:dyDescent="0.25">
      <c r="A645" s="1"/>
      <c r="B645" s="1"/>
      <c r="Q645" s="1"/>
      <c r="R645" s="1"/>
      <c r="S645" s="1"/>
      <c r="U645" s="1"/>
      <c r="V645" s="1"/>
      <c r="W645" s="1">
        <f t="shared" si="85"/>
        <v>0</v>
      </c>
      <c r="X645" s="1"/>
      <c r="Y645" s="1"/>
      <c r="Z645" s="1">
        <f>Table1913[[#This Row],[Quantity2]]*Table1913[[#This Row],[U Cost]]</f>
        <v>0</v>
      </c>
      <c r="AB645" s="1"/>
      <c r="AC645" s="1"/>
      <c r="AD645" s="1">
        <f t="shared" si="86"/>
        <v>0</v>
      </c>
      <c r="AE645" s="1"/>
      <c r="AF645" s="1">
        <f>SUM(Table1913[[#This Row],[Total 
Paid]:[Shipping 
Charged]])</f>
        <v>0</v>
      </c>
      <c r="AG645" s="1"/>
      <c r="AH645" s="1"/>
      <c r="AI645" s="1">
        <f t="shared" si="87"/>
        <v>0</v>
      </c>
      <c r="AK645" s="1"/>
      <c r="AL645" s="1"/>
      <c r="AM645" s="1"/>
      <c r="AN645" s="1"/>
      <c r="AP645" s="30">
        <f t="shared" si="84"/>
        <v>0</v>
      </c>
      <c r="AQ645" s="1"/>
      <c r="AR645" s="1">
        <f t="shared" si="82"/>
        <v>0</v>
      </c>
      <c r="AS645" s="1"/>
      <c r="AT645" s="1"/>
      <c r="AU645" s="2">
        <f t="shared" si="88"/>
        <v>0</v>
      </c>
      <c r="AW645" s="1"/>
      <c r="AX645" s="1"/>
      <c r="AY645" s="1"/>
      <c r="AZ645" s="2">
        <f t="shared" si="83"/>
        <v>0</v>
      </c>
      <c r="BA645" s="2">
        <f>SUM(AF645,AH645,-AZ645,-Table1913[[#This Row],[Sale Fee]])</f>
        <v>0</v>
      </c>
      <c r="BC645" s="1"/>
      <c r="BD645" s="1"/>
      <c r="BE645" s="1"/>
    </row>
    <row r="646" spans="1:57" x14ac:dyDescent="0.25">
      <c r="A646" s="1"/>
      <c r="B646" s="1"/>
      <c r="Q646" s="1"/>
      <c r="R646" s="1"/>
      <c r="S646" s="1"/>
      <c r="U646" s="1"/>
      <c r="V646" s="1"/>
      <c r="W646" s="1">
        <f t="shared" si="85"/>
        <v>0</v>
      </c>
      <c r="X646" s="1"/>
      <c r="Y646" s="1"/>
      <c r="Z646" s="1">
        <f>Table1913[[#This Row],[Quantity2]]*Table1913[[#This Row],[U Cost]]</f>
        <v>0</v>
      </c>
      <c r="AB646" s="1"/>
      <c r="AC646" s="1"/>
      <c r="AD646" s="1">
        <f t="shared" si="86"/>
        <v>0</v>
      </c>
      <c r="AE646" s="1"/>
      <c r="AF646" s="1">
        <f>SUM(Table1913[[#This Row],[Total 
Paid]:[Shipping 
Charged]])</f>
        <v>0</v>
      </c>
      <c r="AG646" s="1"/>
      <c r="AH646" s="1"/>
      <c r="AI646" s="1">
        <f t="shared" si="87"/>
        <v>0</v>
      </c>
      <c r="AK646" s="1"/>
      <c r="AL646" s="1"/>
      <c r="AM646" s="1"/>
      <c r="AN646" s="1"/>
      <c r="AP646" s="30">
        <f t="shared" si="84"/>
        <v>0</v>
      </c>
      <c r="AQ646" s="1"/>
      <c r="AR646" s="1">
        <f t="shared" si="82"/>
        <v>0</v>
      </c>
      <c r="AS646" s="1"/>
      <c r="AT646" s="1"/>
      <c r="AU646" s="2">
        <f t="shared" si="88"/>
        <v>0</v>
      </c>
      <c r="AW646" s="1"/>
      <c r="AX646" s="1"/>
      <c r="AY646" s="1"/>
      <c r="AZ646" s="2">
        <f t="shared" si="83"/>
        <v>0</v>
      </c>
      <c r="BA646" s="2">
        <f>SUM(AF646,AH646,-AZ646,-Table1913[[#This Row],[Sale Fee]])</f>
        <v>0</v>
      </c>
      <c r="BC646" s="1"/>
      <c r="BD646" s="1"/>
      <c r="BE646" s="1"/>
    </row>
    <row r="647" spans="1:57" x14ac:dyDescent="0.25">
      <c r="A647" s="1"/>
      <c r="B647" s="1"/>
      <c r="Q647" s="1"/>
      <c r="R647" s="1"/>
      <c r="S647" s="1"/>
      <c r="U647" s="1"/>
      <c r="V647" s="1"/>
      <c r="W647" s="1">
        <f t="shared" si="85"/>
        <v>0</v>
      </c>
      <c r="X647" s="1"/>
      <c r="Y647" s="1"/>
      <c r="Z647" s="1">
        <f>Table1913[[#This Row],[Quantity2]]*Table1913[[#This Row],[U Cost]]</f>
        <v>0</v>
      </c>
      <c r="AB647" s="1"/>
      <c r="AC647" s="1"/>
      <c r="AD647" s="1">
        <f t="shared" si="86"/>
        <v>0</v>
      </c>
      <c r="AE647" s="1"/>
      <c r="AF647" s="1">
        <f>SUM(Table1913[[#This Row],[Total 
Paid]:[Shipping 
Charged]])</f>
        <v>0</v>
      </c>
      <c r="AG647" s="1"/>
      <c r="AH647" s="1"/>
      <c r="AI647" s="1">
        <f t="shared" si="87"/>
        <v>0</v>
      </c>
      <c r="AK647" s="1"/>
      <c r="AL647" s="1"/>
      <c r="AM647" s="1"/>
      <c r="AN647" s="1"/>
      <c r="AP647" s="30">
        <f t="shared" si="84"/>
        <v>0</v>
      </c>
      <c r="AQ647" s="1"/>
      <c r="AR647" s="1">
        <f t="shared" si="82"/>
        <v>0</v>
      </c>
      <c r="AS647" s="1"/>
      <c r="AT647" s="1"/>
      <c r="AU647" s="2">
        <f t="shared" si="88"/>
        <v>0</v>
      </c>
      <c r="AW647" s="1"/>
      <c r="AX647" s="1"/>
      <c r="AY647" s="1"/>
      <c r="AZ647" s="2">
        <f t="shared" si="83"/>
        <v>0</v>
      </c>
      <c r="BA647" s="2">
        <f>SUM(AF647,AH647,-AZ647,-Table1913[[#This Row],[Sale Fee]])</f>
        <v>0</v>
      </c>
      <c r="BC647" s="1"/>
      <c r="BD647" s="1"/>
      <c r="BE647" s="1"/>
    </row>
    <row r="648" spans="1:57" x14ac:dyDescent="0.25">
      <c r="A648" s="1"/>
      <c r="B648" s="1"/>
      <c r="Q648" s="1"/>
      <c r="R648" s="1"/>
      <c r="S648" s="1"/>
      <c r="U648" s="1"/>
      <c r="V648" s="1"/>
      <c r="W648" s="1">
        <f t="shared" si="85"/>
        <v>0</v>
      </c>
      <c r="X648" s="1"/>
      <c r="Y648" s="1"/>
      <c r="Z648" s="1">
        <f>Table1913[[#This Row],[Quantity2]]*Table1913[[#This Row],[U Cost]]</f>
        <v>0</v>
      </c>
      <c r="AB648" s="1"/>
      <c r="AC648" s="1"/>
      <c r="AD648" s="1">
        <f t="shared" si="86"/>
        <v>0</v>
      </c>
      <c r="AE648" s="1"/>
      <c r="AF648" s="1">
        <f>SUM(Table1913[[#This Row],[Total 
Paid]:[Shipping 
Charged]])</f>
        <v>0</v>
      </c>
      <c r="AG648" s="1"/>
      <c r="AH648" s="1"/>
      <c r="AI648" s="1">
        <f t="shared" si="87"/>
        <v>0</v>
      </c>
      <c r="AK648" s="1"/>
      <c r="AL648" s="1"/>
      <c r="AM648" s="1"/>
      <c r="AN648" s="1"/>
      <c r="AP648" s="30">
        <f t="shared" si="84"/>
        <v>0</v>
      </c>
      <c r="AQ648" s="1"/>
      <c r="AR648" s="1">
        <f t="shared" si="82"/>
        <v>0</v>
      </c>
      <c r="AS648" s="1"/>
      <c r="AT648" s="1"/>
      <c r="AU648" s="2">
        <f t="shared" si="88"/>
        <v>0</v>
      </c>
      <c r="AW648" s="1"/>
      <c r="AX648" s="1"/>
      <c r="AY648" s="1"/>
      <c r="AZ648" s="2">
        <f t="shared" si="83"/>
        <v>0</v>
      </c>
      <c r="BA648" s="2">
        <f>SUM(AF648,AH648,-AZ648,-Table1913[[#This Row],[Sale Fee]])</f>
        <v>0</v>
      </c>
      <c r="BC648" s="1"/>
      <c r="BD648" s="1"/>
      <c r="BE648" s="1"/>
    </row>
    <row r="649" spans="1:57" x14ac:dyDescent="0.25">
      <c r="A649" s="1"/>
      <c r="B649" s="1"/>
      <c r="Q649" s="1"/>
      <c r="R649" s="1"/>
      <c r="S649" s="1"/>
      <c r="U649" s="1"/>
      <c r="V649" s="1"/>
      <c r="W649" s="1">
        <f t="shared" si="85"/>
        <v>0</v>
      </c>
      <c r="X649" s="1"/>
      <c r="Y649" s="1"/>
      <c r="Z649" s="1">
        <f>Table1913[[#This Row],[Quantity2]]*Table1913[[#This Row],[U Cost]]</f>
        <v>0</v>
      </c>
      <c r="AB649" s="1"/>
      <c r="AC649" s="1"/>
      <c r="AD649" s="1">
        <f t="shared" si="86"/>
        <v>0</v>
      </c>
      <c r="AE649" s="1"/>
      <c r="AF649" s="1">
        <f>SUM(Table1913[[#This Row],[Total 
Paid]:[Shipping 
Charged]])</f>
        <v>0</v>
      </c>
      <c r="AG649" s="1"/>
      <c r="AH649" s="1"/>
      <c r="AI649" s="1">
        <f t="shared" si="87"/>
        <v>0</v>
      </c>
      <c r="AK649" s="1"/>
      <c r="AL649" s="1"/>
      <c r="AM649" s="1"/>
      <c r="AN649" s="1"/>
      <c r="AP649" s="30">
        <f t="shared" si="84"/>
        <v>0</v>
      </c>
      <c r="AQ649" s="1"/>
      <c r="AR649" s="1">
        <f t="shared" si="82"/>
        <v>0</v>
      </c>
      <c r="AS649" s="1"/>
      <c r="AT649" s="1"/>
      <c r="AU649" s="2">
        <f t="shared" si="88"/>
        <v>0</v>
      </c>
      <c r="AW649" s="1"/>
      <c r="AX649" s="1"/>
      <c r="AY649" s="1"/>
      <c r="AZ649" s="2">
        <f t="shared" si="83"/>
        <v>0</v>
      </c>
      <c r="BA649" s="2">
        <f>SUM(AF649,AH649,-AZ649,-Table1913[[#This Row],[Sale Fee]])</f>
        <v>0</v>
      </c>
      <c r="BC649" s="1"/>
      <c r="BD649" s="1"/>
      <c r="BE649" s="1"/>
    </row>
    <row r="650" spans="1:57" x14ac:dyDescent="0.25">
      <c r="A650" s="1"/>
      <c r="B650" s="1"/>
      <c r="Q650" s="1"/>
      <c r="R650" s="1"/>
      <c r="S650" s="1"/>
      <c r="U650" s="1"/>
      <c r="V650" s="1"/>
      <c r="W650" s="1">
        <f t="shared" si="85"/>
        <v>0</v>
      </c>
      <c r="X650" s="1"/>
      <c r="Y650" s="1"/>
      <c r="Z650" s="1">
        <f>Table1913[[#This Row],[Quantity2]]*Table1913[[#This Row],[U Cost]]</f>
        <v>0</v>
      </c>
      <c r="AB650" s="1"/>
      <c r="AC650" s="1"/>
      <c r="AD650" s="1">
        <f t="shared" si="86"/>
        <v>0</v>
      </c>
      <c r="AE650" s="1"/>
      <c r="AF650" s="1">
        <f>SUM(Table1913[[#This Row],[Total 
Paid]:[Shipping 
Charged]])</f>
        <v>0</v>
      </c>
      <c r="AG650" s="1"/>
      <c r="AH650" s="1"/>
      <c r="AI650" s="1">
        <f t="shared" si="87"/>
        <v>0</v>
      </c>
      <c r="AK650" s="1"/>
      <c r="AL650" s="1"/>
      <c r="AM650" s="1"/>
      <c r="AN650" s="1"/>
      <c r="AP650" s="30">
        <f t="shared" si="84"/>
        <v>0</v>
      </c>
      <c r="AQ650" s="1"/>
      <c r="AR650" s="1">
        <f t="shared" si="82"/>
        <v>0</v>
      </c>
      <c r="AS650" s="1"/>
      <c r="AT650" s="1"/>
      <c r="AU650" s="2">
        <f t="shared" si="88"/>
        <v>0</v>
      </c>
      <c r="AW650" s="1"/>
      <c r="AX650" s="1"/>
      <c r="AY650" s="1"/>
      <c r="AZ650" s="2">
        <f t="shared" si="83"/>
        <v>0</v>
      </c>
      <c r="BA650" s="2">
        <f>SUM(AF650,AH650,-AZ650,-Table1913[[#This Row],[Sale Fee]])</f>
        <v>0</v>
      </c>
      <c r="BC650" s="1"/>
      <c r="BD650" s="1"/>
      <c r="BE650" s="1"/>
    </row>
    <row r="651" spans="1:57" x14ac:dyDescent="0.25">
      <c r="A651" s="1"/>
      <c r="B651" s="1"/>
      <c r="Q651" s="1"/>
      <c r="R651" s="1"/>
      <c r="S651" s="1"/>
      <c r="U651" s="1"/>
      <c r="V651" s="1"/>
      <c r="W651" s="1">
        <f t="shared" si="85"/>
        <v>0</v>
      </c>
      <c r="X651" s="1"/>
      <c r="Y651" s="1"/>
      <c r="Z651" s="1">
        <f>Table1913[[#This Row],[Quantity2]]*Table1913[[#This Row],[U Cost]]</f>
        <v>0</v>
      </c>
      <c r="AB651" s="1"/>
      <c r="AC651" s="1"/>
      <c r="AD651" s="1">
        <f t="shared" si="86"/>
        <v>0</v>
      </c>
      <c r="AE651" s="1"/>
      <c r="AF651" s="1">
        <f>SUM(Table1913[[#This Row],[Total 
Paid]:[Shipping 
Charged]])</f>
        <v>0</v>
      </c>
      <c r="AG651" s="1"/>
      <c r="AH651" s="1"/>
      <c r="AI651" s="1">
        <f t="shared" si="87"/>
        <v>0</v>
      </c>
      <c r="AK651" s="1"/>
      <c r="AL651" s="1"/>
      <c r="AM651" s="1"/>
      <c r="AN651" s="1"/>
      <c r="AP651" s="30">
        <f t="shared" si="84"/>
        <v>0</v>
      </c>
      <c r="AQ651" s="1"/>
      <c r="AR651" s="1">
        <f t="shared" si="82"/>
        <v>0</v>
      </c>
      <c r="AS651" s="1"/>
      <c r="AT651" s="1"/>
      <c r="AU651" s="2">
        <f t="shared" si="88"/>
        <v>0</v>
      </c>
      <c r="AW651" s="1"/>
      <c r="AX651" s="1"/>
      <c r="AY651" s="1"/>
      <c r="AZ651" s="2">
        <f t="shared" si="83"/>
        <v>0</v>
      </c>
      <c r="BA651" s="2">
        <f>SUM(AF651,AH651,-AZ651,-Table1913[[#This Row],[Sale Fee]])</f>
        <v>0</v>
      </c>
      <c r="BC651" s="1"/>
      <c r="BD651" s="1"/>
      <c r="BE651" s="1"/>
    </row>
    <row r="652" spans="1:57" x14ac:dyDescent="0.25">
      <c r="A652" s="1"/>
      <c r="B652" s="1"/>
      <c r="Q652" s="1"/>
      <c r="R652" s="1"/>
      <c r="S652" s="1"/>
      <c r="U652" s="1"/>
      <c r="V652" s="1"/>
      <c r="W652" s="1">
        <f t="shared" si="85"/>
        <v>0</v>
      </c>
      <c r="X652" s="1"/>
      <c r="Y652" s="1"/>
      <c r="Z652" s="1">
        <f>Table1913[[#This Row],[Quantity2]]*Table1913[[#This Row],[U Cost]]</f>
        <v>0</v>
      </c>
      <c r="AB652" s="1"/>
      <c r="AC652" s="1"/>
      <c r="AD652" s="1">
        <f t="shared" si="86"/>
        <v>0</v>
      </c>
      <c r="AE652" s="1"/>
      <c r="AF652" s="1">
        <f>SUM(Table1913[[#This Row],[Total 
Paid]:[Shipping 
Charged]])</f>
        <v>0</v>
      </c>
      <c r="AG652" s="1"/>
      <c r="AH652" s="1"/>
      <c r="AI652" s="1">
        <f t="shared" si="87"/>
        <v>0</v>
      </c>
      <c r="AK652" s="1"/>
      <c r="AL652" s="1"/>
      <c r="AM652" s="1"/>
      <c r="AN652" s="1"/>
      <c r="AP652" s="30">
        <f t="shared" si="84"/>
        <v>0</v>
      </c>
      <c r="AQ652" s="1"/>
      <c r="AR652" s="1">
        <f t="shared" si="82"/>
        <v>0</v>
      </c>
      <c r="AS652" s="1"/>
      <c r="AT652" s="1"/>
      <c r="AU652" s="2">
        <f t="shared" si="88"/>
        <v>0</v>
      </c>
      <c r="AW652" s="1"/>
      <c r="AX652" s="1"/>
      <c r="AY652" s="1"/>
      <c r="AZ652" s="2">
        <f t="shared" si="83"/>
        <v>0</v>
      </c>
      <c r="BA652" s="2">
        <f>SUM(AF652,AH652,-AZ652,-Table1913[[#This Row],[Sale Fee]])</f>
        <v>0</v>
      </c>
      <c r="BC652" s="1"/>
      <c r="BD652" s="1"/>
      <c r="BE652" s="1"/>
    </row>
    <row r="653" spans="1:57" x14ac:dyDescent="0.25">
      <c r="A653" s="1"/>
      <c r="B653" s="1"/>
      <c r="Q653" s="1"/>
      <c r="R653" s="1"/>
      <c r="S653" s="1"/>
      <c r="U653" s="1"/>
      <c r="V653" s="1"/>
      <c r="W653" s="1">
        <f t="shared" si="85"/>
        <v>0</v>
      </c>
      <c r="X653" s="1"/>
      <c r="Y653" s="1"/>
      <c r="Z653" s="1">
        <f>Table1913[[#This Row],[Quantity2]]*Table1913[[#This Row],[U Cost]]</f>
        <v>0</v>
      </c>
      <c r="AB653" s="1"/>
      <c r="AC653" s="1"/>
      <c r="AD653" s="1">
        <f t="shared" si="86"/>
        <v>0</v>
      </c>
      <c r="AE653" s="1"/>
      <c r="AF653" s="1">
        <f>SUM(Table1913[[#This Row],[Total 
Paid]:[Shipping 
Charged]])</f>
        <v>0</v>
      </c>
      <c r="AG653" s="1"/>
      <c r="AH653" s="1"/>
      <c r="AI653" s="1">
        <f t="shared" si="87"/>
        <v>0</v>
      </c>
      <c r="AK653" s="1"/>
      <c r="AL653" s="1"/>
      <c r="AM653" s="1"/>
      <c r="AN653" s="1"/>
      <c r="AP653" s="30">
        <f t="shared" si="84"/>
        <v>0</v>
      </c>
      <c r="AQ653" s="1"/>
      <c r="AR653" s="1">
        <f t="shared" si="82"/>
        <v>0</v>
      </c>
      <c r="AS653" s="1"/>
      <c r="AT653" s="1"/>
      <c r="AU653" s="2">
        <f t="shared" si="88"/>
        <v>0</v>
      </c>
      <c r="AW653" s="1"/>
      <c r="AX653" s="1"/>
      <c r="AY653" s="1"/>
      <c r="AZ653" s="2">
        <f t="shared" si="83"/>
        <v>0</v>
      </c>
      <c r="BA653" s="2">
        <f>SUM(AF653,AH653,-AZ653,-Table1913[[#This Row],[Sale Fee]])</f>
        <v>0</v>
      </c>
      <c r="BC653" s="1"/>
      <c r="BD653" s="1"/>
      <c r="BE653" s="1"/>
    </row>
    <row r="654" spans="1:57" x14ac:dyDescent="0.25">
      <c r="A654" s="1"/>
      <c r="B654" s="1"/>
      <c r="Q654" s="1"/>
      <c r="R654" s="1"/>
      <c r="S654" s="1"/>
      <c r="U654" s="1"/>
      <c r="V654" s="1"/>
      <c r="W654" s="1">
        <f t="shared" si="85"/>
        <v>0</v>
      </c>
      <c r="X654" s="1"/>
      <c r="Y654" s="1"/>
      <c r="Z654" s="1">
        <f>Table1913[[#This Row],[Quantity2]]*Table1913[[#This Row],[U Cost]]</f>
        <v>0</v>
      </c>
      <c r="AB654" s="1"/>
      <c r="AC654" s="1"/>
      <c r="AD654" s="1">
        <f t="shared" si="86"/>
        <v>0</v>
      </c>
      <c r="AE654" s="1"/>
      <c r="AF654" s="1">
        <f>SUM(Table1913[[#This Row],[Total 
Paid]:[Shipping 
Charged]])</f>
        <v>0</v>
      </c>
      <c r="AG654" s="1"/>
      <c r="AH654" s="1"/>
      <c r="AI654" s="1">
        <f t="shared" si="87"/>
        <v>0</v>
      </c>
      <c r="AK654" s="1"/>
      <c r="AL654" s="1"/>
      <c r="AM654" s="1"/>
      <c r="AN654" s="1"/>
      <c r="AP654" s="30">
        <f t="shared" si="84"/>
        <v>0</v>
      </c>
      <c r="AQ654" s="1"/>
      <c r="AR654" s="1">
        <f t="shared" si="82"/>
        <v>0</v>
      </c>
      <c r="AS654" s="1"/>
      <c r="AT654" s="1"/>
      <c r="AU654" s="2">
        <f t="shared" si="88"/>
        <v>0</v>
      </c>
      <c r="AW654" s="1"/>
      <c r="AX654" s="1"/>
      <c r="AY654" s="1"/>
      <c r="AZ654" s="2">
        <f t="shared" si="83"/>
        <v>0</v>
      </c>
      <c r="BA654" s="2">
        <f>SUM(AF654,AH654,-AZ654,-Table1913[[#This Row],[Sale Fee]])</f>
        <v>0</v>
      </c>
      <c r="BC654" s="1"/>
      <c r="BD654" s="1"/>
      <c r="BE654" s="1"/>
    </row>
    <row r="655" spans="1:57" x14ac:dyDescent="0.25">
      <c r="A655" s="1"/>
      <c r="B655" s="1"/>
      <c r="E655" s="4"/>
      <c r="F655" s="4"/>
      <c r="N655" s="49"/>
      <c r="Q655" s="1"/>
      <c r="R655" s="1"/>
      <c r="S655" s="1"/>
      <c r="U655" s="1"/>
      <c r="V655" s="1"/>
      <c r="W655" s="1">
        <f t="shared" si="85"/>
        <v>0</v>
      </c>
      <c r="X655" s="1"/>
      <c r="Y655" s="1"/>
      <c r="Z655" s="1">
        <f>Table1913[[#This Row],[Quantity2]]*Table1913[[#This Row],[U Cost]]</f>
        <v>0</v>
      </c>
      <c r="AB655" s="1"/>
      <c r="AC655" s="1"/>
      <c r="AD655" s="1">
        <f t="shared" si="86"/>
        <v>0</v>
      </c>
      <c r="AE655" s="1"/>
      <c r="AF655" s="1">
        <f>SUM(Table1913[[#This Row],[Total 
Paid]:[Shipping 
Charged]])</f>
        <v>0</v>
      </c>
      <c r="AG655" s="1"/>
      <c r="AH655" s="1"/>
      <c r="AI655" s="1">
        <f t="shared" si="87"/>
        <v>0</v>
      </c>
      <c r="AK655" s="1"/>
      <c r="AL655" s="1"/>
      <c r="AM655" s="1"/>
      <c r="AN655" s="1"/>
      <c r="AP655" s="30">
        <f t="shared" si="84"/>
        <v>0</v>
      </c>
      <c r="AQ655" s="1"/>
      <c r="AR655" s="1">
        <f t="shared" ref="AR655:AR909" si="89">AQ655*AP655</f>
        <v>0</v>
      </c>
      <c r="AS655" s="1"/>
      <c r="AT655" s="1"/>
      <c r="AU655" s="2">
        <f t="shared" si="88"/>
        <v>0</v>
      </c>
      <c r="AW655" s="1"/>
      <c r="AX655" s="1"/>
      <c r="AY655" s="1"/>
      <c r="AZ655" s="2">
        <f t="shared" si="83"/>
        <v>0</v>
      </c>
      <c r="BA655" s="2">
        <f>SUM(AF655,AH655,-AZ655,-Table1913[[#This Row],[Sale Fee]])</f>
        <v>0</v>
      </c>
      <c r="BC655" s="1"/>
      <c r="BD655" s="1"/>
      <c r="BE655" s="1"/>
    </row>
    <row r="656" spans="1:57" x14ac:dyDescent="0.25">
      <c r="A656" s="1"/>
      <c r="B656" s="1"/>
      <c r="E656" s="4"/>
      <c r="F656" s="4"/>
      <c r="N656" s="49"/>
      <c r="Q656" s="1"/>
      <c r="R656" s="1"/>
      <c r="S656" s="1"/>
      <c r="U656" s="1"/>
      <c r="V656" s="1"/>
      <c r="W656" s="1">
        <f t="shared" si="85"/>
        <v>0</v>
      </c>
      <c r="X656" s="1"/>
      <c r="Y656" s="1"/>
      <c r="Z656" s="1">
        <f>Table1913[[#This Row],[Quantity2]]*Table1913[[#This Row],[U Cost]]</f>
        <v>0</v>
      </c>
      <c r="AB656" s="1"/>
      <c r="AC656" s="1"/>
      <c r="AD656" s="1">
        <f t="shared" si="86"/>
        <v>0</v>
      </c>
      <c r="AE656" s="1"/>
      <c r="AF656" s="1">
        <f>SUM(Table1913[[#This Row],[Total 
Paid]:[Shipping 
Charged]])</f>
        <v>0</v>
      </c>
      <c r="AG656" s="1"/>
      <c r="AH656" s="1"/>
      <c r="AI656" s="1">
        <f t="shared" si="87"/>
        <v>0</v>
      </c>
      <c r="AK656" s="1"/>
      <c r="AL656" s="1"/>
      <c r="AM656" s="1"/>
      <c r="AN656" s="1"/>
      <c r="AP656" s="30">
        <f t="shared" si="84"/>
        <v>0</v>
      </c>
      <c r="AQ656" s="1"/>
      <c r="AR656" s="1">
        <f t="shared" si="89"/>
        <v>0</v>
      </c>
      <c r="AS656" s="1"/>
      <c r="AT656" s="1"/>
      <c r="AU656" s="2">
        <f t="shared" si="88"/>
        <v>0</v>
      </c>
      <c r="AW656" s="1"/>
      <c r="AX656" s="1"/>
      <c r="AY656" s="1"/>
      <c r="AZ656" s="2">
        <f t="shared" si="83"/>
        <v>0</v>
      </c>
      <c r="BA656" s="2">
        <f>SUM(AF656,AH656,-AZ656,-Table1913[[#This Row],[Sale Fee]])</f>
        <v>0</v>
      </c>
      <c r="BC656" s="1"/>
      <c r="BD656" s="1"/>
      <c r="BE656" s="1"/>
    </row>
    <row r="657" spans="1:57" x14ac:dyDescent="0.25">
      <c r="A657" s="1"/>
      <c r="B657" s="1"/>
      <c r="E657" s="4"/>
      <c r="F657" s="4"/>
      <c r="Q657" s="1"/>
      <c r="R657" s="1"/>
      <c r="S657" s="1"/>
      <c r="U657" s="1"/>
      <c r="V657" s="1"/>
      <c r="W657" s="1">
        <f t="shared" si="85"/>
        <v>0</v>
      </c>
      <c r="X657" s="1"/>
      <c r="Y657" s="1"/>
      <c r="Z657" s="1">
        <f>Table1913[[#This Row],[Quantity2]]*Table1913[[#This Row],[U Cost]]</f>
        <v>0</v>
      </c>
      <c r="AB657" s="1"/>
      <c r="AC657" s="1"/>
      <c r="AD657" s="1">
        <f t="shared" si="86"/>
        <v>0</v>
      </c>
      <c r="AE657" s="1"/>
      <c r="AF657" s="1">
        <f>SUM(Table1913[[#This Row],[Total 
Paid]:[Shipping 
Charged]])</f>
        <v>0</v>
      </c>
      <c r="AG657" s="1"/>
      <c r="AH657" s="1"/>
      <c r="AI657" s="1">
        <f t="shared" si="87"/>
        <v>0</v>
      </c>
      <c r="AK657" s="1"/>
      <c r="AL657" s="1"/>
      <c r="AM657" s="1"/>
      <c r="AN657" s="1"/>
      <c r="AP657" s="30">
        <f t="shared" si="84"/>
        <v>0</v>
      </c>
      <c r="AQ657" s="1"/>
      <c r="AR657" s="1">
        <f t="shared" si="89"/>
        <v>0</v>
      </c>
      <c r="AS657" s="1"/>
      <c r="AT657" s="1"/>
      <c r="AU657" s="2">
        <f t="shared" si="88"/>
        <v>0</v>
      </c>
      <c r="AW657" s="1"/>
      <c r="AX657" s="1"/>
      <c r="AY657" s="1"/>
      <c r="AZ657" s="2">
        <f t="shared" si="83"/>
        <v>0</v>
      </c>
      <c r="BA657" s="2">
        <f>SUM(AF657,AH657,-AZ657,-Table1913[[#This Row],[Sale Fee]])</f>
        <v>0</v>
      </c>
      <c r="BC657" s="1"/>
      <c r="BD657" s="1"/>
      <c r="BE657" s="1"/>
    </row>
    <row r="658" spans="1:57" x14ac:dyDescent="0.25">
      <c r="A658" s="1"/>
      <c r="B658" s="1"/>
      <c r="E658" s="4"/>
      <c r="F658" s="4"/>
      <c r="N658" s="49"/>
      <c r="Q658" s="1"/>
      <c r="R658" s="1"/>
      <c r="S658" s="1"/>
      <c r="U658" s="1"/>
      <c r="V658" s="1"/>
      <c r="W658" s="1">
        <f t="shared" si="85"/>
        <v>0</v>
      </c>
      <c r="X658" s="1"/>
      <c r="Y658" s="1"/>
      <c r="Z658" s="1">
        <f>Table1913[[#This Row],[Quantity2]]*Table1913[[#This Row],[U Cost]]</f>
        <v>0</v>
      </c>
      <c r="AB658" s="1"/>
      <c r="AC658" s="1"/>
      <c r="AD658" s="1">
        <f t="shared" si="86"/>
        <v>0</v>
      </c>
      <c r="AE658" s="1"/>
      <c r="AF658" s="1">
        <f>SUM(Table1913[[#This Row],[Total 
Paid]:[Shipping 
Charged]])</f>
        <v>0</v>
      </c>
      <c r="AG658" s="1"/>
      <c r="AH658" s="1"/>
      <c r="AI658" s="1">
        <f t="shared" si="87"/>
        <v>0</v>
      </c>
      <c r="AK658" s="1"/>
      <c r="AL658" s="1"/>
      <c r="AM658" s="1"/>
      <c r="AN658" s="1"/>
      <c r="AP658" s="30">
        <f t="shared" si="84"/>
        <v>0</v>
      </c>
      <c r="AQ658" s="1"/>
      <c r="AR658" s="1">
        <f t="shared" si="89"/>
        <v>0</v>
      </c>
      <c r="AS658" s="1"/>
      <c r="AT658" s="1"/>
      <c r="AU658" s="2">
        <f t="shared" si="88"/>
        <v>0</v>
      </c>
      <c r="AW658" s="1"/>
      <c r="AX658" s="1"/>
      <c r="AY658" s="1"/>
      <c r="AZ658" s="2">
        <f t="shared" si="83"/>
        <v>0</v>
      </c>
      <c r="BA658" s="2">
        <f>SUM(AF658,AH658,-AZ658,-Table1913[[#This Row],[Sale Fee]])</f>
        <v>0</v>
      </c>
      <c r="BC658" s="1"/>
      <c r="BD658" s="1"/>
      <c r="BE658" s="1"/>
    </row>
    <row r="659" spans="1:57" x14ac:dyDescent="0.25">
      <c r="A659" s="1"/>
      <c r="B659" s="1"/>
      <c r="E659" s="4"/>
      <c r="F659" s="4"/>
      <c r="N659" s="49"/>
      <c r="Q659" s="1"/>
      <c r="R659" s="1"/>
      <c r="S659" s="1"/>
      <c r="U659" s="1"/>
      <c r="V659" s="1"/>
      <c r="W659" s="1">
        <f t="shared" si="85"/>
        <v>0</v>
      </c>
      <c r="X659" s="1"/>
      <c r="Y659" s="1"/>
      <c r="Z659" s="1">
        <f>Table1913[[#This Row],[Quantity2]]*Table1913[[#This Row],[U Cost]]</f>
        <v>0</v>
      </c>
      <c r="AB659" s="1"/>
      <c r="AC659" s="1"/>
      <c r="AD659" s="1">
        <f t="shared" si="86"/>
        <v>0</v>
      </c>
      <c r="AE659" s="1"/>
      <c r="AF659" s="1">
        <f>SUM(Table1913[[#This Row],[Total 
Paid]:[Shipping 
Charged]])</f>
        <v>0</v>
      </c>
      <c r="AG659" s="1"/>
      <c r="AH659" s="1"/>
      <c r="AI659" s="1">
        <f t="shared" si="87"/>
        <v>0</v>
      </c>
      <c r="AK659" s="1"/>
      <c r="AL659" s="1"/>
      <c r="AM659" s="1"/>
      <c r="AN659" s="1"/>
      <c r="AP659" s="30">
        <f t="shared" si="84"/>
        <v>0</v>
      </c>
      <c r="AQ659" s="1"/>
      <c r="AR659" s="1">
        <f t="shared" si="89"/>
        <v>0</v>
      </c>
      <c r="AS659" s="1"/>
      <c r="AT659" s="1"/>
      <c r="AU659" s="2">
        <f t="shared" si="88"/>
        <v>0</v>
      </c>
      <c r="AW659" s="1"/>
      <c r="AX659" s="1"/>
      <c r="AY659" s="1"/>
      <c r="AZ659" s="2">
        <f t="shared" si="83"/>
        <v>0</v>
      </c>
      <c r="BA659" s="2">
        <f>SUM(AF659,AH659,-AZ659,-Table1913[[#This Row],[Sale Fee]])</f>
        <v>0</v>
      </c>
      <c r="BC659" s="1"/>
      <c r="BD659" s="1"/>
      <c r="BE659" s="1"/>
    </row>
    <row r="660" spans="1:57" x14ac:dyDescent="0.25">
      <c r="A660" s="1"/>
      <c r="B660" s="1"/>
      <c r="E660" s="4"/>
      <c r="F660" s="4"/>
      <c r="Q660" s="1"/>
      <c r="R660" s="1"/>
      <c r="S660" s="1"/>
      <c r="U660" s="1"/>
      <c r="V660" s="1"/>
      <c r="W660" s="1">
        <f t="shared" si="85"/>
        <v>0</v>
      </c>
      <c r="X660" s="1"/>
      <c r="Y660" s="1"/>
      <c r="Z660" s="1">
        <f>Table1913[[#This Row],[Quantity2]]*Table1913[[#This Row],[U Cost]]</f>
        <v>0</v>
      </c>
      <c r="AB660" s="1"/>
      <c r="AC660" s="1"/>
      <c r="AD660" s="1">
        <f t="shared" si="86"/>
        <v>0</v>
      </c>
      <c r="AE660" s="1"/>
      <c r="AF660" s="1">
        <f>SUM(Table1913[[#This Row],[Total 
Paid]:[Shipping 
Charged]])</f>
        <v>0</v>
      </c>
      <c r="AG660" s="1"/>
      <c r="AH660" s="1"/>
      <c r="AI660" s="1">
        <f t="shared" si="87"/>
        <v>0</v>
      </c>
      <c r="AK660" s="1"/>
      <c r="AL660" s="1"/>
      <c r="AM660" s="1"/>
      <c r="AN660" s="1"/>
      <c r="AP660" s="30">
        <f t="shared" si="84"/>
        <v>0</v>
      </c>
      <c r="AQ660" s="1"/>
      <c r="AR660" s="1">
        <f t="shared" si="89"/>
        <v>0</v>
      </c>
      <c r="AS660" s="1"/>
      <c r="AT660" s="1"/>
      <c r="AU660" s="2">
        <f t="shared" si="88"/>
        <v>0</v>
      </c>
      <c r="AW660" s="1"/>
      <c r="AX660" s="1"/>
      <c r="AY660" s="1"/>
      <c r="AZ660" s="2">
        <f t="shared" si="83"/>
        <v>0</v>
      </c>
      <c r="BA660" s="2">
        <f>SUM(AF660,AH660,-AZ660,-Table1913[[#This Row],[Sale Fee]])</f>
        <v>0</v>
      </c>
      <c r="BC660" s="1"/>
      <c r="BD660" s="1"/>
      <c r="BE660" s="1"/>
    </row>
    <row r="661" spans="1:57" x14ac:dyDescent="0.25">
      <c r="A661" s="1"/>
      <c r="B661" s="1"/>
      <c r="E661" s="4"/>
      <c r="F661" s="4"/>
      <c r="Q661" s="1"/>
      <c r="R661" s="1"/>
      <c r="S661" s="1"/>
      <c r="U661" s="1"/>
      <c r="V661" s="1"/>
      <c r="W661" s="1">
        <f t="shared" si="85"/>
        <v>0</v>
      </c>
      <c r="X661" s="1"/>
      <c r="Y661" s="1"/>
      <c r="Z661" s="1">
        <f>Table1913[[#This Row],[Quantity2]]*Table1913[[#This Row],[U Cost]]</f>
        <v>0</v>
      </c>
      <c r="AB661" s="1"/>
      <c r="AC661" s="1"/>
      <c r="AD661" s="1">
        <f t="shared" si="86"/>
        <v>0</v>
      </c>
      <c r="AE661" s="1"/>
      <c r="AF661" s="1">
        <f>SUM(Table1913[[#This Row],[Total 
Paid]:[Shipping 
Charged]])</f>
        <v>0</v>
      </c>
      <c r="AG661" s="1"/>
      <c r="AH661" s="1"/>
      <c r="AI661" s="1">
        <f t="shared" si="87"/>
        <v>0</v>
      </c>
      <c r="AK661" s="1"/>
      <c r="AL661" s="1"/>
      <c r="AM661" s="1"/>
      <c r="AN661" s="1"/>
      <c r="AP661" s="30">
        <f t="shared" si="84"/>
        <v>0</v>
      </c>
      <c r="AQ661" s="1"/>
      <c r="AR661" s="1">
        <f t="shared" si="89"/>
        <v>0</v>
      </c>
      <c r="AS661" s="1"/>
      <c r="AT661" s="1"/>
      <c r="AU661" s="2">
        <f t="shared" si="88"/>
        <v>0</v>
      </c>
      <c r="AW661" s="1"/>
      <c r="AX661" s="1"/>
      <c r="AY661" s="1"/>
      <c r="AZ661" s="2">
        <f t="shared" si="83"/>
        <v>0</v>
      </c>
      <c r="BA661" s="2">
        <f>SUM(AF661,AH661,-AZ661,-Table1913[[#This Row],[Sale Fee]])</f>
        <v>0</v>
      </c>
      <c r="BC661" s="1"/>
      <c r="BD661" s="1"/>
      <c r="BE661" s="1"/>
    </row>
    <row r="662" spans="1:57" x14ac:dyDescent="0.25">
      <c r="A662" s="1"/>
      <c r="B662" s="1"/>
      <c r="E662" s="4"/>
      <c r="F662" s="4"/>
      <c r="Q662" s="1"/>
      <c r="R662" s="1"/>
      <c r="S662" s="1"/>
      <c r="U662" s="1"/>
      <c r="V662" s="1"/>
      <c r="W662" s="1">
        <f t="shared" si="85"/>
        <v>0</v>
      </c>
      <c r="X662" s="1"/>
      <c r="Y662" s="1"/>
      <c r="Z662" s="1">
        <f>Table1913[[#This Row],[Quantity2]]*Table1913[[#This Row],[U Cost]]</f>
        <v>0</v>
      </c>
      <c r="AB662" s="1"/>
      <c r="AC662" s="1"/>
      <c r="AD662" s="1">
        <f t="shared" si="86"/>
        <v>0</v>
      </c>
      <c r="AE662" s="1"/>
      <c r="AF662" s="1">
        <f>SUM(Table1913[[#This Row],[Total 
Paid]:[Shipping 
Charged]])</f>
        <v>0</v>
      </c>
      <c r="AG662" s="1"/>
      <c r="AH662" s="1"/>
      <c r="AI662" s="1">
        <f t="shared" si="87"/>
        <v>0</v>
      </c>
      <c r="AK662" s="1"/>
      <c r="AL662" s="1"/>
      <c r="AM662" s="1"/>
      <c r="AN662" s="1"/>
      <c r="AP662" s="30">
        <f t="shared" si="84"/>
        <v>0</v>
      </c>
      <c r="AQ662" s="1"/>
      <c r="AR662" s="1">
        <f t="shared" si="89"/>
        <v>0</v>
      </c>
      <c r="AS662" s="1"/>
      <c r="AT662" s="1"/>
      <c r="AU662" s="2">
        <f t="shared" si="88"/>
        <v>0</v>
      </c>
      <c r="AW662" s="1"/>
      <c r="AX662" s="1"/>
      <c r="AY662" s="1"/>
      <c r="AZ662" s="2">
        <f t="shared" si="83"/>
        <v>0</v>
      </c>
      <c r="BA662" s="2">
        <f>SUM(AF662,AH662,-AZ662,-Table1913[[#This Row],[Sale Fee]])</f>
        <v>0</v>
      </c>
      <c r="BC662" s="1"/>
      <c r="BD662" s="1"/>
      <c r="BE662" s="1"/>
    </row>
    <row r="663" spans="1:57" x14ac:dyDescent="0.25">
      <c r="A663" s="1"/>
      <c r="B663" s="1"/>
      <c r="E663" s="4"/>
      <c r="F663" s="4"/>
      <c r="N663" s="1"/>
      <c r="Q663" s="1"/>
      <c r="R663" s="1"/>
      <c r="S663" s="1"/>
      <c r="U663" s="1"/>
      <c r="V663" s="1"/>
      <c r="W663" s="1">
        <f t="shared" si="85"/>
        <v>0</v>
      </c>
      <c r="X663" s="1"/>
      <c r="Y663" s="1"/>
      <c r="Z663" s="1">
        <f>Table1913[[#This Row],[Quantity2]]*Table1913[[#This Row],[U Cost]]</f>
        <v>0</v>
      </c>
      <c r="AB663" s="1"/>
      <c r="AC663" s="1"/>
      <c r="AD663" s="1">
        <f t="shared" si="86"/>
        <v>0</v>
      </c>
      <c r="AE663" s="1"/>
      <c r="AF663" s="1">
        <f>SUM(Table1913[[#This Row],[Total 
Paid]:[Shipping 
Charged]])</f>
        <v>0</v>
      </c>
      <c r="AG663" s="1"/>
      <c r="AH663" s="1"/>
      <c r="AI663" s="1">
        <f t="shared" si="87"/>
        <v>0</v>
      </c>
      <c r="AK663" s="1"/>
      <c r="AL663" s="1"/>
      <c r="AM663" s="1"/>
      <c r="AN663" s="1"/>
      <c r="AP663" s="30">
        <f t="shared" si="84"/>
        <v>0</v>
      </c>
      <c r="AQ663" s="1"/>
      <c r="AR663" s="1">
        <f t="shared" si="89"/>
        <v>0</v>
      </c>
      <c r="AS663" s="1"/>
      <c r="AT663" s="1"/>
      <c r="AU663" s="2">
        <f t="shared" si="88"/>
        <v>0</v>
      </c>
      <c r="AW663" s="1"/>
      <c r="AX663" s="1"/>
      <c r="AY663" s="1"/>
      <c r="AZ663" s="2">
        <f t="shared" si="83"/>
        <v>0</v>
      </c>
      <c r="BA663" s="2">
        <f>SUM(AF663,AH663,-AZ663,-Table1913[[#This Row],[Sale Fee]])</f>
        <v>0</v>
      </c>
      <c r="BC663" s="1"/>
      <c r="BD663" s="1"/>
      <c r="BE663" s="1"/>
    </row>
    <row r="664" spans="1:57" x14ac:dyDescent="0.25">
      <c r="A664" s="1"/>
      <c r="B664" s="1"/>
      <c r="E664" s="4"/>
      <c r="F664" s="4"/>
      <c r="Q664" s="1"/>
      <c r="R664" s="1"/>
      <c r="S664" s="1"/>
      <c r="U664" s="1"/>
      <c r="V664" s="1"/>
      <c r="W664" s="1">
        <f t="shared" si="85"/>
        <v>0</v>
      </c>
      <c r="X664" s="1"/>
      <c r="Y664" s="1"/>
      <c r="Z664" s="1">
        <f>Table1913[[#This Row],[Quantity2]]*Table1913[[#This Row],[U Cost]]</f>
        <v>0</v>
      </c>
      <c r="AB664" s="1"/>
      <c r="AC664" s="1"/>
      <c r="AD664" s="1">
        <f t="shared" si="86"/>
        <v>0</v>
      </c>
      <c r="AE664" s="1"/>
      <c r="AF664" s="1">
        <f>SUM(Table1913[[#This Row],[Total 
Paid]:[Shipping 
Charged]])</f>
        <v>0</v>
      </c>
      <c r="AG664" s="1"/>
      <c r="AH664" s="1"/>
      <c r="AI664" s="1">
        <f t="shared" si="87"/>
        <v>0</v>
      </c>
      <c r="AK664" s="1"/>
      <c r="AL664" s="1"/>
      <c r="AM664" s="1"/>
      <c r="AN664" s="1"/>
      <c r="AP664" s="30">
        <f t="shared" si="84"/>
        <v>0</v>
      </c>
      <c r="AQ664" s="1"/>
      <c r="AR664" s="1">
        <f t="shared" si="89"/>
        <v>0</v>
      </c>
      <c r="AS664" s="1"/>
      <c r="AT664" s="1"/>
      <c r="AU664" s="2">
        <f t="shared" si="88"/>
        <v>0</v>
      </c>
      <c r="AW664" s="1"/>
      <c r="AX664" s="1"/>
      <c r="AY664" s="1"/>
      <c r="AZ664" s="2">
        <f t="shared" si="83"/>
        <v>0</v>
      </c>
      <c r="BA664" s="2">
        <f>SUM(AF664,AH664,-AZ664,-Table1913[[#This Row],[Sale Fee]])</f>
        <v>0</v>
      </c>
      <c r="BC664" s="1"/>
      <c r="BD664" s="1"/>
      <c r="BE664" s="1"/>
    </row>
    <row r="665" spans="1:57" x14ac:dyDescent="0.25">
      <c r="A665" s="1"/>
      <c r="B665" s="1"/>
      <c r="E665" s="4"/>
      <c r="F665" s="4"/>
      <c r="Q665" s="1"/>
      <c r="R665" s="1"/>
      <c r="S665" s="1"/>
      <c r="U665" s="1"/>
      <c r="V665" s="1"/>
      <c r="W665" s="1">
        <f t="shared" si="85"/>
        <v>0</v>
      </c>
      <c r="X665" s="1"/>
      <c r="Y665" s="1"/>
      <c r="Z665" s="1">
        <f>Table1913[[#This Row],[Quantity2]]*Table1913[[#This Row],[U Cost]]</f>
        <v>0</v>
      </c>
      <c r="AB665" s="1"/>
      <c r="AC665" s="1"/>
      <c r="AD665" s="1">
        <f t="shared" si="86"/>
        <v>0</v>
      </c>
      <c r="AE665" s="1"/>
      <c r="AF665" s="1">
        <f>SUM(Table1913[[#This Row],[Total 
Paid]:[Shipping 
Charged]])</f>
        <v>0</v>
      </c>
      <c r="AG665" s="1"/>
      <c r="AH665" s="1"/>
      <c r="AI665" s="1">
        <f t="shared" si="87"/>
        <v>0</v>
      </c>
      <c r="AK665" s="1"/>
      <c r="AL665" s="1"/>
      <c r="AM665" s="1"/>
      <c r="AN665" s="1"/>
      <c r="AP665" s="30">
        <f t="shared" si="84"/>
        <v>0</v>
      </c>
      <c r="AQ665" s="1"/>
      <c r="AR665" s="1">
        <f t="shared" si="89"/>
        <v>0</v>
      </c>
      <c r="AS665" s="1"/>
      <c r="AT665" s="1"/>
      <c r="AU665" s="2">
        <f t="shared" si="88"/>
        <v>0</v>
      </c>
      <c r="AW665" s="1"/>
      <c r="AX665" s="1"/>
      <c r="AY665" s="1"/>
      <c r="AZ665" s="2">
        <f t="shared" si="83"/>
        <v>0</v>
      </c>
      <c r="BA665" s="2">
        <f>SUM(AF665,AH665,-AZ665,-Table1913[[#This Row],[Sale Fee]])</f>
        <v>0</v>
      </c>
      <c r="BC665" s="1"/>
      <c r="BD665" s="1"/>
      <c r="BE665" s="1"/>
    </row>
    <row r="666" spans="1:57" x14ac:dyDescent="0.25">
      <c r="A666" s="1"/>
      <c r="B666" s="1"/>
      <c r="E666" s="4"/>
      <c r="F666" s="4"/>
      <c r="Q666" s="1"/>
      <c r="R666" s="1"/>
      <c r="S666" s="1"/>
      <c r="U666" s="1"/>
      <c r="V666" s="1"/>
      <c r="W666" s="1">
        <f t="shared" si="85"/>
        <v>0</v>
      </c>
      <c r="X666" s="1"/>
      <c r="Y666" s="1"/>
      <c r="Z666" s="1">
        <f>Table1913[[#This Row],[Quantity2]]*Table1913[[#This Row],[U Cost]]</f>
        <v>0</v>
      </c>
      <c r="AB666" s="1"/>
      <c r="AC666" s="1"/>
      <c r="AD666" s="1">
        <f t="shared" si="86"/>
        <v>0</v>
      </c>
      <c r="AE666" s="1"/>
      <c r="AF666" s="1">
        <f>SUM(Table1913[[#This Row],[Total 
Paid]:[Shipping 
Charged]])</f>
        <v>0</v>
      </c>
      <c r="AG666" s="1"/>
      <c r="AH666" s="1"/>
      <c r="AI666" s="1">
        <f t="shared" si="87"/>
        <v>0</v>
      </c>
      <c r="AK666" s="1"/>
      <c r="AL666" s="1"/>
      <c r="AM666" s="1"/>
      <c r="AN666" s="1"/>
      <c r="AP666" s="30">
        <f t="shared" si="84"/>
        <v>0</v>
      </c>
      <c r="AQ666" s="1"/>
      <c r="AR666" s="1">
        <f t="shared" si="89"/>
        <v>0</v>
      </c>
      <c r="AS666" s="1"/>
      <c r="AT666" s="1"/>
      <c r="AU666" s="2">
        <f t="shared" si="88"/>
        <v>0</v>
      </c>
      <c r="AW666" s="1"/>
      <c r="AX666" s="1"/>
      <c r="AY666" s="1"/>
      <c r="AZ666" s="2">
        <f t="shared" si="83"/>
        <v>0</v>
      </c>
      <c r="BA666" s="2">
        <f>SUM(AF666,AH666,-AZ666,-Table1913[[#This Row],[Sale Fee]])</f>
        <v>0</v>
      </c>
      <c r="BC666" s="1"/>
      <c r="BD666" s="1"/>
      <c r="BE666" s="1"/>
    </row>
    <row r="667" spans="1:57" x14ac:dyDescent="0.25">
      <c r="A667" s="1"/>
      <c r="B667" s="1"/>
      <c r="E667" s="4"/>
      <c r="F667" s="4"/>
      <c r="Q667" s="1"/>
      <c r="R667" s="1"/>
      <c r="S667" s="1"/>
      <c r="U667" s="1"/>
      <c r="V667" s="1"/>
      <c r="W667" s="1">
        <f t="shared" si="85"/>
        <v>0</v>
      </c>
      <c r="X667" s="1"/>
      <c r="Y667" s="1"/>
      <c r="Z667" s="1">
        <f>Table1913[[#This Row],[Quantity2]]*Table1913[[#This Row],[U Cost]]</f>
        <v>0</v>
      </c>
      <c r="AB667" s="1"/>
      <c r="AC667" s="1"/>
      <c r="AD667" s="1">
        <f t="shared" si="86"/>
        <v>0</v>
      </c>
      <c r="AE667" s="1"/>
      <c r="AF667" s="1">
        <f>SUM(Table1913[[#This Row],[Total 
Paid]:[Shipping 
Charged]])</f>
        <v>0</v>
      </c>
      <c r="AG667" s="1"/>
      <c r="AH667" s="1"/>
      <c r="AI667" s="1">
        <f t="shared" si="87"/>
        <v>0</v>
      </c>
      <c r="AK667" s="1"/>
      <c r="AL667" s="1"/>
      <c r="AM667" s="1"/>
      <c r="AN667" s="1"/>
      <c r="AP667" s="30">
        <f t="shared" si="84"/>
        <v>0</v>
      </c>
      <c r="AQ667" s="1"/>
      <c r="AR667" s="1">
        <f t="shared" si="89"/>
        <v>0</v>
      </c>
      <c r="AS667" s="1"/>
      <c r="AT667" s="1"/>
      <c r="AU667" s="2">
        <f t="shared" si="88"/>
        <v>0</v>
      </c>
      <c r="AW667" s="1"/>
      <c r="AX667" s="1"/>
      <c r="AY667" s="1"/>
      <c r="AZ667" s="2">
        <f t="shared" si="83"/>
        <v>0</v>
      </c>
      <c r="BA667" s="2">
        <f>SUM(AF667,AH667,-AZ667,-Table1913[[#This Row],[Sale Fee]])</f>
        <v>0</v>
      </c>
      <c r="BC667" s="1"/>
      <c r="BD667" s="1"/>
      <c r="BE667" s="1"/>
    </row>
    <row r="668" spans="1:57" x14ac:dyDescent="0.25">
      <c r="A668" s="1"/>
      <c r="B668" s="1"/>
      <c r="E668" s="4"/>
      <c r="F668" s="4"/>
      <c r="Q668" s="1"/>
      <c r="R668" s="1"/>
      <c r="S668" s="1"/>
      <c r="U668" s="1"/>
      <c r="V668" s="1"/>
      <c r="W668" s="1">
        <f t="shared" si="85"/>
        <v>0</v>
      </c>
      <c r="X668" s="1"/>
      <c r="Y668" s="1"/>
      <c r="Z668" s="1">
        <f>Table1913[[#This Row],[Quantity2]]*Table1913[[#This Row],[U Cost]]</f>
        <v>0</v>
      </c>
      <c r="AB668" s="1"/>
      <c r="AC668" s="1"/>
      <c r="AD668" s="1">
        <f t="shared" si="86"/>
        <v>0</v>
      </c>
      <c r="AE668" s="1"/>
      <c r="AF668" s="1">
        <f>SUM(Table1913[[#This Row],[Total 
Paid]:[Shipping 
Charged]])</f>
        <v>0</v>
      </c>
      <c r="AG668" s="1"/>
      <c r="AH668" s="1"/>
      <c r="AI668" s="1">
        <f t="shared" si="87"/>
        <v>0</v>
      </c>
      <c r="AK668" s="1"/>
      <c r="AL668" s="1"/>
      <c r="AM668" s="1"/>
      <c r="AN668" s="1"/>
      <c r="AP668" s="30">
        <f t="shared" si="84"/>
        <v>0</v>
      </c>
      <c r="AQ668" s="1"/>
      <c r="AR668" s="1">
        <f t="shared" si="89"/>
        <v>0</v>
      </c>
      <c r="AS668" s="1"/>
      <c r="AT668" s="1"/>
      <c r="AU668" s="2">
        <f t="shared" si="88"/>
        <v>0</v>
      </c>
      <c r="AW668" s="1"/>
      <c r="AX668" s="1"/>
      <c r="AY668" s="1"/>
      <c r="AZ668" s="2">
        <f t="shared" si="83"/>
        <v>0</v>
      </c>
      <c r="BA668" s="2">
        <f>SUM(AF668,AH668,-AZ668,-Table1913[[#This Row],[Sale Fee]])</f>
        <v>0</v>
      </c>
      <c r="BC668" s="1"/>
      <c r="BD668" s="1"/>
      <c r="BE668" s="1"/>
    </row>
    <row r="669" spans="1:57" x14ac:dyDescent="0.25">
      <c r="A669" s="1"/>
      <c r="B669" s="1"/>
      <c r="E669" s="4"/>
      <c r="F669" s="4"/>
      <c r="Q669" s="1"/>
      <c r="R669" s="1"/>
      <c r="S669" s="1"/>
      <c r="U669" s="1"/>
      <c r="V669" s="1"/>
      <c r="W669" s="1">
        <f t="shared" si="85"/>
        <v>0</v>
      </c>
      <c r="X669" s="1"/>
      <c r="Y669" s="1"/>
      <c r="Z669" s="1">
        <f>Table1913[[#This Row],[Quantity2]]*Table1913[[#This Row],[U Cost]]</f>
        <v>0</v>
      </c>
      <c r="AB669" s="1"/>
      <c r="AC669" s="1"/>
      <c r="AD669" s="1">
        <f t="shared" si="86"/>
        <v>0</v>
      </c>
      <c r="AE669" s="1"/>
      <c r="AF669" s="1">
        <f>SUM(Table1913[[#This Row],[Total 
Paid]:[Shipping 
Charged]])</f>
        <v>0</v>
      </c>
      <c r="AG669" s="1"/>
      <c r="AH669" s="1"/>
      <c r="AI669" s="1">
        <f t="shared" si="87"/>
        <v>0</v>
      </c>
      <c r="AK669" s="1"/>
      <c r="AL669" s="1"/>
      <c r="AM669" s="1"/>
      <c r="AN669" s="1"/>
      <c r="AP669" s="30">
        <f t="shared" si="84"/>
        <v>0</v>
      </c>
      <c r="AQ669" s="1"/>
      <c r="AR669" s="1">
        <f t="shared" si="89"/>
        <v>0</v>
      </c>
      <c r="AS669" s="1"/>
      <c r="AT669" s="1"/>
      <c r="AU669" s="2">
        <f t="shared" si="88"/>
        <v>0</v>
      </c>
      <c r="AW669" s="1"/>
      <c r="AX669" s="1"/>
      <c r="AY669" s="1"/>
      <c r="AZ669" s="2">
        <f t="shared" si="83"/>
        <v>0</v>
      </c>
      <c r="BA669" s="2">
        <f>SUM(AF669,AH669,-AZ669,-Table1913[[#This Row],[Sale Fee]])</f>
        <v>0</v>
      </c>
      <c r="BC669" s="1"/>
      <c r="BD669" s="1"/>
      <c r="BE669" s="1"/>
    </row>
    <row r="670" spans="1:57" x14ac:dyDescent="0.25">
      <c r="A670" s="1"/>
      <c r="B670" s="1"/>
      <c r="E670" s="4"/>
      <c r="F670" s="4"/>
      <c r="Q670" s="1"/>
      <c r="R670" s="1"/>
      <c r="S670" s="1"/>
      <c r="U670" s="1"/>
      <c r="V670" s="1"/>
      <c r="W670" s="1">
        <f t="shared" si="85"/>
        <v>0</v>
      </c>
      <c r="X670" s="1"/>
      <c r="Y670" s="1"/>
      <c r="Z670" s="1">
        <f>Table1913[[#This Row],[Quantity2]]*Table1913[[#This Row],[U Cost]]</f>
        <v>0</v>
      </c>
      <c r="AB670" s="1"/>
      <c r="AC670" s="1"/>
      <c r="AD670" s="1">
        <f t="shared" si="86"/>
        <v>0</v>
      </c>
      <c r="AE670" s="1"/>
      <c r="AF670" s="1">
        <f>SUM(Table1913[[#This Row],[Total 
Paid]:[Shipping 
Charged]])</f>
        <v>0</v>
      </c>
      <c r="AG670" s="1"/>
      <c r="AH670" s="1"/>
      <c r="AI670" s="1">
        <f t="shared" si="87"/>
        <v>0</v>
      </c>
      <c r="AK670" s="1"/>
      <c r="AL670" s="1"/>
      <c r="AM670" s="1"/>
      <c r="AN670" s="1"/>
      <c r="AP670" s="30">
        <f t="shared" si="84"/>
        <v>0</v>
      </c>
      <c r="AQ670" s="1"/>
      <c r="AR670" s="1">
        <f t="shared" si="89"/>
        <v>0</v>
      </c>
      <c r="AS670" s="1"/>
      <c r="AT670" s="1"/>
      <c r="AU670" s="2">
        <f t="shared" si="88"/>
        <v>0</v>
      </c>
      <c r="AW670" s="1"/>
      <c r="AX670" s="1"/>
      <c r="AY670" s="1"/>
      <c r="AZ670" s="2">
        <f t="shared" si="83"/>
        <v>0</v>
      </c>
      <c r="BA670" s="2">
        <f>SUM(AF670,AH670,-AZ670,-Table1913[[#This Row],[Sale Fee]])</f>
        <v>0</v>
      </c>
      <c r="BC670" s="1"/>
      <c r="BD670" s="1"/>
      <c r="BE670" s="1"/>
    </row>
    <row r="671" spans="1:57" x14ac:dyDescent="0.25">
      <c r="A671" s="1"/>
      <c r="B671" s="1"/>
      <c r="E671" s="4"/>
      <c r="F671" s="4"/>
      <c r="Q671" s="1"/>
      <c r="R671" s="1"/>
      <c r="S671" s="1"/>
      <c r="U671" s="1"/>
      <c r="V671" s="1"/>
      <c r="W671" s="1">
        <f t="shared" si="85"/>
        <v>0</v>
      </c>
      <c r="X671" s="1"/>
      <c r="Y671" s="1"/>
      <c r="Z671" s="1">
        <f>Table1913[[#This Row],[Quantity2]]*Table1913[[#This Row],[U Cost]]</f>
        <v>0</v>
      </c>
      <c r="AB671" s="1"/>
      <c r="AC671" s="1"/>
      <c r="AD671" s="1">
        <f t="shared" si="86"/>
        <v>0</v>
      </c>
      <c r="AE671" s="1"/>
      <c r="AF671" s="1">
        <f>SUM(Table1913[[#This Row],[Total 
Paid]:[Shipping 
Charged]])</f>
        <v>0</v>
      </c>
      <c r="AG671" s="1"/>
      <c r="AH671" s="1"/>
      <c r="AI671" s="1">
        <f t="shared" si="87"/>
        <v>0</v>
      </c>
      <c r="AK671" s="1"/>
      <c r="AL671" s="1"/>
      <c r="AM671" s="1"/>
      <c r="AN671" s="1"/>
      <c r="AP671" s="30">
        <f t="shared" si="84"/>
        <v>0</v>
      </c>
      <c r="AQ671" s="1"/>
      <c r="AR671" s="1">
        <f t="shared" si="89"/>
        <v>0</v>
      </c>
      <c r="AS671" s="1"/>
      <c r="AT671" s="1"/>
      <c r="AU671" s="2">
        <f t="shared" si="88"/>
        <v>0</v>
      </c>
      <c r="AW671" s="1"/>
      <c r="AX671" s="1"/>
      <c r="AY671" s="1"/>
      <c r="AZ671" s="2">
        <f t="shared" si="83"/>
        <v>0</v>
      </c>
      <c r="BA671" s="2">
        <f>SUM(AF671,AH671,-AZ671,-Table1913[[#This Row],[Sale Fee]])</f>
        <v>0</v>
      </c>
      <c r="BC671" s="1"/>
      <c r="BD671" s="1"/>
      <c r="BE671" s="1"/>
    </row>
    <row r="672" spans="1:57" x14ac:dyDescent="0.25">
      <c r="A672" s="1"/>
      <c r="B672" s="1"/>
      <c r="E672" s="4"/>
      <c r="F672" s="4"/>
      <c r="Q672" s="1"/>
      <c r="R672" s="1"/>
      <c r="S672" s="1"/>
      <c r="U672" s="1"/>
      <c r="V672" s="1"/>
      <c r="W672" s="1">
        <f t="shared" si="85"/>
        <v>0</v>
      </c>
      <c r="X672" s="1"/>
      <c r="Y672" s="1"/>
      <c r="Z672" s="1">
        <f>Table1913[[#This Row],[Quantity2]]*Table1913[[#This Row],[U Cost]]</f>
        <v>0</v>
      </c>
      <c r="AB672" s="1"/>
      <c r="AC672" s="1"/>
      <c r="AD672" s="1">
        <f t="shared" si="86"/>
        <v>0</v>
      </c>
      <c r="AE672" s="1"/>
      <c r="AF672" s="1">
        <f>SUM(Table1913[[#This Row],[Total 
Paid]:[Shipping 
Charged]])</f>
        <v>0</v>
      </c>
      <c r="AG672" s="1"/>
      <c r="AH672" s="1"/>
      <c r="AI672" s="1">
        <f t="shared" si="87"/>
        <v>0</v>
      </c>
      <c r="AK672" s="1"/>
      <c r="AL672" s="1"/>
      <c r="AM672" s="1"/>
      <c r="AN672" s="1"/>
      <c r="AP672" s="30">
        <f t="shared" si="84"/>
        <v>0</v>
      </c>
      <c r="AQ672" s="1"/>
      <c r="AR672" s="1">
        <f t="shared" si="89"/>
        <v>0</v>
      </c>
      <c r="AS672" s="1"/>
      <c r="AT672" s="1"/>
      <c r="AU672" s="2">
        <f t="shared" si="88"/>
        <v>0</v>
      </c>
      <c r="AW672" s="1"/>
      <c r="AX672" s="1"/>
      <c r="AY672" s="1"/>
      <c r="AZ672" s="2">
        <f t="shared" si="83"/>
        <v>0</v>
      </c>
      <c r="BA672" s="2">
        <f>SUM(AF672,AH672,-AZ672,-Table1913[[#This Row],[Sale Fee]])</f>
        <v>0</v>
      </c>
      <c r="BC672" s="1"/>
      <c r="BD672" s="1"/>
      <c r="BE672" s="1"/>
    </row>
    <row r="673" spans="1:57" x14ac:dyDescent="0.25">
      <c r="A673" s="1"/>
      <c r="B673" s="1"/>
      <c r="E673" s="4"/>
      <c r="F673" s="4"/>
      <c r="Q673" s="1"/>
      <c r="R673" s="1"/>
      <c r="S673" s="1"/>
      <c r="U673" s="1"/>
      <c r="V673" s="1"/>
      <c r="W673" s="1">
        <f t="shared" si="85"/>
        <v>0</v>
      </c>
      <c r="X673" s="1"/>
      <c r="Y673" s="1"/>
      <c r="Z673" s="1">
        <f>Table1913[[#This Row],[Quantity2]]*Table1913[[#This Row],[U Cost]]</f>
        <v>0</v>
      </c>
      <c r="AB673" s="1"/>
      <c r="AC673" s="1"/>
      <c r="AD673" s="1">
        <f t="shared" si="86"/>
        <v>0</v>
      </c>
      <c r="AE673" s="1"/>
      <c r="AF673" s="1">
        <f>SUM(Table1913[[#This Row],[Total 
Paid]:[Shipping 
Charged]])</f>
        <v>0</v>
      </c>
      <c r="AG673" s="1"/>
      <c r="AH673" s="1"/>
      <c r="AI673" s="1">
        <f t="shared" si="87"/>
        <v>0</v>
      </c>
      <c r="AK673" s="1"/>
      <c r="AL673" s="1"/>
      <c r="AM673" s="1"/>
      <c r="AN673" s="1"/>
      <c r="AP673" s="30">
        <f t="shared" si="84"/>
        <v>0</v>
      </c>
      <c r="AQ673" s="1"/>
      <c r="AR673" s="1">
        <f t="shared" si="89"/>
        <v>0</v>
      </c>
      <c r="AS673" s="1"/>
      <c r="AT673" s="1"/>
      <c r="AU673" s="2">
        <f t="shared" si="88"/>
        <v>0</v>
      </c>
      <c r="AW673" s="1"/>
      <c r="AX673" s="1"/>
      <c r="AY673" s="1"/>
      <c r="AZ673" s="2">
        <f t="shared" si="83"/>
        <v>0</v>
      </c>
      <c r="BA673" s="2">
        <f>SUM(AF673,AH673,-AZ673,-Table1913[[#This Row],[Sale Fee]])</f>
        <v>0</v>
      </c>
      <c r="BC673" s="1"/>
      <c r="BD673" s="1"/>
      <c r="BE673" s="1"/>
    </row>
    <row r="674" spans="1:57" x14ac:dyDescent="0.25">
      <c r="A674" s="1"/>
      <c r="B674" s="1"/>
      <c r="E674" s="4"/>
      <c r="F674" s="4"/>
      <c r="Q674" s="1"/>
      <c r="R674" s="1"/>
      <c r="S674" s="1"/>
      <c r="U674" s="1"/>
      <c r="V674" s="1"/>
      <c r="W674" s="1">
        <f t="shared" si="85"/>
        <v>0</v>
      </c>
      <c r="X674" s="1"/>
      <c r="Y674" s="1"/>
      <c r="Z674" s="1">
        <f>Table1913[[#This Row],[Quantity2]]*Table1913[[#This Row],[U Cost]]</f>
        <v>0</v>
      </c>
      <c r="AB674" s="1"/>
      <c r="AC674" s="1"/>
      <c r="AD674" s="1">
        <f t="shared" si="86"/>
        <v>0</v>
      </c>
      <c r="AE674" s="1"/>
      <c r="AF674" s="1">
        <f>SUM(Table1913[[#This Row],[Total 
Paid]:[Shipping 
Charged]])</f>
        <v>0</v>
      </c>
      <c r="AG674" s="1"/>
      <c r="AH674" s="1"/>
      <c r="AI674" s="1">
        <f t="shared" si="87"/>
        <v>0</v>
      </c>
      <c r="AK674" s="1"/>
      <c r="AL674" s="1"/>
      <c r="AM674" s="1"/>
      <c r="AN674" s="1"/>
      <c r="AP674" s="30">
        <f t="shared" si="84"/>
        <v>0</v>
      </c>
      <c r="AQ674" s="1"/>
      <c r="AR674" s="1">
        <f t="shared" si="89"/>
        <v>0</v>
      </c>
      <c r="AS674" s="1"/>
      <c r="AT674" s="1"/>
      <c r="AU674" s="2">
        <f t="shared" si="88"/>
        <v>0</v>
      </c>
      <c r="AW674" s="1"/>
      <c r="AX674" s="1"/>
      <c r="AY674" s="1"/>
      <c r="AZ674" s="2">
        <f t="shared" si="83"/>
        <v>0</v>
      </c>
      <c r="BA674" s="2">
        <f>SUM(AF674,AH674,-AZ674,-Table1913[[#This Row],[Sale Fee]])</f>
        <v>0</v>
      </c>
      <c r="BC674" s="1"/>
      <c r="BD674" s="1"/>
      <c r="BE674" s="1"/>
    </row>
    <row r="675" spans="1:57" x14ac:dyDescent="0.25">
      <c r="A675" s="1"/>
      <c r="B675" s="1"/>
      <c r="E675" s="4"/>
      <c r="F675" s="4"/>
      <c r="Q675" s="1"/>
      <c r="R675" s="1"/>
      <c r="S675" s="1"/>
      <c r="U675" s="1"/>
      <c r="V675" s="1"/>
      <c r="W675" s="1">
        <f t="shared" si="85"/>
        <v>0</v>
      </c>
      <c r="X675" s="1"/>
      <c r="Y675" s="1"/>
      <c r="Z675" s="1">
        <f>Table1913[[#This Row],[Quantity2]]*Table1913[[#This Row],[U Cost]]</f>
        <v>0</v>
      </c>
      <c r="AB675" s="1"/>
      <c r="AC675" s="1"/>
      <c r="AD675" s="1">
        <f t="shared" si="86"/>
        <v>0</v>
      </c>
      <c r="AE675" s="1"/>
      <c r="AF675" s="1">
        <f>SUM(Table1913[[#This Row],[Total 
Paid]:[Shipping 
Charged]])</f>
        <v>0</v>
      </c>
      <c r="AG675" s="1"/>
      <c r="AH675" s="1"/>
      <c r="AI675" s="1">
        <f t="shared" si="87"/>
        <v>0</v>
      </c>
      <c r="AK675" s="1"/>
      <c r="AL675" s="1"/>
      <c r="AM675" s="1"/>
      <c r="AN675" s="1"/>
      <c r="AP675" s="30">
        <f t="shared" si="84"/>
        <v>0</v>
      </c>
      <c r="AQ675" s="1"/>
      <c r="AR675" s="1">
        <f t="shared" si="89"/>
        <v>0</v>
      </c>
      <c r="AS675" s="1"/>
      <c r="AT675" s="1"/>
      <c r="AU675" s="2">
        <f t="shared" si="88"/>
        <v>0</v>
      </c>
      <c r="AW675" s="1"/>
      <c r="AX675" s="1"/>
      <c r="AY675" s="1"/>
      <c r="AZ675" s="2">
        <f t="shared" si="83"/>
        <v>0</v>
      </c>
      <c r="BA675" s="2">
        <f>SUM(AF675,AH675,-AZ675,-Table1913[[#This Row],[Sale Fee]])</f>
        <v>0</v>
      </c>
      <c r="BC675" s="1"/>
      <c r="BD675" s="1"/>
      <c r="BE675" s="1"/>
    </row>
    <row r="676" spans="1:57" x14ac:dyDescent="0.25">
      <c r="A676" s="1"/>
      <c r="B676" s="1"/>
      <c r="E676" s="4"/>
      <c r="F676" s="4"/>
      <c r="Q676" s="1"/>
      <c r="R676" s="1"/>
      <c r="S676" s="1"/>
      <c r="U676" s="1"/>
      <c r="V676" s="1"/>
      <c r="W676" s="1">
        <f t="shared" si="85"/>
        <v>0</v>
      </c>
      <c r="X676" s="1"/>
      <c r="Y676" s="1"/>
      <c r="Z676" s="1">
        <f>Table1913[[#This Row],[Quantity2]]*Table1913[[#This Row],[U Cost]]</f>
        <v>0</v>
      </c>
      <c r="AB676" s="1"/>
      <c r="AC676" s="1"/>
      <c r="AD676" s="1">
        <f t="shared" si="86"/>
        <v>0</v>
      </c>
      <c r="AE676" s="1"/>
      <c r="AF676" s="1">
        <f>SUM(Table1913[[#This Row],[Total 
Paid]:[Shipping 
Charged]])</f>
        <v>0</v>
      </c>
      <c r="AG676" s="1"/>
      <c r="AH676" s="1"/>
      <c r="AI676" s="1">
        <f t="shared" si="87"/>
        <v>0</v>
      </c>
      <c r="AK676" s="1"/>
      <c r="AL676" s="1"/>
      <c r="AM676" s="1"/>
      <c r="AN676" s="1"/>
      <c r="AP676" s="30">
        <f t="shared" si="84"/>
        <v>0</v>
      </c>
      <c r="AQ676" s="1"/>
      <c r="AR676" s="1">
        <f t="shared" si="89"/>
        <v>0</v>
      </c>
      <c r="AS676" s="1"/>
      <c r="AT676" s="1"/>
      <c r="AU676" s="2">
        <f t="shared" si="88"/>
        <v>0</v>
      </c>
      <c r="AW676" s="1"/>
      <c r="AX676" s="1"/>
      <c r="AY676" s="1"/>
      <c r="AZ676" s="2">
        <f t="shared" si="83"/>
        <v>0</v>
      </c>
      <c r="BA676" s="2">
        <f>SUM(AF676,AH676,-AZ676,-Table1913[[#This Row],[Sale Fee]])</f>
        <v>0</v>
      </c>
      <c r="BC676" s="1"/>
      <c r="BD676" s="1"/>
      <c r="BE676" s="1"/>
    </row>
    <row r="677" spans="1:57" x14ac:dyDescent="0.25">
      <c r="A677" s="1"/>
      <c r="B677" s="1"/>
      <c r="E677" s="4"/>
      <c r="F677" s="4"/>
      <c r="Q677" s="1"/>
      <c r="R677" s="1"/>
      <c r="S677" s="1"/>
      <c r="U677" s="1"/>
      <c r="V677" s="1"/>
      <c r="W677" s="1">
        <f t="shared" si="85"/>
        <v>0</v>
      </c>
      <c r="X677" s="1"/>
      <c r="Y677" s="1"/>
      <c r="Z677" s="1">
        <f>Table1913[[#This Row],[Quantity2]]*Table1913[[#This Row],[U Cost]]</f>
        <v>0</v>
      </c>
      <c r="AB677" s="1"/>
      <c r="AC677" s="1"/>
      <c r="AD677" s="1">
        <f t="shared" si="86"/>
        <v>0</v>
      </c>
      <c r="AE677" s="1"/>
      <c r="AF677" s="1">
        <f>SUM(Table1913[[#This Row],[Total 
Paid]:[Shipping 
Charged]])</f>
        <v>0</v>
      </c>
      <c r="AG677" s="1"/>
      <c r="AH677" s="1"/>
      <c r="AI677" s="1">
        <f t="shared" si="87"/>
        <v>0</v>
      </c>
      <c r="AK677" s="1"/>
      <c r="AL677" s="1"/>
      <c r="AM677" s="1"/>
      <c r="AN677" s="1"/>
      <c r="AP677" s="30">
        <f t="shared" si="84"/>
        <v>0</v>
      </c>
      <c r="AQ677" s="1"/>
      <c r="AR677" s="1">
        <f t="shared" si="89"/>
        <v>0</v>
      </c>
      <c r="AS677" s="1"/>
      <c r="AT677" s="1"/>
      <c r="AU677" s="2">
        <f t="shared" si="88"/>
        <v>0</v>
      </c>
      <c r="AW677" s="1"/>
      <c r="AX677" s="1"/>
      <c r="AY677" s="1"/>
      <c r="AZ677" s="2">
        <f t="shared" si="83"/>
        <v>0</v>
      </c>
      <c r="BA677" s="2">
        <f>SUM(AF677,AH677,-AZ677,-Table1913[[#This Row],[Sale Fee]])</f>
        <v>0</v>
      </c>
      <c r="BC677" s="1"/>
      <c r="BD677" s="1"/>
      <c r="BE677" s="1"/>
    </row>
    <row r="678" spans="1:57" x14ac:dyDescent="0.25">
      <c r="A678" s="1"/>
      <c r="B678" s="1"/>
      <c r="E678" s="4"/>
      <c r="F678" s="4"/>
      <c r="Q678" s="1"/>
      <c r="R678" s="1"/>
      <c r="S678" s="1"/>
      <c r="U678" s="1"/>
      <c r="V678" s="1"/>
      <c r="W678" s="1">
        <f t="shared" si="85"/>
        <v>0</v>
      </c>
      <c r="X678" s="1"/>
      <c r="Y678" s="1"/>
      <c r="Z678" s="1">
        <f>Table1913[[#This Row],[Quantity2]]*Table1913[[#This Row],[U Cost]]</f>
        <v>0</v>
      </c>
      <c r="AB678" s="1"/>
      <c r="AC678" s="1"/>
      <c r="AD678" s="1">
        <f t="shared" si="86"/>
        <v>0</v>
      </c>
      <c r="AE678" s="1"/>
      <c r="AF678" s="1">
        <f>SUM(Table1913[[#This Row],[Total 
Paid]:[Shipping 
Charged]])</f>
        <v>0</v>
      </c>
      <c r="AG678" s="1"/>
      <c r="AH678" s="1"/>
      <c r="AI678" s="1">
        <f t="shared" si="87"/>
        <v>0</v>
      </c>
      <c r="AK678" s="1"/>
      <c r="AL678" s="1"/>
      <c r="AM678" s="1"/>
      <c r="AN678" s="1"/>
      <c r="AP678" s="30">
        <f t="shared" si="84"/>
        <v>0</v>
      </c>
      <c r="AQ678" s="1"/>
      <c r="AR678" s="1">
        <f t="shared" si="89"/>
        <v>0</v>
      </c>
      <c r="AS678" s="1"/>
      <c r="AT678" s="1"/>
      <c r="AU678" s="2">
        <f t="shared" si="88"/>
        <v>0</v>
      </c>
      <c r="AW678" s="1"/>
      <c r="AX678" s="1"/>
      <c r="AY678" s="1"/>
      <c r="AZ678" s="2">
        <f t="shared" si="83"/>
        <v>0</v>
      </c>
      <c r="BA678" s="2">
        <f>SUM(AF678,AH678,-AZ678,-Table1913[[#This Row],[Sale Fee]])</f>
        <v>0</v>
      </c>
      <c r="BC678" s="1"/>
      <c r="BD678" s="1"/>
      <c r="BE678" s="1"/>
    </row>
    <row r="679" spans="1:57" x14ac:dyDescent="0.25">
      <c r="A679" s="1"/>
      <c r="B679" s="1"/>
      <c r="E679" s="4"/>
      <c r="F679" s="4"/>
      <c r="Q679" s="1"/>
      <c r="R679" s="1"/>
      <c r="S679" s="1"/>
      <c r="U679" s="1"/>
      <c r="V679" s="1"/>
      <c r="W679" s="1">
        <f t="shared" si="85"/>
        <v>0</v>
      </c>
      <c r="X679" s="1"/>
      <c r="Y679" s="1"/>
      <c r="Z679" s="1">
        <f>Table1913[[#This Row],[Quantity2]]*Table1913[[#This Row],[U Cost]]</f>
        <v>0</v>
      </c>
      <c r="AB679" s="1"/>
      <c r="AC679" s="1"/>
      <c r="AD679" s="1">
        <f t="shared" si="86"/>
        <v>0</v>
      </c>
      <c r="AE679" s="1"/>
      <c r="AF679" s="1">
        <f>SUM(Table1913[[#This Row],[Total 
Paid]:[Shipping 
Charged]])</f>
        <v>0</v>
      </c>
      <c r="AG679" s="1"/>
      <c r="AH679" s="1"/>
      <c r="AI679" s="1">
        <f t="shared" si="87"/>
        <v>0</v>
      </c>
      <c r="AK679" s="1"/>
      <c r="AL679" s="1"/>
      <c r="AM679" s="1"/>
      <c r="AN679" s="1"/>
      <c r="AP679" s="30">
        <f t="shared" si="84"/>
        <v>0</v>
      </c>
      <c r="AQ679" s="1"/>
      <c r="AR679" s="1">
        <f t="shared" si="89"/>
        <v>0</v>
      </c>
      <c r="AS679" s="1"/>
      <c r="AT679" s="1"/>
      <c r="AU679" s="2">
        <f t="shared" si="88"/>
        <v>0</v>
      </c>
      <c r="AW679" s="1"/>
      <c r="AX679" s="1"/>
      <c r="AY679" s="1"/>
      <c r="AZ679" s="2">
        <f t="shared" si="83"/>
        <v>0</v>
      </c>
      <c r="BA679" s="2">
        <f>SUM(AF679,AH679,-AZ679,-Table1913[[#This Row],[Sale Fee]])</f>
        <v>0</v>
      </c>
      <c r="BC679" s="1"/>
      <c r="BD679" s="1"/>
      <c r="BE679" s="1"/>
    </row>
    <row r="680" spans="1:57" x14ac:dyDescent="0.25">
      <c r="A680" s="1"/>
      <c r="B680" s="1"/>
      <c r="E680" s="4"/>
      <c r="F680" s="4"/>
      <c r="Q680" s="1"/>
      <c r="R680" s="1"/>
      <c r="S680" s="1"/>
      <c r="U680" s="1"/>
      <c r="V680" s="1"/>
      <c r="W680" s="1">
        <f t="shared" si="85"/>
        <v>0</v>
      </c>
      <c r="X680" s="1"/>
      <c r="Y680" s="1"/>
      <c r="Z680" s="1">
        <f>Table1913[[#This Row],[Quantity2]]*Table1913[[#This Row],[U Cost]]</f>
        <v>0</v>
      </c>
      <c r="AB680" s="1"/>
      <c r="AC680" s="1"/>
      <c r="AD680" s="1">
        <f t="shared" si="86"/>
        <v>0</v>
      </c>
      <c r="AE680" s="1"/>
      <c r="AF680" s="1">
        <f>SUM(Table1913[[#This Row],[Total 
Paid]:[Shipping 
Charged]])</f>
        <v>0</v>
      </c>
      <c r="AG680" s="1"/>
      <c r="AH680" s="1"/>
      <c r="AI680" s="1">
        <f t="shared" si="87"/>
        <v>0</v>
      </c>
      <c r="AK680" s="1"/>
      <c r="AL680" s="1"/>
      <c r="AM680" s="1"/>
      <c r="AN680" s="1"/>
      <c r="AP680" s="30">
        <f t="shared" si="84"/>
        <v>0</v>
      </c>
      <c r="AQ680" s="1"/>
      <c r="AR680" s="1">
        <f t="shared" si="89"/>
        <v>0</v>
      </c>
      <c r="AS680" s="1"/>
      <c r="AT680" s="1"/>
      <c r="AU680" s="2">
        <f t="shared" si="88"/>
        <v>0</v>
      </c>
      <c r="AW680" s="1"/>
      <c r="AX680" s="1"/>
      <c r="AY680" s="1"/>
      <c r="AZ680" s="2">
        <f t="shared" si="83"/>
        <v>0</v>
      </c>
      <c r="BA680" s="2">
        <f>SUM(AF680,AH680,-AZ680,-Table1913[[#This Row],[Sale Fee]])</f>
        <v>0</v>
      </c>
      <c r="BC680" s="1"/>
      <c r="BD680" s="1"/>
      <c r="BE680" s="1"/>
    </row>
    <row r="681" spans="1:57" x14ac:dyDescent="0.25">
      <c r="A681" s="1"/>
      <c r="B681" s="1"/>
      <c r="E681" s="4"/>
      <c r="F681" s="4"/>
      <c r="Q681" s="1"/>
      <c r="R681" s="1"/>
      <c r="S681" s="1"/>
      <c r="U681" s="1"/>
      <c r="V681" s="1"/>
      <c r="W681" s="1">
        <f t="shared" si="85"/>
        <v>0</v>
      </c>
      <c r="X681" s="1"/>
      <c r="Y681" s="1"/>
      <c r="Z681" s="1">
        <f>Table1913[[#This Row],[Quantity2]]*Table1913[[#This Row],[U Cost]]</f>
        <v>0</v>
      </c>
      <c r="AB681" s="1"/>
      <c r="AC681" s="1"/>
      <c r="AD681" s="1">
        <f t="shared" si="86"/>
        <v>0</v>
      </c>
      <c r="AE681" s="1"/>
      <c r="AF681" s="1">
        <f>SUM(Table1913[[#This Row],[Total 
Paid]:[Shipping 
Charged]])</f>
        <v>0</v>
      </c>
      <c r="AG681" s="1"/>
      <c r="AH681" s="1"/>
      <c r="AI681" s="1">
        <f t="shared" si="87"/>
        <v>0</v>
      </c>
      <c r="AK681" s="1"/>
      <c r="AL681" s="1"/>
      <c r="AM681" s="1"/>
      <c r="AN681" s="1"/>
      <c r="AP681" s="30">
        <f t="shared" si="84"/>
        <v>0</v>
      </c>
      <c r="AQ681" s="1"/>
      <c r="AR681" s="1">
        <f t="shared" si="89"/>
        <v>0</v>
      </c>
      <c r="AS681" s="1"/>
      <c r="AT681" s="1"/>
      <c r="AU681" s="2">
        <f t="shared" si="88"/>
        <v>0</v>
      </c>
      <c r="AW681" s="1"/>
      <c r="AX681" s="1"/>
      <c r="AY681" s="1"/>
      <c r="AZ681" s="2">
        <f t="shared" si="83"/>
        <v>0</v>
      </c>
      <c r="BA681" s="2">
        <f>SUM(AF681,AH681,-AZ681,-Table1913[[#This Row],[Sale Fee]])</f>
        <v>0</v>
      </c>
      <c r="BC681" s="1"/>
      <c r="BD681" s="1"/>
      <c r="BE681" s="1"/>
    </row>
    <row r="682" spans="1:57" x14ac:dyDescent="0.25">
      <c r="A682" s="1"/>
      <c r="B682" s="1"/>
      <c r="E682" s="4"/>
      <c r="F682" s="4"/>
      <c r="Q682" s="1"/>
      <c r="R682" s="1"/>
      <c r="S682" s="1"/>
      <c r="U682" s="1"/>
      <c r="V682" s="1"/>
      <c r="W682" s="1">
        <f t="shared" si="85"/>
        <v>0</v>
      </c>
      <c r="X682" s="1"/>
      <c r="Y682" s="1"/>
      <c r="Z682" s="1">
        <f>Table1913[[#This Row],[Quantity2]]*Table1913[[#This Row],[U Cost]]</f>
        <v>0</v>
      </c>
      <c r="AB682" s="1"/>
      <c r="AC682" s="1"/>
      <c r="AD682" s="1">
        <f t="shared" si="86"/>
        <v>0</v>
      </c>
      <c r="AE682" s="1"/>
      <c r="AF682" s="1">
        <f>SUM(Table1913[[#This Row],[Total 
Paid]:[Shipping 
Charged]])</f>
        <v>0</v>
      </c>
      <c r="AG682" s="1"/>
      <c r="AH682" s="1"/>
      <c r="AI682" s="1">
        <f t="shared" si="87"/>
        <v>0</v>
      </c>
      <c r="AK682" s="1"/>
      <c r="AL682" s="1"/>
      <c r="AM682" s="1"/>
      <c r="AN682" s="1"/>
      <c r="AP682" s="30">
        <f t="shared" si="84"/>
        <v>0</v>
      </c>
      <c r="AQ682" s="1"/>
      <c r="AR682" s="1">
        <f t="shared" si="89"/>
        <v>0</v>
      </c>
      <c r="AS682" s="1"/>
      <c r="AT682" s="1"/>
      <c r="AU682" s="2">
        <f t="shared" si="88"/>
        <v>0</v>
      </c>
      <c r="AW682" s="1"/>
      <c r="AX682" s="1"/>
      <c r="AY682" s="1"/>
      <c r="AZ682" s="2">
        <f t="shared" si="83"/>
        <v>0</v>
      </c>
      <c r="BA682" s="2">
        <f>SUM(AF682,AH682,-AZ682,-Table1913[[#This Row],[Sale Fee]])</f>
        <v>0</v>
      </c>
      <c r="BC682" s="1"/>
      <c r="BD682" s="1"/>
      <c r="BE682" s="1"/>
    </row>
    <row r="683" spans="1:57" x14ac:dyDescent="0.25">
      <c r="A683" s="1"/>
      <c r="B683" s="1"/>
      <c r="E683" s="4"/>
      <c r="F683" s="4"/>
      <c r="Q683" s="1"/>
      <c r="R683" s="1"/>
      <c r="S683" s="1"/>
      <c r="U683" s="1"/>
      <c r="V683" s="1"/>
      <c r="W683" s="1">
        <f t="shared" si="85"/>
        <v>0</v>
      </c>
      <c r="X683" s="1"/>
      <c r="Y683" s="1"/>
      <c r="Z683" s="1">
        <f>Table1913[[#This Row],[Quantity2]]*Table1913[[#This Row],[U Cost]]</f>
        <v>0</v>
      </c>
      <c r="AB683" s="1"/>
      <c r="AC683" s="1"/>
      <c r="AD683" s="1">
        <f t="shared" si="86"/>
        <v>0</v>
      </c>
      <c r="AE683" s="1"/>
      <c r="AF683" s="1">
        <f>SUM(Table1913[[#This Row],[Total 
Paid]:[Shipping 
Charged]])</f>
        <v>0</v>
      </c>
      <c r="AG683" s="1"/>
      <c r="AH683" s="1"/>
      <c r="AI683" s="1">
        <f t="shared" si="87"/>
        <v>0</v>
      </c>
      <c r="AK683" s="1"/>
      <c r="AL683" s="1"/>
      <c r="AM683" s="1"/>
      <c r="AN683" s="1"/>
      <c r="AP683" s="30">
        <f t="shared" si="84"/>
        <v>0</v>
      </c>
      <c r="AQ683" s="1"/>
      <c r="AR683" s="1">
        <f t="shared" si="89"/>
        <v>0</v>
      </c>
      <c r="AS683" s="1"/>
      <c r="AT683" s="1"/>
      <c r="AU683" s="2">
        <f t="shared" si="88"/>
        <v>0</v>
      </c>
      <c r="AW683" s="1"/>
      <c r="AX683" s="1"/>
      <c r="AY683" s="1"/>
      <c r="AZ683" s="2">
        <f t="shared" si="83"/>
        <v>0</v>
      </c>
      <c r="BA683" s="2">
        <f>SUM(AF683,AH683,-AZ683,-Table1913[[#This Row],[Sale Fee]])</f>
        <v>0</v>
      </c>
      <c r="BC683" s="1"/>
      <c r="BD683" s="1"/>
      <c r="BE683" s="1"/>
    </row>
    <row r="684" spans="1:57" x14ac:dyDescent="0.25">
      <c r="A684" s="1"/>
      <c r="B684" s="1"/>
      <c r="E684" s="4"/>
      <c r="F684" s="4"/>
      <c r="Q684" s="1"/>
      <c r="R684" s="1"/>
      <c r="S684" s="1"/>
      <c r="U684" s="1"/>
      <c r="V684" s="1"/>
      <c r="W684" s="1">
        <f t="shared" si="85"/>
        <v>0</v>
      </c>
      <c r="X684" s="1"/>
      <c r="Y684" s="1"/>
      <c r="Z684" s="1">
        <f>Table1913[[#This Row],[Quantity2]]*Table1913[[#This Row],[U Cost]]</f>
        <v>0</v>
      </c>
      <c r="AB684" s="1"/>
      <c r="AC684" s="1"/>
      <c r="AD684" s="1">
        <f t="shared" si="86"/>
        <v>0</v>
      </c>
      <c r="AE684" s="1"/>
      <c r="AF684" s="1">
        <f>SUM(Table1913[[#This Row],[Total 
Paid]:[Shipping 
Charged]])</f>
        <v>0</v>
      </c>
      <c r="AG684" s="1"/>
      <c r="AH684" s="1"/>
      <c r="AI684" s="1">
        <f t="shared" si="87"/>
        <v>0</v>
      </c>
      <c r="AK684" s="1"/>
      <c r="AL684" s="1"/>
      <c r="AM684" s="1"/>
      <c r="AN684" s="1"/>
      <c r="AP684" s="30">
        <f t="shared" si="84"/>
        <v>0</v>
      </c>
      <c r="AQ684" s="1"/>
      <c r="AR684" s="1">
        <f t="shared" si="89"/>
        <v>0</v>
      </c>
      <c r="AS684" s="1"/>
      <c r="AT684" s="1"/>
      <c r="AU684" s="2">
        <f t="shared" si="88"/>
        <v>0</v>
      </c>
      <c r="AW684" s="1"/>
      <c r="AX684" s="1"/>
      <c r="AY684" s="1"/>
      <c r="AZ684" s="2">
        <f t="shared" si="83"/>
        <v>0</v>
      </c>
      <c r="BA684" s="2">
        <f>SUM(AF684,AH684,-AZ684,-Table1913[[#This Row],[Sale Fee]])</f>
        <v>0</v>
      </c>
      <c r="BC684" s="1"/>
      <c r="BD684" s="1"/>
      <c r="BE684" s="1"/>
    </row>
    <row r="685" spans="1:57" x14ac:dyDescent="0.25">
      <c r="A685" s="1"/>
      <c r="B685" s="1"/>
      <c r="E685" s="4"/>
      <c r="F685" s="4"/>
      <c r="Q685" s="1"/>
      <c r="R685" s="1"/>
      <c r="S685" s="1"/>
      <c r="U685" s="1"/>
      <c r="V685" s="1"/>
      <c r="W685" s="1">
        <f t="shared" si="85"/>
        <v>0</v>
      </c>
      <c r="X685" s="1"/>
      <c r="Y685" s="1"/>
      <c r="Z685" s="1">
        <f>Table1913[[#This Row],[Quantity2]]*Table1913[[#This Row],[U Cost]]</f>
        <v>0</v>
      </c>
      <c r="AB685" s="1"/>
      <c r="AC685" s="1"/>
      <c r="AD685" s="1">
        <f t="shared" si="86"/>
        <v>0</v>
      </c>
      <c r="AE685" s="1"/>
      <c r="AF685" s="1">
        <f>SUM(Table1913[[#This Row],[Total 
Paid]:[Shipping 
Charged]])</f>
        <v>0</v>
      </c>
      <c r="AG685" s="1"/>
      <c r="AH685" s="1"/>
      <c r="AI685" s="1">
        <f t="shared" si="87"/>
        <v>0</v>
      </c>
      <c r="AK685" s="1"/>
      <c r="AL685" s="1"/>
      <c r="AM685" s="1"/>
      <c r="AN685" s="1"/>
      <c r="AP685" s="30">
        <f t="shared" si="84"/>
        <v>0</v>
      </c>
      <c r="AQ685" s="1"/>
      <c r="AR685" s="1">
        <f t="shared" si="89"/>
        <v>0</v>
      </c>
      <c r="AS685" s="1"/>
      <c r="AT685" s="1"/>
      <c r="AU685" s="2">
        <f t="shared" si="88"/>
        <v>0</v>
      </c>
      <c r="AW685" s="1"/>
      <c r="AX685" s="1"/>
      <c r="AY685" s="1"/>
      <c r="AZ685" s="2">
        <f t="shared" si="83"/>
        <v>0</v>
      </c>
      <c r="BA685" s="2">
        <f>SUM(AF685,AH685,-AZ685,-Table1913[[#This Row],[Sale Fee]])</f>
        <v>0</v>
      </c>
      <c r="BC685" s="1"/>
      <c r="BD685" s="1"/>
      <c r="BE685" s="1"/>
    </row>
    <row r="686" spans="1:57" x14ac:dyDescent="0.25">
      <c r="A686" s="1"/>
      <c r="B686" s="1"/>
      <c r="E686" s="4"/>
      <c r="F686" s="4"/>
      <c r="Q686" s="1"/>
      <c r="R686" s="1"/>
      <c r="S686" s="1"/>
      <c r="U686" s="1"/>
      <c r="V686" s="1"/>
      <c r="W686" s="1">
        <f t="shared" si="85"/>
        <v>0</v>
      </c>
      <c r="X686" s="1"/>
      <c r="Y686" s="1"/>
      <c r="Z686" s="1">
        <f>Table1913[[#This Row],[Quantity2]]*Table1913[[#This Row],[U Cost]]</f>
        <v>0</v>
      </c>
      <c r="AB686" s="1"/>
      <c r="AC686" s="1"/>
      <c r="AD686" s="1">
        <f t="shared" si="86"/>
        <v>0</v>
      </c>
      <c r="AE686" s="1"/>
      <c r="AF686" s="1">
        <f>SUM(Table1913[[#This Row],[Total 
Paid]:[Shipping 
Charged]])</f>
        <v>0</v>
      </c>
      <c r="AG686" s="1"/>
      <c r="AH686" s="1"/>
      <c r="AI686" s="1">
        <f t="shared" si="87"/>
        <v>0</v>
      </c>
      <c r="AK686" s="1"/>
      <c r="AL686" s="1"/>
      <c r="AM686" s="1"/>
      <c r="AN686" s="1"/>
      <c r="AP686" s="30">
        <f t="shared" si="84"/>
        <v>0</v>
      </c>
      <c r="AQ686" s="1"/>
      <c r="AR686" s="1">
        <f t="shared" si="89"/>
        <v>0</v>
      </c>
      <c r="AS686" s="1"/>
      <c r="AT686" s="1"/>
      <c r="AU686" s="2">
        <f t="shared" si="88"/>
        <v>0</v>
      </c>
      <c r="AW686" s="1"/>
      <c r="AX686" s="1"/>
      <c r="AY686" s="1"/>
      <c r="AZ686" s="2">
        <f t="shared" ref="AZ686:AZ749" si="90">SUM(AU686,AW686,AX686,AY686)</f>
        <v>0</v>
      </c>
      <c r="BA686" s="2">
        <f>SUM(AF686,AH686,-AZ686,-Table1913[[#This Row],[Sale Fee]])</f>
        <v>0</v>
      </c>
      <c r="BC686" s="1"/>
      <c r="BD686" s="1"/>
      <c r="BE686" s="1"/>
    </row>
    <row r="687" spans="1:57" x14ac:dyDescent="0.25">
      <c r="A687" s="1"/>
      <c r="B687" s="1"/>
      <c r="E687" s="4"/>
      <c r="F687" s="4"/>
      <c r="Q687" s="1"/>
      <c r="R687" s="1"/>
      <c r="S687" s="1"/>
      <c r="U687" s="1"/>
      <c r="V687" s="1"/>
      <c r="W687" s="1">
        <f t="shared" si="85"/>
        <v>0</v>
      </c>
      <c r="X687" s="1"/>
      <c r="Y687" s="1"/>
      <c r="Z687" s="1">
        <f>Table1913[[#This Row],[Quantity2]]*Table1913[[#This Row],[U Cost]]</f>
        <v>0</v>
      </c>
      <c r="AB687" s="1"/>
      <c r="AC687" s="1"/>
      <c r="AD687" s="1">
        <f t="shared" si="86"/>
        <v>0</v>
      </c>
      <c r="AE687" s="1"/>
      <c r="AF687" s="1">
        <f>SUM(Table1913[[#This Row],[Total 
Paid]:[Shipping 
Charged]])</f>
        <v>0</v>
      </c>
      <c r="AG687" s="1"/>
      <c r="AH687" s="1"/>
      <c r="AI687" s="1">
        <f t="shared" si="87"/>
        <v>0</v>
      </c>
      <c r="AK687" s="1"/>
      <c r="AL687" s="1"/>
      <c r="AM687" s="1"/>
      <c r="AN687" s="1"/>
      <c r="AP687" s="30">
        <f t="shared" si="84"/>
        <v>0</v>
      </c>
      <c r="AQ687" s="1"/>
      <c r="AR687" s="1">
        <f t="shared" si="89"/>
        <v>0</v>
      </c>
      <c r="AS687" s="1"/>
      <c r="AT687" s="1"/>
      <c r="AU687" s="2">
        <f t="shared" si="88"/>
        <v>0</v>
      </c>
      <c r="AW687" s="1"/>
      <c r="AX687" s="1"/>
      <c r="AY687" s="1"/>
      <c r="AZ687" s="2">
        <f t="shared" si="90"/>
        <v>0</v>
      </c>
      <c r="BA687" s="2">
        <f>SUM(AF687,AH687,-AZ687,-Table1913[[#This Row],[Sale Fee]])</f>
        <v>0</v>
      </c>
      <c r="BC687" s="1"/>
      <c r="BD687" s="1"/>
      <c r="BE687" s="1"/>
    </row>
    <row r="688" spans="1:57" x14ac:dyDescent="0.25">
      <c r="A688" s="1"/>
      <c r="B688" s="1"/>
      <c r="E688" s="4"/>
      <c r="F688" s="4"/>
      <c r="Q688" s="1"/>
      <c r="R688" s="1"/>
      <c r="S688" s="1"/>
      <c r="V688" s="1"/>
      <c r="W688" s="1">
        <f t="shared" si="85"/>
        <v>0</v>
      </c>
      <c r="X688" s="1"/>
      <c r="Y688" s="1"/>
      <c r="Z688" s="1">
        <f>Table1913[[#This Row],[Quantity2]]*Table1913[[#This Row],[U Cost]]</f>
        <v>0</v>
      </c>
      <c r="AB688" s="1"/>
      <c r="AC688" s="1"/>
      <c r="AD688" s="1">
        <f t="shared" si="86"/>
        <v>0</v>
      </c>
      <c r="AE688" s="1"/>
      <c r="AF688" s="1">
        <f>SUM(Table1913[[#This Row],[Total 
Paid]:[Shipping 
Charged]])</f>
        <v>0</v>
      </c>
      <c r="AG688" s="1"/>
      <c r="AH688" s="1"/>
      <c r="AI688" s="1">
        <f t="shared" si="87"/>
        <v>0</v>
      </c>
      <c r="AK688" s="1"/>
      <c r="AL688" s="1"/>
      <c r="AM688" s="1"/>
      <c r="AN688" s="1"/>
      <c r="AP688" s="30">
        <f t="shared" si="84"/>
        <v>0</v>
      </c>
      <c r="AQ688" s="1"/>
      <c r="AR688" s="1">
        <f t="shared" si="89"/>
        <v>0</v>
      </c>
      <c r="AS688" s="1"/>
      <c r="AT688" s="1"/>
      <c r="AU688" s="2">
        <f t="shared" si="88"/>
        <v>0</v>
      </c>
      <c r="AW688" s="1"/>
      <c r="AX688" s="1"/>
      <c r="AY688" s="1"/>
      <c r="AZ688" s="2">
        <f t="shared" si="90"/>
        <v>0</v>
      </c>
      <c r="BA688" s="2">
        <f>SUM(AF688,AH688,-AZ688,-Table1913[[#This Row],[Sale Fee]])</f>
        <v>0</v>
      </c>
      <c r="BC688" s="1"/>
      <c r="BD688" s="1"/>
      <c r="BE688" s="1"/>
    </row>
    <row r="689" spans="1:57" x14ac:dyDescent="0.25">
      <c r="A689" s="1"/>
      <c r="B689" s="1"/>
      <c r="E689" s="4"/>
      <c r="F689" s="4"/>
      <c r="Q689" s="1"/>
      <c r="R689" s="1"/>
      <c r="S689" s="1"/>
      <c r="V689" s="1"/>
      <c r="W689" s="1">
        <f t="shared" si="85"/>
        <v>0</v>
      </c>
      <c r="X689" s="1"/>
      <c r="Y689" s="1"/>
      <c r="Z689" s="1">
        <f>Table1913[[#This Row],[Quantity2]]*Table1913[[#This Row],[U Cost]]</f>
        <v>0</v>
      </c>
      <c r="AB689" s="1"/>
      <c r="AC689" s="1"/>
      <c r="AD689" s="1">
        <f t="shared" si="86"/>
        <v>0</v>
      </c>
      <c r="AE689" s="1"/>
      <c r="AF689" s="1">
        <f>SUM(Table1913[[#This Row],[Total 
Paid]:[Shipping 
Charged]])</f>
        <v>0</v>
      </c>
      <c r="AG689" s="1"/>
      <c r="AH689" s="1"/>
      <c r="AI689" s="1">
        <f t="shared" si="87"/>
        <v>0</v>
      </c>
      <c r="AK689" s="1"/>
      <c r="AL689" s="1"/>
      <c r="AM689" s="1"/>
      <c r="AN689" s="1"/>
      <c r="AP689" s="30">
        <f t="shared" si="84"/>
        <v>0</v>
      </c>
      <c r="AQ689" s="1"/>
      <c r="AR689" s="1">
        <f t="shared" si="89"/>
        <v>0</v>
      </c>
      <c r="AS689" s="1"/>
      <c r="AT689" s="1"/>
      <c r="AU689" s="2">
        <f t="shared" si="88"/>
        <v>0</v>
      </c>
      <c r="AW689" s="1"/>
      <c r="AX689" s="1"/>
      <c r="AY689" s="1"/>
      <c r="AZ689" s="2">
        <f t="shared" si="90"/>
        <v>0</v>
      </c>
      <c r="BA689" s="2">
        <f>SUM(AF689,AH689,-AZ689,-Table1913[[#This Row],[Sale Fee]])</f>
        <v>0</v>
      </c>
      <c r="BC689" s="1"/>
      <c r="BD689" s="1"/>
      <c r="BE689" s="1"/>
    </row>
    <row r="690" spans="1:57" x14ac:dyDescent="0.25">
      <c r="A690" s="1"/>
      <c r="B690" s="1"/>
      <c r="E690" s="4"/>
      <c r="F690" s="4"/>
      <c r="Q690" s="1"/>
      <c r="R690" s="1"/>
      <c r="S690" s="1"/>
      <c r="V690" s="1"/>
      <c r="W690" s="1">
        <f t="shared" si="85"/>
        <v>0</v>
      </c>
      <c r="X690" s="1"/>
      <c r="Y690" s="1"/>
      <c r="Z690" s="1">
        <f>Table1913[[#This Row],[Quantity2]]*Table1913[[#This Row],[U Cost]]</f>
        <v>0</v>
      </c>
      <c r="AB690" s="1"/>
      <c r="AC690" s="1"/>
      <c r="AD690" s="1">
        <f t="shared" si="86"/>
        <v>0</v>
      </c>
      <c r="AE690" s="1"/>
      <c r="AF690" s="1">
        <f>SUM(Table1913[[#This Row],[Total 
Paid]:[Shipping 
Charged]])</f>
        <v>0</v>
      </c>
      <c r="AG690" s="1"/>
      <c r="AH690" s="1"/>
      <c r="AI690" s="1">
        <f t="shared" si="87"/>
        <v>0</v>
      </c>
      <c r="AK690" s="1"/>
      <c r="AL690" s="1"/>
      <c r="AM690" s="1"/>
      <c r="AN690" s="1"/>
      <c r="AP690" s="30">
        <f t="shared" si="84"/>
        <v>0</v>
      </c>
      <c r="AQ690" s="1"/>
      <c r="AR690" s="1">
        <f t="shared" si="89"/>
        <v>0</v>
      </c>
      <c r="AS690" s="1"/>
      <c r="AT690" s="1"/>
      <c r="AU690" s="2">
        <f t="shared" si="88"/>
        <v>0</v>
      </c>
      <c r="AW690" s="1"/>
      <c r="AX690" s="1"/>
      <c r="AY690" s="1"/>
      <c r="AZ690" s="2">
        <f t="shared" si="90"/>
        <v>0</v>
      </c>
      <c r="BA690" s="2">
        <f>SUM(AF690,AH690,-AZ690,-Table1913[[#This Row],[Sale Fee]])</f>
        <v>0</v>
      </c>
      <c r="BC690" s="1"/>
      <c r="BD690" s="1"/>
      <c r="BE690" s="1"/>
    </row>
    <row r="691" spans="1:57" x14ac:dyDescent="0.25">
      <c r="A691" s="1"/>
      <c r="B691" s="1"/>
      <c r="E691" s="4"/>
      <c r="F691" s="4"/>
      <c r="Q691" s="1"/>
      <c r="R691" s="1"/>
      <c r="S691" s="1"/>
      <c r="V691" s="1"/>
      <c r="W691" s="1">
        <f t="shared" si="85"/>
        <v>0</v>
      </c>
      <c r="X691" s="1"/>
      <c r="Y691" s="1"/>
      <c r="Z691" s="1">
        <f>Table1913[[#This Row],[Quantity2]]*Table1913[[#This Row],[U Cost]]</f>
        <v>0</v>
      </c>
      <c r="AB691" s="1"/>
      <c r="AC691" s="1"/>
      <c r="AD691" s="1">
        <f t="shared" si="86"/>
        <v>0</v>
      </c>
      <c r="AE691" s="1"/>
      <c r="AF691" s="1">
        <f>SUM(Table1913[[#This Row],[Total 
Paid]:[Shipping 
Charged]])</f>
        <v>0</v>
      </c>
      <c r="AG691" s="1"/>
      <c r="AH691" s="1"/>
      <c r="AI691" s="1">
        <f t="shared" si="87"/>
        <v>0</v>
      </c>
      <c r="AK691" s="1"/>
      <c r="AL691" s="1"/>
      <c r="AM691" s="1"/>
      <c r="AN691" s="1"/>
      <c r="AP691" s="30">
        <f t="shared" si="84"/>
        <v>0</v>
      </c>
      <c r="AQ691" s="1"/>
      <c r="AR691" s="1">
        <f t="shared" si="89"/>
        <v>0</v>
      </c>
      <c r="AS691" s="1"/>
      <c r="AT691" s="1"/>
      <c r="AU691" s="2">
        <f t="shared" si="88"/>
        <v>0</v>
      </c>
      <c r="AW691" s="1"/>
      <c r="AX691" s="1"/>
      <c r="AY691" s="1"/>
      <c r="AZ691" s="2">
        <f t="shared" si="90"/>
        <v>0</v>
      </c>
      <c r="BA691" s="2">
        <f>SUM(AF691,AH691,-AZ691,-Table1913[[#This Row],[Sale Fee]])</f>
        <v>0</v>
      </c>
      <c r="BC691" s="1"/>
      <c r="BD691" s="1"/>
      <c r="BE691" s="1"/>
    </row>
    <row r="692" spans="1:57" x14ac:dyDescent="0.25">
      <c r="A692" s="1"/>
      <c r="B692" s="1"/>
      <c r="E692" s="4"/>
      <c r="F692" s="4"/>
      <c r="Q692" s="1"/>
      <c r="R692" s="1"/>
      <c r="S692" s="1"/>
      <c r="V692" s="1"/>
      <c r="W692" s="1">
        <f t="shared" si="85"/>
        <v>0</v>
      </c>
      <c r="X692" s="1"/>
      <c r="Y692" s="1"/>
      <c r="Z692" s="1">
        <f>Table1913[[#This Row],[Quantity2]]*Table1913[[#This Row],[U Cost]]</f>
        <v>0</v>
      </c>
      <c r="AB692" s="1"/>
      <c r="AC692" s="1"/>
      <c r="AD692" s="1">
        <f t="shared" si="86"/>
        <v>0</v>
      </c>
      <c r="AE692" s="1"/>
      <c r="AF692" s="1">
        <f>SUM(Table1913[[#This Row],[Total 
Paid]:[Shipping 
Charged]])</f>
        <v>0</v>
      </c>
      <c r="AG692" s="1"/>
      <c r="AH692" s="1"/>
      <c r="AI692" s="1">
        <f t="shared" si="87"/>
        <v>0</v>
      </c>
      <c r="AK692" s="1"/>
      <c r="AL692" s="1"/>
      <c r="AM692" s="1"/>
      <c r="AN692" s="1"/>
      <c r="AP692" s="30">
        <f t="shared" si="84"/>
        <v>0</v>
      </c>
      <c r="AQ692" s="1"/>
      <c r="AR692" s="1">
        <f t="shared" si="89"/>
        <v>0</v>
      </c>
      <c r="AS692" s="1"/>
      <c r="AT692" s="1"/>
      <c r="AU692" s="2">
        <f t="shared" si="88"/>
        <v>0</v>
      </c>
      <c r="AW692" s="1"/>
      <c r="AX692" s="1"/>
      <c r="AY692" s="1"/>
      <c r="AZ692" s="2">
        <f t="shared" si="90"/>
        <v>0</v>
      </c>
      <c r="BA692" s="2">
        <f>SUM(AF692,AH692,-AZ692,-Table1913[[#This Row],[Sale Fee]])</f>
        <v>0</v>
      </c>
      <c r="BC692" s="1"/>
      <c r="BD692" s="1"/>
      <c r="BE692" s="1"/>
    </row>
    <row r="693" spans="1:57" x14ac:dyDescent="0.25">
      <c r="A693" s="1"/>
      <c r="B693" s="1"/>
      <c r="E693" s="4"/>
      <c r="F693" s="4"/>
      <c r="Q693" s="1"/>
      <c r="R693" s="1"/>
      <c r="S693" s="1"/>
      <c r="V693" s="1"/>
      <c r="W693" s="1">
        <f t="shared" si="85"/>
        <v>0</v>
      </c>
      <c r="X693" s="1"/>
      <c r="Y693" s="1"/>
      <c r="Z693" s="1">
        <f>Table1913[[#This Row],[Quantity2]]*Table1913[[#This Row],[U Cost]]</f>
        <v>0</v>
      </c>
      <c r="AB693" s="1"/>
      <c r="AC693" s="1"/>
      <c r="AD693" s="1">
        <f t="shared" si="86"/>
        <v>0</v>
      </c>
      <c r="AE693" s="1"/>
      <c r="AF693" s="1">
        <f>SUM(Table1913[[#This Row],[Total 
Paid]:[Shipping 
Charged]])</f>
        <v>0</v>
      </c>
      <c r="AG693" s="1"/>
      <c r="AH693" s="1"/>
      <c r="AI693" s="1">
        <f t="shared" si="87"/>
        <v>0</v>
      </c>
      <c r="AK693" s="1"/>
      <c r="AL693" s="1"/>
      <c r="AM693" s="1"/>
      <c r="AN693" s="1"/>
      <c r="AP693" s="30">
        <f t="shared" ref="AP693:AP729" si="91">AB693</f>
        <v>0</v>
      </c>
      <c r="AQ693" s="1"/>
      <c r="AR693" s="1">
        <f t="shared" si="89"/>
        <v>0</v>
      </c>
      <c r="AS693" s="1"/>
      <c r="AT693" s="1"/>
      <c r="AU693" s="2">
        <f t="shared" si="88"/>
        <v>0</v>
      </c>
      <c r="AW693" s="1"/>
      <c r="AX693" s="1"/>
      <c r="AY693" s="1"/>
      <c r="AZ693" s="2">
        <f t="shared" si="90"/>
        <v>0</v>
      </c>
      <c r="BA693" s="2">
        <f>SUM(AF693,AH693,-AZ693,-Table1913[[#This Row],[Sale Fee]])</f>
        <v>0</v>
      </c>
      <c r="BC693" s="1"/>
      <c r="BD693" s="1"/>
      <c r="BE693" s="1"/>
    </row>
    <row r="694" spans="1:57" x14ac:dyDescent="0.25">
      <c r="A694" s="1"/>
      <c r="B694" s="1"/>
      <c r="E694" s="4"/>
      <c r="F694" s="4"/>
      <c r="Q694" s="1"/>
      <c r="R694" s="1"/>
      <c r="S694" s="1"/>
      <c r="V694" s="1"/>
      <c r="W694" s="1">
        <f t="shared" si="85"/>
        <v>0</v>
      </c>
      <c r="X694" s="1"/>
      <c r="Y694" s="1"/>
      <c r="Z694" s="1">
        <f>Table1913[[#This Row],[Quantity2]]*Table1913[[#This Row],[U Cost]]</f>
        <v>0</v>
      </c>
      <c r="AB694" s="1"/>
      <c r="AC694" s="1"/>
      <c r="AD694" s="1">
        <f t="shared" si="86"/>
        <v>0</v>
      </c>
      <c r="AE694" s="1"/>
      <c r="AF694" s="1">
        <f>SUM(Table1913[[#This Row],[Total 
Paid]:[Shipping 
Charged]])</f>
        <v>0</v>
      </c>
      <c r="AG694" s="1"/>
      <c r="AH694" s="1"/>
      <c r="AI694" s="1">
        <f t="shared" si="87"/>
        <v>0</v>
      </c>
      <c r="AK694" s="1"/>
      <c r="AL694" s="1"/>
      <c r="AM694" s="1"/>
      <c r="AN694" s="1"/>
      <c r="AP694" s="30">
        <f t="shared" si="91"/>
        <v>0</v>
      </c>
      <c r="AQ694" s="1"/>
      <c r="AR694" s="1">
        <f t="shared" si="89"/>
        <v>0</v>
      </c>
      <c r="AS694" s="1"/>
      <c r="AT694" s="1"/>
      <c r="AU694" s="2">
        <f t="shared" si="88"/>
        <v>0</v>
      </c>
      <c r="AW694" s="1"/>
      <c r="AX694" s="1"/>
      <c r="AY694" s="1"/>
      <c r="AZ694" s="2">
        <f t="shared" si="90"/>
        <v>0</v>
      </c>
      <c r="BA694" s="2">
        <f>SUM(AF694,AH694,-AZ694,-Table1913[[#This Row],[Sale Fee]])</f>
        <v>0</v>
      </c>
      <c r="BC694" s="1"/>
      <c r="BD694" s="1"/>
      <c r="BE694" s="1"/>
    </row>
    <row r="695" spans="1:57" x14ac:dyDescent="0.25">
      <c r="A695" s="1"/>
      <c r="B695" s="1"/>
      <c r="E695" s="4"/>
      <c r="F695" s="4"/>
      <c r="Q695" s="1"/>
      <c r="R695" s="1"/>
      <c r="S695" s="1"/>
      <c r="U695" s="1"/>
      <c r="V695" s="1"/>
      <c r="W695" s="1">
        <f t="shared" si="85"/>
        <v>0</v>
      </c>
      <c r="X695" s="1"/>
      <c r="Y695" s="1"/>
      <c r="Z695" s="1">
        <f>Table1913[[#This Row],[Quantity2]]*Table1913[[#This Row],[U Cost]]</f>
        <v>0</v>
      </c>
      <c r="AB695" s="1"/>
      <c r="AC695" s="1"/>
      <c r="AD695" s="1">
        <f t="shared" si="86"/>
        <v>0</v>
      </c>
      <c r="AE695" s="1"/>
      <c r="AF695" s="1">
        <f>SUM(Table1913[[#This Row],[Total 
Paid]:[Shipping 
Charged]])</f>
        <v>0</v>
      </c>
      <c r="AG695" s="1"/>
      <c r="AH695" s="1"/>
      <c r="AI695" s="1">
        <f t="shared" si="87"/>
        <v>0</v>
      </c>
      <c r="AK695" s="1"/>
      <c r="AL695" s="1"/>
      <c r="AM695" s="1"/>
      <c r="AN695" s="1"/>
      <c r="AP695" s="30">
        <f t="shared" si="91"/>
        <v>0</v>
      </c>
      <c r="AQ695" s="1"/>
      <c r="AR695" s="1">
        <f t="shared" si="89"/>
        <v>0</v>
      </c>
      <c r="AS695" s="1"/>
      <c r="AT695" s="1"/>
      <c r="AU695" s="2">
        <f t="shared" si="88"/>
        <v>0</v>
      </c>
      <c r="AW695" s="1"/>
      <c r="AX695" s="1"/>
      <c r="AY695" s="1"/>
      <c r="AZ695" s="2">
        <f t="shared" si="90"/>
        <v>0</v>
      </c>
      <c r="BA695" s="2">
        <f>SUM(AF695,AH695,-AZ695,-Table1913[[#This Row],[Sale Fee]])</f>
        <v>0</v>
      </c>
      <c r="BC695" s="1"/>
      <c r="BD695" s="1"/>
      <c r="BE695" s="1"/>
    </row>
    <row r="696" spans="1:57" x14ac:dyDescent="0.25">
      <c r="A696" s="1"/>
      <c r="B696" s="1"/>
      <c r="E696" s="4"/>
      <c r="F696" s="4"/>
      <c r="Q696" s="1"/>
      <c r="R696" s="1"/>
      <c r="S696" s="1"/>
      <c r="U696" s="1"/>
      <c r="V696" s="1"/>
      <c r="W696" s="1">
        <f t="shared" si="85"/>
        <v>0</v>
      </c>
      <c r="X696" s="1"/>
      <c r="Y696" s="1"/>
      <c r="Z696" s="1">
        <f>Table1913[[#This Row],[Quantity2]]*Table1913[[#This Row],[U Cost]]</f>
        <v>0</v>
      </c>
      <c r="AB696" s="1"/>
      <c r="AC696" s="1"/>
      <c r="AD696" s="1">
        <f t="shared" si="86"/>
        <v>0</v>
      </c>
      <c r="AE696" s="1"/>
      <c r="AF696" s="1">
        <f>SUM(Table1913[[#This Row],[Total 
Paid]:[Shipping 
Charged]])</f>
        <v>0</v>
      </c>
      <c r="AG696" s="1"/>
      <c r="AH696" s="1"/>
      <c r="AI696" s="1">
        <f t="shared" si="87"/>
        <v>0</v>
      </c>
      <c r="AK696" s="1"/>
      <c r="AL696" s="1"/>
      <c r="AM696" s="1"/>
      <c r="AN696" s="1"/>
      <c r="AP696" s="30">
        <f t="shared" si="91"/>
        <v>0</v>
      </c>
      <c r="AQ696" s="1"/>
      <c r="AR696" s="1">
        <f t="shared" si="89"/>
        <v>0</v>
      </c>
      <c r="AS696" s="1"/>
      <c r="AT696" s="1"/>
      <c r="AU696" s="2">
        <f t="shared" si="88"/>
        <v>0</v>
      </c>
      <c r="AW696" s="1"/>
      <c r="AX696" s="1"/>
      <c r="AY696" s="1"/>
      <c r="AZ696" s="2">
        <f t="shared" si="90"/>
        <v>0</v>
      </c>
      <c r="BA696" s="2">
        <f>SUM(AF696,AH696,-AZ696,-Table1913[[#This Row],[Sale Fee]])</f>
        <v>0</v>
      </c>
      <c r="BC696" s="1"/>
      <c r="BD696" s="1"/>
      <c r="BE696" s="1"/>
    </row>
    <row r="697" spans="1:57" x14ac:dyDescent="0.25">
      <c r="A697" s="1"/>
      <c r="B697" s="1"/>
      <c r="E697" s="4"/>
      <c r="F697" s="4"/>
      <c r="Q697" s="1"/>
      <c r="R697" s="1"/>
      <c r="S697" s="1"/>
      <c r="U697" s="1"/>
      <c r="V697" s="1"/>
      <c r="W697" s="1">
        <f t="shared" si="85"/>
        <v>0</v>
      </c>
      <c r="X697" s="1"/>
      <c r="Y697" s="1"/>
      <c r="Z697" s="1">
        <f>Table1913[[#This Row],[Quantity2]]*Table1913[[#This Row],[U Cost]]</f>
        <v>0</v>
      </c>
      <c r="AB697" s="1"/>
      <c r="AC697" s="1"/>
      <c r="AD697" s="1">
        <f t="shared" si="86"/>
        <v>0</v>
      </c>
      <c r="AE697" s="1"/>
      <c r="AF697" s="1">
        <f>SUM(Table1913[[#This Row],[Total 
Paid]:[Shipping 
Charged]])</f>
        <v>0</v>
      </c>
      <c r="AG697" s="1"/>
      <c r="AH697" s="1"/>
      <c r="AI697" s="1">
        <f t="shared" si="87"/>
        <v>0</v>
      </c>
      <c r="AK697" s="1"/>
      <c r="AL697" s="1"/>
      <c r="AM697" s="1"/>
      <c r="AN697" s="1"/>
      <c r="AP697" s="30">
        <f t="shared" si="91"/>
        <v>0</v>
      </c>
      <c r="AQ697" s="1"/>
      <c r="AR697" s="1">
        <f t="shared" si="89"/>
        <v>0</v>
      </c>
      <c r="AS697" s="1"/>
      <c r="AT697" s="1"/>
      <c r="AU697" s="2">
        <f t="shared" si="88"/>
        <v>0</v>
      </c>
      <c r="AW697" s="1"/>
      <c r="AX697" s="1"/>
      <c r="AY697" s="1"/>
      <c r="AZ697" s="2">
        <f t="shared" si="90"/>
        <v>0</v>
      </c>
      <c r="BA697" s="2">
        <f>SUM(AF697,AH697,-AZ697,-Table1913[[#This Row],[Sale Fee]])</f>
        <v>0</v>
      </c>
      <c r="BC697" s="1"/>
      <c r="BD697" s="1"/>
      <c r="BE697" s="1"/>
    </row>
    <row r="698" spans="1:57" x14ac:dyDescent="0.25">
      <c r="A698" s="1"/>
      <c r="B698" s="1"/>
      <c r="E698" s="4"/>
      <c r="F698" s="4"/>
      <c r="Q698" s="1"/>
      <c r="R698" s="1"/>
      <c r="S698" s="1"/>
      <c r="U698" s="1"/>
      <c r="V698" s="1"/>
      <c r="W698" s="1">
        <f t="shared" ref="W698:W761" si="92">U698*V698</f>
        <v>0</v>
      </c>
      <c r="X698" s="1"/>
      <c r="Y698" s="1"/>
      <c r="Z698" s="1">
        <f>Table1913[[#This Row],[Quantity2]]*Table1913[[#This Row],[U Cost]]</f>
        <v>0</v>
      </c>
      <c r="AB698" s="1"/>
      <c r="AC698" s="1"/>
      <c r="AD698" s="1">
        <f t="shared" ref="AD698:AD761" si="93">AC698*AB698</f>
        <v>0</v>
      </c>
      <c r="AE698" s="1"/>
      <c r="AF698" s="1">
        <f>SUM(Table1913[[#This Row],[Total 
Paid]:[Shipping 
Charged]])</f>
        <v>0</v>
      </c>
      <c r="AG698" s="1"/>
      <c r="AH698" s="1"/>
      <c r="AI698" s="1">
        <f t="shared" ref="AI698:AI761" si="94">SUM(AF698,AG698,AH698)</f>
        <v>0</v>
      </c>
      <c r="AK698" s="1"/>
      <c r="AL698" s="1"/>
      <c r="AM698" s="1"/>
      <c r="AN698" s="1"/>
      <c r="AP698" s="30">
        <f t="shared" si="91"/>
        <v>0</v>
      </c>
      <c r="AQ698" s="1"/>
      <c r="AR698" s="1">
        <f t="shared" si="89"/>
        <v>0</v>
      </c>
      <c r="AS698" s="1"/>
      <c r="AT698" s="1"/>
      <c r="AU698" s="2">
        <f t="shared" ref="AU698:AU761" si="95">SUM(AR698:AT698)</f>
        <v>0</v>
      </c>
      <c r="AW698" s="1"/>
      <c r="AX698" s="1"/>
      <c r="AY698" s="1"/>
      <c r="AZ698" s="2">
        <f t="shared" si="90"/>
        <v>0</v>
      </c>
      <c r="BA698" s="2">
        <f>SUM(AF698,AH698,-AZ698,-Table1913[[#This Row],[Sale Fee]])</f>
        <v>0</v>
      </c>
      <c r="BC698" s="1"/>
      <c r="BD698" s="1"/>
      <c r="BE698" s="1"/>
    </row>
    <row r="699" spans="1:57" x14ac:dyDescent="0.25">
      <c r="A699" s="1"/>
      <c r="B699" s="1"/>
      <c r="E699" s="4"/>
      <c r="F699" s="4"/>
      <c r="Q699" s="1"/>
      <c r="R699" s="1"/>
      <c r="S699" s="1"/>
      <c r="U699" s="1"/>
      <c r="V699" s="1"/>
      <c r="W699" s="1">
        <f t="shared" si="92"/>
        <v>0</v>
      </c>
      <c r="X699" s="1"/>
      <c r="Y699" s="1"/>
      <c r="Z699" s="1">
        <f>Table1913[[#This Row],[Quantity2]]*Table1913[[#This Row],[U Cost]]</f>
        <v>0</v>
      </c>
      <c r="AB699" s="1"/>
      <c r="AC699" s="1"/>
      <c r="AD699" s="1">
        <f t="shared" si="93"/>
        <v>0</v>
      </c>
      <c r="AE699" s="1"/>
      <c r="AF699" s="1">
        <f>SUM(Table1913[[#This Row],[Total 
Paid]:[Shipping 
Charged]])</f>
        <v>0</v>
      </c>
      <c r="AG699" s="1"/>
      <c r="AH699" s="1"/>
      <c r="AI699" s="1">
        <f t="shared" si="94"/>
        <v>0</v>
      </c>
      <c r="AK699" s="1"/>
      <c r="AL699" s="1"/>
      <c r="AM699" s="1"/>
      <c r="AN699" s="1"/>
      <c r="AP699" s="30">
        <f t="shared" si="91"/>
        <v>0</v>
      </c>
      <c r="AQ699" s="1"/>
      <c r="AR699" s="1">
        <f t="shared" si="89"/>
        <v>0</v>
      </c>
      <c r="AS699" s="1"/>
      <c r="AT699" s="1"/>
      <c r="AU699" s="2">
        <f t="shared" si="95"/>
        <v>0</v>
      </c>
      <c r="AW699" s="1"/>
      <c r="AX699" s="1"/>
      <c r="AY699" s="1"/>
      <c r="AZ699" s="2">
        <f t="shared" si="90"/>
        <v>0</v>
      </c>
      <c r="BA699" s="2">
        <f>SUM(AF699,AH699,-AZ699,-Table1913[[#This Row],[Sale Fee]])</f>
        <v>0</v>
      </c>
      <c r="BC699" s="1"/>
      <c r="BD699" s="1"/>
      <c r="BE699" s="1"/>
    </row>
    <row r="700" spans="1:57" x14ac:dyDescent="0.25">
      <c r="A700" s="1"/>
      <c r="B700" s="1"/>
      <c r="E700" s="4"/>
      <c r="F700" s="4"/>
      <c r="Q700" s="1"/>
      <c r="R700" s="1"/>
      <c r="S700" s="1"/>
      <c r="U700" s="1"/>
      <c r="V700" s="1"/>
      <c r="W700" s="1">
        <f t="shared" si="92"/>
        <v>0</v>
      </c>
      <c r="X700" s="1"/>
      <c r="Y700" s="1"/>
      <c r="Z700" s="1">
        <f>Table1913[[#This Row],[Quantity2]]*Table1913[[#This Row],[U Cost]]</f>
        <v>0</v>
      </c>
      <c r="AB700" s="1"/>
      <c r="AC700" s="1"/>
      <c r="AD700" s="1">
        <f t="shared" si="93"/>
        <v>0</v>
      </c>
      <c r="AE700" s="1"/>
      <c r="AF700" s="1">
        <f>SUM(Table1913[[#This Row],[Total 
Paid]:[Shipping 
Charged]])</f>
        <v>0</v>
      </c>
      <c r="AG700" s="1"/>
      <c r="AH700" s="1"/>
      <c r="AI700" s="1">
        <f t="shared" si="94"/>
        <v>0</v>
      </c>
      <c r="AK700" s="1"/>
      <c r="AL700" s="1"/>
      <c r="AM700" s="1"/>
      <c r="AN700" s="1"/>
      <c r="AP700" s="30">
        <f t="shared" si="91"/>
        <v>0</v>
      </c>
      <c r="AQ700" s="1"/>
      <c r="AR700" s="1">
        <f t="shared" si="89"/>
        <v>0</v>
      </c>
      <c r="AS700" s="1"/>
      <c r="AT700" s="1"/>
      <c r="AU700" s="2">
        <f t="shared" si="95"/>
        <v>0</v>
      </c>
      <c r="AW700" s="1"/>
      <c r="AX700" s="1"/>
      <c r="AY700" s="1"/>
      <c r="AZ700" s="2">
        <f t="shared" si="90"/>
        <v>0</v>
      </c>
      <c r="BA700" s="2">
        <f>SUM(AF700,AH700,-AZ700,-Table1913[[#This Row],[Sale Fee]])</f>
        <v>0</v>
      </c>
      <c r="BC700" s="1"/>
      <c r="BD700" s="1"/>
      <c r="BE700" s="1"/>
    </row>
    <row r="701" spans="1:57" x14ac:dyDescent="0.25">
      <c r="A701" s="1"/>
      <c r="B701" s="1"/>
      <c r="E701" s="4"/>
      <c r="F701" s="4"/>
      <c r="Q701" s="1"/>
      <c r="R701" s="1"/>
      <c r="S701" s="1"/>
      <c r="U701" s="1"/>
      <c r="V701" s="1"/>
      <c r="W701" s="1">
        <f>U701*V701</f>
        <v>0</v>
      </c>
      <c r="X701" s="1"/>
      <c r="Y701" s="1"/>
      <c r="Z701" s="1">
        <f>Table1913[[#This Row],[Quantity2]]*Table1913[[#This Row],[U Cost]]</f>
        <v>0</v>
      </c>
      <c r="AB701" s="1"/>
      <c r="AC701" s="1"/>
      <c r="AD701" s="1">
        <f t="shared" si="93"/>
        <v>0</v>
      </c>
      <c r="AE701" s="1"/>
      <c r="AF701" s="1">
        <f>SUM(Table1913[[#This Row],[Total 
Paid]:[Shipping 
Charged]])</f>
        <v>0</v>
      </c>
      <c r="AG701" s="1"/>
      <c r="AH701" s="1"/>
      <c r="AI701" s="1">
        <f t="shared" si="94"/>
        <v>0</v>
      </c>
      <c r="AK701" s="1"/>
      <c r="AL701" s="1"/>
      <c r="AM701" s="1"/>
      <c r="AN701" s="1"/>
      <c r="AP701" s="30">
        <f t="shared" si="91"/>
        <v>0</v>
      </c>
      <c r="AQ701" s="1"/>
      <c r="AR701" s="1">
        <f t="shared" si="89"/>
        <v>0</v>
      </c>
      <c r="AS701" s="1"/>
      <c r="AT701" s="1"/>
      <c r="AU701" s="2">
        <f t="shared" si="95"/>
        <v>0</v>
      </c>
      <c r="AW701" s="1"/>
      <c r="AX701" s="1"/>
      <c r="AY701" s="1"/>
      <c r="AZ701" s="2">
        <f t="shared" si="90"/>
        <v>0</v>
      </c>
      <c r="BA701" s="2">
        <f>SUM(AF701,AH701,-AZ701,-Table1913[[#This Row],[Sale Fee]])</f>
        <v>0</v>
      </c>
      <c r="BC701" s="1"/>
      <c r="BD701" s="1"/>
      <c r="BE701" s="1"/>
    </row>
    <row r="702" spans="1:57" x14ac:dyDescent="0.25">
      <c r="A702" s="1"/>
      <c r="B702" s="1"/>
      <c r="E702" s="4"/>
      <c r="F702" s="4"/>
      <c r="Q702" s="1"/>
      <c r="R702" s="1"/>
      <c r="S702" s="1"/>
      <c r="U702" s="1"/>
      <c r="V702" s="1"/>
      <c r="W702" s="1">
        <f>U702*V702</f>
        <v>0</v>
      </c>
      <c r="X702" s="1"/>
      <c r="Y702" s="1"/>
      <c r="Z702" s="1">
        <f>Table1913[[#This Row],[Quantity2]]*Table1913[[#This Row],[U Cost]]</f>
        <v>0</v>
      </c>
      <c r="AB702" s="1"/>
      <c r="AC702" s="1"/>
      <c r="AD702" s="1">
        <f t="shared" si="93"/>
        <v>0</v>
      </c>
      <c r="AE702" s="1"/>
      <c r="AF702" s="1">
        <f>SUM(Table1913[[#This Row],[Total 
Paid]:[Shipping 
Charged]])</f>
        <v>0</v>
      </c>
      <c r="AG702" s="1"/>
      <c r="AH702" s="1"/>
      <c r="AI702" s="1">
        <f t="shared" si="94"/>
        <v>0</v>
      </c>
      <c r="AK702" s="1"/>
      <c r="AL702" s="1"/>
      <c r="AM702" s="1"/>
      <c r="AN702" s="1"/>
      <c r="AP702" s="30">
        <f t="shared" si="91"/>
        <v>0</v>
      </c>
      <c r="AQ702" s="1"/>
      <c r="AR702" s="1">
        <f t="shared" si="89"/>
        <v>0</v>
      </c>
      <c r="AS702" s="1"/>
      <c r="AT702" s="1"/>
      <c r="AU702" s="2">
        <f t="shared" si="95"/>
        <v>0</v>
      </c>
      <c r="AW702" s="1"/>
      <c r="AX702" s="1"/>
      <c r="AY702" s="1"/>
      <c r="AZ702" s="2">
        <f t="shared" si="90"/>
        <v>0</v>
      </c>
      <c r="BA702" s="2">
        <f>SUM(AF702,AH702,-AZ702,-Table1913[[#This Row],[Sale Fee]])</f>
        <v>0</v>
      </c>
      <c r="BC702" s="1"/>
      <c r="BD702" s="1"/>
      <c r="BE702" s="1"/>
    </row>
    <row r="703" spans="1:57" x14ac:dyDescent="0.25">
      <c r="A703" s="1"/>
      <c r="B703" s="1"/>
      <c r="E703" s="4"/>
      <c r="F703" s="4"/>
      <c r="Q703" s="1"/>
      <c r="R703" s="1"/>
      <c r="S703" s="1"/>
      <c r="U703" s="1"/>
      <c r="V703" s="1"/>
      <c r="W703" s="1">
        <f t="shared" ref="W703:W707" si="96">U703*V703</f>
        <v>0</v>
      </c>
      <c r="X703" s="1"/>
      <c r="Y703" s="1"/>
      <c r="Z703" s="1">
        <f>Table1913[[#This Row],[Quantity2]]*Table1913[[#This Row],[U Cost]]</f>
        <v>0</v>
      </c>
      <c r="AB703" s="1"/>
      <c r="AC703" s="1"/>
      <c r="AD703" s="1">
        <f t="shared" si="93"/>
        <v>0</v>
      </c>
      <c r="AE703" s="1"/>
      <c r="AF703" s="1">
        <f>SUM(Table1913[[#This Row],[Total 
Paid]:[Shipping 
Charged]])</f>
        <v>0</v>
      </c>
      <c r="AG703" s="1"/>
      <c r="AH703" s="1"/>
      <c r="AI703" s="1">
        <f t="shared" si="94"/>
        <v>0</v>
      </c>
      <c r="AK703" s="1"/>
      <c r="AL703" s="1"/>
      <c r="AM703" s="1"/>
      <c r="AN703" s="1"/>
      <c r="AP703" s="30">
        <f t="shared" si="91"/>
        <v>0</v>
      </c>
      <c r="AQ703" s="1"/>
      <c r="AR703" s="1">
        <f t="shared" si="89"/>
        <v>0</v>
      </c>
      <c r="AS703" s="1"/>
      <c r="AT703" s="1"/>
      <c r="AU703" s="2">
        <f t="shared" si="95"/>
        <v>0</v>
      </c>
      <c r="AW703" s="1"/>
      <c r="AX703" s="1"/>
      <c r="AY703" s="1"/>
      <c r="AZ703" s="2">
        <f t="shared" si="90"/>
        <v>0</v>
      </c>
      <c r="BA703" s="2">
        <f>SUM(AF703,AH703,-AZ703,-Table1913[[#This Row],[Sale Fee]])</f>
        <v>0</v>
      </c>
      <c r="BC703" s="1"/>
      <c r="BD703" s="1"/>
      <c r="BE703" s="1"/>
    </row>
    <row r="704" spans="1:57" x14ac:dyDescent="0.25">
      <c r="A704" s="1"/>
      <c r="B704" s="1"/>
      <c r="E704" s="4"/>
      <c r="F704" s="4"/>
      <c r="Q704" s="1"/>
      <c r="R704" s="1"/>
      <c r="S704" s="1"/>
      <c r="U704" s="1"/>
      <c r="V704" s="1"/>
      <c r="W704" s="1">
        <f t="shared" si="96"/>
        <v>0</v>
      </c>
      <c r="X704" s="1"/>
      <c r="Y704" s="1"/>
      <c r="Z704" s="1">
        <f>Table1913[[#This Row],[Quantity2]]*Table1913[[#This Row],[U Cost]]</f>
        <v>0</v>
      </c>
      <c r="AB704" s="1"/>
      <c r="AC704" s="1"/>
      <c r="AD704" s="1">
        <f t="shared" si="93"/>
        <v>0</v>
      </c>
      <c r="AE704" s="1"/>
      <c r="AF704" s="1">
        <f>SUM(Table1913[[#This Row],[Total 
Paid]:[Shipping 
Charged]])</f>
        <v>0</v>
      </c>
      <c r="AG704" s="1"/>
      <c r="AH704" s="1"/>
      <c r="AI704" s="1">
        <f t="shared" si="94"/>
        <v>0</v>
      </c>
      <c r="AK704" s="1"/>
      <c r="AL704" s="1"/>
      <c r="AM704" s="1"/>
      <c r="AN704" s="1"/>
      <c r="AP704" s="30">
        <f t="shared" si="91"/>
        <v>0</v>
      </c>
      <c r="AQ704" s="1"/>
      <c r="AR704" s="1">
        <f t="shared" si="89"/>
        <v>0</v>
      </c>
      <c r="AS704" s="1"/>
      <c r="AT704" s="1"/>
      <c r="AU704" s="2">
        <f t="shared" si="95"/>
        <v>0</v>
      </c>
      <c r="AW704" s="1"/>
      <c r="AX704" s="1"/>
      <c r="AY704" s="1"/>
      <c r="AZ704" s="2">
        <f t="shared" si="90"/>
        <v>0</v>
      </c>
      <c r="BA704" s="2">
        <f>SUM(AF704,AH704,-AZ704,-Table1913[[#This Row],[Sale Fee]])</f>
        <v>0</v>
      </c>
      <c r="BC704" s="1"/>
      <c r="BD704" s="1"/>
      <c r="BE704" s="1"/>
    </row>
    <row r="705" spans="1:57" x14ac:dyDescent="0.25">
      <c r="A705" s="1"/>
      <c r="B705" s="1"/>
      <c r="E705" s="4"/>
      <c r="F705" s="4"/>
      <c r="Q705" s="1"/>
      <c r="R705" s="1"/>
      <c r="S705" s="1"/>
      <c r="U705" s="1"/>
      <c r="V705" s="1"/>
      <c r="W705" s="1">
        <f t="shared" si="96"/>
        <v>0</v>
      </c>
      <c r="X705" s="1"/>
      <c r="Y705" s="1"/>
      <c r="Z705" s="1">
        <f>Table1913[[#This Row],[Quantity2]]*Table1913[[#This Row],[U Cost]]</f>
        <v>0</v>
      </c>
      <c r="AB705" s="1"/>
      <c r="AC705" s="1"/>
      <c r="AD705" s="1">
        <f t="shared" si="93"/>
        <v>0</v>
      </c>
      <c r="AE705" s="1"/>
      <c r="AF705" s="1">
        <f>SUM(Table1913[[#This Row],[Total 
Paid]:[Shipping 
Charged]])</f>
        <v>0</v>
      </c>
      <c r="AG705" s="1"/>
      <c r="AH705" s="1"/>
      <c r="AI705" s="1">
        <f t="shared" si="94"/>
        <v>0</v>
      </c>
      <c r="AK705" s="1"/>
      <c r="AL705" s="1"/>
      <c r="AM705" s="1"/>
      <c r="AN705" s="1"/>
      <c r="AP705" s="30">
        <f t="shared" si="91"/>
        <v>0</v>
      </c>
      <c r="AQ705" s="1"/>
      <c r="AR705" s="1">
        <f t="shared" si="89"/>
        <v>0</v>
      </c>
      <c r="AS705" s="1"/>
      <c r="AT705" s="1"/>
      <c r="AU705" s="2">
        <f t="shared" si="95"/>
        <v>0</v>
      </c>
      <c r="AW705" s="1"/>
      <c r="AX705" s="1"/>
      <c r="AY705" s="1"/>
      <c r="AZ705" s="2">
        <f t="shared" si="90"/>
        <v>0</v>
      </c>
      <c r="BA705" s="2">
        <f>SUM(AF705,AH705,-AZ705,-Table1913[[#This Row],[Sale Fee]])</f>
        <v>0</v>
      </c>
      <c r="BC705" s="1"/>
      <c r="BD705" s="1"/>
      <c r="BE705" s="1"/>
    </row>
    <row r="706" spans="1:57" x14ac:dyDescent="0.25">
      <c r="A706" s="1"/>
      <c r="B706" s="1"/>
      <c r="E706" s="4"/>
      <c r="F706" s="4"/>
      <c r="Q706" s="1"/>
      <c r="R706" s="1"/>
      <c r="S706" s="1"/>
      <c r="U706" s="1"/>
      <c r="V706" s="1"/>
      <c r="W706" s="1">
        <f t="shared" si="96"/>
        <v>0</v>
      </c>
      <c r="X706" s="1"/>
      <c r="Y706" s="1"/>
      <c r="Z706" s="1">
        <f>Table1913[[#This Row],[Quantity2]]*Table1913[[#This Row],[U Cost]]</f>
        <v>0</v>
      </c>
      <c r="AB706" s="1"/>
      <c r="AC706" s="1"/>
      <c r="AD706" s="1">
        <f t="shared" si="93"/>
        <v>0</v>
      </c>
      <c r="AE706" s="1"/>
      <c r="AF706" s="1">
        <f>SUM(Table1913[[#This Row],[Total 
Paid]:[Shipping 
Charged]])</f>
        <v>0</v>
      </c>
      <c r="AG706" s="1"/>
      <c r="AH706" s="1"/>
      <c r="AI706" s="1">
        <f t="shared" si="94"/>
        <v>0</v>
      </c>
      <c r="AK706" s="1"/>
      <c r="AL706" s="1"/>
      <c r="AM706" s="1"/>
      <c r="AN706" s="1"/>
      <c r="AP706" s="30">
        <f t="shared" si="91"/>
        <v>0</v>
      </c>
      <c r="AQ706" s="1"/>
      <c r="AR706" s="1">
        <f t="shared" si="89"/>
        <v>0</v>
      </c>
      <c r="AS706" s="1"/>
      <c r="AT706" s="1"/>
      <c r="AU706" s="2">
        <f t="shared" si="95"/>
        <v>0</v>
      </c>
      <c r="AW706" s="1"/>
      <c r="AX706" s="1"/>
      <c r="AY706" s="1"/>
      <c r="AZ706" s="2">
        <f t="shared" si="90"/>
        <v>0</v>
      </c>
      <c r="BA706" s="2">
        <f>SUM(AF706,AH706,-AZ706,-Table1913[[#This Row],[Sale Fee]])</f>
        <v>0</v>
      </c>
      <c r="BC706" s="1"/>
      <c r="BD706" s="1"/>
      <c r="BE706" s="1"/>
    </row>
    <row r="707" spans="1:57" x14ac:dyDescent="0.25">
      <c r="A707" s="1"/>
      <c r="B707" s="1"/>
      <c r="E707" s="4"/>
      <c r="F707" s="4"/>
      <c r="Q707" s="1"/>
      <c r="R707" s="1"/>
      <c r="S707" s="1"/>
      <c r="U707" s="1"/>
      <c r="V707" s="1"/>
      <c r="W707" s="1">
        <f t="shared" si="96"/>
        <v>0</v>
      </c>
      <c r="X707" s="1"/>
      <c r="Y707" s="1"/>
      <c r="Z707" s="1">
        <f>Table1913[[#This Row],[Quantity2]]*Table1913[[#This Row],[U Cost]]</f>
        <v>0</v>
      </c>
      <c r="AB707" s="1"/>
      <c r="AC707" s="1"/>
      <c r="AD707" s="1">
        <f t="shared" si="93"/>
        <v>0</v>
      </c>
      <c r="AE707" s="1"/>
      <c r="AF707" s="1">
        <f>SUM(Table1913[[#This Row],[Total 
Paid]:[Shipping 
Charged]])</f>
        <v>0</v>
      </c>
      <c r="AG707" s="1"/>
      <c r="AH707" s="1"/>
      <c r="AI707" s="1">
        <f t="shared" si="94"/>
        <v>0</v>
      </c>
      <c r="AK707" s="1"/>
      <c r="AL707" s="1"/>
      <c r="AM707" s="1"/>
      <c r="AN707" s="1"/>
      <c r="AP707" s="30">
        <f t="shared" si="91"/>
        <v>0</v>
      </c>
      <c r="AQ707" s="1"/>
      <c r="AR707" s="1">
        <f t="shared" si="89"/>
        <v>0</v>
      </c>
      <c r="AS707" s="1"/>
      <c r="AT707" s="1"/>
      <c r="AU707" s="2">
        <f t="shared" si="95"/>
        <v>0</v>
      </c>
      <c r="AW707" s="1"/>
      <c r="AX707" s="1"/>
      <c r="AY707" s="1"/>
      <c r="AZ707" s="2">
        <f t="shared" si="90"/>
        <v>0</v>
      </c>
      <c r="BA707" s="2">
        <f>SUM(AF707,AH707,-AZ707,-Table1913[[#This Row],[Sale Fee]])</f>
        <v>0</v>
      </c>
      <c r="BC707" s="1"/>
      <c r="BD707" s="1"/>
      <c r="BE707" s="1"/>
    </row>
    <row r="708" spans="1:57" x14ac:dyDescent="0.25">
      <c r="A708" s="1"/>
      <c r="B708" s="1"/>
      <c r="E708" s="4"/>
      <c r="F708" s="4"/>
      <c r="Q708" s="1"/>
      <c r="R708" s="1"/>
      <c r="S708" s="1"/>
      <c r="U708" s="1"/>
      <c r="V708" s="1"/>
      <c r="W708" s="1">
        <f t="shared" si="92"/>
        <v>0</v>
      </c>
      <c r="X708" s="1"/>
      <c r="Y708" s="1"/>
      <c r="Z708" s="1">
        <f>Table1913[[#This Row],[Quantity2]]*Table1913[[#This Row],[U Cost]]</f>
        <v>0</v>
      </c>
      <c r="AB708" s="1"/>
      <c r="AC708" s="1"/>
      <c r="AD708" s="1">
        <f t="shared" si="93"/>
        <v>0</v>
      </c>
      <c r="AE708" s="1"/>
      <c r="AF708" s="1">
        <f>SUM(Table1913[[#This Row],[Total 
Paid]:[Shipping 
Charged]])</f>
        <v>0</v>
      </c>
      <c r="AG708" s="1"/>
      <c r="AH708" s="1"/>
      <c r="AI708" s="1">
        <f t="shared" si="94"/>
        <v>0</v>
      </c>
      <c r="AK708" s="1"/>
      <c r="AL708" s="1"/>
      <c r="AM708" s="1"/>
      <c r="AN708" s="1"/>
      <c r="AP708" s="30">
        <f t="shared" si="91"/>
        <v>0</v>
      </c>
      <c r="AQ708" s="1"/>
      <c r="AR708" s="1">
        <f t="shared" si="89"/>
        <v>0</v>
      </c>
      <c r="AS708" s="1"/>
      <c r="AT708" s="1"/>
      <c r="AU708" s="2">
        <f t="shared" si="95"/>
        <v>0</v>
      </c>
      <c r="AW708" s="1"/>
      <c r="AX708" s="1"/>
      <c r="AY708" s="1"/>
      <c r="AZ708" s="2">
        <f t="shared" si="90"/>
        <v>0</v>
      </c>
      <c r="BA708" s="2">
        <f>SUM(AF708,AH708,-AZ708,-Table1913[[#This Row],[Sale Fee]])</f>
        <v>0</v>
      </c>
      <c r="BC708" s="1"/>
      <c r="BD708" s="1"/>
      <c r="BE708" s="1"/>
    </row>
    <row r="709" spans="1:57" x14ac:dyDescent="0.25">
      <c r="A709" s="1"/>
      <c r="B709" s="1"/>
      <c r="E709" s="4"/>
      <c r="F709" s="4"/>
      <c r="Q709" s="1"/>
      <c r="R709" s="1"/>
      <c r="S709" s="1"/>
      <c r="U709" s="1"/>
      <c r="V709" s="1"/>
      <c r="W709" s="1">
        <f t="shared" si="92"/>
        <v>0</v>
      </c>
      <c r="X709" s="1"/>
      <c r="Y709" s="1"/>
      <c r="Z709" s="1">
        <f>Table1913[[#This Row],[Quantity2]]*Table1913[[#This Row],[U Cost]]</f>
        <v>0</v>
      </c>
      <c r="AB709" s="1"/>
      <c r="AC709" s="1"/>
      <c r="AD709" s="1">
        <f t="shared" si="93"/>
        <v>0</v>
      </c>
      <c r="AE709" s="1"/>
      <c r="AF709" s="1">
        <f>SUM(Table1913[[#This Row],[Total 
Paid]:[Shipping 
Charged]])</f>
        <v>0</v>
      </c>
      <c r="AG709" s="1"/>
      <c r="AH709" s="1"/>
      <c r="AI709" s="1">
        <f t="shared" si="94"/>
        <v>0</v>
      </c>
      <c r="AK709" s="1"/>
      <c r="AL709" s="1"/>
      <c r="AM709" s="1"/>
      <c r="AN709" s="1"/>
      <c r="AP709" s="30">
        <f t="shared" si="91"/>
        <v>0</v>
      </c>
      <c r="AQ709" s="1"/>
      <c r="AR709" s="1">
        <f t="shared" si="89"/>
        <v>0</v>
      </c>
      <c r="AS709" s="1"/>
      <c r="AT709" s="1"/>
      <c r="AU709" s="2">
        <f t="shared" si="95"/>
        <v>0</v>
      </c>
      <c r="AW709" s="1"/>
      <c r="AX709" s="1"/>
      <c r="AY709" s="1"/>
      <c r="AZ709" s="2">
        <f t="shared" si="90"/>
        <v>0</v>
      </c>
      <c r="BA709" s="2">
        <f>SUM(AF709,AH709,-AZ709,-Table1913[[#This Row],[Sale Fee]])</f>
        <v>0</v>
      </c>
      <c r="BC709" s="1"/>
      <c r="BD709" s="1"/>
      <c r="BE709" s="1"/>
    </row>
    <row r="710" spans="1:57" x14ac:dyDescent="0.25">
      <c r="A710" s="1"/>
      <c r="B710" s="1"/>
      <c r="N710" s="1"/>
      <c r="Q710" s="1"/>
      <c r="R710" s="1"/>
      <c r="S710" s="1"/>
      <c r="U710" s="1"/>
      <c r="V710" s="1"/>
      <c r="W710" s="1">
        <f t="shared" si="92"/>
        <v>0</v>
      </c>
      <c r="X710" s="1"/>
      <c r="Y710" s="1"/>
      <c r="Z710" s="1">
        <f>Table1913[[#This Row],[Quantity2]]*Table1913[[#This Row],[U Cost]]</f>
        <v>0</v>
      </c>
      <c r="AB710" s="1"/>
      <c r="AC710" s="1"/>
      <c r="AD710" s="1">
        <f t="shared" si="93"/>
        <v>0</v>
      </c>
      <c r="AE710" s="1"/>
      <c r="AF710" s="1">
        <f>SUM(Table1913[[#This Row],[Total 
Paid]:[Shipping 
Charged]])</f>
        <v>0</v>
      </c>
      <c r="AG710" s="1"/>
      <c r="AH710" s="1"/>
      <c r="AI710" s="1">
        <f t="shared" si="94"/>
        <v>0</v>
      </c>
      <c r="AK710" s="1"/>
      <c r="AL710" s="1"/>
      <c r="AM710" s="1"/>
      <c r="AN710" s="1"/>
      <c r="AP710" s="30">
        <f t="shared" si="91"/>
        <v>0</v>
      </c>
      <c r="AQ710" s="1"/>
      <c r="AR710" s="1">
        <f t="shared" si="89"/>
        <v>0</v>
      </c>
      <c r="AS710" s="1"/>
      <c r="AT710" s="1"/>
      <c r="AU710" s="2">
        <f t="shared" si="95"/>
        <v>0</v>
      </c>
      <c r="AW710" s="1"/>
      <c r="AX710" s="1"/>
      <c r="AY710" s="1"/>
      <c r="AZ710" s="2">
        <f t="shared" si="90"/>
        <v>0</v>
      </c>
      <c r="BA710" s="2">
        <f>SUM(AF710,AH710,-AZ710,-Table1913[[#This Row],[Sale Fee]])</f>
        <v>0</v>
      </c>
      <c r="BC710" s="1"/>
      <c r="BD710" s="1"/>
      <c r="BE710" s="1"/>
    </row>
    <row r="711" spans="1:57" x14ac:dyDescent="0.25">
      <c r="A711" s="1"/>
      <c r="B711" s="1"/>
      <c r="Q711" s="1"/>
      <c r="R711" s="1"/>
      <c r="S711" s="1"/>
      <c r="U711" s="1"/>
      <c r="V711" s="1"/>
      <c r="W711" s="1">
        <f t="shared" si="92"/>
        <v>0</v>
      </c>
      <c r="X711" s="1"/>
      <c r="Y711" s="1"/>
      <c r="Z711" s="1">
        <f>Table1913[[#This Row],[Quantity2]]*Table1913[[#This Row],[U Cost]]</f>
        <v>0</v>
      </c>
      <c r="AB711" s="1"/>
      <c r="AC711" s="1"/>
      <c r="AD711" s="1">
        <f t="shared" si="93"/>
        <v>0</v>
      </c>
      <c r="AE711" s="1"/>
      <c r="AF711" s="1">
        <f>SUM(Table1913[[#This Row],[Total 
Paid]:[Shipping 
Charged]])</f>
        <v>0</v>
      </c>
      <c r="AG711" s="1"/>
      <c r="AH711" s="1"/>
      <c r="AI711" s="1">
        <f t="shared" si="94"/>
        <v>0</v>
      </c>
      <c r="AK711" s="1"/>
      <c r="AL711" s="1"/>
      <c r="AM711" s="1"/>
      <c r="AN711" s="1"/>
      <c r="AP711" s="30">
        <f t="shared" si="91"/>
        <v>0</v>
      </c>
      <c r="AQ711" s="1"/>
      <c r="AR711" s="1">
        <f t="shared" si="89"/>
        <v>0</v>
      </c>
      <c r="AS711" s="1"/>
      <c r="AT711" s="1"/>
      <c r="AU711" s="2">
        <f t="shared" si="95"/>
        <v>0</v>
      </c>
      <c r="AW711" s="1"/>
      <c r="AX711" s="1"/>
      <c r="AY711" s="1"/>
      <c r="AZ711" s="2">
        <f t="shared" si="90"/>
        <v>0</v>
      </c>
      <c r="BA711" s="2">
        <f>SUM(AF711,AH711,-AZ711,-Table1913[[#This Row],[Sale Fee]])</f>
        <v>0</v>
      </c>
      <c r="BC711" s="1"/>
      <c r="BD711" s="1"/>
      <c r="BE711" s="1"/>
    </row>
    <row r="712" spans="1:57" x14ac:dyDescent="0.25">
      <c r="A712" s="1"/>
      <c r="B712" s="1"/>
      <c r="Q712" s="1"/>
      <c r="R712" s="1"/>
      <c r="S712" s="1"/>
      <c r="U712" s="1"/>
      <c r="V712" s="1"/>
      <c r="W712" s="1">
        <f t="shared" si="92"/>
        <v>0</v>
      </c>
      <c r="X712" s="1"/>
      <c r="Y712" s="1"/>
      <c r="Z712" s="1">
        <f>Table1913[[#This Row],[Quantity2]]*Table1913[[#This Row],[U Cost]]</f>
        <v>0</v>
      </c>
      <c r="AB712" s="1"/>
      <c r="AC712" s="1"/>
      <c r="AD712" s="1">
        <f t="shared" si="93"/>
        <v>0</v>
      </c>
      <c r="AE712" s="1"/>
      <c r="AF712" s="1">
        <f>SUM(Table1913[[#This Row],[Total 
Paid]:[Shipping 
Charged]])</f>
        <v>0</v>
      </c>
      <c r="AG712" s="1"/>
      <c r="AH712" s="1"/>
      <c r="AI712" s="1">
        <f t="shared" si="94"/>
        <v>0</v>
      </c>
      <c r="AK712" s="1"/>
      <c r="AL712" s="1"/>
      <c r="AM712" s="1"/>
      <c r="AN712" s="1"/>
      <c r="AP712" s="30">
        <f t="shared" si="91"/>
        <v>0</v>
      </c>
      <c r="AQ712" s="1"/>
      <c r="AR712" s="1">
        <f t="shared" si="89"/>
        <v>0</v>
      </c>
      <c r="AS712" s="1"/>
      <c r="AT712" s="1"/>
      <c r="AU712" s="2">
        <f t="shared" si="95"/>
        <v>0</v>
      </c>
      <c r="AW712" s="1"/>
      <c r="AX712" s="1"/>
      <c r="AY712" s="1"/>
      <c r="AZ712" s="2">
        <f t="shared" si="90"/>
        <v>0</v>
      </c>
      <c r="BA712" s="2">
        <f>SUM(AF712,AH712,-AZ712,-Table1913[[#This Row],[Sale Fee]])</f>
        <v>0</v>
      </c>
      <c r="BC712" s="1"/>
      <c r="BD712" s="1"/>
      <c r="BE712" s="1"/>
    </row>
    <row r="713" spans="1:57" x14ac:dyDescent="0.25">
      <c r="A713" s="1"/>
      <c r="B713" s="1"/>
      <c r="Q713" s="1"/>
      <c r="R713" s="1"/>
      <c r="S713" s="1"/>
      <c r="U713" s="1"/>
      <c r="V713" s="1"/>
      <c r="W713" s="1">
        <f t="shared" si="92"/>
        <v>0</v>
      </c>
      <c r="X713" s="1"/>
      <c r="Y713" s="1"/>
      <c r="Z713" s="1">
        <f>Table1913[[#This Row],[Quantity2]]*Table1913[[#This Row],[U Cost]]</f>
        <v>0</v>
      </c>
      <c r="AB713" s="1"/>
      <c r="AC713" s="1"/>
      <c r="AD713" s="1">
        <f t="shared" si="93"/>
        <v>0</v>
      </c>
      <c r="AE713" s="1"/>
      <c r="AF713" s="1">
        <f>SUM(Table1913[[#This Row],[Total 
Paid]:[Shipping 
Charged]])</f>
        <v>0</v>
      </c>
      <c r="AG713" s="1"/>
      <c r="AH713" s="1"/>
      <c r="AI713" s="1">
        <f t="shared" si="94"/>
        <v>0</v>
      </c>
      <c r="AK713" s="1"/>
      <c r="AL713" s="1"/>
      <c r="AM713" s="1"/>
      <c r="AN713" s="1"/>
      <c r="AP713" s="30">
        <f t="shared" si="91"/>
        <v>0</v>
      </c>
      <c r="AQ713" s="1"/>
      <c r="AR713" s="1">
        <f t="shared" si="89"/>
        <v>0</v>
      </c>
      <c r="AS713" s="1"/>
      <c r="AT713" s="1"/>
      <c r="AU713" s="2">
        <f t="shared" si="95"/>
        <v>0</v>
      </c>
      <c r="AW713" s="1"/>
      <c r="AX713" s="1"/>
      <c r="AY713" s="1"/>
      <c r="AZ713" s="2">
        <f t="shared" si="90"/>
        <v>0</v>
      </c>
      <c r="BA713" s="2">
        <f>SUM(AF713,AH713,-AZ713,-Table1913[[#This Row],[Sale Fee]])</f>
        <v>0</v>
      </c>
      <c r="BC713" s="1"/>
      <c r="BD713" s="1"/>
      <c r="BE713" s="1"/>
    </row>
    <row r="714" spans="1:57" x14ac:dyDescent="0.25">
      <c r="A714" s="1"/>
      <c r="B714" s="1"/>
      <c r="Q714" s="1"/>
      <c r="R714" s="1"/>
      <c r="S714" s="1"/>
      <c r="U714" s="1"/>
      <c r="V714" s="1"/>
      <c r="W714" s="1">
        <f t="shared" si="92"/>
        <v>0</v>
      </c>
      <c r="X714" s="1"/>
      <c r="Y714" s="1"/>
      <c r="Z714" s="1">
        <f>Table1913[[#This Row],[Quantity2]]*Table1913[[#This Row],[U Cost]]</f>
        <v>0</v>
      </c>
      <c r="AB714" s="1"/>
      <c r="AC714" s="1"/>
      <c r="AD714" s="1">
        <f t="shared" si="93"/>
        <v>0</v>
      </c>
      <c r="AE714" s="1"/>
      <c r="AF714" s="1">
        <f>SUM(Table1913[[#This Row],[Total 
Paid]:[Shipping 
Charged]])</f>
        <v>0</v>
      </c>
      <c r="AG714" s="1"/>
      <c r="AH714" s="1"/>
      <c r="AI714" s="1">
        <f t="shared" si="94"/>
        <v>0</v>
      </c>
      <c r="AK714" s="1"/>
      <c r="AL714" s="1"/>
      <c r="AM714" s="1"/>
      <c r="AN714" s="1"/>
      <c r="AP714" s="30">
        <f t="shared" si="91"/>
        <v>0</v>
      </c>
      <c r="AQ714" s="1"/>
      <c r="AR714" s="1">
        <f t="shared" si="89"/>
        <v>0</v>
      </c>
      <c r="AS714" s="1"/>
      <c r="AT714" s="1"/>
      <c r="AU714" s="2">
        <f t="shared" si="95"/>
        <v>0</v>
      </c>
      <c r="AW714" s="1"/>
      <c r="AX714" s="1"/>
      <c r="AY714" s="1"/>
      <c r="AZ714" s="2">
        <f t="shared" si="90"/>
        <v>0</v>
      </c>
      <c r="BA714" s="2">
        <f>SUM(AF714,AH714,-AZ714,-Table1913[[#This Row],[Sale Fee]])</f>
        <v>0</v>
      </c>
      <c r="BC714" s="1"/>
      <c r="BD714" s="1"/>
      <c r="BE714" s="1"/>
    </row>
    <row r="715" spans="1:57" x14ac:dyDescent="0.25">
      <c r="A715" s="1"/>
      <c r="B715" s="1"/>
      <c r="E715" s="4"/>
      <c r="F715" s="4"/>
      <c r="Q715" s="1"/>
      <c r="R715" s="1"/>
      <c r="S715" s="1"/>
      <c r="U715" s="1"/>
      <c r="V715" s="1"/>
      <c r="W715" s="1">
        <f t="shared" si="92"/>
        <v>0</v>
      </c>
      <c r="X715" s="1"/>
      <c r="Y715" s="1"/>
      <c r="Z715" s="1">
        <f>Table1913[[#This Row],[Quantity2]]*Table1913[[#This Row],[U Cost]]</f>
        <v>0</v>
      </c>
      <c r="AB715" s="1"/>
      <c r="AC715" s="1"/>
      <c r="AD715" s="1">
        <f t="shared" si="93"/>
        <v>0</v>
      </c>
      <c r="AE715" s="1"/>
      <c r="AF715" s="1">
        <f>SUM(Table1913[[#This Row],[Total 
Paid]:[Shipping 
Charged]])</f>
        <v>0</v>
      </c>
      <c r="AG715" s="1"/>
      <c r="AH715" s="1"/>
      <c r="AI715" s="1">
        <f t="shared" si="94"/>
        <v>0</v>
      </c>
      <c r="AK715" s="1"/>
      <c r="AL715" s="1"/>
      <c r="AM715" s="1"/>
      <c r="AN715" s="1"/>
      <c r="AP715" s="30">
        <f t="shared" si="91"/>
        <v>0</v>
      </c>
      <c r="AQ715" s="1"/>
      <c r="AR715" s="1">
        <f t="shared" si="89"/>
        <v>0</v>
      </c>
      <c r="AS715" s="1"/>
      <c r="AT715" s="1"/>
      <c r="AU715" s="2">
        <f t="shared" si="95"/>
        <v>0</v>
      </c>
      <c r="AW715" s="1"/>
      <c r="AX715" s="1"/>
      <c r="AY715" s="1"/>
      <c r="AZ715" s="2">
        <f t="shared" si="90"/>
        <v>0</v>
      </c>
      <c r="BA715" s="2">
        <f>SUM(AF715,AH715,-AZ715,-Table1913[[#This Row],[Sale Fee]])</f>
        <v>0</v>
      </c>
      <c r="BC715" s="1"/>
      <c r="BD715" s="1"/>
      <c r="BE715" s="1"/>
    </row>
    <row r="716" spans="1:57" x14ac:dyDescent="0.25">
      <c r="A716" s="1"/>
      <c r="B716" s="1"/>
      <c r="E716" s="4"/>
      <c r="F716" s="4"/>
      <c r="Q716" s="1"/>
      <c r="R716" s="1"/>
      <c r="S716" s="1"/>
      <c r="U716" s="1"/>
      <c r="V716" s="1"/>
      <c r="W716" s="1">
        <f t="shared" si="92"/>
        <v>0</v>
      </c>
      <c r="X716" s="1"/>
      <c r="Y716" s="1"/>
      <c r="Z716" s="1">
        <f>Table1913[[#This Row],[Quantity2]]*Table1913[[#This Row],[U Cost]]</f>
        <v>0</v>
      </c>
      <c r="AB716" s="1"/>
      <c r="AC716" s="1"/>
      <c r="AD716" s="1">
        <f t="shared" si="93"/>
        <v>0</v>
      </c>
      <c r="AE716" s="1"/>
      <c r="AF716" s="1">
        <f>SUM(Table1913[[#This Row],[Total 
Paid]:[Shipping 
Charged]])</f>
        <v>0</v>
      </c>
      <c r="AG716" s="1"/>
      <c r="AH716" s="1"/>
      <c r="AI716" s="1">
        <f t="shared" si="94"/>
        <v>0</v>
      </c>
      <c r="AK716" s="1"/>
      <c r="AL716" s="1"/>
      <c r="AM716" s="1"/>
      <c r="AN716" s="1"/>
      <c r="AP716" s="30">
        <f t="shared" si="91"/>
        <v>0</v>
      </c>
      <c r="AQ716" s="1"/>
      <c r="AR716" s="1">
        <f t="shared" si="89"/>
        <v>0</v>
      </c>
      <c r="AS716" s="1"/>
      <c r="AT716" s="1"/>
      <c r="AU716" s="2">
        <f t="shared" si="95"/>
        <v>0</v>
      </c>
      <c r="AW716" s="1"/>
      <c r="AX716" s="1"/>
      <c r="AY716" s="1"/>
      <c r="AZ716" s="2">
        <f t="shared" si="90"/>
        <v>0</v>
      </c>
      <c r="BA716" s="2">
        <f>SUM(AF716,AH716,-AZ716,-Table1913[[#This Row],[Sale Fee]])</f>
        <v>0</v>
      </c>
      <c r="BC716" s="1"/>
      <c r="BD716" s="1"/>
      <c r="BE716" s="1"/>
    </row>
    <row r="717" spans="1:57" x14ac:dyDescent="0.25">
      <c r="A717" s="1"/>
      <c r="B717" s="1"/>
      <c r="E717" s="4"/>
      <c r="F717" s="4"/>
      <c r="Q717" s="1"/>
      <c r="R717" s="1"/>
      <c r="S717" s="1"/>
      <c r="U717" s="1"/>
      <c r="V717" s="1"/>
      <c r="W717" s="1">
        <f t="shared" si="92"/>
        <v>0</v>
      </c>
      <c r="X717" s="1"/>
      <c r="Y717" s="1"/>
      <c r="Z717" s="1">
        <f>Table1913[[#This Row],[Quantity2]]*Table1913[[#This Row],[U Cost]]</f>
        <v>0</v>
      </c>
      <c r="AB717" s="1"/>
      <c r="AC717" s="1"/>
      <c r="AD717" s="1">
        <f t="shared" si="93"/>
        <v>0</v>
      </c>
      <c r="AE717" s="1"/>
      <c r="AF717" s="1">
        <f>SUM(Table1913[[#This Row],[Total 
Paid]:[Shipping 
Charged]])</f>
        <v>0</v>
      </c>
      <c r="AG717" s="1"/>
      <c r="AH717" s="1"/>
      <c r="AI717" s="1">
        <f t="shared" si="94"/>
        <v>0</v>
      </c>
      <c r="AK717" s="1"/>
      <c r="AL717" s="1"/>
      <c r="AM717" s="1"/>
      <c r="AN717" s="1"/>
      <c r="AP717" s="30">
        <f t="shared" si="91"/>
        <v>0</v>
      </c>
      <c r="AQ717" s="1"/>
      <c r="AR717" s="1">
        <f t="shared" si="89"/>
        <v>0</v>
      </c>
      <c r="AS717" s="1"/>
      <c r="AT717" s="1"/>
      <c r="AU717" s="2">
        <f t="shared" si="95"/>
        <v>0</v>
      </c>
      <c r="AW717" s="1"/>
      <c r="AX717" s="1"/>
      <c r="AY717" s="1"/>
      <c r="AZ717" s="2">
        <f t="shared" si="90"/>
        <v>0</v>
      </c>
      <c r="BA717" s="2">
        <f>SUM(AF717,AH717,-AZ717,-Table1913[[#This Row],[Sale Fee]])</f>
        <v>0</v>
      </c>
      <c r="BC717" s="1"/>
      <c r="BD717" s="1"/>
      <c r="BE717" s="1"/>
    </row>
    <row r="718" spans="1:57" x14ac:dyDescent="0.25">
      <c r="A718" s="1"/>
      <c r="B718" s="1"/>
      <c r="E718" s="4"/>
      <c r="F718" s="4"/>
      <c r="Q718" s="1"/>
      <c r="R718" s="1"/>
      <c r="S718" s="1"/>
      <c r="U718" s="1"/>
      <c r="V718" s="1"/>
      <c r="W718" s="1">
        <f t="shared" si="92"/>
        <v>0</v>
      </c>
      <c r="X718" s="1"/>
      <c r="Y718" s="1"/>
      <c r="Z718" s="1">
        <f>Table1913[[#This Row],[Quantity2]]*Table1913[[#This Row],[U Cost]]</f>
        <v>0</v>
      </c>
      <c r="AB718" s="1"/>
      <c r="AC718" s="1"/>
      <c r="AD718" s="1">
        <f t="shared" si="93"/>
        <v>0</v>
      </c>
      <c r="AE718" s="1"/>
      <c r="AF718" s="1">
        <f>SUM(Table1913[[#This Row],[Total 
Paid]:[Shipping 
Charged]])</f>
        <v>0</v>
      </c>
      <c r="AG718" s="1"/>
      <c r="AH718" s="1"/>
      <c r="AI718" s="1">
        <f t="shared" si="94"/>
        <v>0</v>
      </c>
      <c r="AK718" s="1"/>
      <c r="AL718" s="1"/>
      <c r="AM718" s="1"/>
      <c r="AN718" s="1"/>
      <c r="AP718" s="30">
        <f t="shared" si="91"/>
        <v>0</v>
      </c>
      <c r="AQ718" s="1"/>
      <c r="AR718" s="1">
        <f t="shared" si="89"/>
        <v>0</v>
      </c>
      <c r="AS718" s="1"/>
      <c r="AT718" s="1"/>
      <c r="AU718" s="2">
        <f t="shared" si="95"/>
        <v>0</v>
      </c>
      <c r="AW718" s="1"/>
      <c r="AX718" s="1"/>
      <c r="AY718" s="1"/>
      <c r="AZ718" s="2">
        <f t="shared" si="90"/>
        <v>0</v>
      </c>
      <c r="BA718" s="2">
        <f>SUM(AF718,AH718,-AZ718,-Table1913[[#This Row],[Sale Fee]])</f>
        <v>0</v>
      </c>
      <c r="BC718" s="1"/>
      <c r="BD718" s="1"/>
      <c r="BE718" s="1"/>
    </row>
    <row r="719" spans="1:57" x14ac:dyDescent="0.25">
      <c r="A719" s="1"/>
      <c r="B719" s="1"/>
      <c r="E719" s="4"/>
      <c r="F719" s="4"/>
      <c r="Q719" s="1"/>
      <c r="R719" s="1"/>
      <c r="S719" s="1"/>
      <c r="U719" s="1"/>
      <c r="V719" s="1"/>
      <c r="W719" s="1">
        <f t="shared" si="92"/>
        <v>0</v>
      </c>
      <c r="X719" s="1"/>
      <c r="Y719" s="1"/>
      <c r="Z719" s="1">
        <f>Table1913[[#This Row],[Quantity2]]*Table1913[[#This Row],[U Cost]]</f>
        <v>0</v>
      </c>
      <c r="AB719" s="1"/>
      <c r="AC719" s="1"/>
      <c r="AD719" s="1">
        <f t="shared" si="93"/>
        <v>0</v>
      </c>
      <c r="AE719" s="1"/>
      <c r="AF719" s="1">
        <f>SUM(Table1913[[#This Row],[Total 
Paid]:[Shipping 
Charged]])</f>
        <v>0</v>
      </c>
      <c r="AG719" s="1"/>
      <c r="AH719" s="1"/>
      <c r="AI719" s="1">
        <f t="shared" si="94"/>
        <v>0</v>
      </c>
      <c r="AK719" s="1"/>
      <c r="AL719" s="1"/>
      <c r="AM719" s="1"/>
      <c r="AN719" s="1"/>
      <c r="AP719" s="30">
        <f t="shared" si="91"/>
        <v>0</v>
      </c>
      <c r="AQ719" s="1"/>
      <c r="AR719" s="1">
        <f t="shared" si="89"/>
        <v>0</v>
      </c>
      <c r="AS719" s="1"/>
      <c r="AT719" s="1"/>
      <c r="AU719" s="2">
        <f t="shared" si="95"/>
        <v>0</v>
      </c>
      <c r="AW719" s="1"/>
      <c r="AX719" s="1"/>
      <c r="AY719" s="1"/>
      <c r="AZ719" s="2">
        <f t="shared" si="90"/>
        <v>0</v>
      </c>
      <c r="BA719" s="2">
        <f>SUM(AF719,AH719,-AZ719,-Table1913[[#This Row],[Sale Fee]])</f>
        <v>0</v>
      </c>
      <c r="BC719" s="1"/>
      <c r="BD719" s="1"/>
      <c r="BE719" s="1"/>
    </row>
    <row r="720" spans="1:57" x14ac:dyDescent="0.25">
      <c r="A720" s="1"/>
      <c r="B720" s="1"/>
      <c r="E720" s="4"/>
      <c r="F720" s="4"/>
      <c r="Q720" s="1"/>
      <c r="R720" s="1"/>
      <c r="S720" s="1"/>
      <c r="U720" s="1"/>
      <c r="V720" s="1"/>
      <c r="W720" s="1">
        <f t="shared" si="92"/>
        <v>0</v>
      </c>
      <c r="X720" s="1"/>
      <c r="Y720" s="1"/>
      <c r="Z720" s="1">
        <f>Table1913[[#This Row],[Quantity2]]*Table1913[[#This Row],[U Cost]]</f>
        <v>0</v>
      </c>
      <c r="AB720" s="1"/>
      <c r="AC720" s="1"/>
      <c r="AD720" s="1">
        <f t="shared" si="93"/>
        <v>0</v>
      </c>
      <c r="AE720" s="1"/>
      <c r="AF720" s="1">
        <f>SUM(Table1913[[#This Row],[Total 
Paid]:[Shipping 
Charged]])</f>
        <v>0</v>
      </c>
      <c r="AG720" s="1"/>
      <c r="AH720" s="1"/>
      <c r="AI720" s="1">
        <f t="shared" si="94"/>
        <v>0</v>
      </c>
      <c r="AK720" s="1"/>
      <c r="AL720" s="1"/>
      <c r="AM720" s="1"/>
      <c r="AN720" s="1"/>
      <c r="AP720" s="30">
        <f t="shared" si="91"/>
        <v>0</v>
      </c>
      <c r="AQ720" s="1"/>
      <c r="AR720" s="1">
        <f t="shared" si="89"/>
        <v>0</v>
      </c>
      <c r="AS720" s="1"/>
      <c r="AT720" s="1"/>
      <c r="AU720" s="2">
        <f t="shared" si="95"/>
        <v>0</v>
      </c>
      <c r="AW720" s="1"/>
      <c r="AX720" s="1"/>
      <c r="AY720" s="1"/>
      <c r="AZ720" s="2">
        <f t="shared" si="90"/>
        <v>0</v>
      </c>
      <c r="BA720" s="2">
        <f>SUM(AF720,AH720,-AZ720,-Table1913[[#This Row],[Sale Fee]])</f>
        <v>0</v>
      </c>
      <c r="BC720" s="1"/>
      <c r="BD720" s="1"/>
      <c r="BE720" s="1"/>
    </row>
    <row r="721" spans="1:57" x14ac:dyDescent="0.25">
      <c r="A721" s="1"/>
      <c r="B721" s="1"/>
      <c r="E721" s="4"/>
      <c r="F721" s="4"/>
      <c r="Q721" s="1"/>
      <c r="R721" s="1"/>
      <c r="S721" s="1"/>
      <c r="U721" s="1"/>
      <c r="V721" s="1"/>
      <c r="W721" s="1">
        <f t="shared" si="92"/>
        <v>0</v>
      </c>
      <c r="X721" s="1"/>
      <c r="Y721" s="1"/>
      <c r="Z721" s="1">
        <f>Table1913[[#This Row],[Quantity2]]*Table1913[[#This Row],[U Cost]]</f>
        <v>0</v>
      </c>
      <c r="AB721" s="1"/>
      <c r="AC721" s="1"/>
      <c r="AD721" s="1">
        <f t="shared" si="93"/>
        <v>0</v>
      </c>
      <c r="AE721" s="1"/>
      <c r="AF721" s="1">
        <f>SUM(Table1913[[#This Row],[Total 
Paid]:[Shipping 
Charged]])</f>
        <v>0</v>
      </c>
      <c r="AG721" s="1"/>
      <c r="AH721" s="1"/>
      <c r="AI721" s="1">
        <f t="shared" si="94"/>
        <v>0</v>
      </c>
      <c r="AK721" s="1"/>
      <c r="AL721" s="1"/>
      <c r="AM721" s="1"/>
      <c r="AN721" s="1"/>
      <c r="AP721" s="30">
        <f t="shared" si="91"/>
        <v>0</v>
      </c>
      <c r="AQ721" s="1"/>
      <c r="AR721" s="1">
        <f t="shared" si="89"/>
        <v>0</v>
      </c>
      <c r="AS721" s="1"/>
      <c r="AT721" s="1"/>
      <c r="AU721" s="2">
        <f t="shared" si="95"/>
        <v>0</v>
      </c>
      <c r="AW721" s="1"/>
      <c r="AX721" s="1"/>
      <c r="AY721" s="1"/>
      <c r="AZ721" s="2">
        <f t="shared" si="90"/>
        <v>0</v>
      </c>
      <c r="BA721" s="2">
        <f>SUM(AF721,AH721,-AZ721,-Table1913[[#This Row],[Sale Fee]])</f>
        <v>0</v>
      </c>
      <c r="BC721" s="1"/>
      <c r="BD721" s="1"/>
      <c r="BE721" s="1"/>
    </row>
    <row r="722" spans="1:57" x14ac:dyDescent="0.25">
      <c r="A722" s="1"/>
      <c r="B722" s="1"/>
      <c r="E722" s="4"/>
      <c r="F722" s="4"/>
      <c r="Q722" s="1"/>
      <c r="R722" s="1"/>
      <c r="S722" s="1"/>
      <c r="U722" s="1"/>
      <c r="V722" s="1"/>
      <c r="W722" s="1">
        <f t="shared" si="92"/>
        <v>0</v>
      </c>
      <c r="X722" s="1"/>
      <c r="Y722" s="1"/>
      <c r="Z722" s="1">
        <f>Table1913[[#This Row],[Quantity2]]*Table1913[[#This Row],[U Cost]]</f>
        <v>0</v>
      </c>
      <c r="AB722" s="1"/>
      <c r="AC722" s="1"/>
      <c r="AD722" s="1">
        <f t="shared" si="93"/>
        <v>0</v>
      </c>
      <c r="AE722" s="1"/>
      <c r="AF722" s="1">
        <f>SUM(Table1913[[#This Row],[Total 
Paid]:[Shipping 
Charged]])</f>
        <v>0</v>
      </c>
      <c r="AG722" s="1"/>
      <c r="AH722" s="1"/>
      <c r="AI722" s="1">
        <f t="shared" si="94"/>
        <v>0</v>
      </c>
      <c r="AK722" s="1"/>
      <c r="AL722" s="1"/>
      <c r="AM722" s="1"/>
      <c r="AN722" s="1"/>
      <c r="AP722" s="30">
        <f t="shared" si="91"/>
        <v>0</v>
      </c>
      <c r="AQ722" s="1"/>
      <c r="AR722" s="1">
        <f t="shared" si="89"/>
        <v>0</v>
      </c>
      <c r="AS722" s="1"/>
      <c r="AT722" s="1"/>
      <c r="AU722" s="2">
        <f t="shared" si="95"/>
        <v>0</v>
      </c>
      <c r="AW722" s="1"/>
      <c r="AX722" s="1"/>
      <c r="AY722" s="1"/>
      <c r="AZ722" s="2">
        <f t="shared" si="90"/>
        <v>0</v>
      </c>
      <c r="BA722" s="2">
        <f>SUM(AF722,AH722,-AZ722,-Table1913[[#This Row],[Sale Fee]])</f>
        <v>0</v>
      </c>
      <c r="BC722" s="1"/>
      <c r="BD722" s="1"/>
      <c r="BE722" s="1"/>
    </row>
    <row r="723" spans="1:57" x14ac:dyDescent="0.25">
      <c r="A723" s="1"/>
      <c r="B723" s="1"/>
      <c r="E723" s="4"/>
      <c r="F723" s="4"/>
      <c r="Q723" s="1"/>
      <c r="R723" s="1"/>
      <c r="S723" s="1"/>
      <c r="U723" s="1"/>
      <c r="V723" s="1"/>
      <c r="W723" s="1">
        <f t="shared" si="92"/>
        <v>0</v>
      </c>
      <c r="X723" s="1"/>
      <c r="Y723" s="1"/>
      <c r="Z723" s="1">
        <f>Table1913[[#This Row],[Quantity2]]*Table1913[[#This Row],[U Cost]]</f>
        <v>0</v>
      </c>
      <c r="AB723" s="1"/>
      <c r="AC723" s="1"/>
      <c r="AD723" s="1">
        <f t="shared" si="93"/>
        <v>0</v>
      </c>
      <c r="AE723" s="1"/>
      <c r="AF723" s="1">
        <f>SUM(Table1913[[#This Row],[Total 
Paid]:[Shipping 
Charged]])</f>
        <v>0</v>
      </c>
      <c r="AG723" s="1"/>
      <c r="AH723" s="1"/>
      <c r="AI723" s="1">
        <f t="shared" si="94"/>
        <v>0</v>
      </c>
      <c r="AK723" s="1"/>
      <c r="AL723" s="1"/>
      <c r="AM723" s="1"/>
      <c r="AN723" s="1"/>
      <c r="AP723" s="30">
        <f t="shared" si="91"/>
        <v>0</v>
      </c>
      <c r="AQ723" s="1"/>
      <c r="AR723" s="1">
        <f t="shared" si="89"/>
        <v>0</v>
      </c>
      <c r="AS723" s="1"/>
      <c r="AT723" s="1"/>
      <c r="AU723" s="2">
        <f t="shared" si="95"/>
        <v>0</v>
      </c>
      <c r="AW723" s="1"/>
      <c r="AX723" s="1"/>
      <c r="AY723" s="1"/>
      <c r="AZ723" s="2">
        <f t="shared" si="90"/>
        <v>0</v>
      </c>
      <c r="BA723" s="2">
        <f>SUM(AF723,AH723,-AZ723,-Table1913[[#This Row],[Sale Fee]])</f>
        <v>0</v>
      </c>
      <c r="BC723" s="1"/>
      <c r="BD723" s="1"/>
      <c r="BE723" s="1"/>
    </row>
    <row r="724" spans="1:57" x14ac:dyDescent="0.25">
      <c r="A724" s="1"/>
      <c r="B724" s="1"/>
      <c r="E724" s="4"/>
      <c r="F724" s="4"/>
      <c r="Q724" s="1"/>
      <c r="R724" s="1"/>
      <c r="S724" s="1"/>
      <c r="U724" s="1"/>
      <c r="V724" s="1"/>
      <c r="W724" s="1">
        <f t="shared" si="92"/>
        <v>0</v>
      </c>
      <c r="X724" s="1"/>
      <c r="Y724" s="1"/>
      <c r="Z724" s="1">
        <f>Table1913[[#This Row],[Quantity2]]*Table1913[[#This Row],[U Cost]]</f>
        <v>0</v>
      </c>
      <c r="AB724" s="1"/>
      <c r="AC724" s="1"/>
      <c r="AD724" s="1">
        <f t="shared" si="93"/>
        <v>0</v>
      </c>
      <c r="AE724" s="1"/>
      <c r="AF724" s="1">
        <f>SUM(Table1913[[#This Row],[Total 
Paid]:[Shipping 
Charged]])</f>
        <v>0</v>
      </c>
      <c r="AG724" s="1"/>
      <c r="AH724" s="1"/>
      <c r="AI724" s="1">
        <f t="shared" si="94"/>
        <v>0</v>
      </c>
      <c r="AK724" s="1"/>
      <c r="AL724" s="1"/>
      <c r="AM724" s="1"/>
      <c r="AN724" s="1"/>
      <c r="AP724" s="30">
        <f t="shared" si="91"/>
        <v>0</v>
      </c>
      <c r="AQ724" s="1"/>
      <c r="AR724" s="1">
        <f t="shared" si="89"/>
        <v>0</v>
      </c>
      <c r="AS724" s="1"/>
      <c r="AT724" s="1"/>
      <c r="AU724" s="2">
        <f t="shared" si="95"/>
        <v>0</v>
      </c>
      <c r="AW724" s="1"/>
      <c r="AX724" s="1"/>
      <c r="AY724" s="1"/>
      <c r="AZ724" s="2">
        <f t="shared" si="90"/>
        <v>0</v>
      </c>
      <c r="BA724" s="2">
        <f>SUM(AF724,AH724,-AZ724,-Table1913[[#This Row],[Sale Fee]])</f>
        <v>0</v>
      </c>
      <c r="BC724" s="1"/>
      <c r="BD724" s="1"/>
      <c r="BE724" s="1"/>
    </row>
    <row r="725" spans="1:57" x14ac:dyDescent="0.25">
      <c r="A725" s="1"/>
      <c r="B725" s="1"/>
      <c r="E725" s="4"/>
      <c r="F725" s="4"/>
      <c r="Q725" s="1"/>
      <c r="R725" s="1"/>
      <c r="S725" s="1"/>
      <c r="U725" s="1"/>
      <c r="V725" s="1"/>
      <c r="W725" s="1">
        <f t="shared" si="92"/>
        <v>0</v>
      </c>
      <c r="X725" s="1"/>
      <c r="Y725" s="1"/>
      <c r="Z725" s="1">
        <f>Table1913[[#This Row],[Quantity2]]*Table1913[[#This Row],[U Cost]]</f>
        <v>0</v>
      </c>
      <c r="AB725" s="1"/>
      <c r="AC725" s="1"/>
      <c r="AD725" s="1">
        <f t="shared" si="93"/>
        <v>0</v>
      </c>
      <c r="AE725" s="1"/>
      <c r="AF725" s="1">
        <f>SUM(Table1913[[#This Row],[Total 
Paid]:[Shipping 
Charged]])</f>
        <v>0</v>
      </c>
      <c r="AG725" s="1"/>
      <c r="AH725" s="1"/>
      <c r="AI725" s="1">
        <f t="shared" si="94"/>
        <v>0</v>
      </c>
      <c r="AK725" s="1"/>
      <c r="AL725" s="1"/>
      <c r="AM725" s="1"/>
      <c r="AN725" s="1"/>
      <c r="AP725" s="30">
        <f t="shared" si="91"/>
        <v>0</v>
      </c>
      <c r="AQ725" s="1"/>
      <c r="AR725" s="1">
        <f t="shared" si="89"/>
        <v>0</v>
      </c>
      <c r="AS725" s="1"/>
      <c r="AT725" s="1"/>
      <c r="AU725" s="2">
        <f t="shared" si="95"/>
        <v>0</v>
      </c>
      <c r="AW725" s="1"/>
      <c r="AX725" s="1"/>
      <c r="AY725" s="1"/>
      <c r="AZ725" s="2">
        <f t="shared" si="90"/>
        <v>0</v>
      </c>
      <c r="BA725" s="2">
        <f>SUM(AF725,AH725,-AZ725,-Table1913[[#This Row],[Sale Fee]])</f>
        <v>0</v>
      </c>
      <c r="BC725" s="1"/>
      <c r="BD725" s="1"/>
      <c r="BE725" s="1"/>
    </row>
    <row r="726" spans="1:57" x14ac:dyDescent="0.25">
      <c r="A726" s="1"/>
      <c r="B726" s="1"/>
      <c r="E726" s="4"/>
      <c r="F726" s="4"/>
      <c r="Q726" s="1"/>
      <c r="R726" s="1"/>
      <c r="S726" s="1"/>
      <c r="U726" s="1"/>
      <c r="V726" s="1"/>
      <c r="W726" s="1">
        <f t="shared" si="92"/>
        <v>0</v>
      </c>
      <c r="X726" s="1"/>
      <c r="Y726" s="1"/>
      <c r="Z726" s="1">
        <f>Table1913[[#This Row],[Quantity2]]*Table1913[[#This Row],[U Cost]]</f>
        <v>0</v>
      </c>
      <c r="AB726" s="1"/>
      <c r="AC726" s="1"/>
      <c r="AD726" s="1">
        <f t="shared" si="93"/>
        <v>0</v>
      </c>
      <c r="AE726" s="1"/>
      <c r="AF726" s="1">
        <f>SUM(Table1913[[#This Row],[Total 
Paid]:[Shipping 
Charged]])</f>
        <v>0</v>
      </c>
      <c r="AG726" s="1"/>
      <c r="AH726" s="1"/>
      <c r="AI726" s="1">
        <f t="shared" si="94"/>
        <v>0</v>
      </c>
      <c r="AK726" s="1"/>
      <c r="AL726" s="1"/>
      <c r="AM726" s="1"/>
      <c r="AN726" s="1"/>
      <c r="AP726" s="30">
        <f t="shared" si="91"/>
        <v>0</v>
      </c>
      <c r="AQ726" s="1"/>
      <c r="AR726" s="1">
        <f t="shared" si="89"/>
        <v>0</v>
      </c>
      <c r="AS726" s="1"/>
      <c r="AT726" s="1"/>
      <c r="AU726" s="2">
        <f t="shared" si="95"/>
        <v>0</v>
      </c>
      <c r="AW726" s="1"/>
      <c r="AX726" s="1"/>
      <c r="AY726" s="1"/>
      <c r="AZ726" s="2">
        <f t="shared" si="90"/>
        <v>0</v>
      </c>
      <c r="BA726" s="2">
        <f>SUM(AF726,AH726,-AZ726,-Table1913[[#This Row],[Sale Fee]])</f>
        <v>0</v>
      </c>
      <c r="BC726" s="1"/>
      <c r="BD726" s="1"/>
      <c r="BE726" s="1"/>
    </row>
    <row r="727" spans="1:57" x14ac:dyDescent="0.25">
      <c r="A727" s="1"/>
      <c r="B727" s="1"/>
      <c r="E727" s="4"/>
      <c r="F727" s="4"/>
      <c r="Q727" s="1"/>
      <c r="R727" s="1"/>
      <c r="S727" s="1"/>
      <c r="U727" s="1"/>
      <c r="V727" s="1"/>
      <c r="W727" s="1">
        <f t="shared" si="92"/>
        <v>0</v>
      </c>
      <c r="X727" s="1"/>
      <c r="Y727" s="1"/>
      <c r="Z727" s="1">
        <f>Table1913[[#This Row],[Quantity2]]*Table1913[[#This Row],[U Cost]]</f>
        <v>0</v>
      </c>
      <c r="AB727" s="1"/>
      <c r="AC727" s="1"/>
      <c r="AD727" s="1">
        <f t="shared" si="93"/>
        <v>0</v>
      </c>
      <c r="AE727" s="1"/>
      <c r="AF727" s="1">
        <f>SUM(Table1913[[#This Row],[Total 
Paid]:[Shipping 
Charged]])</f>
        <v>0</v>
      </c>
      <c r="AG727" s="1"/>
      <c r="AH727" s="1"/>
      <c r="AI727" s="1">
        <f t="shared" si="94"/>
        <v>0</v>
      </c>
      <c r="AK727" s="1"/>
      <c r="AL727" s="1"/>
      <c r="AM727" s="1"/>
      <c r="AN727" s="1"/>
      <c r="AP727" s="30">
        <f t="shared" si="91"/>
        <v>0</v>
      </c>
      <c r="AQ727" s="1"/>
      <c r="AR727" s="1">
        <f t="shared" si="89"/>
        <v>0</v>
      </c>
      <c r="AS727" s="1"/>
      <c r="AT727" s="1"/>
      <c r="AU727" s="2">
        <f t="shared" si="95"/>
        <v>0</v>
      </c>
      <c r="AW727" s="1"/>
      <c r="AX727" s="1"/>
      <c r="AY727" s="1"/>
      <c r="AZ727" s="2">
        <f t="shared" si="90"/>
        <v>0</v>
      </c>
      <c r="BA727" s="2">
        <f>SUM(AF727,AH727,-AZ727,-Table1913[[#This Row],[Sale Fee]])</f>
        <v>0</v>
      </c>
      <c r="BC727" s="1"/>
      <c r="BD727" s="1"/>
      <c r="BE727" s="1"/>
    </row>
    <row r="728" spans="1:57" x14ac:dyDescent="0.25">
      <c r="A728" s="1"/>
      <c r="B728" s="1"/>
      <c r="E728" s="4"/>
      <c r="F728" s="4"/>
      <c r="Q728" s="1"/>
      <c r="R728" s="1"/>
      <c r="S728" s="1"/>
      <c r="U728" s="1"/>
      <c r="V728" s="1"/>
      <c r="W728" s="1">
        <f t="shared" si="92"/>
        <v>0</v>
      </c>
      <c r="X728" s="1"/>
      <c r="Y728" s="1"/>
      <c r="Z728" s="1">
        <f>Table1913[[#This Row],[Quantity2]]*Table1913[[#This Row],[U Cost]]</f>
        <v>0</v>
      </c>
      <c r="AB728" s="1"/>
      <c r="AC728" s="1"/>
      <c r="AD728" s="1">
        <f t="shared" si="93"/>
        <v>0</v>
      </c>
      <c r="AE728" s="1"/>
      <c r="AF728" s="1">
        <f>SUM(Table1913[[#This Row],[Total 
Paid]:[Shipping 
Charged]])</f>
        <v>0</v>
      </c>
      <c r="AG728" s="1"/>
      <c r="AH728" s="1"/>
      <c r="AI728" s="1">
        <f t="shared" si="94"/>
        <v>0</v>
      </c>
      <c r="AK728" s="1"/>
      <c r="AL728" s="1"/>
      <c r="AM728" s="1"/>
      <c r="AN728" s="1"/>
      <c r="AP728" s="30">
        <f t="shared" si="91"/>
        <v>0</v>
      </c>
      <c r="AQ728" s="1"/>
      <c r="AR728" s="1">
        <f t="shared" si="89"/>
        <v>0</v>
      </c>
      <c r="AS728" s="1"/>
      <c r="AT728" s="1"/>
      <c r="AU728" s="2">
        <f t="shared" si="95"/>
        <v>0</v>
      </c>
      <c r="AW728" s="1"/>
      <c r="AX728" s="1"/>
      <c r="AY728" s="1"/>
      <c r="AZ728" s="2">
        <f t="shared" si="90"/>
        <v>0</v>
      </c>
      <c r="BA728" s="2">
        <f>SUM(AF728,AH728,-AZ728,-Table1913[[#This Row],[Sale Fee]])</f>
        <v>0</v>
      </c>
      <c r="BC728" s="1"/>
      <c r="BD728" s="1"/>
      <c r="BE728" s="1"/>
    </row>
    <row r="729" spans="1:57" x14ac:dyDescent="0.25">
      <c r="A729" s="1"/>
      <c r="B729" s="1"/>
      <c r="E729" s="4"/>
      <c r="F729" s="4"/>
      <c r="Q729" s="1"/>
      <c r="R729" s="1"/>
      <c r="S729" s="1"/>
      <c r="U729" s="1"/>
      <c r="V729" s="1"/>
      <c r="W729" s="1">
        <f t="shared" si="92"/>
        <v>0</v>
      </c>
      <c r="X729" s="1"/>
      <c r="Y729" s="1"/>
      <c r="Z729" s="1">
        <f>Table1913[[#This Row],[Quantity2]]*Table1913[[#This Row],[U Cost]]</f>
        <v>0</v>
      </c>
      <c r="AB729" s="1"/>
      <c r="AC729" s="1"/>
      <c r="AD729" s="1">
        <f t="shared" si="93"/>
        <v>0</v>
      </c>
      <c r="AE729" s="1"/>
      <c r="AF729" s="1">
        <f>SUM(Table1913[[#This Row],[Total 
Paid]:[Shipping 
Charged]])</f>
        <v>0</v>
      </c>
      <c r="AG729" s="1"/>
      <c r="AH729" s="1"/>
      <c r="AI729" s="1">
        <f t="shared" si="94"/>
        <v>0</v>
      </c>
      <c r="AK729" s="1"/>
      <c r="AL729" s="1"/>
      <c r="AM729" s="1"/>
      <c r="AN729" s="1"/>
      <c r="AP729" s="30">
        <f t="shared" si="91"/>
        <v>0</v>
      </c>
      <c r="AQ729" s="1"/>
      <c r="AR729" s="1">
        <f t="shared" si="89"/>
        <v>0</v>
      </c>
      <c r="AS729" s="1"/>
      <c r="AT729" s="1"/>
      <c r="AU729" s="2">
        <f t="shared" si="95"/>
        <v>0</v>
      </c>
      <c r="AW729" s="1"/>
      <c r="AX729" s="1"/>
      <c r="AY729" s="1"/>
      <c r="AZ729" s="2">
        <f t="shared" si="90"/>
        <v>0</v>
      </c>
      <c r="BA729" s="2">
        <f>SUM(AF729,AH729,-AZ729,-Table1913[[#This Row],[Sale Fee]])</f>
        <v>0</v>
      </c>
      <c r="BC729" s="1"/>
      <c r="BD729" s="1"/>
      <c r="BE729" s="1"/>
    </row>
    <row r="730" spans="1:57" x14ac:dyDescent="0.25">
      <c r="A730" s="1"/>
      <c r="B730" s="1"/>
      <c r="E730" s="4"/>
      <c r="F730" s="4"/>
      <c r="Q730" s="1"/>
      <c r="R730" s="1"/>
      <c r="S730" s="1"/>
      <c r="U730" s="1"/>
      <c r="V730" s="1"/>
      <c r="W730" s="1">
        <f t="shared" si="92"/>
        <v>0</v>
      </c>
      <c r="X730" s="1"/>
      <c r="Y730" s="1"/>
      <c r="Z730" s="1">
        <f>Table1913[[#This Row],[Quantity2]]*Table1913[[#This Row],[U Cost]]</f>
        <v>0</v>
      </c>
      <c r="AB730" s="1"/>
      <c r="AC730" s="1"/>
      <c r="AD730" s="1">
        <f t="shared" si="93"/>
        <v>0</v>
      </c>
      <c r="AE730" s="1"/>
      <c r="AF730" s="1">
        <f>SUM(Table1913[[#This Row],[Total 
Paid]:[Shipping 
Charged]])</f>
        <v>0</v>
      </c>
      <c r="AG730" s="1"/>
      <c r="AH730" s="1"/>
      <c r="AI730" s="1">
        <f t="shared" si="94"/>
        <v>0</v>
      </c>
      <c r="AK730" s="1"/>
      <c r="AL730" s="1"/>
      <c r="AM730" s="1"/>
      <c r="AN730" s="1"/>
      <c r="AP730" s="30"/>
      <c r="AQ730" s="1"/>
      <c r="AR730" s="1">
        <f t="shared" si="89"/>
        <v>0</v>
      </c>
      <c r="AS730" s="1"/>
      <c r="AT730" s="1"/>
      <c r="AU730" s="2">
        <f t="shared" si="95"/>
        <v>0</v>
      </c>
      <c r="AW730" s="1"/>
      <c r="AX730" s="1"/>
      <c r="AY730" s="1"/>
      <c r="AZ730" s="2">
        <f t="shared" si="90"/>
        <v>0</v>
      </c>
      <c r="BA730" s="2">
        <f>SUM(AF730,AH730,-AZ730,-Table1913[[#This Row],[Sale Fee]])</f>
        <v>0</v>
      </c>
      <c r="BC730" s="1"/>
      <c r="BD730" s="1"/>
      <c r="BE730" s="1"/>
    </row>
    <row r="731" spans="1:57" x14ac:dyDescent="0.25">
      <c r="A731" s="1"/>
      <c r="B731" s="1"/>
      <c r="E731" s="4"/>
      <c r="F731" s="4"/>
      <c r="Q731" s="1"/>
      <c r="R731" s="1"/>
      <c r="S731" s="1"/>
      <c r="U731" s="1"/>
      <c r="V731" s="1"/>
      <c r="W731" s="1">
        <f t="shared" si="92"/>
        <v>0</v>
      </c>
      <c r="X731" s="1"/>
      <c r="Y731" s="1"/>
      <c r="Z731" s="1">
        <f>Table1913[[#This Row],[Quantity2]]*Table1913[[#This Row],[U Cost]]</f>
        <v>0</v>
      </c>
      <c r="AB731" s="1"/>
      <c r="AC731" s="1"/>
      <c r="AD731" s="1">
        <f t="shared" si="93"/>
        <v>0</v>
      </c>
      <c r="AE731" s="1"/>
      <c r="AF731" s="1">
        <f>SUM(Table1913[[#This Row],[Total 
Paid]:[Shipping 
Charged]])</f>
        <v>0</v>
      </c>
      <c r="AG731" s="1"/>
      <c r="AH731" s="1"/>
      <c r="AI731" s="1">
        <f t="shared" si="94"/>
        <v>0</v>
      </c>
      <c r="AK731" s="1"/>
      <c r="AL731" s="1"/>
      <c r="AM731" s="1"/>
      <c r="AN731" s="1"/>
      <c r="AP731" s="30"/>
      <c r="AQ731" s="1"/>
      <c r="AR731" s="1">
        <f t="shared" si="89"/>
        <v>0</v>
      </c>
      <c r="AS731" s="1"/>
      <c r="AT731" s="1"/>
      <c r="AU731" s="2">
        <f t="shared" si="95"/>
        <v>0</v>
      </c>
      <c r="AW731" s="1"/>
      <c r="AX731" s="1"/>
      <c r="AY731" s="1"/>
      <c r="AZ731" s="2">
        <f t="shared" si="90"/>
        <v>0</v>
      </c>
      <c r="BA731" s="2">
        <f>SUM(AF731,AH731,-AZ731,-Table1913[[#This Row],[Sale Fee]])</f>
        <v>0</v>
      </c>
      <c r="BC731" s="1"/>
      <c r="BD731" s="1"/>
      <c r="BE731" s="1"/>
    </row>
    <row r="732" spans="1:57" x14ac:dyDescent="0.25">
      <c r="A732" s="1"/>
      <c r="B732" s="1"/>
      <c r="E732" s="4"/>
      <c r="F732" s="4"/>
      <c r="Q732" s="1"/>
      <c r="R732" s="1"/>
      <c r="S732" s="1"/>
      <c r="U732" s="1"/>
      <c r="V732" s="1"/>
      <c r="W732" s="1">
        <f t="shared" si="92"/>
        <v>0</v>
      </c>
      <c r="X732" s="1"/>
      <c r="Y732" s="1"/>
      <c r="Z732" s="1">
        <f>Table1913[[#This Row],[Quantity2]]*Table1913[[#This Row],[U Cost]]</f>
        <v>0</v>
      </c>
      <c r="AB732" s="1"/>
      <c r="AC732" s="1"/>
      <c r="AD732" s="1">
        <f t="shared" si="93"/>
        <v>0</v>
      </c>
      <c r="AE732" s="1"/>
      <c r="AF732" s="1">
        <f>SUM(Table1913[[#This Row],[Total 
Paid]:[Shipping 
Charged]])</f>
        <v>0</v>
      </c>
      <c r="AG732" s="1"/>
      <c r="AH732" s="1"/>
      <c r="AI732" s="1">
        <f t="shared" si="94"/>
        <v>0</v>
      </c>
      <c r="AK732" s="1"/>
      <c r="AL732" s="1"/>
      <c r="AM732" s="1"/>
      <c r="AN732" s="1"/>
      <c r="AP732" s="30"/>
      <c r="AQ732" s="1"/>
      <c r="AR732" s="1">
        <f t="shared" si="89"/>
        <v>0</v>
      </c>
      <c r="AS732" s="1"/>
      <c r="AT732" s="1"/>
      <c r="AU732" s="2">
        <f t="shared" si="95"/>
        <v>0</v>
      </c>
      <c r="AW732" s="1"/>
      <c r="AX732" s="1"/>
      <c r="AY732" s="1"/>
      <c r="AZ732" s="2">
        <f t="shared" si="90"/>
        <v>0</v>
      </c>
      <c r="BA732" s="2">
        <f>SUM(AF732,AH732,-AZ732,-Table1913[[#This Row],[Sale Fee]])</f>
        <v>0</v>
      </c>
      <c r="BC732" s="1"/>
      <c r="BD732" s="1"/>
      <c r="BE732" s="1"/>
    </row>
    <row r="733" spans="1:57" x14ac:dyDescent="0.25">
      <c r="A733" s="1"/>
      <c r="B733" s="1"/>
      <c r="E733" s="4"/>
      <c r="F733" s="4"/>
      <c r="Q733" s="1"/>
      <c r="R733" s="1"/>
      <c r="S733" s="1"/>
      <c r="U733" s="1"/>
      <c r="V733" s="1"/>
      <c r="W733" s="1">
        <f t="shared" si="92"/>
        <v>0</v>
      </c>
      <c r="X733" s="1"/>
      <c r="Y733" s="1"/>
      <c r="Z733" s="1">
        <f>Table1913[[#This Row],[Quantity2]]*Table1913[[#This Row],[U Cost]]</f>
        <v>0</v>
      </c>
      <c r="AB733" s="1"/>
      <c r="AC733" s="1"/>
      <c r="AD733" s="1">
        <f t="shared" si="93"/>
        <v>0</v>
      </c>
      <c r="AE733" s="1"/>
      <c r="AF733" s="1">
        <f>SUM(Table1913[[#This Row],[Total 
Paid]:[Shipping 
Charged]])</f>
        <v>0</v>
      </c>
      <c r="AG733" s="1"/>
      <c r="AH733" s="1"/>
      <c r="AI733" s="1">
        <f t="shared" si="94"/>
        <v>0</v>
      </c>
      <c r="AK733" s="1"/>
      <c r="AL733" s="1"/>
      <c r="AM733" s="1"/>
      <c r="AN733" s="1"/>
      <c r="AP733" s="30"/>
      <c r="AQ733" s="1"/>
      <c r="AR733" s="1">
        <f t="shared" si="89"/>
        <v>0</v>
      </c>
      <c r="AS733" s="1"/>
      <c r="AT733" s="1"/>
      <c r="AU733" s="2">
        <f t="shared" si="95"/>
        <v>0</v>
      </c>
      <c r="AW733" s="1"/>
      <c r="AX733" s="1"/>
      <c r="AY733" s="1"/>
      <c r="AZ733" s="2">
        <f t="shared" si="90"/>
        <v>0</v>
      </c>
      <c r="BA733" s="2">
        <f>SUM(AF733,AH733,-AZ733,-Table1913[[#This Row],[Sale Fee]])</f>
        <v>0</v>
      </c>
      <c r="BC733" s="1"/>
      <c r="BD733" s="1"/>
      <c r="BE733" s="1"/>
    </row>
    <row r="734" spans="1:57" x14ac:dyDescent="0.25">
      <c r="A734" s="1"/>
      <c r="B734" s="1"/>
      <c r="E734" s="4"/>
      <c r="F734" s="4"/>
      <c r="Q734" s="1"/>
      <c r="R734" s="1"/>
      <c r="S734" s="1"/>
      <c r="U734" s="1"/>
      <c r="V734" s="1"/>
      <c r="W734" s="1">
        <f t="shared" si="92"/>
        <v>0</v>
      </c>
      <c r="X734" s="1"/>
      <c r="Y734" s="1"/>
      <c r="Z734" s="1">
        <f>Table1913[[#This Row],[Quantity2]]*Table1913[[#This Row],[U Cost]]</f>
        <v>0</v>
      </c>
      <c r="AB734" s="1"/>
      <c r="AC734" s="1"/>
      <c r="AD734" s="1">
        <f t="shared" si="93"/>
        <v>0</v>
      </c>
      <c r="AE734" s="1"/>
      <c r="AF734" s="1">
        <f>SUM(Table1913[[#This Row],[Total 
Paid]:[Shipping 
Charged]])</f>
        <v>0</v>
      </c>
      <c r="AG734" s="1"/>
      <c r="AH734" s="1"/>
      <c r="AI734" s="1">
        <f t="shared" si="94"/>
        <v>0</v>
      </c>
      <c r="AK734" s="1"/>
      <c r="AL734" s="1"/>
      <c r="AM734" s="1"/>
      <c r="AN734" s="1"/>
      <c r="AP734" s="30"/>
      <c r="AQ734" s="1"/>
      <c r="AR734" s="1">
        <f t="shared" si="89"/>
        <v>0</v>
      </c>
      <c r="AS734" s="1"/>
      <c r="AT734" s="1"/>
      <c r="AU734" s="2">
        <f t="shared" si="95"/>
        <v>0</v>
      </c>
      <c r="AW734" s="1"/>
      <c r="AX734" s="1"/>
      <c r="AY734" s="1"/>
      <c r="AZ734" s="2">
        <f t="shared" si="90"/>
        <v>0</v>
      </c>
      <c r="BA734" s="2">
        <f>SUM(AF734,AH734,-AZ734,-Table1913[[#This Row],[Sale Fee]])</f>
        <v>0</v>
      </c>
      <c r="BC734" s="1"/>
      <c r="BD734" s="1"/>
      <c r="BE734" s="1"/>
    </row>
    <row r="735" spans="1:57" x14ac:dyDescent="0.25">
      <c r="A735" s="1"/>
      <c r="B735" s="1"/>
      <c r="E735" s="4"/>
      <c r="F735" s="4"/>
      <c r="Q735" s="1"/>
      <c r="R735" s="1"/>
      <c r="S735" s="1"/>
      <c r="U735" s="1"/>
      <c r="V735" s="1"/>
      <c r="W735" s="1">
        <f t="shared" si="92"/>
        <v>0</v>
      </c>
      <c r="X735" s="1"/>
      <c r="Y735" s="1"/>
      <c r="Z735" s="1">
        <f>Table1913[[#This Row],[Quantity2]]*Table1913[[#This Row],[U Cost]]</f>
        <v>0</v>
      </c>
      <c r="AB735" s="1"/>
      <c r="AC735" s="1"/>
      <c r="AD735" s="1">
        <f t="shared" si="93"/>
        <v>0</v>
      </c>
      <c r="AE735" s="1"/>
      <c r="AF735" s="1">
        <f>SUM(Table1913[[#This Row],[Total 
Paid]:[Shipping 
Charged]])</f>
        <v>0</v>
      </c>
      <c r="AG735" s="1"/>
      <c r="AH735" s="1"/>
      <c r="AI735" s="1">
        <f t="shared" si="94"/>
        <v>0</v>
      </c>
      <c r="AK735" s="1"/>
      <c r="AL735" s="1"/>
      <c r="AM735" s="1"/>
      <c r="AN735" s="1"/>
      <c r="AP735" s="30"/>
      <c r="AQ735" s="1"/>
      <c r="AR735" s="1">
        <f t="shared" si="89"/>
        <v>0</v>
      </c>
      <c r="AS735" s="1"/>
      <c r="AT735" s="1"/>
      <c r="AU735" s="2">
        <f t="shared" si="95"/>
        <v>0</v>
      </c>
      <c r="AW735" s="1"/>
      <c r="AX735" s="1"/>
      <c r="AY735" s="1"/>
      <c r="AZ735" s="2">
        <f t="shared" si="90"/>
        <v>0</v>
      </c>
      <c r="BA735" s="2">
        <f>SUM(AF735,AH735,-AZ735,-Table1913[[#This Row],[Sale Fee]])</f>
        <v>0</v>
      </c>
      <c r="BC735" s="1"/>
      <c r="BD735" s="1"/>
      <c r="BE735" s="1"/>
    </row>
    <row r="736" spans="1:57" x14ac:dyDescent="0.25">
      <c r="A736" s="1"/>
      <c r="B736" s="1"/>
      <c r="E736" s="4"/>
      <c r="F736" s="4"/>
      <c r="Q736" s="1"/>
      <c r="R736" s="1"/>
      <c r="S736" s="1"/>
      <c r="U736" s="1"/>
      <c r="V736" s="1"/>
      <c r="W736" s="1">
        <f t="shared" si="92"/>
        <v>0</v>
      </c>
      <c r="X736" s="1"/>
      <c r="Y736" s="1"/>
      <c r="Z736" s="1">
        <f>Table1913[[#This Row],[Quantity2]]*Table1913[[#This Row],[U Cost]]</f>
        <v>0</v>
      </c>
      <c r="AB736" s="1"/>
      <c r="AC736" s="1"/>
      <c r="AD736" s="1">
        <f t="shared" si="93"/>
        <v>0</v>
      </c>
      <c r="AE736" s="1"/>
      <c r="AF736" s="1">
        <f>SUM(Table1913[[#This Row],[Total 
Paid]:[Shipping 
Charged]])</f>
        <v>0</v>
      </c>
      <c r="AG736" s="1"/>
      <c r="AH736" s="1"/>
      <c r="AI736" s="1">
        <f t="shared" si="94"/>
        <v>0</v>
      </c>
      <c r="AK736" s="1"/>
      <c r="AL736" s="1"/>
      <c r="AM736" s="1"/>
      <c r="AN736" s="1"/>
      <c r="AP736" s="30"/>
      <c r="AQ736" s="1"/>
      <c r="AR736" s="1">
        <f t="shared" si="89"/>
        <v>0</v>
      </c>
      <c r="AS736" s="1"/>
      <c r="AT736" s="1"/>
      <c r="AU736" s="2">
        <f t="shared" si="95"/>
        <v>0</v>
      </c>
      <c r="AW736" s="1"/>
      <c r="AX736" s="1"/>
      <c r="AY736" s="1"/>
      <c r="AZ736" s="2">
        <f t="shared" si="90"/>
        <v>0</v>
      </c>
      <c r="BA736" s="2">
        <f>SUM(AF736,AH736,-AZ736,-Table1913[[#This Row],[Sale Fee]])</f>
        <v>0</v>
      </c>
      <c r="BC736" s="1"/>
      <c r="BD736" s="1"/>
      <c r="BE736" s="1"/>
    </row>
    <row r="737" spans="1:57" x14ac:dyDescent="0.25">
      <c r="A737" s="1"/>
      <c r="B737" s="1"/>
      <c r="E737" s="4"/>
      <c r="F737" s="4"/>
      <c r="Q737" s="1"/>
      <c r="R737" s="1"/>
      <c r="S737" s="1"/>
      <c r="U737" s="1"/>
      <c r="V737" s="1"/>
      <c r="W737" s="1">
        <f t="shared" si="92"/>
        <v>0</v>
      </c>
      <c r="X737" s="1"/>
      <c r="Y737" s="1"/>
      <c r="Z737" s="1">
        <f>Table1913[[#This Row],[Quantity2]]*Table1913[[#This Row],[U Cost]]</f>
        <v>0</v>
      </c>
      <c r="AB737" s="1"/>
      <c r="AC737" s="1"/>
      <c r="AD737" s="1">
        <f t="shared" si="93"/>
        <v>0</v>
      </c>
      <c r="AE737" s="1"/>
      <c r="AF737" s="1">
        <f>SUM(Table1913[[#This Row],[Total 
Paid]:[Shipping 
Charged]])</f>
        <v>0</v>
      </c>
      <c r="AG737" s="1"/>
      <c r="AH737" s="1"/>
      <c r="AI737" s="1">
        <f t="shared" si="94"/>
        <v>0</v>
      </c>
      <c r="AK737" s="1"/>
      <c r="AL737" s="1"/>
      <c r="AM737" s="1"/>
      <c r="AN737" s="1"/>
      <c r="AP737" s="30"/>
      <c r="AQ737" s="1"/>
      <c r="AR737" s="1">
        <f t="shared" si="89"/>
        <v>0</v>
      </c>
      <c r="AS737" s="1"/>
      <c r="AT737" s="1"/>
      <c r="AU737" s="2">
        <f t="shared" si="95"/>
        <v>0</v>
      </c>
      <c r="AW737" s="1"/>
      <c r="AX737" s="1"/>
      <c r="AY737" s="1"/>
      <c r="AZ737" s="2">
        <f t="shared" si="90"/>
        <v>0</v>
      </c>
      <c r="BA737" s="2">
        <f>SUM(AF737,AH737,-AZ737,-Table1913[[#This Row],[Sale Fee]])</f>
        <v>0</v>
      </c>
      <c r="BC737" s="1"/>
      <c r="BD737" s="1"/>
      <c r="BE737" s="1"/>
    </row>
    <row r="738" spans="1:57" x14ac:dyDescent="0.25">
      <c r="A738" s="1"/>
      <c r="B738" s="1"/>
      <c r="E738" s="4"/>
      <c r="F738" s="4"/>
      <c r="Q738" s="1"/>
      <c r="R738" s="1"/>
      <c r="S738" s="1"/>
      <c r="U738" s="1"/>
      <c r="V738" s="1"/>
      <c r="W738" s="1">
        <f t="shared" si="92"/>
        <v>0</v>
      </c>
      <c r="X738" s="1"/>
      <c r="Y738" s="1"/>
      <c r="Z738" s="1">
        <f>Table1913[[#This Row],[Quantity2]]*Table1913[[#This Row],[U Cost]]</f>
        <v>0</v>
      </c>
      <c r="AB738" s="1"/>
      <c r="AC738" s="1"/>
      <c r="AD738" s="1">
        <f t="shared" si="93"/>
        <v>0</v>
      </c>
      <c r="AE738" s="1"/>
      <c r="AF738" s="1">
        <f>SUM(Table1913[[#This Row],[Total 
Paid]:[Shipping 
Charged]])</f>
        <v>0</v>
      </c>
      <c r="AG738" s="1"/>
      <c r="AH738" s="1"/>
      <c r="AI738" s="1">
        <f t="shared" si="94"/>
        <v>0</v>
      </c>
      <c r="AK738" s="1"/>
      <c r="AL738" s="1"/>
      <c r="AM738" s="1"/>
      <c r="AN738" s="1"/>
      <c r="AP738" s="30"/>
      <c r="AQ738" s="1"/>
      <c r="AR738" s="1">
        <f t="shared" si="89"/>
        <v>0</v>
      </c>
      <c r="AS738" s="1"/>
      <c r="AT738" s="1"/>
      <c r="AU738" s="2">
        <f t="shared" si="95"/>
        <v>0</v>
      </c>
      <c r="AW738" s="1"/>
      <c r="AX738" s="1"/>
      <c r="AY738" s="1"/>
      <c r="AZ738" s="2">
        <f t="shared" si="90"/>
        <v>0</v>
      </c>
      <c r="BA738" s="2">
        <f>SUM(AF738,AH738,-AZ738,-Table1913[[#This Row],[Sale Fee]])</f>
        <v>0</v>
      </c>
      <c r="BC738" s="1"/>
      <c r="BD738" s="1"/>
      <c r="BE738" s="1"/>
    </row>
    <row r="739" spans="1:57" x14ac:dyDescent="0.25">
      <c r="A739" s="1"/>
      <c r="B739" s="1"/>
      <c r="E739" s="4"/>
      <c r="F739" s="4"/>
      <c r="Q739" s="1"/>
      <c r="R739" s="1"/>
      <c r="S739" s="1"/>
      <c r="U739" s="1"/>
      <c r="V739" s="1"/>
      <c r="W739" s="1">
        <f t="shared" si="92"/>
        <v>0</v>
      </c>
      <c r="X739" s="1"/>
      <c r="Y739" s="1"/>
      <c r="Z739" s="1">
        <f>Table1913[[#This Row],[Quantity2]]*Table1913[[#This Row],[U Cost]]</f>
        <v>0</v>
      </c>
      <c r="AB739" s="1"/>
      <c r="AC739" s="1"/>
      <c r="AD739" s="1">
        <f t="shared" si="93"/>
        <v>0</v>
      </c>
      <c r="AE739" s="1"/>
      <c r="AF739" s="1">
        <f>SUM(Table1913[[#This Row],[Total 
Paid]:[Shipping 
Charged]])</f>
        <v>0</v>
      </c>
      <c r="AG739" s="1"/>
      <c r="AH739" s="1"/>
      <c r="AI739" s="1">
        <f t="shared" si="94"/>
        <v>0</v>
      </c>
      <c r="AK739" s="1"/>
      <c r="AL739" s="1"/>
      <c r="AM739" s="1"/>
      <c r="AN739" s="1"/>
      <c r="AP739" s="30"/>
      <c r="AQ739" s="1"/>
      <c r="AR739" s="1">
        <f t="shared" si="89"/>
        <v>0</v>
      </c>
      <c r="AS739" s="1"/>
      <c r="AT739" s="1"/>
      <c r="AU739" s="2">
        <f t="shared" si="95"/>
        <v>0</v>
      </c>
      <c r="AW739" s="1"/>
      <c r="AX739" s="1"/>
      <c r="AY739" s="1"/>
      <c r="AZ739" s="2">
        <f t="shared" si="90"/>
        <v>0</v>
      </c>
      <c r="BA739" s="2">
        <f>SUM(AF739,AH739,-AZ739,-Table1913[[#This Row],[Sale Fee]])</f>
        <v>0</v>
      </c>
      <c r="BC739" s="1"/>
      <c r="BD739" s="1"/>
      <c r="BE739" s="1"/>
    </row>
    <row r="740" spans="1:57" x14ac:dyDescent="0.25">
      <c r="A740" s="1"/>
      <c r="B740" s="1"/>
      <c r="E740" s="4"/>
      <c r="F740" s="4"/>
      <c r="Q740" s="1"/>
      <c r="R740" s="1"/>
      <c r="S740" s="1"/>
      <c r="U740" s="1"/>
      <c r="V740" s="1"/>
      <c r="W740" s="1">
        <f t="shared" si="92"/>
        <v>0</v>
      </c>
      <c r="X740" s="1"/>
      <c r="Y740" s="1"/>
      <c r="Z740" s="1">
        <f>Table1913[[#This Row],[Quantity2]]*Table1913[[#This Row],[U Cost]]</f>
        <v>0</v>
      </c>
      <c r="AB740" s="1"/>
      <c r="AC740" s="1"/>
      <c r="AD740" s="1">
        <f t="shared" si="93"/>
        <v>0</v>
      </c>
      <c r="AE740" s="1"/>
      <c r="AF740" s="1">
        <f>SUM(Table1913[[#This Row],[Total 
Paid]:[Shipping 
Charged]])</f>
        <v>0</v>
      </c>
      <c r="AG740" s="1"/>
      <c r="AH740" s="1"/>
      <c r="AI740" s="1">
        <f t="shared" si="94"/>
        <v>0</v>
      </c>
      <c r="AK740" s="1"/>
      <c r="AL740" s="1"/>
      <c r="AM740" s="1"/>
      <c r="AN740" s="1"/>
      <c r="AP740" s="30"/>
      <c r="AQ740" s="1"/>
      <c r="AR740" s="1">
        <f t="shared" si="89"/>
        <v>0</v>
      </c>
      <c r="AS740" s="1"/>
      <c r="AT740" s="1"/>
      <c r="AU740" s="2">
        <f t="shared" si="95"/>
        <v>0</v>
      </c>
      <c r="AW740" s="1"/>
      <c r="AX740" s="1"/>
      <c r="AY740" s="1"/>
      <c r="AZ740" s="2">
        <f t="shared" si="90"/>
        <v>0</v>
      </c>
      <c r="BA740" s="2">
        <f>SUM(AF740,AH740,-AZ740,-Table1913[[#This Row],[Sale Fee]])</f>
        <v>0</v>
      </c>
      <c r="BC740" s="1"/>
      <c r="BD740" s="1"/>
      <c r="BE740" s="1"/>
    </row>
    <row r="741" spans="1:57" x14ac:dyDescent="0.25">
      <c r="A741" s="1"/>
      <c r="B741" s="1"/>
      <c r="E741" s="4"/>
      <c r="F741" s="4"/>
      <c r="Q741" s="1"/>
      <c r="R741" s="1"/>
      <c r="S741" s="1"/>
      <c r="U741" s="1"/>
      <c r="V741" s="1"/>
      <c r="W741" s="1">
        <f t="shared" si="92"/>
        <v>0</v>
      </c>
      <c r="X741" s="1"/>
      <c r="Y741" s="1"/>
      <c r="Z741" s="1">
        <f>Table1913[[#This Row],[Quantity2]]*Table1913[[#This Row],[U Cost]]</f>
        <v>0</v>
      </c>
      <c r="AB741" s="1"/>
      <c r="AC741" s="1"/>
      <c r="AD741" s="1">
        <f t="shared" si="93"/>
        <v>0</v>
      </c>
      <c r="AE741" s="1"/>
      <c r="AF741" s="1">
        <f>SUM(Table1913[[#This Row],[Total 
Paid]:[Shipping 
Charged]])</f>
        <v>0</v>
      </c>
      <c r="AG741" s="1"/>
      <c r="AH741" s="1"/>
      <c r="AI741" s="1">
        <f t="shared" si="94"/>
        <v>0</v>
      </c>
      <c r="AK741" s="1"/>
      <c r="AL741" s="1"/>
      <c r="AM741" s="1"/>
      <c r="AN741" s="1"/>
      <c r="AP741" s="30"/>
      <c r="AQ741" s="1"/>
      <c r="AR741" s="1">
        <f t="shared" si="89"/>
        <v>0</v>
      </c>
      <c r="AS741" s="1"/>
      <c r="AT741" s="1"/>
      <c r="AU741" s="2">
        <f t="shared" si="95"/>
        <v>0</v>
      </c>
      <c r="AW741" s="1"/>
      <c r="AX741" s="1"/>
      <c r="AY741" s="1"/>
      <c r="AZ741" s="2">
        <f t="shared" si="90"/>
        <v>0</v>
      </c>
      <c r="BA741" s="2">
        <f>SUM(AF741,AH741,-AZ741,-Table1913[[#This Row],[Sale Fee]])</f>
        <v>0</v>
      </c>
      <c r="BC741" s="1"/>
      <c r="BD741" s="1"/>
      <c r="BE741" s="1"/>
    </row>
    <row r="742" spans="1:57" x14ac:dyDescent="0.25">
      <c r="A742" s="1"/>
      <c r="B742" s="1"/>
      <c r="E742" s="4"/>
      <c r="F742" s="4"/>
      <c r="Q742" s="1"/>
      <c r="R742" s="1"/>
      <c r="S742" s="1"/>
      <c r="U742" s="1"/>
      <c r="V742" s="1"/>
      <c r="W742" s="1">
        <f t="shared" si="92"/>
        <v>0</v>
      </c>
      <c r="X742" s="1"/>
      <c r="Y742" s="1"/>
      <c r="Z742" s="1">
        <f>Table1913[[#This Row],[Quantity2]]*Table1913[[#This Row],[U Cost]]</f>
        <v>0</v>
      </c>
      <c r="AB742" s="1"/>
      <c r="AC742" s="1"/>
      <c r="AD742" s="1">
        <f t="shared" si="93"/>
        <v>0</v>
      </c>
      <c r="AE742" s="1"/>
      <c r="AF742" s="1">
        <f>SUM(Table1913[[#This Row],[Total 
Paid]:[Shipping 
Charged]])</f>
        <v>0</v>
      </c>
      <c r="AG742" s="1"/>
      <c r="AH742" s="1"/>
      <c r="AI742" s="1">
        <f t="shared" si="94"/>
        <v>0</v>
      </c>
      <c r="AK742" s="1"/>
      <c r="AL742" s="1"/>
      <c r="AM742" s="1"/>
      <c r="AN742" s="1"/>
      <c r="AP742" s="30"/>
      <c r="AQ742" s="1"/>
      <c r="AR742" s="1">
        <f t="shared" si="89"/>
        <v>0</v>
      </c>
      <c r="AS742" s="1"/>
      <c r="AT742" s="1"/>
      <c r="AU742" s="2">
        <f t="shared" si="95"/>
        <v>0</v>
      </c>
      <c r="AW742" s="1"/>
      <c r="AX742" s="1"/>
      <c r="AY742" s="1"/>
      <c r="AZ742" s="2">
        <f t="shared" si="90"/>
        <v>0</v>
      </c>
      <c r="BA742" s="2">
        <f>SUM(AF742,AH742,-AZ742,-Table1913[[#This Row],[Sale Fee]])</f>
        <v>0</v>
      </c>
      <c r="BC742" s="1"/>
      <c r="BD742" s="1"/>
      <c r="BE742" s="1"/>
    </row>
    <row r="743" spans="1:57" x14ac:dyDescent="0.25">
      <c r="A743" s="1"/>
      <c r="B743" s="1"/>
      <c r="E743" s="4"/>
      <c r="F743" s="4"/>
      <c r="Q743" s="1"/>
      <c r="R743" s="1"/>
      <c r="S743" s="1"/>
      <c r="U743" s="1"/>
      <c r="V743" s="1"/>
      <c r="W743" s="1">
        <f t="shared" si="92"/>
        <v>0</v>
      </c>
      <c r="X743" s="1"/>
      <c r="Y743" s="1"/>
      <c r="Z743" s="1">
        <f>Table1913[[#This Row],[Quantity2]]*Table1913[[#This Row],[U Cost]]</f>
        <v>0</v>
      </c>
      <c r="AB743" s="1"/>
      <c r="AC743" s="1"/>
      <c r="AD743" s="1">
        <f t="shared" si="93"/>
        <v>0</v>
      </c>
      <c r="AE743" s="1"/>
      <c r="AF743" s="1">
        <f>SUM(Table1913[[#This Row],[Total 
Paid]:[Shipping 
Charged]])</f>
        <v>0</v>
      </c>
      <c r="AG743" s="1"/>
      <c r="AH743" s="1"/>
      <c r="AI743" s="1">
        <f t="shared" si="94"/>
        <v>0</v>
      </c>
      <c r="AK743" s="1"/>
      <c r="AL743" s="1"/>
      <c r="AM743" s="1"/>
      <c r="AN743" s="1"/>
      <c r="AP743" s="30"/>
      <c r="AQ743" s="1"/>
      <c r="AR743" s="1">
        <f t="shared" si="89"/>
        <v>0</v>
      </c>
      <c r="AS743" s="1"/>
      <c r="AT743" s="1"/>
      <c r="AU743" s="2">
        <f t="shared" si="95"/>
        <v>0</v>
      </c>
      <c r="AW743" s="1"/>
      <c r="AX743" s="1"/>
      <c r="AY743" s="1"/>
      <c r="AZ743" s="2">
        <f t="shared" si="90"/>
        <v>0</v>
      </c>
      <c r="BA743" s="2">
        <f>SUM(AF743,AH743,-AZ743,-Table1913[[#This Row],[Sale Fee]])</f>
        <v>0</v>
      </c>
      <c r="BC743" s="1"/>
      <c r="BD743" s="1"/>
      <c r="BE743" s="1"/>
    </row>
    <row r="744" spans="1:57" x14ac:dyDescent="0.25">
      <c r="A744" s="1"/>
      <c r="B744" s="1"/>
      <c r="E744" s="4"/>
      <c r="F744" s="4"/>
      <c r="Q744" s="1"/>
      <c r="R744" s="1"/>
      <c r="S744" s="1"/>
      <c r="U744" s="1"/>
      <c r="V744" s="1"/>
      <c r="W744" s="1">
        <f t="shared" si="92"/>
        <v>0</v>
      </c>
      <c r="X744" s="1"/>
      <c r="Y744" s="1"/>
      <c r="Z744" s="1">
        <f>Table1913[[#This Row],[Quantity2]]*Table1913[[#This Row],[U Cost]]</f>
        <v>0</v>
      </c>
      <c r="AB744" s="1"/>
      <c r="AC744" s="1"/>
      <c r="AD744" s="1">
        <f t="shared" si="93"/>
        <v>0</v>
      </c>
      <c r="AE744" s="1"/>
      <c r="AF744" s="1">
        <f>SUM(Table1913[[#This Row],[Total 
Paid]:[Shipping 
Charged]])</f>
        <v>0</v>
      </c>
      <c r="AG744" s="1"/>
      <c r="AH744" s="1"/>
      <c r="AI744" s="1">
        <f t="shared" si="94"/>
        <v>0</v>
      </c>
      <c r="AK744" s="1"/>
      <c r="AL744" s="1"/>
      <c r="AM744" s="1"/>
      <c r="AN744" s="1"/>
      <c r="AP744" s="30"/>
      <c r="AQ744" s="1"/>
      <c r="AR744" s="1">
        <f t="shared" si="89"/>
        <v>0</v>
      </c>
      <c r="AS744" s="1"/>
      <c r="AT744" s="1"/>
      <c r="AU744" s="2">
        <f t="shared" si="95"/>
        <v>0</v>
      </c>
      <c r="AW744" s="1"/>
      <c r="AX744" s="1"/>
      <c r="AY744" s="1"/>
      <c r="AZ744" s="2">
        <f t="shared" si="90"/>
        <v>0</v>
      </c>
      <c r="BA744" s="2">
        <f>SUM(AF744,AH744,-AZ744,-Table1913[[#This Row],[Sale Fee]])</f>
        <v>0</v>
      </c>
      <c r="BC744" s="1"/>
      <c r="BD744" s="1"/>
      <c r="BE744" s="1"/>
    </row>
    <row r="745" spans="1:57" x14ac:dyDescent="0.25">
      <c r="A745" s="1"/>
      <c r="B745" s="1"/>
      <c r="E745" s="4"/>
      <c r="F745" s="4"/>
      <c r="Q745" s="1"/>
      <c r="R745" s="1"/>
      <c r="S745" s="1"/>
      <c r="U745" s="1"/>
      <c r="V745" s="1"/>
      <c r="W745" s="1">
        <f t="shared" si="92"/>
        <v>0</v>
      </c>
      <c r="X745" s="1"/>
      <c r="Y745" s="1"/>
      <c r="Z745" s="1">
        <f>Table1913[[#This Row],[Quantity2]]*Table1913[[#This Row],[U Cost]]</f>
        <v>0</v>
      </c>
      <c r="AB745" s="1"/>
      <c r="AC745" s="1"/>
      <c r="AD745" s="1">
        <f t="shared" si="93"/>
        <v>0</v>
      </c>
      <c r="AE745" s="1"/>
      <c r="AF745" s="1">
        <f>SUM(Table1913[[#This Row],[Total 
Paid]:[Shipping 
Charged]])</f>
        <v>0</v>
      </c>
      <c r="AG745" s="1"/>
      <c r="AH745" s="1"/>
      <c r="AI745" s="1">
        <f t="shared" si="94"/>
        <v>0</v>
      </c>
      <c r="AK745" s="1"/>
      <c r="AL745" s="1"/>
      <c r="AM745" s="1"/>
      <c r="AN745" s="1"/>
      <c r="AP745" s="30"/>
      <c r="AQ745" s="1"/>
      <c r="AR745" s="1">
        <f t="shared" si="89"/>
        <v>0</v>
      </c>
      <c r="AS745" s="1"/>
      <c r="AT745" s="1"/>
      <c r="AU745" s="2">
        <f t="shared" si="95"/>
        <v>0</v>
      </c>
      <c r="AW745" s="1"/>
      <c r="AX745" s="1"/>
      <c r="AY745" s="1"/>
      <c r="AZ745" s="2">
        <f t="shared" si="90"/>
        <v>0</v>
      </c>
      <c r="BA745" s="2">
        <f>SUM(AF745,AH745,-AZ745,-Table1913[[#This Row],[Sale Fee]])</f>
        <v>0</v>
      </c>
      <c r="BC745" s="1"/>
      <c r="BD745" s="1"/>
      <c r="BE745" s="1"/>
    </row>
    <row r="746" spans="1:57" x14ac:dyDescent="0.25">
      <c r="A746" s="1"/>
      <c r="B746" s="1"/>
      <c r="E746" s="4"/>
      <c r="F746" s="4"/>
      <c r="Q746" s="1"/>
      <c r="R746" s="1"/>
      <c r="S746" s="1"/>
      <c r="U746" s="1"/>
      <c r="V746" s="1"/>
      <c r="W746" s="1">
        <f t="shared" si="92"/>
        <v>0</v>
      </c>
      <c r="X746" s="1"/>
      <c r="Y746" s="1"/>
      <c r="Z746" s="1">
        <f>Table1913[[#This Row],[Quantity2]]*Table1913[[#This Row],[U Cost]]</f>
        <v>0</v>
      </c>
      <c r="AB746" s="1"/>
      <c r="AC746" s="1"/>
      <c r="AD746" s="1">
        <f t="shared" si="93"/>
        <v>0</v>
      </c>
      <c r="AE746" s="1"/>
      <c r="AF746" s="1">
        <f>SUM(Table1913[[#This Row],[Total 
Paid]:[Shipping 
Charged]])</f>
        <v>0</v>
      </c>
      <c r="AG746" s="1"/>
      <c r="AH746" s="1"/>
      <c r="AI746" s="1">
        <f t="shared" si="94"/>
        <v>0</v>
      </c>
      <c r="AK746" s="1"/>
      <c r="AL746" s="1"/>
      <c r="AM746" s="1"/>
      <c r="AN746" s="1"/>
      <c r="AP746" s="30"/>
      <c r="AQ746" s="1"/>
      <c r="AR746" s="1">
        <f t="shared" si="89"/>
        <v>0</v>
      </c>
      <c r="AS746" s="1"/>
      <c r="AT746" s="1"/>
      <c r="AU746" s="2">
        <f t="shared" si="95"/>
        <v>0</v>
      </c>
      <c r="AW746" s="1"/>
      <c r="AX746" s="1"/>
      <c r="AY746" s="1"/>
      <c r="AZ746" s="2">
        <f t="shared" si="90"/>
        <v>0</v>
      </c>
      <c r="BA746" s="2">
        <f>SUM(AF746,AH746,-AZ746,-Table1913[[#This Row],[Sale Fee]])</f>
        <v>0</v>
      </c>
      <c r="BC746" s="1"/>
      <c r="BD746" s="1"/>
      <c r="BE746" s="1"/>
    </row>
    <row r="747" spans="1:57" x14ac:dyDescent="0.25">
      <c r="A747" s="1"/>
      <c r="B747" s="1"/>
      <c r="E747" s="4"/>
      <c r="F747" s="4"/>
      <c r="Q747" s="1"/>
      <c r="R747" s="1"/>
      <c r="S747" s="1"/>
      <c r="U747" s="1"/>
      <c r="V747" s="1"/>
      <c r="W747" s="1">
        <f t="shared" si="92"/>
        <v>0</v>
      </c>
      <c r="X747" s="1"/>
      <c r="Y747" s="1"/>
      <c r="Z747" s="1">
        <f>Table1913[[#This Row],[Quantity2]]*Table1913[[#This Row],[U Cost]]</f>
        <v>0</v>
      </c>
      <c r="AB747" s="1"/>
      <c r="AC747" s="1"/>
      <c r="AD747" s="1">
        <f t="shared" si="93"/>
        <v>0</v>
      </c>
      <c r="AE747" s="1"/>
      <c r="AF747" s="1">
        <f>SUM(Table1913[[#This Row],[Total 
Paid]:[Shipping 
Charged]])</f>
        <v>0</v>
      </c>
      <c r="AG747" s="1"/>
      <c r="AH747" s="1"/>
      <c r="AI747" s="1">
        <f t="shared" si="94"/>
        <v>0</v>
      </c>
      <c r="AK747" s="1"/>
      <c r="AL747" s="1"/>
      <c r="AM747" s="1"/>
      <c r="AN747" s="1"/>
      <c r="AP747" s="30"/>
      <c r="AQ747" s="1"/>
      <c r="AR747" s="1">
        <f t="shared" si="89"/>
        <v>0</v>
      </c>
      <c r="AS747" s="1"/>
      <c r="AT747" s="1"/>
      <c r="AU747" s="2">
        <f t="shared" si="95"/>
        <v>0</v>
      </c>
      <c r="AW747" s="1"/>
      <c r="AX747" s="1"/>
      <c r="AY747" s="1"/>
      <c r="AZ747" s="2">
        <f t="shared" si="90"/>
        <v>0</v>
      </c>
      <c r="BA747" s="2">
        <f>SUM(AF747,AH747,-AZ747,-Table1913[[#This Row],[Sale Fee]])</f>
        <v>0</v>
      </c>
      <c r="BC747" s="1"/>
      <c r="BD747" s="1"/>
      <c r="BE747" s="1"/>
    </row>
    <row r="748" spans="1:57" x14ac:dyDescent="0.25">
      <c r="A748" s="1"/>
      <c r="B748" s="1"/>
      <c r="E748" s="4"/>
      <c r="F748" s="4"/>
      <c r="Q748" s="1"/>
      <c r="R748" s="1"/>
      <c r="S748" s="1"/>
      <c r="U748" s="1"/>
      <c r="V748" s="1"/>
      <c r="W748" s="1">
        <f t="shared" si="92"/>
        <v>0</v>
      </c>
      <c r="X748" s="1"/>
      <c r="Y748" s="1"/>
      <c r="Z748" s="1">
        <f>Table1913[[#This Row],[Quantity2]]*Table1913[[#This Row],[U Cost]]</f>
        <v>0</v>
      </c>
      <c r="AB748" s="1"/>
      <c r="AC748" s="1"/>
      <c r="AD748" s="1">
        <f t="shared" si="93"/>
        <v>0</v>
      </c>
      <c r="AE748" s="1"/>
      <c r="AF748" s="1">
        <f>SUM(Table1913[[#This Row],[Total 
Paid]:[Shipping 
Charged]])</f>
        <v>0</v>
      </c>
      <c r="AG748" s="1"/>
      <c r="AH748" s="1"/>
      <c r="AI748" s="1">
        <f t="shared" si="94"/>
        <v>0</v>
      </c>
      <c r="AK748" s="1"/>
      <c r="AL748" s="1"/>
      <c r="AM748" s="1"/>
      <c r="AN748" s="1"/>
      <c r="AP748" s="30"/>
      <c r="AQ748" s="1"/>
      <c r="AR748" s="1">
        <f t="shared" si="89"/>
        <v>0</v>
      </c>
      <c r="AS748" s="1"/>
      <c r="AT748" s="1"/>
      <c r="AU748" s="2">
        <f t="shared" si="95"/>
        <v>0</v>
      </c>
      <c r="AW748" s="1"/>
      <c r="AX748" s="1"/>
      <c r="AY748" s="1"/>
      <c r="AZ748" s="2">
        <f t="shared" si="90"/>
        <v>0</v>
      </c>
      <c r="BA748" s="2">
        <f>SUM(AF748,AH748,-AZ748,-Table1913[[#This Row],[Sale Fee]])</f>
        <v>0</v>
      </c>
      <c r="BC748" s="1"/>
      <c r="BD748" s="1"/>
      <c r="BE748" s="1"/>
    </row>
    <row r="749" spans="1:57" x14ac:dyDescent="0.25">
      <c r="A749" s="1"/>
      <c r="B749" s="1"/>
      <c r="E749" s="4"/>
      <c r="F749" s="4"/>
      <c r="Q749" s="1"/>
      <c r="R749" s="1"/>
      <c r="S749" s="1"/>
      <c r="U749" s="1"/>
      <c r="V749" s="1"/>
      <c r="W749" s="1">
        <f t="shared" si="92"/>
        <v>0</v>
      </c>
      <c r="X749" s="1"/>
      <c r="Y749" s="1"/>
      <c r="Z749" s="1">
        <f>Table1913[[#This Row],[Quantity2]]*Table1913[[#This Row],[U Cost]]</f>
        <v>0</v>
      </c>
      <c r="AB749" s="1"/>
      <c r="AC749" s="1"/>
      <c r="AD749" s="1">
        <f t="shared" si="93"/>
        <v>0</v>
      </c>
      <c r="AE749" s="1"/>
      <c r="AF749" s="1">
        <f>SUM(Table1913[[#This Row],[Total 
Paid]:[Shipping 
Charged]])</f>
        <v>0</v>
      </c>
      <c r="AG749" s="1"/>
      <c r="AH749" s="1"/>
      <c r="AI749" s="1">
        <f t="shared" si="94"/>
        <v>0</v>
      </c>
      <c r="AK749" s="1"/>
      <c r="AL749" s="1"/>
      <c r="AM749" s="1"/>
      <c r="AN749" s="1"/>
      <c r="AP749" s="30"/>
      <c r="AQ749" s="1"/>
      <c r="AR749" s="1">
        <f t="shared" si="89"/>
        <v>0</v>
      </c>
      <c r="AS749" s="1"/>
      <c r="AT749" s="1"/>
      <c r="AU749" s="2">
        <f t="shared" si="95"/>
        <v>0</v>
      </c>
      <c r="AW749" s="1"/>
      <c r="AX749" s="1"/>
      <c r="AY749" s="1"/>
      <c r="AZ749" s="2">
        <f t="shared" si="90"/>
        <v>0</v>
      </c>
      <c r="BA749" s="2">
        <f>SUM(AF749,AH749,-AZ749,-Table1913[[#This Row],[Sale Fee]])</f>
        <v>0</v>
      </c>
      <c r="BC749" s="1"/>
      <c r="BD749" s="1"/>
      <c r="BE749" s="1"/>
    </row>
    <row r="750" spans="1:57" x14ac:dyDescent="0.25">
      <c r="A750" s="1"/>
      <c r="B750" s="1"/>
      <c r="E750" s="4"/>
      <c r="F750" s="4"/>
      <c r="Q750" s="1"/>
      <c r="R750" s="1"/>
      <c r="S750" s="1"/>
      <c r="U750" s="1"/>
      <c r="V750" s="1"/>
      <c r="W750" s="1">
        <f t="shared" si="92"/>
        <v>0</v>
      </c>
      <c r="X750" s="1"/>
      <c r="Y750" s="1"/>
      <c r="Z750" s="1">
        <f>Table1913[[#This Row],[Quantity2]]*Table1913[[#This Row],[U Cost]]</f>
        <v>0</v>
      </c>
      <c r="AB750" s="1"/>
      <c r="AC750" s="1"/>
      <c r="AD750" s="1">
        <f t="shared" si="93"/>
        <v>0</v>
      </c>
      <c r="AE750" s="1"/>
      <c r="AF750" s="1">
        <f>SUM(Table1913[[#This Row],[Total 
Paid]:[Shipping 
Charged]])</f>
        <v>0</v>
      </c>
      <c r="AG750" s="1"/>
      <c r="AH750" s="1"/>
      <c r="AI750" s="1">
        <f t="shared" si="94"/>
        <v>0</v>
      </c>
      <c r="AK750" s="1"/>
      <c r="AL750" s="1"/>
      <c r="AM750" s="1"/>
      <c r="AN750" s="1"/>
      <c r="AP750" s="30"/>
      <c r="AQ750" s="1"/>
      <c r="AR750" s="1">
        <f t="shared" si="89"/>
        <v>0</v>
      </c>
      <c r="AS750" s="1"/>
      <c r="AT750" s="1"/>
      <c r="AU750" s="2">
        <f t="shared" si="95"/>
        <v>0</v>
      </c>
      <c r="AW750" s="1"/>
      <c r="AX750" s="1"/>
      <c r="AY750" s="1"/>
      <c r="AZ750" s="2">
        <f t="shared" ref="AZ750:AZ813" si="97">SUM(AU750,AW750,AX750,AY750)</f>
        <v>0</v>
      </c>
      <c r="BA750" s="2">
        <f>SUM(AF750,AH750,-AZ750,-Table1913[[#This Row],[Sale Fee]])</f>
        <v>0</v>
      </c>
      <c r="BC750" s="1"/>
      <c r="BD750" s="1"/>
      <c r="BE750" s="1"/>
    </row>
    <row r="751" spans="1:57" x14ac:dyDescent="0.25">
      <c r="A751" s="1"/>
      <c r="B751" s="1"/>
      <c r="E751" s="4"/>
      <c r="F751" s="4"/>
      <c r="Q751" s="1"/>
      <c r="R751" s="1"/>
      <c r="S751" s="1"/>
      <c r="U751" s="1"/>
      <c r="V751" s="1"/>
      <c r="W751" s="1">
        <f t="shared" si="92"/>
        <v>0</v>
      </c>
      <c r="X751" s="1"/>
      <c r="Y751" s="1"/>
      <c r="Z751" s="1">
        <f>Table1913[[#This Row],[Quantity2]]*Table1913[[#This Row],[U Cost]]</f>
        <v>0</v>
      </c>
      <c r="AB751" s="1"/>
      <c r="AC751" s="1"/>
      <c r="AD751" s="1">
        <f t="shared" si="93"/>
        <v>0</v>
      </c>
      <c r="AE751" s="1"/>
      <c r="AF751" s="1">
        <f>SUM(Table1913[[#This Row],[Total 
Paid]:[Shipping 
Charged]])</f>
        <v>0</v>
      </c>
      <c r="AG751" s="1"/>
      <c r="AH751" s="1"/>
      <c r="AI751" s="1">
        <f t="shared" si="94"/>
        <v>0</v>
      </c>
      <c r="AK751" s="1"/>
      <c r="AL751" s="1"/>
      <c r="AM751" s="1"/>
      <c r="AN751" s="1"/>
      <c r="AP751" s="30"/>
      <c r="AQ751" s="1"/>
      <c r="AR751" s="1">
        <f t="shared" si="89"/>
        <v>0</v>
      </c>
      <c r="AS751" s="1"/>
      <c r="AT751" s="1"/>
      <c r="AU751" s="2">
        <f t="shared" si="95"/>
        <v>0</v>
      </c>
      <c r="AW751" s="1"/>
      <c r="AX751" s="1"/>
      <c r="AY751" s="1"/>
      <c r="AZ751" s="2">
        <f t="shared" si="97"/>
        <v>0</v>
      </c>
      <c r="BA751" s="2">
        <f>SUM(AF751,AH751,-AZ751,-Table1913[[#This Row],[Sale Fee]])</f>
        <v>0</v>
      </c>
      <c r="BC751" s="1"/>
      <c r="BD751" s="1"/>
      <c r="BE751" s="1"/>
    </row>
    <row r="752" spans="1:57" x14ac:dyDescent="0.25">
      <c r="A752" s="1"/>
      <c r="B752" s="1"/>
      <c r="E752" s="4"/>
      <c r="F752" s="4"/>
      <c r="Q752" s="1"/>
      <c r="R752" s="1"/>
      <c r="S752" s="1"/>
      <c r="U752" s="1"/>
      <c r="V752" s="1"/>
      <c r="W752" s="1">
        <f t="shared" si="92"/>
        <v>0</v>
      </c>
      <c r="X752" s="1"/>
      <c r="Y752" s="1"/>
      <c r="Z752" s="1">
        <f>Table1913[[#This Row],[Quantity2]]*Table1913[[#This Row],[U Cost]]</f>
        <v>0</v>
      </c>
      <c r="AB752" s="1"/>
      <c r="AC752" s="1"/>
      <c r="AD752" s="1">
        <f t="shared" si="93"/>
        <v>0</v>
      </c>
      <c r="AE752" s="1"/>
      <c r="AF752" s="1">
        <f>SUM(Table1913[[#This Row],[Total 
Paid]:[Shipping 
Charged]])</f>
        <v>0</v>
      </c>
      <c r="AG752" s="1"/>
      <c r="AH752" s="1"/>
      <c r="AI752" s="1">
        <f t="shared" si="94"/>
        <v>0</v>
      </c>
      <c r="AK752" s="1"/>
      <c r="AL752" s="1"/>
      <c r="AM752" s="1"/>
      <c r="AN752" s="1"/>
      <c r="AP752" s="30"/>
      <c r="AQ752" s="1"/>
      <c r="AR752" s="1">
        <f t="shared" si="89"/>
        <v>0</v>
      </c>
      <c r="AS752" s="1"/>
      <c r="AT752" s="1"/>
      <c r="AU752" s="2">
        <f t="shared" si="95"/>
        <v>0</v>
      </c>
      <c r="AW752" s="1"/>
      <c r="AX752" s="1"/>
      <c r="AY752" s="1"/>
      <c r="AZ752" s="2">
        <f t="shared" si="97"/>
        <v>0</v>
      </c>
      <c r="BA752" s="2">
        <f>SUM(AF752,AH752,-AZ752,-Table1913[[#This Row],[Sale Fee]])</f>
        <v>0</v>
      </c>
      <c r="BC752" s="1"/>
      <c r="BD752" s="1"/>
      <c r="BE752" s="1"/>
    </row>
    <row r="753" spans="1:57" x14ac:dyDescent="0.25">
      <c r="A753" s="1"/>
      <c r="B753" s="1"/>
      <c r="E753" s="4"/>
      <c r="F753" s="4"/>
      <c r="Q753" s="1"/>
      <c r="R753" s="1"/>
      <c r="S753" s="1"/>
      <c r="U753" s="1"/>
      <c r="V753" s="1"/>
      <c r="W753" s="1">
        <f t="shared" si="92"/>
        <v>0</v>
      </c>
      <c r="X753" s="1"/>
      <c r="Y753" s="1"/>
      <c r="Z753" s="1">
        <f>Table1913[[#This Row],[Quantity2]]*Table1913[[#This Row],[U Cost]]</f>
        <v>0</v>
      </c>
      <c r="AB753" s="1"/>
      <c r="AC753" s="1"/>
      <c r="AD753" s="1">
        <f t="shared" si="93"/>
        <v>0</v>
      </c>
      <c r="AE753" s="1"/>
      <c r="AF753" s="1">
        <f>SUM(Table1913[[#This Row],[Total 
Paid]:[Shipping 
Charged]])</f>
        <v>0</v>
      </c>
      <c r="AG753" s="1"/>
      <c r="AH753" s="1"/>
      <c r="AI753" s="1">
        <f t="shared" si="94"/>
        <v>0</v>
      </c>
      <c r="AK753" s="1"/>
      <c r="AL753" s="1"/>
      <c r="AM753" s="1"/>
      <c r="AN753" s="1"/>
      <c r="AP753" s="30"/>
      <c r="AQ753" s="1"/>
      <c r="AR753" s="1">
        <f t="shared" si="89"/>
        <v>0</v>
      </c>
      <c r="AS753" s="1"/>
      <c r="AT753" s="1"/>
      <c r="AU753" s="2">
        <f t="shared" si="95"/>
        <v>0</v>
      </c>
      <c r="AW753" s="1"/>
      <c r="AX753" s="1"/>
      <c r="AY753" s="1"/>
      <c r="AZ753" s="2">
        <f t="shared" si="97"/>
        <v>0</v>
      </c>
      <c r="BA753" s="2">
        <f>SUM(AF753,AH753,-AZ753,-Table1913[[#This Row],[Sale Fee]])</f>
        <v>0</v>
      </c>
      <c r="BC753" s="1"/>
      <c r="BD753" s="1"/>
      <c r="BE753" s="1"/>
    </row>
    <row r="754" spans="1:57" x14ac:dyDescent="0.25">
      <c r="A754" s="1"/>
      <c r="B754" s="1"/>
      <c r="E754" s="4"/>
      <c r="F754" s="4"/>
      <c r="Q754" s="1"/>
      <c r="R754" s="1"/>
      <c r="S754" s="1"/>
      <c r="U754" s="1"/>
      <c r="V754" s="1"/>
      <c r="W754" s="1">
        <f t="shared" si="92"/>
        <v>0</v>
      </c>
      <c r="X754" s="1"/>
      <c r="Y754" s="1"/>
      <c r="Z754" s="1">
        <f>Table1913[[#This Row],[Quantity2]]*Table1913[[#This Row],[U Cost]]</f>
        <v>0</v>
      </c>
      <c r="AB754" s="1"/>
      <c r="AC754" s="1"/>
      <c r="AD754" s="1">
        <f t="shared" si="93"/>
        <v>0</v>
      </c>
      <c r="AE754" s="1"/>
      <c r="AF754" s="1">
        <f>SUM(Table1913[[#This Row],[Total 
Paid]:[Shipping 
Charged]])</f>
        <v>0</v>
      </c>
      <c r="AG754" s="1"/>
      <c r="AH754" s="1"/>
      <c r="AI754" s="1">
        <f t="shared" si="94"/>
        <v>0</v>
      </c>
      <c r="AK754" s="1"/>
      <c r="AL754" s="1"/>
      <c r="AM754" s="1"/>
      <c r="AN754" s="1"/>
      <c r="AP754" s="30"/>
      <c r="AQ754" s="1"/>
      <c r="AR754" s="1">
        <f t="shared" si="89"/>
        <v>0</v>
      </c>
      <c r="AS754" s="1"/>
      <c r="AT754" s="1"/>
      <c r="AU754" s="2">
        <f t="shared" si="95"/>
        <v>0</v>
      </c>
      <c r="AW754" s="1"/>
      <c r="AX754" s="1"/>
      <c r="AY754" s="1"/>
      <c r="AZ754" s="2">
        <f t="shared" si="97"/>
        <v>0</v>
      </c>
      <c r="BA754" s="2">
        <f>SUM(AF754,AH754,-AZ754,-Table1913[[#This Row],[Sale Fee]])</f>
        <v>0</v>
      </c>
      <c r="BC754" s="1"/>
      <c r="BD754" s="1"/>
      <c r="BE754" s="1"/>
    </row>
    <row r="755" spans="1:57" x14ac:dyDescent="0.25">
      <c r="A755" s="1"/>
      <c r="B755" s="1"/>
      <c r="E755" s="4"/>
      <c r="F755" s="4"/>
      <c r="Q755" s="1"/>
      <c r="R755" s="1"/>
      <c r="S755" s="1"/>
      <c r="U755" s="1"/>
      <c r="V755" s="1"/>
      <c r="W755" s="1">
        <f t="shared" si="92"/>
        <v>0</v>
      </c>
      <c r="X755" s="1"/>
      <c r="Y755" s="1"/>
      <c r="Z755" s="1">
        <f>Table1913[[#This Row],[Quantity2]]*Table1913[[#This Row],[U Cost]]</f>
        <v>0</v>
      </c>
      <c r="AB755" s="1"/>
      <c r="AC755" s="1"/>
      <c r="AD755" s="1">
        <f t="shared" si="93"/>
        <v>0</v>
      </c>
      <c r="AE755" s="1"/>
      <c r="AF755" s="1">
        <f>SUM(Table1913[[#This Row],[Total 
Paid]:[Shipping 
Charged]])</f>
        <v>0</v>
      </c>
      <c r="AG755" s="1"/>
      <c r="AH755" s="1"/>
      <c r="AI755" s="1">
        <f t="shared" si="94"/>
        <v>0</v>
      </c>
      <c r="AK755" s="1"/>
      <c r="AL755" s="1"/>
      <c r="AM755" s="1"/>
      <c r="AN755" s="1"/>
      <c r="AP755" s="30"/>
      <c r="AQ755" s="1"/>
      <c r="AR755" s="1">
        <f t="shared" si="89"/>
        <v>0</v>
      </c>
      <c r="AS755" s="1"/>
      <c r="AT755" s="1"/>
      <c r="AU755" s="2">
        <f t="shared" si="95"/>
        <v>0</v>
      </c>
      <c r="AW755" s="1"/>
      <c r="AX755" s="1"/>
      <c r="AY755" s="1"/>
      <c r="AZ755" s="2">
        <f t="shared" si="97"/>
        <v>0</v>
      </c>
      <c r="BA755" s="2">
        <f>SUM(AF755,AH755,-AZ755,-Table1913[[#This Row],[Sale Fee]])</f>
        <v>0</v>
      </c>
      <c r="BC755" s="1"/>
      <c r="BD755" s="1"/>
      <c r="BE755" s="1"/>
    </row>
    <row r="756" spans="1:57" x14ac:dyDescent="0.25">
      <c r="A756" s="1"/>
      <c r="B756" s="1"/>
      <c r="E756" s="4"/>
      <c r="F756" s="4"/>
      <c r="Q756" s="1"/>
      <c r="R756" s="1"/>
      <c r="S756" s="1"/>
      <c r="U756" s="1"/>
      <c r="V756" s="1"/>
      <c r="W756" s="1">
        <f t="shared" si="92"/>
        <v>0</v>
      </c>
      <c r="X756" s="1"/>
      <c r="Y756" s="1"/>
      <c r="Z756" s="1">
        <f>Table1913[[#This Row],[Quantity2]]*Table1913[[#This Row],[U Cost]]</f>
        <v>0</v>
      </c>
      <c r="AB756" s="1"/>
      <c r="AC756" s="1"/>
      <c r="AD756" s="1">
        <f t="shared" si="93"/>
        <v>0</v>
      </c>
      <c r="AE756" s="1"/>
      <c r="AF756" s="1">
        <f>SUM(Table1913[[#This Row],[Total 
Paid]:[Shipping 
Charged]])</f>
        <v>0</v>
      </c>
      <c r="AG756" s="1"/>
      <c r="AH756" s="1"/>
      <c r="AI756" s="1">
        <f t="shared" si="94"/>
        <v>0</v>
      </c>
      <c r="AK756" s="1"/>
      <c r="AL756" s="1"/>
      <c r="AM756" s="1"/>
      <c r="AN756" s="1"/>
      <c r="AP756" s="30"/>
      <c r="AQ756" s="1"/>
      <c r="AR756" s="1">
        <f t="shared" si="89"/>
        <v>0</v>
      </c>
      <c r="AS756" s="1"/>
      <c r="AT756" s="1"/>
      <c r="AU756" s="2">
        <f t="shared" si="95"/>
        <v>0</v>
      </c>
      <c r="AW756" s="1"/>
      <c r="AX756" s="1"/>
      <c r="AY756" s="1"/>
      <c r="AZ756" s="2">
        <f t="shared" si="97"/>
        <v>0</v>
      </c>
      <c r="BA756" s="2">
        <f>SUM(AF756,AH756,-AZ756,-Table1913[[#This Row],[Sale Fee]])</f>
        <v>0</v>
      </c>
      <c r="BC756" s="1"/>
      <c r="BD756" s="1"/>
      <c r="BE756" s="1"/>
    </row>
    <row r="757" spans="1:57" x14ac:dyDescent="0.25">
      <c r="A757" s="1"/>
      <c r="B757" s="1"/>
      <c r="E757" s="4"/>
      <c r="F757" s="4"/>
      <c r="Q757" s="1"/>
      <c r="R757" s="1"/>
      <c r="S757" s="1"/>
      <c r="U757" s="1"/>
      <c r="V757" s="1"/>
      <c r="W757" s="1">
        <f t="shared" si="92"/>
        <v>0</v>
      </c>
      <c r="X757" s="1"/>
      <c r="Y757" s="1"/>
      <c r="Z757" s="1">
        <f>Table1913[[#This Row],[Quantity2]]*Table1913[[#This Row],[U Cost]]</f>
        <v>0</v>
      </c>
      <c r="AB757" s="1"/>
      <c r="AC757" s="1"/>
      <c r="AD757" s="1">
        <f t="shared" si="93"/>
        <v>0</v>
      </c>
      <c r="AE757" s="1"/>
      <c r="AF757" s="1">
        <f>SUM(Table1913[[#This Row],[Total 
Paid]:[Shipping 
Charged]])</f>
        <v>0</v>
      </c>
      <c r="AG757" s="1"/>
      <c r="AH757" s="1"/>
      <c r="AI757" s="1">
        <f t="shared" si="94"/>
        <v>0</v>
      </c>
      <c r="AK757" s="1"/>
      <c r="AL757" s="1"/>
      <c r="AM757" s="1"/>
      <c r="AN757" s="1"/>
      <c r="AP757" s="30"/>
      <c r="AQ757" s="1"/>
      <c r="AR757" s="1">
        <f t="shared" si="89"/>
        <v>0</v>
      </c>
      <c r="AS757" s="1"/>
      <c r="AT757" s="1"/>
      <c r="AU757" s="2">
        <f t="shared" si="95"/>
        <v>0</v>
      </c>
      <c r="AW757" s="1"/>
      <c r="AX757" s="1"/>
      <c r="AY757" s="1"/>
      <c r="AZ757" s="2">
        <f t="shared" si="97"/>
        <v>0</v>
      </c>
      <c r="BA757" s="2">
        <f>SUM(AF757,AH757,-AZ757,-Table1913[[#This Row],[Sale Fee]])</f>
        <v>0</v>
      </c>
      <c r="BC757" s="1"/>
      <c r="BD757" s="1"/>
      <c r="BE757" s="1"/>
    </row>
    <row r="758" spans="1:57" x14ac:dyDescent="0.25">
      <c r="A758" s="1"/>
      <c r="B758" s="1"/>
      <c r="E758" s="4"/>
      <c r="F758" s="4"/>
      <c r="Q758" s="1"/>
      <c r="R758" s="1"/>
      <c r="S758" s="1"/>
      <c r="U758" s="1"/>
      <c r="V758" s="1"/>
      <c r="W758" s="1">
        <f t="shared" si="92"/>
        <v>0</v>
      </c>
      <c r="X758" s="1"/>
      <c r="Y758" s="1"/>
      <c r="Z758" s="1">
        <f>Table1913[[#This Row],[Quantity2]]*Table1913[[#This Row],[U Cost]]</f>
        <v>0</v>
      </c>
      <c r="AB758" s="1"/>
      <c r="AC758" s="1"/>
      <c r="AD758" s="1">
        <f t="shared" si="93"/>
        <v>0</v>
      </c>
      <c r="AE758" s="1"/>
      <c r="AF758" s="1">
        <f>SUM(Table1913[[#This Row],[Total 
Paid]:[Shipping 
Charged]])</f>
        <v>0</v>
      </c>
      <c r="AG758" s="1"/>
      <c r="AH758" s="1"/>
      <c r="AI758" s="1">
        <f t="shared" si="94"/>
        <v>0</v>
      </c>
      <c r="AK758" s="1"/>
      <c r="AL758" s="1"/>
      <c r="AM758" s="1"/>
      <c r="AN758" s="1"/>
      <c r="AP758" s="30"/>
      <c r="AQ758" s="1"/>
      <c r="AR758" s="1">
        <f t="shared" si="89"/>
        <v>0</v>
      </c>
      <c r="AS758" s="1"/>
      <c r="AT758" s="1"/>
      <c r="AU758" s="2">
        <f t="shared" si="95"/>
        <v>0</v>
      </c>
      <c r="AW758" s="1"/>
      <c r="AX758" s="1"/>
      <c r="AY758" s="1"/>
      <c r="AZ758" s="2">
        <f t="shared" si="97"/>
        <v>0</v>
      </c>
      <c r="BA758" s="2">
        <f>SUM(AF758,AH758,-AZ758,-Table1913[[#This Row],[Sale Fee]])</f>
        <v>0</v>
      </c>
      <c r="BC758" s="1"/>
      <c r="BD758" s="1"/>
      <c r="BE758" s="1"/>
    </row>
    <row r="759" spans="1:57" x14ac:dyDescent="0.25">
      <c r="A759" s="1"/>
      <c r="B759" s="1"/>
      <c r="E759" s="4"/>
      <c r="F759" s="4"/>
      <c r="Q759" s="1"/>
      <c r="R759" s="1"/>
      <c r="S759" s="1"/>
      <c r="U759" s="1"/>
      <c r="V759" s="1"/>
      <c r="W759" s="1">
        <f t="shared" si="92"/>
        <v>0</v>
      </c>
      <c r="X759" s="1"/>
      <c r="Y759" s="1"/>
      <c r="Z759" s="1">
        <f>Table1913[[#This Row],[Quantity2]]*Table1913[[#This Row],[U Cost]]</f>
        <v>0</v>
      </c>
      <c r="AB759" s="1"/>
      <c r="AC759" s="1"/>
      <c r="AD759" s="1">
        <f t="shared" si="93"/>
        <v>0</v>
      </c>
      <c r="AE759" s="1"/>
      <c r="AF759" s="1">
        <f>SUM(Table1913[[#This Row],[Total 
Paid]:[Shipping 
Charged]])</f>
        <v>0</v>
      </c>
      <c r="AG759" s="1"/>
      <c r="AH759" s="1"/>
      <c r="AI759" s="1">
        <f t="shared" si="94"/>
        <v>0</v>
      </c>
      <c r="AK759" s="1"/>
      <c r="AL759" s="1"/>
      <c r="AM759" s="1"/>
      <c r="AN759" s="1"/>
      <c r="AP759" s="30"/>
      <c r="AQ759" s="1"/>
      <c r="AR759" s="1">
        <f t="shared" si="89"/>
        <v>0</v>
      </c>
      <c r="AS759" s="1"/>
      <c r="AT759" s="1"/>
      <c r="AU759" s="2">
        <f t="shared" si="95"/>
        <v>0</v>
      </c>
      <c r="AW759" s="1"/>
      <c r="AX759" s="1"/>
      <c r="AY759" s="1"/>
      <c r="AZ759" s="2">
        <f t="shared" si="97"/>
        <v>0</v>
      </c>
      <c r="BA759" s="2">
        <f>SUM(AF759,AH759,-AZ759,-Table1913[[#This Row],[Sale Fee]])</f>
        <v>0</v>
      </c>
      <c r="BC759" s="1"/>
      <c r="BD759" s="1"/>
      <c r="BE759" s="1"/>
    </row>
    <row r="760" spans="1:57" x14ac:dyDescent="0.25">
      <c r="A760" s="1"/>
      <c r="B760" s="1"/>
      <c r="E760" s="4"/>
      <c r="F760" s="4"/>
      <c r="Q760" s="1"/>
      <c r="R760" s="1"/>
      <c r="S760" s="1"/>
      <c r="U760" s="1"/>
      <c r="V760" s="1"/>
      <c r="W760" s="1">
        <f t="shared" si="92"/>
        <v>0</v>
      </c>
      <c r="X760" s="1"/>
      <c r="Y760" s="1"/>
      <c r="Z760" s="1">
        <f>Table1913[[#This Row],[Quantity2]]*Table1913[[#This Row],[U Cost]]</f>
        <v>0</v>
      </c>
      <c r="AB760" s="1"/>
      <c r="AC760" s="1"/>
      <c r="AD760" s="1">
        <f t="shared" si="93"/>
        <v>0</v>
      </c>
      <c r="AE760" s="1"/>
      <c r="AF760" s="1">
        <f>SUM(Table1913[[#This Row],[Total 
Paid]:[Shipping 
Charged]])</f>
        <v>0</v>
      </c>
      <c r="AG760" s="1"/>
      <c r="AH760" s="1"/>
      <c r="AI760" s="1">
        <f t="shared" si="94"/>
        <v>0</v>
      </c>
      <c r="AK760" s="1"/>
      <c r="AL760" s="1"/>
      <c r="AM760" s="1"/>
      <c r="AN760" s="1"/>
      <c r="AP760" s="30"/>
      <c r="AQ760" s="1"/>
      <c r="AR760" s="1">
        <f t="shared" si="89"/>
        <v>0</v>
      </c>
      <c r="AS760" s="1"/>
      <c r="AT760" s="1"/>
      <c r="AU760" s="2">
        <f t="shared" si="95"/>
        <v>0</v>
      </c>
      <c r="AW760" s="1"/>
      <c r="AX760" s="1"/>
      <c r="AY760" s="1"/>
      <c r="AZ760" s="2">
        <f t="shared" si="97"/>
        <v>0</v>
      </c>
      <c r="BA760" s="2">
        <f>SUM(AF760,AH760,-AZ760,-Table1913[[#This Row],[Sale Fee]])</f>
        <v>0</v>
      </c>
      <c r="BC760" s="1"/>
      <c r="BD760" s="1"/>
      <c r="BE760" s="1"/>
    </row>
    <row r="761" spans="1:57" x14ac:dyDescent="0.25">
      <c r="A761" s="1"/>
      <c r="B761" s="1"/>
      <c r="E761" s="4"/>
      <c r="F761" s="4"/>
      <c r="Q761" s="1"/>
      <c r="R761" s="1"/>
      <c r="S761" s="1"/>
      <c r="U761" s="1"/>
      <c r="V761" s="1"/>
      <c r="W761" s="1">
        <f t="shared" si="92"/>
        <v>0</v>
      </c>
      <c r="X761" s="1"/>
      <c r="Y761" s="1"/>
      <c r="Z761" s="1">
        <f>Table1913[[#This Row],[Quantity2]]*Table1913[[#This Row],[U Cost]]</f>
        <v>0</v>
      </c>
      <c r="AB761" s="1"/>
      <c r="AC761" s="1"/>
      <c r="AD761" s="1">
        <f t="shared" si="93"/>
        <v>0</v>
      </c>
      <c r="AE761" s="1"/>
      <c r="AF761" s="1">
        <f>SUM(Table1913[[#This Row],[Total 
Paid]:[Shipping 
Charged]])</f>
        <v>0</v>
      </c>
      <c r="AG761" s="1"/>
      <c r="AH761" s="1"/>
      <c r="AI761" s="1">
        <f t="shared" si="94"/>
        <v>0</v>
      </c>
      <c r="AK761" s="1"/>
      <c r="AL761" s="1"/>
      <c r="AM761" s="1"/>
      <c r="AN761" s="1"/>
      <c r="AP761" s="30"/>
      <c r="AQ761" s="1"/>
      <c r="AR761" s="1">
        <f t="shared" si="89"/>
        <v>0</v>
      </c>
      <c r="AS761" s="1"/>
      <c r="AT761" s="1"/>
      <c r="AU761" s="2">
        <f t="shared" si="95"/>
        <v>0</v>
      </c>
      <c r="AW761" s="1"/>
      <c r="AX761" s="1"/>
      <c r="AY761" s="1"/>
      <c r="AZ761" s="2">
        <f t="shared" si="97"/>
        <v>0</v>
      </c>
      <c r="BA761" s="2">
        <f>SUM(AF761,AH761,-AZ761,-Table1913[[#This Row],[Sale Fee]])</f>
        <v>0</v>
      </c>
      <c r="BC761" s="1"/>
      <c r="BD761" s="1"/>
      <c r="BE761" s="1"/>
    </row>
    <row r="762" spans="1:57" x14ac:dyDescent="0.25">
      <c r="A762" s="1"/>
      <c r="B762" s="1"/>
      <c r="E762" s="4"/>
      <c r="F762" s="4"/>
      <c r="Q762" s="1"/>
      <c r="R762" s="1"/>
      <c r="S762" s="1"/>
      <c r="U762" s="1"/>
      <c r="V762" s="1"/>
      <c r="W762" s="1">
        <f t="shared" ref="W762:W825" si="98">U762*V762</f>
        <v>0</v>
      </c>
      <c r="X762" s="1"/>
      <c r="Y762" s="1"/>
      <c r="Z762" s="1">
        <f>Table1913[[#This Row],[Quantity2]]*Table1913[[#This Row],[U Cost]]</f>
        <v>0</v>
      </c>
      <c r="AB762" s="1"/>
      <c r="AC762" s="1"/>
      <c r="AD762" s="1">
        <f t="shared" ref="AD762:AD825" si="99">AC762*AB762</f>
        <v>0</v>
      </c>
      <c r="AE762" s="1"/>
      <c r="AF762" s="1">
        <f>SUM(Table1913[[#This Row],[Total 
Paid]:[Shipping 
Charged]])</f>
        <v>0</v>
      </c>
      <c r="AG762" s="1"/>
      <c r="AH762" s="1"/>
      <c r="AI762" s="1">
        <f t="shared" ref="AI762:AI825" si="100">SUM(AF762,AG762,AH762)</f>
        <v>0</v>
      </c>
      <c r="AK762" s="1"/>
      <c r="AL762" s="1"/>
      <c r="AM762" s="1"/>
      <c r="AN762" s="1"/>
      <c r="AP762" s="30"/>
      <c r="AQ762" s="1"/>
      <c r="AR762" s="1">
        <f t="shared" si="89"/>
        <v>0</v>
      </c>
      <c r="AS762" s="1"/>
      <c r="AT762" s="1"/>
      <c r="AU762" s="2">
        <f t="shared" ref="AU762:AU825" si="101">SUM(AR762:AT762)</f>
        <v>0</v>
      </c>
      <c r="AW762" s="1"/>
      <c r="AX762" s="1"/>
      <c r="AY762" s="1"/>
      <c r="AZ762" s="2">
        <f t="shared" si="97"/>
        <v>0</v>
      </c>
      <c r="BA762" s="2">
        <f>SUM(AF762,AH762,-AZ762,-Table1913[[#This Row],[Sale Fee]])</f>
        <v>0</v>
      </c>
      <c r="BC762" s="1"/>
      <c r="BD762" s="1"/>
      <c r="BE762" s="1"/>
    </row>
    <row r="763" spans="1:57" x14ac:dyDescent="0.25">
      <c r="A763" s="1"/>
      <c r="B763" s="1"/>
      <c r="E763" s="4"/>
      <c r="F763" s="4"/>
      <c r="Q763" s="1"/>
      <c r="R763" s="1"/>
      <c r="S763" s="1"/>
      <c r="U763" s="1"/>
      <c r="V763" s="1"/>
      <c r="W763" s="1">
        <f t="shared" si="98"/>
        <v>0</v>
      </c>
      <c r="X763" s="1"/>
      <c r="Y763" s="1"/>
      <c r="Z763" s="1">
        <f>Table1913[[#This Row],[Quantity2]]*Table1913[[#This Row],[U Cost]]</f>
        <v>0</v>
      </c>
      <c r="AB763" s="1"/>
      <c r="AC763" s="1"/>
      <c r="AD763" s="1">
        <f t="shared" si="99"/>
        <v>0</v>
      </c>
      <c r="AE763" s="1"/>
      <c r="AF763" s="1">
        <f>SUM(Table1913[[#This Row],[Total 
Paid]:[Shipping 
Charged]])</f>
        <v>0</v>
      </c>
      <c r="AG763" s="1"/>
      <c r="AH763" s="1"/>
      <c r="AI763" s="1">
        <f t="shared" si="100"/>
        <v>0</v>
      </c>
      <c r="AK763" s="1"/>
      <c r="AL763" s="1"/>
      <c r="AM763" s="1"/>
      <c r="AN763" s="1"/>
      <c r="AP763" s="30"/>
      <c r="AQ763" s="1"/>
      <c r="AR763" s="1">
        <f t="shared" si="89"/>
        <v>0</v>
      </c>
      <c r="AS763" s="1"/>
      <c r="AT763" s="1"/>
      <c r="AU763" s="2">
        <f t="shared" si="101"/>
        <v>0</v>
      </c>
      <c r="AW763" s="1"/>
      <c r="AX763" s="1"/>
      <c r="AY763" s="1"/>
      <c r="AZ763" s="2">
        <f t="shared" si="97"/>
        <v>0</v>
      </c>
      <c r="BA763" s="2">
        <f>SUM(AF763,AH763,-AZ763,-Table1913[[#This Row],[Sale Fee]])</f>
        <v>0</v>
      </c>
      <c r="BC763" s="1"/>
      <c r="BD763" s="1"/>
      <c r="BE763" s="1"/>
    </row>
    <row r="764" spans="1:57" x14ac:dyDescent="0.25">
      <c r="A764" s="1"/>
      <c r="B764" s="1"/>
      <c r="E764" s="4"/>
      <c r="F764" s="4"/>
      <c r="Q764" s="1"/>
      <c r="R764" s="1"/>
      <c r="S764" s="1"/>
      <c r="U764" s="1"/>
      <c r="V764" s="1"/>
      <c r="W764" s="1">
        <f t="shared" si="98"/>
        <v>0</v>
      </c>
      <c r="X764" s="1"/>
      <c r="Y764" s="1"/>
      <c r="Z764" s="1">
        <f>Table1913[[#This Row],[Quantity2]]*Table1913[[#This Row],[U Cost]]</f>
        <v>0</v>
      </c>
      <c r="AB764" s="1"/>
      <c r="AC764" s="1"/>
      <c r="AD764" s="1">
        <f t="shared" si="99"/>
        <v>0</v>
      </c>
      <c r="AE764" s="1"/>
      <c r="AF764" s="1">
        <f>SUM(Table1913[[#This Row],[Total 
Paid]:[Shipping 
Charged]])</f>
        <v>0</v>
      </c>
      <c r="AG764" s="1"/>
      <c r="AH764" s="1"/>
      <c r="AI764" s="1">
        <f t="shared" si="100"/>
        <v>0</v>
      </c>
      <c r="AK764" s="1"/>
      <c r="AL764" s="1"/>
      <c r="AM764" s="1"/>
      <c r="AN764" s="1"/>
      <c r="AP764" s="30"/>
      <c r="AQ764" s="1"/>
      <c r="AR764" s="1">
        <f t="shared" si="89"/>
        <v>0</v>
      </c>
      <c r="AS764" s="1"/>
      <c r="AT764" s="1"/>
      <c r="AU764" s="2">
        <f t="shared" si="101"/>
        <v>0</v>
      </c>
      <c r="AW764" s="1"/>
      <c r="AX764" s="1"/>
      <c r="AY764" s="1"/>
      <c r="AZ764" s="2">
        <f t="shared" si="97"/>
        <v>0</v>
      </c>
      <c r="BA764" s="2">
        <f>SUM(AF764,AH764,-AZ764,-Table1913[[#This Row],[Sale Fee]])</f>
        <v>0</v>
      </c>
      <c r="BC764" s="1"/>
      <c r="BD764" s="1"/>
      <c r="BE764" s="1"/>
    </row>
    <row r="765" spans="1:57" x14ac:dyDescent="0.25">
      <c r="A765" s="1"/>
      <c r="B765" s="1"/>
      <c r="E765" s="4"/>
      <c r="F765" s="4"/>
      <c r="Q765" s="1"/>
      <c r="R765" s="1"/>
      <c r="S765" s="1"/>
      <c r="U765" s="1"/>
      <c r="V765" s="1"/>
      <c r="W765" s="1">
        <f t="shared" si="98"/>
        <v>0</v>
      </c>
      <c r="X765" s="1"/>
      <c r="Y765" s="1"/>
      <c r="Z765" s="1">
        <f>Table1913[[#This Row],[Quantity2]]*Table1913[[#This Row],[U Cost]]</f>
        <v>0</v>
      </c>
      <c r="AB765" s="1"/>
      <c r="AC765" s="1"/>
      <c r="AD765" s="1">
        <f t="shared" si="99"/>
        <v>0</v>
      </c>
      <c r="AE765" s="1"/>
      <c r="AF765" s="1">
        <f>SUM(Table1913[[#This Row],[Total 
Paid]:[Shipping 
Charged]])</f>
        <v>0</v>
      </c>
      <c r="AG765" s="1"/>
      <c r="AH765" s="1"/>
      <c r="AI765" s="1">
        <f t="shared" si="100"/>
        <v>0</v>
      </c>
      <c r="AK765" s="1"/>
      <c r="AL765" s="1"/>
      <c r="AM765" s="1"/>
      <c r="AN765" s="1"/>
      <c r="AP765" s="30"/>
      <c r="AQ765" s="1"/>
      <c r="AR765" s="1">
        <f t="shared" si="89"/>
        <v>0</v>
      </c>
      <c r="AS765" s="1"/>
      <c r="AT765" s="1"/>
      <c r="AU765" s="2">
        <f t="shared" si="101"/>
        <v>0</v>
      </c>
      <c r="AW765" s="1"/>
      <c r="AX765" s="1"/>
      <c r="AY765" s="1"/>
      <c r="AZ765" s="2">
        <f t="shared" si="97"/>
        <v>0</v>
      </c>
      <c r="BA765" s="2">
        <f>SUM(AF765,AH765,-AZ765,-Table1913[[#This Row],[Sale Fee]])</f>
        <v>0</v>
      </c>
      <c r="BC765" s="1"/>
      <c r="BD765" s="1"/>
      <c r="BE765" s="1"/>
    </row>
    <row r="766" spans="1:57" x14ac:dyDescent="0.25">
      <c r="A766" s="1"/>
      <c r="B766" s="1"/>
      <c r="E766" s="4"/>
      <c r="F766" s="4"/>
      <c r="Q766" s="1"/>
      <c r="R766" s="1"/>
      <c r="S766" s="1"/>
      <c r="U766" s="1"/>
      <c r="V766" s="1"/>
      <c r="W766" s="1">
        <f t="shared" si="98"/>
        <v>0</v>
      </c>
      <c r="X766" s="1"/>
      <c r="Y766" s="1"/>
      <c r="Z766" s="1">
        <f>Table1913[[#This Row],[Quantity2]]*Table1913[[#This Row],[U Cost]]</f>
        <v>0</v>
      </c>
      <c r="AB766" s="1"/>
      <c r="AC766" s="1"/>
      <c r="AD766" s="1">
        <f t="shared" si="99"/>
        <v>0</v>
      </c>
      <c r="AE766" s="1"/>
      <c r="AF766" s="1">
        <f>SUM(Table1913[[#This Row],[Total 
Paid]:[Shipping 
Charged]])</f>
        <v>0</v>
      </c>
      <c r="AG766" s="1"/>
      <c r="AH766" s="1"/>
      <c r="AI766" s="1">
        <f t="shared" si="100"/>
        <v>0</v>
      </c>
      <c r="AK766" s="1"/>
      <c r="AL766" s="1"/>
      <c r="AM766" s="1"/>
      <c r="AN766" s="1"/>
      <c r="AP766" s="30"/>
      <c r="AQ766" s="1"/>
      <c r="AR766" s="1">
        <f t="shared" si="89"/>
        <v>0</v>
      </c>
      <c r="AS766" s="1"/>
      <c r="AT766" s="1"/>
      <c r="AU766" s="2">
        <f t="shared" si="101"/>
        <v>0</v>
      </c>
      <c r="AW766" s="1"/>
      <c r="AX766" s="1"/>
      <c r="AY766" s="1"/>
      <c r="AZ766" s="2">
        <f t="shared" si="97"/>
        <v>0</v>
      </c>
      <c r="BA766" s="2">
        <f>SUM(AF766,AH766,-AZ766,-Table1913[[#This Row],[Sale Fee]])</f>
        <v>0</v>
      </c>
      <c r="BC766" s="1"/>
      <c r="BD766" s="1"/>
      <c r="BE766" s="1"/>
    </row>
    <row r="767" spans="1:57" x14ac:dyDescent="0.25">
      <c r="A767" s="1"/>
      <c r="B767" s="1"/>
      <c r="E767" s="4"/>
      <c r="F767" s="4"/>
      <c r="Q767" s="1"/>
      <c r="R767" s="1"/>
      <c r="S767" s="1"/>
      <c r="U767" s="1"/>
      <c r="V767" s="1"/>
      <c r="W767" s="1">
        <f t="shared" si="98"/>
        <v>0</v>
      </c>
      <c r="X767" s="1"/>
      <c r="Y767" s="1"/>
      <c r="Z767" s="1">
        <f>Table1913[[#This Row],[Quantity2]]*Table1913[[#This Row],[U Cost]]</f>
        <v>0</v>
      </c>
      <c r="AB767" s="1"/>
      <c r="AC767" s="1"/>
      <c r="AD767" s="1">
        <f t="shared" si="99"/>
        <v>0</v>
      </c>
      <c r="AE767" s="1"/>
      <c r="AF767" s="1">
        <f>SUM(Table1913[[#This Row],[Total 
Paid]:[Shipping 
Charged]])</f>
        <v>0</v>
      </c>
      <c r="AG767" s="1"/>
      <c r="AH767" s="1"/>
      <c r="AI767" s="1">
        <f t="shared" si="100"/>
        <v>0</v>
      </c>
      <c r="AK767" s="1"/>
      <c r="AL767" s="1"/>
      <c r="AM767" s="1"/>
      <c r="AN767" s="1"/>
      <c r="AP767" s="30"/>
      <c r="AQ767" s="1"/>
      <c r="AR767" s="1">
        <f t="shared" si="89"/>
        <v>0</v>
      </c>
      <c r="AS767" s="1"/>
      <c r="AT767" s="1"/>
      <c r="AU767" s="2">
        <f t="shared" si="101"/>
        <v>0</v>
      </c>
      <c r="AW767" s="1"/>
      <c r="AX767" s="1"/>
      <c r="AY767" s="1"/>
      <c r="AZ767" s="2">
        <f t="shared" si="97"/>
        <v>0</v>
      </c>
      <c r="BA767" s="2">
        <f>SUM(AF767,AH767,-AZ767,-Table1913[[#This Row],[Sale Fee]])</f>
        <v>0</v>
      </c>
      <c r="BC767" s="1"/>
      <c r="BD767" s="1"/>
      <c r="BE767" s="1"/>
    </row>
    <row r="768" spans="1:57" x14ac:dyDescent="0.25">
      <c r="A768" s="1"/>
      <c r="B768" s="1"/>
      <c r="E768" s="4"/>
      <c r="F768" s="4"/>
      <c r="Q768" s="1"/>
      <c r="R768" s="1"/>
      <c r="S768" s="1"/>
      <c r="U768" s="1"/>
      <c r="V768" s="1"/>
      <c r="W768" s="1">
        <f t="shared" si="98"/>
        <v>0</v>
      </c>
      <c r="X768" s="1"/>
      <c r="Y768" s="1"/>
      <c r="Z768" s="1">
        <f>Table1913[[#This Row],[Quantity2]]*Table1913[[#This Row],[U Cost]]</f>
        <v>0</v>
      </c>
      <c r="AB768" s="1"/>
      <c r="AC768" s="1"/>
      <c r="AD768" s="1">
        <f t="shared" si="99"/>
        <v>0</v>
      </c>
      <c r="AE768" s="1"/>
      <c r="AF768" s="1">
        <f>SUM(Table1913[[#This Row],[Total 
Paid]:[Shipping 
Charged]])</f>
        <v>0</v>
      </c>
      <c r="AG768" s="1"/>
      <c r="AH768" s="1"/>
      <c r="AI768" s="1">
        <f t="shared" si="100"/>
        <v>0</v>
      </c>
      <c r="AK768" s="1"/>
      <c r="AL768" s="1"/>
      <c r="AM768" s="1"/>
      <c r="AN768" s="1"/>
      <c r="AP768" s="30"/>
      <c r="AQ768" s="1"/>
      <c r="AR768" s="1">
        <f t="shared" si="89"/>
        <v>0</v>
      </c>
      <c r="AS768" s="1"/>
      <c r="AT768" s="1"/>
      <c r="AU768" s="2">
        <f t="shared" si="101"/>
        <v>0</v>
      </c>
      <c r="AW768" s="1"/>
      <c r="AX768" s="1"/>
      <c r="AY768" s="1"/>
      <c r="AZ768" s="2">
        <f t="shared" si="97"/>
        <v>0</v>
      </c>
      <c r="BA768" s="2">
        <f>SUM(AF768,AH768,-AZ768,-Table1913[[#This Row],[Sale Fee]])</f>
        <v>0</v>
      </c>
      <c r="BC768" s="1"/>
      <c r="BD768" s="1"/>
      <c r="BE768" s="1"/>
    </row>
    <row r="769" spans="1:57" x14ac:dyDescent="0.25">
      <c r="A769" s="1"/>
      <c r="B769" s="1"/>
      <c r="E769" s="4"/>
      <c r="F769" s="4"/>
      <c r="Q769" s="1"/>
      <c r="R769" s="1"/>
      <c r="S769" s="1"/>
      <c r="U769" s="1"/>
      <c r="V769" s="1"/>
      <c r="W769" s="1">
        <f t="shared" si="98"/>
        <v>0</v>
      </c>
      <c r="X769" s="1"/>
      <c r="Y769" s="1"/>
      <c r="Z769" s="1">
        <f>Table1913[[#This Row],[Quantity2]]*Table1913[[#This Row],[U Cost]]</f>
        <v>0</v>
      </c>
      <c r="AB769" s="1"/>
      <c r="AC769" s="1"/>
      <c r="AD769" s="1">
        <f t="shared" si="99"/>
        <v>0</v>
      </c>
      <c r="AE769" s="1"/>
      <c r="AF769" s="1">
        <f>SUM(Table1913[[#This Row],[Total 
Paid]:[Shipping 
Charged]])</f>
        <v>0</v>
      </c>
      <c r="AG769" s="1"/>
      <c r="AH769" s="1"/>
      <c r="AI769" s="1">
        <f t="shared" si="100"/>
        <v>0</v>
      </c>
      <c r="AK769" s="1"/>
      <c r="AL769" s="1"/>
      <c r="AM769" s="1"/>
      <c r="AN769" s="1"/>
      <c r="AP769" s="30"/>
      <c r="AQ769" s="1"/>
      <c r="AR769" s="1">
        <f t="shared" si="89"/>
        <v>0</v>
      </c>
      <c r="AS769" s="1"/>
      <c r="AT769" s="1"/>
      <c r="AU769" s="2">
        <f t="shared" si="101"/>
        <v>0</v>
      </c>
      <c r="AW769" s="1"/>
      <c r="AX769" s="1"/>
      <c r="AY769" s="1"/>
      <c r="AZ769" s="2">
        <f t="shared" si="97"/>
        <v>0</v>
      </c>
      <c r="BA769" s="2">
        <f>SUM(AF769,AH769,-AZ769,-Table1913[[#This Row],[Sale Fee]])</f>
        <v>0</v>
      </c>
      <c r="BC769" s="1"/>
      <c r="BD769" s="1"/>
      <c r="BE769" s="1"/>
    </row>
    <row r="770" spans="1:57" x14ac:dyDescent="0.25">
      <c r="A770" s="1"/>
      <c r="B770" s="1"/>
      <c r="E770" s="4"/>
      <c r="F770" s="4"/>
      <c r="Q770" s="1"/>
      <c r="R770" s="1"/>
      <c r="S770" s="1"/>
      <c r="U770" s="1"/>
      <c r="V770" s="1"/>
      <c r="W770" s="1">
        <f t="shared" si="98"/>
        <v>0</v>
      </c>
      <c r="X770" s="1"/>
      <c r="Y770" s="1"/>
      <c r="Z770" s="1">
        <f>Table1913[[#This Row],[Quantity2]]*Table1913[[#This Row],[U Cost]]</f>
        <v>0</v>
      </c>
      <c r="AB770" s="1"/>
      <c r="AC770" s="1"/>
      <c r="AD770" s="1">
        <f t="shared" si="99"/>
        <v>0</v>
      </c>
      <c r="AE770" s="1"/>
      <c r="AF770" s="1">
        <f>SUM(Table1913[[#This Row],[Total 
Paid]:[Shipping 
Charged]])</f>
        <v>0</v>
      </c>
      <c r="AG770" s="1"/>
      <c r="AH770" s="1"/>
      <c r="AI770" s="1">
        <f t="shared" si="100"/>
        <v>0</v>
      </c>
      <c r="AK770" s="1"/>
      <c r="AL770" s="1"/>
      <c r="AM770" s="1"/>
      <c r="AN770" s="1"/>
      <c r="AP770" s="30"/>
      <c r="AQ770" s="1"/>
      <c r="AR770" s="1">
        <f t="shared" si="89"/>
        <v>0</v>
      </c>
      <c r="AS770" s="1"/>
      <c r="AT770" s="1"/>
      <c r="AU770" s="2">
        <f t="shared" si="101"/>
        <v>0</v>
      </c>
      <c r="AW770" s="1"/>
      <c r="AX770" s="1"/>
      <c r="AY770" s="1"/>
      <c r="AZ770" s="2">
        <f t="shared" si="97"/>
        <v>0</v>
      </c>
      <c r="BA770" s="2">
        <f>SUM(AF770,AH770,-AZ770,-Table1913[[#This Row],[Sale Fee]])</f>
        <v>0</v>
      </c>
      <c r="BC770" s="1"/>
      <c r="BD770" s="1"/>
      <c r="BE770" s="1"/>
    </row>
    <row r="771" spans="1:57" x14ac:dyDescent="0.25">
      <c r="A771" s="1"/>
      <c r="B771" s="1"/>
      <c r="E771" s="4"/>
      <c r="F771" s="4"/>
      <c r="Q771" s="1"/>
      <c r="R771" s="1"/>
      <c r="S771" s="1"/>
      <c r="U771" s="1"/>
      <c r="V771" s="1"/>
      <c r="W771" s="1">
        <f t="shared" si="98"/>
        <v>0</v>
      </c>
      <c r="X771" s="1"/>
      <c r="Y771" s="1"/>
      <c r="Z771" s="1">
        <f>Table1913[[#This Row],[Quantity2]]*Table1913[[#This Row],[U Cost]]</f>
        <v>0</v>
      </c>
      <c r="AB771" s="1"/>
      <c r="AC771" s="1"/>
      <c r="AD771" s="1">
        <f t="shared" si="99"/>
        <v>0</v>
      </c>
      <c r="AE771" s="1"/>
      <c r="AF771" s="1">
        <f>SUM(Table1913[[#This Row],[Total 
Paid]:[Shipping 
Charged]])</f>
        <v>0</v>
      </c>
      <c r="AG771" s="1"/>
      <c r="AH771" s="1"/>
      <c r="AI771" s="1">
        <f t="shared" si="100"/>
        <v>0</v>
      </c>
      <c r="AK771" s="1"/>
      <c r="AL771" s="1"/>
      <c r="AM771" s="1"/>
      <c r="AN771" s="1"/>
      <c r="AP771" s="30"/>
      <c r="AQ771" s="1"/>
      <c r="AR771" s="1">
        <f t="shared" si="89"/>
        <v>0</v>
      </c>
      <c r="AS771" s="1"/>
      <c r="AT771" s="1"/>
      <c r="AU771" s="2">
        <f t="shared" si="101"/>
        <v>0</v>
      </c>
      <c r="AW771" s="1"/>
      <c r="AX771" s="1"/>
      <c r="AY771" s="1"/>
      <c r="AZ771" s="2">
        <f t="shared" si="97"/>
        <v>0</v>
      </c>
      <c r="BA771" s="2">
        <f>SUM(AF771,AH771,-AZ771,-Table1913[[#This Row],[Sale Fee]])</f>
        <v>0</v>
      </c>
      <c r="BC771" s="1"/>
      <c r="BD771" s="1"/>
      <c r="BE771" s="1"/>
    </row>
    <row r="772" spans="1:57" x14ac:dyDescent="0.25">
      <c r="A772" s="1"/>
      <c r="B772" s="1"/>
      <c r="E772" s="4"/>
      <c r="F772" s="4"/>
      <c r="Q772" s="1"/>
      <c r="R772" s="1"/>
      <c r="S772" s="1"/>
      <c r="U772" s="1"/>
      <c r="V772" s="1"/>
      <c r="W772" s="1">
        <f t="shared" si="98"/>
        <v>0</v>
      </c>
      <c r="X772" s="1"/>
      <c r="Y772" s="1"/>
      <c r="Z772" s="1">
        <f>Table1913[[#This Row],[Quantity2]]*Table1913[[#This Row],[U Cost]]</f>
        <v>0</v>
      </c>
      <c r="AB772" s="1"/>
      <c r="AC772" s="1"/>
      <c r="AD772" s="1">
        <f t="shared" si="99"/>
        <v>0</v>
      </c>
      <c r="AE772" s="1"/>
      <c r="AF772" s="1">
        <f>SUM(Table1913[[#This Row],[Total 
Paid]:[Shipping 
Charged]])</f>
        <v>0</v>
      </c>
      <c r="AG772" s="1"/>
      <c r="AH772" s="1"/>
      <c r="AI772" s="1">
        <f t="shared" si="100"/>
        <v>0</v>
      </c>
      <c r="AK772" s="1"/>
      <c r="AL772" s="1"/>
      <c r="AM772" s="1"/>
      <c r="AN772" s="1"/>
      <c r="AP772" s="30"/>
      <c r="AQ772" s="1"/>
      <c r="AR772" s="1">
        <f t="shared" si="89"/>
        <v>0</v>
      </c>
      <c r="AS772" s="1"/>
      <c r="AT772" s="1"/>
      <c r="AU772" s="2">
        <f t="shared" si="101"/>
        <v>0</v>
      </c>
      <c r="AW772" s="1"/>
      <c r="AX772" s="1"/>
      <c r="AY772" s="1"/>
      <c r="AZ772" s="2">
        <f t="shared" si="97"/>
        <v>0</v>
      </c>
      <c r="BA772" s="2">
        <f>SUM(AF772,AH772,-AZ772,-Table1913[[#This Row],[Sale Fee]])</f>
        <v>0</v>
      </c>
      <c r="BC772" s="1"/>
      <c r="BD772" s="1"/>
      <c r="BE772" s="1"/>
    </row>
    <row r="773" spans="1:57" x14ac:dyDescent="0.25">
      <c r="A773" s="1"/>
      <c r="B773" s="1"/>
      <c r="E773" s="4"/>
      <c r="F773" s="4"/>
      <c r="Q773" s="1"/>
      <c r="R773" s="1"/>
      <c r="S773" s="1"/>
      <c r="U773" s="1"/>
      <c r="V773" s="1"/>
      <c r="W773" s="1">
        <f t="shared" si="98"/>
        <v>0</v>
      </c>
      <c r="X773" s="1"/>
      <c r="Y773" s="1"/>
      <c r="Z773" s="1">
        <f>Table1913[[#This Row],[Quantity2]]*Table1913[[#This Row],[U Cost]]</f>
        <v>0</v>
      </c>
      <c r="AB773" s="1"/>
      <c r="AC773" s="1"/>
      <c r="AD773" s="1">
        <f t="shared" si="99"/>
        <v>0</v>
      </c>
      <c r="AE773" s="1"/>
      <c r="AF773" s="1">
        <f>SUM(Table1913[[#This Row],[Total 
Paid]:[Shipping 
Charged]])</f>
        <v>0</v>
      </c>
      <c r="AG773" s="1"/>
      <c r="AH773" s="1"/>
      <c r="AI773" s="1">
        <f t="shared" si="100"/>
        <v>0</v>
      </c>
      <c r="AK773" s="1"/>
      <c r="AL773" s="1"/>
      <c r="AM773" s="1"/>
      <c r="AN773" s="1"/>
      <c r="AP773" s="30"/>
      <c r="AQ773" s="1"/>
      <c r="AR773" s="1">
        <f t="shared" si="89"/>
        <v>0</v>
      </c>
      <c r="AS773" s="1"/>
      <c r="AT773" s="1"/>
      <c r="AU773" s="2">
        <f t="shared" si="101"/>
        <v>0</v>
      </c>
      <c r="AW773" s="1"/>
      <c r="AX773" s="1"/>
      <c r="AY773" s="1"/>
      <c r="AZ773" s="2">
        <f t="shared" si="97"/>
        <v>0</v>
      </c>
      <c r="BA773" s="2">
        <f>SUM(AF773,AH773,-AZ773,-Table1913[[#This Row],[Sale Fee]])</f>
        <v>0</v>
      </c>
      <c r="BC773" s="1"/>
      <c r="BD773" s="1"/>
      <c r="BE773" s="1"/>
    </row>
    <row r="774" spans="1:57" x14ac:dyDescent="0.25">
      <c r="A774" s="1"/>
      <c r="B774" s="1"/>
      <c r="E774" s="4"/>
      <c r="F774" s="4"/>
      <c r="Q774" s="1"/>
      <c r="R774" s="1"/>
      <c r="S774" s="1"/>
      <c r="U774" s="1"/>
      <c r="V774" s="1"/>
      <c r="W774" s="1">
        <f t="shared" si="98"/>
        <v>0</v>
      </c>
      <c r="X774" s="1"/>
      <c r="Y774" s="1"/>
      <c r="Z774" s="1">
        <f>Table1913[[#This Row],[Quantity2]]*Table1913[[#This Row],[U Cost]]</f>
        <v>0</v>
      </c>
      <c r="AB774" s="1"/>
      <c r="AC774" s="1"/>
      <c r="AD774" s="1">
        <f t="shared" si="99"/>
        <v>0</v>
      </c>
      <c r="AE774" s="1"/>
      <c r="AF774" s="1">
        <f>SUM(Table1913[[#This Row],[Total 
Paid]:[Shipping 
Charged]])</f>
        <v>0</v>
      </c>
      <c r="AG774" s="1"/>
      <c r="AH774" s="1"/>
      <c r="AI774" s="1">
        <f t="shared" si="100"/>
        <v>0</v>
      </c>
      <c r="AK774" s="1"/>
      <c r="AL774" s="1"/>
      <c r="AM774" s="1"/>
      <c r="AN774" s="1"/>
      <c r="AP774" s="30"/>
      <c r="AQ774" s="1"/>
      <c r="AR774" s="1">
        <f t="shared" si="89"/>
        <v>0</v>
      </c>
      <c r="AS774" s="1"/>
      <c r="AT774" s="1"/>
      <c r="AU774" s="2">
        <f t="shared" si="101"/>
        <v>0</v>
      </c>
      <c r="AW774" s="1"/>
      <c r="AX774" s="1"/>
      <c r="AY774" s="1"/>
      <c r="AZ774" s="2">
        <f t="shared" si="97"/>
        <v>0</v>
      </c>
      <c r="BA774" s="2">
        <f>SUM(AF774,AH774,-AZ774,-Table1913[[#This Row],[Sale Fee]])</f>
        <v>0</v>
      </c>
      <c r="BC774" s="1"/>
      <c r="BD774" s="1"/>
      <c r="BE774" s="1"/>
    </row>
    <row r="775" spans="1:57" x14ac:dyDescent="0.25">
      <c r="A775" s="1"/>
      <c r="B775" s="1"/>
      <c r="E775" s="4"/>
      <c r="F775" s="4"/>
      <c r="Q775" s="1"/>
      <c r="R775" s="1"/>
      <c r="S775" s="1"/>
      <c r="U775" s="1"/>
      <c r="V775" s="1"/>
      <c r="W775" s="1">
        <f t="shared" si="98"/>
        <v>0</v>
      </c>
      <c r="X775" s="1"/>
      <c r="Y775" s="1"/>
      <c r="Z775" s="1">
        <f>Table1913[[#This Row],[Quantity2]]*Table1913[[#This Row],[U Cost]]</f>
        <v>0</v>
      </c>
      <c r="AB775" s="1"/>
      <c r="AC775" s="1"/>
      <c r="AD775" s="1">
        <f t="shared" si="99"/>
        <v>0</v>
      </c>
      <c r="AE775" s="1"/>
      <c r="AF775" s="1">
        <f>SUM(Table1913[[#This Row],[Total 
Paid]:[Shipping 
Charged]])</f>
        <v>0</v>
      </c>
      <c r="AG775" s="1"/>
      <c r="AH775" s="1"/>
      <c r="AI775" s="1">
        <f t="shared" si="100"/>
        <v>0</v>
      </c>
      <c r="AK775" s="1"/>
      <c r="AL775" s="1"/>
      <c r="AM775" s="1"/>
      <c r="AN775" s="1"/>
      <c r="AP775" s="30"/>
      <c r="AQ775" s="1"/>
      <c r="AR775" s="1">
        <f t="shared" si="89"/>
        <v>0</v>
      </c>
      <c r="AS775" s="1"/>
      <c r="AT775" s="1"/>
      <c r="AU775" s="2">
        <f t="shared" si="101"/>
        <v>0</v>
      </c>
      <c r="AW775" s="1"/>
      <c r="AX775" s="1"/>
      <c r="AY775" s="1"/>
      <c r="AZ775" s="2">
        <f t="shared" si="97"/>
        <v>0</v>
      </c>
      <c r="BA775" s="2">
        <f>SUM(AF775,AH775,-AZ775,-Table1913[[#This Row],[Sale Fee]])</f>
        <v>0</v>
      </c>
      <c r="BC775" s="1"/>
      <c r="BD775" s="1"/>
      <c r="BE775" s="1"/>
    </row>
    <row r="776" spans="1:57" x14ac:dyDescent="0.25">
      <c r="A776" s="1"/>
      <c r="B776" s="1"/>
      <c r="E776" s="4"/>
      <c r="F776" s="4"/>
      <c r="Q776" s="1"/>
      <c r="R776" s="1"/>
      <c r="S776" s="1"/>
      <c r="U776" s="1"/>
      <c r="V776" s="1"/>
      <c r="W776" s="1">
        <f t="shared" si="98"/>
        <v>0</v>
      </c>
      <c r="X776" s="1"/>
      <c r="Y776" s="1"/>
      <c r="Z776" s="1">
        <f>Table1913[[#This Row],[Quantity2]]*Table1913[[#This Row],[U Cost]]</f>
        <v>0</v>
      </c>
      <c r="AB776" s="1"/>
      <c r="AC776" s="1"/>
      <c r="AD776" s="1">
        <f t="shared" si="99"/>
        <v>0</v>
      </c>
      <c r="AE776" s="1"/>
      <c r="AF776" s="1">
        <f>SUM(Table1913[[#This Row],[Total 
Paid]:[Shipping 
Charged]])</f>
        <v>0</v>
      </c>
      <c r="AG776" s="1"/>
      <c r="AH776" s="1"/>
      <c r="AI776" s="1">
        <f t="shared" si="100"/>
        <v>0</v>
      </c>
      <c r="AK776" s="1"/>
      <c r="AL776" s="1"/>
      <c r="AM776" s="1"/>
      <c r="AN776" s="1"/>
      <c r="AP776" s="30"/>
      <c r="AQ776" s="1"/>
      <c r="AR776" s="1">
        <f t="shared" si="89"/>
        <v>0</v>
      </c>
      <c r="AS776" s="1"/>
      <c r="AT776" s="1"/>
      <c r="AU776" s="2">
        <f t="shared" si="101"/>
        <v>0</v>
      </c>
      <c r="AW776" s="1"/>
      <c r="AX776" s="1"/>
      <c r="AY776" s="1"/>
      <c r="AZ776" s="2">
        <f t="shared" si="97"/>
        <v>0</v>
      </c>
      <c r="BA776" s="2">
        <f>SUM(AF776,AH776,-AZ776,-Table1913[[#This Row],[Sale Fee]])</f>
        <v>0</v>
      </c>
      <c r="BC776" s="1"/>
      <c r="BD776" s="1"/>
      <c r="BE776" s="1"/>
    </row>
    <row r="777" spans="1:57" x14ac:dyDescent="0.25">
      <c r="A777" s="1"/>
      <c r="B777" s="1"/>
      <c r="E777" s="4"/>
      <c r="F777" s="4"/>
      <c r="Q777" s="1"/>
      <c r="R777" s="1"/>
      <c r="S777" s="1"/>
      <c r="U777" s="1"/>
      <c r="V777" s="1"/>
      <c r="W777" s="1">
        <f t="shared" si="98"/>
        <v>0</v>
      </c>
      <c r="X777" s="1"/>
      <c r="Y777" s="1"/>
      <c r="Z777" s="1">
        <f>Table1913[[#This Row],[Quantity2]]*Table1913[[#This Row],[U Cost]]</f>
        <v>0</v>
      </c>
      <c r="AB777" s="1"/>
      <c r="AC777" s="1"/>
      <c r="AD777" s="1">
        <f t="shared" si="99"/>
        <v>0</v>
      </c>
      <c r="AE777" s="1"/>
      <c r="AF777" s="1">
        <f>SUM(Table1913[[#This Row],[Total 
Paid]:[Shipping 
Charged]])</f>
        <v>0</v>
      </c>
      <c r="AG777" s="1"/>
      <c r="AH777" s="1"/>
      <c r="AI777" s="1">
        <f t="shared" si="100"/>
        <v>0</v>
      </c>
      <c r="AK777" s="1"/>
      <c r="AL777" s="1"/>
      <c r="AM777" s="1"/>
      <c r="AN777" s="1"/>
      <c r="AP777" s="30"/>
      <c r="AQ777" s="1"/>
      <c r="AR777" s="1">
        <f t="shared" si="89"/>
        <v>0</v>
      </c>
      <c r="AS777" s="1"/>
      <c r="AT777" s="1"/>
      <c r="AU777" s="2">
        <f t="shared" si="101"/>
        <v>0</v>
      </c>
      <c r="AW777" s="1"/>
      <c r="AX777" s="1"/>
      <c r="AY777" s="1"/>
      <c r="AZ777" s="2">
        <f t="shared" si="97"/>
        <v>0</v>
      </c>
      <c r="BA777" s="2">
        <f>SUM(AF777,AH777,-AZ777,-Table1913[[#This Row],[Sale Fee]])</f>
        <v>0</v>
      </c>
      <c r="BC777" s="1"/>
      <c r="BD777" s="1"/>
      <c r="BE777" s="1"/>
    </row>
    <row r="778" spans="1:57" x14ac:dyDescent="0.25">
      <c r="A778" s="1"/>
      <c r="B778" s="1"/>
      <c r="E778" s="4"/>
      <c r="F778" s="4"/>
      <c r="Q778" s="1"/>
      <c r="R778" s="1"/>
      <c r="S778" s="1"/>
      <c r="U778" s="1"/>
      <c r="V778" s="1"/>
      <c r="W778" s="1">
        <f t="shared" si="98"/>
        <v>0</v>
      </c>
      <c r="X778" s="1"/>
      <c r="Y778" s="1"/>
      <c r="Z778" s="1">
        <f>Table1913[[#This Row],[Quantity2]]*Table1913[[#This Row],[U Cost]]</f>
        <v>0</v>
      </c>
      <c r="AB778" s="1"/>
      <c r="AC778" s="1"/>
      <c r="AD778" s="1">
        <f t="shared" si="99"/>
        <v>0</v>
      </c>
      <c r="AE778" s="1"/>
      <c r="AF778" s="1">
        <f>SUM(Table1913[[#This Row],[Total 
Paid]:[Shipping 
Charged]])</f>
        <v>0</v>
      </c>
      <c r="AG778" s="1"/>
      <c r="AH778" s="1"/>
      <c r="AI778" s="1">
        <f t="shared" si="100"/>
        <v>0</v>
      </c>
      <c r="AK778" s="1"/>
      <c r="AL778" s="1"/>
      <c r="AM778" s="1"/>
      <c r="AN778" s="1"/>
      <c r="AP778" s="30"/>
      <c r="AQ778" s="1"/>
      <c r="AR778" s="1">
        <f t="shared" si="89"/>
        <v>0</v>
      </c>
      <c r="AS778" s="1"/>
      <c r="AT778" s="1"/>
      <c r="AU778" s="2">
        <f t="shared" si="101"/>
        <v>0</v>
      </c>
      <c r="AW778" s="1"/>
      <c r="AX778" s="1"/>
      <c r="AY778" s="1"/>
      <c r="AZ778" s="2">
        <f t="shared" si="97"/>
        <v>0</v>
      </c>
      <c r="BA778" s="2">
        <f>SUM(AF778,AH778,-AZ778,-Table1913[[#This Row],[Sale Fee]])</f>
        <v>0</v>
      </c>
      <c r="BC778" s="1"/>
      <c r="BD778" s="1"/>
      <c r="BE778" s="1"/>
    </row>
    <row r="779" spans="1:57" x14ac:dyDescent="0.25">
      <c r="A779" s="1"/>
      <c r="B779" s="1"/>
      <c r="E779" s="4"/>
      <c r="F779" s="4"/>
      <c r="Q779" s="1"/>
      <c r="R779" s="1"/>
      <c r="S779" s="1"/>
      <c r="U779" s="1"/>
      <c r="V779" s="1"/>
      <c r="W779" s="1">
        <f t="shared" si="98"/>
        <v>0</v>
      </c>
      <c r="X779" s="1"/>
      <c r="Y779" s="1"/>
      <c r="Z779" s="1">
        <f>Table1913[[#This Row],[Quantity2]]*Table1913[[#This Row],[U Cost]]</f>
        <v>0</v>
      </c>
      <c r="AB779" s="1"/>
      <c r="AC779" s="1"/>
      <c r="AD779" s="1">
        <f t="shared" si="99"/>
        <v>0</v>
      </c>
      <c r="AE779" s="1"/>
      <c r="AF779" s="1">
        <f>SUM(Table1913[[#This Row],[Total 
Paid]:[Shipping 
Charged]])</f>
        <v>0</v>
      </c>
      <c r="AG779" s="1"/>
      <c r="AH779" s="1"/>
      <c r="AI779" s="1">
        <f t="shared" si="100"/>
        <v>0</v>
      </c>
      <c r="AK779" s="1"/>
      <c r="AL779" s="1"/>
      <c r="AM779" s="1"/>
      <c r="AN779" s="1"/>
      <c r="AP779" s="30"/>
      <c r="AQ779" s="1"/>
      <c r="AR779" s="1">
        <f t="shared" si="89"/>
        <v>0</v>
      </c>
      <c r="AS779" s="1"/>
      <c r="AT779" s="1"/>
      <c r="AU779" s="2">
        <f t="shared" si="101"/>
        <v>0</v>
      </c>
      <c r="AW779" s="1"/>
      <c r="AX779" s="1"/>
      <c r="AY779" s="1"/>
      <c r="AZ779" s="2">
        <f t="shared" si="97"/>
        <v>0</v>
      </c>
      <c r="BA779" s="2">
        <f>SUM(AF779,AH779,-AZ779,-Table1913[[#This Row],[Sale Fee]])</f>
        <v>0</v>
      </c>
      <c r="BC779" s="1"/>
      <c r="BD779" s="1"/>
      <c r="BE779" s="1"/>
    </row>
    <row r="780" spans="1:57" x14ac:dyDescent="0.25">
      <c r="A780" s="1"/>
      <c r="B780" s="1"/>
      <c r="E780" s="4"/>
      <c r="F780" s="4"/>
      <c r="Q780" s="1"/>
      <c r="R780" s="1"/>
      <c r="S780" s="1"/>
      <c r="U780" s="1"/>
      <c r="V780" s="1"/>
      <c r="W780" s="1">
        <f t="shared" si="98"/>
        <v>0</v>
      </c>
      <c r="X780" s="1"/>
      <c r="Y780" s="1"/>
      <c r="Z780" s="1">
        <f>Table1913[[#This Row],[Quantity2]]*Table1913[[#This Row],[U Cost]]</f>
        <v>0</v>
      </c>
      <c r="AB780" s="1"/>
      <c r="AC780" s="1"/>
      <c r="AD780" s="1">
        <f t="shared" si="99"/>
        <v>0</v>
      </c>
      <c r="AE780" s="1"/>
      <c r="AF780" s="1">
        <f>SUM(Table1913[[#This Row],[Total 
Paid]:[Shipping 
Charged]])</f>
        <v>0</v>
      </c>
      <c r="AG780" s="1"/>
      <c r="AH780" s="1"/>
      <c r="AI780" s="1">
        <f t="shared" si="100"/>
        <v>0</v>
      </c>
      <c r="AK780" s="1"/>
      <c r="AL780" s="1"/>
      <c r="AM780" s="1"/>
      <c r="AN780" s="1"/>
      <c r="AP780" s="30"/>
      <c r="AQ780" s="1"/>
      <c r="AR780" s="1">
        <f t="shared" si="89"/>
        <v>0</v>
      </c>
      <c r="AS780" s="1"/>
      <c r="AT780" s="1"/>
      <c r="AU780" s="2">
        <f t="shared" si="101"/>
        <v>0</v>
      </c>
      <c r="AW780" s="1"/>
      <c r="AX780" s="1"/>
      <c r="AY780" s="1"/>
      <c r="AZ780" s="2">
        <f t="shared" si="97"/>
        <v>0</v>
      </c>
      <c r="BA780" s="2">
        <f>SUM(AF780,AH780,-AZ780,-Table1913[[#This Row],[Sale Fee]])</f>
        <v>0</v>
      </c>
      <c r="BC780" s="1"/>
      <c r="BD780" s="1"/>
      <c r="BE780" s="1"/>
    </row>
    <row r="781" spans="1:57" x14ac:dyDescent="0.25">
      <c r="A781" s="1"/>
      <c r="B781" s="1"/>
      <c r="E781" s="4"/>
      <c r="F781" s="4"/>
      <c r="Q781" s="1"/>
      <c r="R781" s="1"/>
      <c r="S781" s="1"/>
      <c r="U781" s="1"/>
      <c r="V781" s="1"/>
      <c r="W781" s="1">
        <f t="shared" si="98"/>
        <v>0</v>
      </c>
      <c r="X781" s="1"/>
      <c r="Y781" s="1"/>
      <c r="Z781" s="1">
        <f>Table1913[[#This Row],[Quantity2]]*Table1913[[#This Row],[U Cost]]</f>
        <v>0</v>
      </c>
      <c r="AB781" s="1"/>
      <c r="AC781" s="1"/>
      <c r="AD781" s="1">
        <f t="shared" si="99"/>
        <v>0</v>
      </c>
      <c r="AE781" s="1"/>
      <c r="AF781" s="1">
        <f>SUM(Table1913[[#This Row],[Total 
Paid]:[Shipping 
Charged]])</f>
        <v>0</v>
      </c>
      <c r="AG781" s="1"/>
      <c r="AH781" s="1"/>
      <c r="AI781" s="1">
        <f t="shared" si="100"/>
        <v>0</v>
      </c>
      <c r="AK781" s="1"/>
      <c r="AL781" s="1"/>
      <c r="AM781" s="1"/>
      <c r="AN781" s="1"/>
      <c r="AP781" s="30"/>
      <c r="AQ781" s="1"/>
      <c r="AR781" s="1">
        <f t="shared" si="89"/>
        <v>0</v>
      </c>
      <c r="AS781" s="1"/>
      <c r="AT781" s="1"/>
      <c r="AU781" s="2">
        <f t="shared" si="101"/>
        <v>0</v>
      </c>
      <c r="AW781" s="1"/>
      <c r="AX781" s="1"/>
      <c r="AY781" s="1"/>
      <c r="AZ781" s="2">
        <f t="shared" si="97"/>
        <v>0</v>
      </c>
      <c r="BA781" s="2">
        <f>SUM(AF781,AH781,-AZ781,-Table1913[[#This Row],[Sale Fee]])</f>
        <v>0</v>
      </c>
      <c r="BC781" s="1"/>
      <c r="BD781" s="1"/>
      <c r="BE781" s="1"/>
    </row>
    <row r="782" spans="1:57" x14ac:dyDescent="0.25">
      <c r="A782" s="1"/>
      <c r="B782" s="1"/>
      <c r="E782" s="4"/>
      <c r="F782" s="4"/>
      <c r="Q782" s="1"/>
      <c r="R782" s="1"/>
      <c r="S782" s="1"/>
      <c r="U782" s="1"/>
      <c r="V782" s="1"/>
      <c r="W782" s="1">
        <f t="shared" si="98"/>
        <v>0</v>
      </c>
      <c r="X782" s="1"/>
      <c r="Y782" s="1"/>
      <c r="Z782" s="1">
        <f>Table1913[[#This Row],[Quantity2]]*Table1913[[#This Row],[U Cost]]</f>
        <v>0</v>
      </c>
      <c r="AB782" s="1"/>
      <c r="AC782" s="1"/>
      <c r="AD782" s="1">
        <f t="shared" si="99"/>
        <v>0</v>
      </c>
      <c r="AE782" s="1"/>
      <c r="AF782" s="1">
        <f>SUM(Table1913[[#This Row],[Total 
Paid]:[Shipping 
Charged]])</f>
        <v>0</v>
      </c>
      <c r="AG782" s="1"/>
      <c r="AH782" s="1"/>
      <c r="AI782" s="1">
        <f t="shared" si="100"/>
        <v>0</v>
      </c>
      <c r="AK782" s="1"/>
      <c r="AL782" s="1"/>
      <c r="AM782" s="1"/>
      <c r="AN782" s="1"/>
      <c r="AP782" s="30"/>
      <c r="AQ782" s="1"/>
      <c r="AR782" s="1">
        <f t="shared" si="89"/>
        <v>0</v>
      </c>
      <c r="AS782" s="1"/>
      <c r="AT782" s="1"/>
      <c r="AU782" s="2">
        <f t="shared" si="101"/>
        <v>0</v>
      </c>
      <c r="AW782" s="1"/>
      <c r="AX782" s="1"/>
      <c r="AY782" s="1"/>
      <c r="AZ782" s="2">
        <f t="shared" si="97"/>
        <v>0</v>
      </c>
      <c r="BA782" s="2">
        <f>SUM(AF782,AH782,-AZ782,-Table1913[[#This Row],[Sale Fee]])</f>
        <v>0</v>
      </c>
      <c r="BC782" s="1"/>
      <c r="BD782" s="1"/>
      <c r="BE782" s="1"/>
    </row>
    <row r="783" spans="1:57" x14ac:dyDescent="0.25">
      <c r="A783" s="1"/>
      <c r="B783" s="1"/>
      <c r="E783" s="4"/>
      <c r="F783" s="4"/>
      <c r="Q783" s="1"/>
      <c r="R783" s="1"/>
      <c r="S783" s="1"/>
      <c r="U783" s="1"/>
      <c r="V783" s="1"/>
      <c r="W783" s="1">
        <f t="shared" si="98"/>
        <v>0</v>
      </c>
      <c r="X783" s="1"/>
      <c r="Y783" s="1"/>
      <c r="Z783" s="1">
        <f>Table1913[[#This Row],[Quantity2]]*Table1913[[#This Row],[U Cost]]</f>
        <v>0</v>
      </c>
      <c r="AB783" s="1"/>
      <c r="AC783" s="1"/>
      <c r="AD783" s="1">
        <f t="shared" si="99"/>
        <v>0</v>
      </c>
      <c r="AE783" s="1"/>
      <c r="AF783" s="1">
        <f>SUM(Table1913[[#This Row],[Total 
Paid]:[Shipping 
Charged]])</f>
        <v>0</v>
      </c>
      <c r="AG783" s="1"/>
      <c r="AH783" s="1"/>
      <c r="AI783" s="1">
        <f t="shared" si="100"/>
        <v>0</v>
      </c>
      <c r="AK783" s="1"/>
      <c r="AL783" s="1"/>
      <c r="AM783" s="1"/>
      <c r="AN783" s="1"/>
      <c r="AP783" s="30"/>
      <c r="AQ783" s="1"/>
      <c r="AR783" s="1">
        <f t="shared" si="89"/>
        <v>0</v>
      </c>
      <c r="AS783" s="1"/>
      <c r="AT783" s="1"/>
      <c r="AU783" s="2">
        <f t="shared" si="101"/>
        <v>0</v>
      </c>
      <c r="AW783" s="1"/>
      <c r="AX783" s="1"/>
      <c r="AY783" s="1"/>
      <c r="AZ783" s="2">
        <f t="shared" si="97"/>
        <v>0</v>
      </c>
      <c r="BA783" s="2">
        <f>SUM(AF783,AH783,-AZ783,-Table1913[[#This Row],[Sale Fee]])</f>
        <v>0</v>
      </c>
      <c r="BC783" s="1"/>
      <c r="BD783" s="1"/>
      <c r="BE783" s="1"/>
    </row>
    <row r="784" spans="1:57" x14ac:dyDescent="0.25">
      <c r="A784" s="1"/>
      <c r="B784" s="1"/>
      <c r="E784" s="4"/>
      <c r="F784" s="4"/>
      <c r="Q784" s="1"/>
      <c r="R784" s="1"/>
      <c r="S784" s="1"/>
      <c r="U784" s="1"/>
      <c r="V784" s="1"/>
      <c r="W784" s="1">
        <f t="shared" si="98"/>
        <v>0</v>
      </c>
      <c r="X784" s="1"/>
      <c r="Y784" s="1"/>
      <c r="Z784" s="1">
        <f>Table1913[[#This Row],[Quantity2]]*Table1913[[#This Row],[U Cost]]</f>
        <v>0</v>
      </c>
      <c r="AB784" s="1"/>
      <c r="AC784" s="1"/>
      <c r="AD784" s="1">
        <f t="shared" si="99"/>
        <v>0</v>
      </c>
      <c r="AE784" s="1"/>
      <c r="AF784" s="1">
        <f>SUM(Table1913[[#This Row],[Total 
Paid]:[Shipping 
Charged]])</f>
        <v>0</v>
      </c>
      <c r="AG784" s="1"/>
      <c r="AH784" s="1"/>
      <c r="AI784" s="1">
        <f t="shared" si="100"/>
        <v>0</v>
      </c>
      <c r="AK784" s="1"/>
      <c r="AL784" s="1"/>
      <c r="AM784" s="1"/>
      <c r="AN784" s="1"/>
      <c r="AP784" s="30"/>
      <c r="AQ784" s="1"/>
      <c r="AR784" s="1">
        <f t="shared" si="89"/>
        <v>0</v>
      </c>
      <c r="AS784" s="1"/>
      <c r="AT784" s="1"/>
      <c r="AU784" s="2">
        <f t="shared" si="101"/>
        <v>0</v>
      </c>
      <c r="AW784" s="1"/>
      <c r="AX784" s="1"/>
      <c r="AY784" s="1"/>
      <c r="AZ784" s="2">
        <f t="shared" si="97"/>
        <v>0</v>
      </c>
      <c r="BA784" s="2">
        <f>SUM(AF784,AH784,-AZ784,-Table1913[[#This Row],[Sale Fee]])</f>
        <v>0</v>
      </c>
      <c r="BC784" s="1"/>
      <c r="BD784" s="1"/>
      <c r="BE784" s="1"/>
    </row>
    <row r="785" spans="1:57" x14ac:dyDescent="0.25">
      <c r="A785" s="1"/>
      <c r="B785" s="1"/>
      <c r="E785" s="4"/>
      <c r="F785" s="4"/>
      <c r="Q785" s="1"/>
      <c r="R785" s="1"/>
      <c r="S785" s="1"/>
      <c r="U785" s="1"/>
      <c r="V785" s="1"/>
      <c r="W785" s="1">
        <f t="shared" si="98"/>
        <v>0</v>
      </c>
      <c r="X785" s="1"/>
      <c r="Y785" s="1"/>
      <c r="Z785" s="1">
        <f>Table1913[[#This Row],[Quantity2]]*Table1913[[#This Row],[U Cost]]</f>
        <v>0</v>
      </c>
      <c r="AB785" s="1"/>
      <c r="AC785" s="1"/>
      <c r="AD785" s="1">
        <f t="shared" si="99"/>
        <v>0</v>
      </c>
      <c r="AE785" s="1"/>
      <c r="AF785" s="1">
        <f>SUM(Table1913[[#This Row],[Total 
Paid]:[Shipping 
Charged]])</f>
        <v>0</v>
      </c>
      <c r="AG785" s="1"/>
      <c r="AH785" s="1"/>
      <c r="AI785" s="1">
        <f t="shared" si="100"/>
        <v>0</v>
      </c>
      <c r="AK785" s="1"/>
      <c r="AL785" s="1"/>
      <c r="AM785" s="1"/>
      <c r="AN785" s="1"/>
      <c r="AP785" s="30"/>
      <c r="AQ785" s="1"/>
      <c r="AR785" s="1">
        <f t="shared" si="89"/>
        <v>0</v>
      </c>
      <c r="AS785" s="1"/>
      <c r="AT785" s="1"/>
      <c r="AU785" s="2">
        <f t="shared" si="101"/>
        <v>0</v>
      </c>
      <c r="AW785" s="1"/>
      <c r="AX785" s="1"/>
      <c r="AY785" s="1"/>
      <c r="AZ785" s="2">
        <f t="shared" si="97"/>
        <v>0</v>
      </c>
      <c r="BA785" s="2">
        <f>SUM(AF785,AH785,-AZ785,-Table1913[[#This Row],[Sale Fee]])</f>
        <v>0</v>
      </c>
      <c r="BC785" s="1"/>
      <c r="BD785" s="1"/>
      <c r="BE785" s="1"/>
    </row>
    <row r="786" spans="1:57" x14ac:dyDescent="0.25">
      <c r="A786" s="1"/>
      <c r="B786" s="1"/>
      <c r="E786" s="4"/>
      <c r="F786" s="4"/>
      <c r="Q786" s="1"/>
      <c r="R786" s="1"/>
      <c r="S786" s="1"/>
      <c r="U786" s="1"/>
      <c r="V786" s="1"/>
      <c r="W786" s="1">
        <f t="shared" si="98"/>
        <v>0</v>
      </c>
      <c r="X786" s="1"/>
      <c r="Y786" s="1"/>
      <c r="Z786" s="1">
        <f>Table1913[[#This Row],[Quantity2]]*Table1913[[#This Row],[U Cost]]</f>
        <v>0</v>
      </c>
      <c r="AB786" s="1"/>
      <c r="AC786" s="1"/>
      <c r="AD786" s="1">
        <f t="shared" si="99"/>
        <v>0</v>
      </c>
      <c r="AE786" s="1"/>
      <c r="AF786" s="1">
        <f>SUM(Table1913[[#This Row],[Total 
Paid]:[Shipping 
Charged]])</f>
        <v>0</v>
      </c>
      <c r="AG786" s="1"/>
      <c r="AH786" s="1"/>
      <c r="AI786" s="1">
        <f t="shared" si="100"/>
        <v>0</v>
      </c>
      <c r="AK786" s="1"/>
      <c r="AL786" s="1"/>
      <c r="AM786" s="1"/>
      <c r="AN786" s="1"/>
      <c r="AP786" s="30"/>
      <c r="AQ786" s="1"/>
      <c r="AR786" s="1">
        <f t="shared" si="89"/>
        <v>0</v>
      </c>
      <c r="AS786" s="1"/>
      <c r="AT786" s="1"/>
      <c r="AU786" s="2">
        <f t="shared" si="101"/>
        <v>0</v>
      </c>
      <c r="AW786" s="1"/>
      <c r="AX786" s="1"/>
      <c r="AY786" s="1"/>
      <c r="AZ786" s="2">
        <f t="shared" si="97"/>
        <v>0</v>
      </c>
      <c r="BA786" s="2">
        <f>SUM(AF786,AH786,-AZ786,-Table1913[[#This Row],[Sale Fee]])</f>
        <v>0</v>
      </c>
      <c r="BC786" s="1"/>
      <c r="BD786" s="1"/>
      <c r="BE786" s="1"/>
    </row>
    <row r="787" spans="1:57" x14ac:dyDescent="0.25">
      <c r="A787" s="1"/>
      <c r="B787" s="1"/>
      <c r="E787" s="4"/>
      <c r="F787" s="4"/>
      <c r="Q787" s="1"/>
      <c r="R787" s="1"/>
      <c r="S787" s="1"/>
      <c r="U787" s="1"/>
      <c r="V787" s="1"/>
      <c r="W787" s="1">
        <f t="shared" si="98"/>
        <v>0</v>
      </c>
      <c r="X787" s="1"/>
      <c r="Y787" s="1"/>
      <c r="Z787" s="1">
        <f>Table1913[[#This Row],[Quantity2]]*Table1913[[#This Row],[U Cost]]</f>
        <v>0</v>
      </c>
      <c r="AB787" s="1"/>
      <c r="AC787" s="1"/>
      <c r="AD787" s="1">
        <f t="shared" si="99"/>
        <v>0</v>
      </c>
      <c r="AE787" s="1"/>
      <c r="AF787" s="1">
        <f>SUM(Table1913[[#This Row],[Total 
Paid]:[Shipping 
Charged]])</f>
        <v>0</v>
      </c>
      <c r="AG787" s="1"/>
      <c r="AH787" s="1"/>
      <c r="AI787" s="1">
        <f t="shared" si="100"/>
        <v>0</v>
      </c>
      <c r="AK787" s="1"/>
      <c r="AL787" s="1"/>
      <c r="AM787" s="1"/>
      <c r="AN787" s="1"/>
      <c r="AP787" s="30"/>
      <c r="AQ787" s="1"/>
      <c r="AR787" s="1">
        <f t="shared" si="89"/>
        <v>0</v>
      </c>
      <c r="AS787" s="1"/>
      <c r="AT787" s="1"/>
      <c r="AU787" s="2">
        <f t="shared" si="101"/>
        <v>0</v>
      </c>
      <c r="AW787" s="1"/>
      <c r="AX787" s="1"/>
      <c r="AY787" s="1"/>
      <c r="AZ787" s="2">
        <f t="shared" si="97"/>
        <v>0</v>
      </c>
      <c r="BA787" s="2">
        <f>SUM(AF787,AH787,-AZ787,-Table1913[[#This Row],[Sale Fee]])</f>
        <v>0</v>
      </c>
      <c r="BC787" s="1"/>
      <c r="BD787" s="1"/>
      <c r="BE787" s="1"/>
    </row>
    <row r="788" spans="1:57" x14ac:dyDescent="0.25">
      <c r="A788" s="1"/>
      <c r="B788" s="1"/>
      <c r="E788" s="4"/>
      <c r="F788" s="4"/>
      <c r="L788" s="51"/>
      <c r="Q788" s="1"/>
      <c r="R788" s="1"/>
      <c r="S788" s="1"/>
      <c r="U788" s="1"/>
      <c r="V788" s="1"/>
      <c r="W788" s="1">
        <f t="shared" si="98"/>
        <v>0</v>
      </c>
      <c r="X788" s="1"/>
      <c r="Y788" s="1"/>
      <c r="Z788" s="1">
        <f>Table1913[[#This Row],[Quantity2]]*Table1913[[#This Row],[U Cost]]</f>
        <v>0</v>
      </c>
      <c r="AB788" s="1"/>
      <c r="AC788" s="1"/>
      <c r="AD788" s="1">
        <f t="shared" si="99"/>
        <v>0</v>
      </c>
      <c r="AE788" s="1"/>
      <c r="AF788" s="1">
        <f>SUM(Table1913[[#This Row],[Total 
Paid]:[Shipping 
Charged]])</f>
        <v>0</v>
      </c>
      <c r="AG788" s="1"/>
      <c r="AH788" s="1"/>
      <c r="AI788" s="1">
        <f t="shared" si="100"/>
        <v>0</v>
      </c>
      <c r="AK788" s="1"/>
      <c r="AL788" s="1"/>
      <c r="AM788" s="1"/>
      <c r="AN788" s="1"/>
      <c r="AP788" s="30"/>
      <c r="AQ788" s="1"/>
      <c r="AR788" s="1">
        <f t="shared" si="89"/>
        <v>0</v>
      </c>
      <c r="AS788" s="1"/>
      <c r="AT788" s="1"/>
      <c r="AU788" s="2">
        <f t="shared" si="101"/>
        <v>0</v>
      </c>
      <c r="AW788" s="1"/>
      <c r="AX788" s="1"/>
      <c r="AY788" s="1"/>
      <c r="AZ788" s="2">
        <f t="shared" si="97"/>
        <v>0</v>
      </c>
      <c r="BA788" s="2">
        <f>SUM(AF788,AH788,-AZ788,-Table1913[[#This Row],[Sale Fee]])</f>
        <v>0</v>
      </c>
      <c r="BC788" s="1"/>
      <c r="BD788" s="1"/>
      <c r="BE788" s="1"/>
    </row>
    <row r="789" spans="1:57" x14ac:dyDescent="0.25">
      <c r="A789" s="1"/>
      <c r="B789" s="1"/>
      <c r="E789" s="4"/>
      <c r="F789" s="4"/>
      <c r="L789" s="51"/>
      <c r="Q789" s="1"/>
      <c r="R789" s="1"/>
      <c r="S789" s="1"/>
      <c r="U789" s="1"/>
      <c r="V789" s="1"/>
      <c r="W789" s="1">
        <f t="shared" si="98"/>
        <v>0</v>
      </c>
      <c r="X789" s="1"/>
      <c r="Y789" s="1"/>
      <c r="Z789" s="1">
        <f>Table1913[[#This Row],[Quantity2]]*Table1913[[#This Row],[U Cost]]</f>
        <v>0</v>
      </c>
      <c r="AB789" s="1"/>
      <c r="AC789" s="1"/>
      <c r="AD789" s="1">
        <f t="shared" si="99"/>
        <v>0</v>
      </c>
      <c r="AE789" s="1"/>
      <c r="AF789" s="1">
        <f>SUM(Table1913[[#This Row],[Total 
Paid]:[Shipping 
Charged]])</f>
        <v>0</v>
      </c>
      <c r="AG789" s="1"/>
      <c r="AH789" s="1"/>
      <c r="AI789" s="1">
        <f t="shared" si="100"/>
        <v>0</v>
      </c>
      <c r="AK789" s="1"/>
      <c r="AL789" s="1"/>
      <c r="AM789" s="1"/>
      <c r="AN789" s="1"/>
      <c r="AP789" s="30"/>
      <c r="AQ789" s="1"/>
      <c r="AR789" s="1">
        <f t="shared" si="89"/>
        <v>0</v>
      </c>
      <c r="AS789" s="1"/>
      <c r="AT789" s="1"/>
      <c r="AU789" s="2">
        <f t="shared" si="101"/>
        <v>0</v>
      </c>
      <c r="AW789" s="1"/>
      <c r="AX789" s="1"/>
      <c r="AY789" s="1"/>
      <c r="AZ789" s="2">
        <f t="shared" si="97"/>
        <v>0</v>
      </c>
      <c r="BA789" s="2">
        <f>SUM(AF789,AH789,-AZ789,-Table1913[[#This Row],[Sale Fee]])</f>
        <v>0</v>
      </c>
      <c r="BC789" s="1"/>
      <c r="BD789" s="1"/>
      <c r="BE789" s="1"/>
    </row>
    <row r="790" spans="1:57" x14ac:dyDescent="0.25">
      <c r="A790" s="1"/>
      <c r="B790" s="1"/>
      <c r="E790" s="4"/>
      <c r="F790" s="4"/>
      <c r="L790" s="51"/>
      <c r="Q790" s="1"/>
      <c r="R790" s="1"/>
      <c r="S790" s="1"/>
      <c r="U790" s="1"/>
      <c r="V790" s="1"/>
      <c r="W790" s="1">
        <f t="shared" si="98"/>
        <v>0</v>
      </c>
      <c r="X790" s="1"/>
      <c r="Y790" s="1"/>
      <c r="Z790" s="1">
        <f>Table1913[[#This Row],[Quantity2]]*Table1913[[#This Row],[U Cost]]</f>
        <v>0</v>
      </c>
      <c r="AB790" s="1"/>
      <c r="AC790" s="1"/>
      <c r="AD790" s="1">
        <f t="shared" si="99"/>
        <v>0</v>
      </c>
      <c r="AE790" s="1"/>
      <c r="AF790" s="1">
        <f>SUM(Table1913[[#This Row],[Total 
Paid]:[Shipping 
Charged]])</f>
        <v>0</v>
      </c>
      <c r="AG790" s="1"/>
      <c r="AH790" s="1"/>
      <c r="AI790" s="1">
        <f t="shared" si="100"/>
        <v>0</v>
      </c>
      <c r="AK790" s="1"/>
      <c r="AL790" s="1"/>
      <c r="AM790" s="1"/>
      <c r="AN790" s="1"/>
      <c r="AP790" s="30"/>
      <c r="AQ790" s="1"/>
      <c r="AR790" s="1">
        <f t="shared" si="89"/>
        <v>0</v>
      </c>
      <c r="AS790" s="1"/>
      <c r="AT790" s="1"/>
      <c r="AU790" s="2">
        <f t="shared" si="101"/>
        <v>0</v>
      </c>
      <c r="AW790" s="1"/>
      <c r="AX790" s="1"/>
      <c r="AY790" s="1"/>
      <c r="AZ790" s="2">
        <f t="shared" si="97"/>
        <v>0</v>
      </c>
      <c r="BA790" s="2">
        <f>SUM(AF790,AH790,-AZ790,-Table1913[[#This Row],[Sale Fee]])</f>
        <v>0</v>
      </c>
      <c r="BC790" s="1"/>
      <c r="BD790" s="1"/>
      <c r="BE790" s="1"/>
    </row>
    <row r="791" spans="1:57" x14ac:dyDescent="0.25">
      <c r="A791" s="1"/>
      <c r="B791" s="1"/>
      <c r="E791" s="4"/>
      <c r="F791" s="4"/>
      <c r="L791" s="51"/>
      <c r="Q791" s="1"/>
      <c r="R791" s="1"/>
      <c r="S791" s="1"/>
      <c r="U791" s="1"/>
      <c r="V791" s="1"/>
      <c r="W791" s="1">
        <f t="shared" si="98"/>
        <v>0</v>
      </c>
      <c r="X791" s="1"/>
      <c r="Y791" s="1"/>
      <c r="Z791" s="1">
        <f>Table1913[[#This Row],[Quantity2]]*Table1913[[#This Row],[U Cost]]</f>
        <v>0</v>
      </c>
      <c r="AB791" s="1"/>
      <c r="AC791" s="1"/>
      <c r="AD791" s="1">
        <f t="shared" si="99"/>
        <v>0</v>
      </c>
      <c r="AE791" s="1"/>
      <c r="AF791" s="1">
        <f>SUM(Table1913[[#This Row],[Total 
Paid]:[Shipping 
Charged]])</f>
        <v>0</v>
      </c>
      <c r="AG791" s="1"/>
      <c r="AH791" s="1"/>
      <c r="AI791" s="1">
        <f t="shared" si="100"/>
        <v>0</v>
      </c>
      <c r="AK791" s="1"/>
      <c r="AL791" s="1"/>
      <c r="AM791" s="1"/>
      <c r="AN791" s="1"/>
      <c r="AP791" s="30"/>
      <c r="AQ791" s="1"/>
      <c r="AR791" s="1">
        <f t="shared" si="89"/>
        <v>0</v>
      </c>
      <c r="AS791" s="1"/>
      <c r="AT791" s="1"/>
      <c r="AU791" s="2">
        <f t="shared" si="101"/>
        <v>0</v>
      </c>
      <c r="AW791" s="1"/>
      <c r="AX791" s="1"/>
      <c r="AY791" s="1"/>
      <c r="AZ791" s="2">
        <f t="shared" si="97"/>
        <v>0</v>
      </c>
      <c r="BA791" s="2">
        <f>SUM(AF791,AH791,-AZ791,-Table1913[[#This Row],[Sale Fee]])</f>
        <v>0</v>
      </c>
      <c r="BC791" s="1"/>
      <c r="BD791" s="1"/>
      <c r="BE791" s="1"/>
    </row>
    <row r="792" spans="1:57" x14ac:dyDescent="0.25">
      <c r="A792" s="1"/>
      <c r="B792" s="1"/>
      <c r="E792" s="4"/>
      <c r="F792" s="4"/>
      <c r="L792" s="51"/>
      <c r="Q792" s="1"/>
      <c r="R792" s="1"/>
      <c r="S792" s="1"/>
      <c r="U792" s="1"/>
      <c r="V792" s="1"/>
      <c r="W792" s="1">
        <f t="shared" si="98"/>
        <v>0</v>
      </c>
      <c r="X792" s="1"/>
      <c r="Y792" s="1"/>
      <c r="Z792" s="1">
        <f>Table1913[[#This Row],[Quantity2]]*Table1913[[#This Row],[U Cost]]</f>
        <v>0</v>
      </c>
      <c r="AB792" s="1"/>
      <c r="AC792" s="1"/>
      <c r="AD792" s="1">
        <f t="shared" si="99"/>
        <v>0</v>
      </c>
      <c r="AE792" s="1"/>
      <c r="AF792" s="1">
        <f>SUM(Table1913[[#This Row],[Total 
Paid]:[Shipping 
Charged]])</f>
        <v>0</v>
      </c>
      <c r="AG792" s="1"/>
      <c r="AH792" s="1"/>
      <c r="AI792" s="1">
        <f t="shared" si="100"/>
        <v>0</v>
      </c>
      <c r="AK792" s="1"/>
      <c r="AL792" s="1"/>
      <c r="AM792" s="1"/>
      <c r="AN792" s="1"/>
      <c r="AP792" s="30"/>
      <c r="AQ792" s="1"/>
      <c r="AR792" s="1">
        <f t="shared" si="89"/>
        <v>0</v>
      </c>
      <c r="AS792" s="1"/>
      <c r="AT792" s="1"/>
      <c r="AU792" s="2">
        <f t="shared" si="101"/>
        <v>0</v>
      </c>
      <c r="AW792" s="1"/>
      <c r="AX792" s="1"/>
      <c r="AY792" s="1"/>
      <c r="AZ792" s="2">
        <f t="shared" si="97"/>
        <v>0</v>
      </c>
      <c r="BA792" s="2">
        <f>SUM(AF792,AH792,-AZ792,-Table1913[[#This Row],[Sale Fee]])</f>
        <v>0</v>
      </c>
      <c r="BC792" s="1"/>
      <c r="BD792" s="1"/>
      <c r="BE792" s="1"/>
    </row>
    <row r="793" spans="1:57" x14ac:dyDescent="0.25">
      <c r="A793" s="1"/>
      <c r="B793" s="1"/>
      <c r="E793" s="4"/>
      <c r="F793" s="4"/>
      <c r="L793" s="51"/>
      <c r="Q793" s="1"/>
      <c r="R793" s="1"/>
      <c r="S793" s="1"/>
      <c r="U793" s="1"/>
      <c r="V793" s="1"/>
      <c r="W793" s="1">
        <f t="shared" si="98"/>
        <v>0</v>
      </c>
      <c r="X793" s="1"/>
      <c r="Y793" s="1"/>
      <c r="Z793" s="1">
        <f>Table1913[[#This Row],[Quantity2]]*Table1913[[#This Row],[U Cost]]</f>
        <v>0</v>
      </c>
      <c r="AB793" s="1"/>
      <c r="AC793" s="1"/>
      <c r="AD793" s="1">
        <f t="shared" si="99"/>
        <v>0</v>
      </c>
      <c r="AE793" s="1"/>
      <c r="AF793" s="1">
        <f>SUM(Table1913[[#This Row],[Total 
Paid]:[Shipping 
Charged]])</f>
        <v>0</v>
      </c>
      <c r="AG793" s="1"/>
      <c r="AH793" s="1"/>
      <c r="AI793" s="1">
        <f t="shared" si="100"/>
        <v>0</v>
      </c>
      <c r="AK793" s="1"/>
      <c r="AL793" s="1"/>
      <c r="AM793" s="1"/>
      <c r="AN793" s="1"/>
      <c r="AP793" s="30"/>
      <c r="AQ793" s="1"/>
      <c r="AR793" s="1">
        <f t="shared" si="89"/>
        <v>0</v>
      </c>
      <c r="AS793" s="1"/>
      <c r="AT793" s="1"/>
      <c r="AU793" s="2">
        <f t="shared" si="101"/>
        <v>0</v>
      </c>
      <c r="AW793" s="1"/>
      <c r="AX793" s="1"/>
      <c r="AY793" s="1"/>
      <c r="AZ793" s="2">
        <f t="shared" si="97"/>
        <v>0</v>
      </c>
      <c r="BA793" s="2">
        <f>SUM(AF793,AH793,-AZ793,-Table1913[[#This Row],[Sale Fee]])</f>
        <v>0</v>
      </c>
      <c r="BC793" s="1"/>
      <c r="BD793" s="1"/>
      <c r="BE793" s="1"/>
    </row>
    <row r="794" spans="1:57" x14ac:dyDescent="0.25">
      <c r="A794" s="1"/>
      <c r="B794" s="1"/>
      <c r="E794" s="4"/>
      <c r="F794" s="4"/>
      <c r="L794" s="51"/>
      <c r="Q794" s="1"/>
      <c r="R794" s="1"/>
      <c r="S794" s="1"/>
      <c r="U794" s="1"/>
      <c r="V794" s="1"/>
      <c r="W794" s="1">
        <f t="shared" si="98"/>
        <v>0</v>
      </c>
      <c r="X794" s="1"/>
      <c r="Y794" s="1"/>
      <c r="Z794" s="1">
        <f>Table1913[[#This Row],[Quantity2]]*Table1913[[#This Row],[U Cost]]</f>
        <v>0</v>
      </c>
      <c r="AB794" s="1"/>
      <c r="AC794" s="1"/>
      <c r="AD794" s="1">
        <f t="shared" si="99"/>
        <v>0</v>
      </c>
      <c r="AE794" s="1"/>
      <c r="AF794" s="1">
        <f>SUM(Table1913[[#This Row],[Total 
Paid]:[Shipping 
Charged]])</f>
        <v>0</v>
      </c>
      <c r="AG794" s="1"/>
      <c r="AH794" s="1"/>
      <c r="AI794" s="1">
        <f t="shared" si="100"/>
        <v>0</v>
      </c>
      <c r="AK794" s="1"/>
      <c r="AL794" s="1"/>
      <c r="AM794" s="1"/>
      <c r="AN794" s="1"/>
      <c r="AP794" s="30"/>
      <c r="AQ794" s="1"/>
      <c r="AR794" s="1">
        <f t="shared" si="89"/>
        <v>0</v>
      </c>
      <c r="AS794" s="1"/>
      <c r="AT794" s="1"/>
      <c r="AU794" s="2">
        <f t="shared" si="101"/>
        <v>0</v>
      </c>
      <c r="AW794" s="1"/>
      <c r="AX794" s="1"/>
      <c r="AY794" s="1"/>
      <c r="AZ794" s="2">
        <f t="shared" si="97"/>
        <v>0</v>
      </c>
      <c r="BA794" s="2">
        <f>SUM(AF794,AH794,-AZ794,-Table1913[[#This Row],[Sale Fee]])</f>
        <v>0</v>
      </c>
      <c r="BC794" s="1"/>
      <c r="BD794" s="1"/>
      <c r="BE794" s="1"/>
    </row>
    <row r="795" spans="1:57" x14ac:dyDescent="0.25">
      <c r="A795" s="1"/>
      <c r="B795" s="1"/>
      <c r="E795" s="4"/>
      <c r="F795" s="4"/>
      <c r="Q795" s="1"/>
      <c r="R795" s="1"/>
      <c r="S795" s="1"/>
      <c r="U795" s="1"/>
      <c r="V795" s="1"/>
      <c r="W795" s="1">
        <f t="shared" si="98"/>
        <v>0</v>
      </c>
      <c r="X795" s="1"/>
      <c r="Y795" s="1"/>
      <c r="Z795" s="1">
        <f>Table1913[[#This Row],[Quantity2]]*Table1913[[#This Row],[U Cost]]</f>
        <v>0</v>
      </c>
      <c r="AB795" s="1"/>
      <c r="AC795" s="1"/>
      <c r="AD795" s="1">
        <f t="shared" si="99"/>
        <v>0</v>
      </c>
      <c r="AE795" s="1"/>
      <c r="AF795" s="1">
        <f>SUM(Table1913[[#This Row],[Total 
Paid]:[Shipping 
Charged]])</f>
        <v>0</v>
      </c>
      <c r="AG795" s="1"/>
      <c r="AH795" s="1"/>
      <c r="AI795" s="1">
        <f t="shared" si="100"/>
        <v>0</v>
      </c>
      <c r="AK795" s="1"/>
      <c r="AL795" s="1"/>
      <c r="AM795" s="1"/>
      <c r="AN795" s="1"/>
      <c r="AP795" s="30"/>
      <c r="AQ795" s="1"/>
      <c r="AR795" s="1">
        <f t="shared" si="89"/>
        <v>0</v>
      </c>
      <c r="AS795" s="1"/>
      <c r="AT795" s="1"/>
      <c r="AU795" s="2">
        <f t="shared" si="101"/>
        <v>0</v>
      </c>
      <c r="AW795" s="1"/>
      <c r="AX795" s="1"/>
      <c r="AY795" s="1"/>
      <c r="AZ795" s="2">
        <f t="shared" si="97"/>
        <v>0</v>
      </c>
      <c r="BA795" s="2">
        <f>SUM(AF795,AH795,-AZ795,-Table1913[[#This Row],[Sale Fee]])</f>
        <v>0</v>
      </c>
      <c r="BC795" s="1"/>
      <c r="BD795" s="1"/>
      <c r="BE795" s="1"/>
    </row>
    <row r="796" spans="1:57" x14ac:dyDescent="0.25">
      <c r="A796" s="1"/>
      <c r="B796" s="1"/>
      <c r="E796" s="4"/>
      <c r="F796" s="4"/>
      <c r="Q796" s="1"/>
      <c r="R796" s="1"/>
      <c r="S796" s="1"/>
      <c r="U796" s="1"/>
      <c r="V796" s="1"/>
      <c r="W796" s="1">
        <f t="shared" si="98"/>
        <v>0</v>
      </c>
      <c r="X796" s="1"/>
      <c r="Y796" s="1"/>
      <c r="Z796" s="1">
        <f>Table1913[[#This Row],[Quantity2]]*Table1913[[#This Row],[U Cost]]</f>
        <v>0</v>
      </c>
      <c r="AB796" s="1"/>
      <c r="AC796" s="1"/>
      <c r="AD796" s="1">
        <f t="shared" si="99"/>
        <v>0</v>
      </c>
      <c r="AE796" s="1"/>
      <c r="AF796" s="1">
        <f>SUM(Table1913[[#This Row],[Total 
Paid]:[Shipping 
Charged]])</f>
        <v>0</v>
      </c>
      <c r="AG796" s="1"/>
      <c r="AH796" s="1"/>
      <c r="AI796" s="1">
        <f t="shared" si="100"/>
        <v>0</v>
      </c>
      <c r="AK796" s="1"/>
      <c r="AL796" s="1"/>
      <c r="AM796" s="1"/>
      <c r="AN796" s="1"/>
      <c r="AP796" s="30"/>
      <c r="AQ796" s="1"/>
      <c r="AR796" s="1">
        <f t="shared" si="89"/>
        <v>0</v>
      </c>
      <c r="AS796" s="1"/>
      <c r="AT796" s="1"/>
      <c r="AU796" s="2">
        <f t="shared" si="101"/>
        <v>0</v>
      </c>
      <c r="AW796" s="1"/>
      <c r="AX796" s="1"/>
      <c r="AY796" s="1"/>
      <c r="AZ796" s="2">
        <f t="shared" si="97"/>
        <v>0</v>
      </c>
      <c r="BA796" s="2">
        <f>SUM(AF796,AH796,-AZ796,-Table1913[[#This Row],[Sale Fee]])</f>
        <v>0</v>
      </c>
      <c r="BC796" s="1"/>
      <c r="BD796" s="1"/>
      <c r="BE796" s="1"/>
    </row>
    <row r="797" spans="1:57" x14ac:dyDescent="0.25">
      <c r="A797" s="1"/>
      <c r="B797" s="1"/>
      <c r="E797" s="4"/>
      <c r="F797" s="4"/>
      <c r="Q797" s="1"/>
      <c r="R797" s="1"/>
      <c r="S797" s="1"/>
      <c r="U797" s="1"/>
      <c r="V797" s="1"/>
      <c r="W797" s="1">
        <f t="shared" si="98"/>
        <v>0</v>
      </c>
      <c r="X797" s="1"/>
      <c r="Y797" s="1"/>
      <c r="Z797" s="1">
        <f>Table1913[[#This Row],[Quantity2]]*Table1913[[#This Row],[U Cost]]</f>
        <v>0</v>
      </c>
      <c r="AB797" s="1"/>
      <c r="AC797" s="1"/>
      <c r="AD797" s="1">
        <f t="shared" si="99"/>
        <v>0</v>
      </c>
      <c r="AE797" s="1"/>
      <c r="AF797" s="1">
        <f>SUM(Table1913[[#This Row],[Total 
Paid]:[Shipping 
Charged]])</f>
        <v>0</v>
      </c>
      <c r="AG797" s="1"/>
      <c r="AH797" s="1"/>
      <c r="AI797" s="1">
        <f t="shared" si="100"/>
        <v>0</v>
      </c>
      <c r="AK797" s="1"/>
      <c r="AL797" s="1"/>
      <c r="AM797" s="1"/>
      <c r="AN797" s="1"/>
      <c r="AP797" s="30"/>
      <c r="AQ797" s="1"/>
      <c r="AR797" s="1">
        <f t="shared" si="89"/>
        <v>0</v>
      </c>
      <c r="AS797" s="1"/>
      <c r="AT797" s="1"/>
      <c r="AU797" s="2">
        <f t="shared" si="101"/>
        <v>0</v>
      </c>
      <c r="AW797" s="1"/>
      <c r="AX797" s="1"/>
      <c r="AY797" s="1"/>
      <c r="AZ797" s="2">
        <f t="shared" si="97"/>
        <v>0</v>
      </c>
      <c r="BA797" s="2">
        <f>SUM(AF797,AH797,-AZ797,-Table1913[[#This Row],[Sale Fee]])</f>
        <v>0</v>
      </c>
      <c r="BC797" s="1"/>
      <c r="BD797" s="1"/>
      <c r="BE797" s="1"/>
    </row>
    <row r="798" spans="1:57" x14ac:dyDescent="0.25">
      <c r="A798" s="1"/>
      <c r="B798" s="1"/>
      <c r="E798" s="4"/>
      <c r="F798" s="4"/>
      <c r="Q798" s="1"/>
      <c r="R798" s="1"/>
      <c r="S798" s="1"/>
      <c r="U798" s="1"/>
      <c r="V798" s="1"/>
      <c r="W798" s="1">
        <f t="shared" si="98"/>
        <v>0</v>
      </c>
      <c r="X798" s="1"/>
      <c r="Y798" s="1"/>
      <c r="Z798" s="1">
        <f>Table1913[[#This Row],[Quantity2]]*Table1913[[#This Row],[U Cost]]</f>
        <v>0</v>
      </c>
      <c r="AB798" s="1"/>
      <c r="AC798" s="1"/>
      <c r="AD798" s="1">
        <f t="shared" si="99"/>
        <v>0</v>
      </c>
      <c r="AE798" s="1"/>
      <c r="AF798" s="1">
        <f>SUM(Table1913[[#This Row],[Total 
Paid]:[Shipping 
Charged]])</f>
        <v>0</v>
      </c>
      <c r="AG798" s="1"/>
      <c r="AH798" s="1"/>
      <c r="AI798" s="1">
        <f t="shared" si="100"/>
        <v>0</v>
      </c>
      <c r="AK798" s="1"/>
      <c r="AL798" s="1"/>
      <c r="AM798" s="1"/>
      <c r="AN798" s="1"/>
      <c r="AP798" s="30"/>
      <c r="AQ798" s="1"/>
      <c r="AR798" s="1">
        <f t="shared" si="89"/>
        <v>0</v>
      </c>
      <c r="AS798" s="1"/>
      <c r="AT798" s="1"/>
      <c r="AU798" s="2">
        <f t="shared" si="101"/>
        <v>0</v>
      </c>
      <c r="AW798" s="1"/>
      <c r="AX798" s="1"/>
      <c r="AY798" s="1"/>
      <c r="AZ798" s="2">
        <f t="shared" si="97"/>
        <v>0</v>
      </c>
      <c r="BA798" s="2">
        <f>SUM(AF798,AH798,-AZ798,-Table1913[[#This Row],[Sale Fee]])</f>
        <v>0</v>
      </c>
      <c r="BC798" s="1"/>
      <c r="BD798" s="1"/>
      <c r="BE798" s="1"/>
    </row>
    <row r="799" spans="1:57" x14ac:dyDescent="0.25">
      <c r="A799" s="1"/>
      <c r="B799" s="1"/>
      <c r="E799" s="4"/>
      <c r="F799" s="4"/>
      <c r="Q799" s="1"/>
      <c r="R799" s="1"/>
      <c r="S799" s="1"/>
      <c r="U799" s="1"/>
      <c r="V799" s="1"/>
      <c r="W799" s="1">
        <f t="shared" si="98"/>
        <v>0</v>
      </c>
      <c r="X799" s="1"/>
      <c r="Y799" s="1"/>
      <c r="Z799" s="1">
        <f>Table1913[[#This Row],[Quantity2]]*Table1913[[#This Row],[U Cost]]</f>
        <v>0</v>
      </c>
      <c r="AB799" s="1"/>
      <c r="AC799" s="1"/>
      <c r="AD799" s="1">
        <f t="shared" si="99"/>
        <v>0</v>
      </c>
      <c r="AE799" s="1"/>
      <c r="AF799" s="1">
        <f>SUM(Table1913[[#This Row],[Total 
Paid]:[Shipping 
Charged]])</f>
        <v>0</v>
      </c>
      <c r="AG799" s="1"/>
      <c r="AH799" s="1"/>
      <c r="AI799" s="1">
        <f t="shared" si="100"/>
        <v>0</v>
      </c>
      <c r="AK799" s="1"/>
      <c r="AL799" s="1"/>
      <c r="AM799" s="1"/>
      <c r="AN799" s="1"/>
      <c r="AP799" s="30"/>
      <c r="AQ799" s="1"/>
      <c r="AR799" s="1">
        <f t="shared" si="89"/>
        <v>0</v>
      </c>
      <c r="AS799" s="1"/>
      <c r="AT799" s="1"/>
      <c r="AU799" s="2">
        <f t="shared" si="101"/>
        <v>0</v>
      </c>
      <c r="AW799" s="1"/>
      <c r="AX799" s="1"/>
      <c r="AY799" s="1"/>
      <c r="AZ799" s="2">
        <f t="shared" si="97"/>
        <v>0</v>
      </c>
      <c r="BA799" s="2">
        <f>SUM(AF799,AH799,-AZ799,-Table1913[[#This Row],[Sale Fee]])</f>
        <v>0</v>
      </c>
      <c r="BC799" s="1"/>
      <c r="BD799" s="1"/>
      <c r="BE799" s="1"/>
    </row>
    <row r="800" spans="1:57" x14ac:dyDescent="0.25">
      <c r="A800" s="1"/>
      <c r="B800" s="1"/>
      <c r="E800" s="4"/>
      <c r="F800" s="4"/>
      <c r="Q800" s="1"/>
      <c r="R800" s="1"/>
      <c r="S800" s="1"/>
      <c r="U800" s="1"/>
      <c r="V800" s="1"/>
      <c r="W800" s="1">
        <f t="shared" si="98"/>
        <v>0</v>
      </c>
      <c r="X800" s="1"/>
      <c r="Y800" s="1"/>
      <c r="Z800" s="1">
        <f>Table1913[[#This Row],[Quantity2]]*Table1913[[#This Row],[U Cost]]</f>
        <v>0</v>
      </c>
      <c r="AB800" s="1"/>
      <c r="AC800" s="1"/>
      <c r="AD800" s="1">
        <f t="shared" si="99"/>
        <v>0</v>
      </c>
      <c r="AE800" s="1"/>
      <c r="AF800" s="1">
        <f>SUM(Table1913[[#This Row],[Total 
Paid]:[Shipping 
Charged]])</f>
        <v>0</v>
      </c>
      <c r="AG800" s="1"/>
      <c r="AH800" s="1"/>
      <c r="AI800" s="1">
        <f t="shared" si="100"/>
        <v>0</v>
      </c>
      <c r="AK800" s="1"/>
      <c r="AL800" s="1"/>
      <c r="AM800" s="1"/>
      <c r="AN800" s="1"/>
      <c r="AP800" s="30"/>
      <c r="AQ800" s="1"/>
      <c r="AR800" s="1">
        <f t="shared" si="89"/>
        <v>0</v>
      </c>
      <c r="AS800" s="1"/>
      <c r="AT800" s="1"/>
      <c r="AU800" s="2">
        <f t="shared" si="101"/>
        <v>0</v>
      </c>
      <c r="AW800" s="1"/>
      <c r="AX800" s="1"/>
      <c r="AY800" s="1"/>
      <c r="AZ800" s="2">
        <f t="shared" si="97"/>
        <v>0</v>
      </c>
      <c r="BA800" s="2">
        <f>SUM(AF800,AH800,-AZ800,-Table1913[[#This Row],[Sale Fee]])</f>
        <v>0</v>
      </c>
      <c r="BC800" s="1"/>
      <c r="BD800" s="1"/>
      <c r="BE800" s="1"/>
    </row>
    <row r="801" spans="1:57" x14ac:dyDescent="0.25">
      <c r="A801" s="1"/>
      <c r="B801" s="1"/>
      <c r="E801" s="4"/>
      <c r="F801" s="4"/>
      <c r="Q801" s="1"/>
      <c r="R801" s="1"/>
      <c r="S801" s="1"/>
      <c r="U801" s="1"/>
      <c r="V801" s="1"/>
      <c r="W801" s="1">
        <f t="shared" si="98"/>
        <v>0</v>
      </c>
      <c r="X801" s="1"/>
      <c r="Y801" s="1"/>
      <c r="Z801" s="1">
        <f>Table1913[[#This Row],[Quantity2]]*Table1913[[#This Row],[U Cost]]</f>
        <v>0</v>
      </c>
      <c r="AB801" s="1"/>
      <c r="AC801" s="1"/>
      <c r="AD801" s="1">
        <f t="shared" si="99"/>
        <v>0</v>
      </c>
      <c r="AE801" s="1"/>
      <c r="AF801" s="1">
        <f>SUM(Table1913[[#This Row],[Total 
Paid]:[Shipping 
Charged]])</f>
        <v>0</v>
      </c>
      <c r="AG801" s="1"/>
      <c r="AH801" s="1"/>
      <c r="AI801" s="1">
        <f t="shared" si="100"/>
        <v>0</v>
      </c>
      <c r="AK801" s="1"/>
      <c r="AL801" s="1"/>
      <c r="AM801" s="1"/>
      <c r="AN801" s="1"/>
      <c r="AP801" s="30"/>
      <c r="AQ801" s="1"/>
      <c r="AR801" s="1">
        <f t="shared" si="89"/>
        <v>0</v>
      </c>
      <c r="AS801" s="1"/>
      <c r="AT801" s="1"/>
      <c r="AU801" s="2">
        <f t="shared" si="101"/>
        <v>0</v>
      </c>
      <c r="AW801" s="1"/>
      <c r="AX801" s="1"/>
      <c r="AY801" s="1"/>
      <c r="AZ801" s="2">
        <f t="shared" si="97"/>
        <v>0</v>
      </c>
      <c r="BA801" s="2">
        <f>SUM(AF801,AH801,-AZ801,-Table1913[[#This Row],[Sale Fee]])</f>
        <v>0</v>
      </c>
      <c r="BC801" s="1"/>
      <c r="BD801" s="1"/>
      <c r="BE801" s="1"/>
    </row>
    <row r="802" spans="1:57" x14ac:dyDescent="0.25">
      <c r="A802" s="1"/>
      <c r="B802" s="1"/>
      <c r="E802" s="4"/>
      <c r="F802" s="4"/>
      <c r="Q802" s="1"/>
      <c r="R802" s="1"/>
      <c r="S802" s="1"/>
      <c r="U802" s="1"/>
      <c r="V802" s="1"/>
      <c r="W802" s="1">
        <f t="shared" si="98"/>
        <v>0</v>
      </c>
      <c r="X802" s="1"/>
      <c r="Y802" s="1"/>
      <c r="Z802" s="1">
        <f>Table1913[[#This Row],[Quantity2]]*Table1913[[#This Row],[U Cost]]</f>
        <v>0</v>
      </c>
      <c r="AB802" s="1"/>
      <c r="AC802" s="1"/>
      <c r="AD802" s="1">
        <f t="shared" si="99"/>
        <v>0</v>
      </c>
      <c r="AE802" s="1"/>
      <c r="AF802" s="1">
        <f>SUM(Table1913[[#This Row],[Total 
Paid]:[Shipping 
Charged]])</f>
        <v>0</v>
      </c>
      <c r="AG802" s="1"/>
      <c r="AH802" s="1"/>
      <c r="AI802" s="1">
        <f t="shared" si="100"/>
        <v>0</v>
      </c>
      <c r="AK802" s="1"/>
      <c r="AL802" s="1"/>
      <c r="AM802" s="1"/>
      <c r="AN802" s="1"/>
      <c r="AP802" s="30"/>
      <c r="AQ802" s="1"/>
      <c r="AR802" s="1">
        <f t="shared" si="89"/>
        <v>0</v>
      </c>
      <c r="AS802" s="1"/>
      <c r="AT802" s="1"/>
      <c r="AU802" s="2">
        <f t="shared" si="101"/>
        <v>0</v>
      </c>
      <c r="AW802" s="1"/>
      <c r="AX802" s="1"/>
      <c r="AY802" s="1"/>
      <c r="AZ802" s="2">
        <f t="shared" si="97"/>
        <v>0</v>
      </c>
      <c r="BA802" s="2">
        <f>SUM(AF802,AH802,-AZ802,-Table1913[[#This Row],[Sale Fee]])</f>
        <v>0</v>
      </c>
      <c r="BC802" s="1"/>
      <c r="BD802" s="1"/>
      <c r="BE802" s="1"/>
    </row>
    <row r="803" spans="1:57" x14ac:dyDescent="0.25">
      <c r="A803" s="1"/>
      <c r="B803" s="1"/>
      <c r="E803" s="4"/>
      <c r="F803" s="4"/>
      <c r="Q803" s="1"/>
      <c r="R803" s="1"/>
      <c r="S803" s="1"/>
      <c r="U803" s="1"/>
      <c r="V803" s="1"/>
      <c r="W803" s="1">
        <f t="shared" si="98"/>
        <v>0</v>
      </c>
      <c r="X803" s="1"/>
      <c r="Y803" s="1"/>
      <c r="Z803" s="1">
        <f>Table1913[[#This Row],[Quantity2]]*Table1913[[#This Row],[U Cost]]</f>
        <v>0</v>
      </c>
      <c r="AB803" s="1"/>
      <c r="AC803" s="1"/>
      <c r="AD803" s="1">
        <f t="shared" si="99"/>
        <v>0</v>
      </c>
      <c r="AE803" s="1"/>
      <c r="AF803" s="1">
        <f>SUM(Table1913[[#This Row],[Total 
Paid]:[Shipping 
Charged]])</f>
        <v>0</v>
      </c>
      <c r="AG803" s="1"/>
      <c r="AH803" s="1"/>
      <c r="AI803" s="1">
        <f t="shared" si="100"/>
        <v>0</v>
      </c>
      <c r="AK803" s="1"/>
      <c r="AL803" s="1"/>
      <c r="AM803" s="1"/>
      <c r="AN803" s="1"/>
      <c r="AP803" s="30"/>
      <c r="AQ803" s="1"/>
      <c r="AR803" s="1">
        <f t="shared" si="89"/>
        <v>0</v>
      </c>
      <c r="AS803" s="1"/>
      <c r="AT803" s="1"/>
      <c r="AU803" s="2">
        <f t="shared" si="101"/>
        <v>0</v>
      </c>
      <c r="AW803" s="1"/>
      <c r="AX803" s="1"/>
      <c r="AY803" s="1"/>
      <c r="AZ803" s="2">
        <f t="shared" si="97"/>
        <v>0</v>
      </c>
      <c r="BA803" s="2">
        <f>SUM(AF803,AH803,-AZ803,-Table1913[[#This Row],[Sale Fee]])</f>
        <v>0</v>
      </c>
      <c r="BC803" s="1"/>
      <c r="BD803" s="1"/>
      <c r="BE803" s="1"/>
    </row>
    <row r="804" spans="1:57" x14ac:dyDescent="0.25">
      <c r="A804" s="1"/>
      <c r="B804" s="1"/>
      <c r="E804" s="4"/>
      <c r="F804" s="4"/>
      <c r="Q804" s="1"/>
      <c r="R804" s="1"/>
      <c r="S804" s="1"/>
      <c r="U804" s="1"/>
      <c r="V804" s="1"/>
      <c r="W804" s="1">
        <f t="shared" si="98"/>
        <v>0</v>
      </c>
      <c r="X804" s="1"/>
      <c r="Y804" s="1"/>
      <c r="Z804" s="1">
        <f>Table1913[[#This Row],[Quantity2]]*Table1913[[#This Row],[U Cost]]</f>
        <v>0</v>
      </c>
      <c r="AB804" s="1"/>
      <c r="AC804" s="1"/>
      <c r="AD804" s="1">
        <f t="shared" si="99"/>
        <v>0</v>
      </c>
      <c r="AE804" s="1"/>
      <c r="AF804" s="1">
        <f>SUM(Table1913[[#This Row],[Total 
Paid]:[Shipping 
Charged]])</f>
        <v>0</v>
      </c>
      <c r="AG804" s="1"/>
      <c r="AH804" s="1"/>
      <c r="AI804" s="1">
        <f t="shared" si="100"/>
        <v>0</v>
      </c>
      <c r="AK804" s="1"/>
      <c r="AL804" s="1"/>
      <c r="AM804" s="1"/>
      <c r="AN804" s="1"/>
      <c r="AP804" s="30"/>
      <c r="AQ804" s="1"/>
      <c r="AR804" s="1">
        <f t="shared" si="89"/>
        <v>0</v>
      </c>
      <c r="AS804" s="1"/>
      <c r="AT804" s="1"/>
      <c r="AU804" s="2">
        <f t="shared" si="101"/>
        <v>0</v>
      </c>
      <c r="AW804" s="1"/>
      <c r="AX804" s="1"/>
      <c r="AY804" s="1"/>
      <c r="AZ804" s="2">
        <f t="shared" si="97"/>
        <v>0</v>
      </c>
      <c r="BA804" s="2">
        <f>SUM(AF804,AH804,-AZ804,-Table1913[[#This Row],[Sale Fee]])</f>
        <v>0</v>
      </c>
      <c r="BC804" s="1"/>
      <c r="BD804" s="1"/>
      <c r="BE804" s="1"/>
    </row>
    <row r="805" spans="1:57" x14ac:dyDescent="0.25">
      <c r="A805" s="1"/>
      <c r="B805" s="1"/>
      <c r="E805" s="4"/>
      <c r="F805" s="4"/>
      <c r="Q805" s="1"/>
      <c r="R805" s="1"/>
      <c r="S805" s="1"/>
      <c r="U805" s="1"/>
      <c r="V805" s="1"/>
      <c r="W805" s="1">
        <f t="shared" si="98"/>
        <v>0</v>
      </c>
      <c r="X805" s="1"/>
      <c r="Y805" s="1"/>
      <c r="Z805" s="1">
        <f>Table1913[[#This Row],[Quantity2]]*Table1913[[#This Row],[U Cost]]</f>
        <v>0</v>
      </c>
      <c r="AB805" s="1"/>
      <c r="AC805" s="1"/>
      <c r="AD805" s="1">
        <f t="shared" si="99"/>
        <v>0</v>
      </c>
      <c r="AE805" s="1"/>
      <c r="AF805" s="1">
        <f>SUM(Table1913[[#This Row],[Total 
Paid]:[Shipping 
Charged]])</f>
        <v>0</v>
      </c>
      <c r="AG805" s="1"/>
      <c r="AH805" s="1"/>
      <c r="AI805" s="1">
        <f t="shared" si="100"/>
        <v>0</v>
      </c>
      <c r="AK805" s="1"/>
      <c r="AL805" s="1"/>
      <c r="AM805" s="1"/>
      <c r="AN805" s="1"/>
      <c r="AP805" s="30"/>
      <c r="AQ805" s="1"/>
      <c r="AR805" s="1">
        <f t="shared" si="89"/>
        <v>0</v>
      </c>
      <c r="AS805" s="1"/>
      <c r="AT805" s="1"/>
      <c r="AU805" s="2">
        <f t="shared" si="101"/>
        <v>0</v>
      </c>
      <c r="AW805" s="1"/>
      <c r="AX805" s="1"/>
      <c r="AY805" s="1"/>
      <c r="AZ805" s="2">
        <f t="shared" si="97"/>
        <v>0</v>
      </c>
      <c r="BA805" s="2">
        <f>SUM(AF805,AH805,-AZ805,-Table1913[[#This Row],[Sale Fee]])</f>
        <v>0</v>
      </c>
      <c r="BC805" s="1"/>
      <c r="BD805" s="1"/>
      <c r="BE805" s="1"/>
    </row>
    <row r="806" spans="1:57" x14ac:dyDescent="0.25">
      <c r="A806" s="1"/>
      <c r="B806" s="1"/>
      <c r="E806" s="4"/>
      <c r="F806" s="4"/>
      <c r="Q806" s="1"/>
      <c r="R806" s="1"/>
      <c r="S806" s="1"/>
      <c r="U806" s="1"/>
      <c r="V806" s="1"/>
      <c r="W806" s="1">
        <f t="shared" si="98"/>
        <v>0</v>
      </c>
      <c r="X806" s="1"/>
      <c r="Y806" s="1"/>
      <c r="Z806" s="1">
        <f>Table1913[[#This Row],[Quantity2]]*Table1913[[#This Row],[U Cost]]</f>
        <v>0</v>
      </c>
      <c r="AB806" s="1"/>
      <c r="AC806" s="1"/>
      <c r="AD806" s="1">
        <f t="shared" si="99"/>
        <v>0</v>
      </c>
      <c r="AE806" s="1"/>
      <c r="AF806" s="1">
        <f>SUM(Table1913[[#This Row],[Total 
Paid]:[Shipping 
Charged]])</f>
        <v>0</v>
      </c>
      <c r="AG806" s="1"/>
      <c r="AH806" s="1"/>
      <c r="AI806" s="1">
        <f t="shared" si="100"/>
        <v>0</v>
      </c>
      <c r="AK806" s="1"/>
      <c r="AL806" s="1"/>
      <c r="AM806" s="1"/>
      <c r="AN806" s="1"/>
      <c r="AP806" s="30"/>
      <c r="AQ806" s="1"/>
      <c r="AR806" s="1">
        <f t="shared" si="89"/>
        <v>0</v>
      </c>
      <c r="AS806" s="1"/>
      <c r="AT806" s="1"/>
      <c r="AU806" s="2">
        <f t="shared" si="101"/>
        <v>0</v>
      </c>
      <c r="AW806" s="1"/>
      <c r="AX806" s="1"/>
      <c r="AY806" s="1"/>
      <c r="AZ806" s="2">
        <f t="shared" si="97"/>
        <v>0</v>
      </c>
      <c r="BA806" s="2">
        <f>SUM(AF806,AH806,-AZ806,-Table1913[[#This Row],[Sale Fee]])</f>
        <v>0</v>
      </c>
      <c r="BC806" s="1"/>
      <c r="BD806" s="1"/>
      <c r="BE806" s="1"/>
    </row>
    <row r="807" spans="1:57" x14ac:dyDescent="0.25">
      <c r="A807" s="1"/>
      <c r="B807" s="1"/>
      <c r="E807" s="4"/>
      <c r="F807" s="4"/>
      <c r="Q807" s="1"/>
      <c r="R807" s="1"/>
      <c r="S807" s="1"/>
      <c r="U807" s="1"/>
      <c r="V807" s="1"/>
      <c r="W807" s="1">
        <f t="shared" si="98"/>
        <v>0</v>
      </c>
      <c r="X807" s="1"/>
      <c r="Y807" s="1"/>
      <c r="Z807" s="1">
        <f>Table1913[[#This Row],[Quantity2]]*Table1913[[#This Row],[U Cost]]</f>
        <v>0</v>
      </c>
      <c r="AB807" s="1"/>
      <c r="AC807" s="1"/>
      <c r="AD807" s="1">
        <f t="shared" si="99"/>
        <v>0</v>
      </c>
      <c r="AE807" s="1"/>
      <c r="AF807" s="1">
        <f>SUM(Table1913[[#This Row],[Total 
Paid]:[Shipping 
Charged]])</f>
        <v>0</v>
      </c>
      <c r="AG807" s="1"/>
      <c r="AH807" s="1"/>
      <c r="AI807" s="1">
        <f t="shared" si="100"/>
        <v>0</v>
      </c>
      <c r="AK807" s="1"/>
      <c r="AL807" s="1"/>
      <c r="AM807" s="1"/>
      <c r="AN807" s="1"/>
      <c r="AP807" s="30"/>
      <c r="AQ807" s="1"/>
      <c r="AR807" s="1">
        <f t="shared" si="89"/>
        <v>0</v>
      </c>
      <c r="AS807" s="1"/>
      <c r="AT807" s="1"/>
      <c r="AU807" s="2">
        <f t="shared" si="101"/>
        <v>0</v>
      </c>
      <c r="AW807" s="1"/>
      <c r="AX807" s="1"/>
      <c r="AY807" s="1"/>
      <c r="AZ807" s="2">
        <f t="shared" si="97"/>
        <v>0</v>
      </c>
      <c r="BA807" s="2">
        <f>SUM(AF807,AH807,-AZ807,-Table1913[[#This Row],[Sale Fee]])</f>
        <v>0</v>
      </c>
      <c r="BC807" s="1"/>
      <c r="BD807" s="1"/>
      <c r="BE807" s="1"/>
    </row>
    <row r="808" spans="1:57" x14ac:dyDescent="0.25">
      <c r="A808" s="1"/>
      <c r="B808" s="1"/>
      <c r="E808" s="4"/>
      <c r="F808" s="4"/>
      <c r="Q808" s="1"/>
      <c r="R808" s="1"/>
      <c r="S808" s="1"/>
      <c r="U808" s="1"/>
      <c r="V808" s="1"/>
      <c r="W808" s="1">
        <f t="shared" si="98"/>
        <v>0</v>
      </c>
      <c r="X808" s="1"/>
      <c r="Y808" s="1"/>
      <c r="Z808" s="1">
        <f>Table1913[[#This Row],[Quantity2]]*Table1913[[#This Row],[U Cost]]</f>
        <v>0</v>
      </c>
      <c r="AB808" s="1"/>
      <c r="AC808" s="1"/>
      <c r="AD808" s="1">
        <f t="shared" si="99"/>
        <v>0</v>
      </c>
      <c r="AE808" s="1"/>
      <c r="AF808" s="1">
        <f>SUM(Table1913[[#This Row],[Total 
Paid]:[Shipping 
Charged]])</f>
        <v>0</v>
      </c>
      <c r="AG808" s="1"/>
      <c r="AH808" s="1"/>
      <c r="AI808" s="1">
        <f t="shared" si="100"/>
        <v>0</v>
      </c>
      <c r="AK808" s="1"/>
      <c r="AL808" s="1"/>
      <c r="AM808" s="1"/>
      <c r="AN808" s="1"/>
      <c r="AP808" s="30"/>
      <c r="AQ808" s="1"/>
      <c r="AR808" s="1">
        <f t="shared" si="89"/>
        <v>0</v>
      </c>
      <c r="AS808" s="1"/>
      <c r="AT808" s="1"/>
      <c r="AU808" s="2">
        <f t="shared" si="101"/>
        <v>0</v>
      </c>
      <c r="AW808" s="1"/>
      <c r="AX808" s="1"/>
      <c r="AY808" s="1"/>
      <c r="AZ808" s="2">
        <f t="shared" si="97"/>
        <v>0</v>
      </c>
      <c r="BA808" s="2">
        <f>SUM(AF808,AH808,-AZ808,-Table1913[[#This Row],[Sale Fee]])</f>
        <v>0</v>
      </c>
      <c r="BC808" s="1"/>
      <c r="BD808" s="1"/>
      <c r="BE808" s="1"/>
    </row>
    <row r="809" spans="1:57" x14ac:dyDescent="0.25">
      <c r="A809" s="1"/>
      <c r="B809" s="1"/>
      <c r="E809" s="4"/>
      <c r="F809" s="4"/>
      <c r="Q809" s="1"/>
      <c r="R809" s="1"/>
      <c r="S809" s="1"/>
      <c r="U809" s="1"/>
      <c r="V809" s="1"/>
      <c r="W809" s="1">
        <f t="shared" si="98"/>
        <v>0</v>
      </c>
      <c r="X809" s="1"/>
      <c r="Y809" s="1"/>
      <c r="Z809" s="1">
        <f>Table1913[[#This Row],[Quantity2]]*Table1913[[#This Row],[U Cost]]</f>
        <v>0</v>
      </c>
      <c r="AB809" s="1"/>
      <c r="AC809" s="1"/>
      <c r="AD809" s="1">
        <f t="shared" si="99"/>
        <v>0</v>
      </c>
      <c r="AE809" s="1"/>
      <c r="AF809" s="1">
        <f>SUM(Table1913[[#This Row],[Total 
Paid]:[Shipping 
Charged]])</f>
        <v>0</v>
      </c>
      <c r="AG809" s="1"/>
      <c r="AH809" s="1"/>
      <c r="AI809" s="1">
        <f t="shared" si="100"/>
        <v>0</v>
      </c>
      <c r="AK809" s="1"/>
      <c r="AL809" s="1"/>
      <c r="AM809" s="1"/>
      <c r="AN809" s="1"/>
      <c r="AP809" s="30"/>
      <c r="AQ809" s="1"/>
      <c r="AR809" s="1">
        <f t="shared" si="89"/>
        <v>0</v>
      </c>
      <c r="AS809" s="1"/>
      <c r="AT809" s="1"/>
      <c r="AU809" s="2">
        <f t="shared" si="101"/>
        <v>0</v>
      </c>
      <c r="AW809" s="1"/>
      <c r="AX809" s="1"/>
      <c r="AY809" s="1"/>
      <c r="AZ809" s="2">
        <f t="shared" si="97"/>
        <v>0</v>
      </c>
      <c r="BA809" s="2">
        <f>SUM(AF809,AH809,-AZ809,-Table1913[[#This Row],[Sale Fee]])</f>
        <v>0</v>
      </c>
      <c r="BC809" s="1"/>
      <c r="BD809" s="1"/>
      <c r="BE809" s="1"/>
    </row>
    <row r="810" spans="1:57" x14ac:dyDescent="0.25">
      <c r="A810" s="1"/>
      <c r="B810" s="1"/>
      <c r="E810" s="4"/>
      <c r="F810" s="4"/>
      <c r="Q810" s="1"/>
      <c r="R810" s="1"/>
      <c r="S810" s="1"/>
      <c r="U810" s="1"/>
      <c r="V810" s="1"/>
      <c r="W810" s="1">
        <f t="shared" si="98"/>
        <v>0</v>
      </c>
      <c r="X810" s="1"/>
      <c r="Y810" s="1"/>
      <c r="Z810" s="1">
        <f>Table1913[[#This Row],[Quantity2]]*Table1913[[#This Row],[U Cost]]</f>
        <v>0</v>
      </c>
      <c r="AB810" s="1"/>
      <c r="AC810" s="1"/>
      <c r="AD810" s="1">
        <f t="shared" si="99"/>
        <v>0</v>
      </c>
      <c r="AE810" s="1"/>
      <c r="AF810" s="1">
        <f>SUM(Table1913[[#This Row],[Total 
Paid]:[Shipping 
Charged]])</f>
        <v>0</v>
      </c>
      <c r="AG810" s="1"/>
      <c r="AH810" s="1"/>
      <c r="AI810" s="1">
        <f t="shared" si="100"/>
        <v>0</v>
      </c>
      <c r="AK810" s="1"/>
      <c r="AL810" s="1"/>
      <c r="AM810" s="1"/>
      <c r="AN810" s="1"/>
      <c r="AP810" s="30"/>
      <c r="AQ810" s="1"/>
      <c r="AR810" s="1">
        <f t="shared" si="89"/>
        <v>0</v>
      </c>
      <c r="AS810" s="1"/>
      <c r="AT810" s="1"/>
      <c r="AU810" s="2">
        <f t="shared" si="101"/>
        <v>0</v>
      </c>
      <c r="AW810" s="1"/>
      <c r="AX810" s="1"/>
      <c r="AY810" s="1"/>
      <c r="AZ810" s="2">
        <f t="shared" si="97"/>
        <v>0</v>
      </c>
      <c r="BA810" s="2">
        <f>SUM(AF810,AH810,-AZ810,-Table1913[[#This Row],[Sale Fee]])</f>
        <v>0</v>
      </c>
      <c r="BC810" s="1"/>
      <c r="BD810" s="1"/>
      <c r="BE810" s="1"/>
    </row>
    <row r="811" spans="1:57" x14ac:dyDescent="0.25">
      <c r="A811" s="1"/>
      <c r="B811" s="1"/>
      <c r="E811" s="4"/>
      <c r="F811" s="4"/>
      <c r="Q811" s="1"/>
      <c r="R811" s="1"/>
      <c r="S811" s="1"/>
      <c r="U811" s="1"/>
      <c r="V811" s="1"/>
      <c r="W811" s="1">
        <f t="shared" si="98"/>
        <v>0</v>
      </c>
      <c r="X811" s="1"/>
      <c r="Y811" s="1"/>
      <c r="Z811" s="1">
        <f>Table1913[[#This Row],[Quantity2]]*Table1913[[#This Row],[U Cost]]</f>
        <v>0</v>
      </c>
      <c r="AB811" s="1"/>
      <c r="AC811" s="1"/>
      <c r="AD811" s="1">
        <f t="shared" si="99"/>
        <v>0</v>
      </c>
      <c r="AE811" s="1"/>
      <c r="AF811" s="1">
        <f>SUM(Table1913[[#This Row],[Total 
Paid]:[Shipping 
Charged]])</f>
        <v>0</v>
      </c>
      <c r="AG811" s="1"/>
      <c r="AH811" s="1"/>
      <c r="AI811" s="1">
        <f t="shared" si="100"/>
        <v>0</v>
      </c>
      <c r="AK811" s="1"/>
      <c r="AL811" s="1"/>
      <c r="AM811" s="1"/>
      <c r="AN811" s="1"/>
      <c r="AP811" s="30"/>
      <c r="AQ811" s="1"/>
      <c r="AR811" s="1">
        <f t="shared" si="89"/>
        <v>0</v>
      </c>
      <c r="AS811" s="1"/>
      <c r="AT811" s="1"/>
      <c r="AU811" s="2">
        <f t="shared" si="101"/>
        <v>0</v>
      </c>
      <c r="AW811" s="1"/>
      <c r="AX811" s="1"/>
      <c r="AY811" s="1"/>
      <c r="AZ811" s="2">
        <f t="shared" si="97"/>
        <v>0</v>
      </c>
      <c r="BA811" s="2">
        <f>SUM(AF811,AH811,-AZ811,-Table1913[[#This Row],[Sale Fee]])</f>
        <v>0</v>
      </c>
      <c r="BC811" s="1"/>
      <c r="BD811" s="1"/>
      <c r="BE811" s="1"/>
    </row>
    <row r="812" spans="1:57" x14ac:dyDescent="0.25">
      <c r="A812" s="1"/>
      <c r="B812" s="1"/>
      <c r="E812" s="4"/>
      <c r="F812" s="4"/>
      <c r="Q812" s="1"/>
      <c r="R812" s="1"/>
      <c r="S812" s="1"/>
      <c r="U812" s="1"/>
      <c r="V812" s="1"/>
      <c r="W812" s="1">
        <f t="shared" si="98"/>
        <v>0</v>
      </c>
      <c r="X812" s="1"/>
      <c r="Y812" s="1"/>
      <c r="Z812" s="1">
        <f>Table1913[[#This Row],[Quantity2]]*Table1913[[#This Row],[U Cost]]</f>
        <v>0</v>
      </c>
      <c r="AB812" s="1"/>
      <c r="AC812" s="1"/>
      <c r="AD812" s="1">
        <f t="shared" si="99"/>
        <v>0</v>
      </c>
      <c r="AE812" s="1"/>
      <c r="AF812" s="1">
        <f>SUM(Table1913[[#This Row],[Total 
Paid]:[Shipping 
Charged]])</f>
        <v>0</v>
      </c>
      <c r="AG812" s="1"/>
      <c r="AH812" s="1"/>
      <c r="AI812" s="1">
        <f t="shared" si="100"/>
        <v>0</v>
      </c>
      <c r="AK812" s="1"/>
      <c r="AL812" s="1"/>
      <c r="AM812" s="1"/>
      <c r="AN812" s="1"/>
      <c r="AP812" s="30"/>
      <c r="AQ812" s="1"/>
      <c r="AR812" s="1">
        <f t="shared" si="89"/>
        <v>0</v>
      </c>
      <c r="AS812" s="1"/>
      <c r="AT812" s="1"/>
      <c r="AU812" s="2">
        <f t="shared" si="101"/>
        <v>0</v>
      </c>
      <c r="AW812" s="1"/>
      <c r="AX812" s="1"/>
      <c r="AY812" s="1"/>
      <c r="AZ812" s="2">
        <f t="shared" si="97"/>
        <v>0</v>
      </c>
      <c r="BA812" s="2">
        <f>SUM(AF812,AH812,-AZ812,-Table1913[[#This Row],[Sale Fee]])</f>
        <v>0</v>
      </c>
      <c r="BC812" s="1"/>
      <c r="BD812" s="1"/>
      <c r="BE812" s="1"/>
    </row>
    <row r="813" spans="1:57" x14ac:dyDescent="0.25">
      <c r="A813" s="1"/>
      <c r="B813" s="1"/>
      <c r="E813" s="4"/>
      <c r="F813" s="4"/>
      <c r="Q813" s="1"/>
      <c r="R813" s="1"/>
      <c r="S813" s="1"/>
      <c r="U813" s="1"/>
      <c r="V813" s="1"/>
      <c r="W813" s="1">
        <f t="shared" si="98"/>
        <v>0</v>
      </c>
      <c r="X813" s="1"/>
      <c r="Y813" s="1"/>
      <c r="Z813" s="1">
        <f>Table1913[[#This Row],[Quantity2]]*Table1913[[#This Row],[U Cost]]</f>
        <v>0</v>
      </c>
      <c r="AB813" s="1"/>
      <c r="AC813" s="1"/>
      <c r="AD813" s="1">
        <f t="shared" si="99"/>
        <v>0</v>
      </c>
      <c r="AE813" s="1"/>
      <c r="AF813" s="1">
        <f>SUM(Table1913[[#This Row],[Total 
Paid]:[Shipping 
Charged]])</f>
        <v>0</v>
      </c>
      <c r="AG813" s="1"/>
      <c r="AH813" s="1"/>
      <c r="AI813" s="1">
        <f t="shared" si="100"/>
        <v>0</v>
      </c>
      <c r="AK813" s="1"/>
      <c r="AL813" s="1"/>
      <c r="AM813" s="1"/>
      <c r="AN813" s="1"/>
      <c r="AP813" s="30"/>
      <c r="AQ813" s="1"/>
      <c r="AR813" s="1">
        <f t="shared" si="89"/>
        <v>0</v>
      </c>
      <c r="AS813" s="1"/>
      <c r="AT813" s="1"/>
      <c r="AU813" s="2">
        <f t="shared" si="101"/>
        <v>0</v>
      </c>
      <c r="AW813" s="1"/>
      <c r="AX813" s="1"/>
      <c r="AY813" s="1"/>
      <c r="AZ813" s="2">
        <f t="shared" si="97"/>
        <v>0</v>
      </c>
      <c r="BA813" s="2">
        <f>SUM(AF813,AH813,-AZ813,-Table1913[[#This Row],[Sale Fee]])</f>
        <v>0</v>
      </c>
      <c r="BC813" s="1"/>
      <c r="BD813" s="1"/>
      <c r="BE813" s="1"/>
    </row>
    <row r="814" spans="1:57" x14ac:dyDescent="0.25">
      <c r="A814" s="1"/>
      <c r="B814" s="1"/>
      <c r="E814" s="4"/>
      <c r="F814" s="4"/>
      <c r="Q814" s="1"/>
      <c r="R814" s="1"/>
      <c r="S814" s="1"/>
      <c r="U814" s="1"/>
      <c r="V814" s="1"/>
      <c r="W814" s="1">
        <f t="shared" si="98"/>
        <v>0</v>
      </c>
      <c r="X814" s="1"/>
      <c r="Y814" s="1"/>
      <c r="Z814" s="1">
        <f>Table1913[[#This Row],[Quantity2]]*Table1913[[#This Row],[U Cost]]</f>
        <v>0</v>
      </c>
      <c r="AB814" s="1"/>
      <c r="AC814" s="1"/>
      <c r="AD814" s="1">
        <f t="shared" si="99"/>
        <v>0</v>
      </c>
      <c r="AE814" s="1"/>
      <c r="AF814" s="1">
        <f>SUM(Table1913[[#This Row],[Total 
Paid]:[Shipping 
Charged]])</f>
        <v>0</v>
      </c>
      <c r="AG814" s="1"/>
      <c r="AH814" s="1"/>
      <c r="AI814" s="1">
        <f t="shared" si="100"/>
        <v>0</v>
      </c>
      <c r="AK814" s="1"/>
      <c r="AL814" s="1"/>
      <c r="AM814" s="1"/>
      <c r="AN814" s="1"/>
      <c r="AP814" s="30"/>
      <c r="AQ814" s="1"/>
      <c r="AR814" s="1">
        <f t="shared" si="89"/>
        <v>0</v>
      </c>
      <c r="AS814" s="1"/>
      <c r="AT814" s="1"/>
      <c r="AU814" s="2">
        <f t="shared" si="101"/>
        <v>0</v>
      </c>
      <c r="AW814" s="1"/>
      <c r="AX814" s="1"/>
      <c r="AY814" s="1"/>
      <c r="AZ814" s="2">
        <f t="shared" ref="AZ814:AZ877" si="102">SUM(AU814,AW814,AX814,AY814)</f>
        <v>0</v>
      </c>
      <c r="BA814" s="2">
        <f>SUM(AF814,AH814,-AZ814,-Table1913[[#This Row],[Sale Fee]])</f>
        <v>0</v>
      </c>
      <c r="BC814" s="1"/>
      <c r="BD814" s="1"/>
      <c r="BE814" s="1"/>
    </row>
    <row r="815" spans="1:57" x14ac:dyDescent="0.25">
      <c r="A815" s="1"/>
      <c r="B815" s="1"/>
      <c r="E815" s="4"/>
      <c r="F815" s="4"/>
      <c r="Q815" s="1"/>
      <c r="R815" s="1"/>
      <c r="S815" s="1"/>
      <c r="U815" s="1"/>
      <c r="V815" s="1"/>
      <c r="W815" s="1">
        <f t="shared" si="98"/>
        <v>0</v>
      </c>
      <c r="X815" s="1"/>
      <c r="Y815" s="1"/>
      <c r="Z815" s="1">
        <f>Table1913[[#This Row],[Quantity2]]*Table1913[[#This Row],[U Cost]]</f>
        <v>0</v>
      </c>
      <c r="AB815" s="1"/>
      <c r="AC815" s="1"/>
      <c r="AD815" s="1">
        <f t="shared" si="99"/>
        <v>0</v>
      </c>
      <c r="AE815" s="1"/>
      <c r="AF815" s="1">
        <f>SUM(Table1913[[#This Row],[Total 
Paid]:[Shipping 
Charged]])</f>
        <v>0</v>
      </c>
      <c r="AG815" s="1"/>
      <c r="AH815" s="1"/>
      <c r="AI815" s="1">
        <f t="shared" si="100"/>
        <v>0</v>
      </c>
      <c r="AK815" s="1"/>
      <c r="AL815" s="1"/>
      <c r="AM815" s="1"/>
      <c r="AN815" s="1"/>
      <c r="AP815" s="30"/>
      <c r="AQ815" s="1"/>
      <c r="AR815" s="1">
        <f t="shared" si="89"/>
        <v>0</v>
      </c>
      <c r="AS815" s="1"/>
      <c r="AT815" s="1"/>
      <c r="AU815" s="2">
        <f t="shared" si="101"/>
        <v>0</v>
      </c>
      <c r="AW815" s="1"/>
      <c r="AX815" s="1"/>
      <c r="AY815" s="1"/>
      <c r="AZ815" s="2">
        <f t="shared" si="102"/>
        <v>0</v>
      </c>
      <c r="BA815" s="2">
        <f>SUM(AF815,AH815,-AZ815,-Table1913[[#This Row],[Sale Fee]])</f>
        <v>0</v>
      </c>
      <c r="BC815" s="1"/>
      <c r="BD815" s="1"/>
      <c r="BE815" s="1"/>
    </row>
    <row r="816" spans="1:57" x14ac:dyDescent="0.25">
      <c r="A816" s="1"/>
      <c r="B816" s="1"/>
      <c r="E816" s="4"/>
      <c r="F816" s="4"/>
      <c r="Q816" s="1"/>
      <c r="R816" s="1"/>
      <c r="S816" s="1"/>
      <c r="U816" s="1"/>
      <c r="V816" s="1"/>
      <c r="W816" s="1">
        <f t="shared" si="98"/>
        <v>0</v>
      </c>
      <c r="X816" s="1"/>
      <c r="Y816" s="1"/>
      <c r="Z816" s="1">
        <f>Table1913[[#This Row],[Quantity2]]*Table1913[[#This Row],[U Cost]]</f>
        <v>0</v>
      </c>
      <c r="AB816" s="1"/>
      <c r="AC816" s="1"/>
      <c r="AD816" s="1">
        <f t="shared" si="99"/>
        <v>0</v>
      </c>
      <c r="AE816" s="1"/>
      <c r="AF816" s="1">
        <f>SUM(Table1913[[#This Row],[Total 
Paid]:[Shipping 
Charged]])</f>
        <v>0</v>
      </c>
      <c r="AG816" s="1"/>
      <c r="AH816" s="1"/>
      <c r="AI816" s="1">
        <f t="shared" si="100"/>
        <v>0</v>
      </c>
      <c r="AK816" s="1"/>
      <c r="AL816" s="1"/>
      <c r="AM816" s="1"/>
      <c r="AN816" s="1"/>
      <c r="AP816" s="30"/>
      <c r="AQ816" s="1"/>
      <c r="AR816" s="1">
        <f t="shared" si="89"/>
        <v>0</v>
      </c>
      <c r="AS816" s="1"/>
      <c r="AT816" s="1"/>
      <c r="AU816" s="2">
        <f t="shared" si="101"/>
        <v>0</v>
      </c>
      <c r="AW816" s="1"/>
      <c r="AX816" s="1"/>
      <c r="AY816" s="1"/>
      <c r="AZ816" s="2">
        <f t="shared" si="102"/>
        <v>0</v>
      </c>
      <c r="BA816" s="2">
        <f>SUM(AF816,AH816,-AZ816,-Table1913[[#This Row],[Sale Fee]])</f>
        <v>0</v>
      </c>
      <c r="BC816" s="1"/>
      <c r="BD816" s="1"/>
      <c r="BE816" s="1"/>
    </row>
    <row r="817" spans="1:57" x14ac:dyDescent="0.25">
      <c r="A817" s="1"/>
      <c r="B817" s="1"/>
      <c r="E817" s="4"/>
      <c r="F817" s="4"/>
      <c r="Q817" s="1"/>
      <c r="R817" s="1"/>
      <c r="S817" s="1"/>
      <c r="U817" s="1"/>
      <c r="V817" s="1"/>
      <c r="W817" s="1">
        <f t="shared" si="98"/>
        <v>0</v>
      </c>
      <c r="X817" s="1"/>
      <c r="Y817" s="1"/>
      <c r="Z817" s="1">
        <f>Table1913[[#This Row],[Quantity2]]*Table1913[[#This Row],[U Cost]]</f>
        <v>0</v>
      </c>
      <c r="AB817" s="1"/>
      <c r="AC817" s="1"/>
      <c r="AD817" s="1">
        <f t="shared" si="99"/>
        <v>0</v>
      </c>
      <c r="AE817" s="1"/>
      <c r="AF817" s="1">
        <f>SUM(Table1913[[#This Row],[Total 
Paid]:[Shipping 
Charged]])</f>
        <v>0</v>
      </c>
      <c r="AG817" s="1"/>
      <c r="AH817" s="1"/>
      <c r="AI817" s="1">
        <f t="shared" si="100"/>
        <v>0</v>
      </c>
      <c r="AK817" s="1"/>
      <c r="AL817" s="1"/>
      <c r="AM817" s="1"/>
      <c r="AN817" s="1"/>
      <c r="AP817" s="30"/>
      <c r="AQ817" s="1"/>
      <c r="AR817" s="1">
        <f t="shared" si="89"/>
        <v>0</v>
      </c>
      <c r="AS817" s="1"/>
      <c r="AT817" s="1"/>
      <c r="AU817" s="2">
        <f t="shared" si="101"/>
        <v>0</v>
      </c>
      <c r="AW817" s="1"/>
      <c r="AX817" s="1"/>
      <c r="AY817" s="1"/>
      <c r="AZ817" s="2">
        <f t="shared" si="102"/>
        <v>0</v>
      </c>
      <c r="BA817" s="2">
        <f>SUM(AF817,AH817,-AZ817,-Table1913[[#This Row],[Sale Fee]])</f>
        <v>0</v>
      </c>
      <c r="BC817" s="1"/>
      <c r="BD817" s="1"/>
      <c r="BE817" s="1"/>
    </row>
    <row r="818" spans="1:57" x14ac:dyDescent="0.25">
      <c r="A818" s="1"/>
      <c r="B818" s="1"/>
      <c r="E818" s="4"/>
      <c r="F818" s="4"/>
      <c r="Q818" s="1"/>
      <c r="R818" s="1"/>
      <c r="S818" s="1"/>
      <c r="U818" s="1"/>
      <c r="V818" s="1"/>
      <c r="W818" s="1">
        <f t="shared" si="98"/>
        <v>0</v>
      </c>
      <c r="X818" s="1"/>
      <c r="Y818" s="1"/>
      <c r="Z818" s="1">
        <f>Table1913[[#This Row],[Quantity2]]*Table1913[[#This Row],[U Cost]]</f>
        <v>0</v>
      </c>
      <c r="AB818" s="1"/>
      <c r="AC818" s="1"/>
      <c r="AD818" s="1">
        <f t="shared" si="99"/>
        <v>0</v>
      </c>
      <c r="AE818" s="1"/>
      <c r="AF818" s="1">
        <f>SUM(Table1913[[#This Row],[Total 
Paid]:[Shipping 
Charged]])</f>
        <v>0</v>
      </c>
      <c r="AG818" s="1"/>
      <c r="AH818" s="1"/>
      <c r="AI818" s="1">
        <f t="shared" si="100"/>
        <v>0</v>
      </c>
      <c r="AK818" s="1"/>
      <c r="AL818" s="1"/>
      <c r="AM818" s="1"/>
      <c r="AN818" s="1"/>
      <c r="AP818" s="30"/>
      <c r="AQ818" s="1"/>
      <c r="AR818" s="1">
        <f t="shared" si="89"/>
        <v>0</v>
      </c>
      <c r="AS818" s="1"/>
      <c r="AT818" s="1"/>
      <c r="AU818" s="2">
        <f t="shared" si="101"/>
        <v>0</v>
      </c>
      <c r="AW818" s="1"/>
      <c r="AX818" s="1"/>
      <c r="AY818" s="1"/>
      <c r="AZ818" s="2">
        <f t="shared" si="102"/>
        <v>0</v>
      </c>
      <c r="BA818" s="2">
        <f>SUM(AF818,AH818,-AZ818,-Table1913[[#This Row],[Sale Fee]])</f>
        <v>0</v>
      </c>
      <c r="BC818" s="1"/>
      <c r="BD818" s="1"/>
      <c r="BE818" s="1"/>
    </row>
    <row r="819" spans="1:57" x14ac:dyDescent="0.25">
      <c r="A819" s="1"/>
      <c r="B819" s="1"/>
      <c r="E819" s="4"/>
      <c r="F819" s="4"/>
      <c r="Q819" s="1"/>
      <c r="R819" s="1"/>
      <c r="S819" s="1"/>
      <c r="U819" s="1"/>
      <c r="V819" s="1"/>
      <c r="W819" s="1">
        <f t="shared" si="98"/>
        <v>0</v>
      </c>
      <c r="X819" s="1"/>
      <c r="Y819" s="1"/>
      <c r="Z819" s="1">
        <f>Table1913[[#This Row],[Quantity2]]*Table1913[[#This Row],[U Cost]]</f>
        <v>0</v>
      </c>
      <c r="AB819" s="1"/>
      <c r="AC819" s="1"/>
      <c r="AD819" s="1">
        <f t="shared" si="99"/>
        <v>0</v>
      </c>
      <c r="AE819" s="1"/>
      <c r="AF819" s="1">
        <f>SUM(Table1913[[#This Row],[Total 
Paid]:[Shipping 
Charged]])</f>
        <v>0</v>
      </c>
      <c r="AG819" s="1"/>
      <c r="AH819" s="1"/>
      <c r="AI819" s="1">
        <f t="shared" si="100"/>
        <v>0</v>
      </c>
      <c r="AK819" s="1"/>
      <c r="AL819" s="1"/>
      <c r="AM819" s="1"/>
      <c r="AN819" s="1"/>
      <c r="AP819" s="30"/>
      <c r="AQ819" s="1"/>
      <c r="AR819" s="1">
        <f t="shared" si="89"/>
        <v>0</v>
      </c>
      <c r="AS819" s="1"/>
      <c r="AT819" s="1"/>
      <c r="AU819" s="2">
        <f t="shared" si="101"/>
        <v>0</v>
      </c>
      <c r="AW819" s="1"/>
      <c r="AX819" s="1"/>
      <c r="AY819" s="1"/>
      <c r="AZ819" s="2">
        <f t="shared" si="102"/>
        <v>0</v>
      </c>
      <c r="BA819" s="2">
        <f>SUM(AF819,AH819,-AZ819,-Table1913[[#This Row],[Sale Fee]])</f>
        <v>0</v>
      </c>
      <c r="BC819" s="1"/>
      <c r="BD819" s="1"/>
      <c r="BE819" s="1"/>
    </row>
    <row r="820" spans="1:57" x14ac:dyDescent="0.25">
      <c r="A820" s="1"/>
      <c r="B820" s="1"/>
      <c r="E820" s="4"/>
      <c r="F820" s="4"/>
      <c r="Q820" s="1"/>
      <c r="R820" s="1"/>
      <c r="S820" s="1"/>
      <c r="U820" s="1"/>
      <c r="V820" s="1"/>
      <c r="W820" s="1">
        <f t="shared" si="98"/>
        <v>0</v>
      </c>
      <c r="X820" s="1"/>
      <c r="Y820" s="1"/>
      <c r="Z820" s="1">
        <f>Table1913[[#This Row],[Quantity2]]*Table1913[[#This Row],[U Cost]]</f>
        <v>0</v>
      </c>
      <c r="AB820" s="1"/>
      <c r="AC820" s="1"/>
      <c r="AD820" s="1">
        <f t="shared" si="99"/>
        <v>0</v>
      </c>
      <c r="AE820" s="1"/>
      <c r="AF820" s="1">
        <f>SUM(Table1913[[#This Row],[Total 
Paid]:[Shipping 
Charged]])</f>
        <v>0</v>
      </c>
      <c r="AG820" s="1"/>
      <c r="AH820" s="1"/>
      <c r="AI820" s="1">
        <f t="shared" si="100"/>
        <v>0</v>
      </c>
      <c r="AK820" s="1"/>
      <c r="AL820" s="1"/>
      <c r="AM820" s="1"/>
      <c r="AN820" s="1"/>
      <c r="AP820" s="30"/>
      <c r="AQ820" s="1"/>
      <c r="AR820" s="1">
        <f t="shared" si="89"/>
        <v>0</v>
      </c>
      <c r="AS820" s="1"/>
      <c r="AT820" s="1"/>
      <c r="AU820" s="2">
        <f t="shared" si="101"/>
        <v>0</v>
      </c>
      <c r="AW820" s="1"/>
      <c r="AX820" s="1"/>
      <c r="AY820" s="1"/>
      <c r="AZ820" s="2">
        <f t="shared" si="102"/>
        <v>0</v>
      </c>
      <c r="BA820" s="2">
        <f>SUM(AF820,AH820,-AZ820,-Table1913[[#This Row],[Sale Fee]])</f>
        <v>0</v>
      </c>
      <c r="BC820" s="1"/>
      <c r="BD820" s="1"/>
      <c r="BE820" s="1"/>
    </row>
    <row r="821" spans="1:57" x14ac:dyDescent="0.25">
      <c r="A821" s="1"/>
      <c r="B821" s="1"/>
      <c r="E821" s="4"/>
      <c r="F821" s="4"/>
      <c r="Q821" s="1"/>
      <c r="R821" s="1"/>
      <c r="S821" s="1"/>
      <c r="U821" s="1"/>
      <c r="V821" s="1"/>
      <c r="W821" s="1">
        <f t="shared" si="98"/>
        <v>0</v>
      </c>
      <c r="X821" s="1"/>
      <c r="Y821" s="1"/>
      <c r="Z821" s="1">
        <f>Table1913[[#This Row],[Quantity2]]*Table1913[[#This Row],[U Cost]]</f>
        <v>0</v>
      </c>
      <c r="AB821" s="1"/>
      <c r="AC821" s="1"/>
      <c r="AD821" s="1">
        <f t="shared" si="99"/>
        <v>0</v>
      </c>
      <c r="AE821" s="1"/>
      <c r="AF821" s="1">
        <f>SUM(Table1913[[#This Row],[Total 
Paid]:[Shipping 
Charged]])</f>
        <v>0</v>
      </c>
      <c r="AG821" s="1"/>
      <c r="AH821" s="1"/>
      <c r="AI821" s="1">
        <f t="shared" si="100"/>
        <v>0</v>
      </c>
      <c r="AK821" s="1"/>
      <c r="AL821" s="1"/>
      <c r="AM821" s="1"/>
      <c r="AN821" s="1"/>
      <c r="AP821" s="30"/>
      <c r="AQ821" s="1"/>
      <c r="AR821" s="1">
        <f t="shared" si="89"/>
        <v>0</v>
      </c>
      <c r="AS821" s="1"/>
      <c r="AT821" s="1"/>
      <c r="AU821" s="2">
        <f t="shared" si="101"/>
        <v>0</v>
      </c>
      <c r="AW821" s="1"/>
      <c r="AX821" s="1"/>
      <c r="AY821" s="1"/>
      <c r="AZ821" s="2">
        <f t="shared" si="102"/>
        <v>0</v>
      </c>
      <c r="BA821" s="2">
        <f>SUM(AF821,AH821,-AZ821,-Table1913[[#This Row],[Sale Fee]])</f>
        <v>0</v>
      </c>
      <c r="BC821" s="1"/>
      <c r="BD821" s="1"/>
      <c r="BE821" s="1"/>
    </row>
    <row r="822" spans="1:57" x14ac:dyDescent="0.25">
      <c r="A822" s="1"/>
      <c r="B822" s="1"/>
      <c r="E822" s="4"/>
      <c r="F822" s="4"/>
      <c r="Q822" s="1"/>
      <c r="R822" s="1"/>
      <c r="S822" s="1"/>
      <c r="U822" s="1"/>
      <c r="V822" s="1"/>
      <c r="W822" s="1">
        <f t="shared" si="98"/>
        <v>0</v>
      </c>
      <c r="X822" s="1"/>
      <c r="Y822" s="1"/>
      <c r="Z822" s="1">
        <f>Table1913[[#This Row],[Quantity2]]*Table1913[[#This Row],[U Cost]]</f>
        <v>0</v>
      </c>
      <c r="AB822" s="1"/>
      <c r="AC822" s="1"/>
      <c r="AD822" s="1">
        <f t="shared" si="99"/>
        <v>0</v>
      </c>
      <c r="AE822" s="1"/>
      <c r="AF822" s="1">
        <f>SUM(Table1913[[#This Row],[Total 
Paid]:[Shipping 
Charged]])</f>
        <v>0</v>
      </c>
      <c r="AG822" s="1"/>
      <c r="AH822" s="1"/>
      <c r="AI822" s="1">
        <f t="shared" si="100"/>
        <v>0</v>
      </c>
      <c r="AK822" s="1"/>
      <c r="AL822" s="1"/>
      <c r="AM822" s="1"/>
      <c r="AN822" s="1"/>
      <c r="AP822" s="30"/>
      <c r="AQ822" s="1"/>
      <c r="AR822" s="1">
        <f t="shared" si="89"/>
        <v>0</v>
      </c>
      <c r="AS822" s="1"/>
      <c r="AT822" s="1"/>
      <c r="AU822" s="2">
        <f t="shared" si="101"/>
        <v>0</v>
      </c>
      <c r="AW822" s="1"/>
      <c r="AX822" s="1"/>
      <c r="AY822" s="1"/>
      <c r="AZ822" s="2">
        <f t="shared" si="102"/>
        <v>0</v>
      </c>
      <c r="BA822" s="2">
        <f>SUM(AF822,AH822,-AZ822,-Table1913[[#This Row],[Sale Fee]])</f>
        <v>0</v>
      </c>
      <c r="BC822" s="1"/>
      <c r="BD822" s="1"/>
      <c r="BE822" s="1"/>
    </row>
    <row r="823" spans="1:57" x14ac:dyDescent="0.25">
      <c r="A823" s="1"/>
      <c r="B823" s="1"/>
      <c r="E823" s="4"/>
      <c r="F823" s="4"/>
      <c r="Q823" s="1"/>
      <c r="R823" s="1"/>
      <c r="S823" s="1"/>
      <c r="U823" s="1"/>
      <c r="V823" s="1"/>
      <c r="W823" s="1">
        <f t="shared" si="98"/>
        <v>0</v>
      </c>
      <c r="X823" s="1"/>
      <c r="Y823" s="1"/>
      <c r="Z823" s="1">
        <f>Table1913[[#This Row],[Quantity2]]*Table1913[[#This Row],[U Cost]]</f>
        <v>0</v>
      </c>
      <c r="AB823" s="1"/>
      <c r="AC823" s="1"/>
      <c r="AD823" s="1">
        <f t="shared" si="99"/>
        <v>0</v>
      </c>
      <c r="AE823" s="1"/>
      <c r="AF823" s="1">
        <f>SUM(Table1913[[#This Row],[Total 
Paid]:[Shipping 
Charged]])</f>
        <v>0</v>
      </c>
      <c r="AG823" s="1"/>
      <c r="AH823" s="1"/>
      <c r="AI823" s="1">
        <f t="shared" si="100"/>
        <v>0</v>
      </c>
      <c r="AK823" s="1"/>
      <c r="AL823" s="1"/>
      <c r="AM823" s="1"/>
      <c r="AN823" s="1"/>
      <c r="AP823" s="30"/>
      <c r="AQ823" s="1"/>
      <c r="AR823" s="1">
        <f t="shared" si="89"/>
        <v>0</v>
      </c>
      <c r="AS823" s="1"/>
      <c r="AT823" s="1"/>
      <c r="AU823" s="2">
        <f t="shared" si="101"/>
        <v>0</v>
      </c>
      <c r="AW823" s="1"/>
      <c r="AX823" s="1"/>
      <c r="AY823" s="1"/>
      <c r="AZ823" s="2">
        <f t="shared" si="102"/>
        <v>0</v>
      </c>
      <c r="BA823" s="2">
        <f>SUM(AF823,AH823,-AZ823,-Table1913[[#This Row],[Sale Fee]])</f>
        <v>0</v>
      </c>
      <c r="BC823" s="1"/>
      <c r="BD823" s="1"/>
      <c r="BE823" s="1"/>
    </row>
    <row r="824" spans="1:57" x14ac:dyDescent="0.25">
      <c r="A824" s="1"/>
      <c r="B824" s="1"/>
      <c r="E824" s="4"/>
      <c r="F824" s="4"/>
      <c r="Q824" s="1"/>
      <c r="R824" s="1"/>
      <c r="S824" s="1"/>
      <c r="U824" s="1"/>
      <c r="V824" s="1"/>
      <c r="W824" s="1">
        <f t="shared" si="98"/>
        <v>0</v>
      </c>
      <c r="X824" s="1"/>
      <c r="Y824" s="1"/>
      <c r="Z824" s="1">
        <f>Table1913[[#This Row],[Quantity2]]*Table1913[[#This Row],[U Cost]]</f>
        <v>0</v>
      </c>
      <c r="AB824" s="1"/>
      <c r="AC824" s="1"/>
      <c r="AD824" s="1">
        <f t="shared" si="99"/>
        <v>0</v>
      </c>
      <c r="AE824" s="1"/>
      <c r="AF824" s="1">
        <f>SUM(Table1913[[#This Row],[Total 
Paid]:[Shipping 
Charged]])</f>
        <v>0</v>
      </c>
      <c r="AG824" s="1"/>
      <c r="AH824" s="1"/>
      <c r="AI824" s="1">
        <f t="shared" si="100"/>
        <v>0</v>
      </c>
      <c r="AK824" s="1"/>
      <c r="AL824" s="1"/>
      <c r="AM824" s="1"/>
      <c r="AN824" s="1"/>
      <c r="AP824" s="30"/>
      <c r="AQ824" s="1"/>
      <c r="AR824" s="1">
        <f t="shared" si="89"/>
        <v>0</v>
      </c>
      <c r="AS824" s="1"/>
      <c r="AT824" s="1"/>
      <c r="AU824" s="2">
        <f t="shared" si="101"/>
        <v>0</v>
      </c>
      <c r="AW824" s="1"/>
      <c r="AX824" s="1"/>
      <c r="AY824" s="1"/>
      <c r="AZ824" s="2">
        <f t="shared" si="102"/>
        <v>0</v>
      </c>
      <c r="BA824" s="2">
        <f>SUM(AF824,AH824,-AZ824,-Table1913[[#This Row],[Sale Fee]])</f>
        <v>0</v>
      </c>
      <c r="BC824" s="1"/>
      <c r="BD824" s="1"/>
      <c r="BE824" s="1"/>
    </row>
    <row r="825" spans="1:57" x14ac:dyDescent="0.25">
      <c r="A825" s="1"/>
      <c r="B825" s="1"/>
      <c r="E825" s="4"/>
      <c r="F825" s="4"/>
      <c r="Q825" s="1"/>
      <c r="R825" s="1"/>
      <c r="S825" s="1"/>
      <c r="U825" s="1"/>
      <c r="V825" s="1"/>
      <c r="W825" s="1">
        <f t="shared" si="98"/>
        <v>0</v>
      </c>
      <c r="X825" s="1"/>
      <c r="Y825" s="1"/>
      <c r="Z825" s="1">
        <f>Table1913[[#This Row],[Quantity2]]*Table1913[[#This Row],[U Cost]]</f>
        <v>0</v>
      </c>
      <c r="AB825" s="1"/>
      <c r="AC825" s="1"/>
      <c r="AD825" s="1">
        <f t="shared" si="99"/>
        <v>0</v>
      </c>
      <c r="AE825" s="1"/>
      <c r="AF825" s="1">
        <f>SUM(Table1913[[#This Row],[Total 
Paid]:[Shipping 
Charged]])</f>
        <v>0</v>
      </c>
      <c r="AG825" s="1"/>
      <c r="AH825" s="1"/>
      <c r="AI825" s="1">
        <f t="shared" si="100"/>
        <v>0</v>
      </c>
      <c r="AK825" s="1"/>
      <c r="AL825" s="1"/>
      <c r="AM825" s="1"/>
      <c r="AN825" s="1"/>
      <c r="AP825" s="30"/>
      <c r="AQ825" s="1"/>
      <c r="AR825" s="1">
        <f t="shared" si="89"/>
        <v>0</v>
      </c>
      <c r="AS825" s="1"/>
      <c r="AT825" s="1"/>
      <c r="AU825" s="2">
        <f t="shared" si="101"/>
        <v>0</v>
      </c>
      <c r="AW825" s="1"/>
      <c r="AX825" s="1"/>
      <c r="AY825" s="1"/>
      <c r="AZ825" s="2">
        <f t="shared" si="102"/>
        <v>0</v>
      </c>
      <c r="BA825" s="2">
        <f>SUM(AF825,AH825,-AZ825,-Table1913[[#This Row],[Sale Fee]])</f>
        <v>0</v>
      </c>
      <c r="BC825" s="1"/>
      <c r="BD825" s="1"/>
      <c r="BE825" s="1"/>
    </row>
    <row r="826" spans="1:57" x14ac:dyDescent="0.25">
      <c r="A826" s="1"/>
      <c r="B826" s="1"/>
      <c r="E826" s="4"/>
      <c r="F826" s="4"/>
      <c r="Q826" s="1"/>
      <c r="R826" s="1"/>
      <c r="S826" s="1"/>
      <c r="U826" s="1"/>
      <c r="V826" s="1"/>
      <c r="W826" s="1">
        <f t="shared" ref="W826:W901" si="103">U826*V826</f>
        <v>0</v>
      </c>
      <c r="X826" s="1"/>
      <c r="Y826" s="1"/>
      <c r="Z826" s="1">
        <f>Table1913[[#This Row],[Quantity2]]*Table1913[[#This Row],[U Cost]]</f>
        <v>0</v>
      </c>
      <c r="AB826" s="1"/>
      <c r="AC826" s="1"/>
      <c r="AD826" s="1">
        <f t="shared" ref="AD826:AD901" si="104">AC826*AB826</f>
        <v>0</v>
      </c>
      <c r="AE826" s="1"/>
      <c r="AF826" s="1">
        <f>SUM(Table1913[[#This Row],[Total 
Paid]:[Shipping 
Charged]])</f>
        <v>0</v>
      </c>
      <c r="AG826" s="1"/>
      <c r="AH826" s="1"/>
      <c r="AI826" s="1">
        <f t="shared" ref="AI826:AI901" si="105">SUM(AF826,AG826,AH826)</f>
        <v>0</v>
      </c>
      <c r="AK826" s="1"/>
      <c r="AL826" s="1"/>
      <c r="AM826" s="1"/>
      <c r="AN826" s="1"/>
      <c r="AP826" s="30"/>
      <c r="AQ826" s="1"/>
      <c r="AR826" s="1">
        <f t="shared" si="89"/>
        <v>0</v>
      </c>
      <c r="AS826" s="1"/>
      <c r="AT826" s="1"/>
      <c r="AU826" s="2">
        <f t="shared" ref="AU826:AU901" si="106">SUM(AR826:AT826)</f>
        <v>0</v>
      </c>
      <c r="AW826" s="1"/>
      <c r="AX826" s="1"/>
      <c r="AY826" s="1"/>
      <c r="AZ826" s="2">
        <f t="shared" si="102"/>
        <v>0</v>
      </c>
      <c r="BA826" s="2">
        <f>SUM(AF826,AH826,-AZ826,-Table1913[[#This Row],[Sale Fee]])</f>
        <v>0</v>
      </c>
      <c r="BC826" s="1"/>
      <c r="BD826" s="1"/>
      <c r="BE826" s="1"/>
    </row>
    <row r="827" spans="1:57" x14ac:dyDescent="0.25">
      <c r="A827" s="1"/>
      <c r="B827" s="1"/>
      <c r="E827" s="4"/>
      <c r="F827" s="4"/>
      <c r="Q827" s="1"/>
      <c r="R827" s="1"/>
      <c r="S827" s="1"/>
      <c r="U827" s="1"/>
      <c r="V827" s="1"/>
      <c r="W827" s="1">
        <f t="shared" si="103"/>
        <v>0</v>
      </c>
      <c r="X827" s="1"/>
      <c r="Y827" s="1"/>
      <c r="Z827" s="1">
        <f>Table1913[[#This Row],[Quantity2]]*Table1913[[#This Row],[U Cost]]</f>
        <v>0</v>
      </c>
      <c r="AB827" s="1"/>
      <c r="AC827" s="1"/>
      <c r="AD827" s="1">
        <f t="shared" si="104"/>
        <v>0</v>
      </c>
      <c r="AE827" s="1"/>
      <c r="AF827" s="1">
        <f>SUM(Table1913[[#This Row],[Total 
Paid]:[Shipping 
Charged]])</f>
        <v>0</v>
      </c>
      <c r="AG827" s="1"/>
      <c r="AH827" s="1"/>
      <c r="AI827" s="1">
        <f t="shared" si="105"/>
        <v>0</v>
      </c>
      <c r="AK827" s="1"/>
      <c r="AL827" s="1"/>
      <c r="AM827" s="1"/>
      <c r="AN827" s="1"/>
      <c r="AP827" s="30"/>
      <c r="AQ827" s="1"/>
      <c r="AR827" s="1">
        <f t="shared" si="89"/>
        <v>0</v>
      </c>
      <c r="AS827" s="1"/>
      <c r="AT827" s="1"/>
      <c r="AU827" s="2">
        <f t="shared" si="106"/>
        <v>0</v>
      </c>
      <c r="AW827" s="1"/>
      <c r="AX827" s="1"/>
      <c r="AY827" s="1"/>
      <c r="AZ827" s="2">
        <f t="shared" si="102"/>
        <v>0</v>
      </c>
      <c r="BA827" s="2">
        <f>SUM(AF827,AH827,-AZ827,-Table1913[[#This Row],[Sale Fee]])</f>
        <v>0</v>
      </c>
      <c r="BC827" s="1"/>
      <c r="BD827" s="1"/>
      <c r="BE827" s="1"/>
    </row>
    <row r="828" spans="1:57" x14ac:dyDescent="0.25">
      <c r="A828" s="1"/>
      <c r="B828" s="1"/>
      <c r="E828" s="4"/>
      <c r="F828" s="4"/>
      <c r="Q828" s="1"/>
      <c r="R828" s="1"/>
      <c r="S828" s="1"/>
      <c r="U828" s="1"/>
      <c r="V828" s="1"/>
      <c r="W828" s="1">
        <f t="shared" si="103"/>
        <v>0</v>
      </c>
      <c r="X828" s="1"/>
      <c r="Y828" s="1"/>
      <c r="Z828" s="1">
        <f>Table1913[[#This Row],[Quantity2]]*Table1913[[#This Row],[U Cost]]</f>
        <v>0</v>
      </c>
      <c r="AB828" s="1"/>
      <c r="AC828" s="1"/>
      <c r="AD828" s="1">
        <f t="shared" si="104"/>
        <v>0</v>
      </c>
      <c r="AE828" s="1"/>
      <c r="AF828" s="1">
        <f>SUM(Table1913[[#This Row],[Total 
Paid]:[Shipping 
Charged]])</f>
        <v>0</v>
      </c>
      <c r="AG828" s="1"/>
      <c r="AH828" s="1"/>
      <c r="AI828" s="1">
        <f t="shared" si="105"/>
        <v>0</v>
      </c>
      <c r="AK828" s="1"/>
      <c r="AL828" s="1"/>
      <c r="AM828" s="1"/>
      <c r="AN828" s="1"/>
      <c r="AP828" s="30"/>
      <c r="AQ828" s="1"/>
      <c r="AR828" s="1">
        <f t="shared" si="89"/>
        <v>0</v>
      </c>
      <c r="AS828" s="1"/>
      <c r="AT828" s="1"/>
      <c r="AU828" s="2">
        <f t="shared" si="106"/>
        <v>0</v>
      </c>
      <c r="AW828" s="1"/>
      <c r="AX828" s="1"/>
      <c r="AY828" s="1"/>
      <c r="AZ828" s="2">
        <f t="shared" si="102"/>
        <v>0</v>
      </c>
      <c r="BA828" s="2">
        <f>SUM(AF828,AH828,-AZ828,-Table1913[[#This Row],[Sale Fee]])</f>
        <v>0</v>
      </c>
      <c r="BC828" s="1"/>
      <c r="BD828" s="1"/>
      <c r="BE828" s="1"/>
    </row>
    <row r="829" spans="1:57" x14ac:dyDescent="0.25">
      <c r="A829" s="1"/>
      <c r="B829" s="1"/>
      <c r="E829" s="4"/>
      <c r="F829" s="4"/>
      <c r="Q829" s="1"/>
      <c r="R829" s="1"/>
      <c r="S829" s="1"/>
      <c r="U829" s="1"/>
      <c r="V829" s="1"/>
      <c r="W829" s="1">
        <f t="shared" si="103"/>
        <v>0</v>
      </c>
      <c r="X829" s="1"/>
      <c r="Y829" s="1"/>
      <c r="Z829" s="1">
        <f>Table1913[[#This Row],[Quantity2]]*Table1913[[#This Row],[U Cost]]</f>
        <v>0</v>
      </c>
      <c r="AB829" s="1"/>
      <c r="AC829" s="1"/>
      <c r="AD829" s="1">
        <f t="shared" si="104"/>
        <v>0</v>
      </c>
      <c r="AE829" s="1"/>
      <c r="AF829" s="1">
        <f>SUM(Table1913[[#This Row],[Total 
Paid]:[Shipping 
Charged]])</f>
        <v>0</v>
      </c>
      <c r="AG829" s="1"/>
      <c r="AH829" s="1"/>
      <c r="AI829" s="1">
        <f t="shared" si="105"/>
        <v>0</v>
      </c>
      <c r="AK829" s="1"/>
      <c r="AL829" s="1"/>
      <c r="AM829" s="1"/>
      <c r="AN829" s="1"/>
      <c r="AP829" s="30"/>
      <c r="AQ829" s="1"/>
      <c r="AR829" s="1">
        <f t="shared" si="89"/>
        <v>0</v>
      </c>
      <c r="AS829" s="1"/>
      <c r="AT829" s="1"/>
      <c r="AU829" s="2">
        <f t="shared" si="106"/>
        <v>0</v>
      </c>
      <c r="AW829" s="1"/>
      <c r="AX829" s="1"/>
      <c r="AY829" s="1"/>
      <c r="AZ829" s="2">
        <f t="shared" si="102"/>
        <v>0</v>
      </c>
      <c r="BA829" s="2">
        <f>SUM(AF829,AH829,-AZ829,-Table1913[[#This Row],[Sale Fee]])</f>
        <v>0</v>
      </c>
      <c r="BC829" s="1"/>
      <c r="BD829" s="1"/>
      <c r="BE829" s="1"/>
    </row>
    <row r="830" spans="1:57" x14ac:dyDescent="0.25">
      <c r="A830" s="1"/>
      <c r="B830" s="1"/>
      <c r="E830" s="4"/>
      <c r="F830" s="4"/>
      <c r="Q830" s="1"/>
      <c r="R830" s="1"/>
      <c r="S830" s="1"/>
      <c r="U830" s="1"/>
      <c r="V830" s="1"/>
      <c r="W830" s="1">
        <f t="shared" si="103"/>
        <v>0</v>
      </c>
      <c r="X830" s="1"/>
      <c r="Y830" s="1"/>
      <c r="Z830" s="1">
        <f>Table1913[[#This Row],[Quantity2]]*Table1913[[#This Row],[U Cost]]</f>
        <v>0</v>
      </c>
      <c r="AB830" s="1"/>
      <c r="AC830" s="1"/>
      <c r="AD830" s="1">
        <f t="shared" si="104"/>
        <v>0</v>
      </c>
      <c r="AE830" s="1"/>
      <c r="AF830" s="1">
        <f>SUM(Table1913[[#This Row],[Total 
Paid]:[Shipping 
Charged]])</f>
        <v>0</v>
      </c>
      <c r="AG830" s="1"/>
      <c r="AH830" s="1"/>
      <c r="AI830" s="1">
        <f t="shared" si="105"/>
        <v>0</v>
      </c>
      <c r="AK830" s="1"/>
      <c r="AL830" s="1"/>
      <c r="AM830" s="1"/>
      <c r="AN830" s="1"/>
      <c r="AP830" s="30"/>
      <c r="AQ830" s="1"/>
      <c r="AR830" s="1">
        <f t="shared" si="89"/>
        <v>0</v>
      </c>
      <c r="AS830" s="1"/>
      <c r="AT830" s="1"/>
      <c r="AU830" s="2">
        <f t="shared" si="106"/>
        <v>0</v>
      </c>
      <c r="AW830" s="1"/>
      <c r="AX830" s="1"/>
      <c r="AY830" s="1"/>
      <c r="AZ830" s="2">
        <f t="shared" si="102"/>
        <v>0</v>
      </c>
      <c r="BA830" s="2">
        <f>SUM(AF830,AH830,-AZ830,-Table1913[[#This Row],[Sale Fee]])</f>
        <v>0</v>
      </c>
      <c r="BC830" s="1"/>
      <c r="BD830" s="1"/>
      <c r="BE830" s="1"/>
    </row>
    <row r="831" spans="1:57" x14ac:dyDescent="0.25">
      <c r="A831" s="1"/>
      <c r="B831" s="1"/>
      <c r="E831" s="4"/>
      <c r="F831" s="4"/>
      <c r="Q831" s="1"/>
      <c r="R831" s="1"/>
      <c r="S831" s="1"/>
      <c r="U831" s="1"/>
      <c r="V831" s="1"/>
      <c r="W831" s="1">
        <f t="shared" si="103"/>
        <v>0</v>
      </c>
      <c r="X831" s="1"/>
      <c r="Y831" s="1"/>
      <c r="Z831" s="1">
        <f>Table1913[[#This Row],[Quantity2]]*Table1913[[#This Row],[U Cost]]</f>
        <v>0</v>
      </c>
      <c r="AB831" s="1"/>
      <c r="AC831" s="1"/>
      <c r="AD831" s="1">
        <f t="shared" si="104"/>
        <v>0</v>
      </c>
      <c r="AE831" s="1"/>
      <c r="AF831" s="1">
        <f>SUM(Table1913[[#This Row],[Total 
Paid]:[Shipping 
Charged]])</f>
        <v>0</v>
      </c>
      <c r="AG831" s="1"/>
      <c r="AH831" s="1"/>
      <c r="AI831" s="1">
        <f t="shared" si="105"/>
        <v>0</v>
      </c>
      <c r="AK831" s="1"/>
      <c r="AL831" s="1"/>
      <c r="AM831" s="1"/>
      <c r="AN831" s="1"/>
      <c r="AP831" s="30"/>
      <c r="AQ831" s="1"/>
      <c r="AR831" s="1">
        <f t="shared" si="89"/>
        <v>0</v>
      </c>
      <c r="AS831" s="1"/>
      <c r="AT831" s="1"/>
      <c r="AU831" s="2">
        <f t="shared" si="106"/>
        <v>0</v>
      </c>
      <c r="AW831" s="1"/>
      <c r="AX831" s="1"/>
      <c r="AY831" s="1"/>
      <c r="AZ831" s="2">
        <f t="shared" si="102"/>
        <v>0</v>
      </c>
      <c r="BA831" s="2">
        <f>SUM(AF831,AH831,-AZ831,-Table1913[[#This Row],[Sale Fee]])</f>
        <v>0</v>
      </c>
      <c r="BC831" s="1"/>
      <c r="BD831" s="1"/>
      <c r="BE831" s="1"/>
    </row>
    <row r="832" spans="1:57" x14ac:dyDescent="0.25">
      <c r="A832" s="1"/>
      <c r="B832" s="1"/>
      <c r="E832" s="4"/>
      <c r="F832" s="4"/>
      <c r="Q832" s="1"/>
      <c r="R832" s="1"/>
      <c r="S832" s="1"/>
      <c r="U832" s="1"/>
      <c r="V832" s="1"/>
      <c r="W832" s="1">
        <f t="shared" si="103"/>
        <v>0</v>
      </c>
      <c r="X832" s="1"/>
      <c r="Y832" s="1"/>
      <c r="Z832" s="1">
        <f>Table1913[[#This Row],[Quantity2]]*Table1913[[#This Row],[U Cost]]</f>
        <v>0</v>
      </c>
      <c r="AB832" s="1"/>
      <c r="AC832" s="1"/>
      <c r="AD832" s="1">
        <f t="shared" si="104"/>
        <v>0</v>
      </c>
      <c r="AE832" s="1"/>
      <c r="AF832" s="1">
        <f>SUM(Table1913[[#This Row],[Total 
Paid]:[Shipping 
Charged]])</f>
        <v>0</v>
      </c>
      <c r="AG832" s="1"/>
      <c r="AH832" s="1"/>
      <c r="AI832" s="1">
        <f t="shared" si="105"/>
        <v>0</v>
      </c>
      <c r="AK832" s="1"/>
      <c r="AL832" s="1"/>
      <c r="AM832" s="1"/>
      <c r="AN832" s="1"/>
      <c r="AP832" s="30"/>
      <c r="AQ832" s="1"/>
      <c r="AR832" s="1">
        <f t="shared" si="89"/>
        <v>0</v>
      </c>
      <c r="AS832" s="1"/>
      <c r="AT832" s="1"/>
      <c r="AU832" s="2">
        <f t="shared" si="106"/>
        <v>0</v>
      </c>
      <c r="AW832" s="1"/>
      <c r="AX832" s="1"/>
      <c r="AY832" s="1"/>
      <c r="AZ832" s="2">
        <f t="shared" si="102"/>
        <v>0</v>
      </c>
      <c r="BA832" s="2">
        <f>SUM(AF832,AH832,-AZ832,-Table1913[[#This Row],[Sale Fee]])</f>
        <v>0</v>
      </c>
      <c r="BC832" s="1"/>
      <c r="BD832" s="1"/>
      <c r="BE832" s="1"/>
    </row>
    <row r="833" spans="1:57" x14ac:dyDescent="0.25">
      <c r="A833" s="1"/>
      <c r="B833" s="1"/>
      <c r="E833" s="4"/>
      <c r="F833" s="4"/>
      <c r="N833" s="49"/>
      <c r="Q833" s="1"/>
      <c r="R833" s="1"/>
      <c r="S833" s="1"/>
      <c r="U833" s="1"/>
      <c r="V833" s="1"/>
      <c r="W833" s="1">
        <f t="shared" si="103"/>
        <v>0</v>
      </c>
      <c r="X833" s="1"/>
      <c r="Y833" s="1"/>
      <c r="Z833" s="1">
        <f>Table1913[[#This Row],[Quantity2]]*Table1913[[#This Row],[U Cost]]</f>
        <v>0</v>
      </c>
      <c r="AB833" s="1"/>
      <c r="AC833" s="1"/>
      <c r="AD833" s="1">
        <f t="shared" si="104"/>
        <v>0</v>
      </c>
      <c r="AE833" s="1"/>
      <c r="AF833" s="1">
        <f>SUM(Table1913[[#This Row],[Total 
Paid]:[Shipping 
Charged]])</f>
        <v>0</v>
      </c>
      <c r="AG833" s="1"/>
      <c r="AH833" s="1"/>
      <c r="AI833" s="1">
        <f t="shared" si="105"/>
        <v>0</v>
      </c>
      <c r="AK833" s="1"/>
      <c r="AL833" s="1"/>
      <c r="AM833" s="1"/>
      <c r="AN833" s="1"/>
      <c r="AP833" s="30"/>
      <c r="AQ833" s="1"/>
      <c r="AR833" s="1">
        <f t="shared" si="89"/>
        <v>0</v>
      </c>
      <c r="AS833" s="1"/>
      <c r="AT833" s="1"/>
      <c r="AU833" s="2">
        <f t="shared" si="106"/>
        <v>0</v>
      </c>
      <c r="AW833" s="1"/>
      <c r="AX833" s="1"/>
      <c r="AY833" s="1"/>
      <c r="AZ833" s="2">
        <f t="shared" si="102"/>
        <v>0</v>
      </c>
      <c r="BA833" s="2">
        <f>SUM(AF833,AH833,-AZ833,-Table1913[[#This Row],[Sale Fee]])</f>
        <v>0</v>
      </c>
      <c r="BC833" s="1"/>
      <c r="BD833" s="1"/>
      <c r="BE833" s="1"/>
    </row>
    <row r="834" spans="1:57" x14ac:dyDescent="0.25">
      <c r="A834" s="1"/>
      <c r="B834" s="1"/>
      <c r="E834" s="4"/>
      <c r="F834" s="4"/>
      <c r="N834" s="49"/>
      <c r="Q834" s="1"/>
      <c r="R834" s="1"/>
      <c r="S834" s="1"/>
      <c r="U834" s="1"/>
      <c r="V834" s="1"/>
      <c r="W834" s="1">
        <f t="shared" si="103"/>
        <v>0</v>
      </c>
      <c r="X834" s="1"/>
      <c r="Y834" s="1"/>
      <c r="Z834" s="1">
        <f>Table1913[[#This Row],[Quantity2]]*Table1913[[#This Row],[U Cost]]</f>
        <v>0</v>
      </c>
      <c r="AB834" s="1"/>
      <c r="AC834" s="1"/>
      <c r="AD834" s="1">
        <f t="shared" si="104"/>
        <v>0</v>
      </c>
      <c r="AE834" s="1"/>
      <c r="AF834" s="1">
        <f>SUM(Table1913[[#This Row],[Total 
Paid]:[Shipping 
Charged]])</f>
        <v>0</v>
      </c>
      <c r="AG834" s="1"/>
      <c r="AH834" s="1"/>
      <c r="AI834" s="1">
        <f t="shared" si="105"/>
        <v>0</v>
      </c>
      <c r="AK834" s="1"/>
      <c r="AL834" s="1"/>
      <c r="AM834" s="1"/>
      <c r="AN834" s="1"/>
      <c r="AP834" s="30"/>
      <c r="AQ834" s="1"/>
      <c r="AR834" s="1">
        <f t="shared" si="89"/>
        <v>0</v>
      </c>
      <c r="AS834" s="1"/>
      <c r="AT834" s="1"/>
      <c r="AU834" s="2">
        <f t="shared" si="106"/>
        <v>0</v>
      </c>
      <c r="AW834" s="1"/>
      <c r="AX834" s="1"/>
      <c r="AY834" s="1"/>
      <c r="AZ834" s="2">
        <f t="shared" si="102"/>
        <v>0</v>
      </c>
      <c r="BA834" s="2">
        <f>SUM(AF834,AH834,-AZ834,-Table1913[[#This Row],[Sale Fee]])</f>
        <v>0</v>
      </c>
      <c r="BC834" s="1"/>
      <c r="BD834" s="1"/>
      <c r="BE834" s="1"/>
    </row>
    <row r="835" spans="1:57" x14ac:dyDescent="0.25">
      <c r="A835" s="1"/>
      <c r="B835" s="1"/>
      <c r="E835" s="4"/>
      <c r="F835" s="4"/>
      <c r="N835" s="49"/>
      <c r="Q835" s="1"/>
      <c r="R835" s="1"/>
      <c r="S835" s="1"/>
      <c r="U835" s="1"/>
      <c r="V835" s="1"/>
      <c r="W835" s="1">
        <f t="shared" si="103"/>
        <v>0</v>
      </c>
      <c r="X835" s="1"/>
      <c r="Y835" s="1"/>
      <c r="Z835" s="1">
        <f>Table1913[[#This Row],[Quantity2]]*Table1913[[#This Row],[U Cost]]</f>
        <v>0</v>
      </c>
      <c r="AB835" s="1"/>
      <c r="AC835" s="1"/>
      <c r="AD835" s="1">
        <f t="shared" si="104"/>
        <v>0</v>
      </c>
      <c r="AE835" s="1"/>
      <c r="AF835" s="1">
        <f>SUM(Table1913[[#This Row],[Total 
Paid]:[Shipping 
Charged]])</f>
        <v>0</v>
      </c>
      <c r="AG835" s="1"/>
      <c r="AH835" s="1"/>
      <c r="AI835" s="1">
        <f t="shared" si="105"/>
        <v>0</v>
      </c>
      <c r="AK835" s="1"/>
      <c r="AL835" s="1"/>
      <c r="AM835" s="1"/>
      <c r="AN835" s="1"/>
      <c r="AP835" s="30"/>
      <c r="AQ835" s="1"/>
      <c r="AR835" s="1">
        <f t="shared" si="89"/>
        <v>0</v>
      </c>
      <c r="AS835" s="1"/>
      <c r="AT835" s="1"/>
      <c r="AU835" s="2">
        <f t="shared" si="106"/>
        <v>0</v>
      </c>
      <c r="AW835" s="1"/>
      <c r="AX835" s="1"/>
      <c r="AY835" s="1"/>
      <c r="AZ835" s="2">
        <f t="shared" si="102"/>
        <v>0</v>
      </c>
      <c r="BA835" s="2">
        <f>SUM(AF835,AH835,-AZ835,-Table1913[[#This Row],[Sale Fee]])</f>
        <v>0</v>
      </c>
      <c r="BC835" s="1"/>
      <c r="BD835" s="1"/>
      <c r="BE835" s="1"/>
    </row>
    <row r="836" spans="1:57" x14ac:dyDescent="0.25">
      <c r="A836" s="1"/>
      <c r="B836" s="1"/>
      <c r="E836" s="4"/>
      <c r="F836" s="4"/>
      <c r="Q836" s="1"/>
      <c r="R836" s="1"/>
      <c r="S836" s="1"/>
      <c r="U836" s="1"/>
      <c r="V836" s="1"/>
      <c r="W836" s="1">
        <f t="shared" si="103"/>
        <v>0</v>
      </c>
      <c r="X836" s="1"/>
      <c r="Y836" s="1"/>
      <c r="Z836" s="1">
        <f>Table1913[[#This Row],[Quantity2]]*Table1913[[#This Row],[U Cost]]</f>
        <v>0</v>
      </c>
      <c r="AB836" s="1"/>
      <c r="AC836" s="1"/>
      <c r="AD836" s="1">
        <f t="shared" si="104"/>
        <v>0</v>
      </c>
      <c r="AE836" s="1"/>
      <c r="AF836" s="1">
        <f>SUM(Table1913[[#This Row],[Total 
Paid]:[Shipping 
Charged]])</f>
        <v>0</v>
      </c>
      <c r="AG836" s="1"/>
      <c r="AH836" s="1"/>
      <c r="AI836" s="1">
        <f t="shared" si="105"/>
        <v>0</v>
      </c>
      <c r="AK836" s="1"/>
      <c r="AL836" s="1"/>
      <c r="AM836" s="1"/>
      <c r="AN836" s="1"/>
      <c r="AP836" s="30"/>
      <c r="AQ836" s="1"/>
      <c r="AR836" s="1">
        <f t="shared" si="89"/>
        <v>0</v>
      </c>
      <c r="AS836" s="1"/>
      <c r="AT836" s="1"/>
      <c r="AU836" s="2">
        <f t="shared" si="106"/>
        <v>0</v>
      </c>
      <c r="AW836" s="1"/>
      <c r="AX836" s="1"/>
      <c r="AY836" s="1"/>
      <c r="AZ836" s="2">
        <f t="shared" si="102"/>
        <v>0</v>
      </c>
      <c r="BA836" s="2">
        <f>SUM(AF836,AH836,-AZ836,-Table1913[[#This Row],[Sale Fee]])</f>
        <v>0</v>
      </c>
      <c r="BC836" s="1"/>
      <c r="BD836" s="1"/>
      <c r="BE836" s="1"/>
    </row>
    <row r="837" spans="1:57" x14ac:dyDescent="0.25">
      <c r="A837" s="1"/>
      <c r="B837" s="1"/>
      <c r="E837" s="4"/>
      <c r="F837" s="4"/>
      <c r="Q837" s="1"/>
      <c r="R837" s="1"/>
      <c r="S837" s="1"/>
      <c r="U837" s="1"/>
      <c r="V837" s="1"/>
      <c r="W837" s="1">
        <f t="shared" si="103"/>
        <v>0</v>
      </c>
      <c r="X837" s="1"/>
      <c r="Y837" s="1"/>
      <c r="Z837" s="1">
        <f>Table1913[[#This Row],[Quantity2]]*Table1913[[#This Row],[U Cost]]</f>
        <v>0</v>
      </c>
      <c r="AB837" s="1"/>
      <c r="AC837" s="1"/>
      <c r="AD837" s="1">
        <f t="shared" si="104"/>
        <v>0</v>
      </c>
      <c r="AE837" s="1"/>
      <c r="AF837" s="1">
        <f>SUM(Table1913[[#This Row],[Total 
Paid]:[Shipping 
Charged]])</f>
        <v>0</v>
      </c>
      <c r="AG837" s="1"/>
      <c r="AH837" s="1"/>
      <c r="AI837" s="1">
        <f t="shared" si="105"/>
        <v>0</v>
      </c>
      <c r="AK837" s="1"/>
      <c r="AL837" s="1"/>
      <c r="AM837" s="1"/>
      <c r="AN837" s="1"/>
      <c r="AP837" s="30"/>
      <c r="AQ837" s="1"/>
      <c r="AR837" s="1">
        <f t="shared" si="89"/>
        <v>0</v>
      </c>
      <c r="AS837" s="1"/>
      <c r="AT837" s="1"/>
      <c r="AU837" s="2">
        <f t="shared" si="106"/>
        <v>0</v>
      </c>
      <c r="AW837" s="1"/>
      <c r="AX837" s="1"/>
      <c r="AY837" s="1"/>
      <c r="AZ837" s="2">
        <f t="shared" si="102"/>
        <v>0</v>
      </c>
      <c r="BA837" s="2">
        <f>SUM(AF837,AH837,-AZ837,-Table1913[[#This Row],[Sale Fee]])</f>
        <v>0</v>
      </c>
      <c r="BC837" s="1"/>
      <c r="BD837" s="1"/>
      <c r="BE837" s="1"/>
    </row>
    <row r="838" spans="1:57" x14ac:dyDescent="0.25">
      <c r="A838" s="1"/>
      <c r="B838" s="1"/>
      <c r="E838" s="4"/>
      <c r="F838" s="4"/>
      <c r="Q838" s="1"/>
      <c r="R838" s="1"/>
      <c r="S838" s="1"/>
      <c r="U838" s="1"/>
      <c r="V838" s="1"/>
      <c r="W838" s="1">
        <f t="shared" si="103"/>
        <v>0</v>
      </c>
      <c r="X838" s="1"/>
      <c r="Y838" s="1"/>
      <c r="Z838" s="1">
        <f>Table1913[[#This Row],[Quantity2]]*Table1913[[#This Row],[U Cost]]</f>
        <v>0</v>
      </c>
      <c r="AB838" s="1"/>
      <c r="AC838" s="1"/>
      <c r="AD838" s="1">
        <f t="shared" si="104"/>
        <v>0</v>
      </c>
      <c r="AE838" s="1"/>
      <c r="AF838" s="1">
        <f>SUM(Table1913[[#This Row],[Total 
Paid]:[Shipping 
Charged]])</f>
        <v>0</v>
      </c>
      <c r="AG838" s="1"/>
      <c r="AH838" s="1"/>
      <c r="AI838" s="1">
        <f t="shared" si="105"/>
        <v>0</v>
      </c>
      <c r="AK838" s="1"/>
      <c r="AL838" s="1"/>
      <c r="AM838" s="1"/>
      <c r="AN838" s="1"/>
      <c r="AP838" s="30"/>
      <c r="AQ838" s="1"/>
      <c r="AR838" s="1">
        <f t="shared" si="89"/>
        <v>0</v>
      </c>
      <c r="AS838" s="1"/>
      <c r="AT838" s="1"/>
      <c r="AU838" s="2">
        <f t="shared" si="106"/>
        <v>0</v>
      </c>
      <c r="AW838" s="1"/>
      <c r="AX838" s="1"/>
      <c r="AY838" s="1"/>
      <c r="AZ838" s="2">
        <f t="shared" si="102"/>
        <v>0</v>
      </c>
      <c r="BA838" s="2">
        <f>SUM(AF838,AH838,-AZ838,-Table1913[[#This Row],[Sale Fee]])</f>
        <v>0</v>
      </c>
      <c r="BC838" s="1"/>
      <c r="BD838" s="1"/>
      <c r="BE838" s="1"/>
    </row>
    <row r="839" spans="1:57" x14ac:dyDescent="0.25">
      <c r="A839" s="1"/>
      <c r="B839" s="1"/>
      <c r="E839" s="4"/>
      <c r="F839" s="4"/>
      <c r="Q839" s="1"/>
      <c r="R839" s="1"/>
      <c r="S839" s="1"/>
      <c r="U839" s="1"/>
      <c r="V839" s="1"/>
      <c r="W839" s="1">
        <f t="shared" si="103"/>
        <v>0</v>
      </c>
      <c r="X839" s="1"/>
      <c r="Y839" s="1"/>
      <c r="Z839" s="1">
        <f>Table1913[[#This Row],[Quantity2]]*Table1913[[#This Row],[U Cost]]</f>
        <v>0</v>
      </c>
      <c r="AB839" s="1"/>
      <c r="AC839" s="1"/>
      <c r="AD839" s="1">
        <f t="shared" si="104"/>
        <v>0</v>
      </c>
      <c r="AE839" s="1"/>
      <c r="AF839" s="1">
        <f>SUM(Table1913[[#This Row],[Total 
Paid]:[Shipping 
Charged]])</f>
        <v>0</v>
      </c>
      <c r="AG839" s="1"/>
      <c r="AH839" s="1"/>
      <c r="AI839" s="1">
        <f t="shared" si="105"/>
        <v>0</v>
      </c>
      <c r="AK839" s="1"/>
      <c r="AL839" s="1"/>
      <c r="AM839" s="1"/>
      <c r="AN839" s="1"/>
      <c r="AP839" s="30"/>
      <c r="AQ839" s="1"/>
      <c r="AR839" s="1">
        <f t="shared" si="89"/>
        <v>0</v>
      </c>
      <c r="AS839" s="1"/>
      <c r="AT839" s="1"/>
      <c r="AU839" s="2">
        <f t="shared" si="106"/>
        <v>0</v>
      </c>
      <c r="AW839" s="1"/>
      <c r="AX839" s="1"/>
      <c r="AY839" s="1"/>
      <c r="AZ839" s="2">
        <f t="shared" si="102"/>
        <v>0</v>
      </c>
      <c r="BA839" s="2">
        <f>SUM(AF839,AH839,-AZ839,-Table1913[[#This Row],[Sale Fee]])</f>
        <v>0</v>
      </c>
      <c r="BC839" s="1"/>
      <c r="BD839" s="1"/>
      <c r="BE839" s="1"/>
    </row>
    <row r="840" spans="1:57" x14ac:dyDescent="0.25">
      <c r="A840" s="1"/>
      <c r="B840" s="1"/>
      <c r="E840" s="4"/>
      <c r="F840" s="4"/>
      <c r="Q840" s="1"/>
      <c r="R840" s="1"/>
      <c r="S840" s="1"/>
      <c r="U840" s="1"/>
      <c r="V840" s="1"/>
      <c r="W840" s="1">
        <f t="shared" si="103"/>
        <v>0</v>
      </c>
      <c r="X840" s="1"/>
      <c r="Y840" s="1"/>
      <c r="Z840" s="1">
        <f>Table1913[[#This Row],[Quantity2]]*Table1913[[#This Row],[U Cost]]</f>
        <v>0</v>
      </c>
      <c r="AB840" s="1"/>
      <c r="AC840" s="1"/>
      <c r="AD840" s="1">
        <f t="shared" si="104"/>
        <v>0</v>
      </c>
      <c r="AE840" s="1"/>
      <c r="AF840" s="1">
        <f>SUM(Table1913[[#This Row],[Total 
Paid]:[Shipping 
Charged]])</f>
        <v>0</v>
      </c>
      <c r="AG840" s="1"/>
      <c r="AH840" s="1"/>
      <c r="AI840" s="1">
        <f t="shared" si="105"/>
        <v>0</v>
      </c>
      <c r="AK840" s="1"/>
      <c r="AL840" s="1"/>
      <c r="AM840" s="1"/>
      <c r="AN840" s="1"/>
      <c r="AP840" s="30"/>
      <c r="AQ840" s="1"/>
      <c r="AR840" s="1">
        <f t="shared" si="89"/>
        <v>0</v>
      </c>
      <c r="AS840" s="1"/>
      <c r="AT840" s="1"/>
      <c r="AU840" s="2">
        <f t="shared" si="106"/>
        <v>0</v>
      </c>
      <c r="AW840" s="1"/>
      <c r="AX840" s="1"/>
      <c r="AY840" s="1"/>
      <c r="AZ840" s="2">
        <f t="shared" si="102"/>
        <v>0</v>
      </c>
      <c r="BA840" s="2">
        <f>SUM(AF840,AH840,-AZ840,-Table1913[[#This Row],[Sale Fee]])</f>
        <v>0</v>
      </c>
      <c r="BC840" s="1"/>
      <c r="BD840" s="1"/>
      <c r="BE840" s="1"/>
    </row>
    <row r="841" spans="1:57" x14ac:dyDescent="0.25">
      <c r="A841" s="1"/>
      <c r="B841" s="1"/>
      <c r="E841" s="4"/>
      <c r="F841" s="4"/>
      <c r="Q841" s="1"/>
      <c r="R841" s="1"/>
      <c r="S841" s="1"/>
      <c r="U841" s="1"/>
      <c r="V841" s="1"/>
      <c r="W841" s="1">
        <f t="shared" si="103"/>
        <v>0</v>
      </c>
      <c r="X841" s="1"/>
      <c r="Y841" s="1"/>
      <c r="Z841" s="1">
        <f>Table1913[[#This Row],[Quantity2]]*Table1913[[#This Row],[U Cost]]</f>
        <v>0</v>
      </c>
      <c r="AB841" s="1"/>
      <c r="AC841" s="1"/>
      <c r="AD841" s="1">
        <f t="shared" si="104"/>
        <v>0</v>
      </c>
      <c r="AE841" s="1"/>
      <c r="AF841" s="1">
        <f>SUM(Table1913[[#This Row],[Total 
Paid]:[Shipping 
Charged]])</f>
        <v>0</v>
      </c>
      <c r="AG841" s="1"/>
      <c r="AH841" s="1"/>
      <c r="AI841" s="1">
        <f t="shared" si="105"/>
        <v>0</v>
      </c>
      <c r="AK841" s="1"/>
      <c r="AL841" s="1"/>
      <c r="AM841" s="1"/>
      <c r="AN841" s="1"/>
      <c r="AP841" s="30"/>
      <c r="AQ841" s="1"/>
      <c r="AR841" s="1">
        <f t="shared" si="89"/>
        <v>0</v>
      </c>
      <c r="AS841" s="1"/>
      <c r="AT841" s="1"/>
      <c r="AU841" s="2">
        <f t="shared" si="106"/>
        <v>0</v>
      </c>
      <c r="AW841" s="1"/>
      <c r="AX841" s="1"/>
      <c r="AY841" s="1"/>
      <c r="AZ841" s="2">
        <f t="shared" si="102"/>
        <v>0</v>
      </c>
      <c r="BA841" s="2">
        <f>SUM(AF841,AH841,-AZ841,-Table1913[[#This Row],[Sale Fee]])</f>
        <v>0</v>
      </c>
      <c r="BC841" s="1"/>
      <c r="BD841" s="1"/>
      <c r="BE841" s="1"/>
    </row>
    <row r="842" spans="1:57" x14ac:dyDescent="0.25">
      <c r="A842" s="1"/>
      <c r="B842" s="1"/>
      <c r="E842" s="4"/>
      <c r="F842" s="4"/>
      <c r="Q842" s="1"/>
      <c r="R842" s="1"/>
      <c r="S842" s="1"/>
      <c r="U842" s="1"/>
      <c r="V842" s="1"/>
      <c r="W842" s="1">
        <f t="shared" si="103"/>
        <v>0</v>
      </c>
      <c r="X842" s="1"/>
      <c r="Y842" s="1"/>
      <c r="Z842" s="1">
        <f>Table1913[[#This Row],[Quantity2]]*Table1913[[#This Row],[U Cost]]</f>
        <v>0</v>
      </c>
      <c r="AB842" s="1"/>
      <c r="AC842" s="1"/>
      <c r="AD842" s="1">
        <f t="shared" si="104"/>
        <v>0</v>
      </c>
      <c r="AE842" s="1"/>
      <c r="AF842" s="1">
        <f>SUM(Table1913[[#This Row],[Total 
Paid]:[Shipping 
Charged]])</f>
        <v>0</v>
      </c>
      <c r="AG842" s="1"/>
      <c r="AH842" s="1"/>
      <c r="AI842" s="1">
        <f t="shared" si="105"/>
        <v>0</v>
      </c>
      <c r="AK842" s="1"/>
      <c r="AL842" s="1"/>
      <c r="AM842" s="1"/>
      <c r="AN842" s="1"/>
      <c r="AP842" s="30"/>
      <c r="AQ842" s="1"/>
      <c r="AR842" s="1">
        <f t="shared" si="89"/>
        <v>0</v>
      </c>
      <c r="AS842" s="1"/>
      <c r="AT842" s="1"/>
      <c r="AU842" s="2">
        <f t="shared" si="106"/>
        <v>0</v>
      </c>
      <c r="AW842" s="1"/>
      <c r="AX842" s="1"/>
      <c r="AY842" s="1"/>
      <c r="AZ842" s="2">
        <f t="shared" si="102"/>
        <v>0</v>
      </c>
      <c r="BA842" s="2">
        <f>SUM(AF842,AH842,-AZ842,-Table1913[[#This Row],[Sale Fee]])</f>
        <v>0</v>
      </c>
      <c r="BC842" s="1"/>
      <c r="BD842" s="1"/>
      <c r="BE842" s="1"/>
    </row>
    <row r="843" spans="1:57" x14ac:dyDescent="0.25">
      <c r="A843" s="1"/>
      <c r="B843" s="1"/>
      <c r="E843" s="4"/>
      <c r="F843" s="4"/>
      <c r="Q843" s="1"/>
      <c r="R843" s="1"/>
      <c r="S843" s="1"/>
      <c r="U843" s="1"/>
      <c r="V843" s="1"/>
      <c r="W843" s="1">
        <f t="shared" si="103"/>
        <v>0</v>
      </c>
      <c r="X843" s="1"/>
      <c r="Y843" s="1"/>
      <c r="Z843" s="1">
        <f>Table1913[[#This Row],[Quantity2]]*Table1913[[#This Row],[U Cost]]</f>
        <v>0</v>
      </c>
      <c r="AB843" s="1"/>
      <c r="AC843" s="1"/>
      <c r="AD843" s="1">
        <f t="shared" si="104"/>
        <v>0</v>
      </c>
      <c r="AE843" s="1"/>
      <c r="AF843" s="1">
        <f>SUM(Table1913[[#This Row],[Total 
Paid]:[Shipping 
Charged]])</f>
        <v>0</v>
      </c>
      <c r="AG843" s="1"/>
      <c r="AH843" s="1"/>
      <c r="AI843" s="1">
        <f t="shared" si="105"/>
        <v>0</v>
      </c>
      <c r="AK843" s="1"/>
      <c r="AL843" s="1"/>
      <c r="AM843" s="1"/>
      <c r="AN843" s="1"/>
      <c r="AP843" s="30"/>
      <c r="AQ843" s="1"/>
      <c r="AR843" s="1">
        <f t="shared" si="89"/>
        <v>0</v>
      </c>
      <c r="AS843" s="1"/>
      <c r="AT843" s="1"/>
      <c r="AU843" s="2">
        <f t="shared" si="106"/>
        <v>0</v>
      </c>
      <c r="AW843" s="1"/>
      <c r="AX843" s="1"/>
      <c r="AY843" s="1"/>
      <c r="AZ843" s="2">
        <f t="shared" si="102"/>
        <v>0</v>
      </c>
      <c r="BA843" s="2">
        <f>SUM(AF843,AH843,-AZ843,-Table1913[[#This Row],[Sale Fee]])</f>
        <v>0</v>
      </c>
      <c r="BC843" s="1"/>
      <c r="BD843" s="1"/>
      <c r="BE843" s="1"/>
    </row>
    <row r="844" spans="1:57" x14ac:dyDescent="0.25">
      <c r="A844" s="1"/>
      <c r="B844" s="1"/>
      <c r="E844" s="4"/>
      <c r="F844" s="4"/>
      <c r="Q844" s="1"/>
      <c r="R844" s="1"/>
      <c r="S844" s="1"/>
      <c r="U844" s="1"/>
      <c r="V844" s="1"/>
      <c r="W844" s="1">
        <f t="shared" si="103"/>
        <v>0</v>
      </c>
      <c r="X844" s="1"/>
      <c r="Y844" s="1"/>
      <c r="Z844" s="1">
        <f>Table1913[[#This Row],[Quantity2]]*Table1913[[#This Row],[U Cost]]</f>
        <v>0</v>
      </c>
      <c r="AB844" s="1"/>
      <c r="AC844" s="1"/>
      <c r="AD844" s="1">
        <f t="shared" si="104"/>
        <v>0</v>
      </c>
      <c r="AE844" s="1"/>
      <c r="AF844" s="1">
        <f>SUM(Table1913[[#This Row],[Total 
Paid]:[Shipping 
Charged]])</f>
        <v>0</v>
      </c>
      <c r="AG844" s="1"/>
      <c r="AH844" s="1"/>
      <c r="AI844" s="1">
        <f t="shared" si="105"/>
        <v>0</v>
      </c>
      <c r="AK844" s="1"/>
      <c r="AL844" s="1"/>
      <c r="AM844" s="1"/>
      <c r="AN844" s="1"/>
      <c r="AP844" s="30"/>
      <c r="AQ844" s="1"/>
      <c r="AR844" s="1">
        <f t="shared" si="89"/>
        <v>0</v>
      </c>
      <c r="AS844" s="1"/>
      <c r="AT844" s="1"/>
      <c r="AU844" s="2">
        <f t="shared" si="106"/>
        <v>0</v>
      </c>
      <c r="AW844" s="1"/>
      <c r="AX844" s="1"/>
      <c r="AY844" s="1"/>
      <c r="AZ844" s="2">
        <f t="shared" si="102"/>
        <v>0</v>
      </c>
      <c r="BA844" s="2">
        <f>SUM(AF844,AH844,-AZ844,-Table1913[[#This Row],[Sale Fee]])</f>
        <v>0</v>
      </c>
      <c r="BC844" s="1"/>
      <c r="BD844" s="1"/>
      <c r="BE844" s="1"/>
    </row>
    <row r="845" spans="1:57" x14ac:dyDescent="0.25">
      <c r="A845" s="1"/>
      <c r="B845" s="1"/>
      <c r="E845" s="4"/>
      <c r="F845" s="4"/>
      <c r="Q845" s="1"/>
      <c r="R845" s="1"/>
      <c r="S845" s="1"/>
      <c r="U845" s="1"/>
      <c r="V845" s="1"/>
      <c r="W845" s="1">
        <f t="shared" si="103"/>
        <v>0</v>
      </c>
      <c r="X845" s="1"/>
      <c r="Y845" s="1"/>
      <c r="Z845" s="1">
        <f>Table1913[[#This Row],[Quantity2]]*Table1913[[#This Row],[U Cost]]</f>
        <v>0</v>
      </c>
      <c r="AB845" s="1"/>
      <c r="AC845" s="1"/>
      <c r="AD845" s="1">
        <f t="shared" si="104"/>
        <v>0</v>
      </c>
      <c r="AE845" s="1"/>
      <c r="AF845" s="1">
        <f>SUM(Table1913[[#This Row],[Total 
Paid]:[Shipping 
Charged]])</f>
        <v>0</v>
      </c>
      <c r="AG845" s="1"/>
      <c r="AH845" s="1"/>
      <c r="AI845" s="1">
        <f t="shared" si="105"/>
        <v>0</v>
      </c>
      <c r="AK845" s="1"/>
      <c r="AL845" s="1"/>
      <c r="AM845" s="1"/>
      <c r="AN845" s="1"/>
      <c r="AP845" s="30"/>
      <c r="AQ845" s="1"/>
      <c r="AR845" s="1">
        <f t="shared" si="89"/>
        <v>0</v>
      </c>
      <c r="AS845" s="1"/>
      <c r="AT845" s="1"/>
      <c r="AU845" s="2">
        <f t="shared" si="106"/>
        <v>0</v>
      </c>
      <c r="AW845" s="1"/>
      <c r="AX845" s="1"/>
      <c r="AY845" s="1"/>
      <c r="AZ845" s="2">
        <f t="shared" si="102"/>
        <v>0</v>
      </c>
      <c r="BA845" s="2">
        <f>SUM(AF845,AH845,-AZ845,-Table1913[[#This Row],[Sale Fee]])</f>
        <v>0</v>
      </c>
      <c r="BC845" s="1"/>
      <c r="BD845" s="1"/>
      <c r="BE845" s="1"/>
    </row>
    <row r="846" spans="1:57" x14ac:dyDescent="0.25">
      <c r="A846" s="1"/>
      <c r="B846" s="1"/>
      <c r="E846" s="4"/>
      <c r="F846" s="4"/>
      <c r="Q846" s="1"/>
      <c r="R846" s="1"/>
      <c r="S846" s="1"/>
      <c r="U846" s="1"/>
      <c r="V846" s="1"/>
      <c r="W846" s="1">
        <f t="shared" si="103"/>
        <v>0</v>
      </c>
      <c r="X846" s="1"/>
      <c r="Y846" s="1"/>
      <c r="Z846" s="1">
        <f>Table1913[[#This Row],[Quantity2]]*Table1913[[#This Row],[U Cost]]</f>
        <v>0</v>
      </c>
      <c r="AB846" s="1"/>
      <c r="AC846" s="1"/>
      <c r="AD846" s="1">
        <f t="shared" si="104"/>
        <v>0</v>
      </c>
      <c r="AE846" s="1"/>
      <c r="AF846" s="1">
        <f>SUM(Table1913[[#This Row],[Total 
Paid]:[Shipping 
Charged]])</f>
        <v>0</v>
      </c>
      <c r="AG846" s="1"/>
      <c r="AH846" s="1"/>
      <c r="AI846" s="1">
        <f t="shared" si="105"/>
        <v>0</v>
      </c>
      <c r="AK846" s="1"/>
      <c r="AL846" s="1"/>
      <c r="AM846" s="1"/>
      <c r="AN846" s="1"/>
      <c r="AP846" s="30"/>
      <c r="AQ846" s="1"/>
      <c r="AR846" s="1">
        <f t="shared" si="89"/>
        <v>0</v>
      </c>
      <c r="AS846" s="1"/>
      <c r="AT846" s="1"/>
      <c r="AU846" s="2">
        <f t="shared" si="106"/>
        <v>0</v>
      </c>
      <c r="AW846" s="1"/>
      <c r="AX846" s="1"/>
      <c r="AY846" s="1"/>
      <c r="AZ846" s="2">
        <f t="shared" si="102"/>
        <v>0</v>
      </c>
      <c r="BA846" s="2">
        <f>SUM(AF846,AH846,-AZ846,-Table1913[[#This Row],[Sale Fee]])</f>
        <v>0</v>
      </c>
      <c r="BC846" s="1"/>
      <c r="BD846" s="1"/>
      <c r="BE846" s="1"/>
    </row>
    <row r="847" spans="1:57" x14ac:dyDescent="0.25">
      <c r="A847" s="1"/>
      <c r="B847" s="1"/>
      <c r="E847" s="4"/>
      <c r="F847" s="4"/>
      <c r="Q847" s="1"/>
      <c r="R847" s="1"/>
      <c r="S847" s="1"/>
      <c r="U847" s="1"/>
      <c r="V847" s="1"/>
      <c r="W847" s="1">
        <f t="shared" si="103"/>
        <v>0</v>
      </c>
      <c r="X847" s="1"/>
      <c r="Y847" s="1"/>
      <c r="Z847" s="1">
        <f>Table1913[[#This Row],[Quantity2]]*Table1913[[#This Row],[U Cost]]</f>
        <v>0</v>
      </c>
      <c r="AB847" s="1"/>
      <c r="AC847" s="1"/>
      <c r="AD847" s="1">
        <f t="shared" si="104"/>
        <v>0</v>
      </c>
      <c r="AE847" s="1"/>
      <c r="AF847" s="1">
        <f>SUM(Table1913[[#This Row],[Total 
Paid]:[Shipping 
Charged]])</f>
        <v>0</v>
      </c>
      <c r="AG847" s="1"/>
      <c r="AH847" s="1"/>
      <c r="AI847" s="1">
        <f t="shared" si="105"/>
        <v>0</v>
      </c>
      <c r="AK847" s="1"/>
      <c r="AL847" s="1"/>
      <c r="AM847" s="1"/>
      <c r="AN847" s="1"/>
      <c r="AP847" s="30"/>
      <c r="AQ847" s="1"/>
      <c r="AR847" s="1">
        <f t="shared" si="89"/>
        <v>0</v>
      </c>
      <c r="AS847" s="1"/>
      <c r="AT847" s="1"/>
      <c r="AU847" s="2">
        <f t="shared" si="106"/>
        <v>0</v>
      </c>
      <c r="AW847" s="1"/>
      <c r="AX847" s="1"/>
      <c r="AY847" s="1"/>
      <c r="AZ847" s="2">
        <f t="shared" si="102"/>
        <v>0</v>
      </c>
      <c r="BA847" s="2">
        <f>SUM(AF847,AH847,-AZ847,-Table1913[[#This Row],[Sale Fee]])</f>
        <v>0</v>
      </c>
      <c r="BC847" s="1"/>
      <c r="BD847" s="1"/>
      <c r="BE847" s="1"/>
    </row>
    <row r="848" spans="1:57" x14ac:dyDescent="0.25">
      <c r="A848" s="1"/>
      <c r="B848" s="1"/>
      <c r="E848" s="4"/>
      <c r="F848" s="4"/>
      <c r="Q848" s="1"/>
      <c r="R848" s="1"/>
      <c r="S848" s="1"/>
      <c r="U848" s="1"/>
      <c r="V848" s="1"/>
      <c r="W848" s="1">
        <f t="shared" si="103"/>
        <v>0</v>
      </c>
      <c r="X848" s="1"/>
      <c r="Y848" s="1"/>
      <c r="Z848" s="1">
        <f>Table1913[[#This Row],[Quantity2]]*Table1913[[#This Row],[U Cost]]</f>
        <v>0</v>
      </c>
      <c r="AB848" s="1"/>
      <c r="AC848" s="1"/>
      <c r="AD848" s="1">
        <f t="shared" si="104"/>
        <v>0</v>
      </c>
      <c r="AE848" s="1"/>
      <c r="AF848" s="1">
        <f>SUM(Table1913[[#This Row],[Total 
Paid]:[Shipping 
Charged]])</f>
        <v>0</v>
      </c>
      <c r="AG848" s="1"/>
      <c r="AH848" s="1"/>
      <c r="AI848" s="1">
        <f t="shared" si="105"/>
        <v>0</v>
      </c>
      <c r="AK848" s="1"/>
      <c r="AL848" s="1"/>
      <c r="AM848" s="1"/>
      <c r="AN848" s="1"/>
      <c r="AP848" s="30"/>
      <c r="AQ848" s="1"/>
      <c r="AR848" s="1">
        <f t="shared" si="89"/>
        <v>0</v>
      </c>
      <c r="AS848" s="1"/>
      <c r="AT848" s="1"/>
      <c r="AU848" s="2">
        <f t="shared" si="106"/>
        <v>0</v>
      </c>
      <c r="AW848" s="1"/>
      <c r="AX848" s="1"/>
      <c r="AY848" s="1"/>
      <c r="AZ848" s="2">
        <f t="shared" si="102"/>
        <v>0</v>
      </c>
      <c r="BA848" s="2">
        <f>SUM(AF848,AH848,-AZ848,-Table1913[[#This Row],[Sale Fee]])</f>
        <v>0</v>
      </c>
      <c r="BC848" s="1"/>
      <c r="BD848" s="1"/>
      <c r="BE848" s="1"/>
    </row>
    <row r="849" spans="1:57" x14ac:dyDescent="0.25">
      <c r="A849" s="1"/>
      <c r="B849" s="1"/>
      <c r="E849" s="4"/>
      <c r="F849" s="4"/>
      <c r="Q849" s="1"/>
      <c r="R849" s="1"/>
      <c r="S849" s="1"/>
      <c r="U849" s="1"/>
      <c r="V849" s="1"/>
      <c r="W849" s="1">
        <f t="shared" si="103"/>
        <v>0</v>
      </c>
      <c r="X849" s="1"/>
      <c r="Y849" s="1"/>
      <c r="Z849" s="1">
        <f>Table1913[[#This Row],[Quantity2]]*Table1913[[#This Row],[U Cost]]</f>
        <v>0</v>
      </c>
      <c r="AB849" s="1"/>
      <c r="AC849" s="1"/>
      <c r="AD849" s="1">
        <f t="shared" si="104"/>
        <v>0</v>
      </c>
      <c r="AE849" s="1"/>
      <c r="AF849" s="1">
        <f>SUM(Table1913[[#This Row],[Total 
Paid]:[Shipping 
Charged]])</f>
        <v>0</v>
      </c>
      <c r="AG849" s="1"/>
      <c r="AH849" s="1"/>
      <c r="AI849" s="1">
        <f t="shared" si="105"/>
        <v>0</v>
      </c>
      <c r="AK849" s="1"/>
      <c r="AL849" s="1"/>
      <c r="AM849" s="1"/>
      <c r="AN849" s="1"/>
      <c r="AP849" s="30"/>
      <c r="AQ849" s="1"/>
      <c r="AR849" s="1">
        <f t="shared" si="89"/>
        <v>0</v>
      </c>
      <c r="AS849" s="1"/>
      <c r="AT849" s="1"/>
      <c r="AU849" s="2">
        <f t="shared" si="106"/>
        <v>0</v>
      </c>
      <c r="AW849" s="1"/>
      <c r="AX849" s="1"/>
      <c r="AY849" s="1"/>
      <c r="AZ849" s="2">
        <f t="shared" si="102"/>
        <v>0</v>
      </c>
      <c r="BA849" s="2">
        <f>SUM(AF849,AH849,-AZ849,-Table1913[[#This Row],[Sale Fee]])</f>
        <v>0</v>
      </c>
      <c r="BC849" s="1"/>
      <c r="BD849" s="1"/>
      <c r="BE849" s="1"/>
    </row>
    <row r="850" spans="1:57" x14ac:dyDescent="0.25">
      <c r="A850" s="1"/>
      <c r="B850" s="1"/>
      <c r="E850" s="4"/>
      <c r="F850" s="4"/>
      <c r="Q850" s="1"/>
      <c r="R850" s="1"/>
      <c r="S850" s="1"/>
      <c r="U850" s="1"/>
      <c r="V850" s="1"/>
      <c r="W850" s="1">
        <f t="shared" si="103"/>
        <v>0</v>
      </c>
      <c r="X850" s="1"/>
      <c r="Y850" s="1"/>
      <c r="Z850" s="1">
        <f>Table1913[[#This Row],[Quantity2]]*Table1913[[#This Row],[U Cost]]</f>
        <v>0</v>
      </c>
      <c r="AB850" s="1"/>
      <c r="AC850" s="1"/>
      <c r="AD850" s="1">
        <f t="shared" si="104"/>
        <v>0</v>
      </c>
      <c r="AE850" s="1"/>
      <c r="AF850" s="1">
        <f>SUM(Table1913[[#This Row],[Total 
Paid]:[Shipping 
Charged]])</f>
        <v>0</v>
      </c>
      <c r="AG850" s="1"/>
      <c r="AH850" s="1"/>
      <c r="AI850" s="1">
        <f t="shared" si="105"/>
        <v>0</v>
      </c>
      <c r="AK850" s="1"/>
      <c r="AL850" s="1"/>
      <c r="AM850" s="1"/>
      <c r="AN850" s="1"/>
      <c r="AP850" s="30"/>
      <c r="AQ850" s="1"/>
      <c r="AR850" s="1">
        <f t="shared" si="89"/>
        <v>0</v>
      </c>
      <c r="AS850" s="1"/>
      <c r="AT850" s="1"/>
      <c r="AU850" s="2">
        <f t="shared" si="106"/>
        <v>0</v>
      </c>
      <c r="AW850" s="1"/>
      <c r="AX850" s="1"/>
      <c r="AY850" s="1"/>
      <c r="AZ850" s="2">
        <f t="shared" si="102"/>
        <v>0</v>
      </c>
      <c r="BA850" s="2">
        <f>SUM(AF850,AH850,-AZ850,-Table1913[[#This Row],[Sale Fee]])</f>
        <v>0</v>
      </c>
      <c r="BC850" s="1"/>
      <c r="BD850" s="1"/>
      <c r="BE850" s="1"/>
    </row>
    <row r="851" spans="1:57" x14ac:dyDescent="0.25">
      <c r="A851" s="1"/>
      <c r="B851" s="1"/>
      <c r="E851" s="4"/>
      <c r="F851" s="4"/>
      <c r="Q851" s="1"/>
      <c r="R851" s="1"/>
      <c r="S851" s="1"/>
      <c r="U851" s="1"/>
      <c r="V851" s="1"/>
      <c r="W851" s="1">
        <f t="shared" si="103"/>
        <v>0</v>
      </c>
      <c r="X851" s="1"/>
      <c r="Y851" s="1"/>
      <c r="Z851" s="1">
        <f>Table1913[[#This Row],[Quantity2]]*Table1913[[#This Row],[U Cost]]</f>
        <v>0</v>
      </c>
      <c r="AB851" s="1"/>
      <c r="AC851" s="1"/>
      <c r="AD851" s="1">
        <f t="shared" si="104"/>
        <v>0</v>
      </c>
      <c r="AE851" s="1"/>
      <c r="AF851" s="1">
        <f>SUM(Table1913[[#This Row],[Total 
Paid]:[Shipping 
Charged]])</f>
        <v>0</v>
      </c>
      <c r="AG851" s="1"/>
      <c r="AH851" s="1"/>
      <c r="AI851" s="1">
        <f t="shared" si="105"/>
        <v>0</v>
      </c>
      <c r="AK851" s="1"/>
      <c r="AL851" s="1"/>
      <c r="AM851" s="1"/>
      <c r="AN851" s="1"/>
      <c r="AP851" s="30"/>
      <c r="AQ851" s="1"/>
      <c r="AR851" s="1">
        <f t="shared" si="89"/>
        <v>0</v>
      </c>
      <c r="AS851" s="1"/>
      <c r="AT851" s="1"/>
      <c r="AU851" s="2">
        <f t="shared" si="106"/>
        <v>0</v>
      </c>
      <c r="AW851" s="1"/>
      <c r="AX851" s="1"/>
      <c r="AY851" s="1"/>
      <c r="AZ851" s="2">
        <f t="shared" si="102"/>
        <v>0</v>
      </c>
      <c r="BA851" s="2">
        <f>SUM(AF851,AH851,-AZ851,-Table1913[[#This Row],[Sale Fee]])</f>
        <v>0</v>
      </c>
      <c r="BC851" s="1"/>
      <c r="BD851" s="1"/>
      <c r="BE851" s="1"/>
    </row>
    <row r="852" spans="1:57" x14ac:dyDescent="0.25">
      <c r="A852" s="1"/>
      <c r="B852" s="1"/>
      <c r="E852" s="4"/>
      <c r="F852" s="4"/>
      <c r="Q852" s="1"/>
      <c r="R852" s="1"/>
      <c r="S852" s="1"/>
      <c r="U852" s="1"/>
      <c r="V852" s="1"/>
      <c r="W852" s="1">
        <f t="shared" si="103"/>
        <v>0</v>
      </c>
      <c r="X852" s="1"/>
      <c r="Y852" s="1"/>
      <c r="Z852" s="1">
        <f>Table1913[[#This Row],[Quantity2]]*Table1913[[#This Row],[U Cost]]</f>
        <v>0</v>
      </c>
      <c r="AB852" s="1"/>
      <c r="AC852" s="1"/>
      <c r="AD852" s="1">
        <f t="shared" si="104"/>
        <v>0</v>
      </c>
      <c r="AE852" s="1"/>
      <c r="AF852" s="1">
        <f>SUM(Table1913[[#This Row],[Total 
Paid]:[Shipping 
Charged]])</f>
        <v>0</v>
      </c>
      <c r="AG852" s="1"/>
      <c r="AH852" s="1"/>
      <c r="AI852" s="1">
        <f t="shared" si="105"/>
        <v>0</v>
      </c>
      <c r="AK852" s="1"/>
      <c r="AL852" s="1"/>
      <c r="AM852" s="1"/>
      <c r="AN852" s="1"/>
      <c r="AP852" s="30"/>
      <c r="AQ852" s="1"/>
      <c r="AR852" s="1">
        <f t="shared" si="89"/>
        <v>0</v>
      </c>
      <c r="AS852" s="1"/>
      <c r="AT852" s="1"/>
      <c r="AU852" s="2">
        <f t="shared" si="106"/>
        <v>0</v>
      </c>
      <c r="AW852" s="1"/>
      <c r="AX852" s="1"/>
      <c r="AY852" s="1"/>
      <c r="AZ852" s="2">
        <f t="shared" si="102"/>
        <v>0</v>
      </c>
      <c r="BA852" s="2">
        <f>SUM(AF852,AH852,-AZ852,-Table1913[[#This Row],[Sale Fee]])</f>
        <v>0</v>
      </c>
      <c r="BC852" s="1"/>
      <c r="BD852" s="1"/>
      <c r="BE852" s="1"/>
    </row>
    <row r="853" spans="1:57" x14ac:dyDescent="0.25">
      <c r="A853" s="1"/>
      <c r="B853" s="1"/>
      <c r="E853" s="4"/>
      <c r="F853" s="4"/>
      <c r="Q853" s="1"/>
      <c r="R853" s="1"/>
      <c r="S853" s="1"/>
      <c r="U853" s="1"/>
      <c r="V853" s="1"/>
      <c r="W853" s="1">
        <f t="shared" si="103"/>
        <v>0</v>
      </c>
      <c r="X853" s="1"/>
      <c r="Y853" s="1"/>
      <c r="Z853" s="1">
        <f>Table1913[[#This Row],[Quantity2]]*Table1913[[#This Row],[U Cost]]</f>
        <v>0</v>
      </c>
      <c r="AB853" s="1"/>
      <c r="AC853" s="1"/>
      <c r="AD853" s="1">
        <f t="shared" si="104"/>
        <v>0</v>
      </c>
      <c r="AE853" s="1"/>
      <c r="AF853" s="1">
        <f>SUM(Table1913[[#This Row],[Total 
Paid]:[Shipping 
Charged]])</f>
        <v>0</v>
      </c>
      <c r="AG853" s="1"/>
      <c r="AH853" s="1"/>
      <c r="AI853" s="1">
        <f t="shared" si="105"/>
        <v>0</v>
      </c>
      <c r="AK853" s="1"/>
      <c r="AL853" s="1"/>
      <c r="AM853" s="1"/>
      <c r="AN853" s="1"/>
      <c r="AP853" s="30"/>
      <c r="AQ853" s="1"/>
      <c r="AR853" s="1">
        <f t="shared" si="89"/>
        <v>0</v>
      </c>
      <c r="AS853" s="1"/>
      <c r="AT853" s="1"/>
      <c r="AU853" s="2">
        <f t="shared" si="106"/>
        <v>0</v>
      </c>
      <c r="AW853" s="1"/>
      <c r="AX853" s="1"/>
      <c r="AY853" s="1"/>
      <c r="AZ853" s="2">
        <f t="shared" si="102"/>
        <v>0</v>
      </c>
      <c r="BA853" s="2">
        <f>SUM(AF853,AH853,-AZ853,-Table1913[[#This Row],[Sale Fee]])</f>
        <v>0</v>
      </c>
      <c r="BC853" s="1"/>
      <c r="BD853" s="1"/>
      <c r="BE853" s="1"/>
    </row>
    <row r="854" spans="1:57" x14ac:dyDescent="0.25">
      <c r="A854" s="1"/>
      <c r="B854" s="1"/>
      <c r="E854" s="4"/>
      <c r="F854" s="4"/>
      <c r="Q854" s="1"/>
      <c r="R854" s="1"/>
      <c r="S854" s="1"/>
      <c r="U854" s="1"/>
      <c r="V854" s="1"/>
      <c r="W854" s="1">
        <f t="shared" si="103"/>
        <v>0</v>
      </c>
      <c r="X854" s="1"/>
      <c r="Y854" s="1"/>
      <c r="Z854" s="1">
        <f>Table1913[[#This Row],[Quantity2]]*Table1913[[#This Row],[U Cost]]</f>
        <v>0</v>
      </c>
      <c r="AB854" s="1"/>
      <c r="AC854" s="1"/>
      <c r="AD854" s="1">
        <f t="shared" si="104"/>
        <v>0</v>
      </c>
      <c r="AE854" s="1"/>
      <c r="AF854" s="1">
        <f>SUM(Table1913[[#This Row],[Total 
Paid]:[Shipping 
Charged]])</f>
        <v>0</v>
      </c>
      <c r="AG854" s="1"/>
      <c r="AH854" s="1"/>
      <c r="AI854" s="1">
        <f t="shared" si="105"/>
        <v>0</v>
      </c>
      <c r="AK854" s="1"/>
      <c r="AL854" s="1"/>
      <c r="AM854" s="1"/>
      <c r="AN854" s="1"/>
      <c r="AP854" s="30"/>
      <c r="AQ854" s="1"/>
      <c r="AR854" s="1">
        <f t="shared" si="89"/>
        <v>0</v>
      </c>
      <c r="AS854" s="1"/>
      <c r="AT854" s="1"/>
      <c r="AU854" s="2">
        <f t="shared" si="106"/>
        <v>0</v>
      </c>
      <c r="AW854" s="1"/>
      <c r="AX854" s="1"/>
      <c r="AY854" s="1"/>
      <c r="AZ854" s="2">
        <f t="shared" si="102"/>
        <v>0</v>
      </c>
      <c r="BA854" s="2">
        <f>SUM(AF854,AH854,-AZ854,-Table1913[[#This Row],[Sale Fee]])</f>
        <v>0</v>
      </c>
      <c r="BC854" s="1"/>
      <c r="BD854" s="1"/>
      <c r="BE854" s="1"/>
    </row>
    <row r="855" spans="1:57" x14ac:dyDescent="0.25">
      <c r="A855" s="1"/>
      <c r="B855" s="1"/>
      <c r="E855" s="4"/>
      <c r="F855" s="4"/>
      <c r="Q855" s="1"/>
      <c r="R855" s="1"/>
      <c r="S855" s="1"/>
      <c r="U855" s="1"/>
      <c r="V855" s="1"/>
      <c r="W855" s="1">
        <f t="shared" si="103"/>
        <v>0</v>
      </c>
      <c r="X855" s="1"/>
      <c r="Y855" s="1"/>
      <c r="Z855" s="1">
        <f>Table1913[[#This Row],[Quantity2]]*Table1913[[#This Row],[U Cost]]</f>
        <v>0</v>
      </c>
      <c r="AB855" s="1"/>
      <c r="AC855" s="1"/>
      <c r="AD855" s="1">
        <f t="shared" si="104"/>
        <v>0</v>
      </c>
      <c r="AE855" s="1"/>
      <c r="AF855" s="1">
        <f>SUM(Table1913[[#This Row],[Total 
Paid]:[Shipping 
Charged]])</f>
        <v>0</v>
      </c>
      <c r="AG855" s="1"/>
      <c r="AH855" s="1"/>
      <c r="AI855" s="1">
        <f t="shared" si="105"/>
        <v>0</v>
      </c>
      <c r="AK855" s="1"/>
      <c r="AL855" s="1"/>
      <c r="AM855" s="1"/>
      <c r="AN855" s="1"/>
      <c r="AP855" s="30"/>
      <c r="AQ855" s="1"/>
      <c r="AR855" s="1">
        <f t="shared" si="89"/>
        <v>0</v>
      </c>
      <c r="AS855" s="1"/>
      <c r="AT855" s="1"/>
      <c r="AU855" s="2">
        <f t="shared" si="106"/>
        <v>0</v>
      </c>
      <c r="AW855" s="1"/>
      <c r="AX855" s="1"/>
      <c r="AY855" s="1"/>
      <c r="AZ855" s="2">
        <f t="shared" si="102"/>
        <v>0</v>
      </c>
      <c r="BA855" s="2">
        <f>SUM(AF855,AH855,-AZ855,-Table1913[[#This Row],[Sale Fee]])</f>
        <v>0</v>
      </c>
      <c r="BC855" s="1"/>
      <c r="BD855" s="1"/>
      <c r="BE855" s="1"/>
    </row>
    <row r="856" spans="1:57" x14ac:dyDescent="0.25">
      <c r="A856" s="1"/>
      <c r="B856" s="1"/>
      <c r="E856" s="4"/>
      <c r="F856" s="4"/>
      <c r="Q856" s="1"/>
      <c r="R856" s="1"/>
      <c r="S856" s="1"/>
      <c r="U856" s="1"/>
      <c r="V856" s="1"/>
      <c r="W856" s="1">
        <f t="shared" si="103"/>
        <v>0</v>
      </c>
      <c r="X856" s="1"/>
      <c r="Y856" s="1"/>
      <c r="Z856" s="1">
        <f>Table1913[[#This Row],[Quantity2]]*Table1913[[#This Row],[U Cost]]</f>
        <v>0</v>
      </c>
      <c r="AB856" s="1"/>
      <c r="AC856" s="1"/>
      <c r="AD856" s="1">
        <f t="shared" si="104"/>
        <v>0</v>
      </c>
      <c r="AE856" s="1"/>
      <c r="AF856" s="1">
        <f>SUM(Table1913[[#This Row],[Total 
Paid]:[Shipping 
Charged]])</f>
        <v>0</v>
      </c>
      <c r="AG856" s="1"/>
      <c r="AH856" s="1"/>
      <c r="AI856" s="1">
        <f t="shared" si="105"/>
        <v>0</v>
      </c>
      <c r="AK856" s="1"/>
      <c r="AL856" s="1"/>
      <c r="AM856" s="1"/>
      <c r="AN856" s="1"/>
      <c r="AP856" s="30"/>
      <c r="AQ856" s="1"/>
      <c r="AR856" s="1">
        <f t="shared" si="89"/>
        <v>0</v>
      </c>
      <c r="AS856" s="1"/>
      <c r="AT856" s="1"/>
      <c r="AU856" s="2">
        <f t="shared" si="106"/>
        <v>0</v>
      </c>
      <c r="AW856" s="1"/>
      <c r="AX856" s="1"/>
      <c r="AY856" s="1"/>
      <c r="AZ856" s="2">
        <f t="shared" si="102"/>
        <v>0</v>
      </c>
      <c r="BA856" s="2">
        <f>SUM(AF856,AH856,-AZ856,-Table1913[[#This Row],[Sale Fee]])</f>
        <v>0</v>
      </c>
      <c r="BC856" s="1"/>
      <c r="BD856" s="1"/>
      <c r="BE856" s="1"/>
    </row>
    <row r="857" spans="1:57" x14ac:dyDescent="0.25">
      <c r="A857" s="1"/>
      <c r="B857" s="1"/>
      <c r="E857" s="4"/>
      <c r="F857" s="4"/>
      <c r="Q857" s="1"/>
      <c r="R857" s="1"/>
      <c r="S857" s="1"/>
      <c r="U857" s="1"/>
      <c r="V857" s="1"/>
      <c r="W857" s="1">
        <f t="shared" si="103"/>
        <v>0</v>
      </c>
      <c r="X857" s="1"/>
      <c r="Y857" s="1"/>
      <c r="Z857" s="1">
        <f>Table1913[[#This Row],[Quantity2]]*Table1913[[#This Row],[U Cost]]</f>
        <v>0</v>
      </c>
      <c r="AB857" s="1"/>
      <c r="AC857" s="1"/>
      <c r="AD857" s="1">
        <f t="shared" si="104"/>
        <v>0</v>
      </c>
      <c r="AE857" s="1"/>
      <c r="AF857" s="1">
        <f>SUM(Table1913[[#This Row],[Total 
Paid]:[Shipping 
Charged]])</f>
        <v>0</v>
      </c>
      <c r="AG857" s="1"/>
      <c r="AH857" s="1"/>
      <c r="AI857" s="1">
        <f t="shared" si="105"/>
        <v>0</v>
      </c>
      <c r="AK857" s="1"/>
      <c r="AL857" s="1"/>
      <c r="AM857" s="1"/>
      <c r="AN857" s="1"/>
      <c r="AP857" s="30"/>
      <c r="AQ857" s="1"/>
      <c r="AR857" s="1">
        <f t="shared" si="89"/>
        <v>0</v>
      </c>
      <c r="AS857" s="1"/>
      <c r="AT857" s="1"/>
      <c r="AU857" s="2">
        <f t="shared" si="106"/>
        <v>0</v>
      </c>
      <c r="AW857" s="1"/>
      <c r="AX857" s="1"/>
      <c r="AY857" s="1"/>
      <c r="AZ857" s="2">
        <f t="shared" si="102"/>
        <v>0</v>
      </c>
      <c r="BA857" s="2">
        <f>SUM(AF857,AH857,-AZ857,-Table1913[[#This Row],[Sale Fee]])</f>
        <v>0</v>
      </c>
      <c r="BC857" s="1"/>
      <c r="BD857" s="1"/>
      <c r="BE857" s="1"/>
    </row>
    <row r="858" spans="1:57" x14ac:dyDescent="0.25">
      <c r="A858" s="1"/>
      <c r="B858" s="1"/>
      <c r="E858" s="4"/>
      <c r="F858" s="4"/>
      <c r="Q858" s="1"/>
      <c r="R858" s="1"/>
      <c r="S858" s="1"/>
      <c r="U858" s="1"/>
      <c r="V858" s="1"/>
      <c r="W858" s="1">
        <f t="shared" si="103"/>
        <v>0</v>
      </c>
      <c r="X858" s="1"/>
      <c r="Y858" s="1"/>
      <c r="Z858" s="1">
        <f>Table1913[[#This Row],[Quantity2]]*Table1913[[#This Row],[U Cost]]</f>
        <v>0</v>
      </c>
      <c r="AB858" s="1"/>
      <c r="AC858" s="1"/>
      <c r="AD858" s="1">
        <f t="shared" si="104"/>
        <v>0</v>
      </c>
      <c r="AE858" s="1"/>
      <c r="AF858" s="1">
        <f>SUM(Table1913[[#This Row],[Total 
Paid]:[Shipping 
Charged]])</f>
        <v>0</v>
      </c>
      <c r="AG858" s="1"/>
      <c r="AH858" s="1"/>
      <c r="AI858" s="1">
        <f t="shared" si="105"/>
        <v>0</v>
      </c>
      <c r="AK858" s="1"/>
      <c r="AL858" s="1"/>
      <c r="AM858" s="1"/>
      <c r="AN858" s="1"/>
      <c r="AP858" s="30"/>
      <c r="AQ858" s="1"/>
      <c r="AR858" s="1">
        <f t="shared" si="89"/>
        <v>0</v>
      </c>
      <c r="AS858" s="1"/>
      <c r="AT858" s="1"/>
      <c r="AU858" s="2">
        <f t="shared" si="106"/>
        <v>0</v>
      </c>
      <c r="AW858" s="1"/>
      <c r="AX858" s="1"/>
      <c r="AY858" s="1"/>
      <c r="AZ858" s="2">
        <f t="shared" si="102"/>
        <v>0</v>
      </c>
      <c r="BA858" s="2">
        <f>SUM(AF858,AH858,-AZ858,-Table1913[[#This Row],[Sale Fee]])</f>
        <v>0</v>
      </c>
      <c r="BC858" s="1"/>
      <c r="BD858" s="1"/>
      <c r="BE858" s="1"/>
    </row>
    <row r="859" spans="1:57" x14ac:dyDescent="0.25">
      <c r="A859" s="1"/>
      <c r="B859" s="1"/>
      <c r="E859" s="4"/>
      <c r="F859" s="4"/>
      <c r="Q859" s="1"/>
      <c r="R859" s="1"/>
      <c r="S859" s="1"/>
      <c r="U859" s="1"/>
      <c r="V859" s="1"/>
      <c r="W859" s="1">
        <f t="shared" si="103"/>
        <v>0</v>
      </c>
      <c r="X859" s="1"/>
      <c r="Y859" s="1"/>
      <c r="Z859" s="1">
        <f>Table1913[[#This Row],[Quantity2]]*Table1913[[#This Row],[U Cost]]</f>
        <v>0</v>
      </c>
      <c r="AB859" s="1"/>
      <c r="AC859" s="1"/>
      <c r="AD859" s="1">
        <f t="shared" si="104"/>
        <v>0</v>
      </c>
      <c r="AE859" s="1"/>
      <c r="AF859" s="1">
        <f>SUM(Table1913[[#This Row],[Total 
Paid]:[Shipping 
Charged]])</f>
        <v>0</v>
      </c>
      <c r="AG859" s="1"/>
      <c r="AH859" s="1"/>
      <c r="AI859" s="1">
        <f t="shared" si="105"/>
        <v>0</v>
      </c>
      <c r="AK859" s="1"/>
      <c r="AL859" s="1"/>
      <c r="AM859" s="1"/>
      <c r="AN859" s="1"/>
      <c r="AP859" s="30"/>
      <c r="AQ859" s="1"/>
      <c r="AR859" s="1">
        <f t="shared" si="89"/>
        <v>0</v>
      </c>
      <c r="AS859" s="1"/>
      <c r="AT859" s="1"/>
      <c r="AU859" s="2">
        <f t="shared" si="106"/>
        <v>0</v>
      </c>
      <c r="AW859" s="1"/>
      <c r="AX859" s="1"/>
      <c r="AY859" s="1"/>
      <c r="AZ859" s="2">
        <f t="shared" si="102"/>
        <v>0</v>
      </c>
      <c r="BA859" s="2">
        <f>SUM(AF859,AH859,-AZ859,-Table1913[[#This Row],[Sale Fee]])</f>
        <v>0</v>
      </c>
      <c r="BC859" s="1"/>
      <c r="BD859" s="1"/>
      <c r="BE859" s="1"/>
    </row>
    <row r="860" spans="1:57" x14ac:dyDescent="0.25">
      <c r="A860" s="1"/>
      <c r="B860" s="1"/>
      <c r="E860" s="4"/>
      <c r="F860" s="4"/>
      <c r="Q860" s="1"/>
      <c r="R860" s="1"/>
      <c r="S860" s="1"/>
      <c r="U860" s="1"/>
      <c r="V860" s="1"/>
      <c r="W860" s="1">
        <f t="shared" si="103"/>
        <v>0</v>
      </c>
      <c r="X860" s="1"/>
      <c r="Y860" s="1"/>
      <c r="Z860" s="1">
        <f>Table1913[[#This Row],[Quantity2]]*Table1913[[#This Row],[U Cost]]</f>
        <v>0</v>
      </c>
      <c r="AB860" s="1"/>
      <c r="AC860" s="1"/>
      <c r="AD860" s="1">
        <f t="shared" si="104"/>
        <v>0</v>
      </c>
      <c r="AE860" s="1"/>
      <c r="AF860" s="1">
        <f>SUM(Table1913[[#This Row],[Total 
Paid]:[Shipping 
Charged]])</f>
        <v>0</v>
      </c>
      <c r="AG860" s="1"/>
      <c r="AH860" s="1"/>
      <c r="AI860" s="1">
        <f t="shared" si="105"/>
        <v>0</v>
      </c>
      <c r="AK860" s="1"/>
      <c r="AL860" s="1"/>
      <c r="AM860" s="1"/>
      <c r="AN860" s="1"/>
      <c r="AP860" s="30"/>
      <c r="AQ860" s="1"/>
      <c r="AR860" s="1">
        <f t="shared" si="89"/>
        <v>0</v>
      </c>
      <c r="AS860" s="1"/>
      <c r="AT860" s="1"/>
      <c r="AU860" s="2">
        <f t="shared" si="106"/>
        <v>0</v>
      </c>
      <c r="AW860" s="1"/>
      <c r="AX860" s="1"/>
      <c r="AY860" s="1"/>
      <c r="AZ860" s="2">
        <f t="shared" si="102"/>
        <v>0</v>
      </c>
      <c r="BA860" s="2">
        <f>SUM(AF860,AH860,-AZ860,-Table1913[[#This Row],[Sale Fee]])</f>
        <v>0</v>
      </c>
      <c r="BC860" s="1"/>
      <c r="BD860" s="1"/>
      <c r="BE860" s="1"/>
    </row>
    <row r="861" spans="1:57" x14ac:dyDescent="0.25">
      <c r="A861" s="1"/>
      <c r="B861" s="1"/>
      <c r="E861" s="4"/>
      <c r="F861" s="4"/>
      <c r="Q861" s="1"/>
      <c r="R861" s="1"/>
      <c r="S861" s="1"/>
      <c r="U861" s="1"/>
      <c r="V861" s="1"/>
      <c r="W861" s="1">
        <f t="shared" si="103"/>
        <v>0</v>
      </c>
      <c r="X861" s="1"/>
      <c r="Y861" s="1"/>
      <c r="Z861" s="1">
        <f>Table1913[[#This Row],[Quantity2]]*Table1913[[#This Row],[U Cost]]</f>
        <v>0</v>
      </c>
      <c r="AB861" s="1"/>
      <c r="AC861" s="1"/>
      <c r="AD861" s="1">
        <f t="shared" si="104"/>
        <v>0</v>
      </c>
      <c r="AE861" s="1"/>
      <c r="AF861" s="1">
        <f>SUM(Table1913[[#This Row],[Total 
Paid]:[Shipping 
Charged]])</f>
        <v>0</v>
      </c>
      <c r="AG861" s="1"/>
      <c r="AH861" s="1"/>
      <c r="AI861" s="1">
        <f t="shared" si="105"/>
        <v>0</v>
      </c>
      <c r="AK861" s="1"/>
      <c r="AL861" s="1"/>
      <c r="AM861" s="1"/>
      <c r="AN861" s="1"/>
      <c r="AP861" s="30"/>
      <c r="AQ861" s="1"/>
      <c r="AR861" s="1">
        <f t="shared" si="89"/>
        <v>0</v>
      </c>
      <c r="AS861" s="1"/>
      <c r="AT861" s="1"/>
      <c r="AU861" s="2">
        <f t="shared" si="106"/>
        <v>0</v>
      </c>
      <c r="AW861" s="1"/>
      <c r="AX861" s="1"/>
      <c r="AY861" s="1"/>
      <c r="AZ861" s="2">
        <f t="shared" si="102"/>
        <v>0</v>
      </c>
      <c r="BA861" s="2">
        <f>SUM(AF861,AH861,-AZ861,-Table1913[[#This Row],[Sale Fee]])</f>
        <v>0</v>
      </c>
      <c r="BC861" s="1"/>
      <c r="BD861" s="1"/>
      <c r="BE861" s="1"/>
    </row>
    <row r="862" spans="1:57" x14ac:dyDescent="0.25">
      <c r="A862" s="1"/>
      <c r="B862" s="1"/>
      <c r="E862" s="4"/>
      <c r="F862" s="4"/>
      <c r="Q862" s="1"/>
      <c r="R862" s="1"/>
      <c r="S862" s="1"/>
      <c r="U862" s="1"/>
      <c r="V862" s="1"/>
      <c r="W862" s="1">
        <f t="shared" si="103"/>
        <v>0</v>
      </c>
      <c r="X862" s="1"/>
      <c r="Y862" s="1"/>
      <c r="Z862" s="1">
        <f>Table1913[[#This Row],[Quantity2]]*Table1913[[#This Row],[U Cost]]</f>
        <v>0</v>
      </c>
      <c r="AB862" s="1"/>
      <c r="AC862" s="1"/>
      <c r="AD862" s="1">
        <f t="shared" si="104"/>
        <v>0</v>
      </c>
      <c r="AE862" s="1"/>
      <c r="AF862" s="1">
        <f>SUM(Table1913[[#This Row],[Total 
Paid]:[Shipping 
Charged]])</f>
        <v>0</v>
      </c>
      <c r="AG862" s="1"/>
      <c r="AH862" s="1"/>
      <c r="AI862" s="1">
        <f t="shared" si="105"/>
        <v>0</v>
      </c>
      <c r="AK862" s="1"/>
      <c r="AL862" s="1"/>
      <c r="AM862" s="1"/>
      <c r="AN862" s="1"/>
      <c r="AP862" s="30"/>
      <c r="AQ862" s="1"/>
      <c r="AR862" s="1">
        <f t="shared" si="89"/>
        <v>0</v>
      </c>
      <c r="AS862" s="1"/>
      <c r="AT862" s="1"/>
      <c r="AU862" s="2">
        <f t="shared" si="106"/>
        <v>0</v>
      </c>
      <c r="AW862" s="1"/>
      <c r="AX862" s="1"/>
      <c r="AY862" s="1"/>
      <c r="AZ862" s="2">
        <f t="shared" si="102"/>
        <v>0</v>
      </c>
      <c r="BA862" s="2">
        <f>SUM(AF862,AH862,-AZ862,-Table1913[[#This Row],[Sale Fee]])</f>
        <v>0</v>
      </c>
      <c r="BC862" s="1"/>
      <c r="BD862" s="1"/>
      <c r="BE862" s="1"/>
    </row>
    <row r="863" spans="1:57" x14ac:dyDescent="0.25">
      <c r="A863" s="1"/>
      <c r="B863" s="1"/>
      <c r="E863" s="4"/>
      <c r="F863" s="4"/>
      <c r="Q863" s="1"/>
      <c r="R863" s="1"/>
      <c r="S863" s="1"/>
      <c r="U863" s="1"/>
      <c r="V863" s="1"/>
      <c r="W863" s="1">
        <f t="shared" si="103"/>
        <v>0</v>
      </c>
      <c r="X863" s="1"/>
      <c r="Y863" s="1"/>
      <c r="Z863" s="1">
        <f>Table1913[[#This Row],[Quantity2]]*Table1913[[#This Row],[U Cost]]</f>
        <v>0</v>
      </c>
      <c r="AB863" s="1"/>
      <c r="AC863" s="1"/>
      <c r="AD863" s="1">
        <f t="shared" si="104"/>
        <v>0</v>
      </c>
      <c r="AE863" s="1"/>
      <c r="AF863" s="1">
        <f>SUM(Table1913[[#This Row],[Total 
Paid]:[Shipping 
Charged]])</f>
        <v>0</v>
      </c>
      <c r="AG863" s="1"/>
      <c r="AH863" s="1"/>
      <c r="AI863" s="1">
        <f t="shared" si="105"/>
        <v>0</v>
      </c>
      <c r="AK863" s="1"/>
      <c r="AL863" s="1"/>
      <c r="AM863" s="1"/>
      <c r="AN863" s="1"/>
      <c r="AP863" s="30"/>
      <c r="AQ863" s="1"/>
      <c r="AR863" s="1">
        <f t="shared" si="89"/>
        <v>0</v>
      </c>
      <c r="AS863" s="1"/>
      <c r="AT863" s="1"/>
      <c r="AU863" s="2">
        <f t="shared" si="106"/>
        <v>0</v>
      </c>
      <c r="AW863" s="1"/>
      <c r="AX863" s="1"/>
      <c r="AY863" s="1"/>
      <c r="AZ863" s="2">
        <f t="shared" si="102"/>
        <v>0</v>
      </c>
      <c r="BA863" s="2">
        <f>SUM(AF863,AH863,-AZ863,-Table1913[[#This Row],[Sale Fee]])</f>
        <v>0</v>
      </c>
      <c r="BC863" s="1"/>
      <c r="BD863" s="1"/>
      <c r="BE863" s="1"/>
    </row>
    <row r="864" spans="1:57" x14ac:dyDescent="0.25">
      <c r="A864" s="1"/>
      <c r="B864" s="1"/>
      <c r="E864" s="4"/>
      <c r="F864" s="4"/>
      <c r="Q864" s="1"/>
      <c r="R864" s="1"/>
      <c r="S864" s="1"/>
      <c r="U864" s="1"/>
      <c r="V864" s="1"/>
      <c r="W864" s="1">
        <f t="shared" si="103"/>
        <v>0</v>
      </c>
      <c r="X864" s="1"/>
      <c r="Y864" s="1"/>
      <c r="Z864" s="1">
        <f>Table1913[[#This Row],[Quantity2]]*Table1913[[#This Row],[U Cost]]</f>
        <v>0</v>
      </c>
      <c r="AB864" s="1"/>
      <c r="AC864" s="1"/>
      <c r="AD864" s="1">
        <f t="shared" si="104"/>
        <v>0</v>
      </c>
      <c r="AE864" s="1"/>
      <c r="AF864" s="1">
        <f>SUM(Table1913[[#This Row],[Total 
Paid]:[Shipping 
Charged]])</f>
        <v>0</v>
      </c>
      <c r="AG864" s="1"/>
      <c r="AH864" s="1"/>
      <c r="AI864" s="1">
        <f t="shared" si="105"/>
        <v>0</v>
      </c>
      <c r="AK864" s="1"/>
      <c r="AL864" s="1"/>
      <c r="AM864" s="1"/>
      <c r="AN864" s="1"/>
      <c r="AP864" s="30"/>
      <c r="AQ864" s="1"/>
      <c r="AR864" s="1">
        <f t="shared" si="89"/>
        <v>0</v>
      </c>
      <c r="AS864" s="1"/>
      <c r="AT864" s="1"/>
      <c r="AU864" s="2">
        <f t="shared" si="106"/>
        <v>0</v>
      </c>
      <c r="AW864" s="1"/>
      <c r="AX864" s="1"/>
      <c r="AY864" s="1"/>
      <c r="AZ864" s="2">
        <f t="shared" si="102"/>
        <v>0</v>
      </c>
      <c r="BA864" s="2">
        <f>SUM(AF864,AH864,-AZ864,-Table1913[[#This Row],[Sale Fee]])</f>
        <v>0</v>
      </c>
      <c r="BC864" s="1"/>
      <c r="BD864" s="1"/>
      <c r="BE864" s="1"/>
    </row>
    <row r="865" spans="1:57" x14ac:dyDescent="0.25">
      <c r="A865" s="1"/>
      <c r="B865" s="1"/>
      <c r="E865" s="4"/>
      <c r="F865" s="4"/>
      <c r="Q865" s="1"/>
      <c r="R865" s="1"/>
      <c r="S865" s="1"/>
      <c r="U865" s="1"/>
      <c r="V865" s="1"/>
      <c r="W865" s="1">
        <f t="shared" si="103"/>
        <v>0</v>
      </c>
      <c r="X865" s="1"/>
      <c r="Y865" s="1"/>
      <c r="Z865" s="1">
        <f>Table1913[[#This Row],[Quantity2]]*Table1913[[#This Row],[U Cost]]</f>
        <v>0</v>
      </c>
      <c r="AB865" s="1"/>
      <c r="AC865" s="1"/>
      <c r="AD865" s="1">
        <f t="shared" si="104"/>
        <v>0</v>
      </c>
      <c r="AE865" s="1"/>
      <c r="AF865" s="1">
        <f>SUM(Table1913[[#This Row],[Total 
Paid]:[Shipping 
Charged]])</f>
        <v>0</v>
      </c>
      <c r="AG865" s="1"/>
      <c r="AH865" s="1"/>
      <c r="AI865" s="1">
        <f t="shared" si="105"/>
        <v>0</v>
      </c>
      <c r="AK865" s="1"/>
      <c r="AL865" s="1"/>
      <c r="AM865" s="1"/>
      <c r="AN865" s="1"/>
      <c r="AP865" s="30"/>
      <c r="AQ865" s="1"/>
      <c r="AR865" s="1">
        <f t="shared" si="89"/>
        <v>0</v>
      </c>
      <c r="AS865" s="1"/>
      <c r="AT865" s="1"/>
      <c r="AU865" s="2">
        <f t="shared" si="106"/>
        <v>0</v>
      </c>
      <c r="AW865" s="1"/>
      <c r="AX865" s="1"/>
      <c r="AY865" s="1"/>
      <c r="AZ865" s="2">
        <f t="shared" si="102"/>
        <v>0</v>
      </c>
      <c r="BA865" s="2">
        <f>SUM(AF865,AH865,-AZ865,-Table1913[[#This Row],[Sale Fee]])</f>
        <v>0</v>
      </c>
      <c r="BC865" s="1"/>
      <c r="BD865" s="1"/>
      <c r="BE865" s="1"/>
    </row>
    <row r="866" spans="1:57" x14ac:dyDescent="0.25">
      <c r="A866" s="1"/>
      <c r="B866" s="1"/>
      <c r="E866" s="4"/>
      <c r="F866" s="4"/>
      <c r="Q866" s="1"/>
      <c r="R866" s="1"/>
      <c r="S866" s="1"/>
      <c r="U866" s="1"/>
      <c r="V866" s="1"/>
      <c r="W866" s="1">
        <f t="shared" si="103"/>
        <v>0</v>
      </c>
      <c r="X866" s="1"/>
      <c r="Y866" s="1"/>
      <c r="Z866" s="1">
        <f>Table1913[[#This Row],[Quantity2]]*Table1913[[#This Row],[U Cost]]</f>
        <v>0</v>
      </c>
      <c r="AB866" s="1"/>
      <c r="AC866" s="1"/>
      <c r="AD866" s="1">
        <f t="shared" si="104"/>
        <v>0</v>
      </c>
      <c r="AE866" s="1"/>
      <c r="AF866" s="1">
        <f>SUM(Table1913[[#This Row],[Total 
Paid]:[Shipping 
Charged]])</f>
        <v>0</v>
      </c>
      <c r="AG866" s="1"/>
      <c r="AH866" s="1"/>
      <c r="AI866" s="1">
        <f t="shared" si="105"/>
        <v>0</v>
      </c>
      <c r="AK866" s="1"/>
      <c r="AL866" s="1"/>
      <c r="AM866" s="1"/>
      <c r="AN866" s="1"/>
      <c r="AP866" s="30"/>
      <c r="AQ866" s="1"/>
      <c r="AR866" s="1">
        <f t="shared" si="89"/>
        <v>0</v>
      </c>
      <c r="AS866" s="1"/>
      <c r="AT866" s="1"/>
      <c r="AU866" s="2">
        <f t="shared" si="106"/>
        <v>0</v>
      </c>
      <c r="AW866" s="1"/>
      <c r="AX866" s="1"/>
      <c r="AY866" s="1"/>
      <c r="AZ866" s="2">
        <f t="shared" si="102"/>
        <v>0</v>
      </c>
      <c r="BA866" s="2">
        <f>SUM(AF866,AH866,-AZ866,-Table1913[[#This Row],[Sale Fee]])</f>
        <v>0</v>
      </c>
      <c r="BC866" s="1"/>
      <c r="BD866" s="1"/>
      <c r="BE866" s="1"/>
    </row>
    <row r="867" spans="1:57" x14ac:dyDescent="0.25">
      <c r="A867" s="1"/>
      <c r="B867" s="1"/>
      <c r="E867" s="4"/>
      <c r="F867" s="4"/>
      <c r="Q867" s="1"/>
      <c r="R867" s="1"/>
      <c r="S867" s="1"/>
      <c r="U867" s="1"/>
      <c r="V867" s="1"/>
      <c r="W867" s="1">
        <f t="shared" si="103"/>
        <v>0</v>
      </c>
      <c r="X867" s="1"/>
      <c r="Y867" s="1"/>
      <c r="Z867" s="1">
        <f>Table1913[[#This Row],[Quantity2]]*Table1913[[#This Row],[U Cost]]</f>
        <v>0</v>
      </c>
      <c r="AB867" s="1"/>
      <c r="AC867" s="1"/>
      <c r="AD867" s="1">
        <f t="shared" si="104"/>
        <v>0</v>
      </c>
      <c r="AE867" s="1"/>
      <c r="AF867" s="1">
        <f>SUM(Table1913[[#This Row],[Total 
Paid]:[Shipping 
Charged]])</f>
        <v>0</v>
      </c>
      <c r="AG867" s="1"/>
      <c r="AH867" s="1"/>
      <c r="AI867" s="1">
        <f t="shared" si="105"/>
        <v>0</v>
      </c>
      <c r="AK867" s="1"/>
      <c r="AL867" s="1"/>
      <c r="AM867" s="1"/>
      <c r="AN867" s="1"/>
      <c r="AP867" s="30"/>
      <c r="AQ867" s="1"/>
      <c r="AR867" s="1">
        <f t="shared" si="89"/>
        <v>0</v>
      </c>
      <c r="AS867" s="1"/>
      <c r="AT867" s="1"/>
      <c r="AU867" s="2">
        <f t="shared" si="106"/>
        <v>0</v>
      </c>
      <c r="AW867" s="1"/>
      <c r="AX867" s="1"/>
      <c r="AY867" s="1"/>
      <c r="AZ867" s="2">
        <f t="shared" si="102"/>
        <v>0</v>
      </c>
      <c r="BA867" s="2">
        <f>SUM(AF867,AH867,-AZ867,-Table1913[[#This Row],[Sale Fee]])</f>
        <v>0</v>
      </c>
      <c r="BC867" s="1"/>
      <c r="BD867" s="1"/>
      <c r="BE867" s="1"/>
    </row>
    <row r="868" spans="1:57" x14ac:dyDescent="0.25">
      <c r="A868" s="1"/>
      <c r="B868" s="1"/>
      <c r="E868" s="4"/>
      <c r="F868" s="4"/>
      <c r="Q868" s="1"/>
      <c r="R868" s="1"/>
      <c r="S868" s="1"/>
      <c r="U868" s="1"/>
      <c r="V868" s="1"/>
      <c r="W868" s="1">
        <f t="shared" si="103"/>
        <v>0</v>
      </c>
      <c r="X868" s="1"/>
      <c r="Y868" s="1"/>
      <c r="Z868" s="1">
        <f>Table1913[[#This Row],[Quantity2]]*Table1913[[#This Row],[U Cost]]</f>
        <v>0</v>
      </c>
      <c r="AB868" s="1"/>
      <c r="AC868" s="1"/>
      <c r="AD868" s="1">
        <f t="shared" si="104"/>
        <v>0</v>
      </c>
      <c r="AE868" s="1"/>
      <c r="AF868" s="1">
        <f>SUM(Table1913[[#This Row],[Total 
Paid]:[Shipping 
Charged]])</f>
        <v>0</v>
      </c>
      <c r="AG868" s="1"/>
      <c r="AH868" s="1"/>
      <c r="AI868" s="1">
        <f t="shared" si="105"/>
        <v>0</v>
      </c>
      <c r="AK868" s="1"/>
      <c r="AL868" s="1"/>
      <c r="AM868" s="1"/>
      <c r="AN868" s="1"/>
      <c r="AP868" s="30"/>
      <c r="AQ868" s="1"/>
      <c r="AR868" s="1">
        <f t="shared" si="89"/>
        <v>0</v>
      </c>
      <c r="AS868" s="1"/>
      <c r="AT868" s="1"/>
      <c r="AU868" s="2">
        <f t="shared" si="106"/>
        <v>0</v>
      </c>
      <c r="AW868" s="1"/>
      <c r="AX868" s="1"/>
      <c r="AY868" s="1"/>
      <c r="AZ868" s="2">
        <f t="shared" si="102"/>
        <v>0</v>
      </c>
      <c r="BA868" s="2">
        <f>SUM(AF868,AH868,-AZ868,-Table1913[[#This Row],[Sale Fee]])</f>
        <v>0</v>
      </c>
      <c r="BC868" s="1"/>
      <c r="BD868" s="1"/>
      <c r="BE868" s="1"/>
    </row>
    <row r="869" spans="1:57" x14ac:dyDescent="0.25">
      <c r="A869" s="1"/>
      <c r="B869" s="1"/>
      <c r="E869" s="4"/>
      <c r="F869" s="4"/>
      <c r="Q869" s="1"/>
      <c r="R869" s="1"/>
      <c r="S869" s="1"/>
      <c r="U869" s="1"/>
      <c r="V869" s="1"/>
      <c r="W869" s="1">
        <f t="shared" si="103"/>
        <v>0</v>
      </c>
      <c r="X869" s="1"/>
      <c r="Y869" s="1"/>
      <c r="Z869" s="1">
        <f>Table1913[[#This Row],[Quantity2]]*Table1913[[#This Row],[U Cost]]</f>
        <v>0</v>
      </c>
      <c r="AB869" s="1"/>
      <c r="AC869" s="1"/>
      <c r="AD869" s="1">
        <f t="shared" si="104"/>
        <v>0</v>
      </c>
      <c r="AE869" s="1"/>
      <c r="AF869" s="1">
        <f>SUM(Table1913[[#This Row],[Total 
Paid]:[Shipping 
Charged]])</f>
        <v>0</v>
      </c>
      <c r="AG869" s="1"/>
      <c r="AH869" s="1"/>
      <c r="AI869" s="1">
        <f t="shared" si="105"/>
        <v>0</v>
      </c>
      <c r="AK869" s="1"/>
      <c r="AL869" s="1"/>
      <c r="AM869" s="1"/>
      <c r="AN869" s="1"/>
      <c r="AP869" s="30"/>
      <c r="AQ869" s="1"/>
      <c r="AR869" s="1">
        <f t="shared" si="89"/>
        <v>0</v>
      </c>
      <c r="AS869" s="1"/>
      <c r="AT869" s="1"/>
      <c r="AU869" s="2">
        <f t="shared" si="106"/>
        <v>0</v>
      </c>
      <c r="AW869" s="1"/>
      <c r="AX869" s="1"/>
      <c r="AY869" s="1"/>
      <c r="AZ869" s="2">
        <f t="shared" si="102"/>
        <v>0</v>
      </c>
      <c r="BA869" s="2">
        <f>SUM(AF869,AH869,-AZ869,-Table1913[[#This Row],[Sale Fee]])</f>
        <v>0</v>
      </c>
      <c r="BC869" s="1"/>
      <c r="BD869" s="1"/>
      <c r="BE869" s="1"/>
    </row>
    <row r="870" spans="1:57" x14ac:dyDescent="0.25">
      <c r="A870" s="1"/>
      <c r="B870" s="1"/>
      <c r="E870" s="4"/>
      <c r="F870" s="4"/>
      <c r="Q870" s="1"/>
      <c r="R870" s="1"/>
      <c r="S870" s="1"/>
      <c r="U870" s="1"/>
      <c r="V870" s="1"/>
      <c r="W870" s="1">
        <f t="shared" si="103"/>
        <v>0</v>
      </c>
      <c r="X870" s="1"/>
      <c r="Y870" s="1"/>
      <c r="Z870" s="1">
        <f>Table1913[[#This Row],[Quantity2]]*Table1913[[#This Row],[U Cost]]</f>
        <v>0</v>
      </c>
      <c r="AB870" s="1"/>
      <c r="AC870" s="1"/>
      <c r="AD870" s="1">
        <f t="shared" si="104"/>
        <v>0</v>
      </c>
      <c r="AE870" s="1"/>
      <c r="AF870" s="1">
        <f>SUM(Table1913[[#This Row],[Total 
Paid]:[Shipping 
Charged]])</f>
        <v>0</v>
      </c>
      <c r="AG870" s="1"/>
      <c r="AH870" s="1"/>
      <c r="AI870" s="1">
        <f t="shared" si="105"/>
        <v>0</v>
      </c>
      <c r="AK870" s="1"/>
      <c r="AL870" s="1"/>
      <c r="AM870" s="1"/>
      <c r="AN870" s="1"/>
      <c r="AP870" s="30"/>
      <c r="AQ870" s="1"/>
      <c r="AR870" s="1">
        <f t="shared" si="89"/>
        <v>0</v>
      </c>
      <c r="AS870" s="1"/>
      <c r="AT870" s="1"/>
      <c r="AU870" s="2">
        <f t="shared" si="106"/>
        <v>0</v>
      </c>
      <c r="AW870" s="1"/>
      <c r="AX870" s="1"/>
      <c r="AY870" s="1"/>
      <c r="AZ870" s="2">
        <f t="shared" si="102"/>
        <v>0</v>
      </c>
      <c r="BA870" s="2">
        <f>SUM(AF870,AH870,-AZ870,-Table1913[[#This Row],[Sale Fee]])</f>
        <v>0</v>
      </c>
      <c r="BC870" s="1"/>
      <c r="BD870" s="1"/>
      <c r="BE870" s="1"/>
    </row>
    <row r="871" spans="1:57" x14ac:dyDescent="0.25">
      <c r="A871" s="1"/>
      <c r="B871" s="1"/>
      <c r="E871" s="4"/>
      <c r="F871" s="4"/>
      <c r="Q871" s="1"/>
      <c r="R871" s="1"/>
      <c r="S871" s="1"/>
      <c r="U871" s="1"/>
      <c r="V871" s="1"/>
      <c r="W871" s="1">
        <f t="shared" si="103"/>
        <v>0</v>
      </c>
      <c r="X871" s="1"/>
      <c r="Y871" s="1"/>
      <c r="Z871" s="1">
        <f>Table1913[[#This Row],[Quantity2]]*Table1913[[#This Row],[U Cost]]</f>
        <v>0</v>
      </c>
      <c r="AB871" s="1"/>
      <c r="AC871" s="1"/>
      <c r="AD871" s="1">
        <f t="shared" si="104"/>
        <v>0</v>
      </c>
      <c r="AE871" s="1"/>
      <c r="AF871" s="1">
        <f>SUM(Table1913[[#This Row],[Total 
Paid]:[Shipping 
Charged]])</f>
        <v>0</v>
      </c>
      <c r="AG871" s="1"/>
      <c r="AH871" s="1"/>
      <c r="AI871" s="1">
        <f t="shared" si="105"/>
        <v>0</v>
      </c>
      <c r="AK871" s="1"/>
      <c r="AL871" s="1"/>
      <c r="AM871" s="1"/>
      <c r="AN871" s="1"/>
      <c r="AP871" s="30"/>
      <c r="AQ871" s="1"/>
      <c r="AR871" s="1">
        <f t="shared" si="89"/>
        <v>0</v>
      </c>
      <c r="AS871" s="1"/>
      <c r="AT871" s="1"/>
      <c r="AU871" s="2">
        <f t="shared" si="106"/>
        <v>0</v>
      </c>
      <c r="AW871" s="1"/>
      <c r="AX871" s="1"/>
      <c r="AY871" s="1"/>
      <c r="AZ871" s="2">
        <f t="shared" si="102"/>
        <v>0</v>
      </c>
      <c r="BA871" s="2">
        <f>SUM(AF871,AH871,-AZ871,-Table1913[[#This Row],[Sale Fee]])</f>
        <v>0</v>
      </c>
      <c r="BC871" s="1"/>
      <c r="BD871" s="1"/>
      <c r="BE871" s="1"/>
    </row>
    <row r="872" spans="1:57" x14ac:dyDescent="0.25">
      <c r="A872" s="1"/>
      <c r="B872" s="1"/>
      <c r="E872" s="4"/>
      <c r="F872" s="4"/>
      <c r="Q872" s="1"/>
      <c r="R872" s="1"/>
      <c r="S872" s="1"/>
      <c r="U872" s="1"/>
      <c r="V872" s="1"/>
      <c r="W872" s="1">
        <f t="shared" si="103"/>
        <v>0</v>
      </c>
      <c r="X872" s="1"/>
      <c r="Y872" s="1"/>
      <c r="Z872" s="1">
        <f>Table1913[[#This Row],[Quantity2]]*Table1913[[#This Row],[U Cost]]</f>
        <v>0</v>
      </c>
      <c r="AB872" s="1"/>
      <c r="AC872" s="1"/>
      <c r="AD872" s="1">
        <f t="shared" si="104"/>
        <v>0</v>
      </c>
      <c r="AE872" s="1"/>
      <c r="AF872" s="1">
        <f>SUM(Table1913[[#This Row],[Total 
Paid]:[Shipping 
Charged]])</f>
        <v>0</v>
      </c>
      <c r="AG872" s="1"/>
      <c r="AH872" s="1"/>
      <c r="AI872" s="1">
        <f t="shared" si="105"/>
        <v>0</v>
      </c>
      <c r="AK872" s="1"/>
      <c r="AL872" s="1"/>
      <c r="AM872" s="1"/>
      <c r="AN872" s="1"/>
      <c r="AP872" s="30"/>
      <c r="AQ872" s="1"/>
      <c r="AR872" s="1">
        <f t="shared" si="89"/>
        <v>0</v>
      </c>
      <c r="AS872" s="1"/>
      <c r="AT872" s="1"/>
      <c r="AU872" s="2">
        <f t="shared" si="106"/>
        <v>0</v>
      </c>
      <c r="AW872" s="1"/>
      <c r="AX872" s="1"/>
      <c r="AY872" s="1"/>
      <c r="AZ872" s="2">
        <f t="shared" si="102"/>
        <v>0</v>
      </c>
      <c r="BA872" s="2">
        <f>SUM(AF872,AH872,-AZ872,-Table1913[[#This Row],[Sale Fee]])</f>
        <v>0</v>
      </c>
      <c r="BC872" s="1"/>
      <c r="BD872" s="1"/>
      <c r="BE872" s="1"/>
    </row>
    <row r="873" spans="1:57" x14ac:dyDescent="0.25">
      <c r="A873" s="1"/>
      <c r="B873" s="1"/>
      <c r="E873" s="4"/>
      <c r="F873" s="4"/>
      <c r="Q873" s="1"/>
      <c r="R873" s="1"/>
      <c r="S873" s="1"/>
      <c r="U873" s="1"/>
      <c r="V873" s="1"/>
      <c r="W873" s="1">
        <f t="shared" si="103"/>
        <v>0</v>
      </c>
      <c r="X873" s="1"/>
      <c r="Y873" s="1"/>
      <c r="Z873" s="1">
        <f>Table1913[[#This Row],[Quantity2]]*Table1913[[#This Row],[U Cost]]</f>
        <v>0</v>
      </c>
      <c r="AB873" s="1"/>
      <c r="AC873" s="1"/>
      <c r="AD873" s="1">
        <f t="shared" si="104"/>
        <v>0</v>
      </c>
      <c r="AE873" s="1"/>
      <c r="AF873" s="1">
        <f>SUM(Table1913[[#This Row],[Total 
Paid]:[Shipping 
Charged]])</f>
        <v>0</v>
      </c>
      <c r="AG873" s="1"/>
      <c r="AH873" s="1"/>
      <c r="AI873" s="1">
        <f t="shared" si="105"/>
        <v>0</v>
      </c>
      <c r="AK873" s="1"/>
      <c r="AL873" s="1"/>
      <c r="AM873" s="1"/>
      <c r="AN873" s="1"/>
      <c r="AP873" s="30"/>
      <c r="AQ873" s="1"/>
      <c r="AR873" s="1">
        <f t="shared" si="89"/>
        <v>0</v>
      </c>
      <c r="AS873" s="1"/>
      <c r="AT873" s="1"/>
      <c r="AU873" s="2">
        <f t="shared" si="106"/>
        <v>0</v>
      </c>
      <c r="AW873" s="1"/>
      <c r="AX873" s="1"/>
      <c r="AY873" s="1"/>
      <c r="AZ873" s="2">
        <f t="shared" si="102"/>
        <v>0</v>
      </c>
      <c r="BA873" s="2">
        <f>SUM(AF873,AH873,-AZ873,-Table1913[[#This Row],[Sale Fee]])</f>
        <v>0</v>
      </c>
      <c r="BC873" s="1"/>
      <c r="BD873" s="1"/>
      <c r="BE873" s="1"/>
    </row>
    <row r="874" spans="1:57" x14ac:dyDescent="0.25">
      <c r="A874" s="1"/>
      <c r="B874" s="1"/>
      <c r="E874" s="4"/>
      <c r="F874" s="4"/>
      <c r="Q874" s="1"/>
      <c r="R874" s="1"/>
      <c r="S874" s="1"/>
      <c r="U874" s="1"/>
      <c r="V874" s="1"/>
      <c r="W874" s="1">
        <f t="shared" si="103"/>
        <v>0</v>
      </c>
      <c r="X874" s="1"/>
      <c r="Y874" s="1"/>
      <c r="Z874" s="1">
        <f>Table1913[[#This Row],[Quantity2]]*Table1913[[#This Row],[U Cost]]</f>
        <v>0</v>
      </c>
      <c r="AB874" s="1"/>
      <c r="AC874" s="1"/>
      <c r="AD874" s="1">
        <f t="shared" si="104"/>
        <v>0</v>
      </c>
      <c r="AE874" s="1"/>
      <c r="AF874" s="1">
        <f>SUM(Table1913[[#This Row],[Total 
Paid]:[Shipping 
Charged]])</f>
        <v>0</v>
      </c>
      <c r="AG874" s="1"/>
      <c r="AH874" s="1"/>
      <c r="AI874" s="1">
        <f t="shared" si="105"/>
        <v>0</v>
      </c>
      <c r="AK874" s="1"/>
      <c r="AL874" s="1"/>
      <c r="AM874" s="1"/>
      <c r="AN874" s="1"/>
      <c r="AP874" s="30"/>
      <c r="AQ874" s="1"/>
      <c r="AR874" s="1">
        <f t="shared" si="89"/>
        <v>0</v>
      </c>
      <c r="AS874" s="1"/>
      <c r="AT874" s="1"/>
      <c r="AU874" s="2">
        <f t="shared" si="106"/>
        <v>0</v>
      </c>
      <c r="AW874" s="1"/>
      <c r="AX874" s="1"/>
      <c r="AY874" s="1"/>
      <c r="AZ874" s="2">
        <f t="shared" si="102"/>
        <v>0</v>
      </c>
      <c r="BA874" s="2">
        <f>SUM(AF874,AH874,-AZ874,-Table1913[[#This Row],[Sale Fee]])</f>
        <v>0</v>
      </c>
      <c r="BC874" s="1"/>
      <c r="BD874" s="1"/>
      <c r="BE874" s="1"/>
    </row>
    <row r="875" spans="1:57" x14ac:dyDescent="0.25">
      <c r="A875" s="1"/>
      <c r="B875" s="1"/>
      <c r="E875" s="4"/>
      <c r="F875" s="4"/>
      <c r="Q875" s="1"/>
      <c r="R875" s="1"/>
      <c r="S875" s="1"/>
      <c r="U875" s="1"/>
      <c r="V875" s="1"/>
      <c r="W875" s="1">
        <f t="shared" si="103"/>
        <v>0</v>
      </c>
      <c r="X875" s="1"/>
      <c r="Y875" s="1"/>
      <c r="Z875" s="1">
        <f>Table1913[[#This Row],[Quantity2]]*Table1913[[#This Row],[U Cost]]</f>
        <v>0</v>
      </c>
      <c r="AB875" s="1"/>
      <c r="AC875" s="1"/>
      <c r="AD875" s="1">
        <f t="shared" si="104"/>
        <v>0</v>
      </c>
      <c r="AE875" s="1"/>
      <c r="AF875" s="1">
        <f>SUM(Table1913[[#This Row],[Total 
Paid]:[Shipping 
Charged]])</f>
        <v>0</v>
      </c>
      <c r="AG875" s="1"/>
      <c r="AH875" s="1"/>
      <c r="AI875" s="1">
        <f t="shared" si="105"/>
        <v>0</v>
      </c>
      <c r="AK875" s="1"/>
      <c r="AL875" s="1"/>
      <c r="AM875" s="1"/>
      <c r="AN875" s="1"/>
      <c r="AP875" s="30"/>
      <c r="AQ875" s="1"/>
      <c r="AR875" s="1">
        <f t="shared" si="89"/>
        <v>0</v>
      </c>
      <c r="AS875" s="1"/>
      <c r="AT875" s="1"/>
      <c r="AU875" s="2">
        <f t="shared" si="106"/>
        <v>0</v>
      </c>
      <c r="AW875" s="1"/>
      <c r="AX875" s="1"/>
      <c r="AY875" s="1"/>
      <c r="AZ875" s="2">
        <f t="shared" si="102"/>
        <v>0</v>
      </c>
      <c r="BA875" s="2">
        <f>SUM(AF875,AH875,-AZ875,-Table1913[[#This Row],[Sale Fee]])</f>
        <v>0</v>
      </c>
      <c r="BC875" s="1"/>
      <c r="BD875" s="1"/>
      <c r="BE875" s="1"/>
    </row>
    <row r="876" spans="1:57" x14ac:dyDescent="0.25">
      <c r="A876" s="1"/>
      <c r="B876" s="1"/>
      <c r="E876" s="4"/>
      <c r="F876" s="4"/>
      <c r="Q876" s="1"/>
      <c r="R876" s="1"/>
      <c r="S876" s="1"/>
      <c r="U876" s="1"/>
      <c r="V876" s="1"/>
      <c r="W876" s="1">
        <f t="shared" si="103"/>
        <v>0</v>
      </c>
      <c r="X876" s="1"/>
      <c r="Y876" s="1"/>
      <c r="Z876" s="1">
        <f>Table1913[[#This Row],[Quantity2]]*Table1913[[#This Row],[U Cost]]</f>
        <v>0</v>
      </c>
      <c r="AB876" s="1"/>
      <c r="AC876" s="1"/>
      <c r="AD876" s="1">
        <f t="shared" si="104"/>
        <v>0</v>
      </c>
      <c r="AE876" s="1"/>
      <c r="AF876" s="1">
        <f>SUM(Table1913[[#This Row],[Total 
Paid]:[Shipping 
Charged]])</f>
        <v>0</v>
      </c>
      <c r="AG876" s="1"/>
      <c r="AH876" s="1"/>
      <c r="AI876" s="1">
        <f t="shared" si="105"/>
        <v>0</v>
      </c>
      <c r="AK876" s="1"/>
      <c r="AL876" s="1"/>
      <c r="AM876" s="1"/>
      <c r="AN876" s="1"/>
      <c r="AP876" s="30"/>
      <c r="AQ876" s="1"/>
      <c r="AR876" s="1">
        <f t="shared" si="89"/>
        <v>0</v>
      </c>
      <c r="AS876" s="1"/>
      <c r="AT876" s="1"/>
      <c r="AU876" s="2">
        <f t="shared" si="106"/>
        <v>0</v>
      </c>
      <c r="AW876" s="1"/>
      <c r="AX876" s="1"/>
      <c r="AY876" s="1"/>
      <c r="AZ876" s="2">
        <f t="shared" si="102"/>
        <v>0</v>
      </c>
      <c r="BA876" s="2">
        <f>SUM(AF876,AH876,-AZ876,-Table1913[[#This Row],[Sale Fee]])</f>
        <v>0</v>
      </c>
      <c r="BC876" s="1"/>
      <c r="BD876" s="1"/>
      <c r="BE876" s="1"/>
    </row>
    <row r="877" spans="1:57" x14ac:dyDescent="0.25">
      <c r="A877" s="1"/>
      <c r="B877" s="1"/>
      <c r="E877" s="4"/>
      <c r="F877" s="4"/>
      <c r="Q877" s="1"/>
      <c r="R877" s="1"/>
      <c r="S877" s="1"/>
      <c r="U877" s="1"/>
      <c r="V877" s="1"/>
      <c r="W877" s="1">
        <f t="shared" si="103"/>
        <v>0</v>
      </c>
      <c r="X877" s="1"/>
      <c r="Y877" s="1"/>
      <c r="Z877" s="1">
        <f>Table1913[[#This Row],[Quantity2]]*Table1913[[#This Row],[U Cost]]</f>
        <v>0</v>
      </c>
      <c r="AB877" s="1"/>
      <c r="AC877" s="1"/>
      <c r="AD877" s="1">
        <f t="shared" si="104"/>
        <v>0</v>
      </c>
      <c r="AE877" s="1"/>
      <c r="AF877" s="1">
        <f>SUM(Table1913[[#This Row],[Total 
Paid]:[Shipping 
Charged]])</f>
        <v>0</v>
      </c>
      <c r="AG877" s="1"/>
      <c r="AH877" s="1"/>
      <c r="AI877" s="1">
        <f t="shared" si="105"/>
        <v>0</v>
      </c>
      <c r="AK877" s="1"/>
      <c r="AL877" s="1"/>
      <c r="AM877" s="1"/>
      <c r="AN877" s="1"/>
      <c r="AP877" s="30"/>
      <c r="AQ877" s="1"/>
      <c r="AR877" s="1">
        <f t="shared" si="89"/>
        <v>0</v>
      </c>
      <c r="AS877" s="1"/>
      <c r="AT877" s="1"/>
      <c r="AU877" s="2">
        <f t="shared" si="106"/>
        <v>0</v>
      </c>
      <c r="AW877" s="1"/>
      <c r="AX877" s="1"/>
      <c r="AY877" s="1"/>
      <c r="AZ877" s="2">
        <f t="shared" si="102"/>
        <v>0</v>
      </c>
      <c r="BA877" s="2">
        <f>SUM(AF877,AH877,-AZ877,-Table1913[[#This Row],[Sale Fee]])</f>
        <v>0</v>
      </c>
      <c r="BC877" s="1"/>
      <c r="BD877" s="1"/>
      <c r="BE877" s="1"/>
    </row>
    <row r="878" spans="1:57" x14ac:dyDescent="0.25">
      <c r="A878" s="1"/>
      <c r="B878" s="1"/>
      <c r="E878" s="4"/>
      <c r="F878" s="4"/>
      <c r="Q878" s="1"/>
      <c r="R878" s="1"/>
      <c r="S878" s="1"/>
      <c r="U878" s="1"/>
      <c r="V878" s="1"/>
      <c r="W878" s="1">
        <f t="shared" si="103"/>
        <v>0</v>
      </c>
      <c r="X878" s="1"/>
      <c r="Y878" s="1"/>
      <c r="Z878" s="1">
        <f>Table1913[[#This Row],[Quantity2]]*Table1913[[#This Row],[U Cost]]</f>
        <v>0</v>
      </c>
      <c r="AB878" s="1"/>
      <c r="AC878" s="1"/>
      <c r="AD878" s="1">
        <f t="shared" si="104"/>
        <v>0</v>
      </c>
      <c r="AE878" s="1"/>
      <c r="AF878" s="1">
        <f>SUM(Table1913[[#This Row],[Total 
Paid]:[Shipping 
Charged]])</f>
        <v>0</v>
      </c>
      <c r="AG878" s="1"/>
      <c r="AH878" s="1"/>
      <c r="AI878" s="1">
        <f t="shared" si="105"/>
        <v>0</v>
      </c>
      <c r="AK878" s="1"/>
      <c r="AL878" s="1"/>
      <c r="AM878" s="1"/>
      <c r="AN878" s="1"/>
      <c r="AP878" s="30"/>
      <c r="AQ878" s="1"/>
      <c r="AR878" s="1">
        <f t="shared" si="89"/>
        <v>0</v>
      </c>
      <c r="AS878" s="1"/>
      <c r="AT878" s="1"/>
      <c r="AU878" s="2">
        <f t="shared" si="106"/>
        <v>0</v>
      </c>
      <c r="AW878" s="1"/>
      <c r="AX878" s="1"/>
      <c r="AY878" s="1"/>
      <c r="AZ878" s="2">
        <f t="shared" ref="AZ878:AZ941" si="107">SUM(AU878,AW878,AX878,AY878)</f>
        <v>0</v>
      </c>
      <c r="BA878" s="2">
        <f>SUM(AF878,AH878,-AZ878,-Table1913[[#This Row],[Sale Fee]])</f>
        <v>0</v>
      </c>
      <c r="BC878" s="1"/>
      <c r="BD878" s="1"/>
      <c r="BE878" s="1"/>
    </row>
    <row r="879" spans="1:57" x14ac:dyDescent="0.25">
      <c r="A879" s="1"/>
      <c r="B879" s="1"/>
      <c r="E879" s="4"/>
      <c r="F879" s="4"/>
      <c r="Q879" s="1"/>
      <c r="R879" s="1"/>
      <c r="S879" s="1"/>
      <c r="U879" s="1"/>
      <c r="V879" s="1"/>
      <c r="W879" s="1">
        <f t="shared" si="103"/>
        <v>0</v>
      </c>
      <c r="X879" s="1"/>
      <c r="Y879" s="1"/>
      <c r="Z879" s="1">
        <f>Table1913[[#This Row],[Quantity2]]*Table1913[[#This Row],[U Cost]]</f>
        <v>0</v>
      </c>
      <c r="AB879" s="1"/>
      <c r="AC879" s="1"/>
      <c r="AD879" s="1">
        <f t="shared" si="104"/>
        <v>0</v>
      </c>
      <c r="AE879" s="1"/>
      <c r="AF879" s="1">
        <f>SUM(Table1913[[#This Row],[Total 
Paid]:[Shipping 
Charged]])</f>
        <v>0</v>
      </c>
      <c r="AG879" s="1"/>
      <c r="AH879" s="1"/>
      <c r="AI879" s="1">
        <f t="shared" si="105"/>
        <v>0</v>
      </c>
      <c r="AK879" s="1"/>
      <c r="AL879" s="1"/>
      <c r="AM879" s="1"/>
      <c r="AN879" s="1"/>
      <c r="AP879" s="30"/>
      <c r="AQ879" s="1"/>
      <c r="AR879" s="1">
        <f t="shared" si="89"/>
        <v>0</v>
      </c>
      <c r="AS879" s="1"/>
      <c r="AT879" s="1"/>
      <c r="AU879" s="2">
        <f t="shared" si="106"/>
        <v>0</v>
      </c>
      <c r="AW879" s="1"/>
      <c r="AX879" s="1"/>
      <c r="AY879" s="1"/>
      <c r="AZ879" s="2">
        <f t="shared" si="107"/>
        <v>0</v>
      </c>
      <c r="BA879" s="2">
        <f>SUM(AF879,AH879,-AZ879,-Table1913[[#This Row],[Sale Fee]])</f>
        <v>0</v>
      </c>
      <c r="BC879" s="1"/>
      <c r="BD879" s="1"/>
      <c r="BE879" s="1"/>
    </row>
    <row r="880" spans="1:57" x14ac:dyDescent="0.25">
      <c r="A880" s="1"/>
      <c r="B880" s="1"/>
      <c r="E880" s="4"/>
      <c r="F880" s="4"/>
      <c r="Q880" s="1"/>
      <c r="R880" s="1"/>
      <c r="S880" s="1"/>
      <c r="U880" s="1"/>
      <c r="V880" s="1"/>
      <c r="W880" s="1">
        <f t="shared" si="103"/>
        <v>0</v>
      </c>
      <c r="X880" s="1"/>
      <c r="Y880" s="1"/>
      <c r="Z880" s="1">
        <f>Table1913[[#This Row],[Quantity2]]*Table1913[[#This Row],[U Cost]]</f>
        <v>0</v>
      </c>
      <c r="AB880" s="1"/>
      <c r="AC880" s="1"/>
      <c r="AD880" s="1">
        <f t="shared" si="104"/>
        <v>0</v>
      </c>
      <c r="AE880" s="1"/>
      <c r="AF880" s="1">
        <f>SUM(Table1913[[#This Row],[Total 
Paid]:[Shipping 
Charged]])</f>
        <v>0</v>
      </c>
      <c r="AG880" s="1"/>
      <c r="AH880" s="1"/>
      <c r="AI880" s="1">
        <f t="shared" si="105"/>
        <v>0</v>
      </c>
      <c r="AK880" s="1"/>
      <c r="AL880" s="1"/>
      <c r="AM880" s="1"/>
      <c r="AN880" s="1"/>
      <c r="AP880" s="30"/>
      <c r="AQ880" s="1"/>
      <c r="AR880" s="1">
        <f t="shared" si="89"/>
        <v>0</v>
      </c>
      <c r="AS880" s="1"/>
      <c r="AT880" s="1"/>
      <c r="AU880" s="2">
        <f t="shared" si="106"/>
        <v>0</v>
      </c>
      <c r="AW880" s="1"/>
      <c r="AX880" s="1"/>
      <c r="AY880" s="1"/>
      <c r="AZ880" s="2">
        <f t="shared" si="107"/>
        <v>0</v>
      </c>
      <c r="BA880" s="2">
        <f>SUM(AF880,AH880,-AZ880,-Table1913[[#This Row],[Sale Fee]])</f>
        <v>0</v>
      </c>
      <c r="BC880" s="1"/>
      <c r="BD880" s="1"/>
      <c r="BE880" s="1"/>
    </row>
    <row r="881" spans="1:57" x14ac:dyDescent="0.25">
      <c r="A881" s="1"/>
      <c r="B881" s="1"/>
      <c r="E881" s="4"/>
      <c r="F881" s="4"/>
      <c r="Q881" s="1"/>
      <c r="R881" s="1"/>
      <c r="S881" s="1"/>
      <c r="U881" s="1"/>
      <c r="V881" s="1"/>
      <c r="W881" s="1">
        <f t="shared" si="103"/>
        <v>0</v>
      </c>
      <c r="X881" s="1"/>
      <c r="Y881" s="1"/>
      <c r="Z881" s="1">
        <f>Table1913[[#This Row],[Quantity2]]*Table1913[[#This Row],[U Cost]]</f>
        <v>0</v>
      </c>
      <c r="AB881" s="1"/>
      <c r="AC881" s="1"/>
      <c r="AD881" s="1">
        <f t="shared" si="104"/>
        <v>0</v>
      </c>
      <c r="AE881" s="1"/>
      <c r="AF881" s="1">
        <f>SUM(Table1913[[#This Row],[Total 
Paid]:[Shipping 
Charged]])</f>
        <v>0</v>
      </c>
      <c r="AG881" s="1"/>
      <c r="AH881" s="1"/>
      <c r="AI881" s="1">
        <f t="shared" si="105"/>
        <v>0</v>
      </c>
      <c r="AK881" s="1"/>
      <c r="AL881" s="1"/>
      <c r="AM881" s="1"/>
      <c r="AN881" s="1"/>
      <c r="AP881" s="30"/>
      <c r="AQ881" s="1"/>
      <c r="AR881" s="1">
        <f t="shared" si="89"/>
        <v>0</v>
      </c>
      <c r="AS881" s="1"/>
      <c r="AT881" s="1"/>
      <c r="AU881" s="2">
        <f t="shared" si="106"/>
        <v>0</v>
      </c>
      <c r="AW881" s="1"/>
      <c r="AX881" s="1"/>
      <c r="AY881" s="1"/>
      <c r="AZ881" s="2">
        <f t="shared" si="107"/>
        <v>0</v>
      </c>
      <c r="BA881" s="2">
        <f>SUM(AF881,AH881,-AZ881,-Table1913[[#This Row],[Sale Fee]])</f>
        <v>0</v>
      </c>
      <c r="BC881" s="1"/>
      <c r="BD881" s="1"/>
      <c r="BE881" s="1"/>
    </row>
    <row r="882" spans="1:57" x14ac:dyDescent="0.25">
      <c r="A882" s="1"/>
      <c r="B882" s="1"/>
      <c r="E882" s="4"/>
      <c r="F882" s="4"/>
      <c r="Q882" s="1"/>
      <c r="R882" s="1"/>
      <c r="S882" s="1"/>
      <c r="U882" s="1"/>
      <c r="V882" s="1"/>
      <c r="W882" s="1">
        <f t="shared" si="103"/>
        <v>0</v>
      </c>
      <c r="X882" s="1"/>
      <c r="Y882" s="1"/>
      <c r="Z882" s="1">
        <f>Table1913[[#This Row],[Quantity2]]*Table1913[[#This Row],[U Cost]]</f>
        <v>0</v>
      </c>
      <c r="AB882" s="1"/>
      <c r="AC882" s="1"/>
      <c r="AD882" s="1">
        <f t="shared" si="104"/>
        <v>0</v>
      </c>
      <c r="AE882" s="1"/>
      <c r="AF882" s="1">
        <f>SUM(Table1913[[#This Row],[Total 
Paid]:[Shipping 
Charged]])</f>
        <v>0</v>
      </c>
      <c r="AG882" s="1"/>
      <c r="AH882" s="1"/>
      <c r="AI882" s="1">
        <f t="shared" si="105"/>
        <v>0</v>
      </c>
      <c r="AK882" s="1"/>
      <c r="AL882" s="1"/>
      <c r="AM882" s="1"/>
      <c r="AN882" s="1"/>
      <c r="AP882" s="30"/>
      <c r="AQ882" s="1"/>
      <c r="AR882" s="1">
        <f t="shared" si="89"/>
        <v>0</v>
      </c>
      <c r="AS882" s="1"/>
      <c r="AT882" s="1"/>
      <c r="AU882" s="2">
        <f t="shared" si="106"/>
        <v>0</v>
      </c>
      <c r="AW882" s="1"/>
      <c r="AX882" s="1"/>
      <c r="AY882" s="1"/>
      <c r="AZ882" s="2">
        <f t="shared" si="107"/>
        <v>0</v>
      </c>
      <c r="BA882" s="2">
        <f>SUM(AF882,AH882,-AZ882,-Table1913[[#This Row],[Sale Fee]])</f>
        <v>0</v>
      </c>
      <c r="BC882" s="1"/>
      <c r="BD882" s="1"/>
      <c r="BE882" s="1"/>
    </row>
    <row r="883" spans="1:57" x14ac:dyDescent="0.25">
      <c r="A883" s="1"/>
      <c r="B883" s="1"/>
      <c r="E883" s="4"/>
      <c r="F883" s="4"/>
      <c r="Q883" s="1"/>
      <c r="R883" s="1"/>
      <c r="S883" s="1"/>
      <c r="U883" s="1"/>
      <c r="V883" s="1"/>
      <c r="W883" s="1">
        <f t="shared" si="103"/>
        <v>0</v>
      </c>
      <c r="X883" s="1"/>
      <c r="Y883" s="1"/>
      <c r="Z883" s="1">
        <f>Table1913[[#This Row],[Quantity2]]*Table1913[[#This Row],[U Cost]]</f>
        <v>0</v>
      </c>
      <c r="AB883" s="1"/>
      <c r="AC883" s="1"/>
      <c r="AD883" s="1">
        <f t="shared" si="104"/>
        <v>0</v>
      </c>
      <c r="AE883" s="1"/>
      <c r="AF883" s="1">
        <f>SUM(Table1913[[#This Row],[Total 
Paid]:[Shipping 
Charged]])</f>
        <v>0</v>
      </c>
      <c r="AG883" s="1"/>
      <c r="AH883" s="1"/>
      <c r="AI883" s="1">
        <f t="shared" si="105"/>
        <v>0</v>
      </c>
      <c r="AK883" s="1"/>
      <c r="AL883" s="1"/>
      <c r="AM883" s="1"/>
      <c r="AN883" s="1"/>
      <c r="AP883" s="30"/>
      <c r="AQ883" s="1"/>
      <c r="AR883" s="1">
        <f t="shared" si="89"/>
        <v>0</v>
      </c>
      <c r="AS883" s="1"/>
      <c r="AT883" s="1"/>
      <c r="AU883" s="2">
        <f t="shared" si="106"/>
        <v>0</v>
      </c>
      <c r="AW883" s="1"/>
      <c r="AX883" s="1"/>
      <c r="AY883" s="1"/>
      <c r="AZ883" s="2">
        <f t="shared" si="107"/>
        <v>0</v>
      </c>
      <c r="BA883" s="2">
        <f>SUM(AF883,AH883,-AZ883,-Table1913[[#This Row],[Sale Fee]])</f>
        <v>0</v>
      </c>
      <c r="BC883" s="1"/>
      <c r="BD883" s="1"/>
      <c r="BE883" s="1"/>
    </row>
    <row r="884" spans="1:57" x14ac:dyDescent="0.25">
      <c r="A884" s="1"/>
      <c r="B884" s="1"/>
      <c r="E884" s="4"/>
      <c r="F884" s="4"/>
      <c r="Q884" s="1"/>
      <c r="R884" s="1"/>
      <c r="S884" s="1"/>
      <c r="U884" s="1"/>
      <c r="V884" s="1"/>
      <c r="W884" s="1">
        <f t="shared" si="103"/>
        <v>0</v>
      </c>
      <c r="X884" s="1"/>
      <c r="Y884" s="1"/>
      <c r="Z884" s="1">
        <f>Table1913[[#This Row],[Quantity2]]*Table1913[[#This Row],[U Cost]]</f>
        <v>0</v>
      </c>
      <c r="AB884" s="1"/>
      <c r="AC884" s="1"/>
      <c r="AD884" s="1">
        <f t="shared" si="104"/>
        <v>0</v>
      </c>
      <c r="AE884" s="1"/>
      <c r="AF884" s="1">
        <f>SUM(Table1913[[#This Row],[Total 
Paid]:[Shipping 
Charged]])</f>
        <v>0</v>
      </c>
      <c r="AG884" s="1"/>
      <c r="AH884" s="1"/>
      <c r="AI884" s="1">
        <f t="shared" si="105"/>
        <v>0</v>
      </c>
      <c r="AK884" s="1"/>
      <c r="AL884" s="1"/>
      <c r="AM884" s="1"/>
      <c r="AN884" s="1"/>
      <c r="AP884" s="30"/>
      <c r="AQ884" s="1"/>
      <c r="AR884" s="1">
        <f t="shared" si="89"/>
        <v>0</v>
      </c>
      <c r="AS884" s="1"/>
      <c r="AT884" s="1"/>
      <c r="AU884" s="2">
        <f t="shared" si="106"/>
        <v>0</v>
      </c>
      <c r="AW884" s="1"/>
      <c r="AX884" s="1"/>
      <c r="AY884" s="1"/>
      <c r="AZ884" s="2">
        <f t="shared" si="107"/>
        <v>0</v>
      </c>
      <c r="BA884" s="2">
        <f>SUM(AF884,AH884,-AZ884,-Table1913[[#This Row],[Sale Fee]])</f>
        <v>0</v>
      </c>
      <c r="BC884" s="1"/>
      <c r="BD884" s="1"/>
      <c r="BE884" s="1"/>
    </row>
    <row r="885" spans="1:57" x14ac:dyDescent="0.25">
      <c r="A885" s="1"/>
      <c r="B885" s="1"/>
      <c r="E885" s="4"/>
      <c r="F885" s="4"/>
      <c r="Q885" s="1"/>
      <c r="R885" s="1"/>
      <c r="S885" s="1"/>
      <c r="U885" s="1"/>
      <c r="V885" s="1"/>
      <c r="W885" s="1">
        <f t="shared" si="103"/>
        <v>0</v>
      </c>
      <c r="X885" s="1"/>
      <c r="Y885" s="1"/>
      <c r="Z885" s="1">
        <f>Table1913[[#This Row],[Quantity2]]*Table1913[[#This Row],[U Cost]]</f>
        <v>0</v>
      </c>
      <c r="AB885" s="1"/>
      <c r="AC885" s="1"/>
      <c r="AD885" s="1">
        <f t="shared" si="104"/>
        <v>0</v>
      </c>
      <c r="AE885" s="1"/>
      <c r="AF885" s="1">
        <f>SUM(Table1913[[#This Row],[Total 
Paid]:[Shipping 
Charged]])</f>
        <v>0</v>
      </c>
      <c r="AG885" s="1"/>
      <c r="AH885" s="1"/>
      <c r="AI885" s="1">
        <f t="shared" si="105"/>
        <v>0</v>
      </c>
      <c r="AK885" s="1"/>
      <c r="AL885" s="1"/>
      <c r="AM885" s="1"/>
      <c r="AN885" s="1"/>
      <c r="AP885" s="30"/>
      <c r="AQ885" s="1"/>
      <c r="AR885" s="1">
        <f t="shared" si="89"/>
        <v>0</v>
      </c>
      <c r="AS885" s="1"/>
      <c r="AT885" s="1"/>
      <c r="AU885" s="2">
        <f t="shared" si="106"/>
        <v>0</v>
      </c>
      <c r="AW885" s="1"/>
      <c r="AX885" s="1"/>
      <c r="AY885" s="1"/>
      <c r="AZ885" s="2">
        <f t="shared" si="107"/>
        <v>0</v>
      </c>
      <c r="BA885" s="2">
        <f>SUM(AF885,AH885,-AZ885,-Table1913[[#This Row],[Sale Fee]])</f>
        <v>0</v>
      </c>
      <c r="BC885" s="1"/>
      <c r="BD885" s="1"/>
      <c r="BE885" s="1"/>
    </row>
    <row r="886" spans="1:57" x14ac:dyDescent="0.25">
      <c r="A886" s="1"/>
      <c r="B886" s="1"/>
      <c r="E886" s="4"/>
      <c r="F886" s="4"/>
      <c r="Q886" s="1"/>
      <c r="R886" s="1"/>
      <c r="S886" s="1"/>
      <c r="U886" s="1"/>
      <c r="V886" s="1"/>
      <c r="W886" s="1">
        <f t="shared" si="103"/>
        <v>0</v>
      </c>
      <c r="X886" s="1"/>
      <c r="Y886" s="1"/>
      <c r="Z886" s="1">
        <f>Table1913[[#This Row],[Quantity2]]*Table1913[[#This Row],[U Cost]]</f>
        <v>0</v>
      </c>
      <c r="AB886" s="1"/>
      <c r="AC886" s="1"/>
      <c r="AD886" s="1">
        <f t="shared" si="104"/>
        <v>0</v>
      </c>
      <c r="AE886" s="1"/>
      <c r="AF886" s="1">
        <f>SUM(Table1913[[#This Row],[Total 
Paid]:[Shipping 
Charged]])</f>
        <v>0</v>
      </c>
      <c r="AG886" s="1"/>
      <c r="AH886" s="1"/>
      <c r="AI886" s="1">
        <f t="shared" si="105"/>
        <v>0</v>
      </c>
      <c r="AK886" s="1"/>
      <c r="AL886" s="1"/>
      <c r="AM886" s="1"/>
      <c r="AN886" s="1"/>
      <c r="AP886" s="30"/>
      <c r="AQ886" s="1"/>
      <c r="AR886" s="1">
        <f t="shared" si="89"/>
        <v>0</v>
      </c>
      <c r="AS886" s="1"/>
      <c r="AT886" s="1"/>
      <c r="AU886" s="2">
        <f t="shared" si="106"/>
        <v>0</v>
      </c>
      <c r="AW886" s="1"/>
      <c r="AX886" s="1"/>
      <c r="AY886" s="1"/>
      <c r="AZ886" s="2">
        <f t="shared" si="107"/>
        <v>0</v>
      </c>
      <c r="BA886" s="2">
        <f>SUM(AF886,AH886,-AZ886,-Table1913[[#This Row],[Sale Fee]])</f>
        <v>0</v>
      </c>
      <c r="BC886" s="1"/>
      <c r="BD886" s="1"/>
      <c r="BE886" s="1"/>
    </row>
    <row r="887" spans="1:57" x14ac:dyDescent="0.25">
      <c r="A887" s="1"/>
      <c r="B887" s="1"/>
      <c r="E887" s="4"/>
      <c r="F887" s="4"/>
      <c r="Q887" s="1"/>
      <c r="R887" s="1"/>
      <c r="S887" s="1"/>
      <c r="U887" s="1"/>
      <c r="V887" s="1"/>
      <c r="W887" s="1">
        <f t="shared" si="103"/>
        <v>0</v>
      </c>
      <c r="X887" s="1"/>
      <c r="Y887" s="1"/>
      <c r="Z887" s="1">
        <f>Table1913[[#This Row],[Quantity2]]*Table1913[[#This Row],[U Cost]]</f>
        <v>0</v>
      </c>
      <c r="AB887" s="1"/>
      <c r="AC887" s="1"/>
      <c r="AD887" s="1">
        <f t="shared" si="104"/>
        <v>0</v>
      </c>
      <c r="AE887" s="1"/>
      <c r="AF887" s="1">
        <f>SUM(Table1913[[#This Row],[Total 
Paid]:[Shipping 
Charged]])</f>
        <v>0</v>
      </c>
      <c r="AG887" s="1"/>
      <c r="AH887" s="1"/>
      <c r="AI887" s="1">
        <f t="shared" si="105"/>
        <v>0</v>
      </c>
      <c r="AK887" s="1"/>
      <c r="AL887" s="1"/>
      <c r="AM887" s="1"/>
      <c r="AN887" s="1"/>
      <c r="AP887" s="30"/>
      <c r="AQ887" s="1"/>
      <c r="AR887" s="1">
        <f t="shared" si="89"/>
        <v>0</v>
      </c>
      <c r="AS887" s="1"/>
      <c r="AT887" s="1"/>
      <c r="AU887" s="2">
        <f t="shared" si="106"/>
        <v>0</v>
      </c>
      <c r="AW887" s="1"/>
      <c r="AX887" s="1"/>
      <c r="AY887" s="1"/>
      <c r="AZ887" s="2">
        <f t="shared" si="107"/>
        <v>0</v>
      </c>
      <c r="BA887" s="2">
        <f>SUM(AF887,AH887,-AZ887,-Table1913[[#This Row],[Sale Fee]])</f>
        <v>0</v>
      </c>
      <c r="BC887" s="1"/>
      <c r="BD887" s="1"/>
      <c r="BE887" s="1"/>
    </row>
    <row r="888" spans="1:57" x14ac:dyDescent="0.25">
      <c r="A888" s="1"/>
      <c r="B888" s="1"/>
      <c r="E888" s="4"/>
      <c r="F888" s="4"/>
      <c r="L888" s="50"/>
      <c r="Q888" s="1"/>
      <c r="R888" s="1"/>
      <c r="S888" s="1"/>
      <c r="U888" s="1"/>
      <c r="V888" s="1"/>
      <c r="W888" s="1">
        <f t="shared" si="103"/>
        <v>0</v>
      </c>
      <c r="X888" s="1"/>
      <c r="Y888" s="1"/>
      <c r="Z888" s="1">
        <f>Table1913[[#This Row],[Quantity2]]*Table1913[[#This Row],[U Cost]]</f>
        <v>0</v>
      </c>
      <c r="AB888" s="1"/>
      <c r="AC888" s="1"/>
      <c r="AD888" s="1">
        <f t="shared" si="104"/>
        <v>0</v>
      </c>
      <c r="AE888" s="1"/>
      <c r="AF888" s="1">
        <f>SUM(Table1913[[#This Row],[Total 
Paid]:[Shipping 
Charged]])</f>
        <v>0</v>
      </c>
      <c r="AG888" s="1"/>
      <c r="AH888" s="1"/>
      <c r="AI888" s="1">
        <f t="shared" si="105"/>
        <v>0</v>
      </c>
      <c r="AK888" s="1"/>
      <c r="AL888" s="1"/>
      <c r="AM888" s="1"/>
      <c r="AN888" s="1"/>
      <c r="AP888" s="30"/>
      <c r="AQ888" s="1"/>
      <c r="AR888" s="1">
        <f t="shared" si="89"/>
        <v>0</v>
      </c>
      <c r="AS888" s="1"/>
      <c r="AT888" s="1"/>
      <c r="AU888" s="2">
        <f t="shared" si="106"/>
        <v>0</v>
      </c>
      <c r="AW888" s="1"/>
      <c r="AX888" s="1"/>
      <c r="AY888" s="1"/>
      <c r="AZ888" s="2">
        <f t="shared" si="107"/>
        <v>0</v>
      </c>
      <c r="BA888" s="2">
        <f>SUM(AF888,AH888,-AZ888,-Table1913[[#This Row],[Sale Fee]])</f>
        <v>0</v>
      </c>
      <c r="BC888" s="1"/>
      <c r="BD888" s="1"/>
      <c r="BE888" s="1"/>
    </row>
    <row r="889" spans="1:57" x14ac:dyDescent="0.25">
      <c r="A889" s="1"/>
      <c r="B889" s="1"/>
      <c r="E889" s="4"/>
      <c r="F889" s="4"/>
      <c r="L889" s="50"/>
      <c r="Q889" s="1"/>
      <c r="R889" s="1"/>
      <c r="S889" s="1"/>
      <c r="U889" s="1"/>
      <c r="V889" s="1"/>
      <c r="W889" s="1">
        <f t="shared" si="103"/>
        <v>0</v>
      </c>
      <c r="X889" s="1"/>
      <c r="Y889" s="1"/>
      <c r="Z889" s="1">
        <f>Table1913[[#This Row],[Quantity2]]*Table1913[[#This Row],[U Cost]]</f>
        <v>0</v>
      </c>
      <c r="AB889" s="1"/>
      <c r="AC889" s="1"/>
      <c r="AD889" s="1">
        <f t="shared" si="104"/>
        <v>0</v>
      </c>
      <c r="AE889" s="1"/>
      <c r="AF889" s="1">
        <f>SUM(Table1913[[#This Row],[Total 
Paid]:[Shipping 
Charged]])</f>
        <v>0</v>
      </c>
      <c r="AG889" s="1"/>
      <c r="AH889" s="1"/>
      <c r="AI889" s="1">
        <f t="shared" si="105"/>
        <v>0</v>
      </c>
      <c r="AK889" s="1"/>
      <c r="AL889" s="1"/>
      <c r="AM889" s="1"/>
      <c r="AN889" s="1"/>
      <c r="AP889" s="30"/>
      <c r="AQ889" s="1"/>
      <c r="AR889" s="1">
        <f t="shared" si="89"/>
        <v>0</v>
      </c>
      <c r="AS889" s="1"/>
      <c r="AT889" s="1"/>
      <c r="AU889" s="2">
        <f t="shared" si="106"/>
        <v>0</v>
      </c>
      <c r="AW889" s="1"/>
      <c r="AX889" s="1"/>
      <c r="AY889" s="1"/>
      <c r="AZ889" s="2">
        <f t="shared" si="107"/>
        <v>0</v>
      </c>
      <c r="BA889" s="2">
        <f>SUM(AF889,AH889,-AZ889,-Table1913[[#This Row],[Sale Fee]])</f>
        <v>0</v>
      </c>
      <c r="BC889" s="1"/>
      <c r="BD889" s="1"/>
      <c r="BE889" s="1"/>
    </row>
    <row r="890" spans="1:57" x14ac:dyDescent="0.25">
      <c r="A890" s="1"/>
      <c r="B890" s="1"/>
      <c r="E890" s="4"/>
      <c r="F890" s="4"/>
      <c r="L890" s="50"/>
      <c r="Q890" s="1"/>
      <c r="R890" s="1"/>
      <c r="S890" s="1"/>
      <c r="U890" s="1"/>
      <c r="V890" s="1"/>
      <c r="W890" s="1">
        <f t="shared" si="103"/>
        <v>0</v>
      </c>
      <c r="X890" s="1"/>
      <c r="Y890" s="1"/>
      <c r="Z890" s="1">
        <f>Table1913[[#This Row],[Quantity2]]*Table1913[[#This Row],[U Cost]]</f>
        <v>0</v>
      </c>
      <c r="AB890" s="1"/>
      <c r="AC890" s="1"/>
      <c r="AD890" s="1">
        <f t="shared" si="104"/>
        <v>0</v>
      </c>
      <c r="AE890" s="1"/>
      <c r="AF890" s="1">
        <f>SUM(Table1913[[#This Row],[Total 
Paid]:[Shipping 
Charged]])</f>
        <v>0</v>
      </c>
      <c r="AG890" s="1"/>
      <c r="AH890" s="1"/>
      <c r="AI890" s="1">
        <f t="shared" si="105"/>
        <v>0</v>
      </c>
      <c r="AK890" s="1"/>
      <c r="AL890" s="1"/>
      <c r="AM890" s="1"/>
      <c r="AN890" s="1"/>
      <c r="AP890" s="30"/>
      <c r="AQ890" s="1"/>
      <c r="AR890" s="1">
        <f t="shared" si="89"/>
        <v>0</v>
      </c>
      <c r="AS890" s="1"/>
      <c r="AT890" s="1"/>
      <c r="AU890" s="2">
        <f t="shared" si="106"/>
        <v>0</v>
      </c>
      <c r="AW890" s="1"/>
      <c r="AX890" s="1"/>
      <c r="AY890" s="1"/>
      <c r="AZ890" s="2">
        <f t="shared" si="107"/>
        <v>0</v>
      </c>
      <c r="BA890" s="2">
        <f>SUM(AF890,AH890,-AZ890,-Table1913[[#This Row],[Sale Fee]])</f>
        <v>0</v>
      </c>
      <c r="BC890" s="1"/>
      <c r="BD890" s="1"/>
      <c r="BE890" s="1"/>
    </row>
    <row r="891" spans="1:57" x14ac:dyDescent="0.25">
      <c r="A891" s="1"/>
      <c r="B891" s="1"/>
      <c r="E891" s="4"/>
      <c r="F891" s="4"/>
      <c r="L891" s="50"/>
      <c r="Q891" s="1"/>
      <c r="R891" s="1"/>
      <c r="S891" s="1"/>
      <c r="U891" s="1"/>
      <c r="V891" s="1"/>
      <c r="W891" s="1">
        <f t="shared" si="103"/>
        <v>0</v>
      </c>
      <c r="X891" s="1"/>
      <c r="Y891" s="1"/>
      <c r="Z891" s="1">
        <f>Table1913[[#This Row],[Quantity2]]*Table1913[[#This Row],[U Cost]]</f>
        <v>0</v>
      </c>
      <c r="AB891" s="1"/>
      <c r="AC891" s="1"/>
      <c r="AD891" s="1">
        <f t="shared" si="104"/>
        <v>0</v>
      </c>
      <c r="AE891" s="1"/>
      <c r="AF891" s="1">
        <f>SUM(Table1913[[#This Row],[Total 
Paid]:[Shipping 
Charged]])</f>
        <v>0</v>
      </c>
      <c r="AG891" s="1"/>
      <c r="AH891" s="1"/>
      <c r="AI891" s="1">
        <f t="shared" si="105"/>
        <v>0</v>
      </c>
      <c r="AK891" s="1"/>
      <c r="AL891" s="1"/>
      <c r="AM891" s="1"/>
      <c r="AN891" s="1"/>
      <c r="AP891" s="30"/>
      <c r="AQ891" s="1"/>
      <c r="AR891" s="1">
        <f t="shared" si="89"/>
        <v>0</v>
      </c>
      <c r="AS891" s="1"/>
      <c r="AT891" s="1"/>
      <c r="AU891" s="2">
        <f t="shared" si="106"/>
        <v>0</v>
      </c>
      <c r="AW891" s="1"/>
      <c r="AX891" s="1"/>
      <c r="AY891" s="1"/>
      <c r="AZ891" s="2">
        <f t="shared" si="107"/>
        <v>0</v>
      </c>
      <c r="BA891" s="2">
        <f>SUM(AF891,AH891,-AZ891,-Table1913[[#This Row],[Sale Fee]])</f>
        <v>0</v>
      </c>
      <c r="BC891" s="1"/>
      <c r="BD891" s="1"/>
      <c r="BE891" s="1"/>
    </row>
    <row r="892" spans="1:57" x14ac:dyDescent="0.25">
      <c r="A892" s="1"/>
      <c r="B892" s="1"/>
      <c r="E892" s="4"/>
      <c r="F892" s="4"/>
      <c r="L892" s="50"/>
      <c r="Q892" s="1"/>
      <c r="R892" s="1"/>
      <c r="S892" s="1"/>
      <c r="U892" s="1"/>
      <c r="V892" s="1"/>
      <c r="W892" s="1">
        <f t="shared" si="103"/>
        <v>0</v>
      </c>
      <c r="X892" s="1"/>
      <c r="Y892" s="1"/>
      <c r="Z892" s="1">
        <f>Table1913[[#This Row],[Quantity2]]*Table1913[[#This Row],[U Cost]]</f>
        <v>0</v>
      </c>
      <c r="AB892" s="1"/>
      <c r="AC892" s="1"/>
      <c r="AD892" s="1">
        <f t="shared" si="104"/>
        <v>0</v>
      </c>
      <c r="AE892" s="1"/>
      <c r="AF892" s="1">
        <f>SUM(Table1913[[#This Row],[Total 
Paid]:[Shipping 
Charged]])</f>
        <v>0</v>
      </c>
      <c r="AG892" s="1"/>
      <c r="AH892" s="1"/>
      <c r="AI892" s="1">
        <f t="shared" si="105"/>
        <v>0</v>
      </c>
      <c r="AK892" s="1"/>
      <c r="AL892" s="1"/>
      <c r="AM892" s="1"/>
      <c r="AN892" s="1"/>
      <c r="AP892" s="30"/>
      <c r="AQ892" s="1"/>
      <c r="AR892" s="1">
        <f t="shared" si="89"/>
        <v>0</v>
      </c>
      <c r="AS892" s="1"/>
      <c r="AT892" s="1"/>
      <c r="AU892" s="2">
        <f t="shared" si="106"/>
        <v>0</v>
      </c>
      <c r="AW892" s="1"/>
      <c r="AX892" s="1"/>
      <c r="AY892" s="1"/>
      <c r="AZ892" s="2">
        <f t="shared" si="107"/>
        <v>0</v>
      </c>
      <c r="BA892" s="2">
        <f>SUM(AF892,AH892,-AZ892,-Table1913[[#This Row],[Sale Fee]])</f>
        <v>0</v>
      </c>
      <c r="BC892" s="1"/>
      <c r="BD892" s="1"/>
      <c r="BE892" s="1"/>
    </row>
    <row r="893" spans="1:57" x14ac:dyDescent="0.25">
      <c r="A893" s="1"/>
      <c r="B893" s="1"/>
      <c r="E893" s="4"/>
      <c r="F893" s="4"/>
      <c r="L893" s="50"/>
      <c r="Q893" s="1"/>
      <c r="R893" s="1"/>
      <c r="S893" s="1"/>
      <c r="U893" s="1"/>
      <c r="V893" s="1"/>
      <c r="W893" s="1">
        <f t="shared" si="103"/>
        <v>0</v>
      </c>
      <c r="X893" s="1"/>
      <c r="Y893" s="1"/>
      <c r="Z893" s="1">
        <f>Table1913[[#This Row],[Quantity2]]*Table1913[[#This Row],[U Cost]]</f>
        <v>0</v>
      </c>
      <c r="AB893" s="1"/>
      <c r="AC893" s="1"/>
      <c r="AD893" s="1">
        <f t="shared" si="104"/>
        <v>0</v>
      </c>
      <c r="AE893" s="1"/>
      <c r="AF893" s="1">
        <f>SUM(Table1913[[#This Row],[Total 
Paid]:[Shipping 
Charged]])</f>
        <v>0</v>
      </c>
      <c r="AG893" s="1"/>
      <c r="AH893" s="1"/>
      <c r="AI893" s="1">
        <f t="shared" si="105"/>
        <v>0</v>
      </c>
      <c r="AK893" s="1"/>
      <c r="AL893" s="1"/>
      <c r="AM893" s="1"/>
      <c r="AN893" s="1"/>
      <c r="AP893" s="30"/>
      <c r="AQ893" s="1"/>
      <c r="AR893" s="1">
        <f t="shared" si="89"/>
        <v>0</v>
      </c>
      <c r="AS893" s="1"/>
      <c r="AT893" s="1"/>
      <c r="AU893" s="2">
        <f t="shared" si="106"/>
        <v>0</v>
      </c>
      <c r="AW893" s="1"/>
      <c r="AX893" s="1"/>
      <c r="AY893" s="1"/>
      <c r="AZ893" s="2">
        <f t="shared" si="107"/>
        <v>0</v>
      </c>
      <c r="BA893" s="2">
        <f>SUM(AF893,AH893,-AZ893,-Table1913[[#This Row],[Sale Fee]])</f>
        <v>0</v>
      </c>
      <c r="BC893" s="1"/>
      <c r="BD893" s="1"/>
      <c r="BE893" s="1"/>
    </row>
    <row r="894" spans="1:57" x14ac:dyDescent="0.25">
      <c r="A894" s="1"/>
      <c r="B894" s="1"/>
      <c r="E894" s="4"/>
      <c r="F894" s="4"/>
      <c r="L894" s="50"/>
      <c r="Q894" s="1"/>
      <c r="R894" s="1"/>
      <c r="S894" s="1"/>
      <c r="U894" s="1"/>
      <c r="V894" s="1"/>
      <c r="W894" s="1">
        <f t="shared" si="103"/>
        <v>0</v>
      </c>
      <c r="X894" s="1"/>
      <c r="Y894" s="1"/>
      <c r="Z894" s="1">
        <f>Table1913[[#This Row],[Quantity2]]*Table1913[[#This Row],[U Cost]]</f>
        <v>0</v>
      </c>
      <c r="AB894" s="1"/>
      <c r="AC894" s="1"/>
      <c r="AD894" s="1">
        <f t="shared" si="104"/>
        <v>0</v>
      </c>
      <c r="AE894" s="1"/>
      <c r="AF894" s="1">
        <f>SUM(Table1913[[#This Row],[Total 
Paid]:[Shipping 
Charged]])</f>
        <v>0</v>
      </c>
      <c r="AG894" s="1"/>
      <c r="AH894" s="1"/>
      <c r="AI894" s="1">
        <f t="shared" si="105"/>
        <v>0</v>
      </c>
      <c r="AK894" s="1"/>
      <c r="AL894" s="1"/>
      <c r="AM894" s="1"/>
      <c r="AN894" s="1"/>
      <c r="AP894" s="30"/>
      <c r="AQ894" s="1"/>
      <c r="AR894" s="1">
        <f t="shared" si="89"/>
        <v>0</v>
      </c>
      <c r="AS894" s="1"/>
      <c r="AT894" s="1"/>
      <c r="AU894" s="2">
        <f t="shared" si="106"/>
        <v>0</v>
      </c>
      <c r="AW894" s="1"/>
      <c r="AX894" s="1"/>
      <c r="AY894" s="1"/>
      <c r="AZ894" s="2">
        <f t="shared" si="107"/>
        <v>0</v>
      </c>
      <c r="BA894" s="2">
        <f>SUM(AF894,AH894,-AZ894,-Table1913[[#This Row],[Sale Fee]])</f>
        <v>0</v>
      </c>
      <c r="BC894" s="1"/>
      <c r="BD894" s="1"/>
      <c r="BE894" s="1"/>
    </row>
    <row r="895" spans="1:57" x14ac:dyDescent="0.25">
      <c r="A895" s="1"/>
      <c r="B895" s="1"/>
      <c r="E895" s="4"/>
      <c r="F895" s="4"/>
      <c r="L895" s="50"/>
      <c r="Q895" s="1"/>
      <c r="R895" s="1"/>
      <c r="S895" s="1"/>
      <c r="U895" s="1"/>
      <c r="V895" s="1"/>
      <c r="W895" s="1">
        <f t="shared" si="103"/>
        <v>0</v>
      </c>
      <c r="X895" s="1"/>
      <c r="Y895" s="1"/>
      <c r="Z895" s="1">
        <f>Table1913[[#This Row],[Quantity2]]*Table1913[[#This Row],[U Cost]]</f>
        <v>0</v>
      </c>
      <c r="AB895" s="1"/>
      <c r="AC895" s="1"/>
      <c r="AD895" s="1">
        <f t="shared" si="104"/>
        <v>0</v>
      </c>
      <c r="AE895" s="1"/>
      <c r="AF895" s="1">
        <f>SUM(Table1913[[#This Row],[Total 
Paid]:[Shipping 
Charged]])</f>
        <v>0</v>
      </c>
      <c r="AG895" s="1"/>
      <c r="AH895" s="1"/>
      <c r="AI895" s="1">
        <f t="shared" si="105"/>
        <v>0</v>
      </c>
      <c r="AK895" s="1"/>
      <c r="AL895" s="1"/>
      <c r="AM895" s="1"/>
      <c r="AN895" s="1"/>
      <c r="AP895" s="30"/>
      <c r="AQ895" s="1"/>
      <c r="AR895" s="1">
        <f t="shared" si="89"/>
        <v>0</v>
      </c>
      <c r="AS895" s="1"/>
      <c r="AT895" s="1"/>
      <c r="AU895" s="2">
        <f t="shared" si="106"/>
        <v>0</v>
      </c>
      <c r="AW895" s="1"/>
      <c r="AX895" s="1"/>
      <c r="AY895" s="1"/>
      <c r="AZ895" s="2">
        <f t="shared" si="107"/>
        <v>0</v>
      </c>
      <c r="BA895" s="2">
        <f>SUM(AF895,AH895,-AZ895,-Table1913[[#This Row],[Sale Fee]])</f>
        <v>0</v>
      </c>
      <c r="BC895" s="1"/>
      <c r="BD895" s="1"/>
      <c r="BE895" s="1"/>
    </row>
    <row r="896" spans="1:57" x14ac:dyDescent="0.25">
      <c r="A896" s="1"/>
      <c r="B896" s="1"/>
      <c r="E896" s="4"/>
      <c r="F896" s="4"/>
      <c r="L896" s="50"/>
      <c r="Q896" s="1"/>
      <c r="R896" s="1"/>
      <c r="S896" s="1"/>
      <c r="U896" s="1"/>
      <c r="V896" s="1"/>
      <c r="W896" s="1">
        <f t="shared" si="103"/>
        <v>0</v>
      </c>
      <c r="X896" s="1"/>
      <c r="Y896" s="1"/>
      <c r="Z896" s="1">
        <f>Table1913[[#This Row],[Quantity2]]*Table1913[[#This Row],[U Cost]]</f>
        <v>0</v>
      </c>
      <c r="AB896" s="1"/>
      <c r="AC896" s="1"/>
      <c r="AD896" s="1">
        <f t="shared" si="104"/>
        <v>0</v>
      </c>
      <c r="AE896" s="1"/>
      <c r="AF896" s="1">
        <f>SUM(Table1913[[#This Row],[Total 
Paid]:[Shipping 
Charged]])</f>
        <v>0</v>
      </c>
      <c r="AG896" s="1"/>
      <c r="AH896" s="1"/>
      <c r="AI896" s="1">
        <f t="shared" si="105"/>
        <v>0</v>
      </c>
      <c r="AK896" s="1"/>
      <c r="AL896" s="1"/>
      <c r="AM896" s="1"/>
      <c r="AN896" s="1"/>
      <c r="AP896" s="30"/>
      <c r="AQ896" s="1"/>
      <c r="AR896" s="1">
        <f t="shared" si="89"/>
        <v>0</v>
      </c>
      <c r="AS896" s="1"/>
      <c r="AT896" s="1"/>
      <c r="AU896" s="2">
        <f t="shared" si="106"/>
        <v>0</v>
      </c>
      <c r="AW896" s="1"/>
      <c r="AX896" s="1"/>
      <c r="AY896" s="1"/>
      <c r="AZ896" s="2">
        <f t="shared" si="107"/>
        <v>0</v>
      </c>
      <c r="BA896" s="2">
        <f>SUM(AF896,AH896,-AZ896,-Table1913[[#This Row],[Sale Fee]])</f>
        <v>0</v>
      </c>
      <c r="BC896" s="1"/>
      <c r="BD896" s="1"/>
      <c r="BE896" s="1"/>
    </row>
    <row r="897" spans="1:57" x14ac:dyDescent="0.25">
      <c r="A897" s="1"/>
      <c r="B897" s="1"/>
      <c r="E897" s="4"/>
      <c r="F897" s="4"/>
      <c r="L897" s="50"/>
      <c r="Q897" s="1"/>
      <c r="R897" s="1"/>
      <c r="S897" s="1"/>
      <c r="U897" s="1"/>
      <c r="V897" s="1"/>
      <c r="W897" s="1">
        <f t="shared" si="103"/>
        <v>0</v>
      </c>
      <c r="X897" s="1"/>
      <c r="Y897" s="1"/>
      <c r="Z897" s="1">
        <f>Table1913[[#This Row],[Quantity2]]*Table1913[[#This Row],[U Cost]]</f>
        <v>0</v>
      </c>
      <c r="AB897" s="1"/>
      <c r="AC897" s="1"/>
      <c r="AD897" s="1">
        <f t="shared" si="104"/>
        <v>0</v>
      </c>
      <c r="AE897" s="1"/>
      <c r="AF897" s="1">
        <f>SUM(Table1913[[#This Row],[Total 
Paid]:[Shipping 
Charged]])</f>
        <v>0</v>
      </c>
      <c r="AG897" s="1"/>
      <c r="AH897" s="1"/>
      <c r="AI897" s="1">
        <f t="shared" si="105"/>
        <v>0</v>
      </c>
      <c r="AK897" s="1"/>
      <c r="AL897" s="1"/>
      <c r="AM897" s="1"/>
      <c r="AN897" s="1"/>
      <c r="AP897" s="30"/>
      <c r="AQ897" s="1"/>
      <c r="AR897" s="1">
        <f t="shared" si="89"/>
        <v>0</v>
      </c>
      <c r="AS897" s="1"/>
      <c r="AT897" s="1"/>
      <c r="AU897" s="2">
        <f t="shared" si="106"/>
        <v>0</v>
      </c>
      <c r="AW897" s="1"/>
      <c r="AX897" s="1"/>
      <c r="AY897" s="1"/>
      <c r="AZ897" s="2">
        <f t="shared" si="107"/>
        <v>0</v>
      </c>
      <c r="BA897" s="2">
        <f>SUM(AF897,AH897,-AZ897,-Table1913[[#This Row],[Sale Fee]])</f>
        <v>0</v>
      </c>
      <c r="BC897" s="1"/>
      <c r="BD897" s="1"/>
      <c r="BE897" s="1"/>
    </row>
    <row r="898" spans="1:57" x14ac:dyDescent="0.25">
      <c r="A898" s="1"/>
      <c r="B898" s="1"/>
      <c r="E898" s="4"/>
      <c r="F898" s="4"/>
      <c r="L898" s="50"/>
      <c r="N898" s="1"/>
      <c r="Q898" s="1"/>
      <c r="R898" s="1"/>
      <c r="S898" s="1"/>
      <c r="U898" s="1"/>
      <c r="V898" s="1"/>
      <c r="W898" s="1">
        <f t="shared" si="103"/>
        <v>0</v>
      </c>
      <c r="X898" s="1"/>
      <c r="Y898" s="1"/>
      <c r="Z898" s="1">
        <f>Table1913[[#This Row],[Quantity2]]*Table1913[[#This Row],[U Cost]]</f>
        <v>0</v>
      </c>
      <c r="AB898" s="1"/>
      <c r="AC898" s="1"/>
      <c r="AD898" s="1">
        <f t="shared" si="104"/>
        <v>0</v>
      </c>
      <c r="AE898" s="1"/>
      <c r="AF898" s="1">
        <f>SUM(Table1913[[#This Row],[Total 
Paid]:[Shipping 
Charged]])</f>
        <v>0</v>
      </c>
      <c r="AG898" s="1"/>
      <c r="AH898" s="1"/>
      <c r="AI898" s="1">
        <f t="shared" si="105"/>
        <v>0</v>
      </c>
      <c r="AK898" s="1"/>
      <c r="AL898" s="1"/>
      <c r="AM898" s="1"/>
      <c r="AN898" s="1"/>
      <c r="AP898" s="30"/>
      <c r="AQ898" s="1"/>
      <c r="AR898" s="1">
        <f t="shared" si="89"/>
        <v>0</v>
      </c>
      <c r="AS898" s="1"/>
      <c r="AT898" s="1"/>
      <c r="AU898" s="2">
        <f t="shared" si="106"/>
        <v>0</v>
      </c>
      <c r="AW898" s="1"/>
      <c r="AX898" s="1"/>
      <c r="AY898" s="1"/>
      <c r="AZ898" s="2">
        <f t="shared" si="107"/>
        <v>0</v>
      </c>
      <c r="BA898" s="2">
        <f>SUM(AF898,AH898,-AZ898,-Table1913[[#This Row],[Sale Fee]])</f>
        <v>0</v>
      </c>
      <c r="BC898" s="1"/>
      <c r="BD898" s="1"/>
      <c r="BE898" s="1"/>
    </row>
    <row r="899" spans="1:57" x14ac:dyDescent="0.25">
      <c r="A899" s="1"/>
      <c r="B899" s="1"/>
      <c r="E899" s="4"/>
      <c r="F899" s="4"/>
      <c r="L899" s="50"/>
      <c r="Q899" s="1"/>
      <c r="R899" s="1"/>
      <c r="S899" s="1"/>
      <c r="U899" s="1"/>
      <c r="V899" s="1"/>
      <c r="W899" s="1">
        <f t="shared" si="103"/>
        <v>0</v>
      </c>
      <c r="X899" s="1"/>
      <c r="Y899" s="1"/>
      <c r="Z899" s="1">
        <f>Table1913[[#This Row],[Quantity2]]*Table1913[[#This Row],[U Cost]]</f>
        <v>0</v>
      </c>
      <c r="AB899" s="1"/>
      <c r="AC899" s="1"/>
      <c r="AD899" s="1">
        <f t="shared" si="104"/>
        <v>0</v>
      </c>
      <c r="AE899" s="1"/>
      <c r="AF899" s="1">
        <f>SUM(Table1913[[#This Row],[Total 
Paid]:[Shipping 
Charged]])</f>
        <v>0</v>
      </c>
      <c r="AG899" s="1"/>
      <c r="AH899" s="1"/>
      <c r="AI899" s="1">
        <f t="shared" si="105"/>
        <v>0</v>
      </c>
      <c r="AK899" s="1"/>
      <c r="AL899" s="1"/>
      <c r="AM899" s="1"/>
      <c r="AN899" s="1"/>
      <c r="AP899" s="30"/>
      <c r="AQ899" s="1"/>
      <c r="AR899" s="1">
        <f t="shared" si="89"/>
        <v>0</v>
      </c>
      <c r="AS899" s="1"/>
      <c r="AT899" s="1"/>
      <c r="AU899" s="2">
        <f t="shared" si="106"/>
        <v>0</v>
      </c>
      <c r="AW899" s="1"/>
      <c r="AX899" s="1"/>
      <c r="AY899" s="1"/>
      <c r="AZ899" s="2">
        <f t="shared" si="107"/>
        <v>0</v>
      </c>
      <c r="BA899" s="2">
        <f>SUM(AF899,AH899,-AZ899,-Table1913[[#This Row],[Sale Fee]])</f>
        <v>0</v>
      </c>
      <c r="BC899" s="1"/>
      <c r="BD899" s="1"/>
      <c r="BE899" s="1"/>
    </row>
    <row r="900" spans="1:57" x14ac:dyDescent="0.25">
      <c r="A900" s="1"/>
      <c r="B900" s="1"/>
      <c r="Q900" s="1"/>
      <c r="R900" s="1"/>
      <c r="S900" s="1"/>
      <c r="U900" s="1"/>
      <c r="V900" s="1"/>
      <c r="W900" s="1">
        <f t="shared" si="103"/>
        <v>0</v>
      </c>
      <c r="X900" s="1"/>
      <c r="Y900" s="1"/>
      <c r="Z900" s="1">
        <f>Table1913[[#This Row],[Quantity2]]*Table1913[[#This Row],[U Cost]]</f>
        <v>0</v>
      </c>
      <c r="AB900" s="1"/>
      <c r="AC900" s="1"/>
      <c r="AD900" s="1">
        <f t="shared" si="104"/>
        <v>0</v>
      </c>
      <c r="AE900" s="1"/>
      <c r="AF900" s="1">
        <f>SUM(Table1913[[#This Row],[Total 
Paid]:[Shipping 
Charged]])</f>
        <v>0</v>
      </c>
      <c r="AG900" s="1"/>
      <c r="AH900" s="1"/>
      <c r="AI900" s="1">
        <f t="shared" si="105"/>
        <v>0</v>
      </c>
      <c r="AK900" s="1"/>
      <c r="AL900" s="1"/>
      <c r="AM900" s="1"/>
      <c r="AN900" s="1"/>
      <c r="AP900" s="30"/>
      <c r="AQ900" s="1"/>
      <c r="AR900" s="1">
        <f t="shared" si="89"/>
        <v>0</v>
      </c>
      <c r="AS900" s="1"/>
      <c r="AT900" s="1"/>
      <c r="AU900" s="2">
        <f t="shared" si="106"/>
        <v>0</v>
      </c>
      <c r="AW900" s="1"/>
      <c r="AX900" s="1"/>
      <c r="AY900" s="1"/>
      <c r="AZ900" s="2">
        <f t="shared" si="107"/>
        <v>0</v>
      </c>
      <c r="BA900" s="2">
        <f>SUM(AF900,AH900,-AZ900,-Table1913[[#This Row],[Sale Fee]])</f>
        <v>0</v>
      </c>
      <c r="BC900" s="1"/>
      <c r="BD900" s="1"/>
      <c r="BE900" s="1"/>
    </row>
    <row r="901" spans="1:57" x14ac:dyDescent="0.25">
      <c r="A901" s="1"/>
      <c r="B901" s="1"/>
      <c r="Q901" s="1"/>
      <c r="R901" s="1"/>
      <c r="S901" s="1"/>
      <c r="U901" s="1"/>
      <c r="V901" s="1"/>
      <c r="W901" s="1">
        <f t="shared" si="103"/>
        <v>0</v>
      </c>
      <c r="X901" s="1"/>
      <c r="Y901" s="1"/>
      <c r="Z901" s="1">
        <f>Table1913[[#This Row],[Quantity2]]*Table1913[[#This Row],[U Cost]]</f>
        <v>0</v>
      </c>
      <c r="AB901" s="1"/>
      <c r="AC901" s="1"/>
      <c r="AD901" s="1">
        <f t="shared" si="104"/>
        <v>0</v>
      </c>
      <c r="AE901" s="1"/>
      <c r="AF901" s="1">
        <f>SUM(Table1913[[#This Row],[Total 
Paid]:[Shipping 
Charged]])</f>
        <v>0</v>
      </c>
      <c r="AG901" s="1"/>
      <c r="AH901" s="1"/>
      <c r="AI901" s="1">
        <f t="shared" si="105"/>
        <v>0</v>
      </c>
      <c r="AK901" s="1"/>
      <c r="AL901" s="1"/>
      <c r="AM901" s="1"/>
      <c r="AN901" s="1"/>
      <c r="AP901" s="30"/>
      <c r="AQ901" s="1"/>
      <c r="AR901" s="1">
        <f t="shared" si="89"/>
        <v>0</v>
      </c>
      <c r="AS901" s="1"/>
      <c r="AT901" s="1"/>
      <c r="AU901" s="2">
        <f t="shared" si="106"/>
        <v>0</v>
      </c>
      <c r="AW901" s="1"/>
      <c r="AX901" s="1"/>
      <c r="AY901" s="1"/>
      <c r="AZ901" s="2">
        <f t="shared" si="107"/>
        <v>0</v>
      </c>
      <c r="BA901" s="2">
        <f>SUM(AF901,AH901,-AZ901,-Table1913[[#This Row],[Sale Fee]])</f>
        <v>0</v>
      </c>
      <c r="BC901" s="1"/>
      <c r="BD901" s="1"/>
      <c r="BE901" s="1"/>
    </row>
    <row r="902" spans="1:57" x14ac:dyDescent="0.25">
      <c r="A902" s="1"/>
      <c r="B902" s="1"/>
      <c r="Q902" s="1"/>
      <c r="R902" s="1"/>
      <c r="S902" s="1"/>
      <c r="U902" s="1"/>
      <c r="V902" s="1"/>
      <c r="W902" s="1">
        <f t="shared" ref="W902:W904" si="108">U902*V902</f>
        <v>0</v>
      </c>
      <c r="X902" s="1"/>
      <c r="Y902" s="1"/>
      <c r="Z902" s="1">
        <f>Table1913[[#This Row],[Quantity2]]*Table1913[[#This Row],[U Cost]]</f>
        <v>0</v>
      </c>
      <c r="AB902" s="1"/>
      <c r="AC902" s="1"/>
      <c r="AD902" s="1">
        <f t="shared" ref="AD902:AD1076" si="109">AC902*AB902</f>
        <v>0</v>
      </c>
      <c r="AE902" s="1"/>
      <c r="AF902" s="1">
        <f>SUM(Table1913[[#This Row],[Total 
Paid]:[Shipping 
Charged]])</f>
        <v>0</v>
      </c>
      <c r="AG902" s="1"/>
      <c r="AH902" s="1"/>
      <c r="AI902" s="1">
        <f t="shared" ref="AI902:AI1076" si="110">SUM(AF902,AG902,AH902)</f>
        <v>0</v>
      </c>
      <c r="AK902" s="1"/>
      <c r="AL902" s="1"/>
      <c r="AM902" s="1"/>
      <c r="AN902" s="1"/>
      <c r="AP902" s="30"/>
      <c r="AQ902" s="1"/>
      <c r="AR902" s="1">
        <f t="shared" si="89"/>
        <v>0</v>
      </c>
      <c r="AS902" s="1"/>
      <c r="AT902" s="1"/>
      <c r="AU902" s="2">
        <f t="shared" ref="AU902:AU1076" si="111">SUM(AR902:AT902)</f>
        <v>0</v>
      </c>
      <c r="AW902" s="1"/>
      <c r="AX902" s="1"/>
      <c r="AY902" s="1"/>
      <c r="AZ902" s="2">
        <f t="shared" si="107"/>
        <v>0</v>
      </c>
      <c r="BA902" s="2">
        <f>SUM(AF902,AH902,-AZ902,-Table1913[[#This Row],[Sale Fee]])</f>
        <v>0</v>
      </c>
      <c r="BC902" s="1"/>
      <c r="BD902" s="1"/>
      <c r="BE902" s="1"/>
    </row>
    <row r="903" spans="1:57" x14ac:dyDescent="0.25">
      <c r="A903" s="1"/>
      <c r="B903" s="1"/>
      <c r="Q903" s="1"/>
      <c r="R903" s="1"/>
      <c r="S903" s="1"/>
      <c r="U903" s="1"/>
      <c r="V903" s="1"/>
      <c r="W903" s="1">
        <f t="shared" si="108"/>
        <v>0</v>
      </c>
      <c r="X903" s="1"/>
      <c r="Y903" s="1"/>
      <c r="Z903" s="1">
        <f>Table1913[[#This Row],[Quantity2]]*Table1913[[#This Row],[U Cost]]</f>
        <v>0</v>
      </c>
      <c r="AB903" s="1"/>
      <c r="AC903" s="1"/>
      <c r="AD903" s="1">
        <f t="shared" si="109"/>
        <v>0</v>
      </c>
      <c r="AE903" s="1"/>
      <c r="AF903" s="1">
        <f>SUM(Table1913[[#This Row],[Total 
Paid]:[Shipping 
Charged]])</f>
        <v>0</v>
      </c>
      <c r="AG903" s="1"/>
      <c r="AH903" s="1"/>
      <c r="AI903" s="1">
        <f t="shared" si="110"/>
        <v>0</v>
      </c>
      <c r="AK903" s="1"/>
      <c r="AL903" s="1"/>
      <c r="AM903" s="1"/>
      <c r="AN903" s="1"/>
      <c r="AP903" s="30"/>
      <c r="AQ903" s="1"/>
      <c r="AR903" s="1">
        <f t="shared" si="89"/>
        <v>0</v>
      </c>
      <c r="AS903" s="1"/>
      <c r="AT903" s="1"/>
      <c r="AU903" s="2">
        <f t="shared" si="111"/>
        <v>0</v>
      </c>
      <c r="AW903" s="1"/>
      <c r="AX903" s="1"/>
      <c r="AY903" s="1"/>
      <c r="AZ903" s="2">
        <f t="shared" si="107"/>
        <v>0</v>
      </c>
      <c r="BA903" s="2">
        <f>SUM(AF903,AH903,-AZ903,-Table1913[[#This Row],[Sale Fee]])</f>
        <v>0</v>
      </c>
      <c r="BC903" s="1"/>
      <c r="BD903" s="1"/>
      <c r="BE903" s="1"/>
    </row>
    <row r="904" spans="1:57" x14ac:dyDescent="0.25">
      <c r="A904" s="1"/>
      <c r="B904" s="1"/>
      <c r="E904" s="4"/>
      <c r="F904" s="4"/>
      <c r="Q904" s="1"/>
      <c r="R904" s="1"/>
      <c r="S904" s="1"/>
      <c r="U904" s="1"/>
      <c r="V904" s="1"/>
      <c r="W904" s="1">
        <f t="shared" si="108"/>
        <v>0</v>
      </c>
      <c r="X904" s="1"/>
      <c r="Y904" s="1"/>
      <c r="Z904" s="1">
        <f>Table1913[[#This Row],[Quantity2]]*Table1913[[#This Row],[U Cost]]</f>
        <v>0</v>
      </c>
      <c r="AB904" s="1"/>
      <c r="AC904" s="1"/>
      <c r="AD904" s="1">
        <f t="shared" si="109"/>
        <v>0</v>
      </c>
      <c r="AE904" s="1">
        <v>0</v>
      </c>
      <c r="AF904" s="1">
        <f>SUM(Table1913[[#This Row],[Total 
Paid]:[Shipping 
Charged]])</f>
        <v>0</v>
      </c>
      <c r="AG904" s="1"/>
      <c r="AH904" s="1"/>
      <c r="AI904" s="1">
        <f t="shared" si="110"/>
        <v>0</v>
      </c>
      <c r="AK904" s="1"/>
      <c r="AL904" s="1"/>
      <c r="AM904" s="1"/>
      <c r="AN904" s="1"/>
      <c r="AP904" s="30"/>
      <c r="AQ904" s="1"/>
      <c r="AR904" s="1">
        <f t="shared" si="89"/>
        <v>0</v>
      </c>
      <c r="AS904" s="1"/>
      <c r="AT904" s="1"/>
      <c r="AU904" s="2">
        <f t="shared" si="111"/>
        <v>0</v>
      </c>
      <c r="AW904" s="1"/>
      <c r="AX904" s="1"/>
      <c r="AY904" s="1"/>
      <c r="AZ904" s="2">
        <f t="shared" si="107"/>
        <v>0</v>
      </c>
      <c r="BA904" s="2">
        <f>SUM(AF904,AH904,-AZ904,-Table1913[[#This Row],[Sale Fee]])</f>
        <v>0</v>
      </c>
      <c r="BC904" s="1"/>
      <c r="BD904" s="1"/>
      <c r="BE904" s="1">
        <f t="shared" si="11"/>
        <v>0</v>
      </c>
    </row>
    <row r="905" spans="1:57" x14ac:dyDescent="0.25">
      <c r="A905" s="1"/>
      <c r="B905" s="1"/>
      <c r="E905" s="4"/>
      <c r="F905" s="4"/>
      <c r="Q905" s="1"/>
      <c r="R905" s="1"/>
      <c r="S905" s="1"/>
      <c r="U905" s="1"/>
      <c r="V905" s="1"/>
      <c r="W905" s="1"/>
      <c r="X905" s="1"/>
      <c r="Y905" s="1"/>
      <c r="Z905" s="1">
        <f>Table1913[[#This Row],[Quantity2]]*Table1913[[#This Row],[U Cost]]</f>
        <v>0</v>
      </c>
      <c r="AB905" s="1"/>
      <c r="AC905" s="1"/>
      <c r="AD905" s="1">
        <f t="shared" si="109"/>
        <v>0</v>
      </c>
      <c r="AE905" s="1"/>
      <c r="AF905" s="1">
        <f>SUM(Table1913[[#This Row],[Total 
Paid]:[Shipping 
Charged]])</f>
        <v>0</v>
      </c>
      <c r="AG905" s="1"/>
      <c r="AH905" s="1"/>
      <c r="AI905" s="1">
        <f t="shared" si="110"/>
        <v>0</v>
      </c>
      <c r="AK905" s="1"/>
      <c r="AL905" s="1"/>
      <c r="AM905" s="1"/>
      <c r="AN905" s="1"/>
      <c r="AP905" s="30"/>
      <c r="AQ905" s="1"/>
      <c r="AR905" s="1">
        <f t="shared" si="89"/>
        <v>0</v>
      </c>
      <c r="AS905" s="1"/>
      <c r="AT905" s="1"/>
      <c r="AU905" s="2">
        <f t="shared" si="111"/>
        <v>0</v>
      </c>
      <c r="AW905" s="1"/>
      <c r="AX905" s="1"/>
      <c r="AY905" s="1"/>
      <c r="AZ905" s="2">
        <f t="shared" si="107"/>
        <v>0</v>
      </c>
      <c r="BA905" s="2">
        <f>SUM(AF905,AH905,-AZ905,-Table1913[[#This Row],[Sale Fee]])</f>
        <v>0</v>
      </c>
      <c r="BC905" s="1"/>
      <c r="BD905" s="1"/>
      <c r="BE905" s="1"/>
    </row>
    <row r="906" spans="1:57" x14ac:dyDescent="0.25">
      <c r="A906" s="1"/>
      <c r="B906" s="1"/>
      <c r="E906" s="4"/>
      <c r="F906" s="4"/>
      <c r="Q906" s="1"/>
      <c r="R906" s="1"/>
      <c r="S906" s="1"/>
      <c r="U906" s="1"/>
      <c r="V906" s="1"/>
      <c r="W906" s="1"/>
      <c r="X906" s="1"/>
      <c r="Y906" s="1"/>
      <c r="Z906" s="1">
        <f>Table1913[[#This Row],[Quantity2]]*Table1913[[#This Row],[U Cost]]</f>
        <v>0</v>
      </c>
      <c r="AB906" s="1"/>
      <c r="AC906" s="1"/>
      <c r="AD906" s="1">
        <f t="shared" si="109"/>
        <v>0</v>
      </c>
      <c r="AE906" s="1"/>
      <c r="AF906" s="1">
        <f>SUM(Table1913[[#This Row],[Total 
Paid]:[Shipping 
Charged]])</f>
        <v>0</v>
      </c>
      <c r="AG906" s="1"/>
      <c r="AH906" s="1"/>
      <c r="AI906" s="1">
        <f t="shared" si="110"/>
        <v>0</v>
      </c>
      <c r="AK906" s="1"/>
      <c r="AL906" s="1"/>
      <c r="AM906" s="1"/>
      <c r="AN906" s="1"/>
      <c r="AP906" s="30"/>
      <c r="AQ906" s="1"/>
      <c r="AR906" s="1">
        <f t="shared" si="89"/>
        <v>0</v>
      </c>
      <c r="AS906" s="1"/>
      <c r="AT906" s="1"/>
      <c r="AU906" s="2">
        <f t="shared" si="111"/>
        <v>0</v>
      </c>
      <c r="AW906" s="1"/>
      <c r="AX906" s="1"/>
      <c r="AY906" s="1"/>
      <c r="AZ906" s="2">
        <f t="shared" si="107"/>
        <v>0</v>
      </c>
      <c r="BA906" s="2">
        <f>SUM(AF906,AH906,-AZ906,-Table1913[[#This Row],[Sale Fee]])</f>
        <v>0</v>
      </c>
      <c r="BC906" s="1"/>
      <c r="BD906" s="1"/>
      <c r="BE906" s="1"/>
    </row>
    <row r="907" spans="1:57" x14ac:dyDescent="0.25">
      <c r="A907" s="1"/>
      <c r="B907" s="1"/>
      <c r="E907" s="4"/>
      <c r="F907" s="4"/>
      <c r="Q907" s="1"/>
      <c r="R907" s="1"/>
      <c r="S907" s="1"/>
      <c r="U907" s="1"/>
      <c r="V907" s="1"/>
      <c r="W907" s="1"/>
      <c r="X907" s="1"/>
      <c r="Y907" s="1"/>
      <c r="Z907" s="1">
        <f>Table1913[[#This Row],[Quantity2]]*Table1913[[#This Row],[U Cost]]</f>
        <v>0</v>
      </c>
      <c r="AB907" s="1"/>
      <c r="AC907" s="1"/>
      <c r="AD907" s="1">
        <f t="shared" si="109"/>
        <v>0</v>
      </c>
      <c r="AE907" s="1"/>
      <c r="AF907" s="1">
        <f>SUM(Table1913[[#This Row],[Total 
Paid]:[Shipping 
Charged]])</f>
        <v>0</v>
      </c>
      <c r="AG907" s="1"/>
      <c r="AH907" s="1"/>
      <c r="AI907" s="1">
        <f t="shared" si="110"/>
        <v>0</v>
      </c>
      <c r="AK907" s="1"/>
      <c r="AL907" s="1"/>
      <c r="AM907" s="1"/>
      <c r="AN907" s="1"/>
      <c r="AP907" s="30"/>
      <c r="AQ907" s="1"/>
      <c r="AR907" s="1">
        <f t="shared" si="89"/>
        <v>0</v>
      </c>
      <c r="AS907" s="1"/>
      <c r="AT907" s="1"/>
      <c r="AU907" s="2">
        <f t="shared" si="111"/>
        <v>0</v>
      </c>
      <c r="AW907" s="1"/>
      <c r="AX907" s="1"/>
      <c r="AY907" s="1"/>
      <c r="AZ907" s="2">
        <f t="shared" si="107"/>
        <v>0</v>
      </c>
      <c r="BA907" s="2">
        <f>SUM(AF907,AH907,-AZ907,-Table1913[[#This Row],[Sale Fee]])</f>
        <v>0</v>
      </c>
      <c r="BC907" s="1"/>
      <c r="BD907" s="1"/>
      <c r="BE907" s="1"/>
    </row>
    <row r="908" spans="1:57" x14ac:dyDescent="0.25">
      <c r="A908" s="1"/>
      <c r="B908" s="1"/>
      <c r="E908" s="4"/>
      <c r="F908" s="4"/>
      <c r="Q908" s="1"/>
      <c r="R908" s="1"/>
      <c r="S908" s="1"/>
      <c r="U908" s="1"/>
      <c r="V908" s="1"/>
      <c r="W908" s="1"/>
      <c r="X908" s="1"/>
      <c r="Y908" s="1"/>
      <c r="Z908" s="1">
        <f>Table1913[[#This Row],[Quantity2]]*Table1913[[#This Row],[U Cost]]</f>
        <v>0</v>
      </c>
      <c r="AB908" s="1"/>
      <c r="AC908" s="1"/>
      <c r="AD908" s="1">
        <f t="shared" si="109"/>
        <v>0</v>
      </c>
      <c r="AE908" s="1"/>
      <c r="AF908" s="1">
        <f>SUM(Table1913[[#This Row],[Total 
Paid]:[Shipping 
Charged]])</f>
        <v>0</v>
      </c>
      <c r="AG908" s="1"/>
      <c r="AH908" s="1"/>
      <c r="AI908" s="1">
        <f t="shared" si="110"/>
        <v>0</v>
      </c>
      <c r="AK908" s="1"/>
      <c r="AL908" s="1"/>
      <c r="AM908" s="1"/>
      <c r="AN908" s="1"/>
      <c r="AP908" s="30"/>
      <c r="AQ908" s="1"/>
      <c r="AR908" s="1">
        <f t="shared" si="89"/>
        <v>0</v>
      </c>
      <c r="AS908" s="1"/>
      <c r="AT908" s="1"/>
      <c r="AU908" s="2">
        <f t="shared" si="111"/>
        <v>0</v>
      </c>
      <c r="AW908" s="1"/>
      <c r="AX908" s="1"/>
      <c r="AY908" s="1"/>
      <c r="AZ908" s="2">
        <f t="shared" si="107"/>
        <v>0</v>
      </c>
      <c r="BA908" s="2">
        <f>SUM(AF908,AH908,-AZ908,-Table1913[[#This Row],[Sale Fee]])</f>
        <v>0</v>
      </c>
      <c r="BC908" s="1"/>
      <c r="BD908" s="1"/>
      <c r="BE908" s="1"/>
    </row>
    <row r="909" spans="1:57" x14ac:dyDescent="0.25">
      <c r="A909" s="1"/>
      <c r="B909" s="1"/>
      <c r="E909" s="4"/>
      <c r="F909" s="4"/>
      <c r="Q909" s="1"/>
      <c r="R909" s="1"/>
      <c r="S909" s="1"/>
      <c r="U909" s="1"/>
      <c r="V909" s="1"/>
      <c r="W909" s="1"/>
      <c r="X909" s="1"/>
      <c r="Y909" s="1"/>
      <c r="Z909" s="1">
        <f>Table1913[[#This Row],[Quantity2]]*Table1913[[#This Row],[U Cost]]</f>
        <v>0</v>
      </c>
      <c r="AB909" s="1"/>
      <c r="AC909" s="1"/>
      <c r="AD909" s="1">
        <f t="shared" si="109"/>
        <v>0</v>
      </c>
      <c r="AE909" s="1"/>
      <c r="AF909" s="1">
        <f>SUM(Table1913[[#This Row],[Total 
Paid]:[Shipping 
Charged]])</f>
        <v>0</v>
      </c>
      <c r="AG909" s="1"/>
      <c r="AH909" s="1"/>
      <c r="AI909" s="1">
        <f t="shared" si="110"/>
        <v>0</v>
      </c>
      <c r="AK909" s="1"/>
      <c r="AL909" s="1"/>
      <c r="AM909" s="1"/>
      <c r="AN909" s="1"/>
      <c r="AP909" s="30"/>
      <c r="AQ909" s="1"/>
      <c r="AR909" s="1">
        <f t="shared" si="89"/>
        <v>0</v>
      </c>
      <c r="AS909" s="1"/>
      <c r="AT909" s="1"/>
      <c r="AU909" s="2">
        <f t="shared" si="111"/>
        <v>0</v>
      </c>
      <c r="AW909" s="1"/>
      <c r="AX909" s="1"/>
      <c r="AY909" s="1"/>
      <c r="AZ909" s="2">
        <f t="shared" si="107"/>
        <v>0</v>
      </c>
      <c r="BA909" s="2">
        <f>SUM(AF909,AH909,-AZ909,-Table1913[[#This Row],[Sale Fee]])</f>
        <v>0</v>
      </c>
      <c r="BC909" s="1"/>
      <c r="BD909" s="1"/>
      <c r="BE909" s="1"/>
    </row>
    <row r="910" spans="1:57" x14ac:dyDescent="0.25">
      <c r="A910" s="1"/>
      <c r="B910" s="1"/>
      <c r="E910" s="4"/>
      <c r="F910" s="4"/>
      <c r="Q910" s="1"/>
      <c r="R910" s="1"/>
      <c r="S910" s="1"/>
      <c r="U910" s="1"/>
      <c r="V910" s="1"/>
      <c r="W910" s="1"/>
      <c r="X910" s="1"/>
      <c r="Y910" s="1"/>
      <c r="Z910" s="1">
        <f>Table1913[[#This Row],[Quantity2]]*Table1913[[#This Row],[U Cost]]</f>
        <v>0</v>
      </c>
      <c r="AB910" s="1"/>
      <c r="AC910" s="1"/>
      <c r="AD910" s="1">
        <f t="shared" si="109"/>
        <v>0</v>
      </c>
      <c r="AE910" s="1"/>
      <c r="AF910" s="1">
        <f>SUM(Table1913[[#This Row],[Total 
Paid]:[Shipping 
Charged]])</f>
        <v>0</v>
      </c>
      <c r="AG910" s="1"/>
      <c r="AH910" s="1"/>
      <c r="AI910" s="1">
        <f t="shared" si="110"/>
        <v>0</v>
      </c>
      <c r="AK910" s="1"/>
      <c r="AL910" s="1"/>
      <c r="AM910" s="1"/>
      <c r="AN910" s="1"/>
      <c r="AP910" s="30"/>
      <c r="AQ910" s="1"/>
      <c r="AR910" s="1">
        <f t="shared" ref="AR910:AR973" si="112">AQ910*AP910</f>
        <v>0</v>
      </c>
      <c r="AS910" s="1"/>
      <c r="AT910" s="1"/>
      <c r="AU910" s="2">
        <f t="shared" si="111"/>
        <v>0</v>
      </c>
      <c r="AW910" s="1"/>
      <c r="AX910" s="1"/>
      <c r="AY910" s="1"/>
      <c r="AZ910" s="2">
        <f t="shared" si="107"/>
        <v>0</v>
      </c>
      <c r="BA910" s="2">
        <f>SUM(AF910,AH910,-AZ910,-Table1913[[#This Row],[Sale Fee]])</f>
        <v>0</v>
      </c>
      <c r="BC910" s="1"/>
      <c r="BD910" s="1"/>
      <c r="BE910" s="1"/>
    </row>
    <row r="911" spans="1:57" x14ac:dyDescent="0.25">
      <c r="A911" s="1"/>
      <c r="B911" s="1"/>
      <c r="E911" s="4"/>
      <c r="F911" s="4"/>
      <c r="Q911" s="1"/>
      <c r="R911" s="1"/>
      <c r="S911" s="1"/>
      <c r="U911" s="1"/>
      <c r="V911" s="1"/>
      <c r="W911" s="1"/>
      <c r="X911" s="1"/>
      <c r="Y911" s="1"/>
      <c r="Z911" s="1">
        <f>Table1913[[#This Row],[Quantity2]]*Table1913[[#This Row],[U Cost]]</f>
        <v>0</v>
      </c>
      <c r="AB911" s="1"/>
      <c r="AC911" s="1"/>
      <c r="AD911" s="1">
        <f t="shared" si="109"/>
        <v>0</v>
      </c>
      <c r="AE911" s="1"/>
      <c r="AF911" s="1">
        <f>SUM(Table1913[[#This Row],[Total 
Paid]:[Shipping 
Charged]])</f>
        <v>0</v>
      </c>
      <c r="AG911" s="1"/>
      <c r="AH911" s="1"/>
      <c r="AI911" s="1">
        <f t="shared" si="110"/>
        <v>0</v>
      </c>
      <c r="AK911" s="1"/>
      <c r="AL911" s="1"/>
      <c r="AM911" s="1"/>
      <c r="AN911" s="1"/>
      <c r="AP911" s="30"/>
      <c r="AQ911" s="1"/>
      <c r="AR911" s="1">
        <f t="shared" si="112"/>
        <v>0</v>
      </c>
      <c r="AS911" s="1"/>
      <c r="AT911" s="1"/>
      <c r="AU911" s="2">
        <f t="shared" si="111"/>
        <v>0</v>
      </c>
      <c r="AW911" s="1"/>
      <c r="AX911" s="1"/>
      <c r="AY911" s="1"/>
      <c r="AZ911" s="2">
        <f t="shared" si="107"/>
        <v>0</v>
      </c>
      <c r="BA911" s="2">
        <f>SUM(AF911,AH911,-AZ911,-Table1913[[#This Row],[Sale Fee]])</f>
        <v>0</v>
      </c>
      <c r="BC911" s="1"/>
      <c r="BD911" s="1"/>
      <c r="BE911" s="1"/>
    </row>
    <row r="912" spans="1:57" x14ac:dyDescent="0.25">
      <c r="A912" s="1"/>
      <c r="B912" s="1"/>
      <c r="E912" s="4"/>
      <c r="F912" s="4"/>
      <c r="Q912" s="1"/>
      <c r="R912" s="1"/>
      <c r="S912" s="1"/>
      <c r="U912" s="1"/>
      <c r="V912" s="1"/>
      <c r="W912" s="1"/>
      <c r="X912" s="1"/>
      <c r="Y912" s="1"/>
      <c r="Z912" s="1">
        <f>Table1913[[#This Row],[Quantity2]]*Table1913[[#This Row],[U Cost]]</f>
        <v>0</v>
      </c>
      <c r="AB912" s="1"/>
      <c r="AC912" s="1"/>
      <c r="AD912" s="1">
        <f t="shared" si="109"/>
        <v>0</v>
      </c>
      <c r="AE912" s="1"/>
      <c r="AF912" s="1">
        <f>SUM(Table1913[[#This Row],[Total 
Paid]:[Shipping 
Charged]])</f>
        <v>0</v>
      </c>
      <c r="AG912" s="1"/>
      <c r="AH912" s="1"/>
      <c r="AI912" s="1">
        <f t="shared" si="110"/>
        <v>0</v>
      </c>
      <c r="AK912" s="1"/>
      <c r="AL912" s="1"/>
      <c r="AM912" s="1"/>
      <c r="AN912" s="1"/>
      <c r="AP912" s="30"/>
      <c r="AQ912" s="1"/>
      <c r="AR912" s="1">
        <f t="shared" si="112"/>
        <v>0</v>
      </c>
      <c r="AS912" s="1"/>
      <c r="AT912" s="1"/>
      <c r="AU912" s="2">
        <f t="shared" si="111"/>
        <v>0</v>
      </c>
      <c r="AW912" s="1"/>
      <c r="AX912" s="1"/>
      <c r="AY912" s="1"/>
      <c r="AZ912" s="2">
        <f t="shared" si="107"/>
        <v>0</v>
      </c>
      <c r="BA912" s="2">
        <f>SUM(AF912,AH912,-AZ912,-Table1913[[#This Row],[Sale Fee]])</f>
        <v>0</v>
      </c>
      <c r="BC912" s="1"/>
      <c r="BD912" s="1"/>
      <c r="BE912" s="1"/>
    </row>
    <row r="913" spans="1:57" x14ac:dyDescent="0.25">
      <c r="A913" s="1"/>
      <c r="B913" s="1"/>
      <c r="E913" s="4"/>
      <c r="F913" s="4"/>
      <c r="Q913" s="1"/>
      <c r="R913" s="1"/>
      <c r="S913" s="1"/>
      <c r="U913" s="1"/>
      <c r="V913" s="1"/>
      <c r="W913" s="1"/>
      <c r="X913" s="1"/>
      <c r="Y913" s="1"/>
      <c r="Z913" s="1">
        <f>Table1913[[#This Row],[Quantity2]]*Table1913[[#This Row],[U Cost]]</f>
        <v>0</v>
      </c>
      <c r="AB913" s="1"/>
      <c r="AC913" s="1"/>
      <c r="AD913" s="1">
        <f t="shared" si="109"/>
        <v>0</v>
      </c>
      <c r="AE913" s="1"/>
      <c r="AF913" s="1">
        <f>SUM(Table1913[[#This Row],[Total 
Paid]:[Shipping 
Charged]])</f>
        <v>0</v>
      </c>
      <c r="AG913" s="1"/>
      <c r="AH913" s="1"/>
      <c r="AI913" s="1">
        <f t="shared" si="110"/>
        <v>0</v>
      </c>
      <c r="AK913" s="1"/>
      <c r="AL913" s="1"/>
      <c r="AM913" s="1"/>
      <c r="AN913" s="1"/>
      <c r="AP913" s="30"/>
      <c r="AQ913" s="1"/>
      <c r="AR913" s="1">
        <f t="shared" si="112"/>
        <v>0</v>
      </c>
      <c r="AS913" s="1"/>
      <c r="AT913" s="1"/>
      <c r="AU913" s="2">
        <f t="shared" si="111"/>
        <v>0</v>
      </c>
      <c r="AW913" s="1"/>
      <c r="AX913" s="1"/>
      <c r="AY913" s="1"/>
      <c r="AZ913" s="2">
        <f t="shared" si="107"/>
        <v>0</v>
      </c>
      <c r="BA913" s="2">
        <f>SUM(AF913,AH913,-AZ913,-Table1913[[#This Row],[Sale Fee]])</f>
        <v>0</v>
      </c>
      <c r="BC913" s="1"/>
      <c r="BD913" s="1"/>
      <c r="BE913" s="1"/>
    </row>
    <row r="914" spans="1:57" x14ac:dyDescent="0.25">
      <c r="A914" s="1"/>
      <c r="B914" s="1"/>
      <c r="E914" s="4"/>
      <c r="F914" s="4"/>
      <c r="Q914" s="1"/>
      <c r="R914" s="1"/>
      <c r="S914" s="1"/>
      <c r="U914" s="1"/>
      <c r="V914" s="1"/>
      <c r="W914" s="1"/>
      <c r="X914" s="1"/>
      <c r="Y914" s="1"/>
      <c r="Z914" s="1">
        <f>Table1913[[#This Row],[Quantity2]]*Table1913[[#This Row],[U Cost]]</f>
        <v>0</v>
      </c>
      <c r="AB914" s="1"/>
      <c r="AC914" s="1"/>
      <c r="AD914" s="1">
        <f t="shared" si="109"/>
        <v>0</v>
      </c>
      <c r="AE914" s="1"/>
      <c r="AF914" s="1">
        <f>SUM(Table1913[[#This Row],[Total 
Paid]:[Shipping 
Charged]])</f>
        <v>0</v>
      </c>
      <c r="AG914" s="1"/>
      <c r="AH914" s="1"/>
      <c r="AI914" s="1">
        <f t="shared" si="110"/>
        <v>0</v>
      </c>
      <c r="AK914" s="1"/>
      <c r="AL914" s="1"/>
      <c r="AM914" s="1"/>
      <c r="AN914" s="1"/>
      <c r="AP914" s="30"/>
      <c r="AQ914" s="1"/>
      <c r="AR914" s="1">
        <f t="shared" si="112"/>
        <v>0</v>
      </c>
      <c r="AS914" s="1"/>
      <c r="AT914" s="1"/>
      <c r="AU914" s="2">
        <f t="shared" si="111"/>
        <v>0</v>
      </c>
      <c r="AW914" s="1"/>
      <c r="AX914" s="1"/>
      <c r="AY914" s="1"/>
      <c r="AZ914" s="2">
        <f t="shared" si="107"/>
        <v>0</v>
      </c>
      <c r="BA914" s="2">
        <f>SUM(AF914,AH914,-AZ914,-Table1913[[#This Row],[Sale Fee]])</f>
        <v>0</v>
      </c>
      <c r="BC914" s="1"/>
      <c r="BD914" s="1"/>
      <c r="BE914" s="1"/>
    </row>
    <row r="915" spans="1:57" x14ac:dyDescent="0.25">
      <c r="A915" s="1"/>
      <c r="B915" s="1"/>
      <c r="E915" s="4"/>
      <c r="F915" s="4"/>
      <c r="Q915" s="1"/>
      <c r="R915" s="1"/>
      <c r="S915" s="1"/>
      <c r="U915" s="1"/>
      <c r="V915" s="1"/>
      <c r="W915" s="1"/>
      <c r="X915" s="1"/>
      <c r="Y915" s="1"/>
      <c r="Z915" s="1">
        <f>Table1913[[#This Row],[Quantity2]]*Table1913[[#This Row],[U Cost]]</f>
        <v>0</v>
      </c>
      <c r="AB915" s="1"/>
      <c r="AC915" s="1"/>
      <c r="AD915" s="1">
        <f t="shared" si="109"/>
        <v>0</v>
      </c>
      <c r="AE915" s="1"/>
      <c r="AF915" s="1">
        <f>SUM(Table1913[[#This Row],[Total 
Paid]:[Shipping 
Charged]])</f>
        <v>0</v>
      </c>
      <c r="AG915" s="1"/>
      <c r="AH915" s="1"/>
      <c r="AI915" s="1">
        <f t="shared" si="110"/>
        <v>0</v>
      </c>
      <c r="AK915" s="1"/>
      <c r="AL915" s="1"/>
      <c r="AM915" s="1"/>
      <c r="AN915" s="1"/>
      <c r="AP915" s="30"/>
      <c r="AQ915" s="1"/>
      <c r="AR915" s="1">
        <f t="shared" si="112"/>
        <v>0</v>
      </c>
      <c r="AS915" s="1"/>
      <c r="AT915" s="1"/>
      <c r="AU915" s="2">
        <f t="shared" si="111"/>
        <v>0</v>
      </c>
      <c r="AW915" s="1"/>
      <c r="AX915" s="1"/>
      <c r="AY915" s="1"/>
      <c r="AZ915" s="2">
        <f t="shared" si="107"/>
        <v>0</v>
      </c>
      <c r="BA915" s="2">
        <f>SUM(AF915,AH915,-AZ915,-Table1913[[#This Row],[Sale Fee]])</f>
        <v>0</v>
      </c>
      <c r="BC915" s="1"/>
      <c r="BD915" s="1"/>
      <c r="BE915" s="1"/>
    </row>
    <row r="916" spans="1:57" x14ac:dyDescent="0.25">
      <c r="A916" s="1"/>
      <c r="B916" s="1"/>
      <c r="E916" s="4"/>
      <c r="F916" s="4"/>
      <c r="Q916" s="1"/>
      <c r="R916" s="1"/>
      <c r="S916" s="1"/>
      <c r="U916" s="1"/>
      <c r="V916" s="1"/>
      <c r="W916" s="1"/>
      <c r="X916" s="1"/>
      <c r="Y916" s="1"/>
      <c r="Z916" s="1">
        <f>Table1913[[#This Row],[Quantity2]]*Table1913[[#This Row],[U Cost]]</f>
        <v>0</v>
      </c>
      <c r="AB916" s="1"/>
      <c r="AC916" s="1"/>
      <c r="AD916" s="1">
        <f t="shared" si="109"/>
        <v>0</v>
      </c>
      <c r="AE916" s="1"/>
      <c r="AF916" s="1">
        <f>SUM(Table1913[[#This Row],[Total 
Paid]:[Shipping 
Charged]])</f>
        <v>0</v>
      </c>
      <c r="AG916" s="1"/>
      <c r="AH916" s="1"/>
      <c r="AI916" s="1">
        <f t="shared" si="110"/>
        <v>0</v>
      </c>
      <c r="AK916" s="1"/>
      <c r="AL916" s="1"/>
      <c r="AM916" s="1"/>
      <c r="AN916" s="1"/>
      <c r="AP916" s="30"/>
      <c r="AQ916" s="1"/>
      <c r="AR916" s="1">
        <f t="shared" si="112"/>
        <v>0</v>
      </c>
      <c r="AS916" s="1"/>
      <c r="AT916" s="1"/>
      <c r="AU916" s="2">
        <f t="shared" si="111"/>
        <v>0</v>
      </c>
      <c r="AW916" s="1"/>
      <c r="AX916" s="1"/>
      <c r="AY916" s="1"/>
      <c r="AZ916" s="2">
        <f t="shared" si="107"/>
        <v>0</v>
      </c>
      <c r="BA916" s="2">
        <f>SUM(AF916,AH916,-AZ916,-Table1913[[#This Row],[Sale Fee]])</f>
        <v>0</v>
      </c>
      <c r="BC916" s="1"/>
      <c r="BD916" s="1"/>
      <c r="BE916" s="1"/>
    </row>
    <row r="917" spans="1:57" x14ac:dyDescent="0.25">
      <c r="A917" s="1"/>
      <c r="B917" s="1"/>
      <c r="E917" s="4"/>
      <c r="F917" s="4"/>
      <c r="Q917" s="1"/>
      <c r="R917" s="1"/>
      <c r="S917" s="1"/>
      <c r="U917" s="1"/>
      <c r="V917" s="1"/>
      <c r="W917" s="1"/>
      <c r="X917" s="1"/>
      <c r="Y917" s="1"/>
      <c r="Z917" s="1">
        <f>Table1913[[#This Row],[Quantity2]]*Table1913[[#This Row],[U Cost]]</f>
        <v>0</v>
      </c>
      <c r="AB917" s="1"/>
      <c r="AC917" s="1"/>
      <c r="AD917" s="1">
        <f t="shared" si="109"/>
        <v>0</v>
      </c>
      <c r="AE917" s="1"/>
      <c r="AF917" s="1">
        <f>SUM(Table1913[[#This Row],[Total 
Paid]:[Shipping 
Charged]])</f>
        <v>0</v>
      </c>
      <c r="AG917" s="1"/>
      <c r="AH917" s="1"/>
      <c r="AI917" s="1">
        <f t="shared" si="110"/>
        <v>0</v>
      </c>
      <c r="AK917" s="1"/>
      <c r="AL917" s="1"/>
      <c r="AM917" s="1"/>
      <c r="AN917" s="1"/>
      <c r="AP917" s="30"/>
      <c r="AQ917" s="1"/>
      <c r="AR917" s="1">
        <f t="shared" si="112"/>
        <v>0</v>
      </c>
      <c r="AS917" s="1"/>
      <c r="AT917" s="1"/>
      <c r="AU917" s="2">
        <f t="shared" si="111"/>
        <v>0</v>
      </c>
      <c r="AW917" s="1"/>
      <c r="AX917" s="1"/>
      <c r="AY917" s="1"/>
      <c r="AZ917" s="2">
        <f t="shared" si="107"/>
        <v>0</v>
      </c>
      <c r="BA917" s="2">
        <f>SUM(AF917,AH917,-AZ917,-Table1913[[#This Row],[Sale Fee]])</f>
        <v>0</v>
      </c>
      <c r="BC917" s="1"/>
      <c r="BD917" s="1"/>
      <c r="BE917" s="1"/>
    </row>
    <row r="918" spans="1:57" x14ac:dyDescent="0.25">
      <c r="A918" s="1"/>
      <c r="B918" s="1"/>
      <c r="E918" s="4"/>
      <c r="F918" s="4"/>
      <c r="Q918" s="1"/>
      <c r="R918" s="1"/>
      <c r="S918" s="1"/>
      <c r="U918" s="1"/>
      <c r="V918" s="1"/>
      <c r="W918" s="1"/>
      <c r="X918" s="1"/>
      <c r="Y918" s="1"/>
      <c r="Z918" s="1">
        <f>Table1913[[#This Row],[Quantity2]]*Table1913[[#This Row],[U Cost]]</f>
        <v>0</v>
      </c>
      <c r="AB918" s="1"/>
      <c r="AC918" s="1"/>
      <c r="AD918" s="1">
        <f t="shared" si="109"/>
        <v>0</v>
      </c>
      <c r="AE918" s="1"/>
      <c r="AF918" s="1">
        <f>SUM(Table1913[[#This Row],[Total 
Paid]:[Shipping 
Charged]])</f>
        <v>0</v>
      </c>
      <c r="AG918" s="1"/>
      <c r="AH918" s="1"/>
      <c r="AI918" s="1">
        <f t="shared" si="110"/>
        <v>0</v>
      </c>
      <c r="AK918" s="1"/>
      <c r="AL918" s="1"/>
      <c r="AM918" s="1"/>
      <c r="AN918" s="1"/>
      <c r="AP918" s="30"/>
      <c r="AQ918" s="1"/>
      <c r="AR918" s="1">
        <f t="shared" si="112"/>
        <v>0</v>
      </c>
      <c r="AS918" s="1"/>
      <c r="AT918" s="1"/>
      <c r="AU918" s="2">
        <f t="shared" si="111"/>
        <v>0</v>
      </c>
      <c r="AW918" s="1"/>
      <c r="AX918" s="1"/>
      <c r="AY918" s="1"/>
      <c r="AZ918" s="2">
        <f t="shared" si="107"/>
        <v>0</v>
      </c>
      <c r="BA918" s="2">
        <f>SUM(AF918,AH918,-AZ918,-Table1913[[#This Row],[Sale Fee]])</f>
        <v>0</v>
      </c>
      <c r="BC918" s="1"/>
      <c r="BD918" s="1"/>
      <c r="BE918" s="1"/>
    </row>
    <row r="919" spans="1:57" x14ac:dyDescent="0.25">
      <c r="A919" s="1"/>
      <c r="B919" s="1"/>
      <c r="E919" s="4"/>
      <c r="F919" s="4"/>
      <c r="Q919" s="1"/>
      <c r="R919" s="1"/>
      <c r="S919" s="1"/>
      <c r="U919" s="1"/>
      <c r="V919" s="1"/>
      <c r="W919" s="1"/>
      <c r="X919" s="1"/>
      <c r="Y919" s="1"/>
      <c r="Z919" s="1">
        <f>Table1913[[#This Row],[Quantity2]]*Table1913[[#This Row],[U Cost]]</f>
        <v>0</v>
      </c>
      <c r="AB919" s="1"/>
      <c r="AC919" s="1"/>
      <c r="AD919" s="1">
        <f t="shared" si="109"/>
        <v>0</v>
      </c>
      <c r="AE919" s="1"/>
      <c r="AF919" s="1">
        <f>SUM(Table1913[[#This Row],[Total 
Paid]:[Shipping 
Charged]])</f>
        <v>0</v>
      </c>
      <c r="AG919" s="1"/>
      <c r="AH919" s="1"/>
      <c r="AI919" s="1">
        <f t="shared" si="110"/>
        <v>0</v>
      </c>
      <c r="AK919" s="1"/>
      <c r="AL919" s="1"/>
      <c r="AM919" s="1"/>
      <c r="AN919" s="1"/>
      <c r="AP919" s="30"/>
      <c r="AQ919" s="1"/>
      <c r="AR919" s="1">
        <f t="shared" si="112"/>
        <v>0</v>
      </c>
      <c r="AS919" s="1"/>
      <c r="AT919" s="1"/>
      <c r="AU919" s="2">
        <f t="shared" si="111"/>
        <v>0</v>
      </c>
      <c r="AW919" s="1"/>
      <c r="AX919" s="1"/>
      <c r="AY919" s="1"/>
      <c r="AZ919" s="2">
        <f t="shared" si="107"/>
        <v>0</v>
      </c>
      <c r="BA919" s="2">
        <f>SUM(AF919,AH919,-AZ919,-Table1913[[#This Row],[Sale Fee]])</f>
        <v>0</v>
      </c>
      <c r="BC919" s="1"/>
      <c r="BD919" s="1"/>
      <c r="BE919" s="1"/>
    </row>
    <row r="920" spans="1:57" x14ac:dyDescent="0.25">
      <c r="A920" s="1"/>
      <c r="B920" s="1"/>
      <c r="E920" s="4"/>
      <c r="F920" s="4"/>
      <c r="Q920" s="1"/>
      <c r="R920" s="1"/>
      <c r="S920" s="1"/>
      <c r="U920" s="1"/>
      <c r="V920" s="1"/>
      <c r="W920" s="1">
        <f t="shared" ref="W920" si="113">U920*V920</f>
        <v>0</v>
      </c>
      <c r="X920" s="1"/>
      <c r="Y920" s="1"/>
      <c r="Z920" s="1">
        <f>Table1913[[#This Row],[Quantity2]]*Table1913[[#This Row],[U Cost]]</f>
        <v>0</v>
      </c>
      <c r="AB920" s="1"/>
      <c r="AC920" s="1"/>
      <c r="AD920" s="1">
        <f t="shared" si="109"/>
        <v>0</v>
      </c>
      <c r="AE920" s="1"/>
      <c r="AF920" s="1">
        <f>SUM(Table1913[[#This Row],[Total 
Paid]:[Shipping 
Charged]])</f>
        <v>0</v>
      </c>
      <c r="AG920" s="1"/>
      <c r="AH920" s="1"/>
      <c r="AI920" s="1">
        <f t="shared" si="110"/>
        <v>0</v>
      </c>
      <c r="AK920" s="1"/>
      <c r="AL920" s="1"/>
      <c r="AM920" s="1"/>
      <c r="AN920" s="1"/>
      <c r="AP920" s="30"/>
      <c r="AQ920" s="1"/>
      <c r="AR920" s="1">
        <f t="shared" si="112"/>
        <v>0</v>
      </c>
      <c r="AS920" s="1"/>
      <c r="AT920" s="1"/>
      <c r="AU920" s="2">
        <f t="shared" si="111"/>
        <v>0</v>
      </c>
      <c r="AW920" s="1"/>
      <c r="AX920" s="1"/>
      <c r="AY920" s="1"/>
      <c r="AZ920" s="2">
        <f t="shared" si="107"/>
        <v>0</v>
      </c>
      <c r="BA920" s="2">
        <f>SUM(AF920,AH920,-AZ920,-Table1913[[#This Row],[Sale Fee]])</f>
        <v>0</v>
      </c>
      <c r="BC920" s="1"/>
      <c r="BD920" s="1"/>
      <c r="BE920" s="1"/>
    </row>
    <row r="921" spans="1:57" x14ac:dyDescent="0.25">
      <c r="A921" s="1"/>
      <c r="B921" s="1"/>
      <c r="E921" s="4"/>
      <c r="F921" s="4"/>
      <c r="Q921" s="1"/>
      <c r="R921" s="1"/>
      <c r="S921" s="1"/>
      <c r="U921" s="1"/>
      <c r="V921" s="1"/>
      <c r="W921" s="1"/>
      <c r="X921" s="1"/>
      <c r="Y921" s="1"/>
      <c r="Z921" s="1">
        <f>Table1913[[#This Row],[Quantity2]]*Table1913[[#This Row],[U Cost]]</f>
        <v>0</v>
      </c>
      <c r="AB921" s="1"/>
      <c r="AC921" s="1"/>
      <c r="AD921" s="1">
        <f t="shared" si="109"/>
        <v>0</v>
      </c>
      <c r="AE921" s="1"/>
      <c r="AF921" s="1">
        <f>SUM(Table1913[[#This Row],[Total 
Paid]:[Shipping 
Charged]])</f>
        <v>0</v>
      </c>
      <c r="AG921" s="1"/>
      <c r="AH921" s="1"/>
      <c r="AI921" s="1">
        <f t="shared" si="110"/>
        <v>0</v>
      </c>
      <c r="AK921" s="1"/>
      <c r="AL921" s="1"/>
      <c r="AM921" s="1"/>
      <c r="AN921" s="1"/>
      <c r="AP921" s="30"/>
      <c r="AQ921" s="1"/>
      <c r="AR921" s="1">
        <f t="shared" si="112"/>
        <v>0</v>
      </c>
      <c r="AS921" s="1"/>
      <c r="AT921" s="1"/>
      <c r="AU921" s="2">
        <f t="shared" si="111"/>
        <v>0</v>
      </c>
      <c r="AW921" s="1"/>
      <c r="AX921" s="1"/>
      <c r="AY921" s="1"/>
      <c r="AZ921" s="2">
        <f t="shared" si="107"/>
        <v>0</v>
      </c>
      <c r="BA921" s="2">
        <f>SUM(AF921,AH921,-AZ921,-Table1913[[#This Row],[Sale Fee]])</f>
        <v>0</v>
      </c>
      <c r="BC921" s="1"/>
      <c r="BD921" s="1"/>
      <c r="BE921" s="1"/>
    </row>
    <row r="922" spans="1:57" x14ac:dyDescent="0.25">
      <c r="A922" s="1"/>
      <c r="B922" s="1"/>
      <c r="E922" s="4"/>
      <c r="F922" s="4"/>
      <c r="Q922" s="1"/>
      <c r="R922" s="1"/>
      <c r="S922" s="1"/>
      <c r="U922" s="1"/>
      <c r="V922" s="1"/>
      <c r="W922" s="1"/>
      <c r="X922" s="1"/>
      <c r="Y922" s="1"/>
      <c r="Z922" s="1">
        <f>Table1913[[#This Row],[Quantity2]]*Table1913[[#This Row],[U Cost]]</f>
        <v>0</v>
      </c>
      <c r="AB922" s="1"/>
      <c r="AC922" s="1"/>
      <c r="AD922" s="1">
        <f t="shared" si="109"/>
        <v>0</v>
      </c>
      <c r="AE922" s="1"/>
      <c r="AF922" s="1">
        <f>SUM(Table1913[[#This Row],[Total 
Paid]:[Shipping 
Charged]])</f>
        <v>0</v>
      </c>
      <c r="AG922" s="1"/>
      <c r="AH922" s="1"/>
      <c r="AI922" s="1">
        <f t="shared" si="110"/>
        <v>0</v>
      </c>
      <c r="AK922" s="1"/>
      <c r="AL922" s="1"/>
      <c r="AM922" s="1"/>
      <c r="AN922" s="1"/>
      <c r="AP922" s="30"/>
      <c r="AQ922" s="1"/>
      <c r="AR922" s="1">
        <f t="shared" si="112"/>
        <v>0</v>
      </c>
      <c r="AS922" s="1"/>
      <c r="AT922" s="1"/>
      <c r="AU922" s="2">
        <f t="shared" si="111"/>
        <v>0</v>
      </c>
      <c r="AW922" s="1"/>
      <c r="AX922" s="1"/>
      <c r="AY922" s="1"/>
      <c r="AZ922" s="2">
        <f t="shared" si="107"/>
        <v>0</v>
      </c>
      <c r="BA922" s="2">
        <f>SUM(AF922,AH922,-AZ922,-Table1913[[#This Row],[Sale Fee]])</f>
        <v>0</v>
      </c>
      <c r="BC922" s="1"/>
      <c r="BD922" s="1"/>
      <c r="BE922" s="1"/>
    </row>
    <row r="923" spans="1:57" x14ac:dyDescent="0.25">
      <c r="A923" s="1"/>
      <c r="B923" s="1"/>
      <c r="E923" s="4"/>
      <c r="F923" s="4"/>
      <c r="Q923" s="1"/>
      <c r="R923" s="1"/>
      <c r="S923" s="1"/>
      <c r="U923" s="1"/>
      <c r="V923" s="1"/>
      <c r="W923" s="1"/>
      <c r="X923" s="1"/>
      <c r="Y923" s="1"/>
      <c r="Z923" s="1">
        <f>Table1913[[#This Row],[Quantity2]]*Table1913[[#This Row],[U Cost]]</f>
        <v>0</v>
      </c>
      <c r="AB923" s="1"/>
      <c r="AC923" s="1"/>
      <c r="AD923" s="1">
        <f t="shared" si="109"/>
        <v>0</v>
      </c>
      <c r="AE923" s="1"/>
      <c r="AF923" s="1">
        <f>SUM(Table1913[[#This Row],[Total 
Paid]:[Shipping 
Charged]])</f>
        <v>0</v>
      </c>
      <c r="AG923" s="1"/>
      <c r="AH923" s="1"/>
      <c r="AI923" s="1">
        <f t="shared" si="110"/>
        <v>0</v>
      </c>
      <c r="AK923" s="1"/>
      <c r="AL923" s="1"/>
      <c r="AM923" s="1"/>
      <c r="AN923" s="1"/>
      <c r="AP923" s="30"/>
      <c r="AQ923" s="1"/>
      <c r="AR923" s="1">
        <f t="shared" si="112"/>
        <v>0</v>
      </c>
      <c r="AS923" s="1"/>
      <c r="AT923" s="1"/>
      <c r="AU923" s="2">
        <f t="shared" si="111"/>
        <v>0</v>
      </c>
      <c r="AW923" s="1"/>
      <c r="AX923" s="1"/>
      <c r="AY923" s="1"/>
      <c r="AZ923" s="2">
        <f t="shared" si="107"/>
        <v>0</v>
      </c>
      <c r="BA923" s="2">
        <f>SUM(AF923,AH923,-AZ923,-Table1913[[#This Row],[Sale Fee]])</f>
        <v>0</v>
      </c>
      <c r="BC923" s="1"/>
      <c r="BD923" s="1"/>
      <c r="BE923" s="1"/>
    </row>
    <row r="924" spans="1:57" x14ac:dyDescent="0.25">
      <c r="A924" s="1"/>
      <c r="B924" s="1"/>
      <c r="E924" s="4"/>
      <c r="F924" s="4"/>
      <c r="Q924" s="1"/>
      <c r="R924" s="1"/>
      <c r="S924" s="1"/>
      <c r="U924" s="1"/>
      <c r="V924" s="1"/>
      <c r="W924" s="1"/>
      <c r="X924" s="1"/>
      <c r="Y924" s="1"/>
      <c r="Z924" s="1">
        <f>Table1913[[#This Row],[Quantity2]]*Table1913[[#This Row],[U Cost]]</f>
        <v>0</v>
      </c>
      <c r="AB924" s="1"/>
      <c r="AC924" s="1"/>
      <c r="AD924" s="1">
        <f t="shared" si="109"/>
        <v>0</v>
      </c>
      <c r="AE924" s="1"/>
      <c r="AF924" s="1">
        <f>SUM(Table1913[[#This Row],[Total 
Paid]:[Shipping 
Charged]])</f>
        <v>0</v>
      </c>
      <c r="AG924" s="1"/>
      <c r="AH924" s="1"/>
      <c r="AI924" s="1">
        <f t="shared" si="110"/>
        <v>0</v>
      </c>
      <c r="AK924" s="1"/>
      <c r="AL924" s="1"/>
      <c r="AM924" s="1"/>
      <c r="AN924" s="1"/>
      <c r="AP924" s="30"/>
      <c r="AQ924" s="1"/>
      <c r="AR924" s="1">
        <f t="shared" si="112"/>
        <v>0</v>
      </c>
      <c r="AS924" s="1"/>
      <c r="AT924" s="1"/>
      <c r="AU924" s="2">
        <f t="shared" si="111"/>
        <v>0</v>
      </c>
      <c r="AW924" s="1"/>
      <c r="AX924" s="1"/>
      <c r="AY924" s="1"/>
      <c r="AZ924" s="2">
        <f t="shared" si="107"/>
        <v>0</v>
      </c>
      <c r="BA924" s="2">
        <f>SUM(AF924,AH924,-AZ924,-Table1913[[#This Row],[Sale Fee]])</f>
        <v>0</v>
      </c>
      <c r="BC924" s="1"/>
      <c r="BD924" s="1"/>
      <c r="BE924" s="1"/>
    </row>
    <row r="925" spans="1:57" x14ac:dyDescent="0.25">
      <c r="A925" s="1"/>
      <c r="B925" s="1"/>
      <c r="E925" s="4"/>
      <c r="F925" s="4"/>
      <c r="Q925" s="1"/>
      <c r="R925" s="1"/>
      <c r="S925" s="1"/>
      <c r="U925" s="1"/>
      <c r="V925" s="1"/>
      <c r="W925" s="1"/>
      <c r="X925" s="1"/>
      <c r="Y925" s="1"/>
      <c r="Z925" s="1">
        <f>Table1913[[#This Row],[Quantity2]]*Table1913[[#This Row],[U Cost]]</f>
        <v>0</v>
      </c>
      <c r="AB925" s="1"/>
      <c r="AC925" s="1"/>
      <c r="AD925" s="1">
        <f t="shared" si="109"/>
        <v>0</v>
      </c>
      <c r="AE925" s="1"/>
      <c r="AF925" s="1">
        <f>SUM(Table1913[[#This Row],[Total 
Paid]:[Shipping 
Charged]])</f>
        <v>0</v>
      </c>
      <c r="AG925" s="1"/>
      <c r="AH925" s="1"/>
      <c r="AI925" s="1">
        <f t="shared" si="110"/>
        <v>0</v>
      </c>
      <c r="AK925" s="1"/>
      <c r="AL925" s="1"/>
      <c r="AM925" s="1"/>
      <c r="AN925" s="1"/>
      <c r="AP925" s="30"/>
      <c r="AQ925" s="1"/>
      <c r="AR925" s="1">
        <f t="shared" si="112"/>
        <v>0</v>
      </c>
      <c r="AS925" s="1"/>
      <c r="AT925" s="1"/>
      <c r="AU925" s="2">
        <f t="shared" si="111"/>
        <v>0</v>
      </c>
      <c r="AW925" s="1"/>
      <c r="AX925" s="1"/>
      <c r="AY925" s="1"/>
      <c r="AZ925" s="2">
        <f t="shared" si="107"/>
        <v>0</v>
      </c>
      <c r="BA925" s="2">
        <f>SUM(AF925,AH925,-AZ925,-Table1913[[#This Row],[Sale Fee]])</f>
        <v>0</v>
      </c>
      <c r="BC925" s="1"/>
      <c r="BD925" s="1"/>
      <c r="BE925" s="1"/>
    </row>
    <row r="926" spans="1:57" x14ac:dyDescent="0.25">
      <c r="A926" s="1"/>
      <c r="B926" s="1"/>
      <c r="E926" s="4"/>
      <c r="F926" s="4"/>
      <c r="Q926" s="1"/>
      <c r="R926" s="1"/>
      <c r="S926" s="1"/>
      <c r="U926" s="1"/>
      <c r="V926" s="1"/>
      <c r="W926" s="1"/>
      <c r="X926" s="1"/>
      <c r="Y926" s="1"/>
      <c r="Z926" s="1">
        <f>Table1913[[#This Row],[Quantity2]]*Table1913[[#This Row],[U Cost]]</f>
        <v>0</v>
      </c>
      <c r="AB926" s="1"/>
      <c r="AC926" s="1"/>
      <c r="AD926" s="1">
        <f t="shared" si="109"/>
        <v>0</v>
      </c>
      <c r="AE926" s="1"/>
      <c r="AF926" s="1">
        <f>SUM(Table1913[[#This Row],[Total 
Paid]:[Shipping 
Charged]])</f>
        <v>0</v>
      </c>
      <c r="AG926" s="1"/>
      <c r="AH926" s="1"/>
      <c r="AI926" s="1">
        <f t="shared" si="110"/>
        <v>0</v>
      </c>
      <c r="AK926" s="1"/>
      <c r="AL926" s="1"/>
      <c r="AM926" s="1"/>
      <c r="AN926" s="1"/>
      <c r="AP926" s="30"/>
      <c r="AQ926" s="1"/>
      <c r="AR926" s="1">
        <f t="shared" si="112"/>
        <v>0</v>
      </c>
      <c r="AS926" s="1"/>
      <c r="AT926" s="1"/>
      <c r="AU926" s="2">
        <f t="shared" si="111"/>
        <v>0</v>
      </c>
      <c r="AW926" s="1"/>
      <c r="AX926" s="1"/>
      <c r="AY926" s="1"/>
      <c r="AZ926" s="2">
        <f t="shared" si="107"/>
        <v>0</v>
      </c>
      <c r="BA926" s="2">
        <f>SUM(AF926,AH926,-AZ926,-Table1913[[#This Row],[Sale Fee]])</f>
        <v>0</v>
      </c>
      <c r="BC926" s="1"/>
      <c r="BD926" s="1"/>
      <c r="BE926" s="1"/>
    </row>
    <row r="927" spans="1:57" x14ac:dyDescent="0.25">
      <c r="A927" s="1"/>
      <c r="B927" s="1"/>
      <c r="E927" s="4"/>
      <c r="F927" s="4"/>
      <c r="Q927" s="1"/>
      <c r="R927" s="1"/>
      <c r="S927" s="1"/>
      <c r="U927" s="1"/>
      <c r="V927" s="1"/>
      <c r="W927" s="1"/>
      <c r="X927" s="1"/>
      <c r="Y927" s="1"/>
      <c r="Z927" s="1">
        <f>Table1913[[#This Row],[Quantity2]]*Table1913[[#This Row],[U Cost]]</f>
        <v>0</v>
      </c>
      <c r="AB927" s="1"/>
      <c r="AC927" s="1"/>
      <c r="AD927" s="1">
        <f t="shared" si="109"/>
        <v>0</v>
      </c>
      <c r="AE927" s="1"/>
      <c r="AF927" s="1">
        <f>SUM(Table1913[[#This Row],[Total 
Paid]:[Shipping 
Charged]])</f>
        <v>0</v>
      </c>
      <c r="AG927" s="1"/>
      <c r="AH927" s="1"/>
      <c r="AI927" s="1">
        <f t="shared" si="110"/>
        <v>0</v>
      </c>
      <c r="AK927" s="1"/>
      <c r="AL927" s="1"/>
      <c r="AM927" s="1"/>
      <c r="AN927" s="1"/>
      <c r="AP927" s="30"/>
      <c r="AQ927" s="1"/>
      <c r="AR927" s="1">
        <f t="shared" si="112"/>
        <v>0</v>
      </c>
      <c r="AS927" s="1"/>
      <c r="AT927" s="1"/>
      <c r="AU927" s="2">
        <f t="shared" si="111"/>
        <v>0</v>
      </c>
      <c r="AW927" s="1"/>
      <c r="AX927" s="1"/>
      <c r="AY927" s="1"/>
      <c r="AZ927" s="2">
        <f t="shared" si="107"/>
        <v>0</v>
      </c>
      <c r="BA927" s="2">
        <f>SUM(AF927,AH927,-AZ927,-Table1913[[#This Row],[Sale Fee]])</f>
        <v>0</v>
      </c>
      <c r="BC927" s="1"/>
      <c r="BD927" s="1"/>
      <c r="BE927" s="1"/>
    </row>
    <row r="928" spans="1:57" x14ac:dyDescent="0.25">
      <c r="A928" s="1"/>
      <c r="B928" s="1"/>
      <c r="E928" s="4"/>
      <c r="F928" s="4"/>
      <c r="Q928" s="1"/>
      <c r="R928" s="1"/>
      <c r="S928" s="1"/>
      <c r="U928" s="1"/>
      <c r="V928" s="1"/>
      <c r="W928" s="1"/>
      <c r="X928" s="1"/>
      <c r="Y928" s="1"/>
      <c r="Z928" s="1">
        <f>Table1913[[#This Row],[Quantity2]]*Table1913[[#This Row],[U Cost]]</f>
        <v>0</v>
      </c>
      <c r="AB928" s="1"/>
      <c r="AC928" s="1"/>
      <c r="AD928" s="1">
        <f t="shared" si="109"/>
        <v>0</v>
      </c>
      <c r="AE928" s="1"/>
      <c r="AF928" s="1">
        <f>SUM(Table1913[[#This Row],[Total 
Paid]:[Shipping 
Charged]])</f>
        <v>0</v>
      </c>
      <c r="AG928" s="1"/>
      <c r="AH928" s="1"/>
      <c r="AI928" s="1">
        <f t="shared" si="110"/>
        <v>0</v>
      </c>
      <c r="AK928" s="1"/>
      <c r="AL928" s="1"/>
      <c r="AM928" s="1"/>
      <c r="AN928" s="1"/>
      <c r="AP928" s="30"/>
      <c r="AQ928" s="1"/>
      <c r="AR928" s="1">
        <f t="shared" si="112"/>
        <v>0</v>
      </c>
      <c r="AS928" s="1"/>
      <c r="AT928" s="1"/>
      <c r="AU928" s="2">
        <f t="shared" si="111"/>
        <v>0</v>
      </c>
      <c r="AW928" s="1"/>
      <c r="AX928" s="1"/>
      <c r="AY928" s="1"/>
      <c r="AZ928" s="2">
        <f t="shared" si="107"/>
        <v>0</v>
      </c>
      <c r="BA928" s="2">
        <f>SUM(AF928,AH928,-AZ928,-Table1913[[#This Row],[Sale Fee]])</f>
        <v>0</v>
      </c>
      <c r="BC928" s="1"/>
      <c r="BD928" s="1"/>
      <c r="BE928" s="1"/>
    </row>
    <row r="929" spans="1:57" x14ac:dyDescent="0.25">
      <c r="A929" s="1"/>
      <c r="B929" s="1"/>
      <c r="E929" s="4"/>
      <c r="F929" s="4"/>
      <c r="Q929" s="1"/>
      <c r="R929" s="1"/>
      <c r="S929" s="1"/>
      <c r="U929" s="1"/>
      <c r="V929" s="1"/>
      <c r="W929" s="1"/>
      <c r="X929" s="1"/>
      <c r="Y929" s="1"/>
      <c r="Z929" s="1">
        <f>Table1913[[#This Row],[Quantity2]]*Table1913[[#This Row],[U Cost]]</f>
        <v>0</v>
      </c>
      <c r="AB929" s="1"/>
      <c r="AC929" s="1"/>
      <c r="AD929" s="1">
        <f t="shared" si="109"/>
        <v>0</v>
      </c>
      <c r="AE929" s="1"/>
      <c r="AF929" s="1">
        <f>SUM(Table1913[[#This Row],[Total 
Paid]:[Shipping 
Charged]])</f>
        <v>0</v>
      </c>
      <c r="AG929" s="1"/>
      <c r="AH929" s="1"/>
      <c r="AI929" s="1">
        <f t="shared" si="110"/>
        <v>0</v>
      </c>
      <c r="AK929" s="1"/>
      <c r="AL929" s="1"/>
      <c r="AM929" s="1"/>
      <c r="AN929" s="1"/>
      <c r="AP929" s="30"/>
      <c r="AQ929" s="1"/>
      <c r="AR929" s="1">
        <f t="shared" si="112"/>
        <v>0</v>
      </c>
      <c r="AS929" s="1"/>
      <c r="AT929" s="1"/>
      <c r="AU929" s="2">
        <f t="shared" si="111"/>
        <v>0</v>
      </c>
      <c r="AW929" s="1"/>
      <c r="AX929" s="1"/>
      <c r="AY929" s="1"/>
      <c r="AZ929" s="2">
        <f t="shared" si="107"/>
        <v>0</v>
      </c>
      <c r="BA929" s="2">
        <f>SUM(AF929,AH929,-AZ929,-Table1913[[#This Row],[Sale Fee]])</f>
        <v>0</v>
      </c>
      <c r="BC929" s="1"/>
      <c r="BD929" s="1"/>
      <c r="BE929" s="1"/>
    </row>
    <row r="930" spans="1:57" x14ac:dyDescent="0.25">
      <c r="A930" s="1"/>
      <c r="B930" s="1"/>
      <c r="E930" s="4"/>
      <c r="F930" s="4"/>
      <c r="Q930" s="1"/>
      <c r="R930" s="1"/>
      <c r="S930" s="1"/>
      <c r="U930" s="1"/>
      <c r="V930" s="1"/>
      <c r="W930" s="1"/>
      <c r="X930" s="1"/>
      <c r="Y930" s="1"/>
      <c r="Z930" s="1">
        <f>Table1913[[#This Row],[Quantity2]]*Table1913[[#This Row],[U Cost]]</f>
        <v>0</v>
      </c>
      <c r="AB930" s="1"/>
      <c r="AC930" s="1"/>
      <c r="AD930" s="1">
        <f t="shared" si="109"/>
        <v>0</v>
      </c>
      <c r="AE930" s="1"/>
      <c r="AF930" s="1">
        <f>SUM(Table1913[[#This Row],[Total 
Paid]:[Shipping 
Charged]])</f>
        <v>0</v>
      </c>
      <c r="AG930" s="1"/>
      <c r="AH930" s="1"/>
      <c r="AI930" s="1">
        <f t="shared" si="110"/>
        <v>0</v>
      </c>
      <c r="AK930" s="1"/>
      <c r="AL930" s="1"/>
      <c r="AM930" s="1"/>
      <c r="AN930" s="1"/>
      <c r="AP930" s="30"/>
      <c r="AQ930" s="1"/>
      <c r="AR930" s="1">
        <f t="shared" si="112"/>
        <v>0</v>
      </c>
      <c r="AS930" s="1"/>
      <c r="AT930" s="1"/>
      <c r="AU930" s="2">
        <f t="shared" si="111"/>
        <v>0</v>
      </c>
      <c r="AW930" s="1"/>
      <c r="AX930" s="1"/>
      <c r="AY930" s="1"/>
      <c r="AZ930" s="2">
        <f t="shared" si="107"/>
        <v>0</v>
      </c>
      <c r="BA930" s="2">
        <f>SUM(AF930,AH930,-AZ930,-Table1913[[#This Row],[Sale Fee]])</f>
        <v>0</v>
      </c>
      <c r="BC930" s="1"/>
      <c r="BD930" s="1"/>
      <c r="BE930" s="1"/>
    </row>
    <row r="931" spans="1:57" x14ac:dyDescent="0.25">
      <c r="A931" s="1"/>
      <c r="B931" s="1"/>
      <c r="E931" s="4"/>
      <c r="F931" s="4"/>
      <c r="Q931" s="1"/>
      <c r="R931" s="1"/>
      <c r="S931" s="1"/>
      <c r="U931" s="1"/>
      <c r="V931" s="1"/>
      <c r="W931" s="1"/>
      <c r="X931" s="1"/>
      <c r="Y931" s="1"/>
      <c r="Z931" s="1">
        <f>Table1913[[#This Row],[Quantity2]]*Table1913[[#This Row],[U Cost]]</f>
        <v>0</v>
      </c>
      <c r="AB931" s="1"/>
      <c r="AC931" s="1"/>
      <c r="AD931" s="1">
        <f t="shared" si="109"/>
        <v>0</v>
      </c>
      <c r="AE931" s="1"/>
      <c r="AF931" s="1">
        <f>SUM(Table1913[[#This Row],[Total 
Paid]:[Shipping 
Charged]])</f>
        <v>0</v>
      </c>
      <c r="AG931" s="1"/>
      <c r="AH931" s="1"/>
      <c r="AI931" s="1">
        <f t="shared" si="110"/>
        <v>0</v>
      </c>
      <c r="AK931" s="1"/>
      <c r="AL931" s="1"/>
      <c r="AM931" s="1"/>
      <c r="AN931" s="1"/>
      <c r="AP931" s="30"/>
      <c r="AQ931" s="1"/>
      <c r="AR931" s="1">
        <f t="shared" si="112"/>
        <v>0</v>
      </c>
      <c r="AS931" s="1"/>
      <c r="AT931" s="1"/>
      <c r="AU931" s="2">
        <f t="shared" si="111"/>
        <v>0</v>
      </c>
      <c r="AW931" s="1"/>
      <c r="AX931" s="1"/>
      <c r="AY931" s="1"/>
      <c r="AZ931" s="2">
        <f t="shared" si="107"/>
        <v>0</v>
      </c>
      <c r="BA931" s="2">
        <f>SUM(AF931,AH931,-AZ931,-Table1913[[#This Row],[Sale Fee]])</f>
        <v>0</v>
      </c>
      <c r="BC931" s="1"/>
      <c r="BD931" s="1"/>
      <c r="BE931" s="1"/>
    </row>
    <row r="932" spans="1:57" x14ac:dyDescent="0.25">
      <c r="A932" s="1"/>
      <c r="B932" s="1"/>
      <c r="E932" s="4"/>
      <c r="F932" s="4"/>
      <c r="Q932" s="1"/>
      <c r="R932" s="1"/>
      <c r="S932" s="1"/>
      <c r="U932" s="1"/>
      <c r="V932" s="1"/>
      <c r="W932" s="1"/>
      <c r="X932" s="1"/>
      <c r="Y932" s="1"/>
      <c r="Z932" s="1">
        <f>Table1913[[#This Row],[Quantity2]]*Table1913[[#This Row],[U Cost]]</f>
        <v>0</v>
      </c>
      <c r="AB932" s="1"/>
      <c r="AC932" s="1"/>
      <c r="AD932" s="1">
        <f t="shared" si="109"/>
        <v>0</v>
      </c>
      <c r="AE932" s="1"/>
      <c r="AF932" s="1">
        <f>SUM(Table1913[[#This Row],[Total 
Paid]:[Shipping 
Charged]])</f>
        <v>0</v>
      </c>
      <c r="AG932" s="1"/>
      <c r="AH932" s="1"/>
      <c r="AI932" s="1">
        <f t="shared" si="110"/>
        <v>0</v>
      </c>
      <c r="AK932" s="1"/>
      <c r="AL932" s="1"/>
      <c r="AM932" s="1"/>
      <c r="AN932" s="1"/>
      <c r="AP932" s="30"/>
      <c r="AQ932" s="1"/>
      <c r="AR932" s="1">
        <f t="shared" si="112"/>
        <v>0</v>
      </c>
      <c r="AS932" s="1"/>
      <c r="AT932" s="1"/>
      <c r="AU932" s="2">
        <f t="shared" si="111"/>
        <v>0</v>
      </c>
      <c r="AW932" s="1"/>
      <c r="AX932" s="1"/>
      <c r="AY932" s="1"/>
      <c r="AZ932" s="2">
        <f t="shared" si="107"/>
        <v>0</v>
      </c>
      <c r="BA932" s="2">
        <f>SUM(AF932,AH932,-AZ932,-Table1913[[#This Row],[Sale Fee]])</f>
        <v>0</v>
      </c>
      <c r="BC932" s="1"/>
      <c r="BD932" s="1"/>
      <c r="BE932" s="1"/>
    </row>
    <row r="933" spans="1:57" x14ac:dyDescent="0.25">
      <c r="A933" s="1"/>
      <c r="B933" s="1"/>
      <c r="E933" s="4"/>
      <c r="F933" s="4"/>
      <c r="Q933" s="1"/>
      <c r="R933" s="1"/>
      <c r="S933" s="1"/>
      <c r="U933" s="1"/>
      <c r="V933" s="1"/>
      <c r="W933" s="1"/>
      <c r="X933" s="1"/>
      <c r="Y933" s="1"/>
      <c r="Z933" s="1">
        <f>Table1913[[#This Row],[Quantity2]]*Table1913[[#This Row],[U Cost]]</f>
        <v>0</v>
      </c>
      <c r="AB933" s="1"/>
      <c r="AC933" s="1"/>
      <c r="AD933" s="1">
        <f t="shared" si="109"/>
        <v>0</v>
      </c>
      <c r="AE933" s="1"/>
      <c r="AF933" s="1">
        <f>SUM(Table1913[[#This Row],[Total 
Paid]:[Shipping 
Charged]])</f>
        <v>0</v>
      </c>
      <c r="AG933" s="1"/>
      <c r="AH933" s="1"/>
      <c r="AI933" s="1">
        <f t="shared" si="110"/>
        <v>0</v>
      </c>
      <c r="AK933" s="1"/>
      <c r="AL933" s="1"/>
      <c r="AM933" s="1"/>
      <c r="AN933" s="1"/>
      <c r="AP933" s="30"/>
      <c r="AQ933" s="1"/>
      <c r="AR933" s="1">
        <f t="shared" si="112"/>
        <v>0</v>
      </c>
      <c r="AS933" s="1"/>
      <c r="AT933" s="1"/>
      <c r="AU933" s="2">
        <f t="shared" si="111"/>
        <v>0</v>
      </c>
      <c r="AW933" s="1"/>
      <c r="AX933" s="1"/>
      <c r="AY933" s="1"/>
      <c r="AZ933" s="2">
        <f t="shared" si="107"/>
        <v>0</v>
      </c>
      <c r="BA933" s="2">
        <f>SUM(AF933,AH933,-AZ933,-Table1913[[#This Row],[Sale Fee]])</f>
        <v>0</v>
      </c>
      <c r="BC933" s="1"/>
      <c r="BD933" s="1"/>
      <c r="BE933" s="1"/>
    </row>
    <row r="934" spans="1:57" x14ac:dyDescent="0.25">
      <c r="A934" s="1"/>
      <c r="B934" s="1"/>
      <c r="E934" s="4"/>
      <c r="F934" s="4"/>
      <c r="Q934" s="1"/>
      <c r="R934" s="1"/>
      <c r="S934" s="1"/>
      <c r="U934" s="1"/>
      <c r="V934" s="1"/>
      <c r="W934" s="1"/>
      <c r="X934" s="1"/>
      <c r="Y934" s="1"/>
      <c r="Z934" s="1">
        <f>Table1913[[#This Row],[Quantity2]]*Table1913[[#This Row],[U Cost]]</f>
        <v>0</v>
      </c>
      <c r="AB934" s="1"/>
      <c r="AC934" s="1"/>
      <c r="AD934" s="1">
        <f t="shared" si="109"/>
        <v>0</v>
      </c>
      <c r="AE934" s="1"/>
      <c r="AF934" s="1">
        <f>SUM(Table1913[[#This Row],[Total 
Paid]:[Shipping 
Charged]])</f>
        <v>0</v>
      </c>
      <c r="AG934" s="1"/>
      <c r="AH934" s="1"/>
      <c r="AI934" s="1">
        <f t="shared" si="110"/>
        <v>0</v>
      </c>
      <c r="AK934" s="1"/>
      <c r="AL934" s="1"/>
      <c r="AM934" s="1"/>
      <c r="AN934" s="1"/>
      <c r="AP934" s="30"/>
      <c r="AQ934" s="1"/>
      <c r="AR934" s="1">
        <f t="shared" si="112"/>
        <v>0</v>
      </c>
      <c r="AS934" s="1"/>
      <c r="AT934" s="1"/>
      <c r="AU934" s="2">
        <f t="shared" si="111"/>
        <v>0</v>
      </c>
      <c r="AW934" s="1"/>
      <c r="AX934" s="1"/>
      <c r="AY934" s="1"/>
      <c r="AZ934" s="2">
        <f t="shared" si="107"/>
        <v>0</v>
      </c>
      <c r="BA934" s="2">
        <f>SUM(AF934,AH934,-AZ934,-Table1913[[#This Row],[Sale Fee]])</f>
        <v>0</v>
      </c>
      <c r="BC934" s="1"/>
      <c r="BD934" s="1"/>
      <c r="BE934" s="1"/>
    </row>
    <row r="935" spans="1:57" x14ac:dyDescent="0.25">
      <c r="A935" s="1"/>
      <c r="B935" s="1"/>
      <c r="E935" s="4"/>
      <c r="F935" s="4"/>
      <c r="Q935" s="1"/>
      <c r="R935" s="1"/>
      <c r="S935" s="1"/>
      <c r="U935" s="1"/>
      <c r="V935" s="1"/>
      <c r="W935" s="1"/>
      <c r="X935" s="1"/>
      <c r="Y935" s="1"/>
      <c r="Z935" s="1">
        <f>Table1913[[#This Row],[Quantity2]]*Table1913[[#This Row],[U Cost]]</f>
        <v>0</v>
      </c>
      <c r="AB935" s="1"/>
      <c r="AC935" s="1"/>
      <c r="AD935" s="1">
        <f t="shared" si="109"/>
        <v>0</v>
      </c>
      <c r="AE935" s="1"/>
      <c r="AF935" s="1">
        <f>SUM(Table1913[[#This Row],[Total 
Paid]:[Shipping 
Charged]])</f>
        <v>0</v>
      </c>
      <c r="AG935" s="1"/>
      <c r="AH935" s="1"/>
      <c r="AI935" s="1">
        <f t="shared" si="110"/>
        <v>0</v>
      </c>
      <c r="AK935" s="1"/>
      <c r="AL935" s="1"/>
      <c r="AM935" s="1"/>
      <c r="AN935" s="1"/>
      <c r="AP935" s="30"/>
      <c r="AQ935" s="1"/>
      <c r="AR935" s="1">
        <f t="shared" si="112"/>
        <v>0</v>
      </c>
      <c r="AS935" s="1"/>
      <c r="AT935" s="1"/>
      <c r="AU935" s="2">
        <f t="shared" si="111"/>
        <v>0</v>
      </c>
      <c r="AW935" s="1"/>
      <c r="AX935" s="1"/>
      <c r="AY935" s="1"/>
      <c r="AZ935" s="2">
        <f t="shared" si="107"/>
        <v>0</v>
      </c>
      <c r="BA935" s="2">
        <f>SUM(AF935,AH935,-AZ935,-Table1913[[#This Row],[Sale Fee]])</f>
        <v>0</v>
      </c>
      <c r="BC935" s="1"/>
      <c r="BD935" s="1"/>
      <c r="BE935" s="1"/>
    </row>
    <row r="936" spans="1:57" x14ac:dyDescent="0.25">
      <c r="A936" s="1"/>
      <c r="B936" s="1"/>
      <c r="E936" s="4"/>
      <c r="F936" s="4"/>
      <c r="Q936" s="1"/>
      <c r="R936" s="1"/>
      <c r="S936" s="1"/>
      <c r="U936" s="1"/>
      <c r="V936" s="1"/>
      <c r="W936" s="1"/>
      <c r="X936" s="1"/>
      <c r="Y936" s="1"/>
      <c r="Z936" s="1">
        <f>Table1913[[#This Row],[Quantity2]]*Table1913[[#This Row],[U Cost]]</f>
        <v>0</v>
      </c>
      <c r="AB936" s="1"/>
      <c r="AC936" s="1"/>
      <c r="AD936" s="1">
        <f t="shared" si="109"/>
        <v>0</v>
      </c>
      <c r="AE936" s="1"/>
      <c r="AF936" s="1">
        <f>SUM(Table1913[[#This Row],[Total 
Paid]:[Shipping 
Charged]])</f>
        <v>0</v>
      </c>
      <c r="AG936" s="1"/>
      <c r="AH936" s="1"/>
      <c r="AI936" s="1">
        <f t="shared" si="110"/>
        <v>0</v>
      </c>
      <c r="AK936" s="1"/>
      <c r="AL936" s="1"/>
      <c r="AM936" s="1"/>
      <c r="AN936" s="1"/>
      <c r="AP936" s="30"/>
      <c r="AQ936" s="1"/>
      <c r="AR936" s="1">
        <f t="shared" si="112"/>
        <v>0</v>
      </c>
      <c r="AS936" s="1"/>
      <c r="AT936" s="1"/>
      <c r="AU936" s="2">
        <f t="shared" si="111"/>
        <v>0</v>
      </c>
      <c r="AW936" s="1"/>
      <c r="AX936" s="1"/>
      <c r="AY936" s="1"/>
      <c r="AZ936" s="2">
        <f t="shared" si="107"/>
        <v>0</v>
      </c>
      <c r="BA936" s="2">
        <f>SUM(AF936,AH936,-AZ936,-Table1913[[#This Row],[Sale Fee]])</f>
        <v>0</v>
      </c>
      <c r="BC936" s="1"/>
      <c r="BD936" s="1"/>
      <c r="BE936" s="1"/>
    </row>
    <row r="937" spans="1:57" x14ac:dyDescent="0.25">
      <c r="A937" s="1"/>
      <c r="B937" s="1"/>
      <c r="E937" s="4"/>
      <c r="F937" s="4"/>
      <c r="Q937" s="1"/>
      <c r="R937" s="1"/>
      <c r="S937" s="1"/>
      <c r="U937" s="1"/>
      <c r="V937" s="1"/>
      <c r="W937" s="1"/>
      <c r="X937" s="1"/>
      <c r="Y937" s="1"/>
      <c r="Z937" s="1">
        <f>Table1913[[#This Row],[Quantity2]]*Table1913[[#This Row],[U Cost]]</f>
        <v>0</v>
      </c>
      <c r="AB937" s="1"/>
      <c r="AC937" s="1"/>
      <c r="AD937" s="1">
        <f t="shared" si="109"/>
        <v>0</v>
      </c>
      <c r="AE937" s="1"/>
      <c r="AF937" s="1">
        <f>SUM(Table1913[[#This Row],[Total 
Paid]:[Shipping 
Charged]])</f>
        <v>0</v>
      </c>
      <c r="AG937" s="1"/>
      <c r="AH937" s="1"/>
      <c r="AI937" s="1">
        <f t="shared" si="110"/>
        <v>0</v>
      </c>
      <c r="AK937" s="1"/>
      <c r="AL937" s="1"/>
      <c r="AM937" s="1"/>
      <c r="AN937" s="1"/>
      <c r="AP937" s="30"/>
      <c r="AQ937" s="1"/>
      <c r="AR937" s="1">
        <f t="shared" si="112"/>
        <v>0</v>
      </c>
      <c r="AS937" s="1"/>
      <c r="AT937" s="1"/>
      <c r="AU937" s="2">
        <f t="shared" si="111"/>
        <v>0</v>
      </c>
      <c r="AW937" s="1"/>
      <c r="AX937" s="1"/>
      <c r="AY937" s="1"/>
      <c r="AZ937" s="2">
        <f t="shared" si="107"/>
        <v>0</v>
      </c>
      <c r="BA937" s="2">
        <f>SUM(AF937,AH937,-AZ937,-Table1913[[#This Row],[Sale Fee]])</f>
        <v>0</v>
      </c>
      <c r="BC937" s="1"/>
      <c r="BD937" s="1"/>
      <c r="BE937" s="1"/>
    </row>
    <row r="938" spans="1:57" x14ac:dyDescent="0.25">
      <c r="A938" s="1"/>
      <c r="B938" s="1"/>
      <c r="E938" s="4"/>
      <c r="F938" s="4"/>
      <c r="Q938" s="1"/>
      <c r="R938" s="1"/>
      <c r="S938" s="1"/>
      <c r="U938" s="1"/>
      <c r="V938" s="1"/>
      <c r="W938" s="1"/>
      <c r="X938" s="1"/>
      <c r="Y938" s="1"/>
      <c r="Z938" s="1">
        <f>Table1913[[#This Row],[Quantity2]]*Table1913[[#This Row],[U Cost]]</f>
        <v>0</v>
      </c>
      <c r="AB938" s="1"/>
      <c r="AC938" s="1"/>
      <c r="AD938" s="1">
        <f t="shared" si="109"/>
        <v>0</v>
      </c>
      <c r="AE938" s="1"/>
      <c r="AF938" s="1">
        <f>SUM(Table1913[[#This Row],[Total 
Paid]:[Shipping 
Charged]])</f>
        <v>0</v>
      </c>
      <c r="AG938" s="1"/>
      <c r="AH938" s="1"/>
      <c r="AI938" s="1">
        <f t="shared" si="110"/>
        <v>0</v>
      </c>
      <c r="AK938" s="1"/>
      <c r="AL938" s="1"/>
      <c r="AM938" s="1"/>
      <c r="AN938" s="1"/>
      <c r="AP938" s="30"/>
      <c r="AQ938" s="1"/>
      <c r="AR938" s="1">
        <f t="shared" si="112"/>
        <v>0</v>
      </c>
      <c r="AS938" s="1"/>
      <c r="AT938" s="1"/>
      <c r="AU938" s="2">
        <f t="shared" si="111"/>
        <v>0</v>
      </c>
      <c r="AW938" s="1"/>
      <c r="AX938" s="1"/>
      <c r="AY938" s="1"/>
      <c r="AZ938" s="2">
        <f t="shared" si="107"/>
        <v>0</v>
      </c>
      <c r="BA938" s="2">
        <f>SUM(AF938,AH938,-AZ938,-Table1913[[#This Row],[Sale Fee]])</f>
        <v>0</v>
      </c>
      <c r="BC938" s="1"/>
      <c r="BD938" s="1"/>
      <c r="BE938" s="1"/>
    </row>
    <row r="939" spans="1:57" x14ac:dyDescent="0.25">
      <c r="A939" s="1"/>
      <c r="B939" s="1"/>
      <c r="E939" s="4"/>
      <c r="F939" s="4"/>
      <c r="Q939" s="1"/>
      <c r="R939" s="1"/>
      <c r="S939" s="1"/>
      <c r="U939" s="1"/>
      <c r="V939" s="1"/>
      <c r="W939" s="1"/>
      <c r="X939" s="1"/>
      <c r="Y939" s="1"/>
      <c r="Z939" s="1">
        <f>Table1913[[#This Row],[Quantity2]]*Table1913[[#This Row],[U Cost]]</f>
        <v>0</v>
      </c>
      <c r="AB939" s="1"/>
      <c r="AC939" s="1"/>
      <c r="AD939" s="1">
        <f t="shared" si="109"/>
        <v>0</v>
      </c>
      <c r="AE939" s="1"/>
      <c r="AF939" s="1">
        <f>SUM(Table1913[[#This Row],[Total 
Paid]:[Shipping 
Charged]])</f>
        <v>0</v>
      </c>
      <c r="AG939" s="1"/>
      <c r="AH939" s="1"/>
      <c r="AI939" s="1">
        <f t="shared" si="110"/>
        <v>0</v>
      </c>
      <c r="AK939" s="1"/>
      <c r="AL939" s="1"/>
      <c r="AM939" s="1"/>
      <c r="AN939" s="1"/>
      <c r="AP939" s="30"/>
      <c r="AQ939" s="1"/>
      <c r="AR939" s="1">
        <f t="shared" si="112"/>
        <v>0</v>
      </c>
      <c r="AS939" s="1"/>
      <c r="AT939" s="1"/>
      <c r="AU939" s="2">
        <f t="shared" si="111"/>
        <v>0</v>
      </c>
      <c r="AW939" s="1"/>
      <c r="AX939" s="1"/>
      <c r="AY939" s="1"/>
      <c r="AZ939" s="2">
        <f t="shared" si="107"/>
        <v>0</v>
      </c>
      <c r="BA939" s="2">
        <f>SUM(AF939,AH939,-AZ939,-Table1913[[#This Row],[Sale Fee]])</f>
        <v>0</v>
      </c>
      <c r="BC939" s="1"/>
      <c r="BD939" s="1"/>
      <c r="BE939" s="1"/>
    </row>
    <row r="940" spans="1:57" x14ac:dyDescent="0.25">
      <c r="A940" s="1"/>
      <c r="B940" s="1"/>
      <c r="E940" s="4"/>
      <c r="F940" s="4"/>
      <c r="Q940" s="1"/>
      <c r="R940" s="1"/>
      <c r="S940" s="1"/>
      <c r="U940" s="1"/>
      <c r="V940" s="1"/>
      <c r="W940" s="1"/>
      <c r="X940" s="1"/>
      <c r="Y940" s="1"/>
      <c r="Z940" s="1">
        <f>Table1913[[#This Row],[Quantity2]]*Table1913[[#This Row],[U Cost]]</f>
        <v>0</v>
      </c>
      <c r="AB940" s="1"/>
      <c r="AC940" s="1"/>
      <c r="AD940" s="1">
        <f t="shared" si="109"/>
        <v>0</v>
      </c>
      <c r="AE940" s="1"/>
      <c r="AF940" s="1">
        <f>SUM(Table1913[[#This Row],[Total 
Paid]:[Shipping 
Charged]])</f>
        <v>0</v>
      </c>
      <c r="AG940" s="1"/>
      <c r="AH940" s="1"/>
      <c r="AI940" s="1">
        <f t="shared" si="110"/>
        <v>0</v>
      </c>
      <c r="AK940" s="1"/>
      <c r="AL940" s="1"/>
      <c r="AM940" s="1"/>
      <c r="AN940" s="1"/>
      <c r="AP940" s="30"/>
      <c r="AQ940" s="1"/>
      <c r="AR940" s="1">
        <f t="shared" si="112"/>
        <v>0</v>
      </c>
      <c r="AS940" s="1"/>
      <c r="AT940" s="1"/>
      <c r="AU940" s="2">
        <f t="shared" si="111"/>
        <v>0</v>
      </c>
      <c r="AW940" s="1"/>
      <c r="AX940" s="1"/>
      <c r="AY940" s="1"/>
      <c r="AZ940" s="2">
        <f t="shared" si="107"/>
        <v>0</v>
      </c>
      <c r="BA940" s="2">
        <f>SUM(AF940,AH940,-AZ940,-Table1913[[#This Row],[Sale Fee]])</f>
        <v>0</v>
      </c>
      <c r="BC940" s="1"/>
      <c r="BD940" s="1"/>
      <c r="BE940" s="1"/>
    </row>
    <row r="941" spans="1:57" x14ac:dyDescent="0.25">
      <c r="A941" s="1"/>
      <c r="B941" s="1"/>
      <c r="E941" s="4"/>
      <c r="F941" s="4"/>
      <c r="Q941" s="1"/>
      <c r="R941" s="1"/>
      <c r="S941" s="1"/>
      <c r="U941" s="1"/>
      <c r="V941" s="1"/>
      <c r="W941" s="1"/>
      <c r="X941" s="1"/>
      <c r="Y941" s="1"/>
      <c r="Z941" s="1">
        <f>Table1913[[#This Row],[Quantity2]]*Table1913[[#This Row],[U Cost]]</f>
        <v>0</v>
      </c>
      <c r="AB941" s="1"/>
      <c r="AC941" s="1"/>
      <c r="AD941" s="1">
        <f t="shared" si="109"/>
        <v>0</v>
      </c>
      <c r="AE941" s="1"/>
      <c r="AF941" s="1">
        <f>SUM(Table1913[[#This Row],[Total 
Paid]:[Shipping 
Charged]])</f>
        <v>0</v>
      </c>
      <c r="AG941" s="1"/>
      <c r="AH941" s="1"/>
      <c r="AI941" s="1">
        <f t="shared" si="110"/>
        <v>0</v>
      </c>
      <c r="AK941" s="1"/>
      <c r="AL941" s="1"/>
      <c r="AM941" s="1"/>
      <c r="AN941" s="1"/>
      <c r="AP941" s="30"/>
      <c r="AQ941" s="1"/>
      <c r="AR941" s="1">
        <f t="shared" si="112"/>
        <v>0</v>
      </c>
      <c r="AS941" s="1"/>
      <c r="AT941" s="1"/>
      <c r="AU941" s="2">
        <f t="shared" si="111"/>
        <v>0</v>
      </c>
      <c r="AW941" s="1"/>
      <c r="AX941" s="1"/>
      <c r="AY941" s="1"/>
      <c r="AZ941" s="2">
        <f t="shared" si="107"/>
        <v>0</v>
      </c>
      <c r="BA941" s="2">
        <f>SUM(AF941,AH941,-AZ941,-Table1913[[#This Row],[Sale Fee]])</f>
        <v>0</v>
      </c>
      <c r="BC941" s="1"/>
      <c r="BD941" s="1"/>
      <c r="BE941" s="1"/>
    </row>
    <row r="942" spans="1:57" x14ac:dyDescent="0.25">
      <c r="A942" s="1"/>
      <c r="B942" s="1"/>
      <c r="E942" s="4"/>
      <c r="F942" s="4"/>
      <c r="Q942" s="1"/>
      <c r="R942" s="1"/>
      <c r="S942" s="1"/>
      <c r="U942" s="1"/>
      <c r="V942" s="1"/>
      <c r="W942" s="1"/>
      <c r="X942" s="1"/>
      <c r="Y942" s="1"/>
      <c r="Z942" s="1">
        <f>Table1913[[#This Row],[Quantity2]]*Table1913[[#This Row],[U Cost]]</f>
        <v>0</v>
      </c>
      <c r="AB942" s="1"/>
      <c r="AC942" s="1"/>
      <c r="AD942" s="1">
        <f t="shared" si="109"/>
        <v>0</v>
      </c>
      <c r="AE942" s="1"/>
      <c r="AF942" s="1">
        <f>SUM(Table1913[[#This Row],[Total 
Paid]:[Shipping 
Charged]])</f>
        <v>0</v>
      </c>
      <c r="AG942" s="1"/>
      <c r="AH942" s="1"/>
      <c r="AI942" s="1">
        <f t="shared" si="110"/>
        <v>0</v>
      </c>
      <c r="AK942" s="1"/>
      <c r="AL942" s="1"/>
      <c r="AM942" s="1"/>
      <c r="AN942" s="1"/>
      <c r="AP942" s="30"/>
      <c r="AQ942" s="1"/>
      <c r="AR942" s="1">
        <f t="shared" si="112"/>
        <v>0</v>
      </c>
      <c r="AS942" s="1"/>
      <c r="AT942" s="1"/>
      <c r="AU942" s="2">
        <f t="shared" si="111"/>
        <v>0</v>
      </c>
      <c r="AW942" s="1"/>
      <c r="AX942" s="1"/>
      <c r="AY942" s="1"/>
      <c r="AZ942" s="2">
        <f t="shared" ref="AZ942:AZ1033" si="114">SUM(AU942,AW942,AX942,AY942)</f>
        <v>0</v>
      </c>
      <c r="BA942" s="2">
        <f>SUM(AF942,AH942,-AZ942,-Table1913[[#This Row],[Sale Fee]])</f>
        <v>0</v>
      </c>
      <c r="BC942" s="1"/>
      <c r="BD942" s="1"/>
      <c r="BE942" s="1"/>
    </row>
    <row r="943" spans="1:57" x14ac:dyDescent="0.25">
      <c r="A943" s="1"/>
      <c r="B943" s="1"/>
      <c r="E943" s="4"/>
      <c r="F943" s="4"/>
      <c r="Q943" s="1"/>
      <c r="R943" s="1"/>
      <c r="S943" s="1"/>
      <c r="U943" s="1"/>
      <c r="V943" s="1"/>
      <c r="W943" s="1"/>
      <c r="X943" s="1"/>
      <c r="Y943" s="1"/>
      <c r="Z943" s="1">
        <f>Table1913[[#This Row],[Quantity2]]*Table1913[[#This Row],[U Cost]]</f>
        <v>0</v>
      </c>
      <c r="AB943" s="1"/>
      <c r="AC943" s="1"/>
      <c r="AD943" s="1">
        <f t="shared" si="109"/>
        <v>0</v>
      </c>
      <c r="AE943" s="1"/>
      <c r="AF943" s="1">
        <f>SUM(Table1913[[#This Row],[Total 
Paid]:[Shipping 
Charged]])</f>
        <v>0</v>
      </c>
      <c r="AG943" s="1"/>
      <c r="AH943" s="1"/>
      <c r="AI943" s="1">
        <f t="shared" si="110"/>
        <v>0</v>
      </c>
      <c r="AK943" s="1"/>
      <c r="AL943" s="1"/>
      <c r="AM943" s="1"/>
      <c r="AN943" s="1"/>
      <c r="AP943" s="30"/>
      <c r="AQ943" s="1"/>
      <c r="AR943" s="1">
        <f t="shared" si="112"/>
        <v>0</v>
      </c>
      <c r="AS943" s="1"/>
      <c r="AT943" s="1"/>
      <c r="AU943" s="2">
        <f t="shared" si="111"/>
        <v>0</v>
      </c>
      <c r="AW943" s="1"/>
      <c r="AX943" s="1"/>
      <c r="AY943" s="1"/>
      <c r="AZ943" s="2">
        <f t="shared" si="114"/>
        <v>0</v>
      </c>
      <c r="BA943" s="2">
        <f>SUM(AF943,AH943,-AZ943,-Table1913[[#This Row],[Sale Fee]])</f>
        <v>0</v>
      </c>
      <c r="BC943" s="1"/>
      <c r="BD943" s="1"/>
      <c r="BE943" s="1"/>
    </row>
    <row r="944" spans="1:57" x14ac:dyDescent="0.25">
      <c r="A944" s="1"/>
      <c r="B944" s="1"/>
      <c r="E944" s="4"/>
      <c r="F944" s="4"/>
      <c r="Q944" s="1"/>
      <c r="R944" s="1"/>
      <c r="S944" s="1"/>
      <c r="U944" s="1"/>
      <c r="V944" s="1"/>
      <c r="W944" s="1"/>
      <c r="X944" s="1"/>
      <c r="Y944" s="1"/>
      <c r="Z944" s="1">
        <f>Table1913[[#This Row],[Quantity2]]*Table1913[[#This Row],[U Cost]]</f>
        <v>0</v>
      </c>
      <c r="AB944" s="1"/>
      <c r="AC944" s="1"/>
      <c r="AD944" s="1">
        <f t="shared" si="109"/>
        <v>0</v>
      </c>
      <c r="AE944" s="1"/>
      <c r="AF944" s="1">
        <f>SUM(Table1913[[#This Row],[Total 
Paid]:[Shipping 
Charged]])</f>
        <v>0</v>
      </c>
      <c r="AG944" s="1"/>
      <c r="AH944" s="1"/>
      <c r="AI944" s="1">
        <f t="shared" si="110"/>
        <v>0</v>
      </c>
      <c r="AK944" s="1"/>
      <c r="AL944" s="1"/>
      <c r="AM944" s="1"/>
      <c r="AN944" s="1"/>
      <c r="AP944" s="30"/>
      <c r="AQ944" s="1"/>
      <c r="AR944" s="1">
        <f t="shared" si="112"/>
        <v>0</v>
      </c>
      <c r="AS944" s="1"/>
      <c r="AT944" s="1"/>
      <c r="AU944" s="2">
        <f t="shared" si="111"/>
        <v>0</v>
      </c>
      <c r="AW944" s="1"/>
      <c r="AX944" s="1"/>
      <c r="AY944" s="1"/>
      <c r="AZ944" s="2">
        <f t="shared" si="114"/>
        <v>0</v>
      </c>
      <c r="BA944" s="2">
        <f>SUM(AF944,AH944,-AZ944,-Table1913[[#This Row],[Sale Fee]])</f>
        <v>0</v>
      </c>
      <c r="BC944" s="1"/>
      <c r="BD944" s="1"/>
      <c r="BE944" s="1"/>
    </row>
    <row r="945" spans="1:57" x14ac:dyDescent="0.25">
      <c r="A945" s="1"/>
      <c r="B945" s="1"/>
      <c r="E945" s="4"/>
      <c r="F945" s="4"/>
      <c r="Q945" s="1"/>
      <c r="R945" s="1"/>
      <c r="S945" s="1"/>
      <c r="U945" s="1"/>
      <c r="V945" s="1"/>
      <c r="W945" s="1"/>
      <c r="X945" s="1"/>
      <c r="Y945" s="1"/>
      <c r="Z945" s="1">
        <f>Table1913[[#This Row],[Quantity2]]*Table1913[[#This Row],[U Cost]]</f>
        <v>0</v>
      </c>
      <c r="AB945" s="1"/>
      <c r="AC945" s="1"/>
      <c r="AD945" s="1">
        <f t="shared" si="109"/>
        <v>0</v>
      </c>
      <c r="AE945" s="1"/>
      <c r="AF945" s="1">
        <f>SUM(Table1913[[#This Row],[Total 
Paid]:[Shipping 
Charged]])</f>
        <v>0</v>
      </c>
      <c r="AG945" s="1"/>
      <c r="AH945" s="1"/>
      <c r="AI945" s="1">
        <f t="shared" si="110"/>
        <v>0</v>
      </c>
      <c r="AK945" s="1"/>
      <c r="AL945" s="1"/>
      <c r="AM945" s="1"/>
      <c r="AN945" s="1"/>
      <c r="AP945" s="30"/>
      <c r="AQ945" s="1"/>
      <c r="AR945" s="1">
        <f t="shared" si="112"/>
        <v>0</v>
      </c>
      <c r="AS945" s="1"/>
      <c r="AT945" s="1"/>
      <c r="AU945" s="2">
        <f t="shared" si="111"/>
        <v>0</v>
      </c>
      <c r="AW945" s="1"/>
      <c r="AX945" s="1"/>
      <c r="AY945" s="1"/>
      <c r="AZ945" s="2">
        <f t="shared" si="114"/>
        <v>0</v>
      </c>
      <c r="BA945" s="2">
        <f>SUM(AF945,AH945,-AZ945,-Table1913[[#This Row],[Sale Fee]])</f>
        <v>0</v>
      </c>
      <c r="BC945" s="1"/>
      <c r="BD945" s="1"/>
      <c r="BE945" s="1"/>
    </row>
    <row r="946" spans="1:57" x14ac:dyDescent="0.25">
      <c r="A946" s="1"/>
      <c r="B946" s="1"/>
      <c r="E946" s="4"/>
      <c r="F946" s="4"/>
      <c r="Q946" s="1"/>
      <c r="R946" s="1"/>
      <c r="S946" s="1"/>
      <c r="U946" s="1"/>
      <c r="V946" s="1"/>
      <c r="W946" s="1"/>
      <c r="X946" s="1"/>
      <c r="Y946" s="1"/>
      <c r="Z946" s="1">
        <f>Table1913[[#This Row],[Quantity2]]*Table1913[[#This Row],[U Cost]]</f>
        <v>0</v>
      </c>
      <c r="AB946" s="1"/>
      <c r="AC946" s="1"/>
      <c r="AD946" s="1">
        <f t="shared" si="109"/>
        <v>0</v>
      </c>
      <c r="AE946" s="1"/>
      <c r="AF946" s="1">
        <f>SUM(Table1913[[#This Row],[Total 
Paid]:[Shipping 
Charged]])</f>
        <v>0</v>
      </c>
      <c r="AG946" s="1"/>
      <c r="AH946" s="1"/>
      <c r="AI946" s="1">
        <f t="shared" si="110"/>
        <v>0</v>
      </c>
      <c r="AK946" s="1"/>
      <c r="AL946" s="1"/>
      <c r="AM946" s="1"/>
      <c r="AN946" s="1"/>
      <c r="AP946" s="30"/>
      <c r="AQ946" s="1"/>
      <c r="AR946" s="1">
        <f t="shared" si="112"/>
        <v>0</v>
      </c>
      <c r="AS946" s="1"/>
      <c r="AT946" s="1"/>
      <c r="AU946" s="2">
        <f t="shared" si="111"/>
        <v>0</v>
      </c>
      <c r="AW946" s="1"/>
      <c r="AX946" s="1"/>
      <c r="AY946" s="1"/>
      <c r="AZ946" s="2">
        <f t="shared" si="114"/>
        <v>0</v>
      </c>
      <c r="BA946" s="2">
        <f>SUM(AF946,AH946,-AZ946,-Table1913[[#This Row],[Sale Fee]])</f>
        <v>0</v>
      </c>
      <c r="BC946" s="1"/>
      <c r="BD946" s="1"/>
      <c r="BE946" s="1"/>
    </row>
    <row r="947" spans="1:57" x14ac:dyDescent="0.25">
      <c r="A947" s="1"/>
      <c r="B947" s="1"/>
      <c r="E947" s="4"/>
      <c r="F947" s="4"/>
      <c r="Q947" s="1"/>
      <c r="R947" s="1"/>
      <c r="S947" s="1"/>
      <c r="U947" s="1"/>
      <c r="V947" s="1"/>
      <c r="W947" s="1"/>
      <c r="X947" s="1"/>
      <c r="Y947" s="1"/>
      <c r="Z947" s="1">
        <f>Table1913[[#This Row],[Quantity2]]*Table1913[[#This Row],[U Cost]]</f>
        <v>0</v>
      </c>
      <c r="AB947" s="1"/>
      <c r="AC947" s="1"/>
      <c r="AD947" s="1">
        <f t="shared" si="109"/>
        <v>0</v>
      </c>
      <c r="AE947" s="1"/>
      <c r="AF947" s="1">
        <f>SUM(Table1913[[#This Row],[Total 
Paid]:[Shipping 
Charged]])</f>
        <v>0</v>
      </c>
      <c r="AG947" s="1"/>
      <c r="AH947" s="1"/>
      <c r="AI947" s="1">
        <f t="shared" si="110"/>
        <v>0</v>
      </c>
      <c r="AK947" s="1"/>
      <c r="AL947" s="1"/>
      <c r="AM947" s="1"/>
      <c r="AN947" s="1"/>
      <c r="AP947" s="30"/>
      <c r="AQ947" s="1"/>
      <c r="AR947" s="1">
        <f t="shared" si="112"/>
        <v>0</v>
      </c>
      <c r="AS947" s="1"/>
      <c r="AT947" s="1"/>
      <c r="AU947" s="2">
        <f t="shared" si="111"/>
        <v>0</v>
      </c>
      <c r="AW947" s="1"/>
      <c r="AX947" s="1"/>
      <c r="AY947" s="1"/>
      <c r="AZ947" s="2">
        <f t="shared" si="114"/>
        <v>0</v>
      </c>
      <c r="BA947" s="2">
        <f>SUM(AF947,AH947,-AZ947,-Table1913[[#This Row],[Sale Fee]])</f>
        <v>0</v>
      </c>
      <c r="BC947" s="1"/>
      <c r="BD947" s="1"/>
      <c r="BE947" s="1"/>
    </row>
    <row r="948" spans="1:57" x14ac:dyDescent="0.25">
      <c r="A948" s="1"/>
      <c r="B948" s="1"/>
      <c r="E948" s="4"/>
      <c r="F948" s="4"/>
      <c r="Q948" s="1"/>
      <c r="R948" s="1"/>
      <c r="S948" s="1"/>
      <c r="U948" s="1"/>
      <c r="V948" s="1"/>
      <c r="W948" s="1"/>
      <c r="X948" s="1"/>
      <c r="Y948" s="1"/>
      <c r="Z948" s="1">
        <f>Table1913[[#This Row],[Quantity2]]*Table1913[[#This Row],[U Cost]]</f>
        <v>0</v>
      </c>
      <c r="AB948" s="1"/>
      <c r="AC948" s="1"/>
      <c r="AD948" s="1">
        <f t="shared" si="109"/>
        <v>0</v>
      </c>
      <c r="AE948" s="1"/>
      <c r="AF948" s="1">
        <f>SUM(Table1913[[#This Row],[Total 
Paid]:[Shipping 
Charged]])</f>
        <v>0</v>
      </c>
      <c r="AG948" s="1"/>
      <c r="AH948" s="1"/>
      <c r="AI948" s="1">
        <f t="shared" si="110"/>
        <v>0</v>
      </c>
      <c r="AK948" s="1"/>
      <c r="AL948" s="1"/>
      <c r="AM948" s="1"/>
      <c r="AN948" s="1"/>
      <c r="AP948" s="30"/>
      <c r="AQ948" s="1"/>
      <c r="AR948" s="1">
        <f t="shared" si="112"/>
        <v>0</v>
      </c>
      <c r="AS948" s="1"/>
      <c r="AT948" s="1"/>
      <c r="AU948" s="2">
        <f t="shared" si="111"/>
        <v>0</v>
      </c>
      <c r="AW948" s="1"/>
      <c r="AX948" s="1"/>
      <c r="AY948" s="1"/>
      <c r="AZ948" s="2">
        <f t="shared" si="114"/>
        <v>0</v>
      </c>
      <c r="BA948" s="2">
        <f>SUM(AF948,AH948,-AZ948,-Table1913[[#This Row],[Sale Fee]])</f>
        <v>0</v>
      </c>
      <c r="BC948" s="1"/>
      <c r="BD948" s="1"/>
      <c r="BE948" s="1"/>
    </row>
    <row r="949" spans="1:57" x14ac:dyDescent="0.25">
      <c r="A949" s="1"/>
      <c r="B949" s="1"/>
      <c r="E949" s="4"/>
      <c r="F949" s="4"/>
      <c r="Q949" s="1"/>
      <c r="R949" s="1"/>
      <c r="S949" s="1"/>
      <c r="U949" s="1"/>
      <c r="V949" s="1"/>
      <c r="W949" s="1"/>
      <c r="X949" s="1"/>
      <c r="Y949" s="1"/>
      <c r="Z949" s="1">
        <f>Table1913[[#This Row],[Quantity2]]*Table1913[[#This Row],[U Cost]]</f>
        <v>0</v>
      </c>
      <c r="AB949" s="1"/>
      <c r="AC949" s="1"/>
      <c r="AD949" s="1">
        <f t="shared" si="109"/>
        <v>0</v>
      </c>
      <c r="AE949" s="1"/>
      <c r="AF949" s="1">
        <f>SUM(Table1913[[#This Row],[Total 
Paid]:[Shipping 
Charged]])</f>
        <v>0</v>
      </c>
      <c r="AG949" s="1"/>
      <c r="AH949" s="1"/>
      <c r="AI949" s="1">
        <f t="shared" si="110"/>
        <v>0</v>
      </c>
      <c r="AK949" s="1"/>
      <c r="AL949" s="1"/>
      <c r="AM949" s="1"/>
      <c r="AN949" s="1"/>
      <c r="AP949" s="30"/>
      <c r="AQ949" s="1"/>
      <c r="AR949" s="1">
        <f t="shared" si="112"/>
        <v>0</v>
      </c>
      <c r="AS949" s="1"/>
      <c r="AT949" s="1"/>
      <c r="AU949" s="2">
        <f t="shared" si="111"/>
        <v>0</v>
      </c>
      <c r="AW949" s="1"/>
      <c r="AX949" s="1"/>
      <c r="AY949" s="1"/>
      <c r="AZ949" s="2">
        <f t="shared" si="114"/>
        <v>0</v>
      </c>
      <c r="BA949" s="2">
        <f>SUM(AF949,AH949,-AZ949,-Table1913[[#This Row],[Sale Fee]])</f>
        <v>0</v>
      </c>
      <c r="BC949" s="1"/>
      <c r="BD949" s="1"/>
      <c r="BE949" s="1"/>
    </row>
    <row r="950" spans="1:57" x14ac:dyDescent="0.25">
      <c r="A950" s="1"/>
      <c r="B950" s="1"/>
      <c r="E950" s="4"/>
      <c r="F950" s="4"/>
      <c r="Q950" s="1"/>
      <c r="R950" s="1"/>
      <c r="S950" s="1"/>
      <c r="U950" s="1"/>
      <c r="V950" s="1"/>
      <c r="W950" s="1"/>
      <c r="X950" s="1"/>
      <c r="Y950" s="1"/>
      <c r="Z950" s="1">
        <f>Table1913[[#This Row],[Quantity2]]*Table1913[[#This Row],[U Cost]]</f>
        <v>0</v>
      </c>
      <c r="AB950" s="1"/>
      <c r="AC950" s="1"/>
      <c r="AD950" s="1">
        <f t="shared" si="109"/>
        <v>0</v>
      </c>
      <c r="AE950" s="1"/>
      <c r="AF950" s="1">
        <f>SUM(Table1913[[#This Row],[Total 
Paid]:[Shipping 
Charged]])</f>
        <v>0</v>
      </c>
      <c r="AG950" s="1"/>
      <c r="AH950" s="1"/>
      <c r="AI950" s="1">
        <f t="shared" si="110"/>
        <v>0</v>
      </c>
      <c r="AK950" s="1"/>
      <c r="AL950" s="1"/>
      <c r="AM950" s="1"/>
      <c r="AN950" s="1"/>
      <c r="AP950" s="30"/>
      <c r="AQ950" s="1"/>
      <c r="AR950" s="1">
        <f t="shared" si="112"/>
        <v>0</v>
      </c>
      <c r="AS950" s="1"/>
      <c r="AT950" s="1"/>
      <c r="AU950" s="2">
        <f t="shared" si="111"/>
        <v>0</v>
      </c>
      <c r="AW950" s="1"/>
      <c r="AX950" s="1"/>
      <c r="AY950" s="1"/>
      <c r="AZ950" s="2">
        <f t="shared" si="114"/>
        <v>0</v>
      </c>
      <c r="BA950" s="2">
        <f>SUM(AF950,AH950,-AZ950,-Table1913[[#This Row],[Sale Fee]])</f>
        <v>0</v>
      </c>
      <c r="BC950" s="1"/>
      <c r="BD950" s="1"/>
      <c r="BE950" s="1"/>
    </row>
    <row r="951" spans="1:57" x14ac:dyDescent="0.25">
      <c r="A951" s="1"/>
      <c r="B951" s="1"/>
      <c r="E951" s="4"/>
      <c r="F951" s="4"/>
      <c r="Q951" s="1"/>
      <c r="R951" s="1"/>
      <c r="S951" s="1"/>
      <c r="U951" s="1"/>
      <c r="V951" s="1"/>
      <c r="W951" s="1"/>
      <c r="X951" s="1"/>
      <c r="Y951" s="1"/>
      <c r="Z951" s="1">
        <f>Table1913[[#This Row],[Quantity2]]*Table1913[[#This Row],[U Cost]]</f>
        <v>0</v>
      </c>
      <c r="AB951" s="1"/>
      <c r="AC951" s="1"/>
      <c r="AD951" s="1">
        <f t="shared" si="109"/>
        <v>0</v>
      </c>
      <c r="AE951" s="1"/>
      <c r="AF951" s="1">
        <f>SUM(Table1913[[#This Row],[Total 
Paid]:[Shipping 
Charged]])</f>
        <v>0</v>
      </c>
      <c r="AG951" s="1"/>
      <c r="AH951" s="1"/>
      <c r="AI951" s="1">
        <f t="shared" si="110"/>
        <v>0</v>
      </c>
      <c r="AK951" s="1"/>
      <c r="AL951" s="1"/>
      <c r="AM951" s="1"/>
      <c r="AN951" s="1"/>
      <c r="AP951" s="30"/>
      <c r="AQ951" s="1"/>
      <c r="AR951" s="1">
        <f t="shared" si="112"/>
        <v>0</v>
      </c>
      <c r="AS951" s="1"/>
      <c r="AT951" s="1"/>
      <c r="AU951" s="2">
        <f t="shared" si="111"/>
        <v>0</v>
      </c>
      <c r="AW951" s="1"/>
      <c r="AX951" s="1"/>
      <c r="AY951" s="1"/>
      <c r="AZ951" s="2">
        <f t="shared" si="114"/>
        <v>0</v>
      </c>
      <c r="BA951" s="2">
        <f>SUM(AF951,AH951,-AZ951,-Table1913[[#This Row],[Sale Fee]])</f>
        <v>0</v>
      </c>
      <c r="BC951" s="1"/>
      <c r="BD951" s="1"/>
      <c r="BE951" s="1"/>
    </row>
    <row r="952" spans="1:57" x14ac:dyDescent="0.25">
      <c r="A952" s="1"/>
      <c r="B952" s="1"/>
      <c r="E952" s="4"/>
      <c r="F952" s="4"/>
      <c r="Q952" s="1"/>
      <c r="R952" s="1"/>
      <c r="S952" s="1"/>
      <c r="U952" s="1"/>
      <c r="V952" s="1"/>
      <c r="W952" s="1"/>
      <c r="X952" s="1"/>
      <c r="Y952" s="1"/>
      <c r="Z952" s="1">
        <f>Table1913[[#This Row],[Quantity2]]*Table1913[[#This Row],[U Cost]]</f>
        <v>0</v>
      </c>
      <c r="AB952" s="1"/>
      <c r="AC952" s="1"/>
      <c r="AD952" s="1">
        <f t="shared" si="109"/>
        <v>0</v>
      </c>
      <c r="AE952" s="1"/>
      <c r="AF952" s="1">
        <f>SUM(Table1913[[#This Row],[Total 
Paid]:[Shipping 
Charged]])</f>
        <v>0</v>
      </c>
      <c r="AG952" s="1"/>
      <c r="AH952" s="1"/>
      <c r="AI952" s="1">
        <f t="shared" si="110"/>
        <v>0</v>
      </c>
      <c r="AK952" s="1"/>
      <c r="AL952" s="1"/>
      <c r="AM952" s="1"/>
      <c r="AN952" s="1"/>
      <c r="AP952" s="30"/>
      <c r="AQ952" s="1"/>
      <c r="AR952" s="1">
        <f t="shared" si="112"/>
        <v>0</v>
      </c>
      <c r="AS952" s="1"/>
      <c r="AT952" s="1"/>
      <c r="AU952" s="2">
        <f t="shared" si="111"/>
        <v>0</v>
      </c>
      <c r="AW952" s="1"/>
      <c r="AX952" s="1"/>
      <c r="AY952" s="1"/>
      <c r="AZ952" s="2">
        <f t="shared" si="114"/>
        <v>0</v>
      </c>
      <c r="BA952" s="2">
        <f>SUM(AF952,AH952,-AZ952,-Table1913[[#This Row],[Sale Fee]])</f>
        <v>0</v>
      </c>
      <c r="BC952" s="1"/>
      <c r="BD952" s="1"/>
      <c r="BE952" s="1"/>
    </row>
    <row r="953" spans="1:57" x14ac:dyDescent="0.25">
      <c r="A953" s="1"/>
      <c r="B953" s="1"/>
      <c r="E953" s="4"/>
      <c r="F953" s="4"/>
      <c r="Q953" s="1"/>
      <c r="R953" s="1"/>
      <c r="S953" s="1"/>
      <c r="U953" s="1"/>
      <c r="V953" s="1"/>
      <c r="W953" s="1"/>
      <c r="X953" s="1"/>
      <c r="Y953" s="1"/>
      <c r="Z953" s="1">
        <f>Table1913[[#This Row],[Quantity2]]*Table1913[[#This Row],[U Cost]]</f>
        <v>0</v>
      </c>
      <c r="AB953" s="1"/>
      <c r="AC953" s="1"/>
      <c r="AD953" s="1">
        <f t="shared" si="109"/>
        <v>0</v>
      </c>
      <c r="AE953" s="1"/>
      <c r="AF953" s="1">
        <f>SUM(Table1913[[#This Row],[Total 
Paid]:[Shipping 
Charged]])</f>
        <v>0</v>
      </c>
      <c r="AG953" s="1"/>
      <c r="AH953" s="1"/>
      <c r="AI953" s="1">
        <f t="shared" si="110"/>
        <v>0</v>
      </c>
      <c r="AK953" s="1"/>
      <c r="AL953" s="1"/>
      <c r="AM953" s="1"/>
      <c r="AN953" s="1"/>
      <c r="AP953" s="30"/>
      <c r="AQ953" s="1"/>
      <c r="AR953" s="1">
        <f t="shared" si="112"/>
        <v>0</v>
      </c>
      <c r="AS953" s="1"/>
      <c r="AT953" s="1"/>
      <c r="AU953" s="2">
        <f t="shared" si="111"/>
        <v>0</v>
      </c>
      <c r="AW953" s="1"/>
      <c r="AX953" s="1"/>
      <c r="AY953" s="1"/>
      <c r="AZ953" s="2">
        <f t="shared" si="114"/>
        <v>0</v>
      </c>
      <c r="BA953" s="2">
        <f>SUM(AF953,AH953,-AZ953,-Table1913[[#This Row],[Sale Fee]])</f>
        <v>0</v>
      </c>
      <c r="BC953" s="1"/>
      <c r="BD953" s="1"/>
      <c r="BE953" s="1"/>
    </row>
    <row r="954" spans="1:57" x14ac:dyDescent="0.25">
      <c r="A954" s="1"/>
      <c r="B954" s="1"/>
      <c r="E954" s="4"/>
      <c r="F954" s="4"/>
      <c r="Q954" s="1"/>
      <c r="R954" s="1"/>
      <c r="S954" s="1"/>
      <c r="U954" s="1"/>
      <c r="V954" s="1"/>
      <c r="W954" s="1"/>
      <c r="X954" s="1"/>
      <c r="Y954" s="1"/>
      <c r="Z954" s="1">
        <f>Table1913[[#This Row],[Quantity2]]*Table1913[[#This Row],[U Cost]]</f>
        <v>0</v>
      </c>
      <c r="AB954" s="1"/>
      <c r="AC954" s="1"/>
      <c r="AD954" s="1">
        <f t="shared" si="109"/>
        <v>0</v>
      </c>
      <c r="AE954" s="1"/>
      <c r="AF954" s="1">
        <f>SUM(Table1913[[#This Row],[Total 
Paid]:[Shipping 
Charged]])</f>
        <v>0</v>
      </c>
      <c r="AG954" s="1"/>
      <c r="AH954" s="1"/>
      <c r="AI954" s="1">
        <f t="shared" si="110"/>
        <v>0</v>
      </c>
      <c r="AK954" s="1"/>
      <c r="AL954" s="1"/>
      <c r="AM954" s="1"/>
      <c r="AN954" s="1"/>
      <c r="AP954" s="30"/>
      <c r="AQ954" s="1"/>
      <c r="AR954" s="1">
        <f t="shared" si="112"/>
        <v>0</v>
      </c>
      <c r="AS954" s="1"/>
      <c r="AT954" s="1"/>
      <c r="AU954" s="2">
        <f t="shared" si="111"/>
        <v>0</v>
      </c>
      <c r="AW954" s="1"/>
      <c r="AX954" s="1"/>
      <c r="AY954" s="1"/>
      <c r="AZ954" s="2">
        <f t="shared" si="114"/>
        <v>0</v>
      </c>
      <c r="BA954" s="2">
        <f>SUM(AF954,AH954,-AZ954,-Table1913[[#This Row],[Sale Fee]])</f>
        <v>0</v>
      </c>
      <c r="BC954" s="1"/>
      <c r="BD954" s="1"/>
      <c r="BE954" s="1"/>
    </row>
    <row r="955" spans="1:57" x14ac:dyDescent="0.25">
      <c r="A955" s="1"/>
      <c r="B955" s="1"/>
      <c r="E955" s="4"/>
      <c r="F955" s="4"/>
      <c r="Q955" s="1"/>
      <c r="R955" s="1"/>
      <c r="S955" s="1"/>
      <c r="U955" s="1"/>
      <c r="V955" s="1"/>
      <c r="W955" s="1"/>
      <c r="X955" s="1"/>
      <c r="Y955" s="1"/>
      <c r="Z955" s="1">
        <f>Table1913[[#This Row],[Quantity2]]*Table1913[[#This Row],[U Cost]]</f>
        <v>0</v>
      </c>
      <c r="AB955" s="1"/>
      <c r="AC955" s="1"/>
      <c r="AD955" s="1">
        <f t="shared" si="109"/>
        <v>0</v>
      </c>
      <c r="AE955" s="1"/>
      <c r="AF955" s="1">
        <f>SUM(Table1913[[#This Row],[Total 
Paid]:[Shipping 
Charged]])</f>
        <v>0</v>
      </c>
      <c r="AG955" s="1"/>
      <c r="AH955" s="1"/>
      <c r="AI955" s="1">
        <f t="shared" si="110"/>
        <v>0</v>
      </c>
      <c r="AK955" s="1"/>
      <c r="AL955" s="1"/>
      <c r="AM955" s="1"/>
      <c r="AN955" s="1"/>
      <c r="AP955" s="30"/>
      <c r="AQ955" s="1"/>
      <c r="AR955" s="1">
        <f t="shared" si="112"/>
        <v>0</v>
      </c>
      <c r="AS955" s="1"/>
      <c r="AT955" s="1"/>
      <c r="AU955" s="2">
        <f t="shared" si="111"/>
        <v>0</v>
      </c>
      <c r="AW955" s="1"/>
      <c r="AX955" s="1"/>
      <c r="AY955" s="1"/>
      <c r="AZ955" s="2">
        <f t="shared" si="114"/>
        <v>0</v>
      </c>
      <c r="BA955" s="2">
        <f>SUM(AF955,AH955,-AZ955,-Table1913[[#This Row],[Sale Fee]])</f>
        <v>0</v>
      </c>
      <c r="BC955" s="1"/>
      <c r="BD955" s="1"/>
      <c r="BE955" s="1"/>
    </row>
    <row r="956" spans="1:57" x14ac:dyDescent="0.25">
      <c r="A956" s="1"/>
      <c r="B956" s="1"/>
      <c r="E956" s="4"/>
      <c r="F956" s="4"/>
      <c r="Q956" s="1"/>
      <c r="R956" s="1"/>
      <c r="S956" s="1"/>
      <c r="U956" s="1"/>
      <c r="V956" s="1"/>
      <c r="W956" s="1"/>
      <c r="X956" s="1"/>
      <c r="Y956" s="1"/>
      <c r="Z956" s="1">
        <f>Table1913[[#This Row],[Quantity2]]*Table1913[[#This Row],[U Cost]]</f>
        <v>0</v>
      </c>
      <c r="AB956" s="1"/>
      <c r="AC956" s="1"/>
      <c r="AD956" s="1">
        <f t="shared" si="109"/>
        <v>0</v>
      </c>
      <c r="AE956" s="1"/>
      <c r="AF956" s="1">
        <f>SUM(Table1913[[#This Row],[Total 
Paid]:[Shipping 
Charged]])</f>
        <v>0</v>
      </c>
      <c r="AG956" s="1"/>
      <c r="AH956" s="1"/>
      <c r="AI956" s="1">
        <f t="shared" si="110"/>
        <v>0</v>
      </c>
      <c r="AK956" s="1"/>
      <c r="AL956" s="1"/>
      <c r="AM956" s="1"/>
      <c r="AN956" s="1"/>
      <c r="AP956" s="30"/>
      <c r="AQ956" s="1"/>
      <c r="AR956" s="1">
        <f t="shared" si="112"/>
        <v>0</v>
      </c>
      <c r="AS956" s="1"/>
      <c r="AT956" s="1"/>
      <c r="AU956" s="2">
        <f t="shared" si="111"/>
        <v>0</v>
      </c>
      <c r="AW956" s="1"/>
      <c r="AX956" s="1"/>
      <c r="AY956" s="1"/>
      <c r="AZ956" s="2">
        <f t="shared" si="114"/>
        <v>0</v>
      </c>
      <c r="BA956" s="2">
        <f>SUM(AF956,AH956,-AZ956,-Table1913[[#This Row],[Sale Fee]])</f>
        <v>0</v>
      </c>
      <c r="BC956" s="1"/>
      <c r="BD956" s="1"/>
      <c r="BE956" s="1"/>
    </row>
    <row r="957" spans="1:57" x14ac:dyDescent="0.25">
      <c r="A957" s="1"/>
      <c r="B957" s="1"/>
      <c r="E957" s="4"/>
      <c r="F957" s="4"/>
      <c r="Q957" s="1"/>
      <c r="R957" s="1"/>
      <c r="S957" s="1"/>
      <c r="U957" s="1"/>
      <c r="V957" s="1"/>
      <c r="W957" s="1"/>
      <c r="X957" s="1"/>
      <c r="Y957" s="1"/>
      <c r="Z957" s="1">
        <f>Table1913[[#This Row],[Quantity2]]*Table1913[[#This Row],[U Cost]]</f>
        <v>0</v>
      </c>
      <c r="AB957" s="1"/>
      <c r="AC957" s="1"/>
      <c r="AD957" s="1">
        <f t="shared" si="109"/>
        <v>0</v>
      </c>
      <c r="AE957" s="1"/>
      <c r="AF957" s="1">
        <f>SUM(Table1913[[#This Row],[Total 
Paid]:[Shipping 
Charged]])</f>
        <v>0</v>
      </c>
      <c r="AG957" s="1"/>
      <c r="AH957" s="1"/>
      <c r="AI957" s="1">
        <f t="shared" si="110"/>
        <v>0</v>
      </c>
      <c r="AK957" s="1"/>
      <c r="AL957" s="1"/>
      <c r="AM957" s="1"/>
      <c r="AN957" s="1"/>
      <c r="AP957" s="30"/>
      <c r="AQ957" s="1"/>
      <c r="AR957" s="1">
        <f t="shared" si="112"/>
        <v>0</v>
      </c>
      <c r="AS957" s="1"/>
      <c r="AT957" s="1"/>
      <c r="AU957" s="2">
        <f t="shared" si="111"/>
        <v>0</v>
      </c>
      <c r="AW957" s="1"/>
      <c r="AX957" s="1"/>
      <c r="AY957" s="1"/>
      <c r="AZ957" s="2">
        <f t="shared" si="114"/>
        <v>0</v>
      </c>
      <c r="BA957" s="2">
        <f>SUM(AF957,AH957,-AZ957,-Table1913[[#This Row],[Sale Fee]])</f>
        <v>0</v>
      </c>
      <c r="BC957" s="1"/>
      <c r="BD957" s="1"/>
      <c r="BE957" s="1"/>
    </row>
    <row r="958" spans="1:57" x14ac:dyDescent="0.25">
      <c r="A958" s="1"/>
      <c r="B958" s="1"/>
      <c r="E958" s="4"/>
      <c r="F958" s="4"/>
      <c r="Q958" s="1"/>
      <c r="R958" s="1"/>
      <c r="S958" s="1"/>
      <c r="U958" s="1"/>
      <c r="V958" s="1"/>
      <c r="W958" s="1"/>
      <c r="X958" s="1"/>
      <c r="Y958" s="1"/>
      <c r="Z958" s="1">
        <f>Table1913[[#This Row],[Quantity2]]*Table1913[[#This Row],[U Cost]]</f>
        <v>0</v>
      </c>
      <c r="AB958" s="1"/>
      <c r="AC958" s="1"/>
      <c r="AD958" s="1">
        <f t="shared" si="109"/>
        <v>0</v>
      </c>
      <c r="AE958" s="1"/>
      <c r="AF958" s="1">
        <f>SUM(Table1913[[#This Row],[Total 
Paid]:[Shipping 
Charged]])</f>
        <v>0</v>
      </c>
      <c r="AG958" s="1"/>
      <c r="AH958" s="1"/>
      <c r="AI958" s="1">
        <f t="shared" si="110"/>
        <v>0</v>
      </c>
      <c r="AK958" s="1"/>
      <c r="AL958" s="1"/>
      <c r="AM958" s="1"/>
      <c r="AN958" s="1"/>
      <c r="AP958" s="30"/>
      <c r="AQ958" s="1"/>
      <c r="AR958" s="1">
        <f t="shared" si="112"/>
        <v>0</v>
      </c>
      <c r="AS958" s="1"/>
      <c r="AT958" s="1"/>
      <c r="AU958" s="2">
        <f t="shared" si="111"/>
        <v>0</v>
      </c>
      <c r="AW958" s="1"/>
      <c r="AX958" s="1"/>
      <c r="AY958" s="1"/>
      <c r="AZ958" s="2">
        <f t="shared" si="114"/>
        <v>0</v>
      </c>
      <c r="BA958" s="2">
        <f>SUM(AF958,AH958,-AZ958,-Table1913[[#This Row],[Sale Fee]])</f>
        <v>0</v>
      </c>
      <c r="BC958" s="1"/>
      <c r="BD958" s="1"/>
      <c r="BE958" s="1"/>
    </row>
    <row r="959" spans="1:57" x14ac:dyDescent="0.25">
      <c r="A959" s="1"/>
      <c r="B959" s="1"/>
      <c r="E959" s="4"/>
      <c r="F959" s="4"/>
      <c r="Q959" s="1"/>
      <c r="R959" s="1"/>
      <c r="S959" s="1"/>
      <c r="U959" s="1"/>
      <c r="V959" s="1"/>
      <c r="W959" s="1"/>
      <c r="X959" s="1"/>
      <c r="Y959" s="1"/>
      <c r="Z959" s="1">
        <f>Table1913[[#This Row],[Quantity2]]*Table1913[[#This Row],[U Cost]]</f>
        <v>0</v>
      </c>
      <c r="AB959" s="1"/>
      <c r="AC959" s="1"/>
      <c r="AD959" s="1">
        <f t="shared" si="109"/>
        <v>0</v>
      </c>
      <c r="AE959" s="1"/>
      <c r="AF959" s="1">
        <f>SUM(Table1913[[#This Row],[Total 
Paid]:[Shipping 
Charged]])</f>
        <v>0</v>
      </c>
      <c r="AG959" s="1"/>
      <c r="AH959" s="1"/>
      <c r="AI959" s="1">
        <f t="shared" si="110"/>
        <v>0</v>
      </c>
      <c r="AK959" s="1"/>
      <c r="AL959" s="1"/>
      <c r="AM959" s="1"/>
      <c r="AN959" s="1"/>
      <c r="AP959" s="30"/>
      <c r="AQ959" s="1"/>
      <c r="AR959" s="1">
        <f t="shared" si="112"/>
        <v>0</v>
      </c>
      <c r="AS959" s="1"/>
      <c r="AT959" s="1"/>
      <c r="AU959" s="2">
        <f t="shared" si="111"/>
        <v>0</v>
      </c>
      <c r="AW959" s="1"/>
      <c r="AX959" s="1"/>
      <c r="AY959" s="1"/>
      <c r="AZ959" s="2">
        <f t="shared" si="114"/>
        <v>0</v>
      </c>
      <c r="BA959" s="2">
        <f>SUM(AF959,AH959,-AZ959,-Table1913[[#This Row],[Sale Fee]])</f>
        <v>0</v>
      </c>
      <c r="BC959" s="1"/>
      <c r="BD959" s="1"/>
      <c r="BE959" s="1"/>
    </row>
    <row r="960" spans="1:57" x14ac:dyDescent="0.25">
      <c r="A960" s="1"/>
      <c r="B960" s="1"/>
      <c r="E960" s="4"/>
      <c r="F960" s="4"/>
      <c r="Q960" s="1"/>
      <c r="R960" s="1"/>
      <c r="S960" s="1"/>
      <c r="U960" s="1"/>
      <c r="V960" s="1"/>
      <c r="W960" s="1"/>
      <c r="X960" s="1"/>
      <c r="Y960" s="1"/>
      <c r="Z960" s="1">
        <f>Table1913[[#This Row],[Quantity2]]*Table1913[[#This Row],[U Cost]]</f>
        <v>0</v>
      </c>
      <c r="AB960" s="1"/>
      <c r="AC960" s="1"/>
      <c r="AD960" s="1">
        <f t="shared" si="109"/>
        <v>0</v>
      </c>
      <c r="AE960" s="1"/>
      <c r="AF960" s="1">
        <f>SUM(Table1913[[#This Row],[Total 
Paid]:[Shipping 
Charged]])</f>
        <v>0</v>
      </c>
      <c r="AG960" s="1"/>
      <c r="AH960" s="1"/>
      <c r="AI960" s="1">
        <f t="shared" si="110"/>
        <v>0</v>
      </c>
      <c r="AK960" s="1"/>
      <c r="AL960" s="1"/>
      <c r="AM960" s="1"/>
      <c r="AN960" s="1"/>
      <c r="AP960" s="30"/>
      <c r="AQ960" s="1"/>
      <c r="AR960" s="1">
        <f t="shared" si="112"/>
        <v>0</v>
      </c>
      <c r="AS960" s="1"/>
      <c r="AT960" s="1"/>
      <c r="AU960" s="2">
        <f t="shared" si="111"/>
        <v>0</v>
      </c>
      <c r="AW960" s="1"/>
      <c r="AX960" s="1"/>
      <c r="AY960" s="1"/>
      <c r="AZ960" s="2">
        <f t="shared" si="114"/>
        <v>0</v>
      </c>
      <c r="BA960" s="2">
        <f>SUM(AF960,AH960,-AZ960,-Table1913[[#This Row],[Sale Fee]])</f>
        <v>0</v>
      </c>
      <c r="BC960" s="1"/>
      <c r="BD960" s="1"/>
      <c r="BE960" s="1"/>
    </row>
    <row r="961" spans="1:57" s="53" customFormat="1" x14ac:dyDescent="0.25">
      <c r="A961" s="67"/>
      <c r="B961" s="67"/>
      <c r="E961" s="68"/>
      <c r="F961" s="68"/>
      <c r="Q961" s="67"/>
      <c r="R961" s="67"/>
      <c r="S961" s="67"/>
      <c r="U961" s="67"/>
      <c r="V961" s="67"/>
      <c r="W961" s="67"/>
      <c r="X961" s="67"/>
      <c r="Y961" s="67"/>
      <c r="Z961" s="67">
        <f>Table1913[[#This Row],[Quantity2]]*Table1913[[#This Row],[U Cost]]</f>
        <v>0</v>
      </c>
      <c r="AB961" s="67"/>
      <c r="AC961" s="67"/>
      <c r="AD961" s="67">
        <f t="shared" si="109"/>
        <v>0</v>
      </c>
      <c r="AE961" s="67"/>
      <c r="AF961" s="67">
        <f>SUM(Table1913[[#This Row],[Total 
Paid]:[Shipping 
Charged]])</f>
        <v>0</v>
      </c>
      <c r="AG961" s="67"/>
      <c r="AH961" s="67"/>
      <c r="AI961" s="67">
        <f t="shared" si="110"/>
        <v>0</v>
      </c>
      <c r="AK961" s="67"/>
      <c r="AL961" s="67"/>
      <c r="AM961" s="67"/>
      <c r="AN961" s="67"/>
      <c r="AP961" s="66"/>
      <c r="AQ961" s="67"/>
      <c r="AR961" s="67">
        <f t="shared" si="112"/>
        <v>0</v>
      </c>
      <c r="AS961" s="67"/>
      <c r="AT961" s="67"/>
      <c r="AU961" s="69">
        <f t="shared" si="111"/>
        <v>0</v>
      </c>
      <c r="AW961" s="67"/>
      <c r="AX961" s="67"/>
      <c r="AY961" s="67"/>
      <c r="AZ961" s="69">
        <f t="shared" si="114"/>
        <v>0</v>
      </c>
      <c r="BA961" s="69">
        <f>SUM(AF961,AH961,-AZ961,-Table1913[[#This Row],[Sale Fee]])</f>
        <v>0</v>
      </c>
      <c r="BC961" s="67"/>
      <c r="BD961" s="67"/>
      <c r="BE961" s="67"/>
    </row>
    <row r="962" spans="1:57" s="53" customFormat="1" x14ac:dyDescent="0.25">
      <c r="A962" s="67"/>
      <c r="B962" s="67"/>
      <c r="E962" s="68"/>
      <c r="F962" s="68"/>
      <c r="Q962" s="67"/>
      <c r="R962" s="67"/>
      <c r="S962" s="67"/>
      <c r="U962" s="67"/>
      <c r="V962" s="67"/>
      <c r="W962" s="67"/>
      <c r="X962" s="67"/>
      <c r="Y962" s="67"/>
      <c r="Z962" s="67">
        <f>Table1913[[#This Row],[Quantity2]]*Table1913[[#This Row],[U Cost]]</f>
        <v>0</v>
      </c>
      <c r="AB962" s="67"/>
      <c r="AC962" s="67"/>
      <c r="AD962" s="67">
        <f t="shared" si="109"/>
        <v>0</v>
      </c>
      <c r="AE962" s="67"/>
      <c r="AF962" s="67">
        <f>SUM(Table1913[[#This Row],[Total 
Paid]:[Shipping 
Charged]])</f>
        <v>0</v>
      </c>
      <c r="AG962" s="67"/>
      <c r="AH962" s="67"/>
      <c r="AI962" s="67">
        <f t="shared" si="110"/>
        <v>0</v>
      </c>
      <c r="AK962" s="67"/>
      <c r="AL962" s="67"/>
      <c r="AM962" s="67"/>
      <c r="AN962" s="67"/>
      <c r="AP962" s="66"/>
      <c r="AQ962" s="67"/>
      <c r="AR962" s="67">
        <f t="shared" si="112"/>
        <v>0</v>
      </c>
      <c r="AS962" s="67"/>
      <c r="AT962" s="67"/>
      <c r="AU962" s="69">
        <f t="shared" si="111"/>
        <v>0</v>
      </c>
      <c r="AW962" s="67"/>
      <c r="AX962" s="67"/>
      <c r="AY962" s="67"/>
      <c r="AZ962" s="69">
        <f t="shared" si="114"/>
        <v>0</v>
      </c>
      <c r="BA962" s="69">
        <f>SUM(AF962,AH962,-AZ962,-Table1913[[#This Row],[Sale Fee]])</f>
        <v>0</v>
      </c>
      <c r="BC962" s="67"/>
      <c r="BD962" s="67"/>
      <c r="BE962" s="67"/>
    </row>
    <row r="963" spans="1:57" x14ac:dyDescent="0.25">
      <c r="A963" s="1"/>
      <c r="B963" s="1"/>
      <c r="E963" s="4"/>
      <c r="F963" s="4"/>
      <c r="Q963" s="1"/>
      <c r="R963" s="1"/>
      <c r="S963" s="1"/>
      <c r="U963" s="1"/>
      <c r="V963" s="1"/>
      <c r="W963" s="1"/>
      <c r="X963" s="1"/>
      <c r="Y963" s="1"/>
      <c r="Z963" s="1">
        <f>Table1913[[#This Row],[Quantity2]]*Table1913[[#This Row],[U Cost]]</f>
        <v>0</v>
      </c>
      <c r="AB963" s="1"/>
      <c r="AC963" s="1"/>
      <c r="AD963" s="1">
        <f t="shared" si="109"/>
        <v>0</v>
      </c>
      <c r="AE963" s="1"/>
      <c r="AF963" s="1">
        <f>SUM(Table1913[[#This Row],[Total 
Paid]:[Shipping 
Charged]])</f>
        <v>0</v>
      </c>
      <c r="AG963" s="1"/>
      <c r="AH963" s="1"/>
      <c r="AI963" s="1">
        <f t="shared" si="110"/>
        <v>0</v>
      </c>
      <c r="AK963" s="1"/>
      <c r="AL963" s="1"/>
      <c r="AM963" s="1"/>
      <c r="AN963" s="1"/>
      <c r="AP963" s="30"/>
      <c r="AQ963" s="1"/>
      <c r="AR963" s="1">
        <f t="shared" si="112"/>
        <v>0</v>
      </c>
      <c r="AS963" s="1"/>
      <c r="AT963" s="1"/>
      <c r="AU963" s="2">
        <f t="shared" si="111"/>
        <v>0</v>
      </c>
      <c r="AW963" s="1"/>
      <c r="AX963" s="1"/>
      <c r="AY963" s="1"/>
      <c r="AZ963" s="2">
        <f t="shared" si="114"/>
        <v>0</v>
      </c>
      <c r="BA963" s="2">
        <f>SUM(AF963,AH963,-AZ963,-Table1913[[#This Row],[Sale Fee]])</f>
        <v>0</v>
      </c>
      <c r="BC963" s="1"/>
      <c r="BD963" s="1"/>
      <c r="BE963" s="1"/>
    </row>
    <row r="964" spans="1:57" x14ac:dyDescent="0.25">
      <c r="A964" s="1"/>
      <c r="B964" s="1"/>
      <c r="E964" s="4"/>
      <c r="F964" s="4"/>
      <c r="Q964" s="1"/>
      <c r="R964" s="1"/>
      <c r="S964" s="1"/>
      <c r="U964" s="1"/>
      <c r="V964" s="1"/>
      <c r="W964" s="1"/>
      <c r="X964" s="1"/>
      <c r="Y964" s="1"/>
      <c r="Z964" s="1">
        <f>Table1913[[#This Row],[Quantity2]]*Table1913[[#This Row],[U Cost]]</f>
        <v>0</v>
      </c>
      <c r="AB964" s="1"/>
      <c r="AC964" s="1"/>
      <c r="AD964" s="1">
        <f t="shared" si="109"/>
        <v>0</v>
      </c>
      <c r="AE964" s="1"/>
      <c r="AF964" s="1">
        <f>SUM(Table1913[[#This Row],[Total 
Paid]:[Shipping 
Charged]])</f>
        <v>0</v>
      </c>
      <c r="AG964" s="1"/>
      <c r="AH964" s="1"/>
      <c r="AI964" s="1">
        <f t="shared" si="110"/>
        <v>0</v>
      </c>
      <c r="AK964" s="1"/>
      <c r="AL964" s="1"/>
      <c r="AM964" s="1"/>
      <c r="AN964" s="1"/>
      <c r="AP964" s="30"/>
      <c r="AQ964" s="1"/>
      <c r="AR964" s="1">
        <f t="shared" si="112"/>
        <v>0</v>
      </c>
      <c r="AS964" s="1"/>
      <c r="AT964" s="1"/>
      <c r="AU964" s="2">
        <f t="shared" si="111"/>
        <v>0</v>
      </c>
      <c r="AW964" s="1"/>
      <c r="AX964" s="1"/>
      <c r="AY964" s="1"/>
      <c r="AZ964" s="2">
        <f t="shared" si="114"/>
        <v>0</v>
      </c>
      <c r="BA964" s="2">
        <f>SUM(AF964,AH964,-AZ964,-Table1913[[#This Row],[Sale Fee]])</f>
        <v>0</v>
      </c>
      <c r="BC964" s="1"/>
      <c r="BD964" s="1"/>
      <c r="BE964" s="1"/>
    </row>
    <row r="965" spans="1:57" x14ac:dyDescent="0.25">
      <c r="A965" s="1"/>
      <c r="B965" s="1"/>
      <c r="E965" s="4"/>
      <c r="F965" s="4"/>
      <c r="Q965" s="1"/>
      <c r="R965" s="1"/>
      <c r="S965" s="1"/>
      <c r="U965" s="1"/>
      <c r="V965" s="1"/>
      <c r="W965" s="1"/>
      <c r="X965" s="1"/>
      <c r="Y965" s="1"/>
      <c r="Z965" s="1">
        <f>Table1913[[#This Row],[Quantity2]]*Table1913[[#This Row],[U Cost]]</f>
        <v>0</v>
      </c>
      <c r="AB965" s="1"/>
      <c r="AC965" s="1"/>
      <c r="AD965" s="1">
        <f t="shared" si="109"/>
        <v>0</v>
      </c>
      <c r="AE965" s="1"/>
      <c r="AF965" s="1">
        <f>SUM(Table1913[[#This Row],[Total 
Paid]:[Shipping 
Charged]])</f>
        <v>0</v>
      </c>
      <c r="AG965" s="1"/>
      <c r="AH965" s="1"/>
      <c r="AI965" s="1">
        <f t="shared" si="110"/>
        <v>0</v>
      </c>
      <c r="AK965" s="1"/>
      <c r="AL965" s="1"/>
      <c r="AM965" s="1"/>
      <c r="AN965" s="1"/>
      <c r="AP965" s="30"/>
      <c r="AQ965" s="1"/>
      <c r="AR965" s="1">
        <f t="shared" si="112"/>
        <v>0</v>
      </c>
      <c r="AS965" s="1"/>
      <c r="AT965" s="1"/>
      <c r="AU965" s="2">
        <f t="shared" si="111"/>
        <v>0</v>
      </c>
      <c r="AW965" s="1"/>
      <c r="AX965" s="1"/>
      <c r="AY965" s="1"/>
      <c r="AZ965" s="2">
        <f t="shared" si="114"/>
        <v>0</v>
      </c>
      <c r="BA965" s="2">
        <f>SUM(AF965,AH965,-AZ965,-Table1913[[#This Row],[Sale Fee]])</f>
        <v>0</v>
      </c>
      <c r="BC965" s="1"/>
      <c r="BD965" s="1"/>
      <c r="BE965" s="1"/>
    </row>
    <row r="966" spans="1:57" x14ac:dyDescent="0.25">
      <c r="A966" s="1"/>
      <c r="B966" s="1"/>
      <c r="E966" s="4"/>
      <c r="F966" s="4"/>
      <c r="Q966" s="1"/>
      <c r="R966" s="1"/>
      <c r="S966" s="1"/>
      <c r="U966" s="1"/>
      <c r="V966" s="1"/>
      <c r="W966" s="1"/>
      <c r="X966" s="1"/>
      <c r="Y966" s="1"/>
      <c r="Z966" s="1">
        <f>Table1913[[#This Row],[Quantity2]]*Table1913[[#This Row],[U Cost]]</f>
        <v>0</v>
      </c>
      <c r="AB966" s="1"/>
      <c r="AC966" s="1"/>
      <c r="AD966" s="1">
        <f t="shared" si="109"/>
        <v>0</v>
      </c>
      <c r="AE966" s="1"/>
      <c r="AF966" s="1">
        <f>SUM(Table1913[[#This Row],[Total 
Paid]:[Shipping 
Charged]])</f>
        <v>0</v>
      </c>
      <c r="AG966" s="1"/>
      <c r="AH966" s="1"/>
      <c r="AI966" s="1">
        <f t="shared" si="110"/>
        <v>0</v>
      </c>
      <c r="AK966" s="1"/>
      <c r="AL966" s="1"/>
      <c r="AM966" s="1"/>
      <c r="AN966" s="1"/>
      <c r="AP966" s="30"/>
      <c r="AQ966" s="1"/>
      <c r="AR966" s="1">
        <f t="shared" si="112"/>
        <v>0</v>
      </c>
      <c r="AS966" s="1"/>
      <c r="AT966" s="1"/>
      <c r="AU966" s="2">
        <f t="shared" si="111"/>
        <v>0</v>
      </c>
      <c r="AW966" s="1"/>
      <c r="AX966" s="1"/>
      <c r="AY966" s="1"/>
      <c r="AZ966" s="2">
        <f t="shared" si="114"/>
        <v>0</v>
      </c>
      <c r="BA966" s="2">
        <f>SUM(AF966,AH966,-AZ966,-Table1913[[#This Row],[Sale Fee]])</f>
        <v>0</v>
      </c>
      <c r="BC966" s="1"/>
      <c r="BD966" s="1"/>
      <c r="BE966" s="1"/>
    </row>
    <row r="967" spans="1:57" s="50" customFormat="1" x14ac:dyDescent="0.25">
      <c r="A967" s="58"/>
      <c r="B967" s="58"/>
      <c r="E967" s="57"/>
      <c r="F967" s="57"/>
      <c r="J967"/>
      <c r="Q967" s="58"/>
      <c r="R967" s="58"/>
      <c r="S967" s="58"/>
      <c r="U967" s="58"/>
      <c r="V967" s="58"/>
      <c r="W967" s="58"/>
      <c r="X967" s="58"/>
      <c r="Y967" s="58"/>
      <c r="Z967" s="58">
        <f>Table1913[[#This Row],[Quantity2]]*Table1913[[#This Row],[U Cost]]</f>
        <v>0</v>
      </c>
      <c r="AB967" s="58"/>
      <c r="AC967" s="58"/>
      <c r="AD967" s="58">
        <f t="shared" si="109"/>
        <v>0</v>
      </c>
      <c r="AE967" s="58"/>
      <c r="AF967" s="58">
        <f>SUM(Table1913[[#This Row],[Total 
Paid]:[Shipping 
Charged]])</f>
        <v>0</v>
      </c>
      <c r="AG967" s="58"/>
      <c r="AH967" s="58"/>
      <c r="AI967" s="58">
        <f t="shared" si="110"/>
        <v>0</v>
      </c>
      <c r="AK967" s="58"/>
      <c r="AL967" s="58"/>
      <c r="AM967" s="58"/>
      <c r="AN967" s="58"/>
      <c r="AP967" s="59"/>
      <c r="AQ967" s="58"/>
      <c r="AR967" s="58">
        <f t="shared" si="112"/>
        <v>0</v>
      </c>
      <c r="AS967" s="58"/>
      <c r="AT967" s="58"/>
      <c r="AU967" s="60">
        <f t="shared" si="111"/>
        <v>0</v>
      </c>
      <c r="AW967" s="58"/>
      <c r="AX967" s="58"/>
      <c r="AY967" s="58"/>
      <c r="AZ967" s="60">
        <f t="shared" si="114"/>
        <v>0</v>
      </c>
      <c r="BA967" s="60">
        <f>SUM(AF967,AH967,-AZ967,-Table1913[[#This Row],[Sale Fee]])</f>
        <v>0</v>
      </c>
      <c r="BC967" s="58"/>
      <c r="BD967" s="58"/>
      <c r="BE967" s="58"/>
    </row>
    <row r="968" spans="1:57" x14ac:dyDescent="0.25">
      <c r="A968" s="1"/>
      <c r="B968" s="1"/>
      <c r="E968" s="4"/>
      <c r="F968" s="4"/>
      <c r="Q968" s="1"/>
      <c r="R968" s="1"/>
      <c r="S968" s="1"/>
      <c r="U968" s="1"/>
      <c r="V968" s="1"/>
      <c r="W968" s="1"/>
      <c r="X968" s="1"/>
      <c r="Y968" s="1"/>
      <c r="Z968" s="1">
        <f>Table1913[[#This Row],[Quantity2]]*Table1913[[#This Row],[U Cost]]</f>
        <v>0</v>
      </c>
      <c r="AB968" s="1"/>
      <c r="AC968" s="1"/>
      <c r="AD968" s="1">
        <f t="shared" si="109"/>
        <v>0</v>
      </c>
      <c r="AE968" s="1"/>
      <c r="AF968" s="1">
        <f>SUM(Table1913[[#This Row],[Total 
Paid]:[Shipping 
Charged]])</f>
        <v>0</v>
      </c>
      <c r="AG968" s="1"/>
      <c r="AH968" s="1"/>
      <c r="AI968" s="1">
        <f t="shared" si="110"/>
        <v>0</v>
      </c>
      <c r="AK968" s="1"/>
      <c r="AL968" s="1"/>
      <c r="AM968" s="1"/>
      <c r="AN968" s="1"/>
      <c r="AP968" s="30"/>
      <c r="AQ968" s="1"/>
      <c r="AR968" s="1">
        <f t="shared" si="112"/>
        <v>0</v>
      </c>
      <c r="AS968" s="1"/>
      <c r="AT968" s="1"/>
      <c r="AU968" s="2">
        <f t="shared" si="111"/>
        <v>0</v>
      </c>
      <c r="AW968" s="1"/>
      <c r="AX968" s="1"/>
      <c r="AY968" s="1"/>
      <c r="AZ968" s="2">
        <f t="shared" si="114"/>
        <v>0</v>
      </c>
      <c r="BA968" s="2">
        <f>SUM(AF968,AH968,-AZ968,-Table1913[[#This Row],[Sale Fee]])</f>
        <v>0</v>
      </c>
      <c r="BC968" s="1"/>
      <c r="BD968" s="1"/>
      <c r="BE968" s="1"/>
    </row>
    <row r="969" spans="1:57" s="50" customFormat="1" x14ac:dyDescent="0.25">
      <c r="A969" s="58"/>
      <c r="B969" s="58"/>
      <c r="E969" s="57"/>
      <c r="F969" s="57"/>
      <c r="J969"/>
      <c r="O969"/>
      <c r="Q969" s="58"/>
      <c r="R969" s="58"/>
      <c r="S969" s="58"/>
      <c r="U969" s="58"/>
      <c r="V969" s="58"/>
      <c r="W969" s="58"/>
      <c r="X969" s="58"/>
      <c r="Y969" s="58"/>
      <c r="Z969" s="58">
        <f>Table1913[[#This Row],[Quantity2]]*Table1913[[#This Row],[U Cost]]</f>
        <v>0</v>
      </c>
      <c r="AB969" s="58"/>
      <c r="AC969" s="58"/>
      <c r="AD969" s="58">
        <f t="shared" si="109"/>
        <v>0</v>
      </c>
      <c r="AE969" s="58"/>
      <c r="AF969" s="58">
        <f>SUM(Table1913[[#This Row],[Total 
Paid]:[Shipping 
Charged]])</f>
        <v>0</v>
      </c>
      <c r="AG969" s="58"/>
      <c r="AH969" s="58"/>
      <c r="AI969" s="58">
        <f t="shared" si="110"/>
        <v>0</v>
      </c>
      <c r="AK969" s="58"/>
      <c r="AL969" s="58"/>
      <c r="AM969" s="58"/>
      <c r="AN969" s="58"/>
      <c r="AP969" s="59"/>
      <c r="AQ969" s="58"/>
      <c r="AR969" s="58">
        <f t="shared" si="112"/>
        <v>0</v>
      </c>
      <c r="AS969" s="58"/>
      <c r="AT969" s="58"/>
      <c r="AU969" s="60">
        <f t="shared" si="111"/>
        <v>0</v>
      </c>
      <c r="AW969" s="58"/>
      <c r="AX969" s="58"/>
      <c r="AY969" s="58"/>
      <c r="AZ969" s="60">
        <f t="shared" si="114"/>
        <v>0</v>
      </c>
      <c r="BA969" s="60">
        <f>SUM(AF969,AH969,-AZ969,-Table1913[[#This Row],[Sale Fee]])</f>
        <v>0</v>
      </c>
      <c r="BC969" s="58"/>
      <c r="BD969" s="58"/>
      <c r="BE969" s="58"/>
    </row>
    <row r="970" spans="1:57" s="50" customFormat="1" x14ac:dyDescent="0.25">
      <c r="A970" s="58"/>
      <c r="B970" s="58"/>
      <c r="E970" s="57"/>
      <c r="F970" s="57"/>
      <c r="J970"/>
      <c r="Q970" s="58"/>
      <c r="R970" s="58"/>
      <c r="S970" s="58"/>
      <c r="U970" s="58"/>
      <c r="V970" s="58"/>
      <c r="W970" s="58"/>
      <c r="X970" s="58"/>
      <c r="Y970" s="58"/>
      <c r="Z970" s="58">
        <f>Table1913[[#This Row],[Quantity2]]*Table1913[[#This Row],[U Cost]]</f>
        <v>0</v>
      </c>
      <c r="AB970" s="58"/>
      <c r="AC970" s="58"/>
      <c r="AD970" s="58">
        <f t="shared" si="109"/>
        <v>0</v>
      </c>
      <c r="AE970" s="58"/>
      <c r="AF970" s="58">
        <f>SUM(Table1913[[#This Row],[Total 
Paid]:[Shipping 
Charged]])</f>
        <v>0</v>
      </c>
      <c r="AG970" s="58"/>
      <c r="AH970" s="58"/>
      <c r="AI970" s="58">
        <f t="shared" si="110"/>
        <v>0</v>
      </c>
      <c r="AK970" s="58"/>
      <c r="AL970" s="58"/>
      <c r="AM970" s="58"/>
      <c r="AN970" s="58"/>
      <c r="AP970" s="59"/>
      <c r="AQ970" s="58"/>
      <c r="AR970" s="58">
        <f t="shared" si="112"/>
        <v>0</v>
      </c>
      <c r="AS970" s="58"/>
      <c r="AT970" s="58"/>
      <c r="AU970" s="60">
        <f t="shared" si="111"/>
        <v>0</v>
      </c>
      <c r="AW970" s="58"/>
      <c r="AX970" s="58"/>
      <c r="AY970" s="58"/>
      <c r="AZ970" s="60">
        <f t="shared" si="114"/>
        <v>0</v>
      </c>
      <c r="BA970" s="60">
        <f>SUM(AF970,AH970,-AZ970,-Table1913[[#This Row],[Sale Fee]])</f>
        <v>0</v>
      </c>
      <c r="BC970" s="58"/>
      <c r="BD970" s="58"/>
      <c r="BE970" s="58"/>
    </row>
    <row r="971" spans="1:57" x14ac:dyDescent="0.25">
      <c r="A971" s="1"/>
      <c r="B971" s="1"/>
      <c r="E971" s="4"/>
      <c r="F971" s="4"/>
      <c r="Q971" s="1"/>
      <c r="R971" s="1"/>
      <c r="S971" s="1"/>
      <c r="U971" s="1"/>
      <c r="V971" s="1"/>
      <c r="W971" s="1"/>
      <c r="X971" s="1"/>
      <c r="Y971" s="1"/>
      <c r="Z971" s="1">
        <f>Table1913[[#This Row],[Quantity2]]*Table1913[[#This Row],[U Cost]]</f>
        <v>0</v>
      </c>
      <c r="AB971" s="1"/>
      <c r="AC971" s="1"/>
      <c r="AD971" s="1">
        <f t="shared" si="109"/>
        <v>0</v>
      </c>
      <c r="AE971" s="1"/>
      <c r="AF971" s="1">
        <f>SUM(Table1913[[#This Row],[Total 
Paid]:[Shipping 
Charged]])</f>
        <v>0</v>
      </c>
      <c r="AG971" s="1"/>
      <c r="AH971" s="1"/>
      <c r="AI971" s="1">
        <f t="shared" si="110"/>
        <v>0</v>
      </c>
      <c r="AK971" s="1"/>
      <c r="AL971" s="1"/>
      <c r="AM971" s="1"/>
      <c r="AN971" s="1"/>
      <c r="AP971" s="30"/>
      <c r="AQ971" s="1"/>
      <c r="AR971" s="1">
        <f t="shared" si="112"/>
        <v>0</v>
      </c>
      <c r="AS971" s="1"/>
      <c r="AT971" s="1"/>
      <c r="AU971" s="2">
        <f t="shared" si="111"/>
        <v>0</v>
      </c>
      <c r="AW971" s="1"/>
      <c r="AX971" s="1"/>
      <c r="AY971" s="1"/>
      <c r="AZ971" s="2">
        <f t="shared" si="114"/>
        <v>0</v>
      </c>
      <c r="BA971" s="2">
        <f>SUM(AF971,AH971,-AZ971,-Table1913[[#This Row],[Sale Fee]])</f>
        <v>0</v>
      </c>
      <c r="BC971" s="1"/>
      <c r="BD971" s="1"/>
      <c r="BE971" s="1"/>
    </row>
    <row r="972" spans="1:57" x14ac:dyDescent="0.25">
      <c r="A972" s="1"/>
      <c r="B972" s="1"/>
      <c r="E972" s="4"/>
      <c r="F972" s="4"/>
      <c r="Q972" s="1"/>
      <c r="R972" s="1"/>
      <c r="S972" s="1"/>
      <c r="U972" s="1"/>
      <c r="V972" s="1"/>
      <c r="W972" s="1"/>
      <c r="X972" s="1"/>
      <c r="Y972" s="1"/>
      <c r="Z972" s="1">
        <f>Table1913[[#This Row],[Quantity2]]*Table1913[[#This Row],[U Cost]]</f>
        <v>0</v>
      </c>
      <c r="AB972" s="1"/>
      <c r="AC972" s="1"/>
      <c r="AD972" s="1">
        <f t="shared" si="109"/>
        <v>0</v>
      </c>
      <c r="AE972" s="1"/>
      <c r="AF972" s="1">
        <f>SUM(Table1913[[#This Row],[Total 
Paid]:[Shipping 
Charged]])</f>
        <v>0</v>
      </c>
      <c r="AG972" s="1"/>
      <c r="AH972" s="1"/>
      <c r="AI972" s="1">
        <f t="shared" si="110"/>
        <v>0</v>
      </c>
      <c r="AK972" s="1"/>
      <c r="AL972" s="1"/>
      <c r="AM972" s="1"/>
      <c r="AN972" s="1"/>
      <c r="AP972" s="30"/>
      <c r="AQ972" s="1"/>
      <c r="AR972" s="1">
        <f t="shared" si="112"/>
        <v>0</v>
      </c>
      <c r="AS972" s="1"/>
      <c r="AT972" s="1"/>
      <c r="AU972" s="2">
        <f t="shared" si="111"/>
        <v>0</v>
      </c>
      <c r="AW972" s="1"/>
      <c r="AX972" s="1"/>
      <c r="AY972" s="1"/>
      <c r="AZ972" s="2">
        <f t="shared" si="114"/>
        <v>0</v>
      </c>
      <c r="BA972" s="2">
        <f>SUM(AF972,AH972,-AZ972,-Table1913[[#This Row],[Sale Fee]])</f>
        <v>0</v>
      </c>
      <c r="BC972" s="1"/>
      <c r="BD972" s="1"/>
      <c r="BE972" s="1"/>
    </row>
    <row r="973" spans="1:57" x14ac:dyDescent="0.25">
      <c r="A973" s="1"/>
      <c r="B973" s="1"/>
      <c r="E973" s="4"/>
      <c r="F973" s="4"/>
      <c r="Q973" s="1"/>
      <c r="R973" s="1"/>
      <c r="S973" s="1"/>
      <c r="U973" s="1"/>
      <c r="V973" s="1"/>
      <c r="W973" s="1"/>
      <c r="X973" s="1"/>
      <c r="Y973" s="1"/>
      <c r="Z973" s="1">
        <f>Table1913[[#This Row],[Quantity2]]*Table1913[[#This Row],[U Cost]]</f>
        <v>0</v>
      </c>
      <c r="AB973" s="1"/>
      <c r="AC973" s="1"/>
      <c r="AD973" s="1">
        <f t="shared" si="109"/>
        <v>0</v>
      </c>
      <c r="AE973" s="1"/>
      <c r="AF973" s="1">
        <f>SUM(Table1913[[#This Row],[Total 
Paid]:[Shipping 
Charged]])</f>
        <v>0</v>
      </c>
      <c r="AG973" s="1"/>
      <c r="AH973" s="1"/>
      <c r="AI973" s="1">
        <f t="shared" si="110"/>
        <v>0</v>
      </c>
      <c r="AK973" s="1"/>
      <c r="AL973" s="1"/>
      <c r="AM973" s="1"/>
      <c r="AN973" s="1"/>
      <c r="AP973" s="30"/>
      <c r="AQ973" s="1"/>
      <c r="AR973" s="1">
        <f t="shared" si="112"/>
        <v>0</v>
      </c>
      <c r="AS973" s="1"/>
      <c r="AT973" s="1"/>
      <c r="AU973" s="2">
        <f t="shared" si="111"/>
        <v>0</v>
      </c>
      <c r="AW973" s="1"/>
      <c r="AX973" s="1"/>
      <c r="AY973" s="1"/>
      <c r="AZ973" s="2">
        <f t="shared" si="114"/>
        <v>0</v>
      </c>
      <c r="BA973" s="2">
        <f>SUM(AF973,AH973,-AZ973,-Table1913[[#This Row],[Sale Fee]])</f>
        <v>0</v>
      </c>
      <c r="BC973" s="1"/>
      <c r="BD973" s="1"/>
      <c r="BE973" s="1"/>
    </row>
    <row r="974" spans="1:57" x14ac:dyDescent="0.25">
      <c r="A974" s="1"/>
      <c r="B974" s="1"/>
      <c r="E974" s="4"/>
      <c r="F974" s="4"/>
      <c r="Q974" s="1"/>
      <c r="R974" s="1"/>
      <c r="S974" s="1"/>
      <c r="U974" s="1"/>
      <c r="V974" s="1"/>
      <c r="W974" s="1"/>
      <c r="X974" s="1"/>
      <c r="Y974" s="1"/>
      <c r="Z974" s="1">
        <f>Table1913[[#This Row],[Quantity2]]*Table1913[[#This Row],[U Cost]]</f>
        <v>0</v>
      </c>
      <c r="AB974" s="1"/>
      <c r="AC974" s="1"/>
      <c r="AD974" s="1">
        <f t="shared" si="109"/>
        <v>0</v>
      </c>
      <c r="AE974" s="1"/>
      <c r="AF974" s="1">
        <f>SUM(Table1913[[#This Row],[Total 
Paid]:[Shipping 
Charged]])</f>
        <v>0</v>
      </c>
      <c r="AG974" s="1"/>
      <c r="AH974" s="1"/>
      <c r="AI974" s="1">
        <f t="shared" si="110"/>
        <v>0</v>
      </c>
      <c r="AK974" s="1"/>
      <c r="AL974" s="1"/>
      <c r="AM974" s="1"/>
      <c r="AN974" s="1"/>
      <c r="AP974" s="30"/>
      <c r="AQ974" s="1"/>
      <c r="AR974" s="1">
        <f t="shared" ref="AR974:AR1037" si="115">AQ974*AP974</f>
        <v>0</v>
      </c>
      <c r="AS974" s="1"/>
      <c r="AT974" s="1"/>
      <c r="AU974" s="2">
        <f t="shared" si="111"/>
        <v>0</v>
      </c>
      <c r="AW974" s="1"/>
      <c r="AX974" s="1"/>
      <c r="AY974" s="1"/>
      <c r="AZ974" s="2">
        <f t="shared" si="114"/>
        <v>0</v>
      </c>
      <c r="BA974" s="2">
        <f>SUM(AF974,AH974,-AZ974,-Table1913[[#This Row],[Sale Fee]])</f>
        <v>0</v>
      </c>
      <c r="BC974" s="1"/>
      <c r="BD974" s="1"/>
      <c r="BE974" s="1"/>
    </row>
    <row r="975" spans="1:57" s="50" customFormat="1" x14ac:dyDescent="0.25">
      <c r="A975" s="58"/>
      <c r="B975" s="58"/>
      <c r="E975" s="57"/>
      <c r="F975" s="57"/>
      <c r="Q975" s="58"/>
      <c r="R975" s="58"/>
      <c r="S975" s="58"/>
      <c r="U975" s="58"/>
      <c r="V975" s="58"/>
      <c r="W975" s="58"/>
      <c r="X975" s="58"/>
      <c r="Y975" s="58"/>
      <c r="Z975" s="58">
        <f>Table1913[[#This Row],[Quantity2]]*Table1913[[#This Row],[U Cost]]</f>
        <v>0</v>
      </c>
      <c r="AB975" s="58"/>
      <c r="AC975" s="58"/>
      <c r="AD975" s="58">
        <f t="shared" si="109"/>
        <v>0</v>
      </c>
      <c r="AE975" s="58"/>
      <c r="AF975" s="58">
        <f>SUM(Table1913[[#This Row],[Total 
Paid]:[Shipping 
Charged]])</f>
        <v>0</v>
      </c>
      <c r="AG975" s="58"/>
      <c r="AH975" s="58"/>
      <c r="AI975" s="58">
        <f t="shared" si="110"/>
        <v>0</v>
      </c>
      <c r="AK975" s="58"/>
      <c r="AL975" s="58"/>
      <c r="AM975" s="58"/>
      <c r="AN975" s="58"/>
      <c r="AP975" s="59"/>
      <c r="AQ975" s="58"/>
      <c r="AR975" s="58">
        <f t="shared" si="115"/>
        <v>0</v>
      </c>
      <c r="AS975" s="58"/>
      <c r="AT975" s="58"/>
      <c r="AU975" s="60">
        <f t="shared" si="111"/>
        <v>0</v>
      </c>
      <c r="AW975" s="58"/>
      <c r="AX975" s="58"/>
      <c r="AY975" s="58"/>
      <c r="AZ975" s="60">
        <f t="shared" si="114"/>
        <v>0</v>
      </c>
      <c r="BA975" s="60">
        <f>SUM(AF975,AH975,-AZ975,-Table1913[[#This Row],[Sale Fee]])</f>
        <v>0</v>
      </c>
      <c r="BC975" s="58"/>
      <c r="BD975" s="58"/>
      <c r="BE975" s="58"/>
    </row>
    <row r="976" spans="1:57" x14ac:dyDescent="0.25">
      <c r="A976" s="1"/>
      <c r="B976" s="1"/>
      <c r="E976" s="4"/>
      <c r="F976" s="4"/>
      <c r="Q976" s="1"/>
      <c r="R976" s="1"/>
      <c r="S976" s="1"/>
      <c r="U976" s="1"/>
      <c r="V976" s="1"/>
      <c r="W976" s="1"/>
      <c r="X976" s="1"/>
      <c r="Y976" s="1"/>
      <c r="Z976" s="1">
        <f>Table1913[[#This Row],[Quantity2]]*Table1913[[#This Row],[U Cost]]</f>
        <v>0</v>
      </c>
      <c r="AB976" s="1"/>
      <c r="AC976" s="1"/>
      <c r="AD976" s="1">
        <f t="shared" si="109"/>
        <v>0</v>
      </c>
      <c r="AE976" s="1"/>
      <c r="AF976" s="1">
        <f>SUM(Table1913[[#This Row],[Total 
Paid]:[Shipping 
Charged]])</f>
        <v>0</v>
      </c>
      <c r="AG976" s="1"/>
      <c r="AH976" s="1"/>
      <c r="AI976" s="1">
        <f t="shared" si="110"/>
        <v>0</v>
      </c>
      <c r="AK976" s="1"/>
      <c r="AL976" s="1"/>
      <c r="AM976" s="1"/>
      <c r="AN976" s="1"/>
      <c r="AP976" s="30"/>
      <c r="AQ976" s="1"/>
      <c r="AR976" s="1">
        <f t="shared" si="115"/>
        <v>0</v>
      </c>
      <c r="AS976" s="1"/>
      <c r="AT976" s="1"/>
      <c r="AU976" s="2">
        <f t="shared" si="111"/>
        <v>0</v>
      </c>
      <c r="AW976" s="1"/>
      <c r="AX976" s="1"/>
      <c r="AY976" s="1"/>
      <c r="AZ976" s="2">
        <f t="shared" si="114"/>
        <v>0</v>
      </c>
      <c r="BA976" s="2">
        <f>SUM(AF976,AH976,-AZ976,-Table1913[[#This Row],[Sale Fee]])</f>
        <v>0</v>
      </c>
      <c r="BC976" s="1"/>
      <c r="BD976" s="1"/>
      <c r="BE976" s="1"/>
    </row>
    <row r="977" spans="1:57" x14ac:dyDescent="0.25">
      <c r="A977" s="1"/>
      <c r="B977" s="1"/>
      <c r="E977" s="4"/>
      <c r="F977" s="4"/>
      <c r="Q977" s="1"/>
      <c r="R977" s="1"/>
      <c r="S977" s="1"/>
      <c r="U977" s="1"/>
      <c r="V977" s="1"/>
      <c r="W977" s="1"/>
      <c r="X977" s="1"/>
      <c r="Y977" s="1"/>
      <c r="Z977" s="1">
        <f>Table1913[[#This Row],[Quantity2]]*Table1913[[#This Row],[U Cost]]</f>
        <v>0</v>
      </c>
      <c r="AB977" s="1"/>
      <c r="AC977" s="1"/>
      <c r="AD977" s="1">
        <f t="shared" si="109"/>
        <v>0</v>
      </c>
      <c r="AE977" s="1"/>
      <c r="AF977" s="1">
        <f>SUM(Table1913[[#This Row],[Total 
Paid]:[Shipping 
Charged]])</f>
        <v>0</v>
      </c>
      <c r="AG977" s="1"/>
      <c r="AH977" s="1"/>
      <c r="AI977" s="1">
        <f t="shared" si="110"/>
        <v>0</v>
      </c>
      <c r="AK977" s="1"/>
      <c r="AL977" s="1"/>
      <c r="AM977" s="1"/>
      <c r="AN977" s="1"/>
      <c r="AP977" s="30"/>
      <c r="AQ977" s="1"/>
      <c r="AR977" s="1">
        <f t="shared" si="115"/>
        <v>0</v>
      </c>
      <c r="AS977" s="1"/>
      <c r="AT977" s="1"/>
      <c r="AU977" s="2">
        <f t="shared" si="111"/>
        <v>0</v>
      </c>
      <c r="AW977" s="1"/>
      <c r="AX977" s="1"/>
      <c r="AY977" s="1"/>
      <c r="AZ977" s="2">
        <f t="shared" si="114"/>
        <v>0</v>
      </c>
      <c r="BA977" s="2">
        <f>SUM(AF977,AH977,-AZ977,-Table1913[[#This Row],[Sale Fee]])</f>
        <v>0</v>
      </c>
      <c r="BC977" s="1"/>
      <c r="BD977" s="1"/>
      <c r="BE977" s="1"/>
    </row>
    <row r="978" spans="1:57" x14ac:dyDescent="0.25">
      <c r="A978" s="1"/>
      <c r="B978" s="1"/>
      <c r="E978" s="4"/>
      <c r="F978" s="4"/>
      <c r="Q978" s="1"/>
      <c r="R978" s="1"/>
      <c r="S978" s="1"/>
      <c r="U978" s="1"/>
      <c r="V978" s="1"/>
      <c r="W978" s="1"/>
      <c r="X978" s="1"/>
      <c r="Y978" s="1"/>
      <c r="Z978" s="1">
        <f>Table1913[[#This Row],[Quantity2]]*Table1913[[#This Row],[U Cost]]</f>
        <v>0</v>
      </c>
      <c r="AB978" s="1"/>
      <c r="AC978" s="1"/>
      <c r="AD978" s="1">
        <f t="shared" si="109"/>
        <v>0</v>
      </c>
      <c r="AE978" s="1"/>
      <c r="AF978" s="1">
        <f>SUM(Table1913[[#This Row],[Total 
Paid]:[Shipping 
Charged]])</f>
        <v>0</v>
      </c>
      <c r="AG978" s="1"/>
      <c r="AH978" s="1"/>
      <c r="AI978" s="1">
        <f t="shared" si="110"/>
        <v>0</v>
      </c>
      <c r="AK978" s="1"/>
      <c r="AL978" s="1"/>
      <c r="AM978" s="1"/>
      <c r="AN978" s="1"/>
      <c r="AP978" s="30"/>
      <c r="AQ978" s="1"/>
      <c r="AR978" s="1">
        <f t="shared" si="115"/>
        <v>0</v>
      </c>
      <c r="AS978" s="1"/>
      <c r="AT978" s="1"/>
      <c r="AU978" s="2">
        <f t="shared" si="111"/>
        <v>0</v>
      </c>
      <c r="AW978" s="1"/>
      <c r="AX978" s="1"/>
      <c r="AY978" s="1"/>
      <c r="AZ978" s="2">
        <f t="shared" si="114"/>
        <v>0</v>
      </c>
      <c r="BA978" s="2">
        <f>SUM(AF978,AH978,-AZ978,-Table1913[[#This Row],[Sale Fee]])</f>
        <v>0</v>
      </c>
      <c r="BC978" s="1"/>
      <c r="BD978" s="1"/>
      <c r="BE978" s="1"/>
    </row>
    <row r="979" spans="1:57" x14ac:dyDescent="0.25">
      <c r="A979" s="1"/>
      <c r="B979" s="1"/>
      <c r="E979" s="4"/>
      <c r="F979" s="4"/>
      <c r="Q979" s="1"/>
      <c r="R979" s="1"/>
      <c r="S979" s="1"/>
      <c r="U979" s="1"/>
      <c r="V979" s="1"/>
      <c r="W979" s="1"/>
      <c r="X979" s="1"/>
      <c r="Y979" s="1"/>
      <c r="Z979" s="1">
        <f>Table1913[[#This Row],[Quantity2]]*Table1913[[#This Row],[U Cost]]</f>
        <v>0</v>
      </c>
      <c r="AB979" s="1"/>
      <c r="AC979" s="1"/>
      <c r="AD979" s="1">
        <f t="shared" si="109"/>
        <v>0</v>
      </c>
      <c r="AE979" s="1"/>
      <c r="AF979" s="1">
        <f>SUM(Table1913[[#This Row],[Total 
Paid]:[Shipping 
Charged]])</f>
        <v>0</v>
      </c>
      <c r="AG979" s="1"/>
      <c r="AH979" s="1"/>
      <c r="AI979" s="1">
        <f t="shared" si="110"/>
        <v>0</v>
      </c>
      <c r="AK979" s="1"/>
      <c r="AL979" s="1"/>
      <c r="AM979" s="1"/>
      <c r="AN979" s="1"/>
      <c r="AP979" s="30"/>
      <c r="AQ979" s="1"/>
      <c r="AR979" s="1">
        <f t="shared" si="115"/>
        <v>0</v>
      </c>
      <c r="AS979" s="1"/>
      <c r="AT979" s="1"/>
      <c r="AU979" s="2">
        <f t="shared" si="111"/>
        <v>0</v>
      </c>
      <c r="AW979" s="1"/>
      <c r="AX979" s="1"/>
      <c r="AY979" s="1"/>
      <c r="AZ979" s="2">
        <f t="shared" si="114"/>
        <v>0</v>
      </c>
      <c r="BA979" s="2">
        <f>SUM(AF979,AH979,-AZ979,-Table1913[[#This Row],[Sale Fee]])</f>
        <v>0</v>
      </c>
      <c r="BC979" s="1"/>
      <c r="BD979" s="1"/>
      <c r="BE979" s="1"/>
    </row>
    <row r="980" spans="1:57" x14ac:dyDescent="0.25">
      <c r="A980" s="1"/>
      <c r="B980" s="1"/>
      <c r="E980" s="4"/>
      <c r="F980" s="4"/>
      <c r="Q980" s="1"/>
      <c r="R980" s="1"/>
      <c r="S980" s="1"/>
      <c r="U980" s="1"/>
      <c r="V980" s="1"/>
      <c r="W980" s="1"/>
      <c r="X980" s="1"/>
      <c r="Y980" s="1"/>
      <c r="Z980" s="1">
        <f>Table1913[[#This Row],[Quantity2]]*Table1913[[#This Row],[U Cost]]</f>
        <v>0</v>
      </c>
      <c r="AB980" s="1"/>
      <c r="AC980" s="1"/>
      <c r="AD980" s="1">
        <f t="shared" si="109"/>
        <v>0</v>
      </c>
      <c r="AE980" s="1"/>
      <c r="AF980" s="1">
        <f>SUM(Table1913[[#This Row],[Total 
Paid]:[Shipping 
Charged]])</f>
        <v>0</v>
      </c>
      <c r="AG980" s="1"/>
      <c r="AH980" s="1"/>
      <c r="AI980" s="1">
        <f t="shared" si="110"/>
        <v>0</v>
      </c>
      <c r="AK980" s="1"/>
      <c r="AL980" s="1"/>
      <c r="AM980" s="1"/>
      <c r="AN980" s="1"/>
      <c r="AP980" s="30"/>
      <c r="AQ980" s="1"/>
      <c r="AR980" s="1">
        <f t="shared" si="115"/>
        <v>0</v>
      </c>
      <c r="AS980" s="1"/>
      <c r="AT980" s="1"/>
      <c r="AU980" s="2">
        <f t="shared" si="111"/>
        <v>0</v>
      </c>
      <c r="AW980" s="1"/>
      <c r="AX980" s="1"/>
      <c r="AY980" s="1"/>
      <c r="AZ980" s="2">
        <f t="shared" si="114"/>
        <v>0</v>
      </c>
      <c r="BA980" s="2">
        <f>SUM(AF980,AH980,-AZ980,-Table1913[[#This Row],[Sale Fee]])</f>
        <v>0</v>
      </c>
      <c r="BC980" s="1"/>
      <c r="BD980" s="1"/>
      <c r="BE980" s="1"/>
    </row>
    <row r="981" spans="1:57" x14ac:dyDescent="0.25">
      <c r="A981" s="1"/>
      <c r="B981" s="1"/>
      <c r="E981" s="4"/>
      <c r="F981" s="4"/>
      <c r="Q981" s="1"/>
      <c r="R981" s="1"/>
      <c r="S981" s="1"/>
      <c r="U981" s="1"/>
      <c r="V981" s="1"/>
      <c r="W981" s="1"/>
      <c r="X981" s="1"/>
      <c r="Y981" s="1"/>
      <c r="Z981" s="1">
        <f>Table1913[[#This Row],[Quantity2]]*Table1913[[#This Row],[U Cost]]</f>
        <v>0</v>
      </c>
      <c r="AB981" s="1"/>
      <c r="AC981" s="1"/>
      <c r="AD981" s="1">
        <f t="shared" si="109"/>
        <v>0</v>
      </c>
      <c r="AE981" s="1"/>
      <c r="AF981" s="1">
        <f>SUM(Table1913[[#This Row],[Total 
Paid]:[Shipping 
Charged]])</f>
        <v>0</v>
      </c>
      <c r="AG981" s="1"/>
      <c r="AH981" s="1"/>
      <c r="AI981" s="1">
        <f t="shared" si="110"/>
        <v>0</v>
      </c>
      <c r="AK981" s="1"/>
      <c r="AL981" s="1"/>
      <c r="AM981" s="1"/>
      <c r="AN981" s="1"/>
      <c r="AP981" s="30"/>
      <c r="AQ981" s="1"/>
      <c r="AR981" s="1">
        <f t="shared" si="115"/>
        <v>0</v>
      </c>
      <c r="AS981" s="1"/>
      <c r="AT981" s="1"/>
      <c r="AU981" s="2">
        <f t="shared" si="111"/>
        <v>0</v>
      </c>
      <c r="AW981" s="1"/>
      <c r="AX981" s="1"/>
      <c r="AY981" s="1"/>
      <c r="AZ981" s="2">
        <f t="shared" si="114"/>
        <v>0</v>
      </c>
      <c r="BA981" s="2">
        <f>SUM(AF981,AH981,-AZ981,-Table1913[[#This Row],[Sale Fee]])</f>
        <v>0</v>
      </c>
      <c r="BC981" s="1"/>
      <c r="BD981" s="1"/>
      <c r="BE981" s="1"/>
    </row>
    <row r="982" spans="1:57" x14ac:dyDescent="0.25">
      <c r="A982" s="1"/>
      <c r="B982" s="1"/>
      <c r="E982" s="4"/>
      <c r="F982" s="4"/>
      <c r="Q982" s="1"/>
      <c r="R982" s="1"/>
      <c r="S982" s="1"/>
      <c r="U982" s="1"/>
      <c r="V982" s="1"/>
      <c r="W982" s="1"/>
      <c r="X982" s="1"/>
      <c r="Y982" s="1"/>
      <c r="Z982" s="1">
        <f>Table1913[[#This Row],[Quantity2]]*Table1913[[#This Row],[U Cost]]</f>
        <v>0</v>
      </c>
      <c r="AB982" s="1"/>
      <c r="AC982" s="1"/>
      <c r="AD982" s="1">
        <f t="shared" si="109"/>
        <v>0</v>
      </c>
      <c r="AE982" s="1"/>
      <c r="AF982" s="1">
        <f>SUM(Table1913[[#This Row],[Total 
Paid]:[Shipping 
Charged]])</f>
        <v>0</v>
      </c>
      <c r="AG982" s="1"/>
      <c r="AH982" s="1"/>
      <c r="AI982" s="1">
        <f t="shared" si="110"/>
        <v>0</v>
      </c>
      <c r="AK982" s="1"/>
      <c r="AL982" s="1"/>
      <c r="AM982" s="1"/>
      <c r="AN982" s="1"/>
      <c r="AP982" s="30"/>
      <c r="AQ982" s="1"/>
      <c r="AR982" s="1">
        <f t="shared" si="115"/>
        <v>0</v>
      </c>
      <c r="AS982" s="1"/>
      <c r="AT982" s="1"/>
      <c r="AU982" s="2">
        <f t="shared" si="111"/>
        <v>0</v>
      </c>
      <c r="AW982" s="1"/>
      <c r="AX982" s="1"/>
      <c r="AY982" s="1"/>
      <c r="AZ982" s="2">
        <f t="shared" si="114"/>
        <v>0</v>
      </c>
      <c r="BA982" s="2">
        <f>SUM(AF982,AH982,-AZ982,-Table1913[[#This Row],[Sale Fee]])</f>
        <v>0</v>
      </c>
      <c r="BC982" s="1"/>
      <c r="BD982" s="1"/>
      <c r="BE982" s="1"/>
    </row>
    <row r="983" spans="1:57" s="53" customFormat="1" x14ac:dyDescent="0.25">
      <c r="A983" s="67"/>
      <c r="B983" s="67"/>
      <c r="E983" s="68"/>
      <c r="F983" s="68"/>
      <c r="Q983" s="67"/>
      <c r="R983" s="67"/>
      <c r="S983" s="67"/>
      <c r="U983" s="67"/>
      <c r="V983" s="67"/>
      <c r="W983" s="67"/>
      <c r="X983" s="67"/>
      <c r="Y983" s="67"/>
      <c r="Z983" s="67">
        <f>Table1913[[#This Row],[Quantity2]]*Table1913[[#This Row],[U Cost]]</f>
        <v>0</v>
      </c>
      <c r="AB983" s="67"/>
      <c r="AC983" s="67"/>
      <c r="AD983" s="67">
        <f t="shared" si="109"/>
        <v>0</v>
      </c>
      <c r="AE983" s="67"/>
      <c r="AF983" s="67">
        <f>SUM(Table1913[[#This Row],[Total 
Paid]:[Shipping 
Charged]])</f>
        <v>0</v>
      </c>
      <c r="AG983" s="67"/>
      <c r="AH983" s="67"/>
      <c r="AI983" s="67">
        <f t="shared" si="110"/>
        <v>0</v>
      </c>
      <c r="AK983" s="67"/>
      <c r="AL983" s="67"/>
      <c r="AM983" s="67"/>
      <c r="AN983" s="67"/>
      <c r="AP983" s="66"/>
      <c r="AQ983" s="67"/>
      <c r="AR983" s="67">
        <f t="shared" si="115"/>
        <v>0</v>
      </c>
      <c r="AS983" s="67"/>
      <c r="AT983" s="67"/>
      <c r="AU983" s="69">
        <f t="shared" si="111"/>
        <v>0</v>
      </c>
      <c r="AW983" s="67"/>
      <c r="AX983" s="67"/>
      <c r="AY983" s="67"/>
      <c r="AZ983" s="69">
        <f t="shared" si="114"/>
        <v>0</v>
      </c>
      <c r="BA983" s="69">
        <f>SUM(AF983,AH983,-AZ983,-Table1913[[#This Row],[Sale Fee]])</f>
        <v>0</v>
      </c>
      <c r="BC983" s="67"/>
      <c r="BD983" s="67"/>
      <c r="BE983" s="67"/>
    </row>
    <row r="984" spans="1:57" s="53" customFormat="1" x14ac:dyDescent="0.25">
      <c r="A984" s="67"/>
      <c r="B984" s="67"/>
      <c r="E984" s="68"/>
      <c r="F984" s="68"/>
      <c r="Q984" s="67"/>
      <c r="R984" s="67"/>
      <c r="S984" s="67"/>
      <c r="U984" s="67"/>
      <c r="V984" s="67"/>
      <c r="W984" s="67"/>
      <c r="X984" s="67"/>
      <c r="Y984" s="67"/>
      <c r="Z984" s="67">
        <f>Table1913[[#This Row],[Quantity2]]*Table1913[[#This Row],[U Cost]]</f>
        <v>0</v>
      </c>
      <c r="AB984" s="67"/>
      <c r="AC984" s="67"/>
      <c r="AD984" s="67">
        <f t="shared" si="109"/>
        <v>0</v>
      </c>
      <c r="AE984" s="67"/>
      <c r="AF984" s="67">
        <f>SUM(Table1913[[#This Row],[Total 
Paid]:[Shipping 
Charged]])</f>
        <v>0</v>
      </c>
      <c r="AG984" s="67"/>
      <c r="AH984" s="67"/>
      <c r="AI984" s="67">
        <f t="shared" si="110"/>
        <v>0</v>
      </c>
      <c r="AK984" s="67"/>
      <c r="AL984" s="67"/>
      <c r="AM984" s="67"/>
      <c r="AN984" s="67"/>
      <c r="AP984" s="66"/>
      <c r="AQ984" s="67"/>
      <c r="AR984" s="67">
        <f t="shared" si="115"/>
        <v>0</v>
      </c>
      <c r="AS984" s="67"/>
      <c r="AT984" s="67"/>
      <c r="AU984" s="69">
        <f t="shared" si="111"/>
        <v>0</v>
      </c>
      <c r="AW984" s="67"/>
      <c r="AX984" s="67"/>
      <c r="AY984" s="67"/>
      <c r="AZ984" s="69">
        <f t="shared" si="114"/>
        <v>0</v>
      </c>
      <c r="BA984" s="69">
        <f>SUM(AF984,AH984,-AZ984,-Table1913[[#This Row],[Sale Fee]])</f>
        <v>0</v>
      </c>
      <c r="BC984" s="67"/>
      <c r="BD984" s="67"/>
      <c r="BE984" s="67"/>
    </row>
    <row r="985" spans="1:57" s="53" customFormat="1" x14ac:dyDescent="0.25">
      <c r="A985" s="67"/>
      <c r="B985" s="67"/>
      <c r="E985" s="68"/>
      <c r="F985" s="68"/>
      <c r="Q985" s="67"/>
      <c r="R985" s="67"/>
      <c r="S985" s="67"/>
      <c r="U985" s="67"/>
      <c r="V985" s="67"/>
      <c r="W985" s="67"/>
      <c r="X985" s="67"/>
      <c r="Y985" s="67"/>
      <c r="Z985" s="67">
        <f>Table1913[[#This Row],[Quantity2]]*Table1913[[#This Row],[U Cost]]</f>
        <v>0</v>
      </c>
      <c r="AB985" s="67"/>
      <c r="AC985" s="67"/>
      <c r="AD985" s="67">
        <f t="shared" si="109"/>
        <v>0</v>
      </c>
      <c r="AE985" s="67"/>
      <c r="AF985" s="67">
        <f>SUM(Table1913[[#This Row],[Total 
Paid]:[Shipping 
Charged]])</f>
        <v>0</v>
      </c>
      <c r="AG985" s="67"/>
      <c r="AH985" s="67"/>
      <c r="AI985" s="67">
        <f t="shared" si="110"/>
        <v>0</v>
      </c>
      <c r="AK985" s="67"/>
      <c r="AL985" s="67"/>
      <c r="AM985" s="67"/>
      <c r="AN985" s="67"/>
      <c r="AP985" s="66"/>
      <c r="AQ985" s="67"/>
      <c r="AR985" s="67">
        <f t="shared" si="115"/>
        <v>0</v>
      </c>
      <c r="AS985" s="67"/>
      <c r="AT985" s="67"/>
      <c r="AU985" s="69">
        <f t="shared" si="111"/>
        <v>0</v>
      </c>
      <c r="AW985" s="67"/>
      <c r="AX985" s="67"/>
      <c r="AY985" s="67"/>
      <c r="AZ985" s="69">
        <f t="shared" si="114"/>
        <v>0</v>
      </c>
      <c r="BA985" s="69">
        <f>SUM(AF985,AH985,-AZ985,-Table1913[[#This Row],[Sale Fee]])</f>
        <v>0</v>
      </c>
      <c r="BC985" s="67"/>
      <c r="BD985" s="67"/>
      <c r="BE985" s="67"/>
    </row>
    <row r="986" spans="1:57" s="53" customFormat="1" x14ac:dyDescent="0.25">
      <c r="A986" s="67"/>
      <c r="B986" s="67"/>
      <c r="E986" s="68"/>
      <c r="F986" s="68"/>
      <c r="Q986" s="67"/>
      <c r="R986" s="67"/>
      <c r="S986" s="67"/>
      <c r="U986" s="67"/>
      <c r="V986" s="67"/>
      <c r="W986" s="67"/>
      <c r="X986" s="67"/>
      <c r="Y986" s="67"/>
      <c r="Z986" s="67">
        <f>Table1913[[#This Row],[Quantity2]]*Table1913[[#This Row],[U Cost]]</f>
        <v>0</v>
      </c>
      <c r="AB986" s="67"/>
      <c r="AC986" s="67"/>
      <c r="AD986" s="67">
        <f t="shared" si="109"/>
        <v>0</v>
      </c>
      <c r="AE986" s="67"/>
      <c r="AF986" s="67">
        <f>SUM(Table1913[[#This Row],[Total 
Paid]:[Shipping 
Charged]])</f>
        <v>0</v>
      </c>
      <c r="AG986" s="67"/>
      <c r="AH986" s="67"/>
      <c r="AI986" s="67">
        <f t="shared" si="110"/>
        <v>0</v>
      </c>
      <c r="AK986" s="67"/>
      <c r="AL986" s="67"/>
      <c r="AM986" s="67"/>
      <c r="AN986" s="67"/>
      <c r="AP986" s="66"/>
      <c r="AQ986" s="67"/>
      <c r="AR986" s="67">
        <f t="shared" si="115"/>
        <v>0</v>
      </c>
      <c r="AS986" s="67"/>
      <c r="AT986" s="67"/>
      <c r="AU986" s="69">
        <f t="shared" si="111"/>
        <v>0</v>
      </c>
      <c r="AW986" s="67"/>
      <c r="AX986" s="67"/>
      <c r="AY986" s="67"/>
      <c r="AZ986" s="69">
        <f t="shared" si="114"/>
        <v>0</v>
      </c>
      <c r="BA986" s="69">
        <f>SUM(AF986,AH986,-AZ986,-Table1913[[#This Row],[Sale Fee]])</f>
        <v>0</v>
      </c>
      <c r="BC986" s="67"/>
      <c r="BD986" s="67"/>
      <c r="BE986" s="67"/>
    </row>
    <row r="987" spans="1:57" x14ac:dyDescent="0.25">
      <c r="A987" s="1"/>
      <c r="B987" s="1"/>
      <c r="E987" s="4"/>
      <c r="F987" s="4"/>
      <c r="Q987" s="1"/>
      <c r="R987" s="1"/>
      <c r="S987" s="1"/>
      <c r="U987" s="1"/>
      <c r="V987" s="1"/>
      <c r="W987" s="1"/>
      <c r="X987" s="1"/>
      <c r="Y987" s="1"/>
      <c r="Z987" s="1">
        <f>Table1913[[#This Row],[Quantity2]]*Table1913[[#This Row],[U Cost]]</f>
        <v>0</v>
      </c>
      <c r="AB987" s="1"/>
      <c r="AC987" s="1"/>
      <c r="AD987" s="1">
        <f t="shared" si="109"/>
        <v>0</v>
      </c>
      <c r="AE987" s="1"/>
      <c r="AF987" s="1">
        <f>SUM(Table1913[[#This Row],[Total 
Paid]:[Shipping 
Charged]])</f>
        <v>0</v>
      </c>
      <c r="AG987" s="1"/>
      <c r="AH987" s="1"/>
      <c r="AI987" s="1">
        <f t="shared" si="110"/>
        <v>0</v>
      </c>
      <c r="AK987" s="1"/>
      <c r="AL987" s="1"/>
      <c r="AM987" s="1"/>
      <c r="AN987" s="1"/>
      <c r="AP987" s="30"/>
      <c r="AQ987" s="1"/>
      <c r="AR987" s="1">
        <f t="shared" si="115"/>
        <v>0</v>
      </c>
      <c r="AS987" s="1"/>
      <c r="AT987" s="1"/>
      <c r="AU987" s="2">
        <f t="shared" si="111"/>
        <v>0</v>
      </c>
      <c r="AW987" s="1"/>
      <c r="AX987" s="1"/>
      <c r="AY987" s="1"/>
      <c r="AZ987" s="2">
        <f t="shared" si="114"/>
        <v>0</v>
      </c>
      <c r="BA987" s="2">
        <f>SUM(AF987,AH987,-AZ987,-Table1913[[#This Row],[Sale Fee]])</f>
        <v>0</v>
      </c>
      <c r="BC987" s="1"/>
      <c r="BD987" s="1"/>
      <c r="BE987" s="1"/>
    </row>
    <row r="988" spans="1:57" x14ac:dyDescent="0.25">
      <c r="A988" s="1"/>
      <c r="B988" s="1"/>
      <c r="E988" s="4"/>
      <c r="F988" s="4"/>
      <c r="Q988" s="1"/>
      <c r="R988" s="1"/>
      <c r="S988" s="1"/>
      <c r="U988" s="1"/>
      <c r="V988" s="1"/>
      <c r="W988" s="1"/>
      <c r="X988" s="1"/>
      <c r="Y988" s="1"/>
      <c r="Z988" s="1">
        <f>Table1913[[#This Row],[Quantity2]]*Table1913[[#This Row],[U Cost]]</f>
        <v>0</v>
      </c>
      <c r="AB988" s="1"/>
      <c r="AC988" s="1"/>
      <c r="AD988" s="1">
        <f t="shared" si="109"/>
        <v>0</v>
      </c>
      <c r="AE988" s="1"/>
      <c r="AF988" s="1">
        <f>SUM(Table1913[[#This Row],[Total 
Paid]:[Shipping 
Charged]])</f>
        <v>0</v>
      </c>
      <c r="AG988" s="1"/>
      <c r="AH988" s="1"/>
      <c r="AI988" s="1">
        <f t="shared" si="110"/>
        <v>0</v>
      </c>
      <c r="AK988" s="1"/>
      <c r="AL988" s="1"/>
      <c r="AM988" s="1"/>
      <c r="AN988" s="1"/>
      <c r="AP988" s="30"/>
      <c r="AQ988" s="1"/>
      <c r="AR988" s="1">
        <f t="shared" si="115"/>
        <v>0</v>
      </c>
      <c r="AS988" s="1"/>
      <c r="AT988" s="1"/>
      <c r="AU988" s="2">
        <f t="shared" si="111"/>
        <v>0</v>
      </c>
      <c r="AW988" s="1"/>
      <c r="AX988" s="1"/>
      <c r="AY988" s="1"/>
      <c r="AZ988" s="2">
        <f t="shared" si="114"/>
        <v>0</v>
      </c>
      <c r="BA988" s="2">
        <f>SUM(AF988,AH988,-AZ988,-Table1913[[#This Row],[Sale Fee]])</f>
        <v>0</v>
      </c>
      <c r="BC988" s="1"/>
      <c r="BD988" s="1"/>
      <c r="BE988" s="1"/>
    </row>
    <row r="989" spans="1:57" x14ac:dyDescent="0.25">
      <c r="A989" s="1"/>
      <c r="B989" s="1"/>
      <c r="E989" s="4"/>
      <c r="F989" s="4"/>
      <c r="Q989" s="1"/>
      <c r="R989" s="1"/>
      <c r="S989" s="1"/>
      <c r="U989" s="1"/>
      <c r="V989" s="1"/>
      <c r="W989" s="1"/>
      <c r="X989" s="1"/>
      <c r="Y989" s="1"/>
      <c r="Z989" s="1">
        <f>Table1913[[#This Row],[Quantity2]]*Table1913[[#This Row],[U Cost]]</f>
        <v>0</v>
      </c>
      <c r="AB989" s="1"/>
      <c r="AC989" s="1"/>
      <c r="AD989" s="1">
        <f t="shared" si="109"/>
        <v>0</v>
      </c>
      <c r="AE989" s="1"/>
      <c r="AF989" s="1">
        <f>SUM(Table1913[[#This Row],[Total 
Paid]:[Shipping 
Charged]])</f>
        <v>0</v>
      </c>
      <c r="AG989" s="1"/>
      <c r="AH989" s="1"/>
      <c r="AI989" s="1">
        <f t="shared" si="110"/>
        <v>0</v>
      </c>
      <c r="AK989" s="1"/>
      <c r="AL989" s="1"/>
      <c r="AM989" s="1"/>
      <c r="AN989" s="1"/>
      <c r="AP989" s="30"/>
      <c r="AQ989" s="1"/>
      <c r="AR989" s="1">
        <f t="shared" si="115"/>
        <v>0</v>
      </c>
      <c r="AS989" s="1"/>
      <c r="AT989" s="1"/>
      <c r="AU989" s="2">
        <f t="shared" si="111"/>
        <v>0</v>
      </c>
      <c r="AW989" s="1"/>
      <c r="AX989" s="1"/>
      <c r="AY989" s="1"/>
      <c r="AZ989" s="2">
        <f t="shared" si="114"/>
        <v>0</v>
      </c>
      <c r="BA989" s="2">
        <f>SUM(AF989,AH989,-AZ989,-Table1913[[#This Row],[Sale Fee]])</f>
        <v>0</v>
      </c>
      <c r="BC989" s="1"/>
      <c r="BD989" s="1"/>
      <c r="BE989" s="1"/>
    </row>
    <row r="990" spans="1:57" x14ac:dyDescent="0.25">
      <c r="A990" s="1"/>
      <c r="B990" s="1"/>
      <c r="E990" s="4"/>
      <c r="F990" s="4"/>
      <c r="Q990" s="1"/>
      <c r="R990" s="1"/>
      <c r="S990" s="1"/>
      <c r="U990" s="1"/>
      <c r="V990" s="1"/>
      <c r="W990" s="1"/>
      <c r="X990" s="1"/>
      <c r="Y990" s="1"/>
      <c r="Z990" s="1">
        <f>Table1913[[#This Row],[Quantity2]]*Table1913[[#This Row],[U Cost]]</f>
        <v>0</v>
      </c>
      <c r="AB990" s="1"/>
      <c r="AC990" s="1"/>
      <c r="AD990" s="1">
        <f t="shared" si="109"/>
        <v>0</v>
      </c>
      <c r="AE990" s="1"/>
      <c r="AF990" s="1">
        <f>SUM(Table1913[[#This Row],[Total 
Paid]:[Shipping 
Charged]])</f>
        <v>0</v>
      </c>
      <c r="AG990" s="1"/>
      <c r="AH990" s="1"/>
      <c r="AI990" s="1">
        <f t="shared" si="110"/>
        <v>0</v>
      </c>
      <c r="AK990" s="1"/>
      <c r="AL990" s="1"/>
      <c r="AM990" s="1"/>
      <c r="AN990" s="1"/>
      <c r="AP990" s="30"/>
      <c r="AQ990" s="1"/>
      <c r="AR990" s="1">
        <f t="shared" si="115"/>
        <v>0</v>
      </c>
      <c r="AS990" s="1"/>
      <c r="AT990" s="1"/>
      <c r="AU990" s="2">
        <f t="shared" si="111"/>
        <v>0</v>
      </c>
      <c r="AW990" s="1"/>
      <c r="AX990" s="1"/>
      <c r="AY990" s="1"/>
      <c r="AZ990" s="2">
        <f t="shared" si="114"/>
        <v>0</v>
      </c>
      <c r="BA990" s="2">
        <f>SUM(AF990,AH990,-AZ990,-Table1913[[#This Row],[Sale Fee]])</f>
        <v>0</v>
      </c>
      <c r="BC990" s="1"/>
      <c r="BD990" s="1"/>
      <c r="BE990" s="1"/>
    </row>
    <row r="991" spans="1:57" x14ac:dyDescent="0.25">
      <c r="A991" s="1"/>
      <c r="B991" s="1"/>
      <c r="E991" s="4"/>
      <c r="F991" s="4"/>
      <c r="Q991" s="1"/>
      <c r="R991" s="1"/>
      <c r="S991" s="1"/>
      <c r="U991" s="1"/>
      <c r="V991" s="1"/>
      <c r="W991" s="1"/>
      <c r="X991" s="1"/>
      <c r="Y991" s="1"/>
      <c r="Z991" s="1">
        <f>Table1913[[#This Row],[Quantity2]]*Table1913[[#This Row],[U Cost]]</f>
        <v>0</v>
      </c>
      <c r="AB991" s="1"/>
      <c r="AC991" s="1"/>
      <c r="AD991" s="1">
        <f t="shared" si="109"/>
        <v>0</v>
      </c>
      <c r="AE991" s="1"/>
      <c r="AF991" s="1">
        <f>SUM(Table1913[[#This Row],[Total 
Paid]:[Shipping 
Charged]])</f>
        <v>0</v>
      </c>
      <c r="AG991" s="1"/>
      <c r="AH991" s="1"/>
      <c r="AI991" s="1">
        <f t="shared" si="110"/>
        <v>0</v>
      </c>
      <c r="AK991" s="1"/>
      <c r="AL991" s="1"/>
      <c r="AM991" s="1"/>
      <c r="AN991" s="1"/>
      <c r="AP991" s="30"/>
      <c r="AQ991" s="1"/>
      <c r="AR991" s="1">
        <f t="shared" si="115"/>
        <v>0</v>
      </c>
      <c r="AS991" s="1"/>
      <c r="AT991" s="1"/>
      <c r="AU991" s="2">
        <f t="shared" si="111"/>
        <v>0</v>
      </c>
      <c r="AW991" s="1"/>
      <c r="AX991" s="1"/>
      <c r="AY991" s="1"/>
      <c r="AZ991" s="2">
        <f t="shared" si="114"/>
        <v>0</v>
      </c>
      <c r="BA991" s="2">
        <f>SUM(AF991,AH991,-AZ991,-Table1913[[#This Row],[Sale Fee]])</f>
        <v>0</v>
      </c>
      <c r="BC991" s="1"/>
      <c r="BD991" s="1"/>
      <c r="BE991" s="1"/>
    </row>
    <row r="992" spans="1:57" x14ac:dyDescent="0.25">
      <c r="A992" s="1"/>
      <c r="B992" s="1"/>
      <c r="E992" s="4"/>
      <c r="F992" s="4"/>
      <c r="Q992" s="1"/>
      <c r="R992" s="1"/>
      <c r="S992" s="1"/>
      <c r="U992" s="1"/>
      <c r="V992" s="1"/>
      <c r="W992" s="1"/>
      <c r="X992" s="1"/>
      <c r="Y992" s="1"/>
      <c r="Z992" s="1">
        <f>Table1913[[#This Row],[Quantity2]]*Table1913[[#This Row],[U Cost]]</f>
        <v>0</v>
      </c>
      <c r="AB992" s="1"/>
      <c r="AC992" s="1"/>
      <c r="AD992" s="1">
        <f t="shared" si="109"/>
        <v>0</v>
      </c>
      <c r="AE992" s="1"/>
      <c r="AF992" s="1">
        <f>SUM(Table1913[[#This Row],[Total 
Paid]:[Shipping 
Charged]])</f>
        <v>0</v>
      </c>
      <c r="AG992" s="1"/>
      <c r="AH992" s="1"/>
      <c r="AI992" s="1">
        <f t="shared" si="110"/>
        <v>0</v>
      </c>
      <c r="AK992" s="1"/>
      <c r="AL992" s="1"/>
      <c r="AM992" s="1"/>
      <c r="AN992" s="1"/>
      <c r="AP992" s="30"/>
      <c r="AQ992" s="1"/>
      <c r="AR992" s="1">
        <f t="shared" si="115"/>
        <v>0</v>
      </c>
      <c r="AS992" s="1"/>
      <c r="AT992" s="1"/>
      <c r="AU992" s="2">
        <f t="shared" si="111"/>
        <v>0</v>
      </c>
      <c r="AW992" s="1"/>
      <c r="AX992" s="1"/>
      <c r="AY992" s="1"/>
      <c r="AZ992" s="2">
        <f t="shared" si="114"/>
        <v>0</v>
      </c>
      <c r="BA992" s="2">
        <f>SUM(AF992,AH992,-AZ992,-Table1913[[#This Row],[Sale Fee]])</f>
        <v>0</v>
      </c>
      <c r="BC992" s="1"/>
      <c r="BD992" s="1"/>
      <c r="BE992" s="1"/>
    </row>
    <row r="993" spans="1:57" x14ac:dyDescent="0.25">
      <c r="A993" s="1"/>
      <c r="B993" s="1"/>
      <c r="E993" s="4"/>
      <c r="F993" s="4"/>
      <c r="Q993" s="1"/>
      <c r="R993" s="1"/>
      <c r="S993" s="1"/>
      <c r="U993" s="1"/>
      <c r="V993" s="1"/>
      <c r="W993" s="1"/>
      <c r="X993" s="1"/>
      <c r="Y993" s="1"/>
      <c r="Z993" s="1">
        <f>Table1913[[#This Row],[Quantity2]]*Table1913[[#This Row],[U Cost]]</f>
        <v>0</v>
      </c>
      <c r="AB993" s="1"/>
      <c r="AC993" s="1"/>
      <c r="AD993" s="1">
        <f t="shared" si="109"/>
        <v>0</v>
      </c>
      <c r="AE993" s="1"/>
      <c r="AF993" s="1">
        <f>SUM(Table1913[[#This Row],[Total 
Paid]:[Shipping 
Charged]])</f>
        <v>0</v>
      </c>
      <c r="AG993" s="1"/>
      <c r="AH993" s="1"/>
      <c r="AI993" s="1">
        <f t="shared" si="110"/>
        <v>0</v>
      </c>
      <c r="AK993" s="1"/>
      <c r="AL993" s="1"/>
      <c r="AM993" s="1"/>
      <c r="AN993" s="1"/>
      <c r="AP993" s="30"/>
      <c r="AQ993" s="1"/>
      <c r="AR993" s="1">
        <f t="shared" si="115"/>
        <v>0</v>
      </c>
      <c r="AS993" s="1"/>
      <c r="AT993" s="1"/>
      <c r="AU993" s="2">
        <f t="shared" si="111"/>
        <v>0</v>
      </c>
      <c r="AW993" s="1"/>
      <c r="AX993" s="1"/>
      <c r="AY993" s="1"/>
      <c r="AZ993" s="2">
        <f t="shared" si="114"/>
        <v>0</v>
      </c>
      <c r="BA993" s="2">
        <f>SUM(AF993,AH993,-AZ993,-Table1913[[#This Row],[Sale Fee]])</f>
        <v>0</v>
      </c>
      <c r="BC993" s="1"/>
      <c r="BD993" s="1"/>
      <c r="BE993" s="1"/>
    </row>
    <row r="994" spans="1:57" x14ac:dyDescent="0.25">
      <c r="A994" s="1"/>
      <c r="B994" s="1"/>
      <c r="E994" s="4"/>
      <c r="F994" s="4"/>
      <c r="Q994" s="1"/>
      <c r="R994" s="1"/>
      <c r="S994" s="1"/>
      <c r="U994" s="1"/>
      <c r="V994" s="1"/>
      <c r="W994" s="1"/>
      <c r="X994" s="1"/>
      <c r="Y994" s="1"/>
      <c r="Z994" s="1">
        <f>Table1913[[#This Row],[Quantity2]]*Table1913[[#This Row],[U Cost]]</f>
        <v>0</v>
      </c>
      <c r="AB994" s="1"/>
      <c r="AC994" s="1"/>
      <c r="AD994" s="1">
        <f t="shared" si="109"/>
        <v>0</v>
      </c>
      <c r="AE994" s="1"/>
      <c r="AF994" s="1">
        <f>SUM(Table1913[[#This Row],[Total 
Paid]:[Shipping 
Charged]])</f>
        <v>0</v>
      </c>
      <c r="AG994" s="1"/>
      <c r="AH994" s="1"/>
      <c r="AI994" s="1">
        <f t="shared" si="110"/>
        <v>0</v>
      </c>
      <c r="AK994" s="1"/>
      <c r="AL994" s="1"/>
      <c r="AM994" s="1"/>
      <c r="AN994" s="1"/>
      <c r="AP994" s="30"/>
      <c r="AQ994" s="1"/>
      <c r="AR994" s="1">
        <f t="shared" si="115"/>
        <v>0</v>
      </c>
      <c r="AS994" s="1"/>
      <c r="AT994" s="1"/>
      <c r="AU994" s="2">
        <f t="shared" si="111"/>
        <v>0</v>
      </c>
      <c r="AW994" s="1"/>
      <c r="AX994" s="1"/>
      <c r="AY994" s="1"/>
      <c r="AZ994" s="2">
        <f t="shared" si="114"/>
        <v>0</v>
      </c>
      <c r="BA994" s="2">
        <f>SUM(AF994,AH994,-AZ994,-Table1913[[#This Row],[Sale Fee]])</f>
        <v>0</v>
      </c>
      <c r="BC994" s="1"/>
      <c r="BD994" s="1"/>
      <c r="BE994" s="1"/>
    </row>
    <row r="995" spans="1:57" x14ac:dyDescent="0.25">
      <c r="A995" s="1"/>
      <c r="B995" s="1"/>
      <c r="E995" s="4"/>
      <c r="F995" s="4"/>
      <c r="Q995" s="1"/>
      <c r="R995" s="1"/>
      <c r="S995" s="1"/>
      <c r="U995" s="1"/>
      <c r="V995" s="1"/>
      <c r="W995" s="1"/>
      <c r="X995" s="1"/>
      <c r="Y995" s="1"/>
      <c r="Z995" s="1">
        <f>Table1913[[#This Row],[Quantity2]]*Table1913[[#This Row],[U Cost]]</f>
        <v>0</v>
      </c>
      <c r="AB995" s="1"/>
      <c r="AC995" s="1"/>
      <c r="AD995" s="1">
        <f t="shared" si="109"/>
        <v>0</v>
      </c>
      <c r="AE995" s="1"/>
      <c r="AF995" s="1">
        <f>SUM(Table1913[[#This Row],[Total 
Paid]:[Shipping 
Charged]])</f>
        <v>0</v>
      </c>
      <c r="AG995" s="1"/>
      <c r="AH995" s="1"/>
      <c r="AI995" s="1">
        <f t="shared" si="110"/>
        <v>0</v>
      </c>
      <c r="AK995" s="1"/>
      <c r="AL995" s="1"/>
      <c r="AM995" s="1"/>
      <c r="AN995" s="1"/>
      <c r="AP995" s="30"/>
      <c r="AQ995" s="1"/>
      <c r="AR995" s="1">
        <f t="shared" si="115"/>
        <v>0</v>
      </c>
      <c r="AS995" s="1"/>
      <c r="AT995" s="1"/>
      <c r="AU995" s="2">
        <f t="shared" si="111"/>
        <v>0</v>
      </c>
      <c r="AW995" s="1"/>
      <c r="AX995" s="1"/>
      <c r="AY995" s="1"/>
      <c r="AZ995" s="2">
        <f t="shared" si="114"/>
        <v>0</v>
      </c>
      <c r="BA995" s="2">
        <f>SUM(AF995,AH995,-AZ995,-Table1913[[#This Row],[Sale Fee]])</f>
        <v>0</v>
      </c>
      <c r="BC995" s="1"/>
      <c r="BD995" s="1"/>
      <c r="BE995" s="1"/>
    </row>
    <row r="996" spans="1:57" x14ac:dyDescent="0.25">
      <c r="A996" s="1"/>
      <c r="B996" s="1"/>
      <c r="E996" s="4"/>
      <c r="F996" s="4"/>
      <c r="Q996" s="1"/>
      <c r="R996" s="1"/>
      <c r="S996" s="1"/>
      <c r="U996" s="1"/>
      <c r="V996" s="1"/>
      <c r="W996" s="1"/>
      <c r="X996" s="1"/>
      <c r="Y996" s="1"/>
      <c r="Z996" s="1">
        <f>Table1913[[#This Row],[Quantity2]]*Table1913[[#This Row],[U Cost]]</f>
        <v>0</v>
      </c>
      <c r="AB996" s="1"/>
      <c r="AC996" s="1"/>
      <c r="AD996" s="1">
        <f t="shared" si="109"/>
        <v>0</v>
      </c>
      <c r="AE996" s="1"/>
      <c r="AF996" s="1">
        <f>SUM(Table1913[[#This Row],[Total 
Paid]:[Shipping 
Charged]])</f>
        <v>0</v>
      </c>
      <c r="AG996" s="1"/>
      <c r="AH996" s="1"/>
      <c r="AI996" s="1">
        <f t="shared" si="110"/>
        <v>0</v>
      </c>
      <c r="AK996" s="1"/>
      <c r="AL996" s="1"/>
      <c r="AM996" s="1"/>
      <c r="AN996" s="1"/>
      <c r="AP996" s="30"/>
      <c r="AQ996" s="1"/>
      <c r="AR996" s="1">
        <f t="shared" si="115"/>
        <v>0</v>
      </c>
      <c r="AS996" s="1"/>
      <c r="AT996" s="1"/>
      <c r="AU996" s="2">
        <f t="shared" si="111"/>
        <v>0</v>
      </c>
      <c r="AW996" s="1"/>
      <c r="AX996" s="1"/>
      <c r="AY996" s="1"/>
      <c r="AZ996" s="2">
        <f t="shared" si="114"/>
        <v>0</v>
      </c>
      <c r="BA996" s="2">
        <f>SUM(AF996,AH996,-AZ996,-Table1913[[#This Row],[Sale Fee]])</f>
        <v>0</v>
      </c>
      <c r="BC996" s="1"/>
      <c r="BD996" s="1"/>
      <c r="BE996" s="1"/>
    </row>
    <row r="997" spans="1:57" x14ac:dyDescent="0.25">
      <c r="A997" s="1"/>
      <c r="B997" s="1"/>
      <c r="E997" s="4"/>
      <c r="F997" s="4"/>
      <c r="Q997" s="1"/>
      <c r="R997" s="1"/>
      <c r="S997" s="1"/>
      <c r="U997" s="1"/>
      <c r="V997" s="1"/>
      <c r="W997" s="1"/>
      <c r="X997" s="1"/>
      <c r="Y997" s="1"/>
      <c r="Z997" s="1">
        <f>Table1913[[#This Row],[Quantity2]]*Table1913[[#This Row],[U Cost]]</f>
        <v>0</v>
      </c>
      <c r="AB997" s="1"/>
      <c r="AC997" s="1"/>
      <c r="AD997" s="1">
        <f t="shared" si="109"/>
        <v>0</v>
      </c>
      <c r="AE997" s="1"/>
      <c r="AF997" s="1">
        <f>SUM(Table1913[[#This Row],[Total 
Paid]:[Shipping 
Charged]])</f>
        <v>0</v>
      </c>
      <c r="AG997" s="1"/>
      <c r="AH997" s="1"/>
      <c r="AI997" s="1">
        <f t="shared" si="110"/>
        <v>0</v>
      </c>
      <c r="AK997" s="1"/>
      <c r="AL997" s="1"/>
      <c r="AM997" s="1"/>
      <c r="AN997" s="1"/>
      <c r="AP997" s="30"/>
      <c r="AQ997" s="1"/>
      <c r="AR997" s="1">
        <f t="shared" si="115"/>
        <v>0</v>
      </c>
      <c r="AS997" s="1"/>
      <c r="AT997" s="1"/>
      <c r="AU997" s="2">
        <f t="shared" si="111"/>
        <v>0</v>
      </c>
      <c r="AW997" s="1"/>
      <c r="AX997" s="1"/>
      <c r="AY997" s="1"/>
      <c r="AZ997" s="2">
        <f t="shared" si="114"/>
        <v>0</v>
      </c>
      <c r="BA997" s="2">
        <f>SUM(AF997,AH997,-AZ997,-Table1913[[#This Row],[Sale Fee]])</f>
        <v>0</v>
      </c>
      <c r="BC997" s="1"/>
      <c r="BD997" s="1"/>
      <c r="BE997" s="1"/>
    </row>
    <row r="998" spans="1:57" x14ac:dyDescent="0.25">
      <c r="A998" s="1"/>
      <c r="B998" s="1"/>
      <c r="E998" s="4"/>
      <c r="F998" s="4"/>
      <c r="Q998" s="1"/>
      <c r="R998" s="1"/>
      <c r="S998" s="1"/>
      <c r="U998" s="1"/>
      <c r="V998" s="1"/>
      <c r="W998" s="1"/>
      <c r="X998" s="1"/>
      <c r="Y998" s="1"/>
      <c r="Z998" s="1">
        <f>Table1913[[#This Row],[Quantity2]]*Table1913[[#This Row],[U Cost]]</f>
        <v>0</v>
      </c>
      <c r="AB998" s="1"/>
      <c r="AC998" s="1"/>
      <c r="AD998" s="1">
        <f t="shared" si="109"/>
        <v>0</v>
      </c>
      <c r="AE998" s="1"/>
      <c r="AF998" s="1">
        <f>SUM(Table1913[[#This Row],[Total 
Paid]:[Shipping 
Charged]])</f>
        <v>0</v>
      </c>
      <c r="AG998" s="1"/>
      <c r="AH998" s="1"/>
      <c r="AI998" s="1">
        <f t="shared" si="110"/>
        <v>0</v>
      </c>
      <c r="AK998" s="1"/>
      <c r="AL998" s="1"/>
      <c r="AM998" s="1"/>
      <c r="AN998" s="1"/>
      <c r="AP998" s="30"/>
      <c r="AQ998" s="1"/>
      <c r="AR998" s="1">
        <f t="shared" si="115"/>
        <v>0</v>
      </c>
      <c r="AS998" s="1"/>
      <c r="AT998" s="1"/>
      <c r="AU998" s="2">
        <f t="shared" si="111"/>
        <v>0</v>
      </c>
      <c r="AW998" s="1"/>
      <c r="AX998" s="1"/>
      <c r="AY998" s="1"/>
      <c r="AZ998" s="2">
        <f t="shared" si="114"/>
        <v>0</v>
      </c>
      <c r="BA998" s="2">
        <f>SUM(AF998,AH998,-AZ998,-Table1913[[#This Row],[Sale Fee]])</f>
        <v>0</v>
      </c>
      <c r="BC998" s="1"/>
      <c r="BD998" s="1"/>
      <c r="BE998" s="1"/>
    </row>
    <row r="999" spans="1:57" x14ac:dyDescent="0.25">
      <c r="A999" s="1"/>
      <c r="B999" s="1"/>
      <c r="E999" s="4"/>
      <c r="F999" s="4"/>
      <c r="Q999" s="1"/>
      <c r="R999" s="1"/>
      <c r="S999" s="1"/>
      <c r="U999" s="1"/>
      <c r="V999" s="1"/>
      <c r="W999" s="1"/>
      <c r="X999" s="1"/>
      <c r="Y999" s="1"/>
      <c r="Z999" s="1">
        <f>Table1913[[#This Row],[Quantity2]]*Table1913[[#This Row],[U Cost]]</f>
        <v>0</v>
      </c>
      <c r="AB999" s="1"/>
      <c r="AC999" s="1"/>
      <c r="AD999" s="1">
        <f t="shared" si="109"/>
        <v>0</v>
      </c>
      <c r="AE999" s="1"/>
      <c r="AF999" s="1">
        <f>SUM(Table1913[[#This Row],[Total 
Paid]:[Shipping 
Charged]])</f>
        <v>0</v>
      </c>
      <c r="AG999" s="1"/>
      <c r="AH999" s="1"/>
      <c r="AI999" s="1">
        <f t="shared" si="110"/>
        <v>0</v>
      </c>
      <c r="AK999" s="1"/>
      <c r="AL999" s="1"/>
      <c r="AM999" s="1"/>
      <c r="AN999" s="1"/>
      <c r="AP999" s="30"/>
      <c r="AQ999" s="1"/>
      <c r="AR999" s="1">
        <f t="shared" si="115"/>
        <v>0</v>
      </c>
      <c r="AS999" s="1"/>
      <c r="AT999" s="1"/>
      <c r="AU999" s="2">
        <f t="shared" si="111"/>
        <v>0</v>
      </c>
      <c r="AW999" s="1"/>
      <c r="AX999" s="1"/>
      <c r="AY999" s="1"/>
      <c r="AZ999" s="2">
        <f t="shared" si="114"/>
        <v>0</v>
      </c>
      <c r="BA999" s="2">
        <f>SUM(AF999,AH999,-AZ999,-Table1913[[#This Row],[Sale Fee]])</f>
        <v>0</v>
      </c>
      <c r="BC999" s="1"/>
      <c r="BD999" s="1"/>
      <c r="BE999" s="1"/>
    </row>
    <row r="1000" spans="1:57" x14ac:dyDescent="0.25">
      <c r="A1000" s="1"/>
      <c r="B1000" s="1"/>
      <c r="E1000" s="4"/>
      <c r="F1000" s="4"/>
      <c r="Q1000" s="1"/>
      <c r="R1000" s="1"/>
      <c r="S1000" s="1"/>
      <c r="U1000" s="1"/>
      <c r="V1000" s="1"/>
      <c r="W1000" s="1"/>
      <c r="X1000" s="1"/>
      <c r="Y1000" s="1"/>
      <c r="Z1000" s="1">
        <f>Table1913[[#This Row],[Quantity2]]*Table1913[[#This Row],[U Cost]]</f>
        <v>0</v>
      </c>
      <c r="AB1000" s="1"/>
      <c r="AC1000" s="1"/>
      <c r="AD1000" s="1">
        <f t="shared" si="109"/>
        <v>0</v>
      </c>
      <c r="AE1000" s="1"/>
      <c r="AF1000" s="1">
        <f>SUM(Table1913[[#This Row],[Total 
Paid]:[Shipping 
Charged]])</f>
        <v>0</v>
      </c>
      <c r="AG1000" s="1"/>
      <c r="AH1000" s="1"/>
      <c r="AI1000" s="1">
        <f t="shared" si="110"/>
        <v>0</v>
      </c>
      <c r="AK1000" s="1"/>
      <c r="AL1000" s="1"/>
      <c r="AM1000" s="1"/>
      <c r="AN1000" s="1"/>
      <c r="AP1000" s="30"/>
      <c r="AQ1000" s="1"/>
      <c r="AR1000" s="1">
        <f t="shared" si="115"/>
        <v>0</v>
      </c>
      <c r="AS1000" s="1"/>
      <c r="AT1000" s="1"/>
      <c r="AU1000" s="2">
        <f t="shared" si="111"/>
        <v>0</v>
      </c>
      <c r="AW1000" s="1"/>
      <c r="AX1000" s="1"/>
      <c r="AY1000" s="1"/>
      <c r="AZ1000" s="2">
        <f t="shared" si="114"/>
        <v>0</v>
      </c>
      <c r="BA1000" s="2">
        <f>SUM(AF1000,AH1000,-AZ1000,-Table1913[[#This Row],[Sale Fee]])</f>
        <v>0</v>
      </c>
      <c r="BC1000" s="1"/>
      <c r="BD1000" s="1"/>
      <c r="BE1000" s="1"/>
    </row>
    <row r="1001" spans="1:57" x14ac:dyDescent="0.25">
      <c r="A1001" s="1"/>
      <c r="B1001" s="1"/>
      <c r="E1001" s="4"/>
      <c r="F1001" s="4"/>
      <c r="Q1001" s="1"/>
      <c r="R1001" s="1"/>
      <c r="S1001" s="1"/>
      <c r="U1001" s="1"/>
      <c r="V1001" s="1"/>
      <c r="W1001" s="1"/>
      <c r="X1001" s="1"/>
      <c r="Y1001" s="1"/>
      <c r="Z1001" s="1">
        <f>Table1913[[#This Row],[Quantity2]]*Table1913[[#This Row],[U Cost]]</f>
        <v>0</v>
      </c>
      <c r="AB1001" s="1"/>
      <c r="AC1001" s="1"/>
      <c r="AD1001" s="1">
        <f t="shared" si="109"/>
        <v>0</v>
      </c>
      <c r="AE1001" s="1"/>
      <c r="AF1001" s="1">
        <f>SUM(Table1913[[#This Row],[Total 
Paid]:[Shipping 
Charged]])</f>
        <v>0</v>
      </c>
      <c r="AG1001" s="1"/>
      <c r="AH1001" s="1"/>
      <c r="AI1001" s="1">
        <f t="shared" si="110"/>
        <v>0</v>
      </c>
      <c r="AK1001" s="1"/>
      <c r="AL1001" s="1"/>
      <c r="AM1001" s="1"/>
      <c r="AN1001" s="1"/>
      <c r="AP1001" s="30"/>
      <c r="AQ1001" s="1"/>
      <c r="AR1001" s="1">
        <f t="shared" si="115"/>
        <v>0</v>
      </c>
      <c r="AS1001" s="1"/>
      <c r="AT1001" s="1"/>
      <c r="AU1001" s="2">
        <f t="shared" si="111"/>
        <v>0</v>
      </c>
      <c r="AW1001" s="1"/>
      <c r="AX1001" s="1"/>
      <c r="AY1001" s="1"/>
      <c r="AZ1001" s="2">
        <f t="shared" si="114"/>
        <v>0</v>
      </c>
      <c r="BA1001" s="2">
        <f>SUM(AF1001,AH1001,-AZ1001,-Table1913[[#This Row],[Sale Fee]])</f>
        <v>0</v>
      </c>
      <c r="BC1001" s="1"/>
      <c r="BD1001" s="1"/>
      <c r="BE1001" s="1"/>
    </row>
    <row r="1002" spans="1:57" x14ac:dyDescent="0.25">
      <c r="A1002" s="1"/>
      <c r="B1002" s="1"/>
      <c r="E1002" s="4"/>
      <c r="F1002" s="4"/>
      <c r="Q1002" s="1"/>
      <c r="R1002" s="1"/>
      <c r="S1002" s="1"/>
      <c r="U1002" s="1"/>
      <c r="V1002" s="1"/>
      <c r="W1002" s="1"/>
      <c r="X1002" s="1"/>
      <c r="Y1002" s="1"/>
      <c r="Z1002" s="1">
        <f>Table1913[[#This Row],[Quantity2]]*Table1913[[#This Row],[U Cost]]</f>
        <v>0</v>
      </c>
      <c r="AB1002" s="1"/>
      <c r="AC1002" s="1"/>
      <c r="AD1002" s="1">
        <f t="shared" si="109"/>
        <v>0</v>
      </c>
      <c r="AE1002" s="1"/>
      <c r="AF1002" s="1">
        <f>SUM(Table1913[[#This Row],[Total 
Paid]:[Shipping 
Charged]])</f>
        <v>0</v>
      </c>
      <c r="AG1002" s="1"/>
      <c r="AH1002" s="1"/>
      <c r="AI1002" s="1">
        <f t="shared" si="110"/>
        <v>0</v>
      </c>
      <c r="AK1002" s="1"/>
      <c r="AL1002" s="1"/>
      <c r="AM1002" s="1"/>
      <c r="AN1002" s="1"/>
      <c r="AP1002" s="30"/>
      <c r="AQ1002" s="1"/>
      <c r="AR1002" s="1">
        <f t="shared" si="115"/>
        <v>0</v>
      </c>
      <c r="AS1002" s="1"/>
      <c r="AT1002" s="1"/>
      <c r="AU1002" s="2">
        <f t="shared" si="111"/>
        <v>0</v>
      </c>
      <c r="AW1002" s="1"/>
      <c r="AX1002" s="1"/>
      <c r="AY1002" s="1"/>
      <c r="AZ1002" s="2">
        <f t="shared" si="114"/>
        <v>0</v>
      </c>
      <c r="BA1002" s="2">
        <f>SUM(AF1002,AH1002,-AZ1002,-Table1913[[#This Row],[Sale Fee]])</f>
        <v>0</v>
      </c>
      <c r="BC1002" s="1"/>
      <c r="BD1002" s="1"/>
      <c r="BE1002" s="1"/>
    </row>
    <row r="1003" spans="1:57" x14ac:dyDescent="0.25">
      <c r="A1003" s="1"/>
      <c r="B1003" s="1"/>
      <c r="E1003" s="4"/>
      <c r="F1003" s="4"/>
      <c r="Q1003" s="1"/>
      <c r="R1003" s="1"/>
      <c r="S1003" s="1"/>
      <c r="U1003" s="1"/>
      <c r="V1003" s="1"/>
      <c r="W1003" s="1"/>
      <c r="X1003" s="1"/>
      <c r="Y1003" s="1"/>
      <c r="Z1003" s="1">
        <f>Table1913[[#This Row],[Quantity2]]*Table1913[[#This Row],[U Cost]]</f>
        <v>0</v>
      </c>
      <c r="AB1003" s="1"/>
      <c r="AC1003" s="1"/>
      <c r="AD1003" s="1">
        <f t="shared" si="109"/>
        <v>0</v>
      </c>
      <c r="AE1003" s="1"/>
      <c r="AF1003" s="1">
        <f>SUM(Table1913[[#This Row],[Total 
Paid]:[Shipping 
Charged]])</f>
        <v>0</v>
      </c>
      <c r="AG1003" s="1"/>
      <c r="AH1003" s="1"/>
      <c r="AI1003" s="1">
        <f t="shared" si="110"/>
        <v>0</v>
      </c>
      <c r="AK1003" s="1"/>
      <c r="AL1003" s="1"/>
      <c r="AM1003" s="1"/>
      <c r="AN1003" s="1"/>
      <c r="AP1003" s="30"/>
      <c r="AQ1003" s="1"/>
      <c r="AR1003" s="1">
        <f t="shared" si="115"/>
        <v>0</v>
      </c>
      <c r="AS1003" s="1"/>
      <c r="AT1003" s="1"/>
      <c r="AU1003" s="2">
        <f t="shared" si="111"/>
        <v>0</v>
      </c>
      <c r="AW1003" s="1"/>
      <c r="AX1003" s="1"/>
      <c r="AY1003" s="1"/>
      <c r="AZ1003" s="2">
        <f t="shared" si="114"/>
        <v>0</v>
      </c>
      <c r="BA1003" s="2">
        <f>SUM(AF1003,AH1003,-AZ1003,-Table1913[[#This Row],[Sale Fee]])</f>
        <v>0</v>
      </c>
      <c r="BC1003" s="1"/>
      <c r="BD1003" s="1"/>
      <c r="BE1003" s="1"/>
    </row>
    <row r="1004" spans="1:57" x14ac:dyDescent="0.25">
      <c r="A1004" s="1"/>
      <c r="B1004" s="1"/>
      <c r="E1004" s="4"/>
      <c r="F1004" s="4"/>
      <c r="Q1004" s="1"/>
      <c r="R1004" s="1"/>
      <c r="S1004" s="1"/>
      <c r="U1004" s="1"/>
      <c r="V1004" s="1"/>
      <c r="W1004" s="1"/>
      <c r="X1004" s="1"/>
      <c r="Y1004" s="1"/>
      <c r="Z1004" s="1">
        <f>Table1913[[#This Row],[Quantity2]]*Table1913[[#This Row],[U Cost]]</f>
        <v>0</v>
      </c>
      <c r="AB1004" s="1"/>
      <c r="AC1004" s="1"/>
      <c r="AD1004" s="1">
        <f t="shared" si="109"/>
        <v>0</v>
      </c>
      <c r="AE1004" s="1"/>
      <c r="AF1004" s="1">
        <f>SUM(Table1913[[#This Row],[Total 
Paid]:[Shipping 
Charged]])</f>
        <v>0</v>
      </c>
      <c r="AG1004" s="1"/>
      <c r="AH1004" s="1"/>
      <c r="AI1004" s="1">
        <f t="shared" si="110"/>
        <v>0</v>
      </c>
      <c r="AK1004" s="1"/>
      <c r="AL1004" s="1"/>
      <c r="AM1004" s="1"/>
      <c r="AN1004" s="1"/>
      <c r="AP1004" s="30"/>
      <c r="AQ1004" s="1"/>
      <c r="AR1004" s="1">
        <f t="shared" si="115"/>
        <v>0</v>
      </c>
      <c r="AS1004" s="1"/>
      <c r="AT1004" s="1"/>
      <c r="AU1004" s="2">
        <f t="shared" si="111"/>
        <v>0</v>
      </c>
      <c r="AW1004" s="1"/>
      <c r="AX1004" s="1"/>
      <c r="AY1004" s="1"/>
      <c r="AZ1004" s="2">
        <f t="shared" si="114"/>
        <v>0</v>
      </c>
      <c r="BA1004" s="2">
        <f>SUM(AF1004,AH1004,-AZ1004,-Table1913[[#This Row],[Sale Fee]])</f>
        <v>0</v>
      </c>
      <c r="BC1004" s="1"/>
      <c r="BD1004" s="1"/>
      <c r="BE1004" s="1"/>
    </row>
    <row r="1005" spans="1:57" x14ac:dyDescent="0.25">
      <c r="A1005" s="1"/>
      <c r="B1005" s="1"/>
      <c r="E1005" s="4"/>
      <c r="F1005" s="4"/>
      <c r="Q1005" s="1"/>
      <c r="R1005" s="1"/>
      <c r="S1005" s="1"/>
      <c r="U1005" s="1"/>
      <c r="V1005" s="1"/>
      <c r="W1005" s="1"/>
      <c r="X1005" s="1"/>
      <c r="Y1005" s="1"/>
      <c r="Z1005" s="1">
        <f>Table1913[[#This Row],[Quantity2]]*Table1913[[#This Row],[U Cost]]</f>
        <v>0</v>
      </c>
      <c r="AB1005" s="1"/>
      <c r="AC1005" s="1"/>
      <c r="AD1005" s="1">
        <f t="shared" si="109"/>
        <v>0</v>
      </c>
      <c r="AE1005" s="1"/>
      <c r="AF1005" s="1">
        <f>SUM(Table1913[[#This Row],[Total 
Paid]:[Shipping 
Charged]])</f>
        <v>0</v>
      </c>
      <c r="AG1005" s="1"/>
      <c r="AH1005" s="1"/>
      <c r="AI1005" s="1">
        <f t="shared" si="110"/>
        <v>0</v>
      </c>
      <c r="AK1005" s="1"/>
      <c r="AL1005" s="1"/>
      <c r="AM1005" s="1"/>
      <c r="AN1005" s="1"/>
      <c r="AP1005" s="30"/>
      <c r="AQ1005" s="1"/>
      <c r="AR1005" s="1">
        <f t="shared" si="115"/>
        <v>0</v>
      </c>
      <c r="AS1005" s="1"/>
      <c r="AT1005" s="1"/>
      <c r="AU1005" s="2">
        <f t="shared" si="111"/>
        <v>0</v>
      </c>
      <c r="AW1005" s="1"/>
      <c r="AX1005" s="1"/>
      <c r="AY1005" s="1"/>
      <c r="AZ1005" s="2">
        <f t="shared" si="114"/>
        <v>0</v>
      </c>
      <c r="BA1005" s="2">
        <f>SUM(AF1005,AH1005,-AZ1005,-Table1913[[#This Row],[Sale Fee]])</f>
        <v>0</v>
      </c>
      <c r="BC1005" s="1"/>
      <c r="BD1005" s="1"/>
      <c r="BE1005" s="1"/>
    </row>
    <row r="1006" spans="1:57" x14ac:dyDescent="0.25">
      <c r="A1006" s="1"/>
      <c r="B1006" s="1"/>
      <c r="E1006" s="4"/>
      <c r="F1006" s="4"/>
      <c r="Q1006" s="1"/>
      <c r="R1006" s="1"/>
      <c r="S1006" s="1"/>
      <c r="U1006" s="1"/>
      <c r="V1006" s="1"/>
      <c r="W1006" s="1"/>
      <c r="X1006" s="1"/>
      <c r="Y1006" s="1"/>
      <c r="Z1006" s="1">
        <f>Table1913[[#This Row],[Quantity2]]*Table1913[[#This Row],[U Cost]]</f>
        <v>0</v>
      </c>
      <c r="AB1006" s="1"/>
      <c r="AC1006" s="1"/>
      <c r="AD1006" s="1">
        <f t="shared" si="109"/>
        <v>0</v>
      </c>
      <c r="AE1006" s="1"/>
      <c r="AF1006" s="1">
        <f>SUM(Table1913[[#This Row],[Total 
Paid]:[Shipping 
Charged]])</f>
        <v>0</v>
      </c>
      <c r="AG1006" s="1"/>
      <c r="AH1006" s="1"/>
      <c r="AI1006" s="1">
        <f t="shared" si="110"/>
        <v>0</v>
      </c>
      <c r="AK1006" s="1"/>
      <c r="AL1006" s="1"/>
      <c r="AM1006" s="1"/>
      <c r="AN1006" s="1"/>
      <c r="AP1006" s="30"/>
      <c r="AQ1006" s="1"/>
      <c r="AR1006" s="1">
        <f t="shared" si="115"/>
        <v>0</v>
      </c>
      <c r="AS1006" s="1"/>
      <c r="AT1006" s="1"/>
      <c r="AU1006" s="2">
        <f t="shared" si="111"/>
        <v>0</v>
      </c>
      <c r="AW1006" s="1"/>
      <c r="AX1006" s="1"/>
      <c r="AY1006" s="1"/>
      <c r="AZ1006" s="2">
        <f t="shared" si="114"/>
        <v>0</v>
      </c>
      <c r="BA1006" s="2">
        <f>SUM(AF1006,AH1006,-AZ1006,-Table1913[[#This Row],[Sale Fee]])</f>
        <v>0</v>
      </c>
      <c r="BC1006" s="1"/>
      <c r="BD1006" s="1"/>
      <c r="BE1006" s="1"/>
    </row>
    <row r="1007" spans="1:57" x14ac:dyDescent="0.25">
      <c r="A1007" s="1"/>
      <c r="B1007" s="1"/>
      <c r="E1007" s="52"/>
      <c r="F1007" s="52"/>
      <c r="O1007" s="1"/>
      <c r="Q1007" s="1"/>
      <c r="R1007" s="1"/>
      <c r="S1007" s="1"/>
      <c r="U1007" s="1"/>
      <c r="V1007" s="1"/>
      <c r="W1007" s="1"/>
      <c r="X1007" s="1"/>
      <c r="Y1007" s="1"/>
      <c r="Z1007" s="1">
        <f>Table1913[[#This Row],[Quantity2]]*Table1913[[#This Row],[U Cost]]</f>
        <v>0</v>
      </c>
      <c r="AB1007" s="1"/>
      <c r="AC1007" s="1"/>
      <c r="AD1007" s="1">
        <f t="shared" si="109"/>
        <v>0</v>
      </c>
      <c r="AE1007" s="1"/>
      <c r="AF1007" s="1">
        <f>SUM(Table1913[[#This Row],[Total 
Paid]:[Shipping 
Charged]])</f>
        <v>0</v>
      </c>
      <c r="AG1007" s="1"/>
      <c r="AH1007" s="1"/>
      <c r="AI1007" s="1">
        <f t="shared" si="110"/>
        <v>0</v>
      </c>
      <c r="AK1007" s="1"/>
      <c r="AL1007" s="1"/>
      <c r="AM1007" s="1"/>
      <c r="AN1007" s="1"/>
      <c r="AP1007" s="30"/>
      <c r="AQ1007" s="1"/>
      <c r="AR1007" s="1">
        <f t="shared" si="115"/>
        <v>0</v>
      </c>
      <c r="AS1007" s="1"/>
      <c r="AT1007" s="1"/>
      <c r="AU1007" s="2">
        <f t="shared" si="111"/>
        <v>0</v>
      </c>
      <c r="AW1007" s="1"/>
      <c r="AX1007" s="1"/>
      <c r="AY1007" s="1"/>
      <c r="AZ1007" s="2">
        <f t="shared" si="114"/>
        <v>0</v>
      </c>
      <c r="BA1007" s="2">
        <f>SUM(AF1007,AH1007,-AZ1007,-Table1913[[#This Row],[Sale Fee]])</f>
        <v>0</v>
      </c>
      <c r="BC1007" s="1"/>
      <c r="BD1007" s="1"/>
      <c r="BE1007" s="1"/>
    </row>
    <row r="1008" spans="1:57" x14ac:dyDescent="0.25">
      <c r="A1008" s="1"/>
      <c r="B1008" s="1"/>
      <c r="E1008" s="4"/>
      <c r="F1008" s="4"/>
      <c r="O1008" s="49"/>
      <c r="Q1008" s="1"/>
      <c r="R1008" s="1"/>
      <c r="S1008" s="1"/>
      <c r="U1008" s="1"/>
      <c r="V1008" s="1"/>
      <c r="W1008" s="1"/>
      <c r="X1008" s="1"/>
      <c r="Y1008" s="1"/>
      <c r="Z1008" s="1">
        <f>Table1913[[#This Row],[Quantity2]]*Table1913[[#This Row],[U Cost]]</f>
        <v>0</v>
      </c>
      <c r="AB1008" s="1"/>
      <c r="AC1008" s="1"/>
      <c r="AD1008" s="1">
        <f t="shared" si="109"/>
        <v>0</v>
      </c>
      <c r="AE1008" s="1"/>
      <c r="AF1008" s="1">
        <f>SUM(Table1913[[#This Row],[Total 
Paid]:[Shipping 
Charged]])</f>
        <v>0</v>
      </c>
      <c r="AG1008" s="1"/>
      <c r="AH1008" s="1"/>
      <c r="AI1008" s="1">
        <f t="shared" si="110"/>
        <v>0</v>
      </c>
      <c r="AK1008" s="1"/>
      <c r="AL1008" s="1"/>
      <c r="AM1008" s="1"/>
      <c r="AN1008" s="1"/>
      <c r="AP1008" s="30"/>
      <c r="AQ1008" s="1"/>
      <c r="AR1008" s="1">
        <f t="shared" si="115"/>
        <v>0</v>
      </c>
      <c r="AS1008" s="1"/>
      <c r="AT1008" s="1"/>
      <c r="AU1008" s="2">
        <f t="shared" si="111"/>
        <v>0</v>
      </c>
      <c r="AW1008" s="1"/>
      <c r="AX1008" s="1"/>
      <c r="AY1008" s="1"/>
      <c r="AZ1008" s="2">
        <f t="shared" si="114"/>
        <v>0</v>
      </c>
      <c r="BA1008" s="2">
        <f>SUM(AF1008,AH1008,-AZ1008,-Table1913[[#This Row],[Sale Fee]])</f>
        <v>0</v>
      </c>
      <c r="BC1008" s="1"/>
      <c r="BD1008" s="1"/>
      <c r="BE1008" s="1"/>
    </row>
    <row r="1009" spans="1:57" x14ac:dyDescent="0.25">
      <c r="A1009" s="1"/>
      <c r="B1009" s="1"/>
      <c r="E1009" s="4"/>
      <c r="F1009" s="4"/>
      <c r="Q1009" s="1"/>
      <c r="R1009" s="1"/>
      <c r="S1009" s="1"/>
      <c r="U1009" s="1"/>
      <c r="V1009" s="1"/>
      <c r="W1009" s="1"/>
      <c r="X1009" s="1"/>
      <c r="Y1009" s="1"/>
      <c r="Z1009" s="1">
        <f>Table1913[[#This Row],[Quantity2]]*Table1913[[#This Row],[U Cost]]</f>
        <v>0</v>
      </c>
      <c r="AB1009" s="1"/>
      <c r="AC1009" s="1"/>
      <c r="AD1009" s="1">
        <f t="shared" si="109"/>
        <v>0</v>
      </c>
      <c r="AE1009" s="1"/>
      <c r="AF1009" s="1">
        <f>SUM(Table1913[[#This Row],[Total 
Paid]:[Shipping 
Charged]])</f>
        <v>0</v>
      </c>
      <c r="AG1009" s="1"/>
      <c r="AH1009" s="1"/>
      <c r="AI1009" s="1">
        <f t="shared" si="110"/>
        <v>0</v>
      </c>
      <c r="AK1009" s="1"/>
      <c r="AL1009" s="1"/>
      <c r="AM1009" s="1"/>
      <c r="AN1009" s="1"/>
      <c r="AP1009" s="30"/>
      <c r="AQ1009" s="1"/>
      <c r="AR1009" s="1">
        <f t="shared" si="115"/>
        <v>0</v>
      </c>
      <c r="AS1009" s="1"/>
      <c r="AT1009" s="1"/>
      <c r="AU1009" s="2">
        <f t="shared" si="111"/>
        <v>0</v>
      </c>
      <c r="AW1009" s="1"/>
      <c r="AX1009" s="1"/>
      <c r="AY1009" s="1"/>
      <c r="AZ1009" s="2">
        <f t="shared" si="114"/>
        <v>0</v>
      </c>
      <c r="BA1009" s="2">
        <f>SUM(AF1009,AH1009,-AZ1009,-Table1913[[#This Row],[Sale Fee]])</f>
        <v>0</v>
      </c>
      <c r="BC1009" s="1"/>
      <c r="BD1009" s="1"/>
      <c r="BE1009" s="1"/>
    </row>
    <row r="1010" spans="1:57" x14ac:dyDescent="0.25">
      <c r="A1010" s="1"/>
      <c r="B1010" s="1"/>
      <c r="E1010" s="4"/>
      <c r="F1010" s="4"/>
      <c r="Q1010" s="1"/>
      <c r="R1010" s="1"/>
      <c r="S1010" s="1"/>
      <c r="U1010" s="1"/>
      <c r="V1010" s="1"/>
      <c r="W1010" s="1"/>
      <c r="X1010" s="1"/>
      <c r="Y1010" s="1"/>
      <c r="Z1010" s="1">
        <f>Table1913[[#This Row],[Quantity2]]*Table1913[[#This Row],[U Cost]]</f>
        <v>0</v>
      </c>
      <c r="AB1010" s="1"/>
      <c r="AC1010" s="1"/>
      <c r="AD1010" s="1">
        <f t="shared" si="109"/>
        <v>0</v>
      </c>
      <c r="AE1010" s="1"/>
      <c r="AF1010" s="1">
        <f>SUM(Table1913[[#This Row],[Total 
Paid]:[Shipping 
Charged]])</f>
        <v>0</v>
      </c>
      <c r="AG1010" s="1"/>
      <c r="AH1010" s="1"/>
      <c r="AI1010" s="1">
        <f t="shared" si="110"/>
        <v>0</v>
      </c>
      <c r="AK1010" s="1"/>
      <c r="AL1010" s="1"/>
      <c r="AM1010" s="1"/>
      <c r="AN1010" s="1"/>
      <c r="AP1010" s="30"/>
      <c r="AQ1010" s="1"/>
      <c r="AR1010" s="1">
        <f t="shared" si="115"/>
        <v>0</v>
      </c>
      <c r="AS1010" s="1"/>
      <c r="AT1010" s="1"/>
      <c r="AU1010" s="2">
        <f t="shared" si="111"/>
        <v>0</v>
      </c>
      <c r="AW1010" s="1"/>
      <c r="AX1010" s="1"/>
      <c r="AY1010" s="1"/>
      <c r="AZ1010" s="2">
        <f t="shared" si="114"/>
        <v>0</v>
      </c>
      <c r="BA1010" s="2">
        <f>SUM(AF1010,AH1010,-AZ1010,-Table1913[[#This Row],[Sale Fee]])</f>
        <v>0</v>
      </c>
      <c r="BC1010" s="1"/>
      <c r="BD1010" s="1"/>
      <c r="BE1010" s="1"/>
    </row>
    <row r="1011" spans="1:57" x14ac:dyDescent="0.25">
      <c r="A1011" s="1"/>
      <c r="B1011" s="1"/>
      <c r="E1011" s="4"/>
      <c r="F1011" s="4"/>
      <c r="Q1011" s="1"/>
      <c r="R1011" s="1"/>
      <c r="S1011" s="1"/>
      <c r="U1011" s="1"/>
      <c r="V1011" s="1"/>
      <c r="W1011" s="1"/>
      <c r="X1011" s="1"/>
      <c r="Y1011" s="1"/>
      <c r="Z1011" s="1">
        <f>Table1913[[#This Row],[Quantity2]]*Table1913[[#This Row],[U Cost]]</f>
        <v>0</v>
      </c>
      <c r="AB1011" s="1"/>
      <c r="AC1011" s="1"/>
      <c r="AD1011" s="1">
        <f t="shared" si="109"/>
        <v>0</v>
      </c>
      <c r="AE1011" s="1"/>
      <c r="AF1011" s="1">
        <f>SUM(Table1913[[#This Row],[Total 
Paid]:[Shipping 
Charged]])</f>
        <v>0</v>
      </c>
      <c r="AG1011" s="1"/>
      <c r="AH1011" s="1"/>
      <c r="AI1011" s="1">
        <f t="shared" si="110"/>
        <v>0</v>
      </c>
      <c r="AK1011" s="1"/>
      <c r="AL1011" s="1"/>
      <c r="AM1011" s="1"/>
      <c r="AN1011" s="1"/>
      <c r="AP1011" s="30"/>
      <c r="AQ1011" s="1"/>
      <c r="AR1011" s="1">
        <f t="shared" si="115"/>
        <v>0</v>
      </c>
      <c r="AS1011" s="1"/>
      <c r="AT1011" s="1"/>
      <c r="AU1011" s="2">
        <f t="shared" si="111"/>
        <v>0</v>
      </c>
      <c r="AW1011" s="1"/>
      <c r="AX1011" s="1"/>
      <c r="AY1011" s="1"/>
      <c r="AZ1011" s="2">
        <f t="shared" si="114"/>
        <v>0</v>
      </c>
      <c r="BA1011" s="2">
        <f>SUM(AF1011,AH1011,-AZ1011,-Table1913[[#This Row],[Sale Fee]])</f>
        <v>0</v>
      </c>
      <c r="BC1011" s="1"/>
      <c r="BD1011" s="1"/>
      <c r="BE1011" s="1"/>
    </row>
    <row r="1012" spans="1:57" x14ac:dyDescent="0.25">
      <c r="A1012" s="1"/>
      <c r="B1012" s="1"/>
      <c r="E1012" s="4"/>
      <c r="F1012" s="4"/>
      <c r="Q1012" s="1"/>
      <c r="R1012" s="1"/>
      <c r="S1012" s="1"/>
      <c r="U1012" s="1"/>
      <c r="V1012" s="1"/>
      <c r="W1012" s="1"/>
      <c r="X1012" s="1"/>
      <c r="Y1012" s="1"/>
      <c r="Z1012" s="1">
        <f>Table1913[[#This Row],[Quantity2]]*Table1913[[#This Row],[U Cost]]</f>
        <v>0</v>
      </c>
      <c r="AB1012" s="1"/>
      <c r="AC1012" s="1"/>
      <c r="AD1012" s="1">
        <f t="shared" si="109"/>
        <v>0</v>
      </c>
      <c r="AE1012" s="1"/>
      <c r="AF1012" s="1">
        <f>SUM(Table1913[[#This Row],[Total 
Paid]:[Shipping 
Charged]])</f>
        <v>0</v>
      </c>
      <c r="AG1012" s="1"/>
      <c r="AH1012" s="1"/>
      <c r="AI1012" s="1">
        <f t="shared" si="110"/>
        <v>0</v>
      </c>
      <c r="AK1012" s="1"/>
      <c r="AL1012" s="1"/>
      <c r="AM1012" s="1"/>
      <c r="AN1012" s="1"/>
      <c r="AP1012" s="30"/>
      <c r="AQ1012" s="1"/>
      <c r="AR1012" s="1">
        <f t="shared" si="115"/>
        <v>0</v>
      </c>
      <c r="AS1012" s="1"/>
      <c r="AT1012" s="1"/>
      <c r="AU1012" s="2">
        <f t="shared" si="111"/>
        <v>0</v>
      </c>
      <c r="AW1012" s="1"/>
      <c r="AX1012" s="1"/>
      <c r="AY1012" s="1"/>
      <c r="AZ1012" s="2">
        <f t="shared" si="114"/>
        <v>0</v>
      </c>
      <c r="BA1012" s="2">
        <f>SUM(AF1012,AH1012,-AZ1012,-Table1913[[#This Row],[Sale Fee]])</f>
        <v>0</v>
      </c>
      <c r="BC1012" s="1"/>
      <c r="BD1012" s="1"/>
      <c r="BE1012" s="1"/>
    </row>
    <row r="1013" spans="1:57" x14ac:dyDescent="0.25">
      <c r="A1013" s="1"/>
      <c r="B1013" s="1"/>
      <c r="E1013" s="4"/>
      <c r="F1013" s="4"/>
      <c r="Q1013" s="1"/>
      <c r="R1013" s="1"/>
      <c r="S1013" s="1"/>
      <c r="U1013" s="1"/>
      <c r="V1013" s="1"/>
      <c r="W1013" s="1"/>
      <c r="X1013" s="1"/>
      <c r="Y1013" s="1"/>
      <c r="Z1013" s="1">
        <f>Table1913[[#This Row],[Quantity2]]*Table1913[[#This Row],[U Cost]]</f>
        <v>0</v>
      </c>
      <c r="AB1013" s="1"/>
      <c r="AC1013" s="1"/>
      <c r="AD1013" s="1">
        <f t="shared" si="109"/>
        <v>0</v>
      </c>
      <c r="AE1013" s="1"/>
      <c r="AF1013" s="1">
        <f>SUM(Table1913[[#This Row],[Total 
Paid]:[Shipping 
Charged]])</f>
        <v>0</v>
      </c>
      <c r="AG1013" s="1"/>
      <c r="AH1013" s="1"/>
      <c r="AI1013" s="1">
        <f t="shared" si="110"/>
        <v>0</v>
      </c>
      <c r="AK1013" s="1"/>
      <c r="AL1013" s="1"/>
      <c r="AM1013" s="1"/>
      <c r="AN1013" s="1"/>
      <c r="AP1013" s="30"/>
      <c r="AQ1013" s="1"/>
      <c r="AR1013" s="1">
        <f t="shared" si="115"/>
        <v>0</v>
      </c>
      <c r="AS1013" s="1"/>
      <c r="AT1013" s="1"/>
      <c r="AU1013" s="2">
        <f t="shared" si="111"/>
        <v>0</v>
      </c>
      <c r="AW1013" s="1"/>
      <c r="AX1013" s="1"/>
      <c r="AY1013" s="1"/>
      <c r="AZ1013" s="2">
        <f t="shared" si="114"/>
        <v>0</v>
      </c>
      <c r="BA1013" s="2">
        <f>SUM(AF1013,AH1013,-AZ1013,-Table1913[[#This Row],[Sale Fee]])</f>
        <v>0</v>
      </c>
      <c r="BC1013" s="1"/>
      <c r="BD1013" s="1"/>
      <c r="BE1013" s="1"/>
    </row>
    <row r="1014" spans="1:57" x14ac:dyDescent="0.25">
      <c r="A1014" s="1"/>
      <c r="B1014" s="1"/>
      <c r="E1014" s="4"/>
      <c r="F1014" s="4"/>
      <c r="Q1014" s="1"/>
      <c r="R1014" s="1"/>
      <c r="S1014" s="1"/>
      <c r="U1014" s="1"/>
      <c r="V1014" s="1"/>
      <c r="W1014" s="1"/>
      <c r="X1014" s="1"/>
      <c r="Y1014" s="1"/>
      <c r="Z1014" s="1">
        <f>Table1913[[#This Row],[Quantity2]]*Table1913[[#This Row],[U Cost]]</f>
        <v>0</v>
      </c>
      <c r="AB1014" s="1"/>
      <c r="AC1014" s="1"/>
      <c r="AD1014" s="1">
        <f t="shared" si="109"/>
        <v>0</v>
      </c>
      <c r="AE1014" s="1"/>
      <c r="AF1014" s="1">
        <f>SUM(Table1913[[#This Row],[Total 
Paid]:[Shipping 
Charged]])</f>
        <v>0</v>
      </c>
      <c r="AG1014" s="1"/>
      <c r="AH1014" s="1"/>
      <c r="AI1014" s="1">
        <f t="shared" si="110"/>
        <v>0</v>
      </c>
      <c r="AK1014" s="1"/>
      <c r="AL1014" s="1"/>
      <c r="AM1014" s="1"/>
      <c r="AN1014" s="1"/>
      <c r="AP1014" s="30"/>
      <c r="AQ1014" s="1"/>
      <c r="AR1014" s="1">
        <f t="shared" si="115"/>
        <v>0</v>
      </c>
      <c r="AS1014" s="1"/>
      <c r="AT1014" s="1"/>
      <c r="AU1014" s="2">
        <f t="shared" si="111"/>
        <v>0</v>
      </c>
      <c r="AW1014" s="1"/>
      <c r="AX1014" s="1"/>
      <c r="AY1014" s="1"/>
      <c r="AZ1014" s="2">
        <f t="shared" si="114"/>
        <v>0</v>
      </c>
      <c r="BA1014" s="2">
        <f>SUM(AF1014,AH1014,-AZ1014,-Table1913[[#This Row],[Sale Fee]])</f>
        <v>0</v>
      </c>
      <c r="BC1014" s="1"/>
      <c r="BD1014" s="1"/>
      <c r="BE1014" s="1"/>
    </row>
    <row r="1015" spans="1:57" x14ac:dyDescent="0.25">
      <c r="A1015" s="1"/>
      <c r="B1015" s="1"/>
      <c r="E1015" s="4"/>
      <c r="F1015" s="4"/>
      <c r="Q1015" s="1"/>
      <c r="R1015" s="1"/>
      <c r="S1015" s="1"/>
      <c r="U1015" s="1"/>
      <c r="V1015" s="1"/>
      <c r="W1015" s="1"/>
      <c r="X1015" s="1"/>
      <c r="Y1015" s="1"/>
      <c r="Z1015" s="1">
        <f>Table1913[[#This Row],[Quantity2]]*Table1913[[#This Row],[U Cost]]</f>
        <v>0</v>
      </c>
      <c r="AB1015" s="1"/>
      <c r="AC1015" s="1"/>
      <c r="AD1015" s="1">
        <f t="shared" si="109"/>
        <v>0</v>
      </c>
      <c r="AE1015" s="1"/>
      <c r="AF1015" s="1">
        <f>SUM(Table1913[[#This Row],[Total 
Paid]:[Shipping 
Charged]])</f>
        <v>0</v>
      </c>
      <c r="AG1015" s="1"/>
      <c r="AH1015" s="1"/>
      <c r="AI1015" s="1">
        <f t="shared" si="110"/>
        <v>0</v>
      </c>
      <c r="AK1015" s="1"/>
      <c r="AL1015" s="1"/>
      <c r="AM1015" s="1"/>
      <c r="AN1015" s="1"/>
      <c r="AP1015" s="30"/>
      <c r="AQ1015" s="1"/>
      <c r="AR1015" s="1">
        <f t="shared" si="115"/>
        <v>0</v>
      </c>
      <c r="AS1015" s="1"/>
      <c r="AT1015" s="1"/>
      <c r="AU1015" s="2">
        <f t="shared" si="111"/>
        <v>0</v>
      </c>
      <c r="AW1015" s="1"/>
      <c r="AX1015" s="1"/>
      <c r="AY1015" s="1"/>
      <c r="AZ1015" s="2">
        <f t="shared" si="114"/>
        <v>0</v>
      </c>
      <c r="BA1015" s="2">
        <f>SUM(AF1015,AH1015,-AZ1015,-Table1913[[#This Row],[Sale Fee]])</f>
        <v>0</v>
      </c>
      <c r="BC1015" s="1"/>
      <c r="BD1015" s="1"/>
      <c r="BE1015" s="1"/>
    </row>
    <row r="1016" spans="1:57" x14ac:dyDescent="0.25">
      <c r="A1016" s="1"/>
      <c r="B1016" s="1"/>
      <c r="E1016" s="4"/>
      <c r="F1016" s="4"/>
      <c r="O1016" s="53"/>
      <c r="Q1016" s="1"/>
      <c r="R1016" s="1"/>
      <c r="S1016" s="1"/>
      <c r="U1016" s="1"/>
      <c r="V1016" s="1"/>
      <c r="W1016" s="1"/>
      <c r="X1016" s="1"/>
      <c r="Y1016" s="1"/>
      <c r="Z1016" s="1">
        <f>Table1913[[#This Row],[Quantity2]]*Table1913[[#This Row],[U Cost]]</f>
        <v>0</v>
      </c>
      <c r="AB1016" s="1"/>
      <c r="AC1016" s="1"/>
      <c r="AD1016" s="1">
        <f t="shared" si="109"/>
        <v>0</v>
      </c>
      <c r="AE1016" s="1"/>
      <c r="AF1016" s="1">
        <f>SUM(Table1913[[#This Row],[Total 
Paid]:[Shipping 
Charged]])</f>
        <v>0</v>
      </c>
      <c r="AG1016" s="1"/>
      <c r="AH1016" s="1"/>
      <c r="AI1016" s="1">
        <f t="shared" si="110"/>
        <v>0</v>
      </c>
      <c r="AK1016" s="1"/>
      <c r="AL1016" s="1"/>
      <c r="AM1016" s="1"/>
      <c r="AN1016" s="1"/>
      <c r="AP1016" s="30"/>
      <c r="AQ1016" s="1"/>
      <c r="AR1016" s="1">
        <f t="shared" si="115"/>
        <v>0</v>
      </c>
      <c r="AS1016" s="1"/>
      <c r="AT1016" s="1"/>
      <c r="AU1016" s="2">
        <f t="shared" si="111"/>
        <v>0</v>
      </c>
      <c r="AW1016" s="1"/>
      <c r="AX1016" s="1"/>
      <c r="AY1016" s="1"/>
      <c r="AZ1016" s="2">
        <f t="shared" si="114"/>
        <v>0</v>
      </c>
      <c r="BA1016" s="2">
        <f>SUM(AF1016,AH1016,-AZ1016,-Table1913[[#This Row],[Sale Fee]])</f>
        <v>0</v>
      </c>
      <c r="BC1016" s="1"/>
      <c r="BD1016" s="1"/>
      <c r="BE1016" s="1"/>
    </row>
    <row r="1017" spans="1:57" x14ac:dyDescent="0.25">
      <c r="A1017" s="1"/>
      <c r="B1017" s="1"/>
      <c r="E1017" s="4"/>
      <c r="F1017" s="4"/>
      <c r="Q1017" s="1"/>
      <c r="R1017" s="1"/>
      <c r="S1017" s="1"/>
      <c r="U1017" s="1"/>
      <c r="V1017" s="1"/>
      <c r="W1017" s="1"/>
      <c r="X1017" s="1"/>
      <c r="Y1017" s="1"/>
      <c r="Z1017" s="1">
        <f>Table1913[[#This Row],[Quantity2]]*Table1913[[#This Row],[U Cost]]</f>
        <v>0</v>
      </c>
      <c r="AB1017" s="1"/>
      <c r="AC1017" s="1"/>
      <c r="AD1017" s="1">
        <f t="shared" si="109"/>
        <v>0</v>
      </c>
      <c r="AE1017" s="1"/>
      <c r="AF1017" s="1">
        <f>SUM(Table1913[[#This Row],[Total 
Paid]:[Shipping 
Charged]])</f>
        <v>0</v>
      </c>
      <c r="AG1017" s="1"/>
      <c r="AH1017" s="1"/>
      <c r="AI1017" s="1">
        <f t="shared" si="110"/>
        <v>0</v>
      </c>
      <c r="AK1017" s="1"/>
      <c r="AL1017" s="1"/>
      <c r="AM1017" s="1"/>
      <c r="AN1017" s="1"/>
      <c r="AP1017" s="30"/>
      <c r="AQ1017" s="1"/>
      <c r="AR1017" s="1">
        <f t="shared" si="115"/>
        <v>0</v>
      </c>
      <c r="AS1017" s="1"/>
      <c r="AT1017" s="1"/>
      <c r="AU1017" s="2">
        <f t="shared" si="111"/>
        <v>0</v>
      </c>
      <c r="AW1017" s="1"/>
      <c r="AX1017" s="1"/>
      <c r="AY1017" s="1"/>
      <c r="AZ1017" s="2">
        <f t="shared" si="114"/>
        <v>0</v>
      </c>
      <c r="BA1017" s="2">
        <f>SUM(AF1017,AH1017,-AZ1017,-Table1913[[#This Row],[Sale Fee]])</f>
        <v>0</v>
      </c>
      <c r="BC1017" s="1"/>
      <c r="BD1017" s="1"/>
      <c r="BE1017" s="1"/>
    </row>
    <row r="1018" spans="1:57" x14ac:dyDescent="0.25">
      <c r="A1018" s="1"/>
      <c r="B1018" s="1"/>
      <c r="E1018" s="4"/>
      <c r="F1018" s="4"/>
      <c r="Q1018" s="1"/>
      <c r="R1018" s="1"/>
      <c r="S1018" s="1"/>
      <c r="U1018" s="1"/>
      <c r="V1018" s="1"/>
      <c r="W1018" s="1"/>
      <c r="X1018" s="1"/>
      <c r="Y1018" s="1"/>
      <c r="Z1018" s="1">
        <f>Table1913[[#This Row],[Quantity2]]*Table1913[[#This Row],[U Cost]]</f>
        <v>0</v>
      </c>
      <c r="AB1018" s="1"/>
      <c r="AC1018" s="1"/>
      <c r="AD1018" s="1">
        <f t="shared" si="109"/>
        <v>0</v>
      </c>
      <c r="AE1018" s="1"/>
      <c r="AF1018" s="1">
        <f>SUM(Table1913[[#This Row],[Total 
Paid]:[Shipping 
Charged]])</f>
        <v>0</v>
      </c>
      <c r="AG1018" s="1"/>
      <c r="AH1018" s="1"/>
      <c r="AI1018" s="1">
        <f t="shared" si="110"/>
        <v>0</v>
      </c>
      <c r="AK1018" s="1"/>
      <c r="AL1018" s="1"/>
      <c r="AM1018" s="1"/>
      <c r="AN1018" s="1"/>
      <c r="AP1018" s="30"/>
      <c r="AQ1018" s="1"/>
      <c r="AR1018" s="1">
        <f t="shared" si="115"/>
        <v>0</v>
      </c>
      <c r="AS1018" s="1"/>
      <c r="AT1018" s="1"/>
      <c r="AU1018" s="2">
        <f t="shared" si="111"/>
        <v>0</v>
      </c>
      <c r="AW1018" s="1"/>
      <c r="AX1018" s="1"/>
      <c r="AY1018" s="1"/>
      <c r="AZ1018" s="2">
        <f t="shared" si="114"/>
        <v>0</v>
      </c>
      <c r="BA1018" s="2">
        <f>SUM(AF1018,AH1018,-AZ1018,-Table1913[[#This Row],[Sale Fee]])</f>
        <v>0</v>
      </c>
      <c r="BC1018" s="1"/>
      <c r="BD1018" s="1"/>
      <c r="BE1018" s="1"/>
    </row>
    <row r="1019" spans="1:57" x14ac:dyDescent="0.25">
      <c r="A1019" s="1"/>
      <c r="B1019" s="1"/>
      <c r="E1019" s="4"/>
      <c r="F1019" s="4"/>
      <c r="O1019" s="53"/>
      <c r="Q1019" s="1"/>
      <c r="R1019" s="1"/>
      <c r="S1019" s="1"/>
      <c r="U1019" s="1"/>
      <c r="V1019" s="1"/>
      <c r="W1019" s="1"/>
      <c r="X1019" s="1"/>
      <c r="Y1019" s="1"/>
      <c r="Z1019" s="1">
        <f>Table1913[[#This Row],[Quantity2]]*Table1913[[#This Row],[U Cost]]</f>
        <v>0</v>
      </c>
      <c r="AB1019" s="1"/>
      <c r="AC1019" s="1"/>
      <c r="AD1019" s="1">
        <f t="shared" si="109"/>
        <v>0</v>
      </c>
      <c r="AE1019" s="1"/>
      <c r="AF1019" s="1">
        <f>SUM(Table1913[[#This Row],[Total 
Paid]:[Shipping 
Charged]])</f>
        <v>0</v>
      </c>
      <c r="AG1019" s="1"/>
      <c r="AH1019" s="1"/>
      <c r="AI1019" s="1">
        <f t="shared" si="110"/>
        <v>0</v>
      </c>
      <c r="AK1019" s="1"/>
      <c r="AL1019" s="1"/>
      <c r="AM1019" s="1"/>
      <c r="AN1019" s="1"/>
      <c r="AP1019" s="30"/>
      <c r="AQ1019" s="1"/>
      <c r="AR1019" s="1">
        <f t="shared" si="115"/>
        <v>0</v>
      </c>
      <c r="AS1019" s="1"/>
      <c r="AT1019" s="1"/>
      <c r="AU1019" s="2">
        <f t="shared" si="111"/>
        <v>0</v>
      </c>
      <c r="AW1019" s="1"/>
      <c r="AX1019" s="1"/>
      <c r="AY1019" s="1"/>
      <c r="AZ1019" s="2">
        <f t="shared" si="114"/>
        <v>0</v>
      </c>
      <c r="BA1019" s="2">
        <f>SUM(AF1019,AH1019,-AZ1019,-Table1913[[#This Row],[Sale Fee]])</f>
        <v>0</v>
      </c>
      <c r="BC1019" s="1"/>
      <c r="BD1019" s="1"/>
      <c r="BE1019" s="1"/>
    </row>
    <row r="1020" spans="1:57" x14ac:dyDescent="0.25">
      <c r="A1020" s="1"/>
      <c r="B1020" s="1"/>
      <c r="E1020" s="4"/>
      <c r="F1020" s="4"/>
      <c r="Q1020" s="1"/>
      <c r="R1020" s="1"/>
      <c r="S1020" s="1"/>
      <c r="U1020" s="1"/>
      <c r="V1020" s="1"/>
      <c r="W1020" s="1"/>
      <c r="X1020" s="1"/>
      <c r="Y1020" s="1"/>
      <c r="Z1020" s="1">
        <f>Table1913[[#This Row],[Quantity2]]*Table1913[[#This Row],[U Cost]]</f>
        <v>0</v>
      </c>
      <c r="AB1020" s="1"/>
      <c r="AC1020" s="1"/>
      <c r="AD1020" s="1">
        <f t="shared" si="109"/>
        <v>0</v>
      </c>
      <c r="AE1020" s="1"/>
      <c r="AF1020" s="1">
        <f>SUM(Table1913[[#This Row],[Total 
Paid]:[Shipping 
Charged]])</f>
        <v>0</v>
      </c>
      <c r="AG1020" s="1"/>
      <c r="AH1020" s="1"/>
      <c r="AI1020" s="1">
        <f t="shared" si="110"/>
        <v>0</v>
      </c>
      <c r="AK1020" s="1"/>
      <c r="AL1020" s="1"/>
      <c r="AM1020" s="1"/>
      <c r="AN1020" s="1"/>
      <c r="AP1020" s="30"/>
      <c r="AQ1020" s="1"/>
      <c r="AR1020" s="1">
        <f t="shared" si="115"/>
        <v>0</v>
      </c>
      <c r="AS1020" s="1"/>
      <c r="AT1020" s="1"/>
      <c r="AU1020" s="2">
        <f t="shared" si="111"/>
        <v>0</v>
      </c>
      <c r="AW1020" s="1"/>
      <c r="AX1020" s="1"/>
      <c r="AY1020" s="1"/>
      <c r="AZ1020" s="2">
        <f t="shared" si="114"/>
        <v>0</v>
      </c>
      <c r="BA1020" s="2">
        <f>SUM(AF1020,AH1020,-AZ1020,-Table1913[[#This Row],[Sale Fee]])</f>
        <v>0</v>
      </c>
      <c r="BC1020" s="1"/>
      <c r="BD1020" s="1"/>
      <c r="BE1020" s="1"/>
    </row>
    <row r="1021" spans="1:57" x14ac:dyDescent="0.25">
      <c r="A1021" s="1"/>
      <c r="B1021" s="1"/>
      <c r="E1021" s="4"/>
      <c r="F1021" s="4"/>
      <c r="O1021" s="53"/>
      <c r="Q1021" s="1"/>
      <c r="R1021" s="1"/>
      <c r="S1021" s="1"/>
      <c r="U1021" s="1"/>
      <c r="V1021" s="1"/>
      <c r="W1021" s="1"/>
      <c r="X1021" s="1"/>
      <c r="Y1021" s="1"/>
      <c r="Z1021" s="1">
        <f>Table1913[[#This Row],[Quantity2]]*Table1913[[#This Row],[U Cost]]</f>
        <v>0</v>
      </c>
      <c r="AB1021" s="1"/>
      <c r="AC1021" s="1"/>
      <c r="AD1021" s="1">
        <f t="shared" si="109"/>
        <v>0</v>
      </c>
      <c r="AE1021" s="1"/>
      <c r="AF1021" s="1">
        <f>SUM(Table1913[[#This Row],[Total 
Paid]:[Shipping 
Charged]])</f>
        <v>0</v>
      </c>
      <c r="AG1021" s="1"/>
      <c r="AH1021" s="1"/>
      <c r="AI1021" s="1">
        <f t="shared" si="110"/>
        <v>0</v>
      </c>
      <c r="AK1021" s="1"/>
      <c r="AL1021" s="1"/>
      <c r="AM1021" s="1"/>
      <c r="AN1021" s="1"/>
      <c r="AP1021" s="30"/>
      <c r="AQ1021" s="1"/>
      <c r="AR1021" s="1">
        <f t="shared" si="115"/>
        <v>0</v>
      </c>
      <c r="AS1021" s="1"/>
      <c r="AT1021" s="1"/>
      <c r="AU1021" s="2">
        <f t="shared" si="111"/>
        <v>0</v>
      </c>
      <c r="AW1021" s="1"/>
      <c r="AX1021" s="1"/>
      <c r="AY1021" s="1"/>
      <c r="AZ1021" s="2">
        <f t="shared" si="114"/>
        <v>0</v>
      </c>
      <c r="BA1021" s="2">
        <f>SUM(AF1021,AH1021,-AZ1021,-Table1913[[#This Row],[Sale Fee]])</f>
        <v>0</v>
      </c>
      <c r="BC1021" s="1"/>
      <c r="BD1021" s="1"/>
      <c r="BE1021" s="1"/>
    </row>
    <row r="1022" spans="1:57" x14ac:dyDescent="0.25">
      <c r="A1022" s="1"/>
      <c r="B1022" s="1"/>
      <c r="E1022" s="4"/>
      <c r="F1022" s="4"/>
      <c r="Q1022" s="1"/>
      <c r="R1022" s="1"/>
      <c r="S1022" s="1"/>
      <c r="U1022" s="1"/>
      <c r="V1022" s="1"/>
      <c r="W1022" s="1"/>
      <c r="X1022" s="1"/>
      <c r="Y1022" s="1"/>
      <c r="Z1022" s="1">
        <f>Table1913[[#This Row],[Quantity2]]*Table1913[[#This Row],[U Cost]]</f>
        <v>0</v>
      </c>
      <c r="AB1022" s="1"/>
      <c r="AC1022" s="1"/>
      <c r="AD1022" s="1">
        <f t="shared" si="109"/>
        <v>0</v>
      </c>
      <c r="AE1022" s="1"/>
      <c r="AF1022" s="1">
        <f>SUM(Table1913[[#This Row],[Total 
Paid]:[Shipping 
Charged]])</f>
        <v>0</v>
      </c>
      <c r="AG1022" s="1"/>
      <c r="AH1022" s="1"/>
      <c r="AI1022" s="1">
        <f t="shared" si="110"/>
        <v>0</v>
      </c>
      <c r="AK1022" s="1"/>
      <c r="AL1022" s="1"/>
      <c r="AM1022" s="1"/>
      <c r="AN1022" s="1"/>
      <c r="AP1022" s="30"/>
      <c r="AQ1022" s="1"/>
      <c r="AR1022" s="1">
        <f t="shared" si="115"/>
        <v>0</v>
      </c>
      <c r="AS1022" s="1"/>
      <c r="AT1022" s="1"/>
      <c r="AU1022" s="2">
        <f t="shared" si="111"/>
        <v>0</v>
      </c>
      <c r="AW1022" s="1"/>
      <c r="AX1022" s="1"/>
      <c r="AY1022" s="1"/>
      <c r="AZ1022" s="2">
        <f t="shared" si="114"/>
        <v>0</v>
      </c>
      <c r="BA1022" s="2">
        <f>SUM(AF1022,AH1022,-AZ1022,-Table1913[[#This Row],[Sale Fee]])</f>
        <v>0</v>
      </c>
      <c r="BC1022" s="1"/>
      <c r="BD1022" s="1"/>
      <c r="BE1022" s="1"/>
    </row>
    <row r="1023" spans="1:57" x14ac:dyDescent="0.25">
      <c r="A1023" s="1"/>
      <c r="B1023" s="1"/>
      <c r="E1023" s="4"/>
      <c r="F1023" s="4"/>
      <c r="Q1023" s="1"/>
      <c r="R1023" s="1"/>
      <c r="S1023" s="1"/>
      <c r="U1023" s="1"/>
      <c r="V1023" s="1"/>
      <c r="W1023" s="1"/>
      <c r="X1023" s="1"/>
      <c r="Y1023" s="1"/>
      <c r="Z1023" s="1">
        <f>Table1913[[#This Row],[Quantity2]]*Table1913[[#This Row],[U Cost]]</f>
        <v>0</v>
      </c>
      <c r="AB1023" s="1"/>
      <c r="AC1023" s="1"/>
      <c r="AD1023" s="1">
        <f t="shared" si="109"/>
        <v>0</v>
      </c>
      <c r="AE1023" s="1"/>
      <c r="AF1023" s="1">
        <f>SUM(Table1913[[#This Row],[Total 
Paid]:[Shipping 
Charged]])</f>
        <v>0</v>
      </c>
      <c r="AG1023" s="1"/>
      <c r="AH1023" s="1"/>
      <c r="AI1023" s="1">
        <f t="shared" si="110"/>
        <v>0</v>
      </c>
      <c r="AK1023" s="1"/>
      <c r="AL1023" s="1"/>
      <c r="AM1023" s="1"/>
      <c r="AN1023" s="1"/>
      <c r="AP1023" s="30"/>
      <c r="AQ1023" s="1"/>
      <c r="AR1023" s="1">
        <f t="shared" si="115"/>
        <v>0</v>
      </c>
      <c r="AS1023" s="1"/>
      <c r="AT1023" s="1"/>
      <c r="AU1023" s="2">
        <f t="shared" si="111"/>
        <v>0</v>
      </c>
      <c r="AW1023" s="1"/>
      <c r="AX1023" s="1"/>
      <c r="AY1023" s="1"/>
      <c r="AZ1023" s="2">
        <f t="shared" si="114"/>
        <v>0</v>
      </c>
      <c r="BA1023" s="2">
        <f>SUM(AF1023,AH1023,-AZ1023,-Table1913[[#This Row],[Sale Fee]])</f>
        <v>0</v>
      </c>
      <c r="BC1023" s="1"/>
      <c r="BD1023" s="1"/>
      <c r="BE1023" s="1"/>
    </row>
    <row r="1024" spans="1:57" x14ac:dyDescent="0.25">
      <c r="A1024" s="1"/>
      <c r="B1024" s="1"/>
      <c r="E1024" s="4"/>
      <c r="F1024" s="4"/>
      <c r="Q1024" s="1"/>
      <c r="R1024" s="1"/>
      <c r="S1024" s="1"/>
      <c r="U1024" s="1"/>
      <c r="V1024" s="1"/>
      <c r="W1024" s="1"/>
      <c r="X1024" s="1"/>
      <c r="Y1024" s="1"/>
      <c r="Z1024" s="1">
        <f>Table1913[[#This Row],[Quantity2]]*Table1913[[#This Row],[U Cost]]</f>
        <v>0</v>
      </c>
      <c r="AB1024" s="1"/>
      <c r="AC1024" s="1"/>
      <c r="AD1024" s="1">
        <f t="shared" si="109"/>
        <v>0</v>
      </c>
      <c r="AE1024" s="1"/>
      <c r="AF1024" s="1">
        <f>SUM(Table1913[[#This Row],[Total 
Paid]:[Shipping 
Charged]])</f>
        <v>0</v>
      </c>
      <c r="AG1024" s="1"/>
      <c r="AH1024" s="1"/>
      <c r="AI1024" s="1">
        <f t="shared" si="110"/>
        <v>0</v>
      </c>
      <c r="AK1024" s="1"/>
      <c r="AL1024" s="1"/>
      <c r="AM1024" s="1"/>
      <c r="AN1024" s="1"/>
      <c r="AP1024" s="30"/>
      <c r="AQ1024" s="1"/>
      <c r="AR1024" s="1">
        <f t="shared" si="115"/>
        <v>0</v>
      </c>
      <c r="AS1024" s="1"/>
      <c r="AT1024" s="1"/>
      <c r="AU1024" s="2">
        <f t="shared" si="111"/>
        <v>0</v>
      </c>
      <c r="AW1024" s="1"/>
      <c r="AX1024" s="1"/>
      <c r="AY1024" s="1"/>
      <c r="AZ1024" s="2">
        <f t="shared" si="114"/>
        <v>0</v>
      </c>
      <c r="BA1024" s="2">
        <f>SUM(AF1024,AH1024,-AZ1024,-Table1913[[#This Row],[Sale Fee]])</f>
        <v>0</v>
      </c>
      <c r="BC1024" s="1"/>
      <c r="BD1024" s="1"/>
      <c r="BE1024" s="1"/>
    </row>
    <row r="1025" spans="1:57" x14ac:dyDescent="0.25">
      <c r="A1025" s="1"/>
      <c r="B1025" s="1"/>
      <c r="E1025" s="4"/>
      <c r="F1025" s="4"/>
      <c r="Q1025" s="1"/>
      <c r="R1025" s="1"/>
      <c r="S1025" s="1"/>
      <c r="U1025" s="1"/>
      <c r="V1025" s="1"/>
      <c r="W1025" s="1"/>
      <c r="X1025" s="1"/>
      <c r="Y1025" s="1"/>
      <c r="Z1025" s="1">
        <f>Table1913[[#This Row],[Quantity2]]*Table1913[[#This Row],[U Cost]]</f>
        <v>0</v>
      </c>
      <c r="AB1025" s="1"/>
      <c r="AC1025" s="1"/>
      <c r="AD1025" s="1">
        <f t="shared" si="109"/>
        <v>0</v>
      </c>
      <c r="AE1025" s="1"/>
      <c r="AF1025" s="1">
        <f>SUM(Table1913[[#This Row],[Total 
Paid]:[Shipping 
Charged]])</f>
        <v>0</v>
      </c>
      <c r="AG1025" s="1"/>
      <c r="AH1025" s="1"/>
      <c r="AI1025" s="1">
        <f t="shared" si="110"/>
        <v>0</v>
      </c>
      <c r="AK1025" s="1"/>
      <c r="AL1025" s="1"/>
      <c r="AM1025" s="1"/>
      <c r="AN1025" s="1"/>
      <c r="AP1025" s="30"/>
      <c r="AQ1025" s="1"/>
      <c r="AR1025" s="1">
        <f t="shared" si="115"/>
        <v>0</v>
      </c>
      <c r="AS1025" s="1"/>
      <c r="AT1025" s="1"/>
      <c r="AU1025" s="2">
        <f t="shared" si="111"/>
        <v>0</v>
      </c>
      <c r="AW1025" s="1"/>
      <c r="AX1025" s="1"/>
      <c r="AY1025" s="1"/>
      <c r="AZ1025" s="2">
        <f t="shared" si="114"/>
        <v>0</v>
      </c>
      <c r="BA1025" s="2">
        <f>SUM(AF1025,AH1025,-AZ1025,-Table1913[[#This Row],[Sale Fee]])</f>
        <v>0</v>
      </c>
      <c r="BC1025" s="1"/>
      <c r="BD1025" s="1"/>
      <c r="BE1025" s="1"/>
    </row>
    <row r="1026" spans="1:57" x14ac:dyDescent="0.25">
      <c r="A1026" s="1"/>
      <c r="B1026" s="1"/>
      <c r="E1026" s="4"/>
      <c r="F1026" s="4"/>
      <c r="Q1026" s="1"/>
      <c r="R1026" s="1"/>
      <c r="S1026" s="1"/>
      <c r="U1026" s="1"/>
      <c r="V1026" s="1"/>
      <c r="W1026" s="1"/>
      <c r="X1026" s="1"/>
      <c r="Y1026" s="1"/>
      <c r="Z1026" s="1">
        <f>Table1913[[#This Row],[Quantity2]]*Table1913[[#This Row],[U Cost]]</f>
        <v>0</v>
      </c>
      <c r="AB1026" s="1"/>
      <c r="AC1026" s="1"/>
      <c r="AD1026" s="1">
        <f t="shared" si="109"/>
        <v>0</v>
      </c>
      <c r="AE1026" s="1"/>
      <c r="AF1026" s="1">
        <f>SUM(Table1913[[#This Row],[Total 
Paid]:[Shipping 
Charged]])</f>
        <v>0</v>
      </c>
      <c r="AG1026" s="1"/>
      <c r="AH1026" s="1"/>
      <c r="AI1026" s="1">
        <f t="shared" si="110"/>
        <v>0</v>
      </c>
      <c r="AK1026" s="1"/>
      <c r="AL1026" s="1"/>
      <c r="AM1026" s="1"/>
      <c r="AN1026" s="1"/>
      <c r="AP1026" s="30"/>
      <c r="AQ1026" s="1"/>
      <c r="AR1026" s="1">
        <f t="shared" si="115"/>
        <v>0</v>
      </c>
      <c r="AS1026" s="1"/>
      <c r="AT1026" s="1"/>
      <c r="AU1026" s="2">
        <f t="shared" si="111"/>
        <v>0</v>
      </c>
      <c r="AW1026" s="1"/>
      <c r="AX1026" s="1"/>
      <c r="AY1026" s="1"/>
      <c r="AZ1026" s="2">
        <f t="shared" si="114"/>
        <v>0</v>
      </c>
      <c r="BA1026" s="2">
        <f>SUM(AF1026,AH1026,-AZ1026,-Table1913[[#This Row],[Sale Fee]])</f>
        <v>0</v>
      </c>
      <c r="BC1026" s="1"/>
      <c r="BD1026" s="1"/>
      <c r="BE1026" s="1"/>
    </row>
    <row r="1027" spans="1:57" x14ac:dyDescent="0.25">
      <c r="A1027" s="1"/>
      <c r="B1027" s="1"/>
      <c r="E1027" s="4"/>
      <c r="F1027" s="4"/>
      <c r="Q1027" s="1"/>
      <c r="R1027" s="1"/>
      <c r="S1027" s="1"/>
      <c r="U1027" s="1"/>
      <c r="V1027" s="1"/>
      <c r="W1027" s="1"/>
      <c r="X1027" s="1"/>
      <c r="Y1027" s="1"/>
      <c r="Z1027" s="1">
        <f>Table1913[[#This Row],[Quantity2]]*Table1913[[#This Row],[U Cost]]</f>
        <v>0</v>
      </c>
      <c r="AB1027" s="1"/>
      <c r="AC1027" s="1"/>
      <c r="AD1027" s="1">
        <f t="shared" si="109"/>
        <v>0</v>
      </c>
      <c r="AE1027" s="1"/>
      <c r="AF1027" s="1">
        <f>SUM(Table1913[[#This Row],[Total 
Paid]:[Shipping 
Charged]])</f>
        <v>0</v>
      </c>
      <c r="AG1027" s="1"/>
      <c r="AH1027" s="1"/>
      <c r="AI1027" s="1">
        <f t="shared" si="110"/>
        <v>0</v>
      </c>
      <c r="AK1027" s="1"/>
      <c r="AL1027" s="1"/>
      <c r="AM1027" s="1"/>
      <c r="AN1027" s="1"/>
      <c r="AP1027" s="30"/>
      <c r="AQ1027" s="1"/>
      <c r="AR1027" s="1">
        <f t="shared" si="115"/>
        <v>0</v>
      </c>
      <c r="AS1027" s="1"/>
      <c r="AT1027" s="1"/>
      <c r="AU1027" s="2">
        <f t="shared" si="111"/>
        <v>0</v>
      </c>
      <c r="AW1027" s="1"/>
      <c r="AX1027" s="1"/>
      <c r="AY1027" s="1"/>
      <c r="AZ1027" s="2">
        <f t="shared" si="114"/>
        <v>0</v>
      </c>
      <c r="BA1027" s="2">
        <f>SUM(AF1027,AH1027,-AZ1027,-Table1913[[#This Row],[Sale Fee]])</f>
        <v>0</v>
      </c>
      <c r="BC1027" s="1"/>
      <c r="BD1027" s="1"/>
      <c r="BE1027" s="1"/>
    </row>
    <row r="1028" spans="1:57" x14ac:dyDescent="0.25">
      <c r="A1028" s="1"/>
      <c r="B1028" s="1"/>
      <c r="E1028" s="4"/>
      <c r="F1028" s="4"/>
      <c r="Q1028" s="1"/>
      <c r="R1028" s="1"/>
      <c r="S1028" s="1"/>
      <c r="U1028" s="1"/>
      <c r="V1028" s="1"/>
      <c r="W1028" s="1"/>
      <c r="X1028" s="1"/>
      <c r="Y1028" s="1"/>
      <c r="Z1028" s="1">
        <f>Table1913[[#This Row],[Quantity2]]*Table1913[[#This Row],[U Cost]]</f>
        <v>0</v>
      </c>
      <c r="AB1028" s="1"/>
      <c r="AC1028" s="1"/>
      <c r="AD1028" s="1">
        <f t="shared" si="109"/>
        <v>0</v>
      </c>
      <c r="AE1028" s="1"/>
      <c r="AF1028" s="1">
        <f>SUM(Table1913[[#This Row],[Total 
Paid]:[Shipping 
Charged]])</f>
        <v>0</v>
      </c>
      <c r="AG1028" s="1"/>
      <c r="AH1028" s="1"/>
      <c r="AI1028" s="1">
        <f t="shared" si="110"/>
        <v>0</v>
      </c>
      <c r="AK1028" s="1"/>
      <c r="AL1028" s="1"/>
      <c r="AM1028" s="1"/>
      <c r="AN1028" s="1"/>
      <c r="AP1028" s="30"/>
      <c r="AQ1028" s="1"/>
      <c r="AR1028" s="1">
        <f t="shared" si="115"/>
        <v>0</v>
      </c>
      <c r="AS1028" s="1"/>
      <c r="AT1028" s="1"/>
      <c r="AU1028" s="2">
        <f t="shared" si="111"/>
        <v>0</v>
      </c>
      <c r="AW1028" s="1"/>
      <c r="AX1028" s="1"/>
      <c r="AY1028" s="1"/>
      <c r="AZ1028" s="2">
        <f t="shared" si="114"/>
        <v>0</v>
      </c>
      <c r="BA1028" s="2">
        <f>SUM(AF1028,AH1028,-AZ1028,-Table1913[[#This Row],[Sale Fee]])</f>
        <v>0</v>
      </c>
      <c r="BC1028" s="1"/>
      <c r="BD1028" s="1"/>
      <c r="BE1028" s="1"/>
    </row>
    <row r="1029" spans="1:57" x14ac:dyDescent="0.25">
      <c r="A1029" s="1"/>
      <c r="B1029" s="1"/>
      <c r="E1029" s="4"/>
      <c r="F1029" s="4"/>
      <c r="Q1029" s="1"/>
      <c r="R1029" s="1"/>
      <c r="S1029" s="1"/>
      <c r="U1029" s="1"/>
      <c r="V1029" s="1"/>
      <c r="W1029" s="1"/>
      <c r="X1029" s="1"/>
      <c r="Y1029" s="1"/>
      <c r="Z1029" s="1">
        <f>Table1913[[#This Row],[Quantity2]]*Table1913[[#This Row],[U Cost]]</f>
        <v>0</v>
      </c>
      <c r="AB1029" s="1"/>
      <c r="AC1029" s="1"/>
      <c r="AD1029" s="1">
        <f t="shared" si="109"/>
        <v>0</v>
      </c>
      <c r="AE1029" s="1"/>
      <c r="AF1029" s="1">
        <f>SUM(Table1913[[#This Row],[Total 
Paid]:[Shipping 
Charged]])</f>
        <v>0</v>
      </c>
      <c r="AG1029" s="1"/>
      <c r="AH1029" s="1"/>
      <c r="AI1029" s="1">
        <f t="shared" si="110"/>
        <v>0</v>
      </c>
      <c r="AK1029" s="1"/>
      <c r="AL1029" s="1"/>
      <c r="AM1029" s="1"/>
      <c r="AN1029" s="1"/>
      <c r="AP1029" s="30"/>
      <c r="AQ1029" s="1"/>
      <c r="AR1029" s="1">
        <f t="shared" si="115"/>
        <v>0</v>
      </c>
      <c r="AS1029" s="1"/>
      <c r="AT1029" s="1"/>
      <c r="AU1029" s="2">
        <f t="shared" si="111"/>
        <v>0</v>
      </c>
      <c r="AW1029" s="1"/>
      <c r="AX1029" s="1"/>
      <c r="AY1029" s="1"/>
      <c r="AZ1029" s="2">
        <f t="shared" si="114"/>
        <v>0</v>
      </c>
      <c r="BA1029" s="2">
        <f>SUM(AF1029,AH1029,-AZ1029,-Table1913[[#This Row],[Sale Fee]])</f>
        <v>0</v>
      </c>
      <c r="BC1029" s="1"/>
      <c r="BD1029" s="1"/>
      <c r="BE1029" s="1"/>
    </row>
    <row r="1030" spans="1:57" x14ac:dyDescent="0.25">
      <c r="A1030" s="1"/>
      <c r="B1030" s="1"/>
      <c r="E1030" s="4"/>
      <c r="F1030" s="4"/>
      <c r="Q1030" s="1"/>
      <c r="R1030" s="1"/>
      <c r="S1030" s="1"/>
      <c r="U1030" s="1"/>
      <c r="V1030" s="1"/>
      <c r="W1030" s="1"/>
      <c r="X1030" s="1"/>
      <c r="Y1030" s="1"/>
      <c r="Z1030" s="1">
        <f>Table1913[[#This Row],[Quantity2]]*Table1913[[#This Row],[U Cost]]</f>
        <v>0</v>
      </c>
      <c r="AB1030" s="1"/>
      <c r="AC1030" s="1"/>
      <c r="AD1030" s="1">
        <f t="shared" si="109"/>
        <v>0</v>
      </c>
      <c r="AE1030" s="1"/>
      <c r="AF1030" s="1">
        <f>SUM(Table1913[[#This Row],[Total 
Paid]:[Shipping 
Charged]])</f>
        <v>0</v>
      </c>
      <c r="AG1030" s="1"/>
      <c r="AH1030" s="1"/>
      <c r="AI1030" s="1">
        <f t="shared" si="110"/>
        <v>0</v>
      </c>
      <c r="AK1030" s="1"/>
      <c r="AL1030" s="1"/>
      <c r="AM1030" s="1"/>
      <c r="AN1030" s="1"/>
      <c r="AP1030" s="30"/>
      <c r="AQ1030" s="1"/>
      <c r="AR1030" s="1">
        <f t="shared" si="115"/>
        <v>0</v>
      </c>
      <c r="AS1030" s="1"/>
      <c r="AT1030" s="1"/>
      <c r="AU1030" s="2">
        <f t="shared" si="111"/>
        <v>0</v>
      </c>
      <c r="AW1030" s="1"/>
      <c r="AX1030" s="1"/>
      <c r="AY1030" s="1"/>
      <c r="AZ1030" s="2">
        <f t="shared" si="114"/>
        <v>0</v>
      </c>
      <c r="BA1030" s="2">
        <f>SUM(AF1030,AH1030,-AZ1030,-Table1913[[#This Row],[Sale Fee]])</f>
        <v>0</v>
      </c>
      <c r="BC1030" s="1"/>
      <c r="BD1030" s="1"/>
      <c r="BE1030" s="1"/>
    </row>
    <row r="1031" spans="1:57" x14ac:dyDescent="0.25">
      <c r="A1031" s="1"/>
      <c r="B1031" s="1"/>
      <c r="E1031" s="4"/>
      <c r="F1031" s="4"/>
      <c r="Q1031" s="1"/>
      <c r="R1031" s="1"/>
      <c r="S1031" s="1"/>
      <c r="U1031" s="1"/>
      <c r="V1031" s="1"/>
      <c r="W1031" s="1"/>
      <c r="X1031" s="1"/>
      <c r="Y1031" s="1"/>
      <c r="Z1031" s="1">
        <f>Table1913[[#This Row],[Quantity2]]*Table1913[[#This Row],[U Cost]]</f>
        <v>0</v>
      </c>
      <c r="AB1031" s="1"/>
      <c r="AC1031" s="1"/>
      <c r="AD1031" s="1">
        <f t="shared" si="109"/>
        <v>0</v>
      </c>
      <c r="AE1031" s="1"/>
      <c r="AF1031" s="1">
        <f>SUM(Table1913[[#This Row],[Total 
Paid]:[Shipping 
Charged]])</f>
        <v>0</v>
      </c>
      <c r="AG1031" s="1"/>
      <c r="AH1031" s="1"/>
      <c r="AI1031" s="1">
        <f t="shared" si="110"/>
        <v>0</v>
      </c>
      <c r="AK1031" s="1"/>
      <c r="AL1031" s="1"/>
      <c r="AM1031" s="1"/>
      <c r="AN1031" s="1"/>
      <c r="AP1031" s="30"/>
      <c r="AQ1031" s="1"/>
      <c r="AR1031" s="1">
        <f t="shared" si="115"/>
        <v>0</v>
      </c>
      <c r="AS1031" s="1"/>
      <c r="AT1031" s="1"/>
      <c r="AU1031" s="2">
        <f t="shared" si="111"/>
        <v>0</v>
      </c>
      <c r="AW1031" s="1"/>
      <c r="AX1031" s="1"/>
      <c r="AY1031" s="1"/>
      <c r="AZ1031" s="2">
        <f t="shared" si="114"/>
        <v>0</v>
      </c>
      <c r="BA1031" s="2">
        <f>SUM(AF1031,AH1031,-AZ1031,-Table1913[[#This Row],[Sale Fee]])</f>
        <v>0</v>
      </c>
      <c r="BC1031" s="1"/>
      <c r="BD1031" s="1"/>
      <c r="BE1031" s="1"/>
    </row>
    <row r="1032" spans="1:57" x14ac:dyDescent="0.25">
      <c r="A1032" s="1"/>
      <c r="B1032" s="1"/>
      <c r="E1032" s="4"/>
      <c r="F1032" s="4"/>
      <c r="Q1032" s="1"/>
      <c r="R1032" s="1"/>
      <c r="S1032" s="1"/>
      <c r="U1032" s="1"/>
      <c r="V1032" s="1"/>
      <c r="W1032" s="1"/>
      <c r="X1032" s="1"/>
      <c r="Y1032" s="1"/>
      <c r="Z1032" s="1">
        <f>Table1913[[#This Row],[Quantity2]]*Table1913[[#This Row],[U Cost]]</f>
        <v>0</v>
      </c>
      <c r="AB1032" s="1"/>
      <c r="AC1032" s="1"/>
      <c r="AD1032" s="1">
        <f t="shared" si="109"/>
        <v>0</v>
      </c>
      <c r="AE1032" s="1"/>
      <c r="AF1032" s="1">
        <f>SUM(Table1913[[#This Row],[Total 
Paid]:[Shipping 
Charged]])</f>
        <v>0</v>
      </c>
      <c r="AG1032" s="1"/>
      <c r="AH1032" s="1"/>
      <c r="AI1032" s="1">
        <f t="shared" si="110"/>
        <v>0</v>
      </c>
      <c r="AK1032" s="1"/>
      <c r="AL1032" s="1"/>
      <c r="AM1032" s="1"/>
      <c r="AN1032" s="1"/>
      <c r="AP1032" s="30"/>
      <c r="AQ1032" s="1"/>
      <c r="AR1032" s="1">
        <f t="shared" si="115"/>
        <v>0</v>
      </c>
      <c r="AS1032" s="1"/>
      <c r="AT1032" s="1"/>
      <c r="AU1032" s="2">
        <f t="shared" si="111"/>
        <v>0</v>
      </c>
      <c r="AW1032" s="1"/>
      <c r="AX1032" s="1"/>
      <c r="AY1032" s="1"/>
      <c r="AZ1032" s="2">
        <f t="shared" si="114"/>
        <v>0</v>
      </c>
      <c r="BA1032" s="2">
        <f>SUM(AF1032,AH1032,-AZ1032,-Table1913[[#This Row],[Sale Fee]])</f>
        <v>0</v>
      </c>
      <c r="BC1032" s="1"/>
      <c r="BD1032" s="1"/>
      <c r="BE1032" s="1"/>
    </row>
    <row r="1033" spans="1:57" x14ac:dyDescent="0.25">
      <c r="A1033" s="1"/>
      <c r="B1033" s="1"/>
      <c r="E1033" s="4"/>
      <c r="F1033" s="4"/>
      <c r="Q1033" s="1"/>
      <c r="R1033" s="1"/>
      <c r="S1033" s="1"/>
      <c r="U1033" s="1"/>
      <c r="V1033" s="1"/>
      <c r="W1033" s="1"/>
      <c r="X1033" s="1"/>
      <c r="Y1033" s="1"/>
      <c r="Z1033" s="1">
        <f>Table1913[[#This Row],[Quantity2]]*Table1913[[#This Row],[U Cost]]</f>
        <v>0</v>
      </c>
      <c r="AB1033" s="1"/>
      <c r="AC1033" s="1"/>
      <c r="AD1033" s="1">
        <f t="shared" si="109"/>
        <v>0</v>
      </c>
      <c r="AE1033" s="1"/>
      <c r="AF1033" s="1">
        <f>SUM(Table1913[[#This Row],[Total 
Paid]:[Shipping 
Charged]])</f>
        <v>0</v>
      </c>
      <c r="AG1033" s="1"/>
      <c r="AH1033" s="1"/>
      <c r="AI1033" s="1">
        <f t="shared" si="110"/>
        <v>0</v>
      </c>
      <c r="AK1033" s="1"/>
      <c r="AL1033" s="1"/>
      <c r="AM1033" s="1"/>
      <c r="AN1033" s="1"/>
      <c r="AP1033" s="30"/>
      <c r="AQ1033" s="1"/>
      <c r="AR1033" s="1">
        <f t="shared" si="115"/>
        <v>0</v>
      </c>
      <c r="AS1033" s="1"/>
      <c r="AT1033" s="1"/>
      <c r="AU1033" s="2">
        <f t="shared" si="111"/>
        <v>0</v>
      </c>
      <c r="AW1033" s="1"/>
      <c r="AX1033" s="1"/>
      <c r="AY1033" s="1"/>
      <c r="AZ1033" s="2">
        <f t="shared" si="114"/>
        <v>0</v>
      </c>
      <c r="BA1033" s="2">
        <f>SUM(AF1033,AH1033,-AZ1033,-Table1913[[#This Row],[Sale Fee]])</f>
        <v>0</v>
      </c>
      <c r="BC1033" s="1"/>
      <c r="BD1033" s="1"/>
      <c r="BE1033" s="1"/>
    </row>
    <row r="1034" spans="1:57" x14ac:dyDescent="0.25">
      <c r="A1034" s="1"/>
      <c r="B1034" s="1"/>
      <c r="E1034" s="4"/>
      <c r="F1034" s="4"/>
      <c r="Q1034" s="1"/>
      <c r="R1034" s="1"/>
      <c r="S1034" s="1"/>
      <c r="U1034" s="1"/>
      <c r="V1034" s="1"/>
      <c r="W1034" s="1"/>
      <c r="X1034" s="1"/>
      <c r="Y1034" s="1"/>
      <c r="Z1034" s="1">
        <f>Table1913[[#This Row],[Quantity2]]*Table1913[[#This Row],[U Cost]]</f>
        <v>0</v>
      </c>
      <c r="AB1034" s="1"/>
      <c r="AC1034" s="1"/>
      <c r="AD1034" s="1">
        <f t="shared" si="109"/>
        <v>0</v>
      </c>
      <c r="AE1034" s="1"/>
      <c r="AF1034" s="1">
        <f>SUM(Table1913[[#This Row],[Total 
Paid]:[Shipping 
Charged]])</f>
        <v>0</v>
      </c>
      <c r="AG1034" s="1"/>
      <c r="AH1034" s="1"/>
      <c r="AI1034" s="1">
        <f t="shared" si="110"/>
        <v>0</v>
      </c>
      <c r="AK1034" s="1"/>
      <c r="AL1034" s="1"/>
      <c r="AM1034" s="1"/>
      <c r="AN1034" s="1"/>
      <c r="AP1034" s="30"/>
      <c r="AQ1034" s="1"/>
      <c r="AR1034" s="1">
        <f t="shared" si="115"/>
        <v>0</v>
      </c>
      <c r="AS1034" s="1"/>
      <c r="AT1034" s="1"/>
      <c r="AU1034" s="2">
        <f t="shared" si="111"/>
        <v>0</v>
      </c>
      <c r="AW1034" s="1"/>
      <c r="AX1034" s="1"/>
      <c r="AY1034" s="1"/>
      <c r="AZ1034" s="2">
        <f t="shared" ref="AZ1034:AZ1112" si="116">SUM(AU1034,AW1034,AX1034,AY1034)</f>
        <v>0</v>
      </c>
      <c r="BA1034" s="2">
        <f>SUM(AF1034,AH1034,-AZ1034,-Table1913[[#This Row],[Sale Fee]])</f>
        <v>0</v>
      </c>
      <c r="BC1034" s="1"/>
      <c r="BD1034" s="1"/>
      <c r="BE1034" s="1"/>
    </row>
    <row r="1035" spans="1:57" x14ac:dyDescent="0.25">
      <c r="A1035" s="1"/>
      <c r="B1035" s="1"/>
      <c r="E1035" s="4"/>
      <c r="F1035" s="4"/>
      <c r="Q1035" s="1"/>
      <c r="R1035" s="1"/>
      <c r="S1035" s="1">
        <f t="shared" ref="S1035" si="117">R1035*Q1035</f>
        <v>0</v>
      </c>
      <c r="U1035" s="1"/>
      <c r="V1035" s="1"/>
      <c r="W1035" s="1">
        <f t="shared" ref="W1035" si="118">U1035*V1035</f>
        <v>0</v>
      </c>
      <c r="X1035" s="1"/>
      <c r="Y1035" s="1"/>
      <c r="Z1035" s="1">
        <f>Table1913[[#This Row],[Quantity2]]*Table1913[[#This Row],[U Cost]]</f>
        <v>0</v>
      </c>
      <c r="AB1035" s="1"/>
      <c r="AC1035" s="1"/>
      <c r="AD1035" s="1">
        <f t="shared" si="109"/>
        <v>0</v>
      </c>
      <c r="AE1035" s="1"/>
      <c r="AF1035" s="1">
        <f>SUM(Table1913[[#This Row],[Total 
Paid]:[Shipping 
Charged]])</f>
        <v>0</v>
      </c>
      <c r="AG1035" s="1"/>
      <c r="AH1035" s="1"/>
      <c r="AI1035" s="1">
        <f t="shared" si="110"/>
        <v>0</v>
      </c>
      <c r="AK1035" s="1"/>
      <c r="AL1035" s="1"/>
      <c r="AM1035" s="1"/>
      <c r="AN1035" s="1"/>
      <c r="AP1035" s="30"/>
      <c r="AQ1035" s="1"/>
      <c r="AR1035" s="1">
        <f t="shared" si="115"/>
        <v>0</v>
      </c>
      <c r="AS1035" s="1"/>
      <c r="AT1035" s="1"/>
      <c r="AU1035" s="2">
        <f t="shared" si="111"/>
        <v>0</v>
      </c>
      <c r="AW1035" s="1"/>
      <c r="AX1035" s="1"/>
      <c r="AY1035" s="1"/>
      <c r="AZ1035" s="2">
        <f t="shared" si="116"/>
        <v>0</v>
      </c>
      <c r="BA1035" s="2">
        <f>SUM(AF1035,AH1035,-AZ1035,-Table1913[[#This Row],[Sale Fee]])</f>
        <v>0</v>
      </c>
      <c r="BC1035" s="1"/>
      <c r="BD1035" s="1"/>
      <c r="BE1035" s="1">
        <f t="shared" ref="BE1035" si="119">BD1035*BC1035</f>
        <v>0</v>
      </c>
    </row>
    <row r="1036" spans="1:57" x14ac:dyDescent="0.25">
      <c r="A1036" s="1"/>
      <c r="B1036" s="1"/>
      <c r="E1036" s="4"/>
      <c r="F1036" s="4"/>
      <c r="Q1036" s="1"/>
      <c r="R1036" s="1"/>
      <c r="S1036" s="1"/>
      <c r="U1036" s="1"/>
      <c r="V1036" s="1"/>
      <c r="W1036" s="1"/>
      <c r="X1036" s="1"/>
      <c r="Y1036" s="1"/>
      <c r="Z1036" s="1">
        <f>Table1913[[#This Row],[Quantity2]]*Table1913[[#This Row],[U Cost]]</f>
        <v>0</v>
      </c>
      <c r="AB1036" s="1"/>
      <c r="AC1036" s="1"/>
      <c r="AD1036" s="1">
        <f t="shared" si="109"/>
        <v>0</v>
      </c>
      <c r="AE1036" s="1"/>
      <c r="AF1036" s="1">
        <f>SUM(Table1913[[#This Row],[Total 
Paid]:[Shipping 
Charged]])</f>
        <v>0</v>
      </c>
      <c r="AG1036" s="1"/>
      <c r="AH1036" s="1"/>
      <c r="AI1036" s="1">
        <f t="shared" si="110"/>
        <v>0</v>
      </c>
      <c r="AK1036" s="1"/>
      <c r="AL1036" s="1"/>
      <c r="AM1036" s="1"/>
      <c r="AN1036" s="1"/>
      <c r="AP1036" s="30"/>
      <c r="AQ1036" s="1"/>
      <c r="AR1036" s="1">
        <f t="shared" si="115"/>
        <v>0</v>
      </c>
      <c r="AS1036" s="1"/>
      <c r="AT1036" s="1"/>
      <c r="AU1036" s="2">
        <f t="shared" si="111"/>
        <v>0</v>
      </c>
      <c r="AW1036" s="1"/>
      <c r="AX1036" s="1"/>
      <c r="AY1036" s="1"/>
      <c r="AZ1036" s="2">
        <f t="shared" si="116"/>
        <v>0</v>
      </c>
      <c r="BA1036" s="2">
        <f>SUM(AF1036,AH1036,-AZ1036,-Table1913[[#This Row],[Sale Fee]])</f>
        <v>0</v>
      </c>
      <c r="BC1036" s="1"/>
      <c r="BD1036" s="1"/>
      <c r="BE1036" s="1"/>
    </row>
    <row r="1037" spans="1:57" x14ac:dyDescent="0.25">
      <c r="A1037" s="1"/>
      <c r="B1037" s="1"/>
      <c r="E1037" s="4"/>
      <c r="F1037" s="4"/>
      <c r="Q1037" s="1"/>
      <c r="R1037" s="1"/>
      <c r="S1037" s="1"/>
      <c r="U1037" s="1"/>
      <c r="V1037" s="1"/>
      <c r="W1037" s="1"/>
      <c r="X1037" s="1"/>
      <c r="Y1037" s="1"/>
      <c r="Z1037" s="1">
        <f>Table1913[[#This Row],[Quantity2]]*Table1913[[#This Row],[U Cost]]</f>
        <v>0</v>
      </c>
      <c r="AB1037" s="1"/>
      <c r="AC1037" s="1"/>
      <c r="AD1037" s="1">
        <f t="shared" si="109"/>
        <v>0</v>
      </c>
      <c r="AE1037" s="1"/>
      <c r="AF1037" s="1">
        <f>SUM(Table1913[[#This Row],[Total 
Paid]:[Shipping 
Charged]])</f>
        <v>0</v>
      </c>
      <c r="AG1037" s="1"/>
      <c r="AH1037" s="1"/>
      <c r="AI1037" s="1">
        <f t="shared" si="110"/>
        <v>0</v>
      </c>
      <c r="AK1037" s="1"/>
      <c r="AL1037" s="1"/>
      <c r="AM1037" s="1"/>
      <c r="AN1037" s="1"/>
      <c r="AP1037" s="30"/>
      <c r="AQ1037" s="1"/>
      <c r="AR1037" s="1">
        <f t="shared" si="115"/>
        <v>0</v>
      </c>
      <c r="AS1037" s="1"/>
      <c r="AT1037" s="1"/>
      <c r="AU1037" s="2">
        <f t="shared" si="111"/>
        <v>0</v>
      </c>
      <c r="AW1037" s="1"/>
      <c r="AX1037" s="1"/>
      <c r="AY1037" s="1"/>
      <c r="AZ1037" s="2">
        <f t="shared" si="116"/>
        <v>0</v>
      </c>
      <c r="BA1037" s="2">
        <f>SUM(AF1037,AH1037,-AZ1037,-Table1913[[#This Row],[Sale Fee]])</f>
        <v>0</v>
      </c>
      <c r="BC1037" s="1"/>
      <c r="BD1037" s="1"/>
      <c r="BE1037" s="1"/>
    </row>
    <row r="1038" spans="1:57" x14ac:dyDescent="0.25">
      <c r="A1038" s="1"/>
      <c r="B1038" s="1"/>
      <c r="E1038" s="4"/>
      <c r="F1038" s="4"/>
      <c r="Q1038" s="1"/>
      <c r="R1038" s="1"/>
      <c r="S1038" s="1"/>
      <c r="U1038" s="1"/>
      <c r="V1038" s="1"/>
      <c r="W1038" s="1"/>
      <c r="X1038" s="1"/>
      <c r="Y1038" s="1"/>
      <c r="Z1038" s="1">
        <f>Table1913[[#This Row],[Quantity2]]*Table1913[[#This Row],[U Cost]]</f>
        <v>0</v>
      </c>
      <c r="AB1038" s="1"/>
      <c r="AC1038" s="1"/>
      <c r="AD1038" s="1">
        <f t="shared" si="109"/>
        <v>0</v>
      </c>
      <c r="AE1038" s="1"/>
      <c r="AF1038" s="1">
        <f>SUM(Table1913[[#This Row],[Total 
Paid]:[Shipping 
Charged]])</f>
        <v>0</v>
      </c>
      <c r="AG1038" s="1"/>
      <c r="AH1038" s="1"/>
      <c r="AI1038" s="1">
        <f t="shared" si="110"/>
        <v>0</v>
      </c>
      <c r="AK1038" s="1"/>
      <c r="AL1038" s="1"/>
      <c r="AM1038" s="1"/>
      <c r="AN1038" s="1"/>
      <c r="AP1038" s="30"/>
      <c r="AQ1038" s="1"/>
      <c r="AR1038" s="1">
        <f t="shared" ref="AR1038:AR1101" si="120">AQ1038*AP1038</f>
        <v>0</v>
      </c>
      <c r="AS1038" s="1"/>
      <c r="AT1038" s="1"/>
      <c r="AU1038" s="2">
        <f t="shared" si="111"/>
        <v>0</v>
      </c>
      <c r="AW1038" s="1"/>
      <c r="AX1038" s="1"/>
      <c r="AY1038" s="1"/>
      <c r="AZ1038" s="2">
        <f t="shared" si="116"/>
        <v>0</v>
      </c>
      <c r="BA1038" s="2">
        <f>SUM(AF1038,AH1038,-AZ1038,-Table1913[[#This Row],[Sale Fee]])</f>
        <v>0</v>
      </c>
      <c r="BC1038" s="1"/>
      <c r="BD1038" s="1"/>
      <c r="BE1038" s="1"/>
    </row>
    <row r="1039" spans="1:57" x14ac:dyDescent="0.25">
      <c r="A1039" s="1"/>
      <c r="B1039" s="1"/>
      <c r="E1039" s="4"/>
      <c r="F1039" s="4"/>
      <c r="Q1039" s="1"/>
      <c r="R1039" s="1"/>
      <c r="S1039" s="1"/>
      <c r="U1039" s="1"/>
      <c r="V1039" s="1"/>
      <c r="W1039" s="1"/>
      <c r="X1039" s="1"/>
      <c r="Y1039" s="1"/>
      <c r="Z1039" s="1">
        <f>Table1913[[#This Row],[Quantity2]]*Table1913[[#This Row],[U Cost]]</f>
        <v>0</v>
      </c>
      <c r="AB1039" s="1"/>
      <c r="AC1039" s="1"/>
      <c r="AD1039" s="1">
        <f t="shared" si="109"/>
        <v>0</v>
      </c>
      <c r="AE1039" s="1"/>
      <c r="AF1039" s="1">
        <f>SUM(Table1913[[#This Row],[Total 
Paid]:[Shipping 
Charged]])</f>
        <v>0</v>
      </c>
      <c r="AG1039" s="1"/>
      <c r="AH1039" s="1"/>
      <c r="AI1039" s="1">
        <f t="shared" si="110"/>
        <v>0</v>
      </c>
      <c r="AK1039" s="1"/>
      <c r="AL1039" s="1"/>
      <c r="AM1039" s="1"/>
      <c r="AN1039" s="1"/>
      <c r="AP1039" s="30"/>
      <c r="AQ1039" s="1"/>
      <c r="AR1039" s="1">
        <f t="shared" si="120"/>
        <v>0</v>
      </c>
      <c r="AS1039" s="1"/>
      <c r="AT1039" s="1"/>
      <c r="AU1039" s="2">
        <f t="shared" si="111"/>
        <v>0</v>
      </c>
      <c r="AW1039" s="1"/>
      <c r="AX1039" s="1"/>
      <c r="AY1039" s="1"/>
      <c r="AZ1039" s="2">
        <f t="shared" si="116"/>
        <v>0</v>
      </c>
      <c r="BA1039" s="2">
        <f>SUM(AF1039,AH1039,-AZ1039,-Table1913[[#This Row],[Sale Fee]])</f>
        <v>0</v>
      </c>
      <c r="BC1039" s="1"/>
      <c r="BD1039" s="1"/>
      <c r="BE1039" s="1"/>
    </row>
    <row r="1040" spans="1:57" x14ac:dyDescent="0.25">
      <c r="A1040" s="1"/>
      <c r="B1040" s="1"/>
      <c r="E1040" s="4"/>
      <c r="F1040" s="4"/>
      <c r="Q1040" s="1"/>
      <c r="R1040" s="1"/>
      <c r="S1040" s="1"/>
      <c r="U1040" s="1"/>
      <c r="V1040" s="1"/>
      <c r="W1040" s="1"/>
      <c r="X1040" s="1"/>
      <c r="Y1040" s="1"/>
      <c r="Z1040" s="1">
        <f>Table1913[[#This Row],[Quantity2]]*Table1913[[#This Row],[U Cost]]</f>
        <v>0</v>
      </c>
      <c r="AB1040" s="1"/>
      <c r="AC1040" s="1"/>
      <c r="AD1040" s="1">
        <f t="shared" si="109"/>
        <v>0</v>
      </c>
      <c r="AE1040" s="1"/>
      <c r="AF1040" s="1">
        <f>SUM(Table1913[[#This Row],[Total 
Paid]:[Shipping 
Charged]])</f>
        <v>0</v>
      </c>
      <c r="AG1040" s="1"/>
      <c r="AH1040" s="1"/>
      <c r="AI1040" s="1">
        <f t="shared" si="110"/>
        <v>0</v>
      </c>
      <c r="AK1040" s="1"/>
      <c r="AL1040" s="1"/>
      <c r="AM1040" s="1"/>
      <c r="AN1040" s="1"/>
      <c r="AP1040" s="30"/>
      <c r="AQ1040" s="1"/>
      <c r="AR1040" s="1">
        <f t="shared" si="120"/>
        <v>0</v>
      </c>
      <c r="AS1040" s="1"/>
      <c r="AT1040" s="1"/>
      <c r="AU1040" s="2">
        <f t="shared" si="111"/>
        <v>0</v>
      </c>
      <c r="AW1040" s="1"/>
      <c r="AX1040" s="1"/>
      <c r="AY1040" s="1"/>
      <c r="AZ1040" s="2">
        <f t="shared" si="116"/>
        <v>0</v>
      </c>
      <c r="BA1040" s="2">
        <f>SUM(AF1040,AH1040,-AZ1040,-Table1913[[#This Row],[Sale Fee]])</f>
        <v>0</v>
      </c>
      <c r="BC1040" s="1"/>
      <c r="BD1040" s="1"/>
      <c r="BE1040" s="1"/>
    </row>
    <row r="1041" spans="1:57" x14ac:dyDescent="0.25">
      <c r="A1041" s="1"/>
      <c r="B1041" s="1"/>
      <c r="E1041" s="4"/>
      <c r="F1041" s="4"/>
      <c r="Q1041" s="1"/>
      <c r="R1041" s="1"/>
      <c r="S1041" s="1"/>
      <c r="U1041" s="1"/>
      <c r="V1041" s="1"/>
      <c r="W1041" s="1"/>
      <c r="X1041" s="1"/>
      <c r="Y1041" s="1"/>
      <c r="Z1041" s="1">
        <f>Table1913[[#This Row],[Quantity2]]*Table1913[[#This Row],[U Cost]]</f>
        <v>0</v>
      </c>
      <c r="AB1041" s="1"/>
      <c r="AC1041" s="1"/>
      <c r="AD1041" s="1">
        <f t="shared" si="109"/>
        <v>0</v>
      </c>
      <c r="AE1041" s="1"/>
      <c r="AF1041" s="1">
        <f>SUM(Table1913[[#This Row],[Total 
Paid]:[Shipping 
Charged]])</f>
        <v>0</v>
      </c>
      <c r="AG1041" s="1"/>
      <c r="AH1041" s="1"/>
      <c r="AI1041" s="1">
        <f t="shared" si="110"/>
        <v>0</v>
      </c>
      <c r="AK1041" s="1"/>
      <c r="AL1041" s="1"/>
      <c r="AM1041" s="1"/>
      <c r="AN1041" s="1"/>
      <c r="AP1041" s="30"/>
      <c r="AQ1041" s="1"/>
      <c r="AR1041" s="1">
        <f t="shared" si="120"/>
        <v>0</v>
      </c>
      <c r="AS1041" s="1"/>
      <c r="AT1041" s="1"/>
      <c r="AU1041" s="2">
        <f t="shared" si="111"/>
        <v>0</v>
      </c>
      <c r="AW1041" s="1"/>
      <c r="AX1041" s="1"/>
      <c r="AY1041" s="1"/>
      <c r="AZ1041" s="2">
        <f t="shared" si="116"/>
        <v>0</v>
      </c>
      <c r="BA1041" s="2">
        <f>SUM(AF1041,AH1041,-AZ1041,-Table1913[[#This Row],[Sale Fee]])</f>
        <v>0</v>
      </c>
      <c r="BC1041" s="1"/>
      <c r="BD1041" s="1"/>
      <c r="BE1041" s="1"/>
    </row>
    <row r="1042" spans="1:57" x14ac:dyDescent="0.25">
      <c r="A1042" s="1"/>
      <c r="B1042" s="1"/>
      <c r="E1042" s="4"/>
      <c r="F1042" s="4"/>
      <c r="Q1042" s="1"/>
      <c r="R1042" s="1"/>
      <c r="S1042" s="1"/>
      <c r="U1042" s="1"/>
      <c r="V1042" s="1"/>
      <c r="W1042" s="1"/>
      <c r="X1042" s="1"/>
      <c r="Y1042" s="1"/>
      <c r="Z1042" s="1">
        <f>Table1913[[#This Row],[Quantity2]]*Table1913[[#This Row],[U Cost]]</f>
        <v>0</v>
      </c>
      <c r="AB1042" s="1"/>
      <c r="AC1042" s="1"/>
      <c r="AD1042" s="1">
        <f t="shared" si="109"/>
        <v>0</v>
      </c>
      <c r="AE1042" s="1"/>
      <c r="AF1042" s="1">
        <f>SUM(Table1913[[#This Row],[Total 
Paid]:[Shipping 
Charged]])</f>
        <v>0</v>
      </c>
      <c r="AG1042" s="1"/>
      <c r="AH1042" s="1"/>
      <c r="AI1042" s="1">
        <f t="shared" si="110"/>
        <v>0</v>
      </c>
      <c r="AK1042" s="1"/>
      <c r="AL1042" s="1"/>
      <c r="AM1042" s="1"/>
      <c r="AN1042" s="1"/>
      <c r="AP1042" s="30"/>
      <c r="AQ1042" s="1"/>
      <c r="AR1042" s="1">
        <f t="shared" si="120"/>
        <v>0</v>
      </c>
      <c r="AS1042" s="1"/>
      <c r="AT1042" s="1"/>
      <c r="AU1042" s="2">
        <f t="shared" si="111"/>
        <v>0</v>
      </c>
      <c r="AW1042" s="1"/>
      <c r="AX1042" s="1"/>
      <c r="AY1042" s="1"/>
      <c r="AZ1042" s="2">
        <f t="shared" si="116"/>
        <v>0</v>
      </c>
      <c r="BA1042" s="2">
        <f>SUM(AF1042,AH1042,-AZ1042,-Table1913[[#This Row],[Sale Fee]])</f>
        <v>0</v>
      </c>
      <c r="BC1042" s="1"/>
      <c r="BD1042" s="1"/>
      <c r="BE1042" s="1"/>
    </row>
    <row r="1043" spans="1:57" x14ac:dyDescent="0.25">
      <c r="A1043" s="1"/>
      <c r="B1043" s="1"/>
      <c r="E1043" s="4"/>
      <c r="F1043" s="4"/>
      <c r="Q1043" s="1"/>
      <c r="R1043" s="1"/>
      <c r="S1043" s="1"/>
      <c r="U1043" s="1"/>
      <c r="V1043" s="1"/>
      <c r="W1043" s="1"/>
      <c r="X1043" s="1"/>
      <c r="Y1043" s="1"/>
      <c r="Z1043" s="1">
        <f>Table1913[[#This Row],[Quantity2]]*Table1913[[#This Row],[U Cost]]</f>
        <v>0</v>
      </c>
      <c r="AB1043" s="1"/>
      <c r="AC1043" s="1"/>
      <c r="AD1043" s="1">
        <f t="shared" si="109"/>
        <v>0</v>
      </c>
      <c r="AE1043" s="1"/>
      <c r="AF1043" s="1">
        <f>SUM(Table1913[[#This Row],[Total 
Paid]:[Shipping 
Charged]])</f>
        <v>0</v>
      </c>
      <c r="AG1043" s="1"/>
      <c r="AH1043" s="1"/>
      <c r="AI1043" s="1">
        <f t="shared" si="110"/>
        <v>0</v>
      </c>
      <c r="AK1043" s="1"/>
      <c r="AL1043" s="1"/>
      <c r="AM1043" s="1"/>
      <c r="AN1043" s="1"/>
      <c r="AP1043" s="30"/>
      <c r="AQ1043" s="1"/>
      <c r="AR1043" s="1">
        <f t="shared" si="120"/>
        <v>0</v>
      </c>
      <c r="AS1043" s="1"/>
      <c r="AT1043" s="1"/>
      <c r="AU1043" s="2">
        <f t="shared" si="111"/>
        <v>0</v>
      </c>
      <c r="AW1043" s="1"/>
      <c r="AX1043" s="1"/>
      <c r="AY1043" s="1"/>
      <c r="AZ1043" s="2">
        <f t="shared" si="116"/>
        <v>0</v>
      </c>
      <c r="BA1043" s="2">
        <f>SUM(AF1043,AH1043,-AZ1043,-Table1913[[#This Row],[Sale Fee]])</f>
        <v>0</v>
      </c>
      <c r="BC1043" s="1"/>
      <c r="BD1043" s="1"/>
      <c r="BE1043" s="1"/>
    </row>
    <row r="1044" spans="1:57" x14ac:dyDescent="0.25">
      <c r="A1044" s="1"/>
      <c r="B1044" s="1"/>
      <c r="E1044" s="4"/>
      <c r="F1044" s="4"/>
      <c r="Q1044" s="1"/>
      <c r="R1044" s="1"/>
      <c r="S1044" s="1"/>
      <c r="U1044" s="1"/>
      <c r="V1044" s="1"/>
      <c r="W1044" s="1"/>
      <c r="X1044" s="1"/>
      <c r="Y1044" s="1"/>
      <c r="Z1044" s="1">
        <f>Table1913[[#This Row],[Quantity2]]*Table1913[[#This Row],[U Cost]]</f>
        <v>0</v>
      </c>
      <c r="AB1044" s="1"/>
      <c r="AC1044" s="1"/>
      <c r="AD1044" s="1">
        <f t="shared" si="109"/>
        <v>0</v>
      </c>
      <c r="AE1044" s="1"/>
      <c r="AF1044" s="1">
        <f>SUM(Table1913[[#This Row],[Total 
Paid]:[Shipping 
Charged]])</f>
        <v>0</v>
      </c>
      <c r="AG1044" s="1"/>
      <c r="AH1044" s="1"/>
      <c r="AI1044" s="1">
        <f t="shared" si="110"/>
        <v>0</v>
      </c>
      <c r="AK1044" s="1"/>
      <c r="AL1044" s="1"/>
      <c r="AM1044" s="1"/>
      <c r="AN1044" s="1"/>
      <c r="AP1044" s="30"/>
      <c r="AQ1044" s="1"/>
      <c r="AR1044" s="1">
        <f t="shared" si="120"/>
        <v>0</v>
      </c>
      <c r="AS1044" s="1"/>
      <c r="AT1044" s="1"/>
      <c r="AU1044" s="2">
        <f t="shared" si="111"/>
        <v>0</v>
      </c>
      <c r="AW1044" s="1"/>
      <c r="AX1044" s="1"/>
      <c r="AY1044" s="1"/>
      <c r="AZ1044" s="2">
        <f t="shared" si="116"/>
        <v>0</v>
      </c>
      <c r="BA1044" s="2">
        <f>SUM(AF1044,AH1044,-AZ1044,-Table1913[[#This Row],[Sale Fee]])</f>
        <v>0</v>
      </c>
      <c r="BC1044" s="1"/>
      <c r="BD1044" s="1"/>
      <c r="BE1044" s="1"/>
    </row>
    <row r="1045" spans="1:57" x14ac:dyDescent="0.25">
      <c r="A1045" s="1"/>
      <c r="B1045" s="1"/>
      <c r="E1045" s="4"/>
      <c r="F1045" s="4"/>
      <c r="Q1045" s="1"/>
      <c r="R1045" s="1"/>
      <c r="S1045" s="1"/>
      <c r="U1045" s="1"/>
      <c r="V1045" s="1"/>
      <c r="W1045" s="1"/>
      <c r="X1045" s="1"/>
      <c r="Y1045" s="1"/>
      <c r="Z1045" s="1">
        <f>Table1913[[#This Row],[Quantity2]]*Table1913[[#This Row],[U Cost]]</f>
        <v>0</v>
      </c>
      <c r="AB1045" s="1"/>
      <c r="AC1045" s="1"/>
      <c r="AD1045" s="1">
        <f t="shared" si="109"/>
        <v>0</v>
      </c>
      <c r="AE1045" s="1"/>
      <c r="AF1045" s="1">
        <f>SUM(Table1913[[#This Row],[Total 
Paid]:[Shipping 
Charged]])</f>
        <v>0</v>
      </c>
      <c r="AG1045" s="1"/>
      <c r="AH1045" s="1"/>
      <c r="AI1045" s="1">
        <f t="shared" si="110"/>
        <v>0</v>
      </c>
      <c r="AK1045" s="1"/>
      <c r="AL1045" s="1"/>
      <c r="AM1045" s="1"/>
      <c r="AN1045" s="1"/>
      <c r="AP1045" s="30"/>
      <c r="AQ1045" s="1"/>
      <c r="AR1045" s="1">
        <f t="shared" si="120"/>
        <v>0</v>
      </c>
      <c r="AS1045" s="1"/>
      <c r="AT1045" s="1"/>
      <c r="AU1045" s="2">
        <f t="shared" si="111"/>
        <v>0</v>
      </c>
      <c r="AW1045" s="1"/>
      <c r="AX1045" s="1"/>
      <c r="AY1045" s="1"/>
      <c r="AZ1045" s="2">
        <f t="shared" si="116"/>
        <v>0</v>
      </c>
      <c r="BA1045" s="2">
        <f>SUM(AF1045,AH1045,-AZ1045,-Table1913[[#This Row],[Sale Fee]])</f>
        <v>0</v>
      </c>
      <c r="BC1045" s="1"/>
      <c r="BD1045" s="1"/>
      <c r="BE1045" s="1"/>
    </row>
    <row r="1046" spans="1:57" x14ac:dyDescent="0.25">
      <c r="A1046" s="1"/>
      <c r="B1046" s="1"/>
      <c r="E1046" s="4"/>
      <c r="F1046" s="4"/>
      <c r="Q1046" s="1"/>
      <c r="R1046" s="1"/>
      <c r="S1046" s="1"/>
      <c r="U1046" s="1"/>
      <c r="V1046" s="1"/>
      <c r="W1046" s="1"/>
      <c r="X1046" s="1"/>
      <c r="Y1046" s="1"/>
      <c r="Z1046" s="1">
        <f>Table1913[[#This Row],[Quantity2]]*Table1913[[#This Row],[U Cost]]</f>
        <v>0</v>
      </c>
      <c r="AB1046" s="1"/>
      <c r="AC1046" s="1"/>
      <c r="AD1046" s="1">
        <f t="shared" si="109"/>
        <v>0</v>
      </c>
      <c r="AE1046" s="1"/>
      <c r="AF1046" s="1">
        <f>SUM(Table1913[[#This Row],[Total 
Paid]:[Shipping 
Charged]])</f>
        <v>0</v>
      </c>
      <c r="AG1046" s="1"/>
      <c r="AH1046" s="1"/>
      <c r="AI1046" s="1">
        <f t="shared" si="110"/>
        <v>0</v>
      </c>
      <c r="AK1046" s="1"/>
      <c r="AL1046" s="1"/>
      <c r="AM1046" s="1"/>
      <c r="AN1046" s="1"/>
      <c r="AP1046" s="30"/>
      <c r="AQ1046" s="1"/>
      <c r="AR1046" s="1">
        <f t="shared" si="120"/>
        <v>0</v>
      </c>
      <c r="AS1046" s="1"/>
      <c r="AT1046" s="1"/>
      <c r="AU1046" s="2">
        <f t="shared" si="111"/>
        <v>0</v>
      </c>
      <c r="AW1046" s="1"/>
      <c r="AX1046" s="1"/>
      <c r="AY1046" s="1"/>
      <c r="AZ1046" s="2">
        <f t="shared" si="116"/>
        <v>0</v>
      </c>
      <c r="BA1046" s="2">
        <f>SUM(AF1046,AH1046,-AZ1046,-Table1913[[#This Row],[Sale Fee]])</f>
        <v>0</v>
      </c>
      <c r="BC1046" s="1"/>
      <c r="BD1046" s="1"/>
      <c r="BE1046" s="1"/>
    </row>
    <row r="1047" spans="1:57" x14ac:dyDescent="0.25">
      <c r="A1047" s="1"/>
      <c r="B1047" s="1"/>
      <c r="E1047" s="4"/>
      <c r="F1047" s="4"/>
      <c r="Q1047" s="1"/>
      <c r="R1047" s="1"/>
      <c r="S1047" s="1"/>
      <c r="U1047" s="1"/>
      <c r="V1047" s="1"/>
      <c r="W1047" s="1"/>
      <c r="X1047" s="1"/>
      <c r="Y1047" s="1"/>
      <c r="Z1047" s="1">
        <f>Table1913[[#This Row],[Quantity2]]*Table1913[[#This Row],[U Cost]]</f>
        <v>0</v>
      </c>
      <c r="AB1047" s="1"/>
      <c r="AC1047" s="1"/>
      <c r="AD1047" s="1">
        <f t="shared" si="109"/>
        <v>0</v>
      </c>
      <c r="AE1047" s="1"/>
      <c r="AF1047" s="1">
        <f>SUM(Table1913[[#This Row],[Total 
Paid]:[Shipping 
Charged]])</f>
        <v>0</v>
      </c>
      <c r="AG1047" s="1"/>
      <c r="AH1047" s="1"/>
      <c r="AI1047" s="1">
        <f t="shared" si="110"/>
        <v>0</v>
      </c>
      <c r="AK1047" s="1"/>
      <c r="AL1047" s="1"/>
      <c r="AM1047" s="1"/>
      <c r="AN1047" s="1"/>
      <c r="AP1047" s="30"/>
      <c r="AQ1047" s="1"/>
      <c r="AR1047" s="1">
        <f t="shared" si="120"/>
        <v>0</v>
      </c>
      <c r="AS1047" s="1"/>
      <c r="AT1047" s="1"/>
      <c r="AU1047" s="2">
        <f t="shared" si="111"/>
        <v>0</v>
      </c>
      <c r="AW1047" s="1"/>
      <c r="AX1047" s="1"/>
      <c r="AY1047" s="1"/>
      <c r="AZ1047" s="2">
        <f t="shared" si="116"/>
        <v>0</v>
      </c>
      <c r="BA1047" s="2">
        <f>SUM(AF1047,AH1047,-AZ1047,-Table1913[[#This Row],[Sale Fee]])</f>
        <v>0</v>
      </c>
      <c r="BC1047" s="1"/>
      <c r="BD1047" s="1"/>
      <c r="BE1047" s="1"/>
    </row>
    <row r="1048" spans="1:57" x14ac:dyDescent="0.25">
      <c r="A1048" s="1"/>
      <c r="B1048" s="1"/>
      <c r="E1048" s="4"/>
      <c r="F1048" s="4"/>
      <c r="Q1048" s="1"/>
      <c r="R1048" s="1"/>
      <c r="S1048" s="1"/>
      <c r="U1048" s="1"/>
      <c r="V1048" s="1"/>
      <c r="W1048" s="1"/>
      <c r="X1048" s="1"/>
      <c r="Y1048" s="1"/>
      <c r="Z1048" s="1">
        <f>Table1913[[#This Row],[Quantity2]]*Table1913[[#This Row],[U Cost]]</f>
        <v>0</v>
      </c>
      <c r="AB1048" s="1"/>
      <c r="AC1048" s="1"/>
      <c r="AD1048" s="1">
        <f t="shared" si="109"/>
        <v>0</v>
      </c>
      <c r="AE1048" s="1"/>
      <c r="AF1048" s="1">
        <f>SUM(Table1913[[#This Row],[Total 
Paid]:[Shipping 
Charged]])</f>
        <v>0</v>
      </c>
      <c r="AG1048" s="1"/>
      <c r="AH1048" s="1"/>
      <c r="AI1048" s="1">
        <f t="shared" si="110"/>
        <v>0</v>
      </c>
      <c r="AK1048" s="1"/>
      <c r="AL1048" s="1"/>
      <c r="AM1048" s="1"/>
      <c r="AN1048" s="1"/>
      <c r="AP1048" s="30"/>
      <c r="AQ1048" s="1"/>
      <c r="AR1048" s="1">
        <f t="shared" si="120"/>
        <v>0</v>
      </c>
      <c r="AS1048" s="1"/>
      <c r="AT1048" s="1"/>
      <c r="AU1048" s="2">
        <f t="shared" si="111"/>
        <v>0</v>
      </c>
      <c r="AW1048" s="1"/>
      <c r="AX1048" s="1"/>
      <c r="AY1048" s="1"/>
      <c r="AZ1048" s="2">
        <f t="shared" si="116"/>
        <v>0</v>
      </c>
      <c r="BA1048" s="2">
        <f>SUM(AF1048,AH1048,-AZ1048,-Table1913[[#This Row],[Sale Fee]])</f>
        <v>0</v>
      </c>
      <c r="BC1048" s="1"/>
      <c r="BD1048" s="1"/>
      <c r="BE1048" s="1"/>
    </row>
    <row r="1049" spans="1:57" x14ac:dyDescent="0.25">
      <c r="A1049" s="1"/>
      <c r="B1049" s="1"/>
      <c r="E1049" s="4"/>
      <c r="F1049" s="4"/>
      <c r="Q1049" s="1"/>
      <c r="R1049" s="1"/>
      <c r="S1049" s="1"/>
      <c r="U1049" s="1"/>
      <c r="V1049" s="1"/>
      <c r="W1049" s="1"/>
      <c r="X1049" s="1"/>
      <c r="Y1049" s="1"/>
      <c r="Z1049" s="1">
        <f>Table1913[[#This Row],[Quantity2]]*Table1913[[#This Row],[U Cost]]</f>
        <v>0</v>
      </c>
      <c r="AB1049" s="1"/>
      <c r="AC1049" s="1"/>
      <c r="AD1049" s="1">
        <f t="shared" si="109"/>
        <v>0</v>
      </c>
      <c r="AE1049" s="1"/>
      <c r="AF1049" s="1">
        <f>SUM(Table1913[[#This Row],[Total 
Paid]:[Shipping 
Charged]])</f>
        <v>0</v>
      </c>
      <c r="AG1049" s="1"/>
      <c r="AH1049" s="1"/>
      <c r="AI1049" s="1">
        <f t="shared" si="110"/>
        <v>0</v>
      </c>
      <c r="AK1049" s="1"/>
      <c r="AL1049" s="1"/>
      <c r="AM1049" s="1"/>
      <c r="AN1049" s="1"/>
      <c r="AP1049" s="30"/>
      <c r="AQ1049" s="1"/>
      <c r="AR1049" s="1">
        <f t="shared" si="120"/>
        <v>0</v>
      </c>
      <c r="AS1049" s="1"/>
      <c r="AT1049" s="1"/>
      <c r="AU1049" s="2">
        <f t="shared" si="111"/>
        <v>0</v>
      </c>
      <c r="AW1049" s="1"/>
      <c r="AX1049" s="1"/>
      <c r="AY1049" s="1"/>
      <c r="AZ1049" s="2">
        <f t="shared" si="116"/>
        <v>0</v>
      </c>
      <c r="BA1049" s="2">
        <f>SUM(AF1049,AH1049,-AZ1049,-Table1913[[#This Row],[Sale Fee]])</f>
        <v>0</v>
      </c>
      <c r="BC1049" s="1"/>
      <c r="BD1049" s="1"/>
      <c r="BE1049" s="1"/>
    </row>
    <row r="1050" spans="1:57" x14ac:dyDescent="0.25">
      <c r="A1050" s="1"/>
      <c r="B1050" s="1"/>
      <c r="E1050" s="4"/>
      <c r="F1050" s="4"/>
      <c r="Q1050" s="1"/>
      <c r="R1050" s="1"/>
      <c r="S1050" s="1"/>
      <c r="U1050" s="1"/>
      <c r="V1050" s="1"/>
      <c r="W1050" s="1"/>
      <c r="X1050" s="1"/>
      <c r="Y1050" s="1"/>
      <c r="Z1050" s="1">
        <f>Table1913[[#This Row],[Quantity2]]*Table1913[[#This Row],[U Cost]]</f>
        <v>0</v>
      </c>
      <c r="AB1050" s="1"/>
      <c r="AC1050" s="1"/>
      <c r="AD1050" s="1">
        <f t="shared" si="109"/>
        <v>0</v>
      </c>
      <c r="AE1050" s="1"/>
      <c r="AF1050" s="1">
        <f>SUM(Table1913[[#This Row],[Total 
Paid]:[Shipping 
Charged]])</f>
        <v>0</v>
      </c>
      <c r="AG1050" s="1"/>
      <c r="AH1050" s="1"/>
      <c r="AI1050" s="1">
        <f t="shared" si="110"/>
        <v>0</v>
      </c>
      <c r="AK1050" s="1"/>
      <c r="AL1050" s="1"/>
      <c r="AM1050" s="1"/>
      <c r="AN1050" s="1"/>
      <c r="AP1050" s="30"/>
      <c r="AQ1050" s="1"/>
      <c r="AR1050" s="1">
        <f t="shared" si="120"/>
        <v>0</v>
      </c>
      <c r="AS1050" s="1"/>
      <c r="AT1050" s="1"/>
      <c r="AU1050" s="2">
        <f t="shared" si="111"/>
        <v>0</v>
      </c>
      <c r="AW1050" s="1"/>
      <c r="AX1050" s="1"/>
      <c r="AY1050" s="1"/>
      <c r="AZ1050" s="2">
        <f t="shared" si="116"/>
        <v>0</v>
      </c>
      <c r="BA1050" s="2">
        <f>SUM(AF1050,AH1050,-AZ1050,-Table1913[[#This Row],[Sale Fee]])</f>
        <v>0</v>
      </c>
      <c r="BC1050" s="1"/>
      <c r="BD1050" s="1"/>
      <c r="BE1050" s="1"/>
    </row>
    <row r="1051" spans="1:57" x14ac:dyDescent="0.25">
      <c r="A1051" s="1"/>
      <c r="B1051" s="1"/>
      <c r="E1051" s="4"/>
      <c r="F1051" s="4"/>
      <c r="Q1051" s="1"/>
      <c r="R1051" s="1"/>
      <c r="S1051" s="1"/>
      <c r="U1051" s="1"/>
      <c r="V1051" s="1"/>
      <c r="W1051" s="1"/>
      <c r="X1051" s="1"/>
      <c r="Y1051" s="1"/>
      <c r="Z1051" s="1">
        <f>Table1913[[#This Row],[Quantity2]]*Table1913[[#This Row],[U Cost]]</f>
        <v>0</v>
      </c>
      <c r="AB1051" s="1"/>
      <c r="AC1051" s="1"/>
      <c r="AD1051" s="1">
        <f t="shared" si="109"/>
        <v>0</v>
      </c>
      <c r="AE1051" s="1"/>
      <c r="AF1051" s="1">
        <f>SUM(Table1913[[#This Row],[Total 
Paid]:[Shipping 
Charged]])</f>
        <v>0</v>
      </c>
      <c r="AG1051" s="1"/>
      <c r="AH1051" s="1"/>
      <c r="AI1051" s="1">
        <f t="shared" si="110"/>
        <v>0</v>
      </c>
      <c r="AK1051" s="1"/>
      <c r="AL1051" s="1"/>
      <c r="AM1051" s="1"/>
      <c r="AN1051" s="1"/>
      <c r="AP1051" s="30"/>
      <c r="AQ1051" s="1"/>
      <c r="AR1051" s="1">
        <f t="shared" si="120"/>
        <v>0</v>
      </c>
      <c r="AS1051" s="1"/>
      <c r="AT1051" s="1"/>
      <c r="AU1051" s="2">
        <f t="shared" si="111"/>
        <v>0</v>
      </c>
      <c r="AW1051" s="1"/>
      <c r="AX1051" s="1"/>
      <c r="AY1051" s="1"/>
      <c r="AZ1051" s="2">
        <f t="shared" si="116"/>
        <v>0</v>
      </c>
      <c r="BA1051" s="2">
        <f>SUM(AF1051,AH1051,-AZ1051,-Table1913[[#This Row],[Sale Fee]])</f>
        <v>0</v>
      </c>
      <c r="BC1051" s="1"/>
      <c r="BD1051" s="1"/>
      <c r="BE1051" s="1"/>
    </row>
    <row r="1052" spans="1:57" x14ac:dyDescent="0.25">
      <c r="A1052" s="1"/>
      <c r="B1052" s="1"/>
      <c r="E1052" s="4"/>
      <c r="F1052" s="4"/>
      <c r="Q1052" s="1"/>
      <c r="R1052" s="1"/>
      <c r="S1052" s="1"/>
      <c r="U1052" s="1"/>
      <c r="V1052" s="1"/>
      <c r="W1052" s="1"/>
      <c r="X1052" s="1"/>
      <c r="Y1052" s="1"/>
      <c r="Z1052" s="1">
        <f>Table1913[[#This Row],[Quantity2]]*Table1913[[#This Row],[U Cost]]</f>
        <v>0</v>
      </c>
      <c r="AB1052" s="1"/>
      <c r="AC1052" s="1"/>
      <c r="AD1052" s="1">
        <f t="shared" si="109"/>
        <v>0</v>
      </c>
      <c r="AE1052" s="1"/>
      <c r="AF1052" s="1">
        <f>SUM(Table1913[[#This Row],[Total 
Paid]:[Shipping 
Charged]])</f>
        <v>0</v>
      </c>
      <c r="AG1052" s="1"/>
      <c r="AH1052" s="1"/>
      <c r="AI1052" s="1">
        <f t="shared" si="110"/>
        <v>0</v>
      </c>
      <c r="AK1052" s="1"/>
      <c r="AL1052" s="1"/>
      <c r="AM1052" s="1"/>
      <c r="AN1052" s="1"/>
      <c r="AP1052" s="30"/>
      <c r="AQ1052" s="1"/>
      <c r="AR1052" s="1">
        <f t="shared" si="120"/>
        <v>0</v>
      </c>
      <c r="AS1052" s="1"/>
      <c r="AT1052" s="1"/>
      <c r="AU1052" s="2">
        <f t="shared" si="111"/>
        <v>0</v>
      </c>
      <c r="AW1052" s="1"/>
      <c r="AX1052" s="1"/>
      <c r="AY1052" s="1"/>
      <c r="AZ1052" s="2">
        <f t="shared" si="116"/>
        <v>0</v>
      </c>
      <c r="BA1052" s="2">
        <f>SUM(AF1052,AH1052,-AZ1052,-Table1913[[#This Row],[Sale Fee]])</f>
        <v>0</v>
      </c>
      <c r="BC1052" s="1"/>
      <c r="BD1052" s="1"/>
      <c r="BE1052" s="1"/>
    </row>
    <row r="1053" spans="1:57" x14ac:dyDescent="0.25">
      <c r="A1053" s="1"/>
      <c r="B1053" s="1"/>
      <c r="E1053" s="4"/>
      <c r="F1053" s="4"/>
      <c r="Q1053" s="1"/>
      <c r="R1053" s="1"/>
      <c r="S1053" s="1"/>
      <c r="U1053" s="1"/>
      <c r="V1053" s="1"/>
      <c r="W1053" s="1"/>
      <c r="X1053" s="1"/>
      <c r="Y1053" s="1"/>
      <c r="Z1053" s="1">
        <f>Table1913[[#This Row],[Quantity2]]*Table1913[[#This Row],[U Cost]]</f>
        <v>0</v>
      </c>
      <c r="AB1053" s="1"/>
      <c r="AC1053" s="1"/>
      <c r="AD1053" s="1">
        <f t="shared" si="109"/>
        <v>0</v>
      </c>
      <c r="AE1053" s="1"/>
      <c r="AF1053" s="1">
        <f>SUM(Table1913[[#This Row],[Total 
Paid]:[Shipping 
Charged]])</f>
        <v>0</v>
      </c>
      <c r="AG1053" s="1"/>
      <c r="AH1053" s="1"/>
      <c r="AI1053" s="1">
        <f t="shared" si="110"/>
        <v>0</v>
      </c>
      <c r="AK1053" s="1"/>
      <c r="AL1053" s="1"/>
      <c r="AM1053" s="1"/>
      <c r="AN1053" s="1"/>
      <c r="AP1053" s="30"/>
      <c r="AQ1053" s="1"/>
      <c r="AR1053" s="1">
        <f t="shared" si="120"/>
        <v>0</v>
      </c>
      <c r="AS1053" s="1"/>
      <c r="AT1053" s="1"/>
      <c r="AU1053" s="2">
        <f t="shared" si="111"/>
        <v>0</v>
      </c>
      <c r="AW1053" s="1"/>
      <c r="AX1053" s="1"/>
      <c r="AY1053" s="1"/>
      <c r="AZ1053" s="2">
        <f t="shared" si="116"/>
        <v>0</v>
      </c>
      <c r="BA1053" s="2">
        <f>SUM(AF1053,AH1053,-AZ1053,-Table1913[[#This Row],[Sale Fee]])</f>
        <v>0</v>
      </c>
      <c r="BC1053" s="1"/>
      <c r="BD1053" s="1"/>
      <c r="BE1053" s="1"/>
    </row>
    <row r="1054" spans="1:57" x14ac:dyDescent="0.25">
      <c r="A1054" s="1"/>
      <c r="B1054" s="1"/>
      <c r="E1054" s="4"/>
      <c r="F1054" s="4"/>
      <c r="Q1054" s="1"/>
      <c r="R1054" s="1"/>
      <c r="S1054" s="1"/>
      <c r="U1054" s="1"/>
      <c r="V1054" s="1"/>
      <c r="W1054" s="1"/>
      <c r="X1054" s="1"/>
      <c r="Y1054" s="1"/>
      <c r="Z1054" s="1">
        <f>Table1913[[#This Row],[Quantity2]]*Table1913[[#This Row],[U Cost]]</f>
        <v>0</v>
      </c>
      <c r="AB1054" s="1"/>
      <c r="AC1054" s="1"/>
      <c r="AD1054" s="1">
        <f t="shared" si="109"/>
        <v>0</v>
      </c>
      <c r="AE1054" s="1"/>
      <c r="AF1054" s="1">
        <f>SUM(Table1913[[#This Row],[Total 
Paid]:[Shipping 
Charged]])</f>
        <v>0</v>
      </c>
      <c r="AG1054" s="1"/>
      <c r="AH1054" s="1"/>
      <c r="AI1054" s="1">
        <f t="shared" si="110"/>
        <v>0</v>
      </c>
      <c r="AK1054" s="1"/>
      <c r="AL1054" s="1"/>
      <c r="AM1054" s="1"/>
      <c r="AN1054" s="1"/>
      <c r="AP1054" s="30"/>
      <c r="AQ1054" s="1"/>
      <c r="AR1054" s="1">
        <f t="shared" si="120"/>
        <v>0</v>
      </c>
      <c r="AS1054" s="1"/>
      <c r="AT1054" s="1"/>
      <c r="AU1054" s="2">
        <f t="shared" si="111"/>
        <v>0</v>
      </c>
      <c r="AW1054" s="1"/>
      <c r="AX1054" s="1"/>
      <c r="AY1054" s="1"/>
      <c r="AZ1054" s="2">
        <f t="shared" si="116"/>
        <v>0</v>
      </c>
      <c r="BA1054" s="2">
        <f>SUM(AF1054,AH1054,-AZ1054,-Table1913[[#This Row],[Sale Fee]])</f>
        <v>0</v>
      </c>
      <c r="BC1054" s="1"/>
      <c r="BD1054" s="1"/>
      <c r="BE1054" s="1"/>
    </row>
    <row r="1055" spans="1:57" x14ac:dyDescent="0.25">
      <c r="A1055" s="1"/>
      <c r="B1055" s="1"/>
      <c r="E1055" s="4"/>
      <c r="F1055" s="4"/>
      <c r="Q1055" s="1"/>
      <c r="R1055" s="1"/>
      <c r="S1055" s="1"/>
      <c r="U1055" s="1"/>
      <c r="V1055" s="1"/>
      <c r="W1055" s="1"/>
      <c r="X1055" s="1"/>
      <c r="Y1055" s="1"/>
      <c r="Z1055" s="1">
        <f>Table1913[[#This Row],[Quantity2]]*Table1913[[#This Row],[U Cost]]</f>
        <v>0</v>
      </c>
      <c r="AB1055" s="1"/>
      <c r="AC1055" s="1"/>
      <c r="AD1055" s="1">
        <f t="shared" si="109"/>
        <v>0</v>
      </c>
      <c r="AE1055" s="1"/>
      <c r="AF1055" s="1">
        <f>SUM(Table1913[[#This Row],[Total 
Paid]:[Shipping 
Charged]])</f>
        <v>0</v>
      </c>
      <c r="AG1055" s="1"/>
      <c r="AH1055" s="1"/>
      <c r="AI1055" s="1">
        <f t="shared" si="110"/>
        <v>0</v>
      </c>
      <c r="AK1055" s="1"/>
      <c r="AL1055" s="1"/>
      <c r="AM1055" s="1"/>
      <c r="AN1055" s="1"/>
      <c r="AP1055" s="30"/>
      <c r="AQ1055" s="1"/>
      <c r="AR1055" s="1">
        <f t="shared" si="120"/>
        <v>0</v>
      </c>
      <c r="AS1055" s="1"/>
      <c r="AT1055" s="1"/>
      <c r="AU1055" s="2">
        <f t="shared" si="111"/>
        <v>0</v>
      </c>
      <c r="AW1055" s="1"/>
      <c r="AX1055" s="1"/>
      <c r="AY1055" s="1"/>
      <c r="AZ1055" s="2">
        <f t="shared" si="116"/>
        <v>0</v>
      </c>
      <c r="BA1055" s="2">
        <f>SUM(AF1055,AH1055,-AZ1055,-Table1913[[#This Row],[Sale Fee]])</f>
        <v>0</v>
      </c>
      <c r="BC1055" s="1"/>
      <c r="BD1055" s="1"/>
      <c r="BE1055" s="1"/>
    </row>
    <row r="1056" spans="1:57" x14ac:dyDescent="0.25">
      <c r="A1056" s="1"/>
      <c r="B1056" s="1"/>
      <c r="E1056" s="4"/>
      <c r="F1056" s="4"/>
      <c r="Q1056" s="1"/>
      <c r="R1056" s="1"/>
      <c r="S1056" s="1"/>
      <c r="U1056" s="1"/>
      <c r="V1056" s="1"/>
      <c r="W1056" s="1"/>
      <c r="X1056" s="1"/>
      <c r="Y1056" s="1"/>
      <c r="Z1056" s="1">
        <f>Table1913[[#This Row],[Quantity2]]*Table1913[[#This Row],[U Cost]]</f>
        <v>0</v>
      </c>
      <c r="AB1056" s="1"/>
      <c r="AC1056" s="1"/>
      <c r="AD1056" s="1">
        <f t="shared" si="109"/>
        <v>0</v>
      </c>
      <c r="AE1056" s="1"/>
      <c r="AF1056" s="1">
        <f>SUM(Table1913[[#This Row],[Total 
Paid]:[Shipping 
Charged]])</f>
        <v>0</v>
      </c>
      <c r="AG1056" s="1"/>
      <c r="AH1056" s="1"/>
      <c r="AI1056" s="1">
        <f t="shared" si="110"/>
        <v>0</v>
      </c>
      <c r="AK1056" s="1"/>
      <c r="AL1056" s="1"/>
      <c r="AM1056" s="1"/>
      <c r="AN1056" s="1"/>
      <c r="AP1056" s="30"/>
      <c r="AQ1056" s="1"/>
      <c r="AR1056" s="1">
        <f t="shared" si="120"/>
        <v>0</v>
      </c>
      <c r="AS1056" s="1"/>
      <c r="AT1056" s="1"/>
      <c r="AU1056" s="2">
        <f t="shared" si="111"/>
        <v>0</v>
      </c>
      <c r="AW1056" s="1"/>
      <c r="AX1056" s="1"/>
      <c r="AY1056" s="1"/>
      <c r="AZ1056" s="2">
        <f t="shared" si="116"/>
        <v>0</v>
      </c>
      <c r="BA1056" s="2">
        <f>SUM(AF1056,AH1056,-AZ1056,-Table1913[[#This Row],[Sale Fee]])</f>
        <v>0</v>
      </c>
      <c r="BC1056" s="1"/>
      <c r="BD1056" s="1"/>
      <c r="BE1056" s="1"/>
    </row>
    <row r="1057" spans="1:57" x14ac:dyDescent="0.25">
      <c r="A1057" s="1"/>
      <c r="B1057" s="1"/>
      <c r="E1057" s="4"/>
      <c r="F1057" s="4"/>
      <c r="Q1057" s="1"/>
      <c r="R1057" s="1"/>
      <c r="S1057" s="1"/>
      <c r="U1057" s="1"/>
      <c r="V1057" s="1"/>
      <c r="W1057" s="1"/>
      <c r="X1057" s="1"/>
      <c r="Y1057" s="1"/>
      <c r="Z1057" s="1">
        <f>Table1913[[#This Row],[Quantity2]]*Table1913[[#This Row],[U Cost]]</f>
        <v>0</v>
      </c>
      <c r="AB1057" s="1"/>
      <c r="AC1057" s="1"/>
      <c r="AD1057" s="1">
        <f t="shared" si="109"/>
        <v>0</v>
      </c>
      <c r="AE1057" s="1"/>
      <c r="AF1057" s="1">
        <f>SUM(Table1913[[#This Row],[Total 
Paid]:[Shipping 
Charged]])</f>
        <v>0</v>
      </c>
      <c r="AG1057" s="1"/>
      <c r="AH1057" s="1"/>
      <c r="AI1057" s="1">
        <f t="shared" si="110"/>
        <v>0</v>
      </c>
      <c r="AK1057" s="1"/>
      <c r="AL1057" s="1"/>
      <c r="AM1057" s="1"/>
      <c r="AN1057" s="1"/>
      <c r="AP1057" s="30"/>
      <c r="AQ1057" s="1"/>
      <c r="AR1057" s="1">
        <f t="shared" si="120"/>
        <v>0</v>
      </c>
      <c r="AS1057" s="1"/>
      <c r="AT1057" s="1"/>
      <c r="AU1057" s="2">
        <f t="shared" si="111"/>
        <v>0</v>
      </c>
      <c r="AW1057" s="1"/>
      <c r="AX1057" s="1"/>
      <c r="AY1057" s="1"/>
      <c r="AZ1057" s="2">
        <f t="shared" si="116"/>
        <v>0</v>
      </c>
      <c r="BA1057" s="2">
        <f>SUM(AF1057,AH1057,-AZ1057,-Table1913[[#This Row],[Sale Fee]])</f>
        <v>0</v>
      </c>
      <c r="BC1057" s="1"/>
      <c r="BD1057" s="1"/>
      <c r="BE1057" s="1"/>
    </row>
    <row r="1058" spans="1:57" x14ac:dyDescent="0.25">
      <c r="A1058" s="1"/>
      <c r="B1058" s="1"/>
      <c r="E1058" s="4"/>
      <c r="F1058" s="4"/>
      <c r="Q1058" s="1"/>
      <c r="R1058" s="1"/>
      <c r="S1058" s="1"/>
      <c r="U1058" s="1"/>
      <c r="V1058" s="1"/>
      <c r="W1058" s="1"/>
      <c r="X1058" s="1"/>
      <c r="Y1058" s="1"/>
      <c r="Z1058" s="1">
        <f>Table1913[[#This Row],[Quantity2]]*Table1913[[#This Row],[U Cost]]</f>
        <v>0</v>
      </c>
      <c r="AB1058" s="1"/>
      <c r="AC1058" s="1"/>
      <c r="AD1058" s="1">
        <f t="shared" si="109"/>
        <v>0</v>
      </c>
      <c r="AE1058" s="1"/>
      <c r="AF1058" s="1">
        <f>SUM(Table1913[[#This Row],[Total 
Paid]:[Shipping 
Charged]])</f>
        <v>0</v>
      </c>
      <c r="AG1058" s="1"/>
      <c r="AH1058" s="1"/>
      <c r="AI1058" s="1">
        <f t="shared" si="110"/>
        <v>0</v>
      </c>
      <c r="AK1058" s="1"/>
      <c r="AL1058" s="1"/>
      <c r="AM1058" s="1"/>
      <c r="AN1058" s="1"/>
      <c r="AP1058" s="30"/>
      <c r="AQ1058" s="1"/>
      <c r="AR1058" s="1">
        <f t="shared" si="120"/>
        <v>0</v>
      </c>
      <c r="AS1058" s="1"/>
      <c r="AT1058" s="1"/>
      <c r="AU1058" s="2">
        <f t="shared" si="111"/>
        <v>0</v>
      </c>
      <c r="AW1058" s="1"/>
      <c r="AX1058" s="1"/>
      <c r="AY1058" s="1"/>
      <c r="AZ1058" s="2">
        <f t="shared" si="116"/>
        <v>0</v>
      </c>
      <c r="BA1058" s="2">
        <f>SUM(AF1058,AH1058,-AZ1058,-Table1913[[#This Row],[Sale Fee]])</f>
        <v>0</v>
      </c>
      <c r="BC1058" s="1"/>
      <c r="BD1058" s="1"/>
      <c r="BE1058" s="1"/>
    </row>
    <row r="1059" spans="1:57" x14ac:dyDescent="0.25">
      <c r="A1059" s="1"/>
      <c r="B1059" s="1"/>
      <c r="E1059" s="4"/>
      <c r="F1059" s="4"/>
      <c r="Q1059" s="1"/>
      <c r="R1059" s="1"/>
      <c r="S1059" s="1"/>
      <c r="U1059" s="1"/>
      <c r="V1059" s="1"/>
      <c r="W1059" s="1"/>
      <c r="X1059" s="1"/>
      <c r="Y1059" s="1"/>
      <c r="Z1059" s="1">
        <f>Table1913[[#This Row],[Quantity2]]*Table1913[[#This Row],[U Cost]]</f>
        <v>0</v>
      </c>
      <c r="AB1059" s="1"/>
      <c r="AC1059" s="1"/>
      <c r="AD1059" s="1">
        <f t="shared" si="109"/>
        <v>0</v>
      </c>
      <c r="AE1059" s="1"/>
      <c r="AF1059" s="1">
        <f>SUM(Table1913[[#This Row],[Total 
Paid]:[Shipping 
Charged]])</f>
        <v>0</v>
      </c>
      <c r="AG1059" s="1"/>
      <c r="AH1059" s="1"/>
      <c r="AI1059" s="1">
        <f t="shared" si="110"/>
        <v>0</v>
      </c>
      <c r="AK1059" s="1"/>
      <c r="AL1059" s="1"/>
      <c r="AM1059" s="1"/>
      <c r="AN1059" s="1"/>
      <c r="AP1059" s="30"/>
      <c r="AQ1059" s="1"/>
      <c r="AR1059" s="1">
        <f t="shared" si="120"/>
        <v>0</v>
      </c>
      <c r="AS1059" s="1"/>
      <c r="AT1059" s="1"/>
      <c r="AU1059" s="2">
        <f t="shared" si="111"/>
        <v>0</v>
      </c>
      <c r="AW1059" s="1"/>
      <c r="AX1059" s="1"/>
      <c r="AY1059" s="1"/>
      <c r="AZ1059" s="2">
        <f t="shared" si="116"/>
        <v>0</v>
      </c>
      <c r="BA1059" s="2">
        <f>SUM(AF1059,AH1059,-AZ1059,-Table1913[[#This Row],[Sale Fee]])</f>
        <v>0</v>
      </c>
      <c r="BC1059" s="1"/>
      <c r="BD1059" s="1"/>
      <c r="BE1059" s="1"/>
    </row>
    <row r="1060" spans="1:57" x14ac:dyDescent="0.25">
      <c r="A1060" s="1"/>
      <c r="B1060" s="1"/>
      <c r="E1060" s="4"/>
      <c r="F1060" s="4"/>
      <c r="Q1060" s="1"/>
      <c r="R1060" s="1"/>
      <c r="S1060" s="1"/>
      <c r="U1060" s="1"/>
      <c r="V1060" s="1"/>
      <c r="W1060" s="1"/>
      <c r="X1060" s="1"/>
      <c r="Y1060" s="1"/>
      <c r="Z1060" s="1">
        <f>Table1913[[#This Row],[Quantity2]]*Table1913[[#This Row],[U Cost]]</f>
        <v>0</v>
      </c>
      <c r="AB1060" s="1"/>
      <c r="AC1060" s="1"/>
      <c r="AD1060" s="1">
        <f t="shared" si="109"/>
        <v>0</v>
      </c>
      <c r="AE1060" s="1"/>
      <c r="AF1060" s="1">
        <f>SUM(Table1913[[#This Row],[Total 
Paid]:[Shipping 
Charged]])</f>
        <v>0</v>
      </c>
      <c r="AG1060" s="1"/>
      <c r="AH1060" s="1"/>
      <c r="AI1060" s="1">
        <f t="shared" si="110"/>
        <v>0</v>
      </c>
      <c r="AK1060" s="1"/>
      <c r="AL1060" s="1"/>
      <c r="AM1060" s="1"/>
      <c r="AN1060" s="1"/>
      <c r="AP1060" s="30"/>
      <c r="AQ1060" s="1"/>
      <c r="AR1060" s="1">
        <f t="shared" si="120"/>
        <v>0</v>
      </c>
      <c r="AS1060" s="1"/>
      <c r="AT1060" s="1"/>
      <c r="AU1060" s="2">
        <f t="shared" si="111"/>
        <v>0</v>
      </c>
      <c r="AW1060" s="1"/>
      <c r="AX1060" s="1"/>
      <c r="AY1060" s="1"/>
      <c r="AZ1060" s="2">
        <f t="shared" si="116"/>
        <v>0</v>
      </c>
      <c r="BA1060" s="2">
        <f>SUM(AF1060,AH1060,-AZ1060,-Table1913[[#This Row],[Sale Fee]])</f>
        <v>0</v>
      </c>
      <c r="BC1060" s="1"/>
      <c r="BD1060" s="1"/>
      <c r="BE1060" s="1"/>
    </row>
    <row r="1061" spans="1:57" x14ac:dyDescent="0.25">
      <c r="A1061" s="1"/>
      <c r="B1061" s="1"/>
      <c r="E1061" s="4"/>
      <c r="F1061" s="4"/>
      <c r="Q1061" s="1"/>
      <c r="R1061" s="1"/>
      <c r="S1061" s="1"/>
      <c r="U1061" s="1"/>
      <c r="V1061" s="1"/>
      <c r="W1061" s="1"/>
      <c r="X1061" s="1"/>
      <c r="Y1061" s="1"/>
      <c r="Z1061" s="1">
        <f>Table1913[[#This Row],[Quantity2]]*Table1913[[#This Row],[U Cost]]</f>
        <v>0</v>
      </c>
      <c r="AB1061" s="1"/>
      <c r="AC1061" s="1"/>
      <c r="AD1061" s="1">
        <f t="shared" si="109"/>
        <v>0</v>
      </c>
      <c r="AE1061" s="1"/>
      <c r="AF1061" s="1">
        <f>SUM(Table1913[[#This Row],[Total 
Paid]:[Shipping 
Charged]])</f>
        <v>0</v>
      </c>
      <c r="AG1061" s="1"/>
      <c r="AH1061" s="1"/>
      <c r="AI1061" s="1">
        <f t="shared" si="110"/>
        <v>0</v>
      </c>
      <c r="AK1061" s="1"/>
      <c r="AL1061" s="1"/>
      <c r="AM1061" s="1"/>
      <c r="AN1061" s="1"/>
      <c r="AP1061" s="30"/>
      <c r="AQ1061" s="1"/>
      <c r="AR1061" s="1">
        <f t="shared" si="120"/>
        <v>0</v>
      </c>
      <c r="AS1061" s="1"/>
      <c r="AT1061" s="1"/>
      <c r="AU1061" s="2">
        <f t="shared" si="111"/>
        <v>0</v>
      </c>
      <c r="AW1061" s="1"/>
      <c r="AX1061" s="1"/>
      <c r="AY1061" s="1"/>
      <c r="AZ1061" s="2">
        <f t="shared" si="116"/>
        <v>0</v>
      </c>
      <c r="BA1061" s="2">
        <f>SUM(AF1061,AH1061,-AZ1061,-Table1913[[#This Row],[Sale Fee]])</f>
        <v>0</v>
      </c>
      <c r="BC1061" s="1"/>
      <c r="BD1061" s="1"/>
      <c r="BE1061" s="1"/>
    </row>
    <row r="1062" spans="1:57" x14ac:dyDescent="0.25">
      <c r="A1062" s="1"/>
      <c r="B1062" s="1"/>
      <c r="E1062" s="4"/>
      <c r="F1062" s="4"/>
      <c r="Q1062" s="1"/>
      <c r="R1062" s="1"/>
      <c r="S1062" s="1"/>
      <c r="U1062" s="1"/>
      <c r="V1062" s="1"/>
      <c r="W1062" s="1"/>
      <c r="X1062" s="1"/>
      <c r="Y1062" s="1"/>
      <c r="Z1062" s="1">
        <f>Table1913[[#This Row],[Quantity2]]*Table1913[[#This Row],[U Cost]]</f>
        <v>0</v>
      </c>
      <c r="AB1062" s="1"/>
      <c r="AC1062" s="1"/>
      <c r="AD1062" s="1">
        <f t="shared" si="109"/>
        <v>0</v>
      </c>
      <c r="AE1062" s="1"/>
      <c r="AF1062" s="1">
        <f>SUM(Table1913[[#This Row],[Total 
Paid]:[Shipping 
Charged]])</f>
        <v>0</v>
      </c>
      <c r="AG1062" s="1"/>
      <c r="AH1062" s="1"/>
      <c r="AI1062" s="1">
        <f t="shared" si="110"/>
        <v>0</v>
      </c>
      <c r="AK1062" s="1"/>
      <c r="AL1062" s="1"/>
      <c r="AM1062" s="1"/>
      <c r="AN1062" s="1"/>
      <c r="AP1062" s="30"/>
      <c r="AQ1062" s="1"/>
      <c r="AR1062" s="1">
        <f t="shared" si="120"/>
        <v>0</v>
      </c>
      <c r="AS1062" s="1"/>
      <c r="AT1062" s="1"/>
      <c r="AU1062" s="2">
        <f t="shared" si="111"/>
        <v>0</v>
      </c>
      <c r="AW1062" s="1"/>
      <c r="AX1062" s="1"/>
      <c r="AY1062" s="1"/>
      <c r="AZ1062" s="2">
        <f t="shared" si="116"/>
        <v>0</v>
      </c>
      <c r="BA1062" s="2">
        <f>SUM(AF1062,AH1062,-AZ1062,-Table1913[[#This Row],[Sale Fee]])</f>
        <v>0</v>
      </c>
      <c r="BC1062" s="1"/>
      <c r="BD1062" s="1"/>
      <c r="BE1062" s="1"/>
    </row>
    <row r="1063" spans="1:57" x14ac:dyDescent="0.25">
      <c r="A1063" s="1"/>
      <c r="B1063" s="1"/>
      <c r="E1063" s="4"/>
      <c r="F1063" s="4"/>
      <c r="Q1063" s="1"/>
      <c r="R1063" s="1"/>
      <c r="S1063" s="1"/>
      <c r="U1063" s="1"/>
      <c r="V1063" s="1"/>
      <c r="W1063" s="1"/>
      <c r="X1063" s="1"/>
      <c r="Y1063" s="1"/>
      <c r="Z1063" s="1">
        <f>Table1913[[#This Row],[Quantity2]]*Table1913[[#This Row],[U Cost]]</f>
        <v>0</v>
      </c>
      <c r="AB1063" s="1"/>
      <c r="AC1063" s="1"/>
      <c r="AD1063" s="1">
        <f t="shared" si="109"/>
        <v>0</v>
      </c>
      <c r="AE1063" s="1"/>
      <c r="AF1063" s="1">
        <f>SUM(Table1913[[#This Row],[Total 
Paid]:[Shipping 
Charged]])</f>
        <v>0</v>
      </c>
      <c r="AG1063" s="1"/>
      <c r="AH1063" s="1"/>
      <c r="AI1063" s="1">
        <f t="shared" si="110"/>
        <v>0</v>
      </c>
      <c r="AK1063" s="1"/>
      <c r="AL1063" s="1"/>
      <c r="AM1063" s="1"/>
      <c r="AN1063" s="1"/>
      <c r="AP1063" s="30"/>
      <c r="AQ1063" s="1"/>
      <c r="AR1063" s="1">
        <f t="shared" si="120"/>
        <v>0</v>
      </c>
      <c r="AS1063" s="1"/>
      <c r="AT1063" s="1"/>
      <c r="AU1063" s="2">
        <f t="shared" si="111"/>
        <v>0</v>
      </c>
      <c r="AW1063" s="1"/>
      <c r="AX1063" s="1"/>
      <c r="AY1063" s="1"/>
      <c r="AZ1063" s="2">
        <f t="shared" si="116"/>
        <v>0</v>
      </c>
      <c r="BA1063" s="2">
        <f>SUM(AF1063,AH1063,-AZ1063,-Table1913[[#This Row],[Sale Fee]])</f>
        <v>0</v>
      </c>
      <c r="BC1063" s="1"/>
      <c r="BD1063" s="1"/>
      <c r="BE1063" s="1"/>
    </row>
    <row r="1064" spans="1:57" x14ac:dyDescent="0.25">
      <c r="A1064" s="1"/>
      <c r="B1064" s="1"/>
      <c r="E1064" s="4"/>
      <c r="F1064" s="4"/>
      <c r="Q1064" s="1"/>
      <c r="R1064" s="1"/>
      <c r="S1064" s="1"/>
      <c r="U1064" s="1"/>
      <c r="V1064" s="1"/>
      <c r="W1064" s="1"/>
      <c r="X1064" s="1"/>
      <c r="Y1064" s="1"/>
      <c r="Z1064" s="1">
        <f>Table1913[[#This Row],[Quantity2]]*Table1913[[#This Row],[U Cost]]</f>
        <v>0</v>
      </c>
      <c r="AB1064" s="1"/>
      <c r="AC1064" s="1"/>
      <c r="AD1064" s="1">
        <f t="shared" si="109"/>
        <v>0</v>
      </c>
      <c r="AE1064" s="1"/>
      <c r="AF1064" s="1">
        <f>SUM(Table1913[[#This Row],[Total 
Paid]:[Shipping 
Charged]])</f>
        <v>0</v>
      </c>
      <c r="AG1064" s="1"/>
      <c r="AH1064" s="1"/>
      <c r="AI1064" s="1">
        <f t="shared" si="110"/>
        <v>0</v>
      </c>
      <c r="AK1064" s="1"/>
      <c r="AL1064" s="1"/>
      <c r="AM1064" s="1"/>
      <c r="AN1064" s="1"/>
      <c r="AP1064" s="30"/>
      <c r="AQ1064" s="1"/>
      <c r="AR1064" s="1">
        <f t="shared" si="120"/>
        <v>0</v>
      </c>
      <c r="AS1064" s="1"/>
      <c r="AT1064" s="1"/>
      <c r="AU1064" s="2">
        <f t="shared" si="111"/>
        <v>0</v>
      </c>
      <c r="AW1064" s="1"/>
      <c r="AX1064" s="1"/>
      <c r="AY1064" s="1"/>
      <c r="AZ1064" s="2">
        <f t="shared" si="116"/>
        <v>0</v>
      </c>
      <c r="BA1064" s="2">
        <f>SUM(AF1064,AH1064,-AZ1064,-Table1913[[#This Row],[Sale Fee]])</f>
        <v>0</v>
      </c>
      <c r="BC1064" s="1"/>
      <c r="BD1064" s="1"/>
      <c r="BE1064" s="1"/>
    </row>
    <row r="1065" spans="1:57" x14ac:dyDescent="0.25">
      <c r="A1065" s="1"/>
      <c r="B1065" s="1"/>
      <c r="E1065" s="4"/>
      <c r="F1065" s="4"/>
      <c r="Q1065" s="1"/>
      <c r="R1065" s="1"/>
      <c r="S1065" s="1"/>
      <c r="U1065" s="1"/>
      <c r="V1065" s="1"/>
      <c r="W1065" s="1"/>
      <c r="X1065" s="1"/>
      <c r="Y1065" s="1"/>
      <c r="Z1065" s="1">
        <f>Table1913[[#This Row],[Quantity2]]*Table1913[[#This Row],[U Cost]]</f>
        <v>0</v>
      </c>
      <c r="AB1065" s="1"/>
      <c r="AC1065" s="1"/>
      <c r="AD1065" s="1">
        <f t="shared" si="109"/>
        <v>0</v>
      </c>
      <c r="AE1065" s="1"/>
      <c r="AF1065" s="1">
        <f>SUM(Table1913[[#This Row],[Total 
Paid]:[Shipping 
Charged]])</f>
        <v>0</v>
      </c>
      <c r="AG1065" s="1"/>
      <c r="AH1065" s="1"/>
      <c r="AI1065" s="1">
        <f t="shared" si="110"/>
        <v>0</v>
      </c>
      <c r="AK1065" s="1"/>
      <c r="AL1065" s="1"/>
      <c r="AM1065" s="1"/>
      <c r="AN1065" s="1"/>
      <c r="AP1065" s="30"/>
      <c r="AQ1065" s="1"/>
      <c r="AR1065" s="1">
        <f t="shared" si="120"/>
        <v>0</v>
      </c>
      <c r="AS1065" s="1"/>
      <c r="AT1065" s="1"/>
      <c r="AU1065" s="2">
        <f t="shared" si="111"/>
        <v>0</v>
      </c>
      <c r="AW1065" s="1"/>
      <c r="AX1065" s="1"/>
      <c r="AY1065" s="1"/>
      <c r="AZ1065" s="2">
        <f t="shared" si="116"/>
        <v>0</v>
      </c>
      <c r="BA1065" s="2">
        <f>SUM(AF1065,AH1065,-AZ1065,-Table1913[[#This Row],[Sale Fee]])</f>
        <v>0</v>
      </c>
      <c r="BC1065" s="1"/>
      <c r="BD1065" s="1"/>
      <c r="BE1065" s="1"/>
    </row>
    <row r="1066" spans="1:57" x14ac:dyDescent="0.25">
      <c r="A1066" s="1"/>
      <c r="B1066" s="1"/>
      <c r="E1066" s="4"/>
      <c r="F1066" s="4"/>
      <c r="Q1066" s="1"/>
      <c r="R1066" s="1"/>
      <c r="S1066" s="1"/>
      <c r="U1066" s="1"/>
      <c r="V1066" s="1"/>
      <c r="W1066" s="1"/>
      <c r="X1066" s="1"/>
      <c r="Y1066" s="1"/>
      <c r="Z1066" s="1">
        <f>Table1913[[#This Row],[Quantity2]]*Table1913[[#This Row],[U Cost]]</f>
        <v>0</v>
      </c>
      <c r="AB1066" s="1"/>
      <c r="AC1066" s="1"/>
      <c r="AD1066" s="1">
        <f t="shared" si="109"/>
        <v>0</v>
      </c>
      <c r="AE1066" s="1"/>
      <c r="AF1066" s="1">
        <f>SUM(Table1913[[#This Row],[Total 
Paid]:[Shipping 
Charged]])</f>
        <v>0</v>
      </c>
      <c r="AG1066" s="1"/>
      <c r="AH1066" s="1"/>
      <c r="AI1066" s="1">
        <f t="shared" si="110"/>
        <v>0</v>
      </c>
      <c r="AK1066" s="1"/>
      <c r="AL1066" s="1"/>
      <c r="AM1066" s="1"/>
      <c r="AN1066" s="1"/>
      <c r="AP1066" s="30"/>
      <c r="AQ1066" s="1"/>
      <c r="AR1066" s="1">
        <f t="shared" si="120"/>
        <v>0</v>
      </c>
      <c r="AS1066" s="1"/>
      <c r="AT1066" s="1"/>
      <c r="AU1066" s="2">
        <f t="shared" si="111"/>
        <v>0</v>
      </c>
      <c r="AW1066" s="1"/>
      <c r="AX1066" s="1"/>
      <c r="AY1066" s="1"/>
      <c r="AZ1066" s="2">
        <f t="shared" si="116"/>
        <v>0</v>
      </c>
      <c r="BA1066" s="2">
        <f>SUM(AF1066,AH1066,-AZ1066,-Table1913[[#This Row],[Sale Fee]])</f>
        <v>0</v>
      </c>
      <c r="BC1066" s="1"/>
      <c r="BD1066" s="1"/>
      <c r="BE1066" s="1"/>
    </row>
    <row r="1067" spans="1:57" x14ac:dyDescent="0.25">
      <c r="A1067" s="1"/>
      <c r="B1067" s="1"/>
      <c r="E1067" s="4"/>
      <c r="F1067" s="4"/>
      <c r="Q1067" s="1"/>
      <c r="R1067" s="1"/>
      <c r="S1067" s="1"/>
      <c r="U1067" s="1"/>
      <c r="V1067" s="1"/>
      <c r="W1067" s="1"/>
      <c r="X1067" s="1"/>
      <c r="Y1067" s="1"/>
      <c r="Z1067" s="1">
        <f>Table1913[[#This Row],[Quantity2]]*Table1913[[#This Row],[U Cost]]</f>
        <v>0</v>
      </c>
      <c r="AB1067" s="1"/>
      <c r="AC1067" s="1"/>
      <c r="AD1067" s="1">
        <f t="shared" si="109"/>
        <v>0</v>
      </c>
      <c r="AE1067" s="1"/>
      <c r="AF1067" s="1">
        <f>SUM(Table1913[[#This Row],[Total 
Paid]:[Shipping 
Charged]])</f>
        <v>0</v>
      </c>
      <c r="AG1067" s="1"/>
      <c r="AH1067" s="1"/>
      <c r="AI1067" s="1">
        <f t="shared" si="110"/>
        <v>0</v>
      </c>
      <c r="AK1067" s="1"/>
      <c r="AL1067" s="1"/>
      <c r="AM1067" s="1"/>
      <c r="AN1067" s="1"/>
      <c r="AP1067" s="30"/>
      <c r="AQ1067" s="1"/>
      <c r="AR1067" s="1">
        <f t="shared" si="120"/>
        <v>0</v>
      </c>
      <c r="AS1067" s="1"/>
      <c r="AT1067" s="1"/>
      <c r="AU1067" s="2">
        <f t="shared" si="111"/>
        <v>0</v>
      </c>
      <c r="AW1067" s="1"/>
      <c r="AX1067" s="1"/>
      <c r="AY1067" s="1"/>
      <c r="AZ1067" s="2">
        <f t="shared" si="116"/>
        <v>0</v>
      </c>
      <c r="BA1067" s="2">
        <f>SUM(AF1067,AH1067,-AZ1067,-Table1913[[#This Row],[Sale Fee]])</f>
        <v>0</v>
      </c>
      <c r="BC1067" s="1"/>
      <c r="BD1067" s="1"/>
      <c r="BE1067" s="1"/>
    </row>
    <row r="1068" spans="1:57" x14ac:dyDescent="0.25">
      <c r="A1068" s="1"/>
      <c r="B1068" s="1"/>
      <c r="E1068" s="4"/>
      <c r="F1068" s="4"/>
      <c r="Q1068" s="1"/>
      <c r="R1068" s="1"/>
      <c r="S1068" s="1"/>
      <c r="U1068" s="1"/>
      <c r="V1068" s="1"/>
      <c r="W1068" s="1"/>
      <c r="X1068" s="1"/>
      <c r="Y1068" s="1"/>
      <c r="Z1068" s="1">
        <f>Table1913[[#This Row],[Quantity2]]*Table1913[[#This Row],[U Cost]]</f>
        <v>0</v>
      </c>
      <c r="AB1068" s="1"/>
      <c r="AC1068" s="1"/>
      <c r="AD1068" s="1">
        <f t="shared" si="109"/>
        <v>0</v>
      </c>
      <c r="AE1068" s="1"/>
      <c r="AF1068" s="1">
        <f>SUM(Table1913[[#This Row],[Total 
Paid]:[Shipping 
Charged]])</f>
        <v>0</v>
      </c>
      <c r="AG1068" s="1"/>
      <c r="AH1068" s="1"/>
      <c r="AI1068" s="1">
        <f t="shared" si="110"/>
        <v>0</v>
      </c>
      <c r="AK1068" s="1"/>
      <c r="AL1068" s="1"/>
      <c r="AM1068" s="1"/>
      <c r="AN1068" s="1"/>
      <c r="AP1068" s="30"/>
      <c r="AQ1068" s="1"/>
      <c r="AR1068" s="1">
        <f t="shared" si="120"/>
        <v>0</v>
      </c>
      <c r="AS1068" s="1"/>
      <c r="AT1068" s="1"/>
      <c r="AU1068" s="2">
        <f t="shared" si="111"/>
        <v>0</v>
      </c>
      <c r="AW1068" s="1"/>
      <c r="AX1068" s="1"/>
      <c r="AY1068" s="1"/>
      <c r="AZ1068" s="2">
        <f t="shared" si="116"/>
        <v>0</v>
      </c>
      <c r="BA1068" s="2">
        <f>SUM(AF1068,AH1068,-AZ1068,-Table1913[[#This Row],[Sale Fee]])</f>
        <v>0</v>
      </c>
      <c r="BC1068" s="1"/>
      <c r="BD1068" s="1"/>
      <c r="BE1068" s="1"/>
    </row>
    <row r="1069" spans="1:57" x14ac:dyDescent="0.25">
      <c r="A1069" s="1"/>
      <c r="B1069" s="1"/>
      <c r="E1069" s="4"/>
      <c r="F1069" s="4"/>
      <c r="Q1069" s="1"/>
      <c r="R1069" s="1"/>
      <c r="S1069" s="1"/>
      <c r="U1069" s="1"/>
      <c r="V1069" s="1"/>
      <c r="W1069" s="1"/>
      <c r="X1069" s="1"/>
      <c r="Y1069" s="1"/>
      <c r="Z1069" s="1">
        <f>Table1913[[#This Row],[Quantity2]]*Table1913[[#This Row],[U Cost]]</f>
        <v>0</v>
      </c>
      <c r="AB1069" s="1"/>
      <c r="AC1069" s="1"/>
      <c r="AD1069" s="1">
        <f t="shared" si="109"/>
        <v>0</v>
      </c>
      <c r="AE1069" s="1"/>
      <c r="AF1069" s="1">
        <f>SUM(Table1913[[#This Row],[Total 
Paid]:[Shipping 
Charged]])</f>
        <v>0</v>
      </c>
      <c r="AG1069" s="1"/>
      <c r="AH1069" s="1"/>
      <c r="AI1069" s="1">
        <f t="shared" si="110"/>
        <v>0</v>
      </c>
      <c r="AK1069" s="1"/>
      <c r="AL1069" s="1"/>
      <c r="AM1069" s="1"/>
      <c r="AN1069" s="1"/>
      <c r="AP1069" s="30"/>
      <c r="AQ1069" s="1"/>
      <c r="AR1069" s="1">
        <f t="shared" si="120"/>
        <v>0</v>
      </c>
      <c r="AS1069" s="1"/>
      <c r="AT1069" s="1"/>
      <c r="AU1069" s="2">
        <f t="shared" si="111"/>
        <v>0</v>
      </c>
      <c r="AW1069" s="1"/>
      <c r="AX1069" s="1"/>
      <c r="AY1069" s="1"/>
      <c r="AZ1069" s="2">
        <f t="shared" si="116"/>
        <v>0</v>
      </c>
      <c r="BA1069" s="2">
        <f>SUM(AF1069,AH1069,-AZ1069,-Table1913[[#This Row],[Sale Fee]])</f>
        <v>0</v>
      </c>
      <c r="BC1069" s="1"/>
      <c r="BD1069" s="1"/>
      <c r="BE1069" s="1"/>
    </row>
    <row r="1070" spans="1:57" x14ac:dyDescent="0.25">
      <c r="A1070" s="1"/>
      <c r="B1070" s="1"/>
      <c r="E1070" s="4"/>
      <c r="F1070" s="4"/>
      <c r="Q1070" s="1"/>
      <c r="R1070" s="1"/>
      <c r="S1070" s="1"/>
      <c r="U1070" s="1"/>
      <c r="V1070" s="1"/>
      <c r="W1070" s="1"/>
      <c r="X1070" s="1"/>
      <c r="Y1070" s="1"/>
      <c r="Z1070" s="1">
        <f>Table1913[[#This Row],[Quantity2]]*Table1913[[#This Row],[U Cost]]</f>
        <v>0</v>
      </c>
      <c r="AB1070" s="1"/>
      <c r="AC1070" s="1"/>
      <c r="AD1070" s="1">
        <f t="shared" si="109"/>
        <v>0</v>
      </c>
      <c r="AE1070" s="1"/>
      <c r="AF1070" s="1">
        <f>SUM(Table1913[[#This Row],[Total 
Paid]:[Shipping 
Charged]])</f>
        <v>0</v>
      </c>
      <c r="AG1070" s="1"/>
      <c r="AH1070" s="1"/>
      <c r="AI1070" s="1">
        <f t="shared" si="110"/>
        <v>0</v>
      </c>
      <c r="AK1070" s="1"/>
      <c r="AL1070" s="1"/>
      <c r="AM1070" s="1"/>
      <c r="AN1070" s="1"/>
      <c r="AP1070" s="30"/>
      <c r="AQ1070" s="1"/>
      <c r="AR1070" s="1">
        <f t="shared" si="120"/>
        <v>0</v>
      </c>
      <c r="AS1070" s="1"/>
      <c r="AT1070" s="1"/>
      <c r="AU1070" s="2">
        <f t="shared" si="111"/>
        <v>0</v>
      </c>
      <c r="AW1070" s="1"/>
      <c r="AX1070" s="1"/>
      <c r="AY1070" s="1"/>
      <c r="AZ1070" s="2">
        <f t="shared" si="116"/>
        <v>0</v>
      </c>
      <c r="BA1070" s="2">
        <f>SUM(AF1070,AH1070,-AZ1070,-Table1913[[#This Row],[Sale Fee]])</f>
        <v>0</v>
      </c>
      <c r="BC1070" s="1"/>
      <c r="BD1070" s="1"/>
      <c r="BE1070" s="1"/>
    </row>
    <row r="1071" spans="1:57" x14ac:dyDescent="0.25">
      <c r="A1071" s="1"/>
      <c r="B1071" s="1"/>
      <c r="E1071" s="4"/>
      <c r="F1071" s="4"/>
      <c r="Q1071" s="1"/>
      <c r="R1071" s="1"/>
      <c r="S1071" s="1"/>
      <c r="U1071" s="1"/>
      <c r="V1071" s="1"/>
      <c r="W1071" s="1"/>
      <c r="X1071" s="1"/>
      <c r="Y1071" s="1"/>
      <c r="Z1071" s="1">
        <f>Table1913[[#This Row],[Quantity2]]*Table1913[[#This Row],[U Cost]]</f>
        <v>0</v>
      </c>
      <c r="AB1071" s="1"/>
      <c r="AC1071" s="1"/>
      <c r="AD1071" s="1">
        <f t="shared" si="109"/>
        <v>0</v>
      </c>
      <c r="AE1071" s="1"/>
      <c r="AF1071" s="1">
        <f>SUM(Table1913[[#This Row],[Total 
Paid]:[Shipping 
Charged]])</f>
        <v>0</v>
      </c>
      <c r="AG1071" s="1"/>
      <c r="AH1071" s="1"/>
      <c r="AI1071" s="1">
        <f t="shared" si="110"/>
        <v>0</v>
      </c>
      <c r="AK1071" s="1"/>
      <c r="AL1071" s="1"/>
      <c r="AM1071" s="1"/>
      <c r="AN1071" s="1"/>
      <c r="AP1071" s="30"/>
      <c r="AQ1071" s="1"/>
      <c r="AR1071" s="1">
        <f t="shared" si="120"/>
        <v>0</v>
      </c>
      <c r="AS1071" s="1"/>
      <c r="AT1071" s="1"/>
      <c r="AU1071" s="2">
        <f t="shared" si="111"/>
        <v>0</v>
      </c>
      <c r="AW1071" s="1"/>
      <c r="AX1071" s="1"/>
      <c r="AY1071" s="1"/>
      <c r="AZ1071" s="2">
        <f t="shared" si="116"/>
        <v>0</v>
      </c>
      <c r="BA1071" s="2">
        <f>SUM(AF1071,AH1071,-AZ1071,-Table1913[[#This Row],[Sale Fee]])</f>
        <v>0</v>
      </c>
      <c r="BC1071" s="1"/>
      <c r="BD1071" s="1"/>
      <c r="BE1071" s="1"/>
    </row>
    <row r="1072" spans="1:57" x14ac:dyDescent="0.25">
      <c r="A1072" s="1"/>
      <c r="B1072" s="1"/>
      <c r="E1072" s="4"/>
      <c r="F1072" s="4"/>
      <c r="Q1072" s="1"/>
      <c r="R1072" s="1"/>
      <c r="S1072" s="1"/>
      <c r="U1072" s="1"/>
      <c r="V1072" s="1"/>
      <c r="W1072" s="1"/>
      <c r="X1072" s="1"/>
      <c r="Y1072" s="1"/>
      <c r="Z1072" s="1">
        <f>Table1913[[#This Row],[Quantity2]]*Table1913[[#This Row],[U Cost]]</f>
        <v>0</v>
      </c>
      <c r="AB1072" s="1"/>
      <c r="AC1072" s="1"/>
      <c r="AD1072" s="1">
        <f t="shared" si="109"/>
        <v>0</v>
      </c>
      <c r="AE1072" s="1"/>
      <c r="AF1072" s="1">
        <f>SUM(Table1913[[#This Row],[Total 
Paid]:[Shipping 
Charged]])</f>
        <v>0</v>
      </c>
      <c r="AG1072" s="1"/>
      <c r="AH1072" s="1"/>
      <c r="AI1072" s="1">
        <f t="shared" si="110"/>
        <v>0</v>
      </c>
      <c r="AK1072" s="1"/>
      <c r="AL1072" s="1"/>
      <c r="AM1072" s="1"/>
      <c r="AN1072" s="1"/>
      <c r="AP1072" s="30"/>
      <c r="AQ1072" s="1"/>
      <c r="AR1072" s="1">
        <f t="shared" si="120"/>
        <v>0</v>
      </c>
      <c r="AS1072" s="1"/>
      <c r="AT1072" s="1"/>
      <c r="AU1072" s="2">
        <f t="shared" si="111"/>
        <v>0</v>
      </c>
      <c r="AW1072" s="1"/>
      <c r="AX1072" s="1"/>
      <c r="AY1072" s="1"/>
      <c r="AZ1072" s="2">
        <f t="shared" si="116"/>
        <v>0</v>
      </c>
      <c r="BA1072" s="2">
        <f>SUM(AF1072,AH1072,-AZ1072,-Table1913[[#This Row],[Sale Fee]])</f>
        <v>0</v>
      </c>
      <c r="BC1072" s="1"/>
      <c r="BD1072" s="1"/>
      <c r="BE1072" s="1"/>
    </row>
    <row r="1073" spans="1:59" x14ac:dyDescent="0.25">
      <c r="A1073" s="1"/>
      <c r="B1073" s="1"/>
      <c r="E1073" s="4"/>
      <c r="F1073" s="4"/>
      <c r="Q1073" s="1"/>
      <c r="R1073" s="1"/>
      <c r="S1073" s="1"/>
      <c r="U1073" s="1"/>
      <c r="V1073" s="1"/>
      <c r="W1073" s="1"/>
      <c r="X1073" s="1"/>
      <c r="Y1073" s="1"/>
      <c r="Z1073" s="1">
        <f>Table1913[[#This Row],[Quantity2]]*Table1913[[#This Row],[U Cost]]</f>
        <v>0</v>
      </c>
      <c r="AB1073" s="1"/>
      <c r="AC1073" s="1"/>
      <c r="AD1073" s="1">
        <f t="shared" si="109"/>
        <v>0</v>
      </c>
      <c r="AE1073" s="1"/>
      <c r="AF1073" s="1">
        <f>SUM(Table1913[[#This Row],[Total 
Paid]:[Shipping 
Charged]])</f>
        <v>0</v>
      </c>
      <c r="AG1073" s="1"/>
      <c r="AH1073" s="1"/>
      <c r="AI1073" s="1">
        <f t="shared" si="110"/>
        <v>0</v>
      </c>
      <c r="AK1073" s="1"/>
      <c r="AL1073" s="1"/>
      <c r="AM1073" s="1"/>
      <c r="AN1073" s="1"/>
      <c r="AP1073" s="30"/>
      <c r="AQ1073" s="1"/>
      <c r="AR1073" s="1">
        <f t="shared" si="120"/>
        <v>0</v>
      </c>
      <c r="AS1073" s="1"/>
      <c r="AT1073" s="1"/>
      <c r="AU1073" s="2">
        <f t="shared" si="111"/>
        <v>0</v>
      </c>
      <c r="AW1073" s="1"/>
      <c r="AX1073" s="1"/>
      <c r="AY1073" s="1"/>
      <c r="AZ1073" s="2">
        <f t="shared" si="116"/>
        <v>0</v>
      </c>
      <c r="BA1073" s="2">
        <f>SUM(AF1073,AH1073,-AZ1073,-Table1913[[#This Row],[Sale Fee]])</f>
        <v>0</v>
      </c>
      <c r="BC1073" s="1"/>
      <c r="BD1073" s="1"/>
      <c r="BE1073" s="1"/>
    </row>
    <row r="1074" spans="1:59" x14ac:dyDescent="0.25">
      <c r="A1074" s="1"/>
      <c r="B1074" s="1"/>
      <c r="E1074" s="4"/>
      <c r="F1074" s="4"/>
      <c r="Q1074" s="1"/>
      <c r="R1074" s="1"/>
      <c r="S1074" s="1"/>
      <c r="U1074" s="1"/>
      <c r="V1074" s="1"/>
      <c r="W1074" s="1"/>
      <c r="X1074" s="1"/>
      <c r="Y1074" s="1"/>
      <c r="Z1074" s="1">
        <f>Table1913[[#This Row],[Quantity2]]*Table1913[[#This Row],[U Cost]]</f>
        <v>0</v>
      </c>
      <c r="AB1074" s="1"/>
      <c r="AC1074" s="1"/>
      <c r="AD1074" s="1">
        <f t="shared" si="109"/>
        <v>0</v>
      </c>
      <c r="AE1074" s="1"/>
      <c r="AF1074" s="1">
        <f>SUM(Table1913[[#This Row],[Total 
Paid]:[Shipping 
Charged]])</f>
        <v>0</v>
      </c>
      <c r="AG1074" s="1"/>
      <c r="AH1074" s="1"/>
      <c r="AI1074" s="1">
        <f t="shared" si="110"/>
        <v>0</v>
      </c>
      <c r="AK1074" s="1"/>
      <c r="AL1074" s="1"/>
      <c r="AM1074" s="1"/>
      <c r="AN1074" s="1"/>
      <c r="AP1074" s="30"/>
      <c r="AQ1074" s="1"/>
      <c r="AR1074" s="1">
        <f t="shared" si="120"/>
        <v>0</v>
      </c>
      <c r="AS1074" s="1"/>
      <c r="AT1074" s="1"/>
      <c r="AU1074" s="2">
        <f t="shared" si="111"/>
        <v>0</v>
      </c>
      <c r="AW1074" s="1"/>
      <c r="AX1074" s="1"/>
      <c r="AY1074" s="1"/>
      <c r="AZ1074" s="2">
        <f t="shared" si="116"/>
        <v>0</v>
      </c>
      <c r="BA1074" s="2">
        <f>SUM(AF1074,AH1074,-AZ1074,-Table1913[[#This Row],[Sale Fee]])</f>
        <v>0</v>
      </c>
      <c r="BC1074" s="1"/>
      <c r="BD1074" s="1"/>
      <c r="BE1074" s="1"/>
      <c r="BG1074" s="4"/>
    </row>
    <row r="1075" spans="1:59" x14ac:dyDescent="0.25">
      <c r="A1075" s="1"/>
      <c r="B1075" s="1"/>
      <c r="E1075" s="4"/>
      <c r="F1075" s="4"/>
      <c r="Q1075" s="1"/>
      <c r="R1075" s="1"/>
      <c r="S1075" s="1"/>
      <c r="U1075" s="1"/>
      <c r="V1075" s="1"/>
      <c r="W1075" s="1"/>
      <c r="X1075" s="1"/>
      <c r="Y1075" s="1"/>
      <c r="Z1075" s="1">
        <f>Table1913[[#This Row],[Quantity2]]*Table1913[[#This Row],[U Cost]]</f>
        <v>0</v>
      </c>
      <c r="AB1075" s="1"/>
      <c r="AC1075" s="1"/>
      <c r="AD1075" s="1">
        <f t="shared" si="109"/>
        <v>0</v>
      </c>
      <c r="AE1075" s="1"/>
      <c r="AF1075" s="1">
        <f>SUM(Table1913[[#This Row],[Total 
Paid]:[Shipping 
Charged]])</f>
        <v>0</v>
      </c>
      <c r="AG1075" s="1"/>
      <c r="AH1075" s="1"/>
      <c r="AI1075" s="1">
        <f t="shared" si="110"/>
        <v>0</v>
      </c>
      <c r="AK1075" s="1"/>
      <c r="AL1075" s="1"/>
      <c r="AM1075" s="1"/>
      <c r="AN1075" s="1"/>
      <c r="AP1075" s="30"/>
      <c r="AQ1075" s="1"/>
      <c r="AR1075" s="1">
        <f t="shared" si="120"/>
        <v>0</v>
      </c>
      <c r="AS1075" s="1"/>
      <c r="AT1075" s="1"/>
      <c r="AU1075" s="2">
        <f t="shared" si="111"/>
        <v>0</v>
      </c>
      <c r="AW1075" s="1"/>
      <c r="AX1075" s="1"/>
      <c r="AY1075" s="1"/>
      <c r="AZ1075" s="2">
        <f t="shared" si="116"/>
        <v>0</v>
      </c>
      <c r="BA1075" s="2">
        <f>SUM(AF1075,AH1075,-AZ1075,-Table1913[[#This Row],[Sale Fee]])</f>
        <v>0</v>
      </c>
      <c r="BC1075" s="1"/>
      <c r="BD1075" s="1"/>
      <c r="BE1075" s="1"/>
    </row>
    <row r="1076" spans="1:59" x14ac:dyDescent="0.25">
      <c r="A1076" s="1"/>
      <c r="B1076" s="1"/>
      <c r="E1076" s="4"/>
      <c r="F1076" s="4"/>
      <c r="Q1076" s="1"/>
      <c r="R1076" s="1"/>
      <c r="S1076" s="1"/>
      <c r="U1076" s="1"/>
      <c r="V1076" s="1"/>
      <c r="W1076" s="1"/>
      <c r="X1076" s="1"/>
      <c r="Y1076" s="1"/>
      <c r="Z1076" s="1">
        <f>Table1913[[#This Row],[Quantity2]]*Table1913[[#This Row],[U Cost]]</f>
        <v>0</v>
      </c>
      <c r="AB1076" s="1"/>
      <c r="AC1076" s="1"/>
      <c r="AD1076" s="1">
        <f t="shared" si="109"/>
        <v>0</v>
      </c>
      <c r="AE1076" s="1"/>
      <c r="AF1076" s="1">
        <f>SUM(Table1913[[#This Row],[Total 
Paid]:[Shipping 
Charged]])</f>
        <v>0</v>
      </c>
      <c r="AG1076" s="1"/>
      <c r="AH1076" s="1"/>
      <c r="AI1076" s="1">
        <f t="shared" si="110"/>
        <v>0</v>
      </c>
      <c r="AK1076" s="1"/>
      <c r="AL1076" s="1"/>
      <c r="AM1076" s="1"/>
      <c r="AN1076" s="1"/>
      <c r="AP1076" s="30"/>
      <c r="AQ1076" s="1"/>
      <c r="AR1076" s="1">
        <f t="shared" si="120"/>
        <v>0</v>
      </c>
      <c r="AS1076" s="1"/>
      <c r="AT1076" s="1"/>
      <c r="AU1076" s="2">
        <f t="shared" si="111"/>
        <v>0</v>
      </c>
      <c r="AW1076" s="1"/>
      <c r="AX1076" s="1"/>
      <c r="AY1076" s="1"/>
      <c r="AZ1076" s="2">
        <f t="shared" si="116"/>
        <v>0</v>
      </c>
      <c r="BA1076" s="2">
        <f>SUM(AF1076,AH1076,-AZ1076,-Table1913[[#This Row],[Sale Fee]])</f>
        <v>0</v>
      </c>
      <c r="BC1076" s="1"/>
      <c r="BD1076" s="1"/>
      <c r="BE1076" s="1"/>
    </row>
    <row r="1077" spans="1:59" x14ac:dyDescent="0.25">
      <c r="A1077" s="1"/>
      <c r="B1077" s="1"/>
      <c r="E1077" s="4"/>
      <c r="F1077" s="4"/>
      <c r="Q1077" s="1"/>
      <c r="R1077" s="1"/>
      <c r="S1077" s="1"/>
      <c r="U1077" s="1"/>
      <c r="V1077" s="1"/>
      <c r="W1077" s="1"/>
      <c r="X1077" s="1"/>
      <c r="Y1077" s="1"/>
      <c r="Z1077" s="1">
        <f>Table1913[[#This Row],[Quantity2]]*Table1913[[#This Row],[U Cost]]</f>
        <v>0</v>
      </c>
      <c r="AB1077" s="1"/>
      <c r="AC1077" s="1"/>
      <c r="AD1077" s="1">
        <f t="shared" ref="AD1077:AD1140" si="121">AC1077*AB1077</f>
        <v>0</v>
      </c>
      <c r="AE1077" s="1"/>
      <c r="AF1077" s="1">
        <f>SUM(Table1913[[#This Row],[Total 
Paid]:[Shipping 
Charged]])</f>
        <v>0</v>
      </c>
      <c r="AG1077" s="1"/>
      <c r="AH1077" s="1"/>
      <c r="AI1077" s="1">
        <f t="shared" ref="AI1077:AI1140" si="122">SUM(AF1077,AG1077,AH1077)</f>
        <v>0</v>
      </c>
      <c r="AK1077" s="1"/>
      <c r="AL1077" s="1"/>
      <c r="AM1077" s="1"/>
      <c r="AN1077" s="1"/>
      <c r="AP1077" s="30"/>
      <c r="AQ1077" s="1"/>
      <c r="AR1077" s="1">
        <f t="shared" si="120"/>
        <v>0</v>
      </c>
      <c r="AS1077" s="1"/>
      <c r="AT1077" s="1"/>
      <c r="AU1077" s="2">
        <f t="shared" ref="AU1077:AU1140" si="123">SUM(AR1077:AT1077)</f>
        <v>0</v>
      </c>
      <c r="AW1077" s="1"/>
      <c r="AX1077" s="1"/>
      <c r="AY1077" s="1"/>
      <c r="AZ1077" s="2">
        <f t="shared" si="116"/>
        <v>0</v>
      </c>
      <c r="BA1077" s="2">
        <f>SUM(AF1077,AH1077,-AZ1077,-Table1913[[#This Row],[Sale Fee]])</f>
        <v>0</v>
      </c>
      <c r="BC1077" s="1"/>
      <c r="BD1077" s="1"/>
      <c r="BE1077" s="1"/>
    </row>
    <row r="1078" spans="1:59" x14ac:dyDescent="0.25">
      <c r="A1078" s="1"/>
      <c r="B1078" s="1"/>
      <c r="E1078" s="4"/>
      <c r="F1078" s="4"/>
      <c r="Q1078" s="1"/>
      <c r="R1078" s="1"/>
      <c r="S1078" s="1"/>
      <c r="U1078" s="1"/>
      <c r="V1078" s="1"/>
      <c r="W1078" s="1"/>
      <c r="X1078" s="1"/>
      <c r="Y1078" s="1"/>
      <c r="Z1078" s="1">
        <f>Table1913[[#This Row],[Quantity2]]*Table1913[[#This Row],[U Cost]]</f>
        <v>0</v>
      </c>
      <c r="AB1078" s="1"/>
      <c r="AC1078" s="1"/>
      <c r="AD1078" s="1">
        <f t="shared" si="121"/>
        <v>0</v>
      </c>
      <c r="AE1078" s="1"/>
      <c r="AF1078" s="1">
        <f>SUM(Table1913[[#This Row],[Total 
Paid]:[Shipping 
Charged]])</f>
        <v>0</v>
      </c>
      <c r="AG1078" s="1"/>
      <c r="AH1078" s="1"/>
      <c r="AI1078" s="1">
        <f t="shared" si="122"/>
        <v>0</v>
      </c>
      <c r="AK1078" s="1"/>
      <c r="AL1078" s="1"/>
      <c r="AM1078" s="1"/>
      <c r="AN1078" s="1"/>
      <c r="AP1078" s="30"/>
      <c r="AQ1078" s="1"/>
      <c r="AR1078" s="1">
        <f t="shared" si="120"/>
        <v>0</v>
      </c>
      <c r="AS1078" s="1"/>
      <c r="AT1078" s="1"/>
      <c r="AU1078" s="2">
        <f t="shared" si="123"/>
        <v>0</v>
      </c>
      <c r="AW1078" s="1"/>
      <c r="AX1078" s="1"/>
      <c r="AY1078" s="1"/>
      <c r="AZ1078" s="2">
        <f t="shared" si="116"/>
        <v>0</v>
      </c>
      <c r="BA1078" s="2">
        <f>SUM(AF1078,AH1078,-AZ1078,-Table1913[[#This Row],[Sale Fee]])</f>
        <v>0</v>
      </c>
      <c r="BC1078" s="1"/>
      <c r="BD1078" s="1"/>
      <c r="BE1078" s="1"/>
    </row>
    <row r="1079" spans="1:59" x14ac:dyDescent="0.25">
      <c r="A1079" s="1"/>
      <c r="B1079" s="1"/>
      <c r="E1079" s="4"/>
      <c r="F1079" s="4"/>
      <c r="Q1079" s="1"/>
      <c r="R1079" s="1"/>
      <c r="S1079" s="1"/>
      <c r="U1079" s="1"/>
      <c r="V1079" s="1"/>
      <c r="W1079" s="1"/>
      <c r="X1079" s="1"/>
      <c r="Y1079" s="1"/>
      <c r="Z1079" s="1">
        <f>Table1913[[#This Row],[Quantity2]]*Table1913[[#This Row],[U Cost]]</f>
        <v>0</v>
      </c>
      <c r="AB1079" s="1"/>
      <c r="AC1079" s="1"/>
      <c r="AD1079" s="1">
        <f t="shared" si="121"/>
        <v>0</v>
      </c>
      <c r="AE1079" s="1"/>
      <c r="AF1079" s="1">
        <f>SUM(Table1913[[#This Row],[Total 
Paid]:[Shipping 
Charged]])</f>
        <v>0</v>
      </c>
      <c r="AG1079" s="1"/>
      <c r="AH1079" s="1"/>
      <c r="AI1079" s="1">
        <f t="shared" si="122"/>
        <v>0</v>
      </c>
      <c r="AK1079" s="1"/>
      <c r="AL1079" s="1"/>
      <c r="AM1079" s="1"/>
      <c r="AN1079" s="1"/>
      <c r="AP1079" s="30"/>
      <c r="AQ1079" s="1"/>
      <c r="AR1079" s="1">
        <f t="shared" si="120"/>
        <v>0</v>
      </c>
      <c r="AS1079" s="1"/>
      <c r="AT1079" s="1"/>
      <c r="AU1079" s="2">
        <f t="shared" si="123"/>
        <v>0</v>
      </c>
      <c r="AW1079" s="1"/>
      <c r="AX1079" s="1"/>
      <c r="AY1079" s="1"/>
      <c r="AZ1079" s="2">
        <f t="shared" si="116"/>
        <v>0</v>
      </c>
      <c r="BA1079" s="2">
        <f>SUM(AF1079,AH1079,-AZ1079,-Table1913[[#This Row],[Sale Fee]])</f>
        <v>0</v>
      </c>
      <c r="BC1079" s="1"/>
      <c r="BD1079" s="1"/>
      <c r="BE1079" s="1"/>
    </row>
    <row r="1080" spans="1:59" x14ac:dyDescent="0.25">
      <c r="A1080" s="1"/>
      <c r="B1080" s="1"/>
      <c r="E1080" s="4"/>
      <c r="F1080" s="4"/>
      <c r="Q1080" s="1"/>
      <c r="R1080" s="1"/>
      <c r="S1080" s="1"/>
      <c r="U1080" s="1"/>
      <c r="V1080" s="1"/>
      <c r="W1080" s="1"/>
      <c r="X1080" s="1"/>
      <c r="Y1080" s="1"/>
      <c r="Z1080" s="1">
        <f>Table1913[[#This Row],[Quantity2]]*Table1913[[#This Row],[U Cost]]</f>
        <v>0</v>
      </c>
      <c r="AB1080" s="1"/>
      <c r="AC1080" s="1"/>
      <c r="AD1080" s="1">
        <f t="shared" si="121"/>
        <v>0</v>
      </c>
      <c r="AE1080" s="1"/>
      <c r="AF1080" s="1">
        <f>SUM(Table1913[[#This Row],[Total 
Paid]:[Shipping 
Charged]])</f>
        <v>0</v>
      </c>
      <c r="AG1080" s="1"/>
      <c r="AH1080" s="1"/>
      <c r="AI1080" s="1">
        <f t="shared" si="122"/>
        <v>0</v>
      </c>
      <c r="AK1080" s="1"/>
      <c r="AL1080" s="1"/>
      <c r="AM1080" s="1"/>
      <c r="AN1080" s="1"/>
      <c r="AP1080" s="30"/>
      <c r="AQ1080" s="1"/>
      <c r="AR1080" s="1">
        <f t="shared" si="120"/>
        <v>0</v>
      </c>
      <c r="AS1080" s="1"/>
      <c r="AT1080" s="1"/>
      <c r="AU1080" s="2">
        <f t="shared" si="123"/>
        <v>0</v>
      </c>
      <c r="AW1080" s="1"/>
      <c r="AX1080" s="1"/>
      <c r="AY1080" s="1"/>
      <c r="AZ1080" s="2">
        <f t="shared" si="116"/>
        <v>0</v>
      </c>
      <c r="BA1080" s="2">
        <f>SUM(AF1080,AH1080,-AZ1080,-Table1913[[#This Row],[Sale Fee]])</f>
        <v>0</v>
      </c>
      <c r="BC1080" s="1"/>
      <c r="BD1080" s="1"/>
      <c r="BE1080" s="1"/>
    </row>
    <row r="1081" spans="1:59" x14ac:dyDescent="0.25">
      <c r="A1081" s="1"/>
      <c r="B1081" s="1"/>
      <c r="E1081" s="4"/>
      <c r="F1081" s="4"/>
      <c r="Q1081" s="1"/>
      <c r="R1081" s="1"/>
      <c r="S1081" s="1"/>
      <c r="U1081" s="1"/>
      <c r="V1081" s="1"/>
      <c r="W1081" s="1"/>
      <c r="X1081" s="1"/>
      <c r="Y1081" s="1"/>
      <c r="Z1081" s="1">
        <f>Table1913[[#This Row],[Quantity2]]*Table1913[[#This Row],[U Cost]]</f>
        <v>0</v>
      </c>
      <c r="AB1081" s="1"/>
      <c r="AC1081" s="1"/>
      <c r="AD1081" s="1">
        <f t="shared" si="121"/>
        <v>0</v>
      </c>
      <c r="AE1081" s="1"/>
      <c r="AF1081" s="1">
        <f>SUM(Table1913[[#This Row],[Total 
Paid]:[Shipping 
Charged]])</f>
        <v>0</v>
      </c>
      <c r="AG1081" s="1"/>
      <c r="AH1081" s="1"/>
      <c r="AI1081" s="1">
        <f t="shared" si="122"/>
        <v>0</v>
      </c>
      <c r="AK1081" s="1"/>
      <c r="AL1081" s="1"/>
      <c r="AM1081" s="1"/>
      <c r="AN1081" s="1"/>
      <c r="AP1081" s="30"/>
      <c r="AQ1081" s="1"/>
      <c r="AR1081" s="1">
        <f t="shared" si="120"/>
        <v>0</v>
      </c>
      <c r="AS1081" s="1"/>
      <c r="AT1081" s="1"/>
      <c r="AU1081" s="2">
        <f t="shared" si="123"/>
        <v>0</v>
      </c>
      <c r="AW1081" s="1"/>
      <c r="AX1081" s="1"/>
      <c r="AY1081" s="1"/>
      <c r="AZ1081" s="2">
        <f t="shared" si="116"/>
        <v>0</v>
      </c>
      <c r="BA1081" s="2">
        <f>SUM(AF1081,AH1081,-AZ1081,-Table1913[[#This Row],[Sale Fee]])</f>
        <v>0</v>
      </c>
      <c r="BC1081" s="1"/>
      <c r="BD1081" s="1"/>
      <c r="BE1081" s="1"/>
    </row>
    <row r="1082" spans="1:59" x14ac:dyDescent="0.25">
      <c r="A1082" s="1"/>
      <c r="B1082" s="1"/>
      <c r="E1082" s="4"/>
      <c r="F1082" s="4"/>
      <c r="Q1082" s="1"/>
      <c r="R1082" s="1"/>
      <c r="S1082" s="1"/>
      <c r="U1082" s="1"/>
      <c r="V1082" s="1"/>
      <c r="W1082" s="1"/>
      <c r="X1082" s="1"/>
      <c r="Y1082" s="1"/>
      <c r="Z1082" s="1">
        <f>Table1913[[#This Row],[Quantity2]]*Table1913[[#This Row],[U Cost]]</f>
        <v>0</v>
      </c>
      <c r="AB1082" s="1"/>
      <c r="AC1082" s="1"/>
      <c r="AD1082" s="1">
        <f t="shared" si="121"/>
        <v>0</v>
      </c>
      <c r="AE1082" s="1"/>
      <c r="AF1082" s="1">
        <f>SUM(Table1913[[#This Row],[Total 
Paid]:[Shipping 
Charged]])</f>
        <v>0</v>
      </c>
      <c r="AG1082" s="1"/>
      <c r="AH1082" s="1"/>
      <c r="AI1082" s="1">
        <f t="shared" si="122"/>
        <v>0</v>
      </c>
      <c r="AK1082" s="1"/>
      <c r="AL1082" s="1"/>
      <c r="AM1082" s="1"/>
      <c r="AN1082" s="1"/>
      <c r="AP1082" s="30"/>
      <c r="AQ1082" s="1"/>
      <c r="AR1082" s="1">
        <f t="shared" si="120"/>
        <v>0</v>
      </c>
      <c r="AS1082" s="1"/>
      <c r="AT1082" s="1"/>
      <c r="AU1082" s="2">
        <f t="shared" si="123"/>
        <v>0</v>
      </c>
      <c r="AW1082" s="1"/>
      <c r="AX1082" s="1"/>
      <c r="AY1082" s="1"/>
      <c r="AZ1082" s="2">
        <f t="shared" si="116"/>
        <v>0</v>
      </c>
      <c r="BA1082" s="2">
        <f>SUM(AF1082,AH1082,-AZ1082,-Table1913[[#This Row],[Sale Fee]])</f>
        <v>0</v>
      </c>
      <c r="BC1082" s="1"/>
      <c r="BD1082" s="1"/>
      <c r="BE1082" s="1"/>
    </row>
    <row r="1083" spans="1:59" x14ac:dyDescent="0.25">
      <c r="A1083" s="1"/>
      <c r="B1083" s="1"/>
      <c r="E1083" s="4"/>
      <c r="F1083" s="4"/>
      <c r="Q1083" s="1"/>
      <c r="R1083" s="1"/>
      <c r="S1083" s="1"/>
      <c r="U1083" s="1"/>
      <c r="V1083" s="1"/>
      <c r="W1083" s="1"/>
      <c r="X1083" s="1"/>
      <c r="Y1083" s="1"/>
      <c r="Z1083" s="1">
        <f>Table1913[[#This Row],[Quantity2]]*Table1913[[#This Row],[U Cost]]</f>
        <v>0</v>
      </c>
      <c r="AB1083" s="1"/>
      <c r="AC1083" s="1"/>
      <c r="AD1083" s="1">
        <f t="shared" si="121"/>
        <v>0</v>
      </c>
      <c r="AE1083" s="1"/>
      <c r="AF1083" s="1">
        <f>SUM(Table1913[[#This Row],[Total 
Paid]:[Shipping 
Charged]])</f>
        <v>0</v>
      </c>
      <c r="AG1083" s="1"/>
      <c r="AH1083" s="1"/>
      <c r="AI1083" s="1">
        <f t="shared" si="122"/>
        <v>0</v>
      </c>
      <c r="AK1083" s="1"/>
      <c r="AL1083" s="1"/>
      <c r="AM1083" s="1"/>
      <c r="AN1083" s="1"/>
      <c r="AP1083" s="30"/>
      <c r="AQ1083" s="1"/>
      <c r="AR1083" s="1">
        <f t="shared" si="120"/>
        <v>0</v>
      </c>
      <c r="AS1083" s="1"/>
      <c r="AT1083" s="1"/>
      <c r="AU1083" s="2">
        <f t="shared" si="123"/>
        <v>0</v>
      </c>
      <c r="AW1083" s="1"/>
      <c r="AX1083" s="1"/>
      <c r="AY1083" s="1"/>
      <c r="AZ1083" s="2">
        <f t="shared" si="116"/>
        <v>0</v>
      </c>
      <c r="BA1083" s="2">
        <f>SUM(AF1083,AH1083,-AZ1083,-Table1913[[#This Row],[Sale Fee]])</f>
        <v>0</v>
      </c>
      <c r="BC1083" s="1"/>
      <c r="BD1083" s="1"/>
      <c r="BE1083" s="1"/>
    </row>
    <row r="1084" spans="1:59" x14ac:dyDescent="0.25">
      <c r="A1084" s="1"/>
      <c r="B1084" s="1"/>
      <c r="E1084" s="4"/>
      <c r="F1084" s="4"/>
      <c r="Q1084" s="1"/>
      <c r="R1084" s="1"/>
      <c r="S1084" s="1"/>
      <c r="U1084" s="1"/>
      <c r="V1084" s="1"/>
      <c r="W1084" s="1"/>
      <c r="X1084" s="1"/>
      <c r="Y1084" s="1"/>
      <c r="Z1084" s="1">
        <f>Table1913[[#This Row],[Quantity2]]*Table1913[[#This Row],[U Cost]]</f>
        <v>0</v>
      </c>
      <c r="AB1084" s="1"/>
      <c r="AC1084" s="1"/>
      <c r="AD1084" s="1">
        <f t="shared" si="121"/>
        <v>0</v>
      </c>
      <c r="AE1084" s="1"/>
      <c r="AF1084" s="1">
        <f>SUM(Table1913[[#This Row],[Total 
Paid]:[Shipping 
Charged]])</f>
        <v>0</v>
      </c>
      <c r="AG1084" s="1"/>
      <c r="AH1084" s="1"/>
      <c r="AI1084" s="1">
        <f t="shared" si="122"/>
        <v>0</v>
      </c>
      <c r="AK1084" s="1"/>
      <c r="AL1084" s="1"/>
      <c r="AM1084" s="1"/>
      <c r="AN1084" s="1"/>
      <c r="AP1084" s="30"/>
      <c r="AQ1084" s="1"/>
      <c r="AR1084" s="1">
        <f t="shared" si="120"/>
        <v>0</v>
      </c>
      <c r="AS1084" s="1"/>
      <c r="AT1084" s="1"/>
      <c r="AU1084" s="2">
        <f t="shared" si="123"/>
        <v>0</v>
      </c>
      <c r="AW1084" s="1"/>
      <c r="AX1084" s="1"/>
      <c r="AY1084" s="1"/>
      <c r="AZ1084" s="2">
        <f t="shared" si="116"/>
        <v>0</v>
      </c>
      <c r="BA1084" s="2">
        <f>SUM(AF1084,AH1084,-AZ1084,-Table1913[[#This Row],[Sale Fee]])</f>
        <v>0</v>
      </c>
      <c r="BC1084" s="1"/>
      <c r="BD1084" s="1"/>
      <c r="BE1084" s="1"/>
    </row>
    <row r="1085" spans="1:59" x14ac:dyDescent="0.25">
      <c r="A1085" s="1"/>
      <c r="B1085" s="1"/>
      <c r="E1085" s="4"/>
      <c r="F1085" s="4"/>
      <c r="Q1085" s="1"/>
      <c r="R1085" s="1"/>
      <c r="S1085" s="1"/>
      <c r="U1085" s="1"/>
      <c r="V1085" s="1"/>
      <c r="W1085" s="1"/>
      <c r="X1085" s="1"/>
      <c r="Y1085" s="1"/>
      <c r="Z1085" s="1">
        <f>Table1913[[#This Row],[Quantity2]]*Table1913[[#This Row],[U Cost]]</f>
        <v>0</v>
      </c>
      <c r="AB1085" s="1"/>
      <c r="AC1085" s="1"/>
      <c r="AD1085" s="1">
        <f t="shared" si="121"/>
        <v>0</v>
      </c>
      <c r="AE1085" s="1"/>
      <c r="AF1085" s="1">
        <f>SUM(Table1913[[#This Row],[Total 
Paid]:[Shipping 
Charged]])</f>
        <v>0</v>
      </c>
      <c r="AG1085" s="1"/>
      <c r="AH1085" s="1"/>
      <c r="AI1085" s="1">
        <f t="shared" si="122"/>
        <v>0</v>
      </c>
      <c r="AK1085" s="1"/>
      <c r="AL1085" s="1"/>
      <c r="AM1085" s="1"/>
      <c r="AN1085" s="1"/>
      <c r="AP1085" s="30"/>
      <c r="AQ1085" s="1"/>
      <c r="AR1085" s="1">
        <f t="shared" si="120"/>
        <v>0</v>
      </c>
      <c r="AS1085" s="1"/>
      <c r="AT1085" s="1"/>
      <c r="AU1085" s="2">
        <f t="shared" si="123"/>
        <v>0</v>
      </c>
      <c r="AW1085" s="1"/>
      <c r="AX1085" s="1"/>
      <c r="AY1085" s="1"/>
      <c r="AZ1085" s="2">
        <f t="shared" si="116"/>
        <v>0</v>
      </c>
      <c r="BA1085" s="2">
        <f>SUM(AF1085,AH1085,-AZ1085,-Table1913[[#This Row],[Sale Fee]])</f>
        <v>0</v>
      </c>
      <c r="BC1085" s="1"/>
      <c r="BD1085" s="1"/>
      <c r="BE1085" s="1"/>
    </row>
    <row r="1086" spans="1:59" x14ac:dyDescent="0.25">
      <c r="A1086" s="1"/>
      <c r="B1086" s="1"/>
      <c r="E1086" s="4"/>
      <c r="F1086" s="4"/>
      <c r="Q1086" s="1"/>
      <c r="R1086" s="1"/>
      <c r="S1086" s="1"/>
      <c r="U1086" s="1"/>
      <c r="V1086" s="1"/>
      <c r="W1086" s="1"/>
      <c r="X1086" s="1"/>
      <c r="Y1086" s="1"/>
      <c r="Z1086" s="1">
        <f>Table1913[[#This Row],[Quantity2]]*Table1913[[#This Row],[U Cost]]</f>
        <v>0</v>
      </c>
      <c r="AB1086" s="1"/>
      <c r="AC1086" s="1"/>
      <c r="AD1086" s="1">
        <f t="shared" si="121"/>
        <v>0</v>
      </c>
      <c r="AE1086" s="1"/>
      <c r="AF1086" s="1">
        <f>SUM(Table1913[[#This Row],[Total 
Paid]:[Shipping 
Charged]])</f>
        <v>0</v>
      </c>
      <c r="AG1086" s="1"/>
      <c r="AH1086" s="1"/>
      <c r="AI1086" s="1">
        <f t="shared" si="122"/>
        <v>0</v>
      </c>
      <c r="AK1086" s="1"/>
      <c r="AL1086" s="1"/>
      <c r="AM1086" s="1"/>
      <c r="AN1086" s="1"/>
      <c r="AP1086" s="30"/>
      <c r="AQ1086" s="1"/>
      <c r="AR1086" s="1">
        <f t="shared" si="120"/>
        <v>0</v>
      </c>
      <c r="AS1086" s="1"/>
      <c r="AT1086" s="1"/>
      <c r="AU1086" s="2">
        <f t="shared" si="123"/>
        <v>0</v>
      </c>
      <c r="AW1086" s="1"/>
      <c r="AX1086" s="1"/>
      <c r="AY1086" s="1"/>
      <c r="AZ1086" s="2">
        <f t="shared" si="116"/>
        <v>0</v>
      </c>
      <c r="BA1086" s="2">
        <f>SUM(AF1086,AH1086,-AZ1086,-Table1913[[#This Row],[Sale Fee]])</f>
        <v>0</v>
      </c>
      <c r="BC1086" s="1"/>
      <c r="BD1086" s="1"/>
      <c r="BE1086" s="1"/>
    </row>
    <row r="1087" spans="1:59" x14ac:dyDescent="0.25">
      <c r="A1087" s="1"/>
      <c r="B1087" s="1"/>
      <c r="E1087" s="4"/>
      <c r="F1087" s="4"/>
      <c r="Q1087" s="1"/>
      <c r="R1087" s="1"/>
      <c r="S1087" s="1"/>
      <c r="U1087" s="1"/>
      <c r="V1087" s="1"/>
      <c r="W1087" s="1"/>
      <c r="X1087" s="1"/>
      <c r="Y1087" s="1"/>
      <c r="Z1087" s="1">
        <f>Table1913[[#This Row],[Quantity2]]*Table1913[[#This Row],[U Cost]]</f>
        <v>0</v>
      </c>
      <c r="AB1087" s="1"/>
      <c r="AC1087" s="1"/>
      <c r="AD1087" s="1">
        <f t="shared" si="121"/>
        <v>0</v>
      </c>
      <c r="AE1087" s="1"/>
      <c r="AF1087" s="1">
        <f>SUM(Table1913[[#This Row],[Total 
Paid]:[Shipping 
Charged]])</f>
        <v>0</v>
      </c>
      <c r="AG1087" s="1"/>
      <c r="AH1087" s="1"/>
      <c r="AI1087" s="1">
        <f t="shared" si="122"/>
        <v>0</v>
      </c>
      <c r="AK1087" s="1"/>
      <c r="AL1087" s="1"/>
      <c r="AM1087" s="1"/>
      <c r="AN1087" s="1"/>
      <c r="AP1087" s="30"/>
      <c r="AQ1087" s="1"/>
      <c r="AR1087" s="1">
        <f t="shared" si="120"/>
        <v>0</v>
      </c>
      <c r="AS1087" s="1"/>
      <c r="AT1087" s="1"/>
      <c r="AU1087" s="2">
        <f t="shared" si="123"/>
        <v>0</v>
      </c>
      <c r="AW1087" s="1"/>
      <c r="AX1087" s="1"/>
      <c r="AY1087" s="1"/>
      <c r="AZ1087" s="2">
        <f t="shared" si="116"/>
        <v>0</v>
      </c>
      <c r="BA1087" s="2">
        <f>SUM(AF1087,AH1087,-AZ1087,-Table1913[[#This Row],[Sale Fee]])</f>
        <v>0</v>
      </c>
      <c r="BC1087" s="1"/>
      <c r="BD1087" s="1"/>
      <c r="BE1087" s="1"/>
    </row>
    <row r="1088" spans="1:59" x14ac:dyDescent="0.25">
      <c r="A1088" s="1"/>
      <c r="B1088" s="1"/>
      <c r="E1088" s="4"/>
      <c r="F1088" s="4"/>
      <c r="O1088" s="49"/>
      <c r="Q1088" s="1"/>
      <c r="R1088" s="1"/>
      <c r="S1088" s="1"/>
      <c r="U1088" s="1"/>
      <c r="V1088" s="1"/>
      <c r="W1088" s="1"/>
      <c r="X1088" s="1"/>
      <c r="Y1088" s="1"/>
      <c r="Z1088" s="1">
        <f>Table1913[[#This Row],[Quantity2]]*Table1913[[#This Row],[U Cost]]</f>
        <v>0</v>
      </c>
      <c r="AB1088" s="1"/>
      <c r="AC1088" s="1"/>
      <c r="AD1088" s="1">
        <f t="shared" si="121"/>
        <v>0</v>
      </c>
      <c r="AE1088" s="1"/>
      <c r="AF1088" s="1">
        <f>SUM(Table1913[[#This Row],[Total 
Paid]:[Shipping 
Charged]])</f>
        <v>0</v>
      </c>
      <c r="AG1088" s="1"/>
      <c r="AH1088" s="1"/>
      <c r="AI1088" s="1">
        <f t="shared" si="122"/>
        <v>0</v>
      </c>
      <c r="AK1088" s="1"/>
      <c r="AL1088" s="1"/>
      <c r="AM1088" s="1"/>
      <c r="AN1088" s="1"/>
      <c r="AP1088" s="30"/>
      <c r="AQ1088" s="1"/>
      <c r="AR1088" s="1">
        <f t="shared" si="120"/>
        <v>0</v>
      </c>
      <c r="AS1088" s="1"/>
      <c r="AT1088" s="1"/>
      <c r="AU1088" s="2">
        <f t="shared" si="123"/>
        <v>0</v>
      </c>
      <c r="AW1088" s="1"/>
      <c r="AX1088" s="1"/>
      <c r="AY1088" s="1"/>
      <c r="AZ1088" s="2">
        <f t="shared" si="116"/>
        <v>0</v>
      </c>
      <c r="BA1088" s="2">
        <f>SUM(AF1088,AH1088,-AZ1088,-Table1913[[#This Row],[Sale Fee]])</f>
        <v>0</v>
      </c>
      <c r="BC1088" s="1"/>
      <c r="BD1088" s="1"/>
      <c r="BE1088" s="1"/>
    </row>
    <row r="1089" spans="1:57" x14ac:dyDescent="0.25">
      <c r="A1089" s="1"/>
      <c r="B1089" s="1"/>
      <c r="E1089" s="4"/>
      <c r="F1089" s="4"/>
      <c r="Q1089" s="1"/>
      <c r="R1089" s="1"/>
      <c r="S1089" s="1"/>
      <c r="U1089" s="1"/>
      <c r="V1089" s="1"/>
      <c r="W1089" s="1"/>
      <c r="X1089" s="1"/>
      <c r="Y1089" s="1"/>
      <c r="Z1089" s="1">
        <f>Table1913[[#This Row],[Quantity2]]*Table1913[[#This Row],[U Cost]]</f>
        <v>0</v>
      </c>
      <c r="AB1089" s="1"/>
      <c r="AC1089" s="1"/>
      <c r="AD1089" s="1">
        <f t="shared" si="121"/>
        <v>0</v>
      </c>
      <c r="AE1089" s="1"/>
      <c r="AF1089" s="1">
        <f>SUM(Table1913[[#This Row],[Total 
Paid]:[Shipping 
Charged]])</f>
        <v>0</v>
      </c>
      <c r="AG1089" s="1"/>
      <c r="AH1089" s="1"/>
      <c r="AI1089" s="1">
        <f t="shared" si="122"/>
        <v>0</v>
      </c>
      <c r="AK1089" s="1"/>
      <c r="AL1089" s="1"/>
      <c r="AM1089" s="1"/>
      <c r="AN1089" s="1"/>
      <c r="AP1089" s="30"/>
      <c r="AQ1089" s="1"/>
      <c r="AR1089" s="1">
        <f t="shared" si="120"/>
        <v>0</v>
      </c>
      <c r="AS1089" s="1"/>
      <c r="AT1089" s="1"/>
      <c r="AU1089" s="2">
        <f t="shared" si="123"/>
        <v>0</v>
      </c>
      <c r="AW1089" s="1"/>
      <c r="AX1089" s="1"/>
      <c r="AY1089" s="1"/>
      <c r="AZ1089" s="2">
        <f t="shared" si="116"/>
        <v>0</v>
      </c>
      <c r="BA1089" s="2">
        <f>SUM(AF1089,AH1089,-AZ1089,-Table1913[[#This Row],[Sale Fee]])</f>
        <v>0</v>
      </c>
      <c r="BC1089" s="1"/>
      <c r="BD1089" s="1"/>
      <c r="BE1089" s="1"/>
    </row>
    <row r="1090" spans="1:57" x14ac:dyDescent="0.25">
      <c r="A1090" s="1"/>
      <c r="B1090" s="1"/>
      <c r="E1090" s="4"/>
      <c r="F1090" s="4"/>
      <c r="O1090" s="49"/>
      <c r="Q1090" s="1"/>
      <c r="R1090" s="1"/>
      <c r="S1090" s="1"/>
      <c r="U1090" s="1"/>
      <c r="V1090" s="1"/>
      <c r="W1090" s="1"/>
      <c r="X1090" s="1"/>
      <c r="Y1090" s="1"/>
      <c r="Z1090" s="1">
        <f>Table1913[[#This Row],[Quantity2]]*Table1913[[#This Row],[U Cost]]</f>
        <v>0</v>
      </c>
      <c r="AB1090" s="1"/>
      <c r="AC1090" s="1"/>
      <c r="AD1090" s="1">
        <f t="shared" si="121"/>
        <v>0</v>
      </c>
      <c r="AE1090" s="1"/>
      <c r="AF1090" s="1">
        <f>SUM(Table1913[[#This Row],[Total 
Paid]:[Shipping 
Charged]])</f>
        <v>0</v>
      </c>
      <c r="AG1090" s="1"/>
      <c r="AH1090" s="1"/>
      <c r="AI1090" s="1">
        <f t="shared" si="122"/>
        <v>0</v>
      </c>
      <c r="AK1090" s="1"/>
      <c r="AL1090" s="1"/>
      <c r="AM1090" s="1"/>
      <c r="AN1090" s="1"/>
      <c r="AP1090" s="30"/>
      <c r="AQ1090" s="1"/>
      <c r="AR1090" s="1">
        <f t="shared" si="120"/>
        <v>0</v>
      </c>
      <c r="AS1090" s="1"/>
      <c r="AT1090" s="1"/>
      <c r="AU1090" s="2">
        <f t="shared" si="123"/>
        <v>0</v>
      </c>
      <c r="AW1090" s="1"/>
      <c r="AX1090" s="1"/>
      <c r="AY1090" s="1"/>
      <c r="AZ1090" s="2">
        <f t="shared" si="116"/>
        <v>0</v>
      </c>
      <c r="BA1090" s="2">
        <f>SUM(AF1090,AH1090,-AZ1090,-Table1913[[#This Row],[Sale Fee]])</f>
        <v>0</v>
      </c>
      <c r="BC1090" s="1"/>
      <c r="BD1090" s="1"/>
      <c r="BE1090" s="1"/>
    </row>
    <row r="1091" spans="1:57" x14ac:dyDescent="0.25">
      <c r="A1091" s="1"/>
      <c r="B1091" s="1"/>
      <c r="E1091" s="4"/>
      <c r="F1091" s="4"/>
      <c r="Q1091" s="1"/>
      <c r="R1091" s="1"/>
      <c r="S1091" s="1"/>
      <c r="U1091" s="1"/>
      <c r="V1091" s="1"/>
      <c r="W1091" s="1"/>
      <c r="X1091" s="1"/>
      <c r="Y1091" s="1"/>
      <c r="Z1091" s="1">
        <f>Table1913[[#This Row],[Quantity2]]*Table1913[[#This Row],[U Cost]]</f>
        <v>0</v>
      </c>
      <c r="AB1091" s="1"/>
      <c r="AC1091" s="1"/>
      <c r="AD1091" s="1">
        <f t="shared" si="121"/>
        <v>0</v>
      </c>
      <c r="AE1091" s="1"/>
      <c r="AF1091" s="1">
        <f>SUM(Table1913[[#This Row],[Total 
Paid]:[Shipping 
Charged]])</f>
        <v>0</v>
      </c>
      <c r="AG1091" s="1"/>
      <c r="AH1091" s="1"/>
      <c r="AI1091" s="1">
        <f t="shared" si="122"/>
        <v>0</v>
      </c>
      <c r="AK1091" s="1"/>
      <c r="AL1091" s="1"/>
      <c r="AM1091" s="1"/>
      <c r="AN1091" s="1"/>
      <c r="AP1091" s="30"/>
      <c r="AQ1091" s="1"/>
      <c r="AR1091" s="1">
        <f t="shared" si="120"/>
        <v>0</v>
      </c>
      <c r="AS1091" s="1"/>
      <c r="AT1091" s="1"/>
      <c r="AU1091" s="2">
        <f t="shared" si="123"/>
        <v>0</v>
      </c>
      <c r="AW1091" s="1"/>
      <c r="AX1091" s="1"/>
      <c r="AY1091" s="1"/>
      <c r="AZ1091" s="2">
        <f t="shared" si="116"/>
        <v>0</v>
      </c>
      <c r="BA1091" s="2">
        <f>SUM(AF1091,AH1091,-AZ1091,-Table1913[[#This Row],[Sale Fee]])</f>
        <v>0</v>
      </c>
      <c r="BC1091" s="1"/>
      <c r="BD1091" s="1"/>
      <c r="BE1091" s="1"/>
    </row>
    <row r="1092" spans="1:57" x14ac:dyDescent="0.25">
      <c r="A1092" s="1"/>
      <c r="B1092" s="1"/>
      <c r="E1092" s="4"/>
      <c r="F1092" s="4"/>
      <c r="Q1092" s="1"/>
      <c r="R1092" s="1"/>
      <c r="S1092" s="1"/>
      <c r="U1092" s="1"/>
      <c r="V1092" s="1"/>
      <c r="W1092" s="1"/>
      <c r="X1092" s="1"/>
      <c r="Y1092" s="1"/>
      <c r="Z1092" s="1">
        <f>Table1913[[#This Row],[Quantity2]]*Table1913[[#This Row],[U Cost]]</f>
        <v>0</v>
      </c>
      <c r="AB1092" s="1"/>
      <c r="AC1092" s="1"/>
      <c r="AD1092" s="1">
        <f t="shared" si="121"/>
        <v>0</v>
      </c>
      <c r="AE1092" s="1"/>
      <c r="AF1092" s="1">
        <f>SUM(Table1913[[#This Row],[Total 
Paid]:[Shipping 
Charged]])</f>
        <v>0</v>
      </c>
      <c r="AG1092" s="1"/>
      <c r="AH1092" s="1"/>
      <c r="AI1092" s="1">
        <f t="shared" si="122"/>
        <v>0</v>
      </c>
      <c r="AK1092" s="1"/>
      <c r="AL1092" s="1"/>
      <c r="AM1092" s="1"/>
      <c r="AN1092" s="1"/>
      <c r="AP1092" s="30"/>
      <c r="AQ1092" s="1"/>
      <c r="AR1092" s="1">
        <f t="shared" si="120"/>
        <v>0</v>
      </c>
      <c r="AS1092" s="1"/>
      <c r="AT1092" s="1"/>
      <c r="AU1092" s="2">
        <f t="shared" si="123"/>
        <v>0</v>
      </c>
      <c r="AW1092" s="1"/>
      <c r="AX1092" s="1"/>
      <c r="AY1092" s="1"/>
      <c r="AZ1092" s="2">
        <f t="shared" si="116"/>
        <v>0</v>
      </c>
      <c r="BA1092" s="2">
        <f>SUM(AF1092,AH1092,-AZ1092,-Table1913[[#This Row],[Sale Fee]])</f>
        <v>0</v>
      </c>
      <c r="BC1092" s="1"/>
      <c r="BD1092" s="1"/>
      <c r="BE1092" s="1"/>
    </row>
    <row r="1093" spans="1:57" x14ac:dyDescent="0.25">
      <c r="A1093" s="1"/>
      <c r="B1093" s="1"/>
      <c r="E1093" s="4"/>
      <c r="F1093" s="4"/>
      <c r="Q1093" s="1"/>
      <c r="R1093" s="1"/>
      <c r="S1093" s="1"/>
      <c r="U1093" s="1"/>
      <c r="V1093" s="1"/>
      <c r="W1093" s="1"/>
      <c r="X1093" s="1"/>
      <c r="Y1093" s="1"/>
      <c r="Z1093" s="1">
        <f>Table1913[[#This Row],[Quantity2]]*Table1913[[#This Row],[U Cost]]</f>
        <v>0</v>
      </c>
      <c r="AB1093" s="1"/>
      <c r="AC1093" s="1"/>
      <c r="AD1093" s="1">
        <f t="shared" si="121"/>
        <v>0</v>
      </c>
      <c r="AE1093" s="1"/>
      <c r="AF1093" s="1">
        <f>SUM(Table1913[[#This Row],[Total 
Paid]:[Shipping 
Charged]])</f>
        <v>0</v>
      </c>
      <c r="AG1093" s="1"/>
      <c r="AH1093" s="1"/>
      <c r="AI1093" s="1">
        <f t="shared" si="122"/>
        <v>0</v>
      </c>
      <c r="AK1093" s="1"/>
      <c r="AL1093" s="1"/>
      <c r="AM1093" s="1"/>
      <c r="AN1093" s="1"/>
      <c r="AP1093" s="30"/>
      <c r="AQ1093" s="1"/>
      <c r="AR1093" s="1">
        <f t="shared" si="120"/>
        <v>0</v>
      </c>
      <c r="AS1093" s="1"/>
      <c r="AT1093" s="1"/>
      <c r="AU1093" s="2">
        <f t="shared" si="123"/>
        <v>0</v>
      </c>
      <c r="AW1093" s="1"/>
      <c r="AX1093" s="1"/>
      <c r="AY1093" s="1"/>
      <c r="AZ1093" s="2">
        <f t="shared" si="116"/>
        <v>0</v>
      </c>
      <c r="BA1093" s="2">
        <f>SUM(AF1093,AH1093,-AZ1093,-Table1913[[#This Row],[Sale Fee]])</f>
        <v>0</v>
      </c>
      <c r="BC1093" s="1"/>
      <c r="BD1093" s="1"/>
      <c r="BE1093" s="1"/>
    </row>
    <row r="1094" spans="1:57" x14ac:dyDescent="0.25">
      <c r="A1094" s="1"/>
      <c r="B1094" s="1"/>
      <c r="E1094" s="4"/>
      <c r="F1094" s="4"/>
      <c r="Q1094" s="1"/>
      <c r="R1094" s="1"/>
      <c r="S1094" s="1"/>
      <c r="U1094" s="1"/>
      <c r="V1094" s="1"/>
      <c r="W1094" s="1"/>
      <c r="X1094" s="1"/>
      <c r="Y1094" s="1"/>
      <c r="Z1094" s="1">
        <f>Table1913[[#This Row],[Quantity2]]*Table1913[[#This Row],[U Cost]]</f>
        <v>0</v>
      </c>
      <c r="AB1094" s="1"/>
      <c r="AC1094" s="1"/>
      <c r="AD1094" s="1">
        <f t="shared" si="121"/>
        <v>0</v>
      </c>
      <c r="AE1094" s="1"/>
      <c r="AF1094" s="1">
        <f>SUM(Table1913[[#This Row],[Total 
Paid]:[Shipping 
Charged]])</f>
        <v>0</v>
      </c>
      <c r="AG1094" s="1"/>
      <c r="AH1094" s="1"/>
      <c r="AI1094" s="1">
        <f t="shared" si="122"/>
        <v>0</v>
      </c>
      <c r="AK1094" s="1"/>
      <c r="AL1094" s="1"/>
      <c r="AM1094" s="1"/>
      <c r="AN1094" s="1"/>
      <c r="AP1094" s="30"/>
      <c r="AQ1094" s="1"/>
      <c r="AR1094" s="1">
        <f t="shared" si="120"/>
        <v>0</v>
      </c>
      <c r="AS1094" s="1"/>
      <c r="AT1094" s="1"/>
      <c r="AU1094" s="2">
        <f t="shared" si="123"/>
        <v>0</v>
      </c>
      <c r="AW1094" s="1"/>
      <c r="AX1094" s="1"/>
      <c r="AY1094" s="1"/>
      <c r="AZ1094" s="2">
        <f t="shared" si="116"/>
        <v>0</v>
      </c>
      <c r="BA1094" s="2">
        <f>SUM(AF1094,AH1094,-AZ1094,-Table1913[[#This Row],[Sale Fee]])</f>
        <v>0</v>
      </c>
      <c r="BC1094" s="1"/>
      <c r="BD1094" s="1"/>
      <c r="BE1094" s="1"/>
    </row>
    <row r="1095" spans="1:57" x14ac:dyDescent="0.25">
      <c r="A1095" s="1"/>
      <c r="B1095" s="1"/>
      <c r="E1095" s="4"/>
      <c r="F1095" s="4"/>
      <c r="Q1095" s="1"/>
      <c r="R1095" s="1"/>
      <c r="S1095" s="1"/>
      <c r="U1095" s="1"/>
      <c r="V1095" s="1"/>
      <c r="W1095" s="1"/>
      <c r="X1095" s="1"/>
      <c r="Y1095" s="1"/>
      <c r="Z1095" s="1">
        <f>Table1913[[#This Row],[Quantity2]]*Table1913[[#This Row],[U Cost]]</f>
        <v>0</v>
      </c>
      <c r="AB1095" s="1"/>
      <c r="AC1095" s="1"/>
      <c r="AD1095" s="1">
        <f t="shared" si="121"/>
        <v>0</v>
      </c>
      <c r="AE1095" s="1"/>
      <c r="AF1095" s="1">
        <f>SUM(Table1913[[#This Row],[Total 
Paid]:[Shipping 
Charged]])</f>
        <v>0</v>
      </c>
      <c r="AG1095" s="1"/>
      <c r="AH1095" s="1"/>
      <c r="AI1095" s="1">
        <f t="shared" si="122"/>
        <v>0</v>
      </c>
      <c r="AK1095" s="1"/>
      <c r="AL1095" s="1"/>
      <c r="AM1095" s="1"/>
      <c r="AN1095" s="1"/>
      <c r="AP1095" s="30"/>
      <c r="AQ1095" s="1"/>
      <c r="AR1095" s="1">
        <f t="shared" si="120"/>
        <v>0</v>
      </c>
      <c r="AS1095" s="1"/>
      <c r="AT1095" s="1"/>
      <c r="AU1095" s="2">
        <f t="shared" si="123"/>
        <v>0</v>
      </c>
      <c r="AW1095" s="1"/>
      <c r="AX1095" s="1"/>
      <c r="AY1095" s="1"/>
      <c r="AZ1095" s="2">
        <f t="shared" si="116"/>
        <v>0</v>
      </c>
      <c r="BA1095" s="2">
        <f>SUM(AF1095,AH1095,-AZ1095,-Table1913[[#This Row],[Sale Fee]])</f>
        <v>0</v>
      </c>
      <c r="BC1095" s="1"/>
      <c r="BD1095" s="1"/>
      <c r="BE1095" s="1"/>
    </row>
    <row r="1096" spans="1:57" x14ac:dyDescent="0.25">
      <c r="A1096" s="1"/>
      <c r="B1096" s="1"/>
      <c r="E1096" s="4"/>
      <c r="F1096" s="4"/>
      <c r="O1096" s="49"/>
      <c r="Q1096" s="1"/>
      <c r="R1096" s="1"/>
      <c r="S1096" s="1"/>
      <c r="U1096" s="1"/>
      <c r="V1096" s="1"/>
      <c r="W1096" s="1"/>
      <c r="X1096" s="1"/>
      <c r="Y1096" s="1"/>
      <c r="Z1096" s="1">
        <f>Table1913[[#This Row],[Quantity2]]*Table1913[[#This Row],[U Cost]]</f>
        <v>0</v>
      </c>
      <c r="AB1096" s="1"/>
      <c r="AC1096" s="1"/>
      <c r="AD1096" s="1">
        <f t="shared" si="121"/>
        <v>0</v>
      </c>
      <c r="AE1096" s="1"/>
      <c r="AF1096" s="1">
        <f>SUM(Table1913[[#This Row],[Total 
Paid]:[Shipping 
Charged]])</f>
        <v>0</v>
      </c>
      <c r="AG1096" s="1"/>
      <c r="AH1096" s="1"/>
      <c r="AI1096" s="1">
        <f t="shared" si="122"/>
        <v>0</v>
      </c>
      <c r="AK1096" s="1"/>
      <c r="AL1096" s="1"/>
      <c r="AM1096" s="1"/>
      <c r="AN1096" s="1"/>
      <c r="AP1096" s="30"/>
      <c r="AQ1096" s="1"/>
      <c r="AR1096" s="1">
        <f t="shared" si="120"/>
        <v>0</v>
      </c>
      <c r="AS1096" s="1"/>
      <c r="AT1096" s="1"/>
      <c r="AU1096" s="2">
        <f t="shared" si="123"/>
        <v>0</v>
      </c>
      <c r="AW1096" s="1"/>
      <c r="AX1096" s="1"/>
      <c r="AY1096" s="1"/>
      <c r="AZ1096" s="2">
        <f t="shared" si="116"/>
        <v>0</v>
      </c>
      <c r="BA1096" s="2">
        <f>SUM(AF1096,AH1096,-AZ1096,-Table1913[[#This Row],[Sale Fee]])</f>
        <v>0</v>
      </c>
      <c r="BC1096" s="1"/>
      <c r="BD1096" s="1"/>
      <c r="BE1096" s="1"/>
    </row>
    <row r="1097" spans="1:57" x14ac:dyDescent="0.25">
      <c r="A1097" s="1"/>
      <c r="B1097" s="1"/>
      <c r="E1097" s="4"/>
      <c r="F1097" s="4"/>
      <c r="O1097" s="49"/>
      <c r="Q1097" s="1"/>
      <c r="R1097" s="1"/>
      <c r="S1097" s="1"/>
      <c r="U1097" s="1"/>
      <c r="V1097" s="1"/>
      <c r="W1097" s="1"/>
      <c r="X1097" s="1"/>
      <c r="Y1097" s="1"/>
      <c r="Z1097" s="1">
        <f>Table1913[[#This Row],[Quantity2]]*Table1913[[#This Row],[U Cost]]</f>
        <v>0</v>
      </c>
      <c r="AB1097" s="1"/>
      <c r="AC1097" s="1"/>
      <c r="AD1097" s="1">
        <f t="shared" si="121"/>
        <v>0</v>
      </c>
      <c r="AE1097" s="1"/>
      <c r="AF1097" s="1">
        <f>SUM(Table1913[[#This Row],[Total 
Paid]:[Shipping 
Charged]])</f>
        <v>0</v>
      </c>
      <c r="AG1097" s="1"/>
      <c r="AH1097" s="1"/>
      <c r="AI1097" s="1">
        <f t="shared" si="122"/>
        <v>0</v>
      </c>
      <c r="AK1097" s="1"/>
      <c r="AL1097" s="1"/>
      <c r="AM1097" s="1"/>
      <c r="AN1097" s="1"/>
      <c r="AP1097" s="30"/>
      <c r="AQ1097" s="1"/>
      <c r="AR1097" s="1">
        <f t="shared" si="120"/>
        <v>0</v>
      </c>
      <c r="AS1097" s="1"/>
      <c r="AT1097" s="1"/>
      <c r="AU1097" s="2">
        <f t="shared" si="123"/>
        <v>0</v>
      </c>
      <c r="AW1097" s="1"/>
      <c r="AX1097" s="1"/>
      <c r="AY1097" s="1"/>
      <c r="AZ1097" s="2">
        <f t="shared" si="116"/>
        <v>0</v>
      </c>
      <c r="BA1097" s="2">
        <f>SUM(AF1097,AH1097,-AZ1097,-Table1913[[#This Row],[Sale Fee]])</f>
        <v>0</v>
      </c>
      <c r="BC1097" s="1"/>
      <c r="BD1097" s="1"/>
      <c r="BE1097" s="1"/>
    </row>
    <row r="1098" spans="1:57" x14ac:dyDescent="0.25">
      <c r="A1098" s="1"/>
      <c r="B1098" s="1"/>
      <c r="E1098" s="4"/>
      <c r="F1098" s="4"/>
      <c r="Q1098" s="1"/>
      <c r="R1098" s="1"/>
      <c r="S1098" s="1"/>
      <c r="U1098" s="1"/>
      <c r="V1098" s="1"/>
      <c r="W1098" s="1"/>
      <c r="X1098" s="1"/>
      <c r="Y1098" s="1"/>
      <c r="Z1098" s="1">
        <f>Table1913[[#This Row],[Quantity2]]*Table1913[[#This Row],[U Cost]]</f>
        <v>0</v>
      </c>
      <c r="AB1098" s="1"/>
      <c r="AC1098" s="1"/>
      <c r="AD1098" s="1">
        <f t="shared" si="121"/>
        <v>0</v>
      </c>
      <c r="AE1098" s="1"/>
      <c r="AF1098" s="1">
        <f>SUM(Table1913[[#This Row],[Total 
Paid]:[Shipping 
Charged]])</f>
        <v>0</v>
      </c>
      <c r="AG1098" s="1"/>
      <c r="AH1098" s="1"/>
      <c r="AI1098" s="1">
        <f t="shared" si="122"/>
        <v>0</v>
      </c>
      <c r="AK1098" s="1"/>
      <c r="AL1098" s="1"/>
      <c r="AM1098" s="1"/>
      <c r="AN1098" s="1"/>
      <c r="AP1098" s="30"/>
      <c r="AQ1098" s="1"/>
      <c r="AR1098" s="1">
        <f t="shared" si="120"/>
        <v>0</v>
      </c>
      <c r="AS1098" s="1"/>
      <c r="AT1098" s="1"/>
      <c r="AU1098" s="2">
        <f t="shared" si="123"/>
        <v>0</v>
      </c>
      <c r="AW1098" s="1"/>
      <c r="AX1098" s="1"/>
      <c r="AY1098" s="1"/>
      <c r="AZ1098" s="2">
        <f t="shared" si="116"/>
        <v>0</v>
      </c>
      <c r="BA1098" s="2">
        <f>SUM(AF1098,AH1098,-AZ1098,-Table1913[[#This Row],[Sale Fee]])</f>
        <v>0</v>
      </c>
      <c r="BC1098" s="1"/>
      <c r="BD1098" s="1"/>
      <c r="BE1098" s="1"/>
    </row>
    <row r="1099" spans="1:57" x14ac:dyDescent="0.25">
      <c r="A1099" s="1"/>
      <c r="B1099" s="1"/>
      <c r="E1099" s="4"/>
      <c r="F1099" s="4"/>
      <c r="Q1099" s="1"/>
      <c r="R1099" s="1"/>
      <c r="S1099" s="1"/>
      <c r="U1099" s="1"/>
      <c r="V1099" s="1"/>
      <c r="W1099" s="1"/>
      <c r="X1099" s="1"/>
      <c r="Y1099" s="1"/>
      <c r="Z1099" s="1">
        <f>Table1913[[#This Row],[Quantity2]]*Table1913[[#This Row],[U Cost]]</f>
        <v>0</v>
      </c>
      <c r="AB1099" s="1"/>
      <c r="AC1099" s="1"/>
      <c r="AD1099" s="1">
        <f t="shared" si="121"/>
        <v>0</v>
      </c>
      <c r="AE1099" s="1"/>
      <c r="AF1099" s="1">
        <f>SUM(Table1913[[#This Row],[Total 
Paid]:[Shipping 
Charged]])</f>
        <v>0</v>
      </c>
      <c r="AG1099" s="1"/>
      <c r="AH1099" s="1"/>
      <c r="AI1099" s="1">
        <f t="shared" si="122"/>
        <v>0</v>
      </c>
      <c r="AK1099" s="1"/>
      <c r="AL1099" s="1"/>
      <c r="AM1099" s="1"/>
      <c r="AN1099" s="1"/>
      <c r="AP1099" s="30"/>
      <c r="AQ1099" s="1"/>
      <c r="AR1099" s="1">
        <f t="shared" si="120"/>
        <v>0</v>
      </c>
      <c r="AS1099" s="1"/>
      <c r="AT1099" s="1"/>
      <c r="AU1099" s="2">
        <f t="shared" si="123"/>
        <v>0</v>
      </c>
      <c r="AW1099" s="1"/>
      <c r="AX1099" s="1"/>
      <c r="AY1099" s="1"/>
      <c r="AZ1099" s="2">
        <f t="shared" si="116"/>
        <v>0</v>
      </c>
      <c r="BA1099" s="2">
        <f>SUM(AF1099,AH1099,-AZ1099,-Table1913[[#This Row],[Sale Fee]])</f>
        <v>0</v>
      </c>
      <c r="BC1099" s="1"/>
      <c r="BD1099" s="1"/>
      <c r="BE1099" s="1"/>
    </row>
    <row r="1100" spans="1:57" x14ac:dyDescent="0.25">
      <c r="A1100" s="1"/>
      <c r="B1100" s="1"/>
      <c r="E1100" s="4"/>
      <c r="F1100" s="4"/>
      <c r="O1100" s="49"/>
      <c r="Q1100" s="1"/>
      <c r="R1100" s="1"/>
      <c r="S1100" s="1"/>
      <c r="U1100" s="1"/>
      <c r="V1100" s="1"/>
      <c r="W1100" s="1"/>
      <c r="X1100" s="1"/>
      <c r="Y1100" s="1"/>
      <c r="Z1100" s="1">
        <f>Table1913[[#This Row],[Quantity2]]*Table1913[[#This Row],[U Cost]]</f>
        <v>0</v>
      </c>
      <c r="AB1100" s="1"/>
      <c r="AC1100" s="1"/>
      <c r="AD1100" s="1">
        <f t="shared" si="121"/>
        <v>0</v>
      </c>
      <c r="AE1100" s="1"/>
      <c r="AF1100" s="1">
        <f>SUM(Table1913[[#This Row],[Total 
Paid]:[Shipping 
Charged]])</f>
        <v>0</v>
      </c>
      <c r="AG1100" s="1"/>
      <c r="AH1100" s="1"/>
      <c r="AI1100" s="1">
        <f t="shared" si="122"/>
        <v>0</v>
      </c>
      <c r="AK1100" s="1"/>
      <c r="AL1100" s="1"/>
      <c r="AM1100" s="1"/>
      <c r="AN1100" s="1"/>
      <c r="AP1100" s="30"/>
      <c r="AQ1100" s="1"/>
      <c r="AR1100" s="1">
        <f t="shared" si="120"/>
        <v>0</v>
      </c>
      <c r="AS1100" s="1"/>
      <c r="AT1100" s="1"/>
      <c r="AU1100" s="2">
        <f t="shared" si="123"/>
        <v>0</v>
      </c>
      <c r="AW1100" s="1"/>
      <c r="AX1100" s="1"/>
      <c r="AY1100" s="1"/>
      <c r="AZ1100" s="2">
        <f t="shared" si="116"/>
        <v>0</v>
      </c>
      <c r="BA1100" s="2">
        <f>SUM(AF1100,AH1100,-AZ1100,-Table1913[[#This Row],[Sale Fee]])</f>
        <v>0</v>
      </c>
      <c r="BC1100" s="1"/>
      <c r="BD1100" s="1"/>
      <c r="BE1100" s="1"/>
    </row>
    <row r="1101" spans="1:57" x14ac:dyDescent="0.25">
      <c r="A1101" s="1"/>
      <c r="B1101" s="1"/>
      <c r="E1101" s="4"/>
      <c r="F1101" s="4"/>
      <c r="O1101" s="49"/>
      <c r="Q1101" s="1"/>
      <c r="R1101" s="1"/>
      <c r="S1101" s="1"/>
      <c r="U1101" s="1"/>
      <c r="V1101" s="1"/>
      <c r="W1101" s="1"/>
      <c r="X1101" s="1"/>
      <c r="Y1101" s="1"/>
      <c r="Z1101" s="1">
        <f>Table1913[[#This Row],[Quantity2]]*Table1913[[#This Row],[U Cost]]</f>
        <v>0</v>
      </c>
      <c r="AB1101" s="1"/>
      <c r="AC1101" s="1"/>
      <c r="AD1101" s="1">
        <f t="shared" si="121"/>
        <v>0</v>
      </c>
      <c r="AE1101" s="1"/>
      <c r="AF1101" s="1">
        <f>SUM(Table1913[[#This Row],[Total 
Paid]:[Shipping 
Charged]])</f>
        <v>0</v>
      </c>
      <c r="AG1101" s="1"/>
      <c r="AH1101" s="1"/>
      <c r="AI1101" s="1">
        <f t="shared" si="122"/>
        <v>0</v>
      </c>
      <c r="AK1101" s="1"/>
      <c r="AL1101" s="1"/>
      <c r="AM1101" s="1"/>
      <c r="AN1101" s="1"/>
      <c r="AP1101" s="30"/>
      <c r="AQ1101" s="1"/>
      <c r="AR1101" s="1">
        <f t="shared" si="120"/>
        <v>0</v>
      </c>
      <c r="AS1101" s="1"/>
      <c r="AT1101" s="1"/>
      <c r="AU1101" s="2">
        <f t="shared" si="123"/>
        <v>0</v>
      </c>
      <c r="AW1101" s="1"/>
      <c r="AX1101" s="1"/>
      <c r="AY1101" s="1"/>
      <c r="AZ1101" s="2">
        <f t="shared" si="116"/>
        <v>0</v>
      </c>
      <c r="BA1101" s="2">
        <f>SUM(AF1101,AH1101,-AZ1101,-Table1913[[#This Row],[Sale Fee]])</f>
        <v>0</v>
      </c>
      <c r="BC1101" s="1"/>
      <c r="BD1101" s="1"/>
      <c r="BE1101" s="1"/>
    </row>
    <row r="1102" spans="1:57" x14ac:dyDescent="0.25">
      <c r="A1102" s="1"/>
      <c r="B1102" s="1"/>
      <c r="E1102" s="4"/>
      <c r="F1102" s="4"/>
      <c r="Q1102" s="1"/>
      <c r="R1102" s="1"/>
      <c r="S1102" s="1"/>
      <c r="U1102" s="1"/>
      <c r="V1102" s="1"/>
      <c r="W1102" s="1"/>
      <c r="X1102" s="1"/>
      <c r="Y1102" s="1"/>
      <c r="Z1102" s="1">
        <f>Table1913[[#This Row],[Quantity2]]*Table1913[[#This Row],[U Cost]]</f>
        <v>0</v>
      </c>
      <c r="AB1102" s="1"/>
      <c r="AC1102" s="1"/>
      <c r="AD1102" s="1">
        <f t="shared" si="121"/>
        <v>0</v>
      </c>
      <c r="AE1102" s="1"/>
      <c r="AF1102" s="1">
        <f>SUM(Table1913[[#This Row],[Total 
Paid]:[Shipping 
Charged]])</f>
        <v>0</v>
      </c>
      <c r="AG1102" s="1"/>
      <c r="AH1102" s="1"/>
      <c r="AI1102" s="1">
        <f t="shared" si="122"/>
        <v>0</v>
      </c>
      <c r="AK1102" s="1"/>
      <c r="AL1102" s="1"/>
      <c r="AM1102" s="1"/>
      <c r="AN1102" s="1"/>
      <c r="AP1102" s="30"/>
      <c r="AQ1102" s="1"/>
      <c r="AR1102" s="1">
        <f t="shared" ref="AR1102:AR1206" si="124">AQ1102*AP1102</f>
        <v>0</v>
      </c>
      <c r="AS1102" s="1"/>
      <c r="AT1102" s="1"/>
      <c r="AU1102" s="2">
        <f t="shared" si="123"/>
        <v>0</v>
      </c>
      <c r="AW1102" s="1"/>
      <c r="AX1102" s="1"/>
      <c r="AY1102" s="1"/>
      <c r="AZ1102" s="2">
        <f t="shared" si="116"/>
        <v>0</v>
      </c>
      <c r="BA1102" s="2">
        <f>SUM(AF1102,AH1102,-AZ1102,-Table1913[[#This Row],[Sale Fee]])</f>
        <v>0</v>
      </c>
      <c r="BC1102" s="1"/>
      <c r="BD1102" s="1"/>
      <c r="BE1102" s="1"/>
    </row>
    <row r="1103" spans="1:57" x14ac:dyDescent="0.25">
      <c r="A1103" s="1"/>
      <c r="B1103" s="1"/>
      <c r="E1103" s="4"/>
      <c r="F1103" s="4"/>
      <c r="Q1103" s="1"/>
      <c r="R1103" s="1"/>
      <c r="S1103" s="1"/>
      <c r="U1103" s="1"/>
      <c r="V1103" s="1"/>
      <c r="W1103" s="1"/>
      <c r="X1103" s="1"/>
      <c r="Y1103" s="1"/>
      <c r="Z1103" s="1">
        <f>Table1913[[#This Row],[Quantity2]]*Table1913[[#This Row],[U Cost]]</f>
        <v>0</v>
      </c>
      <c r="AB1103" s="1"/>
      <c r="AC1103" s="1"/>
      <c r="AD1103" s="1">
        <f t="shared" si="121"/>
        <v>0</v>
      </c>
      <c r="AE1103" s="1"/>
      <c r="AF1103" s="1">
        <f>SUM(Table1913[[#This Row],[Total 
Paid]:[Shipping 
Charged]])</f>
        <v>0</v>
      </c>
      <c r="AG1103" s="1"/>
      <c r="AH1103" s="1"/>
      <c r="AI1103" s="1">
        <f t="shared" si="122"/>
        <v>0</v>
      </c>
      <c r="AK1103" s="1"/>
      <c r="AL1103" s="1"/>
      <c r="AM1103" s="1"/>
      <c r="AN1103" s="1"/>
      <c r="AP1103" s="30"/>
      <c r="AQ1103" s="1"/>
      <c r="AR1103" s="1">
        <f t="shared" si="124"/>
        <v>0</v>
      </c>
      <c r="AS1103" s="1"/>
      <c r="AT1103" s="1"/>
      <c r="AU1103" s="2">
        <f t="shared" si="123"/>
        <v>0</v>
      </c>
      <c r="AW1103" s="1"/>
      <c r="AX1103" s="1"/>
      <c r="AY1103" s="1"/>
      <c r="AZ1103" s="2">
        <f t="shared" si="116"/>
        <v>0</v>
      </c>
      <c r="BA1103" s="2">
        <f>SUM(AF1103,AH1103,-AZ1103,-Table1913[[#This Row],[Sale Fee]])</f>
        <v>0</v>
      </c>
      <c r="BC1103" s="1"/>
      <c r="BD1103" s="1"/>
      <c r="BE1103" s="1"/>
    </row>
    <row r="1104" spans="1:57" x14ac:dyDescent="0.25">
      <c r="A1104" s="1"/>
      <c r="B1104" s="1"/>
      <c r="E1104" s="4"/>
      <c r="F1104" s="4"/>
      <c r="Q1104" s="1"/>
      <c r="R1104" s="1"/>
      <c r="S1104" s="1"/>
      <c r="U1104" s="1"/>
      <c r="V1104" s="1"/>
      <c r="W1104" s="1"/>
      <c r="X1104" s="1"/>
      <c r="Y1104" s="1"/>
      <c r="Z1104" s="1">
        <f>Table1913[[#This Row],[Quantity2]]*Table1913[[#This Row],[U Cost]]</f>
        <v>0</v>
      </c>
      <c r="AB1104" s="1"/>
      <c r="AC1104" s="1"/>
      <c r="AD1104" s="1">
        <f t="shared" si="121"/>
        <v>0</v>
      </c>
      <c r="AE1104" s="1"/>
      <c r="AF1104" s="1">
        <f>SUM(Table1913[[#This Row],[Total 
Paid]:[Shipping 
Charged]])</f>
        <v>0</v>
      </c>
      <c r="AG1104" s="1"/>
      <c r="AH1104" s="1"/>
      <c r="AI1104" s="1">
        <f t="shared" si="122"/>
        <v>0</v>
      </c>
      <c r="AK1104" s="1"/>
      <c r="AL1104" s="1"/>
      <c r="AM1104" s="1"/>
      <c r="AN1104" s="1"/>
      <c r="AP1104" s="30"/>
      <c r="AQ1104" s="1"/>
      <c r="AR1104" s="1">
        <f t="shared" si="124"/>
        <v>0</v>
      </c>
      <c r="AS1104" s="1"/>
      <c r="AT1104" s="1"/>
      <c r="AU1104" s="2">
        <f t="shared" si="123"/>
        <v>0</v>
      </c>
      <c r="AW1104" s="1"/>
      <c r="AX1104" s="1"/>
      <c r="AY1104" s="1"/>
      <c r="AZ1104" s="2">
        <f t="shared" si="116"/>
        <v>0</v>
      </c>
      <c r="BA1104" s="2">
        <f>SUM(AF1104,AH1104,-AZ1104,-Table1913[[#This Row],[Sale Fee]])</f>
        <v>0</v>
      </c>
      <c r="BC1104" s="1"/>
      <c r="BD1104" s="1"/>
      <c r="BE1104" s="1"/>
    </row>
    <row r="1105" spans="1:57" x14ac:dyDescent="0.25">
      <c r="A1105" s="1"/>
      <c r="B1105" s="1"/>
      <c r="E1105" s="4"/>
      <c r="F1105" s="4"/>
      <c r="Q1105" s="1"/>
      <c r="R1105" s="1"/>
      <c r="S1105" s="1"/>
      <c r="U1105" s="1"/>
      <c r="V1105" s="1"/>
      <c r="W1105" s="1"/>
      <c r="X1105" s="1"/>
      <c r="Y1105" s="1"/>
      <c r="Z1105" s="1">
        <f>Table1913[[#This Row],[Quantity2]]*Table1913[[#This Row],[U Cost]]</f>
        <v>0</v>
      </c>
      <c r="AB1105" s="1"/>
      <c r="AC1105" s="1"/>
      <c r="AD1105" s="1">
        <f t="shared" si="121"/>
        <v>0</v>
      </c>
      <c r="AE1105" s="1"/>
      <c r="AF1105" s="1">
        <f>SUM(Table1913[[#This Row],[Total 
Paid]:[Shipping 
Charged]])</f>
        <v>0</v>
      </c>
      <c r="AG1105" s="1"/>
      <c r="AH1105" s="1"/>
      <c r="AI1105" s="1">
        <f t="shared" si="122"/>
        <v>0</v>
      </c>
      <c r="AK1105" s="1"/>
      <c r="AL1105" s="1"/>
      <c r="AM1105" s="1"/>
      <c r="AN1105" s="1"/>
      <c r="AP1105" s="30"/>
      <c r="AQ1105" s="1"/>
      <c r="AR1105" s="1">
        <f t="shared" si="124"/>
        <v>0</v>
      </c>
      <c r="AS1105" s="1"/>
      <c r="AT1105" s="1"/>
      <c r="AU1105" s="2">
        <f t="shared" si="123"/>
        <v>0</v>
      </c>
      <c r="AW1105" s="1"/>
      <c r="AX1105" s="1"/>
      <c r="AY1105" s="1"/>
      <c r="AZ1105" s="2">
        <f t="shared" si="116"/>
        <v>0</v>
      </c>
      <c r="BA1105" s="2">
        <f>SUM(AF1105,AH1105,-AZ1105,-Table1913[[#This Row],[Sale Fee]])</f>
        <v>0</v>
      </c>
      <c r="BC1105" s="1"/>
      <c r="BD1105" s="1"/>
      <c r="BE1105" s="1"/>
    </row>
    <row r="1106" spans="1:57" x14ac:dyDescent="0.25">
      <c r="A1106" s="1"/>
      <c r="B1106" s="1"/>
      <c r="E1106" s="4"/>
      <c r="F1106" s="4"/>
      <c r="Q1106" s="1"/>
      <c r="R1106" s="1"/>
      <c r="S1106" s="1"/>
      <c r="U1106" s="1"/>
      <c r="V1106" s="1"/>
      <c r="W1106" s="1"/>
      <c r="X1106" s="1"/>
      <c r="Y1106" s="1"/>
      <c r="Z1106" s="1">
        <f>Table1913[[#This Row],[Quantity2]]*Table1913[[#This Row],[U Cost]]</f>
        <v>0</v>
      </c>
      <c r="AB1106" s="1"/>
      <c r="AC1106" s="1"/>
      <c r="AD1106" s="1">
        <f t="shared" si="121"/>
        <v>0</v>
      </c>
      <c r="AE1106" s="1"/>
      <c r="AF1106" s="1">
        <f>SUM(Table1913[[#This Row],[Total 
Paid]:[Shipping 
Charged]])</f>
        <v>0</v>
      </c>
      <c r="AG1106" s="1"/>
      <c r="AH1106" s="1"/>
      <c r="AI1106" s="1">
        <f t="shared" si="122"/>
        <v>0</v>
      </c>
      <c r="AK1106" s="1"/>
      <c r="AL1106" s="1"/>
      <c r="AM1106" s="1"/>
      <c r="AN1106" s="1"/>
      <c r="AP1106" s="30"/>
      <c r="AQ1106" s="1"/>
      <c r="AR1106" s="1">
        <f t="shared" si="124"/>
        <v>0</v>
      </c>
      <c r="AS1106" s="1"/>
      <c r="AT1106" s="1"/>
      <c r="AU1106" s="2">
        <f t="shared" si="123"/>
        <v>0</v>
      </c>
      <c r="AW1106" s="1"/>
      <c r="AX1106" s="1"/>
      <c r="AY1106" s="1"/>
      <c r="AZ1106" s="2">
        <f t="shared" si="116"/>
        <v>0</v>
      </c>
      <c r="BA1106" s="2">
        <f>SUM(AF1106,AH1106,-AZ1106,-Table1913[[#This Row],[Sale Fee]])</f>
        <v>0</v>
      </c>
      <c r="BC1106" s="1"/>
      <c r="BD1106" s="1"/>
      <c r="BE1106" s="1"/>
    </row>
    <row r="1107" spans="1:57" x14ac:dyDescent="0.25">
      <c r="A1107" s="1"/>
      <c r="B1107" s="1"/>
      <c r="E1107" s="4"/>
      <c r="F1107" s="4"/>
      <c r="Q1107" s="1"/>
      <c r="R1107" s="1"/>
      <c r="S1107" s="1"/>
      <c r="U1107" s="1"/>
      <c r="V1107" s="1"/>
      <c r="W1107" s="1"/>
      <c r="X1107" s="1"/>
      <c r="Y1107" s="1"/>
      <c r="Z1107" s="1">
        <f>Table1913[[#This Row],[Quantity2]]*Table1913[[#This Row],[U Cost]]</f>
        <v>0</v>
      </c>
      <c r="AB1107" s="1"/>
      <c r="AC1107" s="1"/>
      <c r="AD1107" s="1">
        <f t="shared" si="121"/>
        <v>0</v>
      </c>
      <c r="AE1107" s="1"/>
      <c r="AF1107" s="1">
        <f>SUM(Table1913[[#This Row],[Total 
Paid]:[Shipping 
Charged]])</f>
        <v>0</v>
      </c>
      <c r="AG1107" s="1"/>
      <c r="AH1107" s="1"/>
      <c r="AI1107" s="1">
        <f t="shared" si="122"/>
        <v>0</v>
      </c>
      <c r="AK1107" s="1"/>
      <c r="AL1107" s="1"/>
      <c r="AM1107" s="1"/>
      <c r="AN1107" s="1"/>
      <c r="AP1107" s="30"/>
      <c r="AQ1107" s="1"/>
      <c r="AR1107" s="1">
        <f t="shared" si="124"/>
        <v>0</v>
      </c>
      <c r="AS1107" s="1"/>
      <c r="AT1107" s="1"/>
      <c r="AU1107" s="2">
        <f t="shared" si="123"/>
        <v>0</v>
      </c>
      <c r="AW1107" s="1"/>
      <c r="AX1107" s="1"/>
      <c r="AY1107" s="1"/>
      <c r="AZ1107" s="2">
        <f t="shared" si="116"/>
        <v>0</v>
      </c>
      <c r="BA1107" s="2">
        <f>SUM(AF1107,AH1107,-AZ1107,-Table1913[[#This Row],[Sale Fee]])</f>
        <v>0</v>
      </c>
      <c r="BC1107" s="1"/>
      <c r="BD1107" s="1"/>
      <c r="BE1107" s="1"/>
    </row>
    <row r="1108" spans="1:57" x14ac:dyDescent="0.25">
      <c r="A1108" s="1"/>
      <c r="B1108" s="1"/>
      <c r="E1108" s="4"/>
      <c r="F1108" s="4"/>
      <c r="Q1108" s="1"/>
      <c r="R1108" s="1"/>
      <c r="S1108" s="1"/>
      <c r="U1108" s="1"/>
      <c r="V1108" s="1"/>
      <c r="W1108" s="1"/>
      <c r="X1108" s="1"/>
      <c r="Y1108" s="1"/>
      <c r="Z1108" s="1">
        <f>Table1913[[#This Row],[Quantity2]]*Table1913[[#This Row],[U Cost]]</f>
        <v>0</v>
      </c>
      <c r="AB1108" s="1"/>
      <c r="AC1108" s="1"/>
      <c r="AD1108" s="1">
        <f t="shared" si="121"/>
        <v>0</v>
      </c>
      <c r="AE1108" s="1"/>
      <c r="AF1108" s="1">
        <f>SUM(Table1913[[#This Row],[Total 
Paid]:[Shipping 
Charged]])</f>
        <v>0</v>
      </c>
      <c r="AG1108" s="1"/>
      <c r="AH1108" s="1"/>
      <c r="AI1108" s="1">
        <f t="shared" si="122"/>
        <v>0</v>
      </c>
      <c r="AK1108" s="1"/>
      <c r="AL1108" s="1"/>
      <c r="AM1108" s="1"/>
      <c r="AN1108" s="1"/>
      <c r="AP1108" s="30"/>
      <c r="AQ1108" s="1"/>
      <c r="AR1108" s="1">
        <f t="shared" si="124"/>
        <v>0</v>
      </c>
      <c r="AS1108" s="1"/>
      <c r="AT1108" s="1"/>
      <c r="AU1108" s="2">
        <f t="shared" si="123"/>
        <v>0</v>
      </c>
      <c r="AW1108" s="1"/>
      <c r="AX1108" s="1"/>
      <c r="AY1108" s="1"/>
      <c r="AZ1108" s="2">
        <f t="shared" si="116"/>
        <v>0</v>
      </c>
      <c r="BA1108" s="2">
        <f>SUM(AF1108,AH1108,-AZ1108,-Table1913[[#This Row],[Sale Fee]])</f>
        <v>0</v>
      </c>
      <c r="BC1108" s="1"/>
      <c r="BD1108" s="1"/>
      <c r="BE1108" s="1"/>
    </row>
    <row r="1109" spans="1:57" x14ac:dyDescent="0.25">
      <c r="A1109" s="1"/>
      <c r="B1109" s="1"/>
      <c r="E1109" s="4"/>
      <c r="F1109" s="4"/>
      <c r="Q1109" s="1"/>
      <c r="R1109" s="1"/>
      <c r="S1109" s="1"/>
      <c r="U1109" s="1"/>
      <c r="V1109" s="1"/>
      <c r="W1109" s="1"/>
      <c r="X1109" s="1"/>
      <c r="Y1109" s="1"/>
      <c r="Z1109" s="1">
        <f>Table1913[[#This Row],[Quantity2]]*Table1913[[#This Row],[U Cost]]</f>
        <v>0</v>
      </c>
      <c r="AB1109" s="1"/>
      <c r="AC1109" s="1"/>
      <c r="AD1109" s="1">
        <f t="shared" si="121"/>
        <v>0</v>
      </c>
      <c r="AE1109" s="1"/>
      <c r="AF1109" s="1">
        <f>SUM(Table1913[[#This Row],[Total 
Paid]:[Shipping 
Charged]])</f>
        <v>0</v>
      </c>
      <c r="AG1109" s="1"/>
      <c r="AH1109" s="1"/>
      <c r="AI1109" s="1">
        <f t="shared" si="122"/>
        <v>0</v>
      </c>
      <c r="AK1109" s="1"/>
      <c r="AL1109" s="1"/>
      <c r="AM1109" s="1"/>
      <c r="AN1109" s="1"/>
      <c r="AP1109" s="30"/>
      <c r="AQ1109" s="1"/>
      <c r="AR1109" s="1">
        <f t="shared" si="124"/>
        <v>0</v>
      </c>
      <c r="AS1109" s="1"/>
      <c r="AT1109" s="1"/>
      <c r="AU1109" s="2">
        <f t="shared" si="123"/>
        <v>0</v>
      </c>
      <c r="AW1109" s="1"/>
      <c r="AX1109" s="1"/>
      <c r="AY1109" s="1"/>
      <c r="AZ1109" s="2">
        <f t="shared" si="116"/>
        <v>0</v>
      </c>
      <c r="BA1109" s="2">
        <f>SUM(AF1109,AH1109,-AZ1109,-Table1913[[#This Row],[Sale Fee]])</f>
        <v>0</v>
      </c>
      <c r="BC1109" s="1"/>
      <c r="BD1109" s="1"/>
      <c r="BE1109" s="1"/>
    </row>
    <row r="1110" spans="1:57" x14ac:dyDescent="0.25">
      <c r="A1110" s="1"/>
      <c r="B1110" s="1"/>
      <c r="E1110" s="4"/>
      <c r="F1110" s="4"/>
      <c r="Q1110" s="1"/>
      <c r="R1110" s="1"/>
      <c r="S1110" s="1"/>
      <c r="U1110" s="1"/>
      <c r="V1110" s="1"/>
      <c r="W1110" s="1"/>
      <c r="X1110" s="1"/>
      <c r="Y1110" s="1"/>
      <c r="Z1110" s="1">
        <f>Table1913[[#This Row],[Quantity2]]*Table1913[[#This Row],[U Cost]]</f>
        <v>0</v>
      </c>
      <c r="AB1110" s="1"/>
      <c r="AC1110" s="1"/>
      <c r="AD1110" s="1">
        <f t="shared" si="121"/>
        <v>0</v>
      </c>
      <c r="AE1110" s="1"/>
      <c r="AF1110" s="1">
        <f>SUM(Table1913[[#This Row],[Total 
Paid]:[Shipping 
Charged]])</f>
        <v>0</v>
      </c>
      <c r="AG1110" s="1"/>
      <c r="AH1110" s="1"/>
      <c r="AI1110" s="1">
        <f t="shared" si="122"/>
        <v>0</v>
      </c>
      <c r="AK1110" s="1"/>
      <c r="AL1110" s="1"/>
      <c r="AM1110" s="1"/>
      <c r="AN1110" s="1"/>
      <c r="AP1110" s="30"/>
      <c r="AQ1110" s="1"/>
      <c r="AR1110" s="1">
        <f t="shared" si="124"/>
        <v>0</v>
      </c>
      <c r="AS1110" s="1"/>
      <c r="AT1110" s="1"/>
      <c r="AU1110" s="2">
        <f t="shared" si="123"/>
        <v>0</v>
      </c>
      <c r="AW1110" s="1"/>
      <c r="AX1110" s="1"/>
      <c r="AY1110" s="1"/>
      <c r="AZ1110" s="2">
        <f t="shared" si="116"/>
        <v>0</v>
      </c>
      <c r="BA1110" s="2">
        <f>SUM(AF1110,AH1110,-AZ1110,-Table1913[[#This Row],[Sale Fee]])</f>
        <v>0</v>
      </c>
      <c r="BC1110" s="1"/>
      <c r="BD1110" s="1"/>
      <c r="BE1110" s="1"/>
    </row>
    <row r="1111" spans="1:57" x14ac:dyDescent="0.25">
      <c r="A1111" s="1"/>
      <c r="B1111" s="1"/>
      <c r="E1111" s="4"/>
      <c r="F1111" s="4"/>
      <c r="Q1111" s="1"/>
      <c r="R1111" s="1"/>
      <c r="S1111" s="1"/>
      <c r="U1111" s="1"/>
      <c r="V1111" s="1"/>
      <c r="W1111" s="1"/>
      <c r="X1111" s="1"/>
      <c r="Y1111" s="1"/>
      <c r="Z1111" s="1">
        <f>Table1913[[#This Row],[Quantity2]]*Table1913[[#This Row],[U Cost]]</f>
        <v>0</v>
      </c>
      <c r="AB1111" s="1"/>
      <c r="AC1111" s="1"/>
      <c r="AD1111" s="1">
        <f t="shared" si="121"/>
        <v>0</v>
      </c>
      <c r="AE1111" s="1"/>
      <c r="AF1111" s="1">
        <f>SUM(Table1913[[#This Row],[Total 
Paid]:[Shipping 
Charged]])</f>
        <v>0</v>
      </c>
      <c r="AG1111" s="1"/>
      <c r="AH1111" s="1"/>
      <c r="AI1111" s="1">
        <f t="shared" si="122"/>
        <v>0</v>
      </c>
      <c r="AK1111" s="1"/>
      <c r="AL1111" s="1"/>
      <c r="AM1111" s="1"/>
      <c r="AN1111" s="1"/>
      <c r="AP1111" s="30"/>
      <c r="AQ1111" s="1"/>
      <c r="AR1111" s="1">
        <f t="shared" si="124"/>
        <v>0</v>
      </c>
      <c r="AS1111" s="1"/>
      <c r="AT1111" s="1"/>
      <c r="AU1111" s="2">
        <f t="shared" si="123"/>
        <v>0</v>
      </c>
      <c r="AW1111" s="1"/>
      <c r="AX1111" s="1"/>
      <c r="AY1111" s="1"/>
      <c r="AZ1111" s="2">
        <f t="shared" si="116"/>
        <v>0</v>
      </c>
      <c r="BA1111" s="2">
        <f>SUM(AF1111,AH1111,-AZ1111,-Table1913[[#This Row],[Sale Fee]])</f>
        <v>0</v>
      </c>
      <c r="BC1111" s="1"/>
      <c r="BD1111" s="1"/>
      <c r="BE1111" s="1"/>
    </row>
    <row r="1112" spans="1:57" x14ac:dyDescent="0.25">
      <c r="A1112" s="1"/>
      <c r="B1112" s="1"/>
      <c r="E1112" s="4"/>
      <c r="F1112" s="4"/>
      <c r="Q1112" s="1"/>
      <c r="R1112" s="1"/>
      <c r="S1112" s="1"/>
      <c r="U1112" s="1"/>
      <c r="V1112" s="1"/>
      <c r="W1112" s="1"/>
      <c r="X1112" s="1"/>
      <c r="Y1112" s="1"/>
      <c r="Z1112" s="1">
        <f>Table1913[[#This Row],[Quantity2]]*Table1913[[#This Row],[U Cost]]</f>
        <v>0</v>
      </c>
      <c r="AB1112" s="1"/>
      <c r="AC1112" s="1"/>
      <c r="AD1112" s="1">
        <f t="shared" si="121"/>
        <v>0</v>
      </c>
      <c r="AE1112" s="1"/>
      <c r="AF1112" s="1">
        <f>SUM(Table1913[[#This Row],[Total 
Paid]:[Shipping 
Charged]])</f>
        <v>0</v>
      </c>
      <c r="AG1112" s="1"/>
      <c r="AH1112" s="1"/>
      <c r="AI1112" s="1">
        <f t="shared" si="122"/>
        <v>0</v>
      </c>
      <c r="AK1112" s="1"/>
      <c r="AL1112" s="1"/>
      <c r="AM1112" s="1"/>
      <c r="AN1112" s="1"/>
      <c r="AP1112" s="30"/>
      <c r="AQ1112" s="1"/>
      <c r="AR1112" s="1">
        <f t="shared" si="124"/>
        <v>0</v>
      </c>
      <c r="AS1112" s="1"/>
      <c r="AT1112" s="1"/>
      <c r="AU1112" s="2">
        <f t="shared" si="123"/>
        <v>0</v>
      </c>
      <c r="AW1112" s="1"/>
      <c r="AX1112" s="1"/>
      <c r="AY1112" s="1"/>
      <c r="AZ1112" s="2">
        <f t="shared" si="116"/>
        <v>0</v>
      </c>
      <c r="BA1112" s="2">
        <f>SUM(AF1112,AH1112,-AZ1112,-Table1913[[#This Row],[Sale Fee]])</f>
        <v>0</v>
      </c>
      <c r="BC1112" s="1"/>
      <c r="BD1112" s="1"/>
      <c r="BE1112" s="1"/>
    </row>
    <row r="1113" spans="1:57" x14ac:dyDescent="0.25">
      <c r="A1113" s="1"/>
      <c r="B1113" s="1"/>
      <c r="E1113" s="4"/>
      <c r="F1113" s="4"/>
      <c r="Q1113" s="1"/>
      <c r="R1113" s="1"/>
      <c r="S1113" s="1"/>
      <c r="U1113" s="1"/>
      <c r="V1113" s="1"/>
      <c r="W1113" s="1"/>
      <c r="X1113" s="1"/>
      <c r="Y1113" s="1"/>
      <c r="Z1113" s="1">
        <f>Table1913[[#This Row],[Quantity2]]*Table1913[[#This Row],[U Cost]]</f>
        <v>0</v>
      </c>
      <c r="AB1113" s="1"/>
      <c r="AC1113" s="1"/>
      <c r="AD1113" s="1">
        <f t="shared" si="121"/>
        <v>0</v>
      </c>
      <c r="AE1113" s="1"/>
      <c r="AF1113" s="1">
        <f>SUM(Table1913[[#This Row],[Total 
Paid]:[Shipping 
Charged]])</f>
        <v>0</v>
      </c>
      <c r="AG1113" s="1"/>
      <c r="AH1113" s="1"/>
      <c r="AI1113" s="1">
        <f t="shared" si="122"/>
        <v>0</v>
      </c>
      <c r="AK1113" s="1"/>
      <c r="AL1113" s="1"/>
      <c r="AM1113" s="1"/>
      <c r="AN1113" s="1"/>
      <c r="AP1113" s="30"/>
      <c r="AQ1113" s="1"/>
      <c r="AR1113" s="1">
        <f t="shared" si="124"/>
        <v>0</v>
      </c>
      <c r="AS1113" s="1"/>
      <c r="AT1113" s="1"/>
      <c r="AU1113" s="2">
        <f t="shared" si="123"/>
        <v>0</v>
      </c>
      <c r="AW1113" s="1"/>
      <c r="AX1113" s="1"/>
      <c r="AY1113" s="1"/>
      <c r="AZ1113" s="2">
        <f t="shared" ref="AZ1113:AZ1132" si="125">SUM(AU1113,AW1113,AX1113,AY1113)</f>
        <v>0</v>
      </c>
      <c r="BA1113" s="2">
        <f>SUM(AF1113,AH1113,-AZ1113,-Table1913[[#This Row],[Sale Fee]])</f>
        <v>0</v>
      </c>
      <c r="BC1113" s="1"/>
      <c r="BD1113" s="1"/>
      <c r="BE1113" s="1"/>
    </row>
    <row r="1114" spans="1:57" x14ac:dyDescent="0.25">
      <c r="A1114" s="1"/>
      <c r="B1114" s="1"/>
      <c r="E1114" s="4"/>
      <c r="F1114" s="4"/>
      <c r="Q1114" s="1"/>
      <c r="R1114" s="1"/>
      <c r="S1114" s="1"/>
      <c r="U1114" s="1"/>
      <c r="V1114" s="1"/>
      <c r="W1114" s="1"/>
      <c r="X1114" s="1"/>
      <c r="Y1114" s="1"/>
      <c r="Z1114" s="1">
        <f>Table1913[[#This Row],[Quantity2]]*Table1913[[#This Row],[U Cost]]</f>
        <v>0</v>
      </c>
      <c r="AB1114" s="1"/>
      <c r="AC1114" s="1"/>
      <c r="AD1114" s="1">
        <f t="shared" si="121"/>
        <v>0</v>
      </c>
      <c r="AE1114" s="1"/>
      <c r="AF1114" s="1">
        <f>SUM(Table1913[[#This Row],[Total 
Paid]:[Shipping 
Charged]])</f>
        <v>0</v>
      </c>
      <c r="AG1114" s="1"/>
      <c r="AH1114" s="1"/>
      <c r="AI1114" s="1">
        <f t="shared" si="122"/>
        <v>0</v>
      </c>
      <c r="AK1114" s="1"/>
      <c r="AL1114" s="1"/>
      <c r="AM1114" s="1"/>
      <c r="AN1114" s="1"/>
      <c r="AP1114" s="30"/>
      <c r="AQ1114" s="1"/>
      <c r="AR1114" s="1">
        <f t="shared" si="124"/>
        <v>0</v>
      </c>
      <c r="AS1114" s="1"/>
      <c r="AT1114" s="1"/>
      <c r="AU1114" s="2">
        <f t="shared" si="123"/>
        <v>0</v>
      </c>
      <c r="AW1114" s="1"/>
      <c r="AX1114" s="1"/>
      <c r="AY1114" s="1"/>
      <c r="AZ1114" s="2">
        <f t="shared" si="125"/>
        <v>0</v>
      </c>
      <c r="BA1114" s="2">
        <f>SUM(AF1114,AH1114,-AZ1114,-Table1913[[#This Row],[Sale Fee]])</f>
        <v>0</v>
      </c>
      <c r="BC1114" s="1"/>
      <c r="BD1114" s="1"/>
      <c r="BE1114" s="1"/>
    </row>
    <row r="1115" spans="1:57" x14ac:dyDescent="0.25">
      <c r="A1115" s="1"/>
      <c r="B1115" s="1"/>
      <c r="E1115" s="4"/>
      <c r="F1115" s="4"/>
      <c r="Q1115" s="1"/>
      <c r="R1115" s="1"/>
      <c r="S1115" s="1"/>
      <c r="U1115" s="1"/>
      <c r="V1115" s="1"/>
      <c r="W1115" s="1"/>
      <c r="X1115" s="1"/>
      <c r="Y1115" s="1"/>
      <c r="Z1115" s="1">
        <f>Table1913[[#This Row],[Quantity2]]*Table1913[[#This Row],[U Cost]]</f>
        <v>0</v>
      </c>
      <c r="AB1115" s="1"/>
      <c r="AC1115" s="1"/>
      <c r="AD1115" s="1">
        <f t="shared" si="121"/>
        <v>0</v>
      </c>
      <c r="AE1115" s="1"/>
      <c r="AF1115" s="1">
        <f>SUM(Table1913[[#This Row],[Total 
Paid]:[Shipping 
Charged]])</f>
        <v>0</v>
      </c>
      <c r="AG1115" s="1"/>
      <c r="AH1115" s="1"/>
      <c r="AI1115" s="1">
        <f t="shared" si="122"/>
        <v>0</v>
      </c>
      <c r="AK1115" s="1"/>
      <c r="AL1115" s="1"/>
      <c r="AM1115" s="1"/>
      <c r="AN1115" s="1"/>
      <c r="AP1115" s="30"/>
      <c r="AQ1115" s="1"/>
      <c r="AR1115" s="1">
        <f t="shared" si="124"/>
        <v>0</v>
      </c>
      <c r="AS1115" s="1"/>
      <c r="AT1115" s="1"/>
      <c r="AU1115" s="2">
        <f t="shared" si="123"/>
        <v>0</v>
      </c>
      <c r="AW1115" s="1"/>
      <c r="AX1115" s="1"/>
      <c r="AY1115" s="1"/>
      <c r="AZ1115" s="2">
        <f t="shared" si="125"/>
        <v>0</v>
      </c>
      <c r="BA1115" s="2">
        <f>SUM(AF1115,AH1115,-AZ1115,-Table1913[[#This Row],[Sale Fee]])</f>
        <v>0</v>
      </c>
      <c r="BC1115" s="1"/>
      <c r="BD1115" s="1"/>
      <c r="BE1115" s="1"/>
    </row>
    <row r="1116" spans="1:57" x14ac:dyDescent="0.25">
      <c r="A1116" s="1"/>
      <c r="B1116" s="1"/>
      <c r="E1116" s="4"/>
      <c r="F1116" s="4"/>
      <c r="Q1116" s="1"/>
      <c r="R1116" s="1"/>
      <c r="S1116" s="1"/>
      <c r="U1116" s="1"/>
      <c r="V1116" s="1"/>
      <c r="W1116" s="1"/>
      <c r="X1116" s="1"/>
      <c r="Y1116" s="1"/>
      <c r="Z1116" s="1">
        <f>Table1913[[#This Row],[Quantity2]]*Table1913[[#This Row],[U Cost]]</f>
        <v>0</v>
      </c>
      <c r="AB1116" s="1"/>
      <c r="AC1116" s="1"/>
      <c r="AD1116" s="1">
        <f t="shared" si="121"/>
        <v>0</v>
      </c>
      <c r="AE1116" s="1"/>
      <c r="AF1116" s="1">
        <f>SUM(Table1913[[#This Row],[Total 
Paid]:[Shipping 
Charged]])</f>
        <v>0</v>
      </c>
      <c r="AG1116" s="1"/>
      <c r="AH1116" s="1"/>
      <c r="AI1116" s="1">
        <f t="shared" si="122"/>
        <v>0</v>
      </c>
      <c r="AK1116" s="1"/>
      <c r="AL1116" s="1"/>
      <c r="AM1116" s="1"/>
      <c r="AN1116" s="1"/>
      <c r="AP1116" s="30"/>
      <c r="AQ1116" s="1"/>
      <c r="AR1116" s="1">
        <f t="shared" si="124"/>
        <v>0</v>
      </c>
      <c r="AS1116" s="1"/>
      <c r="AT1116" s="1"/>
      <c r="AU1116" s="2">
        <f t="shared" si="123"/>
        <v>0</v>
      </c>
      <c r="AW1116" s="1"/>
      <c r="AX1116" s="1"/>
      <c r="AY1116" s="1"/>
      <c r="AZ1116" s="2">
        <f t="shared" si="125"/>
        <v>0</v>
      </c>
      <c r="BA1116" s="2">
        <f>SUM(AF1116,AH1116,-AZ1116,-Table1913[[#This Row],[Sale Fee]])</f>
        <v>0</v>
      </c>
      <c r="BC1116" s="1"/>
      <c r="BD1116" s="1"/>
      <c r="BE1116" s="1"/>
    </row>
    <row r="1117" spans="1:57" x14ac:dyDescent="0.25">
      <c r="A1117" s="1"/>
      <c r="B1117" s="1"/>
      <c r="E1117" s="4"/>
      <c r="F1117" s="4"/>
      <c r="Q1117" s="1"/>
      <c r="R1117" s="1"/>
      <c r="S1117" s="1"/>
      <c r="U1117" s="1"/>
      <c r="V1117" s="1"/>
      <c r="W1117" s="1"/>
      <c r="X1117" s="1"/>
      <c r="Y1117" s="1"/>
      <c r="Z1117" s="1">
        <f>Table1913[[#This Row],[Quantity2]]*Table1913[[#This Row],[U Cost]]</f>
        <v>0</v>
      </c>
      <c r="AB1117" s="1"/>
      <c r="AC1117" s="1"/>
      <c r="AD1117" s="1">
        <f t="shared" si="121"/>
        <v>0</v>
      </c>
      <c r="AE1117" s="1"/>
      <c r="AF1117" s="1">
        <f>SUM(Table1913[[#This Row],[Total 
Paid]:[Shipping 
Charged]])</f>
        <v>0</v>
      </c>
      <c r="AG1117" s="1"/>
      <c r="AH1117" s="1"/>
      <c r="AI1117" s="1">
        <f t="shared" si="122"/>
        <v>0</v>
      </c>
      <c r="AK1117" s="1"/>
      <c r="AL1117" s="1"/>
      <c r="AM1117" s="1"/>
      <c r="AN1117" s="1"/>
      <c r="AP1117" s="30"/>
      <c r="AQ1117" s="1"/>
      <c r="AR1117" s="1">
        <f t="shared" si="124"/>
        <v>0</v>
      </c>
      <c r="AS1117" s="1"/>
      <c r="AT1117" s="1"/>
      <c r="AU1117" s="2">
        <f t="shared" si="123"/>
        <v>0</v>
      </c>
      <c r="AW1117" s="1"/>
      <c r="AX1117" s="1"/>
      <c r="AY1117" s="1"/>
      <c r="AZ1117" s="2">
        <f t="shared" si="125"/>
        <v>0</v>
      </c>
      <c r="BA1117" s="2">
        <f>SUM(AF1117,AH1117,-AZ1117,-Table1913[[#This Row],[Sale Fee]])</f>
        <v>0</v>
      </c>
      <c r="BC1117" s="1"/>
      <c r="BD1117" s="1"/>
      <c r="BE1117" s="1"/>
    </row>
    <row r="1118" spans="1:57" x14ac:dyDescent="0.25">
      <c r="A1118" s="1"/>
      <c r="B1118" s="1"/>
      <c r="E1118" s="4"/>
      <c r="F1118" s="4"/>
      <c r="Q1118" s="1"/>
      <c r="R1118" s="1"/>
      <c r="S1118" s="1"/>
      <c r="U1118" s="1"/>
      <c r="V1118" s="1"/>
      <c r="W1118" s="1"/>
      <c r="X1118" s="1"/>
      <c r="Y1118" s="1"/>
      <c r="Z1118" s="1">
        <f>Table1913[[#This Row],[Quantity2]]*Table1913[[#This Row],[U Cost]]</f>
        <v>0</v>
      </c>
      <c r="AB1118" s="1"/>
      <c r="AC1118" s="1"/>
      <c r="AD1118" s="1">
        <f t="shared" si="121"/>
        <v>0</v>
      </c>
      <c r="AE1118" s="1"/>
      <c r="AF1118" s="1">
        <f>SUM(Table1913[[#This Row],[Total 
Paid]:[Shipping 
Charged]])</f>
        <v>0</v>
      </c>
      <c r="AG1118" s="1"/>
      <c r="AH1118" s="1"/>
      <c r="AI1118" s="1">
        <f t="shared" si="122"/>
        <v>0</v>
      </c>
      <c r="AK1118" s="1"/>
      <c r="AL1118" s="1"/>
      <c r="AM1118" s="1"/>
      <c r="AN1118" s="1"/>
      <c r="AP1118" s="30"/>
      <c r="AQ1118" s="1"/>
      <c r="AR1118" s="1">
        <f t="shared" si="124"/>
        <v>0</v>
      </c>
      <c r="AS1118" s="1"/>
      <c r="AT1118" s="1"/>
      <c r="AU1118" s="2">
        <f t="shared" si="123"/>
        <v>0</v>
      </c>
      <c r="AW1118" s="1"/>
      <c r="AX1118" s="1"/>
      <c r="AY1118" s="1"/>
      <c r="AZ1118" s="2">
        <f t="shared" si="125"/>
        <v>0</v>
      </c>
      <c r="BA1118" s="2">
        <f>SUM(AF1118,AH1118,-AZ1118,-Table1913[[#This Row],[Sale Fee]])</f>
        <v>0</v>
      </c>
      <c r="BC1118" s="1"/>
      <c r="BD1118" s="1"/>
      <c r="BE1118" s="1"/>
    </row>
    <row r="1119" spans="1:57" x14ac:dyDescent="0.25">
      <c r="A1119" s="1"/>
      <c r="B1119" s="1"/>
      <c r="E1119" s="4"/>
      <c r="F1119" s="4"/>
      <c r="Q1119" s="1"/>
      <c r="R1119" s="1"/>
      <c r="S1119" s="1"/>
      <c r="U1119" s="1"/>
      <c r="V1119" s="1"/>
      <c r="W1119" s="1"/>
      <c r="X1119" s="1"/>
      <c r="Y1119" s="1"/>
      <c r="Z1119" s="1">
        <f>Table1913[[#This Row],[Quantity2]]*Table1913[[#This Row],[U Cost]]</f>
        <v>0</v>
      </c>
      <c r="AB1119" s="1"/>
      <c r="AC1119" s="1"/>
      <c r="AD1119" s="1">
        <f t="shared" si="121"/>
        <v>0</v>
      </c>
      <c r="AE1119" s="1"/>
      <c r="AF1119" s="1">
        <f>SUM(Table1913[[#This Row],[Total 
Paid]:[Shipping 
Charged]])</f>
        <v>0</v>
      </c>
      <c r="AG1119" s="1"/>
      <c r="AH1119" s="1"/>
      <c r="AI1119" s="1">
        <f t="shared" si="122"/>
        <v>0</v>
      </c>
      <c r="AK1119" s="1"/>
      <c r="AL1119" s="1"/>
      <c r="AM1119" s="1"/>
      <c r="AN1119" s="1"/>
      <c r="AP1119" s="30"/>
      <c r="AQ1119" s="1"/>
      <c r="AR1119" s="1">
        <f t="shared" si="124"/>
        <v>0</v>
      </c>
      <c r="AS1119" s="1"/>
      <c r="AT1119" s="1"/>
      <c r="AU1119" s="2">
        <f t="shared" si="123"/>
        <v>0</v>
      </c>
      <c r="AW1119" s="1"/>
      <c r="AX1119" s="1"/>
      <c r="AY1119" s="1"/>
      <c r="AZ1119" s="2">
        <f t="shared" si="125"/>
        <v>0</v>
      </c>
      <c r="BA1119" s="2">
        <f>SUM(AF1119,AH1119,-AZ1119,-Table1913[[#This Row],[Sale Fee]])</f>
        <v>0</v>
      </c>
      <c r="BC1119" s="1"/>
      <c r="BD1119" s="1"/>
      <c r="BE1119" s="1"/>
    </row>
    <row r="1120" spans="1:57" x14ac:dyDescent="0.25">
      <c r="A1120" s="1"/>
      <c r="B1120" s="1"/>
      <c r="E1120" s="4"/>
      <c r="F1120" s="4"/>
      <c r="Q1120" s="1"/>
      <c r="R1120" s="1"/>
      <c r="S1120" s="1"/>
      <c r="U1120" s="1"/>
      <c r="V1120" s="1"/>
      <c r="W1120" s="1"/>
      <c r="X1120" s="1"/>
      <c r="Y1120" s="1"/>
      <c r="Z1120" s="1">
        <f>Table1913[[#This Row],[Quantity2]]*Table1913[[#This Row],[U Cost]]</f>
        <v>0</v>
      </c>
      <c r="AB1120" s="1"/>
      <c r="AC1120" s="1"/>
      <c r="AD1120" s="1">
        <f t="shared" si="121"/>
        <v>0</v>
      </c>
      <c r="AE1120" s="1"/>
      <c r="AF1120" s="1">
        <f>SUM(Table1913[[#This Row],[Total 
Paid]:[Shipping 
Charged]])</f>
        <v>0</v>
      </c>
      <c r="AG1120" s="1"/>
      <c r="AH1120" s="1"/>
      <c r="AI1120" s="1">
        <f t="shared" si="122"/>
        <v>0</v>
      </c>
      <c r="AK1120" s="1"/>
      <c r="AL1120" s="1"/>
      <c r="AM1120" s="1"/>
      <c r="AN1120" s="1"/>
      <c r="AP1120" s="30"/>
      <c r="AQ1120" s="1"/>
      <c r="AR1120" s="1">
        <f t="shared" si="124"/>
        <v>0</v>
      </c>
      <c r="AS1120" s="1"/>
      <c r="AT1120" s="1"/>
      <c r="AU1120" s="2">
        <f t="shared" si="123"/>
        <v>0</v>
      </c>
      <c r="AW1120" s="1"/>
      <c r="AX1120" s="1"/>
      <c r="AY1120" s="1"/>
      <c r="AZ1120" s="2">
        <f t="shared" si="125"/>
        <v>0</v>
      </c>
      <c r="BA1120" s="2">
        <f>SUM(AF1120,AH1120,-AZ1120,-Table1913[[#This Row],[Sale Fee]])</f>
        <v>0</v>
      </c>
      <c r="BC1120" s="1"/>
      <c r="BD1120" s="1"/>
      <c r="BE1120" s="1"/>
    </row>
    <row r="1121" spans="1:57" x14ac:dyDescent="0.25">
      <c r="A1121" s="1"/>
      <c r="B1121" s="1"/>
      <c r="E1121" s="4"/>
      <c r="F1121" s="4"/>
      <c r="Q1121" s="1"/>
      <c r="R1121" s="1"/>
      <c r="S1121" s="1"/>
      <c r="U1121" s="1"/>
      <c r="V1121" s="1"/>
      <c r="W1121" s="1"/>
      <c r="X1121" s="1"/>
      <c r="Y1121" s="1"/>
      <c r="Z1121" s="1">
        <f>Table1913[[#This Row],[Quantity2]]*Table1913[[#This Row],[U Cost]]</f>
        <v>0</v>
      </c>
      <c r="AB1121" s="1"/>
      <c r="AC1121" s="1"/>
      <c r="AD1121" s="1">
        <f t="shared" si="121"/>
        <v>0</v>
      </c>
      <c r="AE1121" s="1"/>
      <c r="AF1121" s="1">
        <f>SUM(Table1913[[#This Row],[Total 
Paid]:[Shipping 
Charged]])</f>
        <v>0</v>
      </c>
      <c r="AG1121" s="1"/>
      <c r="AH1121" s="1"/>
      <c r="AI1121" s="1">
        <f t="shared" si="122"/>
        <v>0</v>
      </c>
      <c r="AK1121" s="1"/>
      <c r="AL1121" s="1"/>
      <c r="AM1121" s="1"/>
      <c r="AN1121" s="1"/>
      <c r="AP1121" s="30"/>
      <c r="AQ1121" s="1"/>
      <c r="AR1121" s="1">
        <f t="shared" si="124"/>
        <v>0</v>
      </c>
      <c r="AS1121" s="1"/>
      <c r="AT1121" s="1"/>
      <c r="AU1121" s="2">
        <f t="shared" si="123"/>
        <v>0</v>
      </c>
      <c r="AW1121" s="1"/>
      <c r="AX1121" s="1"/>
      <c r="AY1121" s="1"/>
      <c r="AZ1121" s="2">
        <f t="shared" si="125"/>
        <v>0</v>
      </c>
      <c r="BA1121" s="2">
        <f>SUM(AF1121,AH1121,-AZ1121,-Table1913[[#This Row],[Sale Fee]])</f>
        <v>0</v>
      </c>
      <c r="BC1121" s="1"/>
      <c r="BD1121" s="1"/>
      <c r="BE1121" s="1"/>
    </row>
    <row r="1122" spans="1:57" x14ac:dyDescent="0.25">
      <c r="A1122" s="1"/>
      <c r="B1122" s="1"/>
      <c r="E1122" s="4"/>
      <c r="F1122" s="4"/>
      <c r="Q1122" s="1"/>
      <c r="R1122" s="1"/>
      <c r="S1122" s="1"/>
      <c r="U1122" s="1"/>
      <c r="V1122" s="1"/>
      <c r="W1122" s="1"/>
      <c r="X1122" s="1"/>
      <c r="Y1122" s="1"/>
      <c r="Z1122" s="1">
        <f>Table1913[[#This Row],[Quantity2]]*Table1913[[#This Row],[U Cost]]</f>
        <v>0</v>
      </c>
      <c r="AB1122" s="1"/>
      <c r="AC1122" s="1"/>
      <c r="AD1122" s="1">
        <f t="shared" si="121"/>
        <v>0</v>
      </c>
      <c r="AE1122" s="1"/>
      <c r="AF1122" s="1">
        <f>SUM(Table1913[[#This Row],[Total 
Paid]:[Shipping 
Charged]])</f>
        <v>0</v>
      </c>
      <c r="AG1122" s="1"/>
      <c r="AH1122" s="1"/>
      <c r="AI1122" s="1">
        <f t="shared" si="122"/>
        <v>0</v>
      </c>
      <c r="AK1122" s="1"/>
      <c r="AL1122" s="1"/>
      <c r="AM1122" s="1"/>
      <c r="AN1122" s="1"/>
      <c r="AP1122" s="30"/>
      <c r="AQ1122" s="1"/>
      <c r="AR1122" s="1">
        <f t="shared" si="124"/>
        <v>0</v>
      </c>
      <c r="AS1122" s="1"/>
      <c r="AT1122" s="1"/>
      <c r="AU1122" s="2">
        <f t="shared" si="123"/>
        <v>0</v>
      </c>
      <c r="AW1122" s="1"/>
      <c r="AX1122" s="1"/>
      <c r="AY1122" s="1"/>
      <c r="AZ1122" s="2">
        <f t="shared" si="125"/>
        <v>0</v>
      </c>
      <c r="BA1122" s="2">
        <f>SUM(AF1122,AH1122,-AZ1122,-Table1913[[#This Row],[Sale Fee]])</f>
        <v>0</v>
      </c>
      <c r="BC1122" s="1"/>
      <c r="BD1122" s="1"/>
      <c r="BE1122" s="1"/>
    </row>
    <row r="1123" spans="1:57" x14ac:dyDescent="0.25">
      <c r="A1123" s="1"/>
      <c r="B1123" s="1"/>
      <c r="E1123" s="4"/>
      <c r="F1123" s="4"/>
      <c r="Q1123" s="1"/>
      <c r="R1123" s="1"/>
      <c r="S1123" s="1"/>
      <c r="U1123" s="1"/>
      <c r="V1123" s="1"/>
      <c r="W1123" s="1"/>
      <c r="X1123" s="1"/>
      <c r="Y1123" s="1"/>
      <c r="Z1123" s="1">
        <f>Table1913[[#This Row],[Quantity2]]*Table1913[[#This Row],[U Cost]]</f>
        <v>0</v>
      </c>
      <c r="AB1123" s="1"/>
      <c r="AC1123" s="1"/>
      <c r="AD1123" s="1">
        <f t="shared" si="121"/>
        <v>0</v>
      </c>
      <c r="AE1123" s="1"/>
      <c r="AF1123" s="1">
        <f>SUM(Table1913[[#This Row],[Total 
Paid]:[Shipping 
Charged]])</f>
        <v>0</v>
      </c>
      <c r="AG1123" s="1"/>
      <c r="AH1123" s="1"/>
      <c r="AI1123" s="1">
        <f t="shared" si="122"/>
        <v>0</v>
      </c>
      <c r="AK1123" s="1"/>
      <c r="AL1123" s="1"/>
      <c r="AM1123" s="1"/>
      <c r="AN1123" s="1"/>
      <c r="AP1123" s="30"/>
      <c r="AQ1123" s="1"/>
      <c r="AR1123" s="1">
        <f t="shared" si="124"/>
        <v>0</v>
      </c>
      <c r="AS1123" s="1"/>
      <c r="AT1123" s="1"/>
      <c r="AU1123" s="2">
        <f t="shared" si="123"/>
        <v>0</v>
      </c>
      <c r="AW1123" s="1"/>
      <c r="AX1123" s="1"/>
      <c r="AY1123" s="1"/>
      <c r="AZ1123" s="2">
        <f t="shared" si="125"/>
        <v>0</v>
      </c>
      <c r="BA1123" s="2">
        <f>SUM(AF1123,AH1123,-AZ1123,-Table1913[[#This Row],[Sale Fee]])</f>
        <v>0</v>
      </c>
      <c r="BC1123" s="1"/>
      <c r="BD1123" s="1"/>
      <c r="BE1123" s="1"/>
    </row>
    <row r="1124" spans="1:57" x14ac:dyDescent="0.25">
      <c r="A1124" s="1"/>
      <c r="B1124" s="1"/>
      <c r="E1124" s="4"/>
      <c r="F1124" s="4"/>
      <c r="Q1124" s="1"/>
      <c r="R1124" s="1"/>
      <c r="S1124" s="1"/>
      <c r="U1124" s="1"/>
      <c r="V1124" s="1"/>
      <c r="W1124" s="1"/>
      <c r="X1124" s="1"/>
      <c r="Y1124" s="1"/>
      <c r="Z1124" s="1">
        <f>Table1913[[#This Row],[Quantity2]]*Table1913[[#This Row],[U Cost]]</f>
        <v>0</v>
      </c>
      <c r="AB1124" s="1"/>
      <c r="AC1124" s="1"/>
      <c r="AD1124" s="1">
        <f t="shared" si="121"/>
        <v>0</v>
      </c>
      <c r="AE1124" s="1"/>
      <c r="AF1124" s="1">
        <f>SUM(Table1913[[#This Row],[Total 
Paid]:[Shipping 
Charged]])</f>
        <v>0</v>
      </c>
      <c r="AG1124" s="1"/>
      <c r="AH1124" s="1"/>
      <c r="AI1124" s="1">
        <f t="shared" si="122"/>
        <v>0</v>
      </c>
      <c r="AK1124" s="1"/>
      <c r="AL1124" s="1"/>
      <c r="AM1124" s="1"/>
      <c r="AN1124" s="1"/>
      <c r="AP1124" s="30"/>
      <c r="AQ1124" s="1"/>
      <c r="AR1124" s="1">
        <f t="shared" si="124"/>
        <v>0</v>
      </c>
      <c r="AS1124" s="1"/>
      <c r="AT1124" s="1"/>
      <c r="AU1124" s="2">
        <f t="shared" si="123"/>
        <v>0</v>
      </c>
      <c r="AW1124" s="1"/>
      <c r="AX1124" s="1"/>
      <c r="AY1124" s="1"/>
      <c r="AZ1124" s="2">
        <f t="shared" si="125"/>
        <v>0</v>
      </c>
      <c r="BA1124" s="2">
        <f>SUM(AF1124,AH1124,-AZ1124,-Table1913[[#This Row],[Sale Fee]])</f>
        <v>0</v>
      </c>
      <c r="BC1124" s="1"/>
      <c r="BD1124" s="1"/>
      <c r="BE1124" s="1"/>
    </row>
    <row r="1125" spans="1:57" x14ac:dyDescent="0.25">
      <c r="A1125" s="1"/>
      <c r="B1125" s="1"/>
      <c r="E1125" s="4"/>
      <c r="F1125" s="4"/>
      <c r="Q1125" s="1"/>
      <c r="R1125" s="1"/>
      <c r="S1125" s="1"/>
      <c r="U1125" s="1"/>
      <c r="V1125" s="1"/>
      <c r="W1125" s="1"/>
      <c r="X1125" s="1"/>
      <c r="Y1125" s="1"/>
      <c r="Z1125" s="1">
        <f>Table1913[[#This Row],[Quantity2]]*Table1913[[#This Row],[U Cost]]</f>
        <v>0</v>
      </c>
      <c r="AB1125" s="1"/>
      <c r="AC1125" s="1"/>
      <c r="AD1125" s="1">
        <f t="shared" si="121"/>
        <v>0</v>
      </c>
      <c r="AE1125" s="1"/>
      <c r="AF1125" s="1">
        <f>SUM(Table1913[[#This Row],[Total 
Paid]:[Shipping 
Charged]])</f>
        <v>0</v>
      </c>
      <c r="AG1125" s="1"/>
      <c r="AH1125" s="1"/>
      <c r="AI1125" s="1">
        <f t="shared" si="122"/>
        <v>0</v>
      </c>
      <c r="AK1125" s="1"/>
      <c r="AL1125" s="1"/>
      <c r="AM1125" s="1"/>
      <c r="AN1125" s="1"/>
      <c r="AP1125" s="30"/>
      <c r="AQ1125" s="1"/>
      <c r="AR1125" s="1">
        <f t="shared" si="124"/>
        <v>0</v>
      </c>
      <c r="AS1125" s="1"/>
      <c r="AT1125" s="1"/>
      <c r="AU1125" s="2">
        <f t="shared" si="123"/>
        <v>0</v>
      </c>
      <c r="AW1125" s="1"/>
      <c r="AX1125" s="1"/>
      <c r="AY1125" s="1"/>
      <c r="AZ1125" s="2">
        <f t="shared" si="125"/>
        <v>0</v>
      </c>
      <c r="BA1125" s="2">
        <f>SUM(AF1125,AH1125,-AZ1125,-Table1913[[#This Row],[Sale Fee]])</f>
        <v>0</v>
      </c>
      <c r="BC1125" s="1"/>
      <c r="BD1125" s="1"/>
      <c r="BE1125" s="1"/>
    </row>
    <row r="1126" spans="1:57" x14ac:dyDescent="0.25">
      <c r="A1126" s="1"/>
      <c r="B1126" s="1"/>
      <c r="E1126" s="4"/>
      <c r="F1126" s="4"/>
      <c r="Q1126" s="1"/>
      <c r="R1126" s="1"/>
      <c r="S1126" s="1"/>
      <c r="U1126" s="1"/>
      <c r="V1126" s="1"/>
      <c r="W1126" s="1"/>
      <c r="X1126" s="1"/>
      <c r="Y1126" s="1"/>
      <c r="Z1126" s="1">
        <f>Table1913[[#This Row],[Quantity2]]*Table1913[[#This Row],[U Cost]]</f>
        <v>0</v>
      </c>
      <c r="AB1126" s="1"/>
      <c r="AC1126" s="1"/>
      <c r="AD1126" s="1">
        <f t="shared" si="121"/>
        <v>0</v>
      </c>
      <c r="AE1126" s="1"/>
      <c r="AF1126" s="1">
        <f>SUM(Table1913[[#This Row],[Total 
Paid]:[Shipping 
Charged]])</f>
        <v>0</v>
      </c>
      <c r="AG1126" s="1"/>
      <c r="AH1126" s="1"/>
      <c r="AI1126" s="1">
        <f t="shared" si="122"/>
        <v>0</v>
      </c>
      <c r="AK1126" s="1"/>
      <c r="AL1126" s="1"/>
      <c r="AM1126" s="1"/>
      <c r="AN1126" s="1"/>
      <c r="AP1126" s="30"/>
      <c r="AQ1126" s="1"/>
      <c r="AR1126" s="1">
        <f t="shared" si="124"/>
        <v>0</v>
      </c>
      <c r="AS1126" s="1"/>
      <c r="AT1126" s="1"/>
      <c r="AU1126" s="2">
        <f t="shared" si="123"/>
        <v>0</v>
      </c>
      <c r="AW1126" s="1"/>
      <c r="AX1126" s="1"/>
      <c r="AY1126" s="1"/>
      <c r="AZ1126" s="2">
        <f t="shared" si="125"/>
        <v>0</v>
      </c>
      <c r="BA1126" s="2">
        <f>SUM(AF1126,AH1126,-AZ1126,-Table1913[[#This Row],[Sale Fee]])</f>
        <v>0</v>
      </c>
      <c r="BC1126" s="1"/>
      <c r="BD1126" s="1"/>
      <c r="BE1126" s="1"/>
    </row>
    <row r="1127" spans="1:57" x14ac:dyDescent="0.25">
      <c r="A1127" s="1"/>
      <c r="B1127" s="1"/>
      <c r="E1127" s="4"/>
      <c r="F1127" s="4"/>
      <c r="Q1127" s="1"/>
      <c r="R1127" s="1"/>
      <c r="S1127" s="1"/>
      <c r="U1127" s="1"/>
      <c r="V1127" s="1"/>
      <c r="W1127" s="1"/>
      <c r="X1127" s="1"/>
      <c r="Y1127" s="1"/>
      <c r="Z1127" s="1">
        <f>Table1913[[#This Row],[Quantity2]]*Table1913[[#This Row],[U Cost]]</f>
        <v>0</v>
      </c>
      <c r="AB1127" s="1"/>
      <c r="AC1127" s="1"/>
      <c r="AD1127" s="1">
        <f t="shared" si="121"/>
        <v>0</v>
      </c>
      <c r="AE1127" s="1"/>
      <c r="AF1127" s="1">
        <f>SUM(Table1913[[#This Row],[Total 
Paid]:[Shipping 
Charged]])</f>
        <v>0</v>
      </c>
      <c r="AG1127" s="1"/>
      <c r="AH1127" s="1"/>
      <c r="AI1127" s="1">
        <f t="shared" si="122"/>
        <v>0</v>
      </c>
      <c r="AK1127" s="1"/>
      <c r="AL1127" s="1"/>
      <c r="AM1127" s="1"/>
      <c r="AN1127" s="1"/>
      <c r="AP1127" s="30"/>
      <c r="AQ1127" s="1"/>
      <c r="AR1127" s="1">
        <f t="shared" si="124"/>
        <v>0</v>
      </c>
      <c r="AS1127" s="1"/>
      <c r="AT1127" s="1"/>
      <c r="AU1127" s="2">
        <f t="shared" si="123"/>
        <v>0</v>
      </c>
      <c r="AW1127" s="1"/>
      <c r="AX1127" s="1"/>
      <c r="AY1127" s="1"/>
      <c r="AZ1127" s="2">
        <f t="shared" si="125"/>
        <v>0</v>
      </c>
      <c r="BA1127" s="2">
        <f>SUM(AF1127,AH1127,-AZ1127,-Table1913[[#This Row],[Sale Fee]])</f>
        <v>0</v>
      </c>
      <c r="BC1127" s="1"/>
      <c r="BD1127" s="1"/>
      <c r="BE1127" s="1"/>
    </row>
    <row r="1128" spans="1:57" x14ac:dyDescent="0.25">
      <c r="A1128" s="1"/>
      <c r="B1128" s="1"/>
      <c r="E1128" s="4"/>
      <c r="F1128" s="4"/>
      <c r="Q1128" s="1"/>
      <c r="R1128" s="1"/>
      <c r="S1128" s="1"/>
      <c r="U1128" s="1"/>
      <c r="V1128" s="1"/>
      <c r="W1128" s="1"/>
      <c r="X1128" s="1"/>
      <c r="Y1128" s="1"/>
      <c r="Z1128" s="1">
        <f>Table1913[[#This Row],[Quantity2]]*Table1913[[#This Row],[U Cost]]</f>
        <v>0</v>
      </c>
      <c r="AB1128" s="1"/>
      <c r="AC1128" s="1"/>
      <c r="AD1128" s="1">
        <f t="shared" si="121"/>
        <v>0</v>
      </c>
      <c r="AE1128" s="1"/>
      <c r="AF1128" s="1">
        <f>SUM(Table1913[[#This Row],[Total 
Paid]:[Shipping 
Charged]])</f>
        <v>0</v>
      </c>
      <c r="AG1128" s="1"/>
      <c r="AH1128" s="1"/>
      <c r="AI1128" s="1">
        <f t="shared" si="122"/>
        <v>0</v>
      </c>
      <c r="AK1128" s="1"/>
      <c r="AL1128" s="1"/>
      <c r="AM1128" s="1"/>
      <c r="AN1128" s="1"/>
      <c r="AP1128" s="30"/>
      <c r="AQ1128" s="1"/>
      <c r="AR1128" s="1">
        <f t="shared" si="124"/>
        <v>0</v>
      </c>
      <c r="AS1128" s="1"/>
      <c r="AT1128" s="1"/>
      <c r="AU1128" s="2">
        <f t="shared" si="123"/>
        <v>0</v>
      </c>
      <c r="AW1128" s="1"/>
      <c r="AX1128" s="1"/>
      <c r="AY1128" s="1"/>
      <c r="AZ1128" s="2">
        <f t="shared" si="125"/>
        <v>0</v>
      </c>
      <c r="BA1128" s="2">
        <f>SUM(AF1128,AH1128,-AZ1128,-Table1913[[#This Row],[Sale Fee]])</f>
        <v>0</v>
      </c>
      <c r="BC1128" s="1"/>
      <c r="BD1128" s="1"/>
      <c r="BE1128" s="1"/>
    </row>
    <row r="1129" spans="1:57" x14ac:dyDescent="0.25">
      <c r="A1129" s="1"/>
      <c r="B1129" s="1"/>
      <c r="E1129" s="4"/>
      <c r="F1129" s="4"/>
      <c r="Q1129" s="1"/>
      <c r="R1129" s="1"/>
      <c r="S1129" s="1"/>
      <c r="U1129" s="1"/>
      <c r="V1129" s="1"/>
      <c r="W1129" s="1"/>
      <c r="X1129" s="1"/>
      <c r="Y1129" s="1"/>
      <c r="Z1129" s="1">
        <f>Table1913[[#This Row],[Quantity2]]*Table1913[[#This Row],[U Cost]]</f>
        <v>0</v>
      </c>
      <c r="AB1129" s="1"/>
      <c r="AC1129" s="1"/>
      <c r="AD1129" s="1">
        <f t="shared" si="121"/>
        <v>0</v>
      </c>
      <c r="AE1129" s="1"/>
      <c r="AF1129" s="1">
        <f>SUM(Table1913[[#This Row],[Total 
Paid]:[Shipping 
Charged]])</f>
        <v>0</v>
      </c>
      <c r="AG1129" s="1"/>
      <c r="AH1129" s="1"/>
      <c r="AI1129" s="1">
        <f t="shared" si="122"/>
        <v>0</v>
      </c>
      <c r="AK1129" s="1"/>
      <c r="AL1129" s="1"/>
      <c r="AM1129" s="1"/>
      <c r="AN1129" s="1"/>
      <c r="AP1129" s="30"/>
      <c r="AQ1129" s="1"/>
      <c r="AR1129" s="1">
        <f t="shared" si="124"/>
        <v>0</v>
      </c>
      <c r="AS1129" s="1"/>
      <c r="AT1129" s="1"/>
      <c r="AU1129" s="2">
        <f t="shared" si="123"/>
        <v>0</v>
      </c>
      <c r="AW1129" s="1"/>
      <c r="AX1129" s="1"/>
      <c r="AY1129" s="1"/>
      <c r="AZ1129" s="2">
        <f t="shared" si="125"/>
        <v>0</v>
      </c>
      <c r="BA1129" s="2">
        <f>SUM(AF1129,AH1129,-AZ1129,-Table1913[[#This Row],[Sale Fee]])</f>
        <v>0</v>
      </c>
      <c r="BC1129" s="1"/>
      <c r="BD1129" s="1"/>
      <c r="BE1129" s="1"/>
    </row>
    <row r="1130" spans="1:57" x14ac:dyDescent="0.25">
      <c r="A1130" s="1"/>
      <c r="B1130" s="1"/>
      <c r="E1130" s="4"/>
      <c r="F1130" s="4"/>
      <c r="Q1130" s="1"/>
      <c r="R1130" s="1"/>
      <c r="S1130" s="1"/>
      <c r="U1130" s="1"/>
      <c r="V1130" s="1"/>
      <c r="W1130" s="1"/>
      <c r="X1130" s="1"/>
      <c r="Y1130" s="1"/>
      <c r="Z1130" s="1">
        <f>Table1913[[#This Row],[Quantity2]]*Table1913[[#This Row],[U Cost]]</f>
        <v>0</v>
      </c>
      <c r="AB1130" s="1"/>
      <c r="AC1130" s="1"/>
      <c r="AD1130" s="1">
        <f t="shared" si="121"/>
        <v>0</v>
      </c>
      <c r="AE1130" s="1"/>
      <c r="AF1130" s="1">
        <f>SUM(Table1913[[#This Row],[Total 
Paid]:[Shipping 
Charged]])</f>
        <v>0</v>
      </c>
      <c r="AG1130" s="1"/>
      <c r="AH1130" s="1"/>
      <c r="AI1130" s="1">
        <f t="shared" si="122"/>
        <v>0</v>
      </c>
      <c r="AK1130" s="1"/>
      <c r="AL1130" s="1"/>
      <c r="AM1130" s="1"/>
      <c r="AN1130" s="1"/>
      <c r="AP1130" s="30"/>
      <c r="AQ1130" s="1"/>
      <c r="AR1130" s="1">
        <f t="shared" si="124"/>
        <v>0</v>
      </c>
      <c r="AS1130" s="1"/>
      <c r="AT1130" s="1"/>
      <c r="AU1130" s="2">
        <f t="shared" si="123"/>
        <v>0</v>
      </c>
      <c r="AW1130" s="1"/>
      <c r="AX1130" s="1"/>
      <c r="AY1130" s="1"/>
      <c r="AZ1130" s="2">
        <f t="shared" si="125"/>
        <v>0</v>
      </c>
      <c r="BA1130" s="2">
        <f>SUM(AF1130,AH1130,-AZ1130,-Table1913[[#This Row],[Sale Fee]])</f>
        <v>0</v>
      </c>
      <c r="BC1130" s="1"/>
      <c r="BD1130" s="1"/>
      <c r="BE1130" s="1"/>
    </row>
    <row r="1131" spans="1:57" x14ac:dyDescent="0.25">
      <c r="A1131" s="1"/>
      <c r="B1131" s="1"/>
      <c r="E1131" s="4"/>
      <c r="F1131" s="4"/>
      <c r="O1131" s="49"/>
      <c r="Q1131" s="1"/>
      <c r="R1131" s="1"/>
      <c r="S1131" s="1"/>
      <c r="U1131" s="1"/>
      <c r="V1131" s="1"/>
      <c r="W1131" s="1"/>
      <c r="X1131" s="1"/>
      <c r="Y1131" s="1"/>
      <c r="Z1131" s="1">
        <f>Table1913[[#This Row],[Quantity2]]*Table1913[[#This Row],[U Cost]]</f>
        <v>0</v>
      </c>
      <c r="AB1131" s="1"/>
      <c r="AC1131" s="1"/>
      <c r="AD1131" s="1">
        <f t="shared" si="121"/>
        <v>0</v>
      </c>
      <c r="AE1131" s="1"/>
      <c r="AF1131" s="1">
        <f>SUM(Table1913[[#This Row],[Total 
Paid]:[Shipping 
Charged]])</f>
        <v>0</v>
      </c>
      <c r="AG1131" s="1"/>
      <c r="AH1131" s="1"/>
      <c r="AI1131" s="1">
        <f t="shared" si="122"/>
        <v>0</v>
      </c>
      <c r="AK1131" s="1"/>
      <c r="AL1131" s="1"/>
      <c r="AM1131" s="1"/>
      <c r="AN1131" s="1"/>
      <c r="AP1131" s="30"/>
      <c r="AQ1131" s="1"/>
      <c r="AR1131" s="1">
        <f t="shared" si="124"/>
        <v>0</v>
      </c>
      <c r="AS1131" s="1"/>
      <c r="AT1131" s="1"/>
      <c r="AU1131" s="2">
        <f t="shared" si="123"/>
        <v>0</v>
      </c>
      <c r="AW1131" s="1"/>
      <c r="AX1131" s="1"/>
      <c r="AY1131" s="1"/>
      <c r="AZ1131" s="2">
        <f t="shared" si="125"/>
        <v>0</v>
      </c>
      <c r="BA1131" s="2">
        <f>SUM(AF1131,AH1131,-AZ1131,-Table1913[[#This Row],[Sale Fee]])</f>
        <v>0</v>
      </c>
      <c r="BC1131" s="1"/>
      <c r="BD1131" s="1"/>
      <c r="BE1131" s="1"/>
    </row>
    <row r="1132" spans="1:57" x14ac:dyDescent="0.25">
      <c r="A1132" s="1"/>
      <c r="B1132" s="1"/>
      <c r="E1132" s="4"/>
      <c r="F1132" s="4"/>
      <c r="Q1132" s="1"/>
      <c r="R1132" s="1"/>
      <c r="S1132" s="1"/>
      <c r="U1132" s="1"/>
      <c r="V1132" s="1"/>
      <c r="W1132" s="1"/>
      <c r="X1132" s="1"/>
      <c r="Y1132" s="1"/>
      <c r="Z1132" s="1">
        <f>Table1913[[#This Row],[Quantity2]]*Table1913[[#This Row],[U Cost]]</f>
        <v>0</v>
      </c>
      <c r="AB1132" s="1"/>
      <c r="AC1132" s="1"/>
      <c r="AD1132" s="1">
        <f t="shared" si="121"/>
        <v>0</v>
      </c>
      <c r="AE1132" s="1"/>
      <c r="AF1132" s="1">
        <f>SUM(Table1913[[#This Row],[Total 
Paid]:[Shipping 
Charged]])</f>
        <v>0</v>
      </c>
      <c r="AG1132" s="1"/>
      <c r="AH1132" s="1"/>
      <c r="AI1132" s="1">
        <f t="shared" si="122"/>
        <v>0</v>
      </c>
      <c r="AK1132" s="1"/>
      <c r="AL1132" s="1"/>
      <c r="AM1132" s="1"/>
      <c r="AN1132" s="1"/>
      <c r="AP1132" s="30"/>
      <c r="AQ1132" s="1"/>
      <c r="AR1132" s="1">
        <f t="shared" si="124"/>
        <v>0</v>
      </c>
      <c r="AS1132" s="1"/>
      <c r="AT1132" s="1"/>
      <c r="AU1132" s="2">
        <f t="shared" si="123"/>
        <v>0</v>
      </c>
      <c r="AW1132" s="1"/>
      <c r="AX1132" s="1"/>
      <c r="AY1132" s="1"/>
      <c r="AZ1132" s="2">
        <f t="shared" si="125"/>
        <v>0</v>
      </c>
      <c r="BA1132" s="2">
        <f>SUM(AF1132,AH1132,-AZ1132,-Table1913[[#This Row],[Sale Fee]])</f>
        <v>0</v>
      </c>
      <c r="BC1132" s="1"/>
      <c r="BD1132" s="1"/>
      <c r="BE1132" s="1"/>
    </row>
    <row r="1133" spans="1:57" x14ac:dyDescent="0.25">
      <c r="A1133" s="1"/>
      <c r="B1133" s="1"/>
      <c r="E1133" s="4"/>
      <c r="F1133" s="4"/>
      <c r="O1133" s="49"/>
      <c r="Q1133" s="1"/>
      <c r="R1133" s="1"/>
      <c r="S1133" s="1"/>
      <c r="U1133" s="1"/>
      <c r="V1133" s="1"/>
      <c r="W1133" s="1"/>
      <c r="X1133" s="1"/>
      <c r="Y1133" s="1"/>
      <c r="Z1133" s="1">
        <f>Table1913[[#This Row],[Quantity2]]*Table1913[[#This Row],[U Cost]]</f>
        <v>0</v>
      </c>
      <c r="AB1133" s="1"/>
      <c r="AC1133" s="1"/>
      <c r="AD1133" s="1">
        <f t="shared" si="121"/>
        <v>0</v>
      </c>
      <c r="AE1133" s="1"/>
      <c r="AF1133" s="1">
        <f>SUM(Table1913[[#This Row],[Total 
Paid]:[Shipping 
Charged]])</f>
        <v>0</v>
      </c>
      <c r="AG1133" s="1"/>
      <c r="AH1133" s="1"/>
      <c r="AI1133" s="1">
        <f t="shared" si="122"/>
        <v>0</v>
      </c>
      <c r="AK1133" s="1"/>
      <c r="AL1133" s="1"/>
      <c r="AM1133" s="1"/>
      <c r="AN1133" s="1"/>
      <c r="AP1133" s="30"/>
      <c r="AQ1133" s="1"/>
      <c r="AR1133" s="1">
        <f t="shared" si="124"/>
        <v>0</v>
      </c>
      <c r="AS1133" s="1"/>
      <c r="AT1133" s="1"/>
      <c r="AU1133" s="2">
        <f t="shared" si="123"/>
        <v>0</v>
      </c>
      <c r="AW1133" s="1"/>
      <c r="AX1133" s="1"/>
      <c r="AY1133" s="1"/>
      <c r="AZ1133" s="2">
        <f>SUM(AU1133,AW1133,AX1133,AY1133)</f>
        <v>0</v>
      </c>
      <c r="BA1133" s="2">
        <f>SUM(AF1133,AH1133,-AZ1133,-Table1913[[#This Row],[Sale Fee]])</f>
        <v>0</v>
      </c>
      <c r="BC1133" s="1"/>
      <c r="BD1133" s="1"/>
      <c r="BE1133" s="1"/>
    </row>
    <row r="1134" spans="1:57" x14ac:dyDescent="0.25">
      <c r="A1134" s="1"/>
      <c r="B1134" s="1"/>
      <c r="E1134" s="4"/>
      <c r="F1134" s="4"/>
      <c r="Q1134" s="1"/>
      <c r="R1134" s="1"/>
      <c r="S1134" s="1"/>
      <c r="U1134" s="1"/>
      <c r="V1134" s="1"/>
      <c r="W1134" s="1"/>
      <c r="X1134" s="1"/>
      <c r="Y1134" s="1"/>
      <c r="Z1134" s="1">
        <f>Table1913[[#This Row],[Quantity2]]*Table1913[[#This Row],[U Cost]]</f>
        <v>0</v>
      </c>
      <c r="AB1134" s="1"/>
      <c r="AC1134" s="1"/>
      <c r="AD1134" s="1">
        <f t="shared" si="121"/>
        <v>0</v>
      </c>
      <c r="AE1134" s="1"/>
      <c r="AF1134" s="1">
        <f>SUM(Table1913[[#This Row],[Total 
Paid]:[Shipping 
Charged]])</f>
        <v>0</v>
      </c>
      <c r="AG1134" s="1"/>
      <c r="AH1134" s="1"/>
      <c r="AI1134" s="1">
        <f t="shared" si="122"/>
        <v>0</v>
      </c>
      <c r="AK1134" s="1"/>
      <c r="AL1134" s="1"/>
      <c r="AM1134" s="1"/>
      <c r="AN1134" s="1"/>
      <c r="AP1134" s="30"/>
      <c r="AQ1134" s="1"/>
      <c r="AR1134" s="1">
        <f t="shared" si="124"/>
        <v>0</v>
      </c>
      <c r="AS1134" s="1"/>
      <c r="AT1134" s="1"/>
      <c r="AU1134" s="2">
        <f t="shared" si="123"/>
        <v>0</v>
      </c>
      <c r="AW1134" s="1"/>
      <c r="AX1134" s="1"/>
      <c r="AY1134" s="1"/>
      <c r="AZ1134" s="2">
        <f t="shared" ref="AZ1134" si="126">SUM(AU1134,AW1134,AX1134,AY1134)</f>
        <v>0</v>
      </c>
      <c r="BA1134" s="2">
        <f>SUM(AF1134,AH1134,-AZ1134,-Table1913[[#This Row],[Sale Fee]])</f>
        <v>0</v>
      </c>
      <c r="BC1134" s="1"/>
      <c r="BD1134" s="1"/>
      <c r="BE1134" s="1"/>
    </row>
    <row r="1135" spans="1:57" x14ac:dyDescent="0.25">
      <c r="A1135" s="1"/>
      <c r="B1135" s="1"/>
      <c r="E1135" s="4"/>
      <c r="F1135" s="4"/>
      <c r="Q1135" s="1"/>
      <c r="R1135" s="1"/>
      <c r="S1135" s="1"/>
      <c r="U1135" s="1"/>
      <c r="V1135" s="1"/>
      <c r="W1135" s="1"/>
      <c r="X1135" s="1"/>
      <c r="Y1135" s="1"/>
      <c r="Z1135" s="1">
        <f>Table1913[[#This Row],[Quantity2]]*Table1913[[#This Row],[U Cost]]</f>
        <v>0</v>
      </c>
      <c r="AB1135" s="1"/>
      <c r="AC1135" s="1"/>
      <c r="AD1135" s="1">
        <f t="shared" si="121"/>
        <v>0</v>
      </c>
      <c r="AE1135" s="1"/>
      <c r="AF1135" s="1">
        <f>SUM(Table1913[[#This Row],[Total 
Paid]:[Shipping 
Charged]])</f>
        <v>0</v>
      </c>
      <c r="AG1135" s="1"/>
      <c r="AH1135" s="1"/>
      <c r="AI1135" s="1">
        <f t="shared" si="122"/>
        <v>0</v>
      </c>
      <c r="AK1135" s="1"/>
      <c r="AL1135" s="1"/>
      <c r="AM1135" s="1"/>
      <c r="AN1135" s="1"/>
      <c r="AP1135" s="30"/>
      <c r="AQ1135" s="1"/>
      <c r="AR1135" s="1">
        <f t="shared" si="124"/>
        <v>0</v>
      </c>
      <c r="AS1135" s="1"/>
      <c r="AT1135" s="1"/>
      <c r="AU1135" s="2">
        <f t="shared" si="123"/>
        <v>0</v>
      </c>
      <c r="AW1135" s="1"/>
      <c r="AX1135" s="1"/>
      <c r="AY1135" s="1"/>
      <c r="AZ1135" s="2">
        <f>SUM(AU1135,AW1135,AX1135,AY1135)</f>
        <v>0</v>
      </c>
      <c r="BA1135" s="2">
        <f>SUM(AF1135,AH1135,-AZ1135,-Table1913[[#This Row],[Sale Fee]])</f>
        <v>0</v>
      </c>
      <c r="BC1135" s="1"/>
      <c r="BD1135" s="1"/>
      <c r="BE1135" s="1"/>
    </row>
    <row r="1136" spans="1:57" x14ac:dyDescent="0.25">
      <c r="A1136" s="1"/>
      <c r="B1136" s="1"/>
      <c r="E1136" s="4"/>
      <c r="F1136" s="4"/>
      <c r="Q1136" s="1"/>
      <c r="R1136" s="1"/>
      <c r="S1136" s="1"/>
      <c r="U1136" s="1"/>
      <c r="V1136" s="1"/>
      <c r="W1136" s="1"/>
      <c r="X1136" s="1"/>
      <c r="Y1136" s="1"/>
      <c r="Z1136" s="1">
        <f>Table1913[[#This Row],[Quantity2]]*Table1913[[#This Row],[U Cost]]</f>
        <v>0</v>
      </c>
      <c r="AB1136" s="1"/>
      <c r="AC1136" s="1"/>
      <c r="AD1136" s="1">
        <f t="shared" si="121"/>
        <v>0</v>
      </c>
      <c r="AE1136" s="1"/>
      <c r="AF1136" s="1">
        <f>SUM(Table1913[[#This Row],[Total 
Paid]:[Shipping 
Charged]])</f>
        <v>0</v>
      </c>
      <c r="AG1136" s="1"/>
      <c r="AH1136" s="1"/>
      <c r="AI1136" s="1">
        <f t="shared" si="122"/>
        <v>0</v>
      </c>
      <c r="AK1136" s="1"/>
      <c r="AL1136" s="1"/>
      <c r="AM1136" s="1"/>
      <c r="AN1136" s="1"/>
      <c r="AP1136" s="30"/>
      <c r="AQ1136" s="1"/>
      <c r="AR1136" s="1">
        <f t="shared" si="124"/>
        <v>0</v>
      </c>
      <c r="AS1136" s="1"/>
      <c r="AT1136" s="1"/>
      <c r="AU1136" s="2">
        <f t="shared" si="123"/>
        <v>0</v>
      </c>
      <c r="AW1136" s="1"/>
      <c r="AX1136" s="1"/>
      <c r="AY1136" s="1"/>
      <c r="AZ1136" s="2">
        <f t="shared" ref="AZ1136:AZ1199" si="127">SUM(AU1136,AW1136,AX1136,AY1136)</f>
        <v>0</v>
      </c>
      <c r="BA1136" s="2">
        <f>SUM(AF1136,AH1136,-AZ1136,-Table1913[[#This Row],[Sale Fee]])</f>
        <v>0</v>
      </c>
      <c r="BC1136" s="1"/>
      <c r="BD1136" s="1"/>
      <c r="BE1136" s="1"/>
    </row>
    <row r="1137" spans="1:57" s="50" customFormat="1" x14ac:dyDescent="0.25">
      <c r="A1137" s="58"/>
      <c r="B1137" s="58"/>
      <c r="E1137" s="57"/>
      <c r="F1137" s="57"/>
      <c r="Q1137" s="58"/>
      <c r="R1137" s="58"/>
      <c r="S1137" s="58"/>
      <c r="U1137" s="58"/>
      <c r="V1137" s="58"/>
      <c r="W1137" s="58"/>
      <c r="X1137" s="58"/>
      <c r="Y1137" s="58"/>
      <c r="Z1137" s="58">
        <f>Table1913[[#This Row],[Quantity2]]*Table1913[[#This Row],[U Cost]]</f>
        <v>0</v>
      </c>
      <c r="AB1137" s="58"/>
      <c r="AC1137" s="58"/>
      <c r="AD1137" s="58">
        <f t="shared" si="121"/>
        <v>0</v>
      </c>
      <c r="AE1137" s="58"/>
      <c r="AF1137" s="58">
        <f>SUM(Table1913[[#This Row],[Total 
Paid]:[Shipping 
Charged]])</f>
        <v>0</v>
      </c>
      <c r="AG1137" s="58"/>
      <c r="AH1137" s="58"/>
      <c r="AI1137" s="58">
        <f t="shared" si="122"/>
        <v>0</v>
      </c>
      <c r="AK1137" s="58"/>
      <c r="AL1137" s="58"/>
      <c r="AM1137" s="58"/>
      <c r="AN1137" s="58"/>
      <c r="AP1137" s="59"/>
      <c r="AQ1137" s="58"/>
      <c r="AR1137" s="58">
        <f t="shared" si="124"/>
        <v>0</v>
      </c>
      <c r="AS1137" s="58"/>
      <c r="AT1137" s="58"/>
      <c r="AU1137" s="60">
        <f t="shared" si="123"/>
        <v>0</v>
      </c>
      <c r="AW1137" s="58"/>
      <c r="AX1137" s="58"/>
      <c r="AY1137" s="58"/>
      <c r="AZ1137" s="60">
        <f t="shared" si="127"/>
        <v>0</v>
      </c>
      <c r="BA1137" s="60">
        <f>SUM(AF1137,AH1137,-AZ1137,-Table1913[[#This Row],[Sale Fee]])</f>
        <v>0</v>
      </c>
      <c r="BC1137" s="58"/>
      <c r="BD1137" s="58"/>
      <c r="BE1137" s="58"/>
    </row>
    <row r="1138" spans="1:57" x14ac:dyDescent="0.25">
      <c r="A1138" s="1"/>
      <c r="B1138" s="1"/>
      <c r="E1138" s="4"/>
      <c r="F1138" s="4"/>
      <c r="Q1138" s="1"/>
      <c r="R1138" s="1"/>
      <c r="S1138" s="1"/>
      <c r="U1138" s="1"/>
      <c r="V1138" s="1"/>
      <c r="W1138" s="1"/>
      <c r="X1138" s="1"/>
      <c r="Y1138" s="1"/>
      <c r="Z1138" s="1">
        <f>Table1913[[#This Row],[Quantity2]]*Table1913[[#This Row],[U Cost]]</f>
        <v>0</v>
      </c>
      <c r="AB1138" s="1"/>
      <c r="AC1138" s="1"/>
      <c r="AD1138" s="1">
        <f t="shared" si="121"/>
        <v>0</v>
      </c>
      <c r="AE1138" s="1"/>
      <c r="AF1138" s="1">
        <f>SUM(Table1913[[#This Row],[Total 
Paid]:[Shipping 
Charged]])</f>
        <v>0</v>
      </c>
      <c r="AG1138" s="1"/>
      <c r="AH1138" s="1"/>
      <c r="AI1138" s="1">
        <f t="shared" si="122"/>
        <v>0</v>
      </c>
      <c r="AK1138" s="1"/>
      <c r="AL1138" s="1"/>
      <c r="AM1138" s="1"/>
      <c r="AN1138" s="1"/>
      <c r="AP1138" s="30"/>
      <c r="AQ1138" s="1"/>
      <c r="AR1138" s="1">
        <f t="shared" si="124"/>
        <v>0</v>
      </c>
      <c r="AS1138" s="1"/>
      <c r="AT1138" s="1"/>
      <c r="AU1138" s="2">
        <f t="shared" si="123"/>
        <v>0</v>
      </c>
      <c r="AW1138" s="1"/>
      <c r="AX1138" s="1"/>
      <c r="AY1138" s="1"/>
      <c r="AZ1138" s="2">
        <f t="shared" si="127"/>
        <v>0</v>
      </c>
      <c r="BA1138" s="2">
        <f>SUM(AF1138,AH1138,-AZ1138,-Table1913[[#This Row],[Sale Fee]])</f>
        <v>0</v>
      </c>
      <c r="BC1138" s="1"/>
      <c r="BD1138" s="1"/>
      <c r="BE1138" s="1"/>
    </row>
    <row r="1139" spans="1:57" x14ac:dyDescent="0.25">
      <c r="A1139" s="1"/>
      <c r="B1139" s="1"/>
      <c r="E1139" s="4"/>
      <c r="F1139" s="4"/>
      <c r="Q1139" s="1"/>
      <c r="R1139" s="1"/>
      <c r="S1139" s="1"/>
      <c r="U1139" s="1"/>
      <c r="V1139" s="1"/>
      <c r="W1139" s="1"/>
      <c r="X1139" s="1"/>
      <c r="Y1139" s="1"/>
      <c r="Z1139" s="1">
        <f>Table1913[[#This Row],[Quantity2]]*Table1913[[#This Row],[U Cost]]</f>
        <v>0</v>
      </c>
      <c r="AB1139" s="1"/>
      <c r="AC1139" s="1"/>
      <c r="AD1139" s="1">
        <f t="shared" si="121"/>
        <v>0</v>
      </c>
      <c r="AE1139" s="1"/>
      <c r="AF1139" s="1">
        <f>SUM(Table1913[[#This Row],[Total 
Paid]:[Shipping 
Charged]])</f>
        <v>0</v>
      </c>
      <c r="AG1139" s="1"/>
      <c r="AH1139" s="1"/>
      <c r="AI1139" s="1">
        <f t="shared" si="122"/>
        <v>0</v>
      </c>
      <c r="AK1139" s="1"/>
      <c r="AL1139" s="1"/>
      <c r="AM1139" s="1"/>
      <c r="AN1139" s="1"/>
      <c r="AP1139" s="30"/>
      <c r="AQ1139" s="1"/>
      <c r="AR1139" s="1">
        <f t="shared" si="124"/>
        <v>0</v>
      </c>
      <c r="AS1139" s="1"/>
      <c r="AT1139" s="1"/>
      <c r="AU1139" s="2">
        <f t="shared" si="123"/>
        <v>0</v>
      </c>
      <c r="AW1139" s="1"/>
      <c r="AX1139" s="1"/>
      <c r="AY1139" s="1"/>
      <c r="AZ1139" s="2">
        <f t="shared" si="127"/>
        <v>0</v>
      </c>
      <c r="BA1139" s="2">
        <f>SUM(AF1139,AH1139,-AZ1139,-Table1913[[#This Row],[Sale Fee]])</f>
        <v>0</v>
      </c>
      <c r="BC1139" s="1"/>
      <c r="BD1139" s="1"/>
      <c r="BE1139" s="1"/>
    </row>
    <row r="1140" spans="1:57" x14ac:dyDescent="0.25">
      <c r="A1140" s="1"/>
      <c r="B1140" s="1"/>
      <c r="E1140" s="4"/>
      <c r="F1140" s="4"/>
      <c r="Q1140" s="1"/>
      <c r="R1140" s="1"/>
      <c r="S1140" s="1"/>
      <c r="U1140" s="1"/>
      <c r="V1140" s="1"/>
      <c r="W1140" s="1"/>
      <c r="X1140" s="1"/>
      <c r="Y1140" s="1"/>
      <c r="Z1140" s="1">
        <f>Table1913[[#This Row],[Quantity2]]*Table1913[[#This Row],[U Cost]]</f>
        <v>0</v>
      </c>
      <c r="AB1140" s="1"/>
      <c r="AC1140" s="1"/>
      <c r="AD1140" s="1">
        <f t="shared" si="121"/>
        <v>0</v>
      </c>
      <c r="AE1140" s="1"/>
      <c r="AF1140" s="1">
        <f>SUM(Table1913[[#This Row],[Total 
Paid]:[Shipping 
Charged]])</f>
        <v>0</v>
      </c>
      <c r="AG1140" s="1"/>
      <c r="AH1140" s="1"/>
      <c r="AI1140" s="1">
        <f t="shared" si="122"/>
        <v>0</v>
      </c>
      <c r="AK1140" s="1"/>
      <c r="AL1140" s="1"/>
      <c r="AM1140" s="1"/>
      <c r="AN1140" s="1"/>
      <c r="AP1140" s="30"/>
      <c r="AQ1140" s="1"/>
      <c r="AR1140" s="1">
        <f t="shared" si="124"/>
        <v>0</v>
      </c>
      <c r="AS1140" s="1"/>
      <c r="AT1140" s="1"/>
      <c r="AU1140" s="2">
        <f t="shared" si="123"/>
        <v>0</v>
      </c>
      <c r="AW1140" s="1"/>
      <c r="AX1140" s="1"/>
      <c r="AY1140" s="1"/>
      <c r="AZ1140" s="2">
        <f t="shared" si="127"/>
        <v>0</v>
      </c>
      <c r="BA1140" s="2">
        <f>SUM(AF1140,AH1140,-AZ1140,-Table1913[[#This Row],[Sale Fee]])</f>
        <v>0</v>
      </c>
      <c r="BC1140" s="1"/>
      <c r="BD1140" s="1"/>
      <c r="BE1140" s="1"/>
    </row>
    <row r="1141" spans="1:57" x14ac:dyDescent="0.25">
      <c r="A1141" s="1"/>
      <c r="B1141" s="1"/>
      <c r="E1141" s="4"/>
      <c r="F1141" s="4"/>
      <c r="Q1141" s="1"/>
      <c r="R1141" s="1"/>
      <c r="S1141" s="1"/>
      <c r="U1141" s="1"/>
      <c r="V1141" s="1"/>
      <c r="W1141" s="1"/>
      <c r="X1141" s="1"/>
      <c r="Y1141" s="1"/>
      <c r="Z1141" s="1">
        <f>Table1913[[#This Row],[Quantity2]]*Table1913[[#This Row],[U Cost]]</f>
        <v>0</v>
      </c>
      <c r="AB1141" s="1"/>
      <c r="AC1141" s="1"/>
      <c r="AD1141" s="1">
        <f t="shared" ref="AD1141:AD1204" si="128">AC1141*AB1141</f>
        <v>0</v>
      </c>
      <c r="AE1141" s="1"/>
      <c r="AF1141" s="1">
        <f>SUM(Table1913[[#This Row],[Total 
Paid]:[Shipping 
Charged]])</f>
        <v>0</v>
      </c>
      <c r="AG1141" s="1"/>
      <c r="AH1141" s="1"/>
      <c r="AI1141" s="1">
        <f t="shared" ref="AI1141:AI1204" si="129">SUM(AF1141,AG1141,AH1141)</f>
        <v>0</v>
      </c>
      <c r="AK1141" s="1"/>
      <c r="AL1141" s="1"/>
      <c r="AM1141" s="1"/>
      <c r="AN1141" s="1"/>
      <c r="AP1141" s="30"/>
      <c r="AQ1141" s="1"/>
      <c r="AR1141" s="1">
        <f t="shared" si="124"/>
        <v>0</v>
      </c>
      <c r="AS1141" s="1"/>
      <c r="AT1141" s="1"/>
      <c r="AU1141" s="2">
        <f t="shared" ref="AU1141:AU1204" si="130">SUM(AR1141:AT1141)</f>
        <v>0</v>
      </c>
      <c r="AW1141" s="1"/>
      <c r="AX1141" s="1"/>
      <c r="AY1141" s="1"/>
      <c r="AZ1141" s="2">
        <f t="shared" si="127"/>
        <v>0</v>
      </c>
      <c r="BA1141" s="2">
        <f>SUM(AF1141,AH1141,-AZ1141,-Table1913[[#This Row],[Sale Fee]])</f>
        <v>0</v>
      </c>
      <c r="BC1141" s="1"/>
      <c r="BD1141" s="1"/>
      <c r="BE1141" s="1"/>
    </row>
    <row r="1142" spans="1:57" x14ac:dyDescent="0.25">
      <c r="A1142" s="1"/>
      <c r="B1142" s="1"/>
      <c r="E1142" s="4"/>
      <c r="F1142" s="4"/>
      <c r="Q1142" s="1"/>
      <c r="R1142" s="1"/>
      <c r="S1142" s="1"/>
      <c r="U1142" s="1"/>
      <c r="V1142" s="1"/>
      <c r="W1142" s="1"/>
      <c r="X1142" s="1"/>
      <c r="Y1142" s="1"/>
      <c r="Z1142" s="1">
        <f>Table1913[[#This Row],[Quantity2]]*Table1913[[#This Row],[U Cost]]</f>
        <v>0</v>
      </c>
      <c r="AB1142" s="1"/>
      <c r="AC1142" s="1"/>
      <c r="AD1142" s="1">
        <f t="shared" si="128"/>
        <v>0</v>
      </c>
      <c r="AE1142" s="1"/>
      <c r="AF1142" s="1">
        <f>SUM(Table1913[[#This Row],[Total 
Paid]:[Shipping 
Charged]])</f>
        <v>0</v>
      </c>
      <c r="AG1142" s="1"/>
      <c r="AH1142" s="1"/>
      <c r="AI1142" s="1">
        <f t="shared" si="129"/>
        <v>0</v>
      </c>
      <c r="AK1142" s="1"/>
      <c r="AL1142" s="1"/>
      <c r="AM1142" s="1"/>
      <c r="AN1142" s="1"/>
      <c r="AP1142" s="30"/>
      <c r="AQ1142" s="1"/>
      <c r="AR1142" s="1">
        <f t="shared" si="124"/>
        <v>0</v>
      </c>
      <c r="AS1142" s="1"/>
      <c r="AT1142" s="1"/>
      <c r="AU1142" s="2">
        <f t="shared" si="130"/>
        <v>0</v>
      </c>
      <c r="AW1142" s="1"/>
      <c r="AX1142" s="1"/>
      <c r="AY1142" s="1"/>
      <c r="AZ1142" s="2">
        <f t="shared" si="127"/>
        <v>0</v>
      </c>
      <c r="BA1142" s="2">
        <f>SUM(AF1142,AH1142,-AZ1142,-Table1913[[#This Row],[Sale Fee]])</f>
        <v>0</v>
      </c>
      <c r="BC1142" s="1"/>
      <c r="BD1142" s="1"/>
      <c r="BE1142" s="1"/>
    </row>
    <row r="1143" spans="1:57" x14ac:dyDescent="0.25">
      <c r="A1143" s="1"/>
      <c r="B1143" s="1"/>
      <c r="E1143" s="4"/>
      <c r="F1143" s="4"/>
      <c r="Q1143" s="1"/>
      <c r="R1143" s="1"/>
      <c r="S1143" s="1"/>
      <c r="U1143" s="1"/>
      <c r="V1143" s="1"/>
      <c r="W1143" s="1"/>
      <c r="X1143" s="1"/>
      <c r="Y1143" s="1"/>
      <c r="Z1143" s="1">
        <f>Table1913[[#This Row],[Quantity2]]*Table1913[[#This Row],[U Cost]]</f>
        <v>0</v>
      </c>
      <c r="AB1143" s="1"/>
      <c r="AC1143" s="1"/>
      <c r="AD1143" s="1">
        <f t="shared" si="128"/>
        <v>0</v>
      </c>
      <c r="AE1143" s="1"/>
      <c r="AF1143" s="1">
        <f>SUM(Table1913[[#This Row],[Total 
Paid]:[Shipping 
Charged]])</f>
        <v>0</v>
      </c>
      <c r="AG1143" s="1"/>
      <c r="AH1143" s="1"/>
      <c r="AI1143" s="1">
        <f t="shared" si="129"/>
        <v>0</v>
      </c>
      <c r="AK1143" s="1"/>
      <c r="AL1143" s="1"/>
      <c r="AM1143" s="1"/>
      <c r="AN1143" s="1"/>
      <c r="AP1143" s="30"/>
      <c r="AQ1143" s="1"/>
      <c r="AR1143" s="1">
        <f t="shared" si="124"/>
        <v>0</v>
      </c>
      <c r="AS1143" s="1"/>
      <c r="AT1143" s="1"/>
      <c r="AU1143" s="2">
        <f t="shared" si="130"/>
        <v>0</v>
      </c>
      <c r="AW1143" s="1"/>
      <c r="AX1143" s="1"/>
      <c r="AY1143" s="1"/>
      <c r="AZ1143" s="2">
        <f t="shared" si="127"/>
        <v>0</v>
      </c>
      <c r="BA1143" s="2">
        <f>SUM(AF1143,AH1143,-AZ1143,-Table1913[[#This Row],[Sale Fee]])</f>
        <v>0</v>
      </c>
      <c r="BC1143" s="1"/>
      <c r="BD1143" s="1"/>
      <c r="BE1143" s="1"/>
    </row>
    <row r="1144" spans="1:57" x14ac:dyDescent="0.25">
      <c r="A1144" s="1"/>
      <c r="B1144" s="1"/>
      <c r="E1144" s="4"/>
      <c r="F1144" s="4"/>
      <c r="Q1144" s="1"/>
      <c r="R1144" s="1"/>
      <c r="S1144" s="1"/>
      <c r="U1144" s="1"/>
      <c r="V1144" s="1"/>
      <c r="W1144" s="1"/>
      <c r="X1144" s="1"/>
      <c r="Y1144" s="1"/>
      <c r="Z1144" s="1">
        <f>Table1913[[#This Row],[Quantity2]]*Table1913[[#This Row],[U Cost]]</f>
        <v>0</v>
      </c>
      <c r="AB1144" s="1"/>
      <c r="AC1144" s="1"/>
      <c r="AD1144" s="1">
        <f t="shared" si="128"/>
        <v>0</v>
      </c>
      <c r="AE1144" s="1"/>
      <c r="AF1144" s="1">
        <f>SUM(Table1913[[#This Row],[Total 
Paid]:[Shipping 
Charged]])</f>
        <v>0</v>
      </c>
      <c r="AG1144" s="1"/>
      <c r="AH1144" s="1"/>
      <c r="AI1144" s="1">
        <f t="shared" si="129"/>
        <v>0</v>
      </c>
      <c r="AK1144" s="1"/>
      <c r="AL1144" s="1"/>
      <c r="AM1144" s="1"/>
      <c r="AN1144" s="1"/>
      <c r="AP1144" s="30"/>
      <c r="AQ1144" s="1"/>
      <c r="AR1144" s="1">
        <f t="shared" si="124"/>
        <v>0</v>
      </c>
      <c r="AS1144" s="1"/>
      <c r="AT1144" s="1"/>
      <c r="AU1144" s="2">
        <f t="shared" si="130"/>
        <v>0</v>
      </c>
      <c r="AW1144" s="1"/>
      <c r="AX1144" s="1"/>
      <c r="AY1144" s="1"/>
      <c r="AZ1144" s="2">
        <f t="shared" si="127"/>
        <v>0</v>
      </c>
      <c r="BA1144" s="2">
        <f>SUM(AF1144,AH1144,-AZ1144,-Table1913[[#This Row],[Sale Fee]])</f>
        <v>0</v>
      </c>
      <c r="BC1144" s="1"/>
      <c r="BD1144" s="1"/>
      <c r="BE1144" s="1"/>
    </row>
    <row r="1145" spans="1:57" x14ac:dyDescent="0.25">
      <c r="A1145" s="1"/>
      <c r="B1145" s="1"/>
      <c r="E1145" s="4"/>
      <c r="F1145" s="4"/>
      <c r="Q1145" s="1"/>
      <c r="R1145" s="1"/>
      <c r="S1145" s="1"/>
      <c r="U1145" s="1"/>
      <c r="V1145" s="1"/>
      <c r="W1145" s="1"/>
      <c r="X1145" s="1"/>
      <c r="Y1145" s="1"/>
      <c r="Z1145" s="1">
        <f>Table1913[[#This Row],[Quantity2]]*Table1913[[#This Row],[U Cost]]</f>
        <v>0</v>
      </c>
      <c r="AB1145" s="1"/>
      <c r="AC1145" s="1"/>
      <c r="AD1145" s="1">
        <f t="shared" si="128"/>
        <v>0</v>
      </c>
      <c r="AE1145" s="1"/>
      <c r="AF1145" s="1">
        <f>SUM(Table1913[[#This Row],[Total 
Paid]:[Shipping 
Charged]])</f>
        <v>0</v>
      </c>
      <c r="AG1145" s="1"/>
      <c r="AH1145" s="1"/>
      <c r="AI1145" s="1">
        <f t="shared" si="129"/>
        <v>0</v>
      </c>
      <c r="AK1145" s="1"/>
      <c r="AL1145" s="1"/>
      <c r="AM1145" s="1"/>
      <c r="AN1145" s="1"/>
      <c r="AP1145" s="30"/>
      <c r="AQ1145" s="1"/>
      <c r="AR1145" s="1">
        <f t="shared" si="124"/>
        <v>0</v>
      </c>
      <c r="AS1145" s="1"/>
      <c r="AT1145" s="1"/>
      <c r="AU1145" s="2">
        <f t="shared" si="130"/>
        <v>0</v>
      </c>
      <c r="AW1145" s="1"/>
      <c r="AX1145" s="1"/>
      <c r="AY1145" s="1"/>
      <c r="AZ1145" s="2">
        <f t="shared" si="127"/>
        <v>0</v>
      </c>
      <c r="BA1145" s="2">
        <f>SUM(AF1145,AH1145,-AZ1145,-Table1913[[#This Row],[Sale Fee]])</f>
        <v>0</v>
      </c>
      <c r="BC1145" s="1"/>
      <c r="BD1145" s="1"/>
      <c r="BE1145" s="1"/>
    </row>
    <row r="1146" spans="1:57" x14ac:dyDescent="0.25">
      <c r="A1146" s="1"/>
      <c r="B1146" s="1"/>
      <c r="E1146" s="4"/>
      <c r="F1146" s="4"/>
      <c r="Q1146" s="1"/>
      <c r="R1146" s="1"/>
      <c r="S1146" s="1"/>
      <c r="U1146" s="1"/>
      <c r="V1146" s="1"/>
      <c r="W1146" s="1"/>
      <c r="X1146" s="1"/>
      <c r="Y1146" s="1"/>
      <c r="Z1146" s="1">
        <f>Table1913[[#This Row],[Quantity2]]*Table1913[[#This Row],[U Cost]]</f>
        <v>0</v>
      </c>
      <c r="AB1146" s="1"/>
      <c r="AC1146" s="1"/>
      <c r="AD1146" s="1">
        <f t="shared" si="128"/>
        <v>0</v>
      </c>
      <c r="AE1146" s="1"/>
      <c r="AF1146" s="1">
        <f>SUM(Table1913[[#This Row],[Total 
Paid]:[Shipping 
Charged]])</f>
        <v>0</v>
      </c>
      <c r="AG1146" s="1"/>
      <c r="AH1146" s="1"/>
      <c r="AI1146" s="1">
        <f t="shared" si="129"/>
        <v>0</v>
      </c>
      <c r="AK1146" s="1"/>
      <c r="AL1146" s="1"/>
      <c r="AM1146" s="1"/>
      <c r="AN1146" s="1"/>
      <c r="AP1146" s="30"/>
      <c r="AQ1146" s="1"/>
      <c r="AR1146" s="1">
        <f t="shared" si="124"/>
        <v>0</v>
      </c>
      <c r="AS1146" s="1"/>
      <c r="AT1146" s="1"/>
      <c r="AU1146" s="2">
        <f t="shared" si="130"/>
        <v>0</v>
      </c>
      <c r="AW1146" s="1"/>
      <c r="AX1146" s="1"/>
      <c r="AY1146" s="1"/>
      <c r="AZ1146" s="2">
        <f t="shared" si="127"/>
        <v>0</v>
      </c>
      <c r="BA1146" s="2">
        <f>SUM(AF1146,AH1146,-AZ1146,-Table1913[[#This Row],[Sale Fee]])</f>
        <v>0</v>
      </c>
      <c r="BC1146" s="1"/>
      <c r="BD1146" s="1"/>
      <c r="BE1146" s="1"/>
    </row>
    <row r="1147" spans="1:57" x14ac:dyDescent="0.25">
      <c r="A1147" s="1"/>
      <c r="B1147" s="1"/>
      <c r="E1147" s="4"/>
      <c r="F1147" s="4"/>
      <c r="Q1147" s="1"/>
      <c r="R1147" s="1"/>
      <c r="S1147" s="1"/>
      <c r="U1147" s="1"/>
      <c r="V1147" s="1"/>
      <c r="W1147" s="1"/>
      <c r="X1147" s="1"/>
      <c r="Y1147" s="1"/>
      <c r="Z1147" s="1">
        <f>Table1913[[#This Row],[Quantity2]]*Table1913[[#This Row],[U Cost]]</f>
        <v>0</v>
      </c>
      <c r="AB1147" s="1"/>
      <c r="AC1147" s="1"/>
      <c r="AD1147" s="1">
        <f t="shared" si="128"/>
        <v>0</v>
      </c>
      <c r="AE1147" s="1"/>
      <c r="AF1147" s="1">
        <f>SUM(Table1913[[#This Row],[Total 
Paid]:[Shipping 
Charged]])</f>
        <v>0</v>
      </c>
      <c r="AG1147" s="1"/>
      <c r="AH1147" s="1"/>
      <c r="AI1147" s="1">
        <f t="shared" si="129"/>
        <v>0</v>
      </c>
      <c r="AK1147" s="1"/>
      <c r="AL1147" s="1"/>
      <c r="AM1147" s="1"/>
      <c r="AN1147" s="1"/>
      <c r="AP1147" s="30"/>
      <c r="AQ1147" s="1"/>
      <c r="AR1147" s="1">
        <f t="shared" si="124"/>
        <v>0</v>
      </c>
      <c r="AS1147" s="1"/>
      <c r="AT1147" s="1"/>
      <c r="AU1147" s="2">
        <f t="shared" si="130"/>
        <v>0</v>
      </c>
      <c r="AW1147" s="1"/>
      <c r="AX1147" s="1"/>
      <c r="AY1147" s="1"/>
      <c r="AZ1147" s="2">
        <f t="shared" si="127"/>
        <v>0</v>
      </c>
      <c r="BA1147" s="2">
        <f>SUM(AF1147,AH1147,-AZ1147,-Table1913[[#This Row],[Sale Fee]])</f>
        <v>0</v>
      </c>
      <c r="BC1147" s="1"/>
      <c r="BD1147" s="1"/>
      <c r="BE1147" s="1"/>
    </row>
    <row r="1148" spans="1:57" x14ac:dyDescent="0.25">
      <c r="A1148" s="1"/>
      <c r="B1148" s="1"/>
      <c r="E1148" s="4"/>
      <c r="F1148" s="4"/>
      <c r="Q1148" s="1"/>
      <c r="R1148" s="1"/>
      <c r="S1148" s="1"/>
      <c r="U1148" s="1"/>
      <c r="V1148" s="1"/>
      <c r="W1148" s="1"/>
      <c r="X1148" s="1"/>
      <c r="Y1148" s="1"/>
      <c r="Z1148" s="1">
        <f>Table1913[[#This Row],[Quantity2]]*Table1913[[#This Row],[U Cost]]</f>
        <v>0</v>
      </c>
      <c r="AB1148" s="1"/>
      <c r="AC1148" s="1"/>
      <c r="AD1148" s="1">
        <f t="shared" si="128"/>
        <v>0</v>
      </c>
      <c r="AE1148" s="1"/>
      <c r="AF1148" s="1">
        <f>SUM(Table1913[[#This Row],[Total 
Paid]:[Shipping 
Charged]])</f>
        <v>0</v>
      </c>
      <c r="AG1148" s="1"/>
      <c r="AH1148" s="1"/>
      <c r="AI1148" s="1">
        <f t="shared" si="129"/>
        <v>0</v>
      </c>
      <c r="AK1148" s="1"/>
      <c r="AL1148" s="1"/>
      <c r="AM1148" s="1"/>
      <c r="AN1148" s="1"/>
      <c r="AP1148" s="30"/>
      <c r="AQ1148" s="1"/>
      <c r="AR1148" s="1">
        <f t="shared" si="124"/>
        <v>0</v>
      </c>
      <c r="AS1148" s="1"/>
      <c r="AT1148" s="1"/>
      <c r="AU1148" s="2">
        <f t="shared" si="130"/>
        <v>0</v>
      </c>
      <c r="AW1148" s="1"/>
      <c r="AX1148" s="1"/>
      <c r="AY1148" s="1"/>
      <c r="AZ1148" s="2">
        <f t="shared" si="127"/>
        <v>0</v>
      </c>
      <c r="BA1148" s="2">
        <f>SUM(AF1148,AH1148,-AZ1148,-Table1913[[#This Row],[Sale Fee]])</f>
        <v>0</v>
      </c>
      <c r="BC1148" s="1"/>
      <c r="BD1148" s="1"/>
      <c r="BE1148" s="1"/>
    </row>
    <row r="1149" spans="1:57" x14ac:dyDescent="0.25">
      <c r="A1149" s="1"/>
      <c r="B1149" s="1"/>
      <c r="E1149" s="4"/>
      <c r="F1149" s="4"/>
      <c r="Q1149" s="1"/>
      <c r="R1149" s="1"/>
      <c r="S1149" s="1"/>
      <c r="U1149" s="1"/>
      <c r="V1149" s="1"/>
      <c r="W1149" s="1"/>
      <c r="X1149" s="1"/>
      <c r="Y1149" s="1"/>
      <c r="Z1149" s="1">
        <f>Table1913[[#This Row],[Quantity2]]*Table1913[[#This Row],[U Cost]]</f>
        <v>0</v>
      </c>
      <c r="AB1149" s="1"/>
      <c r="AC1149" s="1"/>
      <c r="AD1149" s="1">
        <f t="shared" si="128"/>
        <v>0</v>
      </c>
      <c r="AE1149" s="1"/>
      <c r="AF1149" s="1">
        <f>SUM(Table1913[[#This Row],[Total 
Paid]:[Shipping 
Charged]])</f>
        <v>0</v>
      </c>
      <c r="AG1149" s="1"/>
      <c r="AH1149" s="1"/>
      <c r="AI1149" s="1">
        <f t="shared" si="129"/>
        <v>0</v>
      </c>
      <c r="AK1149" s="1"/>
      <c r="AL1149" s="1"/>
      <c r="AM1149" s="1"/>
      <c r="AN1149" s="1"/>
      <c r="AP1149" s="30"/>
      <c r="AQ1149" s="1"/>
      <c r="AR1149" s="1">
        <f t="shared" si="124"/>
        <v>0</v>
      </c>
      <c r="AS1149" s="1"/>
      <c r="AT1149" s="1"/>
      <c r="AU1149" s="2">
        <f t="shared" si="130"/>
        <v>0</v>
      </c>
      <c r="AW1149" s="1"/>
      <c r="AX1149" s="1"/>
      <c r="AY1149" s="1"/>
      <c r="AZ1149" s="2">
        <f t="shared" si="127"/>
        <v>0</v>
      </c>
      <c r="BA1149" s="2">
        <f>SUM(AF1149,AH1149,-AZ1149,-Table1913[[#This Row],[Sale Fee]])</f>
        <v>0</v>
      </c>
      <c r="BC1149" s="1"/>
      <c r="BD1149" s="1"/>
      <c r="BE1149" s="1"/>
    </row>
    <row r="1150" spans="1:57" x14ac:dyDescent="0.25">
      <c r="A1150" s="1"/>
      <c r="B1150" s="1"/>
      <c r="E1150" s="4"/>
      <c r="F1150" s="4"/>
      <c r="Q1150" s="1"/>
      <c r="R1150" s="1"/>
      <c r="S1150" s="1"/>
      <c r="U1150" s="1"/>
      <c r="V1150" s="1"/>
      <c r="W1150" s="1"/>
      <c r="X1150" s="1"/>
      <c r="Y1150" s="1"/>
      <c r="Z1150" s="1">
        <f>Table1913[[#This Row],[Quantity2]]*Table1913[[#This Row],[U Cost]]</f>
        <v>0</v>
      </c>
      <c r="AB1150" s="1"/>
      <c r="AC1150" s="1"/>
      <c r="AD1150" s="1">
        <f t="shared" si="128"/>
        <v>0</v>
      </c>
      <c r="AE1150" s="1"/>
      <c r="AF1150" s="1">
        <f>SUM(Table1913[[#This Row],[Total 
Paid]:[Shipping 
Charged]])</f>
        <v>0</v>
      </c>
      <c r="AG1150" s="1"/>
      <c r="AH1150" s="1"/>
      <c r="AI1150" s="1">
        <f t="shared" si="129"/>
        <v>0</v>
      </c>
      <c r="AK1150" s="1"/>
      <c r="AL1150" s="1"/>
      <c r="AM1150" s="1"/>
      <c r="AN1150" s="1"/>
      <c r="AP1150" s="30"/>
      <c r="AQ1150" s="1"/>
      <c r="AR1150" s="1">
        <f t="shared" si="124"/>
        <v>0</v>
      </c>
      <c r="AS1150" s="1"/>
      <c r="AT1150" s="1"/>
      <c r="AU1150" s="2">
        <f t="shared" si="130"/>
        <v>0</v>
      </c>
      <c r="AW1150" s="1"/>
      <c r="AX1150" s="1"/>
      <c r="AY1150" s="1"/>
      <c r="AZ1150" s="2">
        <f t="shared" si="127"/>
        <v>0</v>
      </c>
      <c r="BA1150" s="2">
        <f>SUM(AF1150,AH1150,-AZ1150,-Table1913[[#This Row],[Sale Fee]])</f>
        <v>0</v>
      </c>
      <c r="BC1150" s="1"/>
      <c r="BD1150" s="1"/>
      <c r="BE1150" s="1"/>
    </row>
    <row r="1151" spans="1:57" x14ac:dyDescent="0.25">
      <c r="A1151" s="1"/>
      <c r="B1151" s="1"/>
      <c r="E1151" s="4"/>
      <c r="F1151" s="4"/>
      <c r="Q1151" s="1"/>
      <c r="R1151" s="1"/>
      <c r="S1151" s="1"/>
      <c r="U1151" s="1"/>
      <c r="V1151" s="1"/>
      <c r="W1151" s="1"/>
      <c r="X1151" s="1"/>
      <c r="Y1151" s="1"/>
      <c r="Z1151" s="1">
        <f>Table1913[[#This Row],[Quantity2]]*Table1913[[#This Row],[U Cost]]</f>
        <v>0</v>
      </c>
      <c r="AB1151" s="1"/>
      <c r="AC1151" s="1"/>
      <c r="AD1151" s="1">
        <f t="shared" si="128"/>
        <v>0</v>
      </c>
      <c r="AE1151" s="1"/>
      <c r="AF1151" s="1">
        <f>SUM(Table1913[[#This Row],[Total 
Paid]:[Shipping 
Charged]])</f>
        <v>0</v>
      </c>
      <c r="AG1151" s="1"/>
      <c r="AH1151" s="1"/>
      <c r="AI1151" s="1">
        <f t="shared" si="129"/>
        <v>0</v>
      </c>
      <c r="AK1151" s="1"/>
      <c r="AL1151" s="1"/>
      <c r="AM1151" s="1"/>
      <c r="AN1151" s="1"/>
      <c r="AP1151" s="30"/>
      <c r="AQ1151" s="1"/>
      <c r="AR1151" s="1">
        <f t="shared" si="124"/>
        <v>0</v>
      </c>
      <c r="AS1151" s="1"/>
      <c r="AT1151" s="1"/>
      <c r="AU1151" s="2">
        <f t="shared" si="130"/>
        <v>0</v>
      </c>
      <c r="AW1151" s="1"/>
      <c r="AX1151" s="1"/>
      <c r="AY1151" s="1"/>
      <c r="AZ1151" s="2">
        <f t="shared" si="127"/>
        <v>0</v>
      </c>
      <c r="BA1151" s="2">
        <f>SUM(AF1151,AH1151,-AZ1151,-Table1913[[#This Row],[Sale Fee]])</f>
        <v>0</v>
      </c>
      <c r="BC1151" s="1"/>
      <c r="BD1151" s="1"/>
      <c r="BE1151" s="1"/>
    </row>
    <row r="1152" spans="1:57" x14ac:dyDescent="0.25">
      <c r="A1152" s="1"/>
      <c r="B1152" s="1"/>
      <c r="E1152" s="4"/>
      <c r="F1152" s="4"/>
      <c r="Q1152" s="1"/>
      <c r="R1152" s="1"/>
      <c r="S1152" s="1"/>
      <c r="U1152" s="1"/>
      <c r="V1152" s="1"/>
      <c r="W1152" s="1"/>
      <c r="X1152" s="1"/>
      <c r="Y1152" s="1"/>
      <c r="Z1152" s="1">
        <f>Table1913[[#This Row],[Quantity2]]*Table1913[[#This Row],[U Cost]]</f>
        <v>0</v>
      </c>
      <c r="AB1152" s="1"/>
      <c r="AC1152" s="1"/>
      <c r="AD1152" s="1">
        <f t="shared" si="128"/>
        <v>0</v>
      </c>
      <c r="AE1152" s="1"/>
      <c r="AF1152" s="1">
        <f>SUM(Table1913[[#This Row],[Total 
Paid]:[Shipping 
Charged]])</f>
        <v>0</v>
      </c>
      <c r="AG1152" s="1"/>
      <c r="AH1152" s="1"/>
      <c r="AI1152" s="1">
        <f t="shared" si="129"/>
        <v>0</v>
      </c>
      <c r="AK1152" s="1"/>
      <c r="AL1152" s="1"/>
      <c r="AM1152" s="1"/>
      <c r="AN1152" s="1"/>
      <c r="AP1152" s="30"/>
      <c r="AQ1152" s="1"/>
      <c r="AR1152" s="1">
        <f t="shared" si="124"/>
        <v>0</v>
      </c>
      <c r="AS1152" s="1"/>
      <c r="AT1152" s="1"/>
      <c r="AU1152" s="2">
        <f t="shared" si="130"/>
        <v>0</v>
      </c>
      <c r="AW1152" s="1"/>
      <c r="AX1152" s="1"/>
      <c r="AY1152" s="1"/>
      <c r="AZ1152" s="2">
        <f t="shared" si="127"/>
        <v>0</v>
      </c>
      <c r="BA1152" s="2">
        <f>SUM(AF1152,AH1152,-AZ1152,-Table1913[[#This Row],[Sale Fee]])</f>
        <v>0</v>
      </c>
      <c r="BC1152" s="1"/>
      <c r="BD1152" s="1"/>
      <c r="BE1152" s="1"/>
    </row>
    <row r="1153" spans="1:57" x14ac:dyDescent="0.25">
      <c r="A1153" s="1"/>
      <c r="B1153" s="1"/>
      <c r="E1153" s="4"/>
      <c r="F1153" s="4"/>
      <c r="Q1153" s="1"/>
      <c r="R1153" s="1"/>
      <c r="S1153" s="1"/>
      <c r="U1153" s="1"/>
      <c r="V1153" s="1"/>
      <c r="W1153" s="1"/>
      <c r="X1153" s="1"/>
      <c r="Y1153" s="1"/>
      <c r="Z1153" s="1">
        <f>Table1913[[#This Row],[Quantity2]]*Table1913[[#This Row],[U Cost]]</f>
        <v>0</v>
      </c>
      <c r="AB1153" s="1"/>
      <c r="AC1153" s="1"/>
      <c r="AD1153" s="1">
        <f t="shared" si="128"/>
        <v>0</v>
      </c>
      <c r="AE1153" s="1"/>
      <c r="AF1153" s="1">
        <f>SUM(Table1913[[#This Row],[Total 
Paid]:[Shipping 
Charged]])</f>
        <v>0</v>
      </c>
      <c r="AG1153" s="1"/>
      <c r="AH1153" s="1"/>
      <c r="AI1153" s="1">
        <f t="shared" si="129"/>
        <v>0</v>
      </c>
      <c r="AK1153" s="1"/>
      <c r="AL1153" s="1"/>
      <c r="AM1153" s="1"/>
      <c r="AN1153" s="1"/>
      <c r="AP1153" s="30"/>
      <c r="AQ1153" s="1"/>
      <c r="AR1153" s="1">
        <f t="shared" si="124"/>
        <v>0</v>
      </c>
      <c r="AS1153" s="1"/>
      <c r="AT1153" s="1"/>
      <c r="AU1153" s="2">
        <f t="shared" si="130"/>
        <v>0</v>
      </c>
      <c r="AW1153" s="1"/>
      <c r="AX1153" s="1"/>
      <c r="AY1153" s="1"/>
      <c r="AZ1153" s="2">
        <f t="shared" si="127"/>
        <v>0</v>
      </c>
      <c r="BA1153" s="2">
        <f>SUM(AF1153,AH1153,-AZ1153,-Table1913[[#This Row],[Sale Fee]])</f>
        <v>0</v>
      </c>
      <c r="BC1153" s="1"/>
      <c r="BD1153" s="1"/>
      <c r="BE1153" s="1"/>
    </row>
    <row r="1154" spans="1:57" x14ac:dyDescent="0.25">
      <c r="A1154" s="1"/>
      <c r="B1154" s="1"/>
      <c r="E1154" s="4"/>
      <c r="F1154" s="4"/>
      <c r="Q1154" s="1"/>
      <c r="R1154" s="1"/>
      <c r="S1154" s="1"/>
      <c r="U1154" s="1"/>
      <c r="V1154" s="1"/>
      <c r="W1154" s="1"/>
      <c r="X1154" s="1"/>
      <c r="Y1154" s="1"/>
      <c r="Z1154" s="1">
        <f>Table1913[[#This Row],[Quantity2]]*Table1913[[#This Row],[U Cost]]</f>
        <v>0</v>
      </c>
      <c r="AB1154" s="1"/>
      <c r="AC1154" s="1"/>
      <c r="AD1154" s="1">
        <f t="shared" si="128"/>
        <v>0</v>
      </c>
      <c r="AE1154" s="1"/>
      <c r="AF1154" s="1">
        <f>SUM(Table1913[[#This Row],[Total 
Paid]:[Shipping 
Charged]])</f>
        <v>0</v>
      </c>
      <c r="AG1154" s="1"/>
      <c r="AH1154" s="1"/>
      <c r="AI1154" s="1">
        <f t="shared" si="129"/>
        <v>0</v>
      </c>
      <c r="AK1154" s="1"/>
      <c r="AL1154" s="1"/>
      <c r="AM1154" s="1"/>
      <c r="AN1154" s="1"/>
      <c r="AP1154" s="30"/>
      <c r="AQ1154" s="1"/>
      <c r="AR1154" s="1">
        <f t="shared" si="124"/>
        <v>0</v>
      </c>
      <c r="AS1154" s="1"/>
      <c r="AT1154" s="1"/>
      <c r="AU1154" s="2">
        <f t="shared" si="130"/>
        <v>0</v>
      </c>
      <c r="AW1154" s="1"/>
      <c r="AX1154" s="1"/>
      <c r="AY1154" s="1"/>
      <c r="AZ1154" s="2">
        <f t="shared" si="127"/>
        <v>0</v>
      </c>
      <c r="BA1154" s="2">
        <f>SUM(AF1154,AH1154,-AZ1154,-Table1913[[#This Row],[Sale Fee]])</f>
        <v>0</v>
      </c>
      <c r="BC1154" s="1"/>
      <c r="BD1154" s="1"/>
      <c r="BE1154" s="1"/>
    </row>
    <row r="1155" spans="1:57" x14ac:dyDescent="0.25">
      <c r="A1155" s="1"/>
      <c r="B1155" s="1"/>
      <c r="E1155" s="4"/>
      <c r="F1155" s="4"/>
      <c r="Q1155" s="1"/>
      <c r="R1155" s="1"/>
      <c r="S1155" s="1"/>
      <c r="U1155" s="1"/>
      <c r="V1155" s="1"/>
      <c r="W1155" s="1"/>
      <c r="X1155" s="1"/>
      <c r="Y1155" s="1"/>
      <c r="Z1155" s="1">
        <f>Table1913[[#This Row],[Quantity2]]*Table1913[[#This Row],[U Cost]]</f>
        <v>0</v>
      </c>
      <c r="AB1155" s="1"/>
      <c r="AC1155" s="1"/>
      <c r="AD1155" s="1">
        <f t="shared" si="128"/>
        <v>0</v>
      </c>
      <c r="AE1155" s="1"/>
      <c r="AF1155" s="1">
        <f>SUM(Table1913[[#This Row],[Total 
Paid]:[Shipping 
Charged]])</f>
        <v>0</v>
      </c>
      <c r="AG1155" s="1"/>
      <c r="AH1155" s="1"/>
      <c r="AI1155" s="1">
        <f t="shared" si="129"/>
        <v>0</v>
      </c>
      <c r="AK1155" s="1"/>
      <c r="AL1155" s="1"/>
      <c r="AM1155" s="1"/>
      <c r="AN1155" s="1"/>
      <c r="AP1155" s="30"/>
      <c r="AQ1155" s="1"/>
      <c r="AR1155" s="1">
        <f t="shared" si="124"/>
        <v>0</v>
      </c>
      <c r="AS1155" s="1"/>
      <c r="AT1155" s="1"/>
      <c r="AU1155" s="2">
        <f t="shared" si="130"/>
        <v>0</v>
      </c>
      <c r="AW1155" s="1"/>
      <c r="AX1155" s="1"/>
      <c r="AY1155" s="1"/>
      <c r="AZ1155" s="2">
        <f t="shared" si="127"/>
        <v>0</v>
      </c>
      <c r="BA1155" s="2">
        <f>SUM(AF1155,AH1155,-AZ1155,-Table1913[[#This Row],[Sale Fee]])</f>
        <v>0</v>
      </c>
      <c r="BC1155" s="1"/>
      <c r="BD1155" s="1"/>
      <c r="BE1155" s="1"/>
    </row>
    <row r="1156" spans="1:57" x14ac:dyDescent="0.25">
      <c r="A1156" s="1"/>
      <c r="B1156" s="1"/>
      <c r="Q1156" s="1"/>
      <c r="R1156" s="1"/>
      <c r="S1156" s="1"/>
      <c r="U1156" s="1"/>
      <c r="V1156" s="1"/>
      <c r="W1156" s="1"/>
      <c r="X1156" s="1"/>
      <c r="Y1156" s="1"/>
      <c r="Z1156" s="1">
        <f>Table1913[[#This Row],[Quantity2]]*Table1913[[#This Row],[U Cost]]</f>
        <v>0</v>
      </c>
      <c r="AB1156" s="1"/>
      <c r="AC1156" s="1"/>
      <c r="AD1156" s="1">
        <f t="shared" si="128"/>
        <v>0</v>
      </c>
      <c r="AE1156" s="1"/>
      <c r="AF1156" s="1">
        <f>SUM(Table1913[[#This Row],[Total 
Paid]:[Shipping 
Charged]])</f>
        <v>0</v>
      </c>
      <c r="AG1156" s="1"/>
      <c r="AH1156" s="1"/>
      <c r="AI1156" s="1">
        <f t="shared" si="129"/>
        <v>0</v>
      </c>
      <c r="AK1156" s="1"/>
      <c r="AL1156" s="1"/>
      <c r="AM1156" s="1"/>
      <c r="AN1156" s="1"/>
      <c r="AP1156" s="30"/>
      <c r="AQ1156" s="1"/>
      <c r="AR1156" s="1">
        <f t="shared" si="124"/>
        <v>0</v>
      </c>
      <c r="AS1156" s="1"/>
      <c r="AT1156" s="1"/>
      <c r="AU1156" s="2">
        <f t="shared" si="130"/>
        <v>0</v>
      </c>
      <c r="AW1156" s="1"/>
      <c r="AX1156" s="1"/>
      <c r="AY1156" s="1"/>
      <c r="AZ1156" s="2">
        <f t="shared" si="127"/>
        <v>0</v>
      </c>
      <c r="BA1156" s="2">
        <f>SUM(AF1156,AH1156,-AZ1156,-Table1913[[#This Row],[Sale Fee]])</f>
        <v>0</v>
      </c>
      <c r="BC1156" s="1"/>
      <c r="BD1156" s="1"/>
      <c r="BE1156" s="1"/>
    </row>
    <row r="1157" spans="1:57" x14ac:dyDescent="0.25">
      <c r="A1157" s="1"/>
      <c r="B1157" s="1"/>
      <c r="Q1157" s="1"/>
      <c r="R1157" s="1"/>
      <c r="S1157" s="1"/>
      <c r="U1157" s="1"/>
      <c r="V1157" s="1"/>
      <c r="W1157" s="1"/>
      <c r="X1157" s="1"/>
      <c r="Y1157" s="1"/>
      <c r="Z1157" s="1">
        <f>Table1913[[#This Row],[Quantity2]]*Table1913[[#This Row],[U Cost]]</f>
        <v>0</v>
      </c>
      <c r="AB1157" s="1"/>
      <c r="AC1157" s="1"/>
      <c r="AD1157" s="1">
        <f t="shared" si="128"/>
        <v>0</v>
      </c>
      <c r="AE1157" s="1"/>
      <c r="AF1157" s="1">
        <f>SUM(Table1913[[#This Row],[Total 
Paid]:[Shipping 
Charged]])</f>
        <v>0</v>
      </c>
      <c r="AG1157" s="1"/>
      <c r="AH1157" s="1"/>
      <c r="AI1157" s="1">
        <f t="shared" si="129"/>
        <v>0</v>
      </c>
      <c r="AK1157" s="1"/>
      <c r="AL1157" s="1"/>
      <c r="AM1157" s="1"/>
      <c r="AN1157" s="1"/>
      <c r="AP1157" s="30"/>
      <c r="AQ1157" s="1"/>
      <c r="AR1157" s="1">
        <f t="shared" si="124"/>
        <v>0</v>
      </c>
      <c r="AS1157" s="1"/>
      <c r="AT1157" s="1"/>
      <c r="AU1157" s="2">
        <f t="shared" si="130"/>
        <v>0</v>
      </c>
      <c r="AW1157" s="1"/>
      <c r="AX1157" s="1"/>
      <c r="AY1157" s="1"/>
      <c r="AZ1157" s="2">
        <f t="shared" si="127"/>
        <v>0</v>
      </c>
      <c r="BA1157" s="2">
        <f>SUM(AF1157,AH1157,-AZ1157,-Table1913[[#This Row],[Sale Fee]])</f>
        <v>0</v>
      </c>
      <c r="BC1157" s="1"/>
      <c r="BD1157" s="1"/>
      <c r="BE1157" s="1"/>
    </row>
    <row r="1158" spans="1:57" x14ac:dyDescent="0.25">
      <c r="A1158" s="1"/>
      <c r="B1158" s="1"/>
      <c r="Q1158" s="1"/>
      <c r="R1158" s="1"/>
      <c r="S1158" s="1"/>
      <c r="U1158" s="1"/>
      <c r="V1158" s="1"/>
      <c r="W1158" s="1"/>
      <c r="X1158" s="1"/>
      <c r="Y1158" s="1"/>
      <c r="Z1158" s="1">
        <f>Table1913[[#This Row],[Quantity2]]*Table1913[[#This Row],[U Cost]]</f>
        <v>0</v>
      </c>
      <c r="AB1158" s="1"/>
      <c r="AC1158" s="1"/>
      <c r="AD1158" s="1">
        <f t="shared" si="128"/>
        <v>0</v>
      </c>
      <c r="AE1158" s="1"/>
      <c r="AF1158" s="1">
        <f>SUM(Table1913[[#This Row],[Total 
Paid]:[Shipping 
Charged]])</f>
        <v>0</v>
      </c>
      <c r="AG1158" s="1"/>
      <c r="AH1158" s="1"/>
      <c r="AI1158" s="1">
        <f t="shared" si="129"/>
        <v>0</v>
      </c>
      <c r="AK1158" s="1"/>
      <c r="AL1158" s="1"/>
      <c r="AM1158" s="1"/>
      <c r="AN1158" s="1"/>
      <c r="AP1158" s="30"/>
      <c r="AQ1158" s="1"/>
      <c r="AR1158" s="1">
        <f t="shared" si="124"/>
        <v>0</v>
      </c>
      <c r="AS1158" s="1"/>
      <c r="AT1158" s="1"/>
      <c r="AU1158" s="2">
        <f t="shared" si="130"/>
        <v>0</v>
      </c>
      <c r="AW1158" s="1"/>
      <c r="AX1158" s="1"/>
      <c r="AY1158" s="1"/>
      <c r="AZ1158" s="2">
        <f t="shared" si="127"/>
        <v>0</v>
      </c>
      <c r="BA1158" s="2">
        <f>SUM(AF1158,AH1158,-AZ1158,-Table1913[[#This Row],[Sale Fee]])</f>
        <v>0</v>
      </c>
      <c r="BC1158" s="1"/>
      <c r="BD1158" s="1"/>
      <c r="BE1158" s="1"/>
    </row>
    <row r="1159" spans="1:57" x14ac:dyDescent="0.25">
      <c r="A1159" s="1"/>
      <c r="B1159" s="1"/>
      <c r="Q1159" s="1"/>
      <c r="R1159" s="1"/>
      <c r="S1159" s="1"/>
      <c r="U1159" s="1"/>
      <c r="V1159" s="1"/>
      <c r="W1159" s="1"/>
      <c r="X1159" s="1"/>
      <c r="Y1159" s="1"/>
      <c r="Z1159" s="1">
        <f>Table1913[[#This Row],[Quantity2]]*Table1913[[#This Row],[U Cost]]</f>
        <v>0</v>
      </c>
      <c r="AB1159" s="1"/>
      <c r="AC1159" s="1"/>
      <c r="AD1159" s="1">
        <f t="shared" si="128"/>
        <v>0</v>
      </c>
      <c r="AE1159" s="1"/>
      <c r="AF1159" s="1">
        <f>SUM(Table1913[[#This Row],[Total 
Paid]:[Shipping 
Charged]])</f>
        <v>0</v>
      </c>
      <c r="AG1159" s="1"/>
      <c r="AH1159" s="1"/>
      <c r="AI1159" s="1">
        <f t="shared" si="129"/>
        <v>0</v>
      </c>
      <c r="AK1159" s="1"/>
      <c r="AL1159" s="1"/>
      <c r="AM1159" s="1"/>
      <c r="AN1159" s="1"/>
      <c r="AP1159" s="30"/>
      <c r="AQ1159" s="1"/>
      <c r="AR1159" s="1">
        <f t="shared" si="124"/>
        <v>0</v>
      </c>
      <c r="AS1159" s="1"/>
      <c r="AT1159" s="1"/>
      <c r="AU1159" s="2">
        <f t="shared" si="130"/>
        <v>0</v>
      </c>
      <c r="AW1159" s="1"/>
      <c r="AX1159" s="1"/>
      <c r="AY1159" s="1"/>
      <c r="AZ1159" s="2">
        <f t="shared" si="127"/>
        <v>0</v>
      </c>
      <c r="BA1159" s="2">
        <f>SUM(AF1159,AH1159,-AZ1159,-Table1913[[#This Row],[Sale Fee]])</f>
        <v>0</v>
      </c>
      <c r="BC1159" s="1"/>
      <c r="BD1159" s="1"/>
      <c r="BE1159" s="1"/>
    </row>
    <row r="1160" spans="1:57" x14ac:dyDescent="0.25">
      <c r="A1160" s="1"/>
      <c r="B1160" s="1"/>
      <c r="Q1160" s="1"/>
      <c r="R1160" s="1"/>
      <c r="S1160" s="1"/>
      <c r="U1160" s="1"/>
      <c r="V1160" s="1"/>
      <c r="W1160" s="1"/>
      <c r="X1160" s="1"/>
      <c r="Y1160" s="1"/>
      <c r="Z1160" s="1">
        <f>Table1913[[#This Row],[Quantity2]]*Table1913[[#This Row],[U Cost]]</f>
        <v>0</v>
      </c>
      <c r="AB1160" s="1"/>
      <c r="AC1160" s="1"/>
      <c r="AD1160" s="1">
        <f t="shared" si="128"/>
        <v>0</v>
      </c>
      <c r="AE1160" s="1"/>
      <c r="AF1160" s="1">
        <f>SUM(Table1913[[#This Row],[Total 
Paid]:[Shipping 
Charged]])</f>
        <v>0</v>
      </c>
      <c r="AG1160" s="1"/>
      <c r="AH1160" s="1"/>
      <c r="AI1160" s="1">
        <f t="shared" si="129"/>
        <v>0</v>
      </c>
      <c r="AK1160" s="1"/>
      <c r="AL1160" s="1"/>
      <c r="AM1160" s="1"/>
      <c r="AN1160" s="1"/>
      <c r="AP1160" s="30"/>
      <c r="AQ1160" s="1"/>
      <c r="AR1160" s="1">
        <f t="shared" si="124"/>
        <v>0</v>
      </c>
      <c r="AS1160" s="1"/>
      <c r="AT1160" s="1"/>
      <c r="AU1160" s="2">
        <f t="shared" si="130"/>
        <v>0</v>
      </c>
      <c r="AW1160" s="1"/>
      <c r="AX1160" s="1"/>
      <c r="AY1160" s="1"/>
      <c r="AZ1160" s="2">
        <f t="shared" si="127"/>
        <v>0</v>
      </c>
      <c r="BA1160" s="2">
        <f>SUM(AF1160,AH1160,-AZ1160,-Table1913[[#This Row],[Sale Fee]])</f>
        <v>0</v>
      </c>
      <c r="BC1160" s="1"/>
      <c r="BD1160" s="1"/>
      <c r="BE1160" s="1"/>
    </row>
    <row r="1161" spans="1:57" x14ac:dyDescent="0.25">
      <c r="A1161" s="1"/>
      <c r="B1161" s="1"/>
      <c r="Q1161" s="1"/>
      <c r="R1161" s="1"/>
      <c r="S1161" s="1"/>
      <c r="U1161" s="1"/>
      <c r="V1161" s="1"/>
      <c r="W1161" s="1"/>
      <c r="X1161" s="1"/>
      <c r="Y1161" s="1"/>
      <c r="Z1161" s="1">
        <f>Table1913[[#This Row],[Quantity2]]*Table1913[[#This Row],[U Cost]]</f>
        <v>0</v>
      </c>
      <c r="AB1161" s="1"/>
      <c r="AC1161" s="1"/>
      <c r="AD1161" s="1">
        <f t="shared" si="128"/>
        <v>0</v>
      </c>
      <c r="AE1161" s="1"/>
      <c r="AF1161" s="1">
        <f>SUM(Table1913[[#This Row],[Total 
Paid]:[Shipping 
Charged]])</f>
        <v>0</v>
      </c>
      <c r="AG1161" s="1"/>
      <c r="AH1161" s="1"/>
      <c r="AI1161" s="1">
        <f t="shared" si="129"/>
        <v>0</v>
      </c>
      <c r="AK1161" s="1"/>
      <c r="AL1161" s="1"/>
      <c r="AM1161" s="1"/>
      <c r="AN1161" s="1"/>
      <c r="AP1161" s="30"/>
      <c r="AQ1161" s="1"/>
      <c r="AR1161" s="1">
        <f t="shared" si="124"/>
        <v>0</v>
      </c>
      <c r="AS1161" s="1"/>
      <c r="AT1161" s="1"/>
      <c r="AU1161" s="2">
        <f t="shared" si="130"/>
        <v>0</v>
      </c>
      <c r="AW1161" s="1"/>
      <c r="AX1161" s="1"/>
      <c r="AY1161" s="1"/>
      <c r="AZ1161" s="2">
        <f t="shared" si="127"/>
        <v>0</v>
      </c>
      <c r="BA1161" s="2">
        <f>SUM(AF1161,AH1161,-AZ1161,-Table1913[[#This Row],[Sale Fee]])</f>
        <v>0</v>
      </c>
      <c r="BC1161" s="1"/>
      <c r="BD1161" s="1"/>
      <c r="BE1161" s="1"/>
    </row>
    <row r="1162" spans="1:57" x14ac:dyDescent="0.25">
      <c r="A1162" s="1"/>
      <c r="B1162" s="1"/>
      <c r="Q1162" s="1"/>
      <c r="R1162" s="1"/>
      <c r="S1162" s="1"/>
      <c r="U1162" s="1"/>
      <c r="V1162" s="1"/>
      <c r="W1162" s="1"/>
      <c r="X1162" s="1"/>
      <c r="Y1162" s="1"/>
      <c r="Z1162" s="1">
        <f>Table1913[[#This Row],[Quantity2]]*Table1913[[#This Row],[U Cost]]</f>
        <v>0</v>
      </c>
      <c r="AB1162" s="1"/>
      <c r="AC1162" s="1"/>
      <c r="AD1162" s="1">
        <f t="shared" si="128"/>
        <v>0</v>
      </c>
      <c r="AE1162" s="1"/>
      <c r="AF1162" s="1">
        <f>SUM(Table1913[[#This Row],[Total 
Paid]:[Shipping 
Charged]])</f>
        <v>0</v>
      </c>
      <c r="AG1162" s="1"/>
      <c r="AH1162" s="1"/>
      <c r="AI1162" s="1">
        <f t="shared" si="129"/>
        <v>0</v>
      </c>
      <c r="AK1162" s="1"/>
      <c r="AL1162" s="1"/>
      <c r="AM1162" s="1"/>
      <c r="AN1162" s="1"/>
      <c r="AP1162" s="30"/>
      <c r="AQ1162" s="1"/>
      <c r="AR1162" s="1">
        <f t="shared" si="124"/>
        <v>0</v>
      </c>
      <c r="AS1162" s="1"/>
      <c r="AT1162" s="1"/>
      <c r="AU1162" s="2">
        <f t="shared" si="130"/>
        <v>0</v>
      </c>
      <c r="AW1162" s="1"/>
      <c r="AX1162" s="1"/>
      <c r="AY1162" s="1"/>
      <c r="AZ1162" s="2">
        <f t="shared" si="127"/>
        <v>0</v>
      </c>
      <c r="BA1162" s="2">
        <f>SUM(AF1162,AH1162,-AZ1162,-Table1913[[#This Row],[Sale Fee]])</f>
        <v>0</v>
      </c>
      <c r="BC1162" s="1"/>
      <c r="BD1162" s="1"/>
      <c r="BE1162" s="1"/>
    </row>
    <row r="1163" spans="1:57" x14ac:dyDescent="0.25">
      <c r="A1163" s="1"/>
      <c r="B1163" s="1"/>
      <c r="Q1163" s="1"/>
      <c r="R1163" s="1"/>
      <c r="S1163" s="1"/>
      <c r="U1163" s="1"/>
      <c r="V1163" s="1"/>
      <c r="W1163" s="1"/>
      <c r="X1163" s="1"/>
      <c r="Y1163" s="1"/>
      <c r="Z1163" s="1">
        <f>Table1913[[#This Row],[Quantity2]]*Table1913[[#This Row],[U Cost]]</f>
        <v>0</v>
      </c>
      <c r="AB1163" s="1"/>
      <c r="AC1163" s="1"/>
      <c r="AD1163" s="1">
        <f t="shared" si="128"/>
        <v>0</v>
      </c>
      <c r="AE1163" s="1"/>
      <c r="AF1163" s="1">
        <f>SUM(Table1913[[#This Row],[Total 
Paid]:[Shipping 
Charged]])</f>
        <v>0</v>
      </c>
      <c r="AG1163" s="1"/>
      <c r="AH1163" s="1"/>
      <c r="AI1163" s="1">
        <f t="shared" si="129"/>
        <v>0</v>
      </c>
      <c r="AK1163" s="1"/>
      <c r="AL1163" s="1"/>
      <c r="AM1163" s="1"/>
      <c r="AN1163" s="1"/>
      <c r="AP1163" s="30"/>
      <c r="AQ1163" s="1"/>
      <c r="AR1163" s="1">
        <f t="shared" si="124"/>
        <v>0</v>
      </c>
      <c r="AS1163" s="1"/>
      <c r="AT1163" s="1"/>
      <c r="AU1163" s="2">
        <f t="shared" si="130"/>
        <v>0</v>
      </c>
      <c r="AW1163" s="1"/>
      <c r="AX1163" s="1"/>
      <c r="AY1163" s="1"/>
      <c r="AZ1163" s="2">
        <f t="shared" si="127"/>
        <v>0</v>
      </c>
      <c r="BA1163" s="2">
        <f>SUM(AF1163,AH1163,-AZ1163,-Table1913[[#This Row],[Sale Fee]])</f>
        <v>0</v>
      </c>
      <c r="BC1163" s="1"/>
      <c r="BD1163" s="1"/>
      <c r="BE1163" s="1"/>
    </row>
    <row r="1164" spans="1:57" x14ac:dyDescent="0.25">
      <c r="A1164" s="1"/>
      <c r="B1164" s="1"/>
      <c r="Q1164" s="1"/>
      <c r="R1164" s="1"/>
      <c r="S1164" s="1"/>
      <c r="U1164" s="1"/>
      <c r="V1164" s="1"/>
      <c r="W1164" s="1"/>
      <c r="X1164" s="1"/>
      <c r="Y1164" s="1"/>
      <c r="Z1164" s="1">
        <f>Table1913[[#This Row],[Quantity2]]*Table1913[[#This Row],[U Cost]]</f>
        <v>0</v>
      </c>
      <c r="AB1164" s="1"/>
      <c r="AC1164" s="1"/>
      <c r="AD1164" s="1">
        <f t="shared" si="128"/>
        <v>0</v>
      </c>
      <c r="AE1164" s="1"/>
      <c r="AF1164" s="1">
        <f>SUM(Table1913[[#This Row],[Total 
Paid]:[Shipping 
Charged]])</f>
        <v>0</v>
      </c>
      <c r="AG1164" s="1"/>
      <c r="AH1164" s="1"/>
      <c r="AI1164" s="1">
        <f t="shared" si="129"/>
        <v>0</v>
      </c>
      <c r="AK1164" s="1"/>
      <c r="AL1164" s="1"/>
      <c r="AM1164" s="1"/>
      <c r="AN1164" s="1"/>
      <c r="AP1164" s="30"/>
      <c r="AQ1164" s="1"/>
      <c r="AR1164" s="1">
        <f t="shared" si="124"/>
        <v>0</v>
      </c>
      <c r="AS1164" s="1"/>
      <c r="AT1164" s="1"/>
      <c r="AU1164" s="2">
        <f t="shared" si="130"/>
        <v>0</v>
      </c>
      <c r="AW1164" s="1"/>
      <c r="AX1164" s="1"/>
      <c r="AY1164" s="1"/>
      <c r="AZ1164" s="2">
        <f t="shared" si="127"/>
        <v>0</v>
      </c>
      <c r="BA1164" s="2">
        <f>SUM(AF1164,AH1164,-AZ1164,-Table1913[[#This Row],[Sale Fee]])</f>
        <v>0</v>
      </c>
      <c r="BC1164" s="1"/>
      <c r="BD1164" s="1"/>
      <c r="BE1164" s="1"/>
    </row>
    <row r="1165" spans="1:57" x14ac:dyDescent="0.25">
      <c r="A1165" s="1"/>
      <c r="B1165" s="1"/>
      <c r="Q1165" s="1"/>
      <c r="R1165" s="1"/>
      <c r="S1165" s="1"/>
      <c r="U1165" s="1"/>
      <c r="V1165" s="1"/>
      <c r="W1165" s="1"/>
      <c r="X1165" s="1"/>
      <c r="Y1165" s="1"/>
      <c r="Z1165" s="1">
        <f>Table1913[[#This Row],[Quantity2]]*Table1913[[#This Row],[U Cost]]</f>
        <v>0</v>
      </c>
      <c r="AB1165" s="1"/>
      <c r="AC1165" s="1"/>
      <c r="AD1165" s="1">
        <f t="shared" si="128"/>
        <v>0</v>
      </c>
      <c r="AE1165" s="1"/>
      <c r="AF1165" s="1">
        <f>SUM(Table1913[[#This Row],[Total 
Paid]:[Shipping 
Charged]])</f>
        <v>0</v>
      </c>
      <c r="AG1165" s="1"/>
      <c r="AH1165" s="1"/>
      <c r="AI1165" s="1">
        <f t="shared" si="129"/>
        <v>0</v>
      </c>
      <c r="AK1165" s="1"/>
      <c r="AL1165" s="1"/>
      <c r="AM1165" s="1"/>
      <c r="AN1165" s="1"/>
      <c r="AP1165" s="30"/>
      <c r="AQ1165" s="1"/>
      <c r="AR1165" s="1">
        <f t="shared" si="124"/>
        <v>0</v>
      </c>
      <c r="AS1165" s="1"/>
      <c r="AT1165" s="1"/>
      <c r="AU1165" s="2">
        <f t="shared" si="130"/>
        <v>0</v>
      </c>
      <c r="AW1165" s="1"/>
      <c r="AX1165" s="1"/>
      <c r="AY1165" s="1"/>
      <c r="AZ1165" s="2">
        <f t="shared" si="127"/>
        <v>0</v>
      </c>
      <c r="BA1165" s="2">
        <f>SUM(AF1165,AH1165,-AZ1165,-Table1913[[#This Row],[Sale Fee]])</f>
        <v>0</v>
      </c>
      <c r="BC1165" s="1"/>
      <c r="BD1165" s="1"/>
      <c r="BE1165" s="1"/>
    </row>
    <row r="1166" spans="1:57" x14ac:dyDescent="0.25">
      <c r="A1166" s="1"/>
      <c r="B1166" s="1"/>
      <c r="Q1166" s="1"/>
      <c r="R1166" s="1"/>
      <c r="S1166" s="1"/>
      <c r="U1166" s="1"/>
      <c r="V1166" s="1"/>
      <c r="W1166" s="1"/>
      <c r="X1166" s="1"/>
      <c r="Y1166" s="1"/>
      <c r="Z1166" s="1">
        <f>Table1913[[#This Row],[Quantity2]]*Table1913[[#This Row],[U Cost]]</f>
        <v>0</v>
      </c>
      <c r="AB1166" s="1"/>
      <c r="AC1166" s="1"/>
      <c r="AD1166" s="1">
        <f t="shared" si="128"/>
        <v>0</v>
      </c>
      <c r="AE1166" s="1"/>
      <c r="AF1166" s="1">
        <f>SUM(Table1913[[#This Row],[Total 
Paid]:[Shipping 
Charged]])</f>
        <v>0</v>
      </c>
      <c r="AG1166" s="1"/>
      <c r="AH1166" s="1"/>
      <c r="AI1166" s="1">
        <f t="shared" si="129"/>
        <v>0</v>
      </c>
      <c r="AK1166" s="1"/>
      <c r="AL1166" s="1"/>
      <c r="AM1166" s="1"/>
      <c r="AN1166" s="1"/>
      <c r="AP1166" s="30"/>
      <c r="AQ1166" s="1"/>
      <c r="AR1166" s="1">
        <f t="shared" si="124"/>
        <v>0</v>
      </c>
      <c r="AS1166" s="1"/>
      <c r="AT1166" s="1"/>
      <c r="AU1166" s="2">
        <f t="shared" si="130"/>
        <v>0</v>
      </c>
      <c r="AW1166" s="1"/>
      <c r="AX1166" s="1"/>
      <c r="AY1166" s="1"/>
      <c r="AZ1166" s="2">
        <f t="shared" si="127"/>
        <v>0</v>
      </c>
      <c r="BA1166" s="2">
        <f>SUM(AF1166,AH1166,-AZ1166,-Table1913[[#This Row],[Sale Fee]])</f>
        <v>0</v>
      </c>
      <c r="BC1166" s="1"/>
      <c r="BD1166" s="1"/>
      <c r="BE1166" s="1"/>
    </row>
    <row r="1167" spans="1:57" x14ac:dyDescent="0.25">
      <c r="A1167" s="1"/>
      <c r="B1167" s="1"/>
      <c r="Q1167" s="1"/>
      <c r="R1167" s="1"/>
      <c r="S1167" s="1"/>
      <c r="U1167" s="1"/>
      <c r="V1167" s="1"/>
      <c r="W1167" s="1"/>
      <c r="X1167" s="1"/>
      <c r="Y1167" s="1"/>
      <c r="Z1167" s="1">
        <f>Table1913[[#This Row],[Quantity2]]*Table1913[[#This Row],[U Cost]]</f>
        <v>0</v>
      </c>
      <c r="AB1167" s="1"/>
      <c r="AC1167" s="1"/>
      <c r="AD1167" s="1">
        <f t="shared" si="128"/>
        <v>0</v>
      </c>
      <c r="AE1167" s="1"/>
      <c r="AF1167" s="1">
        <f>SUM(Table1913[[#This Row],[Total 
Paid]:[Shipping 
Charged]])</f>
        <v>0</v>
      </c>
      <c r="AG1167" s="1"/>
      <c r="AH1167" s="1"/>
      <c r="AI1167" s="1">
        <f t="shared" si="129"/>
        <v>0</v>
      </c>
      <c r="AK1167" s="1"/>
      <c r="AL1167" s="1"/>
      <c r="AM1167" s="1"/>
      <c r="AN1167" s="1"/>
      <c r="AP1167" s="30"/>
      <c r="AQ1167" s="1"/>
      <c r="AR1167" s="1">
        <f t="shared" si="124"/>
        <v>0</v>
      </c>
      <c r="AS1167" s="1"/>
      <c r="AT1167" s="1"/>
      <c r="AU1167" s="2">
        <f t="shared" si="130"/>
        <v>0</v>
      </c>
      <c r="AW1167" s="1"/>
      <c r="AX1167" s="1"/>
      <c r="AY1167" s="1"/>
      <c r="AZ1167" s="2">
        <f t="shared" si="127"/>
        <v>0</v>
      </c>
      <c r="BA1167" s="2">
        <f>SUM(AF1167,AH1167,-AZ1167,-Table1913[[#This Row],[Sale Fee]])</f>
        <v>0</v>
      </c>
      <c r="BC1167" s="1"/>
      <c r="BD1167" s="1"/>
      <c r="BE1167" s="1"/>
    </row>
    <row r="1168" spans="1:57" x14ac:dyDescent="0.25">
      <c r="A1168" s="1"/>
      <c r="B1168" s="1"/>
      <c r="Q1168" s="1"/>
      <c r="R1168" s="1"/>
      <c r="S1168" s="1"/>
      <c r="U1168" s="1"/>
      <c r="V1168" s="1"/>
      <c r="W1168" s="1"/>
      <c r="X1168" s="1"/>
      <c r="Y1168" s="1"/>
      <c r="Z1168" s="1">
        <f>Table1913[[#This Row],[Quantity2]]*Table1913[[#This Row],[U Cost]]</f>
        <v>0</v>
      </c>
      <c r="AB1168" s="1"/>
      <c r="AC1168" s="1"/>
      <c r="AD1168" s="1">
        <f t="shared" si="128"/>
        <v>0</v>
      </c>
      <c r="AE1168" s="1"/>
      <c r="AF1168" s="1">
        <f>SUM(Table1913[[#This Row],[Total 
Paid]:[Shipping 
Charged]])</f>
        <v>0</v>
      </c>
      <c r="AG1168" s="1"/>
      <c r="AH1168" s="1"/>
      <c r="AI1168" s="1">
        <f t="shared" si="129"/>
        <v>0</v>
      </c>
      <c r="AK1168" s="1"/>
      <c r="AL1168" s="1"/>
      <c r="AM1168" s="1"/>
      <c r="AN1168" s="1"/>
      <c r="AP1168" s="30"/>
      <c r="AQ1168" s="1"/>
      <c r="AR1168" s="1">
        <f t="shared" si="124"/>
        <v>0</v>
      </c>
      <c r="AS1168" s="1"/>
      <c r="AT1168" s="1"/>
      <c r="AU1168" s="2">
        <f t="shared" si="130"/>
        <v>0</v>
      </c>
      <c r="AW1168" s="1"/>
      <c r="AX1168" s="1"/>
      <c r="AY1168" s="1"/>
      <c r="AZ1168" s="2">
        <f t="shared" si="127"/>
        <v>0</v>
      </c>
      <c r="BA1168" s="2">
        <f>SUM(AF1168,AH1168,-AZ1168,-Table1913[[#This Row],[Sale Fee]])</f>
        <v>0</v>
      </c>
      <c r="BC1168" s="1"/>
      <c r="BD1168" s="1"/>
      <c r="BE1168" s="1"/>
    </row>
    <row r="1169" spans="1:57" x14ac:dyDescent="0.25">
      <c r="A1169" s="1"/>
      <c r="B1169" s="1"/>
      <c r="Q1169" s="1"/>
      <c r="R1169" s="1"/>
      <c r="S1169" s="1"/>
      <c r="U1169" s="1"/>
      <c r="V1169" s="1"/>
      <c r="W1169" s="1"/>
      <c r="X1169" s="1"/>
      <c r="Y1169" s="1"/>
      <c r="Z1169" s="1">
        <f>Table1913[[#This Row],[Quantity2]]*Table1913[[#This Row],[U Cost]]</f>
        <v>0</v>
      </c>
      <c r="AB1169" s="1"/>
      <c r="AC1169" s="1"/>
      <c r="AD1169" s="1">
        <f t="shared" si="128"/>
        <v>0</v>
      </c>
      <c r="AE1169" s="1"/>
      <c r="AF1169" s="1">
        <f>SUM(Table1913[[#This Row],[Total 
Paid]:[Shipping 
Charged]])</f>
        <v>0</v>
      </c>
      <c r="AG1169" s="1"/>
      <c r="AH1169" s="1"/>
      <c r="AI1169" s="1">
        <f t="shared" si="129"/>
        <v>0</v>
      </c>
      <c r="AK1169" s="1"/>
      <c r="AL1169" s="1"/>
      <c r="AM1169" s="1"/>
      <c r="AN1169" s="1"/>
      <c r="AP1169" s="30"/>
      <c r="AQ1169" s="1"/>
      <c r="AR1169" s="1">
        <f t="shared" si="124"/>
        <v>0</v>
      </c>
      <c r="AS1169" s="1"/>
      <c r="AT1169" s="1"/>
      <c r="AU1169" s="2">
        <f t="shared" si="130"/>
        <v>0</v>
      </c>
      <c r="AW1169" s="1"/>
      <c r="AX1169" s="1"/>
      <c r="AY1169" s="1"/>
      <c r="AZ1169" s="2">
        <f t="shared" si="127"/>
        <v>0</v>
      </c>
      <c r="BA1169" s="2">
        <f>SUM(AF1169,AH1169,-AZ1169,-Table1913[[#This Row],[Sale Fee]])</f>
        <v>0</v>
      </c>
      <c r="BC1169" s="1"/>
      <c r="BD1169" s="1"/>
      <c r="BE1169" s="1"/>
    </row>
    <row r="1170" spans="1:57" x14ac:dyDescent="0.25">
      <c r="A1170" s="1"/>
      <c r="B1170" s="1"/>
      <c r="Q1170" s="1"/>
      <c r="R1170" s="1"/>
      <c r="S1170" s="1"/>
      <c r="U1170" s="1"/>
      <c r="V1170" s="1"/>
      <c r="W1170" s="1"/>
      <c r="X1170" s="1"/>
      <c r="Y1170" s="1"/>
      <c r="Z1170" s="1">
        <f>Table1913[[#This Row],[Quantity2]]*Table1913[[#This Row],[U Cost]]</f>
        <v>0</v>
      </c>
      <c r="AB1170" s="1"/>
      <c r="AC1170" s="1"/>
      <c r="AD1170" s="1">
        <f t="shared" si="128"/>
        <v>0</v>
      </c>
      <c r="AE1170" s="1"/>
      <c r="AF1170" s="1">
        <f>SUM(Table1913[[#This Row],[Total 
Paid]:[Shipping 
Charged]])</f>
        <v>0</v>
      </c>
      <c r="AG1170" s="1"/>
      <c r="AH1170" s="1"/>
      <c r="AI1170" s="1">
        <f t="shared" si="129"/>
        <v>0</v>
      </c>
      <c r="AK1170" s="1"/>
      <c r="AL1170" s="1"/>
      <c r="AM1170" s="1"/>
      <c r="AN1170" s="1"/>
      <c r="AP1170" s="30"/>
      <c r="AQ1170" s="1"/>
      <c r="AR1170" s="1">
        <f t="shared" si="124"/>
        <v>0</v>
      </c>
      <c r="AS1170" s="1"/>
      <c r="AT1170" s="1"/>
      <c r="AU1170" s="2">
        <f t="shared" si="130"/>
        <v>0</v>
      </c>
      <c r="AW1170" s="1"/>
      <c r="AX1170" s="1"/>
      <c r="AY1170" s="1"/>
      <c r="AZ1170" s="2">
        <f t="shared" si="127"/>
        <v>0</v>
      </c>
      <c r="BA1170" s="2">
        <f>SUM(AF1170,AH1170,-AZ1170,-Table1913[[#This Row],[Sale Fee]])</f>
        <v>0</v>
      </c>
      <c r="BC1170" s="1"/>
      <c r="BD1170" s="1"/>
      <c r="BE1170" s="1"/>
    </row>
    <row r="1171" spans="1:57" x14ac:dyDescent="0.25">
      <c r="A1171" s="1"/>
      <c r="B1171" s="1"/>
      <c r="Q1171" s="1"/>
      <c r="R1171" s="1"/>
      <c r="S1171" s="1"/>
      <c r="U1171" s="1"/>
      <c r="V1171" s="1"/>
      <c r="W1171" s="1"/>
      <c r="X1171" s="1"/>
      <c r="Y1171" s="1"/>
      <c r="Z1171" s="1">
        <f>Table1913[[#This Row],[Quantity2]]*Table1913[[#This Row],[U Cost]]</f>
        <v>0</v>
      </c>
      <c r="AB1171" s="1"/>
      <c r="AC1171" s="1"/>
      <c r="AD1171" s="1">
        <f t="shared" si="128"/>
        <v>0</v>
      </c>
      <c r="AE1171" s="1"/>
      <c r="AF1171" s="1">
        <f>SUM(Table1913[[#This Row],[Total 
Paid]:[Shipping 
Charged]])</f>
        <v>0</v>
      </c>
      <c r="AG1171" s="1"/>
      <c r="AH1171" s="1"/>
      <c r="AI1171" s="1">
        <f t="shared" si="129"/>
        <v>0</v>
      </c>
      <c r="AK1171" s="1"/>
      <c r="AL1171" s="1"/>
      <c r="AM1171" s="1"/>
      <c r="AN1171" s="1"/>
      <c r="AP1171" s="30"/>
      <c r="AQ1171" s="1"/>
      <c r="AR1171" s="1">
        <f t="shared" si="124"/>
        <v>0</v>
      </c>
      <c r="AS1171" s="1"/>
      <c r="AT1171" s="1"/>
      <c r="AU1171" s="2">
        <f t="shared" si="130"/>
        <v>0</v>
      </c>
      <c r="AW1171" s="1"/>
      <c r="AX1171" s="1"/>
      <c r="AY1171" s="1"/>
      <c r="AZ1171" s="2">
        <f t="shared" si="127"/>
        <v>0</v>
      </c>
      <c r="BA1171" s="2">
        <f>SUM(AF1171,AH1171,-AZ1171,-Table1913[[#This Row],[Sale Fee]])</f>
        <v>0</v>
      </c>
      <c r="BC1171" s="1"/>
      <c r="BD1171" s="1"/>
      <c r="BE1171" s="1"/>
    </row>
    <row r="1172" spans="1:57" x14ac:dyDescent="0.25">
      <c r="A1172" s="1"/>
      <c r="B1172" s="1"/>
      <c r="Q1172" s="1"/>
      <c r="R1172" s="1"/>
      <c r="S1172" s="1"/>
      <c r="U1172" s="1"/>
      <c r="V1172" s="1"/>
      <c r="W1172" s="1"/>
      <c r="X1172" s="1"/>
      <c r="Y1172" s="1"/>
      <c r="Z1172" s="1">
        <f>Table1913[[#This Row],[Quantity2]]*Table1913[[#This Row],[U Cost]]</f>
        <v>0</v>
      </c>
      <c r="AB1172" s="1"/>
      <c r="AC1172" s="1"/>
      <c r="AD1172" s="1">
        <f t="shared" si="128"/>
        <v>0</v>
      </c>
      <c r="AE1172" s="1"/>
      <c r="AF1172" s="1">
        <f>SUM(Table1913[[#This Row],[Total 
Paid]:[Shipping 
Charged]])</f>
        <v>0</v>
      </c>
      <c r="AG1172" s="1"/>
      <c r="AH1172" s="1"/>
      <c r="AI1172" s="1">
        <f t="shared" si="129"/>
        <v>0</v>
      </c>
      <c r="AK1172" s="1"/>
      <c r="AL1172" s="1"/>
      <c r="AM1172" s="1"/>
      <c r="AN1172" s="1"/>
      <c r="AP1172" s="30"/>
      <c r="AQ1172" s="1"/>
      <c r="AR1172" s="1">
        <f t="shared" si="124"/>
        <v>0</v>
      </c>
      <c r="AS1172" s="1"/>
      <c r="AT1172" s="1"/>
      <c r="AU1172" s="2">
        <f t="shared" si="130"/>
        <v>0</v>
      </c>
      <c r="AW1172" s="1"/>
      <c r="AX1172" s="1"/>
      <c r="AY1172" s="1"/>
      <c r="AZ1172" s="2">
        <f t="shared" si="127"/>
        <v>0</v>
      </c>
      <c r="BA1172" s="2">
        <f>SUM(AF1172,AH1172,-AZ1172,-Table1913[[#This Row],[Sale Fee]])</f>
        <v>0</v>
      </c>
      <c r="BC1172" s="1"/>
      <c r="BD1172" s="1"/>
      <c r="BE1172" s="1"/>
    </row>
    <row r="1173" spans="1:57" x14ac:dyDescent="0.25">
      <c r="A1173" s="1"/>
      <c r="B1173" s="1"/>
      <c r="Q1173" s="1"/>
      <c r="R1173" s="1"/>
      <c r="S1173" s="1"/>
      <c r="U1173" s="1"/>
      <c r="V1173" s="1"/>
      <c r="W1173" s="1"/>
      <c r="X1173" s="1"/>
      <c r="Y1173" s="1"/>
      <c r="Z1173" s="1">
        <f>Table1913[[#This Row],[Quantity2]]*Table1913[[#This Row],[U Cost]]</f>
        <v>0</v>
      </c>
      <c r="AB1173" s="1"/>
      <c r="AC1173" s="1"/>
      <c r="AD1173" s="1">
        <f t="shared" si="128"/>
        <v>0</v>
      </c>
      <c r="AE1173" s="1"/>
      <c r="AF1173" s="1">
        <f>SUM(Table1913[[#This Row],[Total 
Paid]:[Shipping 
Charged]])</f>
        <v>0</v>
      </c>
      <c r="AG1173" s="1"/>
      <c r="AH1173" s="1"/>
      <c r="AI1173" s="1">
        <f t="shared" si="129"/>
        <v>0</v>
      </c>
      <c r="AK1173" s="1"/>
      <c r="AL1173" s="1"/>
      <c r="AM1173" s="1"/>
      <c r="AN1173" s="1"/>
      <c r="AP1173" s="30"/>
      <c r="AQ1173" s="1"/>
      <c r="AR1173" s="1">
        <f t="shared" si="124"/>
        <v>0</v>
      </c>
      <c r="AS1173" s="1"/>
      <c r="AT1173" s="1"/>
      <c r="AU1173" s="2">
        <f t="shared" si="130"/>
        <v>0</v>
      </c>
      <c r="AW1173" s="1"/>
      <c r="AX1173" s="1"/>
      <c r="AY1173" s="1"/>
      <c r="AZ1173" s="2">
        <f t="shared" si="127"/>
        <v>0</v>
      </c>
      <c r="BA1173" s="2">
        <f>SUM(AF1173,AH1173,-AZ1173,-Table1913[[#This Row],[Sale Fee]])</f>
        <v>0</v>
      </c>
      <c r="BC1173" s="1"/>
      <c r="BD1173" s="1"/>
      <c r="BE1173" s="1"/>
    </row>
    <row r="1174" spans="1:57" x14ac:dyDescent="0.25">
      <c r="A1174" s="1"/>
      <c r="B1174" s="1"/>
      <c r="Q1174" s="1"/>
      <c r="R1174" s="1"/>
      <c r="S1174" s="1"/>
      <c r="U1174" s="1"/>
      <c r="V1174" s="1"/>
      <c r="W1174" s="1"/>
      <c r="X1174" s="1"/>
      <c r="Y1174" s="1"/>
      <c r="Z1174" s="1">
        <f>Table1913[[#This Row],[Quantity2]]*Table1913[[#This Row],[U Cost]]</f>
        <v>0</v>
      </c>
      <c r="AB1174" s="1"/>
      <c r="AC1174" s="1"/>
      <c r="AD1174" s="1">
        <f t="shared" si="128"/>
        <v>0</v>
      </c>
      <c r="AE1174" s="1"/>
      <c r="AF1174" s="1">
        <f>SUM(Table1913[[#This Row],[Total 
Paid]:[Shipping 
Charged]])</f>
        <v>0</v>
      </c>
      <c r="AG1174" s="1"/>
      <c r="AH1174" s="1"/>
      <c r="AI1174" s="1">
        <f t="shared" si="129"/>
        <v>0</v>
      </c>
      <c r="AK1174" s="1"/>
      <c r="AL1174" s="1"/>
      <c r="AM1174" s="1"/>
      <c r="AN1174" s="1"/>
      <c r="AP1174" s="30"/>
      <c r="AQ1174" s="1"/>
      <c r="AR1174" s="1">
        <f t="shared" si="124"/>
        <v>0</v>
      </c>
      <c r="AS1174" s="1"/>
      <c r="AT1174" s="1"/>
      <c r="AU1174" s="2">
        <f t="shared" si="130"/>
        <v>0</v>
      </c>
      <c r="AW1174" s="1"/>
      <c r="AX1174" s="1"/>
      <c r="AY1174" s="1"/>
      <c r="AZ1174" s="2">
        <f t="shared" si="127"/>
        <v>0</v>
      </c>
      <c r="BA1174" s="2">
        <f>SUM(AF1174,AH1174,-AZ1174,-Table1913[[#This Row],[Sale Fee]])</f>
        <v>0</v>
      </c>
      <c r="BC1174" s="1"/>
      <c r="BD1174" s="1"/>
      <c r="BE1174" s="1"/>
    </row>
    <row r="1175" spans="1:57" x14ac:dyDescent="0.25">
      <c r="A1175" s="1"/>
      <c r="B1175" s="1"/>
      <c r="Q1175" s="1"/>
      <c r="R1175" s="1"/>
      <c r="S1175" s="1"/>
      <c r="U1175" s="1"/>
      <c r="V1175" s="1"/>
      <c r="W1175" s="1"/>
      <c r="X1175" s="1"/>
      <c r="Y1175" s="1"/>
      <c r="Z1175" s="1">
        <f>Table1913[[#This Row],[Quantity2]]*Table1913[[#This Row],[U Cost]]</f>
        <v>0</v>
      </c>
      <c r="AB1175" s="1"/>
      <c r="AC1175" s="1"/>
      <c r="AD1175" s="1">
        <f t="shared" si="128"/>
        <v>0</v>
      </c>
      <c r="AE1175" s="1"/>
      <c r="AF1175" s="1">
        <f>SUM(Table1913[[#This Row],[Total 
Paid]:[Shipping 
Charged]])</f>
        <v>0</v>
      </c>
      <c r="AG1175" s="1"/>
      <c r="AH1175" s="1"/>
      <c r="AI1175" s="1">
        <f t="shared" si="129"/>
        <v>0</v>
      </c>
      <c r="AK1175" s="1"/>
      <c r="AL1175" s="1"/>
      <c r="AM1175" s="1"/>
      <c r="AN1175" s="1"/>
      <c r="AP1175" s="30"/>
      <c r="AQ1175" s="1"/>
      <c r="AR1175" s="1">
        <f t="shared" si="124"/>
        <v>0</v>
      </c>
      <c r="AS1175" s="1"/>
      <c r="AT1175" s="1"/>
      <c r="AU1175" s="2">
        <f t="shared" si="130"/>
        <v>0</v>
      </c>
      <c r="AW1175" s="1"/>
      <c r="AX1175" s="1"/>
      <c r="AY1175" s="1"/>
      <c r="AZ1175" s="2">
        <f t="shared" si="127"/>
        <v>0</v>
      </c>
      <c r="BA1175" s="2">
        <f>SUM(AF1175,AH1175,-AZ1175,-Table1913[[#This Row],[Sale Fee]])</f>
        <v>0</v>
      </c>
      <c r="BC1175" s="1"/>
      <c r="BD1175" s="1"/>
      <c r="BE1175" s="1"/>
    </row>
    <row r="1176" spans="1:57" x14ac:dyDescent="0.25">
      <c r="A1176" s="1"/>
      <c r="B1176" s="1"/>
      <c r="Q1176" s="1"/>
      <c r="R1176" s="1"/>
      <c r="S1176" s="1"/>
      <c r="U1176" s="1"/>
      <c r="V1176" s="1"/>
      <c r="W1176" s="1"/>
      <c r="X1176" s="1"/>
      <c r="Y1176" s="1"/>
      <c r="Z1176" s="1">
        <f>Table1913[[#This Row],[Quantity2]]*Table1913[[#This Row],[U Cost]]</f>
        <v>0</v>
      </c>
      <c r="AB1176" s="1"/>
      <c r="AC1176" s="1"/>
      <c r="AD1176" s="1">
        <f t="shared" si="128"/>
        <v>0</v>
      </c>
      <c r="AE1176" s="1"/>
      <c r="AF1176" s="1">
        <f>SUM(Table1913[[#This Row],[Total 
Paid]:[Shipping 
Charged]])</f>
        <v>0</v>
      </c>
      <c r="AG1176" s="1"/>
      <c r="AH1176" s="1"/>
      <c r="AI1176" s="1">
        <f t="shared" si="129"/>
        <v>0</v>
      </c>
      <c r="AK1176" s="1"/>
      <c r="AL1176" s="1"/>
      <c r="AM1176" s="1"/>
      <c r="AN1176" s="1"/>
      <c r="AP1176" s="30"/>
      <c r="AQ1176" s="1"/>
      <c r="AR1176" s="1">
        <f t="shared" si="124"/>
        <v>0</v>
      </c>
      <c r="AS1176" s="1"/>
      <c r="AT1176" s="1"/>
      <c r="AU1176" s="2">
        <f t="shared" si="130"/>
        <v>0</v>
      </c>
      <c r="AW1176" s="1"/>
      <c r="AX1176" s="1"/>
      <c r="AY1176" s="1"/>
      <c r="AZ1176" s="2">
        <f t="shared" si="127"/>
        <v>0</v>
      </c>
      <c r="BA1176" s="2">
        <f>SUM(AF1176,AH1176,-AZ1176,-Table1913[[#This Row],[Sale Fee]])</f>
        <v>0</v>
      </c>
      <c r="BC1176" s="1"/>
      <c r="BD1176" s="1"/>
      <c r="BE1176" s="1"/>
    </row>
    <row r="1177" spans="1:57" x14ac:dyDescent="0.25">
      <c r="A1177" s="1"/>
      <c r="B1177" s="1"/>
      <c r="Q1177" s="1"/>
      <c r="R1177" s="1"/>
      <c r="S1177" s="1"/>
      <c r="U1177" s="1"/>
      <c r="V1177" s="1"/>
      <c r="W1177" s="1"/>
      <c r="X1177" s="1"/>
      <c r="Y1177" s="1"/>
      <c r="Z1177" s="1">
        <f>Table1913[[#This Row],[Quantity2]]*Table1913[[#This Row],[U Cost]]</f>
        <v>0</v>
      </c>
      <c r="AB1177" s="1"/>
      <c r="AC1177" s="1"/>
      <c r="AD1177" s="1">
        <f t="shared" si="128"/>
        <v>0</v>
      </c>
      <c r="AE1177" s="1"/>
      <c r="AF1177" s="1">
        <f>SUM(Table1913[[#This Row],[Total 
Paid]:[Shipping 
Charged]])</f>
        <v>0</v>
      </c>
      <c r="AG1177" s="1"/>
      <c r="AH1177" s="1"/>
      <c r="AI1177" s="1">
        <f t="shared" si="129"/>
        <v>0</v>
      </c>
      <c r="AK1177" s="1"/>
      <c r="AL1177" s="1"/>
      <c r="AM1177" s="1"/>
      <c r="AN1177" s="1"/>
      <c r="AP1177" s="30"/>
      <c r="AQ1177" s="1"/>
      <c r="AR1177" s="1">
        <f t="shared" si="124"/>
        <v>0</v>
      </c>
      <c r="AS1177" s="1"/>
      <c r="AT1177" s="1"/>
      <c r="AU1177" s="2">
        <f t="shared" si="130"/>
        <v>0</v>
      </c>
      <c r="AW1177" s="1"/>
      <c r="AX1177" s="1"/>
      <c r="AY1177" s="1"/>
      <c r="AZ1177" s="2">
        <f t="shared" si="127"/>
        <v>0</v>
      </c>
      <c r="BA1177" s="2">
        <f>SUM(AF1177,AH1177,-AZ1177,-Table1913[[#This Row],[Sale Fee]])</f>
        <v>0</v>
      </c>
      <c r="BC1177" s="1"/>
      <c r="BD1177" s="1"/>
      <c r="BE1177" s="1"/>
    </row>
    <row r="1178" spans="1:57" x14ac:dyDescent="0.25">
      <c r="A1178" s="1"/>
      <c r="B1178" s="1"/>
      <c r="Q1178" s="1"/>
      <c r="R1178" s="1"/>
      <c r="S1178" s="1"/>
      <c r="U1178" s="1"/>
      <c r="V1178" s="1"/>
      <c r="W1178" s="1"/>
      <c r="X1178" s="1"/>
      <c r="Y1178" s="1"/>
      <c r="Z1178" s="1">
        <f>Table1913[[#This Row],[Quantity2]]*Table1913[[#This Row],[U Cost]]</f>
        <v>0</v>
      </c>
      <c r="AB1178" s="1"/>
      <c r="AC1178" s="1"/>
      <c r="AD1178" s="1">
        <f t="shared" si="128"/>
        <v>0</v>
      </c>
      <c r="AE1178" s="1"/>
      <c r="AF1178" s="1">
        <f>SUM(Table1913[[#This Row],[Total 
Paid]:[Shipping 
Charged]])</f>
        <v>0</v>
      </c>
      <c r="AG1178" s="1"/>
      <c r="AH1178" s="1"/>
      <c r="AI1178" s="1">
        <f t="shared" si="129"/>
        <v>0</v>
      </c>
      <c r="AK1178" s="1"/>
      <c r="AL1178" s="1"/>
      <c r="AM1178" s="1"/>
      <c r="AN1178" s="1"/>
      <c r="AP1178" s="30"/>
      <c r="AQ1178" s="1"/>
      <c r="AR1178" s="1">
        <f t="shared" si="124"/>
        <v>0</v>
      </c>
      <c r="AS1178" s="1"/>
      <c r="AT1178" s="1"/>
      <c r="AU1178" s="2">
        <f t="shared" si="130"/>
        <v>0</v>
      </c>
      <c r="AW1178" s="1"/>
      <c r="AX1178" s="1"/>
      <c r="AY1178" s="1"/>
      <c r="AZ1178" s="2">
        <f t="shared" si="127"/>
        <v>0</v>
      </c>
      <c r="BA1178" s="2">
        <f>SUM(AF1178,AH1178,-AZ1178,-Table1913[[#This Row],[Sale Fee]])</f>
        <v>0</v>
      </c>
      <c r="BC1178" s="1"/>
      <c r="BD1178" s="1"/>
      <c r="BE1178" s="1"/>
    </row>
    <row r="1179" spans="1:57" x14ac:dyDescent="0.25">
      <c r="A1179" s="1"/>
      <c r="B1179" s="1"/>
      <c r="Q1179" s="1"/>
      <c r="R1179" s="1"/>
      <c r="S1179" s="1"/>
      <c r="U1179" s="1"/>
      <c r="V1179" s="1"/>
      <c r="W1179" s="1"/>
      <c r="X1179" s="1"/>
      <c r="Y1179" s="1"/>
      <c r="Z1179" s="1">
        <f>Table1913[[#This Row],[Quantity2]]*Table1913[[#This Row],[U Cost]]</f>
        <v>0</v>
      </c>
      <c r="AB1179" s="1"/>
      <c r="AC1179" s="1"/>
      <c r="AD1179" s="1">
        <f t="shared" si="128"/>
        <v>0</v>
      </c>
      <c r="AE1179" s="1"/>
      <c r="AF1179" s="1">
        <f>SUM(Table1913[[#This Row],[Total 
Paid]:[Shipping 
Charged]])</f>
        <v>0</v>
      </c>
      <c r="AG1179" s="1"/>
      <c r="AH1179" s="1"/>
      <c r="AI1179" s="1">
        <f t="shared" si="129"/>
        <v>0</v>
      </c>
      <c r="AK1179" s="1"/>
      <c r="AL1179" s="1"/>
      <c r="AM1179" s="1"/>
      <c r="AN1179" s="1"/>
      <c r="AP1179" s="30"/>
      <c r="AQ1179" s="1"/>
      <c r="AR1179" s="1">
        <f t="shared" si="124"/>
        <v>0</v>
      </c>
      <c r="AS1179" s="1"/>
      <c r="AT1179" s="1"/>
      <c r="AU1179" s="2">
        <f t="shared" si="130"/>
        <v>0</v>
      </c>
      <c r="AW1179" s="1"/>
      <c r="AX1179" s="1"/>
      <c r="AY1179" s="1"/>
      <c r="AZ1179" s="2">
        <f t="shared" si="127"/>
        <v>0</v>
      </c>
      <c r="BA1179" s="2">
        <f>SUM(AF1179,AH1179,-AZ1179,-Table1913[[#This Row],[Sale Fee]])</f>
        <v>0</v>
      </c>
      <c r="BC1179" s="1"/>
      <c r="BD1179" s="1"/>
      <c r="BE1179" s="1"/>
    </row>
    <row r="1180" spans="1:57" x14ac:dyDescent="0.25">
      <c r="A1180" s="1"/>
      <c r="B1180" s="1"/>
      <c r="Q1180" s="1"/>
      <c r="R1180" s="1"/>
      <c r="S1180" s="1"/>
      <c r="U1180" s="1"/>
      <c r="V1180" s="1"/>
      <c r="W1180" s="1"/>
      <c r="X1180" s="1"/>
      <c r="Y1180" s="1"/>
      <c r="Z1180" s="1">
        <f>Table1913[[#This Row],[Quantity2]]*Table1913[[#This Row],[U Cost]]</f>
        <v>0</v>
      </c>
      <c r="AB1180" s="1"/>
      <c r="AC1180" s="1"/>
      <c r="AD1180" s="1">
        <f t="shared" si="128"/>
        <v>0</v>
      </c>
      <c r="AE1180" s="1"/>
      <c r="AF1180" s="1">
        <f>SUM(Table1913[[#This Row],[Total 
Paid]:[Shipping 
Charged]])</f>
        <v>0</v>
      </c>
      <c r="AG1180" s="1"/>
      <c r="AH1180" s="1"/>
      <c r="AI1180" s="1">
        <f t="shared" si="129"/>
        <v>0</v>
      </c>
      <c r="AK1180" s="1"/>
      <c r="AL1180" s="1"/>
      <c r="AM1180" s="1"/>
      <c r="AN1180" s="1"/>
      <c r="AP1180" s="30"/>
      <c r="AQ1180" s="1"/>
      <c r="AR1180" s="1">
        <f t="shared" si="124"/>
        <v>0</v>
      </c>
      <c r="AS1180" s="1"/>
      <c r="AT1180" s="1"/>
      <c r="AU1180" s="2">
        <f t="shared" si="130"/>
        <v>0</v>
      </c>
      <c r="AW1180" s="1"/>
      <c r="AX1180" s="1"/>
      <c r="AY1180" s="1"/>
      <c r="AZ1180" s="2">
        <f t="shared" si="127"/>
        <v>0</v>
      </c>
      <c r="BA1180" s="2">
        <f>SUM(AF1180,AH1180,-AZ1180,-Table1913[[#This Row],[Sale Fee]])</f>
        <v>0</v>
      </c>
      <c r="BC1180" s="1"/>
      <c r="BD1180" s="1"/>
      <c r="BE1180" s="1"/>
    </row>
    <row r="1181" spans="1:57" x14ac:dyDescent="0.25">
      <c r="A1181" s="1"/>
      <c r="B1181" s="1"/>
      <c r="Q1181" s="1"/>
      <c r="R1181" s="1"/>
      <c r="S1181" s="1"/>
      <c r="U1181" s="1"/>
      <c r="V1181" s="1"/>
      <c r="W1181" s="1"/>
      <c r="X1181" s="1"/>
      <c r="Y1181" s="1"/>
      <c r="Z1181" s="1">
        <f>Table1913[[#This Row],[Quantity2]]*Table1913[[#This Row],[U Cost]]</f>
        <v>0</v>
      </c>
      <c r="AB1181" s="1"/>
      <c r="AC1181" s="1"/>
      <c r="AD1181" s="1">
        <f t="shared" si="128"/>
        <v>0</v>
      </c>
      <c r="AE1181" s="1"/>
      <c r="AF1181" s="1">
        <f>SUM(Table1913[[#This Row],[Total 
Paid]:[Shipping 
Charged]])</f>
        <v>0</v>
      </c>
      <c r="AG1181" s="1"/>
      <c r="AH1181" s="1"/>
      <c r="AI1181" s="1">
        <f t="shared" si="129"/>
        <v>0</v>
      </c>
      <c r="AK1181" s="1"/>
      <c r="AL1181" s="1"/>
      <c r="AM1181" s="1"/>
      <c r="AN1181" s="1"/>
      <c r="AP1181" s="30"/>
      <c r="AQ1181" s="1"/>
      <c r="AR1181" s="1">
        <f t="shared" si="124"/>
        <v>0</v>
      </c>
      <c r="AS1181" s="1"/>
      <c r="AT1181" s="1"/>
      <c r="AU1181" s="2">
        <f t="shared" si="130"/>
        <v>0</v>
      </c>
      <c r="AW1181" s="1"/>
      <c r="AX1181" s="1"/>
      <c r="AY1181" s="1"/>
      <c r="AZ1181" s="2">
        <f t="shared" si="127"/>
        <v>0</v>
      </c>
      <c r="BA1181" s="2">
        <f>SUM(AF1181,AH1181,-AZ1181,-Table1913[[#This Row],[Sale Fee]])</f>
        <v>0</v>
      </c>
      <c r="BC1181" s="1"/>
      <c r="BD1181" s="1"/>
      <c r="BE1181" s="1"/>
    </row>
    <row r="1182" spans="1:57" x14ac:dyDescent="0.25">
      <c r="A1182" s="1"/>
      <c r="B1182" s="1"/>
      <c r="Q1182" s="1"/>
      <c r="R1182" s="1"/>
      <c r="S1182" s="1"/>
      <c r="U1182" s="1"/>
      <c r="V1182" s="1"/>
      <c r="W1182" s="1"/>
      <c r="X1182" s="1"/>
      <c r="Y1182" s="1"/>
      <c r="Z1182" s="1">
        <f>Table1913[[#This Row],[Quantity2]]*Table1913[[#This Row],[U Cost]]</f>
        <v>0</v>
      </c>
      <c r="AB1182" s="1"/>
      <c r="AC1182" s="1"/>
      <c r="AD1182" s="1">
        <f t="shared" si="128"/>
        <v>0</v>
      </c>
      <c r="AE1182" s="1"/>
      <c r="AF1182" s="1">
        <f>SUM(Table1913[[#This Row],[Total 
Paid]:[Shipping 
Charged]])</f>
        <v>0</v>
      </c>
      <c r="AG1182" s="1"/>
      <c r="AH1182" s="1"/>
      <c r="AI1182" s="1">
        <f t="shared" si="129"/>
        <v>0</v>
      </c>
      <c r="AK1182" s="1"/>
      <c r="AL1182" s="1"/>
      <c r="AM1182" s="1"/>
      <c r="AN1182" s="1"/>
      <c r="AP1182" s="30"/>
      <c r="AQ1182" s="1"/>
      <c r="AR1182" s="1">
        <f t="shared" si="124"/>
        <v>0</v>
      </c>
      <c r="AS1182" s="1"/>
      <c r="AT1182" s="1"/>
      <c r="AU1182" s="2">
        <f t="shared" si="130"/>
        <v>0</v>
      </c>
      <c r="AW1182" s="1"/>
      <c r="AX1182" s="1"/>
      <c r="AY1182" s="1"/>
      <c r="AZ1182" s="2">
        <f t="shared" si="127"/>
        <v>0</v>
      </c>
      <c r="BA1182" s="2">
        <f>SUM(AF1182,AH1182,-AZ1182,-Table1913[[#This Row],[Sale Fee]])</f>
        <v>0</v>
      </c>
      <c r="BC1182" s="1"/>
      <c r="BD1182" s="1"/>
      <c r="BE1182" s="1"/>
    </row>
    <row r="1183" spans="1:57" x14ac:dyDescent="0.25">
      <c r="A1183" s="1"/>
      <c r="B1183" s="1"/>
      <c r="Q1183" s="1"/>
      <c r="R1183" s="1"/>
      <c r="S1183" s="1"/>
      <c r="U1183" s="1"/>
      <c r="V1183" s="1"/>
      <c r="W1183" s="1"/>
      <c r="X1183" s="1"/>
      <c r="Y1183" s="1"/>
      <c r="Z1183" s="1">
        <f>Table1913[[#This Row],[Quantity2]]*Table1913[[#This Row],[U Cost]]</f>
        <v>0</v>
      </c>
      <c r="AB1183" s="1"/>
      <c r="AC1183" s="1"/>
      <c r="AD1183" s="1">
        <f t="shared" si="128"/>
        <v>0</v>
      </c>
      <c r="AE1183" s="1"/>
      <c r="AF1183" s="1">
        <f>SUM(Table1913[[#This Row],[Total 
Paid]:[Shipping 
Charged]])</f>
        <v>0</v>
      </c>
      <c r="AG1183" s="1"/>
      <c r="AH1183" s="1"/>
      <c r="AI1183" s="1">
        <f t="shared" si="129"/>
        <v>0</v>
      </c>
      <c r="AK1183" s="1"/>
      <c r="AL1183" s="1"/>
      <c r="AM1183" s="1"/>
      <c r="AN1183" s="1"/>
      <c r="AP1183" s="30"/>
      <c r="AQ1183" s="1"/>
      <c r="AR1183" s="1">
        <f t="shared" si="124"/>
        <v>0</v>
      </c>
      <c r="AS1183" s="1"/>
      <c r="AT1183" s="1"/>
      <c r="AU1183" s="2">
        <f t="shared" si="130"/>
        <v>0</v>
      </c>
      <c r="AW1183" s="1"/>
      <c r="AX1183" s="1"/>
      <c r="AY1183" s="1"/>
      <c r="AZ1183" s="2">
        <f t="shared" si="127"/>
        <v>0</v>
      </c>
      <c r="BA1183" s="2">
        <f>SUM(AF1183,AH1183,-AZ1183,-Table1913[[#This Row],[Sale Fee]])</f>
        <v>0</v>
      </c>
      <c r="BC1183" s="1"/>
      <c r="BD1183" s="1"/>
      <c r="BE1183" s="1"/>
    </row>
    <row r="1184" spans="1:57" x14ac:dyDescent="0.25">
      <c r="A1184" s="1"/>
      <c r="B1184" s="1"/>
      <c r="Q1184" s="1"/>
      <c r="R1184" s="1"/>
      <c r="S1184" s="1"/>
      <c r="U1184" s="1"/>
      <c r="V1184" s="1"/>
      <c r="W1184" s="1"/>
      <c r="X1184" s="1"/>
      <c r="Y1184" s="1"/>
      <c r="Z1184" s="1">
        <f>Table1913[[#This Row],[Quantity2]]*Table1913[[#This Row],[U Cost]]</f>
        <v>0</v>
      </c>
      <c r="AB1184" s="1"/>
      <c r="AC1184" s="1"/>
      <c r="AD1184" s="1">
        <f t="shared" si="128"/>
        <v>0</v>
      </c>
      <c r="AE1184" s="1"/>
      <c r="AF1184" s="1">
        <f>SUM(Table1913[[#This Row],[Total 
Paid]:[Shipping 
Charged]])</f>
        <v>0</v>
      </c>
      <c r="AG1184" s="1"/>
      <c r="AH1184" s="1"/>
      <c r="AI1184" s="1">
        <f t="shared" si="129"/>
        <v>0</v>
      </c>
      <c r="AK1184" s="1"/>
      <c r="AL1184" s="1"/>
      <c r="AM1184" s="1"/>
      <c r="AN1184" s="1"/>
      <c r="AP1184" s="30"/>
      <c r="AQ1184" s="1"/>
      <c r="AR1184" s="1">
        <f t="shared" si="124"/>
        <v>0</v>
      </c>
      <c r="AS1184" s="1"/>
      <c r="AT1184" s="1"/>
      <c r="AU1184" s="2">
        <f t="shared" si="130"/>
        <v>0</v>
      </c>
      <c r="AW1184" s="1"/>
      <c r="AX1184" s="1"/>
      <c r="AY1184" s="1"/>
      <c r="AZ1184" s="2">
        <f t="shared" si="127"/>
        <v>0</v>
      </c>
      <c r="BA1184" s="2">
        <f>SUM(AF1184,AH1184,-AZ1184,-Table1913[[#This Row],[Sale Fee]])</f>
        <v>0</v>
      </c>
      <c r="BC1184" s="1"/>
      <c r="BD1184" s="1"/>
      <c r="BE1184" s="1"/>
    </row>
    <row r="1185" spans="1:57" x14ac:dyDescent="0.25">
      <c r="A1185" s="1"/>
      <c r="B1185" s="1"/>
      <c r="Q1185" s="1"/>
      <c r="R1185" s="1"/>
      <c r="S1185" s="1"/>
      <c r="U1185" s="1"/>
      <c r="V1185" s="1"/>
      <c r="W1185" s="1"/>
      <c r="X1185" s="1"/>
      <c r="Y1185" s="1"/>
      <c r="Z1185" s="1">
        <f>Table1913[[#This Row],[Quantity2]]*Table1913[[#This Row],[U Cost]]</f>
        <v>0</v>
      </c>
      <c r="AB1185" s="1"/>
      <c r="AC1185" s="1"/>
      <c r="AD1185" s="1">
        <f t="shared" si="128"/>
        <v>0</v>
      </c>
      <c r="AE1185" s="1"/>
      <c r="AF1185" s="1">
        <f>SUM(Table1913[[#This Row],[Total 
Paid]:[Shipping 
Charged]])</f>
        <v>0</v>
      </c>
      <c r="AG1185" s="1"/>
      <c r="AH1185" s="1"/>
      <c r="AI1185" s="1">
        <f t="shared" si="129"/>
        <v>0</v>
      </c>
      <c r="AK1185" s="1"/>
      <c r="AL1185" s="1"/>
      <c r="AM1185" s="1"/>
      <c r="AN1185" s="1"/>
      <c r="AP1185" s="30"/>
      <c r="AQ1185" s="1"/>
      <c r="AR1185" s="1">
        <f t="shared" si="124"/>
        <v>0</v>
      </c>
      <c r="AS1185" s="1"/>
      <c r="AT1185" s="1"/>
      <c r="AU1185" s="2">
        <f t="shared" si="130"/>
        <v>0</v>
      </c>
      <c r="AW1185" s="1"/>
      <c r="AX1185" s="1"/>
      <c r="AY1185" s="1"/>
      <c r="AZ1185" s="2">
        <f t="shared" si="127"/>
        <v>0</v>
      </c>
      <c r="BA1185" s="2">
        <f>SUM(AF1185,AH1185,-AZ1185,-Table1913[[#This Row],[Sale Fee]])</f>
        <v>0</v>
      </c>
      <c r="BC1185" s="1"/>
      <c r="BD1185" s="1"/>
      <c r="BE1185" s="1"/>
    </row>
    <row r="1186" spans="1:57" x14ac:dyDescent="0.25">
      <c r="A1186" s="1"/>
      <c r="B1186" s="1"/>
      <c r="Q1186" s="1"/>
      <c r="R1186" s="1"/>
      <c r="S1186" s="1"/>
      <c r="U1186" s="1"/>
      <c r="V1186" s="1"/>
      <c r="W1186" s="1"/>
      <c r="X1186" s="1"/>
      <c r="Y1186" s="1"/>
      <c r="Z1186" s="1">
        <f>Table1913[[#This Row],[Quantity2]]*Table1913[[#This Row],[U Cost]]</f>
        <v>0</v>
      </c>
      <c r="AB1186" s="1"/>
      <c r="AC1186" s="1"/>
      <c r="AD1186" s="1">
        <f t="shared" si="128"/>
        <v>0</v>
      </c>
      <c r="AE1186" s="1"/>
      <c r="AF1186" s="1">
        <f>SUM(Table1913[[#This Row],[Total 
Paid]:[Shipping 
Charged]])</f>
        <v>0</v>
      </c>
      <c r="AG1186" s="1"/>
      <c r="AH1186" s="1"/>
      <c r="AI1186" s="1">
        <f t="shared" si="129"/>
        <v>0</v>
      </c>
      <c r="AK1186" s="1"/>
      <c r="AL1186" s="1"/>
      <c r="AM1186" s="1"/>
      <c r="AN1186" s="1"/>
      <c r="AP1186" s="30"/>
      <c r="AQ1186" s="1"/>
      <c r="AR1186" s="1">
        <f t="shared" si="124"/>
        <v>0</v>
      </c>
      <c r="AS1186" s="1"/>
      <c r="AT1186" s="1"/>
      <c r="AU1186" s="2">
        <f t="shared" si="130"/>
        <v>0</v>
      </c>
      <c r="AW1186" s="1"/>
      <c r="AX1186" s="1"/>
      <c r="AY1186" s="1"/>
      <c r="AZ1186" s="2">
        <f t="shared" si="127"/>
        <v>0</v>
      </c>
      <c r="BA1186" s="2">
        <f>SUM(AF1186,AH1186,-AZ1186,-Table1913[[#This Row],[Sale Fee]])</f>
        <v>0</v>
      </c>
      <c r="BC1186" s="1"/>
      <c r="BD1186" s="1"/>
      <c r="BE1186" s="1"/>
    </row>
    <row r="1187" spans="1:57" x14ac:dyDescent="0.25">
      <c r="A1187" s="1"/>
      <c r="B1187" s="1"/>
      <c r="Q1187" s="1"/>
      <c r="R1187" s="1"/>
      <c r="S1187" s="1"/>
      <c r="U1187" s="1"/>
      <c r="V1187" s="1"/>
      <c r="W1187" s="1"/>
      <c r="X1187" s="1"/>
      <c r="Y1187" s="1"/>
      <c r="Z1187" s="1">
        <f>Table1913[[#This Row],[Quantity2]]*Table1913[[#This Row],[U Cost]]</f>
        <v>0</v>
      </c>
      <c r="AB1187" s="1"/>
      <c r="AC1187" s="1"/>
      <c r="AD1187" s="1">
        <f t="shared" si="128"/>
        <v>0</v>
      </c>
      <c r="AE1187" s="1"/>
      <c r="AF1187" s="1">
        <f>SUM(Table1913[[#This Row],[Total 
Paid]:[Shipping 
Charged]])</f>
        <v>0</v>
      </c>
      <c r="AG1187" s="1"/>
      <c r="AH1187" s="1"/>
      <c r="AI1187" s="1">
        <f t="shared" si="129"/>
        <v>0</v>
      </c>
      <c r="AK1187" s="1"/>
      <c r="AL1187" s="1"/>
      <c r="AM1187" s="1"/>
      <c r="AN1187" s="1"/>
      <c r="AP1187" s="30"/>
      <c r="AQ1187" s="1"/>
      <c r="AR1187" s="1">
        <f t="shared" si="124"/>
        <v>0</v>
      </c>
      <c r="AS1187" s="1"/>
      <c r="AT1187" s="1"/>
      <c r="AU1187" s="2">
        <f t="shared" si="130"/>
        <v>0</v>
      </c>
      <c r="AW1187" s="1"/>
      <c r="AX1187" s="1"/>
      <c r="AY1187" s="1"/>
      <c r="AZ1187" s="2">
        <f t="shared" si="127"/>
        <v>0</v>
      </c>
      <c r="BA1187" s="2">
        <f>SUM(AF1187,AH1187,-AZ1187,-Table1913[[#This Row],[Sale Fee]])</f>
        <v>0</v>
      </c>
      <c r="BC1187" s="1"/>
      <c r="BD1187" s="1"/>
      <c r="BE1187" s="1"/>
    </row>
    <row r="1188" spans="1:57" x14ac:dyDescent="0.25">
      <c r="A1188" s="1"/>
      <c r="B1188" s="1"/>
      <c r="Q1188" s="1"/>
      <c r="R1188" s="1"/>
      <c r="S1188" s="1"/>
      <c r="U1188" s="1"/>
      <c r="V1188" s="1"/>
      <c r="W1188" s="1"/>
      <c r="X1188" s="1"/>
      <c r="Y1188" s="1"/>
      <c r="Z1188" s="1">
        <f>Table1913[[#This Row],[Quantity2]]*Table1913[[#This Row],[U Cost]]</f>
        <v>0</v>
      </c>
      <c r="AB1188" s="1"/>
      <c r="AC1188" s="1"/>
      <c r="AD1188" s="1">
        <f t="shared" si="128"/>
        <v>0</v>
      </c>
      <c r="AE1188" s="1"/>
      <c r="AF1188" s="1">
        <f>SUM(Table1913[[#This Row],[Total 
Paid]:[Shipping 
Charged]])</f>
        <v>0</v>
      </c>
      <c r="AG1188" s="1"/>
      <c r="AH1188" s="1"/>
      <c r="AI1188" s="1">
        <f t="shared" si="129"/>
        <v>0</v>
      </c>
      <c r="AK1188" s="1"/>
      <c r="AL1188" s="1"/>
      <c r="AM1188" s="1"/>
      <c r="AN1188" s="1"/>
      <c r="AP1188" s="30"/>
      <c r="AQ1188" s="1"/>
      <c r="AR1188" s="1">
        <f t="shared" si="124"/>
        <v>0</v>
      </c>
      <c r="AS1188" s="1"/>
      <c r="AT1188" s="1"/>
      <c r="AU1188" s="2">
        <f t="shared" si="130"/>
        <v>0</v>
      </c>
      <c r="AW1188" s="1"/>
      <c r="AX1188" s="1"/>
      <c r="AY1188" s="1"/>
      <c r="AZ1188" s="2">
        <f t="shared" si="127"/>
        <v>0</v>
      </c>
      <c r="BA1188" s="2">
        <f>SUM(AF1188,AH1188,-AZ1188,-Table1913[[#This Row],[Sale Fee]])</f>
        <v>0</v>
      </c>
      <c r="BC1188" s="1"/>
      <c r="BD1188" s="1"/>
      <c r="BE1188" s="1"/>
    </row>
    <row r="1189" spans="1:57" x14ac:dyDescent="0.25">
      <c r="A1189" s="1"/>
      <c r="B1189" s="1"/>
      <c r="Q1189" s="1"/>
      <c r="R1189" s="1"/>
      <c r="S1189" s="1"/>
      <c r="U1189" s="1"/>
      <c r="V1189" s="1"/>
      <c r="W1189" s="1"/>
      <c r="X1189" s="1"/>
      <c r="Y1189" s="1"/>
      <c r="Z1189" s="1">
        <f>Table1913[[#This Row],[Quantity2]]*Table1913[[#This Row],[U Cost]]</f>
        <v>0</v>
      </c>
      <c r="AB1189" s="1"/>
      <c r="AC1189" s="1"/>
      <c r="AD1189" s="1">
        <f t="shared" si="128"/>
        <v>0</v>
      </c>
      <c r="AE1189" s="1"/>
      <c r="AF1189" s="1">
        <f>SUM(Table1913[[#This Row],[Total 
Paid]:[Shipping 
Charged]])</f>
        <v>0</v>
      </c>
      <c r="AG1189" s="1"/>
      <c r="AH1189" s="1"/>
      <c r="AI1189" s="1">
        <f t="shared" si="129"/>
        <v>0</v>
      </c>
      <c r="AK1189" s="1"/>
      <c r="AL1189" s="1"/>
      <c r="AM1189" s="1"/>
      <c r="AN1189" s="1"/>
      <c r="AP1189" s="30"/>
      <c r="AQ1189" s="1"/>
      <c r="AR1189" s="1">
        <f t="shared" si="124"/>
        <v>0</v>
      </c>
      <c r="AS1189" s="1"/>
      <c r="AT1189" s="1"/>
      <c r="AU1189" s="2">
        <f t="shared" si="130"/>
        <v>0</v>
      </c>
      <c r="AW1189" s="1"/>
      <c r="AX1189" s="1"/>
      <c r="AY1189" s="1"/>
      <c r="AZ1189" s="2">
        <f t="shared" si="127"/>
        <v>0</v>
      </c>
      <c r="BA1189" s="2">
        <f>SUM(AF1189,AH1189,-AZ1189,-Table1913[[#This Row],[Sale Fee]])</f>
        <v>0</v>
      </c>
      <c r="BC1189" s="1"/>
      <c r="BD1189" s="1"/>
      <c r="BE1189" s="1"/>
    </row>
    <row r="1190" spans="1:57" x14ac:dyDescent="0.25">
      <c r="A1190" s="1"/>
      <c r="B1190" s="1"/>
      <c r="Q1190" s="1"/>
      <c r="R1190" s="1"/>
      <c r="S1190" s="1"/>
      <c r="U1190" s="1"/>
      <c r="V1190" s="1"/>
      <c r="W1190" s="1"/>
      <c r="X1190" s="1"/>
      <c r="Y1190" s="1"/>
      <c r="Z1190" s="1">
        <f>Table1913[[#This Row],[Quantity2]]*Table1913[[#This Row],[U Cost]]</f>
        <v>0</v>
      </c>
      <c r="AB1190" s="1"/>
      <c r="AC1190" s="1"/>
      <c r="AD1190" s="1">
        <f t="shared" si="128"/>
        <v>0</v>
      </c>
      <c r="AE1190" s="1"/>
      <c r="AF1190" s="1">
        <f>SUM(Table1913[[#This Row],[Total 
Paid]:[Shipping 
Charged]])</f>
        <v>0</v>
      </c>
      <c r="AG1190" s="1"/>
      <c r="AH1190" s="1"/>
      <c r="AI1190" s="1">
        <f t="shared" si="129"/>
        <v>0</v>
      </c>
      <c r="AK1190" s="1"/>
      <c r="AL1190" s="1"/>
      <c r="AM1190" s="1"/>
      <c r="AN1190" s="1"/>
      <c r="AP1190" s="30"/>
      <c r="AQ1190" s="1"/>
      <c r="AR1190" s="1">
        <f t="shared" si="124"/>
        <v>0</v>
      </c>
      <c r="AS1190" s="1"/>
      <c r="AT1190" s="1"/>
      <c r="AU1190" s="2">
        <f t="shared" si="130"/>
        <v>0</v>
      </c>
      <c r="AW1190" s="1"/>
      <c r="AX1190" s="1"/>
      <c r="AY1190" s="1"/>
      <c r="AZ1190" s="2">
        <f t="shared" si="127"/>
        <v>0</v>
      </c>
      <c r="BA1190" s="2">
        <f>SUM(AF1190,AH1190,-AZ1190,-Table1913[[#This Row],[Sale Fee]])</f>
        <v>0</v>
      </c>
      <c r="BC1190" s="1"/>
      <c r="BD1190" s="1"/>
      <c r="BE1190" s="1"/>
    </row>
    <row r="1191" spans="1:57" x14ac:dyDescent="0.25">
      <c r="A1191" s="1"/>
      <c r="B1191" s="1"/>
      <c r="Q1191" s="1"/>
      <c r="R1191" s="1"/>
      <c r="S1191" s="1"/>
      <c r="U1191" s="1"/>
      <c r="V1191" s="1"/>
      <c r="W1191" s="1"/>
      <c r="X1191" s="1"/>
      <c r="Y1191" s="1"/>
      <c r="Z1191" s="1">
        <f>Table1913[[#This Row],[Quantity2]]*Table1913[[#This Row],[U Cost]]</f>
        <v>0</v>
      </c>
      <c r="AB1191" s="1"/>
      <c r="AC1191" s="1"/>
      <c r="AD1191" s="1">
        <f t="shared" si="128"/>
        <v>0</v>
      </c>
      <c r="AE1191" s="1"/>
      <c r="AF1191" s="1">
        <f>SUM(Table1913[[#This Row],[Total 
Paid]:[Shipping 
Charged]])</f>
        <v>0</v>
      </c>
      <c r="AG1191" s="1"/>
      <c r="AH1191" s="1"/>
      <c r="AI1191" s="1">
        <f t="shared" si="129"/>
        <v>0</v>
      </c>
      <c r="AK1191" s="1"/>
      <c r="AL1191" s="1"/>
      <c r="AM1191" s="1"/>
      <c r="AN1191" s="1"/>
      <c r="AP1191" s="30"/>
      <c r="AQ1191" s="1"/>
      <c r="AR1191" s="1">
        <f t="shared" si="124"/>
        <v>0</v>
      </c>
      <c r="AS1191" s="1"/>
      <c r="AT1191" s="1"/>
      <c r="AU1191" s="2">
        <f t="shared" si="130"/>
        <v>0</v>
      </c>
      <c r="AW1191" s="1"/>
      <c r="AX1191" s="1"/>
      <c r="AY1191" s="1"/>
      <c r="AZ1191" s="2">
        <f t="shared" si="127"/>
        <v>0</v>
      </c>
      <c r="BA1191" s="2">
        <f>SUM(AF1191,AH1191,-AZ1191,-Table1913[[#This Row],[Sale Fee]])</f>
        <v>0</v>
      </c>
      <c r="BC1191" s="1"/>
      <c r="BD1191" s="1"/>
      <c r="BE1191" s="1"/>
    </row>
    <row r="1192" spans="1:57" x14ac:dyDescent="0.25">
      <c r="A1192" s="1"/>
      <c r="B1192" s="1"/>
      <c r="Q1192" s="1"/>
      <c r="R1192" s="1"/>
      <c r="S1192" s="1"/>
      <c r="U1192" s="1"/>
      <c r="V1192" s="1"/>
      <c r="W1192" s="1"/>
      <c r="X1192" s="1"/>
      <c r="Y1192" s="1"/>
      <c r="Z1192" s="1">
        <f>Table1913[[#This Row],[Quantity2]]*Table1913[[#This Row],[U Cost]]</f>
        <v>0</v>
      </c>
      <c r="AB1192" s="1"/>
      <c r="AC1192" s="1"/>
      <c r="AD1192" s="1">
        <f t="shared" si="128"/>
        <v>0</v>
      </c>
      <c r="AE1192" s="1"/>
      <c r="AF1192" s="1">
        <f>SUM(Table1913[[#This Row],[Total 
Paid]:[Shipping 
Charged]])</f>
        <v>0</v>
      </c>
      <c r="AG1192" s="1"/>
      <c r="AH1192" s="1"/>
      <c r="AI1192" s="1">
        <f t="shared" si="129"/>
        <v>0</v>
      </c>
      <c r="AK1192" s="1"/>
      <c r="AL1192" s="1"/>
      <c r="AM1192" s="1"/>
      <c r="AN1192" s="1"/>
      <c r="AP1192" s="30"/>
      <c r="AQ1192" s="1"/>
      <c r="AR1192" s="1">
        <f t="shared" si="124"/>
        <v>0</v>
      </c>
      <c r="AS1192" s="1"/>
      <c r="AT1192" s="1"/>
      <c r="AU1192" s="2">
        <f t="shared" si="130"/>
        <v>0</v>
      </c>
      <c r="AW1192" s="1"/>
      <c r="AX1192" s="1"/>
      <c r="AY1192" s="1"/>
      <c r="AZ1192" s="2">
        <f t="shared" si="127"/>
        <v>0</v>
      </c>
      <c r="BA1192" s="2">
        <f>SUM(AF1192,AH1192,-AZ1192,-Table1913[[#This Row],[Sale Fee]])</f>
        <v>0</v>
      </c>
      <c r="BC1192" s="1"/>
      <c r="BD1192" s="1"/>
      <c r="BE1192" s="1"/>
    </row>
    <row r="1193" spans="1:57" x14ac:dyDescent="0.25">
      <c r="A1193" s="1"/>
      <c r="B1193" s="1"/>
      <c r="Q1193" s="1"/>
      <c r="R1193" s="1"/>
      <c r="S1193" s="1"/>
      <c r="U1193" s="1"/>
      <c r="V1193" s="1"/>
      <c r="W1193" s="1"/>
      <c r="X1193" s="1"/>
      <c r="Y1193" s="1"/>
      <c r="Z1193" s="1">
        <f>Table1913[[#This Row],[Quantity2]]*Table1913[[#This Row],[U Cost]]</f>
        <v>0</v>
      </c>
      <c r="AB1193" s="1"/>
      <c r="AC1193" s="1"/>
      <c r="AD1193" s="1">
        <f t="shared" si="128"/>
        <v>0</v>
      </c>
      <c r="AE1193" s="1"/>
      <c r="AF1193" s="1">
        <f>SUM(Table1913[[#This Row],[Total 
Paid]:[Shipping 
Charged]])</f>
        <v>0</v>
      </c>
      <c r="AG1193" s="1"/>
      <c r="AH1193" s="1"/>
      <c r="AI1193" s="1">
        <f t="shared" si="129"/>
        <v>0</v>
      </c>
      <c r="AK1193" s="1"/>
      <c r="AL1193" s="1"/>
      <c r="AM1193" s="1"/>
      <c r="AN1193" s="1"/>
      <c r="AP1193" s="30"/>
      <c r="AQ1193" s="1"/>
      <c r="AR1193" s="1">
        <f t="shared" si="124"/>
        <v>0</v>
      </c>
      <c r="AS1193" s="1"/>
      <c r="AT1193" s="1"/>
      <c r="AU1193" s="2">
        <f t="shared" si="130"/>
        <v>0</v>
      </c>
      <c r="AW1193" s="1"/>
      <c r="AX1193" s="1"/>
      <c r="AY1193" s="1"/>
      <c r="AZ1193" s="2">
        <f t="shared" si="127"/>
        <v>0</v>
      </c>
      <c r="BA1193" s="2">
        <f>SUM(AF1193,AH1193,-AZ1193,-Table1913[[#This Row],[Sale Fee]])</f>
        <v>0</v>
      </c>
      <c r="BC1193" s="1"/>
      <c r="BD1193" s="1"/>
      <c r="BE1193" s="1"/>
    </row>
    <row r="1194" spans="1:57" x14ac:dyDescent="0.25">
      <c r="A1194" s="1"/>
      <c r="B1194" s="1"/>
      <c r="Q1194" s="1"/>
      <c r="R1194" s="1"/>
      <c r="S1194" s="1"/>
      <c r="U1194" s="1"/>
      <c r="V1194" s="1"/>
      <c r="W1194" s="1"/>
      <c r="X1194" s="1"/>
      <c r="Y1194" s="1"/>
      <c r="Z1194" s="1">
        <f>Table1913[[#This Row],[Quantity2]]*Table1913[[#This Row],[U Cost]]</f>
        <v>0</v>
      </c>
      <c r="AB1194" s="1"/>
      <c r="AC1194" s="1"/>
      <c r="AD1194" s="1">
        <f t="shared" si="128"/>
        <v>0</v>
      </c>
      <c r="AE1194" s="1"/>
      <c r="AF1194" s="1">
        <f>SUM(Table1913[[#This Row],[Total 
Paid]:[Shipping 
Charged]])</f>
        <v>0</v>
      </c>
      <c r="AG1194" s="1"/>
      <c r="AH1194" s="1"/>
      <c r="AI1194" s="1">
        <f t="shared" si="129"/>
        <v>0</v>
      </c>
      <c r="AK1194" s="1"/>
      <c r="AL1194" s="1"/>
      <c r="AM1194" s="1"/>
      <c r="AN1194" s="1"/>
      <c r="AP1194" s="30"/>
      <c r="AQ1194" s="1"/>
      <c r="AR1194" s="1">
        <f t="shared" si="124"/>
        <v>0</v>
      </c>
      <c r="AS1194" s="1"/>
      <c r="AT1194" s="1"/>
      <c r="AU1194" s="2">
        <f t="shared" si="130"/>
        <v>0</v>
      </c>
      <c r="AW1194" s="1"/>
      <c r="AX1194" s="1"/>
      <c r="AY1194" s="1"/>
      <c r="AZ1194" s="2">
        <f t="shared" si="127"/>
        <v>0</v>
      </c>
      <c r="BA1194" s="2">
        <f>SUM(AF1194,AH1194,-AZ1194,-Table1913[[#This Row],[Sale Fee]])</f>
        <v>0</v>
      </c>
      <c r="BC1194" s="1"/>
      <c r="BD1194" s="1"/>
      <c r="BE1194" s="1"/>
    </row>
    <row r="1195" spans="1:57" x14ac:dyDescent="0.25">
      <c r="A1195" s="1"/>
      <c r="B1195" s="1"/>
      <c r="Q1195" s="1"/>
      <c r="R1195" s="1"/>
      <c r="S1195" s="1"/>
      <c r="U1195" s="1"/>
      <c r="V1195" s="1"/>
      <c r="W1195" s="1"/>
      <c r="X1195" s="1"/>
      <c r="Y1195" s="1"/>
      <c r="Z1195" s="1">
        <f>Table1913[[#This Row],[Quantity2]]*Table1913[[#This Row],[U Cost]]</f>
        <v>0</v>
      </c>
      <c r="AB1195" s="1"/>
      <c r="AC1195" s="1"/>
      <c r="AD1195" s="1">
        <f t="shared" si="128"/>
        <v>0</v>
      </c>
      <c r="AE1195" s="1"/>
      <c r="AF1195" s="1">
        <f>SUM(Table1913[[#This Row],[Total 
Paid]:[Shipping 
Charged]])</f>
        <v>0</v>
      </c>
      <c r="AG1195" s="1"/>
      <c r="AH1195" s="1"/>
      <c r="AI1195" s="1">
        <f t="shared" si="129"/>
        <v>0</v>
      </c>
      <c r="AK1195" s="1"/>
      <c r="AL1195" s="1"/>
      <c r="AM1195" s="1"/>
      <c r="AN1195" s="1"/>
      <c r="AP1195" s="30"/>
      <c r="AQ1195" s="1"/>
      <c r="AR1195" s="1">
        <f t="shared" si="124"/>
        <v>0</v>
      </c>
      <c r="AS1195" s="1"/>
      <c r="AT1195" s="1"/>
      <c r="AU1195" s="2">
        <f t="shared" si="130"/>
        <v>0</v>
      </c>
      <c r="AW1195" s="1"/>
      <c r="AX1195" s="1"/>
      <c r="AY1195" s="1"/>
      <c r="AZ1195" s="2">
        <f t="shared" si="127"/>
        <v>0</v>
      </c>
      <c r="BA1195" s="2">
        <f>SUM(AF1195,AH1195,-AZ1195,-Table1913[[#This Row],[Sale Fee]])</f>
        <v>0</v>
      </c>
      <c r="BC1195" s="1"/>
      <c r="BD1195" s="1"/>
      <c r="BE1195" s="1"/>
    </row>
    <row r="1196" spans="1:57" x14ac:dyDescent="0.25">
      <c r="A1196" s="1"/>
      <c r="B1196" s="1"/>
      <c r="Q1196" s="1"/>
      <c r="R1196" s="1"/>
      <c r="S1196" s="1"/>
      <c r="U1196" s="1"/>
      <c r="V1196" s="1"/>
      <c r="W1196" s="1"/>
      <c r="X1196" s="1"/>
      <c r="Y1196" s="1"/>
      <c r="Z1196" s="1">
        <f>Table1913[[#This Row],[Quantity2]]*Table1913[[#This Row],[U Cost]]</f>
        <v>0</v>
      </c>
      <c r="AB1196" s="1"/>
      <c r="AC1196" s="1"/>
      <c r="AD1196" s="1">
        <f t="shared" si="128"/>
        <v>0</v>
      </c>
      <c r="AE1196" s="1"/>
      <c r="AF1196" s="1">
        <f>SUM(Table1913[[#This Row],[Total 
Paid]:[Shipping 
Charged]])</f>
        <v>0</v>
      </c>
      <c r="AG1196" s="1"/>
      <c r="AH1196" s="1"/>
      <c r="AI1196" s="1">
        <f t="shared" si="129"/>
        <v>0</v>
      </c>
      <c r="AK1196" s="1"/>
      <c r="AL1196" s="1"/>
      <c r="AM1196" s="1"/>
      <c r="AN1196" s="1"/>
      <c r="AP1196" s="30"/>
      <c r="AQ1196" s="1"/>
      <c r="AR1196" s="1">
        <f t="shared" si="124"/>
        <v>0</v>
      </c>
      <c r="AS1196" s="1"/>
      <c r="AT1196" s="1"/>
      <c r="AU1196" s="2">
        <f t="shared" si="130"/>
        <v>0</v>
      </c>
      <c r="AW1196" s="1"/>
      <c r="AX1196" s="1"/>
      <c r="AY1196" s="1"/>
      <c r="AZ1196" s="2">
        <f t="shared" si="127"/>
        <v>0</v>
      </c>
      <c r="BA1196" s="2">
        <f>SUM(AF1196,AH1196,-AZ1196,-Table1913[[#This Row],[Sale Fee]])</f>
        <v>0</v>
      </c>
      <c r="BC1196" s="1"/>
      <c r="BD1196" s="1"/>
      <c r="BE1196" s="1"/>
    </row>
    <row r="1197" spans="1:57" x14ac:dyDescent="0.25">
      <c r="A1197" s="1"/>
      <c r="B1197" s="1"/>
      <c r="Q1197" s="1"/>
      <c r="R1197" s="1"/>
      <c r="S1197" s="1"/>
      <c r="U1197" s="1"/>
      <c r="V1197" s="1"/>
      <c r="W1197" s="1"/>
      <c r="X1197" s="1"/>
      <c r="Y1197" s="1"/>
      <c r="Z1197" s="1">
        <f>Table1913[[#This Row],[Quantity2]]*Table1913[[#This Row],[U Cost]]</f>
        <v>0</v>
      </c>
      <c r="AB1197" s="1"/>
      <c r="AC1197" s="1"/>
      <c r="AD1197" s="1">
        <f t="shared" si="128"/>
        <v>0</v>
      </c>
      <c r="AE1197" s="1"/>
      <c r="AF1197" s="1">
        <f>SUM(Table1913[[#This Row],[Total 
Paid]:[Shipping 
Charged]])</f>
        <v>0</v>
      </c>
      <c r="AG1197" s="1"/>
      <c r="AH1197" s="1"/>
      <c r="AI1197" s="1">
        <f t="shared" si="129"/>
        <v>0</v>
      </c>
      <c r="AK1197" s="1"/>
      <c r="AL1197" s="1"/>
      <c r="AM1197" s="1"/>
      <c r="AN1197" s="1"/>
      <c r="AP1197" s="30"/>
      <c r="AQ1197" s="1"/>
      <c r="AR1197" s="1">
        <f t="shared" si="124"/>
        <v>0</v>
      </c>
      <c r="AS1197" s="1"/>
      <c r="AT1197" s="1"/>
      <c r="AU1197" s="2">
        <f t="shared" si="130"/>
        <v>0</v>
      </c>
      <c r="AW1197" s="1"/>
      <c r="AX1197" s="1"/>
      <c r="AY1197" s="1"/>
      <c r="AZ1197" s="2">
        <f t="shared" si="127"/>
        <v>0</v>
      </c>
      <c r="BA1197" s="2">
        <f>SUM(AF1197,AH1197,-AZ1197,-Table1913[[#This Row],[Sale Fee]])</f>
        <v>0</v>
      </c>
      <c r="BC1197" s="1"/>
      <c r="BD1197" s="1"/>
      <c r="BE1197" s="1"/>
    </row>
    <row r="1198" spans="1:57" x14ac:dyDescent="0.25">
      <c r="A1198" s="1"/>
      <c r="B1198" s="1"/>
      <c r="Q1198" s="1"/>
      <c r="R1198" s="1"/>
      <c r="S1198" s="1"/>
      <c r="U1198" s="1"/>
      <c r="V1198" s="1"/>
      <c r="W1198" s="1"/>
      <c r="X1198" s="1"/>
      <c r="Y1198" s="1"/>
      <c r="Z1198" s="1">
        <f>Table1913[[#This Row],[Quantity2]]*Table1913[[#This Row],[U Cost]]</f>
        <v>0</v>
      </c>
      <c r="AB1198" s="1"/>
      <c r="AC1198" s="1"/>
      <c r="AD1198" s="1">
        <f t="shared" si="128"/>
        <v>0</v>
      </c>
      <c r="AE1198" s="1"/>
      <c r="AF1198" s="1">
        <f>SUM(Table1913[[#This Row],[Total 
Paid]:[Shipping 
Charged]])</f>
        <v>0</v>
      </c>
      <c r="AG1198" s="1"/>
      <c r="AH1198" s="1"/>
      <c r="AI1198" s="1">
        <f t="shared" si="129"/>
        <v>0</v>
      </c>
      <c r="AK1198" s="1"/>
      <c r="AL1198" s="1"/>
      <c r="AM1198" s="1"/>
      <c r="AN1198" s="1"/>
      <c r="AP1198" s="30"/>
      <c r="AQ1198" s="1"/>
      <c r="AR1198" s="1">
        <f t="shared" si="124"/>
        <v>0</v>
      </c>
      <c r="AS1198" s="1"/>
      <c r="AT1198" s="1"/>
      <c r="AU1198" s="2">
        <f t="shared" si="130"/>
        <v>0</v>
      </c>
      <c r="AW1198" s="1"/>
      <c r="AX1198" s="1"/>
      <c r="AY1198" s="1"/>
      <c r="AZ1198" s="2">
        <f t="shared" si="127"/>
        <v>0</v>
      </c>
      <c r="BA1198" s="2">
        <f>SUM(AF1198,AH1198,-AZ1198,-Table1913[[#This Row],[Sale Fee]])</f>
        <v>0</v>
      </c>
      <c r="BC1198" s="1"/>
      <c r="BD1198" s="1"/>
      <c r="BE1198" s="1"/>
    </row>
    <row r="1199" spans="1:57" x14ac:dyDescent="0.25">
      <c r="A1199" s="1"/>
      <c r="B1199" s="1"/>
      <c r="Q1199" s="1"/>
      <c r="R1199" s="1"/>
      <c r="S1199" s="1"/>
      <c r="U1199" s="1"/>
      <c r="V1199" s="1"/>
      <c r="W1199" s="1"/>
      <c r="X1199" s="1"/>
      <c r="Y1199" s="1"/>
      <c r="Z1199" s="1">
        <f>Table1913[[#This Row],[Quantity2]]*Table1913[[#This Row],[U Cost]]</f>
        <v>0</v>
      </c>
      <c r="AB1199" s="1"/>
      <c r="AC1199" s="1"/>
      <c r="AD1199" s="1">
        <f t="shared" si="128"/>
        <v>0</v>
      </c>
      <c r="AE1199" s="1"/>
      <c r="AF1199" s="1">
        <f>SUM(Table1913[[#This Row],[Total 
Paid]:[Shipping 
Charged]])</f>
        <v>0</v>
      </c>
      <c r="AG1199" s="1"/>
      <c r="AH1199" s="1"/>
      <c r="AI1199" s="1">
        <f t="shared" si="129"/>
        <v>0</v>
      </c>
      <c r="AK1199" s="1"/>
      <c r="AL1199" s="1"/>
      <c r="AM1199" s="1"/>
      <c r="AN1199" s="1"/>
      <c r="AP1199" s="30"/>
      <c r="AQ1199" s="1"/>
      <c r="AR1199" s="1">
        <f t="shared" si="124"/>
        <v>0</v>
      </c>
      <c r="AS1199" s="1"/>
      <c r="AT1199" s="1"/>
      <c r="AU1199" s="2">
        <f t="shared" si="130"/>
        <v>0</v>
      </c>
      <c r="AW1199" s="1"/>
      <c r="AX1199" s="1"/>
      <c r="AY1199" s="1"/>
      <c r="AZ1199" s="2">
        <f t="shared" si="127"/>
        <v>0</v>
      </c>
      <c r="BA1199" s="2">
        <f>SUM(AF1199,AH1199,-AZ1199,-Table1913[[#This Row],[Sale Fee]])</f>
        <v>0</v>
      </c>
      <c r="BC1199" s="1"/>
      <c r="BD1199" s="1"/>
      <c r="BE1199" s="1"/>
    </row>
    <row r="1200" spans="1:57" x14ac:dyDescent="0.25">
      <c r="A1200" s="1"/>
      <c r="B1200" s="1"/>
      <c r="Q1200" s="1"/>
      <c r="R1200" s="1"/>
      <c r="S1200" s="1"/>
      <c r="U1200" s="1"/>
      <c r="V1200" s="1"/>
      <c r="W1200" s="1"/>
      <c r="X1200" s="1"/>
      <c r="Y1200" s="1"/>
      <c r="Z1200" s="1">
        <f>Table1913[[#This Row],[Quantity2]]*Table1913[[#This Row],[U Cost]]</f>
        <v>0</v>
      </c>
      <c r="AB1200" s="1"/>
      <c r="AC1200" s="1"/>
      <c r="AD1200" s="1">
        <f t="shared" si="128"/>
        <v>0</v>
      </c>
      <c r="AE1200" s="1"/>
      <c r="AF1200" s="1">
        <f>SUM(Table1913[[#This Row],[Total 
Paid]:[Shipping 
Charged]])</f>
        <v>0</v>
      </c>
      <c r="AG1200" s="1"/>
      <c r="AH1200" s="1"/>
      <c r="AI1200" s="1">
        <f t="shared" si="129"/>
        <v>0</v>
      </c>
      <c r="AK1200" s="1"/>
      <c r="AL1200" s="1"/>
      <c r="AM1200" s="1"/>
      <c r="AN1200" s="1"/>
      <c r="AP1200" s="30"/>
      <c r="AQ1200" s="1"/>
      <c r="AR1200" s="1">
        <f t="shared" si="124"/>
        <v>0</v>
      </c>
      <c r="AS1200" s="1"/>
      <c r="AT1200" s="1"/>
      <c r="AU1200" s="2">
        <f t="shared" si="130"/>
        <v>0</v>
      </c>
      <c r="AW1200" s="1"/>
      <c r="AX1200" s="1"/>
      <c r="AY1200" s="1"/>
      <c r="AZ1200" s="2">
        <f t="shared" ref="AZ1200:AZ1263" si="131">SUM(AU1200,AW1200,AX1200,AY1200)</f>
        <v>0</v>
      </c>
      <c r="BA1200" s="2">
        <f>SUM(AF1200,AH1200,-AZ1200,-Table1913[[#This Row],[Sale Fee]])</f>
        <v>0</v>
      </c>
      <c r="BC1200" s="1"/>
      <c r="BD1200" s="1"/>
      <c r="BE1200" s="1"/>
    </row>
    <row r="1201" spans="1:57" x14ac:dyDescent="0.25">
      <c r="A1201" s="1"/>
      <c r="B1201" s="1"/>
      <c r="Q1201" s="1"/>
      <c r="R1201" s="1"/>
      <c r="S1201" s="1"/>
      <c r="U1201" s="1"/>
      <c r="V1201" s="1"/>
      <c r="W1201" s="1"/>
      <c r="X1201" s="1"/>
      <c r="Y1201" s="1"/>
      <c r="Z1201" s="1">
        <f>Table1913[[#This Row],[Quantity2]]*Table1913[[#This Row],[U Cost]]</f>
        <v>0</v>
      </c>
      <c r="AB1201" s="1"/>
      <c r="AC1201" s="1"/>
      <c r="AD1201" s="1">
        <f t="shared" si="128"/>
        <v>0</v>
      </c>
      <c r="AE1201" s="1"/>
      <c r="AF1201" s="1">
        <f>SUM(Table1913[[#This Row],[Total 
Paid]:[Shipping 
Charged]])</f>
        <v>0</v>
      </c>
      <c r="AG1201" s="1"/>
      <c r="AH1201" s="1"/>
      <c r="AI1201" s="1">
        <f t="shared" si="129"/>
        <v>0</v>
      </c>
      <c r="AK1201" s="1"/>
      <c r="AL1201" s="1"/>
      <c r="AM1201" s="1"/>
      <c r="AN1201" s="1"/>
      <c r="AP1201" s="30"/>
      <c r="AQ1201" s="1"/>
      <c r="AR1201" s="1">
        <f t="shared" si="124"/>
        <v>0</v>
      </c>
      <c r="AS1201" s="1"/>
      <c r="AT1201" s="1"/>
      <c r="AU1201" s="2">
        <f t="shared" si="130"/>
        <v>0</v>
      </c>
      <c r="AW1201" s="1"/>
      <c r="AX1201" s="1"/>
      <c r="AY1201" s="1"/>
      <c r="AZ1201" s="2">
        <f t="shared" si="131"/>
        <v>0</v>
      </c>
      <c r="BA1201" s="2">
        <f>SUM(AF1201,AH1201,-AZ1201,-Table1913[[#This Row],[Sale Fee]])</f>
        <v>0</v>
      </c>
      <c r="BC1201" s="1"/>
      <c r="BD1201" s="1"/>
      <c r="BE1201" s="1"/>
    </row>
    <row r="1202" spans="1:57" x14ac:dyDescent="0.25">
      <c r="A1202" s="1"/>
      <c r="B1202" s="1"/>
      <c r="Q1202" s="1"/>
      <c r="R1202" s="1"/>
      <c r="S1202" s="1"/>
      <c r="U1202" s="1"/>
      <c r="V1202" s="1"/>
      <c r="W1202" s="1"/>
      <c r="X1202" s="1"/>
      <c r="Y1202" s="1"/>
      <c r="Z1202" s="1">
        <f>Table1913[[#This Row],[Quantity2]]*Table1913[[#This Row],[U Cost]]</f>
        <v>0</v>
      </c>
      <c r="AB1202" s="1"/>
      <c r="AC1202" s="1"/>
      <c r="AD1202" s="1">
        <f t="shared" si="128"/>
        <v>0</v>
      </c>
      <c r="AE1202" s="1"/>
      <c r="AF1202" s="1">
        <f>SUM(Table1913[[#This Row],[Total 
Paid]:[Shipping 
Charged]])</f>
        <v>0</v>
      </c>
      <c r="AG1202" s="1"/>
      <c r="AH1202" s="1"/>
      <c r="AI1202" s="1">
        <f t="shared" si="129"/>
        <v>0</v>
      </c>
      <c r="AK1202" s="1"/>
      <c r="AL1202" s="1"/>
      <c r="AM1202" s="1"/>
      <c r="AN1202" s="1"/>
      <c r="AP1202" s="30"/>
      <c r="AQ1202" s="1"/>
      <c r="AR1202" s="1">
        <f t="shared" si="124"/>
        <v>0</v>
      </c>
      <c r="AS1202" s="1"/>
      <c r="AT1202" s="1"/>
      <c r="AU1202" s="2">
        <f t="shared" si="130"/>
        <v>0</v>
      </c>
      <c r="AW1202" s="1"/>
      <c r="AX1202" s="1"/>
      <c r="AY1202" s="1"/>
      <c r="AZ1202" s="2">
        <f t="shared" si="131"/>
        <v>0</v>
      </c>
      <c r="BA1202" s="2">
        <f>SUM(AF1202,AH1202,-AZ1202,-Table1913[[#This Row],[Sale Fee]])</f>
        <v>0</v>
      </c>
      <c r="BC1202" s="1"/>
      <c r="BD1202" s="1"/>
      <c r="BE1202" s="1"/>
    </row>
    <row r="1203" spans="1:57" x14ac:dyDescent="0.25">
      <c r="A1203" s="1"/>
      <c r="B1203" s="1"/>
      <c r="Q1203" s="1"/>
      <c r="R1203" s="1"/>
      <c r="S1203" s="1"/>
      <c r="U1203" s="1"/>
      <c r="V1203" s="1"/>
      <c r="W1203" s="1"/>
      <c r="X1203" s="1"/>
      <c r="Y1203" s="1"/>
      <c r="Z1203" s="1">
        <f>Table1913[[#This Row],[Quantity2]]*Table1913[[#This Row],[U Cost]]</f>
        <v>0</v>
      </c>
      <c r="AB1203" s="1"/>
      <c r="AC1203" s="1"/>
      <c r="AD1203" s="1">
        <f t="shared" si="128"/>
        <v>0</v>
      </c>
      <c r="AE1203" s="1"/>
      <c r="AF1203" s="1">
        <f>SUM(Table1913[[#This Row],[Total 
Paid]:[Shipping 
Charged]])</f>
        <v>0</v>
      </c>
      <c r="AG1203" s="1"/>
      <c r="AH1203" s="1"/>
      <c r="AI1203" s="1">
        <f t="shared" si="129"/>
        <v>0</v>
      </c>
      <c r="AK1203" s="1"/>
      <c r="AL1203" s="1"/>
      <c r="AM1203" s="1"/>
      <c r="AN1203" s="1"/>
      <c r="AP1203" s="30"/>
      <c r="AQ1203" s="1"/>
      <c r="AR1203" s="1">
        <f t="shared" si="124"/>
        <v>0</v>
      </c>
      <c r="AS1203" s="1"/>
      <c r="AT1203" s="1"/>
      <c r="AU1203" s="2">
        <f t="shared" si="130"/>
        <v>0</v>
      </c>
      <c r="AW1203" s="1"/>
      <c r="AX1203" s="1"/>
      <c r="AY1203" s="1"/>
      <c r="AZ1203" s="2">
        <f t="shared" si="131"/>
        <v>0</v>
      </c>
      <c r="BA1203" s="2">
        <f>SUM(AF1203,AH1203,-AZ1203,-Table1913[[#This Row],[Sale Fee]])</f>
        <v>0</v>
      </c>
      <c r="BC1203" s="1"/>
      <c r="BD1203" s="1"/>
      <c r="BE1203" s="1"/>
    </row>
    <row r="1204" spans="1:57" x14ac:dyDescent="0.25">
      <c r="A1204" s="1"/>
      <c r="B1204" s="1"/>
      <c r="Q1204" s="1"/>
      <c r="R1204" s="1"/>
      <c r="S1204" s="1"/>
      <c r="U1204" s="1"/>
      <c r="V1204" s="1"/>
      <c r="W1204" s="1"/>
      <c r="X1204" s="1"/>
      <c r="Y1204" s="1"/>
      <c r="Z1204" s="1">
        <f>Table1913[[#This Row],[Quantity2]]*Table1913[[#This Row],[U Cost]]</f>
        <v>0</v>
      </c>
      <c r="AB1204" s="1"/>
      <c r="AC1204" s="1"/>
      <c r="AD1204" s="1">
        <f t="shared" si="128"/>
        <v>0</v>
      </c>
      <c r="AE1204" s="1"/>
      <c r="AF1204" s="1">
        <f>SUM(Table1913[[#This Row],[Total 
Paid]:[Shipping 
Charged]])</f>
        <v>0</v>
      </c>
      <c r="AG1204" s="1"/>
      <c r="AH1204" s="1"/>
      <c r="AI1204" s="1">
        <f t="shared" si="129"/>
        <v>0</v>
      </c>
      <c r="AK1204" s="1"/>
      <c r="AL1204" s="1"/>
      <c r="AM1204" s="1"/>
      <c r="AN1204" s="1"/>
      <c r="AP1204" s="30"/>
      <c r="AQ1204" s="1"/>
      <c r="AR1204" s="1">
        <f t="shared" si="124"/>
        <v>0</v>
      </c>
      <c r="AS1204" s="1"/>
      <c r="AT1204" s="1"/>
      <c r="AU1204" s="2">
        <f t="shared" si="130"/>
        <v>0</v>
      </c>
      <c r="AW1204" s="1"/>
      <c r="AX1204" s="1"/>
      <c r="AY1204" s="1"/>
      <c r="AZ1204" s="2">
        <f t="shared" si="131"/>
        <v>0</v>
      </c>
      <c r="BA1204" s="2">
        <f>SUM(AF1204,AH1204,-AZ1204,-Table1913[[#This Row],[Sale Fee]])</f>
        <v>0</v>
      </c>
      <c r="BC1204" s="1"/>
      <c r="BD1204" s="1"/>
      <c r="BE1204" s="1"/>
    </row>
    <row r="1205" spans="1:57" x14ac:dyDescent="0.25">
      <c r="A1205" s="1"/>
      <c r="B1205" s="1"/>
      <c r="Q1205" s="1"/>
      <c r="R1205" s="1"/>
      <c r="S1205" s="1"/>
      <c r="U1205" s="1"/>
      <c r="V1205" s="1"/>
      <c r="W1205" s="1"/>
      <c r="X1205" s="1"/>
      <c r="Y1205" s="1"/>
      <c r="Z1205" s="1">
        <f>Table1913[[#This Row],[Quantity2]]*Table1913[[#This Row],[U Cost]]</f>
        <v>0</v>
      </c>
      <c r="AB1205" s="1"/>
      <c r="AC1205" s="1"/>
      <c r="AD1205" s="1">
        <f t="shared" ref="AD1205:AD1268" si="132">AC1205*AB1205</f>
        <v>0</v>
      </c>
      <c r="AE1205" s="1"/>
      <c r="AF1205" s="1">
        <f>SUM(Table1913[[#This Row],[Total 
Paid]:[Shipping 
Charged]])</f>
        <v>0</v>
      </c>
      <c r="AG1205" s="1"/>
      <c r="AH1205" s="1"/>
      <c r="AI1205" s="1">
        <f t="shared" ref="AI1205:AI1268" si="133">SUM(AF1205,AG1205,AH1205)</f>
        <v>0</v>
      </c>
      <c r="AK1205" s="1"/>
      <c r="AL1205" s="1"/>
      <c r="AM1205" s="1"/>
      <c r="AN1205" s="1"/>
      <c r="AP1205" s="30"/>
      <c r="AQ1205" s="1"/>
      <c r="AR1205" s="1">
        <f t="shared" si="124"/>
        <v>0</v>
      </c>
      <c r="AS1205" s="1"/>
      <c r="AT1205" s="1"/>
      <c r="AU1205" s="2">
        <f t="shared" ref="AU1205:AU1268" si="134">SUM(AR1205:AT1205)</f>
        <v>0</v>
      </c>
      <c r="AW1205" s="1"/>
      <c r="AX1205" s="1"/>
      <c r="AY1205" s="1"/>
      <c r="AZ1205" s="2">
        <f t="shared" si="131"/>
        <v>0</v>
      </c>
      <c r="BA1205" s="2">
        <f>SUM(AF1205,AH1205,-AZ1205,-Table1913[[#This Row],[Sale Fee]])</f>
        <v>0</v>
      </c>
      <c r="BC1205" s="1"/>
      <c r="BD1205" s="1"/>
      <c r="BE1205" s="1"/>
    </row>
    <row r="1206" spans="1:57" x14ac:dyDescent="0.25">
      <c r="A1206" s="1"/>
      <c r="B1206" s="1"/>
      <c r="Q1206" s="1"/>
      <c r="R1206" s="1"/>
      <c r="S1206" s="1"/>
      <c r="U1206" s="1"/>
      <c r="V1206" s="1"/>
      <c r="W1206" s="1"/>
      <c r="X1206" s="1"/>
      <c r="Y1206" s="1"/>
      <c r="Z1206" s="1">
        <f>Table1913[[#This Row],[Quantity2]]*Table1913[[#This Row],[U Cost]]</f>
        <v>0</v>
      </c>
      <c r="AB1206" s="1"/>
      <c r="AC1206" s="1"/>
      <c r="AD1206" s="1">
        <f t="shared" si="132"/>
        <v>0</v>
      </c>
      <c r="AE1206" s="1"/>
      <c r="AF1206" s="1">
        <f>SUM(Table1913[[#This Row],[Total 
Paid]:[Shipping 
Charged]])</f>
        <v>0</v>
      </c>
      <c r="AG1206" s="1"/>
      <c r="AH1206" s="1"/>
      <c r="AI1206" s="1">
        <f t="shared" si="133"/>
        <v>0</v>
      </c>
      <c r="AK1206" s="1"/>
      <c r="AL1206" s="1"/>
      <c r="AM1206" s="1"/>
      <c r="AN1206" s="1"/>
      <c r="AP1206" s="30"/>
      <c r="AQ1206" s="1"/>
      <c r="AR1206" s="1">
        <f t="shared" si="124"/>
        <v>0</v>
      </c>
      <c r="AS1206" s="1"/>
      <c r="AT1206" s="1"/>
      <c r="AU1206" s="2">
        <f t="shared" si="134"/>
        <v>0</v>
      </c>
      <c r="AW1206" s="1"/>
      <c r="AX1206" s="1"/>
      <c r="AY1206" s="1"/>
      <c r="AZ1206" s="2">
        <f t="shared" si="131"/>
        <v>0</v>
      </c>
      <c r="BA1206" s="2">
        <f>SUM(AF1206,AH1206,-AZ1206,-Table1913[[#This Row],[Sale Fee]])</f>
        <v>0</v>
      </c>
      <c r="BC1206" s="1"/>
      <c r="BD1206" s="1"/>
      <c r="BE1206" s="1"/>
    </row>
    <row r="1207" spans="1:57" x14ac:dyDescent="0.25">
      <c r="A1207" s="1"/>
      <c r="B1207" s="1"/>
      <c r="Q1207" s="1"/>
      <c r="R1207" s="1"/>
      <c r="S1207" s="1"/>
      <c r="U1207" s="1"/>
      <c r="V1207" s="1"/>
      <c r="W1207" s="1"/>
      <c r="X1207" s="1"/>
      <c r="Y1207" s="1"/>
      <c r="Z1207" s="1">
        <f>Table1913[[#This Row],[Quantity2]]*Table1913[[#This Row],[U Cost]]</f>
        <v>0</v>
      </c>
      <c r="AB1207" s="1"/>
      <c r="AC1207" s="1"/>
      <c r="AD1207" s="1">
        <f t="shared" si="132"/>
        <v>0</v>
      </c>
      <c r="AE1207" s="1"/>
      <c r="AF1207" s="1">
        <f>SUM(Table1913[[#This Row],[Total 
Paid]:[Shipping 
Charged]])</f>
        <v>0</v>
      </c>
      <c r="AG1207" s="1"/>
      <c r="AH1207" s="1"/>
      <c r="AI1207" s="1">
        <f t="shared" si="133"/>
        <v>0</v>
      </c>
      <c r="AK1207" s="1"/>
      <c r="AL1207" s="1"/>
      <c r="AM1207" s="1"/>
      <c r="AN1207" s="1"/>
      <c r="AP1207" s="30"/>
      <c r="AQ1207" s="1"/>
      <c r="AR1207" s="1">
        <f t="shared" ref="AR1207:AR1270" si="135">AQ1207*AP1207</f>
        <v>0</v>
      </c>
      <c r="AS1207" s="1"/>
      <c r="AT1207" s="1"/>
      <c r="AU1207" s="2">
        <f t="shared" si="134"/>
        <v>0</v>
      </c>
      <c r="AW1207" s="1"/>
      <c r="AX1207" s="1"/>
      <c r="AY1207" s="1"/>
      <c r="AZ1207" s="2">
        <f t="shared" si="131"/>
        <v>0</v>
      </c>
      <c r="BA1207" s="2">
        <f>SUM(AF1207,AH1207,-AZ1207,-Table1913[[#This Row],[Sale Fee]])</f>
        <v>0</v>
      </c>
      <c r="BC1207" s="1"/>
      <c r="BD1207" s="1"/>
      <c r="BE1207" s="1"/>
    </row>
    <row r="1208" spans="1:57" x14ac:dyDescent="0.25">
      <c r="A1208" s="1"/>
      <c r="B1208" s="1"/>
      <c r="Q1208" s="1"/>
      <c r="R1208" s="1"/>
      <c r="S1208" s="1"/>
      <c r="U1208" s="1"/>
      <c r="V1208" s="1"/>
      <c r="W1208" s="1"/>
      <c r="X1208" s="1"/>
      <c r="Y1208" s="1"/>
      <c r="Z1208" s="1">
        <f>Table1913[[#This Row],[Quantity2]]*Table1913[[#This Row],[U Cost]]</f>
        <v>0</v>
      </c>
      <c r="AB1208" s="1"/>
      <c r="AC1208" s="1"/>
      <c r="AD1208" s="1">
        <f t="shared" si="132"/>
        <v>0</v>
      </c>
      <c r="AE1208" s="1"/>
      <c r="AF1208" s="1">
        <f>SUM(Table1913[[#This Row],[Total 
Paid]:[Shipping 
Charged]])</f>
        <v>0</v>
      </c>
      <c r="AG1208" s="1"/>
      <c r="AH1208" s="1"/>
      <c r="AI1208" s="1">
        <f t="shared" si="133"/>
        <v>0</v>
      </c>
      <c r="AK1208" s="1"/>
      <c r="AL1208" s="1"/>
      <c r="AM1208" s="1"/>
      <c r="AN1208" s="1"/>
      <c r="AP1208" s="30"/>
      <c r="AQ1208" s="1"/>
      <c r="AR1208" s="1">
        <f t="shared" si="135"/>
        <v>0</v>
      </c>
      <c r="AS1208" s="1"/>
      <c r="AT1208" s="1"/>
      <c r="AU1208" s="2">
        <f t="shared" si="134"/>
        <v>0</v>
      </c>
      <c r="AW1208" s="1"/>
      <c r="AX1208" s="1"/>
      <c r="AY1208" s="1"/>
      <c r="AZ1208" s="2">
        <f t="shared" si="131"/>
        <v>0</v>
      </c>
      <c r="BA1208" s="2">
        <f>SUM(AF1208,AH1208,-AZ1208,-Table1913[[#This Row],[Sale Fee]])</f>
        <v>0</v>
      </c>
      <c r="BC1208" s="1"/>
      <c r="BD1208" s="1"/>
      <c r="BE1208" s="1"/>
    </row>
    <row r="1209" spans="1:57" x14ac:dyDescent="0.25">
      <c r="A1209" s="1"/>
      <c r="B1209" s="1"/>
      <c r="Q1209" s="1"/>
      <c r="R1209" s="1"/>
      <c r="S1209" s="1"/>
      <c r="U1209" s="1"/>
      <c r="V1209" s="1"/>
      <c r="W1209" s="1"/>
      <c r="X1209" s="1"/>
      <c r="Y1209" s="1"/>
      <c r="Z1209" s="1">
        <f>Table1913[[#This Row],[Quantity2]]*Table1913[[#This Row],[U Cost]]</f>
        <v>0</v>
      </c>
      <c r="AB1209" s="1"/>
      <c r="AC1209" s="1"/>
      <c r="AD1209" s="1">
        <f t="shared" si="132"/>
        <v>0</v>
      </c>
      <c r="AE1209" s="1"/>
      <c r="AF1209" s="1">
        <f>SUM(Table1913[[#This Row],[Total 
Paid]:[Shipping 
Charged]])</f>
        <v>0</v>
      </c>
      <c r="AG1209" s="1"/>
      <c r="AH1209" s="1"/>
      <c r="AI1209" s="1">
        <f t="shared" si="133"/>
        <v>0</v>
      </c>
      <c r="AK1209" s="1"/>
      <c r="AL1209" s="1"/>
      <c r="AM1209" s="1"/>
      <c r="AN1209" s="1"/>
      <c r="AP1209" s="30"/>
      <c r="AQ1209" s="1"/>
      <c r="AR1209" s="1">
        <f t="shared" si="135"/>
        <v>0</v>
      </c>
      <c r="AS1209" s="1"/>
      <c r="AT1209" s="1"/>
      <c r="AU1209" s="2">
        <f t="shared" si="134"/>
        <v>0</v>
      </c>
      <c r="AW1209" s="1"/>
      <c r="AX1209" s="1"/>
      <c r="AY1209" s="1"/>
      <c r="AZ1209" s="2">
        <f t="shared" si="131"/>
        <v>0</v>
      </c>
      <c r="BA1209" s="2">
        <f>SUM(AF1209,AH1209,-AZ1209,-Table1913[[#This Row],[Sale Fee]])</f>
        <v>0</v>
      </c>
      <c r="BC1209" s="1"/>
      <c r="BD1209" s="1"/>
      <c r="BE1209" s="1"/>
    </row>
    <row r="1210" spans="1:57" x14ac:dyDescent="0.25">
      <c r="A1210" s="1"/>
      <c r="B1210" s="1"/>
      <c r="Q1210" s="1"/>
      <c r="R1210" s="1"/>
      <c r="S1210" s="1"/>
      <c r="U1210" s="1"/>
      <c r="V1210" s="1"/>
      <c r="W1210" s="1"/>
      <c r="X1210" s="1"/>
      <c r="Y1210" s="1"/>
      <c r="Z1210" s="1">
        <f>Table1913[[#This Row],[Quantity2]]*Table1913[[#This Row],[U Cost]]</f>
        <v>0</v>
      </c>
      <c r="AB1210" s="1"/>
      <c r="AC1210" s="1"/>
      <c r="AD1210" s="1">
        <f t="shared" si="132"/>
        <v>0</v>
      </c>
      <c r="AE1210" s="1"/>
      <c r="AF1210" s="1">
        <f>SUM(Table1913[[#This Row],[Total 
Paid]:[Shipping 
Charged]])</f>
        <v>0</v>
      </c>
      <c r="AG1210" s="1"/>
      <c r="AH1210" s="1"/>
      <c r="AI1210" s="1">
        <f t="shared" si="133"/>
        <v>0</v>
      </c>
      <c r="AK1210" s="1"/>
      <c r="AL1210" s="1"/>
      <c r="AM1210" s="1"/>
      <c r="AN1210" s="1"/>
      <c r="AP1210" s="30"/>
      <c r="AQ1210" s="1"/>
      <c r="AR1210" s="1">
        <f t="shared" si="135"/>
        <v>0</v>
      </c>
      <c r="AS1210" s="1"/>
      <c r="AT1210" s="1"/>
      <c r="AU1210" s="2">
        <f t="shared" si="134"/>
        <v>0</v>
      </c>
      <c r="AW1210" s="1"/>
      <c r="AX1210" s="1"/>
      <c r="AY1210" s="1"/>
      <c r="AZ1210" s="2">
        <f t="shared" si="131"/>
        <v>0</v>
      </c>
      <c r="BA1210" s="2">
        <f>SUM(AF1210,AH1210,-AZ1210,-Table1913[[#This Row],[Sale Fee]])</f>
        <v>0</v>
      </c>
      <c r="BC1210" s="1"/>
      <c r="BD1210" s="1"/>
      <c r="BE1210" s="1"/>
    </row>
    <row r="1211" spans="1:57" x14ac:dyDescent="0.25">
      <c r="A1211" s="1"/>
      <c r="B1211" s="1"/>
      <c r="Q1211" s="1"/>
      <c r="R1211" s="1"/>
      <c r="S1211" s="1"/>
      <c r="U1211" s="1"/>
      <c r="V1211" s="1"/>
      <c r="W1211" s="1"/>
      <c r="X1211" s="1"/>
      <c r="Y1211" s="1"/>
      <c r="Z1211" s="1">
        <f>Table1913[[#This Row],[Quantity2]]*Table1913[[#This Row],[U Cost]]</f>
        <v>0</v>
      </c>
      <c r="AB1211" s="1"/>
      <c r="AC1211" s="1"/>
      <c r="AD1211" s="1">
        <f t="shared" si="132"/>
        <v>0</v>
      </c>
      <c r="AE1211" s="1"/>
      <c r="AF1211" s="1">
        <f>SUM(Table1913[[#This Row],[Total 
Paid]:[Shipping 
Charged]])</f>
        <v>0</v>
      </c>
      <c r="AG1211" s="1"/>
      <c r="AH1211" s="1"/>
      <c r="AI1211" s="1">
        <f t="shared" si="133"/>
        <v>0</v>
      </c>
      <c r="AK1211" s="1"/>
      <c r="AL1211" s="1"/>
      <c r="AM1211" s="1"/>
      <c r="AN1211" s="1"/>
      <c r="AP1211" s="30"/>
      <c r="AQ1211" s="1"/>
      <c r="AR1211" s="1">
        <f t="shared" si="135"/>
        <v>0</v>
      </c>
      <c r="AS1211" s="1"/>
      <c r="AT1211" s="1"/>
      <c r="AU1211" s="2">
        <f t="shared" si="134"/>
        <v>0</v>
      </c>
      <c r="AW1211" s="1"/>
      <c r="AX1211" s="1"/>
      <c r="AY1211" s="1"/>
      <c r="AZ1211" s="2">
        <f t="shared" si="131"/>
        <v>0</v>
      </c>
      <c r="BA1211" s="2">
        <f>SUM(AF1211,AH1211,-AZ1211,-Table1913[[#This Row],[Sale Fee]])</f>
        <v>0</v>
      </c>
      <c r="BC1211" s="1"/>
      <c r="BD1211" s="1"/>
      <c r="BE1211" s="1"/>
    </row>
    <row r="1212" spans="1:57" x14ac:dyDescent="0.25">
      <c r="A1212" s="1"/>
      <c r="B1212" s="1"/>
      <c r="Q1212" s="1"/>
      <c r="R1212" s="1"/>
      <c r="S1212" s="1"/>
      <c r="U1212" s="1"/>
      <c r="V1212" s="1"/>
      <c r="W1212" s="1"/>
      <c r="X1212" s="1"/>
      <c r="Y1212" s="1"/>
      <c r="Z1212" s="1">
        <f>Table1913[[#This Row],[Quantity2]]*Table1913[[#This Row],[U Cost]]</f>
        <v>0</v>
      </c>
      <c r="AB1212" s="1"/>
      <c r="AC1212" s="1"/>
      <c r="AD1212" s="1">
        <f t="shared" si="132"/>
        <v>0</v>
      </c>
      <c r="AE1212" s="1"/>
      <c r="AF1212" s="1">
        <f>SUM(Table1913[[#This Row],[Total 
Paid]:[Shipping 
Charged]])</f>
        <v>0</v>
      </c>
      <c r="AG1212" s="1"/>
      <c r="AH1212" s="1"/>
      <c r="AI1212" s="1">
        <f t="shared" si="133"/>
        <v>0</v>
      </c>
      <c r="AK1212" s="1"/>
      <c r="AL1212" s="1"/>
      <c r="AM1212" s="1"/>
      <c r="AN1212" s="1"/>
      <c r="AP1212" s="30"/>
      <c r="AQ1212" s="1"/>
      <c r="AR1212" s="1">
        <f t="shared" si="135"/>
        <v>0</v>
      </c>
      <c r="AS1212" s="1"/>
      <c r="AT1212" s="1"/>
      <c r="AU1212" s="2">
        <f t="shared" si="134"/>
        <v>0</v>
      </c>
      <c r="AW1212" s="1"/>
      <c r="AX1212" s="1"/>
      <c r="AY1212" s="1"/>
      <c r="AZ1212" s="2">
        <f t="shared" si="131"/>
        <v>0</v>
      </c>
      <c r="BA1212" s="2">
        <f>SUM(AF1212,AH1212,-AZ1212,-Table1913[[#This Row],[Sale Fee]])</f>
        <v>0</v>
      </c>
      <c r="BC1212" s="1"/>
      <c r="BD1212" s="1"/>
      <c r="BE1212" s="1"/>
    </row>
    <row r="1213" spans="1:57" x14ac:dyDescent="0.25">
      <c r="A1213" s="1"/>
      <c r="B1213" s="1"/>
      <c r="Q1213" s="1"/>
      <c r="R1213" s="1"/>
      <c r="S1213" s="1"/>
      <c r="U1213" s="1"/>
      <c r="V1213" s="1"/>
      <c r="W1213" s="1"/>
      <c r="X1213" s="1"/>
      <c r="Y1213" s="1"/>
      <c r="Z1213" s="1">
        <f>Table1913[[#This Row],[Quantity2]]*Table1913[[#This Row],[U Cost]]</f>
        <v>0</v>
      </c>
      <c r="AB1213" s="1"/>
      <c r="AC1213" s="1"/>
      <c r="AD1213" s="1">
        <f t="shared" si="132"/>
        <v>0</v>
      </c>
      <c r="AE1213" s="1"/>
      <c r="AF1213" s="1">
        <f>SUM(Table1913[[#This Row],[Total 
Paid]:[Shipping 
Charged]])</f>
        <v>0</v>
      </c>
      <c r="AG1213" s="1"/>
      <c r="AH1213" s="1"/>
      <c r="AI1213" s="1">
        <f t="shared" si="133"/>
        <v>0</v>
      </c>
      <c r="AK1213" s="1"/>
      <c r="AL1213" s="1"/>
      <c r="AM1213" s="1"/>
      <c r="AN1213" s="1"/>
      <c r="AP1213" s="30"/>
      <c r="AQ1213" s="1"/>
      <c r="AR1213" s="1">
        <f t="shared" si="135"/>
        <v>0</v>
      </c>
      <c r="AS1213" s="1"/>
      <c r="AT1213" s="1"/>
      <c r="AU1213" s="2">
        <f t="shared" si="134"/>
        <v>0</v>
      </c>
      <c r="AW1213" s="1"/>
      <c r="AX1213" s="1"/>
      <c r="AY1213" s="1"/>
      <c r="AZ1213" s="2">
        <f t="shared" si="131"/>
        <v>0</v>
      </c>
      <c r="BA1213" s="2">
        <f>SUM(AF1213,AH1213,-AZ1213,-Table1913[[#This Row],[Sale Fee]])</f>
        <v>0</v>
      </c>
      <c r="BC1213" s="1"/>
      <c r="BD1213" s="1"/>
      <c r="BE1213" s="1"/>
    </row>
    <row r="1214" spans="1:57" x14ac:dyDescent="0.25">
      <c r="A1214" s="1"/>
      <c r="B1214" s="1"/>
      <c r="Q1214" s="1"/>
      <c r="R1214" s="1"/>
      <c r="S1214" s="1"/>
      <c r="U1214" s="1"/>
      <c r="V1214" s="1"/>
      <c r="W1214" s="1"/>
      <c r="X1214" s="1"/>
      <c r="Y1214" s="1"/>
      <c r="Z1214" s="1">
        <f>Table1913[[#This Row],[Quantity2]]*Table1913[[#This Row],[U Cost]]</f>
        <v>0</v>
      </c>
      <c r="AB1214" s="1"/>
      <c r="AC1214" s="1"/>
      <c r="AD1214" s="1">
        <f t="shared" si="132"/>
        <v>0</v>
      </c>
      <c r="AE1214" s="1"/>
      <c r="AF1214" s="1">
        <f>SUM(Table1913[[#This Row],[Total 
Paid]:[Shipping 
Charged]])</f>
        <v>0</v>
      </c>
      <c r="AG1214" s="1"/>
      <c r="AH1214" s="1"/>
      <c r="AI1214" s="1">
        <f t="shared" si="133"/>
        <v>0</v>
      </c>
      <c r="AK1214" s="1"/>
      <c r="AL1214" s="1"/>
      <c r="AM1214" s="1"/>
      <c r="AN1214" s="1"/>
      <c r="AP1214" s="30"/>
      <c r="AQ1214" s="1"/>
      <c r="AR1214" s="1">
        <f t="shared" si="135"/>
        <v>0</v>
      </c>
      <c r="AS1214" s="1"/>
      <c r="AT1214" s="1"/>
      <c r="AU1214" s="2">
        <f t="shared" si="134"/>
        <v>0</v>
      </c>
      <c r="AW1214" s="1"/>
      <c r="AX1214" s="1"/>
      <c r="AY1214" s="1"/>
      <c r="AZ1214" s="2">
        <f t="shared" si="131"/>
        <v>0</v>
      </c>
      <c r="BA1214" s="2">
        <f>SUM(AF1214,AH1214,-AZ1214,-Table1913[[#This Row],[Sale Fee]])</f>
        <v>0</v>
      </c>
      <c r="BC1214" s="1"/>
      <c r="BD1214" s="1"/>
      <c r="BE1214" s="1"/>
    </row>
    <row r="1215" spans="1:57" x14ac:dyDescent="0.25">
      <c r="A1215" s="1"/>
      <c r="B1215" s="1"/>
      <c r="Q1215" s="1"/>
      <c r="R1215" s="1"/>
      <c r="S1215" s="1"/>
      <c r="U1215" s="1"/>
      <c r="V1215" s="1"/>
      <c r="W1215" s="1"/>
      <c r="X1215" s="1"/>
      <c r="Y1215" s="1"/>
      <c r="Z1215" s="1">
        <f>Table1913[[#This Row],[Quantity2]]*Table1913[[#This Row],[U Cost]]</f>
        <v>0</v>
      </c>
      <c r="AB1215" s="1"/>
      <c r="AC1215" s="1"/>
      <c r="AD1215" s="1">
        <f t="shared" si="132"/>
        <v>0</v>
      </c>
      <c r="AE1215" s="1"/>
      <c r="AF1215" s="1">
        <f>SUM(Table1913[[#This Row],[Total 
Paid]:[Shipping 
Charged]])</f>
        <v>0</v>
      </c>
      <c r="AG1215" s="1"/>
      <c r="AH1215" s="1"/>
      <c r="AI1215" s="1">
        <f t="shared" si="133"/>
        <v>0</v>
      </c>
      <c r="AK1215" s="1"/>
      <c r="AL1215" s="1"/>
      <c r="AM1215" s="1"/>
      <c r="AN1215" s="1"/>
      <c r="AP1215" s="30"/>
      <c r="AQ1215" s="1"/>
      <c r="AR1215" s="1">
        <f t="shared" si="135"/>
        <v>0</v>
      </c>
      <c r="AS1215" s="1"/>
      <c r="AT1215" s="1"/>
      <c r="AU1215" s="2">
        <f t="shared" si="134"/>
        <v>0</v>
      </c>
      <c r="AW1215" s="1"/>
      <c r="AX1215" s="1"/>
      <c r="AY1215" s="1"/>
      <c r="AZ1215" s="2">
        <f t="shared" si="131"/>
        <v>0</v>
      </c>
      <c r="BA1215" s="2">
        <f>SUM(AF1215,AH1215,-AZ1215,-Table1913[[#This Row],[Sale Fee]])</f>
        <v>0</v>
      </c>
      <c r="BC1215" s="1"/>
      <c r="BD1215" s="1"/>
      <c r="BE1215" s="1"/>
    </row>
    <row r="1216" spans="1:57" x14ac:dyDescent="0.25">
      <c r="A1216" s="1"/>
      <c r="B1216" s="1"/>
      <c r="Q1216" s="1"/>
      <c r="R1216" s="1"/>
      <c r="S1216" s="1"/>
      <c r="U1216" s="1"/>
      <c r="V1216" s="1"/>
      <c r="W1216" s="1"/>
      <c r="X1216" s="1"/>
      <c r="Y1216" s="1"/>
      <c r="Z1216" s="1">
        <f>Table1913[[#This Row],[Quantity2]]*Table1913[[#This Row],[U Cost]]</f>
        <v>0</v>
      </c>
      <c r="AB1216" s="1"/>
      <c r="AC1216" s="1"/>
      <c r="AD1216" s="1">
        <f t="shared" si="132"/>
        <v>0</v>
      </c>
      <c r="AE1216" s="1"/>
      <c r="AF1216" s="1">
        <f>SUM(Table1913[[#This Row],[Total 
Paid]:[Shipping 
Charged]])</f>
        <v>0</v>
      </c>
      <c r="AG1216" s="1"/>
      <c r="AH1216" s="1"/>
      <c r="AI1216" s="1">
        <f t="shared" si="133"/>
        <v>0</v>
      </c>
      <c r="AK1216" s="1"/>
      <c r="AL1216" s="1"/>
      <c r="AM1216" s="1"/>
      <c r="AN1216" s="1"/>
      <c r="AP1216" s="30"/>
      <c r="AQ1216" s="1"/>
      <c r="AR1216" s="1">
        <f t="shared" si="135"/>
        <v>0</v>
      </c>
      <c r="AS1216" s="1"/>
      <c r="AT1216" s="1"/>
      <c r="AU1216" s="2">
        <f t="shared" si="134"/>
        <v>0</v>
      </c>
      <c r="AW1216" s="1"/>
      <c r="AX1216" s="1"/>
      <c r="AY1216" s="1"/>
      <c r="AZ1216" s="2">
        <f t="shared" si="131"/>
        <v>0</v>
      </c>
      <c r="BA1216" s="2">
        <f>SUM(AF1216,AH1216,-AZ1216,-Table1913[[#This Row],[Sale Fee]])</f>
        <v>0</v>
      </c>
      <c r="BC1216" s="1"/>
      <c r="BD1216" s="1"/>
      <c r="BE1216" s="1"/>
    </row>
    <row r="1217" spans="1:57" x14ac:dyDescent="0.25">
      <c r="A1217" s="1"/>
      <c r="B1217" s="1"/>
      <c r="Q1217" s="1"/>
      <c r="R1217" s="1"/>
      <c r="S1217" s="1"/>
      <c r="U1217" s="1"/>
      <c r="V1217" s="1"/>
      <c r="W1217" s="1"/>
      <c r="X1217" s="1"/>
      <c r="Y1217" s="1"/>
      <c r="Z1217" s="1">
        <f>Table1913[[#This Row],[Quantity2]]*Table1913[[#This Row],[U Cost]]</f>
        <v>0</v>
      </c>
      <c r="AB1217" s="1"/>
      <c r="AC1217" s="1"/>
      <c r="AD1217" s="1">
        <f t="shared" si="132"/>
        <v>0</v>
      </c>
      <c r="AE1217" s="1"/>
      <c r="AF1217" s="1">
        <f>SUM(Table1913[[#This Row],[Total 
Paid]:[Shipping 
Charged]])</f>
        <v>0</v>
      </c>
      <c r="AG1217" s="1"/>
      <c r="AH1217" s="1"/>
      <c r="AI1217" s="1">
        <f t="shared" si="133"/>
        <v>0</v>
      </c>
      <c r="AK1217" s="1"/>
      <c r="AL1217" s="1"/>
      <c r="AM1217" s="1"/>
      <c r="AN1217" s="1"/>
      <c r="AP1217" s="30"/>
      <c r="AQ1217" s="1"/>
      <c r="AR1217" s="1">
        <f t="shared" si="135"/>
        <v>0</v>
      </c>
      <c r="AS1217" s="1"/>
      <c r="AT1217" s="1"/>
      <c r="AU1217" s="2">
        <f t="shared" si="134"/>
        <v>0</v>
      </c>
      <c r="AW1217" s="1"/>
      <c r="AX1217" s="1"/>
      <c r="AY1217" s="1"/>
      <c r="AZ1217" s="2">
        <f t="shared" si="131"/>
        <v>0</v>
      </c>
      <c r="BA1217" s="2">
        <f>SUM(AF1217,AH1217,-AZ1217,-Table1913[[#This Row],[Sale Fee]])</f>
        <v>0</v>
      </c>
      <c r="BC1217" s="1"/>
      <c r="BD1217" s="1"/>
      <c r="BE1217" s="1"/>
    </row>
    <row r="1218" spans="1:57" x14ac:dyDescent="0.25">
      <c r="A1218" s="1"/>
      <c r="B1218" s="1"/>
      <c r="Q1218" s="1"/>
      <c r="R1218" s="1"/>
      <c r="S1218" s="1"/>
      <c r="U1218" s="1"/>
      <c r="V1218" s="1"/>
      <c r="W1218" s="1"/>
      <c r="X1218" s="1"/>
      <c r="Y1218" s="1"/>
      <c r="Z1218" s="1">
        <f>Table1913[[#This Row],[Quantity2]]*Table1913[[#This Row],[U Cost]]</f>
        <v>0</v>
      </c>
      <c r="AB1218" s="1"/>
      <c r="AC1218" s="1"/>
      <c r="AD1218" s="1">
        <f t="shared" si="132"/>
        <v>0</v>
      </c>
      <c r="AE1218" s="1"/>
      <c r="AF1218" s="1">
        <f>SUM(Table1913[[#This Row],[Total 
Paid]:[Shipping 
Charged]])</f>
        <v>0</v>
      </c>
      <c r="AG1218" s="1"/>
      <c r="AH1218" s="1"/>
      <c r="AI1218" s="1">
        <f t="shared" si="133"/>
        <v>0</v>
      </c>
      <c r="AK1218" s="1"/>
      <c r="AL1218" s="1"/>
      <c r="AM1218" s="1"/>
      <c r="AN1218" s="1"/>
      <c r="AP1218" s="30"/>
      <c r="AQ1218" s="1"/>
      <c r="AR1218" s="1">
        <f t="shared" si="135"/>
        <v>0</v>
      </c>
      <c r="AS1218" s="1"/>
      <c r="AT1218" s="1"/>
      <c r="AU1218" s="2">
        <f t="shared" si="134"/>
        <v>0</v>
      </c>
      <c r="AW1218" s="1"/>
      <c r="AX1218" s="1"/>
      <c r="AY1218" s="1"/>
      <c r="AZ1218" s="2">
        <f t="shared" si="131"/>
        <v>0</v>
      </c>
      <c r="BA1218" s="2">
        <f>SUM(AF1218,AH1218,-AZ1218,-Table1913[[#This Row],[Sale Fee]])</f>
        <v>0</v>
      </c>
      <c r="BC1218" s="1"/>
      <c r="BD1218" s="1"/>
      <c r="BE1218" s="1"/>
    </row>
    <row r="1219" spans="1:57" x14ac:dyDescent="0.25">
      <c r="A1219" s="1"/>
      <c r="B1219" s="1"/>
      <c r="Q1219" s="1"/>
      <c r="R1219" s="1"/>
      <c r="S1219" s="1"/>
      <c r="U1219" s="1"/>
      <c r="V1219" s="1"/>
      <c r="W1219" s="1"/>
      <c r="X1219" s="1"/>
      <c r="Y1219" s="1"/>
      <c r="Z1219" s="1">
        <f>Table1913[[#This Row],[Quantity2]]*Table1913[[#This Row],[U Cost]]</f>
        <v>0</v>
      </c>
      <c r="AB1219" s="1"/>
      <c r="AC1219" s="1"/>
      <c r="AD1219" s="1">
        <f t="shared" si="132"/>
        <v>0</v>
      </c>
      <c r="AE1219" s="1"/>
      <c r="AF1219" s="1">
        <f>SUM(Table1913[[#This Row],[Total 
Paid]:[Shipping 
Charged]])</f>
        <v>0</v>
      </c>
      <c r="AG1219" s="1"/>
      <c r="AH1219" s="1"/>
      <c r="AI1219" s="1">
        <f t="shared" si="133"/>
        <v>0</v>
      </c>
      <c r="AK1219" s="1"/>
      <c r="AL1219" s="1"/>
      <c r="AM1219" s="1"/>
      <c r="AN1219" s="1"/>
      <c r="AP1219" s="30"/>
      <c r="AQ1219" s="1"/>
      <c r="AR1219" s="1">
        <f t="shared" si="135"/>
        <v>0</v>
      </c>
      <c r="AS1219" s="1"/>
      <c r="AT1219" s="1"/>
      <c r="AU1219" s="2">
        <f t="shared" si="134"/>
        <v>0</v>
      </c>
      <c r="AW1219" s="1"/>
      <c r="AX1219" s="1"/>
      <c r="AY1219" s="1"/>
      <c r="AZ1219" s="2">
        <f t="shared" si="131"/>
        <v>0</v>
      </c>
      <c r="BA1219" s="2">
        <f>SUM(AF1219,AH1219,-AZ1219,-Table1913[[#This Row],[Sale Fee]])</f>
        <v>0</v>
      </c>
      <c r="BC1219" s="1"/>
      <c r="BD1219" s="1"/>
      <c r="BE1219" s="1"/>
    </row>
    <row r="1220" spans="1:57" x14ac:dyDescent="0.25">
      <c r="A1220" s="1"/>
      <c r="B1220" s="1"/>
      <c r="Q1220" s="1"/>
      <c r="R1220" s="1"/>
      <c r="S1220" s="1"/>
      <c r="U1220" s="1"/>
      <c r="V1220" s="1"/>
      <c r="W1220" s="1"/>
      <c r="X1220" s="1"/>
      <c r="Y1220" s="1"/>
      <c r="Z1220" s="1">
        <f>Table1913[[#This Row],[Quantity2]]*Table1913[[#This Row],[U Cost]]</f>
        <v>0</v>
      </c>
      <c r="AB1220" s="1"/>
      <c r="AC1220" s="1"/>
      <c r="AD1220" s="1">
        <f t="shared" si="132"/>
        <v>0</v>
      </c>
      <c r="AE1220" s="1"/>
      <c r="AF1220" s="1">
        <f>SUM(Table1913[[#This Row],[Total 
Paid]:[Shipping 
Charged]])</f>
        <v>0</v>
      </c>
      <c r="AG1220" s="1"/>
      <c r="AH1220" s="1"/>
      <c r="AI1220" s="1">
        <f t="shared" si="133"/>
        <v>0</v>
      </c>
      <c r="AK1220" s="1"/>
      <c r="AL1220" s="1"/>
      <c r="AM1220" s="1"/>
      <c r="AN1220" s="1"/>
      <c r="AP1220" s="30"/>
      <c r="AQ1220" s="1"/>
      <c r="AR1220" s="1">
        <f t="shared" si="135"/>
        <v>0</v>
      </c>
      <c r="AS1220" s="1"/>
      <c r="AT1220" s="1"/>
      <c r="AU1220" s="2">
        <f t="shared" si="134"/>
        <v>0</v>
      </c>
      <c r="AW1220" s="1"/>
      <c r="AX1220" s="1"/>
      <c r="AY1220" s="1"/>
      <c r="AZ1220" s="2">
        <f t="shared" si="131"/>
        <v>0</v>
      </c>
      <c r="BA1220" s="2">
        <f>SUM(AF1220,AH1220,-AZ1220,-Table1913[[#This Row],[Sale Fee]])</f>
        <v>0</v>
      </c>
      <c r="BC1220" s="1"/>
      <c r="BD1220" s="1"/>
      <c r="BE1220" s="1"/>
    </row>
    <row r="1221" spans="1:57" x14ac:dyDescent="0.25">
      <c r="A1221" s="1"/>
      <c r="B1221" s="1"/>
      <c r="Q1221" s="1"/>
      <c r="R1221" s="1"/>
      <c r="S1221" s="1"/>
      <c r="U1221" s="1"/>
      <c r="V1221" s="1"/>
      <c r="W1221" s="1"/>
      <c r="X1221" s="1"/>
      <c r="Y1221" s="1"/>
      <c r="Z1221" s="1">
        <f>Table1913[[#This Row],[Quantity2]]*Table1913[[#This Row],[U Cost]]</f>
        <v>0</v>
      </c>
      <c r="AB1221" s="1"/>
      <c r="AC1221" s="1"/>
      <c r="AD1221" s="1">
        <f t="shared" si="132"/>
        <v>0</v>
      </c>
      <c r="AE1221" s="1"/>
      <c r="AF1221" s="1">
        <f>SUM(Table1913[[#This Row],[Total 
Paid]:[Shipping 
Charged]])</f>
        <v>0</v>
      </c>
      <c r="AG1221" s="1"/>
      <c r="AH1221" s="1"/>
      <c r="AI1221" s="1">
        <f t="shared" si="133"/>
        <v>0</v>
      </c>
      <c r="AK1221" s="1"/>
      <c r="AL1221" s="1"/>
      <c r="AM1221" s="1"/>
      <c r="AN1221" s="1"/>
      <c r="AP1221" s="30"/>
      <c r="AQ1221" s="1"/>
      <c r="AR1221" s="1">
        <f t="shared" si="135"/>
        <v>0</v>
      </c>
      <c r="AS1221" s="1"/>
      <c r="AT1221" s="1"/>
      <c r="AU1221" s="2">
        <f t="shared" si="134"/>
        <v>0</v>
      </c>
      <c r="AW1221" s="1"/>
      <c r="AX1221" s="1"/>
      <c r="AY1221" s="1"/>
      <c r="AZ1221" s="2">
        <f t="shared" si="131"/>
        <v>0</v>
      </c>
      <c r="BA1221" s="2">
        <f>SUM(AF1221,AH1221,-AZ1221,-Table1913[[#This Row],[Sale Fee]])</f>
        <v>0</v>
      </c>
      <c r="BC1221" s="1"/>
      <c r="BD1221" s="1"/>
      <c r="BE1221" s="1"/>
    </row>
    <row r="1222" spans="1:57" x14ac:dyDescent="0.25">
      <c r="A1222" s="1"/>
      <c r="B1222" s="1"/>
      <c r="Q1222" s="1"/>
      <c r="R1222" s="1"/>
      <c r="S1222" s="1"/>
      <c r="U1222" s="1"/>
      <c r="V1222" s="1"/>
      <c r="W1222" s="1"/>
      <c r="X1222" s="1"/>
      <c r="Y1222" s="1"/>
      <c r="Z1222" s="1">
        <f>Table1913[[#This Row],[Quantity2]]*Table1913[[#This Row],[U Cost]]</f>
        <v>0</v>
      </c>
      <c r="AB1222" s="1"/>
      <c r="AC1222" s="1"/>
      <c r="AD1222" s="1">
        <f t="shared" si="132"/>
        <v>0</v>
      </c>
      <c r="AE1222" s="1"/>
      <c r="AF1222" s="1">
        <f>SUM(Table1913[[#This Row],[Total 
Paid]:[Shipping 
Charged]])</f>
        <v>0</v>
      </c>
      <c r="AG1222" s="1"/>
      <c r="AH1222" s="1"/>
      <c r="AI1222" s="1">
        <f t="shared" si="133"/>
        <v>0</v>
      </c>
      <c r="AK1222" s="1"/>
      <c r="AL1222" s="1"/>
      <c r="AM1222" s="1"/>
      <c r="AN1222" s="1"/>
      <c r="AP1222" s="30"/>
      <c r="AQ1222" s="1"/>
      <c r="AR1222" s="1">
        <f t="shared" si="135"/>
        <v>0</v>
      </c>
      <c r="AS1222" s="1"/>
      <c r="AT1222" s="1"/>
      <c r="AU1222" s="2">
        <f t="shared" si="134"/>
        <v>0</v>
      </c>
      <c r="AW1222" s="1"/>
      <c r="AX1222" s="1"/>
      <c r="AY1222" s="1"/>
      <c r="AZ1222" s="2">
        <f t="shared" si="131"/>
        <v>0</v>
      </c>
      <c r="BA1222" s="2">
        <f>SUM(AF1222,AH1222,-AZ1222,-Table1913[[#This Row],[Sale Fee]])</f>
        <v>0</v>
      </c>
      <c r="BC1222" s="1"/>
      <c r="BD1222" s="1"/>
      <c r="BE1222" s="1"/>
    </row>
    <row r="1223" spans="1:57" x14ac:dyDescent="0.25">
      <c r="A1223" s="1"/>
      <c r="B1223" s="1"/>
      <c r="Q1223" s="1"/>
      <c r="R1223" s="1"/>
      <c r="S1223" s="1"/>
      <c r="U1223" s="1"/>
      <c r="V1223" s="1"/>
      <c r="W1223" s="1"/>
      <c r="X1223" s="1"/>
      <c r="Y1223" s="1"/>
      <c r="Z1223" s="1">
        <f>Table1913[[#This Row],[Quantity2]]*Table1913[[#This Row],[U Cost]]</f>
        <v>0</v>
      </c>
      <c r="AB1223" s="1"/>
      <c r="AC1223" s="1"/>
      <c r="AD1223" s="1">
        <f t="shared" si="132"/>
        <v>0</v>
      </c>
      <c r="AE1223" s="1"/>
      <c r="AF1223" s="1">
        <f>SUM(Table1913[[#This Row],[Total 
Paid]:[Shipping 
Charged]])</f>
        <v>0</v>
      </c>
      <c r="AG1223" s="1"/>
      <c r="AH1223" s="1"/>
      <c r="AI1223" s="1">
        <f t="shared" si="133"/>
        <v>0</v>
      </c>
      <c r="AK1223" s="1"/>
      <c r="AL1223" s="1"/>
      <c r="AM1223" s="1"/>
      <c r="AN1223" s="1"/>
      <c r="AP1223" s="30"/>
      <c r="AQ1223" s="1"/>
      <c r="AR1223" s="1">
        <f t="shared" si="135"/>
        <v>0</v>
      </c>
      <c r="AS1223" s="1"/>
      <c r="AT1223" s="1"/>
      <c r="AU1223" s="2">
        <f t="shared" si="134"/>
        <v>0</v>
      </c>
      <c r="AW1223" s="1"/>
      <c r="AX1223" s="1"/>
      <c r="AY1223" s="1"/>
      <c r="AZ1223" s="2">
        <f t="shared" si="131"/>
        <v>0</v>
      </c>
      <c r="BA1223" s="2">
        <f>SUM(AF1223,AH1223,-AZ1223,-Table1913[[#This Row],[Sale Fee]])</f>
        <v>0</v>
      </c>
      <c r="BC1223" s="1"/>
      <c r="BD1223" s="1"/>
      <c r="BE1223" s="1"/>
    </row>
    <row r="1224" spans="1:57" x14ac:dyDescent="0.25">
      <c r="A1224" s="1"/>
      <c r="B1224" s="1"/>
      <c r="Q1224" s="1"/>
      <c r="R1224" s="1"/>
      <c r="S1224" s="1"/>
      <c r="U1224" s="1"/>
      <c r="V1224" s="1"/>
      <c r="W1224" s="1"/>
      <c r="X1224" s="1"/>
      <c r="Y1224" s="1"/>
      <c r="Z1224" s="1">
        <f>Table1913[[#This Row],[Quantity2]]*Table1913[[#This Row],[U Cost]]</f>
        <v>0</v>
      </c>
      <c r="AB1224" s="1"/>
      <c r="AC1224" s="1"/>
      <c r="AD1224" s="1">
        <f t="shared" si="132"/>
        <v>0</v>
      </c>
      <c r="AE1224" s="1"/>
      <c r="AF1224" s="1">
        <f>SUM(Table1913[[#This Row],[Total 
Paid]:[Shipping 
Charged]])</f>
        <v>0</v>
      </c>
      <c r="AG1224" s="1"/>
      <c r="AH1224" s="1"/>
      <c r="AI1224" s="1">
        <f t="shared" si="133"/>
        <v>0</v>
      </c>
      <c r="AK1224" s="1"/>
      <c r="AL1224" s="1"/>
      <c r="AM1224" s="1"/>
      <c r="AN1224" s="1"/>
      <c r="AP1224" s="30"/>
      <c r="AQ1224" s="1"/>
      <c r="AR1224" s="1">
        <f t="shared" si="135"/>
        <v>0</v>
      </c>
      <c r="AS1224" s="1"/>
      <c r="AT1224" s="1"/>
      <c r="AU1224" s="2">
        <f t="shared" si="134"/>
        <v>0</v>
      </c>
      <c r="AW1224" s="1"/>
      <c r="AX1224" s="1"/>
      <c r="AY1224" s="1"/>
      <c r="AZ1224" s="2">
        <f t="shared" si="131"/>
        <v>0</v>
      </c>
      <c r="BA1224" s="2">
        <f>SUM(AF1224,AH1224,-AZ1224,-Table1913[[#This Row],[Sale Fee]])</f>
        <v>0</v>
      </c>
      <c r="BC1224" s="1"/>
      <c r="BD1224" s="1"/>
      <c r="BE1224" s="1"/>
    </row>
    <row r="1225" spans="1:57" x14ac:dyDescent="0.25">
      <c r="A1225" s="1"/>
      <c r="B1225" s="1"/>
      <c r="Q1225" s="1"/>
      <c r="R1225" s="1"/>
      <c r="S1225" s="1"/>
      <c r="U1225" s="1"/>
      <c r="V1225" s="1"/>
      <c r="W1225" s="1"/>
      <c r="X1225" s="1"/>
      <c r="Y1225" s="1"/>
      <c r="Z1225" s="1">
        <f>Table1913[[#This Row],[Quantity2]]*Table1913[[#This Row],[U Cost]]</f>
        <v>0</v>
      </c>
      <c r="AB1225" s="1"/>
      <c r="AC1225" s="1"/>
      <c r="AD1225" s="1">
        <f t="shared" si="132"/>
        <v>0</v>
      </c>
      <c r="AE1225" s="1"/>
      <c r="AF1225" s="1">
        <f>SUM(Table1913[[#This Row],[Total 
Paid]:[Shipping 
Charged]])</f>
        <v>0</v>
      </c>
      <c r="AG1225" s="1"/>
      <c r="AH1225" s="1"/>
      <c r="AI1225" s="1">
        <f t="shared" si="133"/>
        <v>0</v>
      </c>
      <c r="AK1225" s="1"/>
      <c r="AL1225" s="1"/>
      <c r="AM1225" s="1"/>
      <c r="AN1225" s="1"/>
      <c r="AP1225" s="30"/>
      <c r="AQ1225" s="1"/>
      <c r="AR1225" s="1">
        <f t="shared" si="135"/>
        <v>0</v>
      </c>
      <c r="AS1225" s="1"/>
      <c r="AT1225" s="1"/>
      <c r="AU1225" s="2">
        <f t="shared" si="134"/>
        <v>0</v>
      </c>
      <c r="AW1225" s="1"/>
      <c r="AX1225" s="1"/>
      <c r="AY1225" s="1"/>
      <c r="AZ1225" s="2">
        <f t="shared" si="131"/>
        <v>0</v>
      </c>
      <c r="BA1225" s="2">
        <f>SUM(AF1225,AH1225,-AZ1225,-Table1913[[#This Row],[Sale Fee]])</f>
        <v>0</v>
      </c>
      <c r="BC1225" s="1"/>
      <c r="BD1225" s="1"/>
      <c r="BE1225" s="1"/>
    </row>
    <row r="1226" spans="1:57" x14ac:dyDescent="0.25">
      <c r="A1226" s="1"/>
      <c r="B1226" s="1"/>
      <c r="Q1226" s="1"/>
      <c r="R1226" s="1"/>
      <c r="S1226" s="1"/>
      <c r="U1226" s="1"/>
      <c r="V1226" s="1"/>
      <c r="W1226" s="1"/>
      <c r="X1226" s="1"/>
      <c r="Y1226" s="1"/>
      <c r="Z1226" s="1">
        <f>Table1913[[#This Row],[Quantity2]]*Table1913[[#This Row],[U Cost]]</f>
        <v>0</v>
      </c>
      <c r="AB1226" s="1"/>
      <c r="AC1226" s="1"/>
      <c r="AD1226" s="1">
        <f t="shared" si="132"/>
        <v>0</v>
      </c>
      <c r="AE1226" s="1"/>
      <c r="AF1226" s="1">
        <f>SUM(Table1913[[#This Row],[Total 
Paid]:[Shipping 
Charged]])</f>
        <v>0</v>
      </c>
      <c r="AG1226" s="1"/>
      <c r="AH1226" s="1"/>
      <c r="AI1226" s="1">
        <f t="shared" si="133"/>
        <v>0</v>
      </c>
      <c r="AK1226" s="1"/>
      <c r="AL1226" s="1"/>
      <c r="AM1226" s="1"/>
      <c r="AN1226" s="1"/>
      <c r="AP1226" s="30"/>
      <c r="AQ1226" s="1"/>
      <c r="AR1226" s="1">
        <f t="shared" si="135"/>
        <v>0</v>
      </c>
      <c r="AS1226" s="1"/>
      <c r="AT1226" s="1"/>
      <c r="AU1226" s="2">
        <f t="shared" si="134"/>
        <v>0</v>
      </c>
      <c r="AW1226" s="1"/>
      <c r="AX1226" s="1"/>
      <c r="AY1226" s="1"/>
      <c r="AZ1226" s="2">
        <f t="shared" si="131"/>
        <v>0</v>
      </c>
      <c r="BA1226" s="2">
        <f>SUM(AF1226,AH1226,-AZ1226,-Table1913[[#This Row],[Sale Fee]])</f>
        <v>0</v>
      </c>
      <c r="BC1226" s="1"/>
      <c r="BD1226" s="1"/>
      <c r="BE1226" s="1"/>
    </row>
    <row r="1227" spans="1:57" x14ac:dyDescent="0.25">
      <c r="A1227" s="1"/>
      <c r="B1227" s="1"/>
      <c r="Q1227" s="1"/>
      <c r="R1227" s="1"/>
      <c r="S1227" s="1"/>
      <c r="U1227" s="1"/>
      <c r="V1227" s="1"/>
      <c r="W1227" s="1"/>
      <c r="X1227" s="1"/>
      <c r="Y1227" s="1"/>
      <c r="Z1227" s="1">
        <f>Table1913[[#This Row],[Quantity2]]*Table1913[[#This Row],[U Cost]]</f>
        <v>0</v>
      </c>
      <c r="AB1227" s="1"/>
      <c r="AC1227" s="1"/>
      <c r="AD1227" s="1">
        <f t="shared" si="132"/>
        <v>0</v>
      </c>
      <c r="AE1227" s="1"/>
      <c r="AF1227" s="1">
        <f>SUM(Table1913[[#This Row],[Total 
Paid]:[Shipping 
Charged]])</f>
        <v>0</v>
      </c>
      <c r="AG1227" s="1"/>
      <c r="AH1227" s="1"/>
      <c r="AI1227" s="1">
        <f t="shared" si="133"/>
        <v>0</v>
      </c>
      <c r="AK1227" s="1"/>
      <c r="AL1227" s="1"/>
      <c r="AM1227" s="1"/>
      <c r="AN1227" s="1"/>
      <c r="AP1227" s="30"/>
      <c r="AQ1227" s="1"/>
      <c r="AR1227" s="1">
        <f t="shared" si="135"/>
        <v>0</v>
      </c>
      <c r="AS1227" s="1"/>
      <c r="AT1227" s="1"/>
      <c r="AU1227" s="2">
        <f t="shared" si="134"/>
        <v>0</v>
      </c>
      <c r="AW1227" s="1"/>
      <c r="AX1227" s="1"/>
      <c r="AY1227" s="1"/>
      <c r="AZ1227" s="2">
        <f t="shared" si="131"/>
        <v>0</v>
      </c>
      <c r="BA1227" s="2">
        <f>SUM(AF1227,AH1227,-AZ1227,-Table1913[[#This Row],[Sale Fee]])</f>
        <v>0</v>
      </c>
      <c r="BC1227" s="1"/>
      <c r="BD1227" s="1"/>
      <c r="BE1227" s="1"/>
    </row>
    <row r="1228" spans="1:57" x14ac:dyDescent="0.25">
      <c r="A1228" s="1"/>
      <c r="B1228" s="1"/>
      <c r="Q1228" s="1"/>
      <c r="R1228" s="1"/>
      <c r="S1228" s="1"/>
      <c r="U1228" s="1"/>
      <c r="V1228" s="1"/>
      <c r="W1228" s="1"/>
      <c r="X1228" s="1"/>
      <c r="Y1228" s="1"/>
      <c r="Z1228" s="1">
        <f>Table1913[[#This Row],[Quantity2]]*Table1913[[#This Row],[U Cost]]</f>
        <v>0</v>
      </c>
      <c r="AB1228" s="1"/>
      <c r="AC1228" s="1"/>
      <c r="AD1228" s="1">
        <f t="shared" si="132"/>
        <v>0</v>
      </c>
      <c r="AE1228" s="1"/>
      <c r="AF1228" s="1">
        <f>SUM(Table1913[[#This Row],[Total 
Paid]:[Shipping 
Charged]])</f>
        <v>0</v>
      </c>
      <c r="AG1228" s="1"/>
      <c r="AH1228" s="1"/>
      <c r="AI1228" s="1">
        <f t="shared" si="133"/>
        <v>0</v>
      </c>
      <c r="AK1228" s="1"/>
      <c r="AL1228" s="1"/>
      <c r="AM1228" s="1"/>
      <c r="AN1228" s="1"/>
      <c r="AP1228" s="30"/>
      <c r="AQ1228" s="1"/>
      <c r="AR1228" s="1">
        <f t="shared" si="135"/>
        <v>0</v>
      </c>
      <c r="AS1228" s="1"/>
      <c r="AT1228" s="1"/>
      <c r="AU1228" s="2">
        <f t="shared" si="134"/>
        <v>0</v>
      </c>
      <c r="AW1228" s="1"/>
      <c r="AX1228" s="1"/>
      <c r="AY1228" s="1"/>
      <c r="AZ1228" s="2">
        <f t="shared" si="131"/>
        <v>0</v>
      </c>
      <c r="BA1228" s="2">
        <f>SUM(AF1228,AH1228,-AZ1228,-Table1913[[#This Row],[Sale Fee]])</f>
        <v>0</v>
      </c>
      <c r="BC1228" s="1"/>
      <c r="BD1228" s="1"/>
      <c r="BE1228" s="1"/>
    </row>
    <row r="1229" spans="1:57" x14ac:dyDescent="0.25">
      <c r="A1229" s="1"/>
      <c r="B1229" s="1"/>
      <c r="Q1229" s="1"/>
      <c r="R1229" s="1"/>
      <c r="S1229" s="1"/>
      <c r="U1229" s="1"/>
      <c r="V1229" s="1"/>
      <c r="W1229" s="1"/>
      <c r="X1229" s="1"/>
      <c r="Y1229" s="1"/>
      <c r="Z1229" s="1">
        <f>Table1913[[#This Row],[Quantity2]]*Table1913[[#This Row],[U Cost]]</f>
        <v>0</v>
      </c>
      <c r="AB1229" s="1"/>
      <c r="AC1229" s="1"/>
      <c r="AD1229" s="1">
        <f t="shared" si="132"/>
        <v>0</v>
      </c>
      <c r="AE1229" s="1"/>
      <c r="AF1229" s="1">
        <f>SUM(Table1913[[#This Row],[Total 
Paid]:[Shipping 
Charged]])</f>
        <v>0</v>
      </c>
      <c r="AG1229" s="1"/>
      <c r="AH1229" s="1"/>
      <c r="AI1229" s="1">
        <f t="shared" si="133"/>
        <v>0</v>
      </c>
      <c r="AK1229" s="1"/>
      <c r="AL1229" s="1"/>
      <c r="AM1229" s="1"/>
      <c r="AN1229" s="1"/>
      <c r="AP1229" s="30"/>
      <c r="AQ1229" s="1"/>
      <c r="AR1229" s="1">
        <f t="shared" si="135"/>
        <v>0</v>
      </c>
      <c r="AS1229" s="1"/>
      <c r="AT1229" s="1"/>
      <c r="AU1229" s="2">
        <f t="shared" si="134"/>
        <v>0</v>
      </c>
      <c r="AW1229" s="1"/>
      <c r="AX1229" s="1"/>
      <c r="AY1229" s="1"/>
      <c r="AZ1229" s="2">
        <f t="shared" si="131"/>
        <v>0</v>
      </c>
      <c r="BA1229" s="2">
        <f>SUM(AF1229,AH1229,-AZ1229,-Table1913[[#This Row],[Sale Fee]])</f>
        <v>0</v>
      </c>
      <c r="BC1229" s="1"/>
      <c r="BD1229" s="1"/>
      <c r="BE1229" s="1"/>
    </row>
    <row r="1230" spans="1:57" x14ac:dyDescent="0.25">
      <c r="A1230" s="1"/>
      <c r="B1230" s="1"/>
      <c r="Q1230" s="1"/>
      <c r="R1230" s="1"/>
      <c r="S1230" s="1"/>
      <c r="U1230" s="1"/>
      <c r="V1230" s="1"/>
      <c r="W1230" s="1"/>
      <c r="X1230" s="1"/>
      <c r="Y1230" s="1"/>
      <c r="Z1230" s="1">
        <f>Table1913[[#This Row],[Quantity2]]*Table1913[[#This Row],[U Cost]]</f>
        <v>0</v>
      </c>
      <c r="AB1230" s="1"/>
      <c r="AC1230" s="1"/>
      <c r="AD1230" s="1">
        <f t="shared" si="132"/>
        <v>0</v>
      </c>
      <c r="AE1230" s="1"/>
      <c r="AF1230" s="1">
        <f>SUM(Table1913[[#This Row],[Total 
Paid]:[Shipping 
Charged]])</f>
        <v>0</v>
      </c>
      <c r="AG1230" s="1"/>
      <c r="AH1230" s="1"/>
      <c r="AI1230" s="1">
        <f t="shared" si="133"/>
        <v>0</v>
      </c>
      <c r="AK1230" s="1"/>
      <c r="AL1230" s="1"/>
      <c r="AM1230" s="1"/>
      <c r="AN1230" s="1"/>
      <c r="AP1230" s="30"/>
      <c r="AQ1230" s="1"/>
      <c r="AR1230" s="1">
        <f t="shared" si="135"/>
        <v>0</v>
      </c>
      <c r="AS1230" s="1"/>
      <c r="AT1230" s="1"/>
      <c r="AU1230" s="2">
        <f t="shared" si="134"/>
        <v>0</v>
      </c>
      <c r="AW1230" s="1"/>
      <c r="AX1230" s="1"/>
      <c r="AY1230" s="1"/>
      <c r="AZ1230" s="2">
        <f t="shared" si="131"/>
        <v>0</v>
      </c>
      <c r="BA1230" s="2">
        <f>SUM(AF1230,AH1230,-AZ1230,-Table1913[[#This Row],[Sale Fee]])</f>
        <v>0</v>
      </c>
      <c r="BC1230" s="1"/>
      <c r="BD1230" s="1"/>
      <c r="BE1230" s="1"/>
    </row>
    <row r="1231" spans="1:57" x14ac:dyDescent="0.25">
      <c r="A1231" s="1"/>
      <c r="B1231" s="1"/>
      <c r="Q1231" s="1"/>
      <c r="R1231" s="1"/>
      <c r="S1231" s="1"/>
      <c r="U1231" s="1"/>
      <c r="V1231" s="1"/>
      <c r="W1231" s="1"/>
      <c r="X1231" s="1"/>
      <c r="Y1231" s="1"/>
      <c r="Z1231" s="1">
        <f>Table1913[[#This Row],[Quantity2]]*Table1913[[#This Row],[U Cost]]</f>
        <v>0</v>
      </c>
      <c r="AB1231" s="1"/>
      <c r="AC1231" s="1"/>
      <c r="AD1231" s="1">
        <f t="shared" si="132"/>
        <v>0</v>
      </c>
      <c r="AE1231" s="1"/>
      <c r="AF1231" s="1">
        <f>SUM(Table1913[[#This Row],[Total 
Paid]:[Shipping 
Charged]])</f>
        <v>0</v>
      </c>
      <c r="AG1231" s="1"/>
      <c r="AH1231" s="1"/>
      <c r="AI1231" s="1">
        <f t="shared" si="133"/>
        <v>0</v>
      </c>
      <c r="AK1231" s="1"/>
      <c r="AL1231" s="1"/>
      <c r="AM1231" s="1"/>
      <c r="AN1231" s="1"/>
      <c r="AP1231" s="30"/>
      <c r="AQ1231" s="1"/>
      <c r="AR1231" s="1">
        <f t="shared" si="135"/>
        <v>0</v>
      </c>
      <c r="AS1231" s="1"/>
      <c r="AT1231" s="1"/>
      <c r="AU1231" s="2">
        <f t="shared" si="134"/>
        <v>0</v>
      </c>
      <c r="AW1231" s="1"/>
      <c r="AX1231" s="1"/>
      <c r="AY1231" s="1"/>
      <c r="AZ1231" s="2">
        <f t="shared" si="131"/>
        <v>0</v>
      </c>
      <c r="BA1231" s="2">
        <f>SUM(AF1231,AH1231,-AZ1231,-Table1913[[#This Row],[Sale Fee]])</f>
        <v>0</v>
      </c>
      <c r="BC1231" s="1"/>
      <c r="BD1231" s="1"/>
      <c r="BE1231" s="1"/>
    </row>
    <row r="1232" spans="1:57" x14ac:dyDescent="0.25">
      <c r="A1232" s="1"/>
      <c r="B1232" s="1"/>
      <c r="Q1232" s="1"/>
      <c r="R1232" s="1"/>
      <c r="S1232" s="1"/>
      <c r="U1232" s="1"/>
      <c r="V1232" s="1"/>
      <c r="W1232" s="1"/>
      <c r="X1232" s="1"/>
      <c r="Y1232" s="1"/>
      <c r="Z1232" s="1">
        <f>Table1913[[#This Row],[Quantity2]]*Table1913[[#This Row],[U Cost]]</f>
        <v>0</v>
      </c>
      <c r="AB1232" s="1"/>
      <c r="AC1232" s="1"/>
      <c r="AD1232" s="1">
        <f t="shared" si="132"/>
        <v>0</v>
      </c>
      <c r="AE1232" s="1"/>
      <c r="AF1232" s="1">
        <f>SUM(Table1913[[#This Row],[Total 
Paid]:[Shipping 
Charged]])</f>
        <v>0</v>
      </c>
      <c r="AG1232" s="1"/>
      <c r="AH1232" s="1"/>
      <c r="AI1232" s="1">
        <f t="shared" si="133"/>
        <v>0</v>
      </c>
      <c r="AK1232" s="1"/>
      <c r="AL1232" s="1"/>
      <c r="AM1232" s="1"/>
      <c r="AN1232" s="1"/>
      <c r="AP1232" s="30"/>
      <c r="AQ1232" s="1"/>
      <c r="AR1232" s="1">
        <f t="shared" si="135"/>
        <v>0</v>
      </c>
      <c r="AS1232" s="1"/>
      <c r="AT1232" s="1"/>
      <c r="AU1232" s="2">
        <f t="shared" si="134"/>
        <v>0</v>
      </c>
      <c r="AW1232" s="1"/>
      <c r="AX1232" s="1"/>
      <c r="AY1232" s="1"/>
      <c r="AZ1232" s="2">
        <f t="shared" si="131"/>
        <v>0</v>
      </c>
      <c r="BA1232" s="2">
        <f>SUM(AF1232,AH1232,-AZ1232,-Table1913[[#This Row],[Sale Fee]])</f>
        <v>0</v>
      </c>
      <c r="BC1232" s="1"/>
      <c r="BD1232" s="1"/>
      <c r="BE1232" s="1"/>
    </row>
    <row r="1233" spans="1:57" x14ac:dyDescent="0.25">
      <c r="A1233" s="1"/>
      <c r="B1233" s="1"/>
      <c r="Q1233" s="1"/>
      <c r="R1233" s="1"/>
      <c r="S1233" s="1"/>
      <c r="U1233" s="1"/>
      <c r="V1233" s="1"/>
      <c r="W1233" s="1"/>
      <c r="X1233" s="1"/>
      <c r="Y1233" s="1"/>
      <c r="Z1233" s="1">
        <f>Table1913[[#This Row],[Quantity2]]*Table1913[[#This Row],[U Cost]]</f>
        <v>0</v>
      </c>
      <c r="AB1233" s="1"/>
      <c r="AC1233" s="1"/>
      <c r="AD1233" s="1">
        <f t="shared" si="132"/>
        <v>0</v>
      </c>
      <c r="AE1233" s="1"/>
      <c r="AF1233" s="1">
        <f>SUM(Table1913[[#This Row],[Total 
Paid]:[Shipping 
Charged]])</f>
        <v>0</v>
      </c>
      <c r="AG1233" s="1"/>
      <c r="AH1233" s="1"/>
      <c r="AI1233" s="1">
        <f t="shared" si="133"/>
        <v>0</v>
      </c>
      <c r="AK1233" s="1"/>
      <c r="AL1233" s="1"/>
      <c r="AM1233" s="1"/>
      <c r="AN1233" s="1"/>
      <c r="AP1233" s="30"/>
      <c r="AQ1233" s="1"/>
      <c r="AR1233" s="1">
        <f t="shared" si="135"/>
        <v>0</v>
      </c>
      <c r="AS1233" s="1"/>
      <c r="AT1233" s="1"/>
      <c r="AU1233" s="2">
        <f t="shared" si="134"/>
        <v>0</v>
      </c>
      <c r="AW1233" s="1"/>
      <c r="AX1233" s="1"/>
      <c r="AY1233" s="1"/>
      <c r="AZ1233" s="2">
        <f t="shared" si="131"/>
        <v>0</v>
      </c>
      <c r="BA1233" s="2">
        <f>SUM(AF1233,AH1233,-AZ1233,-Table1913[[#This Row],[Sale Fee]])</f>
        <v>0</v>
      </c>
      <c r="BC1233" s="1"/>
      <c r="BD1233" s="1"/>
      <c r="BE1233" s="1"/>
    </row>
    <row r="1234" spans="1:57" x14ac:dyDescent="0.25">
      <c r="A1234" s="1"/>
      <c r="B1234" s="1"/>
      <c r="Q1234" s="1"/>
      <c r="R1234" s="1"/>
      <c r="S1234" s="1"/>
      <c r="U1234" s="1"/>
      <c r="V1234" s="1"/>
      <c r="W1234" s="1"/>
      <c r="X1234" s="1"/>
      <c r="Y1234" s="1"/>
      <c r="Z1234" s="1">
        <f>Table1913[[#This Row],[Quantity2]]*Table1913[[#This Row],[U Cost]]</f>
        <v>0</v>
      </c>
      <c r="AB1234" s="1"/>
      <c r="AC1234" s="1"/>
      <c r="AD1234" s="1">
        <f t="shared" si="132"/>
        <v>0</v>
      </c>
      <c r="AE1234" s="1"/>
      <c r="AF1234" s="1">
        <f>SUM(Table1913[[#This Row],[Total 
Paid]:[Shipping 
Charged]])</f>
        <v>0</v>
      </c>
      <c r="AG1234" s="1"/>
      <c r="AH1234" s="1"/>
      <c r="AI1234" s="1">
        <f t="shared" si="133"/>
        <v>0</v>
      </c>
      <c r="AK1234" s="1"/>
      <c r="AL1234" s="1"/>
      <c r="AM1234" s="1"/>
      <c r="AN1234" s="1"/>
      <c r="AP1234" s="30"/>
      <c r="AQ1234" s="1"/>
      <c r="AR1234" s="1">
        <f t="shared" si="135"/>
        <v>0</v>
      </c>
      <c r="AS1234" s="1"/>
      <c r="AT1234" s="1"/>
      <c r="AU1234" s="2">
        <f t="shared" si="134"/>
        <v>0</v>
      </c>
      <c r="AW1234" s="1"/>
      <c r="AX1234" s="1"/>
      <c r="AY1234" s="1"/>
      <c r="AZ1234" s="2">
        <f t="shared" si="131"/>
        <v>0</v>
      </c>
      <c r="BA1234" s="2">
        <f>SUM(AF1234,AH1234,-AZ1234,-Table1913[[#This Row],[Sale Fee]])</f>
        <v>0</v>
      </c>
      <c r="BC1234" s="1"/>
      <c r="BD1234" s="1"/>
      <c r="BE1234" s="1"/>
    </row>
    <row r="1235" spans="1:57" x14ac:dyDescent="0.25">
      <c r="A1235" s="1"/>
      <c r="B1235" s="1"/>
      <c r="Q1235" s="1"/>
      <c r="R1235" s="1"/>
      <c r="S1235" s="1"/>
      <c r="U1235" s="1"/>
      <c r="V1235" s="1"/>
      <c r="W1235" s="1"/>
      <c r="X1235" s="1"/>
      <c r="Y1235" s="1"/>
      <c r="Z1235" s="1">
        <f>Table1913[[#This Row],[Quantity2]]*Table1913[[#This Row],[U Cost]]</f>
        <v>0</v>
      </c>
      <c r="AB1235" s="1"/>
      <c r="AC1235" s="1"/>
      <c r="AD1235" s="1">
        <f t="shared" si="132"/>
        <v>0</v>
      </c>
      <c r="AE1235" s="1"/>
      <c r="AF1235" s="1">
        <f>SUM(Table1913[[#This Row],[Total 
Paid]:[Shipping 
Charged]])</f>
        <v>0</v>
      </c>
      <c r="AG1235" s="1"/>
      <c r="AH1235" s="1"/>
      <c r="AI1235" s="1">
        <f t="shared" si="133"/>
        <v>0</v>
      </c>
      <c r="AK1235" s="1"/>
      <c r="AL1235" s="1"/>
      <c r="AM1235" s="1"/>
      <c r="AN1235" s="1"/>
      <c r="AP1235" s="30"/>
      <c r="AQ1235" s="1"/>
      <c r="AR1235" s="1">
        <f t="shared" si="135"/>
        <v>0</v>
      </c>
      <c r="AS1235" s="1"/>
      <c r="AT1235" s="1"/>
      <c r="AU1235" s="2">
        <f t="shared" si="134"/>
        <v>0</v>
      </c>
      <c r="AW1235" s="1"/>
      <c r="AX1235" s="1"/>
      <c r="AY1235" s="1"/>
      <c r="AZ1235" s="2">
        <f t="shared" si="131"/>
        <v>0</v>
      </c>
      <c r="BA1235" s="2">
        <f>SUM(AF1235,AH1235,-AZ1235,-Table1913[[#This Row],[Sale Fee]])</f>
        <v>0</v>
      </c>
      <c r="BC1235" s="1"/>
      <c r="BD1235" s="1"/>
      <c r="BE1235" s="1"/>
    </row>
    <row r="1236" spans="1:57" x14ac:dyDescent="0.25">
      <c r="A1236" s="1"/>
      <c r="B1236" s="1"/>
      <c r="Q1236" s="1"/>
      <c r="R1236" s="1"/>
      <c r="S1236" s="1"/>
      <c r="U1236" s="1"/>
      <c r="V1236" s="1"/>
      <c r="W1236" s="1"/>
      <c r="X1236" s="1"/>
      <c r="Y1236" s="1"/>
      <c r="Z1236" s="1">
        <f>Table1913[[#This Row],[Quantity2]]*Table1913[[#This Row],[U Cost]]</f>
        <v>0</v>
      </c>
      <c r="AB1236" s="1"/>
      <c r="AC1236" s="1"/>
      <c r="AD1236" s="1">
        <f t="shared" si="132"/>
        <v>0</v>
      </c>
      <c r="AE1236" s="1"/>
      <c r="AF1236" s="1">
        <f>SUM(Table1913[[#This Row],[Total 
Paid]:[Shipping 
Charged]])</f>
        <v>0</v>
      </c>
      <c r="AG1236" s="1"/>
      <c r="AH1236" s="1"/>
      <c r="AI1236" s="1">
        <f t="shared" si="133"/>
        <v>0</v>
      </c>
      <c r="AK1236" s="1"/>
      <c r="AL1236" s="1"/>
      <c r="AM1236" s="1"/>
      <c r="AN1236" s="1"/>
      <c r="AP1236" s="30"/>
      <c r="AQ1236" s="1"/>
      <c r="AR1236" s="1">
        <f t="shared" si="135"/>
        <v>0</v>
      </c>
      <c r="AS1236" s="1"/>
      <c r="AT1236" s="1"/>
      <c r="AU1236" s="2">
        <f t="shared" si="134"/>
        <v>0</v>
      </c>
      <c r="AW1236" s="1"/>
      <c r="AX1236" s="1"/>
      <c r="AY1236" s="1"/>
      <c r="AZ1236" s="2">
        <f t="shared" si="131"/>
        <v>0</v>
      </c>
      <c r="BA1236" s="2">
        <f>SUM(AF1236,AH1236,-AZ1236,-Table1913[[#This Row],[Sale Fee]])</f>
        <v>0</v>
      </c>
      <c r="BC1236" s="1"/>
      <c r="BD1236" s="1"/>
      <c r="BE1236" s="1"/>
    </row>
    <row r="1237" spans="1:57" x14ac:dyDescent="0.25">
      <c r="A1237" s="1"/>
      <c r="B1237" s="1"/>
      <c r="Q1237" s="1"/>
      <c r="R1237" s="1"/>
      <c r="S1237" s="1"/>
      <c r="U1237" s="1"/>
      <c r="V1237" s="1"/>
      <c r="W1237" s="1"/>
      <c r="X1237" s="1"/>
      <c r="Y1237" s="1"/>
      <c r="Z1237" s="1">
        <f>Table1913[[#This Row],[Quantity2]]*Table1913[[#This Row],[U Cost]]</f>
        <v>0</v>
      </c>
      <c r="AB1237" s="1"/>
      <c r="AC1237" s="1"/>
      <c r="AD1237" s="1">
        <f t="shared" si="132"/>
        <v>0</v>
      </c>
      <c r="AE1237" s="1"/>
      <c r="AF1237" s="1">
        <f>SUM(Table1913[[#This Row],[Total 
Paid]:[Shipping 
Charged]])</f>
        <v>0</v>
      </c>
      <c r="AG1237" s="1"/>
      <c r="AH1237" s="1"/>
      <c r="AI1237" s="1">
        <f t="shared" si="133"/>
        <v>0</v>
      </c>
      <c r="AK1237" s="1"/>
      <c r="AL1237" s="1"/>
      <c r="AM1237" s="1"/>
      <c r="AN1237" s="1"/>
      <c r="AP1237" s="30"/>
      <c r="AQ1237" s="1"/>
      <c r="AR1237" s="1">
        <f t="shared" si="135"/>
        <v>0</v>
      </c>
      <c r="AS1237" s="1"/>
      <c r="AT1237" s="1"/>
      <c r="AU1237" s="2">
        <f t="shared" si="134"/>
        <v>0</v>
      </c>
      <c r="AW1237" s="1"/>
      <c r="AX1237" s="1"/>
      <c r="AY1237" s="1"/>
      <c r="AZ1237" s="2">
        <f t="shared" si="131"/>
        <v>0</v>
      </c>
      <c r="BA1237" s="2">
        <f>SUM(AF1237,AH1237,-AZ1237,-Table1913[[#This Row],[Sale Fee]])</f>
        <v>0</v>
      </c>
      <c r="BC1237" s="1"/>
      <c r="BD1237" s="1"/>
      <c r="BE1237" s="1"/>
    </row>
    <row r="1238" spans="1:57" x14ac:dyDescent="0.25">
      <c r="A1238" s="1"/>
      <c r="B1238" s="1"/>
      <c r="Q1238" s="1"/>
      <c r="R1238" s="1"/>
      <c r="S1238" s="1"/>
      <c r="U1238" s="1"/>
      <c r="V1238" s="1"/>
      <c r="W1238" s="1"/>
      <c r="X1238" s="1"/>
      <c r="Y1238" s="1"/>
      <c r="Z1238" s="1">
        <f>Table1913[[#This Row],[Quantity2]]*Table1913[[#This Row],[U Cost]]</f>
        <v>0</v>
      </c>
      <c r="AB1238" s="1"/>
      <c r="AC1238" s="1"/>
      <c r="AD1238" s="1">
        <f t="shared" si="132"/>
        <v>0</v>
      </c>
      <c r="AE1238" s="1"/>
      <c r="AF1238" s="1">
        <f>SUM(Table1913[[#This Row],[Total 
Paid]:[Shipping 
Charged]])</f>
        <v>0</v>
      </c>
      <c r="AG1238" s="1"/>
      <c r="AH1238" s="1"/>
      <c r="AI1238" s="1">
        <f t="shared" si="133"/>
        <v>0</v>
      </c>
      <c r="AK1238" s="1"/>
      <c r="AL1238" s="1"/>
      <c r="AM1238" s="1"/>
      <c r="AN1238" s="1"/>
      <c r="AP1238" s="30"/>
      <c r="AQ1238" s="1"/>
      <c r="AR1238" s="1">
        <f t="shared" si="135"/>
        <v>0</v>
      </c>
      <c r="AS1238" s="1"/>
      <c r="AT1238" s="1"/>
      <c r="AU1238" s="2">
        <f t="shared" si="134"/>
        <v>0</v>
      </c>
      <c r="AW1238" s="1"/>
      <c r="AX1238" s="1"/>
      <c r="AY1238" s="1"/>
      <c r="AZ1238" s="2">
        <f t="shared" si="131"/>
        <v>0</v>
      </c>
      <c r="BA1238" s="2">
        <f>SUM(AF1238,AH1238,-AZ1238,-Table1913[[#This Row],[Sale Fee]])</f>
        <v>0</v>
      </c>
      <c r="BC1238" s="1"/>
      <c r="BD1238" s="1"/>
      <c r="BE1238" s="1"/>
    </row>
    <row r="1239" spans="1:57" x14ac:dyDescent="0.25">
      <c r="A1239" s="1"/>
      <c r="B1239" s="1"/>
      <c r="Q1239" s="1"/>
      <c r="R1239" s="1"/>
      <c r="S1239" s="1"/>
      <c r="U1239" s="1"/>
      <c r="V1239" s="1"/>
      <c r="W1239" s="1"/>
      <c r="X1239" s="1"/>
      <c r="Y1239" s="1"/>
      <c r="Z1239" s="1">
        <f>Table1913[[#This Row],[Quantity2]]*Table1913[[#This Row],[U Cost]]</f>
        <v>0</v>
      </c>
      <c r="AB1239" s="1"/>
      <c r="AC1239" s="1"/>
      <c r="AD1239" s="1">
        <f t="shared" si="132"/>
        <v>0</v>
      </c>
      <c r="AE1239" s="1"/>
      <c r="AF1239" s="1">
        <f>SUM(Table1913[[#This Row],[Total 
Paid]:[Shipping 
Charged]])</f>
        <v>0</v>
      </c>
      <c r="AG1239" s="1"/>
      <c r="AH1239" s="1"/>
      <c r="AI1239" s="1">
        <f t="shared" si="133"/>
        <v>0</v>
      </c>
      <c r="AK1239" s="1"/>
      <c r="AL1239" s="1"/>
      <c r="AM1239" s="1"/>
      <c r="AN1239" s="1"/>
      <c r="AP1239" s="30"/>
      <c r="AQ1239" s="1"/>
      <c r="AR1239" s="1">
        <f t="shared" si="135"/>
        <v>0</v>
      </c>
      <c r="AS1239" s="1"/>
      <c r="AT1239" s="1"/>
      <c r="AU1239" s="2">
        <f t="shared" si="134"/>
        <v>0</v>
      </c>
      <c r="AW1239" s="1"/>
      <c r="AX1239" s="1"/>
      <c r="AY1239" s="1"/>
      <c r="AZ1239" s="2">
        <f t="shared" si="131"/>
        <v>0</v>
      </c>
      <c r="BA1239" s="2">
        <f>SUM(AF1239,AH1239,-AZ1239,-Table1913[[#This Row],[Sale Fee]])</f>
        <v>0</v>
      </c>
      <c r="BC1239" s="1"/>
      <c r="BD1239" s="1"/>
      <c r="BE1239" s="1"/>
    </row>
    <row r="1240" spans="1:57" x14ac:dyDescent="0.25">
      <c r="A1240" s="1"/>
      <c r="B1240" s="1"/>
      <c r="Q1240" s="1"/>
      <c r="R1240" s="1"/>
      <c r="S1240" s="1"/>
      <c r="U1240" s="1"/>
      <c r="V1240" s="1"/>
      <c r="W1240" s="1"/>
      <c r="X1240" s="1"/>
      <c r="Y1240" s="1"/>
      <c r="Z1240" s="1">
        <f>Table1913[[#This Row],[Quantity2]]*Table1913[[#This Row],[U Cost]]</f>
        <v>0</v>
      </c>
      <c r="AB1240" s="1"/>
      <c r="AC1240" s="1"/>
      <c r="AD1240" s="1">
        <f t="shared" si="132"/>
        <v>0</v>
      </c>
      <c r="AE1240" s="1"/>
      <c r="AF1240" s="1">
        <f>SUM(Table1913[[#This Row],[Total 
Paid]:[Shipping 
Charged]])</f>
        <v>0</v>
      </c>
      <c r="AG1240" s="1"/>
      <c r="AH1240" s="1"/>
      <c r="AI1240" s="1">
        <f t="shared" si="133"/>
        <v>0</v>
      </c>
      <c r="AK1240" s="1"/>
      <c r="AL1240" s="1"/>
      <c r="AM1240" s="1"/>
      <c r="AN1240" s="1"/>
      <c r="AP1240" s="30"/>
      <c r="AQ1240" s="1"/>
      <c r="AR1240" s="1">
        <f t="shared" si="135"/>
        <v>0</v>
      </c>
      <c r="AS1240" s="1"/>
      <c r="AT1240" s="1"/>
      <c r="AU1240" s="2">
        <f t="shared" si="134"/>
        <v>0</v>
      </c>
      <c r="AW1240" s="1"/>
      <c r="AX1240" s="1"/>
      <c r="AY1240" s="1"/>
      <c r="AZ1240" s="2">
        <f t="shared" si="131"/>
        <v>0</v>
      </c>
      <c r="BA1240" s="2">
        <f>SUM(AF1240,AH1240,-AZ1240,-Table1913[[#This Row],[Sale Fee]])</f>
        <v>0</v>
      </c>
      <c r="BC1240" s="1"/>
      <c r="BD1240" s="1"/>
      <c r="BE1240" s="1"/>
    </row>
    <row r="1241" spans="1:57" x14ac:dyDescent="0.25">
      <c r="A1241" s="1"/>
      <c r="B1241" s="1"/>
      <c r="Q1241" s="1"/>
      <c r="R1241" s="1"/>
      <c r="S1241" s="1"/>
      <c r="U1241" s="1"/>
      <c r="V1241" s="1"/>
      <c r="W1241" s="1"/>
      <c r="X1241" s="1"/>
      <c r="Y1241" s="1"/>
      <c r="Z1241" s="1">
        <f>Table1913[[#This Row],[Quantity2]]*Table1913[[#This Row],[U Cost]]</f>
        <v>0</v>
      </c>
      <c r="AB1241" s="1"/>
      <c r="AC1241" s="1"/>
      <c r="AD1241" s="1">
        <f t="shared" si="132"/>
        <v>0</v>
      </c>
      <c r="AE1241" s="1"/>
      <c r="AF1241" s="1">
        <f>SUM(Table1913[[#This Row],[Total 
Paid]:[Shipping 
Charged]])</f>
        <v>0</v>
      </c>
      <c r="AG1241" s="1"/>
      <c r="AH1241" s="1"/>
      <c r="AI1241" s="1">
        <f t="shared" si="133"/>
        <v>0</v>
      </c>
      <c r="AK1241" s="1"/>
      <c r="AL1241" s="1"/>
      <c r="AM1241" s="1"/>
      <c r="AN1241" s="1"/>
      <c r="AP1241" s="30"/>
      <c r="AQ1241" s="1"/>
      <c r="AR1241" s="1">
        <f t="shared" si="135"/>
        <v>0</v>
      </c>
      <c r="AS1241" s="1"/>
      <c r="AT1241" s="1"/>
      <c r="AU1241" s="2">
        <f t="shared" si="134"/>
        <v>0</v>
      </c>
      <c r="AW1241" s="1"/>
      <c r="AX1241" s="1"/>
      <c r="AY1241" s="1"/>
      <c r="AZ1241" s="2">
        <f t="shared" si="131"/>
        <v>0</v>
      </c>
      <c r="BA1241" s="2">
        <f>SUM(AF1241,AH1241,-AZ1241,-Table1913[[#This Row],[Sale Fee]])</f>
        <v>0</v>
      </c>
      <c r="BC1241" s="1"/>
      <c r="BD1241" s="1"/>
      <c r="BE1241" s="1"/>
    </row>
    <row r="1242" spans="1:57" x14ac:dyDescent="0.25">
      <c r="A1242" s="1"/>
      <c r="B1242" s="1"/>
      <c r="Q1242" s="1"/>
      <c r="R1242" s="1"/>
      <c r="S1242" s="1"/>
      <c r="U1242" s="1"/>
      <c r="V1242" s="1"/>
      <c r="W1242" s="1"/>
      <c r="X1242" s="1"/>
      <c r="Y1242" s="1"/>
      <c r="Z1242" s="1">
        <f>Table1913[[#This Row],[Quantity2]]*Table1913[[#This Row],[U Cost]]</f>
        <v>0</v>
      </c>
      <c r="AB1242" s="1"/>
      <c r="AC1242" s="1"/>
      <c r="AD1242" s="1">
        <f t="shared" si="132"/>
        <v>0</v>
      </c>
      <c r="AE1242" s="1"/>
      <c r="AF1242" s="1">
        <f>SUM(Table1913[[#This Row],[Total 
Paid]:[Shipping 
Charged]])</f>
        <v>0</v>
      </c>
      <c r="AG1242" s="1"/>
      <c r="AH1242" s="1"/>
      <c r="AI1242" s="1">
        <f t="shared" si="133"/>
        <v>0</v>
      </c>
      <c r="AK1242" s="1"/>
      <c r="AL1242" s="1"/>
      <c r="AM1242" s="1"/>
      <c r="AN1242" s="1"/>
      <c r="AP1242" s="30"/>
      <c r="AQ1242" s="1"/>
      <c r="AR1242" s="1">
        <f t="shared" si="135"/>
        <v>0</v>
      </c>
      <c r="AS1242" s="1"/>
      <c r="AT1242" s="1"/>
      <c r="AU1242" s="2">
        <f t="shared" si="134"/>
        <v>0</v>
      </c>
      <c r="AW1242" s="1"/>
      <c r="AX1242" s="1"/>
      <c r="AY1242" s="1"/>
      <c r="AZ1242" s="2">
        <f t="shared" si="131"/>
        <v>0</v>
      </c>
      <c r="BA1242" s="2">
        <f>SUM(AF1242,AH1242,-AZ1242,-Table1913[[#This Row],[Sale Fee]])</f>
        <v>0</v>
      </c>
      <c r="BC1242" s="1"/>
      <c r="BD1242" s="1"/>
      <c r="BE1242" s="1"/>
    </row>
    <row r="1243" spans="1:57" x14ac:dyDescent="0.25">
      <c r="A1243" s="1"/>
      <c r="B1243" s="1"/>
      <c r="Q1243" s="1"/>
      <c r="R1243" s="1"/>
      <c r="S1243" s="1"/>
      <c r="U1243" s="1"/>
      <c r="V1243" s="1"/>
      <c r="W1243" s="1"/>
      <c r="X1243" s="1"/>
      <c r="Y1243" s="1"/>
      <c r="Z1243" s="1">
        <f>Table1913[[#This Row],[Quantity2]]*Table1913[[#This Row],[U Cost]]</f>
        <v>0</v>
      </c>
      <c r="AB1243" s="1"/>
      <c r="AC1243" s="1"/>
      <c r="AD1243" s="1">
        <f t="shared" si="132"/>
        <v>0</v>
      </c>
      <c r="AE1243" s="1"/>
      <c r="AF1243" s="1">
        <f>SUM(Table1913[[#This Row],[Total 
Paid]:[Shipping 
Charged]])</f>
        <v>0</v>
      </c>
      <c r="AG1243" s="1"/>
      <c r="AH1243" s="1"/>
      <c r="AI1243" s="1">
        <f t="shared" si="133"/>
        <v>0</v>
      </c>
      <c r="AK1243" s="1"/>
      <c r="AL1243" s="1"/>
      <c r="AM1243" s="1"/>
      <c r="AN1243" s="1"/>
      <c r="AP1243" s="30"/>
      <c r="AQ1243" s="1"/>
      <c r="AR1243" s="1">
        <f t="shared" si="135"/>
        <v>0</v>
      </c>
      <c r="AS1243" s="1"/>
      <c r="AT1243" s="1"/>
      <c r="AU1243" s="2">
        <f t="shared" si="134"/>
        <v>0</v>
      </c>
      <c r="AW1243" s="1"/>
      <c r="AX1243" s="1"/>
      <c r="AY1243" s="1"/>
      <c r="AZ1243" s="2">
        <f t="shared" si="131"/>
        <v>0</v>
      </c>
      <c r="BA1243" s="2">
        <f>SUM(AF1243,AH1243,-AZ1243,-Table1913[[#This Row],[Sale Fee]])</f>
        <v>0</v>
      </c>
      <c r="BC1243" s="1"/>
      <c r="BD1243" s="1"/>
      <c r="BE1243" s="1"/>
    </row>
    <row r="1244" spans="1:57" x14ac:dyDescent="0.25">
      <c r="A1244" s="1"/>
      <c r="B1244" s="1"/>
      <c r="Q1244" s="1"/>
      <c r="R1244" s="1"/>
      <c r="S1244" s="1"/>
      <c r="U1244" s="1"/>
      <c r="V1244" s="1"/>
      <c r="W1244" s="1"/>
      <c r="X1244" s="1"/>
      <c r="Y1244" s="1"/>
      <c r="Z1244" s="1">
        <f>Table1913[[#This Row],[Quantity2]]*Table1913[[#This Row],[U Cost]]</f>
        <v>0</v>
      </c>
      <c r="AB1244" s="1"/>
      <c r="AC1244" s="1"/>
      <c r="AD1244" s="1">
        <f t="shared" si="132"/>
        <v>0</v>
      </c>
      <c r="AE1244" s="1"/>
      <c r="AF1244" s="1">
        <f>SUM(Table1913[[#This Row],[Total 
Paid]:[Shipping 
Charged]])</f>
        <v>0</v>
      </c>
      <c r="AG1244" s="1"/>
      <c r="AH1244" s="1"/>
      <c r="AI1244" s="1">
        <f t="shared" si="133"/>
        <v>0</v>
      </c>
      <c r="AK1244" s="1"/>
      <c r="AL1244" s="1"/>
      <c r="AM1244" s="1"/>
      <c r="AN1244" s="1"/>
      <c r="AP1244" s="30"/>
      <c r="AQ1244" s="1"/>
      <c r="AR1244" s="1">
        <f t="shared" si="135"/>
        <v>0</v>
      </c>
      <c r="AS1244" s="1"/>
      <c r="AT1244" s="1"/>
      <c r="AU1244" s="2">
        <f t="shared" si="134"/>
        <v>0</v>
      </c>
      <c r="AW1244" s="1"/>
      <c r="AX1244" s="1"/>
      <c r="AY1244" s="1"/>
      <c r="AZ1244" s="2">
        <f t="shared" si="131"/>
        <v>0</v>
      </c>
      <c r="BA1244" s="2">
        <f>SUM(AF1244,AH1244,-AZ1244,-Table1913[[#This Row],[Sale Fee]])</f>
        <v>0</v>
      </c>
      <c r="BC1244" s="1"/>
      <c r="BD1244" s="1"/>
      <c r="BE1244" s="1"/>
    </row>
    <row r="1245" spans="1:57" x14ac:dyDescent="0.25">
      <c r="A1245" s="1"/>
      <c r="B1245" s="1"/>
      <c r="Q1245" s="1"/>
      <c r="R1245" s="1"/>
      <c r="S1245" s="1"/>
      <c r="U1245" s="1"/>
      <c r="V1245" s="1"/>
      <c r="W1245" s="1"/>
      <c r="X1245" s="1"/>
      <c r="Y1245" s="1"/>
      <c r="Z1245" s="1">
        <f>Table1913[[#This Row],[Quantity2]]*Table1913[[#This Row],[U Cost]]</f>
        <v>0</v>
      </c>
      <c r="AB1245" s="1"/>
      <c r="AC1245" s="1"/>
      <c r="AD1245" s="1">
        <f t="shared" si="132"/>
        <v>0</v>
      </c>
      <c r="AE1245" s="1"/>
      <c r="AF1245" s="1">
        <f>SUM(Table1913[[#This Row],[Total 
Paid]:[Shipping 
Charged]])</f>
        <v>0</v>
      </c>
      <c r="AG1245" s="1"/>
      <c r="AH1245" s="1"/>
      <c r="AI1245" s="1">
        <f t="shared" si="133"/>
        <v>0</v>
      </c>
      <c r="AK1245" s="1"/>
      <c r="AL1245" s="1"/>
      <c r="AM1245" s="1"/>
      <c r="AN1245" s="1"/>
      <c r="AP1245" s="30"/>
      <c r="AQ1245" s="1"/>
      <c r="AR1245" s="1">
        <f t="shared" si="135"/>
        <v>0</v>
      </c>
      <c r="AS1245" s="1"/>
      <c r="AT1245" s="1"/>
      <c r="AU1245" s="2">
        <f t="shared" si="134"/>
        <v>0</v>
      </c>
      <c r="AW1245" s="1"/>
      <c r="AX1245" s="1"/>
      <c r="AY1245" s="1"/>
      <c r="AZ1245" s="2">
        <f t="shared" si="131"/>
        <v>0</v>
      </c>
      <c r="BA1245" s="2">
        <f>SUM(AF1245,AH1245,-AZ1245,-Table1913[[#This Row],[Sale Fee]])</f>
        <v>0</v>
      </c>
      <c r="BC1245" s="1"/>
      <c r="BD1245" s="1"/>
      <c r="BE1245" s="1"/>
    </row>
    <row r="1246" spans="1:57" x14ac:dyDescent="0.25">
      <c r="A1246" s="1"/>
      <c r="B1246" s="1"/>
      <c r="Q1246" s="1"/>
      <c r="R1246" s="1"/>
      <c r="S1246" s="1"/>
      <c r="U1246" s="1"/>
      <c r="V1246" s="1"/>
      <c r="W1246" s="1"/>
      <c r="X1246" s="1"/>
      <c r="Y1246" s="1"/>
      <c r="Z1246" s="1">
        <f>Table1913[[#This Row],[Quantity2]]*Table1913[[#This Row],[U Cost]]</f>
        <v>0</v>
      </c>
      <c r="AB1246" s="1"/>
      <c r="AC1246" s="1"/>
      <c r="AD1246" s="1">
        <f t="shared" si="132"/>
        <v>0</v>
      </c>
      <c r="AE1246" s="1"/>
      <c r="AF1246" s="1">
        <f>SUM(Table1913[[#This Row],[Total 
Paid]:[Shipping 
Charged]])</f>
        <v>0</v>
      </c>
      <c r="AG1246" s="1"/>
      <c r="AH1246" s="1"/>
      <c r="AI1246" s="1">
        <f t="shared" si="133"/>
        <v>0</v>
      </c>
      <c r="AK1246" s="1"/>
      <c r="AL1246" s="1"/>
      <c r="AM1246" s="1"/>
      <c r="AN1246" s="1"/>
      <c r="AP1246" s="30"/>
      <c r="AQ1246" s="1"/>
      <c r="AR1246" s="1">
        <f t="shared" si="135"/>
        <v>0</v>
      </c>
      <c r="AS1246" s="1"/>
      <c r="AT1246" s="1"/>
      <c r="AU1246" s="2">
        <f t="shared" si="134"/>
        <v>0</v>
      </c>
      <c r="AW1246" s="1"/>
      <c r="AX1246" s="1"/>
      <c r="AY1246" s="1"/>
      <c r="AZ1246" s="2">
        <f t="shared" si="131"/>
        <v>0</v>
      </c>
      <c r="BA1246" s="2">
        <f>SUM(AF1246,AH1246,-AZ1246,-Table1913[[#This Row],[Sale Fee]])</f>
        <v>0</v>
      </c>
      <c r="BC1246" s="1"/>
      <c r="BD1246" s="1"/>
      <c r="BE1246" s="1"/>
    </row>
    <row r="1247" spans="1:57" x14ac:dyDescent="0.25">
      <c r="A1247" s="1"/>
      <c r="B1247" s="1"/>
      <c r="Q1247" s="1"/>
      <c r="R1247" s="1"/>
      <c r="S1247" s="1"/>
      <c r="U1247" s="1"/>
      <c r="V1247" s="1"/>
      <c r="W1247" s="1"/>
      <c r="X1247" s="1"/>
      <c r="Y1247" s="1"/>
      <c r="Z1247" s="1">
        <f>Table1913[[#This Row],[Quantity2]]*Table1913[[#This Row],[U Cost]]</f>
        <v>0</v>
      </c>
      <c r="AB1247" s="1"/>
      <c r="AC1247" s="1"/>
      <c r="AD1247" s="1">
        <f t="shared" si="132"/>
        <v>0</v>
      </c>
      <c r="AE1247" s="1"/>
      <c r="AF1247" s="1">
        <f>SUM(Table1913[[#This Row],[Total 
Paid]:[Shipping 
Charged]])</f>
        <v>0</v>
      </c>
      <c r="AG1247" s="1"/>
      <c r="AH1247" s="1"/>
      <c r="AI1247" s="1">
        <f t="shared" si="133"/>
        <v>0</v>
      </c>
      <c r="AK1247" s="1"/>
      <c r="AL1247" s="1"/>
      <c r="AM1247" s="1"/>
      <c r="AN1247" s="1"/>
      <c r="AP1247" s="30"/>
      <c r="AQ1247" s="1"/>
      <c r="AR1247" s="1">
        <f t="shared" si="135"/>
        <v>0</v>
      </c>
      <c r="AS1247" s="1"/>
      <c r="AT1247" s="1"/>
      <c r="AU1247" s="2">
        <f t="shared" si="134"/>
        <v>0</v>
      </c>
      <c r="AW1247" s="1"/>
      <c r="AX1247" s="1"/>
      <c r="AY1247" s="1"/>
      <c r="AZ1247" s="2">
        <f t="shared" si="131"/>
        <v>0</v>
      </c>
      <c r="BA1247" s="2">
        <f>SUM(AF1247,AH1247,-AZ1247,-Table1913[[#This Row],[Sale Fee]])</f>
        <v>0</v>
      </c>
      <c r="BC1247" s="1"/>
      <c r="BD1247" s="1"/>
      <c r="BE1247" s="1"/>
    </row>
    <row r="1248" spans="1:57" x14ac:dyDescent="0.25">
      <c r="A1248" s="1"/>
      <c r="B1248" s="1"/>
      <c r="Q1248" s="1"/>
      <c r="R1248" s="1"/>
      <c r="S1248" s="1"/>
      <c r="U1248" s="1"/>
      <c r="V1248" s="1"/>
      <c r="W1248" s="1"/>
      <c r="X1248" s="1"/>
      <c r="Y1248" s="1"/>
      <c r="Z1248" s="1">
        <f>Table1913[[#This Row],[Quantity2]]*Table1913[[#This Row],[U Cost]]</f>
        <v>0</v>
      </c>
      <c r="AB1248" s="1"/>
      <c r="AC1248" s="1"/>
      <c r="AD1248" s="1">
        <f t="shared" si="132"/>
        <v>0</v>
      </c>
      <c r="AE1248" s="1"/>
      <c r="AF1248" s="1">
        <f>SUM(Table1913[[#This Row],[Total 
Paid]:[Shipping 
Charged]])</f>
        <v>0</v>
      </c>
      <c r="AG1248" s="1"/>
      <c r="AH1248" s="1"/>
      <c r="AI1248" s="1">
        <f t="shared" si="133"/>
        <v>0</v>
      </c>
      <c r="AK1248" s="1"/>
      <c r="AL1248" s="1"/>
      <c r="AM1248" s="1"/>
      <c r="AN1248" s="1"/>
      <c r="AP1248" s="30"/>
      <c r="AQ1248" s="1"/>
      <c r="AR1248" s="1">
        <f t="shared" si="135"/>
        <v>0</v>
      </c>
      <c r="AS1248" s="1"/>
      <c r="AT1248" s="1"/>
      <c r="AU1248" s="2">
        <f t="shared" si="134"/>
        <v>0</v>
      </c>
      <c r="AW1248" s="1"/>
      <c r="AX1248" s="1"/>
      <c r="AY1248" s="1"/>
      <c r="AZ1248" s="2">
        <f t="shared" si="131"/>
        <v>0</v>
      </c>
      <c r="BA1248" s="2">
        <f>SUM(AF1248,AH1248,-AZ1248,-Table1913[[#This Row],[Sale Fee]])</f>
        <v>0</v>
      </c>
      <c r="BC1248" s="1"/>
      <c r="BD1248" s="1"/>
      <c r="BE1248" s="1"/>
    </row>
    <row r="1249" spans="1:57" x14ac:dyDescent="0.25">
      <c r="A1249" s="1"/>
      <c r="B1249" s="1"/>
      <c r="Q1249" s="1"/>
      <c r="R1249" s="1"/>
      <c r="S1249" s="1"/>
      <c r="U1249" s="1"/>
      <c r="V1249" s="1"/>
      <c r="W1249" s="1"/>
      <c r="X1249" s="1"/>
      <c r="Y1249" s="1"/>
      <c r="Z1249" s="1">
        <f>Table1913[[#This Row],[Quantity2]]*Table1913[[#This Row],[U Cost]]</f>
        <v>0</v>
      </c>
      <c r="AB1249" s="1"/>
      <c r="AC1249" s="1"/>
      <c r="AD1249" s="1">
        <f t="shared" si="132"/>
        <v>0</v>
      </c>
      <c r="AE1249" s="1"/>
      <c r="AF1249" s="1">
        <f>SUM(Table1913[[#This Row],[Total 
Paid]:[Shipping 
Charged]])</f>
        <v>0</v>
      </c>
      <c r="AG1249" s="1"/>
      <c r="AH1249" s="1"/>
      <c r="AI1249" s="1">
        <f t="shared" si="133"/>
        <v>0</v>
      </c>
      <c r="AK1249" s="1"/>
      <c r="AL1249" s="1"/>
      <c r="AM1249" s="1"/>
      <c r="AN1249" s="1"/>
      <c r="AP1249" s="30"/>
      <c r="AQ1249" s="1"/>
      <c r="AR1249" s="1">
        <f t="shared" si="135"/>
        <v>0</v>
      </c>
      <c r="AS1249" s="1"/>
      <c r="AT1249" s="1"/>
      <c r="AU1249" s="2">
        <f t="shared" si="134"/>
        <v>0</v>
      </c>
      <c r="AW1249" s="1"/>
      <c r="AX1249" s="1"/>
      <c r="AY1249" s="1"/>
      <c r="AZ1249" s="2">
        <f t="shared" si="131"/>
        <v>0</v>
      </c>
      <c r="BA1249" s="2">
        <f>SUM(AF1249,AH1249,-AZ1249,-Table1913[[#This Row],[Sale Fee]])</f>
        <v>0</v>
      </c>
      <c r="BC1249" s="1"/>
      <c r="BD1249" s="1"/>
      <c r="BE1249" s="1"/>
    </row>
    <row r="1250" spans="1:57" x14ac:dyDescent="0.25">
      <c r="A1250" s="1"/>
      <c r="B1250" s="1"/>
      <c r="Q1250" s="1"/>
      <c r="R1250" s="1"/>
      <c r="S1250" s="1"/>
      <c r="U1250" s="1"/>
      <c r="V1250" s="1"/>
      <c r="W1250" s="1"/>
      <c r="X1250" s="1"/>
      <c r="Y1250" s="1"/>
      <c r="Z1250" s="1">
        <f>Table1913[[#This Row],[Quantity2]]*Table1913[[#This Row],[U Cost]]</f>
        <v>0</v>
      </c>
      <c r="AB1250" s="1"/>
      <c r="AC1250" s="1"/>
      <c r="AD1250" s="1">
        <f t="shared" si="132"/>
        <v>0</v>
      </c>
      <c r="AE1250" s="1"/>
      <c r="AF1250" s="1">
        <f>SUM(Table1913[[#This Row],[Total 
Paid]:[Shipping 
Charged]])</f>
        <v>0</v>
      </c>
      <c r="AG1250" s="1"/>
      <c r="AH1250" s="1"/>
      <c r="AI1250" s="1">
        <f t="shared" si="133"/>
        <v>0</v>
      </c>
      <c r="AK1250" s="1"/>
      <c r="AL1250" s="1"/>
      <c r="AM1250" s="1"/>
      <c r="AN1250" s="1"/>
      <c r="AP1250" s="30"/>
      <c r="AQ1250" s="1"/>
      <c r="AR1250" s="1">
        <f t="shared" si="135"/>
        <v>0</v>
      </c>
      <c r="AS1250" s="1"/>
      <c r="AT1250" s="1"/>
      <c r="AU1250" s="2">
        <f t="shared" si="134"/>
        <v>0</v>
      </c>
      <c r="AW1250" s="1"/>
      <c r="AX1250" s="1"/>
      <c r="AY1250" s="1"/>
      <c r="AZ1250" s="2">
        <f t="shared" si="131"/>
        <v>0</v>
      </c>
      <c r="BA1250" s="2">
        <f>SUM(AF1250,AH1250,-AZ1250,-Table1913[[#This Row],[Sale Fee]])</f>
        <v>0</v>
      </c>
      <c r="BC1250" s="1"/>
      <c r="BD1250" s="1"/>
      <c r="BE1250" s="1"/>
    </row>
    <row r="1251" spans="1:57" x14ac:dyDescent="0.25">
      <c r="A1251" s="1"/>
      <c r="B1251" s="1"/>
      <c r="Q1251" s="1"/>
      <c r="R1251" s="1"/>
      <c r="S1251" s="1"/>
      <c r="U1251" s="1"/>
      <c r="V1251" s="1"/>
      <c r="W1251" s="1"/>
      <c r="X1251" s="1"/>
      <c r="Y1251" s="1"/>
      <c r="Z1251" s="1">
        <f>Table1913[[#This Row],[Quantity2]]*Table1913[[#This Row],[U Cost]]</f>
        <v>0</v>
      </c>
      <c r="AB1251" s="1"/>
      <c r="AC1251" s="1"/>
      <c r="AD1251" s="1">
        <f t="shared" si="132"/>
        <v>0</v>
      </c>
      <c r="AE1251" s="1"/>
      <c r="AF1251" s="1">
        <f>SUM(Table1913[[#This Row],[Total 
Paid]:[Shipping 
Charged]])</f>
        <v>0</v>
      </c>
      <c r="AG1251" s="1"/>
      <c r="AH1251" s="1"/>
      <c r="AI1251" s="1">
        <f t="shared" si="133"/>
        <v>0</v>
      </c>
      <c r="AK1251" s="1"/>
      <c r="AL1251" s="1"/>
      <c r="AM1251" s="1"/>
      <c r="AN1251" s="1"/>
      <c r="AP1251" s="30"/>
      <c r="AQ1251" s="1"/>
      <c r="AR1251" s="1">
        <f t="shared" si="135"/>
        <v>0</v>
      </c>
      <c r="AS1251" s="1"/>
      <c r="AT1251" s="1"/>
      <c r="AU1251" s="2">
        <f t="shared" si="134"/>
        <v>0</v>
      </c>
      <c r="AW1251" s="1"/>
      <c r="AX1251" s="1"/>
      <c r="AY1251" s="1"/>
      <c r="AZ1251" s="2">
        <f t="shared" si="131"/>
        <v>0</v>
      </c>
      <c r="BA1251" s="2">
        <f>SUM(AF1251,AH1251,-AZ1251,-Table1913[[#This Row],[Sale Fee]])</f>
        <v>0</v>
      </c>
      <c r="BC1251" s="1"/>
      <c r="BD1251" s="1"/>
      <c r="BE1251" s="1"/>
    </row>
    <row r="1252" spans="1:57" x14ac:dyDescent="0.25">
      <c r="A1252" s="1"/>
      <c r="B1252" s="1"/>
      <c r="Q1252" s="1"/>
      <c r="R1252" s="1"/>
      <c r="S1252" s="1"/>
      <c r="U1252" s="1"/>
      <c r="V1252" s="1"/>
      <c r="W1252" s="1"/>
      <c r="X1252" s="1"/>
      <c r="Y1252" s="1"/>
      <c r="Z1252" s="1">
        <f>Table1913[[#This Row],[Quantity2]]*Table1913[[#This Row],[U Cost]]</f>
        <v>0</v>
      </c>
      <c r="AB1252" s="1"/>
      <c r="AC1252" s="1"/>
      <c r="AD1252" s="1">
        <f t="shared" si="132"/>
        <v>0</v>
      </c>
      <c r="AE1252" s="1"/>
      <c r="AF1252" s="1">
        <f>SUM(Table1913[[#This Row],[Total 
Paid]:[Shipping 
Charged]])</f>
        <v>0</v>
      </c>
      <c r="AG1252" s="1"/>
      <c r="AH1252" s="1"/>
      <c r="AI1252" s="1">
        <f t="shared" si="133"/>
        <v>0</v>
      </c>
      <c r="AK1252" s="1"/>
      <c r="AL1252" s="1"/>
      <c r="AM1252" s="1"/>
      <c r="AN1252" s="1"/>
      <c r="AP1252" s="30"/>
      <c r="AQ1252" s="1"/>
      <c r="AR1252" s="1">
        <f t="shared" si="135"/>
        <v>0</v>
      </c>
      <c r="AS1252" s="1"/>
      <c r="AT1252" s="1"/>
      <c r="AU1252" s="2">
        <f t="shared" si="134"/>
        <v>0</v>
      </c>
      <c r="AW1252" s="1"/>
      <c r="AX1252" s="1"/>
      <c r="AY1252" s="1"/>
      <c r="AZ1252" s="2">
        <f t="shared" si="131"/>
        <v>0</v>
      </c>
      <c r="BA1252" s="2">
        <f>SUM(AF1252,AH1252,-AZ1252,-Table1913[[#This Row],[Sale Fee]])</f>
        <v>0</v>
      </c>
      <c r="BC1252" s="1"/>
      <c r="BD1252" s="1"/>
      <c r="BE1252" s="1"/>
    </row>
    <row r="1253" spans="1:57" x14ac:dyDescent="0.25">
      <c r="A1253" s="1"/>
      <c r="B1253" s="1"/>
      <c r="Q1253" s="1"/>
      <c r="R1253" s="1"/>
      <c r="S1253" s="1"/>
      <c r="U1253" s="1"/>
      <c r="V1253" s="1"/>
      <c r="W1253" s="1"/>
      <c r="X1253" s="1"/>
      <c r="Y1253" s="1"/>
      <c r="Z1253" s="1">
        <f>Table1913[[#This Row],[Quantity2]]*Table1913[[#This Row],[U Cost]]</f>
        <v>0</v>
      </c>
      <c r="AB1253" s="1"/>
      <c r="AC1253" s="1"/>
      <c r="AD1253" s="1">
        <f t="shared" si="132"/>
        <v>0</v>
      </c>
      <c r="AE1253" s="1"/>
      <c r="AF1253" s="1">
        <f>SUM(Table1913[[#This Row],[Total 
Paid]:[Shipping 
Charged]])</f>
        <v>0</v>
      </c>
      <c r="AG1253" s="1"/>
      <c r="AH1253" s="1"/>
      <c r="AI1253" s="1">
        <f t="shared" si="133"/>
        <v>0</v>
      </c>
      <c r="AK1253" s="1"/>
      <c r="AL1253" s="1"/>
      <c r="AM1253" s="1"/>
      <c r="AN1253" s="1"/>
      <c r="AP1253" s="30"/>
      <c r="AQ1253" s="1"/>
      <c r="AR1253" s="1">
        <f t="shared" si="135"/>
        <v>0</v>
      </c>
      <c r="AS1253" s="1"/>
      <c r="AT1253" s="1"/>
      <c r="AU1253" s="2">
        <f t="shared" si="134"/>
        <v>0</v>
      </c>
      <c r="AW1253" s="1"/>
      <c r="AX1253" s="1"/>
      <c r="AY1253" s="1"/>
      <c r="AZ1253" s="2">
        <f t="shared" si="131"/>
        <v>0</v>
      </c>
      <c r="BA1253" s="2">
        <f>SUM(AF1253,AH1253,-AZ1253,-Table1913[[#This Row],[Sale Fee]])</f>
        <v>0</v>
      </c>
      <c r="BC1253" s="1"/>
      <c r="BD1253" s="1"/>
      <c r="BE1253" s="1"/>
    </row>
    <row r="1254" spans="1:57" x14ac:dyDescent="0.25">
      <c r="A1254" s="1"/>
      <c r="B1254" s="1"/>
      <c r="Q1254" s="1"/>
      <c r="R1254" s="1"/>
      <c r="S1254" s="1"/>
      <c r="U1254" s="1"/>
      <c r="V1254" s="1"/>
      <c r="W1254" s="1"/>
      <c r="X1254" s="1"/>
      <c r="Y1254" s="1"/>
      <c r="Z1254" s="1">
        <f>Table1913[[#This Row],[Quantity2]]*Table1913[[#This Row],[U Cost]]</f>
        <v>0</v>
      </c>
      <c r="AB1254" s="1"/>
      <c r="AC1254" s="1"/>
      <c r="AD1254" s="1">
        <f t="shared" si="132"/>
        <v>0</v>
      </c>
      <c r="AE1254" s="1"/>
      <c r="AF1254" s="1">
        <f>SUM(Table1913[[#This Row],[Total 
Paid]:[Shipping 
Charged]])</f>
        <v>0</v>
      </c>
      <c r="AG1254" s="1"/>
      <c r="AH1254" s="1"/>
      <c r="AI1254" s="1">
        <f t="shared" si="133"/>
        <v>0</v>
      </c>
      <c r="AK1254" s="1"/>
      <c r="AL1254" s="1"/>
      <c r="AM1254" s="1"/>
      <c r="AN1254" s="1"/>
      <c r="AP1254" s="30"/>
      <c r="AQ1254" s="1"/>
      <c r="AR1254" s="1">
        <f t="shared" si="135"/>
        <v>0</v>
      </c>
      <c r="AS1254" s="1"/>
      <c r="AT1254" s="1"/>
      <c r="AU1254" s="2">
        <f t="shared" si="134"/>
        <v>0</v>
      </c>
      <c r="AW1254" s="1"/>
      <c r="AX1254" s="1"/>
      <c r="AY1254" s="1"/>
      <c r="AZ1254" s="2">
        <f t="shared" si="131"/>
        <v>0</v>
      </c>
      <c r="BA1254" s="2">
        <f>SUM(AF1254,AH1254,-AZ1254,-Table1913[[#This Row],[Sale Fee]])</f>
        <v>0</v>
      </c>
      <c r="BC1254" s="1"/>
      <c r="BD1254" s="1"/>
      <c r="BE1254" s="1"/>
    </row>
    <row r="1255" spans="1:57" x14ac:dyDescent="0.25">
      <c r="A1255" s="1"/>
      <c r="B1255" s="1"/>
      <c r="Q1255" s="1"/>
      <c r="R1255" s="1"/>
      <c r="S1255" s="1"/>
      <c r="U1255" s="1"/>
      <c r="V1255" s="1"/>
      <c r="W1255" s="1"/>
      <c r="X1255" s="1"/>
      <c r="Y1255" s="1"/>
      <c r="Z1255" s="1">
        <f>Table1913[[#This Row],[Quantity2]]*Table1913[[#This Row],[U Cost]]</f>
        <v>0</v>
      </c>
      <c r="AB1255" s="1"/>
      <c r="AC1255" s="1"/>
      <c r="AD1255" s="1">
        <f t="shared" si="132"/>
        <v>0</v>
      </c>
      <c r="AE1255" s="1"/>
      <c r="AF1255" s="1">
        <f>SUM(Table1913[[#This Row],[Total 
Paid]:[Shipping 
Charged]])</f>
        <v>0</v>
      </c>
      <c r="AG1255" s="1"/>
      <c r="AH1255" s="1"/>
      <c r="AI1255" s="1">
        <f t="shared" si="133"/>
        <v>0</v>
      </c>
      <c r="AK1255" s="1"/>
      <c r="AL1255" s="1"/>
      <c r="AM1255" s="1"/>
      <c r="AN1255" s="1"/>
      <c r="AP1255" s="30"/>
      <c r="AQ1255" s="1"/>
      <c r="AR1255" s="1">
        <f t="shared" si="135"/>
        <v>0</v>
      </c>
      <c r="AS1255" s="1"/>
      <c r="AT1255" s="1"/>
      <c r="AU1255" s="2">
        <f t="shared" si="134"/>
        <v>0</v>
      </c>
      <c r="AW1255" s="1"/>
      <c r="AX1255" s="1"/>
      <c r="AY1255" s="1"/>
      <c r="AZ1255" s="2">
        <f t="shared" si="131"/>
        <v>0</v>
      </c>
      <c r="BA1255" s="2">
        <f>SUM(AF1255,AH1255,-AZ1255,-Table1913[[#This Row],[Sale Fee]])</f>
        <v>0</v>
      </c>
      <c r="BC1255" s="1"/>
      <c r="BD1255" s="1"/>
      <c r="BE1255" s="1"/>
    </row>
    <row r="1256" spans="1:57" x14ac:dyDescent="0.25">
      <c r="A1256" s="1"/>
      <c r="B1256" s="1"/>
      <c r="Q1256" s="1"/>
      <c r="R1256" s="1"/>
      <c r="S1256" s="1"/>
      <c r="U1256" s="1"/>
      <c r="V1256" s="1"/>
      <c r="W1256" s="1"/>
      <c r="X1256" s="1"/>
      <c r="Y1256" s="1"/>
      <c r="Z1256" s="1">
        <f>Table1913[[#This Row],[Quantity2]]*Table1913[[#This Row],[U Cost]]</f>
        <v>0</v>
      </c>
      <c r="AB1256" s="1"/>
      <c r="AC1256" s="1"/>
      <c r="AD1256" s="1">
        <f t="shared" si="132"/>
        <v>0</v>
      </c>
      <c r="AE1256" s="1"/>
      <c r="AF1256" s="1">
        <f>SUM(Table1913[[#This Row],[Total 
Paid]:[Shipping 
Charged]])</f>
        <v>0</v>
      </c>
      <c r="AG1256" s="1"/>
      <c r="AH1256" s="1"/>
      <c r="AI1256" s="1">
        <f t="shared" si="133"/>
        <v>0</v>
      </c>
      <c r="AK1256" s="1"/>
      <c r="AL1256" s="1"/>
      <c r="AM1256" s="1"/>
      <c r="AN1256" s="1"/>
      <c r="AP1256" s="30"/>
      <c r="AQ1256" s="1"/>
      <c r="AR1256" s="1">
        <f t="shared" si="135"/>
        <v>0</v>
      </c>
      <c r="AS1256" s="1"/>
      <c r="AT1256" s="1"/>
      <c r="AU1256" s="2">
        <f t="shared" si="134"/>
        <v>0</v>
      </c>
      <c r="AW1256" s="1"/>
      <c r="AX1256" s="1"/>
      <c r="AY1256" s="1"/>
      <c r="AZ1256" s="2">
        <f t="shared" si="131"/>
        <v>0</v>
      </c>
      <c r="BA1256" s="2">
        <f>SUM(AF1256,AH1256,-AZ1256,-Table1913[[#This Row],[Sale Fee]])</f>
        <v>0</v>
      </c>
      <c r="BC1256" s="1"/>
      <c r="BD1256" s="1"/>
      <c r="BE1256" s="1"/>
    </row>
    <row r="1257" spans="1:57" x14ac:dyDescent="0.25">
      <c r="A1257" s="1"/>
      <c r="B1257" s="1"/>
      <c r="Q1257" s="1"/>
      <c r="R1257" s="1"/>
      <c r="S1257" s="1"/>
      <c r="U1257" s="1"/>
      <c r="V1257" s="1"/>
      <c r="W1257" s="1"/>
      <c r="X1257" s="1"/>
      <c r="Y1257" s="1"/>
      <c r="Z1257" s="1">
        <f>Table1913[[#This Row],[Quantity2]]*Table1913[[#This Row],[U Cost]]</f>
        <v>0</v>
      </c>
      <c r="AB1257" s="1"/>
      <c r="AC1257" s="1"/>
      <c r="AD1257" s="1">
        <f t="shared" si="132"/>
        <v>0</v>
      </c>
      <c r="AE1257" s="1"/>
      <c r="AF1257" s="1">
        <f>SUM(Table1913[[#This Row],[Total 
Paid]:[Shipping 
Charged]])</f>
        <v>0</v>
      </c>
      <c r="AG1257" s="1"/>
      <c r="AH1257" s="1"/>
      <c r="AI1257" s="1">
        <f t="shared" si="133"/>
        <v>0</v>
      </c>
      <c r="AK1257" s="1"/>
      <c r="AL1257" s="1"/>
      <c r="AM1257" s="1"/>
      <c r="AN1257" s="1"/>
      <c r="AP1257" s="30"/>
      <c r="AQ1257" s="1"/>
      <c r="AR1257" s="1">
        <f t="shared" si="135"/>
        <v>0</v>
      </c>
      <c r="AS1257" s="1"/>
      <c r="AT1257" s="1"/>
      <c r="AU1257" s="2">
        <f t="shared" si="134"/>
        <v>0</v>
      </c>
      <c r="AW1257" s="1"/>
      <c r="AX1257" s="1"/>
      <c r="AY1257" s="1"/>
      <c r="AZ1257" s="2">
        <f t="shared" si="131"/>
        <v>0</v>
      </c>
      <c r="BA1257" s="2">
        <f>SUM(AF1257,AH1257,-AZ1257,-Table1913[[#This Row],[Sale Fee]])</f>
        <v>0</v>
      </c>
      <c r="BC1257" s="1"/>
      <c r="BD1257" s="1"/>
      <c r="BE1257" s="1"/>
    </row>
    <row r="1258" spans="1:57" x14ac:dyDescent="0.25">
      <c r="A1258" s="1"/>
      <c r="B1258" s="1"/>
      <c r="Q1258" s="1"/>
      <c r="R1258" s="1"/>
      <c r="S1258" s="1"/>
      <c r="U1258" s="1"/>
      <c r="V1258" s="1"/>
      <c r="W1258" s="1"/>
      <c r="X1258" s="1"/>
      <c r="Y1258" s="1"/>
      <c r="Z1258" s="1">
        <f>Table1913[[#This Row],[Quantity2]]*Table1913[[#This Row],[U Cost]]</f>
        <v>0</v>
      </c>
      <c r="AB1258" s="1"/>
      <c r="AC1258" s="1"/>
      <c r="AD1258" s="1">
        <f t="shared" si="132"/>
        <v>0</v>
      </c>
      <c r="AE1258" s="1"/>
      <c r="AF1258" s="1">
        <f>SUM(Table1913[[#This Row],[Total 
Paid]:[Shipping 
Charged]])</f>
        <v>0</v>
      </c>
      <c r="AG1258" s="1"/>
      <c r="AH1258" s="1"/>
      <c r="AI1258" s="1">
        <f t="shared" si="133"/>
        <v>0</v>
      </c>
      <c r="AK1258" s="1"/>
      <c r="AL1258" s="1"/>
      <c r="AM1258" s="1"/>
      <c r="AN1258" s="1"/>
      <c r="AP1258" s="30"/>
      <c r="AQ1258" s="1"/>
      <c r="AR1258" s="1">
        <f t="shared" si="135"/>
        <v>0</v>
      </c>
      <c r="AS1258" s="1"/>
      <c r="AT1258" s="1"/>
      <c r="AU1258" s="2">
        <f t="shared" si="134"/>
        <v>0</v>
      </c>
      <c r="AW1258" s="1"/>
      <c r="AX1258" s="1"/>
      <c r="AY1258" s="1"/>
      <c r="AZ1258" s="2">
        <f t="shared" si="131"/>
        <v>0</v>
      </c>
      <c r="BA1258" s="2">
        <f>SUM(AF1258,AH1258,-AZ1258,-Table1913[[#This Row],[Sale Fee]])</f>
        <v>0</v>
      </c>
      <c r="BC1258" s="1"/>
      <c r="BD1258" s="1"/>
      <c r="BE1258" s="1"/>
    </row>
    <row r="1259" spans="1:57" x14ac:dyDescent="0.25">
      <c r="A1259" s="1"/>
      <c r="B1259" s="1"/>
      <c r="Q1259" s="1"/>
      <c r="R1259" s="1"/>
      <c r="S1259" s="1"/>
      <c r="U1259" s="1"/>
      <c r="V1259" s="1"/>
      <c r="W1259" s="1"/>
      <c r="X1259" s="1"/>
      <c r="Y1259" s="1"/>
      <c r="Z1259" s="1">
        <f>Table1913[[#This Row],[Quantity2]]*Table1913[[#This Row],[U Cost]]</f>
        <v>0</v>
      </c>
      <c r="AB1259" s="1"/>
      <c r="AC1259" s="1"/>
      <c r="AD1259" s="1">
        <f t="shared" si="132"/>
        <v>0</v>
      </c>
      <c r="AE1259" s="1"/>
      <c r="AF1259" s="1">
        <f>SUM(Table1913[[#This Row],[Total 
Paid]:[Shipping 
Charged]])</f>
        <v>0</v>
      </c>
      <c r="AG1259" s="1"/>
      <c r="AH1259" s="1"/>
      <c r="AI1259" s="1">
        <f t="shared" si="133"/>
        <v>0</v>
      </c>
      <c r="AK1259" s="1"/>
      <c r="AL1259" s="1"/>
      <c r="AM1259" s="1"/>
      <c r="AN1259" s="1"/>
      <c r="AP1259" s="30"/>
      <c r="AQ1259" s="1"/>
      <c r="AR1259" s="1">
        <f t="shared" si="135"/>
        <v>0</v>
      </c>
      <c r="AS1259" s="1"/>
      <c r="AT1259" s="1"/>
      <c r="AU1259" s="2">
        <f t="shared" si="134"/>
        <v>0</v>
      </c>
      <c r="AW1259" s="1"/>
      <c r="AX1259" s="1"/>
      <c r="AY1259" s="1"/>
      <c r="AZ1259" s="2">
        <f t="shared" si="131"/>
        <v>0</v>
      </c>
      <c r="BA1259" s="2">
        <f>SUM(AF1259,AH1259,-AZ1259,-Table1913[[#This Row],[Sale Fee]])</f>
        <v>0</v>
      </c>
      <c r="BC1259" s="1"/>
      <c r="BD1259" s="1"/>
      <c r="BE1259" s="1"/>
    </row>
    <row r="1260" spans="1:57" x14ac:dyDescent="0.25">
      <c r="A1260" s="1"/>
      <c r="B1260" s="1"/>
      <c r="Q1260" s="1"/>
      <c r="R1260" s="1"/>
      <c r="S1260" s="1"/>
      <c r="U1260" s="1"/>
      <c r="V1260" s="1"/>
      <c r="W1260" s="1"/>
      <c r="X1260" s="1"/>
      <c r="Y1260" s="1"/>
      <c r="Z1260" s="1">
        <f>Table1913[[#This Row],[Quantity2]]*Table1913[[#This Row],[U Cost]]</f>
        <v>0</v>
      </c>
      <c r="AB1260" s="1"/>
      <c r="AC1260" s="1"/>
      <c r="AD1260" s="1">
        <f t="shared" si="132"/>
        <v>0</v>
      </c>
      <c r="AE1260" s="1"/>
      <c r="AF1260" s="1">
        <f>SUM(Table1913[[#This Row],[Total 
Paid]:[Shipping 
Charged]])</f>
        <v>0</v>
      </c>
      <c r="AG1260" s="1"/>
      <c r="AH1260" s="1"/>
      <c r="AI1260" s="1">
        <f t="shared" si="133"/>
        <v>0</v>
      </c>
      <c r="AK1260" s="1"/>
      <c r="AL1260" s="1"/>
      <c r="AM1260" s="1"/>
      <c r="AN1260" s="1"/>
      <c r="AP1260" s="30"/>
      <c r="AQ1260" s="1"/>
      <c r="AR1260" s="1">
        <f t="shared" si="135"/>
        <v>0</v>
      </c>
      <c r="AS1260" s="1"/>
      <c r="AT1260" s="1"/>
      <c r="AU1260" s="2">
        <f t="shared" si="134"/>
        <v>0</v>
      </c>
      <c r="AW1260" s="1"/>
      <c r="AX1260" s="1"/>
      <c r="AY1260" s="1"/>
      <c r="AZ1260" s="2">
        <f t="shared" si="131"/>
        <v>0</v>
      </c>
      <c r="BA1260" s="2">
        <f>SUM(AF1260,AH1260,-AZ1260,-Table1913[[#This Row],[Sale Fee]])</f>
        <v>0</v>
      </c>
      <c r="BC1260" s="1"/>
      <c r="BD1260" s="1"/>
      <c r="BE1260" s="1"/>
    </row>
    <row r="1261" spans="1:57" x14ac:dyDescent="0.25">
      <c r="A1261" s="1"/>
      <c r="B1261" s="1"/>
      <c r="Q1261" s="1"/>
      <c r="R1261" s="1"/>
      <c r="S1261" s="1"/>
      <c r="U1261" s="1"/>
      <c r="V1261" s="1"/>
      <c r="W1261" s="1"/>
      <c r="X1261" s="1"/>
      <c r="Y1261" s="1"/>
      <c r="Z1261" s="1">
        <f>Table1913[[#This Row],[Quantity2]]*Table1913[[#This Row],[U Cost]]</f>
        <v>0</v>
      </c>
      <c r="AB1261" s="1"/>
      <c r="AC1261" s="1"/>
      <c r="AD1261" s="1">
        <f t="shared" si="132"/>
        <v>0</v>
      </c>
      <c r="AE1261" s="1"/>
      <c r="AF1261" s="1">
        <f>SUM(Table1913[[#This Row],[Total 
Paid]:[Shipping 
Charged]])</f>
        <v>0</v>
      </c>
      <c r="AG1261" s="1"/>
      <c r="AH1261" s="1"/>
      <c r="AI1261" s="1">
        <f t="shared" si="133"/>
        <v>0</v>
      </c>
      <c r="AK1261" s="1"/>
      <c r="AL1261" s="1"/>
      <c r="AM1261" s="1"/>
      <c r="AN1261" s="1"/>
      <c r="AP1261" s="30"/>
      <c r="AQ1261" s="1"/>
      <c r="AR1261" s="1">
        <f t="shared" si="135"/>
        <v>0</v>
      </c>
      <c r="AS1261" s="1"/>
      <c r="AT1261" s="1"/>
      <c r="AU1261" s="2">
        <f t="shared" si="134"/>
        <v>0</v>
      </c>
      <c r="AW1261" s="1"/>
      <c r="AX1261" s="1"/>
      <c r="AY1261" s="1"/>
      <c r="AZ1261" s="2">
        <f t="shared" si="131"/>
        <v>0</v>
      </c>
      <c r="BA1261" s="2">
        <f>SUM(AF1261,AH1261,-AZ1261,-Table1913[[#This Row],[Sale Fee]])</f>
        <v>0</v>
      </c>
      <c r="BC1261" s="1"/>
      <c r="BD1261" s="1"/>
      <c r="BE1261" s="1"/>
    </row>
    <row r="1262" spans="1:57" x14ac:dyDescent="0.25">
      <c r="A1262" s="1"/>
      <c r="B1262" s="1"/>
      <c r="Q1262" s="1"/>
      <c r="R1262" s="1"/>
      <c r="S1262" s="1"/>
      <c r="U1262" s="1"/>
      <c r="V1262" s="1"/>
      <c r="W1262" s="1"/>
      <c r="X1262" s="1"/>
      <c r="Y1262" s="1"/>
      <c r="Z1262" s="1">
        <f>Table1913[[#This Row],[Quantity2]]*Table1913[[#This Row],[U Cost]]</f>
        <v>0</v>
      </c>
      <c r="AB1262" s="1"/>
      <c r="AC1262" s="1"/>
      <c r="AD1262" s="1">
        <f t="shared" si="132"/>
        <v>0</v>
      </c>
      <c r="AE1262" s="1"/>
      <c r="AF1262" s="1">
        <f>SUM(Table1913[[#This Row],[Total 
Paid]:[Shipping 
Charged]])</f>
        <v>0</v>
      </c>
      <c r="AG1262" s="1"/>
      <c r="AH1262" s="1"/>
      <c r="AI1262" s="1">
        <f t="shared" si="133"/>
        <v>0</v>
      </c>
      <c r="AK1262" s="1"/>
      <c r="AL1262" s="1"/>
      <c r="AM1262" s="1"/>
      <c r="AN1262" s="1"/>
      <c r="AP1262" s="30"/>
      <c r="AQ1262" s="1"/>
      <c r="AR1262" s="1">
        <f t="shared" si="135"/>
        <v>0</v>
      </c>
      <c r="AS1262" s="1"/>
      <c r="AT1262" s="1"/>
      <c r="AU1262" s="2">
        <f t="shared" si="134"/>
        <v>0</v>
      </c>
      <c r="AW1262" s="1"/>
      <c r="AX1262" s="1"/>
      <c r="AY1262" s="1"/>
      <c r="AZ1262" s="2">
        <f t="shared" si="131"/>
        <v>0</v>
      </c>
      <c r="BA1262" s="2">
        <f>SUM(AF1262,AH1262,-AZ1262,-Table1913[[#This Row],[Sale Fee]])</f>
        <v>0</v>
      </c>
      <c r="BC1262" s="1"/>
      <c r="BD1262" s="1"/>
      <c r="BE1262" s="1"/>
    </row>
    <row r="1263" spans="1:57" x14ac:dyDescent="0.25">
      <c r="A1263" s="1"/>
      <c r="B1263" s="1"/>
      <c r="Q1263" s="1"/>
      <c r="R1263" s="1"/>
      <c r="S1263" s="1"/>
      <c r="U1263" s="1"/>
      <c r="V1263" s="1"/>
      <c r="W1263" s="1"/>
      <c r="X1263" s="1"/>
      <c r="Y1263" s="1"/>
      <c r="Z1263" s="1">
        <f>Table1913[[#This Row],[Quantity2]]*Table1913[[#This Row],[U Cost]]</f>
        <v>0</v>
      </c>
      <c r="AB1263" s="1"/>
      <c r="AC1263" s="1"/>
      <c r="AD1263" s="1">
        <f t="shared" si="132"/>
        <v>0</v>
      </c>
      <c r="AE1263" s="1"/>
      <c r="AF1263" s="1">
        <f>SUM(Table1913[[#This Row],[Total 
Paid]:[Shipping 
Charged]])</f>
        <v>0</v>
      </c>
      <c r="AG1263" s="1"/>
      <c r="AH1263" s="1"/>
      <c r="AI1263" s="1">
        <f t="shared" si="133"/>
        <v>0</v>
      </c>
      <c r="AK1263" s="1"/>
      <c r="AL1263" s="1"/>
      <c r="AM1263" s="1"/>
      <c r="AN1263" s="1"/>
      <c r="AP1263" s="30"/>
      <c r="AQ1263" s="1"/>
      <c r="AR1263" s="1">
        <f t="shared" si="135"/>
        <v>0</v>
      </c>
      <c r="AS1263" s="1"/>
      <c r="AT1263" s="1"/>
      <c r="AU1263" s="2">
        <f t="shared" si="134"/>
        <v>0</v>
      </c>
      <c r="AW1263" s="1"/>
      <c r="AX1263" s="1"/>
      <c r="AY1263" s="1"/>
      <c r="AZ1263" s="2">
        <f t="shared" si="131"/>
        <v>0</v>
      </c>
      <c r="BA1263" s="2">
        <f>SUM(AF1263,AH1263,-AZ1263,-Table1913[[#This Row],[Sale Fee]])</f>
        <v>0</v>
      </c>
      <c r="BC1263" s="1"/>
      <c r="BD1263" s="1"/>
      <c r="BE1263" s="1"/>
    </row>
    <row r="1264" spans="1:57" x14ac:dyDescent="0.25">
      <c r="A1264" s="1"/>
      <c r="B1264" s="1"/>
      <c r="Q1264" s="1"/>
      <c r="R1264" s="1"/>
      <c r="S1264" s="1"/>
      <c r="U1264" s="1"/>
      <c r="V1264" s="1"/>
      <c r="W1264" s="1"/>
      <c r="X1264" s="1"/>
      <c r="Y1264" s="1"/>
      <c r="Z1264" s="1">
        <f>Table1913[[#This Row],[Quantity2]]*Table1913[[#This Row],[U Cost]]</f>
        <v>0</v>
      </c>
      <c r="AB1264" s="1"/>
      <c r="AC1264" s="1"/>
      <c r="AD1264" s="1">
        <f t="shared" si="132"/>
        <v>0</v>
      </c>
      <c r="AE1264" s="1"/>
      <c r="AF1264" s="1">
        <f>SUM(Table1913[[#This Row],[Total 
Paid]:[Shipping 
Charged]])</f>
        <v>0</v>
      </c>
      <c r="AG1264" s="1"/>
      <c r="AH1264" s="1"/>
      <c r="AI1264" s="1">
        <f t="shared" si="133"/>
        <v>0</v>
      </c>
      <c r="AK1264" s="1"/>
      <c r="AL1264" s="1"/>
      <c r="AM1264" s="1"/>
      <c r="AN1264" s="1"/>
      <c r="AP1264" s="30"/>
      <c r="AQ1264" s="1"/>
      <c r="AR1264" s="1">
        <f t="shared" si="135"/>
        <v>0</v>
      </c>
      <c r="AS1264" s="1"/>
      <c r="AT1264" s="1"/>
      <c r="AU1264" s="2">
        <f t="shared" si="134"/>
        <v>0</v>
      </c>
      <c r="AW1264" s="1"/>
      <c r="AX1264" s="1"/>
      <c r="AY1264" s="1"/>
      <c r="AZ1264" s="2">
        <f t="shared" ref="AZ1264:AZ1316" si="136">SUM(AU1264,AW1264,AX1264,AY1264)</f>
        <v>0</v>
      </c>
      <c r="BA1264" s="2">
        <f>SUM(AF1264,AH1264,-AZ1264,-Table1913[[#This Row],[Sale Fee]])</f>
        <v>0</v>
      </c>
      <c r="BC1264" s="1"/>
      <c r="BD1264" s="1"/>
      <c r="BE1264" s="1"/>
    </row>
    <row r="1265" spans="1:57" x14ac:dyDescent="0.25">
      <c r="A1265" s="1"/>
      <c r="B1265" s="1"/>
      <c r="Q1265" s="1"/>
      <c r="R1265" s="1"/>
      <c r="S1265" s="1"/>
      <c r="U1265" s="1"/>
      <c r="V1265" s="1"/>
      <c r="W1265" s="1"/>
      <c r="X1265" s="1"/>
      <c r="Y1265" s="1"/>
      <c r="Z1265" s="1">
        <f>Table1913[[#This Row],[Quantity2]]*Table1913[[#This Row],[U Cost]]</f>
        <v>0</v>
      </c>
      <c r="AB1265" s="1"/>
      <c r="AC1265" s="1"/>
      <c r="AD1265" s="1">
        <f t="shared" si="132"/>
        <v>0</v>
      </c>
      <c r="AE1265" s="1"/>
      <c r="AF1265" s="1">
        <f>SUM(Table1913[[#This Row],[Total 
Paid]:[Shipping 
Charged]])</f>
        <v>0</v>
      </c>
      <c r="AG1265" s="1"/>
      <c r="AH1265" s="1"/>
      <c r="AI1265" s="1">
        <f t="shared" si="133"/>
        <v>0</v>
      </c>
      <c r="AK1265" s="1"/>
      <c r="AL1265" s="1"/>
      <c r="AM1265" s="1"/>
      <c r="AN1265" s="1"/>
      <c r="AP1265" s="30"/>
      <c r="AQ1265" s="1"/>
      <c r="AR1265" s="1">
        <f t="shared" si="135"/>
        <v>0</v>
      </c>
      <c r="AS1265" s="1"/>
      <c r="AT1265" s="1"/>
      <c r="AU1265" s="2">
        <f t="shared" si="134"/>
        <v>0</v>
      </c>
      <c r="AW1265" s="1"/>
      <c r="AX1265" s="1"/>
      <c r="AY1265" s="1"/>
      <c r="AZ1265" s="2">
        <f t="shared" si="136"/>
        <v>0</v>
      </c>
      <c r="BA1265" s="2">
        <f>SUM(AF1265,AH1265,-AZ1265,-Table1913[[#This Row],[Sale Fee]])</f>
        <v>0</v>
      </c>
      <c r="BC1265" s="1"/>
      <c r="BD1265" s="1"/>
      <c r="BE1265" s="1"/>
    </row>
    <row r="1266" spans="1:57" x14ac:dyDescent="0.25">
      <c r="A1266" s="1"/>
      <c r="B1266" s="1"/>
      <c r="Q1266" s="1"/>
      <c r="R1266" s="1"/>
      <c r="S1266" s="1"/>
      <c r="U1266" s="1"/>
      <c r="V1266" s="1"/>
      <c r="W1266" s="1"/>
      <c r="X1266" s="1"/>
      <c r="Y1266" s="1"/>
      <c r="Z1266" s="1">
        <f>Table1913[[#This Row],[Quantity2]]*Table1913[[#This Row],[U Cost]]</f>
        <v>0</v>
      </c>
      <c r="AB1266" s="1"/>
      <c r="AC1266" s="1"/>
      <c r="AD1266" s="1">
        <f t="shared" si="132"/>
        <v>0</v>
      </c>
      <c r="AE1266" s="1"/>
      <c r="AF1266" s="1">
        <f>SUM(Table1913[[#This Row],[Total 
Paid]:[Shipping 
Charged]])</f>
        <v>0</v>
      </c>
      <c r="AG1266" s="1"/>
      <c r="AH1266" s="1"/>
      <c r="AI1266" s="1">
        <f t="shared" si="133"/>
        <v>0</v>
      </c>
      <c r="AK1266" s="1"/>
      <c r="AL1266" s="1"/>
      <c r="AM1266" s="1"/>
      <c r="AN1266" s="1"/>
      <c r="AP1266" s="30"/>
      <c r="AQ1266" s="1"/>
      <c r="AR1266" s="1">
        <f t="shared" si="135"/>
        <v>0</v>
      </c>
      <c r="AS1266" s="1"/>
      <c r="AT1266" s="1"/>
      <c r="AU1266" s="2">
        <f t="shared" si="134"/>
        <v>0</v>
      </c>
      <c r="AW1266" s="1"/>
      <c r="AX1266" s="1"/>
      <c r="AY1266" s="1"/>
      <c r="AZ1266" s="2">
        <f t="shared" si="136"/>
        <v>0</v>
      </c>
      <c r="BA1266" s="2">
        <f>SUM(AF1266,AH1266,-AZ1266,-Table1913[[#This Row],[Sale Fee]])</f>
        <v>0</v>
      </c>
      <c r="BC1266" s="1"/>
      <c r="BD1266" s="1"/>
      <c r="BE1266" s="1"/>
    </row>
    <row r="1267" spans="1:57" x14ac:dyDescent="0.25">
      <c r="A1267" s="1"/>
      <c r="B1267" s="1"/>
      <c r="Q1267" s="1"/>
      <c r="R1267" s="1"/>
      <c r="S1267" s="1"/>
      <c r="U1267" s="1"/>
      <c r="V1267" s="1"/>
      <c r="W1267" s="1"/>
      <c r="X1267" s="1"/>
      <c r="Y1267" s="1"/>
      <c r="Z1267" s="1">
        <f>Table1913[[#This Row],[Quantity2]]*Table1913[[#This Row],[U Cost]]</f>
        <v>0</v>
      </c>
      <c r="AB1267" s="1"/>
      <c r="AC1267" s="1"/>
      <c r="AD1267" s="1">
        <f t="shared" si="132"/>
        <v>0</v>
      </c>
      <c r="AE1267" s="1"/>
      <c r="AF1267" s="1">
        <f>SUM(Table1913[[#This Row],[Total 
Paid]:[Shipping 
Charged]])</f>
        <v>0</v>
      </c>
      <c r="AG1267" s="1"/>
      <c r="AH1267" s="1"/>
      <c r="AI1267" s="1">
        <f t="shared" si="133"/>
        <v>0</v>
      </c>
      <c r="AK1267" s="1"/>
      <c r="AL1267" s="1"/>
      <c r="AM1267" s="1"/>
      <c r="AN1267" s="1"/>
      <c r="AP1267" s="30"/>
      <c r="AQ1267" s="1"/>
      <c r="AR1267" s="1">
        <f t="shared" si="135"/>
        <v>0</v>
      </c>
      <c r="AS1267" s="1"/>
      <c r="AT1267" s="1"/>
      <c r="AU1267" s="2">
        <f t="shared" si="134"/>
        <v>0</v>
      </c>
      <c r="AW1267" s="1"/>
      <c r="AX1267" s="1"/>
      <c r="AY1267" s="1"/>
      <c r="AZ1267" s="2">
        <f t="shared" si="136"/>
        <v>0</v>
      </c>
      <c r="BA1267" s="2">
        <f>SUM(AF1267,AH1267,-AZ1267,-Table1913[[#This Row],[Sale Fee]])</f>
        <v>0</v>
      </c>
      <c r="BC1267" s="1"/>
      <c r="BD1267" s="1"/>
      <c r="BE1267" s="1"/>
    </row>
    <row r="1268" spans="1:57" x14ac:dyDescent="0.25">
      <c r="A1268" s="1"/>
      <c r="B1268" s="1"/>
      <c r="Q1268" s="1"/>
      <c r="R1268" s="1"/>
      <c r="S1268" s="1"/>
      <c r="U1268" s="1"/>
      <c r="V1268" s="1"/>
      <c r="W1268" s="1"/>
      <c r="X1268" s="1"/>
      <c r="Y1268" s="1"/>
      <c r="Z1268" s="1">
        <f>Table1913[[#This Row],[Quantity2]]*Table1913[[#This Row],[U Cost]]</f>
        <v>0</v>
      </c>
      <c r="AB1268" s="1"/>
      <c r="AC1268" s="1"/>
      <c r="AD1268" s="1">
        <f t="shared" si="132"/>
        <v>0</v>
      </c>
      <c r="AE1268" s="1"/>
      <c r="AF1268" s="1">
        <f>SUM(Table1913[[#This Row],[Total 
Paid]:[Shipping 
Charged]])</f>
        <v>0</v>
      </c>
      <c r="AG1268" s="1"/>
      <c r="AH1268" s="1"/>
      <c r="AI1268" s="1">
        <f t="shared" si="133"/>
        <v>0</v>
      </c>
      <c r="AK1268" s="1"/>
      <c r="AL1268" s="1"/>
      <c r="AM1268" s="1"/>
      <c r="AN1268" s="1"/>
      <c r="AP1268" s="30"/>
      <c r="AQ1268" s="1"/>
      <c r="AR1268" s="1">
        <f t="shared" si="135"/>
        <v>0</v>
      </c>
      <c r="AS1268" s="1"/>
      <c r="AT1268" s="1"/>
      <c r="AU1268" s="2">
        <f t="shared" si="134"/>
        <v>0</v>
      </c>
      <c r="AW1268" s="1"/>
      <c r="AX1268" s="1"/>
      <c r="AY1268" s="1"/>
      <c r="AZ1268" s="2">
        <f t="shared" si="136"/>
        <v>0</v>
      </c>
      <c r="BA1268" s="2">
        <f>SUM(AF1268,AH1268,-AZ1268,-Table1913[[#This Row],[Sale Fee]])</f>
        <v>0</v>
      </c>
      <c r="BC1268" s="1"/>
      <c r="BD1268" s="1"/>
      <c r="BE1268" s="1"/>
    </row>
    <row r="1269" spans="1:57" x14ac:dyDescent="0.25">
      <c r="A1269" s="1"/>
      <c r="B1269" s="1"/>
      <c r="Q1269" s="1"/>
      <c r="R1269" s="1"/>
      <c r="S1269" s="1"/>
      <c r="U1269" s="1"/>
      <c r="V1269" s="1"/>
      <c r="W1269" s="1"/>
      <c r="X1269" s="1"/>
      <c r="Y1269" s="1"/>
      <c r="Z1269" s="1">
        <f>Table1913[[#This Row],[Quantity2]]*Table1913[[#This Row],[U Cost]]</f>
        <v>0</v>
      </c>
      <c r="AB1269" s="1"/>
      <c r="AC1269" s="1"/>
      <c r="AD1269" s="1">
        <f t="shared" ref="AD1269:AD1316" si="137">AC1269*AB1269</f>
        <v>0</v>
      </c>
      <c r="AE1269" s="1"/>
      <c r="AF1269" s="1">
        <f>SUM(Table1913[[#This Row],[Total 
Paid]:[Shipping 
Charged]])</f>
        <v>0</v>
      </c>
      <c r="AG1269" s="1"/>
      <c r="AH1269" s="1"/>
      <c r="AI1269" s="1">
        <f t="shared" ref="AI1269:AI1316" si="138">SUM(AF1269,AG1269,AH1269)</f>
        <v>0</v>
      </c>
      <c r="AK1269" s="1"/>
      <c r="AL1269" s="1"/>
      <c r="AM1269" s="1"/>
      <c r="AN1269" s="1"/>
      <c r="AP1269" s="30"/>
      <c r="AQ1269" s="1"/>
      <c r="AR1269" s="1">
        <f t="shared" si="135"/>
        <v>0</v>
      </c>
      <c r="AS1269" s="1"/>
      <c r="AT1269" s="1"/>
      <c r="AU1269" s="2">
        <f t="shared" ref="AU1269:AU1316" si="139">SUM(AR1269:AT1269)</f>
        <v>0</v>
      </c>
      <c r="AW1269" s="1"/>
      <c r="AX1269" s="1"/>
      <c r="AY1269" s="1"/>
      <c r="AZ1269" s="2">
        <f t="shared" si="136"/>
        <v>0</v>
      </c>
      <c r="BA1269" s="2">
        <f>SUM(AF1269,AH1269,-AZ1269,-Table1913[[#This Row],[Sale Fee]])</f>
        <v>0</v>
      </c>
      <c r="BC1269" s="1"/>
      <c r="BD1269" s="1"/>
      <c r="BE1269" s="1"/>
    </row>
    <row r="1270" spans="1:57" x14ac:dyDescent="0.25">
      <c r="A1270" s="1"/>
      <c r="B1270" s="1"/>
      <c r="Q1270" s="1"/>
      <c r="R1270" s="1"/>
      <c r="S1270" s="1"/>
      <c r="U1270" s="1"/>
      <c r="V1270" s="1"/>
      <c r="W1270" s="1"/>
      <c r="X1270" s="1"/>
      <c r="Y1270" s="1"/>
      <c r="Z1270" s="1">
        <f>Table1913[[#This Row],[Quantity2]]*Table1913[[#This Row],[U Cost]]</f>
        <v>0</v>
      </c>
      <c r="AB1270" s="1"/>
      <c r="AC1270" s="1"/>
      <c r="AD1270" s="1">
        <f t="shared" si="137"/>
        <v>0</v>
      </c>
      <c r="AE1270" s="1"/>
      <c r="AF1270" s="1">
        <f>SUM(Table1913[[#This Row],[Total 
Paid]:[Shipping 
Charged]])</f>
        <v>0</v>
      </c>
      <c r="AG1270" s="1"/>
      <c r="AH1270" s="1"/>
      <c r="AI1270" s="1">
        <f t="shared" si="138"/>
        <v>0</v>
      </c>
      <c r="AK1270" s="1"/>
      <c r="AL1270" s="1"/>
      <c r="AM1270" s="1"/>
      <c r="AN1270" s="1"/>
      <c r="AP1270" s="30"/>
      <c r="AQ1270" s="1"/>
      <c r="AR1270" s="1">
        <f t="shared" si="135"/>
        <v>0</v>
      </c>
      <c r="AS1270" s="1"/>
      <c r="AT1270" s="1"/>
      <c r="AU1270" s="2">
        <f t="shared" si="139"/>
        <v>0</v>
      </c>
      <c r="AW1270" s="1"/>
      <c r="AX1270" s="1"/>
      <c r="AY1270" s="1"/>
      <c r="AZ1270" s="2">
        <f t="shared" si="136"/>
        <v>0</v>
      </c>
      <c r="BA1270" s="2">
        <f>SUM(AF1270,AH1270,-AZ1270,-Table1913[[#This Row],[Sale Fee]])</f>
        <v>0</v>
      </c>
      <c r="BC1270" s="1"/>
      <c r="BD1270" s="1"/>
      <c r="BE1270" s="1"/>
    </row>
    <row r="1271" spans="1:57" x14ac:dyDescent="0.25">
      <c r="A1271" s="1"/>
      <c r="B1271" s="1"/>
      <c r="Q1271" s="1"/>
      <c r="R1271" s="1"/>
      <c r="S1271" s="1"/>
      <c r="U1271" s="1"/>
      <c r="V1271" s="1"/>
      <c r="W1271" s="1"/>
      <c r="X1271" s="1"/>
      <c r="Y1271" s="1"/>
      <c r="Z1271" s="1">
        <f>Table1913[[#This Row],[Quantity2]]*Table1913[[#This Row],[U Cost]]</f>
        <v>0</v>
      </c>
      <c r="AB1271" s="1"/>
      <c r="AC1271" s="1"/>
      <c r="AD1271" s="1">
        <f t="shared" si="137"/>
        <v>0</v>
      </c>
      <c r="AE1271" s="1"/>
      <c r="AF1271" s="1">
        <f>SUM(Table1913[[#This Row],[Total 
Paid]:[Shipping 
Charged]])</f>
        <v>0</v>
      </c>
      <c r="AG1271" s="1"/>
      <c r="AH1271" s="1"/>
      <c r="AI1271" s="1">
        <f t="shared" si="138"/>
        <v>0</v>
      </c>
      <c r="AK1271" s="1"/>
      <c r="AL1271" s="1"/>
      <c r="AM1271" s="1"/>
      <c r="AN1271" s="1"/>
      <c r="AP1271" s="30"/>
      <c r="AQ1271" s="1"/>
      <c r="AR1271" s="1">
        <f t="shared" ref="AR1271:AR1316" si="140">AQ1271*AP1271</f>
        <v>0</v>
      </c>
      <c r="AS1271" s="1"/>
      <c r="AT1271" s="1"/>
      <c r="AU1271" s="2">
        <f t="shared" si="139"/>
        <v>0</v>
      </c>
      <c r="AW1271" s="1"/>
      <c r="AX1271" s="1"/>
      <c r="AY1271" s="1"/>
      <c r="AZ1271" s="2">
        <f t="shared" si="136"/>
        <v>0</v>
      </c>
      <c r="BA1271" s="2">
        <f>SUM(AF1271,AH1271,-AZ1271,-Table1913[[#This Row],[Sale Fee]])</f>
        <v>0</v>
      </c>
      <c r="BC1271" s="1"/>
      <c r="BD1271" s="1"/>
      <c r="BE1271" s="1"/>
    </row>
    <row r="1272" spans="1:57" x14ac:dyDescent="0.25">
      <c r="A1272" s="1"/>
      <c r="B1272" s="1"/>
      <c r="Q1272" s="1"/>
      <c r="R1272" s="1"/>
      <c r="S1272" s="1"/>
      <c r="U1272" s="1"/>
      <c r="V1272" s="1"/>
      <c r="W1272" s="1"/>
      <c r="X1272" s="1"/>
      <c r="Y1272" s="1"/>
      <c r="Z1272" s="1">
        <f>Table1913[[#This Row],[Quantity2]]*Table1913[[#This Row],[U Cost]]</f>
        <v>0</v>
      </c>
      <c r="AB1272" s="1"/>
      <c r="AC1272" s="1"/>
      <c r="AD1272" s="1">
        <f t="shared" si="137"/>
        <v>0</v>
      </c>
      <c r="AE1272" s="1"/>
      <c r="AF1272" s="1">
        <f>SUM(Table1913[[#This Row],[Total 
Paid]:[Shipping 
Charged]])</f>
        <v>0</v>
      </c>
      <c r="AG1272" s="1"/>
      <c r="AH1272" s="1"/>
      <c r="AI1272" s="1">
        <f t="shared" si="138"/>
        <v>0</v>
      </c>
      <c r="AK1272" s="1"/>
      <c r="AL1272" s="1"/>
      <c r="AM1272" s="1"/>
      <c r="AN1272" s="1"/>
      <c r="AP1272" s="30"/>
      <c r="AQ1272" s="1"/>
      <c r="AR1272" s="1">
        <f t="shared" si="140"/>
        <v>0</v>
      </c>
      <c r="AS1272" s="1"/>
      <c r="AT1272" s="1"/>
      <c r="AU1272" s="2">
        <f t="shared" si="139"/>
        <v>0</v>
      </c>
      <c r="AW1272" s="1"/>
      <c r="AX1272" s="1"/>
      <c r="AY1272" s="1"/>
      <c r="AZ1272" s="2">
        <f t="shared" si="136"/>
        <v>0</v>
      </c>
      <c r="BA1272" s="2">
        <f>SUM(AF1272,AH1272,-AZ1272,-Table1913[[#This Row],[Sale Fee]])</f>
        <v>0</v>
      </c>
      <c r="BC1272" s="1"/>
      <c r="BD1272" s="1"/>
      <c r="BE1272" s="1"/>
    </row>
    <row r="1273" spans="1:57" x14ac:dyDescent="0.25">
      <c r="A1273" s="1"/>
      <c r="B1273" s="1"/>
      <c r="Q1273" s="1"/>
      <c r="R1273" s="1"/>
      <c r="S1273" s="1"/>
      <c r="U1273" s="1"/>
      <c r="V1273" s="1"/>
      <c r="W1273" s="1"/>
      <c r="X1273" s="1"/>
      <c r="Y1273" s="1"/>
      <c r="Z1273" s="1">
        <f>Table1913[[#This Row],[Quantity2]]*Table1913[[#This Row],[U Cost]]</f>
        <v>0</v>
      </c>
      <c r="AB1273" s="1"/>
      <c r="AC1273" s="1"/>
      <c r="AD1273" s="1">
        <f t="shared" si="137"/>
        <v>0</v>
      </c>
      <c r="AE1273" s="1"/>
      <c r="AF1273" s="1">
        <f>SUM(Table1913[[#This Row],[Total 
Paid]:[Shipping 
Charged]])</f>
        <v>0</v>
      </c>
      <c r="AG1273" s="1"/>
      <c r="AH1273" s="1"/>
      <c r="AI1273" s="1">
        <f t="shared" si="138"/>
        <v>0</v>
      </c>
      <c r="AK1273" s="1"/>
      <c r="AL1273" s="1"/>
      <c r="AM1273" s="1"/>
      <c r="AN1273" s="1"/>
      <c r="AP1273" s="30"/>
      <c r="AQ1273" s="1"/>
      <c r="AR1273" s="1">
        <f t="shared" si="140"/>
        <v>0</v>
      </c>
      <c r="AS1273" s="1"/>
      <c r="AT1273" s="1"/>
      <c r="AU1273" s="2">
        <f t="shared" si="139"/>
        <v>0</v>
      </c>
      <c r="AW1273" s="1"/>
      <c r="AX1273" s="1"/>
      <c r="AY1273" s="1"/>
      <c r="AZ1273" s="2">
        <f t="shared" si="136"/>
        <v>0</v>
      </c>
      <c r="BA1273" s="2">
        <f>SUM(AF1273,AH1273,-AZ1273,-Table1913[[#This Row],[Sale Fee]])</f>
        <v>0</v>
      </c>
      <c r="BC1273" s="1"/>
      <c r="BD1273" s="1"/>
      <c r="BE1273" s="1"/>
    </row>
    <row r="1274" spans="1:57" x14ac:dyDescent="0.25">
      <c r="A1274" s="1"/>
      <c r="B1274" s="1"/>
      <c r="Q1274" s="1"/>
      <c r="R1274" s="1"/>
      <c r="S1274" s="1"/>
      <c r="U1274" s="1"/>
      <c r="V1274" s="1"/>
      <c r="W1274" s="1"/>
      <c r="X1274" s="1"/>
      <c r="Y1274" s="1"/>
      <c r="Z1274" s="1">
        <f>Table1913[[#This Row],[Quantity2]]*Table1913[[#This Row],[U Cost]]</f>
        <v>0</v>
      </c>
      <c r="AB1274" s="1"/>
      <c r="AC1274" s="1"/>
      <c r="AD1274" s="1">
        <f t="shared" si="137"/>
        <v>0</v>
      </c>
      <c r="AE1274" s="1"/>
      <c r="AF1274" s="1">
        <f>SUM(Table1913[[#This Row],[Total 
Paid]:[Shipping 
Charged]])</f>
        <v>0</v>
      </c>
      <c r="AG1274" s="1"/>
      <c r="AH1274" s="1"/>
      <c r="AI1274" s="1">
        <f t="shared" si="138"/>
        <v>0</v>
      </c>
      <c r="AK1274" s="1"/>
      <c r="AL1274" s="1"/>
      <c r="AM1274" s="1"/>
      <c r="AN1274" s="1"/>
      <c r="AP1274" s="30"/>
      <c r="AQ1274" s="1"/>
      <c r="AR1274" s="1">
        <f t="shared" si="140"/>
        <v>0</v>
      </c>
      <c r="AS1274" s="1"/>
      <c r="AT1274" s="1"/>
      <c r="AU1274" s="2">
        <f t="shared" si="139"/>
        <v>0</v>
      </c>
      <c r="AW1274" s="1"/>
      <c r="AX1274" s="1"/>
      <c r="AY1274" s="1"/>
      <c r="AZ1274" s="2">
        <f t="shared" si="136"/>
        <v>0</v>
      </c>
      <c r="BA1274" s="2">
        <f>SUM(AF1274,AH1274,-AZ1274,-Table1913[[#This Row],[Sale Fee]])</f>
        <v>0</v>
      </c>
      <c r="BC1274" s="1"/>
      <c r="BD1274" s="1"/>
      <c r="BE1274" s="1"/>
    </row>
    <row r="1275" spans="1:57" x14ac:dyDescent="0.25">
      <c r="A1275" s="1"/>
      <c r="B1275" s="1"/>
      <c r="Q1275" s="1"/>
      <c r="R1275" s="1"/>
      <c r="S1275" s="1"/>
      <c r="U1275" s="1"/>
      <c r="V1275" s="1"/>
      <c r="W1275" s="1"/>
      <c r="X1275" s="1"/>
      <c r="Y1275" s="1"/>
      <c r="Z1275" s="1">
        <f>Table1913[[#This Row],[Quantity2]]*Table1913[[#This Row],[U Cost]]</f>
        <v>0</v>
      </c>
      <c r="AB1275" s="1"/>
      <c r="AC1275" s="1"/>
      <c r="AD1275" s="1">
        <f t="shared" si="137"/>
        <v>0</v>
      </c>
      <c r="AE1275" s="1"/>
      <c r="AF1275" s="1">
        <f>SUM(Table1913[[#This Row],[Total 
Paid]:[Shipping 
Charged]])</f>
        <v>0</v>
      </c>
      <c r="AG1275" s="1"/>
      <c r="AH1275" s="1"/>
      <c r="AI1275" s="1">
        <f t="shared" si="138"/>
        <v>0</v>
      </c>
      <c r="AK1275" s="1"/>
      <c r="AL1275" s="1"/>
      <c r="AM1275" s="1"/>
      <c r="AN1275" s="1"/>
      <c r="AP1275" s="30"/>
      <c r="AQ1275" s="1"/>
      <c r="AR1275" s="1">
        <f t="shared" si="140"/>
        <v>0</v>
      </c>
      <c r="AS1275" s="1"/>
      <c r="AT1275" s="1"/>
      <c r="AU1275" s="2">
        <f t="shared" si="139"/>
        <v>0</v>
      </c>
      <c r="AW1275" s="1"/>
      <c r="AX1275" s="1"/>
      <c r="AY1275" s="1"/>
      <c r="AZ1275" s="2">
        <f t="shared" si="136"/>
        <v>0</v>
      </c>
      <c r="BA1275" s="2">
        <f>SUM(AF1275,AH1275,-AZ1275,-Table1913[[#This Row],[Sale Fee]])</f>
        <v>0</v>
      </c>
      <c r="BC1275" s="1"/>
      <c r="BD1275" s="1"/>
      <c r="BE1275" s="1"/>
    </row>
    <row r="1276" spans="1:57" x14ac:dyDescent="0.25">
      <c r="A1276" s="1"/>
      <c r="B1276" s="1"/>
      <c r="Q1276" s="1"/>
      <c r="R1276" s="1"/>
      <c r="S1276" s="1"/>
      <c r="U1276" s="1"/>
      <c r="V1276" s="1"/>
      <c r="W1276" s="1"/>
      <c r="X1276" s="1"/>
      <c r="Y1276" s="1"/>
      <c r="Z1276" s="1">
        <f>Table1913[[#This Row],[Quantity2]]*Table1913[[#This Row],[U Cost]]</f>
        <v>0</v>
      </c>
      <c r="AB1276" s="1"/>
      <c r="AC1276" s="1"/>
      <c r="AD1276" s="1">
        <f t="shared" si="137"/>
        <v>0</v>
      </c>
      <c r="AE1276" s="1"/>
      <c r="AF1276" s="1">
        <f>SUM(Table1913[[#This Row],[Total 
Paid]:[Shipping 
Charged]])</f>
        <v>0</v>
      </c>
      <c r="AG1276" s="1"/>
      <c r="AH1276" s="1"/>
      <c r="AI1276" s="1">
        <f t="shared" si="138"/>
        <v>0</v>
      </c>
      <c r="AK1276" s="1"/>
      <c r="AL1276" s="1"/>
      <c r="AM1276" s="1"/>
      <c r="AN1276" s="1"/>
      <c r="AP1276" s="30"/>
      <c r="AQ1276" s="1"/>
      <c r="AR1276" s="1">
        <f t="shared" si="140"/>
        <v>0</v>
      </c>
      <c r="AS1276" s="1"/>
      <c r="AT1276" s="1"/>
      <c r="AU1276" s="2">
        <f t="shared" si="139"/>
        <v>0</v>
      </c>
      <c r="AW1276" s="1"/>
      <c r="AX1276" s="1"/>
      <c r="AY1276" s="1"/>
      <c r="AZ1276" s="2">
        <f t="shared" si="136"/>
        <v>0</v>
      </c>
      <c r="BA1276" s="2">
        <f>SUM(AF1276,AH1276,-AZ1276,-Table1913[[#This Row],[Sale Fee]])</f>
        <v>0</v>
      </c>
      <c r="BC1276" s="1"/>
      <c r="BD1276" s="1"/>
      <c r="BE1276" s="1"/>
    </row>
    <row r="1277" spans="1:57" x14ac:dyDescent="0.25">
      <c r="A1277" s="1"/>
      <c r="B1277" s="1"/>
      <c r="Q1277" s="1"/>
      <c r="R1277" s="1"/>
      <c r="S1277" s="1"/>
      <c r="U1277" s="1"/>
      <c r="V1277" s="1"/>
      <c r="W1277" s="1"/>
      <c r="X1277" s="1"/>
      <c r="Y1277" s="1"/>
      <c r="Z1277" s="1">
        <f>Table1913[[#This Row],[Quantity2]]*Table1913[[#This Row],[U Cost]]</f>
        <v>0</v>
      </c>
      <c r="AB1277" s="1"/>
      <c r="AC1277" s="1"/>
      <c r="AD1277" s="1">
        <f t="shared" si="137"/>
        <v>0</v>
      </c>
      <c r="AE1277" s="1"/>
      <c r="AF1277" s="1">
        <f>SUM(Table1913[[#This Row],[Total 
Paid]:[Shipping 
Charged]])</f>
        <v>0</v>
      </c>
      <c r="AG1277" s="1"/>
      <c r="AH1277" s="1"/>
      <c r="AI1277" s="1">
        <f t="shared" si="138"/>
        <v>0</v>
      </c>
      <c r="AK1277" s="1"/>
      <c r="AL1277" s="1"/>
      <c r="AM1277" s="1"/>
      <c r="AN1277" s="1"/>
      <c r="AP1277" s="30"/>
      <c r="AQ1277" s="1"/>
      <c r="AR1277" s="1">
        <f t="shared" si="140"/>
        <v>0</v>
      </c>
      <c r="AS1277" s="1"/>
      <c r="AT1277" s="1"/>
      <c r="AU1277" s="2">
        <f t="shared" si="139"/>
        <v>0</v>
      </c>
      <c r="AW1277" s="1"/>
      <c r="AX1277" s="1"/>
      <c r="AY1277" s="1"/>
      <c r="AZ1277" s="2">
        <f t="shared" si="136"/>
        <v>0</v>
      </c>
      <c r="BA1277" s="2">
        <f>SUM(AF1277,AH1277,-AZ1277,-Table1913[[#This Row],[Sale Fee]])</f>
        <v>0</v>
      </c>
      <c r="BC1277" s="1"/>
      <c r="BD1277" s="1"/>
      <c r="BE1277" s="1"/>
    </row>
    <row r="1278" spans="1:57" x14ac:dyDescent="0.25">
      <c r="A1278" s="1"/>
      <c r="B1278" s="1"/>
      <c r="Q1278" s="1"/>
      <c r="R1278" s="1"/>
      <c r="S1278" s="1"/>
      <c r="U1278" s="1"/>
      <c r="V1278" s="1"/>
      <c r="W1278" s="1"/>
      <c r="X1278" s="1"/>
      <c r="Y1278" s="1"/>
      <c r="Z1278" s="1">
        <f>Table1913[[#This Row],[Quantity2]]*Table1913[[#This Row],[U Cost]]</f>
        <v>0</v>
      </c>
      <c r="AB1278" s="1"/>
      <c r="AC1278" s="1"/>
      <c r="AD1278" s="1">
        <f t="shared" si="137"/>
        <v>0</v>
      </c>
      <c r="AE1278" s="1"/>
      <c r="AF1278" s="1">
        <f>SUM(Table1913[[#This Row],[Total 
Paid]:[Shipping 
Charged]])</f>
        <v>0</v>
      </c>
      <c r="AG1278" s="1"/>
      <c r="AH1278" s="1"/>
      <c r="AI1278" s="1">
        <f t="shared" si="138"/>
        <v>0</v>
      </c>
      <c r="AK1278" s="1"/>
      <c r="AL1278" s="1"/>
      <c r="AM1278" s="1"/>
      <c r="AN1278" s="1"/>
      <c r="AP1278" s="30"/>
      <c r="AQ1278" s="1"/>
      <c r="AR1278" s="1">
        <f t="shared" si="140"/>
        <v>0</v>
      </c>
      <c r="AS1278" s="1"/>
      <c r="AT1278" s="1"/>
      <c r="AU1278" s="2">
        <f t="shared" si="139"/>
        <v>0</v>
      </c>
      <c r="AW1278" s="1"/>
      <c r="AX1278" s="1"/>
      <c r="AY1278" s="1"/>
      <c r="AZ1278" s="2">
        <f t="shared" si="136"/>
        <v>0</v>
      </c>
      <c r="BA1278" s="2">
        <f>SUM(AF1278,AH1278,-AZ1278,-Table1913[[#This Row],[Sale Fee]])</f>
        <v>0</v>
      </c>
      <c r="BC1278" s="1"/>
      <c r="BD1278" s="1"/>
      <c r="BE1278" s="1"/>
    </row>
    <row r="1279" spans="1:57" x14ac:dyDescent="0.25">
      <c r="A1279" s="1"/>
      <c r="B1279" s="1"/>
      <c r="Q1279" s="1"/>
      <c r="R1279" s="1"/>
      <c r="S1279" s="1"/>
      <c r="U1279" s="1"/>
      <c r="V1279" s="1"/>
      <c r="W1279" s="1"/>
      <c r="X1279" s="1"/>
      <c r="Y1279" s="1"/>
      <c r="Z1279" s="1">
        <f>Table1913[[#This Row],[Quantity2]]*Table1913[[#This Row],[U Cost]]</f>
        <v>0</v>
      </c>
      <c r="AB1279" s="1"/>
      <c r="AC1279" s="1"/>
      <c r="AD1279" s="1">
        <f t="shared" si="137"/>
        <v>0</v>
      </c>
      <c r="AE1279" s="1"/>
      <c r="AF1279" s="1">
        <f>SUM(Table1913[[#This Row],[Total 
Paid]:[Shipping 
Charged]])</f>
        <v>0</v>
      </c>
      <c r="AG1279" s="1"/>
      <c r="AH1279" s="1"/>
      <c r="AI1279" s="1">
        <f t="shared" si="138"/>
        <v>0</v>
      </c>
      <c r="AK1279" s="1"/>
      <c r="AL1279" s="1"/>
      <c r="AM1279" s="1"/>
      <c r="AN1279" s="1"/>
      <c r="AP1279" s="30"/>
      <c r="AQ1279" s="1"/>
      <c r="AR1279" s="1">
        <f t="shared" si="140"/>
        <v>0</v>
      </c>
      <c r="AS1279" s="1"/>
      <c r="AT1279" s="1"/>
      <c r="AU1279" s="2">
        <f t="shared" si="139"/>
        <v>0</v>
      </c>
      <c r="AW1279" s="1"/>
      <c r="AX1279" s="1"/>
      <c r="AY1279" s="1"/>
      <c r="AZ1279" s="2">
        <f t="shared" si="136"/>
        <v>0</v>
      </c>
      <c r="BA1279" s="2">
        <f>SUM(AF1279,AH1279,-AZ1279,-Table1913[[#This Row],[Sale Fee]])</f>
        <v>0</v>
      </c>
      <c r="BC1279" s="1"/>
      <c r="BD1279" s="1"/>
      <c r="BE1279" s="1"/>
    </row>
    <row r="1280" spans="1:57" x14ac:dyDescent="0.25">
      <c r="A1280" s="1"/>
      <c r="B1280" s="1"/>
      <c r="Q1280" s="1"/>
      <c r="R1280" s="1"/>
      <c r="S1280" s="1"/>
      <c r="U1280" s="1"/>
      <c r="V1280" s="1"/>
      <c r="W1280" s="1"/>
      <c r="X1280" s="1"/>
      <c r="Y1280" s="1"/>
      <c r="Z1280" s="1">
        <f>Table1913[[#This Row],[Quantity2]]*Table1913[[#This Row],[U Cost]]</f>
        <v>0</v>
      </c>
      <c r="AB1280" s="1"/>
      <c r="AC1280" s="1"/>
      <c r="AD1280" s="1">
        <f t="shared" si="137"/>
        <v>0</v>
      </c>
      <c r="AE1280" s="1"/>
      <c r="AF1280" s="1">
        <f>SUM(Table1913[[#This Row],[Total 
Paid]:[Shipping 
Charged]])</f>
        <v>0</v>
      </c>
      <c r="AG1280" s="1"/>
      <c r="AH1280" s="1"/>
      <c r="AI1280" s="1">
        <f t="shared" si="138"/>
        <v>0</v>
      </c>
      <c r="AK1280" s="1"/>
      <c r="AL1280" s="1"/>
      <c r="AM1280" s="1"/>
      <c r="AN1280" s="1"/>
      <c r="AP1280" s="30"/>
      <c r="AQ1280" s="1"/>
      <c r="AR1280" s="1">
        <f t="shared" si="140"/>
        <v>0</v>
      </c>
      <c r="AS1280" s="1"/>
      <c r="AT1280" s="1"/>
      <c r="AU1280" s="2">
        <f t="shared" si="139"/>
        <v>0</v>
      </c>
      <c r="AW1280" s="1"/>
      <c r="AX1280" s="1"/>
      <c r="AY1280" s="1"/>
      <c r="AZ1280" s="2">
        <f t="shared" si="136"/>
        <v>0</v>
      </c>
      <c r="BA1280" s="2">
        <f>SUM(AF1280,AH1280,-AZ1280,-Table1913[[#This Row],[Sale Fee]])</f>
        <v>0</v>
      </c>
      <c r="BC1280" s="1"/>
      <c r="BD1280" s="1"/>
      <c r="BE1280" s="1"/>
    </row>
    <row r="1281" spans="1:57" x14ac:dyDescent="0.25">
      <c r="A1281" s="1"/>
      <c r="B1281" s="1"/>
      <c r="Q1281" s="1"/>
      <c r="R1281" s="1"/>
      <c r="S1281" s="1"/>
      <c r="U1281" s="1"/>
      <c r="V1281" s="1"/>
      <c r="W1281" s="1"/>
      <c r="X1281" s="1"/>
      <c r="Y1281" s="1"/>
      <c r="Z1281" s="1">
        <f>Table1913[[#This Row],[Quantity2]]*Table1913[[#This Row],[U Cost]]</f>
        <v>0</v>
      </c>
      <c r="AB1281" s="1"/>
      <c r="AC1281" s="1"/>
      <c r="AD1281" s="1">
        <f t="shared" si="137"/>
        <v>0</v>
      </c>
      <c r="AE1281" s="1"/>
      <c r="AF1281" s="1">
        <f>SUM(Table1913[[#This Row],[Total 
Paid]:[Shipping 
Charged]])</f>
        <v>0</v>
      </c>
      <c r="AG1281" s="1"/>
      <c r="AH1281" s="1"/>
      <c r="AI1281" s="1">
        <f t="shared" si="138"/>
        <v>0</v>
      </c>
      <c r="AK1281" s="1"/>
      <c r="AL1281" s="1"/>
      <c r="AM1281" s="1"/>
      <c r="AN1281" s="1"/>
      <c r="AP1281" s="30"/>
      <c r="AQ1281" s="1"/>
      <c r="AR1281" s="1">
        <f t="shared" si="140"/>
        <v>0</v>
      </c>
      <c r="AS1281" s="1"/>
      <c r="AT1281" s="1"/>
      <c r="AU1281" s="2">
        <f t="shared" si="139"/>
        <v>0</v>
      </c>
      <c r="AW1281" s="1"/>
      <c r="AX1281" s="1"/>
      <c r="AY1281" s="1"/>
      <c r="AZ1281" s="2">
        <f t="shared" si="136"/>
        <v>0</v>
      </c>
      <c r="BA1281" s="2">
        <f>SUM(AF1281,AH1281,-AZ1281,-Table1913[[#This Row],[Sale Fee]])</f>
        <v>0</v>
      </c>
      <c r="BC1281" s="1"/>
      <c r="BD1281" s="1"/>
      <c r="BE1281" s="1"/>
    </row>
    <row r="1282" spans="1:57" x14ac:dyDescent="0.25">
      <c r="A1282" s="1"/>
      <c r="B1282" s="1"/>
      <c r="Q1282" s="1"/>
      <c r="R1282" s="1"/>
      <c r="S1282" s="1"/>
      <c r="U1282" s="1"/>
      <c r="V1282" s="1"/>
      <c r="W1282" s="1"/>
      <c r="X1282" s="1"/>
      <c r="Y1282" s="1"/>
      <c r="Z1282" s="1">
        <f>Table1913[[#This Row],[Quantity2]]*Table1913[[#This Row],[U Cost]]</f>
        <v>0</v>
      </c>
      <c r="AB1282" s="1"/>
      <c r="AC1282" s="1"/>
      <c r="AD1282" s="1">
        <f t="shared" si="137"/>
        <v>0</v>
      </c>
      <c r="AE1282" s="1"/>
      <c r="AF1282" s="1">
        <f>SUM(Table1913[[#This Row],[Total 
Paid]:[Shipping 
Charged]])</f>
        <v>0</v>
      </c>
      <c r="AG1282" s="1"/>
      <c r="AH1282" s="1"/>
      <c r="AI1282" s="1">
        <f t="shared" si="138"/>
        <v>0</v>
      </c>
      <c r="AK1282" s="1"/>
      <c r="AL1282" s="1"/>
      <c r="AM1282" s="1"/>
      <c r="AN1282" s="1"/>
      <c r="AP1282" s="30"/>
      <c r="AQ1282" s="1"/>
      <c r="AR1282" s="1">
        <f t="shared" si="140"/>
        <v>0</v>
      </c>
      <c r="AS1282" s="1"/>
      <c r="AT1282" s="1"/>
      <c r="AU1282" s="2">
        <f t="shared" si="139"/>
        <v>0</v>
      </c>
      <c r="AW1282" s="1"/>
      <c r="AX1282" s="1"/>
      <c r="AY1282" s="1"/>
      <c r="AZ1282" s="2">
        <f t="shared" si="136"/>
        <v>0</v>
      </c>
      <c r="BA1282" s="2">
        <f>SUM(AF1282,AH1282,-AZ1282,-Table1913[[#This Row],[Sale Fee]])</f>
        <v>0</v>
      </c>
      <c r="BC1282" s="1"/>
      <c r="BD1282" s="1"/>
      <c r="BE1282" s="1"/>
    </row>
    <row r="1283" spans="1:57" x14ac:dyDescent="0.25">
      <c r="A1283" s="1"/>
      <c r="B1283" s="1"/>
      <c r="Q1283" s="1"/>
      <c r="R1283" s="1"/>
      <c r="S1283" s="1"/>
      <c r="U1283" s="1"/>
      <c r="V1283" s="1"/>
      <c r="W1283" s="1"/>
      <c r="X1283" s="1"/>
      <c r="Y1283" s="1"/>
      <c r="Z1283" s="1">
        <f>Table1913[[#This Row],[Quantity2]]*Table1913[[#This Row],[U Cost]]</f>
        <v>0</v>
      </c>
      <c r="AB1283" s="1"/>
      <c r="AC1283" s="1"/>
      <c r="AD1283" s="1">
        <f t="shared" si="137"/>
        <v>0</v>
      </c>
      <c r="AE1283" s="1"/>
      <c r="AF1283" s="1">
        <f>SUM(Table1913[[#This Row],[Total 
Paid]:[Shipping 
Charged]])</f>
        <v>0</v>
      </c>
      <c r="AG1283" s="1"/>
      <c r="AH1283" s="1"/>
      <c r="AI1283" s="1">
        <f t="shared" si="138"/>
        <v>0</v>
      </c>
      <c r="AK1283" s="1"/>
      <c r="AL1283" s="1"/>
      <c r="AM1283" s="1"/>
      <c r="AN1283" s="1"/>
      <c r="AP1283" s="30"/>
      <c r="AQ1283" s="1"/>
      <c r="AR1283" s="1">
        <f t="shared" si="140"/>
        <v>0</v>
      </c>
      <c r="AS1283" s="1"/>
      <c r="AT1283" s="1"/>
      <c r="AU1283" s="2">
        <f t="shared" si="139"/>
        <v>0</v>
      </c>
      <c r="AW1283" s="1"/>
      <c r="AX1283" s="1"/>
      <c r="AY1283" s="1"/>
      <c r="AZ1283" s="2">
        <f t="shared" si="136"/>
        <v>0</v>
      </c>
      <c r="BA1283" s="2">
        <f>SUM(AF1283,AH1283,-AZ1283,-Table1913[[#This Row],[Sale Fee]])</f>
        <v>0</v>
      </c>
      <c r="BC1283" s="1"/>
      <c r="BD1283" s="1"/>
      <c r="BE1283" s="1"/>
    </row>
    <row r="1284" spans="1:57" x14ac:dyDescent="0.25">
      <c r="A1284" s="1"/>
      <c r="B1284" s="1"/>
      <c r="Q1284" s="1"/>
      <c r="R1284" s="1"/>
      <c r="S1284" s="1"/>
      <c r="U1284" s="1"/>
      <c r="V1284" s="1"/>
      <c r="W1284" s="1"/>
      <c r="X1284" s="1"/>
      <c r="Y1284" s="1"/>
      <c r="Z1284" s="1">
        <f>Table1913[[#This Row],[Quantity2]]*Table1913[[#This Row],[U Cost]]</f>
        <v>0</v>
      </c>
      <c r="AB1284" s="1"/>
      <c r="AC1284" s="1"/>
      <c r="AD1284" s="1">
        <f t="shared" si="137"/>
        <v>0</v>
      </c>
      <c r="AE1284" s="1"/>
      <c r="AF1284" s="1">
        <f>SUM(Table1913[[#This Row],[Total 
Paid]:[Shipping 
Charged]])</f>
        <v>0</v>
      </c>
      <c r="AG1284" s="1"/>
      <c r="AH1284" s="1"/>
      <c r="AI1284" s="1">
        <f t="shared" si="138"/>
        <v>0</v>
      </c>
      <c r="AK1284" s="1"/>
      <c r="AL1284" s="1"/>
      <c r="AM1284" s="1"/>
      <c r="AN1284" s="1"/>
      <c r="AP1284" s="30"/>
      <c r="AQ1284" s="1"/>
      <c r="AR1284" s="1">
        <f t="shared" si="140"/>
        <v>0</v>
      </c>
      <c r="AS1284" s="1"/>
      <c r="AT1284" s="1"/>
      <c r="AU1284" s="2">
        <f t="shared" si="139"/>
        <v>0</v>
      </c>
      <c r="AW1284" s="1"/>
      <c r="AX1284" s="1"/>
      <c r="AY1284" s="1"/>
      <c r="AZ1284" s="2">
        <f t="shared" si="136"/>
        <v>0</v>
      </c>
      <c r="BA1284" s="2">
        <f>SUM(AF1284,AH1284,-AZ1284,-Table1913[[#This Row],[Sale Fee]])</f>
        <v>0</v>
      </c>
      <c r="BC1284" s="1"/>
      <c r="BD1284" s="1"/>
      <c r="BE1284" s="1"/>
    </row>
    <row r="1285" spans="1:57" x14ac:dyDescent="0.25">
      <c r="A1285" s="1"/>
      <c r="B1285" s="1"/>
      <c r="Q1285" s="1"/>
      <c r="R1285" s="1"/>
      <c r="S1285" s="1"/>
      <c r="U1285" s="1"/>
      <c r="V1285" s="1"/>
      <c r="W1285" s="1"/>
      <c r="X1285" s="1"/>
      <c r="Y1285" s="1"/>
      <c r="Z1285" s="1">
        <f>Table1913[[#This Row],[Quantity2]]*Table1913[[#This Row],[U Cost]]</f>
        <v>0</v>
      </c>
      <c r="AB1285" s="1"/>
      <c r="AC1285" s="1"/>
      <c r="AD1285" s="1">
        <f t="shared" si="137"/>
        <v>0</v>
      </c>
      <c r="AE1285" s="1"/>
      <c r="AF1285" s="1">
        <f>SUM(Table1913[[#This Row],[Total 
Paid]:[Shipping 
Charged]])</f>
        <v>0</v>
      </c>
      <c r="AG1285" s="1"/>
      <c r="AH1285" s="1"/>
      <c r="AI1285" s="1">
        <f t="shared" si="138"/>
        <v>0</v>
      </c>
      <c r="AK1285" s="1"/>
      <c r="AL1285" s="1"/>
      <c r="AM1285" s="1"/>
      <c r="AN1285" s="1"/>
      <c r="AP1285" s="30"/>
      <c r="AQ1285" s="1"/>
      <c r="AR1285" s="1">
        <f t="shared" si="140"/>
        <v>0</v>
      </c>
      <c r="AS1285" s="1"/>
      <c r="AT1285" s="1"/>
      <c r="AU1285" s="2">
        <f t="shared" si="139"/>
        <v>0</v>
      </c>
      <c r="AW1285" s="1"/>
      <c r="AX1285" s="1"/>
      <c r="AY1285" s="1"/>
      <c r="AZ1285" s="2">
        <f t="shared" si="136"/>
        <v>0</v>
      </c>
      <c r="BA1285" s="2">
        <f>SUM(AF1285,AH1285,-AZ1285,-Table1913[[#This Row],[Sale Fee]])</f>
        <v>0</v>
      </c>
      <c r="BC1285" s="1"/>
      <c r="BD1285" s="1"/>
      <c r="BE1285" s="1"/>
    </row>
    <row r="1286" spans="1:57" x14ac:dyDescent="0.25">
      <c r="A1286" s="1"/>
      <c r="B1286" s="1"/>
      <c r="Q1286" s="1"/>
      <c r="R1286" s="1"/>
      <c r="S1286" s="1"/>
      <c r="U1286" s="1"/>
      <c r="V1286" s="1"/>
      <c r="W1286" s="1"/>
      <c r="X1286" s="1"/>
      <c r="Y1286" s="1"/>
      <c r="Z1286" s="1">
        <f>Table1913[[#This Row],[Quantity2]]*Table1913[[#This Row],[U Cost]]</f>
        <v>0</v>
      </c>
      <c r="AB1286" s="1"/>
      <c r="AC1286" s="1"/>
      <c r="AD1286" s="1">
        <f t="shared" si="137"/>
        <v>0</v>
      </c>
      <c r="AE1286" s="1"/>
      <c r="AF1286" s="1">
        <f>SUM(Table1913[[#This Row],[Total 
Paid]:[Shipping 
Charged]])</f>
        <v>0</v>
      </c>
      <c r="AG1286" s="1"/>
      <c r="AH1286" s="1"/>
      <c r="AI1286" s="1">
        <f t="shared" si="138"/>
        <v>0</v>
      </c>
      <c r="AK1286" s="1"/>
      <c r="AL1286" s="1"/>
      <c r="AM1286" s="1"/>
      <c r="AN1286" s="1"/>
      <c r="AP1286" s="30"/>
      <c r="AQ1286" s="1"/>
      <c r="AR1286" s="1">
        <f t="shared" si="140"/>
        <v>0</v>
      </c>
      <c r="AS1286" s="1"/>
      <c r="AT1286" s="1"/>
      <c r="AU1286" s="2">
        <f t="shared" si="139"/>
        <v>0</v>
      </c>
      <c r="AW1286" s="1"/>
      <c r="AX1286" s="1"/>
      <c r="AY1286" s="1"/>
      <c r="AZ1286" s="2">
        <f t="shared" si="136"/>
        <v>0</v>
      </c>
      <c r="BA1286" s="2">
        <f>SUM(AF1286,AH1286,-AZ1286,-Table1913[[#This Row],[Sale Fee]])</f>
        <v>0</v>
      </c>
      <c r="BC1286" s="1"/>
      <c r="BD1286" s="1"/>
      <c r="BE1286" s="1"/>
    </row>
    <row r="1287" spans="1:57" x14ac:dyDescent="0.25">
      <c r="A1287" s="1"/>
      <c r="B1287" s="1"/>
      <c r="Q1287" s="1"/>
      <c r="R1287" s="1"/>
      <c r="S1287" s="1"/>
      <c r="U1287" s="1"/>
      <c r="V1287" s="1"/>
      <c r="W1287" s="1"/>
      <c r="X1287" s="1"/>
      <c r="Y1287" s="1"/>
      <c r="Z1287" s="1">
        <f>Table1913[[#This Row],[Quantity2]]*Table1913[[#This Row],[U Cost]]</f>
        <v>0</v>
      </c>
      <c r="AB1287" s="1"/>
      <c r="AC1287" s="1"/>
      <c r="AD1287" s="1">
        <f t="shared" si="137"/>
        <v>0</v>
      </c>
      <c r="AE1287" s="1"/>
      <c r="AF1287" s="1">
        <f>SUM(Table1913[[#This Row],[Total 
Paid]:[Shipping 
Charged]])</f>
        <v>0</v>
      </c>
      <c r="AG1287" s="1"/>
      <c r="AH1287" s="1"/>
      <c r="AI1287" s="1">
        <f t="shared" si="138"/>
        <v>0</v>
      </c>
      <c r="AK1287" s="1"/>
      <c r="AL1287" s="1"/>
      <c r="AM1287" s="1"/>
      <c r="AN1287" s="1"/>
      <c r="AP1287" s="30"/>
      <c r="AQ1287" s="1"/>
      <c r="AR1287" s="1">
        <f t="shared" si="140"/>
        <v>0</v>
      </c>
      <c r="AS1287" s="1"/>
      <c r="AT1287" s="1"/>
      <c r="AU1287" s="2">
        <f t="shared" si="139"/>
        <v>0</v>
      </c>
      <c r="AW1287" s="1"/>
      <c r="AX1287" s="1"/>
      <c r="AY1287" s="1"/>
      <c r="AZ1287" s="2">
        <f t="shared" si="136"/>
        <v>0</v>
      </c>
      <c r="BA1287" s="2">
        <f>SUM(AF1287,AH1287,-AZ1287,-Table1913[[#This Row],[Sale Fee]])</f>
        <v>0</v>
      </c>
      <c r="BC1287" s="1"/>
      <c r="BD1287" s="1"/>
      <c r="BE1287" s="1"/>
    </row>
    <row r="1288" spans="1:57" x14ac:dyDescent="0.25">
      <c r="A1288" s="1"/>
      <c r="B1288" s="1"/>
      <c r="Q1288" s="1"/>
      <c r="R1288" s="1"/>
      <c r="S1288" s="1"/>
      <c r="U1288" s="1"/>
      <c r="V1288" s="1"/>
      <c r="W1288" s="1"/>
      <c r="X1288" s="1"/>
      <c r="Y1288" s="1"/>
      <c r="Z1288" s="1">
        <f>Table1913[[#This Row],[Quantity2]]*Table1913[[#This Row],[U Cost]]</f>
        <v>0</v>
      </c>
      <c r="AB1288" s="1"/>
      <c r="AC1288" s="1"/>
      <c r="AD1288" s="1">
        <f t="shared" si="137"/>
        <v>0</v>
      </c>
      <c r="AE1288" s="1"/>
      <c r="AF1288" s="1">
        <f>SUM(Table1913[[#This Row],[Total 
Paid]:[Shipping 
Charged]])</f>
        <v>0</v>
      </c>
      <c r="AG1288" s="1"/>
      <c r="AH1288" s="1"/>
      <c r="AI1288" s="1">
        <f t="shared" si="138"/>
        <v>0</v>
      </c>
      <c r="AK1288" s="1"/>
      <c r="AL1288" s="1"/>
      <c r="AM1288" s="1"/>
      <c r="AN1288" s="1"/>
      <c r="AP1288" s="30"/>
      <c r="AQ1288" s="1"/>
      <c r="AR1288" s="1">
        <f t="shared" si="140"/>
        <v>0</v>
      </c>
      <c r="AS1288" s="1"/>
      <c r="AT1288" s="1"/>
      <c r="AU1288" s="2">
        <f t="shared" si="139"/>
        <v>0</v>
      </c>
      <c r="AW1288" s="1"/>
      <c r="AX1288" s="1"/>
      <c r="AY1288" s="1"/>
      <c r="AZ1288" s="2">
        <f t="shared" si="136"/>
        <v>0</v>
      </c>
      <c r="BA1288" s="2">
        <f>SUM(AF1288,AH1288,-AZ1288,-Table1913[[#This Row],[Sale Fee]])</f>
        <v>0</v>
      </c>
      <c r="BC1288" s="1"/>
      <c r="BD1288" s="1"/>
      <c r="BE1288" s="1"/>
    </row>
    <row r="1289" spans="1:57" x14ac:dyDescent="0.25">
      <c r="A1289" s="1"/>
      <c r="B1289" s="1"/>
      <c r="Q1289" s="1"/>
      <c r="R1289" s="1"/>
      <c r="S1289" s="1"/>
      <c r="U1289" s="1"/>
      <c r="V1289" s="1"/>
      <c r="W1289" s="1"/>
      <c r="X1289" s="1"/>
      <c r="Y1289" s="1"/>
      <c r="Z1289" s="1">
        <f>Table1913[[#This Row],[Quantity2]]*Table1913[[#This Row],[U Cost]]</f>
        <v>0</v>
      </c>
      <c r="AB1289" s="1"/>
      <c r="AC1289" s="1"/>
      <c r="AD1289" s="1">
        <f t="shared" si="137"/>
        <v>0</v>
      </c>
      <c r="AE1289" s="1"/>
      <c r="AF1289" s="1">
        <f>SUM(Table1913[[#This Row],[Total 
Paid]:[Shipping 
Charged]])</f>
        <v>0</v>
      </c>
      <c r="AG1289" s="1"/>
      <c r="AH1289" s="1"/>
      <c r="AI1289" s="1">
        <f t="shared" si="138"/>
        <v>0</v>
      </c>
      <c r="AK1289" s="1"/>
      <c r="AL1289" s="1"/>
      <c r="AM1289" s="1"/>
      <c r="AN1289" s="1"/>
      <c r="AP1289" s="30"/>
      <c r="AQ1289" s="1"/>
      <c r="AR1289" s="1">
        <f t="shared" si="140"/>
        <v>0</v>
      </c>
      <c r="AS1289" s="1"/>
      <c r="AT1289" s="1"/>
      <c r="AU1289" s="2">
        <f t="shared" si="139"/>
        <v>0</v>
      </c>
      <c r="AW1289" s="1"/>
      <c r="AX1289" s="1"/>
      <c r="AY1289" s="1"/>
      <c r="AZ1289" s="2">
        <f t="shared" si="136"/>
        <v>0</v>
      </c>
      <c r="BA1289" s="2">
        <f>SUM(AF1289,AH1289,-AZ1289,-Table1913[[#This Row],[Sale Fee]])</f>
        <v>0</v>
      </c>
      <c r="BC1289" s="1"/>
      <c r="BD1289" s="1"/>
      <c r="BE1289" s="1"/>
    </row>
    <row r="1290" spans="1:57" x14ac:dyDescent="0.25">
      <c r="A1290" s="1"/>
      <c r="B1290" s="1"/>
      <c r="Q1290" s="1"/>
      <c r="R1290" s="1"/>
      <c r="S1290" s="1"/>
      <c r="U1290" s="1"/>
      <c r="V1290" s="1"/>
      <c r="W1290" s="1"/>
      <c r="X1290" s="1"/>
      <c r="Y1290" s="1"/>
      <c r="Z1290" s="1">
        <f>Table1913[[#This Row],[Quantity2]]*Table1913[[#This Row],[U Cost]]</f>
        <v>0</v>
      </c>
      <c r="AB1290" s="1"/>
      <c r="AC1290" s="1"/>
      <c r="AD1290" s="1">
        <f t="shared" si="137"/>
        <v>0</v>
      </c>
      <c r="AE1290" s="1"/>
      <c r="AF1290" s="1">
        <f>SUM(Table1913[[#This Row],[Total 
Paid]:[Shipping 
Charged]])</f>
        <v>0</v>
      </c>
      <c r="AG1290" s="1"/>
      <c r="AH1290" s="1"/>
      <c r="AI1290" s="1">
        <f t="shared" si="138"/>
        <v>0</v>
      </c>
      <c r="AK1290" s="1"/>
      <c r="AL1290" s="1"/>
      <c r="AM1290" s="1"/>
      <c r="AN1290" s="1"/>
      <c r="AP1290" s="30"/>
      <c r="AQ1290" s="1"/>
      <c r="AR1290" s="1">
        <f t="shared" si="140"/>
        <v>0</v>
      </c>
      <c r="AS1290" s="1"/>
      <c r="AT1290" s="1"/>
      <c r="AU1290" s="2">
        <f t="shared" si="139"/>
        <v>0</v>
      </c>
      <c r="AW1290" s="1"/>
      <c r="AX1290" s="1"/>
      <c r="AY1290" s="1"/>
      <c r="AZ1290" s="2">
        <f t="shared" si="136"/>
        <v>0</v>
      </c>
      <c r="BA1290" s="2">
        <f>SUM(AF1290,AH1290,-AZ1290,-Table1913[[#This Row],[Sale Fee]])</f>
        <v>0</v>
      </c>
      <c r="BC1290" s="1"/>
      <c r="BD1290" s="1"/>
      <c r="BE1290" s="1"/>
    </row>
    <row r="1291" spans="1:57" x14ac:dyDescent="0.25">
      <c r="A1291" s="1"/>
      <c r="B1291" s="1"/>
      <c r="Q1291" s="1"/>
      <c r="R1291" s="1"/>
      <c r="S1291" s="1"/>
      <c r="U1291" s="1"/>
      <c r="V1291" s="1"/>
      <c r="W1291" s="1"/>
      <c r="X1291" s="1"/>
      <c r="Y1291" s="1"/>
      <c r="Z1291" s="1">
        <f>Table1913[[#This Row],[Quantity2]]*Table1913[[#This Row],[U Cost]]</f>
        <v>0</v>
      </c>
      <c r="AB1291" s="1"/>
      <c r="AC1291" s="1"/>
      <c r="AD1291" s="1">
        <f t="shared" si="137"/>
        <v>0</v>
      </c>
      <c r="AE1291" s="1"/>
      <c r="AF1291" s="1">
        <f>SUM(Table1913[[#This Row],[Total 
Paid]:[Shipping 
Charged]])</f>
        <v>0</v>
      </c>
      <c r="AG1291" s="1"/>
      <c r="AH1291" s="1"/>
      <c r="AI1291" s="1">
        <f t="shared" si="138"/>
        <v>0</v>
      </c>
      <c r="AK1291" s="1"/>
      <c r="AL1291" s="1"/>
      <c r="AM1291" s="1"/>
      <c r="AN1291" s="1"/>
      <c r="AP1291" s="30"/>
      <c r="AQ1291" s="1"/>
      <c r="AR1291" s="1">
        <f t="shared" si="140"/>
        <v>0</v>
      </c>
      <c r="AS1291" s="1"/>
      <c r="AT1291" s="1"/>
      <c r="AU1291" s="2">
        <f t="shared" si="139"/>
        <v>0</v>
      </c>
      <c r="AW1291" s="1"/>
      <c r="AX1291" s="1"/>
      <c r="AY1291" s="1"/>
      <c r="AZ1291" s="2">
        <f t="shared" si="136"/>
        <v>0</v>
      </c>
      <c r="BA1291" s="2">
        <f>SUM(AF1291,AH1291,-AZ1291,-Table1913[[#This Row],[Sale Fee]])</f>
        <v>0</v>
      </c>
      <c r="BC1291" s="1"/>
      <c r="BD1291" s="1"/>
      <c r="BE1291" s="1"/>
    </row>
    <row r="1292" spans="1:57" x14ac:dyDescent="0.25">
      <c r="A1292" s="1"/>
      <c r="B1292" s="1"/>
      <c r="Q1292" s="1"/>
      <c r="R1292" s="1"/>
      <c r="S1292" s="1"/>
      <c r="U1292" s="1"/>
      <c r="V1292" s="1"/>
      <c r="W1292" s="1"/>
      <c r="X1292" s="1"/>
      <c r="Y1292" s="1"/>
      <c r="Z1292" s="1">
        <f>Table1913[[#This Row],[Quantity2]]*Table1913[[#This Row],[U Cost]]</f>
        <v>0</v>
      </c>
      <c r="AB1292" s="1"/>
      <c r="AC1292" s="1"/>
      <c r="AD1292" s="1">
        <f t="shared" si="137"/>
        <v>0</v>
      </c>
      <c r="AE1292" s="1"/>
      <c r="AF1292" s="1">
        <f>SUM(Table1913[[#This Row],[Total 
Paid]:[Shipping 
Charged]])</f>
        <v>0</v>
      </c>
      <c r="AG1292" s="1"/>
      <c r="AH1292" s="1"/>
      <c r="AI1292" s="1">
        <f t="shared" si="138"/>
        <v>0</v>
      </c>
      <c r="AK1292" s="1"/>
      <c r="AL1292" s="1"/>
      <c r="AM1292" s="1"/>
      <c r="AN1292" s="1"/>
      <c r="AP1292" s="30"/>
      <c r="AQ1292" s="1"/>
      <c r="AR1292" s="1">
        <f t="shared" si="140"/>
        <v>0</v>
      </c>
      <c r="AS1292" s="1"/>
      <c r="AT1292" s="1"/>
      <c r="AU1292" s="2">
        <f t="shared" si="139"/>
        <v>0</v>
      </c>
      <c r="AW1292" s="1"/>
      <c r="AX1292" s="1"/>
      <c r="AY1292" s="1"/>
      <c r="AZ1292" s="2">
        <f t="shared" si="136"/>
        <v>0</v>
      </c>
      <c r="BA1292" s="2">
        <f>SUM(AF1292,AH1292,-AZ1292,-Table1913[[#This Row],[Sale Fee]])</f>
        <v>0</v>
      </c>
      <c r="BC1292" s="1"/>
      <c r="BD1292" s="1"/>
      <c r="BE1292" s="1"/>
    </row>
    <row r="1293" spans="1:57" x14ac:dyDescent="0.25">
      <c r="A1293" s="1"/>
      <c r="B1293" s="1"/>
      <c r="Q1293" s="1"/>
      <c r="R1293" s="1"/>
      <c r="S1293" s="1"/>
      <c r="U1293" s="1"/>
      <c r="V1293" s="1"/>
      <c r="W1293" s="1"/>
      <c r="X1293" s="1"/>
      <c r="Y1293" s="1"/>
      <c r="Z1293" s="1">
        <f>Table1913[[#This Row],[Quantity2]]*Table1913[[#This Row],[U Cost]]</f>
        <v>0</v>
      </c>
      <c r="AB1293" s="1"/>
      <c r="AC1293" s="1"/>
      <c r="AD1293" s="1">
        <f t="shared" si="137"/>
        <v>0</v>
      </c>
      <c r="AE1293" s="1"/>
      <c r="AF1293" s="1">
        <f>SUM(Table1913[[#This Row],[Total 
Paid]:[Shipping 
Charged]])</f>
        <v>0</v>
      </c>
      <c r="AG1293" s="1"/>
      <c r="AH1293" s="1"/>
      <c r="AI1293" s="1">
        <f t="shared" si="138"/>
        <v>0</v>
      </c>
      <c r="AK1293" s="1"/>
      <c r="AL1293" s="1"/>
      <c r="AM1293" s="1"/>
      <c r="AN1293" s="1"/>
      <c r="AP1293" s="30"/>
      <c r="AQ1293" s="1"/>
      <c r="AR1293" s="1">
        <f t="shared" si="140"/>
        <v>0</v>
      </c>
      <c r="AS1293" s="1"/>
      <c r="AT1293" s="1"/>
      <c r="AU1293" s="2">
        <f t="shared" si="139"/>
        <v>0</v>
      </c>
      <c r="AW1293" s="1"/>
      <c r="AX1293" s="1"/>
      <c r="AY1293" s="1"/>
      <c r="AZ1293" s="2">
        <f t="shared" si="136"/>
        <v>0</v>
      </c>
      <c r="BA1293" s="2">
        <f>SUM(AF1293,AH1293,-AZ1293,-Table1913[[#This Row],[Sale Fee]])</f>
        <v>0</v>
      </c>
      <c r="BC1293" s="1"/>
      <c r="BD1293" s="1"/>
      <c r="BE1293" s="1"/>
    </row>
    <row r="1294" spans="1:57" x14ac:dyDescent="0.25">
      <c r="A1294" s="1"/>
      <c r="B1294" s="1"/>
      <c r="Q1294" s="1"/>
      <c r="R1294" s="1"/>
      <c r="S1294" s="1"/>
      <c r="U1294" s="1"/>
      <c r="V1294" s="1"/>
      <c r="W1294" s="1"/>
      <c r="X1294" s="1"/>
      <c r="Y1294" s="1"/>
      <c r="Z1294" s="1">
        <f>Table1913[[#This Row],[Quantity2]]*Table1913[[#This Row],[U Cost]]</f>
        <v>0</v>
      </c>
      <c r="AB1294" s="1"/>
      <c r="AC1294" s="1"/>
      <c r="AD1294" s="1">
        <f t="shared" si="137"/>
        <v>0</v>
      </c>
      <c r="AE1294" s="1"/>
      <c r="AF1294" s="1">
        <f>SUM(Table1913[[#This Row],[Total 
Paid]:[Shipping 
Charged]])</f>
        <v>0</v>
      </c>
      <c r="AG1294" s="1"/>
      <c r="AH1294" s="1"/>
      <c r="AI1294" s="1">
        <f t="shared" si="138"/>
        <v>0</v>
      </c>
      <c r="AK1294" s="1"/>
      <c r="AL1294" s="1"/>
      <c r="AM1294" s="1"/>
      <c r="AN1294" s="1"/>
      <c r="AP1294" s="30"/>
      <c r="AQ1294" s="1"/>
      <c r="AR1294" s="1">
        <f t="shared" si="140"/>
        <v>0</v>
      </c>
      <c r="AS1294" s="1"/>
      <c r="AT1294" s="1"/>
      <c r="AU1294" s="2">
        <f t="shared" si="139"/>
        <v>0</v>
      </c>
      <c r="AW1294" s="1"/>
      <c r="AX1294" s="1"/>
      <c r="AY1294" s="1"/>
      <c r="AZ1294" s="2">
        <f t="shared" si="136"/>
        <v>0</v>
      </c>
      <c r="BA1294" s="2">
        <f>SUM(AF1294,AH1294,-AZ1294,-Table1913[[#This Row],[Sale Fee]])</f>
        <v>0</v>
      </c>
      <c r="BC1294" s="1"/>
      <c r="BD1294" s="1"/>
      <c r="BE1294" s="1"/>
    </row>
    <row r="1295" spans="1:57" x14ac:dyDescent="0.25">
      <c r="A1295" s="1"/>
      <c r="B1295" s="1"/>
      <c r="Q1295" s="1"/>
      <c r="R1295" s="1"/>
      <c r="S1295" s="1"/>
      <c r="U1295" s="1"/>
      <c r="V1295" s="1"/>
      <c r="W1295" s="1"/>
      <c r="X1295" s="1"/>
      <c r="Y1295" s="1"/>
      <c r="Z1295" s="1">
        <f>Table1913[[#This Row],[Quantity2]]*Table1913[[#This Row],[U Cost]]</f>
        <v>0</v>
      </c>
      <c r="AB1295" s="1"/>
      <c r="AC1295" s="1"/>
      <c r="AD1295" s="1">
        <f t="shared" si="137"/>
        <v>0</v>
      </c>
      <c r="AE1295" s="1"/>
      <c r="AF1295" s="1">
        <f>SUM(Table1913[[#This Row],[Total 
Paid]:[Shipping 
Charged]])</f>
        <v>0</v>
      </c>
      <c r="AG1295" s="1"/>
      <c r="AH1295" s="1"/>
      <c r="AI1295" s="1">
        <f t="shared" si="138"/>
        <v>0</v>
      </c>
      <c r="AK1295" s="1"/>
      <c r="AL1295" s="1"/>
      <c r="AM1295" s="1"/>
      <c r="AN1295" s="1"/>
      <c r="AP1295" s="30"/>
      <c r="AQ1295" s="1"/>
      <c r="AR1295" s="1">
        <f t="shared" si="140"/>
        <v>0</v>
      </c>
      <c r="AS1295" s="1"/>
      <c r="AT1295" s="1"/>
      <c r="AU1295" s="2">
        <f t="shared" si="139"/>
        <v>0</v>
      </c>
      <c r="AW1295" s="1"/>
      <c r="AX1295" s="1"/>
      <c r="AY1295" s="1"/>
      <c r="AZ1295" s="2">
        <f t="shared" si="136"/>
        <v>0</v>
      </c>
      <c r="BA1295" s="2">
        <f>SUM(AF1295,AH1295,-AZ1295,-Table1913[[#This Row],[Sale Fee]])</f>
        <v>0</v>
      </c>
      <c r="BC1295" s="1"/>
      <c r="BD1295" s="1"/>
      <c r="BE1295" s="1"/>
    </row>
    <row r="1296" spans="1:57" x14ac:dyDescent="0.25">
      <c r="A1296" s="1"/>
      <c r="B1296" s="1"/>
      <c r="Q1296" s="1"/>
      <c r="R1296" s="1"/>
      <c r="S1296" s="1"/>
      <c r="U1296" s="1"/>
      <c r="V1296" s="1"/>
      <c r="W1296" s="1"/>
      <c r="X1296" s="1"/>
      <c r="Y1296" s="1"/>
      <c r="Z1296" s="1">
        <f>Table1913[[#This Row],[Quantity2]]*Table1913[[#This Row],[U Cost]]</f>
        <v>0</v>
      </c>
      <c r="AB1296" s="1"/>
      <c r="AC1296" s="1"/>
      <c r="AD1296" s="1">
        <f t="shared" si="137"/>
        <v>0</v>
      </c>
      <c r="AE1296" s="1"/>
      <c r="AF1296" s="1">
        <f>SUM(Table1913[[#This Row],[Total 
Paid]:[Shipping 
Charged]])</f>
        <v>0</v>
      </c>
      <c r="AG1296" s="1"/>
      <c r="AH1296" s="1"/>
      <c r="AI1296" s="1">
        <f t="shared" si="138"/>
        <v>0</v>
      </c>
      <c r="AK1296" s="1"/>
      <c r="AL1296" s="1"/>
      <c r="AM1296" s="1"/>
      <c r="AN1296" s="1"/>
      <c r="AP1296" s="30"/>
      <c r="AQ1296" s="1"/>
      <c r="AR1296" s="1">
        <f t="shared" si="140"/>
        <v>0</v>
      </c>
      <c r="AS1296" s="1"/>
      <c r="AT1296" s="1"/>
      <c r="AU1296" s="2">
        <f t="shared" si="139"/>
        <v>0</v>
      </c>
      <c r="AW1296" s="1"/>
      <c r="AX1296" s="1"/>
      <c r="AY1296" s="1"/>
      <c r="AZ1296" s="2">
        <f t="shared" si="136"/>
        <v>0</v>
      </c>
      <c r="BA1296" s="2">
        <f>SUM(AF1296,AH1296,-AZ1296,-Table1913[[#This Row],[Sale Fee]])</f>
        <v>0</v>
      </c>
      <c r="BC1296" s="1"/>
      <c r="BD1296" s="1"/>
      <c r="BE1296" s="1"/>
    </row>
    <row r="1297" spans="1:57" x14ac:dyDescent="0.25">
      <c r="A1297" s="1"/>
      <c r="B1297" s="1"/>
      <c r="Q1297" s="1"/>
      <c r="R1297" s="1"/>
      <c r="S1297" s="1"/>
      <c r="U1297" s="1"/>
      <c r="V1297" s="1"/>
      <c r="W1297" s="1"/>
      <c r="X1297" s="1"/>
      <c r="Y1297" s="1"/>
      <c r="Z1297" s="1">
        <f>Table1913[[#This Row],[Quantity2]]*Table1913[[#This Row],[U Cost]]</f>
        <v>0</v>
      </c>
      <c r="AB1297" s="1"/>
      <c r="AC1297" s="1"/>
      <c r="AD1297" s="1">
        <f t="shared" si="137"/>
        <v>0</v>
      </c>
      <c r="AE1297" s="1"/>
      <c r="AF1297" s="1">
        <f>SUM(Table1913[[#This Row],[Total 
Paid]:[Shipping 
Charged]])</f>
        <v>0</v>
      </c>
      <c r="AG1297" s="1"/>
      <c r="AH1297" s="1"/>
      <c r="AI1297" s="1">
        <f t="shared" si="138"/>
        <v>0</v>
      </c>
      <c r="AK1297" s="1"/>
      <c r="AL1297" s="1"/>
      <c r="AM1297" s="1"/>
      <c r="AN1297" s="1"/>
      <c r="AP1297" s="30"/>
      <c r="AQ1297" s="1"/>
      <c r="AR1297" s="1">
        <f t="shared" si="140"/>
        <v>0</v>
      </c>
      <c r="AS1297" s="1"/>
      <c r="AT1297" s="1"/>
      <c r="AU1297" s="2">
        <f t="shared" si="139"/>
        <v>0</v>
      </c>
      <c r="AW1297" s="1"/>
      <c r="AX1297" s="1"/>
      <c r="AY1297" s="1"/>
      <c r="AZ1297" s="2">
        <f t="shared" si="136"/>
        <v>0</v>
      </c>
      <c r="BA1297" s="2">
        <f>SUM(AF1297,AH1297,-AZ1297,-Table1913[[#This Row],[Sale Fee]])</f>
        <v>0</v>
      </c>
      <c r="BC1297" s="1"/>
      <c r="BD1297" s="1"/>
      <c r="BE1297" s="1"/>
    </row>
    <row r="1298" spans="1:57" x14ac:dyDescent="0.25">
      <c r="A1298" s="1"/>
      <c r="B1298" s="1"/>
      <c r="Q1298" s="1"/>
      <c r="R1298" s="1"/>
      <c r="S1298" s="1"/>
      <c r="U1298" s="1"/>
      <c r="V1298" s="1"/>
      <c r="W1298" s="1"/>
      <c r="X1298" s="1"/>
      <c r="Y1298" s="1"/>
      <c r="Z1298" s="1">
        <f>Table1913[[#This Row],[Quantity2]]*Table1913[[#This Row],[U Cost]]</f>
        <v>0</v>
      </c>
      <c r="AB1298" s="1"/>
      <c r="AC1298" s="1"/>
      <c r="AD1298" s="1">
        <f t="shared" si="137"/>
        <v>0</v>
      </c>
      <c r="AE1298" s="1"/>
      <c r="AF1298" s="1">
        <f>SUM(Table1913[[#This Row],[Total 
Paid]:[Shipping 
Charged]])</f>
        <v>0</v>
      </c>
      <c r="AG1298" s="1"/>
      <c r="AH1298" s="1"/>
      <c r="AI1298" s="1">
        <f t="shared" si="138"/>
        <v>0</v>
      </c>
      <c r="AK1298" s="1"/>
      <c r="AL1298" s="1"/>
      <c r="AM1298" s="1"/>
      <c r="AN1298" s="1"/>
      <c r="AP1298" s="30"/>
      <c r="AQ1298" s="1"/>
      <c r="AR1298" s="1">
        <f t="shared" si="140"/>
        <v>0</v>
      </c>
      <c r="AS1298" s="1"/>
      <c r="AT1298" s="1"/>
      <c r="AU1298" s="2">
        <f t="shared" si="139"/>
        <v>0</v>
      </c>
      <c r="AW1298" s="1"/>
      <c r="AX1298" s="1"/>
      <c r="AY1298" s="1"/>
      <c r="AZ1298" s="2">
        <f t="shared" si="136"/>
        <v>0</v>
      </c>
      <c r="BA1298" s="2">
        <f>SUM(AF1298,AH1298,-AZ1298,-Table1913[[#This Row],[Sale Fee]])</f>
        <v>0</v>
      </c>
      <c r="BC1298" s="1"/>
      <c r="BD1298" s="1"/>
      <c r="BE1298" s="1"/>
    </row>
    <row r="1299" spans="1:57" x14ac:dyDescent="0.25">
      <c r="A1299" s="1"/>
      <c r="B1299" s="1"/>
      <c r="Q1299" s="1"/>
      <c r="R1299" s="1"/>
      <c r="S1299" s="1"/>
      <c r="U1299" s="1"/>
      <c r="V1299" s="1"/>
      <c r="W1299" s="1"/>
      <c r="X1299" s="1"/>
      <c r="Y1299" s="1"/>
      <c r="Z1299" s="1">
        <f>Table1913[[#This Row],[Quantity2]]*Table1913[[#This Row],[U Cost]]</f>
        <v>0</v>
      </c>
      <c r="AB1299" s="1"/>
      <c r="AC1299" s="1"/>
      <c r="AD1299" s="1">
        <f t="shared" si="137"/>
        <v>0</v>
      </c>
      <c r="AE1299" s="1"/>
      <c r="AF1299" s="1">
        <f>SUM(Table1913[[#This Row],[Total 
Paid]:[Shipping 
Charged]])</f>
        <v>0</v>
      </c>
      <c r="AG1299" s="1"/>
      <c r="AH1299" s="1"/>
      <c r="AI1299" s="1">
        <f t="shared" si="138"/>
        <v>0</v>
      </c>
      <c r="AK1299" s="1"/>
      <c r="AL1299" s="1"/>
      <c r="AM1299" s="1"/>
      <c r="AN1299" s="1"/>
      <c r="AP1299" s="30"/>
      <c r="AQ1299" s="1"/>
      <c r="AR1299" s="1">
        <f t="shared" si="140"/>
        <v>0</v>
      </c>
      <c r="AS1299" s="1"/>
      <c r="AT1299" s="1"/>
      <c r="AU1299" s="2">
        <f t="shared" si="139"/>
        <v>0</v>
      </c>
      <c r="AW1299" s="1"/>
      <c r="AX1299" s="1"/>
      <c r="AY1299" s="1"/>
      <c r="AZ1299" s="2">
        <f t="shared" si="136"/>
        <v>0</v>
      </c>
      <c r="BA1299" s="2">
        <f>SUM(AF1299,AH1299,-AZ1299,-Table1913[[#This Row],[Sale Fee]])</f>
        <v>0</v>
      </c>
      <c r="BC1299" s="1"/>
      <c r="BD1299" s="1"/>
      <c r="BE1299" s="1"/>
    </row>
    <row r="1300" spans="1:57" x14ac:dyDescent="0.25">
      <c r="A1300" s="1"/>
      <c r="B1300" s="1"/>
      <c r="Q1300" s="1"/>
      <c r="R1300" s="1"/>
      <c r="S1300" s="1"/>
      <c r="U1300" s="1"/>
      <c r="V1300" s="1"/>
      <c r="W1300" s="1"/>
      <c r="X1300" s="1"/>
      <c r="Y1300" s="1"/>
      <c r="Z1300" s="1">
        <f>Table1913[[#This Row],[Quantity2]]*Table1913[[#This Row],[U Cost]]</f>
        <v>0</v>
      </c>
      <c r="AB1300" s="1"/>
      <c r="AC1300" s="1"/>
      <c r="AD1300" s="1">
        <f t="shared" si="137"/>
        <v>0</v>
      </c>
      <c r="AE1300" s="1"/>
      <c r="AF1300" s="1">
        <f>SUM(Table1913[[#This Row],[Total 
Paid]:[Shipping 
Charged]])</f>
        <v>0</v>
      </c>
      <c r="AG1300" s="1"/>
      <c r="AH1300" s="1"/>
      <c r="AI1300" s="1">
        <f t="shared" si="138"/>
        <v>0</v>
      </c>
      <c r="AK1300" s="1"/>
      <c r="AL1300" s="1"/>
      <c r="AM1300" s="1"/>
      <c r="AN1300" s="1"/>
      <c r="AP1300" s="30"/>
      <c r="AQ1300" s="1"/>
      <c r="AR1300" s="1">
        <f t="shared" si="140"/>
        <v>0</v>
      </c>
      <c r="AS1300" s="1"/>
      <c r="AT1300" s="1"/>
      <c r="AU1300" s="2">
        <f t="shared" si="139"/>
        <v>0</v>
      </c>
      <c r="AW1300" s="1"/>
      <c r="AX1300" s="1"/>
      <c r="AY1300" s="1"/>
      <c r="AZ1300" s="2">
        <f t="shared" si="136"/>
        <v>0</v>
      </c>
      <c r="BA1300" s="2">
        <f>SUM(AF1300,AH1300,-AZ1300,-Table1913[[#This Row],[Sale Fee]])</f>
        <v>0</v>
      </c>
      <c r="BC1300" s="1"/>
      <c r="BD1300" s="1"/>
      <c r="BE1300" s="1"/>
    </row>
    <row r="1301" spans="1:57" x14ac:dyDescent="0.25">
      <c r="A1301" s="1"/>
      <c r="B1301" s="1"/>
      <c r="Q1301" s="1"/>
      <c r="R1301" s="1"/>
      <c r="S1301" s="1"/>
      <c r="U1301" s="1"/>
      <c r="V1301" s="1"/>
      <c r="W1301" s="1"/>
      <c r="X1301" s="1"/>
      <c r="Y1301" s="1"/>
      <c r="Z1301" s="1">
        <f>Table1913[[#This Row],[Quantity2]]*Table1913[[#This Row],[U Cost]]</f>
        <v>0</v>
      </c>
      <c r="AB1301" s="1"/>
      <c r="AC1301" s="1"/>
      <c r="AD1301" s="1">
        <f t="shared" si="137"/>
        <v>0</v>
      </c>
      <c r="AE1301" s="1"/>
      <c r="AF1301" s="1">
        <f>SUM(Table1913[[#This Row],[Total 
Paid]:[Shipping 
Charged]])</f>
        <v>0</v>
      </c>
      <c r="AG1301" s="1"/>
      <c r="AH1301" s="1"/>
      <c r="AI1301" s="1">
        <f t="shared" si="138"/>
        <v>0</v>
      </c>
      <c r="AK1301" s="1"/>
      <c r="AL1301" s="1"/>
      <c r="AM1301" s="1"/>
      <c r="AN1301" s="1"/>
      <c r="AP1301" s="30"/>
      <c r="AQ1301" s="1"/>
      <c r="AR1301" s="1">
        <f t="shared" si="140"/>
        <v>0</v>
      </c>
      <c r="AS1301" s="1"/>
      <c r="AT1301" s="1"/>
      <c r="AU1301" s="2">
        <f t="shared" si="139"/>
        <v>0</v>
      </c>
      <c r="AW1301" s="1"/>
      <c r="AX1301" s="1"/>
      <c r="AY1301" s="1"/>
      <c r="AZ1301" s="2">
        <f t="shared" si="136"/>
        <v>0</v>
      </c>
      <c r="BA1301" s="2">
        <f>SUM(AF1301,AH1301,-AZ1301,-Table1913[[#This Row],[Sale Fee]])</f>
        <v>0</v>
      </c>
      <c r="BC1301" s="1"/>
      <c r="BD1301" s="1"/>
      <c r="BE1301" s="1"/>
    </row>
    <row r="1302" spans="1:57" x14ac:dyDescent="0.25">
      <c r="A1302" s="1"/>
      <c r="B1302" s="1"/>
      <c r="Q1302" s="1"/>
      <c r="R1302" s="1"/>
      <c r="S1302" s="1"/>
      <c r="U1302" s="1"/>
      <c r="V1302" s="1"/>
      <c r="W1302" s="1"/>
      <c r="X1302" s="1"/>
      <c r="Y1302" s="1"/>
      <c r="Z1302" s="1">
        <f>Table1913[[#This Row],[Quantity2]]*Table1913[[#This Row],[U Cost]]</f>
        <v>0</v>
      </c>
      <c r="AB1302" s="1"/>
      <c r="AC1302" s="1"/>
      <c r="AD1302" s="1">
        <f t="shared" si="137"/>
        <v>0</v>
      </c>
      <c r="AE1302" s="1"/>
      <c r="AF1302" s="1">
        <f>SUM(Table1913[[#This Row],[Total 
Paid]:[Shipping 
Charged]])</f>
        <v>0</v>
      </c>
      <c r="AG1302" s="1"/>
      <c r="AH1302" s="1"/>
      <c r="AI1302" s="1">
        <f t="shared" si="138"/>
        <v>0</v>
      </c>
      <c r="AK1302" s="1"/>
      <c r="AL1302" s="1"/>
      <c r="AM1302" s="1"/>
      <c r="AN1302" s="1"/>
      <c r="AP1302" s="30"/>
      <c r="AQ1302" s="1"/>
      <c r="AR1302" s="1">
        <f t="shared" si="140"/>
        <v>0</v>
      </c>
      <c r="AS1302" s="1"/>
      <c r="AT1302" s="1"/>
      <c r="AU1302" s="2">
        <f t="shared" si="139"/>
        <v>0</v>
      </c>
      <c r="AW1302" s="1"/>
      <c r="AX1302" s="1"/>
      <c r="AY1302" s="1"/>
      <c r="AZ1302" s="2">
        <f t="shared" si="136"/>
        <v>0</v>
      </c>
      <c r="BA1302" s="2">
        <f>SUM(AF1302,AH1302,-AZ1302,-Table1913[[#This Row],[Sale Fee]])</f>
        <v>0</v>
      </c>
      <c r="BC1302" s="1"/>
      <c r="BD1302" s="1"/>
      <c r="BE1302" s="1"/>
    </row>
    <row r="1303" spans="1:57" x14ac:dyDescent="0.25">
      <c r="A1303" s="1"/>
      <c r="B1303" s="1"/>
      <c r="Q1303" s="1"/>
      <c r="R1303" s="1"/>
      <c r="S1303" s="1"/>
      <c r="U1303" s="1"/>
      <c r="V1303" s="1"/>
      <c r="W1303" s="1"/>
      <c r="X1303" s="1"/>
      <c r="Y1303" s="1"/>
      <c r="Z1303" s="1">
        <f>Table1913[[#This Row],[Quantity2]]*Table1913[[#This Row],[U Cost]]</f>
        <v>0</v>
      </c>
      <c r="AB1303" s="1"/>
      <c r="AC1303" s="1"/>
      <c r="AD1303" s="1">
        <f t="shared" si="137"/>
        <v>0</v>
      </c>
      <c r="AE1303" s="1"/>
      <c r="AF1303" s="1">
        <f>SUM(Table1913[[#This Row],[Total 
Paid]:[Shipping 
Charged]])</f>
        <v>0</v>
      </c>
      <c r="AG1303" s="1"/>
      <c r="AH1303" s="1"/>
      <c r="AI1303" s="1">
        <f t="shared" si="138"/>
        <v>0</v>
      </c>
      <c r="AK1303" s="1"/>
      <c r="AL1303" s="1"/>
      <c r="AM1303" s="1"/>
      <c r="AN1303" s="1"/>
      <c r="AP1303" s="30"/>
      <c r="AQ1303" s="1"/>
      <c r="AR1303" s="1">
        <f t="shared" si="140"/>
        <v>0</v>
      </c>
      <c r="AS1303" s="1"/>
      <c r="AT1303" s="1"/>
      <c r="AU1303" s="2">
        <f t="shared" si="139"/>
        <v>0</v>
      </c>
      <c r="AW1303" s="1"/>
      <c r="AX1303" s="1"/>
      <c r="AY1303" s="1"/>
      <c r="AZ1303" s="2">
        <f t="shared" si="136"/>
        <v>0</v>
      </c>
      <c r="BA1303" s="2">
        <f>SUM(AF1303,AH1303,-AZ1303,-Table1913[[#This Row],[Sale Fee]])</f>
        <v>0</v>
      </c>
      <c r="BC1303" s="1"/>
      <c r="BD1303" s="1"/>
      <c r="BE1303" s="1"/>
    </row>
    <row r="1304" spans="1:57" x14ac:dyDescent="0.25">
      <c r="A1304" s="1"/>
      <c r="B1304" s="1"/>
      <c r="Q1304" s="1"/>
      <c r="R1304" s="1"/>
      <c r="S1304" s="1"/>
      <c r="U1304" s="1"/>
      <c r="V1304" s="1"/>
      <c r="W1304" s="1"/>
      <c r="X1304" s="1"/>
      <c r="Y1304" s="1"/>
      <c r="Z1304" s="1">
        <f>Table1913[[#This Row],[Quantity2]]*Table1913[[#This Row],[U Cost]]</f>
        <v>0</v>
      </c>
      <c r="AB1304" s="1"/>
      <c r="AC1304" s="1"/>
      <c r="AD1304" s="1">
        <f t="shared" si="137"/>
        <v>0</v>
      </c>
      <c r="AE1304" s="1"/>
      <c r="AF1304" s="1">
        <f>SUM(Table1913[[#This Row],[Total 
Paid]:[Shipping 
Charged]])</f>
        <v>0</v>
      </c>
      <c r="AG1304" s="1"/>
      <c r="AH1304" s="1"/>
      <c r="AI1304" s="1">
        <f t="shared" si="138"/>
        <v>0</v>
      </c>
      <c r="AK1304" s="1"/>
      <c r="AL1304" s="1"/>
      <c r="AM1304" s="1"/>
      <c r="AN1304" s="1"/>
      <c r="AP1304" s="30"/>
      <c r="AQ1304" s="1"/>
      <c r="AR1304" s="1">
        <f t="shared" si="140"/>
        <v>0</v>
      </c>
      <c r="AS1304" s="1"/>
      <c r="AT1304" s="1"/>
      <c r="AU1304" s="2">
        <f t="shared" si="139"/>
        <v>0</v>
      </c>
      <c r="AW1304" s="1"/>
      <c r="AX1304" s="1"/>
      <c r="AY1304" s="1"/>
      <c r="AZ1304" s="2">
        <f t="shared" si="136"/>
        <v>0</v>
      </c>
      <c r="BA1304" s="2">
        <f>SUM(AF1304,AH1304,-AZ1304,-Table1913[[#This Row],[Sale Fee]])</f>
        <v>0</v>
      </c>
      <c r="BC1304" s="1"/>
      <c r="BD1304" s="1"/>
      <c r="BE1304" s="1"/>
    </row>
    <row r="1305" spans="1:57" x14ac:dyDescent="0.25">
      <c r="A1305" s="1"/>
      <c r="B1305" s="1"/>
      <c r="Q1305" s="1"/>
      <c r="R1305" s="1"/>
      <c r="S1305" s="1"/>
      <c r="U1305" s="1"/>
      <c r="V1305" s="1"/>
      <c r="W1305" s="1"/>
      <c r="X1305" s="1"/>
      <c r="Y1305" s="1"/>
      <c r="Z1305" s="1">
        <f>Table1913[[#This Row],[Quantity2]]*Table1913[[#This Row],[U Cost]]</f>
        <v>0</v>
      </c>
      <c r="AB1305" s="1"/>
      <c r="AC1305" s="1"/>
      <c r="AD1305" s="1">
        <f t="shared" si="137"/>
        <v>0</v>
      </c>
      <c r="AE1305" s="1"/>
      <c r="AF1305" s="1">
        <f>SUM(Table1913[[#This Row],[Total 
Paid]:[Shipping 
Charged]])</f>
        <v>0</v>
      </c>
      <c r="AG1305" s="1"/>
      <c r="AH1305" s="1"/>
      <c r="AI1305" s="1">
        <f t="shared" si="138"/>
        <v>0</v>
      </c>
      <c r="AK1305" s="1"/>
      <c r="AL1305" s="1"/>
      <c r="AM1305" s="1"/>
      <c r="AN1305" s="1"/>
      <c r="AP1305" s="30"/>
      <c r="AQ1305" s="1"/>
      <c r="AR1305" s="1">
        <f t="shared" si="140"/>
        <v>0</v>
      </c>
      <c r="AS1305" s="1"/>
      <c r="AT1305" s="1"/>
      <c r="AU1305" s="2">
        <f t="shared" si="139"/>
        <v>0</v>
      </c>
      <c r="AW1305" s="1"/>
      <c r="AX1305" s="1"/>
      <c r="AY1305" s="1"/>
      <c r="AZ1305" s="2">
        <f t="shared" si="136"/>
        <v>0</v>
      </c>
      <c r="BA1305" s="2">
        <f>SUM(AF1305,AH1305,-AZ1305,-Table1913[[#This Row],[Sale Fee]])</f>
        <v>0</v>
      </c>
      <c r="BC1305" s="1"/>
      <c r="BD1305" s="1"/>
      <c r="BE1305" s="1"/>
    </row>
    <row r="1306" spans="1:57" x14ac:dyDescent="0.25">
      <c r="A1306" s="1"/>
      <c r="B1306" s="1"/>
      <c r="Q1306" s="1"/>
      <c r="R1306" s="1"/>
      <c r="S1306" s="1"/>
      <c r="U1306" s="1"/>
      <c r="V1306" s="1"/>
      <c r="W1306" s="1"/>
      <c r="X1306" s="1"/>
      <c r="Y1306" s="1"/>
      <c r="Z1306" s="1">
        <f>Table1913[[#This Row],[Quantity2]]*Table1913[[#This Row],[U Cost]]</f>
        <v>0</v>
      </c>
      <c r="AB1306" s="1"/>
      <c r="AC1306" s="1"/>
      <c r="AD1306" s="1">
        <f t="shared" si="137"/>
        <v>0</v>
      </c>
      <c r="AE1306" s="1"/>
      <c r="AF1306" s="1">
        <f>SUM(Table1913[[#This Row],[Total 
Paid]:[Shipping 
Charged]])</f>
        <v>0</v>
      </c>
      <c r="AG1306" s="1"/>
      <c r="AH1306" s="1"/>
      <c r="AI1306" s="1">
        <f t="shared" si="138"/>
        <v>0</v>
      </c>
      <c r="AK1306" s="1"/>
      <c r="AL1306" s="1"/>
      <c r="AM1306" s="1"/>
      <c r="AN1306" s="1"/>
      <c r="AP1306" s="30"/>
      <c r="AQ1306" s="1"/>
      <c r="AR1306" s="1">
        <f t="shared" si="140"/>
        <v>0</v>
      </c>
      <c r="AS1306" s="1"/>
      <c r="AT1306" s="1"/>
      <c r="AU1306" s="2">
        <f t="shared" si="139"/>
        <v>0</v>
      </c>
      <c r="AW1306" s="1"/>
      <c r="AX1306" s="1"/>
      <c r="AY1306" s="1"/>
      <c r="AZ1306" s="2">
        <f t="shared" si="136"/>
        <v>0</v>
      </c>
      <c r="BA1306" s="2">
        <f>SUM(AF1306,AH1306,-AZ1306,-Table1913[[#This Row],[Sale Fee]])</f>
        <v>0</v>
      </c>
      <c r="BC1306" s="1"/>
      <c r="BD1306" s="1"/>
      <c r="BE1306" s="1"/>
    </row>
    <row r="1307" spans="1:57" x14ac:dyDescent="0.25">
      <c r="A1307" s="1"/>
      <c r="B1307" s="1"/>
      <c r="Q1307" s="1"/>
      <c r="R1307" s="1"/>
      <c r="S1307" s="1"/>
      <c r="U1307" s="1"/>
      <c r="V1307" s="1"/>
      <c r="W1307" s="1"/>
      <c r="X1307" s="1"/>
      <c r="Y1307" s="1"/>
      <c r="Z1307" s="1">
        <f>Table1913[[#This Row],[Quantity2]]*Table1913[[#This Row],[U Cost]]</f>
        <v>0</v>
      </c>
      <c r="AB1307" s="1"/>
      <c r="AC1307" s="1"/>
      <c r="AD1307" s="1">
        <f t="shared" si="137"/>
        <v>0</v>
      </c>
      <c r="AE1307" s="1"/>
      <c r="AF1307" s="1">
        <f>SUM(Table1913[[#This Row],[Total 
Paid]:[Shipping 
Charged]])</f>
        <v>0</v>
      </c>
      <c r="AG1307" s="1"/>
      <c r="AH1307" s="1"/>
      <c r="AI1307" s="1">
        <f t="shared" si="138"/>
        <v>0</v>
      </c>
      <c r="AK1307" s="1"/>
      <c r="AL1307" s="1"/>
      <c r="AM1307" s="1"/>
      <c r="AN1307" s="1"/>
      <c r="AP1307" s="30"/>
      <c r="AQ1307" s="1"/>
      <c r="AR1307" s="1">
        <f t="shared" si="140"/>
        <v>0</v>
      </c>
      <c r="AS1307" s="1"/>
      <c r="AT1307" s="1"/>
      <c r="AU1307" s="2">
        <f t="shared" si="139"/>
        <v>0</v>
      </c>
      <c r="AW1307" s="1"/>
      <c r="AX1307" s="1"/>
      <c r="AY1307" s="1"/>
      <c r="AZ1307" s="2">
        <f t="shared" si="136"/>
        <v>0</v>
      </c>
      <c r="BA1307" s="2">
        <f>SUM(AF1307,AH1307,-AZ1307,-Table1913[[#This Row],[Sale Fee]])</f>
        <v>0</v>
      </c>
      <c r="BC1307" s="1"/>
      <c r="BD1307" s="1"/>
      <c r="BE1307" s="1"/>
    </row>
    <row r="1308" spans="1:57" x14ac:dyDescent="0.25">
      <c r="A1308" s="1"/>
      <c r="B1308" s="1"/>
      <c r="Q1308" s="1"/>
      <c r="R1308" s="1"/>
      <c r="S1308" s="1"/>
      <c r="U1308" s="1"/>
      <c r="V1308" s="1"/>
      <c r="W1308" s="1"/>
      <c r="X1308" s="1"/>
      <c r="Y1308" s="1"/>
      <c r="Z1308" s="1">
        <f>Table1913[[#This Row],[Quantity2]]*Table1913[[#This Row],[U Cost]]</f>
        <v>0</v>
      </c>
      <c r="AB1308" s="1"/>
      <c r="AC1308" s="1"/>
      <c r="AD1308" s="1">
        <f t="shared" si="137"/>
        <v>0</v>
      </c>
      <c r="AE1308" s="1"/>
      <c r="AF1308" s="1">
        <f>SUM(Table1913[[#This Row],[Total 
Paid]:[Shipping 
Charged]])</f>
        <v>0</v>
      </c>
      <c r="AG1308" s="1"/>
      <c r="AH1308" s="1"/>
      <c r="AI1308" s="1">
        <f t="shared" si="138"/>
        <v>0</v>
      </c>
      <c r="AK1308" s="1"/>
      <c r="AL1308" s="1"/>
      <c r="AM1308" s="1"/>
      <c r="AN1308" s="1"/>
      <c r="AP1308" s="30"/>
      <c r="AQ1308" s="1"/>
      <c r="AR1308" s="1">
        <f t="shared" si="140"/>
        <v>0</v>
      </c>
      <c r="AS1308" s="1"/>
      <c r="AT1308" s="1"/>
      <c r="AU1308" s="2">
        <f t="shared" si="139"/>
        <v>0</v>
      </c>
      <c r="AW1308" s="1"/>
      <c r="AX1308" s="1"/>
      <c r="AY1308" s="1"/>
      <c r="AZ1308" s="2">
        <f t="shared" si="136"/>
        <v>0</v>
      </c>
      <c r="BA1308" s="2">
        <f>SUM(AF1308,AH1308,-AZ1308,-Table1913[[#This Row],[Sale Fee]])</f>
        <v>0</v>
      </c>
      <c r="BC1308" s="1"/>
      <c r="BD1308" s="1"/>
      <c r="BE1308" s="1"/>
    </row>
    <row r="1309" spans="1:57" x14ac:dyDescent="0.25">
      <c r="A1309" s="1"/>
      <c r="B1309" s="1"/>
      <c r="Q1309" s="1"/>
      <c r="R1309" s="1"/>
      <c r="S1309" s="1"/>
      <c r="U1309" s="1"/>
      <c r="V1309" s="1"/>
      <c r="W1309" s="1"/>
      <c r="X1309" s="1"/>
      <c r="Y1309" s="1"/>
      <c r="Z1309" s="1">
        <f>Table1913[[#This Row],[Quantity2]]*Table1913[[#This Row],[U Cost]]</f>
        <v>0</v>
      </c>
      <c r="AB1309" s="1"/>
      <c r="AC1309" s="1"/>
      <c r="AD1309" s="1">
        <f t="shared" si="137"/>
        <v>0</v>
      </c>
      <c r="AE1309" s="1"/>
      <c r="AF1309" s="1">
        <f>SUM(Table1913[[#This Row],[Total 
Paid]:[Shipping 
Charged]])</f>
        <v>0</v>
      </c>
      <c r="AG1309" s="1"/>
      <c r="AH1309" s="1"/>
      <c r="AI1309" s="1">
        <f t="shared" si="138"/>
        <v>0</v>
      </c>
      <c r="AK1309" s="1"/>
      <c r="AL1309" s="1"/>
      <c r="AM1309" s="1"/>
      <c r="AN1309" s="1"/>
      <c r="AP1309" s="30"/>
      <c r="AQ1309" s="1"/>
      <c r="AR1309" s="1">
        <f t="shared" si="140"/>
        <v>0</v>
      </c>
      <c r="AS1309" s="1"/>
      <c r="AT1309" s="1"/>
      <c r="AU1309" s="2">
        <f t="shared" si="139"/>
        <v>0</v>
      </c>
      <c r="AW1309" s="1"/>
      <c r="AX1309" s="1"/>
      <c r="AY1309" s="1"/>
      <c r="AZ1309" s="2">
        <f t="shared" si="136"/>
        <v>0</v>
      </c>
      <c r="BA1309" s="2">
        <f>SUM(AF1309,AH1309,-AZ1309,-Table1913[[#This Row],[Sale Fee]])</f>
        <v>0</v>
      </c>
      <c r="BC1309" s="1"/>
      <c r="BD1309" s="1"/>
      <c r="BE1309" s="1"/>
    </row>
    <row r="1310" spans="1:57" x14ac:dyDescent="0.25">
      <c r="A1310" s="1"/>
      <c r="B1310" s="1"/>
      <c r="Q1310" s="1"/>
      <c r="R1310" s="1"/>
      <c r="S1310" s="1"/>
      <c r="U1310" s="1"/>
      <c r="V1310" s="1"/>
      <c r="W1310" s="1"/>
      <c r="X1310" s="1"/>
      <c r="Y1310" s="1"/>
      <c r="Z1310" s="1">
        <f>Table1913[[#This Row],[Quantity2]]*Table1913[[#This Row],[U Cost]]</f>
        <v>0</v>
      </c>
      <c r="AB1310" s="1"/>
      <c r="AC1310" s="1"/>
      <c r="AD1310" s="1">
        <f t="shared" si="137"/>
        <v>0</v>
      </c>
      <c r="AE1310" s="1"/>
      <c r="AF1310" s="1">
        <f>SUM(Table1913[[#This Row],[Total 
Paid]:[Shipping 
Charged]])</f>
        <v>0</v>
      </c>
      <c r="AG1310" s="1"/>
      <c r="AH1310" s="1"/>
      <c r="AI1310" s="1">
        <f t="shared" si="138"/>
        <v>0</v>
      </c>
      <c r="AK1310" s="1"/>
      <c r="AL1310" s="1"/>
      <c r="AM1310" s="1"/>
      <c r="AN1310" s="1"/>
      <c r="AP1310" s="30"/>
      <c r="AQ1310" s="1"/>
      <c r="AR1310" s="1">
        <f t="shared" si="140"/>
        <v>0</v>
      </c>
      <c r="AS1310" s="1"/>
      <c r="AT1310" s="1"/>
      <c r="AU1310" s="2">
        <f t="shared" si="139"/>
        <v>0</v>
      </c>
      <c r="AW1310" s="1"/>
      <c r="AX1310" s="1"/>
      <c r="AY1310" s="1"/>
      <c r="AZ1310" s="2">
        <f t="shared" si="136"/>
        <v>0</v>
      </c>
      <c r="BA1310" s="2">
        <f>SUM(AF1310,AH1310,-AZ1310,-Table1913[[#This Row],[Sale Fee]])</f>
        <v>0</v>
      </c>
      <c r="BC1310" s="1"/>
      <c r="BD1310" s="1"/>
      <c r="BE1310" s="1"/>
    </row>
    <row r="1311" spans="1:57" x14ac:dyDescent="0.25">
      <c r="A1311" s="1"/>
      <c r="B1311" s="1"/>
      <c r="Q1311" s="1"/>
      <c r="R1311" s="1"/>
      <c r="S1311" s="1"/>
      <c r="U1311" s="1"/>
      <c r="V1311" s="1"/>
      <c r="W1311" s="1"/>
      <c r="X1311" s="1"/>
      <c r="Y1311" s="1"/>
      <c r="Z1311" s="1">
        <f>Table1913[[#This Row],[Quantity2]]*Table1913[[#This Row],[U Cost]]</f>
        <v>0</v>
      </c>
      <c r="AB1311" s="1"/>
      <c r="AC1311" s="1"/>
      <c r="AD1311" s="1">
        <f t="shared" si="137"/>
        <v>0</v>
      </c>
      <c r="AE1311" s="1"/>
      <c r="AF1311" s="1">
        <f>SUM(Table1913[[#This Row],[Total 
Paid]:[Shipping 
Charged]])</f>
        <v>0</v>
      </c>
      <c r="AG1311" s="1"/>
      <c r="AH1311" s="1"/>
      <c r="AI1311" s="1">
        <f t="shared" si="138"/>
        <v>0</v>
      </c>
      <c r="AK1311" s="1"/>
      <c r="AL1311" s="1"/>
      <c r="AM1311" s="1"/>
      <c r="AN1311" s="1"/>
      <c r="AP1311" s="30"/>
      <c r="AQ1311" s="1"/>
      <c r="AR1311" s="1">
        <f t="shared" si="140"/>
        <v>0</v>
      </c>
      <c r="AS1311" s="1"/>
      <c r="AT1311" s="1"/>
      <c r="AU1311" s="2">
        <f t="shared" si="139"/>
        <v>0</v>
      </c>
      <c r="AW1311" s="1"/>
      <c r="AX1311" s="1"/>
      <c r="AY1311" s="1"/>
      <c r="AZ1311" s="2">
        <f t="shared" si="136"/>
        <v>0</v>
      </c>
      <c r="BA1311" s="2">
        <f>SUM(AF1311,AH1311,-AZ1311,-Table1913[[#This Row],[Sale Fee]])</f>
        <v>0</v>
      </c>
      <c r="BC1311" s="1"/>
      <c r="BD1311" s="1"/>
      <c r="BE1311" s="1"/>
    </row>
    <row r="1312" spans="1:57" x14ac:dyDescent="0.25">
      <c r="A1312" s="1"/>
      <c r="B1312" s="1"/>
      <c r="Q1312" s="1"/>
      <c r="R1312" s="1"/>
      <c r="S1312" s="1"/>
      <c r="U1312" s="1"/>
      <c r="V1312" s="1"/>
      <c r="W1312" s="1"/>
      <c r="X1312" s="1"/>
      <c r="Y1312" s="1"/>
      <c r="Z1312" s="1">
        <f>Table1913[[#This Row],[Quantity2]]*Table1913[[#This Row],[U Cost]]</f>
        <v>0</v>
      </c>
      <c r="AB1312" s="1">
        <v>0</v>
      </c>
      <c r="AC1312" s="1">
        <v>0</v>
      </c>
      <c r="AD1312" s="1">
        <f t="shared" si="137"/>
        <v>0</v>
      </c>
      <c r="AE1312" s="1"/>
      <c r="AF1312" s="1">
        <f>SUM(Table1913[[#This Row],[Total 
Paid]:[Shipping 
Charged]])</f>
        <v>0</v>
      </c>
      <c r="AG1312" s="1"/>
      <c r="AH1312" s="1"/>
      <c r="AI1312" s="1">
        <f t="shared" si="138"/>
        <v>0</v>
      </c>
      <c r="AK1312" s="1"/>
      <c r="AL1312" s="1"/>
      <c r="AM1312" s="1"/>
      <c r="AN1312" s="1"/>
      <c r="AP1312" s="30"/>
      <c r="AQ1312" s="1"/>
      <c r="AR1312" s="1">
        <f t="shared" si="140"/>
        <v>0</v>
      </c>
      <c r="AS1312" s="1"/>
      <c r="AT1312" s="1"/>
      <c r="AU1312" s="2">
        <f t="shared" si="139"/>
        <v>0</v>
      </c>
      <c r="AW1312" s="1"/>
      <c r="AX1312" s="1"/>
      <c r="AY1312" s="1"/>
      <c r="AZ1312" s="2">
        <f t="shared" si="136"/>
        <v>0</v>
      </c>
      <c r="BA1312" s="2">
        <f>SUM(AF1312,AH1312,-AZ1312,-Table1913[[#This Row],[Sale Fee]])</f>
        <v>0</v>
      </c>
      <c r="BC1312" s="1"/>
      <c r="BD1312" s="1"/>
      <c r="BE1312" s="1"/>
    </row>
    <row r="1313" spans="1:57" x14ac:dyDescent="0.25">
      <c r="A1313" s="1"/>
      <c r="B1313" s="1"/>
      <c r="Q1313" s="1"/>
      <c r="R1313" s="1"/>
      <c r="S1313" s="1"/>
      <c r="U1313" s="1"/>
      <c r="V1313" s="1"/>
      <c r="W1313" s="1"/>
      <c r="X1313" s="1"/>
      <c r="Y1313" s="1"/>
      <c r="Z1313" s="1">
        <f>Table1913[[#This Row],[Quantity2]]*Table1913[[#This Row],[U Cost]]</f>
        <v>0</v>
      </c>
      <c r="AB1313" s="1">
        <v>0</v>
      </c>
      <c r="AC1313" s="1">
        <v>0</v>
      </c>
      <c r="AD1313" s="1">
        <f t="shared" si="137"/>
        <v>0</v>
      </c>
      <c r="AE1313" s="1"/>
      <c r="AF1313" s="1">
        <f>SUM(Table1913[[#This Row],[Total 
Paid]:[Shipping 
Charged]])</f>
        <v>0</v>
      </c>
      <c r="AG1313" s="1"/>
      <c r="AH1313" s="1"/>
      <c r="AI1313" s="1">
        <f t="shared" si="138"/>
        <v>0</v>
      </c>
      <c r="AK1313" s="1"/>
      <c r="AL1313" s="1"/>
      <c r="AM1313" s="1"/>
      <c r="AN1313" s="1"/>
      <c r="AP1313" s="30"/>
      <c r="AQ1313" s="1"/>
      <c r="AR1313" s="1">
        <f t="shared" si="140"/>
        <v>0</v>
      </c>
      <c r="AS1313" s="1"/>
      <c r="AT1313" s="1"/>
      <c r="AU1313" s="2">
        <f t="shared" si="139"/>
        <v>0</v>
      </c>
      <c r="AW1313" s="1"/>
      <c r="AX1313" s="1"/>
      <c r="AY1313" s="1"/>
      <c r="AZ1313" s="2">
        <f t="shared" si="136"/>
        <v>0</v>
      </c>
      <c r="BA1313" s="2">
        <f>SUM(AF1313,AH1313,-AZ1313,-Table1913[[#This Row],[Sale Fee]])</f>
        <v>0</v>
      </c>
      <c r="BC1313" s="1"/>
      <c r="BD1313" s="1"/>
      <c r="BE1313" s="1"/>
    </row>
    <row r="1314" spans="1:57" x14ac:dyDescent="0.25">
      <c r="A1314" s="1"/>
      <c r="B1314" s="1"/>
      <c r="Q1314" s="1"/>
      <c r="R1314" s="1"/>
      <c r="S1314" s="1"/>
      <c r="U1314" s="1"/>
      <c r="V1314" s="1"/>
      <c r="W1314" s="1"/>
      <c r="X1314" s="1"/>
      <c r="Y1314" s="1"/>
      <c r="Z1314" s="1">
        <f>Table1913[[#This Row],[Quantity2]]*Table1913[[#This Row],[U Cost]]</f>
        <v>0</v>
      </c>
      <c r="AB1314" s="1">
        <v>0</v>
      </c>
      <c r="AC1314" s="1">
        <v>0</v>
      </c>
      <c r="AD1314" s="1">
        <f t="shared" si="137"/>
        <v>0</v>
      </c>
      <c r="AE1314" s="1"/>
      <c r="AF1314" s="1">
        <f>SUM(Table1913[[#This Row],[Total 
Paid]:[Shipping 
Charged]])</f>
        <v>0</v>
      </c>
      <c r="AG1314" s="1"/>
      <c r="AH1314" s="1"/>
      <c r="AI1314" s="1">
        <f t="shared" si="138"/>
        <v>0</v>
      </c>
      <c r="AK1314" s="1"/>
      <c r="AL1314" s="1"/>
      <c r="AM1314" s="1"/>
      <c r="AN1314" s="1"/>
      <c r="AP1314" s="30">
        <f>AB1314</f>
        <v>0</v>
      </c>
      <c r="AQ1314" s="1"/>
      <c r="AR1314" s="1">
        <f t="shared" si="140"/>
        <v>0</v>
      </c>
      <c r="AS1314" s="1"/>
      <c r="AT1314" s="1"/>
      <c r="AU1314" s="2">
        <f t="shared" si="139"/>
        <v>0</v>
      </c>
      <c r="AW1314" s="1"/>
      <c r="AX1314" s="1"/>
      <c r="AY1314" s="1"/>
      <c r="AZ1314" s="2">
        <f t="shared" si="136"/>
        <v>0</v>
      </c>
      <c r="BA1314" s="2">
        <f>SUM(AF1314,AH1314,-AZ1314,-Table1913[[#This Row],[Sale Fee]])</f>
        <v>0</v>
      </c>
      <c r="BC1314" s="1"/>
      <c r="BD1314" s="1"/>
      <c r="BE1314" s="1"/>
    </row>
    <row r="1315" spans="1:57" x14ac:dyDescent="0.25">
      <c r="A1315" s="1"/>
      <c r="B1315" s="1"/>
      <c r="Q1315" s="1"/>
      <c r="R1315" s="1"/>
      <c r="S1315" s="1"/>
      <c r="U1315" s="1"/>
      <c r="V1315" s="1"/>
      <c r="W1315" s="1"/>
      <c r="X1315" s="1"/>
      <c r="Y1315" s="1"/>
      <c r="Z1315" s="1">
        <f>Table1913[[#This Row],[Quantity2]]*Table1913[[#This Row],[U Cost]]</f>
        <v>0</v>
      </c>
      <c r="AB1315" s="1">
        <v>0</v>
      </c>
      <c r="AC1315" s="1">
        <v>0</v>
      </c>
      <c r="AD1315" s="1">
        <f t="shared" si="137"/>
        <v>0</v>
      </c>
      <c r="AE1315" s="1"/>
      <c r="AF1315" s="1">
        <f>SUM(Table1913[[#This Row],[Total 
Paid]:[Shipping 
Charged]])</f>
        <v>0</v>
      </c>
      <c r="AG1315" s="1"/>
      <c r="AH1315" s="1"/>
      <c r="AI1315" s="1">
        <f t="shared" si="138"/>
        <v>0</v>
      </c>
      <c r="AK1315" s="1"/>
      <c r="AL1315" s="1"/>
      <c r="AM1315" s="1"/>
      <c r="AN1315" s="1"/>
      <c r="AP1315" s="30">
        <f>AB1315</f>
        <v>0</v>
      </c>
      <c r="AQ1315" s="1"/>
      <c r="AR1315" s="1">
        <f t="shared" si="140"/>
        <v>0</v>
      </c>
      <c r="AS1315" s="1"/>
      <c r="AT1315" s="1"/>
      <c r="AU1315" s="2">
        <f t="shared" si="139"/>
        <v>0</v>
      </c>
      <c r="AW1315" s="1"/>
      <c r="AX1315" s="1"/>
      <c r="AY1315" s="1"/>
      <c r="AZ1315" s="2">
        <f t="shared" si="136"/>
        <v>0</v>
      </c>
      <c r="BA1315" s="2">
        <f>SUM(AF1315,AH1315,-AZ1315,-Table1913[[#This Row],[Sale Fee]])</f>
        <v>0</v>
      </c>
      <c r="BC1315" s="1"/>
      <c r="BD1315" s="1"/>
      <c r="BE1315" s="1"/>
    </row>
    <row r="1316" spans="1:57" x14ac:dyDescent="0.25">
      <c r="A1316" s="1"/>
      <c r="B1316" s="1"/>
      <c r="Q1316" s="1"/>
      <c r="R1316" s="1"/>
      <c r="S1316" s="1"/>
      <c r="U1316" s="1"/>
      <c r="V1316" s="1"/>
      <c r="W1316" s="1"/>
      <c r="X1316" s="1"/>
      <c r="Y1316" s="1"/>
      <c r="Z1316" s="1">
        <f>Table1913[[#This Row],[Quantity2]]*Table1913[[#This Row],[U Cost]]</f>
        <v>0</v>
      </c>
      <c r="AB1316" s="1">
        <v>0</v>
      </c>
      <c r="AC1316" s="1">
        <v>0</v>
      </c>
      <c r="AD1316" s="1">
        <f t="shared" si="137"/>
        <v>0</v>
      </c>
      <c r="AE1316" s="1"/>
      <c r="AF1316" s="1">
        <f>SUM(Table1913[[#This Row],[Total 
Paid]:[Shipping 
Charged]])</f>
        <v>0</v>
      </c>
      <c r="AG1316" s="1"/>
      <c r="AH1316" s="1"/>
      <c r="AI1316" s="1">
        <f t="shared" si="138"/>
        <v>0</v>
      </c>
      <c r="AK1316" s="1"/>
      <c r="AL1316" s="1"/>
      <c r="AM1316" s="1"/>
      <c r="AN1316" s="1"/>
      <c r="AP1316" s="30">
        <f>AB1316</f>
        <v>0</v>
      </c>
      <c r="AQ1316" s="1"/>
      <c r="AR1316" s="1">
        <f t="shared" si="140"/>
        <v>0</v>
      </c>
      <c r="AS1316" s="1"/>
      <c r="AT1316" s="1"/>
      <c r="AU1316" s="2">
        <f t="shared" si="139"/>
        <v>0</v>
      </c>
      <c r="AW1316" s="1"/>
      <c r="AX1316" s="1"/>
      <c r="AY1316" s="1"/>
      <c r="AZ1316" s="2">
        <f t="shared" si="136"/>
        <v>0</v>
      </c>
      <c r="BA1316" s="2">
        <f>SUM(AF1316,AH1316,-AZ1316,-Table1913[[#This Row],[Sale Fee]])</f>
        <v>0</v>
      </c>
      <c r="BC1316" s="1"/>
      <c r="BD1316" s="1"/>
      <c r="BE1316" s="1"/>
    </row>
    <row r="1317" spans="1:57" x14ac:dyDescent="0.25">
      <c r="A1317" s="1"/>
      <c r="B1317" s="1"/>
      <c r="E1317" s="4"/>
      <c r="F1317" s="4"/>
      <c r="Q1317" s="1"/>
      <c r="R1317" s="1"/>
      <c r="S1317" s="1"/>
      <c r="U1317" s="1"/>
      <c r="V1317" s="1"/>
      <c r="W1317" s="1"/>
      <c r="X1317" s="1"/>
      <c r="Y1317" s="1"/>
      <c r="Z1317" s="1">
        <f>Table1913[[#This Row],[Quantity2]]*Table1913[[#This Row],[U Cost]]</f>
        <v>0</v>
      </c>
      <c r="AB1317" s="1"/>
      <c r="AC1317" s="1"/>
      <c r="AD1317" s="1"/>
      <c r="AE1317" s="1"/>
      <c r="AF1317" s="1">
        <f>SUM(Table1913[[#This Row],[Total 
Paid]:[Shipping 
Charged]])</f>
        <v>0</v>
      </c>
      <c r="AG1317" s="1"/>
      <c r="AH1317" s="1"/>
      <c r="AI1317" s="1"/>
      <c r="AK1317" s="1"/>
      <c r="AL1317" s="1"/>
      <c r="AM1317" s="1"/>
      <c r="AN1317" s="1"/>
      <c r="AO1317" s="30"/>
      <c r="AP1317" s="30"/>
      <c r="AQ1317" s="1"/>
      <c r="AR1317" s="1"/>
      <c r="AS1317" s="1"/>
      <c r="AT1317" s="1"/>
      <c r="AU1317" s="2"/>
      <c r="AV1317" s="1"/>
      <c r="AW1317" s="1"/>
      <c r="AX1317" s="1"/>
      <c r="AY1317" s="1"/>
      <c r="AZ1317" s="2"/>
      <c r="BA1317" s="2">
        <f>SUM(AF1317,AH1317,-AZ1317,-Table1913[[#This Row],[Sale Fee]])</f>
        <v>0</v>
      </c>
      <c r="BB1317" s="1"/>
      <c r="BC1317" s="1"/>
      <c r="BD1317" s="1"/>
      <c r="BE1317"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3FCFE5E3-8A7D-4740-B14E-49901FCD82C5}">
          <x14:formula1>
            <xm:f>List!$E:$E</xm:f>
          </x14:formula1>
          <xm:sqref>M7:M1317</xm:sqref>
        </x14:dataValidation>
        <x14:dataValidation type="list" allowBlank="1" showInputMessage="1" showErrorMessage="1" xr:uid="{BDEC5BE9-3110-4F7A-96B7-66659FF45229}">
          <x14:formula1>
            <xm:f>List!$D:$D</xm:f>
          </x14:formula1>
          <xm:sqref>K7:K1317</xm:sqref>
        </x14:dataValidation>
        <x14:dataValidation type="list" allowBlank="1" showInputMessage="1" showErrorMessage="1" xr:uid="{773A6815-DEFC-4290-9697-FC93CAB6AC73}">
          <x14:formula1>
            <xm:f>List!$C:$C</xm:f>
          </x14:formula1>
          <xm:sqref>J7:J1317 AO7:AO1317</xm:sqref>
        </x14:dataValidation>
        <x14:dataValidation type="list" allowBlank="1" showInputMessage="1" showErrorMessage="1" xr:uid="{E5E6FA53-6C5F-4D4F-91D1-3CE2E8A7902A}">
          <x14:formula1>
            <xm:f>List!$B:$B</xm:f>
          </x14:formula1>
          <xm:sqref>G7:G1317</xm:sqref>
        </x14:dataValidation>
        <x14:dataValidation type="list" allowBlank="1" showInputMessage="1" showErrorMessage="1" xr:uid="{B2E1FF12-0647-45D3-83A2-8CAF03A1102F}">
          <x14:formula1>
            <xm:f>List!$F:$F</xm:f>
          </x14:formula1>
          <xm:sqref>D7:D1317</xm:sqref>
        </x14:dataValidation>
        <x14:dataValidation type="list" allowBlank="1" showInputMessage="1" showErrorMessage="1" xr:uid="{F3952B2D-BDA3-4A70-9A24-2C0E198B975D}">
          <x14:formula1>
            <xm:f>List!$Q:$Q</xm:f>
          </x14:formula1>
          <xm:sqref>AL7:AL1317</xm:sqref>
        </x14:dataValidation>
        <x14:dataValidation type="list" allowBlank="1" showInputMessage="1" showErrorMessage="1" xr:uid="{6CD040FA-5C22-4B94-B78F-C4E5CA680E08}">
          <x14:formula1>
            <xm:f>List!$R:$R</xm:f>
          </x14:formula1>
          <xm:sqref>AM7:AM1317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56CFA-0B6D-4A94-A55E-A45791AC4103}">
  <dimension ref="A2:AM532"/>
  <sheetViews>
    <sheetView workbookViewId="0">
      <pane ySplit="7" topLeftCell="A8" activePane="bottomLeft" state="frozen"/>
      <selection activeCell="M13" sqref="M13"/>
      <selection pane="bottomLeft" activeCell="M13" sqref="M13"/>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44.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ol min="26" max="26" width="9.5703125" bestFit="1" customWidth="1"/>
    <col min="27" max="27" width="10.42578125" bestFit="1" customWidth="1"/>
    <col min="28" max="28" width="3.85546875" customWidth="1"/>
    <col min="30" max="31" width="9.5703125" bestFit="1" customWidth="1"/>
    <col min="32" max="32" width="5" customWidth="1"/>
    <col min="35" max="35" width="11.140625" bestFit="1" customWidth="1"/>
    <col min="36" max="36" width="6.28515625" customWidth="1"/>
    <col min="37" max="37" width="9.7109375" bestFit="1" customWidth="1"/>
    <col min="38" max="39" width="9.5703125" bestFit="1" customWidth="1"/>
  </cols>
  <sheetData>
    <row r="2" spans="1:39" x14ac:dyDescent="0.25">
      <c r="AC2" s="1"/>
      <c r="AK2" s="4"/>
    </row>
    <row r="4" spans="1:39" s="1" customFormat="1" x14ac:dyDescent="0.25">
      <c r="N4" s="1" t="s">
        <v>43</v>
      </c>
      <c r="P4" s="29"/>
      <c r="R4" s="1">
        <f>SUM(S:S)</f>
        <v>0</v>
      </c>
      <c r="T4" s="29"/>
      <c r="V4" s="1">
        <f>SUM(W:W)</f>
        <v>0</v>
      </c>
      <c r="X4" s="29"/>
      <c r="Z4" s="1">
        <f>SUM(AA:AA)</f>
        <v>0</v>
      </c>
      <c r="AB4" s="29"/>
      <c r="AD4" s="1">
        <f>SUM(AE:AE)</f>
        <v>0</v>
      </c>
      <c r="AF4" s="29"/>
      <c r="AH4" s="1">
        <f>SUM(AI:AI)</f>
        <v>0</v>
      </c>
      <c r="AJ4" s="29"/>
      <c r="AL4" s="1">
        <f>SUM(AM:AM)</f>
        <v>0</v>
      </c>
    </row>
    <row r="5" spans="1:39" x14ac:dyDescent="0.25">
      <c r="P5" s="7"/>
      <c r="T5" s="7"/>
      <c r="X5" s="7"/>
      <c r="Z5" s="2">
        <f>SUM(R4,V4,-AD4)</f>
        <v>0</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199</v>
      </c>
      <c r="B7" s="5" t="s">
        <v>200</v>
      </c>
      <c r="C7" s="5" t="s">
        <v>17</v>
      </c>
      <c r="D7" s="5" t="s">
        <v>21</v>
      </c>
      <c r="E7" s="5" t="s">
        <v>14</v>
      </c>
      <c r="F7" s="5" t="s">
        <v>253</v>
      </c>
      <c r="G7" s="5" t="s">
        <v>258</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180</v>
      </c>
    </row>
    <row r="8" spans="1:39" s="37" customFormat="1" x14ac:dyDescent="0.25">
      <c r="Q8" s="38"/>
      <c r="R8" s="38"/>
      <c r="S8" s="38"/>
      <c r="U8" s="38"/>
      <c r="W8" s="38"/>
      <c r="Y8" s="38"/>
      <c r="AA8" s="39"/>
      <c r="AC8" s="38"/>
      <c r="AE8" s="38"/>
      <c r="AG8" s="38"/>
      <c r="AI8" s="38"/>
    </row>
    <row r="9" spans="1:39" x14ac:dyDescent="0.25">
      <c r="P9" s="7"/>
      <c r="Q9" s="30"/>
      <c r="S9" s="1"/>
      <c r="T9" s="7"/>
      <c r="W9" s="1"/>
      <c r="X9" s="7"/>
      <c r="AA9" s="1"/>
      <c r="AB9" s="7"/>
      <c r="AC9" s="1"/>
      <c r="AE9" s="1"/>
      <c r="AF9" s="7"/>
      <c r="AG9" s="1"/>
      <c r="AI9" s="1"/>
      <c r="AJ9" s="7"/>
      <c r="AK9" s="1"/>
      <c r="AM9" s="1"/>
    </row>
    <row r="10" spans="1:39" x14ac:dyDescent="0.25">
      <c r="O10" s="35"/>
      <c r="P10" s="7"/>
      <c r="Q10" s="1"/>
      <c r="R10" s="1"/>
      <c r="S10" s="1"/>
      <c r="T10" s="7"/>
      <c r="W10" s="1"/>
      <c r="X10" s="7"/>
      <c r="AA10" s="1"/>
      <c r="AB10" s="7"/>
      <c r="AC10" s="1"/>
      <c r="AE10" s="1"/>
      <c r="AF10" s="7"/>
      <c r="AG10" s="1"/>
      <c r="AI10" s="1"/>
      <c r="AJ10" s="7"/>
      <c r="AK10" s="1"/>
      <c r="AM10" s="1"/>
    </row>
    <row r="11" spans="1:39" s="3" customFormat="1" x14ac:dyDescent="0.25">
      <c r="O11" s="72"/>
      <c r="Q11" s="85"/>
      <c r="S11" s="76"/>
      <c r="U11" s="76"/>
      <c r="W11" s="76"/>
      <c r="Y11" s="76"/>
      <c r="AA11" s="76"/>
      <c r="AC11" s="76"/>
      <c r="AE11" s="76"/>
      <c r="AG11" s="76"/>
      <c r="AI11" s="76"/>
      <c r="AK11" s="76"/>
      <c r="AM11" s="76"/>
    </row>
    <row r="12" spans="1:39" x14ac:dyDescent="0.25">
      <c r="O12" s="50"/>
      <c r="P12" s="7"/>
      <c r="Q12" s="30">
        <f>SUMIFS(Table1913[Quantity],Table1913[Product Name],'POD Inventory Sum'!$O12)</f>
        <v>0</v>
      </c>
      <c r="S12" s="1">
        <f>SUMIFS(Table1913[Total Cost],Table1913[Product Name],'POD Inventory Sum'!$O12)</f>
        <v>0</v>
      </c>
      <c r="T12" s="7"/>
      <c r="U12" s="1">
        <f>SUMIFS(Table1913[Quantity Purchased],Table1913[Product Name],'POD Inventory Sum'!$O12)</f>
        <v>0</v>
      </c>
      <c r="W12" s="1">
        <f>SUMIFS(Table1913[Total Purchase
Cost],Table1913[Product Name],'POD Inventory Sum'!$O12)</f>
        <v>0</v>
      </c>
      <c r="X12" s="7"/>
      <c r="Y12" s="61">
        <f>SUM(Q12,U12,-AC12,AG12)</f>
        <v>0</v>
      </c>
      <c r="AA12" s="61">
        <f>SUM(S12,W12,-AE12,AI12)</f>
        <v>0</v>
      </c>
      <c r="AB12" s="7"/>
      <c r="AC12" s="1">
        <f>SUMIFS(Table7[Quantity of 
Product Sold],Table7[Sale - Product Name],'POD Inventory Sum'!$O12,Table7[Product Type2],'POD Inventory Sum'!$AC$5)</f>
        <v>0</v>
      </c>
      <c r="AE12" s="1">
        <f>SUMIFS(Table7[Total Cost of
Goods Sold],Table7[Sale - Product Name],'POD Inventory Sum'!$O12,Table7[Product Type2],'POD Inventory Sum'!$AC$5)</f>
        <v>0</v>
      </c>
      <c r="AF12" s="7"/>
      <c r="AG12" s="1">
        <f>SUMIFS(Table17[Quantity2],Table17[Product Name],'POD Inventory Sum'!$O12,Table17[Product Type2],'POD Inventory Sum'!$AG$5)</f>
        <v>0</v>
      </c>
      <c r="AH12" t="str">
        <f t="shared" ref="AH12" si="0">IF(AG12,AI12/AG12,"")</f>
        <v/>
      </c>
      <c r="AI12" s="1">
        <f>SUMIFS(Table17[Total out of Inventory],Table17[Product Name],'POD Inventory Sum'!$O12,Table17[Product Type2],'POD Inventory Sum'!$AG$5)</f>
        <v>0</v>
      </c>
      <c r="AJ12" s="7"/>
      <c r="AK12" s="1">
        <f>SUMIFS(Table7[Quantity
 Sold],Table7[Sale - Product Name],'POD Inventory Sum'!$O12,Table7[Product Type2],'POD Inventory Sum'!$AK$5)</f>
        <v>0</v>
      </c>
      <c r="AL12" t="str">
        <f t="shared" ref="AL12" si="1">IF(AK12,AM12/AK12,"")</f>
        <v/>
      </c>
      <c r="AM12" s="1">
        <f>SUMIFS(Table7[Total 
Paid],Table7[Sale - Product Name],'POD Inventory Sum'!$O12,Table7[Product Type2],'POD Inventory Sum'!$AK$5)</f>
        <v>0</v>
      </c>
    </row>
    <row r="13" spans="1:39" x14ac:dyDescent="0.25">
      <c r="O13" s="50"/>
      <c r="P13" s="7"/>
      <c r="Q13" s="30">
        <f>SUMIFS(Table1913[Quantity],Table1913[Product Name],'POD Inventory Sum'!$O13)</f>
        <v>0</v>
      </c>
      <c r="S13" s="1">
        <f>SUMIFS(Table1913[Total Cost],Table1913[Product Name],'POD Inventory Sum'!$O13)</f>
        <v>0</v>
      </c>
      <c r="T13" s="7"/>
      <c r="U13" s="1">
        <f>SUMIFS(Table1913[Quantity Purchased],Table1913[Product Name],'POD Inventory Sum'!$O13)</f>
        <v>0</v>
      </c>
      <c r="W13" s="1">
        <f>SUMIFS(Table1913[Total Purchase
Cost],Table1913[Product Name],'POD Inventory Sum'!$O13)</f>
        <v>0</v>
      </c>
      <c r="X13" s="7"/>
      <c r="Y13" s="61">
        <f t="shared" ref="Y13:Y77" si="2">SUM(Q13,U13,-AC13,AG13)</f>
        <v>0</v>
      </c>
      <c r="AA13" s="61">
        <f t="shared" ref="AA13:AA77" si="3">SUM(S13,W13,-AE13,AI13)</f>
        <v>0</v>
      </c>
      <c r="AB13" s="7"/>
      <c r="AC13" s="1">
        <f>SUMIFS(Table7[Quantity of 
Product Sold],Table7[Sale - Product Name],'POD Inventory Sum'!$O13,Table7[Product Type2],'POD Inventory Sum'!$AC$5)</f>
        <v>0</v>
      </c>
      <c r="AE13" s="1">
        <f>SUMIFS(Table7[Total Cost of
Goods Sold],Table7[Sale - Product Name],'POD Inventory Sum'!$O13,Table7[Product Type2],'POD Inventory Sum'!$AC$5)</f>
        <v>0</v>
      </c>
      <c r="AF13" s="7"/>
      <c r="AG13" s="1">
        <f>SUMIFS(Table17[Quantity2],Table17[Product Name],'POD Inventory Sum'!$O13,Table17[Product Type2],'POD Inventory Sum'!$AG$5)</f>
        <v>0</v>
      </c>
      <c r="AH13" t="str">
        <f t="shared" ref="AH13:AH77" si="4">IF(AG13,AI13/AG13,"")</f>
        <v/>
      </c>
      <c r="AI13" s="1">
        <f>SUMIFS(Table17[Total out of Inventory],Table17[Product Name],'POD Inventory Sum'!$O13,Table17[Product Type2],'POD Inventory Sum'!$AG$5)</f>
        <v>0</v>
      </c>
      <c r="AJ13" s="7"/>
      <c r="AK13" s="1">
        <f>SUMIFS(Table7[Quantity
 Sold],Table7[Sale - Product Name],'POD Inventory Sum'!$O13,Table7[Product Type2],'POD Inventory Sum'!$AK$5)</f>
        <v>0</v>
      </c>
      <c r="AL13" t="str">
        <f t="shared" ref="AL13:AL77" si="5">IF(AK13,AM13/AK13,"")</f>
        <v/>
      </c>
      <c r="AM13" s="1">
        <f>SUMIFS(Table7[Total 
Paid],Table7[Sale - Product Name],'POD Inventory Sum'!$O13,Table7[Product Type2],'POD Inventory Sum'!$AK$5)</f>
        <v>0</v>
      </c>
    </row>
    <row r="14" spans="1:39" x14ac:dyDescent="0.25">
      <c r="O14" s="50"/>
      <c r="P14" s="7"/>
      <c r="Q14" s="30">
        <f>SUMIFS(Table1913[Quantity],Table1913[Product Name],'POD Inventory Sum'!$O14)</f>
        <v>0</v>
      </c>
      <c r="S14" s="1">
        <f>SUMIFS(Table1913[Total Cost],Table1913[Product Name],'POD Inventory Sum'!$O14)</f>
        <v>0</v>
      </c>
      <c r="T14" s="7"/>
      <c r="U14" s="1">
        <f>SUMIFS(Table1913[Quantity Purchased],Table1913[Product Name],'POD Inventory Sum'!$O14)</f>
        <v>0</v>
      </c>
      <c r="W14" s="1">
        <f>SUMIFS(Table1913[Total Purchase
Cost],Table1913[Product Name],'POD Inventory Sum'!$O14)</f>
        <v>0</v>
      </c>
      <c r="X14" s="7"/>
      <c r="Y14" s="61">
        <f t="shared" si="2"/>
        <v>0</v>
      </c>
      <c r="AA14" s="61">
        <f t="shared" si="3"/>
        <v>0</v>
      </c>
      <c r="AB14" s="7"/>
      <c r="AC14" s="1">
        <f>SUMIFS(Table7[Quantity of 
Product Sold],Table7[Sale - Product Name],'POD Inventory Sum'!$O14,Table7[Product Type2],'POD Inventory Sum'!$AC$5)</f>
        <v>0</v>
      </c>
      <c r="AE14" s="1">
        <f>SUMIFS(Table7[Total Cost of
Goods Sold],Table7[Sale - Product Name],'POD Inventory Sum'!$O14,Table7[Product Type2],'POD Inventory Sum'!$AC$5)</f>
        <v>0</v>
      </c>
      <c r="AF14" s="7"/>
      <c r="AG14" s="1">
        <f>SUMIFS(Table17[Quantity2],Table17[Product Name],'POD Inventory Sum'!$O14,Table17[Product Type2],'POD Inventory Sum'!$AG$5)</f>
        <v>0</v>
      </c>
      <c r="AH14" t="str">
        <f t="shared" si="4"/>
        <v/>
      </c>
      <c r="AI14" s="1">
        <f>SUMIFS(Table17[Total out of Inventory],Table17[Product Name],'POD Inventory Sum'!$O14,Table17[Product Type2],'POD Inventory Sum'!$AG$5)</f>
        <v>0</v>
      </c>
      <c r="AJ14" s="7"/>
      <c r="AK14" s="1">
        <f>SUMIFS(Table7[Quantity
 Sold],Table7[Sale - Product Name],'POD Inventory Sum'!$O14,Table7[Product Type2],'POD Inventory Sum'!$AK$5)</f>
        <v>0</v>
      </c>
      <c r="AL14" t="str">
        <f t="shared" si="5"/>
        <v/>
      </c>
      <c r="AM14" s="1">
        <f>SUMIFS(Table7[Total 
Paid],Table7[Sale - Product Name],'POD Inventory Sum'!$O14,Table7[Product Type2],'POD Inventory Sum'!$AK$5)</f>
        <v>0</v>
      </c>
    </row>
    <row r="15" spans="1:39" x14ac:dyDescent="0.25">
      <c r="O15" s="50"/>
      <c r="P15" s="7"/>
      <c r="Q15" s="30">
        <f>SUMIFS(Table1913[Quantity],Table1913[Product Name],'POD Inventory Sum'!$O15)</f>
        <v>0</v>
      </c>
      <c r="S15" s="1">
        <f>SUMIFS(Table1913[Total Cost],Table1913[Product Name],'POD Inventory Sum'!$O15)</f>
        <v>0</v>
      </c>
      <c r="T15" s="7"/>
      <c r="U15" s="1">
        <f>SUMIFS(Table1913[Quantity Purchased],Table1913[Product Name],'POD Inventory Sum'!$O15)</f>
        <v>0</v>
      </c>
      <c r="W15" s="1">
        <f>SUMIFS(Table1913[Total Purchase
Cost],Table1913[Product Name],'POD Inventory Sum'!$O15)</f>
        <v>0</v>
      </c>
      <c r="X15" s="7"/>
      <c r="Y15" s="61">
        <f t="shared" si="2"/>
        <v>0</v>
      </c>
      <c r="AA15" s="61">
        <f t="shared" si="3"/>
        <v>0</v>
      </c>
      <c r="AB15" s="7"/>
      <c r="AC15" s="1">
        <f>SUMIFS(Table7[Quantity of 
Product Sold],Table7[Sale - Product Name],'POD Inventory Sum'!$O15,Table7[Product Type2],'POD Inventory Sum'!$AC$5)</f>
        <v>0</v>
      </c>
      <c r="AE15" s="1">
        <f>SUMIFS(Table7[Total Cost of
Goods Sold],Table7[Sale - Product Name],'POD Inventory Sum'!$O15,Table7[Product Type2],'POD Inventory Sum'!$AC$5)</f>
        <v>0</v>
      </c>
      <c r="AF15" s="7"/>
      <c r="AG15" s="1">
        <f>SUMIFS(Table17[Quantity2],Table17[Product Name],'POD Inventory Sum'!$O15,Table17[Product Type2],'POD Inventory Sum'!$AG$5)</f>
        <v>0</v>
      </c>
      <c r="AH15" t="str">
        <f t="shared" si="4"/>
        <v/>
      </c>
      <c r="AI15" s="1">
        <f>SUMIFS(Table17[Total out of Inventory],Table17[Product Name],'POD Inventory Sum'!$O15,Table17[Product Type2],'POD Inventory Sum'!$AG$5)</f>
        <v>0</v>
      </c>
      <c r="AJ15" s="7"/>
      <c r="AK15" s="1">
        <f>SUMIFS(Table7[Quantity
 Sold],Table7[Sale - Product Name],'POD Inventory Sum'!$O15,Table7[Product Type2],'POD Inventory Sum'!$AK$5)</f>
        <v>0</v>
      </c>
      <c r="AL15" t="str">
        <f t="shared" si="5"/>
        <v/>
      </c>
      <c r="AM15" s="1">
        <f>SUMIFS(Table7[Total 
Paid],Table7[Sale - Product Name],'POD Inventory Sum'!$O15,Table7[Product Type2],'POD Inventory Sum'!$AK$5)</f>
        <v>0</v>
      </c>
    </row>
    <row r="16" spans="1:39" x14ac:dyDescent="0.25">
      <c r="O16" s="50"/>
      <c r="P16" s="7"/>
      <c r="Q16" s="30">
        <f>SUMIFS(Table1913[Quantity],Table1913[Product Name],'POD Inventory Sum'!$O16)</f>
        <v>0</v>
      </c>
      <c r="S16" s="1">
        <f>SUMIFS(Table1913[Total Cost],Table1913[Product Name],'POD Inventory Sum'!$O16)</f>
        <v>0</v>
      </c>
      <c r="T16" s="7"/>
      <c r="U16" s="1">
        <f>SUMIFS(Table1913[Quantity Purchased],Table1913[Product Name],'POD Inventory Sum'!$O16)</f>
        <v>0</v>
      </c>
      <c r="W16" s="1">
        <f>SUMIFS(Table1913[Total Purchase
Cost],Table1913[Product Name],'POD Inventory Sum'!$O16)</f>
        <v>0</v>
      </c>
      <c r="X16" s="7"/>
      <c r="Y16" s="61">
        <f t="shared" si="2"/>
        <v>0</v>
      </c>
      <c r="AA16" s="61">
        <f t="shared" si="3"/>
        <v>0</v>
      </c>
      <c r="AB16" s="7"/>
      <c r="AC16" s="1">
        <f>SUMIFS(Table7[Quantity of 
Product Sold],Table7[Sale - Product Name],'POD Inventory Sum'!$O16,Table7[Product Type2],'POD Inventory Sum'!$AC$5)</f>
        <v>0</v>
      </c>
      <c r="AE16" s="1">
        <f>SUMIFS(Table7[Total Cost of
Goods Sold],Table7[Sale - Product Name],'POD Inventory Sum'!$O16,Table7[Product Type2],'POD Inventory Sum'!$AC$5)</f>
        <v>0</v>
      </c>
      <c r="AF16" s="7"/>
      <c r="AG16" s="1">
        <f>SUMIFS(Table17[Quantity2],Table17[Product Name],'POD Inventory Sum'!$O16,Table17[Product Type2],'POD Inventory Sum'!$AG$5)</f>
        <v>0</v>
      </c>
      <c r="AH16" t="str">
        <f t="shared" si="4"/>
        <v/>
      </c>
      <c r="AI16" s="1">
        <f>SUMIFS(Table17[Total out of Inventory],Table17[Product Name],'POD Inventory Sum'!$O16,Table17[Product Type2],'POD Inventory Sum'!$AG$5)</f>
        <v>0</v>
      </c>
      <c r="AJ16" s="7"/>
      <c r="AK16" s="1">
        <f>SUMIFS(Table7[Quantity
 Sold],Table7[Sale - Product Name],'POD Inventory Sum'!$O16,Table7[Product Type2],'POD Inventory Sum'!$AK$5)</f>
        <v>0</v>
      </c>
      <c r="AL16" t="str">
        <f t="shared" si="5"/>
        <v/>
      </c>
      <c r="AM16" s="1">
        <f>SUMIFS(Table7[Total 
Paid],Table7[Sale - Product Name],'POD Inventory Sum'!$O16,Table7[Product Type2],'POD Inventory Sum'!$AK$5)</f>
        <v>0</v>
      </c>
    </row>
    <row r="17" spans="15:39" x14ac:dyDescent="0.25">
      <c r="O17" s="50"/>
      <c r="P17" s="7"/>
      <c r="Q17" s="30">
        <f>SUMIFS(Table1913[Quantity],Table1913[Product Name],'POD Inventory Sum'!$O17)</f>
        <v>0</v>
      </c>
      <c r="S17" s="1">
        <f>SUMIFS(Table1913[Total Cost],Table1913[Product Name],'POD Inventory Sum'!$O17)</f>
        <v>0</v>
      </c>
      <c r="T17" s="7"/>
      <c r="U17" s="1">
        <f>SUMIFS(Table1913[Quantity Purchased],Table1913[Product Name],'POD Inventory Sum'!$O17)</f>
        <v>0</v>
      </c>
      <c r="W17" s="1">
        <f>SUMIFS(Table1913[Total Purchase
Cost],Table1913[Product Name],'POD Inventory Sum'!$O17)</f>
        <v>0</v>
      </c>
      <c r="X17" s="7"/>
      <c r="Y17" s="61">
        <f t="shared" si="2"/>
        <v>0</v>
      </c>
      <c r="AA17" s="61">
        <f t="shared" si="3"/>
        <v>0</v>
      </c>
      <c r="AB17" s="7"/>
      <c r="AC17" s="1">
        <f>SUMIFS(Table7[Quantity of 
Product Sold],Table7[Sale - Product Name],'POD Inventory Sum'!$O17,Table7[Product Type2],'POD Inventory Sum'!$AC$5)</f>
        <v>0</v>
      </c>
      <c r="AE17" s="1">
        <f>SUMIFS(Table7[Total Cost of
Goods Sold],Table7[Sale - Product Name],'POD Inventory Sum'!$O17,Table7[Product Type2],'POD Inventory Sum'!$AC$5)</f>
        <v>0</v>
      </c>
      <c r="AF17" s="7"/>
      <c r="AG17" s="1">
        <f>SUMIFS(Table17[Quantity2],Table17[Product Name],'POD Inventory Sum'!$O17,Table17[Product Type2],'POD Inventory Sum'!$AG$5)</f>
        <v>0</v>
      </c>
      <c r="AH17" t="str">
        <f t="shared" si="4"/>
        <v/>
      </c>
      <c r="AI17" s="1">
        <f>SUMIFS(Table17[Total out of Inventory],Table17[Product Name],'POD Inventory Sum'!$O17,Table17[Product Type2],'POD Inventory Sum'!$AG$5)</f>
        <v>0</v>
      </c>
      <c r="AJ17" s="7"/>
      <c r="AK17" s="1">
        <f>SUMIFS(Table7[Quantity
 Sold],Table7[Sale - Product Name],'POD Inventory Sum'!$O17,Table7[Product Type2],'POD Inventory Sum'!$AK$5)</f>
        <v>0</v>
      </c>
      <c r="AL17" t="str">
        <f t="shared" si="5"/>
        <v/>
      </c>
      <c r="AM17" s="1">
        <f>SUMIFS(Table7[Total 
Paid],Table7[Sale - Product Name],'POD Inventory Sum'!$O17,Table7[Product Type2],'POD Inventory Sum'!$AK$5)</f>
        <v>0</v>
      </c>
    </row>
    <row r="18" spans="15:39" x14ac:dyDescent="0.25">
      <c r="P18" s="7"/>
      <c r="Q18" s="30">
        <f>SUMIFS(Table1913[Quantity],Table1913[Product Name],'POD Inventory Sum'!$O18)</f>
        <v>0</v>
      </c>
      <c r="S18" s="1">
        <f>SUMIFS(Table1913[Total Cost],Table1913[Product Name],'POD Inventory Sum'!$O18)</f>
        <v>0</v>
      </c>
      <c r="T18" s="7"/>
      <c r="U18" s="1">
        <f>SUMIFS(Table1913[Quantity Purchased],Table1913[Product Name],'POD Inventory Sum'!$O18)</f>
        <v>0</v>
      </c>
      <c r="W18" s="1">
        <f>SUMIFS(Table1913[Total Purchase
Cost],Table1913[Product Name],'POD Inventory Sum'!$O18)</f>
        <v>0</v>
      </c>
      <c r="X18" s="7"/>
      <c r="Y18" s="61">
        <f t="shared" si="2"/>
        <v>0</v>
      </c>
      <c r="AA18" s="61">
        <f t="shared" si="3"/>
        <v>0</v>
      </c>
      <c r="AB18" s="7"/>
      <c r="AC18" s="1">
        <f>SUMIFS(Table7[Quantity of 
Product Sold],Table7[Sale - Product Name],'POD Inventory Sum'!$O18,Table7[Product Type2],'POD Inventory Sum'!$AC$5)</f>
        <v>0</v>
      </c>
      <c r="AE18" s="1">
        <f>SUMIFS(Table7[Total Cost of
Goods Sold],Table7[Sale - Product Name],'POD Inventory Sum'!$O18,Table7[Product Type2],'POD Inventory Sum'!$AC$5)</f>
        <v>0</v>
      </c>
      <c r="AF18" s="7"/>
      <c r="AG18" s="1">
        <f>SUMIFS(Table17[Quantity2],Table17[Product Name],'POD Inventory Sum'!$O18,Table17[Product Type2],'POD Inventory Sum'!$AG$5)</f>
        <v>0</v>
      </c>
      <c r="AH18" t="str">
        <f t="shared" si="4"/>
        <v/>
      </c>
      <c r="AI18" s="1">
        <f>SUMIFS(Table17[Total out of Inventory],Table17[Product Name],'POD Inventory Sum'!$O18,Table17[Product Type2],'POD Inventory Sum'!$AG$5)</f>
        <v>0</v>
      </c>
      <c r="AJ18" s="7"/>
      <c r="AK18" s="1">
        <f>SUMIFS(Table7[Quantity
 Sold],Table7[Sale - Product Name],'POD Inventory Sum'!$O18,Table7[Product Type2],'POD Inventory Sum'!$AK$5)</f>
        <v>0</v>
      </c>
      <c r="AL18" t="str">
        <f t="shared" si="5"/>
        <v/>
      </c>
      <c r="AM18" s="1">
        <f>SUMIFS(Table7[Total 
Paid],Table7[Sale - Product Name],'POD Inventory Sum'!$O18,Table7[Product Type2],'POD Inventory Sum'!$AK$5)</f>
        <v>0</v>
      </c>
    </row>
    <row r="19" spans="15:39" x14ac:dyDescent="0.25">
      <c r="P19" s="7"/>
      <c r="Q19" s="30">
        <f>SUMIFS(Table1913[Quantity],Table1913[Product Name],'POD Inventory Sum'!$O19)</f>
        <v>0</v>
      </c>
      <c r="S19" s="1">
        <f>SUMIFS(Table1913[Total Cost],Table1913[Product Name],'POD Inventory Sum'!$O19)</f>
        <v>0</v>
      </c>
      <c r="T19" s="7"/>
      <c r="U19" s="1">
        <f>SUMIFS(Table1913[Quantity Purchased],Table1913[Product Name],'POD Inventory Sum'!$O19)</f>
        <v>0</v>
      </c>
      <c r="W19" s="1">
        <f>SUMIFS(Table1913[Total Purchase
Cost],Table1913[Product Name],'POD Inventory Sum'!$O19)</f>
        <v>0</v>
      </c>
      <c r="X19" s="7"/>
      <c r="Y19" s="61">
        <f t="shared" si="2"/>
        <v>0</v>
      </c>
      <c r="AA19" s="61">
        <f t="shared" si="3"/>
        <v>0</v>
      </c>
      <c r="AB19" s="7"/>
      <c r="AC19" s="1">
        <f>SUMIFS(Table7[Quantity of 
Product Sold],Table7[Sale - Product Name],'POD Inventory Sum'!$O19,Table7[Product Type2],'POD Inventory Sum'!$AC$5)</f>
        <v>0</v>
      </c>
      <c r="AE19" s="1">
        <f>SUMIFS(Table7[Total Cost of
Goods Sold],Table7[Sale - Product Name],'POD Inventory Sum'!$O19,Table7[Product Type2],'POD Inventory Sum'!$AC$5)</f>
        <v>0</v>
      </c>
      <c r="AF19" s="7"/>
      <c r="AG19" s="1">
        <f>SUMIFS(Table17[Quantity2],Table17[Product Name],'POD Inventory Sum'!$O19,Table17[Product Type2],'POD Inventory Sum'!$AG$5)</f>
        <v>0</v>
      </c>
      <c r="AH19" t="str">
        <f t="shared" si="4"/>
        <v/>
      </c>
      <c r="AI19" s="1">
        <f>SUMIFS(Table17[Total out of Inventory],Table17[Product Name],'POD Inventory Sum'!$O19,Table17[Product Type2],'POD Inventory Sum'!$AG$5)</f>
        <v>0</v>
      </c>
      <c r="AJ19" s="7"/>
      <c r="AK19" s="1">
        <f>SUMIFS(Table7[Quantity
 Sold],Table7[Sale - Product Name],'POD Inventory Sum'!$O19,Table7[Product Type2],'POD Inventory Sum'!$AK$5)</f>
        <v>0</v>
      </c>
      <c r="AL19" t="str">
        <f t="shared" si="5"/>
        <v/>
      </c>
      <c r="AM19" s="1">
        <f>SUMIFS(Table7[Total 
Paid],Table7[Sale - Product Name],'POD Inventory Sum'!$O19,Table7[Product Type2],'POD Inventory Sum'!$AK$5)</f>
        <v>0</v>
      </c>
    </row>
    <row r="20" spans="15:39" x14ac:dyDescent="0.25">
      <c r="P20" s="7"/>
      <c r="Q20" s="30">
        <f>SUMIFS(Table1913[Quantity],Table1913[Product Name],'POD Inventory Sum'!$O20)</f>
        <v>0</v>
      </c>
      <c r="S20" s="1">
        <f>SUMIFS(Table1913[Total Cost],Table1913[Product Name],'POD Inventory Sum'!$O20)</f>
        <v>0</v>
      </c>
      <c r="T20" s="7"/>
      <c r="U20" s="1">
        <f>SUMIFS(Table1913[Quantity Purchased],Table1913[Product Name],'POD Inventory Sum'!$O20)</f>
        <v>0</v>
      </c>
      <c r="W20" s="1">
        <f>SUMIFS(Table1913[Total Purchase
Cost],Table1913[Product Name],'POD Inventory Sum'!$O20)</f>
        <v>0</v>
      </c>
      <c r="X20" s="7"/>
      <c r="Y20" s="61">
        <f t="shared" si="2"/>
        <v>0</v>
      </c>
      <c r="AA20" s="61">
        <f t="shared" si="3"/>
        <v>0</v>
      </c>
      <c r="AB20" s="7"/>
      <c r="AC20" s="1">
        <f>SUMIFS(Table7[Quantity of 
Product Sold],Table7[Sale - Product Name],'POD Inventory Sum'!$O20,Table7[Product Type2],'POD Inventory Sum'!$AC$5)</f>
        <v>0</v>
      </c>
      <c r="AE20" s="1">
        <f>SUMIFS(Table7[Total Cost of
Goods Sold],Table7[Sale - Product Name],'POD Inventory Sum'!$O20,Table7[Product Type2],'POD Inventory Sum'!$AC$5)</f>
        <v>0</v>
      </c>
      <c r="AF20" s="7"/>
      <c r="AG20" s="1">
        <f>SUMIFS(Table17[Quantity2],Table17[Product Name],'POD Inventory Sum'!$O20,Table17[Product Type2],'POD Inventory Sum'!$AG$5)</f>
        <v>0</v>
      </c>
      <c r="AH20" t="str">
        <f t="shared" si="4"/>
        <v/>
      </c>
      <c r="AI20" s="1">
        <f>SUMIFS(Table17[Total out of Inventory],Table17[Product Name],'POD Inventory Sum'!$O20,Table17[Product Type2],'POD Inventory Sum'!$AG$5)</f>
        <v>0</v>
      </c>
      <c r="AJ20" s="7"/>
      <c r="AK20" s="1">
        <f>SUMIFS(Table7[Quantity
 Sold],Table7[Sale - Product Name],'POD Inventory Sum'!$O20,Table7[Product Type2],'POD Inventory Sum'!$AK$5)</f>
        <v>0</v>
      </c>
      <c r="AL20" t="str">
        <f t="shared" si="5"/>
        <v/>
      </c>
      <c r="AM20" s="1">
        <f>SUMIFS(Table7[Total 
Paid],Table7[Sale - Product Name],'POD Inventory Sum'!$O20,Table7[Product Type2],'POD Inventory Sum'!$AK$5)</f>
        <v>0</v>
      </c>
    </row>
    <row r="21" spans="15:39" x14ac:dyDescent="0.25">
      <c r="P21" s="7"/>
      <c r="Q21" s="30">
        <f>SUMIFS(Table1913[Quantity],Table1913[Product Name],'POD Inventory Sum'!$O21)</f>
        <v>0</v>
      </c>
      <c r="S21" s="1">
        <f>SUMIFS(Table1913[Total Cost],Table1913[Product Name],'POD Inventory Sum'!$O21)</f>
        <v>0</v>
      </c>
      <c r="T21" s="7"/>
      <c r="U21" s="1">
        <f>SUMIFS(Table1913[Quantity Purchased],Table1913[Product Name],'POD Inventory Sum'!$O21)</f>
        <v>0</v>
      </c>
      <c r="W21" s="1">
        <f>SUMIFS(Table1913[Total Purchase
Cost],Table1913[Product Name],'POD Inventory Sum'!$O21)</f>
        <v>0</v>
      </c>
      <c r="X21" s="7"/>
      <c r="Y21" s="61">
        <f t="shared" si="2"/>
        <v>0</v>
      </c>
      <c r="AA21" s="61">
        <f t="shared" si="3"/>
        <v>0</v>
      </c>
      <c r="AB21" s="7"/>
      <c r="AC21" s="1">
        <f>SUMIFS(Table7[Quantity of 
Product Sold],Table7[Sale - Product Name],'POD Inventory Sum'!$O21,Table7[Product Type2],'POD Inventory Sum'!$AC$5)</f>
        <v>0</v>
      </c>
      <c r="AE21" s="1">
        <f>SUMIFS(Table7[Total Cost of
Goods Sold],Table7[Sale - Product Name],'POD Inventory Sum'!$O21,Table7[Product Type2],'POD Inventory Sum'!$AC$5)</f>
        <v>0</v>
      </c>
      <c r="AF21" s="7"/>
      <c r="AG21" s="1">
        <f>SUMIFS(Table17[Quantity2],Table17[Product Name],'POD Inventory Sum'!$O21,Table17[Product Type2],'POD Inventory Sum'!$AG$5)</f>
        <v>0</v>
      </c>
      <c r="AH21" t="str">
        <f t="shared" si="4"/>
        <v/>
      </c>
      <c r="AI21" s="1">
        <f>SUMIFS(Table17[Total out of Inventory],Table17[Product Name],'POD Inventory Sum'!$O21,Table17[Product Type2],'POD Inventory Sum'!$AG$5)</f>
        <v>0</v>
      </c>
      <c r="AJ21" s="7"/>
      <c r="AK21" s="1">
        <f>SUMIFS(Table7[Quantity
 Sold],Table7[Sale - Product Name],'POD Inventory Sum'!$O21,Table7[Product Type2],'POD Inventory Sum'!$AK$5)</f>
        <v>0</v>
      </c>
      <c r="AL21" t="str">
        <f t="shared" si="5"/>
        <v/>
      </c>
      <c r="AM21" s="1">
        <f>SUMIFS(Table7[Total 
Paid],Table7[Sale - Product Name],'POD Inventory Sum'!$O21,Table7[Product Type2],'POD Inventory Sum'!$AK$5)</f>
        <v>0</v>
      </c>
    </row>
    <row r="22" spans="15:39" x14ac:dyDescent="0.25">
      <c r="P22" s="7"/>
      <c r="Q22" s="30">
        <f>SUMIFS(Table1913[Quantity],Table1913[Product Name],'POD Inventory Sum'!$O22)</f>
        <v>0</v>
      </c>
      <c r="S22" s="1">
        <f>SUMIFS(Table1913[Total Cost],Table1913[Product Name],'POD Inventory Sum'!$O22)</f>
        <v>0</v>
      </c>
      <c r="T22" s="7"/>
      <c r="U22" s="1">
        <f>SUMIFS(Table1913[Quantity Purchased],Table1913[Product Name],'POD Inventory Sum'!$O22)</f>
        <v>0</v>
      </c>
      <c r="W22" s="1">
        <f>SUMIFS(Table1913[Total Purchase
Cost],Table1913[Product Name],'POD Inventory Sum'!$O22)</f>
        <v>0</v>
      </c>
      <c r="X22" s="7"/>
      <c r="Y22" s="61">
        <f t="shared" si="2"/>
        <v>0</v>
      </c>
      <c r="AA22" s="61">
        <f t="shared" si="3"/>
        <v>0</v>
      </c>
      <c r="AB22" s="7"/>
      <c r="AC22" s="1">
        <f>SUMIFS(Table7[Quantity of 
Product Sold],Table7[Sale - Product Name],'POD Inventory Sum'!$O22,Table7[Product Type2],'POD Inventory Sum'!$AC$5)</f>
        <v>0</v>
      </c>
      <c r="AE22" s="1">
        <f>SUMIFS(Table7[Total Cost of
Goods Sold],Table7[Sale - Product Name],'POD Inventory Sum'!$O22,Table7[Product Type2],'POD Inventory Sum'!$AC$5)</f>
        <v>0</v>
      </c>
      <c r="AF22" s="7"/>
      <c r="AG22" s="1">
        <f>SUMIFS(Table17[Quantity2],Table17[Product Name],'POD Inventory Sum'!$O22,Table17[Product Type2],'POD Inventory Sum'!$AG$5)</f>
        <v>0</v>
      </c>
      <c r="AH22" t="str">
        <f t="shared" si="4"/>
        <v/>
      </c>
      <c r="AI22" s="1">
        <f>SUMIFS(Table17[Total out of Inventory],Table17[Product Name],'POD Inventory Sum'!$O22,Table17[Product Type2],'POD Inventory Sum'!$AG$5)</f>
        <v>0</v>
      </c>
      <c r="AJ22" s="7"/>
      <c r="AK22" s="1">
        <f>SUMIFS(Table7[Quantity
 Sold],Table7[Sale - Product Name],'POD Inventory Sum'!$O22,Table7[Product Type2],'POD Inventory Sum'!$AK$5)</f>
        <v>0</v>
      </c>
      <c r="AL22" t="str">
        <f t="shared" si="5"/>
        <v/>
      </c>
      <c r="AM22" s="1">
        <f>SUMIFS(Table7[Total 
Paid],Table7[Sale - Product Name],'POD Inventory Sum'!$O22,Table7[Product Type2],'POD Inventory Sum'!$AK$5)</f>
        <v>0</v>
      </c>
    </row>
    <row r="23" spans="15:39" x14ac:dyDescent="0.25">
      <c r="P23" s="7"/>
      <c r="Q23" s="30">
        <f>SUMIFS(Table1913[Quantity],Table1913[Product Name],'POD Inventory Sum'!$O23)</f>
        <v>0</v>
      </c>
      <c r="S23" s="1">
        <f>SUMIFS(Table1913[Total Cost],Table1913[Product Name],'POD Inventory Sum'!$O23)</f>
        <v>0</v>
      </c>
      <c r="T23" s="7"/>
      <c r="U23" s="1">
        <f>SUMIFS(Table1913[Quantity Purchased],Table1913[Product Name],'POD Inventory Sum'!$O23)</f>
        <v>0</v>
      </c>
      <c r="W23" s="1">
        <f>SUMIFS(Table1913[Total Purchase
Cost],Table1913[Product Name],'POD Inventory Sum'!$O23)</f>
        <v>0</v>
      </c>
      <c r="X23" s="7"/>
      <c r="Y23" s="61">
        <f t="shared" si="2"/>
        <v>0</v>
      </c>
      <c r="AA23" s="61">
        <f t="shared" si="3"/>
        <v>0</v>
      </c>
      <c r="AB23" s="7"/>
      <c r="AC23" s="1">
        <f>SUMIFS(Table7[Quantity of 
Product Sold],Table7[Sale - Product Name],'POD Inventory Sum'!$O23,Table7[Product Type2],'POD Inventory Sum'!$AC$5)</f>
        <v>0</v>
      </c>
      <c r="AE23" s="1">
        <f>SUMIFS(Table7[Total Cost of
Goods Sold],Table7[Sale - Product Name],'POD Inventory Sum'!$O23,Table7[Product Type2],'POD Inventory Sum'!$AC$5)</f>
        <v>0</v>
      </c>
      <c r="AF23" s="7"/>
      <c r="AG23" s="1">
        <f>SUMIFS(Table17[Quantity2],Table17[Product Name],'POD Inventory Sum'!$O23,Table17[Product Type2],'POD Inventory Sum'!$AG$5)</f>
        <v>0</v>
      </c>
      <c r="AH23" t="str">
        <f t="shared" si="4"/>
        <v/>
      </c>
      <c r="AI23" s="1">
        <f>SUMIFS(Table17[Total out of Inventory],Table17[Product Name],'POD Inventory Sum'!$O23,Table17[Product Type2],'POD Inventory Sum'!$AG$5)</f>
        <v>0</v>
      </c>
      <c r="AJ23" s="7"/>
      <c r="AK23" s="1">
        <f>SUMIFS(Table7[Quantity
 Sold],Table7[Sale - Product Name],'POD Inventory Sum'!$O23,Table7[Product Type2],'POD Inventory Sum'!$AK$5)</f>
        <v>0</v>
      </c>
      <c r="AL23" t="str">
        <f t="shared" si="5"/>
        <v/>
      </c>
      <c r="AM23" s="1">
        <f>SUMIFS(Table7[Total 
Paid],Table7[Sale - Product Name],'POD Inventory Sum'!$O23,Table7[Product Type2],'POD Inventory Sum'!$AK$5)</f>
        <v>0</v>
      </c>
    </row>
    <row r="24" spans="15:39" x14ac:dyDescent="0.25">
      <c r="O24" s="50"/>
      <c r="P24" s="7"/>
      <c r="Q24" s="30">
        <f>SUMIFS(Table1913[Quantity],Table1913[Product Name],'POD Inventory Sum'!$O24)</f>
        <v>0</v>
      </c>
      <c r="S24" s="1">
        <f>SUMIFS(Table1913[Total Cost],Table1913[Product Name],'POD Inventory Sum'!$O24)</f>
        <v>0</v>
      </c>
      <c r="T24" s="7"/>
      <c r="U24" s="1">
        <f>SUMIFS(Table1913[Quantity Purchased],Table1913[Product Name],'POD Inventory Sum'!$O24)</f>
        <v>0</v>
      </c>
      <c r="W24" s="1">
        <f>SUMIFS(Table1913[Total Purchase
Cost],Table1913[Product Name],'POD Inventory Sum'!$O24)</f>
        <v>0</v>
      </c>
      <c r="X24" s="7"/>
      <c r="Y24" s="61">
        <f t="shared" si="2"/>
        <v>0</v>
      </c>
      <c r="AA24" s="61">
        <f t="shared" si="3"/>
        <v>0</v>
      </c>
      <c r="AB24" s="7"/>
      <c r="AC24" s="1">
        <f>SUMIFS(Table7[Quantity of 
Product Sold],Table7[Sale - Product Name],'POD Inventory Sum'!$O24,Table7[Product Type2],'POD Inventory Sum'!$AC$5)</f>
        <v>0</v>
      </c>
      <c r="AE24" s="1">
        <f>SUMIFS(Table7[Total Cost of
Goods Sold],Table7[Sale - Product Name],'POD Inventory Sum'!$O24,Table7[Product Type2],'POD Inventory Sum'!$AC$5)</f>
        <v>0</v>
      </c>
      <c r="AF24" s="7"/>
      <c r="AG24" s="1">
        <f>SUMIFS(Table17[Quantity2],Table17[Product Name],'POD Inventory Sum'!$O24,Table17[Product Type2],'POD Inventory Sum'!$AG$5)</f>
        <v>0</v>
      </c>
      <c r="AH24" t="str">
        <f t="shared" si="4"/>
        <v/>
      </c>
      <c r="AI24" s="1">
        <f>SUMIFS(Table17[Total out of Inventory],Table17[Product Name],'POD Inventory Sum'!$O24,Table17[Product Type2],'POD Inventory Sum'!$AG$5)</f>
        <v>0</v>
      </c>
      <c r="AJ24" s="7"/>
      <c r="AK24" s="1">
        <f>SUMIFS(Table7[Quantity
 Sold],Table7[Sale - Product Name],'POD Inventory Sum'!$O24,Table7[Product Type2],'POD Inventory Sum'!$AK$5)</f>
        <v>0</v>
      </c>
      <c r="AL24" t="str">
        <f t="shared" si="5"/>
        <v/>
      </c>
      <c r="AM24" s="1">
        <f>SUMIFS(Table7[Total 
Paid],Table7[Sale - Product Name],'POD Inventory Sum'!$O24,Table7[Product Type2],'POD Inventory Sum'!$AK$5)</f>
        <v>0</v>
      </c>
    </row>
    <row r="25" spans="15:39" x14ac:dyDescent="0.25">
      <c r="O25" s="50"/>
      <c r="P25" s="7"/>
      <c r="Q25" s="30">
        <f>SUMIFS(Table1913[Quantity],Table1913[Product Name],'POD Inventory Sum'!$O25)</f>
        <v>0</v>
      </c>
      <c r="S25" s="1">
        <f>SUMIFS(Table1913[Total Cost],Table1913[Product Name],'POD Inventory Sum'!$O25)</f>
        <v>0</v>
      </c>
      <c r="T25" s="7"/>
      <c r="U25" s="1">
        <f>SUMIFS(Table1913[Quantity Purchased],Table1913[Product Name],'POD Inventory Sum'!$O25)</f>
        <v>0</v>
      </c>
      <c r="W25" s="1">
        <f>SUMIFS(Table1913[Total Purchase
Cost],Table1913[Product Name],'POD Inventory Sum'!$O25)</f>
        <v>0</v>
      </c>
      <c r="X25" s="7"/>
      <c r="Y25" s="61">
        <f t="shared" si="2"/>
        <v>0</v>
      </c>
      <c r="AA25" s="61">
        <f t="shared" si="3"/>
        <v>0</v>
      </c>
      <c r="AB25" s="7"/>
      <c r="AC25" s="1">
        <f>SUMIFS(Table7[Quantity of 
Product Sold],Table7[Sale - Product Name],'POD Inventory Sum'!$O25,Table7[Product Type2],'POD Inventory Sum'!$AC$5)</f>
        <v>0</v>
      </c>
      <c r="AE25" s="1">
        <f>SUMIFS(Table7[Total Cost of
Goods Sold],Table7[Sale - Product Name],'POD Inventory Sum'!$O25,Table7[Product Type2],'POD Inventory Sum'!$AC$5)</f>
        <v>0</v>
      </c>
      <c r="AF25" s="7"/>
      <c r="AG25" s="1">
        <f>SUMIFS(Table17[Quantity2],Table17[Product Name],'POD Inventory Sum'!$O25,Table17[Product Type2],'POD Inventory Sum'!$AG$5)</f>
        <v>0</v>
      </c>
      <c r="AH25" t="str">
        <f t="shared" si="4"/>
        <v/>
      </c>
      <c r="AI25" s="1">
        <f>SUMIFS(Table17[Total out of Inventory],Table17[Product Name],'POD Inventory Sum'!$O25,Table17[Product Type2],'POD Inventory Sum'!$AG$5)</f>
        <v>0</v>
      </c>
      <c r="AJ25" s="7"/>
      <c r="AK25" s="1">
        <f>SUMIFS(Table7[Quantity
 Sold],Table7[Sale - Product Name],'POD Inventory Sum'!$O25,Table7[Product Type2],'POD Inventory Sum'!$AK$5)</f>
        <v>0</v>
      </c>
      <c r="AL25" t="str">
        <f t="shared" si="5"/>
        <v/>
      </c>
      <c r="AM25" s="1">
        <f>SUMIFS(Table7[Total 
Paid],Table7[Sale - Product Name],'POD Inventory Sum'!$O25,Table7[Product Type2],'POD Inventory Sum'!$AK$5)</f>
        <v>0</v>
      </c>
    </row>
    <row r="26" spans="15:39" x14ac:dyDescent="0.25">
      <c r="O26" s="50"/>
      <c r="P26" s="7"/>
      <c r="Q26" s="30">
        <f>SUMIFS(Table1913[Quantity],Table1913[Product Name],'POD Inventory Sum'!$O26)</f>
        <v>0</v>
      </c>
      <c r="S26" s="1">
        <f>SUMIFS(Table1913[Total Cost],Table1913[Product Name],'POD Inventory Sum'!$O26)</f>
        <v>0</v>
      </c>
      <c r="T26" s="7"/>
      <c r="U26" s="1">
        <f>SUMIFS(Table1913[Quantity Purchased],Table1913[Product Name],'POD Inventory Sum'!$O26)</f>
        <v>0</v>
      </c>
      <c r="W26" s="1">
        <f>SUMIFS(Table1913[Total Purchase
Cost],Table1913[Product Name],'POD Inventory Sum'!$O26)</f>
        <v>0</v>
      </c>
      <c r="X26" s="7"/>
      <c r="Y26" s="61">
        <f t="shared" si="2"/>
        <v>0</v>
      </c>
      <c r="AA26" s="61">
        <f t="shared" si="3"/>
        <v>0</v>
      </c>
      <c r="AB26" s="7"/>
      <c r="AC26" s="1">
        <f>SUMIFS(Table7[Quantity of 
Product Sold],Table7[Sale - Product Name],'POD Inventory Sum'!$O26,Table7[Product Type2],'POD Inventory Sum'!$AC$5)</f>
        <v>0</v>
      </c>
      <c r="AE26" s="1">
        <f>SUMIFS(Table7[Total Cost of
Goods Sold],Table7[Sale - Product Name],'POD Inventory Sum'!$O26,Table7[Product Type2],'POD Inventory Sum'!$AC$5)</f>
        <v>0</v>
      </c>
      <c r="AF26" s="7"/>
      <c r="AG26" s="1">
        <f>SUMIFS(Table17[Quantity2],Table17[Product Name],'POD Inventory Sum'!$O26,Table17[Product Type2],'POD Inventory Sum'!$AG$5)</f>
        <v>0</v>
      </c>
      <c r="AH26" t="str">
        <f t="shared" si="4"/>
        <v/>
      </c>
      <c r="AI26" s="1">
        <f>SUMIFS(Table17[Total out of Inventory],Table17[Product Name],'POD Inventory Sum'!$O26,Table17[Product Type2],'POD Inventory Sum'!$AG$5)</f>
        <v>0</v>
      </c>
      <c r="AJ26" s="7"/>
      <c r="AK26" s="1">
        <f>SUMIFS(Table7[Quantity
 Sold],Table7[Sale - Product Name],'POD Inventory Sum'!$O26,Table7[Product Type2],'POD Inventory Sum'!$AK$5)</f>
        <v>0</v>
      </c>
      <c r="AL26" t="str">
        <f t="shared" si="5"/>
        <v/>
      </c>
      <c r="AM26" s="1">
        <f>SUMIFS(Table7[Total 
Paid],Table7[Sale - Product Name],'POD Inventory Sum'!$O26,Table7[Product Type2],'POD Inventory Sum'!$AK$5)</f>
        <v>0</v>
      </c>
    </row>
    <row r="27" spans="15:39" x14ac:dyDescent="0.25">
      <c r="O27" s="50"/>
      <c r="P27" s="7"/>
      <c r="Q27" s="30">
        <f>SUMIFS(Table1913[Quantity],Table1913[Product Name],'POD Inventory Sum'!$O27)</f>
        <v>0</v>
      </c>
      <c r="S27" s="1">
        <f>SUMIFS(Table1913[Total Cost],Table1913[Product Name],'POD Inventory Sum'!$O27)</f>
        <v>0</v>
      </c>
      <c r="T27" s="7"/>
      <c r="U27" s="1">
        <f>SUMIFS(Table1913[Quantity Purchased],Table1913[Product Name],'POD Inventory Sum'!$O27)</f>
        <v>0</v>
      </c>
      <c r="W27" s="1">
        <f>SUMIFS(Table1913[Total Purchase
Cost],Table1913[Product Name],'POD Inventory Sum'!$O27)</f>
        <v>0</v>
      </c>
      <c r="X27" s="7"/>
      <c r="Y27" s="61">
        <f t="shared" si="2"/>
        <v>0</v>
      </c>
      <c r="AA27" s="61">
        <f t="shared" si="3"/>
        <v>0</v>
      </c>
      <c r="AB27" s="7"/>
      <c r="AC27" s="1">
        <f>SUMIFS(Table7[Quantity of 
Product Sold],Table7[Sale - Product Name],'POD Inventory Sum'!$O27,Table7[Product Type2],'POD Inventory Sum'!$AC$5)</f>
        <v>0</v>
      </c>
      <c r="AE27" s="1">
        <f>SUMIFS(Table7[Total Cost of
Goods Sold],Table7[Sale - Product Name],'POD Inventory Sum'!$O27,Table7[Product Type2],'POD Inventory Sum'!$AC$5)</f>
        <v>0</v>
      </c>
      <c r="AF27" s="7"/>
      <c r="AG27" s="1">
        <f>SUMIFS(Table17[Quantity2],Table17[Product Name],'POD Inventory Sum'!$O27,Table17[Product Type2],'POD Inventory Sum'!$AG$5)</f>
        <v>0</v>
      </c>
      <c r="AH27" t="str">
        <f t="shared" si="4"/>
        <v/>
      </c>
      <c r="AI27" s="1">
        <f>SUMIFS(Table17[Total out of Inventory],Table17[Product Name],'POD Inventory Sum'!$O27,Table17[Product Type2],'POD Inventory Sum'!$AG$5)</f>
        <v>0</v>
      </c>
      <c r="AJ27" s="7"/>
      <c r="AK27" s="1">
        <f>SUMIFS(Table7[Quantity
 Sold],Table7[Sale - Product Name],'POD Inventory Sum'!$O27,Table7[Product Type2],'POD Inventory Sum'!$AK$5)</f>
        <v>0</v>
      </c>
      <c r="AL27" t="str">
        <f t="shared" si="5"/>
        <v/>
      </c>
      <c r="AM27" s="1">
        <f>SUMIFS(Table7[Total 
Paid],Table7[Sale - Product Name],'POD Inventory Sum'!$O27,Table7[Product Type2],'POD Inventory Sum'!$AK$5)</f>
        <v>0</v>
      </c>
    </row>
    <row r="28" spans="15:39" x14ac:dyDescent="0.25">
      <c r="O28" s="50"/>
      <c r="P28" s="7"/>
      <c r="Q28" s="30">
        <f>SUMIFS(Table1913[Quantity],Table1913[Product Name],'POD Inventory Sum'!$O28)</f>
        <v>0</v>
      </c>
      <c r="S28" s="1">
        <f>SUMIFS(Table1913[Total Cost],Table1913[Product Name],'POD Inventory Sum'!$O28)</f>
        <v>0</v>
      </c>
      <c r="T28" s="7"/>
      <c r="U28" s="1">
        <f>SUMIFS(Table1913[Quantity Purchased],Table1913[Product Name],'POD Inventory Sum'!$O28)</f>
        <v>0</v>
      </c>
      <c r="W28" s="1">
        <f>SUMIFS(Table1913[Total Purchase
Cost],Table1913[Product Name],'POD Inventory Sum'!$O28)</f>
        <v>0</v>
      </c>
      <c r="X28" s="7"/>
      <c r="Y28" s="61">
        <f t="shared" si="2"/>
        <v>0</v>
      </c>
      <c r="AA28" s="61">
        <f t="shared" si="3"/>
        <v>0</v>
      </c>
      <c r="AB28" s="7"/>
      <c r="AC28" s="1">
        <f>SUMIFS(Table7[Quantity of 
Product Sold],Table7[Sale - Product Name],'POD Inventory Sum'!$O28,Table7[Product Type2],'POD Inventory Sum'!$AC$5)</f>
        <v>0</v>
      </c>
      <c r="AE28" s="1">
        <f>SUMIFS(Table7[Total Cost of
Goods Sold],Table7[Sale - Product Name],'POD Inventory Sum'!$O28,Table7[Product Type2],'POD Inventory Sum'!$AC$5)</f>
        <v>0</v>
      </c>
      <c r="AF28" s="7"/>
      <c r="AG28" s="1">
        <f>SUMIFS(Table17[Quantity2],Table17[Product Name],'POD Inventory Sum'!$O28,Table17[Product Type2],'POD Inventory Sum'!$AG$5)</f>
        <v>0</v>
      </c>
      <c r="AH28" t="str">
        <f t="shared" si="4"/>
        <v/>
      </c>
      <c r="AI28" s="1">
        <f>SUMIFS(Table17[Total out of Inventory],Table17[Product Name],'POD Inventory Sum'!$O28,Table17[Product Type2],'POD Inventory Sum'!$AG$5)</f>
        <v>0</v>
      </c>
      <c r="AJ28" s="7"/>
      <c r="AK28" s="1">
        <f>SUMIFS(Table7[Quantity
 Sold],Table7[Sale - Product Name],'POD Inventory Sum'!$O28,Table7[Product Type2],'POD Inventory Sum'!$AK$5)</f>
        <v>0</v>
      </c>
      <c r="AL28" t="str">
        <f t="shared" si="5"/>
        <v/>
      </c>
      <c r="AM28" s="1">
        <f>SUMIFS(Table7[Total 
Paid],Table7[Sale - Product Name],'POD Inventory Sum'!$O28,Table7[Product Type2],'POD Inventory Sum'!$AK$5)</f>
        <v>0</v>
      </c>
    </row>
    <row r="29" spans="15:39" x14ac:dyDescent="0.25">
      <c r="O29" s="50"/>
      <c r="P29" s="7"/>
      <c r="Q29" s="30">
        <f>SUMIFS(Table1913[Quantity],Table1913[Product Name],'POD Inventory Sum'!$O29)</f>
        <v>0</v>
      </c>
      <c r="S29" s="1">
        <f>SUMIFS(Table1913[Total Cost],Table1913[Product Name],'POD Inventory Sum'!$O29)</f>
        <v>0</v>
      </c>
      <c r="T29" s="7"/>
      <c r="U29" s="1">
        <f>SUMIFS(Table1913[Quantity Purchased],Table1913[Product Name],'POD Inventory Sum'!$O29)</f>
        <v>0</v>
      </c>
      <c r="W29" s="1">
        <f>SUMIFS(Table1913[Total Purchase
Cost],Table1913[Product Name],'POD Inventory Sum'!$O29)</f>
        <v>0</v>
      </c>
      <c r="X29" s="7"/>
      <c r="Y29" s="61">
        <f t="shared" si="2"/>
        <v>0</v>
      </c>
      <c r="AA29" s="61">
        <f t="shared" si="3"/>
        <v>0</v>
      </c>
      <c r="AB29" s="7"/>
      <c r="AC29" s="1">
        <f>SUMIFS(Table7[Quantity of 
Product Sold],Table7[Sale - Product Name],'POD Inventory Sum'!$O29,Table7[Product Type2],'POD Inventory Sum'!$AC$5)</f>
        <v>0</v>
      </c>
      <c r="AE29" s="1">
        <f>SUMIFS(Table7[Total Cost of
Goods Sold],Table7[Sale - Product Name],'POD Inventory Sum'!$O29,Table7[Product Type2],'POD Inventory Sum'!$AC$5)</f>
        <v>0</v>
      </c>
      <c r="AF29" s="7"/>
      <c r="AG29" s="1">
        <f>SUMIFS(Table17[Quantity2],Table17[Product Name],'POD Inventory Sum'!$O29,Table17[Product Type2],'POD Inventory Sum'!$AG$5)</f>
        <v>0</v>
      </c>
      <c r="AH29" t="str">
        <f t="shared" si="4"/>
        <v/>
      </c>
      <c r="AI29" s="1">
        <f>SUMIFS(Table17[Total out of Inventory],Table17[Product Name],'POD Inventory Sum'!$O29,Table17[Product Type2],'POD Inventory Sum'!$AG$5)</f>
        <v>0</v>
      </c>
      <c r="AJ29" s="7"/>
      <c r="AK29" s="1">
        <f>SUMIFS(Table7[Quantity
 Sold],Table7[Sale - Product Name],'POD Inventory Sum'!$O29,Table7[Product Type2],'POD Inventory Sum'!$AK$5)</f>
        <v>0</v>
      </c>
      <c r="AL29" t="str">
        <f t="shared" si="5"/>
        <v/>
      </c>
      <c r="AM29" s="1">
        <f>SUMIFS(Table7[Total 
Paid],Table7[Sale - Product Name],'POD Inventory Sum'!$O29,Table7[Product Type2],'POD Inventory Sum'!$AK$5)</f>
        <v>0</v>
      </c>
    </row>
    <row r="30" spans="15:39" x14ac:dyDescent="0.25">
      <c r="O30" s="50"/>
      <c r="P30" s="7"/>
      <c r="Q30" s="30">
        <f>SUMIFS(Table1913[Quantity],Table1913[Product Name],'POD Inventory Sum'!$O30)</f>
        <v>0</v>
      </c>
      <c r="S30" s="1">
        <f>SUMIFS(Table1913[Total Cost],Table1913[Product Name],'POD Inventory Sum'!$O30)</f>
        <v>0</v>
      </c>
      <c r="T30" s="7"/>
      <c r="U30" s="1">
        <f>SUMIFS(Table1913[Quantity Purchased],Table1913[Product Name],'POD Inventory Sum'!$O30)</f>
        <v>0</v>
      </c>
      <c r="W30" s="1">
        <f>SUMIFS(Table1913[Total Purchase
Cost],Table1913[Product Name],'POD Inventory Sum'!$O30)</f>
        <v>0</v>
      </c>
      <c r="X30" s="7"/>
      <c r="Y30" s="61">
        <f t="shared" si="2"/>
        <v>0</v>
      </c>
      <c r="AA30" s="61">
        <f t="shared" si="3"/>
        <v>0</v>
      </c>
      <c r="AB30" s="7"/>
      <c r="AC30" s="1">
        <f>SUMIFS(Table7[Quantity of 
Product Sold],Table7[Sale - Product Name],'POD Inventory Sum'!$O30,Table7[Product Type2],'POD Inventory Sum'!$AC$5)</f>
        <v>0</v>
      </c>
      <c r="AE30" s="1">
        <f>SUMIFS(Table7[Total Cost of
Goods Sold],Table7[Sale - Product Name],'POD Inventory Sum'!$O30,Table7[Product Type2],'POD Inventory Sum'!$AC$5)</f>
        <v>0</v>
      </c>
      <c r="AF30" s="7"/>
      <c r="AG30" s="1">
        <f>SUMIFS(Table17[Quantity2],Table17[Product Name],'POD Inventory Sum'!$O30,Table17[Product Type2],'POD Inventory Sum'!$AG$5)</f>
        <v>0</v>
      </c>
      <c r="AH30" t="str">
        <f t="shared" si="4"/>
        <v/>
      </c>
      <c r="AI30" s="1">
        <f>SUMIFS(Table17[Total out of Inventory],Table17[Product Name],'POD Inventory Sum'!$O30,Table17[Product Type2],'POD Inventory Sum'!$AG$5)</f>
        <v>0</v>
      </c>
      <c r="AJ30" s="7"/>
      <c r="AK30" s="1">
        <f>SUMIFS(Table7[Quantity
 Sold],Table7[Sale - Product Name],'POD Inventory Sum'!$O30,Table7[Product Type2],'POD Inventory Sum'!$AK$5)</f>
        <v>0</v>
      </c>
      <c r="AL30" t="str">
        <f t="shared" si="5"/>
        <v/>
      </c>
      <c r="AM30" s="1">
        <f>SUMIFS(Table7[Total 
Paid],Table7[Sale - Product Name],'POD Inventory Sum'!$O30,Table7[Product Type2],'POD Inventory Sum'!$AK$5)</f>
        <v>0</v>
      </c>
    </row>
    <row r="31" spans="15:39" x14ac:dyDescent="0.25">
      <c r="O31" s="50"/>
      <c r="P31" s="7"/>
      <c r="Q31" s="30">
        <f>SUMIFS(Table1913[Quantity],Table1913[Product Name],'POD Inventory Sum'!$O31)</f>
        <v>0</v>
      </c>
      <c r="S31" s="1">
        <f>SUMIFS(Table1913[Total Cost],Table1913[Product Name],'POD Inventory Sum'!$O31)</f>
        <v>0</v>
      </c>
      <c r="T31" s="7"/>
      <c r="U31" s="1">
        <f>SUMIFS(Table1913[Quantity Purchased],Table1913[Product Name],'POD Inventory Sum'!$O31)</f>
        <v>0</v>
      </c>
      <c r="W31" s="1">
        <f>SUMIFS(Table1913[Total Purchase
Cost],Table1913[Product Name],'POD Inventory Sum'!$O31)</f>
        <v>0</v>
      </c>
      <c r="X31" s="7"/>
      <c r="Y31" s="61">
        <f t="shared" ref="Y31" si="6">SUM(Q31,U31,-AC31,AG31)</f>
        <v>0</v>
      </c>
      <c r="AA31" s="61">
        <f t="shared" ref="AA31" si="7">SUM(S31,W31,-AE31,AI31)</f>
        <v>0</v>
      </c>
      <c r="AB31" s="7"/>
      <c r="AC31" s="1">
        <f>SUMIFS(Table7[Quantity of 
Product Sold],Table7[Sale - Product Name],'POD Inventory Sum'!$O31,Table7[Product Type2],'POD Inventory Sum'!$AC$5)</f>
        <v>0</v>
      </c>
      <c r="AE31" s="1">
        <f>SUMIFS(Table7[Total Cost of
Goods Sold],Table7[Sale - Product Name],'POD Inventory Sum'!$O31,Table7[Product Type2],'POD Inventory Sum'!$AC$5)</f>
        <v>0</v>
      </c>
      <c r="AF31" s="7"/>
      <c r="AG31" s="1">
        <f>SUMIFS(Table17[Quantity2],Table17[Product Name],'POD Inventory Sum'!$O31,Table17[Product Type2],'POD Inventory Sum'!$AG$5)</f>
        <v>0</v>
      </c>
      <c r="AH31" t="str">
        <f t="shared" ref="AH31" si="8">IF(AG31,AI31/AG31,"")</f>
        <v/>
      </c>
      <c r="AI31" s="1">
        <f>SUMIFS(Table17[Total out of Inventory],Table17[Product Name],'POD Inventory Sum'!$O31,Table17[Product Type2],'POD Inventory Sum'!$AG$5)</f>
        <v>0</v>
      </c>
      <c r="AJ31" s="7"/>
      <c r="AK31" s="1">
        <f>SUMIFS(Table7[Quantity
 Sold],Table7[Sale - Product Name],'POD Inventory Sum'!$O31,Table7[Product Type2],'POD Inventory Sum'!$AK$5)</f>
        <v>0</v>
      </c>
      <c r="AL31" t="str">
        <f t="shared" ref="AL31" si="9">IF(AK31,AM31/AK31,"")</f>
        <v/>
      </c>
      <c r="AM31" s="1">
        <f>SUMIFS(Table7[Total 
Paid],Table7[Sale - Product Name],'POD Inventory Sum'!$O31,Table7[Product Type2],'POD Inventory Sum'!$AK$5)</f>
        <v>0</v>
      </c>
    </row>
    <row r="32" spans="15:39" x14ac:dyDescent="0.25">
      <c r="O32" s="50"/>
      <c r="P32" s="7"/>
      <c r="Q32" s="30">
        <f>SUMIFS(Table1913[Quantity],Table1913[Product Name],'POD Inventory Sum'!$O32)</f>
        <v>0</v>
      </c>
      <c r="S32" s="1">
        <f>SUMIFS(Table1913[Total Cost],Table1913[Product Name],'POD Inventory Sum'!$O32)</f>
        <v>0</v>
      </c>
      <c r="T32" s="7"/>
      <c r="U32" s="1">
        <f>SUMIFS(Table1913[Quantity Purchased],Table1913[Product Name],'POD Inventory Sum'!$O32)</f>
        <v>0</v>
      </c>
      <c r="W32" s="1">
        <f>SUMIFS(Table1913[Total Purchase
Cost],Table1913[Product Name],'POD Inventory Sum'!$O32)</f>
        <v>0</v>
      </c>
      <c r="X32" s="7"/>
      <c r="Y32" s="61">
        <f t="shared" ref="Y32" si="10">SUM(Q32,U32,-AC32,AG32)</f>
        <v>0</v>
      </c>
      <c r="AA32" s="61">
        <f t="shared" ref="AA32" si="11">SUM(S32,W32,-AE32,AI32)</f>
        <v>0</v>
      </c>
      <c r="AB32" s="7"/>
      <c r="AC32" s="1">
        <f>SUMIFS(Table7[Quantity of 
Product Sold],Table7[Sale - Product Name],'POD Inventory Sum'!$O32,Table7[Product Type2],'POD Inventory Sum'!$AC$5)</f>
        <v>0</v>
      </c>
      <c r="AE32" s="1">
        <f>SUMIFS(Table7[Total Cost of
Goods Sold],Table7[Sale - Product Name],'POD Inventory Sum'!$O32,Table7[Product Type2],'POD Inventory Sum'!$AC$5)</f>
        <v>0</v>
      </c>
      <c r="AF32" s="7"/>
      <c r="AG32" s="1">
        <f>SUMIFS(Table17[Quantity2],Table17[Product Name],'POD Inventory Sum'!$O32,Table17[Product Type2],'POD Inventory Sum'!$AG$5)</f>
        <v>0</v>
      </c>
      <c r="AH32" t="str">
        <f t="shared" ref="AH32" si="12">IF(AG32,AI32/AG32,"")</f>
        <v/>
      </c>
      <c r="AI32" s="1">
        <f>SUMIFS(Table17[Total out of Inventory],Table17[Product Name],'POD Inventory Sum'!$O32,Table17[Product Type2],'POD Inventory Sum'!$AG$5)</f>
        <v>0</v>
      </c>
      <c r="AJ32" s="7"/>
      <c r="AK32" s="1">
        <f>SUMIFS(Table7[Quantity
 Sold],Table7[Sale - Product Name],'POD Inventory Sum'!$O32,Table7[Product Type2],'POD Inventory Sum'!$AK$5)</f>
        <v>0</v>
      </c>
      <c r="AL32" t="str">
        <f t="shared" ref="AL32" si="13">IF(AK32,AM32/AK32,"")</f>
        <v/>
      </c>
      <c r="AM32" s="1">
        <f>SUMIFS(Table7[Total 
Paid],Table7[Sale - Product Name],'POD Inventory Sum'!$O32,Table7[Product Type2],'POD Inventory Sum'!$AK$5)</f>
        <v>0</v>
      </c>
    </row>
    <row r="33" spans="5:39" x14ac:dyDescent="0.25">
      <c r="O33" s="50"/>
      <c r="P33" s="7"/>
      <c r="Q33" s="30">
        <f>SUMIFS(Table1913[Quantity],Table1913[Product Name],'POD Inventory Sum'!$O33)</f>
        <v>0</v>
      </c>
      <c r="S33" s="1">
        <f>SUMIFS(Table1913[Total Cost],Table1913[Product Name],'POD Inventory Sum'!$O33)</f>
        <v>0</v>
      </c>
      <c r="T33" s="7"/>
      <c r="U33" s="1">
        <f>SUMIFS(Table1913[Quantity Purchased],Table1913[Product Name],'POD Inventory Sum'!$O33)</f>
        <v>0</v>
      </c>
      <c r="W33" s="1">
        <f>SUMIFS(Table1913[Total Purchase
Cost],Table1913[Product Name],'POD Inventory Sum'!$O33)</f>
        <v>0</v>
      </c>
      <c r="X33" s="7"/>
      <c r="Y33" s="61">
        <f t="shared" si="2"/>
        <v>0</v>
      </c>
      <c r="AA33" s="61">
        <f t="shared" si="3"/>
        <v>0</v>
      </c>
      <c r="AB33" s="7"/>
      <c r="AC33" s="1">
        <f>SUMIFS(Table7[Quantity of 
Product Sold],Table7[Sale - Product Name],'POD Inventory Sum'!$O33,Table7[Product Type2],'POD Inventory Sum'!$AC$5)</f>
        <v>0</v>
      </c>
      <c r="AE33" s="1">
        <f>SUMIFS(Table7[Total Cost of
Goods Sold],Table7[Sale - Product Name],'POD Inventory Sum'!$O33,Table7[Product Type2],'POD Inventory Sum'!$AC$5)</f>
        <v>0</v>
      </c>
      <c r="AF33" s="7"/>
      <c r="AG33" s="1">
        <f>SUMIFS(Table17[Quantity2],Table17[Product Name],'POD Inventory Sum'!$O33,Table17[Product Type2],'POD Inventory Sum'!$AG$5)</f>
        <v>0</v>
      </c>
      <c r="AH33" t="str">
        <f t="shared" si="4"/>
        <v/>
      </c>
      <c r="AI33" s="1">
        <f>SUMIFS(Table17[Total out of Inventory],Table17[Product Name],'POD Inventory Sum'!$O33,Table17[Product Type2],'POD Inventory Sum'!$AG$5)</f>
        <v>0</v>
      </c>
      <c r="AJ33" s="7"/>
      <c r="AK33" s="1">
        <f>SUMIFS(Table7[Quantity
 Sold],Table7[Sale - Product Name],'POD Inventory Sum'!$O33,Table7[Product Type2],'POD Inventory Sum'!$AK$5)</f>
        <v>0</v>
      </c>
      <c r="AL33" t="str">
        <f t="shared" si="5"/>
        <v/>
      </c>
      <c r="AM33" s="1">
        <f>SUMIFS(Table7[Total 
Paid],Table7[Sale - Product Name],'POD Inventory Sum'!$O33,Table7[Product Type2],'POD Inventory Sum'!$AK$5)</f>
        <v>0</v>
      </c>
    </row>
    <row r="34" spans="5:39" x14ac:dyDescent="0.25">
      <c r="O34" s="50"/>
      <c r="P34" s="7"/>
      <c r="Q34" s="30">
        <f>SUMIFS(Table1913[Quantity],Table1913[Product Name],'POD Inventory Sum'!$O34)</f>
        <v>0</v>
      </c>
      <c r="S34" s="1">
        <f>SUMIFS(Table1913[Total Cost],Table1913[Product Name],'POD Inventory Sum'!$O34)</f>
        <v>0</v>
      </c>
      <c r="T34" s="7"/>
      <c r="U34" s="1">
        <f>SUMIFS(Table1913[Quantity Purchased],Table1913[Product Name],'POD Inventory Sum'!$O34)</f>
        <v>0</v>
      </c>
      <c r="W34" s="1">
        <f>SUMIFS(Table1913[Total Purchase
Cost],Table1913[Product Name],'POD Inventory Sum'!$O34)</f>
        <v>0</v>
      </c>
      <c r="X34" s="7"/>
      <c r="Y34" s="61">
        <f t="shared" si="2"/>
        <v>0</v>
      </c>
      <c r="AA34" s="61">
        <f t="shared" si="3"/>
        <v>0</v>
      </c>
      <c r="AB34" s="7"/>
      <c r="AC34" s="1">
        <f>SUMIFS(Table7[Quantity of 
Product Sold],Table7[Sale - Product Name],'POD Inventory Sum'!$O34,Table7[Product Type2],'POD Inventory Sum'!$AC$5)</f>
        <v>0</v>
      </c>
      <c r="AE34" s="1">
        <f>SUMIFS(Table7[Total Cost of
Goods Sold],Table7[Sale - Product Name],'POD Inventory Sum'!$O34,Table7[Product Type2],'POD Inventory Sum'!$AC$5)</f>
        <v>0</v>
      </c>
      <c r="AF34" s="7"/>
      <c r="AG34" s="1">
        <f>SUMIFS(Table17[Quantity2],Table17[Product Name],'POD Inventory Sum'!$O34,Table17[Product Type2],'POD Inventory Sum'!$AG$5)</f>
        <v>0</v>
      </c>
      <c r="AH34" t="str">
        <f t="shared" si="4"/>
        <v/>
      </c>
      <c r="AI34" s="1">
        <f>SUMIFS(Table17[Total out of Inventory],Table17[Product Name],'POD Inventory Sum'!$O34,Table17[Product Type2],'POD Inventory Sum'!$AG$5)</f>
        <v>0</v>
      </c>
      <c r="AJ34" s="7"/>
      <c r="AK34" s="1">
        <f>SUMIFS(Table7[Quantity
 Sold],Table7[Sale - Product Name],'POD Inventory Sum'!$O34,Table7[Product Type2],'POD Inventory Sum'!$AK$5)</f>
        <v>0</v>
      </c>
      <c r="AL34" t="str">
        <f t="shared" si="5"/>
        <v/>
      </c>
      <c r="AM34" s="1">
        <f>SUMIFS(Table7[Total 
Paid],Table7[Sale - Product Name],'POD Inventory Sum'!$O34,Table7[Product Type2],'POD Inventory Sum'!$AK$5)</f>
        <v>0</v>
      </c>
    </row>
    <row r="35" spans="5:39" x14ac:dyDescent="0.25">
      <c r="O35" s="50"/>
      <c r="P35" s="7"/>
      <c r="Q35" s="30">
        <f>SUMIFS(Table1913[Quantity],Table1913[Product Name],'POD Inventory Sum'!$O35)</f>
        <v>0</v>
      </c>
      <c r="S35" s="1">
        <f>SUMIFS(Table1913[Total Cost],Table1913[Product Name],'POD Inventory Sum'!$O35)</f>
        <v>0</v>
      </c>
      <c r="T35" s="7"/>
      <c r="U35" s="1">
        <f>SUMIFS(Table1913[Quantity Purchased],Table1913[Product Name],'POD Inventory Sum'!$O35)</f>
        <v>0</v>
      </c>
      <c r="W35" s="1">
        <f>SUMIFS(Table1913[Total Purchase
Cost],Table1913[Product Name],'POD Inventory Sum'!$O35)</f>
        <v>0</v>
      </c>
      <c r="X35" s="7"/>
      <c r="Y35" s="61">
        <f t="shared" si="2"/>
        <v>0</v>
      </c>
      <c r="AA35" s="61">
        <f t="shared" si="3"/>
        <v>0</v>
      </c>
      <c r="AB35" s="7"/>
      <c r="AC35" s="1">
        <f>SUMIFS(Table7[Quantity of 
Product Sold],Table7[Sale - Product Name],'POD Inventory Sum'!$O35,Table7[Product Type2],'POD Inventory Sum'!$AC$5)</f>
        <v>0</v>
      </c>
      <c r="AE35" s="1">
        <f>SUMIFS(Table7[Total Cost of
Goods Sold],Table7[Sale - Product Name],'POD Inventory Sum'!$O35,Table7[Product Type2],'POD Inventory Sum'!$AC$5)</f>
        <v>0</v>
      </c>
      <c r="AF35" s="7"/>
      <c r="AG35" s="1">
        <f>SUMIFS(Table17[Quantity2],Table17[Product Name],'POD Inventory Sum'!$O35,Table17[Product Type2],'POD Inventory Sum'!$AG$5)</f>
        <v>0</v>
      </c>
      <c r="AH35" t="str">
        <f t="shared" si="4"/>
        <v/>
      </c>
      <c r="AI35" s="1">
        <f>SUMIFS(Table17[Total out of Inventory],Table17[Product Name],'POD Inventory Sum'!$O35,Table17[Product Type2],'POD Inventory Sum'!$AG$5)</f>
        <v>0</v>
      </c>
      <c r="AJ35" s="7"/>
      <c r="AK35" s="1">
        <f>SUMIFS(Table7[Quantity
 Sold],Table7[Sale - Product Name],'POD Inventory Sum'!$O35,Table7[Product Type2],'POD Inventory Sum'!$AK$5)</f>
        <v>0</v>
      </c>
      <c r="AL35" t="str">
        <f t="shared" si="5"/>
        <v/>
      </c>
      <c r="AM35" s="1">
        <f>SUMIFS(Table7[Total 
Paid],Table7[Sale - Product Name],'POD Inventory Sum'!$O35,Table7[Product Type2],'POD Inventory Sum'!$AK$5)</f>
        <v>0</v>
      </c>
    </row>
    <row r="36" spans="5:39" s="50" customFormat="1" x14ac:dyDescent="0.25">
      <c r="P36" s="71"/>
      <c r="Q36" s="30">
        <f>SUMIFS(Table1913[Quantity],Table1913[Product Name],'POD Inventory Sum'!$O36)</f>
        <v>0</v>
      </c>
      <c r="R36"/>
      <c r="S36" s="1">
        <f>SUMIFS(Table1913[Total Cost],Table1913[Product Name],'POD Inventory Sum'!$O36)</f>
        <v>0</v>
      </c>
      <c r="T36" s="7"/>
      <c r="U36" s="1">
        <f>SUMIFS(Table1913[Quantity Purchased],Table1913[Product Name],'POD Inventory Sum'!$O36)</f>
        <v>0</v>
      </c>
      <c r="V36"/>
      <c r="W36" s="1">
        <f>SUMIFS(Table1913[Total Purchase
Cost],Table1913[Product Name],'POD Inventory Sum'!$O36)</f>
        <v>0</v>
      </c>
      <c r="X36" s="7"/>
      <c r="Y36" s="61">
        <f t="shared" si="2"/>
        <v>0</v>
      </c>
      <c r="Z36"/>
      <c r="AA36" s="61">
        <f t="shared" si="3"/>
        <v>0</v>
      </c>
      <c r="AB36" s="7"/>
      <c r="AC36" s="1">
        <f>SUMIFS(Table7[Quantity of 
Product Sold],Table7[Sale - Product Name],'POD Inventory Sum'!$O36,Table7[Product Type2],'POD Inventory Sum'!$AC$5)</f>
        <v>0</v>
      </c>
      <c r="AD36"/>
      <c r="AE36" s="1">
        <f>SUMIFS(Table7[Total Cost of
Goods Sold],Table7[Sale - Product Name],'POD Inventory Sum'!$O36,Table7[Product Type2],'POD Inventory Sum'!$AC$5)</f>
        <v>0</v>
      </c>
      <c r="AF36" s="7"/>
      <c r="AG36" s="1">
        <f>SUMIFS(Table17[Quantity2],Table17[Product Name],'POD Inventory Sum'!$O36,Table17[Product Type2],'POD Inventory Sum'!$AG$5)</f>
        <v>0</v>
      </c>
      <c r="AH36" t="str">
        <f t="shared" si="4"/>
        <v/>
      </c>
      <c r="AI36" s="1">
        <f>SUMIFS(Table17[Total out of Inventory],Table17[Product Name],'POD Inventory Sum'!$O36,Table17[Product Type2],'POD Inventory Sum'!$AG$5)</f>
        <v>0</v>
      </c>
      <c r="AJ36" s="7"/>
      <c r="AK36" s="1">
        <f>SUMIFS(Table7[Quantity
 Sold],Table7[Sale - Product Name],'POD Inventory Sum'!$O36,Table7[Product Type2],'POD Inventory Sum'!$AK$5)</f>
        <v>0</v>
      </c>
      <c r="AL36" t="str">
        <f t="shared" si="5"/>
        <v/>
      </c>
      <c r="AM36" s="1">
        <f>SUMIFS(Table7[Total 
Paid],Table7[Sale - Product Name],'POD Inventory Sum'!$O36,Table7[Product Type2],'POD Inventory Sum'!$AK$5)</f>
        <v>0</v>
      </c>
    </row>
    <row r="37" spans="5:39" x14ac:dyDescent="0.25">
      <c r="O37" s="50"/>
      <c r="P37" s="7"/>
      <c r="Q37" s="30">
        <f>SUMIFS(Table1913[Quantity],Table1913[Product Name],'POD Inventory Sum'!$O37)</f>
        <v>0</v>
      </c>
      <c r="S37" s="1">
        <f>SUMIFS(Table1913[Total Cost],Table1913[Product Name],'POD Inventory Sum'!$O37)</f>
        <v>0</v>
      </c>
      <c r="T37" s="7"/>
      <c r="U37" s="1">
        <f>SUMIFS(Table1913[Quantity Purchased],Table1913[Product Name],'POD Inventory Sum'!$O37)</f>
        <v>0</v>
      </c>
      <c r="W37" s="1">
        <f>SUMIFS(Table1913[Total Purchase
Cost],Table1913[Product Name],'POD Inventory Sum'!$O37)</f>
        <v>0</v>
      </c>
      <c r="X37" s="7"/>
      <c r="Y37" s="61">
        <f t="shared" si="2"/>
        <v>0</v>
      </c>
      <c r="AA37" s="61">
        <f t="shared" si="3"/>
        <v>0</v>
      </c>
      <c r="AB37" s="7"/>
      <c r="AC37" s="1">
        <f>SUMIFS(Table7[Quantity of 
Product Sold],Table7[Sale - Product Name],'POD Inventory Sum'!$O37,Table7[Product Type2],'POD Inventory Sum'!$AC$5)</f>
        <v>0</v>
      </c>
      <c r="AE37" s="1">
        <f>SUMIFS(Table7[Total Cost of
Goods Sold],Table7[Sale - Product Name],'POD Inventory Sum'!$O37,Table7[Product Type2],'POD Inventory Sum'!$AC$5)</f>
        <v>0</v>
      </c>
      <c r="AF37" s="7"/>
      <c r="AG37" s="1">
        <f>SUMIFS(Table17[Quantity2],Table17[Product Name],'POD Inventory Sum'!$O37,Table17[Product Type2],'POD Inventory Sum'!$AG$5)</f>
        <v>0</v>
      </c>
      <c r="AH37" t="str">
        <f t="shared" si="4"/>
        <v/>
      </c>
      <c r="AI37" s="1">
        <f>SUMIFS(Table17[Total out of Inventory],Table17[Product Name],'POD Inventory Sum'!$O37,Table17[Product Type2],'POD Inventory Sum'!$AG$5)</f>
        <v>0</v>
      </c>
      <c r="AJ37" s="7"/>
      <c r="AK37" s="1">
        <f>SUMIFS(Table7[Quantity
 Sold],Table7[Sale - Product Name],'POD Inventory Sum'!$O37,Table7[Product Type2],'POD Inventory Sum'!$AK$5)</f>
        <v>0</v>
      </c>
      <c r="AL37" t="str">
        <f t="shared" si="5"/>
        <v/>
      </c>
      <c r="AM37" s="1">
        <f>SUMIFS(Table7[Total 
Paid],Table7[Sale - Product Name],'POD Inventory Sum'!$O37,Table7[Product Type2],'POD Inventory Sum'!$AK$5)</f>
        <v>0</v>
      </c>
    </row>
    <row r="38" spans="5:39" x14ac:dyDescent="0.25">
      <c r="O38" s="50"/>
      <c r="P38" s="7"/>
      <c r="Q38" s="30">
        <f>SUMIFS(Table1913[Quantity],Table1913[Product Name],'POD Inventory Sum'!$O38)</f>
        <v>0</v>
      </c>
      <c r="S38" s="1">
        <f>SUMIFS(Table1913[Total Cost],Table1913[Product Name],'POD Inventory Sum'!$O38)</f>
        <v>0</v>
      </c>
      <c r="T38" s="7"/>
      <c r="U38" s="1">
        <f>SUMIFS(Table1913[Quantity Purchased],Table1913[Product Name],'POD Inventory Sum'!$O38)</f>
        <v>0</v>
      </c>
      <c r="W38" s="1">
        <f>SUMIFS(Table1913[Total Purchase
Cost],Table1913[Product Name],'POD Inventory Sum'!$O38)</f>
        <v>0</v>
      </c>
      <c r="X38" s="7"/>
      <c r="Y38" s="61">
        <f t="shared" si="2"/>
        <v>0</v>
      </c>
      <c r="AA38" s="61">
        <f t="shared" si="3"/>
        <v>0</v>
      </c>
      <c r="AB38" s="7"/>
      <c r="AC38" s="1">
        <f>SUMIFS(Table7[Quantity of 
Product Sold],Table7[Sale - Product Name],'POD Inventory Sum'!$O38,Table7[Product Type2],'POD Inventory Sum'!$AC$5)</f>
        <v>0</v>
      </c>
      <c r="AE38" s="1">
        <f>SUMIFS(Table7[Total Cost of
Goods Sold],Table7[Sale - Product Name],'POD Inventory Sum'!$O38,Table7[Product Type2],'POD Inventory Sum'!$AC$5)</f>
        <v>0</v>
      </c>
      <c r="AF38" s="7"/>
      <c r="AG38" s="1">
        <f>SUMIFS(Table17[Quantity2],Table17[Product Name],'POD Inventory Sum'!$O38,Table17[Product Type2],'POD Inventory Sum'!$AG$5)</f>
        <v>0</v>
      </c>
      <c r="AH38" t="str">
        <f t="shared" si="4"/>
        <v/>
      </c>
      <c r="AI38" s="1">
        <f>SUMIFS(Table17[Total out of Inventory],Table17[Product Name],'POD Inventory Sum'!$O38,Table17[Product Type2],'POD Inventory Sum'!$AG$5)</f>
        <v>0</v>
      </c>
      <c r="AJ38" s="7"/>
      <c r="AK38" s="1">
        <f>SUMIFS(Table7[Quantity
 Sold],Table7[Sale - Product Name],'POD Inventory Sum'!$O38,Table7[Product Type2],'POD Inventory Sum'!$AK$5)</f>
        <v>0</v>
      </c>
      <c r="AL38" t="str">
        <f t="shared" si="5"/>
        <v/>
      </c>
      <c r="AM38" s="1">
        <f>SUMIFS(Table7[Total 
Paid],Table7[Sale - Product Name],'POD Inventory Sum'!$O38,Table7[Product Type2],'POD Inventory Sum'!$AK$5)</f>
        <v>0</v>
      </c>
    </row>
    <row r="39" spans="5:39" x14ac:dyDescent="0.25">
      <c r="E39" s="4"/>
      <c r="O39" s="50"/>
      <c r="P39" s="7"/>
      <c r="Q39" s="30">
        <f>SUMIFS(Table1913[Quantity],Table1913[Product Name],'POD Inventory Sum'!$O39)</f>
        <v>0</v>
      </c>
      <c r="S39" s="1">
        <f>SUMIFS(Table1913[Total Cost],Table1913[Product Name],'POD Inventory Sum'!$O39)</f>
        <v>0</v>
      </c>
      <c r="T39" s="7"/>
      <c r="U39" s="1">
        <f>SUMIFS(Table1913[Quantity Purchased],Table1913[Product Name],'POD Inventory Sum'!$O39)</f>
        <v>0</v>
      </c>
      <c r="W39" s="1">
        <f>SUMIFS(Table1913[Total Purchase
Cost],Table1913[Product Name],'POD Inventory Sum'!$O39)</f>
        <v>0</v>
      </c>
      <c r="X39" s="7"/>
      <c r="Y39" s="61">
        <f t="shared" si="2"/>
        <v>0</v>
      </c>
      <c r="AA39" s="61">
        <f t="shared" si="3"/>
        <v>0</v>
      </c>
      <c r="AB39" s="7"/>
      <c r="AC39" s="1">
        <f>SUMIFS(Table7[Quantity of 
Product Sold],Table7[Sale - Product Name],'POD Inventory Sum'!$O39,Table7[Product Type2],'POD Inventory Sum'!$AC$5)</f>
        <v>0</v>
      </c>
      <c r="AE39" s="1">
        <f>SUMIFS(Table7[Total Cost of
Goods Sold],Table7[Sale - Product Name],'POD Inventory Sum'!$O39,Table7[Product Type2],'POD Inventory Sum'!$AC$5)</f>
        <v>0</v>
      </c>
      <c r="AF39" s="7"/>
      <c r="AG39" s="1">
        <f>SUMIFS(Table17[Quantity2],Table17[Product Name],'POD Inventory Sum'!$O39,Table17[Product Type2],'POD Inventory Sum'!$AG$5)</f>
        <v>0</v>
      </c>
      <c r="AH39" t="str">
        <f t="shared" si="4"/>
        <v/>
      </c>
      <c r="AI39" s="1">
        <f>SUMIFS(Table17[Total out of Inventory],Table17[Product Name],'POD Inventory Sum'!$O39,Table17[Product Type2],'POD Inventory Sum'!$AG$5)</f>
        <v>0</v>
      </c>
      <c r="AJ39" s="7"/>
      <c r="AK39" s="1">
        <f>SUMIFS(Table7[Quantity
 Sold],Table7[Sale - Product Name],'POD Inventory Sum'!$O39,Table7[Product Type2],'POD Inventory Sum'!$AK$5)</f>
        <v>0</v>
      </c>
      <c r="AL39" t="str">
        <f t="shared" si="5"/>
        <v/>
      </c>
      <c r="AM39" s="1">
        <f>SUMIFS(Table7[Total 
Paid],Table7[Sale - Product Name],'POD Inventory Sum'!$O39,Table7[Product Type2],'POD Inventory Sum'!$AK$5)</f>
        <v>0</v>
      </c>
    </row>
    <row r="40" spans="5:39" x14ac:dyDescent="0.25">
      <c r="E40" s="4"/>
      <c r="O40" s="50"/>
      <c r="P40" s="7"/>
      <c r="Q40" s="30">
        <f>SUMIFS(Table1913[Quantity],Table1913[Product Name],'POD Inventory Sum'!$O40)</f>
        <v>0</v>
      </c>
      <c r="S40" s="1">
        <f>SUMIFS(Table1913[Total Cost],Table1913[Product Name],'POD Inventory Sum'!$O40)</f>
        <v>0</v>
      </c>
      <c r="T40" s="7"/>
      <c r="U40" s="1">
        <f>SUMIFS(Table1913[Quantity Purchased],Table1913[Product Name],'POD Inventory Sum'!$O40)</f>
        <v>0</v>
      </c>
      <c r="W40" s="1">
        <f>SUMIFS(Table1913[Total Purchase
Cost],Table1913[Product Name],'POD Inventory Sum'!$O40)</f>
        <v>0</v>
      </c>
      <c r="X40" s="7"/>
      <c r="Y40" s="61">
        <f t="shared" si="2"/>
        <v>0</v>
      </c>
      <c r="AA40" s="61">
        <f t="shared" si="3"/>
        <v>0</v>
      </c>
      <c r="AB40" s="7"/>
      <c r="AC40" s="1">
        <f>SUMIFS(Table7[Quantity of 
Product Sold],Table7[Sale - Product Name],'POD Inventory Sum'!$O40,Table7[Product Type2],'POD Inventory Sum'!$AC$5)</f>
        <v>0</v>
      </c>
      <c r="AE40" s="1">
        <f>SUMIFS(Table7[Total Cost of
Goods Sold],Table7[Sale - Product Name],'POD Inventory Sum'!$O40,Table7[Product Type2],'POD Inventory Sum'!$AC$5)</f>
        <v>0</v>
      </c>
      <c r="AF40" s="7"/>
      <c r="AG40" s="1">
        <f>SUMIFS(Table17[Quantity2],Table17[Product Name],'POD Inventory Sum'!$O40,Table17[Product Type2],'POD Inventory Sum'!$AG$5)</f>
        <v>0</v>
      </c>
      <c r="AH40" t="str">
        <f t="shared" si="4"/>
        <v/>
      </c>
      <c r="AI40" s="1">
        <f>SUMIFS(Table17[Total out of Inventory],Table17[Product Name],'POD Inventory Sum'!$O40,Table17[Product Type2],'POD Inventory Sum'!$AG$5)</f>
        <v>0</v>
      </c>
      <c r="AJ40" s="7"/>
      <c r="AK40" s="1">
        <f>SUMIFS(Table7[Quantity
 Sold],Table7[Sale - Product Name],'POD Inventory Sum'!$O40,Table7[Product Type2],'POD Inventory Sum'!$AK$5)</f>
        <v>0</v>
      </c>
      <c r="AL40" t="str">
        <f t="shared" si="5"/>
        <v/>
      </c>
      <c r="AM40" s="1">
        <f>SUMIFS(Table7[Total 
Paid],Table7[Sale - Product Name],'POD Inventory Sum'!$O40,Table7[Product Type2],'POD Inventory Sum'!$AK$5)</f>
        <v>0</v>
      </c>
    </row>
    <row r="41" spans="5:39" x14ac:dyDescent="0.25">
      <c r="O41" s="50"/>
      <c r="P41" s="7"/>
      <c r="Q41" s="30">
        <f>SUMIFS(Table1913[Quantity],Table1913[Product Name],'POD Inventory Sum'!$O41)</f>
        <v>0</v>
      </c>
      <c r="S41" s="1">
        <f>SUMIFS(Table1913[Total Cost],Table1913[Product Name],'POD Inventory Sum'!$O41)</f>
        <v>0</v>
      </c>
      <c r="T41" s="7"/>
      <c r="U41" s="1">
        <f>SUMIFS(Table1913[Quantity Purchased],Table1913[Product Name],'POD Inventory Sum'!$O41)</f>
        <v>0</v>
      </c>
      <c r="W41" s="1">
        <f>SUMIFS(Table1913[Total Purchase
Cost],Table1913[Product Name],'POD Inventory Sum'!$O41)</f>
        <v>0</v>
      </c>
      <c r="X41" s="7"/>
      <c r="Y41" s="61">
        <f t="shared" si="2"/>
        <v>0</v>
      </c>
      <c r="AA41" s="61">
        <f t="shared" si="3"/>
        <v>0</v>
      </c>
      <c r="AB41" s="7"/>
      <c r="AC41" s="1">
        <f>SUMIFS(Table7[Quantity of 
Product Sold],Table7[Sale - Product Name],'POD Inventory Sum'!$O41,Table7[Product Type2],'POD Inventory Sum'!$AC$5)</f>
        <v>0</v>
      </c>
      <c r="AE41" s="1">
        <f>SUMIFS(Table7[Total Cost of
Goods Sold],Table7[Sale - Product Name],'POD Inventory Sum'!$O41,Table7[Product Type2],'POD Inventory Sum'!$AC$5)</f>
        <v>0</v>
      </c>
      <c r="AF41" s="7"/>
      <c r="AG41" s="1">
        <f>SUMIFS(Table17[Quantity2],Table17[Product Name],'POD Inventory Sum'!$O41,Table17[Product Type2],'POD Inventory Sum'!$AG$5)</f>
        <v>0</v>
      </c>
      <c r="AH41" t="str">
        <f t="shared" si="4"/>
        <v/>
      </c>
      <c r="AI41" s="1">
        <f>SUMIFS(Table17[Total out of Inventory],Table17[Product Name],'POD Inventory Sum'!$O41,Table17[Product Type2],'POD Inventory Sum'!$AG$5)</f>
        <v>0</v>
      </c>
      <c r="AJ41" s="7"/>
      <c r="AK41" s="1">
        <f>SUMIFS(Table7[Quantity
 Sold],Table7[Sale - Product Name],'POD Inventory Sum'!$O41,Table7[Product Type2],'POD Inventory Sum'!$AK$5)</f>
        <v>0</v>
      </c>
      <c r="AL41" t="str">
        <f t="shared" si="5"/>
        <v/>
      </c>
      <c r="AM41" s="1">
        <f>SUMIFS(Table7[Total 
Paid],Table7[Sale - Product Name],'POD Inventory Sum'!$O41,Table7[Product Type2],'POD Inventory Sum'!$AK$5)</f>
        <v>0</v>
      </c>
    </row>
    <row r="42" spans="5:39" x14ac:dyDescent="0.25">
      <c r="E42" s="4"/>
      <c r="O42" s="50"/>
      <c r="P42" s="7"/>
      <c r="Q42" s="30">
        <f>SUMIFS(Table1913[Quantity],Table1913[Product Name],'POD Inventory Sum'!$O42)</f>
        <v>0</v>
      </c>
      <c r="S42" s="1">
        <f>SUMIFS(Table1913[Total Cost],Table1913[Product Name],'POD Inventory Sum'!$O42)</f>
        <v>0</v>
      </c>
      <c r="T42" s="7"/>
      <c r="U42" s="1">
        <f>SUMIFS(Table1913[Quantity Purchased],Table1913[Product Name],'POD Inventory Sum'!$O42)</f>
        <v>0</v>
      </c>
      <c r="W42" s="1">
        <f>SUMIFS(Table1913[Total Purchase
Cost],Table1913[Product Name],'POD Inventory Sum'!$O42)</f>
        <v>0</v>
      </c>
      <c r="X42" s="7"/>
      <c r="Y42" s="61">
        <f t="shared" si="2"/>
        <v>0</v>
      </c>
      <c r="AA42" s="61">
        <f t="shared" si="3"/>
        <v>0</v>
      </c>
      <c r="AB42" s="7"/>
      <c r="AC42" s="1">
        <f>SUMIFS(Table7[Quantity of 
Product Sold],Table7[Sale - Product Name],'POD Inventory Sum'!$O42,Table7[Product Type2],'POD Inventory Sum'!$AC$5)</f>
        <v>0</v>
      </c>
      <c r="AE42" s="1">
        <f>SUMIFS(Table7[Total Cost of
Goods Sold],Table7[Sale - Product Name],'POD Inventory Sum'!$O42,Table7[Product Type2],'POD Inventory Sum'!$AC$5)</f>
        <v>0</v>
      </c>
      <c r="AF42" s="7"/>
      <c r="AG42" s="1">
        <f>SUMIFS(Table17[Quantity2],Table17[Product Name],'POD Inventory Sum'!$O42,Table17[Product Type2],'POD Inventory Sum'!$AG$5)</f>
        <v>0</v>
      </c>
      <c r="AH42" t="str">
        <f t="shared" si="4"/>
        <v/>
      </c>
      <c r="AI42" s="1">
        <f>SUMIFS(Table17[Total out of Inventory],Table17[Product Name],'POD Inventory Sum'!$O42,Table17[Product Type2],'POD Inventory Sum'!$AG$5)</f>
        <v>0</v>
      </c>
      <c r="AJ42" s="7"/>
      <c r="AK42" s="1">
        <f>SUMIFS(Table7[Quantity
 Sold],Table7[Sale - Product Name],'POD Inventory Sum'!$O42,Table7[Product Type2],'POD Inventory Sum'!$AK$5)</f>
        <v>0</v>
      </c>
      <c r="AL42" t="str">
        <f t="shared" si="5"/>
        <v/>
      </c>
      <c r="AM42" s="1">
        <f>SUMIFS(Table7[Total 
Paid],Table7[Sale - Product Name],'POD Inventory Sum'!$O42,Table7[Product Type2],'POD Inventory Sum'!$AK$5)</f>
        <v>0</v>
      </c>
    </row>
    <row r="43" spans="5:39" x14ac:dyDescent="0.25">
      <c r="O43" s="50"/>
      <c r="P43" s="7"/>
      <c r="Q43" s="30">
        <f>SUMIFS(Table1913[Quantity],Table1913[Product Name],'POD Inventory Sum'!$O43)</f>
        <v>0</v>
      </c>
      <c r="S43" s="1">
        <f>SUMIFS(Table1913[Total Cost],Table1913[Product Name],'POD Inventory Sum'!$O43)</f>
        <v>0</v>
      </c>
      <c r="T43" s="7"/>
      <c r="U43" s="1">
        <f>SUMIFS(Table1913[Quantity Purchased],Table1913[Product Name],'POD Inventory Sum'!$O43)</f>
        <v>0</v>
      </c>
      <c r="W43" s="1">
        <f>SUMIFS(Table1913[Total Purchase
Cost],Table1913[Product Name],'POD Inventory Sum'!$O43)</f>
        <v>0</v>
      </c>
      <c r="X43" s="7"/>
      <c r="Y43" s="61">
        <f t="shared" si="2"/>
        <v>0</v>
      </c>
      <c r="AA43" s="61">
        <f t="shared" si="3"/>
        <v>0</v>
      </c>
      <c r="AB43" s="7"/>
      <c r="AC43" s="1">
        <f>SUMIFS(Table7[Quantity of 
Product Sold],Table7[Sale - Product Name],'POD Inventory Sum'!$O43,Table7[Product Type2],'POD Inventory Sum'!$AC$5)</f>
        <v>0</v>
      </c>
      <c r="AE43" s="1">
        <f>SUMIFS(Table7[Total Cost of
Goods Sold],Table7[Sale - Product Name],'POD Inventory Sum'!$O43,Table7[Product Type2],'POD Inventory Sum'!$AC$5)</f>
        <v>0</v>
      </c>
      <c r="AF43" s="7"/>
      <c r="AG43" s="1">
        <f>SUMIFS(Table17[Quantity2],Table17[Product Name],'POD Inventory Sum'!$O43,Table17[Product Type2],'POD Inventory Sum'!$AG$5)</f>
        <v>0</v>
      </c>
      <c r="AH43" t="str">
        <f t="shared" si="4"/>
        <v/>
      </c>
      <c r="AI43" s="1">
        <f>SUMIFS(Table17[Total out of Inventory],Table17[Product Name],'POD Inventory Sum'!$O43,Table17[Product Type2],'POD Inventory Sum'!$AG$5)</f>
        <v>0</v>
      </c>
      <c r="AJ43" s="7"/>
      <c r="AK43" s="1">
        <f>SUMIFS(Table7[Quantity
 Sold],Table7[Sale - Product Name],'POD Inventory Sum'!$O43,Table7[Product Type2],'POD Inventory Sum'!$AK$5)</f>
        <v>0</v>
      </c>
      <c r="AL43" t="str">
        <f t="shared" si="5"/>
        <v/>
      </c>
      <c r="AM43" s="1">
        <f>SUMIFS(Table7[Total 
Paid],Table7[Sale - Product Name],'POD Inventory Sum'!$O43,Table7[Product Type2],'POD Inventory Sum'!$AK$5)</f>
        <v>0</v>
      </c>
    </row>
    <row r="44" spans="5:39" x14ac:dyDescent="0.25">
      <c r="O44" s="50"/>
      <c r="P44" s="7"/>
      <c r="Q44" s="30">
        <f>SUMIFS(Table1913[Quantity],Table1913[Product Name],'POD Inventory Sum'!$O44)</f>
        <v>0</v>
      </c>
      <c r="S44" s="1">
        <f>SUMIFS(Table1913[Total Cost],Table1913[Product Name],'POD Inventory Sum'!$O44)</f>
        <v>0</v>
      </c>
      <c r="T44" s="7"/>
      <c r="U44" s="1">
        <f>SUMIFS(Table1913[Quantity Purchased],Table1913[Product Name],'POD Inventory Sum'!$O44)</f>
        <v>0</v>
      </c>
      <c r="W44" s="1">
        <f>SUMIFS(Table1913[Total Purchase
Cost],Table1913[Product Name],'POD Inventory Sum'!$O44)</f>
        <v>0</v>
      </c>
      <c r="X44" s="7"/>
      <c r="Y44" s="61">
        <f t="shared" si="2"/>
        <v>0</v>
      </c>
      <c r="AA44" s="61">
        <f t="shared" si="3"/>
        <v>0</v>
      </c>
      <c r="AB44" s="7"/>
      <c r="AC44" s="1">
        <f>SUMIFS(Table7[Quantity of 
Product Sold],Table7[Sale - Product Name],'POD Inventory Sum'!$O44,Table7[Product Type2],'POD Inventory Sum'!$AC$5)</f>
        <v>0</v>
      </c>
      <c r="AE44" s="1">
        <f>SUMIFS(Table7[Total Cost of
Goods Sold],Table7[Sale - Product Name],'POD Inventory Sum'!$O44,Table7[Product Type2],'POD Inventory Sum'!$AC$5)</f>
        <v>0</v>
      </c>
      <c r="AF44" s="7"/>
      <c r="AG44" s="1">
        <f>SUMIFS(Table17[Quantity2],Table17[Product Name],'POD Inventory Sum'!$O44,Table17[Product Type2],'POD Inventory Sum'!$AG$5)</f>
        <v>0</v>
      </c>
      <c r="AH44" t="str">
        <f t="shared" si="4"/>
        <v/>
      </c>
      <c r="AI44" s="1">
        <f>SUMIFS(Table17[Total out of Inventory],Table17[Product Name],'POD Inventory Sum'!$O44,Table17[Product Type2],'POD Inventory Sum'!$AG$5)</f>
        <v>0</v>
      </c>
      <c r="AJ44" s="7"/>
      <c r="AK44" s="1">
        <f>SUMIFS(Table7[Quantity
 Sold],Table7[Sale - Product Name],'POD Inventory Sum'!$O44,Table7[Product Type2],'POD Inventory Sum'!$AK$5)</f>
        <v>0</v>
      </c>
      <c r="AL44" t="str">
        <f t="shared" si="5"/>
        <v/>
      </c>
      <c r="AM44" s="1">
        <f>SUMIFS(Table7[Total 
Paid],Table7[Sale - Product Name],'POD Inventory Sum'!$O44,Table7[Product Type2],'POD Inventory Sum'!$AK$5)</f>
        <v>0</v>
      </c>
    </row>
    <row r="45" spans="5:39" x14ac:dyDescent="0.25">
      <c r="O45" s="50"/>
      <c r="P45" s="7"/>
      <c r="Q45" s="30">
        <f>SUMIFS(Table1913[Quantity],Table1913[Product Name],'POD Inventory Sum'!$O45)</f>
        <v>0</v>
      </c>
      <c r="S45" s="1">
        <f>SUMIFS(Table1913[Total Cost],Table1913[Product Name],'POD Inventory Sum'!$O45)</f>
        <v>0</v>
      </c>
      <c r="T45" s="7"/>
      <c r="U45" s="1">
        <f>SUMIFS(Table1913[Quantity Purchased],Table1913[Product Name],'POD Inventory Sum'!$O45)</f>
        <v>0</v>
      </c>
      <c r="W45" s="1">
        <f>SUMIFS(Table1913[Total Purchase
Cost],Table1913[Product Name],'POD Inventory Sum'!$O45)</f>
        <v>0</v>
      </c>
      <c r="X45" s="7"/>
      <c r="Y45" s="61">
        <f t="shared" si="2"/>
        <v>0</v>
      </c>
      <c r="AA45" s="61">
        <f t="shared" si="3"/>
        <v>0</v>
      </c>
      <c r="AB45" s="7"/>
      <c r="AC45" s="1">
        <f>SUMIFS(Table7[Quantity of 
Product Sold],Table7[Sale - Product Name],'POD Inventory Sum'!$O45,Table7[Product Type2],'POD Inventory Sum'!$AC$5)</f>
        <v>0</v>
      </c>
      <c r="AE45" s="1">
        <f>SUMIFS(Table7[Total Cost of
Goods Sold],Table7[Sale - Product Name],'POD Inventory Sum'!$O45,Table7[Product Type2],'POD Inventory Sum'!$AC$5)</f>
        <v>0</v>
      </c>
      <c r="AF45" s="7"/>
      <c r="AG45" s="1">
        <f>SUMIFS(Table17[Quantity2],Table17[Product Name],'POD Inventory Sum'!$O45,Table17[Product Type2],'POD Inventory Sum'!$AG$5)</f>
        <v>0</v>
      </c>
      <c r="AH45" t="str">
        <f t="shared" si="4"/>
        <v/>
      </c>
      <c r="AI45" s="1">
        <f>SUMIFS(Table17[Total out of Inventory],Table17[Product Name],'POD Inventory Sum'!$O45,Table17[Product Type2],'POD Inventory Sum'!$AG$5)</f>
        <v>0</v>
      </c>
      <c r="AJ45" s="7"/>
      <c r="AK45" s="1">
        <f>SUMIFS(Table7[Quantity
 Sold],Table7[Sale - Product Name],'POD Inventory Sum'!$O45,Table7[Product Type2],'POD Inventory Sum'!$AK$5)</f>
        <v>0</v>
      </c>
      <c r="AL45" t="str">
        <f t="shared" si="5"/>
        <v/>
      </c>
      <c r="AM45" s="1">
        <f>SUMIFS(Table7[Total 
Paid],Table7[Sale - Product Name],'POD Inventory Sum'!$O45,Table7[Product Type2],'POD Inventory Sum'!$AK$5)</f>
        <v>0</v>
      </c>
    </row>
    <row r="46" spans="5:39" x14ac:dyDescent="0.25">
      <c r="O46" s="50"/>
      <c r="P46" s="7"/>
      <c r="Q46" s="30">
        <f>SUMIFS(Table1913[Quantity],Table1913[Product Name],'POD Inventory Sum'!$O46)</f>
        <v>0</v>
      </c>
      <c r="S46" s="1">
        <f>SUMIFS(Table1913[Total Cost],Table1913[Product Name],'POD Inventory Sum'!$O46)</f>
        <v>0</v>
      </c>
      <c r="T46" s="7"/>
      <c r="U46" s="1">
        <f>SUMIFS(Table1913[Quantity Purchased],Table1913[Product Name],'POD Inventory Sum'!$O46)</f>
        <v>0</v>
      </c>
      <c r="W46" s="1">
        <f>SUMIFS(Table1913[Total Purchase
Cost],Table1913[Product Name],'POD Inventory Sum'!$O46)</f>
        <v>0</v>
      </c>
      <c r="X46" s="7"/>
      <c r="Y46" s="61">
        <f t="shared" si="2"/>
        <v>0</v>
      </c>
      <c r="AA46" s="61">
        <f t="shared" si="3"/>
        <v>0</v>
      </c>
      <c r="AB46" s="7"/>
      <c r="AC46" s="1">
        <f>SUMIFS(Table7[Quantity of 
Product Sold],Table7[Sale - Product Name],'POD Inventory Sum'!$O46,Table7[Product Type2],'POD Inventory Sum'!$AC$5)</f>
        <v>0</v>
      </c>
      <c r="AE46" s="1">
        <f>SUMIFS(Table7[Total Cost of
Goods Sold],Table7[Sale - Product Name],'POD Inventory Sum'!$O46,Table7[Product Type2],'POD Inventory Sum'!$AC$5)</f>
        <v>0</v>
      </c>
      <c r="AF46" s="7"/>
      <c r="AG46" s="1">
        <f>SUMIFS(Table17[Quantity2],Table17[Product Name],'POD Inventory Sum'!$O46,Table17[Product Type2],'POD Inventory Sum'!$AG$5)</f>
        <v>0</v>
      </c>
      <c r="AH46" t="str">
        <f t="shared" si="4"/>
        <v/>
      </c>
      <c r="AI46" s="1">
        <f>SUMIFS(Table17[Total out of Inventory],Table17[Product Name],'POD Inventory Sum'!$O46,Table17[Product Type2],'POD Inventory Sum'!$AG$5)</f>
        <v>0</v>
      </c>
      <c r="AJ46" s="7"/>
      <c r="AK46" s="1">
        <f>SUMIFS(Table7[Quantity
 Sold],Table7[Sale - Product Name],'POD Inventory Sum'!$O46,Table7[Product Type2],'POD Inventory Sum'!$AK$5)</f>
        <v>0</v>
      </c>
      <c r="AL46" t="str">
        <f t="shared" si="5"/>
        <v/>
      </c>
      <c r="AM46" s="1">
        <f>SUMIFS(Table7[Total 
Paid],Table7[Sale - Product Name],'POD Inventory Sum'!$O46,Table7[Product Type2],'POD Inventory Sum'!$AK$5)</f>
        <v>0</v>
      </c>
    </row>
    <row r="47" spans="5:39" x14ac:dyDescent="0.25">
      <c r="O47" s="50"/>
      <c r="P47" s="7"/>
      <c r="Q47" s="30">
        <f>SUMIFS(Table1913[Quantity],Table1913[Product Name],'POD Inventory Sum'!$O47)</f>
        <v>0</v>
      </c>
      <c r="S47" s="1">
        <f>SUMIFS(Table1913[Total Cost],Table1913[Product Name],'POD Inventory Sum'!$O47)</f>
        <v>0</v>
      </c>
      <c r="T47" s="7"/>
      <c r="U47" s="1">
        <f>SUMIFS(Table1913[Quantity Purchased],Table1913[Product Name],'POD Inventory Sum'!$O47)</f>
        <v>0</v>
      </c>
      <c r="W47" s="1">
        <f>SUMIFS(Table1913[Total Purchase
Cost],Table1913[Product Name],'POD Inventory Sum'!$O47)</f>
        <v>0</v>
      </c>
      <c r="X47" s="7"/>
      <c r="Y47" s="61">
        <f t="shared" si="2"/>
        <v>0</v>
      </c>
      <c r="AA47" s="61">
        <f t="shared" si="3"/>
        <v>0</v>
      </c>
      <c r="AB47" s="7"/>
      <c r="AC47" s="1">
        <f>SUMIFS(Table7[Quantity of 
Product Sold],Table7[Sale - Product Name],'POD Inventory Sum'!$O47,Table7[Product Type2],'POD Inventory Sum'!$AC$5)</f>
        <v>0</v>
      </c>
      <c r="AE47" s="1">
        <f>SUMIFS(Table7[Total Cost of
Goods Sold],Table7[Sale - Product Name],'POD Inventory Sum'!$O47,Table7[Product Type2],'POD Inventory Sum'!$AC$5)</f>
        <v>0</v>
      </c>
      <c r="AF47" s="7"/>
      <c r="AG47" s="1">
        <f>SUMIFS(Table17[Quantity2],Table17[Product Name],'POD Inventory Sum'!$O47,Table17[Product Type2],'POD Inventory Sum'!$AG$5)</f>
        <v>0</v>
      </c>
      <c r="AH47" t="str">
        <f t="shared" si="4"/>
        <v/>
      </c>
      <c r="AI47" s="1">
        <f>SUMIFS(Table17[Total out of Inventory],Table17[Product Name],'POD Inventory Sum'!$O47,Table17[Product Type2],'POD Inventory Sum'!$AG$5)</f>
        <v>0</v>
      </c>
      <c r="AJ47" s="7"/>
      <c r="AK47" s="1">
        <f>SUMIFS(Table7[Quantity
 Sold],Table7[Sale - Product Name],'POD Inventory Sum'!$O47,Table7[Product Type2],'POD Inventory Sum'!$AK$5)</f>
        <v>0</v>
      </c>
      <c r="AL47" t="str">
        <f t="shared" si="5"/>
        <v/>
      </c>
      <c r="AM47" s="1">
        <f>SUMIFS(Table7[Total 
Paid],Table7[Sale - Product Name],'POD Inventory Sum'!$O47,Table7[Product Type2],'POD Inventory Sum'!$AK$5)</f>
        <v>0</v>
      </c>
    </row>
    <row r="48" spans="5:39" x14ac:dyDescent="0.25">
      <c r="O48" s="50"/>
      <c r="P48" s="7"/>
      <c r="Q48" s="30">
        <f>SUMIFS(Table1913[Quantity],Table1913[Product Name],'POD Inventory Sum'!$O48)</f>
        <v>0</v>
      </c>
      <c r="S48" s="1">
        <f>SUMIFS(Table1913[Total Cost],Table1913[Product Name],'POD Inventory Sum'!$O48)</f>
        <v>0</v>
      </c>
      <c r="T48" s="7"/>
      <c r="U48" s="1">
        <f>SUMIFS(Table1913[Quantity Purchased],Table1913[Product Name],'POD Inventory Sum'!$O48)</f>
        <v>0</v>
      </c>
      <c r="W48" s="1">
        <f>SUMIFS(Table1913[Total Purchase
Cost],Table1913[Product Name],'POD Inventory Sum'!$O48)</f>
        <v>0</v>
      </c>
      <c r="X48" s="7"/>
      <c r="Y48" s="61">
        <f t="shared" si="2"/>
        <v>0</v>
      </c>
      <c r="AA48" s="61">
        <f t="shared" si="3"/>
        <v>0</v>
      </c>
      <c r="AB48" s="7"/>
      <c r="AC48" s="1">
        <f>SUMIFS(Table7[Quantity of 
Product Sold],Table7[Sale - Product Name],'POD Inventory Sum'!$O48,Table7[Product Type2],'POD Inventory Sum'!$AC$5)</f>
        <v>0</v>
      </c>
      <c r="AE48" s="1">
        <f>SUMIFS(Table7[Total Cost of
Goods Sold],Table7[Sale - Product Name],'POD Inventory Sum'!$O48,Table7[Product Type2],'POD Inventory Sum'!$AC$5)</f>
        <v>0</v>
      </c>
      <c r="AF48" s="7"/>
      <c r="AG48" s="1">
        <f>SUMIFS(Table17[Quantity2],Table17[Product Name],'POD Inventory Sum'!$O48,Table17[Product Type2],'POD Inventory Sum'!$AG$5)</f>
        <v>0</v>
      </c>
      <c r="AH48" t="str">
        <f t="shared" si="4"/>
        <v/>
      </c>
      <c r="AI48" s="1">
        <f>SUMIFS(Table17[Total out of Inventory],Table17[Product Name],'POD Inventory Sum'!$O48,Table17[Product Type2],'POD Inventory Sum'!$AG$5)</f>
        <v>0</v>
      </c>
      <c r="AJ48" s="7"/>
      <c r="AK48" s="1">
        <f>SUMIFS(Table7[Quantity
 Sold],Table7[Sale - Product Name],'POD Inventory Sum'!$O48,Table7[Product Type2],'POD Inventory Sum'!$AK$5)</f>
        <v>0</v>
      </c>
      <c r="AL48" t="str">
        <f t="shared" si="5"/>
        <v/>
      </c>
      <c r="AM48" s="1">
        <f>SUMIFS(Table7[Total 
Paid],Table7[Sale - Product Name],'POD Inventory Sum'!$O48,Table7[Product Type2],'POD Inventory Sum'!$AK$5)</f>
        <v>0</v>
      </c>
    </row>
    <row r="49" spans="5:39" x14ac:dyDescent="0.25">
      <c r="O49" s="50"/>
      <c r="P49" s="7"/>
      <c r="Q49" s="30">
        <f>SUMIFS(Table1913[Quantity],Table1913[Product Name],'POD Inventory Sum'!$O49)</f>
        <v>0</v>
      </c>
      <c r="S49" s="1">
        <f>SUMIFS(Table1913[Total Cost],Table1913[Product Name],'POD Inventory Sum'!$O49)</f>
        <v>0</v>
      </c>
      <c r="T49" s="7"/>
      <c r="U49" s="1">
        <f>SUMIFS(Table1913[Quantity Purchased],Table1913[Product Name],'POD Inventory Sum'!$O49)</f>
        <v>0</v>
      </c>
      <c r="W49" s="1">
        <f>SUMIFS(Table1913[Total Purchase
Cost],Table1913[Product Name],'POD Inventory Sum'!$O49)</f>
        <v>0</v>
      </c>
      <c r="X49" s="7"/>
      <c r="Y49" s="61">
        <f t="shared" si="2"/>
        <v>0</v>
      </c>
      <c r="AA49" s="61">
        <f t="shared" si="3"/>
        <v>0</v>
      </c>
      <c r="AB49" s="7"/>
      <c r="AC49" s="1">
        <f>SUMIFS(Table7[Quantity of 
Product Sold],Table7[Sale - Product Name],'POD Inventory Sum'!$O49,Table7[Product Type2],'POD Inventory Sum'!$AC$5)</f>
        <v>0</v>
      </c>
      <c r="AE49" s="1">
        <f>SUMIFS(Table7[Total Cost of
Goods Sold],Table7[Sale - Product Name],'POD Inventory Sum'!$O49,Table7[Product Type2],'POD Inventory Sum'!$AC$5)</f>
        <v>0</v>
      </c>
      <c r="AF49" s="7"/>
      <c r="AG49" s="1">
        <f>SUMIFS(Table17[Quantity2],Table17[Product Name],'POD Inventory Sum'!$O49,Table17[Product Type2],'POD Inventory Sum'!$AG$5)</f>
        <v>0</v>
      </c>
      <c r="AH49" t="str">
        <f t="shared" si="4"/>
        <v/>
      </c>
      <c r="AI49" s="1">
        <f>SUMIFS(Table17[Total out of Inventory],Table17[Product Name],'POD Inventory Sum'!$O49,Table17[Product Type2],'POD Inventory Sum'!$AG$5)</f>
        <v>0</v>
      </c>
      <c r="AJ49" s="7"/>
      <c r="AK49" s="1">
        <f>SUMIFS(Table7[Quantity
 Sold],Table7[Sale - Product Name],'POD Inventory Sum'!$O49,Table7[Product Type2],'POD Inventory Sum'!$AK$5)</f>
        <v>0</v>
      </c>
      <c r="AL49" t="str">
        <f t="shared" si="5"/>
        <v/>
      </c>
      <c r="AM49" s="1">
        <f>SUMIFS(Table7[Total 
Paid],Table7[Sale - Product Name],'POD Inventory Sum'!$O49,Table7[Product Type2],'POD Inventory Sum'!$AK$5)</f>
        <v>0</v>
      </c>
    </row>
    <row r="50" spans="5:39" x14ac:dyDescent="0.25">
      <c r="O50" s="50"/>
      <c r="P50" s="7"/>
      <c r="Q50" s="30">
        <f>SUMIFS(Table1913[Quantity],Table1913[Product Name],'POD Inventory Sum'!$O50)</f>
        <v>0</v>
      </c>
      <c r="S50" s="1">
        <f>SUMIFS(Table1913[Total Cost],Table1913[Product Name],'POD Inventory Sum'!$O50)</f>
        <v>0</v>
      </c>
      <c r="T50" s="7"/>
      <c r="U50" s="1">
        <f>SUMIFS(Table1913[Quantity Purchased],Table1913[Product Name],'POD Inventory Sum'!$O50)</f>
        <v>0</v>
      </c>
      <c r="W50" s="1">
        <f>SUMIFS(Table1913[Total Purchase
Cost],Table1913[Product Name],'POD Inventory Sum'!$O50)</f>
        <v>0</v>
      </c>
      <c r="X50" s="7"/>
      <c r="Y50" s="61">
        <f t="shared" si="2"/>
        <v>0</v>
      </c>
      <c r="AA50" s="61">
        <f t="shared" si="3"/>
        <v>0</v>
      </c>
      <c r="AB50" s="7"/>
      <c r="AC50" s="1">
        <f>SUMIFS(Table7[Quantity of 
Product Sold],Table7[Sale - Product Name],'POD Inventory Sum'!$O50,Table7[Product Type2],'POD Inventory Sum'!$AC$5)</f>
        <v>0</v>
      </c>
      <c r="AE50" s="1">
        <f>SUMIFS(Table7[Total Cost of
Goods Sold],Table7[Sale - Product Name],'POD Inventory Sum'!$O50,Table7[Product Type2],'POD Inventory Sum'!$AC$5)</f>
        <v>0</v>
      </c>
      <c r="AF50" s="7"/>
      <c r="AG50" s="1">
        <f>SUMIFS(Table17[Quantity2],Table17[Product Name],'POD Inventory Sum'!$O50,Table17[Product Type2],'POD Inventory Sum'!$AG$5)</f>
        <v>0</v>
      </c>
      <c r="AH50" t="str">
        <f t="shared" si="4"/>
        <v/>
      </c>
      <c r="AI50" s="1">
        <f>SUMIFS(Table17[Total out of Inventory],Table17[Product Name],'POD Inventory Sum'!$O50,Table17[Product Type2],'POD Inventory Sum'!$AG$5)</f>
        <v>0</v>
      </c>
      <c r="AJ50" s="7"/>
      <c r="AK50" s="1">
        <f>SUMIFS(Table7[Quantity
 Sold],Table7[Sale - Product Name],'POD Inventory Sum'!$O50,Table7[Product Type2],'POD Inventory Sum'!$AK$5)</f>
        <v>0</v>
      </c>
      <c r="AL50" t="str">
        <f t="shared" si="5"/>
        <v/>
      </c>
      <c r="AM50" s="1">
        <f>SUMIFS(Table7[Total 
Paid],Table7[Sale - Product Name],'POD Inventory Sum'!$O50,Table7[Product Type2],'POD Inventory Sum'!$AK$5)</f>
        <v>0</v>
      </c>
    </row>
    <row r="51" spans="5:39" x14ac:dyDescent="0.25">
      <c r="O51" s="50"/>
      <c r="P51" s="7"/>
      <c r="Q51" s="30">
        <f>SUMIFS(Table1913[Quantity],Table1913[Product Name],'POD Inventory Sum'!$O51)</f>
        <v>0</v>
      </c>
      <c r="S51" s="1">
        <f>SUMIFS(Table1913[Total Cost],Table1913[Product Name],'POD Inventory Sum'!$O51)</f>
        <v>0</v>
      </c>
      <c r="T51" s="7"/>
      <c r="U51" s="1">
        <f>SUMIFS(Table1913[Quantity Purchased],Table1913[Product Name],'POD Inventory Sum'!$O51)</f>
        <v>0</v>
      </c>
      <c r="W51" s="1">
        <f>SUMIFS(Table1913[Total Purchase
Cost],Table1913[Product Name],'POD Inventory Sum'!$O51)</f>
        <v>0</v>
      </c>
      <c r="X51" s="7"/>
      <c r="Y51" s="61">
        <f t="shared" si="2"/>
        <v>0</v>
      </c>
      <c r="AA51" s="61">
        <f t="shared" si="3"/>
        <v>0</v>
      </c>
      <c r="AB51" s="7"/>
      <c r="AC51" s="1">
        <f>SUMIFS(Table7[Quantity of 
Product Sold],Table7[Sale - Product Name],'POD Inventory Sum'!$O51,Table7[Product Type2],'POD Inventory Sum'!$AC$5)</f>
        <v>0</v>
      </c>
      <c r="AE51" s="1">
        <f>SUMIFS(Table7[Total Cost of
Goods Sold],Table7[Sale - Product Name],'POD Inventory Sum'!$O51,Table7[Product Type2],'POD Inventory Sum'!$AC$5)</f>
        <v>0</v>
      </c>
      <c r="AF51" s="7"/>
      <c r="AG51" s="1">
        <f>SUMIFS(Table17[Quantity2],Table17[Product Name],'POD Inventory Sum'!$O51,Table17[Product Type2],'POD Inventory Sum'!$AG$5)</f>
        <v>0</v>
      </c>
      <c r="AH51" t="str">
        <f t="shared" si="4"/>
        <v/>
      </c>
      <c r="AI51" s="1">
        <f>SUMIFS(Table17[Total out of Inventory],Table17[Product Name],'POD Inventory Sum'!$O51,Table17[Product Type2],'POD Inventory Sum'!$AG$5)</f>
        <v>0</v>
      </c>
      <c r="AJ51" s="7"/>
      <c r="AK51" s="1">
        <f>SUMIFS(Table7[Quantity
 Sold],Table7[Sale - Product Name],'POD Inventory Sum'!$O51,Table7[Product Type2],'POD Inventory Sum'!$AK$5)</f>
        <v>0</v>
      </c>
      <c r="AL51" t="str">
        <f t="shared" si="5"/>
        <v/>
      </c>
      <c r="AM51" s="1">
        <f>SUMIFS(Table7[Total 
Paid],Table7[Sale - Product Name],'POD Inventory Sum'!$O51,Table7[Product Type2],'POD Inventory Sum'!$AK$5)</f>
        <v>0</v>
      </c>
    </row>
    <row r="52" spans="5:39" x14ac:dyDescent="0.25">
      <c r="O52" s="50"/>
      <c r="P52" s="7"/>
      <c r="Q52" s="30">
        <f>SUMIFS(Table1913[Quantity],Table1913[Product Name],'POD Inventory Sum'!$O52)</f>
        <v>0</v>
      </c>
      <c r="S52" s="1">
        <f>SUMIFS(Table1913[Total Cost],Table1913[Product Name],'POD Inventory Sum'!$O52)</f>
        <v>0</v>
      </c>
      <c r="T52" s="7"/>
      <c r="U52" s="1">
        <f>SUMIFS(Table1913[Quantity Purchased],Table1913[Product Name],'POD Inventory Sum'!$O52)</f>
        <v>0</v>
      </c>
      <c r="W52" s="1">
        <f>SUMIFS(Table1913[Total Purchase
Cost],Table1913[Product Name],'POD Inventory Sum'!$O52)</f>
        <v>0</v>
      </c>
      <c r="X52" s="7"/>
      <c r="Y52" s="61">
        <f t="shared" si="2"/>
        <v>0</v>
      </c>
      <c r="AA52" s="61">
        <f t="shared" si="3"/>
        <v>0</v>
      </c>
      <c r="AB52" s="7"/>
      <c r="AC52" s="1">
        <f>SUMIFS(Table7[Quantity of 
Product Sold],Table7[Sale - Product Name],'POD Inventory Sum'!$O52,Table7[Product Type2],'POD Inventory Sum'!$AC$5)</f>
        <v>0</v>
      </c>
      <c r="AE52" s="1">
        <f>SUMIFS(Table7[Total Cost of
Goods Sold],Table7[Sale - Product Name],'POD Inventory Sum'!$O52,Table7[Product Type2],'POD Inventory Sum'!$AC$5)</f>
        <v>0</v>
      </c>
      <c r="AF52" s="7"/>
      <c r="AG52" s="1">
        <f>SUMIFS(Table17[Quantity2],Table17[Product Name],'POD Inventory Sum'!$O52,Table17[Product Type2],'POD Inventory Sum'!$AG$5)</f>
        <v>0</v>
      </c>
      <c r="AH52" t="str">
        <f t="shared" si="4"/>
        <v/>
      </c>
      <c r="AI52" s="1">
        <f>SUMIFS(Table17[Total out of Inventory],Table17[Product Name],'POD Inventory Sum'!$O52,Table17[Product Type2],'POD Inventory Sum'!$AG$5)</f>
        <v>0</v>
      </c>
      <c r="AJ52" s="7"/>
      <c r="AK52" s="1">
        <f>SUMIFS(Table7[Quantity
 Sold],Table7[Sale - Product Name],'POD Inventory Sum'!$O52,Table7[Product Type2],'POD Inventory Sum'!$AK$5)</f>
        <v>0</v>
      </c>
      <c r="AL52" t="str">
        <f t="shared" si="5"/>
        <v/>
      </c>
      <c r="AM52" s="1">
        <f>SUMIFS(Table7[Total 
Paid],Table7[Sale - Product Name],'POD Inventory Sum'!$O52,Table7[Product Type2],'POD Inventory Sum'!$AK$5)</f>
        <v>0</v>
      </c>
    </row>
    <row r="53" spans="5:39" x14ac:dyDescent="0.25">
      <c r="O53" s="50"/>
      <c r="P53" s="7"/>
      <c r="Q53" s="30">
        <f>SUMIFS(Table1913[Quantity],Table1913[Product Name],'POD Inventory Sum'!$O53)</f>
        <v>0</v>
      </c>
      <c r="S53" s="1">
        <f>SUMIFS(Table1913[Total Cost],Table1913[Product Name],'POD Inventory Sum'!$O53)</f>
        <v>0</v>
      </c>
      <c r="T53" s="7"/>
      <c r="U53" s="1">
        <f>SUMIFS(Table1913[Quantity Purchased],Table1913[Product Name],'POD Inventory Sum'!$O53)</f>
        <v>0</v>
      </c>
      <c r="W53" s="1">
        <f>SUMIFS(Table1913[Total Purchase
Cost],Table1913[Product Name],'POD Inventory Sum'!$O53)</f>
        <v>0</v>
      </c>
      <c r="X53" s="7"/>
      <c r="Y53" s="61">
        <f t="shared" si="2"/>
        <v>0</v>
      </c>
      <c r="AA53" s="61">
        <f t="shared" si="3"/>
        <v>0</v>
      </c>
      <c r="AB53" s="7"/>
      <c r="AC53" s="1">
        <f>SUMIFS(Table7[Quantity of 
Product Sold],Table7[Sale - Product Name],'POD Inventory Sum'!$O53,Table7[Product Type2],'POD Inventory Sum'!$AC$5)</f>
        <v>0</v>
      </c>
      <c r="AE53" s="1">
        <f>SUMIFS(Table7[Total Cost of
Goods Sold],Table7[Sale - Product Name],'POD Inventory Sum'!$O53,Table7[Product Type2],'POD Inventory Sum'!$AC$5)</f>
        <v>0</v>
      </c>
      <c r="AF53" s="7"/>
      <c r="AG53" s="1">
        <f>SUMIFS(Table17[Quantity2],Table17[Product Name],'POD Inventory Sum'!$O53,Table17[Product Type2],'POD Inventory Sum'!$AG$5)</f>
        <v>0</v>
      </c>
      <c r="AH53" t="str">
        <f t="shared" si="4"/>
        <v/>
      </c>
      <c r="AI53" s="1">
        <f>SUMIFS(Table17[Total out of Inventory],Table17[Product Name],'POD Inventory Sum'!$O53,Table17[Product Type2],'POD Inventory Sum'!$AG$5)</f>
        <v>0</v>
      </c>
      <c r="AJ53" s="7"/>
      <c r="AK53" s="1">
        <f>SUMIFS(Table7[Quantity
 Sold],Table7[Sale - Product Name],'POD Inventory Sum'!$O53,Table7[Product Type2],'POD Inventory Sum'!$AK$5)</f>
        <v>0</v>
      </c>
      <c r="AL53" t="str">
        <f t="shared" si="5"/>
        <v/>
      </c>
      <c r="AM53" s="1">
        <f>SUMIFS(Table7[Total 
Paid],Table7[Sale - Product Name],'POD Inventory Sum'!$O53,Table7[Product Type2],'POD Inventory Sum'!$AK$5)</f>
        <v>0</v>
      </c>
    </row>
    <row r="54" spans="5:39" x14ac:dyDescent="0.25">
      <c r="O54" s="50"/>
      <c r="P54" s="7"/>
      <c r="Q54" s="30">
        <f>SUMIFS(Table1913[Quantity],Table1913[Product Name],'POD Inventory Sum'!$O54)</f>
        <v>0</v>
      </c>
      <c r="S54" s="1">
        <f>SUMIFS(Table1913[Total Cost],Table1913[Product Name],'POD Inventory Sum'!$O54)</f>
        <v>0</v>
      </c>
      <c r="T54" s="7"/>
      <c r="U54" s="1">
        <f>SUMIFS(Table1913[Quantity Purchased],Table1913[Product Name],'POD Inventory Sum'!$O54)</f>
        <v>0</v>
      </c>
      <c r="W54" s="1">
        <f>SUMIFS(Table1913[Total Purchase
Cost],Table1913[Product Name],'POD Inventory Sum'!$O54)</f>
        <v>0</v>
      </c>
      <c r="X54" s="7"/>
      <c r="Y54" s="61">
        <f t="shared" si="2"/>
        <v>0</v>
      </c>
      <c r="AA54" s="61">
        <f t="shared" si="3"/>
        <v>0</v>
      </c>
      <c r="AB54" s="7"/>
      <c r="AC54" s="1">
        <f>SUMIFS(Table7[Quantity of 
Product Sold],Table7[Sale - Product Name],'POD Inventory Sum'!$O54,Table7[Product Type2],'POD Inventory Sum'!$AC$5)</f>
        <v>0</v>
      </c>
      <c r="AE54" s="1">
        <f>SUMIFS(Table7[Total Cost of
Goods Sold],Table7[Sale - Product Name],'POD Inventory Sum'!$O54,Table7[Product Type2],'POD Inventory Sum'!$AC$5)</f>
        <v>0</v>
      </c>
      <c r="AF54" s="7"/>
      <c r="AG54" s="1">
        <f>SUMIFS(Table17[Quantity2],Table17[Product Name],'POD Inventory Sum'!$O54,Table17[Product Type2],'POD Inventory Sum'!$AG$5)</f>
        <v>0</v>
      </c>
      <c r="AH54" t="str">
        <f t="shared" si="4"/>
        <v/>
      </c>
      <c r="AI54" s="1">
        <f>SUMIFS(Table17[Total out of Inventory],Table17[Product Name],'POD Inventory Sum'!$O54,Table17[Product Type2],'POD Inventory Sum'!$AG$5)</f>
        <v>0</v>
      </c>
      <c r="AJ54" s="7"/>
      <c r="AK54" s="1">
        <f>SUMIFS(Table7[Quantity
 Sold],Table7[Sale - Product Name],'POD Inventory Sum'!$O54,Table7[Product Type2],'POD Inventory Sum'!$AK$5)</f>
        <v>0</v>
      </c>
      <c r="AL54" t="str">
        <f t="shared" si="5"/>
        <v/>
      </c>
      <c r="AM54" s="1">
        <f>SUMIFS(Table7[Total 
Paid],Table7[Sale - Product Name],'POD Inventory Sum'!$O54,Table7[Product Type2],'POD Inventory Sum'!$AK$5)</f>
        <v>0</v>
      </c>
    </row>
    <row r="55" spans="5:39" x14ac:dyDescent="0.25">
      <c r="O55" s="50"/>
      <c r="P55" s="7"/>
      <c r="Q55" s="30">
        <f>SUMIFS(Table1913[Quantity],Table1913[Product Name],'POD Inventory Sum'!$O55)</f>
        <v>0</v>
      </c>
      <c r="S55" s="1">
        <f>SUMIFS(Table1913[Total Cost],Table1913[Product Name],'POD Inventory Sum'!$O55)</f>
        <v>0</v>
      </c>
      <c r="T55" s="7"/>
      <c r="U55" s="1">
        <f>SUMIFS(Table1913[Quantity Purchased],Table1913[Product Name],'POD Inventory Sum'!$O55)</f>
        <v>0</v>
      </c>
      <c r="W55" s="1">
        <f>SUMIFS(Table1913[Total Purchase
Cost],Table1913[Product Name],'POD Inventory Sum'!$O55)</f>
        <v>0</v>
      </c>
      <c r="X55" s="7"/>
      <c r="Y55" s="61">
        <f t="shared" si="2"/>
        <v>0</v>
      </c>
      <c r="AA55" s="61">
        <f t="shared" si="3"/>
        <v>0</v>
      </c>
      <c r="AB55" s="7"/>
      <c r="AC55" s="1">
        <f>SUMIFS(Table7[Quantity of 
Product Sold],Table7[Sale - Product Name],'POD Inventory Sum'!$O55,Table7[Product Type2],'POD Inventory Sum'!$AC$5)</f>
        <v>0</v>
      </c>
      <c r="AE55" s="1">
        <f>SUMIFS(Table7[Total Cost of
Goods Sold],Table7[Sale - Product Name],'POD Inventory Sum'!$O55,Table7[Product Type2],'POD Inventory Sum'!$AC$5)</f>
        <v>0</v>
      </c>
      <c r="AF55" s="7"/>
      <c r="AG55" s="1">
        <f>SUMIFS(Table17[Quantity2],Table17[Product Name],'POD Inventory Sum'!$O55,Table17[Product Type2],'POD Inventory Sum'!$AG$5)</f>
        <v>0</v>
      </c>
      <c r="AH55" t="str">
        <f t="shared" si="4"/>
        <v/>
      </c>
      <c r="AI55" s="1">
        <f>SUMIFS(Table17[Total out of Inventory],Table17[Product Name],'POD Inventory Sum'!$O55,Table17[Product Type2],'POD Inventory Sum'!$AG$5)</f>
        <v>0</v>
      </c>
      <c r="AJ55" s="7"/>
      <c r="AK55" s="1">
        <f>SUMIFS(Table7[Quantity
 Sold],Table7[Sale - Product Name],'POD Inventory Sum'!$O55,Table7[Product Type2],'POD Inventory Sum'!$AK$5)</f>
        <v>0</v>
      </c>
      <c r="AL55" t="str">
        <f t="shared" si="5"/>
        <v/>
      </c>
      <c r="AM55" s="1">
        <f>SUMIFS(Table7[Total 
Paid],Table7[Sale - Product Name],'POD Inventory Sum'!$O55,Table7[Product Type2],'POD Inventory Sum'!$AK$5)</f>
        <v>0</v>
      </c>
    </row>
    <row r="56" spans="5:39" x14ac:dyDescent="0.25">
      <c r="O56" s="50"/>
      <c r="P56" s="7"/>
      <c r="Q56" s="30">
        <f>SUMIFS(Table1913[Quantity],Table1913[Product Name],'POD Inventory Sum'!$O56)</f>
        <v>0</v>
      </c>
      <c r="S56" s="1">
        <f>SUMIFS(Table1913[Total Cost],Table1913[Product Name],'POD Inventory Sum'!$O56)</f>
        <v>0</v>
      </c>
      <c r="T56" s="7"/>
      <c r="U56" s="1">
        <f>SUMIFS(Table1913[Quantity Purchased],Table1913[Product Name],'POD Inventory Sum'!$O56)</f>
        <v>0</v>
      </c>
      <c r="W56" s="1">
        <f>SUMIFS(Table1913[Total Purchase
Cost],Table1913[Product Name],'POD Inventory Sum'!$O56)</f>
        <v>0</v>
      </c>
      <c r="X56" s="7"/>
      <c r="Y56" s="61">
        <f t="shared" si="2"/>
        <v>0</v>
      </c>
      <c r="AA56" s="61">
        <f t="shared" si="3"/>
        <v>0</v>
      </c>
      <c r="AB56" s="7"/>
      <c r="AC56" s="1">
        <f>SUMIFS(Table7[Quantity of 
Product Sold],Table7[Sale - Product Name],'POD Inventory Sum'!$O56,Table7[Product Type2],'POD Inventory Sum'!$AC$5)</f>
        <v>0</v>
      </c>
      <c r="AE56" s="1">
        <f>SUMIFS(Table7[Total Cost of
Goods Sold],Table7[Sale - Product Name],'POD Inventory Sum'!$O56,Table7[Product Type2],'POD Inventory Sum'!$AC$5)</f>
        <v>0</v>
      </c>
      <c r="AF56" s="7"/>
      <c r="AG56" s="1">
        <f>SUMIFS(Table17[Quantity2],Table17[Product Name],'POD Inventory Sum'!$O56,Table17[Product Type2],'POD Inventory Sum'!$AG$5)</f>
        <v>0</v>
      </c>
      <c r="AH56" t="str">
        <f t="shared" si="4"/>
        <v/>
      </c>
      <c r="AI56" s="1">
        <f>SUMIFS(Table17[Total out of Inventory],Table17[Product Name],'POD Inventory Sum'!$O56,Table17[Product Type2],'POD Inventory Sum'!$AG$5)</f>
        <v>0</v>
      </c>
      <c r="AJ56" s="7"/>
      <c r="AK56" s="1">
        <f>SUMIFS(Table7[Quantity
 Sold],Table7[Sale - Product Name],'POD Inventory Sum'!$O56,Table7[Product Type2],'POD Inventory Sum'!$AK$5)</f>
        <v>0</v>
      </c>
      <c r="AL56" t="str">
        <f t="shared" si="5"/>
        <v/>
      </c>
      <c r="AM56" s="1">
        <f>SUMIFS(Table7[Total 
Paid],Table7[Sale - Product Name],'POD Inventory Sum'!$O56,Table7[Product Type2],'POD Inventory Sum'!$AK$5)</f>
        <v>0</v>
      </c>
    </row>
    <row r="57" spans="5:39" x14ac:dyDescent="0.25">
      <c r="O57" s="50"/>
      <c r="P57" s="7"/>
      <c r="Q57" s="30">
        <f>SUMIFS(Table1913[Quantity],Table1913[Product Name],'POD Inventory Sum'!$O57)</f>
        <v>0</v>
      </c>
      <c r="S57" s="1">
        <f>SUMIFS(Table1913[Total Cost],Table1913[Product Name],'POD Inventory Sum'!$O57)</f>
        <v>0</v>
      </c>
      <c r="T57" s="7"/>
      <c r="U57" s="1">
        <f>SUMIFS(Table1913[Quantity Purchased],Table1913[Product Name],'POD Inventory Sum'!$O57)</f>
        <v>0</v>
      </c>
      <c r="W57" s="1">
        <f>SUMIFS(Table1913[Total Purchase
Cost],Table1913[Product Name],'POD Inventory Sum'!$O57)</f>
        <v>0</v>
      </c>
      <c r="X57" s="7"/>
      <c r="Y57" s="61">
        <f t="shared" si="2"/>
        <v>0</v>
      </c>
      <c r="AA57" s="61">
        <f t="shared" si="3"/>
        <v>0</v>
      </c>
      <c r="AB57" s="7"/>
      <c r="AC57" s="1">
        <f>SUMIFS(Table7[Quantity of 
Product Sold],Table7[Sale - Product Name],'POD Inventory Sum'!$O57,Table7[Product Type2],'POD Inventory Sum'!$AC$5)</f>
        <v>0</v>
      </c>
      <c r="AE57" s="1">
        <f>SUMIFS(Table7[Total Cost of
Goods Sold],Table7[Sale - Product Name],'POD Inventory Sum'!$O57,Table7[Product Type2],'POD Inventory Sum'!$AC$5)</f>
        <v>0</v>
      </c>
      <c r="AF57" s="7"/>
      <c r="AG57" s="1">
        <f>SUMIFS(Table17[Quantity2],Table17[Product Name],'POD Inventory Sum'!$O57,Table17[Product Type2],'POD Inventory Sum'!$AG$5)</f>
        <v>0</v>
      </c>
      <c r="AH57" t="str">
        <f t="shared" si="4"/>
        <v/>
      </c>
      <c r="AI57" s="1">
        <f>SUMIFS(Table17[Total out of Inventory],Table17[Product Name],'POD Inventory Sum'!$O57,Table17[Product Type2],'POD Inventory Sum'!$AG$5)</f>
        <v>0</v>
      </c>
      <c r="AJ57" s="7"/>
      <c r="AK57" s="1">
        <f>SUMIFS(Table7[Quantity
 Sold],Table7[Sale - Product Name],'POD Inventory Sum'!$O57,Table7[Product Type2],'POD Inventory Sum'!$AK$5)</f>
        <v>0</v>
      </c>
      <c r="AL57" t="str">
        <f t="shared" si="5"/>
        <v/>
      </c>
      <c r="AM57" s="1">
        <f>SUMIFS(Table7[Total 
Paid],Table7[Sale - Product Name],'POD Inventory Sum'!$O57,Table7[Product Type2],'POD Inventory Sum'!$AK$5)</f>
        <v>0</v>
      </c>
    </row>
    <row r="58" spans="5:39" x14ac:dyDescent="0.25">
      <c r="O58" s="50"/>
      <c r="P58" s="7"/>
      <c r="Q58" s="30">
        <f>SUMIFS(Table1913[Quantity],Table1913[Product Name],'POD Inventory Sum'!$O58)</f>
        <v>0</v>
      </c>
      <c r="S58" s="1">
        <f>SUMIFS(Table1913[Total Cost],Table1913[Product Name],'POD Inventory Sum'!$O58)</f>
        <v>0</v>
      </c>
      <c r="T58" s="7"/>
      <c r="U58" s="1">
        <f>SUMIFS(Table1913[Quantity Purchased],Table1913[Product Name],'POD Inventory Sum'!$O58)</f>
        <v>0</v>
      </c>
      <c r="W58" s="1">
        <f>SUMIFS(Table1913[Total Purchase
Cost],Table1913[Product Name],'POD Inventory Sum'!$O58)</f>
        <v>0</v>
      </c>
      <c r="X58" s="7"/>
      <c r="Y58" s="61">
        <f t="shared" si="2"/>
        <v>0</v>
      </c>
      <c r="AA58" s="61">
        <f t="shared" si="3"/>
        <v>0</v>
      </c>
      <c r="AB58" s="7"/>
      <c r="AC58" s="1">
        <f>SUMIFS(Table7[Quantity of 
Product Sold],Table7[Sale - Product Name],'POD Inventory Sum'!$O58,Table7[Product Type2],'POD Inventory Sum'!$AC$5)</f>
        <v>0</v>
      </c>
      <c r="AE58" s="1">
        <f>SUMIFS(Table7[Total Cost of
Goods Sold],Table7[Sale - Product Name],'POD Inventory Sum'!$O58,Table7[Product Type2],'POD Inventory Sum'!$AC$5)</f>
        <v>0</v>
      </c>
      <c r="AF58" s="7"/>
      <c r="AG58" s="1">
        <f>SUMIFS(Table17[Quantity2],Table17[Product Name],'POD Inventory Sum'!$O58,Table17[Product Type2],'POD Inventory Sum'!$AG$5)</f>
        <v>0</v>
      </c>
      <c r="AH58" t="str">
        <f t="shared" si="4"/>
        <v/>
      </c>
      <c r="AI58" s="1">
        <f>SUMIFS(Table17[Total out of Inventory],Table17[Product Name],'POD Inventory Sum'!$O58,Table17[Product Type2],'POD Inventory Sum'!$AG$5)</f>
        <v>0</v>
      </c>
      <c r="AJ58" s="7"/>
      <c r="AK58" s="1">
        <f>SUMIFS(Table7[Quantity
 Sold],Table7[Sale - Product Name],'POD Inventory Sum'!$O58,Table7[Product Type2],'POD Inventory Sum'!$AK$5)</f>
        <v>0</v>
      </c>
      <c r="AL58" t="str">
        <f t="shared" si="5"/>
        <v/>
      </c>
      <c r="AM58" s="1">
        <f>SUMIFS(Table7[Total 
Paid],Table7[Sale - Product Name],'POD Inventory Sum'!$O58,Table7[Product Type2],'POD Inventory Sum'!$AK$5)</f>
        <v>0</v>
      </c>
    </row>
    <row r="59" spans="5:39" x14ac:dyDescent="0.25">
      <c r="O59" s="50"/>
      <c r="P59" s="7"/>
      <c r="Q59" s="30">
        <f>SUMIFS(Table1913[Quantity],Table1913[Product Name],'POD Inventory Sum'!$O59)</f>
        <v>0</v>
      </c>
      <c r="S59" s="1">
        <f>SUMIFS(Table1913[Total Cost],Table1913[Product Name],'POD Inventory Sum'!$O59)</f>
        <v>0</v>
      </c>
      <c r="T59" s="7"/>
      <c r="U59" s="1">
        <f>SUMIFS(Table1913[Quantity Purchased],Table1913[Product Name],'POD Inventory Sum'!$O59)</f>
        <v>0</v>
      </c>
      <c r="W59" s="1">
        <f>SUMIFS(Table1913[Total Purchase
Cost],Table1913[Product Name],'POD Inventory Sum'!$O59)</f>
        <v>0</v>
      </c>
      <c r="X59" s="7"/>
      <c r="Y59" s="61">
        <f t="shared" si="2"/>
        <v>0</v>
      </c>
      <c r="AA59" s="61">
        <f t="shared" si="3"/>
        <v>0</v>
      </c>
      <c r="AB59" s="7"/>
      <c r="AC59" s="1">
        <f>SUMIFS(Table7[Quantity of 
Product Sold],Table7[Sale - Product Name],'POD Inventory Sum'!$O59,Table7[Product Type2],'POD Inventory Sum'!$AC$5)</f>
        <v>0</v>
      </c>
      <c r="AE59" s="1">
        <f>SUMIFS(Table7[Total Cost of
Goods Sold],Table7[Sale - Product Name],'POD Inventory Sum'!$O59,Table7[Product Type2],'POD Inventory Sum'!$AC$5)</f>
        <v>0</v>
      </c>
      <c r="AF59" s="7"/>
      <c r="AG59" s="1">
        <f>SUMIFS(Table17[Quantity2],Table17[Product Name],'POD Inventory Sum'!$O59,Table17[Product Type2],'POD Inventory Sum'!$AG$5)</f>
        <v>0</v>
      </c>
      <c r="AH59" t="str">
        <f t="shared" si="4"/>
        <v/>
      </c>
      <c r="AI59" s="1">
        <f>SUMIFS(Table17[Total out of Inventory],Table17[Product Name],'POD Inventory Sum'!$O59,Table17[Product Type2],'POD Inventory Sum'!$AG$5)</f>
        <v>0</v>
      </c>
      <c r="AJ59" s="7"/>
      <c r="AK59" s="1">
        <f>SUMIFS(Table7[Quantity
 Sold],Table7[Sale - Product Name],'POD Inventory Sum'!$O59,Table7[Product Type2],'POD Inventory Sum'!$AK$5)</f>
        <v>0</v>
      </c>
      <c r="AL59" t="str">
        <f t="shared" si="5"/>
        <v/>
      </c>
      <c r="AM59" s="1">
        <f>SUMIFS(Table7[Total 
Paid],Table7[Sale - Product Name],'POD Inventory Sum'!$O59,Table7[Product Type2],'POD Inventory Sum'!$AK$5)</f>
        <v>0</v>
      </c>
    </row>
    <row r="60" spans="5:39" x14ac:dyDescent="0.25">
      <c r="E60" s="4"/>
      <c r="O60" s="50"/>
      <c r="P60" s="7"/>
      <c r="Q60" s="30">
        <f>SUMIFS(Table1913[Quantity],Table1913[Product Name],'POD Inventory Sum'!$O60)</f>
        <v>0</v>
      </c>
      <c r="S60" s="1">
        <f>SUMIFS(Table1913[Total Cost],Table1913[Product Name],'POD Inventory Sum'!$O60)</f>
        <v>0</v>
      </c>
      <c r="T60" s="7"/>
      <c r="U60" s="1">
        <f>SUMIFS(Table1913[Quantity Purchased],Table1913[Product Name],'POD Inventory Sum'!$O60)</f>
        <v>0</v>
      </c>
      <c r="W60" s="1">
        <f>SUMIFS(Table1913[Total Purchase
Cost],Table1913[Product Name],'POD Inventory Sum'!$O60)</f>
        <v>0</v>
      </c>
      <c r="X60" s="7"/>
      <c r="Y60" s="61">
        <f t="shared" si="2"/>
        <v>0</v>
      </c>
      <c r="AA60" s="61">
        <f t="shared" si="3"/>
        <v>0</v>
      </c>
      <c r="AB60" s="7"/>
      <c r="AC60" s="1">
        <f>SUMIFS(Table7[Quantity of 
Product Sold],Table7[Sale - Product Name],'POD Inventory Sum'!$O60,Table7[Product Type2],'POD Inventory Sum'!$AC$5)</f>
        <v>0</v>
      </c>
      <c r="AE60" s="1">
        <f>SUMIFS(Table7[Total Cost of
Goods Sold],Table7[Sale - Product Name],'POD Inventory Sum'!$O60,Table7[Product Type2],'POD Inventory Sum'!$AC$5)</f>
        <v>0</v>
      </c>
      <c r="AF60" s="7"/>
      <c r="AG60" s="1">
        <f>SUMIFS(Table17[Quantity2],Table17[Product Name],'POD Inventory Sum'!$O60,Table17[Product Type2],'POD Inventory Sum'!$AG$5)</f>
        <v>0</v>
      </c>
      <c r="AH60" t="str">
        <f t="shared" si="4"/>
        <v/>
      </c>
      <c r="AI60" s="1">
        <f>SUMIFS(Table17[Total out of Inventory],Table17[Product Name],'POD Inventory Sum'!$O60,Table17[Product Type2],'POD Inventory Sum'!$AG$5)</f>
        <v>0</v>
      </c>
      <c r="AJ60" s="7"/>
      <c r="AK60" s="1">
        <f>SUMIFS(Table7[Quantity
 Sold],Table7[Sale - Product Name],'POD Inventory Sum'!$O60,Table7[Product Type2],'POD Inventory Sum'!$AK$5)</f>
        <v>0</v>
      </c>
      <c r="AL60" t="str">
        <f t="shared" si="5"/>
        <v/>
      </c>
      <c r="AM60" s="1">
        <f>SUMIFS(Table7[Total 
Paid],Table7[Sale - Product Name],'POD Inventory Sum'!$O60,Table7[Product Type2],'POD Inventory Sum'!$AK$5)</f>
        <v>0</v>
      </c>
    </row>
    <row r="61" spans="5:39" x14ac:dyDescent="0.25">
      <c r="O61" s="50"/>
      <c r="P61" s="7"/>
      <c r="Q61" s="30">
        <f>SUMIFS(Table1913[Quantity],Table1913[Product Name],'POD Inventory Sum'!$O61)</f>
        <v>0</v>
      </c>
      <c r="S61" s="1">
        <f>SUMIFS(Table1913[Total Cost],Table1913[Product Name],'POD Inventory Sum'!$O61)</f>
        <v>0</v>
      </c>
      <c r="T61" s="7"/>
      <c r="U61" s="1">
        <f>SUMIFS(Table1913[Quantity Purchased],Table1913[Product Name],'POD Inventory Sum'!$O61)</f>
        <v>0</v>
      </c>
      <c r="W61" s="1">
        <f>SUMIFS(Table1913[Total Purchase
Cost],Table1913[Product Name],'POD Inventory Sum'!$O61)</f>
        <v>0</v>
      </c>
      <c r="X61" s="7"/>
      <c r="Y61" s="61">
        <f t="shared" si="2"/>
        <v>0</v>
      </c>
      <c r="AA61" s="61">
        <f t="shared" si="3"/>
        <v>0</v>
      </c>
      <c r="AB61" s="7"/>
      <c r="AC61" s="1">
        <f>SUMIFS(Table7[Quantity of 
Product Sold],Table7[Sale - Product Name],'POD Inventory Sum'!$O61,Table7[Product Type2],'POD Inventory Sum'!$AC$5)</f>
        <v>0</v>
      </c>
      <c r="AE61" s="1">
        <f>SUMIFS(Table7[Total Cost of
Goods Sold],Table7[Sale - Product Name],'POD Inventory Sum'!$O61,Table7[Product Type2],'POD Inventory Sum'!$AC$5)</f>
        <v>0</v>
      </c>
      <c r="AF61" s="7"/>
      <c r="AG61" s="1">
        <f>SUMIFS(Table17[Quantity2],Table17[Product Name],'POD Inventory Sum'!$O61,Table17[Product Type2],'POD Inventory Sum'!$AG$5)</f>
        <v>0</v>
      </c>
      <c r="AH61" t="str">
        <f t="shared" si="4"/>
        <v/>
      </c>
      <c r="AI61" s="1">
        <f>SUMIFS(Table17[Total out of Inventory],Table17[Product Name],'POD Inventory Sum'!$O61,Table17[Product Type2],'POD Inventory Sum'!$AG$5)</f>
        <v>0</v>
      </c>
      <c r="AJ61" s="7"/>
      <c r="AK61" s="1">
        <f>SUMIFS(Table7[Quantity
 Sold],Table7[Sale - Product Name],'POD Inventory Sum'!$O61,Table7[Product Type2],'POD Inventory Sum'!$AK$5)</f>
        <v>0</v>
      </c>
      <c r="AL61" t="str">
        <f t="shared" si="5"/>
        <v/>
      </c>
      <c r="AM61" s="1">
        <f>SUMIFS(Table7[Total 
Paid],Table7[Sale - Product Name],'POD Inventory Sum'!$O61,Table7[Product Type2],'POD Inventory Sum'!$AK$5)</f>
        <v>0</v>
      </c>
    </row>
    <row r="62" spans="5:39" x14ac:dyDescent="0.25">
      <c r="O62" s="50"/>
      <c r="P62" s="7"/>
      <c r="Q62" s="30">
        <f>SUMIFS(Table1913[Quantity],Table1913[Product Name],'POD Inventory Sum'!$O62)</f>
        <v>0</v>
      </c>
      <c r="S62" s="1">
        <f>SUMIFS(Table1913[Total Cost],Table1913[Product Name],'POD Inventory Sum'!$O62)</f>
        <v>0</v>
      </c>
      <c r="T62" s="7"/>
      <c r="U62" s="1">
        <f>SUMIFS(Table1913[Quantity Purchased],Table1913[Product Name],'POD Inventory Sum'!$O62)</f>
        <v>0</v>
      </c>
      <c r="W62" s="1">
        <f>SUMIFS(Table1913[Total Purchase
Cost],Table1913[Product Name],'POD Inventory Sum'!$O62)</f>
        <v>0</v>
      </c>
      <c r="X62" s="7"/>
      <c r="Y62" s="61">
        <f t="shared" si="2"/>
        <v>0</v>
      </c>
      <c r="AA62" s="61">
        <f t="shared" si="3"/>
        <v>0</v>
      </c>
      <c r="AB62" s="7"/>
      <c r="AC62" s="1">
        <f>SUMIFS(Table7[Quantity of 
Product Sold],Table7[Sale - Product Name],'POD Inventory Sum'!$O62,Table7[Product Type2],'POD Inventory Sum'!$AC$5)</f>
        <v>0</v>
      </c>
      <c r="AE62" s="1">
        <f>SUMIFS(Table7[Total Cost of
Goods Sold],Table7[Sale - Product Name],'POD Inventory Sum'!$O62,Table7[Product Type2],'POD Inventory Sum'!$AC$5)</f>
        <v>0</v>
      </c>
      <c r="AF62" s="7"/>
      <c r="AG62" s="1">
        <f>SUMIFS(Table17[Quantity2],Table17[Product Name],'POD Inventory Sum'!$O62,Table17[Product Type2],'POD Inventory Sum'!$AG$5)</f>
        <v>0</v>
      </c>
      <c r="AH62" t="str">
        <f t="shared" si="4"/>
        <v/>
      </c>
      <c r="AI62" s="1">
        <f>SUMIFS(Table17[Total out of Inventory],Table17[Product Name],'POD Inventory Sum'!$O62,Table17[Product Type2],'POD Inventory Sum'!$AG$5)</f>
        <v>0</v>
      </c>
      <c r="AJ62" s="7"/>
      <c r="AK62" s="1">
        <f>SUMIFS(Table7[Quantity
 Sold],Table7[Sale - Product Name],'POD Inventory Sum'!$O62,Table7[Product Type2],'POD Inventory Sum'!$AK$5)</f>
        <v>0</v>
      </c>
      <c r="AL62" t="str">
        <f t="shared" si="5"/>
        <v/>
      </c>
      <c r="AM62" s="1">
        <f>SUMIFS(Table7[Total 
Paid],Table7[Sale - Product Name],'POD Inventory Sum'!$O62,Table7[Product Type2],'POD Inventory Sum'!$AK$5)</f>
        <v>0</v>
      </c>
    </row>
    <row r="63" spans="5:39" x14ac:dyDescent="0.25">
      <c r="O63" s="50"/>
      <c r="P63" s="7"/>
      <c r="Q63" s="30">
        <f>SUMIFS(Table1913[Quantity],Table1913[Product Name],'POD Inventory Sum'!$O63)</f>
        <v>0</v>
      </c>
      <c r="S63" s="1">
        <f>SUMIFS(Table1913[Total Cost],Table1913[Product Name],'POD Inventory Sum'!$O63)</f>
        <v>0</v>
      </c>
      <c r="T63" s="7"/>
      <c r="U63" s="1">
        <f>SUMIFS(Table1913[Quantity Purchased],Table1913[Product Name],'POD Inventory Sum'!$O63)</f>
        <v>0</v>
      </c>
      <c r="W63" s="1">
        <f>SUMIFS(Table1913[Total Purchase
Cost],Table1913[Product Name],'POD Inventory Sum'!$O63)</f>
        <v>0</v>
      </c>
      <c r="X63" s="7"/>
      <c r="Y63" s="61">
        <f t="shared" si="2"/>
        <v>0</v>
      </c>
      <c r="AA63" s="61">
        <f t="shared" si="3"/>
        <v>0</v>
      </c>
      <c r="AB63" s="7"/>
      <c r="AC63" s="1">
        <f>SUMIFS(Table7[Quantity of 
Product Sold],Table7[Sale - Product Name],'POD Inventory Sum'!$O63,Table7[Product Type2],'POD Inventory Sum'!$AC$5)</f>
        <v>0</v>
      </c>
      <c r="AE63" s="1">
        <f>SUMIFS(Table7[Total Cost of
Goods Sold],Table7[Sale - Product Name],'POD Inventory Sum'!$O63,Table7[Product Type2],'POD Inventory Sum'!$AC$5)</f>
        <v>0</v>
      </c>
      <c r="AF63" s="7"/>
      <c r="AG63" s="1">
        <f>SUMIFS(Table17[Quantity2],Table17[Product Name],'POD Inventory Sum'!$O63,Table17[Product Type2],'POD Inventory Sum'!$AG$5)</f>
        <v>0</v>
      </c>
      <c r="AH63" t="str">
        <f t="shared" si="4"/>
        <v/>
      </c>
      <c r="AI63" s="1">
        <f>SUMIFS(Table17[Total out of Inventory],Table17[Product Name],'POD Inventory Sum'!$O63,Table17[Product Type2],'POD Inventory Sum'!$AG$5)</f>
        <v>0</v>
      </c>
      <c r="AJ63" s="7"/>
      <c r="AK63" s="1">
        <f>SUMIFS(Table7[Quantity
 Sold],Table7[Sale - Product Name],'POD Inventory Sum'!$O63,Table7[Product Type2],'POD Inventory Sum'!$AK$5)</f>
        <v>0</v>
      </c>
      <c r="AL63" t="str">
        <f t="shared" si="5"/>
        <v/>
      </c>
      <c r="AM63" s="1">
        <f>SUMIFS(Table7[Total 
Paid],Table7[Sale - Product Name],'POD Inventory Sum'!$O63,Table7[Product Type2],'POD Inventory Sum'!$AK$5)</f>
        <v>0</v>
      </c>
    </row>
    <row r="64" spans="5:39" x14ac:dyDescent="0.25">
      <c r="O64" s="50"/>
      <c r="P64" s="7"/>
      <c r="Q64" s="30">
        <f>SUMIFS(Table1913[Quantity],Table1913[Product Name],'POD Inventory Sum'!$O64)</f>
        <v>0</v>
      </c>
      <c r="S64" s="1">
        <f>SUMIFS(Table1913[Total Cost],Table1913[Product Name],'POD Inventory Sum'!$O64)</f>
        <v>0</v>
      </c>
      <c r="T64" s="7"/>
      <c r="U64" s="1">
        <f>SUMIFS(Table1913[Quantity Purchased],Table1913[Product Name],'POD Inventory Sum'!$O64)</f>
        <v>0</v>
      </c>
      <c r="W64" s="1">
        <f>SUMIFS(Table1913[Total Purchase
Cost],Table1913[Product Name],'POD Inventory Sum'!$O64)</f>
        <v>0</v>
      </c>
      <c r="X64" s="7"/>
      <c r="Y64" s="61">
        <f t="shared" si="2"/>
        <v>0</v>
      </c>
      <c r="AA64" s="61">
        <f t="shared" si="3"/>
        <v>0</v>
      </c>
      <c r="AB64" s="7"/>
      <c r="AC64" s="1">
        <f>SUMIFS(Table7[Quantity of 
Product Sold],Table7[Sale - Product Name],'POD Inventory Sum'!$O64,Table7[Product Type2],'POD Inventory Sum'!$AC$5)</f>
        <v>0</v>
      </c>
      <c r="AE64" s="1">
        <f>SUMIFS(Table7[Total Cost of
Goods Sold],Table7[Sale - Product Name],'POD Inventory Sum'!$O64,Table7[Product Type2],'POD Inventory Sum'!$AC$5)</f>
        <v>0</v>
      </c>
      <c r="AF64" s="7"/>
      <c r="AG64" s="1">
        <f>SUMIFS(Table17[Quantity2],Table17[Product Name],'POD Inventory Sum'!$O64,Table17[Product Type2],'POD Inventory Sum'!$AG$5)</f>
        <v>0</v>
      </c>
      <c r="AH64" t="str">
        <f t="shared" si="4"/>
        <v/>
      </c>
      <c r="AI64" s="1">
        <f>SUMIFS(Table17[Total out of Inventory],Table17[Product Name],'POD Inventory Sum'!$O64,Table17[Product Type2],'POD Inventory Sum'!$AG$5)</f>
        <v>0</v>
      </c>
      <c r="AJ64" s="7"/>
      <c r="AK64" s="1">
        <f>SUMIFS(Table7[Quantity
 Sold],Table7[Sale - Product Name],'POD Inventory Sum'!$O64,Table7[Product Type2],'POD Inventory Sum'!$AK$5)</f>
        <v>0</v>
      </c>
      <c r="AL64" t="str">
        <f t="shared" si="5"/>
        <v/>
      </c>
      <c r="AM64" s="1">
        <f>SUMIFS(Table7[Total 
Paid],Table7[Sale - Product Name],'POD Inventory Sum'!$O64,Table7[Product Type2],'POD Inventory Sum'!$AK$5)</f>
        <v>0</v>
      </c>
    </row>
    <row r="65" spans="5:39" x14ac:dyDescent="0.25">
      <c r="O65" s="50"/>
      <c r="P65" s="7"/>
      <c r="Q65" s="30">
        <f>SUMIFS(Table1913[Quantity],Table1913[Product Name],'POD Inventory Sum'!$O65)</f>
        <v>0</v>
      </c>
      <c r="S65" s="1">
        <f>SUMIFS(Table1913[Total Cost],Table1913[Product Name],'POD Inventory Sum'!$O65)</f>
        <v>0</v>
      </c>
      <c r="T65" s="7"/>
      <c r="U65" s="1">
        <f>SUMIFS(Table1913[Quantity Purchased],Table1913[Product Name],'POD Inventory Sum'!$O65)</f>
        <v>0</v>
      </c>
      <c r="W65" s="1">
        <f>SUMIFS(Table1913[Total Purchase
Cost],Table1913[Product Name],'POD Inventory Sum'!$O65)</f>
        <v>0</v>
      </c>
      <c r="X65" s="7"/>
      <c r="Y65" s="61">
        <f t="shared" si="2"/>
        <v>0</v>
      </c>
      <c r="AA65" s="61">
        <f t="shared" si="3"/>
        <v>0</v>
      </c>
      <c r="AB65" s="7"/>
      <c r="AC65" s="1">
        <f>SUMIFS(Table7[Quantity of 
Product Sold],Table7[Sale - Product Name],'POD Inventory Sum'!$O65,Table7[Product Type2],'POD Inventory Sum'!$AC$5)</f>
        <v>0</v>
      </c>
      <c r="AE65" s="1">
        <f>SUMIFS(Table7[Total Cost of
Goods Sold],Table7[Sale - Product Name],'POD Inventory Sum'!$O65,Table7[Product Type2],'POD Inventory Sum'!$AC$5)</f>
        <v>0</v>
      </c>
      <c r="AF65" s="7"/>
      <c r="AG65" s="1">
        <f>SUMIFS(Table17[Quantity2],Table17[Product Name],'POD Inventory Sum'!$O65,Table17[Product Type2],'POD Inventory Sum'!$AG$5)</f>
        <v>0</v>
      </c>
      <c r="AH65" t="str">
        <f t="shared" si="4"/>
        <v/>
      </c>
      <c r="AI65" s="1">
        <f>SUMIFS(Table17[Total out of Inventory],Table17[Product Name],'POD Inventory Sum'!$O65,Table17[Product Type2],'POD Inventory Sum'!$AG$5)</f>
        <v>0</v>
      </c>
      <c r="AJ65" s="7"/>
      <c r="AK65" s="1">
        <f>SUMIFS(Table7[Quantity
 Sold],Table7[Sale - Product Name],'POD Inventory Sum'!$O65,Table7[Product Type2],'POD Inventory Sum'!$AK$5)</f>
        <v>0</v>
      </c>
      <c r="AL65" t="str">
        <f t="shared" si="5"/>
        <v/>
      </c>
      <c r="AM65" s="1">
        <f>SUMIFS(Table7[Total 
Paid],Table7[Sale - Product Name],'POD Inventory Sum'!$O65,Table7[Product Type2],'POD Inventory Sum'!$AK$5)</f>
        <v>0</v>
      </c>
    </row>
    <row r="66" spans="5:39" x14ac:dyDescent="0.25">
      <c r="O66" s="50"/>
      <c r="P66" s="7"/>
      <c r="Q66" s="30">
        <f>SUMIFS(Table1913[Quantity],Table1913[Product Name],'POD Inventory Sum'!$O66)</f>
        <v>0</v>
      </c>
      <c r="S66" s="1">
        <f>SUMIFS(Table1913[Total Cost],Table1913[Product Name],'POD Inventory Sum'!$O66)</f>
        <v>0</v>
      </c>
      <c r="T66" s="7"/>
      <c r="U66" s="1">
        <f>SUMIFS(Table1913[Quantity Purchased],Table1913[Product Name],'POD Inventory Sum'!$O66)</f>
        <v>0</v>
      </c>
      <c r="W66" s="1">
        <f>SUMIFS(Table1913[Total Purchase
Cost],Table1913[Product Name],'POD Inventory Sum'!$O66)</f>
        <v>0</v>
      </c>
      <c r="X66" s="7"/>
      <c r="Y66" s="61">
        <f t="shared" si="2"/>
        <v>0</v>
      </c>
      <c r="AA66" s="61">
        <f t="shared" si="3"/>
        <v>0</v>
      </c>
      <c r="AB66" s="7"/>
      <c r="AC66" s="1">
        <f>SUMIFS(Table7[Quantity of 
Product Sold],Table7[Sale - Product Name],'POD Inventory Sum'!$O66,Table7[Product Type2],'POD Inventory Sum'!$AC$5)</f>
        <v>0</v>
      </c>
      <c r="AE66" s="1">
        <f>SUMIFS(Table7[Total Cost of
Goods Sold],Table7[Sale - Product Name],'POD Inventory Sum'!$O66,Table7[Product Type2],'POD Inventory Sum'!$AC$5)</f>
        <v>0</v>
      </c>
      <c r="AF66" s="7"/>
      <c r="AG66" s="1">
        <f>SUMIFS(Table17[Quantity2],Table17[Product Name],'POD Inventory Sum'!$O66,Table17[Product Type2],'POD Inventory Sum'!$AG$5)</f>
        <v>0</v>
      </c>
      <c r="AH66" t="str">
        <f t="shared" si="4"/>
        <v/>
      </c>
      <c r="AI66" s="1">
        <f>SUMIFS(Table17[Total out of Inventory],Table17[Product Name],'POD Inventory Sum'!$O66,Table17[Product Type2],'POD Inventory Sum'!$AG$5)</f>
        <v>0</v>
      </c>
      <c r="AJ66" s="7"/>
      <c r="AK66" s="1">
        <f>SUMIFS(Table7[Quantity
 Sold],Table7[Sale - Product Name],'POD Inventory Sum'!$O66,Table7[Product Type2],'POD Inventory Sum'!$AK$5)</f>
        <v>0</v>
      </c>
      <c r="AL66" t="str">
        <f t="shared" si="5"/>
        <v/>
      </c>
      <c r="AM66" s="1">
        <f>SUMIFS(Table7[Total 
Paid],Table7[Sale - Product Name],'POD Inventory Sum'!$O66,Table7[Product Type2],'POD Inventory Sum'!$AK$5)</f>
        <v>0</v>
      </c>
    </row>
    <row r="67" spans="5:39" x14ac:dyDescent="0.25">
      <c r="O67" s="50"/>
      <c r="P67" s="7"/>
      <c r="Q67" s="30">
        <f>SUMIFS(Table1913[Quantity],Table1913[Product Name],'POD Inventory Sum'!$O67)</f>
        <v>0</v>
      </c>
      <c r="S67" s="1">
        <f>SUMIFS(Table1913[Total Cost],Table1913[Product Name],'POD Inventory Sum'!$O67)</f>
        <v>0</v>
      </c>
      <c r="T67" s="7"/>
      <c r="U67" s="1">
        <f>SUMIFS(Table1913[Quantity Purchased],Table1913[Product Name],'POD Inventory Sum'!$O67)</f>
        <v>0</v>
      </c>
      <c r="W67" s="1">
        <f>SUMIFS(Table1913[Total Purchase
Cost],Table1913[Product Name],'POD Inventory Sum'!$O67)</f>
        <v>0</v>
      </c>
      <c r="X67" s="7"/>
      <c r="Y67" s="61">
        <f t="shared" si="2"/>
        <v>0</v>
      </c>
      <c r="AA67" s="61">
        <f t="shared" si="3"/>
        <v>0</v>
      </c>
      <c r="AB67" s="7"/>
      <c r="AC67" s="1">
        <f>SUMIFS(Table7[Quantity of 
Product Sold],Table7[Sale - Product Name],'POD Inventory Sum'!$O67,Table7[Product Type2],'POD Inventory Sum'!$AC$5)</f>
        <v>0</v>
      </c>
      <c r="AE67" s="1">
        <f>SUMIFS(Table7[Total Cost of
Goods Sold],Table7[Sale - Product Name],'POD Inventory Sum'!$O67,Table7[Product Type2],'POD Inventory Sum'!$AC$5)</f>
        <v>0</v>
      </c>
      <c r="AF67" s="7"/>
      <c r="AG67" s="1">
        <f>SUMIFS(Table17[Quantity2],Table17[Product Name],'POD Inventory Sum'!$O67,Table17[Product Type2],'POD Inventory Sum'!$AG$5)</f>
        <v>0</v>
      </c>
      <c r="AH67" t="str">
        <f t="shared" si="4"/>
        <v/>
      </c>
      <c r="AI67" s="1">
        <f>SUMIFS(Table17[Total out of Inventory],Table17[Product Name],'POD Inventory Sum'!$O67,Table17[Product Type2],'POD Inventory Sum'!$AG$5)</f>
        <v>0</v>
      </c>
      <c r="AJ67" s="7"/>
      <c r="AK67" s="1">
        <f>SUMIFS(Table7[Quantity
 Sold],Table7[Sale - Product Name],'POD Inventory Sum'!$O67,Table7[Product Type2],'POD Inventory Sum'!$AK$5)</f>
        <v>0</v>
      </c>
      <c r="AL67" t="str">
        <f t="shared" si="5"/>
        <v/>
      </c>
      <c r="AM67" s="1">
        <f>SUMIFS(Table7[Total 
Paid],Table7[Sale - Product Name],'POD Inventory Sum'!$O67,Table7[Product Type2],'POD Inventory Sum'!$AK$5)</f>
        <v>0</v>
      </c>
    </row>
    <row r="68" spans="5:39" x14ac:dyDescent="0.25">
      <c r="O68" s="50"/>
      <c r="P68" s="7"/>
      <c r="Q68" s="30">
        <f>SUMIFS(Table1913[Quantity],Table1913[Product Name],'POD Inventory Sum'!$O68)</f>
        <v>0</v>
      </c>
      <c r="S68" s="1">
        <f>SUMIFS(Table1913[Total Cost],Table1913[Product Name],'POD Inventory Sum'!$O68)</f>
        <v>0</v>
      </c>
      <c r="T68" s="7"/>
      <c r="U68" s="1">
        <f>SUMIFS(Table1913[Quantity Purchased],Table1913[Product Name],'POD Inventory Sum'!$O68)</f>
        <v>0</v>
      </c>
      <c r="W68" s="1">
        <f>SUMIFS(Table1913[Total Purchase
Cost],Table1913[Product Name],'POD Inventory Sum'!$O68)</f>
        <v>0</v>
      </c>
      <c r="X68" s="7"/>
      <c r="Y68" s="61">
        <f t="shared" si="2"/>
        <v>0</v>
      </c>
      <c r="AA68" s="61">
        <f t="shared" si="3"/>
        <v>0</v>
      </c>
      <c r="AB68" s="7"/>
      <c r="AC68" s="1">
        <f>SUMIFS(Table7[Quantity of 
Product Sold],Table7[Sale - Product Name],'POD Inventory Sum'!$O68,Table7[Product Type2],'POD Inventory Sum'!$AC$5)</f>
        <v>0</v>
      </c>
      <c r="AE68" s="1">
        <f>SUMIFS(Table7[Total Cost of
Goods Sold],Table7[Sale - Product Name],'POD Inventory Sum'!$O68,Table7[Product Type2],'POD Inventory Sum'!$AC$5)</f>
        <v>0</v>
      </c>
      <c r="AF68" s="7"/>
      <c r="AG68" s="1">
        <f>SUMIFS(Table17[Quantity2],Table17[Product Name],'POD Inventory Sum'!$O68,Table17[Product Type2],'POD Inventory Sum'!$AG$5)</f>
        <v>0</v>
      </c>
      <c r="AH68" t="str">
        <f t="shared" si="4"/>
        <v/>
      </c>
      <c r="AI68" s="1">
        <f>SUMIFS(Table17[Total out of Inventory],Table17[Product Name],'POD Inventory Sum'!$O68,Table17[Product Type2],'POD Inventory Sum'!$AG$5)</f>
        <v>0</v>
      </c>
      <c r="AJ68" s="7"/>
      <c r="AK68" s="1">
        <f>SUMIFS(Table7[Quantity
 Sold],Table7[Sale - Product Name],'POD Inventory Sum'!$O68,Table7[Product Type2],'POD Inventory Sum'!$AK$5)</f>
        <v>0</v>
      </c>
      <c r="AL68" t="str">
        <f t="shared" si="5"/>
        <v/>
      </c>
      <c r="AM68" s="1">
        <f>SUMIFS(Table7[Total 
Paid],Table7[Sale - Product Name],'POD Inventory Sum'!$O68,Table7[Product Type2],'POD Inventory Sum'!$AK$5)</f>
        <v>0</v>
      </c>
    </row>
    <row r="69" spans="5:39" x14ac:dyDescent="0.25">
      <c r="O69" s="50"/>
      <c r="P69" s="7"/>
      <c r="Q69" s="30">
        <f>SUMIFS(Table1913[Quantity],Table1913[Product Name],'POD Inventory Sum'!$O69)</f>
        <v>0</v>
      </c>
      <c r="S69" s="1">
        <f>SUMIFS(Table1913[Total Cost],Table1913[Product Name],'POD Inventory Sum'!$O69)</f>
        <v>0</v>
      </c>
      <c r="T69" s="7"/>
      <c r="U69" s="1">
        <f>SUMIFS(Table1913[Quantity Purchased],Table1913[Product Name],'POD Inventory Sum'!$O69)</f>
        <v>0</v>
      </c>
      <c r="W69" s="1">
        <f>SUMIFS(Table1913[Total Purchase
Cost],Table1913[Product Name],'POD Inventory Sum'!$O69)</f>
        <v>0</v>
      </c>
      <c r="X69" s="7"/>
      <c r="Y69" s="61">
        <f t="shared" si="2"/>
        <v>0</v>
      </c>
      <c r="AA69" s="61">
        <f t="shared" si="3"/>
        <v>0</v>
      </c>
      <c r="AB69" s="7"/>
      <c r="AC69" s="1">
        <f>SUMIFS(Table7[Quantity of 
Product Sold],Table7[Sale - Product Name],'POD Inventory Sum'!$O69,Table7[Product Type2],'POD Inventory Sum'!$AC$5)</f>
        <v>0</v>
      </c>
      <c r="AE69" s="1">
        <f>SUMIFS(Table7[Total Cost of
Goods Sold],Table7[Sale - Product Name],'POD Inventory Sum'!$O69,Table7[Product Type2],'POD Inventory Sum'!$AC$5)</f>
        <v>0</v>
      </c>
      <c r="AF69" s="7"/>
      <c r="AG69" s="1">
        <f>SUMIFS(Table17[Quantity2],Table17[Product Name],'POD Inventory Sum'!$O69,Table17[Product Type2],'POD Inventory Sum'!$AG$5)</f>
        <v>0</v>
      </c>
      <c r="AH69" t="str">
        <f t="shared" si="4"/>
        <v/>
      </c>
      <c r="AI69" s="1">
        <f>SUMIFS(Table17[Total out of Inventory],Table17[Product Name],'POD Inventory Sum'!$O69,Table17[Product Type2],'POD Inventory Sum'!$AG$5)</f>
        <v>0</v>
      </c>
      <c r="AJ69" s="7"/>
      <c r="AK69" s="1">
        <f>SUMIFS(Table7[Quantity
 Sold],Table7[Sale - Product Name],'POD Inventory Sum'!$O69,Table7[Product Type2],'POD Inventory Sum'!$AK$5)</f>
        <v>0</v>
      </c>
      <c r="AL69" t="str">
        <f t="shared" si="5"/>
        <v/>
      </c>
      <c r="AM69" s="1">
        <f>SUMIFS(Table7[Total 
Paid],Table7[Sale - Product Name],'POD Inventory Sum'!$O69,Table7[Product Type2],'POD Inventory Sum'!$AK$5)</f>
        <v>0</v>
      </c>
    </row>
    <row r="70" spans="5:39" x14ac:dyDescent="0.25">
      <c r="O70" s="50"/>
      <c r="P70" s="7"/>
      <c r="Q70" s="30">
        <f>SUMIFS(Table1913[Quantity],Table1913[Product Name],'POD Inventory Sum'!$O70)</f>
        <v>0</v>
      </c>
      <c r="S70" s="1">
        <f>SUMIFS(Table1913[Total Cost],Table1913[Product Name],'POD Inventory Sum'!$O70)</f>
        <v>0</v>
      </c>
      <c r="T70" s="7"/>
      <c r="U70" s="1">
        <f>SUMIFS(Table1913[Quantity Purchased],Table1913[Product Name],'POD Inventory Sum'!$O70)</f>
        <v>0</v>
      </c>
      <c r="W70" s="1">
        <f>SUMIFS(Table1913[Total Purchase
Cost],Table1913[Product Name],'POD Inventory Sum'!$O70)</f>
        <v>0</v>
      </c>
      <c r="X70" s="7"/>
      <c r="Y70" s="61">
        <f t="shared" si="2"/>
        <v>0</v>
      </c>
      <c r="AA70" s="61">
        <f t="shared" si="3"/>
        <v>0</v>
      </c>
      <c r="AB70" s="7"/>
      <c r="AC70" s="1">
        <f>SUMIFS(Table7[Quantity of 
Product Sold],Table7[Sale - Product Name],'POD Inventory Sum'!$O70,Table7[Product Type2],'POD Inventory Sum'!$AC$5)</f>
        <v>0</v>
      </c>
      <c r="AE70" s="1">
        <f>SUMIFS(Table7[Total Cost of
Goods Sold],Table7[Sale - Product Name],'POD Inventory Sum'!$O70,Table7[Product Type2],'POD Inventory Sum'!$AC$5)</f>
        <v>0</v>
      </c>
      <c r="AF70" s="7"/>
      <c r="AG70" s="1">
        <f>SUMIFS(Table17[Quantity2],Table17[Product Name],'POD Inventory Sum'!$O70,Table17[Product Type2],'POD Inventory Sum'!$AG$5)</f>
        <v>0</v>
      </c>
      <c r="AH70" t="str">
        <f t="shared" si="4"/>
        <v/>
      </c>
      <c r="AI70" s="1">
        <f>SUMIFS(Table17[Total out of Inventory],Table17[Product Name],'POD Inventory Sum'!$O70,Table17[Product Type2],'POD Inventory Sum'!$AG$5)</f>
        <v>0</v>
      </c>
      <c r="AJ70" s="7"/>
      <c r="AK70" s="1">
        <f>SUMIFS(Table7[Quantity
 Sold],Table7[Sale - Product Name],'POD Inventory Sum'!$O70,Table7[Product Type2],'POD Inventory Sum'!$AK$5)</f>
        <v>0</v>
      </c>
      <c r="AL70" t="str">
        <f t="shared" si="5"/>
        <v/>
      </c>
      <c r="AM70" s="1">
        <f>SUMIFS(Table7[Total 
Paid],Table7[Sale - Product Name],'POD Inventory Sum'!$O70,Table7[Product Type2],'POD Inventory Sum'!$AK$5)</f>
        <v>0</v>
      </c>
    </row>
    <row r="71" spans="5:39" x14ac:dyDescent="0.25">
      <c r="O71" s="50"/>
      <c r="P71" s="7"/>
      <c r="Q71" s="30">
        <f>SUMIFS(Table1913[Quantity],Table1913[Product Name],'POD Inventory Sum'!$O71)</f>
        <v>0</v>
      </c>
      <c r="S71" s="1">
        <f>SUMIFS(Table1913[Total Cost],Table1913[Product Name],'POD Inventory Sum'!$O71)</f>
        <v>0</v>
      </c>
      <c r="T71" s="7"/>
      <c r="U71" s="1">
        <f>SUMIFS(Table1913[Quantity Purchased],Table1913[Product Name],'POD Inventory Sum'!$O71)</f>
        <v>0</v>
      </c>
      <c r="W71" s="1">
        <f>SUMIFS(Table1913[Total Purchase
Cost],Table1913[Product Name],'POD Inventory Sum'!$O71)</f>
        <v>0</v>
      </c>
      <c r="X71" s="7"/>
      <c r="Y71" s="61">
        <f t="shared" si="2"/>
        <v>0</v>
      </c>
      <c r="AA71" s="61">
        <f t="shared" si="3"/>
        <v>0</v>
      </c>
      <c r="AB71" s="7"/>
      <c r="AC71" s="1">
        <f>SUMIFS(Table7[Quantity of 
Product Sold],Table7[Sale - Product Name],'POD Inventory Sum'!$O71,Table7[Product Type2],'POD Inventory Sum'!$AC$5)</f>
        <v>0</v>
      </c>
      <c r="AE71" s="1">
        <f>SUMIFS(Table7[Total Cost of
Goods Sold],Table7[Sale - Product Name],'POD Inventory Sum'!$O71,Table7[Product Type2],'POD Inventory Sum'!$AC$5)</f>
        <v>0</v>
      </c>
      <c r="AF71" s="7"/>
      <c r="AG71" s="1">
        <f>SUMIFS(Table17[Quantity2],Table17[Product Name],'POD Inventory Sum'!$O71,Table17[Product Type2],'POD Inventory Sum'!$AG$5)</f>
        <v>0</v>
      </c>
      <c r="AH71" t="str">
        <f t="shared" si="4"/>
        <v/>
      </c>
      <c r="AI71" s="1">
        <f>SUMIFS(Table17[Total out of Inventory],Table17[Product Name],'POD Inventory Sum'!$O71,Table17[Product Type2],'POD Inventory Sum'!$AG$5)</f>
        <v>0</v>
      </c>
      <c r="AJ71" s="7"/>
      <c r="AK71" s="1">
        <f>SUMIFS(Table7[Quantity
 Sold],Table7[Sale - Product Name],'POD Inventory Sum'!$O71,Table7[Product Type2],'POD Inventory Sum'!$AK$5)</f>
        <v>0</v>
      </c>
      <c r="AL71" t="str">
        <f t="shared" si="5"/>
        <v/>
      </c>
      <c r="AM71" s="1">
        <f>SUMIFS(Table7[Total 
Paid],Table7[Sale - Product Name],'POD Inventory Sum'!$O71,Table7[Product Type2],'POD Inventory Sum'!$AK$5)</f>
        <v>0</v>
      </c>
    </row>
    <row r="72" spans="5:39" x14ac:dyDescent="0.25">
      <c r="E72" s="4"/>
      <c r="O72" s="50"/>
      <c r="P72" s="7"/>
      <c r="Q72" s="30">
        <f>SUMIFS(Table1913[Quantity],Table1913[Product Name],'POD Inventory Sum'!$O72)</f>
        <v>0</v>
      </c>
      <c r="S72" s="1">
        <f>SUMIFS(Table1913[Total Cost],Table1913[Product Name],'POD Inventory Sum'!$O72)</f>
        <v>0</v>
      </c>
      <c r="T72" s="7"/>
      <c r="U72" s="1">
        <f>SUMIFS(Table1913[Quantity Purchased],Table1913[Product Name],'POD Inventory Sum'!$O72)</f>
        <v>0</v>
      </c>
      <c r="W72" s="1">
        <f>SUMIFS(Table1913[Total Purchase
Cost],Table1913[Product Name],'POD Inventory Sum'!$O72)</f>
        <v>0</v>
      </c>
      <c r="X72" s="7"/>
      <c r="Y72" s="61">
        <f t="shared" si="2"/>
        <v>0</v>
      </c>
      <c r="AA72" s="61">
        <f t="shared" si="3"/>
        <v>0</v>
      </c>
      <c r="AB72" s="7"/>
      <c r="AC72" s="1">
        <f>SUMIFS(Table7[Quantity of 
Product Sold],Table7[Sale - Product Name],'POD Inventory Sum'!$O72,Table7[Product Type2],'POD Inventory Sum'!$AC$5)</f>
        <v>0</v>
      </c>
      <c r="AE72" s="1">
        <f>SUMIFS(Table7[Total Cost of
Goods Sold],Table7[Sale - Product Name],'POD Inventory Sum'!$O72,Table7[Product Type2],'POD Inventory Sum'!$AC$5)</f>
        <v>0</v>
      </c>
      <c r="AF72" s="7"/>
      <c r="AG72" s="1">
        <f>SUMIFS(Table17[Quantity2],Table17[Product Name],'POD Inventory Sum'!$O72,Table17[Product Type2],'POD Inventory Sum'!$AG$5)</f>
        <v>0</v>
      </c>
      <c r="AH72" t="str">
        <f t="shared" si="4"/>
        <v/>
      </c>
      <c r="AI72" s="1">
        <f>SUMIFS(Table17[Total out of Inventory],Table17[Product Name],'POD Inventory Sum'!$O72,Table17[Product Type2],'POD Inventory Sum'!$AG$5)</f>
        <v>0</v>
      </c>
      <c r="AJ72" s="7"/>
      <c r="AK72" s="1">
        <f>SUMIFS(Table7[Quantity
 Sold],Table7[Sale - Product Name],'POD Inventory Sum'!$O72,Table7[Product Type2],'POD Inventory Sum'!$AK$5)</f>
        <v>0</v>
      </c>
      <c r="AL72" t="str">
        <f t="shared" si="5"/>
        <v/>
      </c>
      <c r="AM72" s="1">
        <f>SUMIFS(Table7[Total 
Paid],Table7[Sale - Product Name],'POD Inventory Sum'!$O72,Table7[Product Type2],'POD Inventory Sum'!$AK$5)</f>
        <v>0</v>
      </c>
    </row>
    <row r="73" spans="5:39" x14ac:dyDescent="0.25">
      <c r="O73" s="50"/>
      <c r="P73" s="7"/>
      <c r="Q73" s="30">
        <f>SUMIFS(Table1913[Quantity],Table1913[Product Name],'POD Inventory Sum'!$O73)</f>
        <v>0</v>
      </c>
      <c r="S73" s="1">
        <f>SUMIFS(Table1913[Total Cost],Table1913[Product Name],'POD Inventory Sum'!$O73)</f>
        <v>0</v>
      </c>
      <c r="T73" s="7"/>
      <c r="U73" s="1">
        <f>SUMIFS(Table1913[Quantity Purchased],Table1913[Product Name],'POD Inventory Sum'!$O73)</f>
        <v>0</v>
      </c>
      <c r="W73" s="1">
        <f>SUMIFS(Table1913[Total Purchase
Cost],Table1913[Product Name],'POD Inventory Sum'!$O73)</f>
        <v>0</v>
      </c>
      <c r="X73" s="7"/>
      <c r="Y73" s="61">
        <f t="shared" si="2"/>
        <v>0</v>
      </c>
      <c r="AA73" s="61">
        <f t="shared" si="3"/>
        <v>0</v>
      </c>
      <c r="AB73" s="7"/>
      <c r="AC73" s="1">
        <f>SUMIFS(Table7[Quantity of 
Product Sold],Table7[Sale - Product Name],'POD Inventory Sum'!$O73,Table7[Product Type2],'POD Inventory Sum'!$AC$5)</f>
        <v>0</v>
      </c>
      <c r="AE73" s="1">
        <f>SUMIFS(Table7[Total Cost of
Goods Sold],Table7[Sale - Product Name],'POD Inventory Sum'!$O73,Table7[Product Type2],'POD Inventory Sum'!$AC$5)</f>
        <v>0</v>
      </c>
      <c r="AF73" s="7"/>
      <c r="AG73" s="1">
        <f>SUMIFS(Table17[Quantity2],Table17[Product Name],'POD Inventory Sum'!$O73,Table17[Product Type2],'POD Inventory Sum'!$AG$5)</f>
        <v>0</v>
      </c>
      <c r="AH73" t="str">
        <f t="shared" si="4"/>
        <v/>
      </c>
      <c r="AI73" s="1">
        <f>SUMIFS(Table17[Total out of Inventory],Table17[Product Name],'POD Inventory Sum'!$O73,Table17[Product Type2],'POD Inventory Sum'!$AG$5)</f>
        <v>0</v>
      </c>
      <c r="AJ73" s="7"/>
      <c r="AK73" s="1">
        <f>SUMIFS(Table7[Quantity
 Sold],Table7[Sale - Product Name],'POD Inventory Sum'!$O73,Table7[Product Type2],'POD Inventory Sum'!$AK$5)</f>
        <v>0</v>
      </c>
      <c r="AL73" t="str">
        <f t="shared" si="5"/>
        <v/>
      </c>
      <c r="AM73" s="1">
        <f>SUMIFS(Table7[Total 
Paid],Table7[Sale - Product Name],'POD Inventory Sum'!$O73,Table7[Product Type2],'POD Inventory Sum'!$AK$5)</f>
        <v>0</v>
      </c>
    </row>
    <row r="74" spans="5:39" x14ac:dyDescent="0.25">
      <c r="O74" s="50"/>
      <c r="P74" s="7"/>
      <c r="Q74" s="30">
        <f>SUMIFS(Table1913[Quantity],Table1913[Product Name],'POD Inventory Sum'!$O74)</f>
        <v>0</v>
      </c>
      <c r="S74" s="1">
        <f>SUMIFS(Table1913[Total Cost],Table1913[Product Name],'POD Inventory Sum'!$O74)</f>
        <v>0</v>
      </c>
      <c r="T74" s="7"/>
      <c r="U74" s="1">
        <f>SUMIFS(Table1913[Quantity Purchased],Table1913[Product Name],'POD Inventory Sum'!$O74)</f>
        <v>0</v>
      </c>
      <c r="W74" s="1">
        <f>SUMIFS(Table1913[Total Purchase
Cost],Table1913[Product Name],'POD Inventory Sum'!$O74)</f>
        <v>0</v>
      </c>
      <c r="X74" s="7"/>
      <c r="Y74" s="61">
        <f t="shared" si="2"/>
        <v>0</v>
      </c>
      <c r="AA74" s="61">
        <f t="shared" si="3"/>
        <v>0</v>
      </c>
      <c r="AB74" s="7"/>
      <c r="AC74" s="1">
        <f>SUMIFS(Table7[Quantity of 
Product Sold],Table7[Sale - Product Name],'POD Inventory Sum'!$O74,Table7[Product Type2],'POD Inventory Sum'!$AC$5)</f>
        <v>0</v>
      </c>
      <c r="AE74" s="1">
        <f>SUMIFS(Table7[Total Cost of
Goods Sold],Table7[Sale - Product Name],'POD Inventory Sum'!$O74,Table7[Product Type2],'POD Inventory Sum'!$AC$5)</f>
        <v>0</v>
      </c>
      <c r="AF74" s="7"/>
      <c r="AG74" s="1">
        <f>SUMIFS(Table17[Quantity2],Table17[Product Name],'POD Inventory Sum'!$O74,Table17[Product Type2],'POD Inventory Sum'!$AG$5)</f>
        <v>0</v>
      </c>
      <c r="AH74" t="str">
        <f t="shared" si="4"/>
        <v/>
      </c>
      <c r="AI74" s="1">
        <f>SUMIFS(Table17[Total out of Inventory],Table17[Product Name],'POD Inventory Sum'!$O74,Table17[Product Type2],'POD Inventory Sum'!$AG$5)</f>
        <v>0</v>
      </c>
      <c r="AJ74" s="7"/>
      <c r="AK74" s="1">
        <f>SUMIFS(Table7[Quantity
 Sold],Table7[Sale - Product Name],'POD Inventory Sum'!$O74,Table7[Product Type2],'POD Inventory Sum'!$AK$5)</f>
        <v>0</v>
      </c>
      <c r="AL74" t="str">
        <f t="shared" si="5"/>
        <v/>
      </c>
      <c r="AM74" s="1">
        <f>SUMIFS(Table7[Total 
Paid],Table7[Sale - Product Name],'POD Inventory Sum'!$O74,Table7[Product Type2],'POD Inventory Sum'!$AK$5)</f>
        <v>0</v>
      </c>
    </row>
    <row r="75" spans="5:39" x14ac:dyDescent="0.25">
      <c r="E75" s="4"/>
      <c r="O75" s="50"/>
      <c r="P75" s="7"/>
      <c r="Q75" s="30">
        <f>SUMIFS(Table1913[Quantity],Table1913[Product Name],'POD Inventory Sum'!$O75)</f>
        <v>0</v>
      </c>
      <c r="S75" s="1">
        <f>SUMIFS(Table1913[Total Cost],Table1913[Product Name],'POD Inventory Sum'!$O75)</f>
        <v>0</v>
      </c>
      <c r="T75" s="7"/>
      <c r="U75" s="1">
        <f>SUMIFS(Table1913[Quantity Purchased],Table1913[Product Name],'POD Inventory Sum'!$O75)</f>
        <v>0</v>
      </c>
      <c r="W75" s="1">
        <f>SUMIFS(Table1913[Total Purchase
Cost],Table1913[Product Name],'POD Inventory Sum'!$O75)</f>
        <v>0</v>
      </c>
      <c r="X75" s="7"/>
      <c r="Y75" s="61">
        <f t="shared" si="2"/>
        <v>0</v>
      </c>
      <c r="AA75" s="61">
        <f t="shared" si="3"/>
        <v>0</v>
      </c>
      <c r="AB75" s="7"/>
      <c r="AC75" s="1">
        <f>SUMIFS(Table7[Quantity of 
Product Sold],Table7[Sale - Product Name],'POD Inventory Sum'!$O75,Table7[Product Type2],'POD Inventory Sum'!$AC$5)</f>
        <v>0</v>
      </c>
      <c r="AE75" s="1">
        <f>SUMIFS(Table7[Total Cost of
Goods Sold],Table7[Sale - Product Name],'POD Inventory Sum'!$O75,Table7[Product Type2],'POD Inventory Sum'!$AC$5)</f>
        <v>0</v>
      </c>
      <c r="AF75" s="7"/>
      <c r="AG75" s="1">
        <f>SUMIFS(Table17[Quantity2],Table17[Product Name],'POD Inventory Sum'!$O75,Table17[Product Type2],'POD Inventory Sum'!$AG$5)</f>
        <v>0</v>
      </c>
      <c r="AH75" t="str">
        <f t="shared" si="4"/>
        <v/>
      </c>
      <c r="AI75" s="1">
        <f>SUMIFS(Table17[Total out of Inventory],Table17[Product Name],'POD Inventory Sum'!$O75,Table17[Product Type2],'POD Inventory Sum'!$AG$5)</f>
        <v>0</v>
      </c>
      <c r="AJ75" s="7"/>
      <c r="AK75" s="1">
        <f>SUMIFS(Table7[Quantity
 Sold],Table7[Sale - Product Name],'POD Inventory Sum'!$O75,Table7[Product Type2],'POD Inventory Sum'!$AK$5)</f>
        <v>0</v>
      </c>
      <c r="AL75" t="str">
        <f t="shared" si="5"/>
        <v/>
      </c>
      <c r="AM75" s="1">
        <f>SUMIFS(Table7[Total 
Paid],Table7[Sale - Product Name],'POD Inventory Sum'!$O75,Table7[Product Type2],'POD Inventory Sum'!$AK$5)</f>
        <v>0</v>
      </c>
    </row>
    <row r="76" spans="5:39" x14ac:dyDescent="0.25">
      <c r="E76" s="4"/>
      <c r="O76" s="50"/>
      <c r="P76" s="7"/>
      <c r="Q76" s="30">
        <f>SUMIFS(Table1913[Quantity],Table1913[Product Name],'POD Inventory Sum'!$O76)</f>
        <v>0</v>
      </c>
      <c r="S76" s="1">
        <f>SUMIFS(Table1913[Total Cost],Table1913[Product Name],'POD Inventory Sum'!$O76)</f>
        <v>0</v>
      </c>
      <c r="T76" s="7"/>
      <c r="U76" s="1">
        <f>SUMIFS(Table1913[Quantity Purchased],Table1913[Product Name],'POD Inventory Sum'!$O76)</f>
        <v>0</v>
      </c>
      <c r="W76" s="1">
        <f>SUMIFS(Table1913[Total Purchase
Cost],Table1913[Product Name],'POD Inventory Sum'!$O76)</f>
        <v>0</v>
      </c>
      <c r="X76" s="7"/>
      <c r="Y76" s="61">
        <f t="shared" si="2"/>
        <v>0</v>
      </c>
      <c r="AA76" s="61">
        <f t="shared" si="3"/>
        <v>0</v>
      </c>
      <c r="AB76" s="7"/>
      <c r="AC76" s="1">
        <f>SUMIFS(Table7[Quantity of 
Product Sold],Table7[Sale - Product Name],'POD Inventory Sum'!$O76,Table7[Product Type2],'POD Inventory Sum'!$AC$5)</f>
        <v>0</v>
      </c>
      <c r="AE76" s="1">
        <f>SUMIFS(Table7[Total Cost of
Goods Sold],Table7[Sale - Product Name],'POD Inventory Sum'!$O76,Table7[Product Type2],'POD Inventory Sum'!$AC$5)</f>
        <v>0</v>
      </c>
      <c r="AF76" s="7"/>
      <c r="AG76" s="1">
        <f>SUMIFS(Table17[Quantity2],Table17[Product Name],'POD Inventory Sum'!$O76,Table17[Product Type2],'POD Inventory Sum'!$AG$5)</f>
        <v>0</v>
      </c>
      <c r="AH76" t="str">
        <f t="shared" si="4"/>
        <v/>
      </c>
      <c r="AI76" s="1">
        <f>SUMIFS(Table17[Total out of Inventory],Table17[Product Name],'POD Inventory Sum'!$O76,Table17[Product Type2],'POD Inventory Sum'!$AG$5)</f>
        <v>0</v>
      </c>
      <c r="AJ76" s="7"/>
      <c r="AK76" s="1">
        <f>SUMIFS(Table7[Quantity
 Sold],Table7[Sale - Product Name],'POD Inventory Sum'!$O76,Table7[Product Type2],'POD Inventory Sum'!$AK$5)</f>
        <v>0</v>
      </c>
      <c r="AL76" t="str">
        <f t="shared" si="5"/>
        <v/>
      </c>
      <c r="AM76" s="1">
        <f>SUMIFS(Table7[Total 
Paid],Table7[Sale - Product Name],'POD Inventory Sum'!$O76,Table7[Product Type2],'POD Inventory Sum'!$AK$5)</f>
        <v>0</v>
      </c>
    </row>
    <row r="77" spans="5:39" x14ac:dyDescent="0.25">
      <c r="E77" s="4"/>
      <c r="O77" s="50"/>
      <c r="P77" s="7"/>
      <c r="Q77" s="30">
        <f>SUMIFS(Table1913[Quantity],Table1913[Product Name],'POD Inventory Sum'!$O77)</f>
        <v>0</v>
      </c>
      <c r="S77" s="1">
        <f>SUMIFS(Table1913[Total Cost],Table1913[Product Name],'POD Inventory Sum'!$O77)</f>
        <v>0</v>
      </c>
      <c r="T77" s="7"/>
      <c r="U77" s="1">
        <f>SUMIFS(Table1913[Quantity Purchased],Table1913[Product Name],'POD Inventory Sum'!$O77)</f>
        <v>0</v>
      </c>
      <c r="W77" s="1">
        <f>SUMIFS(Table1913[Total Purchase
Cost],Table1913[Product Name],'POD Inventory Sum'!$O77)</f>
        <v>0</v>
      </c>
      <c r="X77" s="7"/>
      <c r="Y77" s="61">
        <f t="shared" si="2"/>
        <v>0</v>
      </c>
      <c r="AA77" s="61">
        <f t="shared" si="3"/>
        <v>0</v>
      </c>
      <c r="AB77" s="7"/>
      <c r="AC77" s="1">
        <f>SUMIFS(Table7[Quantity of 
Product Sold],Table7[Sale - Product Name],'POD Inventory Sum'!$O77,Table7[Product Type2],'POD Inventory Sum'!$AC$5)</f>
        <v>0</v>
      </c>
      <c r="AE77" s="1">
        <f>SUMIFS(Table7[Total Cost of
Goods Sold],Table7[Sale - Product Name],'POD Inventory Sum'!$O77,Table7[Product Type2],'POD Inventory Sum'!$AC$5)</f>
        <v>0</v>
      </c>
      <c r="AF77" s="7"/>
      <c r="AG77" s="1">
        <f>SUMIFS(Table17[Quantity2],Table17[Product Name],'POD Inventory Sum'!$O77,Table17[Product Type2],'POD Inventory Sum'!$AG$5)</f>
        <v>0</v>
      </c>
      <c r="AH77" t="str">
        <f t="shared" si="4"/>
        <v/>
      </c>
      <c r="AI77" s="1">
        <f>SUMIFS(Table17[Total out of Inventory],Table17[Product Name],'POD Inventory Sum'!$O77,Table17[Product Type2],'POD Inventory Sum'!$AG$5)</f>
        <v>0</v>
      </c>
      <c r="AJ77" s="7"/>
      <c r="AK77" s="1">
        <f>SUMIFS(Table7[Quantity
 Sold],Table7[Sale - Product Name],'POD Inventory Sum'!$O77,Table7[Product Type2],'POD Inventory Sum'!$AK$5)</f>
        <v>0</v>
      </c>
      <c r="AL77" t="str">
        <f t="shared" si="5"/>
        <v/>
      </c>
      <c r="AM77" s="1">
        <f>SUMIFS(Table7[Total 
Paid],Table7[Sale - Product Name],'POD Inventory Sum'!$O77,Table7[Product Type2],'POD Inventory Sum'!$AK$5)</f>
        <v>0</v>
      </c>
    </row>
    <row r="78" spans="5:39" x14ac:dyDescent="0.25">
      <c r="O78" s="50"/>
      <c r="P78" s="7"/>
      <c r="Q78" s="30">
        <f>SUMIFS(Table1913[Quantity],Table1913[Product Name],'POD Inventory Sum'!$O78)</f>
        <v>0</v>
      </c>
      <c r="S78" s="1">
        <f>SUMIFS(Table1913[Total Cost],Table1913[Product Name],'POD Inventory Sum'!$O78)</f>
        <v>0</v>
      </c>
      <c r="T78" s="7"/>
      <c r="U78" s="1">
        <f>SUMIFS(Table1913[Quantity Purchased],Table1913[Product Name],'POD Inventory Sum'!$O78)</f>
        <v>0</v>
      </c>
      <c r="W78" s="1">
        <f>SUMIFS(Table1913[Total Purchase
Cost],Table1913[Product Name],'POD Inventory Sum'!$O78)</f>
        <v>0</v>
      </c>
      <c r="X78" s="7"/>
      <c r="Y78" s="61">
        <f t="shared" ref="Y78:Y141" si="14">SUM(Q78,U78,-AC78,AG78)</f>
        <v>0</v>
      </c>
      <c r="AA78" s="61">
        <f t="shared" ref="AA78:AA141" si="15">SUM(S78,W78,-AE78,AI78)</f>
        <v>0</v>
      </c>
      <c r="AB78" s="7"/>
      <c r="AC78" s="1">
        <f>SUMIFS(Table7[Quantity of 
Product Sold],Table7[Sale - Product Name],'POD Inventory Sum'!$O78,Table7[Product Type2],'POD Inventory Sum'!$AC$5)</f>
        <v>0</v>
      </c>
      <c r="AE78" s="1">
        <f>SUMIFS(Table7[Total Cost of
Goods Sold],Table7[Sale - Product Name],'POD Inventory Sum'!$O78,Table7[Product Type2],'POD Inventory Sum'!$AC$5)</f>
        <v>0</v>
      </c>
      <c r="AF78" s="7"/>
      <c r="AG78" s="1">
        <f>SUMIFS(Table17[Quantity2],Table17[Product Name],'POD Inventory Sum'!$O78,Table17[Product Type2],'POD Inventory Sum'!$AG$5)</f>
        <v>0</v>
      </c>
      <c r="AH78" t="str">
        <f t="shared" ref="AH78:AH141" si="16">IF(AG78,AI78/AG78,"")</f>
        <v/>
      </c>
      <c r="AI78" s="1">
        <f>SUMIFS(Table17[Total out of Inventory],Table17[Product Name],'POD Inventory Sum'!$O78,Table17[Product Type2],'POD Inventory Sum'!$AG$5)</f>
        <v>0</v>
      </c>
      <c r="AJ78" s="7"/>
      <c r="AK78" s="1">
        <f>SUMIFS(Table7[Quantity
 Sold],Table7[Sale - Product Name],'POD Inventory Sum'!$O78,Table7[Product Type2],'POD Inventory Sum'!$AK$5)</f>
        <v>0</v>
      </c>
      <c r="AL78" t="str">
        <f t="shared" ref="AL78:AL141" si="17">IF(AK78,AM78/AK78,"")</f>
        <v/>
      </c>
      <c r="AM78" s="1">
        <f>SUMIFS(Table7[Total 
Paid],Table7[Sale - Product Name],'POD Inventory Sum'!$O78,Table7[Product Type2],'POD Inventory Sum'!$AK$5)</f>
        <v>0</v>
      </c>
    </row>
    <row r="79" spans="5:39" x14ac:dyDescent="0.25">
      <c r="O79" s="50"/>
      <c r="P79" s="7"/>
      <c r="Q79" s="30">
        <f>SUMIFS(Table1913[Quantity],Table1913[Product Name],'POD Inventory Sum'!$O79)</f>
        <v>0</v>
      </c>
      <c r="S79" s="1">
        <f>SUMIFS(Table1913[Total Cost],Table1913[Product Name],'POD Inventory Sum'!$O79)</f>
        <v>0</v>
      </c>
      <c r="T79" s="7"/>
      <c r="U79" s="1">
        <f>SUMIFS(Table1913[Quantity Purchased],Table1913[Product Name],'POD Inventory Sum'!$O79)</f>
        <v>0</v>
      </c>
      <c r="W79" s="1">
        <f>SUMIFS(Table1913[Total Purchase
Cost],Table1913[Product Name],'POD Inventory Sum'!$O79)</f>
        <v>0</v>
      </c>
      <c r="X79" s="7"/>
      <c r="Y79" s="61">
        <f t="shared" si="14"/>
        <v>0</v>
      </c>
      <c r="AA79" s="61">
        <f t="shared" si="15"/>
        <v>0</v>
      </c>
      <c r="AB79" s="7"/>
      <c r="AC79" s="1">
        <f>SUMIFS(Table7[Quantity of 
Product Sold],Table7[Sale - Product Name],'POD Inventory Sum'!$O79,Table7[Product Type2],'POD Inventory Sum'!$AC$5)</f>
        <v>0</v>
      </c>
      <c r="AE79" s="1">
        <f>SUMIFS(Table7[Total Cost of
Goods Sold],Table7[Sale - Product Name],'POD Inventory Sum'!$O79,Table7[Product Type2],'POD Inventory Sum'!$AC$5)</f>
        <v>0</v>
      </c>
      <c r="AF79" s="7"/>
      <c r="AG79" s="1">
        <f>SUMIFS(Table17[Quantity2],Table17[Product Name],'POD Inventory Sum'!$O79,Table17[Product Type2],'POD Inventory Sum'!$AG$5)</f>
        <v>0</v>
      </c>
      <c r="AH79" t="str">
        <f t="shared" si="16"/>
        <v/>
      </c>
      <c r="AI79" s="1">
        <f>SUMIFS(Table17[Total out of Inventory],Table17[Product Name],'POD Inventory Sum'!$O79,Table17[Product Type2],'POD Inventory Sum'!$AG$5)</f>
        <v>0</v>
      </c>
      <c r="AJ79" s="7"/>
      <c r="AK79" s="1">
        <f>SUMIFS(Table7[Quantity
 Sold],Table7[Sale - Product Name],'POD Inventory Sum'!$O79,Table7[Product Type2],'POD Inventory Sum'!$AK$5)</f>
        <v>0</v>
      </c>
      <c r="AL79" t="str">
        <f t="shared" si="17"/>
        <v/>
      </c>
      <c r="AM79" s="1">
        <f>SUMIFS(Table7[Total 
Paid],Table7[Sale - Product Name],'POD Inventory Sum'!$O79,Table7[Product Type2],'POD Inventory Sum'!$AK$5)</f>
        <v>0</v>
      </c>
    </row>
    <row r="80" spans="5:39" x14ac:dyDescent="0.25">
      <c r="O80" s="50"/>
      <c r="P80" s="7"/>
      <c r="Q80" s="30">
        <f>SUMIFS(Table1913[Quantity],Table1913[Product Name],'POD Inventory Sum'!$O80)</f>
        <v>0</v>
      </c>
      <c r="S80" s="1">
        <f>SUMIFS(Table1913[Total Cost],Table1913[Product Name],'POD Inventory Sum'!$O80)</f>
        <v>0</v>
      </c>
      <c r="T80" s="7"/>
      <c r="U80" s="1">
        <f>SUMIFS(Table1913[Quantity Purchased],Table1913[Product Name],'POD Inventory Sum'!$O80)</f>
        <v>0</v>
      </c>
      <c r="W80" s="1">
        <f>SUMIFS(Table1913[Total Purchase
Cost],Table1913[Product Name],'POD Inventory Sum'!$O80)</f>
        <v>0</v>
      </c>
      <c r="X80" s="7"/>
      <c r="Y80" s="61">
        <f t="shared" si="14"/>
        <v>0</v>
      </c>
      <c r="AA80" s="61">
        <f t="shared" si="15"/>
        <v>0</v>
      </c>
      <c r="AB80" s="7"/>
      <c r="AC80" s="1">
        <f>SUMIFS(Table7[Quantity of 
Product Sold],Table7[Sale - Product Name],'POD Inventory Sum'!$O80,Table7[Product Type2],'POD Inventory Sum'!$AC$5)</f>
        <v>0</v>
      </c>
      <c r="AE80" s="1">
        <f>SUMIFS(Table7[Total Cost of
Goods Sold],Table7[Sale - Product Name],'POD Inventory Sum'!$O80,Table7[Product Type2],'POD Inventory Sum'!$AC$5)</f>
        <v>0</v>
      </c>
      <c r="AF80" s="7"/>
      <c r="AG80" s="1">
        <f>SUMIFS(Table17[Quantity2],Table17[Product Name],'POD Inventory Sum'!$O80,Table17[Product Type2],'POD Inventory Sum'!$AG$5)</f>
        <v>0</v>
      </c>
      <c r="AH80" t="str">
        <f t="shared" si="16"/>
        <v/>
      </c>
      <c r="AI80" s="1">
        <f>SUMIFS(Table17[Total out of Inventory],Table17[Product Name],'POD Inventory Sum'!$O80,Table17[Product Type2],'POD Inventory Sum'!$AG$5)</f>
        <v>0</v>
      </c>
      <c r="AJ80" s="7"/>
      <c r="AK80" s="1">
        <f>SUMIFS(Table7[Quantity
 Sold],Table7[Sale - Product Name],'POD Inventory Sum'!$O80,Table7[Product Type2],'POD Inventory Sum'!$AK$5)</f>
        <v>0</v>
      </c>
      <c r="AL80" t="str">
        <f t="shared" si="17"/>
        <v/>
      </c>
      <c r="AM80" s="1">
        <f>SUMIFS(Table7[Total 
Paid],Table7[Sale - Product Name],'POD Inventory Sum'!$O80,Table7[Product Type2],'POD Inventory Sum'!$AK$5)</f>
        <v>0</v>
      </c>
    </row>
    <row r="81" spans="5:39" x14ac:dyDescent="0.25">
      <c r="O81" s="50"/>
      <c r="P81" s="7"/>
      <c r="Q81" s="30">
        <f>SUMIFS(Table1913[Quantity],Table1913[Product Name],'POD Inventory Sum'!$O81)</f>
        <v>0</v>
      </c>
      <c r="S81" s="1">
        <f>SUMIFS(Table1913[Total Cost],Table1913[Product Name],'POD Inventory Sum'!$O81)</f>
        <v>0</v>
      </c>
      <c r="T81" s="7"/>
      <c r="U81" s="1">
        <f>SUMIFS(Table1913[Quantity Purchased],Table1913[Product Name],'POD Inventory Sum'!$O81)</f>
        <v>0</v>
      </c>
      <c r="W81" s="1">
        <f>SUMIFS(Table1913[Total Purchase
Cost],Table1913[Product Name],'POD Inventory Sum'!$O81)</f>
        <v>0</v>
      </c>
      <c r="X81" s="7"/>
      <c r="Y81" s="61">
        <f t="shared" si="14"/>
        <v>0</v>
      </c>
      <c r="AA81" s="61">
        <f t="shared" si="15"/>
        <v>0</v>
      </c>
      <c r="AB81" s="7"/>
      <c r="AC81" s="1">
        <f>SUMIFS(Table7[Quantity of 
Product Sold],Table7[Sale - Product Name],'POD Inventory Sum'!$O81,Table7[Product Type2],'POD Inventory Sum'!$AC$5)</f>
        <v>0</v>
      </c>
      <c r="AE81" s="1">
        <f>SUMIFS(Table7[Total Cost of
Goods Sold],Table7[Sale - Product Name],'POD Inventory Sum'!$O81,Table7[Product Type2],'POD Inventory Sum'!$AC$5)</f>
        <v>0</v>
      </c>
      <c r="AF81" s="7"/>
      <c r="AG81" s="1">
        <f>SUMIFS(Table17[Quantity2],Table17[Product Name],'POD Inventory Sum'!$O81,Table17[Product Type2],'POD Inventory Sum'!$AG$5)</f>
        <v>0</v>
      </c>
      <c r="AH81" t="str">
        <f t="shared" si="16"/>
        <v/>
      </c>
      <c r="AI81" s="1">
        <f>SUMIFS(Table17[Total out of Inventory],Table17[Product Name],'POD Inventory Sum'!$O81,Table17[Product Type2],'POD Inventory Sum'!$AG$5)</f>
        <v>0</v>
      </c>
      <c r="AJ81" s="7"/>
      <c r="AK81" s="1">
        <f>SUMIFS(Table7[Quantity
 Sold],Table7[Sale - Product Name],'POD Inventory Sum'!$O81,Table7[Product Type2],'POD Inventory Sum'!$AK$5)</f>
        <v>0</v>
      </c>
      <c r="AL81" t="str">
        <f t="shared" si="17"/>
        <v/>
      </c>
      <c r="AM81" s="1">
        <f>SUMIFS(Table7[Total 
Paid],Table7[Sale - Product Name],'POD Inventory Sum'!$O81,Table7[Product Type2],'POD Inventory Sum'!$AK$5)</f>
        <v>0</v>
      </c>
    </row>
    <row r="82" spans="5:39" x14ac:dyDescent="0.25">
      <c r="O82" s="50"/>
      <c r="P82" s="7"/>
      <c r="Q82" s="30">
        <f>SUMIFS(Table1913[Quantity],Table1913[Product Name],'POD Inventory Sum'!$O82)</f>
        <v>0</v>
      </c>
      <c r="S82" s="1">
        <f>SUMIFS(Table1913[Total Cost],Table1913[Product Name],'POD Inventory Sum'!$O82)</f>
        <v>0</v>
      </c>
      <c r="T82" s="7"/>
      <c r="U82" s="1">
        <f>SUMIFS(Table1913[Quantity Purchased],Table1913[Product Name],'POD Inventory Sum'!$O82)</f>
        <v>0</v>
      </c>
      <c r="W82" s="1">
        <f>SUMIFS(Table1913[Total Purchase
Cost],Table1913[Product Name],'POD Inventory Sum'!$O82)</f>
        <v>0</v>
      </c>
      <c r="X82" s="7"/>
      <c r="Y82" s="61">
        <f t="shared" si="14"/>
        <v>0</v>
      </c>
      <c r="AA82" s="61">
        <f t="shared" si="15"/>
        <v>0</v>
      </c>
      <c r="AB82" s="7"/>
      <c r="AC82" s="1">
        <f>SUMIFS(Table7[Quantity of 
Product Sold],Table7[Sale - Product Name],'POD Inventory Sum'!$O82,Table7[Product Type2],'POD Inventory Sum'!$AC$5)</f>
        <v>0</v>
      </c>
      <c r="AE82" s="1">
        <f>SUMIFS(Table7[Total Cost of
Goods Sold],Table7[Sale - Product Name],'POD Inventory Sum'!$O82,Table7[Product Type2],'POD Inventory Sum'!$AC$5)</f>
        <v>0</v>
      </c>
      <c r="AF82" s="7"/>
      <c r="AG82" s="1">
        <f>SUMIFS(Table17[Quantity2],Table17[Product Name],'POD Inventory Sum'!$O82,Table17[Product Type2],'POD Inventory Sum'!$AG$5)</f>
        <v>0</v>
      </c>
      <c r="AH82" t="str">
        <f t="shared" si="16"/>
        <v/>
      </c>
      <c r="AI82" s="1">
        <f>SUMIFS(Table17[Total out of Inventory],Table17[Product Name],'POD Inventory Sum'!$O82,Table17[Product Type2],'POD Inventory Sum'!$AG$5)</f>
        <v>0</v>
      </c>
      <c r="AJ82" s="7"/>
      <c r="AK82" s="1">
        <f>SUMIFS(Table7[Quantity
 Sold],Table7[Sale - Product Name],'POD Inventory Sum'!$O82,Table7[Product Type2],'POD Inventory Sum'!$AK$5)</f>
        <v>0</v>
      </c>
      <c r="AL82" t="str">
        <f t="shared" si="17"/>
        <v/>
      </c>
      <c r="AM82" s="1">
        <f>SUMIFS(Table7[Total 
Paid],Table7[Sale - Product Name],'POD Inventory Sum'!$O82,Table7[Product Type2],'POD Inventory Sum'!$AK$5)</f>
        <v>0</v>
      </c>
    </row>
    <row r="83" spans="5:39" x14ac:dyDescent="0.25">
      <c r="E83" s="4"/>
      <c r="O83" s="50"/>
      <c r="P83" s="7"/>
      <c r="Q83" s="30">
        <f>SUMIFS(Table1913[Quantity],Table1913[Product Name],'POD Inventory Sum'!$O83)</f>
        <v>0</v>
      </c>
      <c r="S83" s="1">
        <f>SUMIFS(Table1913[Total Cost],Table1913[Product Name],'POD Inventory Sum'!$O83)</f>
        <v>0</v>
      </c>
      <c r="T83" s="7"/>
      <c r="U83" s="1">
        <f>SUMIFS(Table1913[Quantity Purchased],Table1913[Product Name],'POD Inventory Sum'!$O83)</f>
        <v>0</v>
      </c>
      <c r="W83" s="1">
        <f>SUMIFS(Table1913[Total Purchase
Cost],Table1913[Product Name],'POD Inventory Sum'!$O83)</f>
        <v>0</v>
      </c>
      <c r="X83" s="7"/>
      <c r="Y83" s="61">
        <f t="shared" si="14"/>
        <v>0</v>
      </c>
      <c r="AA83" s="61">
        <f t="shared" si="15"/>
        <v>0</v>
      </c>
      <c r="AB83" s="7"/>
      <c r="AC83" s="1">
        <f>SUMIFS(Table7[Quantity of 
Product Sold],Table7[Sale - Product Name],'POD Inventory Sum'!$O83,Table7[Product Type2],'POD Inventory Sum'!$AC$5)</f>
        <v>0</v>
      </c>
      <c r="AE83" s="1">
        <f>SUMIFS(Table7[Total Cost of
Goods Sold],Table7[Sale - Product Name],'POD Inventory Sum'!$O83,Table7[Product Type2],'POD Inventory Sum'!$AC$5)</f>
        <v>0</v>
      </c>
      <c r="AF83" s="7"/>
      <c r="AG83" s="1">
        <f>SUMIFS(Table17[Quantity2],Table17[Product Name],'POD Inventory Sum'!$O83,Table17[Product Type2],'POD Inventory Sum'!$AG$5)</f>
        <v>0</v>
      </c>
      <c r="AH83" t="str">
        <f t="shared" si="16"/>
        <v/>
      </c>
      <c r="AI83" s="1">
        <f>SUMIFS(Table17[Total out of Inventory],Table17[Product Name],'POD Inventory Sum'!$O83,Table17[Product Type2],'POD Inventory Sum'!$AG$5)</f>
        <v>0</v>
      </c>
      <c r="AJ83" s="7"/>
      <c r="AK83" s="1">
        <f>SUMIFS(Table7[Quantity
 Sold],Table7[Sale - Product Name],'POD Inventory Sum'!$O83,Table7[Product Type2],'POD Inventory Sum'!$AK$5)</f>
        <v>0</v>
      </c>
      <c r="AL83" t="str">
        <f t="shared" si="17"/>
        <v/>
      </c>
      <c r="AM83" s="1">
        <f>SUMIFS(Table7[Total 
Paid],Table7[Sale - Product Name],'POD Inventory Sum'!$O83,Table7[Product Type2],'POD Inventory Sum'!$AK$5)</f>
        <v>0</v>
      </c>
    </row>
    <row r="84" spans="5:39" x14ac:dyDescent="0.25">
      <c r="O84" s="50"/>
      <c r="P84" s="7"/>
      <c r="Q84" s="30">
        <f>SUMIFS(Table1913[Quantity],Table1913[Product Name],'POD Inventory Sum'!$O84)</f>
        <v>0</v>
      </c>
      <c r="S84" s="1">
        <f>SUMIFS(Table1913[Total Cost],Table1913[Product Name],'POD Inventory Sum'!$O84)</f>
        <v>0</v>
      </c>
      <c r="T84" s="7"/>
      <c r="U84" s="1">
        <f>SUMIFS(Table1913[Quantity Purchased],Table1913[Product Name],'POD Inventory Sum'!$O84)</f>
        <v>0</v>
      </c>
      <c r="W84" s="1">
        <f>SUMIFS(Table1913[Total Purchase
Cost],Table1913[Product Name],'POD Inventory Sum'!$O84)</f>
        <v>0</v>
      </c>
      <c r="X84" s="7"/>
      <c r="Y84" s="61">
        <f t="shared" si="14"/>
        <v>0</v>
      </c>
      <c r="AA84" s="61">
        <f t="shared" si="15"/>
        <v>0</v>
      </c>
      <c r="AB84" s="7"/>
      <c r="AC84" s="1">
        <f>SUMIFS(Table7[Quantity of 
Product Sold],Table7[Sale - Product Name],'POD Inventory Sum'!$O84,Table7[Product Type2],'POD Inventory Sum'!$AC$5)</f>
        <v>0</v>
      </c>
      <c r="AE84" s="1">
        <f>SUMIFS(Table7[Total Cost of
Goods Sold],Table7[Sale - Product Name],'POD Inventory Sum'!$O84,Table7[Product Type2],'POD Inventory Sum'!$AC$5)</f>
        <v>0</v>
      </c>
      <c r="AF84" s="7"/>
      <c r="AG84" s="1">
        <f>SUMIFS(Table17[Quantity2],Table17[Product Name],'POD Inventory Sum'!$O84,Table17[Product Type2],'POD Inventory Sum'!$AG$5)</f>
        <v>0</v>
      </c>
      <c r="AH84" t="str">
        <f t="shared" si="16"/>
        <v/>
      </c>
      <c r="AI84" s="1">
        <f>SUMIFS(Table17[Total out of Inventory],Table17[Product Name],'POD Inventory Sum'!$O84,Table17[Product Type2],'POD Inventory Sum'!$AG$5)</f>
        <v>0</v>
      </c>
      <c r="AJ84" s="7"/>
      <c r="AK84" s="1">
        <f>SUMIFS(Table7[Quantity
 Sold],Table7[Sale - Product Name],'POD Inventory Sum'!$O84,Table7[Product Type2],'POD Inventory Sum'!$AK$5)</f>
        <v>0</v>
      </c>
      <c r="AL84" t="str">
        <f t="shared" si="17"/>
        <v/>
      </c>
      <c r="AM84" s="1">
        <f>SUMIFS(Table7[Total 
Paid],Table7[Sale - Product Name],'POD Inventory Sum'!$O84,Table7[Product Type2],'POD Inventory Sum'!$AK$5)</f>
        <v>0</v>
      </c>
    </row>
    <row r="85" spans="5:39" x14ac:dyDescent="0.25">
      <c r="O85" s="50"/>
      <c r="P85" s="7"/>
      <c r="Q85" s="30">
        <f>SUMIFS(Table1913[Quantity],Table1913[Product Name],'POD Inventory Sum'!$O85)</f>
        <v>0</v>
      </c>
      <c r="S85" s="1">
        <f>SUMIFS(Table1913[Total Cost],Table1913[Product Name],'POD Inventory Sum'!$O85)</f>
        <v>0</v>
      </c>
      <c r="T85" s="7"/>
      <c r="U85" s="1">
        <f>SUMIFS(Table1913[Quantity Purchased],Table1913[Product Name],'POD Inventory Sum'!$O85)</f>
        <v>0</v>
      </c>
      <c r="W85" s="1">
        <f>SUMIFS(Table1913[Total Purchase
Cost],Table1913[Product Name],'POD Inventory Sum'!$O85)</f>
        <v>0</v>
      </c>
      <c r="X85" s="7"/>
      <c r="Y85" s="61">
        <f t="shared" si="14"/>
        <v>0</v>
      </c>
      <c r="AA85" s="61">
        <f t="shared" si="15"/>
        <v>0</v>
      </c>
      <c r="AB85" s="7"/>
      <c r="AC85" s="1">
        <f>SUMIFS(Table7[Quantity of 
Product Sold],Table7[Sale - Product Name],'POD Inventory Sum'!$O85,Table7[Product Type2],'POD Inventory Sum'!$AC$5)</f>
        <v>0</v>
      </c>
      <c r="AE85" s="1">
        <f>SUMIFS(Table7[Total Cost of
Goods Sold],Table7[Sale - Product Name],'POD Inventory Sum'!$O85,Table7[Product Type2],'POD Inventory Sum'!$AC$5)</f>
        <v>0</v>
      </c>
      <c r="AF85" s="7"/>
      <c r="AG85" s="1">
        <f>SUMIFS(Table17[Quantity2],Table17[Product Name],'POD Inventory Sum'!$O85,Table17[Product Type2],'POD Inventory Sum'!$AG$5)</f>
        <v>0</v>
      </c>
      <c r="AH85" t="str">
        <f t="shared" si="16"/>
        <v/>
      </c>
      <c r="AI85" s="1">
        <f>SUMIFS(Table17[Total out of Inventory],Table17[Product Name],'POD Inventory Sum'!$O85,Table17[Product Type2],'POD Inventory Sum'!$AG$5)</f>
        <v>0</v>
      </c>
      <c r="AJ85" s="7"/>
      <c r="AK85" s="1">
        <f>SUMIFS(Table7[Quantity
 Sold],Table7[Sale - Product Name],'POD Inventory Sum'!$O85,Table7[Product Type2],'POD Inventory Sum'!$AK$5)</f>
        <v>0</v>
      </c>
      <c r="AL85" t="str">
        <f t="shared" si="17"/>
        <v/>
      </c>
      <c r="AM85" s="1">
        <f>SUMIFS(Table7[Total 
Paid],Table7[Sale - Product Name],'POD Inventory Sum'!$O85,Table7[Product Type2],'POD Inventory Sum'!$AK$5)</f>
        <v>0</v>
      </c>
    </row>
    <row r="86" spans="5:39" x14ac:dyDescent="0.25">
      <c r="O86" s="50"/>
      <c r="P86" s="7"/>
      <c r="Q86" s="30">
        <f>SUMIFS(Table1913[Quantity],Table1913[Product Name],'POD Inventory Sum'!$O86)</f>
        <v>0</v>
      </c>
      <c r="S86" s="1">
        <f>SUMIFS(Table1913[Total Cost],Table1913[Product Name],'POD Inventory Sum'!$O86)</f>
        <v>0</v>
      </c>
      <c r="T86" s="7"/>
      <c r="U86" s="1">
        <f>SUMIFS(Table1913[Quantity Purchased],Table1913[Product Name],'POD Inventory Sum'!$O86)</f>
        <v>0</v>
      </c>
      <c r="W86" s="1">
        <f>SUMIFS(Table1913[Total Purchase
Cost],Table1913[Product Name],'POD Inventory Sum'!$O86)</f>
        <v>0</v>
      </c>
      <c r="X86" s="7"/>
      <c r="Y86" s="61">
        <f t="shared" si="14"/>
        <v>0</v>
      </c>
      <c r="AA86" s="61">
        <f t="shared" si="15"/>
        <v>0</v>
      </c>
      <c r="AB86" s="7"/>
      <c r="AC86" s="1">
        <f>SUMIFS(Table7[Quantity of 
Product Sold],Table7[Sale - Product Name],'POD Inventory Sum'!$O86,Table7[Product Type2],'POD Inventory Sum'!$AC$5)</f>
        <v>0</v>
      </c>
      <c r="AE86" s="1">
        <f>SUMIFS(Table7[Total Cost of
Goods Sold],Table7[Sale - Product Name],'POD Inventory Sum'!$O86,Table7[Product Type2],'POD Inventory Sum'!$AC$5)</f>
        <v>0</v>
      </c>
      <c r="AF86" s="7"/>
      <c r="AG86" s="1">
        <f>SUMIFS(Table17[Quantity2],Table17[Product Name],'POD Inventory Sum'!$O86,Table17[Product Type2],'POD Inventory Sum'!$AG$5)</f>
        <v>0</v>
      </c>
      <c r="AH86" t="str">
        <f t="shared" si="16"/>
        <v/>
      </c>
      <c r="AI86" s="1">
        <f>SUMIFS(Table17[Total out of Inventory],Table17[Product Name],'POD Inventory Sum'!$O86,Table17[Product Type2],'POD Inventory Sum'!$AG$5)</f>
        <v>0</v>
      </c>
      <c r="AJ86" s="7"/>
      <c r="AK86" s="1">
        <f>SUMIFS(Table7[Quantity
 Sold],Table7[Sale - Product Name],'POD Inventory Sum'!$O86,Table7[Product Type2],'POD Inventory Sum'!$AK$5)</f>
        <v>0</v>
      </c>
      <c r="AL86" t="str">
        <f t="shared" si="17"/>
        <v/>
      </c>
      <c r="AM86" s="1">
        <f>SUMIFS(Table7[Total 
Paid],Table7[Sale - Product Name],'POD Inventory Sum'!$O86,Table7[Product Type2],'POD Inventory Sum'!$AK$5)</f>
        <v>0</v>
      </c>
    </row>
    <row r="87" spans="5:39" x14ac:dyDescent="0.25">
      <c r="O87" s="50"/>
      <c r="P87" s="7"/>
      <c r="Q87" s="30">
        <f>SUMIFS(Table1913[Quantity],Table1913[Product Name],'POD Inventory Sum'!$O87)</f>
        <v>0</v>
      </c>
      <c r="S87" s="1">
        <f>SUMIFS(Table1913[Total Cost],Table1913[Product Name],'POD Inventory Sum'!$O87)</f>
        <v>0</v>
      </c>
      <c r="T87" s="7"/>
      <c r="U87" s="1">
        <f>SUMIFS(Table1913[Quantity Purchased],Table1913[Product Name],'POD Inventory Sum'!$O87)</f>
        <v>0</v>
      </c>
      <c r="W87" s="1">
        <f>SUMIFS(Table1913[Total Purchase
Cost],Table1913[Product Name],'POD Inventory Sum'!$O87)</f>
        <v>0</v>
      </c>
      <c r="X87" s="7"/>
      <c r="Y87" s="61">
        <f t="shared" si="14"/>
        <v>0</v>
      </c>
      <c r="AA87" s="61">
        <f t="shared" si="15"/>
        <v>0</v>
      </c>
      <c r="AB87" s="7"/>
      <c r="AC87" s="1">
        <f>SUMIFS(Table7[Quantity of 
Product Sold],Table7[Sale - Product Name],'POD Inventory Sum'!$O87,Table7[Product Type2],'POD Inventory Sum'!$AC$5)</f>
        <v>0</v>
      </c>
      <c r="AE87" s="1">
        <f>SUMIFS(Table7[Total Cost of
Goods Sold],Table7[Sale - Product Name],'POD Inventory Sum'!$O87,Table7[Product Type2],'POD Inventory Sum'!$AC$5)</f>
        <v>0</v>
      </c>
      <c r="AF87" s="7"/>
      <c r="AG87" s="1">
        <f>SUMIFS(Table17[Quantity2],Table17[Product Name],'POD Inventory Sum'!$O87,Table17[Product Type2],'POD Inventory Sum'!$AG$5)</f>
        <v>0</v>
      </c>
      <c r="AH87" t="str">
        <f t="shared" si="16"/>
        <v/>
      </c>
      <c r="AI87" s="1">
        <f>SUMIFS(Table17[Total out of Inventory],Table17[Product Name],'POD Inventory Sum'!$O87,Table17[Product Type2],'POD Inventory Sum'!$AG$5)</f>
        <v>0</v>
      </c>
      <c r="AJ87" s="7"/>
      <c r="AK87" s="1">
        <f>SUMIFS(Table7[Quantity
 Sold],Table7[Sale - Product Name],'POD Inventory Sum'!$O87,Table7[Product Type2],'POD Inventory Sum'!$AK$5)</f>
        <v>0</v>
      </c>
      <c r="AL87" t="str">
        <f t="shared" si="17"/>
        <v/>
      </c>
      <c r="AM87" s="1">
        <f>SUMIFS(Table7[Total 
Paid],Table7[Sale - Product Name],'POD Inventory Sum'!$O87,Table7[Product Type2],'POD Inventory Sum'!$AK$5)</f>
        <v>0</v>
      </c>
    </row>
    <row r="88" spans="5:39" x14ac:dyDescent="0.25">
      <c r="O88" s="50"/>
      <c r="P88" s="7"/>
      <c r="Q88" s="30">
        <f>SUMIFS(Table1913[Quantity],Table1913[Product Name],'POD Inventory Sum'!$O88)</f>
        <v>0</v>
      </c>
      <c r="S88" s="1">
        <f>SUMIFS(Table1913[Total Cost],Table1913[Product Name],'POD Inventory Sum'!$O88)</f>
        <v>0</v>
      </c>
      <c r="T88" s="7"/>
      <c r="U88" s="1">
        <f>SUMIFS(Table1913[Quantity Purchased],Table1913[Product Name],'POD Inventory Sum'!$O88)</f>
        <v>0</v>
      </c>
      <c r="W88" s="1">
        <f>SUMIFS(Table1913[Total Purchase
Cost],Table1913[Product Name],'POD Inventory Sum'!$O88)</f>
        <v>0</v>
      </c>
      <c r="X88" s="7"/>
      <c r="Y88" s="61">
        <f t="shared" si="14"/>
        <v>0</v>
      </c>
      <c r="AA88" s="61">
        <f t="shared" si="15"/>
        <v>0</v>
      </c>
      <c r="AB88" s="7"/>
      <c r="AC88" s="1">
        <f>SUMIFS(Table7[Quantity of 
Product Sold],Table7[Sale - Product Name],'POD Inventory Sum'!$O88,Table7[Product Type2],'POD Inventory Sum'!$AC$5)</f>
        <v>0</v>
      </c>
      <c r="AE88" s="1">
        <f>SUMIFS(Table7[Total Cost of
Goods Sold],Table7[Sale - Product Name],'POD Inventory Sum'!$O88,Table7[Product Type2],'POD Inventory Sum'!$AC$5)</f>
        <v>0</v>
      </c>
      <c r="AF88" s="7"/>
      <c r="AG88" s="1">
        <f>SUMIFS(Table17[Quantity2],Table17[Product Name],'POD Inventory Sum'!$O88,Table17[Product Type2],'POD Inventory Sum'!$AG$5)</f>
        <v>0</v>
      </c>
      <c r="AH88" t="str">
        <f t="shared" si="16"/>
        <v/>
      </c>
      <c r="AI88" s="1">
        <f>SUMIFS(Table17[Total out of Inventory],Table17[Product Name],'POD Inventory Sum'!$O88,Table17[Product Type2],'POD Inventory Sum'!$AG$5)</f>
        <v>0</v>
      </c>
      <c r="AJ88" s="7"/>
      <c r="AK88" s="1">
        <f>SUMIFS(Table7[Quantity
 Sold],Table7[Sale - Product Name],'POD Inventory Sum'!$O88,Table7[Product Type2],'POD Inventory Sum'!$AK$5)</f>
        <v>0</v>
      </c>
      <c r="AL88" t="str">
        <f t="shared" si="17"/>
        <v/>
      </c>
      <c r="AM88" s="1">
        <f>SUMIFS(Table7[Total 
Paid],Table7[Sale - Product Name],'POD Inventory Sum'!$O88,Table7[Product Type2],'POD Inventory Sum'!$AK$5)</f>
        <v>0</v>
      </c>
    </row>
    <row r="89" spans="5:39" x14ac:dyDescent="0.25">
      <c r="O89" s="50"/>
      <c r="P89" s="7"/>
      <c r="Q89" s="30">
        <f>SUMIFS(Table1913[Quantity],Table1913[Product Name],'POD Inventory Sum'!$O89)</f>
        <v>0</v>
      </c>
      <c r="S89" s="1">
        <f>SUMIFS(Table1913[Total Cost],Table1913[Product Name],'POD Inventory Sum'!$O89)</f>
        <v>0</v>
      </c>
      <c r="T89" s="7"/>
      <c r="U89" s="1">
        <f>SUMIFS(Table1913[Quantity Purchased],Table1913[Product Name],'POD Inventory Sum'!$O89)</f>
        <v>0</v>
      </c>
      <c r="W89" s="1">
        <f>SUMIFS(Table1913[Total Purchase
Cost],Table1913[Product Name],'POD Inventory Sum'!$O89)</f>
        <v>0</v>
      </c>
      <c r="X89" s="7"/>
      <c r="Y89" s="61">
        <f t="shared" si="14"/>
        <v>0</v>
      </c>
      <c r="AA89" s="61">
        <f t="shared" si="15"/>
        <v>0</v>
      </c>
      <c r="AB89" s="7"/>
      <c r="AC89" s="1">
        <f>SUMIFS(Table7[Quantity of 
Product Sold],Table7[Sale - Product Name],'POD Inventory Sum'!$O89,Table7[Product Type2],'POD Inventory Sum'!$AC$5)</f>
        <v>0</v>
      </c>
      <c r="AE89" s="1">
        <f>SUMIFS(Table7[Total Cost of
Goods Sold],Table7[Sale - Product Name],'POD Inventory Sum'!$O89,Table7[Product Type2],'POD Inventory Sum'!$AC$5)</f>
        <v>0</v>
      </c>
      <c r="AF89" s="7"/>
      <c r="AG89" s="1">
        <f>SUMIFS(Table17[Quantity2],Table17[Product Name],'POD Inventory Sum'!$O89,Table17[Product Type2],'POD Inventory Sum'!$AG$5)</f>
        <v>0</v>
      </c>
      <c r="AH89" t="str">
        <f t="shared" si="16"/>
        <v/>
      </c>
      <c r="AI89" s="1">
        <f>SUMIFS(Table17[Total out of Inventory],Table17[Product Name],'POD Inventory Sum'!$O89,Table17[Product Type2],'POD Inventory Sum'!$AG$5)</f>
        <v>0</v>
      </c>
      <c r="AJ89" s="7"/>
      <c r="AK89" s="1">
        <f>SUMIFS(Table7[Quantity
 Sold],Table7[Sale - Product Name],'POD Inventory Sum'!$O89,Table7[Product Type2],'POD Inventory Sum'!$AK$5)</f>
        <v>0</v>
      </c>
      <c r="AL89" t="str">
        <f t="shared" si="17"/>
        <v/>
      </c>
      <c r="AM89" s="1">
        <f>SUMIFS(Table7[Total 
Paid],Table7[Sale - Product Name],'POD Inventory Sum'!$O89,Table7[Product Type2],'POD Inventory Sum'!$AK$5)</f>
        <v>0</v>
      </c>
    </row>
    <row r="90" spans="5:39" x14ac:dyDescent="0.25">
      <c r="O90" s="50"/>
      <c r="P90" s="7"/>
      <c r="Q90" s="30">
        <f>SUMIFS(Table1913[Quantity],Table1913[Product Name],'POD Inventory Sum'!$O90)</f>
        <v>0</v>
      </c>
      <c r="S90" s="1">
        <f>SUMIFS(Table1913[Total Cost],Table1913[Product Name],'POD Inventory Sum'!$O90)</f>
        <v>0</v>
      </c>
      <c r="T90" s="7"/>
      <c r="U90" s="1">
        <f>SUMIFS(Table1913[Quantity Purchased],Table1913[Product Name],'POD Inventory Sum'!$O90)</f>
        <v>0</v>
      </c>
      <c r="W90" s="1">
        <f>SUMIFS(Table1913[Total Purchase
Cost],Table1913[Product Name],'POD Inventory Sum'!$O90)</f>
        <v>0</v>
      </c>
      <c r="X90" s="7"/>
      <c r="Y90" s="61">
        <f t="shared" si="14"/>
        <v>0</v>
      </c>
      <c r="AA90" s="61">
        <f t="shared" si="15"/>
        <v>0</v>
      </c>
      <c r="AB90" s="7"/>
      <c r="AC90" s="1">
        <f>SUMIFS(Table7[Quantity of 
Product Sold],Table7[Sale - Product Name],'POD Inventory Sum'!$O90,Table7[Product Type2],'POD Inventory Sum'!$AC$5)</f>
        <v>0</v>
      </c>
      <c r="AE90" s="1">
        <f>SUMIFS(Table7[Total Cost of
Goods Sold],Table7[Sale - Product Name],'POD Inventory Sum'!$O90,Table7[Product Type2],'POD Inventory Sum'!$AC$5)</f>
        <v>0</v>
      </c>
      <c r="AF90" s="7"/>
      <c r="AG90" s="1">
        <f>SUMIFS(Table17[Quantity2],Table17[Product Name],'POD Inventory Sum'!$O90,Table17[Product Type2],'POD Inventory Sum'!$AG$5)</f>
        <v>0</v>
      </c>
      <c r="AH90" t="str">
        <f t="shared" si="16"/>
        <v/>
      </c>
      <c r="AI90" s="1">
        <f>SUMIFS(Table17[Total out of Inventory],Table17[Product Name],'POD Inventory Sum'!$O90,Table17[Product Type2],'POD Inventory Sum'!$AG$5)</f>
        <v>0</v>
      </c>
      <c r="AJ90" s="7"/>
      <c r="AK90" s="1">
        <f>SUMIFS(Table7[Quantity
 Sold],Table7[Sale - Product Name],'POD Inventory Sum'!$O90,Table7[Product Type2],'POD Inventory Sum'!$AK$5)</f>
        <v>0</v>
      </c>
      <c r="AL90" t="str">
        <f t="shared" si="17"/>
        <v/>
      </c>
      <c r="AM90" s="1">
        <f>SUMIFS(Table7[Total 
Paid],Table7[Sale - Product Name],'POD Inventory Sum'!$O90,Table7[Product Type2],'POD Inventory Sum'!$AK$5)</f>
        <v>0</v>
      </c>
    </row>
    <row r="91" spans="5:39" x14ac:dyDescent="0.25">
      <c r="O91" s="50"/>
      <c r="P91" s="7"/>
      <c r="Q91" s="30">
        <f>SUMIFS(Table1913[Quantity],Table1913[Product Name],'POD Inventory Sum'!$O91)</f>
        <v>0</v>
      </c>
      <c r="S91" s="1">
        <f>SUMIFS(Table1913[Total Cost],Table1913[Product Name],'POD Inventory Sum'!$O91)</f>
        <v>0</v>
      </c>
      <c r="T91" s="7"/>
      <c r="U91" s="1">
        <f>SUMIFS(Table1913[Quantity Purchased],Table1913[Product Name],'POD Inventory Sum'!$O91)</f>
        <v>0</v>
      </c>
      <c r="W91" s="1">
        <f>SUMIFS(Table1913[Total Purchase
Cost],Table1913[Product Name],'POD Inventory Sum'!$O91)</f>
        <v>0</v>
      </c>
      <c r="X91" s="7"/>
      <c r="Y91" s="61">
        <f t="shared" si="14"/>
        <v>0</v>
      </c>
      <c r="AA91" s="61">
        <f t="shared" si="15"/>
        <v>0</v>
      </c>
      <c r="AB91" s="7"/>
      <c r="AC91" s="1">
        <f>SUMIFS(Table7[Quantity of 
Product Sold],Table7[Sale - Product Name],'POD Inventory Sum'!$O91,Table7[Product Type2],'POD Inventory Sum'!$AC$5)</f>
        <v>0</v>
      </c>
      <c r="AE91" s="1">
        <f>SUMIFS(Table7[Total Cost of
Goods Sold],Table7[Sale - Product Name],'POD Inventory Sum'!$O91,Table7[Product Type2],'POD Inventory Sum'!$AC$5)</f>
        <v>0</v>
      </c>
      <c r="AF91" s="7"/>
      <c r="AG91" s="1">
        <f>SUMIFS(Table17[Quantity2],Table17[Product Name],'POD Inventory Sum'!$O91,Table17[Product Type2],'POD Inventory Sum'!$AG$5)</f>
        <v>0</v>
      </c>
      <c r="AH91" t="str">
        <f t="shared" si="16"/>
        <v/>
      </c>
      <c r="AI91" s="1">
        <f>SUMIFS(Table17[Total out of Inventory],Table17[Product Name],'POD Inventory Sum'!$O91,Table17[Product Type2],'POD Inventory Sum'!$AG$5)</f>
        <v>0</v>
      </c>
      <c r="AJ91" s="7"/>
      <c r="AK91" s="1">
        <f>SUMIFS(Table7[Quantity
 Sold],Table7[Sale - Product Name],'POD Inventory Sum'!$O91,Table7[Product Type2],'POD Inventory Sum'!$AK$5)</f>
        <v>0</v>
      </c>
      <c r="AL91" t="str">
        <f t="shared" si="17"/>
        <v/>
      </c>
      <c r="AM91" s="1">
        <f>SUMIFS(Table7[Total 
Paid],Table7[Sale - Product Name],'POD Inventory Sum'!$O91,Table7[Product Type2],'POD Inventory Sum'!$AK$5)</f>
        <v>0</v>
      </c>
    </row>
    <row r="92" spans="5:39" x14ac:dyDescent="0.25">
      <c r="O92" s="50"/>
      <c r="P92" s="7"/>
      <c r="Q92" s="30">
        <f>SUMIFS(Table1913[Quantity],Table1913[Product Name],'POD Inventory Sum'!$O92)</f>
        <v>0</v>
      </c>
      <c r="S92" s="1">
        <f>SUMIFS(Table1913[Total Cost],Table1913[Product Name],'POD Inventory Sum'!$O92)</f>
        <v>0</v>
      </c>
      <c r="T92" s="7"/>
      <c r="U92" s="1">
        <f>SUMIFS(Table1913[Quantity Purchased],Table1913[Product Name],'POD Inventory Sum'!$O92)</f>
        <v>0</v>
      </c>
      <c r="W92" s="1">
        <f>SUMIFS(Table1913[Total Purchase
Cost],Table1913[Product Name],'POD Inventory Sum'!$O92)</f>
        <v>0</v>
      </c>
      <c r="X92" s="7"/>
      <c r="Y92" s="61">
        <f t="shared" si="14"/>
        <v>0</v>
      </c>
      <c r="AA92" s="61">
        <f t="shared" si="15"/>
        <v>0</v>
      </c>
      <c r="AB92" s="7"/>
      <c r="AC92" s="1">
        <f>SUMIFS(Table7[Quantity of 
Product Sold],Table7[Sale - Product Name],'POD Inventory Sum'!$O92,Table7[Product Type2],'POD Inventory Sum'!$AC$5)</f>
        <v>0</v>
      </c>
      <c r="AE92" s="1">
        <f>SUMIFS(Table7[Total Cost of
Goods Sold],Table7[Sale - Product Name],'POD Inventory Sum'!$O92,Table7[Product Type2],'POD Inventory Sum'!$AC$5)</f>
        <v>0</v>
      </c>
      <c r="AF92" s="7"/>
      <c r="AG92" s="1">
        <f>SUMIFS(Table17[Quantity2],Table17[Product Name],'POD Inventory Sum'!$O92,Table17[Product Type2],'POD Inventory Sum'!$AG$5)</f>
        <v>0</v>
      </c>
      <c r="AH92" t="str">
        <f t="shared" si="16"/>
        <v/>
      </c>
      <c r="AI92" s="1">
        <f>SUMIFS(Table17[Total out of Inventory],Table17[Product Name],'POD Inventory Sum'!$O92,Table17[Product Type2],'POD Inventory Sum'!$AG$5)</f>
        <v>0</v>
      </c>
      <c r="AJ92" s="7"/>
      <c r="AK92" s="1">
        <f>SUMIFS(Table7[Quantity
 Sold],Table7[Sale - Product Name],'POD Inventory Sum'!$O92,Table7[Product Type2],'POD Inventory Sum'!$AK$5)</f>
        <v>0</v>
      </c>
      <c r="AL92" t="str">
        <f t="shared" si="17"/>
        <v/>
      </c>
      <c r="AM92" s="1">
        <f>SUMIFS(Table7[Total 
Paid],Table7[Sale - Product Name],'POD Inventory Sum'!$O92,Table7[Product Type2],'POD Inventory Sum'!$AK$5)</f>
        <v>0</v>
      </c>
    </row>
    <row r="93" spans="5:39" x14ac:dyDescent="0.25">
      <c r="O93" s="50"/>
      <c r="P93" s="7"/>
      <c r="Q93" s="30">
        <f>SUMIFS(Table1913[Quantity],Table1913[Product Name],'POD Inventory Sum'!$O93)</f>
        <v>0</v>
      </c>
      <c r="S93" s="1">
        <f>SUMIFS(Table1913[Total Cost],Table1913[Product Name],'POD Inventory Sum'!$O93)</f>
        <v>0</v>
      </c>
      <c r="T93" s="7"/>
      <c r="U93" s="1">
        <f>SUMIFS(Table1913[Quantity Purchased],Table1913[Product Name],'POD Inventory Sum'!$O93)</f>
        <v>0</v>
      </c>
      <c r="W93" s="1">
        <f>SUMIFS(Table1913[Total Purchase
Cost],Table1913[Product Name],'POD Inventory Sum'!$O93)</f>
        <v>0</v>
      </c>
      <c r="X93" s="7"/>
      <c r="Y93" s="61">
        <f t="shared" si="14"/>
        <v>0</v>
      </c>
      <c r="AA93" s="61">
        <f t="shared" si="15"/>
        <v>0</v>
      </c>
      <c r="AB93" s="7"/>
      <c r="AC93" s="1">
        <f>SUMIFS(Table7[Quantity of 
Product Sold],Table7[Sale - Product Name],'POD Inventory Sum'!$O93,Table7[Product Type2],'POD Inventory Sum'!$AC$5)</f>
        <v>0</v>
      </c>
      <c r="AE93" s="1">
        <f>SUMIFS(Table7[Total Cost of
Goods Sold],Table7[Sale - Product Name],'POD Inventory Sum'!$O93,Table7[Product Type2],'POD Inventory Sum'!$AC$5)</f>
        <v>0</v>
      </c>
      <c r="AF93" s="7"/>
      <c r="AG93" s="1">
        <f>SUMIFS(Table17[Quantity2],Table17[Product Name],'POD Inventory Sum'!$O93,Table17[Product Type2],'POD Inventory Sum'!$AG$5)</f>
        <v>0</v>
      </c>
      <c r="AH93" t="str">
        <f t="shared" si="16"/>
        <v/>
      </c>
      <c r="AI93" s="1">
        <f>SUMIFS(Table17[Total out of Inventory],Table17[Product Name],'POD Inventory Sum'!$O93,Table17[Product Type2],'POD Inventory Sum'!$AG$5)</f>
        <v>0</v>
      </c>
      <c r="AJ93" s="7"/>
      <c r="AK93" s="1">
        <f>SUMIFS(Table7[Quantity
 Sold],Table7[Sale - Product Name],'POD Inventory Sum'!$O93,Table7[Product Type2],'POD Inventory Sum'!$AK$5)</f>
        <v>0</v>
      </c>
      <c r="AL93" t="str">
        <f t="shared" si="17"/>
        <v/>
      </c>
      <c r="AM93" s="1">
        <f>SUMIFS(Table7[Total 
Paid],Table7[Sale - Product Name],'POD Inventory Sum'!$O93,Table7[Product Type2],'POD Inventory Sum'!$AK$5)</f>
        <v>0</v>
      </c>
    </row>
    <row r="94" spans="5:39" x14ac:dyDescent="0.25">
      <c r="O94" s="50"/>
      <c r="P94" s="7"/>
      <c r="Q94" s="30">
        <f>SUMIFS(Table1913[Quantity],Table1913[Product Name],'POD Inventory Sum'!$O94)</f>
        <v>0</v>
      </c>
      <c r="S94" s="1">
        <f>SUMIFS(Table1913[Total Cost],Table1913[Product Name],'POD Inventory Sum'!$O94)</f>
        <v>0</v>
      </c>
      <c r="T94" s="7"/>
      <c r="U94" s="1">
        <f>SUMIFS(Table1913[Quantity Purchased],Table1913[Product Name],'POD Inventory Sum'!$O94)</f>
        <v>0</v>
      </c>
      <c r="W94" s="1">
        <f>SUMIFS(Table1913[Total Purchase
Cost],Table1913[Product Name],'POD Inventory Sum'!$O94)</f>
        <v>0</v>
      </c>
      <c r="X94" s="7"/>
      <c r="Y94" s="61">
        <f t="shared" si="14"/>
        <v>0</v>
      </c>
      <c r="AA94" s="61">
        <f t="shared" si="15"/>
        <v>0</v>
      </c>
      <c r="AB94" s="7"/>
      <c r="AC94" s="1">
        <f>SUMIFS(Table7[Quantity of 
Product Sold],Table7[Sale - Product Name],'POD Inventory Sum'!$O94,Table7[Product Type2],'POD Inventory Sum'!$AC$5)</f>
        <v>0</v>
      </c>
      <c r="AE94" s="1">
        <f>SUMIFS(Table7[Total Cost of
Goods Sold],Table7[Sale - Product Name],'POD Inventory Sum'!$O94,Table7[Product Type2],'POD Inventory Sum'!$AC$5)</f>
        <v>0</v>
      </c>
      <c r="AF94" s="7"/>
      <c r="AG94" s="1">
        <f>SUMIFS(Table17[Quantity2],Table17[Product Name],'POD Inventory Sum'!$O94,Table17[Product Type2],'POD Inventory Sum'!$AG$5)</f>
        <v>0</v>
      </c>
      <c r="AH94" t="str">
        <f t="shared" si="16"/>
        <v/>
      </c>
      <c r="AI94" s="1">
        <f>SUMIFS(Table17[Total out of Inventory],Table17[Product Name],'POD Inventory Sum'!$O94,Table17[Product Type2],'POD Inventory Sum'!$AG$5)</f>
        <v>0</v>
      </c>
      <c r="AJ94" s="7"/>
      <c r="AK94" s="1">
        <f>SUMIFS(Table7[Quantity
 Sold],Table7[Sale - Product Name],'POD Inventory Sum'!$O94,Table7[Product Type2],'POD Inventory Sum'!$AK$5)</f>
        <v>0</v>
      </c>
      <c r="AL94" t="str">
        <f t="shared" si="17"/>
        <v/>
      </c>
      <c r="AM94" s="1">
        <f>SUMIFS(Table7[Total 
Paid],Table7[Sale - Product Name],'POD Inventory Sum'!$O94,Table7[Product Type2],'POD Inventory Sum'!$AK$5)</f>
        <v>0</v>
      </c>
    </row>
    <row r="95" spans="5:39" x14ac:dyDescent="0.25">
      <c r="O95" s="50"/>
      <c r="P95" s="7"/>
      <c r="Q95" s="30">
        <f>SUMIFS(Table1913[Quantity],Table1913[Product Name],'POD Inventory Sum'!$O95)</f>
        <v>0</v>
      </c>
      <c r="S95" s="1">
        <f>SUMIFS(Table1913[Total Cost],Table1913[Product Name],'POD Inventory Sum'!$O95)</f>
        <v>0</v>
      </c>
      <c r="T95" s="7"/>
      <c r="U95" s="1">
        <f>SUMIFS(Table1913[Quantity Purchased],Table1913[Product Name],'POD Inventory Sum'!$O95)</f>
        <v>0</v>
      </c>
      <c r="W95" s="1">
        <f>SUMIFS(Table1913[Total Purchase
Cost],Table1913[Product Name],'POD Inventory Sum'!$O95)</f>
        <v>0</v>
      </c>
      <c r="X95" s="7"/>
      <c r="Y95" s="61">
        <f t="shared" si="14"/>
        <v>0</v>
      </c>
      <c r="AA95" s="61">
        <f t="shared" si="15"/>
        <v>0</v>
      </c>
      <c r="AB95" s="7"/>
      <c r="AC95" s="1">
        <f>SUMIFS(Table7[Quantity of 
Product Sold],Table7[Sale - Product Name],'POD Inventory Sum'!$O95,Table7[Product Type2],'POD Inventory Sum'!$AC$5)</f>
        <v>0</v>
      </c>
      <c r="AE95" s="1">
        <f>SUMIFS(Table7[Total Cost of
Goods Sold],Table7[Sale - Product Name],'POD Inventory Sum'!$O95,Table7[Product Type2],'POD Inventory Sum'!$AC$5)</f>
        <v>0</v>
      </c>
      <c r="AF95" s="7"/>
      <c r="AG95" s="1">
        <f>SUMIFS(Table17[Quantity2],Table17[Product Name],'POD Inventory Sum'!$O95,Table17[Product Type2],'POD Inventory Sum'!$AG$5)</f>
        <v>0</v>
      </c>
      <c r="AH95" t="str">
        <f t="shared" si="16"/>
        <v/>
      </c>
      <c r="AI95" s="1">
        <f>SUMIFS(Table17[Total out of Inventory],Table17[Product Name],'POD Inventory Sum'!$O95,Table17[Product Type2],'POD Inventory Sum'!$AG$5)</f>
        <v>0</v>
      </c>
      <c r="AJ95" s="7"/>
      <c r="AK95" s="1">
        <f>SUMIFS(Table7[Quantity
 Sold],Table7[Sale - Product Name],'POD Inventory Sum'!$O95,Table7[Product Type2],'POD Inventory Sum'!$AK$5)</f>
        <v>0</v>
      </c>
      <c r="AL95" t="str">
        <f t="shared" si="17"/>
        <v/>
      </c>
      <c r="AM95" s="1">
        <f>SUMIFS(Table7[Total 
Paid],Table7[Sale - Product Name],'POD Inventory Sum'!$O95,Table7[Product Type2],'POD Inventory Sum'!$AK$5)</f>
        <v>0</v>
      </c>
    </row>
    <row r="96" spans="5:39" x14ac:dyDescent="0.25">
      <c r="O96" s="50"/>
      <c r="P96" s="7"/>
      <c r="Q96" s="30">
        <f>SUMIFS(Table1913[Quantity],Table1913[Product Name],'POD Inventory Sum'!$O96)</f>
        <v>0</v>
      </c>
      <c r="S96" s="1">
        <f>SUMIFS(Table1913[Total Cost],Table1913[Product Name],'POD Inventory Sum'!$O96)</f>
        <v>0</v>
      </c>
      <c r="T96" s="7"/>
      <c r="U96" s="1">
        <f>SUMIFS(Table1913[Quantity Purchased],Table1913[Product Name],'POD Inventory Sum'!$O96)</f>
        <v>0</v>
      </c>
      <c r="W96" s="1">
        <f>SUMIFS(Table1913[Total Purchase
Cost],Table1913[Product Name],'POD Inventory Sum'!$O96)</f>
        <v>0</v>
      </c>
      <c r="X96" s="7"/>
      <c r="Y96" s="61">
        <f t="shared" si="14"/>
        <v>0</v>
      </c>
      <c r="AA96" s="61">
        <f t="shared" si="15"/>
        <v>0</v>
      </c>
      <c r="AB96" s="7"/>
      <c r="AC96" s="1">
        <f>SUMIFS(Table7[Quantity of 
Product Sold],Table7[Sale - Product Name],'POD Inventory Sum'!$O96,Table7[Product Type2],'POD Inventory Sum'!$AC$5)</f>
        <v>0</v>
      </c>
      <c r="AE96" s="1">
        <f>SUMIFS(Table7[Total Cost of
Goods Sold],Table7[Sale - Product Name],'POD Inventory Sum'!$O96,Table7[Product Type2],'POD Inventory Sum'!$AC$5)</f>
        <v>0</v>
      </c>
      <c r="AF96" s="7"/>
      <c r="AG96" s="1">
        <f>SUMIFS(Table17[Quantity2],Table17[Product Name],'POD Inventory Sum'!$O96,Table17[Product Type2],'POD Inventory Sum'!$AG$5)</f>
        <v>0</v>
      </c>
      <c r="AH96" t="str">
        <f t="shared" si="16"/>
        <v/>
      </c>
      <c r="AI96" s="1">
        <f>SUMIFS(Table17[Total out of Inventory],Table17[Product Name],'POD Inventory Sum'!$O96,Table17[Product Type2],'POD Inventory Sum'!$AG$5)</f>
        <v>0</v>
      </c>
      <c r="AJ96" s="7"/>
      <c r="AK96" s="1">
        <f>SUMIFS(Table7[Quantity
 Sold],Table7[Sale - Product Name],'POD Inventory Sum'!$O96,Table7[Product Type2],'POD Inventory Sum'!$AK$5)</f>
        <v>0</v>
      </c>
      <c r="AL96" t="str">
        <f t="shared" si="17"/>
        <v/>
      </c>
      <c r="AM96" s="1">
        <f>SUMIFS(Table7[Total 
Paid],Table7[Sale - Product Name],'POD Inventory Sum'!$O96,Table7[Product Type2],'POD Inventory Sum'!$AK$5)</f>
        <v>0</v>
      </c>
    </row>
    <row r="97" spans="5:39" x14ac:dyDescent="0.25">
      <c r="O97" s="50"/>
      <c r="P97" s="7"/>
      <c r="Q97" s="30">
        <f>SUMIFS(Table1913[Quantity],Table1913[Product Name],'POD Inventory Sum'!$O97)</f>
        <v>0</v>
      </c>
      <c r="S97" s="1">
        <f>SUMIFS(Table1913[Total Cost],Table1913[Product Name],'POD Inventory Sum'!$O97)</f>
        <v>0</v>
      </c>
      <c r="T97" s="7"/>
      <c r="U97" s="1">
        <f>SUMIFS(Table1913[Quantity Purchased],Table1913[Product Name],'POD Inventory Sum'!$O97)</f>
        <v>0</v>
      </c>
      <c r="W97" s="1">
        <f>SUMIFS(Table1913[Total Purchase
Cost],Table1913[Product Name],'POD Inventory Sum'!$O97)</f>
        <v>0</v>
      </c>
      <c r="X97" s="7"/>
      <c r="Y97" s="61">
        <f t="shared" si="14"/>
        <v>0</v>
      </c>
      <c r="AA97" s="61">
        <f t="shared" si="15"/>
        <v>0</v>
      </c>
      <c r="AB97" s="7"/>
      <c r="AC97" s="1">
        <f>SUMIFS(Table7[Quantity of 
Product Sold],Table7[Sale - Product Name],'POD Inventory Sum'!$O97,Table7[Product Type2],'POD Inventory Sum'!$AC$5)</f>
        <v>0</v>
      </c>
      <c r="AE97" s="1">
        <f>SUMIFS(Table7[Total Cost of
Goods Sold],Table7[Sale - Product Name],'POD Inventory Sum'!$O97,Table7[Product Type2],'POD Inventory Sum'!$AC$5)</f>
        <v>0</v>
      </c>
      <c r="AF97" s="7"/>
      <c r="AG97" s="1">
        <f>SUMIFS(Table17[Quantity2],Table17[Product Name],'POD Inventory Sum'!$O97,Table17[Product Type2],'POD Inventory Sum'!$AG$5)</f>
        <v>0</v>
      </c>
      <c r="AH97" t="str">
        <f t="shared" si="16"/>
        <v/>
      </c>
      <c r="AI97" s="1">
        <f>SUMIFS(Table17[Total out of Inventory],Table17[Product Name],'POD Inventory Sum'!$O97,Table17[Product Type2],'POD Inventory Sum'!$AG$5)</f>
        <v>0</v>
      </c>
      <c r="AJ97" s="7"/>
      <c r="AK97" s="1">
        <f>SUMIFS(Table7[Quantity
 Sold],Table7[Sale - Product Name],'POD Inventory Sum'!$O97,Table7[Product Type2],'POD Inventory Sum'!$AK$5)</f>
        <v>0</v>
      </c>
      <c r="AL97" t="str">
        <f t="shared" si="17"/>
        <v/>
      </c>
      <c r="AM97" s="1">
        <f>SUMIFS(Table7[Total 
Paid],Table7[Sale - Product Name],'POD Inventory Sum'!$O97,Table7[Product Type2],'POD Inventory Sum'!$AK$5)</f>
        <v>0</v>
      </c>
    </row>
    <row r="98" spans="5:39" x14ac:dyDescent="0.25">
      <c r="E98" s="4"/>
      <c r="O98" s="50"/>
      <c r="P98" s="7"/>
      <c r="Q98" s="30">
        <f>SUMIFS(Table1913[Quantity],Table1913[Product Name],'POD Inventory Sum'!$O98)</f>
        <v>0</v>
      </c>
      <c r="S98" s="1">
        <f>SUMIFS(Table1913[Total Cost],Table1913[Product Name],'POD Inventory Sum'!$O98)</f>
        <v>0</v>
      </c>
      <c r="T98" s="7"/>
      <c r="U98" s="1">
        <f>SUMIFS(Table1913[Quantity Purchased],Table1913[Product Name],'POD Inventory Sum'!$O98)</f>
        <v>0</v>
      </c>
      <c r="W98" s="1">
        <f>SUMIFS(Table1913[Total Purchase
Cost],Table1913[Product Name],'POD Inventory Sum'!$O98)</f>
        <v>0</v>
      </c>
      <c r="X98" s="7"/>
      <c r="Y98" s="61">
        <f t="shared" si="14"/>
        <v>0</v>
      </c>
      <c r="AA98" s="61">
        <f t="shared" si="15"/>
        <v>0</v>
      </c>
      <c r="AB98" s="7"/>
      <c r="AC98" s="1">
        <f>SUMIFS(Table7[Quantity of 
Product Sold],Table7[Sale - Product Name],'POD Inventory Sum'!$O98,Table7[Product Type2],'POD Inventory Sum'!$AC$5)</f>
        <v>0</v>
      </c>
      <c r="AE98" s="1">
        <f>SUMIFS(Table7[Total Cost of
Goods Sold],Table7[Sale - Product Name],'POD Inventory Sum'!$O98,Table7[Product Type2],'POD Inventory Sum'!$AC$5)</f>
        <v>0</v>
      </c>
      <c r="AF98" s="7"/>
      <c r="AG98" s="1">
        <f>SUMIFS(Table17[Quantity2],Table17[Product Name],'POD Inventory Sum'!$O98,Table17[Product Type2],'POD Inventory Sum'!$AG$5)</f>
        <v>0</v>
      </c>
      <c r="AH98" t="str">
        <f t="shared" si="16"/>
        <v/>
      </c>
      <c r="AI98" s="1">
        <f>SUMIFS(Table17[Total out of Inventory],Table17[Product Name],'POD Inventory Sum'!$O98,Table17[Product Type2],'POD Inventory Sum'!$AG$5)</f>
        <v>0</v>
      </c>
      <c r="AJ98" s="7"/>
      <c r="AK98" s="1">
        <f>SUMIFS(Table7[Quantity
 Sold],Table7[Sale - Product Name],'POD Inventory Sum'!$O98,Table7[Product Type2],'POD Inventory Sum'!$AK$5)</f>
        <v>0</v>
      </c>
      <c r="AL98" t="str">
        <f t="shared" si="17"/>
        <v/>
      </c>
      <c r="AM98" s="1">
        <f>SUMIFS(Table7[Total 
Paid],Table7[Sale - Product Name],'POD Inventory Sum'!$O98,Table7[Product Type2],'POD Inventory Sum'!$AK$5)</f>
        <v>0</v>
      </c>
    </row>
    <row r="99" spans="5:39" x14ac:dyDescent="0.25">
      <c r="E99" s="4"/>
      <c r="O99" s="50"/>
      <c r="P99" s="7"/>
      <c r="Q99" s="30">
        <f>SUMIFS(Table1913[Quantity],Table1913[Product Name],'POD Inventory Sum'!$O99)</f>
        <v>0</v>
      </c>
      <c r="S99" s="1">
        <f>SUMIFS(Table1913[Total Cost],Table1913[Product Name],'POD Inventory Sum'!$O99)</f>
        <v>0</v>
      </c>
      <c r="T99" s="7"/>
      <c r="U99" s="1">
        <f>SUMIFS(Table1913[Quantity Purchased],Table1913[Product Name],'POD Inventory Sum'!$O99)</f>
        <v>0</v>
      </c>
      <c r="W99" s="1">
        <f>SUMIFS(Table1913[Total Purchase
Cost],Table1913[Product Name],'POD Inventory Sum'!$O99)</f>
        <v>0</v>
      </c>
      <c r="X99" s="7"/>
      <c r="Y99" s="61">
        <f t="shared" si="14"/>
        <v>0</v>
      </c>
      <c r="AA99" s="61">
        <f t="shared" si="15"/>
        <v>0</v>
      </c>
      <c r="AB99" s="7"/>
      <c r="AC99" s="1">
        <f>SUMIFS(Table7[Quantity of 
Product Sold],Table7[Sale - Product Name],'POD Inventory Sum'!$O99,Table7[Product Type2],'POD Inventory Sum'!$AC$5)</f>
        <v>0</v>
      </c>
      <c r="AE99" s="1">
        <f>SUMIFS(Table7[Total Cost of
Goods Sold],Table7[Sale - Product Name],'POD Inventory Sum'!$O99,Table7[Product Type2],'POD Inventory Sum'!$AC$5)</f>
        <v>0</v>
      </c>
      <c r="AF99" s="7"/>
      <c r="AG99" s="1">
        <f>SUMIFS(Table17[Quantity2],Table17[Product Name],'POD Inventory Sum'!$O99,Table17[Product Type2],'POD Inventory Sum'!$AG$5)</f>
        <v>0</v>
      </c>
      <c r="AH99" t="str">
        <f t="shared" si="16"/>
        <v/>
      </c>
      <c r="AI99" s="1">
        <f>SUMIFS(Table17[Total out of Inventory],Table17[Product Name],'POD Inventory Sum'!$O99,Table17[Product Type2],'POD Inventory Sum'!$AG$5)</f>
        <v>0</v>
      </c>
      <c r="AJ99" s="7"/>
      <c r="AK99" s="1">
        <f>SUMIFS(Table7[Quantity
 Sold],Table7[Sale - Product Name],'POD Inventory Sum'!$O99,Table7[Product Type2],'POD Inventory Sum'!$AK$5)</f>
        <v>0</v>
      </c>
      <c r="AL99" t="str">
        <f t="shared" si="17"/>
        <v/>
      </c>
      <c r="AM99" s="1">
        <f>SUMIFS(Table7[Total 
Paid],Table7[Sale - Product Name],'POD Inventory Sum'!$O99,Table7[Product Type2],'POD Inventory Sum'!$AK$5)</f>
        <v>0</v>
      </c>
    </row>
    <row r="100" spans="5:39" x14ac:dyDescent="0.25">
      <c r="E100" s="4"/>
      <c r="O100" s="50"/>
      <c r="P100" s="7"/>
      <c r="Q100" s="30">
        <f>SUMIFS(Table1913[Quantity],Table1913[Product Name],'POD Inventory Sum'!$O100)</f>
        <v>0</v>
      </c>
      <c r="S100" s="1">
        <f>SUMIFS(Table1913[Total Cost],Table1913[Product Name],'POD Inventory Sum'!$O100)</f>
        <v>0</v>
      </c>
      <c r="T100" s="7"/>
      <c r="U100" s="1">
        <f>SUMIFS(Table1913[Quantity Purchased],Table1913[Product Name],'POD Inventory Sum'!$O100)</f>
        <v>0</v>
      </c>
      <c r="W100" s="1">
        <f>SUMIFS(Table1913[Total Purchase
Cost],Table1913[Product Name],'POD Inventory Sum'!$O100)</f>
        <v>0</v>
      </c>
      <c r="X100" s="7"/>
      <c r="Y100" s="61">
        <f t="shared" si="14"/>
        <v>0</v>
      </c>
      <c r="AA100" s="61">
        <f t="shared" si="15"/>
        <v>0</v>
      </c>
      <c r="AB100" s="7"/>
      <c r="AC100" s="1">
        <f>SUMIFS(Table7[Quantity of 
Product Sold],Table7[Sale - Product Name],'POD Inventory Sum'!$O100,Table7[Product Type2],'POD Inventory Sum'!$AC$5)</f>
        <v>0</v>
      </c>
      <c r="AE100" s="1">
        <f>SUMIFS(Table7[Total Cost of
Goods Sold],Table7[Sale - Product Name],'POD Inventory Sum'!$O100,Table7[Product Type2],'POD Inventory Sum'!$AC$5)</f>
        <v>0</v>
      </c>
      <c r="AF100" s="7"/>
      <c r="AG100" s="1">
        <f>SUMIFS(Table17[Quantity2],Table17[Product Name],'POD Inventory Sum'!$O100,Table17[Product Type2],'POD Inventory Sum'!$AG$5)</f>
        <v>0</v>
      </c>
      <c r="AH100" t="str">
        <f t="shared" si="16"/>
        <v/>
      </c>
      <c r="AI100" s="1">
        <f>SUMIFS(Table17[Total out of Inventory],Table17[Product Name],'POD Inventory Sum'!$O100,Table17[Product Type2],'POD Inventory Sum'!$AG$5)</f>
        <v>0</v>
      </c>
      <c r="AJ100" s="7"/>
      <c r="AK100" s="1">
        <f>SUMIFS(Table7[Quantity
 Sold],Table7[Sale - Product Name],'POD Inventory Sum'!$O100,Table7[Product Type2],'POD Inventory Sum'!$AK$5)</f>
        <v>0</v>
      </c>
      <c r="AL100" t="str">
        <f t="shared" si="17"/>
        <v/>
      </c>
      <c r="AM100" s="1">
        <f>SUMIFS(Table7[Total 
Paid],Table7[Sale - Product Name],'POD Inventory Sum'!$O100,Table7[Product Type2],'POD Inventory Sum'!$AK$5)</f>
        <v>0</v>
      </c>
    </row>
    <row r="101" spans="5:39" x14ac:dyDescent="0.25">
      <c r="O101" s="50"/>
      <c r="P101" s="7"/>
      <c r="Q101" s="30">
        <f>SUMIFS(Table1913[Quantity],Table1913[Product Name],'POD Inventory Sum'!$O101)</f>
        <v>0</v>
      </c>
      <c r="S101" s="1">
        <f>SUMIFS(Table1913[Total Cost],Table1913[Product Name],'POD Inventory Sum'!$O101)</f>
        <v>0</v>
      </c>
      <c r="T101" s="7"/>
      <c r="U101" s="1">
        <f>SUMIFS(Table1913[Quantity Purchased],Table1913[Product Name],'POD Inventory Sum'!$O101)</f>
        <v>0</v>
      </c>
      <c r="W101" s="1">
        <f>SUMIFS(Table1913[Total Purchase
Cost],Table1913[Product Name],'POD Inventory Sum'!$O101)</f>
        <v>0</v>
      </c>
      <c r="X101" s="7"/>
      <c r="Y101" s="61">
        <f t="shared" si="14"/>
        <v>0</v>
      </c>
      <c r="AA101" s="61">
        <f t="shared" si="15"/>
        <v>0</v>
      </c>
      <c r="AB101" s="7"/>
      <c r="AC101" s="1">
        <f>SUMIFS(Table7[Quantity of 
Product Sold],Table7[Sale - Product Name],'POD Inventory Sum'!$O101,Table7[Product Type2],'POD Inventory Sum'!$AC$5)</f>
        <v>0</v>
      </c>
      <c r="AE101" s="1">
        <f>SUMIFS(Table7[Total Cost of
Goods Sold],Table7[Sale - Product Name],'POD Inventory Sum'!$O101,Table7[Product Type2],'POD Inventory Sum'!$AC$5)</f>
        <v>0</v>
      </c>
      <c r="AF101" s="7"/>
      <c r="AG101" s="1">
        <f>SUMIFS(Table17[Quantity2],Table17[Product Name],'POD Inventory Sum'!$O101,Table17[Product Type2],'POD Inventory Sum'!$AG$5)</f>
        <v>0</v>
      </c>
      <c r="AH101" t="str">
        <f t="shared" si="16"/>
        <v/>
      </c>
      <c r="AI101" s="1">
        <f>SUMIFS(Table17[Total out of Inventory],Table17[Product Name],'POD Inventory Sum'!$O101,Table17[Product Type2],'POD Inventory Sum'!$AG$5)</f>
        <v>0</v>
      </c>
      <c r="AJ101" s="7"/>
      <c r="AK101" s="1">
        <f>SUMIFS(Table7[Quantity
 Sold],Table7[Sale - Product Name],'POD Inventory Sum'!$O101,Table7[Product Type2],'POD Inventory Sum'!$AK$5)</f>
        <v>0</v>
      </c>
      <c r="AL101" t="str">
        <f t="shared" si="17"/>
        <v/>
      </c>
      <c r="AM101" s="1">
        <f>SUMIFS(Table7[Total 
Paid],Table7[Sale - Product Name],'POD Inventory Sum'!$O101,Table7[Product Type2],'POD Inventory Sum'!$AK$5)</f>
        <v>0</v>
      </c>
    </row>
    <row r="102" spans="5:39" x14ac:dyDescent="0.25">
      <c r="O102" s="50"/>
      <c r="P102" s="7"/>
      <c r="Q102" s="30">
        <f>SUMIFS(Table1913[Quantity],Table1913[Product Name],'POD Inventory Sum'!$O102)</f>
        <v>0</v>
      </c>
      <c r="S102" s="1">
        <f>SUMIFS(Table1913[Total Cost],Table1913[Product Name],'POD Inventory Sum'!$O102)</f>
        <v>0</v>
      </c>
      <c r="T102" s="7"/>
      <c r="U102" s="1">
        <f>SUMIFS(Table1913[Quantity Purchased],Table1913[Product Name],'POD Inventory Sum'!$O102)</f>
        <v>0</v>
      </c>
      <c r="W102" s="1">
        <f>SUMIFS(Table1913[Total Purchase
Cost],Table1913[Product Name],'POD Inventory Sum'!$O102)</f>
        <v>0</v>
      </c>
      <c r="X102" s="7"/>
      <c r="Y102" s="61">
        <f t="shared" si="14"/>
        <v>0</v>
      </c>
      <c r="AA102" s="61">
        <f t="shared" si="15"/>
        <v>0</v>
      </c>
      <c r="AB102" s="7"/>
      <c r="AC102" s="1">
        <f>SUMIFS(Table7[Quantity of 
Product Sold],Table7[Sale - Product Name],'POD Inventory Sum'!$O102,Table7[Product Type2],'POD Inventory Sum'!$AC$5)</f>
        <v>0</v>
      </c>
      <c r="AE102" s="1">
        <f>SUMIFS(Table7[Total Cost of
Goods Sold],Table7[Sale - Product Name],'POD Inventory Sum'!$O102,Table7[Product Type2],'POD Inventory Sum'!$AC$5)</f>
        <v>0</v>
      </c>
      <c r="AF102" s="7"/>
      <c r="AG102" s="1">
        <f>SUMIFS(Table17[Quantity2],Table17[Product Name],'POD Inventory Sum'!$O102,Table17[Product Type2],'POD Inventory Sum'!$AG$5)</f>
        <v>0</v>
      </c>
      <c r="AH102" t="str">
        <f t="shared" si="16"/>
        <v/>
      </c>
      <c r="AI102" s="1">
        <f>SUMIFS(Table17[Total out of Inventory],Table17[Product Name],'POD Inventory Sum'!$O102,Table17[Product Type2],'POD Inventory Sum'!$AG$5)</f>
        <v>0</v>
      </c>
      <c r="AJ102" s="7"/>
      <c r="AK102" s="1">
        <f>SUMIFS(Table7[Quantity
 Sold],Table7[Sale - Product Name],'POD Inventory Sum'!$O102,Table7[Product Type2],'POD Inventory Sum'!$AK$5)</f>
        <v>0</v>
      </c>
      <c r="AL102" t="str">
        <f t="shared" si="17"/>
        <v/>
      </c>
      <c r="AM102" s="1">
        <f>SUMIFS(Table7[Total 
Paid],Table7[Sale - Product Name],'POD Inventory Sum'!$O102,Table7[Product Type2],'POD Inventory Sum'!$AK$5)</f>
        <v>0</v>
      </c>
    </row>
    <row r="103" spans="5:39" x14ac:dyDescent="0.25">
      <c r="O103" s="50"/>
      <c r="P103" s="7"/>
      <c r="Q103" s="30">
        <f>SUMIFS(Table1913[Quantity],Table1913[Product Name],'POD Inventory Sum'!$O103)</f>
        <v>0</v>
      </c>
      <c r="S103" s="1">
        <f>SUMIFS(Table1913[Total Cost],Table1913[Product Name],'POD Inventory Sum'!$O103)</f>
        <v>0</v>
      </c>
      <c r="T103" s="7"/>
      <c r="U103" s="1">
        <f>SUMIFS(Table1913[Quantity Purchased],Table1913[Product Name],'POD Inventory Sum'!$O103)</f>
        <v>0</v>
      </c>
      <c r="W103" s="1">
        <f>SUMIFS(Table1913[Total Purchase
Cost],Table1913[Product Name],'POD Inventory Sum'!$O103)</f>
        <v>0</v>
      </c>
      <c r="X103" s="7"/>
      <c r="Y103" s="61">
        <f t="shared" si="14"/>
        <v>0</v>
      </c>
      <c r="AA103" s="61">
        <f t="shared" si="15"/>
        <v>0</v>
      </c>
      <c r="AB103" s="7"/>
      <c r="AC103" s="1">
        <f>SUMIFS(Table7[Quantity of 
Product Sold],Table7[Sale - Product Name],'POD Inventory Sum'!$O103,Table7[Product Type2],'POD Inventory Sum'!$AC$5)</f>
        <v>0</v>
      </c>
      <c r="AE103" s="1">
        <f>SUMIFS(Table7[Total Cost of
Goods Sold],Table7[Sale - Product Name],'POD Inventory Sum'!$O103,Table7[Product Type2],'POD Inventory Sum'!$AC$5)</f>
        <v>0</v>
      </c>
      <c r="AF103" s="7"/>
      <c r="AG103" s="1">
        <f>SUMIFS(Table17[Quantity2],Table17[Product Name],'POD Inventory Sum'!$O103,Table17[Product Type2],'POD Inventory Sum'!$AG$5)</f>
        <v>0</v>
      </c>
      <c r="AH103" t="str">
        <f t="shared" si="16"/>
        <v/>
      </c>
      <c r="AI103" s="1">
        <f>SUMIFS(Table17[Total out of Inventory],Table17[Product Name],'POD Inventory Sum'!$O103,Table17[Product Type2],'POD Inventory Sum'!$AG$5)</f>
        <v>0</v>
      </c>
      <c r="AJ103" s="7"/>
      <c r="AK103" s="1">
        <f>SUMIFS(Table7[Quantity
 Sold],Table7[Sale - Product Name],'POD Inventory Sum'!$O103,Table7[Product Type2],'POD Inventory Sum'!$AK$5)</f>
        <v>0</v>
      </c>
      <c r="AL103" t="str">
        <f t="shared" si="17"/>
        <v/>
      </c>
      <c r="AM103" s="1">
        <f>SUMIFS(Table7[Total 
Paid],Table7[Sale - Product Name],'POD Inventory Sum'!$O103,Table7[Product Type2],'POD Inventory Sum'!$AK$5)</f>
        <v>0</v>
      </c>
    </row>
    <row r="104" spans="5:39" x14ac:dyDescent="0.25">
      <c r="O104" s="50"/>
      <c r="P104" s="7"/>
      <c r="Q104" s="30">
        <f>SUMIFS(Table1913[Quantity],Table1913[Product Name],'POD Inventory Sum'!$O104)</f>
        <v>0</v>
      </c>
      <c r="S104" s="1">
        <f>SUMIFS(Table1913[Total Cost],Table1913[Product Name],'POD Inventory Sum'!$O104)</f>
        <v>0</v>
      </c>
      <c r="T104" s="7"/>
      <c r="U104" s="1">
        <f>SUMIFS(Table1913[Quantity Purchased],Table1913[Product Name],'POD Inventory Sum'!$O104)</f>
        <v>0</v>
      </c>
      <c r="W104" s="1">
        <f>SUMIFS(Table1913[Total Purchase
Cost],Table1913[Product Name],'POD Inventory Sum'!$O104)</f>
        <v>0</v>
      </c>
      <c r="X104" s="7"/>
      <c r="Y104" s="61">
        <f t="shared" si="14"/>
        <v>0</v>
      </c>
      <c r="AA104" s="61">
        <f t="shared" si="15"/>
        <v>0</v>
      </c>
      <c r="AB104" s="7"/>
      <c r="AC104" s="1">
        <f>SUMIFS(Table7[Quantity of 
Product Sold],Table7[Sale - Product Name],'POD Inventory Sum'!$O104,Table7[Product Type2],'POD Inventory Sum'!$AC$5)</f>
        <v>0</v>
      </c>
      <c r="AE104" s="1">
        <f>SUMIFS(Table7[Total Cost of
Goods Sold],Table7[Sale - Product Name],'POD Inventory Sum'!$O104,Table7[Product Type2],'POD Inventory Sum'!$AC$5)</f>
        <v>0</v>
      </c>
      <c r="AF104" s="7"/>
      <c r="AG104" s="1">
        <f>SUMIFS(Table17[Quantity2],Table17[Product Name],'POD Inventory Sum'!$O104,Table17[Product Type2],'POD Inventory Sum'!$AG$5)</f>
        <v>0</v>
      </c>
      <c r="AH104" t="str">
        <f t="shared" si="16"/>
        <v/>
      </c>
      <c r="AI104" s="1">
        <f>SUMIFS(Table17[Total out of Inventory],Table17[Product Name],'POD Inventory Sum'!$O104,Table17[Product Type2],'POD Inventory Sum'!$AG$5)</f>
        <v>0</v>
      </c>
      <c r="AJ104" s="7"/>
      <c r="AK104" s="1">
        <f>SUMIFS(Table7[Quantity
 Sold],Table7[Sale - Product Name],'POD Inventory Sum'!$O104,Table7[Product Type2],'POD Inventory Sum'!$AK$5)</f>
        <v>0</v>
      </c>
      <c r="AL104" t="str">
        <f t="shared" si="17"/>
        <v/>
      </c>
      <c r="AM104" s="1">
        <f>SUMIFS(Table7[Total 
Paid],Table7[Sale - Product Name],'POD Inventory Sum'!$O104,Table7[Product Type2],'POD Inventory Sum'!$AK$5)</f>
        <v>0</v>
      </c>
    </row>
    <row r="105" spans="5:39" x14ac:dyDescent="0.25">
      <c r="O105" s="50"/>
      <c r="P105" s="7"/>
      <c r="Q105" s="30">
        <f>SUMIFS(Table1913[Quantity],Table1913[Product Name],'POD Inventory Sum'!$O105)</f>
        <v>0</v>
      </c>
      <c r="S105" s="1">
        <f>SUMIFS(Table1913[Total Cost],Table1913[Product Name],'POD Inventory Sum'!$O105)</f>
        <v>0</v>
      </c>
      <c r="T105" s="7"/>
      <c r="U105" s="1">
        <f>SUMIFS(Table1913[Quantity Purchased],Table1913[Product Name],'POD Inventory Sum'!$O105)</f>
        <v>0</v>
      </c>
      <c r="W105" s="1">
        <f>SUMIFS(Table1913[Total Purchase
Cost],Table1913[Product Name],'POD Inventory Sum'!$O105)</f>
        <v>0</v>
      </c>
      <c r="X105" s="7"/>
      <c r="Y105" s="61">
        <f t="shared" si="14"/>
        <v>0</v>
      </c>
      <c r="AA105" s="61">
        <f t="shared" si="15"/>
        <v>0</v>
      </c>
      <c r="AB105" s="7"/>
      <c r="AC105" s="1">
        <f>SUMIFS(Table7[Quantity of 
Product Sold],Table7[Sale - Product Name],'POD Inventory Sum'!$O105,Table7[Product Type2],'POD Inventory Sum'!$AC$5)</f>
        <v>0</v>
      </c>
      <c r="AE105" s="1">
        <f>SUMIFS(Table7[Total Cost of
Goods Sold],Table7[Sale - Product Name],'POD Inventory Sum'!$O105,Table7[Product Type2],'POD Inventory Sum'!$AC$5)</f>
        <v>0</v>
      </c>
      <c r="AF105" s="7"/>
      <c r="AG105" s="1">
        <f>SUMIFS(Table17[Quantity2],Table17[Product Name],'POD Inventory Sum'!$O105,Table17[Product Type2],'POD Inventory Sum'!$AG$5)</f>
        <v>0</v>
      </c>
      <c r="AH105" t="str">
        <f t="shared" si="16"/>
        <v/>
      </c>
      <c r="AI105" s="1">
        <f>SUMIFS(Table17[Total out of Inventory],Table17[Product Name],'POD Inventory Sum'!$O105,Table17[Product Type2],'POD Inventory Sum'!$AG$5)</f>
        <v>0</v>
      </c>
      <c r="AJ105" s="7"/>
      <c r="AK105" s="1">
        <f>SUMIFS(Table7[Quantity
 Sold],Table7[Sale - Product Name],'POD Inventory Sum'!$O105,Table7[Product Type2],'POD Inventory Sum'!$AK$5)</f>
        <v>0</v>
      </c>
      <c r="AL105" t="str">
        <f t="shared" si="17"/>
        <v/>
      </c>
      <c r="AM105" s="1">
        <f>SUMIFS(Table7[Total 
Paid],Table7[Sale - Product Name],'POD Inventory Sum'!$O105,Table7[Product Type2],'POD Inventory Sum'!$AK$5)</f>
        <v>0</v>
      </c>
    </row>
    <row r="106" spans="5:39" x14ac:dyDescent="0.25">
      <c r="O106" s="50"/>
      <c r="P106" s="7"/>
      <c r="Q106" s="30">
        <f>SUMIFS(Table1913[Quantity],Table1913[Product Name],'POD Inventory Sum'!$O106)</f>
        <v>0</v>
      </c>
      <c r="S106" s="1">
        <f>SUMIFS(Table1913[Total Cost],Table1913[Product Name],'POD Inventory Sum'!$O106)</f>
        <v>0</v>
      </c>
      <c r="T106" s="7"/>
      <c r="U106" s="1">
        <f>SUMIFS(Table1913[Quantity Purchased],Table1913[Product Name],'POD Inventory Sum'!$O106)</f>
        <v>0</v>
      </c>
      <c r="W106" s="1">
        <f>SUMIFS(Table1913[Total Purchase
Cost],Table1913[Product Name],'POD Inventory Sum'!$O106)</f>
        <v>0</v>
      </c>
      <c r="X106" s="7"/>
      <c r="Y106" s="61">
        <f t="shared" si="14"/>
        <v>0</v>
      </c>
      <c r="AA106" s="61">
        <f t="shared" si="15"/>
        <v>0</v>
      </c>
      <c r="AB106" s="7"/>
      <c r="AC106" s="1">
        <f>SUMIFS(Table7[Quantity of 
Product Sold],Table7[Sale - Product Name],'POD Inventory Sum'!$O106,Table7[Product Type2],'POD Inventory Sum'!$AC$5)</f>
        <v>0</v>
      </c>
      <c r="AE106" s="1">
        <f>SUMIFS(Table7[Total Cost of
Goods Sold],Table7[Sale - Product Name],'POD Inventory Sum'!$O106,Table7[Product Type2],'POD Inventory Sum'!$AC$5)</f>
        <v>0</v>
      </c>
      <c r="AF106" s="7"/>
      <c r="AG106" s="1">
        <f>SUMIFS(Table17[Quantity2],Table17[Product Name],'POD Inventory Sum'!$O106,Table17[Product Type2],'POD Inventory Sum'!$AG$5)</f>
        <v>0</v>
      </c>
      <c r="AH106" t="str">
        <f t="shared" si="16"/>
        <v/>
      </c>
      <c r="AI106" s="1">
        <f>SUMIFS(Table17[Total out of Inventory],Table17[Product Name],'POD Inventory Sum'!$O106,Table17[Product Type2],'POD Inventory Sum'!$AG$5)</f>
        <v>0</v>
      </c>
      <c r="AJ106" s="7"/>
      <c r="AK106" s="1">
        <f>SUMIFS(Table7[Quantity
 Sold],Table7[Sale - Product Name],'POD Inventory Sum'!$O106,Table7[Product Type2],'POD Inventory Sum'!$AK$5)</f>
        <v>0</v>
      </c>
      <c r="AL106" t="str">
        <f t="shared" si="17"/>
        <v/>
      </c>
      <c r="AM106" s="1">
        <f>SUMIFS(Table7[Total 
Paid],Table7[Sale - Product Name],'POD Inventory Sum'!$O106,Table7[Product Type2],'POD Inventory Sum'!$AK$5)</f>
        <v>0</v>
      </c>
    </row>
    <row r="107" spans="5:39" x14ac:dyDescent="0.25">
      <c r="O107" s="50"/>
      <c r="P107" s="7"/>
      <c r="Q107" s="30">
        <f>SUMIFS(Table1913[Quantity],Table1913[Product Name],'POD Inventory Sum'!$O107)</f>
        <v>0</v>
      </c>
      <c r="S107" s="1">
        <f>SUMIFS(Table1913[Total Cost],Table1913[Product Name],'POD Inventory Sum'!$O107)</f>
        <v>0</v>
      </c>
      <c r="T107" s="7"/>
      <c r="U107" s="1">
        <f>SUMIFS(Table1913[Quantity Purchased],Table1913[Product Name],'POD Inventory Sum'!$O107)</f>
        <v>0</v>
      </c>
      <c r="W107" s="1">
        <f>SUMIFS(Table1913[Total Purchase
Cost],Table1913[Product Name],'POD Inventory Sum'!$O107)</f>
        <v>0</v>
      </c>
      <c r="X107" s="7"/>
      <c r="Y107" s="61">
        <f t="shared" si="14"/>
        <v>0</v>
      </c>
      <c r="AA107" s="61">
        <f t="shared" si="15"/>
        <v>0</v>
      </c>
      <c r="AB107" s="7"/>
      <c r="AC107" s="1">
        <f>SUMIFS(Table7[Quantity of 
Product Sold],Table7[Sale - Product Name],'POD Inventory Sum'!$O107,Table7[Product Type2],'POD Inventory Sum'!$AC$5)</f>
        <v>0</v>
      </c>
      <c r="AE107" s="1">
        <f>SUMIFS(Table7[Total Cost of
Goods Sold],Table7[Sale - Product Name],'POD Inventory Sum'!$O107,Table7[Product Type2],'POD Inventory Sum'!$AC$5)</f>
        <v>0</v>
      </c>
      <c r="AF107" s="7"/>
      <c r="AG107" s="1">
        <f>SUMIFS(Table17[Quantity2],Table17[Product Name],'POD Inventory Sum'!$O107,Table17[Product Type2],'POD Inventory Sum'!$AG$5)</f>
        <v>0</v>
      </c>
      <c r="AH107" t="str">
        <f t="shared" si="16"/>
        <v/>
      </c>
      <c r="AI107" s="1">
        <f>SUMIFS(Table17[Total out of Inventory],Table17[Product Name],'POD Inventory Sum'!$O107,Table17[Product Type2],'POD Inventory Sum'!$AG$5)</f>
        <v>0</v>
      </c>
      <c r="AJ107" s="7"/>
      <c r="AK107" s="1">
        <f>SUMIFS(Table7[Quantity
 Sold],Table7[Sale - Product Name],'POD Inventory Sum'!$O107,Table7[Product Type2],'POD Inventory Sum'!$AK$5)</f>
        <v>0</v>
      </c>
      <c r="AL107" t="str">
        <f t="shared" si="17"/>
        <v/>
      </c>
      <c r="AM107" s="1">
        <f>SUMIFS(Table7[Total 
Paid],Table7[Sale - Product Name],'POD Inventory Sum'!$O107,Table7[Product Type2],'POD Inventory Sum'!$AK$5)</f>
        <v>0</v>
      </c>
    </row>
    <row r="108" spans="5:39" x14ac:dyDescent="0.25">
      <c r="O108" s="50"/>
      <c r="P108" s="7"/>
      <c r="Q108" s="30">
        <f>SUMIFS(Table1913[Quantity],Table1913[Product Name],'POD Inventory Sum'!$O108)</f>
        <v>0</v>
      </c>
      <c r="S108" s="1">
        <f>SUMIFS(Table1913[Total Cost],Table1913[Product Name],'POD Inventory Sum'!$O108)</f>
        <v>0</v>
      </c>
      <c r="T108" s="7"/>
      <c r="U108" s="1">
        <f>SUMIFS(Table1913[Quantity Purchased],Table1913[Product Name],'POD Inventory Sum'!$O108)</f>
        <v>0</v>
      </c>
      <c r="W108" s="1">
        <f>SUMIFS(Table1913[Total Purchase
Cost],Table1913[Product Name],'POD Inventory Sum'!$O108)</f>
        <v>0</v>
      </c>
      <c r="X108" s="7"/>
      <c r="Y108" s="61">
        <f t="shared" si="14"/>
        <v>0</v>
      </c>
      <c r="AA108" s="61">
        <f t="shared" si="15"/>
        <v>0</v>
      </c>
      <c r="AB108" s="7"/>
      <c r="AC108" s="1">
        <f>SUMIFS(Table7[Quantity of 
Product Sold],Table7[Sale - Product Name],'POD Inventory Sum'!$O108,Table7[Product Type2],'POD Inventory Sum'!$AC$5)</f>
        <v>0</v>
      </c>
      <c r="AE108" s="1">
        <f>SUMIFS(Table7[Total Cost of
Goods Sold],Table7[Sale - Product Name],'POD Inventory Sum'!$O108,Table7[Product Type2],'POD Inventory Sum'!$AC$5)</f>
        <v>0</v>
      </c>
      <c r="AF108" s="7"/>
      <c r="AG108" s="1">
        <f>SUMIFS(Table17[Quantity2],Table17[Product Name],'POD Inventory Sum'!$O108,Table17[Product Type2],'POD Inventory Sum'!$AG$5)</f>
        <v>0</v>
      </c>
      <c r="AH108" t="str">
        <f t="shared" si="16"/>
        <v/>
      </c>
      <c r="AI108" s="1">
        <f>SUMIFS(Table17[Total out of Inventory],Table17[Product Name],'POD Inventory Sum'!$O108,Table17[Product Type2],'POD Inventory Sum'!$AG$5)</f>
        <v>0</v>
      </c>
      <c r="AJ108" s="7"/>
      <c r="AK108" s="1">
        <f>SUMIFS(Table7[Quantity
 Sold],Table7[Sale - Product Name],'POD Inventory Sum'!$O108,Table7[Product Type2],'POD Inventory Sum'!$AK$5)</f>
        <v>0</v>
      </c>
      <c r="AL108" t="str">
        <f t="shared" si="17"/>
        <v/>
      </c>
      <c r="AM108" s="1">
        <f>SUMIFS(Table7[Total 
Paid],Table7[Sale - Product Name],'POD Inventory Sum'!$O108,Table7[Product Type2],'POD Inventory Sum'!$AK$5)</f>
        <v>0</v>
      </c>
    </row>
    <row r="109" spans="5:39" x14ac:dyDescent="0.25">
      <c r="O109" s="50"/>
      <c r="P109" s="7"/>
      <c r="Q109" s="30">
        <f>SUMIFS(Table1913[Quantity],Table1913[Product Name],'POD Inventory Sum'!$O109)</f>
        <v>0</v>
      </c>
      <c r="S109" s="1">
        <f>SUMIFS(Table1913[Total Cost],Table1913[Product Name],'POD Inventory Sum'!$O109)</f>
        <v>0</v>
      </c>
      <c r="T109" s="7"/>
      <c r="U109" s="1">
        <f>SUMIFS(Table1913[Quantity Purchased],Table1913[Product Name],'POD Inventory Sum'!$O109)</f>
        <v>0</v>
      </c>
      <c r="W109" s="1">
        <f>SUMIFS(Table1913[Total Purchase
Cost],Table1913[Product Name],'POD Inventory Sum'!$O109)</f>
        <v>0</v>
      </c>
      <c r="X109" s="7"/>
      <c r="Y109" s="61">
        <f t="shared" si="14"/>
        <v>0</v>
      </c>
      <c r="AA109" s="61">
        <f t="shared" si="15"/>
        <v>0</v>
      </c>
      <c r="AB109" s="7"/>
      <c r="AC109" s="1">
        <f>SUMIFS(Table7[Quantity of 
Product Sold],Table7[Sale - Product Name],'POD Inventory Sum'!$O109,Table7[Product Type2],'POD Inventory Sum'!$AC$5)</f>
        <v>0</v>
      </c>
      <c r="AE109" s="1">
        <f>SUMIFS(Table7[Total Cost of
Goods Sold],Table7[Sale - Product Name],'POD Inventory Sum'!$O109,Table7[Product Type2],'POD Inventory Sum'!$AC$5)</f>
        <v>0</v>
      </c>
      <c r="AF109" s="7"/>
      <c r="AG109" s="1">
        <f>SUMIFS(Table17[Quantity2],Table17[Product Name],'POD Inventory Sum'!$O109,Table17[Product Type2],'POD Inventory Sum'!$AG$5)</f>
        <v>0</v>
      </c>
      <c r="AH109" t="str">
        <f t="shared" si="16"/>
        <v/>
      </c>
      <c r="AI109" s="1">
        <f>SUMIFS(Table17[Total out of Inventory],Table17[Product Name],'POD Inventory Sum'!$O109,Table17[Product Type2],'POD Inventory Sum'!$AG$5)</f>
        <v>0</v>
      </c>
      <c r="AJ109" s="7"/>
      <c r="AK109" s="1">
        <f>SUMIFS(Table7[Quantity
 Sold],Table7[Sale - Product Name],'POD Inventory Sum'!$O109,Table7[Product Type2],'POD Inventory Sum'!$AK$5)</f>
        <v>0</v>
      </c>
      <c r="AL109" t="str">
        <f t="shared" si="17"/>
        <v/>
      </c>
      <c r="AM109" s="1">
        <f>SUMIFS(Table7[Total 
Paid],Table7[Sale - Product Name],'POD Inventory Sum'!$O109,Table7[Product Type2],'POD Inventory Sum'!$AK$5)</f>
        <v>0</v>
      </c>
    </row>
    <row r="110" spans="5:39" x14ac:dyDescent="0.25">
      <c r="O110" s="50"/>
      <c r="P110" s="7"/>
      <c r="Q110" s="30">
        <f>SUMIFS(Table1913[Quantity],Table1913[Product Name],'POD Inventory Sum'!$O110)</f>
        <v>0</v>
      </c>
      <c r="S110" s="1">
        <f>SUMIFS(Table1913[Total Cost],Table1913[Product Name],'POD Inventory Sum'!$O110)</f>
        <v>0</v>
      </c>
      <c r="T110" s="7"/>
      <c r="U110" s="1">
        <f>SUMIFS(Table1913[Quantity Purchased],Table1913[Product Name],'POD Inventory Sum'!$O110)</f>
        <v>0</v>
      </c>
      <c r="W110" s="1">
        <f>SUMIFS(Table1913[Total Purchase
Cost],Table1913[Product Name],'POD Inventory Sum'!$O110)</f>
        <v>0</v>
      </c>
      <c r="X110" s="7"/>
      <c r="Y110" s="61">
        <f t="shared" si="14"/>
        <v>0</v>
      </c>
      <c r="AA110" s="61">
        <f t="shared" si="15"/>
        <v>0</v>
      </c>
      <c r="AB110" s="7"/>
      <c r="AC110" s="1">
        <f>SUMIFS(Table7[Quantity of 
Product Sold],Table7[Sale - Product Name],'POD Inventory Sum'!$O110,Table7[Product Type2],'POD Inventory Sum'!$AC$5)</f>
        <v>0</v>
      </c>
      <c r="AE110" s="1">
        <f>SUMIFS(Table7[Total Cost of
Goods Sold],Table7[Sale - Product Name],'POD Inventory Sum'!$O110,Table7[Product Type2],'POD Inventory Sum'!$AC$5)</f>
        <v>0</v>
      </c>
      <c r="AF110" s="7"/>
      <c r="AG110" s="1">
        <f>SUMIFS(Table17[Quantity2],Table17[Product Name],'POD Inventory Sum'!$O110,Table17[Product Type2],'POD Inventory Sum'!$AG$5)</f>
        <v>0</v>
      </c>
      <c r="AH110" t="str">
        <f t="shared" si="16"/>
        <v/>
      </c>
      <c r="AI110" s="1">
        <f>SUMIFS(Table17[Total out of Inventory],Table17[Product Name],'POD Inventory Sum'!$O110,Table17[Product Type2],'POD Inventory Sum'!$AG$5)</f>
        <v>0</v>
      </c>
      <c r="AJ110" s="7"/>
      <c r="AK110" s="1">
        <f>SUMIFS(Table7[Quantity
 Sold],Table7[Sale - Product Name],'POD Inventory Sum'!$O110,Table7[Product Type2],'POD Inventory Sum'!$AK$5)</f>
        <v>0</v>
      </c>
      <c r="AL110" t="str">
        <f t="shared" si="17"/>
        <v/>
      </c>
      <c r="AM110" s="1">
        <f>SUMIFS(Table7[Total 
Paid],Table7[Sale - Product Name],'POD Inventory Sum'!$O110,Table7[Product Type2],'POD Inventory Sum'!$AK$5)</f>
        <v>0</v>
      </c>
    </row>
    <row r="111" spans="5:39" x14ac:dyDescent="0.25">
      <c r="O111" s="50"/>
      <c r="P111" s="7"/>
      <c r="Q111" s="30">
        <f>SUMIFS(Table1913[Quantity],Table1913[Product Name],'POD Inventory Sum'!$O111)</f>
        <v>0</v>
      </c>
      <c r="S111" s="1">
        <f>SUMIFS(Table1913[Total Cost],Table1913[Product Name],'POD Inventory Sum'!$O111)</f>
        <v>0</v>
      </c>
      <c r="T111" s="7"/>
      <c r="U111" s="1">
        <f>SUMIFS(Table1913[Quantity Purchased],Table1913[Product Name],'POD Inventory Sum'!$O111)</f>
        <v>0</v>
      </c>
      <c r="W111" s="1">
        <f>SUMIFS(Table1913[Total Purchase
Cost],Table1913[Product Name],'POD Inventory Sum'!$O111)</f>
        <v>0</v>
      </c>
      <c r="X111" s="7"/>
      <c r="Y111" s="61">
        <f t="shared" si="14"/>
        <v>0</v>
      </c>
      <c r="AA111" s="61">
        <f t="shared" si="15"/>
        <v>0</v>
      </c>
      <c r="AB111" s="7"/>
      <c r="AC111" s="1">
        <f>SUMIFS(Table7[Quantity of 
Product Sold],Table7[Sale - Product Name],'POD Inventory Sum'!$O111,Table7[Product Type2],'POD Inventory Sum'!$AC$5)</f>
        <v>0</v>
      </c>
      <c r="AE111" s="1">
        <f>SUMIFS(Table7[Total Cost of
Goods Sold],Table7[Sale - Product Name],'POD Inventory Sum'!$O111,Table7[Product Type2],'POD Inventory Sum'!$AC$5)</f>
        <v>0</v>
      </c>
      <c r="AF111" s="7"/>
      <c r="AG111" s="1">
        <f>SUMIFS(Table17[Quantity2],Table17[Product Name],'POD Inventory Sum'!$O111,Table17[Product Type2],'POD Inventory Sum'!$AG$5)</f>
        <v>0</v>
      </c>
      <c r="AH111" t="str">
        <f t="shared" si="16"/>
        <v/>
      </c>
      <c r="AI111" s="1">
        <f>SUMIFS(Table17[Total out of Inventory],Table17[Product Name],'POD Inventory Sum'!$O111,Table17[Product Type2],'POD Inventory Sum'!$AG$5)</f>
        <v>0</v>
      </c>
      <c r="AJ111" s="7"/>
      <c r="AK111" s="1">
        <f>SUMIFS(Table7[Quantity
 Sold],Table7[Sale - Product Name],'POD Inventory Sum'!$O111,Table7[Product Type2],'POD Inventory Sum'!$AK$5)</f>
        <v>0</v>
      </c>
      <c r="AL111" t="str">
        <f t="shared" si="17"/>
        <v/>
      </c>
      <c r="AM111" s="1">
        <f>SUMIFS(Table7[Total 
Paid],Table7[Sale - Product Name],'POD Inventory Sum'!$O111,Table7[Product Type2],'POD Inventory Sum'!$AK$5)</f>
        <v>0</v>
      </c>
    </row>
    <row r="112" spans="5:39" x14ac:dyDescent="0.25">
      <c r="O112" s="50"/>
      <c r="P112" s="7"/>
      <c r="Q112" s="30">
        <f>SUMIFS(Table1913[Quantity],Table1913[Product Name],'POD Inventory Sum'!$O112)</f>
        <v>0</v>
      </c>
      <c r="S112" s="1">
        <f>SUMIFS(Table1913[Total Cost],Table1913[Product Name],'POD Inventory Sum'!$O112)</f>
        <v>0</v>
      </c>
      <c r="T112" s="7"/>
      <c r="U112" s="1">
        <f>SUMIFS(Table1913[Quantity Purchased],Table1913[Product Name],'POD Inventory Sum'!$O112)</f>
        <v>0</v>
      </c>
      <c r="W112" s="1">
        <f>SUMIFS(Table1913[Total Purchase
Cost],Table1913[Product Name],'POD Inventory Sum'!$O112)</f>
        <v>0</v>
      </c>
      <c r="X112" s="7"/>
      <c r="Y112" s="61">
        <f t="shared" si="14"/>
        <v>0</v>
      </c>
      <c r="AA112" s="61">
        <f t="shared" si="15"/>
        <v>0</v>
      </c>
      <c r="AB112" s="7"/>
      <c r="AC112" s="1">
        <f>SUMIFS(Table7[Quantity of 
Product Sold],Table7[Sale - Product Name],'POD Inventory Sum'!$O112,Table7[Product Type2],'POD Inventory Sum'!$AC$5)</f>
        <v>0</v>
      </c>
      <c r="AE112" s="1">
        <f>SUMIFS(Table7[Total Cost of
Goods Sold],Table7[Sale - Product Name],'POD Inventory Sum'!$O112,Table7[Product Type2],'POD Inventory Sum'!$AC$5)</f>
        <v>0</v>
      </c>
      <c r="AF112" s="7"/>
      <c r="AG112" s="1">
        <f>SUMIFS(Table17[Quantity2],Table17[Product Name],'POD Inventory Sum'!$O112,Table17[Product Type2],'POD Inventory Sum'!$AG$5)</f>
        <v>0</v>
      </c>
      <c r="AH112" t="str">
        <f t="shared" si="16"/>
        <v/>
      </c>
      <c r="AI112" s="1">
        <f>SUMIFS(Table17[Total out of Inventory],Table17[Product Name],'POD Inventory Sum'!$O112,Table17[Product Type2],'POD Inventory Sum'!$AG$5)</f>
        <v>0</v>
      </c>
      <c r="AJ112" s="7"/>
      <c r="AK112" s="1">
        <f>SUMIFS(Table7[Quantity
 Sold],Table7[Sale - Product Name],'POD Inventory Sum'!$O112,Table7[Product Type2],'POD Inventory Sum'!$AK$5)</f>
        <v>0</v>
      </c>
      <c r="AL112" t="str">
        <f t="shared" si="17"/>
        <v/>
      </c>
      <c r="AM112" s="1">
        <f>SUMIFS(Table7[Total 
Paid],Table7[Sale - Product Name],'POD Inventory Sum'!$O112,Table7[Product Type2],'POD Inventory Sum'!$AK$5)</f>
        <v>0</v>
      </c>
    </row>
    <row r="113" spans="1:39" x14ac:dyDescent="0.25">
      <c r="O113" s="50"/>
      <c r="P113" s="7"/>
      <c r="Q113" s="30">
        <f>SUMIFS(Table1913[Quantity],Table1913[Product Name],'POD Inventory Sum'!$O113)</f>
        <v>0</v>
      </c>
      <c r="S113" s="1">
        <f>SUMIFS(Table1913[Total Cost],Table1913[Product Name],'POD Inventory Sum'!$O113)</f>
        <v>0</v>
      </c>
      <c r="T113" s="7"/>
      <c r="U113" s="1">
        <f>SUMIFS(Table1913[Quantity Purchased],Table1913[Product Name],'POD Inventory Sum'!$O113)</f>
        <v>0</v>
      </c>
      <c r="W113" s="1">
        <f>SUMIFS(Table1913[Total Purchase
Cost],Table1913[Product Name],'POD Inventory Sum'!$O113)</f>
        <v>0</v>
      </c>
      <c r="X113" s="7"/>
      <c r="Y113" s="61">
        <f t="shared" si="14"/>
        <v>0</v>
      </c>
      <c r="AA113" s="61">
        <f t="shared" si="15"/>
        <v>0</v>
      </c>
      <c r="AB113" s="7"/>
      <c r="AC113" s="1">
        <f>SUMIFS(Table7[Quantity of 
Product Sold],Table7[Sale - Product Name],'POD Inventory Sum'!$O113,Table7[Product Type2],'POD Inventory Sum'!$AC$5)</f>
        <v>0</v>
      </c>
      <c r="AE113" s="1">
        <f>SUMIFS(Table7[Total Cost of
Goods Sold],Table7[Sale - Product Name],'POD Inventory Sum'!$O113,Table7[Product Type2],'POD Inventory Sum'!$AC$5)</f>
        <v>0</v>
      </c>
      <c r="AF113" s="7"/>
      <c r="AG113" s="1">
        <f>SUMIFS(Table17[Quantity2],Table17[Product Name],'POD Inventory Sum'!$O113,Table17[Product Type2],'POD Inventory Sum'!$AG$5)</f>
        <v>0</v>
      </c>
      <c r="AH113" t="str">
        <f t="shared" si="16"/>
        <v/>
      </c>
      <c r="AI113" s="1">
        <f>SUMIFS(Table17[Total out of Inventory],Table17[Product Name],'POD Inventory Sum'!$O113,Table17[Product Type2],'POD Inventory Sum'!$AG$5)</f>
        <v>0</v>
      </c>
      <c r="AJ113" s="7"/>
      <c r="AK113" s="1">
        <f>SUMIFS(Table7[Quantity
 Sold],Table7[Sale - Product Name],'POD Inventory Sum'!$O113,Table7[Product Type2],'POD Inventory Sum'!$AK$5)</f>
        <v>0</v>
      </c>
      <c r="AL113" t="str">
        <f t="shared" si="17"/>
        <v/>
      </c>
      <c r="AM113" s="1">
        <f>SUMIFS(Table7[Total 
Paid],Table7[Sale - Product Name],'POD Inventory Sum'!$O113,Table7[Product Type2],'POD Inventory Sum'!$AK$5)</f>
        <v>0</v>
      </c>
    </row>
    <row r="114" spans="1:39" x14ac:dyDescent="0.25">
      <c r="P114" s="7"/>
      <c r="Q114" s="30">
        <f>SUMIFS(Table1913[Quantity],Table1913[Product Name],'POD Inventory Sum'!$O114)</f>
        <v>0</v>
      </c>
      <c r="S114" s="1">
        <f>SUMIFS(Table1913[Total Cost],Table1913[Product Name],'POD Inventory Sum'!$O114)</f>
        <v>0</v>
      </c>
      <c r="T114" s="7"/>
      <c r="U114" s="1">
        <f>SUMIFS(Table1913[Quantity Purchased],Table1913[Product Name],'POD Inventory Sum'!$O114)</f>
        <v>0</v>
      </c>
      <c r="W114" s="1">
        <f>SUMIFS(Table1913[Total Purchase
Cost],Table1913[Product Name],'POD Inventory Sum'!$O114)</f>
        <v>0</v>
      </c>
      <c r="X114" s="7"/>
      <c r="Y114" s="61">
        <f t="shared" si="14"/>
        <v>0</v>
      </c>
      <c r="AA114" s="61">
        <f t="shared" si="15"/>
        <v>0</v>
      </c>
      <c r="AB114" s="7"/>
      <c r="AC114" s="1">
        <f>SUMIFS(Table7[Quantity of 
Product Sold],Table7[Sale - Product Name],'POD Inventory Sum'!$O114,Table7[Product Type2],'POD Inventory Sum'!$AC$5)</f>
        <v>0</v>
      </c>
      <c r="AE114" s="1">
        <f>SUMIFS(Table7[Total Cost of
Goods Sold],Table7[Sale - Product Name],'POD Inventory Sum'!$O114,Table7[Product Type2],'POD Inventory Sum'!$AC$5)</f>
        <v>0</v>
      </c>
      <c r="AF114" s="7"/>
      <c r="AG114" s="1">
        <f>SUMIFS(Table17[Quantity2],Table17[Product Name],'POD Inventory Sum'!$O114,Table17[Product Type2],'POD Inventory Sum'!$AG$5)</f>
        <v>0</v>
      </c>
      <c r="AH114" t="str">
        <f t="shared" si="16"/>
        <v/>
      </c>
      <c r="AI114" s="1">
        <f>SUMIFS(Table17[Total out of Inventory],Table17[Product Name],'POD Inventory Sum'!$O114,Table17[Product Type2],'POD Inventory Sum'!$AG$5)</f>
        <v>0</v>
      </c>
      <c r="AJ114" s="7"/>
      <c r="AK114" s="1">
        <f>SUMIFS(Table7[Quantity
 Sold],Table7[Sale - Product Name],'POD Inventory Sum'!$O114,Table7[Product Type2],'POD Inventory Sum'!$AK$5)</f>
        <v>0</v>
      </c>
      <c r="AL114" t="str">
        <f t="shared" si="17"/>
        <v/>
      </c>
      <c r="AM114" s="1">
        <f>SUMIFS(Table7[Total 
Paid],Table7[Sale - Product Name],'POD Inventory Sum'!$O114,Table7[Product Type2],'POD Inventory Sum'!$AK$5)</f>
        <v>0</v>
      </c>
    </row>
    <row r="115" spans="1:39" x14ac:dyDescent="0.25">
      <c r="P115" s="7"/>
      <c r="Q115" s="30">
        <f>SUMIFS(Table1913[Quantity],Table1913[Product Name],'POD Inventory Sum'!$O115)</f>
        <v>0</v>
      </c>
      <c r="S115" s="1">
        <f>SUMIFS(Table1913[Total Cost],Table1913[Product Name],'POD Inventory Sum'!$O115)</f>
        <v>0</v>
      </c>
      <c r="T115" s="7"/>
      <c r="U115" s="1">
        <f>SUMIFS(Table1913[Quantity Purchased],Table1913[Product Name],'POD Inventory Sum'!$O115)</f>
        <v>0</v>
      </c>
      <c r="W115" s="1">
        <f>SUMIFS(Table1913[Total Purchase
Cost],Table1913[Product Name],'POD Inventory Sum'!$O115)</f>
        <v>0</v>
      </c>
      <c r="X115" s="7"/>
      <c r="Y115" s="61">
        <f t="shared" si="14"/>
        <v>0</v>
      </c>
      <c r="AA115" s="61">
        <f t="shared" si="15"/>
        <v>0</v>
      </c>
      <c r="AB115" s="7"/>
      <c r="AC115" s="1">
        <f>SUMIFS(Table7[Quantity of 
Product Sold],Table7[Sale - Product Name],'POD Inventory Sum'!$O115,Table7[Product Type2],'POD Inventory Sum'!$AC$5)</f>
        <v>0</v>
      </c>
      <c r="AE115" s="1">
        <f>SUMIFS(Table7[Total Cost of
Goods Sold],Table7[Sale - Product Name],'POD Inventory Sum'!$O115,Table7[Product Type2],'POD Inventory Sum'!$AC$5)</f>
        <v>0</v>
      </c>
      <c r="AF115" s="7"/>
      <c r="AG115" s="1">
        <f>SUMIFS(Table17[Quantity2],Table17[Product Name],'POD Inventory Sum'!$O115,Table17[Product Type2],'POD Inventory Sum'!$AG$5)</f>
        <v>0</v>
      </c>
      <c r="AH115" t="str">
        <f t="shared" si="16"/>
        <v/>
      </c>
      <c r="AI115" s="1">
        <f>SUMIFS(Table17[Total out of Inventory],Table17[Product Name],'POD Inventory Sum'!$O115,Table17[Product Type2],'POD Inventory Sum'!$AG$5)</f>
        <v>0</v>
      </c>
      <c r="AJ115" s="7"/>
      <c r="AK115" s="1">
        <f>SUMIFS(Table7[Quantity
 Sold],Table7[Sale - Product Name],'POD Inventory Sum'!$O115,Table7[Product Type2],'POD Inventory Sum'!$AK$5)</f>
        <v>0</v>
      </c>
      <c r="AL115" t="str">
        <f t="shared" si="17"/>
        <v/>
      </c>
      <c r="AM115" s="1">
        <f>SUMIFS(Table7[Total 
Paid],Table7[Sale - Product Name],'POD Inventory Sum'!$O115,Table7[Product Type2],'POD Inventory Sum'!$AK$5)</f>
        <v>0</v>
      </c>
    </row>
    <row r="116" spans="1:39" x14ac:dyDescent="0.25">
      <c r="O116" s="50"/>
      <c r="P116" s="7"/>
      <c r="Q116" s="30">
        <f>SUMIFS(Table1913[Quantity],Table1913[Product Name],'POD Inventory Sum'!$O116)</f>
        <v>0</v>
      </c>
      <c r="S116" s="1">
        <f>SUMIFS(Table1913[Total Cost],Table1913[Product Name],'POD Inventory Sum'!$O116)</f>
        <v>0</v>
      </c>
      <c r="T116" s="7"/>
      <c r="U116" s="1">
        <f>SUMIFS(Table1913[Quantity Purchased],Table1913[Product Name],'POD Inventory Sum'!$O116)</f>
        <v>0</v>
      </c>
      <c r="W116" s="1">
        <f>SUMIFS(Table1913[Total Purchase
Cost],Table1913[Product Name],'POD Inventory Sum'!$O116)</f>
        <v>0</v>
      </c>
      <c r="X116" s="7"/>
      <c r="Y116" s="61">
        <f t="shared" si="14"/>
        <v>0</v>
      </c>
      <c r="AA116" s="61">
        <f t="shared" si="15"/>
        <v>0</v>
      </c>
      <c r="AB116" s="7"/>
      <c r="AC116" s="1">
        <f>SUMIFS(Table7[Quantity of 
Product Sold],Table7[Sale - Product Name],'POD Inventory Sum'!$O116,Table7[Product Type2],'POD Inventory Sum'!$AC$5)</f>
        <v>0</v>
      </c>
      <c r="AE116" s="1">
        <f>SUMIFS(Table7[Total Cost of
Goods Sold],Table7[Sale - Product Name],'POD Inventory Sum'!$O116,Table7[Product Type2],'POD Inventory Sum'!$AC$5)</f>
        <v>0</v>
      </c>
      <c r="AF116" s="7"/>
      <c r="AG116" s="1">
        <f>SUMIFS(Table17[Quantity2],Table17[Product Name],'POD Inventory Sum'!$O116,Table17[Product Type2],'POD Inventory Sum'!$AG$5)</f>
        <v>0</v>
      </c>
      <c r="AH116" t="str">
        <f t="shared" si="16"/>
        <v/>
      </c>
      <c r="AI116" s="1">
        <f>SUMIFS(Table17[Total out of Inventory],Table17[Product Name],'POD Inventory Sum'!$O116,Table17[Product Type2],'POD Inventory Sum'!$AG$5)</f>
        <v>0</v>
      </c>
      <c r="AJ116" s="7"/>
      <c r="AK116" s="1">
        <f>SUMIFS(Table7[Quantity
 Sold],Table7[Sale - Product Name],'POD Inventory Sum'!$O116,Table7[Product Type2],'POD Inventory Sum'!$AK$5)</f>
        <v>0</v>
      </c>
      <c r="AL116" t="str">
        <f t="shared" si="17"/>
        <v/>
      </c>
      <c r="AM116" s="1">
        <f>SUMIFS(Table7[Total 
Paid],Table7[Sale - Product Name],'POD Inventory Sum'!$O116,Table7[Product Type2],'POD Inventory Sum'!$AK$5)</f>
        <v>0</v>
      </c>
    </row>
    <row r="117" spans="1:39" x14ac:dyDescent="0.25">
      <c r="O117" s="50"/>
      <c r="P117" s="7"/>
      <c r="Q117" s="30">
        <f>SUMIFS(Table1913[Quantity],Table1913[Product Name],'POD Inventory Sum'!$O117)</f>
        <v>0</v>
      </c>
      <c r="S117" s="1">
        <f>SUMIFS(Table1913[Total Cost],Table1913[Product Name],'POD Inventory Sum'!$O117)</f>
        <v>0</v>
      </c>
      <c r="T117" s="7"/>
      <c r="U117" s="1">
        <f>SUMIFS(Table1913[Quantity Purchased],Table1913[Product Name],'POD Inventory Sum'!$O117)</f>
        <v>0</v>
      </c>
      <c r="W117" s="1">
        <f>SUMIFS(Table1913[Total Purchase
Cost],Table1913[Product Name],'POD Inventory Sum'!$O117)</f>
        <v>0</v>
      </c>
      <c r="X117" s="7"/>
      <c r="Y117" s="61">
        <f t="shared" si="14"/>
        <v>0</v>
      </c>
      <c r="AA117" s="61">
        <f t="shared" si="15"/>
        <v>0</v>
      </c>
      <c r="AB117" s="7"/>
      <c r="AC117" s="1">
        <f>SUMIFS(Table7[Quantity of 
Product Sold],Table7[Sale - Product Name],'POD Inventory Sum'!$O117,Table7[Product Type2],'POD Inventory Sum'!$AC$5)</f>
        <v>0</v>
      </c>
      <c r="AE117" s="1">
        <f>SUMIFS(Table7[Total Cost of
Goods Sold],Table7[Sale - Product Name],'POD Inventory Sum'!$O117,Table7[Product Type2],'POD Inventory Sum'!$AC$5)</f>
        <v>0</v>
      </c>
      <c r="AF117" s="7"/>
      <c r="AG117" s="1">
        <f>SUMIFS(Table17[Quantity2],Table17[Product Name],'POD Inventory Sum'!$O117,Table17[Product Type2],'POD Inventory Sum'!$AG$5)</f>
        <v>0</v>
      </c>
      <c r="AH117" t="str">
        <f t="shared" si="16"/>
        <v/>
      </c>
      <c r="AI117" s="1">
        <f>SUMIFS(Table17[Total out of Inventory],Table17[Product Name],'POD Inventory Sum'!$O117,Table17[Product Type2],'POD Inventory Sum'!$AG$5)</f>
        <v>0</v>
      </c>
      <c r="AJ117" s="7"/>
      <c r="AK117" s="1">
        <f>SUMIFS(Table7[Quantity
 Sold],Table7[Sale - Product Name],'POD Inventory Sum'!$O117,Table7[Product Type2],'POD Inventory Sum'!$AK$5)</f>
        <v>0</v>
      </c>
      <c r="AL117" t="str">
        <f t="shared" si="17"/>
        <v/>
      </c>
      <c r="AM117" s="1">
        <f>SUMIFS(Table7[Total 
Paid],Table7[Sale - Product Name],'POD Inventory Sum'!$O117,Table7[Product Type2],'POD Inventory Sum'!$AK$5)</f>
        <v>0</v>
      </c>
    </row>
    <row r="118" spans="1:39" x14ac:dyDescent="0.25">
      <c r="O118" s="50"/>
      <c r="P118" s="7"/>
      <c r="Q118" s="30">
        <f>SUMIFS(Table1913[Quantity],Table1913[Product Name],'POD Inventory Sum'!$O118)</f>
        <v>0</v>
      </c>
      <c r="S118" s="1">
        <f>SUMIFS(Table1913[Total Cost],Table1913[Product Name],'POD Inventory Sum'!$O118)</f>
        <v>0</v>
      </c>
      <c r="T118" s="7"/>
      <c r="U118" s="1">
        <f>SUMIFS(Table1913[Quantity Purchased],Table1913[Product Name],'POD Inventory Sum'!$O118)</f>
        <v>0</v>
      </c>
      <c r="W118" s="1">
        <f>SUMIFS(Table1913[Total Purchase
Cost],Table1913[Product Name],'POD Inventory Sum'!$O118)</f>
        <v>0</v>
      </c>
      <c r="X118" s="7"/>
      <c r="Y118" s="61">
        <f t="shared" si="14"/>
        <v>0</v>
      </c>
      <c r="AA118" s="61">
        <f t="shared" si="15"/>
        <v>0</v>
      </c>
      <c r="AB118" s="7"/>
      <c r="AC118" s="1">
        <f>SUMIFS(Table7[Quantity of 
Product Sold],Table7[Sale - Product Name],'POD Inventory Sum'!$O118,Table7[Product Type2],'POD Inventory Sum'!$AC$5)</f>
        <v>0</v>
      </c>
      <c r="AE118" s="1">
        <f>SUMIFS(Table7[Total Cost of
Goods Sold],Table7[Sale - Product Name],'POD Inventory Sum'!$O118,Table7[Product Type2],'POD Inventory Sum'!$AC$5)</f>
        <v>0</v>
      </c>
      <c r="AF118" s="7"/>
      <c r="AG118" s="1">
        <f>SUMIFS(Table17[Quantity2],Table17[Product Name],'POD Inventory Sum'!$O118,Table17[Product Type2],'POD Inventory Sum'!$AG$5)</f>
        <v>0</v>
      </c>
      <c r="AH118" t="str">
        <f t="shared" si="16"/>
        <v/>
      </c>
      <c r="AI118" s="1">
        <f>SUMIFS(Table17[Total out of Inventory],Table17[Product Name],'POD Inventory Sum'!$O118,Table17[Product Type2],'POD Inventory Sum'!$AG$5)</f>
        <v>0</v>
      </c>
      <c r="AJ118" s="7"/>
      <c r="AK118" s="1">
        <f>SUMIFS(Table7[Quantity
 Sold],Table7[Sale - Product Name],'POD Inventory Sum'!$O118,Table7[Product Type2],'POD Inventory Sum'!$AK$5)</f>
        <v>0</v>
      </c>
      <c r="AL118" t="str">
        <f t="shared" si="17"/>
        <v/>
      </c>
      <c r="AM118" s="1">
        <f>SUMIFS(Table7[Total 
Paid],Table7[Sale - Product Name],'POD Inventory Sum'!$O118,Table7[Product Type2],'POD Inventory Sum'!$AK$5)</f>
        <v>0</v>
      </c>
    </row>
    <row r="119" spans="1:39" x14ac:dyDescent="0.25">
      <c r="O119" s="50"/>
      <c r="P119" s="7"/>
      <c r="Q119" s="30">
        <f>SUMIFS(Table1913[Quantity],Table1913[Product Name],'POD Inventory Sum'!$O119)</f>
        <v>0</v>
      </c>
      <c r="S119" s="1">
        <f>SUMIFS(Table1913[Total Cost],Table1913[Product Name],'POD Inventory Sum'!$O119)</f>
        <v>0</v>
      </c>
      <c r="T119" s="7"/>
      <c r="U119" s="1">
        <f>SUMIFS(Table1913[Quantity Purchased],Table1913[Product Name],'POD Inventory Sum'!$O119)</f>
        <v>0</v>
      </c>
      <c r="W119" s="1">
        <f>SUMIFS(Table1913[Total Purchase
Cost],Table1913[Product Name],'POD Inventory Sum'!$O119)</f>
        <v>0</v>
      </c>
      <c r="X119" s="7"/>
      <c r="Y119" s="61">
        <f t="shared" si="14"/>
        <v>0</v>
      </c>
      <c r="AA119" s="61">
        <f t="shared" si="15"/>
        <v>0</v>
      </c>
      <c r="AB119" s="7"/>
      <c r="AC119" s="1">
        <f>SUMIFS(Table7[Quantity of 
Product Sold],Table7[Sale - Product Name],'POD Inventory Sum'!$O119,Table7[Product Type2],'POD Inventory Sum'!$AC$5)</f>
        <v>0</v>
      </c>
      <c r="AE119" s="1">
        <f>SUMIFS(Table7[Total Cost of
Goods Sold],Table7[Sale - Product Name],'POD Inventory Sum'!$O119,Table7[Product Type2],'POD Inventory Sum'!$AC$5)</f>
        <v>0</v>
      </c>
      <c r="AF119" s="7"/>
      <c r="AG119" s="1">
        <f>SUMIFS(Table17[Quantity2],Table17[Product Name],'POD Inventory Sum'!$O119,Table17[Product Type2],'POD Inventory Sum'!$AG$5)</f>
        <v>0</v>
      </c>
      <c r="AH119" t="str">
        <f t="shared" si="16"/>
        <v/>
      </c>
      <c r="AI119" s="1">
        <f>SUMIFS(Table17[Total out of Inventory],Table17[Product Name],'POD Inventory Sum'!$O119,Table17[Product Type2],'POD Inventory Sum'!$AG$5)</f>
        <v>0</v>
      </c>
      <c r="AJ119" s="7"/>
      <c r="AK119" s="1">
        <f>SUMIFS(Table7[Quantity
 Sold],Table7[Sale - Product Name],'POD Inventory Sum'!$O119,Table7[Product Type2],'POD Inventory Sum'!$AK$5)</f>
        <v>0</v>
      </c>
      <c r="AL119" t="str">
        <f t="shared" si="17"/>
        <v/>
      </c>
      <c r="AM119" s="1">
        <f>SUMIFS(Table7[Total 
Paid],Table7[Sale - Product Name],'POD Inventory Sum'!$O119,Table7[Product Type2],'POD Inventory Sum'!$AK$5)</f>
        <v>0</v>
      </c>
    </row>
    <row r="120" spans="1:39" x14ac:dyDescent="0.25">
      <c r="O120" s="75"/>
      <c r="P120" s="7"/>
      <c r="Q120" s="30">
        <f>SUMIFS(Table1913[Quantity],Table1913[Product Name],'POD Inventory Sum'!$O120)</f>
        <v>0</v>
      </c>
      <c r="S120" s="1">
        <f>SUMIFS(Table1913[Total Cost],Table1913[Product Name],'POD Inventory Sum'!$O120)</f>
        <v>0</v>
      </c>
      <c r="T120" s="7"/>
      <c r="U120" s="1">
        <f>SUMIFS(Table1913[Quantity Purchased],Table1913[Product Name],'POD Inventory Sum'!$O120)</f>
        <v>0</v>
      </c>
      <c r="W120" s="1">
        <f>SUMIFS(Table1913[Total Purchase
Cost],Table1913[Product Name],'POD Inventory Sum'!$O120)</f>
        <v>0</v>
      </c>
      <c r="X120" s="7"/>
      <c r="Y120" s="61">
        <f t="shared" si="14"/>
        <v>0</v>
      </c>
      <c r="AA120" s="61">
        <f t="shared" si="15"/>
        <v>0</v>
      </c>
      <c r="AB120" s="7"/>
      <c r="AC120" s="1">
        <f>SUMIFS(Table7[Quantity of 
Product Sold],Table7[Sale - Product Name],'POD Inventory Sum'!$O120,Table7[Product Type2],'POD Inventory Sum'!$AC$5)</f>
        <v>0</v>
      </c>
      <c r="AE120" s="1">
        <f>SUMIFS(Table7[Total Cost of
Goods Sold],Table7[Sale - Product Name],'POD Inventory Sum'!$O120,Table7[Product Type2],'POD Inventory Sum'!$AC$5)</f>
        <v>0</v>
      </c>
      <c r="AF120" s="7"/>
      <c r="AG120" s="1">
        <f>SUMIFS(Table17[Quantity2],Table17[Product Name],'POD Inventory Sum'!$O120,Table17[Product Type2],'POD Inventory Sum'!$AG$5)</f>
        <v>0</v>
      </c>
      <c r="AH120" t="str">
        <f t="shared" si="16"/>
        <v/>
      </c>
      <c r="AI120" s="1">
        <f>SUMIFS(Table17[Total out of Inventory],Table17[Product Name],'POD Inventory Sum'!$O120,Table17[Product Type2],'POD Inventory Sum'!$AG$5)</f>
        <v>0</v>
      </c>
      <c r="AJ120" s="7"/>
      <c r="AK120" s="1">
        <f>SUMIFS(Table7[Quantity
 Sold],Table7[Sale - Product Name],'POD Inventory Sum'!$O120,Table7[Product Type2],'POD Inventory Sum'!$AK$5)</f>
        <v>0</v>
      </c>
      <c r="AL120" t="str">
        <f t="shared" si="17"/>
        <v/>
      </c>
      <c r="AM120" s="1">
        <f>SUMIFS(Table7[Total 
Paid],Table7[Sale - Product Name],'POD Inventory Sum'!$O120,Table7[Product Type2],'POD Inventory Sum'!$AK$5)</f>
        <v>0</v>
      </c>
    </row>
    <row r="121" spans="1:39" x14ac:dyDescent="0.25">
      <c r="G121" s="49"/>
      <c r="O121" s="50"/>
      <c r="P121" s="7"/>
      <c r="Q121" s="30">
        <f>SUMIFS(Table1913[Quantity],Table1913[Product Name],'POD Inventory Sum'!$O121)</f>
        <v>0</v>
      </c>
      <c r="S121" s="1">
        <f>SUMIFS(Table1913[Total Cost],Table1913[Product Name],'POD Inventory Sum'!$O121)</f>
        <v>0</v>
      </c>
      <c r="T121" s="7"/>
      <c r="U121" s="1">
        <f>SUMIFS(Table1913[Quantity Purchased],Table1913[Product Name],'POD Inventory Sum'!$O121)</f>
        <v>0</v>
      </c>
      <c r="W121" s="1">
        <f>SUMIFS(Table1913[Total Purchase
Cost],Table1913[Product Name],'POD Inventory Sum'!$O121)</f>
        <v>0</v>
      </c>
      <c r="X121" s="7"/>
      <c r="Y121" s="61">
        <f t="shared" si="14"/>
        <v>0</v>
      </c>
      <c r="AA121" s="61">
        <f t="shared" si="15"/>
        <v>0</v>
      </c>
      <c r="AB121" s="7"/>
      <c r="AC121" s="1">
        <f>SUMIFS(Table7[Quantity of 
Product Sold],Table7[Sale - Product Name],'POD Inventory Sum'!$O121,Table7[Product Type2],'POD Inventory Sum'!$AC$5)</f>
        <v>0</v>
      </c>
      <c r="AE121" s="1">
        <f>SUMIFS(Table7[Total Cost of
Goods Sold],Table7[Sale - Product Name],'POD Inventory Sum'!$O121,Table7[Product Type2],'POD Inventory Sum'!$AC$5)</f>
        <v>0</v>
      </c>
      <c r="AF121" s="7"/>
      <c r="AG121" s="1">
        <f>SUMIFS(Table17[Quantity2],Table17[Product Name],'POD Inventory Sum'!$O121,Table17[Product Type2],'POD Inventory Sum'!$AG$5)</f>
        <v>0</v>
      </c>
      <c r="AH121" t="str">
        <f t="shared" si="16"/>
        <v/>
      </c>
      <c r="AI121" s="1">
        <f>SUMIFS(Table17[Total out of Inventory],Table17[Product Name],'POD Inventory Sum'!$O121,Table17[Product Type2],'POD Inventory Sum'!$AG$5)</f>
        <v>0</v>
      </c>
      <c r="AJ121" s="7"/>
      <c r="AK121" s="1">
        <f>SUMIFS(Table7[Quantity
 Sold],Table7[Sale - Product Name],'POD Inventory Sum'!$O121,Table7[Product Type2],'POD Inventory Sum'!$AK$5)</f>
        <v>0</v>
      </c>
      <c r="AL121" t="str">
        <f t="shared" si="17"/>
        <v/>
      </c>
      <c r="AM121" s="1">
        <f>SUMIFS(Table7[Total 
Paid],Table7[Sale - Product Name],'POD Inventory Sum'!$O121,Table7[Product Type2],'POD Inventory Sum'!$AK$5)</f>
        <v>0</v>
      </c>
    </row>
    <row r="122" spans="1:39" x14ac:dyDescent="0.25">
      <c r="O122" s="75"/>
      <c r="P122" s="7"/>
      <c r="Q122" s="30">
        <f>SUMIFS(Table1913[Quantity],Table1913[Product Name],'POD Inventory Sum'!$O122)</f>
        <v>0</v>
      </c>
      <c r="S122" s="1">
        <f>SUMIFS(Table1913[Total Cost],Table1913[Product Name],'POD Inventory Sum'!$O122)</f>
        <v>0</v>
      </c>
      <c r="T122" s="7"/>
      <c r="U122" s="1">
        <f>SUMIFS(Table1913[Quantity Purchased],Table1913[Product Name],'POD Inventory Sum'!$O122)</f>
        <v>0</v>
      </c>
      <c r="W122" s="1">
        <f>SUMIFS(Table1913[Total Purchase
Cost],Table1913[Product Name],'POD Inventory Sum'!$O122)</f>
        <v>0</v>
      </c>
      <c r="X122" s="7"/>
      <c r="Y122" s="61">
        <f t="shared" si="14"/>
        <v>0</v>
      </c>
      <c r="AA122" s="61">
        <f t="shared" si="15"/>
        <v>0</v>
      </c>
      <c r="AB122" s="7"/>
      <c r="AC122" s="1">
        <f>SUMIFS(Table7[Quantity of 
Product Sold],Table7[Sale - Product Name],'POD Inventory Sum'!$O122,Table7[Product Type2],'POD Inventory Sum'!$AC$5)</f>
        <v>0</v>
      </c>
      <c r="AE122" s="1">
        <f>SUMIFS(Table7[Total Cost of
Goods Sold],Table7[Sale - Product Name],'POD Inventory Sum'!$O122,Table7[Product Type2],'POD Inventory Sum'!$AC$5)</f>
        <v>0</v>
      </c>
      <c r="AF122" s="7"/>
      <c r="AG122" s="1">
        <f>SUMIFS(Table17[Quantity2],Table17[Product Name],'POD Inventory Sum'!$O122,Table17[Product Type2],'POD Inventory Sum'!$AG$5)</f>
        <v>0</v>
      </c>
      <c r="AH122" t="str">
        <f t="shared" si="16"/>
        <v/>
      </c>
      <c r="AI122" s="1">
        <f>SUMIFS(Table17[Total out of Inventory],Table17[Product Name],'POD Inventory Sum'!$O122,Table17[Product Type2],'POD Inventory Sum'!$AG$5)</f>
        <v>0</v>
      </c>
      <c r="AJ122" s="7"/>
      <c r="AK122" s="1">
        <f>SUMIFS(Table7[Quantity
 Sold],Table7[Sale - Product Name],'POD Inventory Sum'!$O122,Table7[Product Type2],'POD Inventory Sum'!$AK$5)</f>
        <v>0</v>
      </c>
      <c r="AL122" t="str">
        <f t="shared" si="17"/>
        <v/>
      </c>
      <c r="AM122" s="1">
        <f>SUMIFS(Table7[Total 
Paid],Table7[Sale - Product Name],'POD Inventory Sum'!$O122,Table7[Product Type2],'POD Inventory Sum'!$AK$5)</f>
        <v>0</v>
      </c>
    </row>
    <row r="123" spans="1:39" s="53" customFormat="1" x14ac:dyDescent="0.25">
      <c r="O123" s="75"/>
      <c r="P123" s="65"/>
      <c r="Q123" s="30">
        <f>SUMIFS(Table1913[Quantity],Table1913[Product Name],'POD Inventory Sum'!$O123)</f>
        <v>0</v>
      </c>
      <c r="R123"/>
      <c r="S123" s="1">
        <f>SUMIFS(Table1913[Total Cost],Table1913[Product Name],'POD Inventory Sum'!$O123)</f>
        <v>0</v>
      </c>
      <c r="T123" s="7"/>
      <c r="U123" s="1">
        <f>SUMIFS(Table1913[Quantity Purchased],Table1913[Product Name],'POD Inventory Sum'!$O123)</f>
        <v>0</v>
      </c>
      <c r="V123"/>
      <c r="W123" s="1">
        <f>SUMIFS(Table1913[Total Purchase
Cost],Table1913[Product Name],'POD Inventory Sum'!$O123)</f>
        <v>0</v>
      </c>
      <c r="X123" s="7"/>
      <c r="Y123" s="61">
        <f t="shared" si="14"/>
        <v>0</v>
      </c>
      <c r="Z123"/>
      <c r="AA123" s="61">
        <f t="shared" si="15"/>
        <v>0</v>
      </c>
      <c r="AB123" s="7"/>
      <c r="AC123" s="1">
        <f>SUMIFS(Table7[Quantity of 
Product Sold],Table7[Sale - Product Name],'POD Inventory Sum'!$O123,Table7[Product Type2],'POD Inventory Sum'!$AC$5)</f>
        <v>0</v>
      </c>
      <c r="AD123"/>
      <c r="AE123" s="1">
        <f>SUMIFS(Table7[Total Cost of
Goods Sold],Table7[Sale - Product Name],'POD Inventory Sum'!$O123,Table7[Product Type2],'POD Inventory Sum'!$AC$5)</f>
        <v>0</v>
      </c>
      <c r="AF123" s="7"/>
      <c r="AG123" s="1">
        <f>SUMIFS(Table17[Quantity2],Table17[Product Name],'POD Inventory Sum'!$O123,Table17[Product Type2],'POD Inventory Sum'!$AG$5)</f>
        <v>0</v>
      </c>
      <c r="AH123" t="str">
        <f t="shared" si="16"/>
        <v/>
      </c>
      <c r="AI123" s="1">
        <f>SUMIFS(Table17[Total out of Inventory],Table17[Product Name],'POD Inventory Sum'!$O123,Table17[Product Type2],'POD Inventory Sum'!$AG$5)</f>
        <v>0</v>
      </c>
      <c r="AJ123" s="7"/>
      <c r="AK123" s="1">
        <f>SUMIFS(Table7[Quantity
 Sold],Table7[Sale - Product Name],'POD Inventory Sum'!$O123,Table7[Product Type2],'POD Inventory Sum'!$AK$5)</f>
        <v>0</v>
      </c>
      <c r="AL123" t="str">
        <f t="shared" si="17"/>
        <v/>
      </c>
      <c r="AM123" s="1">
        <f>SUMIFS(Table7[Total 
Paid],Table7[Sale - Product Name],'POD Inventory Sum'!$O123,Table7[Product Type2],'POD Inventory Sum'!$AK$5)</f>
        <v>0</v>
      </c>
    </row>
    <row r="124" spans="1:39" s="53" customFormat="1" x14ac:dyDescent="0.25">
      <c r="A124"/>
      <c r="B124"/>
      <c r="O124" s="75"/>
      <c r="P124" s="65"/>
      <c r="Q124" s="30">
        <f>SUMIFS(Table1913[Quantity],Table1913[Product Name],'POD Inventory Sum'!$O124)</f>
        <v>0</v>
      </c>
      <c r="R124"/>
      <c r="S124" s="1">
        <f>SUMIFS(Table1913[Total Cost],Table1913[Product Name],'POD Inventory Sum'!$O124)</f>
        <v>0</v>
      </c>
      <c r="T124" s="7"/>
      <c r="U124" s="1">
        <f>SUMIFS(Table1913[Quantity Purchased],Table1913[Product Name],'POD Inventory Sum'!$O124)</f>
        <v>0</v>
      </c>
      <c r="V124"/>
      <c r="W124" s="1">
        <f>SUMIFS(Table1913[Total Purchase
Cost],Table1913[Product Name],'POD Inventory Sum'!$O124)</f>
        <v>0</v>
      </c>
      <c r="X124" s="7"/>
      <c r="Y124" s="61">
        <f t="shared" si="14"/>
        <v>0</v>
      </c>
      <c r="Z124"/>
      <c r="AA124" s="61">
        <f t="shared" si="15"/>
        <v>0</v>
      </c>
      <c r="AB124" s="7"/>
      <c r="AC124" s="1">
        <f>SUMIFS(Table7[Quantity of 
Product Sold],Table7[Sale - Product Name],'POD Inventory Sum'!$O124,Table7[Product Type2],'POD Inventory Sum'!$AC$5)</f>
        <v>0</v>
      </c>
      <c r="AD124"/>
      <c r="AE124" s="1">
        <f>SUMIFS(Table7[Total Cost of
Goods Sold],Table7[Sale - Product Name],'POD Inventory Sum'!$O124,Table7[Product Type2],'POD Inventory Sum'!$AC$5)</f>
        <v>0</v>
      </c>
      <c r="AF124" s="7"/>
      <c r="AG124" s="1">
        <f>SUMIFS(Table17[Quantity2],Table17[Product Name],'POD Inventory Sum'!$O124,Table17[Product Type2],'POD Inventory Sum'!$AG$5)</f>
        <v>0</v>
      </c>
      <c r="AH124" t="str">
        <f t="shared" si="16"/>
        <v/>
      </c>
      <c r="AI124" s="1">
        <f>SUMIFS(Table17[Total out of Inventory],Table17[Product Name],'POD Inventory Sum'!$O124,Table17[Product Type2],'POD Inventory Sum'!$AG$5)</f>
        <v>0</v>
      </c>
      <c r="AJ124" s="7"/>
      <c r="AK124" s="1">
        <f>SUMIFS(Table7[Quantity
 Sold],Table7[Sale - Product Name],'POD Inventory Sum'!$O124,Table7[Product Type2],'POD Inventory Sum'!$AK$5)</f>
        <v>0</v>
      </c>
      <c r="AL124" t="str">
        <f t="shared" si="17"/>
        <v/>
      </c>
      <c r="AM124" s="1">
        <f>SUMIFS(Table7[Total 
Paid],Table7[Sale - Product Name],'POD Inventory Sum'!$O124,Table7[Product Type2],'POD Inventory Sum'!$AK$5)</f>
        <v>0</v>
      </c>
    </row>
    <row r="125" spans="1:39" x14ac:dyDescent="0.25">
      <c r="O125" s="50"/>
      <c r="P125" s="7"/>
      <c r="Q125" s="30">
        <f>SUMIFS(Table1913[Quantity],Table1913[Product Name],'POD Inventory Sum'!$O125)</f>
        <v>0</v>
      </c>
      <c r="S125" s="1">
        <f>SUMIFS(Table1913[Total Cost],Table1913[Product Name],'POD Inventory Sum'!$O125)</f>
        <v>0</v>
      </c>
      <c r="T125" s="7"/>
      <c r="U125" s="1">
        <f>SUMIFS(Table1913[Quantity Purchased],Table1913[Product Name],'POD Inventory Sum'!$O125)</f>
        <v>0</v>
      </c>
      <c r="W125" s="1">
        <f>SUMIFS(Table1913[Total Purchase
Cost],Table1913[Product Name],'POD Inventory Sum'!$O125)</f>
        <v>0</v>
      </c>
      <c r="X125" s="7"/>
      <c r="Y125" s="61">
        <f t="shared" si="14"/>
        <v>0</v>
      </c>
      <c r="AA125" s="61">
        <f t="shared" si="15"/>
        <v>0</v>
      </c>
      <c r="AB125" s="7"/>
      <c r="AC125" s="1">
        <f>SUMIFS(Table7[Quantity of 
Product Sold],Table7[Sale - Product Name],'POD Inventory Sum'!$O125,Table7[Product Type2],'POD Inventory Sum'!$AC$5)</f>
        <v>0</v>
      </c>
      <c r="AE125" s="1">
        <f>SUMIFS(Table7[Total Cost of
Goods Sold],Table7[Sale - Product Name],'POD Inventory Sum'!$O125,Table7[Product Type2],'POD Inventory Sum'!$AC$5)</f>
        <v>0</v>
      </c>
      <c r="AF125" s="7"/>
      <c r="AG125" s="1">
        <f>SUMIFS(Table17[Quantity2],Table17[Product Name],'POD Inventory Sum'!$O125,Table17[Product Type2],'POD Inventory Sum'!$AG$5)</f>
        <v>0</v>
      </c>
      <c r="AH125" t="str">
        <f t="shared" si="16"/>
        <v/>
      </c>
      <c r="AI125" s="1">
        <f>SUMIFS(Table17[Total out of Inventory],Table17[Product Name],'POD Inventory Sum'!$O125,Table17[Product Type2],'POD Inventory Sum'!$AG$5)</f>
        <v>0</v>
      </c>
      <c r="AJ125" s="7"/>
      <c r="AK125" s="1">
        <f>SUMIFS(Table7[Quantity
 Sold],Table7[Sale - Product Name],'POD Inventory Sum'!$O125,Table7[Product Type2],'POD Inventory Sum'!$AK$5)</f>
        <v>0</v>
      </c>
      <c r="AL125" t="str">
        <f t="shared" si="17"/>
        <v/>
      </c>
      <c r="AM125" s="1">
        <f>SUMIFS(Table7[Total 
Paid],Table7[Sale - Product Name],'POD Inventory Sum'!$O125,Table7[Product Type2],'POD Inventory Sum'!$AK$5)</f>
        <v>0</v>
      </c>
    </row>
    <row r="126" spans="1:39" x14ac:dyDescent="0.25">
      <c r="E126" s="4"/>
      <c r="P126" s="7"/>
      <c r="Q126" s="30">
        <f>SUMIFS(Table1913[Quantity],Table1913[Product Name],'POD Inventory Sum'!$O126)</f>
        <v>0</v>
      </c>
      <c r="S126" s="1">
        <f>SUMIFS(Table1913[Total Cost],Table1913[Product Name],'POD Inventory Sum'!$O126)</f>
        <v>0</v>
      </c>
      <c r="T126" s="7"/>
      <c r="U126" s="1">
        <f>SUMIFS(Table1913[Quantity Purchased],Table1913[Product Name],'POD Inventory Sum'!$O126)</f>
        <v>0</v>
      </c>
      <c r="W126" s="1">
        <f>SUMIFS(Table1913[Total Purchase
Cost],Table1913[Product Name],'POD Inventory Sum'!$O126)</f>
        <v>0</v>
      </c>
      <c r="X126" s="7"/>
      <c r="Y126" s="61">
        <f t="shared" si="14"/>
        <v>0</v>
      </c>
      <c r="AA126" s="61">
        <f t="shared" si="15"/>
        <v>0</v>
      </c>
      <c r="AB126" s="7"/>
      <c r="AC126" s="1">
        <f>SUMIFS(Table7[Quantity of 
Product Sold],Table7[Sale - Product Name],'POD Inventory Sum'!$O126,Table7[Product Type2],'POD Inventory Sum'!$AC$5)</f>
        <v>0</v>
      </c>
      <c r="AE126" s="1">
        <f>SUMIFS(Table7[Total Cost of
Goods Sold],Table7[Sale - Product Name],'POD Inventory Sum'!$O126,Table7[Product Type2],'POD Inventory Sum'!$AC$5)</f>
        <v>0</v>
      </c>
      <c r="AF126" s="7"/>
      <c r="AG126" s="1">
        <f>SUMIFS(Table17[Quantity2],Table17[Product Name],'POD Inventory Sum'!$O126,Table17[Product Type2],'POD Inventory Sum'!$AG$5)</f>
        <v>0</v>
      </c>
      <c r="AH126" t="str">
        <f t="shared" si="16"/>
        <v/>
      </c>
      <c r="AI126" s="1">
        <f>SUMIFS(Table17[Total out of Inventory],Table17[Product Name],'POD Inventory Sum'!$O126,Table17[Product Type2],'POD Inventory Sum'!$AG$5)</f>
        <v>0</v>
      </c>
      <c r="AJ126" s="7"/>
      <c r="AK126" s="1">
        <f>SUMIFS(Table7[Quantity
 Sold],Table7[Sale - Product Name],'POD Inventory Sum'!$O126,Table7[Product Type2],'POD Inventory Sum'!$AK$5)</f>
        <v>0</v>
      </c>
      <c r="AL126" t="str">
        <f t="shared" si="17"/>
        <v/>
      </c>
      <c r="AM126" s="1">
        <f>SUMIFS(Table7[Total 
Paid],Table7[Sale - Product Name],'POD Inventory Sum'!$O126,Table7[Product Type2],'POD Inventory Sum'!$AK$5)</f>
        <v>0</v>
      </c>
    </row>
    <row r="127" spans="1:39" x14ac:dyDescent="0.25">
      <c r="A127" s="53"/>
      <c r="E127" s="4"/>
      <c r="G127" s="77"/>
      <c r="P127" s="7"/>
      <c r="Q127" s="30">
        <f>SUMIFS(Table1913[Quantity],Table1913[Product Name],'POD Inventory Sum'!$O127)</f>
        <v>0</v>
      </c>
      <c r="S127" s="1">
        <f>SUMIFS(Table1913[Total Cost],Table1913[Product Name],'POD Inventory Sum'!$O127)</f>
        <v>0</v>
      </c>
      <c r="T127" s="7"/>
      <c r="U127" s="1">
        <f>SUMIFS(Table1913[Quantity Purchased],Table1913[Product Name],'POD Inventory Sum'!$O127)</f>
        <v>0</v>
      </c>
      <c r="W127" s="1">
        <f>SUMIFS(Table1913[Total Purchase
Cost],Table1913[Product Name],'POD Inventory Sum'!$O127)</f>
        <v>0</v>
      </c>
      <c r="X127" s="7"/>
      <c r="Y127" s="61">
        <f t="shared" si="14"/>
        <v>0</v>
      </c>
      <c r="AA127" s="61">
        <f t="shared" si="15"/>
        <v>0</v>
      </c>
      <c r="AB127" s="7"/>
      <c r="AC127" s="1">
        <f>SUMIFS(Table7[Quantity of 
Product Sold],Table7[Sale - Product Name],'POD Inventory Sum'!$O127,Table7[Product Type2],'POD Inventory Sum'!$AC$5)</f>
        <v>0</v>
      </c>
      <c r="AE127" s="1">
        <f>SUMIFS(Table7[Total Cost of
Goods Sold],Table7[Sale - Product Name],'POD Inventory Sum'!$O127,Table7[Product Type2],'POD Inventory Sum'!$AC$5)</f>
        <v>0</v>
      </c>
      <c r="AF127" s="7"/>
      <c r="AG127" s="1">
        <f>SUMIFS(Table17[Quantity2],Table17[Product Name],'POD Inventory Sum'!$O127,Table17[Product Type2],'POD Inventory Sum'!$AG$5)</f>
        <v>0</v>
      </c>
      <c r="AH127" t="str">
        <f t="shared" si="16"/>
        <v/>
      </c>
      <c r="AI127" s="1">
        <f>SUMIFS(Table17[Total out of Inventory],Table17[Product Name],'POD Inventory Sum'!$O127,Table17[Product Type2],'POD Inventory Sum'!$AG$5)</f>
        <v>0</v>
      </c>
      <c r="AJ127" s="7"/>
      <c r="AK127" s="1">
        <f>SUMIFS(Table7[Quantity
 Sold],Table7[Sale - Product Name],'POD Inventory Sum'!$O127,Table7[Product Type2],'POD Inventory Sum'!$AK$5)</f>
        <v>0</v>
      </c>
      <c r="AL127" t="str">
        <f t="shared" si="17"/>
        <v/>
      </c>
      <c r="AM127" s="1">
        <f>SUMIFS(Table7[Total 
Paid],Table7[Sale - Product Name],'POD Inventory Sum'!$O127,Table7[Product Type2],'POD Inventory Sum'!$AK$5)</f>
        <v>0</v>
      </c>
    </row>
    <row r="128" spans="1:39" x14ac:dyDescent="0.25">
      <c r="E128" s="4"/>
      <c r="P128" s="7"/>
      <c r="Q128" s="30">
        <f>SUMIFS(Table1913[Quantity],Table1913[Product Name],'POD Inventory Sum'!$O128)</f>
        <v>0</v>
      </c>
      <c r="S128" s="1">
        <f>SUMIFS(Table1913[Total Cost],Table1913[Product Name],'POD Inventory Sum'!$O128)</f>
        <v>0</v>
      </c>
      <c r="T128" s="7"/>
      <c r="U128" s="1">
        <f>SUMIFS(Table1913[Quantity Purchased],Table1913[Product Name],'POD Inventory Sum'!$O128)</f>
        <v>0</v>
      </c>
      <c r="W128" s="1">
        <f>SUMIFS(Table1913[Total Purchase
Cost],Table1913[Product Name],'POD Inventory Sum'!$O128)</f>
        <v>0</v>
      </c>
      <c r="X128" s="7"/>
      <c r="Y128" s="61">
        <f t="shared" si="14"/>
        <v>0</v>
      </c>
      <c r="AA128" s="61">
        <f t="shared" si="15"/>
        <v>0</v>
      </c>
      <c r="AB128" s="7"/>
      <c r="AC128" s="1">
        <f>SUMIFS(Table7[Quantity of 
Product Sold],Table7[Sale - Product Name],'POD Inventory Sum'!$O128,Table7[Product Type2],'POD Inventory Sum'!$AC$5)</f>
        <v>0</v>
      </c>
      <c r="AE128" s="1">
        <f>SUMIFS(Table7[Total Cost of
Goods Sold],Table7[Sale - Product Name],'POD Inventory Sum'!$O128,Table7[Product Type2],'POD Inventory Sum'!$AC$5)</f>
        <v>0</v>
      </c>
      <c r="AF128" s="7"/>
      <c r="AG128" s="1">
        <f>SUMIFS(Table17[Quantity2],Table17[Product Name],'POD Inventory Sum'!$O128,Table17[Product Type2],'POD Inventory Sum'!$AG$5)</f>
        <v>0</v>
      </c>
      <c r="AH128" t="str">
        <f t="shared" si="16"/>
        <v/>
      </c>
      <c r="AI128" s="1">
        <f>SUMIFS(Table17[Total out of Inventory],Table17[Product Name],'POD Inventory Sum'!$O128,Table17[Product Type2],'POD Inventory Sum'!$AG$5)</f>
        <v>0</v>
      </c>
      <c r="AJ128" s="7"/>
      <c r="AK128" s="1">
        <f>SUMIFS(Table7[Quantity
 Sold],Table7[Sale - Product Name],'POD Inventory Sum'!$O128,Table7[Product Type2],'POD Inventory Sum'!$AK$5)</f>
        <v>0</v>
      </c>
      <c r="AL128" t="str">
        <f t="shared" si="17"/>
        <v/>
      </c>
      <c r="AM128" s="1">
        <f>SUMIFS(Table7[Total 
Paid],Table7[Sale - Product Name],'POD Inventory Sum'!$O128,Table7[Product Type2],'POD Inventory Sum'!$AK$5)</f>
        <v>0</v>
      </c>
    </row>
    <row r="129" spans="2:39" x14ac:dyDescent="0.25">
      <c r="E129" s="4"/>
      <c r="P129" s="7"/>
      <c r="Q129" s="30">
        <f>SUMIFS(Table1913[Quantity],Table1913[Product Name],'POD Inventory Sum'!$O129)</f>
        <v>0</v>
      </c>
      <c r="S129" s="1">
        <f>SUMIFS(Table1913[Total Cost],Table1913[Product Name],'POD Inventory Sum'!$O129)</f>
        <v>0</v>
      </c>
      <c r="T129" s="7"/>
      <c r="U129" s="1">
        <f>SUMIFS(Table1913[Quantity Purchased],Table1913[Product Name],'POD Inventory Sum'!$O129)</f>
        <v>0</v>
      </c>
      <c r="W129" s="1">
        <f>SUMIFS(Table1913[Total Purchase
Cost],Table1913[Product Name],'POD Inventory Sum'!$O129)</f>
        <v>0</v>
      </c>
      <c r="X129" s="7"/>
      <c r="Y129" s="61">
        <f t="shared" si="14"/>
        <v>0</v>
      </c>
      <c r="AA129" s="61">
        <f t="shared" si="15"/>
        <v>0</v>
      </c>
      <c r="AB129" s="7"/>
      <c r="AC129" s="1">
        <f>SUMIFS(Table7[Quantity of 
Product Sold],Table7[Sale - Product Name],'POD Inventory Sum'!$O129,Table7[Product Type2],'POD Inventory Sum'!$AC$5)</f>
        <v>0</v>
      </c>
      <c r="AE129" s="1">
        <f>SUMIFS(Table7[Total Cost of
Goods Sold],Table7[Sale - Product Name],'POD Inventory Sum'!$O129,Table7[Product Type2],'POD Inventory Sum'!$AC$5)</f>
        <v>0</v>
      </c>
      <c r="AF129" s="7"/>
      <c r="AG129" s="1">
        <f>SUMIFS(Table17[Quantity2],Table17[Product Name],'POD Inventory Sum'!$O129,Table17[Product Type2],'POD Inventory Sum'!$AG$5)</f>
        <v>0</v>
      </c>
      <c r="AH129" t="str">
        <f t="shared" si="16"/>
        <v/>
      </c>
      <c r="AI129" s="1">
        <f>SUMIFS(Table17[Total out of Inventory],Table17[Product Name],'POD Inventory Sum'!$O129,Table17[Product Type2],'POD Inventory Sum'!$AG$5)</f>
        <v>0</v>
      </c>
      <c r="AJ129" s="7"/>
      <c r="AK129" s="1">
        <f>SUMIFS(Table7[Quantity
 Sold],Table7[Sale - Product Name],'POD Inventory Sum'!$O129,Table7[Product Type2],'POD Inventory Sum'!$AK$5)</f>
        <v>0</v>
      </c>
      <c r="AL129" t="str">
        <f t="shared" si="17"/>
        <v/>
      </c>
      <c r="AM129" s="1">
        <f>SUMIFS(Table7[Total 
Paid],Table7[Sale - Product Name],'POD Inventory Sum'!$O129,Table7[Product Type2],'POD Inventory Sum'!$AK$5)</f>
        <v>0</v>
      </c>
    </row>
    <row r="130" spans="2:39" x14ac:dyDescent="0.25">
      <c r="P130" s="7"/>
      <c r="Q130" s="30">
        <f>SUMIFS(Table1913[Quantity],Table1913[Product Name],'POD Inventory Sum'!$O130)</f>
        <v>0</v>
      </c>
      <c r="S130" s="1">
        <f>SUMIFS(Table1913[Total Cost],Table1913[Product Name],'POD Inventory Sum'!$O130)</f>
        <v>0</v>
      </c>
      <c r="T130" s="7"/>
      <c r="U130" s="1">
        <f>SUMIFS(Table1913[Quantity Purchased],Table1913[Product Name],'POD Inventory Sum'!$O130)</f>
        <v>0</v>
      </c>
      <c r="W130" s="1">
        <f>SUMIFS(Table1913[Total Purchase
Cost],Table1913[Product Name],'POD Inventory Sum'!$O130)</f>
        <v>0</v>
      </c>
      <c r="X130" s="7"/>
      <c r="Y130" s="61">
        <f t="shared" si="14"/>
        <v>0</v>
      </c>
      <c r="AA130" s="61">
        <f t="shared" si="15"/>
        <v>0</v>
      </c>
      <c r="AB130" s="7"/>
      <c r="AC130" s="1">
        <f>SUMIFS(Table7[Quantity of 
Product Sold],Table7[Sale - Product Name],'POD Inventory Sum'!$O130,Table7[Product Type2],'POD Inventory Sum'!$AC$5)</f>
        <v>0</v>
      </c>
      <c r="AE130" s="1">
        <f>SUMIFS(Table7[Total Cost of
Goods Sold],Table7[Sale - Product Name],'POD Inventory Sum'!$O130,Table7[Product Type2],'POD Inventory Sum'!$AC$5)</f>
        <v>0</v>
      </c>
      <c r="AF130" s="7"/>
      <c r="AG130" s="1">
        <f>SUMIFS(Table17[Quantity2],Table17[Product Name],'POD Inventory Sum'!$O130,Table17[Product Type2],'POD Inventory Sum'!$AG$5)</f>
        <v>0</v>
      </c>
      <c r="AH130" t="str">
        <f t="shared" si="16"/>
        <v/>
      </c>
      <c r="AI130" s="1">
        <f>SUMIFS(Table17[Total out of Inventory],Table17[Product Name],'POD Inventory Sum'!$O130,Table17[Product Type2],'POD Inventory Sum'!$AG$5)</f>
        <v>0</v>
      </c>
      <c r="AJ130" s="7"/>
      <c r="AK130" s="1">
        <f>SUMIFS(Table7[Quantity
 Sold],Table7[Sale - Product Name],'POD Inventory Sum'!$O130,Table7[Product Type2],'POD Inventory Sum'!$AK$5)</f>
        <v>0</v>
      </c>
      <c r="AL130" t="str">
        <f t="shared" si="17"/>
        <v/>
      </c>
      <c r="AM130" s="1">
        <f>SUMIFS(Table7[Total 
Paid],Table7[Sale - Product Name],'POD Inventory Sum'!$O130,Table7[Product Type2],'POD Inventory Sum'!$AK$5)</f>
        <v>0</v>
      </c>
    </row>
    <row r="131" spans="2:39" x14ac:dyDescent="0.25">
      <c r="P131" s="7"/>
      <c r="Q131" s="30">
        <f>SUMIFS(Table1913[Quantity],Table1913[Product Name],'POD Inventory Sum'!$O131)</f>
        <v>0</v>
      </c>
      <c r="S131" s="1">
        <f>SUMIFS(Table1913[Total Cost],Table1913[Product Name],'POD Inventory Sum'!$O131)</f>
        <v>0</v>
      </c>
      <c r="T131" s="7"/>
      <c r="U131" s="1">
        <f>SUMIFS(Table1913[Quantity Purchased],Table1913[Product Name],'POD Inventory Sum'!$O131)</f>
        <v>0</v>
      </c>
      <c r="W131" s="1">
        <f>SUMIFS(Table1913[Total Purchase
Cost],Table1913[Product Name],'POD Inventory Sum'!$O131)</f>
        <v>0</v>
      </c>
      <c r="X131" s="7"/>
      <c r="Y131" s="61">
        <f t="shared" si="14"/>
        <v>0</v>
      </c>
      <c r="AA131" s="61">
        <f t="shared" si="15"/>
        <v>0</v>
      </c>
      <c r="AB131" s="7"/>
      <c r="AC131" s="1">
        <f>SUMIFS(Table7[Quantity of 
Product Sold],Table7[Sale - Product Name],'POD Inventory Sum'!$O131,Table7[Product Type2],'POD Inventory Sum'!$AC$5)</f>
        <v>0</v>
      </c>
      <c r="AE131" s="1">
        <f>SUMIFS(Table7[Total Cost of
Goods Sold],Table7[Sale - Product Name],'POD Inventory Sum'!$O131,Table7[Product Type2],'POD Inventory Sum'!$AC$5)</f>
        <v>0</v>
      </c>
      <c r="AF131" s="7"/>
      <c r="AG131" s="1">
        <f>SUMIFS(Table17[Quantity2],Table17[Product Name],'POD Inventory Sum'!$O131,Table17[Product Type2],'POD Inventory Sum'!$AG$5)</f>
        <v>0</v>
      </c>
      <c r="AH131" t="str">
        <f t="shared" si="16"/>
        <v/>
      </c>
      <c r="AI131" s="1">
        <f>SUMIFS(Table17[Total out of Inventory],Table17[Product Name],'POD Inventory Sum'!$O131,Table17[Product Type2],'POD Inventory Sum'!$AG$5)</f>
        <v>0</v>
      </c>
      <c r="AJ131" s="7"/>
      <c r="AK131" s="1">
        <f>SUMIFS(Table7[Quantity
 Sold],Table7[Sale - Product Name],'POD Inventory Sum'!$O131,Table7[Product Type2],'POD Inventory Sum'!$AK$5)</f>
        <v>0</v>
      </c>
      <c r="AL131" t="str">
        <f t="shared" si="17"/>
        <v/>
      </c>
      <c r="AM131" s="1">
        <f>SUMIFS(Table7[Total 
Paid],Table7[Sale - Product Name],'POD Inventory Sum'!$O131,Table7[Product Type2],'POD Inventory Sum'!$AK$5)</f>
        <v>0</v>
      </c>
    </row>
    <row r="132" spans="2:39" x14ac:dyDescent="0.25">
      <c r="P132" s="7"/>
      <c r="Q132" s="30">
        <f>SUMIFS(Table1913[Quantity],Table1913[Product Name],'POD Inventory Sum'!$O132)</f>
        <v>0</v>
      </c>
      <c r="S132" s="1">
        <f>SUMIFS(Table1913[Total Cost],Table1913[Product Name],'POD Inventory Sum'!$O132)</f>
        <v>0</v>
      </c>
      <c r="T132" s="7"/>
      <c r="U132" s="1">
        <f>SUMIFS(Table1913[Quantity Purchased],Table1913[Product Name],'POD Inventory Sum'!$O132)</f>
        <v>0</v>
      </c>
      <c r="W132" s="1">
        <f>SUMIFS(Table1913[Total Purchase
Cost],Table1913[Product Name],'POD Inventory Sum'!$O132)</f>
        <v>0</v>
      </c>
      <c r="X132" s="7"/>
      <c r="Y132" s="61">
        <f t="shared" si="14"/>
        <v>0</v>
      </c>
      <c r="AA132" s="61">
        <f t="shared" si="15"/>
        <v>0</v>
      </c>
      <c r="AB132" s="7"/>
      <c r="AC132" s="1">
        <f>SUMIFS(Table7[Quantity of 
Product Sold],Table7[Sale - Product Name],'POD Inventory Sum'!$O132,Table7[Product Type2],'POD Inventory Sum'!$AC$5)</f>
        <v>0</v>
      </c>
      <c r="AE132" s="1">
        <f>SUMIFS(Table7[Total Cost of
Goods Sold],Table7[Sale - Product Name],'POD Inventory Sum'!$O132,Table7[Product Type2],'POD Inventory Sum'!$AC$5)</f>
        <v>0</v>
      </c>
      <c r="AF132" s="7"/>
      <c r="AG132" s="1">
        <f>SUMIFS(Table17[Quantity2],Table17[Product Name],'POD Inventory Sum'!$O132,Table17[Product Type2],'POD Inventory Sum'!$AG$5)</f>
        <v>0</v>
      </c>
      <c r="AH132" t="str">
        <f t="shared" si="16"/>
        <v/>
      </c>
      <c r="AI132" s="1">
        <f>SUMIFS(Table17[Total out of Inventory],Table17[Product Name],'POD Inventory Sum'!$O132,Table17[Product Type2],'POD Inventory Sum'!$AG$5)</f>
        <v>0</v>
      </c>
      <c r="AJ132" s="7"/>
      <c r="AK132" s="1">
        <f>SUMIFS(Table7[Quantity
 Sold],Table7[Sale - Product Name],'POD Inventory Sum'!$O132,Table7[Product Type2],'POD Inventory Sum'!$AK$5)</f>
        <v>0</v>
      </c>
      <c r="AL132" t="str">
        <f t="shared" si="17"/>
        <v/>
      </c>
      <c r="AM132" s="1">
        <f>SUMIFS(Table7[Total 
Paid],Table7[Sale - Product Name],'POD Inventory Sum'!$O132,Table7[Product Type2],'POD Inventory Sum'!$AK$5)</f>
        <v>0</v>
      </c>
    </row>
    <row r="133" spans="2:39" x14ac:dyDescent="0.25">
      <c r="P133" s="7"/>
      <c r="Q133" s="30">
        <f>SUMIFS(Table1913[Quantity],Table1913[Product Name],'POD Inventory Sum'!$O133)</f>
        <v>0</v>
      </c>
      <c r="S133" s="1">
        <f>SUMIFS(Table1913[Total Cost],Table1913[Product Name],'POD Inventory Sum'!$O133)</f>
        <v>0</v>
      </c>
      <c r="T133" s="7"/>
      <c r="U133" s="1">
        <f>SUMIFS(Table1913[Quantity Purchased],Table1913[Product Name],'POD Inventory Sum'!$O133)</f>
        <v>0</v>
      </c>
      <c r="W133" s="1">
        <f>SUMIFS(Table1913[Total Purchase
Cost],Table1913[Product Name],'POD Inventory Sum'!$O133)</f>
        <v>0</v>
      </c>
      <c r="X133" s="7"/>
      <c r="Y133" s="61">
        <f t="shared" si="14"/>
        <v>0</v>
      </c>
      <c r="AA133" s="61">
        <f t="shared" si="15"/>
        <v>0</v>
      </c>
      <c r="AB133" s="7"/>
      <c r="AC133" s="1">
        <f>SUMIFS(Table7[Quantity of 
Product Sold],Table7[Sale - Product Name],'POD Inventory Sum'!$O133,Table7[Product Type2],'POD Inventory Sum'!$AC$5)</f>
        <v>0</v>
      </c>
      <c r="AE133" s="1">
        <f>SUMIFS(Table7[Total Cost of
Goods Sold],Table7[Sale - Product Name],'POD Inventory Sum'!$O133,Table7[Product Type2],'POD Inventory Sum'!$AC$5)</f>
        <v>0</v>
      </c>
      <c r="AF133" s="7"/>
      <c r="AG133" s="1">
        <f>SUMIFS(Table17[Quantity2],Table17[Product Name],'POD Inventory Sum'!$O133,Table17[Product Type2],'POD Inventory Sum'!$AG$5)</f>
        <v>0</v>
      </c>
      <c r="AH133" t="str">
        <f t="shared" si="16"/>
        <v/>
      </c>
      <c r="AI133" s="1">
        <f>SUMIFS(Table17[Total out of Inventory],Table17[Product Name],'POD Inventory Sum'!$O133,Table17[Product Type2],'POD Inventory Sum'!$AG$5)</f>
        <v>0</v>
      </c>
      <c r="AJ133" s="7"/>
      <c r="AK133" s="1">
        <f>SUMIFS(Table7[Quantity
 Sold],Table7[Sale - Product Name],'POD Inventory Sum'!$O133,Table7[Product Type2],'POD Inventory Sum'!$AK$5)</f>
        <v>0</v>
      </c>
      <c r="AL133" t="str">
        <f t="shared" si="17"/>
        <v/>
      </c>
      <c r="AM133" s="1">
        <f>SUMIFS(Table7[Total 
Paid],Table7[Sale - Product Name],'POD Inventory Sum'!$O133,Table7[Product Type2],'POD Inventory Sum'!$AK$5)</f>
        <v>0</v>
      </c>
    </row>
    <row r="134" spans="2:39" x14ac:dyDescent="0.25">
      <c r="P134" s="7"/>
      <c r="Q134" s="30">
        <f>SUMIFS(Table1913[Quantity],Table1913[Product Name],'POD Inventory Sum'!$O134)</f>
        <v>0</v>
      </c>
      <c r="S134" s="1">
        <f>SUMIFS(Table1913[Total Cost],Table1913[Product Name],'POD Inventory Sum'!$O134)</f>
        <v>0</v>
      </c>
      <c r="T134" s="7"/>
      <c r="U134" s="1">
        <f>SUMIFS(Table1913[Quantity Purchased],Table1913[Product Name],'POD Inventory Sum'!$O134)</f>
        <v>0</v>
      </c>
      <c r="W134" s="1">
        <f>SUMIFS(Table1913[Total Purchase
Cost],Table1913[Product Name],'POD Inventory Sum'!$O134)</f>
        <v>0</v>
      </c>
      <c r="X134" s="7"/>
      <c r="Y134" s="61">
        <f t="shared" si="14"/>
        <v>0</v>
      </c>
      <c r="AA134" s="61">
        <f t="shared" si="15"/>
        <v>0</v>
      </c>
      <c r="AB134" s="7"/>
      <c r="AC134" s="1">
        <f>SUMIFS(Table7[Quantity of 
Product Sold],Table7[Sale - Product Name],'POD Inventory Sum'!$O134,Table7[Product Type2],'POD Inventory Sum'!$AC$5)</f>
        <v>0</v>
      </c>
      <c r="AE134" s="1">
        <f>SUMIFS(Table7[Total Cost of
Goods Sold],Table7[Sale - Product Name],'POD Inventory Sum'!$O134,Table7[Product Type2],'POD Inventory Sum'!$AC$5)</f>
        <v>0</v>
      </c>
      <c r="AF134" s="7"/>
      <c r="AG134" s="1">
        <f>SUMIFS(Table17[Quantity2],Table17[Product Name],'POD Inventory Sum'!$O134,Table17[Product Type2],'POD Inventory Sum'!$AG$5)</f>
        <v>0</v>
      </c>
      <c r="AH134" t="str">
        <f t="shared" si="16"/>
        <v/>
      </c>
      <c r="AI134" s="1">
        <f>SUMIFS(Table17[Total out of Inventory],Table17[Product Name],'POD Inventory Sum'!$O134,Table17[Product Type2],'POD Inventory Sum'!$AG$5)</f>
        <v>0</v>
      </c>
      <c r="AJ134" s="7"/>
      <c r="AK134" s="1">
        <f>SUMIFS(Table7[Quantity
 Sold],Table7[Sale - Product Name],'POD Inventory Sum'!$O134,Table7[Product Type2],'POD Inventory Sum'!$AK$5)</f>
        <v>0</v>
      </c>
      <c r="AL134" t="str">
        <f t="shared" si="17"/>
        <v/>
      </c>
      <c r="AM134" s="1">
        <f>SUMIFS(Table7[Total 
Paid],Table7[Sale - Product Name],'POD Inventory Sum'!$O134,Table7[Product Type2],'POD Inventory Sum'!$AK$5)</f>
        <v>0</v>
      </c>
    </row>
    <row r="135" spans="2:39" x14ac:dyDescent="0.25">
      <c r="B135" s="50"/>
      <c r="C135" s="50"/>
      <c r="D135" s="50"/>
      <c r="E135" s="50"/>
      <c r="F135" s="53"/>
      <c r="G135" s="49"/>
      <c r="O135" s="50"/>
      <c r="P135" s="7"/>
      <c r="Q135" s="30">
        <f>SUMIFS(Table1913[Quantity],Table1913[Product Name],'POD Inventory Sum'!$O135)</f>
        <v>0</v>
      </c>
      <c r="S135" s="1">
        <f>SUMIFS(Table1913[Total Cost],Table1913[Product Name],'POD Inventory Sum'!$O135)</f>
        <v>0</v>
      </c>
      <c r="T135" s="7"/>
      <c r="U135" s="1">
        <f>SUMIFS(Table1913[Quantity Purchased],Table1913[Product Name],'POD Inventory Sum'!$O135)</f>
        <v>0</v>
      </c>
      <c r="W135" s="1">
        <f>SUMIFS(Table1913[Total Purchase
Cost],Table1913[Product Name],'POD Inventory Sum'!$O135)</f>
        <v>0</v>
      </c>
      <c r="X135" s="7"/>
      <c r="Y135" s="61">
        <f t="shared" si="14"/>
        <v>0</v>
      </c>
      <c r="AA135" s="61">
        <f t="shared" si="15"/>
        <v>0</v>
      </c>
      <c r="AB135" s="7"/>
      <c r="AC135" s="1">
        <f>SUMIFS(Table7[Quantity of 
Product Sold],Table7[Sale - Product Name],'POD Inventory Sum'!$O135,Table7[Product Type2],'POD Inventory Sum'!$AC$5)</f>
        <v>0</v>
      </c>
      <c r="AE135" s="1">
        <f>SUMIFS(Table7[Total Cost of
Goods Sold],Table7[Sale - Product Name],'POD Inventory Sum'!$O135,Table7[Product Type2],'POD Inventory Sum'!$AC$5)</f>
        <v>0</v>
      </c>
      <c r="AF135" s="7"/>
      <c r="AG135" s="1">
        <f>SUMIFS(Table17[Quantity2],Table17[Product Name],'POD Inventory Sum'!$O135,Table17[Product Type2],'POD Inventory Sum'!$AG$5)</f>
        <v>0</v>
      </c>
      <c r="AH135" t="str">
        <f t="shared" si="16"/>
        <v/>
      </c>
      <c r="AI135" s="1">
        <f>SUMIFS(Table17[Total out of Inventory],Table17[Product Name],'POD Inventory Sum'!$O135,Table17[Product Type2],'POD Inventory Sum'!$AG$5)</f>
        <v>0</v>
      </c>
      <c r="AJ135" s="7"/>
      <c r="AK135" s="1">
        <f>SUMIFS(Table7[Quantity
 Sold],Table7[Sale - Product Name],'POD Inventory Sum'!$O135,Table7[Product Type2],'POD Inventory Sum'!$AK$5)</f>
        <v>0</v>
      </c>
      <c r="AL135" t="str">
        <f t="shared" si="17"/>
        <v/>
      </c>
      <c r="AM135" s="1">
        <f>SUMIFS(Table7[Total 
Paid],Table7[Sale - Product Name],'POD Inventory Sum'!$O135,Table7[Product Type2],'POD Inventory Sum'!$AK$5)</f>
        <v>0</v>
      </c>
    </row>
    <row r="136" spans="2:39" x14ac:dyDescent="0.25">
      <c r="O136" s="50"/>
      <c r="P136" s="7"/>
      <c r="Q136" s="30">
        <f>SUMIFS(Table1913[Quantity],Table1913[Product Name],'POD Inventory Sum'!$O136)</f>
        <v>0</v>
      </c>
      <c r="S136" s="1">
        <f>SUMIFS(Table1913[Total Cost],Table1913[Product Name],'POD Inventory Sum'!$O136)</f>
        <v>0</v>
      </c>
      <c r="T136" s="7"/>
      <c r="U136" s="1">
        <f>SUMIFS(Table1913[Quantity Purchased],Table1913[Product Name],'POD Inventory Sum'!$O136)</f>
        <v>0</v>
      </c>
      <c r="W136" s="1">
        <f>SUMIFS(Table1913[Total Purchase
Cost],Table1913[Product Name],'POD Inventory Sum'!$O136)</f>
        <v>0</v>
      </c>
      <c r="X136" s="7"/>
      <c r="Y136" s="61">
        <f t="shared" si="14"/>
        <v>0</v>
      </c>
      <c r="AA136" s="61">
        <f t="shared" si="15"/>
        <v>0</v>
      </c>
      <c r="AB136" s="7"/>
      <c r="AC136" s="1">
        <f>SUMIFS(Table7[Quantity of 
Product Sold],Table7[Sale - Product Name],'POD Inventory Sum'!$O136,Table7[Product Type2],'POD Inventory Sum'!$AC$5)</f>
        <v>0</v>
      </c>
      <c r="AE136" s="1">
        <f>SUMIFS(Table7[Total Cost of
Goods Sold],Table7[Sale - Product Name],'POD Inventory Sum'!$O136,Table7[Product Type2],'POD Inventory Sum'!$AC$5)</f>
        <v>0</v>
      </c>
      <c r="AF136" s="7"/>
      <c r="AG136" s="1">
        <f>SUMIFS(Table17[Quantity2],Table17[Product Name],'POD Inventory Sum'!$O136,Table17[Product Type2],'POD Inventory Sum'!$AG$5)</f>
        <v>0</v>
      </c>
      <c r="AH136" t="str">
        <f t="shared" si="16"/>
        <v/>
      </c>
      <c r="AI136" s="1">
        <f>SUMIFS(Table17[Total out of Inventory],Table17[Product Name],'POD Inventory Sum'!$O136,Table17[Product Type2],'POD Inventory Sum'!$AG$5)</f>
        <v>0</v>
      </c>
      <c r="AJ136" s="7"/>
      <c r="AK136" s="1">
        <f>SUMIFS(Table7[Quantity
 Sold],Table7[Sale - Product Name],'POD Inventory Sum'!$O136,Table7[Product Type2],'POD Inventory Sum'!$AK$5)</f>
        <v>0</v>
      </c>
      <c r="AL136" t="str">
        <f t="shared" si="17"/>
        <v/>
      </c>
      <c r="AM136" s="1">
        <f>SUMIFS(Table7[Total 
Paid],Table7[Sale - Product Name],'POD Inventory Sum'!$O136,Table7[Product Type2],'POD Inventory Sum'!$AK$5)</f>
        <v>0</v>
      </c>
    </row>
    <row r="137" spans="2:39" x14ac:dyDescent="0.25">
      <c r="O137" s="50"/>
      <c r="P137" s="7"/>
      <c r="Q137" s="30">
        <f>SUMIFS(Table1913[Quantity],Table1913[Product Name],'POD Inventory Sum'!$O137)</f>
        <v>0</v>
      </c>
      <c r="S137" s="1">
        <f>SUMIFS(Table1913[Total Cost],Table1913[Product Name],'POD Inventory Sum'!$O137)</f>
        <v>0</v>
      </c>
      <c r="T137" s="7"/>
      <c r="U137" s="1">
        <f>SUMIFS(Table1913[Quantity Purchased],Table1913[Product Name],'POD Inventory Sum'!$O137)</f>
        <v>0</v>
      </c>
      <c r="W137" s="1">
        <f>SUMIFS(Table1913[Total Purchase
Cost],Table1913[Product Name],'POD Inventory Sum'!$O137)</f>
        <v>0</v>
      </c>
      <c r="X137" s="7"/>
      <c r="Y137" s="61">
        <f t="shared" si="14"/>
        <v>0</v>
      </c>
      <c r="AA137" s="61">
        <f t="shared" si="15"/>
        <v>0</v>
      </c>
      <c r="AB137" s="7"/>
      <c r="AC137" s="1">
        <f>SUMIFS(Table7[Quantity of 
Product Sold],Table7[Sale - Product Name],'POD Inventory Sum'!$O137,Table7[Product Type2],'POD Inventory Sum'!$AC$5)</f>
        <v>0</v>
      </c>
      <c r="AE137" s="1">
        <f>SUMIFS(Table7[Total Cost of
Goods Sold],Table7[Sale - Product Name],'POD Inventory Sum'!$O137,Table7[Product Type2],'POD Inventory Sum'!$AC$5)</f>
        <v>0</v>
      </c>
      <c r="AF137" s="7"/>
      <c r="AG137" s="1">
        <f>SUMIFS(Table17[Quantity2],Table17[Product Name],'POD Inventory Sum'!$O137,Table17[Product Type2],'POD Inventory Sum'!$AG$5)</f>
        <v>0</v>
      </c>
      <c r="AH137" t="str">
        <f t="shared" si="16"/>
        <v/>
      </c>
      <c r="AI137" s="1">
        <f>SUMIFS(Table17[Total out of Inventory],Table17[Product Name],'POD Inventory Sum'!$O137,Table17[Product Type2],'POD Inventory Sum'!$AG$5)</f>
        <v>0</v>
      </c>
      <c r="AJ137" s="7"/>
      <c r="AK137" s="1">
        <f>SUMIFS(Table7[Quantity
 Sold],Table7[Sale - Product Name],'POD Inventory Sum'!$O137,Table7[Product Type2],'POD Inventory Sum'!$AK$5)</f>
        <v>0</v>
      </c>
      <c r="AL137" t="str">
        <f t="shared" si="17"/>
        <v/>
      </c>
      <c r="AM137" s="1">
        <f>SUMIFS(Table7[Total 
Paid],Table7[Sale - Product Name],'POD Inventory Sum'!$O137,Table7[Product Type2],'POD Inventory Sum'!$AK$5)</f>
        <v>0</v>
      </c>
    </row>
    <row r="138" spans="2:39" x14ac:dyDescent="0.25">
      <c r="O138" s="50"/>
      <c r="P138" s="7"/>
      <c r="Q138" s="30">
        <f>SUMIFS(Table1913[Quantity],Table1913[Product Name],'POD Inventory Sum'!$O138)</f>
        <v>0</v>
      </c>
      <c r="S138" s="1">
        <f>SUMIFS(Table1913[Total Cost],Table1913[Product Name],'POD Inventory Sum'!$O138)</f>
        <v>0</v>
      </c>
      <c r="T138" s="7"/>
      <c r="U138" s="1">
        <f>SUMIFS(Table1913[Quantity Purchased],Table1913[Product Name],'POD Inventory Sum'!$O138)</f>
        <v>0</v>
      </c>
      <c r="W138" s="1">
        <f>SUMIFS(Table1913[Total Purchase
Cost],Table1913[Product Name],'POD Inventory Sum'!$O138)</f>
        <v>0</v>
      </c>
      <c r="X138" s="7"/>
      <c r="Y138" s="61">
        <f t="shared" si="14"/>
        <v>0</v>
      </c>
      <c r="AA138" s="61">
        <f t="shared" si="15"/>
        <v>0</v>
      </c>
      <c r="AB138" s="7"/>
      <c r="AC138" s="1">
        <f>SUMIFS(Table7[Quantity of 
Product Sold],Table7[Sale - Product Name],'POD Inventory Sum'!$O138,Table7[Product Type2],'POD Inventory Sum'!$AC$5)</f>
        <v>0</v>
      </c>
      <c r="AE138" s="1">
        <f>SUMIFS(Table7[Total Cost of
Goods Sold],Table7[Sale - Product Name],'POD Inventory Sum'!$O138,Table7[Product Type2],'POD Inventory Sum'!$AC$5)</f>
        <v>0</v>
      </c>
      <c r="AF138" s="7"/>
      <c r="AG138" s="1">
        <f>SUMIFS(Table17[Quantity2],Table17[Product Name],'POD Inventory Sum'!$O138,Table17[Product Type2],'POD Inventory Sum'!$AG$5)</f>
        <v>0</v>
      </c>
      <c r="AH138" t="str">
        <f t="shared" si="16"/>
        <v/>
      </c>
      <c r="AI138" s="1">
        <f>SUMIFS(Table17[Total out of Inventory],Table17[Product Name],'POD Inventory Sum'!$O138,Table17[Product Type2],'POD Inventory Sum'!$AG$5)</f>
        <v>0</v>
      </c>
      <c r="AJ138" s="7"/>
      <c r="AK138" s="1">
        <f>SUMIFS(Table7[Quantity
 Sold],Table7[Sale - Product Name],'POD Inventory Sum'!$O138,Table7[Product Type2],'POD Inventory Sum'!$AK$5)</f>
        <v>0</v>
      </c>
      <c r="AL138" t="str">
        <f t="shared" si="17"/>
        <v/>
      </c>
      <c r="AM138" s="1">
        <f>SUMIFS(Table7[Total 
Paid],Table7[Sale - Product Name],'POD Inventory Sum'!$O138,Table7[Product Type2],'POD Inventory Sum'!$AK$5)</f>
        <v>0</v>
      </c>
    </row>
    <row r="139" spans="2:39" x14ac:dyDescent="0.25">
      <c r="O139" s="50"/>
      <c r="P139" s="7"/>
      <c r="Q139" s="30">
        <f>SUMIFS(Table1913[Quantity],Table1913[Product Name],'POD Inventory Sum'!$O139)</f>
        <v>0</v>
      </c>
      <c r="S139" s="1">
        <f>SUMIFS(Table1913[Total Cost],Table1913[Product Name],'POD Inventory Sum'!$O139)</f>
        <v>0</v>
      </c>
      <c r="T139" s="7"/>
      <c r="U139" s="1">
        <f>SUMIFS(Table1913[Quantity Purchased],Table1913[Product Name],'POD Inventory Sum'!$O139)</f>
        <v>0</v>
      </c>
      <c r="W139" s="1">
        <f>SUMIFS(Table1913[Total Purchase
Cost],Table1913[Product Name],'POD Inventory Sum'!$O139)</f>
        <v>0</v>
      </c>
      <c r="X139" s="7"/>
      <c r="Y139" s="61">
        <f t="shared" si="14"/>
        <v>0</v>
      </c>
      <c r="AA139" s="61">
        <f t="shared" si="15"/>
        <v>0</v>
      </c>
      <c r="AB139" s="7"/>
      <c r="AC139" s="1">
        <f>SUMIFS(Table7[Quantity of 
Product Sold],Table7[Sale - Product Name],'POD Inventory Sum'!$O139,Table7[Product Type2],'POD Inventory Sum'!$AC$5)</f>
        <v>0</v>
      </c>
      <c r="AE139" s="1">
        <f>SUMIFS(Table7[Total Cost of
Goods Sold],Table7[Sale - Product Name],'POD Inventory Sum'!$O139,Table7[Product Type2],'POD Inventory Sum'!$AC$5)</f>
        <v>0</v>
      </c>
      <c r="AF139" s="7"/>
      <c r="AG139" s="1">
        <f>SUMIFS(Table17[Quantity2],Table17[Product Name],'POD Inventory Sum'!$O139,Table17[Product Type2],'POD Inventory Sum'!$AG$5)</f>
        <v>0</v>
      </c>
      <c r="AH139" t="str">
        <f t="shared" si="16"/>
        <v/>
      </c>
      <c r="AI139" s="1">
        <f>SUMIFS(Table17[Total out of Inventory],Table17[Product Name],'POD Inventory Sum'!$O139,Table17[Product Type2],'POD Inventory Sum'!$AG$5)</f>
        <v>0</v>
      </c>
      <c r="AJ139" s="7"/>
      <c r="AK139" s="1">
        <f>SUMIFS(Table7[Quantity
 Sold],Table7[Sale - Product Name],'POD Inventory Sum'!$O139,Table7[Product Type2],'POD Inventory Sum'!$AK$5)</f>
        <v>0</v>
      </c>
      <c r="AL139" t="str">
        <f t="shared" si="17"/>
        <v/>
      </c>
      <c r="AM139" s="1">
        <f>SUMIFS(Table7[Total 
Paid],Table7[Sale - Product Name],'POD Inventory Sum'!$O139,Table7[Product Type2],'POD Inventory Sum'!$AK$5)</f>
        <v>0</v>
      </c>
    </row>
    <row r="140" spans="2:39" x14ac:dyDescent="0.25">
      <c r="O140" s="50"/>
      <c r="P140" s="7"/>
      <c r="Q140" s="30">
        <f>SUMIFS(Table1913[Quantity],Table1913[Product Name],'POD Inventory Sum'!$O140)</f>
        <v>0</v>
      </c>
      <c r="S140" s="1">
        <f>SUMIFS(Table1913[Total Cost],Table1913[Product Name],'POD Inventory Sum'!$O140)</f>
        <v>0</v>
      </c>
      <c r="T140" s="7"/>
      <c r="U140" s="1">
        <f>SUMIFS(Table1913[Quantity Purchased],Table1913[Product Name],'POD Inventory Sum'!$O140)</f>
        <v>0</v>
      </c>
      <c r="W140" s="1">
        <f>SUMIFS(Table1913[Total Purchase
Cost],Table1913[Product Name],'POD Inventory Sum'!$O140)</f>
        <v>0</v>
      </c>
      <c r="X140" s="7"/>
      <c r="Y140" s="61">
        <f t="shared" si="14"/>
        <v>0</v>
      </c>
      <c r="AA140" s="61">
        <f t="shared" si="15"/>
        <v>0</v>
      </c>
      <c r="AB140" s="7"/>
      <c r="AC140" s="1">
        <f>SUMIFS(Table7[Quantity of 
Product Sold],Table7[Sale - Product Name],'POD Inventory Sum'!$O140,Table7[Product Type2],'POD Inventory Sum'!$AC$5)</f>
        <v>0</v>
      </c>
      <c r="AE140" s="1">
        <f>SUMIFS(Table7[Total Cost of
Goods Sold],Table7[Sale - Product Name],'POD Inventory Sum'!$O140,Table7[Product Type2],'POD Inventory Sum'!$AC$5)</f>
        <v>0</v>
      </c>
      <c r="AF140" s="7"/>
      <c r="AG140" s="1">
        <f>SUMIFS(Table17[Quantity2],Table17[Product Name],'POD Inventory Sum'!$O140,Table17[Product Type2],'POD Inventory Sum'!$AG$5)</f>
        <v>0</v>
      </c>
      <c r="AH140" t="str">
        <f t="shared" si="16"/>
        <v/>
      </c>
      <c r="AI140" s="1">
        <f>SUMIFS(Table17[Total out of Inventory],Table17[Product Name],'POD Inventory Sum'!$O140,Table17[Product Type2],'POD Inventory Sum'!$AG$5)</f>
        <v>0</v>
      </c>
      <c r="AJ140" s="7"/>
      <c r="AK140" s="1">
        <f>SUMIFS(Table7[Quantity
 Sold],Table7[Sale - Product Name],'POD Inventory Sum'!$O140,Table7[Product Type2],'POD Inventory Sum'!$AK$5)</f>
        <v>0</v>
      </c>
      <c r="AL140" t="str">
        <f t="shared" si="17"/>
        <v/>
      </c>
      <c r="AM140" s="1">
        <f>SUMIFS(Table7[Total 
Paid],Table7[Sale - Product Name],'POD Inventory Sum'!$O140,Table7[Product Type2],'POD Inventory Sum'!$AK$5)</f>
        <v>0</v>
      </c>
    </row>
    <row r="141" spans="2:39" x14ac:dyDescent="0.25">
      <c r="O141" s="50"/>
      <c r="P141" s="7"/>
      <c r="Q141" s="30">
        <f>SUMIFS(Table1913[Quantity],Table1913[Product Name],'POD Inventory Sum'!$O141)</f>
        <v>0</v>
      </c>
      <c r="S141" s="1">
        <f>SUMIFS(Table1913[Total Cost],Table1913[Product Name],'POD Inventory Sum'!$O141)</f>
        <v>0</v>
      </c>
      <c r="T141" s="7"/>
      <c r="U141" s="1">
        <f>SUMIFS(Table1913[Quantity Purchased],Table1913[Product Name],'POD Inventory Sum'!$O141)</f>
        <v>0</v>
      </c>
      <c r="W141" s="1">
        <f>SUMIFS(Table1913[Total Purchase
Cost],Table1913[Product Name],'POD Inventory Sum'!$O141)</f>
        <v>0</v>
      </c>
      <c r="X141" s="7"/>
      <c r="Y141" s="61">
        <f t="shared" si="14"/>
        <v>0</v>
      </c>
      <c r="AA141" s="61">
        <f t="shared" si="15"/>
        <v>0</v>
      </c>
      <c r="AB141" s="7"/>
      <c r="AC141" s="1">
        <f>SUMIFS(Table7[Quantity of 
Product Sold],Table7[Sale - Product Name],'POD Inventory Sum'!$O141,Table7[Product Type2],'POD Inventory Sum'!$AC$5)</f>
        <v>0</v>
      </c>
      <c r="AE141" s="1">
        <f>SUMIFS(Table7[Total Cost of
Goods Sold],Table7[Sale - Product Name],'POD Inventory Sum'!$O141,Table7[Product Type2],'POD Inventory Sum'!$AC$5)</f>
        <v>0</v>
      </c>
      <c r="AF141" s="7"/>
      <c r="AG141" s="1">
        <f>SUMIFS(Table17[Quantity2],Table17[Product Name],'POD Inventory Sum'!$O141,Table17[Product Type2],'POD Inventory Sum'!$AG$5)</f>
        <v>0</v>
      </c>
      <c r="AH141" t="str">
        <f t="shared" si="16"/>
        <v/>
      </c>
      <c r="AI141" s="1">
        <f>SUMIFS(Table17[Total out of Inventory],Table17[Product Name],'POD Inventory Sum'!$O141,Table17[Product Type2],'POD Inventory Sum'!$AG$5)</f>
        <v>0</v>
      </c>
      <c r="AJ141" s="7"/>
      <c r="AK141" s="1">
        <f>SUMIFS(Table7[Quantity
 Sold],Table7[Sale - Product Name],'POD Inventory Sum'!$O141,Table7[Product Type2],'POD Inventory Sum'!$AK$5)</f>
        <v>0</v>
      </c>
      <c r="AL141" t="str">
        <f t="shared" si="17"/>
        <v/>
      </c>
      <c r="AM141" s="1">
        <f>SUMIFS(Table7[Total 
Paid],Table7[Sale - Product Name],'POD Inventory Sum'!$O141,Table7[Product Type2],'POD Inventory Sum'!$AK$5)</f>
        <v>0</v>
      </c>
    </row>
    <row r="142" spans="2:39" x14ac:dyDescent="0.25">
      <c r="O142" s="50"/>
      <c r="P142" s="7"/>
      <c r="Q142" s="30">
        <f>SUMIFS(Table1913[Quantity],Table1913[Product Name],'POD Inventory Sum'!$O142)</f>
        <v>0</v>
      </c>
      <c r="S142" s="1">
        <f>SUMIFS(Table1913[Total Cost],Table1913[Product Name],'POD Inventory Sum'!$O142)</f>
        <v>0</v>
      </c>
      <c r="T142" s="7"/>
      <c r="U142" s="1">
        <f>SUMIFS(Table1913[Quantity Purchased],Table1913[Product Name],'POD Inventory Sum'!$O142)</f>
        <v>0</v>
      </c>
      <c r="W142" s="1">
        <f>SUMIFS(Table1913[Total Purchase
Cost],Table1913[Product Name],'POD Inventory Sum'!$O142)</f>
        <v>0</v>
      </c>
      <c r="X142" s="7"/>
      <c r="Y142" s="61">
        <f t="shared" ref="Y142:Y205" si="18">SUM(Q142,U142,-AC142,AG142)</f>
        <v>0</v>
      </c>
      <c r="AA142" s="61">
        <f t="shared" ref="AA142:AA205" si="19">SUM(S142,W142,-AE142,AI142)</f>
        <v>0</v>
      </c>
      <c r="AB142" s="7"/>
      <c r="AC142" s="1">
        <f>SUMIFS(Table7[Quantity of 
Product Sold],Table7[Sale - Product Name],'POD Inventory Sum'!$O142,Table7[Product Type2],'POD Inventory Sum'!$AC$5)</f>
        <v>0</v>
      </c>
      <c r="AE142" s="1">
        <f>SUMIFS(Table7[Total Cost of
Goods Sold],Table7[Sale - Product Name],'POD Inventory Sum'!$O142,Table7[Product Type2],'POD Inventory Sum'!$AC$5)</f>
        <v>0</v>
      </c>
      <c r="AF142" s="7"/>
      <c r="AG142" s="1">
        <f>SUMIFS(Table17[Quantity2],Table17[Product Name],'POD Inventory Sum'!$O142,Table17[Product Type2],'POD Inventory Sum'!$AG$5)</f>
        <v>0</v>
      </c>
      <c r="AH142" t="str">
        <f t="shared" ref="AH142:AH205" si="20">IF(AG142,AI142/AG142,"")</f>
        <v/>
      </c>
      <c r="AI142" s="1">
        <f>SUMIFS(Table17[Total out of Inventory],Table17[Product Name],'POD Inventory Sum'!$O142,Table17[Product Type2],'POD Inventory Sum'!$AG$5)</f>
        <v>0</v>
      </c>
      <c r="AJ142" s="7"/>
      <c r="AK142" s="1">
        <f>SUMIFS(Table7[Quantity
 Sold],Table7[Sale - Product Name],'POD Inventory Sum'!$O142,Table7[Product Type2],'POD Inventory Sum'!$AK$5)</f>
        <v>0</v>
      </c>
      <c r="AL142" t="str">
        <f t="shared" ref="AL142:AL205" si="21">IF(AK142,AM142/AK142,"")</f>
        <v/>
      </c>
      <c r="AM142" s="1">
        <f>SUMIFS(Table7[Total 
Paid],Table7[Sale - Product Name],'POD Inventory Sum'!$O142,Table7[Product Type2],'POD Inventory Sum'!$AK$5)</f>
        <v>0</v>
      </c>
    </row>
    <row r="143" spans="2:39" x14ac:dyDescent="0.25">
      <c r="O143" s="50"/>
      <c r="P143" s="7"/>
      <c r="Q143" s="30">
        <f>SUMIFS(Table1913[Quantity],Table1913[Product Name],'POD Inventory Sum'!$O143)</f>
        <v>0</v>
      </c>
      <c r="S143" s="1">
        <f>SUMIFS(Table1913[Total Cost],Table1913[Product Name],'POD Inventory Sum'!$O143)</f>
        <v>0</v>
      </c>
      <c r="T143" s="7"/>
      <c r="U143" s="1">
        <f>SUMIFS(Table1913[Quantity Purchased],Table1913[Product Name],'POD Inventory Sum'!$O143)</f>
        <v>0</v>
      </c>
      <c r="W143" s="1">
        <f>SUMIFS(Table1913[Total Purchase
Cost],Table1913[Product Name],'POD Inventory Sum'!$O143)</f>
        <v>0</v>
      </c>
      <c r="X143" s="7"/>
      <c r="Y143" s="61">
        <f t="shared" si="18"/>
        <v>0</v>
      </c>
      <c r="AA143" s="61">
        <f t="shared" si="19"/>
        <v>0</v>
      </c>
      <c r="AB143" s="7"/>
      <c r="AC143" s="1">
        <f>SUMIFS(Table7[Quantity of 
Product Sold],Table7[Sale - Product Name],'POD Inventory Sum'!$O143,Table7[Product Type2],'POD Inventory Sum'!$AC$5)</f>
        <v>0</v>
      </c>
      <c r="AE143" s="1">
        <f>SUMIFS(Table7[Total Cost of
Goods Sold],Table7[Sale - Product Name],'POD Inventory Sum'!$O143,Table7[Product Type2],'POD Inventory Sum'!$AC$5)</f>
        <v>0</v>
      </c>
      <c r="AF143" s="7"/>
      <c r="AG143" s="1">
        <f>SUMIFS(Table17[Quantity2],Table17[Product Name],'POD Inventory Sum'!$O143,Table17[Product Type2],'POD Inventory Sum'!$AG$5)</f>
        <v>0</v>
      </c>
      <c r="AH143" t="str">
        <f t="shared" si="20"/>
        <v/>
      </c>
      <c r="AI143" s="1">
        <f>SUMIFS(Table17[Total out of Inventory],Table17[Product Name],'POD Inventory Sum'!$O143,Table17[Product Type2],'POD Inventory Sum'!$AG$5)</f>
        <v>0</v>
      </c>
      <c r="AJ143" s="7"/>
      <c r="AK143" s="1">
        <f>SUMIFS(Table7[Quantity
 Sold],Table7[Sale - Product Name],'POD Inventory Sum'!$O143,Table7[Product Type2],'POD Inventory Sum'!$AK$5)</f>
        <v>0</v>
      </c>
      <c r="AL143" t="str">
        <f t="shared" si="21"/>
        <v/>
      </c>
      <c r="AM143" s="1">
        <f>SUMIFS(Table7[Total 
Paid],Table7[Sale - Product Name],'POD Inventory Sum'!$O143,Table7[Product Type2],'POD Inventory Sum'!$AK$5)</f>
        <v>0</v>
      </c>
    </row>
    <row r="144" spans="2:39" x14ac:dyDescent="0.25">
      <c r="E144" s="4"/>
      <c r="O144" s="50"/>
      <c r="P144" s="7"/>
      <c r="Q144" s="30">
        <f>SUMIFS(Table1913[Quantity],Table1913[Product Name],'POD Inventory Sum'!$O144)</f>
        <v>0</v>
      </c>
      <c r="S144" s="1">
        <f>SUMIFS(Table1913[Total Cost],Table1913[Product Name],'POD Inventory Sum'!$O144)</f>
        <v>0</v>
      </c>
      <c r="T144" s="7"/>
      <c r="U144" s="1">
        <f>SUMIFS(Table1913[Quantity Purchased],Table1913[Product Name],'POD Inventory Sum'!$O144)</f>
        <v>0</v>
      </c>
      <c r="W144" s="1">
        <f>SUMIFS(Table1913[Total Purchase
Cost],Table1913[Product Name],'POD Inventory Sum'!$O144)</f>
        <v>0</v>
      </c>
      <c r="X144" s="7"/>
      <c r="Y144" s="61">
        <f t="shared" si="18"/>
        <v>0</v>
      </c>
      <c r="AA144" s="61">
        <f t="shared" si="19"/>
        <v>0</v>
      </c>
      <c r="AB144" s="7"/>
      <c r="AC144" s="1">
        <f>SUMIFS(Table7[Quantity of 
Product Sold],Table7[Sale - Product Name],'POD Inventory Sum'!$O144,Table7[Product Type2],'POD Inventory Sum'!$AC$5)</f>
        <v>0</v>
      </c>
      <c r="AE144" s="1">
        <f>SUMIFS(Table7[Total Cost of
Goods Sold],Table7[Sale - Product Name],'POD Inventory Sum'!$O144,Table7[Product Type2],'POD Inventory Sum'!$AC$5)</f>
        <v>0</v>
      </c>
      <c r="AF144" s="7"/>
      <c r="AG144" s="1">
        <f>SUMIFS(Table17[Quantity2],Table17[Product Name],'POD Inventory Sum'!$O144,Table17[Product Type2],'POD Inventory Sum'!$AG$5)</f>
        <v>0</v>
      </c>
      <c r="AH144" t="str">
        <f t="shared" si="20"/>
        <v/>
      </c>
      <c r="AI144" s="1">
        <f>SUMIFS(Table17[Total out of Inventory],Table17[Product Name],'POD Inventory Sum'!$O144,Table17[Product Type2],'POD Inventory Sum'!$AG$5)</f>
        <v>0</v>
      </c>
      <c r="AJ144" s="7"/>
      <c r="AK144" s="1">
        <f>SUMIFS(Table7[Quantity
 Sold],Table7[Sale - Product Name],'POD Inventory Sum'!$O144,Table7[Product Type2],'POD Inventory Sum'!$AK$5)</f>
        <v>0</v>
      </c>
      <c r="AL144" t="str">
        <f t="shared" si="21"/>
        <v/>
      </c>
      <c r="AM144" s="1">
        <f>SUMIFS(Table7[Total 
Paid],Table7[Sale - Product Name],'POD Inventory Sum'!$O144,Table7[Product Type2],'POD Inventory Sum'!$AK$5)</f>
        <v>0</v>
      </c>
    </row>
    <row r="145" spans="5:39" x14ac:dyDescent="0.25">
      <c r="E145" s="4"/>
      <c r="O145" s="50"/>
      <c r="P145" s="7"/>
      <c r="Q145" s="30">
        <f>SUMIFS(Table1913[Quantity],Table1913[Product Name],'POD Inventory Sum'!$O145)</f>
        <v>0</v>
      </c>
      <c r="S145" s="1">
        <f>SUMIFS(Table1913[Total Cost],Table1913[Product Name],'POD Inventory Sum'!$O145)</f>
        <v>0</v>
      </c>
      <c r="T145" s="7"/>
      <c r="U145" s="1">
        <f>SUMIFS(Table1913[Quantity Purchased],Table1913[Product Name],'POD Inventory Sum'!$O145)</f>
        <v>0</v>
      </c>
      <c r="W145" s="1">
        <f>SUMIFS(Table1913[Total Purchase
Cost],Table1913[Product Name],'POD Inventory Sum'!$O145)</f>
        <v>0</v>
      </c>
      <c r="X145" s="7"/>
      <c r="Y145" s="61">
        <f t="shared" si="18"/>
        <v>0</v>
      </c>
      <c r="AA145" s="61">
        <f t="shared" si="19"/>
        <v>0</v>
      </c>
      <c r="AB145" s="7"/>
      <c r="AC145" s="1">
        <f>SUMIFS(Table7[Quantity of 
Product Sold],Table7[Sale - Product Name],'POD Inventory Sum'!$O145,Table7[Product Type2],'POD Inventory Sum'!$AC$5)</f>
        <v>0</v>
      </c>
      <c r="AE145" s="1">
        <f>SUMIFS(Table7[Total Cost of
Goods Sold],Table7[Sale - Product Name],'POD Inventory Sum'!$O145,Table7[Product Type2],'POD Inventory Sum'!$AC$5)</f>
        <v>0</v>
      </c>
      <c r="AF145" s="7"/>
      <c r="AG145" s="1">
        <f>SUMIFS(Table17[Quantity2],Table17[Product Name],'POD Inventory Sum'!$O145,Table17[Product Type2],'POD Inventory Sum'!$AG$5)</f>
        <v>0</v>
      </c>
      <c r="AH145" t="str">
        <f t="shared" si="20"/>
        <v/>
      </c>
      <c r="AI145" s="1">
        <f>SUMIFS(Table17[Total out of Inventory],Table17[Product Name],'POD Inventory Sum'!$O145,Table17[Product Type2],'POD Inventory Sum'!$AG$5)</f>
        <v>0</v>
      </c>
      <c r="AJ145" s="7"/>
      <c r="AK145" s="1">
        <f>SUMIFS(Table7[Quantity
 Sold],Table7[Sale - Product Name],'POD Inventory Sum'!$O145,Table7[Product Type2],'POD Inventory Sum'!$AK$5)</f>
        <v>0</v>
      </c>
      <c r="AL145" t="str">
        <f t="shared" si="21"/>
        <v/>
      </c>
      <c r="AM145" s="1">
        <f>SUMIFS(Table7[Total 
Paid],Table7[Sale - Product Name],'POD Inventory Sum'!$O145,Table7[Product Type2],'POD Inventory Sum'!$AK$5)</f>
        <v>0</v>
      </c>
    </row>
    <row r="146" spans="5:39" x14ac:dyDescent="0.25">
      <c r="E146" s="4"/>
      <c r="O146" s="50"/>
      <c r="P146" s="7"/>
      <c r="Q146" s="30">
        <f>SUMIFS(Table1913[Quantity],Table1913[Product Name],'POD Inventory Sum'!$O146)</f>
        <v>0</v>
      </c>
      <c r="S146" s="1">
        <f>SUMIFS(Table1913[Total Cost],Table1913[Product Name],'POD Inventory Sum'!$O146)</f>
        <v>0</v>
      </c>
      <c r="T146" s="7"/>
      <c r="U146" s="1">
        <f>SUMIFS(Table1913[Quantity Purchased],Table1913[Product Name],'POD Inventory Sum'!$O146)</f>
        <v>0</v>
      </c>
      <c r="W146" s="1">
        <f>SUMIFS(Table1913[Total Purchase
Cost],Table1913[Product Name],'POD Inventory Sum'!$O146)</f>
        <v>0</v>
      </c>
      <c r="X146" s="7"/>
      <c r="Y146" s="61">
        <f t="shared" si="18"/>
        <v>0</v>
      </c>
      <c r="AA146" s="61">
        <f t="shared" si="19"/>
        <v>0</v>
      </c>
      <c r="AB146" s="7"/>
      <c r="AC146" s="1">
        <f>SUMIFS(Table7[Quantity of 
Product Sold],Table7[Sale - Product Name],'POD Inventory Sum'!$O146,Table7[Product Type2],'POD Inventory Sum'!$AC$5)</f>
        <v>0</v>
      </c>
      <c r="AE146" s="1">
        <f>SUMIFS(Table7[Total Cost of
Goods Sold],Table7[Sale - Product Name],'POD Inventory Sum'!$O146,Table7[Product Type2],'POD Inventory Sum'!$AC$5)</f>
        <v>0</v>
      </c>
      <c r="AF146" s="7"/>
      <c r="AG146" s="1">
        <f>SUMIFS(Table17[Quantity2],Table17[Product Name],'POD Inventory Sum'!$O146,Table17[Product Type2],'POD Inventory Sum'!$AG$5)</f>
        <v>0</v>
      </c>
      <c r="AH146" t="str">
        <f t="shared" si="20"/>
        <v/>
      </c>
      <c r="AI146" s="1">
        <f>SUMIFS(Table17[Total out of Inventory],Table17[Product Name],'POD Inventory Sum'!$O146,Table17[Product Type2],'POD Inventory Sum'!$AG$5)</f>
        <v>0</v>
      </c>
      <c r="AJ146" s="7"/>
      <c r="AK146" s="1">
        <f>SUMIFS(Table7[Quantity
 Sold],Table7[Sale - Product Name],'POD Inventory Sum'!$O146,Table7[Product Type2],'POD Inventory Sum'!$AK$5)</f>
        <v>0</v>
      </c>
      <c r="AL146" t="str">
        <f t="shared" si="21"/>
        <v/>
      </c>
      <c r="AM146" s="1">
        <f>SUMIFS(Table7[Total 
Paid],Table7[Sale - Product Name],'POD Inventory Sum'!$O146,Table7[Product Type2],'POD Inventory Sum'!$AK$5)</f>
        <v>0</v>
      </c>
    </row>
    <row r="147" spans="5:39" x14ac:dyDescent="0.25">
      <c r="E147" s="4"/>
      <c r="O147" s="50"/>
      <c r="P147" s="7"/>
      <c r="Q147" s="30">
        <f>SUMIFS(Table1913[Quantity],Table1913[Product Name],'POD Inventory Sum'!$O147)</f>
        <v>0</v>
      </c>
      <c r="S147" s="1">
        <f>SUMIFS(Table1913[Total Cost],Table1913[Product Name],'POD Inventory Sum'!$O147)</f>
        <v>0</v>
      </c>
      <c r="T147" s="7"/>
      <c r="U147" s="1">
        <f>SUMIFS(Table1913[Quantity Purchased],Table1913[Product Name],'POD Inventory Sum'!$O147)</f>
        <v>0</v>
      </c>
      <c r="W147" s="1">
        <f>SUMIFS(Table1913[Total Purchase
Cost],Table1913[Product Name],'POD Inventory Sum'!$O147)</f>
        <v>0</v>
      </c>
      <c r="X147" s="7"/>
      <c r="Y147" s="61">
        <f t="shared" si="18"/>
        <v>0</v>
      </c>
      <c r="AA147" s="61">
        <f t="shared" si="19"/>
        <v>0</v>
      </c>
      <c r="AB147" s="7"/>
      <c r="AC147" s="1">
        <f>SUMIFS(Table7[Quantity of 
Product Sold],Table7[Sale - Product Name],'POD Inventory Sum'!$O147,Table7[Product Type2],'POD Inventory Sum'!$AC$5)</f>
        <v>0</v>
      </c>
      <c r="AE147" s="1">
        <f>SUMIFS(Table7[Total Cost of
Goods Sold],Table7[Sale - Product Name],'POD Inventory Sum'!$O147,Table7[Product Type2],'POD Inventory Sum'!$AC$5)</f>
        <v>0</v>
      </c>
      <c r="AF147" s="7"/>
      <c r="AG147" s="1">
        <f>SUMIFS(Table17[Quantity2],Table17[Product Name],'POD Inventory Sum'!$O147,Table17[Product Type2],'POD Inventory Sum'!$AG$5)</f>
        <v>0</v>
      </c>
      <c r="AH147" t="str">
        <f t="shared" si="20"/>
        <v/>
      </c>
      <c r="AI147" s="1">
        <f>SUMIFS(Table17[Total out of Inventory],Table17[Product Name],'POD Inventory Sum'!$O147,Table17[Product Type2],'POD Inventory Sum'!$AG$5)</f>
        <v>0</v>
      </c>
      <c r="AJ147" s="7"/>
      <c r="AK147" s="1">
        <f>SUMIFS(Table7[Quantity
 Sold],Table7[Sale - Product Name],'POD Inventory Sum'!$O147,Table7[Product Type2],'POD Inventory Sum'!$AK$5)</f>
        <v>0</v>
      </c>
      <c r="AL147" t="str">
        <f t="shared" si="21"/>
        <v/>
      </c>
      <c r="AM147" s="1">
        <f>SUMIFS(Table7[Total 
Paid],Table7[Sale - Product Name],'POD Inventory Sum'!$O147,Table7[Product Type2],'POD Inventory Sum'!$AK$5)</f>
        <v>0</v>
      </c>
    </row>
    <row r="148" spans="5:39" x14ac:dyDescent="0.25">
      <c r="O148" s="50"/>
      <c r="P148" s="7"/>
      <c r="Q148" s="30">
        <f>SUMIFS(Table1913[Quantity],Table1913[Product Name],'POD Inventory Sum'!$O148)</f>
        <v>0</v>
      </c>
      <c r="S148" s="1">
        <f>SUMIFS(Table1913[Total Cost],Table1913[Product Name],'POD Inventory Sum'!$O148)</f>
        <v>0</v>
      </c>
      <c r="T148" s="7"/>
      <c r="U148" s="1">
        <f>SUMIFS(Table1913[Quantity Purchased],Table1913[Product Name],'POD Inventory Sum'!$O148)</f>
        <v>0</v>
      </c>
      <c r="W148" s="1">
        <f>SUMIFS(Table1913[Total Purchase
Cost],Table1913[Product Name],'POD Inventory Sum'!$O148)</f>
        <v>0</v>
      </c>
      <c r="X148" s="7"/>
      <c r="Y148" s="61">
        <f t="shared" si="18"/>
        <v>0</v>
      </c>
      <c r="AA148" s="61">
        <f t="shared" si="19"/>
        <v>0</v>
      </c>
      <c r="AB148" s="7"/>
      <c r="AC148" s="1">
        <f>SUMIFS(Table7[Quantity of 
Product Sold],Table7[Sale - Product Name],'POD Inventory Sum'!$O148,Table7[Product Type2],'POD Inventory Sum'!$AC$5)</f>
        <v>0</v>
      </c>
      <c r="AE148" s="1">
        <f>SUMIFS(Table7[Total Cost of
Goods Sold],Table7[Sale - Product Name],'POD Inventory Sum'!$O148,Table7[Product Type2],'POD Inventory Sum'!$AC$5)</f>
        <v>0</v>
      </c>
      <c r="AF148" s="7"/>
      <c r="AG148" s="1">
        <f>SUMIFS(Table17[Quantity2],Table17[Product Name],'POD Inventory Sum'!$O148,Table17[Product Type2],'POD Inventory Sum'!$AG$5)</f>
        <v>0</v>
      </c>
      <c r="AH148" t="str">
        <f t="shared" si="20"/>
        <v/>
      </c>
      <c r="AI148" s="1">
        <f>SUMIFS(Table17[Total out of Inventory],Table17[Product Name],'POD Inventory Sum'!$O148,Table17[Product Type2],'POD Inventory Sum'!$AG$5)</f>
        <v>0</v>
      </c>
      <c r="AJ148" s="7"/>
      <c r="AK148" s="1">
        <f>SUMIFS(Table7[Quantity
 Sold],Table7[Sale - Product Name],'POD Inventory Sum'!$O148,Table7[Product Type2],'POD Inventory Sum'!$AK$5)</f>
        <v>0</v>
      </c>
      <c r="AL148" t="str">
        <f t="shared" si="21"/>
        <v/>
      </c>
      <c r="AM148" s="1">
        <f>SUMIFS(Table7[Total 
Paid],Table7[Sale - Product Name],'POD Inventory Sum'!$O148,Table7[Product Type2],'POD Inventory Sum'!$AK$5)</f>
        <v>0</v>
      </c>
    </row>
    <row r="149" spans="5:39" x14ac:dyDescent="0.25">
      <c r="E149" s="4"/>
      <c r="O149" s="50"/>
      <c r="P149" s="7"/>
      <c r="Q149" s="30">
        <f>SUMIFS(Table1913[Quantity],Table1913[Product Name],'POD Inventory Sum'!$O149)</f>
        <v>0</v>
      </c>
      <c r="S149" s="1">
        <f>SUMIFS(Table1913[Total Cost],Table1913[Product Name],'POD Inventory Sum'!$O149)</f>
        <v>0</v>
      </c>
      <c r="T149" s="7"/>
      <c r="U149" s="1">
        <f>SUMIFS(Table1913[Quantity Purchased],Table1913[Product Name],'POD Inventory Sum'!$O149)</f>
        <v>0</v>
      </c>
      <c r="W149" s="1">
        <f>SUMIFS(Table1913[Total Purchase
Cost],Table1913[Product Name],'POD Inventory Sum'!$O149)</f>
        <v>0</v>
      </c>
      <c r="X149" s="7"/>
      <c r="Y149" s="61">
        <f t="shared" si="18"/>
        <v>0</v>
      </c>
      <c r="AA149" s="61">
        <f t="shared" si="19"/>
        <v>0</v>
      </c>
      <c r="AB149" s="7"/>
      <c r="AC149" s="1">
        <f>SUMIFS(Table7[Quantity of 
Product Sold],Table7[Sale - Product Name],'POD Inventory Sum'!$O149,Table7[Product Type2],'POD Inventory Sum'!$AC$5)</f>
        <v>0</v>
      </c>
      <c r="AE149" s="1">
        <f>SUMIFS(Table7[Total Cost of
Goods Sold],Table7[Sale - Product Name],'POD Inventory Sum'!$O149,Table7[Product Type2],'POD Inventory Sum'!$AC$5)</f>
        <v>0</v>
      </c>
      <c r="AF149" s="7"/>
      <c r="AG149" s="1">
        <f>SUMIFS(Table17[Quantity2],Table17[Product Name],'POD Inventory Sum'!$O149,Table17[Product Type2],'POD Inventory Sum'!$AG$5)</f>
        <v>0</v>
      </c>
      <c r="AH149" t="str">
        <f t="shared" si="20"/>
        <v/>
      </c>
      <c r="AI149" s="1">
        <f>SUMIFS(Table17[Total out of Inventory],Table17[Product Name],'POD Inventory Sum'!$O149,Table17[Product Type2],'POD Inventory Sum'!$AG$5)</f>
        <v>0</v>
      </c>
      <c r="AJ149" s="7"/>
      <c r="AK149" s="1">
        <f>SUMIFS(Table7[Quantity
 Sold],Table7[Sale - Product Name],'POD Inventory Sum'!$O149,Table7[Product Type2],'POD Inventory Sum'!$AK$5)</f>
        <v>0</v>
      </c>
      <c r="AL149" t="str">
        <f t="shared" si="21"/>
        <v/>
      </c>
      <c r="AM149" s="1">
        <f>SUMIFS(Table7[Total 
Paid],Table7[Sale - Product Name],'POD Inventory Sum'!$O149,Table7[Product Type2],'POD Inventory Sum'!$AK$5)</f>
        <v>0</v>
      </c>
    </row>
    <row r="150" spans="5:39" x14ac:dyDescent="0.25">
      <c r="E150" s="4"/>
      <c r="O150" s="50"/>
      <c r="P150" s="7"/>
      <c r="Q150" s="30">
        <f>SUMIFS(Table1913[Quantity],Table1913[Product Name],'POD Inventory Sum'!$O150)</f>
        <v>0</v>
      </c>
      <c r="S150" s="1">
        <f>SUMIFS(Table1913[Total Cost],Table1913[Product Name],'POD Inventory Sum'!$O150)</f>
        <v>0</v>
      </c>
      <c r="T150" s="7"/>
      <c r="U150" s="1">
        <f>SUMIFS(Table1913[Quantity Purchased],Table1913[Product Name],'POD Inventory Sum'!$O150)</f>
        <v>0</v>
      </c>
      <c r="W150" s="1">
        <f>SUMIFS(Table1913[Total Purchase
Cost],Table1913[Product Name],'POD Inventory Sum'!$O150)</f>
        <v>0</v>
      </c>
      <c r="X150" s="7"/>
      <c r="Y150" s="61">
        <f t="shared" si="18"/>
        <v>0</v>
      </c>
      <c r="AA150" s="61">
        <f t="shared" si="19"/>
        <v>0</v>
      </c>
      <c r="AB150" s="7"/>
      <c r="AC150" s="1">
        <f>SUMIFS(Table7[Quantity of 
Product Sold],Table7[Sale - Product Name],'POD Inventory Sum'!$O150,Table7[Product Type2],'POD Inventory Sum'!$AC$5)</f>
        <v>0</v>
      </c>
      <c r="AE150" s="1">
        <f>SUMIFS(Table7[Total Cost of
Goods Sold],Table7[Sale - Product Name],'POD Inventory Sum'!$O150,Table7[Product Type2],'POD Inventory Sum'!$AC$5)</f>
        <v>0</v>
      </c>
      <c r="AF150" s="7"/>
      <c r="AG150" s="1">
        <f>SUMIFS(Table17[Quantity2],Table17[Product Name],'POD Inventory Sum'!$O150,Table17[Product Type2],'POD Inventory Sum'!$AG$5)</f>
        <v>0</v>
      </c>
      <c r="AH150" t="str">
        <f t="shared" si="20"/>
        <v/>
      </c>
      <c r="AI150" s="1">
        <f>SUMIFS(Table17[Total out of Inventory],Table17[Product Name],'POD Inventory Sum'!$O150,Table17[Product Type2],'POD Inventory Sum'!$AG$5)</f>
        <v>0</v>
      </c>
      <c r="AJ150" s="7"/>
      <c r="AK150" s="1">
        <f>SUMIFS(Table7[Quantity
 Sold],Table7[Sale - Product Name],'POD Inventory Sum'!$O150,Table7[Product Type2],'POD Inventory Sum'!$AK$5)</f>
        <v>0</v>
      </c>
      <c r="AL150" t="str">
        <f t="shared" si="21"/>
        <v/>
      </c>
      <c r="AM150" s="1">
        <f>SUMIFS(Table7[Total 
Paid],Table7[Sale - Product Name],'POD Inventory Sum'!$O150,Table7[Product Type2],'POD Inventory Sum'!$AK$5)</f>
        <v>0</v>
      </c>
    </row>
    <row r="151" spans="5:39" x14ac:dyDescent="0.25">
      <c r="E151" s="4"/>
      <c r="G151" s="49"/>
      <c r="O151" s="50"/>
      <c r="P151" s="7"/>
      <c r="Q151" s="30">
        <f>SUMIFS(Table1913[Quantity],Table1913[Product Name],'POD Inventory Sum'!$O151)</f>
        <v>0</v>
      </c>
      <c r="S151" s="1">
        <f>SUMIFS(Table1913[Total Cost],Table1913[Product Name],'POD Inventory Sum'!$O151)</f>
        <v>0</v>
      </c>
      <c r="T151" s="7"/>
      <c r="U151" s="1">
        <f>SUMIFS(Table1913[Quantity Purchased],Table1913[Product Name],'POD Inventory Sum'!$O151)</f>
        <v>0</v>
      </c>
      <c r="W151" s="1">
        <f>SUMIFS(Table1913[Total Purchase
Cost],Table1913[Product Name],'POD Inventory Sum'!$O151)</f>
        <v>0</v>
      </c>
      <c r="X151" s="7"/>
      <c r="Y151" s="61">
        <f t="shared" si="18"/>
        <v>0</v>
      </c>
      <c r="AA151" s="61">
        <f t="shared" si="19"/>
        <v>0</v>
      </c>
      <c r="AB151" s="7"/>
      <c r="AC151" s="1">
        <f>SUMIFS(Table7[Quantity of 
Product Sold],Table7[Sale - Product Name],'POD Inventory Sum'!$O151,Table7[Product Type2],'POD Inventory Sum'!$AC$5)</f>
        <v>0</v>
      </c>
      <c r="AE151" s="1">
        <f>SUMIFS(Table7[Total Cost of
Goods Sold],Table7[Sale - Product Name],'POD Inventory Sum'!$O151,Table7[Product Type2],'POD Inventory Sum'!$AC$5)</f>
        <v>0</v>
      </c>
      <c r="AF151" s="7"/>
      <c r="AG151" s="1">
        <f>SUMIFS(Table17[Quantity2],Table17[Product Name],'POD Inventory Sum'!$O151,Table17[Product Type2],'POD Inventory Sum'!$AG$5)</f>
        <v>0</v>
      </c>
      <c r="AH151" t="str">
        <f t="shared" si="20"/>
        <v/>
      </c>
      <c r="AI151" s="1">
        <f>SUMIFS(Table17[Total out of Inventory],Table17[Product Name],'POD Inventory Sum'!$O151,Table17[Product Type2],'POD Inventory Sum'!$AG$5)</f>
        <v>0</v>
      </c>
      <c r="AJ151" s="7"/>
      <c r="AK151" s="1">
        <f>SUMIFS(Table7[Quantity
 Sold],Table7[Sale - Product Name],'POD Inventory Sum'!$O151,Table7[Product Type2],'POD Inventory Sum'!$AK$5)</f>
        <v>0</v>
      </c>
      <c r="AL151" t="str">
        <f t="shared" si="21"/>
        <v/>
      </c>
      <c r="AM151" s="1">
        <f>SUMIFS(Table7[Total 
Paid],Table7[Sale - Product Name],'POD Inventory Sum'!$O151,Table7[Product Type2],'POD Inventory Sum'!$AK$5)</f>
        <v>0</v>
      </c>
    </row>
    <row r="152" spans="5:39" x14ac:dyDescent="0.25">
      <c r="E152" s="4"/>
      <c r="G152" s="49"/>
      <c r="O152" s="79"/>
      <c r="P152" s="7"/>
      <c r="Q152" s="30">
        <f>SUMIFS(Table1913[Quantity],Table1913[Product Name],'POD Inventory Sum'!$O152)</f>
        <v>0</v>
      </c>
      <c r="S152" s="1">
        <f>SUMIFS(Table1913[Total Cost],Table1913[Product Name],'POD Inventory Sum'!$O152)</f>
        <v>0</v>
      </c>
      <c r="T152" s="7"/>
      <c r="U152" s="1">
        <f>SUMIFS(Table1913[Quantity Purchased],Table1913[Product Name],'POD Inventory Sum'!$O152)</f>
        <v>0</v>
      </c>
      <c r="W152" s="1">
        <f>SUMIFS(Table1913[Total Purchase
Cost],Table1913[Product Name],'POD Inventory Sum'!$O152)</f>
        <v>0</v>
      </c>
      <c r="X152" s="7"/>
      <c r="Y152" s="61">
        <f t="shared" si="18"/>
        <v>0</v>
      </c>
      <c r="AA152" s="61">
        <f t="shared" si="19"/>
        <v>0</v>
      </c>
      <c r="AB152" s="7"/>
      <c r="AC152" s="1">
        <f>SUMIFS(Table7[Quantity of 
Product Sold],Table7[Sale - Product Name],'POD Inventory Sum'!$O152,Table7[Product Type2],'POD Inventory Sum'!$AC$5)</f>
        <v>0</v>
      </c>
      <c r="AE152" s="1">
        <f>SUMIFS(Table7[Total Cost of
Goods Sold],Table7[Sale - Product Name],'POD Inventory Sum'!$O152,Table7[Product Type2],'POD Inventory Sum'!$AC$5)</f>
        <v>0</v>
      </c>
      <c r="AF152" s="7"/>
      <c r="AG152" s="1">
        <f>SUMIFS(Table17[Quantity2],Table17[Product Name],'POD Inventory Sum'!$O152,Table17[Product Type2],'POD Inventory Sum'!$AG$5)</f>
        <v>0</v>
      </c>
      <c r="AH152" t="str">
        <f t="shared" si="20"/>
        <v/>
      </c>
      <c r="AI152" s="1">
        <f>SUMIFS(Table17[Total out of Inventory],Table17[Product Name],'POD Inventory Sum'!$O152,Table17[Product Type2],'POD Inventory Sum'!$AG$5)</f>
        <v>0</v>
      </c>
      <c r="AJ152" s="7"/>
      <c r="AK152" s="1">
        <f>SUMIFS(Table7[Quantity
 Sold],Table7[Sale - Product Name],'POD Inventory Sum'!$O152,Table7[Product Type2],'POD Inventory Sum'!$AK$5)</f>
        <v>0</v>
      </c>
      <c r="AL152" t="str">
        <f t="shared" si="21"/>
        <v/>
      </c>
      <c r="AM152" s="1">
        <f>SUMIFS(Table7[Total 
Paid],Table7[Sale - Product Name],'POD Inventory Sum'!$O152,Table7[Product Type2],'POD Inventory Sum'!$AK$5)</f>
        <v>0</v>
      </c>
    </row>
    <row r="153" spans="5:39" x14ac:dyDescent="0.25">
      <c r="E153" s="4"/>
      <c r="G153" s="49"/>
      <c r="O153" s="78"/>
      <c r="P153" s="7"/>
      <c r="Q153" s="30">
        <f>SUMIFS(Table1913[Quantity],Table1913[Product Name],'POD Inventory Sum'!$O153)</f>
        <v>0</v>
      </c>
      <c r="S153" s="1">
        <f>SUMIFS(Table1913[Total Cost],Table1913[Product Name],'POD Inventory Sum'!$O153)</f>
        <v>0</v>
      </c>
      <c r="T153" s="7"/>
      <c r="U153" s="1">
        <f>SUMIFS(Table1913[Quantity Purchased],Table1913[Product Name],'POD Inventory Sum'!$O153)</f>
        <v>0</v>
      </c>
      <c r="W153" s="1">
        <f>SUMIFS(Table1913[Total Purchase
Cost],Table1913[Product Name],'POD Inventory Sum'!$O153)</f>
        <v>0</v>
      </c>
      <c r="X153" s="7"/>
      <c r="Y153" s="61">
        <f t="shared" si="18"/>
        <v>0</v>
      </c>
      <c r="AA153" s="61">
        <f t="shared" si="19"/>
        <v>0</v>
      </c>
      <c r="AB153" s="7"/>
      <c r="AC153" s="1">
        <f>SUMIFS(Table7[Quantity of 
Product Sold],Table7[Sale - Product Name],'POD Inventory Sum'!$O153,Table7[Product Type2],'POD Inventory Sum'!$AC$5)</f>
        <v>0</v>
      </c>
      <c r="AE153" s="1">
        <f>SUMIFS(Table7[Total Cost of
Goods Sold],Table7[Sale - Product Name],'POD Inventory Sum'!$O153,Table7[Product Type2],'POD Inventory Sum'!$AC$5)</f>
        <v>0</v>
      </c>
      <c r="AF153" s="7"/>
      <c r="AG153" s="1">
        <f>SUMIFS(Table17[Quantity2],Table17[Product Name],'POD Inventory Sum'!$O153,Table17[Product Type2],'POD Inventory Sum'!$AG$5)</f>
        <v>0</v>
      </c>
      <c r="AH153" t="str">
        <f t="shared" si="20"/>
        <v/>
      </c>
      <c r="AI153" s="1">
        <f>SUMIFS(Table17[Total out of Inventory],Table17[Product Name],'POD Inventory Sum'!$O153,Table17[Product Type2],'POD Inventory Sum'!$AG$5)</f>
        <v>0</v>
      </c>
      <c r="AJ153" s="7"/>
      <c r="AK153" s="1">
        <f>SUMIFS(Table7[Quantity
 Sold],Table7[Sale - Product Name],'POD Inventory Sum'!$O153,Table7[Product Type2],'POD Inventory Sum'!$AK$5)</f>
        <v>0</v>
      </c>
      <c r="AL153" t="str">
        <f t="shared" si="21"/>
        <v/>
      </c>
      <c r="AM153" s="1">
        <f>SUMIFS(Table7[Total 
Paid],Table7[Sale - Product Name],'POD Inventory Sum'!$O153,Table7[Product Type2],'POD Inventory Sum'!$AK$5)</f>
        <v>0</v>
      </c>
    </row>
    <row r="154" spans="5:39" x14ac:dyDescent="0.25">
      <c r="E154" s="4"/>
      <c r="O154" s="50"/>
      <c r="P154" s="7"/>
      <c r="Q154" s="30">
        <f>SUMIFS(Table1913[Quantity],Table1913[Product Name],'POD Inventory Sum'!$O154)</f>
        <v>0</v>
      </c>
      <c r="S154" s="1">
        <f>SUMIFS(Table1913[Total Cost],Table1913[Product Name],'POD Inventory Sum'!$O154)</f>
        <v>0</v>
      </c>
      <c r="T154" s="7"/>
      <c r="U154" s="1">
        <f>SUMIFS(Table1913[Quantity Purchased],Table1913[Product Name],'POD Inventory Sum'!$O154)</f>
        <v>0</v>
      </c>
      <c r="W154" s="1">
        <f>SUMIFS(Table1913[Total Purchase
Cost],Table1913[Product Name],'POD Inventory Sum'!$O154)</f>
        <v>0</v>
      </c>
      <c r="X154" s="7"/>
      <c r="Y154" s="61">
        <f t="shared" si="18"/>
        <v>0</v>
      </c>
      <c r="AA154" s="61">
        <f t="shared" si="19"/>
        <v>0</v>
      </c>
      <c r="AB154" s="7"/>
      <c r="AC154" s="1">
        <f>SUMIFS(Table7[Quantity of 
Product Sold],Table7[Sale - Product Name],'POD Inventory Sum'!$O154,Table7[Product Type2],'POD Inventory Sum'!$AC$5)</f>
        <v>0</v>
      </c>
      <c r="AE154" s="1">
        <f>SUMIFS(Table7[Total Cost of
Goods Sold],Table7[Sale - Product Name],'POD Inventory Sum'!$O154,Table7[Product Type2],'POD Inventory Sum'!$AC$5)</f>
        <v>0</v>
      </c>
      <c r="AF154" s="7"/>
      <c r="AG154" s="1">
        <f>SUMIFS(Table17[Quantity2],Table17[Product Name],'POD Inventory Sum'!$O154,Table17[Product Type2],'POD Inventory Sum'!$AG$5)</f>
        <v>0</v>
      </c>
      <c r="AH154" t="str">
        <f t="shared" si="20"/>
        <v/>
      </c>
      <c r="AI154" s="1">
        <f>SUMIFS(Table17[Total out of Inventory],Table17[Product Name],'POD Inventory Sum'!$O154,Table17[Product Type2],'POD Inventory Sum'!$AG$5)</f>
        <v>0</v>
      </c>
      <c r="AJ154" s="7"/>
      <c r="AK154" s="1">
        <f>SUMIFS(Table7[Quantity
 Sold],Table7[Sale - Product Name],'POD Inventory Sum'!$O154,Table7[Product Type2],'POD Inventory Sum'!$AK$5)</f>
        <v>0</v>
      </c>
      <c r="AL154" t="str">
        <f t="shared" si="21"/>
        <v/>
      </c>
      <c r="AM154" s="1">
        <f>SUMIFS(Table7[Total 
Paid],Table7[Sale - Product Name],'POD Inventory Sum'!$O154,Table7[Product Type2],'POD Inventory Sum'!$AK$5)</f>
        <v>0</v>
      </c>
    </row>
    <row r="155" spans="5:39" x14ac:dyDescent="0.25">
      <c r="E155" s="4"/>
      <c r="O155" s="50"/>
      <c r="P155" s="7"/>
      <c r="Q155" s="30">
        <f>SUMIFS(Table1913[Quantity],Table1913[Product Name],'POD Inventory Sum'!$O155)</f>
        <v>0</v>
      </c>
      <c r="S155" s="1">
        <f>SUMIFS(Table1913[Total Cost],Table1913[Product Name],'POD Inventory Sum'!$O155)</f>
        <v>0</v>
      </c>
      <c r="T155" s="7"/>
      <c r="U155" s="1">
        <f>SUMIFS(Table1913[Quantity Purchased],Table1913[Product Name],'POD Inventory Sum'!$O155)</f>
        <v>0</v>
      </c>
      <c r="W155" s="1">
        <f>SUMIFS(Table1913[Total Purchase
Cost],Table1913[Product Name],'POD Inventory Sum'!$O155)</f>
        <v>0</v>
      </c>
      <c r="X155" s="7"/>
      <c r="Y155" s="61">
        <f t="shared" si="18"/>
        <v>0</v>
      </c>
      <c r="AA155" s="61">
        <f t="shared" si="19"/>
        <v>0</v>
      </c>
      <c r="AB155" s="7"/>
      <c r="AC155" s="1">
        <f>SUMIFS(Table7[Quantity of 
Product Sold],Table7[Sale - Product Name],'POD Inventory Sum'!$O155,Table7[Product Type2],'POD Inventory Sum'!$AC$5)</f>
        <v>0</v>
      </c>
      <c r="AE155" s="1">
        <f>SUMIFS(Table7[Total Cost of
Goods Sold],Table7[Sale - Product Name],'POD Inventory Sum'!$O155,Table7[Product Type2],'POD Inventory Sum'!$AC$5)</f>
        <v>0</v>
      </c>
      <c r="AF155" s="7"/>
      <c r="AG155" s="1">
        <f>SUMIFS(Table17[Quantity2],Table17[Product Name],'POD Inventory Sum'!$O155,Table17[Product Type2],'POD Inventory Sum'!$AG$5)</f>
        <v>0</v>
      </c>
      <c r="AH155" t="str">
        <f t="shared" si="20"/>
        <v/>
      </c>
      <c r="AI155" s="1">
        <f>SUMIFS(Table17[Total out of Inventory],Table17[Product Name],'POD Inventory Sum'!$O155,Table17[Product Type2],'POD Inventory Sum'!$AG$5)</f>
        <v>0</v>
      </c>
      <c r="AJ155" s="7"/>
      <c r="AK155" s="1">
        <f>SUMIFS(Table7[Quantity
 Sold],Table7[Sale - Product Name],'POD Inventory Sum'!$O155,Table7[Product Type2],'POD Inventory Sum'!$AK$5)</f>
        <v>0</v>
      </c>
      <c r="AL155" t="str">
        <f t="shared" si="21"/>
        <v/>
      </c>
      <c r="AM155" s="1">
        <f>SUMIFS(Table7[Total 
Paid],Table7[Sale - Product Name],'POD Inventory Sum'!$O155,Table7[Product Type2],'POD Inventory Sum'!$AK$5)</f>
        <v>0</v>
      </c>
    </row>
    <row r="156" spans="5:39" x14ac:dyDescent="0.25">
      <c r="E156" s="4"/>
      <c r="O156" s="50"/>
      <c r="P156" s="7"/>
      <c r="Q156" s="30">
        <f>SUMIFS(Table1913[Quantity],Table1913[Product Name],'POD Inventory Sum'!$O156)</f>
        <v>0</v>
      </c>
      <c r="S156" s="1">
        <f>SUMIFS(Table1913[Total Cost],Table1913[Product Name],'POD Inventory Sum'!$O156)</f>
        <v>0</v>
      </c>
      <c r="T156" s="7"/>
      <c r="U156" s="1">
        <f>SUMIFS(Table1913[Quantity Purchased],Table1913[Product Name],'POD Inventory Sum'!$O156)</f>
        <v>0</v>
      </c>
      <c r="W156" s="1">
        <f>SUMIFS(Table1913[Total Purchase
Cost],Table1913[Product Name],'POD Inventory Sum'!$O156)</f>
        <v>0</v>
      </c>
      <c r="X156" s="7"/>
      <c r="Y156" s="61">
        <f t="shared" si="18"/>
        <v>0</v>
      </c>
      <c r="AA156" s="61">
        <f t="shared" si="19"/>
        <v>0</v>
      </c>
      <c r="AB156" s="7"/>
      <c r="AC156" s="1">
        <f>SUMIFS(Table7[Quantity of 
Product Sold],Table7[Sale - Product Name],'POD Inventory Sum'!$O156,Table7[Product Type2],'POD Inventory Sum'!$AC$5)</f>
        <v>0</v>
      </c>
      <c r="AE156" s="1">
        <f>SUMIFS(Table7[Total Cost of
Goods Sold],Table7[Sale - Product Name],'POD Inventory Sum'!$O156,Table7[Product Type2],'POD Inventory Sum'!$AC$5)</f>
        <v>0</v>
      </c>
      <c r="AF156" s="7"/>
      <c r="AG156" s="1">
        <f>SUMIFS(Table17[Quantity2],Table17[Product Name],'POD Inventory Sum'!$O156,Table17[Product Type2],'POD Inventory Sum'!$AG$5)</f>
        <v>0</v>
      </c>
      <c r="AH156" t="str">
        <f t="shared" si="20"/>
        <v/>
      </c>
      <c r="AI156" s="1">
        <f>SUMIFS(Table17[Total out of Inventory],Table17[Product Name],'POD Inventory Sum'!$O156,Table17[Product Type2],'POD Inventory Sum'!$AG$5)</f>
        <v>0</v>
      </c>
      <c r="AJ156" s="7"/>
      <c r="AK156" s="1">
        <f>SUMIFS(Table7[Quantity
 Sold],Table7[Sale - Product Name],'POD Inventory Sum'!$O156,Table7[Product Type2],'POD Inventory Sum'!$AK$5)</f>
        <v>0</v>
      </c>
      <c r="AL156" t="str">
        <f t="shared" si="21"/>
        <v/>
      </c>
      <c r="AM156" s="1">
        <f>SUMIFS(Table7[Total 
Paid],Table7[Sale - Product Name],'POD Inventory Sum'!$O156,Table7[Product Type2],'POD Inventory Sum'!$AK$5)</f>
        <v>0</v>
      </c>
    </row>
    <row r="157" spans="5:39" x14ac:dyDescent="0.25">
      <c r="E157" s="4"/>
      <c r="O157" s="50"/>
      <c r="P157" s="7"/>
      <c r="Q157" s="30">
        <f>SUMIFS(Table1913[Quantity],Table1913[Product Name],'POD Inventory Sum'!$O157)</f>
        <v>0</v>
      </c>
      <c r="S157" s="1">
        <f>SUMIFS(Table1913[Total Cost],Table1913[Product Name],'POD Inventory Sum'!$O157)</f>
        <v>0</v>
      </c>
      <c r="T157" s="7"/>
      <c r="U157" s="1">
        <f>SUMIFS(Table1913[Quantity Purchased],Table1913[Product Name],'POD Inventory Sum'!$O157)</f>
        <v>0</v>
      </c>
      <c r="W157" s="1">
        <f>SUMIFS(Table1913[Total Purchase
Cost],Table1913[Product Name],'POD Inventory Sum'!$O157)</f>
        <v>0</v>
      </c>
      <c r="X157" s="7"/>
      <c r="Y157" s="61">
        <f t="shared" si="18"/>
        <v>0</v>
      </c>
      <c r="AA157" s="61">
        <f t="shared" si="19"/>
        <v>0</v>
      </c>
      <c r="AB157" s="7"/>
      <c r="AC157" s="1">
        <f>SUMIFS(Table7[Quantity of 
Product Sold],Table7[Sale - Product Name],'POD Inventory Sum'!$O157,Table7[Product Type2],'POD Inventory Sum'!$AC$5)</f>
        <v>0</v>
      </c>
      <c r="AE157" s="1">
        <f>SUMIFS(Table7[Total Cost of
Goods Sold],Table7[Sale - Product Name],'POD Inventory Sum'!$O157,Table7[Product Type2],'POD Inventory Sum'!$AC$5)</f>
        <v>0</v>
      </c>
      <c r="AF157" s="7"/>
      <c r="AG157" s="1">
        <f>SUMIFS(Table17[Quantity2],Table17[Product Name],'POD Inventory Sum'!$O157,Table17[Product Type2],'POD Inventory Sum'!$AG$5)</f>
        <v>0</v>
      </c>
      <c r="AH157" t="str">
        <f t="shared" si="20"/>
        <v/>
      </c>
      <c r="AI157" s="1">
        <f>SUMIFS(Table17[Total out of Inventory],Table17[Product Name],'POD Inventory Sum'!$O157,Table17[Product Type2],'POD Inventory Sum'!$AG$5)</f>
        <v>0</v>
      </c>
      <c r="AJ157" s="7"/>
      <c r="AK157" s="1">
        <f>SUMIFS(Table7[Quantity
 Sold],Table7[Sale - Product Name],'POD Inventory Sum'!$O157,Table7[Product Type2],'POD Inventory Sum'!$AK$5)</f>
        <v>0</v>
      </c>
      <c r="AL157" t="str">
        <f t="shared" si="21"/>
        <v/>
      </c>
      <c r="AM157" s="1">
        <f>SUMIFS(Table7[Total 
Paid],Table7[Sale - Product Name],'POD Inventory Sum'!$O157,Table7[Product Type2],'POD Inventory Sum'!$AK$5)</f>
        <v>0</v>
      </c>
    </row>
    <row r="158" spans="5:39" x14ac:dyDescent="0.25">
      <c r="E158" s="4"/>
      <c r="O158" s="50"/>
      <c r="P158" s="7"/>
      <c r="Q158" s="30">
        <f>SUMIFS(Table1913[Quantity],Table1913[Product Name],'POD Inventory Sum'!$O158)</f>
        <v>0</v>
      </c>
      <c r="S158" s="1">
        <f>SUMIFS(Table1913[Total Cost],Table1913[Product Name],'POD Inventory Sum'!$O158)</f>
        <v>0</v>
      </c>
      <c r="T158" s="7"/>
      <c r="U158" s="1">
        <f>SUMIFS(Table1913[Quantity Purchased],Table1913[Product Name],'POD Inventory Sum'!$O158)</f>
        <v>0</v>
      </c>
      <c r="W158" s="1">
        <f>SUMIFS(Table1913[Total Purchase
Cost],Table1913[Product Name],'POD Inventory Sum'!$O158)</f>
        <v>0</v>
      </c>
      <c r="X158" s="7"/>
      <c r="Y158" s="61">
        <f t="shared" si="18"/>
        <v>0</v>
      </c>
      <c r="AA158" s="61">
        <f t="shared" si="19"/>
        <v>0</v>
      </c>
      <c r="AB158" s="7"/>
      <c r="AC158" s="1">
        <f>SUMIFS(Table7[Quantity of 
Product Sold],Table7[Sale - Product Name],'POD Inventory Sum'!$O158,Table7[Product Type2],'POD Inventory Sum'!$AC$5)</f>
        <v>0</v>
      </c>
      <c r="AE158" s="1">
        <f>SUMIFS(Table7[Total Cost of
Goods Sold],Table7[Sale - Product Name],'POD Inventory Sum'!$O158,Table7[Product Type2],'POD Inventory Sum'!$AC$5)</f>
        <v>0</v>
      </c>
      <c r="AF158" s="7"/>
      <c r="AG158" s="1">
        <f>SUMIFS(Table17[Quantity2],Table17[Product Name],'POD Inventory Sum'!$O158,Table17[Product Type2],'POD Inventory Sum'!$AG$5)</f>
        <v>0</v>
      </c>
      <c r="AH158" t="str">
        <f t="shared" si="20"/>
        <v/>
      </c>
      <c r="AI158" s="1">
        <f>SUMIFS(Table17[Total out of Inventory],Table17[Product Name],'POD Inventory Sum'!$O158,Table17[Product Type2],'POD Inventory Sum'!$AG$5)</f>
        <v>0</v>
      </c>
      <c r="AJ158" s="7"/>
      <c r="AK158" s="1">
        <f>SUMIFS(Table7[Quantity
 Sold],Table7[Sale - Product Name],'POD Inventory Sum'!$O158,Table7[Product Type2],'POD Inventory Sum'!$AK$5)</f>
        <v>0</v>
      </c>
      <c r="AL158" t="str">
        <f t="shared" si="21"/>
        <v/>
      </c>
      <c r="AM158" s="1">
        <f>SUMIFS(Table7[Total 
Paid],Table7[Sale - Product Name],'POD Inventory Sum'!$O158,Table7[Product Type2],'POD Inventory Sum'!$AK$5)</f>
        <v>0</v>
      </c>
    </row>
    <row r="159" spans="5:39" x14ac:dyDescent="0.25">
      <c r="E159" s="4"/>
      <c r="O159" s="50"/>
      <c r="P159" s="7"/>
      <c r="Q159" s="30">
        <f>SUMIFS(Table1913[Quantity],Table1913[Product Name],'POD Inventory Sum'!$O159)</f>
        <v>0</v>
      </c>
      <c r="S159" s="1">
        <f>SUMIFS(Table1913[Total Cost],Table1913[Product Name],'POD Inventory Sum'!$O159)</f>
        <v>0</v>
      </c>
      <c r="T159" s="7"/>
      <c r="U159" s="1">
        <f>SUMIFS(Table1913[Quantity Purchased],Table1913[Product Name],'POD Inventory Sum'!$O159)</f>
        <v>0</v>
      </c>
      <c r="W159" s="1">
        <f>SUMIFS(Table1913[Total Purchase
Cost],Table1913[Product Name],'POD Inventory Sum'!$O159)</f>
        <v>0</v>
      </c>
      <c r="X159" s="7"/>
      <c r="Y159" s="61">
        <f t="shared" si="18"/>
        <v>0</v>
      </c>
      <c r="AA159" s="61">
        <f t="shared" si="19"/>
        <v>0</v>
      </c>
      <c r="AB159" s="7"/>
      <c r="AC159" s="1">
        <f>SUMIFS(Table7[Quantity of 
Product Sold],Table7[Sale - Product Name],'POD Inventory Sum'!$O159,Table7[Product Type2],'POD Inventory Sum'!$AC$5)</f>
        <v>0</v>
      </c>
      <c r="AE159" s="1">
        <f>SUMIFS(Table7[Total Cost of
Goods Sold],Table7[Sale - Product Name],'POD Inventory Sum'!$O159,Table7[Product Type2],'POD Inventory Sum'!$AC$5)</f>
        <v>0</v>
      </c>
      <c r="AF159" s="7"/>
      <c r="AG159" s="1">
        <f>SUMIFS(Table17[Quantity2],Table17[Product Name],'POD Inventory Sum'!$O159,Table17[Product Type2],'POD Inventory Sum'!$AG$5)</f>
        <v>0</v>
      </c>
      <c r="AH159" t="str">
        <f t="shared" si="20"/>
        <v/>
      </c>
      <c r="AI159" s="1">
        <f>SUMIFS(Table17[Total out of Inventory],Table17[Product Name],'POD Inventory Sum'!$O159,Table17[Product Type2],'POD Inventory Sum'!$AG$5)</f>
        <v>0</v>
      </c>
      <c r="AJ159" s="7"/>
      <c r="AK159" s="1">
        <f>SUMIFS(Table7[Quantity
 Sold],Table7[Sale - Product Name],'POD Inventory Sum'!$O159,Table7[Product Type2],'POD Inventory Sum'!$AK$5)</f>
        <v>0</v>
      </c>
      <c r="AL159" t="str">
        <f t="shared" si="21"/>
        <v/>
      </c>
      <c r="AM159" s="1">
        <f>SUMIFS(Table7[Total 
Paid],Table7[Sale - Product Name],'POD Inventory Sum'!$O159,Table7[Product Type2],'POD Inventory Sum'!$AK$5)</f>
        <v>0</v>
      </c>
    </row>
    <row r="160" spans="5:39" x14ac:dyDescent="0.25">
      <c r="E160" s="4"/>
      <c r="P160" s="7"/>
      <c r="Q160" s="30">
        <f>SUMIFS(Table1913[Quantity],Table1913[Product Name],'POD Inventory Sum'!$O160)</f>
        <v>0</v>
      </c>
      <c r="S160" s="1">
        <f>SUMIFS(Table1913[Total Cost],Table1913[Product Name],'POD Inventory Sum'!$O160)</f>
        <v>0</v>
      </c>
      <c r="T160" s="7"/>
      <c r="U160" s="1">
        <f>SUMIFS(Table1913[Quantity Purchased],Table1913[Product Name],'POD Inventory Sum'!$O160)</f>
        <v>0</v>
      </c>
      <c r="W160" s="1">
        <f>SUMIFS(Table1913[Total Purchase
Cost],Table1913[Product Name],'POD Inventory Sum'!$O160)</f>
        <v>0</v>
      </c>
      <c r="X160" s="7"/>
      <c r="Y160" s="61">
        <f t="shared" si="18"/>
        <v>0</v>
      </c>
      <c r="AA160" s="61">
        <f t="shared" si="19"/>
        <v>0</v>
      </c>
      <c r="AB160" s="7"/>
      <c r="AC160" s="1">
        <f>SUMIFS(Table7[Quantity of 
Product Sold],Table7[Sale - Product Name],'POD Inventory Sum'!$O160,Table7[Product Type2],'POD Inventory Sum'!$AC$5)</f>
        <v>0</v>
      </c>
      <c r="AE160" s="1">
        <f>SUMIFS(Table7[Total Cost of
Goods Sold],Table7[Sale - Product Name],'POD Inventory Sum'!$O160,Table7[Product Type2],'POD Inventory Sum'!$AC$5)</f>
        <v>0</v>
      </c>
      <c r="AF160" s="7"/>
      <c r="AG160" s="1">
        <f>SUMIFS(Table17[Quantity2],Table17[Product Name],'POD Inventory Sum'!$O160,Table17[Product Type2],'POD Inventory Sum'!$AG$5)</f>
        <v>0</v>
      </c>
      <c r="AH160" t="str">
        <f t="shared" si="20"/>
        <v/>
      </c>
      <c r="AI160" s="1">
        <f>SUMIFS(Table17[Total out of Inventory],Table17[Product Name],'POD Inventory Sum'!$O160,Table17[Product Type2],'POD Inventory Sum'!$AG$5)</f>
        <v>0</v>
      </c>
      <c r="AJ160" s="7"/>
      <c r="AK160" s="1">
        <f>SUMIFS(Table7[Quantity
 Sold],Table7[Sale - Product Name],'POD Inventory Sum'!$O160,Table7[Product Type2],'POD Inventory Sum'!$AK$5)</f>
        <v>0</v>
      </c>
      <c r="AL160" t="str">
        <f t="shared" si="21"/>
        <v/>
      </c>
      <c r="AM160" s="1">
        <f>SUMIFS(Table7[Total 
Paid],Table7[Sale - Product Name],'POD Inventory Sum'!$O160,Table7[Product Type2],'POD Inventory Sum'!$AK$5)</f>
        <v>0</v>
      </c>
    </row>
    <row r="161" spans="5:39" x14ac:dyDescent="0.25">
      <c r="E161" s="4"/>
      <c r="O161" s="50"/>
      <c r="P161" s="7"/>
      <c r="Q161" s="30">
        <f>SUMIFS(Table1913[Quantity],Table1913[Product Name],'POD Inventory Sum'!$O161)</f>
        <v>0</v>
      </c>
      <c r="S161" s="1">
        <f>SUMIFS(Table1913[Total Cost],Table1913[Product Name],'POD Inventory Sum'!$O161)</f>
        <v>0</v>
      </c>
      <c r="T161" s="7"/>
      <c r="U161" s="1">
        <f>SUMIFS(Table1913[Quantity Purchased],Table1913[Product Name],'POD Inventory Sum'!$O161)</f>
        <v>0</v>
      </c>
      <c r="W161" s="1">
        <f>SUMIFS(Table1913[Total Purchase
Cost],Table1913[Product Name],'POD Inventory Sum'!$O161)</f>
        <v>0</v>
      </c>
      <c r="X161" s="7"/>
      <c r="Y161" s="61">
        <f t="shared" si="18"/>
        <v>0</v>
      </c>
      <c r="AA161" s="61">
        <f t="shared" si="19"/>
        <v>0</v>
      </c>
      <c r="AB161" s="7"/>
      <c r="AC161" s="1">
        <f>SUMIFS(Table7[Quantity of 
Product Sold],Table7[Sale - Product Name],'POD Inventory Sum'!$O161,Table7[Product Type2],'POD Inventory Sum'!$AC$5)</f>
        <v>0</v>
      </c>
      <c r="AE161" s="1">
        <f>SUMIFS(Table7[Total Cost of
Goods Sold],Table7[Sale - Product Name],'POD Inventory Sum'!$O161,Table7[Product Type2],'POD Inventory Sum'!$AC$5)</f>
        <v>0</v>
      </c>
      <c r="AF161" s="7"/>
      <c r="AG161" s="1">
        <f>SUMIFS(Table17[Quantity2],Table17[Product Name],'POD Inventory Sum'!$O161,Table17[Product Type2],'POD Inventory Sum'!$AG$5)</f>
        <v>0</v>
      </c>
      <c r="AH161" t="str">
        <f t="shared" si="20"/>
        <v/>
      </c>
      <c r="AI161" s="1">
        <f>SUMIFS(Table17[Total out of Inventory],Table17[Product Name],'POD Inventory Sum'!$O161,Table17[Product Type2],'POD Inventory Sum'!$AG$5)</f>
        <v>0</v>
      </c>
      <c r="AJ161" s="7"/>
      <c r="AK161" s="1">
        <f>SUMIFS(Table7[Quantity
 Sold],Table7[Sale - Product Name],'POD Inventory Sum'!$O161,Table7[Product Type2],'POD Inventory Sum'!$AK$5)</f>
        <v>0</v>
      </c>
      <c r="AL161" t="str">
        <f t="shared" si="21"/>
        <v/>
      </c>
      <c r="AM161" s="1">
        <f>SUMIFS(Table7[Total 
Paid],Table7[Sale - Product Name],'POD Inventory Sum'!$O161,Table7[Product Type2],'POD Inventory Sum'!$AK$5)</f>
        <v>0</v>
      </c>
    </row>
    <row r="162" spans="5:39" x14ac:dyDescent="0.25">
      <c r="E162" s="4"/>
      <c r="O162" s="50"/>
      <c r="P162" s="7"/>
      <c r="Q162" s="30">
        <f>SUMIFS(Table1913[Quantity],Table1913[Product Name],'POD Inventory Sum'!$O162)</f>
        <v>0</v>
      </c>
      <c r="S162" s="1">
        <f>SUMIFS(Table1913[Total Cost],Table1913[Product Name],'POD Inventory Sum'!$O162)</f>
        <v>0</v>
      </c>
      <c r="T162" s="7"/>
      <c r="U162" s="1">
        <f>SUMIFS(Table1913[Quantity Purchased],Table1913[Product Name],'POD Inventory Sum'!$O162)</f>
        <v>0</v>
      </c>
      <c r="W162" s="1">
        <f>SUMIFS(Table1913[Total Purchase
Cost],Table1913[Product Name],'POD Inventory Sum'!$O162)</f>
        <v>0</v>
      </c>
      <c r="X162" s="7"/>
      <c r="Y162" s="61">
        <f t="shared" si="18"/>
        <v>0</v>
      </c>
      <c r="AA162" s="61">
        <f t="shared" si="19"/>
        <v>0</v>
      </c>
      <c r="AB162" s="7"/>
      <c r="AC162" s="1">
        <f>SUMIFS(Table7[Quantity of 
Product Sold],Table7[Sale - Product Name],'POD Inventory Sum'!$O162,Table7[Product Type2],'POD Inventory Sum'!$AC$5)</f>
        <v>0</v>
      </c>
      <c r="AE162" s="1">
        <f>SUMIFS(Table7[Total Cost of
Goods Sold],Table7[Sale - Product Name],'POD Inventory Sum'!$O162,Table7[Product Type2],'POD Inventory Sum'!$AC$5)</f>
        <v>0</v>
      </c>
      <c r="AF162" s="7"/>
      <c r="AG162" s="1">
        <f>SUMIFS(Table17[Quantity2],Table17[Product Name],'POD Inventory Sum'!$O162,Table17[Product Type2],'POD Inventory Sum'!$AG$5)</f>
        <v>0</v>
      </c>
      <c r="AH162" t="str">
        <f t="shared" si="20"/>
        <v/>
      </c>
      <c r="AI162" s="1">
        <f>SUMIFS(Table17[Total out of Inventory],Table17[Product Name],'POD Inventory Sum'!$O162,Table17[Product Type2],'POD Inventory Sum'!$AG$5)</f>
        <v>0</v>
      </c>
      <c r="AJ162" s="7"/>
      <c r="AK162" s="1">
        <f>SUMIFS(Table7[Quantity
 Sold],Table7[Sale - Product Name],'POD Inventory Sum'!$O162,Table7[Product Type2],'POD Inventory Sum'!$AK$5)</f>
        <v>0</v>
      </c>
      <c r="AL162" t="str">
        <f t="shared" si="21"/>
        <v/>
      </c>
      <c r="AM162" s="1">
        <f>SUMIFS(Table7[Total 
Paid],Table7[Sale - Product Name],'POD Inventory Sum'!$O162,Table7[Product Type2],'POD Inventory Sum'!$AK$5)</f>
        <v>0</v>
      </c>
    </row>
    <row r="163" spans="5:39" x14ac:dyDescent="0.25">
      <c r="E163" s="4"/>
      <c r="O163" s="50"/>
      <c r="P163" s="7"/>
      <c r="Q163" s="30">
        <f>SUMIFS(Table1913[Quantity],Table1913[Product Name],'POD Inventory Sum'!$O163)</f>
        <v>0</v>
      </c>
      <c r="S163" s="1">
        <f>SUMIFS(Table1913[Total Cost],Table1913[Product Name],'POD Inventory Sum'!$O163)</f>
        <v>0</v>
      </c>
      <c r="T163" s="7"/>
      <c r="U163" s="1">
        <f>SUMIFS(Table1913[Quantity Purchased],Table1913[Product Name],'POD Inventory Sum'!$O163)</f>
        <v>0</v>
      </c>
      <c r="W163" s="1">
        <f>SUMIFS(Table1913[Total Purchase
Cost],Table1913[Product Name],'POD Inventory Sum'!$O163)</f>
        <v>0</v>
      </c>
      <c r="X163" s="7"/>
      <c r="Y163" s="61">
        <f t="shared" si="18"/>
        <v>0</v>
      </c>
      <c r="AA163" s="61">
        <f t="shared" si="19"/>
        <v>0</v>
      </c>
      <c r="AB163" s="7"/>
      <c r="AC163" s="1">
        <f>SUMIFS(Table7[Quantity of 
Product Sold],Table7[Sale - Product Name],'POD Inventory Sum'!$O163,Table7[Product Type2],'POD Inventory Sum'!$AC$5)</f>
        <v>0</v>
      </c>
      <c r="AE163" s="1">
        <f>SUMIFS(Table7[Total Cost of
Goods Sold],Table7[Sale - Product Name],'POD Inventory Sum'!$O163,Table7[Product Type2],'POD Inventory Sum'!$AC$5)</f>
        <v>0</v>
      </c>
      <c r="AF163" s="7"/>
      <c r="AG163" s="1">
        <f>SUMIFS(Table17[Quantity2],Table17[Product Name],'POD Inventory Sum'!$O163,Table17[Product Type2],'POD Inventory Sum'!$AG$5)</f>
        <v>0</v>
      </c>
      <c r="AH163" t="str">
        <f t="shared" si="20"/>
        <v/>
      </c>
      <c r="AI163" s="1">
        <f>SUMIFS(Table17[Total out of Inventory],Table17[Product Name],'POD Inventory Sum'!$O163,Table17[Product Type2],'POD Inventory Sum'!$AG$5)</f>
        <v>0</v>
      </c>
      <c r="AJ163" s="7"/>
      <c r="AK163" s="1">
        <f>SUMIFS(Table7[Quantity
 Sold],Table7[Sale - Product Name],'POD Inventory Sum'!$O163,Table7[Product Type2],'POD Inventory Sum'!$AK$5)</f>
        <v>0</v>
      </c>
      <c r="AL163" t="str">
        <f t="shared" si="21"/>
        <v/>
      </c>
      <c r="AM163" s="1">
        <f>SUMIFS(Table7[Total 
Paid],Table7[Sale - Product Name],'POD Inventory Sum'!$O163,Table7[Product Type2],'POD Inventory Sum'!$AK$5)</f>
        <v>0</v>
      </c>
    </row>
    <row r="164" spans="5:39" x14ac:dyDescent="0.25">
      <c r="E164" s="4"/>
      <c r="O164" s="50"/>
      <c r="P164" s="7"/>
      <c r="Q164" s="30">
        <f>SUMIFS(Table1913[Quantity],Table1913[Product Name],'POD Inventory Sum'!$O164)</f>
        <v>0</v>
      </c>
      <c r="S164" s="1">
        <f>SUMIFS(Table1913[Total Cost],Table1913[Product Name],'POD Inventory Sum'!$O164)</f>
        <v>0</v>
      </c>
      <c r="T164" s="7"/>
      <c r="U164" s="1">
        <f>SUMIFS(Table1913[Quantity Purchased],Table1913[Product Name],'POD Inventory Sum'!$O164)</f>
        <v>0</v>
      </c>
      <c r="W164" s="1">
        <f>SUMIFS(Table1913[Total Purchase
Cost],Table1913[Product Name],'POD Inventory Sum'!$O164)</f>
        <v>0</v>
      </c>
      <c r="X164" s="7"/>
      <c r="Y164" s="61">
        <f t="shared" si="18"/>
        <v>0</v>
      </c>
      <c r="AA164" s="61">
        <f t="shared" si="19"/>
        <v>0</v>
      </c>
      <c r="AB164" s="7"/>
      <c r="AC164" s="1">
        <f>SUMIFS(Table7[Quantity of 
Product Sold],Table7[Sale - Product Name],'POD Inventory Sum'!$O164,Table7[Product Type2],'POD Inventory Sum'!$AC$5)</f>
        <v>0</v>
      </c>
      <c r="AE164" s="1">
        <f>SUMIFS(Table7[Total Cost of
Goods Sold],Table7[Sale - Product Name],'POD Inventory Sum'!$O164,Table7[Product Type2],'POD Inventory Sum'!$AC$5)</f>
        <v>0</v>
      </c>
      <c r="AF164" s="7"/>
      <c r="AG164" s="1">
        <f>SUMIFS(Table17[Quantity2],Table17[Product Name],'POD Inventory Sum'!$O164,Table17[Product Type2],'POD Inventory Sum'!$AG$5)</f>
        <v>0</v>
      </c>
      <c r="AH164" t="str">
        <f t="shared" si="20"/>
        <v/>
      </c>
      <c r="AI164" s="1">
        <f>SUMIFS(Table17[Total out of Inventory],Table17[Product Name],'POD Inventory Sum'!$O164,Table17[Product Type2],'POD Inventory Sum'!$AG$5)</f>
        <v>0</v>
      </c>
      <c r="AJ164" s="7"/>
      <c r="AK164" s="1">
        <f>SUMIFS(Table7[Quantity
 Sold],Table7[Sale - Product Name],'POD Inventory Sum'!$O164,Table7[Product Type2],'POD Inventory Sum'!$AK$5)</f>
        <v>0</v>
      </c>
      <c r="AL164" t="str">
        <f t="shared" si="21"/>
        <v/>
      </c>
      <c r="AM164" s="1">
        <f>SUMIFS(Table7[Total 
Paid],Table7[Sale - Product Name],'POD Inventory Sum'!$O164,Table7[Product Type2],'POD Inventory Sum'!$AK$5)</f>
        <v>0</v>
      </c>
    </row>
    <row r="165" spans="5:39" x14ac:dyDescent="0.25">
      <c r="E165" s="4"/>
      <c r="O165" s="50"/>
      <c r="P165" s="7"/>
      <c r="Q165" s="30">
        <f>SUMIFS(Table1913[Quantity],Table1913[Product Name],'POD Inventory Sum'!$O165)</f>
        <v>0</v>
      </c>
      <c r="S165" s="1">
        <f>SUMIFS(Table1913[Total Cost],Table1913[Product Name],'POD Inventory Sum'!$O165)</f>
        <v>0</v>
      </c>
      <c r="T165" s="7"/>
      <c r="U165" s="1">
        <f>SUMIFS(Table1913[Quantity Purchased],Table1913[Product Name],'POD Inventory Sum'!$O165)</f>
        <v>0</v>
      </c>
      <c r="W165" s="1">
        <f>SUMIFS(Table1913[Total Purchase
Cost],Table1913[Product Name],'POD Inventory Sum'!$O165)</f>
        <v>0</v>
      </c>
      <c r="X165" s="7"/>
      <c r="Y165" s="61">
        <f t="shared" si="18"/>
        <v>0</v>
      </c>
      <c r="AA165" s="61">
        <f t="shared" si="19"/>
        <v>0</v>
      </c>
      <c r="AB165" s="7"/>
      <c r="AC165" s="1">
        <f>SUMIFS(Table7[Quantity of 
Product Sold],Table7[Sale - Product Name],'POD Inventory Sum'!$O165,Table7[Product Type2],'POD Inventory Sum'!$AC$5)</f>
        <v>0</v>
      </c>
      <c r="AE165" s="1">
        <f>SUMIFS(Table7[Total Cost of
Goods Sold],Table7[Sale - Product Name],'POD Inventory Sum'!$O165,Table7[Product Type2],'POD Inventory Sum'!$AC$5)</f>
        <v>0</v>
      </c>
      <c r="AF165" s="7"/>
      <c r="AG165" s="1">
        <f>SUMIFS(Table17[Quantity2],Table17[Product Name],'POD Inventory Sum'!$O165,Table17[Product Type2],'POD Inventory Sum'!$AG$5)</f>
        <v>0</v>
      </c>
      <c r="AH165" t="str">
        <f t="shared" si="20"/>
        <v/>
      </c>
      <c r="AI165" s="1">
        <f>SUMIFS(Table17[Total out of Inventory],Table17[Product Name],'POD Inventory Sum'!$O165,Table17[Product Type2],'POD Inventory Sum'!$AG$5)</f>
        <v>0</v>
      </c>
      <c r="AJ165" s="7"/>
      <c r="AK165" s="1">
        <f>SUMIFS(Table7[Quantity
 Sold],Table7[Sale - Product Name],'POD Inventory Sum'!$O165,Table7[Product Type2],'POD Inventory Sum'!$AK$5)</f>
        <v>0</v>
      </c>
      <c r="AL165" t="str">
        <f t="shared" si="21"/>
        <v/>
      </c>
      <c r="AM165" s="1">
        <f>SUMIFS(Table7[Total 
Paid],Table7[Sale - Product Name],'POD Inventory Sum'!$O165,Table7[Product Type2],'POD Inventory Sum'!$AK$5)</f>
        <v>0</v>
      </c>
    </row>
    <row r="166" spans="5:39" x14ac:dyDescent="0.25">
      <c r="E166" s="4"/>
      <c r="O166" s="50"/>
      <c r="P166" s="7"/>
      <c r="Q166" s="30">
        <f>SUMIFS(Table1913[Quantity],Table1913[Product Name],'POD Inventory Sum'!$O166)</f>
        <v>0</v>
      </c>
      <c r="S166" s="1">
        <f>SUMIFS(Table1913[Total Cost],Table1913[Product Name],'POD Inventory Sum'!$O166)</f>
        <v>0</v>
      </c>
      <c r="T166" s="7"/>
      <c r="U166" s="1">
        <f>SUMIFS(Table1913[Quantity Purchased],Table1913[Product Name],'POD Inventory Sum'!$O166)</f>
        <v>0</v>
      </c>
      <c r="W166" s="1">
        <f>SUMIFS(Table1913[Total Purchase
Cost],Table1913[Product Name],'POD Inventory Sum'!$O166)</f>
        <v>0</v>
      </c>
      <c r="X166" s="7"/>
      <c r="Y166" s="61">
        <f t="shared" si="18"/>
        <v>0</v>
      </c>
      <c r="AA166" s="61">
        <f t="shared" si="19"/>
        <v>0</v>
      </c>
      <c r="AB166" s="7"/>
      <c r="AC166" s="1">
        <f>SUMIFS(Table7[Quantity of 
Product Sold],Table7[Sale - Product Name],'POD Inventory Sum'!$O166,Table7[Product Type2],'POD Inventory Sum'!$AC$5)</f>
        <v>0</v>
      </c>
      <c r="AE166" s="1">
        <f>SUMIFS(Table7[Total Cost of
Goods Sold],Table7[Sale - Product Name],'POD Inventory Sum'!$O166,Table7[Product Type2],'POD Inventory Sum'!$AC$5)</f>
        <v>0</v>
      </c>
      <c r="AF166" s="7"/>
      <c r="AG166" s="1">
        <f>SUMIFS(Table17[Quantity2],Table17[Product Name],'POD Inventory Sum'!$O166,Table17[Product Type2],'POD Inventory Sum'!$AG$5)</f>
        <v>0</v>
      </c>
      <c r="AH166" t="str">
        <f t="shared" si="20"/>
        <v/>
      </c>
      <c r="AI166" s="1">
        <f>SUMIFS(Table17[Total out of Inventory],Table17[Product Name],'POD Inventory Sum'!$O166,Table17[Product Type2],'POD Inventory Sum'!$AG$5)</f>
        <v>0</v>
      </c>
      <c r="AJ166" s="7"/>
      <c r="AK166" s="1">
        <f>SUMIFS(Table7[Quantity
 Sold],Table7[Sale - Product Name],'POD Inventory Sum'!$O166,Table7[Product Type2],'POD Inventory Sum'!$AK$5)</f>
        <v>0</v>
      </c>
      <c r="AL166" t="str">
        <f t="shared" si="21"/>
        <v/>
      </c>
      <c r="AM166" s="1">
        <f>SUMIFS(Table7[Total 
Paid],Table7[Sale - Product Name],'POD Inventory Sum'!$O166,Table7[Product Type2],'POD Inventory Sum'!$AK$5)</f>
        <v>0</v>
      </c>
    </row>
    <row r="167" spans="5:39" x14ac:dyDescent="0.25">
      <c r="E167" s="4"/>
      <c r="O167" s="50"/>
      <c r="P167" s="7"/>
      <c r="Q167" s="30">
        <f>SUMIFS(Table1913[Quantity],Table1913[Product Name],'POD Inventory Sum'!$O167)</f>
        <v>0</v>
      </c>
      <c r="S167" s="1">
        <f>SUMIFS(Table1913[Total Cost],Table1913[Product Name],'POD Inventory Sum'!$O167)</f>
        <v>0</v>
      </c>
      <c r="T167" s="7"/>
      <c r="U167" s="1">
        <f>SUMIFS(Table1913[Quantity Purchased],Table1913[Product Name],'POD Inventory Sum'!$O167)</f>
        <v>0</v>
      </c>
      <c r="W167" s="1">
        <f>SUMIFS(Table1913[Total Purchase
Cost],Table1913[Product Name],'POD Inventory Sum'!$O167)</f>
        <v>0</v>
      </c>
      <c r="X167" s="7"/>
      <c r="Y167" s="61">
        <f t="shared" si="18"/>
        <v>0</v>
      </c>
      <c r="AA167" s="61">
        <f t="shared" si="19"/>
        <v>0</v>
      </c>
      <c r="AB167" s="7"/>
      <c r="AC167" s="1">
        <f>SUMIFS(Table7[Quantity of 
Product Sold],Table7[Sale - Product Name],'POD Inventory Sum'!$O167,Table7[Product Type2],'POD Inventory Sum'!$AC$5)</f>
        <v>0</v>
      </c>
      <c r="AE167" s="1">
        <f>SUMIFS(Table7[Total Cost of
Goods Sold],Table7[Sale - Product Name],'POD Inventory Sum'!$O167,Table7[Product Type2],'POD Inventory Sum'!$AC$5)</f>
        <v>0</v>
      </c>
      <c r="AF167" s="7"/>
      <c r="AG167" s="1">
        <f>SUMIFS(Table17[Quantity2],Table17[Product Name],'POD Inventory Sum'!$O167,Table17[Product Type2],'POD Inventory Sum'!$AG$5)</f>
        <v>0</v>
      </c>
      <c r="AH167" t="str">
        <f t="shared" si="20"/>
        <v/>
      </c>
      <c r="AI167" s="1">
        <f>SUMIFS(Table17[Total out of Inventory],Table17[Product Name],'POD Inventory Sum'!$O167,Table17[Product Type2],'POD Inventory Sum'!$AG$5)</f>
        <v>0</v>
      </c>
      <c r="AJ167" s="7"/>
      <c r="AK167" s="1">
        <f>SUMIFS(Table7[Quantity
 Sold],Table7[Sale - Product Name],'POD Inventory Sum'!$O167,Table7[Product Type2],'POD Inventory Sum'!$AK$5)</f>
        <v>0</v>
      </c>
      <c r="AL167" t="str">
        <f t="shared" si="21"/>
        <v/>
      </c>
      <c r="AM167" s="1">
        <f>SUMIFS(Table7[Total 
Paid],Table7[Sale - Product Name],'POD Inventory Sum'!$O167,Table7[Product Type2],'POD Inventory Sum'!$AK$5)</f>
        <v>0</v>
      </c>
    </row>
    <row r="168" spans="5:39" x14ac:dyDescent="0.25">
      <c r="E168" s="4"/>
      <c r="O168" s="50"/>
      <c r="P168" s="7"/>
      <c r="Q168" s="30">
        <f>SUMIFS(Table1913[Quantity],Table1913[Product Name],'POD Inventory Sum'!$O168)</f>
        <v>0</v>
      </c>
      <c r="S168" s="1">
        <f>SUMIFS(Table1913[Total Cost],Table1913[Product Name],'POD Inventory Sum'!$O168)</f>
        <v>0</v>
      </c>
      <c r="T168" s="7"/>
      <c r="U168" s="1">
        <f>SUMIFS(Table1913[Quantity Purchased],Table1913[Product Name],'POD Inventory Sum'!$O168)</f>
        <v>0</v>
      </c>
      <c r="W168" s="1">
        <f>SUMIFS(Table1913[Total Purchase
Cost],Table1913[Product Name],'POD Inventory Sum'!$O168)</f>
        <v>0</v>
      </c>
      <c r="X168" s="7"/>
      <c r="Y168" s="61">
        <f t="shared" si="18"/>
        <v>0</v>
      </c>
      <c r="AA168" s="61">
        <f t="shared" si="19"/>
        <v>0</v>
      </c>
      <c r="AB168" s="7"/>
      <c r="AC168" s="1">
        <f>SUMIFS(Table7[Quantity of 
Product Sold],Table7[Sale - Product Name],'POD Inventory Sum'!$O168,Table7[Product Type2],'POD Inventory Sum'!$AC$5)</f>
        <v>0</v>
      </c>
      <c r="AE168" s="1">
        <f>SUMIFS(Table7[Total Cost of
Goods Sold],Table7[Sale - Product Name],'POD Inventory Sum'!$O168,Table7[Product Type2],'POD Inventory Sum'!$AC$5)</f>
        <v>0</v>
      </c>
      <c r="AF168" s="7"/>
      <c r="AG168" s="1">
        <f>SUMIFS(Table17[Quantity2],Table17[Product Name],'POD Inventory Sum'!$O168,Table17[Product Type2],'POD Inventory Sum'!$AG$5)</f>
        <v>0</v>
      </c>
      <c r="AH168" t="str">
        <f t="shared" si="20"/>
        <v/>
      </c>
      <c r="AI168" s="1">
        <f>SUMIFS(Table17[Total out of Inventory],Table17[Product Name],'POD Inventory Sum'!$O168,Table17[Product Type2],'POD Inventory Sum'!$AG$5)</f>
        <v>0</v>
      </c>
      <c r="AJ168" s="7"/>
      <c r="AK168" s="1">
        <f>SUMIFS(Table7[Quantity
 Sold],Table7[Sale - Product Name],'POD Inventory Sum'!$O168,Table7[Product Type2],'POD Inventory Sum'!$AK$5)</f>
        <v>0</v>
      </c>
      <c r="AL168" t="str">
        <f t="shared" si="21"/>
        <v/>
      </c>
      <c r="AM168" s="1">
        <f>SUMIFS(Table7[Total 
Paid],Table7[Sale - Product Name],'POD Inventory Sum'!$O168,Table7[Product Type2],'POD Inventory Sum'!$AK$5)</f>
        <v>0</v>
      </c>
    </row>
    <row r="169" spans="5:39" x14ac:dyDescent="0.25">
      <c r="E169" s="4"/>
      <c r="O169" s="50"/>
      <c r="P169" s="7"/>
      <c r="Q169" s="30">
        <f>SUMIFS(Table1913[Quantity],Table1913[Product Name],'POD Inventory Sum'!$O169)</f>
        <v>0</v>
      </c>
      <c r="S169" s="1">
        <f>SUMIFS(Table1913[Total Cost],Table1913[Product Name],'POD Inventory Sum'!$O169)</f>
        <v>0</v>
      </c>
      <c r="T169" s="7"/>
      <c r="U169" s="1">
        <f>SUMIFS(Table1913[Quantity Purchased],Table1913[Product Name],'POD Inventory Sum'!$O169)</f>
        <v>0</v>
      </c>
      <c r="W169" s="1">
        <f>SUMIFS(Table1913[Total Purchase
Cost],Table1913[Product Name],'POD Inventory Sum'!$O169)</f>
        <v>0</v>
      </c>
      <c r="X169" s="7"/>
      <c r="Y169" s="61">
        <f t="shared" si="18"/>
        <v>0</v>
      </c>
      <c r="AA169" s="61">
        <f t="shared" si="19"/>
        <v>0</v>
      </c>
      <c r="AB169" s="7"/>
      <c r="AC169" s="1">
        <f>SUMIFS(Table7[Quantity of 
Product Sold],Table7[Sale - Product Name],'POD Inventory Sum'!$O169,Table7[Product Type2],'POD Inventory Sum'!$AC$5)</f>
        <v>0</v>
      </c>
      <c r="AE169" s="1">
        <f>SUMIFS(Table7[Total Cost of
Goods Sold],Table7[Sale - Product Name],'POD Inventory Sum'!$O169,Table7[Product Type2],'POD Inventory Sum'!$AC$5)</f>
        <v>0</v>
      </c>
      <c r="AF169" s="7"/>
      <c r="AG169" s="1">
        <f>SUMIFS(Table17[Quantity2],Table17[Product Name],'POD Inventory Sum'!$O169,Table17[Product Type2],'POD Inventory Sum'!$AG$5)</f>
        <v>0</v>
      </c>
      <c r="AH169" t="str">
        <f t="shared" si="20"/>
        <v/>
      </c>
      <c r="AI169" s="1">
        <f>SUMIFS(Table17[Total out of Inventory],Table17[Product Name],'POD Inventory Sum'!$O169,Table17[Product Type2],'POD Inventory Sum'!$AG$5)</f>
        <v>0</v>
      </c>
      <c r="AJ169" s="7"/>
      <c r="AK169" s="1">
        <f>SUMIFS(Table7[Quantity
 Sold],Table7[Sale - Product Name],'POD Inventory Sum'!$O169,Table7[Product Type2],'POD Inventory Sum'!$AK$5)</f>
        <v>0</v>
      </c>
      <c r="AL169" t="str">
        <f t="shared" si="21"/>
        <v/>
      </c>
      <c r="AM169" s="1">
        <f>SUMIFS(Table7[Total 
Paid],Table7[Sale - Product Name],'POD Inventory Sum'!$O169,Table7[Product Type2],'POD Inventory Sum'!$AK$5)</f>
        <v>0</v>
      </c>
    </row>
    <row r="170" spans="5:39" x14ac:dyDescent="0.25">
      <c r="E170" s="4"/>
      <c r="O170" s="50"/>
      <c r="P170" s="7"/>
      <c r="Q170" s="30">
        <f>SUMIFS(Table1913[Quantity],Table1913[Product Name],'POD Inventory Sum'!$O170)</f>
        <v>0</v>
      </c>
      <c r="S170" s="1">
        <f>SUMIFS(Table1913[Total Cost],Table1913[Product Name],'POD Inventory Sum'!$O170)</f>
        <v>0</v>
      </c>
      <c r="T170" s="7"/>
      <c r="U170" s="1">
        <f>SUMIFS(Table1913[Quantity Purchased],Table1913[Product Name],'POD Inventory Sum'!$O170)</f>
        <v>0</v>
      </c>
      <c r="W170" s="1">
        <f>SUMIFS(Table1913[Total Purchase
Cost],Table1913[Product Name],'POD Inventory Sum'!$O170)</f>
        <v>0</v>
      </c>
      <c r="X170" s="7"/>
      <c r="Y170" s="61">
        <f t="shared" si="18"/>
        <v>0</v>
      </c>
      <c r="AA170" s="61">
        <f t="shared" si="19"/>
        <v>0</v>
      </c>
      <c r="AB170" s="7"/>
      <c r="AC170" s="1">
        <f>SUMIFS(Table7[Quantity of 
Product Sold],Table7[Sale - Product Name],'POD Inventory Sum'!$O170,Table7[Product Type2],'POD Inventory Sum'!$AC$5)</f>
        <v>0</v>
      </c>
      <c r="AE170" s="1">
        <f>SUMIFS(Table7[Total Cost of
Goods Sold],Table7[Sale - Product Name],'POD Inventory Sum'!$O170,Table7[Product Type2],'POD Inventory Sum'!$AC$5)</f>
        <v>0</v>
      </c>
      <c r="AF170" s="7"/>
      <c r="AG170" s="1">
        <f>SUMIFS(Table17[Quantity2],Table17[Product Name],'POD Inventory Sum'!$O170,Table17[Product Type2],'POD Inventory Sum'!$AG$5)</f>
        <v>0</v>
      </c>
      <c r="AH170" t="str">
        <f t="shared" si="20"/>
        <v/>
      </c>
      <c r="AI170" s="1">
        <f>SUMIFS(Table17[Total out of Inventory],Table17[Product Name],'POD Inventory Sum'!$O170,Table17[Product Type2],'POD Inventory Sum'!$AG$5)</f>
        <v>0</v>
      </c>
      <c r="AJ170" s="7"/>
      <c r="AK170" s="1">
        <f>SUMIFS(Table7[Quantity
 Sold],Table7[Sale - Product Name],'POD Inventory Sum'!$O170,Table7[Product Type2],'POD Inventory Sum'!$AK$5)</f>
        <v>0</v>
      </c>
      <c r="AL170" t="str">
        <f t="shared" si="21"/>
        <v/>
      </c>
      <c r="AM170" s="1">
        <f>SUMIFS(Table7[Total 
Paid],Table7[Sale - Product Name],'POD Inventory Sum'!$O170,Table7[Product Type2],'POD Inventory Sum'!$AK$5)</f>
        <v>0</v>
      </c>
    </row>
    <row r="171" spans="5:39" x14ac:dyDescent="0.25">
      <c r="E171" s="4"/>
      <c r="O171" s="50"/>
      <c r="P171" s="7"/>
      <c r="Q171" s="30">
        <f>SUMIFS(Table1913[Quantity],Table1913[Product Name],'POD Inventory Sum'!$O171)</f>
        <v>0</v>
      </c>
      <c r="S171" s="1">
        <f>SUMIFS(Table1913[Total Cost],Table1913[Product Name],'POD Inventory Sum'!$O171)</f>
        <v>0</v>
      </c>
      <c r="T171" s="7"/>
      <c r="U171" s="1">
        <f>SUMIFS(Table1913[Quantity Purchased],Table1913[Product Name],'POD Inventory Sum'!$O171)</f>
        <v>0</v>
      </c>
      <c r="W171" s="1">
        <f>SUMIFS(Table1913[Total Purchase
Cost],Table1913[Product Name],'POD Inventory Sum'!$O171)</f>
        <v>0</v>
      </c>
      <c r="X171" s="7"/>
      <c r="Y171" s="61">
        <f t="shared" si="18"/>
        <v>0</v>
      </c>
      <c r="AA171" s="61">
        <f t="shared" si="19"/>
        <v>0</v>
      </c>
      <c r="AB171" s="7"/>
      <c r="AC171" s="1">
        <f>SUMIFS(Table7[Quantity of 
Product Sold],Table7[Sale - Product Name],'POD Inventory Sum'!$O171,Table7[Product Type2],'POD Inventory Sum'!$AC$5)</f>
        <v>0</v>
      </c>
      <c r="AE171" s="1">
        <f>SUMIFS(Table7[Total Cost of
Goods Sold],Table7[Sale - Product Name],'POD Inventory Sum'!$O171,Table7[Product Type2],'POD Inventory Sum'!$AC$5)</f>
        <v>0</v>
      </c>
      <c r="AF171" s="7"/>
      <c r="AG171" s="1">
        <f>SUMIFS(Table17[Quantity2],Table17[Product Name],'POD Inventory Sum'!$O171,Table17[Product Type2],'POD Inventory Sum'!$AG$5)</f>
        <v>0</v>
      </c>
      <c r="AH171" t="str">
        <f t="shared" si="20"/>
        <v/>
      </c>
      <c r="AI171" s="1">
        <f>SUMIFS(Table17[Total out of Inventory],Table17[Product Name],'POD Inventory Sum'!$O171,Table17[Product Type2],'POD Inventory Sum'!$AG$5)</f>
        <v>0</v>
      </c>
      <c r="AJ171" s="7"/>
      <c r="AK171" s="1">
        <f>SUMIFS(Table7[Quantity
 Sold],Table7[Sale - Product Name],'POD Inventory Sum'!$O171,Table7[Product Type2],'POD Inventory Sum'!$AK$5)</f>
        <v>0</v>
      </c>
      <c r="AL171" t="str">
        <f t="shared" si="21"/>
        <v/>
      </c>
      <c r="AM171" s="1">
        <f>SUMIFS(Table7[Total 
Paid],Table7[Sale - Product Name],'POD Inventory Sum'!$O171,Table7[Product Type2],'POD Inventory Sum'!$AK$5)</f>
        <v>0</v>
      </c>
    </row>
    <row r="172" spans="5:39" x14ac:dyDescent="0.25">
      <c r="E172" s="4"/>
      <c r="O172" s="50"/>
      <c r="P172" s="7"/>
      <c r="Q172" s="30">
        <f>SUMIFS(Table1913[Quantity],Table1913[Product Name],'POD Inventory Sum'!$O172)</f>
        <v>0</v>
      </c>
      <c r="S172" s="1">
        <f>SUMIFS(Table1913[Total Cost],Table1913[Product Name],'POD Inventory Sum'!$O172)</f>
        <v>0</v>
      </c>
      <c r="T172" s="7"/>
      <c r="U172" s="1">
        <f>SUMIFS(Table1913[Quantity Purchased],Table1913[Product Name],'POD Inventory Sum'!$O172)</f>
        <v>0</v>
      </c>
      <c r="W172" s="1">
        <f>SUMIFS(Table1913[Total Purchase
Cost],Table1913[Product Name],'POD Inventory Sum'!$O172)</f>
        <v>0</v>
      </c>
      <c r="X172" s="7"/>
      <c r="Y172" s="61">
        <f t="shared" si="18"/>
        <v>0</v>
      </c>
      <c r="AA172" s="61">
        <f t="shared" si="19"/>
        <v>0</v>
      </c>
      <c r="AB172" s="7"/>
      <c r="AC172" s="1">
        <f>SUMIFS(Table7[Quantity of 
Product Sold],Table7[Sale - Product Name],'POD Inventory Sum'!$O172,Table7[Product Type2],'POD Inventory Sum'!$AC$5)</f>
        <v>0</v>
      </c>
      <c r="AE172" s="1">
        <f>SUMIFS(Table7[Total Cost of
Goods Sold],Table7[Sale - Product Name],'POD Inventory Sum'!$O172,Table7[Product Type2],'POD Inventory Sum'!$AC$5)</f>
        <v>0</v>
      </c>
      <c r="AF172" s="7"/>
      <c r="AG172" s="1">
        <f>SUMIFS(Table17[Quantity2],Table17[Product Name],'POD Inventory Sum'!$O172,Table17[Product Type2],'POD Inventory Sum'!$AG$5)</f>
        <v>0</v>
      </c>
      <c r="AH172" t="str">
        <f t="shared" si="20"/>
        <v/>
      </c>
      <c r="AI172" s="1">
        <f>SUMIFS(Table17[Total out of Inventory],Table17[Product Name],'POD Inventory Sum'!$O172,Table17[Product Type2],'POD Inventory Sum'!$AG$5)</f>
        <v>0</v>
      </c>
      <c r="AJ172" s="7"/>
      <c r="AK172" s="1">
        <f>SUMIFS(Table7[Quantity
 Sold],Table7[Sale - Product Name],'POD Inventory Sum'!$O172,Table7[Product Type2],'POD Inventory Sum'!$AK$5)</f>
        <v>0</v>
      </c>
      <c r="AL172" t="str">
        <f t="shared" si="21"/>
        <v/>
      </c>
      <c r="AM172" s="1">
        <f>SUMIFS(Table7[Total 
Paid],Table7[Sale - Product Name],'POD Inventory Sum'!$O172,Table7[Product Type2],'POD Inventory Sum'!$AK$5)</f>
        <v>0</v>
      </c>
    </row>
    <row r="173" spans="5:39" x14ac:dyDescent="0.25">
      <c r="E173" s="4"/>
      <c r="O173" s="50"/>
      <c r="P173" s="7"/>
      <c r="Q173" s="30">
        <f>SUMIFS(Table1913[Quantity],Table1913[Product Name],'POD Inventory Sum'!$O173)</f>
        <v>0</v>
      </c>
      <c r="S173" s="1">
        <f>SUMIFS(Table1913[Total Cost],Table1913[Product Name],'POD Inventory Sum'!$O173)</f>
        <v>0</v>
      </c>
      <c r="T173" s="7"/>
      <c r="U173" s="1">
        <f>SUMIFS(Table1913[Quantity Purchased],Table1913[Product Name],'POD Inventory Sum'!$O173)</f>
        <v>0</v>
      </c>
      <c r="W173" s="1">
        <f>SUMIFS(Table1913[Total Purchase
Cost],Table1913[Product Name],'POD Inventory Sum'!$O173)</f>
        <v>0</v>
      </c>
      <c r="X173" s="7"/>
      <c r="Y173" s="61">
        <f t="shared" si="18"/>
        <v>0</v>
      </c>
      <c r="AA173" s="61">
        <f t="shared" si="19"/>
        <v>0</v>
      </c>
      <c r="AB173" s="7"/>
      <c r="AC173" s="1">
        <f>SUMIFS(Table7[Quantity of 
Product Sold],Table7[Sale - Product Name],'POD Inventory Sum'!$O173,Table7[Product Type2],'POD Inventory Sum'!$AC$5)</f>
        <v>0</v>
      </c>
      <c r="AE173" s="1">
        <f>SUMIFS(Table7[Total Cost of
Goods Sold],Table7[Sale - Product Name],'POD Inventory Sum'!$O173,Table7[Product Type2],'POD Inventory Sum'!$AC$5)</f>
        <v>0</v>
      </c>
      <c r="AF173" s="7"/>
      <c r="AG173" s="1">
        <f>SUMIFS(Table17[Quantity2],Table17[Product Name],'POD Inventory Sum'!$O173,Table17[Product Type2],'POD Inventory Sum'!$AG$5)</f>
        <v>0</v>
      </c>
      <c r="AH173" t="str">
        <f t="shared" si="20"/>
        <v/>
      </c>
      <c r="AI173" s="1">
        <f>SUMIFS(Table17[Total out of Inventory],Table17[Product Name],'POD Inventory Sum'!$O173,Table17[Product Type2],'POD Inventory Sum'!$AG$5)</f>
        <v>0</v>
      </c>
      <c r="AJ173" s="7"/>
      <c r="AK173" s="1">
        <f>SUMIFS(Table7[Quantity
 Sold],Table7[Sale - Product Name],'POD Inventory Sum'!$O173,Table7[Product Type2],'POD Inventory Sum'!$AK$5)</f>
        <v>0</v>
      </c>
      <c r="AL173" t="str">
        <f t="shared" si="21"/>
        <v/>
      </c>
      <c r="AM173" s="1">
        <f>SUMIFS(Table7[Total 
Paid],Table7[Sale - Product Name],'POD Inventory Sum'!$O173,Table7[Product Type2],'POD Inventory Sum'!$AK$5)</f>
        <v>0</v>
      </c>
    </row>
    <row r="174" spans="5:39" x14ac:dyDescent="0.25">
      <c r="E174" s="4"/>
      <c r="O174" s="50"/>
      <c r="P174" s="7"/>
      <c r="Q174" s="30">
        <f>SUMIFS(Table1913[Quantity],Table1913[Product Name],'POD Inventory Sum'!$O174)</f>
        <v>0</v>
      </c>
      <c r="S174" s="1">
        <f>SUMIFS(Table1913[Total Cost],Table1913[Product Name],'POD Inventory Sum'!$O174)</f>
        <v>0</v>
      </c>
      <c r="T174" s="7"/>
      <c r="U174" s="1">
        <f>SUMIFS(Table1913[Quantity Purchased],Table1913[Product Name],'POD Inventory Sum'!$O174)</f>
        <v>0</v>
      </c>
      <c r="W174" s="1">
        <f>SUMIFS(Table1913[Total Purchase
Cost],Table1913[Product Name],'POD Inventory Sum'!$O174)</f>
        <v>0</v>
      </c>
      <c r="X174" s="7"/>
      <c r="Y174" s="61">
        <f t="shared" si="18"/>
        <v>0</v>
      </c>
      <c r="AA174" s="61">
        <f t="shared" si="19"/>
        <v>0</v>
      </c>
      <c r="AB174" s="7"/>
      <c r="AC174" s="1">
        <f>SUMIFS(Table7[Quantity of 
Product Sold],Table7[Sale - Product Name],'POD Inventory Sum'!$O174,Table7[Product Type2],'POD Inventory Sum'!$AC$5)</f>
        <v>0</v>
      </c>
      <c r="AE174" s="1">
        <f>SUMIFS(Table7[Total Cost of
Goods Sold],Table7[Sale - Product Name],'POD Inventory Sum'!$O174,Table7[Product Type2],'POD Inventory Sum'!$AC$5)</f>
        <v>0</v>
      </c>
      <c r="AF174" s="7"/>
      <c r="AG174" s="1">
        <f>SUMIFS(Table17[Quantity2],Table17[Product Name],'POD Inventory Sum'!$O174,Table17[Product Type2],'POD Inventory Sum'!$AG$5)</f>
        <v>0</v>
      </c>
      <c r="AH174" t="str">
        <f t="shared" si="20"/>
        <v/>
      </c>
      <c r="AI174" s="1">
        <f>SUMIFS(Table17[Total out of Inventory],Table17[Product Name],'POD Inventory Sum'!$O174,Table17[Product Type2],'POD Inventory Sum'!$AG$5)</f>
        <v>0</v>
      </c>
      <c r="AJ174" s="7"/>
      <c r="AK174" s="1">
        <f>SUMIFS(Table7[Quantity
 Sold],Table7[Sale - Product Name],'POD Inventory Sum'!$O174,Table7[Product Type2],'POD Inventory Sum'!$AK$5)</f>
        <v>0</v>
      </c>
      <c r="AL174" t="str">
        <f t="shared" si="21"/>
        <v/>
      </c>
      <c r="AM174" s="1">
        <f>SUMIFS(Table7[Total 
Paid],Table7[Sale - Product Name],'POD Inventory Sum'!$O174,Table7[Product Type2],'POD Inventory Sum'!$AK$5)</f>
        <v>0</v>
      </c>
    </row>
    <row r="175" spans="5:39" x14ac:dyDescent="0.25">
      <c r="E175" s="4"/>
      <c r="O175" s="50"/>
      <c r="P175" s="7"/>
      <c r="Q175" s="30">
        <f>SUMIFS(Table1913[Quantity],Table1913[Product Name],'POD Inventory Sum'!$O175)</f>
        <v>0</v>
      </c>
      <c r="S175" s="1">
        <f>SUMIFS(Table1913[Total Cost],Table1913[Product Name],'POD Inventory Sum'!$O175)</f>
        <v>0</v>
      </c>
      <c r="T175" s="7"/>
      <c r="U175" s="1">
        <f>SUMIFS(Table1913[Quantity Purchased],Table1913[Product Name],'POD Inventory Sum'!$O175)</f>
        <v>0</v>
      </c>
      <c r="W175" s="1">
        <f>SUMIFS(Table1913[Total Purchase
Cost],Table1913[Product Name],'POD Inventory Sum'!$O175)</f>
        <v>0</v>
      </c>
      <c r="X175" s="7"/>
      <c r="Y175" s="61">
        <f t="shared" si="18"/>
        <v>0</v>
      </c>
      <c r="AA175" s="61">
        <f t="shared" si="19"/>
        <v>0</v>
      </c>
      <c r="AB175" s="7"/>
      <c r="AC175" s="1">
        <f>SUMIFS(Table7[Quantity of 
Product Sold],Table7[Sale - Product Name],'POD Inventory Sum'!$O175,Table7[Product Type2],'POD Inventory Sum'!$AC$5)</f>
        <v>0</v>
      </c>
      <c r="AE175" s="1">
        <f>SUMIFS(Table7[Total Cost of
Goods Sold],Table7[Sale - Product Name],'POD Inventory Sum'!$O175,Table7[Product Type2],'POD Inventory Sum'!$AC$5)</f>
        <v>0</v>
      </c>
      <c r="AF175" s="7"/>
      <c r="AG175" s="1">
        <f>SUMIFS(Table17[Quantity2],Table17[Product Name],'POD Inventory Sum'!$O175,Table17[Product Type2],'POD Inventory Sum'!$AG$5)</f>
        <v>0</v>
      </c>
      <c r="AH175" t="str">
        <f t="shared" si="20"/>
        <v/>
      </c>
      <c r="AI175" s="1">
        <f>SUMIFS(Table17[Total out of Inventory],Table17[Product Name],'POD Inventory Sum'!$O175,Table17[Product Type2],'POD Inventory Sum'!$AG$5)</f>
        <v>0</v>
      </c>
      <c r="AJ175" s="7"/>
      <c r="AK175" s="1">
        <f>SUMIFS(Table7[Quantity
 Sold],Table7[Sale - Product Name],'POD Inventory Sum'!$O175,Table7[Product Type2],'POD Inventory Sum'!$AK$5)</f>
        <v>0</v>
      </c>
      <c r="AL175" t="str">
        <f t="shared" si="21"/>
        <v/>
      </c>
      <c r="AM175" s="1">
        <f>SUMIFS(Table7[Total 
Paid],Table7[Sale - Product Name],'POD Inventory Sum'!$O175,Table7[Product Type2],'POD Inventory Sum'!$AK$5)</f>
        <v>0</v>
      </c>
    </row>
    <row r="176" spans="5:39" x14ac:dyDescent="0.25">
      <c r="E176" s="4"/>
      <c r="O176" s="50"/>
      <c r="P176" s="7"/>
      <c r="Q176" s="30">
        <f>SUMIFS(Table1913[Quantity],Table1913[Product Name],'POD Inventory Sum'!$O176)</f>
        <v>0</v>
      </c>
      <c r="S176" s="1">
        <f>SUMIFS(Table1913[Total Cost],Table1913[Product Name],'POD Inventory Sum'!$O176)</f>
        <v>0</v>
      </c>
      <c r="T176" s="7"/>
      <c r="U176" s="1">
        <f>SUMIFS(Table1913[Quantity Purchased],Table1913[Product Name],'POD Inventory Sum'!$O176)</f>
        <v>0</v>
      </c>
      <c r="W176" s="1">
        <f>SUMIFS(Table1913[Total Purchase
Cost],Table1913[Product Name],'POD Inventory Sum'!$O176)</f>
        <v>0</v>
      </c>
      <c r="X176" s="7"/>
      <c r="Y176" s="61">
        <f t="shared" si="18"/>
        <v>0</v>
      </c>
      <c r="AA176" s="61">
        <f t="shared" si="19"/>
        <v>0</v>
      </c>
      <c r="AB176" s="7"/>
      <c r="AC176" s="1">
        <f>SUMIFS(Table7[Quantity of 
Product Sold],Table7[Sale - Product Name],'POD Inventory Sum'!$O176,Table7[Product Type2],'POD Inventory Sum'!$AC$5)</f>
        <v>0</v>
      </c>
      <c r="AE176" s="1">
        <f>SUMIFS(Table7[Total Cost of
Goods Sold],Table7[Sale - Product Name],'POD Inventory Sum'!$O176,Table7[Product Type2],'POD Inventory Sum'!$AC$5)</f>
        <v>0</v>
      </c>
      <c r="AF176" s="7"/>
      <c r="AG176" s="1">
        <f>SUMIFS(Table17[Quantity2],Table17[Product Name],'POD Inventory Sum'!$O176,Table17[Product Type2],'POD Inventory Sum'!$AG$5)</f>
        <v>0</v>
      </c>
      <c r="AH176" t="str">
        <f t="shared" si="20"/>
        <v/>
      </c>
      <c r="AI176" s="1">
        <f>SUMIFS(Table17[Total out of Inventory],Table17[Product Name],'POD Inventory Sum'!$O176,Table17[Product Type2],'POD Inventory Sum'!$AG$5)</f>
        <v>0</v>
      </c>
      <c r="AJ176" s="7"/>
      <c r="AK176" s="1">
        <f>SUMIFS(Table7[Quantity
 Sold],Table7[Sale - Product Name],'POD Inventory Sum'!$O176,Table7[Product Type2],'POD Inventory Sum'!$AK$5)</f>
        <v>0</v>
      </c>
      <c r="AL176" t="str">
        <f t="shared" si="21"/>
        <v/>
      </c>
      <c r="AM176" s="1">
        <f>SUMIFS(Table7[Total 
Paid],Table7[Sale - Product Name],'POD Inventory Sum'!$O176,Table7[Product Type2],'POD Inventory Sum'!$AK$5)</f>
        <v>0</v>
      </c>
    </row>
    <row r="177" spans="5:39" x14ac:dyDescent="0.25">
      <c r="E177" s="4"/>
      <c r="O177" s="50"/>
      <c r="P177" s="7"/>
      <c r="Q177" s="30">
        <f>SUMIFS(Table1913[Quantity],Table1913[Product Name],'POD Inventory Sum'!$O177)</f>
        <v>0</v>
      </c>
      <c r="S177" s="1">
        <f>SUMIFS(Table1913[Total Cost],Table1913[Product Name],'POD Inventory Sum'!$O177)</f>
        <v>0</v>
      </c>
      <c r="T177" s="7"/>
      <c r="U177" s="1">
        <f>SUMIFS(Table1913[Quantity Purchased],Table1913[Product Name],'POD Inventory Sum'!$O177)</f>
        <v>0</v>
      </c>
      <c r="W177" s="1">
        <f>SUMIFS(Table1913[Total Purchase
Cost],Table1913[Product Name],'POD Inventory Sum'!$O177)</f>
        <v>0</v>
      </c>
      <c r="X177" s="7"/>
      <c r="Y177" s="61">
        <f t="shared" si="18"/>
        <v>0</v>
      </c>
      <c r="AA177" s="61">
        <f t="shared" si="19"/>
        <v>0</v>
      </c>
      <c r="AB177" s="7"/>
      <c r="AC177" s="1">
        <f>SUMIFS(Table7[Quantity of 
Product Sold],Table7[Sale - Product Name],'POD Inventory Sum'!$O177,Table7[Product Type2],'POD Inventory Sum'!$AC$5)</f>
        <v>0</v>
      </c>
      <c r="AE177" s="1">
        <f>SUMIFS(Table7[Total Cost of
Goods Sold],Table7[Sale - Product Name],'POD Inventory Sum'!$O177,Table7[Product Type2],'POD Inventory Sum'!$AC$5)</f>
        <v>0</v>
      </c>
      <c r="AF177" s="7"/>
      <c r="AG177" s="1">
        <f>SUMIFS(Table17[Quantity2],Table17[Product Name],'POD Inventory Sum'!$O177,Table17[Product Type2],'POD Inventory Sum'!$AG$5)</f>
        <v>0</v>
      </c>
      <c r="AH177" t="str">
        <f t="shared" si="20"/>
        <v/>
      </c>
      <c r="AI177" s="1">
        <f>SUMIFS(Table17[Total out of Inventory],Table17[Product Name],'POD Inventory Sum'!$O177,Table17[Product Type2],'POD Inventory Sum'!$AG$5)</f>
        <v>0</v>
      </c>
      <c r="AJ177" s="7"/>
      <c r="AK177" s="1">
        <f>SUMIFS(Table7[Quantity
 Sold],Table7[Sale - Product Name],'POD Inventory Sum'!$O177,Table7[Product Type2],'POD Inventory Sum'!$AK$5)</f>
        <v>0</v>
      </c>
      <c r="AL177" t="str">
        <f t="shared" si="21"/>
        <v/>
      </c>
      <c r="AM177" s="1">
        <f>SUMIFS(Table7[Total 
Paid],Table7[Sale - Product Name],'POD Inventory Sum'!$O177,Table7[Product Type2],'POD Inventory Sum'!$AK$5)</f>
        <v>0</v>
      </c>
    </row>
    <row r="178" spans="5:39" x14ac:dyDescent="0.25">
      <c r="E178" s="4"/>
      <c r="O178" s="50"/>
      <c r="P178" s="7"/>
      <c r="Q178" s="30">
        <f>SUMIFS(Table1913[Quantity],Table1913[Product Name],'POD Inventory Sum'!$O178)</f>
        <v>0</v>
      </c>
      <c r="S178" s="1">
        <f>SUMIFS(Table1913[Total Cost],Table1913[Product Name],'POD Inventory Sum'!$O178)</f>
        <v>0</v>
      </c>
      <c r="T178" s="7"/>
      <c r="U178" s="1">
        <f>SUMIFS(Table1913[Quantity Purchased],Table1913[Product Name],'POD Inventory Sum'!$O178)</f>
        <v>0</v>
      </c>
      <c r="W178" s="1">
        <f>SUMIFS(Table1913[Total Purchase
Cost],Table1913[Product Name],'POD Inventory Sum'!$O178)</f>
        <v>0</v>
      </c>
      <c r="X178" s="7"/>
      <c r="Y178" s="61">
        <f t="shared" si="18"/>
        <v>0</v>
      </c>
      <c r="AA178" s="61">
        <f t="shared" si="19"/>
        <v>0</v>
      </c>
      <c r="AB178" s="7"/>
      <c r="AC178" s="1">
        <f>SUMIFS(Table7[Quantity of 
Product Sold],Table7[Sale - Product Name],'POD Inventory Sum'!$O178,Table7[Product Type2],'POD Inventory Sum'!$AC$5)</f>
        <v>0</v>
      </c>
      <c r="AE178" s="1">
        <f>SUMIFS(Table7[Total Cost of
Goods Sold],Table7[Sale - Product Name],'POD Inventory Sum'!$O178,Table7[Product Type2],'POD Inventory Sum'!$AC$5)</f>
        <v>0</v>
      </c>
      <c r="AF178" s="7"/>
      <c r="AG178" s="1">
        <f>SUMIFS(Table17[Quantity2],Table17[Product Name],'POD Inventory Sum'!$O178,Table17[Product Type2],'POD Inventory Sum'!$AG$5)</f>
        <v>0</v>
      </c>
      <c r="AH178" t="str">
        <f t="shared" si="20"/>
        <v/>
      </c>
      <c r="AI178" s="1">
        <f>SUMIFS(Table17[Total out of Inventory],Table17[Product Name],'POD Inventory Sum'!$O178,Table17[Product Type2],'POD Inventory Sum'!$AG$5)</f>
        <v>0</v>
      </c>
      <c r="AJ178" s="7"/>
      <c r="AK178" s="1">
        <f>SUMIFS(Table7[Quantity
 Sold],Table7[Sale - Product Name],'POD Inventory Sum'!$O178,Table7[Product Type2],'POD Inventory Sum'!$AK$5)</f>
        <v>0</v>
      </c>
      <c r="AL178" t="str">
        <f t="shared" si="21"/>
        <v/>
      </c>
      <c r="AM178" s="1">
        <f>SUMIFS(Table7[Total 
Paid],Table7[Sale - Product Name],'POD Inventory Sum'!$O178,Table7[Product Type2],'POD Inventory Sum'!$AK$5)</f>
        <v>0</v>
      </c>
    </row>
    <row r="179" spans="5:39" x14ac:dyDescent="0.25">
      <c r="E179" s="4"/>
      <c r="O179" s="50"/>
      <c r="P179" s="7"/>
      <c r="Q179" s="30">
        <f>SUMIFS(Table1913[Quantity],Table1913[Product Name],'POD Inventory Sum'!$O179)</f>
        <v>0</v>
      </c>
      <c r="S179" s="1">
        <f>SUMIFS(Table1913[Total Cost],Table1913[Product Name],'POD Inventory Sum'!$O179)</f>
        <v>0</v>
      </c>
      <c r="T179" s="7"/>
      <c r="U179" s="1">
        <f>SUMIFS(Table1913[Quantity Purchased],Table1913[Product Name],'POD Inventory Sum'!$O179)</f>
        <v>0</v>
      </c>
      <c r="W179" s="1">
        <f>SUMIFS(Table1913[Total Purchase
Cost],Table1913[Product Name],'POD Inventory Sum'!$O179)</f>
        <v>0</v>
      </c>
      <c r="X179" s="7"/>
      <c r="Y179" s="61">
        <f t="shared" si="18"/>
        <v>0</v>
      </c>
      <c r="AA179" s="61">
        <f t="shared" si="19"/>
        <v>0</v>
      </c>
      <c r="AB179" s="7"/>
      <c r="AC179" s="1">
        <f>SUMIFS(Table7[Quantity of 
Product Sold],Table7[Sale - Product Name],'POD Inventory Sum'!$O179,Table7[Product Type2],'POD Inventory Sum'!$AC$5)</f>
        <v>0</v>
      </c>
      <c r="AE179" s="1">
        <f>SUMIFS(Table7[Total Cost of
Goods Sold],Table7[Sale - Product Name],'POD Inventory Sum'!$O179,Table7[Product Type2],'POD Inventory Sum'!$AC$5)</f>
        <v>0</v>
      </c>
      <c r="AF179" s="7"/>
      <c r="AG179" s="1">
        <f>SUMIFS(Table17[Quantity2],Table17[Product Name],'POD Inventory Sum'!$O179,Table17[Product Type2],'POD Inventory Sum'!$AG$5)</f>
        <v>0</v>
      </c>
      <c r="AH179" t="str">
        <f t="shared" si="20"/>
        <v/>
      </c>
      <c r="AI179" s="1">
        <f>SUMIFS(Table17[Total out of Inventory],Table17[Product Name],'POD Inventory Sum'!$O179,Table17[Product Type2],'POD Inventory Sum'!$AG$5)</f>
        <v>0</v>
      </c>
      <c r="AJ179" s="7"/>
      <c r="AK179" s="1">
        <f>SUMIFS(Table7[Quantity
 Sold],Table7[Sale - Product Name],'POD Inventory Sum'!$O179,Table7[Product Type2],'POD Inventory Sum'!$AK$5)</f>
        <v>0</v>
      </c>
      <c r="AL179" t="str">
        <f t="shared" si="21"/>
        <v/>
      </c>
      <c r="AM179" s="1">
        <f>SUMIFS(Table7[Total 
Paid],Table7[Sale - Product Name],'POD Inventory Sum'!$O179,Table7[Product Type2],'POD Inventory Sum'!$AK$5)</f>
        <v>0</v>
      </c>
    </row>
    <row r="180" spans="5:39" x14ac:dyDescent="0.25">
      <c r="E180" s="4"/>
      <c r="O180" s="50"/>
      <c r="P180" s="7"/>
      <c r="Q180" s="30">
        <f>SUMIFS(Table1913[Quantity],Table1913[Product Name],'POD Inventory Sum'!$O180)</f>
        <v>0</v>
      </c>
      <c r="S180" s="1">
        <f>SUMIFS(Table1913[Total Cost],Table1913[Product Name],'POD Inventory Sum'!$O180)</f>
        <v>0</v>
      </c>
      <c r="T180" s="7"/>
      <c r="U180" s="1">
        <f>SUMIFS(Table1913[Quantity Purchased],Table1913[Product Name],'POD Inventory Sum'!$O180)</f>
        <v>0</v>
      </c>
      <c r="W180" s="1">
        <f>SUMIFS(Table1913[Total Purchase
Cost],Table1913[Product Name],'POD Inventory Sum'!$O180)</f>
        <v>0</v>
      </c>
      <c r="X180" s="7"/>
      <c r="Y180" s="61">
        <f t="shared" si="18"/>
        <v>0</v>
      </c>
      <c r="AA180" s="61">
        <f t="shared" si="19"/>
        <v>0</v>
      </c>
      <c r="AB180" s="7"/>
      <c r="AC180" s="1">
        <f>SUMIFS(Table7[Quantity of 
Product Sold],Table7[Sale - Product Name],'POD Inventory Sum'!$O180,Table7[Product Type2],'POD Inventory Sum'!$AC$5)</f>
        <v>0</v>
      </c>
      <c r="AE180" s="1">
        <f>SUMIFS(Table7[Total Cost of
Goods Sold],Table7[Sale - Product Name],'POD Inventory Sum'!$O180,Table7[Product Type2],'POD Inventory Sum'!$AC$5)</f>
        <v>0</v>
      </c>
      <c r="AF180" s="7"/>
      <c r="AG180" s="1">
        <f>SUMIFS(Table17[Quantity2],Table17[Product Name],'POD Inventory Sum'!$O180,Table17[Product Type2],'POD Inventory Sum'!$AG$5)</f>
        <v>0</v>
      </c>
      <c r="AH180" t="str">
        <f t="shared" si="20"/>
        <v/>
      </c>
      <c r="AI180" s="1">
        <f>SUMIFS(Table17[Total out of Inventory],Table17[Product Name],'POD Inventory Sum'!$O180,Table17[Product Type2],'POD Inventory Sum'!$AG$5)</f>
        <v>0</v>
      </c>
      <c r="AJ180" s="7"/>
      <c r="AK180" s="1">
        <f>SUMIFS(Table7[Quantity
 Sold],Table7[Sale - Product Name],'POD Inventory Sum'!$O180,Table7[Product Type2],'POD Inventory Sum'!$AK$5)</f>
        <v>0</v>
      </c>
      <c r="AL180" t="str">
        <f t="shared" si="21"/>
        <v/>
      </c>
      <c r="AM180" s="1">
        <f>SUMIFS(Table7[Total 
Paid],Table7[Sale - Product Name],'POD Inventory Sum'!$O180,Table7[Product Type2],'POD Inventory Sum'!$AK$5)</f>
        <v>0</v>
      </c>
    </row>
    <row r="181" spans="5:39" x14ac:dyDescent="0.25">
      <c r="E181" s="4"/>
      <c r="O181" s="50"/>
      <c r="P181" s="7"/>
      <c r="Q181" s="30">
        <f>SUMIFS(Table1913[Quantity],Table1913[Product Name],'POD Inventory Sum'!$O181)</f>
        <v>0</v>
      </c>
      <c r="S181" s="1">
        <f>SUMIFS(Table1913[Total Cost],Table1913[Product Name],'POD Inventory Sum'!$O181)</f>
        <v>0</v>
      </c>
      <c r="T181" s="7"/>
      <c r="U181" s="1">
        <f>SUMIFS(Table1913[Quantity Purchased],Table1913[Product Name],'POD Inventory Sum'!$O181)</f>
        <v>0</v>
      </c>
      <c r="W181" s="1">
        <f>SUMIFS(Table1913[Total Purchase
Cost],Table1913[Product Name],'POD Inventory Sum'!$O181)</f>
        <v>0</v>
      </c>
      <c r="X181" s="7"/>
      <c r="Y181" s="61">
        <f t="shared" si="18"/>
        <v>0</v>
      </c>
      <c r="AA181" s="61">
        <f t="shared" si="19"/>
        <v>0</v>
      </c>
      <c r="AB181" s="7"/>
      <c r="AC181" s="1">
        <f>SUMIFS(Table7[Quantity of 
Product Sold],Table7[Sale - Product Name],'POD Inventory Sum'!$O181,Table7[Product Type2],'POD Inventory Sum'!$AC$5)</f>
        <v>0</v>
      </c>
      <c r="AE181" s="1">
        <f>SUMIFS(Table7[Total Cost of
Goods Sold],Table7[Sale - Product Name],'POD Inventory Sum'!$O181,Table7[Product Type2],'POD Inventory Sum'!$AC$5)</f>
        <v>0</v>
      </c>
      <c r="AF181" s="7"/>
      <c r="AG181" s="1">
        <f>SUMIFS(Table17[Quantity2],Table17[Product Name],'POD Inventory Sum'!$O181,Table17[Product Type2],'POD Inventory Sum'!$AG$5)</f>
        <v>0</v>
      </c>
      <c r="AH181" t="str">
        <f t="shared" si="20"/>
        <v/>
      </c>
      <c r="AI181" s="1">
        <f>SUMIFS(Table17[Total out of Inventory],Table17[Product Name],'POD Inventory Sum'!$O181,Table17[Product Type2],'POD Inventory Sum'!$AG$5)</f>
        <v>0</v>
      </c>
      <c r="AJ181" s="7"/>
      <c r="AK181" s="1">
        <f>SUMIFS(Table7[Quantity
 Sold],Table7[Sale - Product Name],'POD Inventory Sum'!$O181,Table7[Product Type2],'POD Inventory Sum'!$AK$5)</f>
        <v>0</v>
      </c>
      <c r="AL181" t="str">
        <f t="shared" si="21"/>
        <v/>
      </c>
      <c r="AM181" s="1">
        <f>SUMIFS(Table7[Total 
Paid],Table7[Sale - Product Name],'POD Inventory Sum'!$O181,Table7[Product Type2],'POD Inventory Sum'!$AK$5)</f>
        <v>0</v>
      </c>
    </row>
    <row r="182" spans="5:39" x14ac:dyDescent="0.25">
      <c r="E182" s="4"/>
      <c r="O182" s="50"/>
      <c r="P182" s="7"/>
      <c r="Q182" s="30">
        <f>SUMIFS(Table1913[Quantity],Table1913[Product Name],'POD Inventory Sum'!$O182)</f>
        <v>0</v>
      </c>
      <c r="S182" s="1">
        <f>SUMIFS(Table1913[Total Cost],Table1913[Product Name],'POD Inventory Sum'!$O182)</f>
        <v>0</v>
      </c>
      <c r="T182" s="7"/>
      <c r="U182" s="1">
        <f>SUMIFS(Table1913[Quantity Purchased],Table1913[Product Name],'POD Inventory Sum'!$O182)</f>
        <v>0</v>
      </c>
      <c r="W182" s="1">
        <f>SUMIFS(Table1913[Total Purchase
Cost],Table1913[Product Name],'POD Inventory Sum'!$O182)</f>
        <v>0</v>
      </c>
      <c r="X182" s="7"/>
      <c r="Y182" s="61">
        <f t="shared" si="18"/>
        <v>0</v>
      </c>
      <c r="AA182" s="61">
        <f t="shared" si="19"/>
        <v>0</v>
      </c>
      <c r="AB182" s="7"/>
      <c r="AC182" s="1">
        <f>SUMIFS(Table7[Quantity of 
Product Sold],Table7[Sale - Product Name],'POD Inventory Sum'!$O182,Table7[Product Type2],'POD Inventory Sum'!$AC$5)</f>
        <v>0</v>
      </c>
      <c r="AE182" s="1">
        <f>SUMIFS(Table7[Total Cost of
Goods Sold],Table7[Sale - Product Name],'POD Inventory Sum'!$O182,Table7[Product Type2],'POD Inventory Sum'!$AC$5)</f>
        <v>0</v>
      </c>
      <c r="AF182" s="7"/>
      <c r="AG182" s="1">
        <f>SUMIFS(Table17[Quantity2],Table17[Product Name],'POD Inventory Sum'!$O182,Table17[Product Type2],'POD Inventory Sum'!$AG$5)</f>
        <v>0</v>
      </c>
      <c r="AH182" t="str">
        <f t="shared" si="20"/>
        <v/>
      </c>
      <c r="AI182" s="1">
        <f>SUMIFS(Table17[Total out of Inventory],Table17[Product Name],'POD Inventory Sum'!$O182,Table17[Product Type2],'POD Inventory Sum'!$AG$5)</f>
        <v>0</v>
      </c>
      <c r="AJ182" s="7"/>
      <c r="AK182" s="1">
        <f>SUMIFS(Table7[Quantity
 Sold],Table7[Sale - Product Name],'POD Inventory Sum'!$O182,Table7[Product Type2],'POD Inventory Sum'!$AK$5)</f>
        <v>0</v>
      </c>
      <c r="AL182" t="str">
        <f t="shared" si="21"/>
        <v/>
      </c>
      <c r="AM182" s="1">
        <f>SUMIFS(Table7[Total 
Paid],Table7[Sale - Product Name],'POD Inventory Sum'!$O182,Table7[Product Type2],'POD Inventory Sum'!$AK$5)</f>
        <v>0</v>
      </c>
    </row>
    <row r="183" spans="5:39" x14ac:dyDescent="0.25">
      <c r="E183" s="4"/>
      <c r="O183" s="50"/>
      <c r="P183" s="7"/>
      <c r="Q183" s="30">
        <f>SUMIFS(Table1913[Quantity],Table1913[Product Name],'POD Inventory Sum'!$O183)</f>
        <v>0</v>
      </c>
      <c r="S183" s="1">
        <f>SUMIFS(Table1913[Total Cost],Table1913[Product Name],'POD Inventory Sum'!$O183)</f>
        <v>0</v>
      </c>
      <c r="T183" s="7"/>
      <c r="U183" s="1">
        <f>SUMIFS(Table1913[Quantity Purchased],Table1913[Product Name],'POD Inventory Sum'!$O183)</f>
        <v>0</v>
      </c>
      <c r="W183" s="1">
        <f>SUMIFS(Table1913[Total Purchase
Cost],Table1913[Product Name],'POD Inventory Sum'!$O183)</f>
        <v>0</v>
      </c>
      <c r="X183" s="7"/>
      <c r="Y183" s="61">
        <f t="shared" si="18"/>
        <v>0</v>
      </c>
      <c r="AA183" s="61">
        <f t="shared" si="19"/>
        <v>0</v>
      </c>
      <c r="AB183" s="7"/>
      <c r="AC183" s="1">
        <f>SUMIFS(Table7[Quantity of 
Product Sold],Table7[Sale - Product Name],'POD Inventory Sum'!$O183,Table7[Product Type2],'POD Inventory Sum'!$AC$5)</f>
        <v>0</v>
      </c>
      <c r="AE183" s="1">
        <f>SUMIFS(Table7[Total Cost of
Goods Sold],Table7[Sale - Product Name],'POD Inventory Sum'!$O183,Table7[Product Type2],'POD Inventory Sum'!$AC$5)</f>
        <v>0</v>
      </c>
      <c r="AF183" s="7"/>
      <c r="AG183" s="1">
        <f>SUMIFS(Table17[Quantity2],Table17[Product Name],'POD Inventory Sum'!$O183,Table17[Product Type2],'POD Inventory Sum'!$AG$5)</f>
        <v>0</v>
      </c>
      <c r="AH183" t="str">
        <f t="shared" si="20"/>
        <v/>
      </c>
      <c r="AI183" s="1">
        <f>SUMIFS(Table17[Total out of Inventory],Table17[Product Name],'POD Inventory Sum'!$O183,Table17[Product Type2],'POD Inventory Sum'!$AG$5)</f>
        <v>0</v>
      </c>
      <c r="AJ183" s="7"/>
      <c r="AK183" s="1">
        <f>SUMIFS(Table7[Quantity
 Sold],Table7[Sale - Product Name],'POD Inventory Sum'!$O183,Table7[Product Type2],'POD Inventory Sum'!$AK$5)</f>
        <v>0</v>
      </c>
      <c r="AL183" t="str">
        <f t="shared" si="21"/>
        <v/>
      </c>
      <c r="AM183" s="1">
        <f>SUMIFS(Table7[Total 
Paid],Table7[Sale - Product Name],'POD Inventory Sum'!$O183,Table7[Product Type2],'POD Inventory Sum'!$AK$5)</f>
        <v>0</v>
      </c>
    </row>
    <row r="184" spans="5:39" x14ac:dyDescent="0.25">
      <c r="E184" s="4"/>
      <c r="O184" s="50"/>
      <c r="P184" s="7"/>
      <c r="Q184" s="30">
        <f>SUMIFS(Table1913[Quantity],Table1913[Product Name],'POD Inventory Sum'!$O184)</f>
        <v>0</v>
      </c>
      <c r="S184" s="1">
        <f>SUMIFS(Table1913[Total Cost],Table1913[Product Name],'POD Inventory Sum'!$O184)</f>
        <v>0</v>
      </c>
      <c r="T184" s="7"/>
      <c r="U184" s="1">
        <f>SUMIFS(Table1913[Quantity Purchased],Table1913[Product Name],'POD Inventory Sum'!$O184)</f>
        <v>0</v>
      </c>
      <c r="W184" s="1">
        <f>SUMIFS(Table1913[Total Purchase
Cost],Table1913[Product Name],'POD Inventory Sum'!$O184)</f>
        <v>0</v>
      </c>
      <c r="X184" s="7"/>
      <c r="Y184" s="61">
        <f t="shared" si="18"/>
        <v>0</v>
      </c>
      <c r="AA184" s="61">
        <f t="shared" si="19"/>
        <v>0</v>
      </c>
      <c r="AB184" s="7"/>
      <c r="AC184" s="1">
        <f>SUMIFS(Table7[Quantity of 
Product Sold],Table7[Sale - Product Name],'POD Inventory Sum'!$O184,Table7[Product Type2],'POD Inventory Sum'!$AC$5)</f>
        <v>0</v>
      </c>
      <c r="AE184" s="1">
        <f>SUMIFS(Table7[Total Cost of
Goods Sold],Table7[Sale - Product Name],'POD Inventory Sum'!$O184,Table7[Product Type2],'POD Inventory Sum'!$AC$5)</f>
        <v>0</v>
      </c>
      <c r="AF184" s="7"/>
      <c r="AG184" s="1">
        <f>SUMIFS(Table17[Quantity2],Table17[Product Name],'POD Inventory Sum'!$O184,Table17[Product Type2],'POD Inventory Sum'!$AG$5)</f>
        <v>0</v>
      </c>
      <c r="AH184" t="str">
        <f t="shared" si="20"/>
        <v/>
      </c>
      <c r="AI184" s="1">
        <f>SUMIFS(Table17[Total out of Inventory],Table17[Product Name],'POD Inventory Sum'!$O184,Table17[Product Type2],'POD Inventory Sum'!$AG$5)</f>
        <v>0</v>
      </c>
      <c r="AJ184" s="7"/>
      <c r="AK184" s="1">
        <f>SUMIFS(Table7[Quantity
 Sold],Table7[Sale - Product Name],'POD Inventory Sum'!$O184,Table7[Product Type2],'POD Inventory Sum'!$AK$5)</f>
        <v>0</v>
      </c>
      <c r="AL184" t="str">
        <f t="shared" si="21"/>
        <v/>
      </c>
      <c r="AM184" s="1">
        <f>SUMIFS(Table7[Total 
Paid],Table7[Sale - Product Name],'POD Inventory Sum'!$O184,Table7[Product Type2],'POD Inventory Sum'!$AK$5)</f>
        <v>0</v>
      </c>
    </row>
    <row r="185" spans="5:39" x14ac:dyDescent="0.25">
      <c r="E185" s="4"/>
      <c r="O185" s="50"/>
      <c r="P185" s="7"/>
      <c r="Q185" s="30">
        <f>SUMIFS(Table1913[Quantity],Table1913[Product Name],'POD Inventory Sum'!$O185)</f>
        <v>0</v>
      </c>
      <c r="S185" s="1">
        <f>SUMIFS(Table1913[Total Cost],Table1913[Product Name],'POD Inventory Sum'!$O185)</f>
        <v>0</v>
      </c>
      <c r="T185" s="7"/>
      <c r="U185" s="1">
        <f>SUMIFS(Table1913[Quantity Purchased],Table1913[Product Name],'POD Inventory Sum'!$O185)</f>
        <v>0</v>
      </c>
      <c r="W185" s="1">
        <f>SUMIFS(Table1913[Total Purchase
Cost],Table1913[Product Name],'POD Inventory Sum'!$O185)</f>
        <v>0</v>
      </c>
      <c r="X185" s="7"/>
      <c r="Y185" s="61">
        <f t="shared" si="18"/>
        <v>0</v>
      </c>
      <c r="AA185" s="61">
        <f t="shared" si="19"/>
        <v>0</v>
      </c>
      <c r="AB185" s="7"/>
      <c r="AC185" s="1">
        <f>SUMIFS(Table7[Quantity of 
Product Sold],Table7[Sale - Product Name],'POD Inventory Sum'!$O185,Table7[Product Type2],'POD Inventory Sum'!$AC$5)</f>
        <v>0</v>
      </c>
      <c r="AE185" s="1">
        <f>SUMIFS(Table7[Total Cost of
Goods Sold],Table7[Sale - Product Name],'POD Inventory Sum'!$O185,Table7[Product Type2],'POD Inventory Sum'!$AC$5)</f>
        <v>0</v>
      </c>
      <c r="AF185" s="7"/>
      <c r="AG185" s="1">
        <f>SUMIFS(Table17[Quantity2],Table17[Product Name],'POD Inventory Sum'!$O185,Table17[Product Type2],'POD Inventory Sum'!$AG$5)</f>
        <v>0</v>
      </c>
      <c r="AH185" t="str">
        <f t="shared" si="20"/>
        <v/>
      </c>
      <c r="AI185" s="1">
        <f>SUMIFS(Table17[Total out of Inventory],Table17[Product Name],'POD Inventory Sum'!$O185,Table17[Product Type2],'POD Inventory Sum'!$AG$5)</f>
        <v>0</v>
      </c>
      <c r="AJ185" s="7"/>
      <c r="AK185" s="1">
        <f>SUMIFS(Table7[Quantity
 Sold],Table7[Sale - Product Name],'POD Inventory Sum'!$O185,Table7[Product Type2],'POD Inventory Sum'!$AK$5)</f>
        <v>0</v>
      </c>
      <c r="AL185" t="str">
        <f t="shared" si="21"/>
        <v/>
      </c>
      <c r="AM185" s="1">
        <f>SUMIFS(Table7[Total 
Paid],Table7[Sale - Product Name],'POD Inventory Sum'!$O185,Table7[Product Type2],'POD Inventory Sum'!$AK$5)</f>
        <v>0</v>
      </c>
    </row>
    <row r="186" spans="5:39" x14ac:dyDescent="0.25">
      <c r="E186" s="4"/>
      <c r="O186" s="50"/>
      <c r="P186" s="7"/>
      <c r="Q186" s="30">
        <f>SUMIFS(Table1913[Quantity],Table1913[Product Name],'POD Inventory Sum'!$O186)</f>
        <v>0</v>
      </c>
      <c r="S186" s="1">
        <f>SUMIFS(Table1913[Total Cost],Table1913[Product Name],'POD Inventory Sum'!$O186)</f>
        <v>0</v>
      </c>
      <c r="T186" s="7"/>
      <c r="U186" s="1">
        <f>SUMIFS(Table1913[Quantity Purchased],Table1913[Product Name],'POD Inventory Sum'!$O186)</f>
        <v>0</v>
      </c>
      <c r="W186" s="1">
        <f>SUMIFS(Table1913[Total Purchase
Cost],Table1913[Product Name],'POD Inventory Sum'!$O186)</f>
        <v>0</v>
      </c>
      <c r="X186" s="7"/>
      <c r="Y186" s="61">
        <f t="shared" si="18"/>
        <v>0</v>
      </c>
      <c r="AA186" s="61">
        <f t="shared" si="19"/>
        <v>0</v>
      </c>
      <c r="AB186" s="7"/>
      <c r="AC186" s="1">
        <f>SUMIFS(Table7[Quantity of 
Product Sold],Table7[Sale - Product Name],'POD Inventory Sum'!$O186,Table7[Product Type2],'POD Inventory Sum'!$AC$5)</f>
        <v>0</v>
      </c>
      <c r="AE186" s="1">
        <f>SUMIFS(Table7[Total Cost of
Goods Sold],Table7[Sale - Product Name],'POD Inventory Sum'!$O186,Table7[Product Type2],'POD Inventory Sum'!$AC$5)</f>
        <v>0</v>
      </c>
      <c r="AF186" s="7"/>
      <c r="AG186" s="1">
        <f>SUMIFS(Table17[Quantity2],Table17[Product Name],'POD Inventory Sum'!$O186,Table17[Product Type2],'POD Inventory Sum'!$AG$5)</f>
        <v>0</v>
      </c>
      <c r="AH186" t="str">
        <f t="shared" si="20"/>
        <v/>
      </c>
      <c r="AI186" s="1">
        <f>SUMIFS(Table17[Total out of Inventory],Table17[Product Name],'POD Inventory Sum'!$O186,Table17[Product Type2],'POD Inventory Sum'!$AG$5)</f>
        <v>0</v>
      </c>
      <c r="AJ186" s="7"/>
      <c r="AK186" s="1">
        <f>SUMIFS(Table7[Quantity
 Sold],Table7[Sale - Product Name],'POD Inventory Sum'!$O186,Table7[Product Type2],'POD Inventory Sum'!$AK$5)</f>
        <v>0</v>
      </c>
      <c r="AL186" t="str">
        <f t="shared" si="21"/>
        <v/>
      </c>
      <c r="AM186" s="1">
        <f>SUMIFS(Table7[Total 
Paid],Table7[Sale - Product Name],'POD Inventory Sum'!$O186,Table7[Product Type2],'POD Inventory Sum'!$AK$5)</f>
        <v>0</v>
      </c>
    </row>
    <row r="187" spans="5:39" x14ac:dyDescent="0.25">
      <c r="E187" s="4"/>
      <c r="O187" s="50"/>
      <c r="P187" s="7"/>
      <c r="Q187" s="30">
        <f>SUMIFS(Table1913[Quantity],Table1913[Product Name],'POD Inventory Sum'!$O187)</f>
        <v>0</v>
      </c>
      <c r="S187" s="1">
        <f>SUMIFS(Table1913[Total Cost],Table1913[Product Name],'POD Inventory Sum'!$O187)</f>
        <v>0</v>
      </c>
      <c r="T187" s="7"/>
      <c r="U187" s="1">
        <f>SUMIFS(Table1913[Quantity Purchased],Table1913[Product Name],'POD Inventory Sum'!$O187)</f>
        <v>0</v>
      </c>
      <c r="W187" s="1">
        <f>SUMIFS(Table1913[Total Purchase
Cost],Table1913[Product Name],'POD Inventory Sum'!$O187)</f>
        <v>0</v>
      </c>
      <c r="X187" s="7"/>
      <c r="Y187" s="61">
        <f t="shared" si="18"/>
        <v>0</v>
      </c>
      <c r="AA187" s="61">
        <f t="shared" si="19"/>
        <v>0</v>
      </c>
      <c r="AB187" s="7"/>
      <c r="AC187" s="1">
        <f>SUMIFS(Table7[Quantity of 
Product Sold],Table7[Sale - Product Name],'POD Inventory Sum'!$O187,Table7[Product Type2],'POD Inventory Sum'!$AC$5)</f>
        <v>0</v>
      </c>
      <c r="AE187" s="1">
        <f>SUMIFS(Table7[Total Cost of
Goods Sold],Table7[Sale - Product Name],'POD Inventory Sum'!$O187,Table7[Product Type2],'POD Inventory Sum'!$AC$5)</f>
        <v>0</v>
      </c>
      <c r="AF187" s="7"/>
      <c r="AG187" s="1">
        <f>SUMIFS(Table17[Quantity2],Table17[Product Name],'POD Inventory Sum'!$O187,Table17[Product Type2],'POD Inventory Sum'!$AG$5)</f>
        <v>0</v>
      </c>
      <c r="AH187" t="str">
        <f t="shared" si="20"/>
        <v/>
      </c>
      <c r="AI187" s="1">
        <f>SUMIFS(Table17[Total out of Inventory],Table17[Product Name],'POD Inventory Sum'!$O187,Table17[Product Type2],'POD Inventory Sum'!$AG$5)</f>
        <v>0</v>
      </c>
      <c r="AJ187" s="7"/>
      <c r="AK187" s="1">
        <f>SUMIFS(Table7[Quantity
 Sold],Table7[Sale - Product Name],'POD Inventory Sum'!$O187,Table7[Product Type2],'POD Inventory Sum'!$AK$5)</f>
        <v>0</v>
      </c>
      <c r="AL187" t="str">
        <f t="shared" si="21"/>
        <v/>
      </c>
      <c r="AM187" s="1">
        <f>SUMIFS(Table7[Total 
Paid],Table7[Sale - Product Name],'POD Inventory Sum'!$O187,Table7[Product Type2],'POD Inventory Sum'!$AK$5)</f>
        <v>0</v>
      </c>
    </row>
    <row r="188" spans="5:39" x14ac:dyDescent="0.25">
      <c r="E188" s="4"/>
      <c r="O188" s="50"/>
      <c r="P188" s="7"/>
      <c r="Q188" s="30">
        <f>SUMIFS(Table1913[Quantity],Table1913[Product Name],'POD Inventory Sum'!$O188)</f>
        <v>0</v>
      </c>
      <c r="S188" s="1">
        <f>SUMIFS(Table1913[Total Cost],Table1913[Product Name],'POD Inventory Sum'!$O188)</f>
        <v>0</v>
      </c>
      <c r="T188" s="7"/>
      <c r="U188" s="1">
        <f>SUMIFS(Table1913[Quantity Purchased],Table1913[Product Name],'POD Inventory Sum'!$O188)</f>
        <v>0</v>
      </c>
      <c r="W188" s="1">
        <f>SUMIFS(Table1913[Total Purchase
Cost],Table1913[Product Name],'POD Inventory Sum'!$O188)</f>
        <v>0</v>
      </c>
      <c r="X188" s="7"/>
      <c r="Y188" s="61">
        <f t="shared" si="18"/>
        <v>0</v>
      </c>
      <c r="AA188" s="61">
        <f t="shared" si="19"/>
        <v>0</v>
      </c>
      <c r="AB188" s="7"/>
      <c r="AC188" s="1">
        <f>SUMIFS(Table7[Quantity of 
Product Sold],Table7[Sale - Product Name],'POD Inventory Sum'!$O188,Table7[Product Type2],'POD Inventory Sum'!$AC$5)</f>
        <v>0</v>
      </c>
      <c r="AE188" s="1">
        <f>SUMIFS(Table7[Total Cost of
Goods Sold],Table7[Sale - Product Name],'POD Inventory Sum'!$O188,Table7[Product Type2],'POD Inventory Sum'!$AC$5)</f>
        <v>0</v>
      </c>
      <c r="AF188" s="7"/>
      <c r="AG188" s="1">
        <f>SUMIFS(Table17[Quantity2],Table17[Product Name],'POD Inventory Sum'!$O188,Table17[Product Type2],'POD Inventory Sum'!$AG$5)</f>
        <v>0</v>
      </c>
      <c r="AH188" t="str">
        <f t="shared" si="20"/>
        <v/>
      </c>
      <c r="AI188" s="1">
        <f>SUMIFS(Table17[Total out of Inventory],Table17[Product Name],'POD Inventory Sum'!$O188,Table17[Product Type2],'POD Inventory Sum'!$AG$5)</f>
        <v>0</v>
      </c>
      <c r="AJ188" s="7"/>
      <c r="AK188" s="1">
        <f>SUMIFS(Table7[Quantity
 Sold],Table7[Sale - Product Name],'POD Inventory Sum'!$O188,Table7[Product Type2],'POD Inventory Sum'!$AK$5)</f>
        <v>0</v>
      </c>
      <c r="AL188" t="str">
        <f t="shared" si="21"/>
        <v/>
      </c>
      <c r="AM188" s="1">
        <f>SUMIFS(Table7[Total 
Paid],Table7[Sale - Product Name],'POD Inventory Sum'!$O188,Table7[Product Type2],'POD Inventory Sum'!$AK$5)</f>
        <v>0</v>
      </c>
    </row>
    <row r="189" spans="5:39" x14ac:dyDescent="0.25">
      <c r="E189" s="4"/>
      <c r="O189" s="50"/>
      <c r="P189" s="7"/>
      <c r="Q189" s="30">
        <f>SUMIFS(Table1913[Quantity],Table1913[Product Name],'POD Inventory Sum'!$O189)</f>
        <v>0</v>
      </c>
      <c r="S189" s="1">
        <f>SUMIFS(Table1913[Total Cost],Table1913[Product Name],'POD Inventory Sum'!$O189)</f>
        <v>0</v>
      </c>
      <c r="T189" s="7"/>
      <c r="U189" s="1">
        <f>SUMIFS(Table1913[Quantity Purchased],Table1913[Product Name],'POD Inventory Sum'!$O189)</f>
        <v>0</v>
      </c>
      <c r="W189" s="1">
        <f>SUMIFS(Table1913[Total Purchase
Cost],Table1913[Product Name],'POD Inventory Sum'!$O189)</f>
        <v>0</v>
      </c>
      <c r="X189" s="7"/>
      <c r="Y189" s="61">
        <f t="shared" si="18"/>
        <v>0</v>
      </c>
      <c r="AA189" s="61">
        <f t="shared" si="19"/>
        <v>0</v>
      </c>
      <c r="AB189" s="7"/>
      <c r="AC189" s="1">
        <f>SUMIFS(Table7[Quantity of 
Product Sold],Table7[Sale - Product Name],'POD Inventory Sum'!$O189,Table7[Product Type2],'POD Inventory Sum'!$AC$5)</f>
        <v>0</v>
      </c>
      <c r="AE189" s="1">
        <f>SUMIFS(Table7[Total Cost of
Goods Sold],Table7[Sale - Product Name],'POD Inventory Sum'!$O189,Table7[Product Type2],'POD Inventory Sum'!$AC$5)</f>
        <v>0</v>
      </c>
      <c r="AF189" s="7"/>
      <c r="AG189" s="1">
        <f>SUMIFS(Table17[Quantity2],Table17[Product Name],'POD Inventory Sum'!$O189,Table17[Product Type2],'POD Inventory Sum'!$AG$5)</f>
        <v>0</v>
      </c>
      <c r="AH189" t="str">
        <f t="shared" si="20"/>
        <v/>
      </c>
      <c r="AI189" s="1">
        <f>SUMIFS(Table17[Total out of Inventory],Table17[Product Name],'POD Inventory Sum'!$O189,Table17[Product Type2],'POD Inventory Sum'!$AG$5)</f>
        <v>0</v>
      </c>
      <c r="AJ189" s="7"/>
      <c r="AK189" s="1">
        <f>SUMIFS(Table7[Quantity
 Sold],Table7[Sale - Product Name],'POD Inventory Sum'!$O189,Table7[Product Type2],'POD Inventory Sum'!$AK$5)</f>
        <v>0</v>
      </c>
      <c r="AL189" t="str">
        <f t="shared" si="21"/>
        <v/>
      </c>
      <c r="AM189" s="1">
        <f>SUMIFS(Table7[Total 
Paid],Table7[Sale - Product Name],'POD Inventory Sum'!$O189,Table7[Product Type2],'POD Inventory Sum'!$AK$5)</f>
        <v>0</v>
      </c>
    </row>
    <row r="190" spans="5:39" x14ac:dyDescent="0.25">
      <c r="E190" s="4"/>
      <c r="O190" s="50"/>
      <c r="P190" s="7"/>
      <c r="Q190" s="30">
        <f>SUMIFS(Table1913[Quantity],Table1913[Product Name],'POD Inventory Sum'!$O190)</f>
        <v>0</v>
      </c>
      <c r="S190" s="1">
        <f>SUMIFS(Table1913[Total Cost],Table1913[Product Name],'POD Inventory Sum'!$O190)</f>
        <v>0</v>
      </c>
      <c r="T190" s="7"/>
      <c r="U190" s="1">
        <f>SUMIFS(Table1913[Quantity Purchased],Table1913[Product Name],'POD Inventory Sum'!$O190)</f>
        <v>0</v>
      </c>
      <c r="W190" s="1">
        <f>SUMIFS(Table1913[Total Purchase
Cost],Table1913[Product Name],'POD Inventory Sum'!$O190)</f>
        <v>0</v>
      </c>
      <c r="X190" s="7"/>
      <c r="Y190" s="61">
        <f t="shared" si="18"/>
        <v>0</v>
      </c>
      <c r="AA190" s="61">
        <f t="shared" si="19"/>
        <v>0</v>
      </c>
      <c r="AB190" s="7"/>
      <c r="AC190" s="1">
        <f>SUMIFS(Table7[Quantity of 
Product Sold],Table7[Sale - Product Name],'POD Inventory Sum'!$O190,Table7[Product Type2],'POD Inventory Sum'!$AC$5)</f>
        <v>0</v>
      </c>
      <c r="AE190" s="1">
        <f>SUMIFS(Table7[Total Cost of
Goods Sold],Table7[Sale - Product Name],'POD Inventory Sum'!$O190,Table7[Product Type2],'POD Inventory Sum'!$AC$5)</f>
        <v>0</v>
      </c>
      <c r="AF190" s="7"/>
      <c r="AG190" s="1">
        <f>SUMIFS(Table17[Quantity2],Table17[Product Name],'POD Inventory Sum'!$O190,Table17[Product Type2],'POD Inventory Sum'!$AG$5)</f>
        <v>0</v>
      </c>
      <c r="AH190" t="str">
        <f t="shared" si="20"/>
        <v/>
      </c>
      <c r="AI190" s="1">
        <f>SUMIFS(Table17[Total out of Inventory],Table17[Product Name],'POD Inventory Sum'!$O190,Table17[Product Type2],'POD Inventory Sum'!$AG$5)</f>
        <v>0</v>
      </c>
      <c r="AJ190" s="7"/>
      <c r="AK190" s="1">
        <f>SUMIFS(Table7[Quantity
 Sold],Table7[Sale - Product Name],'POD Inventory Sum'!$O190,Table7[Product Type2],'POD Inventory Sum'!$AK$5)</f>
        <v>0</v>
      </c>
      <c r="AL190" t="str">
        <f t="shared" si="21"/>
        <v/>
      </c>
      <c r="AM190" s="1">
        <f>SUMIFS(Table7[Total 
Paid],Table7[Sale - Product Name],'POD Inventory Sum'!$O190,Table7[Product Type2],'POD Inventory Sum'!$AK$5)</f>
        <v>0</v>
      </c>
    </row>
    <row r="191" spans="5:39" x14ac:dyDescent="0.25">
      <c r="E191" s="4"/>
      <c r="O191" s="50"/>
      <c r="P191" s="7"/>
      <c r="Q191" s="30">
        <f>SUMIFS(Table1913[Quantity],Table1913[Product Name],'POD Inventory Sum'!$O191)</f>
        <v>0</v>
      </c>
      <c r="S191" s="1">
        <f>SUMIFS(Table1913[Total Cost],Table1913[Product Name],'POD Inventory Sum'!$O191)</f>
        <v>0</v>
      </c>
      <c r="T191" s="7"/>
      <c r="U191" s="1">
        <f>SUMIFS(Table1913[Quantity Purchased],Table1913[Product Name],'POD Inventory Sum'!$O191)</f>
        <v>0</v>
      </c>
      <c r="W191" s="1">
        <f>SUMIFS(Table1913[Total Purchase
Cost],Table1913[Product Name],'POD Inventory Sum'!$O191)</f>
        <v>0</v>
      </c>
      <c r="X191" s="7"/>
      <c r="Y191" s="61">
        <f t="shared" si="18"/>
        <v>0</v>
      </c>
      <c r="AA191" s="61">
        <f t="shared" si="19"/>
        <v>0</v>
      </c>
      <c r="AB191" s="7"/>
      <c r="AC191" s="1">
        <f>SUMIFS(Table7[Quantity of 
Product Sold],Table7[Sale - Product Name],'POD Inventory Sum'!$O191,Table7[Product Type2],'POD Inventory Sum'!$AC$5)</f>
        <v>0</v>
      </c>
      <c r="AE191" s="1">
        <f>SUMIFS(Table7[Total Cost of
Goods Sold],Table7[Sale - Product Name],'POD Inventory Sum'!$O191,Table7[Product Type2],'POD Inventory Sum'!$AC$5)</f>
        <v>0</v>
      </c>
      <c r="AF191" s="7"/>
      <c r="AG191" s="1">
        <f>SUMIFS(Table17[Quantity2],Table17[Product Name],'POD Inventory Sum'!$O191,Table17[Product Type2],'POD Inventory Sum'!$AG$5)</f>
        <v>0</v>
      </c>
      <c r="AH191" t="str">
        <f t="shared" si="20"/>
        <v/>
      </c>
      <c r="AI191" s="1">
        <f>SUMIFS(Table17[Total out of Inventory],Table17[Product Name],'POD Inventory Sum'!$O191,Table17[Product Type2],'POD Inventory Sum'!$AG$5)</f>
        <v>0</v>
      </c>
      <c r="AJ191" s="7"/>
      <c r="AK191" s="1">
        <f>SUMIFS(Table7[Quantity
 Sold],Table7[Sale - Product Name],'POD Inventory Sum'!$O191,Table7[Product Type2],'POD Inventory Sum'!$AK$5)</f>
        <v>0</v>
      </c>
      <c r="AL191" t="str">
        <f t="shared" si="21"/>
        <v/>
      </c>
      <c r="AM191" s="1">
        <f>SUMIFS(Table7[Total 
Paid],Table7[Sale - Product Name],'POD Inventory Sum'!$O191,Table7[Product Type2],'POD Inventory Sum'!$AK$5)</f>
        <v>0</v>
      </c>
    </row>
    <row r="192" spans="5:39" x14ac:dyDescent="0.25">
      <c r="E192" s="4"/>
      <c r="O192" s="50"/>
      <c r="P192" s="7"/>
      <c r="Q192" s="30">
        <f>SUMIFS(Table1913[Quantity],Table1913[Product Name],'POD Inventory Sum'!$O192)</f>
        <v>0</v>
      </c>
      <c r="S192" s="1">
        <f>SUMIFS(Table1913[Total Cost],Table1913[Product Name],'POD Inventory Sum'!$O192)</f>
        <v>0</v>
      </c>
      <c r="T192" s="7"/>
      <c r="U192" s="1">
        <f>SUMIFS(Table1913[Quantity Purchased],Table1913[Product Name],'POD Inventory Sum'!$O192)</f>
        <v>0</v>
      </c>
      <c r="W192" s="1">
        <f>SUMIFS(Table1913[Total Purchase
Cost],Table1913[Product Name],'POD Inventory Sum'!$O192)</f>
        <v>0</v>
      </c>
      <c r="X192" s="7"/>
      <c r="Y192" s="61">
        <f t="shared" si="18"/>
        <v>0</v>
      </c>
      <c r="AA192" s="61">
        <f t="shared" si="19"/>
        <v>0</v>
      </c>
      <c r="AB192" s="7"/>
      <c r="AC192" s="1">
        <f>SUMIFS(Table7[Quantity of 
Product Sold],Table7[Sale - Product Name],'POD Inventory Sum'!$O192,Table7[Product Type2],'POD Inventory Sum'!$AC$5)</f>
        <v>0</v>
      </c>
      <c r="AE192" s="1">
        <f>SUMIFS(Table7[Total Cost of
Goods Sold],Table7[Sale - Product Name],'POD Inventory Sum'!$O192,Table7[Product Type2],'POD Inventory Sum'!$AC$5)</f>
        <v>0</v>
      </c>
      <c r="AF192" s="7"/>
      <c r="AG192" s="1">
        <f>SUMIFS(Table17[Quantity2],Table17[Product Name],'POD Inventory Sum'!$O192,Table17[Product Type2],'POD Inventory Sum'!$AG$5)</f>
        <v>0</v>
      </c>
      <c r="AH192" t="str">
        <f t="shared" si="20"/>
        <v/>
      </c>
      <c r="AI192" s="1">
        <f>SUMIFS(Table17[Total out of Inventory],Table17[Product Name],'POD Inventory Sum'!$O192,Table17[Product Type2],'POD Inventory Sum'!$AG$5)</f>
        <v>0</v>
      </c>
      <c r="AJ192" s="7"/>
      <c r="AK192" s="1">
        <f>SUMIFS(Table7[Quantity
 Sold],Table7[Sale - Product Name],'POD Inventory Sum'!$O192,Table7[Product Type2],'POD Inventory Sum'!$AK$5)</f>
        <v>0</v>
      </c>
      <c r="AL192" t="str">
        <f t="shared" si="21"/>
        <v/>
      </c>
      <c r="AM192" s="1">
        <f>SUMIFS(Table7[Total 
Paid],Table7[Sale - Product Name],'POD Inventory Sum'!$O192,Table7[Product Type2],'POD Inventory Sum'!$AK$5)</f>
        <v>0</v>
      </c>
    </row>
    <row r="193" spans="5:39" x14ac:dyDescent="0.25">
      <c r="E193" s="4"/>
      <c r="O193" s="50"/>
      <c r="P193" s="7"/>
      <c r="Q193" s="30">
        <f>SUMIFS(Table1913[Quantity],Table1913[Product Name],'POD Inventory Sum'!$O193)</f>
        <v>0</v>
      </c>
      <c r="S193" s="1">
        <f>SUMIFS(Table1913[Total Cost],Table1913[Product Name],'POD Inventory Sum'!$O193)</f>
        <v>0</v>
      </c>
      <c r="T193" s="7"/>
      <c r="U193" s="1">
        <f>SUMIFS(Table1913[Quantity Purchased],Table1913[Product Name],'POD Inventory Sum'!$O193)</f>
        <v>0</v>
      </c>
      <c r="W193" s="1">
        <f>SUMIFS(Table1913[Total Purchase
Cost],Table1913[Product Name],'POD Inventory Sum'!$O193)</f>
        <v>0</v>
      </c>
      <c r="X193" s="7"/>
      <c r="Y193" s="61">
        <f t="shared" si="18"/>
        <v>0</v>
      </c>
      <c r="AA193" s="61">
        <f t="shared" si="19"/>
        <v>0</v>
      </c>
      <c r="AB193" s="7"/>
      <c r="AC193" s="1">
        <f>SUMIFS(Table7[Quantity of 
Product Sold],Table7[Sale - Product Name],'POD Inventory Sum'!$O193,Table7[Product Type2],'POD Inventory Sum'!$AC$5)</f>
        <v>0</v>
      </c>
      <c r="AE193" s="1">
        <f>SUMIFS(Table7[Total Cost of
Goods Sold],Table7[Sale - Product Name],'POD Inventory Sum'!$O193,Table7[Product Type2],'POD Inventory Sum'!$AC$5)</f>
        <v>0</v>
      </c>
      <c r="AF193" s="7"/>
      <c r="AG193" s="1">
        <f>SUMIFS(Table17[Quantity2],Table17[Product Name],'POD Inventory Sum'!$O193,Table17[Product Type2],'POD Inventory Sum'!$AG$5)</f>
        <v>0</v>
      </c>
      <c r="AH193" t="str">
        <f t="shared" si="20"/>
        <v/>
      </c>
      <c r="AI193" s="1">
        <f>SUMIFS(Table17[Total out of Inventory],Table17[Product Name],'POD Inventory Sum'!$O193,Table17[Product Type2],'POD Inventory Sum'!$AG$5)</f>
        <v>0</v>
      </c>
      <c r="AJ193" s="7"/>
      <c r="AK193" s="1">
        <f>SUMIFS(Table7[Quantity
 Sold],Table7[Sale - Product Name],'POD Inventory Sum'!$O193,Table7[Product Type2],'POD Inventory Sum'!$AK$5)</f>
        <v>0</v>
      </c>
      <c r="AL193" t="str">
        <f t="shared" si="21"/>
        <v/>
      </c>
      <c r="AM193" s="1">
        <f>SUMIFS(Table7[Total 
Paid],Table7[Sale - Product Name],'POD Inventory Sum'!$O193,Table7[Product Type2],'POD Inventory Sum'!$AK$5)</f>
        <v>0</v>
      </c>
    </row>
    <row r="194" spans="5:39" x14ac:dyDescent="0.25">
      <c r="E194" s="4"/>
      <c r="O194" s="50"/>
      <c r="P194" s="7"/>
      <c r="Q194" s="30">
        <f>SUMIFS(Table1913[Quantity],Table1913[Product Name],'POD Inventory Sum'!$O194)</f>
        <v>0</v>
      </c>
      <c r="S194" s="1">
        <f>SUMIFS(Table1913[Total Cost],Table1913[Product Name],'POD Inventory Sum'!$O194)</f>
        <v>0</v>
      </c>
      <c r="T194" s="7"/>
      <c r="U194" s="1">
        <f>SUMIFS(Table1913[Quantity Purchased],Table1913[Product Name],'POD Inventory Sum'!$O194)</f>
        <v>0</v>
      </c>
      <c r="W194" s="1">
        <f>SUMIFS(Table1913[Total Purchase
Cost],Table1913[Product Name],'POD Inventory Sum'!$O194)</f>
        <v>0</v>
      </c>
      <c r="X194" s="7"/>
      <c r="Y194" s="61">
        <f t="shared" si="18"/>
        <v>0</v>
      </c>
      <c r="AA194" s="61">
        <f t="shared" si="19"/>
        <v>0</v>
      </c>
      <c r="AB194" s="7"/>
      <c r="AC194" s="1">
        <f>SUMIFS(Table7[Quantity of 
Product Sold],Table7[Sale - Product Name],'POD Inventory Sum'!$O194,Table7[Product Type2],'POD Inventory Sum'!$AC$5)</f>
        <v>0</v>
      </c>
      <c r="AE194" s="1">
        <f>SUMIFS(Table7[Total Cost of
Goods Sold],Table7[Sale - Product Name],'POD Inventory Sum'!$O194,Table7[Product Type2],'POD Inventory Sum'!$AC$5)</f>
        <v>0</v>
      </c>
      <c r="AF194" s="7"/>
      <c r="AG194" s="1">
        <f>SUMIFS(Table17[Quantity2],Table17[Product Name],'POD Inventory Sum'!$O194,Table17[Product Type2],'POD Inventory Sum'!$AG$5)</f>
        <v>0</v>
      </c>
      <c r="AH194" t="str">
        <f t="shared" si="20"/>
        <v/>
      </c>
      <c r="AI194" s="1">
        <f>SUMIFS(Table17[Total out of Inventory],Table17[Product Name],'POD Inventory Sum'!$O194,Table17[Product Type2],'POD Inventory Sum'!$AG$5)</f>
        <v>0</v>
      </c>
      <c r="AJ194" s="7"/>
      <c r="AK194" s="1">
        <f>SUMIFS(Table7[Quantity
 Sold],Table7[Sale - Product Name],'POD Inventory Sum'!$O194,Table7[Product Type2],'POD Inventory Sum'!$AK$5)</f>
        <v>0</v>
      </c>
      <c r="AL194" t="str">
        <f t="shared" si="21"/>
        <v/>
      </c>
      <c r="AM194" s="1">
        <f>SUMIFS(Table7[Total 
Paid],Table7[Sale - Product Name],'POD Inventory Sum'!$O194,Table7[Product Type2],'POD Inventory Sum'!$AK$5)</f>
        <v>0</v>
      </c>
    </row>
    <row r="195" spans="5:39" x14ac:dyDescent="0.25">
      <c r="E195" s="4"/>
      <c r="O195" s="50"/>
      <c r="P195" s="7"/>
      <c r="Q195" s="30">
        <f>SUMIFS(Table1913[Quantity],Table1913[Product Name],'POD Inventory Sum'!$O195)</f>
        <v>0</v>
      </c>
      <c r="S195" s="1">
        <f>SUMIFS(Table1913[Total Cost],Table1913[Product Name],'POD Inventory Sum'!$O195)</f>
        <v>0</v>
      </c>
      <c r="T195" s="7"/>
      <c r="U195" s="1">
        <f>SUMIFS(Table1913[Quantity Purchased],Table1913[Product Name],'POD Inventory Sum'!$O195)</f>
        <v>0</v>
      </c>
      <c r="W195" s="1">
        <f>SUMIFS(Table1913[Total Purchase
Cost],Table1913[Product Name],'POD Inventory Sum'!$O195)</f>
        <v>0</v>
      </c>
      <c r="X195" s="7"/>
      <c r="Y195" s="61">
        <f t="shared" si="18"/>
        <v>0</v>
      </c>
      <c r="AA195" s="61">
        <f t="shared" si="19"/>
        <v>0</v>
      </c>
      <c r="AB195" s="7"/>
      <c r="AC195" s="1">
        <f>SUMIFS(Table7[Quantity of 
Product Sold],Table7[Sale - Product Name],'POD Inventory Sum'!$O195,Table7[Product Type2],'POD Inventory Sum'!$AC$5)</f>
        <v>0</v>
      </c>
      <c r="AE195" s="1">
        <f>SUMIFS(Table7[Total Cost of
Goods Sold],Table7[Sale - Product Name],'POD Inventory Sum'!$O195,Table7[Product Type2],'POD Inventory Sum'!$AC$5)</f>
        <v>0</v>
      </c>
      <c r="AF195" s="7"/>
      <c r="AG195" s="1">
        <f>SUMIFS(Table17[Quantity2],Table17[Product Name],'POD Inventory Sum'!$O195,Table17[Product Type2],'POD Inventory Sum'!$AG$5)</f>
        <v>0</v>
      </c>
      <c r="AH195" t="str">
        <f t="shared" si="20"/>
        <v/>
      </c>
      <c r="AI195" s="1">
        <f>SUMIFS(Table17[Total out of Inventory],Table17[Product Name],'POD Inventory Sum'!$O195,Table17[Product Type2],'POD Inventory Sum'!$AG$5)</f>
        <v>0</v>
      </c>
      <c r="AJ195" s="7"/>
      <c r="AK195" s="1">
        <f>SUMIFS(Table7[Quantity
 Sold],Table7[Sale - Product Name],'POD Inventory Sum'!$O195,Table7[Product Type2],'POD Inventory Sum'!$AK$5)</f>
        <v>0</v>
      </c>
      <c r="AL195" t="str">
        <f t="shared" si="21"/>
        <v/>
      </c>
      <c r="AM195" s="1">
        <f>SUMIFS(Table7[Total 
Paid],Table7[Sale - Product Name],'POD Inventory Sum'!$O195,Table7[Product Type2],'POD Inventory Sum'!$AK$5)</f>
        <v>0</v>
      </c>
    </row>
    <row r="196" spans="5:39" x14ac:dyDescent="0.25">
      <c r="E196" s="4"/>
      <c r="O196" s="50"/>
      <c r="P196" s="7"/>
      <c r="Q196" s="30">
        <f>SUMIFS(Table1913[Quantity],Table1913[Product Name],'POD Inventory Sum'!$O196)</f>
        <v>0</v>
      </c>
      <c r="S196" s="1">
        <f>SUMIFS(Table1913[Total Cost],Table1913[Product Name],'POD Inventory Sum'!$O196)</f>
        <v>0</v>
      </c>
      <c r="T196" s="7"/>
      <c r="U196" s="1">
        <f>SUMIFS(Table1913[Quantity Purchased],Table1913[Product Name],'POD Inventory Sum'!$O196)</f>
        <v>0</v>
      </c>
      <c r="W196" s="1">
        <f>SUMIFS(Table1913[Total Purchase
Cost],Table1913[Product Name],'POD Inventory Sum'!$O196)</f>
        <v>0</v>
      </c>
      <c r="X196" s="7"/>
      <c r="Y196" s="61">
        <f t="shared" si="18"/>
        <v>0</v>
      </c>
      <c r="AA196" s="61">
        <f t="shared" si="19"/>
        <v>0</v>
      </c>
      <c r="AB196" s="7"/>
      <c r="AC196" s="1">
        <f>SUMIFS(Table7[Quantity of 
Product Sold],Table7[Sale - Product Name],'POD Inventory Sum'!$O196,Table7[Product Type2],'POD Inventory Sum'!$AC$5)</f>
        <v>0</v>
      </c>
      <c r="AE196" s="1">
        <f>SUMIFS(Table7[Total Cost of
Goods Sold],Table7[Sale - Product Name],'POD Inventory Sum'!$O196,Table7[Product Type2],'POD Inventory Sum'!$AC$5)</f>
        <v>0</v>
      </c>
      <c r="AF196" s="7"/>
      <c r="AG196" s="1">
        <f>SUMIFS(Table17[Quantity2],Table17[Product Name],'POD Inventory Sum'!$O196,Table17[Product Type2],'POD Inventory Sum'!$AG$5)</f>
        <v>0</v>
      </c>
      <c r="AH196" t="str">
        <f t="shared" si="20"/>
        <v/>
      </c>
      <c r="AI196" s="1">
        <f>SUMIFS(Table17[Total out of Inventory],Table17[Product Name],'POD Inventory Sum'!$O196,Table17[Product Type2],'POD Inventory Sum'!$AG$5)</f>
        <v>0</v>
      </c>
      <c r="AJ196" s="7"/>
      <c r="AK196" s="1">
        <f>SUMIFS(Table7[Quantity
 Sold],Table7[Sale - Product Name],'POD Inventory Sum'!$O196,Table7[Product Type2],'POD Inventory Sum'!$AK$5)</f>
        <v>0</v>
      </c>
      <c r="AL196" t="str">
        <f t="shared" si="21"/>
        <v/>
      </c>
      <c r="AM196" s="1">
        <f>SUMIFS(Table7[Total 
Paid],Table7[Sale - Product Name],'POD Inventory Sum'!$O196,Table7[Product Type2],'POD Inventory Sum'!$AK$5)</f>
        <v>0</v>
      </c>
    </row>
    <row r="197" spans="5:39" x14ac:dyDescent="0.25">
      <c r="E197" s="4"/>
      <c r="O197" s="50"/>
      <c r="P197" s="7"/>
      <c r="Q197" s="30">
        <f>SUMIFS(Table1913[Quantity],Table1913[Product Name],'POD Inventory Sum'!$O197)</f>
        <v>0</v>
      </c>
      <c r="S197" s="1">
        <f>SUMIFS(Table1913[Total Cost],Table1913[Product Name],'POD Inventory Sum'!$O197)</f>
        <v>0</v>
      </c>
      <c r="T197" s="7"/>
      <c r="U197" s="1">
        <f>SUMIFS(Table1913[Quantity Purchased],Table1913[Product Name],'POD Inventory Sum'!$O197)</f>
        <v>0</v>
      </c>
      <c r="W197" s="1">
        <f>SUMIFS(Table1913[Total Purchase
Cost],Table1913[Product Name],'POD Inventory Sum'!$O197)</f>
        <v>0</v>
      </c>
      <c r="X197" s="7"/>
      <c r="Y197" s="61">
        <f t="shared" si="18"/>
        <v>0</v>
      </c>
      <c r="AA197" s="61">
        <f t="shared" si="19"/>
        <v>0</v>
      </c>
      <c r="AB197" s="7"/>
      <c r="AC197" s="1">
        <f>SUMIFS(Table7[Quantity of 
Product Sold],Table7[Sale - Product Name],'POD Inventory Sum'!$O197,Table7[Product Type2],'POD Inventory Sum'!$AC$5)</f>
        <v>0</v>
      </c>
      <c r="AE197" s="1">
        <f>SUMIFS(Table7[Total Cost of
Goods Sold],Table7[Sale - Product Name],'POD Inventory Sum'!$O197,Table7[Product Type2],'POD Inventory Sum'!$AC$5)</f>
        <v>0</v>
      </c>
      <c r="AF197" s="7"/>
      <c r="AG197" s="1">
        <f>SUMIFS(Table17[Quantity2],Table17[Product Name],'POD Inventory Sum'!$O197,Table17[Product Type2],'POD Inventory Sum'!$AG$5)</f>
        <v>0</v>
      </c>
      <c r="AH197" t="str">
        <f t="shared" si="20"/>
        <v/>
      </c>
      <c r="AI197" s="1">
        <f>SUMIFS(Table17[Total out of Inventory],Table17[Product Name],'POD Inventory Sum'!$O197,Table17[Product Type2],'POD Inventory Sum'!$AG$5)</f>
        <v>0</v>
      </c>
      <c r="AJ197" s="7"/>
      <c r="AK197" s="1">
        <f>SUMIFS(Table7[Quantity
 Sold],Table7[Sale - Product Name],'POD Inventory Sum'!$O197,Table7[Product Type2],'POD Inventory Sum'!$AK$5)</f>
        <v>0</v>
      </c>
      <c r="AL197" t="str">
        <f t="shared" si="21"/>
        <v/>
      </c>
      <c r="AM197" s="1">
        <f>SUMIFS(Table7[Total 
Paid],Table7[Sale - Product Name],'POD Inventory Sum'!$O197,Table7[Product Type2],'POD Inventory Sum'!$AK$5)</f>
        <v>0</v>
      </c>
    </row>
    <row r="198" spans="5:39" x14ac:dyDescent="0.25">
      <c r="E198" s="4"/>
      <c r="O198" s="50"/>
      <c r="P198" s="7"/>
      <c r="Q198" s="30">
        <f>SUMIFS(Table1913[Quantity],Table1913[Product Name],'POD Inventory Sum'!$O198)</f>
        <v>0</v>
      </c>
      <c r="S198" s="1">
        <f>SUMIFS(Table1913[Total Cost],Table1913[Product Name],'POD Inventory Sum'!$O198)</f>
        <v>0</v>
      </c>
      <c r="T198" s="7"/>
      <c r="U198" s="1">
        <f>SUMIFS(Table1913[Quantity Purchased],Table1913[Product Name],'POD Inventory Sum'!$O198)</f>
        <v>0</v>
      </c>
      <c r="W198" s="1">
        <f>SUMIFS(Table1913[Total Purchase
Cost],Table1913[Product Name],'POD Inventory Sum'!$O198)</f>
        <v>0</v>
      </c>
      <c r="X198" s="7"/>
      <c r="Y198" s="61">
        <f t="shared" si="18"/>
        <v>0</v>
      </c>
      <c r="AA198" s="61">
        <f t="shared" si="19"/>
        <v>0</v>
      </c>
      <c r="AB198" s="7"/>
      <c r="AC198" s="1">
        <f>SUMIFS(Table7[Quantity of 
Product Sold],Table7[Sale - Product Name],'POD Inventory Sum'!$O198,Table7[Product Type2],'POD Inventory Sum'!$AC$5)</f>
        <v>0</v>
      </c>
      <c r="AE198" s="1">
        <f>SUMIFS(Table7[Total Cost of
Goods Sold],Table7[Sale - Product Name],'POD Inventory Sum'!$O198,Table7[Product Type2],'POD Inventory Sum'!$AC$5)</f>
        <v>0</v>
      </c>
      <c r="AF198" s="7"/>
      <c r="AG198" s="1">
        <f>SUMIFS(Table17[Quantity2],Table17[Product Name],'POD Inventory Sum'!$O198,Table17[Product Type2],'POD Inventory Sum'!$AG$5)</f>
        <v>0</v>
      </c>
      <c r="AH198" t="str">
        <f t="shared" si="20"/>
        <v/>
      </c>
      <c r="AI198" s="1">
        <f>SUMIFS(Table17[Total out of Inventory],Table17[Product Name],'POD Inventory Sum'!$O198,Table17[Product Type2],'POD Inventory Sum'!$AG$5)</f>
        <v>0</v>
      </c>
      <c r="AJ198" s="7"/>
      <c r="AK198" s="1">
        <f>SUMIFS(Table7[Quantity
 Sold],Table7[Sale - Product Name],'POD Inventory Sum'!$O198,Table7[Product Type2],'POD Inventory Sum'!$AK$5)</f>
        <v>0</v>
      </c>
      <c r="AL198" t="str">
        <f t="shared" si="21"/>
        <v/>
      </c>
      <c r="AM198" s="1">
        <f>SUMIFS(Table7[Total 
Paid],Table7[Sale - Product Name],'POD Inventory Sum'!$O198,Table7[Product Type2],'POD Inventory Sum'!$AK$5)</f>
        <v>0</v>
      </c>
    </row>
    <row r="199" spans="5:39" x14ac:dyDescent="0.25">
      <c r="E199" s="4"/>
      <c r="O199" s="50"/>
      <c r="P199" s="7"/>
      <c r="Q199" s="30">
        <f>SUMIFS(Table1913[Quantity],Table1913[Product Name],'POD Inventory Sum'!$O199)</f>
        <v>0</v>
      </c>
      <c r="S199" s="1">
        <f>SUMIFS(Table1913[Total Cost],Table1913[Product Name],'POD Inventory Sum'!$O199)</f>
        <v>0</v>
      </c>
      <c r="T199" s="7"/>
      <c r="U199" s="1">
        <f>SUMIFS(Table1913[Quantity Purchased],Table1913[Product Name],'POD Inventory Sum'!$O199)</f>
        <v>0</v>
      </c>
      <c r="W199" s="1">
        <f>SUMIFS(Table1913[Total Purchase
Cost],Table1913[Product Name],'POD Inventory Sum'!$O199)</f>
        <v>0</v>
      </c>
      <c r="X199" s="7"/>
      <c r="Y199" s="61">
        <f t="shared" si="18"/>
        <v>0</v>
      </c>
      <c r="AA199" s="61">
        <f t="shared" si="19"/>
        <v>0</v>
      </c>
      <c r="AB199" s="7"/>
      <c r="AC199" s="1">
        <f>SUMIFS(Table7[Quantity of 
Product Sold],Table7[Sale - Product Name],'POD Inventory Sum'!$O199,Table7[Product Type2],'POD Inventory Sum'!$AC$5)</f>
        <v>0</v>
      </c>
      <c r="AE199" s="1">
        <f>SUMIFS(Table7[Total Cost of
Goods Sold],Table7[Sale - Product Name],'POD Inventory Sum'!$O199,Table7[Product Type2],'POD Inventory Sum'!$AC$5)</f>
        <v>0</v>
      </c>
      <c r="AF199" s="7"/>
      <c r="AG199" s="1">
        <f>SUMIFS(Table17[Quantity2],Table17[Product Name],'POD Inventory Sum'!$O199,Table17[Product Type2],'POD Inventory Sum'!$AG$5)</f>
        <v>0</v>
      </c>
      <c r="AH199" t="str">
        <f t="shared" si="20"/>
        <v/>
      </c>
      <c r="AI199" s="1">
        <f>SUMIFS(Table17[Total out of Inventory],Table17[Product Name],'POD Inventory Sum'!$O199,Table17[Product Type2],'POD Inventory Sum'!$AG$5)</f>
        <v>0</v>
      </c>
      <c r="AJ199" s="7"/>
      <c r="AK199" s="1">
        <f>SUMIFS(Table7[Quantity
 Sold],Table7[Sale - Product Name],'POD Inventory Sum'!$O199,Table7[Product Type2],'POD Inventory Sum'!$AK$5)</f>
        <v>0</v>
      </c>
      <c r="AL199" t="str">
        <f t="shared" si="21"/>
        <v/>
      </c>
      <c r="AM199" s="1">
        <f>SUMIFS(Table7[Total 
Paid],Table7[Sale - Product Name],'POD Inventory Sum'!$O199,Table7[Product Type2],'POD Inventory Sum'!$AK$5)</f>
        <v>0</v>
      </c>
    </row>
    <row r="200" spans="5:39" x14ac:dyDescent="0.25">
      <c r="E200" s="4"/>
      <c r="O200" s="50"/>
      <c r="P200" s="7"/>
      <c r="Q200" s="30">
        <f>SUMIFS(Table1913[Quantity],Table1913[Product Name],'POD Inventory Sum'!$O200)</f>
        <v>0</v>
      </c>
      <c r="S200" s="1">
        <f>SUMIFS(Table1913[Total Cost],Table1913[Product Name],'POD Inventory Sum'!$O200)</f>
        <v>0</v>
      </c>
      <c r="T200" s="7"/>
      <c r="U200" s="1">
        <f>SUMIFS(Table1913[Quantity Purchased],Table1913[Product Name],'POD Inventory Sum'!$O200)</f>
        <v>0</v>
      </c>
      <c r="W200" s="1">
        <f>SUMIFS(Table1913[Total Purchase
Cost],Table1913[Product Name],'POD Inventory Sum'!$O200)</f>
        <v>0</v>
      </c>
      <c r="X200" s="7"/>
      <c r="Y200" s="61">
        <f t="shared" si="18"/>
        <v>0</v>
      </c>
      <c r="AA200" s="61">
        <f t="shared" si="19"/>
        <v>0</v>
      </c>
      <c r="AB200" s="7"/>
      <c r="AC200" s="1">
        <f>SUMIFS(Table7[Quantity of 
Product Sold],Table7[Sale - Product Name],'POD Inventory Sum'!$O200,Table7[Product Type2],'POD Inventory Sum'!$AC$5)</f>
        <v>0</v>
      </c>
      <c r="AE200" s="1">
        <f>SUMIFS(Table7[Total Cost of
Goods Sold],Table7[Sale - Product Name],'POD Inventory Sum'!$O200,Table7[Product Type2],'POD Inventory Sum'!$AC$5)</f>
        <v>0</v>
      </c>
      <c r="AF200" s="7"/>
      <c r="AG200" s="1">
        <f>SUMIFS(Table17[Quantity2],Table17[Product Name],'POD Inventory Sum'!$O200,Table17[Product Type2],'POD Inventory Sum'!$AG$5)</f>
        <v>0</v>
      </c>
      <c r="AH200" t="str">
        <f t="shared" si="20"/>
        <v/>
      </c>
      <c r="AI200" s="1">
        <f>SUMIFS(Table17[Total out of Inventory],Table17[Product Name],'POD Inventory Sum'!$O200,Table17[Product Type2],'POD Inventory Sum'!$AG$5)</f>
        <v>0</v>
      </c>
      <c r="AJ200" s="7"/>
      <c r="AK200" s="1">
        <f>SUMIFS(Table7[Quantity
 Sold],Table7[Sale - Product Name],'POD Inventory Sum'!$O200,Table7[Product Type2],'POD Inventory Sum'!$AK$5)</f>
        <v>0</v>
      </c>
      <c r="AL200" t="str">
        <f t="shared" si="21"/>
        <v/>
      </c>
      <c r="AM200" s="1">
        <f>SUMIFS(Table7[Total 
Paid],Table7[Sale - Product Name],'POD Inventory Sum'!$O200,Table7[Product Type2],'POD Inventory Sum'!$AK$5)</f>
        <v>0</v>
      </c>
    </row>
    <row r="201" spans="5:39" x14ac:dyDescent="0.25">
      <c r="E201" s="4"/>
      <c r="O201" s="50"/>
      <c r="P201" s="7"/>
      <c r="Q201" s="30">
        <f>SUMIFS(Table1913[Quantity],Table1913[Product Name],'POD Inventory Sum'!$O201)</f>
        <v>0</v>
      </c>
      <c r="S201" s="1">
        <f>SUMIFS(Table1913[Total Cost],Table1913[Product Name],'POD Inventory Sum'!$O201)</f>
        <v>0</v>
      </c>
      <c r="T201" s="7"/>
      <c r="U201" s="1">
        <f>SUMIFS(Table1913[Quantity Purchased],Table1913[Product Name],'POD Inventory Sum'!$O201)</f>
        <v>0</v>
      </c>
      <c r="W201" s="1">
        <f>SUMIFS(Table1913[Total Purchase
Cost],Table1913[Product Name],'POD Inventory Sum'!$O201)</f>
        <v>0</v>
      </c>
      <c r="X201" s="7"/>
      <c r="Y201" s="61">
        <f t="shared" si="18"/>
        <v>0</v>
      </c>
      <c r="AA201" s="61">
        <f t="shared" si="19"/>
        <v>0</v>
      </c>
      <c r="AB201" s="7"/>
      <c r="AC201" s="1">
        <f>SUMIFS(Table7[Quantity of 
Product Sold],Table7[Sale - Product Name],'POD Inventory Sum'!$O201,Table7[Product Type2],'POD Inventory Sum'!$AC$5)</f>
        <v>0</v>
      </c>
      <c r="AE201" s="1">
        <f>SUMIFS(Table7[Total Cost of
Goods Sold],Table7[Sale - Product Name],'POD Inventory Sum'!$O201,Table7[Product Type2],'POD Inventory Sum'!$AC$5)</f>
        <v>0</v>
      </c>
      <c r="AF201" s="7"/>
      <c r="AG201" s="1">
        <f>SUMIFS(Table17[Quantity2],Table17[Product Name],'POD Inventory Sum'!$O201,Table17[Product Type2],'POD Inventory Sum'!$AG$5)</f>
        <v>0</v>
      </c>
      <c r="AH201" t="str">
        <f t="shared" si="20"/>
        <v/>
      </c>
      <c r="AI201" s="1">
        <f>SUMIFS(Table17[Total out of Inventory],Table17[Product Name],'POD Inventory Sum'!$O201,Table17[Product Type2],'POD Inventory Sum'!$AG$5)</f>
        <v>0</v>
      </c>
      <c r="AJ201" s="7"/>
      <c r="AK201" s="1">
        <f>SUMIFS(Table7[Quantity
 Sold],Table7[Sale - Product Name],'POD Inventory Sum'!$O201,Table7[Product Type2],'POD Inventory Sum'!$AK$5)</f>
        <v>0</v>
      </c>
      <c r="AL201" t="str">
        <f t="shared" si="21"/>
        <v/>
      </c>
      <c r="AM201" s="1">
        <f>SUMIFS(Table7[Total 
Paid],Table7[Sale - Product Name],'POD Inventory Sum'!$O201,Table7[Product Type2],'POD Inventory Sum'!$AK$5)</f>
        <v>0</v>
      </c>
    </row>
    <row r="202" spans="5:39" x14ac:dyDescent="0.25">
      <c r="O202" s="50"/>
      <c r="P202" s="7"/>
      <c r="Q202" s="30">
        <f>SUMIFS(Table1913[Quantity],Table1913[Product Name],'POD Inventory Sum'!$O202)</f>
        <v>0</v>
      </c>
      <c r="S202" s="1">
        <f>SUMIFS(Table1913[Total Cost],Table1913[Product Name],'POD Inventory Sum'!$O202)</f>
        <v>0</v>
      </c>
      <c r="T202" s="7"/>
      <c r="U202" s="1">
        <f>SUMIFS(Table1913[Quantity Purchased],Table1913[Product Name],'POD Inventory Sum'!$O202)</f>
        <v>0</v>
      </c>
      <c r="W202" s="1">
        <f>SUMIFS(Table1913[Total Purchase
Cost],Table1913[Product Name],'POD Inventory Sum'!$O202)</f>
        <v>0</v>
      </c>
      <c r="X202" s="7"/>
      <c r="Y202" s="61">
        <f t="shared" si="18"/>
        <v>0</v>
      </c>
      <c r="AA202" s="61">
        <f t="shared" si="19"/>
        <v>0</v>
      </c>
      <c r="AB202" s="7"/>
      <c r="AC202" s="1">
        <f>SUMIFS(Table7[Quantity of 
Product Sold],Table7[Sale - Product Name],'POD Inventory Sum'!$O202,Table7[Product Type2],'POD Inventory Sum'!$AC$5)</f>
        <v>0</v>
      </c>
      <c r="AE202" s="1">
        <f>SUMIFS(Table7[Total Cost of
Goods Sold],Table7[Sale - Product Name],'POD Inventory Sum'!$O202,Table7[Product Type2],'POD Inventory Sum'!$AC$5)</f>
        <v>0</v>
      </c>
      <c r="AF202" s="7"/>
      <c r="AG202" s="1">
        <f>SUMIFS(Table17[Quantity2],Table17[Product Name],'POD Inventory Sum'!$O202,Table17[Product Type2],'POD Inventory Sum'!$AG$5)</f>
        <v>0</v>
      </c>
      <c r="AH202" t="str">
        <f t="shared" si="20"/>
        <v/>
      </c>
      <c r="AI202" s="1">
        <f>SUMIFS(Table17[Total out of Inventory],Table17[Product Name],'POD Inventory Sum'!$O202,Table17[Product Type2],'POD Inventory Sum'!$AG$5)</f>
        <v>0</v>
      </c>
      <c r="AJ202" s="7"/>
      <c r="AK202" s="1">
        <f>SUMIFS(Table7[Quantity
 Sold],Table7[Sale - Product Name],'POD Inventory Sum'!$O202,Table7[Product Type2],'POD Inventory Sum'!$AK$5)</f>
        <v>0</v>
      </c>
      <c r="AL202" t="str">
        <f t="shared" si="21"/>
        <v/>
      </c>
      <c r="AM202" s="1">
        <f>SUMIFS(Table7[Total 
Paid],Table7[Sale - Product Name],'POD Inventory Sum'!$O202,Table7[Product Type2],'POD Inventory Sum'!$AK$5)</f>
        <v>0</v>
      </c>
    </row>
    <row r="203" spans="5:39" x14ac:dyDescent="0.25">
      <c r="E203" s="4"/>
      <c r="O203" s="50"/>
      <c r="P203" s="7"/>
      <c r="Q203" s="30">
        <f>SUMIFS(Table1913[Quantity],Table1913[Product Name],'POD Inventory Sum'!$O203)</f>
        <v>0</v>
      </c>
      <c r="S203" s="1">
        <f>SUMIFS(Table1913[Total Cost],Table1913[Product Name],'POD Inventory Sum'!$O203)</f>
        <v>0</v>
      </c>
      <c r="T203" s="7"/>
      <c r="U203" s="1">
        <f>SUMIFS(Table1913[Quantity Purchased],Table1913[Product Name],'POD Inventory Sum'!$O203)</f>
        <v>0</v>
      </c>
      <c r="W203" s="1">
        <f>SUMIFS(Table1913[Total Purchase
Cost],Table1913[Product Name],'POD Inventory Sum'!$O203)</f>
        <v>0</v>
      </c>
      <c r="X203" s="7"/>
      <c r="Y203" s="61">
        <f t="shared" si="18"/>
        <v>0</v>
      </c>
      <c r="AA203" s="61">
        <f t="shared" si="19"/>
        <v>0</v>
      </c>
      <c r="AB203" s="7"/>
      <c r="AC203" s="1">
        <f>SUMIFS(Table7[Quantity of 
Product Sold],Table7[Sale - Product Name],'POD Inventory Sum'!$O203,Table7[Product Type2],'POD Inventory Sum'!$AC$5)</f>
        <v>0</v>
      </c>
      <c r="AE203" s="1">
        <f>SUMIFS(Table7[Total Cost of
Goods Sold],Table7[Sale - Product Name],'POD Inventory Sum'!$O203,Table7[Product Type2],'POD Inventory Sum'!$AC$5)</f>
        <v>0</v>
      </c>
      <c r="AF203" s="7"/>
      <c r="AG203" s="1">
        <f>SUMIFS(Table17[Quantity2],Table17[Product Name],'POD Inventory Sum'!$O203,Table17[Product Type2],'POD Inventory Sum'!$AG$5)</f>
        <v>0</v>
      </c>
      <c r="AH203" t="str">
        <f t="shared" si="20"/>
        <v/>
      </c>
      <c r="AI203" s="1">
        <f>SUMIFS(Table17[Total out of Inventory],Table17[Product Name],'POD Inventory Sum'!$O203,Table17[Product Type2],'POD Inventory Sum'!$AG$5)</f>
        <v>0</v>
      </c>
      <c r="AJ203" s="7"/>
      <c r="AK203" s="1">
        <f>SUMIFS(Table7[Quantity
 Sold],Table7[Sale - Product Name],'POD Inventory Sum'!$O203,Table7[Product Type2],'POD Inventory Sum'!$AK$5)</f>
        <v>0</v>
      </c>
      <c r="AL203" t="str">
        <f t="shared" si="21"/>
        <v/>
      </c>
      <c r="AM203" s="1">
        <f>SUMIFS(Table7[Total 
Paid],Table7[Sale - Product Name],'POD Inventory Sum'!$O203,Table7[Product Type2],'POD Inventory Sum'!$AK$5)</f>
        <v>0</v>
      </c>
    </row>
    <row r="204" spans="5:39" x14ac:dyDescent="0.25">
      <c r="E204" s="4"/>
      <c r="O204" s="50"/>
      <c r="P204" s="7"/>
      <c r="Q204" s="30">
        <f>SUMIFS(Table1913[Quantity],Table1913[Product Name],'POD Inventory Sum'!$O204)</f>
        <v>0</v>
      </c>
      <c r="S204" s="1">
        <f>SUMIFS(Table1913[Total Cost],Table1913[Product Name],'POD Inventory Sum'!$O204)</f>
        <v>0</v>
      </c>
      <c r="T204" s="7"/>
      <c r="U204" s="1">
        <f>SUMIFS(Table1913[Quantity Purchased],Table1913[Product Name],'POD Inventory Sum'!$O204)</f>
        <v>0</v>
      </c>
      <c r="W204" s="1">
        <f>SUMIFS(Table1913[Total Purchase
Cost],Table1913[Product Name],'POD Inventory Sum'!$O204)</f>
        <v>0</v>
      </c>
      <c r="X204" s="7"/>
      <c r="Y204" s="61">
        <f t="shared" si="18"/>
        <v>0</v>
      </c>
      <c r="AA204" s="61">
        <f t="shared" si="19"/>
        <v>0</v>
      </c>
      <c r="AB204" s="7"/>
      <c r="AC204" s="1">
        <f>SUMIFS(Table7[Quantity of 
Product Sold],Table7[Sale - Product Name],'POD Inventory Sum'!$O204,Table7[Product Type2],'POD Inventory Sum'!$AC$5)</f>
        <v>0</v>
      </c>
      <c r="AE204" s="1">
        <f>SUMIFS(Table7[Total Cost of
Goods Sold],Table7[Sale - Product Name],'POD Inventory Sum'!$O204,Table7[Product Type2],'POD Inventory Sum'!$AC$5)</f>
        <v>0</v>
      </c>
      <c r="AF204" s="7"/>
      <c r="AG204" s="1">
        <f>SUMIFS(Table17[Quantity2],Table17[Product Name],'POD Inventory Sum'!$O204,Table17[Product Type2],'POD Inventory Sum'!$AG$5)</f>
        <v>0</v>
      </c>
      <c r="AH204" t="str">
        <f t="shared" si="20"/>
        <v/>
      </c>
      <c r="AI204" s="1">
        <f>SUMIFS(Table17[Total out of Inventory],Table17[Product Name],'POD Inventory Sum'!$O204,Table17[Product Type2],'POD Inventory Sum'!$AG$5)</f>
        <v>0</v>
      </c>
      <c r="AJ204" s="7"/>
      <c r="AK204" s="1">
        <f>SUMIFS(Table7[Quantity
 Sold],Table7[Sale - Product Name],'POD Inventory Sum'!$O204,Table7[Product Type2],'POD Inventory Sum'!$AK$5)</f>
        <v>0</v>
      </c>
      <c r="AL204" t="str">
        <f t="shared" si="21"/>
        <v/>
      </c>
      <c r="AM204" s="1">
        <f>SUMIFS(Table7[Total 
Paid],Table7[Sale - Product Name],'POD Inventory Sum'!$O204,Table7[Product Type2],'POD Inventory Sum'!$AK$5)</f>
        <v>0</v>
      </c>
    </row>
    <row r="205" spans="5:39" x14ac:dyDescent="0.25">
      <c r="E205" s="4"/>
      <c r="O205" s="50"/>
      <c r="P205" s="7"/>
      <c r="Q205" s="30">
        <f>SUMIFS(Table1913[Quantity],Table1913[Product Name],'POD Inventory Sum'!$O205)</f>
        <v>0</v>
      </c>
      <c r="S205" s="1">
        <f>SUMIFS(Table1913[Total Cost],Table1913[Product Name],'POD Inventory Sum'!$O205)</f>
        <v>0</v>
      </c>
      <c r="T205" s="7"/>
      <c r="U205" s="1">
        <f>SUMIFS(Table1913[Quantity Purchased],Table1913[Product Name],'POD Inventory Sum'!$O205)</f>
        <v>0</v>
      </c>
      <c r="W205" s="1">
        <f>SUMIFS(Table1913[Total Purchase
Cost],Table1913[Product Name],'POD Inventory Sum'!$O205)</f>
        <v>0</v>
      </c>
      <c r="X205" s="7"/>
      <c r="Y205" s="61">
        <f t="shared" si="18"/>
        <v>0</v>
      </c>
      <c r="AA205" s="61">
        <f t="shared" si="19"/>
        <v>0</v>
      </c>
      <c r="AB205" s="7"/>
      <c r="AC205" s="1">
        <f>SUMIFS(Table7[Quantity of 
Product Sold],Table7[Sale - Product Name],'POD Inventory Sum'!$O205,Table7[Product Type2],'POD Inventory Sum'!$AC$5)</f>
        <v>0</v>
      </c>
      <c r="AE205" s="1">
        <f>SUMIFS(Table7[Total Cost of
Goods Sold],Table7[Sale - Product Name],'POD Inventory Sum'!$O205,Table7[Product Type2],'POD Inventory Sum'!$AC$5)</f>
        <v>0</v>
      </c>
      <c r="AF205" s="7"/>
      <c r="AG205" s="1">
        <f>SUMIFS(Table17[Quantity2],Table17[Product Name],'POD Inventory Sum'!$O205,Table17[Product Type2],'POD Inventory Sum'!$AG$5)</f>
        <v>0</v>
      </c>
      <c r="AH205" t="str">
        <f t="shared" si="20"/>
        <v/>
      </c>
      <c r="AI205" s="1">
        <f>SUMIFS(Table17[Total out of Inventory],Table17[Product Name],'POD Inventory Sum'!$O205,Table17[Product Type2],'POD Inventory Sum'!$AG$5)</f>
        <v>0</v>
      </c>
      <c r="AJ205" s="7"/>
      <c r="AK205" s="1">
        <f>SUMIFS(Table7[Quantity
 Sold],Table7[Sale - Product Name],'POD Inventory Sum'!$O205,Table7[Product Type2],'POD Inventory Sum'!$AK$5)</f>
        <v>0</v>
      </c>
      <c r="AL205" t="str">
        <f t="shared" si="21"/>
        <v/>
      </c>
      <c r="AM205" s="1">
        <f>SUMIFS(Table7[Total 
Paid],Table7[Sale - Product Name],'POD Inventory Sum'!$O205,Table7[Product Type2],'POD Inventory Sum'!$AK$5)</f>
        <v>0</v>
      </c>
    </row>
    <row r="206" spans="5:39" x14ac:dyDescent="0.25">
      <c r="E206" s="4"/>
      <c r="O206" s="50"/>
      <c r="P206" s="7"/>
      <c r="Q206" s="30">
        <f>SUMIFS(Table1913[Quantity],Table1913[Product Name],'POD Inventory Sum'!$O206)</f>
        <v>0</v>
      </c>
      <c r="S206" s="1">
        <f>SUMIFS(Table1913[Total Cost],Table1913[Product Name],'POD Inventory Sum'!$O206)</f>
        <v>0</v>
      </c>
      <c r="T206" s="7"/>
      <c r="U206" s="1">
        <f>SUMIFS(Table1913[Quantity Purchased],Table1913[Product Name],'POD Inventory Sum'!$O206)</f>
        <v>0</v>
      </c>
      <c r="W206" s="1">
        <f>SUMIFS(Table1913[Total Purchase
Cost],Table1913[Product Name],'POD Inventory Sum'!$O206)</f>
        <v>0</v>
      </c>
      <c r="X206" s="7"/>
      <c r="Y206" s="61">
        <f t="shared" ref="Y206:Y269" si="22">SUM(Q206,U206,-AC206,AG206)</f>
        <v>0</v>
      </c>
      <c r="AA206" s="61">
        <f t="shared" ref="AA206:AA269" si="23">SUM(S206,W206,-AE206,AI206)</f>
        <v>0</v>
      </c>
      <c r="AB206" s="7"/>
      <c r="AC206" s="1">
        <f>SUMIFS(Table7[Quantity of 
Product Sold],Table7[Sale - Product Name],'POD Inventory Sum'!$O206,Table7[Product Type2],'POD Inventory Sum'!$AC$5)</f>
        <v>0</v>
      </c>
      <c r="AE206" s="1">
        <f>SUMIFS(Table7[Total Cost of
Goods Sold],Table7[Sale - Product Name],'POD Inventory Sum'!$O206,Table7[Product Type2],'POD Inventory Sum'!$AC$5)</f>
        <v>0</v>
      </c>
      <c r="AF206" s="7"/>
      <c r="AG206" s="1">
        <f>SUMIFS(Table17[Quantity2],Table17[Product Name],'POD Inventory Sum'!$O206,Table17[Product Type2],'POD Inventory Sum'!$AG$5)</f>
        <v>0</v>
      </c>
      <c r="AH206" t="str">
        <f t="shared" ref="AH206:AH269" si="24">IF(AG206,AI206/AG206,"")</f>
        <v/>
      </c>
      <c r="AI206" s="1">
        <f>SUMIFS(Table17[Total out of Inventory],Table17[Product Name],'POD Inventory Sum'!$O206,Table17[Product Type2],'POD Inventory Sum'!$AG$5)</f>
        <v>0</v>
      </c>
      <c r="AJ206" s="7"/>
      <c r="AK206" s="1">
        <f>SUMIFS(Table7[Quantity
 Sold],Table7[Sale - Product Name],'POD Inventory Sum'!$O206,Table7[Product Type2],'POD Inventory Sum'!$AK$5)</f>
        <v>0</v>
      </c>
      <c r="AL206" t="str">
        <f t="shared" ref="AL206:AL269" si="25">IF(AK206,AM206/AK206,"")</f>
        <v/>
      </c>
      <c r="AM206" s="1">
        <f>SUMIFS(Table7[Total 
Paid],Table7[Sale - Product Name],'POD Inventory Sum'!$O206,Table7[Product Type2],'POD Inventory Sum'!$AK$5)</f>
        <v>0</v>
      </c>
    </row>
    <row r="207" spans="5:39" x14ac:dyDescent="0.25">
      <c r="E207" s="4"/>
      <c r="O207" s="50"/>
      <c r="P207" s="7"/>
      <c r="Q207" s="30">
        <f>SUMIFS(Table1913[Quantity],Table1913[Product Name],'POD Inventory Sum'!$O207)</f>
        <v>0</v>
      </c>
      <c r="S207" s="1">
        <f>SUMIFS(Table1913[Total Cost],Table1913[Product Name],'POD Inventory Sum'!$O207)</f>
        <v>0</v>
      </c>
      <c r="T207" s="7"/>
      <c r="U207" s="1">
        <f>SUMIFS(Table1913[Quantity Purchased],Table1913[Product Name],'POD Inventory Sum'!$O207)</f>
        <v>0</v>
      </c>
      <c r="W207" s="1">
        <f>SUMIFS(Table1913[Total Purchase
Cost],Table1913[Product Name],'POD Inventory Sum'!$O207)</f>
        <v>0</v>
      </c>
      <c r="X207" s="7"/>
      <c r="Y207" s="61">
        <f t="shared" si="22"/>
        <v>0</v>
      </c>
      <c r="AA207" s="61">
        <f t="shared" si="23"/>
        <v>0</v>
      </c>
      <c r="AB207" s="7"/>
      <c r="AC207" s="1">
        <f>SUMIFS(Table7[Quantity of 
Product Sold],Table7[Sale - Product Name],'POD Inventory Sum'!$O207,Table7[Product Type2],'POD Inventory Sum'!$AC$5)</f>
        <v>0</v>
      </c>
      <c r="AE207" s="1">
        <f>SUMIFS(Table7[Total Cost of
Goods Sold],Table7[Sale - Product Name],'POD Inventory Sum'!$O207,Table7[Product Type2],'POD Inventory Sum'!$AC$5)</f>
        <v>0</v>
      </c>
      <c r="AF207" s="7"/>
      <c r="AG207" s="1">
        <f>SUMIFS(Table17[Quantity2],Table17[Product Name],'POD Inventory Sum'!$O207,Table17[Product Type2],'POD Inventory Sum'!$AG$5)</f>
        <v>0</v>
      </c>
      <c r="AH207" t="str">
        <f t="shared" si="24"/>
        <v/>
      </c>
      <c r="AI207" s="1">
        <f>SUMIFS(Table17[Total out of Inventory],Table17[Product Name],'POD Inventory Sum'!$O207,Table17[Product Type2],'POD Inventory Sum'!$AG$5)</f>
        <v>0</v>
      </c>
      <c r="AJ207" s="7"/>
      <c r="AK207" s="1">
        <f>SUMIFS(Table7[Quantity
 Sold],Table7[Sale - Product Name],'POD Inventory Sum'!$O207,Table7[Product Type2],'POD Inventory Sum'!$AK$5)</f>
        <v>0</v>
      </c>
      <c r="AL207" t="str">
        <f t="shared" si="25"/>
        <v/>
      </c>
      <c r="AM207" s="1">
        <f>SUMIFS(Table7[Total 
Paid],Table7[Sale - Product Name],'POD Inventory Sum'!$O207,Table7[Product Type2],'POD Inventory Sum'!$AK$5)</f>
        <v>0</v>
      </c>
    </row>
    <row r="208" spans="5:39" x14ac:dyDescent="0.25">
      <c r="E208" s="4"/>
      <c r="O208" s="50"/>
      <c r="P208" s="7"/>
      <c r="Q208" s="30">
        <f>SUMIFS(Table1913[Quantity],Table1913[Product Name],'POD Inventory Sum'!$O208)</f>
        <v>0</v>
      </c>
      <c r="S208" s="1">
        <f>SUMIFS(Table1913[Total Cost],Table1913[Product Name],'POD Inventory Sum'!$O208)</f>
        <v>0</v>
      </c>
      <c r="T208" s="7"/>
      <c r="U208" s="1">
        <f>SUMIFS(Table1913[Quantity Purchased],Table1913[Product Name],'POD Inventory Sum'!$O208)</f>
        <v>0</v>
      </c>
      <c r="W208" s="1">
        <f>SUMIFS(Table1913[Total Purchase
Cost],Table1913[Product Name],'POD Inventory Sum'!$O208)</f>
        <v>0</v>
      </c>
      <c r="X208" s="7"/>
      <c r="Y208" s="61">
        <f t="shared" si="22"/>
        <v>0</v>
      </c>
      <c r="AA208" s="61">
        <f t="shared" si="23"/>
        <v>0</v>
      </c>
      <c r="AB208" s="7"/>
      <c r="AC208" s="1">
        <f>SUMIFS(Table7[Quantity of 
Product Sold],Table7[Sale - Product Name],'POD Inventory Sum'!$O208,Table7[Product Type2],'POD Inventory Sum'!$AC$5)</f>
        <v>0</v>
      </c>
      <c r="AE208" s="1">
        <f>SUMIFS(Table7[Total Cost of
Goods Sold],Table7[Sale - Product Name],'POD Inventory Sum'!$O208,Table7[Product Type2],'POD Inventory Sum'!$AC$5)</f>
        <v>0</v>
      </c>
      <c r="AF208" s="7"/>
      <c r="AG208" s="1">
        <f>SUMIFS(Table17[Quantity2],Table17[Product Name],'POD Inventory Sum'!$O208,Table17[Product Type2],'POD Inventory Sum'!$AG$5)</f>
        <v>0</v>
      </c>
      <c r="AH208" t="str">
        <f t="shared" si="24"/>
        <v/>
      </c>
      <c r="AI208" s="1">
        <f>SUMIFS(Table17[Total out of Inventory],Table17[Product Name],'POD Inventory Sum'!$O208,Table17[Product Type2],'POD Inventory Sum'!$AG$5)</f>
        <v>0</v>
      </c>
      <c r="AJ208" s="7"/>
      <c r="AK208" s="1">
        <f>SUMIFS(Table7[Quantity
 Sold],Table7[Sale - Product Name],'POD Inventory Sum'!$O208,Table7[Product Type2],'POD Inventory Sum'!$AK$5)</f>
        <v>0</v>
      </c>
      <c r="AL208" t="str">
        <f t="shared" si="25"/>
        <v/>
      </c>
      <c r="AM208" s="1">
        <f>SUMIFS(Table7[Total 
Paid],Table7[Sale - Product Name],'POD Inventory Sum'!$O208,Table7[Product Type2],'POD Inventory Sum'!$AK$5)</f>
        <v>0</v>
      </c>
    </row>
    <row r="209" spans="5:39" x14ac:dyDescent="0.25">
      <c r="E209" s="4"/>
      <c r="O209" s="50"/>
      <c r="P209" s="7"/>
      <c r="Q209" s="30">
        <f>SUMIFS(Table1913[Quantity],Table1913[Product Name],'POD Inventory Sum'!$O209)</f>
        <v>0</v>
      </c>
      <c r="S209" s="1">
        <f>SUMIFS(Table1913[Total Cost],Table1913[Product Name],'POD Inventory Sum'!$O209)</f>
        <v>0</v>
      </c>
      <c r="T209" s="7"/>
      <c r="U209" s="1">
        <f>SUMIFS(Table1913[Quantity Purchased],Table1913[Product Name],'POD Inventory Sum'!$O209)</f>
        <v>0</v>
      </c>
      <c r="W209" s="1">
        <f>SUMIFS(Table1913[Total Purchase
Cost],Table1913[Product Name],'POD Inventory Sum'!$O209)</f>
        <v>0</v>
      </c>
      <c r="X209" s="7"/>
      <c r="Y209" s="61">
        <f t="shared" si="22"/>
        <v>0</v>
      </c>
      <c r="AA209" s="61">
        <f t="shared" si="23"/>
        <v>0</v>
      </c>
      <c r="AB209" s="7"/>
      <c r="AC209" s="1">
        <f>SUMIFS(Table7[Quantity of 
Product Sold],Table7[Sale - Product Name],'POD Inventory Sum'!$O209,Table7[Product Type2],'POD Inventory Sum'!$AC$5)</f>
        <v>0</v>
      </c>
      <c r="AE209" s="1">
        <f>SUMIFS(Table7[Total Cost of
Goods Sold],Table7[Sale - Product Name],'POD Inventory Sum'!$O209,Table7[Product Type2],'POD Inventory Sum'!$AC$5)</f>
        <v>0</v>
      </c>
      <c r="AF209" s="7"/>
      <c r="AG209" s="1">
        <f>SUMIFS(Table17[Quantity2],Table17[Product Name],'POD Inventory Sum'!$O209,Table17[Product Type2],'POD Inventory Sum'!$AG$5)</f>
        <v>0</v>
      </c>
      <c r="AH209" t="str">
        <f t="shared" si="24"/>
        <v/>
      </c>
      <c r="AI209" s="1">
        <f>SUMIFS(Table17[Total out of Inventory],Table17[Product Name],'POD Inventory Sum'!$O209,Table17[Product Type2],'POD Inventory Sum'!$AG$5)</f>
        <v>0</v>
      </c>
      <c r="AJ209" s="7"/>
      <c r="AK209" s="1">
        <f>SUMIFS(Table7[Quantity
 Sold],Table7[Sale - Product Name],'POD Inventory Sum'!$O209,Table7[Product Type2],'POD Inventory Sum'!$AK$5)</f>
        <v>0</v>
      </c>
      <c r="AL209" t="str">
        <f t="shared" si="25"/>
        <v/>
      </c>
      <c r="AM209" s="1">
        <f>SUMIFS(Table7[Total 
Paid],Table7[Sale - Product Name],'POD Inventory Sum'!$O209,Table7[Product Type2],'POD Inventory Sum'!$AK$5)</f>
        <v>0</v>
      </c>
    </row>
    <row r="210" spans="5:39" x14ac:dyDescent="0.25">
      <c r="E210" s="4"/>
      <c r="O210" s="50"/>
      <c r="P210" s="7"/>
      <c r="Q210" s="30">
        <f>SUMIFS(Table1913[Quantity],Table1913[Product Name],'POD Inventory Sum'!$O210)</f>
        <v>0</v>
      </c>
      <c r="S210" s="1">
        <f>SUMIFS(Table1913[Total Cost],Table1913[Product Name],'POD Inventory Sum'!$O210)</f>
        <v>0</v>
      </c>
      <c r="T210" s="7"/>
      <c r="U210" s="1">
        <f>SUMIFS(Table1913[Quantity Purchased],Table1913[Product Name],'POD Inventory Sum'!$O210)</f>
        <v>0</v>
      </c>
      <c r="W210" s="1">
        <f>SUMIFS(Table1913[Total Purchase
Cost],Table1913[Product Name],'POD Inventory Sum'!$O210)</f>
        <v>0</v>
      </c>
      <c r="X210" s="7"/>
      <c r="Y210" s="61">
        <f t="shared" si="22"/>
        <v>0</v>
      </c>
      <c r="AA210" s="61">
        <f t="shared" si="23"/>
        <v>0</v>
      </c>
      <c r="AB210" s="7"/>
      <c r="AC210" s="1">
        <f>SUMIFS(Table7[Quantity of 
Product Sold],Table7[Sale - Product Name],'POD Inventory Sum'!$O210,Table7[Product Type2],'POD Inventory Sum'!$AC$5)</f>
        <v>0</v>
      </c>
      <c r="AE210" s="1">
        <f>SUMIFS(Table7[Total Cost of
Goods Sold],Table7[Sale - Product Name],'POD Inventory Sum'!$O210,Table7[Product Type2],'POD Inventory Sum'!$AC$5)</f>
        <v>0</v>
      </c>
      <c r="AF210" s="7"/>
      <c r="AG210" s="1">
        <f>SUMIFS(Table17[Quantity2],Table17[Product Name],'POD Inventory Sum'!$O210,Table17[Product Type2],'POD Inventory Sum'!$AG$5)</f>
        <v>0</v>
      </c>
      <c r="AH210" t="str">
        <f t="shared" si="24"/>
        <v/>
      </c>
      <c r="AI210" s="1">
        <f>SUMIFS(Table17[Total out of Inventory],Table17[Product Name],'POD Inventory Sum'!$O210,Table17[Product Type2],'POD Inventory Sum'!$AG$5)</f>
        <v>0</v>
      </c>
      <c r="AJ210" s="7"/>
      <c r="AK210" s="1">
        <f>SUMIFS(Table7[Quantity
 Sold],Table7[Sale - Product Name],'POD Inventory Sum'!$O210,Table7[Product Type2],'POD Inventory Sum'!$AK$5)</f>
        <v>0</v>
      </c>
      <c r="AL210" t="str">
        <f t="shared" si="25"/>
        <v/>
      </c>
      <c r="AM210" s="1">
        <f>SUMIFS(Table7[Total 
Paid],Table7[Sale - Product Name],'POD Inventory Sum'!$O210,Table7[Product Type2],'POD Inventory Sum'!$AK$5)</f>
        <v>0</v>
      </c>
    </row>
    <row r="211" spans="5:39" x14ac:dyDescent="0.25">
      <c r="O211" s="50"/>
      <c r="P211" s="7"/>
      <c r="Q211" s="30">
        <f>SUMIFS(Table1913[Quantity],Table1913[Product Name],'POD Inventory Sum'!$O211)</f>
        <v>0</v>
      </c>
      <c r="S211" s="1">
        <f>SUMIFS(Table1913[Total Cost],Table1913[Product Name],'POD Inventory Sum'!$O211)</f>
        <v>0</v>
      </c>
      <c r="T211" s="7"/>
      <c r="U211" s="1">
        <f>SUMIFS(Table1913[Quantity Purchased],Table1913[Product Name],'POD Inventory Sum'!$O211)</f>
        <v>0</v>
      </c>
      <c r="W211" s="1">
        <f>SUMIFS(Table1913[Total Purchase
Cost],Table1913[Product Name],'POD Inventory Sum'!$O211)</f>
        <v>0</v>
      </c>
      <c r="X211" s="7"/>
      <c r="Y211" s="61">
        <f t="shared" si="22"/>
        <v>0</v>
      </c>
      <c r="AA211" s="61">
        <f t="shared" si="23"/>
        <v>0</v>
      </c>
      <c r="AB211" s="7"/>
      <c r="AC211" s="1">
        <f>SUMIFS(Table7[Quantity of 
Product Sold],Table7[Sale - Product Name],'POD Inventory Sum'!$O211,Table7[Product Type2],'POD Inventory Sum'!$AC$5)</f>
        <v>0</v>
      </c>
      <c r="AE211" s="1">
        <f>SUMIFS(Table7[Total Cost of
Goods Sold],Table7[Sale - Product Name],'POD Inventory Sum'!$O211,Table7[Product Type2],'POD Inventory Sum'!$AC$5)</f>
        <v>0</v>
      </c>
      <c r="AF211" s="7"/>
      <c r="AG211" s="1">
        <f>SUMIFS(Table17[Quantity2],Table17[Product Name],'POD Inventory Sum'!$O211,Table17[Product Type2],'POD Inventory Sum'!$AG$5)</f>
        <v>0</v>
      </c>
      <c r="AH211" t="str">
        <f t="shared" si="24"/>
        <v/>
      </c>
      <c r="AI211" s="1">
        <f>SUMIFS(Table17[Total out of Inventory],Table17[Product Name],'POD Inventory Sum'!$O211,Table17[Product Type2],'POD Inventory Sum'!$AG$5)</f>
        <v>0</v>
      </c>
      <c r="AJ211" s="7"/>
      <c r="AK211" s="1">
        <f>SUMIFS(Table7[Quantity
 Sold],Table7[Sale - Product Name],'POD Inventory Sum'!$O211,Table7[Product Type2],'POD Inventory Sum'!$AK$5)</f>
        <v>0</v>
      </c>
      <c r="AL211" t="str">
        <f t="shared" si="25"/>
        <v/>
      </c>
      <c r="AM211" s="1">
        <f>SUMIFS(Table7[Total 
Paid],Table7[Sale - Product Name],'POD Inventory Sum'!$O211,Table7[Product Type2],'POD Inventory Sum'!$AK$5)</f>
        <v>0</v>
      </c>
    </row>
    <row r="212" spans="5:39" x14ac:dyDescent="0.25">
      <c r="O212" s="50"/>
      <c r="P212" s="7"/>
      <c r="Q212" s="30">
        <f>SUMIFS(Table1913[Quantity],Table1913[Product Name],'POD Inventory Sum'!$O212)</f>
        <v>0</v>
      </c>
      <c r="S212" s="1">
        <f>SUMIFS(Table1913[Total Cost],Table1913[Product Name],'POD Inventory Sum'!$O212)</f>
        <v>0</v>
      </c>
      <c r="T212" s="7"/>
      <c r="U212" s="1">
        <f>SUMIFS(Table1913[Quantity Purchased],Table1913[Product Name],'POD Inventory Sum'!$O212)</f>
        <v>0</v>
      </c>
      <c r="W212" s="1">
        <f>SUMIFS(Table1913[Total Purchase
Cost],Table1913[Product Name],'POD Inventory Sum'!$O212)</f>
        <v>0</v>
      </c>
      <c r="X212" s="7"/>
      <c r="Y212" s="61">
        <f t="shared" si="22"/>
        <v>0</v>
      </c>
      <c r="AA212" s="61">
        <f t="shared" si="23"/>
        <v>0</v>
      </c>
      <c r="AB212" s="7"/>
      <c r="AC212" s="1">
        <f>SUMIFS(Table7[Quantity of 
Product Sold],Table7[Sale - Product Name],'POD Inventory Sum'!$O212,Table7[Product Type2],'POD Inventory Sum'!$AC$5)</f>
        <v>0</v>
      </c>
      <c r="AE212" s="1">
        <f>SUMIFS(Table7[Total Cost of
Goods Sold],Table7[Sale - Product Name],'POD Inventory Sum'!$O212,Table7[Product Type2],'POD Inventory Sum'!$AC$5)</f>
        <v>0</v>
      </c>
      <c r="AF212" s="7"/>
      <c r="AG212" s="1">
        <f>SUMIFS(Table17[Quantity2],Table17[Product Name],'POD Inventory Sum'!$O212,Table17[Product Type2],'POD Inventory Sum'!$AG$5)</f>
        <v>0</v>
      </c>
      <c r="AH212" t="str">
        <f t="shared" si="24"/>
        <v/>
      </c>
      <c r="AI212" s="1">
        <f>SUMIFS(Table17[Total out of Inventory],Table17[Product Name],'POD Inventory Sum'!$O212,Table17[Product Type2],'POD Inventory Sum'!$AG$5)</f>
        <v>0</v>
      </c>
      <c r="AJ212" s="7"/>
      <c r="AK212" s="1">
        <f>SUMIFS(Table7[Quantity
 Sold],Table7[Sale - Product Name],'POD Inventory Sum'!$O212,Table7[Product Type2],'POD Inventory Sum'!$AK$5)</f>
        <v>0</v>
      </c>
      <c r="AL212" t="str">
        <f t="shared" si="25"/>
        <v/>
      </c>
      <c r="AM212" s="1">
        <f>SUMIFS(Table7[Total 
Paid],Table7[Sale - Product Name],'POD Inventory Sum'!$O212,Table7[Product Type2],'POD Inventory Sum'!$AK$5)</f>
        <v>0</v>
      </c>
    </row>
    <row r="213" spans="5:39" x14ac:dyDescent="0.25">
      <c r="E213" s="4"/>
      <c r="O213" s="50"/>
      <c r="P213" s="7"/>
      <c r="Q213" s="30">
        <f>SUMIFS(Table1913[Quantity],Table1913[Product Name],'POD Inventory Sum'!$O213)</f>
        <v>0</v>
      </c>
      <c r="S213" s="1">
        <f>SUMIFS(Table1913[Total Cost],Table1913[Product Name],'POD Inventory Sum'!$O213)</f>
        <v>0</v>
      </c>
      <c r="T213" s="7"/>
      <c r="U213" s="1">
        <f>SUMIFS(Table1913[Quantity Purchased],Table1913[Product Name],'POD Inventory Sum'!$O213)</f>
        <v>0</v>
      </c>
      <c r="W213" s="1">
        <f>SUMIFS(Table1913[Total Purchase
Cost],Table1913[Product Name],'POD Inventory Sum'!$O213)</f>
        <v>0</v>
      </c>
      <c r="X213" s="7"/>
      <c r="Y213" s="61">
        <f t="shared" si="22"/>
        <v>0</v>
      </c>
      <c r="AA213" s="61">
        <f t="shared" si="23"/>
        <v>0</v>
      </c>
      <c r="AB213" s="7"/>
      <c r="AC213" s="1">
        <f>SUMIFS(Table7[Quantity of 
Product Sold],Table7[Sale - Product Name],'POD Inventory Sum'!$O213,Table7[Product Type2],'POD Inventory Sum'!$AC$5)</f>
        <v>0</v>
      </c>
      <c r="AE213" s="1">
        <f>SUMIFS(Table7[Total Cost of
Goods Sold],Table7[Sale - Product Name],'POD Inventory Sum'!$O213,Table7[Product Type2],'POD Inventory Sum'!$AC$5)</f>
        <v>0</v>
      </c>
      <c r="AF213" s="7"/>
      <c r="AG213" s="1">
        <f>SUMIFS(Table17[Quantity2],Table17[Product Name],'POD Inventory Sum'!$O213,Table17[Product Type2],'POD Inventory Sum'!$AG$5)</f>
        <v>0</v>
      </c>
      <c r="AH213" t="str">
        <f t="shared" si="24"/>
        <v/>
      </c>
      <c r="AI213" s="1">
        <f>SUMIFS(Table17[Total out of Inventory],Table17[Product Name],'POD Inventory Sum'!$O213,Table17[Product Type2],'POD Inventory Sum'!$AG$5)</f>
        <v>0</v>
      </c>
      <c r="AJ213" s="7"/>
      <c r="AK213" s="1">
        <f>SUMIFS(Table7[Quantity
 Sold],Table7[Sale - Product Name],'POD Inventory Sum'!$O213,Table7[Product Type2],'POD Inventory Sum'!$AK$5)</f>
        <v>0</v>
      </c>
      <c r="AL213" t="str">
        <f t="shared" si="25"/>
        <v/>
      </c>
      <c r="AM213" s="1">
        <f>SUMIFS(Table7[Total 
Paid],Table7[Sale - Product Name],'POD Inventory Sum'!$O213,Table7[Product Type2],'POD Inventory Sum'!$AK$5)</f>
        <v>0</v>
      </c>
    </row>
    <row r="214" spans="5:39" x14ac:dyDescent="0.25">
      <c r="E214" s="4"/>
      <c r="O214" s="50"/>
      <c r="P214" s="7"/>
      <c r="Q214" s="30">
        <f>SUMIFS(Table1913[Quantity],Table1913[Product Name],'POD Inventory Sum'!$O214)</f>
        <v>0</v>
      </c>
      <c r="S214" s="1">
        <f>SUMIFS(Table1913[Total Cost],Table1913[Product Name],'POD Inventory Sum'!$O214)</f>
        <v>0</v>
      </c>
      <c r="T214" s="7"/>
      <c r="U214" s="1">
        <f>SUMIFS(Table1913[Quantity Purchased],Table1913[Product Name],'POD Inventory Sum'!$O214)</f>
        <v>0</v>
      </c>
      <c r="W214" s="1">
        <f>SUMIFS(Table1913[Total Purchase
Cost],Table1913[Product Name],'POD Inventory Sum'!$O214)</f>
        <v>0</v>
      </c>
      <c r="X214" s="7"/>
      <c r="Y214" s="61">
        <f t="shared" si="22"/>
        <v>0</v>
      </c>
      <c r="AA214" s="61">
        <f t="shared" si="23"/>
        <v>0</v>
      </c>
      <c r="AB214" s="7"/>
      <c r="AC214" s="1">
        <f>SUMIFS(Table7[Quantity of 
Product Sold],Table7[Sale - Product Name],'POD Inventory Sum'!$O214,Table7[Product Type2],'POD Inventory Sum'!$AC$5)</f>
        <v>0</v>
      </c>
      <c r="AE214" s="1">
        <f>SUMIFS(Table7[Total Cost of
Goods Sold],Table7[Sale - Product Name],'POD Inventory Sum'!$O214,Table7[Product Type2],'POD Inventory Sum'!$AC$5)</f>
        <v>0</v>
      </c>
      <c r="AF214" s="7"/>
      <c r="AG214" s="1">
        <f>SUMIFS(Table17[Quantity2],Table17[Product Name],'POD Inventory Sum'!$O214,Table17[Product Type2],'POD Inventory Sum'!$AG$5)</f>
        <v>0</v>
      </c>
      <c r="AH214" t="str">
        <f t="shared" si="24"/>
        <v/>
      </c>
      <c r="AI214" s="1">
        <f>SUMIFS(Table17[Total out of Inventory],Table17[Product Name],'POD Inventory Sum'!$O214,Table17[Product Type2],'POD Inventory Sum'!$AG$5)</f>
        <v>0</v>
      </c>
      <c r="AJ214" s="7"/>
      <c r="AK214" s="1">
        <f>SUMIFS(Table7[Quantity
 Sold],Table7[Sale - Product Name],'POD Inventory Sum'!$O214,Table7[Product Type2],'POD Inventory Sum'!$AK$5)</f>
        <v>0</v>
      </c>
      <c r="AL214" t="str">
        <f t="shared" si="25"/>
        <v/>
      </c>
      <c r="AM214" s="1">
        <f>SUMIFS(Table7[Total 
Paid],Table7[Sale - Product Name],'POD Inventory Sum'!$O214,Table7[Product Type2],'POD Inventory Sum'!$AK$5)</f>
        <v>0</v>
      </c>
    </row>
    <row r="215" spans="5:39" x14ac:dyDescent="0.25">
      <c r="E215" s="4"/>
      <c r="O215" s="50"/>
      <c r="P215" s="7"/>
      <c r="Q215" s="30">
        <f>SUMIFS(Table1913[Quantity],Table1913[Product Name],'POD Inventory Sum'!$O215)</f>
        <v>0</v>
      </c>
      <c r="S215" s="1">
        <f>SUMIFS(Table1913[Total Cost],Table1913[Product Name],'POD Inventory Sum'!$O215)</f>
        <v>0</v>
      </c>
      <c r="T215" s="7"/>
      <c r="U215" s="1">
        <f>SUMIFS(Table1913[Quantity Purchased],Table1913[Product Name],'POD Inventory Sum'!$O215)</f>
        <v>0</v>
      </c>
      <c r="W215" s="1">
        <f>SUMIFS(Table1913[Total Purchase
Cost],Table1913[Product Name],'POD Inventory Sum'!$O215)</f>
        <v>0</v>
      </c>
      <c r="X215" s="7"/>
      <c r="Y215" s="61">
        <f t="shared" si="22"/>
        <v>0</v>
      </c>
      <c r="AA215" s="61">
        <f t="shared" si="23"/>
        <v>0</v>
      </c>
      <c r="AB215" s="7"/>
      <c r="AC215" s="1">
        <f>SUMIFS(Table7[Quantity of 
Product Sold],Table7[Sale - Product Name],'POD Inventory Sum'!$O215,Table7[Product Type2],'POD Inventory Sum'!$AC$5)</f>
        <v>0</v>
      </c>
      <c r="AE215" s="1">
        <f>SUMIFS(Table7[Total Cost of
Goods Sold],Table7[Sale - Product Name],'POD Inventory Sum'!$O215,Table7[Product Type2],'POD Inventory Sum'!$AC$5)</f>
        <v>0</v>
      </c>
      <c r="AF215" s="7"/>
      <c r="AG215" s="1">
        <f>SUMIFS(Table17[Quantity2],Table17[Product Name],'POD Inventory Sum'!$O215,Table17[Product Type2],'POD Inventory Sum'!$AG$5)</f>
        <v>0</v>
      </c>
      <c r="AH215" t="str">
        <f t="shared" si="24"/>
        <v/>
      </c>
      <c r="AI215" s="1">
        <f>SUMIFS(Table17[Total out of Inventory],Table17[Product Name],'POD Inventory Sum'!$O215,Table17[Product Type2],'POD Inventory Sum'!$AG$5)</f>
        <v>0</v>
      </c>
      <c r="AJ215" s="7"/>
      <c r="AK215" s="1">
        <f>SUMIFS(Table7[Quantity
 Sold],Table7[Sale - Product Name],'POD Inventory Sum'!$O215,Table7[Product Type2],'POD Inventory Sum'!$AK$5)</f>
        <v>0</v>
      </c>
      <c r="AL215" t="str">
        <f t="shared" si="25"/>
        <v/>
      </c>
      <c r="AM215" s="1">
        <f>SUMIFS(Table7[Total 
Paid],Table7[Sale - Product Name],'POD Inventory Sum'!$O215,Table7[Product Type2],'POD Inventory Sum'!$AK$5)</f>
        <v>0</v>
      </c>
    </row>
    <row r="216" spans="5:39" x14ac:dyDescent="0.25">
      <c r="E216" s="4"/>
      <c r="O216" s="50"/>
      <c r="P216" s="7"/>
      <c r="Q216" s="30">
        <f>SUMIFS(Table1913[Quantity],Table1913[Product Name],'POD Inventory Sum'!$O216)</f>
        <v>0</v>
      </c>
      <c r="S216" s="1">
        <f>SUMIFS(Table1913[Total Cost],Table1913[Product Name],'POD Inventory Sum'!$O216)</f>
        <v>0</v>
      </c>
      <c r="T216" s="7"/>
      <c r="U216" s="1">
        <f>SUMIFS(Table1913[Quantity Purchased],Table1913[Product Name],'POD Inventory Sum'!$O216)</f>
        <v>0</v>
      </c>
      <c r="W216" s="1">
        <f>SUMIFS(Table1913[Total Purchase
Cost],Table1913[Product Name],'POD Inventory Sum'!$O216)</f>
        <v>0</v>
      </c>
      <c r="X216" s="7"/>
      <c r="Y216" s="61">
        <f t="shared" si="22"/>
        <v>0</v>
      </c>
      <c r="AA216" s="61">
        <f t="shared" si="23"/>
        <v>0</v>
      </c>
      <c r="AB216" s="7"/>
      <c r="AC216" s="1">
        <f>SUMIFS(Table7[Quantity of 
Product Sold],Table7[Sale - Product Name],'POD Inventory Sum'!$O216,Table7[Product Type2],'POD Inventory Sum'!$AC$5)</f>
        <v>0</v>
      </c>
      <c r="AE216" s="1">
        <f>SUMIFS(Table7[Total Cost of
Goods Sold],Table7[Sale - Product Name],'POD Inventory Sum'!$O216,Table7[Product Type2],'POD Inventory Sum'!$AC$5)</f>
        <v>0</v>
      </c>
      <c r="AF216" s="7"/>
      <c r="AG216" s="1">
        <f>SUMIFS(Table17[Quantity2],Table17[Product Name],'POD Inventory Sum'!$O216,Table17[Product Type2],'POD Inventory Sum'!$AG$5)</f>
        <v>0</v>
      </c>
      <c r="AH216" t="str">
        <f t="shared" si="24"/>
        <v/>
      </c>
      <c r="AI216" s="1">
        <f>SUMIFS(Table17[Total out of Inventory],Table17[Product Name],'POD Inventory Sum'!$O216,Table17[Product Type2],'POD Inventory Sum'!$AG$5)</f>
        <v>0</v>
      </c>
      <c r="AJ216" s="7"/>
      <c r="AK216" s="1">
        <f>SUMIFS(Table7[Quantity
 Sold],Table7[Sale - Product Name],'POD Inventory Sum'!$O216,Table7[Product Type2],'POD Inventory Sum'!$AK$5)</f>
        <v>0</v>
      </c>
      <c r="AL216" t="str">
        <f t="shared" si="25"/>
        <v/>
      </c>
      <c r="AM216" s="1">
        <f>SUMIFS(Table7[Total 
Paid],Table7[Sale - Product Name],'POD Inventory Sum'!$O216,Table7[Product Type2],'POD Inventory Sum'!$AK$5)</f>
        <v>0</v>
      </c>
    </row>
    <row r="217" spans="5:39" x14ac:dyDescent="0.25">
      <c r="O217" s="50"/>
      <c r="P217" s="7"/>
      <c r="Q217" s="30">
        <f>SUMIFS(Table1913[Quantity],Table1913[Product Name],'POD Inventory Sum'!$O217)</f>
        <v>0</v>
      </c>
      <c r="S217" s="1">
        <f>SUMIFS(Table1913[Total Cost],Table1913[Product Name],'POD Inventory Sum'!$O217)</f>
        <v>0</v>
      </c>
      <c r="T217" s="7"/>
      <c r="U217" s="1">
        <f>SUMIFS(Table1913[Quantity Purchased],Table1913[Product Name],'POD Inventory Sum'!$O217)</f>
        <v>0</v>
      </c>
      <c r="W217" s="1">
        <f>SUMIFS(Table1913[Total Purchase
Cost],Table1913[Product Name],'POD Inventory Sum'!$O217)</f>
        <v>0</v>
      </c>
      <c r="X217" s="7"/>
      <c r="Y217" s="61">
        <f t="shared" si="22"/>
        <v>0</v>
      </c>
      <c r="AA217" s="61">
        <f t="shared" si="23"/>
        <v>0</v>
      </c>
      <c r="AB217" s="7"/>
      <c r="AC217" s="1">
        <f>SUMIFS(Table7[Quantity of 
Product Sold],Table7[Sale - Product Name],'POD Inventory Sum'!$O217,Table7[Product Type2],'POD Inventory Sum'!$AC$5)</f>
        <v>0</v>
      </c>
      <c r="AE217" s="1">
        <f>SUMIFS(Table7[Total Cost of
Goods Sold],Table7[Sale - Product Name],'POD Inventory Sum'!$O217,Table7[Product Type2],'POD Inventory Sum'!$AC$5)</f>
        <v>0</v>
      </c>
      <c r="AF217" s="7"/>
      <c r="AG217" s="1">
        <f>SUMIFS(Table17[Quantity2],Table17[Product Name],'POD Inventory Sum'!$O217,Table17[Product Type2],'POD Inventory Sum'!$AG$5)</f>
        <v>0</v>
      </c>
      <c r="AH217" t="str">
        <f t="shared" si="24"/>
        <v/>
      </c>
      <c r="AI217" s="1">
        <f>SUMIFS(Table17[Total out of Inventory],Table17[Product Name],'POD Inventory Sum'!$O217,Table17[Product Type2],'POD Inventory Sum'!$AG$5)</f>
        <v>0</v>
      </c>
      <c r="AJ217" s="7"/>
      <c r="AK217" s="1">
        <f>SUMIFS(Table7[Quantity
 Sold],Table7[Sale - Product Name],'POD Inventory Sum'!$O217,Table7[Product Type2],'POD Inventory Sum'!$AK$5)</f>
        <v>0</v>
      </c>
      <c r="AL217" t="str">
        <f t="shared" si="25"/>
        <v/>
      </c>
      <c r="AM217" s="1">
        <f>SUMIFS(Table7[Total 
Paid],Table7[Sale - Product Name],'POD Inventory Sum'!$O217,Table7[Product Type2],'POD Inventory Sum'!$AK$5)</f>
        <v>0</v>
      </c>
    </row>
    <row r="218" spans="5:39" x14ac:dyDescent="0.25">
      <c r="O218" s="50"/>
      <c r="P218" s="7"/>
      <c r="Q218" s="30">
        <f>SUMIFS(Table1913[Quantity],Table1913[Product Name],'POD Inventory Sum'!$O218)</f>
        <v>0</v>
      </c>
      <c r="S218" s="1">
        <f>SUMIFS(Table1913[Total Cost],Table1913[Product Name],'POD Inventory Sum'!$O218)</f>
        <v>0</v>
      </c>
      <c r="T218" s="7"/>
      <c r="U218" s="1">
        <f>SUMIFS(Table1913[Quantity Purchased],Table1913[Product Name],'POD Inventory Sum'!$O218)</f>
        <v>0</v>
      </c>
      <c r="W218" s="1">
        <f>SUMIFS(Table1913[Total Purchase
Cost],Table1913[Product Name],'POD Inventory Sum'!$O218)</f>
        <v>0</v>
      </c>
      <c r="X218" s="7"/>
      <c r="Y218" s="61">
        <f t="shared" si="22"/>
        <v>0</v>
      </c>
      <c r="AA218" s="61">
        <f t="shared" si="23"/>
        <v>0</v>
      </c>
      <c r="AB218" s="7"/>
      <c r="AC218" s="1">
        <f>SUMIFS(Table7[Quantity of 
Product Sold],Table7[Sale - Product Name],'POD Inventory Sum'!$O218,Table7[Product Type2],'POD Inventory Sum'!$AC$5)</f>
        <v>0</v>
      </c>
      <c r="AE218" s="1">
        <f>SUMIFS(Table7[Total Cost of
Goods Sold],Table7[Sale - Product Name],'POD Inventory Sum'!$O218,Table7[Product Type2],'POD Inventory Sum'!$AC$5)</f>
        <v>0</v>
      </c>
      <c r="AF218" s="7"/>
      <c r="AG218" s="1">
        <f>SUMIFS(Table17[Quantity2],Table17[Product Name],'POD Inventory Sum'!$O218,Table17[Product Type2],'POD Inventory Sum'!$AG$5)</f>
        <v>0</v>
      </c>
      <c r="AH218" t="str">
        <f t="shared" si="24"/>
        <v/>
      </c>
      <c r="AI218" s="1">
        <f>SUMIFS(Table17[Total out of Inventory],Table17[Product Name],'POD Inventory Sum'!$O218,Table17[Product Type2],'POD Inventory Sum'!$AG$5)</f>
        <v>0</v>
      </c>
      <c r="AJ218" s="7"/>
      <c r="AK218" s="1">
        <f>SUMIFS(Table7[Quantity
 Sold],Table7[Sale - Product Name],'POD Inventory Sum'!$O218,Table7[Product Type2],'POD Inventory Sum'!$AK$5)</f>
        <v>0</v>
      </c>
      <c r="AL218" t="str">
        <f t="shared" si="25"/>
        <v/>
      </c>
      <c r="AM218" s="1">
        <f>SUMIFS(Table7[Total 
Paid],Table7[Sale - Product Name],'POD Inventory Sum'!$O218,Table7[Product Type2],'POD Inventory Sum'!$AK$5)</f>
        <v>0</v>
      </c>
    </row>
    <row r="219" spans="5:39" x14ac:dyDescent="0.25">
      <c r="O219" s="50"/>
      <c r="P219" s="7"/>
      <c r="Q219" s="30">
        <f>SUMIFS(Table1913[Quantity],Table1913[Product Name],'POD Inventory Sum'!$O219)</f>
        <v>0</v>
      </c>
      <c r="S219" s="1">
        <f>SUMIFS(Table1913[Total Cost],Table1913[Product Name],'POD Inventory Sum'!$O219)</f>
        <v>0</v>
      </c>
      <c r="T219" s="7"/>
      <c r="U219" s="1">
        <f>SUMIFS(Table1913[Quantity Purchased],Table1913[Product Name],'POD Inventory Sum'!$O219)</f>
        <v>0</v>
      </c>
      <c r="W219" s="1">
        <f>SUMIFS(Table1913[Total Purchase
Cost],Table1913[Product Name],'POD Inventory Sum'!$O219)</f>
        <v>0</v>
      </c>
      <c r="X219" s="7"/>
      <c r="Y219" s="61">
        <f t="shared" si="22"/>
        <v>0</v>
      </c>
      <c r="AA219" s="61">
        <f t="shared" si="23"/>
        <v>0</v>
      </c>
      <c r="AB219" s="7"/>
      <c r="AC219" s="1">
        <f>SUMIFS(Table7[Quantity of 
Product Sold],Table7[Sale - Product Name],'POD Inventory Sum'!$O219,Table7[Product Type2],'POD Inventory Sum'!$AC$5)</f>
        <v>0</v>
      </c>
      <c r="AE219" s="1">
        <f>SUMIFS(Table7[Total Cost of
Goods Sold],Table7[Sale - Product Name],'POD Inventory Sum'!$O219,Table7[Product Type2],'POD Inventory Sum'!$AC$5)</f>
        <v>0</v>
      </c>
      <c r="AF219" s="7"/>
      <c r="AG219" s="1">
        <f>SUMIFS(Table17[Quantity2],Table17[Product Name],'POD Inventory Sum'!$O219,Table17[Product Type2],'POD Inventory Sum'!$AG$5)</f>
        <v>0</v>
      </c>
      <c r="AH219" t="str">
        <f t="shared" si="24"/>
        <v/>
      </c>
      <c r="AI219" s="1">
        <f>SUMIFS(Table17[Total out of Inventory],Table17[Product Name],'POD Inventory Sum'!$O219,Table17[Product Type2],'POD Inventory Sum'!$AG$5)</f>
        <v>0</v>
      </c>
      <c r="AJ219" s="7"/>
      <c r="AK219" s="1">
        <f>SUMIFS(Table7[Quantity
 Sold],Table7[Sale - Product Name],'POD Inventory Sum'!$O219,Table7[Product Type2],'POD Inventory Sum'!$AK$5)</f>
        <v>0</v>
      </c>
      <c r="AL219" t="str">
        <f t="shared" si="25"/>
        <v/>
      </c>
      <c r="AM219" s="1">
        <f>SUMIFS(Table7[Total 
Paid],Table7[Sale - Product Name],'POD Inventory Sum'!$O219,Table7[Product Type2],'POD Inventory Sum'!$AK$5)</f>
        <v>0</v>
      </c>
    </row>
    <row r="220" spans="5:39" x14ac:dyDescent="0.25">
      <c r="O220" s="50"/>
      <c r="P220" s="7"/>
      <c r="Q220" s="30">
        <f>SUMIFS(Table1913[Quantity],Table1913[Product Name],'POD Inventory Sum'!$O220)</f>
        <v>0</v>
      </c>
      <c r="S220" s="1">
        <f>SUMIFS(Table1913[Total Cost],Table1913[Product Name],'POD Inventory Sum'!$O220)</f>
        <v>0</v>
      </c>
      <c r="T220" s="7"/>
      <c r="U220" s="1">
        <f>SUMIFS(Table1913[Quantity Purchased],Table1913[Product Name],'POD Inventory Sum'!$O220)</f>
        <v>0</v>
      </c>
      <c r="W220" s="1">
        <f>SUMIFS(Table1913[Total Purchase
Cost],Table1913[Product Name],'POD Inventory Sum'!$O220)</f>
        <v>0</v>
      </c>
      <c r="X220" s="7"/>
      <c r="Y220" s="61">
        <f t="shared" si="22"/>
        <v>0</v>
      </c>
      <c r="AA220" s="61">
        <f t="shared" si="23"/>
        <v>0</v>
      </c>
      <c r="AB220" s="7"/>
      <c r="AC220" s="1">
        <f>SUMIFS(Table7[Quantity of 
Product Sold],Table7[Sale - Product Name],'POD Inventory Sum'!$O220,Table7[Product Type2],'POD Inventory Sum'!$AC$5)</f>
        <v>0</v>
      </c>
      <c r="AE220" s="1">
        <f>SUMIFS(Table7[Total Cost of
Goods Sold],Table7[Sale - Product Name],'POD Inventory Sum'!$O220,Table7[Product Type2],'POD Inventory Sum'!$AC$5)</f>
        <v>0</v>
      </c>
      <c r="AF220" s="7"/>
      <c r="AG220" s="1">
        <f>SUMIFS(Table17[Quantity2],Table17[Product Name],'POD Inventory Sum'!$O220,Table17[Product Type2],'POD Inventory Sum'!$AG$5)</f>
        <v>0</v>
      </c>
      <c r="AH220" t="str">
        <f t="shared" si="24"/>
        <v/>
      </c>
      <c r="AI220" s="1">
        <f>SUMIFS(Table17[Total out of Inventory],Table17[Product Name],'POD Inventory Sum'!$O220,Table17[Product Type2],'POD Inventory Sum'!$AG$5)</f>
        <v>0</v>
      </c>
      <c r="AJ220" s="7"/>
      <c r="AK220" s="1">
        <f>SUMIFS(Table7[Quantity
 Sold],Table7[Sale - Product Name],'POD Inventory Sum'!$O220,Table7[Product Type2],'POD Inventory Sum'!$AK$5)</f>
        <v>0</v>
      </c>
      <c r="AL220" t="str">
        <f t="shared" si="25"/>
        <v/>
      </c>
      <c r="AM220" s="1">
        <f>SUMIFS(Table7[Total 
Paid],Table7[Sale - Product Name],'POD Inventory Sum'!$O220,Table7[Product Type2],'POD Inventory Sum'!$AK$5)</f>
        <v>0</v>
      </c>
    </row>
    <row r="221" spans="5:39" x14ac:dyDescent="0.25">
      <c r="E221" s="4"/>
      <c r="O221" s="50"/>
      <c r="P221" s="7"/>
      <c r="Q221" s="30">
        <f>SUMIFS(Table1913[Quantity],Table1913[Product Name],'POD Inventory Sum'!$O221)</f>
        <v>0</v>
      </c>
      <c r="S221" s="1">
        <f>SUMIFS(Table1913[Total Cost],Table1913[Product Name],'POD Inventory Sum'!$O221)</f>
        <v>0</v>
      </c>
      <c r="T221" s="7"/>
      <c r="U221" s="1">
        <f>SUMIFS(Table1913[Quantity Purchased],Table1913[Product Name],'POD Inventory Sum'!$O221)</f>
        <v>0</v>
      </c>
      <c r="W221" s="1">
        <f>SUMIFS(Table1913[Total Purchase
Cost],Table1913[Product Name],'POD Inventory Sum'!$O221)</f>
        <v>0</v>
      </c>
      <c r="X221" s="7"/>
      <c r="Y221" s="61">
        <f t="shared" si="22"/>
        <v>0</v>
      </c>
      <c r="AA221" s="61">
        <f t="shared" si="23"/>
        <v>0</v>
      </c>
      <c r="AB221" s="7"/>
      <c r="AC221" s="1">
        <f>SUMIFS(Table7[Quantity of 
Product Sold],Table7[Sale - Product Name],'POD Inventory Sum'!$O221,Table7[Product Type2],'POD Inventory Sum'!$AC$5)</f>
        <v>0</v>
      </c>
      <c r="AE221" s="1">
        <f>SUMIFS(Table7[Total Cost of
Goods Sold],Table7[Sale - Product Name],'POD Inventory Sum'!$O221,Table7[Product Type2],'POD Inventory Sum'!$AC$5)</f>
        <v>0</v>
      </c>
      <c r="AF221" s="7"/>
      <c r="AG221" s="1">
        <f>SUMIFS(Table17[Quantity2],Table17[Product Name],'POD Inventory Sum'!$O221,Table17[Product Type2],'POD Inventory Sum'!$AG$5)</f>
        <v>0</v>
      </c>
      <c r="AH221" t="str">
        <f t="shared" si="24"/>
        <v/>
      </c>
      <c r="AI221" s="1">
        <f>SUMIFS(Table17[Total out of Inventory],Table17[Product Name],'POD Inventory Sum'!$O221,Table17[Product Type2],'POD Inventory Sum'!$AG$5)</f>
        <v>0</v>
      </c>
      <c r="AJ221" s="7"/>
      <c r="AK221" s="1">
        <f>SUMIFS(Table7[Quantity
 Sold],Table7[Sale - Product Name],'POD Inventory Sum'!$O221,Table7[Product Type2],'POD Inventory Sum'!$AK$5)</f>
        <v>0</v>
      </c>
      <c r="AL221" t="str">
        <f t="shared" si="25"/>
        <v/>
      </c>
      <c r="AM221" s="1">
        <f>SUMIFS(Table7[Total 
Paid],Table7[Sale - Product Name],'POD Inventory Sum'!$O221,Table7[Product Type2],'POD Inventory Sum'!$AK$5)</f>
        <v>0</v>
      </c>
    </row>
    <row r="222" spans="5:39" x14ac:dyDescent="0.25">
      <c r="E222" s="4"/>
      <c r="O222" s="50"/>
      <c r="P222" s="7"/>
      <c r="Q222" s="30">
        <f>SUMIFS(Table1913[Quantity],Table1913[Product Name],'POD Inventory Sum'!$O222)</f>
        <v>0</v>
      </c>
      <c r="S222" s="1">
        <f>SUMIFS(Table1913[Total Cost],Table1913[Product Name],'POD Inventory Sum'!$O222)</f>
        <v>0</v>
      </c>
      <c r="T222" s="7"/>
      <c r="U222" s="1">
        <f>SUMIFS(Table1913[Quantity Purchased],Table1913[Product Name],'POD Inventory Sum'!$O222)</f>
        <v>0</v>
      </c>
      <c r="W222" s="1">
        <f>SUMIFS(Table1913[Total Purchase
Cost],Table1913[Product Name],'POD Inventory Sum'!$O222)</f>
        <v>0</v>
      </c>
      <c r="X222" s="7"/>
      <c r="Y222" s="61">
        <f t="shared" si="22"/>
        <v>0</v>
      </c>
      <c r="AA222" s="61">
        <f t="shared" si="23"/>
        <v>0</v>
      </c>
      <c r="AB222" s="7"/>
      <c r="AC222" s="1">
        <f>SUMIFS(Table7[Quantity of 
Product Sold],Table7[Sale - Product Name],'POD Inventory Sum'!$O222,Table7[Product Type2],'POD Inventory Sum'!$AC$5)</f>
        <v>0</v>
      </c>
      <c r="AE222" s="1">
        <f>SUMIFS(Table7[Total Cost of
Goods Sold],Table7[Sale - Product Name],'POD Inventory Sum'!$O222,Table7[Product Type2],'POD Inventory Sum'!$AC$5)</f>
        <v>0</v>
      </c>
      <c r="AF222" s="7"/>
      <c r="AG222" s="1">
        <f>SUMIFS(Table17[Quantity2],Table17[Product Name],'POD Inventory Sum'!$O222,Table17[Product Type2],'POD Inventory Sum'!$AG$5)</f>
        <v>0</v>
      </c>
      <c r="AH222" t="str">
        <f t="shared" si="24"/>
        <v/>
      </c>
      <c r="AI222" s="1">
        <f>SUMIFS(Table17[Total out of Inventory],Table17[Product Name],'POD Inventory Sum'!$O222,Table17[Product Type2],'POD Inventory Sum'!$AG$5)</f>
        <v>0</v>
      </c>
      <c r="AJ222" s="7"/>
      <c r="AK222" s="1">
        <f>SUMIFS(Table7[Quantity
 Sold],Table7[Sale - Product Name],'POD Inventory Sum'!$O222,Table7[Product Type2],'POD Inventory Sum'!$AK$5)</f>
        <v>0</v>
      </c>
      <c r="AL222" t="str">
        <f t="shared" si="25"/>
        <v/>
      </c>
      <c r="AM222" s="1">
        <f>SUMIFS(Table7[Total 
Paid],Table7[Sale - Product Name],'POD Inventory Sum'!$O222,Table7[Product Type2],'POD Inventory Sum'!$AK$5)</f>
        <v>0</v>
      </c>
    </row>
    <row r="223" spans="5:39" x14ac:dyDescent="0.25">
      <c r="E223" s="4"/>
      <c r="O223" s="50"/>
      <c r="P223" s="7"/>
      <c r="Q223" s="30">
        <f>SUMIFS(Table1913[Quantity],Table1913[Product Name],'POD Inventory Sum'!$O223)</f>
        <v>0</v>
      </c>
      <c r="S223" s="1">
        <f>SUMIFS(Table1913[Total Cost],Table1913[Product Name],'POD Inventory Sum'!$O223)</f>
        <v>0</v>
      </c>
      <c r="T223" s="7"/>
      <c r="U223" s="1">
        <f>SUMIFS(Table1913[Quantity Purchased],Table1913[Product Name],'POD Inventory Sum'!$O223)</f>
        <v>0</v>
      </c>
      <c r="W223" s="1">
        <f>SUMIFS(Table1913[Total Purchase
Cost],Table1913[Product Name],'POD Inventory Sum'!$O223)</f>
        <v>0</v>
      </c>
      <c r="X223" s="7"/>
      <c r="Y223" s="61">
        <f t="shared" si="22"/>
        <v>0</v>
      </c>
      <c r="AA223" s="61">
        <f t="shared" si="23"/>
        <v>0</v>
      </c>
      <c r="AB223" s="7"/>
      <c r="AC223" s="1">
        <f>SUMIFS(Table7[Quantity of 
Product Sold],Table7[Sale - Product Name],'POD Inventory Sum'!$O223,Table7[Product Type2],'POD Inventory Sum'!$AC$5)</f>
        <v>0</v>
      </c>
      <c r="AE223" s="1">
        <f>SUMIFS(Table7[Total Cost of
Goods Sold],Table7[Sale - Product Name],'POD Inventory Sum'!$O223,Table7[Product Type2],'POD Inventory Sum'!$AC$5)</f>
        <v>0</v>
      </c>
      <c r="AF223" s="7"/>
      <c r="AG223" s="1">
        <f>SUMIFS(Table17[Quantity2],Table17[Product Name],'POD Inventory Sum'!$O223,Table17[Product Type2],'POD Inventory Sum'!$AG$5)</f>
        <v>0</v>
      </c>
      <c r="AH223" t="str">
        <f t="shared" si="24"/>
        <v/>
      </c>
      <c r="AI223" s="1">
        <f>SUMIFS(Table17[Total out of Inventory],Table17[Product Name],'POD Inventory Sum'!$O223,Table17[Product Type2],'POD Inventory Sum'!$AG$5)</f>
        <v>0</v>
      </c>
      <c r="AJ223" s="7"/>
      <c r="AK223" s="1">
        <f>SUMIFS(Table7[Quantity
 Sold],Table7[Sale - Product Name],'POD Inventory Sum'!$O223,Table7[Product Type2],'POD Inventory Sum'!$AK$5)</f>
        <v>0</v>
      </c>
      <c r="AL223" t="str">
        <f t="shared" si="25"/>
        <v/>
      </c>
      <c r="AM223" s="1">
        <f>SUMIFS(Table7[Total 
Paid],Table7[Sale - Product Name],'POD Inventory Sum'!$O223,Table7[Product Type2],'POD Inventory Sum'!$AK$5)</f>
        <v>0</v>
      </c>
    </row>
    <row r="224" spans="5:39" x14ac:dyDescent="0.25">
      <c r="O224" s="70"/>
      <c r="P224" s="7"/>
      <c r="Q224" s="30">
        <f>SUMIFS(Table1913[Quantity],Table1913[Product Name],'POD Inventory Sum'!$O224)</f>
        <v>0</v>
      </c>
      <c r="S224" s="1">
        <f>SUMIFS(Table1913[Total Cost],Table1913[Product Name],'POD Inventory Sum'!$O224)</f>
        <v>0</v>
      </c>
      <c r="T224" s="7"/>
      <c r="U224" s="1">
        <f>SUMIFS(Table1913[Quantity Purchased],Table1913[Product Name],'POD Inventory Sum'!$O224)</f>
        <v>0</v>
      </c>
      <c r="W224" s="1">
        <f>SUMIFS(Table1913[Total Purchase
Cost],Table1913[Product Name],'POD Inventory Sum'!$O224)</f>
        <v>0</v>
      </c>
      <c r="X224" s="7"/>
      <c r="Y224" s="61">
        <f t="shared" si="22"/>
        <v>0</v>
      </c>
      <c r="AA224" s="61">
        <f t="shared" si="23"/>
        <v>0</v>
      </c>
      <c r="AB224" s="7"/>
      <c r="AC224" s="1">
        <f>SUMIFS(Table7[Quantity of 
Product Sold],Table7[Sale - Product Name],'POD Inventory Sum'!$O224,Table7[Product Type2],'POD Inventory Sum'!$AC$5)</f>
        <v>0</v>
      </c>
      <c r="AE224" s="1">
        <f>SUMIFS(Table7[Total Cost of
Goods Sold],Table7[Sale - Product Name],'POD Inventory Sum'!$O224,Table7[Product Type2],'POD Inventory Sum'!$AC$5)</f>
        <v>0</v>
      </c>
      <c r="AF224" s="7"/>
      <c r="AG224" s="1">
        <f>SUMIFS(Table17[Quantity2],Table17[Product Name],'POD Inventory Sum'!$O224,Table17[Product Type2],'POD Inventory Sum'!$AG$5)</f>
        <v>0</v>
      </c>
      <c r="AH224" t="str">
        <f t="shared" si="24"/>
        <v/>
      </c>
      <c r="AI224" s="1">
        <f>SUMIFS(Table17[Total out of Inventory],Table17[Product Name],'POD Inventory Sum'!$O224,Table17[Product Type2],'POD Inventory Sum'!$AG$5)</f>
        <v>0</v>
      </c>
      <c r="AJ224" s="7"/>
      <c r="AK224" s="1">
        <f>SUMIFS(Table7[Quantity
 Sold],Table7[Sale - Product Name],'POD Inventory Sum'!$O224,Table7[Product Type2],'POD Inventory Sum'!$AK$5)</f>
        <v>0</v>
      </c>
      <c r="AL224" t="str">
        <f t="shared" si="25"/>
        <v/>
      </c>
      <c r="AM224" s="1">
        <f>SUMIFS(Table7[Total 
Paid],Table7[Sale - Product Name],'POD Inventory Sum'!$O224,Table7[Product Type2],'POD Inventory Sum'!$AK$5)</f>
        <v>0</v>
      </c>
    </row>
    <row r="225" spans="5:39" x14ac:dyDescent="0.25">
      <c r="E225" s="4"/>
      <c r="O225" s="50"/>
      <c r="P225" s="7"/>
      <c r="Q225" s="30">
        <f>SUMIFS(Table1913[Quantity],Table1913[Product Name],'POD Inventory Sum'!$O225)</f>
        <v>0</v>
      </c>
      <c r="S225" s="1">
        <f>SUMIFS(Table1913[Total Cost],Table1913[Product Name],'POD Inventory Sum'!$O225)</f>
        <v>0</v>
      </c>
      <c r="T225" s="7"/>
      <c r="U225" s="1">
        <f>SUMIFS(Table1913[Quantity Purchased],Table1913[Product Name],'POD Inventory Sum'!$O225)</f>
        <v>0</v>
      </c>
      <c r="W225" s="1">
        <f>SUMIFS(Table1913[Total Purchase
Cost],Table1913[Product Name],'POD Inventory Sum'!$O225)</f>
        <v>0</v>
      </c>
      <c r="X225" s="7"/>
      <c r="Y225" s="61">
        <f t="shared" si="22"/>
        <v>0</v>
      </c>
      <c r="AA225" s="61">
        <f t="shared" si="23"/>
        <v>0</v>
      </c>
      <c r="AB225" s="7"/>
      <c r="AC225" s="1">
        <f>SUMIFS(Table7[Quantity of 
Product Sold],Table7[Sale - Product Name],'POD Inventory Sum'!$O225,Table7[Product Type2],'POD Inventory Sum'!$AC$5)</f>
        <v>0</v>
      </c>
      <c r="AE225" s="1">
        <f>SUMIFS(Table7[Total Cost of
Goods Sold],Table7[Sale - Product Name],'POD Inventory Sum'!$O225,Table7[Product Type2],'POD Inventory Sum'!$AC$5)</f>
        <v>0</v>
      </c>
      <c r="AF225" s="7"/>
      <c r="AG225" s="1">
        <f>SUMIFS(Table17[Quantity2],Table17[Product Name],'POD Inventory Sum'!$O225,Table17[Product Type2],'POD Inventory Sum'!$AG$5)</f>
        <v>0</v>
      </c>
      <c r="AH225" t="str">
        <f t="shared" si="24"/>
        <v/>
      </c>
      <c r="AI225" s="1">
        <f>SUMIFS(Table17[Total out of Inventory],Table17[Product Name],'POD Inventory Sum'!$O225,Table17[Product Type2],'POD Inventory Sum'!$AG$5)</f>
        <v>0</v>
      </c>
      <c r="AJ225" s="7"/>
      <c r="AK225" s="1">
        <f>SUMIFS(Table7[Quantity
 Sold],Table7[Sale - Product Name],'POD Inventory Sum'!$O225,Table7[Product Type2],'POD Inventory Sum'!$AK$5)</f>
        <v>0</v>
      </c>
      <c r="AL225" t="str">
        <f t="shared" si="25"/>
        <v/>
      </c>
      <c r="AM225" s="1">
        <f>SUMIFS(Table7[Total 
Paid],Table7[Sale - Product Name],'POD Inventory Sum'!$O225,Table7[Product Type2],'POD Inventory Sum'!$AK$5)</f>
        <v>0</v>
      </c>
    </row>
    <row r="226" spans="5:39" x14ac:dyDescent="0.25">
      <c r="E226" s="4"/>
      <c r="O226" s="50"/>
      <c r="P226" s="7"/>
      <c r="Q226" s="30">
        <f>SUMIFS(Table1913[Quantity],Table1913[Product Name],'POD Inventory Sum'!$O226)</f>
        <v>0</v>
      </c>
      <c r="S226" s="1">
        <f>SUMIFS(Table1913[Total Cost],Table1913[Product Name],'POD Inventory Sum'!$O226)</f>
        <v>0</v>
      </c>
      <c r="T226" s="7"/>
      <c r="U226" s="1">
        <f>SUMIFS(Table1913[Quantity Purchased],Table1913[Product Name],'POD Inventory Sum'!$O226)</f>
        <v>0</v>
      </c>
      <c r="W226" s="1">
        <f>SUMIFS(Table1913[Total Purchase
Cost],Table1913[Product Name],'POD Inventory Sum'!$O226)</f>
        <v>0</v>
      </c>
      <c r="X226" s="7"/>
      <c r="Y226" s="61">
        <f t="shared" si="22"/>
        <v>0</v>
      </c>
      <c r="AA226" s="61">
        <f t="shared" si="23"/>
        <v>0</v>
      </c>
      <c r="AB226" s="7"/>
      <c r="AC226" s="1">
        <f>SUMIFS(Table7[Quantity of 
Product Sold],Table7[Sale - Product Name],'POD Inventory Sum'!$O226,Table7[Product Type2],'POD Inventory Sum'!$AC$5)</f>
        <v>0</v>
      </c>
      <c r="AE226" s="1">
        <f>SUMIFS(Table7[Total Cost of
Goods Sold],Table7[Sale - Product Name],'POD Inventory Sum'!$O226,Table7[Product Type2],'POD Inventory Sum'!$AC$5)</f>
        <v>0</v>
      </c>
      <c r="AF226" s="7"/>
      <c r="AG226" s="1">
        <f>SUMIFS(Table17[Quantity2],Table17[Product Name],'POD Inventory Sum'!$O226,Table17[Product Type2],'POD Inventory Sum'!$AG$5)</f>
        <v>0</v>
      </c>
      <c r="AH226" t="str">
        <f t="shared" si="24"/>
        <v/>
      </c>
      <c r="AI226" s="1">
        <f>SUMIFS(Table17[Total out of Inventory],Table17[Product Name],'POD Inventory Sum'!$O226,Table17[Product Type2],'POD Inventory Sum'!$AG$5)</f>
        <v>0</v>
      </c>
      <c r="AJ226" s="7"/>
      <c r="AK226" s="1">
        <f>SUMIFS(Table7[Quantity
 Sold],Table7[Sale - Product Name],'POD Inventory Sum'!$O226,Table7[Product Type2],'POD Inventory Sum'!$AK$5)</f>
        <v>0</v>
      </c>
      <c r="AL226" t="str">
        <f t="shared" si="25"/>
        <v/>
      </c>
      <c r="AM226" s="1">
        <f>SUMIFS(Table7[Total 
Paid],Table7[Sale - Product Name],'POD Inventory Sum'!$O226,Table7[Product Type2],'POD Inventory Sum'!$AK$5)</f>
        <v>0</v>
      </c>
    </row>
    <row r="227" spans="5:39" x14ac:dyDescent="0.25">
      <c r="E227" s="4"/>
      <c r="O227" s="50"/>
      <c r="P227" s="7"/>
      <c r="Q227" s="30">
        <f>SUMIFS(Table1913[Quantity],Table1913[Product Name],'POD Inventory Sum'!$O227)</f>
        <v>0</v>
      </c>
      <c r="S227" s="1">
        <f>SUMIFS(Table1913[Total Cost],Table1913[Product Name],'POD Inventory Sum'!$O227)</f>
        <v>0</v>
      </c>
      <c r="T227" s="7"/>
      <c r="U227" s="1">
        <f>SUMIFS(Table1913[Quantity Purchased],Table1913[Product Name],'POD Inventory Sum'!$O227)</f>
        <v>0</v>
      </c>
      <c r="W227" s="1">
        <f>SUMIFS(Table1913[Total Purchase
Cost],Table1913[Product Name],'POD Inventory Sum'!$O227)</f>
        <v>0</v>
      </c>
      <c r="X227" s="7"/>
      <c r="Y227" s="61">
        <f t="shared" si="22"/>
        <v>0</v>
      </c>
      <c r="AA227" s="61">
        <f t="shared" si="23"/>
        <v>0</v>
      </c>
      <c r="AB227" s="7"/>
      <c r="AC227" s="1">
        <f>SUMIFS(Table7[Quantity of 
Product Sold],Table7[Sale - Product Name],'POD Inventory Sum'!$O227,Table7[Product Type2],'POD Inventory Sum'!$AC$5)</f>
        <v>0</v>
      </c>
      <c r="AE227" s="1">
        <f>SUMIFS(Table7[Total Cost of
Goods Sold],Table7[Sale - Product Name],'POD Inventory Sum'!$O227,Table7[Product Type2],'POD Inventory Sum'!$AC$5)</f>
        <v>0</v>
      </c>
      <c r="AF227" s="7"/>
      <c r="AG227" s="1">
        <f>SUMIFS(Table17[Quantity2],Table17[Product Name],'POD Inventory Sum'!$O227,Table17[Product Type2],'POD Inventory Sum'!$AG$5)</f>
        <v>0</v>
      </c>
      <c r="AH227" t="str">
        <f t="shared" si="24"/>
        <v/>
      </c>
      <c r="AI227" s="1">
        <f>SUMIFS(Table17[Total out of Inventory],Table17[Product Name],'POD Inventory Sum'!$O227,Table17[Product Type2],'POD Inventory Sum'!$AG$5)</f>
        <v>0</v>
      </c>
      <c r="AJ227" s="7"/>
      <c r="AK227" s="1">
        <f>SUMIFS(Table7[Quantity
 Sold],Table7[Sale - Product Name],'POD Inventory Sum'!$O227,Table7[Product Type2],'POD Inventory Sum'!$AK$5)</f>
        <v>0</v>
      </c>
      <c r="AL227" t="str">
        <f t="shared" si="25"/>
        <v/>
      </c>
      <c r="AM227" s="1">
        <f>SUMIFS(Table7[Total 
Paid],Table7[Sale - Product Name],'POD Inventory Sum'!$O227,Table7[Product Type2],'POD Inventory Sum'!$AK$5)</f>
        <v>0</v>
      </c>
    </row>
    <row r="228" spans="5:39" x14ac:dyDescent="0.25">
      <c r="E228" s="4"/>
      <c r="O228" s="50"/>
      <c r="P228" s="7"/>
      <c r="Q228" s="30">
        <f>SUMIFS(Table1913[Quantity],Table1913[Product Name],'POD Inventory Sum'!$O228)</f>
        <v>0</v>
      </c>
      <c r="S228" s="1">
        <f>SUMIFS(Table1913[Total Cost],Table1913[Product Name],'POD Inventory Sum'!$O228)</f>
        <v>0</v>
      </c>
      <c r="T228" s="7"/>
      <c r="U228" s="1">
        <f>SUMIFS(Table1913[Quantity Purchased],Table1913[Product Name],'POD Inventory Sum'!$O228)</f>
        <v>0</v>
      </c>
      <c r="W228" s="1">
        <f>SUMIFS(Table1913[Total Purchase
Cost],Table1913[Product Name],'POD Inventory Sum'!$O228)</f>
        <v>0</v>
      </c>
      <c r="X228" s="7"/>
      <c r="Y228" s="61">
        <f t="shared" si="22"/>
        <v>0</v>
      </c>
      <c r="AA228" s="61">
        <f t="shared" si="23"/>
        <v>0</v>
      </c>
      <c r="AB228" s="7"/>
      <c r="AC228" s="1">
        <f>SUMIFS(Table7[Quantity of 
Product Sold],Table7[Sale - Product Name],'POD Inventory Sum'!$O228,Table7[Product Type2],'POD Inventory Sum'!$AC$5)</f>
        <v>0</v>
      </c>
      <c r="AE228" s="1">
        <f>SUMIFS(Table7[Total Cost of
Goods Sold],Table7[Sale - Product Name],'POD Inventory Sum'!$O228,Table7[Product Type2],'POD Inventory Sum'!$AC$5)</f>
        <v>0</v>
      </c>
      <c r="AF228" s="7"/>
      <c r="AG228" s="1">
        <f>SUMIFS(Table17[Quantity2],Table17[Product Name],'POD Inventory Sum'!$O228,Table17[Product Type2],'POD Inventory Sum'!$AG$5)</f>
        <v>0</v>
      </c>
      <c r="AH228" t="str">
        <f t="shared" si="24"/>
        <v/>
      </c>
      <c r="AI228" s="1">
        <f>SUMIFS(Table17[Total out of Inventory],Table17[Product Name],'POD Inventory Sum'!$O228,Table17[Product Type2],'POD Inventory Sum'!$AG$5)</f>
        <v>0</v>
      </c>
      <c r="AJ228" s="7"/>
      <c r="AK228" s="1">
        <f>SUMIFS(Table7[Quantity
 Sold],Table7[Sale - Product Name],'POD Inventory Sum'!$O228,Table7[Product Type2],'POD Inventory Sum'!$AK$5)</f>
        <v>0</v>
      </c>
      <c r="AL228" t="str">
        <f t="shared" si="25"/>
        <v/>
      </c>
      <c r="AM228" s="1">
        <f>SUMIFS(Table7[Total 
Paid],Table7[Sale - Product Name],'POD Inventory Sum'!$O228,Table7[Product Type2],'POD Inventory Sum'!$AK$5)</f>
        <v>0</v>
      </c>
    </row>
    <row r="229" spans="5:39" x14ac:dyDescent="0.25">
      <c r="E229" s="4"/>
      <c r="O229" s="70"/>
      <c r="P229" s="7"/>
      <c r="Q229" s="30">
        <f>SUMIFS(Table1913[Quantity],Table1913[Product Name],'POD Inventory Sum'!$O229)</f>
        <v>0</v>
      </c>
      <c r="S229" s="1">
        <f>SUMIFS(Table1913[Total Cost],Table1913[Product Name],'POD Inventory Sum'!$O229)</f>
        <v>0</v>
      </c>
      <c r="T229" s="7"/>
      <c r="U229" s="1">
        <f>SUMIFS(Table1913[Quantity Purchased],Table1913[Product Name],'POD Inventory Sum'!$O229)</f>
        <v>0</v>
      </c>
      <c r="W229" s="1">
        <f>SUMIFS(Table1913[Total Purchase
Cost],Table1913[Product Name],'POD Inventory Sum'!$O229)</f>
        <v>0</v>
      </c>
      <c r="X229" s="7"/>
      <c r="Y229" s="61">
        <f t="shared" si="22"/>
        <v>0</v>
      </c>
      <c r="AA229" s="61">
        <f t="shared" si="23"/>
        <v>0</v>
      </c>
      <c r="AB229" s="7"/>
      <c r="AC229" s="1">
        <f>SUMIFS(Table7[Quantity of 
Product Sold],Table7[Sale - Product Name],'POD Inventory Sum'!$O229,Table7[Product Type2],'POD Inventory Sum'!$AC$5)</f>
        <v>0</v>
      </c>
      <c r="AE229" s="1">
        <f>SUMIFS(Table7[Total Cost of
Goods Sold],Table7[Sale - Product Name],'POD Inventory Sum'!$O229,Table7[Product Type2],'POD Inventory Sum'!$AC$5)</f>
        <v>0</v>
      </c>
      <c r="AF229" s="7"/>
      <c r="AG229" s="1">
        <f>SUMIFS(Table17[Quantity2],Table17[Product Name],'POD Inventory Sum'!$O229,Table17[Product Type2],'POD Inventory Sum'!$AG$5)</f>
        <v>0</v>
      </c>
      <c r="AH229" t="str">
        <f t="shared" si="24"/>
        <v/>
      </c>
      <c r="AI229" s="1">
        <f>SUMIFS(Table17[Total out of Inventory],Table17[Product Name],'POD Inventory Sum'!$O229,Table17[Product Type2],'POD Inventory Sum'!$AG$5)</f>
        <v>0</v>
      </c>
      <c r="AJ229" s="7"/>
      <c r="AK229" s="1">
        <f>SUMIFS(Table7[Quantity
 Sold],Table7[Sale - Product Name],'POD Inventory Sum'!$O229,Table7[Product Type2],'POD Inventory Sum'!$AK$5)</f>
        <v>0</v>
      </c>
      <c r="AL229" t="str">
        <f t="shared" si="25"/>
        <v/>
      </c>
      <c r="AM229" s="1">
        <f>SUMIFS(Table7[Total 
Paid],Table7[Sale - Product Name],'POD Inventory Sum'!$O229,Table7[Product Type2],'POD Inventory Sum'!$AK$5)</f>
        <v>0</v>
      </c>
    </row>
    <row r="230" spans="5:39" x14ac:dyDescent="0.25">
      <c r="E230" s="4"/>
      <c r="O230" s="70"/>
      <c r="P230" s="7"/>
      <c r="Q230" s="30">
        <f>SUMIFS(Table1913[Quantity],Table1913[Product Name],'POD Inventory Sum'!$O230)</f>
        <v>0</v>
      </c>
      <c r="S230" s="1">
        <f>SUMIFS(Table1913[Total Cost],Table1913[Product Name],'POD Inventory Sum'!$O230)</f>
        <v>0</v>
      </c>
      <c r="T230" s="7"/>
      <c r="U230" s="1">
        <f>SUMIFS(Table1913[Quantity Purchased],Table1913[Product Name],'POD Inventory Sum'!$O230)</f>
        <v>0</v>
      </c>
      <c r="W230" s="1">
        <f>SUMIFS(Table1913[Total Purchase
Cost],Table1913[Product Name],'POD Inventory Sum'!$O230)</f>
        <v>0</v>
      </c>
      <c r="X230" s="7"/>
      <c r="Y230" s="61">
        <f t="shared" si="22"/>
        <v>0</v>
      </c>
      <c r="AA230" s="61">
        <f t="shared" si="23"/>
        <v>0</v>
      </c>
      <c r="AB230" s="7"/>
      <c r="AC230" s="1">
        <f>SUMIFS(Table7[Quantity of 
Product Sold],Table7[Sale - Product Name],'POD Inventory Sum'!$O230,Table7[Product Type2],'POD Inventory Sum'!$AC$5)</f>
        <v>0</v>
      </c>
      <c r="AE230" s="1">
        <f>SUMIFS(Table7[Total Cost of
Goods Sold],Table7[Sale - Product Name],'POD Inventory Sum'!$O230,Table7[Product Type2],'POD Inventory Sum'!$AC$5)</f>
        <v>0</v>
      </c>
      <c r="AF230" s="7"/>
      <c r="AG230" s="1">
        <f>SUMIFS(Table17[Quantity2],Table17[Product Name],'POD Inventory Sum'!$O230,Table17[Product Type2],'POD Inventory Sum'!$AG$5)</f>
        <v>0</v>
      </c>
      <c r="AH230" t="str">
        <f t="shared" si="24"/>
        <v/>
      </c>
      <c r="AI230" s="1">
        <f>SUMIFS(Table17[Total out of Inventory],Table17[Product Name],'POD Inventory Sum'!$O230,Table17[Product Type2],'POD Inventory Sum'!$AG$5)</f>
        <v>0</v>
      </c>
      <c r="AJ230" s="7"/>
      <c r="AK230" s="1">
        <f>SUMIFS(Table7[Quantity
 Sold],Table7[Sale - Product Name],'POD Inventory Sum'!$O230,Table7[Product Type2],'POD Inventory Sum'!$AK$5)</f>
        <v>0</v>
      </c>
      <c r="AL230" t="str">
        <f t="shared" si="25"/>
        <v/>
      </c>
      <c r="AM230" s="1">
        <f>SUMIFS(Table7[Total 
Paid],Table7[Sale - Product Name],'POD Inventory Sum'!$O230,Table7[Product Type2],'POD Inventory Sum'!$AK$5)</f>
        <v>0</v>
      </c>
    </row>
    <row r="231" spans="5:39" x14ac:dyDescent="0.25">
      <c r="E231" s="4"/>
      <c r="O231" s="70"/>
      <c r="P231" s="7"/>
      <c r="Q231" s="30">
        <f>SUMIFS(Table1913[Quantity],Table1913[Product Name],'POD Inventory Sum'!$O231)</f>
        <v>0</v>
      </c>
      <c r="S231" s="1">
        <f>SUMIFS(Table1913[Total Cost],Table1913[Product Name],'POD Inventory Sum'!$O231)</f>
        <v>0</v>
      </c>
      <c r="T231" s="7"/>
      <c r="U231" s="1">
        <f>SUMIFS(Table1913[Quantity Purchased],Table1913[Product Name],'POD Inventory Sum'!$O231)</f>
        <v>0</v>
      </c>
      <c r="W231" s="1">
        <f>SUMIFS(Table1913[Total Purchase
Cost],Table1913[Product Name],'POD Inventory Sum'!$O231)</f>
        <v>0</v>
      </c>
      <c r="X231" s="7"/>
      <c r="Y231" s="61">
        <f t="shared" si="22"/>
        <v>0</v>
      </c>
      <c r="AA231" s="61">
        <f t="shared" si="23"/>
        <v>0</v>
      </c>
      <c r="AB231" s="7"/>
      <c r="AC231" s="1">
        <f>SUMIFS(Table7[Quantity of 
Product Sold],Table7[Sale - Product Name],'POD Inventory Sum'!$O231,Table7[Product Type2],'POD Inventory Sum'!$AC$5)</f>
        <v>0</v>
      </c>
      <c r="AE231" s="1">
        <f>SUMIFS(Table7[Total Cost of
Goods Sold],Table7[Sale - Product Name],'POD Inventory Sum'!$O231,Table7[Product Type2],'POD Inventory Sum'!$AC$5)</f>
        <v>0</v>
      </c>
      <c r="AF231" s="7"/>
      <c r="AG231" s="1">
        <f>SUMIFS(Table17[Quantity2],Table17[Product Name],'POD Inventory Sum'!$O231,Table17[Product Type2],'POD Inventory Sum'!$AG$5)</f>
        <v>0</v>
      </c>
      <c r="AH231" t="str">
        <f t="shared" si="24"/>
        <v/>
      </c>
      <c r="AI231" s="1">
        <f>SUMIFS(Table17[Total out of Inventory],Table17[Product Name],'POD Inventory Sum'!$O231,Table17[Product Type2],'POD Inventory Sum'!$AG$5)</f>
        <v>0</v>
      </c>
      <c r="AJ231" s="7"/>
      <c r="AK231" s="1">
        <f>SUMIFS(Table7[Quantity
 Sold],Table7[Sale - Product Name],'POD Inventory Sum'!$O231,Table7[Product Type2],'POD Inventory Sum'!$AK$5)</f>
        <v>0</v>
      </c>
      <c r="AL231" t="str">
        <f t="shared" si="25"/>
        <v/>
      </c>
      <c r="AM231" s="1">
        <f>SUMIFS(Table7[Total 
Paid],Table7[Sale - Product Name],'POD Inventory Sum'!$O231,Table7[Product Type2],'POD Inventory Sum'!$AK$5)</f>
        <v>0</v>
      </c>
    </row>
    <row r="232" spans="5:39" x14ac:dyDescent="0.25">
      <c r="E232" s="4"/>
      <c r="O232" s="70"/>
      <c r="P232" s="7"/>
      <c r="Q232" s="30">
        <f>SUMIFS(Table1913[Quantity],Table1913[Product Name],'POD Inventory Sum'!$O232)</f>
        <v>0</v>
      </c>
      <c r="S232" s="1">
        <f>SUMIFS(Table1913[Total Cost],Table1913[Product Name],'POD Inventory Sum'!$O232)</f>
        <v>0</v>
      </c>
      <c r="T232" s="7"/>
      <c r="U232" s="1">
        <f>SUMIFS(Table1913[Quantity Purchased],Table1913[Product Name],'POD Inventory Sum'!$O232)</f>
        <v>0</v>
      </c>
      <c r="W232" s="1">
        <f>SUMIFS(Table1913[Total Purchase
Cost],Table1913[Product Name],'POD Inventory Sum'!$O232)</f>
        <v>0</v>
      </c>
      <c r="X232" s="7"/>
      <c r="Y232" s="61">
        <f t="shared" si="22"/>
        <v>0</v>
      </c>
      <c r="AA232" s="61">
        <f t="shared" si="23"/>
        <v>0</v>
      </c>
      <c r="AB232" s="7"/>
      <c r="AC232" s="1">
        <f>SUMIFS(Table7[Quantity of 
Product Sold],Table7[Sale - Product Name],'POD Inventory Sum'!$O232,Table7[Product Type2],'POD Inventory Sum'!$AC$5)</f>
        <v>0</v>
      </c>
      <c r="AE232" s="1">
        <f>SUMIFS(Table7[Total Cost of
Goods Sold],Table7[Sale - Product Name],'POD Inventory Sum'!$O232,Table7[Product Type2],'POD Inventory Sum'!$AC$5)</f>
        <v>0</v>
      </c>
      <c r="AF232" s="7"/>
      <c r="AG232" s="1">
        <f>SUMIFS(Table17[Quantity2],Table17[Product Name],'POD Inventory Sum'!$O232,Table17[Product Type2],'POD Inventory Sum'!$AG$5)</f>
        <v>0</v>
      </c>
      <c r="AH232" t="str">
        <f t="shared" si="24"/>
        <v/>
      </c>
      <c r="AI232" s="1">
        <f>SUMIFS(Table17[Total out of Inventory],Table17[Product Name],'POD Inventory Sum'!$O232,Table17[Product Type2],'POD Inventory Sum'!$AG$5)</f>
        <v>0</v>
      </c>
      <c r="AJ232" s="7"/>
      <c r="AK232" s="1">
        <f>SUMIFS(Table7[Quantity
 Sold],Table7[Sale - Product Name],'POD Inventory Sum'!$O232,Table7[Product Type2],'POD Inventory Sum'!$AK$5)</f>
        <v>0</v>
      </c>
      <c r="AL232" t="str">
        <f t="shared" si="25"/>
        <v/>
      </c>
      <c r="AM232" s="1">
        <f>SUMIFS(Table7[Total 
Paid],Table7[Sale - Product Name],'POD Inventory Sum'!$O232,Table7[Product Type2],'POD Inventory Sum'!$AK$5)</f>
        <v>0</v>
      </c>
    </row>
    <row r="233" spans="5:39" x14ac:dyDescent="0.25">
      <c r="E233" s="4"/>
      <c r="O233" s="70"/>
      <c r="P233" s="7"/>
      <c r="Q233" s="30">
        <f>SUMIFS(Table1913[Quantity],Table1913[Product Name],'POD Inventory Sum'!$O233)</f>
        <v>0</v>
      </c>
      <c r="S233" s="1">
        <f>SUMIFS(Table1913[Total Cost],Table1913[Product Name],'POD Inventory Sum'!$O233)</f>
        <v>0</v>
      </c>
      <c r="T233" s="7"/>
      <c r="U233" s="1">
        <f>SUMIFS(Table1913[Quantity Purchased],Table1913[Product Name],'POD Inventory Sum'!$O233)</f>
        <v>0</v>
      </c>
      <c r="W233" s="1">
        <f>SUMIFS(Table1913[Total Purchase
Cost],Table1913[Product Name],'POD Inventory Sum'!$O233)</f>
        <v>0</v>
      </c>
      <c r="X233" s="7"/>
      <c r="Y233" s="61">
        <f t="shared" si="22"/>
        <v>0</v>
      </c>
      <c r="AA233" s="61">
        <f t="shared" si="23"/>
        <v>0</v>
      </c>
      <c r="AB233" s="7"/>
      <c r="AC233" s="1">
        <f>SUMIFS(Table7[Quantity of 
Product Sold],Table7[Sale - Product Name],'POD Inventory Sum'!$O233,Table7[Product Type2],'POD Inventory Sum'!$AC$5)</f>
        <v>0</v>
      </c>
      <c r="AE233" s="1">
        <f>SUMIFS(Table7[Total Cost of
Goods Sold],Table7[Sale - Product Name],'POD Inventory Sum'!$O233,Table7[Product Type2],'POD Inventory Sum'!$AC$5)</f>
        <v>0</v>
      </c>
      <c r="AF233" s="7"/>
      <c r="AG233" s="1">
        <f>SUMIFS(Table17[Quantity2],Table17[Product Name],'POD Inventory Sum'!$O233,Table17[Product Type2],'POD Inventory Sum'!$AG$5)</f>
        <v>0</v>
      </c>
      <c r="AH233" t="str">
        <f t="shared" si="24"/>
        <v/>
      </c>
      <c r="AI233" s="1">
        <f>SUMIFS(Table17[Total out of Inventory],Table17[Product Name],'POD Inventory Sum'!$O233,Table17[Product Type2],'POD Inventory Sum'!$AG$5)</f>
        <v>0</v>
      </c>
      <c r="AJ233" s="7"/>
      <c r="AK233" s="1">
        <f>SUMIFS(Table7[Quantity
 Sold],Table7[Sale - Product Name],'POD Inventory Sum'!$O233,Table7[Product Type2],'POD Inventory Sum'!$AK$5)</f>
        <v>0</v>
      </c>
      <c r="AL233" t="str">
        <f t="shared" si="25"/>
        <v/>
      </c>
      <c r="AM233" s="1">
        <f>SUMIFS(Table7[Total 
Paid],Table7[Sale - Product Name],'POD Inventory Sum'!$O233,Table7[Product Type2],'POD Inventory Sum'!$AK$5)</f>
        <v>0</v>
      </c>
    </row>
    <row r="234" spans="5:39" x14ac:dyDescent="0.25">
      <c r="E234" s="4"/>
      <c r="O234" s="70"/>
      <c r="P234" s="7"/>
      <c r="Q234" s="30">
        <f>SUMIFS(Table1913[Quantity],Table1913[Product Name],'POD Inventory Sum'!$O234)</f>
        <v>0</v>
      </c>
      <c r="S234" s="1">
        <f>SUMIFS(Table1913[Total Cost],Table1913[Product Name],'POD Inventory Sum'!$O234)</f>
        <v>0</v>
      </c>
      <c r="T234" s="7"/>
      <c r="U234" s="1">
        <f>SUMIFS(Table1913[Quantity Purchased],Table1913[Product Name],'POD Inventory Sum'!$O234)</f>
        <v>0</v>
      </c>
      <c r="W234" s="1">
        <f>SUMIFS(Table1913[Total Purchase
Cost],Table1913[Product Name],'POD Inventory Sum'!$O234)</f>
        <v>0</v>
      </c>
      <c r="X234" s="7"/>
      <c r="Y234" s="61">
        <f t="shared" si="22"/>
        <v>0</v>
      </c>
      <c r="AA234" s="61">
        <f t="shared" si="23"/>
        <v>0</v>
      </c>
      <c r="AB234" s="7"/>
      <c r="AC234" s="1">
        <f>SUMIFS(Table7[Quantity of 
Product Sold],Table7[Sale - Product Name],'POD Inventory Sum'!$O234,Table7[Product Type2],'POD Inventory Sum'!$AC$5)</f>
        <v>0</v>
      </c>
      <c r="AE234" s="1">
        <f>SUMIFS(Table7[Total Cost of
Goods Sold],Table7[Sale - Product Name],'POD Inventory Sum'!$O234,Table7[Product Type2],'POD Inventory Sum'!$AC$5)</f>
        <v>0</v>
      </c>
      <c r="AF234" s="7"/>
      <c r="AG234" s="1">
        <f>SUMIFS(Table17[Quantity2],Table17[Product Name],'POD Inventory Sum'!$O234,Table17[Product Type2],'POD Inventory Sum'!$AG$5)</f>
        <v>0</v>
      </c>
      <c r="AH234" t="str">
        <f t="shared" si="24"/>
        <v/>
      </c>
      <c r="AI234" s="1">
        <f>SUMIFS(Table17[Total out of Inventory],Table17[Product Name],'POD Inventory Sum'!$O234,Table17[Product Type2],'POD Inventory Sum'!$AG$5)</f>
        <v>0</v>
      </c>
      <c r="AJ234" s="7"/>
      <c r="AK234" s="1">
        <f>SUMIFS(Table7[Quantity
 Sold],Table7[Sale - Product Name],'POD Inventory Sum'!$O234,Table7[Product Type2],'POD Inventory Sum'!$AK$5)</f>
        <v>0</v>
      </c>
      <c r="AL234" t="str">
        <f t="shared" si="25"/>
        <v/>
      </c>
      <c r="AM234" s="1">
        <f>SUMIFS(Table7[Total 
Paid],Table7[Sale - Product Name],'POD Inventory Sum'!$O234,Table7[Product Type2],'POD Inventory Sum'!$AK$5)</f>
        <v>0</v>
      </c>
    </row>
    <row r="235" spans="5:39" x14ac:dyDescent="0.25">
      <c r="E235" s="4"/>
      <c r="O235" s="70"/>
      <c r="P235" s="7"/>
      <c r="Q235" s="30">
        <f>SUMIFS(Table1913[Quantity],Table1913[Product Name],'POD Inventory Sum'!$O235)</f>
        <v>0</v>
      </c>
      <c r="S235" s="1">
        <f>SUMIFS(Table1913[Total Cost],Table1913[Product Name],'POD Inventory Sum'!$O235)</f>
        <v>0</v>
      </c>
      <c r="T235" s="7"/>
      <c r="U235" s="1">
        <f>SUMIFS(Table1913[Quantity Purchased],Table1913[Product Name],'POD Inventory Sum'!$O235)</f>
        <v>0</v>
      </c>
      <c r="W235" s="1">
        <f>SUMIFS(Table1913[Total Purchase
Cost],Table1913[Product Name],'POD Inventory Sum'!$O235)</f>
        <v>0</v>
      </c>
      <c r="X235" s="7"/>
      <c r="Y235" s="61">
        <f t="shared" si="22"/>
        <v>0</v>
      </c>
      <c r="AA235" s="61">
        <f t="shared" si="23"/>
        <v>0</v>
      </c>
      <c r="AB235" s="7"/>
      <c r="AC235" s="1">
        <f>SUMIFS(Table7[Quantity of 
Product Sold],Table7[Sale - Product Name],'POD Inventory Sum'!$O235,Table7[Product Type2],'POD Inventory Sum'!$AC$5)</f>
        <v>0</v>
      </c>
      <c r="AE235" s="1">
        <f>SUMIFS(Table7[Total Cost of
Goods Sold],Table7[Sale - Product Name],'POD Inventory Sum'!$O235,Table7[Product Type2],'POD Inventory Sum'!$AC$5)</f>
        <v>0</v>
      </c>
      <c r="AF235" s="7"/>
      <c r="AG235" s="1">
        <f>SUMIFS(Table17[Quantity2],Table17[Product Name],'POD Inventory Sum'!$O235,Table17[Product Type2],'POD Inventory Sum'!$AG$5)</f>
        <v>0</v>
      </c>
      <c r="AH235" t="str">
        <f t="shared" si="24"/>
        <v/>
      </c>
      <c r="AI235" s="1">
        <f>SUMIFS(Table17[Total out of Inventory],Table17[Product Name],'POD Inventory Sum'!$O235,Table17[Product Type2],'POD Inventory Sum'!$AG$5)</f>
        <v>0</v>
      </c>
      <c r="AJ235" s="7"/>
      <c r="AK235" s="1">
        <f>SUMIFS(Table7[Quantity
 Sold],Table7[Sale - Product Name],'POD Inventory Sum'!$O235,Table7[Product Type2],'POD Inventory Sum'!$AK$5)</f>
        <v>0</v>
      </c>
      <c r="AL235" t="str">
        <f t="shared" si="25"/>
        <v/>
      </c>
      <c r="AM235" s="1">
        <f>SUMIFS(Table7[Total 
Paid],Table7[Sale - Product Name],'POD Inventory Sum'!$O235,Table7[Product Type2],'POD Inventory Sum'!$AK$5)</f>
        <v>0</v>
      </c>
    </row>
    <row r="236" spans="5:39" x14ac:dyDescent="0.25">
      <c r="E236" s="4"/>
      <c r="O236" s="70"/>
      <c r="P236" s="7"/>
      <c r="Q236" s="30">
        <f>SUMIFS(Table1913[Quantity],Table1913[Product Name],'POD Inventory Sum'!$O236)</f>
        <v>0</v>
      </c>
      <c r="S236" s="1">
        <f>SUMIFS(Table1913[Total Cost],Table1913[Product Name],'POD Inventory Sum'!$O236)</f>
        <v>0</v>
      </c>
      <c r="T236" s="7"/>
      <c r="U236" s="1">
        <f>SUMIFS(Table1913[Quantity Purchased],Table1913[Product Name],'POD Inventory Sum'!$O236)</f>
        <v>0</v>
      </c>
      <c r="W236" s="1">
        <f>SUMIFS(Table1913[Total Purchase
Cost],Table1913[Product Name],'POD Inventory Sum'!$O236)</f>
        <v>0</v>
      </c>
      <c r="X236" s="7"/>
      <c r="Y236" s="61">
        <f t="shared" si="22"/>
        <v>0</v>
      </c>
      <c r="AA236" s="61">
        <f t="shared" si="23"/>
        <v>0</v>
      </c>
      <c r="AB236" s="7"/>
      <c r="AC236" s="1">
        <f>SUMIFS(Table7[Quantity of 
Product Sold],Table7[Sale - Product Name],'POD Inventory Sum'!$O236,Table7[Product Type2],'POD Inventory Sum'!$AC$5)</f>
        <v>0</v>
      </c>
      <c r="AE236" s="1">
        <f>SUMIFS(Table7[Total Cost of
Goods Sold],Table7[Sale - Product Name],'POD Inventory Sum'!$O236,Table7[Product Type2],'POD Inventory Sum'!$AC$5)</f>
        <v>0</v>
      </c>
      <c r="AF236" s="7"/>
      <c r="AG236" s="1">
        <f>SUMIFS(Table17[Quantity2],Table17[Product Name],'POD Inventory Sum'!$O236,Table17[Product Type2],'POD Inventory Sum'!$AG$5)</f>
        <v>0</v>
      </c>
      <c r="AH236" t="str">
        <f t="shared" si="24"/>
        <v/>
      </c>
      <c r="AI236" s="1">
        <f>SUMIFS(Table17[Total out of Inventory],Table17[Product Name],'POD Inventory Sum'!$O236,Table17[Product Type2],'POD Inventory Sum'!$AG$5)</f>
        <v>0</v>
      </c>
      <c r="AJ236" s="7"/>
      <c r="AK236" s="1">
        <f>SUMIFS(Table7[Quantity
 Sold],Table7[Sale - Product Name],'POD Inventory Sum'!$O236,Table7[Product Type2],'POD Inventory Sum'!$AK$5)</f>
        <v>0</v>
      </c>
      <c r="AL236" t="str">
        <f t="shared" si="25"/>
        <v/>
      </c>
      <c r="AM236" s="1">
        <f>SUMIFS(Table7[Total 
Paid],Table7[Sale - Product Name],'POD Inventory Sum'!$O236,Table7[Product Type2],'POD Inventory Sum'!$AK$5)</f>
        <v>0</v>
      </c>
    </row>
    <row r="237" spans="5:39" x14ac:dyDescent="0.25">
      <c r="E237" s="4"/>
      <c r="O237" s="70"/>
      <c r="P237" s="7"/>
      <c r="Q237" s="30">
        <f>SUMIFS(Table1913[Quantity],Table1913[Product Name],'POD Inventory Sum'!$O237)</f>
        <v>0</v>
      </c>
      <c r="S237" s="1">
        <f>SUMIFS(Table1913[Total Cost],Table1913[Product Name],'POD Inventory Sum'!$O237)</f>
        <v>0</v>
      </c>
      <c r="T237" s="7"/>
      <c r="U237" s="1">
        <f>SUMIFS(Table1913[Quantity Purchased],Table1913[Product Name],'POD Inventory Sum'!$O237)</f>
        <v>0</v>
      </c>
      <c r="W237" s="1">
        <f>SUMIFS(Table1913[Total Purchase
Cost],Table1913[Product Name],'POD Inventory Sum'!$O237)</f>
        <v>0</v>
      </c>
      <c r="X237" s="7"/>
      <c r="Y237" s="61">
        <f t="shared" si="22"/>
        <v>0</v>
      </c>
      <c r="AA237" s="61">
        <f t="shared" si="23"/>
        <v>0</v>
      </c>
      <c r="AB237" s="7"/>
      <c r="AC237" s="1">
        <f>SUMIFS(Table7[Quantity of 
Product Sold],Table7[Sale - Product Name],'POD Inventory Sum'!$O237,Table7[Product Type2],'POD Inventory Sum'!$AC$5)</f>
        <v>0</v>
      </c>
      <c r="AE237" s="1">
        <f>SUMIFS(Table7[Total Cost of
Goods Sold],Table7[Sale - Product Name],'POD Inventory Sum'!$O237,Table7[Product Type2],'POD Inventory Sum'!$AC$5)</f>
        <v>0</v>
      </c>
      <c r="AF237" s="7"/>
      <c r="AG237" s="1">
        <f>SUMIFS(Table17[Quantity2],Table17[Product Name],'POD Inventory Sum'!$O237,Table17[Product Type2],'POD Inventory Sum'!$AG$5)</f>
        <v>0</v>
      </c>
      <c r="AH237" t="str">
        <f t="shared" si="24"/>
        <v/>
      </c>
      <c r="AI237" s="1">
        <f>SUMIFS(Table17[Total out of Inventory],Table17[Product Name],'POD Inventory Sum'!$O237,Table17[Product Type2],'POD Inventory Sum'!$AG$5)</f>
        <v>0</v>
      </c>
      <c r="AJ237" s="7"/>
      <c r="AK237" s="1">
        <f>SUMIFS(Table7[Quantity
 Sold],Table7[Sale - Product Name],'POD Inventory Sum'!$O237,Table7[Product Type2],'POD Inventory Sum'!$AK$5)</f>
        <v>0</v>
      </c>
      <c r="AL237" t="str">
        <f t="shared" si="25"/>
        <v/>
      </c>
      <c r="AM237" s="1">
        <f>SUMIFS(Table7[Total 
Paid],Table7[Sale - Product Name],'POD Inventory Sum'!$O237,Table7[Product Type2],'POD Inventory Sum'!$AK$5)</f>
        <v>0</v>
      </c>
    </row>
    <row r="238" spans="5:39" x14ac:dyDescent="0.25">
      <c r="E238" s="4"/>
      <c r="O238" s="70"/>
      <c r="P238" s="7"/>
      <c r="Q238" s="30">
        <f>SUMIFS(Table1913[Quantity],Table1913[Product Name],'POD Inventory Sum'!$O238)</f>
        <v>0</v>
      </c>
      <c r="S238" s="1">
        <f>SUMIFS(Table1913[Total Cost],Table1913[Product Name],'POD Inventory Sum'!$O238)</f>
        <v>0</v>
      </c>
      <c r="T238" s="7"/>
      <c r="U238" s="1">
        <f>SUMIFS(Table1913[Quantity Purchased],Table1913[Product Name],'POD Inventory Sum'!$O238)</f>
        <v>0</v>
      </c>
      <c r="W238" s="1">
        <f>SUMIFS(Table1913[Total Purchase
Cost],Table1913[Product Name],'POD Inventory Sum'!$O238)</f>
        <v>0</v>
      </c>
      <c r="X238" s="7"/>
      <c r="Y238" s="61">
        <f t="shared" si="22"/>
        <v>0</v>
      </c>
      <c r="AA238" s="61">
        <f t="shared" si="23"/>
        <v>0</v>
      </c>
      <c r="AB238" s="7"/>
      <c r="AC238" s="1">
        <f>SUMIFS(Table7[Quantity of 
Product Sold],Table7[Sale - Product Name],'POD Inventory Sum'!$O238,Table7[Product Type2],'POD Inventory Sum'!$AC$5)</f>
        <v>0</v>
      </c>
      <c r="AE238" s="1">
        <f>SUMIFS(Table7[Total Cost of
Goods Sold],Table7[Sale - Product Name],'POD Inventory Sum'!$O238,Table7[Product Type2],'POD Inventory Sum'!$AC$5)</f>
        <v>0</v>
      </c>
      <c r="AF238" s="7"/>
      <c r="AG238" s="1">
        <f>SUMIFS(Table17[Quantity2],Table17[Product Name],'POD Inventory Sum'!$O238,Table17[Product Type2],'POD Inventory Sum'!$AG$5)</f>
        <v>0</v>
      </c>
      <c r="AH238" t="str">
        <f t="shared" si="24"/>
        <v/>
      </c>
      <c r="AI238" s="1">
        <f>SUMIFS(Table17[Total out of Inventory],Table17[Product Name],'POD Inventory Sum'!$O238,Table17[Product Type2],'POD Inventory Sum'!$AG$5)</f>
        <v>0</v>
      </c>
      <c r="AJ238" s="7"/>
      <c r="AK238" s="1">
        <f>SUMIFS(Table7[Quantity
 Sold],Table7[Sale - Product Name],'POD Inventory Sum'!$O238,Table7[Product Type2],'POD Inventory Sum'!$AK$5)</f>
        <v>0</v>
      </c>
      <c r="AL238" t="str">
        <f t="shared" si="25"/>
        <v/>
      </c>
      <c r="AM238" s="1">
        <f>SUMIFS(Table7[Total 
Paid],Table7[Sale - Product Name],'POD Inventory Sum'!$O238,Table7[Product Type2],'POD Inventory Sum'!$AK$5)</f>
        <v>0</v>
      </c>
    </row>
    <row r="239" spans="5:39" x14ac:dyDescent="0.25">
      <c r="E239" s="4"/>
      <c r="O239" s="70"/>
      <c r="P239" s="7"/>
      <c r="Q239" s="30">
        <f>SUMIFS(Table1913[Quantity],Table1913[Product Name],'POD Inventory Sum'!$O239)</f>
        <v>0</v>
      </c>
      <c r="S239" s="1">
        <f>SUMIFS(Table1913[Total Cost],Table1913[Product Name],'POD Inventory Sum'!$O239)</f>
        <v>0</v>
      </c>
      <c r="T239" s="7"/>
      <c r="U239" s="1">
        <f>SUMIFS(Table1913[Quantity Purchased],Table1913[Product Name],'POD Inventory Sum'!$O239)</f>
        <v>0</v>
      </c>
      <c r="W239" s="1">
        <f>SUMIFS(Table1913[Total Purchase
Cost],Table1913[Product Name],'POD Inventory Sum'!$O239)</f>
        <v>0</v>
      </c>
      <c r="X239" s="7"/>
      <c r="Y239" s="61">
        <f t="shared" si="22"/>
        <v>0</v>
      </c>
      <c r="AA239" s="61">
        <f t="shared" si="23"/>
        <v>0</v>
      </c>
      <c r="AB239" s="7"/>
      <c r="AC239" s="1">
        <f>SUMIFS(Table7[Quantity of 
Product Sold],Table7[Sale - Product Name],'POD Inventory Sum'!$O239,Table7[Product Type2],'POD Inventory Sum'!$AC$5)</f>
        <v>0</v>
      </c>
      <c r="AE239" s="1">
        <f>SUMIFS(Table7[Total Cost of
Goods Sold],Table7[Sale - Product Name],'POD Inventory Sum'!$O239,Table7[Product Type2],'POD Inventory Sum'!$AC$5)</f>
        <v>0</v>
      </c>
      <c r="AF239" s="7"/>
      <c r="AG239" s="1">
        <f>SUMIFS(Table17[Quantity2],Table17[Product Name],'POD Inventory Sum'!$O239,Table17[Product Type2],'POD Inventory Sum'!$AG$5)</f>
        <v>0</v>
      </c>
      <c r="AH239" t="str">
        <f t="shared" si="24"/>
        <v/>
      </c>
      <c r="AI239" s="1">
        <f>SUMIFS(Table17[Total out of Inventory],Table17[Product Name],'POD Inventory Sum'!$O239,Table17[Product Type2],'POD Inventory Sum'!$AG$5)</f>
        <v>0</v>
      </c>
      <c r="AJ239" s="7"/>
      <c r="AK239" s="1">
        <f>SUMIFS(Table7[Quantity
 Sold],Table7[Sale - Product Name],'POD Inventory Sum'!$O239,Table7[Product Type2],'POD Inventory Sum'!$AK$5)</f>
        <v>0</v>
      </c>
      <c r="AL239" t="str">
        <f t="shared" si="25"/>
        <v/>
      </c>
      <c r="AM239" s="1">
        <f>SUMIFS(Table7[Total 
Paid],Table7[Sale - Product Name],'POD Inventory Sum'!$O239,Table7[Product Type2],'POD Inventory Sum'!$AK$5)</f>
        <v>0</v>
      </c>
    </row>
    <row r="240" spans="5:39" x14ac:dyDescent="0.25">
      <c r="E240" s="4"/>
      <c r="O240" s="70"/>
      <c r="P240" s="7"/>
      <c r="Q240" s="30">
        <f>SUMIFS(Table1913[Quantity],Table1913[Product Name],'POD Inventory Sum'!$O240)</f>
        <v>0</v>
      </c>
      <c r="S240" s="1">
        <f>SUMIFS(Table1913[Total Cost],Table1913[Product Name],'POD Inventory Sum'!$O240)</f>
        <v>0</v>
      </c>
      <c r="T240" s="7"/>
      <c r="U240" s="1">
        <f>SUMIFS(Table1913[Quantity Purchased],Table1913[Product Name],'POD Inventory Sum'!$O240)</f>
        <v>0</v>
      </c>
      <c r="W240" s="1">
        <f>SUMIFS(Table1913[Total Purchase
Cost],Table1913[Product Name],'POD Inventory Sum'!$O240)</f>
        <v>0</v>
      </c>
      <c r="X240" s="7"/>
      <c r="Y240" s="61">
        <f t="shared" si="22"/>
        <v>0</v>
      </c>
      <c r="AA240" s="61">
        <f t="shared" si="23"/>
        <v>0</v>
      </c>
      <c r="AB240" s="7"/>
      <c r="AC240" s="1">
        <f>SUMIFS(Table7[Quantity of 
Product Sold],Table7[Sale - Product Name],'POD Inventory Sum'!$O240,Table7[Product Type2],'POD Inventory Sum'!$AC$5)</f>
        <v>0</v>
      </c>
      <c r="AE240" s="1">
        <f>SUMIFS(Table7[Total Cost of
Goods Sold],Table7[Sale - Product Name],'POD Inventory Sum'!$O240,Table7[Product Type2],'POD Inventory Sum'!$AC$5)</f>
        <v>0</v>
      </c>
      <c r="AF240" s="7"/>
      <c r="AG240" s="1">
        <f>SUMIFS(Table17[Quantity2],Table17[Product Name],'POD Inventory Sum'!$O240,Table17[Product Type2],'POD Inventory Sum'!$AG$5)</f>
        <v>0</v>
      </c>
      <c r="AH240" t="str">
        <f t="shared" si="24"/>
        <v/>
      </c>
      <c r="AI240" s="1">
        <f>SUMIFS(Table17[Total out of Inventory],Table17[Product Name],'POD Inventory Sum'!$O240,Table17[Product Type2],'POD Inventory Sum'!$AG$5)</f>
        <v>0</v>
      </c>
      <c r="AJ240" s="7"/>
      <c r="AK240" s="1">
        <f>SUMIFS(Table7[Quantity
 Sold],Table7[Sale - Product Name],'POD Inventory Sum'!$O240,Table7[Product Type2],'POD Inventory Sum'!$AK$5)</f>
        <v>0</v>
      </c>
      <c r="AL240" t="str">
        <f t="shared" si="25"/>
        <v/>
      </c>
      <c r="AM240" s="1">
        <f>SUMIFS(Table7[Total 
Paid],Table7[Sale - Product Name],'POD Inventory Sum'!$O240,Table7[Product Type2],'POD Inventory Sum'!$AK$5)</f>
        <v>0</v>
      </c>
    </row>
    <row r="241" spans="5:39" x14ac:dyDescent="0.25">
      <c r="E241" s="4"/>
      <c r="O241" s="70"/>
      <c r="P241" s="7"/>
      <c r="Q241" s="30">
        <f>SUMIFS(Table1913[Quantity],Table1913[Product Name],'POD Inventory Sum'!$O241)</f>
        <v>0</v>
      </c>
      <c r="S241" s="1">
        <f>SUMIFS(Table1913[Total Cost],Table1913[Product Name],'POD Inventory Sum'!$O241)</f>
        <v>0</v>
      </c>
      <c r="T241" s="7"/>
      <c r="U241" s="1">
        <f>SUMIFS(Table1913[Quantity Purchased],Table1913[Product Name],'POD Inventory Sum'!$O241)</f>
        <v>0</v>
      </c>
      <c r="W241" s="1">
        <f>SUMIFS(Table1913[Total Purchase
Cost],Table1913[Product Name],'POD Inventory Sum'!$O241)</f>
        <v>0</v>
      </c>
      <c r="X241" s="7"/>
      <c r="Y241" s="61">
        <f t="shared" si="22"/>
        <v>0</v>
      </c>
      <c r="AA241" s="61">
        <f t="shared" si="23"/>
        <v>0</v>
      </c>
      <c r="AB241" s="7"/>
      <c r="AC241" s="1">
        <f>SUMIFS(Table7[Quantity of 
Product Sold],Table7[Sale - Product Name],'POD Inventory Sum'!$O241,Table7[Product Type2],'POD Inventory Sum'!$AC$5)</f>
        <v>0</v>
      </c>
      <c r="AE241" s="1">
        <f>SUMIFS(Table7[Total Cost of
Goods Sold],Table7[Sale - Product Name],'POD Inventory Sum'!$O241,Table7[Product Type2],'POD Inventory Sum'!$AC$5)</f>
        <v>0</v>
      </c>
      <c r="AF241" s="7"/>
      <c r="AG241" s="1">
        <f>SUMIFS(Table17[Quantity2],Table17[Product Name],'POD Inventory Sum'!$O241,Table17[Product Type2],'POD Inventory Sum'!$AG$5)</f>
        <v>0</v>
      </c>
      <c r="AH241" t="str">
        <f t="shared" si="24"/>
        <v/>
      </c>
      <c r="AI241" s="1">
        <f>SUMIFS(Table17[Total out of Inventory],Table17[Product Name],'POD Inventory Sum'!$O241,Table17[Product Type2],'POD Inventory Sum'!$AG$5)</f>
        <v>0</v>
      </c>
      <c r="AJ241" s="7"/>
      <c r="AK241" s="1">
        <f>SUMIFS(Table7[Quantity
 Sold],Table7[Sale - Product Name],'POD Inventory Sum'!$O241,Table7[Product Type2],'POD Inventory Sum'!$AK$5)</f>
        <v>0</v>
      </c>
      <c r="AL241" t="str">
        <f t="shared" si="25"/>
        <v/>
      </c>
      <c r="AM241" s="1">
        <f>SUMIFS(Table7[Total 
Paid],Table7[Sale - Product Name],'POD Inventory Sum'!$O241,Table7[Product Type2],'POD Inventory Sum'!$AK$5)</f>
        <v>0</v>
      </c>
    </row>
    <row r="242" spans="5:39" x14ac:dyDescent="0.25">
      <c r="E242" s="4"/>
      <c r="O242" s="70"/>
      <c r="P242" s="7"/>
      <c r="Q242" s="30">
        <f>SUMIFS(Table1913[Quantity],Table1913[Product Name],'POD Inventory Sum'!$O242)</f>
        <v>0</v>
      </c>
      <c r="S242" s="1">
        <f>SUMIFS(Table1913[Total Cost],Table1913[Product Name],'POD Inventory Sum'!$O242)</f>
        <v>0</v>
      </c>
      <c r="T242" s="7"/>
      <c r="U242" s="1">
        <f>SUMIFS(Table1913[Quantity Purchased],Table1913[Product Name],'POD Inventory Sum'!$O242)</f>
        <v>0</v>
      </c>
      <c r="W242" s="1">
        <f>SUMIFS(Table1913[Total Purchase
Cost],Table1913[Product Name],'POD Inventory Sum'!$O242)</f>
        <v>0</v>
      </c>
      <c r="X242" s="7"/>
      <c r="Y242" s="61">
        <f t="shared" si="22"/>
        <v>0</v>
      </c>
      <c r="AA242" s="61">
        <f t="shared" si="23"/>
        <v>0</v>
      </c>
      <c r="AB242" s="7"/>
      <c r="AC242" s="1">
        <f>SUMIFS(Table7[Quantity of 
Product Sold],Table7[Sale - Product Name],'POD Inventory Sum'!$O242,Table7[Product Type2],'POD Inventory Sum'!$AC$5)</f>
        <v>0</v>
      </c>
      <c r="AE242" s="1">
        <f>SUMIFS(Table7[Total Cost of
Goods Sold],Table7[Sale - Product Name],'POD Inventory Sum'!$O242,Table7[Product Type2],'POD Inventory Sum'!$AC$5)</f>
        <v>0</v>
      </c>
      <c r="AF242" s="7"/>
      <c r="AG242" s="1">
        <f>SUMIFS(Table17[Quantity2],Table17[Product Name],'POD Inventory Sum'!$O242,Table17[Product Type2],'POD Inventory Sum'!$AG$5)</f>
        <v>0</v>
      </c>
      <c r="AH242" t="str">
        <f t="shared" si="24"/>
        <v/>
      </c>
      <c r="AI242" s="1">
        <f>SUMIFS(Table17[Total out of Inventory],Table17[Product Name],'POD Inventory Sum'!$O242,Table17[Product Type2],'POD Inventory Sum'!$AG$5)</f>
        <v>0</v>
      </c>
      <c r="AJ242" s="7"/>
      <c r="AK242" s="1">
        <f>SUMIFS(Table7[Quantity
 Sold],Table7[Sale - Product Name],'POD Inventory Sum'!$O242,Table7[Product Type2],'POD Inventory Sum'!$AK$5)</f>
        <v>0</v>
      </c>
      <c r="AL242" t="str">
        <f t="shared" si="25"/>
        <v/>
      </c>
      <c r="AM242" s="1">
        <f>SUMIFS(Table7[Total 
Paid],Table7[Sale - Product Name],'POD Inventory Sum'!$O242,Table7[Product Type2],'POD Inventory Sum'!$AK$5)</f>
        <v>0</v>
      </c>
    </row>
    <row r="243" spans="5:39" x14ac:dyDescent="0.25">
      <c r="E243" s="4"/>
      <c r="O243" s="70"/>
      <c r="P243" s="7"/>
      <c r="Q243" s="30">
        <f>SUMIFS(Table1913[Quantity],Table1913[Product Name],'POD Inventory Sum'!$O243)</f>
        <v>0</v>
      </c>
      <c r="S243" s="1">
        <f>SUMIFS(Table1913[Total Cost],Table1913[Product Name],'POD Inventory Sum'!$O243)</f>
        <v>0</v>
      </c>
      <c r="T243" s="7"/>
      <c r="U243" s="1">
        <f>SUMIFS(Table1913[Quantity Purchased],Table1913[Product Name],'POD Inventory Sum'!$O243)</f>
        <v>0</v>
      </c>
      <c r="W243" s="1">
        <f>SUMIFS(Table1913[Total Purchase
Cost],Table1913[Product Name],'POD Inventory Sum'!$O243)</f>
        <v>0</v>
      </c>
      <c r="X243" s="7"/>
      <c r="Y243" s="61">
        <f t="shared" si="22"/>
        <v>0</v>
      </c>
      <c r="AA243" s="61">
        <f t="shared" si="23"/>
        <v>0</v>
      </c>
      <c r="AB243" s="7"/>
      <c r="AC243" s="1">
        <f>SUMIFS(Table7[Quantity of 
Product Sold],Table7[Sale - Product Name],'POD Inventory Sum'!$O243,Table7[Product Type2],'POD Inventory Sum'!$AC$5)</f>
        <v>0</v>
      </c>
      <c r="AE243" s="1">
        <f>SUMIFS(Table7[Total Cost of
Goods Sold],Table7[Sale - Product Name],'POD Inventory Sum'!$O243,Table7[Product Type2],'POD Inventory Sum'!$AC$5)</f>
        <v>0</v>
      </c>
      <c r="AF243" s="7"/>
      <c r="AG243" s="1">
        <f>SUMIFS(Table17[Quantity2],Table17[Product Name],'POD Inventory Sum'!$O243,Table17[Product Type2],'POD Inventory Sum'!$AG$5)</f>
        <v>0</v>
      </c>
      <c r="AH243" t="str">
        <f t="shared" si="24"/>
        <v/>
      </c>
      <c r="AI243" s="1">
        <f>SUMIFS(Table17[Total out of Inventory],Table17[Product Name],'POD Inventory Sum'!$O243,Table17[Product Type2],'POD Inventory Sum'!$AG$5)</f>
        <v>0</v>
      </c>
      <c r="AJ243" s="7"/>
      <c r="AK243" s="1">
        <f>SUMIFS(Table7[Quantity
 Sold],Table7[Sale - Product Name],'POD Inventory Sum'!$O243,Table7[Product Type2],'POD Inventory Sum'!$AK$5)</f>
        <v>0</v>
      </c>
      <c r="AL243" t="str">
        <f t="shared" si="25"/>
        <v/>
      </c>
      <c r="AM243" s="1">
        <f>SUMIFS(Table7[Total 
Paid],Table7[Sale - Product Name],'POD Inventory Sum'!$O243,Table7[Product Type2],'POD Inventory Sum'!$AK$5)</f>
        <v>0</v>
      </c>
    </row>
    <row r="244" spans="5:39" x14ac:dyDescent="0.25">
      <c r="E244" s="4"/>
      <c r="O244" s="70"/>
      <c r="P244" s="7"/>
      <c r="Q244" s="30">
        <f>SUMIFS(Table1913[Quantity],Table1913[Product Name],'POD Inventory Sum'!$O244)</f>
        <v>0</v>
      </c>
      <c r="S244" s="1">
        <f>SUMIFS(Table1913[Total Cost],Table1913[Product Name],'POD Inventory Sum'!$O244)</f>
        <v>0</v>
      </c>
      <c r="T244" s="7"/>
      <c r="U244" s="1">
        <f>SUMIFS(Table1913[Quantity Purchased],Table1913[Product Name],'POD Inventory Sum'!$O244)</f>
        <v>0</v>
      </c>
      <c r="W244" s="1">
        <f>SUMIFS(Table1913[Total Purchase
Cost],Table1913[Product Name],'POD Inventory Sum'!$O244)</f>
        <v>0</v>
      </c>
      <c r="X244" s="7"/>
      <c r="Y244" s="61">
        <f t="shared" si="22"/>
        <v>0</v>
      </c>
      <c r="AA244" s="61">
        <f t="shared" si="23"/>
        <v>0</v>
      </c>
      <c r="AB244" s="7"/>
      <c r="AC244" s="1">
        <f>SUMIFS(Table7[Quantity of 
Product Sold],Table7[Sale - Product Name],'POD Inventory Sum'!$O244,Table7[Product Type2],'POD Inventory Sum'!$AC$5)</f>
        <v>0</v>
      </c>
      <c r="AE244" s="1">
        <f>SUMIFS(Table7[Total Cost of
Goods Sold],Table7[Sale - Product Name],'POD Inventory Sum'!$O244,Table7[Product Type2],'POD Inventory Sum'!$AC$5)</f>
        <v>0</v>
      </c>
      <c r="AF244" s="7"/>
      <c r="AG244" s="1">
        <f>SUMIFS(Table17[Quantity2],Table17[Product Name],'POD Inventory Sum'!$O244,Table17[Product Type2],'POD Inventory Sum'!$AG$5)</f>
        <v>0</v>
      </c>
      <c r="AH244" t="str">
        <f t="shared" si="24"/>
        <v/>
      </c>
      <c r="AI244" s="1">
        <f>SUMIFS(Table17[Total out of Inventory],Table17[Product Name],'POD Inventory Sum'!$O244,Table17[Product Type2],'POD Inventory Sum'!$AG$5)</f>
        <v>0</v>
      </c>
      <c r="AJ244" s="7"/>
      <c r="AK244" s="1">
        <f>SUMIFS(Table7[Quantity
 Sold],Table7[Sale - Product Name],'POD Inventory Sum'!$O244,Table7[Product Type2],'POD Inventory Sum'!$AK$5)</f>
        <v>0</v>
      </c>
      <c r="AL244" t="str">
        <f t="shared" si="25"/>
        <v/>
      </c>
      <c r="AM244" s="1">
        <f>SUMIFS(Table7[Total 
Paid],Table7[Sale - Product Name],'POD Inventory Sum'!$O244,Table7[Product Type2],'POD Inventory Sum'!$AK$5)</f>
        <v>0</v>
      </c>
    </row>
    <row r="245" spans="5:39" x14ac:dyDescent="0.25">
      <c r="E245" s="4"/>
      <c r="O245" s="70"/>
      <c r="P245" s="7"/>
      <c r="Q245" s="30">
        <f>SUMIFS(Table1913[Quantity],Table1913[Product Name],'POD Inventory Sum'!$O245)</f>
        <v>0</v>
      </c>
      <c r="S245" s="1">
        <f>SUMIFS(Table1913[Total Cost],Table1913[Product Name],'POD Inventory Sum'!$O245)</f>
        <v>0</v>
      </c>
      <c r="T245" s="7"/>
      <c r="U245" s="1">
        <f>SUMIFS(Table1913[Quantity Purchased],Table1913[Product Name],'POD Inventory Sum'!$O245)</f>
        <v>0</v>
      </c>
      <c r="W245" s="1">
        <f>SUMIFS(Table1913[Total Purchase
Cost],Table1913[Product Name],'POD Inventory Sum'!$O245)</f>
        <v>0</v>
      </c>
      <c r="X245" s="7"/>
      <c r="Y245" s="61">
        <f t="shared" si="22"/>
        <v>0</v>
      </c>
      <c r="AA245" s="61">
        <f t="shared" si="23"/>
        <v>0</v>
      </c>
      <c r="AB245" s="7"/>
      <c r="AC245" s="1">
        <f>SUMIFS(Table7[Quantity of 
Product Sold],Table7[Sale - Product Name],'POD Inventory Sum'!$O245,Table7[Product Type2],'POD Inventory Sum'!$AC$5)</f>
        <v>0</v>
      </c>
      <c r="AE245" s="1">
        <f>SUMIFS(Table7[Total Cost of
Goods Sold],Table7[Sale - Product Name],'POD Inventory Sum'!$O245,Table7[Product Type2],'POD Inventory Sum'!$AC$5)</f>
        <v>0</v>
      </c>
      <c r="AF245" s="7"/>
      <c r="AG245" s="1">
        <f>SUMIFS(Table17[Quantity2],Table17[Product Name],'POD Inventory Sum'!$O245,Table17[Product Type2],'POD Inventory Sum'!$AG$5)</f>
        <v>0</v>
      </c>
      <c r="AH245" t="str">
        <f t="shared" si="24"/>
        <v/>
      </c>
      <c r="AI245" s="1">
        <f>SUMIFS(Table17[Total out of Inventory],Table17[Product Name],'POD Inventory Sum'!$O245,Table17[Product Type2],'POD Inventory Sum'!$AG$5)</f>
        <v>0</v>
      </c>
      <c r="AJ245" s="7"/>
      <c r="AK245" s="1">
        <f>SUMIFS(Table7[Quantity
 Sold],Table7[Sale - Product Name],'POD Inventory Sum'!$O245,Table7[Product Type2],'POD Inventory Sum'!$AK$5)</f>
        <v>0</v>
      </c>
      <c r="AL245" t="str">
        <f t="shared" si="25"/>
        <v/>
      </c>
      <c r="AM245" s="1">
        <f>SUMIFS(Table7[Total 
Paid],Table7[Sale - Product Name],'POD Inventory Sum'!$O245,Table7[Product Type2],'POD Inventory Sum'!$AK$5)</f>
        <v>0</v>
      </c>
    </row>
    <row r="246" spans="5:39" x14ac:dyDescent="0.25">
      <c r="E246" s="4"/>
      <c r="O246" s="70"/>
      <c r="P246" s="7"/>
      <c r="Q246" s="30">
        <f>SUMIFS(Table1913[Quantity],Table1913[Product Name],'POD Inventory Sum'!$O246)</f>
        <v>0</v>
      </c>
      <c r="S246" s="1">
        <f>SUMIFS(Table1913[Total Cost],Table1913[Product Name],'POD Inventory Sum'!$O246)</f>
        <v>0</v>
      </c>
      <c r="T246" s="7"/>
      <c r="U246" s="1">
        <f>SUMIFS(Table1913[Quantity Purchased],Table1913[Product Name],'POD Inventory Sum'!$O246)</f>
        <v>0</v>
      </c>
      <c r="W246" s="1">
        <f>SUMIFS(Table1913[Total Purchase
Cost],Table1913[Product Name],'POD Inventory Sum'!$O246)</f>
        <v>0</v>
      </c>
      <c r="X246" s="7"/>
      <c r="Y246" s="61">
        <f t="shared" si="22"/>
        <v>0</v>
      </c>
      <c r="AA246" s="61">
        <f t="shared" si="23"/>
        <v>0</v>
      </c>
      <c r="AB246" s="7"/>
      <c r="AC246" s="1">
        <f>SUMIFS(Table7[Quantity of 
Product Sold],Table7[Sale - Product Name],'POD Inventory Sum'!$O246,Table7[Product Type2],'POD Inventory Sum'!$AC$5)</f>
        <v>0</v>
      </c>
      <c r="AE246" s="1">
        <f>SUMIFS(Table7[Total Cost of
Goods Sold],Table7[Sale - Product Name],'POD Inventory Sum'!$O246,Table7[Product Type2],'POD Inventory Sum'!$AC$5)</f>
        <v>0</v>
      </c>
      <c r="AF246" s="7"/>
      <c r="AG246" s="1">
        <f>SUMIFS(Table17[Quantity2],Table17[Product Name],'POD Inventory Sum'!$O246,Table17[Product Type2],'POD Inventory Sum'!$AG$5)</f>
        <v>0</v>
      </c>
      <c r="AH246" t="str">
        <f t="shared" si="24"/>
        <v/>
      </c>
      <c r="AI246" s="1">
        <f>SUMIFS(Table17[Total out of Inventory],Table17[Product Name],'POD Inventory Sum'!$O246,Table17[Product Type2],'POD Inventory Sum'!$AG$5)</f>
        <v>0</v>
      </c>
      <c r="AJ246" s="7"/>
      <c r="AK246" s="1">
        <f>SUMIFS(Table7[Quantity
 Sold],Table7[Sale - Product Name],'POD Inventory Sum'!$O246,Table7[Product Type2],'POD Inventory Sum'!$AK$5)</f>
        <v>0</v>
      </c>
      <c r="AL246" t="str">
        <f t="shared" si="25"/>
        <v/>
      </c>
      <c r="AM246" s="1">
        <f>SUMIFS(Table7[Total 
Paid],Table7[Sale - Product Name],'POD Inventory Sum'!$O246,Table7[Product Type2],'POD Inventory Sum'!$AK$5)</f>
        <v>0</v>
      </c>
    </row>
    <row r="247" spans="5:39" x14ac:dyDescent="0.25">
      <c r="E247" s="4"/>
      <c r="O247" s="70"/>
      <c r="P247" s="7"/>
      <c r="Q247" s="30">
        <f>SUMIFS(Table1913[Quantity],Table1913[Product Name],'POD Inventory Sum'!$O247)</f>
        <v>0</v>
      </c>
      <c r="S247" s="1">
        <f>SUMIFS(Table1913[Total Cost],Table1913[Product Name],'POD Inventory Sum'!$O247)</f>
        <v>0</v>
      </c>
      <c r="T247" s="7"/>
      <c r="U247" s="1">
        <f>SUMIFS(Table1913[Quantity Purchased],Table1913[Product Name],'POD Inventory Sum'!$O247)</f>
        <v>0</v>
      </c>
      <c r="W247" s="1">
        <f>SUMIFS(Table1913[Total Purchase
Cost],Table1913[Product Name],'POD Inventory Sum'!$O247)</f>
        <v>0</v>
      </c>
      <c r="X247" s="7"/>
      <c r="Y247" s="61">
        <f t="shared" si="22"/>
        <v>0</v>
      </c>
      <c r="AA247" s="61">
        <f t="shared" si="23"/>
        <v>0</v>
      </c>
      <c r="AB247" s="7"/>
      <c r="AC247" s="1">
        <f>SUMIFS(Table7[Quantity of 
Product Sold],Table7[Sale - Product Name],'POD Inventory Sum'!$O247,Table7[Product Type2],'POD Inventory Sum'!$AC$5)</f>
        <v>0</v>
      </c>
      <c r="AE247" s="1">
        <f>SUMIFS(Table7[Total Cost of
Goods Sold],Table7[Sale - Product Name],'POD Inventory Sum'!$O247,Table7[Product Type2],'POD Inventory Sum'!$AC$5)</f>
        <v>0</v>
      </c>
      <c r="AF247" s="7"/>
      <c r="AG247" s="1">
        <f>SUMIFS(Table17[Quantity2],Table17[Product Name],'POD Inventory Sum'!$O247,Table17[Product Type2],'POD Inventory Sum'!$AG$5)</f>
        <v>0</v>
      </c>
      <c r="AH247" t="str">
        <f t="shared" si="24"/>
        <v/>
      </c>
      <c r="AI247" s="1">
        <f>SUMIFS(Table17[Total out of Inventory],Table17[Product Name],'POD Inventory Sum'!$O247,Table17[Product Type2],'POD Inventory Sum'!$AG$5)</f>
        <v>0</v>
      </c>
      <c r="AJ247" s="7"/>
      <c r="AK247" s="1">
        <f>SUMIFS(Table7[Quantity
 Sold],Table7[Sale - Product Name],'POD Inventory Sum'!$O247,Table7[Product Type2],'POD Inventory Sum'!$AK$5)</f>
        <v>0</v>
      </c>
      <c r="AL247" t="str">
        <f t="shared" si="25"/>
        <v/>
      </c>
      <c r="AM247" s="1">
        <f>SUMIFS(Table7[Total 
Paid],Table7[Sale - Product Name],'POD Inventory Sum'!$O247,Table7[Product Type2],'POD Inventory Sum'!$AK$5)</f>
        <v>0</v>
      </c>
    </row>
    <row r="248" spans="5:39" x14ac:dyDescent="0.25">
      <c r="O248" s="70"/>
      <c r="P248" s="7"/>
      <c r="Q248" s="30">
        <f>SUMIFS(Table1913[Quantity],Table1913[Product Name],'POD Inventory Sum'!$O248)</f>
        <v>0</v>
      </c>
      <c r="S248" s="1">
        <f>SUMIFS(Table1913[Total Cost],Table1913[Product Name],'POD Inventory Sum'!$O248)</f>
        <v>0</v>
      </c>
      <c r="T248" s="7"/>
      <c r="U248" s="1">
        <f>SUMIFS(Table1913[Quantity Purchased],Table1913[Product Name],'POD Inventory Sum'!$O248)</f>
        <v>0</v>
      </c>
      <c r="W248" s="1">
        <f>SUMIFS(Table1913[Total Purchase
Cost],Table1913[Product Name],'POD Inventory Sum'!$O248)</f>
        <v>0</v>
      </c>
      <c r="X248" s="7"/>
      <c r="Y248" s="61">
        <f t="shared" si="22"/>
        <v>0</v>
      </c>
      <c r="AA248" s="61">
        <f t="shared" si="23"/>
        <v>0</v>
      </c>
      <c r="AB248" s="7"/>
      <c r="AC248" s="1">
        <f>SUMIFS(Table7[Quantity of 
Product Sold],Table7[Sale - Product Name],'POD Inventory Sum'!$O248,Table7[Product Type2],'POD Inventory Sum'!$AC$5)</f>
        <v>0</v>
      </c>
      <c r="AE248" s="1">
        <f>SUMIFS(Table7[Total Cost of
Goods Sold],Table7[Sale - Product Name],'POD Inventory Sum'!$O248,Table7[Product Type2],'POD Inventory Sum'!$AC$5)</f>
        <v>0</v>
      </c>
      <c r="AF248" s="7"/>
      <c r="AG248" s="1">
        <f>SUMIFS(Table17[Quantity2],Table17[Product Name],'POD Inventory Sum'!$O248,Table17[Product Type2],'POD Inventory Sum'!$AG$5)</f>
        <v>0</v>
      </c>
      <c r="AH248" t="str">
        <f t="shared" si="24"/>
        <v/>
      </c>
      <c r="AI248" s="1">
        <f>SUMIFS(Table17[Total out of Inventory],Table17[Product Name],'POD Inventory Sum'!$O248,Table17[Product Type2],'POD Inventory Sum'!$AG$5)</f>
        <v>0</v>
      </c>
      <c r="AJ248" s="7"/>
      <c r="AK248" s="1">
        <f>SUMIFS(Table7[Quantity
 Sold],Table7[Sale - Product Name],'POD Inventory Sum'!$O248,Table7[Product Type2],'POD Inventory Sum'!$AK$5)</f>
        <v>0</v>
      </c>
      <c r="AL248" t="str">
        <f t="shared" si="25"/>
        <v/>
      </c>
      <c r="AM248" s="1">
        <f>SUMIFS(Table7[Total 
Paid],Table7[Sale - Product Name],'POD Inventory Sum'!$O248,Table7[Product Type2],'POD Inventory Sum'!$AK$5)</f>
        <v>0</v>
      </c>
    </row>
    <row r="249" spans="5:39" x14ac:dyDescent="0.25">
      <c r="O249" s="70"/>
      <c r="P249" s="7"/>
      <c r="Q249" s="30">
        <f>SUMIFS(Table1913[Quantity],Table1913[Product Name],'POD Inventory Sum'!$O249)</f>
        <v>0</v>
      </c>
      <c r="S249" s="1">
        <f>SUMIFS(Table1913[Total Cost],Table1913[Product Name],'POD Inventory Sum'!$O249)</f>
        <v>0</v>
      </c>
      <c r="T249" s="7"/>
      <c r="U249" s="1">
        <f>SUMIFS(Table1913[Quantity Purchased],Table1913[Product Name],'POD Inventory Sum'!$O249)</f>
        <v>0</v>
      </c>
      <c r="W249" s="1">
        <f>SUMIFS(Table1913[Total Purchase
Cost],Table1913[Product Name],'POD Inventory Sum'!$O249)</f>
        <v>0</v>
      </c>
      <c r="X249" s="7"/>
      <c r="Y249" s="61">
        <f t="shared" si="22"/>
        <v>0</v>
      </c>
      <c r="AA249" s="61">
        <f t="shared" si="23"/>
        <v>0</v>
      </c>
      <c r="AB249" s="7"/>
      <c r="AC249" s="1">
        <f>SUMIFS(Table7[Quantity of 
Product Sold],Table7[Sale - Product Name],'POD Inventory Sum'!$O249,Table7[Product Type2],'POD Inventory Sum'!$AC$5)</f>
        <v>0</v>
      </c>
      <c r="AE249" s="1">
        <f>SUMIFS(Table7[Total Cost of
Goods Sold],Table7[Sale - Product Name],'POD Inventory Sum'!$O249,Table7[Product Type2],'POD Inventory Sum'!$AC$5)</f>
        <v>0</v>
      </c>
      <c r="AF249" s="7"/>
      <c r="AG249" s="1">
        <f>SUMIFS(Table17[Quantity2],Table17[Product Name],'POD Inventory Sum'!$O249,Table17[Product Type2],'POD Inventory Sum'!$AG$5)</f>
        <v>0</v>
      </c>
      <c r="AH249" t="str">
        <f t="shared" si="24"/>
        <v/>
      </c>
      <c r="AI249" s="1">
        <f>SUMIFS(Table17[Total out of Inventory],Table17[Product Name],'POD Inventory Sum'!$O249,Table17[Product Type2],'POD Inventory Sum'!$AG$5)</f>
        <v>0</v>
      </c>
      <c r="AJ249" s="7"/>
      <c r="AK249" s="1">
        <f>SUMIFS(Table7[Quantity
 Sold],Table7[Sale - Product Name],'POD Inventory Sum'!$O249,Table7[Product Type2],'POD Inventory Sum'!$AK$5)</f>
        <v>0</v>
      </c>
      <c r="AL249" t="str">
        <f t="shared" si="25"/>
        <v/>
      </c>
      <c r="AM249" s="1">
        <f>SUMIFS(Table7[Total 
Paid],Table7[Sale - Product Name],'POD Inventory Sum'!$O249,Table7[Product Type2],'POD Inventory Sum'!$AK$5)</f>
        <v>0</v>
      </c>
    </row>
    <row r="250" spans="5:39" x14ac:dyDescent="0.25">
      <c r="O250" s="70"/>
      <c r="P250" s="7"/>
      <c r="Q250" s="30">
        <f>SUMIFS(Table1913[Quantity],Table1913[Product Name],'POD Inventory Sum'!$O250)</f>
        <v>0</v>
      </c>
      <c r="S250" s="1">
        <f>SUMIFS(Table1913[Total Cost],Table1913[Product Name],'POD Inventory Sum'!$O250)</f>
        <v>0</v>
      </c>
      <c r="T250" s="7"/>
      <c r="U250" s="1">
        <f>SUMIFS(Table1913[Quantity Purchased],Table1913[Product Name],'POD Inventory Sum'!$O250)</f>
        <v>0</v>
      </c>
      <c r="W250" s="1">
        <f>SUMIFS(Table1913[Total Purchase
Cost],Table1913[Product Name],'POD Inventory Sum'!$O250)</f>
        <v>0</v>
      </c>
      <c r="X250" s="7"/>
      <c r="Y250" s="61">
        <f t="shared" si="22"/>
        <v>0</v>
      </c>
      <c r="AA250" s="61">
        <f t="shared" si="23"/>
        <v>0</v>
      </c>
      <c r="AB250" s="7"/>
      <c r="AC250" s="1">
        <f>SUMIFS(Table7[Quantity of 
Product Sold],Table7[Sale - Product Name],'POD Inventory Sum'!$O250,Table7[Product Type2],'POD Inventory Sum'!$AC$5)</f>
        <v>0</v>
      </c>
      <c r="AE250" s="1">
        <f>SUMIFS(Table7[Total Cost of
Goods Sold],Table7[Sale - Product Name],'POD Inventory Sum'!$O250,Table7[Product Type2],'POD Inventory Sum'!$AC$5)</f>
        <v>0</v>
      </c>
      <c r="AF250" s="7"/>
      <c r="AG250" s="1">
        <f>SUMIFS(Table17[Quantity2],Table17[Product Name],'POD Inventory Sum'!$O250,Table17[Product Type2],'POD Inventory Sum'!$AG$5)</f>
        <v>0</v>
      </c>
      <c r="AH250" t="str">
        <f t="shared" si="24"/>
        <v/>
      </c>
      <c r="AI250" s="1">
        <f>SUMIFS(Table17[Total out of Inventory],Table17[Product Name],'POD Inventory Sum'!$O250,Table17[Product Type2],'POD Inventory Sum'!$AG$5)</f>
        <v>0</v>
      </c>
      <c r="AJ250" s="7"/>
      <c r="AK250" s="1">
        <f>SUMIFS(Table7[Quantity
 Sold],Table7[Sale - Product Name],'POD Inventory Sum'!$O250,Table7[Product Type2],'POD Inventory Sum'!$AK$5)</f>
        <v>0</v>
      </c>
      <c r="AL250" t="str">
        <f t="shared" si="25"/>
        <v/>
      </c>
      <c r="AM250" s="1">
        <f>SUMIFS(Table7[Total 
Paid],Table7[Sale - Product Name],'POD Inventory Sum'!$O250,Table7[Product Type2],'POD Inventory Sum'!$AK$5)</f>
        <v>0</v>
      </c>
    </row>
    <row r="251" spans="5:39" x14ac:dyDescent="0.25">
      <c r="O251" s="70"/>
      <c r="P251" s="7"/>
      <c r="Q251" s="30">
        <f>SUMIFS(Table1913[Quantity],Table1913[Product Name],'POD Inventory Sum'!$O251)</f>
        <v>0</v>
      </c>
      <c r="S251" s="1">
        <f>SUMIFS(Table1913[Total Cost],Table1913[Product Name],'POD Inventory Sum'!$O251)</f>
        <v>0</v>
      </c>
      <c r="T251" s="7"/>
      <c r="U251" s="1">
        <f>SUMIFS(Table1913[Quantity Purchased],Table1913[Product Name],'POD Inventory Sum'!$O251)</f>
        <v>0</v>
      </c>
      <c r="W251" s="1">
        <f>SUMIFS(Table1913[Total Purchase
Cost],Table1913[Product Name],'POD Inventory Sum'!$O251)</f>
        <v>0</v>
      </c>
      <c r="X251" s="7"/>
      <c r="Y251" s="61">
        <f t="shared" si="22"/>
        <v>0</v>
      </c>
      <c r="AA251" s="61">
        <f t="shared" si="23"/>
        <v>0</v>
      </c>
      <c r="AB251" s="7"/>
      <c r="AC251" s="1">
        <f>SUMIFS(Table7[Quantity of 
Product Sold],Table7[Sale - Product Name],'POD Inventory Sum'!$O251,Table7[Product Type2],'POD Inventory Sum'!$AC$5)</f>
        <v>0</v>
      </c>
      <c r="AE251" s="1">
        <f>SUMIFS(Table7[Total Cost of
Goods Sold],Table7[Sale - Product Name],'POD Inventory Sum'!$O251,Table7[Product Type2],'POD Inventory Sum'!$AC$5)</f>
        <v>0</v>
      </c>
      <c r="AF251" s="7"/>
      <c r="AG251" s="1">
        <f>SUMIFS(Table17[Quantity2],Table17[Product Name],'POD Inventory Sum'!$O251,Table17[Product Type2],'POD Inventory Sum'!$AG$5)</f>
        <v>0</v>
      </c>
      <c r="AH251" t="str">
        <f t="shared" si="24"/>
        <v/>
      </c>
      <c r="AI251" s="1">
        <f>SUMIFS(Table17[Total out of Inventory],Table17[Product Name],'POD Inventory Sum'!$O251,Table17[Product Type2],'POD Inventory Sum'!$AG$5)</f>
        <v>0</v>
      </c>
      <c r="AJ251" s="7"/>
      <c r="AK251" s="1">
        <f>SUMIFS(Table7[Quantity
 Sold],Table7[Sale - Product Name],'POD Inventory Sum'!$O251,Table7[Product Type2],'POD Inventory Sum'!$AK$5)</f>
        <v>0</v>
      </c>
      <c r="AL251" t="str">
        <f t="shared" si="25"/>
        <v/>
      </c>
      <c r="AM251" s="1">
        <f>SUMIFS(Table7[Total 
Paid],Table7[Sale - Product Name],'POD Inventory Sum'!$O251,Table7[Product Type2],'POD Inventory Sum'!$AK$5)</f>
        <v>0</v>
      </c>
    </row>
    <row r="252" spans="5:39" x14ac:dyDescent="0.25">
      <c r="O252" s="70"/>
      <c r="P252" s="7"/>
      <c r="Q252" s="30">
        <f>SUMIFS(Table1913[Quantity],Table1913[Product Name],'POD Inventory Sum'!$O252)</f>
        <v>0</v>
      </c>
      <c r="S252" s="1">
        <f>SUMIFS(Table1913[Total Cost],Table1913[Product Name],'POD Inventory Sum'!$O252)</f>
        <v>0</v>
      </c>
      <c r="T252" s="7"/>
      <c r="U252" s="1">
        <f>SUMIFS(Table1913[Quantity Purchased],Table1913[Product Name],'POD Inventory Sum'!$O252)</f>
        <v>0</v>
      </c>
      <c r="W252" s="1">
        <f>SUMIFS(Table1913[Total Purchase
Cost],Table1913[Product Name],'POD Inventory Sum'!$O252)</f>
        <v>0</v>
      </c>
      <c r="X252" s="7"/>
      <c r="Y252" s="61">
        <f t="shared" si="22"/>
        <v>0</v>
      </c>
      <c r="AA252" s="61">
        <f t="shared" si="23"/>
        <v>0</v>
      </c>
      <c r="AB252" s="7"/>
      <c r="AC252" s="1">
        <f>SUMIFS(Table7[Quantity of 
Product Sold],Table7[Sale - Product Name],'POD Inventory Sum'!$O252,Table7[Product Type2],'POD Inventory Sum'!$AC$5)</f>
        <v>0</v>
      </c>
      <c r="AE252" s="1">
        <f>SUMIFS(Table7[Total Cost of
Goods Sold],Table7[Sale - Product Name],'POD Inventory Sum'!$O252,Table7[Product Type2],'POD Inventory Sum'!$AC$5)</f>
        <v>0</v>
      </c>
      <c r="AF252" s="7"/>
      <c r="AG252" s="1">
        <f>SUMIFS(Table17[Quantity2],Table17[Product Name],'POD Inventory Sum'!$O252,Table17[Product Type2],'POD Inventory Sum'!$AG$5)</f>
        <v>0</v>
      </c>
      <c r="AH252" t="str">
        <f t="shared" si="24"/>
        <v/>
      </c>
      <c r="AI252" s="1">
        <f>SUMIFS(Table17[Total out of Inventory],Table17[Product Name],'POD Inventory Sum'!$O252,Table17[Product Type2],'POD Inventory Sum'!$AG$5)</f>
        <v>0</v>
      </c>
      <c r="AJ252" s="7"/>
      <c r="AK252" s="1">
        <f>SUMIFS(Table7[Quantity
 Sold],Table7[Sale - Product Name],'POD Inventory Sum'!$O252,Table7[Product Type2],'POD Inventory Sum'!$AK$5)</f>
        <v>0</v>
      </c>
      <c r="AL252" t="str">
        <f t="shared" si="25"/>
        <v/>
      </c>
      <c r="AM252" s="1">
        <f>SUMIFS(Table7[Total 
Paid],Table7[Sale - Product Name],'POD Inventory Sum'!$O252,Table7[Product Type2],'POD Inventory Sum'!$AK$5)</f>
        <v>0</v>
      </c>
    </row>
    <row r="253" spans="5:39" x14ac:dyDescent="0.25">
      <c r="O253" s="70"/>
      <c r="P253" s="7"/>
      <c r="Q253" s="30">
        <f>SUMIFS(Table1913[Quantity],Table1913[Product Name],'POD Inventory Sum'!$O253)</f>
        <v>0</v>
      </c>
      <c r="S253" s="1">
        <f>SUMIFS(Table1913[Total Cost],Table1913[Product Name],'POD Inventory Sum'!$O253)</f>
        <v>0</v>
      </c>
      <c r="T253" s="7"/>
      <c r="U253" s="1">
        <f>SUMIFS(Table1913[Quantity Purchased],Table1913[Product Name],'POD Inventory Sum'!$O253)</f>
        <v>0</v>
      </c>
      <c r="W253" s="1">
        <f>SUMIFS(Table1913[Total Purchase
Cost],Table1913[Product Name],'POD Inventory Sum'!$O253)</f>
        <v>0</v>
      </c>
      <c r="X253" s="7"/>
      <c r="Y253" s="61">
        <f t="shared" si="22"/>
        <v>0</v>
      </c>
      <c r="AA253" s="61">
        <f t="shared" si="23"/>
        <v>0</v>
      </c>
      <c r="AB253" s="7"/>
      <c r="AC253" s="1">
        <f>SUMIFS(Table7[Quantity of 
Product Sold],Table7[Sale - Product Name],'POD Inventory Sum'!$O253,Table7[Product Type2],'POD Inventory Sum'!$AC$5)</f>
        <v>0</v>
      </c>
      <c r="AE253" s="1">
        <f>SUMIFS(Table7[Total Cost of
Goods Sold],Table7[Sale - Product Name],'POD Inventory Sum'!$O253,Table7[Product Type2],'POD Inventory Sum'!$AC$5)</f>
        <v>0</v>
      </c>
      <c r="AF253" s="7"/>
      <c r="AG253" s="1">
        <f>SUMIFS(Table17[Quantity2],Table17[Product Name],'POD Inventory Sum'!$O253,Table17[Product Type2],'POD Inventory Sum'!$AG$5)</f>
        <v>0</v>
      </c>
      <c r="AH253" t="str">
        <f t="shared" si="24"/>
        <v/>
      </c>
      <c r="AI253" s="1">
        <f>SUMIFS(Table17[Total out of Inventory],Table17[Product Name],'POD Inventory Sum'!$O253,Table17[Product Type2],'POD Inventory Sum'!$AG$5)</f>
        <v>0</v>
      </c>
      <c r="AJ253" s="7"/>
      <c r="AK253" s="1">
        <f>SUMIFS(Table7[Quantity
 Sold],Table7[Sale - Product Name],'POD Inventory Sum'!$O253,Table7[Product Type2],'POD Inventory Sum'!$AK$5)</f>
        <v>0</v>
      </c>
      <c r="AL253" t="str">
        <f t="shared" si="25"/>
        <v/>
      </c>
      <c r="AM253" s="1">
        <f>SUMIFS(Table7[Total 
Paid],Table7[Sale - Product Name],'POD Inventory Sum'!$O253,Table7[Product Type2],'POD Inventory Sum'!$AK$5)</f>
        <v>0</v>
      </c>
    </row>
    <row r="254" spans="5:39" x14ac:dyDescent="0.25">
      <c r="O254" s="70"/>
      <c r="P254" s="7"/>
      <c r="Q254" s="30">
        <f>SUMIFS(Table1913[Quantity],Table1913[Product Name],'POD Inventory Sum'!$O254)</f>
        <v>0</v>
      </c>
      <c r="S254" s="1">
        <f>SUMIFS(Table1913[Total Cost],Table1913[Product Name],'POD Inventory Sum'!$O254)</f>
        <v>0</v>
      </c>
      <c r="T254" s="7"/>
      <c r="U254" s="1">
        <f>SUMIFS(Table1913[Quantity Purchased],Table1913[Product Name],'POD Inventory Sum'!$O254)</f>
        <v>0</v>
      </c>
      <c r="W254" s="1">
        <f>SUMIFS(Table1913[Total Purchase
Cost],Table1913[Product Name],'POD Inventory Sum'!$O254)</f>
        <v>0</v>
      </c>
      <c r="X254" s="7"/>
      <c r="Y254" s="61">
        <f t="shared" si="22"/>
        <v>0</v>
      </c>
      <c r="AA254" s="61">
        <f t="shared" si="23"/>
        <v>0</v>
      </c>
      <c r="AB254" s="7"/>
      <c r="AC254" s="1">
        <f>SUMIFS(Table7[Quantity of 
Product Sold],Table7[Sale - Product Name],'POD Inventory Sum'!$O254,Table7[Product Type2],'POD Inventory Sum'!$AC$5)</f>
        <v>0</v>
      </c>
      <c r="AE254" s="1">
        <f>SUMIFS(Table7[Total Cost of
Goods Sold],Table7[Sale - Product Name],'POD Inventory Sum'!$O254,Table7[Product Type2],'POD Inventory Sum'!$AC$5)</f>
        <v>0</v>
      </c>
      <c r="AF254" s="7"/>
      <c r="AG254" s="1">
        <f>SUMIFS(Table17[Quantity2],Table17[Product Name],'POD Inventory Sum'!$O254,Table17[Product Type2],'POD Inventory Sum'!$AG$5)</f>
        <v>0</v>
      </c>
      <c r="AH254" t="str">
        <f t="shared" si="24"/>
        <v/>
      </c>
      <c r="AI254" s="1">
        <f>SUMIFS(Table17[Total out of Inventory],Table17[Product Name],'POD Inventory Sum'!$O254,Table17[Product Type2],'POD Inventory Sum'!$AG$5)</f>
        <v>0</v>
      </c>
      <c r="AJ254" s="7"/>
      <c r="AK254" s="1">
        <f>SUMIFS(Table7[Quantity
 Sold],Table7[Sale - Product Name],'POD Inventory Sum'!$O254,Table7[Product Type2],'POD Inventory Sum'!$AK$5)</f>
        <v>0</v>
      </c>
      <c r="AL254" t="str">
        <f t="shared" si="25"/>
        <v/>
      </c>
      <c r="AM254" s="1">
        <f>SUMIFS(Table7[Total 
Paid],Table7[Sale - Product Name],'POD Inventory Sum'!$O254,Table7[Product Type2],'POD Inventory Sum'!$AK$5)</f>
        <v>0</v>
      </c>
    </row>
    <row r="255" spans="5:39" x14ac:dyDescent="0.25">
      <c r="O255" s="70"/>
      <c r="P255" s="7"/>
      <c r="Q255" s="30">
        <f>SUMIFS(Table1913[Quantity],Table1913[Product Name],'POD Inventory Sum'!$O255)</f>
        <v>0</v>
      </c>
      <c r="S255" s="1">
        <f>SUMIFS(Table1913[Total Cost],Table1913[Product Name],'POD Inventory Sum'!$O255)</f>
        <v>0</v>
      </c>
      <c r="T255" s="7"/>
      <c r="U255" s="1">
        <f>SUMIFS(Table1913[Quantity Purchased],Table1913[Product Name],'POD Inventory Sum'!$O255)</f>
        <v>0</v>
      </c>
      <c r="W255" s="1">
        <f>SUMIFS(Table1913[Total Purchase
Cost],Table1913[Product Name],'POD Inventory Sum'!$O255)</f>
        <v>0</v>
      </c>
      <c r="X255" s="7"/>
      <c r="Y255" s="61">
        <f t="shared" si="22"/>
        <v>0</v>
      </c>
      <c r="AA255" s="61">
        <f t="shared" si="23"/>
        <v>0</v>
      </c>
      <c r="AB255" s="7"/>
      <c r="AC255" s="1">
        <f>SUMIFS(Table7[Quantity of 
Product Sold],Table7[Sale - Product Name],'POD Inventory Sum'!$O255,Table7[Product Type2],'POD Inventory Sum'!$AC$5)</f>
        <v>0</v>
      </c>
      <c r="AE255" s="1">
        <f>SUMIFS(Table7[Total Cost of
Goods Sold],Table7[Sale - Product Name],'POD Inventory Sum'!$O255,Table7[Product Type2],'POD Inventory Sum'!$AC$5)</f>
        <v>0</v>
      </c>
      <c r="AF255" s="7"/>
      <c r="AG255" s="1">
        <f>SUMIFS(Table17[Quantity2],Table17[Product Name],'POD Inventory Sum'!$O255,Table17[Product Type2],'POD Inventory Sum'!$AG$5)</f>
        <v>0</v>
      </c>
      <c r="AH255" t="str">
        <f t="shared" si="24"/>
        <v/>
      </c>
      <c r="AI255" s="1">
        <f>SUMIFS(Table17[Total out of Inventory],Table17[Product Name],'POD Inventory Sum'!$O255,Table17[Product Type2],'POD Inventory Sum'!$AG$5)</f>
        <v>0</v>
      </c>
      <c r="AJ255" s="7"/>
      <c r="AK255" s="1">
        <f>SUMIFS(Table7[Quantity
 Sold],Table7[Sale - Product Name],'POD Inventory Sum'!$O255,Table7[Product Type2],'POD Inventory Sum'!$AK$5)</f>
        <v>0</v>
      </c>
      <c r="AL255" t="str">
        <f t="shared" si="25"/>
        <v/>
      </c>
      <c r="AM255" s="1">
        <f>SUMIFS(Table7[Total 
Paid],Table7[Sale - Product Name],'POD Inventory Sum'!$O255,Table7[Product Type2],'POD Inventory Sum'!$AK$5)</f>
        <v>0</v>
      </c>
    </row>
    <row r="256" spans="5:39" x14ac:dyDescent="0.25">
      <c r="O256" s="70"/>
      <c r="P256" s="7"/>
      <c r="Q256" s="30">
        <f>SUMIFS(Table1913[Quantity],Table1913[Product Name],'POD Inventory Sum'!$O256)</f>
        <v>0</v>
      </c>
      <c r="S256" s="1">
        <f>SUMIFS(Table1913[Total Cost],Table1913[Product Name],'POD Inventory Sum'!$O256)</f>
        <v>0</v>
      </c>
      <c r="T256" s="7"/>
      <c r="U256" s="1">
        <f>SUMIFS(Table1913[Quantity Purchased],Table1913[Product Name],'POD Inventory Sum'!$O256)</f>
        <v>0</v>
      </c>
      <c r="W256" s="1">
        <f>SUMIFS(Table1913[Total Purchase
Cost],Table1913[Product Name],'POD Inventory Sum'!$O256)</f>
        <v>0</v>
      </c>
      <c r="X256" s="7"/>
      <c r="Y256" s="61">
        <f t="shared" si="22"/>
        <v>0</v>
      </c>
      <c r="AA256" s="61">
        <f t="shared" si="23"/>
        <v>0</v>
      </c>
      <c r="AB256" s="7"/>
      <c r="AC256" s="1">
        <f>SUMIFS(Table7[Quantity of 
Product Sold],Table7[Sale - Product Name],'POD Inventory Sum'!$O256,Table7[Product Type2],'POD Inventory Sum'!$AC$5)</f>
        <v>0</v>
      </c>
      <c r="AE256" s="1">
        <f>SUMIFS(Table7[Total Cost of
Goods Sold],Table7[Sale - Product Name],'POD Inventory Sum'!$O256,Table7[Product Type2],'POD Inventory Sum'!$AC$5)</f>
        <v>0</v>
      </c>
      <c r="AF256" s="7"/>
      <c r="AG256" s="1">
        <f>SUMIFS(Table17[Quantity2],Table17[Product Name],'POD Inventory Sum'!$O256,Table17[Product Type2],'POD Inventory Sum'!$AG$5)</f>
        <v>0</v>
      </c>
      <c r="AH256" t="str">
        <f t="shared" si="24"/>
        <v/>
      </c>
      <c r="AI256" s="1">
        <f>SUMIFS(Table17[Total out of Inventory],Table17[Product Name],'POD Inventory Sum'!$O256,Table17[Product Type2],'POD Inventory Sum'!$AG$5)</f>
        <v>0</v>
      </c>
      <c r="AJ256" s="7"/>
      <c r="AK256" s="1">
        <f>SUMIFS(Table7[Quantity
 Sold],Table7[Sale - Product Name],'POD Inventory Sum'!$O256,Table7[Product Type2],'POD Inventory Sum'!$AK$5)</f>
        <v>0</v>
      </c>
      <c r="AL256" t="str">
        <f t="shared" si="25"/>
        <v/>
      </c>
      <c r="AM256" s="1">
        <f>SUMIFS(Table7[Total 
Paid],Table7[Sale - Product Name],'POD Inventory Sum'!$O256,Table7[Product Type2],'POD Inventory Sum'!$AK$5)</f>
        <v>0</v>
      </c>
    </row>
    <row r="257" spans="15:39" x14ac:dyDescent="0.25">
      <c r="O257" s="70"/>
      <c r="P257" s="7"/>
      <c r="Q257" s="30">
        <f>SUMIFS(Table1913[Quantity],Table1913[Product Name],'POD Inventory Sum'!$O257)</f>
        <v>0</v>
      </c>
      <c r="S257" s="1">
        <f>SUMIFS(Table1913[Total Cost],Table1913[Product Name],'POD Inventory Sum'!$O257)</f>
        <v>0</v>
      </c>
      <c r="T257" s="7"/>
      <c r="U257" s="1">
        <f>SUMIFS(Table1913[Quantity Purchased],Table1913[Product Name],'POD Inventory Sum'!$O257)</f>
        <v>0</v>
      </c>
      <c r="W257" s="1">
        <f>SUMIFS(Table1913[Total Purchase
Cost],Table1913[Product Name],'POD Inventory Sum'!$O257)</f>
        <v>0</v>
      </c>
      <c r="X257" s="7"/>
      <c r="Y257" s="61">
        <f t="shared" si="22"/>
        <v>0</v>
      </c>
      <c r="AA257" s="61">
        <f t="shared" si="23"/>
        <v>0</v>
      </c>
      <c r="AB257" s="7"/>
      <c r="AC257" s="1">
        <f>SUMIFS(Table7[Quantity of 
Product Sold],Table7[Sale - Product Name],'POD Inventory Sum'!$O257,Table7[Product Type2],'POD Inventory Sum'!$AC$5)</f>
        <v>0</v>
      </c>
      <c r="AE257" s="1">
        <f>SUMIFS(Table7[Total Cost of
Goods Sold],Table7[Sale - Product Name],'POD Inventory Sum'!$O257,Table7[Product Type2],'POD Inventory Sum'!$AC$5)</f>
        <v>0</v>
      </c>
      <c r="AF257" s="7"/>
      <c r="AG257" s="1">
        <f>SUMIFS(Table17[Quantity2],Table17[Product Name],'POD Inventory Sum'!$O257,Table17[Product Type2],'POD Inventory Sum'!$AG$5)</f>
        <v>0</v>
      </c>
      <c r="AH257" t="str">
        <f t="shared" si="24"/>
        <v/>
      </c>
      <c r="AI257" s="1">
        <f>SUMIFS(Table17[Total out of Inventory],Table17[Product Name],'POD Inventory Sum'!$O257,Table17[Product Type2],'POD Inventory Sum'!$AG$5)</f>
        <v>0</v>
      </c>
      <c r="AJ257" s="7"/>
      <c r="AK257" s="1">
        <f>SUMIFS(Table7[Quantity
 Sold],Table7[Sale - Product Name],'POD Inventory Sum'!$O257,Table7[Product Type2],'POD Inventory Sum'!$AK$5)</f>
        <v>0</v>
      </c>
      <c r="AL257" t="str">
        <f t="shared" si="25"/>
        <v/>
      </c>
      <c r="AM257" s="1">
        <f>SUMIFS(Table7[Total 
Paid],Table7[Sale - Product Name],'POD Inventory Sum'!$O257,Table7[Product Type2],'POD Inventory Sum'!$AK$5)</f>
        <v>0</v>
      </c>
    </row>
    <row r="258" spans="15:39" x14ac:dyDescent="0.25">
      <c r="O258" s="70"/>
      <c r="P258" s="7"/>
      <c r="Q258" s="30">
        <f>SUMIFS(Table1913[Quantity],Table1913[Product Name],'POD Inventory Sum'!$O258)</f>
        <v>0</v>
      </c>
      <c r="S258" s="1">
        <f>SUMIFS(Table1913[Total Cost],Table1913[Product Name],'POD Inventory Sum'!$O258)</f>
        <v>0</v>
      </c>
      <c r="T258" s="7"/>
      <c r="U258" s="1">
        <f>SUMIFS(Table1913[Quantity Purchased],Table1913[Product Name],'POD Inventory Sum'!$O258)</f>
        <v>0</v>
      </c>
      <c r="W258" s="1">
        <f>SUMIFS(Table1913[Total Purchase
Cost],Table1913[Product Name],'POD Inventory Sum'!$O258)</f>
        <v>0</v>
      </c>
      <c r="X258" s="7"/>
      <c r="Y258" s="61">
        <f t="shared" si="22"/>
        <v>0</v>
      </c>
      <c r="AA258" s="61">
        <f t="shared" si="23"/>
        <v>0</v>
      </c>
      <c r="AB258" s="7"/>
      <c r="AC258" s="1">
        <f>SUMIFS(Table7[Quantity of 
Product Sold],Table7[Sale - Product Name],'POD Inventory Sum'!$O258,Table7[Product Type2],'POD Inventory Sum'!$AC$5)</f>
        <v>0</v>
      </c>
      <c r="AE258" s="1">
        <f>SUMIFS(Table7[Total Cost of
Goods Sold],Table7[Sale - Product Name],'POD Inventory Sum'!$O258,Table7[Product Type2],'POD Inventory Sum'!$AC$5)</f>
        <v>0</v>
      </c>
      <c r="AF258" s="7"/>
      <c r="AG258" s="1">
        <f>SUMIFS(Table17[Quantity2],Table17[Product Name],'POD Inventory Sum'!$O258,Table17[Product Type2],'POD Inventory Sum'!$AG$5)</f>
        <v>0</v>
      </c>
      <c r="AH258" t="str">
        <f t="shared" si="24"/>
        <v/>
      </c>
      <c r="AI258" s="1">
        <f>SUMIFS(Table17[Total out of Inventory],Table17[Product Name],'POD Inventory Sum'!$O258,Table17[Product Type2],'POD Inventory Sum'!$AG$5)</f>
        <v>0</v>
      </c>
      <c r="AJ258" s="7"/>
      <c r="AK258" s="1">
        <f>SUMIFS(Table7[Quantity
 Sold],Table7[Sale - Product Name],'POD Inventory Sum'!$O258,Table7[Product Type2],'POD Inventory Sum'!$AK$5)</f>
        <v>0</v>
      </c>
      <c r="AL258" t="str">
        <f t="shared" si="25"/>
        <v/>
      </c>
      <c r="AM258" s="1">
        <f>SUMIFS(Table7[Total 
Paid],Table7[Sale - Product Name],'POD Inventory Sum'!$O258,Table7[Product Type2],'POD Inventory Sum'!$AK$5)</f>
        <v>0</v>
      </c>
    </row>
    <row r="259" spans="15:39" x14ac:dyDescent="0.25">
      <c r="O259" s="70"/>
      <c r="P259" s="7"/>
      <c r="Q259" s="30">
        <f>SUMIFS(Table1913[Quantity],Table1913[Product Name],'POD Inventory Sum'!$O259)</f>
        <v>0</v>
      </c>
      <c r="S259" s="1">
        <f>SUMIFS(Table1913[Total Cost],Table1913[Product Name],'POD Inventory Sum'!$O259)</f>
        <v>0</v>
      </c>
      <c r="T259" s="7"/>
      <c r="U259" s="1">
        <f>SUMIFS(Table1913[Quantity Purchased],Table1913[Product Name],'POD Inventory Sum'!$O259)</f>
        <v>0</v>
      </c>
      <c r="W259" s="1">
        <f>SUMIFS(Table1913[Total Purchase
Cost],Table1913[Product Name],'POD Inventory Sum'!$O259)</f>
        <v>0</v>
      </c>
      <c r="X259" s="7"/>
      <c r="Y259" s="61">
        <f t="shared" si="22"/>
        <v>0</v>
      </c>
      <c r="AA259" s="61">
        <f t="shared" si="23"/>
        <v>0</v>
      </c>
      <c r="AB259" s="7"/>
      <c r="AC259" s="1">
        <f>SUMIFS(Table7[Quantity of 
Product Sold],Table7[Sale - Product Name],'POD Inventory Sum'!$O259,Table7[Product Type2],'POD Inventory Sum'!$AC$5)</f>
        <v>0</v>
      </c>
      <c r="AE259" s="1">
        <f>SUMIFS(Table7[Total Cost of
Goods Sold],Table7[Sale - Product Name],'POD Inventory Sum'!$O259,Table7[Product Type2],'POD Inventory Sum'!$AC$5)</f>
        <v>0</v>
      </c>
      <c r="AF259" s="7"/>
      <c r="AG259" s="1">
        <f>SUMIFS(Table17[Quantity2],Table17[Product Name],'POD Inventory Sum'!$O259,Table17[Product Type2],'POD Inventory Sum'!$AG$5)</f>
        <v>0</v>
      </c>
      <c r="AH259" t="str">
        <f t="shared" si="24"/>
        <v/>
      </c>
      <c r="AI259" s="1">
        <f>SUMIFS(Table17[Total out of Inventory],Table17[Product Name],'POD Inventory Sum'!$O259,Table17[Product Type2],'POD Inventory Sum'!$AG$5)</f>
        <v>0</v>
      </c>
      <c r="AJ259" s="7"/>
      <c r="AK259" s="1">
        <f>SUMIFS(Table7[Quantity
 Sold],Table7[Sale - Product Name],'POD Inventory Sum'!$O259,Table7[Product Type2],'POD Inventory Sum'!$AK$5)</f>
        <v>0</v>
      </c>
      <c r="AL259" t="str">
        <f t="shared" si="25"/>
        <v/>
      </c>
      <c r="AM259" s="1">
        <f>SUMIFS(Table7[Total 
Paid],Table7[Sale - Product Name],'POD Inventory Sum'!$O259,Table7[Product Type2],'POD Inventory Sum'!$AK$5)</f>
        <v>0</v>
      </c>
    </row>
    <row r="260" spans="15:39" x14ac:dyDescent="0.25">
      <c r="O260" s="70"/>
      <c r="P260" s="7"/>
      <c r="Q260" s="30">
        <f>SUMIFS(Table1913[Quantity],Table1913[Product Name],'POD Inventory Sum'!$O260)</f>
        <v>0</v>
      </c>
      <c r="S260" s="1">
        <f>SUMIFS(Table1913[Total Cost],Table1913[Product Name],'POD Inventory Sum'!$O260)</f>
        <v>0</v>
      </c>
      <c r="T260" s="7"/>
      <c r="U260" s="1">
        <f>SUMIFS(Table1913[Quantity Purchased],Table1913[Product Name],'POD Inventory Sum'!$O260)</f>
        <v>0</v>
      </c>
      <c r="W260" s="1">
        <f>SUMIFS(Table1913[Total Purchase
Cost],Table1913[Product Name],'POD Inventory Sum'!$O260)</f>
        <v>0</v>
      </c>
      <c r="X260" s="7"/>
      <c r="Y260" s="61">
        <f t="shared" si="22"/>
        <v>0</v>
      </c>
      <c r="AA260" s="61">
        <f t="shared" si="23"/>
        <v>0</v>
      </c>
      <c r="AB260" s="7"/>
      <c r="AC260" s="1">
        <f>SUMIFS(Table7[Quantity of 
Product Sold],Table7[Sale - Product Name],'POD Inventory Sum'!$O260,Table7[Product Type2],'POD Inventory Sum'!$AC$5)</f>
        <v>0</v>
      </c>
      <c r="AE260" s="1">
        <f>SUMIFS(Table7[Total Cost of
Goods Sold],Table7[Sale - Product Name],'POD Inventory Sum'!$O260,Table7[Product Type2],'POD Inventory Sum'!$AC$5)</f>
        <v>0</v>
      </c>
      <c r="AF260" s="7"/>
      <c r="AG260" s="1">
        <f>SUMIFS(Table17[Quantity2],Table17[Product Name],'POD Inventory Sum'!$O260,Table17[Product Type2],'POD Inventory Sum'!$AG$5)</f>
        <v>0</v>
      </c>
      <c r="AH260" t="str">
        <f t="shared" si="24"/>
        <v/>
      </c>
      <c r="AI260" s="1">
        <f>SUMIFS(Table17[Total out of Inventory],Table17[Product Name],'POD Inventory Sum'!$O260,Table17[Product Type2],'POD Inventory Sum'!$AG$5)</f>
        <v>0</v>
      </c>
      <c r="AJ260" s="7"/>
      <c r="AK260" s="1">
        <f>SUMIFS(Table7[Quantity
 Sold],Table7[Sale - Product Name],'POD Inventory Sum'!$O260,Table7[Product Type2],'POD Inventory Sum'!$AK$5)</f>
        <v>0</v>
      </c>
      <c r="AL260" t="str">
        <f t="shared" si="25"/>
        <v/>
      </c>
      <c r="AM260" s="1">
        <f>SUMIFS(Table7[Total 
Paid],Table7[Sale - Product Name],'POD Inventory Sum'!$O260,Table7[Product Type2],'POD Inventory Sum'!$AK$5)</f>
        <v>0</v>
      </c>
    </row>
    <row r="261" spans="15:39" x14ac:dyDescent="0.25">
      <c r="O261" s="70"/>
      <c r="P261" s="7"/>
      <c r="Q261" s="30">
        <f>SUMIFS(Table1913[Quantity],Table1913[Product Name],'POD Inventory Sum'!$O261)</f>
        <v>0</v>
      </c>
      <c r="S261" s="1">
        <f>SUMIFS(Table1913[Total Cost],Table1913[Product Name],'POD Inventory Sum'!$O261)</f>
        <v>0</v>
      </c>
      <c r="T261" s="7"/>
      <c r="U261" s="1">
        <f>SUMIFS(Table1913[Quantity Purchased],Table1913[Product Name],'POD Inventory Sum'!$O261)</f>
        <v>0</v>
      </c>
      <c r="W261" s="1">
        <f>SUMIFS(Table1913[Total Purchase
Cost],Table1913[Product Name],'POD Inventory Sum'!$O261)</f>
        <v>0</v>
      </c>
      <c r="X261" s="7"/>
      <c r="Y261" s="61">
        <f t="shared" si="22"/>
        <v>0</v>
      </c>
      <c r="AA261" s="61">
        <f t="shared" si="23"/>
        <v>0</v>
      </c>
      <c r="AB261" s="7"/>
      <c r="AC261" s="1">
        <f>SUMIFS(Table7[Quantity of 
Product Sold],Table7[Sale - Product Name],'POD Inventory Sum'!$O261,Table7[Product Type2],'POD Inventory Sum'!$AC$5)</f>
        <v>0</v>
      </c>
      <c r="AE261" s="1">
        <f>SUMIFS(Table7[Total Cost of
Goods Sold],Table7[Sale - Product Name],'POD Inventory Sum'!$O261,Table7[Product Type2],'POD Inventory Sum'!$AC$5)</f>
        <v>0</v>
      </c>
      <c r="AF261" s="7"/>
      <c r="AG261" s="1">
        <f>SUMIFS(Table17[Quantity2],Table17[Product Name],'POD Inventory Sum'!$O261,Table17[Product Type2],'POD Inventory Sum'!$AG$5)</f>
        <v>0</v>
      </c>
      <c r="AH261" t="str">
        <f t="shared" si="24"/>
        <v/>
      </c>
      <c r="AI261" s="1">
        <f>SUMIFS(Table17[Total out of Inventory],Table17[Product Name],'POD Inventory Sum'!$O261,Table17[Product Type2],'POD Inventory Sum'!$AG$5)</f>
        <v>0</v>
      </c>
      <c r="AJ261" s="7"/>
      <c r="AK261" s="1">
        <f>SUMIFS(Table7[Quantity
 Sold],Table7[Sale - Product Name],'POD Inventory Sum'!$O261,Table7[Product Type2],'POD Inventory Sum'!$AK$5)</f>
        <v>0</v>
      </c>
      <c r="AL261" t="str">
        <f t="shared" si="25"/>
        <v/>
      </c>
      <c r="AM261" s="1">
        <f>SUMIFS(Table7[Total 
Paid],Table7[Sale - Product Name],'POD Inventory Sum'!$O261,Table7[Product Type2],'POD Inventory Sum'!$AK$5)</f>
        <v>0</v>
      </c>
    </row>
    <row r="262" spans="15:39" x14ac:dyDescent="0.25">
      <c r="O262" s="70"/>
      <c r="P262" s="7"/>
      <c r="Q262" s="30">
        <f>SUMIFS(Table1913[Quantity],Table1913[Product Name],'POD Inventory Sum'!$O262)</f>
        <v>0</v>
      </c>
      <c r="S262" s="1">
        <f>SUMIFS(Table1913[Total Cost],Table1913[Product Name],'POD Inventory Sum'!$O262)</f>
        <v>0</v>
      </c>
      <c r="T262" s="7"/>
      <c r="U262" s="1">
        <f>SUMIFS(Table1913[Quantity Purchased],Table1913[Product Name],'POD Inventory Sum'!$O262)</f>
        <v>0</v>
      </c>
      <c r="W262" s="1">
        <f>SUMIFS(Table1913[Total Purchase
Cost],Table1913[Product Name],'POD Inventory Sum'!$O262)</f>
        <v>0</v>
      </c>
      <c r="X262" s="7"/>
      <c r="Y262" s="61">
        <f t="shared" si="22"/>
        <v>0</v>
      </c>
      <c r="AA262" s="61">
        <f t="shared" si="23"/>
        <v>0</v>
      </c>
      <c r="AB262" s="7"/>
      <c r="AC262" s="1">
        <f>SUMIFS(Table7[Quantity of 
Product Sold],Table7[Sale - Product Name],'POD Inventory Sum'!$O262,Table7[Product Type2],'POD Inventory Sum'!$AC$5)</f>
        <v>0</v>
      </c>
      <c r="AE262" s="1">
        <f>SUMIFS(Table7[Total Cost of
Goods Sold],Table7[Sale - Product Name],'POD Inventory Sum'!$O262,Table7[Product Type2],'POD Inventory Sum'!$AC$5)</f>
        <v>0</v>
      </c>
      <c r="AF262" s="7"/>
      <c r="AG262" s="1">
        <f>SUMIFS(Table17[Quantity2],Table17[Product Name],'POD Inventory Sum'!$O262,Table17[Product Type2],'POD Inventory Sum'!$AG$5)</f>
        <v>0</v>
      </c>
      <c r="AH262" t="str">
        <f t="shared" si="24"/>
        <v/>
      </c>
      <c r="AI262" s="1">
        <f>SUMIFS(Table17[Total out of Inventory],Table17[Product Name],'POD Inventory Sum'!$O262,Table17[Product Type2],'POD Inventory Sum'!$AG$5)</f>
        <v>0</v>
      </c>
      <c r="AJ262" s="7"/>
      <c r="AK262" s="1">
        <f>SUMIFS(Table7[Quantity
 Sold],Table7[Sale - Product Name],'POD Inventory Sum'!$O262,Table7[Product Type2],'POD Inventory Sum'!$AK$5)</f>
        <v>0</v>
      </c>
      <c r="AL262" t="str">
        <f t="shared" si="25"/>
        <v/>
      </c>
      <c r="AM262" s="1">
        <f>SUMIFS(Table7[Total 
Paid],Table7[Sale - Product Name],'POD Inventory Sum'!$O262,Table7[Product Type2],'POD Inventory Sum'!$AK$5)</f>
        <v>0</v>
      </c>
    </row>
    <row r="263" spans="15:39" x14ac:dyDescent="0.25">
      <c r="O263" s="70"/>
      <c r="P263" s="7"/>
      <c r="Q263" s="30">
        <f>SUMIFS(Table1913[Quantity],Table1913[Product Name],'POD Inventory Sum'!$O263)</f>
        <v>0</v>
      </c>
      <c r="S263" s="1">
        <f>SUMIFS(Table1913[Total Cost],Table1913[Product Name],'POD Inventory Sum'!$O263)</f>
        <v>0</v>
      </c>
      <c r="T263" s="7"/>
      <c r="U263" s="1">
        <f>SUMIFS(Table1913[Quantity Purchased],Table1913[Product Name],'POD Inventory Sum'!$O263)</f>
        <v>0</v>
      </c>
      <c r="W263" s="1">
        <f>SUMIFS(Table1913[Total Purchase
Cost],Table1913[Product Name],'POD Inventory Sum'!$O263)</f>
        <v>0</v>
      </c>
      <c r="X263" s="7"/>
      <c r="Y263" s="61">
        <f t="shared" si="22"/>
        <v>0</v>
      </c>
      <c r="AA263" s="61">
        <f t="shared" si="23"/>
        <v>0</v>
      </c>
      <c r="AB263" s="7"/>
      <c r="AC263" s="1">
        <f>SUMIFS(Table7[Quantity of 
Product Sold],Table7[Sale - Product Name],'POD Inventory Sum'!$O263,Table7[Product Type2],'POD Inventory Sum'!$AC$5)</f>
        <v>0</v>
      </c>
      <c r="AE263" s="1">
        <f>SUMIFS(Table7[Total Cost of
Goods Sold],Table7[Sale - Product Name],'POD Inventory Sum'!$O263,Table7[Product Type2],'POD Inventory Sum'!$AC$5)</f>
        <v>0</v>
      </c>
      <c r="AF263" s="7"/>
      <c r="AG263" s="1">
        <f>SUMIFS(Table17[Quantity2],Table17[Product Name],'POD Inventory Sum'!$O263,Table17[Product Type2],'POD Inventory Sum'!$AG$5)</f>
        <v>0</v>
      </c>
      <c r="AH263" t="str">
        <f t="shared" si="24"/>
        <v/>
      </c>
      <c r="AI263" s="1">
        <f>SUMIFS(Table17[Total out of Inventory],Table17[Product Name],'POD Inventory Sum'!$O263,Table17[Product Type2],'POD Inventory Sum'!$AG$5)</f>
        <v>0</v>
      </c>
      <c r="AJ263" s="7"/>
      <c r="AK263" s="1">
        <f>SUMIFS(Table7[Quantity
 Sold],Table7[Sale - Product Name],'POD Inventory Sum'!$O263,Table7[Product Type2],'POD Inventory Sum'!$AK$5)</f>
        <v>0</v>
      </c>
      <c r="AL263" t="str">
        <f t="shared" si="25"/>
        <v/>
      </c>
      <c r="AM263" s="1">
        <f>SUMIFS(Table7[Total 
Paid],Table7[Sale - Product Name],'POD Inventory Sum'!$O263,Table7[Product Type2],'POD Inventory Sum'!$AK$5)</f>
        <v>0</v>
      </c>
    </row>
    <row r="264" spans="15:39" x14ac:dyDescent="0.25">
      <c r="O264" s="70"/>
      <c r="P264" s="7"/>
      <c r="Q264" s="30">
        <f>SUMIFS(Table1913[Quantity],Table1913[Product Name],'POD Inventory Sum'!$O264)</f>
        <v>0</v>
      </c>
      <c r="S264" s="1">
        <f>SUMIFS(Table1913[Total Cost],Table1913[Product Name],'POD Inventory Sum'!$O264)</f>
        <v>0</v>
      </c>
      <c r="T264" s="7"/>
      <c r="U264" s="1">
        <f>SUMIFS(Table1913[Quantity Purchased],Table1913[Product Name],'POD Inventory Sum'!$O264)</f>
        <v>0</v>
      </c>
      <c r="W264" s="1">
        <f>SUMIFS(Table1913[Total Purchase
Cost],Table1913[Product Name],'POD Inventory Sum'!$O264)</f>
        <v>0</v>
      </c>
      <c r="X264" s="7"/>
      <c r="Y264" s="61">
        <f t="shared" si="22"/>
        <v>0</v>
      </c>
      <c r="AA264" s="61">
        <f t="shared" si="23"/>
        <v>0</v>
      </c>
      <c r="AB264" s="7"/>
      <c r="AC264" s="1">
        <f>SUMIFS(Table7[Quantity of 
Product Sold],Table7[Sale - Product Name],'POD Inventory Sum'!$O264,Table7[Product Type2],'POD Inventory Sum'!$AC$5)</f>
        <v>0</v>
      </c>
      <c r="AE264" s="1">
        <f>SUMIFS(Table7[Total Cost of
Goods Sold],Table7[Sale - Product Name],'POD Inventory Sum'!$O264,Table7[Product Type2],'POD Inventory Sum'!$AC$5)</f>
        <v>0</v>
      </c>
      <c r="AF264" s="7"/>
      <c r="AG264" s="1">
        <f>SUMIFS(Table17[Quantity2],Table17[Product Name],'POD Inventory Sum'!$O264,Table17[Product Type2],'POD Inventory Sum'!$AG$5)</f>
        <v>0</v>
      </c>
      <c r="AH264" t="str">
        <f t="shared" si="24"/>
        <v/>
      </c>
      <c r="AI264" s="1">
        <f>SUMIFS(Table17[Total out of Inventory],Table17[Product Name],'POD Inventory Sum'!$O264,Table17[Product Type2],'POD Inventory Sum'!$AG$5)</f>
        <v>0</v>
      </c>
      <c r="AJ264" s="7"/>
      <c r="AK264" s="1">
        <f>SUMIFS(Table7[Quantity
 Sold],Table7[Sale - Product Name],'POD Inventory Sum'!$O264,Table7[Product Type2],'POD Inventory Sum'!$AK$5)</f>
        <v>0</v>
      </c>
      <c r="AL264" t="str">
        <f t="shared" si="25"/>
        <v/>
      </c>
      <c r="AM264" s="1">
        <f>SUMIFS(Table7[Total 
Paid],Table7[Sale - Product Name],'POD Inventory Sum'!$O264,Table7[Product Type2],'POD Inventory Sum'!$AK$5)</f>
        <v>0</v>
      </c>
    </row>
    <row r="265" spans="15:39" x14ac:dyDescent="0.25">
      <c r="O265" s="70"/>
      <c r="P265" s="7"/>
      <c r="Q265" s="30">
        <f>SUMIFS(Table1913[Quantity],Table1913[Product Name],'POD Inventory Sum'!$O265)</f>
        <v>0</v>
      </c>
      <c r="S265" s="1">
        <f>SUMIFS(Table1913[Total Cost],Table1913[Product Name],'POD Inventory Sum'!$O265)</f>
        <v>0</v>
      </c>
      <c r="T265" s="7"/>
      <c r="U265" s="1">
        <f>SUMIFS(Table1913[Quantity Purchased],Table1913[Product Name],'POD Inventory Sum'!$O265)</f>
        <v>0</v>
      </c>
      <c r="W265" s="1">
        <f>SUMIFS(Table1913[Total Purchase
Cost],Table1913[Product Name],'POD Inventory Sum'!$O265)</f>
        <v>0</v>
      </c>
      <c r="X265" s="7"/>
      <c r="Y265" s="61">
        <f t="shared" si="22"/>
        <v>0</v>
      </c>
      <c r="AA265" s="61">
        <f t="shared" si="23"/>
        <v>0</v>
      </c>
      <c r="AB265" s="7"/>
      <c r="AC265" s="1">
        <f>SUMIFS(Table7[Quantity of 
Product Sold],Table7[Sale - Product Name],'POD Inventory Sum'!$O265,Table7[Product Type2],'POD Inventory Sum'!$AC$5)</f>
        <v>0</v>
      </c>
      <c r="AE265" s="1">
        <f>SUMIFS(Table7[Total Cost of
Goods Sold],Table7[Sale - Product Name],'POD Inventory Sum'!$O265,Table7[Product Type2],'POD Inventory Sum'!$AC$5)</f>
        <v>0</v>
      </c>
      <c r="AF265" s="7"/>
      <c r="AG265" s="1">
        <f>SUMIFS(Table17[Quantity2],Table17[Product Name],'POD Inventory Sum'!$O265,Table17[Product Type2],'POD Inventory Sum'!$AG$5)</f>
        <v>0</v>
      </c>
      <c r="AH265" t="str">
        <f t="shared" si="24"/>
        <v/>
      </c>
      <c r="AI265" s="1">
        <f>SUMIFS(Table17[Total out of Inventory],Table17[Product Name],'POD Inventory Sum'!$O265,Table17[Product Type2],'POD Inventory Sum'!$AG$5)</f>
        <v>0</v>
      </c>
      <c r="AJ265" s="7"/>
      <c r="AK265" s="1">
        <f>SUMIFS(Table7[Quantity
 Sold],Table7[Sale - Product Name],'POD Inventory Sum'!$O265,Table7[Product Type2],'POD Inventory Sum'!$AK$5)</f>
        <v>0</v>
      </c>
      <c r="AL265" t="str">
        <f t="shared" si="25"/>
        <v/>
      </c>
      <c r="AM265" s="1">
        <f>SUMIFS(Table7[Total 
Paid],Table7[Sale - Product Name],'POD Inventory Sum'!$O265,Table7[Product Type2],'POD Inventory Sum'!$AK$5)</f>
        <v>0</v>
      </c>
    </row>
    <row r="266" spans="15:39" x14ac:dyDescent="0.25">
      <c r="O266" s="70"/>
      <c r="P266" s="7"/>
      <c r="Q266" s="30">
        <f>SUMIFS(Table1913[Quantity],Table1913[Product Name],'POD Inventory Sum'!$O266)</f>
        <v>0</v>
      </c>
      <c r="S266" s="1">
        <f>SUMIFS(Table1913[Total Cost],Table1913[Product Name],'POD Inventory Sum'!$O266)</f>
        <v>0</v>
      </c>
      <c r="T266" s="7"/>
      <c r="U266" s="1">
        <f>SUMIFS(Table1913[Quantity Purchased],Table1913[Product Name],'POD Inventory Sum'!$O266)</f>
        <v>0</v>
      </c>
      <c r="W266" s="1">
        <f>SUMIFS(Table1913[Total Purchase
Cost],Table1913[Product Name],'POD Inventory Sum'!$O266)</f>
        <v>0</v>
      </c>
      <c r="X266" s="7"/>
      <c r="Y266" s="61">
        <f t="shared" si="22"/>
        <v>0</v>
      </c>
      <c r="AA266" s="61">
        <f t="shared" si="23"/>
        <v>0</v>
      </c>
      <c r="AB266" s="7"/>
      <c r="AC266" s="1">
        <f>SUMIFS(Table7[Quantity of 
Product Sold],Table7[Sale - Product Name],'POD Inventory Sum'!$O266,Table7[Product Type2],'POD Inventory Sum'!$AC$5)</f>
        <v>0</v>
      </c>
      <c r="AE266" s="1">
        <f>SUMIFS(Table7[Total Cost of
Goods Sold],Table7[Sale - Product Name],'POD Inventory Sum'!$O266,Table7[Product Type2],'POD Inventory Sum'!$AC$5)</f>
        <v>0</v>
      </c>
      <c r="AF266" s="7"/>
      <c r="AG266" s="1">
        <f>SUMIFS(Table17[Quantity2],Table17[Product Name],'POD Inventory Sum'!$O266,Table17[Product Type2],'POD Inventory Sum'!$AG$5)</f>
        <v>0</v>
      </c>
      <c r="AH266" t="str">
        <f t="shared" si="24"/>
        <v/>
      </c>
      <c r="AI266" s="1">
        <f>SUMIFS(Table17[Total out of Inventory],Table17[Product Name],'POD Inventory Sum'!$O266,Table17[Product Type2],'POD Inventory Sum'!$AG$5)</f>
        <v>0</v>
      </c>
      <c r="AJ266" s="7"/>
      <c r="AK266" s="1">
        <f>SUMIFS(Table7[Quantity
 Sold],Table7[Sale - Product Name],'POD Inventory Sum'!$O266,Table7[Product Type2],'POD Inventory Sum'!$AK$5)</f>
        <v>0</v>
      </c>
      <c r="AL266" t="str">
        <f t="shared" si="25"/>
        <v/>
      </c>
      <c r="AM266" s="1">
        <f>SUMIFS(Table7[Total 
Paid],Table7[Sale - Product Name],'POD Inventory Sum'!$O266,Table7[Product Type2],'POD Inventory Sum'!$AK$5)</f>
        <v>0</v>
      </c>
    </row>
    <row r="267" spans="15:39" x14ac:dyDescent="0.25">
      <c r="O267" s="70"/>
      <c r="P267" s="7"/>
      <c r="Q267" s="30">
        <f>SUMIFS(Table1913[Quantity],Table1913[Product Name],'POD Inventory Sum'!$O267)</f>
        <v>0</v>
      </c>
      <c r="S267" s="1">
        <f>SUMIFS(Table1913[Total Cost],Table1913[Product Name],'POD Inventory Sum'!$O267)</f>
        <v>0</v>
      </c>
      <c r="T267" s="7"/>
      <c r="U267" s="1">
        <f>SUMIFS(Table1913[Quantity Purchased],Table1913[Product Name],'POD Inventory Sum'!$O267)</f>
        <v>0</v>
      </c>
      <c r="W267" s="1">
        <f>SUMIFS(Table1913[Total Purchase
Cost],Table1913[Product Name],'POD Inventory Sum'!$O267)</f>
        <v>0</v>
      </c>
      <c r="X267" s="7"/>
      <c r="Y267" s="61">
        <f t="shared" si="22"/>
        <v>0</v>
      </c>
      <c r="AA267" s="61">
        <f t="shared" si="23"/>
        <v>0</v>
      </c>
      <c r="AB267" s="7"/>
      <c r="AC267" s="1">
        <f>SUMIFS(Table7[Quantity of 
Product Sold],Table7[Sale - Product Name],'POD Inventory Sum'!$O267,Table7[Product Type2],'POD Inventory Sum'!$AC$5)</f>
        <v>0</v>
      </c>
      <c r="AE267" s="1">
        <f>SUMIFS(Table7[Total Cost of
Goods Sold],Table7[Sale - Product Name],'POD Inventory Sum'!$O267,Table7[Product Type2],'POD Inventory Sum'!$AC$5)</f>
        <v>0</v>
      </c>
      <c r="AF267" s="7"/>
      <c r="AG267" s="1">
        <f>SUMIFS(Table17[Quantity2],Table17[Product Name],'POD Inventory Sum'!$O267,Table17[Product Type2],'POD Inventory Sum'!$AG$5)</f>
        <v>0</v>
      </c>
      <c r="AH267" t="str">
        <f t="shared" si="24"/>
        <v/>
      </c>
      <c r="AI267" s="1">
        <f>SUMIFS(Table17[Total out of Inventory],Table17[Product Name],'POD Inventory Sum'!$O267,Table17[Product Type2],'POD Inventory Sum'!$AG$5)</f>
        <v>0</v>
      </c>
      <c r="AJ267" s="7"/>
      <c r="AK267" s="1">
        <f>SUMIFS(Table7[Quantity
 Sold],Table7[Sale - Product Name],'POD Inventory Sum'!$O267,Table7[Product Type2],'POD Inventory Sum'!$AK$5)</f>
        <v>0</v>
      </c>
      <c r="AL267" t="str">
        <f t="shared" si="25"/>
        <v/>
      </c>
      <c r="AM267" s="1">
        <f>SUMIFS(Table7[Total 
Paid],Table7[Sale - Product Name],'POD Inventory Sum'!$O267,Table7[Product Type2],'POD Inventory Sum'!$AK$5)</f>
        <v>0</v>
      </c>
    </row>
    <row r="268" spans="15:39" x14ac:dyDescent="0.25">
      <c r="O268" s="70"/>
      <c r="P268" s="7"/>
      <c r="Q268" s="30">
        <f>SUMIFS(Table1913[Quantity],Table1913[Product Name],'POD Inventory Sum'!$O268)</f>
        <v>0</v>
      </c>
      <c r="S268" s="1">
        <f>SUMIFS(Table1913[Total Cost],Table1913[Product Name],'POD Inventory Sum'!$O268)</f>
        <v>0</v>
      </c>
      <c r="T268" s="7"/>
      <c r="U268" s="1">
        <f>SUMIFS(Table1913[Quantity Purchased],Table1913[Product Name],'POD Inventory Sum'!$O268)</f>
        <v>0</v>
      </c>
      <c r="W268" s="1">
        <f>SUMIFS(Table1913[Total Purchase
Cost],Table1913[Product Name],'POD Inventory Sum'!$O268)</f>
        <v>0</v>
      </c>
      <c r="X268" s="7"/>
      <c r="Y268" s="61">
        <f t="shared" si="22"/>
        <v>0</v>
      </c>
      <c r="AA268" s="61">
        <f t="shared" si="23"/>
        <v>0</v>
      </c>
      <c r="AB268" s="7"/>
      <c r="AC268" s="1">
        <f>SUMIFS(Table7[Quantity of 
Product Sold],Table7[Sale - Product Name],'POD Inventory Sum'!$O268,Table7[Product Type2],'POD Inventory Sum'!$AC$5)</f>
        <v>0</v>
      </c>
      <c r="AE268" s="1">
        <f>SUMIFS(Table7[Total Cost of
Goods Sold],Table7[Sale - Product Name],'POD Inventory Sum'!$O268,Table7[Product Type2],'POD Inventory Sum'!$AC$5)</f>
        <v>0</v>
      </c>
      <c r="AF268" s="7"/>
      <c r="AG268" s="1">
        <f>SUMIFS(Table17[Quantity2],Table17[Product Name],'POD Inventory Sum'!$O268,Table17[Product Type2],'POD Inventory Sum'!$AG$5)</f>
        <v>0</v>
      </c>
      <c r="AH268" t="str">
        <f t="shared" si="24"/>
        <v/>
      </c>
      <c r="AI268" s="1">
        <f>SUMIFS(Table17[Total out of Inventory],Table17[Product Name],'POD Inventory Sum'!$O268,Table17[Product Type2],'POD Inventory Sum'!$AG$5)</f>
        <v>0</v>
      </c>
      <c r="AJ268" s="7"/>
      <c r="AK268" s="1">
        <f>SUMIFS(Table7[Quantity
 Sold],Table7[Sale - Product Name],'POD Inventory Sum'!$O268,Table7[Product Type2],'POD Inventory Sum'!$AK$5)</f>
        <v>0</v>
      </c>
      <c r="AL268" t="str">
        <f t="shared" si="25"/>
        <v/>
      </c>
      <c r="AM268" s="1">
        <f>SUMIFS(Table7[Total 
Paid],Table7[Sale - Product Name],'POD Inventory Sum'!$O268,Table7[Product Type2],'POD Inventory Sum'!$AK$5)</f>
        <v>0</v>
      </c>
    </row>
    <row r="269" spans="15:39" x14ac:dyDescent="0.25">
      <c r="O269" s="70"/>
      <c r="P269" s="7"/>
      <c r="Q269" s="30">
        <f>SUMIFS(Table1913[Quantity],Table1913[Product Name],'POD Inventory Sum'!$O269)</f>
        <v>0</v>
      </c>
      <c r="S269" s="1">
        <f>SUMIFS(Table1913[Total Cost],Table1913[Product Name],'POD Inventory Sum'!$O269)</f>
        <v>0</v>
      </c>
      <c r="T269" s="7"/>
      <c r="U269" s="1">
        <f>SUMIFS(Table1913[Quantity Purchased],Table1913[Product Name],'POD Inventory Sum'!$O269)</f>
        <v>0</v>
      </c>
      <c r="W269" s="1">
        <f>SUMIFS(Table1913[Total Purchase
Cost],Table1913[Product Name],'POD Inventory Sum'!$O269)</f>
        <v>0</v>
      </c>
      <c r="X269" s="7"/>
      <c r="Y269" s="61">
        <f t="shared" si="22"/>
        <v>0</v>
      </c>
      <c r="AA269" s="61">
        <f t="shared" si="23"/>
        <v>0</v>
      </c>
      <c r="AB269" s="7"/>
      <c r="AC269" s="1">
        <f>SUMIFS(Table7[Quantity of 
Product Sold],Table7[Sale - Product Name],'POD Inventory Sum'!$O269,Table7[Product Type2],'POD Inventory Sum'!$AC$5)</f>
        <v>0</v>
      </c>
      <c r="AE269" s="1">
        <f>SUMIFS(Table7[Total Cost of
Goods Sold],Table7[Sale - Product Name],'POD Inventory Sum'!$O269,Table7[Product Type2],'POD Inventory Sum'!$AC$5)</f>
        <v>0</v>
      </c>
      <c r="AF269" s="7"/>
      <c r="AG269" s="1">
        <f>SUMIFS(Table17[Quantity2],Table17[Product Name],'POD Inventory Sum'!$O269,Table17[Product Type2],'POD Inventory Sum'!$AG$5)</f>
        <v>0</v>
      </c>
      <c r="AH269" t="str">
        <f t="shared" si="24"/>
        <v/>
      </c>
      <c r="AI269" s="1">
        <f>SUMIFS(Table17[Total out of Inventory],Table17[Product Name],'POD Inventory Sum'!$O269,Table17[Product Type2],'POD Inventory Sum'!$AG$5)</f>
        <v>0</v>
      </c>
      <c r="AJ269" s="7"/>
      <c r="AK269" s="1">
        <f>SUMIFS(Table7[Quantity
 Sold],Table7[Sale - Product Name],'POD Inventory Sum'!$O269,Table7[Product Type2],'POD Inventory Sum'!$AK$5)</f>
        <v>0</v>
      </c>
      <c r="AL269" t="str">
        <f t="shared" si="25"/>
        <v/>
      </c>
      <c r="AM269" s="1">
        <f>SUMIFS(Table7[Total 
Paid],Table7[Sale - Product Name],'POD Inventory Sum'!$O269,Table7[Product Type2],'POD Inventory Sum'!$AK$5)</f>
        <v>0</v>
      </c>
    </row>
    <row r="270" spans="15:39" x14ac:dyDescent="0.25">
      <c r="O270" s="70"/>
      <c r="P270" s="7"/>
      <c r="Q270" s="30">
        <f>SUMIFS(Table1913[Quantity],Table1913[Product Name],'POD Inventory Sum'!$O270)</f>
        <v>0</v>
      </c>
      <c r="S270" s="1">
        <f>SUMIFS(Table1913[Total Cost],Table1913[Product Name],'POD Inventory Sum'!$O270)</f>
        <v>0</v>
      </c>
      <c r="T270" s="7"/>
      <c r="U270" s="1">
        <f>SUMIFS(Table1913[Quantity Purchased],Table1913[Product Name],'POD Inventory Sum'!$O270)</f>
        <v>0</v>
      </c>
      <c r="W270" s="1">
        <f>SUMIFS(Table1913[Total Purchase
Cost],Table1913[Product Name],'POD Inventory Sum'!$O270)</f>
        <v>0</v>
      </c>
      <c r="X270" s="7"/>
      <c r="Y270" s="61">
        <f t="shared" ref="Y270:Y333" si="26">SUM(Q270,U270,-AC270,AG270)</f>
        <v>0</v>
      </c>
      <c r="AA270" s="61">
        <f t="shared" ref="AA270:AA333" si="27">SUM(S270,W270,-AE270,AI270)</f>
        <v>0</v>
      </c>
      <c r="AB270" s="7"/>
      <c r="AC270" s="1">
        <f>SUMIFS(Table7[Quantity of 
Product Sold],Table7[Sale - Product Name],'POD Inventory Sum'!$O270,Table7[Product Type2],'POD Inventory Sum'!$AC$5)</f>
        <v>0</v>
      </c>
      <c r="AE270" s="1">
        <f>SUMIFS(Table7[Total Cost of
Goods Sold],Table7[Sale - Product Name],'POD Inventory Sum'!$O270,Table7[Product Type2],'POD Inventory Sum'!$AC$5)</f>
        <v>0</v>
      </c>
      <c r="AF270" s="7"/>
      <c r="AG270" s="1">
        <f>SUMIFS(Table17[Quantity2],Table17[Product Name],'POD Inventory Sum'!$O270,Table17[Product Type2],'POD Inventory Sum'!$AG$5)</f>
        <v>0</v>
      </c>
      <c r="AH270" t="str">
        <f t="shared" ref="AH270:AH333" si="28">IF(AG270,AI270/AG270,"")</f>
        <v/>
      </c>
      <c r="AI270" s="1">
        <f>SUMIFS(Table17[Total out of Inventory],Table17[Product Name],'POD Inventory Sum'!$O270,Table17[Product Type2],'POD Inventory Sum'!$AG$5)</f>
        <v>0</v>
      </c>
      <c r="AJ270" s="7"/>
      <c r="AK270" s="1">
        <f>SUMIFS(Table7[Quantity
 Sold],Table7[Sale - Product Name],'POD Inventory Sum'!$O270,Table7[Product Type2],'POD Inventory Sum'!$AK$5)</f>
        <v>0</v>
      </c>
      <c r="AL270" t="str">
        <f t="shared" ref="AL270:AL333" si="29">IF(AK270,AM270/AK270,"")</f>
        <v/>
      </c>
      <c r="AM270" s="1">
        <f>SUMIFS(Table7[Total 
Paid],Table7[Sale - Product Name],'POD Inventory Sum'!$O270,Table7[Product Type2],'POD Inventory Sum'!$AK$5)</f>
        <v>0</v>
      </c>
    </row>
    <row r="271" spans="15:39" x14ac:dyDescent="0.25">
      <c r="O271" s="70"/>
      <c r="P271" s="7"/>
      <c r="Q271" s="30">
        <f>SUMIFS(Table1913[Quantity],Table1913[Product Name],'POD Inventory Sum'!$O271)</f>
        <v>0</v>
      </c>
      <c r="S271" s="1">
        <f>SUMIFS(Table1913[Total Cost],Table1913[Product Name],'POD Inventory Sum'!$O271)</f>
        <v>0</v>
      </c>
      <c r="T271" s="7"/>
      <c r="U271" s="1">
        <f>SUMIFS(Table1913[Quantity Purchased],Table1913[Product Name],'POD Inventory Sum'!$O271)</f>
        <v>0</v>
      </c>
      <c r="W271" s="1">
        <f>SUMIFS(Table1913[Total Purchase
Cost],Table1913[Product Name],'POD Inventory Sum'!$O271)</f>
        <v>0</v>
      </c>
      <c r="X271" s="7"/>
      <c r="Y271" s="61">
        <f t="shared" si="26"/>
        <v>0</v>
      </c>
      <c r="AA271" s="61">
        <f t="shared" si="27"/>
        <v>0</v>
      </c>
      <c r="AB271" s="7"/>
      <c r="AC271" s="1">
        <f>SUMIFS(Table7[Quantity of 
Product Sold],Table7[Sale - Product Name],'POD Inventory Sum'!$O271,Table7[Product Type2],'POD Inventory Sum'!$AC$5)</f>
        <v>0</v>
      </c>
      <c r="AE271" s="1">
        <f>SUMIFS(Table7[Total Cost of
Goods Sold],Table7[Sale - Product Name],'POD Inventory Sum'!$O271,Table7[Product Type2],'POD Inventory Sum'!$AC$5)</f>
        <v>0</v>
      </c>
      <c r="AF271" s="7"/>
      <c r="AG271" s="1">
        <f>SUMIFS(Table17[Quantity2],Table17[Product Name],'POD Inventory Sum'!$O271,Table17[Product Type2],'POD Inventory Sum'!$AG$5)</f>
        <v>0</v>
      </c>
      <c r="AH271" t="str">
        <f t="shared" si="28"/>
        <v/>
      </c>
      <c r="AI271" s="1">
        <f>SUMIFS(Table17[Total out of Inventory],Table17[Product Name],'POD Inventory Sum'!$O271,Table17[Product Type2],'POD Inventory Sum'!$AG$5)</f>
        <v>0</v>
      </c>
      <c r="AJ271" s="7"/>
      <c r="AK271" s="1">
        <f>SUMIFS(Table7[Quantity
 Sold],Table7[Sale - Product Name],'POD Inventory Sum'!$O271,Table7[Product Type2],'POD Inventory Sum'!$AK$5)</f>
        <v>0</v>
      </c>
      <c r="AL271" t="str">
        <f t="shared" si="29"/>
        <v/>
      </c>
      <c r="AM271" s="1">
        <f>SUMIFS(Table7[Total 
Paid],Table7[Sale - Product Name],'POD Inventory Sum'!$O271,Table7[Product Type2],'POD Inventory Sum'!$AK$5)</f>
        <v>0</v>
      </c>
    </row>
    <row r="272" spans="15:39" x14ac:dyDescent="0.25">
      <c r="O272" s="70"/>
      <c r="P272" s="7"/>
      <c r="Q272" s="30">
        <f>SUMIFS(Table1913[Quantity],Table1913[Product Name],'POD Inventory Sum'!$O272)</f>
        <v>0</v>
      </c>
      <c r="S272" s="1">
        <f>SUMIFS(Table1913[Total Cost],Table1913[Product Name],'POD Inventory Sum'!$O272)</f>
        <v>0</v>
      </c>
      <c r="T272" s="7"/>
      <c r="U272" s="1">
        <f>SUMIFS(Table1913[Quantity Purchased],Table1913[Product Name],'POD Inventory Sum'!$O272)</f>
        <v>0</v>
      </c>
      <c r="W272" s="1">
        <f>SUMIFS(Table1913[Total Purchase
Cost],Table1913[Product Name],'POD Inventory Sum'!$O272)</f>
        <v>0</v>
      </c>
      <c r="X272" s="7"/>
      <c r="Y272" s="61">
        <f t="shared" si="26"/>
        <v>0</v>
      </c>
      <c r="AA272" s="61">
        <f t="shared" si="27"/>
        <v>0</v>
      </c>
      <c r="AB272" s="7"/>
      <c r="AC272" s="1">
        <f>SUMIFS(Table7[Quantity of 
Product Sold],Table7[Sale - Product Name],'POD Inventory Sum'!$O272,Table7[Product Type2],'POD Inventory Sum'!$AC$5)</f>
        <v>0</v>
      </c>
      <c r="AE272" s="1">
        <f>SUMIFS(Table7[Total Cost of
Goods Sold],Table7[Sale - Product Name],'POD Inventory Sum'!$O272,Table7[Product Type2],'POD Inventory Sum'!$AC$5)</f>
        <v>0</v>
      </c>
      <c r="AF272" s="7"/>
      <c r="AG272" s="1">
        <f>SUMIFS(Table17[Quantity2],Table17[Product Name],'POD Inventory Sum'!$O272,Table17[Product Type2],'POD Inventory Sum'!$AG$5)</f>
        <v>0</v>
      </c>
      <c r="AH272" t="str">
        <f t="shared" si="28"/>
        <v/>
      </c>
      <c r="AI272" s="1">
        <f>SUMIFS(Table17[Total out of Inventory],Table17[Product Name],'POD Inventory Sum'!$O272,Table17[Product Type2],'POD Inventory Sum'!$AG$5)</f>
        <v>0</v>
      </c>
      <c r="AJ272" s="7"/>
      <c r="AK272" s="1">
        <f>SUMIFS(Table7[Quantity
 Sold],Table7[Sale - Product Name],'POD Inventory Sum'!$O272,Table7[Product Type2],'POD Inventory Sum'!$AK$5)</f>
        <v>0</v>
      </c>
      <c r="AL272" t="str">
        <f t="shared" si="29"/>
        <v/>
      </c>
      <c r="AM272" s="1">
        <f>SUMIFS(Table7[Total 
Paid],Table7[Sale - Product Name],'POD Inventory Sum'!$O272,Table7[Product Type2],'POD Inventory Sum'!$AK$5)</f>
        <v>0</v>
      </c>
    </row>
    <row r="273" spans="5:39" x14ac:dyDescent="0.25">
      <c r="O273" s="70"/>
      <c r="P273" s="7"/>
      <c r="Q273" s="30">
        <f>SUMIFS(Table1913[Quantity],Table1913[Product Name],'POD Inventory Sum'!$O273)</f>
        <v>0</v>
      </c>
      <c r="S273" s="1">
        <f>SUMIFS(Table1913[Total Cost],Table1913[Product Name],'POD Inventory Sum'!$O273)</f>
        <v>0</v>
      </c>
      <c r="T273" s="7"/>
      <c r="U273" s="1">
        <f>SUMIFS(Table1913[Quantity Purchased],Table1913[Product Name],'POD Inventory Sum'!$O273)</f>
        <v>0</v>
      </c>
      <c r="W273" s="1">
        <f>SUMIFS(Table1913[Total Purchase
Cost],Table1913[Product Name],'POD Inventory Sum'!$O273)</f>
        <v>0</v>
      </c>
      <c r="X273" s="7"/>
      <c r="Y273" s="61">
        <f t="shared" si="26"/>
        <v>0</v>
      </c>
      <c r="AA273" s="61">
        <f t="shared" si="27"/>
        <v>0</v>
      </c>
      <c r="AB273" s="7"/>
      <c r="AC273" s="1">
        <f>SUMIFS(Table7[Quantity of 
Product Sold],Table7[Sale - Product Name],'POD Inventory Sum'!$O273,Table7[Product Type2],'POD Inventory Sum'!$AC$5)</f>
        <v>0</v>
      </c>
      <c r="AE273" s="1">
        <f>SUMIFS(Table7[Total Cost of
Goods Sold],Table7[Sale - Product Name],'POD Inventory Sum'!$O273,Table7[Product Type2],'POD Inventory Sum'!$AC$5)</f>
        <v>0</v>
      </c>
      <c r="AF273" s="7"/>
      <c r="AG273" s="1">
        <f>SUMIFS(Table17[Quantity2],Table17[Product Name],'POD Inventory Sum'!$O273,Table17[Product Type2],'POD Inventory Sum'!$AG$5)</f>
        <v>0</v>
      </c>
      <c r="AH273" t="str">
        <f t="shared" si="28"/>
        <v/>
      </c>
      <c r="AI273" s="1">
        <f>SUMIFS(Table17[Total out of Inventory],Table17[Product Name],'POD Inventory Sum'!$O273,Table17[Product Type2],'POD Inventory Sum'!$AG$5)</f>
        <v>0</v>
      </c>
      <c r="AJ273" s="7"/>
      <c r="AK273" s="1">
        <f>SUMIFS(Table7[Quantity
 Sold],Table7[Sale - Product Name],'POD Inventory Sum'!$O273,Table7[Product Type2],'POD Inventory Sum'!$AK$5)</f>
        <v>0</v>
      </c>
      <c r="AL273" t="str">
        <f t="shared" si="29"/>
        <v/>
      </c>
      <c r="AM273" s="1">
        <f>SUMIFS(Table7[Total 
Paid],Table7[Sale - Product Name],'POD Inventory Sum'!$O273,Table7[Product Type2],'POD Inventory Sum'!$AK$5)</f>
        <v>0</v>
      </c>
    </row>
    <row r="274" spans="5:39" x14ac:dyDescent="0.25">
      <c r="O274" s="70"/>
      <c r="P274" s="7"/>
      <c r="Q274" s="30">
        <f>SUMIFS(Table1913[Quantity],Table1913[Product Name],'POD Inventory Sum'!$O274)</f>
        <v>0</v>
      </c>
      <c r="S274" s="1">
        <f>SUMIFS(Table1913[Total Cost],Table1913[Product Name],'POD Inventory Sum'!$O274)</f>
        <v>0</v>
      </c>
      <c r="T274" s="7"/>
      <c r="U274" s="1">
        <f>SUMIFS(Table1913[Quantity Purchased],Table1913[Product Name],'POD Inventory Sum'!$O274)</f>
        <v>0</v>
      </c>
      <c r="W274" s="1">
        <f>SUMIFS(Table1913[Total Purchase
Cost],Table1913[Product Name],'POD Inventory Sum'!$O274)</f>
        <v>0</v>
      </c>
      <c r="X274" s="7"/>
      <c r="Y274" s="61">
        <f t="shared" si="26"/>
        <v>0</v>
      </c>
      <c r="AA274" s="61">
        <f t="shared" si="27"/>
        <v>0</v>
      </c>
      <c r="AB274" s="7"/>
      <c r="AC274" s="1">
        <f>SUMIFS(Table7[Quantity of 
Product Sold],Table7[Sale - Product Name],'POD Inventory Sum'!$O274,Table7[Product Type2],'POD Inventory Sum'!$AC$5)</f>
        <v>0</v>
      </c>
      <c r="AE274" s="1">
        <f>SUMIFS(Table7[Total Cost of
Goods Sold],Table7[Sale - Product Name],'POD Inventory Sum'!$O274,Table7[Product Type2],'POD Inventory Sum'!$AC$5)</f>
        <v>0</v>
      </c>
      <c r="AF274" s="7"/>
      <c r="AG274" s="1">
        <f>SUMIFS(Table17[Quantity2],Table17[Product Name],'POD Inventory Sum'!$O274,Table17[Product Type2],'POD Inventory Sum'!$AG$5)</f>
        <v>0</v>
      </c>
      <c r="AH274" t="str">
        <f t="shared" si="28"/>
        <v/>
      </c>
      <c r="AI274" s="1">
        <f>SUMIFS(Table17[Total out of Inventory],Table17[Product Name],'POD Inventory Sum'!$O274,Table17[Product Type2],'POD Inventory Sum'!$AG$5)</f>
        <v>0</v>
      </c>
      <c r="AJ274" s="7"/>
      <c r="AK274" s="1">
        <f>SUMIFS(Table7[Quantity
 Sold],Table7[Sale - Product Name],'POD Inventory Sum'!$O274,Table7[Product Type2],'POD Inventory Sum'!$AK$5)</f>
        <v>0</v>
      </c>
      <c r="AL274" t="str">
        <f t="shared" si="29"/>
        <v/>
      </c>
      <c r="AM274" s="1">
        <f>SUMIFS(Table7[Total 
Paid],Table7[Sale - Product Name],'POD Inventory Sum'!$O274,Table7[Product Type2],'POD Inventory Sum'!$AK$5)</f>
        <v>0</v>
      </c>
    </row>
    <row r="275" spans="5:39" x14ac:dyDescent="0.25">
      <c r="O275" s="70"/>
      <c r="P275" s="7"/>
      <c r="Q275" s="30">
        <f>SUMIFS(Table1913[Quantity],Table1913[Product Name],'POD Inventory Sum'!$O275)</f>
        <v>0</v>
      </c>
      <c r="S275" s="1">
        <f>SUMIFS(Table1913[Total Cost],Table1913[Product Name],'POD Inventory Sum'!$O275)</f>
        <v>0</v>
      </c>
      <c r="T275" s="7"/>
      <c r="U275" s="1">
        <f>SUMIFS(Table1913[Quantity Purchased],Table1913[Product Name],'POD Inventory Sum'!$O275)</f>
        <v>0</v>
      </c>
      <c r="W275" s="1">
        <f>SUMIFS(Table1913[Total Purchase
Cost],Table1913[Product Name],'POD Inventory Sum'!$O275)</f>
        <v>0</v>
      </c>
      <c r="X275" s="7"/>
      <c r="Y275" s="61">
        <f t="shared" si="26"/>
        <v>0</v>
      </c>
      <c r="AA275" s="61">
        <f t="shared" si="27"/>
        <v>0</v>
      </c>
      <c r="AB275" s="7"/>
      <c r="AC275" s="1">
        <f>SUMIFS(Table7[Quantity of 
Product Sold],Table7[Sale - Product Name],'POD Inventory Sum'!$O275,Table7[Product Type2],'POD Inventory Sum'!$AC$5)</f>
        <v>0</v>
      </c>
      <c r="AE275" s="1">
        <f>SUMIFS(Table7[Total Cost of
Goods Sold],Table7[Sale - Product Name],'POD Inventory Sum'!$O275,Table7[Product Type2],'POD Inventory Sum'!$AC$5)</f>
        <v>0</v>
      </c>
      <c r="AF275" s="7"/>
      <c r="AG275" s="1">
        <f>SUMIFS(Table17[Quantity2],Table17[Product Name],'POD Inventory Sum'!$O275,Table17[Product Type2],'POD Inventory Sum'!$AG$5)</f>
        <v>0</v>
      </c>
      <c r="AH275" t="str">
        <f t="shared" si="28"/>
        <v/>
      </c>
      <c r="AI275" s="1">
        <f>SUMIFS(Table17[Total out of Inventory],Table17[Product Name],'POD Inventory Sum'!$O275,Table17[Product Type2],'POD Inventory Sum'!$AG$5)</f>
        <v>0</v>
      </c>
      <c r="AJ275" s="7"/>
      <c r="AK275" s="1">
        <f>SUMIFS(Table7[Quantity
 Sold],Table7[Sale - Product Name],'POD Inventory Sum'!$O275,Table7[Product Type2],'POD Inventory Sum'!$AK$5)</f>
        <v>0</v>
      </c>
      <c r="AL275" t="str">
        <f t="shared" si="29"/>
        <v/>
      </c>
      <c r="AM275" s="1">
        <f>SUMIFS(Table7[Total 
Paid],Table7[Sale - Product Name],'POD Inventory Sum'!$O275,Table7[Product Type2],'POD Inventory Sum'!$AK$5)</f>
        <v>0</v>
      </c>
    </row>
    <row r="276" spans="5:39" x14ac:dyDescent="0.25">
      <c r="O276" s="70"/>
      <c r="P276" s="7"/>
      <c r="Q276" s="30">
        <f>SUMIFS(Table1913[Quantity],Table1913[Product Name],'POD Inventory Sum'!$O276)</f>
        <v>0</v>
      </c>
      <c r="S276" s="1">
        <f>SUMIFS(Table1913[Total Cost],Table1913[Product Name],'POD Inventory Sum'!$O276)</f>
        <v>0</v>
      </c>
      <c r="T276" s="7"/>
      <c r="U276" s="1">
        <f>SUMIFS(Table1913[Quantity Purchased],Table1913[Product Name],'POD Inventory Sum'!$O276)</f>
        <v>0</v>
      </c>
      <c r="W276" s="1">
        <f>SUMIFS(Table1913[Total Purchase
Cost],Table1913[Product Name],'POD Inventory Sum'!$O276)</f>
        <v>0</v>
      </c>
      <c r="X276" s="7"/>
      <c r="Y276" s="61">
        <f t="shared" si="26"/>
        <v>0</v>
      </c>
      <c r="AA276" s="61">
        <f t="shared" si="27"/>
        <v>0</v>
      </c>
      <c r="AB276" s="7"/>
      <c r="AC276" s="1">
        <f>SUMIFS(Table7[Quantity of 
Product Sold],Table7[Sale - Product Name],'POD Inventory Sum'!$O276,Table7[Product Type2],'POD Inventory Sum'!$AC$5)</f>
        <v>0</v>
      </c>
      <c r="AE276" s="1">
        <f>SUMIFS(Table7[Total Cost of
Goods Sold],Table7[Sale - Product Name],'POD Inventory Sum'!$O276,Table7[Product Type2],'POD Inventory Sum'!$AC$5)</f>
        <v>0</v>
      </c>
      <c r="AF276" s="7"/>
      <c r="AG276" s="1">
        <f>SUMIFS(Table17[Quantity2],Table17[Product Name],'POD Inventory Sum'!$O276,Table17[Product Type2],'POD Inventory Sum'!$AG$5)</f>
        <v>0</v>
      </c>
      <c r="AH276" t="str">
        <f t="shared" si="28"/>
        <v/>
      </c>
      <c r="AI276" s="1">
        <f>SUMIFS(Table17[Total out of Inventory],Table17[Product Name],'POD Inventory Sum'!$O276,Table17[Product Type2],'POD Inventory Sum'!$AG$5)</f>
        <v>0</v>
      </c>
      <c r="AJ276" s="7"/>
      <c r="AK276" s="1">
        <f>SUMIFS(Table7[Quantity
 Sold],Table7[Sale - Product Name],'POD Inventory Sum'!$O276,Table7[Product Type2],'POD Inventory Sum'!$AK$5)</f>
        <v>0</v>
      </c>
      <c r="AL276" t="str">
        <f t="shared" si="29"/>
        <v/>
      </c>
      <c r="AM276" s="1">
        <f>SUMIFS(Table7[Total 
Paid],Table7[Sale - Product Name],'POD Inventory Sum'!$O276,Table7[Product Type2],'POD Inventory Sum'!$AK$5)</f>
        <v>0</v>
      </c>
    </row>
    <row r="277" spans="5:39" x14ac:dyDescent="0.25">
      <c r="O277" s="70"/>
      <c r="P277" s="7"/>
      <c r="Q277" s="30">
        <f>SUMIFS(Table1913[Quantity],Table1913[Product Name],'POD Inventory Sum'!$O277)</f>
        <v>0</v>
      </c>
      <c r="S277" s="1">
        <f>SUMIFS(Table1913[Total Cost],Table1913[Product Name],'POD Inventory Sum'!$O277)</f>
        <v>0</v>
      </c>
      <c r="T277" s="7"/>
      <c r="U277" s="1">
        <f>SUMIFS(Table1913[Quantity Purchased],Table1913[Product Name],'POD Inventory Sum'!$O277)</f>
        <v>0</v>
      </c>
      <c r="W277" s="1">
        <f>SUMIFS(Table1913[Total Purchase
Cost],Table1913[Product Name],'POD Inventory Sum'!$O277)</f>
        <v>0</v>
      </c>
      <c r="X277" s="7"/>
      <c r="Y277" s="61">
        <f t="shared" si="26"/>
        <v>0</v>
      </c>
      <c r="AA277" s="61">
        <f t="shared" si="27"/>
        <v>0</v>
      </c>
      <c r="AB277" s="7"/>
      <c r="AC277" s="1">
        <f>SUMIFS(Table7[Quantity of 
Product Sold],Table7[Sale - Product Name],'POD Inventory Sum'!$O277,Table7[Product Type2],'POD Inventory Sum'!$AC$5)</f>
        <v>0</v>
      </c>
      <c r="AE277" s="1">
        <f>SUMIFS(Table7[Total Cost of
Goods Sold],Table7[Sale - Product Name],'POD Inventory Sum'!$O277,Table7[Product Type2],'POD Inventory Sum'!$AC$5)</f>
        <v>0</v>
      </c>
      <c r="AF277" s="7"/>
      <c r="AG277" s="1">
        <f>SUMIFS(Table17[Quantity2],Table17[Product Name],'POD Inventory Sum'!$O277,Table17[Product Type2],'POD Inventory Sum'!$AG$5)</f>
        <v>0</v>
      </c>
      <c r="AH277" t="str">
        <f t="shared" si="28"/>
        <v/>
      </c>
      <c r="AI277" s="1">
        <f>SUMIFS(Table17[Total out of Inventory],Table17[Product Name],'POD Inventory Sum'!$O277,Table17[Product Type2],'POD Inventory Sum'!$AG$5)</f>
        <v>0</v>
      </c>
      <c r="AJ277" s="7"/>
      <c r="AK277" s="1">
        <f>SUMIFS(Table7[Quantity
 Sold],Table7[Sale - Product Name],'POD Inventory Sum'!$O277,Table7[Product Type2],'POD Inventory Sum'!$AK$5)</f>
        <v>0</v>
      </c>
      <c r="AL277" t="str">
        <f t="shared" si="29"/>
        <v/>
      </c>
      <c r="AM277" s="1">
        <f>SUMIFS(Table7[Total 
Paid],Table7[Sale - Product Name],'POD Inventory Sum'!$O277,Table7[Product Type2],'POD Inventory Sum'!$AK$5)</f>
        <v>0</v>
      </c>
    </row>
    <row r="278" spans="5:39" x14ac:dyDescent="0.25">
      <c r="O278" s="70"/>
      <c r="P278" s="7"/>
      <c r="Q278" s="30">
        <f>SUMIFS(Table1913[Quantity],Table1913[Product Name],'POD Inventory Sum'!$O278)</f>
        <v>0</v>
      </c>
      <c r="S278" s="1">
        <f>SUMIFS(Table1913[Total Cost],Table1913[Product Name],'POD Inventory Sum'!$O278)</f>
        <v>0</v>
      </c>
      <c r="T278" s="7"/>
      <c r="U278" s="1">
        <f>SUMIFS(Table1913[Quantity Purchased],Table1913[Product Name],'POD Inventory Sum'!$O278)</f>
        <v>0</v>
      </c>
      <c r="W278" s="1">
        <f>SUMIFS(Table1913[Total Purchase
Cost],Table1913[Product Name],'POD Inventory Sum'!$O278)</f>
        <v>0</v>
      </c>
      <c r="X278" s="7"/>
      <c r="Y278" s="61">
        <f t="shared" si="26"/>
        <v>0</v>
      </c>
      <c r="AA278" s="61">
        <f t="shared" si="27"/>
        <v>0</v>
      </c>
      <c r="AB278" s="7"/>
      <c r="AC278" s="1">
        <f>SUMIFS(Table7[Quantity of 
Product Sold],Table7[Sale - Product Name],'POD Inventory Sum'!$O278,Table7[Product Type2],'POD Inventory Sum'!$AC$5)</f>
        <v>0</v>
      </c>
      <c r="AE278" s="1">
        <f>SUMIFS(Table7[Total Cost of
Goods Sold],Table7[Sale - Product Name],'POD Inventory Sum'!$O278,Table7[Product Type2],'POD Inventory Sum'!$AC$5)</f>
        <v>0</v>
      </c>
      <c r="AF278" s="7"/>
      <c r="AG278" s="1">
        <f>SUMIFS(Table17[Quantity2],Table17[Product Name],'POD Inventory Sum'!$O278,Table17[Product Type2],'POD Inventory Sum'!$AG$5)</f>
        <v>0</v>
      </c>
      <c r="AH278" t="str">
        <f t="shared" si="28"/>
        <v/>
      </c>
      <c r="AI278" s="1">
        <f>SUMIFS(Table17[Total out of Inventory],Table17[Product Name],'POD Inventory Sum'!$O278,Table17[Product Type2],'POD Inventory Sum'!$AG$5)</f>
        <v>0</v>
      </c>
      <c r="AJ278" s="7"/>
      <c r="AK278" s="1">
        <f>SUMIFS(Table7[Quantity
 Sold],Table7[Sale - Product Name],'POD Inventory Sum'!$O278,Table7[Product Type2],'POD Inventory Sum'!$AK$5)</f>
        <v>0</v>
      </c>
      <c r="AL278" t="str">
        <f t="shared" si="29"/>
        <v/>
      </c>
      <c r="AM278" s="1">
        <f>SUMIFS(Table7[Total 
Paid],Table7[Sale - Product Name],'POD Inventory Sum'!$O278,Table7[Product Type2],'POD Inventory Sum'!$AK$5)</f>
        <v>0</v>
      </c>
    </row>
    <row r="279" spans="5:39" x14ac:dyDescent="0.25">
      <c r="E279" s="4"/>
      <c r="O279" s="49"/>
      <c r="P279" s="7"/>
      <c r="Q279" s="30">
        <f>SUMIFS(Table1913[Quantity],Table1913[Product Name],'POD Inventory Sum'!$O279)</f>
        <v>0</v>
      </c>
      <c r="S279" s="1">
        <f>SUMIFS(Table1913[Total Cost],Table1913[Product Name],'POD Inventory Sum'!$O279)</f>
        <v>0</v>
      </c>
      <c r="T279" s="7"/>
      <c r="U279" s="1">
        <f>SUMIFS(Table1913[Quantity Purchased],Table1913[Product Name],'POD Inventory Sum'!$O279)</f>
        <v>0</v>
      </c>
      <c r="W279" s="1">
        <f>SUMIFS(Table1913[Total Purchase
Cost],Table1913[Product Name],'POD Inventory Sum'!$O279)</f>
        <v>0</v>
      </c>
      <c r="X279" s="7"/>
      <c r="Y279" s="61">
        <f t="shared" si="26"/>
        <v>0</v>
      </c>
      <c r="AA279" s="61">
        <f t="shared" si="27"/>
        <v>0</v>
      </c>
      <c r="AB279" s="7"/>
      <c r="AC279" s="1">
        <f>SUMIFS(Table7[Quantity of 
Product Sold],Table7[Sale - Product Name],'POD Inventory Sum'!$O279,Table7[Product Type2],'POD Inventory Sum'!$AC$5)</f>
        <v>0</v>
      </c>
      <c r="AE279" s="1">
        <f>SUMIFS(Table7[Total Cost of
Goods Sold],Table7[Sale - Product Name],'POD Inventory Sum'!$O279,Table7[Product Type2],'POD Inventory Sum'!$AC$5)</f>
        <v>0</v>
      </c>
      <c r="AF279" s="7"/>
      <c r="AG279" s="1">
        <f>SUMIFS(Table17[Quantity2],Table17[Product Name],'POD Inventory Sum'!$O279,Table17[Product Type2],'POD Inventory Sum'!$AG$5)</f>
        <v>0</v>
      </c>
      <c r="AH279" t="str">
        <f t="shared" si="28"/>
        <v/>
      </c>
      <c r="AI279" s="1">
        <f>SUMIFS(Table17[Total out of Inventory],Table17[Product Name],'POD Inventory Sum'!$O279,Table17[Product Type2],'POD Inventory Sum'!$AG$5)</f>
        <v>0</v>
      </c>
      <c r="AJ279" s="7"/>
      <c r="AK279" s="1">
        <f>SUMIFS(Table7[Quantity
 Sold],Table7[Sale - Product Name],'POD Inventory Sum'!$O279,Table7[Product Type2],'POD Inventory Sum'!$AK$5)</f>
        <v>0</v>
      </c>
      <c r="AL279" t="str">
        <f t="shared" si="29"/>
        <v/>
      </c>
      <c r="AM279" s="1">
        <f>SUMIFS(Table7[Total 
Paid],Table7[Sale - Product Name],'POD Inventory Sum'!$O279,Table7[Product Type2],'POD Inventory Sum'!$AK$5)</f>
        <v>0</v>
      </c>
    </row>
    <row r="280" spans="5:39" x14ac:dyDescent="0.25">
      <c r="E280" s="4"/>
      <c r="O280" s="49"/>
      <c r="P280" s="7"/>
      <c r="Q280" s="30">
        <f>SUMIFS(Table1913[Quantity],Table1913[Product Name],'POD Inventory Sum'!$O280)</f>
        <v>0</v>
      </c>
      <c r="S280" s="1">
        <f>SUMIFS(Table1913[Total Cost],Table1913[Product Name],'POD Inventory Sum'!$O280)</f>
        <v>0</v>
      </c>
      <c r="T280" s="7"/>
      <c r="U280" s="1">
        <f>SUMIFS(Table1913[Quantity Purchased],Table1913[Product Name],'POD Inventory Sum'!$O280)</f>
        <v>0</v>
      </c>
      <c r="W280" s="1">
        <f>SUMIFS(Table1913[Total Purchase
Cost],Table1913[Product Name],'POD Inventory Sum'!$O280)</f>
        <v>0</v>
      </c>
      <c r="X280" s="7"/>
      <c r="Y280" s="61">
        <f t="shared" si="26"/>
        <v>0</v>
      </c>
      <c r="AA280" s="61">
        <f t="shared" si="27"/>
        <v>0</v>
      </c>
      <c r="AB280" s="7"/>
      <c r="AC280" s="1">
        <f>SUMIFS(Table7[Quantity of 
Product Sold],Table7[Sale - Product Name],'POD Inventory Sum'!$O280,Table7[Product Type2],'POD Inventory Sum'!$AC$5)</f>
        <v>0</v>
      </c>
      <c r="AE280" s="1">
        <f>SUMIFS(Table7[Total Cost of
Goods Sold],Table7[Sale - Product Name],'POD Inventory Sum'!$O280,Table7[Product Type2],'POD Inventory Sum'!$AC$5)</f>
        <v>0</v>
      </c>
      <c r="AF280" s="7"/>
      <c r="AG280" s="1">
        <f>SUMIFS(Table17[Quantity2],Table17[Product Name],'POD Inventory Sum'!$O280,Table17[Product Type2],'POD Inventory Sum'!$AG$5)</f>
        <v>0</v>
      </c>
      <c r="AH280" t="str">
        <f t="shared" si="28"/>
        <v/>
      </c>
      <c r="AI280" s="1">
        <f>SUMIFS(Table17[Total out of Inventory],Table17[Product Name],'POD Inventory Sum'!$O280,Table17[Product Type2],'POD Inventory Sum'!$AG$5)</f>
        <v>0</v>
      </c>
      <c r="AJ280" s="7"/>
      <c r="AK280" s="1">
        <f>SUMIFS(Table7[Quantity
 Sold],Table7[Sale - Product Name],'POD Inventory Sum'!$O280,Table7[Product Type2],'POD Inventory Sum'!$AK$5)</f>
        <v>0</v>
      </c>
      <c r="AL280" t="str">
        <f t="shared" si="29"/>
        <v/>
      </c>
      <c r="AM280" s="1">
        <f>SUMIFS(Table7[Total 
Paid],Table7[Sale - Product Name],'POD Inventory Sum'!$O280,Table7[Product Type2],'POD Inventory Sum'!$AK$5)</f>
        <v>0</v>
      </c>
    </row>
    <row r="281" spans="5:39" x14ac:dyDescent="0.25">
      <c r="E281" s="4"/>
      <c r="O281" s="49"/>
      <c r="P281" s="7"/>
      <c r="Q281" s="30">
        <f>SUMIFS(Table1913[Quantity],Table1913[Product Name],'POD Inventory Sum'!$O281)</f>
        <v>0</v>
      </c>
      <c r="S281" s="1">
        <f>SUMIFS(Table1913[Total Cost],Table1913[Product Name],'POD Inventory Sum'!$O281)</f>
        <v>0</v>
      </c>
      <c r="T281" s="7"/>
      <c r="U281" s="1">
        <f>SUMIFS(Table1913[Quantity Purchased],Table1913[Product Name],'POD Inventory Sum'!$O281)</f>
        <v>0</v>
      </c>
      <c r="W281" s="1">
        <f>SUMIFS(Table1913[Total Purchase
Cost],Table1913[Product Name],'POD Inventory Sum'!$O281)</f>
        <v>0</v>
      </c>
      <c r="X281" s="7"/>
      <c r="Y281" s="61">
        <f t="shared" si="26"/>
        <v>0</v>
      </c>
      <c r="AA281" s="61">
        <f t="shared" si="27"/>
        <v>0</v>
      </c>
      <c r="AB281" s="7"/>
      <c r="AC281" s="1">
        <f>SUMIFS(Table7[Quantity of 
Product Sold],Table7[Sale - Product Name],'POD Inventory Sum'!$O281,Table7[Product Type2],'POD Inventory Sum'!$AC$5)</f>
        <v>0</v>
      </c>
      <c r="AE281" s="1">
        <f>SUMIFS(Table7[Total Cost of
Goods Sold],Table7[Sale - Product Name],'POD Inventory Sum'!$O281,Table7[Product Type2],'POD Inventory Sum'!$AC$5)</f>
        <v>0</v>
      </c>
      <c r="AF281" s="7"/>
      <c r="AG281" s="1">
        <f>SUMIFS(Table17[Quantity2],Table17[Product Name],'POD Inventory Sum'!$O281,Table17[Product Type2],'POD Inventory Sum'!$AG$5)</f>
        <v>0</v>
      </c>
      <c r="AH281" t="str">
        <f t="shared" si="28"/>
        <v/>
      </c>
      <c r="AI281" s="1">
        <f>SUMIFS(Table17[Total out of Inventory],Table17[Product Name],'POD Inventory Sum'!$O281,Table17[Product Type2],'POD Inventory Sum'!$AG$5)</f>
        <v>0</v>
      </c>
      <c r="AJ281" s="7"/>
      <c r="AK281" s="1">
        <f>SUMIFS(Table7[Quantity
 Sold],Table7[Sale - Product Name],'POD Inventory Sum'!$O281,Table7[Product Type2],'POD Inventory Sum'!$AK$5)</f>
        <v>0</v>
      </c>
      <c r="AL281" t="str">
        <f t="shared" si="29"/>
        <v/>
      </c>
      <c r="AM281" s="1">
        <f>SUMIFS(Table7[Total 
Paid],Table7[Sale - Product Name],'POD Inventory Sum'!$O281,Table7[Product Type2],'POD Inventory Sum'!$AK$5)</f>
        <v>0</v>
      </c>
    </row>
    <row r="282" spans="5:39" x14ac:dyDescent="0.25">
      <c r="E282" s="4"/>
      <c r="O282" s="49"/>
      <c r="P282" s="7"/>
      <c r="Q282" s="30">
        <f>SUMIFS(Table1913[Quantity],Table1913[Product Name],'POD Inventory Sum'!$O282)</f>
        <v>0</v>
      </c>
      <c r="S282" s="1">
        <f>SUMIFS(Table1913[Total Cost],Table1913[Product Name],'POD Inventory Sum'!$O282)</f>
        <v>0</v>
      </c>
      <c r="T282" s="7"/>
      <c r="U282" s="1">
        <f>SUMIFS(Table1913[Quantity Purchased],Table1913[Product Name],'POD Inventory Sum'!$O282)</f>
        <v>0</v>
      </c>
      <c r="W282" s="1">
        <f>SUMIFS(Table1913[Total Purchase
Cost],Table1913[Product Name],'POD Inventory Sum'!$O282)</f>
        <v>0</v>
      </c>
      <c r="X282" s="7"/>
      <c r="Y282" s="61">
        <f t="shared" si="26"/>
        <v>0</v>
      </c>
      <c r="AA282" s="61">
        <f t="shared" si="27"/>
        <v>0</v>
      </c>
      <c r="AB282" s="7"/>
      <c r="AC282" s="1">
        <f>SUMIFS(Table7[Quantity of 
Product Sold],Table7[Sale - Product Name],'POD Inventory Sum'!$O282,Table7[Product Type2],'POD Inventory Sum'!$AC$5)</f>
        <v>0</v>
      </c>
      <c r="AE282" s="1">
        <f>SUMIFS(Table7[Total Cost of
Goods Sold],Table7[Sale - Product Name],'POD Inventory Sum'!$O282,Table7[Product Type2],'POD Inventory Sum'!$AC$5)</f>
        <v>0</v>
      </c>
      <c r="AF282" s="7"/>
      <c r="AG282" s="1">
        <f>SUMIFS(Table17[Quantity2],Table17[Product Name],'POD Inventory Sum'!$O282,Table17[Product Type2],'POD Inventory Sum'!$AG$5)</f>
        <v>0</v>
      </c>
      <c r="AH282" t="str">
        <f t="shared" si="28"/>
        <v/>
      </c>
      <c r="AI282" s="1">
        <f>SUMIFS(Table17[Total out of Inventory],Table17[Product Name],'POD Inventory Sum'!$O282,Table17[Product Type2],'POD Inventory Sum'!$AG$5)</f>
        <v>0</v>
      </c>
      <c r="AJ282" s="7"/>
      <c r="AK282" s="1">
        <f>SUMIFS(Table7[Quantity
 Sold],Table7[Sale - Product Name],'POD Inventory Sum'!$O282,Table7[Product Type2],'POD Inventory Sum'!$AK$5)</f>
        <v>0</v>
      </c>
      <c r="AL282" t="str">
        <f t="shared" si="29"/>
        <v/>
      </c>
      <c r="AM282" s="1">
        <f>SUMIFS(Table7[Total 
Paid],Table7[Sale - Product Name],'POD Inventory Sum'!$O282,Table7[Product Type2],'POD Inventory Sum'!$AK$5)</f>
        <v>0</v>
      </c>
    </row>
    <row r="283" spans="5:39" x14ac:dyDescent="0.25">
      <c r="E283" s="4"/>
      <c r="O283" s="49"/>
      <c r="P283" s="7"/>
      <c r="Q283" s="30">
        <f>SUMIFS(Table1913[Quantity],Table1913[Product Name],'POD Inventory Sum'!$O283)</f>
        <v>0</v>
      </c>
      <c r="S283" s="1">
        <f>SUMIFS(Table1913[Total Cost],Table1913[Product Name],'POD Inventory Sum'!$O283)</f>
        <v>0</v>
      </c>
      <c r="T283" s="7"/>
      <c r="U283" s="1">
        <f>SUMIFS(Table1913[Quantity Purchased],Table1913[Product Name],'POD Inventory Sum'!$O283)</f>
        <v>0</v>
      </c>
      <c r="W283" s="1">
        <f>SUMIFS(Table1913[Total Purchase
Cost],Table1913[Product Name],'POD Inventory Sum'!$O283)</f>
        <v>0</v>
      </c>
      <c r="X283" s="7"/>
      <c r="Y283" s="61">
        <f t="shared" si="26"/>
        <v>0</v>
      </c>
      <c r="AA283" s="61">
        <f t="shared" si="27"/>
        <v>0</v>
      </c>
      <c r="AB283" s="7"/>
      <c r="AC283" s="1">
        <f>SUMIFS(Table7[Quantity of 
Product Sold],Table7[Sale - Product Name],'POD Inventory Sum'!$O283,Table7[Product Type2],'POD Inventory Sum'!$AC$5)</f>
        <v>0</v>
      </c>
      <c r="AE283" s="1">
        <f>SUMIFS(Table7[Total Cost of
Goods Sold],Table7[Sale - Product Name],'POD Inventory Sum'!$O283,Table7[Product Type2],'POD Inventory Sum'!$AC$5)</f>
        <v>0</v>
      </c>
      <c r="AF283" s="7"/>
      <c r="AG283" s="1">
        <f>SUMIFS(Table17[Quantity2],Table17[Product Name],'POD Inventory Sum'!$O283,Table17[Product Type2],'POD Inventory Sum'!$AG$5)</f>
        <v>0</v>
      </c>
      <c r="AH283" t="str">
        <f t="shared" si="28"/>
        <v/>
      </c>
      <c r="AI283" s="1">
        <f>SUMIFS(Table17[Total out of Inventory],Table17[Product Name],'POD Inventory Sum'!$O283,Table17[Product Type2],'POD Inventory Sum'!$AG$5)</f>
        <v>0</v>
      </c>
      <c r="AJ283" s="7"/>
      <c r="AK283" s="1">
        <f>SUMIFS(Table7[Quantity
 Sold],Table7[Sale - Product Name],'POD Inventory Sum'!$O283,Table7[Product Type2],'POD Inventory Sum'!$AK$5)</f>
        <v>0</v>
      </c>
      <c r="AL283" t="str">
        <f t="shared" si="29"/>
        <v/>
      </c>
      <c r="AM283" s="1">
        <f>SUMIFS(Table7[Total 
Paid],Table7[Sale - Product Name],'POD Inventory Sum'!$O283,Table7[Product Type2],'POD Inventory Sum'!$AK$5)</f>
        <v>0</v>
      </c>
    </row>
    <row r="284" spans="5:39" x14ac:dyDescent="0.25">
      <c r="E284" s="4"/>
      <c r="O284" s="49"/>
      <c r="P284" s="7"/>
      <c r="Q284" s="30">
        <f>SUMIFS(Table1913[Quantity],Table1913[Product Name],'POD Inventory Sum'!$O284)</f>
        <v>0</v>
      </c>
      <c r="S284" s="1">
        <f>SUMIFS(Table1913[Total Cost],Table1913[Product Name],'POD Inventory Sum'!$O284)</f>
        <v>0</v>
      </c>
      <c r="T284" s="7"/>
      <c r="U284" s="1">
        <f>SUMIFS(Table1913[Quantity Purchased],Table1913[Product Name],'POD Inventory Sum'!$O284)</f>
        <v>0</v>
      </c>
      <c r="W284" s="1">
        <f>SUMIFS(Table1913[Total Purchase
Cost],Table1913[Product Name],'POD Inventory Sum'!$O284)</f>
        <v>0</v>
      </c>
      <c r="X284" s="7"/>
      <c r="Y284" s="61">
        <f t="shared" si="26"/>
        <v>0</v>
      </c>
      <c r="AA284" s="61">
        <f t="shared" si="27"/>
        <v>0</v>
      </c>
      <c r="AB284" s="7"/>
      <c r="AC284" s="1">
        <f>SUMIFS(Table7[Quantity of 
Product Sold],Table7[Sale - Product Name],'POD Inventory Sum'!$O284,Table7[Product Type2],'POD Inventory Sum'!$AC$5)</f>
        <v>0</v>
      </c>
      <c r="AE284" s="1">
        <f>SUMIFS(Table7[Total Cost of
Goods Sold],Table7[Sale - Product Name],'POD Inventory Sum'!$O284,Table7[Product Type2],'POD Inventory Sum'!$AC$5)</f>
        <v>0</v>
      </c>
      <c r="AF284" s="7"/>
      <c r="AG284" s="1">
        <f>SUMIFS(Table17[Quantity2],Table17[Product Name],'POD Inventory Sum'!$O284,Table17[Product Type2],'POD Inventory Sum'!$AG$5)</f>
        <v>0</v>
      </c>
      <c r="AH284" t="str">
        <f t="shared" si="28"/>
        <v/>
      </c>
      <c r="AI284" s="1">
        <f>SUMIFS(Table17[Total out of Inventory],Table17[Product Name],'POD Inventory Sum'!$O284,Table17[Product Type2],'POD Inventory Sum'!$AG$5)</f>
        <v>0</v>
      </c>
      <c r="AJ284" s="7"/>
      <c r="AK284" s="1">
        <f>SUMIFS(Table7[Quantity
 Sold],Table7[Sale - Product Name],'POD Inventory Sum'!$O284,Table7[Product Type2],'POD Inventory Sum'!$AK$5)</f>
        <v>0</v>
      </c>
      <c r="AL284" t="str">
        <f t="shared" si="29"/>
        <v/>
      </c>
      <c r="AM284" s="1">
        <f>SUMIFS(Table7[Total 
Paid],Table7[Sale - Product Name],'POD Inventory Sum'!$O284,Table7[Product Type2],'POD Inventory Sum'!$AK$5)</f>
        <v>0</v>
      </c>
    </row>
    <row r="285" spans="5:39" x14ac:dyDescent="0.25">
      <c r="E285" s="4"/>
      <c r="O285" s="49"/>
      <c r="P285" s="7"/>
      <c r="Q285" s="30">
        <f>SUMIFS(Table1913[Quantity],Table1913[Product Name],'POD Inventory Sum'!$O285)</f>
        <v>0</v>
      </c>
      <c r="S285" s="1">
        <f>SUMIFS(Table1913[Total Cost],Table1913[Product Name],'POD Inventory Sum'!$O285)</f>
        <v>0</v>
      </c>
      <c r="T285" s="7"/>
      <c r="U285" s="1">
        <f>SUMIFS(Table1913[Quantity Purchased],Table1913[Product Name],'POD Inventory Sum'!$O285)</f>
        <v>0</v>
      </c>
      <c r="W285" s="1">
        <f>SUMIFS(Table1913[Total Purchase
Cost],Table1913[Product Name],'POD Inventory Sum'!$O285)</f>
        <v>0</v>
      </c>
      <c r="X285" s="7"/>
      <c r="Y285" s="61">
        <f t="shared" si="26"/>
        <v>0</v>
      </c>
      <c r="AA285" s="61">
        <f t="shared" si="27"/>
        <v>0</v>
      </c>
      <c r="AB285" s="7"/>
      <c r="AC285" s="1">
        <f>SUMIFS(Table7[Quantity of 
Product Sold],Table7[Sale - Product Name],'POD Inventory Sum'!$O285,Table7[Product Type2],'POD Inventory Sum'!$AC$5)</f>
        <v>0</v>
      </c>
      <c r="AE285" s="1">
        <f>SUMIFS(Table7[Total Cost of
Goods Sold],Table7[Sale - Product Name],'POD Inventory Sum'!$O285,Table7[Product Type2],'POD Inventory Sum'!$AC$5)</f>
        <v>0</v>
      </c>
      <c r="AF285" s="7"/>
      <c r="AG285" s="1">
        <f>SUMIFS(Table17[Quantity2],Table17[Product Name],'POD Inventory Sum'!$O285,Table17[Product Type2],'POD Inventory Sum'!$AG$5)</f>
        <v>0</v>
      </c>
      <c r="AH285" t="str">
        <f t="shared" si="28"/>
        <v/>
      </c>
      <c r="AI285" s="1">
        <f>SUMIFS(Table17[Total out of Inventory],Table17[Product Name],'POD Inventory Sum'!$O285,Table17[Product Type2],'POD Inventory Sum'!$AG$5)</f>
        <v>0</v>
      </c>
      <c r="AJ285" s="7"/>
      <c r="AK285" s="1">
        <f>SUMIFS(Table7[Quantity
 Sold],Table7[Sale - Product Name],'POD Inventory Sum'!$O285,Table7[Product Type2],'POD Inventory Sum'!$AK$5)</f>
        <v>0</v>
      </c>
      <c r="AL285" t="str">
        <f t="shared" si="29"/>
        <v/>
      </c>
      <c r="AM285" s="1">
        <f>SUMIFS(Table7[Total 
Paid],Table7[Sale - Product Name],'POD Inventory Sum'!$O285,Table7[Product Type2],'POD Inventory Sum'!$AK$5)</f>
        <v>0</v>
      </c>
    </row>
    <row r="286" spans="5:39" x14ac:dyDescent="0.25">
      <c r="E286" s="4"/>
      <c r="O286" s="49"/>
      <c r="P286" s="7"/>
      <c r="Q286" s="30">
        <f>SUMIFS(Table1913[Quantity],Table1913[Product Name],'POD Inventory Sum'!$O286)</f>
        <v>0</v>
      </c>
      <c r="S286" s="1">
        <f>SUMIFS(Table1913[Total Cost],Table1913[Product Name],'POD Inventory Sum'!$O286)</f>
        <v>0</v>
      </c>
      <c r="T286" s="7"/>
      <c r="U286" s="1">
        <f>SUMIFS(Table1913[Quantity Purchased],Table1913[Product Name],'POD Inventory Sum'!$O286)</f>
        <v>0</v>
      </c>
      <c r="W286" s="1">
        <f>SUMIFS(Table1913[Total Purchase
Cost],Table1913[Product Name],'POD Inventory Sum'!$O286)</f>
        <v>0</v>
      </c>
      <c r="X286" s="7"/>
      <c r="Y286" s="61">
        <f t="shared" si="26"/>
        <v>0</v>
      </c>
      <c r="AA286" s="61">
        <f t="shared" si="27"/>
        <v>0</v>
      </c>
      <c r="AB286" s="7"/>
      <c r="AC286" s="1">
        <f>SUMIFS(Table7[Quantity of 
Product Sold],Table7[Sale - Product Name],'POD Inventory Sum'!$O286,Table7[Product Type2],'POD Inventory Sum'!$AC$5)</f>
        <v>0</v>
      </c>
      <c r="AE286" s="1">
        <f>SUMIFS(Table7[Total Cost of
Goods Sold],Table7[Sale - Product Name],'POD Inventory Sum'!$O286,Table7[Product Type2],'POD Inventory Sum'!$AC$5)</f>
        <v>0</v>
      </c>
      <c r="AF286" s="7"/>
      <c r="AG286" s="1">
        <f>SUMIFS(Table17[Quantity2],Table17[Product Name],'POD Inventory Sum'!$O286,Table17[Product Type2],'POD Inventory Sum'!$AG$5)</f>
        <v>0</v>
      </c>
      <c r="AH286" t="str">
        <f t="shared" si="28"/>
        <v/>
      </c>
      <c r="AI286" s="1">
        <f>SUMIFS(Table17[Total out of Inventory],Table17[Product Name],'POD Inventory Sum'!$O286,Table17[Product Type2],'POD Inventory Sum'!$AG$5)</f>
        <v>0</v>
      </c>
      <c r="AJ286" s="7"/>
      <c r="AK286" s="1">
        <f>SUMIFS(Table7[Quantity
 Sold],Table7[Sale - Product Name],'POD Inventory Sum'!$O286,Table7[Product Type2],'POD Inventory Sum'!$AK$5)</f>
        <v>0</v>
      </c>
      <c r="AL286" t="str">
        <f t="shared" si="29"/>
        <v/>
      </c>
      <c r="AM286" s="1">
        <f>SUMIFS(Table7[Total 
Paid],Table7[Sale - Product Name],'POD Inventory Sum'!$O286,Table7[Product Type2],'POD Inventory Sum'!$AK$5)</f>
        <v>0</v>
      </c>
    </row>
    <row r="287" spans="5:39" x14ac:dyDescent="0.25">
      <c r="E287" s="4"/>
      <c r="O287" s="49"/>
      <c r="P287" s="7"/>
      <c r="Q287" s="30">
        <f>SUMIFS(Table1913[Quantity],Table1913[Product Name],'POD Inventory Sum'!$O287)</f>
        <v>0</v>
      </c>
      <c r="S287" s="1">
        <f>SUMIFS(Table1913[Total Cost],Table1913[Product Name],'POD Inventory Sum'!$O287)</f>
        <v>0</v>
      </c>
      <c r="T287" s="7"/>
      <c r="U287" s="1">
        <f>SUMIFS(Table1913[Quantity Purchased],Table1913[Product Name],'POD Inventory Sum'!$O287)</f>
        <v>0</v>
      </c>
      <c r="W287" s="1">
        <f>SUMIFS(Table1913[Total Purchase
Cost],Table1913[Product Name],'POD Inventory Sum'!$O287)</f>
        <v>0</v>
      </c>
      <c r="X287" s="7"/>
      <c r="Y287" s="61">
        <f t="shared" si="26"/>
        <v>0</v>
      </c>
      <c r="AA287" s="61">
        <f t="shared" si="27"/>
        <v>0</v>
      </c>
      <c r="AB287" s="7"/>
      <c r="AC287" s="1">
        <f>SUMIFS(Table7[Quantity of 
Product Sold],Table7[Sale - Product Name],'POD Inventory Sum'!$O287,Table7[Product Type2],'POD Inventory Sum'!$AC$5)</f>
        <v>0</v>
      </c>
      <c r="AE287" s="1">
        <f>SUMIFS(Table7[Total Cost of
Goods Sold],Table7[Sale - Product Name],'POD Inventory Sum'!$O287,Table7[Product Type2],'POD Inventory Sum'!$AC$5)</f>
        <v>0</v>
      </c>
      <c r="AF287" s="7"/>
      <c r="AG287" s="1">
        <f>SUMIFS(Table17[Quantity2],Table17[Product Name],'POD Inventory Sum'!$O287,Table17[Product Type2],'POD Inventory Sum'!$AG$5)</f>
        <v>0</v>
      </c>
      <c r="AH287" t="str">
        <f t="shared" si="28"/>
        <v/>
      </c>
      <c r="AI287" s="1">
        <f>SUMIFS(Table17[Total out of Inventory],Table17[Product Name],'POD Inventory Sum'!$O287,Table17[Product Type2],'POD Inventory Sum'!$AG$5)</f>
        <v>0</v>
      </c>
      <c r="AJ287" s="7"/>
      <c r="AK287" s="1">
        <f>SUMIFS(Table7[Quantity
 Sold],Table7[Sale - Product Name],'POD Inventory Sum'!$O287,Table7[Product Type2],'POD Inventory Sum'!$AK$5)</f>
        <v>0</v>
      </c>
      <c r="AL287" t="str">
        <f t="shared" si="29"/>
        <v/>
      </c>
      <c r="AM287" s="1">
        <f>SUMIFS(Table7[Total 
Paid],Table7[Sale - Product Name],'POD Inventory Sum'!$O287,Table7[Product Type2],'POD Inventory Sum'!$AK$5)</f>
        <v>0</v>
      </c>
    </row>
    <row r="288" spans="5:39" x14ac:dyDescent="0.25">
      <c r="E288" s="4"/>
      <c r="O288" s="49"/>
      <c r="P288" s="7"/>
      <c r="Q288" s="30">
        <f>SUMIFS(Table1913[Quantity],Table1913[Product Name],'POD Inventory Sum'!$O288)</f>
        <v>0</v>
      </c>
      <c r="S288" s="1">
        <f>SUMIFS(Table1913[Total Cost],Table1913[Product Name],'POD Inventory Sum'!$O288)</f>
        <v>0</v>
      </c>
      <c r="T288" s="7"/>
      <c r="U288" s="1">
        <f>SUMIFS(Table1913[Quantity Purchased],Table1913[Product Name],'POD Inventory Sum'!$O288)</f>
        <v>0</v>
      </c>
      <c r="W288" s="1">
        <f>SUMIFS(Table1913[Total Purchase
Cost],Table1913[Product Name],'POD Inventory Sum'!$O288)</f>
        <v>0</v>
      </c>
      <c r="X288" s="7"/>
      <c r="Y288" s="61">
        <f t="shared" si="26"/>
        <v>0</v>
      </c>
      <c r="AA288" s="61">
        <f t="shared" si="27"/>
        <v>0</v>
      </c>
      <c r="AB288" s="7"/>
      <c r="AC288" s="1">
        <f>SUMIFS(Table7[Quantity of 
Product Sold],Table7[Sale - Product Name],'POD Inventory Sum'!$O288,Table7[Product Type2],'POD Inventory Sum'!$AC$5)</f>
        <v>0</v>
      </c>
      <c r="AE288" s="1">
        <f>SUMIFS(Table7[Total Cost of
Goods Sold],Table7[Sale - Product Name],'POD Inventory Sum'!$O288,Table7[Product Type2],'POD Inventory Sum'!$AC$5)</f>
        <v>0</v>
      </c>
      <c r="AF288" s="7"/>
      <c r="AG288" s="1">
        <f>SUMIFS(Table17[Quantity2],Table17[Product Name],'POD Inventory Sum'!$O288,Table17[Product Type2],'POD Inventory Sum'!$AG$5)</f>
        <v>0</v>
      </c>
      <c r="AH288" t="str">
        <f t="shared" si="28"/>
        <v/>
      </c>
      <c r="AI288" s="1">
        <f>SUMIFS(Table17[Total out of Inventory],Table17[Product Name],'POD Inventory Sum'!$O288,Table17[Product Type2],'POD Inventory Sum'!$AG$5)</f>
        <v>0</v>
      </c>
      <c r="AJ288" s="7"/>
      <c r="AK288" s="1">
        <f>SUMIFS(Table7[Quantity
 Sold],Table7[Sale - Product Name],'POD Inventory Sum'!$O288,Table7[Product Type2],'POD Inventory Sum'!$AK$5)</f>
        <v>0</v>
      </c>
      <c r="AL288" t="str">
        <f t="shared" si="29"/>
        <v/>
      </c>
      <c r="AM288" s="1">
        <f>SUMIFS(Table7[Total 
Paid],Table7[Sale - Product Name],'POD Inventory Sum'!$O288,Table7[Product Type2],'POD Inventory Sum'!$AK$5)</f>
        <v>0</v>
      </c>
    </row>
    <row r="289" spans="5:39" x14ac:dyDescent="0.25">
      <c r="E289" s="4"/>
      <c r="O289" s="49"/>
      <c r="P289" s="7"/>
      <c r="Q289" s="30">
        <f>SUMIFS(Table1913[Quantity],Table1913[Product Name],'POD Inventory Sum'!$O289)</f>
        <v>0</v>
      </c>
      <c r="S289" s="1">
        <f>SUMIFS(Table1913[Total Cost],Table1913[Product Name],'POD Inventory Sum'!$O289)</f>
        <v>0</v>
      </c>
      <c r="T289" s="7"/>
      <c r="U289" s="1">
        <f>SUMIFS(Table1913[Quantity Purchased],Table1913[Product Name],'POD Inventory Sum'!$O289)</f>
        <v>0</v>
      </c>
      <c r="W289" s="1">
        <f>SUMIFS(Table1913[Total Purchase
Cost],Table1913[Product Name],'POD Inventory Sum'!$O289)</f>
        <v>0</v>
      </c>
      <c r="X289" s="7"/>
      <c r="Y289" s="61">
        <f t="shared" si="26"/>
        <v>0</v>
      </c>
      <c r="AA289" s="61">
        <f t="shared" si="27"/>
        <v>0</v>
      </c>
      <c r="AB289" s="7"/>
      <c r="AC289" s="1">
        <f>SUMIFS(Table7[Quantity of 
Product Sold],Table7[Sale - Product Name],'POD Inventory Sum'!$O289,Table7[Product Type2],'POD Inventory Sum'!$AC$5)</f>
        <v>0</v>
      </c>
      <c r="AE289" s="1">
        <f>SUMIFS(Table7[Total Cost of
Goods Sold],Table7[Sale - Product Name],'POD Inventory Sum'!$O289,Table7[Product Type2],'POD Inventory Sum'!$AC$5)</f>
        <v>0</v>
      </c>
      <c r="AF289" s="7"/>
      <c r="AG289" s="1">
        <f>SUMIFS(Table17[Quantity2],Table17[Product Name],'POD Inventory Sum'!$O289,Table17[Product Type2],'POD Inventory Sum'!$AG$5)</f>
        <v>0</v>
      </c>
      <c r="AH289" t="str">
        <f t="shared" si="28"/>
        <v/>
      </c>
      <c r="AI289" s="1">
        <f>SUMIFS(Table17[Total out of Inventory],Table17[Product Name],'POD Inventory Sum'!$O289,Table17[Product Type2],'POD Inventory Sum'!$AG$5)</f>
        <v>0</v>
      </c>
      <c r="AJ289" s="7"/>
      <c r="AK289" s="1">
        <f>SUMIFS(Table7[Quantity
 Sold],Table7[Sale - Product Name],'POD Inventory Sum'!$O289,Table7[Product Type2],'POD Inventory Sum'!$AK$5)</f>
        <v>0</v>
      </c>
      <c r="AL289" t="str">
        <f t="shared" si="29"/>
        <v/>
      </c>
      <c r="AM289" s="1">
        <f>SUMIFS(Table7[Total 
Paid],Table7[Sale - Product Name],'POD Inventory Sum'!$O289,Table7[Product Type2],'POD Inventory Sum'!$AK$5)</f>
        <v>0</v>
      </c>
    </row>
    <row r="290" spans="5:39" x14ac:dyDescent="0.25">
      <c r="E290" s="4"/>
      <c r="O290" s="49"/>
      <c r="P290" s="7"/>
      <c r="Q290" s="30">
        <f>SUMIFS(Table1913[Quantity],Table1913[Product Name],'POD Inventory Sum'!$O290)</f>
        <v>0</v>
      </c>
      <c r="S290" s="1">
        <f>SUMIFS(Table1913[Total Cost],Table1913[Product Name],'POD Inventory Sum'!$O290)</f>
        <v>0</v>
      </c>
      <c r="T290" s="7"/>
      <c r="U290" s="1">
        <f>SUMIFS(Table1913[Quantity Purchased],Table1913[Product Name],'POD Inventory Sum'!$O290)</f>
        <v>0</v>
      </c>
      <c r="W290" s="1">
        <f>SUMIFS(Table1913[Total Purchase
Cost],Table1913[Product Name],'POD Inventory Sum'!$O290)</f>
        <v>0</v>
      </c>
      <c r="X290" s="7"/>
      <c r="Y290" s="61">
        <f t="shared" si="26"/>
        <v>0</v>
      </c>
      <c r="AA290" s="61">
        <f t="shared" si="27"/>
        <v>0</v>
      </c>
      <c r="AB290" s="7"/>
      <c r="AC290" s="1">
        <f>SUMIFS(Table7[Quantity of 
Product Sold],Table7[Sale - Product Name],'POD Inventory Sum'!$O290,Table7[Product Type2],'POD Inventory Sum'!$AC$5)</f>
        <v>0</v>
      </c>
      <c r="AE290" s="1">
        <f>SUMIFS(Table7[Total Cost of
Goods Sold],Table7[Sale - Product Name],'POD Inventory Sum'!$O290,Table7[Product Type2],'POD Inventory Sum'!$AC$5)</f>
        <v>0</v>
      </c>
      <c r="AF290" s="7"/>
      <c r="AG290" s="1">
        <f>SUMIFS(Table17[Quantity2],Table17[Product Name],'POD Inventory Sum'!$O290,Table17[Product Type2],'POD Inventory Sum'!$AG$5)</f>
        <v>0</v>
      </c>
      <c r="AH290" t="str">
        <f t="shared" si="28"/>
        <v/>
      </c>
      <c r="AI290" s="1">
        <f>SUMIFS(Table17[Total out of Inventory],Table17[Product Name],'POD Inventory Sum'!$O290,Table17[Product Type2],'POD Inventory Sum'!$AG$5)</f>
        <v>0</v>
      </c>
      <c r="AJ290" s="7"/>
      <c r="AK290" s="1">
        <f>SUMIFS(Table7[Quantity
 Sold],Table7[Sale - Product Name],'POD Inventory Sum'!$O290,Table7[Product Type2],'POD Inventory Sum'!$AK$5)</f>
        <v>0</v>
      </c>
      <c r="AL290" t="str">
        <f t="shared" si="29"/>
        <v/>
      </c>
      <c r="AM290" s="1">
        <f>SUMIFS(Table7[Total 
Paid],Table7[Sale - Product Name],'POD Inventory Sum'!$O290,Table7[Product Type2],'POD Inventory Sum'!$AK$5)</f>
        <v>0</v>
      </c>
    </row>
    <row r="291" spans="5:39" x14ac:dyDescent="0.25">
      <c r="E291" s="4"/>
      <c r="O291" s="49"/>
      <c r="P291" s="7"/>
      <c r="Q291" s="30">
        <f>SUMIFS(Table1913[Quantity],Table1913[Product Name],'POD Inventory Sum'!$O291)</f>
        <v>0</v>
      </c>
      <c r="S291" s="1">
        <f>SUMIFS(Table1913[Total Cost],Table1913[Product Name],'POD Inventory Sum'!$O291)</f>
        <v>0</v>
      </c>
      <c r="T291" s="7"/>
      <c r="U291" s="1">
        <f>SUMIFS(Table1913[Quantity Purchased],Table1913[Product Name],'POD Inventory Sum'!$O291)</f>
        <v>0</v>
      </c>
      <c r="W291" s="1">
        <f>SUMIFS(Table1913[Total Purchase
Cost],Table1913[Product Name],'POD Inventory Sum'!$O291)</f>
        <v>0</v>
      </c>
      <c r="X291" s="7"/>
      <c r="Y291" s="61">
        <f t="shared" si="26"/>
        <v>0</v>
      </c>
      <c r="AA291" s="61">
        <f t="shared" si="27"/>
        <v>0</v>
      </c>
      <c r="AB291" s="7"/>
      <c r="AC291" s="1">
        <f>SUMIFS(Table7[Quantity of 
Product Sold],Table7[Sale - Product Name],'POD Inventory Sum'!$O291,Table7[Product Type2],'POD Inventory Sum'!$AC$5)</f>
        <v>0</v>
      </c>
      <c r="AE291" s="1">
        <f>SUMIFS(Table7[Total Cost of
Goods Sold],Table7[Sale - Product Name],'POD Inventory Sum'!$O291,Table7[Product Type2],'POD Inventory Sum'!$AC$5)</f>
        <v>0</v>
      </c>
      <c r="AF291" s="7"/>
      <c r="AG291" s="1">
        <f>SUMIFS(Table17[Quantity2],Table17[Product Name],'POD Inventory Sum'!$O291,Table17[Product Type2],'POD Inventory Sum'!$AG$5)</f>
        <v>0</v>
      </c>
      <c r="AH291" t="str">
        <f t="shared" si="28"/>
        <v/>
      </c>
      <c r="AI291" s="1">
        <f>SUMIFS(Table17[Total out of Inventory],Table17[Product Name],'POD Inventory Sum'!$O291,Table17[Product Type2],'POD Inventory Sum'!$AG$5)</f>
        <v>0</v>
      </c>
      <c r="AJ291" s="7"/>
      <c r="AK291" s="1">
        <f>SUMIFS(Table7[Quantity
 Sold],Table7[Sale - Product Name],'POD Inventory Sum'!$O291,Table7[Product Type2],'POD Inventory Sum'!$AK$5)</f>
        <v>0</v>
      </c>
      <c r="AL291" t="str">
        <f t="shared" si="29"/>
        <v/>
      </c>
      <c r="AM291" s="1">
        <f>SUMIFS(Table7[Total 
Paid],Table7[Sale - Product Name],'POD Inventory Sum'!$O291,Table7[Product Type2],'POD Inventory Sum'!$AK$5)</f>
        <v>0</v>
      </c>
    </row>
    <row r="292" spans="5:39" x14ac:dyDescent="0.25">
      <c r="E292" s="4"/>
      <c r="O292" s="49"/>
      <c r="P292" s="7"/>
      <c r="Q292" s="30">
        <f>SUMIFS(Table1913[Quantity],Table1913[Product Name],'POD Inventory Sum'!$O292)</f>
        <v>0</v>
      </c>
      <c r="S292" s="1">
        <f>SUMIFS(Table1913[Total Cost],Table1913[Product Name],'POD Inventory Sum'!$O292)</f>
        <v>0</v>
      </c>
      <c r="T292" s="7"/>
      <c r="U292" s="1">
        <f>SUMIFS(Table1913[Quantity Purchased],Table1913[Product Name],'POD Inventory Sum'!$O292)</f>
        <v>0</v>
      </c>
      <c r="W292" s="1">
        <f>SUMIFS(Table1913[Total Purchase
Cost],Table1913[Product Name],'POD Inventory Sum'!$O292)</f>
        <v>0</v>
      </c>
      <c r="X292" s="7"/>
      <c r="Y292" s="61">
        <f t="shared" si="26"/>
        <v>0</v>
      </c>
      <c r="AA292" s="61">
        <f t="shared" si="27"/>
        <v>0</v>
      </c>
      <c r="AB292" s="7"/>
      <c r="AC292" s="1">
        <f>SUMIFS(Table7[Quantity of 
Product Sold],Table7[Sale - Product Name],'POD Inventory Sum'!$O292,Table7[Product Type2],'POD Inventory Sum'!$AC$5)</f>
        <v>0</v>
      </c>
      <c r="AE292" s="1">
        <f>SUMIFS(Table7[Total Cost of
Goods Sold],Table7[Sale - Product Name],'POD Inventory Sum'!$O292,Table7[Product Type2],'POD Inventory Sum'!$AC$5)</f>
        <v>0</v>
      </c>
      <c r="AF292" s="7"/>
      <c r="AG292" s="1">
        <f>SUMIFS(Table17[Quantity2],Table17[Product Name],'POD Inventory Sum'!$O292,Table17[Product Type2],'POD Inventory Sum'!$AG$5)</f>
        <v>0</v>
      </c>
      <c r="AH292" t="str">
        <f t="shared" si="28"/>
        <v/>
      </c>
      <c r="AI292" s="1">
        <f>SUMIFS(Table17[Total out of Inventory],Table17[Product Name],'POD Inventory Sum'!$O292,Table17[Product Type2],'POD Inventory Sum'!$AG$5)</f>
        <v>0</v>
      </c>
      <c r="AJ292" s="7"/>
      <c r="AK292" s="1">
        <f>SUMIFS(Table7[Quantity
 Sold],Table7[Sale - Product Name],'POD Inventory Sum'!$O292,Table7[Product Type2],'POD Inventory Sum'!$AK$5)</f>
        <v>0</v>
      </c>
      <c r="AL292" t="str">
        <f t="shared" si="29"/>
        <v/>
      </c>
      <c r="AM292" s="1">
        <f>SUMIFS(Table7[Total 
Paid],Table7[Sale - Product Name],'POD Inventory Sum'!$O292,Table7[Product Type2],'POD Inventory Sum'!$AK$5)</f>
        <v>0</v>
      </c>
    </row>
    <row r="293" spans="5:39" x14ac:dyDescent="0.25">
      <c r="E293" s="4"/>
      <c r="O293" s="49"/>
      <c r="P293" s="7"/>
      <c r="Q293" s="30">
        <f>SUMIFS(Table1913[Quantity],Table1913[Product Name],'POD Inventory Sum'!$O293)</f>
        <v>0</v>
      </c>
      <c r="S293" s="1">
        <f>SUMIFS(Table1913[Total Cost],Table1913[Product Name],'POD Inventory Sum'!$O293)</f>
        <v>0</v>
      </c>
      <c r="T293" s="7"/>
      <c r="U293" s="1">
        <f>SUMIFS(Table1913[Quantity Purchased],Table1913[Product Name],'POD Inventory Sum'!$O293)</f>
        <v>0</v>
      </c>
      <c r="W293" s="1">
        <f>SUMIFS(Table1913[Total Purchase
Cost],Table1913[Product Name],'POD Inventory Sum'!$O293)</f>
        <v>0</v>
      </c>
      <c r="X293" s="7"/>
      <c r="Y293" s="61">
        <f t="shared" si="26"/>
        <v>0</v>
      </c>
      <c r="AA293" s="61">
        <f t="shared" si="27"/>
        <v>0</v>
      </c>
      <c r="AB293" s="7"/>
      <c r="AC293" s="1">
        <f>SUMIFS(Table7[Quantity of 
Product Sold],Table7[Sale - Product Name],'POD Inventory Sum'!$O293,Table7[Product Type2],'POD Inventory Sum'!$AC$5)</f>
        <v>0</v>
      </c>
      <c r="AE293" s="1">
        <f>SUMIFS(Table7[Total Cost of
Goods Sold],Table7[Sale - Product Name],'POD Inventory Sum'!$O293,Table7[Product Type2],'POD Inventory Sum'!$AC$5)</f>
        <v>0</v>
      </c>
      <c r="AF293" s="7"/>
      <c r="AG293" s="1">
        <f>SUMIFS(Table17[Quantity2],Table17[Product Name],'POD Inventory Sum'!$O293,Table17[Product Type2],'POD Inventory Sum'!$AG$5)</f>
        <v>0</v>
      </c>
      <c r="AH293" t="str">
        <f t="shared" si="28"/>
        <v/>
      </c>
      <c r="AI293" s="1">
        <f>SUMIFS(Table17[Total out of Inventory],Table17[Product Name],'POD Inventory Sum'!$O293,Table17[Product Type2],'POD Inventory Sum'!$AG$5)</f>
        <v>0</v>
      </c>
      <c r="AJ293" s="7"/>
      <c r="AK293" s="1">
        <f>SUMIFS(Table7[Quantity
 Sold],Table7[Sale - Product Name],'POD Inventory Sum'!$O293,Table7[Product Type2],'POD Inventory Sum'!$AK$5)</f>
        <v>0</v>
      </c>
      <c r="AL293" t="str">
        <f t="shared" si="29"/>
        <v/>
      </c>
      <c r="AM293" s="1">
        <f>SUMIFS(Table7[Total 
Paid],Table7[Sale - Product Name],'POD Inventory Sum'!$O293,Table7[Product Type2],'POD Inventory Sum'!$AK$5)</f>
        <v>0</v>
      </c>
    </row>
    <row r="294" spans="5:39" x14ac:dyDescent="0.25">
      <c r="E294" s="4"/>
      <c r="O294" s="49"/>
      <c r="P294" s="7"/>
      <c r="Q294" s="30">
        <f>SUMIFS(Table1913[Quantity],Table1913[Product Name],'POD Inventory Sum'!$O294)</f>
        <v>0</v>
      </c>
      <c r="S294" s="1">
        <f>SUMIFS(Table1913[Total Cost],Table1913[Product Name],'POD Inventory Sum'!$O294)</f>
        <v>0</v>
      </c>
      <c r="T294" s="7"/>
      <c r="U294" s="1">
        <f>SUMIFS(Table1913[Quantity Purchased],Table1913[Product Name],'POD Inventory Sum'!$O294)</f>
        <v>0</v>
      </c>
      <c r="W294" s="1">
        <f>SUMIFS(Table1913[Total Purchase
Cost],Table1913[Product Name],'POD Inventory Sum'!$O294)</f>
        <v>0</v>
      </c>
      <c r="X294" s="7"/>
      <c r="Y294" s="61">
        <f t="shared" si="26"/>
        <v>0</v>
      </c>
      <c r="AA294" s="61">
        <f t="shared" si="27"/>
        <v>0</v>
      </c>
      <c r="AB294" s="7"/>
      <c r="AC294" s="1">
        <f>SUMIFS(Table7[Quantity of 
Product Sold],Table7[Sale - Product Name],'POD Inventory Sum'!$O294,Table7[Product Type2],'POD Inventory Sum'!$AC$5)</f>
        <v>0</v>
      </c>
      <c r="AE294" s="1">
        <f>SUMIFS(Table7[Total Cost of
Goods Sold],Table7[Sale - Product Name],'POD Inventory Sum'!$O294,Table7[Product Type2],'POD Inventory Sum'!$AC$5)</f>
        <v>0</v>
      </c>
      <c r="AF294" s="7"/>
      <c r="AG294" s="1">
        <f>SUMIFS(Table17[Quantity2],Table17[Product Name],'POD Inventory Sum'!$O294,Table17[Product Type2],'POD Inventory Sum'!$AG$5)</f>
        <v>0</v>
      </c>
      <c r="AH294" t="str">
        <f t="shared" si="28"/>
        <v/>
      </c>
      <c r="AI294" s="1">
        <f>SUMIFS(Table17[Total out of Inventory],Table17[Product Name],'POD Inventory Sum'!$O294,Table17[Product Type2],'POD Inventory Sum'!$AG$5)</f>
        <v>0</v>
      </c>
      <c r="AJ294" s="7"/>
      <c r="AK294" s="1">
        <f>SUMIFS(Table7[Quantity
 Sold],Table7[Sale - Product Name],'POD Inventory Sum'!$O294,Table7[Product Type2],'POD Inventory Sum'!$AK$5)</f>
        <v>0</v>
      </c>
      <c r="AL294" t="str">
        <f t="shared" si="29"/>
        <v/>
      </c>
      <c r="AM294" s="1">
        <f>SUMIFS(Table7[Total 
Paid],Table7[Sale - Product Name],'POD Inventory Sum'!$O294,Table7[Product Type2],'POD Inventory Sum'!$AK$5)</f>
        <v>0</v>
      </c>
    </row>
    <row r="295" spans="5:39" x14ac:dyDescent="0.25">
      <c r="E295" s="4"/>
      <c r="O295" s="49"/>
      <c r="P295" s="7"/>
      <c r="Q295" s="30">
        <f>SUMIFS(Table1913[Quantity],Table1913[Product Name],'POD Inventory Sum'!$O295)</f>
        <v>0</v>
      </c>
      <c r="S295" s="1">
        <f>SUMIFS(Table1913[Total Cost],Table1913[Product Name],'POD Inventory Sum'!$O295)</f>
        <v>0</v>
      </c>
      <c r="T295" s="7"/>
      <c r="U295" s="1">
        <f>SUMIFS(Table1913[Quantity Purchased],Table1913[Product Name],'POD Inventory Sum'!$O295)</f>
        <v>0</v>
      </c>
      <c r="W295" s="1">
        <f>SUMIFS(Table1913[Total Purchase
Cost],Table1913[Product Name],'POD Inventory Sum'!$O295)</f>
        <v>0</v>
      </c>
      <c r="X295" s="7"/>
      <c r="Y295" s="61">
        <f t="shared" si="26"/>
        <v>0</v>
      </c>
      <c r="AA295" s="61">
        <f t="shared" si="27"/>
        <v>0</v>
      </c>
      <c r="AB295" s="7"/>
      <c r="AC295" s="1">
        <f>SUMIFS(Table7[Quantity of 
Product Sold],Table7[Sale - Product Name],'POD Inventory Sum'!$O295,Table7[Product Type2],'POD Inventory Sum'!$AC$5)</f>
        <v>0</v>
      </c>
      <c r="AE295" s="1">
        <f>SUMIFS(Table7[Total Cost of
Goods Sold],Table7[Sale - Product Name],'POD Inventory Sum'!$O295,Table7[Product Type2],'POD Inventory Sum'!$AC$5)</f>
        <v>0</v>
      </c>
      <c r="AF295" s="7"/>
      <c r="AG295" s="1">
        <f>SUMIFS(Table17[Quantity2],Table17[Product Name],'POD Inventory Sum'!$O295,Table17[Product Type2],'POD Inventory Sum'!$AG$5)</f>
        <v>0</v>
      </c>
      <c r="AH295" t="str">
        <f t="shared" si="28"/>
        <v/>
      </c>
      <c r="AI295" s="1">
        <f>SUMIFS(Table17[Total out of Inventory],Table17[Product Name],'POD Inventory Sum'!$O295,Table17[Product Type2],'POD Inventory Sum'!$AG$5)</f>
        <v>0</v>
      </c>
      <c r="AJ295" s="7"/>
      <c r="AK295" s="1">
        <f>SUMIFS(Table7[Quantity
 Sold],Table7[Sale - Product Name],'POD Inventory Sum'!$O295,Table7[Product Type2],'POD Inventory Sum'!$AK$5)</f>
        <v>0</v>
      </c>
      <c r="AL295" t="str">
        <f t="shared" si="29"/>
        <v/>
      </c>
      <c r="AM295" s="1">
        <f>SUMIFS(Table7[Total 
Paid],Table7[Sale - Product Name],'POD Inventory Sum'!$O295,Table7[Product Type2],'POD Inventory Sum'!$AK$5)</f>
        <v>0</v>
      </c>
    </row>
    <row r="296" spans="5:39" x14ac:dyDescent="0.25">
      <c r="E296" s="4"/>
      <c r="O296" s="49"/>
      <c r="P296" s="7"/>
      <c r="Q296" s="30">
        <f>SUMIFS(Table1913[Quantity],Table1913[Product Name],'POD Inventory Sum'!$O296)</f>
        <v>0</v>
      </c>
      <c r="S296" s="1">
        <f>SUMIFS(Table1913[Total Cost],Table1913[Product Name],'POD Inventory Sum'!$O296)</f>
        <v>0</v>
      </c>
      <c r="T296" s="7"/>
      <c r="U296" s="1">
        <f>SUMIFS(Table1913[Quantity Purchased],Table1913[Product Name],'POD Inventory Sum'!$O296)</f>
        <v>0</v>
      </c>
      <c r="W296" s="1">
        <f>SUMIFS(Table1913[Total Purchase
Cost],Table1913[Product Name],'POD Inventory Sum'!$O296)</f>
        <v>0</v>
      </c>
      <c r="X296" s="7"/>
      <c r="Y296" s="61">
        <f t="shared" si="26"/>
        <v>0</v>
      </c>
      <c r="AA296" s="61">
        <f t="shared" si="27"/>
        <v>0</v>
      </c>
      <c r="AB296" s="7"/>
      <c r="AC296" s="1">
        <f>SUMIFS(Table7[Quantity of 
Product Sold],Table7[Sale - Product Name],'POD Inventory Sum'!$O296,Table7[Product Type2],'POD Inventory Sum'!$AC$5)</f>
        <v>0</v>
      </c>
      <c r="AE296" s="1">
        <f>SUMIFS(Table7[Total Cost of
Goods Sold],Table7[Sale - Product Name],'POD Inventory Sum'!$O296,Table7[Product Type2],'POD Inventory Sum'!$AC$5)</f>
        <v>0</v>
      </c>
      <c r="AF296" s="7"/>
      <c r="AG296" s="1">
        <f>SUMIFS(Table17[Quantity2],Table17[Product Name],'POD Inventory Sum'!$O296,Table17[Product Type2],'POD Inventory Sum'!$AG$5)</f>
        <v>0</v>
      </c>
      <c r="AH296" t="str">
        <f t="shared" si="28"/>
        <v/>
      </c>
      <c r="AI296" s="1">
        <f>SUMIFS(Table17[Total out of Inventory],Table17[Product Name],'POD Inventory Sum'!$O296,Table17[Product Type2],'POD Inventory Sum'!$AG$5)</f>
        <v>0</v>
      </c>
      <c r="AJ296" s="7"/>
      <c r="AK296" s="1">
        <f>SUMIFS(Table7[Quantity
 Sold],Table7[Sale - Product Name],'POD Inventory Sum'!$O296,Table7[Product Type2],'POD Inventory Sum'!$AK$5)</f>
        <v>0</v>
      </c>
      <c r="AL296" t="str">
        <f t="shared" si="29"/>
        <v/>
      </c>
      <c r="AM296" s="1">
        <f>SUMIFS(Table7[Total 
Paid],Table7[Sale - Product Name],'POD Inventory Sum'!$O296,Table7[Product Type2],'POD Inventory Sum'!$AK$5)</f>
        <v>0</v>
      </c>
    </row>
    <row r="297" spans="5:39" x14ac:dyDescent="0.25">
      <c r="E297" s="4"/>
      <c r="O297" s="49"/>
      <c r="P297" s="7"/>
      <c r="Q297" s="30">
        <f>SUMIFS(Table1913[Quantity],Table1913[Product Name],'POD Inventory Sum'!$O297)</f>
        <v>0</v>
      </c>
      <c r="S297" s="1">
        <f>SUMIFS(Table1913[Total Cost],Table1913[Product Name],'POD Inventory Sum'!$O297)</f>
        <v>0</v>
      </c>
      <c r="T297" s="7"/>
      <c r="U297" s="1">
        <f>SUMIFS(Table1913[Quantity Purchased],Table1913[Product Name],'POD Inventory Sum'!$O297)</f>
        <v>0</v>
      </c>
      <c r="W297" s="1">
        <f>SUMIFS(Table1913[Total Purchase
Cost],Table1913[Product Name],'POD Inventory Sum'!$O297)</f>
        <v>0</v>
      </c>
      <c r="X297" s="7"/>
      <c r="Y297" s="61">
        <f t="shared" si="26"/>
        <v>0</v>
      </c>
      <c r="AA297" s="61">
        <f t="shared" si="27"/>
        <v>0</v>
      </c>
      <c r="AB297" s="7"/>
      <c r="AC297" s="1">
        <f>SUMIFS(Table7[Quantity of 
Product Sold],Table7[Sale - Product Name],'POD Inventory Sum'!$O297,Table7[Product Type2],'POD Inventory Sum'!$AC$5)</f>
        <v>0</v>
      </c>
      <c r="AE297" s="1">
        <f>SUMIFS(Table7[Total Cost of
Goods Sold],Table7[Sale - Product Name],'POD Inventory Sum'!$O297,Table7[Product Type2],'POD Inventory Sum'!$AC$5)</f>
        <v>0</v>
      </c>
      <c r="AF297" s="7"/>
      <c r="AG297" s="1">
        <f>SUMIFS(Table17[Quantity2],Table17[Product Name],'POD Inventory Sum'!$O297,Table17[Product Type2],'POD Inventory Sum'!$AG$5)</f>
        <v>0</v>
      </c>
      <c r="AH297" t="str">
        <f t="shared" si="28"/>
        <v/>
      </c>
      <c r="AI297" s="1">
        <f>SUMIFS(Table17[Total out of Inventory],Table17[Product Name],'POD Inventory Sum'!$O297,Table17[Product Type2],'POD Inventory Sum'!$AG$5)</f>
        <v>0</v>
      </c>
      <c r="AJ297" s="7"/>
      <c r="AK297" s="1">
        <f>SUMIFS(Table7[Quantity
 Sold],Table7[Sale - Product Name],'POD Inventory Sum'!$O297,Table7[Product Type2],'POD Inventory Sum'!$AK$5)</f>
        <v>0</v>
      </c>
      <c r="AL297" t="str">
        <f t="shared" si="29"/>
        <v/>
      </c>
      <c r="AM297" s="1">
        <f>SUMIFS(Table7[Total 
Paid],Table7[Sale - Product Name],'POD Inventory Sum'!$O297,Table7[Product Type2],'POD Inventory Sum'!$AK$5)</f>
        <v>0</v>
      </c>
    </row>
    <row r="298" spans="5:39" x14ac:dyDescent="0.25">
      <c r="E298" s="4"/>
      <c r="O298" s="49"/>
      <c r="P298" s="7"/>
      <c r="Q298" s="30">
        <f>SUMIFS(Table1913[Quantity],Table1913[Product Name],'POD Inventory Sum'!$O298)</f>
        <v>0</v>
      </c>
      <c r="S298" s="1">
        <f>SUMIFS(Table1913[Total Cost],Table1913[Product Name],'POD Inventory Sum'!$O298)</f>
        <v>0</v>
      </c>
      <c r="T298" s="7"/>
      <c r="U298" s="1">
        <f>SUMIFS(Table1913[Quantity Purchased],Table1913[Product Name],'POD Inventory Sum'!$O298)</f>
        <v>0</v>
      </c>
      <c r="W298" s="1">
        <f>SUMIFS(Table1913[Total Purchase
Cost],Table1913[Product Name],'POD Inventory Sum'!$O298)</f>
        <v>0</v>
      </c>
      <c r="X298" s="7"/>
      <c r="Y298" s="61">
        <f t="shared" si="26"/>
        <v>0</v>
      </c>
      <c r="AA298" s="61">
        <f t="shared" si="27"/>
        <v>0</v>
      </c>
      <c r="AB298" s="7"/>
      <c r="AC298" s="1">
        <f>SUMIFS(Table7[Quantity of 
Product Sold],Table7[Sale - Product Name],'POD Inventory Sum'!$O298,Table7[Product Type2],'POD Inventory Sum'!$AC$5)</f>
        <v>0</v>
      </c>
      <c r="AE298" s="1">
        <f>SUMIFS(Table7[Total Cost of
Goods Sold],Table7[Sale - Product Name],'POD Inventory Sum'!$O298,Table7[Product Type2],'POD Inventory Sum'!$AC$5)</f>
        <v>0</v>
      </c>
      <c r="AF298" s="7"/>
      <c r="AG298" s="1">
        <f>SUMIFS(Table17[Quantity2],Table17[Product Name],'POD Inventory Sum'!$O298,Table17[Product Type2],'POD Inventory Sum'!$AG$5)</f>
        <v>0</v>
      </c>
      <c r="AH298" t="str">
        <f t="shared" si="28"/>
        <v/>
      </c>
      <c r="AI298" s="1">
        <f>SUMIFS(Table17[Total out of Inventory],Table17[Product Name],'POD Inventory Sum'!$O298,Table17[Product Type2],'POD Inventory Sum'!$AG$5)</f>
        <v>0</v>
      </c>
      <c r="AJ298" s="7"/>
      <c r="AK298" s="1">
        <f>SUMIFS(Table7[Quantity
 Sold],Table7[Sale - Product Name],'POD Inventory Sum'!$O298,Table7[Product Type2],'POD Inventory Sum'!$AK$5)</f>
        <v>0</v>
      </c>
      <c r="AL298" t="str">
        <f t="shared" si="29"/>
        <v/>
      </c>
      <c r="AM298" s="1">
        <f>SUMIFS(Table7[Total 
Paid],Table7[Sale - Product Name],'POD Inventory Sum'!$O298,Table7[Product Type2],'POD Inventory Sum'!$AK$5)</f>
        <v>0</v>
      </c>
    </row>
    <row r="299" spans="5:39" x14ac:dyDescent="0.25">
      <c r="E299" s="4"/>
      <c r="O299" s="49"/>
      <c r="P299" s="7"/>
      <c r="Q299" s="30">
        <f>SUMIFS(Table1913[Quantity],Table1913[Product Name],'POD Inventory Sum'!$O299)</f>
        <v>0</v>
      </c>
      <c r="S299" s="1">
        <f>SUMIFS(Table1913[Total Cost],Table1913[Product Name],'POD Inventory Sum'!$O299)</f>
        <v>0</v>
      </c>
      <c r="T299" s="7"/>
      <c r="U299" s="1">
        <f>SUMIFS(Table1913[Quantity Purchased],Table1913[Product Name],'POD Inventory Sum'!$O299)</f>
        <v>0</v>
      </c>
      <c r="W299" s="1">
        <f>SUMIFS(Table1913[Total Purchase
Cost],Table1913[Product Name],'POD Inventory Sum'!$O299)</f>
        <v>0</v>
      </c>
      <c r="X299" s="7"/>
      <c r="Y299" s="61">
        <f t="shared" si="26"/>
        <v>0</v>
      </c>
      <c r="AA299" s="61">
        <f t="shared" si="27"/>
        <v>0</v>
      </c>
      <c r="AB299" s="7"/>
      <c r="AC299" s="1">
        <f>SUMIFS(Table7[Quantity of 
Product Sold],Table7[Sale - Product Name],'POD Inventory Sum'!$O299,Table7[Product Type2],'POD Inventory Sum'!$AC$5)</f>
        <v>0</v>
      </c>
      <c r="AE299" s="1">
        <f>SUMIFS(Table7[Total Cost of
Goods Sold],Table7[Sale - Product Name],'POD Inventory Sum'!$O299,Table7[Product Type2],'POD Inventory Sum'!$AC$5)</f>
        <v>0</v>
      </c>
      <c r="AF299" s="7"/>
      <c r="AG299" s="1">
        <f>SUMIFS(Table17[Quantity2],Table17[Product Name],'POD Inventory Sum'!$O299,Table17[Product Type2],'POD Inventory Sum'!$AG$5)</f>
        <v>0</v>
      </c>
      <c r="AH299" t="str">
        <f t="shared" si="28"/>
        <v/>
      </c>
      <c r="AI299" s="1">
        <f>SUMIFS(Table17[Total out of Inventory],Table17[Product Name],'POD Inventory Sum'!$O299,Table17[Product Type2],'POD Inventory Sum'!$AG$5)</f>
        <v>0</v>
      </c>
      <c r="AJ299" s="7"/>
      <c r="AK299" s="1">
        <f>SUMIFS(Table7[Quantity
 Sold],Table7[Sale - Product Name],'POD Inventory Sum'!$O299,Table7[Product Type2],'POD Inventory Sum'!$AK$5)</f>
        <v>0</v>
      </c>
      <c r="AL299" t="str">
        <f t="shared" si="29"/>
        <v/>
      </c>
      <c r="AM299" s="1">
        <f>SUMIFS(Table7[Total 
Paid],Table7[Sale - Product Name],'POD Inventory Sum'!$O299,Table7[Product Type2],'POD Inventory Sum'!$AK$5)</f>
        <v>0</v>
      </c>
    </row>
    <row r="300" spans="5:39" x14ac:dyDescent="0.25">
      <c r="E300" s="4"/>
      <c r="O300" s="49"/>
      <c r="P300" s="7"/>
      <c r="Q300" s="30">
        <f>SUMIFS(Table1913[Quantity],Table1913[Product Name],'POD Inventory Sum'!$O300)</f>
        <v>0</v>
      </c>
      <c r="S300" s="1">
        <f>SUMIFS(Table1913[Total Cost],Table1913[Product Name],'POD Inventory Sum'!$O300)</f>
        <v>0</v>
      </c>
      <c r="T300" s="7"/>
      <c r="U300" s="1">
        <f>SUMIFS(Table1913[Quantity Purchased],Table1913[Product Name],'POD Inventory Sum'!$O300)</f>
        <v>0</v>
      </c>
      <c r="W300" s="1">
        <f>SUMIFS(Table1913[Total Purchase
Cost],Table1913[Product Name],'POD Inventory Sum'!$O300)</f>
        <v>0</v>
      </c>
      <c r="X300" s="7"/>
      <c r="Y300" s="61">
        <f t="shared" si="26"/>
        <v>0</v>
      </c>
      <c r="AA300" s="61">
        <f t="shared" si="27"/>
        <v>0</v>
      </c>
      <c r="AB300" s="7"/>
      <c r="AC300" s="1">
        <f>SUMIFS(Table7[Quantity of 
Product Sold],Table7[Sale - Product Name],'POD Inventory Sum'!$O300,Table7[Product Type2],'POD Inventory Sum'!$AC$5)</f>
        <v>0</v>
      </c>
      <c r="AE300" s="1">
        <f>SUMIFS(Table7[Total Cost of
Goods Sold],Table7[Sale - Product Name],'POD Inventory Sum'!$O300,Table7[Product Type2],'POD Inventory Sum'!$AC$5)</f>
        <v>0</v>
      </c>
      <c r="AF300" s="7"/>
      <c r="AG300" s="1">
        <f>SUMIFS(Table17[Quantity2],Table17[Product Name],'POD Inventory Sum'!$O300,Table17[Product Type2],'POD Inventory Sum'!$AG$5)</f>
        <v>0</v>
      </c>
      <c r="AH300" t="str">
        <f t="shared" si="28"/>
        <v/>
      </c>
      <c r="AI300" s="1">
        <f>SUMIFS(Table17[Total out of Inventory],Table17[Product Name],'POD Inventory Sum'!$O300,Table17[Product Type2],'POD Inventory Sum'!$AG$5)</f>
        <v>0</v>
      </c>
      <c r="AJ300" s="7"/>
      <c r="AK300" s="1">
        <f>SUMIFS(Table7[Quantity
 Sold],Table7[Sale - Product Name],'POD Inventory Sum'!$O300,Table7[Product Type2],'POD Inventory Sum'!$AK$5)</f>
        <v>0</v>
      </c>
      <c r="AL300" t="str">
        <f t="shared" si="29"/>
        <v/>
      </c>
      <c r="AM300" s="1">
        <f>SUMIFS(Table7[Total 
Paid],Table7[Sale - Product Name],'POD Inventory Sum'!$O300,Table7[Product Type2],'POD Inventory Sum'!$AK$5)</f>
        <v>0</v>
      </c>
    </row>
    <row r="301" spans="5:39" x14ac:dyDescent="0.25">
      <c r="E301" s="4"/>
      <c r="O301" s="49"/>
      <c r="P301" s="7"/>
      <c r="Q301" s="30">
        <f>SUMIFS(Table1913[Quantity],Table1913[Product Name],'POD Inventory Sum'!$O301)</f>
        <v>0</v>
      </c>
      <c r="S301" s="1">
        <f>SUMIFS(Table1913[Total Cost],Table1913[Product Name],'POD Inventory Sum'!$O301)</f>
        <v>0</v>
      </c>
      <c r="T301" s="7"/>
      <c r="U301" s="1">
        <f>SUMIFS(Table1913[Quantity Purchased],Table1913[Product Name],'POD Inventory Sum'!$O301)</f>
        <v>0</v>
      </c>
      <c r="W301" s="1">
        <f>SUMIFS(Table1913[Total Purchase
Cost],Table1913[Product Name],'POD Inventory Sum'!$O301)</f>
        <v>0</v>
      </c>
      <c r="X301" s="7"/>
      <c r="Y301" s="61">
        <f t="shared" si="26"/>
        <v>0</v>
      </c>
      <c r="AA301" s="61">
        <f t="shared" si="27"/>
        <v>0</v>
      </c>
      <c r="AB301" s="7"/>
      <c r="AC301" s="1">
        <f>SUMIFS(Table7[Quantity of 
Product Sold],Table7[Sale - Product Name],'POD Inventory Sum'!$O301,Table7[Product Type2],'POD Inventory Sum'!$AC$5)</f>
        <v>0</v>
      </c>
      <c r="AE301" s="1">
        <f>SUMIFS(Table7[Total Cost of
Goods Sold],Table7[Sale - Product Name],'POD Inventory Sum'!$O301,Table7[Product Type2],'POD Inventory Sum'!$AC$5)</f>
        <v>0</v>
      </c>
      <c r="AF301" s="7"/>
      <c r="AG301" s="1">
        <f>SUMIFS(Table17[Quantity2],Table17[Product Name],'POD Inventory Sum'!$O301,Table17[Product Type2],'POD Inventory Sum'!$AG$5)</f>
        <v>0</v>
      </c>
      <c r="AH301" t="str">
        <f t="shared" si="28"/>
        <v/>
      </c>
      <c r="AI301" s="1">
        <f>SUMIFS(Table17[Total out of Inventory],Table17[Product Name],'POD Inventory Sum'!$O301,Table17[Product Type2],'POD Inventory Sum'!$AG$5)</f>
        <v>0</v>
      </c>
      <c r="AJ301" s="7"/>
      <c r="AK301" s="1">
        <f>SUMIFS(Table7[Quantity
 Sold],Table7[Sale - Product Name],'POD Inventory Sum'!$O301,Table7[Product Type2],'POD Inventory Sum'!$AK$5)</f>
        <v>0</v>
      </c>
      <c r="AL301" t="str">
        <f t="shared" si="29"/>
        <v/>
      </c>
      <c r="AM301" s="1">
        <f>SUMIFS(Table7[Total 
Paid],Table7[Sale - Product Name],'POD Inventory Sum'!$O301,Table7[Product Type2],'POD Inventory Sum'!$AK$5)</f>
        <v>0</v>
      </c>
    </row>
    <row r="302" spans="5:39" x14ac:dyDescent="0.25">
      <c r="E302" s="4"/>
      <c r="O302" s="49"/>
      <c r="P302" s="7"/>
      <c r="Q302" s="30">
        <f>SUMIFS(Table1913[Quantity],Table1913[Product Name],'POD Inventory Sum'!$O302)</f>
        <v>0</v>
      </c>
      <c r="S302" s="1">
        <f>SUMIFS(Table1913[Total Cost],Table1913[Product Name],'POD Inventory Sum'!$O302)</f>
        <v>0</v>
      </c>
      <c r="T302" s="7"/>
      <c r="U302" s="1">
        <f>SUMIFS(Table1913[Quantity Purchased],Table1913[Product Name],'POD Inventory Sum'!$O302)</f>
        <v>0</v>
      </c>
      <c r="W302" s="1">
        <f>SUMIFS(Table1913[Total Purchase
Cost],Table1913[Product Name],'POD Inventory Sum'!$O302)</f>
        <v>0</v>
      </c>
      <c r="X302" s="7"/>
      <c r="Y302" s="61">
        <f t="shared" si="26"/>
        <v>0</v>
      </c>
      <c r="AA302" s="61">
        <f t="shared" si="27"/>
        <v>0</v>
      </c>
      <c r="AB302" s="7"/>
      <c r="AC302" s="1">
        <f>SUMIFS(Table7[Quantity of 
Product Sold],Table7[Sale - Product Name],'POD Inventory Sum'!$O302,Table7[Product Type2],'POD Inventory Sum'!$AC$5)</f>
        <v>0</v>
      </c>
      <c r="AE302" s="1">
        <f>SUMIFS(Table7[Total Cost of
Goods Sold],Table7[Sale - Product Name],'POD Inventory Sum'!$O302,Table7[Product Type2],'POD Inventory Sum'!$AC$5)</f>
        <v>0</v>
      </c>
      <c r="AF302" s="7"/>
      <c r="AG302" s="1">
        <f>SUMIFS(Table17[Quantity2],Table17[Product Name],'POD Inventory Sum'!$O302,Table17[Product Type2],'POD Inventory Sum'!$AG$5)</f>
        <v>0</v>
      </c>
      <c r="AH302" t="str">
        <f t="shared" si="28"/>
        <v/>
      </c>
      <c r="AI302" s="1">
        <f>SUMIFS(Table17[Total out of Inventory],Table17[Product Name],'POD Inventory Sum'!$O302,Table17[Product Type2],'POD Inventory Sum'!$AG$5)</f>
        <v>0</v>
      </c>
      <c r="AJ302" s="7"/>
      <c r="AK302" s="1">
        <f>SUMIFS(Table7[Quantity
 Sold],Table7[Sale - Product Name],'POD Inventory Sum'!$O302,Table7[Product Type2],'POD Inventory Sum'!$AK$5)</f>
        <v>0</v>
      </c>
      <c r="AL302" t="str">
        <f t="shared" si="29"/>
        <v/>
      </c>
      <c r="AM302" s="1">
        <f>SUMIFS(Table7[Total 
Paid],Table7[Sale - Product Name],'POD Inventory Sum'!$O302,Table7[Product Type2],'POD Inventory Sum'!$AK$5)</f>
        <v>0</v>
      </c>
    </row>
    <row r="303" spans="5:39" x14ac:dyDescent="0.25">
      <c r="E303" s="4"/>
      <c r="O303" s="49"/>
      <c r="P303" s="7"/>
      <c r="Q303" s="30">
        <f>SUMIFS(Table1913[Quantity],Table1913[Product Name],'POD Inventory Sum'!$O303)</f>
        <v>0</v>
      </c>
      <c r="S303" s="1">
        <f>SUMIFS(Table1913[Total Cost],Table1913[Product Name],'POD Inventory Sum'!$O303)</f>
        <v>0</v>
      </c>
      <c r="T303" s="7"/>
      <c r="U303" s="1">
        <f>SUMIFS(Table1913[Quantity Purchased],Table1913[Product Name],'POD Inventory Sum'!$O303)</f>
        <v>0</v>
      </c>
      <c r="W303" s="1">
        <f>SUMIFS(Table1913[Total Purchase
Cost],Table1913[Product Name],'POD Inventory Sum'!$O303)</f>
        <v>0</v>
      </c>
      <c r="X303" s="7"/>
      <c r="Y303" s="61">
        <f t="shared" si="26"/>
        <v>0</v>
      </c>
      <c r="AA303" s="61">
        <f t="shared" si="27"/>
        <v>0</v>
      </c>
      <c r="AB303" s="7"/>
      <c r="AC303" s="1">
        <f>SUMIFS(Table7[Quantity of 
Product Sold],Table7[Sale - Product Name],'POD Inventory Sum'!$O303,Table7[Product Type2],'POD Inventory Sum'!$AC$5)</f>
        <v>0</v>
      </c>
      <c r="AE303" s="1">
        <f>SUMIFS(Table7[Total Cost of
Goods Sold],Table7[Sale - Product Name],'POD Inventory Sum'!$O303,Table7[Product Type2],'POD Inventory Sum'!$AC$5)</f>
        <v>0</v>
      </c>
      <c r="AF303" s="7"/>
      <c r="AG303" s="1">
        <f>SUMIFS(Table17[Quantity2],Table17[Product Name],'POD Inventory Sum'!$O303,Table17[Product Type2],'POD Inventory Sum'!$AG$5)</f>
        <v>0</v>
      </c>
      <c r="AH303" t="str">
        <f t="shared" si="28"/>
        <v/>
      </c>
      <c r="AI303" s="1">
        <f>SUMIFS(Table17[Total out of Inventory],Table17[Product Name],'POD Inventory Sum'!$O303,Table17[Product Type2],'POD Inventory Sum'!$AG$5)</f>
        <v>0</v>
      </c>
      <c r="AJ303" s="7"/>
      <c r="AK303" s="1">
        <f>SUMIFS(Table7[Quantity
 Sold],Table7[Sale - Product Name],'POD Inventory Sum'!$O303,Table7[Product Type2],'POD Inventory Sum'!$AK$5)</f>
        <v>0</v>
      </c>
      <c r="AL303" t="str">
        <f t="shared" si="29"/>
        <v/>
      </c>
      <c r="AM303" s="1">
        <f>SUMIFS(Table7[Total 
Paid],Table7[Sale - Product Name],'POD Inventory Sum'!$O303,Table7[Product Type2],'POD Inventory Sum'!$AK$5)</f>
        <v>0</v>
      </c>
    </row>
    <row r="304" spans="5:39" x14ac:dyDescent="0.25">
      <c r="E304" s="4"/>
      <c r="O304" s="49"/>
      <c r="P304" s="7"/>
      <c r="Q304" s="30">
        <f>SUMIFS(Table1913[Quantity],Table1913[Product Name],'POD Inventory Sum'!$O304)</f>
        <v>0</v>
      </c>
      <c r="S304" s="1">
        <f>SUMIFS(Table1913[Total Cost],Table1913[Product Name],'POD Inventory Sum'!$O304)</f>
        <v>0</v>
      </c>
      <c r="T304" s="7"/>
      <c r="U304" s="1">
        <f>SUMIFS(Table1913[Quantity Purchased],Table1913[Product Name],'POD Inventory Sum'!$O304)</f>
        <v>0</v>
      </c>
      <c r="W304" s="1">
        <f>SUMIFS(Table1913[Total Purchase
Cost],Table1913[Product Name],'POD Inventory Sum'!$O304)</f>
        <v>0</v>
      </c>
      <c r="X304" s="7"/>
      <c r="Y304" s="61">
        <f t="shared" si="26"/>
        <v>0</v>
      </c>
      <c r="AA304" s="61">
        <f t="shared" si="27"/>
        <v>0</v>
      </c>
      <c r="AB304" s="7"/>
      <c r="AC304" s="1">
        <f>SUMIFS(Table7[Quantity of 
Product Sold],Table7[Sale - Product Name],'POD Inventory Sum'!$O304,Table7[Product Type2],'POD Inventory Sum'!$AC$5)</f>
        <v>0</v>
      </c>
      <c r="AE304" s="1">
        <f>SUMIFS(Table7[Total Cost of
Goods Sold],Table7[Sale - Product Name],'POD Inventory Sum'!$O304,Table7[Product Type2],'POD Inventory Sum'!$AC$5)</f>
        <v>0</v>
      </c>
      <c r="AF304" s="7"/>
      <c r="AG304" s="1">
        <f>SUMIFS(Table17[Quantity2],Table17[Product Name],'POD Inventory Sum'!$O304,Table17[Product Type2],'POD Inventory Sum'!$AG$5)</f>
        <v>0</v>
      </c>
      <c r="AH304" t="str">
        <f t="shared" si="28"/>
        <v/>
      </c>
      <c r="AI304" s="1">
        <f>SUMIFS(Table17[Total out of Inventory],Table17[Product Name],'POD Inventory Sum'!$O304,Table17[Product Type2],'POD Inventory Sum'!$AG$5)</f>
        <v>0</v>
      </c>
      <c r="AJ304" s="7"/>
      <c r="AK304" s="1">
        <f>SUMIFS(Table7[Quantity
 Sold],Table7[Sale - Product Name],'POD Inventory Sum'!$O304,Table7[Product Type2],'POD Inventory Sum'!$AK$5)</f>
        <v>0</v>
      </c>
      <c r="AL304" t="str">
        <f t="shared" si="29"/>
        <v/>
      </c>
      <c r="AM304" s="1">
        <f>SUMIFS(Table7[Total 
Paid],Table7[Sale - Product Name],'POD Inventory Sum'!$O304,Table7[Product Type2],'POD Inventory Sum'!$AK$5)</f>
        <v>0</v>
      </c>
    </row>
    <row r="305" spans="5:39" x14ac:dyDescent="0.25">
      <c r="E305" s="4"/>
      <c r="O305" s="49"/>
      <c r="P305" s="7"/>
      <c r="Q305" s="30">
        <f>SUMIFS(Table1913[Quantity],Table1913[Product Name],'POD Inventory Sum'!$O305)</f>
        <v>0</v>
      </c>
      <c r="S305" s="1">
        <f>SUMIFS(Table1913[Total Cost],Table1913[Product Name],'POD Inventory Sum'!$O305)</f>
        <v>0</v>
      </c>
      <c r="T305" s="7"/>
      <c r="U305" s="1">
        <f>SUMIFS(Table1913[Quantity Purchased],Table1913[Product Name],'POD Inventory Sum'!$O305)</f>
        <v>0</v>
      </c>
      <c r="W305" s="1">
        <f>SUMIFS(Table1913[Total Purchase
Cost],Table1913[Product Name],'POD Inventory Sum'!$O305)</f>
        <v>0</v>
      </c>
      <c r="X305" s="7"/>
      <c r="Y305" s="61">
        <f t="shared" si="26"/>
        <v>0</v>
      </c>
      <c r="AA305" s="61">
        <f t="shared" si="27"/>
        <v>0</v>
      </c>
      <c r="AB305" s="7"/>
      <c r="AC305" s="1">
        <f>SUMIFS(Table7[Quantity of 
Product Sold],Table7[Sale - Product Name],'POD Inventory Sum'!$O305,Table7[Product Type2],'POD Inventory Sum'!$AC$5)</f>
        <v>0</v>
      </c>
      <c r="AE305" s="1">
        <f>SUMIFS(Table7[Total Cost of
Goods Sold],Table7[Sale - Product Name],'POD Inventory Sum'!$O305,Table7[Product Type2],'POD Inventory Sum'!$AC$5)</f>
        <v>0</v>
      </c>
      <c r="AF305" s="7"/>
      <c r="AG305" s="1">
        <f>SUMIFS(Table17[Quantity2],Table17[Product Name],'POD Inventory Sum'!$O305,Table17[Product Type2],'POD Inventory Sum'!$AG$5)</f>
        <v>0</v>
      </c>
      <c r="AH305" t="str">
        <f t="shared" si="28"/>
        <v/>
      </c>
      <c r="AI305" s="1">
        <f>SUMIFS(Table17[Total out of Inventory],Table17[Product Name],'POD Inventory Sum'!$O305,Table17[Product Type2],'POD Inventory Sum'!$AG$5)</f>
        <v>0</v>
      </c>
      <c r="AJ305" s="7"/>
      <c r="AK305" s="1">
        <f>SUMIFS(Table7[Quantity
 Sold],Table7[Sale - Product Name],'POD Inventory Sum'!$O305,Table7[Product Type2],'POD Inventory Sum'!$AK$5)</f>
        <v>0</v>
      </c>
      <c r="AL305" t="str">
        <f t="shared" si="29"/>
        <v/>
      </c>
      <c r="AM305" s="1">
        <f>SUMIFS(Table7[Total 
Paid],Table7[Sale - Product Name],'POD Inventory Sum'!$O305,Table7[Product Type2],'POD Inventory Sum'!$AK$5)</f>
        <v>0</v>
      </c>
    </row>
    <row r="306" spans="5:39" x14ac:dyDescent="0.25">
      <c r="E306" s="4"/>
      <c r="O306" s="49"/>
      <c r="P306" s="7"/>
      <c r="Q306" s="30">
        <f>SUMIFS(Table1913[Quantity],Table1913[Product Name],'POD Inventory Sum'!$O306)</f>
        <v>0</v>
      </c>
      <c r="S306" s="1">
        <f>SUMIFS(Table1913[Total Cost],Table1913[Product Name],'POD Inventory Sum'!$O306)</f>
        <v>0</v>
      </c>
      <c r="T306" s="7"/>
      <c r="U306" s="1">
        <f>SUMIFS(Table1913[Quantity Purchased],Table1913[Product Name],'POD Inventory Sum'!$O306)</f>
        <v>0</v>
      </c>
      <c r="W306" s="1">
        <f>SUMIFS(Table1913[Total Purchase
Cost],Table1913[Product Name],'POD Inventory Sum'!$O306)</f>
        <v>0</v>
      </c>
      <c r="X306" s="7"/>
      <c r="Y306" s="61">
        <f t="shared" si="26"/>
        <v>0</v>
      </c>
      <c r="AA306" s="61">
        <f t="shared" si="27"/>
        <v>0</v>
      </c>
      <c r="AB306" s="7"/>
      <c r="AC306" s="1">
        <f>SUMIFS(Table7[Quantity of 
Product Sold],Table7[Sale - Product Name],'POD Inventory Sum'!$O306,Table7[Product Type2],'POD Inventory Sum'!$AC$5)</f>
        <v>0</v>
      </c>
      <c r="AE306" s="1">
        <f>SUMIFS(Table7[Total Cost of
Goods Sold],Table7[Sale - Product Name],'POD Inventory Sum'!$O306,Table7[Product Type2],'POD Inventory Sum'!$AC$5)</f>
        <v>0</v>
      </c>
      <c r="AF306" s="7"/>
      <c r="AG306" s="1">
        <f>SUMIFS(Table17[Quantity2],Table17[Product Name],'POD Inventory Sum'!$O306,Table17[Product Type2],'POD Inventory Sum'!$AG$5)</f>
        <v>0</v>
      </c>
      <c r="AH306" t="str">
        <f t="shared" si="28"/>
        <v/>
      </c>
      <c r="AI306" s="1">
        <f>SUMIFS(Table17[Total out of Inventory],Table17[Product Name],'POD Inventory Sum'!$O306,Table17[Product Type2],'POD Inventory Sum'!$AG$5)</f>
        <v>0</v>
      </c>
      <c r="AJ306" s="7"/>
      <c r="AK306" s="1">
        <f>SUMIFS(Table7[Quantity
 Sold],Table7[Sale - Product Name],'POD Inventory Sum'!$O306,Table7[Product Type2],'POD Inventory Sum'!$AK$5)</f>
        <v>0</v>
      </c>
      <c r="AL306" t="str">
        <f t="shared" si="29"/>
        <v/>
      </c>
      <c r="AM306" s="1">
        <f>SUMIFS(Table7[Total 
Paid],Table7[Sale - Product Name],'POD Inventory Sum'!$O306,Table7[Product Type2],'POD Inventory Sum'!$AK$5)</f>
        <v>0</v>
      </c>
    </row>
    <row r="307" spans="5:39" x14ac:dyDescent="0.25">
      <c r="O307" s="70"/>
      <c r="P307" s="7"/>
      <c r="Q307" s="30">
        <f>SUMIFS(Table1913[Quantity],Table1913[Product Name],'POD Inventory Sum'!$O307)</f>
        <v>0</v>
      </c>
      <c r="S307" s="1">
        <f>SUMIFS(Table1913[Total Cost],Table1913[Product Name],'POD Inventory Sum'!$O307)</f>
        <v>0</v>
      </c>
      <c r="T307" s="7"/>
      <c r="U307" s="1">
        <f>SUMIFS(Table1913[Quantity Purchased],Table1913[Product Name],'POD Inventory Sum'!$O307)</f>
        <v>0</v>
      </c>
      <c r="W307" s="1">
        <f>SUMIFS(Table1913[Total Purchase
Cost],Table1913[Product Name],'POD Inventory Sum'!$O307)</f>
        <v>0</v>
      </c>
      <c r="X307" s="7"/>
      <c r="Y307" s="61">
        <f t="shared" si="26"/>
        <v>0</v>
      </c>
      <c r="AA307" s="61">
        <f t="shared" si="27"/>
        <v>0</v>
      </c>
      <c r="AB307" s="7"/>
      <c r="AC307" s="1">
        <f>SUMIFS(Table7[Quantity of 
Product Sold],Table7[Sale - Product Name],'POD Inventory Sum'!$O307,Table7[Product Type2],'POD Inventory Sum'!$AC$5)</f>
        <v>0</v>
      </c>
      <c r="AE307" s="1">
        <f>SUMIFS(Table7[Total Cost of
Goods Sold],Table7[Sale - Product Name],'POD Inventory Sum'!$O307,Table7[Product Type2],'POD Inventory Sum'!$AC$5)</f>
        <v>0</v>
      </c>
      <c r="AF307" s="7"/>
      <c r="AG307" s="1">
        <f>SUMIFS(Table17[Quantity2],Table17[Product Name],'POD Inventory Sum'!$O307,Table17[Product Type2],'POD Inventory Sum'!$AG$5)</f>
        <v>0</v>
      </c>
      <c r="AH307" t="str">
        <f t="shared" si="28"/>
        <v/>
      </c>
      <c r="AI307" s="1">
        <f>SUMIFS(Table17[Total out of Inventory],Table17[Product Name],'POD Inventory Sum'!$O307,Table17[Product Type2],'POD Inventory Sum'!$AG$5)</f>
        <v>0</v>
      </c>
      <c r="AJ307" s="7"/>
      <c r="AK307" s="1">
        <f>SUMIFS(Table7[Quantity
 Sold],Table7[Sale - Product Name],'POD Inventory Sum'!$O307,Table7[Product Type2],'POD Inventory Sum'!$AK$5)</f>
        <v>0</v>
      </c>
      <c r="AL307" t="str">
        <f t="shared" si="29"/>
        <v/>
      </c>
      <c r="AM307" s="1">
        <f>SUMIFS(Table7[Total 
Paid],Table7[Sale - Product Name],'POD Inventory Sum'!$O307,Table7[Product Type2],'POD Inventory Sum'!$AK$5)</f>
        <v>0</v>
      </c>
    </row>
    <row r="308" spans="5:39" x14ac:dyDescent="0.25">
      <c r="O308" s="70"/>
      <c r="P308" s="7"/>
      <c r="Q308" s="30">
        <f>SUMIFS(Table1913[Quantity],Table1913[Product Name],'POD Inventory Sum'!$O308)</f>
        <v>0</v>
      </c>
      <c r="S308" s="1">
        <f>SUMIFS(Table1913[Total Cost],Table1913[Product Name],'POD Inventory Sum'!$O308)</f>
        <v>0</v>
      </c>
      <c r="T308" s="7"/>
      <c r="U308" s="1">
        <f>SUMIFS(Table1913[Quantity Purchased],Table1913[Product Name],'POD Inventory Sum'!$O308)</f>
        <v>0</v>
      </c>
      <c r="W308" s="1">
        <f>SUMIFS(Table1913[Total Purchase
Cost],Table1913[Product Name],'POD Inventory Sum'!$O308)</f>
        <v>0</v>
      </c>
      <c r="X308" s="7"/>
      <c r="Y308" s="61">
        <f t="shared" si="26"/>
        <v>0</v>
      </c>
      <c r="AA308" s="61">
        <f t="shared" si="27"/>
        <v>0</v>
      </c>
      <c r="AB308" s="7"/>
      <c r="AC308" s="1">
        <f>SUMIFS(Table7[Quantity of 
Product Sold],Table7[Sale - Product Name],'POD Inventory Sum'!$O308,Table7[Product Type2],'POD Inventory Sum'!$AC$5)</f>
        <v>0</v>
      </c>
      <c r="AE308" s="1">
        <f>SUMIFS(Table7[Total Cost of
Goods Sold],Table7[Sale - Product Name],'POD Inventory Sum'!$O308,Table7[Product Type2],'POD Inventory Sum'!$AC$5)</f>
        <v>0</v>
      </c>
      <c r="AF308" s="7"/>
      <c r="AG308" s="1">
        <f>SUMIFS(Table17[Quantity2],Table17[Product Name],'POD Inventory Sum'!$O308,Table17[Product Type2],'POD Inventory Sum'!$AG$5)</f>
        <v>0</v>
      </c>
      <c r="AH308" t="str">
        <f t="shared" si="28"/>
        <v/>
      </c>
      <c r="AI308" s="1">
        <f>SUMIFS(Table17[Total out of Inventory],Table17[Product Name],'POD Inventory Sum'!$O308,Table17[Product Type2],'POD Inventory Sum'!$AG$5)</f>
        <v>0</v>
      </c>
      <c r="AJ308" s="7"/>
      <c r="AK308" s="1">
        <f>SUMIFS(Table7[Quantity
 Sold],Table7[Sale - Product Name],'POD Inventory Sum'!$O308,Table7[Product Type2],'POD Inventory Sum'!$AK$5)</f>
        <v>0</v>
      </c>
      <c r="AL308" t="str">
        <f t="shared" si="29"/>
        <v/>
      </c>
      <c r="AM308" s="1">
        <f>SUMIFS(Table7[Total 
Paid],Table7[Sale - Product Name],'POD Inventory Sum'!$O308,Table7[Product Type2],'POD Inventory Sum'!$AK$5)</f>
        <v>0</v>
      </c>
    </row>
    <row r="309" spans="5:39" x14ac:dyDescent="0.25">
      <c r="O309" s="70"/>
      <c r="P309" s="7"/>
      <c r="Q309" s="30">
        <f>SUMIFS(Table1913[Quantity],Table1913[Product Name],'POD Inventory Sum'!$O309)</f>
        <v>0</v>
      </c>
      <c r="S309" s="1">
        <f>SUMIFS(Table1913[Total Cost],Table1913[Product Name],'POD Inventory Sum'!$O309)</f>
        <v>0</v>
      </c>
      <c r="T309" s="7"/>
      <c r="U309" s="1">
        <f>SUMIFS(Table1913[Quantity Purchased],Table1913[Product Name],'POD Inventory Sum'!$O309)</f>
        <v>0</v>
      </c>
      <c r="W309" s="1">
        <f>SUMIFS(Table1913[Total Purchase
Cost],Table1913[Product Name],'POD Inventory Sum'!$O309)</f>
        <v>0</v>
      </c>
      <c r="X309" s="7"/>
      <c r="Y309" s="61">
        <f t="shared" si="26"/>
        <v>0</v>
      </c>
      <c r="AA309" s="61">
        <f t="shared" si="27"/>
        <v>0</v>
      </c>
      <c r="AB309" s="7"/>
      <c r="AC309" s="1">
        <f>SUMIFS(Table7[Quantity of 
Product Sold],Table7[Sale - Product Name],'POD Inventory Sum'!$O309,Table7[Product Type2],'POD Inventory Sum'!$AC$5)</f>
        <v>0</v>
      </c>
      <c r="AE309" s="1">
        <f>SUMIFS(Table7[Total Cost of
Goods Sold],Table7[Sale - Product Name],'POD Inventory Sum'!$O309,Table7[Product Type2],'POD Inventory Sum'!$AC$5)</f>
        <v>0</v>
      </c>
      <c r="AF309" s="7"/>
      <c r="AG309" s="1">
        <f>SUMIFS(Table17[Quantity2],Table17[Product Name],'POD Inventory Sum'!$O309,Table17[Product Type2],'POD Inventory Sum'!$AG$5)</f>
        <v>0</v>
      </c>
      <c r="AH309" t="str">
        <f t="shared" si="28"/>
        <v/>
      </c>
      <c r="AI309" s="1">
        <f>SUMIFS(Table17[Total out of Inventory],Table17[Product Name],'POD Inventory Sum'!$O309,Table17[Product Type2],'POD Inventory Sum'!$AG$5)</f>
        <v>0</v>
      </c>
      <c r="AJ309" s="7"/>
      <c r="AK309" s="1">
        <f>SUMIFS(Table7[Quantity
 Sold],Table7[Sale - Product Name],'POD Inventory Sum'!$O309,Table7[Product Type2],'POD Inventory Sum'!$AK$5)</f>
        <v>0</v>
      </c>
      <c r="AL309" t="str">
        <f t="shared" si="29"/>
        <v/>
      </c>
      <c r="AM309" s="1">
        <f>SUMIFS(Table7[Total 
Paid],Table7[Sale - Product Name],'POD Inventory Sum'!$O309,Table7[Product Type2],'POD Inventory Sum'!$AK$5)</f>
        <v>0</v>
      </c>
    </row>
    <row r="310" spans="5:39" x14ac:dyDescent="0.25">
      <c r="O310" s="70"/>
      <c r="P310" s="7"/>
      <c r="Q310" s="30">
        <f>SUMIFS(Table1913[Quantity],Table1913[Product Name],'POD Inventory Sum'!$O310)</f>
        <v>0</v>
      </c>
      <c r="S310" s="1">
        <f>SUMIFS(Table1913[Total Cost],Table1913[Product Name],'POD Inventory Sum'!$O310)</f>
        <v>0</v>
      </c>
      <c r="T310" s="7"/>
      <c r="U310" s="1">
        <f>SUMIFS(Table1913[Quantity Purchased],Table1913[Product Name],'POD Inventory Sum'!$O310)</f>
        <v>0</v>
      </c>
      <c r="W310" s="1">
        <f>SUMIFS(Table1913[Total Purchase
Cost],Table1913[Product Name],'POD Inventory Sum'!$O310)</f>
        <v>0</v>
      </c>
      <c r="X310" s="7"/>
      <c r="Y310" s="61">
        <f t="shared" si="26"/>
        <v>0</v>
      </c>
      <c r="AA310" s="61">
        <f t="shared" si="27"/>
        <v>0</v>
      </c>
      <c r="AB310" s="7"/>
      <c r="AC310" s="1">
        <f>SUMIFS(Table7[Quantity of 
Product Sold],Table7[Sale - Product Name],'POD Inventory Sum'!$O310,Table7[Product Type2],'POD Inventory Sum'!$AC$5)</f>
        <v>0</v>
      </c>
      <c r="AE310" s="1">
        <f>SUMIFS(Table7[Total Cost of
Goods Sold],Table7[Sale - Product Name],'POD Inventory Sum'!$O310,Table7[Product Type2],'POD Inventory Sum'!$AC$5)</f>
        <v>0</v>
      </c>
      <c r="AF310" s="7"/>
      <c r="AG310" s="1">
        <f>SUMIFS(Table17[Quantity2],Table17[Product Name],'POD Inventory Sum'!$O310,Table17[Product Type2],'POD Inventory Sum'!$AG$5)</f>
        <v>0</v>
      </c>
      <c r="AH310" t="str">
        <f t="shared" si="28"/>
        <v/>
      </c>
      <c r="AI310" s="1">
        <f>SUMIFS(Table17[Total out of Inventory],Table17[Product Name],'POD Inventory Sum'!$O310,Table17[Product Type2],'POD Inventory Sum'!$AG$5)</f>
        <v>0</v>
      </c>
      <c r="AJ310" s="7"/>
      <c r="AK310" s="1">
        <f>SUMIFS(Table7[Quantity
 Sold],Table7[Sale - Product Name],'POD Inventory Sum'!$O310,Table7[Product Type2],'POD Inventory Sum'!$AK$5)</f>
        <v>0</v>
      </c>
      <c r="AL310" t="str">
        <f t="shared" si="29"/>
        <v/>
      </c>
      <c r="AM310" s="1">
        <f>SUMIFS(Table7[Total 
Paid],Table7[Sale - Product Name],'POD Inventory Sum'!$O310,Table7[Product Type2],'POD Inventory Sum'!$AK$5)</f>
        <v>0</v>
      </c>
    </row>
    <row r="311" spans="5:39" x14ac:dyDescent="0.25">
      <c r="O311" s="70"/>
      <c r="P311" s="7"/>
      <c r="Q311" s="30">
        <f>SUMIFS(Table1913[Quantity],Table1913[Product Name],'POD Inventory Sum'!$O311)</f>
        <v>0</v>
      </c>
      <c r="S311" s="1">
        <f>SUMIFS(Table1913[Total Cost],Table1913[Product Name],'POD Inventory Sum'!$O311)</f>
        <v>0</v>
      </c>
      <c r="T311" s="7"/>
      <c r="U311" s="1">
        <f>SUMIFS(Table1913[Quantity Purchased],Table1913[Product Name],'POD Inventory Sum'!$O311)</f>
        <v>0</v>
      </c>
      <c r="W311" s="1">
        <f>SUMIFS(Table1913[Total Purchase
Cost],Table1913[Product Name],'POD Inventory Sum'!$O311)</f>
        <v>0</v>
      </c>
      <c r="X311" s="7"/>
      <c r="Y311" s="61">
        <f t="shared" si="26"/>
        <v>0</v>
      </c>
      <c r="AA311" s="61">
        <f t="shared" si="27"/>
        <v>0</v>
      </c>
      <c r="AB311" s="7"/>
      <c r="AC311" s="1">
        <f>SUMIFS(Table7[Quantity of 
Product Sold],Table7[Sale - Product Name],'POD Inventory Sum'!$O311,Table7[Product Type2],'POD Inventory Sum'!$AC$5)</f>
        <v>0</v>
      </c>
      <c r="AE311" s="1">
        <f>SUMIFS(Table7[Total Cost of
Goods Sold],Table7[Sale - Product Name],'POD Inventory Sum'!$O311,Table7[Product Type2],'POD Inventory Sum'!$AC$5)</f>
        <v>0</v>
      </c>
      <c r="AF311" s="7"/>
      <c r="AG311" s="1">
        <f>SUMIFS(Table17[Quantity2],Table17[Product Name],'POD Inventory Sum'!$O311,Table17[Product Type2],'POD Inventory Sum'!$AG$5)</f>
        <v>0</v>
      </c>
      <c r="AH311" t="str">
        <f t="shared" si="28"/>
        <v/>
      </c>
      <c r="AI311" s="1">
        <f>SUMIFS(Table17[Total out of Inventory],Table17[Product Name],'POD Inventory Sum'!$O311,Table17[Product Type2],'POD Inventory Sum'!$AG$5)</f>
        <v>0</v>
      </c>
      <c r="AJ311" s="7"/>
      <c r="AK311" s="1">
        <f>SUMIFS(Table7[Quantity
 Sold],Table7[Sale - Product Name],'POD Inventory Sum'!$O311,Table7[Product Type2],'POD Inventory Sum'!$AK$5)</f>
        <v>0</v>
      </c>
      <c r="AL311" t="str">
        <f t="shared" si="29"/>
        <v/>
      </c>
      <c r="AM311" s="1">
        <f>SUMIFS(Table7[Total 
Paid],Table7[Sale - Product Name],'POD Inventory Sum'!$O311,Table7[Product Type2],'POD Inventory Sum'!$AK$5)</f>
        <v>0</v>
      </c>
    </row>
    <row r="312" spans="5:39" x14ac:dyDescent="0.25">
      <c r="O312" s="49"/>
      <c r="P312" s="7"/>
      <c r="Q312" s="30">
        <f>SUMIFS(Table1913[Quantity],Table1913[Product Name],'POD Inventory Sum'!$O312)</f>
        <v>0</v>
      </c>
      <c r="S312" s="1">
        <f>SUMIFS(Table1913[Total Cost],Table1913[Product Name],'POD Inventory Sum'!$O312)</f>
        <v>0</v>
      </c>
      <c r="T312" s="7"/>
      <c r="U312" s="1">
        <f>SUMIFS(Table1913[Quantity Purchased],Table1913[Product Name],'POD Inventory Sum'!$O312)</f>
        <v>0</v>
      </c>
      <c r="W312" s="1">
        <f>SUMIFS(Table1913[Total Purchase
Cost],Table1913[Product Name],'POD Inventory Sum'!$O312)</f>
        <v>0</v>
      </c>
      <c r="X312" s="7"/>
      <c r="Y312" s="61">
        <f t="shared" si="26"/>
        <v>0</v>
      </c>
      <c r="AA312" s="61">
        <f t="shared" si="27"/>
        <v>0</v>
      </c>
      <c r="AB312" s="7"/>
      <c r="AC312" s="1">
        <f>SUMIFS(Table7[Quantity of 
Product Sold],Table7[Sale - Product Name],'POD Inventory Sum'!$O312,Table7[Product Type2],'POD Inventory Sum'!$AC$5)</f>
        <v>0</v>
      </c>
      <c r="AE312" s="1">
        <f>SUMIFS(Table7[Total Cost of
Goods Sold],Table7[Sale - Product Name],'POD Inventory Sum'!$O312,Table7[Product Type2],'POD Inventory Sum'!$AC$5)</f>
        <v>0</v>
      </c>
      <c r="AF312" s="7"/>
      <c r="AG312" s="1">
        <f>SUMIFS(Table17[Quantity2],Table17[Product Name],'POD Inventory Sum'!$O312,Table17[Product Type2],'POD Inventory Sum'!$AG$5)</f>
        <v>0</v>
      </c>
      <c r="AH312" t="str">
        <f t="shared" si="28"/>
        <v/>
      </c>
      <c r="AI312" s="1">
        <f>SUMIFS(Table17[Total out of Inventory],Table17[Product Name],'POD Inventory Sum'!$O312,Table17[Product Type2],'POD Inventory Sum'!$AG$5)</f>
        <v>0</v>
      </c>
      <c r="AJ312" s="7"/>
      <c r="AK312" s="1">
        <f>SUMIFS(Table7[Quantity
 Sold],Table7[Sale - Product Name],'POD Inventory Sum'!$O312,Table7[Product Type2],'POD Inventory Sum'!$AK$5)</f>
        <v>0</v>
      </c>
      <c r="AL312" t="str">
        <f t="shared" si="29"/>
        <v/>
      </c>
      <c r="AM312" s="1">
        <f>SUMIFS(Table7[Total 
Paid],Table7[Sale - Product Name],'POD Inventory Sum'!$O312,Table7[Product Type2],'POD Inventory Sum'!$AK$5)</f>
        <v>0</v>
      </c>
    </row>
    <row r="313" spans="5:39" x14ac:dyDescent="0.25">
      <c r="O313" s="49"/>
      <c r="P313" s="7"/>
      <c r="Q313" s="30">
        <f>SUMIFS(Table1913[Quantity],Table1913[Product Name],'POD Inventory Sum'!$O313)</f>
        <v>0</v>
      </c>
      <c r="S313" s="1">
        <f>SUMIFS(Table1913[Total Cost],Table1913[Product Name],'POD Inventory Sum'!$O313)</f>
        <v>0</v>
      </c>
      <c r="T313" s="7"/>
      <c r="U313" s="1">
        <f>SUMIFS(Table1913[Quantity Purchased],Table1913[Product Name],'POD Inventory Sum'!$O313)</f>
        <v>0</v>
      </c>
      <c r="W313" s="1">
        <f>SUMIFS(Table1913[Total Purchase
Cost],Table1913[Product Name],'POD Inventory Sum'!$O313)</f>
        <v>0</v>
      </c>
      <c r="X313" s="7"/>
      <c r="Y313" s="61">
        <f t="shared" si="26"/>
        <v>0</v>
      </c>
      <c r="AA313" s="61">
        <f t="shared" si="27"/>
        <v>0</v>
      </c>
      <c r="AB313" s="7"/>
      <c r="AC313" s="1">
        <f>SUMIFS(Table7[Quantity of 
Product Sold],Table7[Sale - Product Name],'POD Inventory Sum'!$O313,Table7[Product Type2],'POD Inventory Sum'!$AC$5)</f>
        <v>0</v>
      </c>
      <c r="AE313" s="1">
        <f>SUMIFS(Table7[Total Cost of
Goods Sold],Table7[Sale - Product Name],'POD Inventory Sum'!$O313,Table7[Product Type2],'POD Inventory Sum'!$AC$5)</f>
        <v>0</v>
      </c>
      <c r="AF313" s="7"/>
      <c r="AG313" s="1">
        <f>SUMIFS(Table17[Quantity2],Table17[Product Name],'POD Inventory Sum'!$O313,Table17[Product Type2],'POD Inventory Sum'!$AG$5)</f>
        <v>0</v>
      </c>
      <c r="AH313" t="str">
        <f t="shared" si="28"/>
        <v/>
      </c>
      <c r="AI313" s="1">
        <f>SUMIFS(Table17[Total out of Inventory],Table17[Product Name],'POD Inventory Sum'!$O313,Table17[Product Type2],'POD Inventory Sum'!$AG$5)</f>
        <v>0</v>
      </c>
      <c r="AJ313" s="7"/>
      <c r="AK313" s="1">
        <f>SUMIFS(Table7[Quantity
 Sold],Table7[Sale - Product Name],'POD Inventory Sum'!$O313,Table7[Product Type2],'POD Inventory Sum'!$AK$5)</f>
        <v>0</v>
      </c>
      <c r="AL313" t="str">
        <f t="shared" si="29"/>
        <v/>
      </c>
      <c r="AM313" s="1">
        <f>SUMIFS(Table7[Total 
Paid],Table7[Sale - Product Name],'POD Inventory Sum'!$O313,Table7[Product Type2],'POD Inventory Sum'!$AK$5)</f>
        <v>0</v>
      </c>
    </row>
    <row r="314" spans="5:39" x14ac:dyDescent="0.25">
      <c r="O314" s="50"/>
      <c r="P314" s="7"/>
      <c r="Q314" s="30">
        <f>SUMIFS(Table1913[Quantity],Table1913[Product Name],'POD Inventory Sum'!$O314)</f>
        <v>0</v>
      </c>
      <c r="S314" s="1">
        <f>SUMIFS(Table1913[Total Cost],Table1913[Product Name],'POD Inventory Sum'!$O314)</f>
        <v>0</v>
      </c>
      <c r="T314" s="7"/>
      <c r="U314" s="1">
        <f>SUMIFS(Table1913[Quantity Purchased],Table1913[Product Name],'POD Inventory Sum'!$O314)</f>
        <v>0</v>
      </c>
      <c r="W314" s="1">
        <f>SUMIFS(Table1913[Total Purchase
Cost],Table1913[Product Name],'POD Inventory Sum'!$O314)</f>
        <v>0</v>
      </c>
      <c r="X314" s="7"/>
      <c r="Y314" s="61">
        <f t="shared" si="26"/>
        <v>0</v>
      </c>
      <c r="AA314" s="61">
        <f t="shared" si="27"/>
        <v>0</v>
      </c>
      <c r="AB314" s="7"/>
      <c r="AC314" s="1">
        <f>SUMIFS(Table7[Quantity of 
Product Sold],Table7[Sale - Product Name],'POD Inventory Sum'!$O314,Table7[Product Type2],'POD Inventory Sum'!$AC$5)</f>
        <v>0</v>
      </c>
      <c r="AE314" s="1">
        <f>SUMIFS(Table7[Total Cost of
Goods Sold],Table7[Sale - Product Name],'POD Inventory Sum'!$O314,Table7[Product Type2],'POD Inventory Sum'!$AC$5)</f>
        <v>0</v>
      </c>
      <c r="AF314" s="7"/>
      <c r="AG314" s="1">
        <f>SUMIFS(Table17[Quantity2],Table17[Product Name],'POD Inventory Sum'!$O314,Table17[Product Type2],'POD Inventory Sum'!$AG$5)</f>
        <v>0</v>
      </c>
      <c r="AH314" t="str">
        <f t="shared" si="28"/>
        <v/>
      </c>
      <c r="AI314" s="1">
        <f>SUMIFS(Table17[Total out of Inventory],Table17[Product Name],'POD Inventory Sum'!$O314,Table17[Product Type2],'POD Inventory Sum'!$AG$5)</f>
        <v>0</v>
      </c>
      <c r="AJ314" s="7"/>
      <c r="AK314" s="1">
        <f>SUMIFS(Table7[Quantity
 Sold],Table7[Sale - Product Name],'POD Inventory Sum'!$O314,Table7[Product Type2],'POD Inventory Sum'!$AK$5)</f>
        <v>0</v>
      </c>
      <c r="AL314" t="str">
        <f t="shared" si="29"/>
        <v/>
      </c>
      <c r="AM314" s="1">
        <f>SUMIFS(Table7[Total 
Paid],Table7[Sale - Product Name],'POD Inventory Sum'!$O314,Table7[Product Type2],'POD Inventory Sum'!$AK$5)</f>
        <v>0</v>
      </c>
    </row>
    <row r="315" spans="5:39" x14ac:dyDescent="0.25">
      <c r="O315" s="50"/>
      <c r="P315" s="7"/>
      <c r="Q315" s="30">
        <f>SUMIFS(Table1913[Quantity],Table1913[Product Name],'POD Inventory Sum'!$O315)</f>
        <v>0</v>
      </c>
      <c r="S315" s="1">
        <f>SUMIFS(Table1913[Total Cost],Table1913[Product Name],'POD Inventory Sum'!$O315)</f>
        <v>0</v>
      </c>
      <c r="T315" s="7"/>
      <c r="U315" s="1">
        <f>SUMIFS(Table1913[Quantity Purchased],Table1913[Product Name],'POD Inventory Sum'!$O315)</f>
        <v>0</v>
      </c>
      <c r="W315" s="1">
        <f>SUMIFS(Table1913[Total Purchase
Cost],Table1913[Product Name],'POD Inventory Sum'!$O315)</f>
        <v>0</v>
      </c>
      <c r="X315" s="7"/>
      <c r="Y315" s="61">
        <f t="shared" si="26"/>
        <v>0</v>
      </c>
      <c r="AA315" s="61">
        <f t="shared" si="27"/>
        <v>0</v>
      </c>
      <c r="AB315" s="7"/>
      <c r="AC315" s="1">
        <f>SUMIFS(Table7[Quantity of 
Product Sold],Table7[Sale - Product Name],'POD Inventory Sum'!$O315,Table7[Product Type2],'POD Inventory Sum'!$AC$5)</f>
        <v>0</v>
      </c>
      <c r="AE315" s="1">
        <f>SUMIFS(Table7[Total Cost of
Goods Sold],Table7[Sale - Product Name],'POD Inventory Sum'!$O315,Table7[Product Type2],'POD Inventory Sum'!$AC$5)</f>
        <v>0</v>
      </c>
      <c r="AF315" s="7"/>
      <c r="AG315" s="1">
        <f>SUMIFS(Table17[Quantity2],Table17[Product Name],'POD Inventory Sum'!$O315,Table17[Product Type2],'POD Inventory Sum'!$AG$5)</f>
        <v>0</v>
      </c>
      <c r="AH315" t="str">
        <f t="shared" si="28"/>
        <v/>
      </c>
      <c r="AI315" s="1">
        <f>SUMIFS(Table17[Total out of Inventory],Table17[Product Name],'POD Inventory Sum'!$O315,Table17[Product Type2],'POD Inventory Sum'!$AG$5)</f>
        <v>0</v>
      </c>
      <c r="AJ315" s="7"/>
      <c r="AK315" s="1">
        <f>SUMIFS(Table7[Quantity
 Sold],Table7[Sale - Product Name],'POD Inventory Sum'!$O315,Table7[Product Type2],'POD Inventory Sum'!$AK$5)</f>
        <v>0</v>
      </c>
      <c r="AL315" t="str">
        <f t="shared" si="29"/>
        <v/>
      </c>
      <c r="AM315" s="1">
        <f>SUMIFS(Table7[Total 
Paid],Table7[Sale - Product Name],'POD Inventory Sum'!$O315,Table7[Product Type2],'POD Inventory Sum'!$AK$5)</f>
        <v>0</v>
      </c>
    </row>
    <row r="316" spans="5:39" x14ac:dyDescent="0.25">
      <c r="O316" s="50"/>
      <c r="P316" s="7"/>
      <c r="Q316" s="30">
        <f>SUMIFS(Table1913[Quantity],Table1913[Product Name],'POD Inventory Sum'!$O316)</f>
        <v>0</v>
      </c>
      <c r="S316" s="1">
        <f>SUMIFS(Table1913[Total Cost],Table1913[Product Name],'POD Inventory Sum'!$O316)</f>
        <v>0</v>
      </c>
      <c r="T316" s="7"/>
      <c r="U316" s="1">
        <f>SUMIFS(Table1913[Quantity Purchased],Table1913[Product Name],'POD Inventory Sum'!$O316)</f>
        <v>0</v>
      </c>
      <c r="W316" s="1">
        <f>SUMIFS(Table1913[Total Purchase
Cost],Table1913[Product Name],'POD Inventory Sum'!$O316)</f>
        <v>0</v>
      </c>
      <c r="X316" s="7"/>
      <c r="Y316" s="61">
        <f t="shared" si="26"/>
        <v>0</v>
      </c>
      <c r="AA316" s="61">
        <f t="shared" si="27"/>
        <v>0</v>
      </c>
      <c r="AB316" s="7"/>
      <c r="AC316" s="1">
        <f>SUMIFS(Table7[Quantity of 
Product Sold],Table7[Sale - Product Name],'POD Inventory Sum'!$O316,Table7[Product Type2],'POD Inventory Sum'!$AC$5)</f>
        <v>0</v>
      </c>
      <c r="AE316" s="1">
        <f>SUMIFS(Table7[Total Cost of
Goods Sold],Table7[Sale - Product Name],'POD Inventory Sum'!$O316,Table7[Product Type2],'POD Inventory Sum'!$AC$5)</f>
        <v>0</v>
      </c>
      <c r="AF316" s="7"/>
      <c r="AG316" s="1">
        <f>SUMIFS(Table17[Quantity2],Table17[Product Name],'POD Inventory Sum'!$O316,Table17[Product Type2],'POD Inventory Sum'!$AG$5)</f>
        <v>0</v>
      </c>
      <c r="AH316" t="str">
        <f t="shared" si="28"/>
        <v/>
      </c>
      <c r="AI316" s="1">
        <f>SUMIFS(Table17[Total out of Inventory],Table17[Product Name],'POD Inventory Sum'!$O316,Table17[Product Type2],'POD Inventory Sum'!$AG$5)</f>
        <v>0</v>
      </c>
      <c r="AJ316" s="7"/>
      <c r="AK316" s="1">
        <f>SUMIFS(Table7[Quantity
 Sold],Table7[Sale - Product Name],'POD Inventory Sum'!$O316,Table7[Product Type2],'POD Inventory Sum'!$AK$5)</f>
        <v>0</v>
      </c>
      <c r="AL316" t="str">
        <f t="shared" si="29"/>
        <v/>
      </c>
      <c r="AM316" s="1">
        <f>SUMIFS(Table7[Total 
Paid],Table7[Sale - Product Name],'POD Inventory Sum'!$O316,Table7[Product Type2],'POD Inventory Sum'!$AK$5)</f>
        <v>0</v>
      </c>
    </row>
    <row r="317" spans="5:39" x14ac:dyDescent="0.25">
      <c r="O317" s="50"/>
      <c r="P317" s="7"/>
      <c r="Q317" s="30">
        <f>SUMIFS(Table1913[Quantity],Table1913[Product Name],'POD Inventory Sum'!$O317)</f>
        <v>0</v>
      </c>
      <c r="S317" s="1">
        <f>SUMIFS(Table1913[Total Cost],Table1913[Product Name],'POD Inventory Sum'!$O317)</f>
        <v>0</v>
      </c>
      <c r="T317" s="7"/>
      <c r="U317" s="1">
        <f>SUMIFS(Table1913[Quantity Purchased],Table1913[Product Name],'POD Inventory Sum'!$O317)</f>
        <v>0</v>
      </c>
      <c r="W317" s="1">
        <f>SUMIFS(Table1913[Total Purchase
Cost],Table1913[Product Name],'POD Inventory Sum'!$O317)</f>
        <v>0</v>
      </c>
      <c r="X317" s="7"/>
      <c r="Y317" s="61">
        <f t="shared" si="26"/>
        <v>0</v>
      </c>
      <c r="AA317" s="61">
        <f t="shared" si="27"/>
        <v>0</v>
      </c>
      <c r="AB317" s="7"/>
      <c r="AC317" s="1">
        <f>SUMIFS(Table7[Quantity of 
Product Sold],Table7[Sale - Product Name],'POD Inventory Sum'!$O317,Table7[Product Type2],'POD Inventory Sum'!$AC$5)</f>
        <v>0</v>
      </c>
      <c r="AE317" s="1">
        <f>SUMIFS(Table7[Total Cost of
Goods Sold],Table7[Sale - Product Name],'POD Inventory Sum'!$O317,Table7[Product Type2],'POD Inventory Sum'!$AC$5)</f>
        <v>0</v>
      </c>
      <c r="AF317" s="7"/>
      <c r="AG317" s="1">
        <f>SUMIFS(Table17[Quantity2],Table17[Product Name],'POD Inventory Sum'!$O317,Table17[Product Type2],'POD Inventory Sum'!$AG$5)</f>
        <v>0</v>
      </c>
      <c r="AH317" t="str">
        <f t="shared" si="28"/>
        <v/>
      </c>
      <c r="AI317" s="1">
        <f>SUMIFS(Table17[Total out of Inventory],Table17[Product Name],'POD Inventory Sum'!$O317,Table17[Product Type2],'POD Inventory Sum'!$AG$5)</f>
        <v>0</v>
      </c>
      <c r="AJ317" s="7"/>
      <c r="AK317" s="1">
        <f>SUMIFS(Table7[Quantity
 Sold],Table7[Sale - Product Name],'POD Inventory Sum'!$O317,Table7[Product Type2],'POD Inventory Sum'!$AK$5)</f>
        <v>0</v>
      </c>
      <c r="AL317" t="str">
        <f t="shared" si="29"/>
        <v/>
      </c>
      <c r="AM317" s="1">
        <f>SUMIFS(Table7[Total 
Paid],Table7[Sale - Product Name],'POD Inventory Sum'!$O317,Table7[Product Type2],'POD Inventory Sum'!$AK$5)</f>
        <v>0</v>
      </c>
    </row>
    <row r="318" spans="5:39" x14ac:dyDescent="0.25">
      <c r="O318" s="50"/>
      <c r="P318" s="7"/>
      <c r="Q318" s="30">
        <f>SUMIFS(Table1913[Quantity],Table1913[Product Name],'POD Inventory Sum'!$O318)</f>
        <v>0</v>
      </c>
      <c r="S318" s="1">
        <f>SUMIFS(Table1913[Total Cost],Table1913[Product Name],'POD Inventory Sum'!$O318)</f>
        <v>0</v>
      </c>
      <c r="T318" s="7"/>
      <c r="U318" s="1">
        <f>SUMIFS(Table1913[Quantity Purchased],Table1913[Product Name],'POD Inventory Sum'!$O318)</f>
        <v>0</v>
      </c>
      <c r="W318" s="1">
        <f>SUMIFS(Table1913[Total Purchase
Cost],Table1913[Product Name],'POD Inventory Sum'!$O318)</f>
        <v>0</v>
      </c>
      <c r="X318" s="7"/>
      <c r="Y318" s="61">
        <f t="shared" si="26"/>
        <v>0</v>
      </c>
      <c r="AA318" s="61">
        <f t="shared" si="27"/>
        <v>0</v>
      </c>
      <c r="AB318" s="7"/>
      <c r="AC318" s="1">
        <f>SUMIFS(Table7[Quantity of 
Product Sold],Table7[Sale - Product Name],'POD Inventory Sum'!$O318,Table7[Product Type2],'POD Inventory Sum'!$AC$5)</f>
        <v>0</v>
      </c>
      <c r="AE318" s="1">
        <f>SUMIFS(Table7[Total Cost of
Goods Sold],Table7[Sale - Product Name],'POD Inventory Sum'!$O318,Table7[Product Type2],'POD Inventory Sum'!$AC$5)</f>
        <v>0</v>
      </c>
      <c r="AF318" s="7"/>
      <c r="AG318" s="1">
        <f>SUMIFS(Table17[Quantity2],Table17[Product Name],'POD Inventory Sum'!$O318,Table17[Product Type2],'POD Inventory Sum'!$AG$5)</f>
        <v>0</v>
      </c>
      <c r="AH318" t="str">
        <f t="shared" si="28"/>
        <v/>
      </c>
      <c r="AI318" s="1">
        <f>SUMIFS(Table17[Total out of Inventory],Table17[Product Name],'POD Inventory Sum'!$O318,Table17[Product Type2],'POD Inventory Sum'!$AG$5)</f>
        <v>0</v>
      </c>
      <c r="AJ318" s="7"/>
      <c r="AK318" s="1">
        <f>SUMIFS(Table7[Quantity
 Sold],Table7[Sale - Product Name],'POD Inventory Sum'!$O318,Table7[Product Type2],'POD Inventory Sum'!$AK$5)</f>
        <v>0</v>
      </c>
      <c r="AL318" t="str">
        <f t="shared" si="29"/>
        <v/>
      </c>
      <c r="AM318" s="1">
        <f>SUMIFS(Table7[Total 
Paid],Table7[Sale - Product Name],'POD Inventory Sum'!$O318,Table7[Product Type2],'POD Inventory Sum'!$AK$5)</f>
        <v>0</v>
      </c>
    </row>
    <row r="319" spans="5:39" x14ac:dyDescent="0.25">
      <c r="O319" s="50"/>
      <c r="P319" s="7"/>
      <c r="Q319" s="30">
        <f>SUMIFS(Table1913[Quantity],Table1913[Product Name],'POD Inventory Sum'!$O319)</f>
        <v>0</v>
      </c>
      <c r="S319" s="1">
        <f>SUMIFS(Table1913[Total Cost],Table1913[Product Name],'POD Inventory Sum'!$O319)</f>
        <v>0</v>
      </c>
      <c r="T319" s="7"/>
      <c r="U319" s="1">
        <f>SUMIFS(Table1913[Quantity Purchased],Table1913[Product Name],'POD Inventory Sum'!$O319)</f>
        <v>0</v>
      </c>
      <c r="W319" s="1">
        <f>SUMIFS(Table1913[Total Purchase
Cost],Table1913[Product Name],'POD Inventory Sum'!$O319)</f>
        <v>0</v>
      </c>
      <c r="X319" s="7"/>
      <c r="Y319" s="61">
        <f t="shared" si="26"/>
        <v>0</v>
      </c>
      <c r="AA319" s="61">
        <f t="shared" si="27"/>
        <v>0</v>
      </c>
      <c r="AB319" s="7"/>
      <c r="AC319" s="1">
        <f>SUMIFS(Table7[Quantity of 
Product Sold],Table7[Sale - Product Name],'POD Inventory Sum'!$O319,Table7[Product Type2],'POD Inventory Sum'!$AC$5)</f>
        <v>0</v>
      </c>
      <c r="AE319" s="1">
        <f>SUMIFS(Table7[Total Cost of
Goods Sold],Table7[Sale - Product Name],'POD Inventory Sum'!$O319,Table7[Product Type2],'POD Inventory Sum'!$AC$5)</f>
        <v>0</v>
      </c>
      <c r="AF319" s="7"/>
      <c r="AG319" s="1">
        <f>SUMIFS(Table17[Quantity2],Table17[Product Name],'POD Inventory Sum'!$O319,Table17[Product Type2],'POD Inventory Sum'!$AG$5)</f>
        <v>0</v>
      </c>
      <c r="AH319" t="str">
        <f t="shared" si="28"/>
        <v/>
      </c>
      <c r="AI319" s="1">
        <f>SUMIFS(Table17[Total out of Inventory],Table17[Product Name],'POD Inventory Sum'!$O319,Table17[Product Type2],'POD Inventory Sum'!$AG$5)</f>
        <v>0</v>
      </c>
      <c r="AJ319" s="7"/>
      <c r="AK319" s="1">
        <f>SUMIFS(Table7[Quantity
 Sold],Table7[Sale - Product Name],'POD Inventory Sum'!$O319,Table7[Product Type2],'POD Inventory Sum'!$AK$5)</f>
        <v>0</v>
      </c>
      <c r="AL319" t="str">
        <f t="shared" si="29"/>
        <v/>
      </c>
      <c r="AM319" s="1">
        <f>SUMIFS(Table7[Total 
Paid],Table7[Sale - Product Name],'POD Inventory Sum'!$O319,Table7[Product Type2],'POD Inventory Sum'!$AK$5)</f>
        <v>0</v>
      </c>
    </row>
    <row r="320" spans="5:39" x14ac:dyDescent="0.25">
      <c r="O320" s="50"/>
      <c r="P320" s="7"/>
      <c r="Q320" s="30">
        <f>SUMIFS(Table1913[Quantity],Table1913[Product Name],'POD Inventory Sum'!$O320)</f>
        <v>0</v>
      </c>
      <c r="S320" s="1">
        <f>SUMIFS(Table1913[Total Cost],Table1913[Product Name],'POD Inventory Sum'!$O320)</f>
        <v>0</v>
      </c>
      <c r="T320" s="7"/>
      <c r="U320" s="1">
        <f>SUMIFS(Table1913[Quantity Purchased],Table1913[Product Name],'POD Inventory Sum'!$O320)</f>
        <v>0</v>
      </c>
      <c r="W320" s="1">
        <f>SUMIFS(Table1913[Total Purchase
Cost],Table1913[Product Name],'POD Inventory Sum'!$O320)</f>
        <v>0</v>
      </c>
      <c r="X320" s="7"/>
      <c r="Y320" s="61">
        <f t="shared" si="26"/>
        <v>0</v>
      </c>
      <c r="AA320" s="61">
        <f t="shared" si="27"/>
        <v>0</v>
      </c>
      <c r="AB320" s="7"/>
      <c r="AC320" s="1">
        <f>SUMIFS(Table7[Quantity of 
Product Sold],Table7[Sale - Product Name],'POD Inventory Sum'!$O320,Table7[Product Type2],'POD Inventory Sum'!$AC$5)</f>
        <v>0</v>
      </c>
      <c r="AE320" s="1">
        <f>SUMIFS(Table7[Total Cost of
Goods Sold],Table7[Sale - Product Name],'POD Inventory Sum'!$O320,Table7[Product Type2],'POD Inventory Sum'!$AC$5)</f>
        <v>0</v>
      </c>
      <c r="AF320" s="7"/>
      <c r="AG320" s="1">
        <f>SUMIFS(Table17[Quantity2],Table17[Product Name],'POD Inventory Sum'!$O320,Table17[Product Type2],'POD Inventory Sum'!$AG$5)</f>
        <v>0</v>
      </c>
      <c r="AH320" t="str">
        <f t="shared" si="28"/>
        <v/>
      </c>
      <c r="AI320" s="1">
        <f>SUMIFS(Table17[Total out of Inventory],Table17[Product Name],'POD Inventory Sum'!$O320,Table17[Product Type2],'POD Inventory Sum'!$AG$5)</f>
        <v>0</v>
      </c>
      <c r="AJ320" s="7"/>
      <c r="AK320" s="1">
        <f>SUMIFS(Table7[Quantity
 Sold],Table7[Sale - Product Name],'POD Inventory Sum'!$O320,Table7[Product Type2],'POD Inventory Sum'!$AK$5)</f>
        <v>0</v>
      </c>
      <c r="AL320" t="str">
        <f t="shared" si="29"/>
        <v/>
      </c>
      <c r="AM320" s="1">
        <f>SUMIFS(Table7[Total 
Paid],Table7[Sale - Product Name],'POD Inventory Sum'!$O320,Table7[Product Type2],'POD Inventory Sum'!$AK$5)</f>
        <v>0</v>
      </c>
    </row>
    <row r="321" spans="15:39" x14ac:dyDescent="0.25">
      <c r="O321" s="50"/>
      <c r="P321" s="7"/>
      <c r="Q321" s="30">
        <f>SUMIFS(Table1913[Quantity],Table1913[Product Name],'POD Inventory Sum'!$O321)</f>
        <v>0</v>
      </c>
      <c r="S321" s="1">
        <f>SUMIFS(Table1913[Total Cost],Table1913[Product Name],'POD Inventory Sum'!$O321)</f>
        <v>0</v>
      </c>
      <c r="T321" s="7"/>
      <c r="U321" s="1">
        <f>SUMIFS(Table1913[Quantity Purchased],Table1913[Product Name],'POD Inventory Sum'!$O321)</f>
        <v>0</v>
      </c>
      <c r="W321" s="1">
        <f>SUMIFS(Table1913[Total Purchase
Cost],Table1913[Product Name],'POD Inventory Sum'!$O321)</f>
        <v>0</v>
      </c>
      <c r="X321" s="7"/>
      <c r="Y321" s="61">
        <f t="shared" si="26"/>
        <v>0</v>
      </c>
      <c r="AA321" s="61">
        <f t="shared" si="27"/>
        <v>0</v>
      </c>
      <c r="AB321" s="7"/>
      <c r="AC321" s="1">
        <f>SUMIFS(Table7[Quantity of 
Product Sold],Table7[Sale - Product Name],'POD Inventory Sum'!$O321,Table7[Product Type2],'POD Inventory Sum'!$AC$5)</f>
        <v>0</v>
      </c>
      <c r="AE321" s="1">
        <f>SUMIFS(Table7[Total Cost of
Goods Sold],Table7[Sale - Product Name],'POD Inventory Sum'!$O321,Table7[Product Type2],'POD Inventory Sum'!$AC$5)</f>
        <v>0</v>
      </c>
      <c r="AF321" s="7"/>
      <c r="AG321" s="1">
        <f>SUMIFS(Table17[Quantity2],Table17[Product Name],'POD Inventory Sum'!$O321,Table17[Product Type2],'POD Inventory Sum'!$AG$5)</f>
        <v>0</v>
      </c>
      <c r="AH321" t="str">
        <f t="shared" si="28"/>
        <v/>
      </c>
      <c r="AI321" s="1">
        <f>SUMIFS(Table17[Total out of Inventory],Table17[Product Name],'POD Inventory Sum'!$O321,Table17[Product Type2],'POD Inventory Sum'!$AG$5)</f>
        <v>0</v>
      </c>
      <c r="AJ321" s="7"/>
      <c r="AK321" s="1">
        <f>SUMIFS(Table7[Quantity
 Sold],Table7[Sale - Product Name],'POD Inventory Sum'!$O321,Table7[Product Type2],'POD Inventory Sum'!$AK$5)</f>
        <v>0</v>
      </c>
      <c r="AL321" t="str">
        <f t="shared" si="29"/>
        <v/>
      </c>
      <c r="AM321" s="1">
        <f>SUMIFS(Table7[Total 
Paid],Table7[Sale - Product Name],'POD Inventory Sum'!$O321,Table7[Product Type2],'POD Inventory Sum'!$AK$5)</f>
        <v>0</v>
      </c>
    </row>
    <row r="322" spans="15:39" x14ac:dyDescent="0.25">
      <c r="O322" s="50"/>
      <c r="P322" s="7"/>
      <c r="Q322" s="30">
        <f>SUMIFS(Table1913[Quantity],Table1913[Product Name],'POD Inventory Sum'!$O322)</f>
        <v>0</v>
      </c>
      <c r="S322" s="1">
        <f>SUMIFS(Table1913[Total Cost],Table1913[Product Name],'POD Inventory Sum'!$O322)</f>
        <v>0</v>
      </c>
      <c r="T322" s="7"/>
      <c r="U322" s="1">
        <f>SUMIFS(Table1913[Quantity Purchased],Table1913[Product Name],'POD Inventory Sum'!$O322)</f>
        <v>0</v>
      </c>
      <c r="W322" s="1">
        <f>SUMIFS(Table1913[Total Purchase
Cost],Table1913[Product Name],'POD Inventory Sum'!$O322)</f>
        <v>0</v>
      </c>
      <c r="X322" s="7"/>
      <c r="Y322" s="61">
        <f t="shared" si="26"/>
        <v>0</v>
      </c>
      <c r="AA322" s="61">
        <f t="shared" si="27"/>
        <v>0</v>
      </c>
      <c r="AB322" s="7"/>
      <c r="AC322" s="1">
        <f>SUMIFS(Table7[Quantity of 
Product Sold],Table7[Sale - Product Name],'POD Inventory Sum'!$O322,Table7[Product Type2],'POD Inventory Sum'!$AC$5)</f>
        <v>0</v>
      </c>
      <c r="AE322" s="1">
        <f>SUMIFS(Table7[Total Cost of
Goods Sold],Table7[Sale - Product Name],'POD Inventory Sum'!$O322,Table7[Product Type2],'POD Inventory Sum'!$AC$5)</f>
        <v>0</v>
      </c>
      <c r="AF322" s="7"/>
      <c r="AG322" s="1">
        <f>SUMIFS(Table17[Quantity2],Table17[Product Name],'POD Inventory Sum'!$O322,Table17[Product Type2],'POD Inventory Sum'!$AG$5)</f>
        <v>0</v>
      </c>
      <c r="AH322" t="str">
        <f t="shared" si="28"/>
        <v/>
      </c>
      <c r="AI322" s="1">
        <f>SUMIFS(Table17[Total out of Inventory],Table17[Product Name],'POD Inventory Sum'!$O322,Table17[Product Type2],'POD Inventory Sum'!$AG$5)</f>
        <v>0</v>
      </c>
      <c r="AJ322" s="7"/>
      <c r="AK322" s="1">
        <f>SUMIFS(Table7[Quantity
 Sold],Table7[Sale - Product Name],'POD Inventory Sum'!$O322,Table7[Product Type2],'POD Inventory Sum'!$AK$5)</f>
        <v>0</v>
      </c>
      <c r="AL322" t="str">
        <f t="shared" si="29"/>
        <v/>
      </c>
      <c r="AM322" s="1">
        <f>SUMIFS(Table7[Total 
Paid],Table7[Sale - Product Name],'POD Inventory Sum'!$O322,Table7[Product Type2],'POD Inventory Sum'!$AK$5)</f>
        <v>0</v>
      </c>
    </row>
    <row r="323" spans="15:39" x14ac:dyDescent="0.25">
      <c r="O323" s="50"/>
      <c r="P323" s="7"/>
      <c r="Q323" s="30">
        <f>SUMIFS(Table1913[Quantity],Table1913[Product Name],'POD Inventory Sum'!$O323)</f>
        <v>0</v>
      </c>
      <c r="S323" s="1">
        <f>SUMIFS(Table1913[Total Cost],Table1913[Product Name],'POD Inventory Sum'!$O323)</f>
        <v>0</v>
      </c>
      <c r="T323" s="7"/>
      <c r="U323" s="1">
        <f>SUMIFS(Table1913[Quantity Purchased],Table1913[Product Name],'POD Inventory Sum'!$O323)</f>
        <v>0</v>
      </c>
      <c r="W323" s="1">
        <f>SUMIFS(Table1913[Total Purchase
Cost],Table1913[Product Name],'POD Inventory Sum'!$O323)</f>
        <v>0</v>
      </c>
      <c r="X323" s="7"/>
      <c r="Y323" s="61">
        <f t="shared" si="26"/>
        <v>0</v>
      </c>
      <c r="AA323" s="61">
        <f t="shared" si="27"/>
        <v>0</v>
      </c>
      <c r="AB323" s="7"/>
      <c r="AC323" s="1">
        <f>SUMIFS(Table7[Quantity of 
Product Sold],Table7[Sale - Product Name],'POD Inventory Sum'!$O323,Table7[Product Type2],'POD Inventory Sum'!$AC$5)</f>
        <v>0</v>
      </c>
      <c r="AE323" s="1">
        <f>SUMIFS(Table7[Total Cost of
Goods Sold],Table7[Sale - Product Name],'POD Inventory Sum'!$O323,Table7[Product Type2],'POD Inventory Sum'!$AC$5)</f>
        <v>0</v>
      </c>
      <c r="AF323" s="7"/>
      <c r="AG323" s="1">
        <f>SUMIFS(Table17[Quantity2],Table17[Product Name],'POD Inventory Sum'!$O323,Table17[Product Type2],'POD Inventory Sum'!$AG$5)</f>
        <v>0</v>
      </c>
      <c r="AH323" t="str">
        <f t="shared" si="28"/>
        <v/>
      </c>
      <c r="AI323" s="1">
        <f>SUMIFS(Table17[Total out of Inventory],Table17[Product Name],'POD Inventory Sum'!$O323,Table17[Product Type2],'POD Inventory Sum'!$AG$5)</f>
        <v>0</v>
      </c>
      <c r="AJ323" s="7"/>
      <c r="AK323" s="1">
        <f>SUMIFS(Table7[Quantity
 Sold],Table7[Sale - Product Name],'POD Inventory Sum'!$O323,Table7[Product Type2],'POD Inventory Sum'!$AK$5)</f>
        <v>0</v>
      </c>
      <c r="AL323" t="str">
        <f t="shared" si="29"/>
        <v/>
      </c>
      <c r="AM323" s="1">
        <f>SUMIFS(Table7[Total 
Paid],Table7[Sale - Product Name],'POD Inventory Sum'!$O323,Table7[Product Type2],'POD Inventory Sum'!$AK$5)</f>
        <v>0</v>
      </c>
    </row>
    <row r="324" spans="15:39" x14ac:dyDescent="0.25">
      <c r="O324" s="50"/>
      <c r="P324" s="7"/>
      <c r="Q324" s="30">
        <f>SUMIFS(Table1913[Quantity],Table1913[Product Name],'POD Inventory Sum'!$O324)</f>
        <v>0</v>
      </c>
      <c r="S324" s="1">
        <f>SUMIFS(Table1913[Total Cost],Table1913[Product Name],'POD Inventory Sum'!$O324)</f>
        <v>0</v>
      </c>
      <c r="T324" s="7"/>
      <c r="U324" s="1">
        <f>SUMIFS(Table1913[Quantity Purchased],Table1913[Product Name],'POD Inventory Sum'!$O324)</f>
        <v>0</v>
      </c>
      <c r="W324" s="1">
        <f>SUMIFS(Table1913[Total Purchase
Cost],Table1913[Product Name],'POD Inventory Sum'!$O324)</f>
        <v>0</v>
      </c>
      <c r="X324" s="7"/>
      <c r="Y324" s="61">
        <f t="shared" si="26"/>
        <v>0</v>
      </c>
      <c r="AA324" s="61">
        <f t="shared" si="27"/>
        <v>0</v>
      </c>
      <c r="AB324" s="7"/>
      <c r="AC324" s="1">
        <f>SUMIFS(Table7[Quantity of 
Product Sold],Table7[Sale - Product Name],'POD Inventory Sum'!$O324,Table7[Product Type2],'POD Inventory Sum'!$AC$5)</f>
        <v>0</v>
      </c>
      <c r="AE324" s="1">
        <f>SUMIFS(Table7[Total Cost of
Goods Sold],Table7[Sale - Product Name],'POD Inventory Sum'!$O324,Table7[Product Type2],'POD Inventory Sum'!$AC$5)</f>
        <v>0</v>
      </c>
      <c r="AF324" s="7"/>
      <c r="AG324" s="1">
        <f>SUMIFS(Table17[Quantity2],Table17[Product Name],'POD Inventory Sum'!$O324,Table17[Product Type2],'POD Inventory Sum'!$AG$5)</f>
        <v>0</v>
      </c>
      <c r="AH324" t="str">
        <f t="shared" si="28"/>
        <v/>
      </c>
      <c r="AI324" s="1">
        <f>SUMIFS(Table17[Total out of Inventory],Table17[Product Name],'POD Inventory Sum'!$O324,Table17[Product Type2],'POD Inventory Sum'!$AG$5)</f>
        <v>0</v>
      </c>
      <c r="AJ324" s="7"/>
      <c r="AK324" s="1">
        <f>SUMIFS(Table7[Quantity
 Sold],Table7[Sale - Product Name],'POD Inventory Sum'!$O324,Table7[Product Type2],'POD Inventory Sum'!$AK$5)</f>
        <v>0</v>
      </c>
      <c r="AL324" t="str">
        <f t="shared" si="29"/>
        <v/>
      </c>
      <c r="AM324" s="1">
        <f>SUMIFS(Table7[Total 
Paid],Table7[Sale - Product Name],'POD Inventory Sum'!$O324,Table7[Product Type2],'POD Inventory Sum'!$AK$5)</f>
        <v>0</v>
      </c>
    </row>
    <row r="325" spans="15:39" x14ac:dyDescent="0.25">
      <c r="O325" s="50"/>
      <c r="P325" s="7"/>
      <c r="Q325" s="30">
        <f>SUMIFS(Table1913[Quantity],Table1913[Product Name],'POD Inventory Sum'!$O325)</f>
        <v>0</v>
      </c>
      <c r="S325" s="1">
        <f>SUMIFS(Table1913[Total Cost],Table1913[Product Name],'POD Inventory Sum'!$O325)</f>
        <v>0</v>
      </c>
      <c r="T325" s="7"/>
      <c r="U325" s="1">
        <f>SUMIFS(Table1913[Quantity Purchased],Table1913[Product Name],'POD Inventory Sum'!$O325)</f>
        <v>0</v>
      </c>
      <c r="W325" s="1">
        <f>SUMIFS(Table1913[Total Purchase
Cost],Table1913[Product Name],'POD Inventory Sum'!$O325)</f>
        <v>0</v>
      </c>
      <c r="X325" s="7"/>
      <c r="Y325" s="61">
        <f t="shared" si="26"/>
        <v>0</v>
      </c>
      <c r="AA325" s="61">
        <f t="shared" si="27"/>
        <v>0</v>
      </c>
      <c r="AB325" s="7"/>
      <c r="AC325" s="1">
        <f>SUMIFS(Table7[Quantity of 
Product Sold],Table7[Sale - Product Name],'POD Inventory Sum'!$O325,Table7[Product Type2],'POD Inventory Sum'!$AC$5)</f>
        <v>0</v>
      </c>
      <c r="AE325" s="1">
        <f>SUMIFS(Table7[Total Cost of
Goods Sold],Table7[Sale - Product Name],'POD Inventory Sum'!$O325,Table7[Product Type2],'POD Inventory Sum'!$AC$5)</f>
        <v>0</v>
      </c>
      <c r="AF325" s="7"/>
      <c r="AG325" s="1">
        <f>SUMIFS(Table17[Quantity2],Table17[Product Name],'POD Inventory Sum'!$O325,Table17[Product Type2],'POD Inventory Sum'!$AG$5)</f>
        <v>0</v>
      </c>
      <c r="AH325" t="str">
        <f t="shared" si="28"/>
        <v/>
      </c>
      <c r="AI325" s="1">
        <f>SUMIFS(Table17[Total out of Inventory],Table17[Product Name],'POD Inventory Sum'!$O325,Table17[Product Type2],'POD Inventory Sum'!$AG$5)</f>
        <v>0</v>
      </c>
      <c r="AJ325" s="7"/>
      <c r="AK325" s="1">
        <f>SUMIFS(Table7[Quantity
 Sold],Table7[Sale - Product Name],'POD Inventory Sum'!$O325,Table7[Product Type2],'POD Inventory Sum'!$AK$5)</f>
        <v>0</v>
      </c>
      <c r="AL325" t="str">
        <f t="shared" si="29"/>
        <v/>
      </c>
      <c r="AM325" s="1">
        <f>SUMIFS(Table7[Total 
Paid],Table7[Sale - Product Name],'POD Inventory Sum'!$O325,Table7[Product Type2],'POD Inventory Sum'!$AK$5)</f>
        <v>0</v>
      </c>
    </row>
    <row r="326" spans="15:39" x14ac:dyDescent="0.25">
      <c r="O326" s="50"/>
      <c r="P326" s="7"/>
      <c r="Q326" s="30">
        <f>SUMIFS(Table1913[Quantity],Table1913[Product Name],'POD Inventory Sum'!$O326)</f>
        <v>0</v>
      </c>
      <c r="S326" s="1">
        <f>SUMIFS(Table1913[Total Cost],Table1913[Product Name],'POD Inventory Sum'!$O326)</f>
        <v>0</v>
      </c>
      <c r="T326" s="7"/>
      <c r="U326" s="1">
        <f>SUMIFS(Table1913[Quantity Purchased],Table1913[Product Name],'POD Inventory Sum'!$O326)</f>
        <v>0</v>
      </c>
      <c r="W326" s="1">
        <f>SUMIFS(Table1913[Total Purchase
Cost],Table1913[Product Name],'POD Inventory Sum'!$O326)</f>
        <v>0</v>
      </c>
      <c r="X326" s="7"/>
      <c r="Y326" s="61">
        <f t="shared" si="26"/>
        <v>0</v>
      </c>
      <c r="AA326" s="61">
        <f t="shared" si="27"/>
        <v>0</v>
      </c>
      <c r="AB326" s="7"/>
      <c r="AC326" s="1">
        <f>SUMIFS(Table7[Quantity of 
Product Sold],Table7[Sale - Product Name],'POD Inventory Sum'!$O326,Table7[Product Type2],'POD Inventory Sum'!$AC$5)</f>
        <v>0</v>
      </c>
      <c r="AE326" s="1">
        <f>SUMIFS(Table7[Total Cost of
Goods Sold],Table7[Sale - Product Name],'POD Inventory Sum'!$O326,Table7[Product Type2],'POD Inventory Sum'!$AC$5)</f>
        <v>0</v>
      </c>
      <c r="AF326" s="7"/>
      <c r="AG326" s="1">
        <f>SUMIFS(Table17[Quantity2],Table17[Product Name],'POD Inventory Sum'!$O326,Table17[Product Type2],'POD Inventory Sum'!$AG$5)</f>
        <v>0</v>
      </c>
      <c r="AH326" t="str">
        <f t="shared" si="28"/>
        <v/>
      </c>
      <c r="AI326" s="1">
        <f>SUMIFS(Table17[Total out of Inventory],Table17[Product Name],'POD Inventory Sum'!$O326,Table17[Product Type2],'POD Inventory Sum'!$AG$5)</f>
        <v>0</v>
      </c>
      <c r="AJ326" s="7"/>
      <c r="AK326" s="1">
        <f>SUMIFS(Table7[Quantity
 Sold],Table7[Sale - Product Name],'POD Inventory Sum'!$O326,Table7[Product Type2],'POD Inventory Sum'!$AK$5)</f>
        <v>0</v>
      </c>
      <c r="AL326" t="str">
        <f t="shared" si="29"/>
        <v/>
      </c>
      <c r="AM326" s="1">
        <f>SUMIFS(Table7[Total 
Paid],Table7[Sale - Product Name],'POD Inventory Sum'!$O326,Table7[Product Type2],'POD Inventory Sum'!$AK$5)</f>
        <v>0</v>
      </c>
    </row>
    <row r="327" spans="15:39" x14ac:dyDescent="0.25">
      <c r="O327" s="50"/>
      <c r="P327" s="7"/>
      <c r="Q327" s="30">
        <f>SUMIFS(Table1913[Quantity],Table1913[Product Name],'POD Inventory Sum'!$O327)</f>
        <v>0</v>
      </c>
      <c r="S327" s="1">
        <f>SUMIFS(Table1913[Total Cost],Table1913[Product Name],'POD Inventory Sum'!$O327)</f>
        <v>0</v>
      </c>
      <c r="T327" s="7"/>
      <c r="U327" s="1">
        <f>SUMIFS(Table1913[Quantity Purchased],Table1913[Product Name],'POD Inventory Sum'!$O327)</f>
        <v>0</v>
      </c>
      <c r="W327" s="1">
        <f>SUMIFS(Table1913[Total Purchase
Cost],Table1913[Product Name],'POD Inventory Sum'!$O327)</f>
        <v>0</v>
      </c>
      <c r="X327" s="7"/>
      <c r="Y327" s="61">
        <f t="shared" si="26"/>
        <v>0</v>
      </c>
      <c r="AA327" s="61">
        <f t="shared" si="27"/>
        <v>0</v>
      </c>
      <c r="AB327" s="7"/>
      <c r="AC327" s="1">
        <f>SUMIFS(Table7[Quantity of 
Product Sold],Table7[Sale - Product Name],'POD Inventory Sum'!$O327,Table7[Product Type2],'POD Inventory Sum'!$AC$5)</f>
        <v>0</v>
      </c>
      <c r="AE327" s="1">
        <f>SUMIFS(Table7[Total Cost of
Goods Sold],Table7[Sale - Product Name],'POD Inventory Sum'!$O327,Table7[Product Type2],'POD Inventory Sum'!$AC$5)</f>
        <v>0</v>
      </c>
      <c r="AF327" s="7"/>
      <c r="AG327" s="1">
        <f>SUMIFS(Table17[Quantity2],Table17[Product Name],'POD Inventory Sum'!$O327,Table17[Product Type2],'POD Inventory Sum'!$AG$5)</f>
        <v>0</v>
      </c>
      <c r="AH327" t="str">
        <f t="shared" si="28"/>
        <v/>
      </c>
      <c r="AI327" s="1">
        <f>SUMIFS(Table17[Total out of Inventory],Table17[Product Name],'POD Inventory Sum'!$O327,Table17[Product Type2],'POD Inventory Sum'!$AG$5)</f>
        <v>0</v>
      </c>
      <c r="AJ327" s="7"/>
      <c r="AK327" s="1">
        <f>SUMIFS(Table7[Quantity
 Sold],Table7[Sale - Product Name],'POD Inventory Sum'!$O327,Table7[Product Type2],'POD Inventory Sum'!$AK$5)</f>
        <v>0</v>
      </c>
      <c r="AL327" t="str">
        <f t="shared" si="29"/>
        <v/>
      </c>
      <c r="AM327" s="1">
        <f>SUMIFS(Table7[Total 
Paid],Table7[Sale - Product Name],'POD Inventory Sum'!$O327,Table7[Product Type2],'POD Inventory Sum'!$AK$5)</f>
        <v>0</v>
      </c>
    </row>
    <row r="328" spans="15:39" x14ac:dyDescent="0.25">
      <c r="O328" s="50"/>
      <c r="P328" s="7"/>
      <c r="Q328" s="30">
        <f>SUMIFS(Table1913[Quantity],Table1913[Product Name],'POD Inventory Sum'!$O328)</f>
        <v>0</v>
      </c>
      <c r="S328" s="1">
        <f>SUMIFS(Table1913[Total Cost],Table1913[Product Name],'POD Inventory Sum'!$O328)</f>
        <v>0</v>
      </c>
      <c r="T328" s="7"/>
      <c r="U328" s="1">
        <f>SUMIFS(Table1913[Quantity Purchased],Table1913[Product Name],'POD Inventory Sum'!$O328)</f>
        <v>0</v>
      </c>
      <c r="W328" s="1">
        <f>SUMIFS(Table1913[Total Purchase
Cost],Table1913[Product Name],'POD Inventory Sum'!$O328)</f>
        <v>0</v>
      </c>
      <c r="X328" s="7"/>
      <c r="Y328" s="61">
        <f t="shared" si="26"/>
        <v>0</v>
      </c>
      <c r="AA328" s="61">
        <f t="shared" si="27"/>
        <v>0</v>
      </c>
      <c r="AB328" s="7"/>
      <c r="AC328" s="1">
        <f>SUMIFS(Table7[Quantity of 
Product Sold],Table7[Sale - Product Name],'POD Inventory Sum'!$O328,Table7[Product Type2],'POD Inventory Sum'!$AC$5)</f>
        <v>0</v>
      </c>
      <c r="AE328" s="1">
        <f>SUMIFS(Table7[Total Cost of
Goods Sold],Table7[Sale - Product Name],'POD Inventory Sum'!$O328,Table7[Product Type2],'POD Inventory Sum'!$AC$5)</f>
        <v>0</v>
      </c>
      <c r="AF328" s="7"/>
      <c r="AG328" s="1">
        <f>SUMIFS(Table17[Quantity2],Table17[Product Name],'POD Inventory Sum'!$O328,Table17[Product Type2],'POD Inventory Sum'!$AG$5)</f>
        <v>0</v>
      </c>
      <c r="AH328" t="str">
        <f t="shared" si="28"/>
        <v/>
      </c>
      <c r="AI328" s="1">
        <f>SUMIFS(Table17[Total out of Inventory],Table17[Product Name],'POD Inventory Sum'!$O328,Table17[Product Type2],'POD Inventory Sum'!$AG$5)</f>
        <v>0</v>
      </c>
      <c r="AJ328" s="7"/>
      <c r="AK328" s="1">
        <f>SUMIFS(Table7[Quantity
 Sold],Table7[Sale - Product Name],'POD Inventory Sum'!$O328,Table7[Product Type2],'POD Inventory Sum'!$AK$5)</f>
        <v>0</v>
      </c>
      <c r="AL328" t="str">
        <f t="shared" si="29"/>
        <v/>
      </c>
      <c r="AM328" s="1">
        <f>SUMIFS(Table7[Total 
Paid],Table7[Sale - Product Name],'POD Inventory Sum'!$O328,Table7[Product Type2],'POD Inventory Sum'!$AK$5)</f>
        <v>0</v>
      </c>
    </row>
    <row r="329" spans="15:39" x14ac:dyDescent="0.25">
      <c r="O329" s="50"/>
      <c r="P329" s="7"/>
      <c r="Q329" s="30">
        <f>SUMIFS(Table1913[Quantity],Table1913[Product Name],'POD Inventory Sum'!$O329)</f>
        <v>0</v>
      </c>
      <c r="S329" s="1">
        <f>SUMIFS(Table1913[Total Cost],Table1913[Product Name],'POD Inventory Sum'!$O329)</f>
        <v>0</v>
      </c>
      <c r="T329" s="7"/>
      <c r="U329" s="1">
        <f>SUMIFS(Table1913[Quantity Purchased],Table1913[Product Name],'POD Inventory Sum'!$O329)</f>
        <v>0</v>
      </c>
      <c r="W329" s="1">
        <f>SUMIFS(Table1913[Total Purchase
Cost],Table1913[Product Name],'POD Inventory Sum'!$O329)</f>
        <v>0</v>
      </c>
      <c r="X329" s="7"/>
      <c r="Y329" s="61">
        <f t="shared" si="26"/>
        <v>0</v>
      </c>
      <c r="AA329" s="61">
        <f t="shared" si="27"/>
        <v>0</v>
      </c>
      <c r="AB329" s="7"/>
      <c r="AC329" s="1">
        <f>SUMIFS(Table7[Quantity of 
Product Sold],Table7[Sale - Product Name],'POD Inventory Sum'!$O329,Table7[Product Type2],'POD Inventory Sum'!$AC$5)</f>
        <v>0</v>
      </c>
      <c r="AE329" s="1">
        <f>SUMIFS(Table7[Total Cost of
Goods Sold],Table7[Sale - Product Name],'POD Inventory Sum'!$O329,Table7[Product Type2],'POD Inventory Sum'!$AC$5)</f>
        <v>0</v>
      </c>
      <c r="AF329" s="7"/>
      <c r="AG329" s="1">
        <f>SUMIFS(Table17[Quantity2],Table17[Product Name],'POD Inventory Sum'!$O329,Table17[Product Type2],'POD Inventory Sum'!$AG$5)</f>
        <v>0</v>
      </c>
      <c r="AH329" t="str">
        <f t="shared" si="28"/>
        <v/>
      </c>
      <c r="AI329" s="1">
        <f>SUMIFS(Table17[Total out of Inventory],Table17[Product Name],'POD Inventory Sum'!$O329,Table17[Product Type2],'POD Inventory Sum'!$AG$5)</f>
        <v>0</v>
      </c>
      <c r="AJ329" s="7"/>
      <c r="AK329" s="1">
        <f>SUMIFS(Table7[Quantity
 Sold],Table7[Sale - Product Name],'POD Inventory Sum'!$O329,Table7[Product Type2],'POD Inventory Sum'!$AK$5)</f>
        <v>0</v>
      </c>
      <c r="AL329" t="str">
        <f t="shared" si="29"/>
        <v/>
      </c>
      <c r="AM329" s="1">
        <f>SUMIFS(Table7[Total 
Paid],Table7[Sale - Product Name],'POD Inventory Sum'!$O329,Table7[Product Type2],'POD Inventory Sum'!$AK$5)</f>
        <v>0</v>
      </c>
    </row>
    <row r="330" spans="15:39" x14ac:dyDescent="0.25">
      <c r="O330" s="50"/>
      <c r="P330" s="7"/>
      <c r="Q330" s="30">
        <f>SUMIFS(Table1913[Quantity],Table1913[Product Name],'POD Inventory Sum'!$O330)</f>
        <v>0</v>
      </c>
      <c r="S330" s="1">
        <f>SUMIFS(Table1913[Total Cost],Table1913[Product Name],'POD Inventory Sum'!$O330)</f>
        <v>0</v>
      </c>
      <c r="T330" s="7"/>
      <c r="U330" s="1">
        <f>SUMIFS(Table1913[Quantity Purchased],Table1913[Product Name],'POD Inventory Sum'!$O330)</f>
        <v>0</v>
      </c>
      <c r="W330" s="1">
        <f>SUMIFS(Table1913[Total Purchase
Cost],Table1913[Product Name],'POD Inventory Sum'!$O330)</f>
        <v>0</v>
      </c>
      <c r="X330" s="7"/>
      <c r="Y330" s="61">
        <f t="shared" si="26"/>
        <v>0</v>
      </c>
      <c r="AA330" s="61">
        <f t="shared" si="27"/>
        <v>0</v>
      </c>
      <c r="AB330" s="7"/>
      <c r="AC330" s="1">
        <f>SUMIFS(Table7[Quantity of 
Product Sold],Table7[Sale - Product Name],'POD Inventory Sum'!$O330,Table7[Product Type2],'POD Inventory Sum'!$AC$5)</f>
        <v>0</v>
      </c>
      <c r="AE330" s="1">
        <f>SUMIFS(Table7[Total Cost of
Goods Sold],Table7[Sale - Product Name],'POD Inventory Sum'!$O330,Table7[Product Type2],'POD Inventory Sum'!$AC$5)</f>
        <v>0</v>
      </c>
      <c r="AF330" s="7"/>
      <c r="AG330" s="1">
        <f>SUMIFS(Table17[Quantity2],Table17[Product Name],'POD Inventory Sum'!$O330,Table17[Product Type2],'POD Inventory Sum'!$AG$5)</f>
        <v>0</v>
      </c>
      <c r="AH330" t="str">
        <f t="shared" si="28"/>
        <v/>
      </c>
      <c r="AI330" s="1">
        <f>SUMIFS(Table17[Total out of Inventory],Table17[Product Name],'POD Inventory Sum'!$O330,Table17[Product Type2],'POD Inventory Sum'!$AG$5)</f>
        <v>0</v>
      </c>
      <c r="AJ330" s="7"/>
      <c r="AK330" s="1">
        <f>SUMIFS(Table7[Quantity
 Sold],Table7[Sale - Product Name],'POD Inventory Sum'!$O330,Table7[Product Type2],'POD Inventory Sum'!$AK$5)</f>
        <v>0</v>
      </c>
      <c r="AL330" t="str">
        <f t="shared" si="29"/>
        <v/>
      </c>
      <c r="AM330" s="1">
        <f>SUMIFS(Table7[Total 
Paid],Table7[Sale - Product Name],'POD Inventory Sum'!$O330,Table7[Product Type2],'POD Inventory Sum'!$AK$5)</f>
        <v>0</v>
      </c>
    </row>
    <row r="331" spans="15:39" x14ac:dyDescent="0.25">
      <c r="O331" s="50"/>
      <c r="P331" s="7"/>
      <c r="Q331" s="30">
        <f>SUMIFS(Table1913[Quantity],Table1913[Product Name],'POD Inventory Sum'!$O331)</f>
        <v>0</v>
      </c>
      <c r="S331" s="1">
        <f>SUMIFS(Table1913[Total Cost],Table1913[Product Name],'POD Inventory Sum'!$O331)</f>
        <v>0</v>
      </c>
      <c r="T331" s="7"/>
      <c r="U331" s="1">
        <f>SUMIFS(Table1913[Quantity Purchased],Table1913[Product Name],'POD Inventory Sum'!$O331)</f>
        <v>0</v>
      </c>
      <c r="W331" s="1">
        <f>SUMIFS(Table1913[Total Purchase
Cost],Table1913[Product Name],'POD Inventory Sum'!$O331)</f>
        <v>0</v>
      </c>
      <c r="X331" s="7"/>
      <c r="Y331" s="61">
        <f t="shared" si="26"/>
        <v>0</v>
      </c>
      <c r="AA331" s="61">
        <f t="shared" si="27"/>
        <v>0</v>
      </c>
      <c r="AB331" s="7"/>
      <c r="AC331" s="1">
        <f>SUMIFS(Table7[Quantity of 
Product Sold],Table7[Sale - Product Name],'POD Inventory Sum'!$O331,Table7[Product Type2],'POD Inventory Sum'!$AC$5)</f>
        <v>0</v>
      </c>
      <c r="AE331" s="1">
        <f>SUMIFS(Table7[Total Cost of
Goods Sold],Table7[Sale - Product Name],'POD Inventory Sum'!$O331,Table7[Product Type2],'POD Inventory Sum'!$AC$5)</f>
        <v>0</v>
      </c>
      <c r="AF331" s="7"/>
      <c r="AG331" s="1">
        <f>SUMIFS(Table17[Quantity2],Table17[Product Name],'POD Inventory Sum'!$O331,Table17[Product Type2],'POD Inventory Sum'!$AG$5)</f>
        <v>0</v>
      </c>
      <c r="AH331" t="str">
        <f t="shared" si="28"/>
        <v/>
      </c>
      <c r="AI331" s="1">
        <f>SUMIFS(Table17[Total out of Inventory],Table17[Product Name],'POD Inventory Sum'!$O331,Table17[Product Type2],'POD Inventory Sum'!$AG$5)</f>
        <v>0</v>
      </c>
      <c r="AJ331" s="7"/>
      <c r="AK331" s="1">
        <f>SUMIFS(Table7[Quantity
 Sold],Table7[Sale - Product Name],'POD Inventory Sum'!$O331,Table7[Product Type2],'POD Inventory Sum'!$AK$5)</f>
        <v>0</v>
      </c>
      <c r="AL331" t="str">
        <f t="shared" si="29"/>
        <v/>
      </c>
      <c r="AM331" s="1">
        <f>SUMIFS(Table7[Total 
Paid],Table7[Sale - Product Name],'POD Inventory Sum'!$O331,Table7[Product Type2],'POD Inventory Sum'!$AK$5)</f>
        <v>0</v>
      </c>
    </row>
    <row r="332" spans="15:39" x14ac:dyDescent="0.25">
      <c r="O332" s="50"/>
      <c r="P332" s="7"/>
      <c r="Q332" s="30">
        <f>SUMIFS(Table1913[Quantity],Table1913[Product Name],'POD Inventory Sum'!$O332)</f>
        <v>0</v>
      </c>
      <c r="S332" s="1">
        <f>SUMIFS(Table1913[Total Cost],Table1913[Product Name],'POD Inventory Sum'!$O332)</f>
        <v>0</v>
      </c>
      <c r="T332" s="7"/>
      <c r="U332" s="1">
        <f>SUMIFS(Table1913[Quantity Purchased],Table1913[Product Name],'POD Inventory Sum'!$O332)</f>
        <v>0</v>
      </c>
      <c r="W332" s="1">
        <f>SUMIFS(Table1913[Total Purchase
Cost],Table1913[Product Name],'POD Inventory Sum'!$O332)</f>
        <v>0</v>
      </c>
      <c r="X332" s="7"/>
      <c r="Y332" s="61">
        <f t="shared" si="26"/>
        <v>0</v>
      </c>
      <c r="AA332" s="61">
        <f t="shared" si="27"/>
        <v>0</v>
      </c>
      <c r="AB332" s="7"/>
      <c r="AC332" s="1">
        <f>SUMIFS(Table7[Quantity of 
Product Sold],Table7[Sale - Product Name],'POD Inventory Sum'!$O332,Table7[Product Type2],'POD Inventory Sum'!$AC$5)</f>
        <v>0</v>
      </c>
      <c r="AE332" s="1">
        <f>SUMIFS(Table7[Total Cost of
Goods Sold],Table7[Sale - Product Name],'POD Inventory Sum'!$O332,Table7[Product Type2],'POD Inventory Sum'!$AC$5)</f>
        <v>0</v>
      </c>
      <c r="AF332" s="7"/>
      <c r="AG332" s="1">
        <f>SUMIFS(Table17[Quantity2],Table17[Product Name],'POD Inventory Sum'!$O332,Table17[Product Type2],'POD Inventory Sum'!$AG$5)</f>
        <v>0</v>
      </c>
      <c r="AH332" t="str">
        <f t="shared" si="28"/>
        <v/>
      </c>
      <c r="AI332" s="1">
        <f>SUMIFS(Table17[Total out of Inventory],Table17[Product Name],'POD Inventory Sum'!$O332,Table17[Product Type2],'POD Inventory Sum'!$AG$5)</f>
        <v>0</v>
      </c>
      <c r="AJ332" s="7"/>
      <c r="AK332" s="1">
        <f>SUMIFS(Table7[Quantity
 Sold],Table7[Sale - Product Name],'POD Inventory Sum'!$O332,Table7[Product Type2],'POD Inventory Sum'!$AK$5)</f>
        <v>0</v>
      </c>
      <c r="AL332" t="str">
        <f t="shared" si="29"/>
        <v/>
      </c>
      <c r="AM332" s="1">
        <f>SUMIFS(Table7[Total 
Paid],Table7[Sale - Product Name],'POD Inventory Sum'!$O332,Table7[Product Type2],'POD Inventory Sum'!$AK$5)</f>
        <v>0</v>
      </c>
    </row>
    <row r="333" spans="15:39" x14ac:dyDescent="0.25">
      <c r="O333" s="50"/>
      <c r="P333" s="7"/>
      <c r="Q333" s="30">
        <f>SUMIFS(Table1913[Quantity],Table1913[Product Name],'POD Inventory Sum'!$O333)</f>
        <v>0</v>
      </c>
      <c r="S333" s="1">
        <f>SUMIFS(Table1913[Total Cost],Table1913[Product Name],'POD Inventory Sum'!$O333)</f>
        <v>0</v>
      </c>
      <c r="T333" s="7"/>
      <c r="U333" s="1">
        <f>SUMIFS(Table1913[Quantity Purchased],Table1913[Product Name],'POD Inventory Sum'!$O333)</f>
        <v>0</v>
      </c>
      <c r="W333" s="1">
        <f>SUMIFS(Table1913[Total Purchase
Cost],Table1913[Product Name],'POD Inventory Sum'!$O333)</f>
        <v>0</v>
      </c>
      <c r="X333" s="7"/>
      <c r="Y333" s="61">
        <f t="shared" si="26"/>
        <v>0</v>
      </c>
      <c r="AA333" s="61">
        <f t="shared" si="27"/>
        <v>0</v>
      </c>
      <c r="AB333" s="7"/>
      <c r="AC333" s="1">
        <f>SUMIFS(Table7[Quantity of 
Product Sold],Table7[Sale - Product Name],'POD Inventory Sum'!$O333,Table7[Product Type2],'POD Inventory Sum'!$AC$5)</f>
        <v>0</v>
      </c>
      <c r="AE333" s="1">
        <f>SUMIFS(Table7[Total Cost of
Goods Sold],Table7[Sale - Product Name],'POD Inventory Sum'!$O333,Table7[Product Type2],'POD Inventory Sum'!$AC$5)</f>
        <v>0</v>
      </c>
      <c r="AF333" s="7"/>
      <c r="AG333" s="1">
        <f>SUMIFS(Table17[Quantity2],Table17[Product Name],'POD Inventory Sum'!$O333,Table17[Product Type2],'POD Inventory Sum'!$AG$5)</f>
        <v>0</v>
      </c>
      <c r="AH333" t="str">
        <f t="shared" si="28"/>
        <v/>
      </c>
      <c r="AI333" s="1">
        <f>SUMIFS(Table17[Total out of Inventory],Table17[Product Name],'POD Inventory Sum'!$O333,Table17[Product Type2],'POD Inventory Sum'!$AG$5)</f>
        <v>0</v>
      </c>
      <c r="AJ333" s="7"/>
      <c r="AK333" s="1">
        <f>SUMIFS(Table7[Quantity
 Sold],Table7[Sale - Product Name],'POD Inventory Sum'!$O333,Table7[Product Type2],'POD Inventory Sum'!$AK$5)</f>
        <v>0</v>
      </c>
      <c r="AL333" t="str">
        <f t="shared" si="29"/>
        <v/>
      </c>
      <c r="AM333" s="1">
        <f>SUMIFS(Table7[Total 
Paid],Table7[Sale - Product Name],'POD Inventory Sum'!$O333,Table7[Product Type2],'POD Inventory Sum'!$AK$5)</f>
        <v>0</v>
      </c>
    </row>
    <row r="334" spans="15:39" x14ac:dyDescent="0.25">
      <c r="O334" s="50"/>
      <c r="P334" s="7"/>
      <c r="Q334" s="30">
        <f>SUMIFS(Table1913[Quantity],Table1913[Product Name],'POD Inventory Sum'!$O334)</f>
        <v>0</v>
      </c>
      <c r="S334" s="1">
        <f>SUMIFS(Table1913[Total Cost],Table1913[Product Name],'POD Inventory Sum'!$O334)</f>
        <v>0</v>
      </c>
      <c r="T334" s="7"/>
      <c r="U334" s="1">
        <f>SUMIFS(Table1913[Quantity Purchased],Table1913[Product Name],'POD Inventory Sum'!$O334)</f>
        <v>0</v>
      </c>
      <c r="W334" s="1">
        <f>SUMIFS(Table1913[Total Purchase
Cost],Table1913[Product Name],'POD Inventory Sum'!$O334)</f>
        <v>0</v>
      </c>
      <c r="X334" s="7"/>
      <c r="Y334" s="61">
        <f t="shared" ref="Y334:Y397" si="30">SUM(Q334,U334,-AC334,AG334)</f>
        <v>0</v>
      </c>
      <c r="AA334" s="61">
        <f t="shared" ref="AA334:AA397" si="31">SUM(S334,W334,-AE334,AI334)</f>
        <v>0</v>
      </c>
      <c r="AB334" s="7"/>
      <c r="AC334" s="1">
        <f>SUMIFS(Table7[Quantity of 
Product Sold],Table7[Sale - Product Name],'POD Inventory Sum'!$O334,Table7[Product Type2],'POD Inventory Sum'!$AC$5)</f>
        <v>0</v>
      </c>
      <c r="AE334" s="1">
        <f>SUMIFS(Table7[Total Cost of
Goods Sold],Table7[Sale - Product Name],'POD Inventory Sum'!$O334,Table7[Product Type2],'POD Inventory Sum'!$AC$5)</f>
        <v>0</v>
      </c>
      <c r="AF334" s="7"/>
      <c r="AG334" s="1">
        <f>SUMIFS(Table17[Quantity2],Table17[Product Name],'POD Inventory Sum'!$O334,Table17[Product Type2],'POD Inventory Sum'!$AG$5)</f>
        <v>0</v>
      </c>
      <c r="AH334" t="str">
        <f t="shared" ref="AH334:AH397" si="32">IF(AG334,AI334/AG334,"")</f>
        <v/>
      </c>
      <c r="AI334" s="1">
        <f>SUMIFS(Table17[Total out of Inventory],Table17[Product Name],'POD Inventory Sum'!$O334,Table17[Product Type2],'POD Inventory Sum'!$AG$5)</f>
        <v>0</v>
      </c>
      <c r="AJ334" s="7"/>
      <c r="AK334" s="1">
        <f>SUMIFS(Table7[Quantity
 Sold],Table7[Sale - Product Name],'POD Inventory Sum'!$O334,Table7[Product Type2],'POD Inventory Sum'!$AK$5)</f>
        <v>0</v>
      </c>
      <c r="AL334" t="str">
        <f t="shared" ref="AL334:AL397" si="33">IF(AK334,AM334/AK334,"")</f>
        <v/>
      </c>
      <c r="AM334" s="1">
        <f>SUMIFS(Table7[Total 
Paid],Table7[Sale - Product Name],'POD Inventory Sum'!$O334,Table7[Product Type2],'POD Inventory Sum'!$AK$5)</f>
        <v>0</v>
      </c>
    </row>
    <row r="335" spans="15:39" x14ac:dyDescent="0.25">
      <c r="O335" s="50"/>
      <c r="P335" s="7"/>
      <c r="Q335" s="30">
        <f>SUMIFS(Table1913[Quantity],Table1913[Product Name],'POD Inventory Sum'!$O335)</f>
        <v>0</v>
      </c>
      <c r="S335" s="1">
        <f>SUMIFS(Table1913[Total Cost],Table1913[Product Name],'POD Inventory Sum'!$O335)</f>
        <v>0</v>
      </c>
      <c r="T335" s="7"/>
      <c r="U335" s="1">
        <f>SUMIFS(Table1913[Quantity Purchased],Table1913[Product Name],'POD Inventory Sum'!$O335)</f>
        <v>0</v>
      </c>
      <c r="W335" s="1">
        <f>SUMIFS(Table1913[Total Purchase
Cost],Table1913[Product Name],'POD Inventory Sum'!$O335)</f>
        <v>0</v>
      </c>
      <c r="X335" s="7"/>
      <c r="Y335" s="61">
        <f t="shared" si="30"/>
        <v>0</v>
      </c>
      <c r="AA335" s="61">
        <f t="shared" si="31"/>
        <v>0</v>
      </c>
      <c r="AB335" s="7"/>
      <c r="AC335" s="1">
        <f>SUMIFS(Table7[Quantity of 
Product Sold],Table7[Sale - Product Name],'POD Inventory Sum'!$O335,Table7[Product Type2],'POD Inventory Sum'!$AC$5)</f>
        <v>0</v>
      </c>
      <c r="AE335" s="1">
        <f>SUMIFS(Table7[Total Cost of
Goods Sold],Table7[Sale - Product Name],'POD Inventory Sum'!$O335,Table7[Product Type2],'POD Inventory Sum'!$AC$5)</f>
        <v>0</v>
      </c>
      <c r="AF335" s="7"/>
      <c r="AG335" s="1">
        <f>SUMIFS(Table17[Quantity2],Table17[Product Name],'POD Inventory Sum'!$O335,Table17[Product Type2],'POD Inventory Sum'!$AG$5)</f>
        <v>0</v>
      </c>
      <c r="AH335" t="str">
        <f t="shared" si="32"/>
        <v/>
      </c>
      <c r="AI335" s="1">
        <f>SUMIFS(Table17[Total out of Inventory],Table17[Product Name],'POD Inventory Sum'!$O335,Table17[Product Type2],'POD Inventory Sum'!$AG$5)</f>
        <v>0</v>
      </c>
      <c r="AJ335" s="7"/>
      <c r="AK335" s="1">
        <f>SUMIFS(Table7[Quantity
 Sold],Table7[Sale - Product Name],'POD Inventory Sum'!$O335,Table7[Product Type2],'POD Inventory Sum'!$AK$5)</f>
        <v>0</v>
      </c>
      <c r="AL335" t="str">
        <f t="shared" si="33"/>
        <v/>
      </c>
      <c r="AM335" s="1">
        <f>SUMIFS(Table7[Total 
Paid],Table7[Sale - Product Name],'POD Inventory Sum'!$O335,Table7[Product Type2],'POD Inventory Sum'!$AK$5)</f>
        <v>0</v>
      </c>
    </row>
    <row r="336" spans="15:39" x14ac:dyDescent="0.25">
      <c r="O336" s="50"/>
      <c r="P336" s="7"/>
      <c r="Q336" s="30">
        <f>SUMIFS(Table1913[Quantity],Table1913[Product Name],'POD Inventory Sum'!$O336)</f>
        <v>0</v>
      </c>
      <c r="S336" s="1">
        <f>SUMIFS(Table1913[Total Cost],Table1913[Product Name],'POD Inventory Sum'!$O336)</f>
        <v>0</v>
      </c>
      <c r="T336" s="7"/>
      <c r="U336" s="1">
        <f>SUMIFS(Table1913[Quantity Purchased],Table1913[Product Name],'POD Inventory Sum'!$O336)</f>
        <v>0</v>
      </c>
      <c r="W336" s="1">
        <f>SUMIFS(Table1913[Total Purchase
Cost],Table1913[Product Name],'POD Inventory Sum'!$O336)</f>
        <v>0</v>
      </c>
      <c r="X336" s="7"/>
      <c r="Y336" s="61">
        <f t="shared" si="30"/>
        <v>0</v>
      </c>
      <c r="AA336" s="61">
        <f t="shared" si="31"/>
        <v>0</v>
      </c>
      <c r="AB336" s="7"/>
      <c r="AC336" s="1">
        <f>SUMIFS(Table7[Quantity of 
Product Sold],Table7[Sale - Product Name],'POD Inventory Sum'!$O336,Table7[Product Type2],'POD Inventory Sum'!$AC$5)</f>
        <v>0</v>
      </c>
      <c r="AE336" s="1">
        <f>SUMIFS(Table7[Total Cost of
Goods Sold],Table7[Sale - Product Name],'POD Inventory Sum'!$O336,Table7[Product Type2],'POD Inventory Sum'!$AC$5)</f>
        <v>0</v>
      </c>
      <c r="AF336" s="7"/>
      <c r="AG336" s="1">
        <f>SUMIFS(Table17[Quantity2],Table17[Product Name],'POD Inventory Sum'!$O336,Table17[Product Type2],'POD Inventory Sum'!$AG$5)</f>
        <v>0</v>
      </c>
      <c r="AH336" t="str">
        <f t="shared" si="32"/>
        <v/>
      </c>
      <c r="AI336" s="1">
        <f>SUMIFS(Table17[Total out of Inventory],Table17[Product Name],'POD Inventory Sum'!$O336,Table17[Product Type2],'POD Inventory Sum'!$AG$5)</f>
        <v>0</v>
      </c>
      <c r="AJ336" s="7"/>
      <c r="AK336" s="1">
        <f>SUMIFS(Table7[Quantity
 Sold],Table7[Sale - Product Name],'POD Inventory Sum'!$O336,Table7[Product Type2],'POD Inventory Sum'!$AK$5)</f>
        <v>0</v>
      </c>
      <c r="AL336" t="str">
        <f t="shared" si="33"/>
        <v/>
      </c>
      <c r="AM336" s="1">
        <f>SUMIFS(Table7[Total 
Paid],Table7[Sale - Product Name],'POD Inventory Sum'!$O336,Table7[Product Type2],'POD Inventory Sum'!$AK$5)</f>
        <v>0</v>
      </c>
    </row>
    <row r="337" spans="15:39" x14ac:dyDescent="0.25">
      <c r="O337" s="50"/>
      <c r="P337" s="7"/>
      <c r="Q337" s="30">
        <f>SUMIFS(Table1913[Quantity],Table1913[Product Name],'POD Inventory Sum'!$O337)</f>
        <v>0</v>
      </c>
      <c r="S337" s="1">
        <f>SUMIFS(Table1913[Total Cost],Table1913[Product Name],'POD Inventory Sum'!$O337)</f>
        <v>0</v>
      </c>
      <c r="T337" s="7"/>
      <c r="U337" s="1">
        <f>SUMIFS(Table1913[Quantity Purchased],Table1913[Product Name],'POD Inventory Sum'!$O337)</f>
        <v>0</v>
      </c>
      <c r="W337" s="1">
        <f>SUMIFS(Table1913[Total Purchase
Cost],Table1913[Product Name],'POD Inventory Sum'!$O337)</f>
        <v>0</v>
      </c>
      <c r="X337" s="7"/>
      <c r="Y337" s="61">
        <f t="shared" si="30"/>
        <v>0</v>
      </c>
      <c r="AA337" s="61">
        <f t="shared" si="31"/>
        <v>0</v>
      </c>
      <c r="AB337" s="7"/>
      <c r="AC337" s="1">
        <f>SUMIFS(Table7[Quantity of 
Product Sold],Table7[Sale - Product Name],'POD Inventory Sum'!$O337,Table7[Product Type2],'POD Inventory Sum'!$AC$5)</f>
        <v>0</v>
      </c>
      <c r="AE337" s="1">
        <f>SUMIFS(Table7[Total Cost of
Goods Sold],Table7[Sale - Product Name],'POD Inventory Sum'!$O337,Table7[Product Type2],'POD Inventory Sum'!$AC$5)</f>
        <v>0</v>
      </c>
      <c r="AF337" s="7"/>
      <c r="AG337" s="1">
        <f>SUMIFS(Table17[Quantity2],Table17[Product Name],'POD Inventory Sum'!$O337,Table17[Product Type2],'POD Inventory Sum'!$AG$5)</f>
        <v>0</v>
      </c>
      <c r="AH337" t="str">
        <f t="shared" si="32"/>
        <v/>
      </c>
      <c r="AI337" s="1">
        <f>SUMIFS(Table17[Total out of Inventory],Table17[Product Name],'POD Inventory Sum'!$O337,Table17[Product Type2],'POD Inventory Sum'!$AG$5)</f>
        <v>0</v>
      </c>
      <c r="AJ337" s="7"/>
      <c r="AK337" s="1">
        <f>SUMIFS(Table7[Quantity
 Sold],Table7[Sale - Product Name],'POD Inventory Sum'!$O337,Table7[Product Type2],'POD Inventory Sum'!$AK$5)</f>
        <v>0</v>
      </c>
      <c r="AL337" t="str">
        <f t="shared" si="33"/>
        <v/>
      </c>
      <c r="AM337" s="1">
        <f>SUMIFS(Table7[Total 
Paid],Table7[Sale - Product Name],'POD Inventory Sum'!$O337,Table7[Product Type2],'POD Inventory Sum'!$AK$5)</f>
        <v>0</v>
      </c>
    </row>
    <row r="338" spans="15:39" x14ac:dyDescent="0.25">
      <c r="O338" s="50"/>
      <c r="P338" s="7"/>
      <c r="Q338" s="30">
        <f>SUMIFS(Table1913[Quantity],Table1913[Product Name],'POD Inventory Sum'!$O338)</f>
        <v>0</v>
      </c>
      <c r="S338" s="1">
        <f>SUMIFS(Table1913[Total Cost],Table1913[Product Name],'POD Inventory Sum'!$O338)</f>
        <v>0</v>
      </c>
      <c r="T338" s="7"/>
      <c r="U338" s="1">
        <f>SUMIFS(Table1913[Quantity Purchased],Table1913[Product Name],'POD Inventory Sum'!$O338)</f>
        <v>0</v>
      </c>
      <c r="W338" s="1">
        <f>SUMIFS(Table1913[Total Purchase
Cost],Table1913[Product Name],'POD Inventory Sum'!$O338)</f>
        <v>0</v>
      </c>
      <c r="X338" s="7"/>
      <c r="Y338" s="61">
        <f t="shared" si="30"/>
        <v>0</v>
      </c>
      <c r="AA338" s="61">
        <f t="shared" si="31"/>
        <v>0</v>
      </c>
      <c r="AB338" s="7"/>
      <c r="AC338" s="1">
        <f>SUMIFS(Table7[Quantity of 
Product Sold],Table7[Sale - Product Name],'POD Inventory Sum'!$O338,Table7[Product Type2],'POD Inventory Sum'!$AC$5)</f>
        <v>0</v>
      </c>
      <c r="AE338" s="1">
        <f>SUMIFS(Table7[Total Cost of
Goods Sold],Table7[Sale - Product Name],'POD Inventory Sum'!$O338,Table7[Product Type2],'POD Inventory Sum'!$AC$5)</f>
        <v>0</v>
      </c>
      <c r="AF338" s="7"/>
      <c r="AG338" s="1">
        <f>SUMIFS(Table17[Quantity2],Table17[Product Name],'POD Inventory Sum'!$O338,Table17[Product Type2],'POD Inventory Sum'!$AG$5)</f>
        <v>0</v>
      </c>
      <c r="AH338" t="str">
        <f t="shared" si="32"/>
        <v/>
      </c>
      <c r="AI338" s="1">
        <f>SUMIFS(Table17[Total out of Inventory],Table17[Product Name],'POD Inventory Sum'!$O338,Table17[Product Type2],'POD Inventory Sum'!$AG$5)</f>
        <v>0</v>
      </c>
      <c r="AJ338" s="7"/>
      <c r="AK338" s="1">
        <f>SUMIFS(Table7[Quantity
 Sold],Table7[Sale - Product Name],'POD Inventory Sum'!$O338,Table7[Product Type2],'POD Inventory Sum'!$AK$5)</f>
        <v>0</v>
      </c>
      <c r="AL338" t="str">
        <f t="shared" si="33"/>
        <v/>
      </c>
      <c r="AM338" s="1">
        <f>SUMIFS(Table7[Total 
Paid],Table7[Sale - Product Name],'POD Inventory Sum'!$O338,Table7[Product Type2],'POD Inventory Sum'!$AK$5)</f>
        <v>0</v>
      </c>
    </row>
    <row r="339" spans="15:39" x14ac:dyDescent="0.25">
      <c r="O339" s="50"/>
      <c r="P339" s="7"/>
      <c r="Q339" s="30">
        <f>SUMIFS(Table1913[Quantity],Table1913[Product Name],'POD Inventory Sum'!$O339)</f>
        <v>0</v>
      </c>
      <c r="S339" s="1">
        <f>SUMIFS(Table1913[Total Cost],Table1913[Product Name],'POD Inventory Sum'!$O339)</f>
        <v>0</v>
      </c>
      <c r="T339" s="7"/>
      <c r="U339" s="1">
        <f>SUMIFS(Table1913[Quantity Purchased],Table1913[Product Name],'POD Inventory Sum'!$O339)</f>
        <v>0</v>
      </c>
      <c r="W339" s="1">
        <f>SUMIFS(Table1913[Total Purchase
Cost],Table1913[Product Name],'POD Inventory Sum'!$O339)</f>
        <v>0</v>
      </c>
      <c r="X339" s="7"/>
      <c r="Y339" s="61">
        <f t="shared" si="30"/>
        <v>0</v>
      </c>
      <c r="AA339" s="61">
        <f t="shared" si="31"/>
        <v>0</v>
      </c>
      <c r="AB339" s="7"/>
      <c r="AC339" s="1">
        <f>SUMIFS(Table7[Quantity of 
Product Sold],Table7[Sale - Product Name],'POD Inventory Sum'!$O339,Table7[Product Type2],'POD Inventory Sum'!$AC$5)</f>
        <v>0</v>
      </c>
      <c r="AE339" s="1">
        <f>SUMIFS(Table7[Total Cost of
Goods Sold],Table7[Sale - Product Name],'POD Inventory Sum'!$O339,Table7[Product Type2],'POD Inventory Sum'!$AC$5)</f>
        <v>0</v>
      </c>
      <c r="AF339" s="7"/>
      <c r="AG339" s="1">
        <f>SUMIFS(Table17[Quantity2],Table17[Product Name],'POD Inventory Sum'!$O339,Table17[Product Type2],'POD Inventory Sum'!$AG$5)</f>
        <v>0</v>
      </c>
      <c r="AH339" t="str">
        <f t="shared" si="32"/>
        <v/>
      </c>
      <c r="AI339" s="1">
        <f>SUMIFS(Table17[Total out of Inventory],Table17[Product Name],'POD Inventory Sum'!$O339,Table17[Product Type2],'POD Inventory Sum'!$AG$5)</f>
        <v>0</v>
      </c>
      <c r="AJ339" s="7"/>
      <c r="AK339" s="1">
        <f>SUMIFS(Table7[Quantity
 Sold],Table7[Sale - Product Name],'POD Inventory Sum'!$O339,Table7[Product Type2],'POD Inventory Sum'!$AK$5)</f>
        <v>0</v>
      </c>
      <c r="AL339" t="str">
        <f t="shared" si="33"/>
        <v/>
      </c>
      <c r="AM339" s="1">
        <f>SUMIFS(Table7[Total 
Paid],Table7[Sale - Product Name],'POD Inventory Sum'!$O339,Table7[Product Type2],'POD Inventory Sum'!$AK$5)</f>
        <v>0</v>
      </c>
    </row>
    <row r="340" spans="15:39" x14ac:dyDescent="0.25">
      <c r="O340" s="50"/>
      <c r="P340" s="7"/>
      <c r="Q340" s="30">
        <f>SUMIFS(Table1913[Quantity],Table1913[Product Name],'POD Inventory Sum'!$O340)</f>
        <v>0</v>
      </c>
      <c r="S340" s="1">
        <f>SUMIFS(Table1913[Total Cost],Table1913[Product Name],'POD Inventory Sum'!$O340)</f>
        <v>0</v>
      </c>
      <c r="T340" s="7"/>
      <c r="U340" s="1">
        <f>SUMIFS(Table1913[Quantity Purchased],Table1913[Product Name],'POD Inventory Sum'!$O340)</f>
        <v>0</v>
      </c>
      <c r="W340" s="1">
        <f>SUMIFS(Table1913[Total Purchase
Cost],Table1913[Product Name],'POD Inventory Sum'!$O340)</f>
        <v>0</v>
      </c>
      <c r="X340" s="7"/>
      <c r="Y340" s="61">
        <f t="shared" si="30"/>
        <v>0</v>
      </c>
      <c r="AA340" s="61">
        <f t="shared" si="31"/>
        <v>0</v>
      </c>
      <c r="AB340" s="7"/>
      <c r="AC340" s="1">
        <f>SUMIFS(Table7[Quantity of 
Product Sold],Table7[Sale - Product Name],'POD Inventory Sum'!$O340,Table7[Product Type2],'POD Inventory Sum'!$AC$5)</f>
        <v>0</v>
      </c>
      <c r="AE340" s="1">
        <f>SUMIFS(Table7[Total Cost of
Goods Sold],Table7[Sale - Product Name],'POD Inventory Sum'!$O340,Table7[Product Type2],'POD Inventory Sum'!$AC$5)</f>
        <v>0</v>
      </c>
      <c r="AF340" s="7"/>
      <c r="AG340" s="1">
        <f>SUMIFS(Table17[Quantity2],Table17[Product Name],'POD Inventory Sum'!$O340,Table17[Product Type2],'POD Inventory Sum'!$AG$5)</f>
        <v>0</v>
      </c>
      <c r="AH340" t="str">
        <f t="shared" si="32"/>
        <v/>
      </c>
      <c r="AI340" s="1">
        <f>SUMIFS(Table17[Total out of Inventory],Table17[Product Name],'POD Inventory Sum'!$O340,Table17[Product Type2],'POD Inventory Sum'!$AG$5)</f>
        <v>0</v>
      </c>
      <c r="AJ340" s="7"/>
      <c r="AK340" s="1">
        <f>SUMIFS(Table7[Quantity
 Sold],Table7[Sale - Product Name],'POD Inventory Sum'!$O340,Table7[Product Type2],'POD Inventory Sum'!$AK$5)</f>
        <v>0</v>
      </c>
      <c r="AL340" t="str">
        <f t="shared" si="33"/>
        <v/>
      </c>
      <c r="AM340" s="1">
        <f>SUMIFS(Table7[Total 
Paid],Table7[Sale - Product Name],'POD Inventory Sum'!$O340,Table7[Product Type2],'POD Inventory Sum'!$AK$5)</f>
        <v>0</v>
      </c>
    </row>
    <row r="341" spans="15:39" x14ac:dyDescent="0.25">
      <c r="O341" s="50"/>
      <c r="P341" s="7"/>
      <c r="Q341" s="30">
        <f>SUMIFS(Table1913[Quantity],Table1913[Product Name],'POD Inventory Sum'!$O341)</f>
        <v>0</v>
      </c>
      <c r="S341" s="1">
        <f>SUMIFS(Table1913[Total Cost],Table1913[Product Name],'POD Inventory Sum'!$O341)</f>
        <v>0</v>
      </c>
      <c r="T341" s="7"/>
      <c r="U341" s="1">
        <f>SUMIFS(Table1913[Quantity Purchased],Table1913[Product Name],'POD Inventory Sum'!$O341)</f>
        <v>0</v>
      </c>
      <c r="W341" s="1">
        <f>SUMIFS(Table1913[Total Purchase
Cost],Table1913[Product Name],'POD Inventory Sum'!$O341)</f>
        <v>0</v>
      </c>
      <c r="X341" s="7"/>
      <c r="Y341" s="61">
        <f t="shared" si="30"/>
        <v>0</v>
      </c>
      <c r="AA341" s="61">
        <f t="shared" si="31"/>
        <v>0</v>
      </c>
      <c r="AB341" s="7"/>
      <c r="AC341" s="1">
        <f>SUMIFS(Table7[Quantity of 
Product Sold],Table7[Sale - Product Name],'POD Inventory Sum'!$O341,Table7[Product Type2],'POD Inventory Sum'!$AC$5)</f>
        <v>0</v>
      </c>
      <c r="AE341" s="1">
        <f>SUMIFS(Table7[Total Cost of
Goods Sold],Table7[Sale - Product Name],'POD Inventory Sum'!$O341,Table7[Product Type2],'POD Inventory Sum'!$AC$5)</f>
        <v>0</v>
      </c>
      <c r="AF341" s="7"/>
      <c r="AG341" s="1">
        <f>SUMIFS(Table17[Quantity2],Table17[Product Name],'POD Inventory Sum'!$O341,Table17[Product Type2],'POD Inventory Sum'!$AG$5)</f>
        <v>0</v>
      </c>
      <c r="AH341" t="str">
        <f t="shared" si="32"/>
        <v/>
      </c>
      <c r="AI341" s="1">
        <f>SUMIFS(Table17[Total out of Inventory],Table17[Product Name],'POD Inventory Sum'!$O341,Table17[Product Type2],'POD Inventory Sum'!$AG$5)</f>
        <v>0</v>
      </c>
      <c r="AJ341" s="7"/>
      <c r="AK341" s="1">
        <f>SUMIFS(Table7[Quantity
 Sold],Table7[Sale - Product Name],'POD Inventory Sum'!$O341,Table7[Product Type2],'POD Inventory Sum'!$AK$5)</f>
        <v>0</v>
      </c>
      <c r="AL341" t="str">
        <f t="shared" si="33"/>
        <v/>
      </c>
      <c r="AM341" s="1">
        <f>SUMIFS(Table7[Total 
Paid],Table7[Sale - Product Name],'POD Inventory Sum'!$O341,Table7[Product Type2],'POD Inventory Sum'!$AK$5)</f>
        <v>0</v>
      </c>
    </row>
    <row r="342" spans="15:39" x14ac:dyDescent="0.25">
      <c r="O342" s="50"/>
      <c r="P342" s="7"/>
      <c r="Q342" s="30">
        <f>SUMIFS(Table1913[Quantity],Table1913[Product Name],'POD Inventory Sum'!$O342)</f>
        <v>0</v>
      </c>
      <c r="S342" s="1">
        <f>SUMIFS(Table1913[Total Cost],Table1913[Product Name],'POD Inventory Sum'!$O342)</f>
        <v>0</v>
      </c>
      <c r="T342" s="7"/>
      <c r="U342" s="1">
        <f>SUMIFS(Table1913[Quantity Purchased],Table1913[Product Name],'POD Inventory Sum'!$O342)</f>
        <v>0</v>
      </c>
      <c r="W342" s="1">
        <f>SUMIFS(Table1913[Total Purchase
Cost],Table1913[Product Name],'POD Inventory Sum'!$O342)</f>
        <v>0</v>
      </c>
      <c r="X342" s="7"/>
      <c r="Y342" s="61">
        <f t="shared" si="30"/>
        <v>0</v>
      </c>
      <c r="AA342" s="61">
        <f t="shared" si="31"/>
        <v>0</v>
      </c>
      <c r="AB342" s="7"/>
      <c r="AC342" s="1">
        <f>SUMIFS(Table7[Quantity of 
Product Sold],Table7[Sale - Product Name],'POD Inventory Sum'!$O342,Table7[Product Type2],'POD Inventory Sum'!$AC$5)</f>
        <v>0</v>
      </c>
      <c r="AE342" s="1">
        <f>SUMIFS(Table7[Total Cost of
Goods Sold],Table7[Sale - Product Name],'POD Inventory Sum'!$O342,Table7[Product Type2],'POD Inventory Sum'!$AC$5)</f>
        <v>0</v>
      </c>
      <c r="AF342" s="7"/>
      <c r="AG342" s="1">
        <f>SUMIFS(Table17[Quantity2],Table17[Product Name],'POD Inventory Sum'!$O342,Table17[Product Type2],'POD Inventory Sum'!$AG$5)</f>
        <v>0</v>
      </c>
      <c r="AH342" t="str">
        <f t="shared" si="32"/>
        <v/>
      </c>
      <c r="AI342" s="1">
        <f>SUMIFS(Table17[Total out of Inventory],Table17[Product Name],'POD Inventory Sum'!$O342,Table17[Product Type2],'POD Inventory Sum'!$AG$5)</f>
        <v>0</v>
      </c>
      <c r="AJ342" s="7"/>
      <c r="AK342" s="1">
        <f>SUMIFS(Table7[Quantity
 Sold],Table7[Sale - Product Name],'POD Inventory Sum'!$O342,Table7[Product Type2],'POD Inventory Sum'!$AK$5)</f>
        <v>0</v>
      </c>
      <c r="AL342" t="str">
        <f t="shared" si="33"/>
        <v/>
      </c>
      <c r="AM342" s="1">
        <f>SUMIFS(Table7[Total 
Paid],Table7[Sale - Product Name],'POD Inventory Sum'!$O342,Table7[Product Type2],'POD Inventory Sum'!$AK$5)</f>
        <v>0</v>
      </c>
    </row>
    <row r="343" spans="15:39" x14ac:dyDescent="0.25">
      <c r="O343" s="50"/>
      <c r="P343" s="7"/>
      <c r="Q343" s="30">
        <f>SUMIFS(Table1913[Quantity],Table1913[Product Name],'POD Inventory Sum'!$O343)</f>
        <v>0</v>
      </c>
      <c r="S343" s="1">
        <f>SUMIFS(Table1913[Total Cost],Table1913[Product Name],'POD Inventory Sum'!$O343)</f>
        <v>0</v>
      </c>
      <c r="T343" s="7"/>
      <c r="U343" s="1">
        <f>SUMIFS(Table1913[Quantity Purchased],Table1913[Product Name],'POD Inventory Sum'!$O343)</f>
        <v>0</v>
      </c>
      <c r="W343" s="1">
        <f>SUMIFS(Table1913[Total Purchase
Cost],Table1913[Product Name],'POD Inventory Sum'!$O343)</f>
        <v>0</v>
      </c>
      <c r="X343" s="7"/>
      <c r="Y343" s="61">
        <f t="shared" si="30"/>
        <v>0</v>
      </c>
      <c r="AA343" s="61">
        <f t="shared" si="31"/>
        <v>0</v>
      </c>
      <c r="AB343" s="7"/>
      <c r="AC343" s="1">
        <f>SUMIFS(Table7[Quantity of 
Product Sold],Table7[Sale - Product Name],'POD Inventory Sum'!$O343,Table7[Product Type2],'POD Inventory Sum'!$AC$5)</f>
        <v>0</v>
      </c>
      <c r="AE343" s="1">
        <f>SUMIFS(Table7[Total Cost of
Goods Sold],Table7[Sale - Product Name],'POD Inventory Sum'!$O343,Table7[Product Type2],'POD Inventory Sum'!$AC$5)</f>
        <v>0</v>
      </c>
      <c r="AF343" s="7"/>
      <c r="AG343" s="1">
        <f>SUMIFS(Table17[Quantity2],Table17[Product Name],'POD Inventory Sum'!$O343,Table17[Product Type2],'POD Inventory Sum'!$AG$5)</f>
        <v>0</v>
      </c>
      <c r="AH343" t="str">
        <f t="shared" si="32"/>
        <v/>
      </c>
      <c r="AI343" s="1">
        <f>SUMIFS(Table17[Total out of Inventory],Table17[Product Name],'POD Inventory Sum'!$O343,Table17[Product Type2],'POD Inventory Sum'!$AG$5)</f>
        <v>0</v>
      </c>
      <c r="AJ343" s="7"/>
      <c r="AK343" s="1">
        <f>SUMIFS(Table7[Quantity
 Sold],Table7[Sale - Product Name],'POD Inventory Sum'!$O343,Table7[Product Type2],'POD Inventory Sum'!$AK$5)</f>
        <v>0</v>
      </c>
      <c r="AL343" t="str">
        <f t="shared" si="33"/>
        <v/>
      </c>
      <c r="AM343" s="1">
        <f>SUMIFS(Table7[Total 
Paid],Table7[Sale - Product Name],'POD Inventory Sum'!$O343,Table7[Product Type2],'POD Inventory Sum'!$AK$5)</f>
        <v>0</v>
      </c>
    </row>
    <row r="344" spans="15:39" x14ac:dyDescent="0.25">
      <c r="O344" s="50"/>
      <c r="P344" s="7"/>
      <c r="Q344" s="30">
        <f>SUMIFS(Table1913[Quantity],Table1913[Product Name],'POD Inventory Sum'!$O344)</f>
        <v>0</v>
      </c>
      <c r="S344" s="1">
        <f>SUMIFS(Table1913[Total Cost],Table1913[Product Name],'POD Inventory Sum'!$O344)</f>
        <v>0</v>
      </c>
      <c r="T344" s="7"/>
      <c r="U344" s="1">
        <f>SUMIFS(Table1913[Quantity Purchased],Table1913[Product Name],'POD Inventory Sum'!$O344)</f>
        <v>0</v>
      </c>
      <c r="W344" s="1">
        <f>SUMIFS(Table1913[Total Purchase
Cost],Table1913[Product Name],'POD Inventory Sum'!$O344)</f>
        <v>0</v>
      </c>
      <c r="X344" s="7"/>
      <c r="Y344" s="61">
        <f t="shared" si="30"/>
        <v>0</v>
      </c>
      <c r="AA344" s="61">
        <f t="shared" si="31"/>
        <v>0</v>
      </c>
      <c r="AB344" s="7"/>
      <c r="AC344" s="1">
        <f>SUMIFS(Table7[Quantity of 
Product Sold],Table7[Sale - Product Name],'POD Inventory Sum'!$O344,Table7[Product Type2],'POD Inventory Sum'!$AC$5)</f>
        <v>0</v>
      </c>
      <c r="AE344" s="1">
        <f>SUMIFS(Table7[Total Cost of
Goods Sold],Table7[Sale - Product Name],'POD Inventory Sum'!$O344,Table7[Product Type2],'POD Inventory Sum'!$AC$5)</f>
        <v>0</v>
      </c>
      <c r="AF344" s="7"/>
      <c r="AG344" s="1">
        <f>SUMIFS(Table17[Quantity2],Table17[Product Name],'POD Inventory Sum'!$O344,Table17[Product Type2],'POD Inventory Sum'!$AG$5)</f>
        <v>0</v>
      </c>
      <c r="AH344" t="str">
        <f t="shared" si="32"/>
        <v/>
      </c>
      <c r="AI344" s="1">
        <f>SUMIFS(Table17[Total out of Inventory],Table17[Product Name],'POD Inventory Sum'!$O344,Table17[Product Type2],'POD Inventory Sum'!$AG$5)</f>
        <v>0</v>
      </c>
      <c r="AJ344" s="7"/>
      <c r="AK344" s="1">
        <f>SUMIFS(Table7[Quantity
 Sold],Table7[Sale - Product Name],'POD Inventory Sum'!$O344,Table7[Product Type2],'POD Inventory Sum'!$AK$5)</f>
        <v>0</v>
      </c>
      <c r="AL344" t="str">
        <f t="shared" si="33"/>
        <v/>
      </c>
      <c r="AM344" s="1">
        <f>SUMIFS(Table7[Total 
Paid],Table7[Sale - Product Name],'POD Inventory Sum'!$O344,Table7[Product Type2],'POD Inventory Sum'!$AK$5)</f>
        <v>0</v>
      </c>
    </row>
    <row r="345" spans="15:39" x14ac:dyDescent="0.25">
      <c r="O345" s="50"/>
      <c r="P345" s="7"/>
      <c r="Q345" s="30">
        <f>SUMIFS(Table1913[Quantity],Table1913[Product Name],'POD Inventory Sum'!$O345)</f>
        <v>0</v>
      </c>
      <c r="S345" s="1">
        <f>SUMIFS(Table1913[Total Cost],Table1913[Product Name],'POD Inventory Sum'!$O345)</f>
        <v>0</v>
      </c>
      <c r="T345" s="7"/>
      <c r="U345" s="1">
        <f>SUMIFS(Table1913[Quantity Purchased],Table1913[Product Name],'POD Inventory Sum'!$O345)</f>
        <v>0</v>
      </c>
      <c r="W345" s="1">
        <f>SUMIFS(Table1913[Total Purchase
Cost],Table1913[Product Name],'POD Inventory Sum'!$O345)</f>
        <v>0</v>
      </c>
      <c r="X345" s="7"/>
      <c r="Y345" s="61">
        <f t="shared" si="30"/>
        <v>0</v>
      </c>
      <c r="AA345" s="61">
        <f t="shared" si="31"/>
        <v>0</v>
      </c>
      <c r="AB345" s="7"/>
      <c r="AC345" s="1">
        <f>SUMIFS(Table7[Quantity of 
Product Sold],Table7[Sale - Product Name],'POD Inventory Sum'!$O345,Table7[Product Type2],'POD Inventory Sum'!$AC$5)</f>
        <v>0</v>
      </c>
      <c r="AE345" s="1">
        <f>SUMIFS(Table7[Total Cost of
Goods Sold],Table7[Sale - Product Name],'POD Inventory Sum'!$O345,Table7[Product Type2],'POD Inventory Sum'!$AC$5)</f>
        <v>0</v>
      </c>
      <c r="AF345" s="7"/>
      <c r="AG345" s="1">
        <f>SUMIFS(Table17[Quantity2],Table17[Product Name],'POD Inventory Sum'!$O345,Table17[Product Type2],'POD Inventory Sum'!$AG$5)</f>
        <v>0</v>
      </c>
      <c r="AH345" t="str">
        <f t="shared" si="32"/>
        <v/>
      </c>
      <c r="AI345" s="1">
        <f>SUMIFS(Table17[Total out of Inventory],Table17[Product Name],'POD Inventory Sum'!$O345,Table17[Product Type2],'POD Inventory Sum'!$AG$5)</f>
        <v>0</v>
      </c>
      <c r="AJ345" s="7"/>
      <c r="AK345" s="1">
        <f>SUMIFS(Table7[Quantity
 Sold],Table7[Sale - Product Name],'POD Inventory Sum'!$O345,Table7[Product Type2],'POD Inventory Sum'!$AK$5)</f>
        <v>0</v>
      </c>
      <c r="AL345" t="str">
        <f t="shared" si="33"/>
        <v/>
      </c>
      <c r="AM345" s="1">
        <f>SUMIFS(Table7[Total 
Paid],Table7[Sale - Product Name],'POD Inventory Sum'!$O345,Table7[Product Type2],'POD Inventory Sum'!$AK$5)</f>
        <v>0</v>
      </c>
    </row>
    <row r="346" spans="15:39" x14ac:dyDescent="0.25">
      <c r="P346" s="7"/>
      <c r="Q346" s="30">
        <f>SUMIFS(Table1913[Quantity],Table1913[Product Name],'POD Inventory Sum'!$O346)</f>
        <v>0</v>
      </c>
      <c r="S346" s="1">
        <f>SUMIFS(Table1913[Total Cost],Table1913[Product Name],'POD Inventory Sum'!$O346)</f>
        <v>0</v>
      </c>
      <c r="T346" s="7"/>
      <c r="U346" s="1">
        <f>SUMIFS(Table1913[Quantity Purchased],Table1913[Product Name],'POD Inventory Sum'!$O346)</f>
        <v>0</v>
      </c>
      <c r="W346" s="1">
        <f>SUMIFS(Table1913[Total Purchase
Cost],Table1913[Product Name],'POD Inventory Sum'!$O346)</f>
        <v>0</v>
      </c>
      <c r="X346" s="7"/>
      <c r="Y346" s="61">
        <f t="shared" si="30"/>
        <v>0</v>
      </c>
      <c r="AA346" s="61">
        <f t="shared" si="31"/>
        <v>0</v>
      </c>
      <c r="AB346" s="7"/>
      <c r="AC346" s="1">
        <f>SUMIFS(Table7[Quantity of 
Product Sold],Table7[Sale - Product Name],'POD Inventory Sum'!$O346,Table7[Product Type2],'POD Inventory Sum'!$AC$5)</f>
        <v>0</v>
      </c>
      <c r="AE346" s="1">
        <f>SUMIFS(Table7[Total Cost of
Goods Sold],Table7[Sale - Product Name],'POD Inventory Sum'!$O346,Table7[Product Type2],'POD Inventory Sum'!$AC$5)</f>
        <v>0</v>
      </c>
      <c r="AF346" s="7"/>
      <c r="AG346" s="1">
        <f>SUMIFS(Table17[Quantity2],Table17[Product Name],'POD Inventory Sum'!$O346,Table17[Product Type2],'POD Inventory Sum'!$AG$5)</f>
        <v>0</v>
      </c>
      <c r="AH346" t="str">
        <f t="shared" si="32"/>
        <v/>
      </c>
      <c r="AI346" s="1">
        <f>SUMIFS(Table17[Total out of Inventory],Table17[Product Name],'POD Inventory Sum'!$O346,Table17[Product Type2],'POD Inventory Sum'!$AG$5)</f>
        <v>0</v>
      </c>
      <c r="AJ346" s="7"/>
      <c r="AK346" s="1">
        <f>SUMIFS(Table7[Quantity
 Sold],Table7[Sale - Product Name],'POD Inventory Sum'!$O346,Table7[Product Type2],'POD Inventory Sum'!$AK$5)</f>
        <v>0</v>
      </c>
      <c r="AL346" t="str">
        <f t="shared" si="33"/>
        <v/>
      </c>
      <c r="AM346" s="1">
        <f>SUMIFS(Table7[Total 
Paid],Table7[Sale - Product Name],'POD Inventory Sum'!$O346,Table7[Product Type2],'POD Inventory Sum'!$AK$5)</f>
        <v>0</v>
      </c>
    </row>
    <row r="347" spans="15:39" x14ac:dyDescent="0.25">
      <c r="P347" s="7"/>
      <c r="Q347" s="30">
        <f>SUMIFS(Table1913[Quantity],Table1913[Product Name],'POD Inventory Sum'!$O347)</f>
        <v>0</v>
      </c>
      <c r="S347" s="1">
        <f>SUMIFS(Table1913[Total Cost],Table1913[Product Name],'POD Inventory Sum'!$O347)</f>
        <v>0</v>
      </c>
      <c r="T347" s="7"/>
      <c r="U347" s="1">
        <f>SUMIFS(Table1913[Quantity Purchased],Table1913[Product Name],'POD Inventory Sum'!$O347)</f>
        <v>0</v>
      </c>
      <c r="W347" s="1">
        <f>SUMIFS(Table1913[Total Purchase
Cost],Table1913[Product Name],'POD Inventory Sum'!$O347)</f>
        <v>0</v>
      </c>
      <c r="X347" s="7"/>
      <c r="Y347" s="61">
        <f t="shared" si="30"/>
        <v>0</v>
      </c>
      <c r="AA347" s="61">
        <f t="shared" si="31"/>
        <v>0</v>
      </c>
      <c r="AB347" s="7"/>
      <c r="AC347" s="1">
        <f>SUMIFS(Table7[Quantity of 
Product Sold],Table7[Sale - Product Name],'POD Inventory Sum'!$O347,Table7[Product Type2],'POD Inventory Sum'!$AC$5)</f>
        <v>0</v>
      </c>
      <c r="AE347" s="1">
        <f>SUMIFS(Table7[Total Cost of
Goods Sold],Table7[Sale - Product Name],'POD Inventory Sum'!$O347,Table7[Product Type2],'POD Inventory Sum'!$AC$5)</f>
        <v>0</v>
      </c>
      <c r="AF347" s="7"/>
      <c r="AG347" s="1">
        <f>SUMIFS(Table17[Quantity2],Table17[Product Name],'POD Inventory Sum'!$O347,Table17[Product Type2],'POD Inventory Sum'!$AG$5)</f>
        <v>0</v>
      </c>
      <c r="AH347" t="str">
        <f t="shared" si="32"/>
        <v/>
      </c>
      <c r="AI347" s="1">
        <f>SUMIFS(Table17[Total out of Inventory],Table17[Product Name],'POD Inventory Sum'!$O347,Table17[Product Type2],'POD Inventory Sum'!$AG$5)</f>
        <v>0</v>
      </c>
      <c r="AJ347" s="7"/>
      <c r="AK347" s="1">
        <f>SUMIFS(Table7[Quantity
 Sold],Table7[Sale - Product Name],'POD Inventory Sum'!$O347,Table7[Product Type2],'POD Inventory Sum'!$AK$5)</f>
        <v>0</v>
      </c>
      <c r="AL347" t="str">
        <f t="shared" si="33"/>
        <v/>
      </c>
      <c r="AM347" s="1">
        <f>SUMIFS(Table7[Total 
Paid],Table7[Sale - Product Name],'POD Inventory Sum'!$O347,Table7[Product Type2],'POD Inventory Sum'!$AK$5)</f>
        <v>0</v>
      </c>
    </row>
    <row r="348" spans="15:39" x14ac:dyDescent="0.25">
      <c r="P348" s="7"/>
      <c r="Q348" s="30">
        <f>SUMIFS(Table1913[Quantity],Table1913[Product Name],'POD Inventory Sum'!$O348)</f>
        <v>0</v>
      </c>
      <c r="S348" s="1">
        <f>SUMIFS(Table1913[Total Cost],Table1913[Product Name],'POD Inventory Sum'!$O348)</f>
        <v>0</v>
      </c>
      <c r="T348" s="7"/>
      <c r="U348" s="1">
        <f>SUMIFS(Table1913[Quantity Purchased],Table1913[Product Name],'POD Inventory Sum'!$O348)</f>
        <v>0</v>
      </c>
      <c r="W348" s="1">
        <f>SUMIFS(Table1913[Total Purchase
Cost],Table1913[Product Name],'POD Inventory Sum'!$O348)</f>
        <v>0</v>
      </c>
      <c r="X348" s="7"/>
      <c r="Y348" s="61">
        <f t="shared" si="30"/>
        <v>0</v>
      </c>
      <c r="AA348" s="61">
        <f t="shared" si="31"/>
        <v>0</v>
      </c>
      <c r="AB348" s="7"/>
      <c r="AC348" s="1">
        <f>SUMIFS(Table7[Quantity of 
Product Sold],Table7[Sale - Product Name],'POD Inventory Sum'!$O348,Table7[Product Type2],'POD Inventory Sum'!$AC$5)</f>
        <v>0</v>
      </c>
      <c r="AE348" s="1">
        <f>SUMIFS(Table7[Total Cost of
Goods Sold],Table7[Sale - Product Name],'POD Inventory Sum'!$O348,Table7[Product Type2],'POD Inventory Sum'!$AC$5)</f>
        <v>0</v>
      </c>
      <c r="AF348" s="7"/>
      <c r="AG348" s="1">
        <f>SUMIFS(Table17[Quantity2],Table17[Product Name],'POD Inventory Sum'!$O348,Table17[Product Type2],'POD Inventory Sum'!$AG$5)</f>
        <v>0</v>
      </c>
      <c r="AH348" t="str">
        <f t="shared" si="32"/>
        <v/>
      </c>
      <c r="AI348" s="1">
        <f>SUMIFS(Table17[Total out of Inventory],Table17[Product Name],'POD Inventory Sum'!$O348,Table17[Product Type2],'POD Inventory Sum'!$AG$5)</f>
        <v>0</v>
      </c>
      <c r="AJ348" s="7"/>
      <c r="AK348" s="1">
        <f>SUMIFS(Table7[Quantity
 Sold],Table7[Sale - Product Name],'POD Inventory Sum'!$O348,Table7[Product Type2],'POD Inventory Sum'!$AK$5)</f>
        <v>0</v>
      </c>
      <c r="AL348" t="str">
        <f t="shared" si="33"/>
        <v/>
      </c>
      <c r="AM348" s="1">
        <f>SUMIFS(Table7[Total 
Paid],Table7[Sale - Product Name],'POD Inventory Sum'!$O348,Table7[Product Type2],'POD Inventory Sum'!$AK$5)</f>
        <v>0</v>
      </c>
    </row>
    <row r="349" spans="15:39" x14ac:dyDescent="0.25">
      <c r="P349" s="7"/>
      <c r="Q349" s="30">
        <f>SUMIFS(Table1913[Quantity],Table1913[Product Name],'POD Inventory Sum'!$O349)</f>
        <v>0</v>
      </c>
      <c r="S349" s="1">
        <f>SUMIFS(Table1913[Total Cost],Table1913[Product Name],'POD Inventory Sum'!$O349)</f>
        <v>0</v>
      </c>
      <c r="T349" s="7"/>
      <c r="U349" s="1">
        <f>SUMIFS(Table1913[Quantity Purchased],Table1913[Product Name],'POD Inventory Sum'!$O349)</f>
        <v>0</v>
      </c>
      <c r="W349" s="1">
        <f>SUMIFS(Table1913[Total Purchase
Cost],Table1913[Product Name],'POD Inventory Sum'!$O349)</f>
        <v>0</v>
      </c>
      <c r="X349" s="7"/>
      <c r="Y349" s="61">
        <f t="shared" si="30"/>
        <v>0</v>
      </c>
      <c r="AA349" s="61">
        <f t="shared" si="31"/>
        <v>0</v>
      </c>
      <c r="AB349" s="7"/>
      <c r="AC349" s="1">
        <f>SUMIFS(Table7[Quantity of 
Product Sold],Table7[Sale - Product Name],'POD Inventory Sum'!$O349,Table7[Product Type2],'POD Inventory Sum'!$AC$5)</f>
        <v>0</v>
      </c>
      <c r="AE349" s="1">
        <f>SUMIFS(Table7[Total Cost of
Goods Sold],Table7[Sale - Product Name],'POD Inventory Sum'!$O349,Table7[Product Type2],'POD Inventory Sum'!$AC$5)</f>
        <v>0</v>
      </c>
      <c r="AF349" s="7"/>
      <c r="AG349" s="1">
        <f>SUMIFS(Table17[Quantity2],Table17[Product Name],'POD Inventory Sum'!$O349,Table17[Product Type2],'POD Inventory Sum'!$AG$5)</f>
        <v>0</v>
      </c>
      <c r="AH349" t="str">
        <f t="shared" si="32"/>
        <v/>
      </c>
      <c r="AI349" s="1">
        <f>SUMIFS(Table17[Total out of Inventory],Table17[Product Name],'POD Inventory Sum'!$O349,Table17[Product Type2],'POD Inventory Sum'!$AG$5)</f>
        <v>0</v>
      </c>
      <c r="AJ349" s="7"/>
      <c r="AK349" s="1">
        <f>SUMIFS(Table7[Quantity
 Sold],Table7[Sale - Product Name],'POD Inventory Sum'!$O349,Table7[Product Type2],'POD Inventory Sum'!$AK$5)</f>
        <v>0</v>
      </c>
      <c r="AL349" t="str">
        <f t="shared" si="33"/>
        <v/>
      </c>
      <c r="AM349" s="1">
        <f>SUMIFS(Table7[Total 
Paid],Table7[Sale - Product Name],'POD Inventory Sum'!$O349,Table7[Product Type2],'POD Inventory Sum'!$AK$5)</f>
        <v>0</v>
      </c>
    </row>
    <row r="350" spans="15:39" x14ac:dyDescent="0.25">
      <c r="P350" s="7"/>
      <c r="Q350" s="30">
        <f>SUMIFS(Table1913[Quantity],Table1913[Product Name],'POD Inventory Sum'!$O350)</f>
        <v>0</v>
      </c>
      <c r="S350" s="1">
        <f>SUMIFS(Table1913[Total Cost],Table1913[Product Name],'POD Inventory Sum'!$O350)</f>
        <v>0</v>
      </c>
      <c r="T350" s="7"/>
      <c r="U350" s="1">
        <f>SUMIFS(Table1913[Quantity Purchased],Table1913[Product Name],'POD Inventory Sum'!$O350)</f>
        <v>0</v>
      </c>
      <c r="W350" s="1">
        <f>SUMIFS(Table1913[Total Purchase
Cost],Table1913[Product Name],'POD Inventory Sum'!$O350)</f>
        <v>0</v>
      </c>
      <c r="X350" s="7"/>
      <c r="Y350" s="61">
        <f t="shared" si="30"/>
        <v>0</v>
      </c>
      <c r="AA350" s="61">
        <f t="shared" si="31"/>
        <v>0</v>
      </c>
      <c r="AB350" s="7"/>
      <c r="AC350" s="1">
        <f>SUMIFS(Table7[Quantity of 
Product Sold],Table7[Sale - Product Name],'POD Inventory Sum'!$O350,Table7[Product Type2],'POD Inventory Sum'!$AC$5)</f>
        <v>0</v>
      </c>
      <c r="AE350" s="1">
        <f>SUMIFS(Table7[Total Cost of
Goods Sold],Table7[Sale - Product Name],'POD Inventory Sum'!$O350,Table7[Product Type2],'POD Inventory Sum'!$AC$5)</f>
        <v>0</v>
      </c>
      <c r="AF350" s="7"/>
      <c r="AG350" s="1">
        <f>SUMIFS(Table17[Quantity2],Table17[Product Name],'POD Inventory Sum'!$O350,Table17[Product Type2],'POD Inventory Sum'!$AG$5)</f>
        <v>0</v>
      </c>
      <c r="AH350" t="str">
        <f t="shared" si="32"/>
        <v/>
      </c>
      <c r="AI350" s="1">
        <f>SUMIFS(Table17[Total out of Inventory],Table17[Product Name],'POD Inventory Sum'!$O350,Table17[Product Type2],'POD Inventory Sum'!$AG$5)</f>
        <v>0</v>
      </c>
      <c r="AJ350" s="7"/>
      <c r="AK350" s="1">
        <f>SUMIFS(Table7[Quantity
 Sold],Table7[Sale - Product Name],'POD Inventory Sum'!$O350,Table7[Product Type2],'POD Inventory Sum'!$AK$5)</f>
        <v>0</v>
      </c>
      <c r="AL350" t="str">
        <f t="shared" si="33"/>
        <v/>
      </c>
      <c r="AM350" s="1">
        <f>SUMIFS(Table7[Total 
Paid],Table7[Sale - Product Name],'POD Inventory Sum'!$O350,Table7[Product Type2],'POD Inventory Sum'!$AK$5)</f>
        <v>0</v>
      </c>
    </row>
    <row r="351" spans="15:39" x14ac:dyDescent="0.25">
      <c r="P351" s="7"/>
      <c r="Q351" s="30">
        <f>SUMIFS(Table1913[Quantity],Table1913[Product Name],'POD Inventory Sum'!$O351)</f>
        <v>0</v>
      </c>
      <c r="S351" s="1">
        <f>SUMIFS(Table1913[Total Cost],Table1913[Product Name],'POD Inventory Sum'!$O351)</f>
        <v>0</v>
      </c>
      <c r="T351" s="7"/>
      <c r="U351" s="1">
        <f>SUMIFS(Table1913[Quantity Purchased],Table1913[Product Name],'POD Inventory Sum'!$O351)</f>
        <v>0</v>
      </c>
      <c r="W351" s="1">
        <f>SUMIFS(Table1913[Total Purchase
Cost],Table1913[Product Name],'POD Inventory Sum'!$O351)</f>
        <v>0</v>
      </c>
      <c r="X351" s="7"/>
      <c r="Y351" s="61">
        <f t="shared" si="30"/>
        <v>0</v>
      </c>
      <c r="AA351" s="61">
        <f t="shared" si="31"/>
        <v>0</v>
      </c>
      <c r="AB351" s="7"/>
      <c r="AC351" s="1">
        <f>SUMIFS(Table7[Quantity of 
Product Sold],Table7[Sale - Product Name],'POD Inventory Sum'!$O351,Table7[Product Type2],'POD Inventory Sum'!$AC$5)</f>
        <v>0</v>
      </c>
      <c r="AE351" s="1">
        <f>SUMIFS(Table7[Total Cost of
Goods Sold],Table7[Sale - Product Name],'POD Inventory Sum'!$O351,Table7[Product Type2],'POD Inventory Sum'!$AC$5)</f>
        <v>0</v>
      </c>
      <c r="AF351" s="7"/>
      <c r="AG351" s="1">
        <f>SUMIFS(Table17[Quantity2],Table17[Product Name],'POD Inventory Sum'!$O351,Table17[Product Type2],'POD Inventory Sum'!$AG$5)</f>
        <v>0</v>
      </c>
      <c r="AH351" t="str">
        <f t="shared" si="32"/>
        <v/>
      </c>
      <c r="AI351" s="1">
        <f>SUMIFS(Table17[Total out of Inventory],Table17[Product Name],'POD Inventory Sum'!$O351,Table17[Product Type2],'POD Inventory Sum'!$AG$5)</f>
        <v>0</v>
      </c>
      <c r="AJ351" s="7"/>
      <c r="AK351" s="1">
        <f>SUMIFS(Table7[Quantity
 Sold],Table7[Sale - Product Name],'POD Inventory Sum'!$O351,Table7[Product Type2],'POD Inventory Sum'!$AK$5)</f>
        <v>0</v>
      </c>
      <c r="AL351" t="str">
        <f t="shared" si="33"/>
        <v/>
      </c>
      <c r="AM351" s="1">
        <f>SUMIFS(Table7[Total 
Paid],Table7[Sale - Product Name],'POD Inventory Sum'!$O351,Table7[Product Type2],'POD Inventory Sum'!$AK$5)</f>
        <v>0</v>
      </c>
    </row>
    <row r="352" spans="15:39" x14ac:dyDescent="0.25">
      <c r="P352" s="7"/>
      <c r="Q352" s="30">
        <f>SUMIFS(Table1913[Quantity],Table1913[Product Name],'POD Inventory Sum'!$O352)</f>
        <v>0</v>
      </c>
      <c r="S352" s="1">
        <f>SUMIFS(Table1913[Total Cost],Table1913[Product Name],'POD Inventory Sum'!$O352)</f>
        <v>0</v>
      </c>
      <c r="T352" s="7"/>
      <c r="U352" s="1">
        <f>SUMIFS(Table1913[Quantity Purchased],Table1913[Product Name],'POD Inventory Sum'!$O352)</f>
        <v>0</v>
      </c>
      <c r="W352" s="1">
        <f>SUMIFS(Table1913[Total Purchase
Cost],Table1913[Product Name],'POD Inventory Sum'!$O352)</f>
        <v>0</v>
      </c>
      <c r="X352" s="7"/>
      <c r="Y352" s="61">
        <f t="shared" si="30"/>
        <v>0</v>
      </c>
      <c r="AA352" s="61">
        <f t="shared" si="31"/>
        <v>0</v>
      </c>
      <c r="AB352" s="7"/>
      <c r="AC352" s="1">
        <f>SUMIFS(Table7[Quantity of 
Product Sold],Table7[Sale - Product Name],'POD Inventory Sum'!$O352,Table7[Product Type2],'POD Inventory Sum'!$AC$5)</f>
        <v>0</v>
      </c>
      <c r="AE352" s="1">
        <f>SUMIFS(Table7[Total Cost of
Goods Sold],Table7[Sale - Product Name],'POD Inventory Sum'!$O352,Table7[Product Type2],'POD Inventory Sum'!$AC$5)</f>
        <v>0</v>
      </c>
      <c r="AF352" s="7"/>
      <c r="AG352" s="1">
        <f>SUMIFS(Table17[Quantity2],Table17[Product Name],'POD Inventory Sum'!$O352,Table17[Product Type2],'POD Inventory Sum'!$AG$5)</f>
        <v>0</v>
      </c>
      <c r="AH352" t="str">
        <f t="shared" si="32"/>
        <v/>
      </c>
      <c r="AI352" s="1">
        <f>SUMIFS(Table17[Total out of Inventory],Table17[Product Name],'POD Inventory Sum'!$O352,Table17[Product Type2],'POD Inventory Sum'!$AG$5)</f>
        <v>0</v>
      </c>
      <c r="AJ352" s="7"/>
      <c r="AK352" s="1">
        <f>SUMIFS(Table7[Quantity
 Sold],Table7[Sale - Product Name],'POD Inventory Sum'!$O352,Table7[Product Type2],'POD Inventory Sum'!$AK$5)</f>
        <v>0</v>
      </c>
      <c r="AL352" t="str">
        <f t="shared" si="33"/>
        <v/>
      </c>
      <c r="AM352" s="1">
        <f>SUMIFS(Table7[Total 
Paid],Table7[Sale - Product Name],'POD Inventory Sum'!$O352,Table7[Product Type2],'POD Inventory Sum'!$AK$5)</f>
        <v>0</v>
      </c>
    </row>
    <row r="353" spans="15:39" x14ac:dyDescent="0.25">
      <c r="P353" s="7"/>
      <c r="Q353" s="30">
        <f>SUMIFS(Table1913[Quantity],Table1913[Product Name],'POD Inventory Sum'!$O353)</f>
        <v>0</v>
      </c>
      <c r="S353" s="1">
        <f>SUMIFS(Table1913[Total Cost],Table1913[Product Name],'POD Inventory Sum'!$O353)</f>
        <v>0</v>
      </c>
      <c r="T353" s="7"/>
      <c r="U353" s="1">
        <f>SUMIFS(Table1913[Quantity Purchased],Table1913[Product Name],'POD Inventory Sum'!$O353)</f>
        <v>0</v>
      </c>
      <c r="W353" s="1">
        <f>SUMIFS(Table1913[Total Purchase
Cost],Table1913[Product Name],'POD Inventory Sum'!$O353)</f>
        <v>0</v>
      </c>
      <c r="X353" s="7"/>
      <c r="Y353" s="61">
        <f t="shared" si="30"/>
        <v>0</v>
      </c>
      <c r="AA353" s="61">
        <f t="shared" si="31"/>
        <v>0</v>
      </c>
      <c r="AB353" s="7"/>
      <c r="AC353" s="1">
        <f>SUMIFS(Table7[Quantity of 
Product Sold],Table7[Sale - Product Name],'POD Inventory Sum'!$O353,Table7[Product Type2],'POD Inventory Sum'!$AC$5)</f>
        <v>0</v>
      </c>
      <c r="AE353" s="1">
        <f>SUMIFS(Table7[Total Cost of
Goods Sold],Table7[Sale - Product Name],'POD Inventory Sum'!$O353,Table7[Product Type2],'POD Inventory Sum'!$AC$5)</f>
        <v>0</v>
      </c>
      <c r="AF353" s="7"/>
      <c r="AG353" s="1">
        <f>SUMIFS(Table17[Quantity2],Table17[Product Name],'POD Inventory Sum'!$O353,Table17[Product Type2],'POD Inventory Sum'!$AG$5)</f>
        <v>0</v>
      </c>
      <c r="AH353" t="str">
        <f t="shared" si="32"/>
        <v/>
      </c>
      <c r="AI353" s="1">
        <f>SUMIFS(Table17[Total out of Inventory],Table17[Product Name],'POD Inventory Sum'!$O353,Table17[Product Type2],'POD Inventory Sum'!$AG$5)</f>
        <v>0</v>
      </c>
      <c r="AJ353" s="7"/>
      <c r="AK353" s="1">
        <f>SUMIFS(Table7[Quantity
 Sold],Table7[Sale - Product Name],'POD Inventory Sum'!$O353,Table7[Product Type2],'POD Inventory Sum'!$AK$5)</f>
        <v>0</v>
      </c>
      <c r="AL353" t="str">
        <f t="shared" si="33"/>
        <v/>
      </c>
      <c r="AM353" s="1">
        <f>SUMIFS(Table7[Total 
Paid],Table7[Sale - Product Name],'POD Inventory Sum'!$O353,Table7[Product Type2],'POD Inventory Sum'!$AK$5)</f>
        <v>0</v>
      </c>
    </row>
    <row r="354" spans="15:39" x14ac:dyDescent="0.25">
      <c r="P354" s="7"/>
      <c r="Q354" s="30">
        <f>SUMIFS(Table1913[Quantity],Table1913[Product Name],'POD Inventory Sum'!$O354)</f>
        <v>0</v>
      </c>
      <c r="S354" s="1">
        <f>SUMIFS(Table1913[Total Cost],Table1913[Product Name],'POD Inventory Sum'!$O354)</f>
        <v>0</v>
      </c>
      <c r="T354" s="7"/>
      <c r="U354" s="1">
        <f>SUMIFS(Table1913[Quantity Purchased],Table1913[Product Name],'POD Inventory Sum'!$O354)</f>
        <v>0</v>
      </c>
      <c r="W354" s="1">
        <f>SUMIFS(Table1913[Total Purchase
Cost],Table1913[Product Name],'POD Inventory Sum'!$O354)</f>
        <v>0</v>
      </c>
      <c r="X354" s="7"/>
      <c r="Y354" s="61">
        <f t="shared" si="30"/>
        <v>0</v>
      </c>
      <c r="AA354" s="61">
        <f t="shared" si="31"/>
        <v>0</v>
      </c>
      <c r="AB354" s="7"/>
      <c r="AC354" s="1">
        <f>SUMIFS(Table7[Quantity of 
Product Sold],Table7[Sale - Product Name],'POD Inventory Sum'!$O354,Table7[Product Type2],'POD Inventory Sum'!$AC$5)</f>
        <v>0</v>
      </c>
      <c r="AE354" s="1">
        <f>SUMIFS(Table7[Total Cost of
Goods Sold],Table7[Sale - Product Name],'POD Inventory Sum'!$O354,Table7[Product Type2],'POD Inventory Sum'!$AC$5)</f>
        <v>0</v>
      </c>
      <c r="AF354" s="7"/>
      <c r="AG354" s="1">
        <f>SUMIFS(Table17[Quantity2],Table17[Product Name],'POD Inventory Sum'!$O354,Table17[Product Type2],'POD Inventory Sum'!$AG$5)</f>
        <v>0</v>
      </c>
      <c r="AH354" t="str">
        <f t="shared" si="32"/>
        <v/>
      </c>
      <c r="AI354" s="1">
        <f>SUMIFS(Table17[Total out of Inventory],Table17[Product Name],'POD Inventory Sum'!$O354,Table17[Product Type2],'POD Inventory Sum'!$AG$5)</f>
        <v>0</v>
      </c>
      <c r="AJ354" s="7"/>
      <c r="AK354" s="1">
        <f>SUMIFS(Table7[Quantity
 Sold],Table7[Sale - Product Name],'POD Inventory Sum'!$O354,Table7[Product Type2],'POD Inventory Sum'!$AK$5)</f>
        <v>0</v>
      </c>
      <c r="AL354" t="str">
        <f t="shared" si="33"/>
        <v/>
      </c>
      <c r="AM354" s="1">
        <f>SUMIFS(Table7[Total 
Paid],Table7[Sale - Product Name],'POD Inventory Sum'!$O354,Table7[Product Type2],'POD Inventory Sum'!$AK$5)</f>
        <v>0</v>
      </c>
    </row>
    <row r="355" spans="15:39" x14ac:dyDescent="0.25">
      <c r="P355" s="7"/>
      <c r="Q355" s="30">
        <f>SUMIFS(Table1913[Quantity],Table1913[Product Name],'POD Inventory Sum'!$O355)</f>
        <v>0</v>
      </c>
      <c r="S355" s="1">
        <f>SUMIFS(Table1913[Total Cost],Table1913[Product Name],'POD Inventory Sum'!$O355)</f>
        <v>0</v>
      </c>
      <c r="T355" s="7"/>
      <c r="U355" s="1">
        <f>SUMIFS(Table1913[Quantity Purchased],Table1913[Product Name],'POD Inventory Sum'!$O355)</f>
        <v>0</v>
      </c>
      <c r="W355" s="1">
        <f>SUMIFS(Table1913[Total Purchase
Cost],Table1913[Product Name],'POD Inventory Sum'!$O355)</f>
        <v>0</v>
      </c>
      <c r="X355" s="7"/>
      <c r="Y355" s="61">
        <f t="shared" si="30"/>
        <v>0</v>
      </c>
      <c r="AA355" s="61">
        <f t="shared" si="31"/>
        <v>0</v>
      </c>
      <c r="AB355" s="7"/>
      <c r="AC355" s="1">
        <f>SUMIFS(Table7[Quantity of 
Product Sold],Table7[Sale - Product Name],'POD Inventory Sum'!$O355,Table7[Product Type2],'POD Inventory Sum'!$AC$5)</f>
        <v>0</v>
      </c>
      <c r="AE355" s="1">
        <f>SUMIFS(Table7[Total Cost of
Goods Sold],Table7[Sale - Product Name],'POD Inventory Sum'!$O355,Table7[Product Type2],'POD Inventory Sum'!$AC$5)</f>
        <v>0</v>
      </c>
      <c r="AF355" s="7"/>
      <c r="AG355" s="1">
        <f>SUMIFS(Table17[Quantity2],Table17[Product Name],'POD Inventory Sum'!$O355,Table17[Product Type2],'POD Inventory Sum'!$AG$5)</f>
        <v>0</v>
      </c>
      <c r="AH355" t="str">
        <f t="shared" si="32"/>
        <v/>
      </c>
      <c r="AI355" s="1">
        <f>SUMIFS(Table17[Total out of Inventory],Table17[Product Name],'POD Inventory Sum'!$O355,Table17[Product Type2],'POD Inventory Sum'!$AG$5)</f>
        <v>0</v>
      </c>
      <c r="AJ355" s="7"/>
      <c r="AK355" s="1">
        <f>SUMIFS(Table7[Quantity
 Sold],Table7[Sale - Product Name],'POD Inventory Sum'!$O355,Table7[Product Type2],'POD Inventory Sum'!$AK$5)</f>
        <v>0</v>
      </c>
      <c r="AL355" t="str">
        <f t="shared" si="33"/>
        <v/>
      </c>
      <c r="AM355" s="1">
        <f>SUMIFS(Table7[Total 
Paid],Table7[Sale - Product Name],'POD Inventory Sum'!$O355,Table7[Product Type2],'POD Inventory Sum'!$AK$5)</f>
        <v>0</v>
      </c>
    </row>
    <row r="356" spans="15:39" x14ac:dyDescent="0.25">
      <c r="O356" s="50"/>
      <c r="P356" s="7"/>
      <c r="Q356" s="30">
        <f>SUMIFS(Table1913[Quantity],Table1913[Product Name],'POD Inventory Sum'!$O356)</f>
        <v>0</v>
      </c>
      <c r="S356" s="1">
        <f>SUMIFS(Table1913[Total Cost],Table1913[Product Name],'POD Inventory Sum'!$O356)</f>
        <v>0</v>
      </c>
      <c r="T356" s="7"/>
      <c r="U356" s="1">
        <f>SUMIFS(Table1913[Quantity Purchased],Table1913[Product Name],'POD Inventory Sum'!$O356)</f>
        <v>0</v>
      </c>
      <c r="W356" s="1">
        <f>SUMIFS(Table1913[Total Purchase
Cost],Table1913[Product Name],'POD Inventory Sum'!$O356)</f>
        <v>0</v>
      </c>
      <c r="X356" s="7"/>
      <c r="Y356" s="61">
        <f t="shared" si="30"/>
        <v>0</v>
      </c>
      <c r="AA356" s="61">
        <f t="shared" si="31"/>
        <v>0</v>
      </c>
      <c r="AB356" s="7"/>
      <c r="AC356" s="1">
        <f>SUMIFS(Table7[Quantity of 
Product Sold],Table7[Sale - Product Name],'POD Inventory Sum'!$O356,Table7[Product Type2],'POD Inventory Sum'!$AC$5)</f>
        <v>0</v>
      </c>
      <c r="AE356" s="1">
        <f>SUMIFS(Table7[Total Cost of
Goods Sold],Table7[Sale - Product Name],'POD Inventory Sum'!$O356,Table7[Product Type2],'POD Inventory Sum'!$AC$5)</f>
        <v>0</v>
      </c>
      <c r="AF356" s="7"/>
      <c r="AG356" s="1">
        <f>SUMIFS(Table17[Quantity2],Table17[Product Name],'POD Inventory Sum'!$O356,Table17[Product Type2],'POD Inventory Sum'!$AG$5)</f>
        <v>0</v>
      </c>
      <c r="AH356" t="str">
        <f t="shared" si="32"/>
        <v/>
      </c>
      <c r="AI356" s="1">
        <f>SUMIFS(Table17[Total out of Inventory],Table17[Product Name],'POD Inventory Sum'!$O356,Table17[Product Type2],'POD Inventory Sum'!$AG$5)</f>
        <v>0</v>
      </c>
      <c r="AJ356" s="7"/>
      <c r="AK356" s="1">
        <f>SUMIFS(Table7[Quantity
 Sold],Table7[Sale - Product Name],'POD Inventory Sum'!$O356,Table7[Product Type2],'POD Inventory Sum'!$AK$5)</f>
        <v>0</v>
      </c>
      <c r="AL356" t="str">
        <f t="shared" si="33"/>
        <v/>
      </c>
      <c r="AM356" s="1">
        <f>SUMIFS(Table7[Total 
Paid],Table7[Sale - Product Name],'POD Inventory Sum'!$O356,Table7[Product Type2],'POD Inventory Sum'!$AK$5)</f>
        <v>0</v>
      </c>
    </row>
    <row r="357" spans="15:39" x14ac:dyDescent="0.25">
      <c r="O357" s="50"/>
      <c r="P357" s="7"/>
      <c r="Q357" s="30">
        <f>SUMIFS(Table1913[Quantity],Table1913[Product Name],'POD Inventory Sum'!$O357)</f>
        <v>0</v>
      </c>
      <c r="S357" s="1">
        <f>SUMIFS(Table1913[Total Cost],Table1913[Product Name],'POD Inventory Sum'!$O357)</f>
        <v>0</v>
      </c>
      <c r="T357" s="7"/>
      <c r="U357" s="1">
        <f>SUMIFS(Table1913[Quantity Purchased],Table1913[Product Name],'POD Inventory Sum'!$O357)</f>
        <v>0</v>
      </c>
      <c r="W357" s="1">
        <f>SUMIFS(Table1913[Total Purchase
Cost],Table1913[Product Name],'POD Inventory Sum'!$O357)</f>
        <v>0</v>
      </c>
      <c r="X357" s="7"/>
      <c r="Y357" s="61">
        <f t="shared" si="30"/>
        <v>0</v>
      </c>
      <c r="AA357" s="61">
        <f t="shared" si="31"/>
        <v>0</v>
      </c>
      <c r="AB357" s="7"/>
      <c r="AC357" s="1">
        <f>SUMIFS(Table7[Quantity of 
Product Sold],Table7[Sale - Product Name],'POD Inventory Sum'!$O357,Table7[Product Type2],'POD Inventory Sum'!$AC$5)</f>
        <v>0</v>
      </c>
      <c r="AE357" s="1">
        <f>SUMIFS(Table7[Total Cost of
Goods Sold],Table7[Sale - Product Name],'POD Inventory Sum'!$O357,Table7[Product Type2],'POD Inventory Sum'!$AC$5)</f>
        <v>0</v>
      </c>
      <c r="AF357" s="7"/>
      <c r="AG357" s="1">
        <f>SUMIFS(Table17[Quantity2],Table17[Product Name],'POD Inventory Sum'!$O357,Table17[Product Type2],'POD Inventory Sum'!$AG$5)</f>
        <v>0</v>
      </c>
      <c r="AH357" t="str">
        <f t="shared" si="32"/>
        <v/>
      </c>
      <c r="AI357" s="1">
        <f>SUMIFS(Table17[Total out of Inventory],Table17[Product Name],'POD Inventory Sum'!$O357,Table17[Product Type2],'POD Inventory Sum'!$AG$5)</f>
        <v>0</v>
      </c>
      <c r="AJ357" s="7"/>
      <c r="AK357" s="1">
        <f>SUMIFS(Table7[Quantity
 Sold],Table7[Sale - Product Name],'POD Inventory Sum'!$O357,Table7[Product Type2],'POD Inventory Sum'!$AK$5)</f>
        <v>0</v>
      </c>
      <c r="AL357" t="str">
        <f t="shared" si="33"/>
        <v/>
      </c>
      <c r="AM357" s="1">
        <f>SUMIFS(Table7[Total 
Paid],Table7[Sale - Product Name],'POD Inventory Sum'!$O357,Table7[Product Type2],'POD Inventory Sum'!$AK$5)</f>
        <v>0</v>
      </c>
    </row>
    <row r="358" spans="15:39" x14ac:dyDescent="0.25">
      <c r="O358" s="50"/>
      <c r="P358" s="7"/>
      <c r="Q358" s="30">
        <f>SUMIFS(Table1913[Quantity],Table1913[Product Name],'POD Inventory Sum'!$O358)</f>
        <v>0</v>
      </c>
      <c r="S358" s="1">
        <f>SUMIFS(Table1913[Total Cost],Table1913[Product Name],'POD Inventory Sum'!$O358)</f>
        <v>0</v>
      </c>
      <c r="T358" s="7"/>
      <c r="U358" s="1">
        <f>SUMIFS(Table1913[Quantity Purchased],Table1913[Product Name],'POD Inventory Sum'!$O358)</f>
        <v>0</v>
      </c>
      <c r="W358" s="1">
        <f>SUMIFS(Table1913[Total Purchase
Cost],Table1913[Product Name],'POD Inventory Sum'!$O358)</f>
        <v>0</v>
      </c>
      <c r="X358" s="7"/>
      <c r="Y358" s="61">
        <f t="shared" si="30"/>
        <v>0</v>
      </c>
      <c r="AA358" s="61">
        <f t="shared" si="31"/>
        <v>0</v>
      </c>
      <c r="AB358" s="7"/>
      <c r="AC358" s="1">
        <f>SUMIFS(Table7[Quantity of 
Product Sold],Table7[Sale - Product Name],'POD Inventory Sum'!$O358,Table7[Product Type2],'POD Inventory Sum'!$AC$5)</f>
        <v>0</v>
      </c>
      <c r="AE358" s="1">
        <f>SUMIFS(Table7[Total Cost of
Goods Sold],Table7[Sale - Product Name],'POD Inventory Sum'!$O358,Table7[Product Type2],'POD Inventory Sum'!$AC$5)</f>
        <v>0</v>
      </c>
      <c r="AF358" s="7"/>
      <c r="AG358" s="1">
        <f>SUMIFS(Table17[Quantity2],Table17[Product Name],'POD Inventory Sum'!$O358,Table17[Product Type2],'POD Inventory Sum'!$AG$5)</f>
        <v>0</v>
      </c>
      <c r="AH358" t="str">
        <f t="shared" si="32"/>
        <v/>
      </c>
      <c r="AI358" s="1">
        <f>SUMIFS(Table17[Total out of Inventory],Table17[Product Name],'POD Inventory Sum'!$O358,Table17[Product Type2],'POD Inventory Sum'!$AG$5)</f>
        <v>0</v>
      </c>
      <c r="AJ358" s="7"/>
      <c r="AK358" s="1">
        <f>SUMIFS(Table7[Quantity
 Sold],Table7[Sale - Product Name],'POD Inventory Sum'!$O358,Table7[Product Type2],'POD Inventory Sum'!$AK$5)</f>
        <v>0</v>
      </c>
      <c r="AL358" t="str">
        <f t="shared" si="33"/>
        <v/>
      </c>
      <c r="AM358" s="1">
        <f>SUMIFS(Table7[Total 
Paid],Table7[Sale - Product Name],'POD Inventory Sum'!$O358,Table7[Product Type2],'POD Inventory Sum'!$AK$5)</f>
        <v>0</v>
      </c>
    </row>
    <row r="359" spans="15:39" x14ac:dyDescent="0.25">
      <c r="O359" s="50"/>
      <c r="P359" s="7"/>
      <c r="Q359" s="30">
        <f>SUMIFS(Table1913[Quantity],Table1913[Product Name],'POD Inventory Sum'!$O359)</f>
        <v>0</v>
      </c>
      <c r="S359" s="1">
        <f>SUMIFS(Table1913[Total Cost],Table1913[Product Name],'POD Inventory Sum'!$O359)</f>
        <v>0</v>
      </c>
      <c r="T359" s="7"/>
      <c r="U359" s="1">
        <f>SUMIFS(Table1913[Quantity Purchased],Table1913[Product Name],'POD Inventory Sum'!$O359)</f>
        <v>0</v>
      </c>
      <c r="W359" s="1">
        <f>SUMIFS(Table1913[Total Purchase
Cost],Table1913[Product Name],'POD Inventory Sum'!$O359)</f>
        <v>0</v>
      </c>
      <c r="X359" s="7"/>
      <c r="Y359" s="61">
        <f t="shared" si="30"/>
        <v>0</v>
      </c>
      <c r="AA359" s="61">
        <f t="shared" si="31"/>
        <v>0</v>
      </c>
      <c r="AB359" s="7"/>
      <c r="AC359" s="1">
        <f>SUMIFS(Table7[Quantity of 
Product Sold],Table7[Sale - Product Name],'POD Inventory Sum'!$O359,Table7[Product Type2],'POD Inventory Sum'!$AC$5)</f>
        <v>0</v>
      </c>
      <c r="AE359" s="1">
        <f>SUMIFS(Table7[Total Cost of
Goods Sold],Table7[Sale - Product Name],'POD Inventory Sum'!$O359,Table7[Product Type2],'POD Inventory Sum'!$AC$5)</f>
        <v>0</v>
      </c>
      <c r="AF359" s="7"/>
      <c r="AG359" s="1">
        <f>SUMIFS(Table17[Quantity2],Table17[Product Name],'POD Inventory Sum'!$O359,Table17[Product Type2],'POD Inventory Sum'!$AG$5)</f>
        <v>0</v>
      </c>
      <c r="AH359" t="str">
        <f t="shared" si="32"/>
        <v/>
      </c>
      <c r="AI359" s="1">
        <f>SUMIFS(Table17[Total out of Inventory],Table17[Product Name],'POD Inventory Sum'!$O359,Table17[Product Type2],'POD Inventory Sum'!$AG$5)</f>
        <v>0</v>
      </c>
      <c r="AJ359" s="7"/>
      <c r="AK359" s="1">
        <f>SUMIFS(Table7[Quantity
 Sold],Table7[Sale - Product Name],'POD Inventory Sum'!$O359,Table7[Product Type2],'POD Inventory Sum'!$AK$5)</f>
        <v>0</v>
      </c>
      <c r="AL359" t="str">
        <f t="shared" si="33"/>
        <v/>
      </c>
      <c r="AM359" s="1">
        <f>SUMIFS(Table7[Total 
Paid],Table7[Sale - Product Name],'POD Inventory Sum'!$O359,Table7[Product Type2],'POD Inventory Sum'!$AK$5)</f>
        <v>0</v>
      </c>
    </row>
    <row r="360" spans="15:39" x14ac:dyDescent="0.25">
      <c r="O360" s="50"/>
      <c r="P360" s="7"/>
      <c r="Q360" s="30">
        <f>SUMIFS(Table1913[Quantity],Table1913[Product Name],'POD Inventory Sum'!$O360)</f>
        <v>0</v>
      </c>
      <c r="S360" s="1">
        <f>SUMIFS(Table1913[Total Cost],Table1913[Product Name],'POD Inventory Sum'!$O360)</f>
        <v>0</v>
      </c>
      <c r="T360" s="7"/>
      <c r="U360" s="1">
        <f>SUMIFS(Table1913[Quantity Purchased],Table1913[Product Name],'POD Inventory Sum'!$O360)</f>
        <v>0</v>
      </c>
      <c r="W360" s="1">
        <f>SUMIFS(Table1913[Total Purchase
Cost],Table1913[Product Name],'POD Inventory Sum'!$O360)</f>
        <v>0</v>
      </c>
      <c r="X360" s="7"/>
      <c r="Y360" s="61">
        <f t="shared" si="30"/>
        <v>0</v>
      </c>
      <c r="AA360" s="61">
        <f t="shared" si="31"/>
        <v>0</v>
      </c>
      <c r="AB360" s="7"/>
      <c r="AC360" s="1">
        <f>SUMIFS(Table7[Quantity of 
Product Sold],Table7[Sale - Product Name],'POD Inventory Sum'!$O360,Table7[Product Type2],'POD Inventory Sum'!$AC$5)</f>
        <v>0</v>
      </c>
      <c r="AE360" s="1">
        <f>SUMIFS(Table7[Total Cost of
Goods Sold],Table7[Sale - Product Name],'POD Inventory Sum'!$O360,Table7[Product Type2],'POD Inventory Sum'!$AC$5)</f>
        <v>0</v>
      </c>
      <c r="AF360" s="7"/>
      <c r="AG360" s="1">
        <f>SUMIFS(Table17[Quantity2],Table17[Product Name],'POD Inventory Sum'!$O360,Table17[Product Type2],'POD Inventory Sum'!$AG$5)</f>
        <v>0</v>
      </c>
      <c r="AH360" t="str">
        <f t="shared" si="32"/>
        <v/>
      </c>
      <c r="AI360" s="1">
        <f>SUMIFS(Table17[Total out of Inventory],Table17[Product Name],'POD Inventory Sum'!$O360,Table17[Product Type2],'POD Inventory Sum'!$AG$5)</f>
        <v>0</v>
      </c>
      <c r="AJ360" s="7"/>
      <c r="AK360" s="1">
        <f>SUMIFS(Table7[Quantity
 Sold],Table7[Sale - Product Name],'POD Inventory Sum'!$O360,Table7[Product Type2],'POD Inventory Sum'!$AK$5)</f>
        <v>0</v>
      </c>
      <c r="AL360" t="str">
        <f t="shared" si="33"/>
        <v/>
      </c>
      <c r="AM360" s="1">
        <f>SUMIFS(Table7[Total 
Paid],Table7[Sale - Product Name],'POD Inventory Sum'!$O360,Table7[Product Type2],'POD Inventory Sum'!$AK$5)</f>
        <v>0</v>
      </c>
    </row>
    <row r="361" spans="15:39" x14ac:dyDescent="0.25">
      <c r="O361" s="50"/>
      <c r="P361" s="7"/>
      <c r="Q361" s="30">
        <f>SUMIFS(Table1913[Quantity],Table1913[Product Name],'POD Inventory Sum'!$O361)</f>
        <v>0</v>
      </c>
      <c r="S361" s="1">
        <f>SUMIFS(Table1913[Total Cost],Table1913[Product Name],'POD Inventory Sum'!$O361)</f>
        <v>0</v>
      </c>
      <c r="T361" s="7"/>
      <c r="U361" s="1">
        <f>SUMIFS(Table1913[Quantity Purchased],Table1913[Product Name],'POD Inventory Sum'!$O361)</f>
        <v>0</v>
      </c>
      <c r="W361" s="1">
        <f>SUMIFS(Table1913[Total Purchase
Cost],Table1913[Product Name],'POD Inventory Sum'!$O361)</f>
        <v>0</v>
      </c>
      <c r="X361" s="7"/>
      <c r="Y361" s="61">
        <f t="shared" si="30"/>
        <v>0</v>
      </c>
      <c r="AA361" s="61">
        <f t="shared" si="31"/>
        <v>0</v>
      </c>
      <c r="AB361" s="7"/>
      <c r="AC361" s="1">
        <f>SUMIFS(Table7[Quantity of 
Product Sold],Table7[Sale - Product Name],'POD Inventory Sum'!$O361,Table7[Product Type2],'POD Inventory Sum'!$AC$5)</f>
        <v>0</v>
      </c>
      <c r="AE361" s="1">
        <f>SUMIFS(Table7[Total Cost of
Goods Sold],Table7[Sale - Product Name],'POD Inventory Sum'!$O361,Table7[Product Type2],'POD Inventory Sum'!$AC$5)</f>
        <v>0</v>
      </c>
      <c r="AF361" s="7"/>
      <c r="AG361" s="1">
        <f>SUMIFS(Table17[Quantity2],Table17[Product Name],'POD Inventory Sum'!$O361,Table17[Product Type2],'POD Inventory Sum'!$AG$5)</f>
        <v>0</v>
      </c>
      <c r="AH361" t="str">
        <f t="shared" si="32"/>
        <v/>
      </c>
      <c r="AI361" s="1">
        <f>SUMIFS(Table17[Total out of Inventory],Table17[Product Name],'POD Inventory Sum'!$O361,Table17[Product Type2],'POD Inventory Sum'!$AG$5)</f>
        <v>0</v>
      </c>
      <c r="AJ361" s="7"/>
      <c r="AK361" s="1">
        <f>SUMIFS(Table7[Quantity
 Sold],Table7[Sale - Product Name],'POD Inventory Sum'!$O361,Table7[Product Type2],'POD Inventory Sum'!$AK$5)</f>
        <v>0</v>
      </c>
      <c r="AL361" t="str">
        <f t="shared" si="33"/>
        <v/>
      </c>
      <c r="AM361" s="1">
        <f>SUMIFS(Table7[Total 
Paid],Table7[Sale - Product Name],'POD Inventory Sum'!$O361,Table7[Product Type2],'POD Inventory Sum'!$AK$5)</f>
        <v>0</v>
      </c>
    </row>
    <row r="362" spans="15:39" x14ac:dyDescent="0.25">
      <c r="O362" s="50"/>
      <c r="P362" s="7"/>
      <c r="Q362" s="30">
        <f>SUMIFS(Table1913[Quantity],Table1913[Product Name],'POD Inventory Sum'!$O362)</f>
        <v>0</v>
      </c>
      <c r="S362" s="1">
        <f>SUMIFS(Table1913[Total Cost],Table1913[Product Name],'POD Inventory Sum'!$O362)</f>
        <v>0</v>
      </c>
      <c r="T362" s="7"/>
      <c r="U362" s="1">
        <f>SUMIFS(Table1913[Quantity Purchased],Table1913[Product Name],'POD Inventory Sum'!$O362)</f>
        <v>0</v>
      </c>
      <c r="W362" s="1">
        <f>SUMIFS(Table1913[Total Purchase
Cost],Table1913[Product Name],'POD Inventory Sum'!$O362)</f>
        <v>0</v>
      </c>
      <c r="X362" s="7"/>
      <c r="Y362" s="61">
        <f t="shared" si="30"/>
        <v>0</v>
      </c>
      <c r="AA362" s="61">
        <f t="shared" si="31"/>
        <v>0</v>
      </c>
      <c r="AB362" s="7"/>
      <c r="AC362" s="1">
        <f>SUMIFS(Table7[Quantity of 
Product Sold],Table7[Sale - Product Name],'POD Inventory Sum'!$O362,Table7[Product Type2],'POD Inventory Sum'!$AC$5)</f>
        <v>0</v>
      </c>
      <c r="AE362" s="1">
        <f>SUMIFS(Table7[Total Cost of
Goods Sold],Table7[Sale - Product Name],'POD Inventory Sum'!$O362,Table7[Product Type2],'POD Inventory Sum'!$AC$5)</f>
        <v>0</v>
      </c>
      <c r="AF362" s="7"/>
      <c r="AG362" s="1">
        <f>SUMIFS(Table17[Quantity2],Table17[Product Name],'POD Inventory Sum'!$O362,Table17[Product Type2],'POD Inventory Sum'!$AG$5)</f>
        <v>0</v>
      </c>
      <c r="AH362" t="str">
        <f t="shared" si="32"/>
        <v/>
      </c>
      <c r="AI362" s="1">
        <f>SUMIFS(Table17[Total out of Inventory],Table17[Product Name],'POD Inventory Sum'!$O362,Table17[Product Type2],'POD Inventory Sum'!$AG$5)</f>
        <v>0</v>
      </c>
      <c r="AJ362" s="7"/>
      <c r="AK362" s="1">
        <f>SUMIFS(Table7[Quantity
 Sold],Table7[Sale - Product Name],'POD Inventory Sum'!$O362,Table7[Product Type2],'POD Inventory Sum'!$AK$5)</f>
        <v>0</v>
      </c>
      <c r="AL362" t="str">
        <f t="shared" si="33"/>
        <v/>
      </c>
      <c r="AM362" s="1">
        <f>SUMIFS(Table7[Total 
Paid],Table7[Sale - Product Name],'POD Inventory Sum'!$O362,Table7[Product Type2],'POD Inventory Sum'!$AK$5)</f>
        <v>0</v>
      </c>
    </row>
    <row r="363" spans="15:39" x14ac:dyDescent="0.25">
      <c r="O363" s="50"/>
      <c r="P363" s="7"/>
      <c r="Q363" s="30">
        <f>SUMIFS(Table1913[Quantity],Table1913[Product Name],'POD Inventory Sum'!$O363)</f>
        <v>0</v>
      </c>
      <c r="S363" s="1">
        <f>SUMIFS(Table1913[Total Cost],Table1913[Product Name],'POD Inventory Sum'!$O363)</f>
        <v>0</v>
      </c>
      <c r="T363" s="7"/>
      <c r="U363" s="1">
        <f>SUMIFS(Table1913[Quantity Purchased],Table1913[Product Name],'POD Inventory Sum'!$O363)</f>
        <v>0</v>
      </c>
      <c r="W363" s="1">
        <f>SUMIFS(Table1913[Total Purchase
Cost],Table1913[Product Name],'POD Inventory Sum'!$O363)</f>
        <v>0</v>
      </c>
      <c r="X363" s="7"/>
      <c r="Y363" s="61">
        <f t="shared" si="30"/>
        <v>0</v>
      </c>
      <c r="AA363" s="61">
        <f t="shared" si="31"/>
        <v>0</v>
      </c>
      <c r="AB363" s="7"/>
      <c r="AC363" s="1">
        <f>SUMIFS(Table7[Quantity of 
Product Sold],Table7[Sale - Product Name],'POD Inventory Sum'!$O363,Table7[Product Type2],'POD Inventory Sum'!$AC$5)</f>
        <v>0</v>
      </c>
      <c r="AE363" s="1">
        <f>SUMIFS(Table7[Total Cost of
Goods Sold],Table7[Sale - Product Name],'POD Inventory Sum'!$O363,Table7[Product Type2],'POD Inventory Sum'!$AC$5)</f>
        <v>0</v>
      </c>
      <c r="AF363" s="7"/>
      <c r="AG363" s="1">
        <f>SUMIFS(Table17[Quantity2],Table17[Product Name],'POD Inventory Sum'!$O363,Table17[Product Type2],'POD Inventory Sum'!$AG$5)</f>
        <v>0</v>
      </c>
      <c r="AH363" t="str">
        <f t="shared" si="32"/>
        <v/>
      </c>
      <c r="AI363" s="1">
        <f>SUMIFS(Table17[Total out of Inventory],Table17[Product Name],'POD Inventory Sum'!$O363,Table17[Product Type2],'POD Inventory Sum'!$AG$5)</f>
        <v>0</v>
      </c>
      <c r="AJ363" s="7"/>
      <c r="AK363" s="1">
        <f>SUMIFS(Table7[Quantity
 Sold],Table7[Sale - Product Name],'POD Inventory Sum'!$O363,Table7[Product Type2],'POD Inventory Sum'!$AK$5)</f>
        <v>0</v>
      </c>
      <c r="AL363" t="str">
        <f t="shared" si="33"/>
        <v/>
      </c>
      <c r="AM363" s="1">
        <f>SUMIFS(Table7[Total 
Paid],Table7[Sale - Product Name],'POD Inventory Sum'!$O363,Table7[Product Type2],'POD Inventory Sum'!$AK$5)</f>
        <v>0</v>
      </c>
    </row>
    <row r="364" spans="15:39" x14ac:dyDescent="0.25">
      <c r="O364" s="50"/>
      <c r="P364" s="7"/>
      <c r="Q364" s="30">
        <f>SUMIFS(Table1913[Quantity],Table1913[Product Name],'POD Inventory Sum'!$O364)</f>
        <v>0</v>
      </c>
      <c r="S364" s="1">
        <f>SUMIFS(Table1913[Total Cost],Table1913[Product Name],'POD Inventory Sum'!$O364)</f>
        <v>0</v>
      </c>
      <c r="T364" s="7"/>
      <c r="U364" s="1">
        <f>SUMIFS(Table1913[Quantity Purchased],Table1913[Product Name],'POD Inventory Sum'!$O364)</f>
        <v>0</v>
      </c>
      <c r="W364" s="1">
        <f>SUMIFS(Table1913[Total Purchase
Cost],Table1913[Product Name],'POD Inventory Sum'!$O364)</f>
        <v>0</v>
      </c>
      <c r="X364" s="7"/>
      <c r="Y364" s="61">
        <f t="shared" si="30"/>
        <v>0</v>
      </c>
      <c r="AA364" s="61">
        <f t="shared" si="31"/>
        <v>0</v>
      </c>
      <c r="AB364" s="7"/>
      <c r="AC364" s="1">
        <f>SUMIFS(Table7[Quantity of 
Product Sold],Table7[Sale - Product Name],'POD Inventory Sum'!$O364,Table7[Product Type2],'POD Inventory Sum'!$AC$5)</f>
        <v>0</v>
      </c>
      <c r="AE364" s="1">
        <f>SUMIFS(Table7[Total Cost of
Goods Sold],Table7[Sale - Product Name],'POD Inventory Sum'!$O364,Table7[Product Type2],'POD Inventory Sum'!$AC$5)</f>
        <v>0</v>
      </c>
      <c r="AF364" s="7"/>
      <c r="AG364" s="1">
        <f>SUMIFS(Table17[Quantity2],Table17[Product Name],'POD Inventory Sum'!$O364,Table17[Product Type2],'POD Inventory Sum'!$AG$5)</f>
        <v>0</v>
      </c>
      <c r="AH364" t="str">
        <f t="shared" si="32"/>
        <v/>
      </c>
      <c r="AI364" s="1">
        <f>SUMIFS(Table17[Total out of Inventory],Table17[Product Name],'POD Inventory Sum'!$O364,Table17[Product Type2],'POD Inventory Sum'!$AG$5)</f>
        <v>0</v>
      </c>
      <c r="AJ364" s="7"/>
      <c r="AK364" s="1">
        <f>SUMIFS(Table7[Quantity
 Sold],Table7[Sale - Product Name],'POD Inventory Sum'!$O364,Table7[Product Type2],'POD Inventory Sum'!$AK$5)</f>
        <v>0</v>
      </c>
      <c r="AL364" t="str">
        <f t="shared" si="33"/>
        <v/>
      </c>
      <c r="AM364" s="1">
        <f>SUMIFS(Table7[Total 
Paid],Table7[Sale - Product Name],'POD Inventory Sum'!$O364,Table7[Product Type2],'POD Inventory Sum'!$AK$5)</f>
        <v>0</v>
      </c>
    </row>
    <row r="365" spans="15:39" x14ac:dyDescent="0.25">
      <c r="O365" s="50"/>
      <c r="P365" s="7"/>
      <c r="Q365" s="30">
        <f>SUMIFS(Table1913[Quantity],Table1913[Product Name],'POD Inventory Sum'!$O365)</f>
        <v>0</v>
      </c>
      <c r="S365" s="1">
        <f>SUMIFS(Table1913[Total Cost],Table1913[Product Name],'POD Inventory Sum'!$O365)</f>
        <v>0</v>
      </c>
      <c r="T365" s="7"/>
      <c r="U365" s="1">
        <f>SUMIFS(Table1913[Quantity Purchased],Table1913[Product Name],'POD Inventory Sum'!$O365)</f>
        <v>0</v>
      </c>
      <c r="W365" s="1">
        <f>SUMIFS(Table1913[Total Purchase
Cost],Table1913[Product Name],'POD Inventory Sum'!$O365)</f>
        <v>0</v>
      </c>
      <c r="X365" s="7"/>
      <c r="Y365" s="61">
        <f t="shared" si="30"/>
        <v>0</v>
      </c>
      <c r="AA365" s="61">
        <f t="shared" si="31"/>
        <v>0</v>
      </c>
      <c r="AB365" s="7"/>
      <c r="AC365" s="1">
        <f>SUMIFS(Table7[Quantity of 
Product Sold],Table7[Sale - Product Name],'POD Inventory Sum'!$O365,Table7[Product Type2],'POD Inventory Sum'!$AC$5)</f>
        <v>0</v>
      </c>
      <c r="AE365" s="1">
        <f>SUMIFS(Table7[Total Cost of
Goods Sold],Table7[Sale - Product Name],'POD Inventory Sum'!$O365,Table7[Product Type2],'POD Inventory Sum'!$AC$5)</f>
        <v>0</v>
      </c>
      <c r="AF365" s="7"/>
      <c r="AG365" s="1">
        <f>SUMIFS(Table17[Quantity2],Table17[Product Name],'POD Inventory Sum'!$O365,Table17[Product Type2],'POD Inventory Sum'!$AG$5)</f>
        <v>0</v>
      </c>
      <c r="AH365" t="str">
        <f t="shared" si="32"/>
        <v/>
      </c>
      <c r="AI365" s="1">
        <f>SUMIFS(Table17[Total out of Inventory],Table17[Product Name],'POD Inventory Sum'!$O365,Table17[Product Type2],'POD Inventory Sum'!$AG$5)</f>
        <v>0</v>
      </c>
      <c r="AJ365" s="7"/>
      <c r="AK365" s="1">
        <f>SUMIFS(Table7[Quantity
 Sold],Table7[Sale - Product Name],'POD Inventory Sum'!$O365,Table7[Product Type2],'POD Inventory Sum'!$AK$5)</f>
        <v>0</v>
      </c>
      <c r="AL365" t="str">
        <f t="shared" si="33"/>
        <v/>
      </c>
      <c r="AM365" s="1">
        <f>SUMIFS(Table7[Total 
Paid],Table7[Sale - Product Name],'POD Inventory Sum'!$O365,Table7[Product Type2],'POD Inventory Sum'!$AK$5)</f>
        <v>0</v>
      </c>
    </row>
    <row r="366" spans="15:39" x14ac:dyDescent="0.25">
      <c r="O366" s="50"/>
      <c r="P366" s="7"/>
      <c r="Q366" s="30">
        <f>SUMIFS(Table1913[Quantity],Table1913[Product Name],'POD Inventory Sum'!$O366)</f>
        <v>0</v>
      </c>
      <c r="S366" s="1">
        <f>SUMIFS(Table1913[Total Cost],Table1913[Product Name],'POD Inventory Sum'!$O366)</f>
        <v>0</v>
      </c>
      <c r="T366" s="7"/>
      <c r="U366" s="1">
        <f>SUMIFS(Table1913[Quantity Purchased],Table1913[Product Name],'POD Inventory Sum'!$O366)</f>
        <v>0</v>
      </c>
      <c r="W366" s="1">
        <f>SUMIFS(Table1913[Total Purchase
Cost],Table1913[Product Name],'POD Inventory Sum'!$O366)</f>
        <v>0</v>
      </c>
      <c r="X366" s="7"/>
      <c r="Y366" s="61">
        <f t="shared" si="30"/>
        <v>0</v>
      </c>
      <c r="AA366" s="61">
        <f t="shared" si="31"/>
        <v>0</v>
      </c>
      <c r="AB366" s="7"/>
      <c r="AC366" s="1">
        <f>SUMIFS(Table7[Quantity of 
Product Sold],Table7[Sale - Product Name],'POD Inventory Sum'!$O366,Table7[Product Type2],'POD Inventory Sum'!$AC$5)</f>
        <v>0</v>
      </c>
      <c r="AE366" s="1">
        <f>SUMIFS(Table7[Total Cost of
Goods Sold],Table7[Sale - Product Name],'POD Inventory Sum'!$O366,Table7[Product Type2],'POD Inventory Sum'!$AC$5)</f>
        <v>0</v>
      </c>
      <c r="AF366" s="7"/>
      <c r="AG366" s="1">
        <f>SUMIFS(Table17[Quantity2],Table17[Product Name],'POD Inventory Sum'!$O366,Table17[Product Type2],'POD Inventory Sum'!$AG$5)</f>
        <v>0</v>
      </c>
      <c r="AH366" t="str">
        <f t="shared" si="32"/>
        <v/>
      </c>
      <c r="AI366" s="1">
        <f>SUMIFS(Table17[Total out of Inventory],Table17[Product Name],'POD Inventory Sum'!$O366,Table17[Product Type2],'POD Inventory Sum'!$AG$5)</f>
        <v>0</v>
      </c>
      <c r="AJ366" s="7"/>
      <c r="AK366" s="1">
        <f>SUMIFS(Table7[Quantity
 Sold],Table7[Sale - Product Name],'POD Inventory Sum'!$O366,Table7[Product Type2],'POD Inventory Sum'!$AK$5)</f>
        <v>0</v>
      </c>
      <c r="AL366" t="str">
        <f t="shared" si="33"/>
        <v/>
      </c>
      <c r="AM366" s="1">
        <f>SUMIFS(Table7[Total 
Paid],Table7[Sale - Product Name],'POD Inventory Sum'!$O366,Table7[Product Type2],'POD Inventory Sum'!$AK$5)</f>
        <v>0</v>
      </c>
    </row>
    <row r="367" spans="15:39" x14ac:dyDescent="0.25">
      <c r="O367" s="50"/>
      <c r="P367" s="7"/>
      <c r="Q367" s="30">
        <f>SUMIFS(Table1913[Quantity],Table1913[Product Name],'POD Inventory Sum'!$O367)</f>
        <v>0</v>
      </c>
      <c r="S367" s="1">
        <f>SUMIFS(Table1913[Total Cost],Table1913[Product Name],'POD Inventory Sum'!$O367)</f>
        <v>0</v>
      </c>
      <c r="T367" s="7"/>
      <c r="U367" s="1">
        <f>SUMIFS(Table1913[Quantity Purchased],Table1913[Product Name],'POD Inventory Sum'!$O367)</f>
        <v>0</v>
      </c>
      <c r="W367" s="1">
        <f>SUMIFS(Table1913[Total Purchase
Cost],Table1913[Product Name],'POD Inventory Sum'!$O367)</f>
        <v>0</v>
      </c>
      <c r="X367" s="7"/>
      <c r="Y367" s="61">
        <f t="shared" si="30"/>
        <v>0</v>
      </c>
      <c r="AA367" s="61">
        <f t="shared" si="31"/>
        <v>0</v>
      </c>
      <c r="AB367" s="7"/>
      <c r="AC367" s="1">
        <f>SUMIFS(Table7[Quantity of 
Product Sold],Table7[Sale - Product Name],'POD Inventory Sum'!$O367,Table7[Product Type2],'POD Inventory Sum'!$AC$5)</f>
        <v>0</v>
      </c>
      <c r="AE367" s="1">
        <f>SUMIFS(Table7[Total Cost of
Goods Sold],Table7[Sale - Product Name],'POD Inventory Sum'!$O367,Table7[Product Type2],'POD Inventory Sum'!$AC$5)</f>
        <v>0</v>
      </c>
      <c r="AF367" s="7"/>
      <c r="AG367" s="1">
        <f>SUMIFS(Table17[Quantity2],Table17[Product Name],'POD Inventory Sum'!$O367,Table17[Product Type2],'POD Inventory Sum'!$AG$5)</f>
        <v>0</v>
      </c>
      <c r="AH367" t="str">
        <f t="shared" si="32"/>
        <v/>
      </c>
      <c r="AI367" s="1">
        <f>SUMIFS(Table17[Total out of Inventory],Table17[Product Name],'POD Inventory Sum'!$O367,Table17[Product Type2],'POD Inventory Sum'!$AG$5)</f>
        <v>0</v>
      </c>
      <c r="AJ367" s="7"/>
      <c r="AK367" s="1">
        <f>SUMIFS(Table7[Quantity
 Sold],Table7[Sale - Product Name],'POD Inventory Sum'!$O367,Table7[Product Type2],'POD Inventory Sum'!$AK$5)</f>
        <v>0</v>
      </c>
      <c r="AL367" t="str">
        <f t="shared" si="33"/>
        <v/>
      </c>
      <c r="AM367" s="1">
        <f>SUMIFS(Table7[Total 
Paid],Table7[Sale - Product Name],'POD Inventory Sum'!$O367,Table7[Product Type2],'POD Inventory Sum'!$AK$5)</f>
        <v>0</v>
      </c>
    </row>
    <row r="368" spans="15:39" x14ac:dyDescent="0.25">
      <c r="O368" s="50"/>
      <c r="P368" s="7"/>
      <c r="Q368" s="30">
        <f>SUMIFS(Table1913[Quantity],Table1913[Product Name],'POD Inventory Sum'!$O368)</f>
        <v>0</v>
      </c>
      <c r="S368" s="1">
        <f>SUMIFS(Table1913[Total Cost],Table1913[Product Name],'POD Inventory Sum'!$O368)</f>
        <v>0</v>
      </c>
      <c r="T368" s="7"/>
      <c r="U368" s="1">
        <f>SUMIFS(Table1913[Quantity Purchased],Table1913[Product Name],'POD Inventory Sum'!$O368)</f>
        <v>0</v>
      </c>
      <c r="W368" s="1">
        <f>SUMIFS(Table1913[Total Purchase
Cost],Table1913[Product Name],'POD Inventory Sum'!$O368)</f>
        <v>0</v>
      </c>
      <c r="X368" s="7"/>
      <c r="Y368" s="61">
        <f t="shared" si="30"/>
        <v>0</v>
      </c>
      <c r="AA368" s="61">
        <f t="shared" si="31"/>
        <v>0</v>
      </c>
      <c r="AB368" s="7"/>
      <c r="AC368" s="1">
        <f>SUMIFS(Table7[Quantity of 
Product Sold],Table7[Sale - Product Name],'POD Inventory Sum'!$O368,Table7[Product Type2],'POD Inventory Sum'!$AC$5)</f>
        <v>0</v>
      </c>
      <c r="AE368" s="1">
        <f>SUMIFS(Table7[Total Cost of
Goods Sold],Table7[Sale - Product Name],'POD Inventory Sum'!$O368,Table7[Product Type2],'POD Inventory Sum'!$AC$5)</f>
        <v>0</v>
      </c>
      <c r="AF368" s="7"/>
      <c r="AG368" s="1">
        <f>SUMIFS(Table17[Quantity2],Table17[Product Name],'POD Inventory Sum'!$O368,Table17[Product Type2],'POD Inventory Sum'!$AG$5)</f>
        <v>0</v>
      </c>
      <c r="AH368" t="str">
        <f t="shared" si="32"/>
        <v/>
      </c>
      <c r="AI368" s="1">
        <f>SUMIFS(Table17[Total out of Inventory],Table17[Product Name],'POD Inventory Sum'!$O368,Table17[Product Type2],'POD Inventory Sum'!$AG$5)</f>
        <v>0</v>
      </c>
      <c r="AJ368" s="7"/>
      <c r="AK368" s="1">
        <f>SUMIFS(Table7[Quantity
 Sold],Table7[Sale - Product Name],'POD Inventory Sum'!$O368,Table7[Product Type2],'POD Inventory Sum'!$AK$5)</f>
        <v>0</v>
      </c>
      <c r="AL368" t="str">
        <f t="shared" si="33"/>
        <v/>
      </c>
      <c r="AM368" s="1">
        <f>SUMIFS(Table7[Total 
Paid],Table7[Sale - Product Name],'POD Inventory Sum'!$O368,Table7[Product Type2],'POD Inventory Sum'!$AK$5)</f>
        <v>0</v>
      </c>
    </row>
    <row r="369" spans="15:39" x14ac:dyDescent="0.25">
      <c r="O369" s="50"/>
      <c r="P369" s="7"/>
      <c r="Q369" s="30">
        <f>SUMIFS(Table1913[Quantity],Table1913[Product Name],'POD Inventory Sum'!$O369)</f>
        <v>0</v>
      </c>
      <c r="S369" s="1">
        <f>SUMIFS(Table1913[Total Cost],Table1913[Product Name],'POD Inventory Sum'!$O369)</f>
        <v>0</v>
      </c>
      <c r="T369" s="7"/>
      <c r="U369" s="1">
        <f>SUMIFS(Table1913[Quantity Purchased],Table1913[Product Name],'POD Inventory Sum'!$O369)</f>
        <v>0</v>
      </c>
      <c r="W369" s="1">
        <f>SUMIFS(Table1913[Total Purchase
Cost],Table1913[Product Name],'POD Inventory Sum'!$O369)</f>
        <v>0</v>
      </c>
      <c r="X369" s="7"/>
      <c r="Y369" s="61">
        <f t="shared" si="30"/>
        <v>0</v>
      </c>
      <c r="AA369" s="61">
        <f t="shared" si="31"/>
        <v>0</v>
      </c>
      <c r="AB369" s="7"/>
      <c r="AC369" s="1">
        <f>SUMIFS(Table7[Quantity of 
Product Sold],Table7[Sale - Product Name],'POD Inventory Sum'!$O369,Table7[Product Type2],'POD Inventory Sum'!$AC$5)</f>
        <v>0</v>
      </c>
      <c r="AE369" s="1">
        <f>SUMIFS(Table7[Total Cost of
Goods Sold],Table7[Sale - Product Name],'POD Inventory Sum'!$O369,Table7[Product Type2],'POD Inventory Sum'!$AC$5)</f>
        <v>0</v>
      </c>
      <c r="AF369" s="7"/>
      <c r="AG369" s="1">
        <f>SUMIFS(Table17[Quantity2],Table17[Product Name],'POD Inventory Sum'!$O369,Table17[Product Type2],'POD Inventory Sum'!$AG$5)</f>
        <v>0</v>
      </c>
      <c r="AH369" t="str">
        <f t="shared" si="32"/>
        <v/>
      </c>
      <c r="AI369" s="1">
        <f>SUMIFS(Table17[Total out of Inventory],Table17[Product Name],'POD Inventory Sum'!$O369,Table17[Product Type2],'POD Inventory Sum'!$AG$5)</f>
        <v>0</v>
      </c>
      <c r="AJ369" s="7"/>
      <c r="AK369" s="1">
        <f>SUMIFS(Table7[Quantity
 Sold],Table7[Sale - Product Name],'POD Inventory Sum'!$O369,Table7[Product Type2],'POD Inventory Sum'!$AK$5)</f>
        <v>0</v>
      </c>
      <c r="AL369" t="str">
        <f t="shared" si="33"/>
        <v/>
      </c>
      <c r="AM369" s="1">
        <f>SUMIFS(Table7[Total 
Paid],Table7[Sale - Product Name],'POD Inventory Sum'!$O369,Table7[Product Type2],'POD Inventory Sum'!$AK$5)</f>
        <v>0</v>
      </c>
    </row>
    <row r="370" spans="15:39" x14ac:dyDescent="0.25">
      <c r="O370" s="50"/>
      <c r="P370" s="7"/>
      <c r="Q370" s="30">
        <f>SUMIFS(Table1913[Quantity],Table1913[Product Name],'POD Inventory Sum'!$O370)</f>
        <v>0</v>
      </c>
      <c r="S370" s="1">
        <f>SUMIFS(Table1913[Total Cost],Table1913[Product Name],'POD Inventory Sum'!$O370)</f>
        <v>0</v>
      </c>
      <c r="T370" s="7"/>
      <c r="U370" s="1">
        <f>SUMIFS(Table1913[Quantity Purchased],Table1913[Product Name],'POD Inventory Sum'!$O370)</f>
        <v>0</v>
      </c>
      <c r="W370" s="1">
        <f>SUMIFS(Table1913[Total Purchase
Cost],Table1913[Product Name],'POD Inventory Sum'!$O370)</f>
        <v>0</v>
      </c>
      <c r="X370" s="7"/>
      <c r="Y370" s="61">
        <f t="shared" si="30"/>
        <v>0</v>
      </c>
      <c r="AA370" s="61">
        <f t="shared" si="31"/>
        <v>0</v>
      </c>
      <c r="AB370" s="7"/>
      <c r="AC370" s="1">
        <f>SUMIFS(Table7[Quantity of 
Product Sold],Table7[Sale - Product Name],'POD Inventory Sum'!$O370,Table7[Product Type2],'POD Inventory Sum'!$AC$5)</f>
        <v>0</v>
      </c>
      <c r="AE370" s="1">
        <f>SUMIFS(Table7[Total Cost of
Goods Sold],Table7[Sale - Product Name],'POD Inventory Sum'!$O370,Table7[Product Type2],'POD Inventory Sum'!$AC$5)</f>
        <v>0</v>
      </c>
      <c r="AF370" s="7"/>
      <c r="AG370" s="1">
        <f>SUMIFS(Table17[Quantity2],Table17[Product Name],'POD Inventory Sum'!$O370,Table17[Product Type2],'POD Inventory Sum'!$AG$5)</f>
        <v>0</v>
      </c>
      <c r="AH370" t="str">
        <f t="shared" si="32"/>
        <v/>
      </c>
      <c r="AI370" s="1">
        <f>SUMIFS(Table17[Total out of Inventory],Table17[Product Name],'POD Inventory Sum'!$O370,Table17[Product Type2],'POD Inventory Sum'!$AG$5)</f>
        <v>0</v>
      </c>
      <c r="AJ370" s="7"/>
      <c r="AK370" s="1">
        <f>SUMIFS(Table7[Quantity
 Sold],Table7[Sale - Product Name],'POD Inventory Sum'!$O370,Table7[Product Type2],'POD Inventory Sum'!$AK$5)</f>
        <v>0</v>
      </c>
      <c r="AL370" t="str">
        <f t="shared" si="33"/>
        <v/>
      </c>
      <c r="AM370" s="1">
        <f>SUMIFS(Table7[Total 
Paid],Table7[Sale - Product Name],'POD Inventory Sum'!$O370,Table7[Product Type2],'POD Inventory Sum'!$AK$5)</f>
        <v>0</v>
      </c>
    </row>
    <row r="371" spans="15:39" x14ac:dyDescent="0.25">
      <c r="O371" s="50"/>
      <c r="P371" s="7"/>
      <c r="Q371" s="30">
        <f>SUMIFS(Table1913[Quantity],Table1913[Product Name],'POD Inventory Sum'!$O371)</f>
        <v>0</v>
      </c>
      <c r="S371" s="1">
        <f>SUMIFS(Table1913[Total Cost],Table1913[Product Name],'POD Inventory Sum'!$O371)</f>
        <v>0</v>
      </c>
      <c r="T371" s="7"/>
      <c r="U371" s="1">
        <f>SUMIFS(Table1913[Quantity Purchased],Table1913[Product Name],'POD Inventory Sum'!$O371)</f>
        <v>0</v>
      </c>
      <c r="W371" s="1">
        <f>SUMIFS(Table1913[Total Purchase
Cost],Table1913[Product Name],'POD Inventory Sum'!$O371)</f>
        <v>0</v>
      </c>
      <c r="X371" s="7"/>
      <c r="Y371" s="61">
        <f t="shared" si="30"/>
        <v>0</v>
      </c>
      <c r="AA371" s="61">
        <f t="shared" si="31"/>
        <v>0</v>
      </c>
      <c r="AB371" s="7"/>
      <c r="AC371" s="1">
        <f>SUMIFS(Table7[Quantity of 
Product Sold],Table7[Sale - Product Name],'POD Inventory Sum'!$O371,Table7[Product Type2],'POD Inventory Sum'!$AC$5)</f>
        <v>0</v>
      </c>
      <c r="AE371" s="1">
        <f>SUMIFS(Table7[Total Cost of
Goods Sold],Table7[Sale - Product Name],'POD Inventory Sum'!$O371,Table7[Product Type2],'POD Inventory Sum'!$AC$5)</f>
        <v>0</v>
      </c>
      <c r="AF371" s="7"/>
      <c r="AG371" s="1">
        <f>SUMIFS(Table17[Quantity2],Table17[Product Name],'POD Inventory Sum'!$O371,Table17[Product Type2],'POD Inventory Sum'!$AG$5)</f>
        <v>0</v>
      </c>
      <c r="AH371" t="str">
        <f t="shared" si="32"/>
        <v/>
      </c>
      <c r="AI371" s="1">
        <f>SUMIFS(Table17[Total out of Inventory],Table17[Product Name],'POD Inventory Sum'!$O371,Table17[Product Type2],'POD Inventory Sum'!$AG$5)</f>
        <v>0</v>
      </c>
      <c r="AJ371" s="7"/>
      <c r="AK371" s="1">
        <f>SUMIFS(Table7[Quantity
 Sold],Table7[Sale - Product Name],'POD Inventory Sum'!$O371,Table7[Product Type2],'POD Inventory Sum'!$AK$5)</f>
        <v>0</v>
      </c>
      <c r="AL371" t="str">
        <f t="shared" si="33"/>
        <v/>
      </c>
      <c r="AM371" s="1">
        <f>SUMIFS(Table7[Total 
Paid],Table7[Sale - Product Name],'POD Inventory Sum'!$O371,Table7[Product Type2],'POD Inventory Sum'!$AK$5)</f>
        <v>0</v>
      </c>
    </row>
    <row r="372" spans="15:39" x14ac:dyDescent="0.25">
      <c r="O372" s="50"/>
      <c r="P372" s="7"/>
      <c r="Q372" s="30">
        <f>SUMIFS(Table1913[Quantity],Table1913[Product Name],'POD Inventory Sum'!$O372)</f>
        <v>0</v>
      </c>
      <c r="S372" s="1">
        <f>SUMIFS(Table1913[Total Cost],Table1913[Product Name],'POD Inventory Sum'!$O372)</f>
        <v>0</v>
      </c>
      <c r="T372" s="7"/>
      <c r="U372" s="1">
        <f>SUMIFS(Table1913[Quantity Purchased],Table1913[Product Name],'POD Inventory Sum'!$O372)</f>
        <v>0</v>
      </c>
      <c r="W372" s="1">
        <f>SUMIFS(Table1913[Total Purchase
Cost],Table1913[Product Name],'POD Inventory Sum'!$O372)</f>
        <v>0</v>
      </c>
      <c r="X372" s="7"/>
      <c r="Y372" s="61">
        <f t="shared" si="30"/>
        <v>0</v>
      </c>
      <c r="AA372" s="61">
        <f t="shared" si="31"/>
        <v>0</v>
      </c>
      <c r="AB372" s="7"/>
      <c r="AC372" s="1">
        <f>SUMIFS(Table7[Quantity of 
Product Sold],Table7[Sale - Product Name],'POD Inventory Sum'!$O372,Table7[Product Type2],'POD Inventory Sum'!$AC$5)</f>
        <v>0</v>
      </c>
      <c r="AE372" s="1">
        <f>SUMIFS(Table7[Total Cost of
Goods Sold],Table7[Sale - Product Name],'POD Inventory Sum'!$O372,Table7[Product Type2],'POD Inventory Sum'!$AC$5)</f>
        <v>0</v>
      </c>
      <c r="AF372" s="7"/>
      <c r="AG372" s="1">
        <f>SUMIFS(Table17[Quantity2],Table17[Product Name],'POD Inventory Sum'!$O372,Table17[Product Type2],'POD Inventory Sum'!$AG$5)</f>
        <v>0</v>
      </c>
      <c r="AH372" t="str">
        <f t="shared" si="32"/>
        <v/>
      </c>
      <c r="AI372" s="1">
        <f>SUMIFS(Table17[Total out of Inventory],Table17[Product Name],'POD Inventory Sum'!$O372,Table17[Product Type2],'POD Inventory Sum'!$AG$5)</f>
        <v>0</v>
      </c>
      <c r="AJ372" s="7"/>
      <c r="AK372" s="1">
        <f>SUMIFS(Table7[Quantity
 Sold],Table7[Sale - Product Name],'POD Inventory Sum'!$O372,Table7[Product Type2],'POD Inventory Sum'!$AK$5)</f>
        <v>0</v>
      </c>
      <c r="AL372" t="str">
        <f t="shared" si="33"/>
        <v/>
      </c>
      <c r="AM372" s="1">
        <f>SUMIFS(Table7[Total 
Paid],Table7[Sale - Product Name],'POD Inventory Sum'!$O372,Table7[Product Type2],'POD Inventory Sum'!$AK$5)</f>
        <v>0</v>
      </c>
    </row>
    <row r="373" spans="15:39" x14ac:dyDescent="0.25">
      <c r="O373" s="50"/>
      <c r="P373" s="7"/>
      <c r="Q373" s="30">
        <f>SUMIFS(Table1913[Quantity],Table1913[Product Name],'POD Inventory Sum'!$O373)</f>
        <v>0</v>
      </c>
      <c r="S373" s="1">
        <f>SUMIFS(Table1913[Total Cost],Table1913[Product Name],'POD Inventory Sum'!$O373)</f>
        <v>0</v>
      </c>
      <c r="T373" s="7"/>
      <c r="U373" s="1">
        <f>SUMIFS(Table1913[Quantity Purchased],Table1913[Product Name],'POD Inventory Sum'!$O373)</f>
        <v>0</v>
      </c>
      <c r="W373" s="1">
        <f>SUMIFS(Table1913[Total Purchase
Cost],Table1913[Product Name],'POD Inventory Sum'!$O373)</f>
        <v>0</v>
      </c>
      <c r="X373" s="7"/>
      <c r="Y373" s="61">
        <f t="shared" si="30"/>
        <v>0</v>
      </c>
      <c r="AA373" s="61">
        <f t="shared" si="31"/>
        <v>0</v>
      </c>
      <c r="AB373" s="7"/>
      <c r="AC373" s="1">
        <f>SUMIFS(Table7[Quantity of 
Product Sold],Table7[Sale - Product Name],'POD Inventory Sum'!$O373,Table7[Product Type2],'POD Inventory Sum'!$AC$5)</f>
        <v>0</v>
      </c>
      <c r="AE373" s="1">
        <f>SUMIFS(Table7[Total Cost of
Goods Sold],Table7[Sale - Product Name],'POD Inventory Sum'!$O373,Table7[Product Type2],'POD Inventory Sum'!$AC$5)</f>
        <v>0</v>
      </c>
      <c r="AF373" s="7"/>
      <c r="AG373" s="1">
        <f>SUMIFS(Table17[Quantity2],Table17[Product Name],'POD Inventory Sum'!$O373,Table17[Product Type2],'POD Inventory Sum'!$AG$5)</f>
        <v>0</v>
      </c>
      <c r="AH373" t="str">
        <f t="shared" si="32"/>
        <v/>
      </c>
      <c r="AI373" s="1">
        <f>SUMIFS(Table17[Total out of Inventory],Table17[Product Name],'POD Inventory Sum'!$O373,Table17[Product Type2],'POD Inventory Sum'!$AG$5)</f>
        <v>0</v>
      </c>
      <c r="AJ373" s="7"/>
      <c r="AK373" s="1">
        <f>SUMIFS(Table7[Quantity
 Sold],Table7[Sale - Product Name],'POD Inventory Sum'!$O373,Table7[Product Type2],'POD Inventory Sum'!$AK$5)</f>
        <v>0</v>
      </c>
      <c r="AL373" t="str">
        <f t="shared" si="33"/>
        <v/>
      </c>
      <c r="AM373" s="1">
        <f>SUMIFS(Table7[Total 
Paid],Table7[Sale - Product Name],'POD Inventory Sum'!$O373,Table7[Product Type2],'POD Inventory Sum'!$AK$5)</f>
        <v>0</v>
      </c>
    </row>
    <row r="374" spans="15:39" x14ac:dyDescent="0.25">
      <c r="O374" s="50"/>
      <c r="P374" s="7"/>
      <c r="Q374" s="30">
        <f>SUMIFS(Table1913[Quantity],Table1913[Product Name],'POD Inventory Sum'!$O374)</f>
        <v>0</v>
      </c>
      <c r="S374" s="1">
        <f>SUMIFS(Table1913[Total Cost],Table1913[Product Name],'POD Inventory Sum'!$O374)</f>
        <v>0</v>
      </c>
      <c r="T374" s="7"/>
      <c r="U374" s="1">
        <f>SUMIFS(Table1913[Quantity Purchased],Table1913[Product Name],'POD Inventory Sum'!$O374)</f>
        <v>0</v>
      </c>
      <c r="W374" s="1">
        <f>SUMIFS(Table1913[Total Purchase
Cost],Table1913[Product Name],'POD Inventory Sum'!$O374)</f>
        <v>0</v>
      </c>
      <c r="X374" s="7"/>
      <c r="Y374" s="61">
        <f t="shared" si="30"/>
        <v>0</v>
      </c>
      <c r="AA374" s="61">
        <f t="shared" si="31"/>
        <v>0</v>
      </c>
      <c r="AB374" s="7"/>
      <c r="AC374" s="1">
        <f>SUMIFS(Table7[Quantity of 
Product Sold],Table7[Sale - Product Name],'POD Inventory Sum'!$O374,Table7[Product Type2],'POD Inventory Sum'!$AC$5)</f>
        <v>0</v>
      </c>
      <c r="AE374" s="1">
        <f>SUMIFS(Table7[Total Cost of
Goods Sold],Table7[Sale - Product Name],'POD Inventory Sum'!$O374,Table7[Product Type2],'POD Inventory Sum'!$AC$5)</f>
        <v>0</v>
      </c>
      <c r="AF374" s="7"/>
      <c r="AG374" s="1">
        <f>SUMIFS(Table17[Quantity2],Table17[Product Name],'POD Inventory Sum'!$O374,Table17[Product Type2],'POD Inventory Sum'!$AG$5)</f>
        <v>0</v>
      </c>
      <c r="AH374" t="str">
        <f t="shared" si="32"/>
        <v/>
      </c>
      <c r="AI374" s="1">
        <f>SUMIFS(Table17[Total out of Inventory],Table17[Product Name],'POD Inventory Sum'!$O374,Table17[Product Type2],'POD Inventory Sum'!$AG$5)</f>
        <v>0</v>
      </c>
      <c r="AJ374" s="7"/>
      <c r="AK374" s="1">
        <f>SUMIFS(Table7[Quantity
 Sold],Table7[Sale - Product Name],'POD Inventory Sum'!$O374,Table7[Product Type2],'POD Inventory Sum'!$AK$5)</f>
        <v>0</v>
      </c>
      <c r="AL374" t="str">
        <f t="shared" si="33"/>
        <v/>
      </c>
      <c r="AM374" s="1">
        <f>SUMIFS(Table7[Total 
Paid],Table7[Sale - Product Name],'POD Inventory Sum'!$O374,Table7[Product Type2],'POD Inventory Sum'!$AK$5)</f>
        <v>0</v>
      </c>
    </row>
    <row r="375" spans="15:39" x14ac:dyDescent="0.25">
      <c r="O375" s="50"/>
      <c r="P375" s="7"/>
      <c r="Q375" s="30">
        <f>SUMIFS(Table1913[Quantity],Table1913[Product Name],'POD Inventory Sum'!$O375)</f>
        <v>0</v>
      </c>
      <c r="S375" s="1">
        <f>SUMIFS(Table1913[Total Cost],Table1913[Product Name],'POD Inventory Sum'!$O375)</f>
        <v>0</v>
      </c>
      <c r="T375" s="7"/>
      <c r="U375" s="1">
        <f>SUMIFS(Table1913[Quantity Purchased],Table1913[Product Name],'POD Inventory Sum'!$O375)</f>
        <v>0</v>
      </c>
      <c r="W375" s="1">
        <f>SUMIFS(Table1913[Total Purchase
Cost],Table1913[Product Name],'POD Inventory Sum'!$O375)</f>
        <v>0</v>
      </c>
      <c r="X375" s="7"/>
      <c r="Y375" s="61">
        <f t="shared" si="30"/>
        <v>0</v>
      </c>
      <c r="AA375" s="61">
        <f t="shared" si="31"/>
        <v>0</v>
      </c>
      <c r="AB375" s="7"/>
      <c r="AC375" s="1">
        <f>SUMIFS(Table7[Quantity of 
Product Sold],Table7[Sale - Product Name],'POD Inventory Sum'!$O375,Table7[Product Type2],'POD Inventory Sum'!$AC$5)</f>
        <v>0</v>
      </c>
      <c r="AE375" s="1">
        <f>SUMIFS(Table7[Total Cost of
Goods Sold],Table7[Sale - Product Name],'POD Inventory Sum'!$O375,Table7[Product Type2],'POD Inventory Sum'!$AC$5)</f>
        <v>0</v>
      </c>
      <c r="AF375" s="7"/>
      <c r="AG375" s="1">
        <f>SUMIFS(Table17[Quantity2],Table17[Product Name],'POD Inventory Sum'!$O375,Table17[Product Type2],'POD Inventory Sum'!$AG$5)</f>
        <v>0</v>
      </c>
      <c r="AH375" t="str">
        <f t="shared" si="32"/>
        <v/>
      </c>
      <c r="AI375" s="1">
        <f>SUMIFS(Table17[Total out of Inventory],Table17[Product Name],'POD Inventory Sum'!$O375,Table17[Product Type2],'POD Inventory Sum'!$AG$5)</f>
        <v>0</v>
      </c>
      <c r="AJ375" s="7"/>
      <c r="AK375" s="1">
        <f>SUMIFS(Table7[Quantity
 Sold],Table7[Sale - Product Name],'POD Inventory Sum'!$O375,Table7[Product Type2],'POD Inventory Sum'!$AK$5)</f>
        <v>0</v>
      </c>
      <c r="AL375" t="str">
        <f t="shared" si="33"/>
        <v/>
      </c>
      <c r="AM375" s="1">
        <f>SUMIFS(Table7[Total 
Paid],Table7[Sale - Product Name],'POD Inventory Sum'!$O375,Table7[Product Type2],'POD Inventory Sum'!$AK$5)</f>
        <v>0</v>
      </c>
    </row>
    <row r="376" spans="15:39" x14ac:dyDescent="0.25">
      <c r="O376" s="50"/>
      <c r="P376" s="7"/>
      <c r="Q376" s="30">
        <f>SUMIFS(Table1913[Quantity],Table1913[Product Name],'POD Inventory Sum'!$O376)</f>
        <v>0</v>
      </c>
      <c r="S376" s="1">
        <f>SUMIFS(Table1913[Total Cost],Table1913[Product Name],'POD Inventory Sum'!$O376)</f>
        <v>0</v>
      </c>
      <c r="T376" s="7"/>
      <c r="U376" s="1">
        <f>SUMIFS(Table1913[Quantity Purchased],Table1913[Product Name],'POD Inventory Sum'!$O376)</f>
        <v>0</v>
      </c>
      <c r="W376" s="1">
        <f>SUMIFS(Table1913[Total Purchase
Cost],Table1913[Product Name],'POD Inventory Sum'!$O376)</f>
        <v>0</v>
      </c>
      <c r="X376" s="7"/>
      <c r="Y376" s="61">
        <f t="shared" si="30"/>
        <v>0</v>
      </c>
      <c r="AA376" s="61">
        <f t="shared" si="31"/>
        <v>0</v>
      </c>
      <c r="AB376" s="7"/>
      <c r="AC376" s="1">
        <f>SUMIFS(Table7[Quantity of 
Product Sold],Table7[Sale - Product Name],'POD Inventory Sum'!$O376,Table7[Product Type2],'POD Inventory Sum'!$AC$5)</f>
        <v>0</v>
      </c>
      <c r="AE376" s="1">
        <f>SUMIFS(Table7[Total Cost of
Goods Sold],Table7[Sale - Product Name],'POD Inventory Sum'!$O376,Table7[Product Type2],'POD Inventory Sum'!$AC$5)</f>
        <v>0</v>
      </c>
      <c r="AF376" s="7"/>
      <c r="AG376" s="1">
        <f>SUMIFS(Table17[Quantity2],Table17[Product Name],'POD Inventory Sum'!$O376,Table17[Product Type2],'POD Inventory Sum'!$AG$5)</f>
        <v>0</v>
      </c>
      <c r="AH376" t="str">
        <f t="shared" si="32"/>
        <v/>
      </c>
      <c r="AI376" s="1">
        <f>SUMIFS(Table17[Total out of Inventory],Table17[Product Name],'POD Inventory Sum'!$O376,Table17[Product Type2],'POD Inventory Sum'!$AG$5)</f>
        <v>0</v>
      </c>
      <c r="AJ376" s="7"/>
      <c r="AK376" s="1">
        <f>SUMIFS(Table7[Quantity
 Sold],Table7[Sale - Product Name],'POD Inventory Sum'!$O376,Table7[Product Type2],'POD Inventory Sum'!$AK$5)</f>
        <v>0</v>
      </c>
      <c r="AL376" t="str">
        <f t="shared" si="33"/>
        <v/>
      </c>
      <c r="AM376" s="1">
        <f>SUMIFS(Table7[Total 
Paid],Table7[Sale - Product Name],'POD Inventory Sum'!$O376,Table7[Product Type2],'POD Inventory Sum'!$AK$5)</f>
        <v>0</v>
      </c>
    </row>
    <row r="377" spans="15:39" x14ac:dyDescent="0.25">
      <c r="O377" s="50"/>
      <c r="P377" s="7"/>
      <c r="Q377" s="30">
        <f>SUMIFS(Table1913[Quantity],Table1913[Product Name],'POD Inventory Sum'!$O377)</f>
        <v>0</v>
      </c>
      <c r="S377" s="1">
        <f>SUMIFS(Table1913[Total Cost],Table1913[Product Name],'POD Inventory Sum'!$O377)</f>
        <v>0</v>
      </c>
      <c r="T377" s="7"/>
      <c r="U377" s="1">
        <f>SUMIFS(Table1913[Quantity Purchased],Table1913[Product Name],'POD Inventory Sum'!$O377)</f>
        <v>0</v>
      </c>
      <c r="W377" s="1">
        <f>SUMIFS(Table1913[Total Purchase
Cost],Table1913[Product Name],'POD Inventory Sum'!$O377)</f>
        <v>0</v>
      </c>
      <c r="X377" s="7"/>
      <c r="Y377" s="61">
        <f t="shared" si="30"/>
        <v>0</v>
      </c>
      <c r="AA377" s="61">
        <f t="shared" si="31"/>
        <v>0</v>
      </c>
      <c r="AB377" s="7"/>
      <c r="AC377" s="1">
        <f>SUMIFS(Table7[Quantity of 
Product Sold],Table7[Sale - Product Name],'POD Inventory Sum'!$O377,Table7[Product Type2],'POD Inventory Sum'!$AC$5)</f>
        <v>0</v>
      </c>
      <c r="AE377" s="1">
        <f>SUMIFS(Table7[Total Cost of
Goods Sold],Table7[Sale - Product Name],'POD Inventory Sum'!$O377,Table7[Product Type2],'POD Inventory Sum'!$AC$5)</f>
        <v>0</v>
      </c>
      <c r="AF377" s="7"/>
      <c r="AG377" s="1">
        <f>SUMIFS(Table17[Quantity2],Table17[Product Name],'POD Inventory Sum'!$O377,Table17[Product Type2],'POD Inventory Sum'!$AG$5)</f>
        <v>0</v>
      </c>
      <c r="AH377" t="str">
        <f t="shared" si="32"/>
        <v/>
      </c>
      <c r="AI377" s="1">
        <f>SUMIFS(Table17[Total out of Inventory],Table17[Product Name],'POD Inventory Sum'!$O377,Table17[Product Type2],'POD Inventory Sum'!$AG$5)</f>
        <v>0</v>
      </c>
      <c r="AJ377" s="7"/>
      <c r="AK377" s="1">
        <f>SUMIFS(Table7[Quantity
 Sold],Table7[Sale - Product Name],'POD Inventory Sum'!$O377,Table7[Product Type2],'POD Inventory Sum'!$AK$5)</f>
        <v>0</v>
      </c>
      <c r="AL377" t="str">
        <f t="shared" si="33"/>
        <v/>
      </c>
      <c r="AM377" s="1">
        <f>SUMIFS(Table7[Total 
Paid],Table7[Sale - Product Name],'POD Inventory Sum'!$O377,Table7[Product Type2],'POD Inventory Sum'!$AK$5)</f>
        <v>0</v>
      </c>
    </row>
    <row r="378" spans="15:39" x14ac:dyDescent="0.25">
      <c r="O378" s="50"/>
      <c r="P378" s="7"/>
      <c r="Q378" s="30">
        <f>SUMIFS(Table1913[Quantity],Table1913[Product Name],'POD Inventory Sum'!$O378)</f>
        <v>0</v>
      </c>
      <c r="S378" s="1">
        <f>SUMIFS(Table1913[Total Cost],Table1913[Product Name],'POD Inventory Sum'!$O378)</f>
        <v>0</v>
      </c>
      <c r="T378" s="7"/>
      <c r="U378" s="1">
        <f>SUMIFS(Table1913[Quantity Purchased],Table1913[Product Name],'POD Inventory Sum'!$O378)</f>
        <v>0</v>
      </c>
      <c r="W378" s="1">
        <f>SUMIFS(Table1913[Total Purchase
Cost],Table1913[Product Name],'POD Inventory Sum'!$O378)</f>
        <v>0</v>
      </c>
      <c r="X378" s="7"/>
      <c r="Y378" s="61">
        <f t="shared" si="30"/>
        <v>0</v>
      </c>
      <c r="AA378" s="61">
        <f t="shared" si="31"/>
        <v>0</v>
      </c>
      <c r="AB378" s="7"/>
      <c r="AC378" s="1">
        <f>SUMIFS(Table7[Quantity of 
Product Sold],Table7[Sale - Product Name],'POD Inventory Sum'!$O378,Table7[Product Type2],'POD Inventory Sum'!$AC$5)</f>
        <v>0</v>
      </c>
      <c r="AE378" s="1">
        <f>SUMIFS(Table7[Total Cost of
Goods Sold],Table7[Sale - Product Name],'POD Inventory Sum'!$O378,Table7[Product Type2],'POD Inventory Sum'!$AC$5)</f>
        <v>0</v>
      </c>
      <c r="AF378" s="7"/>
      <c r="AG378" s="1">
        <f>SUMIFS(Table17[Quantity2],Table17[Product Name],'POD Inventory Sum'!$O378,Table17[Product Type2],'POD Inventory Sum'!$AG$5)</f>
        <v>0</v>
      </c>
      <c r="AH378" t="str">
        <f t="shared" si="32"/>
        <v/>
      </c>
      <c r="AI378" s="1">
        <f>SUMIFS(Table17[Total out of Inventory],Table17[Product Name],'POD Inventory Sum'!$O378,Table17[Product Type2],'POD Inventory Sum'!$AG$5)</f>
        <v>0</v>
      </c>
      <c r="AJ378" s="7"/>
      <c r="AK378" s="1">
        <f>SUMIFS(Table7[Quantity
 Sold],Table7[Sale - Product Name],'POD Inventory Sum'!$O378,Table7[Product Type2],'POD Inventory Sum'!$AK$5)</f>
        <v>0</v>
      </c>
      <c r="AL378" t="str">
        <f t="shared" si="33"/>
        <v/>
      </c>
      <c r="AM378" s="1">
        <f>SUMIFS(Table7[Total 
Paid],Table7[Sale - Product Name],'POD Inventory Sum'!$O378,Table7[Product Type2],'POD Inventory Sum'!$AK$5)</f>
        <v>0</v>
      </c>
    </row>
    <row r="379" spans="15:39" x14ac:dyDescent="0.25">
      <c r="O379" s="50"/>
      <c r="P379" s="7"/>
      <c r="Q379" s="30">
        <f>SUMIFS(Table1913[Quantity],Table1913[Product Name],'POD Inventory Sum'!$O379)</f>
        <v>0</v>
      </c>
      <c r="S379" s="1">
        <f>SUMIFS(Table1913[Total Cost],Table1913[Product Name],'POD Inventory Sum'!$O379)</f>
        <v>0</v>
      </c>
      <c r="T379" s="7"/>
      <c r="U379" s="1">
        <f>SUMIFS(Table1913[Quantity Purchased],Table1913[Product Name],'POD Inventory Sum'!$O379)</f>
        <v>0</v>
      </c>
      <c r="W379" s="1">
        <f>SUMIFS(Table1913[Total Purchase
Cost],Table1913[Product Name],'POD Inventory Sum'!$O379)</f>
        <v>0</v>
      </c>
      <c r="X379" s="7"/>
      <c r="Y379" s="61">
        <f t="shared" si="30"/>
        <v>0</v>
      </c>
      <c r="AA379" s="61">
        <f t="shared" si="31"/>
        <v>0</v>
      </c>
      <c r="AB379" s="7"/>
      <c r="AC379" s="1">
        <f>SUMIFS(Table7[Quantity of 
Product Sold],Table7[Sale - Product Name],'POD Inventory Sum'!$O379,Table7[Product Type2],'POD Inventory Sum'!$AC$5)</f>
        <v>0</v>
      </c>
      <c r="AE379" s="1">
        <f>SUMIFS(Table7[Total Cost of
Goods Sold],Table7[Sale - Product Name],'POD Inventory Sum'!$O379,Table7[Product Type2],'POD Inventory Sum'!$AC$5)</f>
        <v>0</v>
      </c>
      <c r="AF379" s="7"/>
      <c r="AG379" s="1">
        <f>SUMIFS(Table17[Quantity2],Table17[Product Name],'POD Inventory Sum'!$O379,Table17[Product Type2],'POD Inventory Sum'!$AG$5)</f>
        <v>0</v>
      </c>
      <c r="AH379" t="str">
        <f t="shared" si="32"/>
        <v/>
      </c>
      <c r="AI379" s="1">
        <f>SUMIFS(Table17[Total out of Inventory],Table17[Product Name],'POD Inventory Sum'!$O379,Table17[Product Type2],'POD Inventory Sum'!$AG$5)</f>
        <v>0</v>
      </c>
      <c r="AJ379" s="7"/>
      <c r="AK379" s="1">
        <f>SUMIFS(Table7[Quantity
 Sold],Table7[Sale - Product Name],'POD Inventory Sum'!$O379,Table7[Product Type2],'POD Inventory Sum'!$AK$5)</f>
        <v>0</v>
      </c>
      <c r="AL379" t="str">
        <f t="shared" si="33"/>
        <v/>
      </c>
      <c r="AM379" s="1">
        <f>SUMIFS(Table7[Total 
Paid],Table7[Sale - Product Name],'POD Inventory Sum'!$O379,Table7[Product Type2],'POD Inventory Sum'!$AK$5)</f>
        <v>0</v>
      </c>
    </row>
    <row r="380" spans="15:39" x14ac:dyDescent="0.25">
      <c r="O380" s="50"/>
      <c r="P380" s="7"/>
      <c r="Q380" s="30">
        <f>SUMIFS(Table1913[Quantity],Table1913[Product Name],'POD Inventory Sum'!$O380)</f>
        <v>0</v>
      </c>
      <c r="S380" s="1">
        <f>SUMIFS(Table1913[Total Cost],Table1913[Product Name],'POD Inventory Sum'!$O380)</f>
        <v>0</v>
      </c>
      <c r="T380" s="7"/>
      <c r="U380" s="1">
        <f>SUMIFS(Table1913[Quantity Purchased],Table1913[Product Name],'POD Inventory Sum'!$O380)</f>
        <v>0</v>
      </c>
      <c r="W380" s="1">
        <f>SUMIFS(Table1913[Total Purchase
Cost],Table1913[Product Name],'POD Inventory Sum'!$O380)</f>
        <v>0</v>
      </c>
      <c r="X380" s="7"/>
      <c r="Y380" s="61">
        <f t="shared" si="30"/>
        <v>0</v>
      </c>
      <c r="AA380" s="61">
        <f t="shared" si="31"/>
        <v>0</v>
      </c>
      <c r="AB380" s="7"/>
      <c r="AC380" s="1">
        <f>SUMIFS(Table7[Quantity of 
Product Sold],Table7[Sale - Product Name],'POD Inventory Sum'!$O380,Table7[Product Type2],'POD Inventory Sum'!$AC$5)</f>
        <v>0</v>
      </c>
      <c r="AE380" s="1">
        <f>SUMIFS(Table7[Total Cost of
Goods Sold],Table7[Sale - Product Name],'POD Inventory Sum'!$O380,Table7[Product Type2],'POD Inventory Sum'!$AC$5)</f>
        <v>0</v>
      </c>
      <c r="AF380" s="7"/>
      <c r="AG380" s="1">
        <f>SUMIFS(Table17[Quantity2],Table17[Product Name],'POD Inventory Sum'!$O380,Table17[Product Type2],'POD Inventory Sum'!$AG$5)</f>
        <v>0</v>
      </c>
      <c r="AH380" t="str">
        <f t="shared" si="32"/>
        <v/>
      </c>
      <c r="AI380" s="1">
        <f>SUMIFS(Table17[Total out of Inventory],Table17[Product Name],'POD Inventory Sum'!$O380,Table17[Product Type2],'POD Inventory Sum'!$AG$5)</f>
        <v>0</v>
      </c>
      <c r="AJ380" s="7"/>
      <c r="AK380" s="1">
        <f>SUMIFS(Table7[Quantity
 Sold],Table7[Sale - Product Name],'POD Inventory Sum'!$O380,Table7[Product Type2],'POD Inventory Sum'!$AK$5)</f>
        <v>0</v>
      </c>
      <c r="AL380" t="str">
        <f t="shared" si="33"/>
        <v/>
      </c>
      <c r="AM380" s="1">
        <f>SUMIFS(Table7[Total 
Paid],Table7[Sale - Product Name],'POD Inventory Sum'!$O380,Table7[Product Type2],'POD Inventory Sum'!$AK$5)</f>
        <v>0</v>
      </c>
    </row>
    <row r="381" spans="15:39" x14ac:dyDescent="0.25">
      <c r="O381" s="50"/>
      <c r="P381" s="7"/>
      <c r="Q381" s="30">
        <f>SUMIFS(Table1913[Quantity],Table1913[Product Name],'POD Inventory Sum'!$O381)</f>
        <v>0</v>
      </c>
      <c r="S381" s="1">
        <f>SUMIFS(Table1913[Total Cost],Table1913[Product Name],'POD Inventory Sum'!$O381)</f>
        <v>0</v>
      </c>
      <c r="T381" s="7"/>
      <c r="U381" s="1">
        <f>SUMIFS(Table1913[Quantity Purchased],Table1913[Product Name],'POD Inventory Sum'!$O381)</f>
        <v>0</v>
      </c>
      <c r="W381" s="1">
        <f>SUMIFS(Table1913[Total Purchase
Cost],Table1913[Product Name],'POD Inventory Sum'!$O381)</f>
        <v>0</v>
      </c>
      <c r="X381" s="7"/>
      <c r="Y381" s="61">
        <f t="shared" si="30"/>
        <v>0</v>
      </c>
      <c r="AA381" s="61">
        <f t="shared" si="31"/>
        <v>0</v>
      </c>
      <c r="AB381" s="7"/>
      <c r="AC381" s="1">
        <f>SUMIFS(Table7[Quantity of 
Product Sold],Table7[Sale - Product Name],'POD Inventory Sum'!$O381,Table7[Product Type2],'POD Inventory Sum'!$AC$5)</f>
        <v>0</v>
      </c>
      <c r="AE381" s="1">
        <f>SUMIFS(Table7[Total Cost of
Goods Sold],Table7[Sale - Product Name],'POD Inventory Sum'!$O381,Table7[Product Type2],'POD Inventory Sum'!$AC$5)</f>
        <v>0</v>
      </c>
      <c r="AF381" s="7"/>
      <c r="AG381" s="1">
        <f>SUMIFS(Table17[Quantity2],Table17[Product Name],'POD Inventory Sum'!$O381,Table17[Product Type2],'POD Inventory Sum'!$AG$5)</f>
        <v>0</v>
      </c>
      <c r="AH381" t="str">
        <f t="shared" si="32"/>
        <v/>
      </c>
      <c r="AI381" s="1">
        <f>SUMIFS(Table17[Total out of Inventory],Table17[Product Name],'POD Inventory Sum'!$O381,Table17[Product Type2],'POD Inventory Sum'!$AG$5)</f>
        <v>0</v>
      </c>
      <c r="AJ381" s="7"/>
      <c r="AK381" s="1">
        <f>SUMIFS(Table7[Quantity
 Sold],Table7[Sale - Product Name],'POD Inventory Sum'!$O381,Table7[Product Type2],'POD Inventory Sum'!$AK$5)</f>
        <v>0</v>
      </c>
      <c r="AL381" t="str">
        <f t="shared" si="33"/>
        <v/>
      </c>
      <c r="AM381" s="1">
        <f>SUMIFS(Table7[Total 
Paid],Table7[Sale - Product Name],'POD Inventory Sum'!$O381,Table7[Product Type2],'POD Inventory Sum'!$AK$5)</f>
        <v>0</v>
      </c>
    </row>
    <row r="382" spans="15:39" x14ac:dyDescent="0.25">
      <c r="O382" s="50"/>
      <c r="P382" s="7"/>
      <c r="Q382" s="30">
        <f>SUMIFS(Table1913[Quantity],Table1913[Product Name],'POD Inventory Sum'!$O382)</f>
        <v>0</v>
      </c>
      <c r="S382" s="1">
        <f>SUMIFS(Table1913[Total Cost],Table1913[Product Name],'POD Inventory Sum'!$O382)</f>
        <v>0</v>
      </c>
      <c r="T382" s="7"/>
      <c r="U382" s="1">
        <f>SUMIFS(Table1913[Quantity Purchased],Table1913[Product Name],'POD Inventory Sum'!$O382)</f>
        <v>0</v>
      </c>
      <c r="W382" s="1">
        <f>SUMIFS(Table1913[Total Purchase
Cost],Table1913[Product Name],'POD Inventory Sum'!$O382)</f>
        <v>0</v>
      </c>
      <c r="X382" s="7"/>
      <c r="Y382" s="61">
        <f t="shared" si="30"/>
        <v>0</v>
      </c>
      <c r="AA382" s="61">
        <f t="shared" si="31"/>
        <v>0</v>
      </c>
      <c r="AB382" s="7"/>
      <c r="AC382" s="1">
        <f>SUMIFS(Table7[Quantity of 
Product Sold],Table7[Sale - Product Name],'POD Inventory Sum'!$O382,Table7[Product Type2],'POD Inventory Sum'!$AC$5)</f>
        <v>0</v>
      </c>
      <c r="AE382" s="1">
        <f>SUMIFS(Table7[Total Cost of
Goods Sold],Table7[Sale - Product Name],'POD Inventory Sum'!$O382,Table7[Product Type2],'POD Inventory Sum'!$AC$5)</f>
        <v>0</v>
      </c>
      <c r="AF382" s="7"/>
      <c r="AG382" s="1">
        <f>SUMIFS(Table17[Quantity2],Table17[Product Name],'POD Inventory Sum'!$O382,Table17[Product Type2],'POD Inventory Sum'!$AG$5)</f>
        <v>0</v>
      </c>
      <c r="AH382" t="str">
        <f t="shared" si="32"/>
        <v/>
      </c>
      <c r="AI382" s="1">
        <f>SUMIFS(Table17[Total out of Inventory],Table17[Product Name],'POD Inventory Sum'!$O382,Table17[Product Type2],'POD Inventory Sum'!$AG$5)</f>
        <v>0</v>
      </c>
      <c r="AJ382" s="7"/>
      <c r="AK382" s="1">
        <f>SUMIFS(Table7[Quantity
 Sold],Table7[Sale - Product Name],'POD Inventory Sum'!$O382,Table7[Product Type2],'POD Inventory Sum'!$AK$5)</f>
        <v>0</v>
      </c>
      <c r="AL382" t="str">
        <f t="shared" si="33"/>
        <v/>
      </c>
      <c r="AM382" s="1">
        <f>SUMIFS(Table7[Total 
Paid],Table7[Sale - Product Name],'POD Inventory Sum'!$O382,Table7[Product Type2],'POD Inventory Sum'!$AK$5)</f>
        <v>0</v>
      </c>
    </row>
    <row r="383" spans="15:39" x14ac:dyDescent="0.25">
      <c r="O383" s="50"/>
      <c r="P383" s="7"/>
      <c r="Q383" s="30">
        <f>SUMIFS(Table1913[Quantity],Table1913[Product Name],'POD Inventory Sum'!$O383)</f>
        <v>0</v>
      </c>
      <c r="S383" s="1">
        <f>SUMIFS(Table1913[Total Cost],Table1913[Product Name],'POD Inventory Sum'!$O383)</f>
        <v>0</v>
      </c>
      <c r="T383" s="7"/>
      <c r="U383" s="1">
        <f>SUMIFS(Table1913[Quantity Purchased],Table1913[Product Name],'POD Inventory Sum'!$O383)</f>
        <v>0</v>
      </c>
      <c r="W383" s="1">
        <f>SUMIFS(Table1913[Total Purchase
Cost],Table1913[Product Name],'POD Inventory Sum'!$O383)</f>
        <v>0</v>
      </c>
      <c r="X383" s="7"/>
      <c r="Y383" s="61">
        <f t="shared" si="30"/>
        <v>0</v>
      </c>
      <c r="AA383" s="61">
        <f t="shared" si="31"/>
        <v>0</v>
      </c>
      <c r="AB383" s="7"/>
      <c r="AC383" s="1">
        <f>SUMIFS(Table7[Quantity of 
Product Sold],Table7[Sale - Product Name],'POD Inventory Sum'!$O383,Table7[Product Type2],'POD Inventory Sum'!$AC$5)</f>
        <v>0</v>
      </c>
      <c r="AE383" s="1">
        <f>SUMIFS(Table7[Total Cost of
Goods Sold],Table7[Sale - Product Name],'POD Inventory Sum'!$O383,Table7[Product Type2],'POD Inventory Sum'!$AC$5)</f>
        <v>0</v>
      </c>
      <c r="AF383" s="7"/>
      <c r="AG383" s="1">
        <f>SUMIFS(Table17[Quantity2],Table17[Product Name],'POD Inventory Sum'!$O383,Table17[Product Type2],'POD Inventory Sum'!$AG$5)</f>
        <v>0</v>
      </c>
      <c r="AH383" t="str">
        <f t="shared" si="32"/>
        <v/>
      </c>
      <c r="AI383" s="1">
        <f>SUMIFS(Table17[Total out of Inventory],Table17[Product Name],'POD Inventory Sum'!$O383,Table17[Product Type2],'POD Inventory Sum'!$AG$5)</f>
        <v>0</v>
      </c>
      <c r="AJ383" s="7"/>
      <c r="AK383" s="1">
        <f>SUMIFS(Table7[Quantity
 Sold],Table7[Sale - Product Name],'POD Inventory Sum'!$O383,Table7[Product Type2],'POD Inventory Sum'!$AK$5)</f>
        <v>0</v>
      </c>
      <c r="AL383" t="str">
        <f t="shared" si="33"/>
        <v/>
      </c>
      <c r="AM383" s="1">
        <f>SUMIFS(Table7[Total 
Paid],Table7[Sale - Product Name],'POD Inventory Sum'!$O383,Table7[Product Type2],'POD Inventory Sum'!$AK$5)</f>
        <v>0</v>
      </c>
    </row>
    <row r="384" spans="15:39" x14ac:dyDescent="0.25">
      <c r="O384" s="50"/>
      <c r="P384" s="7"/>
      <c r="Q384" s="30">
        <f>SUMIFS(Table1913[Quantity],Table1913[Product Name],'POD Inventory Sum'!$O384)</f>
        <v>0</v>
      </c>
      <c r="S384" s="1">
        <f>SUMIFS(Table1913[Total Cost],Table1913[Product Name],'POD Inventory Sum'!$O384)</f>
        <v>0</v>
      </c>
      <c r="T384" s="7"/>
      <c r="U384" s="1">
        <f>SUMIFS(Table1913[Quantity Purchased],Table1913[Product Name],'POD Inventory Sum'!$O384)</f>
        <v>0</v>
      </c>
      <c r="W384" s="1">
        <f>SUMIFS(Table1913[Total Purchase
Cost],Table1913[Product Name],'POD Inventory Sum'!$O384)</f>
        <v>0</v>
      </c>
      <c r="X384" s="7"/>
      <c r="Y384" s="61">
        <f t="shared" si="30"/>
        <v>0</v>
      </c>
      <c r="AA384" s="61">
        <f t="shared" si="31"/>
        <v>0</v>
      </c>
      <c r="AB384" s="7"/>
      <c r="AC384" s="1">
        <f>SUMIFS(Table7[Quantity of 
Product Sold],Table7[Sale - Product Name],'POD Inventory Sum'!$O384,Table7[Product Type2],'POD Inventory Sum'!$AC$5)</f>
        <v>0</v>
      </c>
      <c r="AE384" s="1">
        <f>SUMIFS(Table7[Total Cost of
Goods Sold],Table7[Sale - Product Name],'POD Inventory Sum'!$O384,Table7[Product Type2],'POD Inventory Sum'!$AC$5)</f>
        <v>0</v>
      </c>
      <c r="AF384" s="7"/>
      <c r="AG384" s="1">
        <f>SUMIFS(Table17[Quantity2],Table17[Product Name],'POD Inventory Sum'!$O384,Table17[Product Type2],'POD Inventory Sum'!$AG$5)</f>
        <v>0</v>
      </c>
      <c r="AH384" t="str">
        <f t="shared" si="32"/>
        <v/>
      </c>
      <c r="AI384" s="1">
        <f>SUMIFS(Table17[Total out of Inventory],Table17[Product Name],'POD Inventory Sum'!$O384,Table17[Product Type2],'POD Inventory Sum'!$AG$5)</f>
        <v>0</v>
      </c>
      <c r="AJ384" s="7"/>
      <c r="AK384" s="1">
        <f>SUMIFS(Table7[Quantity
 Sold],Table7[Sale - Product Name],'POD Inventory Sum'!$O384,Table7[Product Type2],'POD Inventory Sum'!$AK$5)</f>
        <v>0</v>
      </c>
      <c r="AL384" t="str">
        <f t="shared" si="33"/>
        <v/>
      </c>
      <c r="AM384" s="1">
        <f>SUMIFS(Table7[Total 
Paid],Table7[Sale - Product Name],'POD Inventory Sum'!$O384,Table7[Product Type2],'POD Inventory Sum'!$AK$5)</f>
        <v>0</v>
      </c>
    </row>
    <row r="385" spans="15:39" x14ac:dyDescent="0.25">
      <c r="O385" s="50"/>
      <c r="P385" s="7"/>
      <c r="Q385" s="30">
        <f>SUMIFS(Table1913[Quantity],Table1913[Product Name],'POD Inventory Sum'!$O385)</f>
        <v>0</v>
      </c>
      <c r="S385" s="1">
        <f>SUMIFS(Table1913[Total Cost],Table1913[Product Name],'POD Inventory Sum'!$O385)</f>
        <v>0</v>
      </c>
      <c r="T385" s="7"/>
      <c r="U385" s="1">
        <f>SUMIFS(Table1913[Quantity Purchased],Table1913[Product Name],'POD Inventory Sum'!$O385)</f>
        <v>0</v>
      </c>
      <c r="W385" s="1">
        <f>SUMIFS(Table1913[Total Purchase
Cost],Table1913[Product Name],'POD Inventory Sum'!$O385)</f>
        <v>0</v>
      </c>
      <c r="X385" s="7"/>
      <c r="Y385" s="61">
        <f t="shared" si="30"/>
        <v>0</v>
      </c>
      <c r="AA385" s="61">
        <f t="shared" si="31"/>
        <v>0</v>
      </c>
      <c r="AB385" s="7"/>
      <c r="AC385" s="1">
        <f>SUMIFS(Table7[Quantity of 
Product Sold],Table7[Sale - Product Name],'POD Inventory Sum'!$O385,Table7[Product Type2],'POD Inventory Sum'!$AC$5)</f>
        <v>0</v>
      </c>
      <c r="AE385" s="1">
        <f>SUMIFS(Table7[Total Cost of
Goods Sold],Table7[Sale - Product Name],'POD Inventory Sum'!$O385,Table7[Product Type2],'POD Inventory Sum'!$AC$5)</f>
        <v>0</v>
      </c>
      <c r="AF385" s="7"/>
      <c r="AG385" s="1">
        <f>SUMIFS(Table17[Quantity2],Table17[Product Name],'POD Inventory Sum'!$O385,Table17[Product Type2],'POD Inventory Sum'!$AG$5)</f>
        <v>0</v>
      </c>
      <c r="AH385" t="str">
        <f t="shared" si="32"/>
        <v/>
      </c>
      <c r="AI385" s="1">
        <f>SUMIFS(Table17[Total out of Inventory],Table17[Product Name],'POD Inventory Sum'!$O385,Table17[Product Type2],'POD Inventory Sum'!$AG$5)</f>
        <v>0</v>
      </c>
      <c r="AJ385" s="7"/>
      <c r="AK385" s="1">
        <f>SUMIFS(Table7[Quantity
 Sold],Table7[Sale - Product Name],'POD Inventory Sum'!$O385,Table7[Product Type2],'POD Inventory Sum'!$AK$5)</f>
        <v>0</v>
      </c>
      <c r="AL385" t="str">
        <f t="shared" si="33"/>
        <v/>
      </c>
      <c r="AM385" s="1">
        <f>SUMIFS(Table7[Total 
Paid],Table7[Sale - Product Name],'POD Inventory Sum'!$O385,Table7[Product Type2],'POD Inventory Sum'!$AK$5)</f>
        <v>0</v>
      </c>
    </row>
    <row r="386" spans="15:39" x14ac:dyDescent="0.25">
      <c r="O386" s="50"/>
      <c r="P386" s="7"/>
      <c r="Q386" s="30">
        <f>SUMIFS(Table1913[Quantity],Table1913[Product Name],'POD Inventory Sum'!$O386)</f>
        <v>0</v>
      </c>
      <c r="S386" s="1">
        <f>SUMIFS(Table1913[Total Cost],Table1913[Product Name],'POD Inventory Sum'!$O386)</f>
        <v>0</v>
      </c>
      <c r="T386" s="7"/>
      <c r="U386" s="1">
        <f>SUMIFS(Table1913[Quantity Purchased],Table1913[Product Name],'POD Inventory Sum'!$O386)</f>
        <v>0</v>
      </c>
      <c r="W386" s="1">
        <f>SUMIFS(Table1913[Total Purchase
Cost],Table1913[Product Name],'POD Inventory Sum'!$O386)</f>
        <v>0</v>
      </c>
      <c r="X386" s="7"/>
      <c r="Y386" s="61">
        <f t="shared" si="30"/>
        <v>0</v>
      </c>
      <c r="AA386" s="61">
        <f t="shared" si="31"/>
        <v>0</v>
      </c>
      <c r="AB386" s="7"/>
      <c r="AC386" s="1">
        <f>SUMIFS(Table7[Quantity of 
Product Sold],Table7[Sale - Product Name],'POD Inventory Sum'!$O386,Table7[Product Type2],'POD Inventory Sum'!$AC$5)</f>
        <v>0</v>
      </c>
      <c r="AE386" s="1">
        <f>SUMIFS(Table7[Total Cost of
Goods Sold],Table7[Sale - Product Name],'POD Inventory Sum'!$O386,Table7[Product Type2],'POD Inventory Sum'!$AC$5)</f>
        <v>0</v>
      </c>
      <c r="AF386" s="7"/>
      <c r="AG386" s="1">
        <f>SUMIFS(Table17[Quantity2],Table17[Product Name],'POD Inventory Sum'!$O386,Table17[Product Type2],'POD Inventory Sum'!$AG$5)</f>
        <v>0</v>
      </c>
      <c r="AH386" t="str">
        <f t="shared" si="32"/>
        <v/>
      </c>
      <c r="AI386" s="1">
        <f>SUMIFS(Table17[Total out of Inventory],Table17[Product Name],'POD Inventory Sum'!$O386,Table17[Product Type2],'POD Inventory Sum'!$AG$5)</f>
        <v>0</v>
      </c>
      <c r="AJ386" s="7"/>
      <c r="AK386" s="1">
        <f>SUMIFS(Table7[Quantity
 Sold],Table7[Sale - Product Name],'POD Inventory Sum'!$O386,Table7[Product Type2],'POD Inventory Sum'!$AK$5)</f>
        <v>0</v>
      </c>
      <c r="AL386" t="str">
        <f t="shared" si="33"/>
        <v/>
      </c>
      <c r="AM386" s="1">
        <f>SUMIFS(Table7[Total 
Paid],Table7[Sale - Product Name],'POD Inventory Sum'!$O386,Table7[Product Type2],'POD Inventory Sum'!$AK$5)</f>
        <v>0</v>
      </c>
    </row>
    <row r="387" spans="15:39" x14ac:dyDescent="0.25">
      <c r="O387" s="50"/>
      <c r="P387" s="7"/>
      <c r="Q387" s="30">
        <f>SUMIFS(Table1913[Quantity],Table1913[Product Name],'POD Inventory Sum'!$O387)</f>
        <v>0</v>
      </c>
      <c r="S387" s="1">
        <f>SUMIFS(Table1913[Total Cost],Table1913[Product Name],'POD Inventory Sum'!$O387)</f>
        <v>0</v>
      </c>
      <c r="T387" s="7"/>
      <c r="U387" s="1">
        <f>SUMIFS(Table1913[Quantity Purchased],Table1913[Product Name],'POD Inventory Sum'!$O387)</f>
        <v>0</v>
      </c>
      <c r="W387" s="1">
        <f>SUMIFS(Table1913[Total Purchase
Cost],Table1913[Product Name],'POD Inventory Sum'!$O387)</f>
        <v>0</v>
      </c>
      <c r="X387" s="7"/>
      <c r="Y387" s="61">
        <f t="shared" si="30"/>
        <v>0</v>
      </c>
      <c r="AA387" s="61">
        <f t="shared" si="31"/>
        <v>0</v>
      </c>
      <c r="AB387" s="7"/>
      <c r="AC387" s="1">
        <f>SUMIFS(Table7[Quantity of 
Product Sold],Table7[Sale - Product Name],'POD Inventory Sum'!$O387,Table7[Product Type2],'POD Inventory Sum'!$AC$5)</f>
        <v>0</v>
      </c>
      <c r="AE387" s="1">
        <f>SUMIFS(Table7[Total Cost of
Goods Sold],Table7[Sale - Product Name],'POD Inventory Sum'!$O387,Table7[Product Type2],'POD Inventory Sum'!$AC$5)</f>
        <v>0</v>
      </c>
      <c r="AF387" s="7"/>
      <c r="AG387" s="1">
        <f>SUMIFS(Table17[Quantity2],Table17[Product Name],'POD Inventory Sum'!$O387,Table17[Product Type2],'POD Inventory Sum'!$AG$5)</f>
        <v>0</v>
      </c>
      <c r="AH387" t="str">
        <f t="shared" si="32"/>
        <v/>
      </c>
      <c r="AI387" s="1">
        <f>SUMIFS(Table17[Total out of Inventory],Table17[Product Name],'POD Inventory Sum'!$O387,Table17[Product Type2],'POD Inventory Sum'!$AG$5)</f>
        <v>0</v>
      </c>
      <c r="AJ387" s="7"/>
      <c r="AK387" s="1">
        <f>SUMIFS(Table7[Quantity
 Sold],Table7[Sale - Product Name],'POD Inventory Sum'!$O387,Table7[Product Type2],'POD Inventory Sum'!$AK$5)</f>
        <v>0</v>
      </c>
      <c r="AL387" t="str">
        <f t="shared" si="33"/>
        <v/>
      </c>
      <c r="AM387" s="1">
        <f>SUMIFS(Table7[Total 
Paid],Table7[Sale - Product Name],'POD Inventory Sum'!$O387,Table7[Product Type2],'POD Inventory Sum'!$AK$5)</f>
        <v>0</v>
      </c>
    </row>
    <row r="388" spans="15:39" x14ac:dyDescent="0.25">
      <c r="O388" s="50"/>
      <c r="P388" s="7"/>
      <c r="Q388" s="30">
        <f>SUMIFS(Table1913[Quantity],Table1913[Product Name],'POD Inventory Sum'!$O388)</f>
        <v>0</v>
      </c>
      <c r="S388" s="1">
        <f>SUMIFS(Table1913[Total Cost],Table1913[Product Name],'POD Inventory Sum'!$O388)</f>
        <v>0</v>
      </c>
      <c r="T388" s="7"/>
      <c r="U388" s="1">
        <f>SUMIFS(Table1913[Quantity Purchased],Table1913[Product Name],'POD Inventory Sum'!$O388)</f>
        <v>0</v>
      </c>
      <c r="W388" s="1">
        <f>SUMIFS(Table1913[Total Purchase
Cost],Table1913[Product Name],'POD Inventory Sum'!$O388)</f>
        <v>0</v>
      </c>
      <c r="X388" s="7"/>
      <c r="Y388" s="61">
        <f t="shared" si="30"/>
        <v>0</v>
      </c>
      <c r="AA388" s="61">
        <f t="shared" si="31"/>
        <v>0</v>
      </c>
      <c r="AB388" s="7"/>
      <c r="AC388" s="1">
        <f>SUMIFS(Table7[Quantity of 
Product Sold],Table7[Sale - Product Name],'POD Inventory Sum'!$O388,Table7[Product Type2],'POD Inventory Sum'!$AC$5)</f>
        <v>0</v>
      </c>
      <c r="AE388" s="1">
        <f>SUMIFS(Table7[Total Cost of
Goods Sold],Table7[Sale - Product Name],'POD Inventory Sum'!$O388,Table7[Product Type2],'POD Inventory Sum'!$AC$5)</f>
        <v>0</v>
      </c>
      <c r="AF388" s="7"/>
      <c r="AG388" s="1">
        <f>SUMIFS(Table17[Quantity2],Table17[Product Name],'POD Inventory Sum'!$O388,Table17[Product Type2],'POD Inventory Sum'!$AG$5)</f>
        <v>0</v>
      </c>
      <c r="AH388" t="str">
        <f t="shared" si="32"/>
        <v/>
      </c>
      <c r="AI388" s="1">
        <f>SUMIFS(Table17[Total out of Inventory],Table17[Product Name],'POD Inventory Sum'!$O388,Table17[Product Type2],'POD Inventory Sum'!$AG$5)</f>
        <v>0</v>
      </c>
      <c r="AJ388" s="7"/>
      <c r="AK388" s="1">
        <f>SUMIFS(Table7[Quantity
 Sold],Table7[Sale - Product Name],'POD Inventory Sum'!$O388,Table7[Product Type2],'POD Inventory Sum'!$AK$5)</f>
        <v>0</v>
      </c>
      <c r="AL388" t="str">
        <f t="shared" si="33"/>
        <v/>
      </c>
      <c r="AM388" s="1">
        <f>SUMIFS(Table7[Total 
Paid],Table7[Sale - Product Name],'POD Inventory Sum'!$O388,Table7[Product Type2],'POD Inventory Sum'!$AK$5)</f>
        <v>0</v>
      </c>
    </row>
    <row r="389" spans="15:39" x14ac:dyDescent="0.25">
      <c r="O389" s="50"/>
      <c r="P389" s="7"/>
      <c r="Q389" s="30">
        <f>SUMIFS(Table1913[Quantity],Table1913[Product Name],'POD Inventory Sum'!$O389)</f>
        <v>0</v>
      </c>
      <c r="S389" s="1">
        <f>SUMIFS(Table1913[Total Cost],Table1913[Product Name],'POD Inventory Sum'!$O389)</f>
        <v>0</v>
      </c>
      <c r="T389" s="7"/>
      <c r="U389" s="1">
        <f>SUMIFS(Table1913[Quantity Purchased],Table1913[Product Name],'POD Inventory Sum'!$O389)</f>
        <v>0</v>
      </c>
      <c r="W389" s="1">
        <f>SUMIFS(Table1913[Total Purchase
Cost],Table1913[Product Name],'POD Inventory Sum'!$O389)</f>
        <v>0</v>
      </c>
      <c r="X389" s="7"/>
      <c r="Y389" s="61">
        <f t="shared" si="30"/>
        <v>0</v>
      </c>
      <c r="AA389" s="61">
        <f t="shared" si="31"/>
        <v>0</v>
      </c>
      <c r="AB389" s="7"/>
      <c r="AC389" s="1">
        <f>SUMIFS(Table7[Quantity of 
Product Sold],Table7[Sale - Product Name],'POD Inventory Sum'!$O389,Table7[Product Type2],'POD Inventory Sum'!$AC$5)</f>
        <v>0</v>
      </c>
      <c r="AE389" s="1">
        <f>SUMIFS(Table7[Total Cost of
Goods Sold],Table7[Sale - Product Name],'POD Inventory Sum'!$O389,Table7[Product Type2],'POD Inventory Sum'!$AC$5)</f>
        <v>0</v>
      </c>
      <c r="AF389" s="7"/>
      <c r="AG389" s="1">
        <f>SUMIFS(Table17[Quantity2],Table17[Product Name],'POD Inventory Sum'!$O389,Table17[Product Type2],'POD Inventory Sum'!$AG$5)</f>
        <v>0</v>
      </c>
      <c r="AH389" t="str">
        <f t="shared" si="32"/>
        <v/>
      </c>
      <c r="AI389" s="1">
        <f>SUMIFS(Table17[Total out of Inventory],Table17[Product Name],'POD Inventory Sum'!$O389,Table17[Product Type2],'POD Inventory Sum'!$AG$5)</f>
        <v>0</v>
      </c>
      <c r="AJ389" s="7"/>
      <c r="AK389" s="1">
        <f>SUMIFS(Table7[Quantity
 Sold],Table7[Sale - Product Name],'POD Inventory Sum'!$O389,Table7[Product Type2],'POD Inventory Sum'!$AK$5)</f>
        <v>0</v>
      </c>
      <c r="AL389" t="str">
        <f t="shared" si="33"/>
        <v/>
      </c>
      <c r="AM389" s="1">
        <f>SUMIFS(Table7[Total 
Paid],Table7[Sale - Product Name],'POD Inventory Sum'!$O389,Table7[Product Type2],'POD Inventory Sum'!$AK$5)</f>
        <v>0</v>
      </c>
    </row>
    <row r="390" spans="15:39" x14ac:dyDescent="0.25">
      <c r="O390" s="50"/>
      <c r="P390" s="7"/>
      <c r="Q390" s="30">
        <f>SUMIFS(Table1913[Quantity],Table1913[Product Name],'POD Inventory Sum'!$O390)</f>
        <v>0</v>
      </c>
      <c r="S390" s="1">
        <f>SUMIFS(Table1913[Total Cost],Table1913[Product Name],'POD Inventory Sum'!$O390)</f>
        <v>0</v>
      </c>
      <c r="T390" s="7"/>
      <c r="U390" s="1">
        <f>SUMIFS(Table1913[Quantity Purchased],Table1913[Product Name],'POD Inventory Sum'!$O390)</f>
        <v>0</v>
      </c>
      <c r="W390" s="1">
        <f>SUMIFS(Table1913[Total Purchase
Cost],Table1913[Product Name],'POD Inventory Sum'!$O390)</f>
        <v>0</v>
      </c>
      <c r="X390" s="7"/>
      <c r="Y390" s="61">
        <f t="shared" si="30"/>
        <v>0</v>
      </c>
      <c r="AA390" s="61">
        <f t="shared" si="31"/>
        <v>0</v>
      </c>
      <c r="AB390" s="7"/>
      <c r="AC390" s="1">
        <f>SUMIFS(Table7[Quantity of 
Product Sold],Table7[Sale - Product Name],'POD Inventory Sum'!$O390,Table7[Product Type2],'POD Inventory Sum'!$AC$5)</f>
        <v>0</v>
      </c>
      <c r="AE390" s="1">
        <f>SUMIFS(Table7[Total Cost of
Goods Sold],Table7[Sale - Product Name],'POD Inventory Sum'!$O390,Table7[Product Type2],'POD Inventory Sum'!$AC$5)</f>
        <v>0</v>
      </c>
      <c r="AF390" s="7"/>
      <c r="AG390" s="1">
        <f>SUMIFS(Table17[Quantity2],Table17[Product Name],'POD Inventory Sum'!$O390,Table17[Product Type2],'POD Inventory Sum'!$AG$5)</f>
        <v>0</v>
      </c>
      <c r="AH390" t="str">
        <f t="shared" si="32"/>
        <v/>
      </c>
      <c r="AI390" s="1">
        <f>SUMIFS(Table17[Total out of Inventory],Table17[Product Name],'POD Inventory Sum'!$O390,Table17[Product Type2],'POD Inventory Sum'!$AG$5)</f>
        <v>0</v>
      </c>
      <c r="AJ390" s="7"/>
      <c r="AK390" s="1">
        <f>SUMIFS(Table7[Quantity
 Sold],Table7[Sale - Product Name],'POD Inventory Sum'!$O390,Table7[Product Type2],'POD Inventory Sum'!$AK$5)</f>
        <v>0</v>
      </c>
      <c r="AL390" t="str">
        <f t="shared" si="33"/>
        <v/>
      </c>
      <c r="AM390" s="1">
        <f>SUMIFS(Table7[Total 
Paid],Table7[Sale - Product Name],'POD Inventory Sum'!$O390,Table7[Product Type2],'POD Inventory Sum'!$AK$5)</f>
        <v>0</v>
      </c>
    </row>
    <row r="391" spans="15:39" x14ac:dyDescent="0.25">
      <c r="O391" s="50"/>
      <c r="P391" s="7"/>
      <c r="Q391" s="30">
        <f>SUMIFS(Table1913[Quantity],Table1913[Product Name],'POD Inventory Sum'!$O391)</f>
        <v>0</v>
      </c>
      <c r="S391" s="1">
        <f>SUMIFS(Table1913[Total Cost],Table1913[Product Name],'POD Inventory Sum'!$O391)</f>
        <v>0</v>
      </c>
      <c r="T391" s="7"/>
      <c r="U391" s="1">
        <f>SUMIFS(Table1913[Quantity Purchased],Table1913[Product Name],'POD Inventory Sum'!$O391)</f>
        <v>0</v>
      </c>
      <c r="W391" s="1">
        <f>SUMIFS(Table1913[Total Purchase
Cost],Table1913[Product Name],'POD Inventory Sum'!$O391)</f>
        <v>0</v>
      </c>
      <c r="X391" s="7"/>
      <c r="Y391" s="61">
        <f t="shared" si="30"/>
        <v>0</v>
      </c>
      <c r="AA391" s="61">
        <f t="shared" si="31"/>
        <v>0</v>
      </c>
      <c r="AB391" s="7"/>
      <c r="AC391" s="1">
        <f>SUMIFS(Table7[Quantity of 
Product Sold],Table7[Sale - Product Name],'POD Inventory Sum'!$O391,Table7[Product Type2],'POD Inventory Sum'!$AC$5)</f>
        <v>0</v>
      </c>
      <c r="AE391" s="1">
        <f>SUMIFS(Table7[Total Cost of
Goods Sold],Table7[Sale - Product Name],'POD Inventory Sum'!$O391,Table7[Product Type2],'POD Inventory Sum'!$AC$5)</f>
        <v>0</v>
      </c>
      <c r="AF391" s="7"/>
      <c r="AG391" s="1">
        <f>SUMIFS(Table17[Quantity2],Table17[Product Name],'POD Inventory Sum'!$O391,Table17[Product Type2],'POD Inventory Sum'!$AG$5)</f>
        <v>0</v>
      </c>
      <c r="AH391" t="str">
        <f t="shared" si="32"/>
        <v/>
      </c>
      <c r="AI391" s="1">
        <f>SUMIFS(Table17[Total out of Inventory],Table17[Product Name],'POD Inventory Sum'!$O391,Table17[Product Type2],'POD Inventory Sum'!$AG$5)</f>
        <v>0</v>
      </c>
      <c r="AJ391" s="7"/>
      <c r="AK391" s="1">
        <f>SUMIFS(Table7[Quantity
 Sold],Table7[Sale - Product Name],'POD Inventory Sum'!$O391,Table7[Product Type2],'POD Inventory Sum'!$AK$5)</f>
        <v>0</v>
      </c>
      <c r="AL391" t="str">
        <f t="shared" si="33"/>
        <v/>
      </c>
      <c r="AM391" s="1">
        <f>SUMIFS(Table7[Total 
Paid],Table7[Sale - Product Name],'POD Inventory Sum'!$O391,Table7[Product Type2],'POD Inventory Sum'!$AK$5)</f>
        <v>0</v>
      </c>
    </row>
    <row r="392" spans="15:39" x14ac:dyDescent="0.25">
      <c r="O392" s="50"/>
      <c r="P392" s="7"/>
      <c r="Q392" s="30">
        <f>SUMIFS(Table1913[Quantity],Table1913[Product Name],'POD Inventory Sum'!$O392)</f>
        <v>0</v>
      </c>
      <c r="S392" s="1">
        <f>SUMIFS(Table1913[Total Cost],Table1913[Product Name],'POD Inventory Sum'!$O392)</f>
        <v>0</v>
      </c>
      <c r="T392" s="7"/>
      <c r="U392" s="1">
        <f>SUMIFS(Table1913[Quantity Purchased],Table1913[Product Name],'POD Inventory Sum'!$O392)</f>
        <v>0</v>
      </c>
      <c r="W392" s="1">
        <f>SUMIFS(Table1913[Total Purchase
Cost],Table1913[Product Name],'POD Inventory Sum'!$O392)</f>
        <v>0</v>
      </c>
      <c r="X392" s="7"/>
      <c r="Y392" s="61">
        <f t="shared" si="30"/>
        <v>0</v>
      </c>
      <c r="AA392" s="61">
        <f t="shared" si="31"/>
        <v>0</v>
      </c>
      <c r="AB392" s="7"/>
      <c r="AC392" s="1">
        <f>SUMIFS(Table7[Quantity of 
Product Sold],Table7[Sale - Product Name],'POD Inventory Sum'!$O392,Table7[Product Type2],'POD Inventory Sum'!$AC$5)</f>
        <v>0</v>
      </c>
      <c r="AE392" s="1">
        <f>SUMIFS(Table7[Total Cost of
Goods Sold],Table7[Sale - Product Name],'POD Inventory Sum'!$O392,Table7[Product Type2],'POD Inventory Sum'!$AC$5)</f>
        <v>0</v>
      </c>
      <c r="AF392" s="7"/>
      <c r="AG392" s="1">
        <f>SUMIFS(Table17[Quantity2],Table17[Product Name],'POD Inventory Sum'!$O392,Table17[Product Type2],'POD Inventory Sum'!$AG$5)</f>
        <v>0</v>
      </c>
      <c r="AH392" t="str">
        <f t="shared" si="32"/>
        <v/>
      </c>
      <c r="AI392" s="1">
        <f>SUMIFS(Table17[Total out of Inventory],Table17[Product Name],'POD Inventory Sum'!$O392,Table17[Product Type2],'POD Inventory Sum'!$AG$5)</f>
        <v>0</v>
      </c>
      <c r="AJ392" s="7"/>
      <c r="AK392" s="1">
        <f>SUMIFS(Table7[Quantity
 Sold],Table7[Sale - Product Name],'POD Inventory Sum'!$O392,Table7[Product Type2],'POD Inventory Sum'!$AK$5)</f>
        <v>0</v>
      </c>
      <c r="AL392" t="str">
        <f t="shared" si="33"/>
        <v/>
      </c>
      <c r="AM392" s="1">
        <f>SUMIFS(Table7[Total 
Paid],Table7[Sale - Product Name],'POD Inventory Sum'!$O392,Table7[Product Type2],'POD Inventory Sum'!$AK$5)</f>
        <v>0</v>
      </c>
    </row>
    <row r="393" spans="15:39" x14ac:dyDescent="0.25">
      <c r="O393" s="50"/>
      <c r="P393" s="7"/>
      <c r="Q393" s="30">
        <f>SUMIFS(Table1913[Quantity],Table1913[Product Name],'POD Inventory Sum'!$O393)</f>
        <v>0</v>
      </c>
      <c r="S393" s="1">
        <f>SUMIFS(Table1913[Total Cost],Table1913[Product Name],'POD Inventory Sum'!$O393)</f>
        <v>0</v>
      </c>
      <c r="T393" s="7"/>
      <c r="U393" s="1">
        <f>SUMIFS(Table1913[Quantity Purchased],Table1913[Product Name],'POD Inventory Sum'!$O393)</f>
        <v>0</v>
      </c>
      <c r="W393" s="1">
        <f>SUMIFS(Table1913[Total Purchase
Cost],Table1913[Product Name],'POD Inventory Sum'!$O393)</f>
        <v>0</v>
      </c>
      <c r="X393" s="7"/>
      <c r="Y393" s="61">
        <f t="shared" si="30"/>
        <v>0</v>
      </c>
      <c r="AA393" s="61">
        <f t="shared" si="31"/>
        <v>0</v>
      </c>
      <c r="AB393" s="7"/>
      <c r="AC393" s="1">
        <f>SUMIFS(Table7[Quantity of 
Product Sold],Table7[Sale - Product Name],'POD Inventory Sum'!$O393,Table7[Product Type2],'POD Inventory Sum'!$AC$5)</f>
        <v>0</v>
      </c>
      <c r="AE393" s="1">
        <f>SUMIFS(Table7[Total Cost of
Goods Sold],Table7[Sale - Product Name],'POD Inventory Sum'!$O393,Table7[Product Type2],'POD Inventory Sum'!$AC$5)</f>
        <v>0</v>
      </c>
      <c r="AF393" s="7"/>
      <c r="AG393" s="1">
        <f>SUMIFS(Table17[Quantity2],Table17[Product Name],'POD Inventory Sum'!$O393,Table17[Product Type2],'POD Inventory Sum'!$AG$5)</f>
        <v>0</v>
      </c>
      <c r="AH393" t="str">
        <f t="shared" si="32"/>
        <v/>
      </c>
      <c r="AI393" s="1">
        <f>SUMIFS(Table17[Total out of Inventory],Table17[Product Name],'POD Inventory Sum'!$O393,Table17[Product Type2],'POD Inventory Sum'!$AG$5)</f>
        <v>0</v>
      </c>
      <c r="AJ393" s="7"/>
      <c r="AK393" s="1">
        <f>SUMIFS(Table7[Quantity
 Sold],Table7[Sale - Product Name],'POD Inventory Sum'!$O393,Table7[Product Type2],'POD Inventory Sum'!$AK$5)</f>
        <v>0</v>
      </c>
      <c r="AL393" t="str">
        <f t="shared" si="33"/>
        <v/>
      </c>
      <c r="AM393" s="1">
        <f>SUMIFS(Table7[Total 
Paid],Table7[Sale - Product Name],'POD Inventory Sum'!$O393,Table7[Product Type2],'POD Inventory Sum'!$AK$5)</f>
        <v>0</v>
      </c>
    </row>
    <row r="394" spans="15:39" x14ac:dyDescent="0.25">
      <c r="O394" s="50"/>
      <c r="P394" s="7"/>
      <c r="Q394" s="30">
        <f>SUMIFS(Table1913[Quantity],Table1913[Product Name],'POD Inventory Sum'!$O394)</f>
        <v>0</v>
      </c>
      <c r="S394" s="1">
        <f>SUMIFS(Table1913[Total Cost],Table1913[Product Name],'POD Inventory Sum'!$O394)</f>
        <v>0</v>
      </c>
      <c r="T394" s="7"/>
      <c r="U394" s="1">
        <f>SUMIFS(Table1913[Quantity Purchased],Table1913[Product Name],'POD Inventory Sum'!$O394)</f>
        <v>0</v>
      </c>
      <c r="W394" s="1">
        <f>SUMIFS(Table1913[Total Purchase
Cost],Table1913[Product Name],'POD Inventory Sum'!$O394)</f>
        <v>0</v>
      </c>
      <c r="X394" s="7"/>
      <c r="Y394" s="61">
        <f t="shared" si="30"/>
        <v>0</v>
      </c>
      <c r="AA394" s="61">
        <f t="shared" si="31"/>
        <v>0</v>
      </c>
      <c r="AB394" s="7"/>
      <c r="AC394" s="1">
        <f>SUMIFS(Table7[Quantity of 
Product Sold],Table7[Sale - Product Name],'POD Inventory Sum'!$O394,Table7[Product Type2],'POD Inventory Sum'!$AC$5)</f>
        <v>0</v>
      </c>
      <c r="AE394" s="1">
        <f>SUMIFS(Table7[Total Cost of
Goods Sold],Table7[Sale - Product Name],'POD Inventory Sum'!$O394,Table7[Product Type2],'POD Inventory Sum'!$AC$5)</f>
        <v>0</v>
      </c>
      <c r="AF394" s="7"/>
      <c r="AG394" s="1">
        <f>SUMIFS(Table17[Quantity2],Table17[Product Name],'POD Inventory Sum'!$O394,Table17[Product Type2],'POD Inventory Sum'!$AG$5)</f>
        <v>0</v>
      </c>
      <c r="AH394" t="str">
        <f t="shared" si="32"/>
        <v/>
      </c>
      <c r="AI394" s="1">
        <f>SUMIFS(Table17[Total out of Inventory],Table17[Product Name],'POD Inventory Sum'!$O394,Table17[Product Type2],'POD Inventory Sum'!$AG$5)</f>
        <v>0</v>
      </c>
      <c r="AJ394" s="7"/>
      <c r="AK394" s="1">
        <f>SUMIFS(Table7[Quantity
 Sold],Table7[Sale - Product Name],'POD Inventory Sum'!$O394,Table7[Product Type2],'POD Inventory Sum'!$AK$5)</f>
        <v>0</v>
      </c>
      <c r="AL394" t="str">
        <f t="shared" si="33"/>
        <v/>
      </c>
      <c r="AM394" s="1">
        <f>SUMIFS(Table7[Total 
Paid],Table7[Sale - Product Name],'POD Inventory Sum'!$O394,Table7[Product Type2],'POD Inventory Sum'!$AK$5)</f>
        <v>0</v>
      </c>
    </row>
    <row r="395" spans="15:39" x14ac:dyDescent="0.25">
      <c r="O395" s="50"/>
      <c r="P395" s="7"/>
      <c r="Q395" s="30">
        <f>SUMIFS(Table1913[Quantity],Table1913[Product Name],'POD Inventory Sum'!$O395)</f>
        <v>0</v>
      </c>
      <c r="S395" s="1">
        <f>SUMIFS(Table1913[Total Cost],Table1913[Product Name],'POD Inventory Sum'!$O395)</f>
        <v>0</v>
      </c>
      <c r="T395" s="7"/>
      <c r="U395" s="1">
        <f>SUMIFS(Table1913[Quantity Purchased],Table1913[Product Name],'POD Inventory Sum'!$O395)</f>
        <v>0</v>
      </c>
      <c r="W395" s="1">
        <f>SUMIFS(Table1913[Total Purchase
Cost],Table1913[Product Name],'POD Inventory Sum'!$O395)</f>
        <v>0</v>
      </c>
      <c r="X395" s="7"/>
      <c r="Y395" s="61">
        <f t="shared" si="30"/>
        <v>0</v>
      </c>
      <c r="AA395" s="61">
        <f t="shared" si="31"/>
        <v>0</v>
      </c>
      <c r="AB395" s="7"/>
      <c r="AC395" s="1">
        <f>SUMIFS(Table7[Quantity of 
Product Sold],Table7[Sale - Product Name],'POD Inventory Sum'!$O395,Table7[Product Type2],'POD Inventory Sum'!$AC$5)</f>
        <v>0</v>
      </c>
      <c r="AE395" s="1">
        <f>SUMIFS(Table7[Total Cost of
Goods Sold],Table7[Sale - Product Name],'POD Inventory Sum'!$O395,Table7[Product Type2],'POD Inventory Sum'!$AC$5)</f>
        <v>0</v>
      </c>
      <c r="AF395" s="7"/>
      <c r="AG395" s="1">
        <f>SUMIFS(Table17[Quantity2],Table17[Product Name],'POD Inventory Sum'!$O395,Table17[Product Type2],'POD Inventory Sum'!$AG$5)</f>
        <v>0</v>
      </c>
      <c r="AH395" t="str">
        <f t="shared" si="32"/>
        <v/>
      </c>
      <c r="AI395" s="1">
        <f>SUMIFS(Table17[Total out of Inventory],Table17[Product Name],'POD Inventory Sum'!$O395,Table17[Product Type2],'POD Inventory Sum'!$AG$5)</f>
        <v>0</v>
      </c>
      <c r="AJ395" s="7"/>
      <c r="AK395" s="1">
        <f>SUMIFS(Table7[Quantity
 Sold],Table7[Sale - Product Name],'POD Inventory Sum'!$O395,Table7[Product Type2],'POD Inventory Sum'!$AK$5)</f>
        <v>0</v>
      </c>
      <c r="AL395" t="str">
        <f t="shared" si="33"/>
        <v/>
      </c>
      <c r="AM395" s="1">
        <f>SUMIFS(Table7[Total 
Paid],Table7[Sale - Product Name],'POD Inventory Sum'!$O395,Table7[Product Type2],'POD Inventory Sum'!$AK$5)</f>
        <v>0</v>
      </c>
    </row>
    <row r="396" spans="15:39" x14ac:dyDescent="0.25">
      <c r="O396" s="50"/>
      <c r="P396" s="7"/>
      <c r="Q396" s="30">
        <f>SUMIFS(Table1913[Quantity],Table1913[Product Name],'POD Inventory Sum'!$O396)</f>
        <v>0</v>
      </c>
      <c r="S396" s="1">
        <f>SUMIFS(Table1913[Total Cost],Table1913[Product Name],'POD Inventory Sum'!$O396)</f>
        <v>0</v>
      </c>
      <c r="T396" s="7"/>
      <c r="U396" s="1">
        <f>SUMIFS(Table1913[Quantity Purchased],Table1913[Product Name],'POD Inventory Sum'!$O396)</f>
        <v>0</v>
      </c>
      <c r="W396" s="1">
        <f>SUMIFS(Table1913[Total Purchase
Cost],Table1913[Product Name],'POD Inventory Sum'!$O396)</f>
        <v>0</v>
      </c>
      <c r="X396" s="7"/>
      <c r="Y396" s="61">
        <f t="shared" si="30"/>
        <v>0</v>
      </c>
      <c r="AA396" s="61">
        <f t="shared" si="31"/>
        <v>0</v>
      </c>
      <c r="AB396" s="7"/>
      <c r="AC396" s="1">
        <f>SUMIFS(Table7[Quantity of 
Product Sold],Table7[Sale - Product Name],'POD Inventory Sum'!$O396,Table7[Product Type2],'POD Inventory Sum'!$AC$5)</f>
        <v>0</v>
      </c>
      <c r="AE396" s="1">
        <f>SUMIFS(Table7[Total Cost of
Goods Sold],Table7[Sale - Product Name],'POD Inventory Sum'!$O396,Table7[Product Type2],'POD Inventory Sum'!$AC$5)</f>
        <v>0</v>
      </c>
      <c r="AF396" s="7"/>
      <c r="AG396" s="1">
        <f>SUMIFS(Table17[Quantity2],Table17[Product Name],'POD Inventory Sum'!$O396,Table17[Product Type2],'POD Inventory Sum'!$AG$5)</f>
        <v>0</v>
      </c>
      <c r="AH396" t="str">
        <f t="shared" si="32"/>
        <v/>
      </c>
      <c r="AI396" s="1">
        <f>SUMIFS(Table17[Total out of Inventory],Table17[Product Name],'POD Inventory Sum'!$O396,Table17[Product Type2],'POD Inventory Sum'!$AG$5)</f>
        <v>0</v>
      </c>
      <c r="AJ396" s="7"/>
      <c r="AK396" s="1">
        <f>SUMIFS(Table7[Quantity
 Sold],Table7[Sale - Product Name],'POD Inventory Sum'!$O396,Table7[Product Type2],'POD Inventory Sum'!$AK$5)</f>
        <v>0</v>
      </c>
      <c r="AL396" t="str">
        <f t="shared" si="33"/>
        <v/>
      </c>
      <c r="AM396" s="1">
        <f>SUMIFS(Table7[Total 
Paid],Table7[Sale - Product Name],'POD Inventory Sum'!$O396,Table7[Product Type2],'POD Inventory Sum'!$AK$5)</f>
        <v>0</v>
      </c>
    </row>
    <row r="397" spans="15:39" x14ac:dyDescent="0.25">
      <c r="O397" s="50"/>
      <c r="P397" s="7"/>
      <c r="Q397" s="30">
        <f>SUMIFS(Table1913[Quantity],Table1913[Product Name],'POD Inventory Sum'!$O397)</f>
        <v>0</v>
      </c>
      <c r="S397" s="1">
        <f>SUMIFS(Table1913[Total Cost],Table1913[Product Name],'POD Inventory Sum'!$O397)</f>
        <v>0</v>
      </c>
      <c r="T397" s="7"/>
      <c r="U397" s="1">
        <f>SUMIFS(Table1913[Quantity Purchased],Table1913[Product Name],'POD Inventory Sum'!$O397)</f>
        <v>0</v>
      </c>
      <c r="W397" s="1">
        <f>SUMIFS(Table1913[Total Purchase
Cost],Table1913[Product Name],'POD Inventory Sum'!$O397)</f>
        <v>0</v>
      </c>
      <c r="X397" s="7"/>
      <c r="Y397" s="61">
        <f t="shared" si="30"/>
        <v>0</v>
      </c>
      <c r="AA397" s="61">
        <f t="shared" si="31"/>
        <v>0</v>
      </c>
      <c r="AB397" s="7"/>
      <c r="AC397" s="1">
        <f>SUMIFS(Table7[Quantity of 
Product Sold],Table7[Sale - Product Name],'POD Inventory Sum'!$O397,Table7[Product Type2],'POD Inventory Sum'!$AC$5)</f>
        <v>0</v>
      </c>
      <c r="AE397" s="1">
        <f>SUMIFS(Table7[Total Cost of
Goods Sold],Table7[Sale - Product Name],'POD Inventory Sum'!$O397,Table7[Product Type2],'POD Inventory Sum'!$AC$5)</f>
        <v>0</v>
      </c>
      <c r="AF397" s="7"/>
      <c r="AG397" s="1">
        <f>SUMIFS(Table17[Quantity2],Table17[Product Name],'POD Inventory Sum'!$O397,Table17[Product Type2],'POD Inventory Sum'!$AG$5)</f>
        <v>0</v>
      </c>
      <c r="AH397" t="str">
        <f t="shared" si="32"/>
        <v/>
      </c>
      <c r="AI397" s="1">
        <f>SUMIFS(Table17[Total out of Inventory],Table17[Product Name],'POD Inventory Sum'!$O397,Table17[Product Type2],'POD Inventory Sum'!$AG$5)</f>
        <v>0</v>
      </c>
      <c r="AJ397" s="7"/>
      <c r="AK397" s="1">
        <f>SUMIFS(Table7[Quantity
 Sold],Table7[Sale - Product Name],'POD Inventory Sum'!$O397,Table7[Product Type2],'POD Inventory Sum'!$AK$5)</f>
        <v>0</v>
      </c>
      <c r="AL397" t="str">
        <f t="shared" si="33"/>
        <v/>
      </c>
      <c r="AM397" s="1">
        <f>SUMIFS(Table7[Total 
Paid],Table7[Sale - Product Name],'POD Inventory Sum'!$O397,Table7[Product Type2],'POD Inventory Sum'!$AK$5)</f>
        <v>0</v>
      </c>
    </row>
    <row r="398" spans="15:39" x14ac:dyDescent="0.25">
      <c r="O398" s="50"/>
      <c r="P398" s="7"/>
      <c r="Q398" s="30">
        <f>SUMIFS(Table1913[Quantity],Table1913[Product Name],'POD Inventory Sum'!$O398)</f>
        <v>0</v>
      </c>
      <c r="S398" s="1">
        <f>SUMIFS(Table1913[Total Cost],Table1913[Product Name],'POD Inventory Sum'!$O398)</f>
        <v>0</v>
      </c>
      <c r="T398" s="7"/>
      <c r="U398" s="1">
        <f>SUMIFS(Table1913[Quantity Purchased],Table1913[Product Name],'POD Inventory Sum'!$O398)</f>
        <v>0</v>
      </c>
      <c r="W398" s="1">
        <f>SUMIFS(Table1913[Total Purchase
Cost],Table1913[Product Name],'POD Inventory Sum'!$O398)</f>
        <v>0</v>
      </c>
      <c r="X398" s="7"/>
      <c r="Y398" s="61">
        <f t="shared" ref="Y398:Y461" si="34">SUM(Q398,U398,-AC398,AG398)</f>
        <v>0</v>
      </c>
      <c r="AA398" s="61">
        <f t="shared" ref="AA398:AA461" si="35">SUM(S398,W398,-AE398,AI398)</f>
        <v>0</v>
      </c>
      <c r="AB398" s="7"/>
      <c r="AC398" s="1">
        <f>SUMIFS(Table7[Quantity of 
Product Sold],Table7[Sale - Product Name],'POD Inventory Sum'!$O398,Table7[Product Type2],'POD Inventory Sum'!$AC$5)</f>
        <v>0</v>
      </c>
      <c r="AE398" s="1">
        <f>SUMIFS(Table7[Total Cost of
Goods Sold],Table7[Sale - Product Name],'POD Inventory Sum'!$O398,Table7[Product Type2],'POD Inventory Sum'!$AC$5)</f>
        <v>0</v>
      </c>
      <c r="AF398" s="7"/>
      <c r="AG398" s="1">
        <f>SUMIFS(Table17[Quantity2],Table17[Product Name],'POD Inventory Sum'!$O398,Table17[Product Type2],'POD Inventory Sum'!$AG$5)</f>
        <v>0</v>
      </c>
      <c r="AH398" t="str">
        <f t="shared" ref="AH398:AH461" si="36">IF(AG398,AI398/AG398,"")</f>
        <v/>
      </c>
      <c r="AI398" s="1">
        <f>SUMIFS(Table17[Total out of Inventory],Table17[Product Name],'POD Inventory Sum'!$O398,Table17[Product Type2],'POD Inventory Sum'!$AG$5)</f>
        <v>0</v>
      </c>
      <c r="AJ398" s="7"/>
      <c r="AK398" s="1">
        <f>SUMIFS(Table7[Quantity
 Sold],Table7[Sale - Product Name],'POD Inventory Sum'!$O398,Table7[Product Type2],'POD Inventory Sum'!$AK$5)</f>
        <v>0</v>
      </c>
      <c r="AL398" t="str">
        <f t="shared" ref="AL398:AL461" si="37">IF(AK398,AM398/AK398,"")</f>
        <v/>
      </c>
      <c r="AM398" s="1">
        <f>SUMIFS(Table7[Total 
Paid],Table7[Sale - Product Name],'POD Inventory Sum'!$O398,Table7[Product Type2],'POD Inventory Sum'!$AK$5)</f>
        <v>0</v>
      </c>
    </row>
    <row r="399" spans="15:39" x14ac:dyDescent="0.25">
      <c r="O399" s="50"/>
      <c r="P399" s="7"/>
      <c r="Q399" s="30">
        <f>SUMIFS(Table1913[Quantity],Table1913[Product Name],'POD Inventory Sum'!$O399)</f>
        <v>0</v>
      </c>
      <c r="S399" s="1">
        <f>SUMIFS(Table1913[Total Cost],Table1913[Product Name],'POD Inventory Sum'!$O399)</f>
        <v>0</v>
      </c>
      <c r="T399" s="7"/>
      <c r="U399" s="1">
        <f>SUMIFS(Table1913[Quantity Purchased],Table1913[Product Name],'POD Inventory Sum'!$O399)</f>
        <v>0</v>
      </c>
      <c r="W399" s="1">
        <f>SUMIFS(Table1913[Total Purchase
Cost],Table1913[Product Name],'POD Inventory Sum'!$O399)</f>
        <v>0</v>
      </c>
      <c r="X399" s="7"/>
      <c r="Y399" s="61">
        <f t="shared" si="34"/>
        <v>0</v>
      </c>
      <c r="AA399" s="61">
        <f t="shared" si="35"/>
        <v>0</v>
      </c>
      <c r="AB399" s="7"/>
      <c r="AC399" s="1">
        <f>SUMIFS(Table7[Quantity of 
Product Sold],Table7[Sale - Product Name],'POD Inventory Sum'!$O399,Table7[Product Type2],'POD Inventory Sum'!$AC$5)</f>
        <v>0</v>
      </c>
      <c r="AE399" s="1">
        <f>SUMIFS(Table7[Total Cost of
Goods Sold],Table7[Sale - Product Name],'POD Inventory Sum'!$O399,Table7[Product Type2],'POD Inventory Sum'!$AC$5)</f>
        <v>0</v>
      </c>
      <c r="AF399" s="7"/>
      <c r="AG399" s="1">
        <f>SUMIFS(Table17[Quantity2],Table17[Product Name],'POD Inventory Sum'!$O399,Table17[Product Type2],'POD Inventory Sum'!$AG$5)</f>
        <v>0</v>
      </c>
      <c r="AH399" t="str">
        <f t="shared" si="36"/>
        <v/>
      </c>
      <c r="AI399" s="1">
        <f>SUMIFS(Table17[Total out of Inventory],Table17[Product Name],'POD Inventory Sum'!$O399,Table17[Product Type2],'POD Inventory Sum'!$AG$5)</f>
        <v>0</v>
      </c>
      <c r="AJ399" s="7"/>
      <c r="AK399" s="1">
        <f>SUMIFS(Table7[Quantity
 Sold],Table7[Sale - Product Name],'POD Inventory Sum'!$O399,Table7[Product Type2],'POD Inventory Sum'!$AK$5)</f>
        <v>0</v>
      </c>
      <c r="AL399" t="str">
        <f t="shared" si="37"/>
        <v/>
      </c>
      <c r="AM399" s="1">
        <f>SUMIFS(Table7[Total 
Paid],Table7[Sale - Product Name],'POD Inventory Sum'!$O399,Table7[Product Type2],'POD Inventory Sum'!$AK$5)</f>
        <v>0</v>
      </c>
    </row>
    <row r="400" spans="15:39" x14ac:dyDescent="0.25">
      <c r="O400" s="50"/>
      <c r="P400" s="7"/>
      <c r="Q400" s="30">
        <f>SUMIFS(Table1913[Quantity],Table1913[Product Name],'POD Inventory Sum'!$O400)</f>
        <v>0</v>
      </c>
      <c r="S400" s="1">
        <f>SUMIFS(Table1913[Total Cost],Table1913[Product Name],'POD Inventory Sum'!$O400)</f>
        <v>0</v>
      </c>
      <c r="T400" s="7"/>
      <c r="U400" s="1">
        <f>SUMIFS(Table1913[Quantity Purchased],Table1913[Product Name],'POD Inventory Sum'!$O400)</f>
        <v>0</v>
      </c>
      <c r="W400" s="1">
        <f>SUMIFS(Table1913[Total Purchase
Cost],Table1913[Product Name],'POD Inventory Sum'!$O400)</f>
        <v>0</v>
      </c>
      <c r="X400" s="7"/>
      <c r="Y400" s="61">
        <f t="shared" si="34"/>
        <v>0</v>
      </c>
      <c r="AA400" s="61">
        <f t="shared" si="35"/>
        <v>0</v>
      </c>
      <c r="AB400" s="7"/>
      <c r="AC400" s="1">
        <f>SUMIFS(Table7[Quantity of 
Product Sold],Table7[Sale - Product Name],'POD Inventory Sum'!$O400,Table7[Product Type2],'POD Inventory Sum'!$AC$5)</f>
        <v>0</v>
      </c>
      <c r="AE400" s="1">
        <f>SUMIFS(Table7[Total Cost of
Goods Sold],Table7[Sale - Product Name],'POD Inventory Sum'!$O400,Table7[Product Type2],'POD Inventory Sum'!$AC$5)</f>
        <v>0</v>
      </c>
      <c r="AF400" s="7"/>
      <c r="AG400" s="1">
        <f>SUMIFS(Table17[Quantity2],Table17[Product Name],'POD Inventory Sum'!$O400,Table17[Product Type2],'POD Inventory Sum'!$AG$5)</f>
        <v>0</v>
      </c>
      <c r="AH400" t="str">
        <f t="shared" si="36"/>
        <v/>
      </c>
      <c r="AI400" s="1">
        <f>SUMIFS(Table17[Total out of Inventory],Table17[Product Name],'POD Inventory Sum'!$O400,Table17[Product Type2],'POD Inventory Sum'!$AG$5)</f>
        <v>0</v>
      </c>
      <c r="AJ400" s="7"/>
      <c r="AK400" s="1">
        <f>SUMIFS(Table7[Quantity
 Sold],Table7[Sale - Product Name],'POD Inventory Sum'!$O400,Table7[Product Type2],'POD Inventory Sum'!$AK$5)</f>
        <v>0</v>
      </c>
      <c r="AL400" t="str">
        <f t="shared" si="37"/>
        <v/>
      </c>
      <c r="AM400" s="1">
        <f>SUMIFS(Table7[Total 
Paid],Table7[Sale - Product Name],'POD Inventory Sum'!$O400,Table7[Product Type2],'POD Inventory Sum'!$AK$5)</f>
        <v>0</v>
      </c>
    </row>
    <row r="401" spans="5:39" x14ac:dyDescent="0.25">
      <c r="O401" s="50"/>
      <c r="P401" s="7"/>
      <c r="Q401" s="30">
        <f>SUMIFS(Table1913[Quantity],Table1913[Product Name],'POD Inventory Sum'!$O401)</f>
        <v>0</v>
      </c>
      <c r="S401" s="1">
        <f>SUMIFS(Table1913[Total Cost],Table1913[Product Name],'POD Inventory Sum'!$O401)</f>
        <v>0</v>
      </c>
      <c r="T401" s="7"/>
      <c r="U401" s="1">
        <f>SUMIFS(Table1913[Quantity Purchased],Table1913[Product Name],'POD Inventory Sum'!$O401)</f>
        <v>0</v>
      </c>
      <c r="W401" s="1">
        <f>SUMIFS(Table1913[Total Purchase
Cost],Table1913[Product Name],'POD Inventory Sum'!$O401)</f>
        <v>0</v>
      </c>
      <c r="X401" s="7"/>
      <c r="Y401" s="61">
        <f t="shared" si="34"/>
        <v>0</v>
      </c>
      <c r="AA401" s="61">
        <f t="shared" si="35"/>
        <v>0</v>
      </c>
      <c r="AB401" s="7"/>
      <c r="AC401" s="1">
        <f>SUMIFS(Table7[Quantity of 
Product Sold],Table7[Sale - Product Name],'POD Inventory Sum'!$O401,Table7[Product Type2],'POD Inventory Sum'!$AC$5)</f>
        <v>0</v>
      </c>
      <c r="AE401" s="1">
        <f>SUMIFS(Table7[Total Cost of
Goods Sold],Table7[Sale - Product Name],'POD Inventory Sum'!$O401,Table7[Product Type2],'POD Inventory Sum'!$AC$5)</f>
        <v>0</v>
      </c>
      <c r="AF401" s="7"/>
      <c r="AG401" s="1">
        <f>SUMIFS(Table17[Quantity2],Table17[Product Name],'POD Inventory Sum'!$O401,Table17[Product Type2],'POD Inventory Sum'!$AG$5)</f>
        <v>0</v>
      </c>
      <c r="AH401" t="str">
        <f t="shared" si="36"/>
        <v/>
      </c>
      <c r="AI401" s="1">
        <f>SUMIFS(Table17[Total out of Inventory],Table17[Product Name],'POD Inventory Sum'!$O401,Table17[Product Type2],'POD Inventory Sum'!$AG$5)</f>
        <v>0</v>
      </c>
      <c r="AJ401" s="7"/>
      <c r="AK401" s="1">
        <f>SUMIFS(Table7[Quantity
 Sold],Table7[Sale - Product Name],'POD Inventory Sum'!$O401,Table7[Product Type2],'POD Inventory Sum'!$AK$5)</f>
        <v>0</v>
      </c>
      <c r="AL401" t="str">
        <f t="shared" si="37"/>
        <v/>
      </c>
      <c r="AM401" s="1">
        <f>SUMIFS(Table7[Total 
Paid],Table7[Sale - Product Name],'POD Inventory Sum'!$O401,Table7[Product Type2],'POD Inventory Sum'!$AK$5)</f>
        <v>0</v>
      </c>
    </row>
    <row r="402" spans="5:39" x14ac:dyDescent="0.25">
      <c r="O402" s="50"/>
      <c r="P402" s="7"/>
      <c r="Q402" s="30">
        <f>SUMIFS(Table1913[Quantity],Table1913[Product Name],'POD Inventory Sum'!$O402)</f>
        <v>0</v>
      </c>
      <c r="S402" s="1">
        <f>SUMIFS(Table1913[Total Cost],Table1913[Product Name],'POD Inventory Sum'!$O402)</f>
        <v>0</v>
      </c>
      <c r="T402" s="7"/>
      <c r="U402" s="1">
        <f>SUMIFS(Table1913[Quantity Purchased],Table1913[Product Name],'POD Inventory Sum'!$O402)</f>
        <v>0</v>
      </c>
      <c r="W402" s="1">
        <f>SUMIFS(Table1913[Total Purchase
Cost],Table1913[Product Name],'POD Inventory Sum'!$O402)</f>
        <v>0</v>
      </c>
      <c r="X402" s="7"/>
      <c r="Y402" s="61">
        <f t="shared" si="34"/>
        <v>0</v>
      </c>
      <c r="AA402" s="61">
        <f t="shared" si="35"/>
        <v>0</v>
      </c>
      <c r="AB402" s="7"/>
      <c r="AC402" s="1">
        <f>SUMIFS(Table7[Quantity of 
Product Sold],Table7[Sale - Product Name],'POD Inventory Sum'!$O402,Table7[Product Type2],'POD Inventory Sum'!$AC$5)</f>
        <v>0</v>
      </c>
      <c r="AE402" s="1">
        <f>SUMIFS(Table7[Total Cost of
Goods Sold],Table7[Sale - Product Name],'POD Inventory Sum'!$O402,Table7[Product Type2],'POD Inventory Sum'!$AC$5)</f>
        <v>0</v>
      </c>
      <c r="AF402" s="7"/>
      <c r="AG402" s="1">
        <f>SUMIFS(Table17[Quantity2],Table17[Product Name],'POD Inventory Sum'!$O402,Table17[Product Type2],'POD Inventory Sum'!$AG$5)</f>
        <v>0</v>
      </c>
      <c r="AH402" t="str">
        <f t="shared" si="36"/>
        <v/>
      </c>
      <c r="AI402" s="1">
        <f>SUMIFS(Table17[Total out of Inventory],Table17[Product Name],'POD Inventory Sum'!$O402,Table17[Product Type2],'POD Inventory Sum'!$AG$5)</f>
        <v>0</v>
      </c>
      <c r="AJ402" s="7"/>
      <c r="AK402" s="1">
        <f>SUMIFS(Table7[Quantity
 Sold],Table7[Sale - Product Name],'POD Inventory Sum'!$O402,Table7[Product Type2],'POD Inventory Sum'!$AK$5)</f>
        <v>0</v>
      </c>
      <c r="AL402" t="str">
        <f t="shared" si="37"/>
        <v/>
      </c>
      <c r="AM402" s="1">
        <f>SUMIFS(Table7[Total 
Paid],Table7[Sale - Product Name],'POD Inventory Sum'!$O402,Table7[Product Type2],'POD Inventory Sum'!$AK$5)</f>
        <v>0</v>
      </c>
    </row>
    <row r="403" spans="5:39" x14ac:dyDescent="0.25">
      <c r="O403" s="50"/>
      <c r="P403" s="7"/>
      <c r="Q403" s="30">
        <f>SUMIFS(Table1913[Quantity],Table1913[Product Name],'POD Inventory Sum'!$O403)</f>
        <v>0</v>
      </c>
      <c r="S403" s="1">
        <f>SUMIFS(Table1913[Total Cost],Table1913[Product Name],'POD Inventory Sum'!$O403)</f>
        <v>0</v>
      </c>
      <c r="T403" s="7"/>
      <c r="U403" s="1">
        <f>SUMIFS(Table1913[Quantity Purchased],Table1913[Product Name],'POD Inventory Sum'!$O403)</f>
        <v>0</v>
      </c>
      <c r="W403" s="1">
        <f>SUMIFS(Table1913[Total Purchase
Cost],Table1913[Product Name],'POD Inventory Sum'!$O403)</f>
        <v>0</v>
      </c>
      <c r="X403" s="7"/>
      <c r="Y403" s="61">
        <f t="shared" si="34"/>
        <v>0</v>
      </c>
      <c r="AA403" s="61">
        <f t="shared" si="35"/>
        <v>0</v>
      </c>
      <c r="AB403" s="7"/>
      <c r="AC403" s="1">
        <f>SUMIFS(Table7[Quantity of 
Product Sold],Table7[Sale - Product Name],'POD Inventory Sum'!$O403,Table7[Product Type2],'POD Inventory Sum'!$AC$5)</f>
        <v>0</v>
      </c>
      <c r="AE403" s="1">
        <f>SUMIFS(Table7[Total Cost of
Goods Sold],Table7[Sale - Product Name],'POD Inventory Sum'!$O403,Table7[Product Type2],'POD Inventory Sum'!$AC$5)</f>
        <v>0</v>
      </c>
      <c r="AF403" s="7"/>
      <c r="AG403" s="1">
        <f>SUMIFS(Table17[Quantity2],Table17[Product Name],'POD Inventory Sum'!$O403,Table17[Product Type2],'POD Inventory Sum'!$AG$5)</f>
        <v>0</v>
      </c>
      <c r="AH403" t="str">
        <f t="shared" si="36"/>
        <v/>
      </c>
      <c r="AI403" s="1">
        <f>SUMIFS(Table17[Total out of Inventory],Table17[Product Name],'POD Inventory Sum'!$O403,Table17[Product Type2],'POD Inventory Sum'!$AG$5)</f>
        <v>0</v>
      </c>
      <c r="AJ403" s="7"/>
      <c r="AK403" s="1">
        <f>SUMIFS(Table7[Quantity
 Sold],Table7[Sale - Product Name],'POD Inventory Sum'!$O403,Table7[Product Type2],'POD Inventory Sum'!$AK$5)</f>
        <v>0</v>
      </c>
      <c r="AL403" t="str">
        <f t="shared" si="37"/>
        <v/>
      </c>
      <c r="AM403" s="1">
        <f>SUMIFS(Table7[Total 
Paid],Table7[Sale - Product Name],'POD Inventory Sum'!$O403,Table7[Product Type2],'POD Inventory Sum'!$AK$5)</f>
        <v>0</v>
      </c>
    </row>
    <row r="404" spans="5:39" x14ac:dyDescent="0.25">
      <c r="O404" s="50"/>
      <c r="P404" s="7"/>
      <c r="Q404" s="30">
        <f>SUMIFS(Table1913[Quantity],Table1913[Product Name],'POD Inventory Sum'!$O404)</f>
        <v>0</v>
      </c>
      <c r="S404" s="1">
        <f>SUMIFS(Table1913[Total Cost],Table1913[Product Name],'POD Inventory Sum'!$O404)</f>
        <v>0</v>
      </c>
      <c r="T404" s="7"/>
      <c r="U404" s="1">
        <f>SUMIFS(Table1913[Quantity Purchased],Table1913[Product Name],'POD Inventory Sum'!$O404)</f>
        <v>0</v>
      </c>
      <c r="W404" s="1">
        <f>SUMIFS(Table1913[Total Purchase
Cost],Table1913[Product Name],'POD Inventory Sum'!$O404)</f>
        <v>0</v>
      </c>
      <c r="X404" s="7"/>
      <c r="Y404" s="61">
        <f t="shared" si="34"/>
        <v>0</v>
      </c>
      <c r="AA404" s="61">
        <f t="shared" si="35"/>
        <v>0</v>
      </c>
      <c r="AB404" s="7"/>
      <c r="AC404" s="1">
        <f>SUMIFS(Table7[Quantity of 
Product Sold],Table7[Sale - Product Name],'POD Inventory Sum'!$O404,Table7[Product Type2],'POD Inventory Sum'!$AC$5)</f>
        <v>0</v>
      </c>
      <c r="AE404" s="1">
        <f>SUMIFS(Table7[Total Cost of
Goods Sold],Table7[Sale - Product Name],'POD Inventory Sum'!$O404,Table7[Product Type2],'POD Inventory Sum'!$AC$5)</f>
        <v>0</v>
      </c>
      <c r="AF404" s="7"/>
      <c r="AG404" s="1">
        <f>SUMIFS(Table17[Quantity2],Table17[Product Name],'POD Inventory Sum'!$O404,Table17[Product Type2],'POD Inventory Sum'!$AG$5)</f>
        <v>0</v>
      </c>
      <c r="AH404" t="str">
        <f t="shared" si="36"/>
        <v/>
      </c>
      <c r="AI404" s="1">
        <f>SUMIFS(Table17[Total out of Inventory],Table17[Product Name],'POD Inventory Sum'!$O404,Table17[Product Type2],'POD Inventory Sum'!$AG$5)</f>
        <v>0</v>
      </c>
      <c r="AJ404" s="7"/>
      <c r="AK404" s="1">
        <f>SUMIFS(Table7[Quantity
 Sold],Table7[Sale - Product Name],'POD Inventory Sum'!$O404,Table7[Product Type2],'POD Inventory Sum'!$AK$5)</f>
        <v>0</v>
      </c>
      <c r="AL404" t="str">
        <f t="shared" si="37"/>
        <v/>
      </c>
      <c r="AM404" s="1">
        <f>SUMIFS(Table7[Total 
Paid],Table7[Sale - Product Name],'POD Inventory Sum'!$O404,Table7[Product Type2],'POD Inventory Sum'!$AK$5)</f>
        <v>0</v>
      </c>
    </row>
    <row r="405" spans="5:39" x14ac:dyDescent="0.25">
      <c r="O405" s="50"/>
      <c r="P405" s="7"/>
      <c r="Q405" s="30">
        <f>SUMIFS(Table1913[Quantity],Table1913[Product Name],'POD Inventory Sum'!$O405)</f>
        <v>0</v>
      </c>
      <c r="S405" s="1">
        <f>SUMIFS(Table1913[Total Cost],Table1913[Product Name],'POD Inventory Sum'!$O405)</f>
        <v>0</v>
      </c>
      <c r="T405" s="7"/>
      <c r="U405" s="1">
        <f>SUMIFS(Table1913[Quantity Purchased],Table1913[Product Name],'POD Inventory Sum'!$O405)</f>
        <v>0</v>
      </c>
      <c r="W405" s="1">
        <f>SUMIFS(Table1913[Total Purchase
Cost],Table1913[Product Name],'POD Inventory Sum'!$O405)</f>
        <v>0</v>
      </c>
      <c r="X405" s="7"/>
      <c r="Y405" s="61">
        <f t="shared" si="34"/>
        <v>0</v>
      </c>
      <c r="AA405" s="61">
        <f t="shared" si="35"/>
        <v>0</v>
      </c>
      <c r="AB405" s="7"/>
      <c r="AC405" s="1">
        <f>SUMIFS(Table7[Quantity of 
Product Sold],Table7[Sale - Product Name],'POD Inventory Sum'!$O405,Table7[Product Type2],'POD Inventory Sum'!$AC$5)</f>
        <v>0</v>
      </c>
      <c r="AE405" s="1">
        <f>SUMIFS(Table7[Total Cost of
Goods Sold],Table7[Sale - Product Name],'POD Inventory Sum'!$O405,Table7[Product Type2],'POD Inventory Sum'!$AC$5)</f>
        <v>0</v>
      </c>
      <c r="AF405" s="7"/>
      <c r="AG405" s="1">
        <f>SUMIFS(Table17[Quantity2],Table17[Product Name],'POD Inventory Sum'!$O405,Table17[Product Type2],'POD Inventory Sum'!$AG$5)</f>
        <v>0</v>
      </c>
      <c r="AH405" t="str">
        <f t="shared" si="36"/>
        <v/>
      </c>
      <c r="AI405" s="1">
        <f>SUMIFS(Table17[Total out of Inventory],Table17[Product Name],'POD Inventory Sum'!$O405,Table17[Product Type2],'POD Inventory Sum'!$AG$5)</f>
        <v>0</v>
      </c>
      <c r="AJ405" s="7"/>
      <c r="AK405" s="1">
        <f>SUMIFS(Table7[Quantity
 Sold],Table7[Sale - Product Name],'POD Inventory Sum'!$O405,Table7[Product Type2],'POD Inventory Sum'!$AK$5)</f>
        <v>0</v>
      </c>
      <c r="AL405" t="str">
        <f t="shared" si="37"/>
        <v/>
      </c>
      <c r="AM405" s="1">
        <f>SUMIFS(Table7[Total 
Paid],Table7[Sale - Product Name],'POD Inventory Sum'!$O405,Table7[Product Type2],'POD Inventory Sum'!$AK$5)</f>
        <v>0</v>
      </c>
    </row>
    <row r="406" spans="5:39" x14ac:dyDescent="0.25">
      <c r="O406" s="50"/>
      <c r="P406" s="7"/>
      <c r="Q406" s="30">
        <f>SUMIFS(Table1913[Quantity],Table1913[Product Name],'POD Inventory Sum'!$O406)</f>
        <v>0</v>
      </c>
      <c r="S406" s="1">
        <f>SUMIFS(Table1913[Total Cost],Table1913[Product Name],'POD Inventory Sum'!$O406)</f>
        <v>0</v>
      </c>
      <c r="T406" s="7"/>
      <c r="U406" s="1">
        <f>SUMIFS(Table1913[Quantity Purchased],Table1913[Product Name],'POD Inventory Sum'!$O406)</f>
        <v>0</v>
      </c>
      <c r="W406" s="1">
        <f>SUMIFS(Table1913[Total Purchase
Cost],Table1913[Product Name],'POD Inventory Sum'!$O406)</f>
        <v>0</v>
      </c>
      <c r="X406" s="7"/>
      <c r="Y406" s="61">
        <f t="shared" si="34"/>
        <v>0</v>
      </c>
      <c r="AA406" s="61">
        <f t="shared" si="35"/>
        <v>0</v>
      </c>
      <c r="AB406" s="7"/>
      <c r="AC406" s="1">
        <f>SUMIFS(Table7[Quantity of 
Product Sold],Table7[Sale - Product Name],'POD Inventory Sum'!$O406,Table7[Product Type2],'POD Inventory Sum'!$AC$5)</f>
        <v>0</v>
      </c>
      <c r="AE406" s="1">
        <f>SUMIFS(Table7[Total Cost of
Goods Sold],Table7[Sale - Product Name],'POD Inventory Sum'!$O406,Table7[Product Type2],'POD Inventory Sum'!$AC$5)</f>
        <v>0</v>
      </c>
      <c r="AF406" s="7"/>
      <c r="AG406" s="1">
        <f>SUMIFS(Table17[Quantity2],Table17[Product Name],'POD Inventory Sum'!$O406,Table17[Product Type2],'POD Inventory Sum'!$AG$5)</f>
        <v>0</v>
      </c>
      <c r="AH406" t="str">
        <f t="shared" si="36"/>
        <v/>
      </c>
      <c r="AI406" s="1">
        <f>SUMIFS(Table17[Total out of Inventory],Table17[Product Name],'POD Inventory Sum'!$O406,Table17[Product Type2],'POD Inventory Sum'!$AG$5)</f>
        <v>0</v>
      </c>
      <c r="AJ406" s="7"/>
      <c r="AK406" s="1">
        <f>SUMIFS(Table7[Quantity
 Sold],Table7[Sale - Product Name],'POD Inventory Sum'!$O406,Table7[Product Type2],'POD Inventory Sum'!$AK$5)</f>
        <v>0</v>
      </c>
      <c r="AL406" t="str">
        <f t="shared" si="37"/>
        <v/>
      </c>
      <c r="AM406" s="1">
        <f>SUMIFS(Table7[Total 
Paid],Table7[Sale - Product Name],'POD Inventory Sum'!$O406,Table7[Product Type2],'POD Inventory Sum'!$AK$5)</f>
        <v>0</v>
      </c>
    </row>
    <row r="407" spans="5:39" x14ac:dyDescent="0.25">
      <c r="E407" s="4"/>
      <c r="G407" s="4"/>
      <c r="O407" s="50"/>
      <c r="P407" s="7"/>
      <c r="Q407" s="30">
        <f>SUMIFS(Table1913[Quantity],Table1913[Product Name],'POD Inventory Sum'!$O407)</f>
        <v>0</v>
      </c>
      <c r="S407" s="1">
        <f>SUMIFS(Table1913[Total Cost],Table1913[Product Name],'POD Inventory Sum'!$O407)</f>
        <v>0</v>
      </c>
      <c r="T407" s="7"/>
      <c r="U407" s="1">
        <f>SUMIFS(Table1913[Quantity Purchased],Table1913[Product Name],'POD Inventory Sum'!$O407)</f>
        <v>0</v>
      </c>
      <c r="W407" s="1">
        <f>SUMIFS(Table1913[Total Purchase
Cost],Table1913[Product Name],'POD Inventory Sum'!$O407)</f>
        <v>0</v>
      </c>
      <c r="X407" s="7"/>
      <c r="Y407" s="61">
        <f t="shared" si="34"/>
        <v>0</v>
      </c>
      <c r="AA407" s="61">
        <f t="shared" si="35"/>
        <v>0</v>
      </c>
      <c r="AB407" s="7"/>
      <c r="AC407" s="1">
        <f>SUMIFS(Table7[Quantity of 
Product Sold],Table7[Sale - Product Name],'POD Inventory Sum'!$O407,Table7[Product Type2],'POD Inventory Sum'!$AC$5)</f>
        <v>0</v>
      </c>
      <c r="AE407" s="1">
        <f>SUMIFS(Table7[Total Cost of
Goods Sold],Table7[Sale - Product Name],'POD Inventory Sum'!$O407,Table7[Product Type2],'POD Inventory Sum'!$AC$5)</f>
        <v>0</v>
      </c>
      <c r="AF407" s="7"/>
      <c r="AG407" s="1">
        <f>SUMIFS(Table17[Quantity2],Table17[Product Name],'POD Inventory Sum'!$O407,Table17[Product Type2],'POD Inventory Sum'!$AG$5)</f>
        <v>0</v>
      </c>
      <c r="AH407" t="str">
        <f t="shared" si="36"/>
        <v/>
      </c>
      <c r="AI407" s="1">
        <f>SUMIFS(Table17[Total out of Inventory],Table17[Product Name],'POD Inventory Sum'!$O407,Table17[Product Type2],'POD Inventory Sum'!$AG$5)</f>
        <v>0</v>
      </c>
      <c r="AJ407" s="7"/>
      <c r="AK407" s="1">
        <f>SUMIFS(Table7[Quantity
 Sold],Table7[Sale - Product Name],'POD Inventory Sum'!$O407,Table7[Product Type2],'POD Inventory Sum'!$AK$5)</f>
        <v>0</v>
      </c>
      <c r="AL407" t="str">
        <f t="shared" si="37"/>
        <v/>
      </c>
      <c r="AM407" s="1">
        <f>SUMIFS(Table7[Total 
Paid],Table7[Sale - Product Name],'POD Inventory Sum'!$O407,Table7[Product Type2],'POD Inventory Sum'!$AK$5)</f>
        <v>0</v>
      </c>
    </row>
    <row r="408" spans="5:39" x14ac:dyDescent="0.25">
      <c r="O408" s="72"/>
      <c r="P408" s="7"/>
      <c r="Q408" s="30">
        <f>SUMIFS(Table1913[Quantity],Table1913[Product Name],'POD Inventory Sum'!$O408)</f>
        <v>0</v>
      </c>
      <c r="S408" s="1">
        <f>SUMIFS(Table1913[Total Cost],Table1913[Product Name],'POD Inventory Sum'!$O408)</f>
        <v>0</v>
      </c>
      <c r="T408" s="7"/>
      <c r="U408" s="1">
        <f>SUMIFS(Table1913[Quantity Purchased],Table1913[Product Name],'POD Inventory Sum'!$O408)</f>
        <v>0</v>
      </c>
      <c r="W408" s="1">
        <f>SUMIFS(Table1913[Total Purchase
Cost],Table1913[Product Name],'POD Inventory Sum'!$O408)</f>
        <v>0</v>
      </c>
      <c r="X408" s="7"/>
      <c r="Y408" s="61">
        <f t="shared" si="34"/>
        <v>0</v>
      </c>
      <c r="AA408" s="61">
        <f t="shared" si="35"/>
        <v>0</v>
      </c>
      <c r="AB408" s="7"/>
      <c r="AC408" s="1">
        <f>SUMIFS(Table7[Quantity of 
Product Sold],Table7[Sale - Product Name],'POD Inventory Sum'!$O408,Table7[Product Type2],'POD Inventory Sum'!$AC$5)</f>
        <v>0</v>
      </c>
      <c r="AE408" s="1">
        <f>SUMIFS(Table7[Total Cost of
Goods Sold],Table7[Sale - Product Name],'POD Inventory Sum'!$O408,Table7[Product Type2],'POD Inventory Sum'!$AC$5)</f>
        <v>0</v>
      </c>
      <c r="AF408" s="7"/>
      <c r="AG408" s="1">
        <f>SUMIFS(Table17[Quantity2],Table17[Product Name],'POD Inventory Sum'!$O408,Table17[Product Type2],'POD Inventory Sum'!$AG$5)</f>
        <v>0</v>
      </c>
      <c r="AH408" t="str">
        <f t="shared" si="36"/>
        <v/>
      </c>
      <c r="AI408" s="1">
        <f>SUMIFS(Table17[Total out of Inventory],Table17[Product Name],'POD Inventory Sum'!$O408,Table17[Product Type2],'POD Inventory Sum'!$AG$5)</f>
        <v>0</v>
      </c>
      <c r="AJ408" s="7"/>
      <c r="AK408" s="1">
        <f>SUMIFS(Table7[Quantity
 Sold],Table7[Sale - Product Name],'POD Inventory Sum'!$O408,Table7[Product Type2],'POD Inventory Sum'!$AK$5)</f>
        <v>0</v>
      </c>
      <c r="AL408" t="str">
        <f t="shared" si="37"/>
        <v/>
      </c>
      <c r="AM408" s="1">
        <f>SUMIFS(Table7[Total 
Paid],Table7[Sale - Product Name],'POD Inventory Sum'!$O408,Table7[Product Type2],'POD Inventory Sum'!$AK$5)</f>
        <v>0</v>
      </c>
    </row>
    <row r="409" spans="5:39" s="50" customFormat="1" x14ac:dyDescent="0.25">
      <c r="P409" s="71"/>
      <c r="Q409" s="30">
        <f>SUMIFS(Table1913[Quantity],Table1913[Product Name],'POD Inventory Sum'!$O409)</f>
        <v>0</v>
      </c>
      <c r="R409"/>
      <c r="S409" s="1">
        <f>SUMIFS(Table1913[Total Cost],Table1913[Product Name],'POD Inventory Sum'!$O409)</f>
        <v>0</v>
      </c>
      <c r="T409" s="7"/>
      <c r="U409" s="1">
        <f>SUMIFS(Table1913[Quantity Purchased],Table1913[Product Name],'POD Inventory Sum'!$O409)</f>
        <v>0</v>
      </c>
      <c r="V409"/>
      <c r="W409" s="1">
        <f>SUMIFS(Table1913[Total Purchase
Cost],Table1913[Product Name],'POD Inventory Sum'!$O409)</f>
        <v>0</v>
      </c>
      <c r="X409" s="7"/>
      <c r="Y409" s="61">
        <f t="shared" si="34"/>
        <v>0</v>
      </c>
      <c r="Z409"/>
      <c r="AA409" s="61">
        <f t="shared" si="35"/>
        <v>0</v>
      </c>
      <c r="AB409" s="7"/>
      <c r="AC409" s="1">
        <f>SUMIFS(Table7[Quantity of 
Product Sold],Table7[Sale - Product Name],'POD Inventory Sum'!$O409,Table7[Product Type2],'POD Inventory Sum'!$AC$5)</f>
        <v>0</v>
      </c>
      <c r="AD409"/>
      <c r="AE409" s="1">
        <f>SUMIFS(Table7[Total Cost of
Goods Sold],Table7[Sale - Product Name],'POD Inventory Sum'!$O409,Table7[Product Type2],'POD Inventory Sum'!$AC$5)</f>
        <v>0</v>
      </c>
      <c r="AF409" s="7"/>
      <c r="AG409" s="1">
        <f>SUMIFS(Table17[Quantity2],Table17[Product Name],'POD Inventory Sum'!$O409,Table17[Product Type2],'POD Inventory Sum'!$AG$5)</f>
        <v>0</v>
      </c>
      <c r="AH409" t="str">
        <f t="shared" si="36"/>
        <v/>
      </c>
      <c r="AI409" s="1">
        <f>SUMIFS(Table17[Total out of Inventory],Table17[Product Name],'POD Inventory Sum'!$O409,Table17[Product Type2],'POD Inventory Sum'!$AG$5)</f>
        <v>0</v>
      </c>
      <c r="AJ409" s="7"/>
      <c r="AK409" s="1">
        <f>SUMIFS(Table7[Quantity
 Sold],Table7[Sale - Product Name],'POD Inventory Sum'!$O409,Table7[Product Type2],'POD Inventory Sum'!$AK$5)</f>
        <v>0</v>
      </c>
      <c r="AL409" t="str">
        <f t="shared" si="37"/>
        <v/>
      </c>
      <c r="AM409" s="1">
        <f>SUMIFS(Table7[Total 
Paid],Table7[Sale - Product Name],'POD Inventory Sum'!$O409,Table7[Product Type2],'POD Inventory Sum'!$AK$5)</f>
        <v>0</v>
      </c>
    </row>
    <row r="410" spans="5:39" s="50" customFormat="1" x14ac:dyDescent="0.25">
      <c r="P410" s="71"/>
      <c r="Q410" s="30">
        <f>SUMIFS(Table1913[Quantity],Table1913[Product Name],'POD Inventory Sum'!$O410)</f>
        <v>0</v>
      </c>
      <c r="R410"/>
      <c r="S410" s="1">
        <f>SUMIFS(Table1913[Total Cost],Table1913[Product Name],'POD Inventory Sum'!$O410)</f>
        <v>0</v>
      </c>
      <c r="T410" s="7"/>
      <c r="U410" s="1">
        <f>SUMIFS(Table1913[Quantity Purchased],Table1913[Product Name],'POD Inventory Sum'!$O410)</f>
        <v>0</v>
      </c>
      <c r="V410"/>
      <c r="W410" s="1">
        <f>SUMIFS(Table1913[Total Purchase
Cost],Table1913[Product Name],'POD Inventory Sum'!$O410)</f>
        <v>0</v>
      </c>
      <c r="X410" s="7"/>
      <c r="Y410" s="61">
        <f t="shared" si="34"/>
        <v>0</v>
      </c>
      <c r="Z410"/>
      <c r="AA410" s="61">
        <f t="shared" si="35"/>
        <v>0</v>
      </c>
      <c r="AB410" s="7"/>
      <c r="AC410" s="1">
        <f>SUMIFS(Table7[Quantity of 
Product Sold],Table7[Sale - Product Name],'POD Inventory Sum'!$O410,Table7[Product Type2],'POD Inventory Sum'!$AC$5)</f>
        <v>0</v>
      </c>
      <c r="AD410"/>
      <c r="AE410" s="1">
        <f>SUMIFS(Table7[Total Cost of
Goods Sold],Table7[Sale - Product Name],'POD Inventory Sum'!$O410,Table7[Product Type2],'POD Inventory Sum'!$AC$5)</f>
        <v>0</v>
      </c>
      <c r="AF410" s="7"/>
      <c r="AG410" s="1">
        <f>SUMIFS(Table17[Quantity2],Table17[Product Name],'POD Inventory Sum'!$O410,Table17[Product Type2],'POD Inventory Sum'!$AG$5)</f>
        <v>0</v>
      </c>
      <c r="AH410" t="str">
        <f t="shared" si="36"/>
        <v/>
      </c>
      <c r="AI410" s="1">
        <f>SUMIFS(Table17[Total out of Inventory],Table17[Product Name],'POD Inventory Sum'!$O410,Table17[Product Type2],'POD Inventory Sum'!$AG$5)</f>
        <v>0</v>
      </c>
      <c r="AJ410" s="7"/>
      <c r="AK410" s="1">
        <f>SUMIFS(Table7[Quantity
 Sold],Table7[Sale - Product Name],'POD Inventory Sum'!$O410,Table7[Product Type2],'POD Inventory Sum'!$AK$5)</f>
        <v>0</v>
      </c>
      <c r="AL410" t="str">
        <f t="shared" si="37"/>
        <v/>
      </c>
      <c r="AM410" s="1">
        <f>SUMIFS(Table7[Total 
Paid],Table7[Sale - Product Name],'POD Inventory Sum'!$O410,Table7[Product Type2],'POD Inventory Sum'!$AK$5)</f>
        <v>0</v>
      </c>
    </row>
    <row r="411" spans="5:39" s="50" customFormat="1" x14ac:dyDescent="0.25">
      <c r="P411" s="71"/>
      <c r="Q411" s="30">
        <f>SUMIFS(Table1913[Quantity],Table1913[Product Name],'POD Inventory Sum'!$O411)</f>
        <v>0</v>
      </c>
      <c r="R411"/>
      <c r="S411" s="1">
        <f>SUMIFS(Table1913[Total Cost],Table1913[Product Name],'POD Inventory Sum'!$O411)</f>
        <v>0</v>
      </c>
      <c r="T411" s="7"/>
      <c r="U411" s="1">
        <f>SUMIFS(Table1913[Quantity Purchased],Table1913[Product Name],'POD Inventory Sum'!$O411)</f>
        <v>0</v>
      </c>
      <c r="V411"/>
      <c r="W411" s="1">
        <f>SUMIFS(Table1913[Total Purchase
Cost],Table1913[Product Name],'POD Inventory Sum'!$O411)</f>
        <v>0</v>
      </c>
      <c r="X411" s="7"/>
      <c r="Y411" s="61">
        <f t="shared" si="34"/>
        <v>0</v>
      </c>
      <c r="Z411"/>
      <c r="AA411" s="61">
        <f t="shared" si="35"/>
        <v>0</v>
      </c>
      <c r="AB411" s="7"/>
      <c r="AC411" s="1">
        <f>SUMIFS(Table7[Quantity of 
Product Sold],Table7[Sale - Product Name],'POD Inventory Sum'!$O411,Table7[Product Type2],'POD Inventory Sum'!$AC$5)</f>
        <v>0</v>
      </c>
      <c r="AD411"/>
      <c r="AE411" s="1">
        <f>SUMIFS(Table7[Total Cost of
Goods Sold],Table7[Sale - Product Name],'POD Inventory Sum'!$O411,Table7[Product Type2],'POD Inventory Sum'!$AC$5)</f>
        <v>0</v>
      </c>
      <c r="AF411" s="7"/>
      <c r="AG411" s="1">
        <f>SUMIFS(Table17[Quantity2],Table17[Product Name],'POD Inventory Sum'!$O411,Table17[Product Type2],'POD Inventory Sum'!$AG$5)</f>
        <v>0</v>
      </c>
      <c r="AH411" t="str">
        <f t="shared" si="36"/>
        <v/>
      </c>
      <c r="AI411" s="1">
        <f>SUMIFS(Table17[Total out of Inventory],Table17[Product Name],'POD Inventory Sum'!$O411,Table17[Product Type2],'POD Inventory Sum'!$AG$5)</f>
        <v>0</v>
      </c>
      <c r="AJ411" s="7"/>
      <c r="AK411" s="1">
        <f>SUMIFS(Table7[Quantity
 Sold],Table7[Sale - Product Name],'POD Inventory Sum'!$O411,Table7[Product Type2],'POD Inventory Sum'!$AK$5)</f>
        <v>0</v>
      </c>
      <c r="AL411" t="str">
        <f t="shared" si="37"/>
        <v/>
      </c>
      <c r="AM411" s="1">
        <f>SUMIFS(Table7[Total 
Paid],Table7[Sale - Product Name],'POD Inventory Sum'!$O411,Table7[Product Type2],'POD Inventory Sum'!$AK$5)</f>
        <v>0</v>
      </c>
    </row>
    <row r="412" spans="5:39" x14ac:dyDescent="0.25">
      <c r="O412" s="50"/>
      <c r="P412" s="7"/>
      <c r="Q412" s="30">
        <f>SUMIFS(Table1913[Quantity],Table1913[Product Name],'POD Inventory Sum'!$O412)</f>
        <v>0</v>
      </c>
      <c r="S412" s="1">
        <f>SUMIFS(Table1913[Total Cost],Table1913[Product Name],'POD Inventory Sum'!$O412)</f>
        <v>0</v>
      </c>
      <c r="T412" s="7"/>
      <c r="U412" s="1">
        <f>SUMIFS(Table1913[Quantity Purchased],Table1913[Product Name],'POD Inventory Sum'!$O412)</f>
        <v>0</v>
      </c>
      <c r="W412" s="1">
        <f>SUMIFS(Table1913[Total Purchase
Cost],Table1913[Product Name],'POD Inventory Sum'!$O412)</f>
        <v>0</v>
      </c>
      <c r="X412" s="7"/>
      <c r="Y412" s="61">
        <f t="shared" si="34"/>
        <v>0</v>
      </c>
      <c r="AA412" s="61">
        <f t="shared" si="35"/>
        <v>0</v>
      </c>
      <c r="AB412" s="7"/>
      <c r="AC412" s="1">
        <f>SUMIFS(Table7[Quantity of 
Product Sold],Table7[Sale - Product Name],'POD Inventory Sum'!$O412,Table7[Product Type2],'POD Inventory Sum'!$AC$5)</f>
        <v>0</v>
      </c>
      <c r="AE412" s="1">
        <f>SUMIFS(Table7[Total Cost of
Goods Sold],Table7[Sale - Product Name],'POD Inventory Sum'!$O412,Table7[Product Type2],'POD Inventory Sum'!$AC$5)</f>
        <v>0</v>
      </c>
      <c r="AF412" s="7"/>
      <c r="AG412" s="1">
        <f>SUMIFS(Table17[Quantity2],Table17[Product Name],'POD Inventory Sum'!$O412,Table17[Product Type2],'POD Inventory Sum'!$AG$5)</f>
        <v>0</v>
      </c>
      <c r="AH412" t="str">
        <f t="shared" si="36"/>
        <v/>
      </c>
      <c r="AI412" s="1">
        <f>SUMIFS(Table17[Total out of Inventory],Table17[Product Name],'POD Inventory Sum'!$O412,Table17[Product Type2],'POD Inventory Sum'!$AG$5)</f>
        <v>0</v>
      </c>
      <c r="AJ412" s="7"/>
      <c r="AK412" s="1">
        <f>SUMIFS(Table7[Quantity
 Sold],Table7[Sale - Product Name],'POD Inventory Sum'!$O412,Table7[Product Type2],'POD Inventory Sum'!$AK$5)</f>
        <v>0</v>
      </c>
      <c r="AL412" t="str">
        <f t="shared" si="37"/>
        <v/>
      </c>
      <c r="AM412" s="1">
        <f>SUMIFS(Table7[Total 
Paid],Table7[Sale - Product Name],'POD Inventory Sum'!$O412,Table7[Product Type2],'POD Inventory Sum'!$AK$5)</f>
        <v>0</v>
      </c>
    </row>
    <row r="413" spans="5:39" x14ac:dyDescent="0.25">
      <c r="O413" s="50"/>
      <c r="P413" s="7"/>
      <c r="Q413" s="30">
        <f>SUMIFS(Table1913[Quantity],Table1913[Product Name],'POD Inventory Sum'!$O413)</f>
        <v>0</v>
      </c>
      <c r="S413" s="1">
        <f>SUMIFS(Table1913[Total Cost],Table1913[Product Name],'POD Inventory Sum'!$O413)</f>
        <v>0</v>
      </c>
      <c r="T413" s="7"/>
      <c r="U413" s="1">
        <f>SUMIFS(Table1913[Quantity Purchased],Table1913[Product Name],'POD Inventory Sum'!$O413)</f>
        <v>0</v>
      </c>
      <c r="W413" s="1">
        <f>SUMIFS(Table1913[Total Purchase
Cost],Table1913[Product Name],'POD Inventory Sum'!$O413)</f>
        <v>0</v>
      </c>
      <c r="X413" s="7"/>
      <c r="Y413" s="61">
        <f t="shared" si="34"/>
        <v>0</v>
      </c>
      <c r="AA413" s="61">
        <f t="shared" si="35"/>
        <v>0</v>
      </c>
      <c r="AB413" s="7"/>
      <c r="AC413" s="1">
        <f>SUMIFS(Table7[Quantity of 
Product Sold],Table7[Sale - Product Name],'POD Inventory Sum'!$O413,Table7[Product Type2],'POD Inventory Sum'!$AC$5)</f>
        <v>0</v>
      </c>
      <c r="AE413" s="1">
        <f>SUMIFS(Table7[Total Cost of
Goods Sold],Table7[Sale - Product Name],'POD Inventory Sum'!$O413,Table7[Product Type2],'POD Inventory Sum'!$AC$5)</f>
        <v>0</v>
      </c>
      <c r="AF413" s="7"/>
      <c r="AG413" s="1">
        <f>SUMIFS(Table17[Quantity2],Table17[Product Name],'POD Inventory Sum'!$O413,Table17[Product Type2],'POD Inventory Sum'!$AG$5)</f>
        <v>0</v>
      </c>
      <c r="AH413" t="str">
        <f t="shared" si="36"/>
        <v/>
      </c>
      <c r="AI413" s="1">
        <f>SUMIFS(Table17[Total out of Inventory],Table17[Product Name],'POD Inventory Sum'!$O413,Table17[Product Type2],'POD Inventory Sum'!$AG$5)</f>
        <v>0</v>
      </c>
      <c r="AJ413" s="7"/>
      <c r="AK413" s="1">
        <f>SUMIFS(Table7[Quantity
 Sold],Table7[Sale - Product Name],'POD Inventory Sum'!$O413,Table7[Product Type2],'POD Inventory Sum'!$AK$5)</f>
        <v>0</v>
      </c>
      <c r="AL413" t="str">
        <f t="shared" si="37"/>
        <v/>
      </c>
      <c r="AM413" s="1">
        <f>SUMIFS(Table7[Total 
Paid],Table7[Sale - Product Name],'POD Inventory Sum'!$O413,Table7[Product Type2],'POD Inventory Sum'!$AK$5)</f>
        <v>0</v>
      </c>
    </row>
    <row r="414" spans="5:39" x14ac:dyDescent="0.25">
      <c r="O414" s="50"/>
      <c r="P414" s="7"/>
      <c r="Q414" s="30">
        <f>SUMIFS(Table1913[Quantity],Table1913[Product Name],'POD Inventory Sum'!$O414)</f>
        <v>0</v>
      </c>
      <c r="S414" s="1">
        <f>SUMIFS(Table1913[Total Cost],Table1913[Product Name],'POD Inventory Sum'!$O414)</f>
        <v>0</v>
      </c>
      <c r="T414" s="7"/>
      <c r="U414" s="1">
        <f>SUMIFS(Table1913[Quantity Purchased],Table1913[Product Name],'POD Inventory Sum'!$O414)</f>
        <v>0</v>
      </c>
      <c r="W414" s="1">
        <f>SUMIFS(Table1913[Total Purchase
Cost],Table1913[Product Name],'POD Inventory Sum'!$O414)</f>
        <v>0</v>
      </c>
      <c r="X414" s="7"/>
      <c r="Y414" s="61">
        <f t="shared" si="34"/>
        <v>0</v>
      </c>
      <c r="AA414" s="61">
        <f t="shared" si="35"/>
        <v>0</v>
      </c>
      <c r="AB414" s="7"/>
      <c r="AC414" s="1">
        <f>SUMIFS(Table7[Quantity of 
Product Sold],Table7[Sale - Product Name],'POD Inventory Sum'!$O414,Table7[Product Type2],'POD Inventory Sum'!$AC$5)</f>
        <v>0</v>
      </c>
      <c r="AE414" s="1">
        <f>SUMIFS(Table7[Total Cost of
Goods Sold],Table7[Sale - Product Name],'POD Inventory Sum'!$O414,Table7[Product Type2],'POD Inventory Sum'!$AC$5)</f>
        <v>0</v>
      </c>
      <c r="AF414" s="7"/>
      <c r="AG414" s="1">
        <f>SUMIFS(Table17[Quantity2],Table17[Product Name],'POD Inventory Sum'!$O414,Table17[Product Type2],'POD Inventory Sum'!$AG$5)</f>
        <v>0</v>
      </c>
      <c r="AH414" t="str">
        <f t="shared" si="36"/>
        <v/>
      </c>
      <c r="AI414" s="1">
        <f>SUMIFS(Table17[Total out of Inventory],Table17[Product Name],'POD Inventory Sum'!$O414,Table17[Product Type2],'POD Inventory Sum'!$AG$5)</f>
        <v>0</v>
      </c>
      <c r="AJ414" s="7"/>
      <c r="AK414" s="1">
        <f>SUMIFS(Table7[Quantity
 Sold],Table7[Sale - Product Name],'POD Inventory Sum'!$O414,Table7[Product Type2],'POD Inventory Sum'!$AK$5)</f>
        <v>0</v>
      </c>
      <c r="AL414" t="str">
        <f t="shared" si="37"/>
        <v/>
      </c>
      <c r="AM414" s="1">
        <f>SUMIFS(Table7[Total 
Paid],Table7[Sale - Product Name],'POD Inventory Sum'!$O414,Table7[Product Type2],'POD Inventory Sum'!$AK$5)</f>
        <v>0</v>
      </c>
    </row>
    <row r="415" spans="5:39" x14ac:dyDescent="0.25">
      <c r="O415" s="50"/>
      <c r="P415" s="7"/>
      <c r="Q415" s="30">
        <f>SUMIFS(Table1913[Quantity],Table1913[Product Name],'POD Inventory Sum'!$O415)</f>
        <v>0</v>
      </c>
      <c r="S415" s="1">
        <f>SUMIFS(Table1913[Total Cost],Table1913[Product Name],'POD Inventory Sum'!$O415)</f>
        <v>0</v>
      </c>
      <c r="T415" s="7"/>
      <c r="U415" s="1">
        <f>SUMIFS(Table1913[Quantity Purchased],Table1913[Product Name],'POD Inventory Sum'!$O415)</f>
        <v>0</v>
      </c>
      <c r="W415" s="1">
        <f>SUMIFS(Table1913[Total Purchase
Cost],Table1913[Product Name],'POD Inventory Sum'!$O415)</f>
        <v>0</v>
      </c>
      <c r="X415" s="7"/>
      <c r="Y415" s="61">
        <f t="shared" si="34"/>
        <v>0</v>
      </c>
      <c r="AA415" s="61">
        <f t="shared" si="35"/>
        <v>0</v>
      </c>
      <c r="AB415" s="7"/>
      <c r="AC415" s="1">
        <f>SUMIFS(Table7[Quantity of 
Product Sold],Table7[Sale - Product Name],'POD Inventory Sum'!$O415,Table7[Product Type2],'POD Inventory Sum'!$AC$5)</f>
        <v>0</v>
      </c>
      <c r="AE415" s="1">
        <f>SUMIFS(Table7[Total Cost of
Goods Sold],Table7[Sale - Product Name],'POD Inventory Sum'!$O415,Table7[Product Type2],'POD Inventory Sum'!$AC$5)</f>
        <v>0</v>
      </c>
      <c r="AF415" s="7"/>
      <c r="AG415" s="1">
        <f>SUMIFS(Table17[Quantity2],Table17[Product Name],'POD Inventory Sum'!$O415,Table17[Product Type2],'POD Inventory Sum'!$AG$5)</f>
        <v>0</v>
      </c>
      <c r="AH415" t="str">
        <f t="shared" si="36"/>
        <v/>
      </c>
      <c r="AI415" s="1">
        <f>SUMIFS(Table17[Total out of Inventory],Table17[Product Name],'POD Inventory Sum'!$O415,Table17[Product Type2],'POD Inventory Sum'!$AG$5)</f>
        <v>0</v>
      </c>
      <c r="AJ415" s="7"/>
      <c r="AK415" s="1">
        <f>SUMIFS(Table7[Quantity
 Sold],Table7[Sale - Product Name],'POD Inventory Sum'!$O415,Table7[Product Type2],'POD Inventory Sum'!$AK$5)</f>
        <v>0</v>
      </c>
      <c r="AL415" t="str">
        <f t="shared" si="37"/>
        <v/>
      </c>
      <c r="AM415" s="1">
        <f>SUMIFS(Table7[Total 
Paid],Table7[Sale - Product Name],'POD Inventory Sum'!$O415,Table7[Product Type2],'POD Inventory Sum'!$AK$5)</f>
        <v>0</v>
      </c>
    </row>
    <row r="416" spans="5:39" x14ac:dyDescent="0.25">
      <c r="O416" s="50"/>
      <c r="P416" s="7"/>
      <c r="Q416" s="30">
        <f>SUMIFS(Table1913[Quantity],Table1913[Product Name],'POD Inventory Sum'!$O416)</f>
        <v>0</v>
      </c>
      <c r="S416" s="1">
        <f>SUMIFS(Table1913[Total Cost],Table1913[Product Name],'POD Inventory Sum'!$O416)</f>
        <v>0</v>
      </c>
      <c r="T416" s="7"/>
      <c r="U416" s="1">
        <f>SUMIFS(Table1913[Quantity Purchased],Table1913[Product Name],'POD Inventory Sum'!$O416)</f>
        <v>0</v>
      </c>
      <c r="W416" s="1">
        <f>SUMIFS(Table1913[Total Purchase
Cost],Table1913[Product Name],'POD Inventory Sum'!$O416)</f>
        <v>0</v>
      </c>
      <c r="X416" s="7"/>
      <c r="Y416" s="61">
        <f t="shared" si="34"/>
        <v>0</v>
      </c>
      <c r="AA416" s="61">
        <f t="shared" si="35"/>
        <v>0</v>
      </c>
      <c r="AB416" s="7"/>
      <c r="AC416" s="1">
        <f>SUMIFS(Table7[Quantity of 
Product Sold],Table7[Sale - Product Name],'POD Inventory Sum'!$O416,Table7[Product Type2],'POD Inventory Sum'!$AC$5)</f>
        <v>0</v>
      </c>
      <c r="AE416" s="1">
        <f>SUMIFS(Table7[Total Cost of
Goods Sold],Table7[Sale - Product Name],'POD Inventory Sum'!$O416,Table7[Product Type2],'POD Inventory Sum'!$AC$5)</f>
        <v>0</v>
      </c>
      <c r="AF416" s="7"/>
      <c r="AG416" s="1">
        <f>SUMIFS(Table17[Quantity2],Table17[Product Name],'POD Inventory Sum'!$O416,Table17[Product Type2],'POD Inventory Sum'!$AG$5)</f>
        <v>0</v>
      </c>
      <c r="AH416" t="str">
        <f t="shared" si="36"/>
        <v/>
      </c>
      <c r="AI416" s="1">
        <f>SUMIFS(Table17[Total out of Inventory],Table17[Product Name],'POD Inventory Sum'!$O416,Table17[Product Type2],'POD Inventory Sum'!$AG$5)</f>
        <v>0</v>
      </c>
      <c r="AJ416" s="7"/>
      <c r="AK416" s="1">
        <f>SUMIFS(Table7[Quantity
 Sold],Table7[Sale - Product Name],'POD Inventory Sum'!$O416,Table7[Product Type2],'POD Inventory Sum'!$AK$5)</f>
        <v>0</v>
      </c>
      <c r="AL416" t="str">
        <f t="shared" si="37"/>
        <v/>
      </c>
      <c r="AM416" s="1">
        <f>SUMIFS(Table7[Total 
Paid],Table7[Sale - Product Name],'POD Inventory Sum'!$O416,Table7[Product Type2],'POD Inventory Sum'!$AK$5)</f>
        <v>0</v>
      </c>
    </row>
    <row r="417" spans="5:39" x14ac:dyDescent="0.25">
      <c r="E417" s="4"/>
      <c r="O417" s="50"/>
      <c r="P417" s="7"/>
      <c r="Q417" s="30">
        <f>SUMIFS(Table1913[Quantity],Table1913[Product Name],'POD Inventory Sum'!$O417)</f>
        <v>0</v>
      </c>
      <c r="S417" s="1">
        <f>SUMIFS(Table1913[Total Cost],Table1913[Product Name],'POD Inventory Sum'!$O417)</f>
        <v>0</v>
      </c>
      <c r="T417" s="7"/>
      <c r="U417" s="1">
        <f>SUMIFS(Table1913[Quantity Purchased],Table1913[Product Name],'POD Inventory Sum'!$O417)</f>
        <v>0</v>
      </c>
      <c r="W417" s="1">
        <f>SUMIFS(Table1913[Total Purchase
Cost],Table1913[Product Name],'POD Inventory Sum'!$O417)</f>
        <v>0</v>
      </c>
      <c r="X417" s="7"/>
      <c r="Y417" s="61">
        <f t="shared" si="34"/>
        <v>0</v>
      </c>
      <c r="AA417" s="61">
        <f t="shared" si="35"/>
        <v>0</v>
      </c>
      <c r="AB417" s="7"/>
      <c r="AC417" s="1">
        <f>SUMIFS(Table7[Quantity of 
Product Sold],Table7[Sale - Product Name],'POD Inventory Sum'!$O417,Table7[Product Type2],'POD Inventory Sum'!$AC$5)</f>
        <v>0</v>
      </c>
      <c r="AE417" s="1">
        <f>SUMIFS(Table7[Total Cost of
Goods Sold],Table7[Sale - Product Name],'POD Inventory Sum'!$O417,Table7[Product Type2],'POD Inventory Sum'!$AC$5)</f>
        <v>0</v>
      </c>
      <c r="AF417" s="7"/>
      <c r="AG417" s="1">
        <f>SUMIFS(Table17[Quantity2],Table17[Product Name],'POD Inventory Sum'!$O417,Table17[Product Type2],'POD Inventory Sum'!$AG$5)</f>
        <v>0</v>
      </c>
      <c r="AH417" t="str">
        <f t="shared" si="36"/>
        <v/>
      </c>
      <c r="AI417" s="1">
        <f>SUMIFS(Table17[Total out of Inventory],Table17[Product Name],'POD Inventory Sum'!$O417,Table17[Product Type2],'POD Inventory Sum'!$AG$5)</f>
        <v>0</v>
      </c>
      <c r="AJ417" s="7"/>
      <c r="AK417" s="1">
        <f>SUMIFS(Table7[Quantity
 Sold],Table7[Sale - Product Name],'POD Inventory Sum'!$O417,Table7[Product Type2],'POD Inventory Sum'!$AK$5)</f>
        <v>0</v>
      </c>
      <c r="AL417" t="str">
        <f t="shared" si="37"/>
        <v/>
      </c>
      <c r="AM417" s="1">
        <f>SUMIFS(Table7[Total 
Paid],Table7[Sale - Product Name],'POD Inventory Sum'!$O417,Table7[Product Type2],'POD Inventory Sum'!$AK$5)</f>
        <v>0</v>
      </c>
    </row>
    <row r="418" spans="5:39" x14ac:dyDescent="0.25">
      <c r="E418" s="4"/>
      <c r="O418" s="50"/>
      <c r="P418" s="7"/>
      <c r="Q418" s="30">
        <f>SUMIFS(Table1913[Quantity],Table1913[Product Name],'POD Inventory Sum'!$O418)</f>
        <v>0</v>
      </c>
      <c r="S418" s="1">
        <f>SUMIFS(Table1913[Total Cost],Table1913[Product Name],'POD Inventory Sum'!$O418)</f>
        <v>0</v>
      </c>
      <c r="T418" s="7"/>
      <c r="U418" s="1">
        <f>SUMIFS(Table1913[Quantity Purchased],Table1913[Product Name],'POD Inventory Sum'!$O418)</f>
        <v>0</v>
      </c>
      <c r="W418" s="1">
        <f>SUMIFS(Table1913[Total Purchase
Cost],Table1913[Product Name],'POD Inventory Sum'!$O418)</f>
        <v>0</v>
      </c>
      <c r="X418" s="7"/>
      <c r="Y418" s="61">
        <f t="shared" si="34"/>
        <v>0</v>
      </c>
      <c r="AA418" s="61">
        <f t="shared" si="35"/>
        <v>0</v>
      </c>
      <c r="AB418" s="7"/>
      <c r="AC418" s="1">
        <f>SUMIFS(Table7[Quantity of 
Product Sold],Table7[Sale - Product Name],'POD Inventory Sum'!$O418,Table7[Product Type2],'POD Inventory Sum'!$AC$5)</f>
        <v>0</v>
      </c>
      <c r="AE418" s="1">
        <f>SUMIFS(Table7[Total Cost of
Goods Sold],Table7[Sale - Product Name],'POD Inventory Sum'!$O418,Table7[Product Type2],'POD Inventory Sum'!$AC$5)</f>
        <v>0</v>
      </c>
      <c r="AF418" s="7"/>
      <c r="AG418" s="1">
        <f>SUMIFS(Table17[Quantity2],Table17[Product Name],'POD Inventory Sum'!$O418,Table17[Product Type2],'POD Inventory Sum'!$AG$5)</f>
        <v>0</v>
      </c>
      <c r="AH418" t="str">
        <f t="shared" si="36"/>
        <v/>
      </c>
      <c r="AI418" s="1">
        <f>SUMIFS(Table17[Total out of Inventory],Table17[Product Name],'POD Inventory Sum'!$O418,Table17[Product Type2],'POD Inventory Sum'!$AG$5)</f>
        <v>0</v>
      </c>
      <c r="AJ418" s="7"/>
      <c r="AK418" s="1">
        <f>SUMIFS(Table7[Quantity
 Sold],Table7[Sale - Product Name],'POD Inventory Sum'!$O418,Table7[Product Type2],'POD Inventory Sum'!$AK$5)</f>
        <v>0</v>
      </c>
      <c r="AL418" t="str">
        <f t="shared" si="37"/>
        <v/>
      </c>
      <c r="AM418" s="1">
        <f>SUMIFS(Table7[Total 
Paid],Table7[Sale - Product Name],'POD Inventory Sum'!$O418,Table7[Product Type2],'POD Inventory Sum'!$AK$5)</f>
        <v>0</v>
      </c>
    </row>
    <row r="419" spans="5:39" x14ac:dyDescent="0.25">
      <c r="E419" s="4"/>
      <c r="O419" s="50"/>
      <c r="P419" s="7"/>
      <c r="Q419" s="30">
        <f>SUMIFS(Table1913[Quantity],Table1913[Product Name],'POD Inventory Sum'!$O419)</f>
        <v>0</v>
      </c>
      <c r="S419" s="1">
        <f>SUMIFS(Table1913[Total Cost],Table1913[Product Name],'POD Inventory Sum'!$O419)</f>
        <v>0</v>
      </c>
      <c r="T419" s="7"/>
      <c r="U419" s="1">
        <f>SUMIFS(Table1913[Quantity Purchased],Table1913[Product Name],'POD Inventory Sum'!$O419)</f>
        <v>0</v>
      </c>
      <c r="W419" s="1">
        <f>SUMIFS(Table1913[Total Purchase
Cost],Table1913[Product Name],'POD Inventory Sum'!$O419)</f>
        <v>0</v>
      </c>
      <c r="X419" s="7"/>
      <c r="Y419" s="61">
        <f t="shared" si="34"/>
        <v>0</v>
      </c>
      <c r="AA419" s="61">
        <f t="shared" si="35"/>
        <v>0</v>
      </c>
      <c r="AB419" s="7"/>
      <c r="AC419" s="1">
        <f>SUMIFS(Table7[Quantity of 
Product Sold],Table7[Sale - Product Name],'POD Inventory Sum'!$O419,Table7[Product Type2],'POD Inventory Sum'!$AC$5)</f>
        <v>0</v>
      </c>
      <c r="AE419" s="1">
        <f>SUMIFS(Table7[Total Cost of
Goods Sold],Table7[Sale - Product Name],'POD Inventory Sum'!$O419,Table7[Product Type2],'POD Inventory Sum'!$AC$5)</f>
        <v>0</v>
      </c>
      <c r="AF419" s="7"/>
      <c r="AG419" s="1">
        <f>SUMIFS(Table17[Quantity2],Table17[Product Name],'POD Inventory Sum'!$O419,Table17[Product Type2],'POD Inventory Sum'!$AG$5)</f>
        <v>0</v>
      </c>
      <c r="AH419" t="str">
        <f t="shared" si="36"/>
        <v/>
      </c>
      <c r="AI419" s="1">
        <f>SUMIFS(Table17[Total out of Inventory],Table17[Product Name],'POD Inventory Sum'!$O419,Table17[Product Type2],'POD Inventory Sum'!$AG$5)</f>
        <v>0</v>
      </c>
      <c r="AJ419" s="7"/>
      <c r="AK419" s="1">
        <f>SUMIFS(Table7[Quantity
 Sold],Table7[Sale - Product Name],'POD Inventory Sum'!$O419,Table7[Product Type2],'POD Inventory Sum'!$AK$5)</f>
        <v>0</v>
      </c>
      <c r="AL419" t="str">
        <f t="shared" si="37"/>
        <v/>
      </c>
      <c r="AM419" s="1">
        <f>SUMIFS(Table7[Total 
Paid],Table7[Sale - Product Name],'POD Inventory Sum'!$O419,Table7[Product Type2],'POD Inventory Sum'!$AK$5)</f>
        <v>0</v>
      </c>
    </row>
    <row r="420" spans="5:39" x14ac:dyDescent="0.25">
      <c r="E420" s="4"/>
      <c r="O420" s="50"/>
      <c r="P420" s="7"/>
      <c r="Q420" s="30">
        <f>SUMIFS(Table1913[Quantity],Table1913[Product Name],'POD Inventory Sum'!$O420)</f>
        <v>0</v>
      </c>
      <c r="S420" s="1">
        <f>SUMIFS(Table1913[Total Cost],Table1913[Product Name],'POD Inventory Sum'!$O420)</f>
        <v>0</v>
      </c>
      <c r="T420" s="7"/>
      <c r="U420" s="1">
        <f>SUMIFS(Table1913[Quantity Purchased],Table1913[Product Name],'POD Inventory Sum'!$O420)</f>
        <v>0</v>
      </c>
      <c r="W420" s="1">
        <f>SUMIFS(Table1913[Total Purchase
Cost],Table1913[Product Name],'POD Inventory Sum'!$O420)</f>
        <v>0</v>
      </c>
      <c r="X420" s="7"/>
      <c r="Y420" s="61">
        <f t="shared" si="34"/>
        <v>0</v>
      </c>
      <c r="AA420" s="61">
        <f t="shared" si="35"/>
        <v>0</v>
      </c>
      <c r="AB420" s="7"/>
      <c r="AC420" s="1">
        <f>SUMIFS(Table7[Quantity of 
Product Sold],Table7[Sale - Product Name],'POD Inventory Sum'!$O420,Table7[Product Type2],'POD Inventory Sum'!$AC$5)</f>
        <v>0</v>
      </c>
      <c r="AE420" s="1">
        <f>SUMIFS(Table7[Total Cost of
Goods Sold],Table7[Sale - Product Name],'POD Inventory Sum'!$O420,Table7[Product Type2],'POD Inventory Sum'!$AC$5)</f>
        <v>0</v>
      </c>
      <c r="AF420" s="7"/>
      <c r="AG420" s="1">
        <f>SUMIFS(Table17[Quantity2],Table17[Product Name],'POD Inventory Sum'!$O420,Table17[Product Type2],'POD Inventory Sum'!$AG$5)</f>
        <v>0</v>
      </c>
      <c r="AH420" t="str">
        <f t="shared" si="36"/>
        <v/>
      </c>
      <c r="AI420" s="1">
        <f>SUMIFS(Table17[Total out of Inventory],Table17[Product Name],'POD Inventory Sum'!$O420,Table17[Product Type2],'POD Inventory Sum'!$AG$5)</f>
        <v>0</v>
      </c>
      <c r="AJ420" s="7"/>
      <c r="AK420" s="1">
        <f>SUMIFS(Table7[Quantity
 Sold],Table7[Sale - Product Name],'POD Inventory Sum'!$O420,Table7[Product Type2],'POD Inventory Sum'!$AK$5)</f>
        <v>0</v>
      </c>
      <c r="AL420" t="str">
        <f t="shared" si="37"/>
        <v/>
      </c>
      <c r="AM420" s="1">
        <f>SUMIFS(Table7[Total 
Paid],Table7[Sale - Product Name],'POD Inventory Sum'!$O420,Table7[Product Type2],'POD Inventory Sum'!$AK$5)</f>
        <v>0</v>
      </c>
    </row>
    <row r="421" spans="5:39" x14ac:dyDescent="0.25">
      <c r="E421" s="4"/>
      <c r="O421" s="50"/>
      <c r="P421" s="7"/>
      <c r="Q421" s="30">
        <f>SUMIFS(Table1913[Quantity],Table1913[Product Name],'POD Inventory Sum'!$O421)</f>
        <v>0</v>
      </c>
      <c r="S421" s="1">
        <f>SUMIFS(Table1913[Total Cost],Table1913[Product Name],'POD Inventory Sum'!$O421)</f>
        <v>0</v>
      </c>
      <c r="T421" s="7"/>
      <c r="U421" s="1">
        <f>SUMIFS(Table1913[Quantity Purchased],Table1913[Product Name],'POD Inventory Sum'!$O421)</f>
        <v>0</v>
      </c>
      <c r="W421" s="1">
        <f>SUMIFS(Table1913[Total Purchase
Cost],Table1913[Product Name],'POD Inventory Sum'!$O421)</f>
        <v>0</v>
      </c>
      <c r="X421" s="7"/>
      <c r="Y421" s="61">
        <f t="shared" si="34"/>
        <v>0</v>
      </c>
      <c r="AA421" s="61">
        <f t="shared" si="35"/>
        <v>0</v>
      </c>
      <c r="AB421" s="7"/>
      <c r="AC421" s="1">
        <f>SUMIFS(Table7[Quantity of 
Product Sold],Table7[Sale - Product Name],'POD Inventory Sum'!$O421,Table7[Product Type2],'POD Inventory Sum'!$AC$5)</f>
        <v>0</v>
      </c>
      <c r="AE421" s="1">
        <f>SUMIFS(Table7[Total Cost of
Goods Sold],Table7[Sale - Product Name],'POD Inventory Sum'!$O421,Table7[Product Type2],'POD Inventory Sum'!$AC$5)</f>
        <v>0</v>
      </c>
      <c r="AF421" s="7"/>
      <c r="AG421" s="1">
        <f>SUMIFS(Table17[Quantity2],Table17[Product Name],'POD Inventory Sum'!$O421,Table17[Product Type2],'POD Inventory Sum'!$AG$5)</f>
        <v>0</v>
      </c>
      <c r="AH421" t="str">
        <f t="shared" si="36"/>
        <v/>
      </c>
      <c r="AI421" s="1">
        <f>SUMIFS(Table17[Total out of Inventory],Table17[Product Name],'POD Inventory Sum'!$O421,Table17[Product Type2],'POD Inventory Sum'!$AG$5)</f>
        <v>0</v>
      </c>
      <c r="AJ421" s="7"/>
      <c r="AK421" s="1">
        <f>SUMIFS(Table7[Quantity
 Sold],Table7[Sale - Product Name],'POD Inventory Sum'!$O421,Table7[Product Type2],'POD Inventory Sum'!$AK$5)</f>
        <v>0</v>
      </c>
      <c r="AL421" t="str">
        <f t="shared" si="37"/>
        <v/>
      </c>
      <c r="AM421" s="1">
        <f>SUMIFS(Table7[Total 
Paid],Table7[Sale - Product Name],'POD Inventory Sum'!$O421,Table7[Product Type2],'POD Inventory Sum'!$AK$5)</f>
        <v>0</v>
      </c>
    </row>
    <row r="422" spans="5:39" x14ac:dyDescent="0.25">
      <c r="E422" s="4"/>
      <c r="O422" s="50"/>
      <c r="P422" s="7"/>
      <c r="Q422" s="30">
        <f>SUMIFS(Table1913[Quantity],Table1913[Product Name],'POD Inventory Sum'!$O422)</f>
        <v>0</v>
      </c>
      <c r="S422" s="1">
        <f>SUMIFS(Table1913[Total Cost],Table1913[Product Name],'POD Inventory Sum'!$O422)</f>
        <v>0</v>
      </c>
      <c r="T422" s="7"/>
      <c r="U422" s="1">
        <f>SUMIFS(Table1913[Quantity Purchased],Table1913[Product Name],'POD Inventory Sum'!$O422)</f>
        <v>0</v>
      </c>
      <c r="W422" s="1">
        <f>SUMIFS(Table1913[Total Purchase
Cost],Table1913[Product Name],'POD Inventory Sum'!$O422)</f>
        <v>0</v>
      </c>
      <c r="X422" s="7"/>
      <c r="Y422" s="61">
        <f t="shared" si="34"/>
        <v>0</v>
      </c>
      <c r="AA422" s="61">
        <f t="shared" si="35"/>
        <v>0</v>
      </c>
      <c r="AB422" s="7"/>
      <c r="AC422" s="1">
        <f>SUMIFS(Table7[Quantity of 
Product Sold],Table7[Sale - Product Name],'POD Inventory Sum'!$O422,Table7[Product Type2],'POD Inventory Sum'!$AC$5)</f>
        <v>0</v>
      </c>
      <c r="AE422" s="1">
        <f>SUMIFS(Table7[Total Cost of
Goods Sold],Table7[Sale - Product Name],'POD Inventory Sum'!$O422,Table7[Product Type2],'POD Inventory Sum'!$AC$5)</f>
        <v>0</v>
      </c>
      <c r="AF422" s="7"/>
      <c r="AG422" s="1">
        <f>SUMIFS(Table17[Quantity2],Table17[Product Name],'POD Inventory Sum'!$O422,Table17[Product Type2],'POD Inventory Sum'!$AG$5)</f>
        <v>0</v>
      </c>
      <c r="AH422" t="str">
        <f t="shared" si="36"/>
        <v/>
      </c>
      <c r="AI422" s="1">
        <f>SUMIFS(Table17[Total out of Inventory],Table17[Product Name],'POD Inventory Sum'!$O422,Table17[Product Type2],'POD Inventory Sum'!$AG$5)</f>
        <v>0</v>
      </c>
      <c r="AJ422" s="7"/>
      <c r="AK422" s="1">
        <f>SUMIFS(Table7[Quantity
 Sold],Table7[Sale - Product Name],'POD Inventory Sum'!$O422,Table7[Product Type2],'POD Inventory Sum'!$AK$5)</f>
        <v>0</v>
      </c>
      <c r="AL422" t="str">
        <f t="shared" si="37"/>
        <v/>
      </c>
      <c r="AM422" s="1">
        <f>SUMIFS(Table7[Total 
Paid],Table7[Sale - Product Name],'POD Inventory Sum'!$O422,Table7[Product Type2],'POD Inventory Sum'!$AK$5)</f>
        <v>0</v>
      </c>
    </row>
    <row r="423" spans="5:39" x14ac:dyDescent="0.25">
      <c r="E423" s="4"/>
      <c r="O423" s="50"/>
      <c r="P423" s="7"/>
      <c r="Q423" s="30">
        <f>SUMIFS(Table1913[Quantity],Table1913[Product Name],'POD Inventory Sum'!$O423)</f>
        <v>0</v>
      </c>
      <c r="S423" s="1">
        <f>SUMIFS(Table1913[Total Cost],Table1913[Product Name],'POD Inventory Sum'!$O423)</f>
        <v>0</v>
      </c>
      <c r="T423" s="7"/>
      <c r="U423" s="1">
        <f>SUMIFS(Table1913[Quantity Purchased],Table1913[Product Name],'POD Inventory Sum'!$O423)</f>
        <v>0</v>
      </c>
      <c r="W423" s="1">
        <f>SUMIFS(Table1913[Total Purchase
Cost],Table1913[Product Name],'POD Inventory Sum'!$O423)</f>
        <v>0</v>
      </c>
      <c r="X423" s="7"/>
      <c r="Y423" s="61">
        <f t="shared" si="34"/>
        <v>0</v>
      </c>
      <c r="AA423" s="61">
        <f t="shared" si="35"/>
        <v>0</v>
      </c>
      <c r="AB423" s="7"/>
      <c r="AC423" s="1">
        <f>SUMIFS(Table7[Quantity of 
Product Sold],Table7[Sale - Product Name],'POD Inventory Sum'!$O423,Table7[Product Type2],'POD Inventory Sum'!$AC$5)</f>
        <v>0</v>
      </c>
      <c r="AE423" s="1">
        <f>SUMIFS(Table7[Total Cost of
Goods Sold],Table7[Sale - Product Name],'POD Inventory Sum'!$O423,Table7[Product Type2],'POD Inventory Sum'!$AC$5)</f>
        <v>0</v>
      </c>
      <c r="AF423" s="7"/>
      <c r="AG423" s="1">
        <f>SUMIFS(Table17[Quantity2],Table17[Product Name],'POD Inventory Sum'!$O423,Table17[Product Type2],'POD Inventory Sum'!$AG$5)</f>
        <v>0</v>
      </c>
      <c r="AH423" t="str">
        <f t="shared" si="36"/>
        <v/>
      </c>
      <c r="AI423" s="1">
        <f>SUMIFS(Table17[Total out of Inventory],Table17[Product Name],'POD Inventory Sum'!$O423,Table17[Product Type2],'POD Inventory Sum'!$AG$5)</f>
        <v>0</v>
      </c>
      <c r="AJ423" s="7"/>
      <c r="AK423" s="1">
        <f>SUMIFS(Table7[Quantity
 Sold],Table7[Sale - Product Name],'POD Inventory Sum'!$O423,Table7[Product Type2],'POD Inventory Sum'!$AK$5)</f>
        <v>0</v>
      </c>
      <c r="AL423" t="str">
        <f t="shared" si="37"/>
        <v/>
      </c>
      <c r="AM423" s="1">
        <f>SUMIFS(Table7[Total 
Paid],Table7[Sale - Product Name],'POD Inventory Sum'!$O423,Table7[Product Type2],'POD Inventory Sum'!$AK$5)</f>
        <v>0</v>
      </c>
    </row>
    <row r="424" spans="5:39" x14ac:dyDescent="0.25">
      <c r="E424" s="4"/>
      <c r="O424" s="50"/>
      <c r="P424" s="7"/>
      <c r="Q424" s="30">
        <f>SUMIFS(Table1913[Quantity],Table1913[Product Name],'POD Inventory Sum'!$O424)</f>
        <v>0</v>
      </c>
      <c r="S424" s="1">
        <f>SUMIFS(Table1913[Total Cost],Table1913[Product Name],'POD Inventory Sum'!$O424)</f>
        <v>0</v>
      </c>
      <c r="T424" s="7"/>
      <c r="U424" s="1">
        <f>SUMIFS(Table1913[Quantity Purchased],Table1913[Product Name],'POD Inventory Sum'!$O424)</f>
        <v>0</v>
      </c>
      <c r="W424" s="1">
        <f>SUMIFS(Table1913[Total Purchase
Cost],Table1913[Product Name],'POD Inventory Sum'!$O424)</f>
        <v>0</v>
      </c>
      <c r="X424" s="7"/>
      <c r="Y424" s="61">
        <f t="shared" si="34"/>
        <v>0</v>
      </c>
      <c r="AA424" s="61">
        <f t="shared" si="35"/>
        <v>0</v>
      </c>
      <c r="AB424" s="7"/>
      <c r="AC424" s="1">
        <f>SUMIFS(Table7[Quantity of 
Product Sold],Table7[Sale - Product Name],'POD Inventory Sum'!$O424,Table7[Product Type2],'POD Inventory Sum'!$AC$5)</f>
        <v>0</v>
      </c>
      <c r="AE424" s="1">
        <f>SUMIFS(Table7[Total Cost of
Goods Sold],Table7[Sale - Product Name],'POD Inventory Sum'!$O424,Table7[Product Type2],'POD Inventory Sum'!$AC$5)</f>
        <v>0</v>
      </c>
      <c r="AF424" s="7"/>
      <c r="AG424" s="1">
        <f>SUMIFS(Table17[Quantity2],Table17[Product Name],'POD Inventory Sum'!$O424,Table17[Product Type2],'POD Inventory Sum'!$AG$5)</f>
        <v>0</v>
      </c>
      <c r="AH424" t="str">
        <f t="shared" si="36"/>
        <v/>
      </c>
      <c r="AI424" s="1">
        <f>SUMIFS(Table17[Total out of Inventory],Table17[Product Name],'POD Inventory Sum'!$O424,Table17[Product Type2],'POD Inventory Sum'!$AG$5)</f>
        <v>0</v>
      </c>
      <c r="AJ424" s="7"/>
      <c r="AK424" s="1">
        <f>SUMIFS(Table7[Quantity
 Sold],Table7[Sale - Product Name],'POD Inventory Sum'!$O424,Table7[Product Type2],'POD Inventory Sum'!$AK$5)</f>
        <v>0</v>
      </c>
      <c r="AL424" t="str">
        <f t="shared" si="37"/>
        <v/>
      </c>
      <c r="AM424" s="1">
        <f>SUMIFS(Table7[Total 
Paid],Table7[Sale - Product Name],'POD Inventory Sum'!$O424,Table7[Product Type2],'POD Inventory Sum'!$AK$5)</f>
        <v>0</v>
      </c>
    </row>
    <row r="425" spans="5:39" x14ac:dyDescent="0.25">
      <c r="O425" s="50"/>
      <c r="P425" s="7"/>
      <c r="Q425" s="30">
        <f>SUMIFS(Table1913[Quantity],Table1913[Product Name],'POD Inventory Sum'!$O425)</f>
        <v>0</v>
      </c>
      <c r="S425" s="1">
        <f>SUMIFS(Table1913[Total Cost],Table1913[Product Name],'POD Inventory Sum'!$O425)</f>
        <v>0</v>
      </c>
      <c r="T425" s="7"/>
      <c r="U425" s="1">
        <f>SUMIFS(Table1913[Quantity Purchased],Table1913[Product Name],'POD Inventory Sum'!$O425)</f>
        <v>0</v>
      </c>
      <c r="W425" s="1">
        <f>SUMIFS(Table1913[Total Purchase
Cost],Table1913[Product Name],'POD Inventory Sum'!$O425)</f>
        <v>0</v>
      </c>
      <c r="X425" s="7"/>
      <c r="Y425" s="61">
        <f t="shared" si="34"/>
        <v>0</v>
      </c>
      <c r="AA425" s="61">
        <f t="shared" si="35"/>
        <v>0</v>
      </c>
      <c r="AB425" s="7"/>
      <c r="AC425" s="1">
        <f>SUMIFS(Table7[Quantity of 
Product Sold],Table7[Sale - Product Name],'POD Inventory Sum'!$O425,Table7[Product Type2],'POD Inventory Sum'!$AC$5)</f>
        <v>0</v>
      </c>
      <c r="AE425" s="1">
        <f>SUMIFS(Table7[Total Cost of
Goods Sold],Table7[Sale - Product Name],'POD Inventory Sum'!$O425,Table7[Product Type2],'POD Inventory Sum'!$AC$5)</f>
        <v>0</v>
      </c>
      <c r="AF425" s="7"/>
      <c r="AG425" s="1">
        <f>SUMIFS(Table17[Quantity2],Table17[Product Name],'POD Inventory Sum'!$O425,Table17[Product Type2],'POD Inventory Sum'!$AG$5)</f>
        <v>0</v>
      </c>
      <c r="AH425" t="str">
        <f t="shared" si="36"/>
        <v/>
      </c>
      <c r="AI425" s="1">
        <f>SUMIFS(Table17[Total out of Inventory],Table17[Product Name],'POD Inventory Sum'!$O425,Table17[Product Type2],'POD Inventory Sum'!$AG$5)</f>
        <v>0</v>
      </c>
      <c r="AJ425" s="7"/>
      <c r="AK425" s="1">
        <f>SUMIFS(Table7[Quantity
 Sold],Table7[Sale - Product Name],'POD Inventory Sum'!$O425,Table7[Product Type2],'POD Inventory Sum'!$AK$5)</f>
        <v>0</v>
      </c>
      <c r="AL425" t="str">
        <f t="shared" si="37"/>
        <v/>
      </c>
      <c r="AM425" s="1">
        <f>SUMIFS(Table7[Total 
Paid],Table7[Sale - Product Name],'POD Inventory Sum'!$O425,Table7[Product Type2],'POD Inventory Sum'!$AK$5)</f>
        <v>0</v>
      </c>
    </row>
    <row r="426" spans="5:39" x14ac:dyDescent="0.25">
      <c r="O426" s="50"/>
      <c r="P426" s="7"/>
      <c r="Q426" s="30">
        <f>SUMIFS(Table1913[Quantity],Table1913[Product Name],'POD Inventory Sum'!$O426)</f>
        <v>0</v>
      </c>
      <c r="S426" s="1">
        <f>SUMIFS(Table1913[Total Cost],Table1913[Product Name],'POD Inventory Sum'!$O426)</f>
        <v>0</v>
      </c>
      <c r="T426" s="7"/>
      <c r="U426" s="1">
        <f>SUMIFS(Table1913[Quantity Purchased],Table1913[Product Name],'POD Inventory Sum'!$O426)</f>
        <v>0</v>
      </c>
      <c r="W426" s="1">
        <f>SUMIFS(Table1913[Total Purchase
Cost],Table1913[Product Name],'POD Inventory Sum'!$O426)</f>
        <v>0</v>
      </c>
      <c r="X426" s="7"/>
      <c r="Y426" s="61">
        <f t="shared" si="34"/>
        <v>0</v>
      </c>
      <c r="AA426" s="61">
        <f t="shared" si="35"/>
        <v>0</v>
      </c>
      <c r="AB426" s="7"/>
      <c r="AC426" s="1">
        <f>SUMIFS(Table7[Quantity of 
Product Sold],Table7[Sale - Product Name],'POD Inventory Sum'!$O426,Table7[Product Type2],'POD Inventory Sum'!$AC$5)</f>
        <v>0</v>
      </c>
      <c r="AE426" s="1">
        <f>SUMIFS(Table7[Total Cost of
Goods Sold],Table7[Sale - Product Name],'POD Inventory Sum'!$O426,Table7[Product Type2],'POD Inventory Sum'!$AC$5)</f>
        <v>0</v>
      </c>
      <c r="AF426" s="7"/>
      <c r="AG426" s="1">
        <f>SUMIFS(Table17[Quantity2],Table17[Product Name],'POD Inventory Sum'!$O426,Table17[Product Type2],'POD Inventory Sum'!$AG$5)</f>
        <v>0</v>
      </c>
      <c r="AH426" t="str">
        <f t="shared" si="36"/>
        <v/>
      </c>
      <c r="AI426" s="1">
        <f>SUMIFS(Table17[Total out of Inventory],Table17[Product Name],'POD Inventory Sum'!$O426,Table17[Product Type2],'POD Inventory Sum'!$AG$5)</f>
        <v>0</v>
      </c>
      <c r="AJ426" s="7"/>
      <c r="AK426" s="1">
        <f>SUMIFS(Table7[Quantity
 Sold],Table7[Sale - Product Name],'POD Inventory Sum'!$O426,Table7[Product Type2],'POD Inventory Sum'!$AK$5)</f>
        <v>0</v>
      </c>
      <c r="AL426" t="str">
        <f t="shared" si="37"/>
        <v/>
      </c>
      <c r="AM426" s="1">
        <f>SUMIFS(Table7[Total 
Paid],Table7[Sale - Product Name],'POD Inventory Sum'!$O426,Table7[Product Type2],'POD Inventory Sum'!$AK$5)</f>
        <v>0</v>
      </c>
    </row>
    <row r="427" spans="5:39" x14ac:dyDescent="0.25">
      <c r="O427" s="50"/>
      <c r="P427" s="7"/>
      <c r="Q427" s="30">
        <f>SUMIFS(Table1913[Quantity],Table1913[Product Name],'POD Inventory Sum'!$O427)</f>
        <v>0</v>
      </c>
      <c r="S427" s="1">
        <f>SUMIFS(Table1913[Total Cost],Table1913[Product Name],'POD Inventory Sum'!$O427)</f>
        <v>0</v>
      </c>
      <c r="T427" s="7"/>
      <c r="U427" s="1">
        <f>SUMIFS(Table1913[Quantity Purchased],Table1913[Product Name],'POD Inventory Sum'!$O427)</f>
        <v>0</v>
      </c>
      <c r="W427" s="1">
        <f>SUMIFS(Table1913[Total Purchase
Cost],Table1913[Product Name],'POD Inventory Sum'!$O427)</f>
        <v>0</v>
      </c>
      <c r="X427" s="7"/>
      <c r="Y427" s="61">
        <f t="shared" si="34"/>
        <v>0</v>
      </c>
      <c r="AA427" s="61">
        <f t="shared" si="35"/>
        <v>0</v>
      </c>
      <c r="AB427" s="7"/>
      <c r="AC427" s="1">
        <f>SUMIFS(Table7[Quantity of 
Product Sold],Table7[Sale - Product Name],'POD Inventory Sum'!$O427,Table7[Product Type2],'POD Inventory Sum'!$AC$5)</f>
        <v>0</v>
      </c>
      <c r="AE427" s="1">
        <f>SUMIFS(Table7[Total Cost of
Goods Sold],Table7[Sale - Product Name],'POD Inventory Sum'!$O427,Table7[Product Type2],'POD Inventory Sum'!$AC$5)</f>
        <v>0</v>
      </c>
      <c r="AF427" s="7"/>
      <c r="AG427" s="1">
        <f>SUMIFS(Table17[Quantity2],Table17[Product Name],'POD Inventory Sum'!$O427,Table17[Product Type2],'POD Inventory Sum'!$AG$5)</f>
        <v>0</v>
      </c>
      <c r="AH427" t="str">
        <f t="shared" si="36"/>
        <v/>
      </c>
      <c r="AI427" s="1">
        <f>SUMIFS(Table17[Total out of Inventory],Table17[Product Name],'POD Inventory Sum'!$O427,Table17[Product Type2],'POD Inventory Sum'!$AG$5)</f>
        <v>0</v>
      </c>
      <c r="AJ427" s="7"/>
      <c r="AK427" s="1">
        <f>SUMIFS(Table7[Quantity
 Sold],Table7[Sale - Product Name],'POD Inventory Sum'!$O427,Table7[Product Type2],'POD Inventory Sum'!$AK$5)</f>
        <v>0</v>
      </c>
      <c r="AL427" t="str">
        <f t="shared" si="37"/>
        <v/>
      </c>
      <c r="AM427" s="1">
        <f>SUMIFS(Table7[Total 
Paid],Table7[Sale - Product Name],'POD Inventory Sum'!$O427,Table7[Product Type2],'POD Inventory Sum'!$AK$5)</f>
        <v>0</v>
      </c>
    </row>
    <row r="428" spans="5:39" x14ac:dyDescent="0.25">
      <c r="O428" s="50"/>
      <c r="P428" s="7"/>
      <c r="Q428" s="30">
        <f>SUMIFS(Table1913[Quantity],Table1913[Product Name],'POD Inventory Sum'!$O428)</f>
        <v>0</v>
      </c>
      <c r="S428" s="1">
        <f>SUMIFS(Table1913[Total Cost],Table1913[Product Name],'POD Inventory Sum'!$O428)</f>
        <v>0</v>
      </c>
      <c r="T428" s="7"/>
      <c r="U428" s="1">
        <f>SUMIFS(Table1913[Quantity Purchased],Table1913[Product Name],'POD Inventory Sum'!$O428)</f>
        <v>0</v>
      </c>
      <c r="W428" s="1">
        <f>SUMIFS(Table1913[Total Purchase
Cost],Table1913[Product Name],'POD Inventory Sum'!$O428)</f>
        <v>0</v>
      </c>
      <c r="X428" s="7"/>
      <c r="Y428" s="61">
        <f t="shared" si="34"/>
        <v>0</v>
      </c>
      <c r="AA428" s="61">
        <f t="shared" si="35"/>
        <v>0</v>
      </c>
      <c r="AB428" s="7"/>
      <c r="AC428" s="1">
        <f>SUMIFS(Table7[Quantity of 
Product Sold],Table7[Sale - Product Name],'POD Inventory Sum'!$O428,Table7[Product Type2],'POD Inventory Sum'!$AC$5)</f>
        <v>0</v>
      </c>
      <c r="AE428" s="1">
        <f>SUMIFS(Table7[Total Cost of
Goods Sold],Table7[Sale - Product Name],'POD Inventory Sum'!$O428,Table7[Product Type2],'POD Inventory Sum'!$AC$5)</f>
        <v>0</v>
      </c>
      <c r="AF428" s="7"/>
      <c r="AG428" s="1">
        <f>SUMIFS(Table17[Quantity2],Table17[Product Name],'POD Inventory Sum'!$O428,Table17[Product Type2],'POD Inventory Sum'!$AG$5)</f>
        <v>0</v>
      </c>
      <c r="AH428" t="str">
        <f t="shared" si="36"/>
        <v/>
      </c>
      <c r="AI428" s="1">
        <f>SUMIFS(Table17[Total out of Inventory],Table17[Product Name],'POD Inventory Sum'!$O428,Table17[Product Type2],'POD Inventory Sum'!$AG$5)</f>
        <v>0</v>
      </c>
      <c r="AJ428" s="7"/>
      <c r="AK428" s="1">
        <f>SUMIFS(Table7[Quantity
 Sold],Table7[Sale - Product Name],'POD Inventory Sum'!$O428,Table7[Product Type2],'POD Inventory Sum'!$AK$5)</f>
        <v>0</v>
      </c>
      <c r="AL428" t="str">
        <f t="shared" si="37"/>
        <v/>
      </c>
      <c r="AM428" s="1">
        <f>SUMIFS(Table7[Total 
Paid],Table7[Sale - Product Name],'POD Inventory Sum'!$O428,Table7[Product Type2],'POD Inventory Sum'!$AK$5)</f>
        <v>0</v>
      </c>
    </row>
    <row r="429" spans="5:39" x14ac:dyDescent="0.25">
      <c r="O429" s="50"/>
      <c r="P429" s="7"/>
      <c r="Q429" s="30">
        <f>SUMIFS(Table1913[Quantity],Table1913[Product Name],'POD Inventory Sum'!$O429)</f>
        <v>0</v>
      </c>
      <c r="S429" s="1">
        <f>SUMIFS(Table1913[Total Cost],Table1913[Product Name],'POD Inventory Sum'!$O429)</f>
        <v>0</v>
      </c>
      <c r="T429" s="7"/>
      <c r="U429" s="1">
        <f>SUMIFS(Table1913[Quantity Purchased],Table1913[Product Name],'POD Inventory Sum'!$O429)</f>
        <v>0</v>
      </c>
      <c r="W429" s="1">
        <f>SUMIFS(Table1913[Total Purchase
Cost],Table1913[Product Name],'POD Inventory Sum'!$O429)</f>
        <v>0</v>
      </c>
      <c r="X429" s="7"/>
      <c r="Y429" s="61">
        <f t="shared" si="34"/>
        <v>0</v>
      </c>
      <c r="AA429" s="61">
        <f t="shared" si="35"/>
        <v>0</v>
      </c>
      <c r="AB429" s="7"/>
      <c r="AC429" s="1">
        <f>SUMIFS(Table7[Quantity of 
Product Sold],Table7[Sale - Product Name],'POD Inventory Sum'!$O429,Table7[Product Type2],'POD Inventory Sum'!$AC$5)</f>
        <v>0</v>
      </c>
      <c r="AE429" s="1">
        <f>SUMIFS(Table7[Total Cost of
Goods Sold],Table7[Sale - Product Name],'POD Inventory Sum'!$O429,Table7[Product Type2],'POD Inventory Sum'!$AC$5)</f>
        <v>0</v>
      </c>
      <c r="AF429" s="7"/>
      <c r="AG429" s="1">
        <f>SUMIFS(Table17[Quantity2],Table17[Product Name],'POD Inventory Sum'!$O429,Table17[Product Type2],'POD Inventory Sum'!$AG$5)</f>
        <v>0</v>
      </c>
      <c r="AH429" t="str">
        <f t="shared" si="36"/>
        <v/>
      </c>
      <c r="AI429" s="1">
        <f>SUMIFS(Table17[Total out of Inventory],Table17[Product Name],'POD Inventory Sum'!$O429,Table17[Product Type2],'POD Inventory Sum'!$AG$5)</f>
        <v>0</v>
      </c>
      <c r="AJ429" s="7"/>
      <c r="AK429" s="1">
        <f>SUMIFS(Table7[Quantity
 Sold],Table7[Sale - Product Name],'POD Inventory Sum'!$O429,Table7[Product Type2],'POD Inventory Sum'!$AK$5)</f>
        <v>0</v>
      </c>
      <c r="AL429" t="str">
        <f t="shared" si="37"/>
        <v/>
      </c>
      <c r="AM429" s="1">
        <f>SUMIFS(Table7[Total 
Paid],Table7[Sale - Product Name],'POD Inventory Sum'!$O429,Table7[Product Type2],'POD Inventory Sum'!$AK$5)</f>
        <v>0</v>
      </c>
    </row>
    <row r="430" spans="5:39" x14ac:dyDescent="0.25">
      <c r="P430" s="7"/>
      <c r="Q430" s="30">
        <f>SUMIFS(Table1913[Quantity],Table1913[Product Name],'POD Inventory Sum'!$O430)</f>
        <v>0</v>
      </c>
      <c r="S430" s="1">
        <f>SUMIFS(Table1913[Total Cost],Table1913[Product Name],'POD Inventory Sum'!$O430)</f>
        <v>0</v>
      </c>
      <c r="T430" s="7"/>
      <c r="U430" s="1">
        <f>SUMIFS(Table1913[Quantity Purchased],Table1913[Product Name],'POD Inventory Sum'!$O430)</f>
        <v>0</v>
      </c>
      <c r="W430" s="1">
        <f>SUMIFS(Table1913[Total Purchase
Cost],Table1913[Product Name],'POD Inventory Sum'!$O430)</f>
        <v>0</v>
      </c>
      <c r="X430" s="7"/>
      <c r="Y430" s="61">
        <f t="shared" si="34"/>
        <v>0</v>
      </c>
      <c r="AA430" s="61">
        <f t="shared" si="35"/>
        <v>0</v>
      </c>
      <c r="AB430" s="7"/>
      <c r="AC430" s="1">
        <f>SUMIFS(Table7[Quantity of 
Product Sold],Table7[Sale - Product Name],'POD Inventory Sum'!$O430,Table7[Product Type2],'POD Inventory Sum'!$AC$5)</f>
        <v>0</v>
      </c>
      <c r="AE430" s="1">
        <f>SUMIFS(Table7[Total Cost of
Goods Sold],Table7[Sale - Product Name],'POD Inventory Sum'!$O430,Table7[Product Type2],'POD Inventory Sum'!$AC$5)</f>
        <v>0</v>
      </c>
      <c r="AF430" s="7"/>
      <c r="AG430" s="1">
        <f>SUMIFS(Table17[Quantity2],Table17[Product Name],'POD Inventory Sum'!$O430,Table17[Product Type2],'POD Inventory Sum'!$AG$5)</f>
        <v>0</v>
      </c>
      <c r="AH430" t="str">
        <f t="shared" si="36"/>
        <v/>
      </c>
      <c r="AI430" s="1">
        <f>SUMIFS(Table17[Total out of Inventory],Table17[Product Name],'POD Inventory Sum'!$O430,Table17[Product Type2],'POD Inventory Sum'!$AG$5)</f>
        <v>0</v>
      </c>
      <c r="AJ430" s="7"/>
      <c r="AK430" s="1">
        <f>SUMIFS(Table7[Quantity
 Sold],Table7[Sale - Product Name],'POD Inventory Sum'!$O430,Table7[Product Type2],'POD Inventory Sum'!$AK$5)</f>
        <v>0</v>
      </c>
      <c r="AL430" t="str">
        <f t="shared" si="37"/>
        <v/>
      </c>
      <c r="AM430" s="1">
        <f>SUMIFS(Table7[Total 
Paid],Table7[Sale - Product Name],'POD Inventory Sum'!$O430,Table7[Product Type2],'POD Inventory Sum'!$AK$5)</f>
        <v>0</v>
      </c>
    </row>
    <row r="431" spans="5:39" x14ac:dyDescent="0.25">
      <c r="P431" s="7"/>
      <c r="Q431" s="30">
        <f>SUMIFS(Table1913[Quantity],Table1913[Product Name],'POD Inventory Sum'!$O431)</f>
        <v>0</v>
      </c>
      <c r="S431" s="1">
        <f>SUMIFS(Table1913[Total Cost],Table1913[Product Name],'POD Inventory Sum'!$O431)</f>
        <v>0</v>
      </c>
      <c r="T431" s="7"/>
      <c r="U431" s="1">
        <f>SUMIFS(Table1913[Quantity Purchased],Table1913[Product Name],'POD Inventory Sum'!$O431)</f>
        <v>0</v>
      </c>
      <c r="W431" s="1">
        <f>SUMIFS(Table1913[Total Purchase
Cost],Table1913[Product Name],'POD Inventory Sum'!$O431)</f>
        <v>0</v>
      </c>
      <c r="X431" s="7"/>
      <c r="Y431" s="61">
        <f t="shared" si="34"/>
        <v>0</v>
      </c>
      <c r="AA431" s="61">
        <f t="shared" si="35"/>
        <v>0</v>
      </c>
      <c r="AB431" s="7"/>
      <c r="AC431" s="1">
        <f>SUMIFS(Table7[Quantity of 
Product Sold],Table7[Sale - Product Name],'POD Inventory Sum'!$O431,Table7[Product Type2],'POD Inventory Sum'!$AC$5)</f>
        <v>0</v>
      </c>
      <c r="AE431" s="1">
        <f>SUMIFS(Table7[Total Cost of
Goods Sold],Table7[Sale - Product Name],'POD Inventory Sum'!$O431,Table7[Product Type2],'POD Inventory Sum'!$AC$5)</f>
        <v>0</v>
      </c>
      <c r="AF431" s="7"/>
      <c r="AG431" s="1">
        <f>SUMIFS(Table17[Quantity2],Table17[Product Name],'POD Inventory Sum'!$O431,Table17[Product Type2],'POD Inventory Sum'!$AG$5)</f>
        <v>0</v>
      </c>
      <c r="AH431" t="str">
        <f t="shared" si="36"/>
        <v/>
      </c>
      <c r="AI431" s="1">
        <f>SUMIFS(Table17[Total out of Inventory],Table17[Product Name],'POD Inventory Sum'!$O431,Table17[Product Type2],'POD Inventory Sum'!$AG$5)</f>
        <v>0</v>
      </c>
      <c r="AJ431" s="7"/>
      <c r="AK431" s="1">
        <f>SUMIFS(Table7[Quantity
 Sold],Table7[Sale - Product Name],'POD Inventory Sum'!$O431,Table7[Product Type2],'POD Inventory Sum'!$AK$5)</f>
        <v>0</v>
      </c>
      <c r="AL431" t="str">
        <f t="shared" si="37"/>
        <v/>
      </c>
      <c r="AM431" s="1">
        <f>SUMIFS(Table7[Total 
Paid],Table7[Sale - Product Name],'POD Inventory Sum'!$O431,Table7[Product Type2],'POD Inventory Sum'!$AK$5)</f>
        <v>0</v>
      </c>
    </row>
    <row r="432" spans="5:39" x14ac:dyDescent="0.25">
      <c r="P432" s="7"/>
      <c r="Q432" s="30">
        <f>SUMIFS(Table1913[Quantity],Table1913[Product Name],'POD Inventory Sum'!$O432)</f>
        <v>0</v>
      </c>
      <c r="S432" s="1">
        <f>SUMIFS(Table1913[Total Cost],Table1913[Product Name],'POD Inventory Sum'!$O432)</f>
        <v>0</v>
      </c>
      <c r="T432" s="7"/>
      <c r="U432" s="1">
        <f>SUMIFS(Table1913[Quantity Purchased],Table1913[Product Name],'POD Inventory Sum'!$O432)</f>
        <v>0</v>
      </c>
      <c r="W432" s="1">
        <f>SUMIFS(Table1913[Total Purchase
Cost],Table1913[Product Name],'POD Inventory Sum'!$O432)</f>
        <v>0</v>
      </c>
      <c r="X432" s="7"/>
      <c r="Y432" s="61">
        <f t="shared" si="34"/>
        <v>0</v>
      </c>
      <c r="AA432" s="61">
        <f t="shared" si="35"/>
        <v>0</v>
      </c>
      <c r="AB432" s="7"/>
      <c r="AC432" s="1">
        <f>SUMIFS(Table7[Quantity of 
Product Sold],Table7[Sale - Product Name],'POD Inventory Sum'!$O432,Table7[Product Type2],'POD Inventory Sum'!$AC$5)</f>
        <v>0</v>
      </c>
      <c r="AE432" s="1">
        <f>SUMIFS(Table7[Total Cost of
Goods Sold],Table7[Sale - Product Name],'POD Inventory Sum'!$O432,Table7[Product Type2],'POD Inventory Sum'!$AC$5)</f>
        <v>0</v>
      </c>
      <c r="AF432" s="7"/>
      <c r="AG432" s="1">
        <f>SUMIFS(Table17[Quantity2],Table17[Product Name],'POD Inventory Sum'!$O432,Table17[Product Type2],'POD Inventory Sum'!$AG$5)</f>
        <v>0</v>
      </c>
      <c r="AH432" t="str">
        <f t="shared" si="36"/>
        <v/>
      </c>
      <c r="AI432" s="1">
        <f>SUMIFS(Table17[Total out of Inventory],Table17[Product Name],'POD Inventory Sum'!$O432,Table17[Product Type2],'POD Inventory Sum'!$AG$5)</f>
        <v>0</v>
      </c>
      <c r="AJ432" s="7"/>
      <c r="AK432" s="1">
        <f>SUMIFS(Table7[Quantity
 Sold],Table7[Sale - Product Name],'POD Inventory Sum'!$O432,Table7[Product Type2],'POD Inventory Sum'!$AK$5)</f>
        <v>0</v>
      </c>
      <c r="AL432" t="str">
        <f t="shared" si="37"/>
        <v/>
      </c>
      <c r="AM432" s="1">
        <f>SUMIFS(Table7[Total 
Paid],Table7[Sale - Product Name],'POD Inventory Sum'!$O432,Table7[Product Type2],'POD Inventory Sum'!$AK$5)</f>
        <v>0</v>
      </c>
    </row>
    <row r="433" spans="16:39" x14ac:dyDescent="0.25">
      <c r="P433" s="7"/>
      <c r="Q433" s="30">
        <f>SUMIFS(Table1913[Quantity],Table1913[Product Name],'POD Inventory Sum'!$O433)</f>
        <v>0</v>
      </c>
      <c r="S433" s="1">
        <f>SUMIFS(Table1913[Total Cost],Table1913[Product Name],'POD Inventory Sum'!$O433)</f>
        <v>0</v>
      </c>
      <c r="T433" s="7"/>
      <c r="U433" s="1">
        <f>SUMIFS(Table1913[Quantity Purchased],Table1913[Product Name],'POD Inventory Sum'!$O433)</f>
        <v>0</v>
      </c>
      <c r="W433" s="1">
        <f>SUMIFS(Table1913[Total Purchase
Cost],Table1913[Product Name],'POD Inventory Sum'!$O433)</f>
        <v>0</v>
      </c>
      <c r="X433" s="7"/>
      <c r="Y433" s="61">
        <f t="shared" si="34"/>
        <v>0</v>
      </c>
      <c r="AA433" s="61">
        <f t="shared" si="35"/>
        <v>0</v>
      </c>
      <c r="AB433" s="7"/>
      <c r="AC433" s="1">
        <f>SUMIFS(Table7[Quantity of 
Product Sold],Table7[Sale - Product Name],'POD Inventory Sum'!$O433,Table7[Product Type2],'POD Inventory Sum'!$AC$5)</f>
        <v>0</v>
      </c>
      <c r="AE433" s="1">
        <f>SUMIFS(Table7[Total Cost of
Goods Sold],Table7[Sale - Product Name],'POD Inventory Sum'!$O433,Table7[Product Type2],'POD Inventory Sum'!$AC$5)</f>
        <v>0</v>
      </c>
      <c r="AF433" s="7"/>
      <c r="AG433" s="1">
        <f>SUMIFS(Table17[Quantity2],Table17[Product Name],'POD Inventory Sum'!$O433,Table17[Product Type2],'POD Inventory Sum'!$AG$5)</f>
        <v>0</v>
      </c>
      <c r="AH433" t="str">
        <f t="shared" si="36"/>
        <v/>
      </c>
      <c r="AI433" s="1">
        <f>SUMIFS(Table17[Total out of Inventory],Table17[Product Name],'POD Inventory Sum'!$O433,Table17[Product Type2],'POD Inventory Sum'!$AG$5)</f>
        <v>0</v>
      </c>
      <c r="AJ433" s="7"/>
      <c r="AK433" s="1">
        <f>SUMIFS(Table7[Quantity
 Sold],Table7[Sale - Product Name],'POD Inventory Sum'!$O433,Table7[Product Type2],'POD Inventory Sum'!$AK$5)</f>
        <v>0</v>
      </c>
      <c r="AL433" t="str">
        <f t="shared" si="37"/>
        <v/>
      </c>
      <c r="AM433" s="1">
        <f>SUMIFS(Table7[Total 
Paid],Table7[Sale - Product Name],'POD Inventory Sum'!$O433,Table7[Product Type2],'POD Inventory Sum'!$AK$5)</f>
        <v>0</v>
      </c>
    </row>
    <row r="434" spans="16:39" x14ac:dyDescent="0.25">
      <c r="P434" s="7"/>
      <c r="Q434" s="30">
        <f>SUMIFS(Table1913[Quantity],Table1913[Product Name],'POD Inventory Sum'!$O434)</f>
        <v>0</v>
      </c>
      <c r="S434" s="1">
        <f>SUMIFS(Table1913[Total Cost],Table1913[Product Name],'POD Inventory Sum'!$O434)</f>
        <v>0</v>
      </c>
      <c r="T434" s="7"/>
      <c r="U434" s="1">
        <f>SUMIFS(Table1913[Quantity Purchased],Table1913[Product Name],'POD Inventory Sum'!$O434)</f>
        <v>0</v>
      </c>
      <c r="W434" s="1">
        <f>SUMIFS(Table1913[Total Purchase
Cost],Table1913[Product Name],'POD Inventory Sum'!$O434)</f>
        <v>0</v>
      </c>
      <c r="X434" s="7"/>
      <c r="Y434" s="61">
        <f t="shared" si="34"/>
        <v>0</v>
      </c>
      <c r="AA434" s="61">
        <f t="shared" si="35"/>
        <v>0</v>
      </c>
      <c r="AB434" s="7"/>
      <c r="AC434" s="1">
        <f>SUMIFS(Table7[Quantity of 
Product Sold],Table7[Sale - Product Name],'POD Inventory Sum'!$O434,Table7[Product Type2],'POD Inventory Sum'!$AC$5)</f>
        <v>0</v>
      </c>
      <c r="AE434" s="1">
        <f>SUMIFS(Table7[Total Cost of
Goods Sold],Table7[Sale - Product Name],'POD Inventory Sum'!$O434,Table7[Product Type2],'POD Inventory Sum'!$AC$5)</f>
        <v>0</v>
      </c>
      <c r="AF434" s="7"/>
      <c r="AG434" s="1">
        <f>SUMIFS(Table17[Quantity2],Table17[Product Name],'POD Inventory Sum'!$O434,Table17[Product Type2],'POD Inventory Sum'!$AG$5)</f>
        <v>0</v>
      </c>
      <c r="AH434" t="str">
        <f t="shared" si="36"/>
        <v/>
      </c>
      <c r="AI434" s="1">
        <f>SUMIFS(Table17[Total out of Inventory],Table17[Product Name],'POD Inventory Sum'!$O434,Table17[Product Type2],'POD Inventory Sum'!$AG$5)</f>
        <v>0</v>
      </c>
      <c r="AJ434" s="7"/>
      <c r="AK434" s="1">
        <f>SUMIFS(Table7[Quantity
 Sold],Table7[Sale - Product Name],'POD Inventory Sum'!$O434,Table7[Product Type2],'POD Inventory Sum'!$AK$5)</f>
        <v>0</v>
      </c>
      <c r="AL434" t="str">
        <f t="shared" si="37"/>
        <v/>
      </c>
      <c r="AM434" s="1">
        <f>SUMIFS(Table7[Total 
Paid],Table7[Sale - Product Name],'POD Inventory Sum'!$O434,Table7[Product Type2],'POD Inventory Sum'!$AK$5)</f>
        <v>0</v>
      </c>
    </row>
    <row r="435" spans="16:39" x14ac:dyDescent="0.25">
      <c r="P435" s="7"/>
      <c r="Q435" s="30">
        <f>SUMIFS(Table1913[Quantity],Table1913[Product Name],'POD Inventory Sum'!$O435)</f>
        <v>0</v>
      </c>
      <c r="S435" s="1">
        <f>SUMIFS(Table1913[Total Cost],Table1913[Product Name],'POD Inventory Sum'!$O435)</f>
        <v>0</v>
      </c>
      <c r="T435" s="7"/>
      <c r="U435" s="1">
        <f>SUMIFS(Table1913[Quantity Purchased],Table1913[Product Name],'POD Inventory Sum'!$O435)</f>
        <v>0</v>
      </c>
      <c r="W435" s="1">
        <f>SUMIFS(Table1913[Total Purchase
Cost],Table1913[Product Name],'POD Inventory Sum'!$O435)</f>
        <v>0</v>
      </c>
      <c r="X435" s="7"/>
      <c r="Y435" s="61">
        <f t="shared" si="34"/>
        <v>0</v>
      </c>
      <c r="AA435" s="61">
        <f t="shared" si="35"/>
        <v>0</v>
      </c>
      <c r="AB435" s="7"/>
      <c r="AC435" s="1">
        <f>SUMIFS(Table7[Quantity of 
Product Sold],Table7[Sale - Product Name],'POD Inventory Sum'!$O435,Table7[Product Type2],'POD Inventory Sum'!$AC$5)</f>
        <v>0</v>
      </c>
      <c r="AE435" s="1">
        <f>SUMIFS(Table7[Total Cost of
Goods Sold],Table7[Sale - Product Name],'POD Inventory Sum'!$O435,Table7[Product Type2],'POD Inventory Sum'!$AC$5)</f>
        <v>0</v>
      </c>
      <c r="AF435" s="7"/>
      <c r="AG435" s="1">
        <f>SUMIFS(Table17[Quantity2],Table17[Product Name],'POD Inventory Sum'!$O435,Table17[Product Type2],'POD Inventory Sum'!$AG$5)</f>
        <v>0</v>
      </c>
      <c r="AH435" t="str">
        <f t="shared" si="36"/>
        <v/>
      </c>
      <c r="AI435" s="1">
        <f>SUMIFS(Table17[Total out of Inventory],Table17[Product Name],'POD Inventory Sum'!$O435,Table17[Product Type2],'POD Inventory Sum'!$AG$5)</f>
        <v>0</v>
      </c>
      <c r="AJ435" s="7"/>
      <c r="AK435" s="1">
        <f>SUMIFS(Table7[Quantity
 Sold],Table7[Sale - Product Name],'POD Inventory Sum'!$O435,Table7[Product Type2],'POD Inventory Sum'!$AK$5)</f>
        <v>0</v>
      </c>
      <c r="AL435" t="str">
        <f t="shared" si="37"/>
        <v/>
      </c>
      <c r="AM435" s="1">
        <f>SUMIFS(Table7[Total 
Paid],Table7[Sale - Product Name],'POD Inventory Sum'!$O435,Table7[Product Type2],'POD Inventory Sum'!$AK$5)</f>
        <v>0</v>
      </c>
    </row>
    <row r="436" spans="16:39" x14ac:dyDescent="0.25">
      <c r="P436" s="7"/>
      <c r="Q436" s="30">
        <f>SUMIFS(Table1913[Quantity],Table1913[Product Name],'POD Inventory Sum'!$O436)</f>
        <v>0</v>
      </c>
      <c r="S436" s="1">
        <f>SUMIFS(Table1913[Total Cost],Table1913[Product Name],'POD Inventory Sum'!$O436)</f>
        <v>0</v>
      </c>
      <c r="T436" s="7"/>
      <c r="U436" s="1">
        <f>SUMIFS(Table1913[Quantity Purchased],Table1913[Product Name],'POD Inventory Sum'!$O436)</f>
        <v>0</v>
      </c>
      <c r="W436" s="1">
        <f>SUMIFS(Table1913[Total Purchase
Cost],Table1913[Product Name],'POD Inventory Sum'!$O436)</f>
        <v>0</v>
      </c>
      <c r="X436" s="7"/>
      <c r="Y436" s="61">
        <f t="shared" si="34"/>
        <v>0</v>
      </c>
      <c r="AA436" s="61">
        <f t="shared" si="35"/>
        <v>0</v>
      </c>
      <c r="AB436" s="7"/>
      <c r="AC436" s="1">
        <f>SUMIFS(Table7[Quantity of 
Product Sold],Table7[Sale - Product Name],'POD Inventory Sum'!$O436,Table7[Product Type2],'POD Inventory Sum'!$AC$5)</f>
        <v>0</v>
      </c>
      <c r="AE436" s="1">
        <f>SUMIFS(Table7[Total Cost of
Goods Sold],Table7[Sale - Product Name],'POD Inventory Sum'!$O436,Table7[Product Type2],'POD Inventory Sum'!$AC$5)</f>
        <v>0</v>
      </c>
      <c r="AF436" s="7"/>
      <c r="AG436" s="1">
        <f>SUMIFS(Table17[Quantity2],Table17[Product Name],'POD Inventory Sum'!$O436,Table17[Product Type2],'POD Inventory Sum'!$AG$5)</f>
        <v>0</v>
      </c>
      <c r="AH436" t="str">
        <f t="shared" si="36"/>
        <v/>
      </c>
      <c r="AI436" s="1">
        <f>SUMIFS(Table17[Total out of Inventory],Table17[Product Name],'POD Inventory Sum'!$O436,Table17[Product Type2],'POD Inventory Sum'!$AG$5)</f>
        <v>0</v>
      </c>
      <c r="AJ436" s="7"/>
      <c r="AK436" s="1">
        <f>SUMIFS(Table7[Quantity
 Sold],Table7[Sale - Product Name],'POD Inventory Sum'!$O436,Table7[Product Type2],'POD Inventory Sum'!$AK$5)</f>
        <v>0</v>
      </c>
      <c r="AL436" t="str">
        <f t="shared" si="37"/>
        <v/>
      </c>
      <c r="AM436" s="1">
        <f>SUMIFS(Table7[Total 
Paid],Table7[Sale - Product Name],'POD Inventory Sum'!$O436,Table7[Product Type2],'POD Inventory Sum'!$AK$5)</f>
        <v>0</v>
      </c>
    </row>
    <row r="437" spans="16:39" x14ac:dyDescent="0.25">
      <c r="P437" s="7"/>
      <c r="Q437" s="30">
        <f>SUMIFS(Table1913[Quantity],Table1913[Product Name],'POD Inventory Sum'!$O437)</f>
        <v>0</v>
      </c>
      <c r="S437" s="1">
        <f>SUMIFS(Table1913[Total Cost],Table1913[Product Name],'POD Inventory Sum'!$O437)</f>
        <v>0</v>
      </c>
      <c r="T437" s="7"/>
      <c r="U437" s="1">
        <f>SUMIFS(Table1913[Quantity Purchased],Table1913[Product Name],'POD Inventory Sum'!$O437)</f>
        <v>0</v>
      </c>
      <c r="W437" s="1">
        <f>SUMIFS(Table1913[Total Purchase
Cost],Table1913[Product Name],'POD Inventory Sum'!$O437)</f>
        <v>0</v>
      </c>
      <c r="X437" s="7"/>
      <c r="Y437" s="61">
        <f t="shared" si="34"/>
        <v>0</v>
      </c>
      <c r="AA437" s="61">
        <f t="shared" si="35"/>
        <v>0</v>
      </c>
      <c r="AB437" s="7"/>
      <c r="AC437" s="1">
        <f>SUMIFS(Table7[Quantity of 
Product Sold],Table7[Sale - Product Name],'POD Inventory Sum'!$O437,Table7[Product Type2],'POD Inventory Sum'!$AC$5)</f>
        <v>0</v>
      </c>
      <c r="AE437" s="1">
        <f>SUMIFS(Table7[Total Cost of
Goods Sold],Table7[Sale - Product Name],'POD Inventory Sum'!$O437,Table7[Product Type2],'POD Inventory Sum'!$AC$5)</f>
        <v>0</v>
      </c>
      <c r="AF437" s="7"/>
      <c r="AG437" s="1">
        <f>SUMIFS(Table17[Quantity2],Table17[Product Name],'POD Inventory Sum'!$O437,Table17[Product Type2],'POD Inventory Sum'!$AG$5)</f>
        <v>0</v>
      </c>
      <c r="AH437" t="str">
        <f t="shared" si="36"/>
        <v/>
      </c>
      <c r="AI437" s="1">
        <f>SUMIFS(Table17[Total out of Inventory],Table17[Product Name],'POD Inventory Sum'!$O437,Table17[Product Type2],'POD Inventory Sum'!$AG$5)</f>
        <v>0</v>
      </c>
      <c r="AJ437" s="7"/>
      <c r="AK437" s="1">
        <f>SUMIFS(Table7[Quantity
 Sold],Table7[Sale - Product Name],'POD Inventory Sum'!$O437,Table7[Product Type2],'POD Inventory Sum'!$AK$5)</f>
        <v>0</v>
      </c>
      <c r="AL437" t="str">
        <f t="shared" si="37"/>
        <v/>
      </c>
      <c r="AM437" s="1">
        <f>SUMIFS(Table7[Total 
Paid],Table7[Sale - Product Name],'POD Inventory Sum'!$O437,Table7[Product Type2],'POD Inventory Sum'!$AK$5)</f>
        <v>0</v>
      </c>
    </row>
    <row r="438" spans="16:39" x14ac:dyDescent="0.25">
      <c r="P438" s="7"/>
      <c r="Q438" s="30">
        <f>SUMIFS(Table1913[Quantity],Table1913[Product Name],'POD Inventory Sum'!$O438)</f>
        <v>0</v>
      </c>
      <c r="S438" s="1">
        <f>SUMIFS(Table1913[Total Cost],Table1913[Product Name],'POD Inventory Sum'!$O438)</f>
        <v>0</v>
      </c>
      <c r="T438" s="7"/>
      <c r="U438" s="1">
        <f>SUMIFS(Table1913[Quantity Purchased],Table1913[Product Name],'POD Inventory Sum'!$O438)</f>
        <v>0</v>
      </c>
      <c r="W438" s="1">
        <f>SUMIFS(Table1913[Total Purchase
Cost],Table1913[Product Name],'POD Inventory Sum'!$O438)</f>
        <v>0</v>
      </c>
      <c r="X438" s="7"/>
      <c r="Y438" s="61">
        <f t="shared" si="34"/>
        <v>0</v>
      </c>
      <c r="AA438" s="61">
        <f t="shared" si="35"/>
        <v>0</v>
      </c>
      <c r="AB438" s="7"/>
      <c r="AC438" s="1">
        <f>SUMIFS(Table7[Quantity of 
Product Sold],Table7[Sale - Product Name],'POD Inventory Sum'!$O438,Table7[Product Type2],'POD Inventory Sum'!$AC$5)</f>
        <v>0</v>
      </c>
      <c r="AE438" s="1">
        <f>SUMIFS(Table7[Total Cost of
Goods Sold],Table7[Sale - Product Name],'POD Inventory Sum'!$O438,Table7[Product Type2],'POD Inventory Sum'!$AC$5)</f>
        <v>0</v>
      </c>
      <c r="AF438" s="7"/>
      <c r="AG438" s="1">
        <f>SUMIFS(Table17[Quantity2],Table17[Product Name],'POD Inventory Sum'!$O438,Table17[Product Type2],'POD Inventory Sum'!$AG$5)</f>
        <v>0</v>
      </c>
      <c r="AH438" t="str">
        <f t="shared" si="36"/>
        <v/>
      </c>
      <c r="AI438" s="1">
        <f>SUMIFS(Table17[Total out of Inventory],Table17[Product Name],'POD Inventory Sum'!$O438,Table17[Product Type2],'POD Inventory Sum'!$AG$5)</f>
        <v>0</v>
      </c>
      <c r="AJ438" s="7"/>
      <c r="AK438" s="1">
        <f>SUMIFS(Table7[Quantity
 Sold],Table7[Sale - Product Name],'POD Inventory Sum'!$O438,Table7[Product Type2],'POD Inventory Sum'!$AK$5)</f>
        <v>0</v>
      </c>
      <c r="AL438" t="str">
        <f t="shared" si="37"/>
        <v/>
      </c>
      <c r="AM438" s="1">
        <f>SUMIFS(Table7[Total 
Paid],Table7[Sale - Product Name],'POD Inventory Sum'!$O438,Table7[Product Type2],'POD Inventory Sum'!$AK$5)</f>
        <v>0</v>
      </c>
    </row>
    <row r="439" spans="16:39" x14ac:dyDescent="0.25">
      <c r="P439" s="7"/>
      <c r="Q439" s="30">
        <f>SUMIFS(Table1913[Quantity],Table1913[Product Name],'POD Inventory Sum'!$O439)</f>
        <v>0</v>
      </c>
      <c r="S439" s="1">
        <f>SUMIFS(Table1913[Total Cost],Table1913[Product Name],'POD Inventory Sum'!$O439)</f>
        <v>0</v>
      </c>
      <c r="T439" s="7"/>
      <c r="U439" s="1">
        <f>SUMIFS(Table1913[Quantity Purchased],Table1913[Product Name],'POD Inventory Sum'!$O439)</f>
        <v>0</v>
      </c>
      <c r="W439" s="1">
        <f>SUMIFS(Table1913[Total Purchase
Cost],Table1913[Product Name],'POD Inventory Sum'!$O439)</f>
        <v>0</v>
      </c>
      <c r="X439" s="7"/>
      <c r="Y439" s="61">
        <f t="shared" si="34"/>
        <v>0</v>
      </c>
      <c r="AA439" s="61">
        <f t="shared" si="35"/>
        <v>0</v>
      </c>
      <c r="AB439" s="7"/>
      <c r="AC439" s="1">
        <f>SUMIFS(Table7[Quantity of 
Product Sold],Table7[Sale - Product Name],'POD Inventory Sum'!$O439,Table7[Product Type2],'POD Inventory Sum'!$AC$5)</f>
        <v>0</v>
      </c>
      <c r="AE439" s="1">
        <f>SUMIFS(Table7[Total Cost of
Goods Sold],Table7[Sale - Product Name],'POD Inventory Sum'!$O439,Table7[Product Type2],'POD Inventory Sum'!$AC$5)</f>
        <v>0</v>
      </c>
      <c r="AF439" s="7"/>
      <c r="AG439" s="1">
        <f>SUMIFS(Table17[Quantity2],Table17[Product Name],'POD Inventory Sum'!$O439,Table17[Product Type2],'POD Inventory Sum'!$AG$5)</f>
        <v>0</v>
      </c>
      <c r="AH439" t="str">
        <f t="shared" si="36"/>
        <v/>
      </c>
      <c r="AI439" s="1">
        <f>SUMIFS(Table17[Total out of Inventory],Table17[Product Name],'POD Inventory Sum'!$O439,Table17[Product Type2],'POD Inventory Sum'!$AG$5)</f>
        <v>0</v>
      </c>
      <c r="AJ439" s="7"/>
      <c r="AK439" s="1">
        <f>SUMIFS(Table7[Quantity
 Sold],Table7[Sale - Product Name],'POD Inventory Sum'!$O439,Table7[Product Type2],'POD Inventory Sum'!$AK$5)</f>
        <v>0</v>
      </c>
      <c r="AL439" t="str">
        <f t="shared" si="37"/>
        <v/>
      </c>
      <c r="AM439" s="1">
        <f>SUMIFS(Table7[Total 
Paid],Table7[Sale - Product Name],'POD Inventory Sum'!$O439,Table7[Product Type2],'POD Inventory Sum'!$AK$5)</f>
        <v>0</v>
      </c>
    </row>
    <row r="440" spans="16:39" x14ac:dyDescent="0.25">
      <c r="P440" s="7"/>
      <c r="Q440" s="30">
        <f>SUMIFS(Table1913[Quantity],Table1913[Product Name],'POD Inventory Sum'!$O440)</f>
        <v>0</v>
      </c>
      <c r="S440" s="1">
        <f>SUMIFS(Table1913[Total Cost],Table1913[Product Name],'POD Inventory Sum'!$O440)</f>
        <v>0</v>
      </c>
      <c r="T440" s="7"/>
      <c r="U440" s="1">
        <f>SUMIFS(Table1913[Quantity Purchased],Table1913[Product Name],'POD Inventory Sum'!$O440)</f>
        <v>0</v>
      </c>
      <c r="W440" s="1">
        <f>SUMIFS(Table1913[Total Purchase
Cost],Table1913[Product Name],'POD Inventory Sum'!$O440)</f>
        <v>0</v>
      </c>
      <c r="X440" s="7"/>
      <c r="Y440" s="61">
        <f t="shared" si="34"/>
        <v>0</v>
      </c>
      <c r="AA440" s="61">
        <f t="shared" si="35"/>
        <v>0</v>
      </c>
      <c r="AB440" s="7"/>
      <c r="AC440" s="1">
        <f>SUMIFS(Table7[Quantity of 
Product Sold],Table7[Sale - Product Name],'POD Inventory Sum'!$O440,Table7[Product Type2],'POD Inventory Sum'!$AC$5)</f>
        <v>0</v>
      </c>
      <c r="AE440" s="1">
        <f>SUMIFS(Table7[Total Cost of
Goods Sold],Table7[Sale - Product Name],'POD Inventory Sum'!$O440,Table7[Product Type2],'POD Inventory Sum'!$AC$5)</f>
        <v>0</v>
      </c>
      <c r="AF440" s="7"/>
      <c r="AG440" s="1">
        <f>SUMIFS(Table17[Quantity2],Table17[Product Name],'POD Inventory Sum'!$O440,Table17[Product Type2],'POD Inventory Sum'!$AG$5)</f>
        <v>0</v>
      </c>
      <c r="AH440" t="str">
        <f t="shared" si="36"/>
        <v/>
      </c>
      <c r="AI440" s="1">
        <f>SUMIFS(Table17[Total out of Inventory],Table17[Product Name],'POD Inventory Sum'!$O440,Table17[Product Type2],'POD Inventory Sum'!$AG$5)</f>
        <v>0</v>
      </c>
      <c r="AJ440" s="7"/>
      <c r="AK440" s="1">
        <f>SUMIFS(Table7[Quantity
 Sold],Table7[Sale - Product Name],'POD Inventory Sum'!$O440,Table7[Product Type2],'POD Inventory Sum'!$AK$5)</f>
        <v>0</v>
      </c>
      <c r="AL440" t="str">
        <f t="shared" si="37"/>
        <v/>
      </c>
      <c r="AM440" s="1">
        <f>SUMIFS(Table7[Total 
Paid],Table7[Sale - Product Name],'POD Inventory Sum'!$O440,Table7[Product Type2],'POD Inventory Sum'!$AK$5)</f>
        <v>0</v>
      </c>
    </row>
    <row r="441" spans="16:39" x14ac:dyDescent="0.25">
      <c r="P441" s="7"/>
      <c r="Q441" s="30">
        <f>SUMIFS(Table1913[Quantity],Table1913[Product Name],'POD Inventory Sum'!$O441)</f>
        <v>0</v>
      </c>
      <c r="S441" s="1">
        <f>SUMIFS(Table1913[Total Cost],Table1913[Product Name],'POD Inventory Sum'!$O441)</f>
        <v>0</v>
      </c>
      <c r="T441" s="7"/>
      <c r="U441" s="1">
        <f>SUMIFS(Table1913[Quantity Purchased],Table1913[Product Name],'POD Inventory Sum'!$O441)</f>
        <v>0</v>
      </c>
      <c r="W441" s="1">
        <f>SUMIFS(Table1913[Total Purchase
Cost],Table1913[Product Name],'POD Inventory Sum'!$O441)</f>
        <v>0</v>
      </c>
      <c r="X441" s="7"/>
      <c r="Y441" s="61">
        <f t="shared" si="34"/>
        <v>0</v>
      </c>
      <c r="AA441" s="61">
        <f t="shared" si="35"/>
        <v>0</v>
      </c>
      <c r="AB441" s="7"/>
      <c r="AC441" s="1">
        <f>SUMIFS(Table7[Quantity of 
Product Sold],Table7[Sale - Product Name],'POD Inventory Sum'!$O441,Table7[Product Type2],'POD Inventory Sum'!$AC$5)</f>
        <v>0</v>
      </c>
      <c r="AE441" s="1">
        <f>SUMIFS(Table7[Total Cost of
Goods Sold],Table7[Sale - Product Name],'POD Inventory Sum'!$O441,Table7[Product Type2],'POD Inventory Sum'!$AC$5)</f>
        <v>0</v>
      </c>
      <c r="AF441" s="7"/>
      <c r="AG441" s="1">
        <f>SUMIFS(Table17[Quantity2],Table17[Product Name],'POD Inventory Sum'!$O441,Table17[Product Type2],'POD Inventory Sum'!$AG$5)</f>
        <v>0</v>
      </c>
      <c r="AH441" t="str">
        <f t="shared" si="36"/>
        <v/>
      </c>
      <c r="AI441" s="1">
        <f>SUMIFS(Table17[Total out of Inventory],Table17[Product Name],'POD Inventory Sum'!$O441,Table17[Product Type2],'POD Inventory Sum'!$AG$5)</f>
        <v>0</v>
      </c>
      <c r="AJ441" s="7"/>
      <c r="AK441" s="1">
        <f>SUMIFS(Table7[Quantity
 Sold],Table7[Sale - Product Name],'POD Inventory Sum'!$O441,Table7[Product Type2],'POD Inventory Sum'!$AK$5)</f>
        <v>0</v>
      </c>
      <c r="AL441" t="str">
        <f t="shared" si="37"/>
        <v/>
      </c>
      <c r="AM441" s="1">
        <f>SUMIFS(Table7[Total 
Paid],Table7[Sale - Product Name],'POD Inventory Sum'!$O441,Table7[Product Type2],'POD Inventory Sum'!$AK$5)</f>
        <v>0</v>
      </c>
    </row>
    <row r="442" spans="16:39" x14ac:dyDescent="0.25">
      <c r="P442" s="7"/>
      <c r="Q442" s="30">
        <f>SUMIFS(Table1913[Quantity],Table1913[Product Name],'POD Inventory Sum'!$O442)</f>
        <v>0</v>
      </c>
      <c r="S442" s="1">
        <f>SUMIFS(Table1913[Total Cost],Table1913[Product Name],'POD Inventory Sum'!$O442)</f>
        <v>0</v>
      </c>
      <c r="T442" s="7"/>
      <c r="U442" s="1">
        <f>SUMIFS(Table1913[Quantity Purchased],Table1913[Product Name],'POD Inventory Sum'!$O442)</f>
        <v>0</v>
      </c>
      <c r="W442" s="1">
        <f>SUMIFS(Table1913[Total Purchase
Cost],Table1913[Product Name],'POD Inventory Sum'!$O442)</f>
        <v>0</v>
      </c>
      <c r="X442" s="7"/>
      <c r="Y442" s="61">
        <f t="shared" si="34"/>
        <v>0</v>
      </c>
      <c r="AA442" s="61">
        <f t="shared" si="35"/>
        <v>0</v>
      </c>
      <c r="AB442" s="7"/>
      <c r="AC442" s="1">
        <f>SUMIFS(Table7[Quantity of 
Product Sold],Table7[Sale - Product Name],'POD Inventory Sum'!$O442,Table7[Product Type2],'POD Inventory Sum'!$AC$5)</f>
        <v>0</v>
      </c>
      <c r="AE442" s="1">
        <f>SUMIFS(Table7[Total Cost of
Goods Sold],Table7[Sale - Product Name],'POD Inventory Sum'!$O442,Table7[Product Type2],'POD Inventory Sum'!$AC$5)</f>
        <v>0</v>
      </c>
      <c r="AF442" s="7"/>
      <c r="AG442" s="1">
        <f>SUMIFS(Table17[Quantity2],Table17[Product Name],'POD Inventory Sum'!$O442,Table17[Product Type2],'POD Inventory Sum'!$AG$5)</f>
        <v>0</v>
      </c>
      <c r="AH442" t="str">
        <f t="shared" si="36"/>
        <v/>
      </c>
      <c r="AI442" s="1">
        <f>SUMIFS(Table17[Total out of Inventory],Table17[Product Name],'POD Inventory Sum'!$O442,Table17[Product Type2],'POD Inventory Sum'!$AG$5)</f>
        <v>0</v>
      </c>
      <c r="AJ442" s="7"/>
      <c r="AK442" s="1">
        <f>SUMIFS(Table7[Quantity
 Sold],Table7[Sale - Product Name],'POD Inventory Sum'!$O442,Table7[Product Type2],'POD Inventory Sum'!$AK$5)</f>
        <v>0</v>
      </c>
      <c r="AL442" t="str">
        <f t="shared" si="37"/>
        <v/>
      </c>
      <c r="AM442" s="1">
        <f>SUMIFS(Table7[Total 
Paid],Table7[Sale - Product Name],'POD Inventory Sum'!$O442,Table7[Product Type2],'POD Inventory Sum'!$AK$5)</f>
        <v>0</v>
      </c>
    </row>
    <row r="443" spans="16:39" x14ac:dyDescent="0.25">
      <c r="P443" s="7"/>
      <c r="Q443" s="30">
        <f>SUMIFS(Table1913[Quantity],Table1913[Product Name],'POD Inventory Sum'!$O443)</f>
        <v>0</v>
      </c>
      <c r="S443" s="1">
        <f>SUMIFS(Table1913[Total Cost],Table1913[Product Name],'POD Inventory Sum'!$O443)</f>
        <v>0</v>
      </c>
      <c r="T443" s="7"/>
      <c r="U443" s="1">
        <f>SUMIFS(Table1913[Quantity Purchased],Table1913[Product Name],'POD Inventory Sum'!$O443)</f>
        <v>0</v>
      </c>
      <c r="W443" s="1">
        <f>SUMIFS(Table1913[Total Purchase
Cost],Table1913[Product Name],'POD Inventory Sum'!$O443)</f>
        <v>0</v>
      </c>
      <c r="X443" s="7"/>
      <c r="Y443" s="61">
        <f t="shared" si="34"/>
        <v>0</v>
      </c>
      <c r="AA443" s="61">
        <f t="shared" si="35"/>
        <v>0</v>
      </c>
      <c r="AB443" s="7"/>
      <c r="AC443" s="1">
        <f>SUMIFS(Table7[Quantity of 
Product Sold],Table7[Sale - Product Name],'POD Inventory Sum'!$O443,Table7[Product Type2],'POD Inventory Sum'!$AC$5)</f>
        <v>0</v>
      </c>
      <c r="AE443" s="1">
        <f>SUMIFS(Table7[Total Cost of
Goods Sold],Table7[Sale - Product Name],'POD Inventory Sum'!$O443,Table7[Product Type2],'POD Inventory Sum'!$AC$5)</f>
        <v>0</v>
      </c>
      <c r="AF443" s="7"/>
      <c r="AG443" s="1">
        <f>SUMIFS(Table17[Quantity2],Table17[Product Name],'POD Inventory Sum'!$O443,Table17[Product Type2],'POD Inventory Sum'!$AG$5)</f>
        <v>0</v>
      </c>
      <c r="AH443" t="str">
        <f t="shared" si="36"/>
        <v/>
      </c>
      <c r="AI443" s="1">
        <f>SUMIFS(Table17[Total out of Inventory],Table17[Product Name],'POD Inventory Sum'!$O443,Table17[Product Type2],'POD Inventory Sum'!$AG$5)</f>
        <v>0</v>
      </c>
      <c r="AJ443" s="7"/>
      <c r="AK443" s="1">
        <f>SUMIFS(Table7[Quantity
 Sold],Table7[Sale - Product Name],'POD Inventory Sum'!$O443,Table7[Product Type2],'POD Inventory Sum'!$AK$5)</f>
        <v>0</v>
      </c>
      <c r="AL443" t="str">
        <f t="shared" si="37"/>
        <v/>
      </c>
      <c r="AM443" s="1">
        <f>SUMIFS(Table7[Total 
Paid],Table7[Sale - Product Name],'POD Inventory Sum'!$O443,Table7[Product Type2],'POD Inventory Sum'!$AK$5)</f>
        <v>0</v>
      </c>
    </row>
    <row r="444" spans="16:39" x14ac:dyDescent="0.25">
      <c r="P444" s="7"/>
      <c r="Q444" s="30">
        <f>SUMIFS(Table1913[Quantity],Table1913[Product Name],'POD Inventory Sum'!$O444)</f>
        <v>0</v>
      </c>
      <c r="S444" s="1">
        <f>SUMIFS(Table1913[Total Cost],Table1913[Product Name],'POD Inventory Sum'!$O444)</f>
        <v>0</v>
      </c>
      <c r="T444" s="7"/>
      <c r="U444" s="1">
        <f>SUMIFS(Table1913[Quantity Purchased],Table1913[Product Name],'POD Inventory Sum'!$O444)</f>
        <v>0</v>
      </c>
      <c r="W444" s="1">
        <f>SUMIFS(Table1913[Total Purchase
Cost],Table1913[Product Name],'POD Inventory Sum'!$O444)</f>
        <v>0</v>
      </c>
      <c r="X444" s="7"/>
      <c r="Y444" s="61">
        <f t="shared" si="34"/>
        <v>0</v>
      </c>
      <c r="AA444" s="61">
        <f t="shared" si="35"/>
        <v>0</v>
      </c>
      <c r="AB444" s="7"/>
      <c r="AC444" s="1">
        <f>SUMIFS(Table7[Quantity of 
Product Sold],Table7[Sale - Product Name],'POD Inventory Sum'!$O444,Table7[Product Type2],'POD Inventory Sum'!$AC$5)</f>
        <v>0</v>
      </c>
      <c r="AE444" s="1">
        <f>SUMIFS(Table7[Total Cost of
Goods Sold],Table7[Sale - Product Name],'POD Inventory Sum'!$O444,Table7[Product Type2],'POD Inventory Sum'!$AC$5)</f>
        <v>0</v>
      </c>
      <c r="AF444" s="7"/>
      <c r="AG444" s="1">
        <f>SUMIFS(Table17[Quantity2],Table17[Product Name],'POD Inventory Sum'!$O444,Table17[Product Type2],'POD Inventory Sum'!$AG$5)</f>
        <v>0</v>
      </c>
      <c r="AH444" t="str">
        <f t="shared" si="36"/>
        <v/>
      </c>
      <c r="AI444" s="1">
        <f>SUMIFS(Table17[Total out of Inventory],Table17[Product Name],'POD Inventory Sum'!$O444,Table17[Product Type2],'POD Inventory Sum'!$AG$5)</f>
        <v>0</v>
      </c>
      <c r="AJ444" s="7"/>
      <c r="AK444" s="1">
        <f>SUMIFS(Table7[Quantity
 Sold],Table7[Sale - Product Name],'POD Inventory Sum'!$O444,Table7[Product Type2],'POD Inventory Sum'!$AK$5)</f>
        <v>0</v>
      </c>
      <c r="AL444" t="str">
        <f t="shared" si="37"/>
        <v/>
      </c>
      <c r="AM444" s="1">
        <f>SUMIFS(Table7[Total 
Paid],Table7[Sale - Product Name],'POD Inventory Sum'!$O444,Table7[Product Type2],'POD Inventory Sum'!$AK$5)</f>
        <v>0</v>
      </c>
    </row>
    <row r="445" spans="16:39" x14ac:dyDescent="0.25">
      <c r="P445" s="7"/>
      <c r="Q445" s="30">
        <f>SUMIFS(Table1913[Quantity],Table1913[Product Name],'POD Inventory Sum'!$O445)</f>
        <v>0</v>
      </c>
      <c r="S445" s="1">
        <f>SUMIFS(Table1913[Total Cost],Table1913[Product Name],'POD Inventory Sum'!$O445)</f>
        <v>0</v>
      </c>
      <c r="T445" s="7"/>
      <c r="U445" s="1">
        <f>SUMIFS(Table1913[Quantity Purchased],Table1913[Product Name],'POD Inventory Sum'!$O445)</f>
        <v>0</v>
      </c>
      <c r="W445" s="1">
        <f>SUMIFS(Table1913[Total Purchase
Cost],Table1913[Product Name],'POD Inventory Sum'!$O445)</f>
        <v>0</v>
      </c>
      <c r="X445" s="7"/>
      <c r="Y445" s="61">
        <f t="shared" si="34"/>
        <v>0</v>
      </c>
      <c r="AA445" s="61">
        <f t="shared" si="35"/>
        <v>0</v>
      </c>
      <c r="AB445" s="7"/>
      <c r="AC445" s="1">
        <f>SUMIFS(Table7[Quantity of 
Product Sold],Table7[Sale - Product Name],'POD Inventory Sum'!$O445,Table7[Product Type2],'POD Inventory Sum'!$AC$5)</f>
        <v>0</v>
      </c>
      <c r="AE445" s="1">
        <f>SUMIFS(Table7[Total Cost of
Goods Sold],Table7[Sale - Product Name],'POD Inventory Sum'!$O445,Table7[Product Type2],'POD Inventory Sum'!$AC$5)</f>
        <v>0</v>
      </c>
      <c r="AF445" s="7"/>
      <c r="AG445" s="1">
        <f>SUMIFS(Table17[Quantity2],Table17[Product Name],'POD Inventory Sum'!$O445,Table17[Product Type2],'POD Inventory Sum'!$AG$5)</f>
        <v>0</v>
      </c>
      <c r="AH445" t="str">
        <f t="shared" si="36"/>
        <v/>
      </c>
      <c r="AI445" s="1">
        <f>SUMIFS(Table17[Total out of Inventory],Table17[Product Name],'POD Inventory Sum'!$O445,Table17[Product Type2],'POD Inventory Sum'!$AG$5)</f>
        <v>0</v>
      </c>
      <c r="AJ445" s="7"/>
      <c r="AK445" s="1">
        <f>SUMIFS(Table7[Quantity
 Sold],Table7[Sale - Product Name],'POD Inventory Sum'!$O445,Table7[Product Type2],'POD Inventory Sum'!$AK$5)</f>
        <v>0</v>
      </c>
      <c r="AL445" t="str">
        <f t="shared" si="37"/>
        <v/>
      </c>
      <c r="AM445" s="1">
        <f>SUMIFS(Table7[Total 
Paid],Table7[Sale - Product Name],'POD Inventory Sum'!$O445,Table7[Product Type2],'POD Inventory Sum'!$AK$5)</f>
        <v>0</v>
      </c>
    </row>
    <row r="446" spans="16:39" x14ac:dyDescent="0.25">
      <c r="P446" s="7"/>
      <c r="Q446" s="30">
        <f>SUMIFS(Table1913[Quantity],Table1913[Product Name],'POD Inventory Sum'!$O446)</f>
        <v>0</v>
      </c>
      <c r="S446" s="1">
        <f>SUMIFS(Table1913[Total Cost],Table1913[Product Name],'POD Inventory Sum'!$O446)</f>
        <v>0</v>
      </c>
      <c r="T446" s="7"/>
      <c r="U446" s="1">
        <f>SUMIFS(Table1913[Quantity Purchased],Table1913[Product Name],'POD Inventory Sum'!$O446)</f>
        <v>0</v>
      </c>
      <c r="W446" s="1">
        <f>SUMIFS(Table1913[Total Purchase
Cost],Table1913[Product Name],'POD Inventory Sum'!$O446)</f>
        <v>0</v>
      </c>
      <c r="X446" s="7"/>
      <c r="Y446" s="61">
        <f t="shared" si="34"/>
        <v>0</v>
      </c>
      <c r="AA446" s="61">
        <f t="shared" si="35"/>
        <v>0</v>
      </c>
      <c r="AB446" s="7"/>
      <c r="AC446" s="1">
        <f>SUMIFS(Table7[Quantity of 
Product Sold],Table7[Sale - Product Name],'POD Inventory Sum'!$O446,Table7[Product Type2],'POD Inventory Sum'!$AC$5)</f>
        <v>0</v>
      </c>
      <c r="AE446" s="1">
        <f>SUMIFS(Table7[Total Cost of
Goods Sold],Table7[Sale - Product Name],'POD Inventory Sum'!$O446,Table7[Product Type2],'POD Inventory Sum'!$AC$5)</f>
        <v>0</v>
      </c>
      <c r="AF446" s="7"/>
      <c r="AG446" s="1">
        <f>SUMIFS(Table17[Quantity2],Table17[Product Name],'POD Inventory Sum'!$O446,Table17[Product Type2],'POD Inventory Sum'!$AG$5)</f>
        <v>0</v>
      </c>
      <c r="AH446" t="str">
        <f t="shared" si="36"/>
        <v/>
      </c>
      <c r="AI446" s="1">
        <f>SUMIFS(Table17[Total out of Inventory],Table17[Product Name],'POD Inventory Sum'!$O446,Table17[Product Type2],'POD Inventory Sum'!$AG$5)</f>
        <v>0</v>
      </c>
      <c r="AJ446" s="7"/>
      <c r="AK446" s="1">
        <f>SUMIFS(Table7[Quantity
 Sold],Table7[Sale - Product Name],'POD Inventory Sum'!$O446,Table7[Product Type2],'POD Inventory Sum'!$AK$5)</f>
        <v>0</v>
      </c>
      <c r="AL446" t="str">
        <f t="shared" si="37"/>
        <v/>
      </c>
      <c r="AM446" s="1">
        <f>SUMIFS(Table7[Total 
Paid],Table7[Sale - Product Name],'POD Inventory Sum'!$O446,Table7[Product Type2],'POD Inventory Sum'!$AK$5)</f>
        <v>0</v>
      </c>
    </row>
    <row r="447" spans="16:39" x14ac:dyDescent="0.25">
      <c r="P447" s="7"/>
      <c r="Q447" s="30">
        <f>SUMIFS(Table1913[Quantity],Table1913[Product Name],'POD Inventory Sum'!$O447)</f>
        <v>0</v>
      </c>
      <c r="S447" s="1">
        <f>SUMIFS(Table1913[Total Cost],Table1913[Product Name],'POD Inventory Sum'!$O447)</f>
        <v>0</v>
      </c>
      <c r="T447" s="7"/>
      <c r="U447" s="1">
        <f>SUMIFS(Table1913[Quantity Purchased],Table1913[Product Name],'POD Inventory Sum'!$O447)</f>
        <v>0</v>
      </c>
      <c r="W447" s="1">
        <f>SUMIFS(Table1913[Total Purchase
Cost],Table1913[Product Name],'POD Inventory Sum'!$O447)</f>
        <v>0</v>
      </c>
      <c r="X447" s="7"/>
      <c r="Y447" s="61">
        <f t="shared" si="34"/>
        <v>0</v>
      </c>
      <c r="AA447" s="61">
        <f t="shared" si="35"/>
        <v>0</v>
      </c>
      <c r="AB447" s="7"/>
      <c r="AC447" s="1">
        <f>SUMIFS(Table7[Quantity of 
Product Sold],Table7[Sale - Product Name],'POD Inventory Sum'!$O447,Table7[Product Type2],'POD Inventory Sum'!$AC$5)</f>
        <v>0</v>
      </c>
      <c r="AE447" s="1">
        <f>SUMIFS(Table7[Total Cost of
Goods Sold],Table7[Sale - Product Name],'POD Inventory Sum'!$O447,Table7[Product Type2],'POD Inventory Sum'!$AC$5)</f>
        <v>0</v>
      </c>
      <c r="AF447" s="7"/>
      <c r="AG447" s="1">
        <f>SUMIFS(Table17[Quantity2],Table17[Product Name],'POD Inventory Sum'!$O447,Table17[Product Type2],'POD Inventory Sum'!$AG$5)</f>
        <v>0</v>
      </c>
      <c r="AH447" t="str">
        <f t="shared" si="36"/>
        <v/>
      </c>
      <c r="AI447" s="1">
        <f>SUMIFS(Table17[Total out of Inventory],Table17[Product Name],'POD Inventory Sum'!$O447,Table17[Product Type2],'POD Inventory Sum'!$AG$5)</f>
        <v>0</v>
      </c>
      <c r="AJ447" s="7"/>
      <c r="AK447" s="1">
        <f>SUMIFS(Table7[Quantity
 Sold],Table7[Sale - Product Name],'POD Inventory Sum'!$O447,Table7[Product Type2],'POD Inventory Sum'!$AK$5)</f>
        <v>0</v>
      </c>
      <c r="AL447" t="str">
        <f t="shared" si="37"/>
        <v/>
      </c>
      <c r="AM447" s="1">
        <f>SUMIFS(Table7[Total 
Paid],Table7[Sale - Product Name],'POD Inventory Sum'!$O447,Table7[Product Type2],'POD Inventory Sum'!$AK$5)</f>
        <v>0</v>
      </c>
    </row>
    <row r="448" spans="16:39" x14ac:dyDescent="0.25">
      <c r="P448" s="7"/>
      <c r="Q448" s="30">
        <f>SUMIFS(Table1913[Quantity],Table1913[Product Name],'POD Inventory Sum'!$O448)</f>
        <v>0</v>
      </c>
      <c r="S448" s="1">
        <f>SUMIFS(Table1913[Total Cost],Table1913[Product Name],'POD Inventory Sum'!$O448)</f>
        <v>0</v>
      </c>
      <c r="T448" s="7"/>
      <c r="U448" s="1">
        <f>SUMIFS(Table1913[Quantity Purchased],Table1913[Product Name],'POD Inventory Sum'!$O448)</f>
        <v>0</v>
      </c>
      <c r="W448" s="1">
        <f>SUMIFS(Table1913[Total Purchase
Cost],Table1913[Product Name],'POD Inventory Sum'!$O448)</f>
        <v>0</v>
      </c>
      <c r="X448" s="7"/>
      <c r="Y448" s="61">
        <f t="shared" si="34"/>
        <v>0</v>
      </c>
      <c r="AA448" s="61">
        <f t="shared" si="35"/>
        <v>0</v>
      </c>
      <c r="AB448" s="7"/>
      <c r="AC448" s="1">
        <f>SUMIFS(Table7[Quantity of 
Product Sold],Table7[Sale - Product Name],'POD Inventory Sum'!$O448,Table7[Product Type2],'POD Inventory Sum'!$AC$5)</f>
        <v>0</v>
      </c>
      <c r="AE448" s="1">
        <f>SUMIFS(Table7[Total Cost of
Goods Sold],Table7[Sale - Product Name],'POD Inventory Sum'!$O448,Table7[Product Type2],'POD Inventory Sum'!$AC$5)</f>
        <v>0</v>
      </c>
      <c r="AF448" s="7"/>
      <c r="AG448" s="1">
        <f>SUMIFS(Table17[Quantity2],Table17[Product Name],'POD Inventory Sum'!$O448,Table17[Product Type2],'POD Inventory Sum'!$AG$5)</f>
        <v>0</v>
      </c>
      <c r="AH448" t="str">
        <f t="shared" si="36"/>
        <v/>
      </c>
      <c r="AI448" s="1">
        <f>SUMIFS(Table17[Total out of Inventory],Table17[Product Name],'POD Inventory Sum'!$O448,Table17[Product Type2],'POD Inventory Sum'!$AG$5)</f>
        <v>0</v>
      </c>
      <c r="AJ448" s="7"/>
      <c r="AK448" s="1">
        <f>SUMIFS(Table7[Quantity
 Sold],Table7[Sale - Product Name],'POD Inventory Sum'!$O448,Table7[Product Type2],'POD Inventory Sum'!$AK$5)</f>
        <v>0</v>
      </c>
      <c r="AL448" t="str">
        <f t="shared" si="37"/>
        <v/>
      </c>
      <c r="AM448" s="1">
        <f>SUMIFS(Table7[Total 
Paid],Table7[Sale - Product Name],'POD Inventory Sum'!$O448,Table7[Product Type2],'POD Inventory Sum'!$AK$5)</f>
        <v>0</v>
      </c>
    </row>
    <row r="449" spans="16:39" x14ac:dyDescent="0.25">
      <c r="P449" s="7"/>
      <c r="Q449" s="30">
        <f>SUMIFS(Table1913[Quantity],Table1913[Product Name],'POD Inventory Sum'!$O449)</f>
        <v>0</v>
      </c>
      <c r="S449" s="1">
        <f>SUMIFS(Table1913[Total Cost],Table1913[Product Name],'POD Inventory Sum'!$O449)</f>
        <v>0</v>
      </c>
      <c r="T449" s="7"/>
      <c r="U449" s="1">
        <f>SUMIFS(Table1913[Quantity Purchased],Table1913[Product Name],'POD Inventory Sum'!$O449)</f>
        <v>0</v>
      </c>
      <c r="W449" s="1">
        <f>SUMIFS(Table1913[Total Purchase
Cost],Table1913[Product Name],'POD Inventory Sum'!$O449)</f>
        <v>0</v>
      </c>
      <c r="X449" s="7"/>
      <c r="Y449" s="61">
        <f t="shared" si="34"/>
        <v>0</v>
      </c>
      <c r="AA449" s="61">
        <f t="shared" si="35"/>
        <v>0</v>
      </c>
      <c r="AB449" s="7"/>
      <c r="AC449" s="1">
        <f>SUMIFS(Table7[Quantity of 
Product Sold],Table7[Sale - Product Name],'POD Inventory Sum'!$O449,Table7[Product Type2],'POD Inventory Sum'!$AC$5)</f>
        <v>0</v>
      </c>
      <c r="AE449" s="1">
        <f>SUMIFS(Table7[Total Cost of
Goods Sold],Table7[Sale - Product Name],'POD Inventory Sum'!$O449,Table7[Product Type2],'POD Inventory Sum'!$AC$5)</f>
        <v>0</v>
      </c>
      <c r="AF449" s="7"/>
      <c r="AG449" s="1">
        <f>SUMIFS(Table17[Quantity2],Table17[Product Name],'POD Inventory Sum'!$O449,Table17[Product Type2],'POD Inventory Sum'!$AG$5)</f>
        <v>0</v>
      </c>
      <c r="AH449" t="str">
        <f t="shared" si="36"/>
        <v/>
      </c>
      <c r="AI449" s="1">
        <f>SUMIFS(Table17[Total out of Inventory],Table17[Product Name],'POD Inventory Sum'!$O449,Table17[Product Type2],'POD Inventory Sum'!$AG$5)</f>
        <v>0</v>
      </c>
      <c r="AJ449" s="7"/>
      <c r="AK449" s="1">
        <f>SUMIFS(Table7[Quantity
 Sold],Table7[Sale - Product Name],'POD Inventory Sum'!$O449,Table7[Product Type2],'POD Inventory Sum'!$AK$5)</f>
        <v>0</v>
      </c>
      <c r="AL449" t="str">
        <f t="shared" si="37"/>
        <v/>
      </c>
      <c r="AM449" s="1">
        <f>SUMIFS(Table7[Total 
Paid],Table7[Sale - Product Name],'POD Inventory Sum'!$O449,Table7[Product Type2],'POD Inventory Sum'!$AK$5)</f>
        <v>0</v>
      </c>
    </row>
    <row r="450" spans="16:39" x14ac:dyDescent="0.25">
      <c r="P450" s="7"/>
      <c r="Q450" s="30">
        <f>SUMIFS(Table1913[Quantity],Table1913[Product Name],'POD Inventory Sum'!$O450)</f>
        <v>0</v>
      </c>
      <c r="S450" s="1">
        <f>SUMIFS(Table1913[Total Cost],Table1913[Product Name],'POD Inventory Sum'!$O450)</f>
        <v>0</v>
      </c>
      <c r="T450" s="7"/>
      <c r="U450" s="1">
        <f>SUMIFS(Table1913[Quantity Purchased],Table1913[Product Name],'POD Inventory Sum'!$O450)</f>
        <v>0</v>
      </c>
      <c r="W450" s="1">
        <f>SUMIFS(Table1913[Total Purchase
Cost],Table1913[Product Name],'POD Inventory Sum'!$O450)</f>
        <v>0</v>
      </c>
      <c r="X450" s="7"/>
      <c r="Y450" s="61">
        <f t="shared" si="34"/>
        <v>0</v>
      </c>
      <c r="AA450" s="61">
        <f t="shared" si="35"/>
        <v>0</v>
      </c>
      <c r="AB450" s="7"/>
      <c r="AC450" s="1">
        <f>SUMIFS(Table7[Quantity of 
Product Sold],Table7[Sale - Product Name],'POD Inventory Sum'!$O450,Table7[Product Type2],'POD Inventory Sum'!$AC$5)</f>
        <v>0</v>
      </c>
      <c r="AE450" s="1">
        <f>SUMIFS(Table7[Total Cost of
Goods Sold],Table7[Sale - Product Name],'POD Inventory Sum'!$O450,Table7[Product Type2],'POD Inventory Sum'!$AC$5)</f>
        <v>0</v>
      </c>
      <c r="AF450" s="7"/>
      <c r="AG450" s="1">
        <f>SUMIFS(Table17[Quantity2],Table17[Product Name],'POD Inventory Sum'!$O450,Table17[Product Type2],'POD Inventory Sum'!$AG$5)</f>
        <v>0</v>
      </c>
      <c r="AH450" t="str">
        <f t="shared" si="36"/>
        <v/>
      </c>
      <c r="AI450" s="1">
        <f>SUMIFS(Table17[Total out of Inventory],Table17[Product Name],'POD Inventory Sum'!$O450,Table17[Product Type2],'POD Inventory Sum'!$AG$5)</f>
        <v>0</v>
      </c>
      <c r="AJ450" s="7"/>
      <c r="AK450" s="1">
        <f>SUMIFS(Table7[Quantity
 Sold],Table7[Sale - Product Name],'POD Inventory Sum'!$O450,Table7[Product Type2],'POD Inventory Sum'!$AK$5)</f>
        <v>0</v>
      </c>
      <c r="AL450" t="str">
        <f t="shared" si="37"/>
        <v/>
      </c>
      <c r="AM450" s="1">
        <f>SUMIFS(Table7[Total 
Paid],Table7[Sale - Product Name],'POD Inventory Sum'!$O450,Table7[Product Type2],'POD Inventory Sum'!$AK$5)</f>
        <v>0</v>
      </c>
    </row>
    <row r="451" spans="16:39" x14ac:dyDescent="0.25">
      <c r="P451" s="7"/>
      <c r="Q451" s="30">
        <f>SUMIFS(Table1913[Quantity],Table1913[Product Name],'POD Inventory Sum'!$O451)</f>
        <v>0</v>
      </c>
      <c r="S451" s="1">
        <f>SUMIFS(Table1913[Total Cost],Table1913[Product Name],'POD Inventory Sum'!$O451)</f>
        <v>0</v>
      </c>
      <c r="T451" s="7"/>
      <c r="U451" s="1">
        <f>SUMIFS(Table1913[Quantity Purchased],Table1913[Product Name],'POD Inventory Sum'!$O451)</f>
        <v>0</v>
      </c>
      <c r="W451" s="1">
        <f>SUMIFS(Table1913[Total Purchase
Cost],Table1913[Product Name],'POD Inventory Sum'!$O451)</f>
        <v>0</v>
      </c>
      <c r="X451" s="7"/>
      <c r="Y451" s="61">
        <f t="shared" si="34"/>
        <v>0</v>
      </c>
      <c r="AA451" s="61">
        <f t="shared" si="35"/>
        <v>0</v>
      </c>
      <c r="AB451" s="7"/>
      <c r="AC451" s="1">
        <f>SUMIFS(Table7[Quantity of 
Product Sold],Table7[Sale - Product Name],'POD Inventory Sum'!$O451,Table7[Product Type2],'POD Inventory Sum'!$AC$5)</f>
        <v>0</v>
      </c>
      <c r="AE451" s="1">
        <f>SUMIFS(Table7[Total Cost of
Goods Sold],Table7[Sale - Product Name],'POD Inventory Sum'!$O451,Table7[Product Type2],'POD Inventory Sum'!$AC$5)</f>
        <v>0</v>
      </c>
      <c r="AF451" s="7"/>
      <c r="AG451" s="1">
        <f>SUMIFS(Table17[Quantity2],Table17[Product Name],'POD Inventory Sum'!$O451,Table17[Product Type2],'POD Inventory Sum'!$AG$5)</f>
        <v>0</v>
      </c>
      <c r="AH451" t="str">
        <f t="shared" si="36"/>
        <v/>
      </c>
      <c r="AI451" s="1">
        <f>SUMIFS(Table17[Total out of Inventory],Table17[Product Name],'POD Inventory Sum'!$O451,Table17[Product Type2],'POD Inventory Sum'!$AG$5)</f>
        <v>0</v>
      </c>
      <c r="AJ451" s="7"/>
      <c r="AK451" s="1">
        <f>SUMIFS(Table7[Quantity
 Sold],Table7[Sale - Product Name],'POD Inventory Sum'!$O451,Table7[Product Type2],'POD Inventory Sum'!$AK$5)</f>
        <v>0</v>
      </c>
      <c r="AL451" t="str">
        <f t="shared" si="37"/>
        <v/>
      </c>
      <c r="AM451" s="1">
        <f>SUMIFS(Table7[Total 
Paid],Table7[Sale - Product Name],'POD Inventory Sum'!$O451,Table7[Product Type2],'POD Inventory Sum'!$AK$5)</f>
        <v>0</v>
      </c>
    </row>
    <row r="452" spans="16:39" x14ac:dyDescent="0.25">
      <c r="P452" s="7"/>
      <c r="Q452" s="30">
        <f>SUMIFS(Table1913[Quantity],Table1913[Product Name],'POD Inventory Sum'!$O452)</f>
        <v>0</v>
      </c>
      <c r="S452" s="1">
        <f>SUMIFS(Table1913[Total Cost],Table1913[Product Name],'POD Inventory Sum'!$O452)</f>
        <v>0</v>
      </c>
      <c r="T452" s="7"/>
      <c r="U452" s="1">
        <f>SUMIFS(Table1913[Quantity Purchased],Table1913[Product Name],'POD Inventory Sum'!$O452)</f>
        <v>0</v>
      </c>
      <c r="W452" s="1">
        <f>SUMIFS(Table1913[Total Purchase
Cost],Table1913[Product Name],'POD Inventory Sum'!$O452)</f>
        <v>0</v>
      </c>
      <c r="X452" s="7"/>
      <c r="Y452" s="61">
        <f t="shared" si="34"/>
        <v>0</v>
      </c>
      <c r="AA452" s="61">
        <f t="shared" si="35"/>
        <v>0</v>
      </c>
      <c r="AB452" s="7"/>
      <c r="AC452" s="1">
        <f>SUMIFS(Table7[Quantity of 
Product Sold],Table7[Sale - Product Name],'POD Inventory Sum'!$O452,Table7[Product Type2],'POD Inventory Sum'!$AC$5)</f>
        <v>0</v>
      </c>
      <c r="AE452" s="1">
        <f>SUMIFS(Table7[Total Cost of
Goods Sold],Table7[Sale - Product Name],'POD Inventory Sum'!$O452,Table7[Product Type2],'POD Inventory Sum'!$AC$5)</f>
        <v>0</v>
      </c>
      <c r="AF452" s="7"/>
      <c r="AG452" s="1">
        <f>SUMIFS(Table17[Quantity2],Table17[Product Name],'POD Inventory Sum'!$O452,Table17[Product Type2],'POD Inventory Sum'!$AG$5)</f>
        <v>0</v>
      </c>
      <c r="AH452" t="str">
        <f t="shared" si="36"/>
        <v/>
      </c>
      <c r="AI452" s="1">
        <f>SUMIFS(Table17[Total out of Inventory],Table17[Product Name],'POD Inventory Sum'!$O452,Table17[Product Type2],'POD Inventory Sum'!$AG$5)</f>
        <v>0</v>
      </c>
      <c r="AJ452" s="7"/>
      <c r="AK452" s="1">
        <f>SUMIFS(Table7[Quantity
 Sold],Table7[Sale - Product Name],'POD Inventory Sum'!$O452,Table7[Product Type2],'POD Inventory Sum'!$AK$5)</f>
        <v>0</v>
      </c>
      <c r="AL452" t="str">
        <f t="shared" si="37"/>
        <v/>
      </c>
      <c r="AM452" s="1">
        <f>SUMIFS(Table7[Total 
Paid],Table7[Sale - Product Name],'POD Inventory Sum'!$O452,Table7[Product Type2],'POD Inventory Sum'!$AK$5)</f>
        <v>0</v>
      </c>
    </row>
    <row r="453" spans="16:39" x14ac:dyDescent="0.25">
      <c r="P453" s="7"/>
      <c r="Q453" s="30">
        <f>SUMIFS(Table1913[Quantity],Table1913[Product Name],'POD Inventory Sum'!$O453)</f>
        <v>0</v>
      </c>
      <c r="S453" s="1">
        <f>SUMIFS(Table1913[Total Cost],Table1913[Product Name],'POD Inventory Sum'!$O453)</f>
        <v>0</v>
      </c>
      <c r="T453" s="7"/>
      <c r="U453" s="1">
        <f>SUMIFS(Table1913[Quantity Purchased],Table1913[Product Name],'POD Inventory Sum'!$O453)</f>
        <v>0</v>
      </c>
      <c r="W453" s="1">
        <f>SUMIFS(Table1913[Total Purchase
Cost],Table1913[Product Name],'POD Inventory Sum'!$O453)</f>
        <v>0</v>
      </c>
      <c r="X453" s="7"/>
      <c r="Y453" s="61">
        <f t="shared" si="34"/>
        <v>0</v>
      </c>
      <c r="AA453" s="61">
        <f t="shared" si="35"/>
        <v>0</v>
      </c>
      <c r="AB453" s="7"/>
      <c r="AC453" s="1">
        <f>SUMIFS(Table7[Quantity of 
Product Sold],Table7[Sale - Product Name],'POD Inventory Sum'!$O453,Table7[Product Type2],'POD Inventory Sum'!$AC$5)</f>
        <v>0</v>
      </c>
      <c r="AE453" s="1">
        <f>SUMIFS(Table7[Total Cost of
Goods Sold],Table7[Sale - Product Name],'POD Inventory Sum'!$O453,Table7[Product Type2],'POD Inventory Sum'!$AC$5)</f>
        <v>0</v>
      </c>
      <c r="AF453" s="7"/>
      <c r="AG453" s="1">
        <f>SUMIFS(Table17[Quantity2],Table17[Product Name],'POD Inventory Sum'!$O453,Table17[Product Type2],'POD Inventory Sum'!$AG$5)</f>
        <v>0</v>
      </c>
      <c r="AH453" t="str">
        <f t="shared" si="36"/>
        <v/>
      </c>
      <c r="AI453" s="1">
        <f>SUMIFS(Table17[Total out of Inventory],Table17[Product Name],'POD Inventory Sum'!$O453,Table17[Product Type2],'POD Inventory Sum'!$AG$5)</f>
        <v>0</v>
      </c>
      <c r="AJ453" s="7"/>
      <c r="AK453" s="1">
        <f>SUMIFS(Table7[Quantity
 Sold],Table7[Sale - Product Name],'POD Inventory Sum'!$O453,Table7[Product Type2],'POD Inventory Sum'!$AK$5)</f>
        <v>0</v>
      </c>
      <c r="AL453" t="str">
        <f t="shared" si="37"/>
        <v/>
      </c>
      <c r="AM453" s="1">
        <f>SUMIFS(Table7[Total 
Paid],Table7[Sale - Product Name],'POD Inventory Sum'!$O453,Table7[Product Type2],'POD Inventory Sum'!$AK$5)</f>
        <v>0</v>
      </c>
    </row>
    <row r="454" spans="16:39" x14ac:dyDescent="0.25">
      <c r="P454" s="7"/>
      <c r="Q454" s="30">
        <f>SUMIFS(Table1913[Quantity],Table1913[Product Name],'POD Inventory Sum'!$O454)</f>
        <v>0</v>
      </c>
      <c r="S454" s="1">
        <f>SUMIFS(Table1913[Total Cost],Table1913[Product Name],'POD Inventory Sum'!$O454)</f>
        <v>0</v>
      </c>
      <c r="T454" s="7"/>
      <c r="U454" s="1">
        <f>SUMIFS(Table1913[Quantity Purchased],Table1913[Product Name],'POD Inventory Sum'!$O454)</f>
        <v>0</v>
      </c>
      <c r="W454" s="1">
        <f>SUMIFS(Table1913[Total Purchase
Cost],Table1913[Product Name],'POD Inventory Sum'!$O454)</f>
        <v>0</v>
      </c>
      <c r="X454" s="7"/>
      <c r="Y454" s="61">
        <f t="shared" si="34"/>
        <v>0</v>
      </c>
      <c r="AA454" s="61">
        <f t="shared" si="35"/>
        <v>0</v>
      </c>
      <c r="AB454" s="7"/>
      <c r="AC454" s="1">
        <f>SUMIFS(Table7[Quantity of 
Product Sold],Table7[Sale - Product Name],'POD Inventory Sum'!$O454,Table7[Product Type2],'POD Inventory Sum'!$AC$5)</f>
        <v>0</v>
      </c>
      <c r="AE454" s="1">
        <f>SUMIFS(Table7[Total Cost of
Goods Sold],Table7[Sale - Product Name],'POD Inventory Sum'!$O454,Table7[Product Type2],'POD Inventory Sum'!$AC$5)</f>
        <v>0</v>
      </c>
      <c r="AF454" s="7"/>
      <c r="AG454" s="1">
        <f>SUMIFS(Table17[Quantity2],Table17[Product Name],'POD Inventory Sum'!$O454,Table17[Product Type2],'POD Inventory Sum'!$AG$5)</f>
        <v>0</v>
      </c>
      <c r="AH454" t="str">
        <f t="shared" si="36"/>
        <v/>
      </c>
      <c r="AI454" s="1">
        <f>SUMIFS(Table17[Total out of Inventory],Table17[Product Name],'POD Inventory Sum'!$O454,Table17[Product Type2],'POD Inventory Sum'!$AG$5)</f>
        <v>0</v>
      </c>
      <c r="AJ454" s="7"/>
      <c r="AK454" s="1">
        <f>SUMIFS(Table7[Quantity
 Sold],Table7[Sale - Product Name],'POD Inventory Sum'!$O454,Table7[Product Type2],'POD Inventory Sum'!$AK$5)</f>
        <v>0</v>
      </c>
      <c r="AL454" t="str">
        <f t="shared" si="37"/>
        <v/>
      </c>
      <c r="AM454" s="1">
        <f>SUMIFS(Table7[Total 
Paid],Table7[Sale - Product Name],'POD Inventory Sum'!$O454,Table7[Product Type2],'POD Inventory Sum'!$AK$5)</f>
        <v>0</v>
      </c>
    </row>
    <row r="455" spans="16:39" x14ac:dyDescent="0.25">
      <c r="P455" s="7"/>
      <c r="Q455" s="30">
        <f>SUMIFS(Table1913[Quantity],Table1913[Product Name],'POD Inventory Sum'!$O455)</f>
        <v>0</v>
      </c>
      <c r="S455" s="1">
        <f>SUMIFS(Table1913[Total Cost],Table1913[Product Name],'POD Inventory Sum'!$O455)</f>
        <v>0</v>
      </c>
      <c r="T455" s="7"/>
      <c r="U455" s="1">
        <f>SUMIFS(Table1913[Quantity Purchased],Table1913[Product Name],'POD Inventory Sum'!$O455)</f>
        <v>0</v>
      </c>
      <c r="W455" s="1">
        <f>SUMIFS(Table1913[Total Purchase
Cost],Table1913[Product Name],'POD Inventory Sum'!$O455)</f>
        <v>0</v>
      </c>
      <c r="X455" s="7"/>
      <c r="Y455" s="61">
        <f t="shared" si="34"/>
        <v>0</v>
      </c>
      <c r="AA455" s="61">
        <f t="shared" si="35"/>
        <v>0</v>
      </c>
      <c r="AB455" s="7"/>
      <c r="AC455" s="1">
        <f>SUMIFS(Table7[Quantity of 
Product Sold],Table7[Sale - Product Name],'POD Inventory Sum'!$O455,Table7[Product Type2],'POD Inventory Sum'!$AC$5)</f>
        <v>0</v>
      </c>
      <c r="AE455" s="1">
        <f>SUMIFS(Table7[Total Cost of
Goods Sold],Table7[Sale - Product Name],'POD Inventory Sum'!$O455,Table7[Product Type2],'POD Inventory Sum'!$AC$5)</f>
        <v>0</v>
      </c>
      <c r="AF455" s="7"/>
      <c r="AG455" s="1">
        <f>SUMIFS(Table17[Quantity2],Table17[Product Name],'POD Inventory Sum'!$O455,Table17[Product Type2],'POD Inventory Sum'!$AG$5)</f>
        <v>0</v>
      </c>
      <c r="AH455" t="str">
        <f t="shared" si="36"/>
        <v/>
      </c>
      <c r="AI455" s="1">
        <f>SUMIFS(Table17[Total out of Inventory],Table17[Product Name],'POD Inventory Sum'!$O455,Table17[Product Type2],'POD Inventory Sum'!$AG$5)</f>
        <v>0</v>
      </c>
      <c r="AJ455" s="7"/>
      <c r="AK455" s="1">
        <f>SUMIFS(Table7[Quantity
 Sold],Table7[Sale - Product Name],'POD Inventory Sum'!$O455,Table7[Product Type2],'POD Inventory Sum'!$AK$5)</f>
        <v>0</v>
      </c>
      <c r="AL455" t="str">
        <f t="shared" si="37"/>
        <v/>
      </c>
      <c r="AM455" s="1">
        <f>SUMIFS(Table7[Total 
Paid],Table7[Sale - Product Name],'POD Inventory Sum'!$O455,Table7[Product Type2],'POD Inventory Sum'!$AK$5)</f>
        <v>0</v>
      </c>
    </row>
    <row r="456" spans="16:39" x14ac:dyDescent="0.25">
      <c r="P456" s="7"/>
      <c r="Q456" s="30">
        <f>SUMIFS(Table1913[Quantity],Table1913[Product Name],'POD Inventory Sum'!$O456)</f>
        <v>0</v>
      </c>
      <c r="S456" s="1">
        <f>SUMIFS(Table1913[Total Cost],Table1913[Product Name],'POD Inventory Sum'!$O456)</f>
        <v>0</v>
      </c>
      <c r="T456" s="7"/>
      <c r="U456" s="1">
        <f>SUMIFS(Table1913[Quantity Purchased],Table1913[Product Name],'POD Inventory Sum'!$O456)</f>
        <v>0</v>
      </c>
      <c r="W456" s="1">
        <f>SUMIFS(Table1913[Total Purchase
Cost],Table1913[Product Name],'POD Inventory Sum'!$O456)</f>
        <v>0</v>
      </c>
      <c r="X456" s="7"/>
      <c r="Y456" s="61">
        <f t="shared" si="34"/>
        <v>0</v>
      </c>
      <c r="AA456" s="61">
        <f t="shared" si="35"/>
        <v>0</v>
      </c>
      <c r="AB456" s="7"/>
      <c r="AC456" s="1">
        <f>SUMIFS(Table7[Quantity of 
Product Sold],Table7[Sale - Product Name],'POD Inventory Sum'!$O456,Table7[Product Type2],'POD Inventory Sum'!$AC$5)</f>
        <v>0</v>
      </c>
      <c r="AE456" s="1">
        <f>SUMIFS(Table7[Total Cost of
Goods Sold],Table7[Sale - Product Name],'POD Inventory Sum'!$O456,Table7[Product Type2],'POD Inventory Sum'!$AC$5)</f>
        <v>0</v>
      </c>
      <c r="AF456" s="7"/>
      <c r="AG456" s="1">
        <f>SUMIFS(Table17[Quantity2],Table17[Product Name],'POD Inventory Sum'!$O456,Table17[Product Type2],'POD Inventory Sum'!$AG$5)</f>
        <v>0</v>
      </c>
      <c r="AH456" t="str">
        <f t="shared" si="36"/>
        <v/>
      </c>
      <c r="AI456" s="1">
        <f>SUMIFS(Table17[Total out of Inventory],Table17[Product Name],'POD Inventory Sum'!$O456,Table17[Product Type2],'POD Inventory Sum'!$AG$5)</f>
        <v>0</v>
      </c>
      <c r="AJ456" s="7"/>
      <c r="AK456" s="1">
        <f>SUMIFS(Table7[Quantity
 Sold],Table7[Sale - Product Name],'POD Inventory Sum'!$O456,Table7[Product Type2],'POD Inventory Sum'!$AK$5)</f>
        <v>0</v>
      </c>
      <c r="AL456" t="str">
        <f t="shared" si="37"/>
        <v/>
      </c>
      <c r="AM456" s="1">
        <f>SUMIFS(Table7[Total 
Paid],Table7[Sale - Product Name],'POD Inventory Sum'!$O456,Table7[Product Type2],'POD Inventory Sum'!$AK$5)</f>
        <v>0</v>
      </c>
    </row>
    <row r="457" spans="16:39" x14ac:dyDescent="0.25">
      <c r="P457" s="7"/>
      <c r="Q457" s="30">
        <f>SUMIFS(Table1913[Quantity],Table1913[Product Name],'POD Inventory Sum'!$O457)</f>
        <v>0</v>
      </c>
      <c r="S457" s="1">
        <f>SUMIFS(Table1913[Total Cost],Table1913[Product Name],'POD Inventory Sum'!$O457)</f>
        <v>0</v>
      </c>
      <c r="T457" s="7"/>
      <c r="U457" s="1">
        <f>SUMIFS(Table1913[Quantity Purchased],Table1913[Product Name],'POD Inventory Sum'!$O457)</f>
        <v>0</v>
      </c>
      <c r="W457" s="1">
        <f>SUMIFS(Table1913[Total Purchase
Cost],Table1913[Product Name],'POD Inventory Sum'!$O457)</f>
        <v>0</v>
      </c>
      <c r="X457" s="7"/>
      <c r="Y457" s="61">
        <f t="shared" si="34"/>
        <v>0</v>
      </c>
      <c r="AA457" s="61">
        <f t="shared" si="35"/>
        <v>0</v>
      </c>
      <c r="AB457" s="7"/>
      <c r="AC457" s="1">
        <f>SUMIFS(Table7[Quantity of 
Product Sold],Table7[Sale - Product Name],'POD Inventory Sum'!$O457,Table7[Product Type2],'POD Inventory Sum'!$AC$5)</f>
        <v>0</v>
      </c>
      <c r="AE457" s="1">
        <f>SUMIFS(Table7[Total Cost of
Goods Sold],Table7[Sale - Product Name],'POD Inventory Sum'!$O457,Table7[Product Type2],'POD Inventory Sum'!$AC$5)</f>
        <v>0</v>
      </c>
      <c r="AF457" s="7"/>
      <c r="AG457" s="1">
        <f>SUMIFS(Table17[Quantity2],Table17[Product Name],'POD Inventory Sum'!$O457,Table17[Product Type2],'POD Inventory Sum'!$AG$5)</f>
        <v>0</v>
      </c>
      <c r="AH457" t="str">
        <f t="shared" si="36"/>
        <v/>
      </c>
      <c r="AI457" s="1">
        <f>SUMIFS(Table17[Total out of Inventory],Table17[Product Name],'POD Inventory Sum'!$O457,Table17[Product Type2],'POD Inventory Sum'!$AG$5)</f>
        <v>0</v>
      </c>
      <c r="AJ457" s="7"/>
      <c r="AK457" s="1">
        <f>SUMIFS(Table7[Quantity
 Sold],Table7[Sale - Product Name],'POD Inventory Sum'!$O457,Table7[Product Type2],'POD Inventory Sum'!$AK$5)</f>
        <v>0</v>
      </c>
      <c r="AL457" t="str">
        <f t="shared" si="37"/>
        <v/>
      </c>
      <c r="AM457" s="1">
        <f>SUMIFS(Table7[Total 
Paid],Table7[Sale - Product Name],'POD Inventory Sum'!$O457,Table7[Product Type2],'POD Inventory Sum'!$AK$5)</f>
        <v>0</v>
      </c>
    </row>
    <row r="458" spans="16:39" x14ac:dyDescent="0.25">
      <c r="P458" s="7"/>
      <c r="Q458" s="30">
        <f>SUMIFS(Table1913[Quantity],Table1913[Product Name],'POD Inventory Sum'!$O458)</f>
        <v>0</v>
      </c>
      <c r="S458" s="1">
        <f>SUMIFS(Table1913[Total Cost],Table1913[Product Name],'POD Inventory Sum'!$O458)</f>
        <v>0</v>
      </c>
      <c r="T458" s="7"/>
      <c r="U458" s="1">
        <f>SUMIFS(Table1913[Quantity Purchased],Table1913[Product Name],'POD Inventory Sum'!$O458)</f>
        <v>0</v>
      </c>
      <c r="W458" s="1">
        <f>SUMIFS(Table1913[Total Purchase
Cost],Table1913[Product Name],'POD Inventory Sum'!$O458)</f>
        <v>0</v>
      </c>
      <c r="X458" s="7"/>
      <c r="Y458" s="61">
        <f t="shared" si="34"/>
        <v>0</v>
      </c>
      <c r="AA458" s="61">
        <f t="shared" si="35"/>
        <v>0</v>
      </c>
      <c r="AB458" s="7"/>
      <c r="AC458" s="1">
        <f>SUMIFS(Table7[Quantity of 
Product Sold],Table7[Sale - Product Name],'POD Inventory Sum'!$O458,Table7[Product Type2],'POD Inventory Sum'!$AC$5)</f>
        <v>0</v>
      </c>
      <c r="AE458" s="1">
        <f>SUMIFS(Table7[Total Cost of
Goods Sold],Table7[Sale - Product Name],'POD Inventory Sum'!$O458,Table7[Product Type2],'POD Inventory Sum'!$AC$5)</f>
        <v>0</v>
      </c>
      <c r="AF458" s="7"/>
      <c r="AG458" s="1">
        <f>SUMIFS(Table17[Quantity2],Table17[Product Name],'POD Inventory Sum'!$O458,Table17[Product Type2],'POD Inventory Sum'!$AG$5)</f>
        <v>0</v>
      </c>
      <c r="AH458" t="str">
        <f t="shared" si="36"/>
        <v/>
      </c>
      <c r="AI458" s="1">
        <f>SUMIFS(Table17[Total out of Inventory],Table17[Product Name],'POD Inventory Sum'!$O458,Table17[Product Type2],'POD Inventory Sum'!$AG$5)</f>
        <v>0</v>
      </c>
      <c r="AJ458" s="7"/>
      <c r="AK458" s="1">
        <f>SUMIFS(Table7[Quantity
 Sold],Table7[Sale - Product Name],'POD Inventory Sum'!$O458,Table7[Product Type2],'POD Inventory Sum'!$AK$5)</f>
        <v>0</v>
      </c>
      <c r="AL458" t="str">
        <f t="shared" si="37"/>
        <v/>
      </c>
      <c r="AM458" s="1">
        <f>SUMIFS(Table7[Total 
Paid],Table7[Sale - Product Name],'POD Inventory Sum'!$O458,Table7[Product Type2],'POD Inventory Sum'!$AK$5)</f>
        <v>0</v>
      </c>
    </row>
    <row r="459" spans="16:39" x14ac:dyDescent="0.25">
      <c r="P459" s="7"/>
      <c r="Q459" s="30">
        <f>SUMIFS(Table1913[Quantity],Table1913[Product Name],'POD Inventory Sum'!$O459)</f>
        <v>0</v>
      </c>
      <c r="S459" s="1">
        <f>SUMIFS(Table1913[Total Cost],Table1913[Product Name],'POD Inventory Sum'!$O459)</f>
        <v>0</v>
      </c>
      <c r="T459" s="7"/>
      <c r="U459" s="1">
        <f>SUMIFS(Table1913[Quantity Purchased],Table1913[Product Name],'POD Inventory Sum'!$O459)</f>
        <v>0</v>
      </c>
      <c r="W459" s="1">
        <f>SUMIFS(Table1913[Total Purchase
Cost],Table1913[Product Name],'POD Inventory Sum'!$O459)</f>
        <v>0</v>
      </c>
      <c r="X459" s="7"/>
      <c r="Y459" s="61">
        <f t="shared" si="34"/>
        <v>0</v>
      </c>
      <c r="AA459" s="61">
        <f t="shared" si="35"/>
        <v>0</v>
      </c>
      <c r="AB459" s="7"/>
      <c r="AC459" s="1">
        <f>SUMIFS(Table7[Quantity of 
Product Sold],Table7[Sale - Product Name],'POD Inventory Sum'!$O459,Table7[Product Type2],'POD Inventory Sum'!$AC$5)</f>
        <v>0</v>
      </c>
      <c r="AE459" s="1">
        <f>SUMIFS(Table7[Total Cost of
Goods Sold],Table7[Sale - Product Name],'POD Inventory Sum'!$O459,Table7[Product Type2],'POD Inventory Sum'!$AC$5)</f>
        <v>0</v>
      </c>
      <c r="AF459" s="7"/>
      <c r="AG459" s="1">
        <f>SUMIFS(Table17[Quantity2],Table17[Product Name],'POD Inventory Sum'!$O459,Table17[Product Type2],'POD Inventory Sum'!$AG$5)</f>
        <v>0</v>
      </c>
      <c r="AH459" t="str">
        <f t="shared" si="36"/>
        <v/>
      </c>
      <c r="AI459" s="1">
        <f>SUMIFS(Table17[Total out of Inventory],Table17[Product Name],'POD Inventory Sum'!$O459,Table17[Product Type2],'POD Inventory Sum'!$AG$5)</f>
        <v>0</v>
      </c>
      <c r="AJ459" s="7"/>
      <c r="AK459" s="1">
        <f>SUMIFS(Table7[Quantity
 Sold],Table7[Sale - Product Name],'POD Inventory Sum'!$O459,Table7[Product Type2],'POD Inventory Sum'!$AK$5)</f>
        <v>0</v>
      </c>
      <c r="AL459" t="str">
        <f t="shared" si="37"/>
        <v/>
      </c>
      <c r="AM459" s="1">
        <f>SUMIFS(Table7[Total 
Paid],Table7[Sale - Product Name],'POD Inventory Sum'!$O459,Table7[Product Type2],'POD Inventory Sum'!$AK$5)</f>
        <v>0</v>
      </c>
    </row>
    <row r="460" spans="16:39" x14ac:dyDescent="0.25">
      <c r="P460" s="7"/>
      <c r="Q460" s="30">
        <f>SUMIFS(Table1913[Quantity],Table1913[Product Name],'POD Inventory Sum'!$O460)</f>
        <v>0</v>
      </c>
      <c r="S460" s="1">
        <f>SUMIFS(Table1913[Total Cost],Table1913[Product Name],'POD Inventory Sum'!$O460)</f>
        <v>0</v>
      </c>
      <c r="T460" s="7"/>
      <c r="U460" s="1">
        <f>SUMIFS(Table1913[Quantity Purchased],Table1913[Product Name],'POD Inventory Sum'!$O460)</f>
        <v>0</v>
      </c>
      <c r="W460" s="1">
        <f>SUMIFS(Table1913[Total Purchase
Cost],Table1913[Product Name],'POD Inventory Sum'!$O460)</f>
        <v>0</v>
      </c>
      <c r="X460" s="7"/>
      <c r="Y460" s="61">
        <f t="shared" si="34"/>
        <v>0</v>
      </c>
      <c r="AA460" s="61">
        <f t="shared" si="35"/>
        <v>0</v>
      </c>
      <c r="AB460" s="7"/>
      <c r="AC460" s="1">
        <f>SUMIFS(Table7[Quantity of 
Product Sold],Table7[Sale - Product Name],'POD Inventory Sum'!$O460,Table7[Product Type2],'POD Inventory Sum'!$AC$5)</f>
        <v>0</v>
      </c>
      <c r="AE460" s="1">
        <f>SUMIFS(Table7[Total Cost of
Goods Sold],Table7[Sale - Product Name],'POD Inventory Sum'!$O460,Table7[Product Type2],'POD Inventory Sum'!$AC$5)</f>
        <v>0</v>
      </c>
      <c r="AF460" s="7"/>
      <c r="AG460" s="1">
        <f>SUMIFS(Table17[Quantity2],Table17[Product Name],'POD Inventory Sum'!$O460,Table17[Product Type2],'POD Inventory Sum'!$AG$5)</f>
        <v>0</v>
      </c>
      <c r="AH460" t="str">
        <f t="shared" si="36"/>
        <v/>
      </c>
      <c r="AI460" s="1">
        <f>SUMIFS(Table17[Total out of Inventory],Table17[Product Name],'POD Inventory Sum'!$O460,Table17[Product Type2],'POD Inventory Sum'!$AG$5)</f>
        <v>0</v>
      </c>
      <c r="AJ460" s="7"/>
      <c r="AK460" s="1">
        <f>SUMIFS(Table7[Quantity
 Sold],Table7[Sale - Product Name],'POD Inventory Sum'!$O460,Table7[Product Type2],'POD Inventory Sum'!$AK$5)</f>
        <v>0</v>
      </c>
      <c r="AL460" t="str">
        <f t="shared" si="37"/>
        <v/>
      </c>
      <c r="AM460" s="1">
        <f>SUMIFS(Table7[Total 
Paid],Table7[Sale - Product Name],'POD Inventory Sum'!$O460,Table7[Product Type2],'POD Inventory Sum'!$AK$5)</f>
        <v>0</v>
      </c>
    </row>
    <row r="461" spans="16:39" x14ac:dyDescent="0.25">
      <c r="P461" s="7"/>
      <c r="Q461" s="30">
        <f>SUMIFS(Table1913[Quantity],Table1913[Product Name],'POD Inventory Sum'!$O461)</f>
        <v>0</v>
      </c>
      <c r="S461" s="1">
        <f>SUMIFS(Table1913[Total Cost],Table1913[Product Name],'POD Inventory Sum'!$O461)</f>
        <v>0</v>
      </c>
      <c r="T461" s="7"/>
      <c r="U461" s="1">
        <f>SUMIFS(Table1913[Quantity Purchased],Table1913[Product Name],'POD Inventory Sum'!$O461)</f>
        <v>0</v>
      </c>
      <c r="W461" s="1">
        <f>SUMIFS(Table1913[Total Purchase
Cost],Table1913[Product Name],'POD Inventory Sum'!$O461)</f>
        <v>0</v>
      </c>
      <c r="X461" s="7"/>
      <c r="Y461" s="61">
        <f t="shared" si="34"/>
        <v>0</v>
      </c>
      <c r="AA461" s="61">
        <f t="shared" si="35"/>
        <v>0</v>
      </c>
      <c r="AB461" s="7"/>
      <c r="AC461" s="1">
        <f>SUMIFS(Table7[Quantity of 
Product Sold],Table7[Sale - Product Name],'POD Inventory Sum'!$O461,Table7[Product Type2],'POD Inventory Sum'!$AC$5)</f>
        <v>0</v>
      </c>
      <c r="AE461" s="1">
        <f>SUMIFS(Table7[Total Cost of
Goods Sold],Table7[Sale - Product Name],'POD Inventory Sum'!$O461,Table7[Product Type2],'POD Inventory Sum'!$AC$5)</f>
        <v>0</v>
      </c>
      <c r="AF461" s="7"/>
      <c r="AG461" s="1">
        <f>SUMIFS(Table17[Quantity2],Table17[Product Name],'POD Inventory Sum'!$O461,Table17[Product Type2],'POD Inventory Sum'!$AG$5)</f>
        <v>0</v>
      </c>
      <c r="AH461" t="str">
        <f t="shared" si="36"/>
        <v/>
      </c>
      <c r="AI461" s="1">
        <f>SUMIFS(Table17[Total out of Inventory],Table17[Product Name],'POD Inventory Sum'!$O461,Table17[Product Type2],'POD Inventory Sum'!$AG$5)</f>
        <v>0</v>
      </c>
      <c r="AJ461" s="7"/>
      <c r="AK461" s="1">
        <f>SUMIFS(Table7[Quantity
 Sold],Table7[Sale - Product Name],'POD Inventory Sum'!$O461,Table7[Product Type2],'POD Inventory Sum'!$AK$5)</f>
        <v>0</v>
      </c>
      <c r="AL461" t="str">
        <f t="shared" si="37"/>
        <v/>
      </c>
      <c r="AM461" s="1">
        <f>SUMIFS(Table7[Total 
Paid],Table7[Sale - Product Name],'POD Inventory Sum'!$O461,Table7[Product Type2],'POD Inventory Sum'!$AK$5)</f>
        <v>0</v>
      </c>
    </row>
    <row r="462" spans="16:39" x14ac:dyDescent="0.25">
      <c r="P462" s="7"/>
      <c r="Q462" s="30">
        <f>SUMIFS(Table1913[Quantity],Table1913[Product Name],'POD Inventory Sum'!$O462)</f>
        <v>0</v>
      </c>
      <c r="S462" s="1">
        <f>SUMIFS(Table1913[Total Cost],Table1913[Product Name],'POD Inventory Sum'!$O462)</f>
        <v>0</v>
      </c>
      <c r="T462" s="7"/>
      <c r="U462" s="1">
        <f>SUMIFS(Table1913[Quantity Purchased],Table1913[Product Name],'POD Inventory Sum'!$O462)</f>
        <v>0</v>
      </c>
      <c r="W462" s="1">
        <f>SUMIFS(Table1913[Total Purchase
Cost],Table1913[Product Name],'POD Inventory Sum'!$O462)</f>
        <v>0</v>
      </c>
      <c r="X462" s="7"/>
      <c r="Y462" s="61">
        <f t="shared" ref="Y462:Y511" si="38">SUM(Q462,U462,-AC462,AG462)</f>
        <v>0</v>
      </c>
      <c r="AA462" s="61">
        <f t="shared" ref="AA462:AA511" si="39">SUM(S462,W462,-AE462,AI462)</f>
        <v>0</v>
      </c>
      <c r="AB462" s="7"/>
      <c r="AC462" s="1">
        <f>SUMIFS(Table7[Quantity of 
Product Sold],Table7[Sale - Product Name],'POD Inventory Sum'!$O462,Table7[Product Type2],'POD Inventory Sum'!$AC$5)</f>
        <v>0</v>
      </c>
      <c r="AE462" s="1">
        <f>SUMIFS(Table7[Total Cost of
Goods Sold],Table7[Sale - Product Name],'POD Inventory Sum'!$O462,Table7[Product Type2],'POD Inventory Sum'!$AC$5)</f>
        <v>0</v>
      </c>
      <c r="AF462" s="7"/>
      <c r="AG462" s="1">
        <f>SUMIFS(Table17[Quantity2],Table17[Product Name],'POD Inventory Sum'!$O462,Table17[Product Type2],'POD Inventory Sum'!$AG$5)</f>
        <v>0</v>
      </c>
      <c r="AH462" t="str">
        <f t="shared" ref="AH462:AH511" si="40">IF(AG462,AI462/AG462,"")</f>
        <v/>
      </c>
      <c r="AI462" s="1">
        <f>SUMIFS(Table17[Total out of Inventory],Table17[Product Name],'POD Inventory Sum'!$O462,Table17[Product Type2],'POD Inventory Sum'!$AG$5)</f>
        <v>0</v>
      </c>
      <c r="AJ462" s="7"/>
      <c r="AK462" s="1">
        <f>SUMIFS(Table7[Quantity
 Sold],Table7[Sale - Product Name],'POD Inventory Sum'!$O462,Table7[Product Type2],'POD Inventory Sum'!$AK$5)</f>
        <v>0</v>
      </c>
      <c r="AL462" t="str">
        <f t="shared" ref="AL462:AL511" si="41">IF(AK462,AM462/AK462,"")</f>
        <v/>
      </c>
      <c r="AM462" s="1">
        <f>SUMIFS(Table7[Total 
Paid],Table7[Sale - Product Name],'POD Inventory Sum'!$O462,Table7[Product Type2],'POD Inventory Sum'!$AK$5)</f>
        <v>0</v>
      </c>
    </row>
    <row r="463" spans="16:39" x14ac:dyDescent="0.25">
      <c r="P463" s="7"/>
      <c r="Q463" s="30">
        <f>SUMIFS(Table1913[Quantity],Table1913[Product Name],'POD Inventory Sum'!$O463)</f>
        <v>0</v>
      </c>
      <c r="S463" s="1">
        <f>SUMIFS(Table1913[Total Cost],Table1913[Product Name],'POD Inventory Sum'!$O463)</f>
        <v>0</v>
      </c>
      <c r="T463" s="7"/>
      <c r="U463" s="1">
        <f>SUMIFS(Table1913[Quantity Purchased],Table1913[Product Name],'POD Inventory Sum'!$O463)</f>
        <v>0</v>
      </c>
      <c r="W463" s="1">
        <f>SUMIFS(Table1913[Total Purchase
Cost],Table1913[Product Name],'POD Inventory Sum'!$O463)</f>
        <v>0</v>
      </c>
      <c r="X463" s="7"/>
      <c r="Y463" s="61">
        <f t="shared" si="38"/>
        <v>0</v>
      </c>
      <c r="AA463" s="61">
        <f t="shared" si="39"/>
        <v>0</v>
      </c>
      <c r="AB463" s="7"/>
      <c r="AC463" s="1">
        <f>SUMIFS(Table7[Quantity of 
Product Sold],Table7[Sale - Product Name],'POD Inventory Sum'!$O463,Table7[Product Type2],'POD Inventory Sum'!$AC$5)</f>
        <v>0</v>
      </c>
      <c r="AE463" s="1">
        <f>SUMIFS(Table7[Total Cost of
Goods Sold],Table7[Sale - Product Name],'POD Inventory Sum'!$O463,Table7[Product Type2],'POD Inventory Sum'!$AC$5)</f>
        <v>0</v>
      </c>
      <c r="AF463" s="7"/>
      <c r="AG463" s="1">
        <f>SUMIFS(Table17[Quantity2],Table17[Product Name],'POD Inventory Sum'!$O463,Table17[Product Type2],'POD Inventory Sum'!$AG$5)</f>
        <v>0</v>
      </c>
      <c r="AH463" t="str">
        <f t="shared" si="40"/>
        <v/>
      </c>
      <c r="AI463" s="1">
        <f>SUMIFS(Table17[Total out of Inventory],Table17[Product Name],'POD Inventory Sum'!$O463,Table17[Product Type2],'POD Inventory Sum'!$AG$5)</f>
        <v>0</v>
      </c>
      <c r="AJ463" s="7"/>
      <c r="AK463" s="1">
        <f>SUMIFS(Table7[Quantity
 Sold],Table7[Sale - Product Name],'POD Inventory Sum'!$O463,Table7[Product Type2],'POD Inventory Sum'!$AK$5)</f>
        <v>0</v>
      </c>
      <c r="AL463" t="str">
        <f t="shared" si="41"/>
        <v/>
      </c>
      <c r="AM463" s="1">
        <f>SUMIFS(Table7[Total 
Paid],Table7[Sale - Product Name],'POD Inventory Sum'!$O463,Table7[Product Type2],'POD Inventory Sum'!$AK$5)</f>
        <v>0</v>
      </c>
    </row>
    <row r="464" spans="16:39" x14ac:dyDescent="0.25">
      <c r="P464" s="7"/>
      <c r="Q464" s="30">
        <f>SUMIFS(Table1913[Quantity],Table1913[Product Name],'POD Inventory Sum'!$O464)</f>
        <v>0</v>
      </c>
      <c r="S464" s="1">
        <f>SUMIFS(Table1913[Total Cost],Table1913[Product Name],'POD Inventory Sum'!$O464)</f>
        <v>0</v>
      </c>
      <c r="T464" s="7"/>
      <c r="U464" s="1">
        <f>SUMIFS(Table1913[Quantity Purchased],Table1913[Product Name],'POD Inventory Sum'!$O464)</f>
        <v>0</v>
      </c>
      <c r="W464" s="1">
        <f>SUMIFS(Table1913[Total Purchase
Cost],Table1913[Product Name],'POD Inventory Sum'!$O464)</f>
        <v>0</v>
      </c>
      <c r="X464" s="7"/>
      <c r="Y464" s="61">
        <f t="shared" si="38"/>
        <v>0</v>
      </c>
      <c r="AA464" s="61">
        <f t="shared" si="39"/>
        <v>0</v>
      </c>
      <c r="AB464" s="7"/>
      <c r="AC464" s="1">
        <f>SUMIFS(Table7[Quantity of 
Product Sold],Table7[Sale - Product Name],'POD Inventory Sum'!$O464,Table7[Product Type2],'POD Inventory Sum'!$AC$5)</f>
        <v>0</v>
      </c>
      <c r="AE464" s="1">
        <f>SUMIFS(Table7[Total Cost of
Goods Sold],Table7[Sale - Product Name],'POD Inventory Sum'!$O464,Table7[Product Type2],'POD Inventory Sum'!$AC$5)</f>
        <v>0</v>
      </c>
      <c r="AF464" s="7"/>
      <c r="AG464" s="1">
        <f>SUMIFS(Table17[Quantity2],Table17[Product Name],'POD Inventory Sum'!$O464,Table17[Product Type2],'POD Inventory Sum'!$AG$5)</f>
        <v>0</v>
      </c>
      <c r="AH464" t="str">
        <f t="shared" si="40"/>
        <v/>
      </c>
      <c r="AI464" s="1">
        <f>SUMIFS(Table17[Total out of Inventory],Table17[Product Name],'POD Inventory Sum'!$O464,Table17[Product Type2],'POD Inventory Sum'!$AG$5)</f>
        <v>0</v>
      </c>
      <c r="AJ464" s="7"/>
      <c r="AK464" s="1">
        <f>SUMIFS(Table7[Quantity
 Sold],Table7[Sale - Product Name],'POD Inventory Sum'!$O464,Table7[Product Type2],'POD Inventory Sum'!$AK$5)</f>
        <v>0</v>
      </c>
      <c r="AL464" t="str">
        <f t="shared" si="41"/>
        <v/>
      </c>
      <c r="AM464" s="1">
        <f>SUMIFS(Table7[Total 
Paid],Table7[Sale - Product Name],'POD Inventory Sum'!$O464,Table7[Product Type2],'POD Inventory Sum'!$AK$5)</f>
        <v>0</v>
      </c>
    </row>
    <row r="465" spans="16:39" x14ac:dyDescent="0.25">
      <c r="P465" s="7"/>
      <c r="Q465" s="30">
        <f>SUMIFS(Table1913[Quantity],Table1913[Product Name],'POD Inventory Sum'!$O465)</f>
        <v>0</v>
      </c>
      <c r="S465" s="1">
        <f>SUMIFS(Table1913[Total Cost],Table1913[Product Name],'POD Inventory Sum'!$O465)</f>
        <v>0</v>
      </c>
      <c r="T465" s="7"/>
      <c r="U465" s="1">
        <f>SUMIFS(Table1913[Quantity Purchased],Table1913[Product Name],'POD Inventory Sum'!$O465)</f>
        <v>0</v>
      </c>
      <c r="W465" s="1">
        <f>SUMIFS(Table1913[Total Purchase
Cost],Table1913[Product Name],'POD Inventory Sum'!$O465)</f>
        <v>0</v>
      </c>
      <c r="X465" s="7"/>
      <c r="Y465" s="61">
        <f t="shared" si="38"/>
        <v>0</v>
      </c>
      <c r="AA465" s="61">
        <f t="shared" si="39"/>
        <v>0</v>
      </c>
      <c r="AB465" s="7"/>
      <c r="AC465" s="1">
        <f>SUMIFS(Table7[Quantity of 
Product Sold],Table7[Sale - Product Name],'POD Inventory Sum'!$O465,Table7[Product Type2],'POD Inventory Sum'!$AC$5)</f>
        <v>0</v>
      </c>
      <c r="AE465" s="1">
        <f>SUMIFS(Table7[Total Cost of
Goods Sold],Table7[Sale - Product Name],'POD Inventory Sum'!$O465,Table7[Product Type2],'POD Inventory Sum'!$AC$5)</f>
        <v>0</v>
      </c>
      <c r="AF465" s="7"/>
      <c r="AG465" s="1">
        <f>SUMIFS(Table17[Quantity2],Table17[Product Name],'POD Inventory Sum'!$O465,Table17[Product Type2],'POD Inventory Sum'!$AG$5)</f>
        <v>0</v>
      </c>
      <c r="AH465" t="str">
        <f t="shared" si="40"/>
        <v/>
      </c>
      <c r="AI465" s="1">
        <f>SUMIFS(Table17[Total out of Inventory],Table17[Product Name],'POD Inventory Sum'!$O465,Table17[Product Type2],'POD Inventory Sum'!$AG$5)</f>
        <v>0</v>
      </c>
      <c r="AJ465" s="7"/>
      <c r="AK465" s="1">
        <f>SUMIFS(Table7[Quantity
 Sold],Table7[Sale - Product Name],'POD Inventory Sum'!$O465,Table7[Product Type2],'POD Inventory Sum'!$AK$5)</f>
        <v>0</v>
      </c>
      <c r="AL465" t="str">
        <f t="shared" si="41"/>
        <v/>
      </c>
      <c r="AM465" s="1">
        <f>SUMIFS(Table7[Total 
Paid],Table7[Sale - Product Name],'POD Inventory Sum'!$O465,Table7[Product Type2],'POD Inventory Sum'!$AK$5)</f>
        <v>0</v>
      </c>
    </row>
    <row r="466" spans="16:39" x14ac:dyDescent="0.25">
      <c r="P466" s="7"/>
      <c r="Q466" s="30">
        <f>SUMIFS(Table1913[Quantity],Table1913[Product Name],'POD Inventory Sum'!$O466)</f>
        <v>0</v>
      </c>
      <c r="S466" s="1">
        <f>SUMIFS(Table1913[Total Cost],Table1913[Product Name],'POD Inventory Sum'!$O466)</f>
        <v>0</v>
      </c>
      <c r="T466" s="7"/>
      <c r="U466" s="1">
        <f>SUMIFS(Table1913[Quantity Purchased],Table1913[Product Name],'POD Inventory Sum'!$O466)</f>
        <v>0</v>
      </c>
      <c r="W466" s="1">
        <f>SUMIFS(Table1913[Total Purchase
Cost],Table1913[Product Name],'POD Inventory Sum'!$O466)</f>
        <v>0</v>
      </c>
      <c r="X466" s="7"/>
      <c r="Y466" s="61">
        <f t="shared" si="38"/>
        <v>0</v>
      </c>
      <c r="AA466" s="61">
        <f t="shared" si="39"/>
        <v>0</v>
      </c>
      <c r="AB466" s="7"/>
      <c r="AC466" s="1">
        <f>SUMIFS(Table7[Quantity of 
Product Sold],Table7[Sale - Product Name],'POD Inventory Sum'!$O466,Table7[Product Type2],'POD Inventory Sum'!$AC$5)</f>
        <v>0</v>
      </c>
      <c r="AE466" s="1">
        <f>SUMIFS(Table7[Total Cost of
Goods Sold],Table7[Sale - Product Name],'POD Inventory Sum'!$O466,Table7[Product Type2],'POD Inventory Sum'!$AC$5)</f>
        <v>0</v>
      </c>
      <c r="AF466" s="7"/>
      <c r="AG466" s="1">
        <f>SUMIFS(Table17[Quantity2],Table17[Product Name],'POD Inventory Sum'!$O466,Table17[Product Type2],'POD Inventory Sum'!$AG$5)</f>
        <v>0</v>
      </c>
      <c r="AH466" t="str">
        <f t="shared" si="40"/>
        <v/>
      </c>
      <c r="AI466" s="1">
        <f>SUMIFS(Table17[Total out of Inventory],Table17[Product Name],'POD Inventory Sum'!$O466,Table17[Product Type2],'POD Inventory Sum'!$AG$5)</f>
        <v>0</v>
      </c>
      <c r="AJ466" s="7"/>
      <c r="AK466" s="1">
        <f>SUMIFS(Table7[Quantity
 Sold],Table7[Sale - Product Name],'POD Inventory Sum'!$O466,Table7[Product Type2],'POD Inventory Sum'!$AK$5)</f>
        <v>0</v>
      </c>
      <c r="AL466" t="str">
        <f t="shared" si="41"/>
        <v/>
      </c>
      <c r="AM466" s="1">
        <f>SUMIFS(Table7[Total 
Paid],Table7[Sale - Product Name],'POD Inventory Sum'!$O466,Table7[Product Type2],'POD Inventory Sum'!$AK$5)</f>
        <v>0</v>
      </c>
    </row>
    <row r="467" spans="16:39" x14ac:dyDescent="0.25">
      <c r="P467" s="7"/>
      <c r="Q467" s="30">
        <f>SUMIFS(Table1913[Quantity],Table1913[Product Name],'POD Inventory Sum'!$O467)</f>
        <v>0</v>
      </c>
      <c r="S467" s="1">
        <f>SUMIFS(Table1913[Total Cost],Table1913[Product Name],'POD Inventory Sum'!$O467)</f>
        <v>0</v>
      </c>
      <c r="T467" s="7"/>
      <c r="U467" s="1">
        <f>SUMIFS(Table1913[Quantity Purchased],Table1913[Product Name],'POD Inventory Sum'!$O467)</f>
        <v>0</v>
      </c>
      <c r="W467" s="1">
        <f>SUMIFS(Table1913[Total Purchase
Cost],Table1913[Product Name],'POD Inventory Sum'!$O467)</f>
        <v>0</v>
      </c>
      <c r="X467" s="7"/>
      <c r="Y467" s="61">
        <f t="shared" si="38"/>
        <v>0</v>
      </c>
      <c r="AA467" s="61">
        <f t="shared" si="39"/>
        <v>0</v>
      </c>
      <c r="AB467" s="7"/>
      <c r="AC467" s="1">
        <f>SUMIFS(Table7[Quantity of 
Product Sold],Table7[Sale - Product Name],'POD Inventory Sum'!$O467,Table7[Product Type2],'POD Inventory Sum'!$AC$5)</f>
        <v>0</v>
      </c>
      <c r="AE467" s="1">
        <f>SUMIFS(Table7[Total Cost of
Goods Sold],Table7[Sale - Product Name],'POD Inventory Sum'!$O467,Table7[Product Type2],'POD Inventory Sum'!$AC$5)</f>
        <v>0</v>
      </c>
      <c r="AF467" s="7"/>
      <c r="AG467" s="1">
        <f>SUMIFS(Table17[Quantity2],Table17[Product Name],'POD Inventory Sum'!$O467,Table17[Product Type2],'POD Inventory Sum'!$AG$5)</f>
        <v>0</v>
      </c>
      <c r="AH467" t="str">
        <f t="shared" si="40"/>
        <v/>
      </c>
      <c r="AI467" s="1">
        <f>SUMIFS(Table17[Total out of Inventory],Table17[Product Name],'POD Inventory Sum'!$O467,Table17[Product Type2],'POD Inventory Sum'!$AG$5)</f>
        <v>0</v>
      </c>
      <c r="AJ467" s="7"/>
      <c r="AK467" s="1">
        <f>SUMIFS(Table7[Quantity
 Sold],Table7[Sale - Product Name],'POD Inventory Sum'!$O467,Table7[Product Type2],'POD Inventory Sum'!$AK$5)</f>
        <v>0</v>
      </c>
      <c r="AL467" t="str">
        <f t="shared" si="41"/>
        <v/>
      </c>
      <c r="AM467" s="1">
        <f>SUMIFS(Table7[Total 
Paid],Table7[Sale - Product Name],'POD Inventory Sum'!$O467,Table7[Product Type2],'POD Inventory Sum'!$AK$5)</f>
        <v>0</v>
      </c>
    </row>
    <row r="468" spans="16:39" x14ac:dyDescent="0.25">
      <c r="P468" s="7"/>
      <c r="Q468" s="30">
        <f>SUMIFS(Table1913[Quantity],Table1913[Product Name],'POD Inventory Sum'!$O468)</f>
        <v>0</v>
      </c>
      <c r="S468" s="1">
        <f>SUMIFS(Table1913[Total Cost],Table1913[Product Name],'POD Inventory Sum'!$O468)</f>
        <v>0</v>
      </c>
      <c r="T468" s="7"/>
      <c r="U468" s="1">
        <f>SUMIFS(Table1913[Quantity Purchased],Table1913[Product Name],'POD Inventory Sum'!$O468)</f>
        <v>0</v>
      </c>
      <c r="W468" s="1">
        <f>SUMIFS(Table1913[Total Purchase
Cost],Table1913[Product Name],'POD Inventory Sum'!$O468)</f>
        <v>0</v>
      </c>
      <c r="X468" s="7"/>
      <c r="Y468" s="61">
        <f t="shared" si="38"/>
        <v>0</v>
      </c>
      <c r="AA468" s="61">
        <f t="shared" si="39"/>
        <v>0</v>
      </c>
      <c r="AB468" s="7"/>
      <c r="AC468" s="1">
        <f>SUMIFS(Table7[Quantity of 
Product Sold],Table7[Sale - Product Name],'POD Inventory Sum'!$O468,Table7[Product Type2],'POD Inventory Sum'!$AC$5)</f>
        <v>0</v>
      </c>
      <c r="AE468" s="1">
        <f>SUMIFS(Table7[Total Cost of
Goods Sold],Table7[Sale - Product Name],'POD Inventory Sum'!$O468,Table7[Product Type2],'POD Inventory Sum'!$AC$5)</f>
        <v>0</v>
      </c>
      <c r="AF468" s="7"/>
      <c r="AG468" s="1">
        <f>SUMIFS(Table17[Quantity2],Table17[Product Name],'POD Inventory Sum'!$O468,Table17[Product Type2],'POD Inventory Sum'!$AG$5)</f>
        <v>0</v>
      </c>
      <c r="AH468" t="str">
        <f t="shared" si="40"/>
        <v/>
      </c>
      <c r="AI468" s="1">
        <f>SUMIFS(Table17[Total out of Inventory],Table17[Product Name],'POD Inventory Sum'!$O468,Table17[Product Type2],'POD Inventory Sum'!$AG$5)</f>
        <v>0</v>
      </c>
      <c r="AJ468" s="7"/>
      <c r="AK468" s="1">
        <f>SUMIFS(Table7[Quantity
 Sold],Table7[Sale - Product Name],'POD Inventory Sum'!$O468,Table7[Product Type2],'POD Inventory Sum'!$AK$5)</f>
        <v>0</v>
      </c>
      <c r="AL468" t="str">
        <f t="shared" si="41"/>
        <v/>
      </c>
      <c r="AM468" s="1">
        <f>SUMIFS(Table7[Total 
Paid],Table7[Sale - Product Name],'POD Inventory Sum'!$O468,Table7[Product Type2],'POD Inventory Sum'!$AK$5)</f>
        <v>0</v>
      </c>
    </row>
    <row r="469" spans="16:39" x14ac:dyDescent="0.25">
      <c r="P469" s="7"/>
      <c r="Q469" s="30">
        <f>SUMIFS(Table1913[Quantity],Table1913[Product Name],'POD Inventory Sum'!$O469)</f>
        <v>0</v>
      </c>
      <c r="S469" s="1">
        <f>SUMIFS(Table1913[Total Cost],Table1913[Product Name],'POD Inventory Sum'!$O469)</f>
        <v>0</v>
      </c>
      <c r="T469" s="7"/>
      <c r="U469" s="1">
        <f>SUMIFS(Table1913[Quantity Purchased],Table1913[Product Name],'POD Inventory Sum'!$O469)</f>
        <v>0</v>
      </c>
      <c r="W469" s="1">
        <f>SUMIFS(Table1913[Total Purchase
Cost],Table1913[Product Name],'POD Inventory Sum'!$O469)</f>
        <v>0</v>
      </c>
      <c r="X469" s="7"/>
      <c r="Y469" s="61">
        <f t="shared" si="38"/>
        <v>0</v>
      </c>
      <c r="AA469" s="61">
        <f t="shared" si="39"/>
        <v>0</v>
      </c>
      <c r="AB469" s="7"/>
      <c r="AC469" s="1">
        <f>SUMIFS(Table7[Quantity of 
Product Sold],Table7[Sale - Product Name],'POD Inventory Sum'!$O469,Table7[Product Type2],'POD Inventory Sum'!$AC$5)</f>
        <v>0</v>
      </c>
      <c r="AE469" s="1">
        <f>SUMIFS(Table7[Total Cost of
Goods Sold],Table7[Sale - Product Name],'POD Inventory Sum'!$O469,Table7[Product Type2],'POD Inventory Sum'!$AC$5)</f>
        <v>0</v>
      </c>
      <c r="AF469" s="7"/>
      <c r="AG469" s="1">
        <f>SUMIFS(Table17[Quantity2],Table17[Product Name],'POD Inventory Sum'!$O469,Table17[Product Type2],'POD Inventory Sum'!$AG$5)</f>
        <v>0</v>
      </c>
      <c r="AH469" t="str">
        <f t="shared" si="40"/>
        <v/>
      </c>
      <c r="AI469" s="1">
        <f>SUMIFS(Table17[Total out of Inventory],Table17[Product Name],'POD Inventory Sum'!$O469,Table17[Product Type2],'POD Inventory Sum'!$AG$5)</f>
        <v>0</v>
      </c>
      <c r="AJ469" s="7"/>
      <c r="AK469" s="1">
        <f>SUMIFS(Table7[Quantity
 Sold],Table7[Sale - Product Name],'POD Inventory Sum'!$O469,Table7[Product Type2],'POD Inventory Sum'!$AK$5)</f>
        <v>0</v>
      </c>
      <c r="AL469" t="str">
        <f t="shared" si="41"/>
        <v/>
      </c>
      <c r="AM469" s="1">
        <f>SUMIFS(Table7[Total 
Paid],Table7[Sale - Product Name],'POD Inventory Sum'!$O469,Table7[Product Type2],'POD Inventory Sum'!$AK$5)</f>
        <v>0</v>
      </c>
    </row>
    <row r="470" spans="16:39" x14ac:dyDescent="0.25">
      <c r="P470" s="7"/>
      <c r="Q470" s="30">
        <f>SUMIFS(Table1913[Quantity],Table1913[Product Name],'POD Inventory Sum'!$O470)</f>
        <v>0</v>
      </c>
      <c r="S470" s="1">
        <f>SUMIFS(Table1913[Total Cost],Table1913[Product Name],'POD Inventory Sum'!$O470)</f>
        <v>0</v>
      </c>
      <c r="T470" s="7"/>
      <c r="U470" s="1">
        <f>SUMIFS(Table1913[Quantity Purchased],Table1913[Product Name],'POD Inventory Sum'!$O470)</f>
        <v>0</v>
      </c>
      <c r="W470" s="1">
        <f>SUMIFS(Table1913[Total Purchase
Cost],Table1913[Product Name],'POD Inventory Sum'!$O470)</f>
        <v>0</v>
      </c>
      <c r="X470" s="7"/>
      <c r="Y470" s="61">
        <f t="shared" si="38"/>
        <v>0</v>
      </c>
      <c r="AA470" s="61">
        <f t="shared" si="39"/>
        <v>0</v>
      </c>
      <c r="AB470" s="7"/>
      <c r="AC470" s="1">
        <f>SUMIFS(Table7[Quantity of 
Product Sold],Table7[Sale - Product Name],'POD Inventory Sum'!$O470,Table7[Product Type2],'POD Inventory Sum'!$AC$5)</f>
        <v>0</v>
      </c>
      <c r="AE470" s="1">
        <f>SUMIFS(Table7[Total Cost of
Goods Sold],Table7[Sale - Product Name],'POD Inventory Sum'!$O470,Table7[Product Type2],'POD Inventory Sum'!$AC$5)</f>
        <v>0</v>
      </c>
      <c r="AF470" s="7"/>
      <c r="AG470" s="1">
        <f>SUMIFS(Table17[Quantity2],Table17[Product Name],'POD Inventory Sum'!$O470,Table17[Product Type2],'POD Inventory Sum'!$AG$5)</f>
        <v>0</v>
      </c>
      <c r="AH470" t="str">
        <f t="shared" si="40"/>
        <v/>
      </c>
      <c r="AI470" s="1">
        <f>SUMIFS(Table17[Total out of Inventory],Table17[Product Name],'POD Inventory Sum'!$O470,Table17[Product Type2],'POD Inventory Sum'!$AG$5)</f>
        <v>0</v>
      </c>
      <c r="AJ470" s="7"/>
      <c r="AK470" s="1">
        <f>SUMIFS(Table7[Quantity
 Sold],Table7[Sale - Product Name],'POD Inventory Sum'!$O470,Table7[Product Type2],'POD Inventory Sum'!$AK$5)</f>
        <v>0</v>
      </c>
      <c r="AL470" t="str">
        <f t="shared" si="41"/>
        <v/>
      </c>
      <c r="AM470" s="1">
        <f>SUMIFS(Table7[Total 
Paid],Table7[Sale - Product Name],'POD Inventory Sum'!$O470,Table7[Product Type2],'POD Inventory Sum'!$AK$5)</f>
        <v>0</v>
      </c>
    </row>
    <row r="471" spans="16:39" x14ac:dyDescent="0.25">
      <c r="P471" s="7"/>
      <c r="Q471" s="30">
        <f>SUMIFS(Table1913[Quantity],Table1913[Product Name],'POD Inventory Sum'!$O471)</f>
        <v>0</v>
      </c>
      <c r="S471" s="1">
        <f>SUMIFS(Table1913[Total Cost],Table1913[Product Name],'POD Inventory Sum'!$O471)</f>
        <v>0</v>
      </c>
      <c r="T471" s="7"/>
      <c r="U471" s="1">
        <f>SUMIFS(Table1913[Quantity Purchased],Table1913[Product Name],'POD Inventory Sum'!$O471)</f>
        <v>0</v>
      </c>
      <c r="W471" s="1">
        <f>SUMIFS(Table1913[Total Purchase
Cost],Table1913[Product Name],'POD Inventory Sum'!$O471)</f>
        <v>0</v>
      </c>
      <c r="X471" s="7"/>
      <c r="Y471" s="61">
        <f t="shared" si="38"/>
        <v>0</v>
      </c>
      <c r="AA471" s="61">
        <f t="shared" si="39"/>
        <v>0</v>
      </c>
      <c r="AB471" s="7"/>
      <c r="AC471" s="1">
        <f>SUMIFS(Table7[Quantity of 
Product Sold],Table7[Sale - Product Name],'POD Inventory Sum'!$O471,Table7[Product Type2],'POD Inventory Sum'!$AC$5)</f>
        <v>0</v>
      </c>
      <c r="AE471" s="1">
        <f>SUMIFS(Table7[Total Cost of
Goods Sold],Table7[Sale - Product Name],'POD Inventory Sum'!$O471,Table7[Product Type2],'POD Inventory Sum'!$AC$5)</f>
        <v>0</v>
      </c>
      <c r="AF471" s="7"/>
      <c r="AG471" s="1">
        <f>SUMIFS(Table17[Quantity2],Table17[Product Name],'POD Inventory Sum'!$O471,Table17[Product Type2],'POD Inventory Sum'!$AG$5)</f>
        <v>0</v>
      </c>
      <c r="AH471" t="str">
        <f t="shared" si="40"/>
        <v/>
      </c>
      <c r="AI471" s="1">
        <f>SUMIFS(Table17[Total out of Inventory],Table17[Product Name],'POD Inventory Sum'!$O471,Table17[Product Type2],'POD Inventory Sum'!$AG$5)</f>
        <v>0</v>
      </c>
      <c r="AJ471" s="7"/>
      <c r="AK471" s="1">
        <f>SUMIFS(Table7[Quantity
 Sold],Table7[Sale - Product Name],'POD Inventory Sum'!$O471,Table7[Product Type2],'POD Inventory Sum'!$AK$5)</f>
        <v>0</v>
      </c>
      <c r="AL471" t="str">
        <f t="shared" si="41"/>
        <v/>
      </c>
      <c r="AM471" s="1">
        <f>SUMIFS(Table7[Total 
Paid],Table7[Sale - Product Name],'POD Inventory Sum'!$O471,Table7[Product Type2],'POD Inventory Sum'!$AK$5)</f>
        <v>0</v>
      </c>
    </row>
    <row r="472" spans="16:39" x14ac:dyDescent="0.25">
      <c r="P472" s="7"/>
      <c r="Q472" s="30">
        <f>SUMIFS(Table1913[Quantity],Table1913[Product Name],'POD Inventory Sum'!$O472)</f>
        <v>0</v>
      </c>
      <c r="S472" s="1">
        <f>SUMIFS(Table1913[Total Cost],Table1913[Product Name],'POD Inventory Sum'!$O472)</f>
        <v>0</v>
      </c>
      <c r="T472" s="7"/>
      <c r="U472" s="1">
        <f>SUMIFS(Table1913[Quantity Purchased],Table1913[Product Name],'POD Inventory Sum'!$O472)</f>
        <v>0</v>
      </c>
      <c r="W472" s="1">
        <f>SUMIFS(Table1913[Total Purchase
Cost],Table1913[Product Name],'POD Inventory Sum'!$O472)</f>
        <v>0</v>
      </c>
      <c r="X472" s="7"/>
      <c r="Y472" s="61">
        <f t="shared" si="38"/>
        <v>0</v>
      </c>
      <c r="AA472" s="61">
        <f t="shared" si="39"/>
        <v>0</v>
      </c>
      <c r="AB472" s="7"/>
      <c r="AC472" s="1">
        <f>SUMIFS(Table7[Quantity of 
Product Sold],Table7[Sale - Product Name],'POD Inventory Sum'!$O472,Table7[Product Type2],'POD Inventory Sum'!$AC$5)</f>
        <v>0</v>
      </c>
      <c r="AE472" s="1">
        <f>SUMIFS(Table7[Total Cost of
Goods Sold],Table7[Sale - Product Name],'POD Inventory Sum'!$O472,Table7[Product Type2],'POD Inventory Sum'!$AC$5)</f>
        <v>0</v>
      </c>
      <c r="AF472" s="7"/>
      <c r="AG472" s="1">
        <f>SUMIFS(Table17[Quantity2],Table17[Product Name],'POD Inventory Sum'!$O472,Table17[Product Type2],'POD Inventory Sum'!$AG$5)</f>
        <v>0</v>
      </c>
      <c r="AH472" t="str">
        <f t="shared" si="40"/>
        <v/>
      </c>
      <c r="AI472" s="1">
        <f>SUMIFS(Table17[Total out of Inventory],Table17[Product Name],'POD Inventory Sum'!$O472,Table17[Product Type2],'POD Inventory Sum'!$AG$5)</f>
        <v>0</v>
      </c>
      <c r="AJ472" s="7"/>
      <c r="AK472" s="1">
        <f>SUMIFS(Table7[Quantity
 Sold],Table7[Sale - Product Name],'POD Inventory Sum'!$O472,Table7[Product Type2],'POD Inventory Sum'!$AK$5)</f>
        <v>0</v>
      </c>
      <c r="AL472" t="str">
        <f t="shared" si="41"/>
        <v/>
      </c>
      <c r="AM472" s="1">
        <f>SUMIFS(Table7[Total 
Paid],Table7[Sale - Product Name],'POD Inventory Sum'!$O472,Table7[Product Type2],'POD Inventory Sum'!$AK$5)</f>
        <v>0</v>
      </c>
    </row>
    <row r="473" spans="16:39" x14ac:dyDescent="0.25">
      <c r="P473" s="7"/>
      <c r="Q473" s="30">
        <f>SUMIFS(Table1913[Quantity],Table1913[Product Name],'POD Inventory Sum'!$O473)</f>
        <v>0</v>
      </c>
      <c r="S473" s="1">
        <f>SUMIFS(Table1913[Total Cost],Table1913[Product Name],'POD Inventory Sum'!$O473)</f>
        <v>0</v>
      </c>
      <c r="T473" s="7"/>
      <c r="U473" s="1">
        <f>SUMIFS(Table1913[Quantity Purchased],Table1913[Product Name],'POD Inventory Sum'!$O473)</f>
        <v>0</v>
      </c>
      <c r="W473" s="1">
        <f>SUMIFS(Table1913[Total Purchase
Cost],Table1913[Product Name],'POD Inventory Sum'!$O473)</f>
        <v>0</v>
      </c>
      <c r="X473" s="7"/>
      <c r="Y473" s="61">
        <f t="shared" si="38"/>
        <v>0</v>
      </c>
      <c r="AA473" s="61">
        <f t="shared" si="39"/>
        <v>0</v>
      </c>
      <c r="AB473" s="7"/>
      <c r="AC473" s="1">
        <f>SUMIFS(Table7[Quantity of 
Product Sold],Table7[Sale - Product Name],'POD Inventory Sum'!$O473,Table7[Product Type2],'POD Inventory Sum'!$AC$5)</f>
        <v>0</v>
      </c>
      <c r="AE473" s="1">
        <f>SUMIFS(Table7[Total Cost of
Goods Sold],Table7[Sale - Product Name],'POD Inventory Sum'!$O473,Table7[Product Type2],'POD Inventory Sum'!$AC$5)</f>
        <v>0</v>
      </c>
      <c r="AF473" s="7"/>
      <c r="AG473" s="1">
        <f>SUMIFS(Table17[Quantity2],Table17[Product Name],'POD Inventory Sum'!$O473,Table17[Product Type2],'POD Inventory Sum'!$AG$5)</f>
        <v>0</v>
      </c>
      <c r="AH473" t="str">
        <f t="shared" si="40"/>
        <v/>
      </c>
      <c r="AI473" s="1">
        <f>SUMIFS(Table17[Total out of Inventory],Table17[Product Name],'POD Inventory Sum'!$O473,Table17[Product Type2],'POD Inventory Sum'!$AG$5)</f>
        <v>0</v>
      </c>
      <c r="AJ473" s="7"/>
      <c r="AK473" s="1">
        <f>SUMIFS(Table7[Quantity
 Sold],Table7[Sale - Product Name],'POD Inventory Sum'!$O473,Table7[Product Type2],'POD Inventory Sum'!$AK$5)</f>
        <v>0</v>
      </c>
      <c r="AL473" t="str">
        <f t="shared" si="41"/>
        <v/>
      </c>
      <c r="AM473" s="1">
        <f>SUMIFS(Table7[Total 
Paid],Table7[Sale - Product Name],'POD Inventory Sum'!$O473,Table7[Product Type2],'POD Inventory Sum'!$AK$5)</f>
        <v>0</v>
      </c>
    </row>
    <row r="474" spans="16:39" x14ac:dyDescent="0.25">
      <c r="P474" s="7"/>
      <c r="Q474" s="30">
        <f>SUMIFS(Table1913[Quantity],Table1913[Product Name],'POD Inventory Sum'!$O474)</f>
        <v>0</v>
      </c>
      <c r="S474" s="1">
        <f>SUMIFS(Table1913[Total Cost],Table1913[Product Name],'POD Inventory Sum'!$O474)</f>
        <v>0</v>
      </c>
      <c r="T474" s="7"/>
      <c r="U474" s="1">
        <f>SUMIFS(Table1913[Quantity Purchased],Table1913[Product Name],'POD Inventory Sum'!$O474)</f>
        <v>0</v>
      </c>
      <c r="W474" s="1">
        <f>SUMIFS(Table1913[Total Purchase
Cost],Table1913[Product Name],'POD Inventory Sum'!$O474)</f>
        <v>0</v>
      </c>
      <c r="X474" s="7"/>
      <c r="Y474" s="61">
        <f t="shared" si="38"/>
        <v>0</v>
      </c>
      <c r="AA474" s="61">
        <f t="shared" si="39"/>
        <v>0</v>
      </c>
      <c r="AB474" s="7"/>
      <c r="AC474" s="1">
        <f>SUMIFS(Table7[Quantity of 
Product Sold],Table7[Sale - Product Name],'POD Inventory Sum'!$O474,Table7[Product Type2],'POD Inventory Sum'!$AC$5)</f>
        <v>0</v>
      </c>
      <c r="AE474" s="1">
        <f>SUMIFS(Table7[Total Cost of
Goods Sold],Table7[Sale - Product Name],'POD Inventory Sum'!$O474,Table7[Product Type2],'POD Inventory Sum'!$AC$5)</f>
        <v>0</v>
      </c>
      <c r="AF474" s="7"/>
      <c r="AG474" s="1">
        <f>SUMIFS(Table17[Quantity2],Table17[Product Name],'POD Inventory Sum'!$O474,Table17[Product Type2],'POD Inventory Sum'!$AG$5)</f>
        <v>0</v>
      </c>
      <c r="AH474" t="str">
        <f t="shared" si="40"/>
        <v/>
      </c>
      <c r="AI474" s="1">
        <f>SUMIFS(Table17[Total out of Inventory],Table17[Product Name],'POD Inventory Sum'!$O474,Table17[Product Type2],'POD Inventory Sum'!$AG$5)</f>
        <v>0</v>
      </c>
      <c r="AJ474" s="7"/>
      <c r="AK474" s="1">
        <f>SUMIFS(Table7[Quantity
 Sold],Table7[Sale - Product Name],'POD Inventory Sum'!$O474,Table7[Product Type2],'POD Inventory Sum'!$AK$5)</f>
        <v>0</v>
      </c>
      <c r="AL474" t="str">
        <f t="shared" si="41"/>
        <v/>
      </c>
      <c r="AM474" s="1">
        <f>SUMIFS(Table7[Total 
Paid],Table7[Sale - Product Name],'POD Inventory Sum'!$O474,Table7[Product Type2],'POD Inventory Sum'!$AK$5)</f>
        <v>0</v>
      </c>
    </row>
    <row r="475" spans="16:39" x14ac:dyDescent="0.25">
      <c r="P475" s="7"/>
      <c r="Q475" s="30">
        <f>SUMIFS(Table1913[Quantity],Table1913[Product Name],'POD Inventory Sum'!$O475)</f>
        <v>0</v>
      </c>
      <c r="S475" s="1">
        <f>SUMIFS(Table1913[Total Cost],Table1913[Product Name],'POD Inventory Sum'!$O475)</f>
        <v>0</v>
      </c>
      <c r="T475" s="7"/>
      <c r="U475" s="1">
        <f>SUMIFS(Table1913[Quantity Purchased],Table1913[Product Name],'POD Inventory Sum'!$O475)</f>
        <v>0</v>
      </c>
      <c r="W475" s="1">
        <f>SUMIFS(Table1913[Total Purchase
Cost],Table1913[Product Name],'POD Inventory Sum'!$O475)</f>
        <v>0</v>
      </c>
      <c r="X475" s="7"/>
      <c r="Y475" s="61">
        <f t="shared" si="38"/>
        <v>0</v>
      </c>
      <c r="AA475" s="61">
        <f t="shared" si="39"/>
        <v>0</v>
      </c>
      <c r="AB475" s="7"/>
      <c r="AC475" s="1">
        <f>SUMIFS(Table7[Quantity of 
Product Sold],Table7[Sale - Product Name],'POD Inventory Sum'!$O475,Table7[Product Type2],'POD Inventory Sum'!$AC$5)</f>
        <v>0</v>
      </c>
      <c r="AE475" s="1">
        <f>SUMIFS(Table7[Total Cost of
Goods Sold],Table7[Sale - Product Name],'POD Inventory Sum'!$O475,Table7[Product Type2],'POD Inventory Sum'!$AC$5)</f>
        <v>0</v>
      </c>
      <c r="AF475" s="7"/>
      <c r="AG475" s="1">
        <f>SUMIFS(Table17[Quantity2],Table17[Product Name],'POD Inventory Sum'!$O475,Table17[Product Type2],'POD Inventory Sum'!$AG$5)</f>
        <v>0</v>
      </c>
      <c r="AH475" t="str">
        <f t="shared" si="40"/>
        <v/>
      </c>
      <c r="AI475" s="1">
        <f>SUMIFS(Table17[Total out of Inventory],Table17[Product Name],'POD Inventory Sum'!$O475,Table17[Product Type2],'POD Inventory Sum'!$AG$5)</f>
        <v>0</v>
      </c>
      <c r="AJ475" s="7"/>
      <c r="AK475" s="1">
        <f>SUMIFS(Table7[Quantity
 Sold],Table7[Sale - Product Name],'POD Inventory Sum'!$O475,Table7[Product Type2],'POD Inventory Sum'!$AK$5)</f>
        <v>0</v>
      </c>
      <c r="AL475" t="str">
        <f t="shared" si="41"/>
        <v/>
      </c>
      <c r="AM475" s="1">
        <f>SUMIFS(Table7[Total 
Paid],Table7[Sale - Product Name],'POD Inventory Sum'!$O475,Table7[Product Type2],'POD Inventory Sum'!$AK$5)</f>
        <v>0</v>
      </c>
    </row>
    <row r="476" spans="16:39" x14ac:dyDescent="0.25">
      <c r="P476" s="7"/>
      <c r="Q476" s="30">
        <f>SUMIFS(Table1913[Quantity],Table1913[Product Name],'POD Inventory Sum'!$O476)</f>
        <v>0</v>
      </c>
      <c r="S476" s="1">
        <f>SUMIFS(Table1913[Total Cost],Table1913[Product Name],'POD Inventory Sum'!$O476)</f>
        <v>0</v>
      </c>
      <c r="T476" s="7"/>
      <c r="U476" s="1">
        <f>SUMIFS(Table1913[Quantity Purchased],Table1913[Product Name],'POD Inventory Sum'!$O476)</f>
        <v>0</v>
      </c>
      <c r="W476" s="1">
        <f>SUMIFS(Table1913[Total Purchase
Cost],Table1913[Product Name],'POD Inventory Sum'!$O476)</f>
        <v>0</v>
      </c>
      <c r="X476" s="7"/>
      <c r="Y476" s="61">
        <f t="shared" si="38"/>
        <v>0</v>
      </c>
      <c r="AA476" s="61">
        <f t="shared" si="39"/>
        <v>0</v>
      </c>
      <c r="AB476" s="7"/>
      <c r="AC476" s="1">
        <f>SUMIFS(Table7[Quantity of 
Product Sold],Table7[Sale - Product Name],'POD Inventory Sum'!$O476,Table7[Product Type2],'POD Inventory Sum'!$AC$5)</f>
        <v>0</v>
      </c>
      <c r="AE476" s="1">
        <f>SUMIFS(Table7[Total Cost of
Goods Sold],Table7[Sale - Product Name],'POD Inventory Sum'!$O476,Table7[Product Type2],'POD Inventory Sum'!$AC$5)</f>
        <v>0</v>
      </c>
      <c r="AF476" s="7"/>
      <c r="AG476" s="1">
        <f>SUMIFS(Table17[Quantity2],Table17[Product Name],'POD Inventory Sum'!$O476,Table17[Product Type2],'POD Inventory Sum'!$AG$5)</f>
        <v>0</v>
      </c>
      <c r="AH476" t="str">
        <f t="shared" si="40"/>
        <v/>
      </c>
      <c r="AI476" s="1">
        <f>SUMIFS(Table17[Total out of Inventory],Table17[Product Name],'POD Inventory Sum'!$O476,Table17[Product Type2],'POD Inventory Sum'!$AG$5)</f>
        <v>0</v>
      </c>
      <c r="AJ476" s="7"/>
      <c r="AK476" s="1">
        <f>SUMIFS(Table7[Quantity
 Sold],Table7[Sale - Product Name],'POD Inventory Sum'!$O476,Table7[Product Type2],'POD Inventory Sum'!$AK$5)</f>
        <v>0</v>
      </c>
      <c r="AL476" t="str">
        <f t="shared" si="41"/>
        <v/>
      </c>
      <c r="AM476" s="1">
        <f>SUMIFS(Table7[Total 
Paid],Table7[Sale - Product Name],'POD Inventory Sum'!$O476,Table7[Product Type2],'POD Inventory Sum'!$AK$5)</f>
        <v>0</v>
      </c>
    </row>
    <row r="477" spans="16:39" x14ac:dyDescent="0.25">
      <c r="P477" s="7"/>
      <c r="Q477" s="30">
        <f>SUMIFS(Table1913[Quantity],Table1913[Product Name],'POD Inventory Sum'!$O477)</f>
        <v>0</v>
      </c>
      <c r="S477" s="1">
        <f>SUMIFS(Table1913[Total Cost],Table1913[Product Name],'POD Inventory Sum'!$O477)</f>
        <v>0</v>
      </c>
      <c r="T477" s="7"/>
      <c r="U477" s="1">
        <f>SUMIFS(Table1913[Quantity Purchased],Table1913[Product Name],'POD Inventory Sum'!$O477)</f>
        <v>0</v>
      </c>
      <c r="W477" s="1">
        <f>SUMIFS(Table1913[Total Purchase
Cost],Table1913[Product Name],'POD Inventory Sum'!$O477)</f>
        <v>0</v>
      </c>
      <c r="X477" s="7"/>
      <c r="Y477" s="61">
        <f t="shared" si="38"/>
        <v>0</v>
      </c>
      <c r="AA477" s="61">
        <f t="shared" si="39"/>
        <v>0</v>
      </c>
      <c r="AB477" s="7"/>
      <c r="AC477" s="1">
        <f>SUMIFS(Table7[Quantity of 
Product Sold],Table7[Sale - Product Name],'POD Inventory Sum'!$O477,Table7[Product Type2],'POD Inventory Sum'!$AC$5)</f>
        <v>0</v>
      </c>
      <c r="AE477" s="1">
        <f>SUMIFS(Table7[Total Cost of
Goods Sold],Table7[Sale - Product Name],'POD Inventory Sum'!$O477,Table7[Product Type2],'POD Inventory Sum'!$AC$5)</f>
        <v>0</v>
      </c>
      <c r="AF477" s="7"/>
      <c r="AG477" s="1">
        <f>SUMIFS(Table17[Quantity2],Table17[Product Name],'POD Inventory Sum'!$O477,Table17[Product Type2],'POD Inventory Sum'!$AG$5)</f>
        <v>0</v>
      </c>
      <c r="AH477" t="str">
        <f t="shared" si="40"/>
        <v/>
      </c>
      <c r="AI477" s="1">
        <f>SUMIFS(Table17[Total out of Inventory],Table17[Product Name],'POD Inventory Sum'!$O477,Table17[Product Type2],'POD Inventory Sum'!$AG$5)</f>
        <v>0</v>
      </c>
      <c r="AJ477" s="7"/>
      <c r="AK477" s="1">
        <f>SUMIFS(Table7[Quantity
 Sold],Table7[Sale - Product Name],'POD Inventory Sum'!$O477,Table7[Product Type2],'POD Inventory Sum'!$AK$5)</f>
        <v>0</v>
      </c>
      <c r="AL477" t="str">
        <f t="shared" si="41"/>
        <v/>
      </c>
      <c r="AM477" s="1">
        <f>SUMIFS(Table7[Total 
Paid],Table7[Sale - Product Name],'POD Inventory Sum'!$O477,Table7[Product Type2],'POD Inventory Sum'!$AK$5)</f>
        <v>0</v>
      </c>
    </row>
    <row r="478" spans="16:39" x14ac:dyDescent="0.25">
      <c r="P478" s="7"/>
      <c r="Q478" s="30">
        <f>SUMIFS(Table1913[Quantity],Table1913[Product Name],'POD Inventory Sum'!$O478)</f>
        <v>0</v>
      </c>
      <c r="S478" s="1">
        <f>SUMIFS(Table1913[Total Cost],Table1913[Product Name],'POD Inventory Sum'!$O478)</f>
        <v>0</v>
      </c>
      <c r="T478" s="7"/>
      <c r="U478" s="1">
        <f>SUMIFS(Table1913[Quantity Purchased],Table1913[Product Name],'POD Inventory Sum'!$O478)</f>
        <v>0</v>
      </c>
      <c r="W478" s="1">
        <f>SUMIFS(Table1913[Total Purchase
Cost],Table1913[Product Name],'POD Inventory Sum'!$O478)</f>
        <v>0</v>
      </c>
      <c r="X478" s="7"/>
      <c r="Y478" s="61">
        <f t="shared" si="38"/>
        <v>0</v>
      </c>
      <c r="AA478" s="61">
        <f t="shared" si="39"/>
        <v>0</v>
      </c>
      <c r="AB478" s="7"/>
      <c r="AC478" s="1">
        <f>SUMIFS(Table7[Quantity of 
Product Sold],Table7[Sale - Product Name],'POD Inventory Sum'!$O478,Table7[Product Type2],'POD Inventory Sum'!$AC$5)</f>
        <v>0</v>
      </c>
      <c r="AE478" s="1">
        <f>SUMIFS(Table7[Total Cost of
Goods Sold],Table7[Sale - Product Name],'POD Inventory Sum'!$O478,Table7[Product Type2],'POD Inventory Sum'!$AC$5)</f>
        <v>0</v>
      </c>
      <c r="AF478" s="7"/>
      <c r="AG478" s="1">
        <f>SUMIFS(Table17[Quantity2],Table17[Product Name],'POD Inventory Sum'!$O478,Table17[Product Type2],'POD Inventory Sum'!$AG$5)</f>
        <v>0</v>
      </c>
      <c r="AH478" t="str">
        <f t="shared" si="40"/>
        <v/>
      </c>
      <c r="AI478" s="1">
        <f>SUMIFS(Table17[Total out of Inventory],Table17[Product Name],'POD Inventory Sum'!$O478,Table17[Product Type2],'POD Inventory Sum'!$AG$5)</f>
        <v>0</v>
      </c>
      <c r="AJ478" s="7"/>
      <c r="AK478" s="1">
        <f>SUMIFS(Table7[Quantity
 Sold],Table7[Sale - Product Name],'POD Inventory Sum'!$O478,Table7[Product Type2],'POD Inventory Sum'!$AK$5)</f>
        <v>0</v>
      </c>
      <c r="AL478" t="str">
        <f t="shared" si="41"/>
        <v/>
      </c>
      <c r="AM478" s="1">
        <f>SUMIFS(Table7[Total 
Paid],Table7[Sale - Product Name],'POD Inventory Sum'!$O478,Table7[Product Type2],'POD Inventory Sum'!$AK$5)</f>
        <v>0</v>
      </c>
    </row>
    <row r="479" spans="16:39" x14ac:dyDescent="0.25">
      <c r="P479" s="7"/>
      <c r="Q479" s="30">
        <f>SUMIFS(Table1913[Quantity],Table1913[Product Name],'POD Inventory Sum'!$O479)</f>
        <v>0</v>
      </c>
      <c r="S479" s="1">
        <f>SUMIFS(Table1913[Total Cost],Table1913[Product Name],'POD Inventory Sum'!$O479)</f>
        <v>0</v>
      </c>
      <c r="T479" s="7"/>
      <c r="U479" s="1">
        <f>SUMIFS(Table1913[Quantity Purchased],Table1913[Product Name],'POD Inventory Sum'!$O479)</f>
        <v>0</v>
      </c>
      <c r="W479" s="1">
        <f>SUMIFS(Table1913[Total Purchase
Cost],Table1913[Product Name],'POD Inventory Sum'!$O479)</f>
        <v>0</v>
      </c>
      <c r="X479" s="7"/>
      <c r="Y479" s="61">
        <f t="shared" si="38"/>
        <v>0</v>
      </c>
      <c r="AA479" s="61">
        <f t="shared" si="39"/>
        <v>0</v>
      </c>
      <c r="AB479" s="7"/>
      <c r="AC479" s="1">
        <f>SUMIFS(Table7[Quantity of 
Product Sold],Table7[Sale - Product Name],'POD Inventory Sum'!$O479,Table7[Product Type2],'POD Inventory Sum'!$AC$5)</f>
        <v>0</v>
      </c>
      <c r="AE479" s="1">
        <f>SUMIFS(Table7[Total Cost of
Goods Sold],Table7[Sale - Product Name],'POD Inventory Sum'!$O479,Table7[Product Type2],'POD Inventory Sum'!$AC$5)</f>
        <v>0</v>
      </c>
      <c r="AF479" s="7"/>
      <c r="AG479" s="1">
        <f>SUMIFS(Table17[Quantity2],Table17[Product Name],'POD Inventory Sum'!$O479,Table17[Product Type2],'POD Inventory Sum'!$AG$5)</f>
        <v>0</v>
      </c>
      <c r="AH479" t="str">
        <f t="shared" si="40"/>
        <v/>
      </c>
      <c r="AI479" s="1">
        <f>SUMIFS(Table17[Total out of Inventory],Table17[Product Name],'POD Inventory Sum'!$O479,Table17[Product Type2],'POD Inventory Sum'!$AG$5)</f>
        <v>0</v>
      </c>
      <c r="AJ479" s="7"/>
      <c r="AK479" s="1">
        <f>SUMIFS(Table7[Quantity
 Sold],Table7[Sale - Product Name],'POD Inventory Sum'!$O479,Table7[Product Type2],'POD Inventory Sum'!$AK$5)</f>
        <v>0</v>
      </c>
      <c r="AL479" t="str">
        <f t="shared" si="41"/>
        <v/>
      </c>
      <c r="AM479" s="1">
        <f>SUMIFS(Table7[Total 
Paid],Table7[Sale - Product Name],'POD Inventory Sum'!$O479,Table7[Product Type2],'POD Inventory Sum'!$AK$5)</f>
        <v>0</v>
      </c>
    </row>
    <row r="480" spans="16:39" x14ac:dyDescent="0.25">
      <c r="P480" s="7"/>
      <c r="Q480" s="30">
        <f>SUMIFS(Table1913[Quantity],Table1913[Product Name],'POD Inventory Sum'!$O480)</f>
        <v>0</v>
      </c>
      <c r="S480" s="1">
        <f>SUMIFS(Table1913[Total Cost],Table1913[Product Name],'POD Inventory Sum'!$O480)</f>
        <v>0</v>
      </c>
      <c r="T480" s="7"/>
      <c r="U480" s="1">
        <f>SUMIFS(Table1913[Quantity Purchased],Table1913[Product Name],'POD Inventory Sum'!$O480)</f>
        <v>0</v>
      </c>
      <c r="W480" s="1">
        <f>SUMIFS(Table1913[Total Purchase
Cost],Table1913[Product Name],'POD Inventory Sum'!$O480)</f>
        <v>0</v>
      </c>
      <c r="X480" s="7"/>
      <c r="Y480" s="61">
        <f t="shared" si="38"/>
        <v>0</v>
      </c>
      <c r="AA480" s="61">
        <f t="shared" si="39"/>
        <v>0</v>
      </c>
      <c r="AB480" s="7"/>
      <c r="AC480" s="1">
        <f>SUMIFS(Table7[Quantity of 
Product Sold],Table7[Sale - Product Name],'POD Inventory Sum'!$O480,Table7[Product Type2],'POD Inventory Sum'!$AC$5)</f>
        <v>0</v>
      </c>
      <c r="AE480" s="1">
        <f>SUMIFS(Table7[Total Cost of
Goods Sold],Table7[Sale - Product Name],'POD Inventory Sum'!$O480,Table7[Product Type2],'POD Inventory Sum'!$AC$5)</f>
        <v>0</v>
      </c>
      <c r="AF480" s="7"/>
      <c r="AG480" s="1">
        <f>SUMIFS(Table17[Quantity2],Table17[Product Name],'POD Inventory Sum'!$O480,Table17[Product Type2],'POD Inventory Sum'!$AG$5)</f>
        <v>0</v>
      </c>
      <c r="AH480" t="str">
        <f t="shared" si="40"/>
        <v/>
      </c>
      <c r="AI480" s="1">
        <f>SUMIFS(Table17[Total out of Inventory],Table17[Product Name],'POD Inventory Sum'!$O480,Table17[Product Type2],'POD Inventory Sum'!$AG$5)</f>
        <v>0</v>
      </c>
      <c r="AJ480" s="7"/>
      <c r="AK480" s="1">
        <f>SUMIFS(Table7[Quantity
 Sold],Table7[Sale - Product Name],'POD Inventory Sum'!$O480,Table7[Product Type2],'POD Inventory Sum'!$AK$5)</f>
        <v>0</v>
      </c>
      <c r="AL480" t="str">
        <f t="shared" si="41"/>
        <v/>
      </c>
      <c r="AM480" s="1">
        <f>SUMIFS(Table7[Total 
Paid],Table7[Sale - Product Name],'POD Inventory Sum'!$O480,Table7[Product Type2],'POD Inventory Sum'!$AK$5)</f>
        <v>0</v>
      </c>
    </row>
    <row r="481" spans="16:39" x14ac:dyDescent="0.25">
      <c r="P481" s="7"/>
      <c r="Q481" s="30">
        <f>SUMIFS(Table1913[Quantity],Table1913[Product Name],'POD Inventory Sum'!$O481)</f>
        <v>0</v>
      </c>
      <c r="S481" s="1">
        <f>SUMIFS(Table1913[Total Cost],Table1913[Product Name],'POD Inventory Sum'!$O481)</f>
        <v>0</v>
      </c>
      <c r="T481" s="7"/>
      <c r="U481" s="1">
        <f>SUMIFS(Table1913[Quantity Purchased],Table1913[Product Name],'POD Inventory Sum'!$O481)</f>
        <v>0</v>
      </c>
      <c r="W481" s="1">
        <f>SUMIFS(Table1913[Total Purchase
Cost],Table1913[Product Name],'POD Inventory Sum'!$O481)</f>
        <v>0</v>
      </c>
      <c r="X481" s="7"/>
      <c r="Y481" s="61">
        <f t="shared" si="38"/>
        <v>0</v>
      </c>
      <c r="AA481" s="61">
        <f t="shared" si="39"/>
        <v>0</v>
      </c>
      <c r="AB481" s="7"/>
      <c r="AC481" s="1">
        <f>SUMIFS(Table7[Quantity of 
Product Sold],Table7[Sale - Product Name],'POD Inventory Sum'!$O481,Table7[Product Type2],'POD Inventory Sum'!$AC$5)</f>
        <v>0</v>
      </c>
      <c r="AE481" s="1">
        <f>SUMIFS(Table7[Total Cost of
Goods Sold],Table7[Sale - Product Name],'POD Inventory Sum'!$O481,Table7[Product Type2],'POD Inventory Sum'!$AC$5)</f>
        <v>0</v>
      </c>
      <c r="AF481" s="7"/>
      <c r="AG481" s="1">
        <f>SUMIFS(Table17[Quantity2],Table17[Product Name],'POD Inventory Sum'!$O481,Table17[Product Type2],'POD Inventory Sum'!$AG$5)</f>
        <v>0</v>
      </c>
      <c r="AH481" t="str">
        <f t="shared" si="40"/>
        <v/>
      </c>
      <c r="AI481" s="1">
        <f>SUMIFS(Table17[Total out of Inventory],Table17[Product Name],'POD Inventory Sum'!$O481,Table17[Product Type2],'POD Inventory Sum'!$AG$5)</f>
        <v>0</v>
      </c>
      <c r="AJ481" s="7"/>
      <c r="AK481" s="1">
        <f>SUMIFS(Table7[Quantity
 Sold],Table7[Sale - Product Name],'POD Inventory Sum'!$O481,Table7[Product Type2],'POD Inventory Sum'!$AK$5)</f>
        <v>0</v>
      </c>
      <c r="AL481" t="str">
        <f t="shared" si="41"/>
        <v/>
      </c>
      <c r="AM481" s="1">
        <f>SUMIFS(Table7[Total 
Paid],Table7[Sale - Product Name],'POD Inventory Sum'!$O481,Table7[Product Type2],'POD Inventory Sum'!$AK$5)</f>
        <v>0</v>
      </c>
    </row>
    <row r="482" spans="16:39" x14ac:dyDescent="0.25">
      <c r="P482" s="7"/>
      <c r="Q482" s="30">
        <f>SUMIFS(Table1913[Quantity],Table1913[Product Name],'POD Inventory Sum'!$O482)</f>
        <v>0</v>
      </c>
      <c r="S482" s="1">
        <f>SUMIFS(Table1913[Total Cost],Table1913[Product Name],'POD Inventory Sum'!$O482)</f>
        <v>0</v>
      </c>
      <c r="T482" s="7"/>
      <c r="U482" s="1">
        <f>SUMIFS(Table1913[Quantity Purchased],Table1913[Product Name],'POD Inventory Sum'!$O482)</f>
        <v>0</v>
      </c>
      <c r="W482" s="1">
        <f>SUMIFS(Table1913[Total Purchase
Cost],Table1913[Product Name],'POD Inventory Sum'!$O482)</f>
        <v>0</v>
      </c>
      <c r="X482" s="7"/>
      <c r="Y482" s="61">
        <f t="shared" si="38"/>
        <v>0</v>
      </c>
      <c r="AA482" s="61">
        <f t="shared" si="39"/>
        <v>0</v>
      </c>
      <c r="AB482" s="7"/>
      <c r="AC482" s="1">
        <f>SUMIFS(Table7[Quantity of 
Product Sold],Table7[Sale - Product Name],'POD Inventory Sum'!$O482,Table7[Product Type2],'POD Inventory Sum'!$AC$5)</f>
        <v>0</v>
      </c>
      <c r="AE482" s="1">
        <f>SUMIFS(Table7[Total Cost of
Goods Sold],Table7[Sale - Product Name],'POD Inventory Sum'!$O482,Table7[Product Type2],'POD Inventory Sum'!$AC$5)</f>
        <v>0</v>
      </c>
      <c r="AF482" s="7"/>
      <c r="AG482" s="1">
        <f>SUMIFS(Table17[Quantity2],Table17[Product Name],'POD Inventory Sum'!$O482,Table17[Product Type2],'POD Inventory Sum'!$AG$5)</f>
        <v>0</v>
      </c>
      <c r="AH482" t="str">
        <f t="shared" si="40"/>
        <v/>
      </c>
      <c r="AI482" s="1">
        <f>SUMIFS(Table17[Total out of Inventory],Table17[Product Name],'POD Inventory Sum'!$O482,Table17[Product Type2],'POD Inventory Sum'!$AG$5)</f>
        <v>0</v>
      </c>
      <c r="AJ482" s="7"/>
      <c r="AK482" s="1">
        <f>SUMIFS(Table7[Quantity
 Sold],Table7[Sale - Product Name],'POD Inventory Sum'!$O482,Table7[Product Type2],'POD Inventory Sum'!$AK$5)</f>
        <v>0</v>
      </c>
      <c r="AL482" t="str">
        <f t="shared" si="41"/>
        <v/>
      </c>
      <c r="AM482" s="1">
        <f>SUMIFS(Table7[Total 
Paid],Table7[Sale - Product Name],'POD Inventory Sum'!$O482,Table7[Product Type2],'POD Inventory Sum'!$AK$5)</f>
        <v>0</v>
      </c>
    </row>
    <row r="483" spans="16:39" x14ac:dyDescent="0.25">
      <c r="P483" s="7"/>
      <c r="Q483" s="30">
        <f>SUMIFS(Table1913[Quantity],Table1913[Product Name],'POD Inventory Sum'!$O483)</f>
        <v>0</v>
      </c>
      <c r="S483" s="1">
        <f>SUMIFS(Table1913[Total Cost],Table1913[Product Name],'POD Inventory Sum'!$O483)</f>
        <v>0</v>
      </c>
      <c r="T483" s="7"/>
      <c r="U483" s="1">
        <f>SUMIFS(Table1913[Quantity Purchased],Table1913[Product Name],'POD Inventory Sum'!$O483)</f>
        <v>0</v>
      </c>
      <c r="W483" s="1">
        <f>SUMIFS(Table1913[Total Purchase
Cost],Table1913[Product Name],'POD Inventory Sum'!$O483)</f>
        <v>0</v>
      </c>
      <c r="X483" s="7"/>
      <c r="Y483" s="61">
        <f t="shared" si="38"/>
        <v>0</v>
      </c>
      <c r="AA483" s="61">
        <f t="shared" si="39"/>
        <v>0</v>
      </c>
      <c r="AB483" s="7"/>
      <c r="AC483" s="1">
        <f>SUMIFS(Table7[Quantity of 
Product Sold],Table7[Sale - Product Name],'POD Inventory Sum'!$O483,Table7[Product Type2],'POD Inventory Sum'!$AC$5)</f>
        <v>0</v>
      </c>
      <c r="AE483" s="1">
        <f>SUMIFS(Table7[Total Cost of
Goods Sold],Table7[Sale - Product Name],'POD Inventory Sum'!$O483,Table7[Product Type2],'POD Inventory Sum'!$AC$5)</f>
        <v>0</v>
      </c>
      <c r="AF483" s="7"/>
      <c r="AG483" s="1">
        <f>SUMIFS(Table17[Quantity2],Table17[Product Name],'POD Inventory Sum'!$O483,Table17[Product Type2],'POD Inventory Sum'!$AG$5)</f>
        <v>0</v>
      </c>
      <c r="AH483" t="str">
        <f t="shared" si="40"/>
        <v/>
      </c>
      <c r="AI483" s="1">
        <f>SUMIFS(Table17[Total out of Inventory],Table17[Product Name],'POD Inventory Sum'!$O483,Table17[Product Type2],'POD Inventory Sum'!$AG$5)</f>
        <v>0</v>
      </c>
      <c r="AJ483" s="7"/>
      <c r="AK483" s="1">
        <f>SUMIFS(Table7[Quantity
 Sold],Table7[Sale - Product Name],'POD Inventory Sum'!$O483,Table7[Product Type2],'POD Inventory Sum'!$AK$5)</f>
        <v>0</v>
      </c>
      <c r="AL483" t="str">
        <f t="shared" si="41"/>
        <v/>
      </c>
      <c r="AM483" s="1">
        <f>SUMIFS(Table7[Total 
Paid],Table7[Sale - Product Name],'POD Inventory Sum'!$O483,Table7[Product Type2],'POD Inventory Sum'!$AK$5)</f>
        <v>0</v>
      </c>
    </row>
    <row r="484" spans="16:39" x14ac:dyDescent="0.25">
      <c r="P484" s="7"/>
      <c r="Q484" s="30">
        <f>SUMIFS(Table1913[Quantity],Table1913[Product Name],'POD Inventory Sum'!$O484)</f>
        <v>0</v>
      </c>
      <c r="S484" s="1">
        <f>SUMIFS(Table1913[Total Cost],Table1913[Product Name],'POD Inventory Sum'!$O484)</f>
        <v>0</v>
      </c>
      <c r="T484" s="7"/>
      <c r="U484" s="1">
        <f>SUMIFS(Table1913[Quantity Purchased],Table1913[Product Name],'POD Inventory Sum'!$O484)</f>
        <v>0</v>
      </c>
      <c r="W484" s="1">
        <f>SUMIFS(Table1913[Total Purchase
Cost],Table1913[Product Name],'POD Inventory Sum'!$O484)</f>
        <v>0</v>
      </c>
      <c r="X484" s="7"/>
      <c r="Y484" s="61">
        <f t="shared" si="38"/>
        <v>0</v>
      </c>
      <c r="AA484" s="61">
        <f t="shared" si="39"/>
        <v>0</v>
      </c>
      <c r="AB484" s="7"/>
      <c r="AC484" s="1">
        <f>SUMIFS(Table7[Quantity of 
Product Sold],Table7[Sale - Product Name],'POD Inventory Sum'!$O484,Table7[Product Type2],'POD Inventory Sum'!$AC$5)</f>
        <v>0</v>
      </c>
      <c r="AE484" s="1">
        <f>SUMIFS(Table7[Total Cost of
Goods Sold],Table7[Sale - Product Name],'POD Inventory Sum'!$O484,Table7[Product Type2],'POD Inventory Sum'!$AC$5)</f>
        <v>0</v>
      </c>
      <c r="AF484" s="7"/>
      <c r="AG484" s="1">
        <f>SUMIFS(Table17[Quantity2],Table17[Product Name],'POD Inventory Sum'!$O484,Table17[Product Type2],'POD Inventory Sum'!$AG$5)</f>
        <v>0</v>
      </c>
      <c r="AH484" t="str">
        <f t="shared" si="40"/>
        <v/>
      </c>
      <c r="AI484" s="1">
        <f>SUMIFS(Table17[Total out of Inventory],Table17[Product Name],'POD Inventory Sum'!$O484,Table17[Product Type2],'POD Inventory Sum'!$AG$5)</f>
        <v>0</v>
      </c>
      <c r="AJ484" s="7"/>
      <c r="AK484" s="1">
        <f>SUMIFS(Table7[Quantity
 Sold],Table7[Sale - Product Name],'POD Inventory Sum'!$O484,Table7[Product Type2],'POD Inventory Sum'!$AK$5)</f>
        <v>0</v>
      </c>
      <c r="AL484" t="str">
        <f t="shared" si="41"/>
        <v/>
      </c>
      <c r="AM484" s="1">
        <f>SUMIFS(Table7[Total 
Paid],Table7[Sale - Product Name],'POD Inventory Sum'!$O484,Table7[Product Type2],'POD Inventory Sum'!$AK$5)</f>
        <v>0</v>
      </c>
    </row>
    <row r="485" spans="16:39" x14ac:dyDescent="0.25">
      <c r="P485" s="7"/>
      <c r="Q485" s="30">
        <f>SUMIFS(Table1913[Quantity],Table1913[Product Name],'POD Inventory Sum'!$O485)</f>
        <v>0</v>
      </c>
      <c r="S485" s="1">
        <f>SUMIFS(Table1913[Total Cost],Table1913[Product Name],'POD Inventory Sum'!$O485)</f>
        <v>0</v>
      </c>
      <c r="T485" s="7"/>
      <c r="U485" s="1">
        <f>SUMIFS(Table1913[Quantity Purchased],Table1913[Product Name],'POD Inventory Sum'!$O485)</f>
        <v>0</v>
      </c>
      <c r="W485" s="1">
        <f>SUMIFS(Table1913[Total Purchase
Cost],Table1913[Product Name],'POD Inventory Sum'!$O485)</f>
        <v>0</v>
      </c>
      <c r="X485" s="7"/>
      <c r="Y485" s="61">
        <f t="shared" si="38"/>
        <v>0</v>
      </c>
      <c r="AA485" s="61">
        <f t="shared" si="39"/>
        <v>0</v>
      </c>
      <c r="AB485" s="7"/>
      <c r="AC485" s="1">
        <f>SUMIFS(Table7[Quantity of 
Product Sold],Table7[Sale - Product Name],'POD Inventory Sum'!$O485,Table7[Product Type2],'POD Inventory Sum'!$AC$5)</f>
        <v>0</v>
      </c>
      <c r="AE485" s="1">
        <f>SUMIFS(Table7[Total Cost of
Goods Sold],Table7[Sale - Product Name],'POD Inventory Sum'!$O485,Table7[Product Type2],'POD Inventory Sum'!$AC$5)</f>
        <v>0</v>
      </c>
      <c r="AF485" s="7"/>
      <c r="AG485" s="1">
        <f>SUMIFS(Table17[Quantity2],Table17[Product Name],'POD Inventory Sum'!$O485,Table17[Product Type2],'POD Inventory Sum'!$AG$5)</f>
        <v>0</v>
      </c>
      <c r="AH485" t="str">
        <f t="shared" si="40"/>
        <v/>
      </c>
      <c r="AI485" s="1">
        <f>SUMIFS(Table17[Total out of Inventory],Table17[Product Name],'POD Inventory Sum'!$O485,Table17[Product Type2],'POD Inventory Sum'!$AG$5)</f>
        <v>0</v>
      </c>
      <c r="AJ485" s="7"/>
      <c r="AK485" s="1">
        <f>SUMIFS(Table7[Quantity
 Sold],Table7[Sale - Product Name],'POD Inventory Sum'!$O485,Table7[Product Type2],'POD Inventory Sum'!$AK$5)</f>
        <v>0</v>
      </c>
      <c r="AL485" t="str">
        <f t="shared" si="41"/>
        <v/>
      </c>
      <c r="AM485" s="1">
        <f>SUMIFS(Table7[Total 
Paid],Table7[Sale - Product Name],'POD Inventory Sum'!$O485,Table7[Product Type2],'POD Inventory Sum'!$AK$5)</f>
        <v>0</v>
      </c>
    </row>
    <row r="486" spans="16:39" x14ac:dyDescent="0.25">
      <c r="P486" s="7"/>
      <c r="Q486" s="30">
        <f>SUMIFS(Table1913[Quantity],Table1913[Product Name],'POD Inventory Sum'!$O486)</f>
        <v>0</v>
      </c>
      <c r="S486" s="1">
        <f>SUMIFS(Table1913[Total Cost],Table1913[Product Name],'POD Inventory Sum'!$O486)</f>
        <v>0</v>
      </c>
      <c r="T486" s="7"/>
      <c r="U486" s="1">
        <f>SUMIFS(Table1913[Quantity Purchased],Table1913[Product Name],'POD Inventory Sum'!$O486)</f>
        <v>0</v>
      </c>
      <c r="W486" s="1">
        <f>SUMIFS(Table1913[Total Purchase
Cost],Table1913[Product Name],'POD Inventory Sum'!$O486)</f>
        <v>0</v>
      </c>
      <c r="X486" s="7"/>
      <c r="Y486" s="61">
        <f t="shared" si="38"/>
        <v>0</v>
      </c>
      <c r="AA486" s="61">
        <f t="shared" si="39"/>
        <v>0</v>
      </c>
      <c r="AB486" s="7"/>
      <c r="AC486" s="1">
        <f>SUMIFS(Table7[Quantity of 
Product Sold],Table7[Sale - Product Name],'POD Inventory Sum'!$O486,Table7[Product Type2],'POD Inventory Sum'!$AC$5)</f>
        <v>0</v>
      </c>
      <c r="AE486" s="1">
        <f>SUMIFS(Table7[Total Cost of
Goods Sold],Table7[Sale - Product Name],'POD Inventory Sum'!$O486,Table7[Product Type2],'POD Inventory Sum'!$AC$5)</f>
        <v>0</v>
      </c>
      <c r="AF486" s="7"/>
      <c r="AG486" s="1">
        <f>SUMIFS(Table17[Quantity2],Table17[Product Name],'POD Inventory Sum'!$O486,Table17[Product Type2],'POD Inventory Sum'!$AG$5)</f>
        <v>0</v>
      </c>
      <c r="AH486" t="str">
        <f t="shared" si="40"/>
        <v/>
      </c>
      <c r="AI486" s="1">
        <f>SUMIFS(Table17[Total out of Inventory],Table17[Product Name],'POD Inventory Sum'!$O486,Table17[Product Type2],'POD Inventory Sum'!$AG$5)</f>
        <v>0</v>
      </c>
      <c r="AJ486" s="7"/>
      <c r="AK486" s="1">
        <f>SUMIFS(Table7[Quantity
 Sold],Table7[Sale - Product Name],'POD Inventory Sum'!$O486,Table7[Product Type2],'POD Inventory Sum'!$AK$5)</f>
        <v>0</v>
      </c>
      <c r="AL486" t="str">
        <f t="shared" si="41"/>
        <v/>
      </c>
      <c r="AM486" s="1">
        <f>SUMIFS(Table7[Total 
Paid],Table7[Sale - Product Name],'POD Inventory Sum'!$O486,Table7[Product Type2],'POD Inventory Sum'!$AK$5)</f>
        <v>0</v>
      </c>
    </row>
    <row r="487" spans="16:39" x14ac:dyDescent="0.25">
      <c r="P487" s="7"/>
      <c r="Q487" s="30">
        <f>SUMIFS(Table1913[Quantity],Table1913[Product Name],'POD Inventory Sum'!$O487)</f>
        <v>0</v>
      </c>
      <c r="S487" s="1">
        <f>SUMIFS(Table1913[Total Cost],Table1913[Product Name],'POD Inventory Sum'!$O487)</f>
        <v>0</v>
      </c>
      <c r="T487" s="7"/>
      <c r="U487" s="1">
        <f>SUMIFS(Table1913[Quantity Purchased],Table1913[Product Name],'POD Inventory Sum'!$O487)</f>
        <v>0</v>
      </c>
      <c r="W487" s="1">
        <f>SUMIFS(Table1913[Total Purchase
Cost],Table1913[Product Name],'POD Inventory Sum'!$O487)</f>
        <v>0</v>
      </c>
      <c r="X487" s="7"/>
      <c r="Y487" s="61">
        <f t="shared" si="38"/>
        <v>0</v>
      </c>
      <c r="AA487" s="61">
        <f t="shared" si="39"/>
        <v>0</v>
      </c>
      <c r="AB487" s="7"/>
      <c r="AC487" s="1">
        <f>SUMIFS(Table7[Quantity of 
Product Sold],Table7[Sale - Product Name],'POD Inventory Sum'!$O487,Table7[Product Type2],'POD Inventory Sum'!$AC$5)</f>
        <v>0</v>
      </c>
      <c r="AE487" s="1">
        <f>SUMIFS(Table7[Total Cost of
Goods Sold],Table7[Sale - Product Name],'POD Inventory Sum'!$O487,Table7[Product Type2],'POD Inventory Sum'!$AC$5)</f>
        <v>0</v>
      </c>
      <c r="AF487" s="7"/>
      <c r="AG487" s="1">
        <f>SUMIFS(Table17[Quantity2],Table17[Product Name],'POD Inventory Sum'!$O487,Table17[Product Type2],'POD Inventory Sum'!$AG$5)</f>
        <v>0</v>
      </c>
      <c r="AH487" t="str">
        <f t="shared" si="40"/>
        <v/>
      </c>
      <c r="AI487" s="1">
        <f>SUMIFS(Table17[Total out of Inventory],Table17[Product Name],'POD Inventory Sum'!$O487,Table17[Product Type2],'POD Inventory Sum'!$AG$5)</f>
        <v>0</v>
      </c>
      <c r="AJ487" s="7"/>
      <c r="AK487" s="1">
        <f>SUMIFS(Table7[Quantity
 Sold],Table7[Sale - Product Name],'POD Inventory Sum'!$O487,Table7[Product Type2],'POD Inventory Sum'!$AK$5)</f>
        <v>0</v>
      </c>
      <c r="AL487" t="str">
        <f t="shared" si="41"/>
        <v/>
      </c>
      <c r="AM487" s="1">
        <f>SUMIFS(Table7[Total 
Paid],Table7[Sale - Product Name],'POD Inventory Sum'!$O487,Table7[Product Type2],'POD Inventory Sum'!$AK$5)</f>
        <v>0</v>
      </c>
    </row>
    <row r="488" spans="16:39" x14ac:dyDescent="0.25">
      <c r="P488" s="7"/>
      <c r="Q488" s="30">
        <f>SUMIFS(Table1913[Quantity],Table1913[Product Name],'POD Inventory Sum'!$O488)</f>
        <v>0</v>
      </c>
      <c r="S488" s="1">
        <f>SUMIFS(Table1913[Total Cost],Table1913[Product Name],'POD Inventory Sum'!$O488)</f>
        <v>0</v>
      </c>
      <c r="T488" s="7"/>
      <c r="U488" s="1">
        <f>SUMIFS(Table1913[Quantity Purchased],Table1913[Product Name],'POD Inventory Sum'!$O488)</f>
        <v>0</v>
      </c>
      <c r="W488" s="1">
        <f>SUMIFS(Table1913[Total Purchase
Cost],Table1913[Product Name],'POD Inventory Sum'!$O488)</f>
        <v>0</v>
      </c>
      <c r="X488" s="7"/>
      <c r="Y488" s="61">
        <f t="shared" si="38"/>
        <v>0</v>
      </c>
      <c r="AA488" s="61">
        <f t="shared" si="39"/>
        <v>0</v>
      </c>
      <c r="AB488" s="7"/>
      <c r="AC488" s="1">
        <f>SUMIFS(Table7[Quantity of 
Product Sold],Table7[Sale - Product Name],'POD Inventory Sum'!$O488,Table7[Product Type2],'POD Inventory Sum'!$AC$5)</f>
        <v>0</v>
      </c>
      <c r="AE488" s="1">
        <f>SUMIFS(Table7[Total Cost of
Goods Sold],Table7[Sale - Product Name],'POD Inventory Sum'!$O488,Table7[Product Type2],'POD Inventory Sum'!$AC$5)</f>
        <v>0</v>
      </c>
      <c r="AF488" s="7"/>
      <c r="AG488" s="1">
        <f>SUMIFS(Table17[Quantity2],Table17[Product Name],'POD Inventory Sum'!$O488,Table17[Product Type2],'POD Inventory Sum'!$AG$5)</f>
        <v>0</v>
      </c>
      <c r="AH488" t="str">
        <f t="shared" si="40"/>
        <v/>
      </c>
      <c r="AI488" s="1">
        <f>SUMIFS(Table17[Total out of Inventory],Table17[Product Name],'POD Inventory Sum'!$O488,Table17[Product Type2],'POD Inventory Sum'!$AG$5)</f>
        <v>0</v>
      </c>
      <c r="AJ488" s="7"/>
      <c r="AK488" s="1">
        <f>SUMIFS(Table7[Quantity
 Sold],Table7[Sale - Product Name],'POD Inventory Sum'!$O488,Table7[Product Type2],'POD Inventory Sum'!$AK$5)</f>
        <v>0</v>
      </c>
      <c r="AL488" t="str">
        <f t="shared" si="41"/>
        <v/>
      </c>
      <c r="AM488" s="1">
        <f>SUMIFS(Table7[Total 
Paid],Table7[Sale - Product Name],'POD Inventory Sum'!$O488,Table7[Product Type2],'POD Inventory Sum'!$AK$5)</f>
        <v>0</v>
      </c>
    </row>
    <row r="489" spans="16:39" x14ac:dyDescent="0.25">
      <c r="P489" s="7"/>
      <c r="Q489" s="30">
        <f>SUMIFS(Table1913[Quantity],Table1913[Product Name],'POD Inventory Sum'!$O489)</f>
        <v>0</v>
      </c>
      <c r="S489" s="1">
        <f>SUMIFS(Table1913[Total Cost],Table1913[Product Name],'POD Inventory Sum'!$O489)</f>
        <v>0</v>
      </c>
      <c r="T489" s="7"/>
      <c r="U489" s="1">
        <f>SUMIFS(Table1913[Quantity Purchased],Table1913[Product Name],'POD Inventory Sum'!$O489)</f>
        <v>0</v>
      </c>
      <c r="W489" s="1">
        <f>SUMIFS(Table1913[Total Purchase
Cost],Table1913[Product Name],'POD Inventory Sum'!$O489)</f>
        <v>0</v>
      </c>
      <c r="X489" s="7"/>
      <c r="Y489" s="61">
        <f t="shared" si="38"/>
        <v>0</v>
      </c>
      <c r="AA489" s="61">
        <f t="shared" si="39"/>
        <v>0</v>
      </c>
      <c r="AB489" s="7"/>
      <c r="AC489" s="1">
        <f>SUMIFS(Table7[Quantity of 
Product Sold],Table7[Sale - Product Name],'POD Inventory Sum'!$O489,Table7[Product Type2],'POD Inventory Sum'!$AC$5)</f>
        <v>0</v>
      </c>
      <c r="AE489" s="1">
        <f>SUMIFS(Table7[Total Cost of
Goods Sold],Table7[Sale - Product Name],'POD Inventory Sum'!$O489,Table7[Product Type2],'POD Inventory Sum'!$AC$5)</f>
        <v>0</v>
      </c>
      <c r="AF489" s="7"/>
      <c r="AG489" s="1">
        <f>SUMIFS(Table17[Quantity2],Table17[Product Name],'POD Inventory Sum'!$O489,Table17[Product Type2],'POD Inventory Sum'!$AG$5)</f>
        <v>0</v>
      </c>
      <c r="AH489" t="str">
        <f t="shared" si="40"/>
        <v/>
      </c>
      <c r="AI489" s="1">
        <f>SUMIFS(Table17[Total out of Inventory],Table17[Product Name],'POD Inventory Sum'!$O489,Table17[Product Type2],'POD Inventory Sum'!$AG$5)</f>
        <v>0</v>
      </c>
      <c r="AJ489" s="7"/>
      <c r="AK489" s="1">
        <f>SUMIFS(Table7[Quantity
 Sold],Table7[Sale - Product Name],'POD Inventory Sum'!$O489,Table7[Product Type2],'POD Inventory Sum'!$AK$5)</f>
        <v>0</v>
      </c>
      <c r="AL489" t="str">
        <f t="shared" si="41"/>
        <v/>
      </c>
      <c r="AM489" s="1">
        <f>SUMIFS(Table7[Total 
Paid],Table7[Sale - Product Name],'POD Inventory Sum'!$O489,Table7[Product Type2],'POD Inventory Sum'!$AK$5)</f>
        <v>0</v>
      </c>
    </row>
    <row r="490" spans="16:39" x14ac:dyDescent="0.25">
      <c r="P490" s="7"/>
      <c r="Q490" s="30">
        <f>SUMIFS(Table1913[Quantity],Table1913[Product Name],'POD Inventory Sum'!$O490)</f>
        <v>0</v>
      </c>
      <c r="S490" s="1">
        <f>SUMIFS(Table1913[Total Cost],Table1913[Product Name],'POD Inventory Sum'!$O490)</f>
        <v>0</v>
      </c>
      <c r="T490" s="7"/>
      <c r="U490" s="1">
        <f>SUMIFS(Table1913[Quantity Purchased],Table1913[Product Name],'POD Inventory Sum'!$O490)</f>
        <v>0</v>
      </c>
      <c r="W490" s="1">
        <f>SUMIFS(Table1913[Total Purchase
Cost],Table1913[Product Name],'POD Inventory Sum'!$O490)</f>
        <v>0</v>
      </c>
      <c r="X490" s="7"/>
      <c r="Y490" s="61">
        <f t="shared" si="38"/>
        <v>0</v>
      </c>
      <c r="AA490" s="61">
        <f t="shared" si="39"/>
        <v>0</v>
      </c>
      <c r="AB490" s="7"/>
      <c r="AC490" s="1">
        <f>SUMIFS(Table7[Quantity of 
Product Sold],Table7[Sale - Product Name],'POD Inventory Sum'!$O490,Table7[Product Type2],'POD Inventory Sum'!$AC$5)</f>
        <v>0</v>
      </c>
      <c r="AE490" s="1">
        <f>SUMIFS(Table7[Total Cost of
Goods Sold],Table7[Sale - Product Name],'POD Inventory Sum'!$O490,Table7[Product Type2],'POD Inventory Sum'!$AC$5)</f>
        <v>0</v>
      </c>
      <c r="AF490" s="7"/>
      <c r="AG490" s="1">
        <f>SUMIFS(Table17[Quantity2],Table17[Product Name],'POD Inventory Sum'!$O490,Table17[Product Type2],'POD Inventory Sum'!$AG$5)</f>
        <v>0</v>
      </c>
      <c r="AH490" t="str">
        <f t="shared" si="40"/>
        <v/>
      </c>
      <c r="AI490" s="1">
        <f>SUMIFS(Table17[Total out of Inventory],Table17[Product Name],'POD Inventory Sum'!$O490,Table17[Product Type2],'POD Inventory Sum'!$AG$5)</f>
        <v>0</v>
      </c>
      <c r="AJ490" s="7"/>
      <c r="AK490" s="1">
        <f>SUMIFS(Table7[Quantity
 Sold],Table7[Sale - Product Name],'POD Inventory Sum'!$O490,Table7[Product Type2],'POD Inventory Sum'!$AK$5)</f>
        <v>0</v>
      </c>
      <c r="AL490" t="str">
        <f t="shared" si="41"/>
        <v/>
      </c>
      <c r="AM490" s="1">
        <f>SUMIFS(Table7[Total 
Paid],Table7[Sale - Product Name],'POD Inventory Sum'!$O490,Table7[Product Type2],'POD Inventory Sum'!$AK$5)</f>
        <v>0</v>
      </c>
    </row>
    <row r="491" spans="16:39" x14ac:dyDescent="0.25">
      <c r="P491" s="7"/>
      <c r="Q491" s="30">
        <f>SUMIFS(Table1913[Quantity],Table1913[Product Name],'POD Inventory Sum'!$O491)</f>
        <v>0</v>
      </c>
      <c r="S491" s="1">
        <f>SUMIFS(Table1913[Total Cost],Table1913[Product Name],'POD Inventory Sum'!$O491)</f>
        <v>0</v>
      </c>
      <c r="T491" s="7"/>
      <c r="U491" s="1">
        <f>SUMIFS(Table1913[Quantity Purchased],Table1913[Product Name],'POD Inventory Sum'!$O491)</f>
        <v>0</v>
      </c>
      <c r="W491" s="1">
        <f>SUMIFS(Table1913[Total Purchase
Cost],Table1913[Product Name],'POD Inventory Sum'!$O491)</f>
        <v>0</v>
      </c>
      <c r="X491" s="7"/>
      <c r="Y491" s="61">
        <f t="shared" si="38"/>
        <v>0</v>
      </c>
      <c r="AA491" s="61">
        <f t="shared" si="39"/>
        <v>0</v>
      </c>
      <c r="AB491" s="7"/>
      <c r="AC491" s="1">
        <f>SUMIFS(Table7[Quantity of 
Product Sold],Table7[Sale - Product Name],'POD Inventory Sum'!$O491,Table7[Product Type2],'POD Inventory Sum'!$AC$5)</f>
        <v>0</v>
      </c>
      <c r="AE491" s="1">
        <f>SUMIFS(Table7[Total Cost of
Goods Sold],Table7[Sale - Product Name],'POD Inventory Sum'!$O491,Table7[Product Type2],'POD Inventory Sum'!$AC$5)</f>
        <v>0</v>
      </c>
      <c r="AF491" s="7"/>
      <c r="AG491" s="1">
        <f>SUMIFS(Table17[Quantity2],Table17[Product Name],'POD Inventory Sum'!$O491,Table17[Product Type2],'POD Inventory Sum'!$AG$5)</f>
        <v>0</v>
      </c>
      <c r="AH491" t="str">
        <f t="shared" si="40"/>
        <v/>
      </c>
      <c r="AI491" s="1">
        <f>SUMIFS(Table17[Total out of Inventory],Table17[Product Name],'POD Inventory Sum'!$O491,Table17[Product Type2],'POD Inventory Sum'!$AG$5)</f>
        <v>0</v>
      </c>
      <c r="AJ491" s="7"/>
      <c r="AK491" s="1">
        <f>SUMIFS(Table7[Quantity
 Sold],Table7[Sale - Product Name],'POD Inventory Sum'!$O491,Table7[Product Type2],'POD Inventory Sum'!$AK$5)</f>
        <v>0</v>
      </c>
      <c r="AL491" t="str">
        <f t="shared" si="41"/>
        <v/>
      </c>
      <c r="AM491" s="1">
        <f>SUMIFS(Table7[Total 
Paid],Table7[Sale - Product Name],'POD Inventory Sum'!$O491,Table7[Product Type2],'POD Inventory Sum'!$AK$5)</f>
        <v>0</v>
      </c>
    </row>
    <row r="492" spans="16:39" x14ac:dyDescent="0.25">
      <c r="P492" s="7"/>
      <c r="Q492" s="30">
        <f>SUMIFS(Table1913[Quantity],Table1913[Product Name],'POD Inventory Sum'!$O492)</f>
        <v>0</v>
      </c>
      <c r="S492" s="1">
        <f>SUMIFS(Table1913[Total Cost],Table1913[Product Name],'POD Inventory Sum'!$O492)</f>
        <v>0</v>
      </c>
      <c r="T492" s="7"/>
      <c r="U492" s="1">
        <f>SUMIFS(Table1913[Quantity Purchased],Table1913[Product Name],'POD Inventory Sum'!$O492)</f>
        <v>0</v>
      </c>
      <c r="W492" s="1">
        <f>SUMIFS(Table1913[Total Purchase
Cost],Table1913[Product Name],'POD Inventory Sum'!$O492)</f>
        <v>0</v>
      </c>
      <c r="X492" s="7"/>
      <c r="Y492" s="61">
        <f t="shared" si="38"/>
        <v>0</v>
      </c>
      <c r="AA492" s="61">
        <f t="shared" si="39"/>
        <v>0</v>
      </c>
      <c r="AB492" s="7"/>
      <c r="AC492" s="1">
        <f>SUMIFS(Table7[Quantity of 
Product Sold],Table7[Sale - Product Name],'POD Inventory Sum'!$O492,Table7[Product Type2],'POD Inventory Sum'!$AC$5)</f>
        <v>0</v>
      </c>
      <c r="AE492" s="1">
        <f>SUMIFS(Table7[Total Cost of
Goods Sold],Table7[Sale - Product Name],'POD Inventory Sum'!$O492,Table7[Product Type2],'POD Inventory Sum'!$AC$5)</f>
        <v>0</v>
      </c>
      <c r="AF492" s="7"/>
      <c r="AG492" s="1">
        <f>SUMIFS(Table17[Quantity2],Table17[Product Name],'POD Inventory Sum'!$O492,Table17[Product Type2],'POD Inventory Sum'!$AG$5)</f>
        <v>0</v>
      </c>
      <c r="AH492" t="str">
        <f t="shared" si="40"/>
        <v/>
      </c>
      <c r="AI492" s="1">
        <f>SUMIFS(Table17[Total out of Inventory],Table17[Product Name],'POD Inventory Sum'!$O492,Table17[Product Type2],'POD Inventory Sum'!$AG$5)</f>
        <v>0</v>
      </c>
      <c r="AJ492" s="7"/>
      <c r="AK492" s="1">
        <f>SUMIFS(Table7[Quantity
 Sold],Table7[Sale - Product Name],'POD Inventory Sum'!$O492,Table7[Product Type2],'POD Inventory Sum'!$AK$5)</f>
        <v>0</v>
      </c>
      <c r="AL492" t="str">
        <f t="shared" si="41"/>
        <v/>
      </c>
      <c r="AM492" s="1">
        <f>SUMIFS(Table7[Total 
Paid],Table7[Sale - Product Name],'POD Inventory Sum'!$O492,Table7[Product Type2],'POD Inventory Sum'!$AK$5)</f>
        <v>0</v>
      </c>
    </row>
    <row r="493" spans="16:39" x14ac:dyDescent="0.25">
      <c r="P493" s="7"/>
      <c r="Q493" s="30">
        <f>SUMIFS(Table1913[Quantity],Table1913[Product Name],'POD Inventory Sum'!$O493)</f>
        <v>0</v>
      </c>
      <c r="S493" s="1">
        <f>SUMIFS(Table1913[Total Cost],Table1913[Product Name],'POD Inventory Sum'!$O493)</f>
        <v>0</v>
      </c>
      <c r="T493" s="7"/>
      <c r="U493" s="1">
        <f>SUMIFS(Table1913[Quantity Purchased],Table1913[Product Name],'POD Inventory Sum'!$O493)</f>
        <v>0</v>
      </c>
      <c r="W493" s="1">
        <f>SUMIFS(Table1913[Total Purchase
Cost],Table1913[Product Name],'POD Inventory Sum'!$O493)</f>
        <v>0</v>
      </c>
      <c r="X493" s="7"/>
      <c r="Y493" s="61">
        <f t="shared" si="38"/>
        <v>0</v>
      </c>
      <c r="AA493" s="61">
        <f t="shared" si="39"/>
        <v>0</v>
      </c>
      <c r="AB493" s="7"/>
      <c r="AC493" s="1">
        <f>SUMIFS(Table7[Quantity of 
Product Sold],Table7[Sale - Product Name],'POD Inventory Sum'!$O493,Table7[Product Type2],'POD Inventory Sum'!$AC$5)</f>
        <v>0</v>
      </c>
      <c r="AE493" s="1">
        <f>SUMIFS(Table7[Total Cost of
Goods Sold],Table7[Sale - Product Name],'POD Inventory Sum'!$O493,Table7[Product Type2],'POD Inventory Sum'!$AC$5)</f>
        <v>0</v>
      </c>
      <c r="AF493" s="7"/>
      <c r="AG493" s="1">
        <f>SUMIFS(Table17[Quantity2],Table17[Product Name],'POD Inventory Sum'!$O493,Table17[Product Type2],'POD Inventory Sum'!$AG$5)</f>
        <v>0</v>
      </c>
      <c r="AH493" t="str">
        <f t="shared" si="40"/>
        <v/>
      </c>
      <c r="AI493" s="1">
        <f>SUMIFS(Table17[Total out of Inventory],Table17[Product Name],'POD Inventory Sum'!$O493,Table17[Product Type2],'POD Inventory Sum'!$AG$5)</f>
        <v>0</v>
      </c>
      <c r="AJ493" s="7"/>
      <c r="AK493" s="1">
        <f>SUMIFS(Table7[Quantity
 Sold],Table7[Sale - Product Name],'POD Inventory Sum'!$O493,Table7[Product Type2],'POD Inventory Sum'!$AK$5)</f>
        <v>0</v>
      </c>
      <c r="AL493" t="str">
        <f t="shared" si="41"/>
        <v/>
      </c>
      <c r="AM493" s="1">
        <f>SUMIFS(Table7[Total 
Paid],Table7[Sale - Product Name],'POD Inventory Sum'!$O493,Table7[Product Type2],'POD Inventory Sum'!$AK$5)</f>
        <v>0</v>
      </c>
    </row>
    <row r="494" spans="16:39" x14ac:dyDescent="0.25">
      <c r="P494" s="7"/>
      <c r="Q494" s="30">
        <f>SUMIFS(Table1913[Quantity],Table1913[Product Name],'POD Inventory Sum'!$O494)</f>
        <v>0</v>
      </c>
      <c r="S494" s="1">
        <f>SUMIFS(Table1913[Total Cost],Table1913[Product Name],'POD Inventory Sum'!$O494)</f>
        <v>0</v>
      </c>
      <c r="T494" s="7"/>
      <c r="U494" s="1">
        <f>SUMIFS(Table1913[Quantity Purchased],Table1913[Product Name],'POD Inventory Sum'!$O494)</f>
        <v>0</v>
      </c>
      <c r="W494" s="1">
        <f>SUMIFS(Table1913[Total Purchase
Cost],Table1913[Product Name],'POD Inventory Sum'!$O494)</f>
        <v>0</v>
      </c>
      <c r="X494" s="7"/>
      <c r="Y494" s="61">
        <f t="shared" si="38"/>
        <v>0</v>
      </c>
      <c r="AA494" s="61">
        <f t="shared" si="39"/>
        <v>0</v>
      </c>
      <c r="AB494" s="7"/>
      <c r="AC494" s="1">
        <f>SUMIFS(Table7[Quantity of 
Product Sold],Table7[Sale - Product Name],'POD Inventory Sum'!$O494,Table7[Product Type2],'POD Inventory Sum'!$AC$5)</f>
        <v>0</v>
      </c>
      <c r="AE494" s="1">
        <f>SUMIFS(Table7[Total Cost of
Goods Sold],Table7[Sale - Product Name],'POD Inventory Sum'!$O494,Table7[Product Type2],'POD Inventory Sum'!$AC$5)</f>
        <v>0</v>
      </c>
      <c r="AF494" s="7"/>
      <c r="AG494" s="1">
        <f>SUMIFS(Table17[Quantity2],Table17[Product Name],'POD Inventory Sum'!$O494,Table17[Product Type2],'POD Inventory Sum'!$AG$5)</f>
        <v>0</v>
      </c>
      <c r="AH494" t="str">
        <f t="shared" si="40"/>
        <v/>
      </c>
      <c r="AI494" s="1">
        <f>SUMIFS(Table17[Total out of Inventory],Table17[Product Name],'POD Inventory Sum'!$O494,Table17[Product Type2],'POD Inventory Sum'!$AG$5)</f>
        <v>0</v>
      </c>
      <c r="AJ494" s="7"/>
      <c r="AK494" s="1">
        <f>SUMIFS(Table7[Quantity
 Sold],Table7[Sale - Product Name],'POD Inventory Sum'!$O494,Table7[Product Type2],'POD Inventory Sum'!$AK$5)</f>
        <v>0</v>
      </c>
      <c r="AL494" t="str">
        <f t="shared" si="41"/>
        <v/>
      </c>
      <c r="AM494" s="1">
        <f>SUMIFS(Table7[Total 
Paid],Table7[Sale - Product Name],'POD Inventory Sum'!$O494,Table7[Product Type2],'POD Inventory Sum'!$AK$5)</f>
        <v>0</v>
      </c>
    </row>
    <row r="495" spans="16:39" x14ac:dyDescent="0.25">
      <c r="P495" s="7"/>
      <c r="Q495" s="30">
        <f>SUMIFS(Table1913[Quantity],Table1913[Product Name],'POD Inventory Sum'!$O495)</f>
        <v>0</v>
      </c>
      <c r="S495" s="1">
        <f>SUMIFS(Table1913[Total Cost],Table1913[Product Name],'POD Inventory Sum'!$O495)</f>
        <v>0</v>
      </c>
      <c r="T495" s="7"/>
      <c r="U495" s="1">
        <f>SUMIFS(Table1913[Quantity Purchased],Table1913[Product Name],'POD Inventory Sum'!$O495)</f>
        <v>0</v>
      </c>
      <c r="W495" s="1">
        <f>SUMIFS(Table1913[Total Purchase
Cost],Table1913[Product Name],'POD Inventory Sum'!$O495)</f>
        <v>0</v>
      </c>
      <c r="X495" s="7"/>
      <c r="Y495" s="61">
        <f t="shared" si="38"/>
        <v>0</v>
      </c>
      <c r="AA495" s="61">
        <f t="shared" si="39"/>
        <v>0</v>
      </c>
      <c r="AB495" s="7"/>
      <c r="AC495" s="1">
        <f>SUMIFS(Table7[Quantity of 
Product Sold],Table7[Sale - Product Name],'POD Inventory Sum'!$O495,Table7[Product Type2],'POD Inventory Sum'!$AC$5)</f>
        <v>0</v>
      </c>
      <c r="AE495" s="1">
        <f>SUMIFS(Table7[Total Cost of
Goods Sold],Table7[Sale - Product Name],'POD Inventory Sum'!$O495,Table7[Product Type2],'POD Inventory Sum'!$AC$5)</f>
        <v>0</v>
      </c>
      <c r="AF495" s="7"/>
      <c r="AG495" s="1">
        <f>SUMIFS(Table17[Quantity2],Table17[Product Name],'POD Inventory Sum'!$O495,Table17[Product Type2],'POD Inventory Sum'!$AG$5)</f>
        <v>0</v>
      </c>
      <c r="AH495" t="str">
        <f t="shared" si="40"/>
        <v/>
      </c>
      <c r="AI495" s="1">
        <f>SUMIFS(Table17[Total out of Inventory],Table17[Product Name],'POD Inventory Sum'!$O495,Table17[Product Type2],'POD Inventory Sum'!$AG$5)</f>
        <v>0</v>
      </c>
      <c r="AJ495" s="7"/>
      <c r="AK495" s="1">
        <f>SUMIFS(Table7[Quantity
 Sold],Table7[Sale - Product Name],'POD Inventory Sum'!$O495,Table7[Product Type2],'POD Inventory Sum'!$AK$5)</f>
        <v>0</v>
      </c>
      <c r="AL495" t="str">
        <f t="shared" si="41"/>
        <v/>
      </c>
      <c r="AM495" s="1">
        <f>SUMIFS(Table7[Total 
Paid],Table7[Sale - Product Name],'POD Inventory Sum'!$O495,Table7[Product Type2],'POD Inventory Sum'!$AK$5)</f>
        <v>0</v>
      </c>
    </row>
    <row r="496" spans="16:39" x14ac:dyDescent="0.25">
      <c r="P496" s="7"/>
      <c r="Q496" s="30">
        <f>SUMIFS(Table1913[Quantity],Table1913[Product Name],'POD Inventory Sum'!$O496)</f>
        <v>0</v>
      </c>
      <c r="S496" s="1">
        <f>SUMIFS(Table1913[Total Cost],Table1913[Product Name],'POD Inventory Sum'!$O496)</f>
        <v>0</v>
      </c>
      <c r="T496" s="7"/>
      <c r="U496" s="1">
        <f>SUMIFS(Table1913[Quantity Purchased],Table1913[Product Name],'POD Inventory Sum'!$O496)</f>
        <v>0</v>
      </c>
      <c r="W496" s="1">
        <f>SUMIFS(Table1913[Total Purchase
Cost],Table1913[Product Name],'POD Inventory Sum'!$O496)</f>
        <v>0</v>
      </c>
      <c r="X496" s="7"/>
      <c r="Y496" s="61">
        <f t="shared" si="38"/>
        <v>0</v>
      </c>
      <c r="AA496" s="61">
        <f t="shared" si="39"/>
        <v>0</v>
      </c>
      <c r="AB496" s="7"/>
      <c r="AC496" s="1">
        <f>SUMIFS(Table7[Quantity of 
Product Sold],Table7[Sale - Product Name],'POD Inventory Sum'!$O496,Table7[Product Type2],'POD Inventory Sum'!$AC$5)</f>
        <v>0</v>
      </c>
      <c r="AE496" s="1">
        <f>SUMIFS(Table7[Total Cost of
Goods Sold],Table7[Sale - Product Name],'POD Inventory Sum'!$O496,Table7[Product Type2],'POD Inventory Sum'!$AC$5)</f>
        <v>0</v>
      </c>
      <c r="AF496" s="7"/>
      <c r="AG496" s="1">
        <f>SUMIFS(Table17[Quantity2],Table17[Product Name],'POD Inventory Sum'!$O496,Table17[Product Type2],'POD Inventory Sum'!$AG$5)</f>
        <v>0</v>
      </c>
      <c r="AH496" t="str">
        <f t="shared" si="40"/>
        <v/>
      </c>
      <c r="AI496" s="1">
        <f>SUMIFS(Table17[Total out of Inventory],Table17[Product Name],'POD Inventory Sum'!$O496,Table17[Product Type2],'POD Inventory Sum'!$AG$5)</f>
        <v>0</v>
      </c>
      <c r="AJ496" s="7"/>
      <c r="AK496" s="1">
        <f>SUMIFS(Table7[Quantity
 Sold],Table7[Sale - Product Name],'POD Inventory Sum'!$O496,Table7[Product Type2],'POD Inventory Sum'!$AK$5)</f>
        <v>0</v>
      </c>
      <c r="AL496" t="str">
        <f t="shared" si="41"/>
        <v/>
      </c>
      <c r="AM496" s="1">
        <f>SUMIFS(Table7[Total 
Paid],Table7[Sale - Product Name],'POD Inventory Sum'!$O496,Table7[Product Type2],'POD Inventory Sum'!$AK$5)</f>
        <v>0</v>
      </c>
    </row>
    <row r="497" spans="16:39" x14ac:dyDescent="0.25">
      <c r="P497" s="7"/>
      <c r="Q497" s="30">
        <f>SUMIFS(Table1913[Quantity],Table1913[Product Name],'POD Inventory Sum'!$O497)</f>
        <v>0</v>
      </c>
      <c r="S497" s="1">
        <f>SUMIFS(Table1913[Total Cost],Table1913[Product Name],'POD Inventory Sum'!$O497)</f>
        <v>0</v>
      </c>
      <c r="T497" s="7"/>
      <c r="U497" s="1">
        <f>SUMIFS(Table1913[Quantity Purchased],Table1913[Product Name],'POD Inventory Sum'!$O497)</f>
        <v>0</v>
      </c>
      <c r="W497" s="1">
        <f>SUMIFS(Table1913[Total Purchase
Cost],Table1913[Product Name],'POD Inventory Sum'!$O497)</f>
        <v>0</v>
      </c>
      <c r="X497" s="7"/>
      <c r="Y497" s="61">
        <f t="shared" si="38"/>
        <v>0</v>
      </c>
      <c r="AA497" s="61">
        <f t="shared" si="39"/>
        <v>0</v>
      </c>
      <c r="AB497" s="7"/>
      <c r="AC497" s="1">
        <f>SUMIFS(Table7[Quantity of 
Product Sold],Table7[Sale - Product Name],'POD Inventory Sum'!$O497,Table7[Product Type2],'POD Inventory Sum'!$AC$5)</f>
        <v>0</v>
      </c>
      <c r="AE497" s="1">
        <f>SUMIFS(Table7[Total Cost of
Goods Sold],Table7[Sale - Product Name],'POD Inventory Sum'!$O497,Table7[Product Type2],'POD Inventory Sum'!$AC$5)</f>
        <v>0</v>
      </c>
      <c r="AF497" s="7"/>
      <c r="AG497" s="1">
        <f>SUMIFS(Table17[Quantity2],Table17[Product Name],'POD Inventory Sum'!$O497,Table17[Product Type2],'POD Inventory Sum'!$AG$5)</f>
        <v>0</v>
      </c>
      <c r="AH497" t="str">
        <f t="shared" si="40"/>
        <v/>
      </c>
      <c r="AI497" s="1">
        <f>SUMIFS(Table17[Total out of Inventory],Table17[Product Name],'POD Inventory Sum'!$O497,Table17[Product Type2],'POD Inventory Sum'!$AG$5)</f>
        <v>0</v>
      </c>
      <c r="AJ497" s="7"/>
      <c r="AK497" s="1">
        <f>SUMIFS(Table7[Quantity
 Sold],Table7[Sale - Product Name],'POD Inventory Sum'!$O497,Table7[Product Type2],'POD Inventory Sum'!$AK$5)</f>
        <v>0</v>
      </c>
      <c r="AL497" t="str">
        <f t="shared" si="41"/>
        <v/>
      </c>
      <c r="AM497" s="1">
        <f>SUMIFS(Table7[Total 
Paid],Table7[Sale - Product Name],'POD Inventory Sum'!$O497,Table7[Product Type2],'POD Inventory Sum'!$AK$5)</f>
        <v>0</v>
      </c>
    </row>
    <row r="498" spans="16:39" x14ac:dyDescent="0.25">
      <c r="P498" s="7"/>
      <c r="Q498" s="30">
        <f>SUMIFS(Table1913[Quantity],Table1913[Product Name],'POD Inventory Sum'!$O498)</f>
        <v>0</v>
      </c>
      <c r="S498" s="1">
        <f>SUMIFS(Table1913[Total Cost],Table1913[Product Name],'POD Inventory Sum'!$O498)</f>
        <v>0</v>
      </c>
      <c r="T498" s="7"/>
      <c r="U498" s="1">
        <f>SUMIFS(Table1913[Quantity Purchased],Table1913[Product Name],'POD Inventory Sum'!$O498)</f>
        <v>0</v>
      </c>
      <c r="W498" s="1">
        <f>SUMIFS(Table1913[Total Purchase
Cost],Table1913[Product Name],'POD Inventory Sum'!$O498)</f>
        <v>0</v>
      </c>
      <c r="X498" s="7"/>
      <c r="Y498" s="61">
        <f t="shared" si="38"/>
        <v>0</v>
      </c>
      <c r="AA498" s="61">
        <f t="shared" si="39"/>
        <v>0</v>
      </c>
      <c r="AB498" s="7"/>
      <c r="AC498" s="1">
        <f>SUMIFS(Table7[Quantity of 
Product Sold],Table7[Sale - Product Name],'POD Inventory Sum'!$O498,Table7[Product Type2],'POD Inventory Sum'!$AC$5)</f>
        <v>0</v>
      </c>
      <c r="AE498" s="1">
        <f>SUMIFS(Table7[Total Cost of
Goods Sold],Table7[Sale - Product Name],'POD Inventory Sum'!$O498,Table7[Product Type2],'POD Inventory Sum'!$AC$5)</f>
        <v>0</v>
      </c>
      <c r="AF498" s="7"/>
      <c r="AG498" s="1">
        <f>SUMIFS(Table17[Quantity2],Table17[Product Name],'POD Inventory Sum'!$O498,Table17[Product Type2],'POD Inventory Sum'!$AG$5)</f>
        <v>0</v>
      </c>
      <c r="AH498" t="str">
        <f t="shared" si="40"/>
        <v/>
      </c>
      <c r="AI498" s="1">
        <f>SUMIFS(Table17[Total out of Inventory],Table17[Product Name],'POD Inventory Sum'!$O498,Table17[Product Type2],'POD Inventory Sum'!$AG$5)</f>
        <v>0</v>
      </c>
      <c r="AJ498" s="7"/>
      <c r="AK498" s="1">
        <f>SUMIFS(Table7[Quantity
 Sold],Table7[Sale - Product Name],'POD Inventory Sum'!$O498,Table7[Product Type2],'POD Inventory Sum'!$AK$5)</f>
        <v>0</v>
      </c>
      <c r="AL498" t="str">
        <f t="shared" si="41"/>
        <v/>
      </c>
      <c r="AM498" s="1">
        <f>SUMIFS(Table7[Total 
Paid],Table7[Sale - Product Name],'POD Inventory Sum'!$O498,Table7[Product Type2],'POD Inventory Sum'!$AK$5)</f>
        <v>0</v>
      </c>
    </row>
    <row r="499" spans="16:39" x14ac:dyDescent="0.25">
      <c r="P499" s="7"/>
      <c r="Q499" s="30">
        <f>SUMIFS(Table1913[Quantity],Table1913[Product Name],'POD Inventory Sum'!$O499)</f>
        <v>0</v>
      </c>
      <c r="S499" s="1">
        <f>SUMIFS(Table1913[Total Cost],Table1913[Product Name],'POD Inventory Sum'!$O499)</f>
        <v>0</v>
      </c>
      <c r="T499" s="7"/>
      <c r="U499" s="1">
        <f>SUMIFS(Table1913[Quantity Purchased],Table1913[Product Name],'POD Inventory Sum'!$O499)</f>
        <v>0</v>
      </c>
      <c r="W499" s="1">
        <f>SUMIFS(Table1913[Total Purchase
Cost],Table1913[Product Name],'POD Inventory Sum'!$O499)</f>
        <v>0</v>
      </c>
      <c r="X499" s="7"/>
      <c r="Y499" s="61">
        <f t="shared" si="38"/>
        <v>0</v>
      </c>
      <c r="AA499" s="61">
        <f t="shared" si="39"/>
        <v>0</v>
      </c>
      <c r="AB499" s="7"/>
      <c r="AC499" s="1">
        <f>SUMIFS(Table7[Quantity of 
Product Sold],Table7[Sale - Product Name],'POD Inventory Sum'!$O499,Table7[Product Type2],'POD Inventory Sum'!$AC$5)</f>
        <v>0</v>
      </c>
      <c r="AE499" s="1">
        <f>SUMIFS(Table7[Total Cost of
Goods Sold],Table7[Sale - Product Name],'POD Inventory Sum'!$O499,Table7[Product Type2],'POD Inventory Sum'!$AC$5)</f>
        <v>0</v>
      </c>
      <c r="AF499" s="7"/>
      <c r="AG499" s="1">
        <f>SUMIFS(Table17[Quantity2],Table17[Product Name],'POD Inventory Sum'!$O499,Table17[Product Type2],'POD Inventory Sum'!$AG$5)</f>
        <v>0</v>
      </c>
      <c r="AH499" t="str">
        <f t="shared" si="40"/>
        <v/>
      </c>
      <c r="AI499" s="1">
        <f>SUMIFS(Table17[Total out of Inventory],Table17[Product Name],'POD Inventory Sum'!$O499,Table17[Product Type2],'POD Inventory Sum'!$AG$5)</f>
        <v>0</v>
      </c>
      <c r="AJ499" s="7"/>
      <c r="AK499" s="1">
        <f>SUMIFS(Table7[Quantity
 Sold],Table7[Sale - Product Name],'POD Inventory Sum'!$O499,Table7[Product Type2],'POD Inventory Sum'!$AK$5)</f>
        <v>0</v>
      </c>
      <c r="AL499" t="str">
        <f t="shared" si="41"/>
        <v/>
      </c>
      <c r="AM499" s="1">
        <f>SUMIFS(Table7[Total 
Paid],Table7[Sale - Product Name],'POD Inventory Sum'!$O499,Table7[Product Type2],'POD Inventory Sum'!$AK$5)</f>
        <v>0</v>
      </c>
    </row>
    <row r="500" spans="16:39" x14ac:dyDescent="0.25">
      <c r="P500" s="7"/>
      <c r="Q500" s="30">
        <f>SUMIFS(Table1913[Quantity],Table1913[Product Name],'POD Inventory Sum'!$O500)</f>
        <v>0</v>
      </c>
      <c r="S500" s="1">
        <f>SUMIFS(Table1913[Total Cost],Table1913[Product Name],'POD Inventory Sum'!$O500)</f>
        <v>0</v>
      </c>
      <c r="T500" s="7"/>
      <c r="U500" s="1">
        <f>SUMIFS(Table1913[Quantity Purchased],Table1913[Product Name],'POD Inventory Sum'!$O500)</f>
        <v>0</v>
      </c>
      <c r="W500" s="1">
        <f>SUMIFS(Table1913[Total Purchase
Cost],Table1913[Product Name],'POD Inventory Sum'!$O500)</f>
        <v>0</v>
      </c>
      <c r="X500" s="7"/>
      <c r="Y500" s="61">
        <f t="shared" si="38"/>
        <v>0</v>
      </c>
      <c r="AA500" s="61">
        <f t="shared" si="39"/>
        <v>0</v>
      </c>
      <c r="AB500" s="7"/>
      <c r="AC500" s="1">
        <f>SUMIFS(Table7[Quantity of 
Product Sold],Table7[Sale - Product Name],'POD Inventory Sum'!$O500,Table7[Product Type2],'POD Inventory Sum'!$AC$5)</f>
        <v>0</v>
      </c>
      <c r="AE500" s="1">
        <f>SUMIFS(Table7[Total Cost of
Goods Sold],Table7[Sale - Product Name],'POD Inventory Sum'!$O500,Table7[Product Type2],'POD Inventory Sum'!$AC$5)</f>
        <v>0</v>
      </c>
      <c r="AF500" s="7"/>
      <c r="AG500" s="1">
        <f>SUMIFS(Table17[Quantity2],Table17[Product Name],'POD Inventory Sum'!$O500,Table17[Product Type2],'POD Inventory Sum'!$AG$5)</f>
        <v>0</v>
      </c>
      <c r="AH500" t="str">
        <f t="shared" si="40"/>
        <v/>
      </c>
      <c r="AI500" s="1">
        <f>SUMIFS(Table17[Total out of Inventory],Table17[Product Name],'POD Inventory Sum'!$O500,Table17[Product Type2],'POD Inventory Sum'!$AG$5)</f>
        <v>0</v>
      </c>
      <c r="AJ500" s="7"/>
      <c r="AK500" s="1">
        <f>SUMIFS(Table7[Quantity
 Sold],Table7[Sale - Product Name],'POD Inventory Sum'!$O500,Table7[Product Type2],'POD Inventory Sum'!$AK$5)</f>
        <v>0</v>
      </c>
      <c r="AL500" t="str">
        <f t="shared" si="41"/>
        <v/>
      </c>
      <c r="AM500" s="1">
        <f>SUMIFS(Table7[Total 
Paid],Table7[Sale - Product Name],'POD Inventory Sum'!$O500,Table7[Product Type2],'POD Inventory Sum'!$AK$5)</f>
        <v>0</v>
      </c>
    </row>
    <row r="501" spans="16:39" x14ac:dyDescent="0.25">
      <c r="P501" s="7"/>
      <c r="Q501" s="30">
        <f>SUMIFS(Table1913[Quantity],Table1913[Product Name],'POD Inventory Sum'!$O501)</f>
        <v>0</v>
      </c>
      <c r="S501" s="1">
        <f>SUMIFS(Table1913[Total Cost],Table1913[Product Name],'POD Inventory Sum'!$O501)</f>
        <v>0</v>
      </c>
      <c r="T501" s="7"/>
      <c r="U501" s="1">
        <f>SUMIFS(Table1913[Quantity Purchased],Table1913[Product Name],'POD Inventory Sum'!$O501)</f>
        <v>0</v>
      </c>
      <c r="W501" s="1">
        <f>SUMIFS(Table1913[Total Purchase
Cost],Table1913[Product Name],'POD Inventory Sum'!$O501)</f>
        <v>0</v>
      </c>
      <c r="X501" s="7"/>
      <c r="Y501" s="61">
        <f t="shared" si="38"/>
        <v>0</v>
      </c>
      <c r="AA501" s="61">
        <f t="shared" si="39"/>
        <v>0</v>
      </c>
      <c r="AB501" s="7"/>
      <c r="AC501" s="1">
        <f>SUMIFS(Table7[Quantity of 
Product Sold],Table7[Sale - Product Name],'POD Inventory Sum'!$O501,Table7[Product Type2],'POD Inventory Sum'!$AC$5)</f>
        <v>0</v>
      </c>
      <c r="AE501" s="1">
        <f>SUMIFS(Table7[Total Cost of
Goods Sold],Table7[Sale - Product Name],'POD Inventory Sum'!$O501,Table7[Product Type2],'POD Inventory Sum'!$AC$5)</f>
        <v>0</v>
      </c>
      <c r="AF501" s="7"/>
      <c r="AG501" s="1">
        <f>SUMIFS(Table17[Quantity2],Table17[Product Name],'POD Inventory Sum'!$O501,Table17[Product Type2],'POD Inventory Sum'!$AG$5)</f>
        <v>0</v>
      </c>
      <c r="AH501" t="str">
        <f t="shared" si="40"/>
        <v/>
      </c>
      <c r="AI501" s="1">
        <f>SUMIFS(Table17[Total out of Inventory],Table17[Product Name],'POD Inventory Sum'!$O501,Table17[Product Type2],'POD Inventory Sum'!$AG$5)</f>
        <v>0</v>
      </c>
      <c r="AJ501" s="7"/>
      <c r="AK501" s="1">
        <f>SUMIFS(Table7[Quantity
 Sold],Table7[Sale - Product Name],'POD Inventory Sum'!$O501,Table7[Product Type2],'POD Inventory Sum'!$AK$5)</f>
        <v>0</v>
      </c>
      <c r="AL501" t="str">
        <f t="shared" si="41"/>
        <v/>
      </c>
      <c r="AM501" s="1">
        <f>SUMIFS(Table7[Total 
Paid],Table7[Sale - Product Name],'POD Inventory Sum'!$O501,Table7[Product Type2],'POD Inventory Sum'!$AK$5)</f>
        <v>0</v>
      </c>
    </row>
    <row r="502" spans="16:39" x14ac:dyDescent="0.25">
      <c r="P502" s="7"/>
      <c r="Q502" s="30">
        <f>SUMIFS(Table1913[Quantity],Table1913[Product Name],'POD Inventory Sum'!$O502)</f>
        <v>0</v>
      </c>
      <c r="S502" s="1">
        <f>SUMIFS(Table1913[Total Cost],Table1913[Product Name],'POD Inventory Sum'!$O502)</f>
        <v>0</v>
      </c>
      <c r="T502" s="7"/>
      <c r="U502" s="1">
        <f>SUMIFS(Table1913[Quantity Purchased],Table1913[Product Name],'POD Inventory Sum'!$O502)</f>
        <v>0</v>
      </c>
      <c r="W502" s="1">
        <f>SUMIFS(Table1913[Total Purchase
Cost],Table1913[Product Name],'POD Inventory Sum'!$O502)</f>
        <v>0</v>
      </c>
      <c r="X502" s="7"/>
      <c r="Y502" s="61">
        <f t="shared" si="38"/>
        <v>0</v>
      </c>
      <c r="AA502" s="61">
        <f t="shared" si="39"/>
        <v>0</v>
      </c>
      <c r="AB502" s="7"/>
      <c r="AC502" s="1">
        <f>SUMIFS(Table7[Quantity of 
Product Sold],Table7[Sale - Product Name],'POD Inventory Sum'!$O502,Table7[Product Type2],'POD Inventory Sum'!$AC$5)</f>
        <v>0</v>
      </c>
      <c r="AE502" s="1">
        <f>SUMIFS(Table7[Total Cost of
Goods Sold],Table7[Sale - Product Name],'POD Inventory Sum'!$O502,Table7[Product Type2],'POD Inventory Sum'!$AC$5)</f>
        <v>0</v>
      </c>
      <c r="AF502" s="7"/>
      <c r="AG502" s="1">
        <f>SUMIFS(Table17[Quantity2],Table17[Product Name],'POD Inventory Sum'!$O502,Table17[Product Type2],'POD Inventory Sum'!$AG$5)</f>
        <v>0</v>
      </c>
      <c r="AH502" t="str">
        <f t="shared" si="40"/>
        <v/>
      </c>
      <c r="AI502" s="1">
        <f>SUMIFS(Table17[Total out of Inventory],Table17[Product Name],'POD Inventory Sum'!$O502,Table17[Product Type2],'POD Inventory Sum'!$AG$5)</f>
        <v>0</v>
      </c>
      <c r="AJ502" s="7"/>
      <c r="AK502" s="1">
        <f>SUMIFS(Table7[Quantity
 Sold],Table7[Sale - Product Name],'POD Inventory Sum'!$O502,Table7[Product Type2],'POD Inventory Sum'!$AK$5)</f>
        <v>0</v>
      </c>
      <c r="AL502" t="str">
        <f t="shared" si="41"/>
        <v/>
      </c>
      <c r="AM502" s="1">
        <f>SUMIFS(Table7[Total 
Paid],Table7[Sale - Product Name],'POD Inventory Sum'!$O502,Table7[Product Type2],'POD Inventory Sum'!$AK$5)</f>
        <v>0</v>
      </c>
    </row>
    <row r="503" spans="16:39" x14ac:dyDescent="0.25">
      <c r="P503" s="7"/>
      <c r="Q503" s="30">
        <f>SUMIFS(Table1913[Quantity],Table1913[Product Name],'POD Inventory Sum'!$O503)</f>
        <v>0</v>
      </c>
      <c r="S503" s="1">
        <f>SUMIFS(Table1913[Total Cost],Table1913[Product Name],'POD Inventory Sum'!$O503)</f>
        <v>0</v>
      </c>
      <c r="T503" s="7"/>
      <c r="U503" s="1">
        <f>SUMIFS(Table1913[Quantity Purchased],Table1913[Product Name],'POD Inventory Sum'!$O503)</f>
        <v>0</v>
      </c>
      <c r="W503" s="1">
        <f>SUMIFS(Table1913[Total Purchase
Cost],Table1913[Product Name],'POD Inventory Sum'!$O503)</f>
        <v>0</v>
      </c>
      <c r="X503" s="7"/>
      <c r="Y503" s="61">
        <f t="shared" si="38"/>
        <v>0</v>
      </c>
      <c r="AA503" s="61">
        <f t="shared" si="39"/>
        <v>0</v>
      </c>
      <c r="AB503" s="7"/>
      <c r="AC503" s="1">
        <f>SUMIFS(Table7[Quantity of 
Product Sold],Table7[Sale - Product Name],'POD Inventory Sum'!$O503,Table7[Product Type2],'POD Inventory Sum'!$AC$5)</f>
        <v>0</v>
      </c>
      <c r="AE503" s="1">
        <f>SUMIFS(Table7[Total Cost of
Goods Sold],Table7[Sale - Product Name],'POD Inventory Sum'!$O503,Table7[Product Type2],'POD Inventory Sum'!$AC$5)</f>
        <v>0</v>
      </c>
      <c r="AF503" s="7"/>
      <c r="AG503" s="1">
        <f>SUMIFS(Table17[Quantity2],Table17[Product Name],'POD Inventory Sum'!$O503,Table17[Product Type2],'POD Inventory Sum'!$AG$5)</f>
        <v>0</v>
      </c>
      <c r="AH503" t="str">
        <f t="shared" si="40"/>
        <v/>
      </c>
      <c r="AI503" s="1">
        <f>SUMIFS(Table17[Total out of Inventory],Table17[Product Name],'POD Inventory Sum'!$O503,Table17[Product Type2],'POD Inventory Sum'!$AG$5)</f>
        <v>0</v>
      </c>
      <c r="AJ503" s="7"/>
      <c r="AK503" s="1">
        <f>SUMIFS(Table7[Quantity
 Sold],Table7[Sale - Product Name],'POD Inventory Sum'!$O503,Table7[Product Type2],'POD Inventory Sum'!$AK$5)</f>
        <v>0</v>
      </c>
      <c r="AL503" t="str">
        <f t="shared" si="41"/>
        <v/>
      </c>
      <c r="AM503" s="1">
        <f>SUMIFS(Table7[Total 
Paid],Table7[Sale - Product Name],'POD Inventory Sum'!$O503,Table7[Product Type2],'POD Inventory Sum'!$AK$5)</f>
        <v>0</v>
      </c>
    </row>
    <row r="504" spans="16:39" x14ac:dyDescent="0.25">
      <c r="P504" s="7"/>
      <c r="Q504" s="30">
        <f>SUMIFS(Table1913[Quantity],Table1913[Product Name],'POD Inventory Sum'!$O504)</f>
        <v>0</v>
      </c>
      <c r="S504" s="1">
        <f>SUMIFS(Table1913[Total Cost],Table1913[Product Name],'POD Inventory Sum'!$O504)</f>
        <v>0</v>
      </c>
      <c r="T504" s="7"/>
      <c r="U504" s="1">
        <f>SUMIFS(Table1913[Quantity Purchased],Table1913[Product Name],'POD Inventory Sum'!$O504)</f>
        <v>0</v>
      </c>
      <c r="W504" s="1">
        <f>SUMIFS(Table1913[Total Purchase
Cost],Table1913[Product Name],'POD Inventory Sum'!$O504)</f>
        <v>0</v>
      </c>
      <c r="X504" s="7"/>
      <c r="Y504" s="61">
        <f t="shared" si="38"/>
        <v>0</v>
      </c>
      <c r="AA504" s="61">
        <f t="shared" si="39"/>
        <v>0</v>
      </c>
      <c r="AB504" s="7"/>
      <c r="AC504" s="1">
        <f>SUMIFS(Table7[Quantity of 
Product Sold],Table7[Sale - Product Name],'POD Inventory Sum'!$O504,Table7[Product Type2],'POD Inventory Sum'!$AC$5)</f>
        <v>0</v>
      </c>
      <c r="AE504" s="1">
        <f>SUMIFS(Table7[Total Cost of
Goods Sold],Table7[Sale - Product Name],'POD Inventory Sum'!$O504,Table7[Product Type2],'POD Inventory Sum'!$AC$5)</f>
        <v>0</v>
      </c>
      <c r="AF504" s="7"/>
      <c r="AG504" s="1">
        <f>SUMIFS(Table17[Quantity2],Table17[Product Name],'POD Inventory Sum'!$O504,Table17[Product Type2],'POD Inventory Sum'!$AG$5)</f>
        <v>0</v>
      </c>
      <c r="AH504" t="str">
        <f t="shared" si="40"/>
        <v/>
      </c>
      <c r="AI504" s="1">
        <f>SUMIFS(Table17[Total out of Inventory],Table17[Product Name],'POD Inventory Sum'!$O504,Table17[Product Type2],'POD Inventory Sum'!$AG$5)</f>
        <v>0</v>
      </c>
      <c r="AJ504" s="7"/>
      <c r="AK504" s="1">
        <f>SUMIFS(Table7[Quantity
 Sold],Table7[Sale - Product Name],'POD Inventory Sum'!$O504,Table7[Product Type2],'POD Inventory Sum'!$AK$5)</f>
        <v>0</v>
      </c>
      <c r="AL504" t="str">
        <f t="shared" si="41"/>
        <v/>
      </c>
      <c r="AM504" s="1">
        <f>SUMIFS(Table7[Total 
Paid],Table7[Sale - Product Name],'POD Inventory Sum'!$O504,Table7[Product Type2],'POD Inventory Sum'!$AK$5)</f>
        <v>0</v>
      </c>
    </row>
    <row r="505" spans="16:39" x14ac:dyDescent="0.25">
      <c r="P505" s="7"/>
      <c r="Q505" s="30">
        <f>SUMIFS(Table1913[Quantity],Table1913[Product Name],'POD Inventory Sum'!$O505)</f>
        <v>0</v>
      </c>
      <c r="S505" s="1">
        <f>SUMIFS(Table1913[Total Cost],Table1913[Product Name],'POD Inventory Sum'!$O505)</f>
        <v>0</v>
      </c>
      <c r="T505" s="7"/>
      <c r="U505" s="1">
        <f>SUMIFS(Table1913[Quantity Purchased],Table1913[Product Name],'POD Inventory Sum'!$O505)</f>
        <v>0</v>
      </c>
      <c r="W505" s="1">
        <f>SUMIFS(Table1913[Total Purchase
Cost],Table1913[Product Name],'POD Inventory Sum'!$O505)</f>
        <v>0</v>
      </c>
      <c r="X505" s="7"/>
      <c r="Y505" s="61">
        <f t="shared" si="38"/>
        <v>0</v>
      </c>
      <c r="AA505" s="61">
        <f t="shared" si="39"/>
        <v>0</v>
      </c>
      <c r="AB505" s="7"/>
      <c r="AC505" s="1">
        <f>SUMIFS(Table7[Quantity of 
Product Sold],Table7[Sale - Product Name],'POD Inventory Sum'!$O505,Table7[Product Type2],'POD Inventory Sum'!$AC$5)</f>
        <v>0</v>
      </c>
      <c r="AE505" s="1">
        <f>SUMIFS(Table7[Total Cost of
Goods Sold],Table7[Sale - Product Name],'POD Inventory Sum'!$O505,Table7[Product Type2],'POD Inventory Sum'!$AC$5)</f>
        <v>0</v>
      </c>
      <c r="AF505" s="7"/>
      <c r="AG505" s="1">
        <f>SUMIFS(Table17[Quantity2],Table17[Product Name],'POD Inventory Sum'!$O505,Table17[Product Type2],'POD Inventory Sum'!$AG$5)</f>
        <v>0</v>
      </c>
      <c r="AH505" t="str">
        <f t="shared" si="40"/>
        <v/>
      </c>
      <c r="AI505" s="1">
        <f>SUMIFS(Table17[Total out of Inventory],Table17[Product Name],'POD Inventory Sum'!$O505,Table17[Product Type2],'POD Inventory Sum'!$AG$5)</f>
        <v>0</v>
      </c>
      <c r="AJ505" s="7"/>
      <c r="AK505" s="1">
        <f>SUMIFS(Table7[Quantity
 Sold],Table7[Sale - Product Name],'POD Inventory Sum'!$O505,Table7[Product Type2],'POD Inventory Sum'!$AK$5)</f>
        <v>0</v>
      </c>
      <c r="AL505" t="str">
        <f t="shared" si="41"/>
        <v/>
      </c>
      <c r="AM505" s="1">
        <f>SUMIFS(Table7[Total 
Paid],Table7[Sale - Product Name],'POD Inventory Sum'!$O505,Table7[Product Type2],'POD Inventory Sum'!$AK$5)</f>
        <v>0</v>
      </c>
    </row>
    <row r="506" spans="16:39" x14ac:dyDescent="0.25">
      <c r="P506" s="7"/>
      <c r="Q506" s="30">
        <f>SUMIFS(Table1913[Quantity],Table1913[Product Name],'POD Inventory Sum'!$O506)</f>
        <v>0</v>
      </c>
      <c r="S506" s="1">
        <f>SUMIFS(Table1913[Total Cost],Table1913[Product Name],'POD Inventory Sum'!$O506)</f>
        <v>0</v>
      </c>
      <c r="T506" s="7"/>
      <c r="U506" s="1">
        <f>SUMIFS(Table1913[Quantity Purchased],Table1913[Product Name],'POD Inventory Sum'!$O506)</f>
        <v>0</v>
      </c>
      <c r="W506" s="1">
        <f>SUMIFS(Table1913[Total Purchase
Cost],Table1913[Product Name],'POD Inventory Sum'!$O506)</f>
        <v>0</v>
      </c>
      <c r="X506" s="7"/>
      <c r="Y506" s="61">
        <f t="shared" si="38"/>
        <v>0</v>
      </c>
      <c r="AA506" s="61">
        <f t="shared" si="39"/>
        <v>0</v>
      </c>
      <c r="AB506" s="7"/>
      <c r="AC506" s="1">
        <f>SUMIFS(Table7[Quantity of 
Product Sold],Table7[Sale - Product Name],'POD Inventory Sum'!$O506,Table7[Product Type2],'POD Inventory Sum'!$AC$5)</f>
        <v>0</v>
      </c>
      <c r="AE506" s="1">
        <f>SUMIFS(Table7[Total Cost of
Goods Sold],Table7[Sale - Product Name],'POD Inventory Sum'!$O506,Table7[Product Type2],'POD Inventory Sum'!$AC$5)</f>
        <v>0</v>
      </c>
      <c r="AF506" s="7"/>
      <c r="AG506" s="1">
        <f>SUMIFS(Table17[Quantity2],Table17[Product Name],'POD Inventory Sum'!$O506,Table17[Product Type2],'POD Inventory Sum'!$AG$5)</f>
        <v>0</v>
      </c>
      <c r="AH506" t="str">
        <f t="shared" si="40"/>
        <v/>
      </c>
      <c r="AI506" s="1">
        <f>SUMIFS(Table17[Total out of Inventory],Table17[Product Name],'POD Inventory Sum'!$O506,Table17[Product Type2],'POD Inventory Sum'!$AG$5)</f>
        <v>0</v>
      </c>
      <c r="AJ506" s="7"/>
      <c r="AK506" s="1">
        <f>SUMIFS(Table7[Quantity
 Sold],Table7[Sale - Product Name],'POD Inventory Sum'!$O506,Table7[Product Type2],'POD Inventory Sum'!$AK$5)</f>
        <v>0</v>
      </c>
      <c r="AL506" t="str">
        <f t="shared" si="41"/>
        <v/>
      </c>
      <c r="AM506" s="1">
        <f>SUMIFS(Table7[Total 
Paid],Table7[Sale - Product Name],'POD Inventory Sum'!$O506,Table7[Product Type2],'POD Inventory Sum'!$AK$5)</f>
        <v>0</v>
      </c>
    </row>
    <row r="507" spans="16:39" x14ac:dyDescent="0.25">
      <c r="P507" s="7"/>
      <c r="Q507" s="30">
        <f>SUMIFS(Table1913[Quantity],Table1913[Product Name],'POD Inventory Sum'!$O507)</f>
        <v>0</v>
      </c>
      <c r="S507" s="1">
        <f>SUMIFS(Table1913[Total Cost],Table1913[Product Name],'POD Inventory Sum'!$O507)</f>
        <v>0</v>
      </c>
      <c r="T507" s="7"/>
      <c r="U507" s="1">
        <f>SUMIFS(Table1913[Quantity Purchased],Table1913[Product Name],'POD Inventory Sum'!$O507)</f>
        <v>0</v>
      </c>
      <c r="W507" s="1">
        <f>SUMIFS(Table1913[Total Purchase
Cost],Table1913[Product Name],'POD Inventory Sum'!$O507)</f>
        <v>0</v>
      </c>
      <c r="X507" s="7"/>
      <c r="Y507" s="61">
        <f t="shared" si="38"/>
        <v>0</v>
      </c>
      <c r="AA507" s="61">
        <f t="shared" si="39"/>
        <v>0</v>
      </c>
      <c r="AB507" s="7"/>
      <c r="AC507" s="1">
        <f>SUMIFS(Table7[Quantity of 
Product Sold],Table7[Sale - Product Name],'POD Inventory Sum'!$O507,Table7[Product Type2],'POD Inventory Sum'!$AC$5)</f>
        <v>0</v>
      </c>
      <c r="AE507" s="1">
        <f>SUMIFS(Table7[Total Cost of
Goods Sold],Table7[Sale - Product Name],'POD Inventory Sum'!$O507,Table7[Product Type2],'POD Inventory Sum'!$AC$5)</f>
        <v>0</v>
      </c>
      <c r="AF507" s="7"/>
      <c r="AG507" s="1">
        <f>SUMIFS(Table17[Quantity2],Table17[Product Name],'POD Inventory Sum'!$O507,Table17[Product Type2],'POD Inventory Sum'!$AG$5)</f>
        <v>0</v>
      </c>
      <c r="AH507" t="str">
        <f t="shared" si="40"/>
        <v/>
      </c>
      <c r="AI507" s="1">
        <f>SUMIFS(Table17[Total out of Inventory],Table17[Product Name],'POD Inventory Sum'!$O507,Table17[Product Type2],'POD Inventory Sum'!$AG$5)</f>
        <v>0</v>
      </c>
      <c r="AJ507" s="7"/>
      <c r="AK507" s="1">
        <f>SUMIFS(Table7[Quantity
 Sold],Table7[Sale - Product Name],'POD Inventory Sum'!$O507,Table7[Product Type2],'POD Inventory Sum'!$AK$5)</f>
        <v>0</v>
      </c>
      <c r="AL507" t="str">
        <f t="shared" si="41"/>
        <v/>
      </c>
      <c r="AM507" s="1">
        <f>SUMIFS(Table7[Total 
Paid],Table7[Sale - Product Name],'POD Inventory Sum'!$O507,Table7[Product Type2],'POD Inventory Sum'!$AK$5)</f>
        <v>0</v>
      </c>
    </row>
    <row r="508" spans="16:39" x14ac:dyDescent="0.25">
      <c r="P508" s="7"/>
      <c r="Q508" s="30">
        <f>SUMIFS(Table1913[Quantity],Table1913[Product Name],'POD Inventory Sum'!$O508)</f>
        <v>0</v>
      </c>
      <c r="S508" s="1">
        <f>SUMIFS(Table1913[Total Cost],Table1913[Product Name],'POD Inventory Sum'!$O508)</f>
        <v>0</v>
      </c>
      <c r="T508" s="7"/>
      <c r="U508" s="1">
        <f>SUMIFS(Table1913[Quantity Purchased],Table1913[Product Name],'POD Inventory Sum'!$O508)</f>
        <v>0</v>
      </c>
      <c r="W508" s="1">
        <f>SUMIFS(Table1913[Total Purchase
Cost],Table1913[Product Name],'POD Inventory Sum'!$O508)</f>
        <v>0</v>
      </c>
      <c r="X508" s="7"/>
      <c r="Y508" s="61">
        <f t="shared" si="38"/>
        <v>0</v>
      </c>
      <c r="AA508" s="61">
        <f t="shared" si="39"/>
        <v>0</v>
      </c>
      <c r="AB508" s="7"/>
      <c r="AC508" s="1">
        <f>SUMIFS(Table7[Quantity of 
Product Sold],Table7[Sale - Product Name],'POD Inventory Sum'!$O508,Table7[Product Type2],'POD Inventory Sum'!$AC$5)</f>
        <v>0</v>
      </c>
      <c r="AE508" s="1">
        <f>SUMIFS(Table7[Total Cost of
Goods Sold],Table7[Sale - Product Name],'POD Inventory Sum'!$O508,Table7[Product Type2],'POD Inventory Sum'!$AC$5)</f>
        <v>0</v>
      </c>
      <c r="AF508" s="7"/>
      <c r="AG508" s="1">
        <f>SUMIFS(Table17[Quantity2],Table17[Product Name],'POD Inventory Sum'!$O508,Table17[Product Type2],'POD Inventory Sum'!$AG$5)</f>
        <v>0</v>
      </c>
      <c r="AH508" t="str">
        <f t="shared" si="40"/>
        <v/>
      </c>
      <c r="AI508" s="1">
        <f>SUMIFS(Table17[Total out of Inventory],Table17[Product Name],'POD Inventory Sum'!$O508,Table17[Product Type2],'POD Inventory Sum'!$AG$5)</f>
        <v>0</v>
      </c>
      <c r="AJ508" s="7"/>
      <c r="AK508" s="1">
        <f>SUMIFS(Table7[Quantity
 Sold],Table7[Sale - Product Name],'POD Inventory Sum'!$O508,Table7[Product Type2],'POD Inventory Sum'!$AK$5)</f>
        <v>0</v>
      </c>
      <c r="AL508" t="str">
        <f t="shared" si="41"/>
        <v/>
      </c>
      <c r="AM508" s="1">
        <f>SUMIFS(Table7[Total 
Paid],Table7[Sale - Product Name],'POD Inventory Sum'!$O508,Table7[Product Type2],'POD Inventory Sum'!$AK$5)</f>
        <v>0</v>
      </c>
    </row>
    <row r="509" spans="16:39" x14ac:dyDescent="0.25">
      <c r="P509" s="7"/>
      <c r="Q509" s="30">
        <f>SUMIFS(Table1913[Quantity],Table1913[Product Name],'POD Inventory Sum'!$O509)</f>
        <v>0</v>
      </c>
      <c r="S509" s="1">
        <f>SUMIFS(Table1913[Total Cost],Table1913[Product Name],'POD Inventory Sum'!$O509)</f>
        <v>0</v>
      </c>
      <c r="T509" s="7"/>
      <c r="U509" s="1">
        <f>SUMIFS(Table1913[Quantity Purchased],Table1913[Product Name],'POD Inventory Sum'!$O509)</f>
        <v>0</v>
      </c>
      <c r="W509" s="1">
        <f>SUMIFS(Table1913[Total Purchase
Cost],Table1913[Product Name],'POD Inventory Sum'!$O509)</f>
        <v>0</v>
      </c>
      <c r="X509" s="7"/>
      <c r="Y509" s="61">
        <f t="shared" si="38"/>
        <v>0</v>
      </c>
      <c r="AA509" s="61">
        <f t="shared" si="39"/>
        <v>0</v>
      </c>
      <c r="AB509" s="7"/>
      <c r="AC509" s="1">
        <f>SUMIFS(Table7[Quantity of 
Product Sold],Table7[Sale - Product Name],'POD Inventory Sum'!$O509,Table7[Product Type2],'POD Inventory Sum'!$AC$5)</f>
        <v>0</v>
      </c>
      <c r="AE509" s="1">
        <f>SUMIFS(Table7[Total Cost of
Goods Sold],Table7[Sale - Product Name],'POD Inventory Sum'!$O509,Table7[Product Type2],'POD Inventory Sum'!$AC$5)</f>
        <v>0</v>
      </c>
      <c r="AF509" s="7"/>
      <c r="AG509" s="1">
        <f>SUMIFS(Table17[Quantity2],Table17[Product Name],'POD Inventory Sum'!$O509,Table17[Product Type2],'POD Inventory Sum'!$AG$5)</f>
        <v>0</v>
      </c>
      <c r="AH509" t="str">
        <f t="shared" si="40"/>
        <v/>
      </c>
      <c r="AI509" s="1">
        <f>SUMIFS(Table17[Total out of Inventory],Table17[Product Name],'POD Inventory Sum'!$O509,Table17[Product Type2],'POD Inventory Sum'!$AG$5)</f>
        <v>0</v>
      </c>
      <c r="AJ509" s="7"/>
      <c r="AK509" s="1">
        <f>SUMIFS(Table7[Quantity
 Sold],Table7[Sale - Product Name],'POD Inventory Sum'!$O509,Table7[Product Type2],'POD Inventory Sum'!$AK$5)</f>
        <v>0</v>
      </c>
      <c r="AL509" t="str">
        <f t="shared" si="41"/>
        <v/>
      </c>
      <c r="AM509" s="1">
        <f>SUMIFS(Table7[Total 
Paid],Table7[Sale - Product Name],'POD Inventory Sum'!$O509,Table7[Product Type2],'POD Inventory Sum'!$AK$5)</f>
        <v>0</v>
      </c>
    </row>
    <row r="510" spans="16:39" x14ac:dyDescent="0.25">
      <c r="P510" s="7"/>
      <c r="Q510" s="30">
        <f>SUMIFS(Table1913[Quantity],Table1913[Product Name],'POD Inventory Sum'!$O510)</f>
        <v>0</v>
      </c>
      <c r="S510" s="1">
        <f>SUMIFS(Table1913[Total Cost],Table1913[Product Name],'POD Inventory Sum'!$O510)</f>
        <v>0</v>
      </c>
      <c r="T510" s="7"/>
      <c r="U510" s="1">
        <f>SUMIFS(Table1913[Quantity Purchased],Table1913[Product Name],'POD Inventory Sum'!$O510)</f>
        <v>0</v>
      </c>
      <c r="W510" s="1">
        <f>SUMIFS(Table1913[Total Purchase
Cost],Table1913[Product Name],'POD Inventory Sum'!$O510)</f>
        <v>0</v>
      </c>
      <c r="X510" s="7"/>
      <c r="Y510" s="61">
        <f t="shared" si="38"/>
        <v>0</v>
      </c>
      <c r="AA510" s="61">
        <f t="shared" si="39"/>
        <v>0</v>
      </c>
      <c r="AB510" s="7"/>
      <c r="AC510" s="1">
        <f>SUMIFS(Table7[Quantity of 
Product Sold],Table7[Sale - Product Name],'POD Inventory Sum'!$O510,Table7[Product Type2],'POD Inventory Sum'!$AC$5)</f>
        <v>0</v>
      </c>
      <c r="AE510" s="1">
        <f>SUMIFS(Table7[Total Cost of
Goods Sold],Table7[Sale - Product Name],'POD Inventory Sum'!$O510,Table7[Product Type2],'POD Inventory Sum'!$AC$5)</f>
        <v>0</v>
      </c>
      <c r="AF510" s="7"/>
      <c r="AG510" s="1">
        <f>SUMIFS(Table17[Quantity2],Table17[Product Name],'POD Inventory Sum'!$O510,Table17[Product Type2],'POD Inventory Sum'!$AG$5)</f>
        <v>0</v>
      </c>
      <c r="AH510" t="str">
        <f t="shared" si="40"/>
        <v/>
      </c>
      <c r="AI510" s="1">
        <f>SUMIFS(Table17[Total out of Inventory],Table17[Product Name],'POD Inventory Sum'!$O510,Table17[Product Type2],'POD Inventory Sum'!$AG$5)</f>
        <v>0</v>
      </c>
      <c r="AJ510" s="7"/>
      <c r="AK510" s="1">
        <f>SUMIFS(Table7[Quantity
 Sold],Table7[Sale - Product Name],'POD Inventory Sum'!$O510,Table7[Product Type2],'POD Inventory Sum'!$AK$5)</f>
        <v>0</v>
      </c>
      <c r="AL510" t="str">
        <f t="shared" si="41"/>
        <v/>
      </c>
      <c r="AM510" s="1">
        <f>SUMIFS(Table7[Total 
Paid],Table7[Sale - Product Name],'POD Inventory Sum'!$O510,Table7[Product Type2],'POD Inventory Sum'!$AK$5)</f>
        <v>0</v>
      </c>
    </row>
    <row r="511" spans="16:39" x14ac:dyDescent="0.25">
      <c r="P511" s="7"/>
      <c r="Q511" s="30">
        <f>SUMIFS(Table1913[Quantity],Table1913[Product Name],'POD Inventory Sum'!$O511)</f>
        <v>0</v>
      </c>
      <c r="S511" s="1">
        <f>SUMIFS(Table1913[Total Cost],Table1913[Product Name],'POD Inventory Sum'!$O511)</f>
        <v>0</v>
      </c>
      <c r="T511" s="7"/>
      <c r="U511" s="1">
        <f>SUMIFS(Table1913[Quantity Purchased],Table1913[Product Name],'POD Inventory Sum'!$O511)</f>
        <v>0</v>
      </c>
      <c r="W511" s="1">
        <f>SUMIFS(Table1913[Total Purchase
Cost],Table1913[Product Name],'POD Inventory Sum'!$O511)</f>
        <v>0</v>
      </c>
      <c r="X511" s="7"/>
      <c r="Y511" s="61">
        <f t="shared" si="38"/>
        <v>0</v>
      </c>
      <c r="AA511" s="61">
        <f t="shared" si="39"/>
        <v>0</v>
      </c>
      <c r="AB511" s="7"/>
      <c r="AC511" s="1">
        <f>SUMIFS(Table7[Quantity of 
Product Sold],Table7[Sale - Product Name],'POD Inventory Sum'!$O511,Table7[Product Type2],'POD Inventory Sum'!$AC$5)</f>
        <v>0</v>
      </c>
      <c r="AE511" s="1">
        <f>SUMIFS(Table7[Total Cost of
Goods Sold],Table7[Sale - Product Name],'POD Inventory Sum'!$O511,Table7[Product Type2],'POD Inventory Sum'!$AC$5)</f>
        <v>0</v>
      </c>
      <c r="AF511" s="7"/>
      <c r="AG511" s="1">
        <f>SUMIFS(Table17[Quantity2],Table17[Product Name],'POD Inventory Sum'!$O511,Table17[Product Type2],'POD Inventory Sum'!$AG$5)</f>
        <v>0</v>
      </c>
      <c r="AH511" t="str">
        <f t="shared" si="40"/>
        <v/>
      </c>
      <c r="AI511" s="1">
        <f>SUMIFS(Table17[Total out of Inventory],Table17[Product Name],'POD Inventory Sum'!$O511,Table17[Product Type2],'POD Inventory Sum'!$AG$5)</f>
        <v>0</v>
      </c>
      <c r="AJ511" s="7"/>
      <c r="AK511" s="1">
        <f>SUMIFS(Table7[Quantity
 Sold],Table7[Sale - Product Name],'POD Inventory Sum'!$O511,Table7[Product Type2],'POD Inventory Sum'!$AK$5)</f>
        <v>0</v>
      </c>
      <c r="AL511" t="str">
        <f t="shared" si="41"/>
        <v/>
      </c>
      <c r="AM511" s="1">
        <f>SUMIFS(Table7[Total 
Paid],Table7[Sale - Product Name],'POD Inventory Sum'!$O511,Table7[Product Type2],'POD Inventory Sum'!$AK$5)</f>
        <v>0</v>
      </c>
    </row>
    <row r="512" spans="16:39" x14ac:dyDescent="0.25">
      <c r="P512" s="7"/>
      <c r="Q512" s="30"/>
      <c r="S512" s="1"/>
      <c r="T512" s="7"/>
      <c r="W512" s="1"/>
      <c r="X512" s="7"/>
      <c r="AA512" s="1"/>
      <c r="AB512" s="7"/>
      <c r="AC512" s="30"/>
      <c r="AE512" s="1"/>
      <c r="AF512" s="7"/>
      <c r="AJ512" s="7"/>
    </row>
    <row r="513" spans="16:36" x14ac:dyDescent="0.25">
      <c r="P513" s="7"/>
      <c r="Q513" s="30"/>
      <c r="S513" s="1"/>
      <c r="T513" s="7"/>
      <c r="W513" s="1"/>
      <c r="X513" s="7"/>
      <c r="AA513" s="1"/>
      <c r="AB513" s="7"/>
      <c r="AC513" s="30"/>
      <c r="AE513" s="1"/>
      <c r="AF513" s="7"/>
      <c r="AJ513" s="7"/>
    </row>
    <row r="514" spans="16:36" x14ac:dyDescent="0.25">
      <c r="P514" s="7"/>
      <c r="Q514" s="30"/>
      <c r="S514" s="1"/>
      <c r="T514" s="7"/>
      <c r="W514" s="1"/>
      <c r="X514" s="7"/>
      <c r="AA514" s="1"/>
      <c r="AB514" s="7"/>
      <c r="AC514" s="30"/>
      <c r="AE514" s="1"/>
      <c r="AF514" s="7"/>
      <c r="AJ514" s="7"/>
    </row>
    <row r="515" spans="16:36" x14ac:dyDescent="0.25">
      <c r="P515" s="7"/>
      <c r="Q515" s="30"/>
      <c r="S515" s="1"/>
      <c r="T515" s="7"/>
      <c r="W515" s="1"/>
      <c r="X515" s="7"/>
      <c r="AA515" s="1"/>
      <c r="AB515" s="7"/>
      <c r="AC515" s="30"/>
      <c r="AE515" s="1"/>
      <c r="AF515" s="7"/>
      <c r="AJ515" s="7"/>
    </row>
    <row r="516" spans="16:36" x14ac:dyDescent="0.25">
      <c r="P516" s="7"/>
      <c r="Q516" s="30"/>
      <c r="S516" s="1"/>
      <c r="T516" s="7"/>
      <c r="W516" s="1"/>
      <c r="X516" s="7"/>
      <c r="AA516" s="1"/>
      <c r="AB516" s="7"/>
      <c r="AC516" s="30"/>
      <c r="AE516" s="1"/>
      <c r="AF516" s="7"/>
      <c r="AJ516" s="7"/>
    </row>
    <row r="517" spans="16:36" x14ac:dyDescent="0.25">
      <c r="P517" s="7"/>
      <c r="Q517" s="30"/>
      <c r="S517" s="1"/>
      <c r="T517" s="7"/>
      <c r="W517" s="1"/>
      <c r="X517" s="7"/>
      <c r="AA517" s="1"/>
      <c r="AB517" s="7"/>
      <c r="AC517" s="30"/>
      <c r="AE517" s="1"/>
      <c r="AF517" s="7"/>
      <c r="AJ517" s="7"/>
    </row>
    <row r="518" spans="16:36" x14ac:dyDescent="0.25">
      <c r="P518" s="7"/>
      <c r="Q518" s="30"/>
      <c r="S518" s="1"/>
      <c r="T518" s="7"/>
      <c r="W518" s="1"/>
      <c r="X518" s="7"/>
      <c r="AA518" s="1"/>
      <c r="AB518" s="7"/>
      <c r="AC518" s="30"/>
      <c r="AE518" s="1"/>
      <c r="AF518" s="7"/>
      <c r="AJ518" s="7"/>
    </row>
    <row r="519" spans="16:36" x14ac:dyDescent="0.25">
      <c r="P519" s="7"/>
      <c r="Q519" s="30"/>
      <c r="S519" s="1"/>
      <c r="T519" s="7"/>
      <c r="W519" s="1"/>
      <c r="X519" s="7"/>
      <c r="AA519" s="1"/>
      <c r="AB519" s="7"/>
      <c r="AC519" s="30"/>
      <c r="AE519" s="1"/>
      <c r="AF519" s="7"/>
      <c r="AJ519" s="7"/>
    </row>
    <row r="520" spans="16:36" x14ac:dyDescent="0.25">
      <c r="P520" s="7"/>
      <c r="Q520" s="30"/>
      <c r="S520" s="1"/>
      <c r="T520" s="7"/>
      <c r="W520" s="1"/>
      <c r="X520" s="7"/>
      <c r="AA520" s="1"/>
      <c r="AB520" s="7"/>
      <c r="AC520" s="30"/>
      <c r="AE520" s="1"/>
      <c r="AF520" s="7"/>
      <c r="AJ520" s="7"/>
    </row>
    <row r="521" spans="16:36" x14ac:dyDescent="0.25">
      <c r="P521" s="7"/>
      <c r="Q521" s="30"/>
      <c r="T521" s="7"/>
      <c r="W521" s="1"/>
      <c r="X521" s="7"/>
      <c r="AA521" s="1"/>
      <c r="AB521" s="7"/>
      <c r="AE521" s="1"/>
      <c r="AF521" s="7"/>
      <c r="AJ521" s="7"/>
    </row>
    <row r="522" spans="16:36" x14ac:dyDescent="0.25">
      <c r="P522" s="7"/>
      <c r="T522" s="7"/>
      <c r="X522" s="7"/>
      <c r="AB522" s="7"/>
      <c r="AE522" s="1"/>
      <c r="AF522" s="7"/>
      <c r="AJ522" s="7"/>
    </row>
    <row r="523" spans="16:36" x14ac:dyDescent="0.25">
      <c r="P523" s="7"/>
      <c r="T523" s="7"/>
      <c r="X523" s="7"/>
      <c r="AB523" s="7"/>
      <c r="AE523" s="1"/>
      <c r="AF523" s="7"/>
      <c r="AJ523" s="7"/>
    </row>
    <row r="524" spans="16:36" x14ac:dyDescent="0.25">
      <c r="P524" s="7"/>
      <c r="T524" s="7"/>
      <c r="X524" s="7"/>
      <c r="AB524" s="7"/>
      <c r="AE524" s="1"/>
      <c r="AF524" s="7"/>
      <c r="AJ524" s="7"/>
    </row>
    <row r="525" spans="16:36" x14ac:dyDescent="0.25">
      <c r="P525" s="7"/>
      <c r="T525" s="7"/>
      <c r="X525" s="7"/>
      <c r="AB525" s="7"/>
      <c r="AF525" s="7"/>
      <c r="AJ525" s="7"/>
    </row>
    <row r="526" spans="16:36" x14ac:dyDescent="0.25">
      <c r="P526" s="7"/>
      <c r="T526" s="7"/>
      <c r="X526" s="7"/>
      <c r="AB526" s="7"/>
      <c r="AF526" s="7"/>
      <c r="AJ526" s="7"/>
    </row>
    <row r="527" spans="16:36" x14ac:dyDescent="0.25">
      <c r="P527" s="7"/>
      <c r="T527" s="7"/>
      <c r="X527" s="7"/>
      <c r="AB527" s="7"/>
      <c r="AF527" s="7"/>
      <c r="AJ527" s="7"/>
    </row>
    <row r="528" spans="16:36" x14ac:dyDescent="0.25">
      <c r="P528" s="7"/>
      <c r="T528" s="7"/>
      <c r="X528" s="7"/>
      <c r="AB528" s="7"/>
      <c r="AF528" s="7"/>
      <c r="AJ528" s="7"/>
    </row>
    <row r="529" spans="8:36" x14ac:dyDescent="0.25">
      <c r="P529" s="7"/>
      <c r="T529" s="7"/>
      <c r="X529" s="7"/>
      <c r="AB529" s="7"/>
      <c r="AF529" s="7"/>
      <c r="AJ529" s="7"/>
    </row>
    <row r="530" spans="8:36" x14ac:dyDescent="0.25">
      <c r="P530" s="7"/>
      <c r="T530" s="7"/>
      <c r="X530" s="7"/>
      <c r="AB530" s="7"/>
      <c r="AF530" s="7"/>
      <c r="AJ530" s="7"/>
    </row>
    <row r="531" spans="8:36" x14ac:dyDescent="0.25">
      <c r="H531" s="7" t="s">
        <v>52</v>
      </c>
      <c r="I531" s="7"/>
      <c r="J531" s="7"/>
      <c r="K531" s="7"/>
      <c r="L531" s="7"/>
      <c r="M531" s="7"/>
      <c r="N531" s="7"/>
      <c r="O531" s="7"/>
      <c r="P531" s="7"/>
      <c r="Q531" s="7"/>
      <c r="R531" s="7"/>
      <c r="S531" s="7"/>
      <c r="T531" s="7"/>
      <c r="U531" s="29"/>
      <c r="V531" s="7"/>
      <c r="W531" s="7"/>
      <c r="X531" s="7"/>
      <c r="Y531" s="29"/>
      <c r="Z531" s="7"/>
      <c r="AA531" s="7"/>
      <c r="AB531" s="7"/>
      <c r="AC531" s="7"/>
      <c r="AD531" s="7"/>
      <c r="AE531" s="7"/>
      <c r="AF531" s="7"/>
      <c r="AG531" s="7"/>
      <c r="AH531" s="7"/>
      <c r="AI531" s="7"/>
      <c r="AJ531" s="7"/>
    </row>
    <row r="532" spans="8:36" s="6" customFormat="1" ht="15.75" x14ac:dyDescent="0.25">
      <c r="H532" s="6" t="s">
        <v>43</v>
      </c>
      <c r="R532" s="11">
        <f>SUM(S8:S530)</f>
        <v>0</v>
      </c>
      <c r="T532" s="11"/>
      <c r="V532" s="11">
        <f>SUM(W8:W530)</f>
        <v>0</v>
      </c>
      <c r="X532" s="11"/>
      <c r="Z532" s="11">
        <f>SUM(AA8:AA530)</f>
        <v>0</v>
      </c>
      <c r="AD532" s="11">
        <f>SUM(AE8:AE530)</f>
        <v>0</v>
      </c>
      <c r="AH532" s="11">
        <f>SUM(AI8:AI530)</f>
        <v>0</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AF98F4E-1932-495D-A2DC-63F33919D90E}">
          <x14:formula1>
            <xm:f>List!$B$15:$B$30</xm:f>
          </x14:formula1>
          <xm:sqref>H8:M8 H10:M10</xm:sqref>
        </x14:dataValidation>
        <x14:dataValidation type="list" allowBlank="1" showInputMessage="1" showErrorMessage="1" xr:uid="{6D6A6869-BF46-43FB-B093-802F0C13A839}">
          <x14:formula1>
            <xm:f>List!$E:$E</xm:f>
          </x14:formula1>
          <xm:sqref>O225:O228 N8:N511 O153:O178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8BFC-E965-46CE-B6F6-130124819EFB}">
  <dimension ref="A3:BG1014"/>
  <sheetViews>
    <sheetView zoomScale="85" zoomScaleNormal="85" workbookViewId="0">
      <selection activeCell="M13" sqref="M13"/>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9.8554687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1.4257812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2"/>
      <c r="V3" s="2"/>
      <c r="W3" s="18"/>
      <c r="X3" s="18"/>
      <c r="Y3" s="18"/>
      <c r="Z3" s="18"/>
      <c r="AA3" s="18"/>
      <c r="AB3" s="18"/>
      <c r="AC3" s="18"/>
      <c r="AD3" s="18"/>
      <c r="AF3" s="2"/>
      <c r="AG3" s="62"/>
      <c r="AH3" s="18"/>
      <c r="AI3" s="18"/>
      <c r="AJ3" s="18"/>
      <c r="AK3" s="18"/>
      <c r="AQ3" s="2"/>
      <c r="AT3" s="2"/>
      <c r="AV3" s="2"/>
      <c r="AW3" s="2"/>
      <c r="AZ3" s="2"/>
      <c r="BC3" s="2"/>
    </row>
    <row r="4" spans="1:57" ht="15.75" x14ac:dyDescent="0.25">
      <c r="W4" s="18"/>
      <c r="X4" s="18"/>
      <c r="Y4" s="18"/>
      <c r="Z4" s="18"/>
      <c r="AA4" s="18"/>
      <c r="AB4" s="18"/>
      <c r="AC4" s="18"/>
      <c r="AD4" s="18"/>
      <c r="AE4" s="18" t="s">
        <v>190</v>
      </c>
      <c r="AF4" s="18"/>
      <c r="AG4" s="18"/>
      <c r="AH4" s="18"/>
      <c r="AJ4">
        <v>7.0000000000000007E-2</v>
      </c>
      <c r="AK4" s="2">
        <f>SUM(Table112[Sales Tax])</f>
        <v>0</v>
      </c>
      <c r="AT4" s="6"/>
      <c r="AU4" s="6"/>
      <c r="AV4" s="6"/>
    </row>
    <row r="5" spans="1:57" ht="15.75" x14ac:dyDescent="0.25">
      <c r="Q5" s="20" t="s">
        <v>23</v>
      </c>
      <c r="R5" s="3"/>
      <c r="S5" s="3"/>
      <c r="U5" s="21" t="s">
        <v>27</v>
      </c>
      <c r="V5" s="21"/>
      <c r="W5" s="37"/>
      <c r="X5" s="37" t="s">
        <v>4</v>
      </c>
      <c r="Y5" s="37"/>
      <c r="Z5" s="37"/>
      <c r="AA5" s="16"/>
      <c r="AB5" s="23" t="s">
        <v>28</v>
      </c>
      <c r="AC5" s="24" t="s">
        <v>181</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199</v>
      </c>
      <c r="B6" s="22" t="s">
        <v>200</v>
      </c>
      <c r="C6" s="22" t="s">
        <v>17</v>
      </c>
      <c r="D6" s="22" t="s">
        <v>21</v>
      </c>
      <c r="E6" s="22" t="s">
        <v>14</v>
      </c>
      <c r="F6" s="22" t="s">
        <v>253</v>
      </c>
      <c r="G6" s="22" t="s">
        <v>0</v>
      </c>
      <c r="H6" s="22" t="s">
        <v>15</v>
      </c>
      <c r="I6" s="22" t="s">
        <v>16</v>
      </c>
      <c r="J6" s="22" t="s">
        <v>8</v>
      </c>
      <c r="K6" s="22" t="s">
        <v>13</v>
      </c>
      <c r="L6" s="22" t="s">
        <v>22</v>
      </c>
      <c r="M6" s="22" t="s">
        <v>182</v>
      </c>
      <c r="N6" s="22" t="s">
        <v>44</v>
      </c>
      <c r="O6" s="22" t="s">
        <v>51</v>
      </c>
      <c r="P6" s="22" t="s">
        <v>66</v>
      </c>
      <c r="Q6" s="22" t="s">
        <v>24</v>
      </c>
      <c r="R6" s="22" t="s">
        <v>25</v>
      </c>
      <c r="S6" s="22" t="s">
        <v>26</v>
      </c>
      <c r="T6" s="22" t="s">
        <v>67</v>
      </c>
      <c r="U6" s="22" t="s">
        <v>259</v>
      </c>
      <c r="V6" s="22" t="s">
        <v>84</v>
      </c>
      <c r="W6" s="22" t="s">
        <v>85</v>
      </c>
      <c r="X6" s="22" t="s">
        <v>279</v>
      </c>
      <c r="Y6" s="22" t="s">
        <v>280</v>
      </c>
      <c r="Z6" s="22" t="s">
        <v>281</v>
      </c>
      <c r="AA6" s="22" t="s">
        <v>68</v>
      </c>
      <c r="AB6" s="22" t="s">
        <v>82</v>
      </c>
      <c r="AC6" s="22" t="s">
        <v>29</v>
      </c>
      <c r="AD6" s="22" t="s">
        <v>86</v>
      </c>
      <c r="AE6" s="22" t="s">
        <v>87</v>
      </c>
      <c r="AF6" s="80" t="s">
        <v>39</v>
      </c>
      <c r="AG6" s="22" t="s">
        <v>36</v>
      </c>
      <c r="AH6" s="22" t="s">
        <v>169</v>
      </c>
      <c r="AI6" s="22" t="s">
        <v>64</v>
      </c>
      <c r="AJ6" s="22" t="s">
        <v>37</v>
      </c>
      <c r="AK6" s="22" t="s">
        <v>40</v>
      </c>
      <c r="AL6" s="74" t="s">
        <v>151</v>
      </c>
      <c r="AM6" s="74" t="s">
        <v>160</v>
      </c>
      <c r="AN6" s="74" t="s">
        <v>161</v>
      </c>
      <c r="AO6" s="22" t="s">
        <v>162</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Table112[[#This Row],[Quantity2]]*Table112[[#This Row],[U Cost]]</f>
        <v>0</v>
      </c>
      <c r="AB7" s="1"/>
      <c r="AC7" s="1"/>
      <c r="AD7" s="1">
        <f t="shared" ref="AD7" si="1">AC7*AB7</f>
        <v>0</v>
      </c>
      <c r="AE7" s="1"/>
      <c r="AF7" s="1">
        <f>SUM(Table112[[#This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SUM(AF7,AH7,-AZ7,-Table112[[#This Row],[Sale Fee]])</f>
        <v>0</v>
      </c>
      <c r="BC7" s="1">
        <f>SUM(Q7,U7,-SUM($AP7:$AP7))</f>
        <v>0</v>
      </c>
      <c r="BD7" s="1">
        <f>R7</f>
        <v>0</v>
      </c>
      <c r="BE7" s="1">
        <f t="shared" ref="BE7" si="3">BD7*BC7</f>
        <v>0</v>
      </c>
    </row>
    <row r="8" spans="1:57" x14ac:dyDescent="0.25">
      <c r="A8" s="1"/>
      <c r="B8" s="1"/>
      <c r="E8" s="4"/>
      <c r="F8" s="4"/>
      <c r="Q8" s="1"/>
      <c r="R8" s="1"/>
      <c r="S8" s="1">
        <f t="shared" ref="S8:S61" si="4">R8*Q8</f>
        <v>0</v>
      </c>
      <c r="U8" s="1"/>
      <c r="V8" s="1"/>
      <c r="W8" s="1">
        <f t="shared" ref="W8:W10" si="5">U8*V8</f>
        <v>0</v>
      </c>
      <c r="X8" s="1"/>
      <c r="Y8" s="1"/>
      <c r="Z8" s="1">
        <f>Table112[[#This Row],[Quantity2]]*Table112[[#This Row],[U Cost]]</f>
        <v>0</v>
      </c>
      <c r="AB8" s="1"/>
      <c r="AC8" s="1"/>
      <c r="AD8" s="1">
        <f t="shared" ref="AD8:AD67" si="6">AC8*AB8</f>
        <v>0</v>
      </c>
      <c r="AE8" s="1"/>
      <c r="AF8" s="1">
        <f>SUM(Table112[[#This Row],[Total 
Paid]:[Shipping 
Charged]])</f>
        <v>0</v>
      </c>
      <c r="AG8" s="1"/>
      <c r="AH8" s="1"/>
      <c r="AI8" s="1">
        <f t="shared" ref="AI8:AI68" si="7">SUM(AF8,AG8,AH8)</f>
        <v>0</v>
      </c>
      <c r="AK8" s="1"/>
      <c r="AL8" s="1"/>
      <c r="AM8" s="1"/>
      <c r="AN8" s="1"/>
      <c r="AP8" s="30"/>
      <c r="AQ8" s="1"/>
      <c r="AR8" s="1">
        <f t="shared" ref="AR8:AR287" si="8">AQ8*AP8</f>
        <v>0</v>
      </c>
      <c r="AS8" s="1"/>
      <c r="AT8" s="1"/>
      <c r="AU8" s="2">
        <f t="shared" ref="AU8:AU68" si="9">SUM(AR8:AT8)</f>
        <v>0</v>
      </c>
      <c r="AW8" s="1"/>
      <c r="AX8" s="1"/>
      <c r="AY8" s="1"/>
      <c r="AZ8" s="2">
        <f t="shared" ref="AZ8:AZ59" si="10">SUM(AU8,AW8,AX8,AY8)</f>
        <v>0</v>
      </c>
      <c r="BA8" s="2">
        <f>SUM(AF8,AH8,-AZ8,-Table112[[#This Row],[Sale Fee]])</f>
        <v>0</v>
      </c>
      <c r="BC8" s="1"/>
      <c r="BD8" s="1"/>
      <c r="BE8" s="1"/>
    </row>
    <row r="9" spans="1:57" x14ac:dyDescent="0.25">
      <c r="A9" s="1"/>
      <c r="B9" s="1"/>
      <c r="E9" s="4"/>
      <c r="F9" s="4"/>
      <c r="Q9" s="1"/>
      <c r="R9" s="1"/>
      <c r="S9" s="1">
        <f t="shared" si="4"/>
        <v>0</v>
      </c>
      <c r="U9" s="1"/>
      <c r="V9" s="1"/>
      <c r="W9" s="1">
        <f t="shared" si="5"/>
        <v>0</v>
      </c>
      <c r="X9" s="1"/>
      <c r="Y9" s="1"/>
      <c r="Z9" s="1">
        <f>Table112[[#This Row],[Quantity2]]*Table112[[#This Row],[U Cost]]</f>
        <v>0</v>
      </c>
      <c r="AB9" s="1"/>
      <c r="AC9" s="1"/>
      <c r="AD9" s="1">
        <f t="shared" si="6"/>
        <v>0</v>
      </c>
      <c r="AE9" s="1"/>
      <c r="AF9" s="1">
        <f>SUM(Table112[[#This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SUM(AF9,AH9,-AZ9,-Table112[[#This Row],[Sale Fee]])</f>
        <v>0</v>
      </c>
      <c r="BC9" s="1"/>
      <c r="BD9" s="1"/>
      <c r="BE9" s="1"/>
    </row>
    <row r="10" spans="1:57" x14ac:dyDescent="0.25">
      <c r="A10" s="1"/>
      <c r="B10" s="1"/>
      <c r="E10" s="4"/>
      <c r="F10" s="4"/>
      <c r="Q10" s="1"/>
      <c r="R10" s="1"/>
      <c r="S10" s="1">
        <f t="shared" si="4"/>
        <v>0</v>
      </c>
      <c r="U10" s="1"/>
      <c r="V10" s="1"/>
      <c r="W10" s="1">
        <f t="shared" si="5"/>
        <v>0</v>
      </c>
      <c r="X10" s="1"/>
      <c r="Y10" s="1"/>
      <c r="Z10" s="1">
        <f>Table112[[#This Row],[Quantity2]]*Table112[[#This Row],[U Cost]]</f>
        <v>0</v>
      </c>
      <c r="AB10" s="1"/>
      <c r="AC10" s="1"/>
      <c r="AD10" s="1">
        <f t="shared" si="6"/>
        <v>0</v>
      </c>
      <c r="AE10" s="1"/>
      <c r="AF10" s="1">
        <f>SUM(Table112[[#This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SUM(AF10,AH10,-AZ10,-Table112[[#This Row],[Sale Fee]])</f>
        <v>0</v>
      </c>
      <c r="BC10" s="1"/>
      <c r="BD10" s="1"/>
      <c r="BE10" s="1"/>
    </row>
    <row r="11" spans="1:57" x14ac:dyDescent="0.25">
      <c r="A11" s="1"/>
      <c r="B11" s="1"/>
      <c r="E11" s="4"/>
      <c r="F11" s="4"/>
      <c r="Q11" s="1"/>
      <c r="R11" s="1"/>
      <c r="S11" s="1">
        <f t="shared" si="4"/>
        <v>0</v>
      </c>
      <c r="U11" s="1"/>
      <c r="V11" s="1"/>
      <c r="W11" s="1">
        <f t="shared" ref="W11:W70" si="11">U11*V11</f>
        <v>0</v>
      </c>
      <c r="X11" s="1"/>
      <c r="Y11" s="1"/>
      <c r="Z11" s="1">
        <f>Table112[[#This Row],[Quantity2]]*Table112[[#This Row],[U Cost]]</f>
        <v>0</v>
      </c>
      <c r="AB11" s="1"/>
      <c r="AC11" s="1"/>
      <c r="AD11" s="1">
        <f t="shared" si="6"/>
        <v>0</v>
      </c>
      <c r="AE11" s="1"/>
      <c r="AF11" s="1">
        <f>SUM(Table112[[#This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SUM(AF11,AH11,-AZ11,-Table112[[#This Row],[Sale Fee]])</f>
        <v>0</v>
      </c>
      <c r="BC11" s="1"/>
      <c r="BD11" s="1"/>
      <c r="BE11" s="1"/>
    </row>
    <row r="12" spans="1:57" x14ac:dyDescent="0.25">
      <c r="A12" s="1"/>
      <c r="B12" s="1"/>
      <c r="E12" s="4"/>
      <c r="F12" s="4"/>
      <c r="Q12" s="1"/>
      <c r="R12" s="1"/>
      <c r="S12" s="1">
        <f t="shared" si="4"/>
        <v>0</v>
      </c>
      <c r="U12" s="1"/>
      <c r="V12" s="1"/>
      <c r="W12" s="1">
        <f t="shared" si="11"/>
        <v>0</v>
      </c>
      <c r="X12" s="1"/>
      <c r="Y12" s="1"/>
      <c r="Z12" s="1">
        <f>Table112[[#This Row],[Quantity2]]*Table112[[#This Row],[U Cost]]</f>
        <v>0</v>
      </c>
      <c r="AB12" s="1"/>
      <c r="AC12" s="1"/>
      <c r="AD12" s="1">
        <f t="shared" si="6"/>
        <v>0</v>
      </c>
      <c r="AE12" s="1"/>
      <c r="AF12" s="1">
        <f>SUM(Table112[[#This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SUM(AF12,AH12,-AZ12,-Table112[[#This Row],[Sale Fee]])</f>
        <v>0</v>
      </c>
      <c r="BC12" s="1"/>
      <c r="BD12" s="1"/>
      <c r="BE12" s="1"/>
    </row>
    <row r="13" spans="1:57" x14ac:dyDescent="0.25">
      <c r="A13" s="1"/>
      <c r="B13" s="1"/>
      <c r="E13" s="4"/>
      <c r="F13" s="4"/>
      <c r="Q13" s="1"/>
      <c r="R13" s="1"/>
      <c r="S13" s="1">
        <f t="shared" si="4"/>
        <v>0</v>
      </c>
      <c r="U13" s="1"/>
      <c r="V13" s="1"/>
      <c r="W13" s="1">
        <f t="shared" si="11"/>
        <v>0</v>
      </c>
      <c r="X13" s="1"/>
      <c r="Y13" s="1"/>
      <c r="Z13" s="1">
        <f>Table112[[#This Row],[Quantity2]]*Table112[[#This Row],[U Cost]]</f>
        <v>0</v>
      </c>
      <c r="AB13" s="1"/>
      <c r="AC13" s="1"/>
      <c r="AD13" s="1">
        <f t="shared" si="6"/>
        <v>0</v>
      </c>
      <c r="AE13" s="1"/>
      <c r="AF13" s="1">
        <f>SUM(Table112[[#This Row],[Total 
Paid]:[Shipping 
Charged]])</f>
        <v>0</v>
      </c>
      <c r="AG13" s="1"/>
      <c r="AH13" s="1"/>
      <c r="AI13" s="1">
        <f t="shared" si="7"/>
        <v>0</v>
      </c>
      <c r="AK13" s="1"/>
      <c r="AL13" s="1"/>
      <c r="AM13" s="1"/>
      <c r="AN13" s="1"/>
      <c r="AP13" s="30"/>
      <c r="AQ13" s="1"/>
      <c r="AR13" s="1">
        <f t="shared" si="8"/>
        <v>0</v>
      </c>
      <c r="AS13" s="1"/>
      <c r="AT13" s="1"/>
      <c r="AU13" s="2">
        <f t="shared" si="9"/>
        <v>0</v>
      </c>
      <c r="AW13" s="1"/>
      <c r="AX13" s="1"/>
      <c r="AY13" s="1"/>
      <c r="AZ13" s="2">
        <f t="shared" si="10"/>
        <v>0</v>
      </c>
      <c r="BA13" s="2">
        <f>SUM(AF13,AH13,-AZ13,-Table112[[#This Row],[Sale Fee]])</f>
        <v>0</v>
      </c>
      <c r="BC13" s="1"/>
      <c r="BD13" s="1"/>
      <c r="BE13" s="1"/>
    </row>
    <row r="14" spans="1:57" x14ac:dyDescent="0.25">
      <c r="A14" s="1"/>
      <c r="B14" s="1"/>
      <c r="E14" s="4"/>
      <c r="F14" s="4"/>
      <c r="Q14" s="1"/>
      <c r="R14" s="1"/>
      <c r="S14" s="1">
        <f t="shared" si="4"/>
        <v>0</v>
      </c>
      <c r="U14" s="1"/>
      <c r="V14" s="1"/>
      <c r="W14" s="1">
        <f t="shared" si="11"/>
        <v>0</v>
      </c>
      <c r="X14" s="1"/>
      <c r="Y14" s="1"/>
      <c r="Z14" s="1">
        <f>Table112[[#This Row],[Quantity2]]*Table112[[#This Row],[U Cost]]</f>
        <v>0</v>
      </c>
      <c r="AB14" s="1"/>
      <c r="AC14" s="1"/>
      <c r="AD14" s="1">
        <f t="shared" si="6"/>
        <v>0</v>
      </c>
      <c r="AE14" s="1"/>
      <c r="AF14" s="1">
        <f>SUM(Table112[[#This Row],[Total 
Paid]:[Shipping 
Charged]])</f>
        <v>0</v>
      </c>
      <c r="AG14" s="1"/>
      <c r="AH14" s="1"/>
      <c r="AI14" s="1">
        <f t="shared" si="7"/>
        <v>0</v>
      </c>
      <c r="AK14" s="1"/>
      <c r="AL14" s="1"/>
      <c r="AM14" s="1"/>
      <c r="AN14" s="1"/>
      <c r="AP14" s="30"/>
      <c r="AQ14" s="1"/>
      <c r="AR14" s="1">
        <f t="shared" si="8"/>
        <v>0</v>
      </c>
      <c r="AS14" s="1"/>
      <c r="AT14" s="1"/>
      <c r="AU14" s="2">
        <f t="shared" si="9"/>
        <v>0</v>
      </c>
      <c r="AW14" s="1"/>
      <c r="AX14" s="1"/>
      <c r="AY14" s="1"/>
      <c r="AZ14" s="2">
        <f t="shared" si="10"/>
        <v>0</v>
      </c>
      <c r="BA14" s="2">
        <f>SUM(AF14,AH14,-AZ14,-Table112[[#This Row],[Sale Fee]])</f>
        <v>0</v>
      </c>
      <c r="BC14" s="1"/>
      <c r="BD14" s="1"/>
      <c r="BE14" s="1"/>
    </row>
    <row r="15" spans="1:57" x14ac:dyDescent="0.25">
      <c r="A15" s="1"/>
      <c r="B15" s="1"/>
      <c r="E15" s="4"/>
      <c r="F15" s="4"/>
      <c r="Q15" s="1"/>
      <c r="R15" s="1"/>
      <c r="S15" s="1">
        <f t="shared" si="4"/>
        <v>0</v>
      </c>
      <c r="U15" s="1"/>
      <c r="V15" s="1"/>
      <c r="W15" s="1">
        <f t="shared" si="11"/>
        <v>0</v>
      </c>
      <c r="X15" s="1"/>
      <c r="Y15" s="1"/>
      <c r="Z15" s="1">
        <f>Table112[[#This Row],[Quantity2]]*Table112[[#This Row],[U Cost]]</f>
        <v>0</v>
      </c>
      <c r="AB15" s="1"/>
      <c r="AC15" s="1"/>
      <c r="AD15" s="1">
        <f t="shared" si="6"/>
        <v>0</v>
      </c>
      <c r="AE15" s="1"/>
      <c r="AF15" s="1">
        <f>SUM(Table112[[#This Row],[Total 
Paid]:[Shipping 
Charged]])</f>
        <v>0</v>
      </c>
      <c r="AG15" s="1"/>
      <c r="AH15" s="1"/>
      <c r="AI15" s="1">
        <f t="shared" si="7"/>
        <v>0</v>
      </c>
      <c r="AK15" s="1"/>
      <c r="AL15" s="1"/>
      <c r="AM15" s="1"/>
      <c r="AN15" s="1"/>
      <c r="AP15" s="30"/>
      <c r="AQ15" s="1"/>
      <c r="AR15" s="1">
        <f t="shared" si="8"/>
        <v>0</v>
      </c>
      <c r="AS15" s="1"/>
      <c r="AT15" s="1"/>
      <c r="AU15" s="2">
        <f t="shared" si="9"/>
        <v>0</v>
      </c>
      <c r="AW15" s="1"/>
      <c r="AX15" s="1"/>
      <c r="AY15" s="1"/>
      <c r="AZ15" s="2">
        <f t="shared" si="10"/>
        <v>0</v>
      </c>
      <c r="BA15" s="2">
        <f>SUM(AF15,AH15,-AZ15,-Table112[[#This Row],[Sale Fee]])</f>
        <v>0</v>
      </c>
      <c r="BC15" s="1"/>
      <c r="BD15" s="1"/>
      <c r="BE15" s="1"/>
    </row>
    <row r="16" spans="1:57" x14ac:dyDescent="0.25">
      <c r="A16" s="1"/>
      <c r="B16" s="1"/>
      <c r="E16" s="4"/>
      <c r="F16" s="4"/>
      <c r="N16" s="49"/>
      <c r="Q16" s="1"/>
      <c r="R16" s="1"/>
      <c r="S16" s="1">
        <f t="shared" si="4"/>
        <v>0</v>
      </c>
      <c r="U16" s="1"/>
      <c r="V16" s="1"/>
      <c r="W16" s="1">
        <f t="shared" si="11"/>
        <v>0</v>
      </c>
      <c r="X16" s="1"/>
      <c r="Y16" s="1"/>
      <c r="Z16" s="1">
        <f>Table112[[#This Row],[Quantity2]]*Table112[[#This Row],[U Cost]]</f>
        <v>0</v>
      </c>
      <c r="AB16" s="1"/>
      <c r="AC16" s="1"/>
      <c r="AD16" s="1">
        <f t="shared" si="6"/>
        <v>0</v>
      </c>
      <c r="AE16" s="1"/>
      <c r="AF16" s="1">
        <f>SUM(Table112[[#This Row],[Total 
Paid]:[Shipping 
Charged]])</f>
        <v>0</v>
      </c>
      <c r="AG16" s="1"/>
      <c r="AH16" s="1"/>
      <c r="AI16" s="1">
        <f t="shared" si="7"/>
        <v>0</v>
      </c>
      <c r="AK16" s="1"/>
      <c r="AL16" s="1"/>
      <c r="AM16" s="1"/>
      <c r="AN16" s="1"/>
      <c r="AP16" s="30"/>
      <c r="AQ16" s="1"/>
      <c r="AR16" s="1">
        <f t="shared" si="8"/>
        <v>0</v>
      </c>
      <c r="AS16" s="1"/>
      <c r="AT16" s="1"/>
      <c r="AU16" s="2">
        <f t="shared" si="9"/>
        <v>0</v>
      </c>
      <c r="AW16" s="1"/>
      <c r="AX16" s="1"/>
      <c r="AY16" s="1"/>
      <c r="AZ16" s="2">
        <f t="shared" si="10"/>
        <v>0</v>
      </c>
      <c r="BA16" s="2">
        <f>SUM(AF16,AH16,-AZ16,-Table112[[#This Row],[Sale Fee]])</f>
        <v>0</v>
      </c>
      <c r="BC16" s="1"/>
      <c r="BD16" s="1"/>
      <c r="BE16" s="1"/>
    </row>
    <row r="17" spans="1:57" x14ac:dyDescent="0.25">
      <c r="A17" s="1"/>
      <c r="B17" s="1"/>
      <c r="E17" s="4"/>
      <c r="F17" s="4"/>
      <c r="N17" s="49"/>
      <c r="Q17" s="1"/>
      <c r="R17" s="1"/>
      <c r="S17" s="1">
        <f t="shared" si="4"/>
        <v>0</v>
      </c>
      <c r="U17" s="1"/>
      <c r="V17" s="1"/>
      <c r="W17" s="1">
        <f t="shared" si="11"/>
        <v>0</v>
      </c>
      <c r="X17" s="1"/>
      <c r="Y17" s="1"/>
      <c r="Z17" s="1">
        <f>Table112[[#This Row],[Quantity2]]*Table112[[#This Row],[U Cost]]</f>
        <v>0</v>
      </c>
      <c r="AB17" s="1"/>
      <c r="AC17" s="1"/>
      <c r="AD17" s="1">
        <f t="shared" si="6"/>
        <v>0</v>
      </c>
      <c r="AE17" s="1"/>
      <c r="AF17" s="1">
        <f>SUM(Table112[[#This Row],[Total 
Paid]:[Shipping 
Charged]])</f>
        <v>0</v>
      </c>
      <c r="AG17" s="1"/>
      <c r="AH17" s="1"/>
      <c r="AI17" s="1">
        <f t="shared" si="7"/>
        <v>0</v>
      </c>
      <c r="AK17" s="1"/>
      <c r="AL17" s="1"/>
      <c r="AM17" s="1"/>
      <c r="AN17" s="1"/>
      <c r="AP17" s="30"/>
      <c r="AQ17" s="1"/>
      <c r="AR17" s="1">
        <f t="shared" si="8"/>
        <v>0</v>
      </c>
      <c r="AS17" s="1"/>
      <c r="AT17" s="1"/>
      <c r="AU17" s="2">
        <f t="shared" si="9"/>
        <v>0</v>
      </c>
      <c r="AW17" s="1"/>
      <c r="AX17" s="1"/>
      <c r="AY17" s="1"/>
      <c r="AZ17" s="2">
        <f t="shared" si="10"/>
        <v>0</v>
      </c>
      <c r="BA17" s="2">
        <f>SUM(AF17,AH17,-AZ17,-Table112[[#This Row],[Sale Fee]])</f>
        <v>0</v>
      </c>
      <c r="BC17" s="1"/>
      <c r="BD17" s="1"/>
      <c r="BE17" s="1"/>
    </row>
    <row r="18" spans="1:57" x14ac:dyDescent="0.25">
      <c r="A18" s="1"/>
      <c r="B18" s="1"/>
      <c r="E18" s="4"/>
      <c r="F18" s="4"/>
      <c r="N18" s="49"/>
      <c r="Q18" s="1"/>
      <c r="R18" s="1"/>
      <c r="S18" s="1">
        <f t="shared" si="4"/>
        <v>0</v>
      </c>
      <c r="U18" s="1"/>
      <c r="V18" s="1"/>
      <c r="W18" s="1">
        <f t="shared" si="11"/>
        <v>0</v>
      </c>
      <c r="X18" s="1"/>
      <c r="Y18" s="1"/>
      <c r="Z18" s="1">
        <f>Table112[[#This Row],[Quantity2]]*Table112[[#This Row],[U Cost]]</f>
        <v>0</v>
      </c>
      <c r="AB18" s="1"/>
      <c r="AC18" s="1"/>
      <c r="AD18" s="1">
        <f t="shared" si="6"/>
        <v>0</v>
      </c>
      <c r="AE18" s="1"/>
      <c r="AF18" s="1">
        <f>SUM(Table112[[#This Row],[Total 
Paid]:[Shipping 
Charged]])</f>
        <v>0</v>
      </c>
      <c r="AG18" s="1"/>
      <c r="AH18" s="1"/>
      <c r="AI18" s="1">
        <f t="shared" si="7"/>
        <v>0</v>
      </c>
      <c r="AK18" s="1"/>
      <c r="AL18" s="1"/>
      <c r="AM18" s="1"/>
      <c r="AN18" s="1"/>
      <c r="AP18" s="30"/>
      <c r="AQ18" s="1"/>
      <c r="AR18" s="1">
        <f t="shared" si="8"/>
        <v>0</v>
      </c>
      <c r="AS18" s="1"/>
      <c r="AT18" s="1"/>
      <c r="AU18" s="2">
        <f t="shared" si="9"/>
        <v>0</v>
      </c>
      <c r="AW18" s="1"/>
      <c r="AX18" s="1"/>
      <c r="AY18" s="1"/>
      <c r="AZ18" s="2">
        <f t="shared" si="10"/>
        <v>0</v>
      </c>
      <c r="BA18" s="2">
        <f>SUM(AF18,AH18,-AZ18,-Table112[[#This Row],[Sale Fee]])</f>
        <v>0</v>
      </c>
      <c r="BC18" s="1"/>
      <c r="BD18" s="1"/>
      <c r="BE18" s="1"/>
    </row>
    <row r="19" spans="1:57" x14ac:dyDescent="0.25">
      <c r="A19" s="1"/>
      <c r="B19" s="1"/>
      <c r="E19" s="4"/>
      <c r="F19" s="4"/>
      <c r="N19" s="49"/>
      <c r="Q19" s="1"/>
      <c r="R19" s="1"/>
      <c r="S19" s="1">
        <f t="shared" si="4"/>
        <v>0</v>
      </c>
      <c r="U19" s="1"/>
      <c r="V19" s="1"/>
      <c r="W19" s="1">
        <f t="shared" si="11"/>
        <v>0</v>
      </c>
      <c r="X19" s="1"/>
      <c r="Y19" s="1"/>
      <c r="Z19" s="1">
        <f>Table112[[#This Row],[Quantity2]]*Table112[[#This Row],[U Cost]]</f>
        <v>0</v>
      </c>
      <c r="AB19" s="1"/>
      <c r="AC19" s="1"/>
      <c r="AD19" s="1">
        <f t="shared" si="6"/>
        <v>0</v>
      </c>
      <c r="AE19" s="1"/>
      <c r="AF19" s="1">
        <f>SUM(Table112[[#This Row],[Total 
Paid]:[Shipping 
Charged]])</f>
        <v>0</v>
      </c>
      <c r="AG19" s="1"/>
      <c r="AH19" s="1"/>
      <c r="AI19" s="1">
        <f t="shared" si="7"/>
        <v>0</v>
      </c>
      <c r="AK19" s="1"/>
      <c r="AL19" s="1"/>
      <c r="AM19" s="1"/>
      <c r="AN19" s="1"/>
      <c r="AP19" s="30"/>
      <c r="AQ19" s="1"/>
      <c r="AR19" s="1">
        <f t="shared" si="8"/>
        <v>0</v>
      </c>
      <c r="AS19" s="1"/>
      <c r="AT19" s="1"/>
      <c r="AU19" s="2">
        <f t="shared" si="9"/>
        <v>0</v>
      </c>
      <c r="AW19" s="1"/>
      <c r="AX19" s="1"/>
      <c r="AY19" s="1"/>
      <c r="AZ19" s="2">
        <f t="shared" si="10"/>
        <v>0</v>
      </c>
      <c r="BA19" s="2">
        <f>SUM(AF19,AH19,-AZ19,-Table112[[#This Row],[Sale Fee]])</f>
        <v>0</v>
      </c>
      <c r="BC19" s="1"/>
      <c r="BD19" s="1"/>
      <c r="BE19" s="1"/>
    </row>
    <row r="20" spans="1:57" x14ac:dyDescent="0.25">
      <c r="A20" s="1"/>
      <c r="B20" s="1"/>
      <c r="E20" s="4"/>
      <c r="F20" s="4"/>
      <c r="Q20" s="1"/>
      <c r="R20" s="1"/>
      <c r="S20" s="1">
        <f t="shared" si="4"/>
        <v>0</v>
      </c>
      <c r="U20" s="1"/>
      <c r="V20" s="1"/>
      <c r="W20" s="1">
        <f t="shared" si="11"/>
        <v>0</v>
      </c>
      <c r="X20" s="1"/>
      <c r="Y20" s="1"/>
      <c r="Z20" s="1">
        <f>Table112[[#This Row],[Quantity2]]*Table112[[#This Row],[U Cost]]</f>
        <v>0</v>
      </c>
      <c r="AB20" s="1"/>
      <c r="AC20" s="1"/>
      <c r="AD20" s="1">
        <f t="shared" si="6"/>
        <v>0</v>
      </c>
      <c r="AE20" s="1"/>
      <c r="AF20" s="1">
        <f>SUM(Table112[[#This Row],[Total 
Paid]:[Shipping 
Charged]])</f>
        <v>0</v>
      </c>
      <c r="AG20" s="1"/>
      <c r="AH20" s="1"/>
      <c r="AI20" s="1">
        <f t="shared" si="7"/>
        <v>0</v>
      </c>
      <c r="AK20" s="1"/>
      <c r="AL20" s="1"/>
      <c r="AM20" s="1"/>
      <c r="AN20" s="1"/>
      <c r="AP20" s="30"/>
      <c r="AQ20" s="1"/>
      <c r="AR20" s="1">
        <f t="shared" si="8"/>
        <v>0</v>
      </c>
      <c r="AS20" s="1"/>
      <c r="AT20" s="1"/>
      <c r="AU20" s="2">
        <f t="shared" si="9"/>
        <v>0</v>
      </c>
      <c r="AW20" s="1"/>
      <c r="AX20" s="1"/>
      <c r="AY20" s="1"/>
      <c r="AZ20" s="2">
        <f t="shared" si="10"/>
        <v>0</v>
      </c>
      <c r="BA20" s="2">
        <f>SUM(AF20,AH20,-AZ20,-Table112[[#This Row],[Sale Fee]])</f>
        <v>0</v>
      </c>
      <c r="BC20" s="1"/>
      <c r="BD20" s="1"/>
      <c r="BE20" s="1"/>
    </row>
    <row r="21" spans="1:57" x14ac:dyDescent="0.25">
      <c r="A21" s="1"/>
      <c r="B21" s="1"/>
      <c r="E21" s="4"/>
      <c r="F21" s="4"/>
      <c r="Q21" s="1"/>
      <c r="R21" s="1"/>
      <c r="S21" s="1">
        <f t="shared" si="4"/>
        <v>0</v>
      </c>
      <c r="U21" s="1"/>
      <c r="V21" s="1"/>
      <c r="W21" s="1">
        <f t="shared" si="11"/>
        <v>0</v>
      </c>
      <c r="X21" s="1"/>
      <c r="Y21" s="1"/>
      <c r="Z21" s="1">
        <f>Table112[[#This Row],[Quantity2]]*Table112[[#This Row],[U Cost]]</f>
        <v>0</v>
      </c>
      <c r="AB21" s="1"/>
      <c r="AC21" s="1"/>
      <c r="AD21" s="1">
        <f t="shared" si="6"/>
        <v>0</v>
      </c>
      <c r="AE21" s="1"/>
      <c r="AF21" s="1">
        <f>SUM(Table112[[#This Row],[Total 
Paid]:[Shipping 
Charged]])</f>
        <v>0</v>
      </c>
      <c r="AG21" s="1"/>
      <c r="AH21" s="1"/>
      <c r="AI21" s="1">
        <f t="shared" si="7"/>
        <v>0</v>
      </c>
      <c r="AK21" s="1"/>
      <c r="AL21" s="1"/>
      <c r="AM21" s="1"/>
      <c r="AN21" s="1"/>
      <c r="AP21" s="30"/>
      <c r="AQ21" s="1"/>
      <c r="AR21" s="1">
        <f t="shared" si="8"/>
        <v>0</v>
      </c>
      <c r="AS21" s="1"/>
      <c r="AT21" s="1"/>
      <c r="AU21" s="2">
        <f t="shared" si="9"/>
        <v>0</v>
      </c>
      <c r="AW21" s="1"/>
      <c r="AX21" s="1"/>
      <c r="AY21" s="1"/>
      <c r="AZ21" s="2">
        <f t="shared" si="10"/>
        <v>0</v>
      </c>
      <c r="BA21" s="2">
        <f>SUM(AF21,AH21,-AZ21,-Table112[[#This Row],[Sale Fee]])</f>
        <v>0</v>
      </c>
      <c r="BC21" s="1"/>
      <c r="BD21" s="1"/>
      <c r="BE21" s="1"/>
    </row>
    <row r="22" spans="1:57" x14ac:dyDescent="0.25">
      <c r="A22" s="1"/>
      <c r="B22" s="1"/>
      <c r="E22" s="4"/>
      <c r="F22" s="4"/>
      <c r="Q22" s="1"/>
      <c r="R22" s="1"/>
      <c r="S22" s="1">
        <f t="shared" si="4"/>
        <v>0</v>
      </c>
      <c r="U22" s="1"/>
      <c r="V22" s="1"/>
      <c r="W22" s="1">
        <f t="shared" si="11"/>
        <v>0</v>
      </c>
      <c r="X22" s="1"/>
      <c r="Y22" s="1"/>
      <c r="Z22" s="1">
        <f>Table112[[#This Row],[Quantity2]]*Table112[[#This Row],[U Cost]]</f>
        <v>0</v>
      </c>
      <c r="AB22" s="1"/>
      <c r="AC22" s="1"/>
      <c r="AD22" s="1">
        <f t="shared" si="6"/>
        <v>0</v>
      </c>
      <c r="AE22" s="1"/>
      <c r="AF22" s="1">
        <f>SUM(Table112[[#This Row],[Total 
Paid]:[Shipping 
Charged]])</f>
        <v>0</v>
      </c>
      <c r="AG22" s="1"/>
      <c r="AH22" s="1"/>
      <c r="AI22" s="1">
        <f t="shared" si="7"/>
        <v>0</v>
      </c>
      <c r="AK22" s="1"/>
      <c r="AL22" s="1"/>
      <c r="AM22" s="1"/>
      <c r="AN22" s="1"/>
      <c r="AP22" s="30"/>
      <c r="AQ22" s="1"/>
      <c r="AR22" s="1">
        <f t="shared" si="8"/>
        <v>0</v>
      </c>
      <c r="AS22" s="1"/>
      <c r="AT22" s="1"/>
      <c r="AU22" s="2">
        <f t="shared" si="9"/>
        <v>0</v>
      </c>
      <c r="AW22" s="1"/>
      <c r="AX22" s="1"/>
      <c r="AY22" s="1"/>
      <c r="AZ22" s="2">
        <f t="shared" si="10"/>
        <v>0</v>
      </c>
      <c r="BA22" s="2">
        <f>SUM(AF22,AH22,-AZ22,-Table112[[#This Row],[Sale Fee]])</f>
        <v>0</v>
      </c>
      <c r="BC22" s="1"/>
      <c r="BD22" s="1"/>
      <c r="BE22" s="1"/>
    </row>
    <row r="23" spans="1:57" x14ac:dyDescent="0.25">
      <c r="A23" s="1"/>
      <c r="B23" s="1"/>
      <c r="E23" s="4"/>
      <c r="F23" s="4"/>
      <c r="Q23" s="1"/>
      <c r="R23" s="1"/>
      <c r="S23" s="1">
        <f t="shared" si="4"/>
        <v>0</v>
      </c>
      <c r="U23" s="1"/>
      <c r="V23" s="1"/>
      <c r="W23" s="1">
        <f t="shared" si="11"/>
        <v>0</v>
      </c>
      <c r="X23" s="1"/>
      <c r="Y23" s="1"/>
      <c r="Z23" s="1">
        <f>Table112[[#This Row],[Quantity2]]*Table112[[#This Row],[U Cost]]</f>
        <v>0</v>
      </c>
      <c r="AB23" s="1"/>
      <c r="AC23" s="1"/>
      <c r="AD23" s="1">
        <f t="shared" si="6"/>
        <v>0</v>
      </c>
      <c r="AE23" s="1"/>
      <c r="AF23" s="1">
        <f>SUM(Table112[[#This Row],[Total 
Paid]:[Shipping 
Charged]])</f>
        <v>0</v>
      </c>
      <c r="AG23" s="1"/>
      <c r="AH23" s="1"/>
      <c r="AI23" s="1">
        <f t="shared" si="7"/>
        <v>0</v>
      </c>
      <c r="AK23" s="1"/>
      <c r="AL23" s="1"/>
      <c r="AM23" s="1"/>
      <c r="AN23" s="1"/>
      <c r="AP23" s="30"/>
      <c r="AQ23" s="1"/>
      <c r="AR23" s="1">
        <f t="shared" si="8"/>
        <v>0</v>
      </c>
      <c r="AS23" s="1"/>
      <c r="AT23" s="1"/>
      <c r="AU23" s="2">
        <f t="shared" si="9"/>
        <v>0</v>
      </c>
      <c r="AW23" s="1"/>
      <c r="AX23" s="1"/>
      <c r="AY23" s="1"/>
      <c r="AZ23" s="2">
        <f t="shared" si="10"/>
        <v>0</v>
      </c>
      <c r="BA23" s="2">
        <f>SUM(AF23,AH23,-AZ23,-Table112[[#This Row],[Sale Fee]])</f>
        <v>0</v>
      </c>
      <c r="BC23" s="1"/>
      <c r="BD23" s="1"/>
      <c r="BE23" s="1"/>
    </row>
    <row r="24" spans="1:57" x14ac:dyDescent="0.25">
      <c r="A24" s="1"/>
      <c r="B24" s="1"/>
      <c r="E24" s="4"/>
      <c r="F24" s="4"/>
      <c r="Q24" s="1"/>
      <c r="R24" s="1"/>
      <c r="S24" s="1">
        <f t="shared" si="4"/>
        <v>0</v>
      </c>
      <c r="U24" s="1"/>
      <c r="V24" s="1"/>
      <c r="W24" s="1">
        <f t="shared" si="11"/>
        <v>0</v>
      </c>
      <c r="X24" s="1"/>
      <c r="Y24" s="1"/>
      <c r="Z24" s="1">
        <f>Table112[[#This Row],[Quantity2]]*Table112[[#This Row],[U Cost]]</f>
        <v>0</v>
      </c>
      <c r="AB24" s="1"/>
      <c r="AC24" s="1"/>
      <c r="AD24" s="1">
        <f t="shared" si="6"/>
        <v>0</v>
      </c>
      <c r="AE24" s="1"/>
      <c r="AF24" s="1">
        <f>SUM(Table112[[#This Row],[Total 
Paid]:[Shipping 
Charged]])</f>
        <v>0</v>
      </c>
      <c r="AG24" s="1"/>
      <c r="AH24" s="1"/>
      <c r="AI24" s="1">
        <f t="shared" si="7"/>
        <v>0</v>
      </c>
      <c r="AK24" s="1"/>
      <c r="AL24" s="1"/>
      <c r="AM24" s="1"/>
      <c r="AN24" s="1"/>
      <c r="AP24" s="30"/>
      <c r="AQ24" s="1"/>
      <c r="AR24" s="1">
        <f t="shared" si="8"/>
        <v>0</v>
      </c>
      <c r="AS24" s="1"/>
      <c r="AT24" s="1"/>
      <c r="AU24" s="2">
        <f t="shared" si="9"/>
        <v>0</v>
      </c>
      <c r="AW24" s="1"/>
      <c r="AX24" s="1"/>
      <c r="AY24" s="1"/>
      <c r="AZ24" s="2">
        <f t="shared" si="10"/>
        <v>0</v>
      </c>
      <c r="BA24" s="2">
        <f>SUM(AF24,AH24,-AZ24,-Table112[[#This Row],[Sale Fee]])</f>
        <v>0</v>
      </c>
      <c r="BC24" s="1"/>
      <c r="BD24" s="1"/>
      <c r="BE24" s="1"/>
    </row>
    <row r="25" spans="1:57" x14ac:dyDescent="0.25">
      <c r="A25" s="1"/>
      <c r="B25" s="1"/>
      <c r="E25" s="4"/>
      <c r="F25" s="4"/>
      <c r="Q25" s="1"/>
      <c r="R25" s="1"/>
      <c r="S25" s="1">
        <f t="shared" si="4"/>
        <v>0</v>
      </c>
      <c r="U25" s="1"/>
      <c r="V25" s="1"/>
      <c r="W25" s="1">
        <f t="shared" si="11"/>
        <v>0</v>
      </c>
      <c r="X25" s="1"/>
      <c r="Y25" s="1"/>
      <c r="Z25" s="1">
        <f>Table112[[#This Row],[Quantity2]]*Table112[[#This Row],[U Cost]]</f>
        <v>0</v>
      </c>
      <c r="AB25" s="1"/>
      <c r="AC25" s="1"/>
      <c r="AD25" s="1">
        <f t="shared" si="6"/>
        <v>0</v>
      </c>
      <c r="AE25" s="1"/>
      <c r="AF25" s="1">
        <f>SUM(Table112[[#This Row],[Total 
Paid]:[Shipping 
Charged]])</f>
        <v>0</v>
      </c>
      <c r="AG25" s="1"/>
      <c r="AH25" s="1"/>
      <c r="AI25" s="1">
        <f t="shared" si="7"/>
        <v>0</v>
      </c>
      <c r="AK25" s="1"/>
      <c r="AL25" s="1"/>
      <c r="AM25" s="1"/>
      <c r="AN25" s="1"/>
      <c r="AP25" s="30"/>
      <c r="AQ25" s="1"/>
      <c r="AR25" s="1">
        <f t="shared" si="8"/>
        <v>0</v>
      </c>
      <c r="AS25" s="1"/>
      <c r="AT25" s="1"/>
      <c r="AU25" s="2">
        <f t="shared" si="9"/>
        <v>0</v>
      </c>
      <c r="AW25" s="1"/>
      <c r="AX25" s="1"/>
      <c r="AY25" s="1"/>
      <c r="AZ25" s="2">
        <f t="shared" si="10"/>
        <v>0</v>
      </c>
      <c r="BA25" s="2">
        <f>SUM(AF25,AH25,-AZ25,-Table112[[#This Row],[Sale Fee]])</f>
        <v>0</v>
      </c>
      <c r="BC25" s="1"/>
      <c r="BD25" s="1"/>
      <c r="BE25" s="1"/>
    </row>
    <row r="26" spans="1:57" x14ac:dyDescent="0.25">
      <c r="A26" s="1"/>
      <c r="B26" s="1"/>
      <c r="E26" s="4"/>
      <c r="F26" s="4"/>
      <c r="Q26" s="1"/>
      <c r="R26" s="1"/>
      <c r="S26" s="1">
        <f t="shared" si="4"/>
        <v>0</v>
      </c>
      <c r="U26" s="1"/>
      <c r="V26" s="1"/>
      <c r="W26" s="1">
        <f t="shared" si="11"/>
        <v>0</v>
      </c>
      <c r="X26" s="1"/>
      <c r="Y26" s="1"/>
      <c r="Z26" s="1">
        <f>Table112[[#This Row],[Quantity2]]*Table112[[#This Row],[U Cost]]</f>
        <v>0</v>
      </c>
      <c r="AB26" s="1"/>
      <c r="AC26" s="1"/>
      <c r="AD26" s="1">
        <f t="shared" si="6"/>
        <v>0</v>
      </c>
      <c r="AE26" s="1"/>
      <c r="AF26" s="1">
        <f>SUM(Table112[[#This Row],[Total 
Paid]:[Shipping 
Charged]])</f>
        <v>0</v>
      </c>
      <c r="AG26" s="1"/>
      <c r="AH26" s="1"/>
      <c r="AI26" s="1">
        <f t="shared" si="7"/>
        <v>0</v>
      </c>
      <c r="AK26" s="1"/>
      <c r="AL26" s="1"/>
      <c r="AM26" s="1"/>
      <c r="AN26" s="1"/>
      <c r="AP26" s="30"/>
      <c r="AQ26" s="1"/>
      <c r="AR26" s="1">
        <f t="shared" si="8"/>
        <v>0</v>
      </c>
      <c r="AS26" s="1"/>
      <c r="AT26" s="1"/>
      <c r="AU26" s="2">
        <f t="shared" si="9"/>
        <v>0</v>
      </c>
      <c r="AW26" s="1"/>
      <c r="AX26" s="1"/>
      <c r="AY26" s="1"/>
      <c r="AZ26" s="2">
        <f t="shared" si="10"/>
        <v>0</v>
      </c>
      <c r="BA26" s="2">
        <f>SUM(AF26,AH26,-AZ26,-Table112[[#This Row],[Sale Fee]])</f>
        <v>0</v>
      </c>
      <c r="BC26" s="1"/>
      <c r="BD26" s="1"/>
      <c r="BE26" s="1"/>
    </row>
    <row r="27" spans="1:57" x14ac:dyDescent="0.25">
      <c r="A27" s="1"/>
      <c r="B27" s="1"/>
      <c r="E27" s="4"/>
      <c r="F27" s="4"/>
      <c r="Q27" s="1"/>
      <c r="R27" s="1"/>
      <c r="S27" s="1">
        <f t="shared" si="4"/>
        <v>0</v>
      </c>
      <c r="U27" s="1"/>
      <c r="V27" s="1"/>
      <c r="W27" s="1">
        <f t="shared" si="11"/>
        <v>0</v>
      </c>
      <c r="X27" s="1"/>
      <c r="Y27" s="1"/>
      <c r="Z27" s="1">
        <f>Table112[[#This Row],[Quantity2]]*Table112[[#This Row],[U Cost]]</f>
        <v>0</v>
      </c>
      <c r="AB27" s="1"/>
      <c r="AC27" s="1"/>
      <c r="AD27" s="1">
        <f t="shared" si="6"/>
        <v>0</v>
      </c>
      <c r="AE27" s="1"/>
      <c r="AF27" s="1">
        <f>SUM(Table112[[#This Row],[Total 
Paid]:[Shipping 
Charged]])</f>
        <v>0</v>
      </c>
      <c r="AG27" s="1"/>
      <c r="AH27" s="1"/>
      <c r="AI27" s="1">
        <f t="shared" si="7"/>
        <v>0</v>
      </c>
      <c r="AK27" s="1"/>
      <c r="AL27" s="1"/>
      <c r="AM27" s="1"/>
      <c r="AN27" s="1"/>
      <c r="AP27" s="30"/>
      <c r="AQ27" s="1"/>
      <c r="AR27" s="1">
        <f t="shared" si="8"/>
        <v>0</v>
      </c>
      <c r="AS27" s="1"/>
      <c r="AT27" s="1"/>
      <c r="AU27" s="2">
        <f t="shared" si="9"/>
        <v>0</v>
      </c>
      <c r="AW27" s="1"/>
      <c r="AX27" s="1"/>
      <c r="AY27" s="1"/>
      <c r="AZ27" s="2">
        <f t="shared" si="10"/>
        <v>0</v>
      </c>
      <c r="BA27" s="2">
        <f>SUM(AF27,AH27,-AZ27,-Table112[[#This Row],[Sale Fee]])</f>
        <v>0</v>
      </c>
      <c r="BC27" s="1"/>
      <c r="BD27" s="1"/>
      <c r="BE27" s="1"/>
    </row>
    <row r="28" spans="1:57" x14ac:dyDescent="0.25">
      <c r="A28" s="1"/>
      <c r="B28" s="1"/>
      <c r="E28" s="4"/>
      <c r="F28" s="4"/>
      <c r="Q28" s="1"/>
      <c r="R28" s="1"/>
      <c r="S28" s="1">
        <f t="shared" si="4"/>
        <v>0</v>
      </c>
      <c r="U28" s="1"/>
      <c r="V28" s="1"/>
      <c r="W28" s="1">
        <f t="shared" si="11"/>
        <v>0</v>
      </c>
      <c r="X28" s="1"/>
      <c r="Y28" s="1"/>
      <c r="Z28" s="1">
        <f>Table112[[#This Row],[Quantity2]]*Table112[[#This Row],[U Cost]]</f>
        <v>0</v>
      </c>
      <c r="AB28" s="1"/>
      <c r="AC28" s="1"/>
      <c r="AD28" s="1">
        <f t="shared" si="6"/>
        <v>0</v>
      </c>
      <c r="AE28" s="1"/>
      <c r="AF28" s="1">
        <f>SUM(Table112[[#This Row],[Total 
Paid]:[Shipping 
Charged]])</f>
        <v>0</v>
      </c>
      <c r="AG28" s="1"/>
      <c r="AH28" s="1"/>
      <c r="AI28" s="1">
        <f t="shared" si="7"/>
        <v>0</v>
      </c>
      <c r="AK28" s="1"/>
      <c r="AL28" s="1"/>
      <c r="AM28" s="1"/>
      <c r="AN28" s="1"/>
      <c r="AP28" s="30"/>
      <c r="AQ28" s="1"/>
      <c r="AR28" s="1">
        <f t="shared" si="8"/>
        <v>0</v>
      </c>
      <c r="AS28" s="1"/>
      <c r="AT28" s="1"/>
      <c r="AU28" s="2">
        <f t="shared" si="9"/>
        <v>0</v>
      </c>
      <c r="AW28" s="1"/>
      <c r="AX28" s="1"/>
      <c r="AY28" s="1"/>
      <c r="AZ28" s="2">
        <f t="shared" si="10"/>
        <v>0</v>
      </c>
      <c r="BA28" s="2">
        <f>SUM(AF28,AH28,-AZ28,-Table112[[#This Row],[Sale Fee]])</f>
        <v>0</v>
      </c>
      <c r="BC28" s="1"/>
      <c r="BD28" s="1"/>
      <c r="BE28" s="1"/>
    </row>
    <row r="29" spans="1:57" x14ac:dyDescent="0.25">
      <c r="A29" s="1"/>
      <c r="B29" s="1"/>
      <c r="E29" s="4"/>
      <c r="F29" s="4"/>
      <c r="Q29" s="1"/>
      <c r="R29" s="1"/>
      <c r="S29" s="1">
        <f t="shared" si="4"/>
        <v>0</v>
      </c>
      <c r="U29" s="1"/>
      <c r="V29" s="1"/>
      <c r="W29" s="1">
        <f t="shared" si="11"/>
        <v>0</v>
      </c>
      <c r="X29" s="1"/>
      <c r="Y29" s="1"/>
      <c r="Z29" s="1">
        <f>Table112[[#This Row],[Quantity2]]*Table112[[#This Row],[U Cost]]</f>
        <v>0</v>
      </c>
      <c r="AB29" s="1"/>
      <c r="AC29" s="1"/>
      <c r="AD29" s="1">
        <f t="shared" si="6"/>
        <v>0</v>
      </c>
      <c r="AE29" s="1"/>
      <c r="AF29" s="1">
        <f>SUM(Table112[[#This Row],[Total 
Paid]:[Shipping 
Charged]])</f>
        <v>0</v>
      </c>
      <c r="AG29" s="1"/>
      <c r="AH29" s="1"/>
      <c r="AI29" s="1">
        <f t="shared" si="7"/>
        <v>0</v>
      </c>
      <c r="AK29" s="1"/>
      <c r="AL29" s="1"/>
      <c r="AM29" s="1"/>
      <c r="AN29" s="1"/>
      <c r="AP29" s="30"/>
      <c r="AQ29" s="1"/>
      <c r="AR29" s="1">
        <f t="shared" si="8"/>
        <v>0</v>
      </c>
      <c r="AS29" s="1"/>
      <c r="AT29" s="1"/>
      <c r="AU29" s="2">
        <f t="shared" si="9"/>
        <v>0</v>
      </c>
      <c r="AW29" s="1"/>
      <c r="AX29" s="1"/>
      <c r="AY29" s="1"/>
      <c r="AZ29" s="2">
        <f t="shared" si="10"/>
        <v>0</v>
      </c>
      <c r="BA29" s="2">
        <f>SUM(AF29,AH29,-AZ29,-Table112[[#This Row],[Sale Fee]])</f>
        <v>0</v>
      </c>
      <c r="BC29" s="1"/>
      <c r="BD29" s="1"/>
      <c r="BE29" s="1"/>
    </row>
    <row r="30" spans="1:57" x14ac:dyDescent="0.25">
      <c r="A30" s="1"/>
      <c r="B30" s="1"/>
      <c r="E30" s="4"/>
      <c r="F30" s="4"/>
      <c r="Q30" s="1"/>
      <c r="R30" s="1"/>
      <c r="S30" s="1">
        <f t="shared" si="4"/>
        <v>0</v>
      </c>
      <c r="U30" s="1"/>
      <c r="V30" s="1"/>
      <c r="W30" s="1">
        <f t="shared" si="11"/>
        <v>0</v>
      </c>
      <c r="X30" s="1"/>
      <c r="Y30" s="1"/>
      <c r="Z30" s="1">
        <f>Table112[[#This Row],[Quantity2]]*Table112[[#This Row],[U Cost]]</f>
        <v>0</v>
      </c>
      <c r="AB30" s="1"/>
      <c r="AC30" s="1"/>
      <c r="AD30" s="1">
        <f t="shared" si="6"/>
        <v>0</v>
      </c>
      <c r="AE30" s="1"/>
      <c r="AF30" s="1">
        <f>SUM(Table112[[#This Row],[Total 
Paid]:[Shipping 
Charged]])</f>
        <v>0</v>
      </c>
      <c r="AG30" s="1"/>
      <c r="AH30" s="1"/>
      <c r="AI30" s="1">
        <f t="shared" si="7"/>
        <v>0</v>
      </c>
      <c r="AK30" s="1"/>
      <c r="AL30" s="1"/>
      <c r="AM30" s="1"/>
      <c r="AN30" s="1"/>
      <c r="AP30" s="30"/>
      <c r="AQ30" s="1"/>
      <c r="AR30" s="1">
        <f t="shared" si="8"/>
        <v>0</v>
      </c>
      <c r="AS30" s="1"/>
      <c r="AT30" s="1"/>
      <c r="AU30" s="2">
        <f t="shared" si="9"/>
        <v>0</v>
      </c>
      <c r="AW30" s="1"/>
      <c r="AX30" s="1"/>
      <c r="AY30" s="1"/>
      <c r="AZ30" s="2">
        <f t="shared" si="10"/>
        <v>0</v>
      </c>
      <c r="BA30" s="2">
        <f>SUM(AF30,AH30,-AZ30,-Table112[[#This Row],[Sale Fee]])</f>
        <v>0</v>
      </c>
      <c r="BC30" s="1"/>
      <c r="BD30" s="1"/>
      <c r="BE30" s="1"/>
    </row>
    <row r="31" spans="1:57" x14ac:dyDescent="0.25">
      <c r="A31" s="1"/>
      <c r="B31" s="1"/>
      <c r="E31" s="4"/>
      <c r="F31" s="4"/>
      <c r="Q31" s="1"/>
      <c r="R31" s="1"/>
      <c r="S31" s="1">
        <f t="shared" si="4"/>
        <v>0</v>
      </c>
      <c r="U31" s="1"/>
      <c r="V31" s="1"/>
      <c r="W31" s="1">
        <f t="shared" si="11"/>
        <v>0</v>
      </c>
      <c r="X31" s="1"/>
      <c r="Y31" s="1"/>
      <c r="Z31" s="1">
        <f>Table112[[#This Row],[Quantity2]]*Table112[[#This Row],[U Cost]]</f>
        <v>0</v>
      </c>
      <c r="AB31" s="1"/>
      <c r="AC31" s="1"/>
      <c r="AD31" s="1">
        <f t="shared" si="6"/>
        <v>0</v>
      </c>
      <c r="AE31" s="1"/>
      <c r="AF31" s="1">
        <f>SUM(Table112[[#This Row],[Total 
Paid]:[Shipping 
Charged]])</f>
        <v>0</v>
      </c>
      <c r="AG31" s="1"/>
      <c r="AH31" s="1"/>
      <c r="AI31" s="1">
        <f t="shared" si="7"/>
        <v>0</v>
      </c>
      <c r="AK31" s="1"/>
      <c r="AL31" s="1"/>
      <c r="AM31" s="1"/>
      <c r="AN31" s="1"/>
      <c r="AP31" s="30"/>
      <c r="AQ31" s="1"/>
      <c r="AR31" s="1">
        <f t="shared" si="8"/>
        <v>0</v>
      </c>
      <c r="AS31" s="1"/>
      <c r="AT31" s="1"/>
      <c r="AU31" s="2">
        <f t="shared" si="9"/>
        <v>0</v>
      </c>
      <c r="AW31" s="1"/>
      <c r="AX31" s="1"/>
      <c r="AY31" s="1"/>
      <c r="AZ31" s="2">
        <f t="shared" si="10"/>
        <v>0</v>
      </c>
      <c r="BA31" s="2">
        <f>SUM(AF31,AH31,-AZ31,-Table112[[#This Row],[Sale Fee]])</f>
        <v>0</v>
      </c>
      <c r="BC31" s="1"/>
      <c r="BD31" s="1"/>
      <c r="BE31" s="1"/>
    </row>
    <row r="32" spans="1:57" x14ac:dyDescent="0.25">
      <c r="A32" s="1"/>
      <c r="B32" s="1"/>
      <c r="E32" s="4"/>
      <c r="F32" s="4"/>
      <c r="Q32" s="1"/>
      <c r="R32" s="1"/>
      <c r="S32" s="1">
        <f t="shared" si="4"/>
        <v>0</v>
      </c>
      <c r="U32" s="1"/>
      <c r="V32" s="1"/>
      <c r="W32" s="1">
        <f t="shared" si="11"/>
        <v>0</v>
      </c>
      <c r="X32" s="1"/>
      <c r="Y32" s="1"/>
      <c r="Z32" s="1">
        <f>Table112[[#This Row],[Quantity2]]*Table112[[#This Row],[U Cost]]</f>
        <v>0</v>
      </c>
      <c r="AB32" s="1"/>
      <c r="AC32" s="1"/>
      <c r="AD32" s="1">
        <f t="shared" si="6"/>
        <v>0</v>
      </c>
      <c r="AE32" s="1"/>
      <c r="AF32" s="1">
        <f>SUM(Table112[[#This Row],[Total 
Paid]:[Shipping 
Charged]])</f>
        <v>0</v>
      </c>
      <c r="AG32" s="1"/>
      <c r="AH32" s="1"/>
      <c r="AI32" s="1">
        <f t="shared" si="7"/>
        <v>0</v>
      </c>
      <c r="AK32" s="1"/>
      <c r="AL32" s="1"/>
      <c r="AM32" s="1"/>
      <c r="AN32" s="1"/>
      <c r="AP32" s="30"/>
      <c r="AQ32" s="1"/>
      <c r="AR32" s="1">
        <f t="shared" si="8"/>
        <v>0</v>
      </c>
      <c r="AS32" s="1"/>
      <c r="AT32" s="1"/>
      <c r="AU32" s="2">
        <f t="shared" si="9"/>
        <v>0</v>
      </c>
      <c r="AW32" s="1"/>
      <c r="AX32" s="1"/>
      <c r="AY32" s="1"/>
      <c r="AZ32" s="2">
        <f t="shared" si="10"/>
        <v>0</v>
      </c>
      <c r="BA32" s="2">
        <f>SUM(AF32,AH32,-AZ32,-Table112[[#This Row],[Sale Fee]])</f>
        <v>0</v>
      </c>
      <c r="BC32" s="1"/>
      <c r="BD32" s="1"/>
      <c r="BE32" s="1"/>
    </row>
    <row r="33" spans="1:57" x14ac:dyDescent="0.25">
      <c r="A33" s="1"/>
      <c r="B33" s="1"/>
      <c r="E33" s="4"/>
      <c r="F33" s="4"/>
      <c r="Q33" s="1"/>
      <c r="R33" s="1"/>
      <c r="S33" s="1">
        <f t="shared" si="4"/>
        <v>0</v>
      </c>
      <c r="U33" s="1"/>
      <c r="V33" s="1"/>
      <c r="W33" s="1">
        <f t="shared" si="11"/>
        <v>0</v>
      </c>
      <c r="X33" s="1"/>
      <c r="Y33" s="1"/>
      <c r="Z33" s="1">
        <f>Table112[[#This Row],[Quantity2]]*Table112[[#This Row],[U Cost]]</f>
        <v>0</v>
      </c>
      <c r="AB33" s="1"/>
      <c r="AC33" s="1"/>
      <c r="AD33" s="1">
        <f t="shared" si="6"/>
        <v>0</v>
      </c>
      <c r="AE33" s="1"/>
      <c r="AF33" s="1">
        <f>SUM(Table112[[#This Row],[Total 
Paid]:[Shipping 
Charged]])</f>
        <v>0</v>
      </c>
      <c r="AG33" s="1"/>
      <c r="AH33" s="1"/>
      <c r="AI33" s="1">
        <f t="shared" si="7"/>
        <v>0</v>
      </c>
      <c r="AK33" s="1"/>
      <c r="AL33" s="1"/>
      <c r="AM33" s="1"/>
      <c r="AN33" s="1"/>
      <c r="AP33" s="30"/>
      <c r="AQ33" s="1"/>
      <c r="AR33" s="1">
        <f t="shared" si="8"/>
        <v>0</v>
      </c>
      <c r="AS33" s="1"/>
      <c r="AT33" s="1"/>
      <c r="AU33" s="2">
        <f t="shared" si="9"/>
        <v>0</v>
      </c>
      <c r="AW33" s="1"/>
      <c r="AX33" s="1"/>
      <c r="AY33" s="1"/>
      <c r="AZ33" s="2">
        <f t="shared" si="10"/>
        <v>0</v>
      </c>
      <c r="BA33" s="2">
        <f>SUM(AF33,AH33,-AZ33,-Table112[[#This Row],[Sale Fee]])</f>
        <v>0</v>
      </c>
      <c r="BC33" s="1"/>
      <c r="BD33" s="1"/>
      <c r="BE33" s="1"/>
    </row>
    <row r="34" spans="1:57" x14ac:dyDescent="0.25">
      <c r="A34" s="1"/>
      <c r="B34" s="1"/>
      <c r="E34" s="4"/>
      <c r="F34" s="4"/>
      <c r="Q34" s="1"/>
      <c r="R34" s="1"/>
      <c r="S34" s="1">
        <f t="shared" si="4"/>
        <v>0</v>
      </c>
      <c r="U34" s="1"/>
      <c r="V34" s="1"/>
      <c r="W34" s="1">
        <f t="shared" si="11"/>
        <v>0</v>
      </c>
      <c r="X34" s="1"/>
      <c r="Y34" s="1"/>
      <c r="Z34" s="1">
        <f>Table112[[#This Row],[Quantity2]]*Table112[[#This Row],[U Cost]]</f>
        <v>0</v>
      </c>
      <c r="AB34" s="1"/>
      <c r="AC34" s="1"/>
      <c r="AD34" s="1">
        <f t="shared" si="6"/>
        <v>0</v>
      </c>
      <c r="AE34" s="1"/>
      <c r="AF34" s="1">
        <f>SUM(Table112[[#This Row],[Total 
Paid]:[Shipping 
Charged]])</f>
        <v>0</v>
      </c>
      <c r="AG34" s="1"/>
      <c r="AH34" s="1"/>
      <c r="AI34" s="1">
        <f t="shared" si="7"/>
        <v>0</v>
      </c>
      <c r="AK34" s="1"/>
      <c r="AL34" s="1"/>
      <c r="AM34" s="1"/>
      <c r="AN34" s="1"/>
      <c r="AP34" s="30"/>
      <c r="AQ34" s="1"/>
      <c r="AR34" s="1">
        <f t="shared" si="8"/>
        <v>0</v>
      </c>
      <c r="AS34" s="1"/>
      <c r="AT34" s="1"/>
      <c r="AU34" s="2">
        <f t="shared" si="9"/>
        <v>0</v>
      </c>
      <c r="AW34" s="1"/>
      <c r="AX34" s="1"/>
      <c r="AY34" s="1"/>
      <c r="AZ34" s="2">
        <f t="shared" si="10"/>
        <v>0</v>
      </c>
      <c r="BA34" s="2">
        <f>SUM(AF34,AH34,-AZ34,-Table112[[#This Row],[Sale Fee]])</f>
        <v>0</v>
      </c>
      <c r="BC34" s="1"/>
      <c r="BD34" s="1"/>
      <c r="BE34" s="1"/>
    </row>
    <row r="35" spans="1:57" x14ac:dyDescent="0.25">
      <c r="A35" s="1"/>
      <c r="B35" s="1"/>
      <c r="E35" s="4"/>
      <c r="F35" s="4"/>
      <c r="Q35" s="1"/>
      <c r="R35" s="1"/>
      <c r="S35" s="1">
        <f t="shared" si="4"/>
        <v>0</v>
      </c>
      <c r="U35" s="1"/>
      <c r="V35" s="1"/>
      <c r="W35" s="1">
        <f t="shared" si="11"/>
        <v>0</v>
      </c>
      <c r="X35" s="1"/>
      <c r="Y35" s="1"/>
      <c r="Z35" s="1">
        <f>Table112[[#This Row],[Quantity2]]*Table112[[#This Row],[U Cost]]</f>
        <v>0</v>
      </c>
      <c r="AB35" s="1"/>
      <c r="AC35" s="1"/>
      <c r="AD35" s="1">
        <f t="shared" si="6"/>
        <v>0</v>
      </c>
      <c r="AE35" s="1"/>
      <c r="AF35" s="1">
        <f>SUM(Table112[[#This Row],[Total 
Paid]:[Shipping 
Charged]])</f>
        <v>0</v>
      </c>
      <c r="AG35" s="1"/>
      <c r="AH35" s="1"/>
      <c r="AI35" s="1">
        <f t="shared" si="7"/>
        <v>0</v>
      </c>
      <c r="AK35" s="1"/>
      <c r="AL35" s="1"/>
      <c r="AM35" s="1"/>
      <c r="AN35" s="1"/>
      <c r="AP35" s="30"/>
      <c r="AQ35" s="1"/>
      <c r="AR35" s="1">
        <f t="shared" si="8"/>
        <v>0</v>
      </c>
      <c r="AS35" s="1"/>
      <c r="AT35" s="1"/>
      <c r="AU35" s="2">
        <f t="shared" si="9"/>
        <v>0</v>
      </c>
      <c r="AW35" s="1"/>
      <c r="AX35" s="1"/>
      <c r="AY35" s="1"/>
      <c r="AZ35" s="2">
        <f t="shared" si="10"/>
        <v>0</v>
      </c>
      <c r="BA35" s="2">
        <f>SUM(AF35,AH35,-AZ35,-Table112[[#This Row],[Sale Fee]])</f>
        <v>0</v>
      </c>
      <c r="BC35" s="1"/>
      <c r="BD35" s="1"/>
      <c r="BE35" s="1"/>
    </row>
    <row r="36" spans="1:57" x14ac:dyDescent="0.25">
      <c r="A36" s="1"/>
      <c r="B36" s="1"/>
      <c r="E36" s="4"/>
      <c r="F36" s="4"/>
      <c r="Q36" s="1"/>
      <c r="R36" s="1"/>
      <c r="S36" s="1">
        <f t="shared" si="4"/>
        <v>0</v>
      </c>
      <c r="U36" s="1"/>
      <c r="V36" s="1"/>
      <c r="W36" s="1">
        <f t="shared" si="11"/>
        <v>0</v>
      </c>
      <c r="X36" s="1"/>
      <c r="Y36" s="1"/>
      <c r="Z36" s="1">
        <f>Table112[[#This Row],[Quantity2]]*Table112[[#This Row],[U Cost]]</f>
        <v>0</v>
      </c>
      <c r="AB36" s="1"/>
      <c r="AC36" s="1"/>
      <c r="AD36" s="1">
        <f t="shared" si="6"/>
        <v>0</v>
      </c>
      <c r="AE36" s="1"/>
      <c r="AF36" s="1">
        <f>SUM(Table112[[#This Row],[Total 
Paid]:[Shipping 
Charged]])</f>
        <v>0</v>
      </c>
      <c r="AG36" s="1"/>
      <c r="AH36" s="1"/>
      <c r="AI36" s="1">
        <f t="shared" si="7"/>
        <v>0</v>
      </c>
      <c r="AK36" s="1"/>
      <c r="AL36" s="1"/>
      <c r="AM36" s="1"/>
      <c r="AN36" s="1"/>
      <c r="AP36" s="30"/>
      <c r="AQ36" s="1"/>
      <c r="AR36" s="1">
        <f t="shared" si="8"/>
        <v>0</v>
      </c>
      <c r="AS36" s="1"/>
      <c r="AT36" s="1"/>
      <c r="AU36" s="2">
        <f t="shared" si="9"/>
        <v>0</v>
      </c>
      <c r="AW36" s="1"/>
      <c r="AX36" s="1"/>
      <c r="AY36" s="1"/>
      <c r="AZ36" s="2">
        <f t="shared" si="10"/>
        <v>0</v>
      </c>
      <c r="BA36" s="2">
        <f>SUM(AF36,AH36,-AZ36,-Table112[[#This Row],[Sale Fee]])</f>
        <v>0</v>
      </c>
      <c r="BC36" s="1"/>
      <c r="BD36" s="1"/>
      <c r="BE36" s="1"/>
    </row>
    <row r="37" spans="1:57" x14ac:dyDescent="0.25">
      <c r="A37" s="1"/>
      <c r="B37" s="1"/>
      <c r="E37" s="4"/>
      <c r="F37" s="4"/>
      <c r="Q37" s="1"/>
      <c r="R37" s="1"/>
      <c r="S37" s="1">
        <f t="shared" si="4"/>
        <v>0</v>
      </c>
      <c r="U37" s="1"/>
      <c r="V37" s="1"/>
      <c r="W37" s="1">
        <f t="shared" si="11"/>
        <v>0</v>
      </c>
      <c r="X37" s="1"/>
      <c r="Y37" s="1"/>
      <c r="Z37" s="1">
        <f>Table112[[#This Row],[Quantity2]]*Table112[[#This Row],[U Cost]]</f>
        <v>0</v>
      </c>
      <c r="AB37" s="1"/>
      <c r="AC37" s="1"/>
      <c r="AD37" s="1">
        <f t="shared" si="6"/>
        <v>0</v>
      </c>
      <c r="AE37" s="1"/>
      <c r="AF37" s="1">
        <f>SUM(Table112[[#This Row],[Total 
Paid]:[Shipping 
Charged]])</f>
        <v>0</v>
      </c>
      <c r="AG37" s="1"/>
      <c r="AH37" s="1"/>
      <c r="AI37" s="1">
        <f t="shared" si="7"/>
        <v>0</v>
      </c>
      <c r="AK37" s="1"/>
      <c r="AL37" s="1"/>
      <c r="AM37" s="1"/>
      <c r="AN37" s="1"/>
      <c r="AP37" s="30"/>
      <c r="AQ37" s="1"/>
      <c r="AR37" s="1">
        <f t="shared" si="8"/>
        <v>0</v>
      </c>
      <c r="AS37" s="1"/>
      <c r="AT37" s="1"/>
      <c r="AU37" s="2">
        <f t="shared" si="9"/>
        <v>0</v>
      </c>
      <c r="AW37" s="1"/>
      <c r="AX37" s="1"/>
      <c r="AY37" s="1"/>
      <c r="AZ37" s="2">
        <f t="shared" si="10"/>
        <v>0</v>
      </c>
      <c r="BA37" s="2">
        <f>SUM(AF37,AH37,-AZ37,-Table112[[#This Row],[Sale Fee]])</f>
        <v>0</v>
      </c>
      <c r="BC37" s="1"/>
      <c r="BD37" s="1"/>
      <c r="BE37" s="1"/>
    </row>
    <row r="38" spans="1:57" x14ac:dyDescent="0.25">
      <c r="A38" s="1"/>
      <c r="B38" s="1"/>
      <c r="E38" s="4"/>
      <c r="F38" s="4"/>
      <c r="Q38" s="1"/>
      <c r="R38" s="1"/>
      <c r="S38" s="1">
        <f t="shared" si="4"/>
        <v>0</v>
      </c>
      <c r="U38" s="1"/>
      <c r="V38" s="1"/>
      <c r="W38" s="1">
        <f t="shared" si="11"/>
        <v>0</v>
      </c>
      <c r="X38" s="1"/>
      <c r="Y38" s="1"/>
      <c r="Z38" s="1">
        <f>Table112[[#This Row],[Quantity2]]*Table112[[#This Row],[U Cost]]</f>
        <v>0</v>
      </c>
      <c r="AB38" s="1"/>
      <c r="AC38" s="1"/>
      <c r="AD38" s="1">
        <f t="shared" si="6"/>
        <v>0</v>
      </c>
      <c r="AE38" s="1"/>
      <c r="AF38" s="1">
        <f>SUM(Table112[[#This Row],[Total 
Paid]:[Shipping 
Charged]])</f>
        <v>0</v>
      </c>
      <c r="AG38" s="1"/>
      <c r="AH38" s="1"/>
      <c r="AI38" s="1">
        <f t="shared" si="7"/>
        <v>0</v>
      </c>
      <c r="AK38" s="1"/>
      <c r="AL38" s="1"/>
      <c r="AM38" s="1"/>
      <c r="AN38" s="1"/>
      <c r="AP38" s="30"/>
      <c r="AQ38" s="1"/>
      <c r="AR38" s="1">
        <f t="shared" si="8"/>
        <v>0</v>
      </c>
      <c r="AS38" s="1"/>
      <c r="AT38" s="1"/>
      <c r="AU38" s="2">
        <f t="shared" si="9"/>
        <v>0</v>
      </c>
      <c r="AW38" s="1"/>
      <c r="AX38" s="1"/>
      <c r="AY38" s="1"/>
      <c r="AZ38" s="2">
        <f t="shared" si="10"/>
        <v>0</v>
      </c>
      <c r="BA38" s="2">
        <f>SUM(AF38,AH38,-AZ38,-Table112[[#This Row],[Sale Fee]])</f>
        <v>0</v>
      </c>
      <c r="BC38" s="1"/>
      <c r="BD38" s="1"/>
      <c r="BE38" s="1"/>
    </row>
    <row r="39" spans="1:57" x14ac:dyDescent="0.25">
      <c r="A39" s="1"/>
      <c r="B39" s="1"/>
      <c r="E39" s="4"/>
      <c r="F39" s="4"/>
      <c r="Q39" s="1"/>
      <c r="R39" s="1"/>
      <c r="S39" s="1">
        <f t="shared" si="4"/>
        <v>0</v>
      </c>
      <c r="U39" s="1"/>
      <c r="V39" s="1"/>
      <c r="W39" s="1">
        <f t="shared" si="11"/>
        <v>0</v>
      </c>
      <c r="X39" s="1"/>
      <c r="Y39" s="1"/>
      <c r="Z39" s="1">
        <f>Table112[[#This Row],[Quantity2]]*Table112[[#This Row],[U Cost]]</f>
        <v>0</v>
      </c>
      <c r="AB39" s="1"/>
      <c r="AC39" s="1"/>
      <c r="AD39" s="1">
        <f t="shared" si="6"/>
        <v>0</v>
      </c>
      <c r="AE39" s="1"/>
      <c r="AF39" s="1">
        <f>SUM(Table112[[#This Row],[Total 
Paid]:[Shipping 
Charged]])</f>
        <v>0</v>
      </c>
      <c r="AG39" s="1"/>
      <c r="AH39" s="1"/>
      <c r="AI39" s="1">
        <f t="shared" si="7"/>
        <v>0</v>
      </c>
      <c r="AK39" s="1"/>
      <c r="AL39" s="1"/>
      <c r="AM39" s="1"/>
      <c r="AN39" s="1"/>
      <c r="AP39" s="30"/>
      <c r="AQ39" s="1"/>
      <c r="AR39" s="1">
        <f t="shared" si="8"/>
        <v>0</v>
      </c>
      <c r="AS39" s="1"/>
      <c r="AT39" s="1"/>
      <c r="AU39" s="2">
        <f t="shared" si="9"/>
        <v>0</v>
      </c>
      <c r="AW39" s="1"/>
      <c r="AX39" s="1"/>
      <c r="AY39" s="1"/>
      <c r="AZ39" s="2">
        <f t="shared" si="10"/>
        <v>0</v>
      </c>
      <c r="BA39" s="2">
        <f>SUM(AF39,AH39,-AZ39,-Table112[[#This Row],[Sale Fee]])</f>
        <v>0</v>
      </c>
      <c r="BC39" s="1"/>
      <c r="BD39" s="1"/>
      <c r="BE39" s="1"/>
    </row>
    <row r="40" spans="1:57" x14ac:dyDescent="0.25">
      <c r="A40" s="1"/>
      <c r="B40" s="1"/>
      <c r="E40" s="4"/>
      <c r="F40" s="4"/>
      <c r="Q40" s="1"/>
      <c r="R40" s="1"/>
      <c r="S40" s="1">
        <f t="shared" si="4"/>
        <v>0</v>
      </c>
      <c r="U40" s="1"/>
      <c r="V40" s="1"/>
      <c r="W40" s="1">
        <f t="shared" si="11"/>
        <v>0</v>
      </c>
      <c r="X40" s="1"/>
      <c r="Y40" s="1"/>
      <c r="Z40" s="1">
        <f>Table112[[#This Row],[Quantity2]]*Table112[[#This Row],[U Cost]]</f>
        <v>0</v>
      </c>
      <c r="AB40" s="1"/>
      <c r="AC40" s="1"/>
      <c r="AD40" s="1">
        <f t="shared" si="6"/>
        <v>0</v>
      </c>
      <c r="AE40" s="1"/>
      <c r="AF40" s="1">
        <f>SUM(Table112[[#This Row],[Total 
Paid]:[Shipping 
Charged]])</f>
        <v>0</v>
      </c>
      <c r="AG40" s="1"/>
      <c r="AH40" s="1"/>
      <c r="AI40" s="1">
        <f t="shared" si="7"/>
        <v>0</v>
      </c>
      <c r="AK40" s="1"/>
      <c r="AL40" s="1"/>
      <c r="AM40" s="1"/>
      <c r="AN40" s="1"/>
      <c r="AP40" s="30"/>
      <c r="AQ40" s="1"/>
      <c r="AR40" s="1">
        <f t="shared" si="8"/>
        <v>0</v>
      </c>
      <c r="AS40" s="1"/>
      <c r="AT40" s="1"/>
      <c r="AU40" s="2">
        <f t="shared" si="9"/>
        <v>0</v>
      </c>
      <c r="AW40" s="1"/>
      <c r="AX40" s="1"/>
      <c r="AY40" s="1"/>
      <c r="AZ40" s="2">
        <f t="shared" si="10"/>
        <v>0</v>
      </c>
      <c r="BA40" s="2">
        <f>SUM(AF40,AH40,-AZ40,-Table112[[#This Row],[Sale Fee]])</f>
        <v>0</v>
      </c>
      <c r="BC40" s="1"/>
      <c r="BD40" s="1"/>
      <c r="BE40" s="1"/>
    </row>
    <row r="41" spans="1:57" x14ac:dyDescent="0.25">
      <c r="A41" s="1"/>
      <c r="B41" s="1"/>
      <c r="E41" s="4"/>
      <c r="F41" s="4"/>
      <c r="Q41" s="1"/>
      <c r="R41" s="1"/>
      <c r="S41" s="1">
        <f t="shared" si="4"/>
        <v>0</v>
      </c>
      <c r="U41" s="1"/>
      <c r="V41" s="1"/>
      <c r="W41" s="1">
        <f t="shared" si="11"/>
        <v>0</v>
      </c>
      <c r="X41" s="1"/>
      <c r="Y41" s="1"/>
      <c r="Z41" s="1">
        <f>Table112[[#This Row],[Quantity2]]*Table112[[#This Row],[U Cost]]</f>
        <v>0</v>
      </c>
      <c r="AB41" s="1"/>
      <c r="AC41" s="1"/>
      <c r="AD41" s="1">
        <f t="shared" si="6"/>
        <v>0</v>
      </c>
      <c r="AE41" s="1"/>
      <c r="AF41" s="1">
        <f>SUM(Table112[[#This Row],[Total 
Paid]:[Shipping 
Charged]])</f>
        <v>0</v>
      </c>
      <c r="AG41" s="1"/>
      <c r="AH41" s="1"/>
      <c r="AI41" s="1">
        <f t="shared" si="7"/>
        <v>0</v>
      </c>
      <c r="AK41" s="1"/>
      <c r="AL41" s="1"/>
      <c r="AM41" s="1"/>
      <c r="AN41" s="1"/>
      <c r="AP41" s="30"/>
      <c r="AQ41" s="1"/>
      <c r="AR41" s="1">
        <f t="shared" si="8"/>
        <v>0</v>
      </c>
      <c r="AS41" s="1"/>
      <c r="AT41" s="1"/>
      <c r="AU41" s="2">
        <f t="shared" si="9"/>
        <v>0</v>
      </c>
      <c r="AW41" s="1"/>
      <c r="AX41" s="1"/>
      <c r="AY41" s="1"/>
      <c r="AZ41" s="2">
        <f t="shared" si="10"/>
        <v>0</v>
      </c>
      <c r="BA41" s="2">
        <f>SUM(AF41,AH41,-AZ41,-Table112[[#This Row],[Sale Fee]])</f>
        <v>0</v>
      </c>
      <c r="BC41" s="1"/>
      <c r="BD41" s="1"/>
      <c r="BE41" s="1"/>
    </row>
    <row r="42" spans="1:57" x14ac:dyDescent="0.25">
      <c r="A42" s="1"/>
      <c r="B42" s="1"/>
      <c r="E42" s="4"/>
      <c r="F42" s="4"/>
      <c r="Q42" s="1"/>
      <c r="R42" s="1"/>
      <c r="S42" s="1">
        <f t="shared" si="4"/>
        <v>0</v>
      </c>
      <c r="U42" s="1"/>
      <c r="V42" s="1"/>
      <c r="W42" s="1">
        <f t="shared" si="11"/>
        <v>0</v>
      </c>
      <c r="X42" s="1"/>
      <c r="Y42" s="1"/>
      <c r="Z42" s="1">
        <f>Table112[[#This Row],[Quantity2]]*Table112[[#This Row],[U Cost]]</f>
        <v>0</v>
      </c>
      <c r="AB42" s="1"/>
      <c r="AC42" s="1"/>
      <c r="AD42" s="1">
        <f t="shared" si="6"/>
        <v>0</v>
      </c>
      <c r="AE42" s="1"/>
      <c r="AF42" s="1">
        <f>SUM(Table112[[#This Row],[Total 
Paid]:[Shipping 
Charged]])</f>
        <v>0</v>
      </c>
      <c r="AG42" s="1"/>
      <c r="AH42" s="1"/>
      <c r="AI42" s="1">
        <f t="shared" si="7"/>
        <v>0</v>
      </c>
      <c r="AK42" s="1"/>
      <c r="AL42" s="1"/>
      <c r="AM42" s="1"/>
      <c r="AN42" s="1"/>
      <c r="AP42" s="30"/>
      <c r="AQ42" s="1"/>
      <c r="AR42" s="1">
        <f t="shared" si="8"/>
        <v>0</v>
      </c>
      <c r="AS42" s="1"/>
      <c r="AT42" s="1"/>
      <c r="AU42" s="2">
        <f t="shared" si="9"/>
        <v>0</v>
      </c>
      <c r="AW42" s="1"/>
      <c r="AX42" s="1"/>
      <c r="AY42" s="1"/>
      <c r="AZ42" s="2">
        <f t="shared" si="10"/>
        <v>0</v>
      </c>
      <c r="BA42" s="2">
        <f>SUM(AF42,AH42,-AZ42,-Table112[[#This Row],[Sale Fee]])</f>
        <v>0</v>
      </c>
      <c r="BC42" s="1"/>
      <c r="BD42" s="1"/>
      <c r="BE42" s="1"/>
    </row>
    <row r="43" spans="1:57" x14ac:dyDescent="0.25">
      <c r="A43" s="1"/>
      <c r="B43" s="1"/>
      <c r="E43" s="4"/>
      <c r="F43" s="4"/>
      <c r="Q43" s="1"/>
      <c r="R43" s="1"/>
      <c r="S43" s="1">
        <f t="shared" si="4"/>
        <v>0</v>
      </c>
      <c r="U43" s="1"/>
      <c r="V43" s="1"/>
      <c r="W43" s="1">
        <f t="shared" si="11"/>
        <v>0</v>
      </c>
      <c r="X43" s="1"/>
      <c r="Y43" s="1"/>
      <c r="Z43" s="1">
        <f>Table112[[#This Row],[Quantity2]]*Table112[[#This Row],[U Cost]]</f>
        <v>0</v>
      </c>
      <c r="AB43" s="1"/>
      <c r="AC43" s="1"/>
      <c r="AD43" s="1">
        <f t="shared" si="6"/>
        <v>0</v>
      </c>
      <c r="AE43" s="1"/>
      <c r="AF43" s="1">
        <f>SUM(Table112[[#This Row],[Total 
Paid]:[Shipping 
Charged]])</f>
        <v>0</v>
      </c>
      <c r="AG43" s="1"/>
      <c r="AH43" s="1"/>
      <c r="AI43" s="1">
        <f t="shared" si="7"/>
        <v>0</v>
      </c>
      <c r="AK43" s="1"/>
      <c r="AL43" s="1"/>
      <c r="AM43" s="1"/>
      <c r="AN43" s="1"/>
      <c r="AP43" s="30"/>
      <c r="AQ43" s="1"/>
      <c r="AR43" s="1">
        <f t="shared" si="8"/>
        <v>0</v>
      </c>
      <c r="AS43" s="1"/>
      <c r="AT43" s="1"/>
      <c r="AU43" s="2">
        <f t="shared" si="9"/>
        <v>0</v>
      </c>
      <c r="AW43" s="1"/>
      <c r="AX43" s="1"/>
      <c r="AY43" s="1"/>
      <c r="AZ43" s="2">
        <f t="shared" si="10"/>
        <v>0</v>
      </c>
      <c r="BA43" s="2">
        <f>SUM(AF43,AH43,-AZ43,-Table112[[#This Row],[Sale Fee]])</f>
        <v>0</v>
      </c>
      <c r="BC43" s="1"/>
      <c r="BD43" s="1"/>
      <c r="BE43" s="1"/>
    </row>
    <row r="44" spans="1:57" x14ac:dyDescent="0.25">
      <c r="A44" s="1"/>
      <c r="B44" s="1"/>
      <c r="E44" s="4"/>
      <c r="F44" s="4"/>
      <c r="Q44" s="1"/>
      <c r="R44" s="1"/>
      <c r="S44" s="1">
        <f t="shared" si="4"/>
        <v>0</v>
      </c>
      <c r="U44" s="1"/>
      <c r="V44" s="1"/>
      <c r="W44" s="1">
        <f t="shared" si="11"/>
        <v>0</v>
      </c>
      <c r="X44" s="1"/>
      <c r="Y44" s="1"/>
      <c r="Z44" s="1">
        <f>Table112[[#This Row],[Quantity2]]*Table112[[#This Row],[U Cost]]</f>
        <v>0</v>
      </c>
      <c r="AB44" s="1"/>
      <c r="AC44" s="1"/>
      <c r="AD44" s="1">
        <f t="shared" si="6"/>
        <v>0</v>
      </c>
      <c r="AE44" s="1"/>
      <c r="AF44" s="1">
        <f>SUM(Table112[[#This Row],[Total 
Paid]:[Shipping 
Charged]])</f>
        <v>0</v>
      </c>
      <c r="AG44" s="1"/>
      <c r="AH44" s="1"/>
      <c r="AI44" s="1">
        <f t="shared" si="7"/>
        <v>0</v>
      </c>
      <c r="AK44" s="1"/>
      <c r="AL44" s="1"/>
      <c r="AM44" s="1"/>
      <c r="AN44" s="1"/>
      <c r="AP44" s="30"/>
      <c r="AQ44" s="1"/>
      <c r="AR44" s="1">
        <f t="shared" si="8"/>
        <v>0</v>
      </c>
      <c r="AS44" s="1"/>
      <c r="AT44" s="1"/>
      <c r="AU44" s="2">
        <f t="shared" si="9"/>
        <v>0</v>
      </c>
      <c r="AW44" s="1"/>
      <c r="AX44" s="1"/>
      <c r="AY44" s="1"/>
      <c r="AZ44" s="2">
        <f t="shared" si="10"/>
        <v>0</v>
      </c>
      <c r="BA44" s="2">
        <f>SUM(AF44,AH44,-AZ44,-Table112[[#This Row],[Sale Fee]])</f>
        <v>0</v>
      </c>
      <c r="BC44" s="1"/>
      <c r="BD44" s="1"/>
      <c r="BE44" s="1"/>
    </row>
    <row r="45" spans="1:57" x14ac:dyDescent="0.25">
      <c r="A45" s="1"/>
      <c r="B45" s="1"/>
      <c r="E45" s="4"/>
      <c r="F45" s="4"/>
      <c r="Q45" s="1"/>
      <c r="R45" s="1"/>
      <c r="S45" s="1">
        <f t="shared" si="4"/>
        <v>0</v>
      </c>
      <c r="U45" s="1"/>
      <c r="V45" s="1"/>
      <c r="W45" s="1">
        <f t="shared" si="11"/>
        <v>0</v>
      </c>
      <c r="X45" s="1"/>
      <c r="Y45" s="1"/>
      <c r="Z45" s="1">
        <f>Table112[[#This Row],[Quantity2]]*Table112[[#This Row],[U Cost]]</f>
        <v>0</v>
      </c>
      <c r="AB45" s="1"/>
      <c r="AC45" s="1"/>
      <c r="AD45" s="1">
        <f t="shared" si="6"/>
        <v>0</v>
      </c>
      <c r="AE45" s="1"/>
      <c r="AF45" s="1">
        <f>SUM(Table112[[#This Row],[Total 
Paid]:[Shipping 
Charged]])</f>
        <v>0</v>
      </c>
      <c r="AG45" s="1"/>
      <c r="AH45" s="1"/>
      <c r="AI45" s="1">
        <f t="shared" si="7"/>
        <v>0</v>
      </c>
      <c r="AK45" s="1"/>
      <c r="AL45" s="1"/>
      <c r="AM45" s="1"/>
      <c r="AN45" s="1"/>
      <c r="AP45" s="30"/>
      <c r="AQ45" s="1"/>
      <c r="AR45" s="1">
        <f t="shared" si="8"/>
        <v>0</v>
      </c>
      <c r="AS45" s="1"/>
      <c r="AT45" s="1"/>
      <c r="AU45" s="2">
        <f t="shared" si="9"/>
        <v>0</v>
      </c>
      <c r="AW45" s="1"/>
      <c r="AX45" s="1"/>
      <c r="AY45" s="1"/>
      <c r="AZ45" s="2">
        <f t="shared" si="10"/>
        <v>0</v>
      </c>
      <c r="BA45" s="2">
        <f>SUM(AF45,AH45,-AZ45,-Table112[[#This Row],[Sale Fee]])</f>
        <v>0</v>
      </c>
      <c r="BC45" s="1"/>
      <c r="BD45" s="1"/>
      <c r="BE45" s="1"/>
    </row>
    <row r="46" spans="1:57" x14ac:dyDescent="0.25">
      <c r="A46" s="1"/>
      <c r="B46" s="1"/>
      <c r="E46" s="4"/>
      <c r="F46" s="4"/>
      <c r="Q46" s="1"/>
      <c r="R46" s="1"/>
      <c r="S46" s="1">
        <f t="shared" si="4"/>
        <v>0</v>
      </c>
      <c r="U46" s="1"/>
      <c r="V46" s="1"/>
      <c r="W46" s="1">
        <f t="shared" si="11"/>
        <v>0</v>
      </c>
      <c r="X46" s="1"/>
      <c r="Y46" s="1"/>
      <c r="Z46" s="1">
        <f>Table112[[#This Row],[Quantity2]]*Table112[[#This Row],[U Cost]]</f>
        <v>0</v>
      </c>
      <c r="AB46" s="1"/>
      <c r="AC46" s="1"/>
      <c r="AD46" s="1">
        <f t="shared" si="6"/>
        <v>0</v>
      </c>
      <c r="AE46" s="1"/>
      <c r="AF46" s="1">
        <f>SUM(Table112[[#This Row],[Total 
Paid]:[Shipping 
Charged]])</f>
        <v>0</v>
      </c>
      <c r="AG46" s="1"/>
      <c r="AH46" s="1"/>
      <c r="AI46" s="1">
        <f t="shared" si="7"/>
        <v>0</v>
      </c>
      <c r="AK46" s="1"/>
      <c r="AL46" s="1"/>
      <c r="AM46" s="1"/>
      <c r="AN46" s="1"/>
      <c r="AP46" s="30"/>
      <c r="AQ46" s="1"/>
      <c r="AR46" s="1">
        <f t="shared" si="8"/>
        <v>0</v>
      </c>
      <c r="AS46" s="1"/>
      <c r="AT46" s="1"/>
      <c r="AU46" s="2">
        <f t="shared" si="9"/>
        <v>0</v>
      </c>
      <c r="AW46" s="1"/>
      <c r="AX46" s="1"/>
      <c r="AY46" s="1"/>
      <c r="AZ46" s="2">
        <f t="shared" si="10"/>
        <v>0</v>
      </c>
      <c r="BA46" s="2">
        <f>SUM(AF46,AH46,-AZ46,-Table112[[#This Row],[Sale Fee]])</f>
        <v>0</v>
      </c>
      <c r="BC46" s="1"/>
      <c r="BD46" s="1"/>
      <c r="BE46" s="1"/>
    </row>
    <row r="47" spans="1:57" x14ac:dyDescent="0.25">
      <c r="A47" s="1"/>
      <c r="B47" s="1"/>
      <c r="E47" s="4"/>
      <c r="F47" s="4"/>
      <c r="Q47" s="1"/>
      <c r="R47" s="1"/>
      <c r="S47" s="1">
        <f t="shared" si="4"/>
        <v>0</v>
      </c>
      <c r="U47" s="1"/>
      <c r="V47" s="1"/>
      <c r="W47" s="1">
        <f t="shared" si="11"/>
        <v>0</v>
      </c>
      <c r="X47" s="1"/>
      <c r="Y47" s="1"/>
      <c r="Z47" s="1">
        <f>Table112[[#This Row],[Quantity2]]*Table112[[#This Row],[U Cost]]</f>
        <v>0</v>
      </c>
      <c r="AB47" s="1"/>
      <c r="AC47" s="1"/>
      <c r="AD47" s="1">
        <f t="shared" si="6"/>
        <v>0</v>
      </c>
      <c r="AE47" s="1"/>
      <c r="AF47" s="1">
        <f>SUM(Table112[[#This Row],[Total 
Paid]:[Shipping 
Charged]])</f>
        <v>0</v>
      </c>
      <c r="AG47" s="1"/>
      <c r="AH47" s="1"/>
      <c r="AI47" s="1">
        <f t="shared" si="7"/>
        <v>0</v>
      </c>
      <c r="AK47" s="1"/>
      <c r="AL47" s="1"/>
      <c r="AM47" s="1"/>
      <c r="AN47" s="1"/>
      <c r="AP47" s="30"/>
      <c r="AQ47" s="1"/>
      <c r="AR47" s="1">
        <f t="shared" si="8"/>
        <v>0</v>
      </c>
      <c r="AS47" s="1"/>
      <c r="AT47" s="1"/>
      <c r="AU47" s="2">
        <f t="shared" si="9"/>
        <v>0</v>
      </c>
      <c r="AW47" s="1"/>
      <c r="AX47" s="1"/>
      <c r="AY47" s="1"/>
      <c r="AZ47" s="2">
        <f t="shared" si="10"/>
        <v>0</v>
      </c>
      <c r="BA47" s="2">
        <f>SUM(AF47,AH47,-AZ47,-Table112[[#This Row],[Sale Fee]])</f>
        <v>0</v>
      </c>
      <c r="BC47" s="1"/>
      <c r="BD47" s="1"/>
      <c r="BE47" s="1"/>
    </row>
    <row r="48" spans="1:57" x14ac:dyDescent="0.25">
      <c r="A48" s="1"/>
      <c r="B48" s="1"/>
      <c r="E48" s="4"/>
      <c r="F48" s="4"/>
      <c r="Q48" s="1"/>
      <c r="R48" s="1"/>
      <c r="S48" s="1">
        <f t="shared" si="4"/>
        <v>0</v>
      </c>
      <c r="U48" s="1"/>
      <c r="V48" s="1"/>
      <c r="W48" s="1">
        <f t="shared" si="11"/>
        <v>0</v>
      </c>
      <c r="X48" s="1"/>
      <c r="Y48" s="1"/>
      <c r="Z48" s="1">
        <f>Table112[[#This Row],[Quantity2]]*Table112[[#This Row],[U Cost]]</f>
        <v>0</v>
      </c>
      <c r="AB48" s="1"/>
      <c r="AC48" s="1"/>
      <c r="AD48" s="1">
        <f t="shared" si="6"/>
        <v>0</v>
      </c>
      <c r="AE48" s="1"/>
      <c r="AF48" s="1">
        <f>SUM(Table112[[#This Row],[Total 
Paid]:[Shipping 
Charged]])</f>
        <v>0</v>
      </c>
      <c r="AG48" s="1"/>
      <c r="AH48" s="1"/>
      <c r="AI48" s="1">
        <f t="shared" si="7"/>
        <v>0</v>
      </c>
      <c r="AK48" s="1"/>
      <c r="AL48" s="1"/>
      <c r="AM48" s="1"/>
      <c r="AN48" s="1"/>
      <c r="AP48" s="30"/>
      <c r="AQ48" s="1"/>
      <c r="AR48" s="1">
        <f t="shared" si="8"/>
        <v>0</v>
      </c>
      <c r="AS48" s="1"/>
      <c r="AT48" s="1"/>
      <c r="AU48" s="2">
        <f t="shared" si="9"/>
        <v>0</v>
      </c>
      <c r="AW48" s="1"/>
      <c r="AX48" s="1"/>
      <c r="AY48" s="1"/>
      <c r="AZ48" s="2">
        <f t="shared" si="10"/>
        <v>0</v>
      </c>
      <c r="BA48" s="2">
        <f>SUM(AF48,AH48,-AZ48,-Table112[[#This Row],[Sale Fee]])</f>
        <v>0</v>
      </c>
      <c r="BC48" s="1"/>
      <c r="BD48" s="1"/>
      <c r="BE48" s="1"/>
    </row>
    <row r="49" spans="1:57" x14ac:dyDescent="0.25">
      <c r="A49" s="1"/>
      <c r="B49" s="1"/>
      <c r="E49" s="4"/>
      <c r="F49" s="4"/>
      <c r="Q49" s="1"/>
      <c r="R49" s="1"/>
      <c r="S49" s="1">
        <f t="shared" si="4"/>
        <v>0</v>
      </c>
      <c r="U49" s="1"/>
      <c r="V49" s="1"/>
      <c r="W49" s="1">
        <f t="shared" si="11"/>
        <v>0</v>
      </c>
      <c r="X49" s="1"/>
      <c r="Y49" s="1"/>
      <c r="Z49" s="1">
        <f>Table112[[#This Row],[Quantity2]]*Table112[[#This Row],[U Cost]]</f>
        <v>0</v>
      </c>
      <c r="AB49" s="1"/>
      <c r="AC49" s="1"/>
      <c r="AD49" s="1">
        <f t="shared" si="6"/>
        <v>0</v>
      </c>
      <c r="AE49" s="1"/>
      <c r="AF49" s="1">
        <f>SUM(Table112[[#This Row],[Total 
Paid]:[Shipping 
Charged]])</f>
        <v>0</v>
      </c>
      <c r="AG49" s="1"/>
      <c r="AH49" s="1"/>
      <c r="AI49" s="1">
        <f t="shared" si="7"/>
        <v>0</v>
      </c>
      <c r="AK49" s="1"/>
      <c r="AL49" s="1"/>
      <c r="AM49" s="1"/>
      <c r="AN49" s="1"/>
      <c r="AP49" s="30"/>
      <c r="AQ49" s="1"/>
      <c r="AR49" s="1">
        <f t="shared" si="8"/>
        <v>0</v>
      </c>
      <c r="AS49" s="1"/>
      <c r="AT49" s="1"/>
      <c r="AU49" s="2">
        <f t="shared" si="9"/>
        <v>0</v>
      </c>
      <c r="AW49" s="1"/>
      <c r="AX49" s="1"/>
      <c r="AY49" s="1"/>
      <c r="AZ49" s="2">
        <f t="shared" si="10"/>
        <v>0</v>
      </c>
      <c r="BA49" s="2">
        <f>SUM(AF49,AH49,-AZ49,-Table112[[#This Row],[Sale Fee]])</f>
        <v>0</v>
      </c>
      <c r="BC49" s="1"/>
      <c r="BD49" s="1"/>
      <c r="BE49" s="1"/>
    </row>
    <row r="50" spans="1:57" x14ac:dyDescent="0.25">
      <c r="A50" s="1"/>
      <c r="B50" s="1"/>
      <c r="E50" s="4"/>
      <c r="F50" s="4"/>
      <c r="Q50" s="1"/>
      <c r="R50" s="1"/>
      <c r="S50" s="1">
        <f t="shared" si="4"/>
        <v>0</v>
      </c>
      <c r="U50" s="1"/>
      <c r="V50" s="1"/>
      <c r="W50" s="1">
        <f t="shared" si="11"/>
        <v>0</v>
      </c>
      <c r="X50" s="1"/>
      <c r="Y50" s="1"/>
      <c r="Z50" s="1">
        <f>Table112[[#This Row],[Quantity2]]*Table112[[#This Row],[U Cost]]</f>
        <v>0</v>
      </c>
      <c r="AB50" s="1"/>
      <c r="AC50" s="1"/>
      <c r="AD50" s="1">
        <f t="shared" si="6"/>
        <v>0</v>
      </c>
      <c r="AE50" s="1"/>
      <c r="AF50" s="1">
        <f>SUM(Table112[[#This Row],[Total 
Paid]:[Shipping 
Charged]])</f>
        <v>0</v>
      </c>
      <c r="AG50" s="1"/>
      <c r="AH50" s="1"/>
      <c r="AI50" s="1">
        <f t="shared" si="7"/>
        <v>0</v>
      </c>
      <c r="AK50" s="1"/>
      <c r="AL50" s="1"/>
      <c r="AM50" s="1"/>
      <c r="AN50" s="1"/>
      <c r="AP50" s="30"/>
      <c r="AQ50" s="1"/>
      <c r="AR50" s="1">
        <f t="shared" si="8"/>
        <v>0</v>
      </c>
      <c r="AS50" s="1"/>
      <c r="AT50" s="1"/>
      <c r="AU50" s="2">
        <f t="shared" si="9"/>
        <v>0</v>
      </c>
      <c r="AW50" s="1"/>
      <c r="AX50" s="1"/>
      <c r="AY50" s="1"/>
      <c r="AZ50" s="2">
        <f t="shared" si="10"/>
        <v>0</v>
      </c>
      <c r="BA50" s="2">
        <f>SUM(AF50,AH50,-AZ50,-Table112[[#This Row],[Sale Fee]])</f>
        <v>0</v>
      </c>
      <c r="BC50" s="1"/>
      <c r="BD50" s="1"/>
      <c r="BE50" s="1"/>
    </row>
    <row r="51" spans="1:57" x14ac:dyDescent="0.25">
      <c r="A51" s="1"/>
      <c r="B51" s="1"/>
      <c r="E51" s="4"/>
      <c r="F51" s="4"/>
      <c r="Q51" s="1"/>
      <c r="R51" s="1"/>
      <c r="S51" s="1">
        <f t="shared" si="4"/>
        <v>0</v>
      </c>
      <c r="U51" s="1"/>
      <c r="V51" s="1"/>
      <c r="W51" s="1">
        <f t="shared" si="11"/>
        <v>0</v>
      </c>
      <c r="X51" s="1"/>
      <c r="Y51" s="1"/>
      <c r="Z51" s="1">
        <f>Table112[[#This Row],[Quantity2]]*Table112[[#This Row],[U Cost]]</f>
        <v>0</v>
      </c>
      <c r="AB51" s="1"/>
      <c r="AC51" s="1"/>
      <c r="AD51" s="1">
        <f t="shared" si="6"/>
        <v>0</v>
      </c>
      <c r="AE51" s="1"/>
      <c r="AF51" s="1">
        <f>SUM(Table112[[#This Row],[Total 
Paid]:[Shipping 
Charged]])</f>
        <v>0</v>
      </c>
      <c r="AG51" s="1"/>
      <c r="AH51" s="1"/>
      <c r="AI51" s="1">
        <f t="shared" si="7"/>
        <v>0</v>
      </c>
      <c r="AK51" s="1"/>
      <c r="AL51" s="1"/>
      <c r="AM51" s="1"/>
      <c r="AN51" s="1"/>
      <c r="AP51" s="30"/>
      <c r="AQ51" s="1"/>
      <c r="AR51" s="1">
        <f t="shared" si="8"/>
        <v>0</v>
      </c>
      <c r="AS51" s="1"/>
      <c r="AT51" s="1"/>
      <c r="AU51" s="2">
        <f t="shared" si="9"/>
        <v>0</v>
      </c>
      <c r="AW51" s="1"/>
      <c r="AX51" s="1"/>
      <c r="AY51" s="1"/>
      <c r="AZ51" s="2">
        <f t="shared" si="10"/>
        <v>0</v>
      </c>
      <c r="BA51" s="2">
        <f>SUM(AF51,AH51,-AZ51,-Table112[[#This Row],[Sale Fee]])</f>
        <v>0</v>
      </c>
      <c r="BC51" s="1"/>
      <c r="BD51" s="1"/>
      <c r="BE51" s="1"/>
    </row>
    <row r="52" spans="1:57" x14ac:dyDescent="0.25">
      <c r="A52" s="1"/>
      <c r="B52" s="1"/>
      <c r="E52" s="4"/>
      <c r="F52" s="4"/>
      <c r="Q52" s="1"/>
      <c r="R52" s="1"/>
      <c r="S52" s="1">
        <f t="shared" si="4"/>
        <v>0</v>
      </c>
      <c r="U52" s="1"/>
      <c r="V52" s="1"/>
      <c r="W52" s="1">
        <f t="shared" si="11"/>
        <v>0</v>
      </c>
      <c r="X52" s="1"/>
      <c r="Y52" s="1"/>
      <c r="Z52" s="1">
        <f>Table112[[#This Row],[Quantity2]]*Table112[[#This Row],[U Cost]]</f>
        <v>0</v>
      </c>
      <c r="AB52" s="1"/>
      <c r="AC52" s="1"/>
      <c r="AD52" s="1">
        <f t="shared" si="6"/>
        <v>0</v>
      </c>
      <c r="AE52" s="1"/>
      <c r="AF52" s="1">
        <f>SUM(Table112[[#This Row],[Total 
Paid]:[Shipping 
Charged]])</f>
        <v>0</v>
      </c>
      <c r="AG52" s="1"/>
      <c r="AH52" s="1"/>
      <c r="AI52" s="1">
        <f t="shared" si="7"/>
        <v>0</v>
      </c>
      <c r="AK52" s="1"/>
      <c r="AL52" s="1"/>
      <c r="AM52" s="1"/>
      <c r="AN52" s="1"/>
      <c r="AP52" s="30"/>
      <c r="AQ52" s="1"/>
      <c r="AR52" s="1">
        <f t="shared" si="8"/>
        <v>0</v>
      </c>
      <c r="AS52" s="1"/>
      <c r="AT52" s="1"/>
      <c r="AU52" s="2">
        <f t="shared" si="9"/>
        <v>0</v>
      </c>
      <c r="AW52" s="1"/>
      <c r="AX52" s="1"/>
      <c r="AY52" s="1"/>
      <c r="AZ52" s="2">
        <f t="shared" si="10"/>
        <v>0</v>
      </c>
      <c r="BA52" s="2">
        <f>SUM(AF52,AH52,-AZ52,-Table112[[#This Row],[Sale Fee]])</f>
        <v>0</v>
      </c>
      <c r="BC52" s="1"/>
      <c r="BD52" s="1"/>
      <c r="BE52" s="1"/>
    </row>
    <row r="53" spans="1:57" x14ac:dyDescent="0.25">
      <c r="A53" s="1"/>
      <c r="B53" s="1"/>
      <c r="E53" s="4"/>
      <c r="F53" s="4"/>
      <c r="Q53" s="1"/>
      <c r="R53" s="1"/>
      <c r="S53" s="1">
        <f t="shared" si="4"/>
        <v>0</v>
      </c>
      <c r="U53" s="1"/>
      <c r="V53" s="1"/>
      <c r="W53" s="1">
        <f t="shared" si="11"/>
        <v>0</v>
      </c>
      <c r="X53" s="1"/>
      <c r="Y53" s="1"/>
      <c r="Z53" s="1">
        <f>Table112[[#This Row],[Quantity2]]*Table112[[#This Row],[U Cost]]</f>
        <v>0</v>
      </c>
      <c r="AB53" s="1"/>
      <c r="AC53" s="1"/>
      <c r="AD53" s="1">
        <f t="shared" si="6"/>
        <v>0</v>
      </c>
      <c r="AE53" s="1"/>
      <c r="AF53" s="1">
        <f>SUM(Table112[[#This Row],[Total 
Paid]:[Shipping 
Charged]])</f>
        <v>0</v>
      </c>
      <c r="AG53" s="1"/>
      <c r="AH53" s="1"/>
      <c r="AI53" s="1">
        <f t="shared" si="7"/>
        <v>0</v>
      </c>
      <c r="AK53" s="1"/>
      <c r="AL53" s="1"/>
      <c r="AM53" s="1"/>
      <c r="AN53" s="1"/>
      <c r="AP53" s="30"/>
      <c r="AQ53" s="1"/>
      <c r="AR53" s="1">
        <f t="shared" si="8"/>
        <v>0</v>
      </c>
      <c r="AS53" s="1"/>
      <c r="AT53" s="1"/>
      <c r="AU53" s="2">
        <f t="shared" si="9"/>
        <v>0</v>
      </c>
      <c r="AW53" s="1"/>
      <c r="AX53" s="1"/>
      <c r="AY53" s="1"/>
      <c r="AZ53" s="2">
        <f t="shared" si="10"/>
        <v>0</v>
      </c>
      <c r="BA53" s="2">
        <f>SUM(AF53,AH53,-AZ53,-Table112[[#This Row],[Sale Fee]])</f>
        <v>0</v>
      </c>
      <c r="BC53" s="1"/>
      <c r="BD53" s="1"/>
      <c r="BE53" s="1"/>
    </row>
    <row r="54" spans="1:57" x14ac:dyDescent="0.25">
      <c r="A54" s="1"/>
      <c r="B54" s="1"/>
      <c r="E54" s="4"/>
      <c r="F54" s="4"/>
      <c r="Q54" s="1"/>
      <c r="R54" s="1"/>
      <c r="S54" s="1">
        <f t="shared" si="4"/>
        <v>0</v>
      </c>
      <c r="U54" s="1"/>
      <c r="V54" s="1"/>
      <c r="W54" s="1">
        <f t="shared" si="11"/>
        <v>0</v>
      </c>
      <c r="X54" s="1"/>
      <c r="Y54" s="1"/>
      <c r="Z54" s="1">
        <f>Table112[[#This Row],[Quantity2]]*Table112[[#This Row],[U Cost]]</f>
        <v>0</v>
      </c>
      <c r="AB54" s="1"/>
      <c r="AC54" s="1"/>
      <c r="AD54" s="1">
        <f t="shared" si="6"/>
        <v>0</v>
      </c>
      <c r="AE54" s="1"/>
      <c r="AF54" s="1">
        <f>SUM(Table112[[#This Row],[Total 
Paid]:[Shipping 
Charged]])</f>
        <v>0</v>
      </c>
      <c r="AG54" s="1"/>
      <c r="AH54" s="1"/>
      <c r="AI54" s="1">
        <f t="shared" si="7"/>
        <v>0</v>
      </c>
      <c r="AK54" s="1"/>
      <c r="AL54" s="1"/>
      <c r="AM54" s="1"/>
      <c r="AN54" s="1"/>
      <c r="AP54" s="30"/>
      <c r="AQ54" s="1"/>
      <c r="AR54" s="1">
        <f t="shared" si="8"/>
        <v>0</v>
      </c>
      <c r="AS54" s="1"/>
      <c r="AT54" s="1"/>
      <c r="AU54" s="2">
        <f t="shared" si="9"/>
        <v>0</v>
      </c>
      <c r="AW54" s="1"/>
      <c r="AX54" s="1"/>
      <c r="AY54" s="1"/>
      <c r="AZ54" s="2">
        <f t="shared" si="10"/>
        <v>0</v>
      </c>
      <c r="BA54" s="2">
        <f>SUM(AF54,AH54,-AZ54,-Table112[[#This Row],[Sale Fee]])</f>
        <v>0</v>
      </c>
      <c r="BC54" s="1"/>
      <c r="BD54" s="1"/>
      <c r="BE54" s="1"/>
    </row>
    <row r="55" spans="1:57" x14ac:dyDescent="0.25">
      <c r="A55" s="1"/>
      <c r="B55" s="1"/>
      <c r="E55" s="4"/>
      <c r="F55" s="4"/>
      <c r="Q55" s="1"/>
      <c r="R55" s="1"/>
      <c r="S55" s="1">
        <f t="shared" si="4"/>
        <v>0</v>
      </c>
      <c r="U55" s="1"/>
      <c r="V55" s="1"/>
      <c r="W55" s="1">
        <f t="shared" si="11"/>
        <v>0</v>
      </c>
      <c r="X55" s="1"/>
      <c r="Y55" s="1"/>
      <c r="Z55" s="1">
        <f>Table112[[#This Row],[Quantity2]]*Table112[[#This Row],[U Cost]]</f>
        <v>0</v>
      </c>
      <c r="AB55" s="1"/>
      <c r="AC55" s="1"/>
      <c r="AD55" s="1">
        <f t="shared" si="6"/>
        <v>0</v>
      </c>
      <c r="AE55" s="1"/>
      <c r="AF55" s="1">
        <f>SUM(Table112[[#This Row],[Total 
Paid]:[Shipping 
Charged]])</f>
        <v>0</v>
      </c>
      <c r="AG55" s="1"/>
      <c r="AH55" s="1"/>
      <c r="AI55" s="1">
        <f t="shared" si="7"/>
        <v>0</v>
      </c>
      <c r="AK55" s="1"/>
      <c r="AL55" s="1"/>
      <c r="AM55" s="1"/>
      <c r="AN55" s="1"/>
      <c r="AP55" s="30"/>
      <c r="AQ55" s="1"/>
      <c r="AR55" s="1">
        <f t="shared" si="8"/>
        <v>0</v>
      </c>
      <c r="AS55" s="1"/>
      <c r="AT55" s="1"/>
      <c r="AU55" s="2">
        <f t="shared" si="9"/>
        <v>0</v>
      </c>
      <c r="AW55" s="1"/>
      <c r="AX55" s="1"/>
      <c r="AY55" s="1"/>
      <c r="AZ55" s="2">
        <f t="shared" si="10"/>
        <v>0</v>
      </c>
      <c r="BA55" s="2">
        <f>SUM(AF55,AH55,-AZ55,-Table112[[#This Row],[Sale Fee]])</f>
        <v>0</v>
      </c>
      <c r="BC55" s="1"/>
      <c r="BD55" s="1"/>
      <c r="BE55" s="1"/>
    </row>
    <row r="56" spans="1:57" x14ac:dyDescent="0.25">
      <c r="A56" s="1"/>
      <c r="B56" s="1"/>
      <c r="E56" s="4"/>
      <c r="F56" s="4"/>
      <c r="Q56" s="1"/>
      <c r="R56" s="1"/>
      <c r="S56" s="1">
        <f t="shared" si="4"/>
        <v>0</v>
      </c>
      <c r="U56" s="1"/>
      <c r="V56" s="1"/>
      <c r="W56" s="1">
        <f t="shared" si="11"/>
        <v>0</v>
      </c>
      <c r="X56" s="1"/>
      <c r="Y56" s="1"/>
      <c r="Z56" s="1">
        <f>Table112[[#This Row],[Quantity2]]*Table112[[#This Row],[U Cost]]</f>
        <v>0</v>
      </c>
      <c r="AB56" s="1"/>
      <c r="AC56" s="1"/>
      <c r="AD56" s="1">
        <f t="shared" si="6"/>
        <v>0</v>
      </c>
      <c r="AE56" s="1"/>
      <c r="AF56" s="1">
        <f>SUM(Table112[[#This Row],[Total 
Paid]:[Shipping 
Charged]])</f>
        <v>0</v>
      </c>
      <c r="AG56" s="1"/>
      <c r="AH56" s="1"/>
      <c r="AI56" s="1">
        <f t="shared" si="7"/>
        <v>0</v>
      </c>
      <c r="AK56" s="1"/>
      <c r="AL56" s="1"/>
      <c r="AM56" s="1"/>
      <c r="AN56" s="1"/>
      <c r="AP56" s="30"/>
      <c r="AQ56" s="1"/>
      <c r="AR56" s="1">
        <f t="shared" si="8"/>
        <v>0</v>
      </c>
      <c r="AS56" s="1"/>
      <c r="AT56" s="1"/>
      <c r="AU56" s="2">
        <f t="shared" si="9"/>
        <v>0</v>
      </c>
      <c r="AW56" s="1"/>
      <c r="AX56" s="1"/>
      <c r="AY56" s="1"/>
      <c r="AZ56" s="2">
        <f t="shared" si="10"/>
        <v>0</v>
      </c>
      <c r="BA56" s="2">
        <f>SUM(AF56,AH56,-AZ56,-Table112[[#This Row],[Sale Fee]])</f>
        <v>0</v>
      </c>
      <c r="BC56" s="1"/>
      <c r="BD56" s="1"/>
      <c r="BE56" s="1"/>
    </row>
    <row r="57" spans="1:57" x14ac:dyDescent="0.25">
      <c r="A57" s="1"/>
      <c r="B57" s="1"/>
      <c r="E57" s="4"/>
      <c r="F57" s="4"/>
      <c r="Q57" s="1"/>
      <c r="R57" s="1"/>
      <c r="S57" s="1">
        <f t="shared" si="4"/>
        <v>0</v>
      </c>
      <c r="U57" s="1"/>
      <c r="V57" s="1"/>
      <c r="W57" s="1">
        <f t="shared" si="11"/>
        <v>0</v>
      </c>
      <c r="X57" s="1"/>
      <c r="Y57" s="1"/>
      <c r="Z57" s="1">
        <f>Table112[[#This Row],[Quantity2]]*Table112[[#This Row],[U Cost]]</f>
        <v>0</v>
      </c>
      <c r="AB57" s="1"/>
      <c r="AC57" s="1"/>
      <c r="AD57" s="1">
        <f t="shared" si="6"/>
        <v>0</v>
      </c>
      <c r="AE57" s="1"/>
      <c r="AF57" s="1">
        <f>SUM(Table112[[#This Row],[Total 
Paid]:[Shipping 
Charged]])</f>
        <v>0</v>
      </c>
      <c r="AG57" s="1"/>
      <c r="AH57" s="1"/>
      <c r="AI57" s="1">
        <f t="shared" si="7"/>
        <v>0</v>
      </c>
      <c r="AK57" s="1"/>
      <c r="AL57" s="1"/>
      <c r="AM57" s="1"/>
      <c r="AN57" s="1"/>
      <c r="AP57" s="30"/>
      <c r="AQ57" s="1"/>
      <c r="AR57" s="1">
        <f t="shared" si="8"/>
        <v>0</v>
      </c>
      <c r="AS57" s="1"/>
      <c r="AT57" s="1"/>
      <c r="AU57" s="2">
        <f t="shared" si="9"/>
        <v>0</v>
      </c>
      <c r="AW57" s="1"/>
      <c r="AX57" s="1"/>
      <c r="AY57" s="1"/>
      <c r="AZ57" s="2">
        <f t="shared" si="10"/>
        <v>0</v>
      </c>
      <c r="BA57" s="2">
        <f>SUM(AF57,AH57,-AZ57,-Table112[[#This Row],[Sale Fee]])</f>
        <v>0</v>
      </c>
      <c r="BC57" s="1"/>
      <c r="BD57" s="1"/>
      <c r="BE57" s="1"/>
    </row>
    <row r="58" spans="1:57" x14ac:dyDescent="0.25">
      <c r="A58" s="1"/>
      <c r="B58" s="1"/>
      <c r="E58" s="4"/>
      <c r="F58" s="4"/>
      <c r="Q58" s="1"/>
      <c r="R58" s="1"/>
      <c r="S58" s="1">
        <f t="shared" si="4"/>
        <v>0</v>
      </c>
      <c r="U58" s="1"/>
      <c r="V58" s="1"/>
      <c r="W58" s="1">
        <f t="shared" si="11"/>
        <v>0</v>
      </c>
      <c r="X58" s="1"/>
      <c r="Y58" s="1"/>
      <c r="Z58" s="1">
        <f>Table112[[#This Row],[Quantity2]]*Table112[[#This Row],[U Cost]]</f>
        <v>0</v>
      </c>
      <c r="AB58" s="1"/>
      <c r="AC58" s="1"/>
      <c r="AD58" s="1">
        <f t="shared" si="6"/>
        <v>0</v>
      </c>
      <c r="AE58" s="1"/>
      <c r="AF58" s="1">
        <f>SUM(Table112[[#This Row],[Total 
Paid]:[Shipping 
Charged]])</f>
        <v>0</v>
      </c>
      <c r="AG58" s="1"/>
      <c r="AH58" s="1"/>
      <c r="AI58" s="1">
        <f t="shared" si="7"/>
        <v>0</v>
      </c>
      <c r="AK58" s="1"/>
      <c r="AL58" s="1"/>
      <c r="AM58" s="1"/>
      <c r="AN58" s="1"/>
      <c r="AP58" s="30"/>
      <c r="AQ58" s="1"/>
      <c r="AR58" s="1">
        <f t="shared" si="8"/>
        <v>0</v>
      </c>
      <c r="AS58" s="1"/>
      <c r="AT58" s="1"/>
      <c r="AU58" s="2">
        <f t="shared" si="9"/>
        <v>0</v>
      </c>
      <c r="AW58" s="1"/>
      <c r="AX58" s="1"/>
      <c r="AY58" s="1"/>
      <c r="AZ58" s="2">
        <f t="shared" si="10"/>
        <v>0</v>
      </c>
      <c r="BA58" s="2">
        <f>SUM(AF58,AH58,-AZ58,-Table112[[#This Row],[Sale Fee]])</f>
        <v>0</v>
      </c>
      <c r="BC58" s="1"/>
      <c r="BD58" s="1"/>
      <c r="BE58" s="1"/>
    </row>
    <row r="59" spans="1:57" x14ac:dyDescent="0.25">
      <c r="A59" s="1"/>
      <c r="B59" s="1"/>
      <c r="E59" s="4"/>
      <c r="F59" s="4"/>
      <c r="Q59" s="1"/>
      <c r="R59" s="1"/>
      <c r="S59" s="1">
        <f t="shared" si="4"/>
        <v>0</v>
      </c>
      <c r="U59" s="1"/>
      <c r="V59" s="1"/>
      <c r="W59" s="1">
        <f t="shared" si="11"/>
        <v>0</v>
      </c>
      <c r="X59" s="1"/>
      <c r="Y59" s="1"/>
      <c r="Z59" s="1">
        <f>Table112[[#This Row],[Quantity2]]*Table112[[#This Row],[U Cost]]</f>
        <v>0</v>
      </c>
      <c r="AB59" s="1"/>
      <c r="AC59" s="1"/>
      <c r="AD59" s="1">
        <f t="shared" si="6"/>
        <v>0</v>
      </c>
      <c r="AE59" s="1"/>
      <c r="AF59" s="1">
        <f>SUM(Table112[[#This Row],[Total 
Paid]:[Shipping 
Charged]])</f>
        <v>0</v>
      </c>
      <c r="AG59" s="1"/>
      <c r="AH59" s="1"/>
      <c r="AI59" s="1">
        <f t="shared" si="7"/>
        <v>0</v>
      </c>
      <c r="AK59" s="1"/>
      <c r="AL59" s="1"/>
      <c r="AM59" s="1"/>
      <c r="AN59" s="1"/>
      <c r="AP59" s="30"/>
      <c r="AQ59" s="1"/>
      <c r="AR59" s="1">
        <f t="shared" si="8"/>
        <v>0</v>
      </c>
      <c r="AS59" s="1"/>
      <c r="AT59" s="1"/>
      <c r="AU59" s="2">
        <f t="shared" si="9"/>
        <v>0</v>
      </c>
      <c r="AW59" s="1"/>
      <c r="AX59" s="1"/>
      <c r="AY59" s="1"/>
      <c r="AZ59" s="2">
        <f t="shared" si="10"/>
        <v>0</v>
      </c>
      <c r="BA59" s="2">
        <f>SUM(AF59,AH59,-AZ59,-Table112[[#This Row],[Sale Fee]])</f>
        <v>0</v>
      </c>
      <c r="BC59" s="1"/>
      <c r="BD59" s="1"/>
      <c r="BE59" s="1"/>
    </row>
    <row r="60" spans="1:57" x14ac:dyDescent="0.25">
      <c r="A60" s="1"/>
      <c r="B60" s="1"/>
      <c r="E60" s="4"/>
      <c r="F60" s="4"/>
      <c r="Q60" s="1"/>
      <c r="R60" s="1"/>
      <c r="S60" s="1">
        <f t="shared" si="4"/>
        <v>0</v>
      </c>
      <c r="U60" s="1"/>
      <c r="V60" s="1"/>
      <c r="W60" s="1">
        <f t="shared" si="11"/>
        <v>0</v>
      </c>
      <c r="X60" s="1"/>
      <c r="Y60" s="1"/>
      <c r="Z60" s="1">
        <f>Table112[[#This Row],[Quantity2]]*Table112[[#This Row],[U Cost]]</f>
        <v>0</v>
      </c>
      <c r="AB60" s="1"/>
      <c r="AC60" s="1"/>
      <c r="AD60" s="1"/>
      <c r="AE60" s="1"/>
      <c r="AF60" s="1">
        <f>SUM(Table112[[#This Row],[Total 
Paid]:[Shipping 
Charged]])</f>
        <v>0</v>
      </c>
      <c r="AG60" s="1"/>
      <c r="AH60" s="1"/>
      <c r="AI60" s="1"/>
      <c r="AK60" s="1"/>
      <c r="AL60" s="1"/>
      <c r="AM60" s="1"/>
      <c r="AN60" s="1"/>
      <c r="AP60" s="30"/>
      <c r="AQ60" s="1"/>
      <c r="AR60" s="1"/>
      <c r="AS60" s="1"/>
      <c r="AT60" s="1"/>
      <c r="AU60" s="2"/>
      <c r="AW60" s="1"/>
      <c r="AX60" s="1"/>
      <c r="AY60" s="1"/>
      <c r="AZ60" s="2"/>
      <c r="BA60" s="2">
        <f>SUM(AF60,AH60,-AZ60,-Table112[[#This Row],[Sale Fee]])</f>
        <v>0</v>
      </c>
      <c r="BC60" s="1"/>
      <c r="BD60" s="1"/>
      <c r="BE60" s="1"/>
    </row>
    <row r="61" spans="1:57" x14ac:dyDescent="0.25">
      <c r="A61" s="1"/>
      <c r="B61" s="1"/>
      <c r="E61" s="4"/>
      <c r="F61" s="4"/>
      <c r="Q61" s="1"/>
      <c r="R61" s="1"/>
      <c r="S61" s="1">
        <f t="shared" si="4"/>
        <v>0</v>
      </c>
      <c r="U61" s="1"/>
      <c r="V61" s="1"/>
      <c r="W61" s="1">
        <f t="shared" si="11"/>
        <v>0</v>
      </c>
      <c r="X61" s="1"/>
      <c r="Y61" s="1"/>
      <c r="Z61" s="1">
        <f>Table112[[#This Row],[Quantity2]]*Table112[[#This Row],[U Cost]]</f>
        <v>0</v>
      </c>
      <c r="AB61" s="1"/>
      <c r="AC61" s="1"/>
      <c r="AD61" s="1"/>
      <c r="AE61" s="1"/>
      <c r="AF61" s="1">
        <f>SUM(Table112[[#This Row],[Total 
Paid]:[Shipping 
Charged]])</f>
        <v>0</v>
      </c>
      <c r="AG61" s="1"/>
      <c r="AH61" s="1"/>
      <c r="AI61" s="1"/>
      <c r="AK61" s="1"/>
      <c r="AL61" s="1"/>
      <c r="AM61" s="1"/>
      <c r="AN61" s="1"/>
      <c r="AP61" s="30"/>
      <c r="AQ61" s="1"/>
      <c r="AR61" s="1"/>
      <c r="AS61" s="1"/>
      <c r="AT61" s="1"/>
      <c r="AU61" s="2"/>
      <c r="AW61" s="1"/>
      <c r="AX61" s="1"/>
      <c r="AY61" s="1"/>
      <c r="AZ61" s="2"/>
      <c r="BA61" s="2">
        <f>SUM(AF61,AH61,-AZ61,-Table112[[#This Row],[Sale Fee]])</f>
        <v>0</v>
      </c>
      <c r="BC61" s="1"/>
      <c r="BD61" s="1"/>
      <c r="BE61" s="1"/>
    </row>
    <row r="62" spans="1:57" x14ac:dyDescent="0.25">
      <c r="A62" s="1"/>
      <c r="B62" s="1"/>
      <c r="E62" s="4"/>
      <c r="F62" s="4"/>
      <c r="Q62" s="1"/>
      <c r="R62" s="1"/>
      <c r="S62" s="1">
        <f t="shared" ref="S62:S125" si="12">R62*Q62</f>
        <v>0</v>
      </c>
      <c r="U62" s="1"/>
      <c r="V62" s="1"/>
      <c r="W62" s="1">
        <f>U62*V62</f>
        <v>0</v>
      </c>
      <c r="X62" s="1"/>
      <c r="Y62" s="1"/>
      <c r="Z62" s="1">
        <f>Table112[[#This Row],[Quantity2]]*Table112[[#This Row],[U Cost]]</f>
        <v>0</v>
      </c>
      <c r="AB62" s="1"/>
      <c r="AC62" s="1"/>
      <c r="AD62" s="1">
        <f>AC62*AB62</f>
        <v>0</v>
      </c>
      <c r="AE62" s="1"/>
      <c r="AF62" s="1">
        <f>SUM(Table112[[#This Row],[Total 
Paid]:[Shipping 
Charged]])</f>
        <v>0</v>
      </c>
      <c r="AG62" s="1"/>
      <c r="AH62" s="1"/>
      <c r="AI62" s="1">
        <f>SUM(AF62,AG62,AH62)</f>
        <v>0</v>
      </c>
      <c r="AK62" s="1"/>
      <c r="AL62" s="1"/>
      <c r="AM62" s="1"/>
      <c r="AN62" s="1"/>
      <c r="AP62" s="30"/>
      <c r="AQ62" s="1"/>
      <c r="AR62" s="1">
        <f>AQ62*AP62</f>
        <v>0</v>
      </c>
      <c r="AS62" s="1"/>
      <c r="AT62" s="1"/>
      <c r="AU62" s="2">
        <f>SUM(AR62:AT62)</f>
        <v>0</v>
      </c>
      <c r="AW62" s="1"/>
      <c r="AX62" s="1"/>
      <c r="AY62" s="1"/>
      <c r="AZ62" s="2">
        <f>SUM(AU62,AW62,AX62,AY62)</f>
        <v>0</v>
      </c>
      <c r="BA62" s="2">
        <f>SUM(AF62,AH62,-AZ62,-Table112[[#This Row],[Sale Fee]])</f>
        <v>0</v>
      </c>
      <c r="BC62" s="1"/>
      <c r="BD62" s="1"/>
      <c r="BE62" s="1"/>
    </row>
    <row r="63" spans="1:57" x14ac:dyDescent="0.25">
      <c r="A63" s="1"/>
      <c r="B63" s="1"/>
      <c r="E63" s="4"/>
      <c r="F63" s="4"/>
      <c r="N63" s="49"/>
      <c r="Q63" s="1"/>
      <c r="R63" s="1"/>
      <c r="S63" s="1">
        <f t="shared" si="12"/>
        <v>0</v>
      </c>
      <c r="U63" s="1"/>
      <c r="V63" s="1"/>
      <c r="W63" s="1">
        <f t="shared" ref="W63:W66" si="13">U63*V63</f>
        <v>0</v>
      </c>
      <c r="X63" s="1"/>
      <c r="Y63" s="1"/>
      <c r="Z63" s="1">
        <f>Table112[[#This Row],[Quantity2]]*Table112[[#This Row],[U Cost]]</f>
        <v>0</v>
      </c>
      <c r="AB63" s="1"/>
      <c r="AC63" s="1"/>
      <c r="AD63" s="1">
        <f t="shared" ref="AD63:AD66" si="14">AC63*AB63</f>
        <v>0</v>
      </c>
      <c r="AE63" s="1"/>
      <c r="AF63" s="1">
        <f>SUM(Table112[[#This Row],[Total 
Paid]:[Shipping 
Charged]])</f>
        <v>0</v>
      </c>
      <c r="AG63" s="1"/>
      <c r="AH63" s="1"/>
      <c r="AI63" s="1">
        <f t="shared" ref="AI63:AI66" si="15">SUM(AF63,AG63,AH63)</f>
        <v>0</v>
      </c>
      <c r="AK63" s="1"/>
      <c r="AL63" s="1"/>
      <c r="AM63" s="1"/>
      <c r="AN63" s="1"/>
      <c r="AP63" s="30"/>
      <c r="AQ63" s="1"/>
      <c r="AR63" s="1">
        <f t="shared" ref="AR63:AR66" si="16">AQ63*AP63</f>
        <v>0</v>
      </c>
      <c r="AS63" s="1"/>
      <c r="AT63" s="1"/>
      <c r="AU63" s="2">
        <f t="shared" ref="AU63:AU66" si="17">SUM(AR63:AT63)</f>
        <v>0</v>
      </c>
      <c r="AW63" s="1"/>
      <c r="AX63" s="1"/>
      <c r="AY63" s="1"/>
      <c r="AZ63" s="2">
        <f t="shared" ref="AZ63:AZ126" si="18">SUM(AU63,AW63,AX63,AY63)</f>
        <v>0</v>
      </c>
      <c r="BA63" s="2">
        <f>SUM(AF63,AH63,-AZ63,-Table112[[#This Row],[Sale Fee]])</f>
        <v>0</v>
      </c>
      <c r="BC63" s="1"/>
      <c r="BD63" s="1"/>
      <c r="BE63" s="1"/>
    </row>
    <row r="64" spans="1:57" x14ac:dyDescent="0.25">
      <c r="A64" s="1"/>
      <c r="B64" s="1"/>
      <c r="E64" s="4"/>
      <c r="F64" s="4"/>
      <c r="N64" s="49"/>
      <c r="Q64" s="1"/>
      <c r="R64" s="1"/>
      <c r="S64" s="1">
        <f t="shared" si="12"/>
        <v>0</v>
      </c>
      <c r="U64" s="1"/>
      <c r="V64" s="1"/>
      <c r="W64" s="1">
        <f t="shared" si="13"/>
        <v>0</v>
      </c>
      <c r="X64" s="1"/>
      <c r="Y64" s="1"/>
      <c r="Z64" s="1">
        <f>Table112[[#This Row],[Quantity2]]*Table112[[#This Row],[U Cost]]</f>
        <v>0</v>
      </c>
      <c r="AB64" s="1"/>
      <c r="AC64" s="1"/>
      <c r="AD64" s="1">
        <f t="shared" si="14"/>
        <v>0</v>
      </c>
      <c r="AE64" s="1"/>
      <c r="AF64" s="1">
        <f>SUM(Table112[[#This Row],[Total 
Paid]:[Shipping 
Charged]])</f>
        <v>0</v>
      </c>
      <c r="AG64" s="1"/>
      <c r="AH64" s="1"/>
      <c r="AI64" s="1">
        <f t="shared" si="15"/>
        <v>0</v>
      </c>
      <c r="AK64" s="1"/>
      <c r="AL64" s="1"/>
      <c r="AM64" s="1"/>
      <c r="AN64" s="1"/>
      <c r="AP64" s="30"/>
      <c r="AQ64" s="1"/>
      <c r="AR64" s="1">
        <f t="shared" si="16"/>
        <v>0</v>
      </c>
      <c r="AS64" s="1"/>
      <c r="AT64" s="1"/>
      <c r="AU64" s="2">
        <f t="shared" si="17"/>
        <v>0</v>
      </c>
      <c r="AW64" s="1"/>
      <c r="AX64" s="1"/>
      <c r="AY64" s="1"/>
      <c r="AZ64" s="2">
        <f t="shared" si="18"/>
        <v>0</v>
      </c>
      <c r="BA64" s="2">
        <f>SUM(AF64,AH64,-AZ64,-Table112[[#This Row],[Sale Fee]])</f>
        <v>0</v>
      </c>
      <c r="BC64" s="1"/>
      <c r="BD64" s="1"/>
      <c r="BE64" s="1"/>
    </row>
    <row r="65" spans="1:57" x14ac:dyDescent="0.25">
      <c r="A65" s="1"/>
      <c r="B65" s="1"/>
      <c r="E65" s="4"/>
      <c r="F65" s="4"/>
      <c r="Q65" s="1"/>
      <c r="R65" s="1"/>
      <c r="S65" s="1">
        <f t="shared" si="12"/>
        <v>0</v>
      </c>
      <c r="U65" s="1"/>
      <c r="V65" s="1"/>
      <c r="W65" s="1">
        <f t="shared" si="13"/>
        <v>0</v>
      </c>
      <c r="X65" s="1"/>
      <c r="Y65" s="1"/>
      <c r="Z65" s="1">
        <f>Table112[[#This Row],[Quantity2]]*Table112[[#This Row],[U Cost]]</f>
        <v>0</v>
      </c>
      <c r="AB65" s="1"/>
      <c r="AC65" s="1"/>
      <c r="AD65" s="1">
        <f t="shared" si="14"/>
        <v>0</v>
      </c>
      <c r="AE65" s="1"/>
      <c r="AF65" s="1">
        <f>SUM(Table112[[#This Row],[Total 
Paid]:[Shipping 
Charged]])</f>
        <v>0</v>
      </c>
      <c r="AG65" s="1"/>
      <c r="AH65" s="1"/>
      <c r="AI65" s="1">
        <f t="shared" si="15"/>
        <v>0</v>
      </c>
      <c r="AK65" s="1"/>
      <c r="AL65" s="1"/>
      <c r="AM65" s="1"/>
      <c r="AN65" s="1"/>
      <c r="AP65" s="30"/>
      <c r="AQ65" s="1"/>
      <c r="AR65" s="1">
        <f t="shared" si="16"/>
        <v>0</v>
      </c>
      <c r="AS65" s="1"/>
      <c r="AT65" s="1"/>
      <c r="AU65" s="2">
        <f t="shared" si="17"/>
        <v>0</v>
      </c>
      <c r="AW65" s="1"/>
      <c r="AX65" s="1"/>
      <c r="AY65" s="1"/>
      <c r="AZ65" s="2">
        <f t="shared" si="18"/>
        <v>0</v>
      </c>
      <c r="BA65" s="2">
        <f>SUM(AF65,AH65,-AZ65,-Table112[[#This Row],[Sale Fee]])</f>
        <v>0</v>
      </c>
      <c r="BC65" s="1"/>
      <c r="BD65" s="1"/>
      <c r="BE65" s="1"/>
    </row>
    <row r="66" spans="1:57" x14ac:dyDescent="0.25">
      <c r="A66" s="1"/>
      <c r="B66" s="1"/>
      <c r="E66" s="4"/>
      <c r="F66" s="4"/>
      <c r="Q66" s="1"/>
      <c r="R66" s="1"/>
      <c r="S66" s="1">
        <f t="shared" si="12"/>
        <v>0</v>
      </c>
      <c r="U66" s="1"/>
      <c r="V66" s="1"/>
      <c r="W66" s="1">
        <f t="shared" si="13"/>
        <v>0</v>
      </c>
      <c r="X66" s="1"/>
      <c r="Y66" s="1"/>
      <c r="Z66" s="1">
        <f>Table112[[#This Row],[Quantity2]]*Table112[[#This Row],[U Cost]]</f>
        <v>0</v>
      </c>
      <c r="AB66" s="1"/>
      <c r="AC66" s="1"/>
      <c r="AD66" s="1">
        <f t="shared" si="14"/>
        <v>0</v>
      </c>
      <c r="AE66" s="1"/>
      <c r="AF66" s="1">
        <f>SUM(Table112[[#This Row],[Total 
Paid]:[Shipping 
Charged]])</f>
        <v>0</v>
      </c>
      <c r="AG66" s="1"/>
      <c r="AH66" s="1"/>
      <c r="AI66" s="1">
        <f t="shared" si="15"/>
        <v>0</v>
      </c>
      <c r="AK66" s="1"/>
      <c r="AL66" s="1"/>
      <c r="AM66" s="1"/>
      <c r="AN66" s="1"/>
      <c r="AP66" s="30"/>
      <c r="AQ66" s="1"/>
      <c r="AR66" s="1">
        <f t="shared" si="16"/>
        <v>0</v>
      </c>
      <c r="AS66" s="1"/>
      <c r="AT66" s="1"/>
      <c r="AU66" s="2">
        <f t="shared" si="17"/>
        <v>0</v>
      </c>
      <c r="AW66" s="1"/>
      <c r="AX66" s="1"/>
      <c r="AY66" s="1"/>
      <c r="AZ66" s="2">
        <f t="shared" si="18"/>
        <v>0</v>
      </c>
      <c r="BA66" s="2">
        <f>SUM(AF66,AH66,-AZ66,-Table112[[#This Row],[Sale Fee]])</f>
        <v>0</v>
      </c>
      <c r="BC66" s="1"/>
      <c r="BD66" s="1"/>
      <c r="BE66" s="1"/>
    </row>
    <row r="67" spans="1:57" x14ac:dyDescent="0.25">
      <c r="A67" s="1"/>
      <c r="B67" s="1"/>
      <c r="E67" s="4"/>
      <c r="F67" s="4"/>
      <c r="Q67" s="1"/>
      <c r="R67" s="1"/>
      <c r="S67" s="1">
        <f t="shared" si="12"/>
        <v>0</v>
      </c>
      <c r="U67" s="1"/>
      <c r="V67" s="1"/>
      <c r="W67" s="1">
        <f t="shared" si="11"/>
        <v>0</v>
      </c>
      <c r="X67" s="1"/>
      <c r="Y67" s="1"/>
      <c r="Z67" s="1">
        <f>Table112[[#This Row],[Quantity2]]*Table112[[#This Row],[U Cost]]</f>
        <v>0</v>
      </c>
      <c r="AB67" s="1"/>
      <c r="AC67" s="1"/>
      <c r="AD67" s="1">
        <f t="shared" si="6"/>
        <v>0</v>
      </c>
      <c r="AE67" s="1"/>
      <c r="AF67" s="1">
        <f>SUM(Table112[[#This Row],[Total 
Paid]:[Shipping 
Charged]])</f>
        <v>0</v>
      </c>
      <c r="AG67" s="1"/>
      <c r="AH67" s="1"/>
      <c r="AI67" s="1">
        <f t="shared" si="7"/>
        <v>0</v>
      </c>
      <c r="AK67" s="1"/>
      <c r="AL67" s="1"/>
      <c r="AM67" s="1"/>
      <c r="AN67" s="1"/>
      <c r="AP67" s="30"/>
      <c r="AQ67" s="1"/>
      <c r="AR67" s="1">
        <f t="shared" si="8"/>
        <v>0</v>
      </c>
      <c r="AS67" s="1"/>
      <c r="AT67" s="1"/>
      <c r="AU67" s="2">
        <f t="shared" si="9"/>
        <v>0</v>
      </c>
      <c r="AW67" s="1"/>
      <c r="AX67" s="1"/>
      <c r="AY67" s="1"/>
      <c r="AZ67" s="2">
        <f t="shared" si="18"/>
        <v>0</v>
      </c>
      <c r="BA67" s="2">
        <f>SUM(AF67,AH67,-AZ67,-Table112[[#This Row],[Sale Fee]])</f>
        <v>0</v>
      </c>
      <c r="BC67" s="1"/>
      <c r="BD67" s="1"/>
      <c r="BE67" s="1"/>
    </row>
    <row r="68" spans="1:57" x14ac:dyDescent="0.25">
      <c r="A68" s="1"/>
      <c r="B68" s="1"/>
      <c r="E68" s="4"/>
      <c r="F68" s="4"/>
      <c r="Q68" s="1"/>
      <c r="R68" s="1"/>
      <c r="S68" s="1">
        <f t="shared" si="12"/>
        <v>0</v>
      </c>
      <c r="U68" s="1"/>
      <c r="V68" s="1"/>
      <c r="W68" s="1">
        <f t="shared" si="11"/>
        <v>0</v>
      </c>
      <c r="X68" s="1"/>
      <c r="Y68" s="1"/>
      <c r="Z68" s="1">
        <f>Table112[[#This Row],[Quantity2]]*Table112[[#This Row],[U Cost]]</f>
        <v>0</v>
      </c>
      <c r="AB68" s="1"/>
      <c r="AC68" s="1"/>
      <c r="AD68" s="1">
        <f t="shared" ref="AD68:AD70" si="19">AC68*AB68</f>
        <v>0</v>
      </c>
      <c r="AE68" s="1"/>
      <c r="AF68" s="1">
        <f>SUM(Table112[[#This Row],[Total 
Paid]:[Shipping 
Charged]])</f>
        <v>0</v>
      </c>
      <c r="AG68" s="1"/>
      <c r="AH68" s="1"/>
      <c r="AI68" s="1">
        <f t="shared" si="7"/>
        <v>0</v>
      </c>
      <c r="AK68" s="1"/>
      <c r="AL68" s="1"/>
      <c r="AM68" s="1"/>
      <c r="AN68" s="1"/>
      <c r="AP68" s="30"/>
      <c r="AQ68" s="1"/>
      <c r="AR68" s="1">
        <f t="shared" si="8"/>
        <v>0</v>
      </c>
      <c r="AS68" s="1"/>
      <c r="AT68" s="1"/>
      <c r="AU68" s="2">
        <f t="shared" si="9"/>
        <v>0</v>
      </c>
      <c r="AW68" s="1"/>
      <c r="AX68" s="1"/>
      <c r="AY68" s="1"/>
      <c r="AZ68" s="2">
        <f t="shared" si="18"/>
        <v>0</v>
      </c>
      <c r="BA68" s="2">
        <f>SUM(AF68,AH68,-AZ68,-Table112[[#This Row],[Sale Fee]])</f>
        <v>0</v>
      </c>
      <c r="BC68" s="1"/>
      <c r="BD68" s="1"/>
      <c r="BE68" s="1"/>
    </row>
    <row r="69" spans="1:57" x14ac:dyDescent="0.25">
      <c r="A69" s="1"/>
      <c r="B69" s="1"/>
      <c r="E69" s="4"/>
      <c r="F69" s="4"/>
      <c r="N69" s="49"/>
      <c r="Q69" s="1"/>
      <c r="R69" s="1"/>
      <c r="S69" s="1">
        <f t="shared" si="12"/>
        <v>0</v>
      </c>
      <c r="U69" s="1"/>
      <c r="V69" s="1"/>
      <c r="W69" s="1">
        <f t="shared" si="11"/>
        <v>0</v>
      </c>
      <c r="X69" s="1"/>
      <c r="Y69" s="1"/>
      <c r="Z69" s="1">
        <f>Table112[[#This Row],[Quantity2]]*Table112[[#This Row],[U Cost]]</f>
        <v>0</v>
      </c>
      <c r="AB69" s="1"/>
      <c r="AC69" s="1"/>
      <c r="AD69" s="1">
        <f t="shared" si="19"/>
        <v>0</v>
      </c>
      <c r="AE69" s="1"/>
      <c r="AF69" s="1">
        <f>SUM(Table112[[#This Row],[Total 
Paid]:[Shipping 
Charged]])</f>
        <v>0</v>
      </c>
      <c r="AG69" s="1"/>
      <c r="AH69" s="1"/>
      <c r="AI69" s="1">
        <f t="shared" ref="AI69:AI70" si="20">SUM(AF69,AG69,AH69)</f>
        <v>0</v>
      </c>
      <c r="AK69" s="1"/>
      <c r="AL69" s="1"/>
      <c r="AM69" s="1"/>
      <c r="AN69" s="1"/>
      <c r="AP69" s="30"/>
      <c r="AQ69" s="1"/>
      <c r="AR69" s="1">
        <f t="shared" si="8"/>
        <v>0</v>
      </c>
      <c r="AS69" s="1"/>
      <c r="AT69" s="1"/>
      <c r="AU69" s="2">
        <f t="shared" ref="AU69:AU70" si="21">SUM(AR69:AT69)</f>
        <v>0</v>
      </c>
      <c r="AW69" s="1"/>
      <c r="AX69" s="1"/>
      <c r="AY69" s="1"/>
      <c r="AZ69" s="2">
        <f t="shared" si="18"/>
        <v>0</v>
      </c>
      <c r="BA69" s="2">
        <f>SUM(AF69,AH69,-AZ69,-Table112[[#This Row],[Sale Fee]])</f>
        <v>0</v>
      </c>
      <c r="BC69" s="1"/>
      <c r="BD69" s="1"/>
      <c r="BE69" s="1"/>
    </row>
    <row r="70" spans="1:57" x14ac:dyDescent="0.25">
      <c r="A70" s="1"/>
      <c r="B70" s="1"/>
      <c r="E70" s="4"/>
      <c r="F70" s="4"/>
      <c r="Q70" s="1"/>
      <c r="R70" s="1"/>
      <c r="S70" s="1">
        <f t="shared" si="12"/>
        <v>0</v>
      </c>
      <c r="U70" s="1"/>
      <c r="V70" s="1"/>
      <c r="W70" s="1">
        <f t="shared" si="11"/>
        <v>0</v>
      </c>
      <c r="X70" s="1"/>
      <c r="Y70" s="1"/>
      <c r="Z70" s="1">
        <f>Table112[[#This Row],[Quantity2]]*Table112[[#This Row],[U Cost]]</f>
        <v>0</v>
      </c>
      <c r="AB70" s="1"/>
      <c r="AC70" s="1"/>
      <c r="AD70" s="1">
        <f t="shared" si="19"/>
        <v>0</v>
      </c>
      <c r="AE70" s="1"/>
      <c r="AF70" s="1">
        <f>SUM(Table112[[#This Row],[Total 
Paid]:[Shipping 
Charged]])</f>
        <v>0</v>
      </c>
      <c r="AG70" s="1"/>
      <c r="AH70" s="1"/>
      <c r="AI70" s="1">
        <f t="shared" si="20"/>
        <v>0</v>
      </c>
      <c r="AK70" s="1"/>
      <c r="AL70" s="1"/>
      <c r="AM70" s="1"/>
      <c r="AN70" s="1"/>
      <c r="AP70" s="30"/>
      <c r="AQ70" s="1"/>
      <c r="AR70" s="1">
        <f t="shared" si="8"/>
        <v>0</v>
      </c>
      <c r="AS70" s="1"/>
      <c r="AT70" s="1"/>
      <c r="AU70" s="2">
        <f t="shared" si="21"/>
        <v>0</v>
      </c>
      <c r="AW70" s="1"/>
      <c r="AX70" s="1"/>
      <c r="AY70" s="1"/>
      <c r="AZ70" s="2">
        <f t="shared" si="18"/>
        <v>0</v>
      </c>
      <c r="BA70" s="2">
        <f>SUM(AF70,AH70,-AZ70,-Table112[[#This Row],[Sale Fee]])</f>
        <v>0</v>
      </c>
      <c r="BC70" s="1"/>
      <c r="BD70" s="1"/>
      <c r="BE70" s="1"/>
    </row>
    <row r="71" spans="1:57" x14ac:dyDescent="0.25">
      <c r="A71" s="1"/>
      <c r="B71" s="1"/>
      <c r="E71" s="4"/>
      <c r="F71" s="4"/>
      <c r="Q71" s="1"/>
      <c r="R71" s="1"/>
      <c r="S71" s="1">
        <f t="shared" si="12"/>
        <v>0</v>
      </c>
      <c r="U71" s="1"/>
      <c r="V71" s="1"/>
      <c r="W71" s="1">
        <f>U71*V71</f>
        <v>0</v>
      </c>
      <c r="X71" s="1"/>
      <c r="Y71" s="1"/>
      <c r="Z71" s="1">
        <f>Table112[[#This Row],[Quantity2]]*Table112[[#This Row],[U Cost]]</f>
        <v>0</v>
      </c>
      <c r="AB71" s="1"/>
      <c r="AC71" s="1"/>
      <c r="AD71" s="1">
        <f>AC71*AB71</f>
        <v>0</v>
      </c>
      <c r="AE71" s="1"/>
      <c r="AF71" s="1">
        <f>SUM(Table112[[#This Row],[Total 
Paid]:[Shipping 
Charged]])</f>
        <v>0</v>
      </c>
      <c r="AG71" s="1"/>
      <c r="AH71" s="1"/>
      <c r="AI71" s="1">
        <f>SUM(AF71,AG71,AH71)</f>
        <v>0</v>
      </c>
      <c r="AK71" s="1"/>
      <c r="AL71" s="1"/>
      <c r="AM71" s="1"/>
      <c r="AN71" s="1"/>
      <c r="AP71" s="30"/>
      <c r="AQ71" s="1"/>
      <c r="AR71" s="1">
        <f>AQ71*AP71</f>
        <v>0</v>
      </c>
      <c r="AS71" s="1"/>
      <c r="AT71" s="1"/>
      <c r="AU71" s="2">
        <f>SUM(AR71:AT71)</f>
        <v>0</v>
      </c>
      <c r="AW71" s="1"/>
      <c r="AX71" s="1"/>
      <c r="AY71" s="1"/>
      <c r="AZ71" s="2">
        <f>SUM(AU71,AW71,AX71,AY71)</f>
        <v>0</v>
      </c>
      <c r="BA71" s="2">
        <f>SUM(AF71,AH71,-AZ71,-Table112[[#This Row],[Sale Fee]])</f>
        <v>0</v>
      </c>
      <c r="BC71" s="1"/>
      <c r="BD71" s="1"/>
      <c r="BE71" s="1"/>
    </row>
    <row r="72" spans="1:57" x14ac:dyDescent="0.25">
      <c r="A72" s="1"/>
      <c r="B72" s="1"/>
      <c r="E72" s="4"/>
      <c r="F72" s="4"/>
      <c r="Q72" s="1"/>
      <c r="R72" s="1"/>
      <c r="S72" s="1">
        <f t="shared" si="12"/>
        <v>0</v>
      </c>
      <c r="U72" s="1"/>
      <c r="V72" s="1"/>
      <c r="W72" s="1">
        <f>U72*V72</f>
        <v>0</v>
      </c>
      <c r="X72" s="1"/>
      <c r="Y72" s="1"/>
      <c r="Z72" s="1">
        <f>Table112[[#This Row],[Quantity2]]*Table112[[#This Row],[U Cost]]</f>
        <v>0</v>
      </c>
      <c r="AB72" s="1"/>
      <c r="AC72" s="1"/>
      <c r="AD72" s="1">
        <f>AC72*AB72</f>
        <v>0</v>
      </c>
      <c r="AE72" s="1"/>
      <c r="AF72" s="1">
        <f>SUM(Table112[[#This Row],[Total 
Paid]:[Shipping 
Charged]])</f>
        <v>0</v>
      </c>
      <c r="AG72" s="1"/>
      <c r="AH72" s="1"/>
      <c r="AI72" s="1">
        <f>SUM(AF72,AG72,AH72)</f>
        <v>0</v>
      </c>
      <c r="AK72" s="1"/>
      <c r="AL72" s="1"/>
      <c r="AM72" s="1"/>
      <c r="AN72" s="1"/>
      <c r="AP72" s="30"/>
      <c r="AQ72" s="1"/>
      <c r="AR72" s="1">
        <f>AQ72*AP72</f>
        <v>0</v>
      </c>
      <c r="AS72" s="1"/>
      <c r="AT72" s="1"/>
      <c r="AU72" s="2">
        <f>SUM(AR72:AT72)</f>
        <v>0</v>
      </c>
      <c r="AW72" s="1"/>
      <c r="AX72" s="1"/>
      <c r="AY72" s="1"/>
      <c r="AZ72" s="2">
        <f>SUM(AU72,AW72,AX72,AY72)</f>
        <v>0</v>
      </c>
      <c r="BA72" s="2">
        <f>SUM(AF72,AH72,-AZ72,-Table112[[#This Row],[Sale Fee]])</f>
        <v>0</v>
      </c>
      <c r="BC72" s="1"/>
      <c r="BD72" s="1"/>
      <c r="BE72" s="1"/>
    </row>
    <row r="73" spans="1:57" x14ac:dyDescent="0.25">
      <c r="A73" s="1"/>
      <c r="B73" s="1"/>
      <c r="E73" s="4"/>
      <c r="F73" s="4"/>
      <c r="N73" s="49"/>
      <c r="Q73" s="1"/>
      <c r="R73" s="1"/>
      <c r="S73" s="1">
        <f t="shared" si="12"/>
        <v>0</v>
      </c>
      <c r="U73" s="1"/>
      <c r="V73" s="1"/>
      <c r="W73" s="1">
        <f>U73*V73</f>
        <v>0</v>
      </c>
      <c r="X73" s="1"/>
      <c r="Y73" s="1"/>
      <c r="Z73" s="1">
        <f>Table112[[#This Row],[Quantity2]]*Table112[[#This Row],[U Cost]]</f>
        <v>0</v>
      </c>
      <c r="AB73" s="1"/>
      <c r="AC73" s="1"/>
      <c r="AD73" s="1">
        <f>AC73*AB73</f>
        <v>0</v>
      </c>
      <c r="AE73" s="1"/>
      <c r="AF73" s="1">
        <f>SUM(Table112[[#This Row],[Total 
Paid]:[Shipping 
Charged]])</f>
        <v>0</v>
      </c>
      <c r="AG73" s="1"/>
      <c r="AH73" s="1"/>
      <c r="AI73" s="1">
        <f>SUM(AF73,AG73,AH73)</f>
        <v>0</v>
      </c>
      <c r="AK73" s="1"/>
      <c r="AL73" s="1"/>
      <c r="AM73" s="1"/>
      <c r="AN73" s="1"/>
      <c r="AP73" s="30"/>
      <c r="AQ73" s="1"/>
      <c r="AR73" s="1">
        <f>AQ73*AP73</f>
        <v>0</v>
      </c>
      <c r="AS73" s="1"/>
      <c r="AT73" s="1"/>
      <c r="AU73" s="2">
        <f>SUM(AR73:AT73)</f>
        <v>0</v>
      </c>
      <c r="AW73" s="1"/>
      <c r="AX73" s="1"/>
      <c r="AY73" s="1"/>
      <c r="AZ73" s="2">
        <f>SUM(AU73,AW73,AX73,AY73)</f>
        <v>0</v>
      </c>
      <c r="BA73" s="2">
        <f>SUM(AF73,AH73,-AZ73,-Table112[[#This Row],[Sale Fee]])</f>
        <v>0</v>
      </c>
      <c r="BC73" s="1"/>
      <c r="BD73" s="1"/>
      <c r="BE73" s="1"/>
    </row>
    <row r="74" spans="1:57" x14ac:dyDescent="0.25">
      <c r="A74" s="1"/>
      <c r="B74" s="1"/>
      <c r="E74" s="4"/>
      <c r="F74" s="4"/>
      <c r="Q74" s="1"/>
      <c r="R74" s="1"/>
      <c r="S74" s="1">
        <f t="shared" si="12"/>
        <v>0</v>
      </c>
      <c r="U74" s="1"/>
      <c r="V74" s="1"/>
      <c r="W74" s="1">
        <f>U74*V74</f>
        <v>0</v>
      </c>
      <c r="X74" s="1"/>
      <c r="Y74" s="1"/>
      <c r="Z74" s="1">
        <f>Table112[[#This Row],[Quantity2]]*Table112[[#This Row],[U Cost]]</f>
        <v>0</v>
      </c>
      <c r="AB74" s="1"/>
      <c r="AC74" s="1"/>
      <c r="AD74" s="1">
        <f>AC74*AB74</f>
        <v>0</v>
      </c>
      <c r="AE74" s="1"/>
      <c r="AF74" s="1">
        <f>SUM(Table112[[#This Row],[Total 
Paid]:[Shipping 
Charged]])</f>
        <v>0</v>
      </c>
      <c r="AG74" s="1"/>
      <c r="AH74" s="1"/>
      <c r="AI74" s="1">
        <f>SUM(AF74,AG74,AH74)</f>
        <v>0</v>
      </c>
      <c r="AK74" s="1"/>
      <c r="AL74" s="1"/>
      <c r="AM74" s="1"/>
      <c r="AN74" s="1"/>
      <c r="AP74" s="30"/>
      <c r="AQ74" s="1"/>
      <c r="AR74" s="1">
        <f>AQ74*AP74</f>
        <v>0</v>
      </c>
      <c r="AS74" s="1"/>
      <c r="AT74" s="1"/>
      <c r="AU74" s="2">
        <f>SUM(AR74:AT74)</f>
        <v>0</v>
      </c>
      <c r="AW74" s="1"/>
      <c r="AX74" s="1"/>
      <c r="AY74" s="1"/>
      <c r="AZ74" s="2">
        <f>SUM(AU74,AW74,AX74,AY74)</f>
        <v>0</v>
      </c>
      <c r="BA74" s="2">
        <f>SUM(AF74,AH74,-AZ74,-Table112[[#This Row],[Sale Fee]])</f>
        <v>0</v>
      </c>
      <c r="BC74" s="1"/>
      <c r="BD74" s="1"/>
      <c r="BE74" s="1"/>
    </row>
    <row r="75" spans="1:57" x14ac:dyDescent="0.25">
      <c r="A75" s="1"/>
      <c r="B75" s="1"/>
      <c r="E75" s="4"/>
      <c r="F75" s="4"/>
      <c r="Q75" s="1"/>
      <c r="R75" s="1"/>
      <c r="S75" s="1">
        <f t="shared" si="12"/>
        <v>0</v>
      </c>
      <c r="U75" s="1"/>
      <c r="V75" s="1"/>
      <c r="W75" s="1">
        <f t="shared" ref="W75:W138" si="22">U75*V75</f>
        <v>0</v>
      </c>
      <c r="X75" s="1"/>
      <c r="Y75" s="1"/>
      <c r="Z75" s="1">
        <f>Table112[[#This Row],[Quantity2]]*Table112[[#This Row],[U Cost]]</f>
        <v>0</v>
      </c>
      <c r="AB75" s="1"/>
      <c r="AC75" s="1"/>
      <c r="AD75" s="1">
        <f t="shared" ref="AD75:AD138" si="23">AC75*AB75</f>
        <v>0</v>
      </c>
      <c r="AE75" s="1"/>
      <c r="AF75" s="1">
        <f>SUM(Table112[[#This Row],[Total 
Paid]:[Shipping 
Charged]])</f>
        <v>0</v>
      </c>
      <c r="AG75" s="1"/>
      <c r="AH75" s="1"/>
      <c r="AI75" s="1">
        <f t="shared" ref="AI75:AI138" si="24">SUM(AF75,AG75,AH75)</f>
        <v>0</v>
      </c>
      <c r="AK75" s="1"/>
      <c r="AL75" s="1"/>
      <c r="AM75" s="1"/>
      <c r="AN75" s="1"/>
      <c r="AP75" s="30"/>
      <c r="AQ75" s="1"/>
      <c r="AR75" s="1">
        <f t="shared" ref="AR75:AR111" si="25">AQ75*AP75</f>
        <v>0</v>
      </c>
      <c r="AS75" s="1"/>
      <c r="AT75" s="1"/>
      <c r="AU75" s="2">
        <f t="shared" ref="AU75:AU138" si="26">SUM(AR75:AT75)</f>
        <v>0</v>
      </c>
      <c r="AW75" s="1"/>
      <c r="AX75" s="1"/>
      <c r="AY75" s="1"/>
      <c r="AZ75" s="2">
        <f t="shared" ref="AZ75:AZ111" si="27">SUM(AU75,AW75,AX75,AY75)</f>
        <v>0</v>
      </c>
      <c r="BA75" s="2">
        <f>SUM(AF75,AH75,-AZ75,-Table112[[#This Row],[Sale Fee]])</f>
        <v>0</v>
      </c>
      <c r="BC75" s="1"/>
      <c r="BD75" s="1"/>
      <c r="BE75" s="1"/>
    </row>
    <row r="76" spans="1:57" x14ac:dyDescent="0.25">
      <c r="A76" s="1"/>
      <c r="B76" s="1"/>
      <c r="E76" s="4"/>
      <c r="F76" s="4"/>
      <c r="Q76" s="1"/>
      <c r="R76" s="1"/>
      <c r="S76" s="1">
        <f t="shared" si="12"/>
        <v>0</v>
      </c>
      <c r="U76" s="1"/>
      <c r="V76" s="1"/>
      <c r="W76" s="1">
        <f t="shared" si="22"/>
        <v>0</v>
      </c>
      <c r="X76" s="1"/>
      <c r="Y76" s="1"/>
      <c r="Z76" s="1">
        <f>Table112[[#This Row],[Quantity2]]*Table112[[#This Row],[U Cost]]</f>
        <v>0</v>
      </c>
      <c r="AB76" s="1"/>
      <c r="AC76" s="1"/>
      <c r="AD76" s="1">
        <f t="shared" si="23"/>
        <v>0</v>
      </c>
      <c r="AE76" s="1"/>
      <c r="AF76" s="1">
        <f>SUM(Table112[[#This Row],[Total 
Paid]:[Shipping 
Charged]])</f>
        <v>0</v>
      </c>
      <c r="AG76" s="1"/>
      <c r="AH76" s="1"/>
      <c r="AI76" s="1">
        <f t="shared" si="24"/>
        <v>0</v>
      </c>
      <c r="AK76" s="1"/>
      <c r="AL76" s="1"/>
      <c r="AM76" s="1"/>
      <c r="AN76" s="1"/>
      <c r="AP76" s="30"/>
      <c r="AQ76" s="1"/>
      <c r="AR76" s="1">
        <f t="shared" si="25"/>
        <v>0</v>
      </c>
      <c r="AS76" s="1"/>
      <c r="AT76" s="1"/>
      <c r="AU76" s="2">
        <f t="shared" si="26"/>
        <v>0</v>
      </c>
      <c r="AW76" s="1"/>
      <c r="AX76" s="1"/>
      <c r="AY76" s="1"/>
      <c r="AZ76" s="2">
        <f t="shared" si="27"/>
        <v>0</v>
      </c>
      <c r="BA76" s="2">
        <f>SUM(AF76,AH76,-AZ76,-Table112[[#This Row],[Sale Fee]])</f>
        <v>0</v>
      </c>
      <c r="BC76" s="1"/>
      <c r="BD76" s="1"/>
      <c r="BE76" s="1"/>
    </row>
    <row r="77" spans="1:57" x14ac:dyDescent="0.25">
      <c r="A77" s="1"/>
      <c r="B77" s="1"/>
      <c r="E77" s="4"/>
      <c r="F77" s="4"/>
      <c r="Q77" s="1"/>
      <c r="R77" s="1"/>
      <c r="S77" s="1">
        <f t="shared" si="12"/>
        <v>0</v>
      </c>
      <c r="U77" s="1"/>
      <c r="V77" s="1"/>
      <c r="W77" s="1">
        <f t="shared" si="22"/>
        <v>0</v>
      </c>
      <c r="X77" s="1"/>
      <c r="Y77" s="1"/>
      <c r="Z77" s="1">
        <f>Table112[[#This Row],[Quantity2]]*Table112[[#This Row],[U Cost]]</f>
        <v>0</v>
      </c>
      <c r="AB77" s="1"/>
      <c r="AC77" s="1"/>
      <c r="AD77" s="1">
        <f t="shared" si="23"/>
        <v>0</v>
      </c>
      <c r="AE77" s="1"/>
      <c r="AF77" s="1">
        <f>SUM(Table112[[#This Row],[Total 
Paid]:[Shipping 
Charged]])</f>
        <v>0</v>
      </c>
      <c r="AG77" s="1"/>
      <c r="AH77" s="1"/>
      <c r="AI77" s="1">
        <f t="shared" si="24"/>
        <v>0</v>
      </c>
      <c r="AK77" s="1"/>
      <c r="AL77" s="1"/>
      <c r="AM77" s="1"/>
      <c r="AN77" s="1"/>
      <c r="AP77" s="30"/>
      <c r="AQ77" s="1"/>
      <c r="AR77" s="1">
        <f t="shared" si="25"/>
        <v>0</v>
      </c>
      <c r="AS77" s="1"/>
      <c r="AT77" s="1"/>
      <c r="AU77" s="2">
        <f t="shared" si="26"/>
        <v>0</v>
      </c>
      <c r="AW77" s="1"/>
      <c r="AX77" s="1"/>
      <c r="AY77" s="1"/>
      <c r="AZ77" s="2">
        <f t="shared" si="27"/>
        <v>0</v>
      </c>
      <c r="BA77" s="2">
        <f>SUM(AF77,AH77,-AZ77,-Table112[[#This Row],[Sale Fee]])</f>
        <v>0</v>
      </c>
      <c r="BC77" s="1"/>
      <c r="BD77" s="1"/>
      <c r="BE77" s="1"/>
    </row>
    <row r="78" spans="1:57" x14ac:dyDescent="0.25">
      <c r="A78" s="1"/>
      <c r="B78" s="1"/>
      <c r="E78" s="4"/>
      <c r="F78" s="4"/>
      <c r="Q78" s="1"/>
      <c r="R78" s="1"/>
      <c r="S78" s="1">
        <f t="shared" si="12"/>
        <v>0</v>
      </c>
      <c r="U78" s="1"/>
      <c r="V78" s="1"/>
      <c r="W78" s="1">
        <f t="shared" si="22"/>
        <v>0</v>
      </c>
      <c r="X78" s="1"/>
      <c r="Y78" s="1"/>
      <c r="Z78" s="1">
        <f>Table112[[#This Row],[Quantity2]]*Table112[[#This Row],[U Cost]]</f>
        <v>0</v>
      </c>
      <c r="AB78" s="1"/>
      <c r="AC78" s="1"/>
      <c r="AD78" s="1">
        <f t="shared" si="23"/>
        <v>0</v>
      </c>
      <c r="AE78" s="1"/>
      <c r="AF78" s="1">
        <f>SUM(Table112[[#This Row],[Total 
Paid]:[Shipping 
Charged]])</f>
        <v>0</v>
      </c>
      <c r="AG78" s="1"/>
      <c r="AH78" s="1"/>
      <c r="AI78" s="1">
        <f t="shared" si="24"/>
        <v>0</v>
      </c>
      <c r="AK78" s="1"/>
      <c r="AL78" s="1"/>
      <c r="AM78" s="1"/>
      <c r="AN78" s="1"/>
      <c r="AP78" s="30"/>
      <c r="AQ78" s="1"/>
      <c r="AR78" s="1">
        <f t="shared" si="25"/>
        <v>0</v>
      </c>
      <c r="AS78" s="1"/>
      <c r="AT78" s="1"/>
      <c r="AU78" s="2">
        <f t="shared" si="26"/>
        <v>0</v>
      </c>
      <c r="AW78" s="1"/>
      <c r="AX78" s="1"/>
      <c r="AY78" s="1"/>
      <c r="AZ78" s="2">
        <f t="shared" si="27"/>
        <v>0</v>
      </c>
      <c r="BA78" s="2">
        <f>SUM(AF78,AH78,-AZ78,-Table112[[#This Row],[Sale Fee]])</f>
        <v>0</v>
      </c>
      <c r="BC78" s="1"/>
      <c r="BD78" s="1"/>
      <c r="BE78" s="1"/>
    </row>
    <row r="79" spans="1:57" x14ac:dyDescent="0.25">
      <c r="A79" s="1"/>
      <c r="B79" s="1"/>
      <c r="E79" s="4"/>
      <c r="F79" s="4"/>
      <c r="Q79" s="1"/>
      <c r="R79" s="1"/>
      <c r="S79" s="1">
        <f t="shared" si="12"/>
        <v>0</v>
      </c>
      <c r="U79" s="1"/>
      <c r="V79" s="1"/>
      <c r="W79" s="1">
        <f t="shared" si="22"/>
        <v>0</v>
      </c>
      <c r="X79" s="1"/>
      <c r="Y79" s="1"/>
      <c r="Z79" s="1">
        <f>Table112[[#This Row],[Quantity2]]*Table112[[#This Row],[U Cost]]</f>
        <v>0</v>
      </c>
      <c r="AB79" s="1"/>
      <c r="AC79" s="1"/>
      <c r="AD79" s="1">
        <f t="shared" si="23"/>
        <v>0</v>
      </c>
      <c r="AE79" s="1"/>
      <c r="AF79" s="1">
        <f>SUM(Table112[[#This Row],[Total 
Paid]:[Shipping 
Charged]])</f>
        <v>0</v>
      </c>
      <c r="AG79" s="1"/>
      <c r="AH79" s="1"/>
      <c r="AI79" s="1">
        <f t="shared" si="24"/>
        <v>0</v>
      </c>
      <c r="AK79" s="1"/>
      <c r="AL79" s="1"/>
      <c r="AM79" s="1"/>
      <c r="AN79" s="1"/>
      <c r="AP79" s="30"/>
      <c r="AQ79" s="1"/>
      <c r="AR79" s="1">
        <f t="shared" si="25"/>
        <v>0</v>
      </c>
      <c r="AS79" s="1"/>
      <c r="AT79" s="1"/>
      <c r="AU79" s="2">
        <f t="shared" si="26"/>
        <v>0</v>
      </c>
      <c r="AW79" s="1"/>
      <c r="AX79" s="1"/>
      <c r="AY79" s="1"/>
      <c r="AZ79" s="2">
        <f t="shared" si="27"/>
        <v>0</v>
      </c>
      <c r="BA79" s="2">
        <f>SUM(AF79,AH79,-AZ79,-Table112[[#This Row],[Sale Fee]])</f>
        <v>0</v>
      </c>
      <c r="BC79" s="1"/>
      <c r="BD79" s="1"/>
      <c r="BE79" s="1"/>
    </row>
    <row r="80" spans="1:57" x14ac:dyDescent="0.25">
      <c r="A80" s="1"/>
      <c r="B80" s="1"/>
      <c r="E80" s="4"/>
      <c r="F80" s="4"/>
      <c r="Q80" s="1"/>
      <c r="R80" s="1"/>
      <c r="S80" s="1">
        <f t="shared" si="12"/>
        <v>0</v>
      </c>
      <c r="U80" s="1"/>
      <c r="V80" s="1"/>
      <c r="W80" s="1">
        <f t="shared" si="22"/>
        <v>0</v>
      </c>
      <c r="X80" s="1"/>
      <c r="Y80" s="1"/>
      <c r="Z80" s="1">
        <f>Table112[[#This Row],[Quantity2]]*Table112[[#This Row],[U Cost]]</f>
        <v>0</v>
      </c>
      <c r="AB80" s="1"/>
      <c r="AC80" s="1"/>
      <c r="AD80" s="1">
        <f t="shared" si="23"/>
        <v>0</v>
      </c>
      <c r="AE80" s="1"/>
      <c r="AF80" s="1">
        <f>SUM(Table112[[#This Row],[Total 
Paid]:[Shipping 
Charged]])</f>
        <v>0</v>
      </c>
      <c r="AG80" s="1"/>
      <c r="AH80" s="1"/>
      <c r="AI80" s="1">
        <f t="shared" si="24"/>
        <v>0</v>
      </c>
      <c r="AK80" s="1"/>
      <c r="AL80" s="1"/>
      <c r="AM80" s="1"/>
      <c r="AN80" s="1"/>
      <c r="AP80" s="30"/>
      <c r="AQ80" s="1"/>
      <c r="AR80" s="1">
        <f t="shared" si="25"/>
        <v>0</v>
      </c>
      <c r="AS80" s="1"/>
      <c r="AT80" s="1"/>
      <c r="AU80" s="2">
        <f t="shared" si="26"/>
        <v>0</v>
      </c>
      <c r="AW80" s="1"/>
      <c r="AX80" s="1"/>
      <c r="AY80" s="1"/>
      <c r="AZ80" s="2">
        <f t="shared" si="27"/>
        <v>0</v>
      </c>
      <c r="BA80" s="2">
        <f>SUM(AF80,AH80,-AZ80,-Table112[[#This Row],[Sale Fee]])</f>
        <v>0</v>
      </c>
      <c r="BC80" s="1"/>
      <c r="BD80" s="1"/>
      <c r="BE80" s="1"/>
    </row>
    <row r="81" spans="1:57" x14ac:dyDescent="0.25">
      <c r="A81" s="1"/>
      <c r="B81" s="1"/>
      <c r="E81" s="4"/>
      <c r="F81" s="4"/>
      <c r="Q81" s="1"/>
      <c r="R81" s="1"/>
      <c r="S81" s="1">
        <f t="shared" si="12"/>
        <v>0</v>
      </c>
      <c r="U81" s="1"/>
      <c r="V81" s="1"/>
      <c r="W81" s="1">
        <f t="shared" si="22"/>
        <v>0</v>
      </c>
      <c r="X81" s="1"/>
      <c r="Y81" s="1"/>
      <c r="Z81" s="1">
        <f>Table112[[#This Row],[Quantity2]]*Table112[[#This Row],[U Cost]]</f>
        <v>0</v>
      </c>
      <c r="AB81" s="1"/>
      <c r="AC81" s="1"/>
      <c r="AD81" s="1">
        <f t="shared" si="23"/>
        <v>0</v>
      </c>
      <c r="AE81" s="1"/>
      <c r="AF81" s="1">
        <f>SUM(Table112[[#This Row],[Total 
Paid]:[Shipping 
Charged]])</f>
        <v>0</v>
      </c>
      <c r="AG81" s="1"/>
      <c r="AH81" s="1"/>
      <c r="AI81" s="1">
        <f t="shared" si="24"/>
        <v>0</v>
      </c>
      <c r="AK81" s="1"/>
      <c r="AL81" s="1"/>
      <c r="AM81" s="1"/>
      <c r="AN81" s="1"/>
      <c r="AP81" s="30"/>
      <c r="AQ81" s="1"/>
      <c r="AR81" s="1">
        <f t="shared" si="25"/>
        <v>0</v>
      </c>
      <c r="AS81" s="1"/>
      <c r="AT81" s="1"/>
      <c r="AU81" s="2">
        <f t="shared" si="26"/>
        <v>0</v>
      </c>
      <c r="AW81" s="1"/>
      <c r="AX81" s="1"/>
      <c r="AY81" s="1"/>
      <c r="AZ81" s="2">
        <f t="shared" si="27"/>
        <v>0</v>
      </c>
      <c r="BA81" s="2">
        <f>SUM(AF81,AH81,-AZ81,-Table112[[#This Row],[Sale Fee]])</f>
        <v>0</v>
      </c>
      <c r="BC81" s="1"/>
      <c r="BD81" s="1"/>
      <c r="BE81" s="1"/>
    </row>
    <row r="82" spans="1:57" x14ac:dyDescent="0.25">
      <c r="A82" s="1"/>
      <c r="B82" s="1"/>
      <c r="E82" s="4"/>
      <c r="F82" s="4"/>
      <c r="Q82" s="1"/>
      <c r="R82" s="1"/>
      <c r="S82" s="1">
        <f t="shared" si="12"/>
        <v>0</v>
      </c>
      <c r="U82" s="1"/>
      <c r="V82" s="1"/>
      <c r="W82" s="1">
        <f t="shared" si="22"/>
        <v>0</v>
      </c>
      <c r="X82" s="1"/>
      <c r="Y82" s="1"/>
      <c r="Z82" s="1">
        <f>Table112[[#This Row],[Quantity2]]*Table112[[#This Row],[U Cost]]</f>
        <v>0</v>
      </c>
      <c r="AB82" s="1"/>
      <c r="AC82" s="1"/>
      <c r="AD82" s="1">
        <f t="shared" si="23"/>
        <v>0</v>
      </c>
      <c r="AE82" s="1"/>
      <c r="AF82" s="1">
        <f>SUM(Table112[[#This Row],[Total 
Paid]:[Shipping 
Charged]])</f>
        <v>0</v>
      </c>
      <c r="AG82" s="1"/>
      <c r="AH82" s="1"/>
      <c r="AI82" s="1">
        <f t="shared" si="24"/>
        <v>0</v>
      </c>
      <c r="AK82" s="1"/>
      <c r="AL82" s="1"/>
      <c r="AM82" s="1"/>
      <c r="AN82" s="1"/>
      <c r="AP82" s="30"/>
      <c r="AQ82" s="1"/>
      <c r="AR82" s="1">
        <f t="shared" si="25"/>
        <v>0</v>
      </c>
      <c r="AS82" s="1"/>
      <c r="AT82" s="1"/>
      <c r="AU82" s="2">
        <f t="shared" si="26"/>
        <v>0</v>
      </c>
      <c r="AW82" s="1"/>
      <c r="AX82" s="1"/>
      <c r="AY82" s="1"/>
      <c r="AZ82" s="2">
        <f t="shared" si="27"/>
        <v>0</v>
      </c>
      <c r="BA82" s="2">
        <f>SUM(AF82,AH82,-AZ82,-Table112[[#This Row],[Sale Fee]])</f>
        <v>0</v>
      </c>
      <c r="BC82" s="1"/>
      <c r="BD82" s="1"/>
      <c r="BE82" s="1"/>
    </row>
    <row r="83" spans="1:57" x14ac:dyDescent="0.25">
      <c r="A83" s="1"/>
      <c r="B83" s="1"/>
      <c r="E83" s="4"/>
      <c r="F83" s="4"/>
      <c r="Q83" s="1"/>
      <c r="R83" s="1"/>
      <c r="S83" s="1">
        <f t="shared" si="12"/>
        <v>0</v>
      </c>
      <c r="U83" s="1"/>
      <c r="V83" s="1"/>
      <c r="W83" s="1">
        <f t="shared" si="22"/>
        <v>0</v>
      </c>
      <c r="X83" s="1"/>
      <c r="Y83" s="1"/>
      <c r="Z83" s="1">
        <f>Table112[[#This Row],[Quantity2]]*Table112[[#This Row],[U Cost]]</f>
        <v>0</v>
      </c>
      <c r="AB83" s="1"/>
      <c r="AC83" s="1"/>
      <c r="AD83" s="1">
        <f t="shared" si="23"/>
        <v>0</v>
      </c>
      <c r="AE83" s="1"/>
      <c r="AF83" s="1">
        <f>SUM(Table112[[#This Row],[Total 
Paid]:[Shipping 
Charged]])</f>
        <v>0</v>
      </c>
      <c r="AG83" s="1"/>
      <c r="AH83" s="1"/>
      <c r="AI83" s="1">
        <f t="shared" si="24"/>
        <v>0</v>
      </c>
      <c r="AK83" s="1"/>
      <c r="AL83" s="1"/>
      <c r="AM83" s="1"/>
      <c r="AN83" s="1"/>
      <c r="AP83" s="30"/>
      <c r="AQ83" s="1"/>
      <c r="AR83" s="1">
        <f t="shared" si="25"/>
        <v>0</v>
      </c>
      <c r="AS83" s="1"/>
      <c r="AT83" s="1"/>
      <c r="AU83" s="2">
        <f t="shared" si="26"/>
        <v>0</v>
      </c>
      <c r="AW83" s="1"/>
      <c r="AX83" s="1"/>
      <c r="AY83" s="1"/>
      <c r="AZ83" s="2">
        <f t="shared" si="27"/>
        <v>0</v>
      </c>
      <c r="BA83" s="2">
        <f>SUM(AF83,AH83,-AZ83,-Table112[[#This Row],[Sale Fee]])</f>
        <v>0</v>
      </c>
      <c r="BC83" s="1"/>
      <c r="BD83" s="1"/>
      <c r="BE83" s="1"/>
    </row>
    <row r="84" spans="1:57" x14ac:dyDescent="0.25">
      <c r="A84" s="1"/>
      <c r="B84" s="1"/>
      <c r="E84" s="4"/>
      <c r="F84" s="4"/>
      <c r="Q84" s="1"/>
      <c r="R84" s="1"/>
      <c r="S84" s="1">
        <f t="shared" si="12"/>
        <v>0</v>
      </c>
      <c r="U84" s="1"/>
      <c r="V84" s="1"/>
      <c r="W84" s="1">
        <f t="shared" si="22"/>
        <v>0</v>
      </c>
      <c r="X84" s="1"/>
      <c r="Y84" s="1"/>
      <c r="Z84" s="1">
        <f>Table112[[#This Row],[Quantity2]]*Table112[[#This Row],[U Cost]]</f>
        <v>0</v>
      </c>
      <c r="AB84" s="1"/>
      <c r="AC84" s="1"/>
      <c r="AD84" s="1">
        <f t="shared" si="23"/>
        <v>0</v>
      </c>
      <c r="AE84" s="1"/>
      <c r="AF84" s="1">
        <f>SUM(Table112[[#This Row],[Total 
Paid]:[Shipping 
Charged]])</f>
        <v>0</v>
      </c>
      <c r="AG84" s="1"/>
      <c r="AH84" s="1"/>
      <c r="AI84" s="1">
        <f t="shared" si="24"/>
        <v>0</v>
      </c>
      <c r="AK84" s="1"/>
      <c r="AL84" s="1"/>
      <c r="AM84" s="1"/>
      <c r="AN84" s="1"/>
      <c r="AP84" s="30"/>
      <c r="AQ84" s="1"/>
      <c r="AR84" s="1">
        <f t="shared" si="25"/>
        <v>0</v>
      </c>
      <c r="AS84" s="1"/>
      <c r="AT84" s="1"/>
      <c r="AU84" s="2">
        <f t="shared" si="26"/>
        <v>0</v>
      </c>
      <c r="AW84" s="1"/>
      <c r="AX84" s="1"/>
      <c r="AY84" s="1"/>
      <c r="AZ84" s="2">
        <f t="shared" si="27"/>
        <v>0</v>
      </c>
      <c r="BA84" s="2">
        <f>SUM(AF84,AH84,-AZ84,-Table112[[#This Row],[Sale Fee]])</f>
        <v>0</v>
      </c>
      <c r="BC84" s="1"/>
      <c r="BD84" s="1"/>
      <c r="BE84" s="1"/>
    </row>
    <row r="85" spans="1:57" x14ac:dyDescent="0.25">
      <c r="A85" s="1"/>
      <c r="B85" s="1"/>
      <c r="E85" s="4"/>
      <c r="F85" s="4"/>
      <c r="Q85" s="1"/>
      <c r="R85" s="1"/>
      <c r="S85" s="1">
        <f t="shared" si="12"/>
        <v>0</v>
      </c>
      <c r="U85" s="1"/>
      <c r="V85" s="1"/>
      <c r="W85" s="1">
        <f t="shared" si="22"/>
        <v>0</v>
      </c>
      <c r="X85" s="1"/>
      <c r="Y85" s="1"/>
      <c r="Z85" s="1">
        <f>Table112[[#This Row],[Quantity2]]*Table112[[#This Row],[U Cost]]</f>
        <v>0</v>
      </c>
      <c r="AB85" s="1"/>
      <c r="AC85" s="1"/>
      <c r="AD85" s="1">
        <f t="shared" si="23"/>
        <v>0</v>
      </c>
      <c r="AE85" s="1"/>
      <c r="AF85" s="1">
        <f>SUM(Table112[[#This Row],[Total 
Paid]:[Shipping 
Charged]])</f>
        <v>0</v>
      </c>
      <c r="AG85" s="1"/>
      <c r="AH85" s="1"/>
      <c r="AI85" s="1">
        <f t="shared" si="24"/>
        <v>0</v>
      </c>
      <c r="AK85" s="1"/>
      <c r="AL85" s="1"/>
      <c r="AM85" s="1"/>
      <c r="AN85" s="1"/>
      <c r="AP85" s="30"/>
      <c r="AQ85" s="1"/>
      <c r="AR85" s="1">
        <f t="shared" si="25"/>
        <v>0</v>
      </c>
      <c r="AS85" s="1"/>
      <c r="AT85" s="1"/>
      <c r="AU85" s="2">
        <f t="shared" si="26"/>
        <v>0</v>
      </c>
      <c r="AW85" s="1"/>
      <c r="AX85" s="1"/>
      <c r="AY85" s="1"/>
      <c r="AZ85" s="2">
        <f t="shared" si="27"/>
        <v>0</v>
      </c>
      <c r="BA85" s="2">
        <f>SUM(AF85,AH85,-AZ85,-Table112[[#This Row],[Sale Fee]])</f>
        <v>0</v>
      </c>
      <c r="BC85" s="1"/>
      <c r="BD85" s="1"/>
      <c r="BE85" s="1"/>
    </row>
    <row r="86" spans="1:57" x14ac:dyDescent="0.25">
      <c r="A86" s="1"/>
      <c r="B86" s="1"/>
      <c r="E86" s="4"/>
      <c r="F86" s="4"/>
      <c r="Q86" s="1"/>
      <c r="R86" s="1"/>
      <c r="S86" s="1">
        <f t="shared" si="12"/>
        <v>0</v>
      </c>
      <c r="U86" s="1"/>
      <c r="V86" s="1"/>
      <c r="W86" s="1">
        <f t="shared" si="22"/>
        <v>0</v>
      </c>
      <c r="X86" s="1"/>
      <c r="Y86" s="1"/>
      <c r="Z86" s="1">
        <f>Table112[[#This Row],[Quantity2]]*Table112[[#This Row],[U Cost]]</f>
        <v>0</v>
      </c>
      <c r="AB86" s="1"/>
      <c r="AC86" s="1"/>
      <c r="AD86" s="1">
        <f t="shared" si="23"/>
        <v>0</v>
      </c>
      <c r="AE86" s="1"/>
      <c r="AF86" s="1">
        <f>SUM(Table112[[#This Row],[Total 
Paid]:[Shipping 
Charged]])</f>
        <v>0</v>
      </c>
      <c r="AG86" s="1"/>
      <c r="AH86" s="1"/>
      <c r="AI86" s="1">
        <f t="shared" si="24"/>
        <v>0</v>
      </c>
      <c r="AK86" s="1"/>
      <c r="AL86" s="1"/>
      <c r="AM86" s="1"/>
      <c r="AN86" s="1"/>
      <c r="AP86" s="30"/>
      <c r="AQ86" s="1"/>
      <c r="AR86" s="1">
        <f t="shared" si="25"/>
        <v>0</v>
      </c>
      <c r="AS86" s="1"/>
      <c r="AT86" s="1"/>
      <c r="AU86" s="2">
        <f t="shared" si="26"/>
        <v>0</v>
      </c>
      <c r="AW86" s="1"/>
      <c r="AX86" s="1"/>
      <c r="AY86" s="1"/>
      <c r="AZ86" s="2">
        <f t="shared" si="27"/>
        <v>0</v>
      </c>
      <c r="BA86" s="2">
        <f>SUM(AF86,AH86,-AZ86,-Table112[[#This Row],[Sale Fee]])</f>
        <v>0</v>
      </c>
      <c r="BC86" s="1"/>
      <c r="BD86" s="1"/>
      <c r="BE86" s="1"/>
    </row>
    <row r="87" spans="1:57" x14ac:dyDescent="0.25">
      <c r="A87" s="1"/>
      <c r="B87" s="1"/>
      <c r="E87" s="4"/>
      <c r="F87" s="4"/>
      <c r="Q87" s="1"/>
      <c r="R87" s="1"/>
      <c r="S87" s="1">
        <f t="shared" si="12"/>
        <v>0</v>
      </c>
      <c r="U87" s="1"/>
      <c r="V87" s="1"/>
      <c r="W87" s="1">
        <f t="shared" si="22"/>
        <v>0</v>
      </c>
      <c r="X87" s="1"/>
      <c r="Y87" s="1"/>
      <c r="Z87" s="1">
        <f>Table112[[#This Row],[Quantity2]]*Table112[[#This Row],[U Cost]]</f>
        <v>0</v>
      </c>
      <c r="AB87" s="1"/>
      <c r="AC87" s="1"/>
      <c r="AD87" s="1">
        <f t="shared" si="23"/>
        <v>0</v>
      </c>
      <c r="AE87" s="1"/>
      <c r="AF87" s="1">
        <f>SUM(Table112[[#This Row],[Total 
Paid]:[Shipping 
Charged]])</f>
        <v>0</v>
      </c>
      <c r="AG87" s="1"/>
      <c r="AH87" s="1"/>
      <c r="AI87" s="1">
        <f t="shared" si="24"/>
        <v>0</v>
      </c>
      <c r="AK87" s="1"/>
      <c r="AL87" s="1"/>
      <c r="AM87" s="1"/>
      <c r="AN87" s="1"/>
      <c r="AP87" s="30"/>
      <c r="AQ87" s="1"/>
      <c r="AR87" s="1">
        <f t="shared" si="25"/>
        <v>0</v>
      </c>
      <c r="AS87" s="1"/>
      <c r="AT87" s="1"/>
      <c r="AU87" s="2">
        <f t="shared" si="26"/>
        <v>0</v>
      </c>
      <c r="AW87" s="1"/>
      <c r="AX87" s="1"/>
      <c r="AY87" s="1"/>
      <c r="AZ87" s="2">
        <f t="shared" si="27"/>
        <v>0</v>
      </c>
      <c r="BA87" s="2">
        <f>SUM(AF87,AH87,-AZ87,-Table112[[#This Row],[Sale Fee]])</f>
        <v>0</v>
      </c>
      <c r="BC87" s="1"/>
      <c r="BD87" s="1"/>
      <c r="BE87" s="1"/>
    </row>
    <row r="88" spans="1:57" x14ac:dyDescent="0.25">
      <c r="A88" s="1"/>
      <c r="B88" s="1"/>
      <c r="E88" s="4"/>
      <c r="F88" s="4"/>
      <c r="Q88" s="1"/>
      <c r="R88" s="1"/>
      <c r="S88" s="1">
        <f t="shared" si="12"/>
        <v>0</v>
      </c>
      <c r="U88" s="1"/>
      <c r="V88" s="1"/>
      <c r="W88" s="1">
        <f t="shared" si="22"/>
        <v>0</v>
      </c>
      <c r="X88" s="1"/>
      <c r="Y88" s="1"/>
      <c r="Z88" s="1">
        <f>Table112[[#This Row],[Quantity2]]*Table112[[#This Row],[U Cost]]</f>
        <v>0</v>
      </c>
      <c r="AB88" s="1"/>
      <c r="AC88" s="1"/>
      <c r="AD88" s="1">
        <f t="shared" si="23"/>
        <v>0</v>
      </c>
      <c r="AE88" s="1"/>
      <c r="AF88" s="1">
        <f>SUM(Table112[[#This Row],[Total 
Paid]:[Shipping 
Charged]])</f>
        <v>0</v>
      </c>
      <c r="AG88" s="1"/>
      <c r="AH88" s="1"/>
      <c r="AI88" s="1">
        <f t="shared" si="24"/>
        <v>0</v>
      </c>
      <c r="AK88" s="1"/>
      <c r="AL88" s="1"/>
      <c r="AM88" s="1"/>
      <c r="AN88" s="1"/>
      <c r="AP88" s="30"/>
      <c r="AQ88" s="1"/>
      <c r="AR88" s="1">
        <f t="shared" si="25"/>
        <v>0</v>
      </c>
      <c r="AS88" s="1"/>
      <c r="AT88" s="1"/>
      <c r="AU88" s="2">
        <f t="shared" si="26"/>
        <v>0</v>
      </c>
      <c r="AW88" s="1"/>
      <c r="AX88" s="1"/>
      <c r="AY88" s="1"/>
      <c r="AZ88" s="2">
        <f t="shared" si="27"/>
        <v>0</v>
      </c>
      <c r="BA88" s="2">
        <f>SUM(AF88,AH88,-AZ88,-Table112[[#This Row],[Sale Fee]])</f>
        <v>0</v>
      </c>
      <c r="BC88" s="1"/>
      <c r="BD88" s="1"/>
      <c r="BE88" s="1"/>
    </row>
    <row r="89" spans="1:57" x14ac:dyDescent="0.25">
      <c r="A89" s="1"/>
      <c r="B89" s="1"/>
      <c r="E89" s="4"/>
      <c r="F89" s="4"/>
      <c r="Q89" s="1"/>
      <c r="R89" s="1"/>
      <c r="S89" s="1">
        <f t="shared" si="12"/>
        <v>0</v>
      </c>
      <c r="U89" s="1"/>
      <c r="V89" s="1"/>
      <c r="W89" s="1">
        <f t="shared" si="22"/>
        <v>0</v>
      </c>
      <c r="X89" s="1"/>
      <c r="Y89" s="1"/>
      <c r="Z89" s="1">
        <f>Table112[[#This Row],[Quantity2]]*Table112[[#This Row],[U Cost]]</f>
        <v>0</v>
      </c>
      <c r="AB89" s="1"/>
      <c r="AC89" s="1"/>
      <c r="AD89" s="1">
        <f t="shared" si="23"/>
        <v>0</v>
      </c>
      <c r="AE89" s="1"/>
      <c r="AF89" s="1">
        <f>SUM(Table112[[#This Row],[Total 
Paid]:[Shipping 
Charged]])</f>
        <v>0</v>
      </c>
      <c r="AG89" s="1"/>
      <c r="AH89" s="1"/>
      <c r="AI89" s="1">
        <f t="shared" si="24"/>
        <v>0</v>
      </c>
      <c r="AK89" s="1"/>
      <c r="AL89" s="1"/>
      <c r="AM89" s="1"/>
      <c r="AN89" s="1"/>
      <c r="AP89" s="30"/>
      <c r="AQ89" s="1"/>
      <c r="AR89" s="1">
        <f t="shared" si="25"/>
        <v>0</v>
      </c>
      <c r="AS89" s="1"/>
      <c r="AT89" s="1"/>
      <c r="AU89" s="2">
        <f t="shared" si="26"/>
        <v>0</v>
      </c>
      <c r="AW89" s="1"/>
      <c r="AX89" s="1"/>
      <c r="AY89" s="1"/>
      <c r="AZ89" s="2">
        <f t="shared" si="27"/>
        <v>0</v>
      </c>
      <c r="BA89" s="2">
        <f>SUM(AF89,AH89,-AZ89,-Table112[[#This Row],[Sale Fee]])</f>
        <v>0</v>
      </c>
      <c r="BC89" s="1"/>
      <c r="BD89" s="1"/>
      <c r="BE89" s="1"/>
    </row>
    <row r="90" spans="1:57" x14ac:dyDescent="0.25">
      <c r="A90" s="1"/>
      <c r="B90" s="1"/>
      <c r="E90" s="4"/>
      <c r="F90" s="4"/>
      <c r="Q90" s="1"/>
      <c r="R90" s="1"/>
      <c r="S90" s="1">
        <f t="shared" si="12"/>
        <v>0</v>
      </c>
      <c r="U90" s="1"/>
      <c r="V90" s="1"/>
      <c r="W90" s="1">
        <f t="shared" si="22"/>
        <v>0</v>
      </c>
      <c r="X90" s="1"/>
      <c r="Y90" s="1"/>
      <c r="Z90" s="1">
        <f>Table112[[#This Row],[Quantity2]]*Table112[[#This Row],[U Cost]]</f>
        <v>0</v>
      </c>
      <c r="AB90" s="1"/>
      <c r="AC90" s="1"/>
      <c r="AD90" s="1">
        <f t="shared" si="23"/>
        <v>0</v>
      </c>
      <c r="AE90" s="1"/>
      <c r="AF90" s="1">
        <f>SUM(Table112[[#This Row],[Total 
Paid]:[Shipping 
Charged]])</f>
        <v>0</v>
      </c>
      <c r="AG90" s="1"/>
      <c r="AH90" s="1"/>
      <c r="AI90" s="1">
        <f t="shared" si="24"/>
        <v>0</v>
      </c>
      <c r="AK90" s="1"/>
      <c r="AL90" s="1"/>
      <c r="AM90" s="1"/>
      <c r="AN90" s="1"/>
      <c r="AP90" s="30"/>
      <c r="AQ90" s="1"/>
      <c r="AR90" s="1">
        <f t="shared" si="25"/>
        <v>0</v>
      </c>
      <c r="AS90" s="1"/>
      <c r="AT90" s="1"/>
      <c r="AU90" s="2">
        <f t="shared" si="26"/>
        <v>0</v>
      </c>
      <c r="AW90" s="1"/>
      <c r="AX90" s="1"/>
      <c r="AY90" s="1"/>
      <c r="AZ90" s="2">
        <f t="shared" si="27"/>
        <v>0</v>
      </c>
      <c r="BA90" s="2">
        <f>SUM(AF90,AH90,-AZ90,-Table112[[#This Row],[Sale Fee]])</f>
        <v>0</v>
      </c>
      <c r="BC90" s="1"/>
      <c r="BD90" s="1"/>
      <c r="BE90" s="1"/>
    </row>
    <row r="91" spans="1:57" x14ac:dyDescent="0.25">
      <c r="A91" s="1"/>
      <c r="B91" s="1"/>
      <c r="E91" s="4"/>
      <c r="F91" s="4"/>
      <c r="Q91" s="1"/>
      <c r="R91" s="1"/>
      <c r="S91" s="1">
        <f t="shared" si="12"/>
        <v>0</v>
      </c>
      <c r="U91" s="1"/>
      <c r="V91" s="1"/>
      <c r="W91" s="1">
        <f t="shared" si="22"/>
        <v>0</v>
      </c>
      <c r="X91" s="1"/>
      <c r="Y91" s="1"/>
      <c r="Z91" s="1">
        <f>Table112[[#This Row],[Quantity2]]*Table112[[#This Row],[U Cost]]</f>
        <v>0</v>
      </c>
      <c r="AB91" s="1"/>
      <c r="AC91" s="1"/>
      <c r="AD91" s="1">
        <f t="shared" si="23"/>
        <v>0</v>
      </c>
      <c r="AE91" s="1"/>
      <c r="AF91" s="1">
        <f>SUM(Table112[[#This Row],[Total 
Paid]:[Shipping 
Charged]])</f>
        <v>0</v>
      </c>
      <c r="AG91" s="1"/>
      <c r="AH91" s="1"/>
      <c r="AI91" s="1">
        <f t="shared" si="24"/>
        <v>0</v>
      </c>
      <c r="AK91" s="1"/>
      <c r="AL91" s="1"/>
      <c r="AM91" s="1"/>
      <c r="AN91" s="1"/>
      <c r="AP91" s="30"/>
      <c r="AQ91" s="1"/>
      <c r="AR91" s="1">
        <f t="shared" si="25"/>
        <v>0</v>
      </c>
      <c r="AS91" s="1"/>
      <c r="AT91" s="1"/>
      <c r="AU91" s="2">
        <f t="shared" si="26"/>
        <v>0</v>
      </c>
      <c r="AW91" s="1"/>
      <c r="AX91" s="1"/>
      <c r="AY91" s="1"/>
      <c r="AZ91" s="2">
        <f t="shared" si="27"/>
        <v>0</v>
      </c>
      <c r="BA91" s="2">
        <f>SUM(AF91,AH91,-AZ91,-Table112[[#This Row],[Sale Fee]])</f>
        <v>0</v>
      </c>
      <c r="BC91" s="1"/>
      <c r="BD91" s="1"/>
      <c r="BE91" s="1"/>
    </row>
    <row r="92" spans="1:57" x14ac:dyDescent="0.25">
      <c r="A92" s="1"/>
      <c r="B92" s="1"/>
      <c r="E92" s="4"/>
      <c r="F92" s="4"/>
      <c r="Q92" s="1"/>
      <c r="R92" s="1"/>
      <c r="S92" s="1">
        <f t="shared" si="12"/>
        <v>0</v>
      </c>
      <c r="U92" s="1"/>
      <c r="V92" s="1"/>
      <c r="W92" s="1">
        <f t="shared" si="22"/>
        <v>0</v>
      </c>
      <c r="X92" s="1"/>
      <c r="Y92" s="1"/>
      <c r="Z92" s="1">
        <f>Table112[[#This Row],[Quantity2]]*Table112[[#This Row],[U Cost]]</f>
        <v>0</v>
      </c>
      <c r="AB92" s="1"/>
      <c r="AC92" s="1"/>
      <c r="AD92" s="1">
        <f t="shared" si="23"/>
        <v>0</v>
      </c>
      <c r="AE92" s="1"/>
      <c r="AF92" s="1">
        <f>SUM(Table112[[#This Row],[Total 
Paid]:[Shipping 
Charged]])</f>
        <v>0</v>
      </c>
      <c r="AG92" s="1"/>
      <c r="AH92" s="1"/>
      <c r="AI92" s="1">
        <f t="shared" si="24"/>
        <v>0</v>
      </c>
      <c r="AK92" s="1"/>
      <c r="AL92" s="1"/>
      <c r="AM92" s="1"/>
      <c r="AN92" s="1"/>
      <c r="AP92" s="30"/>
      <c r="AQ92" s="1"/>
      <c r="AR92" s="1">
        <f t="shared" si="25"/>
        <v>0</v>
      </c>
      <c r="AS92" s="1"/>
      <c r="AT92" s="1"/>
      <c r="AU92" s="2">
        <f t="shared" si="26"/>
        <v>0</v>
      </c>
      <c r="AW92" s="1"/>
      <c r="AX92" s="1"/>
      <c r="AY92" s="1"/>
      <c r="AZ92" s="2">
        <f t="shared" si="27"/>
        <v>0</v>
      </c>
      <c r="BA92" s="2">
        <f>SUM(AF92,AH92,-AZ92,-Table112[[#This Row],[Sale Fee]])</f>
        <v>0</v>
      </c>
      <c r="BC92" s="1"/>
      <c r="BD92" s="1"/>
      <c r="BE92" s="1"/>
    </row>
    <row r="93" spans="1:57" x14ac:dyDescent="0.25">
      <c r="A93" s="1"/>
      <c r="B93" s="1"/>
      <c r="E93" s="4"/>
      <c r="F93" s="4"/>
      <c r="Q93" s="1"/>
      <c r="R93" s="1"/>
      <c r="S93" s="1">
        <f t="shared" si="12"/>
        <v>0</v>
      </c>
      <c r="U93" s="1"/>
      <c r="V93" s="1"/>
      <c r="W93" s="1">
        <f t="shared" si="22"/>
        <v>0</v>
      </c>
      <c r="X93" s="1"/>
      <c r="Y93" s="1"/>
      <c r="Z93" s="1">
        <f>Table112[[#This Row],[Quantity2]]*Table112[[#This Row],[U Cost]]</f>
        <v>0</v>
      </c>
      <c r="AB93" s="1"/>
      <c r="AC93" s="1"/>
      <c r="AD93" s="1">
        <f t="shared" si="23"/>
        <v>0</v>
      </c>
      <c r="AE93" s="1"/>
      <c r="AF93" s="1">
        <f>SUM(Table112[[#This Row],[Total 
Paid]:[Shipping 
Charged]])</f>
        <v>0</v>
      </c>
      <c r="AG93" s="1"/>
      <c r="AH93" s="1"/>
      <c r="AI93" s="1">
        <f t="shared" si="24"/>
        <v>0</v>
      </c>
      <c r="AK93" s="1"/>
      <c r="AL93" s="1"/>
      <c r="AM93" s="1"/>
      <c r="AN93" s="1"/>
      <c r="AP93" s="30"/>
      <c r="AQ93" s="1"/>
      <c r="AR93" s="1">
        <f t="shared" si="25"/>
        <v>0</v>
      </c>
      <c r="AS93" s="1"/>
      <c r="AT93" s="1"/>
      <c r="AU93" s="2">
        <f t="shared" si="26"/>
        <v>0</v>
      </c>
      <c r="AW93" s="1"/>
      <c r="AX93" s="1"/>
      <c r="AY93" s="1"/>
      <c r="AZ93" s="2">
        <f t="shared" si="27"/>
        <v>0</v>
      </c>
      <c r="BA93" s="2">
        <f>SUM(AF93,AH93,-AZ93,-Table112[[#This Row],[Sale Fee]])</f>
        <v>0</v>
      </c>
      <c r="BC93" s="1"/>
      <c r="BD93" s="1"/>
      <c r="BE93" s="1"/>
    </row>
    <row r="94" spans="1:57" x14ac:dyDescent="0.25">
      <c r="A94" s="1"/>
      <c r="B94" s="1"/>
      <c r="E94" s="4"/>
      <c r="F94" s="4"/>
      <c r="Q94" s="1"/>
      <c r="R94" s="1"/>
      <c r="S94" s="1">
        <f t="shared" si="12"/>
        <v>0</v>
      </c>
      <c r="U94" s="1"/>
      <c r="V94" s="1"/>
      <c r="W94" s="1">
        <f t="shared" si="22"/>
        <v>0</v>
      </c>
      <c r="X94" s="1"/>
      <c r="Y94" s="1"/>
      <c r="Z94" s="1">
        <f>Table112[[#This Row],[Quantity2]]*Table112[[#This Row],[U Cost]]</f>
        <v>0</v>
      </c>
      <c r="AB94" s="1"/>
      <c r="AC94" s="1"/>
      <c r="AD94" s="1">
        <f t="shared" si="23"/>
        <v>0</v>
      </c>
      <c r="AE94" s="1"/>
      <c r="AF94" s="1">
        <f>SUM(Table112[[#This Row],[Total 
Paid]:[Shipping 
Charged]])</f>
        <v>0</v>
      </c>
      <c r="AG94" s="1"/>
      <c r="AH94" s="1"/>
      <c r="AI94" s="1">
        <f t="shared" si="24"/>
        <v>0</v>
      </c>
      <c r="AK94" s="1"/>
      <c r="AL94" s="1"/>
      <c r="AM94" s="1"/>
      <c r="AN94" s="1"/>
      <c r="AP94" s="30"/>
      <c r="AQ94" s="1"/>
      <c r="AR94" s="1">
        <f t="shared" si="25"/>
        <v>0</v>
      </c>
      <c r="AS94" s="1"/>
      <c r="AT94" s="1"/>
      <c r="AU94" s="2">
        <f t="shared" si="26"/>
        <v>0</v>
      </c>
      <c r="AW94" s="1"/>
      <c r="AX94" s="1"/>
      <c r="AY94" s="1"/>
      <c r="AZ94" s="2">
        <f t="shared" si="27"/>
        <v>0</v>
      </c>
      <c r="BA94" s="2">
        <f>SUM(AF94,AH94,-AZ94,-Table112[[#This Row],[Sale Fee]])</f>
        <v>0</v>
      </c>
      <c r="BC94" s="1"/>
      <c r="BD94" s="1"/>
      <c r="BE94" s="1"/>
    </row>
    <row r="95" spans="1:57" x14ac:dyDescent="0.25">
      <c r="A95" s="1"/>
      <c r="B95" s="1"/>
      <c r="E95" s="4"/>
      <c r="F95" s="4"/>
      <c r="Q95" s="1"/>
      <c r="R95" s="1"/>
      <c r="S95" s="1">
        <f t="shared" si="12"/>
        <v>0</v>
      </c>
      <c r="U95" s="1"/>
      <c r="V95" s="1"/>
      <c r="W95" s="1">
        <f t="shared" si="22"/>
        <v>0</v>
      </c>
      <c r="X95" s="1"/>
      <c r="Y95" s="1"/>
      <c r="Z95" s="1">
        <f>Table112[[#This Row],[Quantity2]]*Table112[[#This Row],[U Cost]]</f>
        <v>0</v>
      </c>
      <c r="AB95" s="1"/>
      <c r="AC95" s="1"/>
      <c r="AD95" s="1">
        <f t="shared" si="23"/>
        <v>0</v>
      </c>
      <c r="AE95" s="1"/>
      <c r="AF95" s="1">
        <f>SUM(Table112[[#This Row],[Total 
Paid]:[Shipping 
Charged]])</f>
        <v>0</v>
      </c>
      <c r="AG95" s="1"/>
      <c r="AH95" s="1"/>
      <c r="AI95" s="1">
        <f t="shared" si="24"/>
        <v>0</v>
      </c>
      <c r="AK95" s="1"/>
      <c r="AL95" s="1"/>
      <c r="AM95" s="1"/>
      <c r="AN95" s="1"/>
      <c r="AP95" s="30"/>
      <c r="AQ95" s="1"/>
      <c r="AR95" s="1">
        <f t="shared" si="25"/>
        <v>0</v>
      </c>
      <c r="AS95" s="1"/>
      <c r="AT95" s="1"/>
      <c r="AU95" s="2">
        <f t="shared" si="26"/>
        <v>0</v>
      </c>
      <c r="AW95" s="1"/>
      <c r="AX95" s="1"/>
      <c r="AY95" s="1"/>
      <c r="AZ95" s="2">
        <f t="shared" si="27"/>
        <v>0</v>
      </c>
      <c r="BA95" s="2">
        <f>SUM(AF95,AH95,-AZ95,-Table112[[#This Row],[Sale Fee]])</f>
        <v>0</v>
      </c>
      <c r="BC95" s="1"/>
      <c r="BD95" s="1"/>
      <c r="BE95" s="1"/>
    </row>
    <row r="96" spans="1:57" x14ac:dyDescent="0.25">
      <c r="A96" s="1"/>
      <c r="B96" s="1"/>
      <c r="E96" s="4"/>
      <c r="F96" s="4"/>
      <c r="Q96" s="1"/>
      <c r="R96" s="1"/>
      <c r="S96" s="1">
        <f t="shared" si="12"/>
        <v>0</v>
      </c>
      <c r="U96" s="1"/>
      <c r="V96" s="1"/>
      <c r="W96" s="1">
        <f t="shared" si="22"/>
        <v>0</v>
      </c>
      <c r="X96" s="1"/>
      <c r="Y96" s="1"/>
      <c r="Z96" s="1">
        <f>Table112[[#This Row],[Quantity2]]*Table112[[#This Row],[U Cost]]</f>
        <v>0</v>
      </c>
      <c r="AB96" s="1"/>
      <c r="AC96" s="1"/>
      <c r="AD96" s="1">
        <f t="shared" si="23"/>
        <v>0</v>
      </c>
      <c r="AE96" s="1"/>
      <c r="AF96" s="1">
        <f>SUM(Table112[[#This Row],[Total 
Paid]:[Shipping 
Charged]])</f>
        <v>0</v>
      </c>
      <c r="AG96" s="1"/>
      <c r="AH96" s="1"/>
      <c r="AI96" s="1">
        <f t="shared" si="24"/>
        <v>0</v>
      </c>
      <c r="AK96" s="1"/>
      <c r="AL96" s="1"/>
      <c r="AM96" s="1"/>
      <c r="AN96" s="1"/>
      <c r="AP96" s="30"/>
      <c r="AQ96" s="1"/>
      <c r="AR96" s="1">
        <f t="shared" si="25"/>
        <v>0</v>
      </c>
      <c r="AS96" s="1"/>
      <c r="AT96" s="1"/>
      <c r="AU96" s="2">
        <f t="shared" si="26"/>
        <v>0</v>
      </c>
      <c r="AW96" s="1"/>
      <c r="AX96" s="1"/>
      <c r="AY96" s="1"/>
      <c r="AZ96" s="2">
        <f t="shared" si="27"/>
        <v>0</v>
      </c>
      <c r="BA96" s="2">
        <f>SUM(AF96,AH96,-AZ96,-Table112[[#This Row],[Sale Fee]])</f>
        <v>0</v>
      </c>
      <c r="BC96" s="1"/>
      <c r="BD96" s="1"/>
      <c r="BE96" s="1"/>
    </row>
    <row r="97" spans="1:57" x14ac:dyDescent="0.25">
      <c r="A97" s="1"/>
      <c r="B97" s="1"/>
      <c r="E97" s="4"/>
      <c r="F97" s="4"/>
      <c r="Q97" s="1"/>
      <c r="R97" s="1"/>
      <c r="S97" s="1">
        <f t="shared" si="12"/>
        <v>0</v>
      </c>
      <c r="U97" s="1"/>
      <c r="V97" s="1"/>
      <c r="W97" s="1">
        <f t="shared" si="22"/>
        <v>0</v>
      </c>
      <c r="X97" s="1"/>
      <c r="Y97" s="1"/>
      <c r="Z97" s="1">
        <f>Table112[[#This Row],[Quantity2]]*Table112[[#This Row],[U Cost]]</f>
        <v>0</v>
      </c>
      <c r="AB97" s="1"/>
      <c r="AC97" s="1"/>
      <c r="AD97" s="1">
        <f t="shared" si="23"/>
        <v>0</v>
      </c>
      <c r="AE97" s="1"/>
      <c r="AF97" s="1">
        <f>SUM(Table112[[#This Row],[Total 
Paid]:[Shipping 
Charged]])</f>
        <v>0</v>
      </c>
      <c r="AG97" s="1"/>
      <c r="AH97" s="1"/>
      <c r="AI97" s="1">
        <f t="shared" si="24"/>
        <v>0</v>
      </c>
      <c r="AK97" s="1"/>
      <c r="AL97" s="1"/>
      <c r="AM97" s="1"/>
      <c r="AN97" s="1"/>
      <c r="AP97" s="30"/>
      <c r="AQ97" s="1"/>
      <c r="AR97" s="1">
        <f t="shared" si="25"/>
        <v>0</v>
      </c>
      <c r="AS97" s="1"/>
      <c r="AT97" s="1"/>
      <c r="AU97" s="2">
        <f t="shared" si="26"/>
        <v>0</v>
      </c>
      <c r="AW97" s="1"/>
      <c r="AX97" s="1"/>
      <c r="AY97" s="1"/>
      <c r="AZ97" s="2">
        <f t="shared" si="27"/>
        <v>0</v>
      </c>
      <c r="BA97" s="2">
        <f>SUM(AF97,AH97,-AZ97,-Table112[[#This Row],[Sale Fee]])</f>
        <v>0</v>
      </c>
      <c r="BC97" s="1"/>
      <c r="BD97" s="1"/>
      <c r="BE97" s="1"/>
    </row>
    <row r="98" spans="1:57" x14ac:dyDescent="0.25">
      <c r="A98" s="1"/>
      <c r="B98" s="1"/>
      <c r="E98" s="4"/>
      <c r="F98" s="4"/>
      <c r="Q98" s="1"/>
      <c r="R98" s="1"/>
      <c r="S98" s="1">
        <f t="shared" si="12"/>
        <v>0</v>
      </c>
      <c r="U98" s="1"/>
      <c r="V98" s="1"/>
      <c r="W98" s="1">
        <f t="shared" si="22"/>
        <v>0</v>
      </c>
      <c r="X98" s="1"/>
      <c r="Y98" s="1"/>
      <c r="Z98" s="1">
        <f>Table112[[#This Row],[Quantity2]]*Table112[[#This Row],[U Cost]]</f>
        <v>0</v>
      </c>
      <c r="AB98" s="1"/>
      <c r="AC98" s="1"/>
      <c r="AD98" s="1">
        <f t="shared" si="23"/>
        <v>0</v>
      </c>
      <c r="AE98" s="1"/>
      <c r="AF98" s="1">
        <f>SUM(Table112[[#This Row],[Total 
Paid]:[Shipping 
Charged]])</f>
        <v>0</v>
      </c>
      <c r="AG98" s="1"/>
      <c r="AH98" s="1"/>
      <c r="AI98" s="1">
        <f t="shared" si="24"/>
        <v>0</v>
      </c>
      <c r="AK98" s="1"/>
      <c r="AL98" s="1"/>
      <c r="AM98" s="1"/>
      <c r="AN98" s="1"/>
      <c r="AP98" s="30"/>
      <c r="AQ98" s="1"/>
      <c r="AR98" s="1">
        <f t="shared" si="25"/>
        <v>0</v>
      </c>
      <c r="AS98" s="1"/>
      <c r="AT98" s="1"/>
      <c r="AU98" s="2">
        <f t="shared" si="26"/>
        <v>0</v>
      </c>
      <c r="AW98" s="1"/>
      <c r="AX98" s="1"/>
      <c r="AY98" s="1"/>
      <c r="AZ98" s="2">
        <f t="shared" si="27"/>
        <v>0</v>
      </c>
      <c r="BA98" s="2">
        <f>SUM(AF98,AH98,-AZ98,-Table112[[#This Row],[Sale Fee]])</f>
        <v>0</v>
      </c>
      <c r="BC98" s="1"/>
      <c r="BD98" s="1"/>
      <c r="BE98" s="1"/>
    </row>
    <row r="99" spans="1:57" x14ac:dyDescent="0.25">
      <c r="A99" s="1"/>
      <c r="B99" s="1"/>
      <c r="E99" s="4"/>
      <c r="F99" s="4"/>
      <c r="Q99" s="1"/>
      <c r="R99" s="1"/>
      <c r="S99" s="1">
        <f t="shared" si="12"/>
        <v>0</v>
      </c>
      <c r="U99" s="1"/>
      <c r="V99" s="1"/>
      <c r="W99" s="1">
        <f t="shared" si="22"/>
        <v>0</v>
      </c>
      <c r="X99" s="1"/>
      <c r="Y99" s="1"/>
      <c r="Z99" s="1">
        <f>Table112[[#This Row],[Quantity2]]*Table112[[#This Row],[U Cost]]</f>
        <v>0</v>
      </c>
      <c r="AB99" s="1"/>
      <c r="AC99" s="1"/>
      <c r="AD99" s="1">
        <f t="shared" si="23"/>
        <v>0</v>
      </c>
      <c r="AE99" s="1"/>
      <c r="AF99" s="1">
        <f>SUM(Table112[[#This Row],[Total 
Paid]:[Shipping 
Charged]])</f>
        <v>0</v>
      </c>
      <c r="AG99" s="1"/>
      <c r="AH99" s="1"/>
      <c r="AI99" s="1">
        <f t="shared" si="24"/>
        <v>0</v>
      </c>
      <c r="AK99" s="1"/>
      <c r="AL99" s="1"/>
      <c r="AM99" s="1"/>
      <c r="AN99" s="1"/>
      <c r="AP99" s="30"/>
      <c r="AQ99" s="1"/>
      <c r="AR99" s="1">
        <f t="shared" si="25"/>
        <v>0</v>
      </c>
      <c r="AS99" s="1"/>
      <c r="AT99" s="1"/>
      <c r="AU99" s="2">
        <f t="shared" si="26"/>
        <v>0</v>
      </c>
      <c r="AW99" s="1"/>
      <c r="AX99" s="1"/>
      <c r="AY99" s="1"/>
      <c r="AZ99" s="2">
        <f t="shared" si="27"/>
        <v>0</v>
      </c>
      <c r="BA99" s="2">
        <f>SUM(AF99,AH99,-AZ99,-Table112[[#This Row],[Sale Fee]])</f>
        <v>0</v>
      </c>
      <c r="BC99" s="1"/>
      <c r="BD99" s="1"/>
      <c r="BE99" s="1"/>
    </row>
    <row r="100" spans="1:57" x14ac:dyDescent="0.25">
      <c r="A100" s="1"/>
      <c r="B100" s="1"/>
      <c r="E100" s="4"/>
      <c r="F100" s="4"/>
      <c r="Q100" s="1"/>
      <c r="R100" s="1"/>
      <c r="S100" s="1">
        <f t="shared" si="12"/>
        <v>0</v>
      </c>
      <c r="U100" s="1"/>
      <c r="V100" s="1"/>
      <c r="W100" s="1">
        <f t="shared" si="22"/>
        <v>0</v>
      </c>
      <c r="X100" s="1"/>
      <c r="Y100" s="1"/>
      <c r="Z100" s="1">
        <f>Table112[[#This Row],[Quantity2]]*Table112[[#This Row],[U Cost]]</f>
        <v>0</v>
      </c>
      <c r="AB100" s="1"/>
      <c r="AC100" s="1"/>
      <c r="AD100" s="1">
        <f t="shared" si="23"/>
        <v>0</v>
      </c>
      <c r="AE100" s="1"/>
      <c r="AF100" s="1">
        <f>SUM(Table112[[#This Row],[Total 
Paid]:[Shipping 
Charged]])</f>
        <v>0</v>
      </c>
      <c r="AG100" s="1"/>
      <c r="AH100" s="1"/>
      <c r="AI100" s="1">
        <f t="shared" si="24"/>
        <v>0</v>
      </c>
      <c r="AK100" s="1"/>
      <c r="AL100" s="1"/>
      <c r="AM100" s="1"/>
      <c r="AN100" s="1"/>
      <c r="AP100" s="30"/>
      <c r="AQ100" s="1"/>
      <c r="AR100" s="1">
        <f t="shared" si="25"/>
        <v>0</v>
      </c>
      <c r="AS100" s="1"/>
      <c r="AT100" s="1"/>
      <c r="AU100" s="2">
        <f t="shared" si="26"/>
        <v>0</v>
      </c>
      <c r="AW100" s="1"/>
      <c r="AX100" s="1"/>
      <c r="AY100" s="1"/>
      <c r="AZ100" s="2">
        <f t="shared" si="27"/>
        <v>0</v>
      </c>
      <c r="BA100" s="2">
        <f>SUM(AF100,AH100,-AZ100,-Table112[[#This Row],[Sale Fee]])</f>
        <v>0</v>
      </c>
      <c r="BC100" s="1"/>
      <c r="BD100" s="1"/>
      <c r="BE100" s="1"/>
    </row>
    <row r="101" spans="1:57" x14ac:dyDescent="0.25">
      <c r="A101" s="1"/>
      <c r="B101" s="1"/>
      <c r="E101" s="4"/>
      <c r="F101" s="4"/>
      <c r="Q101" s="1"/>
      <c r="R101" s="1"/>
      <c r="S101" s="1">
        <f t="shared" si="12"/>
        <v>0</v>
      </c>
      <c r="U101" s="1"/>
      <c r="V101" s="1"/>
      <c r="W101" s="1">
        <f t="shared" si="22"/>
        <v>0</v>
      </c>
      <c r="X101" s="1"/>
      <c r="Y101" s="1"/>
      <c r="Z101" s="1">
        <f>Table112[[#This Row],[Quantity2]]*Table112[[#This Row],[U Cost]]</f>
        <v>0</v>
      </c>
      <c r="AB101" s="1"/>
      <c r="AC101" s="1"/>
      <c r="AD101" s="1">
        <f t="shared" si="23"/>
        <v>0</v>
      </c>
      <c r="AE101" s="1"/>
      <c r="AF101" s="1">
        <f>SUM(Table112[[#This Row],[Total 
Paid]:[Shipping 
Charged]])</f>
        <v>0</v>
      </c>
      <c r="AG101" s="1"/>
      <c r="AH101" s="1"/>
      <c r="AI101" s="1">
        <f t="shared" si="24"/>
        <v>0</v>
      </c>
      <c r="AK101" s="1"/>
      <c r="AL101" s="1"/>
      <c r="AM101" s="1"/>
      <c r="AN101" s="1"/>
      <c r="AP101" s="30"/>
      <c r="AQ101" s="1"/>
      <c r="AR101" s="1">
        <f t="shared" si="25"/>
        <v>0</v>
      </c>
      <c r="AS101" s="1"/>
      <c r="AT101" s="1"/>
      <c r="AU101" s="2">
        <f t="shared" si="26"/>
        <v>0</v>
      </c>
      <c r="AW101" s="1"/>
      <c r="AX101" s="1"/>
      <c r="AY101" s="1"/>
      <c r="AZ101" s="2">
        <f t="shared" si="27"/>
        <v>0</v>
      </c>
      <c r="BA101" s="2">
        <f>SUM(AF101,AH101,-AZ101,-Table112[[#This Row],[Sale Fee]])</f>
        <v>0</v>
      </c>
      <c r="BC101" s="1"/>
      <c r="BD101" s="1"/>
      <c r="BE101" s="1"/>
    </row>
    <row r="102" spans="1:57" x14ac:dyDescent="0.25">
      <c r="A102" s="1"/>
      <c r="B102" s="1"/>
      <c r="E102" s="4"/>
      <c r="F102" s="4"/>
      <c r="Q102" s="1"/>
      <c r="R102" s="1"/>
      <c r="S102" s="1">
        <f t="shared" si="12"/>
        <v>0</v>
      </c>
      <c r="U102" s="1"/>
      <c r="V102" s="1"/>
      <c r="W102" s="1">
        <f t="shared" si="22"/>
        <v>0</v>
      </c>
      <c r="X102" s="1"/>
      <c r="Y102" s="1"/>
      <c r="Z102" s="1">
        <f>Table112[[#This Row],[Quantity2]]*Table112[[#This Row],[U Cost]]</f>
        <v>0</v>
      </c>
      <c r="AB102" s="1"/>
      <c r="AC102" s="1"/>
      <c r="AD102" s="1">
        <f t="shared" si="23"/>
        <v>0</v>
      </c>
      <c r="AE102" s="1"/>
      <c r="AF102" s="1">
        <f>SUM(Table112[[#This Row],[Total 
Paid]:[Shipping 
Charged]])</f>
        <v>0</v>
      </c>
      <c r="AG102" s="1"/>
      <c r="AH102" s="1"/>
      <c r="AI102" s="1">
        <f t="shared" si="24"/>
        <v>0</v>
      </c>
      <c r="AK102" s="1"/>
      <c r="AL102" s="1"/>
      <c r="AM102" s="1"/>
      <c r="AN102" s="1"/>
      <c r="AP102" s="30"/>
      <c r="AQ102" s="1"/>
      <c r="AR102" s="1">
        <f t="shared" si="25"/>
        <v>0</v>
      </c>
      <c r="AS102" s="1"/>
      <c r="AT102" s="1"/>
      <c r="AU102" s="2">
        <f t="shared" si="26"/>
        <v>0</v>
      </c>
      <c r="AW102" s="1"/>
      <c r="AX102" s="1"/>
      <c r="AY102" s="1"/>
      <c r="AZ102" s="2">
        <f t="shared" si="27"/>
        <v>0</v>
      </c>
      <c r="BA102" s="2">
        <f>SUM(AF102,AH102,-AZ102,-Table112[[#This Row],[Sale Fee]])</f>
        <v>0</v>
      </c>
      <c r="BC102" s="1"/>
      <c r="BD102" s="1"/>
      <c r="BE102" s="1"/>
    </row>
    <row r="103" spans="1:57" x14ac:dyDescent="0.25">
      <c r="A103" s="1"/>
      <c r="B103" s="1"/>
      <c r="Q103" s="1"/>
      <c r="R103" s="1"/>
      <c r="S103" s="1">
        <f t="shared" si="12"/>
        <v>0</v>
      </c>
      <c r="U103" s="1"/>
      <c r="V103" s="1"/>
      <c r="W103" s="1">
        <f t="shared" si="22"/>
        <v>0</v>
      </c>
      <c r="X103" s="1"/>
      <c r="Y103" s="1"/>
      <c r="Z103" s="1">
        <f>Table112[[#This Row],[Quantity2]]*Table112[[#This Row],[U Cost]]</f>
        <v>0</v>
      </c>
      <c r="AB103" s="1"/>
      <c r="AC103" s="1"/>
      <c r="AD103" s="1">
        <f t="shared" si="23"/>
        <v>0</v>
      </c>
      <c r="AE103" s="1"/>
      <c r="AF103" s="1">
        <f>SUM(Table112[[#This Row],[Total 
Paid]:[Shipping 
Charged]])</f>
        <v>0</v>
      </c>
      <c r="AG103" s="1"/>
      <c r="AH103" s="1"/>
      <c r="AI103" s="1">
        <f t="shared" si="24"/>
        <v>0</v>
      </c>
      <c r="AK103" s="1"/>
      <c r="AL103" s="1"/>
      <c r="AM103" s="1"/>
      <c r="AN103" s="1"/>
      <c r="AP103" s="30"/>
      <c r="AQ103" s="1"/>
      <c r="AR103" s="1">
        <f t="shared" si="25"/>
        <v>0</v>
      </c>
      <c r="AS103" s="1"/>
      <c r="AT103" s="1"/>
      <c r="AU103" s="2">
        <f t="shared" si="26"/>
        <v>0</v>
      </c>
      <c r="AW103" s="1"/>
      <c r="AX103" s="1"/>
      <c r="AY103" s="1"/>
      <c r="AZ103" s="2">
        <f t="shared" si="27"/>
        <v>0</v>
      </c>
      <c r="BA103" s="2">
        <f>SUM(AF103,AH103,-AZ103,-Table112[[#This Row],[Sale Fee]])</f>
        <v>0</v>
      </c>
      <c r="BC103" s="1"/>
      <c r="BD103" s="1"/>
      <c r="BE103" s="1"/>
    </row>
    <row r="104" spans="1:57" x14ac:dyDescent="0.25">
      <c r="A104" s="1"/>
      <c r="B104" s="1"/>
      <c r="Q104" s="1"/>
      <c r="R104" s="1"/>
      <c r="S104" s="1">
        <f t="shared" si="12"/>
        <v>0</v>
      </c>
      <c r="U104" s="1"/>
      <c r="V104" s="1"/>
      <c r="W104" s="1">
        <f t="shared" si="22"/>
        <v>0</v>
      </c>
      <c r="X104" s="1"/>
      <c r="Y104" s="1"/>
      <c r="Z104" s="1">
        <f>Table112[[#This Row],[Quantity2]]*Table112[[#This Row],[U Cost]]</f>
        <v>0</v>
      </c>
      <c r="AB104" s="1"/>
      <c r="AC104" s="1"/>
      <c r="AD104" s="1">
        <f t="shared" si="23"/>
        <v>0</v>
      </c>
      <c r="AE104" s="1"/>
      <c r="AF104" s="1">
        <f>SUM(Table112[[#This Row],[Total 
Paid]:[Shipping 
Charged]])</f>
        <v>0</v>
      </c>
      <c r="AG104" s="1"/>
      <c r="AH104" s="1"/>
      <c r="AI104" s="1">
        <f t="shared" si="24"/>
        <v>0</v>
      </c>
      <c r="AK104" s="1"/>
      <c r="AL104" s="1"/>
      <c r="AM104" s="1"/>
      <c r="AN104" s="1"/>
      <c r="AP104" s="30"/>
      <c r="AQ104" s="1"/>
      <c r="AR104" s="1">
        <f t="shared" si="25"/>
        <v>0</v>
      </c>
      <c r="AS104" s="1"/>
      <c r="AT104" s="1"/>
      <c r="AU104" s="2">
        <f t="shared" si="26"/>
        <v>0</v>
      </c>
      <c r="AW104" s="1"/>
      <c r="AX104" s="1"/>
      <c r="AY104" s="1"/>
      <c r="AZ104" s="2">
        <f t="shared" si="27"/>
        <v>0</v>
      </c>
      <c r="BA104" s="2">
        <f>SUM(AF104,AH104,-AZ104,-Table112[[#This Row],[Sale Fee]])</f>
        <v>0</v>
      </c>
      <c r="BC104" s="1"/>
      <c r="BD104" s="1"/>
      <c r="BE104" s="1"/>
    </row>
    <row r="105" spans="1:57" x14ac:dyDescent="0.25">
      <c r="A105" s="1"/>
      <c r="B105" s="1"/>
      <c r="E105" s="4"/>
      <c r="F105" s="4"/>
      <c r="Q105" s="1"/>
      <c r="R105" s="1"/>
      <c r="S105" s="1">
        <f t="shared" si="12"/>
        <v>0</v>
      </c>
      <c r="U105" s="1"/>
      <c r="V105" s="1"/>
      <c r="W105" s="1">
        <f t="shared" si="22"/>
        <v>0</v>
      </c>
      <c r="X105" s="1"/>
      <c r="Y105" s="1"/>
      <c r="Z105" s="1">
        <f>Table112[[#This Row],[Quantity2]]*Table112[[#This Row],[U Cost]]</f>
        <v>0</v>
      </c>
      <c r="AB105" s="1"/>
      <c r="AC105" s="1"/>
      <c r="AD105" s="1">
        <f t="shared" si="23"/>
        <v>0</v>
      </c>
      <c r="AE105" s="1"/>
      <c r="AF105" s="1">
        <f>SUM(Table112[[#This Row],[Total 
Paid]:[Shipping 
Charged]])</f>
        <v>0</v>
      </c>
      <c r="AG105" s="1"/>
      <c r="AH105" s="1"/>
      <c r="AI105" s="1">
        <f t="shared" si="24"/>
        <v>0</v>
      </c>
      <c r="AK105" s="1"/>
      <c r="AL105" s="1"/>
      <c r="AM105" s="1"/>
      <c r="AN105" s="1"/>
      <c r="AP105" s="30"/>
      <c r="AQ105" s="1"/>
      <c r="AR105" s="1">
        <f t="shared" si="25"/>
        <v>0</v>
      </c>
      <c r="AS105" s="1"/>
      <c r="AT105" s="1"/>
      <c r="AU105" s="2">
        <f t="shared" si="26"/>
        <v>0</v>
      </c>
      <c r="AW105" s="1"/>
      <c r="AX105" s="1"/>
      <c r="AY105" s="1"/>
      <c r="AZ105" s="2">
        <f t="shared" si="27"/>
        <v>0</v>
      </c>
      <c r="BA105" s="2">
        <f>SUM(AF105,AH105,-AZ105,-Table112[[#This Row],[Sale Fee]])</f>
        <v>0</v>
      </c>
      <c r="BC105" s="1"/>
      <c r="BD105" s="1"/>
      <c r="BE105" s="1"/>
    </row>
    <row r="106" spans="1:57" x14ac:dyDescent="0.25">
      <c r="A106" s="1"/>
      <c r="B106" s="1"/>
      <c r="E106" s="4"/>
      <c r="F106" s="4"/>
      <c r="N106" s="49"/>
      <c r="Q106" s="1"/>
      <c r="R106" s="1"/>
      <c r="S106" s="1">
        <f t="shared" si="12"/>
        <v>0</v>
      </c>
      <c r="U106" s="1"/>
      <c r="V106" s="1"/>
      <c r="W106" s="1">
        <f t="shared" si="22"/>
        <v>0</v>
      </c>
      <c r="X106" s="1"/>
      <c r="Y106" s="1"/>
      <c r="Z106" s="1">
        <f>Table112[[#This Row],[Quantity2]]*Table112[[#This Row],[U Cost]]</f>
        <v>0</v>
      </c>
      <c r="AB106" s="1"/>
      <c r="AC106" s="1"/>
      <c r="AD106" s="1">
        <f t="shared" si="23"/>
        <v>0</v>
      </c>
      <c r="AE106" s="1"/>
      <c r="AF106" s="1">
        <f>SUM(Table112[[#This Row],[Total 
Paid]:[Shipping 
Charged]])</f>
        <v>0</v>
      </c>
      <c r="AG106" s="1"/>
      <c r="AH106" s="1"/>
      <c r="AI106" s="1">
        <f t="shared" si="24"/>
        <v>0</v>
      </c>
      <c r="AK106" s="1"/>
      <c r="AL106" s="1"/>
      <c r="AM106" s="1"/>
      <c r="AN106" s="1"/>
      <c r="AP106" s="30"/>
      <c r="AQ106" s="1"/>
      <c r="AR106" s="1">
        <f t="shared" si="25"/>
        <v>0</v>
      </c>
      <c r="AS106" s="1"/>
      <c r="AT106" s="1"/>
      <c r="AU106" s="2">
        <f t="shared" si="26"/>
        <v>0</v>
      </c>
      <c r="AW106" s="1"/>
      <c r="AX106" s="1"/>
      <c r="AY106" s="1"/>
      <c r="AZ106" s="2">
        <f t="shared" si="27"/>
        <v>0</v>
      </c>
      <c r="BA106" s="2">
        <f>SUM(AF106,AH106,-AZ106,-Table112[[#This Row],[Sale Fee]])</f>
        <v>0</v>
      </c>
      <c r="BC106" s="1"/>
      <c r="BD106" s="1"/>
      <c r="BE106" s="1"/>
    </row>
    <row r="107" spans="1:57" x14ac:dyDescent="0.25">
      <c r="A107" s="1"/>
      <c r="B107" s="1"/>
      <c r="E107" s="4"/>
      <c r="F107" s="4"/>
      <c r="N107" s="49"/>
      <c r="Q107" s="1"/>
      <c r="R107" s="1"/>
      <c r="S107" s="1">
        <f t="shared" si="12"/>
        <v>0</v>
      </c>
      <c r="U107" s="1"/>
      <c r="V107" s="1"/>
      <c r="W107" s="1">
        <f t="shared" si="22"/>
        <v>0</v>
      </c>
      <c r="X107" s="1"/>
      <c r="Y107" s="1"/>
      <c r="Z107" s="1">
        <f>Table112[[#This Row],[Quantity2]]*Table112[[#This Row],[U Cost]]</f>
        <v>0</v>
      </c>
      <c r="AB107" s="1"/>
      <c r="AC107" s="1"/>
      <c r="AD107" s="1">
        <f t="shared" si="23"/>
        <v>0</v>
      </c>
      <c r="AE107" s="1"/>
      <c r="AF107" s="1">
        <f>SUM(Table112[[#This Row],[Total 
Paid]:[Shipping 
Charged]])</f>
        <v>0</v>
      </c>
      <c r="AG107" s="1"/>
      <c r="AH107" s="1"/>
      <c r="AI107" s="1">
        <f t="shared" si="24"/>
        <v>0</v>
      </c>
      <c r="AK107" s="1"/>
      <c r="AL107" s="1"/>
      <c r="AM107" s="1"/>
      <c r="AN107" s="1"/>
      <c r="AP107" s="30"/>
      <c r="AQ107" s="1"/>
      <c r="AR107" s="1">
        <f t="shared" si="25"/>
        <v>0</v>
      </c>
      <c r="AS107" s="1"/>
      <c r="AT107" s="1"/>
      <c r="AU107" s="2">
        <f t="shared" si="26"/>
        <v>0</v>
      </c>
      <c r="AW107" s="1"/>
      <c r="AX107" s="1"/>
      <c r="AY107" s="1"/>
      <c r="AZ107" s="2">
        <f t="shared" si="27"/>
        <v>0</v>
      </c>
      <c r="BA107" s="2">
        <f>SUM(AF107,AH107,-AZ107,-Table112[[#This Row],[Sale Fee]])</f>
        <v>0</v>
      </c>
      <c r="BC107" s="1"/>
      <c r="BD107" s="1"/>
      <c r="BE107" s="1"/>
    </row>
    <row r="108" spans="1:57" x14ac:dyDescent="0.25">
      <c r="A108" s="1"/>
      <c r="B108" s="1"/>
      <c r="E108" s="4"/>
      <c r="F108" s="4"/>
      <c r="N108" s="49"/>
      <c r="Q108" s="1"/>
      <c r="R108" s="1"/>
      <c r="S108" s="1">
        <f t="shared" si="12"/>
        <v>0</v>
      </c>
      <c r="U108" s="1"/>
      <c r="V108" s="1"/>
      <c r="W108" s="1">
        <f t="shared" si="22"/>
        <v>0</v>
      </c>
      <c r="X108" s="1"/>
      <c r="Y108" s="1"/>
      <c r="Z108" s="1">
        <f>Table112[[#This Row],[Quantity2]]*Table112[[#This Row],[U Cost]]</f>
        <v>0</v>
      </c>
      <c r="AB108" s="1"/>
      <c r="AC108" s="1"/>
      <c r="AD108" s="1">
        <f t="shared" si="23"/>
        <v>0</v>
      </c>
      <c r="AE108" s="1"/>
      <c r="AF108" s="1">
        <f>SUM(Table112[[#This Row],[Total 
Paid]:[Shipping 
Charged]])</f>
        <v>0</v>
      </c>
      <c r="AG108" s="1"/>
      <c r="AH108" s="1"/>
      <c r="AI108" s="1">
        <f t="shared" si="24"/>
        <v>0</v>
      </c>
      <c r="AK108" s="1"/>
      <c r="AL108" s="1"/>
      <c r="AM108" s="1"/>
      <c r="AN108" s="1"/>
      <c r="AP108" s="30"/>
      <c r="AQ108" s="1"/>
      <c r="AR108" s="1">
        <f t="shared" si="25"/>
        <v>0</v>
      </c>
      <c r="AS108" s="1"/>
      <c r="AT108" s="1"/>
      <c r="AU108" s="2">
        <f t="shared" si="26"/>
        <v>0</v>
      </c>
      <c r="AW108" s="1"/>
      <c r="AX108" s="1"/>
      <c r="AY108" s="1"/>
      <c r="AZ108" s="2">
        <f t="shared" si="27"/>
        <v>0</v>
      </c>
      <c r="BA108" s="2">
        <f>SUM(AF108,AH108,-AZ108,-Table112[[#This Row],[Sale Fee]])</f>
        <v>0</v>
      </c>
      <c r="BC108" s="1"/>
      <c r="BD108" s="1"/>
      <c r="BE108" s="1"/>
    </row>
    <row r="109" spans="1:57" x14ac:dyDescent="0.25">
      <c r="A109" s="1"/>
      <c r="B109" s="1"/>
      <c r="E109" s="4"/>
      <c r="F109" s="4"/>
      <c r="L109" s="50"/>
      <c r="N109" s="49"/>
      <c r="Q109" s="1"/>
      <c r="R109" s="1"/>
      <c r="S109" s="1">
        <f t="shared" si="12"/>
        <v>0</v>
      </c>
      <c r="U109" s="1"/>
      <c r="V109" s="1"/>
      <c r="W109" s="1">
        <f t="shared" si="22"/>
        <v>0</v>
      </c>
      <c r="X109" s="1"/>
      <c r="Y109" s="1"/>
      <c r="Z109" s="1">
        <f>Table112[[#This Row],[Quantity2]]*Table112[[#This Row],[U Cost]]</f>
        <v>0</v>
      </c>
      <c r="AB109" s="1"/>
      <c r="AC109" s="1"/>
      <c r="AD109" s="1">
        <f t="shared" si="23"/>
        <v>0</v>
      </c>
      <c r="AE109" s="1"/>
      <c r="AF109" s="1">
        <f>SUM(Table112[[#This Row],[Total 
Paid]:[Shipping 
Charged]])</f>
        <v>0</v>
      </c>
      <c r="AG109" s="1"/>
      <c r="AH109" s="1"/>
      <c r="AI109" s="1">
        <f t="shared" si="24"/>
        <v>0</v>
      </c>
      <c r="AK109" s="1"/>
      <c r="AL109" s="1"/>
      <c r="AM109" s="1"/>
      <c r="AN109" s="1"/>
      <c r="AP109" s="30"/>
      <c r="AQ109" s="1"/>
      <c r="AR109" s="1">
        <f t="shared" si="25"/>
        <v>0</v>
      </c>
      <c r="AS109" s="1"/>
      <c r="AT109" s="1"/>
      <c r="AU109" s="2">
        <f t="shared" si="26"/>
        <v>0</v>
      </c>
      <c r="AW109" s="1"/>
      <c r="AX109" s="1"/>
      <c r="AY109" s="1"/>
      <c r="AZ109" s="2">
        <f t="shared" si="27"/>
        <v>0</v>
      </c>
      <c r="BA109" s="2">
        <f>SUM(AF109,AH109,-AZ109,-Table112[[#This Row],[Sale Fee]])</f>
        <v>0</v>
      </c>
      <c r="BC109" s="1"/>
      <c r="BD109" s="1"/>
      <c r="BE109" s="1"/>
    </row>
    <row r="110" spans="1:57" x14ac:dyDescent="0.25">
      <c r="A110" s="1"/>
      <c r="B110" s="1"/>
      <c r="E110" s="4"/>
      <c r="F110" s="4"/>
      <c r="N110" s="49"/>
      <c r="Q110" s="1"/>
      <c r="R110" s="1"/>
      <c r="S110" s="1">
        <f t="shared" si="12"/>
        <v>0</v>
      </c>
      <c r="U110" s="1"/>
      <c r="V110" s="1"/>
      <c r="W110" s="1">
        <f t="shared" si="22"/>
        <v>0</v>
      </c>
      <c r="X110" s="1"/>
      <c r="Y110" s="1"/>
      <c r="Z110" s="1">
        <f>Table112[[#This Row],[Quantity2]]*Table112[[#This Row],[U Cost]]</f>
        <v>0</v>
      </c>
      <c r="AB110" s="1"/>
      <c r="AC110" s="1"/>
      <c r="AD110" s="1">
        <f t="shared" si="23"/>
        <v>0</v>
      </c>
      <c r="AE110" s="1"/>
      <c r="AF110" s="1">
        <f>SUM(Table112[[#This Row],[Total 
Paid]:[Shipping 
Charged]])</f>
        <v>0</v>
      </c>
      <c r="AG110" s="1"/>
      <c r="AH110" s="1"/>
      <c r="AI110" s="1">
        <f t="shared" si="24"/>
        <v>0</v>
      </c>
      <c r="AK110" s="1"/>
      <c r="AL110" s="1"/>
      <c r="AM110" s="1"/>
      <c r="AN110" s="1"/>
      <c r="AP110" s="30"/>
      <c r="AQ110" s="1"/>
      <c r="AR110" s="1">
        <f t="shared" si="25"/>
        <v>0</v>
      </c>
      <c r="AS110" s="1"/>
      <c r="AT110" s="1"/>
      <c r="AU110" s="2">
        <f t="shared" si="26"/>
        <v>0</v>
      </c>
      <c r="AW110" s="1"/>
      <c r="AX110" s="1"/>
      <c r="AY110" s="1"/>
      <c r="AZ110" s="2">
        <f t="shared" si="27"/>
        <v>0</v>
      </c>
      <c r="BA110" s="2">
        <f>SUM(AF110,AH110,-AZ110,-Table112[[#This Row],[Sale Fee]])</f>
        <v>0</v>
      </c>
      <c r="BC110" s="1"/>
      <c r="BD110" s="1"/>
      <c r="BE110" s="1"/>
    </row>
    <row r="111" spans="1:57" x14ac:dyDescent="0.25">
      <c r="A111" s="1"/>
      <c r="B111" s="1"/>
      <c r="E111" s="4"/>
      <c r="F111" s="4"/>
      <c r="L111" s="50"/>
      <c r="N111" s="49"/>
      <c r="Q111" s="1"/>
      <c r="R111" s="1"/>
      <c r="S111" s="1">
        <f t="shared" si="12"/>
        <v>0</v>
      </c>
      <c r="U111" s="1"/>
      <c r="V111" s="1"/>
      <c r="W111" s="1">
        <f t="shared" si="22"/>
        <v>0</v>
      </c>
      <c r="X111" s="1"/>
      <c r="Y111" s="1"/>
      <c r="Z111" s="1">
        <f>Table112[[#This Row],[Quantity2]]*Table112[[#This Row],[U Cost]]</f>
        <v>0</v>
      </c>
      <c r="AB111" s="1"/>
      <c r="AC111" s="1"/>
      <c r="AD111" s="1">
        <f t="shared" si="23"/>
        <v>0</v>
      </c>
      <c r="AE111" s="1"/>
      <c r="AF111" s="1">
        <f>SUM(Table112[[#This Row],[Total 
Paid]:[Shipping 
Charged]])</f>
        <v>0</v>
      </c>
      <c r="AG111" s="1"/>
      <c r="AH111" s="1"/>
      <c r="AI111" s="1">
        <f t="shared" si="24"/>
        <v>0</v>
      </c>
      <c r="AK111" s="1"/>
      <c r="AL111" s="1"/>
      <c r="AM111" s="1"/>
      <c r="AN111" s="1"/>
      <c r="AP111" s="30"/>
      <c r="AQ111" s="1"/>
      <c r="AR111" s="1">
        <f t="shared" si="25"/>
        <v>0</v>
      </c>
      <c r="AS111" s="1"/>
      <c r="AT111" s="1"/>
      <c r="AU111" s="2">
        <f t="shared" si="26"/>
        <v>0</v>
      </c>
      <c r="AW111" s="1"/>
      <c r="AX111" s="1"/>
      <c r="AY111" s="1"/>
      <c r="AZ111" s="2">
        <f t="shared" si="27"/>
        <v>0</v>
      </c>
      <c r="BA111" s="2">
        <f>SUM(AF111,AH111,-AZ111,-Table112[[#This Row],[Sale Fee]])</f>
        <v>0</v>
      </c>
      <c r="BC111" s="1"/>
      <c r="BD111" s="1"/>
      <c r="BE111" s="1"/>
    </row>
    <row r="112" spans="1:57" x14ac:dyDescent="0.25">
      <c r="A112" s="1"/>
      <c r="B112" s="1"/>
      <c r="E112" s="4"/>
      <c r="F112" s="4"/>
      <c r="N112" s="54"/>
      <c r="Q112" s="1"/>
      <c r="R112" s="1"/>
      <c r="S112" s="1">
        <f t="shared" si="12"/>
        <v>0</v>
      </c>
      <c r="U112" s="1"/>
      <c r="V112" s="1"/>
      <c r="W112" s="1">
        <f t="shared" si="22"/>
        <v>0</v>
      </c>
      <c r="X112" s="1"/>
      <c r="Y112" s="1"/>
      <c r="Z112" s="1">
        <f>Table112[[#This Row],[Quantity2]]*Table112[[#This Row],[U Cost]]</f>
        <v>0</v>
      </c>
      <c r="AB112" s="1"/>
      <c r="AC112" s="1"/>
      <c r="AD112" s="1">
        <f t="shared" si="23"/>
        <v>0</v>
      </c>
      <c r="AE112" s="1"/>
      <c r="AF112" s="1">
        <f>SUM(Table112[[#This Row],[Total 
Paid]:[Shipping 
Charged]])</f>
        <v>0</v>
      </c>
      <c r="AG112" s="1"/>
      <c r="AH112" s="1"/>
      <c r="AI112" s="1">
        <f t="shared" si="24"/>
        <v>0</v>
      </c>
      <c r="AK112" s="1"/>
      <c r="AL112" s="1"/>
      <c r="AM112" s="1"/>
      <c r="AN112" s="1"/>
      <c r="AP112" s="30"/>
      <c r="AQ112" s="1"/>
      <c r="AR112" s="1">
        <f t="shared" si="8"/>
        <v>0</v>
      </c>
      <c r="AS112" s="1"/>
      <c r="AT112" s="1"/>
      <c r="AU112" s="2">
        <f t="shared" si="26"/>
        <v>0</v>
      </c>
      <c r="AW112" s="1"/>
      <c r="AX112" s="1"/>
      <c r="AY112" s="1"/>
      <c r="AZ112" s="2">
        <f t="shared" si="18"/>
        <v>0</v>
      </c>
      <c r="BA112" s="2">
        <f>SUM(AF112,AH112,-AZ112,-Table112[[#This Row],[Sale Fee]])</f>
        <v>0</v>
      </c>
      <c r="BC112" s="1"/>
      <c r="BD112" s="1"/>
      <c r="BE112" s="1"/>
    </row>
    <row r="113" spans="1:57" x14ac:dyDescent="0.25">
      <c r="A113" s="1"/>
      <c r="B113" s="1"/>
      <c r="E113" s="4"/>
      <c r="F113" s="4"/>
      <c r="Q113" s="1"/>
      <c r="R113" s="1"/>
      <c r="S113" s="1">
        <f t="shared" si="12"/>
        <v>0</v>
      </c>
      <c r="U113" s="1"/>
      <c r="V113" s="1"/>
      <c r="W113" s="1">
        <f t="shared" si="22"/>
        <v>0</v>
      </c>
      <c r="X113" s="1"/>
      <c r="Y113" s="1"/>
      <c r="Z113" s="1">
        <f>Table112[[#This Row],[Quantity2]]*Table112[[#This Row],[U Cost]]</f>
        <v>0</v>
      </c>
      <c r="AB113" s="1"/>
      <c r="AC113" s="1"/>
      <c r="AD113" s="1">
        <f t="shared" si="23"/>
        <v>0</v>
      </c>
      <c r="AE113" s="1"/>
      <c r="AF113" s="1">
        <f>SUM(Table112[[#This Row],[Total 
Paid]:[Shipping 
Charged]])</f>
        <v>0</v>
      </c>
      <c r="AG113" s="1"/>
      <c r="AH113" s="1"/>
      <c r="AI113" s="1">
        <f t="shared" si="24"/>
        <v>0</v>
      </c>
      <c r="AK113" s="1"/>
      <c r="AL113" s="1"/>
      <c r="AM113" s="1"/>
      <c r="AN113" s="1"/>
      <c r="AP113" s="30"/>
      <c r="AQ113" s="1"/>
      <c r="AR113" s="1">
        <f t="shared" si="8"/>
        <v>0</v>
      </c>
      <c r="AS113" s="1"/>
      <c r="AT113" s="1"/>
      <c r="AU113" s="2">
        <f t="shared" si="26"/>
        <v>0</v>
      </c>
      <c r="AW113" s="1"/>
      <c r="AX113" s="1"/>
      <c r="AY113" s="1"/>
      <c r="AZ113" s="2">
        <f t="shared" si="18"/>
        <v>0</v>
      </c>
      <c r="BA113" s="2">
        <f>SUM(AF113,AH113,-AZ113,-Table112[[#This Row],[Sale Fee]])</f>
        <v>0</v>
      </c>
      <c r="BC113" s="1"/>
      <c r="BD113" s="1"/>
      <c r="BE113" s="1"/>
    </row>
    <row r="114" spans="1:57" x14ac:dyDescent="0.25">
      <c r="A114" s="1"/>
      <c r="B114" s="1"/>
      <c r="E114" s="4"/>
      <c r="F114" s="4"/>
      <c r="Q114" s="1"/>
      <c r="R114" s="1"/>
      <c r="S114" s="1">
        <f t="shared" si="12"/>
        <v>0</v>
      </c>
      <c r="U114" s="1"/>
      <c r="V114" s="1"/>
      <c r="W114" s="1">
        <f t="shared" si="22"/>
        <v>0</v>
      </c>
      <c r="X114" s="1"/>
      <c r="Y114" s="1"/>
      <c r="Z114" s="1">
        <f>Table112[[#This Row],[Quantity2]]*Table112[[#This Row],[U Cost]]</f>
        <v>0</v>
      </c>
      <c r="AB114" s="1"/>
      <c r="AC114" s="1"/>
      <c r="AD114" s="1">
        <f t="shared" si="23"/>
        <v>0</v>
      </c>
      <c r="AE114" s="1"/>
      <c r="AF114" s="1">
        <f>SUM(Table112[[#This Row],[Total 
Paid]:[Shipping 
Charged]])</f>
        <v>0</v>
      </c>
      <c r="AG114" s="1"/>
      <c r="AH114" s="1"/>
      <c r="AI114" s="1">
        <f t="shared" si="24"/>
        <v>0</v>
      </c>
      <c r="AK114" s="1"/>
      <c r="AL114" s="1"/>
      <c r="AM114" s="1"/>
      <c r="AN114" s="1"/>
      <c r="AP114" s="30"/>
      <c r="AQ114" s="1"/>
      <c r="AR114" s="1">
        <f t="shared" si="8"/>
        <v>0</v>
      </c>
      <c r="AS114" s="1"/>
      <c r="AT114" s="1"/>
      <c r="AU114" s="2">
        <f t="shared" si="26"/>
        <v>0</v>
      </c>
      <c r="AW114" s="1"/>
      <c r="AX114" s="1"/>
      <c r="AY114" s="1"/>
      <c r="AZ114" s="2">
        <f t="shared" si="18"/>
        <v>0</v>
      </c>
      <c r="BA114" s="2">
        <f>SUM(AF114,AH114,-AZ114,-Table112[[#This Row],[Sale Fee]])</f>
        <v>0</v>
      </c>
      <c r="BC114" s="1"/>
      <c r="BD114" s="1"/>
      <c r="BE114" s="1"/>
    </row>
    <row r="115" spans="1:57" x14ac:dyDescent="0.25">
      <c r="A115" s="1"/>
      <c r="B115" s="1"/>
      <c r="E115" s="4"/>
      <c r="F115" s="4"/>
      <c r="L115" s="50"/>
      <c r="Q115" s="1"/>
      <c r="R115" s="1"/>
      <c r="S115" s="1">
        <f t="shared" si="12"/>
        <v>0</v>
      </c>
      <c r="U115" s="1"/>
      <c r="V115" s="1"/>
      <c r="W115" s="1">
        <f t="shared" si="22"/>
        <v>0</v>
      </c>
      <c r="X115" s="1"/>
      <c r="Y115" s="1"/>
      <c r="Z115" s="1">
        <f>Table112[[#This Row],[Quantity2]]*Table112[[#This Row],[U Cost]]</f>
        <v>0</v>
      </c>
      <c r="AB115" s="1"/>
      <c r="AC115" s="1"/>
      <c r="AD115" s="1">
        <f t="shared" si="23"/>
        <v>0</v>
      </c>
      <c r="AE115" s="1"/>
      <c r="AF115" s="1">
        <f>SUM(Table112[[#This Row],[Total 
Paid]:[Shipping 
Charged]])</f>
        <v>0</v>
      </c>
      <c r="AG115" s="1"/>
      <c r="AH115" s="1"/>
      <c r="AI115" s="1">
        <f t="shared" si="24"/>
        <v>0</v>
      </c>
      <c r="AK115" s="1"/>
      <c r="AL115" s="1"/>
      <c r="AM115" s="1"/>
      <c r="AN115" s="1"/>
      <c r="AP115" s="30"/>
      <c r="AQ115" s="1"/>
      <c r="AR115" s="1">
        <f t="shared" si="8"/>
        <v>0</v>
      </c>
      <c r="AS115" s="1"/>
      <c r="AT115" s="1"/>
      <c r="AU115" s="2">
        <f t="shared" si="26"/>
        <v>0</v>
      </c>
      <c r="AW115" s="1"/>
      <c r="AX115" s="1"/>
      <c r="AY115" s="1"/>
      <c r="AZ115" s="2">
        <f t="shared" si="18"/>
        <v>0</v>
      </c>
      <c r="BA115" s="2">
        <f>SUM(AF115,AH115,-AZ115,-Table112[[#This Row],[Sale Fee]])</f>
        <v>0</v>
      </c>
      <c r="BC115" s="1"/>
      <c r="BD115" s="1"/>
      <c r="BE115" s="1"/>
    </row>
    <row r="116" spans="1:57" x14ac:dyDescent="0.25">
      <c r="A116" s="1"/>
      <c r="B116" s="1"/>
      <c r="E116" s="4"/>
      <c r="F116" s="4"/>
      <c r="Q116" s="1"/>
      <c r="R116" s="1"/>
      <c r="S116" s="1">
        <f t="shared" si="12"/>
        <v>0</v>
      </c>
      <c r="U116" s="61"/>
      <c r="V116" s="61"/>
      <c r="W116" s="1">
        <f t="shared" si="22"/>
        <v>0</v>
      </c>
      <c r="X116" s="1"/>
      <c r="Y116" s="1"/>
      <c r="Z116" s="1">
        <f>Table112[[#This Row],[Quantity2]]*Table112[[#This Row],[U Cost]]</f>
        <v>0</v>
      </c>
      <c r="AB116" s="1"/>
      <c r="AC116" s="1"/>
      <c r="AD116" s="1">
        <f t="shared" si="23"/>
        <v>0</v>
      </c>
      <c r="AE116" s="1"/>
      <c r="AF116" s="1">
        <f>SUM(Table112[[#This Row],[Total 
Paid]:[Shipping 
Charged]])</f>
        <v>0</v>
      </c>
      <c r="AG116" s="1"/>
      <c r="AH116" s="1"/>
      <c r="AI116" s="1">
        <f t="shared" si="24"/>
        <v>0</v>
      </c>
      <c r="AK116" s="1"/>
      <c r="AL116" s="1"/>
      <c r="AM116" s="1"/>
      <c r="AN116" s="1"/>
      <c r="AP116" s="30"/>
      <c r="AQ116" s="1"/>
      <c r="AR116" s="1">
        <f t="shared" si="8"/>
        <v>0</v>
      </c>
      <c r="AS116" s="1"/>
      <c r="AT116" s="1"/>
      <c r="AU116" s="2">
        <f t="shared" si="26"/>
        <v>0</v>
      </c>
      <c r="AW116" s="1"/>
      <c r="AX116" s="1"/>
      <c r="AY116" s="1"/>
      <c r="AZ116" s="2">
        <f t="shared" si="18"/>
        <v>0</v>
      </c>
      <c r="BA116" s="2">
        <f>SUM(AF116,AH116,-AZ116,-Table112[[#This Row],[Sale Fee]])</f>
        <v>0</v>
      </c>
      <c r="BC116" s="1"/>
      <c r="BD116" s="1"/>
      <c r="BE116" s="1"/>
    </row>
    <row r="117" spans="1:57" x14ac:dyDescent="0.25">
      <c r="A117" s="1"/>
      <c r="B117" s="1"/>
      <c r="E117" s="4"/>
      <c r="F117" s="4"/>
      <c r="Q117" s="1"/>
      <c r="R117" s="1"/>
      <c r="S117" s="1">
        <f t="shared" si="12"/>
        <v>0</v>
      </c>
      <c r="U117" s="61"/>
      <c r="V117" s="61"/>
      <c r="W117" s="1">
        <f t="shared" si="22"/>
        <v>0</v>
      </c>
      <c r="X117" s="1"/>
      <c r="Y117" s="1"/>
      <c r="Z117" s="1">
        <f>Table112[[#This Row],[Quantity2]]*Table112[[#This Row],[U Cost]]</f>
        <v>0</v>
      </c>
      <c r="AB117" s="1"/>
      <c r="AC117" s="1"/>
      <c r="AD117" s="1">
        <f t="shared" si="23"/>
        <v>0</v>
      </c>
      <c r="AE117" s="1"/>
      <c r="AF117" s="1">
        <f>SUM(Table112[[#This Row],[Total 
Paid]:[Shipping 
Charged]])</f>
        <v>0</v>
      </c>
      <c r="AG117" s="1"/>
      <c r="AH117" s="1"/>
      <c r="AI117" s="1">
        <f t="shared" si="24"/>
        <v>0</v>
      </c>
      <c r="AK117" s="1"/>
      <c r="AL117" s="1"/>
      <c r="AM117" s="1"/>
      <c r="AN117" s="1"/>
      <c r="AP117" s="30"/>
      <c r="AQ117" s="1"/>
      <c r="AR117" s="1">
        <f t="shared" si="8"/>
        <v>0</v>
      </c>
      <c r="AS117" s="1"/>
      <c r="AT117" s="1"/>
      <c r="AU117" s="2">
        <f t="shared" si="26"/>
        <v>0</v>
      </c>
      <c r="AW117" s="1"/>
      <c r="AX117" s="1"/>
      <c r="AY117" s="1"/>
      <c r="AZ117" s="2">
        <f t="shared" si="18"/>
        <v>0</v>
      </c>
      <c r="BA117" s="2">
        <f>SUM(AF117,AH117,-AZ117,-Table112[[#This Row],[Sale Fee]])</f>
        <v>0</v>
      </c>
      <c r="BC117" s="1"/>
      <c r="BD117" s="1"/>
      <c r="BE117" s="1"/>
    </row>
    <row r="118" spans="1:57" x14ac:dyDescent="0.25">
      <c r="A118" s="1"/>
      <c r="B118" s="1"/>
      <c r="E118" s="4"/>
      <c r="F118" s="4"/>
      <c r="Q118" s="1"/>
      <c r="R118" s="1"/>
      <c r="S118" s="1">
        <f t="shared" si="12"/>
        <v>0</v>
      </c>
      <c r="U118" s="61"/>
      <c r="V118" s="61"/>
      <c r="W118" s="1">
        <f t="shared" si="22"/>
        <v>0</v>
      </c>
      <c r="X118" s="1"/>
      <c r="Y118" s="1"/>
      <c r="Z118" s="1">
        <f>Table112[[#This Row],[Quantity2]]*Table112[[#This Row],[U Cost]]</f>
        <v>0</v>
      </c>
      <c r="AB118" s="1"/>
      <c r="AC118" s="1"/>
      <c r="AD118" s="1">
        <f t="shared" si="23"/>
        <v>0</v>
      </c>
      <c r="AE118" s="1"/>
      <c r="AF118" s="1">
        <f>SUM(Table112[[#This Row],[Total 
Paid]:[Shipping 
Charged]])</f>
        <v>0</v>
      </c>
      <c r="AG118" s="1"/>
      <c r="AH118" s="1"/>
      <c r="AI118" s="1">
        <f t="shared" si="24"/>
        <v>0</v>
      </c>
      <c r="AK118" s="1"/>
      <c r="AL118" s="1"/>
      <c r="AM118" s="1"/>
      <c r="AN118" s="1"/>
      <c r="AP118" s="30"/>
      <c r="AQ118" s="1"/>
      <c r="AR118" s="1">
        <f t="shared" si="8"/>
        <v>0</v>
      </c>
      <c r="AS118" s="1"/>
      <c r="AT118" s="1"/>
      <c r="AU118" s="2">
        <f t="shared" si="26"/>
        <v>0</v>
      </c>
      <c r="AW118" s="1"/>
      <c r="AX118" s="1"/>
      <c r="AY118" s="1"/>
      <c r="AZ118" s="2">
        <f t="shared" si="18"/>
        <v>0</v>
      </c>
      <c r="BA118" s="2">
        <f>SUM(AF118,AH118,-AZ118,-Table112[[#This Row],[Sale Fee]])</f>
        <v>0</v>
      </c>
      <c r="BC118" s="1"/>
      <c r="BD118" s="1"/>
      <c r="BE118" s="1"/>
    </row>
    <row r="119" spans="1:57" x14ac:dyDescent="0.25">
      <c r="A119" s="1"/>
      <c r="B119" s="1"/>
      <c r="E119" s="4"/>
      <c r="F119" s="4"/>
      <c r="Q119" s="1"/>
      <c r="R119" s="1"/>
      <c r="S119" s="1">
        <f t="shared" si="12"/>
        <v>0</v>
      </c>
      <c r="U119" s="61"/>
      <c r="V119" s="61"/>
      <c r="W119" s="1">
        <f t="shared" si="22"/>
        <v>0</v>
      </c>
      <c r="X119" s="1"/>
      <c r="Y119" s="1"/>
      <c r="Z119" s="1">
        <f>Table112[[#This Row],[Quantity2]]*Table112[[#This Row],[U Cost]]</f>
        <v>0</v>
      </c>
      <c r="AB119" s="1"/>
      <c r="AC119" s="1"/>
      <c r="AD119" s="1">
        <f t="shared" si="23"/>
        <v>0</v>
      </c>
      <c r="AE119" s="1"/>
      <c r="AF119" s="1">
        <f>SUM(Table112[[#This Row],[Total 
Paid]:[Shipping 
Charged]])</f>
        <v>0</v>
      </c>
      <c r="AG119" s="1"/>
      <c r="AH119" s="1"/>
      <c r="AI119" s="1">
        <f t="shared" si="24"/>
        <v>0</v>
      </c>
      <c r="AK119" s="1"/>
      <c r="AL119" s="1"/>
      <c r="AM119" s="1"/>
      <c r="AN119" s="1"/>
      <c r="AP119" s="30"/>
      <c r="AQ119" s="1"/>
      <c r="AR119" s="1">
        <f t="shared" si="8"/>
        <v>0</v>
      </c>
      <c r="AS119" s="1"/>
      <c r="AT119" s="1"/>
      <c r="AU119" s="2">
        <f t="shared" si="26"/>
        <v>0</v>
      </c>
      <c r="AW119" s="1"/>
      <c r="AX119" s="1"/>
      <c r="AY119" s="1"/>
      <c r="AZ119" s="2">
        <f t="shared" si="18"/>
        <v>0</v>
      </c>
      <c r="BA119" s="2">
        <f>SUM(AF119,AH119,-AZ119,-Table112[[#This Row],[Sale Fee]])</f>
        <v>0</v>
      </c>
      <c r="BC119" s="1"/>
      <c r="BD119" s="1"/>
      <c r="BE119" s="1"/>
    </row>
    <row r="120" spans="1:57" x14ac:dyDescent="0.25">
      <c r="A120" s="1"/>
      <c r="B120" s="1"/>
      <c r="E120" s="4"/>
      <c r="F120" s="4"/>
      <c r="Q120" s="1"/>
      <c r="R120" s="1"/>
      <c r="S120" s="1">
        <f t="shared" si="12"/>
        <v>0</v>
      </c>
      <c r="U120" s="61"/>
      <c r="V120" s="61"/>
      <c r="W120" s="1">
        <f t="shared" si="22"/>
        <v>0</v>
      </c>
      <c r="X120" s="1"/>
      <c r="Y120" s="1"/>
      <c r="Z120" s="1">
        <f>Table112[[#This Row],[Quantity2]]*Table112[[#This Row],[U Cost]]</f>
        <v>0</v>
      </c>
      <c r="AB120" s="1"/>
      <c r="AC120" s="1"/>
      <c r="AD120" s="1">
        <f t="shared" si="23"/>
        <v>0</v>
      </c>
      <c r="AE120" s="1"/>
      <c r="AF120" s="1">
        <f>SUM(Table112[[#This Row],[Total 
Paid]:[Shipping 
Charged]])</f>
        <v>0</v>
      </c>
      <c r="AG120" s="1"/>
      <c r="AH120" s="1"/>
      <c r="AI120" s="1">
        <f t="shared" si="24"/>
        <v>0</v>
      </c>
      <c r="AK120" s="1"/>
      <c r="AL120" s="1"/>
      <c r="AM120" s="1"/>
      <c r="AN120" s="1"/>
      <c r="AP120" s="30"/>
      <c r="AQ120" s="1"/>
      <c r="AR120" s="1">
        <f t="shared" si="8"/>
        <v>0</v>
      </c>
      <c r="AS120" s="1"/>
      <c r="AT120" s="1"/>
      <c r="AU120" s="2">
        <f t="shared" si="26"/>
        <v>0</v>
      </c>
      <c r="AW120" s="1"/>
      <c r="AX120" s="1"/>
      <c r="AY120" s="1"/>
      <c r="AZ120" s="2">
        <f t="shared" si="18"/>
        <v>0</v>
      </c>
      <c r="BA120" s="2">
        <f>SUM(AF120,AH120,-AZ120,-Table112[[#This Row],[Sale Fee]])</f>
        <v>0</v>
      </c>
      <c r="BC120" s="1"/>
      <c r="BD120" s="1"/>
      <c r="BE120" s="1"/>
    </row>
    <row r="121" spans="1:57" x14ac:dyDescent="0.25">
      <c r="A121" s="1"/>
      <c r="B121" s="1"/>
      <c r="E121" s="4"/>
      <c r="F121" s="4"/>
      <c r="Q121" s="1"/>
      <c r="R121" s="1"/>
      <c r="S121" s="1">
        <f t="shared" si="12"/>
        <v>0</v>
      </c>
      <c r="U121" s="61"/>
      <c r="V121" s="61"/>
      <c r="W121" s="1">
        <f t="shared" si="22"/>
        <v>0</v>
      </c>
      <c r="X121" s="1"/>
      <c r="Y121" s="1"/>
      <c r="Z121" s="1">
        <f>Table112[[#This Row],[Quantity2]]*Table112[[#This Row],[U Cost]]</f>
        <v>0</v>
      </c>
      <c r="AB121" s="1"/>
      <c r="AC121" s="1"/>
      <c r="AD121" s="1">
        <f t="shared" si="23"/>
        <v>0</v>
      </c>
      <c r="AE121" s="1"/>
      <c r="AF121" s="1">
        <f>SUM(Table112[[#This Row],[Total 
Paid]:[Shipping 
Charged]])</f>
        <v>0</v>
      </c>
      <c r="AG121" s="1"/>
      <c r="AH121" s="1"/>
      <c r="AI121" s="1">
        <f t="shared" si="24"/>
        <v>0</v>
      </c>
      <c r="AK121" s="1"/>
      <c r="AL121" s="1"/>
      <c r="AM121" s="1"/>
      <c r="AN121" s="1"/>
      <c r="AP121" s="30"/>
      <c r="AQ121" s="1"/>
      <c r="AR121" s="1">
        <f t="shared" si="8"/>
        <v>0</v>
      </c>
      <c r="AS121" s="1"/>
      <c r="AT121" s="1"/>
      <c r="AU121" s="2">
        <f t="shared" si="26"/>
        <v>0</v>
      </c>
      <c r="AW121" s="1"/>
      <c r="AX121" s="1"/>
      <c r="AY121" s="1"/>
      <c r="AZ121" s="2">
        <f t="shared" si="18"/>
        <v>0</v>
      </c>
      <c r="BA121" s="2">
        <f>SUM(AF121,AH121,-AZ121,-Table112[[#This Row],[Sale Fee]])</f>
        <v>0</v>
      </c>
      <c r="BC121" s="1"/>
      <c r="BD121" s="1"/>
      <c r="BE121" s="1"/>
    </row>
    <row r="122" spans="1:57" x14ac:dyDescent="0.25">
      <c r="A122" s="1"/>
      <c r="B122" s="1"/>
      <c r="E122" s="4"/>
      <c r="F122" s="4"/>
      <c r="Q122" s="1"/>
      <c r="R122" s="1"/>
      <c r="S122" s="1">
        <f t="shared" si="12"/>
        <v>0</v>
      </c>
      <c r="U122" s="61"/>
      <c r="V122" s="61"/>
      <c r="W122" s="1">
        <f t="shared" si="22"/>
        <v>0</v>
      </c>
      <c r="X122" s="1"/>
      <c r="Y122" s="1"/>
      <c r="Z122" s="1">
        <f>Table112[[#This Row],[Quantity2]]*Table112[[#This Row],[U Cost]]</f>
        <v>0</v>
      </c>
      <c r="AB122" s="1"/>
      <c r="AC122" s="1"/>
      <c r="AD122" s="1">
        <f t="shared" si="23"/>
        <v>0</v>
      </c>
      <c r="AE122" s="1"/>
      <c r="AF122" s="1">
        <f>SUM(Table112[[#This Row],[Total 
Paid]:[Shipping 
Charged]])</f>
        <v>0</v>
      </c>
      <c r="AG122" s="1"/>
      <c r="AH122" s="1"/>
      <c r="AI122" s="1">
        <f t="shared" si="24"/>
        <v>0</v>
      </c>
      <c r="AK122" s="1"/>
      <c r="AL122" s="1"/>
      <c r="AM122" s="1"/>
      <c r="AN122" s="1"/>
      <c r="AP122" s="30"/>
      <c r="AQ122" s="1"/>
      <c r="AR122" s="1">
        <f t="shared" si="8"/>
        <v>0</v>
      </c>
      <c r="AS122" s="1"/>
      <c r="AT122" s="1"/>
      <c r="AU122" s="2">
        <f t="shared" si="26"/>
        <v>0</v>
      </c>
      <c r="AW122" s="1"/>
      <c r="AX122" s="1"/>
      <c r="AY122" s="1"/>
      <c r="AZ122" s="2">
        <f t="shared" si="18"/>
        <v>0</v>
      </c>
      <c r="BA122" s="2">
        <f>SUM(AF122,AH122,-AZ122,-Table112[[#This Row],[Sale Fee]])</f>
        <v>0</v>
      </c>
      <c r="BC122" s="1"/>
      <c r="BD122" s="1"/>
      <c r="BE122" s="1"/>
    </row>
    <row r="123" spans="1:57" x14ac:dyDescent="0.25">
      <c r="A123" s="1"/>
      <c r="B123" s="1"/>
      <c r="Q123" s="1"/>
      <c r="R123" s="1"/>
      <c r="S123" s="1">
        <f t="shared" si="12"/>
        <v>0</v>
      </c>
      <c r="U123" s="61"/>
      <c r="V123" s="61"/>
      <c r="W123" s="1">
        <f t="shared" si="22"/>
        <v>0</v>
      </c>
      <c r="X123" s="1"/>
      <c r="Y123" s="1"/>
      <c r="Z123" s="1">
        <f>Table112[[#This Row],[Quantity2]]*Table112[[#This Row],[U Cost]]</f>
        <v>0</v>
      </c>
      <c r="AB123" s="1"/>
      <c r="AC123" s="1"/>
      <c r="AD123" s="1">
        <f t="shared" si="23"/>
        <v>0</v>
      </c>
      <c r="AE123" s="1"/>
      <c r="AF123" s="1">
        <f>SUM(Table112[[#This Row],[Total 
Paid]:[Shipping 
Charged]])</f>
        <v>0</v>
      </c>
      <c r="AG123" s="1"/>
      <c r="AH123" s="1"/>
      <c r="AI123" s="1">
        <f t="shared" si="24"/>
        <v>0</v>
      </c>
      <c r="AK123" s="1"/>
      <c r="AL123" s="1"/>
      <c r="AM123" s="1"/>
      <c r="AN123" s="1"/>
      <c r="AP123" s="30"/>
      <c r="AQ123" s="1"/>
      <c r="AR123" s="1">
        <f t="shared" si="8"/>
        <v>0</v>
      </c>
      <c r="AS123" s="1"/>
      <c r="AT123" s="1"/>
      <c r="AU123" s="2">
        <f t="shared" si="26"/>
        <v>0</v>
      </c>
      <c r="AW123" s="1"/>
      <c r="AX123" s="1"/>
      <c r="AY123" s="1"/>
      <c r="AZ123" s="2">
        <f t="shared" si="18"/>
        <v>0</v>
      </c>
      <c r="BA123" s="2">
        <f>SUM(AF123,AH123,-AZ123,-Table112[[#This Row],[Sale Fee]])</f>
        <v>0</v>
      </c>
      <c r="BC123" s="1"/>
      <c r="BD123" s="1"/>
      <c r="BE123" s="1"/>
    </row>
    <row r="124" spans="1:57" x14ac:dyDescent="0.25">
      <c r="A124" s="1"/>
      <c r="B124" s="1"/>
      <c r="Q124" s="1"/>
      <c r="R124" s="1"/>
      <c r="S124" s="1">
        <f t="shared" si="12"/>
        <v>0</v>
      </c>
      <c r="U124" s="61"/>
      <c r="V124" s="61"/>
      <c r="W124" s="1">
        <f t="shared" si="22"/>
        <v>0</v>
      </c>
      <c r="X124" s="1"/>
      <c r="Y124" s="1"/>
      <c r="Z124" s="1">
        <f>Table112[[#This Row],[Quantity2]]*Table112[[#This Row],[U Cost]]</f>
        <v>0</v>
      </c>
      <c r="AB124" s="1"/>
      <c r="AC124" s="1"/>
      <c r="AD124" s="1">
        <f t="shared" si="23"/>
        <v>0</v>
      </c>
      <c r="AE124" s="1"/>
      <c r="AF124" s="1">
        <f>SUM(Table112[[#This Row],[Total 
Paid]:[Shipping 
Charged]])</f>
        <v>0</v>
      </c>
      <c r="AG124" s="1"/>
      <c r="AH124" s="1"/>
      <c r="AI124" s="1">
        <f t="shared" si="24"/>
        <v>0</v>
      </c>
      <c r="AK124" s="1"/>
      <c r="AL124" s="1"/>
      <c r="AM124" s="1"/>
      <c r="AN124" s="1"/>
      <c r="AP124" s="30"/>
      <c r="AQ124" s="1"/>
      <c r="AR124" s="1">
        <f t="shared" si="8"/>
        <v>0</v>
      </c>
      <c r="AS124" s="1"/>
      <c r="AT124" s="1"/>
      <c r="AU124" s="2">
        <f t="shared" si="26"/>
        <v>0</v>
      </c>
      <c r="AW124" s="1"/>
      <c r="AX124" s="1"/>
      <c r="AY124" s="1"/>
      <c r="AZ124" s="2">
        <f t="shared" si="18"/>
        <v>0</v>
      </c>
      <c r="BA124" s="2">
        <f>SUM(AF124,AH124,-AZ124,-Table112[[#This Row],[Sale Fee]])</f>
        <v>0</v>
      </c>
      <c r="BC124" s="1"/>
      <c r="BD124" s="1"/>
      <c r="BE124" s="1"/>
    </row>
    <row r="125" spans="1:57" x14ac:dyDescent="0.25">
      <c r="A125" s="1"/>
      <c r="B125" s="1"/>
      <c r="E125" s="4"/>
      <c r="F125" s="4"/>
      <c r="Q125" s="1"/>
      <c r="R125" s="1"/>
      <c r="S125" s="1">
        <f t="shared" si="12"/>
        <v>0</v>
      </c>
      <c r="U125" s="61"/>
      <c r="V125" s="61"/>
      <c r="W125" s="1">
        <f t="shared" si="22"/>
        <v>0</v>
      </c>
      <c r="X125" s="1"/>
      <c r="Y125" s="1"/>
      <c r="Z125" s="1">
        <f>Table112[[#This Row],[Quantity2]]*Table112[[#This Row],[U Cost]]</f>
        <v>0</v>
      </c>
      <c r="AB125" s="1"/>
      <c r="AC125" s="1"/>
      <c r="AD125" s="1">
        <f t="shared" si="23"/>
        <v>0</v>
      </c>
      <c r="AE125" s="1"/>
      <c r="AF125" s="1">
        <f>SUM(Table112[[#This Row],[Total 
Paid]:[Shipping 
Charged]])</f>
        <v>0</v>
      </c>
      <c r="AG125" s="1"/>
      <c r="AH125" s="1"/>
      <c r="AI125" s="1">
        <f t="shared" si="24"/>
        <v>0</v>
      </c>
      <c r="AK125" s="1"/>
      <c r="AL125" s="1"/>
      <c r="AM125" s="1"/>
      <c r="AN125" s="1"/>
      <c r="AP125" s="30"/>
      <c r="AQ125" s="1"/>
      <c r="AR125" s="1">
        <f t="shared" si="8"/>
        <v>0</v>
      </c>
      <c r="AS125" s="1"/>
      <c r="AT125" s="1"/>
      <c r="AU125" s="2">
        <f t="shared" si="26"/>
        <v>0</v>
      </c>
      <c r="AW125" s="1"/>
      <c r="AX125" s="1"/>
      <c r="AY125" s="1"/>
      <c r="AZ125" s="2">
        <f t="shared" si="18"/>
        <v>0</v>
      </c>
      <c r="BA125" s="2">
        <f>SUM(AF125,AH125,-AZ125,-Table112[[#This Row],[Sale Fee]])</f>
        <v>0</v>
      </c>
      <c r="BC125" s="1"/>
      <c r="BD125" s="1"/>
      <c r="BE125" s="1"/>
    </row>
    <row r="126" spans="1:57" x14ac:dyDescent="0.25">
      <c r="A126" s="1"/>
      <c r="B126" s="1"/>
      <c r="E126" s="4"/>
      <c r="F126" s="4"/>
      <c r="Q126" s="1"/>
      <c r="R126" s="1"/>
      <c r="S126" s="1">
        <f t="shared" ref="S126:S133" si="28">R126*Q126</f>
        <v>0</v>
      </c>
      <c r="U126" s="61"/>
      <c r="V126" s="61"/>
      <c r="W126" s="1">
        <f t="shared" si="22"/>
        <v>0</v>
      </c>
      <c r="X126" s="1"/>
      <c r="Y126" s="1"/>
      <c r="Z126" s="1">
        <f>Table112[[#This Row],[Quantity2]]*Table112[[#This Row],[U Cost]]</f>
        <v>0</v>
      </c>
      <c r="AB126" s="1"/>
      <c r="AC126" s="1"/>
      <c r="AD126" s="1">
        <f t="shared" si="23"/>
        <v>0</v>
      </c>
      <c r="AE126" s="1"/>
      <c r="AF126" s="1">
        <f>SUM(Table112[[#This Row],[Total 
Paid]:[Shipping 
Charged]])</f>
        <v>0</v>
      </c>
      <c r="AG126" s="1"/>
      <c r="AH126" s="1"/>
      <c r="AI126" s="1">
        <f t="shared" si="24"/>
        <v>0</v>
      </c>
      <c r="AK126" s="1"/>
      <c r="AL126" s="1"/>
      <c r="AM126" s="1"/>
      <c r="AN126" s="1"/>
      <c r="AP126" s="30"/>
      <c r="AQ126" s="1"/>
      <c r="AR126" s="1">
        <f t="shared" si="8"/>
        <v>0</v>
      </c>
      <c r="AS126" s="1"/>
      <c r="AT126" s="1"/>
      <c r="AU126" s="2">
        <f t="shared" si="26"/>
        <v>0</v>
      </c>
      <c r="AW126" s="1"/>
      <c r="AX126" s="1"/>
      <c r="AY126" s="1"/>
      <c r="AZ126" s="2">
        <f t="shared" si="18"/>
        <v>0</v>
      </c>
      <c r="BA126" s="2">
        <f>SUM(AF126,AH126,-AZ126,-Table112[[#This Row],[Sale Fee]])</f>
        <v>0</v>
      </c>
      <c r="BC126" s="1"/>
      <c r="BD126" s="1"/>
      <c r="BE126" s="1"/>
    </row>
    <row r="127" spans="1:57" x14ac:dyDescent="0.25">
      <c r="A127" s="1"/>
      <c r="B127" s="1"/>
      <c r="E127" s="4"/>
      <c r="F127" s="4"/>
      <c r="Q127" s="1"/>
      <c r="R127" s="1"/>
      <c r="S127" s="1">
        <f t="shared" si="28"/>
        <v>0</v>
      </c>
      <c r="U127" s="61"/>
      <c r="V127" s="61"/>
      <c r="W127" s="1">
        <f t="shared" si="22"/>
        <v>0</v>
      </c>
      <c r="X127" s="1"/>
      <c r="Y127" s="1"/>
      <c r="Z127" s="1">
        <f>Table112[[#This Row],[Quantity2]]*Table112[[#This Row],[U Cost]]</f>
        <v>0</v>
      </c>
      <c r="AB127" s="1"/>
      <c r="AC127" s="1"/>
      <c r="AD127" s="1">
        <f t="shared" si="23"/>
        <v>0</v>
      </c>
      <c r="AE127" s="1"/>
      <c r="AF127" s="1">
        <f>SUM(Table112[[#This Row],[Total 
Paid]:[Shipping 
Charged]])</f>
        <v>0</v>
      </c>
      <c r="AG127" s="1"/>
      <c r="AH127" s="1"/>
      <c r="AI127" s="1">
        <f t="shared" si="24"/>
        <v>0</v>
      </c>
      <c r="AK127" s="1"/>
      <c r="AL127" s="1"/>
      <c r="AM127" s="1"/>
      <c r="AN127" s="1"/>
      <c r="AP127" s="30"/>
      <c r="AQ127" s="1"/>
      <c r="AR127" s="1">
        <f t="shared" si="8"/>
        <v>0</v>
      </c>
      <c r="AS127" s="1"/>
      <c r="AT127" s="1"/>
      <c r="AU127" s="2">
        <f t="shared" si="26"/>
        <v>0</v>
      </c>
      <c r="AW127" s="1"/>
      <c r="AX127" s="1"/>
      <c r="AY127" s="1"/>
      <c r="AZ127" s="2">
        <f t="shared" ref="AZ127:AZ190" si="29">SUM(AU127,AW127,AX127,AY127)</f>
        <v>0</v>
      </c>
      <c r="BA127" s="2">
        <f>SUM(AF127,AH127,-AZ127,-Table112[[#This Row],[Sale Fee]])</f>
        <v>0</v>
      </c>
      <c r="BC127" s="1"/>
      <c r="BD127" s="1"/>
      <c r="BE127" s="1"/>
    </row>
    <row r="128" spans="1:57" x14ac:dyDescent="0.25">
      <c r="A128" s="1"/>
      <c r="B128" s="1"/>
      <c r="E128" s="4"/>
      <c r="F128" s="4"/>
      <c r="Q128" s="1"/>
      <c r="R128" s="1"/>
      <c r="S128" s="1">
        <f t="shared" si="28"/>
        <v>0</v>
      </c>
      <c r="U128" s="61"/>
      <c r="V128" s="61"/>
      <c r="W128" s="1">
        <f t="shared" si="22"/>
        <v>0</v>
      </c>
      <c r="X128" s="1"/>
      <c r="Y128" s="1"/>
      <c r="Z128" s="1">
        <f>Table112[[#This Row],[Quantity2]]*Table112[[#This Row],[U Cost]]</f>
        <v>0</v>
      </c>
      <c r="AB128" s="1"/>
      <c r="AC128" s="1"/>
      <c r="AD128" s="1">
        <f t="shared" si="23"/>
        <v>0</v>
      </c>
      <c r="AE128" s="1"/>
      <c r="AF128" s="1">
        <f>SUM(Table112[[#This Row],[Total 
Paid]:[Shipping 
Charged]])</f>
        <v>0</v>
      </c>
      <c r="AG128" s="1"/>
      <c r="AH128" s="1"/>
      <c r="AI128" s="1">
        <f t="shared" si="24"/>
        <v>0</v>
      </c>
      <c r="AK128" s="1"/>
      <c r="AL128" s="1"/>
      <c r="AM128" s="1"/>
      <c r="AN128" s="1"/>
      <c r="AP128" s="30"/>
      <c r="AQ128" s="1"/>
      <c r="AR128" s="1">
        <f t="shared" si="8"/>
        <v>0</v>
      </c>
      <c r="AS128" s="1"/>
      <c r="AT128" s="1"/>
      <c r="AU128" s="2">
        <f t="shared" si="26"/>
        <v>0</v>
      </c>
      <c r="AW128" s="1"/>
      <c r="AX128" s="1"/>
      <c r="AY128" s="1"/>
      <c r="AZ128" s="2">
        <f t="shared" si="29"/>
        <v>0</v>
      </c>
      <c r="BA128" s="2">
        <f>SUM(AF128,AH128,-AZ128,-Table112[[#This Row],[Sale Fee]])</f>
        <v>0</v>
      </c>
      <c r="BC128" s="1"/>
      <c r="BD128" s="1"/>
      <c r="BE128" s="1"/>
    </row>
    <row r="129" spans="1:57" x14ac:dyDescent="0.25">
      <c r="A129" s="1"/>
      <c r="B129" s="1"/>
      <c r="E129" s="4"/>
      <c r="F129" s="4"/>
      <c r="Q129" s="1"/>
      <c r="R129" s="1"/>
      <c r="S129" s="1">
        <f t="shared" si="28"/>
        <v>0</v>
      </c>
      <c r="U129" s="61"/>
      <c r="V129" s="61"/>
      <c r="W129" s="1">
        <f t="shared" si="22"/>
        <v>0</v>
      </c>
      <c r="X129" s="1"/>
      <c r="Y129" s="1"/>
      <c r="Z129" s="1">
        <f>Table112[[#This Row],[Quantity2]]*Table112[[#This Row],[U Cost]]</f>
        <v>0</v>
      </c>
      <c r="AB129" s="1"/>
      <c r="AC129" s="1"/>
      <c r="AD129" s="1">
        <f t="shared" si="23"/>
        <v>0</v>
      </c>
      <c r="AE129" s="1"/>
      <c r="AF129" s="1">
        <f>SUM(Table112[[#This Row],[Total 
Paid]:[Shipping 
Charged]])</f>
        <v>0</v>
      </c>
      <c r="AG129" s="1"/>
      <c r="AH129" s="1"/>
      <c r="AI129" s="1">
        <f t="shared" si="24"/>
        <v>0</v>
      </c>
      <c r="AK129" s="1"/>
      <c r="AL129" s="1"/>
      <c r="AM129" s="1"/>
      <c r="AN129" s="1"/>
      <c r="AP129" s="30"/>
      <c r="AQ129" s="1"/>
      <c r="AR129" s="1">
        <f t="shared" si="8"/>
        <v>0</v>
      </c>
      <c r="AS129" s="1"/>
      <c r="AT129" s="1"/>
      <c r="AU129" s="2">
        <f t="shared" si="26"/>
        <v>0</v>
      </c>
      <c r="AW129" s="1"/>
      <c r="AX129" s="1"/>
      <c r="AY129" s="1"/>
      <c r="AZ129" s="2">
        <f t="shared" si="29"/>
        <v>0</v>
      </c>
      <c r="BA129" s="2">
        <f>SUM(AF129,AH129,-AZ129,-Table112[[#This Row],[Sale Fee]])</f>
        <v>0</v>
      </c>
      <c r="BC129" s="1"/>
      <c r="BD129" s="1"/>
      <c r="BE129" s="1"/>
    </row>
    <row r="130" spans="1:57" x14ac:dyDescent="0.25">
      <c r="A130" s="1"/>
      <c r="B130" s="1"/>
      <c r="E130" s="4"/>
      <c r="F130" s="4"/>
      <c r="Q130" s="1"/>
      <c r="R130" s="1"/>
      <c r="S130" s="1">
        <f t="shared" si="28"/>
        <v>0</v>
      </c>
      <c r="U130" s="61"/>
      <c r="V130" s="61"/>
      <c r="W130" s="1">
        <f t="shared" si="22"/>
        <v>0</v>
      </c>
      <c r="X130" s="1"/>
      <c r="Y130" s="1"/>
      <c r="Z130" s="1">
        <f>Table112[[#This Row],[Quantity2]]*Table112[[#This Row],[U Cost]]</f>
        <v>0</v>
      </c>
      <c r="AB130" s="1"/>
      <c r="AC130" s="1"/>
      <c r="AD130" s="1">
        <f t="shared" si="23"/>
        <v>0</v>
      </c>
      <c r="AE130" s="1"/>
      <c r="AF130" s="1">
        <f>SUM(Table112[[#This Row],[Total 
Paid]:[Shipping 
Charged]])</f>
        <v>0</v>
      </c>
      <c r="AG130" s="1"/>
      <c r="AH130" s="1"/>
      <c r="AI130" s="1">
        <f t="shared" si="24"/>
        <v>0</v>
      </c>
      <c r="AK130" s="1"/>
      <c r="AL130" s="1"/>
      <c r="AM130" s="1"/>
      <c r="AN130" s="1"/>
      <c r="AP130" s="30"/>
      <c r="AQ130" s="1"/>
      <c r="AR130" s="1">
        <f t="shared" si="8"/>
        <v>0</v>
      </c>
      <c r="AS130" s="1"/>
      <c r="AT130" s="1"/>
      <c r="AU130" s="2">
        <f t="shared" si="26"/>
        <v>0</v>
      </c>
      <c r="AW130" s="1"/>
      <c r="AX130" s="1"/>
      <c r="AY130" s="1"/>
      <c r="AZ130" s="2">
        <f t="shared" si="29"/>
        <v>0</v>
      </c>
      <c r="BA130" s="2">
        <f>SUM(AF130,AH130,-AZ130,-Table112[[#This Row],[Sale Fee]])</f>
        <v>0</v>
      </c>
      <c r="BC130" s="1"/>
      <c r="BD130" s="1"/>
      <c r="BE130" s="1"/>
    </row>
    <row r="131" spans="1:57" x14ac:dyDescent="0.25">
      <c r="A131" s="1"/>
      <c r="B131" s="1"/>
      <c r="E131" s="4"/>
      <c r="F131" s="4"/>
      <c r="Q131" s="1"/>
      <c r="R131" s="1"/>
      <c r="S131" s="1">
        <f t="shared" si="28"/>
        <v>0</v>
      </c>
      <c r="U131" s="61"/>
      <c r="V131" s="61"/>
      <c r="W131" s="1">
        <f t="shared" si="22"/>
        <v>0</v>
      </c>
      <c r="X131" s="1"/>
      <c r="Y131" s="1"/>
      <c r="Z131" s="1">
        <f>Table112[[#This Row],[Quantity2]]*Table112[[#This Row],[U Cost]]</f>
        <v>0</v>
      </c>
      <c r="AB131" s="1"/>
      <c r="AC131" s="1"/>
      <c r="AD131" s="1">
        <f t="shared" si="23"/>
        <v>0</v>
      </c>
      <c r="AE131" s="1"/>
      <c r="AF131" s="1">
        <f>SUM(Table112[[#This Row],[Total 
Paid]:[Shipping 
Charged]])</f>
        <v>0</v>
      </c>
      <c r="AG131" s="1"/>
      <c r="AH131" s="1"/>
      <c r="AI131" s="1">
        <f t="shared" si="24"/>
        <v>0</v>
      </c>
      <c r="AK131" s="1"/>
      <c r="AL131" s="1"/>
      <c r="AM131" s="1"/>
      <c r="AN131" s="1"/>
      <c r="AP131" s="30"/>
      <c r="AQ131" s="1"/>
      <c r="AR131" s="1">
        <f t="shared" si="8"/>
        <v>0</v>
      </c>
      <c r="AS131" s="1"/>
      <c r="AT131" s="1"/>
      <c r="AU131" s="2">
        <f t="shared" si="26"/>
        <v>0</v>
      </c>
      <c r="AW131" s="1"/>
      <c r="AX131" s="1"/>
      <c r="AY131" s="1"/>
      <c r="AZ131" s="2">
        <f t="shared" si="29"/>
        <v>0</v>
      </c>
      <c r="BA131" s="2">
        <f>SUM(AF131,AH131,-AZ131,-Table112[[#This Row],[Sale Fee]])</f>
        <v>0</v>
      </c>
      <c r="BC131" s="1"/>
      <c r="BD131" s="1"/>
      <c r="BE131" s="1"/>
    </row>
    <row r="132" spans="1:57" x14ac:dyDescent="0.25">
      <c r="A132" s="1"/>
      <c r="B132" s="1"/>
      <c r="E132" s="4"/>
      <c r="F132" s="4"/>
      <c r="Q132" s="1"/>
      <c r="R132" s="1"/>
      <c r="S132" s="1">
        <f t="shared" si="28"/>
        <v>0</v>
      </c>
      <c r="U132" s="61"/>
      <c r="V132" s="61"/>
      <c r="W132" s="1">
        <f t="shared" si="22"/>
        <v>0</v>
      </c>
      <c r="X132" s="1"/>
      <c r="Y132" s="1"/>
      <c r="Z132" s="1">
        <f>Table112[[#This Row],[Quantity2]]*Table112[[#This Row],[U Cost]]</f>
        <v>0</v>
      </c>
      <c r="AB132" s="1"/>
      <c r="AC132" s="1"/>
      <c r="AD132" s="1">
        <f t="shared" si="23"/>
        <v>0</v>
      </c>
      <c r="AE132" s="1"/>
      <c r="AF132" s="1">
        <f>SUM(Table112[[#This Row],[Total 
Paid]:[Shipping 
Charged]])</f>
        <v>0</v>
      </c>
      <c r="AG132" s="1"/>
      <c r="AH132" s="1"/>
      <c r="AI132" s="1">
        <f t="shared" si="24"/>
        <v>0</v>
      </c>
      <c r="AK132" s="1"/>
      <c r="AL132" s="1"/>
      <c r="AM132" s="1"/>
      <c r="AN132" s="1"/>
      <c r="AP132" s="30"/>
      <c r="AQ132" s="1"/>
      <c r="AR132" s="1">
        <f t="shared" si="8"/>
        <v>0</v>
      </c>
      <c r="AS132" s="1"/>
      <c r="AT132" s="1"/>
      <c r="AU132" s="2">
        <f t="shared" si="26"/>
        <v>0</v>
      </c>
      <c r="AW132" s="1"/>
      <c r="AX132" s="1"/>
      <c r="AY132" s="1"/>
      <c r="AZ132" s="2">
        <f t="shared" si="29"/>
        <v>0</v>
      </c>
      <c r="BA132" s="2">
        <f>SUM(AF132,AH132,-AZ132,-Table112[[#This Row],[Sale Fee]])</f>
        <v>0</v>
      </c>
      <c r="BC132" s="1"/>
      <c r="BD132" s="1"/>
      <c r="BE132" s="1"/>
    </row>
    <row r="133" spans="1:57" x14ac:dyDescent="0.25">
      <c r="A133" s="1"/>
      <c r="B133" s="1"/>
      <c r="E133" s="4"/>
      <c r="F133" s="4"/>
      <c r="Q133" s="1"/>
      <c r="R133" s="1"/>
      <c r="S133" s="1">
        <f t="shared" si="28"/>
        <v>0</v>
      </c>
      <c r="U133" s="61"/>
      <c r="V133" s="61"/>
      <c r="W133" s="1">
        <f t="shared" si="22"/>
        <v>0</v>
      </c>
      <c r="X133" s="1"/>
      <c r="Y133" s="1"/>
      <c r="Z133" s="1">
        <f>Table112[[#This Row],[Quantity2]]*Table112[[#This Row],[U Cost]]</f>
        <v>0</v>
      </c>
      <c r="AB133" s="1"/>
      <c r="AC133" s="1"/>
      <c r="AD133" s="1">
        <f t="shared" si="23"/>
        <v>0</v>
      </c>
      <c r="AE133" s="1"/>
      <c r="AF133" s="1">
        <f>SUM(Table112[[#This Row],[Total 
Paid]:[Shipping 
Charged]])</f>
        <v>0</v>
      </c>
      <c r="AG133" s="1"/>
      <c r="AH133" s="1"/>
      <c r="AI133" s="1">
        <f t="shared" si="24"/>
        <v>0</v>
      </c>
      <c r="AK133" s="1"/>
      <c r="AL133" s="1"/>
      <c r="AM133" s="1"/>
      <c r="AN133" s="1"/>
      <c r="AP133" s="30"/>
      <c r="AQ133" s="1"/>
      <c r="AR133" s="1">
        <f t="shared" si="8"/>
        <v>0</v>
      </c>
      <c r="AS133" s="1"/>
      <c r="AT133" s="1"/>
      <c r="AU133" s="2">
        <f t="shared" si="26"/>
        <v>0</v>
      </c>
      <c r="AW133" s="1"/>
      <c r="AX133" s="1"/>
      <c r="AY133" s="1"/>
      <c r="AZ133" s="2">
        <f t="shared" si="29"/>
        <v>0</v>
      </c>
      <c r="BA133" s="2">
        <f>SUM(AF133,AH133,-AZ133,-Table112[[#This Row],[Sale Fee]])</f>
        <v>0</v>
      </c>
      <c r="BC133" s="1"/>
      <c r="BD133" s="1"/>
      <c r="BE133" s="1"/>
    </row>
    <row r="134" spans="1:57" x14ac:dyDescent="0.25">
      <c r="A134" s="1"/>
      <c r="B134" s="1"/>
      <c r="E134" s="4"/>
      <c r="F134" s="4"/>
      <c r="Q134" s="1"/>
      <c r="R134" s="1"/>
      <c r="S134" s="1"/>
      <c r="U134" s="61"/>
      <c r="V134" s="61"/>
      <c r="W134" s="1">
        <f t="shared" si="22"/>
        <v>0</v>
      </c>
      <c r="X134" s="1"/>
      <c r="Y134" s="1"/>
      <c r="Z134" s="1">
        <f>Table112[[#This Row],[Quantity2]]*Table112[[#This Row],[U Cost]]</f>
        <v>0</v>
      </c>
      <c r="AB134" s="1"/>
      <c r="AC134" s="1"/>
      <c r="AD134" s="1">
        <f t="shared" si="23"/>
        <v>0</v>
      </c>
      <c r="AE134" s="1"/>
      <c r="AF134" s="1">
        <f>SUM(Table112[[#This Row],[Total 
Paid]:[Shipping 
Charged]])</f>
        <v>0</v>
      </c>
      <c r="AG134" s="1"/>
      <c r="AH134" s="1"/>
      <c r="AI134" s="1">
        <f t="shared" si="24"/>
        <v>0</v>
      </c>
      <c r="AK134" s="1"/>
      <c r="AL134" s="1"/>
      <c r="AM134" s="1"/>
      <c r="AN134" s="1"/>
      <c r="AP134" s="30">
        <f t="shared" ref="AP134:AP197" si="30">AB134</f>
        <v>0</v>
      </c>
      <c r="AQ134" s="1"/>
      <c r="AR134" s="1">
        <f t="shared" si="8"/>
        <v>0</v>
      </c>
      <c r="AS134" s="1"/>
      <c r="AT134" s="1"/>
      <c r="AU134" s="2">
        <f t="shared" si="26"/>
        <v>0</v>
      </c>
      <c r="AW134" s="1"/>
      <c r="AX134" s="1"/>
      <c r="AY134" s="1"/>
      <c r="AZ134" s="2">
        <f t="shared" si="29"/>
        <v>0</v>
      </c>
      <c r="BA134" s="2">
        <f>SUM(AF134,AH134,-AZ134,-Table112[[#This Row],[Sale Fee]])</f>
        <v>0</v>
      </c>
      <c r="BC134" s="1"/>
      <c r="BD134" s="1"/>
      <c r="BE134" s="1"/>
    </row>
    <row r="135" spans="1:57" x14ac:dyDescent="0.25">
      <c r="A135" s="1"/>
      <c r="B135" s="1"/>
      <c r="E135" s="4"/>
      <c r="F135" s="4"/>
      <c r="Q135" s="1"/>
      <c r="R135" s="1"/>
      <c r="S135" s="1"/>
      <c r="U135" s="61"/>
      <c r="V135" s="61"/>
      <c r="W135" s="1">
        <f t="shared" si="22"/>
        <v>0</v>
      </c>
      <c r="X135" s="1"/>
      <c r="Y135" s="1"/>
      <c r="Z135" s="1">
        <f>Table112[[#This Row],[Quantity2]]*Table112[[#This Row],[U Cost]]</f>
        <v>0</v>
      </c>
      <c r="AB135" s="1"/>
      <c r="AC135" s="1"/>
      <c r="AD135" s="1">
        <f t="shared" si="23"/>
        <v>0</v>
      </c>
      <c r="AE135" s="1"/>
      <c r="AF135" s="1">
        <f>SUM(Table112[[#This Row],[Total 
Paid]:[Shipping 
Charged]])</f>
        <v>0</v>
      </c>
      <c r="AG135" s="1"/>
      <c r="AH135" s="1"/>
      <c r="AI135" s="1">
        <f t="shared" si="24"/>
        <v>0</v>
      </c>
      <c r="AK135" s="1"/>
      <c r="AL135" s="1"/>
      <c r="AM135" s="1"/>
      <c r="AN135" s="1"/>
      <c r="AP135" s="30">
        <f t="shared" si="30"/>
        <v>0</v>
      </c>
      <c r="AQ135" s="1"/>
      <c r="AR135" s="1">
        <f t="shared" si="8"/>
        <v>0</v>
      </c>
      <c r="AS135" s="1"/>
      <c r="AT135" s="1"/>
      <c r="AU135" s="2">
        <f t="shared" si="26"/>
        <v>0</v>
      </c>
      <c r="AW135" s="1"/>
      <c r="AX135" s="1"/>
      <c r="AY135" s="1"/>
      <c r="AZ135" s="2">
        <f t="shared" si="29"/>
        <v>0</v>
      </c>
      <c r="BA135" s="2">
        <f>SUM(AF135,AH135,-AZ135,-Table112[[#This Row],[Sale Fee]])</f>
        <v>0</v>
      </c>
      <c r="BC135" s="1"/>
      <c r="BD135" s="1"/>
      <c r="BE135" s="1"/>
    </row>
    <row r="136" spans="1:57" x14ac:dyDescent="0.25">
      <c r="A136" s="1"/>
      <c r="B136" s="1"/>
      <c r="E136" s="4"/>
      <c r="F136" s="4"/>
      <c r="Q136" s="1"/>
      <c r="R136" s="1"/>
      <c r="S136" s="1"/>
      <c r="U136" s="61"/>
      <c r="V136" s="61"/>
      <c r="W136" s="1">
        <f t="shared" si="22"/>
        <v>0</v>
      </c>
      <c r="X136" s="1"/>
      <c r="Y136" s="1"/>
      <c r="Z136" s="1">
        <f>Table112[[#This Row],[Quantity2]]*Table112[[#This Row],[U Cost]]</f>
        <v>0</v>
      </c>
      <c r="AB136" s="1"/>
      <c r="AC136" s="1"/>
      <c r="AD136" s="1">
        <f t="shared" si="23"/>
        <v>0</v>
      </c>
      <c r="AE136" s="1"/>
      <c r="AF136" s="1">
        <f>SUM(Table112[[#This Row],[Total 
Paid]:[Shipping 
Charged]])</f>
        <v>0</v>
      </c>
      <c r="AG136" s="1"/>
      <c r="AH136" s="1"/>
      <c r="AI136" s="1">
        <f t="shared" si="24"/>
        <v>0</v>
      </c>
      <c r="AK136" s="1"/>
      <c r="AL136" s="1"/>
      <c r="AM136" s="1"/>
      <c r="AN136" s="1"/>
      <c r="AP136" s="30">
        <f t="shared" si="30"/>
        <v>0</v>
      </c>
      <c r="AQ136" s="1"/>
      <c r="AR136" s="1">
        <f t="shared" si="8"/>
        <v>0</v>
      </c>
      <c r="AS136" s="1"/>
      <c r="AT136" s="1"/>
      <c r="AU136" s="2">
        <f t="shared" si="26"/>
        <v>0</v>
      </c>
      <c r="AW136" s="1"/>
      <c r="AX136" s="1"/>
      <c r="AY136" s="1"/>
      <c r="AZ136" s="2">
        <f t="shared" si="29"/>
        <v>0</v>
      </c>
      <c r="BA136" s="2">
        <f>SUM(AF136,AH136,-AZ136,-Table112[[#This Row],[Sale Fee]])</f>
        <v>0</v>
      </c>
      <c r="BC136" s="1"/>
      <c r="BD136" s="1"/>
      <c r="BE136" s="1"/>
    </row>
    <row r="137" spans="1:57" x14ac:dyDescent="0.25">
      <c r="A137" s="1"/>
      <c r="B137" s="1"/>
      <c r="E137" s="4"/>
      <c r="F137" s="4"/>
      <c r="Q137" s="1"/>
      <c r="R137" s="1"/>
      <c r="S137" s="1"/>
      <c r="U137" s="1"/>
      <c r="V137" s="1"/>
      <c r="W137" s="1">
        <f t="shared" si="22"/>
        <v>0</v>
      </c>
      <c r="X137" s="1"/>
      <c r="Y137" s="1"/>
      <c r="Z137" s="1">
        <f>Table112[[#This Row],[Quantity2]]*Table112[[#This Row],[U Cost]]</f>
        <v>0</v>
      </c>
      <c r="AB137" s="1"/>
      <c r="AC137" s="1"/>
      <c r="AD137" s="1">
        <f t="shared" si="23"/>
        <v>0</v>
      </c>
      <c r="AE137" s="1"/>
      <c r="AF137" s="1">
        <f>SUM(Table112[[#This Row],[Total 
Paid]:[Shipping 
Charged]])</f>
        <v>0</v>
      </c>
      <c r="AG137" s="1"/>
      <c r="AH137" s="1"/>
      <c r="AI137" s="1">
        <f t="shared" si="24"/>
        <v>0</v>
      </c>
      <c r="AK137" s="1"/>
      <c r="AL137" s="1"/>
      <c r="AM137" s="1"/>
      <c r="AN137" s="1"/>
      <c r="AP137" s="30">
        <f t="shared" si="30"/>
        <v>0</v>
      </c>
      <c r="AQ137" s="1"/>
      <c r="AR137" s="1">
        <f t="shared" si="8"/>
        <v>0</v>
      </c>
      <c r="AS137" s="1"/>
      <c r="AT137" s="1"/>
      <c r="AU137" s="2">
        <f t="shared" si="26"/>
        <v>0</v>
      </c>
      <c r="AW137" s="1"/>
      <c r="AX137" s="1"/>
      <c r="AY137" s="1"/>
      <c r="AZ137" s="2">
        <f t="shared" si="29"/>
        <v>0</v>
      </c>
      <c r="BA137" s="2">
        <f>SUM(AF137,AH137,-AZ137,-Table112[[#This Row],[Sale Fee]])</f>
        <v>0</v>
      </c>
      <c r="BC137" s="1"/>
      <c r="BD137" s="1"/>
      <c r="BE137" s="1"/>
    </row>
    <row r="138" spans="1:57" x14ac:dyDescent="0.25">
      <c r="A138" s="1"/>
      <c r="B138" s="1"/>
      <c r="E138" s="4"/>
      <c r="F138" s="4"/>
      <c r="Q138" s="1"/>
      <c r="R138" s="1"/>
      <c r="S138" s="1"/>
      <c r="U138" s="1"/>
      <c r="V138" s="1"/>
      <c r="W138" s="1">
        <f t="shared" si="22"/>
        <v>0</v>
      </c>
      <c r="X138" s="1"/>
      <c r="Y138" s="1"/>
      <c r="Z138" s="1">
        <f>Table112[[#This Row],[Quantity2]]*Table112[[#This Row],[U Cost]]</f>
        <v>0</v>
      </c>
      <c r="AB138" s="1"/>
      <c r="AC138" s="1"/>
      <c r="AD138" s="1">
        <f t="shared" si="23"/>
        <v>0</v>
      </c>
      <c r="AE138" s="1"/>
      <c r="AF138" s="1">
        <f>SUM(Table112[[#This Row],[Total 
Paid]:[Shipping 
Charged]])</f>
        <v>0</v>
      </c>
      <c r="AG138" s="1"/>
      <c r="AH138" s="1"/>
      <c r="AI138" s="1">
        <f t="shared" si="24"/>
        <v>0</v>
      </c>
      <c r="AK138" s="1"/>
      <c r="AL138" s="1"/>
      <c r="AM138" s="1"/>
      <c r="AN138" s="1"/>
      <c r="AP138" s="30">
        <f t="shared" si="30"/>
        <v>0</v>
      </c>
      <c r="AQ138" s="1"/>
      <c r="AR138" s="1">
        <f t="shared" si="8"/>
        <v>0</v>
      </c>
      <c r="AS138" s="1"/>
      <c r="AT138" s="1"/>
      <c r="AU138" s="2">
        <f t="shared" si="26"/>
        <v>0</v>
      </c>
      <c r="AW138" s="1"/>
      <c r="AX138" s="1"/>
      <c r="AY138" s="1"/>
      <c r="AZ138" s="2">
        <f t="shared" si="29"/>
        <v>0</v>
      </c>
      <c r="BA138" s="2">
        <f>SUM(AF138,AH138,-AZ138,-Table112[[#This Row],[Sale Fee]])</f>
        <v>0</v>
      </c>
      <c r="BC138" s="1"/>
      <c r="BD138" s="1"/>
      <c r="BE138" s="1"/>
    </row>
    <row r="139" spans="1:57" x14ac:dyDescent="0.25">
      <c r="A139" s="1"/>
      <c r="B139" s="1"/>
      <c r="E139" s="4"/>
      <c r="F139" s="4"/>
      <c r="Q139" s="1"/>
      <c r="R139" s="1"/>
      <c r="S139" s="1"/>
      <c r="U139" s="1"/>
      <c r="V139" s="1"/>
      <c r="W139" s="1">
        <f t="shared" ref="W139:W202" si="31">U139*V139</f>
        <v>0</v>
      </c>
      <c r="X139" s="1"/>
      <c r="Y139" s="1"/>
      <c r="Z139" s="1">
        <f>Table112[[#This Row],[Quantity2]]*Table112[[#This Row],[U Cost]]</f>
        <v>0</v>
      </c>
      <c r="AB139" s="1"/>
      <c r="AC139" s="1"/>
      <c r="AD139" s="1">
        <f t="shared" ref="AD139:AD202" si="32">AC139*AB139</f>
        <v>0</v>
      </c>
      <c r="AE139" s="1"/>
      <c r="AF139" s="1">
        <f>SUM(Table112[[#This Row],[Total 
Paid]:[Shipping 
Charged]])</f>
        <v>0</v>
      </c>
      <c r="AG139" s="1"/>
      <c r="AH139" s="1"/>
      <c r="AI139" s="1">
        <f t="shared" ref="AI139:AI202" si="33">SUM(AF139,AG139,AH139)</f>
        <v>0</v>
      </c>
      <c r="AK139" s="1"/>
      <c r="AL139" s="1"/>
      <c r="AM139" s="1"/>
      <c r="AN139" s="1"/>
      <c r="AP139" s="30">
        <f t="shared" si="30"/>
        <v>0</v>
      </c>
      <c r="AQ139" s="1"/>
      <c r="AR139" s="1">
        <f t="shared" si="8"/>
        <v>0</v>
      </c>
      <c r="AS139" s="1"/>
      <c r="AT139" s="1"/>
      <c r="AU139" s="2">
        <f t="shared" ref="AU139:AU202" si="34">SUM(AR139:AT139)</f>
        <v>0</v>
      </c>
      <c r="AW139" s="1"/>
      <c r="AX139" s="1"/>
      <c r="AY139" s="1"/>
      <c r="AZ139" s="2">
        <f t="shared" si="29"/>
        <v>0</v>
      </c>
      <c r="BA139" s="2">
        <f>SUM(AF139,AH139,-AZ139,-Table112[[#This Row],[Sale Fee]])</f>
        <v>0</v>
      </c>
      <c r="BC139" s="1"/>
      <c r="BD139" s="1"/>
      <c r="BE139" s="1"/>
    </row>
    <row r="140" spans="1:57" x14ac:dyDescent="0.25">
      <c r="A140" s="1"/>
      <c r="B140" s="1"/>
      <c r="E140" s="4"/>
      <c r="F140" s="4"/>
      <c r="Q140" s="1"/>
      <c r="R140" s="1"/>
      <c r="S140" s="1"/>
      <c r="U140" s="1"/>
      <c r="V140" s="1"/>
      <c r="W140" s="1">
        <f t="shared" si="31"/>
        <v>0</v>
      </c>
      <c r="X140" s="1"/>
      <c r="Y140" s="1"/>
      <c r="Z140" s="1">
        <f>Table112[[#This Row],[Quantity2]]*Table112[[#This Row],[U Cost]]</f>
        <v>0</v>
      </c>
      <c r="AB140" s="1"/>
      <c r="AC140" s="1"/>
      <c r="AD140" s="1">
        <f t="shared" si="32"/>
        <v>0</v>
      </c>
      <c r="AE140" s="1"/>
      <c r="AF140" s="1">
        <f>SUM(Table112[[#This Row],[Total 
Paid]:[Shipping 
Charged]])</f>
        <v>0</v>
      </c>
      <c r="AG140" s="1"/>
      <c r="AH140" s="1"/>
      <c r="AI140" s="1">
        <f t="shared" si="33"/>
        <v>0</v>
      </c>
      <c r="AK140" s="1"/>
      <c r="AL140" s="1"/>
      <c r="AM140" s="1"/>
      <c r="AN140" s="1"/>
      <c r="AP140" s="30">
        <f t="shared" si="30"/>
        <v>0</v>
      </c>
      <c r="AQ140" s="1"/>
      <c r="AR140" s="1">
        <f t="shared" si="8"/>
        <v>0</v>
      </c>
      <c r="AS140" s="1"/>
      <c r="AT140" s="1"/>
      <c r="AU140" s="2">
        <f t="shared" si="34"/>
        <v>0</v>
      </c>
      <c r="AW140" s="1"/>
      <c r="AX140" s="1"/>
      <c r="AY140" s="1"/>
      <c r="AZ140" s="2">
        <f t="shared" si="29"/>
        <v>0</v>
      </c>
      <c r="BA140" s="2">
        <f>SUM(AF140,AH140,-AZ140,-Table112[[#This Row],[Sale Fee]])</f>
        <v>0</v>
      </c>
      <c r="BC140" s="1"/>
      <c r="BD140" s="1"/>
      <c r="BE140" s="1"/>
    </row>
    <row r="141" spans="1:57" x14ac:dyDescent="0.25">
      <c r="A141" s="1"/>
      <c r="B141" s="1"/>
      <c r="Q141" s="1"/>
      <c r="R141" s="1"/>
      <c r="S141" s="1"/>
      <c r="U141" s="1"/>
      <c r="V141" s="1"/>
      <c r="W141" s="1">
        <f t="shared" si="31"/>
        <v>0</v>
      </c>
      <c r="X141" s="1"/>
      <c r="Y141" s="1"/>
      <c r="Z141" s="1">
        <f>Table112[[#This Row],[Quantity2]]*Table112[[#This Row],[U Cost]]</f>
        <v>0</v>
      </c>
      <c r="AB141" s="1"/>
      <c r="AC141" s="1"/>
      <c r="AD141" s="1">
        <f t="shared" si="32"/>
        <v>0</v>
      </c>
      <c r="AE141" s="1"/>
      <c r="AF141" s="1">
        <f>SUM(Table112[[#This Row],[Total 
Paid]:[Shipping 
Charged]])</f>
        <v>0</v>
      </c>
      <c r="AG141" s="1"/>
      <c r="AH141" s="1"/>
      <c r="AI141" s="1">
        <f t="shared" si="33"/>
        <v>0</v>
      </c>
      <c r="AK141" s="1"/>
      <c r="AL141" s="1"/>
      <c r="AM141" s="1"/>
      <c r="AN141" s="1"/>
      <c r="AP141" s="30">
        <f t="shared" si="30"/>
        <v>0</v>
      </c>
      <c r="AQ141" s="1"/>
      <c r="AR141" s="1">
        <f t="shared" si="8"/>
        <v>0</v>
      </c>
      <c r="AS141" s="1"/>
      <c r="AT141" s="1"/>
      <c r="AU141" s="2">
        <f t="shared" si="34"/>
        <v>0</v>
      </c>
      <c r="AW141" s="1"/>
      <c r="AX141" s="1"/>
      <c r="AY141" s="1"/>
      <c r="AZ141" s="2">
        <f t="shared" si="29"/>
        <v>0</v>
      </c>
      <c r="BA141" s="2">
        <f>SUM(AF141,AH141,-AZ141,-Table112[[#This Row],[Sale Fee]])</f>
        <v>0</v>
      </c>
      <c r="BC141" s="1"/>
      <c r="BD141" s="1"/>
      <c r="BE141" s="1"/>
    </row>
    <row r="142" spans="1:57" x14ac:dyDescent="0.25">
      <c r="A142" s="1"/>
      <c r="B142" s="1"/>
      <c r="E142" s="4"/>
      <c r="F142" s="4"/>
      <c r="Q142" s="1"/>
      <c r="R142" s="1"/>
      <c r="S142" s="1"/>
      <c r="U142" s="1"/>
      <c r="V142" s="1"/>
      <c r="W142" s="1">
        <f t="shared" si="31"/>
        <v>0</v>
      </c>
      <c r="X142" s="1"/>
      <c r="Y142" s="1"/>
      <c r="Z142" s="1">
        <f>Table112[[#This Row],[Quantity2]]*Table112[[#This Row],[U Cost]]</f>
        <v>0</v>
      </c>
      <c r="AB142" s="1"/>
      <c r="AC142" s="1"/>
      <c r="AD142" s="1">
        <f t="shared" si="32"/>
        <v>0</v>
      </c>
      <c r="AE142" s="1"/>
      <c r="AF142" s="1">
        <f>SUM(Table112[[#This Row],[Total 
Paid]:[Shipping 
Charged]])</f>
        <v>0</v>
      </c>
      <c r="AG142" s="1"/>
      <c r="AH142" s="1"/>
      <c r="AI142" s="1">
        <f t="shared" si="33"/>
        <v>0</v>
      </c>
      <c r="AK142" s="1"/>
      <c r="AL142" s="1"/>
      <c r="AM142" s="1"/>
      <c r="AN142" s="1"/>
      <c r="AP142" s="30">
        <f t="shared" si="30"/>
        <v>0</v>
      </c>
      <c r="AQ142" s="1"/>
      <c r="AR142" s="1">
        <f t="shared" si="8"/>
        <v>0</v>
      </c>
      <c r="AS142" s="1"/>
      <c r="AT142" s="1"/>
      <c r="AU142" s="2">
        <f t="shared" si="34"/>
        <v>0</v>
      </c>
      <c r="AW142" s="1"/>
      <c r="AX142" s="1"/>
      <c r="AY142" s="1"/>
      <c r="AZ142" s="2">
        <f t="shared" si="29"/>
        <v>0</v>
      </c>
      <c r="BA142" s="2">
        <f>SUM(AF142,AH142,-AZ142,-Table112[[#This Row],[Sale Fee]])</f>
        <v>0</v>
      </c>
      <c r="BC142" s="1"/>
      <c r="BD142" s="1"/>
      <c r="BE142" s="1"/>
    </row>
    <row r="143" spans="1:57" x14ac:dyDescent="0.25">
      <c r="A143" s="1"/>
      <c r="B143" s="1"/>
      <c r="E143" s="4"/>
      <c r="F143" s="4"/>
      <c r="Q143" s="1"/>
      <c r="R143" s="1"/>
      <c r="S143" s="1"/>
      <c r="U143" s="1"/>
      <c r="V143" s="1"/>
      <c r="W143" s="1">
        <f t="shared" si="31"/>
        <v>0</v>
      </c>
      <c r="X143" s="1"/>
      <c r="Y143" s="1"/>
      <c r="Z143" s="1">
        <f>Table112[[#This Row],[Quantity2]]*Table112[[#This Row],[U Cost]]</f>
        <v>0</v>
      </c>
      <c r="AB143" s="1"/>
      <c r="AC143" s="1"/>
      <c r="AD143" s="1">
        <f t="shared" si="32"/>
        <v>0</v>
      </c>
      <c r="AE143" s="1"/>
      <c r="AF143" s="1">
        <f>SUM(Table112[[#This Row],[Total 
Paid]:[Shipping 
Charged]])</f>
        <v>0</v>
      </c>
      <c r="AG143" s="1"/>
      <c r="AH143" s="1"/>
      <c r="AI143" s="1">
        <f t="shared" si="33"/>
        <v>0</v>
      </c>
      <c r="AK143" s="1"/>
      <c r="AL143" s="1"/>
      <c r="AM143" s="1"/>
      <c r="AN143" s="1"/>
      <c r="AP143" s="30">
        <f t="shared" si="30"/>
        <v>0</v>
      </c>
      <c r="AQ143" s="1"/>
      <c r="AR143" s="1">
        <f t="shared" si="8"/>
        <v>0</v>
      </c>
      <c r="AS143" s="1"/>
      <c r="AT143" s="1"/>
      <c r="AU143" s="2">
        <f t="shared" si="34"/>
        <v>0</v>
      </c>
      <c r="AW143" s="1"/>
      <c r="AX143" s="1"/>
      <c r="AY143" s="1"/>
      <c r="AZ143" s="2">
        <f t="shared" si="29"/>
        <v>0</v>
      </c>
      <c r="BA143" s="2">
        <f>SUM(AF143,AH143,-AZ143,-Table112[[#This Row],[Sale Fee]])</f>
        <v>0</v>
      </c>
      <c r="BC143" s="1"/>
      <c r="BD143" s="1"/>
      <c r="BE143" s="1"/>
    </row>
    <row r="144" spans="1:57" x14ac:dyDescent="0.25">
      <c r="A144" s="1"/>
      <c r="B144" s="1"/>
      <c r="E144" s="4"/>
      <c r="F144" s="4"/>
      <c r="Q144" s="1"/>
      <c r="R144" s="1"/>
      <c r="S144" s="1"/>
      <c r="U144" s="1"/>
      <c r="V144" s="1"/>
      <c r="W144" s="1">
        <f t="shared" si="31"/>
        <v>0</v>
      </c>
      <c r="X144" s="1"/>
      <c r="Y144" s="1"/>
      <c r="Z144" s="1">
        <f>Table112[[#This Row],[Quantity2]]*Table112[[#This Row],[U Cost]]</f>
        <v>0</v>
      </c>
      <c r="AB144" s="1"/>
      <c r="AC144" s="1"/>
      <c r="AD144" s="1">
        <f t="shared" si="32"/>
        <v>0</v>
      </c>
      <c r="AE144" s="1"/>
      <c r="AF144" s="1">
        <f>SUM(Table112[[#This Row],[Total 
Paid]:[Shipping 
Charged]])</f>
        <v>0</v>
      </c>
      <c r="AG144" s="1"/>
      <c r="AH144" s="1"/>
      <c r="AI144" s="1">
        <f t="shared" si="33"/>
        <v>0</v>
      </c>
      <c r="AK144" s="1"/>
      <c r="AL144" s="1"/>
      <c r="AM144" s="1"/>
      <c r="AN144" s="1"/>
      <c r="AP144" s="30">
        <f t="shared" si="30"/>
        <v>0</v>
      </c>
      <c r="AQ144" s="1"/>
      <c r="AR144" s="1">
        <f t="shared" si="8"/>
        <v>0</v>
      </c>
      <c r="AS144" s="1"/>
      <c r="AT144" s="1"/>
      <c r="AU144" s="2">
        <f t="shared" si="34"/>
        <v>0</v>
      </c>
      <c r="AW144" s="1"/>
      <c r="AX144" s="1"/>
      <c r="AY144" s="1"/>
      <c r="AZ144" s="2">
        <f t="shared" si="29"/>
        <v>0</v>
      </c>
      <c r="BA144" s="2">
        <f>SUM(AF144,AH144,-AZ144,-Table112[[#This Row],[Sale Fee]])</f>
        <v>0</v>
      </c>
      <c r="BC144" s="1"/>
      <c r="BD144" s="1"/>
      <c r="BE144" s="1"/>
    </row>
    <row r="145" spans="1:57" x14ac:dyDescent="0.25">
      <c r="A145" s="1"/>
      <c r="B145" s="1"/>
      <c r="E145" s="4"/>
      <c r="F145" s="4"/>
      <c r="Q145" s="1"/>
      <c r="R145" s="1"/>
      <c r="S145" s="1"/>
      <c r="U145" s="1"/>
      <c r="V145" s="1"/>
      <c r="W145" s="1">
        <f t="shared" si="31"/>
        <v>0</v>
      </c>
      <c r="X145" s="1"/>
      <c r="Y145" s="1"/>
      <c r="Z145" s="1">
        <f>Table112[[#This Row],[Quantity2]]*Table112[[#This Row],[U Cost]]</f>
        <v>0</v>
      </c>
      <c r="AB145" s="1"/>
      <c r="AC145" s="1"/>
      <c r="AD145" s="1">
        <f t="shared" si="32"/>
        <v>0</v>
      </c>
      <c r="AE145" s="1"/>
      <c r="AF145" s="1">
        <f>SUM(Table112[[#This Row],[Total 
Paid]:[Shipping 
Charged]])</f>
        <v>0</v>
      </c>
      <c r="AG145" s="1"/>
      <c r="AH145" s="1"/>
      <c r="AI145" s="1">
        <f t="shared" si="33"/>
        <v>0</v>
      </c>
      <c r="AK145" s="1"/>
      <c r="AL145" s="1"/>
      <c r="AM145" s="1"/>
      <c r="AN145" s="1"/>
      <c r="AP145" s="30">
        <f t="shared" si="30"/>
        <v>0</v>
      </c>
      <c r="AQ145" s="1"/>
      <c r="AR145" s="1">
        <f t="shared" si="8"/>
        <v>0</v>
      </c>
      <c r="AS145" s="1"/>
      <c r="AT145" s="1"/>
      <c r="AU145" s="2">
        <f t="shared" si="34"/>
        <v>0</v>
      </c>
      <c r="AW145" s="1"/>
      <c r="AX145" s="1"/>
      <c r="AY145" s="1"/>
      <c r="AZ145" s="2">
        <f t="shared" si="29"/>
        <v>0</v>
      </c>
      <c r="BA145" s="2">
        <f>SUM(AF145,AH145,-AZ145,-Table112[[#This Row],[Sale Fee]])</f>
        <v>0</v>
      </c>
      <c r="BC145" s="1"/>
      <c r="BD145" s="1"/>
      <c r="BE145" s="1"/>
    </row>
    <row r="146" spans="1:57" x14ac:dyDescent="0.25">
      <c r="A146" s="1"/>
      <c r="B146" s="1"/>
      <c r="E146" s="4"/>
      <c r="F146" s="4"/>
      <c r="Q146" s="1"/>
      <c r="R146" s="1"/>
      <c r="S146" s="1"/>
      <c r="U146" s="1"/>
      <c r="V146" s="1"/>
      <c r="W146" s="1">
        <f t="shared" si="31"/>
        <v>0</v>
      </c>
      <c r="X146" s="1"/>
      <c r="Y146" s="1"/>
      <c r="Z146" s="1">
        <f>Table112[[#This Row],[Quantity2]]*Table112[[#This Row],[U Cost]]</f>
        <v>0</v>
      </c>
      <c r="AB146" s="1"/>
      <c r="AC146" s="1"/>
      <c r="AD146" s="1">
        <f t="shared" si="32"/>
        <v>0</v>
      </c>
      <c r="AE146" s="1"/>
      <c r="AF146" s="1">
        <f>SUM(Table112[[#This Row],[Total 
Paid]:[Shipping 
Charged]])</f>
        <v>0</v>
      </c>
      <c r="AG146" s="1"/>
      <c r="AH146" s="1"/>
      <c r="AI146" s="1">
        <f t="shared" si="33"/>
        <v>0</v>
      </c>
      <c r="AK146" s="1"/>
      <c r="AL146" s="1"/>
      <c r="AM146" s="1"/>
      <c r="AN146" s="1"/>
      <c r="AP146" s="30">
        <f t="shared" si="30"/>
        <v>0</v>
      </c>
      <c r="AQ146" s="1"/>
      <c r="AR146" s="1">
        <f t="shared" si="8"/>
        <v>0</v>
      </c>
      <c r="AS146" s="1"/>
      <c r="AT146" s="1"/>
      <c r="AU146" s="2">
        <f t="shared" si="34"/>
        <v>0</v>
      </c>
      <c r="AW146" s="1"/>
      <c r="AX146" s="1"/>
      <c r="AY146" s="1"/>
      <c r="AZ146" s="2">
        <f t="shared" si="29"/>
        <v>0</v>
      </c>
      <c r="BA146" s="2">
        <f>SUM(AF146,AH146,-AZ146,-Table112[[#This Row],[Sale Fee]])</f>
        <v>0</v>
      </c>
      <c r="BC146" s="1"/>
      <c r="BD146" s="1"/>
      <c r="BE146" s="1"/>
    </row>
    <row r="147" spans="1:57" x14ac:dyDescent="0.25">
      <c r="A147" s="1"/>
      <c r="B147" s="1"/>
      <c r="E147" s="4"/>
      <c r="F147" s="4"/>
      <c r="Q147" s="1"/>
      <c r="R147" s="1"/>
      <c r="S147" s="1"/>
      <c r="U147" s="1"/>
      <c r="V147" s="1"/>
      <c r="W147" s="1">
        <f t="shared" si="31"/>
        <v>0</v>
      </c>
      <c r="X147" s="1"/>
      <c r="Y147" s="1"/>
      <c r="Z147" s="1">
        <f>Table112[[#This Row],[Quantity2]]*Table112[[#This Row],[U Cost]]</f>
        <v>0</v>
      </c>
      <c r="AB147" s="1"/>
      <c r="AC147" s="1"/>
      <c r="AD147" s="1">
        <f t="shared" si="32"/>
        <v>0</v>
      </c>
      <c r="AE147" s="1"/>
      <c r="AF147" s="1">
        <f>SUM(Table112[[#This Row],[Total 
Paid]:[Shipping 
Charged]])</f>
        <v>0</v>
      </c>
      <c r="AG147" s="1"/>
      <c r="AH147" s="1"/>
      <c r="AI147" s="1">
        <f t="shared" si="33"/>
        <v>0</v>
      </c>
      <c r="AK147" s="1"/>
      <c r="AL147" s="1"/>
      <c r="AM147" s="1"/>
      <c r="AN147" s="1"/>
      <c r="AP147" s="30">
        <f t="shared" si="30"/>
        <v>0</v>
      </c>
      <c r="AQ147" s="1"/>
      <c r="AR147" s="1">
        <f t="shared" si="8"/>
        <v>0</v>
      </c>
      <c r="AS147" s="1"/>
      <c r="AT147" s="1"/>
      <c r="AU147" s="2">
        <f t="shared" si="34"/>
        <v>0</v>
      </c>
      <c r="AW147" s="1"/>
      <c r="AX147" s="1"/>
      <c r="AY147" s="1"/>
      <c r="AZ147" s="2">
        <f t="shared" si="29"/>
        <v>0</v>
      </c>
      <c r="BA147" s="2">
        <f>SUM(AF147,AH147,-AZ147,-Table112[[#This Row],[Sale Fee]])</f>
        <v>0</v>
      </c>
      <c r="BC147" s="1"/>
      <c r="BD147" s="1"/>
      <c r="BE147" s="1"/>
    </row>
    <row r="148" spans="1:57" x14ac:dyDescent="0.25">
      <c r="A148" s="1"/>
      <c r="B148" s="1"/>
      <c r="E148" s="4"/>
      <c r="F148" s="4"/>
      <c r="Q148" s="1"/>
      <c r="R148" s="1"/>
      <c r="S148" s="1"/>
      <c r="U148" s="1"/>
      <c r="V148" s="1"/>
      <c r="W148" s="1">
        <f t="shared" si="31"/>
        <v>0</v>
      </c>
      <c r="X148" s="1"/>
      <c r="Y148" s="1"/>
      <c r="Z148" s="1">
        <f>Table112[[#This Row],[Quantity2]]*Table112[[#This Row],[U Cost]]</f>
        <v>0</v>
      </c>
      <c r="AB148" s="1"/>
      <c r="AC148" s="1"/>
      <c r="AD148" s="1">
        <f t="shared" si="32"/>
        <v>0</v>
      </c>
      <c r="AE148" s="1"/>
      <c r="AF148" s="1">
        <f>SUM(Table112[[#This Row],[Total 
Paid]:[Shipping 
Charged]])</f>
        <v>0</v>
      </c>
      <c r="AG148" s="1"/>
      <c r="AH148" s="1"/>
      <c r="AI148" s="1">
        <f t="shared" si="33"/>
        <v>0</v>
      </c>
      <c r="AK148" s="1"/>
      <c r="AL148" s="1"/>
      <c r="AM148" s="1"/>
      <c r="AN148" s="1"/>
      <c r="AP148" s="30">
        <f t="shared" si="30"/>
        <v>0</v>
      </c>
      <c r="AQ148" s="1"/>
      <c r="AR148" s="1">
        <f t="shared" si="8"/>
        <v>0</v>
      </c>
      <c r="AS148" s="1"/>
      <c r="AT148" s="1"/>
      <c r="AU148" s="2">
        <f t="shared" si="34"/>
        <v>0</v>
      </c>
      <c r="AW148" s="1"/>
      <c r="AX148" s="1"/>
      <c r="AY148" s="1"/>
      <c r="AZ148" s="2">
        <f t="shared" si="29"/>
        <v>0</v>
      </c>
      <c r="BA148" s="2">
        <f>SUM(AF148,AH148,-AZ148,-Table112[[#This Row],[Sale Fee]])</f>
        <v>0</v>
      </c>
      <c r="BC148" s="1"/>
      <c r="BD148" s="1"/>
      <c r="BE148" s="1"/>
    </row>
    <row r="149" spans="1:57" x14ac:dyDescent="0.25">
      <c r="A149" s="1"/>
      <c r="B149" s="1"/>
      <c r="E149" s="4"/>
      <c r="F149" s="4"/>
      <c r="Q149" s="1"/>
      <c r="R149" s="1"/>
      <c r="S149" s="1"/>
      <c r="U149" s="1"/>
      <c r="V149" s="1"/>
      <c r="W149" s="1">
        <f t="shared" si="31"/>
        <v>0</v>
      </c>
      <c r="X149" s="1"/>
      <c r="Y149" s="1"/>
      <c r="Z149" s="1">
        <f>Table112[[#This Row],[Quantity2]]*Table112[[#This Row],[U Cost]]</f>
        <v>0</v>
      </c>
      <c r="AB149" s="1"/>
      <c r="AC149" s="1"/>
      <c r="AD149" s="1">
        <f t="shared" si="32"/>
        <v>0</v>
      </c>
      <c r="AE149" s="1"/>
      <c r="AF149" s="1">
        <f>SUM(Table112[[#This Row],[Total 
Paid]:[Shipping 
Charged]])</f>
        <v>0</v>
      </c>
      <c r="AG149" s="1"/>
      <c r="AH149" s="1"/>
      <c r="AI149" s="1">
        <f t="shared" si="33"/>
        <v>0</v>
      </c>
      <c r="AK149" s="1"/>
      <c r="AL149" s="1"/>
      <c r="AM149" s="1"/>
      <c r="AN149" s="1"/>
      <c r="AP149" s="30">
        <f t="shared" si="30"/>
        <v>0</v>
      </c>
      <c r="AQ149" s="1"/>
      <c r="AR149" s="1">
        <f t="shared" si="8"/>
        <v>0</v>
      </c>
      <c r="AS149" s="1"/>
      <c r="AT149" s="1"/>
      <c r="AU149" s="2">
        <f t="shared" si="34"/>
        <v>0</v>
      </c>
      <c r="AW149" s="1"/>
      <c r="AX149" s="1"/>
      <c r="AY149" s="1"/>
      <c r="AZ149" s="2">
        <f t="shared" si="29"/>
        <v>0</v>
      </c>
      <c r="BA149" s="2">
        <f>SUM(AF149,AH149,-AZ149,-Table112[[#This Row],[Sale Fee]])</f>
        <v>0</v>
      </c>
      <c r="BC149" s="1"/>
      <c r="BD149" s="1"/>
      <c r="BE149" s="1"/>
    </row>
    <row r="150" spans="1:57" x14ac:dyDescent="0.25">
      <c r="A150" s="1"/>
      <c r="B150" s="1"/>
      <c r="E150" s="4"/>
      <c r="F150" s="4"/>
      <c r="Q150" s="1"/>
      <c r="R150" s="1"/>
      <c r="S150" s="1"/>
      <c r="U150" s="1"/>
      <c r="V150" s="1"/>
      <c r="W150" s="1">
        <f t="shared" si="31"/>
        <v>0</v>
      </c>
      <c r="X150" s="1"/>
      <c r="Y150" s="1"/>
      <c r="Z150" s="1">
        <f>Table112[[#This Row],[Quantity2]]*Table112[[#This Row],[U Cost]]</f>
        <v>0</v>
      </c>
      <c r="AB150" s="1"/>
      <c r="AC150" s="1"/>
      <c r="AD150" s="1">
        <f t="shared" si="32"/>
        <v>0</v>
      </c>
      <c r="AE150" s="1"/>
      <c r="AF150" s="1">
        <f>SUM(Table112[[#This Row],[Total 
Paid]:[Shipping 
Charged]])</f>
        <v>0</v>
      </c>
      <c r="AG150" s="1"/>
      <c r="AH150" s="1"/>
      <c r="AI150" s="1">
        <f t="shared" si="33"/>
        <v>0</v>
      </c>
      <c r="AK150" s="1"/>
      <c r="AL150" s="1"/>
      <c r="AM150" s="1"/>
      <c r="AN150" s="1"/>
      <c r="AP150" s="30">
        <f t="shared" si="30"/>
        <v>0</v>
      </c>
      <c r="AQ150" s="1"/>
      <c r="AR150" s="1">
        <f t="shared" si="8"/>
        <v>0</v>
      </c>
      <c r="AS150" s="1"/>
      <c r="AT150" s="1"/>
      <c r="AU150" s="2">
        <f t="shared" si="34"/>
        <v>0</v>
      </c>
      <c r="AW150" s="1"/>
      <c r="AX150" s="1"/>
      <c r="AY150" s="1"/>
      <c r="AZ150" s="2">
        <f t="shared" si="29"/>
        <v>0</v>
      </c>
      <c r="BA150" s="2">
        <f>SUM(AF150,AH150,-AZ150,-Table112[[#This Row],[Sale Fee]])</f>
        <v>0</v>
      </c>
      <c r="BC150" s="1"/>
      <c r="BD150" s="1"/>
      <c r="BE150" s="1"/>
    </row>
    <row r="151" spans="1:57" x14ac:dyDescent="0.25">
      <c r="A151" s="1"/>
      <c r="B151" s="1"/>
      <c r="E151" s="4"/>
      <c r="F151" s="4"/>
      <c r="Q151" s="1"/>
      <c r="R151" s="1"/>
      <c r="S151" s="1"/>
      <c r="U151" s="1"/>
      <c r="V151" s="1"/>
      <c r="W151" s="1">
        <f t="shared" si="31"/>
        <v>0</v>
      </c>
      <c r="X151" s="1"/>
      <c r="Y151" s="1"/>
      <c r="Z151" s="1">
        <f>Table112[[#This Row],[Quantity2]]*Table112[[#This Row],[U Cost]]</f>
        <v>0</v>
      </c>
      <c r="AB151" s="1"/>
      <c r="AC151" s="1"/>
      <c r="AD151" s="1">
        <f t="shared" si="32"/>
        <v>0</v>
      </c>
      <c r="AE151" s="1"/>
      <c r="AF151" s="1">
        <f>SUM(Table112[[#This Row],[Total 
Paid]:[Shipping 
Charged]])</f>
        <v>0</v>
      </c>
      <c r="AG151" s="1"/>
      <c r="AH151" s="1"/>
      <c r="AI151" s="1">
        <f t="shared" si="33"/>
        <v>0</v>
      </c>
      <c r="AK151" s="1"/>
      <c r="AL151" s="1"/>
      <c r="AM151" s="1"/>
      <c r="AN151" s="1"/>
      <c r="AP151" s="30">
        <f t="shared" si="30"/>
        <v>0</v>
      </c>
      <c r="AQ151" s="1"/>
      <c r="AR151" s="1">
        <f t="shared" si="8"/>
        <v>0</v>
      </c>
      <c r="AS151" s="1"/>
      <c r="AT151" s="1"/>
      <c r="AU151" s="2">
        <f t="shared" si="34"/>
        <v>0</v>
      </c>
      <c r="AW151" s="1"/>
      <c r="AX151" s="1"/>
      <c r="AY151" s="1"/>
      <c r="AZ151" s="2">
        <f t="shared" si="29"/>
        <v>0</v>
      </c>
      <c r="BA151" s="2">
        <f>SUM(AF151,AH151,-AZ151,-Table112[[#This Row],[Sale Fee]])</f>
        <v>0</v>
      </c>
      <c r="BC151" s="1"/>
      <c r="BD151" s="1"/>
      <c r="BE151" s="1"/>
    </row>
    <row r="152" spans="1:57" x14ac:dyDescent="0.25">
      <c r="A152" s="1"/>
      <c r="B152" s="1"/>
      <c r="Q152" s="1"/>
      <c r="R152" s="1"/>
      <c r="S152" s="1"/>
      <c r="U152" s="1"/>
      <c r="V152" s="1"/>
      <c r="W152" s="1">
        <f t="shared" si="31"/>
        <v>0</v>
      </c>
      <c r="X152" s="1"/>
      <c r="Y152" s="1"/>
      <c r="Z152" s="1">
        <f>Table112[[#This Row],[Quantity2]]*Table112[[#This Row],[U Cost]]</f>
        <v>0</v>
      </c>
      <c r="AB152" s="1"/>
      <c r="AC152" s="1"/>
      <c r="AD152" s="1">
        <f t="shared" si="32"/>
        <v>0</v>
      </c>
      <c r="AE152" s="1"/>
      <c r="AF152" s="1">
        <f>SUM(Table112[[#This Row],[Total 
Paid]:[Shipping 
Charged]])</f>
        <v>0</v>
      </c>
      <c r="AG152" s="1"/>
      <c r="AH152" s="1"/>
      <c r="AI152" s="1">
        <f t="shared" si="33"/>
        <v>0</v>
      </c>
      <c r="AK152" s="1"/>
      <c r="AL152" s="1"/>
      <c r="AM152" s="1"/>
      <c r="AN152" s="1"/>
      <c r="AP152" s="30">
        <f t="shared" si="30"/>
        <v>0</v>
      </c>
      <c r="AQ152" s="1"/>
      <c r="AR152" s="1">
        <f t="shared" si="8"/>
        <v>0</v>
      </c>
      <c r="AS152" s="1"/>
      <c r="AT152" s="1"/>
      <c r="AU152" s="2">
        <f t="shared" si="34"/>
        <v>0</v>
      </c>
      <c r="AW152" s="1"/>
      <c r="AX152" s="1"/>
      <c r="AY152" s="1"/>
      <c r="AZ152" s="2">
        <f t="shared" si="29"/>
        <v>0</v>
      </c>
      <c r="BA152" s="2">
        <f>SUM(AF152,AH152,-AZ152,-Table112[[#This Row],[Sale Fee]])</f>
        <v>0</v>
      </c>
      <c r="BC152" s="1"/>
      <c r="BD152" s="1"/>
      <c r="BE152" s="1"/>
    </row>
    <row r="153" spans="1:57" x14ac:dyDescent="0.25">
      <c r="A153" s="1"/>
      <c r="B153" s="1"/>
      <c r="Q153" s="1"/>
      <c r="R153" s="1"/>
      <c r="S153" s="1"/>
      <c r="U153" s="1"/>
      <c r="V153" s="1"/>
      <c r="W153" s="1">
        <f t="shared" si="31"/>
        <v>0</v>
      </c>
      <c r="X153" s="1"/>
      <c r="Y153" s="1"/>
      <c r="Z153" s="1">
        <f>Table112[[#This Row],[Quantity2]]*Table112[[#This Row],[U Cost]]</f>
        <v>0</v>
      </c>
      <c r="AB153" s="1"/>
      <c r="AC153" s="1"/>
      <c r="AD153" s="1">
        <f t="shared" si="32"/>
        <v>0</v>
      </c>
      <c r="AE153" s="1"/>
      <c r="AF153" s="1">
        <f>SUM(Table112[[#This Row],[Total 
Paid]:[Shipping 
Charged]])</f>
        <v>0</v>
      </c>
      <c r="AG153" s="1"/>
      <c r="AH153" s="1"/>
      <c r="AI153" s="1">
        <f t="shared" si="33"/>
        <v>0</v>
      </c>
      <c r="AK153" s="1"/>
      <c r="AL153" s="1"/>
      <c r="AM153" s="1"/>
      <c r="AN153" s="1"/>
      <c r="AP153" s="30">
        <f t="shared" si="30"/>
        <v>0</v>
      </c>
      <c r="AQ153" s="1"/>
      <c r="AR153" s="1">
        <f t="shared" si="8"/>
        <v>0</v>
      </c>
      <c r="AS153" s="1"/>
      <c r="AT153" s="1"/>
      <c r="AU153" s="2">
        <f t="shared" si="34"/>
        <v>0</v>
      </c>
      <c r="AW153" s="1"/>
      <c r="AX153" s="1"/>
      <c r="AY153" s="1"/>
      <c r="AZ153" s="2">
        <f t="shared" si="29"/>
        <v>0</v>
      </c>
      <c r="BA153" s="2">
        <f>SUM(AF153,AH153,-AZ153,-Table112[[#This Row],[Sale Fee]])</f>
        <v>0</v>
      </c>
      <c r="BC153" s="1"/>
      <c r="BD153" s="1"/>
      <c r="BE153" s="1"/>
    </row>
    <row r="154" spans="1:57" x14ac:dyDescent="0.25">
      <c r="A154" s="1"/>
      <c r="B154" s="1"/>
      <c r="Q154" s="1"/>
      <c r="R154" s="1"/>
      <c r="S154" s="1"/>
      <c r="U154" s="1"/>
      <c r="V154" s="1"/>
      <c r="W154" s="1">
        <f t="shared" si="31"/>
        <v>0</v>
      </c>
      <c r="X154" s="1"/>
      <c r="Y154" s="1"/>
      <c r="Z154" s="1">
        <f>Table112[[#This Row],[Quantity2]]*Table112[[#This Row],[U Cost]]</f>
        <v>0</v>
      </c>
      <c r="AB154" s="1"/>
      <c r="AC154" s="1"/>
      <c r="AD154" s="1">
        <f t="shared" si="32"/>
        <v>0</v>
      </c>
      <c r="AE154" s="1"/>
      <c r="AF154" s="1">
        <f>SUM(Table112[[#This Row],[Total 
Paid]:[Shipping 
Charged]])</f>
        <v>0</v>
      </c>
      <c r="AG154" s="1"/>
      <c r="AH154" s="1"/>
      <c r="AI154" s="1">
        <f t="shared" si="33"/>
        <v>0</v>
      </c>
      <c r="AK154" s="1"/>
      <c r="AL154" s="1"/>
      <c r="AM154" s="1"/>
      <c r="AN154" s="1"/>
      <c r="AP154" s="30">
        <f t="shared" si="30"/>
        <v>0</v>
      </c>
      <c r="AQ154" s="1"/>
      <c r="AR154" s="1">
        <f t="shared" si="8"/>
        <v>0</v>
      </c>
      <c r="AS154" s="1"/>
      <c r="AT154" s="1"/>
      <c r="AU154" s="2">
        <f t="shared" si="34"/>
        <v>0</v>
      </c>
      <c r="AW154" s="1"/>
      <c r="AX154" s="1"/>
      <c r="AY154" s="1"/>
      <c r="AZ154" s="2">
        <f t="shared" si="29"/>
        <v>0</v>
      </c>
      <c r="BA154" s="2">
        <f>SUM(AF154,AH154,-AZ154,-Table112[[#This Row],[Sale Fee]])</f>
        <v>0</v>
      </c>
      <c r="BC154" s="1"/>
      <c r="BD154" s="1"/>
      <c r="BE154" s="1"/>
    </row>
    <row r="155" spans="1:57" x14ac:dyDescent="0.25">
      <c r="A155" s="1"/>
      <c r="B155" s="1"/>
      <c r="Q155" s="1"/>
      <c r="R155" s="1"/>
      <c r="S155" s="1"/>
      <c r="U155" s="1"/>
      <c r="V155" s="1"/>
      <c r="W155" s="1">
        <f t="shared" si="31"/>
        <v>0</v>
      </c>
      <c r="X155" s="1"/>
      <c r="Y155" s="1"/>
      <c r="Z155" s="1">
        <f>Table112[[#This Row],[Quantity2]]*Table112[[#This Row],[U Cost]]</f>
        <v>0</v>
      </c>
      <c r="AB155" s="1"/>
      <c r="AC155" s="1"/>
      <c r="AD155" s="1">
        <f t="shared" si="32"/>
        <v>0</v>
      </c>
      <c r="AE155" s="1"/>
      <c r="AF155" s="1">
        <f>SUM(Table112[[#This Row],[Total 
Paid]:[Shipping 
Charged]])</f>
        <v>0</v>
      </c>
      <c r="AG155" s="1"/>
      <c r="AH155" s="1"/>
      <c r="AI155" s="1">
        <f t="shared" si="33"/>
        <v>0</v>
      </c>
      <c r="AK155" s="1"/>
      <c r="AL155" s="1"/>
      <c r="AM155" s="1"/>
      <c r="AN155" s="1"/>
      <c r="AP155" s="30">
        <f t="shared" si="30"/>
        <v>0</v>
      </c>
      <c r="AQ155" s="1"/>
      <c r="AR155" s="1">
        <f t="shared" si="8"/>
        <v>0</v>
      </c>
      <c r="AS155" s="1"/>
      <c r="AT155" s="1"/>
      <c r="AU155" s="2">
        <f t="shared" si="34"/>
        <v>0</v>
      </c>
      <c r="AW155" s="1"/>
      <c r="AX155" s="1"/>
      <c r="AY155" s="1"/>
      <c r="AZ155" s="2">
        <f t="shared" si="29"/>
        <v>0</v>
      </c>
      <c r="BA155" s="2">
        <f>SUM(AF155,AH155,-AZ155,-Table112[[#This Row],[Sale Fee]])</f>
        <v>0</v>
      </c>
      <c r="BC155" s="1"/>
      <c r="BD155" s="1"/>
      <c r="BE155" s="1"/>
    </row>
    <row r="156" spans="1:57" x14ac:dyDescent="0.25">
      <c r="A156" s="1"/>
      <c r="B156" s="1"/>
      <c r="Q156" s="1"/>
      <c r="R156" s="1"/>
      <c r="S156" s="1"/>
      <c r="U156" s="1"/>
      <c r="V156" s="1"/>
      <c r="W156" s="1">
        <f t="shared" si="31"/>
        <v>0</v>
      </c>
      <c r="X156" s="1"/>
      <c r="Y156" s="1"/>
      <c r="Z156" s="1">
        <f>Table112[[#This Row],[Quantity2]]*Table112[[#This Row],[U Cost]]</f>
        <v>0</v>
      </c>
      <c r="AB156" s="1"/>
      <c r="AC156" s="1"/>
      <c r="AD156" s="1">
        <f t="shared" si="32"/>
        <v>0</v>
      </c>
      <c r="AE156" s="1"/>
      <c r="AF156" s="1">
        <f>SUM(Table112[[#This Row],[Total 
Paid]:[Shipping 
Charged]])</f>
        <v>0</v>
      </c>
      <c r="AG156" s="1"/>
      <c r="AH156" s="1"/>
      <c r="AI156" s="1">
        <f t="shared" si="33"/>
        <v>0</v>
      </c>
      <c r="AK156" s="1"/>
      <c r="AL156" s="1"/>
      <c r="AM156" s="1"/>
      <c r="AN156" s="1"/>
      <c r="AP156" s="30">
        <f t="shared" si="30"/>
        <v>0</v>
      </c>
      <c r="AQ156" s="1"/>
      <c r="AR156" s="1">
        <f t="shared" si="8"/>
        <v>0</v>
      </c>
      <c r="AS156" s="1"/>
      <c r="AT156" s="1"/>
      <c r="AU156" s="2">
        <f t="shared" si="34"/>
        <v>0</v>
      </c>
      <c r="AW156" s="1"/>
      <c r="AX156" s="1"/>
      <c r="AY156" s="1"/>
      <c r="AZ156" s="2">
        <f t="shared" si="29"/>
        <v>0</v>
      </c>
      <c r="BA156" s="2">
        <f>SUM(AF156,AH156,-AZ156,-Table112[[#This Row],[Sale Fee]])</f>
        <v>0</v>
      </c>
      <c r="BC156" s="1"/>
      <c r="BD156" s="1"/>
      <c r="BE156" s="1"/>
    </row>
    <row r="157" spans="1:57" x14ac:dyDescent="0.25">
      <c r="A157" s="1"/>
      <c r="B157" s="1"/>
      <c r="Q157" s="1"/>
      <c r="R157" s="1"/>
      <c r="S157" s="1"/>
      <c r="U157" s="1"/>
      <c r="V157" s="1"/>
      <c r="W157" s="1">
        <f t="shared" si="31"/>
        <v>0</v>
      </c>
      <c r="X157" s="1"/>
      <c r="Y157" s="1"/>
      <c r="Z157" s="1">
        <f>Table112[[#This Row],[Quantity2]]*Table112[[#This Row],[U Cost]]</f>
        <v>0</v>
      </c>
      <c r="AB157" s="1"/>
      <c r="AC157" s="1"/>
      <c r="AD157" s="1">
        <f t="shared" si="32"/>
        <v>0</v>
      </c>
      <c r="AE157" s="1"/>
      <c r="AF157" s="1">
        <f>SUM(Table112[[#This Row],[Total 
Paid]:[Shipping 
Charged]])</f>
        <v>0</v>
      </c>
      <c r="AG157" s="1"/>
      <c r="AH157" s="1"/>
      <c r="AI157" s="1">
        <f t="shared" si="33"/>
        <v>0</v>
      </c>
      <c r="AK157" s="1"/>
      <c r="AL157" s="1"/>
      <c r="AM157" s="1"/>
      <c r="AN157" s="1"/>
      <c r="AP157" s="30">
        <f t="shared" si="30"/>
        <v>0</v>
      </c>
      <c r="AQ157" s="1"/>
      <c r="AR157" s="1">
        <f t="shared" si="8"/>
        <v>0</v>
      </c>
      <c r="AS157" s="1"/>
      <c r="AT157" s="1"/>
      <c r="AU157" s="2">
        <f t="shared" si="34"/>
        <v>0</v>
      </c>
      <c r="AW157" s="1"/>
      <c r="AX157" s="1"/>
      <c r="AY157" s="1"/>
      <c r="AZ157" s="2">
        <f t="shared" si="29"/>
        <v>0</v>
      </c>
      <c r="BA157" s="2">
        <f>SUM(AF157,AH157,-AZ157,-Table112[[#This Row],[Sale Fee]])</f>
        <v>0</v>
      </c>
      <c r="BC157" s="1"/>
      <c r="BD157" s="1"/>
      <c r="BE157" s="1"/>
    </row>
    <row r="158" spans="1:57" x14ac:dyDescent="0.25">
      <c r="A158" s="1"/>
      <c r="B158" s="1"/>
      <c r="Q158" s="1"/>
      <c r="R158" s="1"/>
      <c r="S158" s="1"/>
      <c r="U158" s="1"/>
      <c r="V158" s="1"/>
      <c r="W158" s="1">
        <f t="shared" si="31"/>
        <v>0</v>
      </c>
      <c r="X158" s="1"/>
      <c r="Y158" s="1"/>
      <c r="Z158" s="1">
        <f>Table112[[#This Row],[Quantity2]]*Table112[[#This Row],[U Cost]]</f>
        <v>0</v>
      </c>
      <c r="AB158" s="1"/>
      <c r="AC158" s="1"/>
      <c r="AD158" s="1">
        <f t="shared" si="32"/>
        <v>0</v>
      </c>
      <c r="AE158" s="1"/>
      <c r="AF158" s="1">
        <f>SUM(Table112[[#This Row],[Total 
Paid]:[Shipping 
Charged]])</f>
        <v>0</v>
      </c>
      <c r="AG158" s="1"/>
      <c r="AH158" s="1"/>
      <c r="AI158" s="1">
        <f t="shared" si="33"/>
        <v>0</v>
      </c>
      <c r="AK158" s="1"/>
      <c r="AL158" s="1"/>
      <c r="AM158" s="1"/>
      <c r="AN158" s="1"/>
      <c r="AP158" s="30">
        <f t="shared" si="30"/>
        <v>0</v>
      </c>
      <c r="AQ158" s="1"/>
      <c r="AR158" s="1">
        <f t="shared" si="8"/>
        <v>0</v>
      </c>
      <c r="AS158" s="1"/>
      <c r="AT158" s="1"/>
      <c r="AU158" s="2">
        <f t="shared" si="34"/>
        <v>0</v>
      </c>
      <c r="AW158" s="1"/>
      <c r="AX158" s="1"/>
      <c r="AY158" s="1"/>
      <c r="AZ158" s="2">
        <f t="shared" si="29"/>
        <v>0</v>
      </c>
      <c r="BA158" s="2">
        <f>SUM(AF158,AH158,-AZ158,-Table112[[#This Row],[Sale Fee]])</f>
        <v>0</v>
      </c>
      <c r="BC158" s="1"/>
      <c r="BD158" s="1"/>
      <c r="BE158" s="1"/>
    </row>
    <row r="159" spans="1:57" x14ac:dyDescent="0.25">
      <c r="A159" s="1"/>
      <c r="B159" s="1"/>
      <c r="E159" s="4"/>
      <c r="F159" s="4"/>
      <c r="Q159" s="1"/>
      <c r="R159" s="1"/>
      <c r="S159" s="1"/>
      <c r="U159" s="1"/>
      <c r="V159" s="1"/>
      <c r="W159" s="1">
        <f t="shared" si="31"/>
        <v>0</v>
      </c>
      <c r="X159" s="1"/>
      <c r="Y159" s="1"/>
      <c r="Z159" s="1">
        <f>Table112[[#This Row],[Quantity2]]*Table112[[#This Row],[U Cost]]</f>
        <v>0</v>
      </c>
      <c r="AB159" s="1"/>
      <c r="AC159" s="1"/>
      <c r="AD159" s="1">
        <f t="shared" si="32"/>
        <v>0</v>
      </c>
      <c r="AE159" s="1"/>
      <c r="AF159" s="1">
        <f>SUM(Table112[[#This Row],[Total 
Paid]:[Shipping 
Charged]])</f>
        <v>0</v>
      </c>
      <c r="AG159" s="1"/>
      <c r="AH159" s="1"/>
      <c r="AI159" s="1">
        <f t="shared" si="33"/>
        <v>0</v>
      </c>
      <c r="AK159" s="1"/>
      <c r="AL159" s="1"/>
      <c r="AM159" s="1"/>
      <c r="AN159" s="1"/>
      <c r="AP159" s="30">
        <f t="shared" si="30"/>
        <v>0</v>
      </c>
      <c r="AQ159" s="1"/>
      <c r="AR159" s="1">
        <f t="shared" si="8"/>
        <v>0</v>
      </c>
      <c r="AS159" s="1"/>
      <c r="AT159" s="1"/>
      <c r="AU159" s="2">
        <f t="shared" si="34"/>
        <v>0</v>
      </c>
      <c r="AW159" s="1"/>
      <c r="AX159" s="1"/>
      <c r="AY159" s="1"/>
      <c r="AZ159" s="2">
        <f t="shared" si="29"/>
        <v>0</v>
      </c>
      <c r="BA159" s="2">
        <f>SUM(AF159,AH159,-AZ159,-Table112[[#This Row],[Sale Fee]])</f>
        <v>0</v>
      </c>
      <c r="BC159" s="1"/>
      <c r="BD159" s="1"/>
      <c r="BE159" s="1"/>
    </row>
    <row r="160" spans="1:57" x14ac:dyDescent="0.25">
      <c r="A160" s="1"/>
      <c r="B160" s="1"/>
      <c r="E160" s="4"/>
      <c r="F160" s="4"/>
      <c r="Q160" s="1"/>
      <c r="R160" s="1"/>
      <c r="S160" s="1"/>
      <c r="U160" s="1"/>
      <c r="V160" s="1"/>
      <c r="W160" s="1">
        <f t="shared" si="31"/>
        <v>0</v>
      </c>
      <c r="X160" s="1"/>
      <c r="Y160" s="1"/>
      <c r="Z160" s="1">
        <f>Table112[[#This Row],[Quantity2]]*Table112[[#This Row],[U Cost]]</f>
        <v>0</v>
      </c>
      <c r="AB160" s="1"/>
      <c r="AC160" s="1"/>
      <c r="AD160" s="1">
        <f t="shared" si="32"/>
        <v>0</v>
      </c>
      <c r="AE160" s="1"/>
      <c r="AF160" s="1">
        <f>SUM(Table112[[#This Row],[Total 
Paid]:[Shipping 
Charged]])</f>
        <v>0</v>
      </c>
      <c r="AG160" s="1"/>
      <c r="AH160" s="1"/>
      <c r="AI160" s="1">
        <f t="shared" si="33"/>
        <v>0</v>
      </c>
      <c r="AK160" s="1"/>
      <c r="AL160" s="1"/>
      <c r="AM160" s="1"/>
      <c r="AN160" s="1"/>
      <c r="AP160" s="30">
        <f t="shared" si="30"/>
        <v>0</v>
      </c>
      <c r="AQ160" s="1"/>
      <c r="AR160" s="1">
        <f t="shared" si="8"/>
        <v>0</v>
      </c>
      <c r="AS160" s="1"/>
      <c r="AT160" s="1"/>
      <c r="AU160" s="2">
        <f t="shared" si="34"/>
        <v>0</v>
      </c>
      <c r="AW160" s="1"/>
      <c r="AX160" s="1"/>
      <c r="AY160" s="1"/>
      <c r="AZ160" s="2">
        <f t="shared" si="29"/>
        <v>0</v>
      </c>
      <c r="BA160" s="2">
        <f>SUM(AF160,AH160,-AZ160,-Table112[[#This Row],[Sale Fee]])</f>
        <v>0</v>
      </c>
      <c r="BC160" s="1"/>
      <c r="BD160" s="1"/>
      <c r="BE160" s="1"/>
    </row>
    <row r="161" spans="1:57" x14ac:dyDescent="0.25">
      <c r="A161" s="1"/>
      <c r="B161" s="1"/>
      <c r="E161" s="4"/>
      <c r="F161" s="4"/>
      <c r="Q161" s="1"/>
      <c r="R161" s="1"/>
      <c r="S161" s="1"/>
      <c r="U161" s="1"/>
      <c r="V161" s="1"/>
      <c r="W161" s="1">
        <f t="shared" si="31"/>
        <v>0</v>
      </c>
      <c r="X161" s="1"/>
      <c r="Y161" s="1"/>
      <c r="Z161" s="1">
        <f>Table112[[#This Row],[Quantity2]]*Table112[[#This Row],[U Cost]]</f>
        <v>0</v>
      </c>
      <c r="AB161" s="1"/>
      <c r="AC161" s="1"/>
      <c r="AD161" s="1">
        <f t="shared" si="32"/>
        <v>0</v>
      </c>
      <c r="AE161" s="1"/>
      <c r="AF161" s="1">
        <f>SUM(Table112[[#This Row],[Total 
Paid]:[Shipping 
Charged]])</f>
        <v>0</v>
      </c>
      <c r="AG161" s="1"/>
      <c r="AH161" s="1"/>
      <c r="AI161" s="1">
        <f t="shared" si="33"/>
        <v>0</v>
      </c>
      <c r="AK161" s="1"/>
      <c r="AL161" s="1"/>
      <c r="AM161" s="1"/>
      <c r="AN161" s="1"/>
      <c r="AP161" s="30">
        <f t="shared" si="30"/>
        <v>0</v>
      </c>
      <c r="AQ161" s="1"/>
      <c r="AR161" s="1">
        <f t="shared" si="8"/>
        <v>0</v>
      </c>
      <c r="AS161" s="1"/>
      <c r="AT161" s="1"/>
      <c r="AU161" s="2">
        <f t="shared" si="34"/>
        <v>0</v>
      </c>
      <c r="AW161" s="1"/>
      <c r="AX161" s="1"/>
      <c r="AY161" s="1"/>
      <c r="AZ161" s="2">
        <f t="shared" si="29"/>
        <v>0</v>
      </c>
      <c r="BA161" s="2">
        <f>SUM(AF161,AH161,-AZ161,-Table112[[#This Row],[Sale Fee]])</f>
        <v>0</v>
      </c>
      <c r="BC161" s="1"/>
      <c r="BD161" s="1"/>
      <c r="BE161" s="1"/>
    </row>
    <row r="162" spans="1:57" x14ac:dyDescent="0.25">
      <c r="A162" s="1"/>
      <c r="B162" s="1"/>
      <c r="E162" s="4"/>
      <c r="F162" s="4"/>
      <c r="Q162" s="1"/>
      <c r="R162" s="1"/>
      <c r="S162" s="1"/>
      <c r="U162" s="1"/>
      <c r="V162" s="1"/>
      <c r="W162" s="1">
        <f t="shared" si="31"/>
        <v>0</v>
      </c>
      <c r="X162" s="1"/>
      <c r="Y162" s="1"/>
      <c r="Z162" s="1">
        <f>Table112[[#This Row],[Quantity2]]*Table112[[#This Row],[U Cost]]</f>
        <v>0</v>
      </c>
      <c r="AB162" s="1"/>
      <c r="AC162" s="1"/>
      <c r="AD162" s="1">
        <f t="shared" si="32"/>
        <v>0</v>
      </c>
      <c r="AE162" s="1"/>
      <c r="AF162" s="1">
        <f>SUM(Table112[[#This Row],[Total 
Paid]:[Shipping 
Charged]])</f>
        <v>0</v>
      </c>
      <c r="AG162" s="1"/>
      <c r="AH162" s="1"/>
      <c r="AI162" s="1">
        <f t="shared" si="33"/>
        <v>0</v>
      </c>
      <c r="AK162" s="1"/>
      <c r="AL162" s="1"/>
      <c r="AM162" s="1"/>
      <c r="AN162" s="1"/>
      <c r="AP162" s="30">
        <f t="shared" si="30"/>
        <v>0</v>
      </c>
      <c r="AQ162" s="1"/>
      <c r="AR162" s="1">
        <f t="shared" si="8"/>
        <v>0</v>
      </c>
      <c r="AS162" s="1"/>
      <c r="AT162" s="1"/>
      <c r="AU162" s="2">
        <f t="shared" si="34"/>
        <v>0</v>
      </c>
      <c r="AW162" s="1"/>
      <c r="AX162" s="1"/>
      <c r="AY162" s="1"/>
      <c r="AZ162" s="2">
        <f t="shared" si="29"/>
        <v>0</v>
      </c>
      <c r="BA162" s="2">
        <f>SUM(AF162,AH162,-AZ162,-Table112[[#This Row],[Sale Fee]])</f>
        <v>0</v>
      </c>
      <c r="BC162" s="1"/>
      <c r="BD162" s="1"/>
      <c r="BE162" s="1"/>
    </row>
    <row r="163" spans="1:57" x14ac:dyDescent="0.25">
      <c r="A163" s="1"/>
      <c r="B163" s="1"/>
      <c r="E163" s="4"/>
      <c r="F163" s="4"/>
      <c r="Q163" s="1"/>
      <c r="R163" s="1"/>
      <c r="S163" s="1"/>
      <c r="U163" s="1"/>
      <c r="V163" s="1"/>
      <c r="W163" s="1">
        <f t="shared" si="31"/>
        <v>0</v>
      </c>
      <c r="X163" s="1"/>
      <c r="Y163" s="1"/>
      <c r="Z163" s="1">
        <f>Table112[[#This Row],[Quantity2]]*Table112[[#This Row],[U Cost]]</f>
        <v>0</v>
      </c>
      <c r="AB163" s="1"/>
      <c r="AC163" s="1"/>
      <c r="AD163" s="1">
        <f t="shared" si="32"/>
        <v>0</v>
      </c>
      <c r="AE163" s="1"/>
      <c r="AF163" s="1">
        <f>SUM(Table112[[#This Row],[Total 
Paid]:[Shipping 
Charged]])</f>
        <v>0</v>
      </c>
      <c r="AG163" s="1"/>
      <c r="AH163" s="1"/>
      <c r="AI163" s="1">
        <f t="shared" si="33"/>
        <v>0</v>
      </c>
      <c r="AK163" s="1"/>
      <c r="AL163" s="1"/>
      <c r="AM163" s="1"/>
      <c r="AN163" s="1"/>
      <c r="AP163" s="30">
        <f t="shared" si="30"/>
        <v>0</v>
      </c>
      <c r="AQ163" s="1"/>
      <c r="AR163" s="1">
        <f t="shared" si="8"/>
        <v>0</v>
      </c>
      <c r="AS163" s="1"/>
      <c r="AT163" s="1"/>
      <c r="AU163" s="2">
        <f t="shared" si="34"/>
        <v>0</v>
      </c>
      <c r="AW163" s="1"/>
      <c r="AX163" s="1"/>
      <c r="AY163" s="1"/>
      <c r="AZ163" s="2">
        <f t="shared" si="29"/>
        <v>0</v>
      </c>
      <c r="BA163" s="2">
        <f>SUM(AF163,AH163,-AZ163,-Table112[[#This Row],[Sale Fee]])</f>
        <v>0</v>
      </c>
      <c r="BC163" s="1"/>
      <c r="BD163" s="1"/>
      <c r="BE163" s="1"/>
    </row>
    <row r="164" spans="1:57" x14ac:dyDescent="0.25">
      <c r="A164" s="1"/>
      <c r="B164" s="1"/>
      <c r="E164" s="4"/>
      <c r="F164" s="4"/>
      <c r="Q164" s="1"/>
      <c r="R164" s="1"/>
      <c r="S164" s="1"/>
      <c r="U164" s="1"/>
      <c r="V164" s="1"/>
      <c r="W164" s="1">
        <f t="shared" si="31"/>
        <v>0</v>
      </c>
      <c r="X164" s="1"/>
      <c r="Y164" s="1"/>
      <c r="Z164" s="1">
        <f>Table112[[#This Row],[Quantity2]]*Table112[[#This Row],[U Cost]]</f>
        <v>0</v>
      </c>
      <c r="AB164" s="1"/>
      <c r="AC164" s="1"/>
      <c r="AD164" s="1">
        <f t="shared" si="32"/>
        <v>0</v>
      </c>
      <c r="AE164" s="1"/>
      <c r="AF164" s="1">
        <f>SUM(Table112[[#This Row],[Total 
Paid]:[Shipping 
Charged]])</f>
        <v>0</v>
      </c>
      <c r="AG164" s="1"/>
      <c r="AH164" s="1"/>
      <c r="AI164" s="1">
        <f t="shared" si="33"/>
        <v>0</v>
      </c>
      <c r="AK164" s="1"/>
      <c r="AL164" s="1"/>
      <c r="AM164" s="1"/>
      <c r="AN164" s="1"/>
      <c r="AP164" s="30">
        <f t="shared" si="30"/>
        <v>0</v>
      </c>
      <c r="AQ164" s="1"/>
      <c r="AR164" s="1">
        <f t="shared" si="8"/>
        <v>0</v>
      </c>
      <c r="AS164" s="1"/>
      <c r="AT164" s="1"/>
      <c r="AU164" s="2">
        <f t="shared" si="34"/>
        <v>0</v>
      </c>
      <c r="AW164" s="1"/>
      <c r="AX164" s="1"/>
      <c r="AY164" s="1"/>
      <c r="AZ164" s="2">
        <f t="shared" si="29"/>
        <v>0</v>
      </c>
      <c r="BA164" s="2">
        <f>SUM(AF164,AH164,-AZ164,-Table112[[#This Row],[Sale Fee]])</f>
        <v>0</v>
      </c>
      <c r="BC164" s="1"/>
      <c r="BD164" s="1"/>
      <c r="BE164" s="1"/>
    </row>
    <row r="165" spans="1:57" x14ac:dyDescent="0.25">
      <c r="A165" s="1"/>
      <c r="B165" s="1"/>
      <c r="E165" s="4"/>
      <c r="F165" s="4"/>
      <c r="Q165" s="1"/>
      <c r="R165" s="1"/>
      <c r="S165" s="1"/>
      <c r="U165" s="1"/>
      <c r="V165" s="1"/>
      <c r="W165" s="1">
        <f t="shared" si="31"/>
        <v>0</v>
      </c>
      <c r="X165" s="1"/>
      <c r="Y165" s="1"/>
      <c r="Z165" s="1">
        <f>Table112[[#This Row],[Quantity2]]*Table112[[#This Row],[U Cost]]</f>
        <v>0</v>
      </c>
      <c r="AB165" s="1"/>
      <c r="AC165" s="1"/>
      <c r="AD165" s="1">
        <f t="shared" si="32"/>
        <v>0</v>
      </c>
      <c r="AE165" s="1"/>
      <c r="AF165" s="1">
        <f>SUM(Table112[[#This Row],[Total 
Paid]:[Shipping 
Charged]])</f>
        <v>0</v>
      </c>
      <c r="AG165" s="1"/>
      <c r="AH165" s="1"/>
      <c r="AI165" s="1">
        <f t="shared" si="33"/>
        <v>0</v>
      </c>
      <c r="AK165" s="1"/>
      <c r="AL165" s="1"/>
      <c r="AM165" s="1"/>
      <c r="AN165" s="1"/>
      <c r="AP165" s="30">
        <f t="shared" si="30"/>
        <v>0</v>
      </c>
      <c r="AQ165" s="1"/>
      <c r="AR165" s="1">
        <f t="shared" si="8"/>
        <v>0</v>
      </c>
      <c r="AS165" s="1"/>
      <c r="AT165" s="1"/>
      <c r="AU165" s="2">
        <f t="shared" si="34"/>
        <v>0</v>
      </c>
      <c r="AW165" s="1"/>
      <c r="AX165" s="1"/>
      <c r="AY165" s="1"/>
      <c r="AZ165" s="2">
        <f t="shared" si="29"/>
        <v>0</v>
      </c>
      <c r="BA165" s="2">
        <f>SUM(AF165,AH165,-AZ165,-Table112[[#This Row],[Sale Fee]])</f>
        <v>0</v>
      </c>
      <c r="BC165" s="1"/>
      <c r="BD165" s="1"/>
      <c r="BE165" s="1"/>
    </row>
    <row r="166" spans="1:57" x14ac:dyDescent="0.25">
      <c r="A166" s="1"/>
      <c r="B166" s="1"/>
      <c r="E166" s="4"/>
      <c r="F166" s="4"/>
      <c r="Q166" s="1"/>
      <c r="R166" s="1"/>
      <c r="S166" s="1"/>
      <c r="U166" s="1"/>
      <c r="V166" s="1"/>
      <c r="W166" s="1">
        <f t="shared" si="31"/>
        <v>0</v>
      </c>
      <c r="X166" s="1"/>
      <c r="Y166" s="1"/>
      <c r="Z166" s="1">
        <f>Table112[[#This Row],[Quantity2]]*Table112[[#This Row],[U Cost]]</f>
        <v>0</v>
      </c>
      <c r="AB166" s="1"/>
      <c r="AC166" s="1"/>
      <c r="AD166" s="1">
        <f t="shared" si="32"/>
        <v>0</v>
      </c>
      <c r="AE166" s="1"/>
      <c r="AF166" s="1">
        <f>SUM(Table112[[#This Row],[Total 
Paid]:[Shipping 
Charged]])</f>
        <v>0</v>
      </c>
      <c r="AG166" s="1"/>
      <c r="AH166" s="1"/>
      <c r="AI166" s="1">
        <f t="shared" si="33"/>
        <v>0</v>
      </c>
      <c r="AK166" s="1"/>
      <c r="AL166" s="1"/>
      <c r="AM166" s="1"/>
      <c r="AN166" s="1"/>
      <c r="AP166" s="30">
        <f t="shared" si="30"/>
        <v>0</v>
      </c>
      <c r="AQ166" s="1"/>
      <c r="AR166" s="1">
        <f t="shared" si="8"/>
        <v>0</v>
      </c>
      <c r="AS166" s="1"/>
      <c r="AT166" s="1"/>
      <c r="AU166" s="2">
        <f t="shared" si="34"/>
        <v>0</v>
      </c>
      <c r="AW166" s="1"/>
      <c r="AX166" s="1"/>
      <c r="AY166" s="1"/>
      <c r="AZ166" s="2">
        <f t="shared" si="29"/>
        <v>0</v>
      </c>
      <c r="BA166" s="2">
        <f>SUM(AF166,AH166,-AZ166,-Table112[[#This Row],[Sale Fee]])</f>
        <v>0</v>
      </c>
      <c r="BC166" s="1"/>
      <c r="BD166" s="1"/>
      <c r="BE166" s="1"/>
    </row>
    <row r="167" spans="1:57" x14ac:dyDescent="0.25">
      <c r="A167" s="1"/>
      <c r="B167" s="1"/>
      <c r="E167" s="4"/>
      <c r="F167" s="4"/>
      <c r="Q167" s="1"/>
      <c r="R167" s="1"/>
      <c r="S167" s="1"/>
      <c r="U167" s="1"/>
      <c r="V167" s="1"/>
      <c r="W167" s="1">
        <f t="shared" si="31"/>
        <v>0</v>
      </c>
      <c r="X167" s="1"/>
      <c r="Y167" s="1"/>
      <c r="Z167" s="1">
        <f>Table112[[#This Row],[Quantity2]]*Table112[[#This Row],[U Cost]]</f>
        <v>0</v>
      </c>
      <c r="AB167" s="1"/>
      <c r="AC167" s="1"/>
      <c r="AD167" s="1">
        <f t="shared" si="32"/>
        <v>0</v>
      </c>
      <c r="AE167" s="1"/>
      <c r="AF167" s="1">
        <f>SUM(Table112[[#This Row],[Total 
Paid]:[Shipping 
Charged]])</f>
        <v>0</v>
      </c>
      <c r="AG167" s="1"/>
      <c r="AH167" s="1"/>
      <c r="AI167" s="1">
        <f t="shared" si="33"/>
        <v>0</v>
      </c>
      <c r="AK167" s="1"/>
      <c r="AL167" s="1"/>
      <c r="AM167" s="1"/>
      <c r="AN167" s="1"/>
      <c r="AP167" s="30">
        <f t="shared" si="30"/>
        <v>0</v>
      </c>
      <c r="AQ167" s="1"/>
      <c r="AR167" s="1">
        <f t="shared" si="8"/>
        <v>0</v>
      </c>
      <c r="AS167" s="1"/>
      <c r="AT167" s="1"/>
      <c r="AU167" s="2">
        <f t="shared" si="34"/>
        <v>0</v>
      </c>
      <c r="AW167" s="1"/>
      <c r="AX167" s="1"/>
      <c r="AY167" s="1"/>
      <c r="AZ167" s="2">
        <f t="shared" si="29"/>
        <v>0</v>
      </c>
      <c r="BA167" s="2">
        <f>SUM(AF167,AH167,-AZ167,-Table112[[#This Row],[Sale Fee]])</f>
        <v>0</v>
      </c>
      <c r="BC167" s="1"/>
      <c r="BD167" s="1"/>
      <c r="BE167" s="1"/>
    </row>
    <row r="168" spans="1:57" x14ac:dyDescent="0.25">
      <c r="A168" s="1"/>
      <c r="B168" s="1"/>
      <c r="E168" s="4"/>
      <c r="F168" s="4"/>
      <c r="Q168" s="1"/>
      <c r="R168" s="1"/>
      <c r="S168" s="1"/>
      <c r="U168" s="1"/>
      <c r="V168" s="1"/>
      <c r="W168" s="1">
        <f t="shared" si="31"/>
        <v>0</v>
      </c>
      <c r="X168" s="1"/>
      <c r="Y168" s="1"/>
      <c r="Z168" s="1">
        <f>Table112[[#This Row],[Quantity2]]*Table112[[#This Row],[U Cost]]</f>
        <v>0</v>
      </c>
      <c r="AB168" s="1"/>
      <c r="AC168" s="1"/>
      <c r="AD168" s="1">
        <f t="shared" si="32"/>
        <v>0</v>
      </c>
      <c r="AE168" s="1"/>
      <c r="AF168" s="1">
        <f>SUM(Table112[[#This Row],[Total 
Paid]:[Shipping 
Charged]])</f>
        <v>0</v>
      </c>
      <c r="AG168" s="1"/>
      <c r="AH168" s="1"/>
      <c r="AI168" s="1">
        <f t="shared" si="33"/>
        <v>0</v>
      </c>
      <c r="AK168" s="1"/>
      <c r="AL168" s="1"/>
      <c r="AM168" s="1"/>
      <c r="AN168" s="1"/>
      <c r="AP168" s="30">
        <f t="shared" si="30"/>
        <v>0</v>
      </c>
      <c r="AQ168" s="1"/>
      <c r="AR168" s="1">
        <f t="shared" si="8"/>
        <v>0</v>
      </c>
      <c r="AS168" s="1"/>
      <c r="AT168" s="1"/>
      <c r="AU168" s="2">
        <f t="shared" si="34"/>
        <v>0</v>
      </c>
      <c r="AW168" s="1"/>
      <c r="AX168" s="1"/>
      <c r="AY168" s="1"/>
      <c r="AZ168" s="2">
        <f t="shared" si="29"/>
        <v>0</v>
      </c>
      <c r="BA168" s="2">
        <f>SUM(AF168,AH168,-AZ168,-Table112[[#This Row],[Sale Fee]])</f>
        <v>0</v>
      </c>
      <c r="BC168" s="1"/>
      <c r="BD168" s="1"/>
      <c r="BE168" s="1"/>
    </row>
    <row r="169" spans="1:57" x14ac:dyDescent="0.25">
      <c r="A169" s="1"/>
      <c r="B169" s="1"/>
      <c r="E169" s="4"/>
      <c r="F169" s="4"/>
      <c r="Q169" s="1"/>
      <c r="R169" s="1"/>
      <c r="S169" s="1"/>
      <c r="U169" s="1"/>
      <c r="V169" s="1"/>
      <c r="W169" s="1">
        <f t="shared" si="31"/>
        <v>0</v>
      </c>
      <c r="X169" s="1"/>
      <c r="Y169" s="1"/>
      <c r="Z169" s="1">
        <f>Table112[[#This Row],[Quantity2]]*Table112[[#This Row],[U Cost]]</f>
        <v>0</v>
      </c>
      <c r="AB169" s="1"/>
      <c r="AC169" s="1"/>
      <c r="AD169" s="1">
        <f t="shared" si="32"/>
        <v>0</v>
      </c>
      <c r="AE169" s="1"/>
      <c r="AF169" s="1">
        <f>SUM(Table112[[#This Row],[Total 
Paid]:[Shipping 
Charged]])</f>
        <v>0</v>
      </c>
      <c r="AG169" s="1"/>
      <c r="AH169" s="1"/>
      <c r="AI169" s="1">
        <f t="shared" si="33"/>
        <v>0</v>
      </c>
      <c r="AK169" s="1"/>
      <c r="AL169" s="1"/>
      <c r="AM169" s="1"/>
      <c r="AN169" s="1"/>
      <c r="AP169" s="30">
        <f t="shared" si="30"/>
        <v>0</v>
      </c>
      <c r="AQ169" s="1"/>
      <c r="AR169" s="1">
        <f t="shared" si="8"/>
        <v>0</v>
      </c>
      <c r="AS169" s="1"/>
      <c r="AT169" s="1"/>
      <c r="AU169" s="2">
        <f t="shared" si="34"/>
        <v>0</v>
      </c>
      <c r="AW169" s="1"/>
      <c r="AX169" s="1"/>
      <c r="AY169" s="1"/>
      <c r="AZ169" s="2">
        <f t="shared" si="29"/>
        <v>0</v>
      </c>
      <c r="BA169" s="2">
        <f>SUM(AF169,AH169,-AZ169,-Table112[[#This Row],[Sale Fee]])</f>
        <v>0</v>
      </c>
      <c r="BC169" s="1"/>
      <c r="BD169" s="1"/>
      <c r="BE169" s="1"/>
    </row>
    <row r="170" spans="1:57" x14ac:dyDescent="0.25">
      <c r="A170" s="1"/>
      <c r="B170" s="1"/>
      <c r="E170" s="4"/>
      <c r="F170" s="4"/>
      <c r="Q170" s="1"/>
      <c r="R170" s="1"/>
      <c r="S170" s="1"/>
      <c r="U170" s="1"/>
      <c r="V170" s="1"/>
      <c r="W170" s="1">
        <f t="shared" si="31"/>
        <v>0</v>
      </c>
      <c r="X170" s="1"/>
      <c r="Y170" s="1"/>
      <c r="Z170" s="1">
        <f>Table112[[#This Row],[Quantity2]]*Table112[[#This Row],[U Cost]]</f>
        <v>0</v>
      </c>
      <c r="AB170" s="1"/>
      <c r="AC170" s="1"/>
      <c r="AD170" s="1">
        <f t="shared" si="32"/>
        <v>0</v>
      </c>
      <c r="AE170" s="1"/>
      <c r="AF170" s="1">
        <f>SUM(Table112[[#This Row],[Total 
Paid]:[Shipping 
Charged]])</f>
        <v>0</v>
      </c>
      <c r="AG170" s="1"/>
      <c r="AH170" s="1"/>
      <c r="AI170" s="1">
        <f t="shared" si="33"/>
        <v>0</v>
      </c>
      <c r="AK170" s="1"/>
      <c r="AL170" s="1"/>
      <c r="AM170" s="1"/>
      <c r="AN170" s="1"/>
      <c r="AP170" s="30">
        <f t="shared" si="30"/>
        <v>0</v>
      </c>
      <c r="AQ170" s="1"/>
      <c r="AR170" s="1">
        <f t="shared" si="8"/>
        <v>0</v>
      </c>
      <c r="AS170" s="1"/>
      <c r="AT170" s="1"/>
      <c r="AU170" s="2">
        <f t="shared" si="34"/>
        <v>0</v>
      </c>
      <c r="AW170" s="1"/>
      <c r="AX170" s="1"/>
      <c r="AY170" s="1"/>
      <c r="AZ170" s="2">
        <f t="shared" si="29"/>
        <v>0</v>
      </c>
      <c r="BA170" s="2">
        <f>SUM(AF170,AH170,-AZ170,-Table112[[#This Row],[Sale Fee]])</f>
        <v>0</v>
      </c>
      <c r="BC170" s="1"/>
      <c r="BD170" s="1"/>
      <c r="BE170" s="1"/>
    </row>
    <row r="171" spans="1:57" x14ac:dyDescent="0.25">
      <c r="A171" s="1"/>
      <c r="B171" s="1"/>
      <c r="E171" s="4"/>
      <c r="F171" s="4"/>
      <c r="Q171" s="1"/>
      <c r="R171" s="1"/>
      <c r="S171" s="1"/>
      <c r="U171" s="1"/>
      <c r="V171" s="1"/>
      <c r="W171" s="1">
        <f t="shared" si="31"/>
        <v>0</v>
      </c>
      <c r="X171" s="1"/>
      <c r="Y171" s="1"/>
      <c r="Z171" s="1">
        <f>Table112[[#This Row],[Quantity2]]*Table112[[#This Row],[U Cost]]</f>
        <v>0</v>
      </c>
      <c r="AB171" s="1"/>
      <c r="AC171" s="1"/>
      <c r="AD171" s="1">
        <f t="shared" si="32"/>
        <v>0</v>
      </c>
      <c r="AE171" s="1"/>
      <c r="AF171" s="1">
        <f>SUM(Table112[[#This Row],[Total 
Paid]:[Shipping 
Charged]])</f>
        <v>0</v>
      </c>
      <c r="AG171" s="1"/>
      <c r="AH171" s="1"/>
      <c r="AI171" s="1">
        <f t="shared" si="33"/>
        <v>0</v>
      </c>
      <c r="AK171" s="1"/>
      <c r="AL171" s="1"/>
      <c r="AM171" s="1"/>
      <c r="AN171" s="1"/>
      <c r="AP171" s="30">
        <f t="shared" si="30"/>
        <v>0</v>
      </c>
      <c r="AQ171" s="1"/>
      <c r="AR171" s="1">
        <f t="shared" si="8"/>
        <v>0</v>
      </c>
      <c r="AS171" s="1"/>
      <c r="AT171" s="1"/>
      <c r="AU171" s="2">
        <f t="shared" si="34"/>
        <v>0</v>
      </c>
      <c r="AW171" s="1"/>
      <c r="AX171" s="1"/>
      <c r="AY171" s="1"/>
      <c r="AZ171" s="2">
        <f t="shared" si="29"/>
        <v>0</v>
      </c>
      <c r="BA171" s="2">
        <f>SUM(AF171,AH171,-AZ171,-Table112[[#This Row],[Sale Fee]])</f>
        <v>0</v>
      </c>
      <c r="BC171" s="1"/>
      <c r="BD171" s="1"/>
      <c r="BE171" s="1"/>
    </row>
    <row r="172" spans="1:57" x14ac:dyDescent="0.25">
      <c r="A172" s="1"/>
      <c r="B172" s="1"/>
      <c r="E172" s="4"/>
      <c r="F172" s="4"/>
      <c r="Q172" s="1"/>
      <c r="R172" s="1"/>
      <c r="S172" s="1"/>
      <c r="U172" s="1"/>
      <c r="V172" s="1"/>
      <c r="W172" s="1">
        <f t="shared" si="31"/>
        <v>0</v>
      </c>
      <c r="X172" s="1"/>
      <c r="Y172" s="1"/>
      <c r="Z172" s="1">
        <f>Table112[[#This Row],[Quantity2]]*Table112[[#This Row],[U Cost]]</f>
        <v>0</v>
      </c>
      <c r="AB172" s="1"/>
      <c r="AC172" s="1"/>
      <c r="AD172" s="1">
        <f t="shared" si="32"/>
        <v>0</v>
      </c>
      <c r="AE172" s="1"/>
      <c r="AF172" s="1">
        <f>SUM(Table112[[#This Row],[Total 
Paid]:[Shipping 
Charged]])</f>
        <v>0</v>
      </c>
      <c r="AG172" s="1"/>
      <c r="AH172" s="1"/>
      <c r="AI172" s="1">
        <f t="shared" si="33"/>
        <v>0</v>
      </c>
      <c r="AK172" s="1"/>
      <c r="AL172" s="1"/>
      <c r="AM172" s="1"/>
      <c r="AN172" s="1"/>
      <c r="AP172" s="30">
        <f t="shared" si="30"/>
        <v>0</v>
      </c>
      <c r="AQ172" s="1"/>
      <c r="AR172" s="1">
        <f t="shared" si="8"/>
        <v>0</v>
      </c>
      <c r="AS172" s="1"/>
      <c r="AT172" s="1"/>
      <c r="AU172" s="2">
        <f t="shared" si="34"/>
        <v>0</v>
      </c>
      <c r="AW172" s="1"/>
      <c r="AX172" s="1"/>
      <c r="AY172" s="1"/>
      <c r="AZ172" s="2">
        <f t="shared" si="29"/>
        <v>0</v>
      </c>
      <c r="BA172" s="2">
        <f>SUM(AF172,AH172,-AZ172,-Table112[[#This Row],[Sale Fee]])</f>
        <v>0</v>
      </c>
      <c r="BC172" s="1"/>
      <c r="BD172" s="1"/>
      <c r="BE172" s="1"/>
    </row>
    <row r="173" spans="1:57" x14ac:dyDescent="0.25">
      <c r="A173" s="1"/>
      <c r="B173" s="1"/>
      <c r="E173" s="4"/>
      <c r="F173" s="4"/>
      <c r="Q173" s="1"/>
      <c r="R173" s="1"/>
      <c r="S173" s="1"/>
      <c r="U173" s="1"/>
      <c r="V173" s="1"/>
      <c r="W173" s="1">
        <f t="shared" si="31"/>
        <v>0</v>
      </c>
      <c r="X173" s="1"/>
      <c r="Y173" s="1"/>
      <c r="Z173" s="1">
        <f>Table112[[#This Row],[Quantity2]]*Table112[[#This Row],[U Cost]]</f>
        <v>0</v>
      </c>
      <c r="AB173" s="1"/>
      <c r="AC173" s="1"/>
      <c r="AD173" s="1">
        <f t="shared" si="32"/>
        <v>0</v>
      </c>
      <c r="AE173" s="1"/>
      <c r="AF173" s="1">
        <f>SUM(Table112[[#This Row],[Total 
Paid]:[Shipping 
Charged]])</f>
        <v>0</v>
      </c>
      <c r="AG173" s="1"/>
      <c r="AH173" s="1"/>
      <c r="AI173" s="1">
        <f t="shared" si="33"/>
        <v>0</v>
      </c>
      <c r="AK173" s="1"/>
      <c r="AL173" s="1"/>
      <c r="AM173" s="1"/>
      <c r="AN173" s="1"/>
      <c r="AP173" s="30">
        <f t="shared" si="30"/>
        <v>0</v>
      </c>
      <c r="AQ173" s="1"/>
      <c r="AR173" s="1">
        <f t="shared" si="8"/>
        <v>0</v>
      </c>
      <c r="AS173" s="1"/>
      <c r="AT173" s="1"/>
      <c r="AU173" s="2">
        <f t="shared" si="34"/>
        <v>0</v>
      </c>
      <c r="AW173" s="1"/>
      <c r="AX173" s="1"/>
      <c r="AY173" s="1"/>
      <c r="AZ173" s="2">
        <f t="shared" si="29"/>
        <v>0</v>
      </c>
      <c r="BA173" s="2">
        <f>SUM(AF173,AH173,-AZ173,-Table112[[#This Row],[Sale Fee]])</f>
        <v>0</v>
      </c>
      <c r="BC173" s="1"/>
      <c r="BD173" s="1"/>
      <c r="BE173" s="1"/>
    </row>
    <row r="174" spans="1:57" x14ac:dyDescent="0.25">
      <c r="A174" s="1"/>
      <c r="B174" s="1"/>
      <c r="E174" s="4"/>
      <c r="F174" s="4"/>
      <c r="Q174" s="1"/>
      <c r="R174" s="1"/>
      <c r="S174" s="1"/>
      <c r="U174" s="1"/>
      <c r="V174" s="1"/>
      <c r="W174" s="1">
        <f t="shared" si="31"/>
        <v>0</v>
      </c>
      <c r="X174" s="1"/>
      <c r="Y174" s="1"/>
      <c r="Z174" s="1">
        <f>Table112[[#This Row],[Quantity2]]*Table112[[#This Row],[U Cost]]</f>
        <v>0</v>
      </c>
      <c r="AB174" s="1"/>
      <c r="AC174" s="1"/>
      <c r="AD174" s="1">
        <f t="shared" si="32"/>
        <v>0</v>
      </c>
      <c r="AE174" s="1"/>
      <c r="AF174" s="1">
        <f>SUM(Table112[[#This Row],[Total 
Paid]:[Shipping 
Charged]])</f>
        <v>0</v>
      </c>
      <c r="AG174" s="1"/>
      <c r="AH174" s="1"/>
      <c r="AI174" s="1">
        <f t="shared" si="33"/>
        <v>0</v>
      </c>
      <c r="AK174" s="1"/>
      <c r="AL174" s="1"/>
      <c r="AM174" s="1"/>
      <c r="AN174" s="1"/>
      <c r="AP174" s="30">
        <f t="shared" si="30"/>
        <v>0</v>
      </c>
      <c r="AQ174" s="1"/>
      <c r="AR174" s="1">
        <f t="shared" si="8"/>
        <v>0</v>
      </c>
      <c r="AS174" s="1"/>
      <c r="AT174" s="1"/>
      <c r="AU174" s="2">
        <f t="shared" si="34"/>
        <v>0</v>
      </c>
      <c r="AW174" s="1"/>
      <c r="AX174" s="1"/>
      <c r="AY174" s="1"/>
      <c r="AZ174" s="2">
        <f t="shared" si="29"/>
        <v>0</v>
      </c>
      <c r="BA174" s="2">
        <f>SUM(AF174,AH174,-AZ174,-Table112[[#This Row],[Sale Fee]])</f>
        <v>0</v>
      </c>
      <c r="BC174" s="1"/>
      <c r="BD174" s="1"/>
      <c r="BE174" s="1"/>
    </row>
    <row r="175" spans="1:57" x14ac:dyDescent="0.25">
      <c r="A175" s="1"/>
      <c r="B175" s="1"/>
      <c r="E175" s="4"/>
      <c r="F175" s="4"/>
      <c r="Q175" s="1"/>
      <c r="R175" s="1"/>
      <c r="S175" s="1"/>
      <c r="U175" s="1"/>
      <c r="V175" s="1"/>
      <c r="W175" s="1">
        <f t="shared" si="31"/>
        <v>0</v>
      </c>
      <c r="X175" s="1"/>
      <c r="Y175" s="1"/>
      <c r="Z175" s="1">
        <f>Table112[[#This Row],[Quantity2]]*Table112[[#This Row],[U Cost]]</f>
        <v>0</v>
      </c>
      <c r="AB175" s="1"/>
      <c r="AC175" s="1"/>
      <c r="AD175" s="1">
        <f t="shared" si="32"/>
        <v>0</v>
      </c>
      <c r="AE175" s="1"/>
      <c r="AF175" s="1">
        <f>SUM(Table112[[#This Row],[Total 
Paid]:[Shipping 
Charged]])</f>
        <v>0</v>
      </c>
      <c r="AG175" s="1"/>
      <c r="AH175" s="1"/>
      <c r="AI175" s="1">
        <f t="shared" si="33"/>
        <v>0</v>
      </c>
      <c r="AK175" s="1"/>
      <c r="AL175" s="1"/>
      <c r="AM175" s="1"/>
      <c r="AN175" s="1"/>
      <c r="AP175" s="30">
        <f t="shared" si="30"/>
        <v>0</v>
      </c>
      <c r="AQ175" s="1"/>
      <c r="AR175" s="1">
        <f t="shared" si="8"/>
        <v>0</v>
      </c>
      <c r="AS175" s="1"/>
      <c r="AT175" s="1"/>
      <c r="AU175" s="2">
        <f t="shared" si="34"/>
        <v>0</v>
      </c>
      <c r="AW175" s="1"/>
      <c r="AX175" s="1"/>
      <c r="AY175" s="1"/>
      <c r="AZ175" s="2">
        <f t="shared" si="29"/>
        <v>0</v>
      </c>
      <c r="BA175" s="2">
        <f>SUM(AF175,AH175,-AZ175,-Table112[[#This Row],[Sale Fee]])</f>
        <v>0</v>
      </c>
      <c r="BC175" s="1"/>
      <c r="BD175" s="1"/>
      <c r="BE175" s="1"/>
    </row>
    <row r="176" spans="1:57" x14ac:dyDescent="0.25">
      <c r="A176" s="1"/>
      <c r="B176" s="1"/>
      <c r="E176" s="4"/>
      <c r="F176" s="4"/>
      <c r="Q176" s="1"/>
      <c r="R176" s="1"/>
      <c r="S176" s="1"/>
      <c r="U176" s="1"/>
      <c r="V176" s="1"/>
      <c r="W176" s="1">
        <f t="shared" si="31"/>
        <v>0</v>
      </c>
      <c r="X176" s="1"/>
      <c r="Y176" s="1"/>
      <c r="Z176" s="1">
        <f>Table112[[#This Row],[Quantity2]]*Table112[[#This Row],[U Cost]]</f>
        <v>0</v>
      </c>
      <c r="AB176" s="1"/>
      <c r="AC176" s="1"/>
      <c r="AD176" s="1">
        <f t="shared" si="32"/>
        <v>0</v>
      </c>
      <c r="AE176" s="1"/>
      <c r="AF176" s="1">
        <f>SUM(Table112[[#This Row],[Total 
Paid]:[Shipping 
Charged]])</f>
        <v>0</v>
      </c>
      <c r="AG176" s="1"/>
      <c r="AH176" s="1"/>
      <c r="AI176" s="1">
        <f t="shared" si="33"/>
        <v>0</v>
      </c>
      <c r="AK176" s="1"/>
      <c r="AL176" s="1"/>
      <c r="AM176" s="1"/>
      <c r="AN176" s="1"/>
      <c r="AP176" s="30">
        <f t="shared" si="30"/>
        <v>0</v>
      </c>
      <c r="AQ176" s="1"/>
      <c r="AR176" s="1">
        <f t="shared" si="8"/>
        <v>0</v>
      </c>
      <c r="AS176" s="1"/>
      <c r="AT176" s="1"/>
      <c r="AU176" s="2">
        <f t="shared" si="34"/>
        <v>0</v>
      </c>
      <c r="AW176" s="1"/>
      <c r="AX176" s="1"/>
      <c r="AY176" s="1"/>
      <c r="AZ176" s="2">
        <f t="shared" si="29"/>
        <v>0</v>
      </c>
      <c r="BA176" s="2">
        <f>SUM(AF176,AH176,-AZ176,-Table112[[#This Row],[Sale Fee]])</f>
        <v>0</v>
      </c>
      <c r="BC176" s="1"/>
      <c r="BD176" s="1"/>
      <c r="BE176" s="1"/>
    </row>
    <row r="177" spans="1:57" x14ac:dyDescent="0.25">
      <c r="A177" s="1"/>
      <c r="B177" s="1"/>
      <c r="E177" s="4"/>
      <c r="F177" s="4"/>
      <c r="Q177" s="1"/>
      <c r="R177" s="1"/>
      <c r="S177" s="1"/>
      <c r="U177" s="1"/>
      <c r="V177" s="1"/>
      <c r="W177" s="1">
        <f t="shared" si="31"/>
        <v>0</v>
      </c>
      <c r="X177" s="1"/>
      <c r="Y177" s="1"/>
      <c r="Z177" s="1">
        <f>Table112[[#This Row],[Quantity2]]*Table112[[#This Row],[U Cost]]</f>
        <v>0</v>
      </c>
      <c r="AB177" s="1"/>
      <c r="AC177" s="1"/>
      <c r="AD177" s="1">
        <f t="shared" si="32"/>
        <v>0</v>
      </c>
      <c r="AE177" s="1"/>
      <c r="AF177" s="1">
        <f>SUM(Table112[[#This Row],[Total 
Paid]:[Shipping 
Charged]])</f>
        <v>0</v>
      </c>
      <c r="AG177" s="1"/>
      <c r="AH177" s="1"/>
      <c r="AI177" s="1">
        <f t="shared" si="33"/>
        <v>0</v>
      </c>
      <c r="AK177" s="1"/>
      <c r="AL177" s="1"/>
      <c r="AM177" s="1"/>
      <c r="AN177" s="1"/>
      <c r="AP177" s="30">
        <f t="shared" si="30"/>
        <v>0</v>
      </c>
      <c r="AQ177" s="1"/>
      <c r="AR177" s="1">
        <f t="shared" si="8"/>
        <v>0</v>
      </c>
      <c r="AS177" s="1"/>
      <c r="AT177" s="1"/>
      <c r="AU177" s="2">
        <f t="shared" si="34"/>
        <v>0</v>
      </c>
      <c r="AW177" s="1"/>
      <c r="AX177" s="1"/>
      <c r="AY177" s="1"/>
      <c r="AZ177" s="2">
        <f t="shared" si="29"/>
        <v>0</v>
      </c>
      <c r="BA177" s="2">
        <f>SUM(AF177,AH177,-AZ177,-Table112[[#This Row],[Sale Fee]])</f>
        <v>0</v>
      </c>
      <c r="BC177" s="1"/>
      <c r="BD177" s="1"/>
      <c r="BE177" s="1"/>
    </row>
    <row r="178" spans="1:57" x14ac:dyDescent="0.25">
      <c r="A178" s="1"/>
      <c r="B178" s="1"/>
      <c r="E178" s="4"/>
      <c r="F178" s="4"/>
      <c r="Q178" s="1"/>
      <c r="R178" s="1"/>
      <c r="S178" s="1"/>
      <c r="U178" s="1"/>
      <c r="V178" s="1"/>
      <c r="W178" s="1">
        <f t="shared" si="31"/>
        <v>0</v>
      </c>
      <c r="X178" s="1"/>
      <c r="Y178" s="1"/>
      <c r="Z178" s="1">
        <f>Table112[[#This Row],[Quantity2]]*Table112[[#This Row],[U Cost]]</f>
        <v>0</v>
      </c>
      <c r="AB178" s="1"/>
      <c r="AC178" s="1"/>
      <c r="AD178" s="1">
        <f t="shared" si="32"/>
        <v>0</v>
      </c>
      <c r="AE178" s="1"/>
      <c r="AF178" s="1">
        <f>SUM(Table112[[#This Row],[Total 
Paid]:[Shipping 
Charged]])</f>
        <v>0</v>
      </c>
      <c r="AG178" s="1"/>
      <c r="AH178" s="1"/>
      <c r="AI178" s="1">
        <f t="shared" si="33"/>
        <v>0</v>
      </c>
      <c r="AK178" s="1"/>
      <c r="AL178" s="1"/>
      <c r="AM178" s="1"/>
      <c r="AN178" s="1"/>
      <c r="AP178" s="30">
        <f t="shared" si="30"/>
        <v>0</v>
      </c>
      <c r="AQ178" s="1"/>
      <c r="AR178" s="1">
        <f t="shared" si="8"/>
        <v>0</v>
      </c>
      <c r="AS178" s="1"/>
      <c r="AT178" s="1"/>
      <c r="AU178" s="2">
        <f t="shared" si="34"/>
        <v>0</v>
      </c>
      <c r="AW178" s="1"/>
      <c r="AX178" s="1"/>
      <c r="AY178" s="1"/>
      <c r="AZ178" s="2">
        <f t="shared" si="29"/>
        <v>0</v>
      </c>
      <c r="BA178" s="2">
        <f>SUM(AF178,AH178,-AZ178,-Table112[[#This Row],[Sale Fee]])</f>
        <v>0</v>
      </c>
      <c r="BC178" s="1"/>
      <c r="BD178" s="1"/>
      <c r="BE178" s="1"/>
    </row>
    <row r="179" spans="1:57" x14ac:dyDescent="0.25">
      <c r="A179" s="1"/>
      <c r="B179" s="1"/>
      <c r="E179" s="4"/>
      <c r="F179" s="4"/>
      <c r="Q179" s="1"/>
      <c r="R179" s="1"/>
      <c r="S179" s="1"/>
      <c r="U179" s="1"/>
      <c r="V179" s="1"/>
      <c r="W179" s="1">
        <f t="shared" si="31"/>
        <v>0</v>
      </c>
      <c r="X179" s="1"/>
      <c r="Y179" s="1"/>
      <c r="Z179" s="1">
        <f>Table112[[#This Row],[Quantity2]]*Table112[[#This Row],[U Cost]]</f>
        <v>0</v>
      </c>
      <c r="AB179" s="1"/>
      <c r="AC179" s="1"/>
      <c r="AD179" s="1">
        <f t="shared" si="32"/>
        <v>0</v>
      </c>
      <c r="AE179" s="1"/>
      <c r="AF179" s="1">
        <f>SUM(Table112[[#This Row],[Total 
Paid]:[Shipping 
Charged]])</f>
        <v>0</v>
      </c>
      <c r="AG179" s="1"/>
      <c r="AH179" s="1"/>
      <c r="AI179" s="1">
        <f t="shared" si="33"/>
        <v>0</v>
      </c>
      <c r="AK179" s="1"/>
      <c r="AL179" s="1"/>
      <c r="AM179" s="1"/>
      <c r="AN179" s="1"/>
      <c r="AP179" s="30">
        <f t="shared" si="30"/>
        <v>0</v>
      </c>
      <c r="AQ179" s="1"/>
      <c r="AR179" s="1">
        <f t="shared" si="8"/>
        <v>0</v>
      </c>
      <c r="AS179" s="1"/>
      <c r="AT179" s="1"/>
      <c r="AU179" s="2">
        <f t="shared" si="34"/>
        <v>0</v>
      </c>
      <c r="AW179" s="1"/>
      <c r="AX179" s="1"/>
      <c r="AY179" s="1"/>
      <c r="AZ179" s="2">
        <f t="shared" si="29"/>
        <v>0</v>
      </c>
      <c r="BA179" s="2">
        <f>SUM(AF179,AH179,-AZ179,-Table112[[#This Row],[Sale Fee]])</f>
        <v>0</v>
      </c>
      <c r="BC179" s="1"/>
      <c r="BD179" s="1"/>
      <c r="BE179" s="1"/>
    </row>
    <row r="180" spans="1:57" x14ac:dyDescent="0.25">
      <c r="A180" s="1"/>
      <c r="B180" s="1"/>
      <c r="E180" s="4"/>
      <c r="F180" s="4"/>
      <c r="Q180" s="1"/>
      <c r="R180" s="1"/>
      <c r="S180" s="1"/>
      <c r="U180" s="1"/>
      <c r="V180" s="1"/>
      <c r="W180" s="1">
        <f t="shared" si="31"/>
        <v>0</v>
      </c>
      <c r="X180" s="1"/>
      <c r="Y180" s="1"/>
      <c r="Z180" s="1">
        <f>Table112[[#This Row],[Quantity2]]*Table112[[#This Row],[U Cost]]</f>
        <v>0</v>
      </c>
      <c r="AB180" s="1"/>
      <c r="AC180" s="1"/>
      <c r="AD180" s="1">
        <f t="shared" si="32"/>
        <v>0</v>
      </c>
      <c r="AE180" s="1"/>
      <c r="AF180" s="1">
        <f>SUM(Table112[[#This Row],[Total 
Paid]:[Shipping 
Charged]])</f>
        <v>0</v>
      </c>
      <c r="AG180" s="1"/>
      <c r="AH180" s="1"/>
      <c r="AI180" s="1">
        <f t="shared" si="33"/>
        <v>0</v>
      </c>
      <c r="AK180" s="1"/>
      <c r="AL180" s="1"/>
      <c r="AM180" s="1"/>
      <c r="AN180" s="1"/>
      <c r="AP180" s="30">
        <f t="shared" si="30"/>
        <v>0</v>
      </c>
      <c r="AQ180" s="1"/>
      <c r="AR180" s="1">
        <f t="shared" si="8"/>
        <v>0</v>
      </c>
      <c r="AS180" s="1"/>
      <c r="AT180" s="1"/>
      <c r="AU180" s="2">
        <f t="shared" si="34"/>
        <v>0</v>
      </c>
      <c r="AW180" s="1"/>
      <c r="AX180" s="1"/>
      <c r="AY180" s="1"/>
      <c r="AZ180" s="2">
        <f t="shared" si="29"/>
        <v>0</v>
      </c>
      <c r="BA180" s="2">
        <f>SUM(AF180,AH180,-AZ180,-Table112[[#This Row],[Sale Fee]])</f>
        <v>0</v>
      </c>
      <c r="BC180" s="1"/>
      <c r="BD180" s="1"/>
      <c r="BE180" s="1"/>
    </row>
    <row r="181" spans="1:57" x14ac:dyDescent="0.25">
      <c r="A181" s="1"/>
      <c r="B181" s="1"/>
      <c r="E181" s="4"/>
      <c r="F181" s="4"/>
      <c r="Q181" s="1"/>
      <c r="R181" s="1"/>
      <c r="S181" s="1"/>
      <c r="U181" s="1"/>
      <c r="V181" s="1"/>
      <c r="W181" s="1">
        <f t="shared" si="31"/>
        <v>0</v>
      </c>
      <c r="X181" s="1"/>
      <c r="Y181" s="1"/>
      <c r="Z181" s="1">
        <f>Table112[[#This Row],[Quantity2]]*Table112[[#This Row],[U Cost]]</f>
        <v>0</v>
      </c>
      <c r="AB181" s="1"/>
      <c r="AC181" s="1"/>
      <c r="AD181" s="1">
        <f t="shared" si="32"/>
        <v>0</v>
      </c>
      <c r="AE181" s="1"/>
      <c r="AF181" s="1">
        <f>SUM(Table112[[#This Row],[Total 
Paid]:[Shipping 
Charged]])</f>
        <v>0</v>
      </c>
      <c r="AG181" s="1"/>
      <c r="AH181" s="1"/>
      <c r="AI181" s="1">
        <f t="shared" si="33"/>
        <v>0</v>
      </c>
      <c r="AK181" s="1"/>
      <c r="AL181" s="1"/>
      <c r="AM181" s="1"/>
      <c r="AN181" s="1"/>
      <c r="AP181" s="30">
        <f t="shared" si="30"/>
        <v>0</v>
      </c>
      <c r="AQ181" s="1"/>
      <c r="AR181" s="1">
        <f t="shared" si="8"/>
        <v>0</v>
      </c>
      <c r="AS181" s="1"/>
      <c r="AT181" s="1"/>
      <c r="AU181" s="2">
        <f t="shared" si="34"/>
        <v>0</v>
      </c>
      <c r="AW181" s="1"/>
      <c r="AX181" s="1"/>
      <c r="AY181" s="1"/>
      <c r="AZ181" s="2">
        <f t="shared" si="29"/>
        <v>0</v>
      </c>
      <c r="BA181" s="2">
        <f>SUM(AF181,AH181,-AZ181,-Table112[[#This Row],[Sale Fee]])</f>
        <v>0</v>
      </c>
      <c r="BC181" s="1"/>
      <c r="BD181" s="1"/>
      <c r="BE181" s="1"/>
    </row>
    <row r="182" spans="1:57" x14ac:dyDescent="0.25">
      <c r="A182" s="1"/>
      <c r="B182" s="1"/>
      <c r="E182" s="4"/>
      <c r="F182" s="4"/>
      <c r="Q182" s="1"/>
      <c r="R182" s="1"/>
      <c r="S182" s="1"/>
      <c r="U182" s="1"/>
      <c r="V182" s="1"/>
      <c r="W182" s="1">
        <f t="shared" si="31"/>
        <v>0</v>
      </c>
      <c r="X182" s="1"/>
      <c r="Y182" s="1"/>
      <c r="Z182" s="1">
        <f>Table112[[#This Row],[Quantity2]]*Table112[[#This Row],[U Cost]]</f>
        <v>0</v>
      </c>
      <c r="AB182" s="1"/>
      <c r="AC182" s="1"/>
      <c r="AD182" s="1">
        <f t="shared" si="32"/>
        <v>0</v>
      </c>
      <c r="AE182" s="1"/>
      <c r="AF182" s="1">
        <f>SUM(Table112[[#This Row],[Total 
Paid]:[Shipping 
Charged]])</f>
        <v>0</v>
      </c>
      <c r="AG182" s="1"/>
      <c r="AH182" s="1"/>
      <c r="AI182" s="1">
        <f t="shared" si="33"/>
        <v>0</v>
      </c>
      <c r="AK182" s="1"/>
      <c r="AL182" s="1"/>
      <c r="AM182" s="1"/>
      <c r="AN182" s="1"/>
      <c r="AP182" s="30">
        <f t="shared" si="30"/>
        <v>0</v>
      </c>
      <c r="AQ182" s="1"/>
      <c r="AR182" s="1">
        <f t="shared" si="8"/>
        <v>0</v>
      </c>
      <c r="AS182" s="1"/>
      <c r="AT182" s="1"/>
      <c r="AU182" s="2">
        <f t="shared" si="34"/>
        <v>0</v>
      </c>
      <c r="AW182" s="1"/>
      <c r="AX182" s="1"/>
      <c r="AY182" s="1"/>
      <c r="AZ182" s="2">
        <f t="shared" si="29"/>
        <v>0</v>
      </c>
      <c r="BA182" s="2">
        <f>SUM(AF182,AH182,-AZ182,-Table112[[#This Row],[Sale Fee]])</f>
        <v>0</v>
      </c>
      <c r="BC182" s="1"/>
      <c r="BD182" s="1"/>
      <c r="BE182" s="1"/>
    </row>
    <row r="183" spans="1:57" x14ac:dyDescent="0.25">
      <c r="A183" s="1"/>
      <c r="B183" s="1"/>
      <c r="E183" s="4"/>
      <c r="F183" s="4"/>
      <c r="Q183" s="1"/>
      <c r="R183" s="1"/>
      <c r="S183" s="1"/>
      <c r="U183" s="1"/>
      <c r="V183" s="1"/>
      <c r="W183" s="1">
        <f t="shared" si="31"/>
        <v>0</v>
      </c>
      <c r="X183" s="1"/>
      <c r="Y183" s="1"/>
      <c r="Z183" s="1">
        <f>Table112[[#This Row],[Quantity2]]*Table112[[#This Row],[U Cost]]</f>
        <v>0</v>
      </c>
      <c r="AB183" s="1"/>
      <c r="AC183" s="1"/>
      <c r="AD183" s="1">
        <f t="shared" si="32"/>
        <v>0</v>
      </c>
      <c r="AE183" s="1"/>
      <c r="AF183" s="1">
        <f>SUM(Table112[[#This Row],[Total 
Paid]:[Shipping 
Charged]])</f>
        <v>0</v>
      </c>
      <c r="AG183" s="1"/>
      <c r="AH183" s="1"/>
      <c r="AI183" s="1">
        <f t="shared" si="33"/>
        <v>0</v>
      </c>
      <c r="AK183" s="1"/>
      <c r="AL183" s="1"/>
      <c r="AM183" s="1"/>
      <c r="AN183" s="1"/>
      <c r="AP183" s="30">
        <f t="shared" si="30"/>
        <v>0</v>
      </c>
      <c r="AQ183" s="1"/>
      <c r="AR183" s="1">
        <f t="shared" si="8"/>
        <v>0</v>
      </c>
      <c r="AS183" s="1"/>
      <c r="AT183" s="1"/>
      <c r="AU183" s="2">
        <f t="shared" si="34"/>
        <v>0</v>
      </c>
      <c r="AW183" s="1"/>
      <c r="AX183" s="1"/>
      <c r="AY183" s="1"/>
      <c r="AZ183" s="2">
        <f t="shared" si="29"/>
        <v>0</v>
      </c>
      <c r="BA183" s="2">
        <f>SUM(AF183,AH183,-AZ183,-Table112[[#This Row],[Sale Fee]])</f>
        <v>0</v>
      </c>
      <c r="BC183" s="1"/>
      <c r="BD183" s="1"/>
      <c r="BE183" s="1"/>
    </row>
    <row r="184" spans="1:57" x14ac:dyDescent="0.25">
      <c r="A184" s="1"/>
      <c r="B184" s="1"/>
      <c r="E184" s="4"/>
      <c r="F184" s="4"/>
      <c r="Q184" s="1"/>
      <c r="R184" s="1"/>
      <c r="S184" s="1"/>
      <c r="U184" s="1"/>
      <c r="V184" s="1"/>
      <c r="W184" s="1">
        <f t="shared" si="31"/>
        <v>0</v>
      </c>
      <c r="X184" s="1"/>
      <c r="Y184" s="1"/>
      <c r="Z184" s="1">
        <f>Table112[[#This Row],[Quantity2]]*Table112[[#This Row],[U Cost]]</f>
        <v>0</v>
      </c>
      <c r="AB184" s="1"/>
      <c r="AC184" s="1"/>
      <c r="AD184" s="1">
        <f t="shared" si="32"/>
        <v>0</v>
      </c>
      <c r="AE184" s="1"/>
      <c r="AF184" s="1">
        <f>SUM(Table112[[#This Row],[Total 
Paid]:[Shipping 
Charged]])</f>
        <v>0</v>
      </c>
      <c r="AG184" s="1"/>
      <c r="AH184" s="1"/>
      <c r="AI184" s="1">
        <f t="shared" si="33"/>
        <v>0</v>
      </c>
      <c r="AK184" s="1"/>
      <c r="AL184" s="1"/>
      <c r="AM184" s="1"/>
      <c r="AN184" s="1"/>
      <c r="AP184" s="30">
        <f t="shared" si="30"/>
        <v>0</v>
      </c>
      <c r="AQ184" s="1"/>
      <c r="AR184" s="1">
        <f t="shared" si="8"/>
        <v>0</v>
      </c>
      <c r="AS184" s="1"/>
      <c r="AT184" s="1"/>
      <c r="AU184" s="2">
        <f t="shared" si="34"/>
        <v>0</v>
      </c>
      <c r="AW184" s="1"/>
      <c r="AX184" s="1"/>
      <c r="AY184" s="1"/>
      <c r="AZ184" s="2">
        <f t="shared" si="29"/>
        <v>0</v>
      </c>
      <c r="BA184" s="2">
        <f>SUM(AF184,AH184,-AZ184,-Table112[[#This Row],[Sale Fee]])</f>
        <v>0</v>
      </c>
      <c r="BC184" s="1"/>
      <c r="BD184" s="1"/>
      <c r="BE184" s="1"/>
    </row>
    <row r="185" spans="1:57" x14ac:dyDescent="0.25">
      <c r="A185" s="1"/>
      <c r="B185" s="1"/>
      <c r="E185" s="4"/>
      <c r="F185" s="4"/>
      <c r="Q185" s="1"/>
      <c r="R185" s="1"/>
      <c r="S185" s="1"/>
      <c r="U185" s="1"/>
      <c r="V185" s="1"/>
      <c r="W185" s="1">
        <f t="shared" si="31"/>
        <v>0</v>
      </c>
      <c r="X185" s="1"/>
      <c r="Y185" s="1"/>
      <c r="Z185" s="1">
        <f>Table112[[#This Row],[Quantity2]]*Table112[[#This Row],[U Cost]]</f>
        <v>0</v>
      </c>
      <c r="AB185" s="1"/>
      <c r="AC185" s="1"/>
      <c r="AD185" s="1">
        <f t="shared" si="32"/>
        <v>0</v>
      </c>
      <c r="AE185" s="1"/>
      <c r="AF185" s="1">
        <f>SUM(Table112[[#This Row],[Total 
Paid]:[Shipping 
Charged]])</f>
        <v>0</v>
      </c>
      <c r="AG185" s="1"/>
      <c r="AH185" s="1"/>
      <c r="AI185" s="1">
        <f t="shared" si="33"/>
        <v>0</v>
      </c>
      <c r="AK185" s="1"/>
      <c r="AL185" s="1"/>
      <c r="AM185" s="1"/>
      <c r="AN185" s="1"/>
      <c r="AP185" s="30">
        <f t="shared" si="30"/>
        <v>0</v>
      </c>
      <c r="AQ185" s="1"/>
      <c r="AR185" s="1">
        <f t="shared" si="8"/>
        <v>0</v>
      </c>
      <c r="AS185" s="1"/>
      <c r="AT185" s="1"/>
      <c r="AU185" s="2">
        <f t="shared" si="34"/>
        <v>0</v>
      </c>
      <c r="AW185" s="1"/>
      <c r="AX185" s="1"/>
      <c r="AY185" s="1"/>
      <c r="AZ185" s="2">
        <f t="shared" si="29"/>
        <v>0</v>
      </c>
      <c r="BA185" s="2">
        <f>SUM(AF185,AH185,-AZ185,-Table112[[#This Row],[Sale Fee]])</f>
        <v>0</v>
      </c>
      <c r="BC185" s="1"/>
      <c r="BD185" s="1"/>
      <c r="BE185" s="1"/>
    </row>
    <row r="186" spans="1:57" x14ac:dyDescent="0.25">
      <c r="A186" s="1"/>
      <c r="B186" s="1"/>
      <c r="E186" s="4"/>
      <c r="F186" s="4"/>
      <c r="Q186" s="1"/>
      <c r="R186" s="1"/>
      <c r="S186" s="1"/>
      <c r="U186" s="1"/>
      <c r="V186" s="1"/>
      <c r="W186" s="1">
        <f t="shared" si="31"/>
        <v>0</v>
      </c>
      <c r="X186" s="1"/>
      <c r="Y186" s="1"/>
      <c r="Z186" s="1">
        <f>Table112[[#This Row],[Quantity2]]*Table112[[#This Row],[U Cost]]</f>
        <v>0</v>
      </c>
      <c r="AB186" s="1"/>
      <c r="AC186" s="1"/>
      <c r="AD186" s="1">
        <f t="shared" si="32"/>
        <v>0</v>
      </c>
      <c r="AE186" s="1"/>
      <c r="AF186" s="1">
        <f>SUM(Table112[[#This Row],[Total 
Paid]:[Shipping 
Charged]])</f>
        <v>0</v>
      </c>
      <c r="AG186" s="1"/>
      <c r="AH186" s="1"/>
      <c r="AI186" s="1">
        <f t="shared" si="33"/>
        <v>0</v>
      </c>
      <c r="AK186" s="1"/>
      <c r="AL186" s="1"/>
      <c r="AM186" s="1"/>
      <c r="AN186" s="1"/>
      <c r="AP186" s="30">
        <f t="shared" si="30"/>
        <v>0</v>
      </c>
      <c r="AQ186" s="1"/>
      <c r="AR186" s="1">
        <f t="shared" si="8"/>
        <v>0</v>
      </c>
      <c r="AS186" s="1"/>
      <c r="AT186" s="1"/>
      <c r="AU186" s="2">
        <f t="shared" si="34"/>
        <v>0</v>
      </c>
      <c r="AW186" s="1"/>
      <c r="AX186" s="1"/>
      <c r="AY186" s="1"/>
      <c r="AZ186" s="2">
        <f t="shared" si="29"/>
        <v>0</v>
      </c>
      <c r="BA186" s="2">
        <f>SUM(AF186,AH186,-AZ186,-Table112[[#This Row],[Sale Fee]])</f>
        <v>0</v>
      </c>
      <c r="BC186" s="1"/>
      <c r="BD186" s="1"/>
      <c r="BE186" s="1"/>
    </row>
    <row r="187" spans="1:57" x14ac:dyDescent="0.25">
      <c r="A187" s="1"/>
      <c r="B187" s="1"/>
      <c r="E187" s="4"/>
      <c r="F187" s="4"/>
      <c r="Q187" s="1"/>
      <c r="R187" s="1"/>
      <c r="S187" s="1"/>
      <c r="U187" s="1"/>
      <c r="V187" s="1"/>
      <c r="W187" s="1">
        <f t="shared" si="31"/>
        <v>0</v>
      </c>
      <c r="X187" s="1"/>
      <c r="Y187" s="1"/>
      <c r="Z187" s="1">
        <f>Table112[[#This Row],[Quantity2]]*Table112[[#This Row],[U Cost]]</f>
        <v>0</v>
      </c>
      <c r="AB187" s="1"/>
      <c r="AC187" s="1"/>
      <c r="AD187" s="1">
        <f t="shared" si="32"/>
        <v>0</v>
      </c>
      <c r="AE187" s="1"/>
      <c r="AF187" s="1">
        <f>SUM(Table112[[#This Row],[Total 
Paid]:[Shipping 
Charged]])</f>
        <v>0</v>
      </c>
      <c r="AG187" s="1"/>
      <c r="AH187" s="1"/>
      <c r="AI187" s="1">
        <f t="shared" si="33"/>
        <v>0</v>
      </c>
      <c r="AK187" s="1"/>
      <c r="AL187" s="1"/>
      <c r="AM187" s="1"/>
      <c r="AN187" s="1"/>
      <c r="AP187" s="30">
        <f t="shared" si="30"/>
        <v>0</v>
      </c>
      <c r="AQ187" s="1"/>
      <c r="AR187" s="1">
        <f t="shared" si="8"/>
        <v>0</v>
      </c>
      <c r="AS187" s="1"/>
      <c r="AT187" s="1"/>
      <c r="AU187" s="2">
        <f t="shared" si="34"/>
        <v>0</v>
      </c>
      <c r="AW187" s="1"/>
      <c r="AX187" s="1"/>
      <c r="AY187" s="1"/>
      <c r="AZ187" s="2">
        <f t="shared" si="29"/>
        <v>0</v>
      </c>
      <c r="BA187" s="2">
        <f>SUM(AF187,AH187,-AZ187,-Table112[[#This Row],[Sale Fee]])</f>
        <v>0</v>
      </c>
      <c r="BC187" s="1"/>
      <c r="BD187" s="1"/>
      <c r="BE187" s="1"/>
    </row>
    <row r="188" spans="1:57" x14ac:dyDescent="0.25">
      <c r="A188" s="1"/>
      <c r="B188" s="1"/>
      <c r="E188" s="4"/>
      <c r="F188" s="4"/>
      <c r="Q188" s="1"/>
      <c r="R188" s="1"/>
      <c r="S188" s="1"/>
      <c r="U188" s="1"/>
      <c r="V188" s="1"/>
      <c r="W188" s="1">
        <f t="shared" si="31"/>
        <v>0</v>
      </c>
      <c r="X188" s="1"/>
      <c r="Y188" s="1"/>
      <c r="Z188" s="1">
        <f>Table112[[#This Row],[Quantity2]]*Table112[[#This Row],[U Cost]]</f>
        <v>0</v>
      </c>
      <c r="AB188" s="1"/>
      <c r="AC188" s="1"/>
      <c r="AD188" s="1">
        <f t="shared" si="32"/>
        <v>0</v>
      </c>
      <c r="AE188" s="1"/>
      <c r="AF188" s="1">
        <f>SUM(Table112[[#This Row],[Total 
Paid]:[Shipping 
Charged]])</f>
        <v>0</v>
      </c>
      <c r="AG188" s="1"/>
      <c r="AH188" s="1"/>
      <c r="AI188" s="1">
        <f t="shared" si="33"/>
        <v>0</v>
      </c>
      <c r="AK188" s="1"/>
      <c r="AL188" s="1"/>
      <c r="AM188" s="1"/>
      <c r="AN188" s="1"/>
      <c r="AP188" s="30">
        <f t="shared" si="30"/>
        <v>0</v>
      </c>
      <c r="AQ188" s="1"/>
      <c r="AR188" s="1">
        <f t="shared" si="8"/>
        <v>0</v>
      </c>
      <c r="AS188" s="1"/>
      <c r="AT188" s="1"/>
      <c r="AU188" s="2">
        <f t="shared" si="34"/>
        <v>0</v>
      </c>
      <c r="AW188" s="1"/>
      <c r="AX188" s="1"/>
      <c r="AY188" s="1"/>
      <c r="AZ188" s="2">
        <f t="shared" si="29"/>
        <v>0</v>
      </c>
      <c r="BA188" s="2">
        <f>SUM(AF188,AH188,-AZ188,-Table112[[#This Row],[Sale Fee]])</f>
        <v>0</v>
      </c>
      <c r="BC188" s="1"/>
      <c r="BD188" s="1"/>
      <c r="BE188" s="1"/>
    </row>
    <row r="189" spans="1:57" x14ac:dyDescent="0.25">
      <c r="A189" s="1"/>
      <c r="B189" s="1"/>
      <c r="E189" s="4"/>
      <c r="F189" s="4"/>
      <c r="Q189" s="1"/>
      <c r="R189" s="1"/>
      <c r="S189" s="1"/>
      <c r="U189" s="1"/>
      <c r="V189" s="1"/>
      <c r="W189" s="1">
        <f t="shared" si="31"/>
        <v>0</v>
      </c>
      <c r="X189" s="1"/>
      <c r="Y189" s="1"/>
      <c r="Z189" s="1">
        <f>Table112[[#This Row],[Quantity2]]*Table112[[#This Row],[U Cost]]</f>
        <v>0</v>
      </c>
      <c r="AB189" s="1"/>
      <c r="AC189" s="1"/>
      <c r="AD189" s="1">
        <f t="shared" si="32"/>
        <v>0</v>
      </c>
      <c r="AE189" s="1"/>
      <c r="AF189" s="1">
        <f>SUM(Table112[[#This Row],[Total 
Paid]:[Shipping 
Charged]])</f>
        <v>0</v>
      </c>
      <c r="AG189" s="1"/>
      <c r="AH189" s="1"/>
      <c r="AI189" s="1">
        <f t="shared" si="33"/>
        <v>0</v>
      </c>
      <c r="AK189" s="1"/>
      <c r="AL189" s="1"/>
      <c r="AM189" s="1"/>
      <c r="AN189" s="1"/>
      <c r="AP189" s="30">
        <f t="shared" si="30"/>
        <v>0</v>
      </c>
      <c r="AQ189" s="1"/>
      <c r="AR189" s="1">
        <f t="shared" si="8"/>
        <v>0</v>
      </c>
      <c r="AS189" s="1"/>
      <c r="AT189" s="1"/>
      <c r="AU189" s="2">
        <f t="shared" si="34"/>
        <v>0</v>
      </c>
      <c r="AW189" s="1"/>
      <c r="AX189" s="1"/>
      <c r="AY189" s="1"/>
      <c r="AZ189" s="2">
        <f t="shared" si="29"/>
        <v>0</v>
      </c>
      <c r="BA189" s="2">
        <f>SUM(AF189,AH189,-AZ189,-Table112[[#This Row],[Sale Fee]])</f>
        <v>0</v>
      </c>
      <c r="BC189" s="1"/>
      <c r="BD189" s="1"/>
      <c r="BE189" s="1"/>
    </row>
    <row r="190" spans="1:57" x14ac:dyDescent="0.25">
      <c r="A190" s="1"/>
      <c r="B190" s="1"/>
      <c r="E190" s="4"/>
      <c r="F190" s="4"/>
      <c r="Q190" s="1"/>
      <c r="R190" s="1"/>
      <c r="S190" s="1"/>
      <c r="U190" s="1"/>
      <c r="V190" s="1"/>
      <c r="W190" s="1">
        <f t="shared" si="31"/>
        <v>0</v>
      </c>
      <c r="X190" s="1"/>
      <c r="Y190" s="1"/>
      <c r="Z190" s="1">
        <f>Table112[[#This Row],[Quantity2]]*Table112[[#This Row],[U Cost]]</f>
        <v>0</v>
      </c>
      <c r="AB190" s="1"/>
      <c r="AC190" s="1"/>
      <c r="AD190" s="1">
        <f t="shared" si="32"/>
        <v>0</v>
      </c>
      <c r="AE190" s="1"/>
      <c r="AF190" s="1">
        <f>SUM(Table112[[#This Row],[Total 
Paid]:[Shipping 
Charged]])</f>
        <v>0</v>
      </c>
      <c r="AG190" s="1"/>
      <c r="AH190" s="1"/>
      <c r="AI190" s="1">
        <f t="shared" si="33"/>
        <v>0</v>
      </c>
      <c r="AK190" s="1"/>
      <c r="AL190" s="1"/>
      <c r="AM190" s="1"/>
      <c r="AN190" s="1"/>
      <c r="AP190" s="30">
        <f t="shared" si="30"/>
        <v>0</v>
      </c>
      <c r="AQ190" s="1"/>
      <c r="AR190" s="1">
        <f t="shared" si="8"/>
        <v>0</v>
      </c>
      <c r="AS190" s="1"/>
      <c r="AT190" s="1"/>
      <c r="AU190" s="2">
        <f t="shared" si="34"/>
        <v>0</v>
      </c>
      <c r="AW190" s="1"/>
      <c r="AX190" s="1"/>
      <c r="AY190" s="1"/>
      <c r="AZ190" s="2">
        <f t="shared" si="29"/>
        <v>0</v>
      </c>
      <c r="BA190" s="2">
        <f>SUM(AF190,AH190,-AZ190,-Table112[[#This Row],[Sale Fee]])</f>
        <v>0</v>
      </c>
      <c r="BC190" s="1"/>
      <c r="BD190" s="1"/>
      <c r="BE190" s="1"/>
    </row>
    <row r="191" spans="1:57" x14ac:dyDescent="0.25">
      <c r="A191" s="1"/>
      <c r="B191" s="1"/>
      <c r="E191" s="4"/>
      <c r="F191" s="4"/>
      <c r="Q191" s="1"/>
      <c r="R191" s="1"/>
      <c r="S191" s="1"/>
      <c r="U191" s="1"/>
      <c r="V191" s="1"/>
      <c r="W191" s="1">
        <f t="shared" si="31"/>
        <v>0</v>
      </c>
      <c r="X191" s="1"/>
      <c r="Y191" s="1"/>
      <c r="Z191" s="1">
        <f>Table112[[#This Row],[Quantity2]]*Table112[[#This Row],[U Cost]]</f>
        <v>0</v>
      </c>
      <c r="AB191" s="1"/>
      <c r="AC191" s="1"/>
      <c r="AD191" s="1">
        <f t="shared" si="32"/>
        <v>0</v>
      </c>
      <c r="AE191" s="1"/>
      <c r="AF191" s="1">
        <f>SUM(Table112[[#This Row],[Total 
Paid]:[Shipping 
Charged]])</f>
        <v>0</v>
      </c>
      <c r="AG191" s="1"/>
      <c r="AH191" s="1"/>
      <c r="AI191" s="1">
        <f t="shared" si="33"/>
        <v>0</v>
      </c>
      <c r="AK191" s="1"/>
      <c r="AL191" s="1"/>
      <c r="AM191" s="1"/>
      <c r="AN191" s="1"/>
      <c r="AP191" s="30">
        <f t="shared" si="30"/>
        <v>0</v>
      </c>
      <c r="AQ191" s="1"/>
      <c r="AR191" s="1">
        <f t="shared" si="8"/>
        <v>0</v>
      </c>
      <c r="AS191" s="1"/>
      <c r="AT191" s="1"/>
      <c r="AU191" s="2">
        <f t="shared" si="34"/>
        <v>0</v>
      </c>
      <c r="AW191" s="1"/>
      <c r="AX191" s="1"/>
      <c r="AY191" s="1"/>
      <c r="AZ191" s="2">
        <f t="shared" ref="AZ191:AZ254" si="35">SUM(AU191,AW191,AX191,AY191)</f>
        <v>0</v>
      </c>
      <c r="BA191" s="2">
        <f>SUM(AF191,AH191,-AZ191,-Table112[[#This Row],[Sale Fee]])</f>
        <v>0</v>
      </c>
      <c r="BC191" s="1"/>
      <c r="BD191" s="1"/>
      <c r="BE191" s="1"/>
    </row>
    <row r="192" spans="1:57" x14ac:dyDescent="0.25">
      <c r="A192" s="1"/>
      <c r="B192" s="1"/>
      <c r="E192" s="4"/>
      <c r="F192" s="4"/>
      <c r="Q192" s="1"/>
      <c r="R192" s="1"/>
      <c r="S192" s="1"/>
      <c r="U192" s="1"/>
      <c r="V192" s="1"/>
      <c r="W192" s="1">
        <f t="shared" si="31"/>
        <v>0</v>
      </c>
      <c r="X192" s="1"/>
      <c r="Y192" s="1"/>
      <c r="Z192" s="1">
        <f>Table112[[#This Row],[Quantity2]]*Table112[[#This Row],[U Cost]]</f>
        <v>0</v>
      </c>
      <c r="AB192" s="1"/>
      <c r="AC192" s="1"/>
      <c r="AD192" s="1">
        <f t="shared" si="32"/>
        <v>0</v>
      </c>
      <c r="AE192" s="1"/>
      <c r="AF192" s="1">
        <f>SUM(Table112[[#This Row],[Total 
Paid]:[Shipping 
Charged]])</f>
        <v>0</v>
      </c>
      <c r="AG192" s="1"/>
      <c r="AH192" s="1"/>
      <c r="AI192" s="1">
        <f t="shared" si="33"/>
        <v>0</v>
      </c>
      <c r="AK192" s="1"/>
      <c r="AL192" s="1"/>
      <c r="AM192" s="1"/>
      <c r="AN192" s="1"/>
      <c r="AP192" s="30">
        <f t="shared" si="30"/>
        <v>0</v>
      </c>
      <c r="AQ192" s="1"/>
      <c r="AR192" s="1">
        <f t="shared" si="8"/>
        <v>0</v>
      </c>
      <c r="AS192" s="1"/>
      <c r="AT192" s="1"/>
      <c r="AU192" s="2">
        <f t="shared" si="34"/>
        <v>0</v>
      </c>
      <c r="AW192" s="1"/>
      <c r="AX192" s="1"/>
      <c r="AY192" s="1"/>
      <c r="AZ192" s="2">
        <f t="shared" si="35"/>
        <v>0</v>
      </c>
      <c r="BA192" s="2">
        <f>SUM(AF192,AH192,-AZ192,-Table112[[#This Row],[Sale Fee]])</f>
        <v>0</v>
      </c>
      <c r="BC192" s="1"/>
      <c r="BD192" s="1"/>
      <c r="BE192" s="1"/>
    </row>
    <row r="193" spans="1:57" x14ac:dyDescent="0.25">
      <c r="A193" s="1"/>
      <c r="B193" s="1"/>
      <c r="E193" s="4"/>
      <c r="F193" s="4"/>
      <c r="Q193" s="1"/>
      <c r="R193" s="1"/>
      <c r="S193" s="1"/>
      <c r="U193" s="1"/>
      <c r="V193" s="1"/>
      <c r="W193" s="1">
        <f t="shared" si="31"/>
        <v>0</v>
      </c>
      <c r="X193" s="1"/>
      <c r="Y193" s="1"/>
      <c r="Z193" s="1">
        <f>Table112[[#This Row],[Quantity2]]*Table112[[#This Row],[U Cost]]</f>
        <v>0</v>
      </c>
      <c r="AB193" s="1"/>
      <c r="AC193" s="1"/>
      <c r="AD193" s="1">
        <f t="shared" si="32"/>
        <v>0</v>
      </c>
      <c r="AE193" s="1"/>
      <c r="AF193" s="1">
        <f>SUM(Table112[[#This Row],[Total 
Paid]:[Shipping 
Charged]])</f>
        <v>0</v>
      </c>
      <c r="AG193" s="1"/>
      <c r="AH193" s="1"/>
      <c r="AI193" s="1">
        <f t="shared" si="33"/>
        <v>0</v>
      </c>
      <c r="AK193" s="1"/>
      <c r="AL193" s="1"/>
      <c r="AM193" s="1"/>
      <c r="AN193" s="1"/>
      <c r="AP193" s="30">
        <f t="shared" si="30"/>
        <v>0</v>
      </c>
      <c r="AQ193" s="1"/>
      <c r="AR193" s="1">
        <f t="shared" si="8"/>
        <v>0</v>
      </c>
      <c r="AS193" s="1"/>
      <c r="AT193" s="1"/>
      <c r="AU193" s="2">
        <f t="shared" si="34"/>
        <v>0</v>
      </c>
      <c r="AW193" s="1"/>
      <c r="AX193" s="1"/>
      <c r="AY193" s="1"/>
      <c r="AZ193" s="2">
        <f t="shared" si="35"/>
        <v>0</v>
      </c>
      <c r="BA193" s="2">
        <f>SUM(AF193,AH193,-AZ193,-Table112[[#This Row],[Sale Fee]])</f>
        <v>0</v>
      </c>
      <c r="BC193" s="1"/>
      <c r="BD193" s="1"/>
      <c r="BE193" s="1"/>
    </row>
    <row r="194" spans="1:57" x14ac:dyDescent="0.25">
      <c r="A194" s="1"/>
      <c r="B194" s="1"/>
      <c r="E194" s="4"/>
      <c r="F194" s="4"/>
      <c r="Q194" s="1"/>
      <c r="R194" s="1"/>
      <c r="S194" s="1"/>
      <c r="U194" s="1"/>
      <c r="V194" s="1"/>
      <c r="W194" s="1">
        <f t="shared" si="31"/>
        <v>0</v>
      </c>
      <c r="X194" s="1"/>
      <c r="Y194" s="1"/>
      <c r="Z194" s="1">
        <f>Table112[[#This Row],[Quantity2]]*Table112[[#This Row],[U Cost]]</f>
        <v>0</v>
      </c>
      <c r="AB194" s="1"/>
      <c r="AC194" s="1"/>
      <c r="AD194" s="1">
        <f t="shared" si="32"/>
        <v>0</v>
      </c>
      <c r="AE194" s="1"/>
      <c r="AF194" s="1">
        <f>SUM(Table112[[#This Row],[Total 
Paid]:[Shipping 
Charged]])</f>
        <v>0</v>
      </c>
      <c r="AG194" s="1"/>
      <c r="AH194" s="1"/>
      <c r="AI194" s="1">
        <f t="shared" si="33"/>
        <v>0</v>
      </c>
      <c r="AK194" s="1"/>
      <c r="AL194" s="1"/>
      <c r="AM194" s="1"/>
      <c r="AN194" s="1"/>
      <c r="AP194" s="30">
        <f t="shared" si="30"/>
        <v>0</v>
      </c>
      <c r="AQ194" s="1"/>
      <c r="AR194" s="1">
        <f t="shared" si="8"/>
        <v>0</v>
      </c>
      <c r="AS194" s="1"/>
      <c r="AT194" s="1"/>
      <c r="AU194" s="2">
        <f t="shared" si="34"/>
        <v>0</v>
      </c>
      <c r="AW194" s="1"/>
      <c r="AX194" s="1"/>
      <c r="AY194" s="1"/>
      <c r="AZ194" s="2">
        <f t="shared" si="35"/>
        <v>0</v>
      </c>
      <c r="BA194" s="2">
        <f>SUM(AF194,AH194,-AZ194,-Table112[[#This Row],[Sale Fee]])</f>
        <v>0</v>
      </c>
      <c r="BC194" s="1"/>
      <c r="BD194" s="1"/>
      <c r="BE194" s="1"/>
    </row>
    <row r="195" spans="1:57" x14ac:dyDescent="0.25">
      <c r="A195" s="1"/>
      <c r="B195" s="1"/>
      <c r="E195" s="4"/>
      <c r="F195" s="4"/>
      <c r="Q195" s="1"/>
      <c r="R195" s="1"/>
      <c r="S195" s="1"/>
      <c r="U195" s="1"/>
      <c r="V195" s="1"/>
      <c r="W195" s="1">
        <f t="shared" si="31"/>
        <v>0</v>
      </c>
      <c r="X195" s="1"/>
      <c r="Y195" s="1"/>
      <c r="Z195" s="1">
        <f>Table112[[#This Row],[Quantity2]]*Table112[[#This Row],[U Cost]]</f>
        <v>0</v>
      </c>
      <c r="AB195" s="1"/>
      <c r="AC195" s="1"/>
      <c r="AD195" s="1">
        <f t="shared" si="32"/>
        <v>0</v>
      </c>
      <c r="AE195" s="1"/>
      <c r="AF195" s="1">
        <f>SUM(Table112[[#This Row],[Total 
Paid]:[Shipping 
Charged]])</f>
        <v>0</v>
      </c>
      <c r="AG195" s="1"/>
      <c r="AH195" s="1"/>
      <c r="AI195" s="1">
        <f t="shared" si="33"/>
        <v>0</v>
      </c>
      <c r="AK195" s="1"/>
      <c r="AL195" s="1"/>
      <c r="AM195" s="1"/>
      <c r="AN195" s="1"/>
      <c r="AP195" s="30">
        <f t="shared" si="30"/>
        <v>0</v>
      </c>
      <c r="AQ195" s="1"/>
      <c r="AR195" s="1">
        <f t="shared" si="8"/>
        <v>0</v>
      </c>
      <c r="AS195" s="1"/>
      <c r="AT195" s="1"/>
      <c r="AU195" s="2">
        <f t="shared" si="34"/>
        <v>0</v>
      </c>
      <c r="AW195" s="1"/>
      <c r="AX195" s="1"/>
      <c r="AY195" s="1"/>
      <c r="AZ195" s="2">
        <f t="shared" si="35"/>
        <v>0</v>
      </c>
      <c r="BA195" s="2">
        <f>SUM(AF195,AH195,-AZ195,-Table112[[#This Row],[Sale Fee]])</f>
        <v>0</v>
      </c>
      <c r="BC195" s="1"/>
      <c r="BD195" s="1"/>
      <c r="BE195" s="1"/>
    </row>
    <row r="196" spans="1:57" x14ac:dyDescent="0.25">
      <c r="A196" s="1"/>
      <c r="B196" s="1"/>
      <c r="E196" s="4"/>
      <c r="F196" s="4"/>
      <c r="Q196" s="1"/>
      <c r="R196" s="1"/>
      <c r="S196" s="1"/>
      <c r="U196" s="1"/>
      <c r="V196" s="1"/>
      <c r="W196" s="1">
        <f t="shared" si="31"/>
        <v>0</v>
      </c>
      <c r="X196" s="1"/>
      <c r="Y196" s="1"/>
      <c r="Z196" s="1">
        <f>Table112[[#This Row],[Quantity2]]*Table112[[#This Row],[U Cost]]</f>
        <v>0</v>
      </c>
      <c r="AB196" s="1"/>
      <c r="AC196" s="1"/>
      <c r="AD196" s="1">
        <f t="shared" si="32"/>
        <v>0</v>
      </c>
      <c r="AE196" s="1"/>
      <c r="AF196" s="1">
        <f>SUM(Table112[[#This Row],[Total 
Paid]:[Shipping 
Charged]])</f>
        <v>0</v>
      </c>
      <c r="AG196" s="1"/>
      <c r="AH196" s="1"/>
      <c r="AI196" s="1">
        <f t="shared" si="33"/>
        <v>0</v>
      </c>
      <c r="AK196" s="1"/>
      <c r="AL196" s="1"/>
      <c r="AM196" s="1"/>
      <c r="AN196" s="1"/>
      <c r="AP196" s="30">
        <f t="shared" si="30"/>
        <v>0</v>
      </c>
      <c r="AQ196" s="1"/>
      <c r="AR196" s="1">
        <f t="shared" si="8"/>
        <v>0</v>
      </c>
      <c r="AS196" s="1"/>
      <c r="AT196" s="1"/>
      <c r="AU196" s="2">
        <f t="shared" si="34"/>
        <v>0</v>
      </c>
      <c r="AW196" s="1"/>
      <c r="AX196" s="1"/>
      <c r="AY196" s="1"/>
      <c r="AZ196" s="2">
        <f t="shared" si="35"/>
        <v>0</v>
      </c>
      <c r="BA196" s="2">
        <f>SUM(AF196,AH196,-AZ196,-Table112[[#This Row],[Sale Fee]])</f>
        <v>0</v>
      </c>
      <c r="BC196" s="1"/>
      <c r="BD196" s="1"/>
      <c r="BE196" s="1"/>
    </row>
    <row r="197" spans="1:57" x14ac:dyDescent="0.25">
      <c r="A197" s="1"/>
      <c r="B197" s="1"/>
      <c r="E197" s="4"/>
      <c r="F197" s="4"/>
      <c r="Q197" s="1"/>
      <c r="R197" s="1"/>
      <c r="S197" s="1"/>
      <c r="U197" s="1"/>
      <c r="V197" s="1"/>
      <c r="W197" s="1">
        <f t="shared" si="31"/>
        <v>0</v>
      </c>
      <c r="X197" s="1"/>
      <c r="Y197" s="1"/>
      <c r="Z197" s="1">
        <f>Table112[[#This Row],[Quantity2]]*Table112[[#This Row],[U Cost]]</f>
        <v>0</v>
      </c>
      <c r="AB197" s="1"/>
      <c r="AC197" s="1"/>
      <c r="AD197" s="1">
        <f t="shared" si="32"/>
        <v>0</v>
      </c>
      <c r="AE197" s="1"/>
      <c r="AF197" s="1">
        <f>SUM(Table112[[#This Row],[Total 
Paid]:[Shipping 
Charged]])</f>
        <v>0</v>
      </c>
      <c r="AG197" s="1"/>
      <c r="AH197" s="1"/>
      <c r="AI197" s="1">
        <f t="shared" si="33"/>
        <v>0</v>
      </c>
      <c r="AK197" s="1"/>
      <c r="AL197" s="1"/>
      <c r="AM197" s="1"/>
      <c r="AN197" s="1"/>
      <c r="AP197" s="30">
        <f t="shared" si="30"/>
        <v>0</v>
      </c>
      <c r="AQ197" s="1"/>
      <c r="AR197" s="1">
        <f t="shared" si="8"/>
        <v>0</v>
      </c>
      <c r="AS197" s="1"/>
      <c r="AT197" s="1"/>
      <c r="AU197" s="2">
        <f t="shared" si="34"/>
        <v>0</v>
      </c>
      <c r="AW197" s="1"/>
      <c r="AX197" s="1"/>
      <c r="AY197" s="1"/>
      <c r="AZ197" s="2">
        <f t="shared" si="35"/>
        <v>0</v>
      </c>
      <c r="BA197" s="2">
        <f>SUM(AF197,AH197,-AZ197,-Table112[[#This Row],[Sale Fee]])</f>
        <v>0</v>
      </c>
      <c r="BC197" s="1"/>
      <c r="BD197" s="1"/>
      <c r="BE197" s="1"/>
    </row>
    <row r="198" spans="1:57" x14ac:dyDescent="0.25">
      <c r="A198" s="1"/>
      <c r="B198" s="1"/>
      <c r="E198" s="4"/>
      <c r="F198" s="4"/>
      <c r="Q198" s="1"/>
      <c r="R198" s="1"/>
      <c r="S198" s="1"/>
      <c r="U198" s="1"/>
      <c r="V198" s="1"/>
      <c r="W198" s="1">
        <f t="shared" si="31"/>
        <v>0</v>
      </c>
      <c r="X198" s="1"/>
      <c r="Y198" s="1"/>
      <c r="Z198" s="1">
        <f>Table112[[#This Row],[Quantity2]]*Table112[[#This Row],[U Cost]]</f>
        <v>0</v>
      </c>
      <c r="AB198" s="1"/>
      <c r="AC198" s="1"/>
      <c r="AD198" s="1">
        <f t="shared" si="32"/>
        <v>0</v>
      </c>
      <c r="AE198" s="1"/>
      <c r="AF198" s="1">
        <f>SUM(Table112[[#This Row],[Total 
Paid]:[Shipping 
Charged]])</f>
        <v>0</v>
      </c>
      <c r="AG198" s="1"/>
      <c r="AH198" s="1"/>
      <c r="AI198" s="1">
        <f t="shared" si="33"/>
        <v>0</v>
      </c>
      <c r="AK198" s="1"/>
      <c r="AL198" s="1"/>
      <c r="AM198" s="1"/>
      <c r="AN198" s="1"/>
      <c r="AP198" s="30">
        <f t="shared" ref="AP198:AP261" si="36">AB198</f>
        <v>0</v>
      </c>
      <c r="AQ198" s="1"/>
      <c r="AR198" s="1">
        <f t="shared" si="8"/>
        <v>0</v>
      </c>
      <c r="AS198" s="1"/>
      <c r="AT198" s="1"/>
      <c r="AU198" s="2">
        <f t="shared" si="34"/>
        <v>0</v>
      </c>
      <c r="AW198" s="1"/>
      <c r="AX198" s="1"/>
      <c r="AY198" s="1"/>
      <c r="AZ198" s="2">
        <f t="shared" si="35"/>
        <v>0</v>
      </c>
      <c r="BA198" s="2">
        <f>SUM(AF198,AH198,-AZ198,-Table112[[#This Row],[Sale Fee]])</f>
        <v>0</v>
      </c>
      <c r="BC198" s="1"/>
      <c r="BD198" s="1"/>
      <c r="BE198" s="1"/>
    </row>
    <row r="199" spans="1:57" x14ac:dyDescent="0.25">
      <c r="A199" s="1"/>
      <c r="B199" s="1"/>
      <c r="E199" s="4"/>
      <c r="F199" s="4"/>
      <c r="Q199" s="1"/>
      <c r="R199" s="1"/>
      <c r="S199" s="1"/>
      <c r="U199" s="1"/>
      <c r="V199" s="1"/>
      <c r="W199" s="1">
        <f t="shared" si="31"/>
        <v>0</v>
      </c>
      <c r="X199" s="1"/>
      <c r="Y199" s="1"/>
      <c r="Z199" s="1">
        <f>Table112[[#This Row],[Quantity2]]*Table112[[#This Row],[U Cost]]</f>
        <v>0</v>
      </c>
      <c r="AB199" s="1"/>
      <c r="AC199" s="1"/>
      <c r="AD199" s="1">
        <f t="shared" si="32"/>
        <v>0</v>
      </c>
      <c r="AE199" s="1"/>
      <c r="AF199" s="1">
        <f>SUM(Table112[[#This Row],[Total 
Paid]:[Shipping 
Charged]])</f>
        <v>0</v>
      </c>
      <c r="AG199" s="1"/>
      <c r="AH199" s="1"/>
      <c r="AI199" s="1">
        <f t="shared" si="33"/>
        <v>0</v>
      </c>
      <c r="AK199" s="1"/>
      <c r="AL199" s="1"/>
      <c r="AM199" s="1"/>
      <c r="AN199" s="1"/>
      <c r="AP199" s="30">
        <f t="shared" si="36"/>
        <v>0</v>
      </c>
      <c r="AQ199" s="1"/>
      <c r="AR199" s="1">
        <f t="shared" si="8"/>
        <v>0</v>
      </c>
      <c r="AS199" s="1"/>
      <c r="AT199" s="1"/>
      <c r="AU199" s="2">
        <f t="shared" si="34"/>
        <v>0</v>
      </c>
      <c r="AW199" s="1"/>
      <c r="AX199" s="1"/>
      <c r="AY199" s="1"/>
      <c r="AZ199" s="2">
        <f t="shared" si="35"/>
        <v>0</v>
      </c>
      <c r="BA199" s="2">
        <f>SUM(AF199,AH199,-AZ199,-Table112[[#This Row],[Sale Fee]])</f>
        <v>0</v>
      </c>
      <c r="BC199" s="1"/>
      <c r="BD199" s="1"/>
      <c r="BE199" s="1"/>
    </row>
    <row r="200" spans="1:57" x14ac:dyDescent="0.25">
      <c r="A200" s="1"/>
      <c r="B200" s="1"/>
      <c r="E200" s="4"/>
      <c r="F200" s="4"/>
      <c r="Q200" s="1"/>
      <c r="R200" s="1"/>
      <c r="S200" s="1"/>
      <c r="U200" s="1"/>
      <c r="V200" s="1"/>
      <c r="W200" s="1">
        <f t="shared" si="31"/>
        <v>0</v>
      </c>
      <c r="X200" s="1"/>
      <c r="Y200" s="1"/>
      <c r="Z200" s="1">
        <f>Table112[[#This Row],[Quantity2]]*Table112[[#This Row],[U Cost]]</f>
        <v>0</v>
      </c>
      <c r="AB200" s="1"/>
      <c r="AC200" s="1"/>
      <c r="AD200" s="1">
        <f t="shared" si="32"/>
        <v>0</v>
      </c>
      <c r="AE200" s="1"/>
      <c r="AF200" s="1">
        <f>SUM(Table112[[#This Row],[Total 
Paid]:[Shipping 
Charged]])</f>
        <v>0</v>
      </c>
      <c r="AG200" s="1"/>
      <c r="AH200" s="1"/>
      <c r="AI200" s="1">
        <f t="shared" si="33"/>
        <v>0</v>
      </c>
      <c r="AK200" s="1"/>
      <c r="AL200" s="1"/>
      <c r="AM200" s="1"/>
      <c r="AN200" s="1"/>
      <c r="AP200" s="30">
        <f t="shared" si="36"/>
        <v>0</v>
      </c>
      <c r="AQ200" s="1"/>
      <c r="AR200" s="1">
        <f t="shared" si="8"/>
        <v>0</v>
      </c>
      <c r="AS200" s="1"/>
      <c r="AT200" s="1"/>
      <c r="AU200" s="2">
        <f t="shared" si="34"/>
        <v>0</v>
      </c>
      <c r="AW200" s="1"/>
      <c r="AX200" s="1"/>
      <c r="AY200" s="1"/>
      <c r="AZ200" s="2">
        <f t="shared" si="35"/>
        <v>0</v>
      </c>
      <c r="BA200" s="2">
        <f>SUM(AF200,AH200,-AZ200,-Table112[[#This Row],[Sale Fee]])</f>
        <v>0</v>
      </c>
      <c r="BC200" s="1"/>
      <c r="BD200" s="1"/>
      <c r="BE200" s="1"/>
    </row>
    <row r="201" spans="1:57" x14ac:dyDescent="0.25">
      <c r="A201" s="1"/>
      <c r="B201" s="1"/>
      <c r="E201" s="4"/>
      <c r="F201" s="4"/>
      <c r="Q201" s="1"/>
      <c r="R201" s="1"/>
      <c r="S201" s="1"/>
      <c r="U201" s="1"/>
      <c r="V201" s="1"/>
      <c r="W201" s="1">
        <f t="shared" si="31"/>
        <v>0</v>
      </c>
      <c r="X201" s="1"/>
      <c r="Y201" s="1"/>
      <c r="Z201" s="1">
        <f>Table112[[#This Row],[Quantity2]]*Table112[[#This Row],[U Cost]]</f>
        <v>0</v>
      </c>
      <c r="AB201" s="1"/>
      <c r="AC201" s="1"/>
      <c r="AD201" s="1">
        <f t="shared" si="32"/>
        <v>0</v>
      </c>
      <c r="AE201" s="1"/>
      <c r="AF201" s="1">
        <f>SUM(Table112[[#This Row],[Total 
Paid]:[Shipping 
Charged]])</f>
        <v>0</v>
      </c>
      <c r="AG201" s="1"/>
      <c r="AH201" s="1"/>
      <c r="AI201" s="1">
        <f t="shared" si="33"/>
        <v>0</v>
      </c>
      <c r="AK201" s="1"/>
      <c r="AL201" s="1"/>
      <c r="AM201" s="1"/>
      <c r="AN201" s="1"/>
      <c r="AP201" s="30">
        <f t="shared" si="36"/>
        <v>0</v>
      </c>
      <c r="AQ201" s="1"/>
      <c r="AR201" s="1">
        <f t="shared" si="8"/>
        <v>0</v>
      </c>
      <c r="AS201" s="1"/>
      <c r="AT201" s="1"/>
      <c r="AU201" s="2">
        <f t="shared" si="34"/>
        <v>0</v>
      </c>
      <c r="AW201" s="1"/>
      <c r="AX201" s="1"/>
      <c r="AY201" s="1"/>
      <c r="AZ201" s="2">
        <f t="shared" si="35"/>
        <v>0</v>
      </c>
      <c r="BA201" s="2">
        <f>SUM(AF201,AH201,-AZ201,-Table112[[#This Row],[Sale Fee]])</f>
        <v>0</v>
      </c>
      <c r="BC201" s="1"/>
      <c r="BD201" s="1"/>
      <c r="BE201" s="1"/>
    </row>
    <row r="202" spans="1:57" x14ac:dyDescent="0.25">
      <c r="A202" s="1"/>
      <c r="B202" s="1"/>
      <c r="E202" s="4"/>
      <c r="F202" s="4"/>
      <c r="Q202" s="1"/>
      <c r="R202" s="1"/>
      <c r="S202" s="1"/>
      <c r="U202" s="1"/>
      <c r="V202" s="1"/>
      <c r="W202" s="1">
        <f t="shared" si="31"/>
        <v>0</v>
      </c>
      <c r="X202" s="1"/>
      <c r="Y202" s="1"/>
      <c r="Z202" s="1">
        <f>Table112[[#This Row],[Quantity2]]*Table112[[#This Row],[U Cost]]</f>
        <v>0</v>
      </c>
      <c r="AB202" s="1"/>
      <c r="AC202" s="1"/>
      <c r="AD202" s="1">
        <f t="shared" si="32"/>
        <v>0</v>
      </c>
      <c r="AE202" s="1"/>
      <c r="AF202" s="1">
        <f>SUM(Table112[[#This Row],[Total 
Paid]:[Shipping 
Charged]])</f>
        <v>0</v>
      </c>
      <c r="AG202" s="1"/>
      <c r="AH202" s="1"/>
      <c r="AI202" s="1">
        <f t="shared" si="33"/>
        <v>0</v>
      </c>
      <c r="AK202" s="1"/>
      <c r="AL202" s="1"/>
      <c r="AM202" s="1"/>
      <c r="AN202" s="1"/>
      <c r="AP202" s="30">
        <f t="shared" si="36"/>
        <v>0</v>
      </c>
      <c r="AQ202" s="1"/>
      <c r="AR202" s="1">
        <f t="shared" si="8"/>
        <v>0</v>
      </c>
      <c r="AS202" s="1"/>
      <c r="AT202" s="1"/>
      <c r="AU202" s="2">
        <f t="shared" si="34"/>
        <v>0</v>
      </c>
      <c r="AW202" s="1"/>
      <c r="AX202" s="1"/>
      <c r="AY202" s="1"/>
      <c r="AZ202" s="2">
        <f t="shared" si="35"/>
        <v>0</v>
      </c>
      <c r="BA202" s="2">
        <f>SUM(AF202,AH202,-AZ202,-Table112[[#This Row],[Sale Fee]])</f>
        <v>0</v>
      </c>
      <c r="BC202" s="1"/>
      <c r="BD202" s="1"/>
      <c r="BE202" s="1"/>
    </row>
    <row r="203" spans="1:57" x14ac:dyDescent="0.25">
      <c r="A203" s="1"/>
      <c r="B203" s="1"/>
      <c r="E203" s="4"/>
      <c r="F203" s="4"/>
      <c r="Q203" s="1"/>
      <c r="R203" s="1"/>
      <c r="S203" s="1"/>
      <c r="U203" s="1"/>
      <c r="V203" s="1"/>
      <c r="W203" s="1">
        <f t="shared" ref="W203:W266" si="37">U203*V203</f>
        <v>0</v>
      </c>
      <c r="X203" s="1"/>
      <c r="Y203" s="1"/>
      <c r="Z203" s="1">
        <f>Table112[[#This Row],[Quantity2]]*Table112[[#This Row],[U Cost]]</f>
        <v>0</v>
      </c>
      <c r="AB203" s="1"/>
      <c r="AC203" s="1"/>
      <c r="AD203" s="1">
        <f t="shared" ref="AD203:AD266" si="38">AC203*AB203</f>
        <v>0</v>
      </c>
      <c r="AE203" s="1"/>
      <c r="AF203" s="1">
        <f>SUM(Table112[[#This Row],[Total 
Paid]:[Shipping 
Charged]])</f>
        <v>0</v>
      </c>
      <c r="AG203" s="1"/>
      <c r="AH203" s="1"/>
      <c r="AI203" s="1">
        <f t="shared" ref="AI203:AI266" si="39">SUM(AF203,AG203,AH203)</f>
        <v>0</v>
      </c>
      <c r="AK203" s="1"/>
      <c r="AL203" s="1"/>
      <c r="AM203" s="1"/>
      <c r="AN203" s="1"/>
      <c r="AP203" s="30">
        <f t="shared" si="36"/>
        <v>0</v>
      </c>
      <c r="AQ203" s="1"/>
      <c r="AR203" s="1">
        <f t="shared" si="8"/>
        <v>0</v>
      </c>
      <c r="AS203" s="1"/>
      <c r="AT203" s="1"/>
      <c r="AU203" s="2">
        <f t="shared" ref="AU203:AU266" si="40">SUM(AR203:AT203)</f>
        <v>0</v>
      </c>
      <c r="AW203" s="1"/>
      <c r="AX203" s="1"/>
      <c r="AY203" s="1"/>
      <c r="AZ203" s="2">
        <f t="shared" si="35"/>
        <v>0</v>
      </c>
      <c r="BA203" s="2">
        <f>SUM(AF203,AH203,-AZ203,-Table112[[#This Row],[Sale Fee]])</f>
        <v>0</v>
      </c>
      <c r="BC203" s="1"/>
      <c r="BD203" s="1"/>
      <c r="BE203" s="1"/>
    </row>
    <row r="204" spans="1:57" x14ac:dyDescent="0.25">
      <c r="A204" s="1"/>
      <c r="B204" s="1"/>
      <c r="E204" s="4"/>
      <c r="F204" s="4"/>
      <c r="Q204" s="1"/>
      <c r="R204" s="1"/>
      <c r="S204" s="1"/>
      <c r="U204" s="1"/>
      <c r="V204" s="1"/>
      <c r="W204" s="1">
        <f t="shared" si="37"/>
        <v>0</v>
      </c>
      <c r="X204" s="1"/>
      <c r="Y204" s="1"/>
      <c r="Z204" s="1">
        <f>Table112[[#This Row],[Quantity2]]*Table112[[#This Row],[U Cost]]</f>
        <v>0</v>
      </c>
      <c r="AB204" s="1"/>
      <c r="AC204" s="1"/>
      <c r="AD204" s="1">
        <f t="shared" si="38"/>
        <v>0</v>
      </c>
      <c r="AE204" s="1"/>
      <c r="AF204" s="1">
        <f>SUM(Table112[[#This Row],[Total 
Paid]:[Shipping 
Charged]])</f>
        <v>0</v>
      </c>
      <c r="AG204" s="1"/>
      <c r="AH204" s="1"/>
      <c r="AI204" s="1">
        <f t="shared" si="39"/>
        <v>0</v>
      </c>
      <c r="AK204" s="1"/>
      <c r="AL204" s="1"/>
      <c r="AM204" s="1"/>
      <c r="AN204" s="1"/>
      <c r="AP204" s="30">
        <f t="shared" si="36"/>
        <v>0</v>
      </c>
      <c r="AQ204" s="1"/>
      <c r="AR204" s="1">
        <f t="shared" si="8"/>
        <v>0</v>
      </c>
      <c r="AS204" s="1"/>
      <c r="AT204" s="1"/>
      <c r="AU204" s="2">
        <f t="shared" si="40"/>
        <v>0</v>
      </c>
      <c r="AW204" s="1"/>
      <c r="AX204" s="1"/>
      <c r="AY204" s="1"/>
      <c r="AZ204" s="2">
        <f t="shared" si="35"/>
        <v>0</v>
      </c>
      <c r="BA204" s="2">
        <f>SUM(AF204,AH204,-AZ204,-Table112[[#This Row],[Sale Fee]])</f>
        <v>0</v>
      </c>
      <c r="BC204" s="1"/>
      <c r="BD204" s="1"/>
      <c r="BE204" s="1"/>
    </row>
    <row r="205" spans="1:57" x14ac:dyDescent="0.25">
      <c r="A205" s="1"/>
      <c r="B205" s="1"/>
      <c r="E205" s="4"/>
      <c r="F205" s="4"/>
      <c r="Q205" s="1"/>
      <c r="R205" s="1"/>
      <c r="S205" s="1"/>
      <c r="U205" s="1"/>
      <c r="V205" s="1"/>
      <c r="W205" s="1">
        <f t="shared" si="37"/>
        <v>0</v>
      </c>
      <c r="X205" s="1"/>
      <c r="Y205" s="1"/>
      <c r="Z205" s="1">
        <f>Table112[[#This Row],[Quantity2]]*Table112[[#This Row],[U Cost]]</f>
        <v>0</v>
      </c>
      <c r="AB205" s="1"/>
      <c r="AC205" s="1"/>
      <c r="AD205" s="1">
        <f t="shared" si="38"/>
        <v>0</v>
      </c>
      <c r="AE205" s="1"/>
      <c r="AF205" s="1">
        <f>SUM(Table112[[#This Row],[Total 
Paid]:[Shipping 
Charged]])</f>
        <v>0</v>
      </c>
      <c r="AG205" s="1"/>
      <c r="AH205" s="1"/>
      <c r="AI205" s="1">
        <f t="shared" si="39"/>
        <v>0</v>
      </c>
      <c r="AK205" s="1"/>
      <c r="AL205" s="1"/>
      <c r="AM205" s="1"/>
      <c r="AN205" s="1"/>
      <c r="AP205" s="30">
        <f t="shared" si="36"/>
        <v>0</v>
      </c>
      <c r="AQ205" s="1"/>
      <c r="AR205" s="1">
        <f t="shared" si="8"/>
        <v>0</v>
      </c>
      <c r="AS205" s="1"/>
      <c r="AT205" s="1"/>
      <c r="AU205" s="2">
        <f t="shared" si="40"/>
        <v>0</v>
      </c>
      <c r="AW205" s="1"/>
      <c r="AX205" s="1"/>
      <c r="AY205" s="1"/>
      <c r="AZ205" s="2">
        <f t="shared" si="35"/>
        <v>0</v>
      </c>
      <c r="BA205" s="2">
        <f>SUM(AF205,AH205,-AZ205,-Table112[[#This Row],[Sale Fee]])</f>
        <v>0</v>
      </c>
      <c r="BC205" s="1"/>
      <c r="BD205" s="1"/>
      <c r="BE205" s="1"/>
    </row>
    <row r="206" spans="1:57" x14ac:dyDescent="0.25">
      <c r="A206" s="1"/>
      <c r="B206" s="1"/>
      <c r="E206" s="4"/>
      <c r="F206" s="4"/>
      <c r="Q206" s="1"/>
      <c r="R206" s="1"/>
      <c r="S206" s="1"/>
      <c r="U206" s="1"/>
      <c r="V206" s="1"/>
      <c r="W206" s="1">
        <f t="shared" si="37"/>
        <v>0</v>
      </c>
      <c r="X206" s="1"/>
      <c r="Y206" s="1"/>
      <c r="Z206" s="1">
        <f>Table112[[#This Row],[Quantity2]]*Table112[[#This Row],[U Cost]]</f>
        <v>0</v>
      </c>
      <c r="AB206" s="1"/>
      <c r="AC206" s="1"/>
      <c r="AD206" s="1">
        <f t="shared" si="38"/>
        <v>0</v>
      </c>
      <c r="AE206" s="1"/>
      <c r="AF206" s="1">
        <f>SUM(Table112[[#This Row],[Total 
Paid]:[Shipping 
Charged]])</f>
        <v>0</v>
      </c>
      <c r="AG206" s="1"/>
      <c r="AH206" s="1"/>
      <c r="AI206" s="1">
        <f t="shared" si="39"/>
        <v>0</v>
      </c>
      <c r="AK206" s="1"/>
      <c r="AL206" s="1"/>
      <c r="AM206" s="1"/>
      <c r="AN206" s="1"/>
      <c r="AP206" s="30">
        <f t="shared" si="36"/>
        <v>0</v>
      </c>
      <c r="AQ206" s="1"/>
      <c r="AR206" s="1">
        <f t="shared" si="8"/>
        <v>0</v>
      </c>
      <c r="AS206" s="1"/>
      <c r="AT206" s="1"/>
      <c r="AU206" s="2">
        <f t="shared" si="40"/>
        <v>0</v>
      </c>
      <c r="AW206" s="1"/>
      <c r="AX206" s="1"/>
      <c r="AY206" s="1"/>
      <c r="AZ206" s="2">
        <f t="shared" si="35"/>
        <v>0</v>
      </c>
      <c r="BA206" s="2">
        <f>SUM(AF206,AH206,-AZ206,-Table112[[#This Row],[Sale Fee]])</f>
        <v>0</v>
      </c>
      <c r="BC206" s="1"/>
      <c r="BD206" s="1"/>
      <c r="BE206" s="1"/>
    </row>
    <row r="207" spans="1:57" x14ac:dyDescent="0.25">
      <c r="A207" s="1"/>
      <c r="B207" s="1"/>
      <c r="E207" s="4"/>
      <c r="F207" s="4"/>
      <c r="Q207" s="1"/>
      <c r="R207" s="1"/>
      <c r="S207" s="1"/>
      <c r="U207" s="1"/>
      <c r="V207" s="1"/>
      <c r="W207" s="1">
        <f t="shared" si="37"/>
        <v>0</v>
      </c>
      <c r="X207" s="1"/>
      <c r="Y207" s="1"/>
      <c r="Z207" s="1">
        <f>Table112[[#This Row],[Quantity2]]*Table112[[#This Row],[U Cost]]</f>
        <v>0</v>
      </c>
      <c r="AB207" s="1"/>
      <c r="AC207" s="1"/>
      <c r="AD207" s="1">
        <f t="shared" si="38"/>
        <v>0</v>
      </c>
      <c r="AE207" s="1"/>
      <c r="AF207" s="1">
        <f>SUM(Table112[[#This Row],[Total 
Paid]:[Shipping 
Charged]])</f>
        <v>0</v>
      </c>
      <c r="AG207" s="1"/>
      <c r="AH207" s="1"/>
      <c r="AI207" s="1">
        <f t="shared" si="39"/>
        <v>0</v>
      </c>
      <c r="AK207" s="1"/>
      <c r="AL207" s="1"/>
      <c r="AM207" s="1"/>
      <c r="AN207" s="1"/>
      <c r="AP207" s="30">
        <f t="shared" si="36"/>
        <v>0</v>
      </c>
      <c r="AQ207" s="1"/>
      <c r="AR207" s="1">
        <f t="shared" si="8"/>
        <v>0</v>
      </c>
      <c r="AS207" s="1"/>
      <c r="AT207" s="1"/>
      <c r="AU207" s="2">
        <f t="shared" si="40"/>
        <v>0</v>
      </c>
      <c r="AW207" s="1"/>
      <c r="AX207" s="1"/>
      <c r="AY207" s="1"/>
      <c r="AZ207" s="2">
        <f t="shared" si="35"/>
        <v>0</v>
      </c>
      <c r="BA207" s="2">
        <f>SUM(AF207,AH207,-AZ207,-Table112[[#This Row],[Sale Fee]])</f>
        <v>0</v>
      </c>
      <c r="BC207" s="1"/>
      <c r="BD207" s="1"/>
      <c r="BE207" s="1"/>
    </row>
    <row r="208" spans="1:57" x14ac:dyDescent="0.25">
      <c r="A208" s="1"/>
      <c r="B208" s="1"/>
      <c r="E208" s="4"/>
      <c r="F208" s="4"/>
      <c r="Q208" s="1"/>
      <c r="R208" s="1"/>
      <c r="S208" s="1"/>
      <c r="U208" s="1"/>
      <c r="V208" s="1"/>
      <c r="W208" s="1">
        <f t="shared" si="37"/>
        <v>0</v>
      </c>
      <c r="X208" s="1"/>
      <c r="Y208" s="1"/>
      <c r="Z208" s="1">
        <f>Table112[[#This Row],[Quantity2]]*Table112[[#This Row],[U Cost]]</f>
        <v>0</v>
      </c>
      <c r="AB208" s="1"/>
      <c r="AC208" s="1"/>
      <c r="AD208" s="1">
        <f t="shared" si="38"/>
        <v>0</v>
      </c>
      <c r="AE208" s="1"/>
      <c r="AF208" s="1">
        <f>SUM(Table112[[#This Row],[Total 
Paid]:[Shipping 
Charged]])</f>
        <v>0</v>
      </c>
      <c r="AG208" s="1"/>
      <c r="AH208" s="1"/>
      <c r="AI208" s="1">
        <f t="shared" si="39"/>
        <v>0</v>
      </c>
      <c r="AK208" s="1"/>
      <c r="AL208" s="1"/>
      <c r="AM208" s="1"/>
      <c r="AN208" s="1"/>
      <c r="AP208" s="30">
        <f t="shared" si="36"/>
        <v>0</v>
      </c>
      <c r="AQ208" s="1"/>
      <c r="AR208" s="1">
        <f t="shared" si="8"/>
        <v>0</v>
      </c>
      <c r="AS208" s="1"/>
      <c r="AT208" s="1"/>
      <c r="AU208" s="2">
        <f t="shared" si="40"/>
        <v>0</v>
      </c>
      <c r="AW208" s="1"/>
      <c r="AX208" s="1"/>
      <c r="AY208" s="1"/>
      <c r="AZ208" s="2">
        <f t="shared" si="35"/>
        <v>0</v>
      </c>
      <c r="BA208" s="2">
        <f>SUM(AF208,AH208,-AZ208,-Table112[[#This Row],[Sale Fee]])</f>
        <v>0</v>
      </c>
      <c r="BC208" s="1"/>
      <c r="BD208" s="1"/>
      <c r="BE208" s="1"/>
    </row>
    <row r="209" spans="1:57" x14ac:dyDescent="0.25">
      <c r="A209" s="1"/>
      <c r="B209" s="1"/>
      <c r="E209" s="4"/>
      <c r="F209" s="4"/>
      <c r="Q209" s="1"/>
      <c r="R209" s="1"/>
      <c r="S209" s="1"/>
      <c r="U209" s="1"/>
      <c r="V209" s="1"/>
      <c r="W209" s="1">
        <f t="shared" si="37"/>
        <v>0</v>
      </c>
      <c r="X209" s="1"/>
      <c r="Y209" s="1"/>
      <c r="Z209" s="1">
        <f>Table112[[#This Row],[Quantity2]]*Table112[[#This Row],[U Cost]]</f>
        <v>0</v>
      </c>
      <c r="AB209" s="1"/>
      <c r="AC209" s="1"/>
      <c r="AD209" s="1">
        <f t="shared" si="38"/>
        <v>0</v>
      </c>
      <c r="AE209" s="1"/>
      <c r="AF209" s="1">
        <f>SUM(Table112[[#This Row],[Total 
Paid]:[Shipping 
Charged]])</f>
        <v>0</v>
      </c>
      <c r="AG209" s="1"/>
      <c r="AH209" s="1"/>
      <c r="AI209" s="1">
        <f t="shared" si="39"/>
        <v>0</v>
      </c>
      <c r="AK209" s="1"/>
      <c r="AL209" s="1"/>
      <c r="AM209" s="1"/>
      <c r="AN209" s="1"/>
      <c r="AP209" s="30">
        <f t="shared" si="36"/>
        <v>0</v>
      </c>
      <c r="AQ209" s="1"/>
      <c r="AR209" s="1">
        <f t="shared" si="8"/>
        <v>0</v>
      </c>
      <c r="AS209" s="1"/>
      <c r="AT209" s="1"/>
      <c r="AU209" s="2">
        <f t="shared" si="40"/>
        <v>0</v>
      </c>
      <c r="AW209" s="1"/>
      <c r="AX209" s="1"/>
      <c r="AY209" s="1"/>
      <c r="AZ209" s="2">
        <f t="shared" si="35"/>
        <v>0</v>
      </c>
      <c r="BA209" s="2">
        <f>SUM(AF209,AH209,-AZ209,-Table112[[#This Row],[Sale Fee]])</f>
        <v>0</v>
      </c>
      <c r="BC209" s="1"/>
      <c r="BD209" s="1"/>
      <c r="BE209" s="1"/>
    </row>
    <row r="210" spans="1:57" x14ac:dyDescent="0.25">
      <c r="A210" s="1"/>
      <c r="B210" s="1"/>
      <c r="E210" s="4"/>
      <c r="F210" s="4"/>
      <c r="Q210" s="1"/>
      <c r="R210" s="1"/>
      <c r="S210" s="1"/>
      <c r="U210" s="1"/>
      <c r="V210" s="1"/>
      <c r="W210" s="1">
        <f t="shared" si="37"/>
        <v>0</v>
      </c>
      <c r="X210" s="1"/>
      <c r="Y210" s="1"/>
      <c r="Z210" s="1">
        <f>Table112[[#This Row],[Quantity2]]*Table112[[#This Row],[U Cost]]</f>
        <v>0</v>
      </c>
      <c r="AB210" s="1"/>
      <c r="AC210" s="1"/>
      <c r="AD210" s="1">
        <f t="shared" si="38"/>
        <v>0</v>
      </c>
      <c r="AE210" s="1"/>
      <c r="AF210" s="1">
        <f>SUM(Table112[[#This Row],[Total 
Paid]:[Shipping 
Charged]])</f>
        <v>0</v>
      </c>
      <c r="AG210" s="1"/>
      <c r="AH210" s="1"/>
      <c r="AI210" s="1">
        <f t="shared" si="39"/>
        <v>0</v>
      </c>
      <c r="AK210" s="1"/>
      <c r="AL210" s="1"/>
      <c r="AM210" s="1"/>
      <c r="AN210" s="1"/>
      <c r="AP210" s="30">
        <f t="shared" si="36"/>
        <v>0</v>
      </c>
      <c r="AQ210" s="1"/>
      <c r="AR210" s="1">
        <f t="shared" si="8"/>
        <v>0</v>
      </c>
      <c r="AS210" s="1"/>
      <c r="AT210" s="1"/>
      <c r="AU210" s="2">
        <f t="shared" si="40"/>
        <v>0</v>
      </c>
      <c r="AW210" s="1"/>
      <c r="AX210" s="1"/>
      <c r="AY210" s="1"/>
      <c r="AZ210" s="2">
        <f t="shared" si="35"/>
        <v>0</v>
      </c>
      <c r="BA210" s="2">
        <f>SUM(AF210,AH210,-AZ210,-Table112[[#This Row],[Sale Fee]])</f>
        <v>0</v>
      </c>
      <c r="BC210" s="1"/>
      <c r="BD210" s="1"/>
      <c r="BE210" s="1"/>
    </row>
    <row r="211" spans="1:57" x14ac:dyDescent="0.25">
      <c r="A211" s="1"/>
      <c r="B211" s="1"/>
      <c r="E211" s="4"/>
      <c r="F211" s="4"/>
      <c r="Q211" s="1"/>
      <c r="R211" s="1"/>
      <c r="S211" s="1"/>
      <c r="U211" s="1"/>
      <c r="V211" s="1"/>
      <c r="W211" s="1">
        <f t="shared" si="37"/>
        <v>0</v>
      </c>
      <c r="X211" s="1"/>
      <c r="Y211" s="1"/>
      <c r="Z211" s="1">
        <f>Table112[[#This Row],[Quantity2]]*Table112[[#This Row],[U Cost]]</f>
        <v>0</v>
      </c>
      <c r="AB211" s="1"/>
      <c r="AC211" s="1"/>
      <c r="AD211" s="1">
        <f t="shared" si="38"/>
        <v>0</v>
      </c>
      <c r="AE211" s="1"/>
      <c r="AF211" s="1">
        <f>SUM(Table112[[#This Row],[Total 
Paid]:[Shipping 
Charged]])</f>
        <v>0</v>
      </c>
      <c r="AG211" s="1"/>
      <c r="AH211" s="1"/>
      <c r="AI211" s="1">
        <f t="shared" si="39"/>
        <v>0</v>
      </c>
      <c r="AK211" s="1"/>
      <c r="AL211" s="1"/>
      <c r="AM211" s="1"/>
      <c r="AN211" s="1"/>
      <c r="AP211" s="30">
        <f t="shared" si="36"/>
        <v>0</v>
      </c>
      <c r="AQ211" s="1"/>
      <c r="AR211" s="1">
        <f t="shared" si="8"/>
        <v>0</v>
      </c>
      <c r="AS211" s="1"/>
      <c r="AT211" s="1"/>
      <c r="AU211" s="2">
        <f t="shared" si="40"/>
        <v>0</v>
      </c>
      <c r="AW211" s="1"/>
      <c r="AX211" s="1"/>
      <c r="AY211" s="1"/>
      <c r="AZ211" s="2">
        <f t="shared" si="35"/>
        <v>0</v>
      </c>
      <c r="BA211" s="2">
        <f>SUM(AF211,AH211,-AZ211,-Table112[[#This Row],[Sale Fee]])</f>
        <v>0</v>
      </c>
      <c r="BC211" s="1"/>
      <c r="BD211" s="1"/>
      <c r="BE211" s="1"/>
    </row>
    <row r="212" spans="1:57" x14ac:dyDescent="0.25">
      <c r="A212" s="1"/>
      <c r="B212" s="1"/>
      <c r="E212" s="4"/>
      <c r="F212" s="4"/>
      <c r="Q212" s="1"/>
      <c r="R212" s="1"/>
      <c r="S212" s="1"/>
      <c r="U212" s="1"/>
      <c r="V212" s="1"/>
      <c r="W212" s="1">
        <f t="shared" si="37"/>
        <v>0</v>
      </c>
      <c r="X212" s="1"/>
      <c r="Y212" s="1"/>
      <c r="Z212" s="1">
        <f>Table112[[#This Row],[Quantity2]]*Table112[[#This Row],[U Cost]]</f>
        <v>0</v>
      </c>
      <c r="AB212" s="1"/>
      <c r="AC212" s="1"/>
      <c r="AD212" s="1">
        <f t="shared" si="38"/>
        <v>0</v>
      </c>
      <c r="AE212" s="1"/>
      <c r="AF212" s="1">
        <f>SUM(Table112[[#This Row],[Total 
Paid]:[Shipping 
Charged]])</f>
        <v>0</v>
      </c>
      <c r="AG212" s="1"/>
      <c r="AH212" s="1"/>
      <c r="AI212" s="1">
        <f t="shared" si="39"/>
        <v>0</v>
      </c>
      <c r="AK212" s="1"/>
      <c r="AL212" s="1"/>
      <c r="AM212" s="1"/>
      <c r="AN212" s="1"/>
      <c r="AP212" s="30">
        <f t="shared" si="36"/>
        <v>0</v>
      </c>
      <c r="AQ212" s="1"/>
      <c r="AR212" s="1">
        <f t="shared" si="8"/>
        <v>0</v>
      </c>
      <c r="AS212" s="1"/>
      <c r="AT212" s="1"/>
      <c r="AU212" s="2">
        <f t="shared" si="40"/>
        <v>0</v>
      </c>
      <c r="AW212" s="1"/>
      <c r="AX212" s="1"/>
      <c r="AY212" s="1"/>
      <c r="AZ212" s="2">
        <f t="shared" si="35"/>
        <v>0</v>
      </c>
      <c r="BA212" s="2">
        <f>SUM(AF212,AH212,-AZ212,-Table112[[#This Row],[Sale Fee]])</f>
        <v>0</v>
      </c>
      <c r="BC212" s="1"/>
      <c r="BD212" s="1"/>
      <c r="BE212" s="1"/>
    </row>
    <row r="213" spans="1:57" x14ac:dyDescent="0.25">
      <c r="A213" s="1"/>
      <c r="B213" s="1"/>
      <c r="E213" s="4"/>
      <c r="F213" s="4"/>
      <c r="Q213" s="1"/>
      <c r="R213" s="1"/>
      <c r="S213" s="1"/>
      <c r="U213" s="1"/>
      <c r="V213" s="1"/>
      <c r="W213" s="1">
        <f t="shared" si="37"/>
        <v>0</v>
      </c>
      <c r="X213" s="1"/>
      <c r="Y213" s="1"/>
      <c r="Z213" s="1">
        <f>Table112[[#This Row],[Quantity2]]*Table112[[#This Row],[U Cost]]</f>
        <v>0</v>
      </c>
      <c r="AB213" s="1"/>
      <c r="AC213" s="1"/>
      <c r="AD213" s="1">
        <f t="shared" si="38"/>
        <v>0</v>
      </c>
      <c r="AE213" s="1"/>
      <c r="AF213" s="1">
        <f>SUM(Table112[[#This Row],[Total 
Paid]:[Shipping 
Charged]])</f>
        <v>0</v>
      </c>
      <c r="AG213" s="1"/>
      <c r="AH213" s="1"/>
      <c r="AI213" s="1">
        <f t="shared" si="39"/>
        <v>0</v>
      </c>
      <c r="AK213" s="1"/>
      <c r="AL213" s="1"/>
      <c r="AM213" s="1"/>
      <c r="AN213" s="1"/>
      <c r="AP213" s="30">
        <f t="shared" si="36"/>
        <v>0</v>
      </c>
      <c r="AQ213" s="1"/>
      <c r="AR213" s="1">
        <f t="shared" si="8"/>
        <v>0</v>
      </c>
      <c r="AS213" s="1"/>
      <c r="AT213" s="1"/>
      <c r="AU213" s="2">
        <f t="shared" si="40"/>
        <v>0</v>
      </c>
      <c r="AW213" s="1"/>
      <c r="AX213" s="1"/>
      <c r="AY213" s="1"/>
      <c r="AZ213" s="2">
        <f t="shared" si="35"/>
        <v>0</v>
      </c>
      <c r="BA213" s="2">
        <f>SUM(AF213,AH213,-AZ213,-Table112[[#This Row],[Sale Fee]])</f>
        <v>0</v>
      </c>
      <c r="BC213" s="1"/>
      <c r="BD213" s="1"/>
      <c r="BE213" s="1"/>
    </row>
    <row r="214" spans="1:57" x14ac:dyDescent="0.25">
      <c r="A214" s="1"/>
      <c r="B214" s="1"/>
      <c r="E214" s="4"/>
      <c r="F214" s="4"/>
      <c r="Q214" s="1"/>
      <c r="R214" s="1"/>
      <c r="S214" s="1"/>
      <c r="U214" s="1"/>
      <c r="V214" s="1"/>
      <c r="W214" s="1">
        <f t="shared" si="37"/>
        <v>0</v>
      </c>
      <c r="X214" s="1"/>
      <c r="Y214" s="1"/>
      <c r="Z214" s="1">
        <f>Table112[[#This Row],[Quantity2]]*Table112[[#This Row],[U Cost]]</f>
        <v>0</v>
      </c>
      <c r="AB214" s="1"/>
      <c r="AC214" s="1"/>
      <c r="AD214" s="1">
        <f t="shared" si="38"/>
        <v>0</v>
      </c>
      <c r="AE214" s="1"/>
      <c r="AF214" s="1">
        <f>SUM(Table112[[#This Row],[Total 
Paid]:[Shipping 
Charged]])</f>
        <v>0</v>
      </c>
      <c r="AG214" s="1"/>
      <c r="AH214" s="1"/>
      <c r="AI214" s="1">
        <f t="shared" si="39"/>
        <v>0</v>
      </c>
      <c r="AK214" s="1"/>
      <c r="AL214" s="1"/>
      <c r="AM214" s="1"/>
      <c r="AN214" s="1"/>
      <c r="AP214" s="30">
        <f t="shared" si="36"/>
        <v>0</v>
      </c>
      <c r="AQ214" s="1"/>
      <c r="AR214" s="1">
        <f t="shared" si="8"/>
        <v>0</v>
      </c>
      <c r="AS214" s="1"/>
      <c r="AT214" s="1"/>
      <c r="AU214" s="2">
        <f t="shared" si="40"/>
        <v>0</v>
      </c>
      <c r="AW214" s="1"/>
      <c r="AX214" s="1"/>
      <c r="AY214" s="1"/>
      <c r="AZ214" s="2">
        <f t="shared" si="35"/>
        <v>0</v>
      </c>
      <c r="BA214" s="2">
        <f>SUM(AF214,AH214,-AZ214,-Table112[[#This Row],[Sale Fee]])</f>
        <v>0</v>
      </c>
      <c r="BC214" s="1"/>
      <c r="BD214" s="1"/>
      <c r="BE214" s="1"/>
    </row>
    <row r="215" spans="1:57" x14ac:dyDescent="0.25">
      <c r="A215" s="1"/>
      <c r="B215" s="1"/>
      <c r="E215" s="4"/>
      <c r="F215" s="4"/>
      <c r="Q215" s="1"/>
      <c r="R215" s="1"/>
      <c r="S215" s="1"/>
      <c r="U215" s="1"/>
      <c r="V215" s="1"/>
      <c r="W215" s="1">
        <f t="shared" si="37"/>
        <v>0</v>
      </c>
      <c r="X215" s="1"/>
      <c r="Y215" s="1"/>
      <c r="Z215" s="1">
        <f>Table112[[#This Row],[Quantity2]]*Table112[[#This Row],[U Cost]]</f>
        <v>0</v>
      </c>
      <c r="AB215" s="1"/>
      <c r="AC215" s="1"/>
      <c r="AD215" s="1">
        <f t="shared" si="38"/>
        <v>0</v>
      </c>
      <c r="AE215" s="1"/>
      <c r="AF215" s="1">
        <f>SUM(Table112[[#This Row],[Total 
Paid]:[Shipping 
Charged]])</f>
        <v>0</v>
      </c>
      <c r="AG215" s="1"/>
      <c r="AH215" s="1"/>
      <c r="AI215" s="1">
        <f t="shared" si="39"/>
        <v>0</v>
      </c>
      <c r="AK215" s="1"/>
      <c r="AL215" s="1"/>
      <c r="AM215" s="1"/>
      <c r="AN215" s="1"/>
      <c r="AP215" s="30">
        <f t="shared" si="36"/>
        <v>0</v>
      </c>
      <c r="AQ215" s="1"/>
      <c r="AR215" s="1">
        <f t="shared" si="8"/>
        <v>0</v>
      </c>
      <c r="AS215" s="1"/>
      <c r="AT215" s="1"/>
      <c r="AU215" s="2">
        <f t="shared" si="40"/>
        <v>0</v>
      </c>
      <c r="AW215" s="1"/>
      <c r="AX215" s="1"/>
      <c r="AY215" s="1"/>
      <c r="AZ215" s="2">
        <f t="shared" si="35"/>
        <v>0</v>
      </c>
      <c r="BA215" s="2">
        <f>SUM(AF215,AH215,-AZ215,-Table112[[#This Row],[Sale Fee]])</f>
        <v>0</v>
      </c>
      <c r="BC215" s="1"/>
      <c r="BD215" s="1"/>
      <c r="BE215" s="1"/>
    </row>
    <row r="216" spans="1:57" x14ac:dyDescent="0.25">
      <c r="A216" s="1"/>
      <c r="B216" s="1"/>
      <c r="E216" s="4"/>
      <c r="F216" s="4"/>
      <c r="Q216" s="1"/>
      <c r="R216" s="1"/>
      <c r="S216" s="1"/>
      <c r="U216" s="1"/>
      <c r="V216" s="1"/>
      <c r="W216" s="1">
        <f t="shared" si="37"/>
        <v>0</v>
      </c>
      <c r="X216" s="1"/>
      <c r="Y216" s="1"/>
      <c r="Z216" s="1">
        <f>Table112[[#This Row],[Quantity2]]*Table112[[#This Row],[U Cost]]</f>
        <v>0</v>
      </c>
      <c r="AB216" s="1"/>
      <c r="AC216" s="1"/>
      <c r="AD216" s="1">
        <f t="shared" si="38"/>
        <v>0</v>
      </c>
      <c r="AE216" s="1"/>
      <c r="AF216" s="1">
        <f>SUM(Table112[[#This Row],[Total 
Paid]:[Shipping 
Charged]])</f>
        <v>0</v>
      </c>
      <c r="AG216" s="1"/>
      <c r="AH216" s="1"/>
      <c r="AI216" s="1">
        <f t="shared" si="39"/>
        <v>0</v>
      </c>
      <c r="AK216" s="1"/>
      <c r="AL216" s="1"/>
      <c r="AM216" s="1"/>
      <c r="AN216" s="1"/>
      <c r="AP216" s="30">
        <f t="shared" si="36"/>
        <v>0</v>
      </c>
      <c r="AQ216" s="1"/>
      <c r="AR216" s="1">
        <f t="shared" si="8"/>
        <v>0</v>
      </c>
      <c r="AS216" s="1"/>
      <c r="AT216" s="1"/>
      <c r="AU216" s="2">
        <f t="shared" si="40"/>
        <v>0</v>
      </c>
      <c r="AW216" s="1"/>
      <c r="AX216" s="1"/>
      <c r="AY216" s="1"/>
      <c r="AZ216" s="2">
        <f t="shared" si="35"/>
        <v>0</v>
      </c>
      <c r="BA216" s="2">
        <f>SUM(AF216,AH216,-AZ216,-Table112[[#This Row],[Sale Fee]])</f>
        <v>0</v>
      </c>
      <c r="BC216" s="1"/>
      <c r="BD216" s="1"/>
      <c r="BE216" s="1"/>
    </row>
    <row r="217" spans="1:57" x14ac:dyDescent="0.25">
      <c r="A217" s="1"/>
      <c r="B217" s="1"/>
      <c r="E217" s="4"/>
      <c r="F217" s="4"/>
      <c r="Q217" s="1"/>
      <c r="R217" s="1"/>
      <c r="S217" s="1"/>
      <c r="U217" s="1"/>
      <c r="V217" s="1"/>
      <c r="W217" s="1">
        <f t="shared" si="37"/>
        <v>0</v>
      </c>
      <c r="X217" s="1"/>
      <c r="Y217" s="1"/>
      <c r="Z217" s="1">
        <f>Table112[[#This Row],[Quantity2]]*Table112[[#This Row],[U Cost]]</f>
        <v>0</v>
      </c>
      <c r="AB217" s="1"/>
      <c r="AC217" s="1"/>
      <c r="AD217" s="1">
        <f t="shared" si="38"/>
        <v>0</v>
      </c>
      <c r="AE217" s="1"/>
      <c r="AF217" s="1">
        <f>SUM(Table112[[#This Row],[Total 
Paid]:[Shipping 
Charged]])</f>
        <v>0</v>
      </c>
      <c r="AG217" s="1"/>
      <c r="AH217" s="1"/>
      <c r="AI217" s="1">
        <f t="shared" si="39"/>
        <v>0</v>
      </c>
      <c r="AK217" s="1"/>
      <c r="AL217" s="1"/>
      <c r="AM217" s="1"/>
      <c r="AN217" s="1"/>
      <c r="AP217" s="30">
        <f t="shared" si="36"/>
        <v>0</v>
      </c>
      <c r="AQ217" s="1"/>
      <c r="AR217" s="1">
        <f t="shared" si="8"/>
        <v>0</v>
      </c>
      <c r="AS217" s="1"/>
      <c r="AT217" s="1"/>
      <c r="AU217" s="2">
        <f t="shared" si="40"/>
        <v>0</v>
      </c>
      <c r="AW217" s="1"/>
      <c r="AX217" s="1"/>
      <c r="AY217" s="1"/>
      <c r="AZ217" s="2">
        <f t="shared" si="35"/>
        <v>0</v>
      </c>
      <c r="BA217" s="2">
        <f>SUM(AF217,AH217,-AZ217,-Table112[[#This Row],[Sale Fee]])</f>
        <v>0</v>
      </c>
      <c r="BC217" s="1"/>
      <c r="BD217" s="1"/>
      <c r="BE217" s="1"/>
    </row>
    <row r="218" spans="1:57" x14ac:dyDescent="0.25">
      <c r="A218" s="1"/>
      <c r="B218" s="1"/>
      <c r="E218" s="4"/>
      <c r="F218" s="4"/>
      <c r="Q218" s="1"/>
      <c r="R218" s="1"/>
      <c r="S218" s="1"/>
      <c r="U218" s="1"/>
      <c r="V218" s="1"/>
      <c r="W218" s="1">
        <f t="shared" si="37"/>
        <v>0</v>
      </c>
      <c r="X218" s="1"/>
      <c r="Y218" s="1"/>
      <c r="Z218" s="1">
        <f>Table112[[#This Row],[Quantity2]]*Table112[[#This Row],[U Cost]]</f>
        <v>0</v>
      </c>
      <c r="AB218" s="1"/>
      <c r="AC218" s="1"/>
      <c r="AD218" s="1">
        <f t="shared" si="38"/>
        <v>0</v>
      </c>
      <c r="AE218" s="1"/>
      <c r="AF218" s="1">
        <f>SUM(Table112[[#This Row],[Total 
Paid]:[Shipping 
Charged]])</f>
        <v>0</v>
      </c>
      <c r="AG218" s="1"/>
      <c r="AH218" s="1"/>
      <c r="AI218" s="1">
        <f t="shared" si="39"/>
        <v>0</v>
      </c>
      <c r="AK218" s="1"/>
      <c r="AL218" s="1"/>
      <c r="AM218" s="1"/>
      <c r="AN218" s="1"/>
      <c r="AP218" s="30">
        <f t="shared" si="36"/>
        <v>0</v>
      </c>
      <c r="AQ218" s="1"/>
      <c r="AR218" s="1">
        <f t="shared" si="8"/>
        <v>0</v>
      </c>
      <c r="AS218" s="1"/>
      <c r="AT218" s="1"/>
      <c r="AU218" s="2">
        <f t="shared" si="40"/>
        <v>0</v>
      </c>
      <c r="AW218" s="1"/>
      <c r="AX218" s="1"/>
      <c r="AY218" s="1"/>
      <c r="AZ218" s="2">
        <f t="shared" si="35"/>
        <v>0</v>
      </c>
      <c r="BA218" s="2">
        <f>SUM(AF218,AH218,-AZ218,-Table112[[#This Row],[Sale Fee]])</f>
        <v>0</v>
      </c>
      <c r="BC218" s="1"/>
      <c r="BD218" s="1"/>
      <c r="BE218" s="1"/>
    </row>
    <row r="219" spans="1:57" x14ac:dyDescent="0.25">
      <c r="A219" s="1"/>
      <c r="B219" s="1"/>
      <c r="E219" s="4"/>
      <c r="F219" s="4"/>
      <c r="Q219" s="1"/>
      <c r="R219" s="1"/>
      <c r="S219" s="1"/>
      <c r="U219" s="1"/>
      <c r="V219" s="1"/>
      <c r="W219" s="1">
        <f t="shared" si="37"/>
        <v>0</v>
      </c>
      <c r="X219" s="1"/>
      <c r="Y219" s="1"/>
      <c r="Z219" s="1">
        <f>Table112[[#This Row],[Quantity2]]*Table112[[#This Row],[U Cost]]</f>
        <v>0</v>
      </c>
      <c r="AB219" s="1"/>
      <c r="AC219" s="1"/>
      <c r="AD219" s="1">
        <f t="shared" si="38"/>
        <v>0</v>
      </c>
      <c r="AE219" s="1"/>
      <c r="AF219" s="1">
        <f>SUM(Table112[[#This Row],[Total 
Paid]:[Shipping 
Charged]])</f>
        <v>0</v>
      </c>
      <c r="AG219" s="1"/>
      <c r="AH219" s="1"/>
      <c r="AI219" s="1">
        <f t="shared" si="39"/>
        <v>0</v>
      </c>
      <c r="AK219" s="1"/>
      <c r="AL219" s="1"/>
      <c r="AM219" s="1"/>
      <c r="AN219" s="1"/>
      <c r="AP219" s="30">
        <f t="shared" si="36"/>
        <v>0</v>
      </c>
      <c r="AQ219" s="1"/>
      <c r="AR219" s="1">
        <f t="shared" si="8"/>
        <v>0</v>
      </c>
      <c r="AS219" s="1"/>
      <c r="AT219" s="1"/>
      <c r="AU219" s="2">
        <f t="shared" si="40"/>
        <v>0</v>
      </c>
      <c r="AW219" s="1"/>
      <c r="AX219" s="1"/>
      <c r="AY219" s="1"/>
      <c r="AZ219" s="2">
        <f t="shared" si="35"/>
        <v>0</v>
      </c>
      <c r="BA219" s="2">
        <f>SUM(AF219,AH219,-AZ219,-Table112[[#This Row],[Sale Fee]])</f>
        <v>0</v>
      </c>
      <c r="BC219" s="1"/>
      <c r="BD219" s="1"/>
      <c r="BE219" s="1"/>
    </row>
    <row r="220" spans="1:57" x14ac:dyDescent="0.25">
      <c r="A220" s="1"/>
      <c r="B220" s="1"/>
      <c r="E220" s="4"/>
      <c r="F220" s="4"/>
      <c r="Q220" s="1"/>
      <c r="R220" s="1"/>
      <c r="S220" s="1"/>
      <c r="U220" s="1"/>
      <c r="V220" s="1"/>
      <c r="W220" s="1">
        <f t="shared" si="37"/>
        <v>0</v>
      </c>
      <c r="X220" s="1"/>
      <c r="Y220" s="1"/>
      <c r="Z220" s="1">
        <f>Table112[[#This Row],[Quantity2]]*Table112[[#This Row],[U Cost]]</f>
        <v>0</v>
      </c>
      <c r="AB220" s="1"/>
      <c r="AC220" s="1"/>
      <c r="AD220" s="1">
        <f t="shared" si="38"/>
        <v>0</v>
      </c>
      <c r="AE220" s="1"/>
      <c r="AF220" s="1">
        <f>SUM(Table112[[#This Row],[Total 
Paid]:[Shipping 
Charged]])</f>
        <v>0</v>
      </c>
      <c r="AG220" s="1"/>
      <c r="AH220" s="1"/>
      <c r="AI220" s="1">
        <f t="shared" si="39"/>
        <v>0</v>
      </c>
      <c r="AK220" s="1"/>
      <c r="AL220" s="1"/>
      <c r="AM220" s="1"/>
      <c r="AN220" s="1"/>
      <c r="AP220" s="30">
        <f t="shared" si="36"/>
        <v>0</v>
      </c>
      <c r="AQ220" s="1"/>
      <c r="AR220" s="1">
        <f t="shared" si="8"/>
        <v>0</v>
      </c>
      <c r="AS220" s="1"/>
      <c r="AT220" s="1"/>
      <c r="AU220" s="2">
        <f t="shared" si="40"/>
        <v>0</v>
      </c>
      <c r="AW220" s="1"/>
      <c r="AX220" s="1"/>
      <c r="AY220" s="1"/>
      <c r="AZ220" s="2">
        <f t="shared" si="35"/>
        <v>0</v>
      </c>
      <c r="BA220" s="2">
        <f>SUM(AF220,AH220,-AZ220,-Table112[[#This Row],[Sale Fee]])</f>
        <v>0</v>
      </c>
      <c r="BC220" s="1"/>
      <c r="BD220" s="1"/>
      <c r="BE220" s="1"/>
    </row>
    <row r="221" spans="1:57" x14ac:dyDescent="0.25">
      <c r="A221" s="1"/>
      <c r="B221" s="1"/>
      <c r="E221" s="4"/>
      <c r="F221" s="4"/>
      <c r="Q221" s="1"/>
      <c r="R221" s="1"/>
      <c r="S221" s="1"/>
      <c r="U221" s="1"/>
      <c r="V221" s="1"/>
      <c r="W221" s="1">
        <f t="shared" si="37"/>
        <v>0</v>
      </c>
      <c r="X221" s="1"/>
      <c r="Y221" s="1"/>
      <c r="Z221" s="1">
        <f>Table112[[#This Row],[Quantity2]]*Table112[[#This Row],[U Cost]]</f>
        <v>0</v>
      </c>
      <c r="AB221" s="1"/>
      <c r="AC221" s="1"/>
      <c r="AD221" s="1">
        <f t="shared" si="38"/>
        <v>0</v>
      </c>
      <c r="AE221" s="1"/>
      <c r="AF221" s="1">
        <f>SUM(Table112[[#This Row],[Total 
Paid]:[Shipping 
Charged]])</f>
        <v>0</v>
      </c>
      <c r="AG221" s="1"/>
      <c r="AH221" s="1"/>
      <c r="AI221" s="1">
        <f t="shared" si="39"/>
        <v>0</v>
      </c>
      <c r="AK221" s="1"/>
      <c r="AL221" s="1"/>
      <c r="AM221" s="1"/>
      <c r="AN221" s="1"/>
      <c r="AP221" s="30">
        <f t="shared" si="36"/>
        <v>0</v>
      </c>
      <c r="AQ221" s="1"/>
      <c r="AR221" s="1">
        <f t="shared" si="8"/>
        <v>0</v>
      </c>
      <c r="AS221" s="1"/>
      <c r="AT221" s="1"/>
      <c r="AU221" s="2">
        <f t="shared" si="40"/>
        <v>0</v>
      </c>
      <c r="AW221" s="1"/>
      <c r="AX221" s="1"/>
      <c r="AY221" s="1"/>
      <c r="AZ221" s="2">
        <f t="shared" si="35"/>
        <v>0</v>
      </c>
      <c r="BA221" s="2">
        <f>SUM(AF221,AH221,-AZ221,-Table112[[#This Row],[Sale Fee]])</f>
        <v>0</v>
      </c>
      <c r="BC221" s="1"/>
      <c r="BD221" s="1"/>
      <c r="BE221" s="1"/>
    </row>
    <row r="222" spans="1:57" x14ac:dyDescent="0.25">
      <c r="A222" s="1"/>
      <c r="B222" s="1"/>
      <c r="E222" s="4"/>
      <c r="F222" s="4"/>
      <c r="Q222" s="1"/>
      <c r="R222" s="1"/>
      <c r="S222" s="1"/>
      <c r="U222" s="1"/>
      <c r="V222" s="1"/>
      <c r="W222" s="1">
        <f t="shared" si="37"/>
        <v>0</v>
      </c>
      <c r="X222" s="1"/>
      <c r="Y222" s="1"/>
      <c r="Z222" s="1">
        <f>Table112[[#This Row],[Quantity2]]*Table112[[#This Row],[U Cost]]</f>
        <v>0</v>
      </c>
      <c r="AB222" s="1"/>
      <c r="AC222" s="1"/>
      <c r="AD222" s="1">
        <f t="shared" si="38"/>
        <v>0</v>
      </c>
      <c r="AE222" s="1"/>
      <c r="AF222" s="1">
        <f>SUM(Table112[[#This Row],[Total 
Paid]:[Shipping 
Charged]])</f>
        <v>0</v>
      </c>
      <c r="AG222" s="1"/>
      <c r="AH222" s="1"/>
      <c r="AI222" s="1">
        <f t="shared" si="39"/>
        <v>0</v>
      </c>
      <c r="AK222" s="1"/>
      <c r="AL222" s="1"/>
      <c r="AM222" s="1"/>
      <c r="AN222" s="1"/>
      <c r="AP222" s="30">
        <f t="shared" si="36"/>
        <v>0</v>
      </c>
      <c r="AQ222" s="1"/>
      <c r="AR222" s="1">
        <f t="shared" si="8"/>
        <v>0</v>
      </c>
      <c r="AS222" s="1"/>
      <c r="AT222" s="1"/>
      <c r="AU222" s="2">
        <f t="shared" si="40"/>
        <v>0</v>
      </c>
      <c r="AW222" s="1"/>
      <c r="AX222" s="1"/>
      <c r="AY222" s="1"/>
      <c r="AZ222" s="2">
        <f t="shared" si="35"/>
        <v>0</v>
      </c>
      <c r="BA222" s="2">
        <f>SUM(AF222,AH222,-AZ222,-Table112[[#This Row],[Sale Fee]])</f>
        <v>0</v>
      </c>
      <c r="BC222" s="1"/>
      <c r="BD222" s="1"/>
      <c r="BE222" s="1"/>
    </row>
    <row r="223" spans="1:57" x14ac:dyDescent="0.25">
      <c r="A223" s="1"/>
      <c r="B223" s="1"/>
      <c r="Q223" s="1"/>
      <c r="R223" s="1"/>
      <c r="S223" s="1"/>
      <c r="U223" s="1"/>
      <c r="V223" s="1"/>
      <c r="W223" s="1">
        <f t="shared" si="37"/>
        <v>0</v>
      </c>
      <c r="X223" s="1"/>
      <c r="Y223" s="1"/>
      <c r="Z223" s="1">
        <f>Table112[[#This Row],[Quantity2]]*Table112[[#This Row],[U Cost]]</f>
        <v>0</v>
      </c>
      <c r="AB223" s="1"/>
      <c r="AC223" s="1"/>
      <c r="AD223" s="1">
        <f t="shared" si="38"/>
        <v>0</v>
      </c>
      <c r="AE223" s="1"/>
      <c r="AF223" s="1">
        <f>SUM(Table112[[#This Row],[Total 
Paid]:[Shipping 
Charged]])</f>
        <v>0</v>
      </c>
      <c r="AG223" s="1"/>
      <c r="AH223" s="1"/>
      <c r="AI223" s="1">
        <f t="shared" si="39"/>
        <v>0</v>
      </c>
      <c r="AK223" s="1"/>
      <c r="AL223" s="1"/>
      <c r="AM223" s="1"/>
      <c r="AN223" s="1"/>
      <c r="AP223" s="30">
        <f t="shared" si="36"/>
        <v>0</v>
      </c>
      <c r="AQ223" s="1"/>
      <c r="AR223" s="1">
        <f t="shared" si="8"/>
        <v>0</v>
      </c>
      <c r="AS223" s="1"/>
      <c r="AT223" s="1"/>
      <c r="AU223" s="2">
        <f t="shared" si="40"/>
        <v>0</v>
      </c>
      <c r="AW223" s="1"/>
      <c r="AX223" s="1"/>
      <c r="AY223" s="1"/>
      <c r="AZ223" s="2">
        <f t="shared" si="35"/>
        <v>0</v>
      </c>
      <c r="BA223" s="2">
        <f>SUM(AF223,AH223,-AZ223,-Table112[[#This Row],[Sale Fee]])</f>
        <v>0</v>
      </c>
      <c r="BC223" s="1"/>
      <c r="BD223" s="1"/>
      <c r="BE223" s="1"/>
    </row>
    <row r="224" spans="1:57" x14ac:dyDescent="0.25">
      <c r="A224" s="1"/>
      <c r="B224" s="1"/>
      <c r="Q224" s="1"/>
      <c r="R224" s="1"/>
      <c r="S224" s="1"/>
      <c r="U224" s="1"/>
      <c r="V224" s="1"/>
      <c r="W224" s="1">
        <f t="shared" si="37"/>
        <v>0</v>
      </c>
      <c r="X224" s="1"/>
      <c r="Y224" s="1"/>
      <c r="Z224" s="1">
        <f>Table112[[#This Row],[Quantity2]]*Table112[[#This Row],[U Cost]]</f>
        <v>0</v>
      </c>
      <c r="AB224" s="1"/>
      <c r="AC224" s="1"/>
      <c r="AD224" s="1">
        <f t="shared" si="38"/>
        <v>0</v>
      </c>
      <c r="AE224" s="1"/>
      <c r="AF224" s="1">
        <f>SUM(Table112[[#This Row],[Total 
Paid]:[Shipping 
Charged]])</f>
        <v>0</v>
      </c>
      <c r="AG224" s="1"/>
      <c r="AH224" s="1"/>
      <c r="AI224" s="1">
        <f t="shared" si="39"/>
        <v>0</v>
      </c>
      <c r="AK224" s="1"/>
      <c r="AL224" s="1"/>
      <c r="AM224" s="1"/>
      <c r="AN224" s="1"/>
      <c r="AP224" s="30">
        <f t="shared" si="36"/>
        <v>0</v>
      </c>
      <c r="AQ224" s="1"/>
      <c r="AR224" s="1">
        <f t="shared" si="8"/>
        <v>0</v>
      </c>
      <c r="AS224" s="1"/>
      <c r="AT224" s="1"/>
      <c r="AU224" s="2">
        <f t="shared" si="40"/>
        <v>0</v>
      </c>
      <c r="AW224" s="1"/>
      <c r="AX224" s="1"/>
      <c r="AY224" s="1"/>
      <c r="AZ224" s="2">
        <f t="shared" si="35"/>
        <v>0</v>
      </c>
      <c r="BA224" s="2">
        <f>SUM(AF224,AH224,-AZ224,-Table112[[#This Row],[Sale Fee]])</f>
        <v>0</v>
      </c>
      <c r="BC224" s="1"/>
      <c r="BD224" s="1"/>
      <c r="BE224" s="1"/>
    </row>
    <row r="225" spans="1:57" x14ac:dyDescent="0.25">
      <c r="A225" s="1"/>
      <c r="B225" s="1"/>
      <c r="E225" s="4"/>
      <c r="F225" s="4"/>
      <c r="Q225" s="1"/>
      <c r="R225" s="1"/>
      <c r="S225" s="1"/>
      <c r="U225" s="1"/>
      <c r="V225" s="1"/>
      <c r="W225" s="1">
        <f t="shared" si="37"/>
        <v>0</v>
      </c>
      <c r="X225" s="1"/>
      <c r="Y225" s="1"/>
      <c r="Z225" s="1">
        <f>Table112[[#This Row],[Quantity2]]*Table112[[#This Row],[U Cost]]</f>
        <v>0</v>
      </c>
      <c r="AB225" s="1"/>
      <c r="AC225" s="1"/>
      <c r="AD225" s="1">
        <f t="shared" si="38"/>
        <v>0</v>
      </c>
      <c r="AE225" s="1"/>
      <c r="AF225" s="1">
        <f>SUM(Table112[[#This Row],[Total 
Paid]:[Shipping 
Charged]])</f>
        <v>0</v>
      </c>
      <c r="AG225" s="1"/>
      <c r="AH225" s="1"/>
      <c r="AI225" s="1">
        <f t="shared" si="39"/>
        <v>0</v>
      </c>
      <c r="AK225" s="1"/>
      <c r="AL225" s="1"/>
      <c r="AM225" s="1"/>
      <c r="AN225" s="1"/>
      <c r="AP225" s="30">
        <f t="shared" si="36"/>
        <v>0</v>
      </c>
      <c r="AQ225" s="1"/>
      <c r="AR225" s="1">
        <f t="shared" si="8"/>
        <v>0</v>
      </c>
      <c r="AS225" s="1"/>
      <c r="AT225" s="1"/>
      <c r="AU225" s="2">
        <f t="shared" si="40"/>
        <v>0</v>
      </c>
      <c r="AW225" s="1"/>
      <c r="AX225" s="1"/>
      <c r="AY225" s="1"/>
      <c r="AZ225" s="2">
        <f t="shared" si="35"/>
        <v>0</v>
      </c>
      <c r="BA225" s="2">
        <f>SUM(AF225,AH225,-AZ225,-Table112[[#This Row],[Sale Fee]])</f>
        <v>0</v>
      </c>
      <c r="BC225" s="1"/>
      <c r="BD225" s="1"/>
      <c r="BE225" s="1"/>
    </row>
    <row r="226" spans="1:57" x14ac:dyDescent="0.25">
      <c r="A226" s="1"/>
      <c r="B226" s="1"/>
      <c r="E226" s="4"/>
      <c r="F226" s="4"/>
      <c r="Q226" s="1"/>
      <c r="R226" s="1"/>
      <c r="S226" s="1"/>
      <c r="U226" s="1"/>
      <c r="V226" s="1"/>
      <c r="W226" s="1">
        <f t="shared" si="37"/>
        <v>0</v>
      </c>
      <c r="X226" s="1"/>
      <c r="Y226" s="1"/>
      <c r="Z226" s="1">
        <f>Table112[[#This Row],[Quantity2]]*Table112[[#This Row],[U Cost]]</f>
        <v>0</v>
      </c>
      <c r="AB226" s="1"/>
      <c r="AC226" s="1"/>
      <c r="AD226" s="1">
        <f t="shared" si="38"/>
        <v>0</v>
      </c>
      <c r="AE226" s="1"/>
      <c r="AF226" s="1">
        <f>SUM(Table112[[#This Row],[Total 
Paid]:[Shipping 
Charged]])</f>
        <v>0</v>
      </c>
      <c r="AG226" s="1"/>
      <c r="AH226" s="1"/>
      <c r="AI226" s="1">
        <f t="shared" si="39"/>
        <v>0</v>
      </c>
      <c r="AK226" s="1"/>
      <c r="AL226" s="1"/>
      <c r="AM226" s="1"/>
      <c r="AN226" s="1"/>
      <c r="AP226" s="30">
        <f t="shared" si="36"/>
        <v>0</v>
      </c>
      <c r="AQ226" s="1"/>
      <c r="AR226" s="1">
        <f t="shared" si="8"/>
        <v>0</v>
      </c>
      <c r="AS226" s="1"/>
      <c r="AT226" s="1"/>
      <c r="AU226" s="2">
        <f t="shared" si="40"/>
        <v>0</v>
      </c>
      <c r="AW226" s="1"/>
      <c r="AX226" s="1"/>
      <c r="AY226" s="1"/>
      <c r="AZ226" s="2">
        <f t="shared" si="35"/>
        <v>0</v>
      </c>
      <c r="BA226" s="2">
        <f>SUM(AF226,AH226,-AZ226,-Table112[[#This Row],[Sale Fee]])</f>
        <v>0</v>
      </c>
      <c r="BC226" s="1"/>
      <c r="BD226" s="1"/>
      <c r="BE226" s="1"/>
    </row>
    <row r="227" spans="1:57" x14ac:dyDescent="0.25">
      <c r="A227" s="1"/>
      <c r="B227" s="1"/>
      <c r="E227" s="4"/>
      <c r="F227" s="4"/>
      <c r="Q227" s="1"/>
      <c r="R227" s="1"/>
      <c r="S227" s="1"/>
      <c r="U227" s="1"/>
      <c r="V227" s="1"/>
      <c r="W227" s="1">
        <f t="shared" si="37"/>
        <v>0</v>
      </c>
      <c r="X227" s="1"/>
      <c r="Y227" s="1"/>
      <c r="Z227" s="1">
        <f>Table112[[#This Row],[Quantity2]]*Table112[[#This Row],[U Cost]]</f>
        <v>0</v>
      </c>
      <c r="AB227" s="1"/>
      <c r="AC227" s="1"/>
      <c r="AD227" s="1">
        <f t="shared" si="38"/>
        <v>0</v>
      </c>
      <c r="AE227" s="1"/>
      <c r="AF227" s="1">
        <f>SUM(Table112[[#This Row],[Total 
Paid]:[Shipping 
Charged]])</f>
        <v>0</v>
      </c>
      <c r="AG227" s="1"/>
      <c r="AH227" s="1"/>
      <c r="AI227" s="1">
        <f t="shared" si="39"/>
        <v>0</v>
      </c>
      <c r="AK227" s="1"/>
      <c r="AL227" s="1"/>
      <c r="AM227" s="1"/>
      <c r="AN227" s="1"/>
      <c r="AP227" s="30">
        <f t="shared" si="36"/>
        <v>0</v>
      </c>
      <c r="AQ227" s="1"/>
      <c r="AR227" s="1">
        <f t="shared" si="8"/>
        <v>0</v>
      </c>
      <c r="AS227" s="1"/>
      <c r="AT227" s="1"/>
      <c r="AU227" s="2">
        <f t="shared" si="40"/>
        <v>0</v>
      </c>
      <c r="AW227" s="1"/>
      <c r="AX227" s="1"/>
      <c r="AY227" s="1"/>
      <c r="AZ227" s="2">
        <f t="shared" si="35"/>
        <v>0</v>
      </c>
      <c r="BA227" s="2">
        <f>SUM(AF227,AH227,-AZ227,-Table112[[#This Row],[Sale Fee]])</f>
        <v>0</v>
      </c>
      <c r="BC227" s="1"/>
      <c r="BD227" s="1"/>
      <c r="BE227" s="1"/>
    </row>
    <row r="228" spans="1:57" x14ac:dyDescent="0.25">
      <c r="A228" s="1"/>
      <c r="B228" s="1"/>
      <c r="E228" s="4"/>
      <c r="F228" s="4"/>
      <c r="Q228" s="1"/>
      <c r="R228" s="1"/>
      <c r="S228" s="1"/>
      <c r="U228" s="1"/>
      <c r="V228" s="1"/>
      <c r="W228" s="1">
        <f t="shared" si="37"/>
        <v>0</v>
      </c>
      <c r="X228" s="1"/>
      <c r="Y228" s="1"/>
      <c r="Z228" s="1">
        <f>Table112[[#This Row],[Quantity2]]*Table112[[#This Row],[U Cost]]</f>
        <v>0</v>
      </c>
      <c r="AB228" s="1"/>
      <c r="AC228" s="1"/>
      <c r="AD228" s="1">
        <f t="shared" si="38"/>
        <v>0</v>
      </c>
      <c r="AE228" s="1"/>
      <c r="AF228" s="1">
        <f>SUM(Table112[[#This Row],[Total 
Paid]:[Shipping 
Charged]])</f>
        <v>0</v>
      </c>
      <c r="AG228" s="1"/>
      <c r="AH228" s="1"/>
      <c r="AI228" s="1">
        <f t="shared" si="39"/>
        <v>0</v>
      </c>
      <c r="AK228" s="1"/>
      <c r="AL228" s="1"/>
      <c r="AM228" s="1"/>
      <c r="AN228" s="1"/>
      <c r="AP228" s="30">
        <f t="shared" si="36"/>
        <v>0</v>
      </c>
      <c r="AQ228" s="1"/>
      <c r="AR228" s="1">
        <f t="shared" si="8"/>
        <v>0</v>
      </c>
      <c r="AS228" s="1"/>
      <c r="AT228" s="1"/>
      <c r="AU228" s="2">
        <f t="shared" si="40"/>
        <v>0</v>
      </c>
      <c r="AW228" s="1"/>
      <c r="AX228" s="1"/>
      <c r="AY228" s="1"/>
      <c r="AZ228" s="2">
        <f t="shared" si="35"/>
        <v>0</v>
      </c>
      <c r="BA228" s="2">
        <f>SUM(AF228,AH228,-AZ228,-Table112[[#This Row],[Sale Fee]])</f>
        <v>0</v>
      </c>
      <c r="BC228" s="1"/>
      <c r="BD228" s="1"/>
      <c r="BE228" s="1"/>
    </row>
    <row r="229" spans="1:57" x14ac:dyDescent="0.25">
      <c r="A229" s="1"/>
      <c r="B229" s="1"/>
      <c r="E229" s="4"/>
      <c r="F229" s="4"/>
      <c r="Q229" s="1"/>
      <c r="R229" s="1"/>
      <c r="S229" s="1"/>
      <c r="U229" s="1"/>
      <c r="V229" s="1"/>
      <c r="W229" s="1">
        <f t="shared" si="37"/>
        <v>0</v>
      </c>
      <c r="X229" s="1"/>
      <c r="Y229" s="1"/>
      <c r="Z229" s="1">
        <f>Table112[[#This Row],[Quantity2]]*Table112[[#This Row],[U Cost]]</f>
        <v>0</v>
      </c>
      <c r="AB229" s="1"/>
      <c r="AC229" s="1"/>
      <c r="AD229" s="1">
        <f t="shared" si="38"/>
        <v>0</v>
      </c>
      <c r="AE229" s="1"/>
      <c r="AF229" s="1">
        <f>SUM(Table112[[#This Row],[Total 
Paid]:[Shipping 
Charged]])</f>
        <v>0</v>
      </c>
      <c r="AG229" s="1"/>
      <c r="AH229" s="1"/>
      <c r="AI229" s="1">
        <f t="shared" si="39"/>
        <v>0</v>
      </c>
      <c r="AK229" s="1"/>
      <c r="AL229" s="1"/>
      <c r="AM229" s="1"/>
      <c r="AN229" s="1"/>
      <c r="AP229" s="30">
        <f t="shared" si="36"/>
        <v>0</v>
      </c>
      <c r="AQ229" s="1"/>
      <c r="AR229" s="1">
        <f t="shared" si="8"/>
        <v>0</v>
      </c>
      <c r="AS229" s="1"/>
      <c r="AT229" s="1"/>
      <c r="AU229" s="2">
        <f t="shared" si="40"/>
        <v>0</v>
      </c>
      <c r="AW229" s="1"/>
      <c r="AX229" s="1"/>
      <c r="AY229" s="1"/>
      <c r="AZ229" s="2">
        <f t="shared" si="35"/>
        <v>0</v>
      </c>
      <c r="BA229" s="2">
        <f>SUM(AF229,AH229,-AZ229,-Table112[[#This Row],[Sale Fee]])</f>
        <v>0</v>
      </c>
      <c r="BC229" s="1"/>
      <c r="BD229" s="1"/>
      <c r="BE229" s="1"/>
    </row>
    <row r="230" spans="1:57" x14ac:dyDescent="0.25">
      <c r="A230" s="1"/>
      <c r="B230" s="1"/>
      <c r="E230" s="4"/>
      <c r="F230" s="4"/>
      <c r="Q230" s="1"/>
      <c r="R230" s="1"/>
      <c r="S230" s="1"/>
      <c r="U230" s="1"/>
      <c r="V230" s="1"/>
      <c r="W230" s="1">
        <f t="shared" si="37"/>
        <v>0</v>
      </c>
      <c r="X230" s="1"/>
      <c r="Y230" s="1"/>
      <c r="Z230" s="1">
        <f>Table112[[#This Row],[Quantity2]]*Table112[[#This Row],[U Cost]]</f>
        <v>0</v>
      </c>
      <c r="AB230" s="1"/>
      <c r="AC230" s="1"/>
      <c r="AD230" s="1">
        <f t="shared" si="38"/>
        <v>0</v>
      </c>
      <c r="AE230" s="1"/>
      <c r="AF230" s="1">
        <f>SUM(Table112[[#This Row],[Total 
Paid]:[Shipping 
Charged]])</f>
        <v>0</v>
      </c>
      <c r="AG230" s="1"/>
      <c r="AH230" s="1"/>
      <c r="AI230" s="1">
        <f t="shared" si="39"/>
        <v>0</v>
      </c>
      <c r="AK230" s="1"/>
      <c r="AL230" s="1"/>
      <c r="AM230" s="1"/>
      <c r="AN230" s="1"/>
      <c r="AP230" s="30">
        <f t="shared" si="36"/>
        <v>0</v>
      </c>
      <c r="AQ230" s="1"/>
      <c r="AR230" s="1">
        <f t="shared" si="8"/>
        <v>0</v>
      </c>
      <c r="AS230" s="1"/>
      <c r="AT230" s="1"/>
      <c r="AU230" s="2">
        <f t="shared" si="40"/>
        <v>0</v>
      </c>
      <c r="AW230" s="1"/>
      <c r="AX230" s="1"/>
      <c r="AY230" s="1"/>
      <c r="AZ230" s="2">
        <f t="shared" si="35"/>
        <v>0</v>
      </c>
      <c r="BA230" s="2">
        <f>SUM(AF230,AH230,-AZ230,-Table112[[#This Row],[Sale Fee]])</f>
        <v>0</v>
      </c>
      <c r="BC230" s="1"/>
      <c r="BD230" s="1"/>
      <c r="BE230" s="1"/>
    </row>
    <row r="231" spans="1:57" x14ac:dyDescent="0.25">
      <c r="A231" s="1"/>
      <c r="B231" s="1"/>
      <c r="E231" s="4"/>
      <c r="F231" s="4"/>
      <c r="Q231" s="1"/>
      <c r="R231" s="1"/>
      <c r="S231" s="1"/>
      <c r="U231" s="1"/>
      <c r="V231" s="1"/>
      <c r="W231" s="1">
        <f t="shared" si="37"/>
        <v>0</v>
      </c>
      <c r="X231" s="1"/>
      <c r="Y231" s="1"/>
      <c r="Z231" s="1">
        <f>Table112[[#This Row],[Quantity2]]*Table112[[#This Row],[U Cost]]</f>
        <v>0</v>
      </c>
      <c r="AB231" s="1"/>
      <c r="AC231" s="1"/>
      <c r="AD231" s="1">
        <f t="shared" si="38"/>
        <v>0</v>
      </c>
      <c r="AE231" s="1"/>
      <c r="AF231" s="1">
        <f>SUM(Table112[[#This Row],[Total 
Paid]:[Shipping 
Charged]])</f>
        <v>0</v>
      </c>
      <c r="AG231" s="1"/>
      <c r="AH231" s="1"/>
      <c r="AI231" s="1">
        <f t="shared" si="39"/>
        <v>0</v>
      </c>
      <c r="AK231" s="1"/>
      <c r="AL231" s="1"/>
      <c r="AM231" s="1"/>
      <c r="AN231" s="1"/>
      <c r="AP231" s="30">
        <f t="shared" si="36"/>
        <v>0</v>
      </c>
      <c r="AQ231" s="1"/>
      <c r="AR231" s="1">
        <f t="shared" si="8"/>
        <v>0</v>
      </c>
      <c r="AS231" s="1"/>
      <c r="AT231" s="1"/>
      <c r="AU231" s="2">
        <f t="shared" si="40"/>
        <v>0</v>
      </c>
      <c r="AW231" s="1"/>
      <c r="AX231" s="1"/>
      <c r="AY231" s="1"/>
      <c r="AZ231" s="2">
        <f t="shared" si="35"/>
        <v>0</v>
      </c>
      <c r="BA231" s="2">
        <f>SUM(AF231,AH231,-AZ231,-Table112[[#This Row],[Sale Fee]])</f>
        <v>0</v>
      </c>
      <c r="BC231" s="1"/>
      <c r="BD231" s="1"/>
      <c r="BE231" s="1"/>
    </row>
    <row r="232" spans="1:57" x14ac:dyDescent="0.25">
      <c r="A232" s="1"/>
      <c r="B232" s="1"/>
      <c r="Q232" s="1"/>
      <c r="R232" s="1"/>
      <c r="S232" s="1"/>
      <c r="U232" s="1"/>
      <c r="V232" s="1"/>
      <c r="W232" s="1">
        <f t="shared" si="37"/>
        <v>0</v>
      </c>
      <c r="X232" s="1"/>
      <c r="Y232" s="1"/>
      <c r="Z232" s="1">
        <f>Table112[[#This Row],[Quantity2]]*Table112[[#This Row],[U Cost]]</f>
        <v>0</v>
      </c>
      <c r="AB232" s="1"/>
      <c r="AC232" s="1"/>
      <c r="AD232" s="1">
        <f t="shared" si="38"/>
        <v>0</v>
      </c>
      <c r="AE232" s="1"/>
      <c r="AF232" s="1">
        <f>SUM(Table112[[#This Row],[Total 
Paid]:[Shipping 
Charged]])</f>
        <v>0</v>
      </c>
      <c r="AG232" s="1"/>
      <c r="AH232" s="1"/>
      <c r="AI232" s="1">
        <f t="shared" si="39"/>
        <v>0</v>
      </c>
      <c r="AK232" s="1"/>
      <c r="AL232" s="1"/>
      <c r="AM232" s="1"/>
      <c r="AN232" s="1"/>
      <c r="AP232" s="30">
        <f t="shared" si="36"/>
        <v>0</v>
      </c>
      <c r="AQ232" s="1"/>
      <c r="AR232" s="1">
        <f t="shared" si="8"/>
        <v>0</v>
      </c>
      <c r="AS232" s="1"/>
      <c r="AT232" s="1"/>
      <c r="AU232" s="2">
        <f t="shared" si="40"/>
        <v>0</v>
      </c>
      <c r="AW232" s="1"/>
      <c r="AX232" s="1"/>
      <c r="AY232" s="1"/>
      <c r="AZ232" s="2">
        <f t="shared" si="35"/>
        <v>0</v>
      </c>
      <c r="BA232" s="2">
        <f>SUM(AF232,AH232,-AZ232,-Table112[[#This Row],[Sale Fee]])</f>
        <v>0</v>
      </c>
      <c r="BC232" s="1"/>
      <c r="BD232" s="1"/>
      <c r="BE232" s="1"/>
    </row>
    <row r="233" spans="1:57" x14ac:dyDescent="0.25">
      <c r="A233" s="1"/>
      <c r="B233" s="1"/>
      <c r="E233" s="4"/>
      <c r="F233" s="4"/>
      <c r="Q233" s="1"/>
      <c r="R233" s="1"/>
      <c r="S233" s="1"/>
      <c r="U233" s="1"/>
      <c r="V233" s="1"/>
      <c r="W233" s="1">
        <f t="shared" si="37"/>
        <v>0</v>
      </c>
      <c r="X233" s="1"/>
      <c r="Y233" s="1"/>
      <c r="Z233" s="1">
        <f>Table112[[#This Row],[Quantity2]]*Table112[[#This Row],[U Cost]]</f>
        <v>0</v>
      </c>
      <c r="AB233" s="1"/>
      <c r="AC233" s="1"/>
      <c r="AD233" s="1">
        <f t="shared" si="38"/>
        <v>0</v>
      </c>
      <c r="AE233" s="1"/>
      <c r="AF233" s="1">
        <f>SUM(Table112[[#This Row],[Total 
Paid]:[Shipping 
Charged]])</f>
        <v>0</v>
      </c>
      <c r="AG233" s="1"/>
      <c r="AH233" s="1"/>
      <c r="AI233" s="1">
        <f t="shared" si="39"/>
        <v>0</v>
      </c>
      <c r="AK233" s="1"/>
      <c r="AL233" s="1"/>
      <c r="AM233" s="1"/>
      <c r="AN233" s="1"/>
      <c r="AP233" s="30">
        <f t="shared" si="36"/>
        <v>0</v>
      </c>
      <c r="AQ233" s="1"/>
      <c r="AR233" s="1">
        <f t="shared" si="8"/>
        <v>0</v>
      </c>
      <c r="AS233" s="1"/>
      <c r="AT233" s="1"/>
      <c r="AU233" s="2">
        <f t="shared" si="40"/>
        <v>0</v>
      </c>
      <c r="AW233" s="1"/>
      <c r="AX233" s="1"/>
      <c r="AY233" s="1"/>
      <c r="AZ233" s="2">
        <f t="shared" si="35"/>
        <v>0</v>
      </c>
      <c r="BA233" s="2">
        <f>SUM(AF233,AH233,-AZ233,-Table112[[#This Row],[Sale Fee]])</f>
        <v>0</v>
      </c>
      <c r="BC233" s="1"/>
      <c r="BD233" s="1"/>
      <c r="BE233" s="1"/>
    </row>
    <row r="234" spans="1:57" x14ac:dyDescent="0.25">
      <c r="A234" s="1"/>
      <c r="B234" s="1"/>
      <c r="E234" s="4"/>
      <c r="F234" s="4"/>
      <c r="Q234" s="1"/>
      <c r="R234" s="1"/>
      <c r="S234" s="1"/>
      <c r="U234" s="1"/>
      <c r="V234" s="1"/>
      <c r="W234" s="1">
        <f t="shared" si="37"/>
        <v>0</v>
      </c>
      <c r="X234" s="1"/>
      <c r="Y234" s="1"/>
      <c r="Z234" s="1">
        <f>Table112[[#This Row],[Quantity2]]*Table112[[#This Row],[U Cost]]</f>
        <v>0</v>
      </c>
      <c r="AB234" s="1"/>
      <c r="AC234" s="1"/>
      <c r="AD234" s="1">
        <f t="shared" si="38"/>
        <v>0</v>
      </c>
      <c r="AE234" s="1"/>
      <c r="AF234" s="1">
        <f>SUM(Table112[[#This Row],[Total 
Paid]:[Shipping 
Charged]])</f>
        <v>0</v>
      </c>
      <c r="AG234" s="1"/>
      <c r="AH234" s="1"/>
      <c r="AI234" s="1">
        <f t="shared" si="39"/>
        <v>0</v>
      </c>
      <c r="AK234" s="1"/>
      <c r="AL234" s="1"/>
      <c r="AM234" s="1"/>
      <c r="AN234" s="1"/>
      <c r="AP234" s="30">
        <f t="shared" si="36"/>
        <v>0</v>
      </c>
      <c r="AQ234" s="1"/>
      <c r="AR234" s="1">
        <f t="shared" si="8"/>
        <v>0</v>
      </c>
      <c r="AS234" s="1"/>
      <c r="AT234" s="1"/>
      <c r="AU234" s="2">
        <f t="shared" si="40"/>
        <v>0</v>
      </c>
      <c r="AW234" s="1"/>
      <c r="AX234" s="1"/>
      <c r="AY234" s="1"/>
      <c r="AZ234" s="2">
        <f t="shared" si="35"/>
        <v>0</v>
      </c>
      <c r="BA234" s="2">
        <f>SUM(AF234,AH234,-AZ234,-Table112[[#This Row],[Sale Fee]])</f>
        <v>0</v>
      </c>
      <c r="BC234" s="1"/>
      <c r="BD234" s="1"/>
      <c r="BE234" s="1"/>
    </row>
    <row r="235" spans="1:57" x14ac:dyDescent="0.25">
      <c r="A235" s="1"/>
      <c r="B235" s="1"/>
      <c r="E235" s="4"/>
      <c r="F235" s="4"/>
      <c r="Q235" s="1"/>
      <c r="R235" s="1"/>
      <c r="S235" s="1"/>
      <c r="U235" s="1"/>
      <c r="V235" s="1"/>
      <c r="W235" s="1">
        <f t="shared" si="37"/>
        <v>0</v>
      </c>
      <c r="X235" s="1"/>
      <c r="Y235" s="1"/>
      <c r="Z235" s="1">
        <f>Table112[[#This Row],[Quantity2]]*Table112[[#This Row],[U Cost]]</f>
        <v>0</v>
      </c>
      <c r="AB235" s="1"/>
      <c r="AC235" s="1"/>
      <c r="AD235" s="1">
        <f t="shared" si="38"/>
        <v>0</v>
      </c>
      <c r="AE235" s="1"/>
      <c r="AF235" s="1">
        <f>SUM(Table112[[#This Row],[Total 
Paid]:[Shipping 
Charged]])</f>
        <v>0</v>
      </c>
      <c r="AG235" s="1"/>
      <c r="AH235" s="1"/>
      <c r="AI235" s="1">
        <f t="shared" si="39"/>
        <v>0</v>
      </c>
      <c r="AK235" s="1"/>
      <c r="AL235" s="1"/>
      <c r="AM235" s="1"/>
      <c r="AN235" s="1"/>
      <c r="AP235" s="30">
        <f t="shared" si="36"/>
        <v>0</v>
      </c>
      <c r="AQ235" s="1"/>
      <c r="AR235" s="1">
        <f t="shared" si="8"/>
        <v>0</v>
      </c>
      <c r="AS235" s="1"/>
      <c r="AT235" s="1"/>
      <c r="AU235" s="2">
        <f t="shared" si="40"/>
        <v>0</v>
      </c>
      <c r="AW235" s="1"/>
      <c r="AX235" s="1"/>
      <c r="AY235" s="1"/>
      <c r="AZ235" s="2">
        <f t="shared" si="35"/>
        <v>0</v>
      </c>
      <c r="BA235" s="2">
        <f>SUM(AF235,AH235,-AZ235,-Table112[[#This Row],[Sale Fee]])</f>
        <v>0</v>
      </c>
      <c r="BC235" s="1"/>
      <c r="BD235" s="1"/>
      <c r="BE235" s="1"/>
    </row>
    <row r="236" spans="1:57" x14ac:dyDescent="0.25">
      <c r="A236" s="1"/>
      <c r="B236" s="1"/>
      <c r="E236" s="4"/>
      <c r="F236" s="4"/>
      <c r="Q236" s="1"/>
      <c r="R236" s="1"/>
      <c r="S236" s="1"/>
      <c r="U236" s="1"/>
      <c r="V236" s="1"/>
      <c r="W236" s="1">
        <f t="shared" si="37"/>
        <v>0</v>
      </c>
      <c r="X236" s="1"/>
      <c r="Y236" s="1"/>
      <c r="Z236" s="1">
        <f>Table112[[#This Row],[Quantity2]]*Table112[[#This Row],[U Cost]]</f>
        <v>0</v>
      </c>
      <c r="AB236" s="1"/>
      <c r="AC236" s="1"/>
      <c r="AD236" s="1">
        <f t="shared" si="38"/>
        <v>0</v>
      </c>
      <c r="AE236" s="1"/>
      <c r="AF236" s="1">
        <f>SUM(Table112[[#This Row],[Total 
Paid]:[Shipping 
Charged]])</f>
        <v>0</v>
      </c>
      <c r="AG236" s="1"/>
      <c r="AH236" s="1"/>
      <c r="AI236" s="1">
        <f t="shared" si="39"/>
        <v>0</v>
      </c>
      <c r="AK236" s="1"/>
      <c r="AL236" s="1"/>
      <c r="AM236" s="1"/>
      <c r="AN236" s="1"/>
      <c r="AP236" s="30">
        <f t="shared" si="36"/>
        <v>0</v>
      </c>
      <c r="AQ236" s="1"/>
      <c r="AR236" s="1">
        <f t="shared" si="8"/>
        <v>0</v>
      </c>
      <c r="AS236" s="1"/>
      <c r="AT236" s="1"/>
      <c r="AU236" s="2">
        <f t="shared" si="40"/>
        <v>0</v>
      </c>
      <c r="AW236" s="1"/>
      <c r="AX236" s="1"/>
      <c r="AY236" s="1"/>
      <c r="AZ236" s="2">
        <f t="shared" si="35"/>
        <v>0</v>
      </c>
      <c r="BA236" s="2">
        <f>SUM(AF236,AH236,-AZ236,-Table112[[#This Row],[Sale Fee]])</f>
        <v>0</v>
      </c>
      <c r="BC236" s="1"/>
      <c r="BD236" s="1"/>
      <c r="BE236" s="1"/>
    </row>
    <row r="237" spans="1:57" x14ac:dyDescent="0.25">
      <c r="A237" s="1"/>
      <c r="B237" s="1"/>
      <c r="E237" s="4"/>
      <c r="F237" s="4"/>
      <c r="Q237" s="1"/>
      <c r="R237" s="1"/>
      <c r="S237" s="1"/>
      <c r="U237" s="1"/>
      <c r="V237" s="1"/>
      <c r="W237" s="1">
        <f t="shared" si="37"/>
        <v>0</v>
      </c>
      <c r="X237" s="1"/>
      <c r="Y237" s="1"/>
      <c r="Z237" s="1">
        <f>Table112[[#This Row],[Quantity2]]*Table112[[#This Row],[U Cost]]</f>
        <v>0</v>
      </c>
      <c r="AB237" s="1"/>
      <c r="AC237" s="1"/>
      <c r="AD237" s="1">
        <f t="shared" si="38"/>
        <v>0</v>
      </c>
      <c r="AE237" s="1"/>
      <c r="AF237" s="1">
        <f>SUM(Table112[[#This Row],[Total 
Paid]:[Shipping 
Charged]])</f>
        <v>0</v>
      </c>
      <c r="AG237" s="1"/>
      <c r="AH237" s="1"/>
      <c r="AI237" s="1">
        <f t="shared" si="39"/>
        <v>0</v>
      </c>
      <c r="AK237" s="1"/>
      <c r="AL237" s="1"/>
      <c r="AM237" s="1"/>
      <c r="AN237" s="1"/>
      <c r="AP237" s="30">
        <f t="shared" si="36"/>
        <v>0</v>
      </c>
      <c r="AQ237" s="1"/>
      <c r="AR237" s="1">
        <f t="shared" si="8"/>
        <v>0</v>
      </c>
      <c r="AS237" s="1"/>
      <c r="AT237" s="1"/>
      <c r="AU237" s="2">
        <f t="shared" si="40"/>
        <v>0</v>
      </c>
      <c r="AW237" s="1"/>
      <c r="AX237" s="1"/>
      <c r="AY237" s="1"/>
      <c r="AZ237" s="2">
        <f t="shared" si="35"/>
        <v>0</v>
      </c>
      <c r="BA237" s="2">
        <f>SUM(AF237,AH237,-AZ237,-Table112[[#This Row],[Sale Fee]])</f>
        <v>0</v>
      </c>
      <c r="BC237" s="1"/>
      <c r="BD237" s="1"/>
      <c r="BE237" s="1"/>
    </row>
    <row r="238" spans="1:57" x14ac:dyDescent="0.25">
      <c r="A238" s="1"/>
      <c r="B238" s="1"/>
      <c r="E238" s="4"/>
      <c r="F238" s="4"/>
      <c r="Q238" s="1"/>
      <c r="R238" s="1"/>
      <c r="S238" s="1"/>
      <c r="U238" s="1"/>
      <c r="V238" s="1"/>
      <c r="W238" s="1">
        <f t="shared" si="37"/>
        <v>0</v>
      </c>
      <c r="X238" s="1"/>
      <c r="Y238" s="1"/>
      <c r="Z238" s="1">
        <f>Table112[[#This Row],[Quantity2]]*Table112[[#This Row],[U Cost]]</f>
        <v>0</v>
      </c>
      <c r="AB238" s="1"/>
      <c r="AC238" s="1"/>
      <c r="AD238" s="1">
        <f t="shared" si="38"/>
        <v>0</v>
      </c>
      <c r="AE238" s="1"/>
      <c r="AF238" s="1">
        <f>SUM(Table112[[#This Row],[Total 
Paid]:[Shipping 
Charged]])</f>
        <v>0</v>
      </c>
      <c r="AG238" s="1"/>
      <c r="AH238" s="1"/>
      <c r="AI238" s="1">
        <f t="shared" si="39"/>
        <v>0</v>
      </c>
      <c r="AK238" s="1"/>
      <c r="AL238" s="1"/>
      <c r="AM238" s="1"/>
      <c r="AN238" s="1"/>
      <c r="AP238" s="30">
        <f t="shared" si="36"/>
        <v>0</v>
      </c>
      <c r="AQ238" s="1"/>
      <c r="AR238" s="1">
        <f t="shared" si="8"/>
        <v>0</v>
      </c>
      <c r="AS238" s="1"/>
      <c r="AT238" s="1"/>
      <c r="AU238" s="2">
        <f t="shared" si="40"/>
        <v>0</v>
      </c>
      <c r="AW238" s="1"/>
      <c r="AX238" s="1"/>
      <c r="AY238" s="1"/>
      <c r="AZ238" s="2">
        <f t="shared" si="35"/>
        <v>0</v>
      </c>
      <c r="BA238" s="2">
        <f>SUM(AF238,AH238,-AZ238,-Table112[[#This Row],[Sale Fee]])</f>
        <v>0</v>
      </c>
      <c r="BC238" s="1"/>
      <c r="BD238" s="1"/>
      <c r="BE238" s="1"/>
    </row>
    <row r="239" spans="1:57" x14ac:dyDescent="0.25">
      <c r="A239" s="1"/>
      <c r="B239" s="1"/>
      <c r="E239" s="4"/>
      <c r="F239" s="4"/>
      <c r="Q239" s="1"/>
      <c r="R239" s="1"/>
      <c r="S239" s="1"/>
      <c r="U239" s="1"/>
      <c r="V239" s="1"/>
      <c r="W239" s="1">
        <f t="shared" si="37"/>
        <v>0</v>
      </c>
      <c r="X239" s="1"/>
      <c r="Y239" s="1"/>
      <c r="Z239" s="1">
        <f>Table112[[#This Row],[Quantity2]]*Table112[[#This Row],[U Cost]]</f>
        <v>0</v>
      </c>
      <c r="AB239" s="1"/>
      <c r="AC239" s="1"/>
      <c r="AD239" s="1">
        <f t="shared" si="38"/>
        <v>0</v>
      </c>
      <c r="AE239" s="1"/>
      <c r="AF239" s="1">
        <f>SUM(Table112[[#This Row],[Total 
Paid]:[Shipping 
Charged]])</f>
        <v>0</v>
      </c>
      <c r="AG239" s="1"/>
      <c r="AH239" s="1"/>
      <c r="AI239" s="1">
        <f t="shared" si="39"/>
        <v>0</v>
      </c>
      <c r="AK239" s="1"/>
      <c r="AL239" s="1"/>
      <c r="AM239" s="1"/>
      <c r="AN239" s="1"/>
      <c r="AP239" s="30">
        <f t="shared" si="36"/>
        <v>0</v>
      </c>
      <c r="AQ239" s="1"/>
      <c r="AR239" s="1">
        <f t="shared" si="8"/>
        <v>0</v>
      </c>
      <c r="AS239" s="1"/>
      <c r="AT239" s="1"/>
      <c r="AU239" s="2">
        <f t="shared" si="40"/>
        <v>0</v>
      </c>
      <c r="AW239" s="1"/>
      <c r="AX239" s="1"/>
      <c r="AY239" s="1"/>
      <c r="AZ239" s="2">
        <f t="shared" si="35"/>
        <v>0</v>
      </c>
      <c r="BA239" s="2">
        <f>SUM(AF239,AH239,-AZ239,-Table112[[#This Row],[Sale Fee]])</f>
        <v>0</v>
      </c>
      <c r="BC239" s="1"/>
      <c r="BD239" s="1"/>
      <c r="BE239" s="1"/>
    </row>
    <row r="240" spans="1:57" x14ac:dyDescent="0.25">
      <c r="A240" s="1"/>
      <c r="B240" s="1"/>
      <c r="E240" s="4"/>
      <c r="F240" s="4"/>
      <c r="Q240" s="1"/>
      <c r="R240" s="1"/>
      <c r="S240" s="1"/>
      <c r="U240" s="1"/>
      <c r="V240" s="1"/>
      <c r="W240" s="1">
        <f t="shared" si="37"/>
        <v>0</v>
      </c>
      <c r="X240" s="1"/>
      <c r="Y240" s="1"/>
      <c r="Z240" s="1">
        <f>Table112[[#This Row],[Quantity2]]*Table112[[#This Row],[U Cost]]</f>
        <v>0</v>
      </c>
      <c r="AB240" s="1"/>
      <c r="AC240" s="1"/>
      <c r="AD240" s="1">
        <f t="shared" si="38"/>
        <v>0</v>
      </c>
      <c r="AE240" s="1"/>
      <c r="AF240" s="1">
        <f>SUM(Table112[[#This Row],[Total 
Paid]:[Shipping 
Charged]])</f>
        <v>0</v>
      </c>
      <c r="AG240" s="1"/>
      <c r="AH240" s="1"/>
      <c r="AI240" s="1">
        <f t="shared" si="39"/>
        <v>0</v>
      </c>
      <c r="AK240" s="1"/>
      <c r="AL240" s="1"/>
      <c r="AM240" s="1"/>
      <c r="AN240" s="1"/>
      <c r="AP240" s="30">
        <f t="shared" si="36"/>
        <v>0</v>
      </c>
      <c r="AQ240" s="1"/>
      <c r="AR240" s="1">
        <f t="shared" si="8"/>
        <v>0</v>
      </c>
      <c r="AS240" s="1"/>
      <c r="AT240" s="1"/>
      <c r="AU240" s="2">
        <f t="shared" si="40"/>
        <v>0</v>
      </c>
      <c r="AW240" s="1"/>
      <c r="AX240" s="1"/>
      <c r="AY240" s="1"/>
      <c r="AZ240" s="2">
        <f t="shared" si="35"/>
        <v>0</v>
      </c>
      <c r="BA240" s="2">
        <f>SUM(AF240,AH240,-AZ240,-Table112[[#This Row],[Sale Fee]])</f>
        <v>0</v>
      </c>
      <c r="BC240" s="1"/>
      <c r="BD240" s="1"/>
      <c r="BE240" s="1"/>
    </row>
    <row r="241" spans="1:57" x14ac:dyDescent="0.25">
      <c r="A241" s="1"/>
      <c r="B241" s="1"/>
      <c r="Q241" s="1"/>
      <c r="R241" s="1"/>
      <c r="S241" s="1"/>
      <c r="U241" s="1"/>
      <c r="V241" s="1"/>
      <c r="W241" s="1">
        <f t="shared" si="37"/>
        <v>0</v>
      </c>
      <c r="X241" s="1"/>
      <c r="Y241" s="1"/>
      <c r="Z241" s="1">
        <f>Table112[[#This Row],[Quantity2]]*Table112[[#This Row],[U Cost]]</f>
        <v>0</v>
      </c>
      <c r="AB241" s="1"/>
      <c r="AC241" s="1"/>
      <c r="AD241" s="1">
        <f t="shared" si="38"/>
        <v>0</v>
      </c>
      <c r="AE241" s="1"/>
      <c r="AF241" s="1">
        <f>SUM(Table112[[#This Row],[Total 
Paid]:[Shipping 
Charged]])</f>
        <v>0</v>
      </c>
      <c r="AG241" s="1"/>
      <c r="AH241" s="1"/>
      <c r="AI241" s="1">
        <f t="shared" si="39"/>
        <v>0</v>
      </c>
      <c r="AK241" s="1"/>
      <c r="AL241" s="1"/>
      <c r="AM241" s="1"/>
      <c r="AN241" s="1"/>
      <c r="AP241" s="30">
        <f t="shared" si="36"/>
        <v>0</v>
      </c>
      <c r="AQ241" s="1"/>
      <c r="AR241" s="1">
        <f t="shared" si="8"/>
        <v>0</v>
      </c>
      <c r="AS241" s="1"/>
      <c r="AT241" s="1"/>
      <c r="AU241" s="2">
        <f t="shared" si="40"/>
        <v>0</v>
      </c>
      <c r="AW241" s="1"/>
      <c r="AX241" s="1"/>
      <c r="AY241" s="1"/>
      <c r="AZ241" s="2">
        <f t="shared" si="35"/>
        <v>0</v>
      </c>
      <c r="BA241" s="2">
        <f>SUM(AF241,AH241,-AZ241,-Table112[[#This Row],[Sale Fee]])</f>
        <v>0</v>
      </c>
      <c r="BC241" s="1"/>
      <c r="BD241" s="1"/>
      <c r="BE241" s="1"/>
    </row>
    <row r="242" spans="1:57" x14ac:dyDescent="0.25">
      <c r="A242" s="1"/>
      <c r="B242" s="1"/>
      <c r="E242" s="4"/>
      <c r="F242" s="4"/>
      <c r="Q242" s="1"/>
      <c r="R242" s="1"/>
      <c r="S242" s="1"/>
      <c r="U242" s="1"/>
      <c r="V242" s="1"/>
      <c r="W242" s="1">
        <f t="shared" si="37"/>
        <v>0</v>
      </c>
      <c r="X242" s="1"/>
      <c r="Y242" s="1"/>
      <c r="Z242" s="1">
        <f>Table112[[#This Row],[Quantity2]]*Table112[[#This Row],[U Cost]]</f>
        <v>0</v>
      </c>
      <c r="AB242" s="1"/>
      <c r="AC242" s="1"/>
      <c r="AD242" s="1">
        <f t="shared" si="38"/>
        <v>0</v>
      </c>
      <c r="AE242" s="1"/>
      <c r="AF242" s="1">
        <f>SUM(Table112[[#This Row],[Total 
Paid]:[Shipping 
Charged]])</f>
        <v>0</v>
      </c>
      <c r="AG242" s="1"/>
      <c r="AH242" s="1"/>
      <c r="AI242" s="1">
        <f t="shared" si="39"/>
        <v>0</v>
      </c>
      <c r="AK242" s="1"/>
      <c r="AL242" s="1"/>
      <c r="AM242" s="1"/>
      <c r="AN242" s="1"/>
      <c r="AP242" s="30">
        <f t="shared" si="36"/>
        <v>0</v>
      </c>
      <c r="AQ242" s="1"/>
      <c r="AR242" s="1">
        <f t="shared" si="8"/>
        <v>0</v>
      </c>
      <c r="AS242" s="1"/>
      <c r="AT242" s="1"/>
      <c r="AU242" s="2">
        <f t="shared" si="40"/>
        <v>0</v>
      </c>
      <c r="AW242" s="1"/>
      <c r="AX242" s="1"/>
      <c r="AY242" s="1"/>
      <c r="AZ242" s="2">
        <f t="shared" si="35"/>
        <v>0</v>
      </c>
      <c r="BA242" s="2">
        <f>SUM(AF242,AH242,-AZ242,-Table112[[#This Row],[Sale Fee]])</f>
        <v>0</v>
      </c>
      <c r="BC242" s="1"/>
      <c r="BD242" s="1"/>
      <c r="BE242" s="1"/>
    </row>
    <row r="243" spans="1:57" x14ac:dyDescent="0.25">
      <c r="A243" s="1"/>
      <c r="B243" s="1"/>
      <c r="Q243" s="1"/>
      <c r="R243" s="1"/>
      <c r="S243" s="1"/>
      <c r="U243" s="1"/>
      <c r="V243" s="1"/>
      <c r="W243" s="1">
        <f t="shared" si="37"/>
        <v>0</v>
      </c>
      <c r="X243" s="1"/>
      <c r="Y243" s="1"/>
      <c r="Z243" s="1">
        <f>Table112[[#This Row],[Quantity2]]*Table112[[#This Row],[U Cost]]</f>
        <v>0</v>
      </c>
      <c r="AB243" s="1"/>
      <c r="AC243" s="1"/>
      <c r="AD243" s="1">
        <f t="shared" si="38"/>
        <v>0</v>
      </c>
      <c r="AE243" s="1"/>
      <c r="AF243" s="1">
        <f>SUM(Table112[[#This Row],[Total 
Paid]:[Shipping 
Charged]])</f>
        <v>0</v>
      </c>
      <c r="AG243" s="1"/>
      <c r="AH243" s="1"/>
      <c r="AI243" s="1">
        <f t="shared" si="39"/>
        <v>0</v>
      </c>
      <c r="AK243" s="1"/>
      <c r="AL243" s="1"/>
      <c r="AM243" s="1"/>
      <c r="AN243" s="1"/>
      <c r="AP243" s="30">
        <f t="shared" si="36"/>
        <v>0</v>
      </c>
      <c r="AQ243" s="1"/>
      <c r="AR243" s="1">
        <f t="shared" si="8"/>
        <v>0</v>
      </c>
      <c r="AS243" s="1"/>
      <c r="AT243" s="1"/>
      <c r="AU243" s="2">
        <f t="shared" si="40"/>
        <v>0</v>
      </c>
      <c r="AW243" s="1"/>
      <c r="AX243" s="1"/>
      <c r="AY243" s="1"/>
      <c r="AZ243" s="2">
        <f t="shared" si="35"/>
        <v>0</v>
      </c>
      <c r="BA243" s="2">
        <f>SUM(AF243,AH243,-AZ243,-Table112[[#This Row],[Sale Fee]])</f>
        <v>0</v>
      </c>
      <c r="BC243" s="1"/>
      <c r="BD243" s="1"/>
      <c r="BE243" s="1"/>
    </row>
    <row r="244" spans="1:57" x14ac:dyDescent="0.25">
      <c r="A244" s="1"/>
      <c r="B244" s="1"/>
      <c r="E244" s="4"/>
      <c r="F244" s="4"/>
      <c r="Q244" s="1"/>
      <c r="R244" s="1"/>
      <c r="S244" s="1"/>
      <c r="U244" s="1"/>
      <c r="V244" s="1"/>
      <c r="W244" s="1">
        <f t="shared" si="37"/>
        <v>0</v>
      </c>
      <c r="X244" s="1"/>
      <c r="Y244" s="1"/>
      <c r="Z244" s="1">
        <f>Table112[[#This Row],[Quantity2]]*Table112[[#This Row],[U Cost]]</f>
        <v>0</v>
      </c>
      <c r="AB244" s="1"/>
      <c r="AC244" s="1"/>
      <c r="AD244" s="1">
        <f t="shared" si="38"/>
        <v>0</v>
      </c>
      <c r="AE244" s="1"/>
      <c r="AF244" s="1">
        <f>SUM(Table112[[#This Row],[Total 
Paid]:[Shipping 
Charged]])</f>
        <v>0</v>
      </c>
      <c r="AG244" s="1"/>
      <c r="AH244" s="1"/>
      <c r="AI244" s="1">
        <f t="shared" si="39"/>
        <v>0</v>
      </c>
      <c r="AK244" s="1"/>
      <c r="AL244" s="1"/>
      <c r="AM244" s="1"/>
      <c r="AN244" s="1"/>
      <c r="AP244" s="30">
        <f t="shared" si="36"/>
        <v>0</v>
      </c>
      <c r="AQ244" s="1"/>
      <c r="AR244" s="1">
        <f t="shared" si="8"/>
        <v>0</v>
      </c>
      <c r="AS244" s="1"/>
      <c r="AT244" s="1"/>
      <c r="AU244" s="2">
        <f t="shared" si="40"/>
        <v>0</v>
      </c>
      <c r="AW244" s="1"/>
      <c r="AX244" s="1"/>
      <c r="AY244" s="1"/>
      <c r="AZ244" s="2">
        <f t="shared" si="35"/>
        <v>0</v>
      </c>
      <c r="BA244" s="2">
        <f>SUM(AF244,AH244,-AZ244,-Table112[[#This Row],[Sale Fee]])</f>
        <v>0</v>
      </c>
      <c r="BC244" s="1"/>
      <c r="BD244" s="1"/>
      <c r="BE244" s="1"/>
    </row>
    <row r="245" spans="1:57" x14ac:dyDescent="0.25">
      <c r="A245" s="1"/>
      <c r="B245" s="1"/>
      <c r="E245" s="4"/>
      <c r="F245" s="4"/>
      <c r="Q245" s="1"/>
      <c r="R245" s="1"/>
      <c r="S245" s="1"/>
      <c r="U245" s="1"/>
      <c r="V245" s="1"/>
      <c r="W245" s="1">
        <f t="shared" si="37"/>
        <v>0</v>
      </c>
      <c r="X245" s="1"/>
      <c r="Y245" s="1"/>
      <c r="Z245" s="1">
        <f>Table112[[#This Row],[Quantity2]]*Table112[[#This Row],[U Cost]]</f>
        <v>0</v>
      </c>
      <c r="AB245" s="1"/>
      <c r="AC245" s="1"/>
      <c r="AD245" s="1">
        <f t="shared" si="38"/>
        <v>0</v>
      </c>
      <c r="AE245" s="1"/>
      <c r="AF245" s="1">
        <f>SUM(Table112[[#This Row],[Total 
Paid]:[Shipping 
Charged]])</f>
        <v>0</v>
      </c>
      <c r="AG245" s="1"/>
      <c r="AH245" s="1"/>
      <c r="AI245" s="1">
        <f t="shared" si="39"/>
        <v>0</v>
      </c>
      <c r="AK245" s="1"/>
      <c r="AL245" s="1"/>
      <c r="AM245" s="1"/>
      <c r="AN245" s="1"/>
      <c r="AP245" s="30">
        <f t="shared" si="36"/>
        <v>0</v>
      </c>
      <c r="AQ245" s="1"/>
      <c r="AR245" s="1">
        <f t="shared" si="8"/>
        <v>0</v>
      </c>
      <c r="AS245" s="1"/>
      <c r="AT245" s="1"/>
      <c r="AU245" s="2">
        <f t="shared" si="40"/>
        <v>0</v>
      </c>
      <c r="AW245" s="1"/>
      <c r="AX245" s="1"/>
      <c r="AY245" s="1"/>
      <c r="AZ245" s="2">
        <f t="shared" si="35"/>
        <v>0</v>
      </c>
      <c r="BA245" s="2">
        <f>SUM(AF245,AH245,-AZ245,-Table112[[#This Row],[Sale Fee]])</f>
        <v>0</v>
      </c>
      <c r="BC245" s="1"/>
      <c r="BD245" s="1"/>
      <c r="BE245" s="1"/>
    </row>
    <row r="246" spans="1:57" x14ac:dyDescent="0.25">
      <c r="A246" s="1"/>
      <c r="B246" s="1"/>
      <c r="E246" s="4"/>
      <c r="F246" s="4"/>
      <c r="Q246" s="1"/>
      <c r="R246" s="1"/>
      <c r="S246" s="1"/>
      <c r="U246" s="1"/>
      <c r="V246" s="1"/>
      <c r="W246" s="1">
        <f t="shared" si="37"/>
        <v>0</v>
      </c>
      <c r="X246" s="1"/>
      <c r="Y246" s="1"/>
      <c r="Z246" s="1">
        <f>Table112[[#This Row],[Quantity2]]*Table112[[#This Row],[U Cost]]</f>
        <v>0</v>
      </c>
      <c r="AB246" s="1"/>
      <c r="AC246" s="1"/>
      <c r="AD246" s="1">
        <f t="shared" si="38"/>
        <v>0</v>
      </c>
      <c r="AE246" s="1"/>
      <c r="AF246" s="1">
        <f>SUM(Table112[[#This Row],[Total 
Paid]:[Shipping 
Charged]])</f>
        <v>0</v>
      </c>
      <c r="AG246" s="1"/>
      <c r="AH246" s="1"/>
      <c r="AI246" s="1">
        <f t="shared" si="39"/>
        <v>0</v>
      </c>
      <c r="AK246" s="1"/>
      <c r="AL246" s="1"/>
      <c r="AM246" s="1"/>
      <c r="AN246" s="1"/>
      <c r="AP246" s="30">
        <f t="shared" si="36"/>
        <v>0</v>
      </c>
      <c r="AQ246" s="1"/>
      <c r="AR246" s="1">
        <f t="shared" si="8"/>
        <v>0</v>
      </c>
      <c r="AS246" s="1"/>
      <c r="AT246" s="1"/>
      <c r="AU246" s="2">
        <f t="shared" si="40"/>
        <v>0</v>
      </c>
      <c r="AW246" s="1"/>
      <c r="AX246" s="1"/>
      <c r="AY246" s="1"/>
      <c r="AZ246" s="2">
        <f t="shared" si="35"/>
        <v>0</v>
      </c>
      <c r="BA246" s="2">
        <f>SUM(AF246,AH246,-AZ246,-Table112[[#This Row],[Sale Fee]])</f>
        <v>0</v>
      </c>
      <c r="BC246" s="1"/>
      <c r="BD246" s="1"/>
      <c r="BE246" s="1"/>
    </row>
    <row r="247" spans="1:57" x14ac:dyDescent="0.25">
      <c r="A247" s="1"/>
      <c r="B247" s="1"/>
      <c r="E247" s="4"/>
      <c r="F247" s="4"/>
      <c r="Q247" s="1"/>
      <c r="R247" s="1"/>
      <c r="S247" s="1"/>
      <c r="U247" s="1"/>
      <c r="V247" s="1"/>
      <c r="W247" s="1">
        <f t="shared" si="37"/>
        <v>0</v>
      </c>
      <c r="X247" s="1"/>
      <c r="Y247" s="1"/>
      <c r="Z247" s="1">
        <f>Table112[[#This Row],[Quantity2]]*Table112[[#This Row],[U Cost]]</f>
        <v>0</v>
      </c>
      <c r="AB247" s="1"/>
      <c r="AC247" s="1"/>
      <c r="AD247" s="1">
        <f t="shared" si="38"/>
        <v>0</v>
      </c>
      <c r="AE247" s="1"/>
      <c r="AF247" s="1">
        <f>SUM(Table112[[#This Row],[Total 
Paid]:[Shipping 
Charged]])</f>
        <v>0</v>
      </c>
      <c r="AG247" s="1"/>
      <c r="AH247" s="1"/>
      <c r="AI247" s="1">
        <f t="shared" si="39"/>
        <v>0</v>
      </c>
      <c r="AK247" s="1"/>
      <c r="AL247" s="1"/>
      <c r="AM247" s="1"/>
      <c r="AN247" s="1"/>
      <c r="AP247" s="30">
        <f t="shared" si="36"/>
        <v>0</v>
      </c>
      <c r="AQ247" s="1"/>
      <c r="AR247" s="1">
        <f t="shared" si="8"/>
        <v>0</v>
      </c>
      <c r="AS247" s="1"/>
      <c r="AT247" s="1"/>
      <c r="AU247" s="2">
        <f t="shared" si="40"/>
        <v>0</v>
      </c>
      <c r="AW247" s="1"/>
      <c r="AX247" s="1"/>
      <c r="AY247" s="1"/>
      <c r="AZ247" s="2">
        <f t="shared" si="35"/>
        <v>0</v>
      </c>
      <c r="BA247" s="2">
        <f>SUM(AF247,AH247,-AZ247,-Table112[[#This Row],[Sale Fee]])</f>
        <v>0</v>
      </c>
      <c r="BC247" s="1"/>
      <c r="BD247" s="1"/>
      <c r="BE247" s="1"/>
    </row>
    <row r="248" spans="1:57" x14ac:dyDescent="0.25">
      <c r="A248" s="1"/>
      <c r="B248" s="1"/>
      <c r="Q248" s="1"/>
      <c r="R248" s="1"/>
      <c r="S248" s="1"/>
      <c r="U248" s="1"/>
      <c r="V248" s="1"/>
      <c r="W248" s="1">
        <f t="shared" si="37"/>
        <v>0</v>
      </c>
      <c r="X248" s="1"/>
      <c r="Y248" s="1"/>
      <c r="Z248" s="1">
        <f>Table112[[#This Row],[Quantity2]]*Table112[[#This Row],[U Cost]]</f>
        <v>0</v>
      </c>
      <c r="AB248" s="1"/>
      <c r="AC248" s="1"/>
      <c r="AD248" s="1">
        <f t="shared" si="38"/>
        <v>0</v>
      </c>
      <c r="AE248" s="1"/>
      <c r="AF248" s="1">
        <f>SUM(Table112[[#This Row],[Total 
Paid]:[Shipping 
Charged]])</f>
        <v>0</v>
      </c>
      <c r="AG248" s="1"/>
      <c r="AH248" s="1"/>
      <c r="AI248" s="1">
        <f t="shared" si="39"/>
        <v>0</v>
      </c>
      <c r="AK248" s="1"/>
      <c r="AL248" s="1"/>
      <c r="AM248" s="1"/>
      <c r="AN248" s="1"/>
      <c r="AP248" s="30">
        <f t="shared" si="36"/>
        <v>0</v>
      </c>
      <c r="AQ248" s="1"/>
      <c r="AR248" s="1">
        <f t="shared" si="8"/>
        <v>0</v>
      </c>
      <c r="AS248" s="1"/>
      <c r="AT248" s="1"/>
      <c r="AU248" s="2">
        <f t="shared" si="40"/>
        <v>0</v>
      </c>
      <c r="AW248" s="1"/>
      <c r="AX248" s="1"/>
      <c r="AY248" s="1"/>
      <c r="AZ248" s="2">
        <f t="shared" si="35"/>
        <v>0</v>
      </c>
      <c r="BA248" s="2">
        <f>SUM(AF248,AH248,-AZ248,-Table112[[#This Row],[Sale Fee]])</f>
        <v>0</v>
      </c>
      <c r="BC248" s="1"/>
      <c r="BD248" s="1"/>
      <c r="BE248" s="1"/>
    </row>
    <row r="249" spans="1:57" x14ac:dyDescent="0.25">
      <c r="A249" s="1"/>
      <c r="B249" s="1"/>
      <c r="Q249" s="1"/>
      <c r="R249" s="1"/>
      <c r="S249" s="1"/>
      <c r="U249" s="1"/>
      <c r="V249" s="1"/>
      <c r="W249" s="1">
        <f t="shared" si="37"/>
        <v>0</v>
      </c>
      <c r="X249" s="1"/>
      <c r="Y249" s="1"/>
      <c r="Z249" s="1">
        <f>Table112[[#This Row],[Quantity2]]*Table112[[#This Row],[U Cost]]</f>
        <v>0</v>
      </c>
      <c r="AB249" s="1"/>
      <c r="AC249" s="1"/>
      <c r="AD249" s="1">
        <f t="shared" si="38"/>
        <v>0</v>
      </c>
      <c r="AE249" s="1"/>
      <c r="AF249" s="1">
        <f>SUM(Table112[[#This Row],[Total 
Paid]:[Shipping 
Charged]])</f>
        <v>0</v>
      </c>
      <c r="AG249" s="1"/>
      <c r="AH249" s="1"/>
      <c r="AI249" s="1">
        <f t="shared" si="39"/>
        <v>0</v>
      </c>
      <c r="AK249" s="1"/>
      <c r="AL249" s="1"/>
      <c r="AM249" s="1"/>
      <c r="AN249" s="1"/>
      <c r="AP249" s="30">
        <f t="shared" si="36"/>
        <v>0</v>
      </c>
      <c r="AQ249" s="1"/>
      <c r="AR249" s="1">
        <f t="shared" si="8"/>
        <v>0</v>
      </c>
      <c r="AS249" s="1"/>
      <c r="AT249" s="1"/>
      <c r="AU249" s="2">
        <f t="shared" si="40"/>
        <v>0</v>
      </c>
      <c r="AW249" s="1"/>
      <c r="AX249" s="1"/>
      <c r="AY249" s="1"/>
      <c r="AZ249" s="2">
        <f t="shared" si="35"/>
        <v>0</v>
      </c>
      <c r="BA249" s="2">
        <f>SUM(AF249,AH249,-AZ249,-Table112[[#This Row],[Sale Fee]])</f>
        <v>0</v>
      </c>
      <c r="BC249" s="1"/>
      <c r="BD249" s="1"/>
      <c r="BE249" s="1"/>
    </row>
    <row r="250" spans="1:57" x14ac:dyDescent="0.25">
      <c r="A250" s="1"/>
      <c r="B250" s="1"/>
      <c r="E250" s="4"/>
      <c r="F250" s="4"/>
      <c r="Q250" s="1"/>
      <c r="R250" s="1"/>
      <c r="S250" s="1"/>
      <c r="U250" s="1"/>
      <c r="V250" s="1"/>
      <c r="W250" s="1">
        <f t="shared" si="37"/>
        <v>0</v>
      </c>
      <c r="X250" s="1"/>
      <c r="Y250" s="1"/>
      <c r="Z250" s="1">
        <f>Table112[[#This Row],[Quantity2]]*Table112[[#This Row],[U Cost]]</f>
        <v>0</v>
      </c>
      <c r="AB250" s="1"/>
      <c r="AC250" s="1"/>
      <c r="AD250" s="1">
        <f t="shared" si="38"/>
        <v>0</v>
      </c>
      <c r="AE250" s="1"/>
      <c r="AF250" s="1">
        <f>SUM(Table112[[#This Row],[Total 
Paid]:[Shipping 
Charged]])</f>
        <v>0</v>
      </c>
      <c r="AG250" s="1"/>
      <c r="AH250" s="1"/>
      <c r="AI250" s="1">
        <f t="shared" si="39"/>
        <v>0</v>
      </c>
      <c r="AK250" s="1"/>
      <c r="AL250" s="1"/>
      <c r="AM250" s="1"/>
      <c r="AN250" s="1"/>
      <c r="AP250" s="30">
        <f t="shared" si="36"/>
        <v>0</v>
      </c>
      <c r="AQ250" s="1"/>
      <c r="AR250" s="1">
        <f t="shared" si="8"/>
        <v>0</v>
      </c>
      <c r="AS250" s="1"/>
      <c r="AT250" s="1"/>
      <c r="AU250" s="2">
        <f t="shared" si="40"/>
        <v>0</v>
      </c>
      <c r="AW250" s="1"/>
      <c r="AX250" s="1"/>
      <c r="AY250" s="1"/>
      <c r="AZ250" s="2">
        <f t="shared" si="35"/>
        <v>0</v>
      </c>
      <c r="BA250" s="2">
        <f>SUM(AF250,AH250,-AZ250,-Table112[[#This Row],[Sale Fee]])</f>
        <v>0</v>
      </c>
      <c r="BC250" s="1"/>
      <c r="BD250" s="1"/>
      <c r="BE250" s="1"/>
    </row>
    <row r="251" spans="1:57" x14ac:dyDescent="0.25">
      <c r="A251" s="1"/>
      <c r="B251" s="1"/>
      <c r="E251" s="4"/>
      <c r="F251" s="4"/>
      <c r="Q251" s="1"/>
      <c r="R251" s="1"/>
      <c r="S251" s="1"/>
      <c r="U251" s="1"/>
      <c r="V251" s="1"/>
      <c r="W251" s="1">
        <f t="shared" si="37"/>
        <v>0</v>
      </c>
      <c r="X251" s="1"/>
      <c r="Y251" s="1"/>
      <c r="Z251" s="1">
        <f>Table112[[#This Row],[Quantity2]]*Table112[[#This Row],[U Cost]]</f>
        <v>0</v>
      </c>
      <c r="AB251" s="1"/>
      <c r="AC251" s="1"/>
      <c r="AD251" s="1">
        <f t="shared" si="38"/>
        <v>0</v>
      </c>
      <c r="AE251" s="1"/>
      <c r="AF251" s="1">
        <f>SUM(Table112[[#This Row],[Total 
Paid]:[Shipping 
Charged]])</f>
        <v>0</v>
      </c>
      <c r="AG251" s="1"/>
      <c r="AH251" s="1"/>
      <c r="AI251" s="1">
        <f t="shared" si="39"/>
        <v>0</v>
      </c>
      <c r="AK251" s="1"/>
      <c r="AL251" s="1"/>
      <c r="AM251" s="1"/>
      <c r="AN251" s="1"/>
      <c r="AP251" s="30">
        <f t="shared" si="36"/>
        <v>0</v>
      </c>
      <c r="AQ251" s="1"/>
      <c r="AR251" s="1">
        <f t="shared" si="8"/>
        <v>0</v>
      </c>
      <c r="AS251" s="1"/>
      <c r="AT251" s="1"/>
      <c r="AU251" s="2">
        <f t="shared" si="40"/>
        <v>0</v>
      </c>
      <c r="AW251" s="1"/>
      <c r="AX251" s="1"/>
      <c r="AY251" s="1"/>
      <c r="AZ251" s="2">
        <f t="shared" si="35"/>
        <v>0</v>
      </c>
      <c r="BA251" s="2">
        <f>SUM(AF251,AH251,-AZ251,-Table112[[#This Row],[Sale Fee]])</f>
        <v>0</v>
      </c>
      <c r="BC251" s="1"/>
      <c r="BD251" s="1"/>
      <c r="BE251" s="1"/>
    </row>
    <row r="252" spans="1:57" x14ac:dyDescent="0.25">
      <c r="A252" s="1"/>
      <c r="B252" s="1"/>
      <c r="Q252" s="1"/>
      <c r="R252" s="1"/>
      <c r="S252" s="1"/>
      <c r="U252" s="1"/>
      <c r="V252" s="1"/>
      <c r="W252" s="1">
        <f t="shared" si="37"/>
        <v>0</v>
      </c>
      <c r="X252" s="1"/>
      <c r="Y252" s="1"/>
      <c r="Z252" s="1">
        <f>Table112[[#This Row],[Quantity2]]*Table112[[#This Row],[U Cost]]</f>
        <v>0</v>
      </c>
      <c r="AB252" s="1"/>
      <c r="AC252" s="1"/>
      <c r="AD252" s="1">
        <f t="shared" si="38"/>
        <v>0</v>
      </c>
      <c r="AE252" s="1"/>
      <c r="AF252" s="1">
        <f>SUM(Table112[[#This Row],[Total 
Paid]:[Shipping 
Charged]])</f>
        <v>0</v>
      </c>
      <c r="AG252" s="1"/>
      <c r="AH252" s="1"/>
      <c r="AI252" s="1">
        <f t="shared" si="39"/>
        <v>0</v>
      </c>
      <c r="AK252" s="1"/>
      <c r="AL252" s="1"/>
      <c r="AM252" s="1"/>
      <c r="AN252" s="1"/>
      <c r="AP252" s="30">
        <f t="shared" si="36"/>
        <v>0</v>
      </c>
      <c r="AQ252" s="1"/>
      <c r="AR252" s="1">
        <f t="shared" si="8"/>
        <v>0</v>
      </c>
      <c r="AS252" s="1"/>
      <c r="AT252" s="1"/>
      <c r="AU252" s="2">
        <f t="shared" si="40"/>
        <v>0</v>
      </c>
      <c r="AW252" s="1"/>
      <c r="AX252" s="1"/>
      <c r="AY252" s="1"/>
      <c r="AZ252" s="2">
        <f t="shared" si="35"/>
        <v>0</v>
      </c>
      <c r="BA252" s="2">
        <f>SUM(AF252,AH252,-AZ252,-Table112[[#This Row],[Sale Fee]])</f>
        <v>0</v>
      </c>
      <c r="BC252" s="1"/>
      <c r="BD252" s="1"/>
      <c r="BE252" s="1"/>
    </row>
    <row r="253" spans="1:57" x14ac:dyDescent="0.25">
      <c r="A253" s="1"/>
      <c r="B253" s="1"/>
      <c r="Q253" s="1"/>
      <c r="R253" s="1"/>
      <c r="S253" s="1"/>
      <c r="U253" s="1"/>
      <c r="V253" s="1"/>
      <c r="W253" s="1">
        <f t="shared" si="37"/>
        <v>0</v>
      </c>
      <c r="X253" s="1"/>
      <c r="Y253" s="1"/>
      <c r="Z253" s="1">
        <f>Table112[[#This Row],[Quantity2]]*Table112[[#This Row],[U Cost]]</f>
        <v>0</v>
      </c>
      <c r="AB253" s="1"/>
      <c r="AC253" s="1"/>
      <c r="AD253" s="1">
        <f t="shared" si="38"/>
        <v>0</v>
      </c>
      <c r="AE253" s="1"/>
      <c r="AF253" s="1">
        <f>SUM(Table112[[#This Row],[Total 
Paid]:[Shipping 
Charged]])</f>
        <v>0</v>
      </c>
      <c r="AG253" s="1"/>
      <c r="AH253" s="1"/>
      <c r="AI253" s="1">
        <f t="shared" si="39"/>
        <v>0</v>
      </c>
      <c r="AK253" s="1"/>
      <c r="AL253" s="1"/>
      <c r="AM253" s="1"/>
      <c r="AN253" s="1"/>
      <c r="AP253" s="30">
        <f t="shared" si="36"/>
        <v>0</v>
      </c>
      <c r="AQ253" s="1"/>
      <c r="AR253" s="1">
        <f t="shared" si="8"/>
        <v>0</v>
      </c>
      <c r="AS253" s="1"/>
      <c r="AT253" s="1"/>
      <c r="AU253" s="2">
        <f t="shared" si="40"/>
        <v>0</v>
      </c>
      <c r="AW253" s="1"/>
      <c r="AX253" s="1"/>
      <c r="AY253" s="1"/>
      <c r="AZ253" s="2">
        <f t="shared" si="35"/>
        <v>0</v>
      </c>
      <c r="BA253" s="2">
        <f>SUM(AF253,AH253,-AZ253,-Table112[[#This Row],[Sale Fee]])</f>
        <v>0</v>
      </c>
      <c r="BC253" s="1"/>
      <c r="BD253" s="1"/>
      <c r="BE253" s="1"/>
    </row>
    <row r="254" spans="1:57" x14ac:dyDescent="0.25">
      <c r="A254" s="1"/>
      <c r="B254" s="1"/>
      <c r="Q254" s="1"/>
      <c r="R254" s="1"/>
      <c r="S254" s="1"/>
      <c r="U254" s="1"/>
      <c r="V254" s="1"/>
      <c r="W254" s="1">
        <f t="shared" si="37"/>
        <v>0</v>
      </c>
      <c r="X254" s="1"/>
      <c r="Y254" s="1"/>
      <c r="Z254" s="1">
        <f>Table112[[#This Row],[Quantity2]]*Table112[[#This Row],[U Cost]]</f>
        <v>0</v>
      </c>
      <c r="AB254" s="1"/>
      <c r="AC254" s="1"/>
      <c r="AD254" s="1">
        <f t="shared" si="38"/>
        <v>0</v>
      </c>
      <c r="AE254" s="1"/>
      <c r="AF254" s="1">
        <f>SUM(Table112[[#This Row],[Total 
Paid]:[Shipping 
Charged]])</f>
        <v>0</v>
      </c>
      <c r="AG254" s="1"/>
      <c r="AH254" s="1"/>
      <c r="AI254" s="1">
        <f t="shared" si="39"/>
        <v>0</v>
      </c>
      <c r="AK254" s="1"/>
      <c r="AL254" s="1"/>
      <c r="AM254" s="1"/>
      <c r="AN254" s="1"/>
      <c r="AP254" s="30">
        <f t="shared" si="36"/>
        <v>0</v>
      </c>
      <c r="AQ254" s="1"/>
      <c r="AR254" s="1">
        <f t="shared" si="8"/>
        <v>0</v>
      </c>
      <c r="AS254" s="1"/>
      <c r="AT254" s="1"/>
      <c r="AU254" s="2">
        <f t="shared" si="40"/>
        <v>0</v>
      </c>
      <c r="AW254" s="1"/>
      <c r="AX254" s="1"/>
      <c r="AY254" s="1"/>
      <c r="AZ254" s="2">
        <f t="shared" si="35"/>
        <v>0</v>
      </c>
      <c r="BA254" s="2">
        <f>SUM(AF254,AH254,-AZ254,-Table112[[#This Row],[Sale Fee]])</f>
        <v>0</v>
      </c>
      <c r="BC254" s="1"/>
      <c r="BD254" s="1"/>
      <c r="BE254" s="1"/>
    </row>
    <row r="255" spans="1:57" x14ac:dyDescent="0.25">
      <c r="A255" s="1"/>
      <c r="B255" s="1"/>
      <c r="Q255" s="1"/>
      <c r="R255" s="1"/>
      <c r="S255" s="1"/>
      <c r="U255" s="1"/>
      <c r="V255" s="1"/>
      <c r="W255" s="1">
        <f t="shared" si="37"/>
        <v>0</v>
      </c>
      <c r="X255" s="1"/>
      <c r="Y255" s="1"/>
      <c r="Z255" s="1">
        <f>Table112[[#This Row],[Quantity2]]*Table112[[#This Row],[U Cost]]</f>
        <v>0</v>
      </c>
      <c r="AB255" s="1"/>
      <c r="AC255" s="1"/>
      <c r="AD255" s="1">
        <f t="shared" si="38"/>
        <v>0</v>
      </c>
      <c r="AE255" s="1"/>
      <c r="AF255" s="1">
        <f>SUM(Table112[[#This Row],[Total 
Paid]:[Shipping 
Charged]])</f>
        <v>0</v>
      </c>
      <c r="AG255" s="1"/>
      <c r="AH255" s="1"/>
      <c r="AI255" s="1">
        <f t="shared" si="39"/>
        <v>0</v>
      </c>
      <c r="AK255" s="1"/>
      <c r="AL255" s="1"/>
      <c r="AM255" s="1"/>
      <c r="AN255" s="1"/>
      <c r="AP255" s="30">
        <f t="shared" si="36"/>
        <v>0</v>
      </c>
      <c r="AQ255" s="1"/>
      <c r="AR255" s="1">
        <f t="shared" si="8"/>
        <v>0</v>
      </c>
      <c r="AS255" s="1"/>
      <c r="AT255" s="1"/>
      <c r="AU255" s="2">
        <f t="shared" si="40"/>
        <v>0</v>
      </c>
      <c r="AW255" s="1"/>
      <c r="AX255" s="1"/>
      <c r="AY255" s="1"/>
      <c r="AZ255" s="2">
        <f t="shared" ref="AZ255:AZ318" si="41">SUM(AU255,AW255,AX255,AY255)</f>
        <v>0</v>
      </c>
      <c r="BA255" s="2">
        <f>SUM(AF255,AH255,-AZ255,-Table112[[#This Row],[Sale Fee]])</f>
        <v>0</v>
      </c>
      <c r="BC255" s="1"/>
      <c r="BD255" s="1"/>
      <c r="BE255" s="1"/>
    </row>
    <row r="256" spans="1:57" x14ac:dyDescent="0.25">
      <c r="A256" s="1"/>
      <c r="B256" s="1"/>
      <c r="Q256" s="1"/>
      <c r="R256" s="1"/>
      <c r="S256" s="1"/>
      <c r="U256" s="1"/>
      <c r="V256" s="1"/>
      <c r="W256" s="1">
        <f t="shared" si="37"/>
        <v>0</v>
      </c>
      <c r="X256" s="1"/>
      <c r="Y256" s="1"/>
      <c r="Z256" s="1">
        <f>Table112[[#This Row],[Quantity2]]*Table112[[#This Row],[U Cost]]</f>
        <v>0</v>
      </c>
      <c r="AB256" s="1"/>
      <c r="AC256" s="1"/>
      <c r="AD256" s="1">
        <f t="shared" si="38"/>
        <v>0</v>
      </c>
      <c r="AE256" s="1"/>
      <c r="AF256" s="1">
        <f>SUM(Table112[[#This Row],[Total 
Paid]:[Shipping 
Charged]])</f>
        <v>0</v>
      </c>
      <c r="AG256" s="1"/>
      <c r="AH256" s="1"/>
      <c r="AI256" s="1">
        <f t="shared" si="39"/>
        <v>0</v>
      </c>
      <c r="AK256" s="1"/>
      <c r="AL256" s="1"/>
      <c r="AM256" s="1"/>
      <c r="AN256" s="1"/>
      <c r="AP256" s="30">
        <f t="shared" si="36"/>
        <v>0</v>
      </c>
      <c r="AQ256" s="1"/>
      <c r="AR256" s="1">
        <f t="shared" si="8"/>
        <v>0</v>
      </c>
      <c r="AS256" s="1"/>
      <c r="AT256" s="1"/>
      <c r="AU256" s="2">
        <f t="shared" si="40"/>
        <v>0</v>
      </c>
      <c r="AW256" s="1"/>
      <c r="AX256" s="1"/>
      <c r="AY256" s="1"/>
      <c r="AZ256" s="2">
        <f t="shared" si="41"/>
        <v>0</v>
      </c>
      <c r="BA256" s="2">
        <f>SUM(AF256,AH256,-AZ256,-Table112[[#This Row],[Sale Fee]])</f>
        <v>0</v>
      </c>
      <c r="BC256" s="1"/>
      <c r="BD256" s="1"/>
      <c r="BE256" s="1"/>
    </row>
    <row r="257" spans="1:57" x14ac:dyDescent="0.25">
      <c r="A257" s="1"/>
      <c r="B257" s="1"/>
      <c r="Q257" s="1"/>
      <c r="R257" s="1"/>
      <c r="S257" s="1"/>
      <c r="U257" s="1"/>
      <c r="V257" s="1"/>
      <c r="W257" s="1">
        <f t="shared" si="37"/>
        <v>0</v>
      </c>
      <c r="X257" s="1"/>
      <c r="Y257" s="1"/>
      <c r="Z257" s="1">
        <f>Table112[[#This Row],[Quantity2]]*Table112[[#This Row],[U Cost]]</f>
        <v>0</v>
      </c>
      <c r="AB257" s="1"/>
      <c r="AC257" s="1"/>
      <c r="AD257" s="1">
        <f t="shared" si="38"/>
        <v>0</v>
      </c>
      <c r="AE257" s="1"/>
      <c r="AF257" s="1">
        <f>SUM(Table112[[#This Row],[Total 
Paid]:[Shipping 
Charged]])</f>
        <v>0</v>
      </c>
      <c r="AG257" s="1"/>
      <c r="AH257" s="1"/>
      <c r="AI257" s="1">
        <f t="shared" si="39"/>
        <v>0</v>
      </c>
      <c r="AK257" s="1"/>
      <c r="AL257" s="1"/>
      <c r="AM257" s="1"/>
      <c r="AN257" s="1"/>
      <c r="AP257" s="30">
        <f t="shared" si="36"/>
        <v>0</v>
      </c>
      <c r="AQ257" s="1"/>
      <c r="AR257" s="1">
        <f t="shared" si="8"/>
        <v>0</v>
      </c>
      <c r="AS257" s="1"/>
      <c r="AT257" s="1"/>
      <c r="AU257" s="2">
        <f t="shared" si="40"/>
        <v>0</v>
      </c>
      <c r="AW257" s="1"/>
      <c r="AX257" s="1"/>
      <c r="AY257" s="1"/>
      <c r="AZ257" s="2">
        <f t="shared" si="41"/>
        <v>0</v>
      </c>
      <c r="BA257" s="2">
        <f>SUM(AF257,AH257,-AZ257,-Table112[[#This Row],[Sale Fee]])</f>
        <v>0</v>
      </c>
      <c r="BC257" s="1"/>
      <c r="BD257" s="1"/>
      <c r="BE257" s="1"/>
    </row>
    <row r="258" spans="1:57" x14ac:dyDescent="0.25">
      <c r="A258" s="1"/>
      <c r="B258" s="1"/>
      <c r="Q258" s="1"/>
      <c r="R258" s="1"/>
      <c r="S258" s="1"/>
      <c r="U258" s="1"/>
      <c r="V258" s="1"/>
      <c r="W258" s="1">
        <f t="shared" si="37"/>
        <v>0</v>
      </c>
      <c r="X258" s="1"/>
      <c r="Y258" s="1"/>
      <c r="Z258" s="1">
        <f>Table112[[#This Row],[Quantity2]]*Table112[[#This Row],[U Cost]]</f>
        <v>0</v>
      </c>
      <c r="AB258" s="1"/>
      <c r="AC258" s="1"/>
      <c r="AD258" s="1">
        <f t="shared" si="38"/>
        <v>0</v>
      </c>
      <c r="AE258" s="1"/>
      <c r="AF258" s="1">
        <f>SUM(Table112[[#This Row],[Total 
Paid]:[Shipping 
Charged]])</f>
        <v>0</v>
      </c>
      <c r="AG258" s="1"/>
      <c r="AH258" s="1"/>
      <c r="AI258" s="1">
        <f t="shared" si="39"/>
        <v>0</v>
      </c>
      <c r="AK258" s="1"/>
      <c r="AL258" s="1"/>
      <c r="AM258" s="1"/>
      <c r="AN258" s="1"/>
      <c r="AP258" s="30">
        <f t="shared" si="36"/>
        <v>0</v>
      </c>
      <c r="AQ258" s="1"/>
      <c r="AR258" s="1">
        <f t="shared" si="8"/>
        <v>0</v>
      </c>
      <c r="AS258" s="1"/>
      <c r="AT258" s="1"/>
      <c r="AU258" s="2">
        <f t="shared" si="40"/>
        <v>0</v>
      </c>
      <c r="AW258" s="1"/>
      <c r="AX258" s="1"/>
      <c r="AY258" s="1"/>
      <c r="AZ258" s="2">
        <f t="shared" si="41"/>
        <v>0</v>
      </c>
      <c r="BA258" s="2">
        <f>SUM(AF258,AH258,-AZ258,-Table112[[#This Row],[Sale Fee]])</f>
        <v>0</v>
      </c>
      <c r="BC258" s="1"/>
      <c r="BD258" s="1"/>
      <c r="BE258" s="1"/>
    </row>
    <row r="259" spans="1:57" x14ac:dyDescent="0.25">
      <c r="A259" s="1"/>
      <c r="B259" s="1"/>
      <c r="Q259" s="1"/>
      <c r="R259" s="1"/>
      <c r="S259" s="1"/>
      <c r="U259" s="1"/>
      <c r="V259" s="1"/>
      <c r="W259" s="1">
        <f t="shared" si="37"/>
        <v>0</v>
      </c>
      <c r="X259" s="1"/>
      <c r="Y259" s="1"/>
      <c r="Z259" s="1">
        <f>Table112[[#This Row],[Quantity2]]*Table112[[#This Row],[U Cost]]</f>
        <v>0</v>
      </c>
      <c r="AB259" s="1"/>
      <c r="AC259" s="1"/>
      <c r="AD259" s="1">
        <f t="shared" si="38"/>
        <v>0</v>
      </c>
      <c r="AE259" s="1"/>
      <c r="AF259" s="1">
        <f>SUM(Table112[[#This Row],[Total 
Paid]:[Shipping 
Charged]])</f>
        <v>0</v>
      </c>
      <c r="AG259" s="1"/>
      <c r="AH259" s="1"/>
      <c r="AI259" s="1">
        <f t="shared" si="39"/>
        <v>0</v>
      </c>
      <c r="AK259" s="1"/>
      <c r="AL259" s="1"/>
      <c r="AM259" s="1"/>
      <c r="AN259" s="1"/>
      <c r="AP259" s="30">
        <f t="shared" si="36"/>
        <v>0</v>
      </c>
      <c r="AQ259" s="1"/>
      <c r="AR259" s="1">
        <f t="shared" si="8"/>
        <v>0</v>
      </c>
      <c r="AS259" s="1"/>
      <c r="AT259" s="1"/>
      <c r="AU259" s="2">
        <f t="shared" si="40"/>
        <v>0</v>
      </c>
      <c r="AW259" s="1"/>
      <c r="AX259" s="1"/>
      <c r="AY259" s="1"/>
      <c r="AZ259" s="2">
        <f t="shared" si="41"/>
        <v>0</v>
      </c>
      <c r="BA259" s="2">
        <f>SUM(AF259,AH259,-AZ259,-Table112[[#This Row],[Sale Fee]])</f>
        <v>0</v>
      </c>
      <c r="BC259" s="1"/>
      <c r="BD259" s="1"/>
      <c r="BE259" s="1"/>
    </row>
    <row r="260" spans="1:57" x14ac:dyDescent="0.25">
      <c r="A260" s="1"/>
      <c r="B260" s="1"/>
      <c r="Q260" s="1"/>
      <c r="R260" s="1"/>
      <c r="S260" s="1"/>
      <c r="U260" s="1"/>
      <c r="V260" s="1"/>
      <c r="W260" s="1">
        <f t="shared" si="37"/>
        <v>0</v>
      </c>
      <c r="X260" s="1"/>
      <c r="Y260" s="1"/>
      <c r="Z260" s="1">
        <f>Table112[[#This Row],[Quantity2]]*Table112[[#This Row],[U Cost]]</f>
        <v>0</v>
      </c>
      <c r="AB260" s="1"/>
      <c r="AC260" s="1"/>
      <c r="AD260" s="1">
        <f t="shared" si="38"/>
        <v>0</v>
      </c>
      <c r="AE260" s="1"/>
      <c r="AF260" s="1">
        <f>SUM(Table112[[#This Row],[Total 
Paid]:[Shipping 
Charged]])</f>
        <v>0</v>
      </c>
      <c r="AG260" s="1"/>
      <c r="AH260" s="1"/>
      <c r="AI260" s="1">
        <f t="shared" si="39"/>
        <v>0</v>
      </c>
      <c r="AK260" s="1"/>
      <c r="AL260" s="1"/>
      <c r="AM260" s="1"/>
      <c r="AN260" s="1"/>
      <c r="AP260" s="30">
        <f t="shared" si="36"/>
        <v>0</v>
      </c>
      <c r="AQ260" s="1"/>
      <c r="AR260" s="1">
        <f t="shared" si="8"/>
        <v>0</v>
      </c>
      <c r="AS260" s="1"/>
      <c r="AT260" s="1"/>
      <c r="AU260" s="2">
        <f t="shared" si="40"/>
        <v>0</v>
      </c>
      <c r="AW260" s="1"/>
      <c r="AX260" s="1"/>
      <c r="AY260" s="1"/>
      <c r="AZ260" s="2">
        <f t="shared" si="41"/>
        <v>0</v>
      </c>
      <c r="BA260" s="2">
        <f>SUM(AF260,AH260,-AZ260,-Table112[[#This Row],[Sale Fee]])</f>
        <v>0</v>
      </c>
      <c r="BC260" s="1"/>
      <c r="BD260" s="1"/>
      <c r="BE260" s="1"/>
    </row>
    <row r="261" spans="1:57" x14ac:dyDescent="0.25">
      <c r="A261" s="1"/>
      <c r="B261" s="1"/>
      <c r="Q261" s="1"/>
      <c r="R261" s="1"/>
      <c r="S261" s="1"/>
      <c r="U261" s="1"/>
      <c r="V261" s="1"/>
      <c r="W261" s="1">
        <f t="shared" si="37"/>
        <v>0</v>
      </c>
      <c r="X261" s="1"/>
      <c r="Y261" s="1"/>
      <c r="Z261" s="1">
        <f>Table112[[#This Row],[Quantity2]]*Table112[[#This Row],[U Cost]]</f>
        <v>0</v>
      </c>
      <c r="AB261" s="1"/>
      <c r="AC261" s="1"/>
      <c r="AD261" s="1">
        <f t="shared" si="38"/>
        <v>0</v>
      </c>
      <c r="AE261" s="1"/>
      <c r="AF261" s="1">
        <f>SUM(Table112[[#This Row],[Total 
Paid]:[Shipping 
Charged]])</f>
        <v>0</v>
      </c>
      <c r="AG261" s="1"/>
      <c r="AH261" s="1"/>
      <c r="AI261" s="1">
        <f t="shared" si="39"/>
        <v>0</v>
      </c>
      <c r="AK261" s="1"/>
      <c r="AL261" s="1"/>
      <c r="AM261" s="1"/>
      <c r="AN261" s="1"/>
      <c r="AP261" s="30">
        <f t="shared" si="36"/>
        <v>0</v>
      </c>
      <c r="AQ261" s="1"/>
      <c r="AR261" s="1">
        <f t="shared" si="8"/>
        <v>0</v>
      </c>
      <c r="AS261" s="1"/>
      <c r="AT261" s="1"/>
      <c r="AU261" s="2">
        <f t="shared" si="40"/>
        <v>0</v>
      </c>
      <c r="AW261" s="1"/>
      <c r="AX261" s="1"/>
      <c r="AY261" s="1"/>
      <c r="AZ261" s="2">
        <f t="shared" si="41"/>
        <v>0</v>
      </c>
      <c r="BA261" s="2">
        <f>SUM(AF261,AH261,-AZ261,-Table112[[#This Row],[Sale Fee]])</f>
        <v>0</v>
      </c>
      <c r="BC261" s="1"/>
      <c r="BD261" s="1"/>
      <c r="BE261" s="1"/>
    </row>
    <row r="262" spans="1:57" x14ac:dyDescent="0.25">
      <c r="A262" s="1"/>
      <c r="B262" s="1"/>
      <c r="Q262" s="1"/>
      <c r="R262" s="1"/>
      <c r="S262" s="1"/>
      <c r="U262" s="1"/>
      <c r="V262" s="1"/>
      <c r="W262" s="1">
        <f t="shared" si="37"/>
        <v>0</v>
      </c>
      <c r="X262" s="1"/>
      <c r="Y262" s="1"/>
      <c r="Z262" s="1">
        <f>Table112[[#This Row],[Quantity2]]*Table112[[#This Row],[U Cost]]</f>
        <v>0</v>
      </c>
      <c r="AB262" s="1"/>
      <c r="AC262" s="1"/>
      <c r="AD262" s="1">
        <f t="shared" si="38"/>
        <v>0</v>
      </c>
      <c r="AE262" s="1"/>
      <c r="AF262" s="1">
        <f>SUM(Table112[[#This Row],[Total 
Paid]:[Shipping 
Charged]])</f>
        <v>0</v>
      </c>
      <c r="AG262" s="1"/>
      <c r="AH262" s="1"/>
      <c r="AI262" s="1">
        <f t="shared" si="39"/>
        <v>0</v>
      </c>
      <c r="AK262" s="1"/>
      <c r="AL262" s="1"/>
      <c r="AM262" s="1"/>
      <c r="AN262" s="1"/>
      <c r="AP262" s="30">
        <f t="shared" ref="AP262:AP325" si="42">AB262</f>
        <v>0</v>
      </c>
      <c r="AQ262" s="1"/>
      <c r="AR262" s="1">
        <f t="shared" si="8"/>
        <v>0</v>
      </c>
      <c r="AS262" s="1"/>
      <c r="AT262" s="1"/>
      <c r="AU262" s="2">
        <f t="shared" si="40"/>
        <v>0</v>
      </c>
      <c r="AW262" s="1"/>
      <c r="AX262" s="1"/>
      <c r="AY262" s="1"/>
      <c r="AZ262" s="2">
        <f t="shared" si="41"/>
        <v>0</v>
      </c>
      <c r="BA262" s="2">
        <f>SUM(AF262,AH262,-AZ262,-Table112[[#This Row],[Sale Fee]])</f>
        <v>0</v>
      </c>
      <c r="BC262" s="1"/>
      <c r="BD262" s="1"/>
      <c r="BE262" s="1"/>
    </row>
    <row r="263" spans="1:57" x14ac:dyDescent="0.25">
      <c r="A263" s="1"/>
      <c r="B263" s="1"/>
      <c r="Q263" s="1"/>
      <c r="R263" s="1"/>
      <c r="S263" s="1"/>
      <c r="U263" s="1"/>
      <c r="V263" s="1"/>
      <c r="W263" s="1">
        <f t="shared" si="37"/>
        <v>0</v>
      </c>
      <c r="X263" s="1"/>
      <c r="Y263" s="1"/>
      <c r="Z263" s="1">
        <f>Table112[[#This Row],[Quantity2]]*Table112[[#This Row],[U Cost]]</f>
        <v>0</v>
      </c>
      <c r="AB263" s="1"/>
      <c r="AC263" s="1"/>
      <c r="AD263" s="1">
        <f t="shared" si="38"/>
        <v>0</v>
      </c>
      <c r="AE263" s="1"/>
      <c r="AF263" s="1">
        <f>SUM(Table112[[#This Row],[Total 
Paid]:[Shipping 
Charged]])</f>
        <v>0</v>
      </c>
      <c r="AG263" s="1"/>
      <c r="AH263" s="1"/>
      <c r="AI263" s="1">
        <f t="shared" si="39"/>
        <v>0</v>
      </c>
      <c r="AK263" s="1"/>
      <c r="AL263" s="1"/>
      <c r="AM263" s="1"/>
      <c r="AN263" s="1"/>
      <c r="AP263" s="30">
        <f t="shared" si="42"/>
        <v>0</v>
      </c>
      <c r="AQ263" s="1"/>
      <c r="AR263" s="1">
        <f t="shared" si="8"/>
        <v>0</v>
      </c>
      <c r="AS263" s="1"/>
      <c r="AT263" s="1"/>
      <c r="AU263" s="2">
        <f t="shared" si="40"/>
        <v>0</v>
      </c>
      <c r="AW263" s="1"/>
      <c r="AX263" s="1"/>
      <c r="AY263" s="1"/>
      <c r="AZ263" s="2">
        <f t="shared" si="41"/>
        <v>0</v>
      </c>
      <c r="BA263" s="2">
        <f>SUM(AF263,AH263,-AZ263,-Table112[[#This Row],[Sale Fee]])</f>
        <v>0</v>
      </c>
      <c r="BC263" s="1"/>
      <c r="BD263" s="1"/>
      <c r="BE263" s="1"/>
    </row>
    <row r="264" spans="1:57" x14ac:dyDescent="0.25">
      <c r="A264" s="1"/>
      <c r="B264" s="1"/>
      <c r="Q264" s="1"/>
      <c r="R264" s="1"/>
      <c r="S264" s="1"/>
      <c r="U264" s="1"/>
      <c r="V264" s="1"/>
      <c r="W264" s="1">
        <f t="shared" si="37"/>
        <v>0</v>
      </c>
      <c r="X264" s="1"/>
      <c r="Y264" s="1"/>
      <c r="Z264" s="1">
        <f>Table112[[#This Row],[Quantity2]]*Table112[[#This Row],[U Cost]]</f>
        <v>0</v>
      </c>
      <c r="AB264" s="1"/>
      <c r="AC264" s="1"/>
      <c r="AD264" s="1">
        <f t="shared" si="38"/>
        <v>0</v>
      </c>
      <c r="AE264" s="1"/>
      <c r="AF264" s="1">
        <f>SUM(Table112[[#This Row],[Total 
Paid]:[Shipping 
Charged]])</f>
        <v>0</v>
      </c>
      <c r="AG264" s="1"/>
      <c r="AH264" s="1"/>
      <c r="AI264" s="1">
        <f t="shared" si="39"/>
        <v>0</v>
      </c>
      <c r="AK264" s="1"/>
      <c r="AL264" s="1"/>
      <c r="AM264" s="1"/>
      <c r="AN264" s="1"/>
      <c r="AP264" s="30">
        <f t="shared" si="42"/>
        <v>0</v>
      </c>
      <c r="AQ264" s="1"/>
      <c r="AR264" s="1">
        <f t="shared" si="8"/>
        <v>0</v>
      </c>
      <c r="AS264" s="1"/>
      <c r="AT264" s="1"/>
      <c r="AU264" s="2">
        <f t="shared" si="40"/>
        <v>0</v>
      </c>
      <c r="AW264" s="1"/>
      <c r="AX264" s="1"/>
      <c r="AY264" s="1"/>
      <c r="AZ264" s="2">
        <f t="shared" si="41"/>
        <v>0</v>
      </c>
      <c r="BA264" s="2">
        <f>SUM(AF264,AH264,-AZ264,-Table112[[#This Row],[Sale Fee]])</f>
        <v>0</v>
      </c>
      <c r="BC264" s="1"/>
      <c r="BD264" s="1"/>
      <c r="BE264" s="1"/>
    </row>
    <row r="265" spans="1:57" x14ac:dyDescent="0.25">
      <c r="A265" s="1"/>
      <c r="B265" s="1"/>
      <c r="Q265" s="1"/>
      <c r="R265" s="1"/>
      <c r="S265" s="1"/>
      <c r="U265" s="1"/>
      <c r="V265" s="1"/>
      <c r="W265" s="1">
        <f t="shared" si="37"/>
        <v>0</v>
      </c>
      <c r="X265" s="1"/>
      <c r="Y265" s="1"/>
      <c r="Z265" s="1">
        <f>Table112[[#This Row],[Quantity2]]*Table112[[#This Row],[U Cost]]</f>
        <v>0</v>
      </c>
      <c r="AB265" s="1"/>
      <c r="AC265" s="1"/>
      <c r="AD265" s="1">
        <f t="shared" si="38"/>
        <v>0</v>
      </c>
      <c r="AE265" s="1"/>
      <c r="AF265" s="1">
        <f>SUM(Table112[[#This Row],[Total 
Paid]:[Shipping 
Charged]])</f>
        <v>0</v>
      </c>
      <c r="AG265" s="1"/>
      <c r="AH265" s="1"/>
      <c r="AI265" s="1">
        <f t="shared" si="39"/>
        <v>0</v>
      </c>
      <c r="AK265" s="1"/>
      <c r="AL265" s="1"/>
      <c r="AM265" s="1"/>
      <c r="AN265" s="1"/>
      <c r="AP265" s="30">
        <f t="shared" si="42"/>
        <v>0</v>
      </c>
      <c r="AQ265" s="1"/>
      <c r="AR265" s="1">
        <f t="shared" si="8"/>
        <v>0</v>
      </c>
      <c r="AS265" s="1"/>
      <c r="AT265" s="1"/>
      <c r="AU265" s="2">
        <f t="shared" si="40"/>
        <v>0</v>
      </c>
      <c r="AW265" s="1"/>
      <c r="AX265" s="1"/>
      <c r="AY265" s="1"/>
      <c r="AZ265" s="2">
        <f t="shared" si="41"/>
        <v>0</v>
      </c>
      <c r="BA265" s="2">
        <f>SUM(AF265,AH265,-AZ265,-Table112[[#This Row],[Sale Fee]])</f>
        <v>0</v>
      </c>
      <c r="BC265" s="1"/>
      <c r="BD265" s="1"/>
      <c r="BE265" s="1"/>
    </row>
    <row r="266" spans="1:57" x14ac:dyDescent="0.25">
      <c r="A266" s="1"/>
      <c r="B266" s="1"/>
      <c r="Q266" s="1"/>
      <c r="R266" s="1"/>
      <c r="S266" s="1"/>
      <c r="U266" s="1"/>
      <c r="V266" s="1"/>
      <c r="W266" s="1">
        <f t="shared" si="37"/>
        <v>0</v>
      </c>
      <c r="X266" s="1"/>
      <c r="Y266" s="1"/>
      <c r="Z266" s="1">
        <f>Table112[[#This Row],[Quantity2]]*Table112[[#This Row],[U Cost]]</f>
        <v>0</v>
      </c>
      <c r="AB266" s="1"/>
      <c r="AC266" s="1"/>
      <c r="AD266" s="1">
        <f t="shared" si="38"/>
        <v>0</v>
      </c>
      <c r="AE266" s="1"/>
      <c r="AF266" s="1">
        <f>SUM(Table112[[#This Row],[Total 
Paid]:[Shipping 
Charged]])</f>
        <v>0</v>
      </c>
      <c r="AG266" s="1"/>
      <c r="AH266" s="1"/>
      <c r="AI266" s="1">
        <f t="shared" si="39"/>
        <v>0</v>
      </c>
      <c r="AK266" s="1"/>
      <c r="AL266" s="1"/>
      <c r="AM266" s="1"/>
      <c r="AN266" s="1"/>
      <c r="AP266" s="30">
        <f t="shared" si="42"/>
        <v>0</v>
      </c>
      <c r="AQ266" s="1"/>
      <c r="AR266" s="1">
        <f t="shared" si="8"/>
        <v>0</v>
      </c>
      <c r="AS266" s="1"/>
      <c r="AT266" s="1"/>
      <c r="AU266" s="2">
        <f t="shared" si="40"/>
        <v>0</v>
      </c>
      <c r="AW266" s="1"/>
      <c r="AX266" s="1"/>
      <c r="AY266" s="1"/>
      <c r="AZ266" s="2">
        <f t="shared" si="41"/>
        <v>0</v>
      </c>
      <c r="BA266" s="2">
        <f>SUM(AF266,AH266,-AZ266,-Table112[[#This Row],[Sale Fee]])</f>
        <v>0</v>
      </c>
      <c r="BC266" s="1"/>
      <c r="BD266" s="1"/>
      <c r="BE266" s="1"/>
    </row>
    <row r="267" spans="1:57" x14ac:dyDescent="0.25">
      <c r="A267" s="1"/>
      <c r="B267" s="1"/>
      <c r="Q267" s="1"/>
      <c r="R267" s="1"/>
      <c r="S267" s="1"/>
      <c r="U267" s="1"/>
      <c r="V267" s="1"/>
      <c r="W267" s="1">
        <f t="shared" ref="W267:W330" si="43">U267*V267</f>
        <v>0</v>
      </c>
      <c r="X267" s="1"/>
      <c r="Y267" s="1"/>
      <c r="Z267" s="1">
        <f>Table112[[#This Row],[Quantity2]]*Table112[[#This Row],[U Cost]]</f>
        <v>0</v>
      </c>
      <c r="AB267" s="1"/>
      <c r="AC267" s="1"/>
      <c r="AD267" s="1">
        <f t="shared" ref="AD267:AD330" si="44">AC267*AB267</f>
        <v>0</v>
      </c>
      <c r="AE267" s="1"/>
      <c r="AF267" s="1">
        <f>SUM(Table112[[#This Row],[Total 
Paid]:[Shipping 
Charged]])</f>
        <v>0</v>
      </c>
      <c r="AG267" s="1"/>
      <c r="AH267" s="1"/>
      <c r="AI267" s="1">
        <f t="shared" ref="AI267:AI330" si="45">SUM(AF267,AG267,AH267)</f>
        <v>0</v>
      </c>
      <c r="AK267" s="1"/>
      <c r="AL267" s="1"/>
      <c r="AM267" s="1"/>
      <c r="AN267" s="1"/>
      <c r="AP267" s="30">
        <f t="shared" si="42"/>
        <v>0</v>
      </c>
      <c r="AQ267" s="1"/>
      <c r="AR267" s="1">
        <f t="shared" si="8"/>
        <v>0</v>
      </c>
      <c r="AS267" s="1"/>
      <c r="AT267" s="1"/>
      <c r="AU267" s="2">
        <f t="shared" ref="AU267:AU330" si="46">SUM(AR267:AT267)</f>
        <v>0</v>
      </c>
      <c r="AW267" s="1"/>
      <c r="AX267" s="1"/>
      <c r="AY267" s="1"/>
      <c r="AZ267" s="2">
        <f t="shared" si="41"/>
        <v>0</v>
      </c>
      <c r="BA267" s="2">
        <f>SUM(AF267,AH267,-AZ267,-Table112[[#This Row],[Sale Fee]])</f>
        <v>0</v>
      </c>
      <c r="BC267" s="1"/>
      <c r="BD267" s="1"/>
      <c r="BE267" s="1"/>
    </row>
    <row r="268" spans="1:57" x14ac:dyDescent="0.25">
      <c r="A268" s="1"/>
      <c r="B268" s="1"/>
      <c r="Q268" s="1"/>
      <c r="R268" s="1"/>
      <c r="S268" s="1"/>
      <c r="U268" s="1"/>
      <c r="V268" s="1"/>
      <c r="W268" s="1">
        <f t="shared" si="43"/>
        <v>0</v>
      </c>
      <c r="X268" s="1"/>
      <c r="Y268" s="1"/>
      <c r="Z268" s="1">
        <f>Table112[[#This Row],[Quantity2]]*Table112[[#This Row],[U Cost]]</f>
        <v>0</v>
      </c>
      <c r="AB268" s="1"/>
      <c r="AC268" s="1"/>
      <c r="AD268" s="1">
        <f t="shared" si="44"/>
        <v>0</v>
      </c>
      <c r="AE268" s="1"/>
      <c r="AF268" s="1">
        <f>SUM(Table112[[#This Row],[Total 
Paid]:[Shipping 
Charged]])</f>
        <v>0</v>
      </c>
      <c r="AG268" s="1"/>
      <c r="AH268" s="1"/>
      <c r="AI268" s="1">
        <f t="shared" si="45"/>
        <v>0</v>
      </c>
      <c r="AK268" s="1"/>
      <c r="AL268" s="1"/>
      <c r="AM268" s="1"/>
      <c r="AN268" s="1"/>
      <c r="AP268" s="30">
        <f t="shared" si="42"/>
        <v>0</v>
      </c>
      <c r="AQ268" s="1"/>
      <c r="AR268" s="1">
        <f t="shared" si="8"/>
        <v>0</v>
      </c>
      <c r="AS268" s="1"/>
      <c r="AT268" s="1"/>
      <c r="AU268" s="2">
        <f t="shared" si="46"/>
        <v>0</v>
      </c>
      <c r="AW268" s="1"/>
      <c r="AX268" s="1"/>
      <c r="AY268" s="1"/>
      <c r="AZ268" s="2">
        <f t="shared" si="41"/>
        <v>0</v>
      </c>
      <c r="BA268" s="2">
        <f>SUM(AF268,AH268,-AZ268,-Table112[[#This Row],[Sale Fee]])</f>
        <v>0</v>
      </c>
      <c r="BC268" s="1"/>
      <c r="BD268" s="1"/>
      <c r="BE268" s="1"/>
    </row>
    <row r="269" spans="1:57" x14ac:dyDescent="0.25">
      <c r="A269" s="1"/>
      <c r="B269" s="1"/>
      <c r="E269" s="4"/>
      <c r="F269" s="4"/>
      <c r="Q269" s="1"/>
      <c r="R269" s="1"/>
      <c r="S269" s="1"/>
      <c r="U269" s="1"/>
      <c r="V269" s="1"/>
      <c r="W269" s="1">
        <f t="shared" si="43"/>
        <v>0</v>
      </c>
      <c r="X269" s="1"/>
      <c r="Y269" s="1"/>
      <c r="Z269" s="1">
        <f>Table112[[#This Row],[Quantity2]]*Table112[[#This Row],[U Cost]]</f>
        <v>0</v>
      </c>
      <c r="AB269" s="1"/>
      <c r="AC269" s="1"/>
      <c r="AD269" s="1">
        <f t="shared" si="44"/>
        <v>0</v>
      </c>
      <c r="AE269" s="1"/>
      <c r="AF269" s="1">
        <f>SUM(Table112[[#This Row],[Total 
Paid]:[Shipping 
Charged]])</f>
        <v>0</v>
      </c>
      <c r="AG269" s="1"/>
      <c r="AH269" s="1"/>
      <c r="AI269" s="1">
        <f t="shared" si="45"/>
        <v>0</v>
      </c>
      <c r="AK269" s="1"/>
      <c r="AL269" s="1"/>
      <c r="AM269" s="1"/>
      <c r="AN269" s="1"/>
      <c r="AP269" s="30">
        <f t="shared" si="42"/>
        <v>0</v>
      </c>
      <c r="AQ269" s="1"/>
      <c r="AR269" s="1">
        <f t="shared" si="8"/>
        <v>0</v>
      </c>
      <c r="AS269" s="1"/>
      <c r="AT269" s="1"/>
      <c r="AU269" s="2">
        <f t="shared" si="46"/>
        <v>0</v>
      </c>
      <c r="AW269" s="1"/>
      <c r="AX269" s="1"/>
      <c r="AY269" s="1"/>
      <c r="AZ269" s="2">
        <f t="shared" si="41"/>
        <v>0</v>
      </c>
      <c r="BA269" s="2">
        <f>SUM(AF269,AH269,-AZ269,-Table112[[#This Row],[Sale Fee]])</f>
        <v>0</v>
      </c>
      <c r="BC269" s="1"/>
      <c r="BD269" s="1"/>
      <c r="BE269" s="1"/>
    </row>
    <row r="270" spans="1:57" x14ac:dyDescent="0.25">
      <c r="A270" s="1"/>
      <c r="B270" s="1"/>
      <c r="E270" s="4"/>
      <c r="F270" s="4"/>
      <c r="Q270" s="1"/>
      <c r="R270" s="1"/>
      <c r="S270" s="1"/>
      <c r="U270" s="1"/>
      <c r="V270" s="1"/>
      <c r="W270" s="1">
        <f t="shared" si="43"/>
        <v>0</v>
      </c>
      <c r="X270" s="1"/>
      <c r="Y270" s="1"/>
      <c r="Z270" s="1">
        <f>Table112[[#This Row],[Quantity2]]*Table112[[#This Row],[U Cost]]</f>
        <v>0</v>
      </c>
      <c r="AB270" s="1"/>
      <c r="AC270" s="1"/>
      <c r="AD270" s="1">
        <f t="shared" si="44"/>
        <v>0</v>
      </c>
      <c r="AE270" s="1"/>
      <c r="AF270" s="1">
        <f>SUM(Table112[[#This Row],[Total 
Paid]:[Shipping 
Charged]])</f>
        <v>0</v>
      </c>
      <c r="AG270" s="1"/>
      <c r="AH270" s="1"/>
      <c r="AI270" s="1">
        <f t="shared" si="45"/>
        <v>0</v>
      </c>
      <c r="AK270" s="1"/>
      <c r="AL270" s="1"/>
      <c r="AM270" s="1"/>
      <c r="AN270" s="1"/>
      <c r="AP270" s="30">
        <f t="shared" si="42"/>
        <v>0</v>
      </c>
      <c r="AQ270" s="1"/>
      <c r="AR270" s="1">
        <f t="shared" si="8"/>
        <v>0</v>
      </c>
      <c r="AS270" s="1"/>
      <c r="AT270" s="1"/>
      <c r="AU270" s="2">
        <f t="shared" si="46"/>
        <v>0</v>
      </c>
      <c r="AW270" s="1"/>
      <c r="AX270" s="1"/>
      <c r="AY270" s="1"/>
      <c r="AZ270" s="2">
        <f t="shared" si="41"/>
        <v>0</v>
      </c>
      <c r="BA270" s="2">
        <f>SUM(AF270,AH270,-AZ270,-Table112[[#This Row],[Sale Fee]])</f>
        <v>0</v>
      </c>
      <c r="BC270" s="1"/>
      <c r="BD270" s="1"/>
      <c r="BE270" s="1"/>
    </row>
    <row r="271" spans="1:57" x14ac:dyDescent="0.25">
      <c r="A271" s="1"/>
      <c r="B271" s="1"/>
      <c r="E271" s="4"/>
      <c r="F271" s="4"/>
      <c r="Q271" s="1"/>
      <c r="R271" s="1"/>
      <c r="S271" s="1"/>
      <c r="U271" s="1"/>
      <c r="V271" s="1"/>
      <c r="W271" s="1">
        <f t="shared" si="43"/>
        <v>0</v>
      </c>
      <c r="X271" s="1"/>
      <c r="Y271" s="1"/>
      <c r="Z271" s="1">
        <f>Table112[[#This Row],[Quantity2]]*Table112[[#This Row],[U Cost]]</f>
        <v>0</v>
      </c>
      <c r="AB271" s="1"/>
      <c r="AC271" s="1"/>
      <c r="AD271" s="1">
        <f t="shared" si="44"/>
        <v>0</v>
      </c>
      <c r="AE271" s="1"/>
      <c r="AF271" s="1">
        <f>SUM(Table112[[#This Row],[Total 
Paid]:[Shipping 
Charged]])</f>
        <v>0</v>
      </c>
      <c r="AG271" s="1"/>
      <c r="AH271" s="1"/>
      <c r="AI271" s="1">
        <f t="shared" si="45"/>
        <v>0</v>
      </c>
      <c r="AK271" s="1"/>
      <c r="AL271" s="1"/>
      <c r="AM271" s="1"/>
      <c r="AN271" s="1"/>
      <c r="AP271" s="30">
        <f t="shared" si="42"/>
        <v>0</v>
      </c>
      <c r="AQ271" s="1"/>
      <c r="AR271" s="1">
        <f t="shared" si="8"/>
        <v>0</v>
      </c>
      <c r="AS271" s="1"/>
      <c r="AT271" s="1"/>
      <c r="AU271" s="2">
        <f t="shared" si="46"/>
        <v>0</v>
      </c>
      <c r="AW271" s="1"/>
      <c r="AX271" s="1"/>
      <c r="AY271" s="1"/>
      <c r="AZ271" s="2">
        <f t="shared" si="41"/>
        <v>0</v>
      </c>
      <c r="BA271" s="2">
        <f>SUM(AF271,AH271,-AZ271,-Table112[[#This Row],[Sale Fee]])</f>
        <v>0</v>
      </c>
      <c r="BC271" s="1"/>
      <c r="BD271" s="1"/>
      <c r="BE271" s="1"/>
    </row>
    <row r="272" spans="1:57" x14ac:dyDescent="0.25">
      <c r="A272" s="1"/>
      <c r="B272" s="1"/>
      <c r="E272" s="4"/>
      <c r="F272" s="4"/>
      <c r="Q272" s="1"/>
      <c r="R272" s="1"/>
      <c r="S272" s="1"/>
      <c r="U272" s="1"/>
      <c r="V272" s="1"/>
      <c r="W272" s="1">
        <f t="shared" si="43"/>
        <v>0</v>
      </c>
      <c r="X272" s="1"/>
      <c r="Y272" s="1"/>
      <c r="Z272" s="1">
        <f>Table112[[#This Row],[Quantity2]]*Table112[[#This Row],[U Cost]]</f>
        <v>0</v>
      </c>
      <c r="AB272" s="1"/>
      <c r="AC272" s="1"/>
      <c r="AD272" s="1">
        <f t="shared" si="44"/>
        <v>0</v>
      </c>
      <c r="AE272" s="1"/>
      <c r="AF272" s="1">
        <f>SUM(Table112[[#This Row],[Total 
Paid]:[Shipping 
Charged]])</f>
        <v>0</v>
      </c>
      <c r="AG272" s="1"/>
      <c r="AH272" s="1"/>
      <c r="AI272" s="1">
        <f t="shared" si="45"/>
        <v>0</v>
      </c>
      <c r="AK272" s="1"/>
      <c r="AL272" s="1"/>
      <c r="AM272" s="1"/>
      <c r="AN272" s="1"/>
      <c r="AP272" s="30">
        <f t="shared" si="42"/>
        <v>0</v>
      </c>
      <c r="AQ272" s="1"/>
      <c r="AR272" s="1">
        <f t="shared" si="8"/>
        <v>0</v>
      </c>
      <c r="AS272" s="1"/>
      <c r="AT272" s="1"/>
      <c r="AU272" s="2">
        <f t="shared" si="46"/>
        <v>0</v>
      </c>
      <c r="AW272" s="1"/>
      <c r="AX272" s="1"/>
      <c r="AY272" s="1"/>
      <c r="AZ272" s="2">
        <f t="shared" si="41"/>
        <v>0</v>
      </c>
      <c r="BA272" s="2">
        <f>SUM(AF272,AH272,-AZ272,-Table112[[#This Row],[Sale Fee]])</f>
        <v>0</v>
      </c>
      <c r="BC272" s="1"/>
      <c r="BD272" s="1"/>
      <c r="BE272" s="1"/>
    </row>
    <row r="273" spans="1:57" x14ac:dyDescent="0.25">
      <c r="A273" s="1"/>
      <c r="B273" s="1"/>
      <c r="E273" s="4"/>
      <c r="F273" s="4"/>
      <c r="Q273" s="1"/>
      <c r="R273" s="1"/>
      <c r="S273" s="1"/>
      <c r="U273" s="1"/>
      <c r="V273" s="1"/>
      <c r="W273" s="1">
        <f t="shared" si="43"/>
        <v>0</v>
      </c>
      <c r="X273" s="1"/>
      <c r="Y273" s="1"/>
      <c r="Z273" s="1">
        <f>Table112[[#This Row],[Quantity2]]*Table112[[#This Row],[U Cost]]</f>
        <v>0</v>
      </c>
      <c r="AB273" s="1"/>
      <c r="AC273" s="1"/>
      <c r="AD273" s="1">
        <f t="shared" si="44"/>
        <v>0</v>
      </c>
      <c r="AE273" s="1"/>
      <c r="AF273" s="1">
        <f>SUM(Table112[[#This Row],[Total 
Paid]:[Shipping 
Charged]])</f>
        <v>0</v>
      </c>
      <c r="AG273" s="1"/>
      <c r="AH273" s="1"/>
      <c r="AI273" s="1">
        <f t="shared" si="45"/>
        <v>0</v>
      </c>
      <c r="AK273" s="1"/>
      <c r="AL273" s="1"/>
      <c r="AM273" s="1"/>
      <c r="AN273" s="1"/>
      <c r="AP273" s="30">
        <f t="shared" si="42"/>
        <v>0</v>
      </c>
      <c r="AQ273" s="1"/>
      <c r="AR273" s="1">
        <f t="shared" si="8"/>
        <v>0</v>
      </c>
      <c r="AS273" s="1"/>
      <c r="AT273" s="1"/>
      <c r="AU273" s="2">
        <f t="shared" si="46"/>
        <v>0</v>
      </c>
      <c r="AW273" s="1"/>
      <c r="AX273" s="1"/>
      <c r="AY273" s="1"/>
      <c r="AZ273" s="2">
        <f t="shared" si="41"/>
        <v>0</v>
      </c>
      <c r="BA273" s="2">
        <f>SUM(AF273,AH273,-AZ273,-Table112[[#This Row],[Sale Fee]])</f>
        <v>0</v>
      </c>
      <c r="BC273" s="1"/>
      <c r="BD273" s="1"/>
      <c r="BE273" s="1"/>
    </row>
    <row r="274" spans="1:57" x14ac:dyDescent="0.25">
      <c r="A274" s="1"/>
      <c r="B274" s="1"/>
      <c r="E274" s="4"/>
      <c r="F274" s="4"/>
      <c r="N274" s="49"/>
      <c r="Q274" s="1"/>
      <c r="R274" s="1"/>
      <c r="S274" s="1"/>
      <c r="U274" s="1"/>
      <c r="V274" s="1"/>
      <c r="W274" s="1">
        <f t="shared" si="43"/>
        <v>0</v>
      </c>
      <c r="X274" s="1"/>
      <c r="Y274" s="1"/>
      <c r="Z274" s="1">
        <f>Table112[[#This Row],[Quantity2]]*Table112[[#This Row],[U Cost]]</f>
        <v>0</v>
      </c>
      <c r="AB274" s="1"/>
      <c r="AC274" s="1"/>
      <c r="AD274" s="1">
        <f t="shared" si="44"/>
        <v>0</v>
      </c>
      <c r="AE274" s="1"/>
      <c r="AF274" s="1">
        <f>SUM(Table112[[#This Row],[Total 
Paid]:[Shipping 
Charged]])</f>
        <v>0</v>
      </c>
      <c r="AG274" s="1"/>
      <c r="AH274" s="1"/>
      <c r="AI274" s="1">
        <f t="shared" si="45"/>
        <v>0</v>
      </c>
      <c r="AK274" s="1"/>
      <c r="AL274" s="1"/>
      <c r="AM274" s="1"/>
      <c r="AN274" s="1"/>
      <c r="AP274" s="30">
        <f t="shared" si="42"/>
        <v>0</v>
      </c>
      <c r="AQ274" s="1"/>
      <c r="AR274" s="1">
        <f t="shared" si="8"/>
        <v>0</v>
      </c>
      <c r="AS274" s="1"/>
      <c r="AT274" s="1"/>
      <c r="AU274" s="2">
        <f t="shared" si="46"/>
        <v>0</v>
      </c>
      <c r="AW274" s="1"/>
      <c r="AX274" s="1"/>
      <c r="AY274" s="1"/>
      <c r="AZ274" s="2">
        <f t="shared" si="41"/>
        <v>0</v>
      </c>
      <c r="BA274" s="2">
        <f>SUM(AF274,AH274,-AZ274,-Table112[[#This Row],[Sale Fee]])</f>
        <v>0</v>
      </c>
      <c r="BC274" s="1"/>
      <c r="BD274" s="1"/>
      <c r="BE274" s="1"/>
    </row>
    <row r="275" spans="1:57" x14ac:dyDescent="0.25">
      <c r="A275" s="1"/>
      <c r="B275" s="1"/>
      <c r="E275" s="4"/>
      <c r="F275" s="4"/>
      <c r="Q275" s="1"/>
      <c r="R275" s="1"/>
      <c r="S275" s="1"/>
      <c r="U275" s="1"/>
      <c r="V275" s="1"/>
      <c r="W275" s="1">
        <f t="shared" si="43"/>
        <v>0</v>
      </c>
      <c r="X275" s="1"/>
      <c r="Y275" s="1"/>
      <c r="Z275" s="1">
        <f>Table112[[#This Row],[Quantity2]]*Table112[[#This Row],[U Cost]]</f>
        <v>0</v>
      </c>
      <c r="AB275" s="1"/>
      <c r="AC275" s="1"/>
      <c r="AD275" s="1">
        <f t="shared" si="44"/>
        <v>0</v>
      </c>
      <c r="AE275" s="1"/>
      <c r="AF275" s="1">
        <f>SUM(Table112[[#This Row],[Total 
Paid]:[Shipping 
Charged]])</f>
        <v>0</v>
      </c>
      <c r="AG275" s="1"/>
      <c r="AH275" s="1"/>
      <c r="AI275" s="1">
        <f t="shared" si="45"/>
        <v>0</v>
      </c>
      <c r="AK275" s="1"/>
      <c r="AL275" s="1"/>
      <c r="AM275" s="1"/>
      <c r="AN275" s="1"/>
      <c r="AP275" s="30">
        <f t="shared" si="42"/>
        <v>0</v>
      </c>
      <c r="AQ275" s="1"/>
      <c r="AR275" s="1">
        <f t="shared" si="8"/>
        <v>0</v>
      </c>
      <c r="AS275" s="1"/>
      <c r="AT275" s="1"/>
      <c r="AU275" s="2">
        <f t="shared" si="46"/>
        <v>0</v>
      </c>
      <c r="AW275" s="1"/>
      <c r="AX275" s="1"/>
      <c r="AY275" s="1"/>
      <c r="AZ275" s="2">
        <f t="shared" si="41"/>
        <v>0</v>
      </c>
      <c r="BA275" s="2">
        <f>SUM(AF275,AH275,-AZ275,-Table112[[#This Row],[Sale Fee]])</f>
        <v>0</v>
      </c>
      <c r="BC275" s="1"/>
      <c r="BD275" s="1"/>
      <c r="BE275" s="1"/>
    </row>
    <row r="276" spans="1:57" x14ac:dyDescent="0.25">
      <c r="A276" s="1"/>
      <c r="B276" s="1"/>
      <c r="E276" s="4"/>
      <c r="F276" s="4"/>
      <c r="Q276" s="1"/>
      <c r="R276" s="1"/>
      <c r="S276" s="1"/>
      <c r="U276" s="1"/>
      <c r="V276" s="1"/>
      <c r="W276" s="1">
        <f t="shared" si="43"/>
        <v>0</v>
      </c>
      <c r="X276" s="1"/>
      <c r="Y276" s="1"/>
      <c r="Z276" s="1">
        <f>Table112[[#This Row],[Quantity2]]*Table112[[#This Row],[U Cost]]</f>
        <v>0</v>
      </c>
      <c r="AB276" s="1"/>
      <c r="AC276" s="1"/>
      <c r="AD276" s="1">
        <f t="shared" si="44"/>
        <v>0</v>
      </c>
      <c r="AE276" s="1"/>
      <c r="AF276" s="1">
        <f>SUM(Table112[[#This Row],[Total 
Paid]:[Shipping 
Charged]])</f>
        <v>0</v>
      </c>
      <c r="AG276" s="1"/>
      <c r="AH276" s="1"/>
      <c r="AI276" s="1">
        <f t="shared" si="45"/>
        <v>0</v>
      </c>
      <c r="AK276" s="1"/>
      <c r="AL276" s="1"/>
      <c r="AM276" s="1"/>
      <c r="AN276" s="1"/>
      <c r="AP276" s="30">
        <f t="shared" si="42"/>
        <v>0</v>
      </c>
      <c r="AQ276" s="1"/>
      <c r="AR276" s="1">
        <f t="shared" si="8"/>
        <v>0</v>
      </c>
      <c r="AS276" s="1"/>
      <c r="AT276" s="1"/>
      <c r="AU276" s="2">
        <f t="shared" si="46"/>
        <v>0</v>
      </c>
      <c r="AW276" s="1"/>
      <c r="AX276" s="1"/>
      <c r="AY276" s="1"/>
      <c r="AZ276" s="2">
        <f t="shared" si="41"/>
        <v>0</v>
      </c>
      <c r="BA276" s="2">
        <f>SUM(AF276,AH276,-AZ276,-Table112[[#This Row],[Sale Fee]])</f>
        <v>0</v>
      </c>
      <c r="BC276" s="1"/>
      <c r="BD276" s="1"/>
      <c r="BE276" s="1"/>
    </row>
    <row r="277" spans="1:57" x14ac:dyDescent="0.25">
      <c r="A277" s="1"/>
      <c r="B277" s="1"/>
      <c r="E277" s="4"/>
      <c r="F277" s="4"/>
      <c r="Q277" s="1"/>
      <c r="R277" s="1"/>
      <c r="S277" s="1"/>
      <c r="U277" s="1"/>
      <c r="V277" s="1"/>
      <c r="W277" s="1">
        <f t="shared" si="43"/>
        <v>0</v>
      </c>
      <c r="X277" s="1"/>
      <c r="Y277" s="1"/>
      <c r="Z277" s="1">
        <f>Table112[[#This Row],[Quantity2]]*Table112[[#This Row],[U Cost]]</f>
        <v>0</v>
      </c>
      <c r="AB277" s="1"/>
      <c r="AC277" s="1"/>
      <c r="AD277" s="1">
        <f t="shared" si="44"/>
        <v>0</v>
      </c>
      <c r="AE277" s="1"/>
      <c r="AF277" s="1">
        <f>SUM(Table112[[#This Row],[Total 
Paid]:[Shipping 
Charged]])</f>
        <v>0</v>
      </c>
      <c r="AG277" s="1"/>
      <c r="AH277" s="1"/>
      <c r="AI277" s="1">
        <f t="shared" si="45"/>
        <v>0</v>
      </c>
      <c r="AK277" s="1"/>
      <c r="AL277" s="1"/>
      <c r="AM277" s="1"/>
      <c r="AN277" s="1"/>
      <c r="AP277" s="30">
        <f t="shared" si="42"/>
        <v>0</v>
      </c>
      <c r="AQ277" s="1"/>
      <c r="AR277" s="1">
        <f t="shared" si="8"/>
        <v>0</v>
      </c>
      <c r="AS277" s="1"/>
      <c r="AT277" s="1"/>
      <c r="AU277" s="2">
        <f t="shared" si="46"/>
        <v>0</v>
      </c>
      <c r="AW277" s="1"/>
      <c r="AX277" s="1"/>
      <c r="AY277" s="1"/>
      <c r="AZ277" s="2">
        <f t="shared" si="41"/>
        <v>0</v>
      </c>
      <c r="BA277" s="2">
        <f>SUM(AF277,AH277,-AZ277,-Table112[[#This Row],[Sale Fee]])</f>
        <v>0</v>
      </c>
      <c r="BC277" s="1"/>
      <c r="BD277" s="1"/>
      <c r="BE277" s="1"/>
    </row>
    <row r="278" spans="1:57" x14ac:dyDescent="0.25">
      <c r="A278" s="1"/>
      <c r="B278" s="1"/>
      <c r="E278" s="4"/>
      <c r="F278" s="4"/>
      <c r="Q278" s="1"/>
      <c r="R278" s="1"/>
      <c r="S278" s="1"/>
      <c r="U278" s="1"/>
      <c r="V278" s="1"/>
      <c r="W278" s="1">
        <f t="shared" si="43"/>
        <v>0</v>
      </c>
      <c r="X278" s="1"/>
      <c r="Y278" s="1"/>
      <c r="Z278" s="1">
        <f>Table112[[#This Row],[Quantity2]]*Table112[[#This Row],[U Cost]]</f>
        <v>0</v>
      </c>
      <c r="AB278" s="1"/>
      <c r="AC278" s="1"/>
      <c r="AD278" s="1">
        <f t="shared" si="44"/>
        <v>0</v>
      </c>
      <c r="AE278" s="1"/>
      <c r="AF278" s="1">
        <f>SUM(Table112[[#This Row],[Total 
Paid]:[Shipping 
Charged]])</f>
        <v>0</v>
      </c>
      <c r="AG278" s="1"/>
      <c r="AH278" s="1"/>
      <c r="AI278" s="1">
        <f t="shared" si="45"/>
        <v>0</v>
      </c>
      <c r="AK278" s="1"/>
      <c r="AL278" s="1"/>
      <c r="AM278" s="1"/>
      <c r="AN278" s="1"/>
      <c r="AP278" s="30">
        <f t="shared" si="42"/>
        <v>0</v>
      </c>
      <c r="AQ278" s="1"/>
      <c r="AR278" s="1">
        <f t="shared" si="8"/>
        <v>0</v>
      </c>
      <c r="AS278" s="1"/>
      <c r="AT278" s="1"/>
      <c r="AU278" s="2">
        <f t="shared" si="46"/>
        <v>0</v>
      </c>
      <c r="AW278" s="1"/>
      <c r="AX278" s="1"/>
      <c r="AY278" s="1"/>
      <c r="AZ278" s="2">
        <f t="shared" si="41"/>
        <v>0</v>
      </c>
      <c r="BA278" s="2">
        <f>SUM(AF278,AH278,-AZ278,-Table112[[#This Row],[Sale Fee]])</f>
        <v>0</v>
      </c>
      <c r="BC278" s="1"/>
      <c r="BD278" s="1"/>
      <c r="BE278" s="1"/>
    </row>
    <row r="279" spans="1:57" x14ac:dyDescent="0.25">
      <c r="A279" s="1"/>
      <c r="B279" s="1"/>
      <c r="E279" s="4"/>
      <c r="F279" s="4"/>
      <c r="Q279" s="1"/>
      <c r="R279" s="1"/>
      <c r="S279" s="1"/>
      <c r="U279" s="1"/>
      <c r="V279" s="1"/>
      <c r="W279" s="1">
        <f t="shared" si="43"/>
        <v>0</v>
      </c>
      <c r="X279" s="1"/>
      <c r="Y279" s="1"/>
      <c r="Z279" s="1">
        <f>Table112[[#This Row],[Quantity2]]*Table112[[#This Row],[U Cost]]</f>
        <v>0</v>
      </c>
      <c r="AB279" s="1"/>
      <c r="AC279" s="1"/>
      <c r="AD279" s="1">
        <f t="shared" si="44"/>
        <v>0</v>
      </c>
      <c r="AE279" s="1"/>
      <c r="AF279" s="1">
        <f>SUM(Table112[[#This Row],[Total 
Paid]:[Shipping 
Charged]])</f>
        <v>0</v>
      </c>
      <c r="AG279" s="1"/>
      <c r="AH279" s="1"/>
      <c r="AI279" s="1">
        <f t="shared" si="45"/>
        <v>0</v>
      </c>
      <c r="AK279" s="1"/>
      <c r="AL279" s="1"/>
      <c r="AM279" s="1"/>
      <c r="AN279" s="1"/>
      <c r="AP279" s="30">
        <f t="shared" si="42"/>
        <v>0</v>
      </c>
      <c r="AQ279" s="1"/>
      <c r="AR279" s="1">
        <f t="shared" si="8"/>
        <v>0</v>
      </c>
      <c r="AS279" s="1"/>
      <c r="AT279" s="1"/>
      <c r="AU279" s="2">
        <f t="shared" si="46"/>
        <v>0</v>
      </c>
      <c r="AW279" s="1"/>
      <c r="AX279" s="1"/>
      <c r="AY279" s="1"/>
      <c r="AZ279" s="2">
        <f t="shared" si="41"/>
        <v>0</v>
      </c>
      <c r="BA279" s="2">
        <f>SUM(AF279,AH279,-AZ279,-Table112[[#This Row],[Sale Fee]])</f>
        <v>0</v>
      </c>
      <c r="BC279" s="1"/>
      <c r="BD279" s="1"/>
      <c r="BE279" s="1"/>
    </row>
    <row r="280" spans="1:57" x14ac:dyDescent="0.25">
      <c r="A280" s="1"/>
      <c r="B280" s="1"/>
      <c r="E280" s="4"/>
      <c r="F280" s="4"/>
      <c r="Q280" s="1"/>
      <c r="R280" s="1"/>
      <c r="S280" s="1"/>
      <c r="U280" s="1"/>
      <c r="V280" s="1"/>
      <c r="W280" s="1">
        <f t="shared" si="43"/>
        <v>0</v>
      </c>
      <c r="X280" s="1"/>
      <c r="Y280" s="1"/>
      <c r="Z280" s="1">
        <f>Table112[[#This Row],[Quantity2]]*Table112[[#This Row],[U Cost]]</f>
        <v>0</v>
      </c>
      <c r="AB280" s="1"/>
      <c r="AC280" s="1"/>
      <c r="AD280" s="1">
        <f t="shared" si="44"/>
        <v>0</v>
      </c>
      <c r="AE280" s="1"/>
      <c r="AF280" s="1">
        <f>SUM(Table112[[#This Row],[Total 
Paid]:[Shipping 
Charged]])</f>
        <v>0</v>
      </c>
      <c r="AG280" s="1"/>
      <c r="AH280" s="1"/>
      <c r="AI280" s="1">
        <f t="shared" si="45"/>
        <v>0</v>
      </c>
      <c r="AK280" s="1"/>
      <c r="AL280" s="1"/>
      <c r="AM280" s="1"/>
      <c r="AN280" s="1"/>
      <c r="AP280" s="30">
        <f t="shared" si="42"/>
        <v>0</v>
      </c>
      <c r="AQ280" s="1"/>
      <c r="AR280" s="1">
        <f t="shared" si="8"/>
        <v>0</v>
      </c>
      <c r="AS280" s="1"/>
      <c r="AT280" s="1"/>
      <c r="AU280" s="2">
        <f t="shared" si="46"/>
        <v>0</v>
      </c>
      <c r="AW280" s="1"/>
      <c r="AX280" s="1"/>
      <c r="AY280" s="1"/>
      <c r="AZ280" s="2">
        <f t="shared" si="41"/>
        <v>0</v>
      </c>
      <c r="BA280" s="2">
        <f>SUM(AF280,AH280,-AZ280,-Table112[[#This Row],[Sale Fee]])</f>
        <v>0</v>
      </c>
      <c r="BC280" s="1"/>
      <c r="BD280" s="1"/>
      <c r="BE280" s="1"/>
    </row>
    <row r="281" spans="1:57" x14ac:dyDescent="0.25">
      <c r="A281" s="1"/>
      <c r="B281" s="1"/>
      <c r="E281" s="4"/>
      <c r="F281" s="4"/>
      <c r="Q281" s="1"/>
      <c r="R281" s="1"/>
      <c r="S281" s="1"/>
      <c r="U281" s="1"/>
      <c r="V281" s="1"/>
      <c r="W281" s="1">
        <f t="shared" si="43"/>
        <v>0</v>
      </c>
      <c r="X281" s="1"/>
      <c r="Y281" s="1"/>
      <c r="Z281" s="1">
        <f>Table112[[#This Row],[Quantity2]]*Table112[[#This Row],[U Cost]]</f>
        <v>0</v>
      </c>
      <c r="AB281" s="1"/>
      <c r="AC281" s="1"/>
      <c r="AD281" s="1">
        <f t="shared" si="44"/>
        <v>0</v>
      </c>
      <c r="AE281" s="1"/>
      <c r="AF281" s="1">
        <f>SUM(Table112[[#This Row],[Total 
Paid]:[Shipping 
Charged]])</f>
        <v>0</v>
      </c>
      <c r="AG281" s="1"/>
      <c r="AH281" s="1"/>
      <c r="AI281" s="1">
        <f t="shared" si="45"/>
        <v>0</v>
      </c>
      <c r="AK281" s="1"/>
      <c r="AL281" s="1"/>
      <c r="AM281" s="1"/>
      <c r="AN281" s="1"/>
      <c r="AP281" s="30">
        <f t="shared" si="42"/>
        <v>0</v>
      </c>
      <c r="AQ281" s="1"/>
      <c r="AR281" s="1">
        <f t="shared" si="8"/>
        <v>0</v>
      </c>
      <c r="AS281" s="1"/>
      <c r="AT281" s="1"/>
      <c r="AU281" s="2">
        <f t="shared" si="46"/>
        <v>0</v>
      </c>
      <c r="AW281" s="1"/>
      <c r="AX281" s="1"/>
      <c r="AY281" s="1"/>
      <c r="AZ281" s="2">
        <f t="shared" si="41"/>
        <v>0</v>
      </c>
      <c r="BA281" s="2">
        <f>SUM(AF281,AH281,-AZ281,-Table112[[#This Row],[Sale Fee]])</f>
        <v>0</v>
      </c>
      <c r="BC281" s="1"/>
      <c r="BD281" s="1"/>
      <c r="BE281" s="1"/>
    </row>
    <row r="282" spans="1:57" x14ac:dyDescent="0.25">
      <c r="A282" s="1"/>
      <c r="B282" s="1"/>
      <c r="E282" s="4"/>
      <c r="F282" s="4"/>
      <c r="Q282" s="1"/>
      <c r="R282" s="1"/>
      <c r="S282" s="1"/>
      <c r="U282" s="1"/>
      <c r="V282" s="1"/>
      <c r="W282" s="1">
        <f t="shared" si="43"/>
        <v>0</v>
      </c>
      <c r="X282" s="1"/>
      <c r="Y282" s="1"/>
      <c r="Z282" s="1">
        <f>Table112[[#This Row],[Quantity2]]*Table112[[#This Row],[U Cost]]</f>
        <v>0</v>
      </c>
      <c r="AB282" s="1"/>
      <c r="AC282" s="1"/>
      <c r="AD282" s="1">
        <f t="shared" si="44"/>
        <v>0</v>
      </c>
      <c r="AE282" s="1"/>
      <c r="AF282" s="1">
        <f>SUM(Table112[[#This Row],[Total 
Paid]:[Shipping 
Charged]])</f>
        <v>0</v>
      </c>
      <c r="AG282" s="1"/>
      <c r="AH282" s="1"/>
      <c r="AI282" s="1">
        <f t="shared" si="45"/>
        <v>0</v>
      </c>
      <c r="AK282" s="1"/>
      <c r="AL282" s="1"/>
      <c r="AM282" s="1"/>
      <c r="AN282" s="1"/>
      <c r="AP282" s="30">
        <f t="shared" si="42"/>
        <v>0</v>
      </c>
      <c r="AQ282" s="1"/>
      <c r="AR282" s="1">
        <f t="shared" si="8"/>
        <v>0</v>
      </c>
      <c r="AS282" s="1"/>
      <c r="AT282" s="1"/>
      <c r="AU282" s="2">
        <f t="shared" si="46"/>
        <v>0</v>
      </c>
      <c r="AW282" s="1"/>
      <c r="AX282" s="1"/>
      <c r="AY282" s="1"/>
      <c r="AZ282" s="2">
        <f t="shared" si="41"/>
        <v>0</v>
      </c>
      <c r="BA282" s="2">
        <f>SUM(AF282,AH282,-AZ282,-Table112[[#This Row],[Sale Fee]])</f>
        <v>0</v>
      </c>
      <c r="BC282" s="1"/>
      <c r="BD282" s="1"/>
      <c r="BE282" s="1"/>
    </row>
    <row r="283" spans="1:57" x14ac:dyDescent="0.25">
      <c r="A283" s="1"/>
      <c r="B283" s="1"/>
      <c r="E283" s="4"/>
      <c r="F283" s="4"/>
      <c r="Q283" s="1"/>
      <c r="R283" s="1"/>
      <c r="S283" s="1"/>
      <c r="U283" s="1"/>
      <c r="V283" s="1"/>
      <c r="W283" s="1">
        <f t="shared" si="43"/>
        <v>0</v>
      </c>
      <c r="X283" s="1"/>
      <c r="Y283" s="1"/>
      <c r="Z283" s="1">
        <f>Table112[[#This Row],[Quantity2]]*Table112[[#This Row],[U Cost]]</f>
        <v>0</v>
      </c>
      <c r="AB283" s="1"/>
      <c r="AC283" s="1"/>
      <c r="AD283" s="1">
        <f t="shared" si="44"/>
        <v>0</v>
      </c>
      <c r="AE283" s="1"/>
      <c r="AF283" s="1">
        <f>SUM(Table112[[#This Row],[Total 
Paid]:[Shipping 
Charged]])</f>
        <v>0</v>
      </c>
      <c r="AG283" s="1"/>
      <c r="AH283" s="1"/>
      <c r="AI283" s="1">
        <f t="shared" si="45"/>
        <v>0</v>
      </c>
      <c r="AK283" s="1"/>
      <c r="AL283" s="1"/>
      <c r="AM283" s="1"/>
      <c r="AN283" s="1"/>
      <c r="AP283" s="30">
        <f t="shared" si="42"/>
        <v>0</v>
      </c>
      <c r="AQ283" s="1"/>
      <c r="AR283" s="1">
        <f t="shared" si="8"/>
        <v>0</v>
      </c>
      <c r="AS283" s="1"/>
      <c r="AT283" s="1"/>
      <c r="AU283" s="2">
        <f t="shared" si="46"/>
        <v>0</v>
      </c>
      <c r="AW283" s="1"/>
      <c r="AX283" s="1"/>
      <c r="AY283" s="1"/>
      <c r="AZ283" s="2">
        <f t="shared" si="41"/>
        <v>0</v>
      </c>
      <c r="BA283" s="2">
        <f>SUM(AF283,AH283,-AZ283,-Table112[[#This Row],[Sale Fee]])</f>
        <v>0</v>
      </c>
      <c r="BC283" s="1"/>
      <c r="BD283" s="1"/>
      <c r="BE283" s="1"/>
    </row>
    <row r="284" spans="1:57" x14ac:dyDescent="0.25">
      <c r="A284" s="1"/>
      <c r="B284" s="1"/>
      <c r="E284" s="4"/>
      <c r="F284" s="4"/>
      <c r="Q284" s="1"/>
      <c r="R284" s="1"/>
      <c r="S284" s="1"/>
      <c r="U284" s="1"/>
      <c r="V284" s="1"/>
      <c r="W284" s="1">
        <f t="shared" si="43"/>
        <v>0</v>
      </c>
      <c r="X284" s="1"/>
      <c r="Y284" s="1"/>
      <c r="Z284" s="1">
        <f>Table112[[#This Row],[Quantity2]]*Table112[[#This Row],[U Cost]]</f>
        <v>0</v>
      </c>
      <c r="AB284" s="1"/>
      <c r="AC284" s="1"/>
      <c r="AD284" s="1">
        <f t="shared" si="44"/>
        <v>0</v>
      </c>
      <c r="AE284" s="1"/>
      <c r="AF284" s="1">
        <f>SUM(Table112[[#This Row],[Total 
Paid]:[Shipping 
Charged]])</f>
        <v>0</v>
      </c>
      <c r="AG284" s="1"/>
      <c r="AH284" s="1"/>
      <c r="AI284" s="1">
        <f t="shared" si="45"/>
        <v>0</v>
      </c>
      <c r="AK284" s="1"/>
      <c r="AL284" s="1"/>
      <c r="AM284" s="1"/>
      <c r="AN284" s="1"/>
      <c r="AP284" s="30">
        <f t="shared" si="42"/>
        <v>0</v>
      </c>
      <c r="AQ284" s="1"/>
      <c r="AR284" s="1">
        <f t="shared" si="8"/>
        <v>0</v>
      </c>
      <c r="AS284" s="1"/>
      <c r="AT284" s="1"/>
      <c r="AU284" s="2">
        <f t="shared" si="46"/>
        <v>0</v>
      </c>
      <c r="AW284" s="1"/>
      <c r="AX284" s="1"/>
      <c r="AY284" s="1"/>
      <c r="AZ284" s="2">
        <f t="shared" si="41"/>
        <v>0</v>
      </c>
      <c r="BA284" s="2">
        <f>SUM(AF284,AH284,-AZ284,-Table112[[#This Row],[Sale Fee]])</f>
        <v>0</v>
      </c>
      <c r="BC284" s="1"/>
      <c r="BD284" s="1"/>
      <c r="BE284" s="1"/>
    </row>
    <row r="285" spans="1:57" x14ac:dyDescent="0.25">
      <c r="A285" s="1"/>
      <c r="B285" s="1"/>
      <c r="E285" s="4"/>
      <c r="F285" s="4"/>
      <c r="Q285" s="1"/>
      <c r="R285" s="1"/>
      <c r="S285" s="1"/>
      <c r="U285" s="1"/>
      <c r="V285" s="1"/>
      <c r="W285" s="1">
        <f t="shared" si="43"/>
        <v>0</v>
      </c>
      <c r="X285" s="1"/>
      <c r="Y285" s="1"/>
      <c r="Z285" s="1">
        <f>Table112[[#This Row],[Quantity2]]*Table112[[#This Row],[U Cost]]</f>
        <v>0</v>
      </c>
      <c r="AB285" s="1"/>
      <c r="AC285" s="1"/>
      <c r="AD285" s="1">
        <f t="shared" si="44"/>
        <v>0</v>
      </c>
      <c r="AE285" s="1"/>
      <c r="AF285" s="1">
        <f>SUM(Table112[[#This Row],[Total 
Paid]:[Shipping 
Charged]])</f>
        <v>0</v>
      </c>
      <c r="AG285" s="1"/>
      <c r="AH285" s="1"/>
      <c r="AI285" s="1">
        <f t="shared" si="45"/>
        <v>0</v>
      </c>
      <c r="AK285" s="1"/>
      <c r="AL285" s="1"/>
      <c r="AM285" s="1"/>
      <c r="AN285" s="1"/>
      <c r="AP285" s="30">
        <f t="shared" si="42"/>
        <v>0</v>
      </c>
      <c r="AQ285" s="1"/>
      <c r="AR285" s="1">
        <f t="shared" si="8"/>
        <v>0</v>
      </c>
      <c r="AS285" s="1"/>
      <c r="AT285" s="1"/>
      <c r="AU285" s="2">
        <f t="shared" si="46"/>
        <v>0</v>
      </c>
      <c r="AW285" s="1"/>
      <c r="AX285" s="1"/>
      <c r="AY285" s="1"/>
      <c r="AZ285" s="2">
        <f t="shared" si="41"/>
        <v>0</v>
      </c>
      <c r="BA285" s="2">
        <f>SUM(AF285,AH285,-AZ285,-Table112[[#This Row],[Sale Fee]])</f>
        <v>0</v>
      </c>
      <c r="BC285" s="1"/>
      <c r="BD285" s="1"/>
      <c r="BE285" s="1"/>
    </row>
    <row r="286" spans="1:57" x14ac:dyDescent="0.25">
      <c r="A286" s="1"/>
      <c r="B286" s="1"/>
      <c r="E286" s="4"/>
      <c r="F286" s="4"/>
      <c r="Q286" s="1"/>
      <c r="R286" s="1"/>
      <c r="S286" s="1"/>
      <c r="U286" s="1"/>
      <c r="V286" s="1"/>
      <c r="W286" s="1">
        <f t="shared" si="43"/>
        <v>0</v>
      </c>
      <c r="X286" s="1"/>
      <c r="Y286" s="1"/>
      <c r="Z286" s="1">
        <f>Table112[[#This Row],[Quantity2]]*Table112[[#This Row],[U Cost]]</f>
        <v>0</v>
      </c>
      <c r="AB286" s="1"/>
      <c r="AC286" s="1"/>
      <c r="AD286" s="1">
        <f t="shared" si="44"/>
        <v>0</v>
      </c>
      <c r="AE286" s="1"/>
      <c r="AF286" s="1">
        <f>SUM(Table112[[#This Row],[Total 
Paid]:[Shipping 
Charged]])</f>
        <v>0</v>
      </c>
      <c r="AG286" s="1"/>
      <c r="AH286" s="1"/>
      <c r="AI286" s="1">
        <f t="shared" si="45"/>
        <v>0</v>
      </c>
      <c r="AK286" s="1"/>
      <c r="AL286" s="1"/>
      <c r="AM286" s="1"/>
      <c r="AN286" s="1"/>
      <c r="AP286" s="30">
        <f t="shared" si="42"/>
        <v>0</v>
      </c>
      <c r="AQ286" s="1"/>
      <c r="AR286" s="1">
        <f t="shared" si="8"/>
        <v>0</v>
      </c>
      <c r="AS286" s="1"/>
      <c r="AT286" s="1"/>
      <c r="AU286" s="2">
        <f t="shared" si="46"/>
        <v>0</v>
      </c>
      <c r="AW286" s="1"/>
      <c r="AX286" s="1"/>
      <c r="AY286" s="1"/>
      <c r="AZ286" s="2">
        <f t="shared" si="41"/>
        <v>0</v>
      </c>
      <c r="BA286" s="2">
        <f>SUM(AF286,AH286,-AZ286,-Table112[[#This Row],[Sale Fee]])</f>
        <v>0</v>
      </c>
      <c r="BC286" s="1"/>
      <c r="BD286" s="1"/>
      <c r="BE286" s="1"/>
    </row>
    <row r="287" spans="1:57" x14ac:dyDescent="0.25">
      <c r="A287" s="1"/>
      <c r="B287" s="1"/>
      <c r="E287" s="4"/>
      <c r="F287" s="4"/>
      <c r="Q287" s="1"/>
      <c r="R287" s="1"/>
      <c r="S287" s="1"/>
      <c r="U287" s="1"/>
      <c r="V287" s="1"/>
      <c r="W287" s="1">
        <f t="shared" si="43"/>
        <v>0</v>
      </c>
      <c r="X287" s="1"/>
      <c r="Y287" s="1"/>
      <c r="Z287" s="1">
        <f>Table112[[#This Row],[Quantity2]]*Table112[[#This Row],[U Cost]]</f>
        <v>0</v>
      </c>
      <c r="AB287" s="1"/>
      <c r="AC287" s="1"/>
      <c r="AD287" s="1">
        <f t="shared" si="44"/>
        <v>0</v>
      </c>
      <c r="AE287" s="1"/>
      <c r="AF287" s="1">
        <f>SUM(Table112[[#This Row],[Total 
Paid]:[Shipping 
Charged]])</f>
        <v>0</v>
      </c>
      <c r="AG287" s="1"/>
      <c r="AH287" s="1"/>
      <c r="AI287" s="1">
        <f t="shared" si="45"/>
        <v>0</v>
      </c>
      <c r="AK287" s="1"/>
      <c r="AL287" s="1"/>
      <c r="AM287" s="1"/>
      <c r="AN287" s="1"/>
      <c r="AP287" s="30">
        <f t="shared" si="42"/>
        <v>0</v>
      </c>
      <c r="AQ287" s="1"/>
      <c r="AR287" s="1">
        <f t="shared" si="8"/>
        <v>0</v>
      </c>
      <c r="AS287" s="1"/>
      <c r="AT287" s="1"/>
      <c r="AU287" s="2">
        <f t="shared" si="46"/>
        <v>0</v>
      </c>
      <c r="AW287" s="1"/>
      <c r="AX287" s="1"/>
      <c r="AY287" s="1"/>
      <c r="AZ287" s="2">
        <f t="shared" si="41"/>
        <v>0</v>
      </c>
      <c r="BA287" s="2">
        <f>SUM(AF287,AH287,-AZ287,-Table112[[#This Row],[Sale Fee]])</f>
        <v>0</v>
      </c>
      <c r="BC287" s="1"/>
      <c r="BD287" s="1"/>
      <c r="BE287" s="1"/>
    </row>
    <row r="288" spans="1:57" x14ac:dyDescent="0.25">
      <c r="A288" s="1"/>
      <c r="B288" s="1"/>
      <c r="E288" s="4"/>
      <c r="F288" s="4"/>
      <c r="Q288" s="1"/>
      <c r="R288" s="1"/>
      <c r="S288" s="1"/>
      <c r="U288" s="1"/>
      <c r="V288" s="1"/>
      <c r="W288" s="1">
        <f t="shared" si="43"/>
        <v>0</v>
      </c>
      <c r="X288" s="1"/>
      <c r="Y288" s="1"/>
      <c r="Z288" s="1">
        <f>Table112[[#This Row],[Quantity2]]*Table112[[#This Row],[U Cost]]</f>
        <v>0</v>
      </c>
      <c r="AB288" s="1"/>
      <c r="AC288" s="1"/>
      <c r="AD288" s="1">
        <f t="shared" si="44"/>
        <v>0</v>
      </c>
      <c r="AE288" s="1"/>
      <c r="AF288" s="1">
        <f>SUM(Table112[[#This Row],[Total 
Paid]:[Shipping 
Charged]])</f>
        <v>0</v>
      </c>
      <c r="AG288" s="1"/>
      <c r="AH288" s="1"/>
      <c r="AI288" s="1">
        <f t="shared" si="45"/>
        <v>0</v>
      </c>
      <c r="AK288" s="1"/>
      <c r="AL288" s="1"/>
      <c r="AM288" s="1"/>
      <c r="AN288" s="1"/>
      <c r="AP288" s="30">
        <f t="shared" si="42"/>
        <v>0</v>
      </c>
      <c r="AQ288" s="1"/>
      <c r="AR288" s="1">
        <f t="shared" ref="AR288:AR351" si="47">AQ288*AP288</f>
        <v>0</v>
      </c>
      <c r="AS288" s="1"/>
      <c r="AT288" s="1"/>
      <c r="AU288" s="2">
        <f t="shared" si="46"/>
        <v>0</v>
      </c>
      <c r="AW288" s="1"/>
      <c r="AX288" s="1"/>
      <c r="AY288" s="1"/>
      <c r="AZ288" s="2">
        <f t="shared" si="41"/>
        <v>0</v>
      </c>
      <c r="BA288" s="2">
        <f>SUM(AF288,AH288,-AZ288,-Table112[[#This Row],[Sale Fee]])</f>
        <v>0</v>
      </c>
      <c r="BC288" s="1"/>
      <c r="BD288" s="1"/>
      <c r="BE288" s="1"/>
    </row>
    <row r="289" spans="1:57" x14ac:dyDescent="0.25">
      <c r="A289" s="1"/>
      <c r="B289" s="1"/>
      <c r="E289" s="4"/>
      <c r="F289" s="4"/>
      <c r="Q289" s="1"/>
      <c r="R289" s="1"/>
      <c r="S289" s="1"/>
      <c r="U289" s="1"/>
      <c r="V289" s="1"/>
      <c r="W289" s="1">
        <f t="shared" si="43"/>
        <v>0</v>
      </c>
      <c r="X289" s="1"/>
      <c r="Y289" s="1"/>
      <c r="Z289" s="1">
        <f>Table112[[#This Row],[Quantity2]]*Table112[[#This Row],[U Cost]]</f>
        <v>0</v>
      </c>
      <c r="AB289" s="1"/>
      <c r="AC289" s="1"/>
      <c r="AD289" s="1">
        <f t="shared" si="44"/>
        <v>0</v>
      </c>
      <c r="AE289" s="1"/>
      <c r="AF289" s="1">
        <f>SUM(Table112[[#This Row],[Total 
Paid]:[Shipping 
Charged]])</f>
        <v>0</v>
      </c>
      <c r="AG289" s="1"/>
      <c r="AH289" s="1"/>
      <c r="AI289" s="1">
        <f t="shared" si="45"/>
        <v>0</v>
      </c>
      <c r="AK289" s="1"/>
      <c r="AL289" s="1"/>
      <c r="AM289" s="1"/>
      <c r="AN289" s="1"/>
      <c r="AP289" s="30">
        <f t="shared" si="42"/>
        <v>0</v>
      </c>
      <c r="AQ289" s="1"/>
      <c r="AR289" s="1">
        <f t="shared" si="47"/>
        <v>0</v>
      </c>
      <c r="AS289" s="1"/>
      <c r="AT289" s="1"/>
      <c r="AU289" s="2">
        <f t="shared" si="46"/>
        <v>0</v>
      </c>
      <c r="AW289" s="1"/>
      <c r="AX289" s="1"/>
      <c r="AY289" s="1"/>
      <c r="AZ289" s="2">
        <f t="shared" si="41"/>
        <v>0</v>
      </c>
      <c r="BA289" s="2">
        <f>SUM(AF289,AH289,-AZ289,-Table112[[#This Row],[Sale Fee]])</f>
        <v>0</v>
      </c>
      <c r="BC289" s="1"/>
      <c r="BD289" s="1"/>
      <c r="BE289" s="1"/>
    </row>
    <row r="290" spans="1:57" x14ac:dyDescent="0.25">
      <c r="A290" s="1"/>
      <c r="B290" s="1"/>
      <c r="E290" s="4"/>
      <c r="F290" s="4"/>
      <c r="Q290" s="1"/>
      <c r="R290" s="1"/>
      <c r="S290" s="1"/>
      <c r="U290" s="1"/>
      <c r="V290" s="1"/>
      <c r="W290" s="1">
        <f t="shared" si="43"/>
        <v>0</v>
      </c>
      <c r="X290" s="1"/>
      <c r="Y290" s="1"/>
      <c r="Z290" s="1">
        <f>Table112[[#This Row],[Quantity2]]*Table112[[#This Row],[U Cost]]</f>
        <v>0</v>
      </c>
      <c r="AB290" s="1"/>
      <c r="AC290" s="1"/>
      <c r="AD290" s="1">
        <f t="shared" si="44"/>
        <v>0</v>
      </c>
      <c r="AE290" s="1"/>
      <c r="AF290" s="1">
        <f>SUM(Table112[[#This Row],[Total 
Paid]:[Shipping 
Charged]])</f>
        <v>0</v>
      </c>
      <c r="AG290" s="1"/>
      <c r="AH290" s="1"/>
      <c r="AI290" s="1">
        <f t="shared" si="45"/>
        <v>0</v>
      </c>
      <c r="AK290" s="1"/>
      <c r="AL290" s="1"/>
      <c r="AM290" s="1"/>
      <c r="AN290" s="1"/>
      <c r="AP290" s="30">
        <f t="shared" si="42"/>
        <v>0</v>
      </c>
      <c r="AQ290" s="1"/>
      <c r="AR290" s="1">
        <f t="shared" si="47"/>
        <v>0</v>
      </c>
      <c r="AS290" s="1"/>
      <c r="AT290" s="1"/>
      <c r="AU290" s="2">
        <f t="shared" si="46"/>
        <v>0</v>
      </c>
      <c r="AW290" s="1"/>
      <c r="AX290" s="1"/>
      <c r="AY290" s="1"/>
      <c r="AZ290" s="2">
        <f t="shared" si="41"/>
        <v>0</v>
      </c>
      <c r="BA290" s="2">
        <f>SUM(AF290,AH290,-AZ290,-Table112[[#This Row],[Sale Fee]])</f>
        <v>0</v>
      </c>
      <c r="BC290" s="1"/>
      <c r="BD290" s="1"/>
      <c r="BE290" s="1"/>
    </row>
    <row r="291" spans="1:57" x14ac:dyDescent="0.25">
      <c r="A291" s="1"/>
      <c r="B291" s="1"/>
      <c r="E291" s="4"/>
      <c r="F291" s="4"/>
      <c r="Q291" s="1"/>
      <c r="R291" s="1"/>
      <c r="S291" s="1"/>
      <c r="U291" s="1"/>
      <c r="V291" s="1"/>
      <c r="W291" s="1">
        <f t="shared" si="43"/>
        <v>0</v>
      </c>
      <c r="X291" s="1"/>
      <c r="Y291" s="1"/>
      <c r="Z291" s="1">
        <f>Table112[[#This Row],[Quantity2]]*Table112[[#This Row],[U Cost]]</f>
        <v>0</v>
      </c>
      <c r="AB291" s="1"/>
      <c r="AC291" s="1"/>
      <c r="AD291" s="1">
        <f t="shared" si="44"/>
        <v>0</v>
      </c>
      <c r="AE291" s="1"/>
      <c r="AF291" s="1">
        <f>SUM(Table112[[#This Row],[Total 
Paid]:[Shipping 
Charged]])</f>
        <v>0</v>
      </c>
      <c r="AG291" s="1"/>
      <c r="AH291" s="1"/>
      <c r="AI291" s="1">
        <f t="shared" si="45"/>
        <v>0</v>
      </c>
      <c r="AK291" s="1"/>
      <c r="AL291" s="1"/>
      <c r="AM291" s="1"/>
      <c r="AN291" s="1"/>
      <c r="AP291" s="30">
        <f t="shared" si="42"/>
        <v>0</v>
      </c>
      <c r="AQ291" s="1"/>
      <c r="AR291" s="1">
        <f t="shared" si="47"/>
        <v>0</v>
      </c>
      <c r="AS291" s="1"/>
      <c r="AT291" s="1"/>
      <c r="AU291" s="2">
        <f t="shared" si="46"/>
        <v>0</v>
      </c>
      <c r="AW291" s="1"/>
      <c r="AX291" s="1"/>
      <c r="AY291" s="1"/>
      <c r="AZ291" s="2">
        <f t="shared" si="41"/>
        <v>0</v>
      </c>
      <c r="BA291" s="2">
        <f>SUM(AF291,AH291,-AZ291,-Table112[[#This Row],[Sale Fee]])</f>
        <v>0</v>
      </c>
      <c r="BC291" s="1"/>
      <c r="BD291" s="1"/>
      <c r="BE291" s="1"/>
    </row>
    <row r="292" spans="1:57" x14ac:dyDescent="0.25">
      <c r="A292" s="1"/>
      <c r="B292" s="1"/>
      <c r="E292" s="4"/>
      <c r="F292" s="4"/>
      <c r="Q292" s="1"/>
      <c r="R292" s="1"/>
      <c r="S292" s="1"/>
      <c r="U292" s="1"/>
      <c r="V292" s="1"/>
      <c r="W292" s="1">
        <f t="shared" si="43"/>
        <v>0</v>
      </c>
      <c r="X292" s="1"/>
      <c r="Y292" s="1"/>
      <c r="Z292" s="1">
        <f>Table112[[#This Row],[Quantity2]]*Table112[[#This Row],[U Cost]]</f>
        <v>0</v>
      </c>
      <c r="AB292" s="1"/>
      <c r="AC292" s="1"/>
      <c r="AD292" s="1">
        <f t="shared" si="44"/>
        <v>0</v>
      </c>
      <c r="AE292" s="1"/>
      <c r="AF292" s="1">
        <f>SUM(Table112[[#This Row],[Total 
Paid]:[Shipping 
Charged]])</f>
        <v>0</v>
      </c>
      <c r="AG292" s="1"/>
      <c r="AH292" s="1"/>
      <c r="AI292" s="1">
        <f t="shared" si="45"/>
        <v>0</v>
      </c>
      <c r="AK292" s="1"/>
      <c r="AL292" s="1"/>
      <c r="AM292" s="1"/>
      <c r="AN292" s="1"/>
      <c r="AP292" s="30">
        <f t="shared" si="42"/>
        <v>0</v>
      </c>
      <c r="AQ292" s="1"/>
      <c r="AR292" s="1">
        <f t="shared" si="47"/>
        <v>0</v>
      </c>
      <c r="AS292" s="1"/>
      <c r="AT292" s="1"/>
      <c r="AU292" s="2">
        <f t="shared" si="46"/>
        <v>0</v>
      </c>
      <c r="AW292" s="1"/>
      <c r="AX292" s="1"/>
      <c r="AY292" s="1"/>
      <c r="AZ292" s="2">
        <f t="shared" si="41"/>
        <v>0</v>
      </c>
      <c r="BA292" s="2">
        <f>SUM(AF292,AH292,-AZ292,-Table112[[#This Row],[Sale Fee]])</f>
        <v>0</v>
      </c>
      <c r="BC292" s="1"/>
      <c r="BD292" s="1"/>
      <c r="BE292" s="1"/>
    </row>
    <row r="293" spans="1:57" x14ac:dyDescent="0.25">
      <c r="A293" s="1"/>
      <c r="B293" s="1"/>
      <c r="E293" s="4"/>
      <c r="F293" s="4"/>
      <c r="Q293" s="1"/>
      <c r="R293" s="1"/>
      <c r="S293" s="1"/>
      <c r="U293" s="1"/>
      <c r="V293" s="1"/>
      <c r="W293" s="1">
        <f t="shared" si="43"/>
        <v>0</v>
      </c>
      <c r="X293" s="1"/>
      <c r="Y293" s="1"/>
      <c r="Z293" s="1">
        <f>Table112[[#This Row],[Quantity2]]*Table112[[#This Row],[U Cost]]</f>
        <v>0</v>
      </c>
      <c r="AB293" s="1"/>
      <c r="AC293" s="1"/>
      <c r="AD293" s="1">
        <f t="shared" si="44"/>
        <v>0</v>
      </c>
      <c r="AE293" s="1"/>
      <c r="AF293" s="1">
        <f>SUM(Table112[[#This Row],[Total 
Paid]:[Shipping 
Charged]])</f>
        <v>0</v>
      </c>
      <c r="AG293" s="1"/>
      <c r="AH293" s="1"/>
      <c r="AI293" s="1">
        <f t="shared" si="45"/>
        <v>0</v>
      </c>
      <c r="AK293" s="1"/>
      <c r="AL293" s="1"/>
      <c r="AM293" s="1"/>
      <c r="AN293" s="1"/>
      <c r="AP293" s="30">
        <f t="shared" si="42"/>
        <v>0</v>
      </c>
      <c r="AQ293" s="1"/>
      <c r="AR293" s="1">
        <f t="shared" si="47"/>
        <v>0</v>
      </c>
      <c r="AS293" s="1"/>
      <c r="AT293" s="1"/>
      <c r="AU293" s="2">
        <f t="shared" si="46"/>
        <v>0</v>
      </c>
      <c r="AW293" s="1"/>
      <c r="AX293" s="1"/>
      <c r="AY293" s="1"/>
      <c r="AZ293" s="2">
        <f t="shared" si="41"/>
        <v>0</v>
      </c>
      <c r="BA293" s="2">
        <f>SUM(AF293,AH293,-AZ293,-Table112[[#This Row],[Sale Fee]])</f>
        <v>0</v>
      </c>
      <c r="BC293" s="1"/>
      <c r="BD293" s="1"/>
      <c r="BE293" s="1"/>
    </row>
    <row r="294" spans="1:57" x14ac:dyDescent="0.25">
      <c r="A294" s="1"/>
      <c r="B294" s="1"/>
      <c r="E294" s="4"/>
      <c r="F294" s="4"/>
      <c r="Q294" s="1"/>
      <c r="R294" s="1"/>
      <c r="S294" s="1"/>
      <c r="U294" s="1"/>
      <c r="V294" s="1"/>
      <c r="W294" s="1">
        <f t="shared" si="43"/>
        <v>0</v>
      </c>
      <c r="X294" s="1"/>
      <c r="Y294" s="1"/>
      <c r="Z294" s="1">
        <f>Table112[[#This Row],[Quantity2]]*Table112[[#This Row],[U Cost]]</f>
        <v>0</v>
      </c>
      <c r="AB294" s="1"/>
      <c r="AC294" s="1"/>
      <c r="AD294" s="1">
        <f t="shared" si="44"/>
        <v>0</v>
      </c>
      <c r="AE294" s="1"/>
      <c r="AF294" s="1">
        <f>SUM(Table112[[#This Row],[Total 
Paid]:[Shipping 
Charged]])</f>
        <v>0</v>
      </c>
      <c r="AG294" s="1"/>
      <c r="AH294" s="1"/>
      <c r="AI294" s="1">
        <f t="shared" si="45"/>
        <v>0</v>
      </c>
      <c r="AK294" s="1"/>
      <c r="AL294" s="1"/>
      <c r="AM294" s="1"/>
      <c r="AN294" s="1"/>
      <c r="AP294" s="30">
        <f t="shared" si="42"/>
        <v>0</v>
      </c>
      <c r="AQ294" s="1"/>
      <c r="AR294" s="1">
        <f t="shared" si="47"/>
        <v>0</v>
      </c>
      <c r="AS294" s="1"/>
      <c r="AT294" s="1"/>
      <c r="AU294" s="2">
        <f t="shared" si="46"/>
        <v>0</v>
      </c>
      <c r="AW294" s="1"/>
      <c r="AX294" s="1"/>
      <c r="AY294" s="1"/>
      <c r="AZ294" s="2">
        <f t="shared" si="41"/>
        <v>0</v>
      </c>
      <c r="BA294" s="2">
        <f>SUM(AF294,AH294,-AZ294,-Table112[[#This Row],[Sale Fee]])</f>
        <v>0</v>
      </c>
      <c r="BC294" s="1"/>
      <c r="BD294" s="1"/>
      <c r="BE294" s="1"/>
    </row>
    <row r="295" spans="1:57" x14ac:dyDescent="0.25">
      <c r="A295" s="1"/>
      <c r="B295" s="1"/>
      <c r="E295" s="4"/>
      <c r="F295" s="4"/>
      <c r="Q295" s="1"/>
      <c r="R295" s="1"/>
      <c r="S295" s="1"/>
      <c r="U295" s="1"/>
      <c r="V295" s="1"/>
      <c r="W295" s="1">
        <f t="shared" si="43"/>
        <v>0</v>
      </c>
      <c r="X295" s="1"/>
      <c r="Y295" s="1"/>
      <c r="Z295" s="1">
        <f>Table112[[#This Row],[Quantity2]]*Table112[[#This Row],[U Cost]]</f>
        <v>0</v>
      </c>
      <c r="AB295" s="1"/>
      <c r="AC295" s="1"/>
      <c r="AD295" s="1">
        <f t="shared" si="44"/>
        <v>0</v>
      </c>
      <c r="AE295" s="1"/>
      <c r="AF295" s="1">
        <f>SUM(Table112[[#This Row],[Total 
Paid]:[Shipping 
Charged]])</f>
        <v>0</v>
      </c>
      <c r="AG295" s="1"/>
      <c r="AH295" s="1"/>
      <c r="AI295" s="1">
        <f t="shared" si="45"/>
        <v>0</v>
      </c>
      <c r="AK295" s="1"/>
      <c r="AL295" s="1"/>
      <c r="AM295" s="1"/>
      <c r="AN295" s="1"/>
      <c r="AP295" s="30">
        <f t="shared" si="42"/>
        <v>0</v>
      </c>
      <c r="AQ295" s="1"/>
      <c r="AR295" s="1">
        <f t="shared" si="47"/>
        <v>0</v>
      </c>
      <c r="AS295" s="1"/>
      <c r="AT295" s="1"/>
      <c r="AU295" s="2">
        <f t="shared" si="46"/>
        <v>0</v>
      </c>
      <c r="AW295" s="1"/>
      <c r="AX295" s="1"/>
      <c r="AY295" s="1"/>
      <c r="AZ295" s="2">
        <f t="shared" si="41"/>
        <v>0</v>
      </c>
      <c r="BA295" s="2">
        <f>SUM(AF295,AH295,-AZ295,-Table112[[#This Row],[Sale Fee]])</f>
        <v>0</v>
      </c>
      <c r="BC295" s="1"/>
      <c r="BD295" s="1"/>
      <c r="BE295" s="1"/>
    </row>
    <row r="296" spans="1:57" x14ac:dyDescent="0.25">
      <c r="A296" s="1"/>
      <c r="B296" s="1"/>
      <c r="E296" s="4"/>
      <c r="F296" s="4"/>
      <c r="Q296" s="1"/>
      <c r="R296" s="1"/>
      <c r="S296" s="1"/>
      <c r="U296" s="1"/>
      <c r="V296" s="1"/>
      <c r="W296" s="1">
        <f t="shared" si="43"/>
        <v>0</v>
      </c>
      <c r="X296" s="1"/>
      <c r="Y296" s="1"/>
      <c r="Z296" s="1">
        <f>Table112[[#This Row],[Quantity2]]*Table112[[#This Row],[U Cost]]</f>
        <v>0</v>
      </c>
      <c r="AB296" s="1"/>
      <c r="AC296" s="1"/>
      <c r="AD296" s="1">
        <f t="shared" si="44"/>
        <v>0</v>
      </c>
      <c r="AE296" s="1"/>
      <c r="AF296" s="1">
        <f>SUM(Table112[[#This Row],[Total 
Paid]:[Shipping 
Charged]])</f>
        <v>0</v>
      </c>
      <c r="AG296" s="1"/>
      <c r="AH296" s="1"/>
      <c r="AI296" s="1">
        <f t="shared" si="45"/>
        <v>0</v>
      </c>
      <c r="AK296" s="1"/>
      <c r="AL296" s="1"/>
      <c r="AM296" s="1"/>
      <c r="AN296" s="1"/>
      <c r="AP296" s="30">
        <f t="shared" si="42"/>
        <v>0</v>
      </c>
      <c r="AQ296" s="1"/>
      <c r="AR296" s="1">
        <f t="shared" si="47"/>
        <v>0</v>
      </c>
      <c r="AS296" s="1"/>
      <c r="AT296" s="1"/>
      <c r="AU296" s="2">
        <f t="shared" si="46"/>
        <v>0</v>
      </c>
      <c r="AW296" s="1"/>
      <c r="AX296" s="1"/>
      <c r="AY296" s="1"/>
      <c r="AZ296" s="2">
        <f t="shared" si="41"/>
        <v>0</v>
      </c>
      <c r="BA296" s="2">
        <f>SUM(AF296,AH296,-AZ296,-Table112[[#This Row],[Sale Fee]])</f>
        <v>0</v>
      </c>
      <c r="BC296" s="1"/>
      <c r="BD296" s="1"/>
      <c r="BE296" s="1"/>
    </row>
    <row r="297" spans="1:57" x14ac:dyDescent="0.25">
      <c r="A297" s="1"/>
      <c r="B297" s="1"/>
      <c r="E297" s="4"/>
      <c r="F297" s="4"/>
      <c r="Q297" s="1"/>
      <c r="R297" s="1"/>
      <c r="S297" s="1"/>
      <c r="U297" s="1"/>
      <c r="V297" s="1"/>
      <c r="W297" s="1">
        <f t="shared" si="43"/>
        <v>0</v>
      </c>
      <c r="X297" s="1"/>
      <c r="Y297" s="1"/>
      <c r="Z297" s="1">
        <f>Table112[[#This Row],[Quantity2]]*Table112[[#This Row],[U Cost]]</f>
        <v>0</v>
      </c>
      <c r="AB297" s="1"/>
      <c r="AC297" s="1"/>
      <c r="AD297" s="1">
        <f t="shared" si="44"/>
        <v>0</v>
      </c>
      <c r="AE297" s="1"/>
      <c r="AF297" s="1">
        <f>SUM(Table112[[#This Row],[Total 
Paid]:[Shipping 
Charged]])</f>
        <v>0</v>
      </c>
      <c r="AG297" s="1"/>
      <c r="AH297" s="1"/>
      <c r="AI297" s="1">
        <f t="shared" si="45"/>
        <v>0</v>
      </c>
      <c r="AK297" s="1"/>
      <c r="AL297" s="1"/>
      <c r="AM297" s="1"/>
      <c r="AN297" s="1"/>
      <c r="AP297" s="30">
        <f t="shared" si="42"/>
        <v>0</v>
      </c>
      <c r="AQ297" s="1"/>
      <c r="AR297" s="1">
        <f t="shared" si="47"/>
        <v>0</v>
      </c>
      <c r="AS297" s="1"/>
      <c r="AT297" s="1"/>
      <c r="AU297" s="2">
        <f t="shared" si="46"/>
        <v>0</v>
      </c>
      <c r="AW297" s="1"/>
      <c r="AX297" s="1"/>
      <c r="AY297" s="1"/>
      <c r="AZ297" s="2">
        <f t="shared" si="41"/>
        <v>0</v>
      </c>
      <c r="BA297" s="2">
        <f>SUM(AF297,AH297,-AZ297,-Table112[[#This Row],[Sale Fee]])</f>
        <v>0</v>
      </c>
      <c r="BC297" s="1"/>
      <c r="BD297" s="1"/>
      <c r="BE297" s="1"/>
    </row>
    <row r="298" spans="1:57" x14ac:dyDescent="0.25">
      <c r="A298" s="1"/>
      <c r="B298" s="1"/>
      <c r="E298" s="4"/>
      <c r="F298" s="4"/>
      <c r="Q298" s="1"/>
      <c r="R298" s="1"/>
      <c r="S298" s="1"/>
      <c r="U298" s="1"/>
      <c r="V298" s="1"/>
      <c r="W298" s="1">
        <f t="shared" si="43"/>
        <v>0</v>
      </c>
      <c r="X298" s="1"/>
      <c r="Y298" s="1"/>
      <c r="Z298" s="1">
        <f>Table112[[#This Row],[Quantity2]]*Table112[[#This Row],[U Cost]]</f>
        <v>0</v>
      </c>
      <c r="AB298" s="1"/>
      <c r="AC298" s="1"/>
      <c r="AD298" s="1">
        <f t="shared" si="44"/>
        <v>0</v>
      </c>
      <c r="AE298" s="1"/>
      <c r="AF298" s="1">
        <f>SUM(Table112[[#This Row],[Total 
Paid]:[Shipping 
Charged]])</f>
        <v>0</v>
      </c>
      <c r="AG298" s="1"/>
      <c r="AH298" s="1"/>
      <c r="AI298" s="1">
        <f t="shared" si="45"/>
        <v>0</v>
      </c>
      <c r="AK298" s="1"/>
      <c r="AL298" s="1"/>
      <c r="AM298" s="1"/>
      <c r="AN298" s="1"/>
      <c r="AP298" s="30">
        <f t="shared" si="42"/>
        <v>0</v>
      </c>
      <c r="AQ298" s="1"/>
      <c r="AR298" s="1">
        <f t="shared" si="47"/>
        <v>0</v>
      </c>
      <c r="AS298" s="1"/>
      <c r="AT298" s="1"/>
      <c r="AU298" s="2">
        <f t="shared" si="46"/>
        <v>0</v>
      </c>
      <c r="AW298" s="1"/>
      <c r="AX298" s="1"/>
      <c r="AY298" s="1"/>
      <c r="AZ298" s="2">
        <f t="shared" si="41"/>
        <v>0</v>
      </c>
      <c r="BA298" s="2">
        <f>SUM(AF298,AH298,-AZ298,-Table112[[#This Row],[Sale Fee]])</f>
        <v>0</v>
      </c>
      <c r="BC298" s="1"/>
      <c r="BD298" s="1"/>
      <c r="BE298" s="1"/>
    </row>
    <row r="299" spans="1:57" x14ac:dyDescent="0.25">
      <c r="A299" s="1"/>
      <c r="B299" s="1"/>
      <c r="E299" s="4"/>
      <c r="F299" s="4"/>
      <c r="Q299" s="1"/>
      <c r="R299" s="1"/>
      <c r="S299" s="1"/>
      <c r="U299" s="1"/>
      <c r="V299" s="1"/>
      <c r="W299" s="1">
        <f t="shared" si="43"/>
        <v>0</v>
      </c>
      <c r="X299" s="1"/>
      <c r="Y299" s="1"/>
      <c r="Z299" s="1">
        <f>Table112[[#This Row],[Quantity2]]*Table112[[#This Row],[U Cost]]</f>
        <v>0</v>
      </c>
      <c r="AB299" s="1"/>
      <c r="AC299" s="1"/>
      <c r="AD299" s="1">
        <f t="shared" si="44"/>
        <v>0</v>
      </c>
      <c r="AE299" s="1"/>
      <c r="AF299" s="1">
        <f>SUM(Table112[[#This Row],[Total 
Paid]:[Shipping 
Charged]])</f>
        <v>0</v>
      </c>
      <c r="AG299" s="1"/>
      <c r="AH299" s="1"/>
      <c r="AI299" s="1">
        <f t="shared" si="45"/>
        <v>0</v>
      </c>
      <c r="AK299" s="1"/>
      <c r="AL299" s="1"/>
      <c r="AM299" s="1"/>
      <c r="AN299" s="1"/>
      <c r="AP299" s="30">
        <f t="shared" si="42"/>
        <v>0</v>
      </c>
      <c r="AQ299" s="1"/>
      <c r="AR299" s="1">
        <f t="shared" si="47"/>
        <v>0</v>
      </c>
      <c r="AS299" s="1"/>
      <c r="AT299" s="1"/>
      <c r="AU299" s="2">
        <f t="shared" si="46"/>
        <v>0</v>
      </c>
      <c r="AW299" s="1"/>
      <c r="AX299" s="1"/>
      <c r="AY299" s="1"/>
      <c r="AZ299" s="2">
        <f t="shared" si="41"/>
        <v>0</v>
      </c>
      <c r="BA299" s="2">
        <f>SUM(AF299,AH299,-AZ299,-Table112[[#This Row],[Sale Fee]])</f>
        <v>0</v>
      </c>
      <c r="BC299" s="1"/>
      <c r="BD299" s="1"/>
      <c r="BE299" s="1"/>
    </row>
    <row r="300" spans="1:57" x14ac:dyDescent="0.25">
      <c r="A300" s="1"/>
      <c r="B300" s="1"/>
      <c r="E300" s="4"/>
      <c r="F300" s="4"/>
      <c r="Q300" s="1"/>
      <c r="R300" s="1"/>
      <c r="S300" s="1"/>
      <c r="U300" s="1"/>
      <c r="V300" s="1"/>
      <c r="W300" s="1">
        <f t="shared" si="43"/>
        <v>0</v>
      </c>
      <c r="X300" s="1"/>
      <c r="Y300" s="1"/>
      <c r="Z300" s="1">
        <f>Table112[[#This Row],[Quantity2]]*Table112[[#This Row],[U Cost]]</f>
        <v>0</v>
      </c>
      <c r="AB300" s="1"/>
      <c r="AC300" s="1"/>
      <c r="AD300" s="1">
        <f t="shared" si="44"/>
        <v>0</v>
      </c>
      <c r="AE300" s="1"/>
      <c r="AF300" s="1">
        <f>SUM(Table112[[#This Row],[Total 
Paid]:[Shipping 
Charged]])</f>
        <v>0</v>
      </c>
      <c r="AG300" s="1"/>
      <c r="AH300" s="1"/>
      <c r="AI300" s="1">
        <f t="shared" si="45"/>
        <v>0</v>
      </c>
      <c r="AK300" s="1"/>
      <c r="AL300" s="1"/>
      <c r="AM300" s="1"/>
      <c r="AN300" s="1"/>
      <c r="AP300" s="30">
        <f t="shared" si="42"/>
        <v>0</v>
      </c>
      <c r="AQ300" s="1"/>
      <c r="AR300" s="1">
        <f t="shared" si="47"/>
        <v>0</v>
      </c>
      <c r="AS300" s="1"/>
      <c r="AT300" s="1"/>
      <c r="AU300" s="2">
        <f t="shared" si="46"/>
        <v>0</v>
      </c>
      <c r="AW300" s="1"/>
      <c r="AX300" s="1"/>
      <c r="AY300" s="1"/>
      <c r="AZ300" s="2">
        <f t="shared" si="41"/>
        <v>0</v>
      </c>
      <c r="BA300" s="2">
        <f>SUM(AF300,AH300,-AZ300,-Table112[[#This Row],[Sale Fee]])</f>
        <v>0</v>
      </c>
      <c r="BC300" s="1"/>
      <c r="BD300" s="1"/>
      <c r="BE300" s="1"/>
    </row>
    <row r="301" spans="1:57" x14ac:dyDescent="0.25">
      <c r="A301" s="1"/>
      <c r="B301" s="1"/>
      <c r="E301" s="4"/>
      <c r="F301" s="4"/>
      <c r="Q301" s="1"/>
      <c r="R301" s="1"/>
      <c r="S301" s="1"/>
      <c r="U301" s="1"/>
      <c r="V301" s="1"/>
      <c r="W301" s="1">
        <f t="shared" si="43"/>
        <v>0</v>
      </c>
      <c r="X301" s="1"/>
      <c r="Y301" s="1"/>
      <c r="Z301" s="1">
        <f>Table112[[#This Row],[Quantity2]]*Table112[[#This Row],[U Cost]]</f>
        <v>0</v>
      </c>
      <c r="AB301" s="1"/>
      <c r="AC301" s="1"/>
      <c r="AD301" s="1">
        <f t="shared" si="44"/>
        <v>0</v>
      </c>
      <c r="AE301" s="1"/>
      <c r="AF301" s="1">
        <f>SUM(Table112[[#This Row],[Total 
Paid]:[Shipping 
Charged]])</f>
        <v>0</v>
      </c>
      <c r="AG301" s="1"/>
      <c r="AH301" s="1"/>
      <c r="AI301" s="1">
        <f t="shared" si="45"/>
        <v>0</v>
      </c>
      <c r="AK301" s="1"/>
      <c r="AL301" s="1"/>
      <c r="AM301" s="1"/>
      <c r="AN301" s="1"/>
      <c r="AP301" s="30">
        <f t="shared" si="42"/>
        <v>0</v>
      </c>
      <c r="AQ301" s="1"/>
      <c r="AR301" s="1">
        <f t="shared" si="47"/>
        <v>0</v>
      </c>
      <c r="AS301" s="1"/>
      <c r="AT301" s="1"/>
      <c r="AU301" s="2">
        <f t="shared" si="46"/>
        <v>0</v>
      </c>
      <c r="AW301" s="1"/>
      <c r="AX301" s="1"/>
      <c r="AY301" s="1"/>
      <c r="AZ301" s="2">
        <f t="shared" si="41"/>
        <v>0</v>
      </c>
      <c r="BA301" s="2">
        <f>SUM(AF301,AH301,-AZ301,-Table112[[#This Row],[Sale Fee]])</f>
        <v>0</v>
      </c>
      <c r="BC301" s="1"/>
      <c r="BD301" s="1"/>
      <c r="BE301" s="1"/>
    </row>
    <row r="302" spans="1:57" x14ac:dyDescent="0.25">
      <c r="A302" s="1"/>
      <c r="B302" s="1"/>
      <c r="E302" s="4"/>
      <c r="F302" s="4"/>
      <c r="Q302" s="1"/>
      <c r="R302" s="1"/>
      <c r="S302" s="1"/>
      <c r="U302" s="1"/>
      <c r="V302" s="1"/>
      <c r="W302" s="1">
        <f t="shared" si="43"/>
        <v>0</v>
      </c>
      <c r="X302" s="1"/>
      <c r="Y302" s="1"/>
      <c r="Z302" s="1">
        <f>Table112[[#This Row],[Quantity2]]*Table112[[#This Row],[U Cost]]</f>
        <v>0</v>
      </c>
      <c r="AB302" s="1"/>
      <c r="AC302" s="1"/>
      <c r="AD302" s="1">
        <f t="shared" si="44"/>
        <v>0</v>
      </c>
      <c r="AE302" s="1"/>
      <c r="AF302" s="1">
        <f>SUM(Table112[[#This Row],[Total 
Paid]:[Shipping 
Charged]])</f>
        <v>0</v>
      </c>
      <c r="AG302" s="1"/>
      <c r="AH302" s="1"/>
      <c r="AI302" s="1">
        <f t="shared" si="45"/>
        <v>0</v>
      </c>
      <c r="AK302" s="1"/>
      <c r="AL302" s="1"/>
      <c r="AM302" s="1"/>
      <c r="AN302" s="1"/>
      <c r="AP302" s="30">
        <f t="shared" si="42"/>
        <v>0</v>
      </c>
      <c r="AQ302" s="1"/>
      <c r="AR302" s="1">
        <f t="shared" si="47"/>
        <v>0</v>
      </c>
      <c r="AS302" s="1"/>
      <c r="AT302" s="1"/>
      <c r="AU302" s="2">
        <f t="shared" si="46"/>
        <v>0</v>
      </c>
      <c r="AW302" s="1"/>
      <c r="AX302" s="1"/>
      <c r="AY302" s="1"/>
      <c r="AZ302" s="2">
        <f t="shared" si="41"/>
        <v>0</v>
      </c>
      <c r="BA302" s="2">
        <f>SUM(AF302,AH302,-AZ302,-Table112[[#This Row],[Sale Fee]])</f>
        <v>0</v>
      </c>
      <c r="BC302" s="1"/>
      <c r="BD302" s="1"/>
      <c r="BE302" s="1"/>
    </row>
    <row r="303" spans="1:57" x14ac:dyDescent="0.25">
      <c r="A303" s="1"/>
      <c r="B303" s="1"/>
      <c r="E303" s="4"/>
      <c r="F303" s="4"/>
      <c r="Q303" s="1"/>
      <c r="R303" s="1"/>
      <c r="S303" s="1"/>
      <c r="U303" s="1"/>
      <c r="V303" s="1"/>
      <c r="W303" s="1">
        <f t="shared" si="43"/>
        <v>0</v>
      </c>
      <c r="X303" s="1"/>
      <c r="Y303" s="1"/>
      <c r="Z303" s="1">
        <f>Table112[[#This Row],[Quantity2]]*Table112[[#This Row],[U Cost]]</f>
        <v>0</v>
      </c>
      <c r="AB303" s="1"/>
      <c r="AC303" s="1"/>
      <c r="AD303" s="1">
        <f t="shared" si="44"/>
        <v>0</v>
      </c>
      <c r="AE303" s="1"/>
      <c r="AF303" s="1">
        <f>SUM(Table112[[#This Row],[Total 
Paid]:[Shipping 
Charged]])</f>
        <v>0</v>
      </c>
      <c r="AG303" s="1"/>
      <c r="AH303" s="1"/>
      <c r="AI303" s="1">
        <f t="shared" si="45"/>
        <v>0</v>
      </c>
      <c r="AK303" s="1"/>
      <c r="AL303" s="1"/>
      <c r="AM303" s="1"/>
      <c r="AN303" s="1"/>
      <c r="AP303" s="30">
        <f t="shared" si="42"/>
        <v>0</v>
      </c>
      <c r="AQ303" s="1"/>
      <c r="AR303" s="1">
        <f t="shared" si="47"/>
        <v>0</v>
      </c>
      <c r="AS303" s="1"/>
      <c r="AT303" s="1"/>
      <c r="AU303" s="2">
        <f t="shared" si="46"/>
        <v>0</v>
      </c>
      <c r="AW303" s="1"/>
      <c r="AX303" s="1"/>
      <c r="AY303" s="1"/>
      <c r="AZ303" s="2">
        <f t="shared" si="41"/>
        <v>0</v>
      </c>
      <c r="BA303" s="2">
        <f>SUM(AF303,AH303,-AZ303,-Table112[[#This Row],[Sale Fee]])</f>
        <v>0</v>
      </c>
      <c r="BC303" s="1"/>
      <c r="BD303" s="1"/>
      <c r="BE303" s="1"/>
    </row>
    <row r="304" spans="1:57" x14ac:dyDescent="0.25">
      <c r="A304" s="1"/>
      <c r="B304" s="1"/>
      <c r="E304" s="4"/>
      <c r="F304" s="4"/>
      <c r="Q304" s="1"/>
      <c r="R304" s="1"/>
      <c r="S304" s="1"/>
      <c r="U304" s="1"/>
      <c r="V304" s="1"/>
      <c r="W304" s="1">
        <f t="shared" si="43"/>
        <v>0</v>
      </c>
      <c r="X304" s="1"/>
      <c r="Y304" s="1"/>
      <c r="Z304" s="1">
        <f>Table112[[#This Row],[Quantity2]]*Table112[[#This Row],[U Cost]]</f>
        <v>0</v>
      </c>
      <c r="AB304" s="1"/>
      <c r="AC304" s="1"/>
      <c r="AD304" s="1">
        <f t="shared" si="44"/>
        <v>0</v>
      </c>
      <c r="AE304" s="1"/>
      <c r="AF304" s="1">
        <f>SUM(Table112[[#This Row],[Total 
Paid]:[Shipping 
Charged]])</f>
        <v>0</v>
      </c>
      <c r="AG304" s="1"/>
      <c r="AH304" s="1"/>
      <c r="AI304" s="1">
        <f t="shared" si="45"/>
        <v>0</v>
      </c>
      <c r="AK304" s="1"/>
      <c r="AL304" s="1"/>
      <c r="AM304" s="1"/>
      <c r="AN304" s="1"/>
      <c r="AP304" s="30">
        <f t="shared" si="42"/>
        <v>0</v>
      </c>
      <c r="AQ304" s="1"/>
      <c r="AR304" s="1">
        <f t="shared" si="47"/>
        <v>0</v>
      </c>
      <c r="AS304" s="1"/>
      <c r="AT304" s="1"/>
      <c r="AU304" s="2">
        <f t="shared" si="46"/>
        <v>0</v>
      </c>
      <c r="AW304" s="1"/>
      <c r="AX304" s="1"/>
      <c r="AY304" s="1"/>
      <c r="AZ304" s="2">
        <f t="shared" si="41"/>
        <v>0</v>
      </c>
      <c r="BA304" s="2">
        <f>SUM(AF304,AH304,-AZ304,-Table112[[#This Row],[Sale Fee]])</f>
        <v>0</v>
      </c>
      <c r="BC304" s="1"/>
      <c r="BD304" s="1"/>
      <c r="BE304" s="1"/>
    </row>
    <row r="305" spans="1:57" x14ac:dyDescent="0.25">
      <c r="A305" s="1"/>
      <c r="B305" s="1"/>
      <c r="E305" s="4"/>
      <c r="F305" s="4"/>
      <c r="Q305" s="1"/>
      <c r="R305" s="1"/>
      <c r="S305" s="1"/>
      <c r="U305" s="1"/>
      <c r="V305" s="1"/>
      <c r="W305" s="1">
        <f t="shared" si="43"/>
        <v>0</v>
      </c>
      <c r="X305" s="1"/>
      <c r="Y305" s="1"/>
      <c r="Z305" s="1">
        <f>Table112[[#This Row],[Quantity2]]*Table112[[#This Row],[U Cost]]</f>
        <v>0</v>
      </c>
      <c r="AB305" s="1"/>
      <c r="AC305" s="1"/>
      <c r="AD305" s="1">
        <f t="shared" si="44"/>
        <v>0</v>
      </c>
      <c r="AE305" s="1"/>
      <c r="AF305" s="1">
        <f>SUM(Table112[[#This Row],[Total 
Paid]:[Shipping 
Charged]])</f>
        <v>0</v>
      </c>
      <c r="AG305" s="1"/>
      <c r="AH305" s="1"/>
      <c r="AI305" s="1">
        <f t="shared" si="45"/>
        <v>0</v>
      </c>
      <c r="AK305" s="1"/>
      <c r="AL305" s="1"/>
      <c r="AM305" s="1"/>
      <c r="AN305" s="1"/>
      <c r="AP305" s="30">
        <f t="shared" si="42"/>
        <v>0</v>
      </c>
      <c r="AQ305" s="1"/>
      <c r="AR305" s="1">
        <f t="shared" si="47"/>
        <v>0</v>
      </c>
      <c r="AS305" s="1"/>
      <c r="AT305" s="1"/>
      <c r="AU305" s="2">
        <f t="shared" si="46"/>
        <v>0</v>
      </c>
      <c r="AW305" s="1"/>
      <c r="AX305" s="1"/>
      <c r="AY305" s="1"/>
      <c r="AZ305" s="2">
        <f t="shared" si="41"/>
        <v>0</v>
      </c>
      <c r="BA305" s="2">
        <f>SUM(AF305,AH305,-AZ305,-Table112[[#This Row],[Sale Fee]])</f>
        <v>0</v>
      </c>
      <c r="BC305" s="1"/>
      <c r="BD305" s="1"/>
      <c r="BE305" s="1"/>
    </row>
    <row r="306" spans="1:57" x14ac:dyDescent="0.25">
      <c r="A306" s="1"/>
      <c r="B306" s="1"/>
      <c r="E306" s="4"/>
      <c r="F306" s="4"/>
      <c r="Q306" s="1"/>
      <c r="R306" s="1"/>
      <c r="S306" s="1"/>
      <c r="U306" s="1"/>
      <c r="V306" s="1"/>
      <c r="W306" s="1">
        <f t="shared" si="43"/>
        <v>0</v>
      </c>
      <c r="X306" s="1"/>
      <c r="Y306" s="1"/>
      <c r="Z306" s="1">
        <f>Table112[[#This Row],[Quantity2]]*Table112[[#This Row],[U Cost]]</f>
        <v>0</v>
      </c>
      <c r="AB306" s="1"/>
      <c r="AC306" s="1"/>
      <c r="AD306" s="1">
        <f t="shared" si="44"/>
        <v>0</v>
      </c>
      <c r="AE306" s="1"/>
      <c r="AF306" s="1">
        <f>SUM(Table112[[#This Row],[Total 
Paid]:[Shipping 
Charged]])</f>
        <v>0</v>
      </c>
      <c r="AG306" s="1"/>
      <c r="AH306" s="1"/>
      <c r="AI306" s="1">
        <f t="shared" si="45"/>
        <v>0</v>
      </c>
      <c r="AK306" s="1"/>
      <c r="AL306" s="1"/>
      <c r="AM306" s="1"/>
      <c r="AN306" s="1"/>
      <c r="AP306" s="30">
        <f t="shared" si="42"/>
        <v>0</v>
      </c>
      <c r="AQ306" s="1"/>
      <c r="AR306" s="1">
        <f t="shared" si="47"/>
        <v>0</v>
      </c>
      <c r="AS306" s="1"/>
      <c r="AT306" s="1"/>
      <c r="AU306" s="2">
        <f t="shared" si="46"/>
        <v>0</v>
      </c>
      <c r="AW306" s="1"/>
      <c r="AX306" s="1"/>
      <c r="AY306" s="1"/>
      <c r="AZ306" s="2">
        <f t="shared" si="41"/>
        <v>0</v>
      </c>
      <c r="BA306" s="2">
        <f>SUM(AF306,AH306,-AZ306,-Table112[[#This Row],[Sale Fee]])</f>
        <v>0</v>
      </c>
      <c r="BC306" s="1"/>
      <c r="BD306" s="1"/>
      <c r="BE306" s="1"/>
    </row>
    <row r="307" spans="1:57" x14ac:dyDescent="0.25">
      <c r="A307" s="1"/>
      <c r="B307" s="1"/>
      <c r="E307" s="4"/>
      <c r="F307" s="4"/>
      <c r="Q307" s="1"/>
      <c r="R307" s="1"/>
      <c r="S307" s="1"/>
      <c r="U307" s="1"/>
      <c r="V307" s="1"/>
      <c r="W307" s="1">
        <f t="shared" si="43"/>
        <v>0</v>
      </c>
      <c r="X307" s="1"/>
      <c r="Y307" s="1"/>
      <c r="Z307" s="1">
        <f>Table112[[#This Row],[Quantity2]]*Table112[[#This Row],[U Cost]]</f>
        <v>0</v>
      </c>
      <c r="AB307" s="1"/>
      <c r="AC307" s="1"/>
      <c r="AD307" s="1">
        <f t="shared" si="44"/>
        <v>0</v>
      </c>
      <c r="AE307" s="1"/>
      <c r="AF307" s="1">
        <f>SUM(Table112[[#This Row],[Total 
Paid]:[Shipping 
Charged]])</f>
        <v>0</v>
      </c>
      <c r="AG307" s="1"/>
      <c r="AH307" s="1"/>
      <c r="AI307" s="1">
        <f t="shared" si="45"/>
        <v>0</v>
      </c>
      <c r="AK307" s="1"/>
      <c r="AL307" s="1"/>
      <c r="AM307" s="1"/>
      <c r="AN307" s="1"/>
      <c r="AP307" s="30">
        <f t="shared" si="42"/>
        <v>0</v>
      </c>
      <c r="AQ307" s="1"/>
      <c r="AR307" s="1">
        <f t="shared" si="47"/>
        <v>0</v>
      </c>
      <c r="AS307" s="1"/>
      <c r="AT307" s="1"/>
      <c r="AU307" s="2">
        <f t="shared" si="46"/>
        <v>0</v>
      </c>
      <c r="AW307" s="1"/>
      <c r="AX307" s="1"/>
      <c r="AY307" s="1"/>
      <c r="AZ307" s="2">
        <f t="shared" si="41"/>
        <v>0</v>
      </c>
      <c r="BA307" s="2">
        <f>SUM(AF307,AH307,-AZ307,-Table112[[#This Row],[Sale Fee]])</f>
        <v>0</v>
      </c>
      <c r="BC307" s="1"/>
      <c r="BD307" s="1"/>
      <c r="BE307" s="1"/>
    </row>
    <row r="308" spans="1:57" x14ac:dyDescent="0.25">
      <c r="A308" s="1"/>
      <c r="B308" s="1"/>
      <c r="E308" s="4"/>
      <c r="F308" s="4"/>
      <c r="Q308" s="1"/>
      <c r="R308" s="1"/>
      <c r="S308" s="1"/>
      <c r="U308" s="1"/>
      <c r="V308" s="1"/>
      <c r="W308" s="1">
        <f t="shared" si="43"/>
        <v>0</v>
      </c>
      <c r="X308" s="1"/>
      <c r="Y308" s="1"/>
      <c r="Z308" s="1">
        <f>Table112[[#This Row],[Quantity2]]*Table112[[#This Row],[U Cost]]</f>
        <v>0</v>
      </c>
      <c r="AB308" s="1"/>
      <c r="AC308" s="1"/>
      <c r="AD308" s="1">
        <f t="shared" si="44"/>
        <v>0</v>
      </c>
      <c r="AE308" s="1"/>
      <c r="AF308" s="1">
        <f>SUM(Table112[[#This Row],[Total 
Paid]:[Shipping 
Charged]])</f>
        <v>0</v>
      </c>
      <c r="AG308" s="1"/>
      <c r="AH308" s="1"/>
      <c r="AI308" s="1">
        <f t="shared" si="45"/>
        <v>0</v>
      </c>
      <c r="AK308" s="1"/>
      <c r="AL308" s="1"/>
      <c r="AM308" s="1"/>
      <c r="AN308" s="1"/>
      <c r="AP308" s="30">
        <f t="shared" si="42"/>
        <v>0</v>
      </c>
      <c r="AQ308" s="1"/>
      <c r="AR308" s="1">
        <f t="shared" si="47"/>
        <v>0</v>
      </c>
      <c r="AS308" s="1"/>
      <c r="AT308" s="1"/>
      <c r="AU308" s="2">
        <f t="shared" si="46"/>
        <v>0</v>
      </c>
      <c r="AW308" s="1"/>
      <c r="AX308" s="1"/>
      <c r="AY308" s="1"/>
      <c r="AZ308" s="2">
        <f t="shared" si="41"/>
        <v>0</v>
      </c>
      <c r="BA308" s="2">
        <f>SUM(AF308,AH308,-AZ308,-Table112[[#This Row],[Sale Fee]])</f>
        <v>0</v>
      </c>
      <c r="BC308" s="1"/>
      <c r="BD308" s="1"/>
      <c r="BE308" s="1"/>
    </row>
    <row r="309" spans="1:57" x14ac:dyDescent="0.25">
      <c r="A309" s="1"/>
      <c r="B309" s="1"/>
      <c r="E309" s="4"/>
      <c r="F309" s="4"/>
      <c r="Q309" s="1"/>
      <c r="R309" s="1"/>
      <c r="S309" s="1"/>
      <c r="U309" s="1"/>
      <c r="V309" s="1"/>
      <c r="W309" s="1">
        <f t="shared" si="43"/>
        <v>0</v>
      </c>
      <c r="X309" s="1"/>
      <c r="Y309" s="1"/>
      <c r="Z309" s="1">
        <f>Table112[[#This Row],[Quantity2]]*Table112[[#This Row],[U Cost]]</f>
        <v>0</v>
      </c>
      <c r="AB309" s="1"/>
      <c r="AC309" s="1"/>
      <c r="AD309" s="1">
        <f t="shared" si="44"/>
        <v>0</v>
      </c>
      <c r="AE309" s="1"/>
      <c r="AF309" s="1">
        <f>SUM(Table112[[#This Row],[Total 
Paid]:[Shipping 
Charged]])</f>
        <v>0</v>
      </c>
      <c r="AG309" s="1"/>
      <c r="AH309" s="1"/>
      <c r="AI309" s="1">
        <f t="shared" si="45"/>
        <v>0</v>
      </c>
      <c r="AK309" s="1"/>
      <c r="AL309" s="1"/>
      <c r="AM309" s="1"/>
      <c r="AN309" s="1"/>
      <c r="AP309" s="30">
        <f t="shared" si="42"/>
        <v>0</v>
      </c>
      <c r="AQ309" s="1"/>
      <c r="AR309" s="1">
        <f t="shared" si="47"/>
        <v>0</v>
      </c>
      <c r="AS309" s="1"/>
      <c r="AT309" s="1"/>
      <c r="AU309" s="2">
        <f t="shared" si="46"/>
        <v>0</v>
      </c>
      <c r="AW309" s="1"/>
      <c r="AX309" s="1"/>
      <c r="AY309" s="1"/>
      <c r="AZ309" s="2">
        <f t="shared" si="41"/>
        <v>0</v>
      </c>
      <c r="BA309" s="2">
        <f>SUM(AF309,AH309,-AZ309,-Table112[[#This Row],[Sale Fee]])</f>
        <v>0</v>
      </c>
      <c r="BC309" s="1"/>
      <c r="BD309" s="1"/>
      <c r="BE309" s="1"/>
    </row>
    <row r="310" spans="1:57" x14ac:dyDescent="0.25">
      <c r="A310" s="1"/>
      <c r="B310" s="1"/>
      <c r="E310" s="4"/>
      <c r="F310" s="4"/>
      <c r="Q310" s="1"/>
      <c r="R310" s="1"/>
      <c r="S310" s="1"/>
      <c r="U310" s="1"/>
      <c r="V310" s="1"/>
      <c r="W310" s="1">
        <f t="shared" si="43"/>
        <v>0</v>
      </c>
      <c r="X310" s="1"/>
      <c r="Y310" s="1"/>
      <c r="Z310" s="1">
        <f>Table112[[#This Row],[Quantity2]]*Table112[[#This Row],[U Cost]]</f>
        <v>0</v>
      </c>
      <c r="AB310" s="1"/>
      <c r="AC310" s="1"/>
      <c r="AD310" s="1">
        <f t="shared" si="44"/>
        <v>0</v>
      </c>
      <c r="AE310" s="1"/>
      <c r="AF310" s="1">
        <f>SUM(Table112[[#This Row],[Total 
Paid]:[Shipping 
Charged]])</f>
        <v>0</v>
      </c>
      <c r="AG310" s="1"/>
      <c r="AH310" s="1"/>
      <c r="AI310" s="1">
        <f t="shared" si="45"/>
        <v>0</v>
      </c>
      <c r="AK310" s="1"/>
      <c r="AL310" s="1"/>
      <c r="AM310" s="1"/>
      <c r="AN310" s="1"/>
      <c r="AP310" s="30">
        <f t="shared" si="42"/>
        <v>0</v>
      </c>
      <c r="AQ310" s="1"/>
      <c r="AR310" s="1">
        <f t="shared" si="47"/>
        <v>0</v>
      </c>
      <c r="AS310" s="1"/>
      <c r="AT310" s="1"/>
      <c r="AU310" s="2">
        <f t="shared" si="46"/>
        <v>0</v>
      </c>
      <c r="AW310" s="1"/>
      <c r="AX310" s="1"/>
      <c r="AY310" s="1"/>
      <c r="AZ310" s="2">
        <f t="shared" si="41"/>
        <v>0</v>
      </c>
      <c r="BA310" s="2">
        <f>SUM(AF310,AH310,-AZ310,-Table112[[#This Row],[Sale Fee]])</f>
        <v>0</v>
      </c>
      <c r="BC310" s="1"/>
      <c r="BD310" s="1"/>
      <c r="BE310" s="1"/>
    </row>
    <row r="311" spans="1:57" x14ac:dyDescent="0.25">
      <c r="A311" s="1"/>
      <c r="B311" s="1"/>
      <c r="E311" s="4"/>
      <c r="F311" s="4"/>
      <c r="Q311" s="1"/>
      <c r="R311" s="1"/>
      <c r="S311" s="1"/>
      <c r="U311" s="1"/>
      <c r="V311" s="1"/>
      <c r="W311" s="1">
        <f t="shared" si="43"/>
        <v>0</v>
      </c>
      <c r="X311" s="1"/>
      <c r="Y311" s="1"/>
      <c r="Z311" s="1">
        <f>Table112[[#This Row],[Quantity2]]*Table112[[#This Row],[U Cost]]</f>
        <v>0</v>
      </c>
      <c r="AB311" s="1"/>
      <c r="AC311" s="1"/>
      <c r="AD311" s="1">
        <f t="shared" si="44"/>
        <v>0</v>
      </c>
      <c r="AE311" s="1"/>
      <c r="AF311" s="1">
        <f>SUM(Table112[[#This Row],[Total 
Paid]:[Shipping 
Charged]])</f>
        <v>0</v>
      </c>
      <c r="AG311" s="1"/>
      <c r="AH311" s="1"/>
      <c r="AI311" s="1">
        <f t="shared" si="45"/>
        <v>0</v>
      </c>
      <c r="AK311" s="1"/>
      <c r="AL311" s="1"/>
      <c r="AM311" s="1"/>
      <c r="AN311" s="1"/>
      <c r="AP311" s="30">
        <f t="shared" si="42"/>
        <v>0</v>
      </c>
      <c r="AQ311" s="1"/>
      <c r="AR311" s="1">
        <f t="shared" si="47"/>
        <v>0</v>
      </c>
      <c r="AS311" s="1"/>
      <c r="AT311" s="1"/>
      <c r="AU311" s="2">
        <f t="shared" si="46"/>
        <v>0</v>
      </c>
      <c r="AW311" s="1"/>
      <c r="AX311" s="1"/>
      <c r="AY311" s="1"/>
      <c r="AZ311" s="2">
        <f t="shared" si="41"/>
        <v>0</v>
      </c>
      <c r="BA311" s="2">
        <f>SUM(AF311,AH311,-AZ311,-Table112[[#This Row],[Sale Fee]])</f>
        <v>0</v>
      </c>
      <c r="BC311" s="1"/>
      <c r="BD311" s="1"/>
      <c r="BE311" s="1"/>
    </row>
    <row r="312" spans="1:57" x14ac:dyDescent="0.25">
      <c r="A312" s="1"/>
      <c r="B312" s="1"/>
      <c r="E312" s="4"/>
      <c r="F312" s="4"/>
      <c r="Q312" s="1"/>
      <c r="R312" s="1"/>
      <c r="S312" s="1"/>
      <c r="U312" s="1"/>
      <c r="V312" s="1"/>
      <c r="W312" s="1">
        <f t="shared" si="43"/>
        <v>0</v>
      </c>
      <c r="X312" s="1"/>
      <c r="Y312" s="1"/>
      <c r="Z312" s="1">
        <f>Table112[[#This Row],[Quantity2]]*Table112[[#This Row],[U Cost]]</f>
        <v>0</v>
      </c>
      <c r="AB312" s="1"/>
      <c r="AC312" s="1"/>
      <c r="AD312" s="1">
        <f t="shared" si="44"/>
        <v>0</v>
      </c>
      <c r="AE312" s="1"/>
      <c r="AF312" s="1">
        <f>SUM(Table112[[#This Row],[Total 
Paid]:[Shipping 
Charged]])</f>
        <v>0</v>
      </c>
      <c r="AG312" s="1"/>
      <c r="AH312" s="1"/>
      <c r="AI312" s="1">
        <f t="shared" si="45"/>
        <v>0</v>
      </c>
      <c r="AK312" s="1"/>
      <c r="AL312" s="1"/>
      <c r="AM312" s="1"/>
      <c r="AN312" s="1"/>
      <c r="AP312" s="30">
        <f t="shared" si="42"/>
        <v>0</v>
      </c>
      <c r="AQ312" s="1"/>
      <c r="AR312" s="1">
        <f t="shared" si="47"/>
        <v>0</v>
      </c>
      <c r="AS312" s="1"/>
      <c r="AT312" s="1"/>
      <c r="AU312" s="2">
        <f t="shared" si="46"/>
        <v>0</v>
      </c>
      <c r="AW312" s="1"/>
      <c r="AX312" s="1"/>
      <c r="AY312" s="1"/>
      <c r="AZ312" s="2">
        <f t="shared" si="41"/>
        <v>0</v>
      </c>
      <c r="BA312" s="2">
        <f>SUM(AF312,AH312,-AZ312,-Table112[[#This Row],[Sale Fee]])</f>
        <v>0</v>
      </c>
      <c r="BC312" s="1"/>
      <c r="BD312" s="1"/>
      <c r="BE312" s="1"/>
    </row>
    <row r="313" spans="1:57" x14ac:dyDescent="0.25">
      <c r="A313" s="1"/>
      <c r="B313" s="1"/>
      <c r="E313" s="4"/>
      <c r="F313" s="4"/>
      <c r="Q313" s="1"/>
      <c r="R313" s="1"/>
      <c r="S313" s="1"/>
      <c r="U313" s="1"/>
      <c r="V313" s="1"/>
      <c r="W313" s="1">
        <f t="shared" si="43"/>
        <v>0</v>
      </c>
      <c r="X313" s="1"/>
      <c r="Y313" s="1"/>
      <c r="Z313" s="1">
        <f>Table112[[#This Row],[Quantity2]]*Table112[[#This Row],[U Cost]]</f>
        <v>0</v>
      </c>
      <c r="AB313" s="1"/>
      <c r="AC313" s="1"/>
      <c r="AD313" s="1">
        <f t="shared" si="44"/>
        <v>0</v>
      </c>
      <c r="AE313" s="1"/>
      <c r="AF313" s="1">
        <f>SUM(Table112[[#This Row],[Total 
Paid]:[Shipping 
Charged]])</f>
        <v>0</v>
      </c>
      <c r="AG313" s="1"/>
      <c r="AH313" s="1"/>
      <c r="AI313" s="1">
        <f t="shared" si="45"/>
        <v>0</v>
      </c>
      <c r="AK313" s="1"/>
      <c r="AL313" s="1"/>
      <c r="AM313" s="1"/>
      <c r="AN313" s="1"/>
      <c r="AP313" s="30">
        <f t="shared" si="42"/>
        <v>0</v>
      </c>
      <c r="AQ313" s="1"/>
      <c r="AR313" s="1">
        <f t="shared" si="47"/>
        <v>0</v>
      </c>
      <c r="AS313" s="1"/>
      <c r="AT313" s="1"/>
      <c r="AU313" s="2">
        <f t="shared" si="46"/>
        <v>0</v>
      </c>
      <c r="AW313" s="1"/>
      <c r="AX313" s="1"/>
      <c r="AY313" s="1"/>
      <c r="AZ313" s="2">
        <f t="shared" si="41"/>
        <v>0</v>
      </c>
      <c r="BA313" s="2">
        <f>SUM(AF313,AH313,-AZ313,-Table112[[#This Row],[Sale Fee]])</f>
        <v>0</v>
      </c>
      <c r="BC313" s="1"/>
      <c r="BD313" s="1"/>
      <c r="BE313" s="1"/>
    </row>
    <row r="314" spans="1:57" x14ac:dyDescent="0.25">
      <c r="A314" s="1"/>
      <c r="B314" s="1"/>
      <c r="E314" s="4"/>
      <c r="F314" s="4"/>
      <c r="Q314" s="1"/>
      <c r="R314" s="1"/>
      <c r="S314" s="1"/>
      <c r="U314" s="1"/>
      <c r="V314" s="1"/>
      <c r="W314" s="1">
        <f t="shared" si="43"/>
        <v>0</v>
      </c>
      <c r="X314" s="1"/>
      <c r="Y314" s="1"/>
      <c r="Z314" s="1">
        <f>Table112[[#This Row],[Quantity2]]*Table112[[#This Row],[U Cost]]</f>
        <v>0</v>
      </c>
      <c r="AB314" s="1"/>
      <c r="AC314" s="1"/>
      <c r="AD314" s="1">
        <f t="shared" si="44"/>
        <v>0</v>
      </c>
      <c r="AE314" s="1"/>
      <c r="AF314" s="1">
        <f>SUM(Table112[[#This Row],[Total 
Paid]:[Shipping 
Charged]])</f>
        <v>0</v>
      </c>
      <c r="AG314" s="1"/>
      <c r="AH314" s="1"/>
      <c r="AI314" s="1">
        <f t="shared" si="45"/>
        <v>0</v>
      </c>
      <c r="AK314" s="1"/>
      <c r="AL314" s="1"/>
      <c r="AM314" s="1"/>
      <c r="AN314" s="1"/>
      <c r="AP314" s="30">
        <f t="shared" si="42"/>
        <v>0</v>
      </c>
      <c r="AQ314" s="1"/>
      <c r="AR314" s="1">
        <f t="shared" si="47"/>
        <v>0</v>
      </c>
      <c r="AS314" s="1"/>
      <c r="AT314" s="1"/>
      <c r="AU314" s="2">
        <f t="shared" si="46"/>
        <v>0</v>
      </c>
      <c r="AW314" s="1"/>
      <c r="AX314" s="1"/>
      <c r="AY314" s="1"/>
      <c r="AZ314" s="2">
        <f t="shared" si="41"/>
        <v>0</v>
      </c>
      <c r="BA314" s="2">
        <f>SUM(AF314,AH314,-AZ314,-Table112[[#This Row],[Sale Fee]])</f>
        <v>0</v>
      </c>
      <c r="BC314" s="1"/>
      <c r="BD314" s="1"/>
      <c r="BE314" s="1"/>
    </row>
    <row r="315" spans="1:57" x14ac:dyDescent="0.25">
      <c r="A315" s="1"/>
      <c r="B315" s="1"/>
      <c r="E315" s="4"/>
      <c r="F315" s="4"/>
      <c r="Q315" s="1"/>
      <c r="R315" s="1"/>
      <c r="S315" s="1"/>
      <c r="U315" s="1"/>
      <c r="V315" s="1"/>
      <c r="W315" s="1">
        <f t="shared" si="43"/>
        <v>0</v>
      </c>
      <c r="X315" s="1"/>
      <c r="Y315" s="1"/>
      <c r="Z315" s="1">
        <f>Table112[[#This Row],[Quantity2]]*Table112[[#This Row],[U Cost]]</f>
        <v>0</v>
      </c>
      <c r="AB315" s="1"/>
      <c r="AC315" s="1"/>
      <c r="AD315" s="1">
        <f t="shared" si="44"/>
        <v>0</v>
      </c>
      <c r="AE315" s="1"/>
      <c r="AF315" s="1">
        <f>SUM(Table112[[#This Row],[Total 
Paid]:[Shipping 
Charged]])</f>
        <v>0</v>
      </c>
      <c r="AG315" s="1"/>
      <c r="AH315" s="1"/>
      <c r="AI315" s="1">
        <f t="shared" si="45"/>
        <v>0</v>
      </c>
      <c r="AK315" s="1"/>
      <c r="AL315" s="1"/>
      <c r="AM315" s="1"/>
      <c r="AN315" s="1"/>
      <c r="AP315" s="30">
        <f t="shared" si="42"/>
        <v>0</v>
      </c>
      <c r="AQ315" s="1"/>
      <c r="AR315" s="1">
        <f t="shared" si="47"/>
        <v>0</v>
      </c>
      <c r="AS315" s="1"/>
      <c r="AT315" s="1"/>
      <c r="AU315" s="2">
        <f t="shared" si="46"/>
        <v>0</v>
      </c>
      <c r="AW315" s="1"/>
      <c r="AX315" s="1"/>
      <c r="AY315" s="1"/>
      <c r="AZ315" s="2">
        <f t="shared" si="41"/>
        <v>0</v>
      </c>
      <c r="BA315" s="2">
        <f>SUM(AF315,AH315,-AZ315,-Table112[[#This Row],[Sale Fee]])</f>
        <v>0</v>
      </c>
      <c r="BC315" s="1"/>
      <c r="BD315" s="1"/>
      <c r="BE315" s="1"/>
    </row>
    <row r="316" spans="1:57" x14ac:dyDescent="0.25">
      <c r="A316" s="1"/>
      <c r="B316" s="1"/>
      <c r="E316" s="4"/>
      <c r="F316" s="4"/>
      <c r="Q316" s="1"/>
      <c r="R316" s="1"/>
      <c r="S316" s="1"/>
      <c r="U316" s="1"/>
      <c r="V316" s="1"/>
      <c r="W316" s="1">
        <f t="shared" si="43"/>
        <v>0</v>
      </c>
      <c r="X316" s="1"/>
      <c r="Y316" s="1"/>
      <c r="Z316" s="1">
        <f>Table112[[#This Row],[Quantity2]]*Table112[[#This Row],[U Cost]]</f>
        <v>0</v>
      </c>
      <c r="AB316" s="1"/>
      <c r="AC316" s="1"/>
      <c r="AD316" s="1">
        <f t="shared" si="44"/>
        <v>0</v>
      </c>
      <c r="AE316" s="1"/>
      <c r="AF316" s="1">
        <f>SUM(Table112[[#This Row],[Total 
Paid]:[Shipping 
Charged]])</f>
        <v>0</v>
      </c>
      <c r="AG316" s="1"/>
      <c r="AH316" s="1"/>
      <c r="AI316" s="1">
        <f t="shared" si="45"/>
        <v>0</v>
      </c>
      <c r="AK316" s="1"/>
      <c r="AL316" s="1"/>
      <c r="AM316" s="1"/>
      <c r="AN316" s="1"/>
      <c r="AP316" s="30">
        <f t="shared" si="42"/>
        <v>0</v>
      </c>
      <c r="AQ316" s="1"/>
      <c r="AR316" s="1">
        <f t="shared" si="47"/>
        <v>0</v>
      </c>
      <c r="AS316" s="1"/>
      <c r="AT316" s="1"/>
      <c r="AU316" s="2">
        <f t="shared" si="46"/>
        <v>0</v>
      </c>
      <c r="AW316" s="1"/>
      <c r="AX316" s="1"/>
      <c r="AY316" s="1"/>
      <c r="AZ316" s="2">
        <f t="shared" si="41"/>
        <v>0</v>
      </c>
      <c r="BA316" s="2">
        <f>SUM(AF316,AH316,-AZ316,-Table112[[#This Row],[Sale Fee]])</f>
        <v>0</v>
      </c>
      <c r="BC316" s="1"/>
      <c r="BD316" s="1"/>
      <c r="BE316" s="1"/>
    </row>
    <row r="317" spans="1:57" x14ac:dyDescent="0.25">
      <c r="A317" s="1"/>
      <c r="B317" s="1"/>
      <c r="E317" s="4"/>
      <c r="F317" s="4"/>
      <c r="Q317" s="1"/>
      <c r="R317" s="1"/>
      <c r="S317" s="1"/>
      <c r="U317" s="1"/>
      <c r="V317" s="1"/>
      <c r="W317" s="1">
        <f t="shared" si="43"/>
        <v>0</v>
      </c>
      <c r="X317" s="1"/>
      <c r="Y317" s="1"/>
      <c r="Z317" s="1">
        <f>Table112[[#This Row],[Quantity2]]*Table112[[#This Row],[U Cost]]</f>
        <v>0</v>
      </c>
      <c r="AB317" s="1"/>
      <c r="AC317" s="1"/>
      <c r="AD317" s="1">
        <f t="shared" si="44"/>
        <v>0</v>
      </c>
      <c r="AE317" s="1"/>
      <c r="AF317" s="1">
        <f>SUM(Table112[[#This Row],[Total 
Paid]:[Shipping 
Charged]])</f>
        <v>0</v>
      </c>
      <c r="AG317" s="1"/>
      <c r="AH317" s="1"/>
      <c r="AI317" s="1">
        <f t="shared" si="45"/>
        <v>0</v>
      </c>
      <c r="AK317" s="1"/>
      <c r="AL317" s="1"/>
      <c r="AM317" s="1"/>
      <c r="AN317" s="1"/>
      <c r="AP317" s="30">
        <f t="shared" si="42"/>
        <v>0</v>
      </c>
      <c r="AQ317" s="1"/>
      <c r="AR317" s="1">
        <f t="shared" si="47"/>
        <v>0</v>
      </c>
      <c r="AS317" s="1"/>
      <c r="AT317" s="1"/>
      <c r="AU317" s="2">
        <f t="shared" si="46"/>
        <v>0</v>
      </c>
      <c r="AW317" s="1"/>
      <c r="AX317" s="1"/>
      <c r="AY317" s="1"/>
      <c r="AZ317" s="2">
        <f t="shared" si="41"/>
        <v>0</v>
      </c>
      <c r="BA317" s="2">
        <f>SUM(AF317,AH317,-AZ317,-Table112[[#This Row],[Sale Fee]])</f>
        <v>0</v>
      </c>
      <c r="BC317" s="1"/>
      <c r="BD317" s="1"/>
      <c r="BE317" s="1"/>
    </row>
    <row r="318" spans="1:57" x14ac:dyDescent="0.25">
      <c r="A318" s="1"/>
      <c r="B318" s="1"/>
      <c r="E318" s="4"/>
      <c r="F318" s="4"/>
      <c r="Q318" s="1"/>
      <c r="R318" s="1"/>
      <c r="S318" s="1"/>
      <c r="U318" s="1"/>
      <c r="V318" s="1"/>
      <c r="W318" s="1">
        <f t="shared" si="43"/>
        <v>0</v>
      </c>
      <c r="X318" s="1"/>
      <c r="Y318" s="1"/>
      <c r="Z318" s="1">
        <f>Table112[[#This Row],[Quantity2]]*Table112[[#This Row],[U Cost]]</f>
        <v>0</v>
      </c>
      <c r="AB318" s="1"/>
      <c r="AC318" s="1"/>
      <c r="AD318" s="1">
        <f t="shared" si="44"/>
        <v>0</v>
      </c>
      <c r="AE318" s="1"/>
      <c r="AF318" s="1">
        <f>SUM(Table112[[#This Row],[Total 
Paid]:[Shipping 
Charged]])</f>
        <v>0</v>
      </c>
      <c r="AG318" s="1"/>
      <c r="AH318" s="1"/>
      <c r="AI318" s="1">
        <f t="shared" si="45"/>
        <v>0</v>
      </c>
      <c r="AK318" s="1"/>
      <c r="AL318" s="1"/>
      <c r="AM318" s="1"/>
      <c r="AN318" s="1"/>
      <c r="AP318" s="30">
        <f t="shared" si="42"/>
        <v>0</v>
      </c>
      <c r="AQ318" s="1"/>
      <c r="AR318" s="1">
        <f t="shared" si="47"/>
        <v>0</v>
      </c>
      <c r="AS318" s="1"/>
      <c r="AT318" s="1"/>
      <c r="AU318" s="2">
        <f t="shared" si="46"/>
        <v>0</v>
      </c>
      <c r="AW318" s="1"/>
      <c r="AX318" s="1"/>
      <c r="AY318" s="1"/>
      <c r="AZ318" s="2">
        <f t="shared" si="41"/>
        <v>0</v>
      </c>
      <c r="BA318" s="2">
        <f>SUM(AF318,AH318,-AZ318,-Table112[[#This Row],[Sale Fee]])</f>
        <v>0</v>
      </c>
      <c r="BC318" s="1"/>
      <c r="BD318" s="1"/>
      <c r="BE318" s="1"/>
    </row>
    <row r="319" spans="1:57" x14ac:dyDescent="0.25">
      <c r="A319" s="1"/>
      <c r="B319" s="1"/>
      <c r="E319" s="4"/>
      <c r="F319" s="4"/>
      <c r="Q319" s="1"/>
      <c r="R319" s="1"/>
      <c r="S319" s="1"/>
      <c r="U319" s="1"/>
      <c r="V319" s="1"/>
      <c r="W319" s="1">
        <f t="shared" si="43"/>
        <v>0</v>
      </c>
      <c r="X319" s="1"/>
      <c r="Y319" s="1"/>
      <c r="Z319" s="1">
        <f>Table112[[#This Row],[Quantity2]]*Table112[[#This Row],[U Cost]]</f>
        <v>0</v>
      </c>
      <c r="AB319" s="1"/>
      <c r="AC319" s="1"/>
      <c r="AD319" s="1">
        <f t="shared" si="44"/>
        <v>0</v>
      </c>
      <c r="AE319" s="1"/>
      <c r="AF319" s="1">
        <f>SUM(Table112[[#This Row],[Total 
Paid]:[Shipping 
Charged]])</f>
        <v>0</v>
      </c>
      <c r="AG319" s="1"/>
      <c r="AH319" s="1"/>
      <c r="AI319" s="1">
        <f t="shared" si="45"/>
        <v>0</v>
      </c>
      <c r="AK319" s="1"/>
      <c r="AL319" s="1"/>
      <c r="AM319" s="1"/>
      <c r="AN319" s="1"/>
      <c r="AP319" s="30">
        <f t="shared" si="42"/>
        <v>0</v>
      </c>
      <c r="AQ319" s="1"/>
      <c r="AR319" s="1">
        <f t="shared" si="47"/>
        <v>0</v>
      </c>
      <c r="AS319" s="1"/>
      <c r="AT319" s="1"/>
      <c r="AU319" s="2">
        <f t="shared" si="46"/>
        <v>0</v>
      </c>
      <c r="AW319" s="1"/>
      <c r="AX319" s="1"/>
      <c r="AY319" s="1"/>
      <c r="AZ319" s="2">
        <f t="shared" ref="AZ319:AZ382" si="48">SUM(AU319,AW319,AX319,AY319)</f>
        <v>0</v>
      </c>
      <c r="BA319" s="2">
        <f>SUM(AF319,AH319,-AZ319,-Table112[[#This Row],[Sale Fee]])</f>
        <v>0</v>
      </c>
      <c r="BC319" s="1"/>
      <c r="BD319" s="1"/>
      <c r="BE319" s="1"/>
    </row>
    <row r="320" spans="1:57" x14ac:dyDescent="0.25">
      <c r="A320" s="1"/>
      <c r="B320" s="1"/>
      <c r="E320" s="4"/>
      <c r="F320" s="4"/>
      <c r="Q320" s="1"/>
      <c r="R320" s="1"/>
      <c r="S320" s="1"/>
      <c r="U320" s="1"/>
      <c r="V320" s="1"/>
      <c r="W320" s="1">
        <f t="shared" si="43"/>
        <v>0</v>
      </c>
      <c r="X320" s="1"/>
      <c r="Y320" s="1"/>
      <c r="Z320" s="1">
        <f>Table112[[#This Row],[Quantity2]]*Table112[[#This Row],[U Cost]]</f>
        <v>0</v>
      </c>
      <c r="AB320" s="1"/>
      <c r="AC320" s="1"/>
      <c r="AD320" s="1">
        <f t="shared" si="44"/>
        <v>0</v>
      </c>
      <c r="AE320" s="1"/>
      <c r="AF320" s="1">
        <f>SUM(Table112[[#This Row],[Total 
Paid]:[Shipping 
Charged]])</f>
        <v>0</v>
      </c>
      <c r="AG320" s="1"/>
      <c r="AH320" s="1"/>
      <c r="AI320" s="1">
        <f t="shared" si="45"/>
        <v>0</v>
      </c>
      <c r="AK320" s="1"/>
      <c r="AL320" s="1"/>
      <c r="AM320" s="1"/>
      <c r="AN320" s="1"/>
      <c r="AP320" s="30">
        <f t="shared" si="42"/>
        <v>0</v>
      </c>
      <c r="AQ320" s="1"/>
      <c r="AR320" s="1">
        <f t="shared" si="47"/>
        <v>0</v>
      </c>
      <c r="AS320" s="1"/>
      <c r="AT320" s="1"/>
      <c r="AU320" s="2">
        <f t="shared" si="46"/>
        <v>0</v>
      </c>
      <c r="AW320" s="1"/>
      <c r="AX320" s="1"/>
      <c r="AY320" s="1"/>
      <c r="AZ320" s="2">
        <f t="shared" si="48"/>
        <v>0</v>
      </c>
      <c r="BA320" s="2">
        <f>SUM(AF320,AH320,-AZ320,-Table112[[#This Row],[Sale Fee]])</f>
        <v>0</v>
      </c>
      <c r="BC320" s="1"/>
      <c r="BD320" s="1"/>
      <c r="BE320" s="1"/>
    </row>
    <row r="321" spans="1:57" x14ac:dyDescent="0.25">
      <c r="A321" s="1"/>
      <c r="B321" s="1"/>
      <c r="Q321" s="1"/>
      <c r="R321" s="1"/>
      <c r="S321" s="1"/>
      <c r="U321" s="1"/>
      <c r="V321" s="1"/>
      <c r="W321" s="1">
        <f t="shared" si="43"/>
        <v>0</v>
      </c>
      <c r="X321" s="1"/>
      <c r="Y321" s="1"/>
      <c r="Z321" s="1">
        <f>Table112[[#This Row],[Quantity2]]*Table112[[#This Row],[U Cost]]</f>
        <v>0</v>
      </c>
      <c r="AB321" s="1"/>
      <c r="AC321" s="1"/>
      <c r="AD321" s="1">
        <f t="shared" si="44"/>
        <v>0</v>
      </c>
      <c r="AE321" s="1"/>
      <c r="AF321" s="1">
        <f>SUM(Table112[[#This Row],[Total 
Paid]:[Shipping 
Charged]])</f>
        <v>0</v>
      </c>
      <c r="AG321" s="1"/>
      <c r="AH321" s="1"/>
      <c r="AI321" s="1">
        <f t="shared" si="45"/>
        <v>0</v>
      </c>
      <c r="AK321" s="1"/>
      <c r="AL321" s="1"/>
      <c r="AM321" s="1"/>
      <c r="AN321" s="1"/>
      <c r="AP321" s="30">
        <f t="shared" si="42"/>
        <v>0</v>
      </c>
      <c r="AQ321" s="1"/>
      <c r="AR321" s="1">
        <f t="shared" si="47"/>
        <v>0</v>
      </c>
      <c r="AS321" s="1"/>
      <c r="AT321" s="1"/>
      <c r="AU321" s="2">
        <f t="shared" si="46"/>
        <v>0</v>
      </c>
      <c r="AW321" s="1"/>
      <c r="AX321" s="1"/>
      <c r="AY321" s="1"/>
      <c r="AZ321" s="2">
        <f t="shared" si="48"/>
        <v>0</v>
      </c>
      <c r="BA321" s="2">
        <f>SUM(AF321,AH321,-AZ321,-Table112[[#This Row],[Sale Fee]])</f>
        <v>0</v>
      </c>
      <c r="BC321" s="1"/>
      <c r="BD321" s="1"/>
      <c r="BE321" s="1"/>
    </row>
    <row r="322" spans="1:57" x14ac:dyDescent="0.25">
      <c r="A322" s="1"/>
      <c r="B322" s="1"/>
      <c r="Q322" s="1"/>
      <c r="R322" s="1"/>
      <c r="S322" s="1"/>
      <c r="U322" s="1"/>
      <c r="V322" s="1"/>
      <c r="W322" s="1">
        <f t="shared" si="43"/>
        <v>0</v>
      </c>
      <c r="X322" s="1"/>
      <c r="Y322" s="1"/>
      <c r="Z322" s="1">
        <f>Table112[[#This Row],[Quantity2]]*Table112[[#This Row],[U Cost]]</f>
        <v>0</v>
      </c>
      <c r="AB322" s="1"/>
      <c r="AC322" s="1"/>
      <c r="AD322" s="1">
        <f t="shared" si="44"/>
        <v>0</v>
      </c>
      <c r="AE322" s="1"/>
      <c r="AF322" s="1">
        <f>SUM(Table112[[#This Row],[Total 
Paid]:[Shipping 
Charged]])</f>
        <v>0</v>
      </c>
      <c r="AG322" s="1"/>
      <c r="AH322" s="1"/>
      <c r="AI322" s="1">
        <f t="shared" si="45"/>
        <v>0</v>
      </c>
      <c r="AK322" s="1"/>
      <c r="AL322" s="1"/>
      <c r="AM322" s="1"/>
      <c r="AN322" s="1"/>
      <c r="AP322" s="30">
        <f t="shared" si="42"/>
        <v>0</v>
      </c>
      <c r="AQ322" s="1"/>
      <c r="AR322" s="1">
        <f t="shared" si="47"/>
        <v>0</v>
      </c>
      <c r="AS322" s="1"/>
      <c r="AT322" s="1"/>
      <c r="AU322" s="2">
        <f t="shared" si="46"/>
        <v>0</v>
      </c>
      <c r="AW322" s="1"/>
      <c r="AX322" s="1"/>
      <c r="AY322" s="1"/>
      <c r="AZ322" s="2">
        <f t="shared" si="48"/>
        <v>0</v>
      </c>
      <c r="BA322" s="2">
        <f>SUM(AF322,AH322,-AZ322,-Table112[[#This Row],[Sale Fee]])</f>
        <v>0</v>
      </c>
      <c r="BC322" s="1"/>
      <c r="BD322" s="1"/>
      <c r="BE322" s="1"/>
    </row>
    <row r="323" spans="1:57" x14ac:dyDescent="0.25">
      <c r="A323" s="1"/>
      <c r="B323" s="1"/>
      <c r="Q323" s="1"/>
      <c r="R323" s="1"/>
      <c r="S323" s="1"/>
      <c r="U323" s="1"/>
      <c r="V323" s="1"/>
      <c r="W323" s="1">
        <f t="shared" si="43"/>
        <v>0</v>
      </c>
      <c r="X323" s="1"/>
      <c r="Y323" s="1"/>
      <c r="Z323" s="1">
        <f>Table112[[#This Row],[Quantity2]]*Table112[[#This Row],[U Cost]]</f>
        <v>0</v>
      </c>
      <c r="AB323" s="1"/>
      <c r="AC323" s="1"/>
      <c r="AD323" s="1">
        <f t="shared" si="44"/>
        <v>0</v>
      </c>
      <c r="AE323" s="1"/>
      <c r="AF323" s="1">
        <f>SUM(Table112[[#This Row],[Total 
Paid]:[Shipping 
Charged]])</f>
        <v>0</v>
      </c>
      <c r="AG323" s="1"/>
      <c r="AH323" s="1"/>
      <c r="AI323" s="1">
        <f t="shared" si="45"/>
        <v>0</v>
      </c>
      <c r="AK323" s="1"/>
      <c r="AL323" s="1"/>
      <c r="AM323" s="1"/>
      <c r="AN323" s="1"/>
      <c r="AP323" s="30">
        <f t="shared" si="42"/>
        <v>0</v>
      </c>
      <c r="AQ323" s="1"/>
      <c r="AR323" s="1">
        <f t="shared" si="47"/>
        <v>0</v>
      </c>
      <c r="AS323" s="1"/>
      <c r="AT323" s="1"/>
      <c r="AU323" s="2">
        <f t="shared" si="46"/>
        <v>0</v>
      </c>
      <c r="AW323" s="1"/>
      <c r="AX323" s="1"/>
      <c r="AY323" s="1"/>
      <c r="AZ323" s="2">
        <f t="shared" si="48"/>
        <v>0</v>
      </c>
      <c r="BA323" s="2">
        <f>SUM(AF323,AH323,-AZ323,-Table112[[#This Row],[Sale Fee]])</f>
        <v>0</v>
      </c>
      <c r="BC323" s="1"/>
      <c r="BD323" s="1"/>
      <c r="BE323" s="1"/>
    </row>
    <row r="324" spans="1:57" x14ac:dyDescent="0.25">
      <c r="A324" s="1"/>
      <c r="B324" s="1"/>
      <c r="Q324" s="1"/>
      <c r="R324" s="1"/>
      <c r="S324" s="1"/>
      <c r="U324" s="1"/>
      <c r="V324" s="1"/>
      <c r="W324" s="1">
        <f t="shared" si="43"/>
        <v>0</v>
      </c>
      <c r="X324" s="1"/>
      <c r="Y324" s="1"/>
      <c r="Z324" s="1">
        <f>Table112[[#This Row],[Quantity2]]*Table112[[#This Row],[U Cost]]</f>
        <v>0</v>
      </c>
      <c r="AB324" s="1"/>
      <c r="AC324" s="1"/>
      <c r="AD324" s="1">
        <f t="shared" si="44"/>
        <v>0</v>
      </c>
      <c r="AE324" s="1"/>
      <c r="AF324" s="1">
        <f>SUM(Table112[[#This Row],[Total 
Paid]:[Shipping 
Charged]])</f>
        <v>0</v>
      </c>
      <c r="AG324" s="1"/>
      <c r="AH324" s="1"/>
      <c r="AI324" s="1">
        <f t="shared" si="45"/>
        <v>0</v>
      </c>
      <c r="AK324" s="1"/>
      <c r="AL324" s="1"/>
      <c r="AM324" s="1"/>
      <c r="AN324" s="1"/>
      <c r="AP324" s="30">
        <f t="shared" si="42"/>
        <v>0</v>
      </c>
      <c r="AQ324" s="1"/>
      <c r="AR324" s="1">
        <f t="shared" si="47"/>
        <v>0</v>
      </c>
      <c r="AS324" s="1"/>
      <c r="AT324" s="1"/>
      <c r="AU324" s="2">
        <f t="shared" si="46"/>
        <v>0</v>
      </c>
      <c r="AW324" s="1"/>
      <c r="AX324" s="1"/>
      <c r="AY324" s="1"/>
      <c r="AZ324" s="2">
        <f t="shared" si="48"/>
        <v>0</v>
      </c>
      <c r="BA324" s="2">
        <f>SUM(AF324,AH324,-AZ324,-Table112[[#This Row],[Sale Fee]])</f>
        <v>0</v>
      </c>
      <c r="BC324" s="1"/>
      <c r="BD324" s="1"/>
      <c r="BE324" s="1"/>
    </row>
    <row r="325" spans="1:57" x14ac:dyDescent="0.25">
      <c r="A325" s="1"/>
      <c r="B325" s="1"/>
      <c r="Q325" s="1"/>
      <c r="R325" s="1"/>
      <c r="S325" s="1"/>
      <c r="U325" s="1"/>
      <c r="V325" s="1"/>
      <c r="W325" s="1">
        <f t="shared" si="43"/>
        <v>0</v>
      </c>
      <c r="X325" s="1"/>
      <c r="Y325" s="1"/>
      <c r="Z325" s="1">
        <f>Table112[[#This Row],[Quantity2]]*Table112[[#This Row],[U Cost]]</f>
        <v>0</v>
      </c>
      <c r="AB325" s="1"/>
      <c r="AC325" s="1"/>
      <c r="AD325" s="1">
        <f t="shared" si="44"/>
        <v>0</v>
      </c>
      <c r="AE325" s="1"/>
      <c r="AF325" s="1">
        <f>SUM(Table112[[#This Row],[Total 
Paid]:[Shipping 
Charged]])</f>
        <v>0</v>
      </c>
      <c r="AG325" s="1"/>
      <c r="AH325" s="1"/>
      <c r="AI325" s="1">
        <f t="shared" si="45"/>
        <v>0</v>
      </c>
      <c r="AK325" s="1"/>
      <c r="AL325" s="1"/>
      <c r="AM325" s="1"/>
      <c r="AN325" s="1"/>
      <c r="AP325" s="30">
        <f t="shared" si="42"/>
        <v>0</v>
      </c>
      <c r="AQ325" s="1"/>
      <c r="AR325" s="1">
        <f t="shared" si="47"/>
        <v>0</v>
      </c>
      <c r="AS325" s="1"/>
      <c r="AT325" s="1"/>
      <c r="AU325" s="2">
        <f t="shared" si="46"/>
        <v>0</v>
      </c>
      <c r="AW325" s="1"/>
      <c r="AX325" s="1"/>
      <c r="AY325" s="1"/>
      <c r="AZ325" s="2">
        <f t="shared" si="48"/>
        <v>0</v>
      </c>
      <c r="BA325" s="2">
        <f>SUM(AF325,AH325,-AZ325,-Table112[[#This Row],[Sale Fee]])</f>
        <v>0</v>
      </c>
      <c r="BC325" s="1"/>
      <c r="BD325" s="1"/>
      <c r="BE325" s="1"/>
    </row>
    <row r="326" spans="1:57" x14ac:dyDescent="0.25">
      <c r="A326" s="1"/>
      <c r="B326" s="1"/>
      <c r="Q326" s="1"/>
      <c r="R326" s="1"/>
      <c r="S326" s="1"/>
      <c r="U326" s="1"/>
      <c r="V326" s="1"/>
      <c r="W326" s="1">
        <f t="shared" si="43"/>
        <v>0</v>
      </c>
      <c r="X326" s="1"/>
      <c r="Y326" s="1"/>
      <c r="Z326" s="1">
        <f>Table112[[#This Row],[Quantity2]]*Table112[[#This Row],[U Cost]]</f>
        <v>0</v>
      </c>
      <c r="AB326" s="1"/>
      <c r="AC326" s="1"/>
      <c r="AD326" s="1">
        <f t="shared" si="44"/>
        <v>0</v>
      </c>
      <c r="AE326" s="1"/>
      <c r="AF326" s="1">
        <f>SUM(Table112[[#This Row],[Total 
Paid]:[Shipping 
Charged]])</f>
        <v>0</v>
      </c>
      <c r="AG326" s="1"/>
      <c r="AH326" s="1"/>
      <c r="AI326" s="1">
        <f t="shared" si="45"/>
        <v>0</v>
      </c>
      <c r="AK326" s="1"/>
      <c r="AL326" s="1"/>
      <c r="AM326" s="1"/>
      <c r="AN326" s="1"/>
      <c r="AP326" s="30">
        <f t="shared" ref="AP326:AP389" si="49">AB326</f>
        <v>0</v>
      </c>
      <c r="AQ326" s="1"/>
      <c r="AR326" s="1">
        <f t="shared" si="47"/>
        <v>0</v>
      </c>
      <c r="AS326" s="1"/>
      <c r="AT326" s="1"/>
      <c r="AU326" s="2">
        <f t="shared" si="46"/>
        <v>0</v>
      </c>
      <c r="AW326" s="1"/>
      <c r="AX326" s="1"/>
      <c r="AY326" s="1"/>
      <c r="AZ326" s="2">
        <f t="shared" si="48"/>
        <v>0</v>
      </c>
      <c r="BA326" s="2">
        <f>SUM(AF326,AH326,-AZ326,-Table112[[#This Row],[Sale Fee]])</f>
        <v>0</v>
      </c>
      <c r="BC326" s="1"/>
      <c r="BD326" s="1"/>
      <c r="BE326" s="1"/>
    </row>
    <row r="327" spans="1:57" x14ac:dyDescent="0.25">
      <c r="A327" s="1"/>
      <c r="B327" s="1"/>
      <c r="Q327" s="1"/>
      <c r="R327" s="1"/>
      <c r="S327" s="1"/>
      <c r="U327" s="1"/>
      <c r="V327" s="1"/>
      <c r="W327" s="1">
        <f t="shared" si="43"/>
        <v>0</v>
      </c>
      <c r="X327" s="1"/>
      <c r="Y327" s="1"/>
      <c r="Z327" s="1">
        <f>Table112[[#This Row],[Quantity2]]*Table112[[#This Row],[U Cost]]</f>
        <v>0</v>
      </c>
      <c r="AB327" s="1"/>
      <c r="AC327" s="1"/>
      <c r="AD327" s="1">
        <f t="shared" si="44"/>
        <v>0</v>
      </c>
      <c r="AE327" s="1"/>
      <c r="AF327" s="1">
        <f>SUM(Table112[[#This Row],[Total 
Paid]:[Shipping 
Charged]])</f>
        <v>0</v>
      </c>
      <c r="AG327" s="1"/>
      <c r="AH327" s="1"/>
      <c r="AI327" s="1">
        <f t="shared" si="45"/>
        <v>0</v>
      </c>
      <c r="AK327" s="1"/>
      <c r="AL327" s="1"/>
      <c r="AM327" s="1"/>
      <c r="AN327" s="1"/>
      <c r="AP327" s="30">
        <f t="shared" si="49"/>
        <v>0</v>
      </c>
      <c r="AQ327" s="1"/>
      <c r="AR327" s="1">
        <f t="shared" si="47"/>
        <v>0</v>
      </c>
      <c r="AS327" s="1"/>
      <c r="AT327" s="1"/>
      <c r="AU327" s="2">
        <f t="shared" si="46"/>
        <v>0</v>
      </c>
      <c r="AW327" s="1"/>
      <c r="AX327" s="1"/>
      <c r="AY327" s="1"/>
      <c r="AZ327" s="2">
        <f t="shared" si="48"/>
        <v>0</v>
      </c>
      <c r="BA327" s="2">
        <f>SUM(AF327,AH327,-AZ327,-Table112[[#This Row],[Sale Fee]])</f>
        <v>0</v>
      </c>
      <c r="BC327" s="1"/>
      <c r="BD327" s="1"/>
      <c r="BE327" s="1"/>
    </row>
    <row r="328" spans="1:57" x14ac:dyDescent="0.25">
      <c r="A328" s="1"/>
      <c r="B328" s="1"/>
      <c r="Q328" s="1"/>
      <c r="R328" s="1"/>
      <c r="S328" s="1"/>
      <c r="U328" s="1"/>
      <c r="V328" s="1"/>
      <c r="W328" s="1">
        <f t="shared" si="43"/>
        <v>0</v>
      </c>
      <c r="X328" s="1"/>
      <c r="Y328" s="1"/>
      <c r="Z328" s="1">
        <f>Table112[[#This Row],[Quantity2]]*Table112[[#This Row],[U Cost]]</f>
        <v>0</v>
      </c>
      <c r="AB328" s="1"/>
      <c r="AC328" s="1"/>
      <c r="AD328" s="1">
        <f t="shared" si="44"/>
        <v>0</v>
      </c>
      <c r="AE328" s="1"/>
      <c r="AF328" s="1">
        <f>SUM(Table112[[#This Row],[Total 
Paid]:[Shipping 
Charged]])</f>
        <v>0</v>
      </c>
      <c r="AG328" s="1"/>
      <c r="AH328" s="1"/>
      <c r="AI328" s="1">
        <f t="shared" si="45"/>
        <v>0</v>
      </c>
      <c r="AK328" s="1"/>
      <c r="AL328" s="1"/>
      <c r="AM328" s="1"/>
      <c r="AN328" s="1"/>
      <c r="AP328" s="30">
        <f t="shared" si="49"/>
        <v>0</v>
      </c>
      <c r="AQ328" s="1"/>
      <c r="AR328" s="1">
        <f t="shared" si="47"/>
        <v>0</v>
      </c>
      <c r="AS328" s="1"/>
      <c r="AT328" s="1"/>
      <c r="AU328" s="2">
        <f t="shared" si="46"/>
        <v>0</v>
      </c>
      <c r="AW328" s="1"/>
      <c r="AX328" s="1"/>
      <c r="AY328" s="1"/>
      <c r="AZ328" s="2">
        <f t="shared" si="48"/>
        <v>0</v>
      </c>
      <c r="BA328" s="2">
        <f>SUM(AF328,AH328,-AZ328,-Table112[[#This Row],[Sale Fee]])</f>
        <v>0</v>
      </c>
      <c r="BC328" s="1"/>
      <c r="BD328" s="1"/>
      <c r="BE328" s="1"/>
    </row>
    <row r="329" spans="1:57" x14ac:dyDescent="0.25">
      <c r="A329" s="1"/>
      <c r="B329" s="1"/>
      <c r="Q329" s="1"/>
      <c r="R329" s="1"/>
      <c r="S329" s="1"/>
      <c r="U329" s="1"/>
      <c r="V329" s="1"/>
      <c r="W329" s="1">
        <f t="shared" si="43"/>
        <v>0</v>
      </c>
      <c r="X329" s="1"/>
      <c r="Y329" s="1"/>
      <c r="Z329" s="1">
        <f>Table112[[#This Row],[Quantity2]]*Table112[[#This Row],[U Cost]]</f>
        <v>0</v>
      </c>
      <c r="AB329" s="1"/>
      <c r="AC329" s="1"/>
      <c r="AD329" s="1">
        <f t="shared" si="44"/>
        <v>0</v>
      </c>
      <c r="AE329" s="1"/>
      <c r="AF329" s="1">
        <f>SUM(Table112[[#This Row],[Total 
Paid]:[Shipping 
Charged]])</f>
        <v>0</v>
      </c>
      <c r="AG329" s="1"/>
      <c r="AH329" s="1"/>
      <c r="AI329" s="1">
        <f t="shared" si="45"/>
        <v>0</v>
      </c>
      <c r="AK329" s="1"/>
      <c r="AL329" s="1"/>
      <c r="AM329" s="1"/>
      <c r="AN329" s="1"/>
      <c r="AP329" s="30">
        <f t="shared" si="49"/>
        <v>0</v>
      </c>
      <c r="AQ329" s="1"/>
      <c r="AR329" s="1">
        <f t="shared" si="47"/>
        <v>0</v>
      </c>
      <c r="AS329" s="1"/>
      <c r="AT329" s="1"/>
      <c r="AU329" s="2">
        <f t="shared" si="46"/>
        <v>0</v>
      </c>
      <c r="AW329" s="1"/>
      <c r="AX329" s="1"/>
      <c r="AY329" s="1"/>
      <c r="AZ329" s="2">
        <f t="shared" si="48"/>
        <v>0</v>
      </c>
      <c r="BA329" s="2">
        <f>SUM(AF329,AH329,-AZ329,-Table112[[#This Row],[Sale Fee]])</f>
        <v>0</v>
      </c>
      <c r="BC329" s="1"/>
      <c r="BD329" s="1"/>
      <c r="BE329" s="1"/>
    </row>
    <row r="330" spans="1:57" x14ac:dyDescent="0.25">
      <c r="A330" s="1"/>
      <c r="B330" s="1"/>
      <c r="Q330" s="1"/>
      <c r="R330" s="1"/>
      <c r="S330" s="1"/>
      <c r="U330" s="1"/>
      <c r="V330" s="1"/>
      <c r="W330" s="1">
        <f t="shared" si="43"/>
        <v>0</v>
      </c>
      <c r="X330" s="1"/>
      <c r="Y330" s="1"/>
      <c r="Z330" s="1">
        <f>Table112[[#This Row],[Quantity2]]*Table112[[#This Row],[U Cost]]</f>
        <v>0</v>
      </c>
      <c r="AB330" s="1"/>
      <c r="AC330" s="1"/>
      <c r="AD330" s="1">
        <f t="shared" si="44"/>
        <v>0</v>
      </c>
      <c r="AE330" s="1"/>
      <c r="AF330" s="1">
        <f>SUM(Table112[[#This Row],[Total 
Paid]:[Shipping 
Charged]])</f>
        <v>0</v>
      </c>
      <c r="AG330" s="1"/>
      <c r="AH330" s="1"/>
      <c r="AI330" s="1">
        <f t="shared" si="45"/>
        <v>0</v>
      </c>
      <c r="AK330" s="1"/>
      <c r="AL330" s="1"/>
      <c r="AM330" s="1"/>
      <c r="AN330" s="1"/>
      <c r="AP330" s="30">
        <f t="shared" si="49"/>
        <v>0</v>
      </c>
      <c r="AQ330" s="1"/>
      <c r="AR330" s="1">
        <f t="shared" si="47"/>
        <v>0</v>
      </c>
      <c r="AS330" s="1"/>
      <c r="AT330" s="1"/>
      <c r="AU330" s="2">
        <f t="shared" si="46"/>
        <v>0</v>
      </c>
      <c r="AW330" s="1"/>
      <c r="AX330" s="1"/>
      <c r="AY330" s="1"/>
      <c r="AZ330" s="2">
        <f t="shared" si="48"/>
        <v>0</v>
      </c>
      <c r="BA330" s="2">
        <f>SUM(AF330,AH330,-AZ330,-Table112[[#This Row],[Sale Fee]])</f>
        <v>0</v>
      </c>
      <c r="BC330" s="1"/>
      <c r="BD330" s="1"/>
      <c r="BE330" s="1"/>
    </row>
    <row r="331" spans="1:57" x14ac:dyDescent="0.25">
      <c r="A331" s="1"/>
      <c r="B331" s="1"/>
      <c r="Q331" s="1"/>
      <c r="R331" s="1"/>
      <c r="S331" s="1"/>
      <c r="U331" s="1"/>
      <c r="V331" s="1"/>
      <c r="W331" s="1">
        <f t="shared" ref="W331:W394" si="50">U331*V331</f>
        <v>0</v>
      </c>
      <c r="X331" s="1"/>
      <c r="Y331" s="1"/>
      <c r="Z331" s="1">
        <f>Table112[[#This Row],[Quantity2]]*Table112[[#This Row],[U Cost]]</f>
        <v>0</v>
      </c>
      <c r="AB331" s="1"/>
      <c r="AC331" s="1"/>
      <c r="AD331" s="1">
        <f t="shared" ref="AD331:AD394" si="51">AC331*AB331</f>
        <v>0</v>
      </c>
      <c r="AE331" s="1"/>
      <c r="AF331" s="1">
        <f>SUM(Table112[[#This Row],[Total 
Paid]:[Shipping 
Charged]])</f>
        <v>0</v>
      </c>
      <c r="AG331" s="1"/>
      <c r="AH331" s="1"/>
      <c r="AI331" s="1">
        <f t="shared" ref="AI331:AI394" si="52">SUM(AF331,AG331,AH331)</f>
        <v>0</v>
      </c>
      <c r="AK331" s="1"/>
      <c r="AL331" s="1"/>
      <c r="AM331" s="1"/>
      <c r="AN331" s="1"/>
      <c r="AP331" s="30">
        <f t="shared" si="49"/>
        <v>0</v>
      </c>
      <c r="AQ331" s="1"/>
      <c r="AR331" s="1">
        <f t="shared" si="47"/>
        <v>0</v>
      </c>
      <c r="AS331" s="1"/>
      <c r="AT331" s="1"/>
      <c r="AU331" s="2">
        <f t="shared" ref="AU331:AU394" si="53">SUM(AR331:AT331)</f>
        <v>0</v>
      </c>
      <c r="AW331" s="1"/>
      <c r="AX331" s="1"/>
      <c r="AY331" s="1"/>
      <c r="AZ331" s="2">
        <f t="shared" si="48"/>
        <v>0</v>
      </c>
      <c r="BA331" s="2">
        <f>SUM(AF331,AH331,-AZ331,-Table112[[#This Row],[Sale Fee]])</f>
        <v>0</v>
      </c>
      <c r="BC331" s="1"/>
      <c r="BD331" s="1"/>
      <c r="BE331" s="1"/>
    </row>
    <row r="332" spans="1:57" x14ac:dyDescent="0.25">
      <c r="A332" s="1"/>
      <c r="B332" s="1"/>
      <c r="Q332" s="1"/>
      <c r="R332" s="1"/>
      <c r="S332" s="1"/>
      <c r="U332" s="1"/>
      <c r="V332" s="1"/>
      <c r="W332" s="1">
        <f t="shared" si="50"/>
        <v>0</v>
      </c>
      <c r="X332" s="1"/>
      <c r="Y332" s="1"/>
      <c r="Z332" s="1">
        <f>Table112[[#This Row],[Quantity2]]*Table112[[#This Row],[U Cost]]</f>
        <v>0</v>
      </c>
      <c r="AB332" s="1"/>
      <c r="AC332" s="1"/>
      <c r="AD332" s="1">
        <f t="shared" si="51"/>
        <v>0</v>
      </c>
      <c r="AE332" s="1"/>
      <c r="AF332" s="1">
        <f>SUM(Table112[[#This Row],[Total 
Paid]:[Shipping 
Charged]])</f>
        <v>0</v>
      </c>
      <c r="AG332" s="1"/>
      <c r="AH332" s="1"/>
      <c r="AI332" s="1">
        <f t="shared" si="52"/>
        <v>0</v>
      </c>
      <c r="AK332" s="1"/>
      <c r="AL332" s="1"/>
      <c r="AM332" s="1"/>
      <c r="AN332" s="1"/>
      <c r="AP332" s="30">
        <f t="shared" si="49"/>
        <v>0</v>
      </c>
      <c r="AQ332" s="1"/>
      <c r="AR332" s="1">
        <f t="shared" si="47"/>
        <v>0</v>
      </c>
      <c r="AS332" s="1"/>
      <c r="AT332" s="1"/>
      <c r="AU332" s="2">
        <f t="shared" si="53"/>
        <v>0</v>
      </c>
      <c r="AW332" s="1"/>
      <c r="AX332" s="1"/>
      <c r="AY332" s="1"/>
      <c r="AZ332" s="2">
        <f t="shared" si="48"/>
        <v>0</v>
      </c>
      <c r="BA332" s="2">
        <f>SUM(AF332,AH332,-AZ332,-Table112[[#This Row],[Sale Fee]])</f>
        <v>0</v>
      </c>
      <c r="BC332" s="1"/>
      <c r="BD332" s="1"/>
      <c r="BE332" s="1"/>
    </row>
    <row r="333" spans="1:57" x14ac:dyDescent="0.25">
      <c r="A333" s="1"/>
      <c r="B333" s="1"/>
      <c r="Q333" s="1"/>
      <c r="R333" s="1"/>
      <c r="S333" s="1"/>
      <c r="U333" s="1"/>
      <c r="V333" s="1"/>
      <c r="W333" s="1">
        <f t="shared" si="50"/>
        <v>0</v>
      </c>
      <c r="X333" s="1"/>
      <c r="Y333" s="1"/>
      <c r="Z333" s="1">
        <f>Table112[[#This Row],[Quantity2]]*Table112[[#This Row],[U Cost]]</f>
        <v>0</v>
      </c>
      <c r="AB333" s="1"/>
      <c r="AC333" s="1"/>
      <c r="AD333" s="1">
        <f t="shared" si="51"/>
        <v>0</v>
      </c>
      <c r="AE333" s="1"/>
      <c r="AF333" s="1">
        <f>SUM(Table112[[#This Row],[Total 
Paid]:[Shipping 
Charged]])</f>
        <v>0</v>
      </c>
      <c r="AG333" s="1"/>
      <c r="AH333" s="1"/>
      <c r="AI333" s="1">
        <f t="shared" si="52"/>
        <v>0</v>
      </c>
      <c r="AK333" s="1"/>
      <c r="AL333" s="1"/>
      <c r="AM333" s="1"/>
      <c r="AN333" s="1"/>
      <c r="AP333" s="30">
        <f t="shared" si="49"/>
        <v>0</v>
      </c>
      <c r="AQ333" s="1"/>
      <c r="AR333" s="1">
        <f t="shared" si="47"/>
        <v>0</v>
      </c>
      <c r="AS333" s="1"/>
      <c r="AT333" s="1"/>
      <c r="AU333" s="2">
        <f t="shared" si="53"/>
        <v>0</v>
      </c>
      <c r="AW333" s="1"/>
      <c r="AX333" s="1"/>
      <c r="AY333" s="1"/>
      <c r="AZ333" s="2">
        <f t="shared" si="48"/>
        <v>0</v>
      </c>
      <c r="BA333" s="2">
        <f>SUM(AF333,AH333,-AZ333,-Table112[[#This Row],[Sale Fee]])</f>
        <v>0</v>
      </c>
      <c r="BC333" s="1"/>
      <c r="BD333" s="1"/>
      <c r="BE333" s="1"/>
    </row>
    <row r="334" spans="1:57" x14ac:dyDescent="0.25">
      <c r="A334" s="1"/>
      <c r="B334" s="1"/>
      <c r="Q334" s="1"/>
      <c r="R334" s="1"/>
      <c r="S334" s="1"/>
      <c r="U334" s="1"/>
      <c r="V334" s="1"/>
      <c r="W334" s="1">
        <f t="shared" si="50"/>
        <v>0</v>
      </c>
      <c r="X334" s="1"/>
      <c r="Y334" s="1"/>
      <c r="Z334" s="1">
        <f>Table112[[#This Row],[Quantity2]]*Table112[[#This Row],[U Cost]]</f>
        <v>0</v>
      </c>
      <c r="AB334" s="1"/>
      <c r="AC334" s="1"/>
      <c r="AD334" s="1">
        <f t="shared" si="51"/>
        <v>0</v>
      </c>
      <c r="AE334" s="1"/>
      <c r="AF334" s="1">
        <f>SUM(Table112[[#This Row],[Total 
Paid]:[Shipping 
Charged]])</f>
        <v>0</v>
      </c>
      <c r="AG334" s="1"/>
      <c r="AH334" s="1"/>
      <c r="AI334" s="1">
        <f t="shared" si="52"/>
        <v>0</v>
      </c>
      <c r="AK334" s="1"/>
      <c r="AL334" s="1"/>
      <c r="AM334" s="1"/>
      <c r="AN334" s="1"/>
      <c r="AP334" s="30">
        <f t="shared" si="49"/>
        <v>0</v>
      </c>
      <c r="AQ334" s="1"/>
      <c r="AR334" s="1">
        <f t="shared" si="47"/>
        <v>0</v>
      </c>
      <c r="AS334" s="1"/>
      <c r="AT334" s="1"/>
      <c r="AU334" s="2">
        <f t="shared" si="53"/>
        <v>0</v>
      </c>
      <c r="AW334" s="1"/>
      <c r="AX334" s="1"/>
      <c r="AY334" s="1"/>
      <c r="AZ334" s="2">
        <f t="shared" si="48"/>
        <v>0</v>
      </c>
      <c r="BA334" s="2">
        <f>SUM(AF334,AH334,-AZ334,-Table112[[#This Row],[Sale Fee]])</f>
        <v>0</v>
      </c>
      <c r="BC334" s="1"/>
      <c r="BD334" s="1"/>
      <c r="BE334" s="1"/>
    </row>
    <row r="335" spans="1:57" x14ac:dyDescent="0.25">
      <c r="A335" s="1"/>
      <c r="B335" s="1"/>
      <c r="E335" s="4"/>
      <c r="F335" s="4"/>
      <c r="N335" s="49"/>
      <c r="Q335" s="1"/>
      <c r="R335" s="1"/>
      <c r="S335" s="1"/>
      <c r="U335" s="1"/>
      <c r="V335" s="1"/>
      <c r="W335" s="1">
        <f t="shared" si="50"/>
        <v>0</v>
      </c>
      <c r="X335" s="1"/>
      <c r="Y335" s="1"/>
      <c r="Z335" s="1">
        <f>Table112[[#This Row],[Quantity2]]*Table112[[#This Row],[U Cost]]</f>
        <v>0</v>
      </c>
      <c r="AB335" s="1"/>
      <c r="AC335" s="1"/>
      <c r="AD335" s="1">
        <f t="shared" si="51"/>
        <v>0</v>
      </c>
      <c r="AE335" s="1"/>
      <c r="AF335" s="1">
        <f>SUM(Table112[[#This Row],[Total 
Paid]:[Shipping 
Charged]])</f>
        <v>0</v>
      </c>
      <c r="AG335" s="1"/>
      <c r="AH335" s="1"/>
      <c r="AI335" s="1">
        <f t="shared" si="52"/>
        <v>0</v>
      </c>
      <c r="AK335" s="1"/>
      <c r="AL335" s="1"/>
      <c r="AM335" s="1"/>
      <c r="AN335" s="1"/>
      <c r="AP335" s="30">
        <f t="shared" si="49"/>
        <v>0</v>
      </c>
      <c r="AQ335" s="1"/>
      <c r="AR335" s="1">
        <f t="shared" si="47"/>
        <v>0</v>
      </c>
      <c r="AS335" s="1"/>
      <c r="AT335" s="1"/>
      <c r="AU335" s="2">
        <f t="shared" si="53"/>
        <v>0</v>
      </c>
      <c r="AW335" s="1"/>
      <c r="AX335" s="1"/>
      <c r="AY335" s="1"/>
      <c r="AZ335" s="2">
        <f t="shared" si="48"/>
        <v>0</v>
      </c>
      <c r="BA335" s="2">
        <f>SUM(AF335,AH335,-AZ335,-Table112[[#This Row],[Sale Fee]])</f>
        <v>0</v>
      </c>
      <c r="BC335" s="1"/>
      <c r="BD335" s="1"/>
      <c r="BE335" s="1"/>
    </row>
    <row r="336" spans="1:57" x14ac:dyDescent="0.25">
      <c r="A336" s="1"/>
      <c r="B336" s="1"/>
      <c r="E336" s="4"/>
      <c r="F336" s="4"/>
      <c r="N336" s="49"/>
      <c r="Q336" s="1"/>
      <c r="R336" s="1"/>
      <c r="S336" s="1"/>
      <c r="U336" s="1"/>
      <c r="V336" s="1"/>
      <c r="W336" s="1">
        <f t="shared" si="50"/>
        <v>0</v>
      </c>
      <c r="X336" s="1"/>
      <c r="Y336" s="1"/>
      <c r="Z336" s="1">
        <f>Table112[[#This Row],[Quantity2]]*Table112[[#This Row],[U Cost]]</f>
        <v>0</v>
      </c>
      <c r="AB336" s="1"/>
      <c r="AC336" s="1"/>
      <c r="AD336" s="1">
        <f t="shared" si="51"/>
        <v>0</v>
      </c>
      <c r="AE336" s="1"/>
      <c r="AF336" s="1">
        <f>SUM(Table112[[#This Row],[Total 
Paid]:[Shipping 
Charged]])</f>
        <v>0</v>
      </c>
      <c r="AG336" s="1"/>
      <c r="AH336" s="1"/>
      <c r="AI336" s="1">
        <f t="shared" si="52"/>
        <v>0</v>
      </c>
      <c r="AK336" s="1"/>
      <c r="AL336" s="1"/>
      <c r="AM336" s="1"/>
      <c r="AN336" s="1"/>
      <c r="AP336" s="30">
        <f t="shared" si="49"/>
        <v>0</v>
      </c>
      <c r="AQ336" s="1"/>
      <c r="AR336" s="1">
        <f t="shared" si="47"/>
        <v>0</v>
      </c>
      <c r="AS336" s="1"/>
      <c r="AT336" s="1"/>
      <c r="AU336" s="2">
        <f t="shared" si="53"/>
        <v>0</v>
      </c>
      <c r="AW336" s="1"/>
      <c r="AX336" s="1"/>
      <c r="AY336" s="1"/>
      <c r="AZ336" s="2">
        <f t="shared" si="48"/>
        <v>0</v>
      </c>
      <c r="BA336" s="2">
        <f>SUM(AF336,AH336,-AZ336,-Table112[[#This Row],[Sale Fee]])</f>
        <v>0</v>
      </c>
      <c r="BC336" s="1"/>
      <c r="BD336" s="1"/>
      <c r="BE336" s="1"/>
    </row>
    <row r="337" spans="1:57" x14ac:dyDescent="0.25">
      <c r="A337" s="1"/>
      <c r="B337" s="1"/>
      <c r="E337" s="4"/>
      <c r="F337" s="4"/>
      <c r="N337" s="49"/>
      <c r="Q337" s="1"/>
      <c r="R337" s="1"/>
      <c r="S337" s="1"/>
      <c r="U337" s="1"/>
      <c r="V337" s="1"/>
      <c r="W337" s="1">
        <f t="shared" si="50"/>
        <v>0</v>
      </c>
      <c r="X337" s="1"/>
      <c r="Y337" s="1"/>
      <c r="Z337" s="1">
        <f>Table112[[#This Row],[Quantity2]]*Table112[[#This Row],[U Cost]]</f>
        <v>0</v>
      </c>
      <c r="AB337" s="1"/>
      <c r="AC337" s="1"/>
      <c r="AD337" s="1">
        <f t="shared" si="51"/>
        <v>0</v>
      </c>
      <c r="AE337" s="1"/>
      <c r="AF337" s="1">
        <f>SUM(Table112[[#This Row],[Total 
Paid]:[Shipping 
Charged]])</f>
        <v>0</v>
      </c>
      <c r="AG337" s="1"/>
      <c r="AH337" s="1"/>
      <c r="AI337" s="1">
        <f t="shared" si="52"/>
        <v>0</v>
      </c>
      <c r="AK337" s="1"/>
      <c r="AL337" s="1"/>
      <c r="AM337" s="1"/>
      <c r="AN337" s="1"/>
      <c r="AP337" s="30">
        <f t="shared" si="49"/>
        <v>0</v>
      </c>
      <c r="AQ337" s="1"/>
      <c r="AR337" s="1">
        <f t="shared" si="47"/>
        <v>0</v>
      </c>
      <c r="AS337" s="1"/>
      <c r="AT337" s="1"/>
      <c r="AU337" s="2">
        <f t="shared" si="53"/>
        <v>0</v>
      </c>
      <c r="AW337" s="1"/>
      <c r="AX337" s="1"/>
      <c r="AY337" s="1"/>
      <c r="AZ337" s="2">
        <f t="shared" si="48"/>
        <v>0</v>
      </c>
      <c r="BA337" s="2">
        <f>SUM(AF337,AH337,-AZ337,-Table112[[#This Row],[Sale Fee]])</f>
        <v>0</v>
      </c>
      <c r="BC337" s="1"/>
      <c r="BD337" s="1"/>
      <c r="BE337" s="1"/>
    </row>
    <row r="338" spans="1:57" x14ac:dyDescent="0.25">
      <c r="A338" s="1"/>
      <c r="B338" s="1"/>
      <c r="E338" s="4"/>
      <c r="F338" s="4"/>
      <c r="Q338" s="1"/>
      <c r="R338" s="1"/>
      <c r="S338" s="1"/>
      <c r="U338" s="1"/>
      <c r="V338" s="1"/>
      <c r="W338" s="1">
        <f t="shared" si="50"/>
        <v>0</v>
      </c>
      <c r="X338" s="1"/>
      <c r="Y338" s="1"/>
      <c r="Z338" s="1">
        <f>Table112[[#This Row],[Quantity2]]*Table112[[#This Row],[U Cost]]</f>
        <v>0</v>
      </c>
      <c r="AB338" s="1"/>
      <c r="AC338" s="1"/>
      <c r="AD338" s="1">
        <f t="shared" si="51"/>
        <v>0</v>
      </c>
      <c r="AE338" s="1"/>
      <c r="AF338" s="1">
        <f>SUM(Table112[[#This Row],[Total 
Paid]:[Shipping 
Charged]])</f>
        <v>0</v>
      </c>
      <c r="AG338" s="1"/>
      <c r="AH338" s="1"/>
      <c r="AI338" s="1">
        <f t="shared" si="52"/>
        <v>0</v>
      </c>
      <c r="AK338" s="1"/>
      <c r="AL338" s="1"/>
      <c r="AM338" s="1"/>
      <c r="AN338" s="1"/>
      <c r="AP338" s="30">
        <f t="shared" si="49"/>
        <v>0</v>
      </c>
      <c r="AQ338" s="1"/>
      <c r="AR338" s="1">
        <f t="shared" si="47"/>
        <v>0</v>
      </c>
      <c r="AS338" s="1"/>
      <c r="AT338" s="1"/>
      <c r="AU338" s="2">
        <f t="shared" si="53"/>
        <v>0</v>
      </c>
      <c r="AW338" s="1"/>
      <c r="AX338" s="1"/>
      <c r="AY338" s="1"/>
      <c r="AZ338" s="2">
        <f t="shared" si="48"/>
        <v>0</v>
      </c>
      <c r="BA338" s="2">
        <f>SUM(AF338,AH338,-AZ338,-Table112[[#This Row],[Sale Fee]])</f>
        <v>0</v>
      </c>
      <c r="BC338" s="1"/>
      <c r="BD338" s="1"/>
      <c r="BE338" s="1"/>
    </row>
    <row r="339" spans="1:57" x14ac:dyDescent="0.25">
      <c r="A339" s="1"/>
      <c r="B339" s="1"/>
      <c r="E339" s="4"/>
      <c r="F339" s="4"/>
      <c r="N339" s="49"/>
      <c r="Q339" s="1"/>
      <c r="R339" s="1"/>
      <c r="S339" s="1"/>
      <c r="U339" s="1"/>
      <c r="V339" s="1"/>
      <c r="W339" s="1">
        <f t="shared" si="50"/>
        <v>0</v>
      </c>
      <c r="X339" s="1"/>
      <c r="Y339" s="1"/>
      <c r="Z339" s="1">
        <f>Table112[[#This Row],[Quantity2]]*Table112[[#This Row],[U Cost]]</f>
        <v>0</v>
      </c>
      <c r="AB339" s="1"/>
      <c r="AC339" s="1"/>
      <c r="AD339" s="1">
        <f t="shared" si="51"/>
        <v>0</v>
      </c>
      <c r="AE339" s="1"/>
      <c r="AF339" s="1">
        <f>SUM(Table112[[#This Row],[Total 
Paid]:[Shipping 
Charged]])</f>
        <v>0</v>
      </c>
      <c r="AG339" s="1"/>
      <c r="AH339" s="1"/>
      <c r="AI339" s="1">
        <f t="shared" si="52"/>
        <v>0</v>
      </c>
      <c r="AK339" s="1"/>
      <c r="AL339" s="1"/>
      <c r="AM339" s="1"/>
      <c r="AN339" s="1"/>
      <c r="AP339" s="30">
        <f t="shared" si="49"/>
        <v>0</v>
      </c>
      <c r="AQ339" s="1"/>
      <c r="AR339" s="1">
        <f t="shared" si="47"/>
        <v>0</v>
      </c>
      <c r="AS339" s="1"/>
      <c r="AT339" s="1"/>
      <c r="AU339" s="2">
        <f t="shared" si="53"/>
        <v>0</v>
      </c>
      <c r="AW339" s="1"/>
      <c r="AX339" s="1"/>
      <c r="AY339" s="1"/>
      <c r="AZ339" s="2">
        <f t="shared" si="48"/>
        <v>0</v>
      </c>
      <c r="BA339" s="2">
        <f>SUM(AF339,AH339,-AZ339,-Table112[[#This Row],[Sale Fee]])</f>
        <v>0</v>
      </c>
      <c r="BC339" s="1"/>
      <c r="BD339" s="1"/>
      <c r="BE339" s="1"/>
    </row>
    <row r="340" spans="1:57" x14ac:dyDescent="0.25">
      <c r="A340" s="1"/>
      <c r="B340" s="1"/>
      <c r="Q340" s="1"/>
      <c r="R340" s="1"/>
      <c r="S340" s="1"/>
      <c r="U340" s="1"/>
      <c r="V340" s="1"/>
      <c r="W340" s="1">
        <f t="shared" si="50"/>
        <v>0</v>
      </c>
      <c r="X340" s="1"/>
      <c r="Y340" s="1"/>
      <c r="Z340" s="1">
        <f>Table112[[#This Row],[Quantity2]]*Table112[[#This Row],[U Cost]]</f>
        <v>0</v>
      </c>
      <c r="AB340" s="1"/>
      <c r="AC340" s="1"/>
      <c r="AD340" s="1">
        <f t="shared" si="51"/>
        <v>0</v>
      </c>
      <c r="AE340" s="1"/>
      <c r="AF340" s="1">
        <f>SUM(Table112[[#This Row],[Total 
Paid]:[Shipping 
Charged]])</f>
        <v>0</v>
      </c>
      <c r="AG340" s="1"/>
      <c r="AH340" s="1"/>
      <c r="AI340" s="1">
        <f t="shared" si="52"/>
        <v>0</v>
      </c>
      <c r="AK340" s="1"/>
      <c r="AL340" s="1"/>
      <c r="AM340" s="1"/>
      <c r="AN340" s="1"/>
      <c r="AP340" s="30">
        <f t="shared" si="49"/>
        <v>0</v>
      </c>
      <c r="AQ340" s="1"/>
      <c r="AR340" s="1">
        <f t="shared" si="47"/>
        <v>0</v>
      </c>
      <c r="AS340" s="1"/>
      <c r="AT340" s="1"/>
      <c r="AU340" s="2">
        <f t="shared" si="53"/>
        <v>0</v>
      </c>
      <c r="AW340" s="1"/>
      <c r="AX340" s="1"/>
      <c r="AY340" s="1"/>
      <c r="AZ340" s="2">
        <f t="shared" si="48"/>
        <v>0</v>
      </c>
      <c r="BA340" s="2">
        <f>SUM(AF340,AH340,-AZ340,-Table112[[#This Row],[Sale Fee]])</f>
        <v>0</v>
      </c>
      <c r="BC340" s="1"/>
      <c r="BD340" s="1"/>
      <c r="BE340" s="1"/>
    </row>
    <row r="341" spans="1:57" x14ac:dyDescent="0.25">
      <c r="A341" s="1"/>
      <c r="B341" s="1"/>
      <c r="E341" s="4"/>
      <c r="F341" s="4"/>
      <c r="Q341" s="1"/>
      <c r="R341" s="1"/>
      <c r="S341" s="1"/>
      <c r="U341" s="1"/>
      <c r="V341" s="1"/>
      <c r="W341" s="1">
        <f t="shared" si="50"/>
        <v>0</v>
      </c>
      <c r="X341" s="1"/>
      <c r="Y341" s="1"/>
      <c r="Z341" s="1">
        <f>Table112[[#This Row],[Quantity2]]*Table112[[#This Row],[U Cost]]</f>
        <v>0</v>
      </c>
      <c r="AB341" s="1"/>
      <c r="AC341" s="1"/>
      <c r="AD341" s="1">
        <f t="shared" si="51"/>
        <v>0</v>
      </c>
      <c r="AE341" s="1"/>
      <c r="AF341" s="1">
        <f>SUM(Table112[[#This Row],[Total 
Paid]:[Shipping 
Charged]])</f>
        <v>0</v>
      </c>
      <c r="AG341" s="1"/>
      <c r="AH341" s="1"/>
      <c r="AI341" s="1">
        <f t="shared" si="52"/>
        <v>0</v>
      </c>
      <c r="AK341" s="1"/>
      <c r="AL341" s="1"/>
      <c r="AM341" s="1"/>
      <c r="AN341" s="1"/>
      <c r="AP341" s="30">
        <f t="shared" si="49"/>
        <v>0</v>
      </c>
      <c r="AQ341" s="1"/>
      <c r="AR341" s="1">
        <f t="shared" si="47"/>
        <v>0</v>
      </c>
      <c r="AS341" s="1"/>
      <c r="AT341" s="1"/>
      <c r="AU341" s="2">
        <f t="shared" si="53"/>
        <v>0</v>
      </c>
      <c r="AW341" s="1"/>
      <c r="AX341" s="1"/>
      <c r="AY341" s="1"/>
      <c r="AZ341" s="2">
        <f t="shared" si="48"/>
        <v>0</v>
      </c>
      <c r="BA341" s="2">
        <f>SUM(AF341,AH341,-AZ341,-Table112[[#This Row],[Sale Fee]])</f>
        <v>0</v>
      </c>
      <c r="BC341" s="1"/>
      <c r="BD341" s="1"/>
      <c r="BE341" s="1"/>
    </row>
    <row r="342" spans="1:57" x14ac:dyDescent="0.25">
      <c r="A342" s="1"/>
      <c r="B342" s="1"/>
      <c r="Q342" s="1"/>
      <c r="R342" s="1"/>
      <c r="S342" s="1"/>
      <c r="U342" s="1"/>
      <c r="V342" s="1"/>
      <c r="W342" s="1">
        <f t="shared" si="50"/>
        <v>0</v>
      </c>
      <c r="X342" s="1"/>
      <c r="Y342" s="1"/>
      <c r="Z342" s="1">
        <f>Table112[[#This Row],[Quantity2]]*Table112[[#This Row],[U Cost]]</f>
        <v>0</v>
      </c>
      <c r="AB342" s="1"/>
      <c r="AC342" s="1"/>
      <c r="AD342" s="1">
        <f t="shared" si="51"/>
        <v>0</v>
      </c>
      <c r="AE342" s="1"/>
      <c r="AF342" s="1">
        <f>SUM(Table112[[#This Row],[Total 
Paid]:[Shipping 
Charged]])</f>
        <v>0</v>
      </c>
      <c r="AG342" s="1"/>
      <c r="AH342" s="1"/>
      <c r="AI342" s="1">
        <f t="shared" si="52"/>
        <v>0</v>
      </c>
      <c r="AK342" s="1"/>
      <c r="AL342" s="1"/>
      <c r="AM342" s="1"/>
      <c r="AN342" s="1"/>
      <c r="AP342" s="30">
        <f t="shared" si="49"/>
        <v>0</v>
      </c>
      <c r="AQ342" s="1"/>
      <c r="AR342" s="1">
        <f t="shared" si="47"/>
        <v>0</v>
      </c>
      <c r="AS342" s="1"/>
      <c r="AT342" s="1"/>
      <c r="AU342" s="2">
        <f t="shared" si="53"/>
        <v>0</v>
      </c>
      <c r="AW342" s="1"/>
      <c r="AX342" s="1"/>
      <c r="AY342" s="1"/>
      <c r="AZ342" s="2">
        <f t="shared" si="48"/>
        <v>0</v>
      </c>
      <c r="BA342" s="2">
        <f>SUM(AF342,AH342,-AZ342,-Table112[[#This Row],[Sale Fee]])</f>
        <v>0</v>
      </c>
      <c r="BC342" s="1"/>
      <c r="BD342" s="1"/>
      <c r="BE342" s="1"/>
    </row>
    <row r="343" spans="1:57" x14ac:dyDescent="0.25">
      <c r="A343" s="1"/>
      <c r="B343" s="1"/>
      <c r="Q343" s="1"/>
      <c r="R343" s="1"/>
      <c r="S343" s="1"/>
      <c r="U343" s="1"/>
      <c r="V343" s="1"/>
      <c r="W343" s="1">
        <f t="shared" si="50"/>
        <v>0</v>
      </c>
      <c r="X343" s="1"/>
      <c r="Y343" s="1"/>
      <c r="Z343" s="1">
        <f>Table112[[#This Row],[Quantity2]]*Table112[[#This Row],[U Cost]]</f>
        <v>0</v>
      </c>
      <c r="AB343" s="1"/>
      <c r="AC343" s="1"/>
      <c r="AD343" s="1">
        <f t="shared" si="51"/>
        <v>0</v>
      </c>
      <c r="AE343" s="1"/>
      <c r="AF343" s="1">
        <f>SUM(Table112[[#This Row],[Total 
Paid]:[Shipping 
Charged]])</f>
        <v>0</v>
      </c>
      <c r="AG343" s="1"/>
      <c r="AH343" s="1"/>
      <c r="AI343" s="1">
        <f t="shared" si="52"/>
        <v>0</v>
      </c>
      <c r="AK343" s="1"/>
      <c r="AL343" s="1"/>
      <c r="AM343" s="1"/>
      <c r="AN343" s="1"/>
      <c r="AP343" s="30">
        <f t="shared" si="49"/>
        <v>0</v>
      </c>
      <c r="AQ343" s="1"/>
      <c r="AR343" s="1">
        <f t="shared" si="47"/>
        <v>0</v>
      </c>
      <c r="AS343" s="1"/>
      <c r="AT343" s="1"/>
      <c r="AU343" s="2">
        <f t="shared" si="53"/>
        <v>0</v>
      </c>
      <c r="AW343" s="1"/>
      <c r="AX343" s="1"/>
      <c r="AY343" s="1"/>
      <c r="AZ343" s="2">
        <f t="shared" si="48"/>
        <v>0</v>
      </c>
      <c r="BA343" s="2">
        <f>SUM(AF343,AH343,-AZ343,-Table112[[#This Row],[Sale Fee]])</f>
        <v>0</v>
      </c>
      <c r="BC343" s="1"/>
      <c r="BD343" s="1"/>
      <c r="BE343" s="1"/>
    </row>
    <row r="344" spans="1:57" x14ac:dyDescent="0.25">
      <c r="A344" s="1"/>
      <c r="B344" s="1"/>
      <c r="Q344" s="1"/>
      <c r="R344" s="1"/>
      <c r="S344" s="1"/>
      <c r="U344" s="1"/>
      <c r="V344" s="1"/>
      <c r="W344" s="1">
        <f t="shared" si="50"/>
        <v>0</v>
      </c>
      <c r="X344" s="1"/>
      <c r="Y344" s="1"/>
      <c r="Z344" s="1">
        <f>Table112[[#This Row],[Quantity2]]*Table112[[#This Row],[U Cost]]</f>
        <v>0</v>
      </c>
      <c r="AB344" s="1"/>
      <c r="AC344" s="1"/>
      <c r="AD344" s="1">
        <f t="shared" si="51"/>
        <v>0</v>
      </c>
      <c r="AE344" s="1"/>
      <c r="AF344" s="1">
        <f>SUM(Table112[[#This Row],[Total 
Paid]:[Shipping 
Charged]])</f>
        <v>0</v>
      </c>
      <c r="AG344" s="1"/>
      <c r="AH344" s="1"/>
      <c r="AI344" s="1">
        <f t="shared" si="52"/>
        <v>0</v>
      </c>
      <c r="AK344" s="1"/>
      <c r="AL344" s="1"/>
      <c r="AM344" s="1"/>
      <c r="AN344" s="1"/>
      <c r="AP344" s="30">
        <f t="shared" si="49"/>
        <v>0</v>
      </c>
      <c r="AQ344" s="1"/>
      <c r="AR344" s="1">
        <f t="shared" si="47"/>
        <v>0</v>
      </c>
      <c r="AS344" s="1"/>
      <c r="AT344" s="1"/>
      <c r="AU344" s="2">
        <f t="shared" si="53"/>
        <v>0</v>
      </c>
      <c r="AW344" s="1"/>
      <c r="AX344" s="1"/>
      <c r="AY344" s="1"/>
      <c r="AZ344" s="2">
        <f t="shared" si="48"/>
        <v>0</v>
      </c>
      <c r="BA344" s="2">
        <f>SUM(AF344,AH344,-AZ344,-Table112[[#This Row],[Sale Fee]])</f>
        <v>0</v>
      </c>
      <c r="BC344" s="1"/>
      <c r="BD344" s="1"/>
      <c r="BE344" s="1"/>
    </row>
    <row r="345" spans="1:57" x14ac:dyDescent="0.25">
      <c r="A345" s="1"/>
      <c r="B345" s="1"/>
      <c r="Q345" s="1"/>
      <c r="R345" s="1"/>
      <c r="S345" s="1"/>
      <c r="U345" s="1"/>
      <c r="V345" s="1"/>
      <c r="W345" s="1">
        <f t="shared" si="50"/>
        <v>0</v>
      </c>
      <c r="X345" s="1"/>
      <c r="Y345" s="1"/>
      <c r="Z345" s="1">
        <f>Table112[[#This Row],[Quantity2]]*Table112[[#This Row],[U Cost]]</f>
        <v>0</v>
      </c>
      <c r="AB345" s="1"/>
      <c r="AC345" s="1"/>
      <c r="AD345" s="1">
        <f t="shared" si="51"/>
        <v>0</v>
      </c>
      <c r="AE345" s="1"/>
      <c r="AF345" s="1">
        <f>SUM(Table112[[#This Row],[Total 
Paid]:[Shipping 
Charged]])</f>
        <v>0</v>
      </c>
      <c r="AG345" s="1"/>
      <c r="AH345" s="1"/>
      <c r="AI345" s="1">
        <f t="shared" si="52"/>
        <v>0</v>
      </c>
      <c r="AK345" s="1"/>
      <c r="AL345" s="1"/>
      <c r="AM345" s="1"/>
      <c r="AN345" s="1"/>
      <c r="AP345" s="30">
        <f t="shared" si="49"/>
        <v>0</v>
      </c>
      <c r="AQ345" s="1"/>
      <c r="AR345" s="1">
        <f t="shared" si="47"/>
        <v>0</v>
      </c>
      <c r="AS345" s="1"/>
      <c r="AT345" s="1"/>
      <c r="AU345" s="2">
        <f t="shared" si="53"/>
        <v>0</v>
      </c>
      <c r="AW345" s="1"/>
      <c r="AX345" s="1"/>
      <c r="AY345" s="1"/>
      <c r="AZ345" s="2">
        <f t="shared" si="48"/>
        <v>0</v>
      </c>
      <c r="BA345" s="2">
        <f>SUM(AF345,AH345,-AZ345,-Table112[[#This Row],[Sale Fee]])</f>
        <v>0</v>
      </c>
      <c r="BC345" s="1"/>
      <c r="BD345" s="1"/>
      <c r="BE345" s="1"/>
    </row>
    <row r="346" spans="1:57" x14ac:dyDescent="0.25">
      <c r="A346" s="1"/>
      <c r="B346" s="1"/>
      <c r="Q346" s="1"/>
      <c r="R346" s="1"/>
      <c r="S346" s="1"/>
      <c r="U346" s="1"/>
      <c r="V346" s="1"/>
      <c r="W346" s="1">
        <f t="shared" si="50"/>
        <v>0</v>
      </c>
      <c r="X346" s="1"/>
      <c r="Y346" s="1"/>
      <c r="Z346" s="1">
        <f>Table112[[#This Row],[Quantity2]]*Table112[[#This Row],[U Cost]]</f>
        <v>0</v>
      </c>
      <c r="AB346" s="1"/>
      <c r="AC346" s="1"/>
      <c r="AD346" s="1">
        <f t="shared" si="51"/>
        <v>0</v>
      </c>
      <c r="AE346" s="1"/>
      <c r="AF346" s="1">
        <f>SUM(Table112[[#This Row],[Total 
Paid]:[Shipping 
Charged]])</f>
        <v>0</v>
      </c>
      <c r="AG346" s="1"/>
      <c r="AH346" s="1"/>
      <c r="AI346" s="1">
        <f t="shared" si="52"/>
        <v>0</v>
      </c>
      <c r="AK346" s="1"/>
      <c r="AL346" s="1"/>
      <c r="AM346" s="1"/>
      <c r="AN346" s="1"/>
      <c r="AP346" s="30">
        <f t="shared" si="49"/>
        <v>0</v>
      </c>
      <c r="AQ346" s="1"/>
      <c r="AR346" s="1">
        <f t="shared" si="47"/>
        <v>0</v>
      </c>
      <c r="AS346" s="1"/>
      <c r="AT346" s="1"/>
      <c r="AU346" s="2">
        <f t="shared" si="53"/>
        <v>0</v>
      </c>
      <c r="AW346" s="1"/>
      <c r="AX346" s="1"/>
      <c r="AY346" s="1"/>
      <c r="AZ346" s="2">
        <f t="shared" si="48"/>
        <v>0</v>
      </c>
      <c r="BA346" s="2">
        <f>SUM(AF346,AH346,-AZ346,-Table112[[#This Row],[Sale Fee]])</f>
        <v>0</v>
      </c>
      <c r="BC346" s="1"/>
      <c r="BD346" s="1"/>
      <c r="BE346" s="1"/>
    </row>
    <row r="347" spans="1:57" x14ac:dyDescent="0.25">
      <c r="A347" s="1"/>
      <c r="B347" s="1"/>
      <c r="Q347" s="1"/>
      <c r="R347" s="1"/>
      <c r="S347" s="1"/>
      <c r="U347" s="1"/>
      <c r="V347" s="1"/>
      <c r="W347" s="1">
        <f t="shared" si="50"/>
        <v>0</v>
      </c>
      <c r="X347" s="1"/>
      <c r="Y347" s="1"/>
      <c r="Z347" s="1">
        <f>Table112[[#This Row],[Quantity2]]*Table112[[#This Row],[U Cost]]</f>
        <v>0</v>
      </c>
      <c r="AB347" s="1"/>
      <c r="AC347" s="1"/>
      <c r="AD347" s="1">
        <f t="shared" si="51"/>
        <v>0</v>
      </c>
      <c r="AE347" s="1"/>
      <c r="AF347" s="1">
        <f>SUM(Table112[[#This Row],[Total 
Paid]:[Shipping 
Charged]])</f>
        <v>0</v>
      </c>
      <c r="AG347" s="1"/>
      <c r="AH347" s="1"/>
      <c r="AI347" s="1">
        <f t="shared" si="52"/>
        <v>0</v>
      </c>
      <c r="AK347" s="1"/>
      <c r="AL347" s="1"/>
      <c r="AM347" s="1"/>
      <c r="AN347" s="1"/>
      <c r="AP347" s="30">
        <f t="shared" si="49"/>
        <v>0</v>
      </c>
      <c r="AQ347" s="1"/>
      <c r="AR347" s="1">
        <f t="shared" si="47"/>
        <v>0</v>
      </c>
      <c r="AS347" s="1"/>
      <c r="AT347" s="1"/>
      <c r="AU347" s="2">
        <f t="shared" si="53"/>
        <v>0</v>
      </c>
      <c r="AW347" s="1"/>
      <c r="AX347" s="1"/>
      <c r="AY347" s="1"/>
      <c r="AZ347" s="2">
        <f t="shared" si="48"/>
        <v>0</v>
      </c>
      <c r="BA347" s="2">
        <f>SUM(AF347,AH347,-AZ347,-Table112[[#This Row],[Sale Fee]])</f>
        <v>0</v>
      </c>
      <c r="BC347" s="1"/>
      <c r="BD347" s="1"/>
      <c r="BE347" s="1"/>
    </row>
    <row r="348" spans="1:57" x14ac:dyDescent="0.25">
      <c r="A348" s="1"/>
      <c r="B348" s="1"/>
      <c r="Q348" s="1"/>
      <c r="R348" s="1"/>
      <c r="S348" s="1"/>
      <c r="U348" s="1"/>
      <c r="V348" s="1"/>
      <c r="W348" s="1">
        <f t="shared" si="50"/>
        <v>0</v>
      </c>
      <c r="X348" s="1"/>
      <c r="Y348" s="1"/>
      <c r="Z348" s="1">
        <f>Table112[[#This Row],[Quantity2]]*Table112[[#This Row],[U Cost]]</f>
        <v>0</v>
      </c>
      <c r="AB348" s="1"/>
      <c r="AC348" s="1"/>
      <c r="AD348" s="1">
        <f t="shared" si="51"/>
        <v>0</v>
      </c>
      <c r="AE348" s="1"/>
      <c r="AF348" s="1">
        <f>SUM(Table112[[#This Row],[Total 
Paid]:[Shipping 
Charged]])</f>
        <v>0</v>
      </c>
      <c r="AG348" s="1"/>
      <c r="AH348" s="1"/>
      <c r="AI348" s="1">
        <f t="shared" si="52"/>
        <v>0</v>
      </c>
      <c r="AK348" s="1"/>
      <c r="AL348" s="1"/>
      <c r="AM348" s="1"/>
      <c r="AN348" s="1"/>
      <c r="AP348" s="30">
        <f t="shared" si="49"/>
        <v>0</v>
      </c>
      <c r="AQ348" s="1"/>
      <c r="AR348" s="1">
        <f t="shared" si="47"/>
        <v>0</v>
      </c>
      <c r="AS348" s="1"/>
      <c r="AT348" s="1"/>
      <c r="AU348" s="2">
        <f t="shared" si="53"/>
        <v>0</v>
      </c>
      <c r="AW348" s="1"/>
      <c r="AX348" s="1"/>
      <c r="AY348" s="1"/>
      <c r="AZ348" s="2">
        <f t="shared" si="48"/>
        <v>0</v>
      </c>
      <c r="BA348" s="2">
        <f>SUM(AF348,AH348,-AZ348,-Table112[[#This Row],[Sale Fee]])</f>
        <v>0</v>
      </c>
      <c r="BC348" s="1"/>
      <c r="BD348" s="1"/>
      <c r="BE348" s="1"/>
    </row>
    <row r="349" spans="1:57" x14ac:dyDescent="0.25">
      <c r="A349" s="1"/>
      <c r="B349" s="1"/>
      <c r="Q349" s="1"/>
      <c r="R349" s="1"/>
      <c r="S349" s="1"/>
      <c r="U349" s="1"/>
      <c r="V349" s="1"/>
      <c r="W349" s="1">
        <f t="shared" si="50"/>
        <v>0</v>
      </c>
      <c r="X349" s="1"/>
      <c r="Y349" s="1"/>
      <c r="Z349" s="1">
        <f>Table112[[#This Row],[Quantity2]]*Table112[[#This Row],[U Cost]]</f>
        <v>0</v>
      </c>
      <c r="AB349" s="1"/>
      <c r="AC349" s="1"/>
      <c r="AD349" s="1">
        <f t="shared" si="51"/>
        <v>0</v>
      </c>
      <c r="AE349" s="1"/>
      <c r="AF349" s="1">
        <f>SUM(Table112[[#This Row],[Total 
Paid]:[Shipping 
Charged]])</f>
        <v>0</v>
      </c>
      <c r="AG349" s="1"/>
      <c r="AH349" s="1"/>
      <c r="AI349" s="1">
        <f t="shared" si="52"/>
        <v>0</v>
      </c>
      <c r="AK349" s="1"/>
      <c r="AL349" s="1"/>
      <c r="AM349" s="1"/>
      <c r="AN349" s="1"/>
      <c r="AP349" s="30">
        <f t="shared" si="49"/>
        <v>0</v>
      </c>
      <c r="AQ349" s="1"/>
      <c r="AR349" s="1">
        <f t="shared" si="47"/>
        <v>0</v>
      </c>
      <c r="AS349" s="1"/>
      <c r="AT349" s="1"/>
      <c r="AU349" s="2">
        <f t="shared" si="53"/>
        <v>0</v>
      </c>
      <c r="AW349" s="1"/>
      <c r="AX349" s="1"/>
      <c r="AY349" s="1"/>
      <c r="AZ349" s="2">
        <f t="shared" si="48"/>
        <v>0</v>
      </c>
      <c r="BA349" s="2">
        <f>SUM(AF349,AH349,-AZ349,-Table112[[#This Row],[Sale Fee]])</f>
        <v>0</v>
      </c>
      <c r="BC349" s="1"/>
      <c r="BD349" s="1"/>
      <c r="BE349" s="1"/>
    </row>
    <row r="350" spans="1:57" x14ac:dyDescent="0.25">
      <c r="A350" s="1"/>
      <c r="B350" s="1"/>
      <c r="Q350" s="1"/>
      <c r="R350" s="1"/>
      <c r="S350" s="1"/>
      <c r="U350" s="1"/>
      <c r="V350" s="1"/>
      <c r="W350" s="1">
        <f t="shared" si="50"/>
        <v>0</v>
      </c>
      <c r="X350" s="1"/>
      <c r="Y350" s="1"/>
      <c r="Z350" s="1">
        <f>Table112[[#This Row],[Quantity2]]*Table112[[#This Row],[U Cost]]</f>
        <v>0</v>
      </c>
      <c r="AB350" s="1"/>
      <c r="AC350" s="1"/>
      <c r="AD350" s="1">
        <f t="shared" si="51"/>
        <v>0</v>
      </c>
      <c r="AE350" s="1"/>
      <c r="AF350" s="1">
        <f>SUM(Table112[[#This Row],[Total 
Paid]:[Shipping 
Charged]])</f>
        <v>0</v>
      </c>
      <c r="AG350" s="1"/>
      <c r="AH350" s="1"/>
      <c r="AI350" s="1">
        <f t="shared" si="52"/>
        <v>0</v>
      </c>
      <c r="AK350" s="1"/>
      <c r="AL350" s="1"/>
      <c r="AM350" s="1"/>
      <c r="AN350" s="1"/>
      <c r="AP350" s="30">
        <f t="shared" si="49"/>
        <v>0</v>
      </c>
      <c r="AQ350" s="1"/>
      <c r="AR350" s="1">
        <f t="shared" si="47"/>
        <v>0</v>
      </c>
      <c r="AS350" s="1"/>
      <c r="AT350" s="1"/>
      <c r="AU350" s="2">
        <f t="shared" si="53"/>
        <v>0</v>
      </c>
      <c r="AW350" s="1"/>
      <c r="AX350" s="1"/>
      <c r="AY350" s="1"/>
      <c r="AZ350" s="2">
        <f t="shared" si="48"/>
        <v>0</v>
      </c>
      <c r="BA350" s="2">
        <f>SUM(AF350,AH350,-AZ350,-Table112[[#This Row],[Sale Fee]])</f>
        <v>0</v>
      </c>
      <c r="BC350" s="1"/>
      <c r="BD350" s="1"/>
      <c r="BE350" s="1"/>
    </row>
    <row r="351" spans="1:57" x14ac:dyDescent="0.25">
      <c r="A351" s="1"/>
      <c r="B351" s="1"/>
      <c r="Q351" s="1"/>
      <c r="R351" s="1"/>
      <c r="S351" s="1"/>
      <c r="U351" s="1"/>
      <c r="V351" s="1"/>
      <c r="W351" s="1">
        <f t="shared" si="50"/>
        <v>0</v>
      </c>
      <c r="X351" s="1"/>
      <c r="Y351" s="1"/>
      <c r="Z351" s="1">
        <f>Table112[[#This Row],[Quantity2]]*Table112[[#This Row],[U Cost]]</f>
        <v>0</v>
      </c>
      <c r="AB351" s="1"/>
      <c r="AC351" s="1"/>
      <c r="AD351" s="1">
        <f t="shared" si="51"/>
        <v>0</v>
      </c>
      <c r="AE351" s="1"/>
      <c r="AF351" s="1">
        <f>SUM(Table112[[#This Row],[Total 
Paid]:[Shipping 
Charged]])</f>
        <v>0</v>
      </c>
      <c r="AG351" s="1"/>
      <c r="AH351" s="1"/>
      <c r="AI351" s="1">
        <f t="shared" si="52"/>
        <v>0</v>
      </c>
      <c r="AK351" s="1"/>
      <c r="AL351" s="1"/>
      <c r="AM351" s="1"/>
      <c r="AN351" s="1"/>
      <c r="AP351" s="30">
        <f t="shared" si="49"/>
        <v>0</v>
      </c>
      <c r="AQ351" s="1"/>
      <c r="AR351" s="1">
        <f t="shared" si="47"/>
        <v>0</v>
      </c>
      <c r="AS351" s="1"/>
      <c r="AT351" s="1"/>
      <c r="AU351" s="2">
        <f t="shared" si="53"/>
        <v>0</v>
      </c>
      <c r="AW351" s="1"/>
      <c r="AX351" s="1"/>
      <c r="AY351" s="1"/>
      <c r="AZ351" s="2">
        <f t="shared" si="48"/>
        <v>0</v>
      </c>
      <c r="BA351" s="2">
        <f>SUM(AF351,AH351,-AZ351,-Table112[[#This Row],[Sale Fee]])</f>
        <v>0</v>
      </c>
      <c r="BC351" s="1"/>
      <c r="BD351" s="1"/>
      <c r="BE351" s="1"/>
    </row>
    <row r="352" spans="1:57" x14ac:dyDescent="0.25">
      <c r="A352" s="1"/>
      <c r="B352" s="1"/>
      <c r="E352" s="4"/>
      <c r="F352" s="4"/>
      <c r="N352" s="49"/>
      <c r="Q352" s="1"/>
      <c r="R352" s="1"/>
      <c r="S352" s="1"/>
      <c r="U352" s="1"/>
      <c r="V352" s="1"/>
      <c r="W352" s="1">
        <f t="shared" si="50"/>
        <v>0</v>
      </c>
      <c r="X352" s="1"/>
      <c r="Y352" s="1"/>
      <c r="Z352" s="1">
        <f>Table112[[#This Row],[Quantity2]]*Table112[[#This Row],[U Cost]]</f>
        <v>0</v>
      </c>
      <c r="AB352" s="1"/>
      <c r="AC352" s="1"/>
      <c r="AD352" s="1">
        <f t="shared" si="51"/>
        <v>0</v>
      </c>
      <c r="AE352" s="1"/>
      <c r="AF352" s="1">
        <f>SUM(Table112[[#This Row],[Total 
Paid]:[Shipping 
Charged]])</f>
        <v>0</v>
      </c>
      <c r="AG352" s="1"/>
      <c r="AH352" s="1"/>
      <c r="AI352" s="1">
        <f t="shared" si="52"/>
        <v>0</v>
      </c>
      <c r="AK352" s="1"/>
      <c r="AL352" s="1"/>
      <c r="AM352" s="1"/>
      <c r="AN352" s="1"/>
      <c r="AP352" s="30">
        <f t="shared" si="49"/>
        <v>0</v>
      </c>
      <c r="AQ352" s="1"/>
      <c r="AR352" s="1">
        <f t="shared" ref="AR352:AR606" si="54">AQ352*AP352</f>
        <v>0</v>
      </c>
      <c r="AS352" s="1"/>
      <c r="AT352" s="1"/>
      <c r="AU352" s="2">
        <f t="shared" si="53"/>
        <v>0</v>
      </c>
      <c r="AW352" s="1"/>
      <c r="AX352" s="1"/>
      <c r="AY352" s="1"/>
      <c r="AZ352" s="2">
        <f t="shared" si="48"/>
        <v>0</v>
      </c>
      <c r="BA352" s="2">
        <f>SUM(AF352,AH352,-AZ352,-Table112[[#This Row],[Sale Fee]])</f>
        <v>0</v>
      </c>
      <c r="BC352" s="1"/>
      <c r="BD352" s="1"/>
      <c r="BE352" s="1"/>
    </row>
    <row r="353" spans="1:57" x14ac:dyDescent="0.25">
      <c r="A353" s="1"/>
      <c r="B353" s="1"/>
      <c r="E353" s="4"/>
      <c r="F353" s="4"/>
      <c r="N353" s="49"/>
      <c r="Q353" s="1"/>
      <c r="R353" s="1"/>
      <c r="S353" s="1"/>
      <c r="U353" s="1"/>
      <c r="V353" s="1"/>
      <c r="W353" s="1">
        <f t="shared" si="50"/>
        <v>0</v>
      </c>
      <c r="X353" s="1"/>
      <c r="Y353" s="1"/>
      <c r="Z353" s="1">
        <f>Table112[[#This Row],[Quantity2]]*Table112[[#This Row],[U Cost]]</f>
        <v>0</v>
      </c>
      <c r="AB353" s="1"/>
      <c r="AC353" s="1"/>
      <c r="AD353" s="1">
        <f t="shared" si="51"/>
        <v>0</v>
      </c>
      <c r="AE353" s="1"/>
      <c r="AF353" s="1">
        <f>SUM(Table112[[#This Row],[Total 
Paid]:[Shipping 
Charged]])</f>
        <v>0</v>
      </c>
      <c r="AG353" s="1"/>
      <c r="AH353" s="1"/>
      <c r="AI353" s="1">
        <f t="shared" si="52"/>
        <v>0</v>
      </c>
      <c r="AK353" s="1"/>
      <c r="AL353" s="1"/>
      <c r="AM353" s="1"/>
      <c r="AN353" s="1"/>
      <c r="AP353" s="30">
        <f t="shared" si="49"/>
        <v>0</v>
      </c>
      <c r="AQ353" s="1"/>
      <c r="AR353" s="1">
        <f t="shared" si="54"/>
        <v>0</v>
      </c>
      <c r="AS353" s="1"/>
      <c r="AT353" s="1"/>
      <c r="AU353" s="2">
        <f t="shared" si="53"/>
        <v>0</v>
      </c>
      <c r="AW353" s="1"/>
      <c r="AX353" s="1"/>
      <c r="AY353" s="1"/>
      <c r="AZ353" s="2">
        <f t="shared" si="48"/>
        <v>0</v>
      </c>
      <c r="BA353" s="2">
        <f>SUM(AF353,AH353,-AZ353,-Table112[[#This Row],[Sale Fee]])</f>
        <v>0</v>
      </c>
      <c r="BC353" s="1"/>
      <c r="BD353" s="1"/>
      <c r="BE353" s="1"/>
    </row>
    <row r="354" spans="1:57" x14ac:dyDescent="0.25">
      <c r="A354" s="1"/>
      <c r="B354" s="1"/>
      <c r="E354" s="4"/>
      <c r="F354" s="4"/>
      <c r="Q354" s="1"/>
      <c r="R354" s="1"/>
      <c r="S354" s="1"/>
      <c r="U354" s="1"/>
      <c r="V354" s="1"/>
      <c r="W354" s="1">
        <f t="shared" si="50"/>
        <v>0</v>
      </c>
      <c r="X354" s="1"/>
      <c r="Y354" s="1"/>
      <c r="Z354" s="1">
        <f>Table112[[#This Row],[Quantity2]]*Table112[[#This Row],[U Cost]]</f>
        <v>0</v>
      </c>
      <c r="AB354" s="1"/>
      <c r="AC354" s="1"/>
      <c r="AD354" s="1">
        <f t="shared" si="51"/>
        <v>0</v>
      </c>
      <c r="AE354" s="1"/>
      <c r="AF354" s="1">
        <f>SUM(Table112[[#This Row],[Total 
Paid]:[Shipping 
Charged]])</f>
        <v>0</v>
      </c>
      <c r="AG354" s="1"/>
      <c r="AH354" s="1"/>
      <c r="AI354" s="1">
        <f t="shared" si="52"/>
        <v>0</v>
      </c>
      <c r="AK354" s="1"/>
      <c r="AL354" s="1"/>
      <c r="AM354" s="1"/>
      <c r="AN354" s="1"/>
      <c r="AP354" s="30">
        <f t="shared" si="49"/>
        <v>0</v>
      </c>
      <c r="AQ354" s="1"/>
      <c r="AR354" s="1">
        <f t="shared" si="54"/>
        <v>0</v>
      </c>
      <c r="AS354" s="1"/>
      <c r="AT354" s="1"/>
      <c r="AU354" s="2">
        <f t="shared" si="53"/>
        <v>0</v>
      </c>
      <c r="AW354" s="1"/>
      <c r="AX354" s="1"/>
      <c r="AY354" s="1"/>
      <c r="AZ354" s="2">
        <f t="shared" si="48"/>
        <v>0</v>
      </c>
      <c r="BA354" s="2">
        <f>SUM(AF354,AH354,-AZ354,-Table112[[#This Row],[Sale Fee]])</f>
        <v>0</v>
      </c>
      <c r="BC354" s="1"/>
      <c r="BD354" s="1"/>
      <c r="BE354" s="1"/>
    </row>
    <row r="355" spans="1:57" x14ac:dyDescent="0.25">
      <c r="A355" s="1"/>
      <c r="B355" s="1"/>
      <c r="E355" s="4"/>
      <c r="F355" s="4"/>
      <c r="N355" s="49"/>
      <c r="Q355" s="1"/>
      <c r="R355" s="1"/>
      <c r="S355" s="1"/>
      <c r="U355" s="1"/>
      <c r="V355" s="1"/>
      <c r="W355" s="1">
        <f t="shared" si="50"/>
        <v>0</v>
      </c>
      <c r="X355" s="1"/>
      <c r="Y355" s="1"/>
      <c r="Z355" s="1">
        <f>Table112[[#This Row],[Quantity2]]*Table112[[#This Row],[U Cost]]</f>
        <v>0</v>
      </c>
      <c r="AB355" s="1"/>
      <c r="AC355" s="1"/>
      <c r="AD355" s="1">
        <f t="shared" si="51"/>
        <v>0</v>
      </c>
      <c r="AE355" s="1"/>
      <c r="AF355" s="1">
        <f>SUM(Table112[[#This Row],[Total 
Paid]:[Shipping 
Charged]])</f>
        <v>0</v>
      </c>
      <c r="AG355" s="1"/>
      <c r="AH355" s="1"/>
      <c r="AI355" s="1">
        <f t="shared" si="52"/>
        <v>0</v>
      </c>
      <c r="AK355" s="1"/>
      <c r="AL355" s="1"/>
      <c r="AM355" s="1"/>
      <c r="AN355" s="1"/>
      <c r="AP355" s="30">
        <f t="shared" si="49"/>
        <v>0</v>
      </c>
      <c r="AQ355" s="1"/>
      <c r="AR355" s="1">
        <f t="shared" si="54"/>
        <v>0</v>
      </c>
      <c r="AS355" s="1"/>
      <c r="AT355" s="1"/>
      <c r="AU355" s="2">
        <f t="shared" si="53"/>
        <v>0</v>
      </c>
      <c r="AW355" s="1"/>
      <c r="AX355" s="1"/>
      <c r="AY355" s="1"/>
      <c r="AZ355" s="2">
        <f t="shared" si="48"/>
        <v>0</v>
      </c>
      <c r="BA355" s="2">
        <f>SUM(AF355,AH355,-AZ355,-Table112[[#This Row],[Sale Fee]])</f>
        <v>0</v>
      </c>
      <c r="BC355" s="1"/>
      <c r="BD355" s="1"/>
      <c r="BE355" s="1"/>
    </row>
    <row r="356" spans="1:57" x14ac:dyDescent="0.25">
      <c r="A356" s="1"/>
      <c r="B356" s="1"/>
      <c r="E356" s="4"/>
      <c r="F356" s="4"/>
      <c r="N356" s="49"/>
      <c r="Q356" s="1"/>
      <c r="R356" s="1"/>
      <c r="S356" s="1"/>
      <c r="U356" s="1"/>
      <c r="V356" s="1"/>
      <c r="W356" s="1">
        <f t="shared" si="50"/>
        <v>0</v>
      </c>
      <c r="X356" s="1"/>
      <c r="Y356" s="1"/>
      <c r="Z356" s="1">
        <f>Table112[[#This Row],[Quantity2]]*Table112[[#This Row],[U Cost]]</f>
        <v>0</v>
      </c>
      <c r="AB356" s="1"/>
      <c r="AC356" s="1"/>
      <c r="AD356" s="1">
        <f t="shared" si="51"/>
        <v>0</v>
      </c>
      <c r="AE356" s="1"/>
      <c r="AF356" s="1">
        <f>SUM(Table112[[#This Row],[Total 
Paid]:[Shipping 
Charged]])</f>
        <v>0</v>
      </c>
      <c r="AG356" s="1"/>
      <c r="AH356" s="1"/>
      <c r="AI356" s="1">
        <f t="shared" si="52"/>
        <v>0</v>
      </c>
      <c r="AK356" s="1"/>
      <c r="AL356" s="1"/>
      <c r="AM356" s="1"/>
      <c r="AN356" s="1"/>
      <c r="AP356" s="30">
        <f t="shared" si="49"/>
        <v>0</v>
      </c>
      <c r="AQ356" s="1"/>
      <c r="AR356" s="1">
        <f t="shared" si="54"/>
        <v>0</v>
      </c>
      <c r="AS356" s="1"/>
      <c r="AT356" s="1"/>
      <c r="AU356" s="2">
        <f t="shared" si="53"/>
        <v>0</v>
      </c>
      <c r="AW356" s="1"/>
      <c r="AX356" s="1"/>
      <c r="AY356" s="1"/>
      <c r="AZ356" s="2">
        <f t="shared" si="48"/>
        <v>0</v>
      </c>
      <c r="BA356" s="2">
        <f>SUM(AF356,AH356,-AZ356,-Table112[[#This Row],[Sale Fee]])</f>
        <v>0</v>
      </c>
      <c r="BC356" s="1"/>
      <c r="BD356" s="1"/>
      <c r="BE356" s="1"/>
    </row>
    <row r="357" spans="1:57" x14ac:dyDescent="0.25">
      <c r="A357" s="1"/>
      <c r="B357" s="1"/>
      <c r="E357" s="4"/>
      <c r="F357" s="4"/>
      <c r="Q357" s="1"/>
      <c r="R357" s="1"/>
      <c r="S357" s="1"/>
      <c r="U357" s="1"/>
      <c r="V357" s="1"/>
      <c r="W357" s="1">
        <f t="shared" si="50"/>
        <v>0</v>
      </c>
      <c r="X357" s="1"/>
      <c r="Y357" s="1"/>
      <c r="Z357" s="1">
        <f>Table112[[#This Row],[Quantity2]]*Table112[[#This Row],[U Cost]]</f>
        <v>0</v>
      </c>
      <c r="AB357" s="1"/>
      <c r="AC357" s="1"/>
      <c r="AD357" s="1">
        <f t="shared" si="51"/>
        <v>0</v>
      </c>
      <c r="AE357" s="1"/>
      <c r="AF357" s="1">
        <f>SUM(Table112[[#This Row],[Total 
Paid]:[Shipping 
Charged]])</f>
        <v>0</v>
      </c>
      <c r="AG357" s="1"/>
      <c r="AH357" s="1"/>
      <c r="AI357" s="1">
        <f t="shared" si="52"/>
        <v>0</v>
      </c>
      <c r="AK357" s="1"/>
      <c r="AL357" s="1"/>
      <c r="AM357" s="1"/>
      <c r="AN357" s="1"/>
      <c r="AP357" s="30">
        <f t="shared" si="49"/>
        <v>0</v>
      </c>
      <c r="AQ357" s="1"/>
      <c r="AR357" s="1">
        <f t="shared" si="54"/>
        <v>0</v>
      </c>
      <c r="AS357" s="1"/>
      <c r="AT357" s="1"/>
      <c r="AU357" s="2">
        <f t="shared" si="53"/>
        <v>0</v>
      </c>
      <c r="AW357" s="1"/>
      <c r="AX357" s="1"/>
      <c r="AY357" s="1"/>
      <c r="AZ357" s="2">
        <f t="shared" si="48"/>
        <v>0</v>
      </c>
      <c r="BA357" s="2">
        <f>SUM(AF357,AH357,-AZ357,-Table112[[#This Row],[Sale Fee]])</f>
        <v>0</v>
      </c>
      <c r="BC357" s="1"/>
      <c r="BD357" s="1"/>
      <c r="BE357" s="1"/>
    </row>
    <row r="358" spans="1:57" x14ac:dyDescent="0.25">
      <c r="A358" s="1"/>
      <c r="B358" s="1"/>
      <c r="E358" s="4"/>
      <c r="F358" s="4"/>
      <c r="Q358" s="1"/>
      <c r="R358" s="1"/>
      <c r="S358" s="1"/>
      <c r="U358" s="1"/>
      <c r="V358" s="1"/>
      <c r="W358" s="1">
        <f t="shared" si="50"/>
        <v>0</v>
      </c>
      <c r="X358" s="1"/>
      <c r="Y358" s="1"/>
      <c r="Z358" s="1">
        <f>Table112[[#This Row],[Quantity2]]*Table112[[#This Row],[U Cost]]</f>
        <v>0</v>
      </c>
      <c r="AB358" s="1"/>
      <c r="AC358" s="1"/>
      <c r="AD358" s="1">
        <f t="shared" si="51"/>
        <v>0</v>
      </c>
      <c r="AE358" s="1"/>
      <c r="AF358" s="1">
        <f>SUM(Table112[[#This Row],[Total 
Paid]:[Shipping 
Charged]])</f>
        <v>0</v>
      </c>
      <c r="AG358" s="1"/>
      <c r="AH358" s="1"/>
      <c r="AI358" s="1">
        <f t="shared" si="52"/>
        <v>0</v>
      </c>
      <c r="AK358" s="1"/>
      <c r="AL358" s="1"/>
      <c r="AM358" s="1"/>
      <c r="AN358" s="1"/>
      <c r="AP358" s="30">
        <f t="shared" si="49"/>
        <v>0</v>
      </c>
      <c r="AQ358" s="1"/>
      <c r="AR358" s="1">
        <f t="shared" si="54"/>
        <v>0</v>
      </c>
      <c r="AS358" s="1"/>
      <c r="AT358" s="1"/>
      <c r="AU358" s="2">
        <f t="shared" si="53"/>
        <v>0</v>
      </c>
      <c r="AW358" s="1"/>
      <c r="AX358" s="1"/>
      <c r="AY358" s="1"/>
      <c r="AZ358" s="2">
        <f t="shared" si="48"/>
        <v>0</v>
      </c>
      <c r="BA358" s="2">
        <f>SUM(AF358,AH358,-AZ358,-Table112[[#This Row],[Sale Fee]])</f>
        <v>0</v>
      </c>
      <c r="BC358" s="1"/>
      <c r="BD358" s="1"/>
      <c r="BE358" s="1"/>
    </row>
    <row r="359" spans="1:57" x14ac:dyDescent="0.25">
      <c r="A359" s="1"/>
      <c r="B359" s="1"/>
      <c r="E359" s="4"/>
      <c r="F359" s="4"/>
      <c r="Q359" s="1"/>
      <c r="R359" s="1"/>
      <c r="S359" s="1"/>
      <c r="U359" s="1"/>
      <c r="V359" s="1"/>
      <c r="W359" s="1">
        <f t="shared" si="50"/>
        <v>0</v>
      </c>
      <c r="X359" s="1"/>
      <c r="Y359" s="1"/>
      <c r="Z359" s="1">
        <f>Table112[[#This Row],[Quantity2]]*Table112[[#This Row],[U Cost]]</f>
        <v>0</v>
      </c>
      <c r="AB359" s="1"/>
      <c r="AC359" s="1"/>
      <c r="AD359" s="1">
        <f t="shared" si="51"/>
        <v>0</v>
      </c>
      <c r="AE359" s="1"/>
      <c r="AF359" s="1">
        <f>SUM(Table112[[#This Row],[Total 
Paid]:[Shipping 
Charged]])</f>
        <v>0</v>
      </c>
      <c r="AG359" s="1"/>
      <c r="AH359" s="1"/>
      <c r="AI359" s="1">
        <f t="shared" si="52"/>
        <v>0</v>
      </c>
      <c r="AK359" s="1"/>
      <c r="AL359" s="1"/>
      <c r="AM359" s="1"/>
      <c r="AN359" s="1"/>
      <c r="AP359" s="30">
        <f t="shared" si="49"/>
        <v>0</v>
      </c>
      <c r="AQ359" s="1"/>
      <c r="AR359" s="1">
        <f t="shared" si="54"/>
        <v>0</v>
      </c>
      <c r="AS359" s="1"/>
      <c r="AT359" s="1"/>
      <c r="AU359" s="2">
        <f t="shared" si="53"/>
        <v>0</v>
      </c>
      <c r="AW359" s="1"/>
      <c r="AX359" s="1"/>
      <c r="AY359" s="1"/>
      <c r="AZ359" s="2">
        <f t="shared" si="48"/>
        <v>0</v>
      </c>
      <c r="BA359" s="2">
        <f>SUM(AF359,AH359,-AZ359,-Table112[[#This Row],[Sale Fee]])</f>
        <v>0</v>
      </c>
      <c r="BC359" s="1"/>
      <c r="BD359" s="1"/>
      <c r="BE359" s="1"/>
    </row>
    <row r="360" spans="1:57" x14ac:dyDescent="0.25">
      <c r="A360" s="1"/>
      <c r="B360" s="1"/>
      <c r="E360" s="4"/>
      <c r="F360" s="4"/>
      <c r="N360" s="1"/>
      <c r="Q360" s="1"/>
      <c r="R360" s="1"/>
      <c r="S360" s="1"/>
      <c r="U360" s="1"/>
      <c r="V360" s="1"/>
      <c r="W360" s="1">
        <f t="shared" si="50"/>
        <v>0</v>
      </c>
      <c r="X360" s="1"/>
      <c r="Y360" s="1"/>
      <c r="Z360" s="1">
        <f>Table112[[#This Row],[Quantity2]]*Table112[[#This Row],[U Cost]]</f>
        <v>0</v>
      </c>
      <c r="AB360" s="1"/>
      <c r="AC360" s="1"/>
      <c r="AD360" s="1">
        <f t="shared" si="51"/>
        <v>0</v>
      </c>
      <c r="AE360" s="1"/>
      <c r="AF360" s="1">
        <f>SUM(Table112[[#This Row],[Total 
Paid]:[Shipping 
Charged]])</f>
        <v>0</v>
      </c>
      <c r="AG360" s="1"/>
      <c r="AH360" s="1"/>
      <c r="AI360" s="1">
        <f t="shared" si="52"/>
        <v>0</v>
      </c>
      <c r="AK360" s="1"/>
      <c r="AL360" s="1"/>
      <c r="AM360" s="1"/>
      <c r="AN360" s="1"/>
      <c r="AP360" s="30">
        <f t="shared" si="49"/>
        <v>0</v>
      </c>
      <c r="AQ360" s="1"/>
      <c r="AR360" s="1">
        <f t="shared" si="54"/>
        <v>0</v>
      </c>
      <c r="AS360" s="1"/>
      <c r="AT360" s="1"/>
      <c r="AU360" s="2">
        <f t="shared" si="53"/>
        <v>0</v>
      </c>
      <c r="AW360" s="1"/>
      <c r="AX360" s="1"/>
      <c r="AY360" s="1"/>
      <c r="AZ360" s="2">
        <f t="shared" si="48"/>
        <v>0</v>
      </c>
      <c r="BA360" s="2">
        <f>SUM(AF360,AH360,-AZ360,-Table112[[#This Row],[Sale Fee]])</f>
        <v>0</v>
      </c>
      <c r="BC360" s="1"/>
      <c r="BD360" s="1"/>
      <c r="BE360" s="1"/>
    </row>
    <row r="361" spans="1:57" x14ac:dyDescent="0.25">
      <c r="A361" s="1"/>
      <c r="B361" s="1"/>
      <c r="E361" s="4"/>
      <c r="F361" s="4"/>
      <c r="Q361" s="1"/>
      <c r="R361" s="1"/>
      <c r="S361" s="1"/>
      <c r="U361" s="1"/>
      <c r="V361" s="1"/>
      <c r="W361" s="1">
        <f t="shared" si="50"/>
        <v>0</v>
      </c>
      <c r="X361" s="1"/>
      <c r="Y361" s="1"/>
      <c r="Z361" s="1">
        <f>Table112[[#This Row],[Quantity2]]*Table112[[#This Row],[U Cost]]</f>
        <v>0</v>
      </c>
      <c r="AB361" s="1"/>
      <c r="AC361" s="1"/>
      <c r="AD361" s="1">
        <f t="shared" si="51"/>
        <v>0</v>
      </c>
      <c r="AE361" s="1"/>
      <c r="AF361" s="1">
        <f>SUM(Table112[[#This Row],[Total 
Paid]:[Shipping 
Charged]])</f>
        <v>0</v>
      </c>
      <c r="AG361" s="1"/>
      <c r="AH361" s="1"/>
      <c r="AI361" s="1">
        <f t="shared" si="52"/>
        <v>0</v>
      </c>
      <c r="AK361" s="1"/>
      <c r="AL361" s="1"/>
      <c r="AM361" s="1"/>
      <c r="AN361" s="1"/>
      <c r="AP361" s="30">
        <f t="shared" si="49"/>
        <v>0</v>
      </c>
      <c r="AQ361" s="1"/>
      <c r="AR361" s="1">
        <f t="shared" si="54"/>
        <v>0</v>
      </c>
      <c r="AS361" s="1"/>
      <c r="AT361" s="1"/>
      <c r="AU361" s="2">
        <f t="shared" si="53"/>
        <v>0</v>
      </c>
      <c r="AW361" s="1"/>
      <c r="AX361" s="1"/>
      <c r="AY361" s="1"/>
      <c r="AZ361" s="2">
        <f t="shared" si="48"/>
        <v>0</v>
      </c>
      <c r="BA361" s="2">
        <f>SUM(AF361,AH361,-AZ361,-Table112[[#This Row],[Sale Fee]])</f>
        <v>0</v>
      </c>
      <c r="BC361" s="1"/>
      <c r="BD361" s="1"/>
      <c r="BE361" s="1"/>
    </row>
    <row r="362" spans="1:57" x14ac:dyDescent="0.25">
      <c r="A362" s="1"/>
      <c r="B362" s="1"/>
      <c r="E362" s="4"/>
      <c r="F362" s="4"/>
      <c r="Q362" s="1"/>
      <c r="R362" s="1"/>
      <c r="S362" s="1"/>
      <c r="U362" s="1"/>
      <c r="V362" s="1"/>
      <c r="W362" s="1">
        <f t="shared" si="50"/>
        <v>0</v>
      </c>
      <c r="X362" s="1"/>
      <c r="Y362" s="1"/>
      <c r="Z362" s="1">
        <f>Table112[[#This Row],[Quantity2]]*Table112[[#This Row],[U Cost]]</f>
        <v>0</v>
      </c>
      <c r="AB362" s="1"/>
      <c r="AC362" s="1"/>
      <c r="AD362" s="1">
        <f t="shared" si="51"/>
        <v>0</v>
      </c>
      <c r="AE362" s="1"/>
      <c r="AF362" s="1">
        <f>SUM(Table112[[#This Row],[Total 
Paid]:[Shipping 
Charged]])</f>
        <v>0</v>
      </c>
      <c r="AG362" s="1"/>
      <c r="AH362" s="1"/>
      <c r="AI362" s="1">
        <f t="shared" si="52"/>
        <v>0</v>
      </c>
      <c r="AK362" s="1"/>
      <c r="AL362" s="1"/>
      <c r="AM362" s="1"/>
      <c r="AN362" s="1"/>
      <c r="AP362" s="30">
        <f t="shared" si="49"/>
        <v>0</v>
      </c>
      <c r="AQ362" s="1"/>
      <c r="AR362" s="1">
        <f t="shared" si="54"/>
        <v>0</v>
      </c>
      <c r="AS362" s="1"/>
      <c r="AT362" s="1"/>
      <c r="AU362" s="2">
        <f t="shared" si="53"/>
        <v>0</v>
      </c>
      <c r="AW362" s="1"/>
      <c r="AX362" s="1"/>
      <c r="AY362" s="1"/>
      <c r="AZ362" s="2">
        <f t="shared" si="48"/>
        <v>0</v>
      </c>
      <c r="BA362" s="2">
        <f>SUM(AF362,AH362,-AZ362,-Table112[[#This Row],[Sale Fee]])</f>
        <v>0</v>
      </c>
      <c r="BC362" s="1"/>
      <c r="BD362" s="1"/>
      <c r="BE362" s="1"/>
    </row>
    <row r="363" spans="1:57" x14ac:dyDescent="0.25">
      <c r="A363" s="1"/>
      <c r="B363" s="1"/>
      <c r="E363" s="4"/>
      <c r="F363" s="4"/>
      <c r="Q363" s="1"/>
      <c r="R363" s="1"/>
      <c r="S363" s="1"/>
      <c r="U363" s="1"/>
      <c r="V363" s="1"/>
      <c r="W363" s="1">
        <f t="shared" si="50"/>
        <v>0</v>
      </c>
      <c r="X363" s="1"/>
      <c r="Y363" s="1"/>
      <c r="Z363" s="1">
        <f>Table112[[#This Row],[Quantity2]]*Table112[[#This Row],[U Cost]]</f>
        <v>0</v>
      </c>
      <c r="AB363" s="1"/>
      <c r="AC363" s="1"/>
      <c r="AD363" s="1">
        <f t="shared" si="51"/>
        <v>0</v>
      </c>
      <c r="AE363" s="1"/>
      <c r="AF363" s="1">
        <f>SUM(Table112[[#This Row],[Total 
Paid]:[Shipping 
Charged]])</f>
        <v>0</v>
      </c>
      <c r="AG363" s="1"/>
      <c r="AH363" s="1"/>
      <c r="AI363" s="1">
        <f t="shared" si="52"/>
        <v>0</v>
      </c>
      <c r="AK363" s="1"/>
      <c r="AL363" s="1"/>
      <c r="AM363" s="1"/>
      <c r="AN363" s="1"/>
      <c r="AP363" s="30">
        <f t="shared" si="49"/>
        <v>0</v>
      </c>
      <c r="AQ363" s="1"/>
      <c r="AR363" s="1">
        <f t="shared" si="54"/>
        <v>0</v>
      </c>
      <c r="AS363" s="1"/>
      <c r="AT363" s="1"/>
      <c r="AU363" s="2">
        <f t="shared" si="53"/>
        <v>0</v>
      </c>
      <c r="AW363" s="1"/>
      <c r="AX363" s="1"/>
      <c r="AY363" s="1"/>
      <c r="AZ363" s="2">
        <f t="shared" si="48"/>
        <v>0</v>
      </c>
      <c r="BA363" s="2">
        <f>SUM(AF363,AH363,-AZ363,-Table112[[#This Row],[Sale Fee]])</f>
        <v>0</v>
      </c>
      <c r="BC363" s="1"/>
      <c r="BD363" s="1"/>
      <c r="BE363" s="1"/>
    </row>
    <row r="364" spans="1:57" x14ac:dyDescent="0.25">
      <c r="A364" s="1"/>
      <c r="B364" s="1"/>
      <c r="E364" s="4"/>
      <c r="F364" s="4"/>
      <c r="Q364" s="1"/>
      <c r="R364" s="1"/>
      <c r="S364" s="1"/>
      <c r="U364" s="1"/>
      <c r="V364" s="1"/>
      <c r="W364" s="1">
        <f t="shared" si="50"/>
        <v>0</v>
      </c>
      <c r="X364" s="1"/>
      <c r="Y364" s="1"/>
      <c r="Z364" s="1">
        <f>Table112[[#This Row],[Quantity2]]*Table112[[#This Row],[U Cost]]</f>
        <v>0</v>
      </c>
      <c r="AB364" s="1"/>
      <c r="AC364" s="1"/>
      <c r="AD364" s="1">
        <f t="shared" si="51"/>
        <v>0</v>
      </c>
      <c r="AE364" s="1"/>
      <c r="AF364" s="1">
        <f>SUM(Table112[[#This Row],[Total 
Paid]:[Shipping 
Charged]])</f>
        <v>0</v>
      </c>
      <c r="AG364" s="1"/>
      <c r="AH364" s="1"/>
      <c r="AI364" s="1">
        <f t="shared" si="52"/>
        <v>0</v>
      </c>
      <c r="AK364" s="1"/>
      <c r="AL364" s="1"/>
      <c r="AM364" s="1"/>
      <c r="AN364" s="1"/>
      <c r="AP364" s="30">
        <f t="shared" si="49"/>
        <v>0</v>
      </c>
      <c r="AQ364" s="1"/>
      <c r="AR364" s="1">
        <f t="shared" si="54"/>
        <v>0</v>
      </c>
      <c r="AS364" s="1"/>
      <c r="AT364" s="1"/>
      <c r="AU364" s="2">
        <f t="shared" si="53"/>
        <v>0</v>
      </c>
      <c r="AW364" s="1"/>
      <c r="AX364" s="1"/>
      <c r="AY364" s="1"/>
      <c r="AZ364" s="2">
        <f t="shared" si="48"/>
        <v>0</v>
      </c>
      <c r="BA364" s="2">
        <f>SUM(AF364,AH364,-AZ364,-Table112[[#This Row],[Sale Fee]])</f>
        <v>0</v>
      </c>
      <c r="BC364" s="1"/>
      <c r="BD364" s="1"/>
      <c r="BE364" s="1"/>
    </row>
    <row r="365" spans="1:57" x14ac:dyDescent="0.25">
      <c r="A365" s="1"/>
      <c r="B365" s="1"/>
      <c r="E365" s="4"/>
      <c r="F365" s="4"/>
      <c r="Q365" s="1"/>
      <c r="R365" s="1"/>
      <c r="S365" s="1"/>
      <c r="U365" s="1"/>
      <c r="V365" s="1"/>
      <c r="W365" s="1">
        <f t="shared" si="50"/>
        <v>0</v>
      </c>
      <c r="X365" s="1"/>
      <c r="Y365" s="1"/>
      <c r="Z365" s="1">
        <f>Table112[[#This Row],[Quantity2]]*Table112[[#This Row],[U Cost]]</f>
        <v>0</v>
      </c>
      <c r="AB365" s="1"/>
      <c r="AC365" s="1"/>
      <c r="AD365" s="1">
        <f t="shared" si="51"/>
        <v>0</v>
      </c>
      <c r="AE365" s="1"/>
      <c r="AF365" s="1">
        <f>SUM(Table112[[#This Row],[Total 
Paid]:[Shipping 
Charged]])</f>
        <v>0</v>
      </c>
      <c r="AG365" s="1"/>
      <c r="AH365" s="1"/>
      <c r="AI365" s="1">
        <f t="shared" si="52"/>
        <v>0</v>
      </c>
      <c r="AK365" s="1"/>
      <c r="AL365" s="1"/>
      <c r="AM365" s="1"/>
      <c r="AN365" s="1"/>
      <c r="AP365" s="30">
        <f t="shared" si="49"/>
        <v>0</v>
      </c>
      <c r="AQ365" s="1"/>
      <c r="AR365" s="1">
        <f t="shared" si="54"/>
        <v>0</v>
      </c>
      <c r="AS365" s="1"/>
      <c r="AT365" s="1"/>
      <c r="AU365" s="2">
        <f t="shared" si="53"/>
        <v>0</v>
      </c>
      <c r="AW365" s="1"/>
      <c r="AX365" s="1"/>
      <c r="AY365" s="1"/>
      <c r="AZ365" s="2">
        <f t="shared" si="48"/>
        <v>0</v>
      </c>
      <c r="BA365" s="2">
        <f>SUM(AF365,AH365,-AZ365,-Table112[[#This Row],[Sale Fee]])</f>
        <v>0</v>
      </c>
      <c r="BC365" s="1"/>
      <c r="BD365" s="1"/>
      <c r="BE365" s="1"/>
    </row>
    <row r="366" spans="1:57" x14ac:dyDescent="0.25">
      <c r="A366" s="1"/>
      <c r="B366" s="1"/>
      <c r="E366" s="4"/>
      <c r="F366" s="4"/>
      <c r="Q366" s="1"/>
      <c r="R366" s="1"/>
      <c r="S366" s="1"/>
      <c r="U366" s="1"/>
      <c r="V366" s="1"/>
      <c r="W366" s="1">
        <f t="shared" si="50"/>
        <v>0</v>
      </c>
      <c r="X366" s="1"/>
      <c r="Y366" s="1"/>
      <c r="Z366" s="1">
        <f>Table112[[#This Row],[Quantity2]]*Table112[[#This Row],[U Cost]]</f>
        <v>0</v>
      </c>
      <c r="AB366" s="1"/>
      <c r="AC366" s="1"/>
      <c r="AD366" s="1">
        <f t="shared" si="51"/>
        <v>0</v>
      </c>
      <c r="AE366" s="1"/>
      <c r="AF366" s="1">
        <f>SUM(Table112[[#This Row],[Total 
Paid]:[Shipping 
Charged]])</f>
        <v>0</v>
      </c>
      <c r="AG366" s="1"/>
      <c r="AH366" s="1"/>
      <c r="AI366" s="1">
        <f t="shared" si="52"/>
        <v>0</v>
      </c>
      <c r="AK366" s="1"/>
      <c r="AL366" s="1"/>
      <c r="AM366" s="1"/>
      <c r="AN366" s="1"/>
      <c r="AP366" s="30">
        <f t="shared" si="49"/>
        <v>0</v>
      </c>
      <c r="AQ366" s="1"/>
      <c r="AR366" s="1">
        <f t="shared" si="54"/>
        <v>0</v>
      </c>
      <c r="AS366" s="1"/>
      <c r="AT366" s="1"/>
      <c r="AU366" s="2">
        <f t="shared" si="53"/>
        <v>0</v>
      </c>
      <c r="AW366" s="1"/>
      <c r="AX366" s="1"/>
      <c r="AY366" s="1"/>
      <c r="AZ366" s="2">
        <f t="shared" si="48"/>
        <v>0</v>
      </c>
      <c r="BA366" s="2">
        <f>SUM(AF366,AH366,-AZ366,-Table112[[#This Row],[Sale Fee]])</f>
        <v>0</v>
      </c>
      <c r="BC366" s="1"/>
      <c r="BD366" s="1"/>
      <c r="BE366" s="1"/>
    </row>
    <row r="367" spans="1:57" x14ac:dyDescent="0.25">
      <c r="A367" s="1"/>
      <c r="B367" s="1"/>
      <c r="E367" s="4"/>
      <c r="F367" s="4"/>
      <c r="Q367" s="1"/>
      <c r="R367" s="1"/>
      <c r="S367" s="1"/>
      <c r="U367" s="1"/>
      <c r="V367" s="1"/>
      <c r="W367" s="1">
        <f t="shared" si="50"/>
        <v>0</v>
      </c>
      <c r="X367" s="1"/>
      <c r="Y367" s="1"/>
      <c r="Z367" s="1">
        <f>Table112[[#This Row],[Quantity2]]*Table112[[#This Row],[U Cost]]</f>
        <v>0</v>
      </c>
      <c r="AB367" s="1"/>
      <c r="AC367" s="1"/>
      <c r="AD367" s="1">
        <f t="shared" si="51"/>
        <v>0</v>
      </c>
      <c r="AE367" s="1"/>
      <c r="AF367" s="1">
        <f>SUM(Table112[[#This Row],[Total 
Paid]:[Shipping 
Charged]])</f>
        <v>0</v>
      </c>
      <c r="AG367" s="1"/>
      <c r="AH367" s="1"/>
      <c r="AI367" s="1">
        <f t="shared" si="52"/>
        <v>0</v>
      </c>
      <c r="AK367" s="1"/>
      <c r="AL367" s="1"/>
      <c r="AM367" s="1"/>
      <c r="AN367" s="1"/>
      <c r="AP367" s="30">
        <f t="shared" si="49"/>
        <v>0</v>
      </c>
      <c r="AQ367" s="1"/>
      <c r="AR367" s="1">
        <f t="shared" si="54"/>
        <v>0</v>
      </c>
      <c r="AS367" s="1"/>
      <c r="AT367" s="1"/>
      <c r="AU367" s="2">
        <f t="shared" si="53"/>
        <v>0</v>
      </c>
      <c r="AW367" s="1"/>
      <c r="AX367" s="1"/>
      <c r="AY367" s="1"/>
      <c r="AZ367" s="2">
        <f t="shared" si="48"/>
        <v>0</v>
      </c>
      <c r="BA367" s="2">
        <f>SUM(AF367,AH367,-AZ367,-Table112[[#This Row],[Sale Fee]])</f>
        <v>0</v>
      </c>
      <c r="BC367" s="1"/>
      <c r="BD367" s="1"/>
      <c r="BE367" s="1"/>
    </row>
    <row r="368" spans="1:57" x14ac:dyDescent="0.25">
      <c r="A368" s="1"/>
      <c r="B368" s="1"/>
      <c r="E368" s="4"/>
      <c r="F368" s="4"/>
      <c r="Q368" s="1"/>
      <c r="R368" s="1"/>
      <c r="S368" s="1"/>
      <c r="U368" s="1"/>
      <c r="V368" s="1"/>
      <c r="W368" s="1">
        <f t="shared" si="50"/>
        <v>0</v>
      </c>
      <c r="X368" s="1"/>
      <c r="Y368" s="1"/>
      <c r="Z368" s="1">
        <f>Table112[[#This Row],[Quantity2]]*Table112[[#This Row],[U Cost]]</f>
        <v>0</v>
      </c>
      <c r="AB368" s="1"/>
      <c r="AC368" s="1"/>
      <c r="AD368" s="1">
        <f t="shared" si="51"/>
        <v>0</v>
      </c>
      <c r="AE368" s="1"/>
      <c r="AF368" s="1">
        <f>SUM(Table112[[#This Row],[Total 
Paid]:[Shipping 
Charged]])</f>
        <v>0</v>
      </c>
      <c r="AG368" s="1"/>
      <c r="AH368" s="1"/>
      <c r="AI368" s="1">
        <f t="shared" si="52"/>
        <v>0</v>
      </c>
      <c r="AK368" s="1"/>
      <c r="AL368" s="1"/>
      <c r="AM368" s="1"/>
      <c r="AN368" s="1"/>
      <c r="AP368" s="30">
        <f t="shared" si="49"/>
        <v>0</v>
      </c>
      <c r="AQ368" s="1"/>
      <c r="AR368" s="1">
        <f t="shared" si="54"/>
        <v>0</v>
      </c>
      <c r="AS368" s="1"/>
      <c r="AT368" s="1"/>
      <c r="AU368" s="2">
        <f t="shared" si="53"/>
        <v>0</v>
      </c>
      <c r="AW368" s="1"/>
      <c r="AX368" s="1"/>
      <c r="AY368" s="1"/>
      <c r="AZ368" s="2">
        <f t="shared" si="48"/>
        <v>0</v>
      </c>
      <c r="BA368" s="2">
        <f>SUM(AF368,AH368,-AZ368,-Table112[[#This Row],[Sale Fee]])</f>
        <v>0</v>
      </c>
      <c r="BC368" s="1"/>
      <c r="BD368" s="1"/>
      <c r="BE368" s="1"/>
    </row>
    <row r="369" spans="1:57" x14ac:dyDescent="0.25">
      <c r="A369" s="1"/>
      <c r="B369" s="1"/>
      <c r="E369" s="4"/>
      <c r="F369" s="4"/>
      <c r="Q369" s="1"/>
      <c r="R369" s="1"/>
      <c r="S369" s="1"/>
      <c r="U369" s="1"/>
      <c r="V369" s="1"/>
      <c r="W369" s="1">
        <f t="shared" si="50"/>
        <v>0</v>
      </c>
      <c r="X369" s="1"/>
      <c r="Y369" s="1"/>
      <c r="Z369" s="1">
        <f>Table112[[#This Row],[Quantity2]]*Table112[[#This Row],[U Cost]]</f>
        <v>0</v>
      </c>
      <c r="AB369" s="1"/>
      <c r="AC369" s="1"/>
      <c r="AD369" s="1">
        <f t="shared" si="51"/>
        <v>0</v>
      </c>
      <c r="AE369" s="1"/>
      <c r="AF369" s="1">
        <f>SUM(Table112[[#This Row],[Total 
Paid]:[Shipping 
Charged]])</f>
        <v>0</v>
      </c>
      <c r="AG369" s="1"/>
      <c r="AH369" s="1"/>
      <c r="AI369" s="1">
        <f t="shared" si="52"/>
        <v>0</v>
      </c>
      <c r="AK369" s="1"/>
      <c r="AL369" s="1"/>
      <c r="AM369" s="1"/>
      <c r="AN369" s="1"/>
      <c r="AP369" s="30">
        <f t="shared" si="49"/>
        <v>0</v>
      </c>
      <c r="AQ369" s="1"/>
      <c r="AR369" s="1">
        <f t="shared" si="54"/>
        <v>0</v>
      </c>
      <c r="AS369" s="1"/>
      <c r="AT369" s="1"/>
      <c r="AU369" s="2">
        <f t="shared" si="53"/>
        <v>0</v>
      </c>
      <c r="AW369" s="1"/>
      <c r="AX369" s="1"/>
      <c r="AY369" s="1"/>
      <c r="AZ369" s="2">
        <f t="shared" si="48"/>
        <v>0</v>
      </c>
      <c r="BA369" s="2">
        <f>SUM(AF369,AH369,-AZ369,-Table112[[#This Row],[Sale Fee]])</f>
        <v>0</v>
      </c>
      <c r="BC369" s="1"/>
      <c r="BD369" s="1"/>
      <c r="BE369" s="1"/>
    </row>
    <row r="370" spans="1:57" x14ac:dyDescent="0.25">
      <c r="A370" s="1"/>
      <c r="B370" s="1"/>
      <c r="E370" s="4"/>
      <c r="F370" s="4"/>
      <c r="Q370" s="1"/>
      <c r="R370" s="1"/>
      <c r="S370" s="1"/>
      <c r="U370" s="1"/>
      <c r="V370" s="1"/>
      <c r="W370" s="1">
        <f t="shared" si="50"/>
        <v>0</v>
      </c>
      <c r="X370" s="1"/>
      <c r="Y370" s="1"/>
      <c r="Z370" s="1">
        <f>Table112[[#This Row],[Quantity2]]*Table112[[#This Row],[U Cost]]</f>
        <v>0</v>
      </c>
      <c r="AB370" s="1"/>
      <c r="AC370" s="1"/>
      <c r="AD370" s="1">
        <f t="shared" si="51"/>
        <v>0</v>
      </c>
      <c r="AE370" s="1"/>
      <c r="AF370" s="1">
        <f>SUM(Table112[[#This Row],[Total 
Paid]:[Shipping 
Charged]])</f>
        <v>0</v>
      </c>
      <c r="AG370" s="1"/>
      <c r="AH370" s="1"/>
      <c r="AI370" s="1">
        <f t="shared" si="52"/>
        <v>0</v>
      </c>
      <c r="AK370" s="1"/>
      <c r="AL370" s="1"/>
      <c r="AM370" s="1"/>
      <c r="AN370" s="1"/>
      <c r="AP370" s="30">
        <f t="shared" si="49"/>
        <v>0</v>
      </c>
      <c r="AQ370" s="1"/>
      <c r="AR370" s="1">
        <f t="shared" si="54"/>
        <v>0</v>
      </c>
      <c r="AS370" s="1"/>
      <c r="AT370" s="1"/>
      <c r="AU370" s="2">
        <f t="shared" si="53"/>
        <v>0</v>
      </c>
      <c r="AW370" s="1"/>
      <c r="AX370" s="1"/>
      <c r="AY370" s="1"/>
      <c r="AZ370" s="2">
        <f t="shared" si="48"/>
        <v>0</v>
      </c>
      <c r="BA370" s="2">
        <f>SUM(AF370,AH370,-AZ370,-Table112[[#This Row],[Sale Fee]])</f>
        <v>0</v>
      </c>
      <c r="BC370" s="1"/>
      <c r="BD370" s="1"/>
      <c r="BE370" s="1"/>
    </row>
    <row r="371" spans="1:57" x14ac:dyDescent="0.25">
      <c r="A371" s="1"/>
      <c r="B371" s="1"/>
      <c r="E371" s="4"/>
      <c r="F371" s="4"/>
      <c r="Q371" s="1"/>
      <c r="R371" s="1"/>
      <c r="S371" s="1"/>
      <c r="U371" s="1"/>
      <c r="V371" s="1"/>
      <c r="W371" s="1">
        <f t="shared" si="50"/>
        <v>0</v>
      </c>
      <c r="X371" s="1"/>
      <c r="Y371" s="1"/>
      <c r="Z371" s="1">
        <f>Table112[[#This Row],[Quantity2]]*Table112[[#This Row],[U Cost]]</f>
        <v>0</v>
      </c>
      <c r="AB371" s="1"/>
      <c r="AC371" s="1"/>
      <c r="AD371" s="1">
        <f t="shared" si="51"/>
        <v>0</v>
      </c>
      <c r="AE371" s="1"/>
      <c r="AF371" s="1">
        <f>SUM(Table112[[#This Row],[Total 
Paid]:[Shipping 
Charged]])</f>
        <v>0</v>
      </c>
      <c r="AG371" s="1"/>
      <c r="AH371" s="1"/>
      <c r="AI371" s="1">
        <f t="shared" si="52"/>
        <v>0</v>
      </c>
      <c r="AK371" s="1"/>
      <c r="AL371" s="1"/>
      <c r="AM371" s="1"/>
      <c r="AN371" s="1"/>
      <c r="AP371" s="30">
        <f t="shared" si="49"/>
        <v>0</v>
      </c>
      <c r="AQ371" s="1"/>
      <c r="AR371" s="1">
        <f t="shared" si="54"/>
        <v>0</v>
      </c>
      <c r="AS371" s="1"/>
      <c r="AT371" s="1"/>
      <c r="AU371" s="2">
        <f t="shared" si="53"/>
        <v>0</v>
      </c>
      <c r="AW371" s="1"/>
      <c r="AX371" s="1"/>
      <c r="AY371" s="1"/>
      <c r="AZ371" s="2">
        <f t="shared" si="48"/>
        <v>0</v>
      </c>
      <c r="BA371" s="2">
        <f>SUM(AF371,AH371,-AZ371,-Table112[[#This Row],[Sale Fee]])</f>
        <v>0</v>
      </c>
      <c r="BC371" s="1"/>
      <c r="BD371" s="1"/>
      <c r="BE371" s="1"/>
    </row>
    <row r="372" spans="1:57" x14ac:dyDescent="0.25">
      <c r="A372" s="1"/>
      <c r="B372" s="1"/>
      <c r="E372" s="4"/>
      <c r="F372" s="4"/>
      <c r="Q372" s="1"/>
      <c r="R372" s="1"/>
      <c r="S372" s="1"/>
      <c r="U372" s="1"/>
      <c r="V372" s="1"/>
      <c r="W372" s="1">
        <f t="shared" si="50"/>
        <v>0</v>
      </c>
      <c r="X372" s="1"/>
      <c r="Y372" s="1"/>
      <c r="Z372" s="1">
        <f>Table112[[#This Row],[Quantity2]]*Table112[[#This Row],[U Cost]]</f>
        <v>0</v>
      </c>
      <c r="AB372" s="1"/>
      <c r="AC372" s="1"/>
      <c r="AD372" s="1">
        <f t="shared" si="51"/>
        <v>0</v>
      </c>
      <c r="AE372" s="1"/>
      <c r="AF372" s="1">
        <f>SUM(Table112[[#This Row],[Total 
Paid]:[Shipping 
Charged]])</f>
        <v>0</v>
      </c>
      <c r="AG372" s="1"/>
      <c r="AH372" s="1"/>
      <c r="AI372" s="1">
        <f t="shared" si="52"/>
        <v>0</v>
      </c>
      <c r="AK372" s="1"/>
      <c r="AL372" s="1"/>
      <c r="AM372" s="1"/>
      <c r="AN372" s="1"/>
      <c r="AP372" s="30">
        <f t="shared" si="49"/>
        <v>0</v>
      </c>
      <c r="AQ372" s="1"/>
      <c r="AR372" s="1">
        <f t="shared" si="54"/>
        <v>0</v>
      </c>
      <c r="AS372" s="1"/>
      <c r="AT372" s="1"/>
      <c r="AU372" s="2">
        <f t="shared" si="53"/>
        <v>0</v>
      </c>
      <c r="AW372" s="1"/>
      <c r="AX372" s="1"/>
      <c r="AY372" s="1"/>
      <c r="AZ372" s="2">
        <f t="shared" si="48"/>
        <v>0</v>
      </c>
      <c r="BA372" s="2">
        <f>SUM(AF372,AH372,-AZ372,-Table112[[#This Row],[Sale Fee]])</f>
        <v>0</v>
      </c>
      <c r="BC372" s="1"/>
      <c r="BD372" s="1"/>
      <c r="BE372" s="1"/>
    </row>
    <row r="373" spans="1:57" x14ac:dyDescent="0.25">
      <c r="A373" s="1"/>
      <c r="B373" s="1"/>
      <c r="E373" s="4"/>
      <c r="F373" s="4"/>
      <c r="Q373" s="1"/>
      <c r="R373" s="1"/>
      <c r="S373" s="1"/>
      <c r="U373" s="1"/>
      <c r="V373" s="1"/>
      <c r="W373" s="1">
        <f t="shared" si="50"/>
        <v>0</v>
      </c>
      <c r="X373" s="1"/>
      <c r="Y373" s="1"/>
      <c r="Z373" s="1">
        <f>Table112[[#This Row],[Quantity2]]*Table112[[#This Row],[U Cost]]</f>
        <v>0</v>
      </c>
      <c r="AB373" s="1"/>
      <c r="AC373" s="1"/>
      <c r="AD373" s="1">
        <f t="shared" si="51"/>
        <v>0</v>
      </c>
      <c r="AE373" s="1"/>
      <c r="AF373" s="1">
        <f>SUM(Table112[[#This Row],[Total 
Paid]:[Shipping 
Charged]])</f>
        <v>0</v>
      </c>
      <c r="AG373" s="1"/>
      <c r="AH373" s="1"/>
      <c r="AI373" s="1">
        <f t="shared" si="52"/>
        <v>0</v>
      </c>
      <c r="AK373" s="1"/>
      <c r="AL373" s="1"/>
      <c r="AM373" s="1"/>
      <c r="AN373" s="1"/>
      <c r="AP373" s="30">
        <f t="shared" si="49"/>
        <v>0</v>
      </c>
      <c r="AQ373" s="1"/>
      <c r="AR373" s="1">
        <f t="shared" si="54"/>
        <v>0</v>
      </c>
      <c r="AS373" s="1"/>
      <c r="AT373" s="1"/>
      <c r="AU373" s="2">
        <f t="shared" si="53"/>
        <v>0</v>
      </c>
      <c r="AW373" s="1"/>
      <c r="AX373" s="1"/>
      <c r="AY373" s="1"/>
      <c r="AZ373" s="2">
        <f t="shared" si="48"/>
        <v>0</v>
      </c>
      <c r="BA373" s="2">
        <f>SUM(AF373,AH373,-AZ373,-Table112[[#This Row],[Sale Fee]])</f>
        <v>0</v>
      </c>
      <c r="BC373" s="1"/>
      <c r="BD373" s="1"/>
      <c r="BE373" s="1"/>
    </row>
    <row r="374" spans="1:57" x14ac:dyDescent="0.25">
      <c r="A374" s="1"/>
      <c r="B374" s="1"/>
      <c r="E374" s="4"/>
      <c r="F374" s="4"/>
      <c r="Q374" s="1"/>
      <c r="R374" s="1"/>
      <c r="S374" s="1"/>
      <c r="U374" s="1"/>
      <c r="V374" s="1"/>
      <c r="W374" s="1">
        <f t="shared" si="50"/>
        <v>0</v>
      </c>
      <c r="X374" s="1"/>
      <c r="Y374" s="1"/>
      <c r="Z374" s="1">
        <f>Table112[[#This Row],[Quantity2]]*Table112[[#This Row],[U Cost]]</f>
        <v>0</v>
      </c>
      <c r="AB374" s="1"/>
      <c r="AC374" s="1"/>
      <c r="AD374" s="1">
        <f t="shared" si="51"/>
        <v>0</v>
      </c>
      <c r="AE374" s="1"/>
      <c r="AF374" s="1">
        <f>SUM(Table112[[#This Row],[Total 
Paid]:[Shipping 
Charged]])</f>
        <v>0</v>
      </c>
      <c r="AG374" s="1"/>
      <c r="AH374" s="1"/>
      <c r="AI374" s="1">
        <f t="shared" si="52"/>
        <v>0</v>
      </c>
      <c r="AK374" s="1"/>
      <c r="AL374" s="1"/>
      <c r="AM374" s="1"/>
      <c r="AN374" s="1"/>
      <c r="AP374" s="30">
        <f t="shared" si="49"/>
        <v>0</v>
      </c>
      <c r="AQ374" s="1"/>
      <c r="AR374" s="1">
        <f t="shared" si="54"/>
        <v>0</v>
      </c>
      <c r="AS374" s="1"/>
      <c r="AT374" s="1"/>
      <c r="AU374" s="2">
        <f t="shared" si="53"/>
        <v>0</v>
      </c>
      <c r="AW374" s="1"/>
      <c r="AX374" s="1"/>
      <c r="AY374" s="1"/>
      <c r="AZ374" s="2">
        <f t="shared" si="48"/>
        <v>0</v>
      </c>
      <c r="BA374" s="2">
        <f>SUM(AF374,AH374,-AZ374,-Table112[[#This Row],[Sale Fee]])</f>
        <v>0</v>
      </c>
      <c r="BC374" s="1"/>
      <c r="BD374" s="1"/>
      <c r="BE374" s="1"/>
    </row>
    <row r="375" spans="1:57" x14ac:dyDescent="0.25">
      <c r="A375" s="1"/>
      <c r="B375" s="1"/>
      <c r="E375" s="4"/>
      <c r="F375" s="4"/>
      <c r="Q375" s="1"/>
      <c r="R375" s="1"/>
      <c r="S375" s="1"/>
      <c r="U375" s="1"/>
      <c r="V375" s="1"/>
      <c r="W375" s="1">
        <f t="shared" si="50"/>
        <v>0</v>
      </c>
      <c r="X375" s="1"/>
      <c r="Y375" s="1"/>
      <c r="Z375" s="1">
        <f>Table112[[#This Row],[Quantity2]]*Table112[[#This Row],[U Cost]]</f>
        <v>0</v>
      </c>
      <c r="AB375" s="1"/>
      <c r="AC375" s="1"/>
      <c r="AD375" s="1">
        <f t="shared" si="51"/>
        <v>0</v>
      </c>
      <c r="AE375" s="1"/>
      <c r="AF375" s="1">
        <f>SUM(Table112[[#This Row],[Total 
Paid]:[Shipping 
Charged]])</f>
        <v>0</v>
      </c>
      <c r="AG375" s="1"/>
      <c r="AH375" s="1"/>
      <c r="AI375" s="1">
        <f t="shared" si="52"/>
        <v>0</v>
      </c>
      <c r="AK375" s="1"/>
      <c r="AL375" s="1"/>
      <c r="AM375" s="1"/>
      <c r="AN375" s="1"/>
      <c r="AP375" s="30">
        <f t="shared" si="49"/>
        <v>0</v>
      </c>
      <c r="AQ375" s="1"/>
      <c r="AR375" s="1">
        <f t="shared" si="54"/>
        <v>0</v>
      </c>
      <c r="AS375" s="1"/>
      <c r="AT375" s="1"/>
      <c r="AU375" s="2">
        <f t="shared" si="53"/>
        <v>0</v>
      </c>
      <c r="AW375" s="1"/>
      <c r="AX375" s="1"/>
      <c r="AY375" s="1"/>
      <c r="AZ375" s="2">
        <f t="shared" si="48"/>
        <v>0</v>
      </c>
      <c r="BA375" s="2">
        <f>SUM(AF375,AH375,-AZ375,-Table112[[#This Row],[Sale Fee]])</f>
        <v>0</v>
      </c>
      <c r="BC375" s="1"/>
      <c r="BD375" s="1"/>
      <c r="BE375" s="1"/>
    </row>
    <row r="376" spans="1:57" x14ac:dyDescent="0.25">
      <c r="A376" s="1"/>
      <c r="B376" s="1"/>
      <c r="E376" s="4"/>
      <c r="F376" s="4"/>
      <c r="Q376" s="1"/>
      <c r="R376" s="1"/>
      <c r="S376" s="1"/>
      <c r="U376" s="1"/>
      <c r="V376" s="1"/>
      <c r="W376" s="1">
        <f t="shared" si="50"/>
        <v>0</v>
      </c>
      <c r="X376" s="1"/>
      <c r="Y376" s="1"/>
      <c r="Z376" s="1">
        <f>Table112[[#This Row],[Quantity2]]*Table112[[#This Row],[U Cost]]</f>
        <v>0</v>
      </c>
      <c r="AB376" s="1"/>
      <c r="AC376" s="1"/>
      <c r="AD376" s="1">
        <f t="shared" si="51"/>
        <v>0</v>
      </c>
      <c r="AE376" s="1"/>
      <c r="AF376" s="1">
        <f>SUM(Table112[[#This Row],[Total 
Paid]:[Shipping 
Charged]])</f>
        <v>0</v>
      </c>
      <c r="AG376" s="1"/>
      <c r="AH376" s="1"/>
      <c r="AI376" s="1">
        <f t="shared" si="52"/>
        <v>0</v>
      </c>
      <c r="AK376" s="1"/>
      <c r="AL376" s="1"/>
      <c r="AM376" s="1"/>
      <c r="AN376" s="1"/>
      <c r="AP376" s="30">
        <f t="shared" si="49"/>
        <v>0</v>
      </c>
      <c r="AQ376" s="1"/>
      <c r="AR376" s="1">
        <f t="shared" si="54"/>
        <v>0</v>
      </c>
      <c r="AS376" s="1"/>
      <c r="AT376" s="1"/>
      <c r="AU376" s="2">
        <f t="shared" si="53"/>
        <v>0</v>
      </c>
      <c r="AW376" s="1"/>
      <c r="AX376" s="1"/>
      <c r="AY376" s="1"/>
      <c r="AZ376" s="2">
        <f t="shared" si="48"/>
        <v>0</v>
      </c>
      <c r="BA376" s="2">
        <f>SUM(AF376,AH376,-AZ376,-Table112[[#This Row],[Sale Fee]])</f>
        <v>0</v>
      </c>
      <c r="BC376" s="1"/>
      <c r="BD376" s="1"/>
      <c r="BE376" s="1"/>
    </row>
    <row r="377" spans="1:57" x14ac:dyDescent="0.25">
      <c r="A377" s="1"/>
      <c r="B377" s="1"/>
      <c r="E377" s="4"/>
      <c r="F377" s="4"/>
      <c r="Q377" s="1"/>
      <c r="R377" s="1"/>
      <c r="S377" s="1"/>
      <c r="U377" s="1"/>
      <c r="V377" s="1"/>
      <c r="W377" s="1">
        <f t="shared" si="50"/>
        <v>0</v>
      </c>
      <c r="X377" s="1"/>
      <c r="Y377" s="1"/>
      <c r="Z377" s="1">
        <f>Table112[[#This Row],[Quantity2]]*Table112[[#This Row],[U Cost]]</f>
        <v>0</v>
      </c>
      <c r="AB377" s="1"/>
      <c r="AC377" s="1"/>
      <c r="AD377" s="1">
        <f t="shared" si="51"/>
        <v>0</v>
      </c>
      <c r="AE377" s="1"/>
      <c r="AF377" s="1">
        <f>SUM(Table112[[#This Row],[Total 
Paid]:[Shipping 
Charged]])</f>
        <v>0</v>
      </c>
      <c r="AG377" s="1"/>
      <c r="AH377" s="1"/>
      <c r="AI377" s="1">
        <f t="shared" si="52"/>
        <v>0</v>
      </c>
      <c r="AK377" s="1"/>
      <c r="AL377" s="1"/>
      <c r="AM377" s="1"/>
      <c r="AN377" s="1"/>
      <c r="AP377" s="30">
        <f t="shared" si="49"/>
        <v>0</v>
      </c>
      <c r="AQ377" s="1"/>
      <c r="AR377" s="1">
        <f t="shared" si="54"/>
        <v>0</v>
      </c>
      <c r="AS377" s="1"/>
      <c r="AT377" s="1"/>
      <c r="AU377" s="2">
        <f t="shared" si="53"/>
        <v>0</v>
      </c>
      <c r="AW377" s="1"/>
      <c r="AX377" s="1"/>
      <c r="AY377" s="1"/>
      <c r="AZ377" s="2">
        <f t="shared" si="48"/>
        <v>0</v>
      </c>
      <c r="BA377" s="2">
        <f>SUM(AF377,AH377,-AZ377,-Table112[[#This Row],[Sale Fee]])</f>
        <v>0</v>
      </c>
      <c r="BC377" s="1"/>
      <c r="BD377" s="1"/>
      <c r="BE377" s="1"/>
    </row>
    <row r="378" spans="1:57" x14ac:dyDescent="0.25">
      <c r="A378" s="1"/>
      <c r="B378" s="1"/>
      <c r="E378" s="4"/>
      <c r="F378" s="4"/>
      <c r="Q378" s="1"/>
      <c r="R378" s="1"/>
      <c r="S378" s="1"/>
      <c r="U378" s="1"/>
      <c r="V378" s="1"/>
      <c r="W378" s="1">
        <f t="shared" si="50"/>
        <v>0</v>
      </c>
      <c r="X378" s="1"/>
      <c r="Y378" s="1"/>
      <c r="Z378" s="1">
        <f>Table112[[#This Row],[Quantity2]]*Table112[[#This Row],[U Cost]]</f>
        <v>0</v>
      </c>
      <c r="AB378" s="1"/>
      <c r="AC378" s="1"/>
      <c r="AD378" s="1">
        <f t="shared" si="51"/>
        <v>0</v>
      </c>
      <c r="AE378" s="1"/>
      <c r="AF378" s="1">
        <f>SUM(Table112[[#This Row],[Total 
Paid]:[Shipping 
Charged]])</f>
        <v>0</v>
      </c>
      <c r="AG378" s="1"/>
      <c r="AH378" s="1"/>
      <c r="AI378" s="1">
        <f t="shared" si="52"/>
        <v>0</v>
      </c>
      <c r="AK378" s="1"/>
      <c r="AL378" s="1"/>
      <c r="AM378" s="1"/>
      <c r="AN378" s="1"/>
      <c r="AP378" s="30">
        <f t="shared" si="49"/>
        <v>0</v>
      </c>
      <c r="AQ378" s="1"/>
      <c r="AR378" s="1">
        <f t="shared" si="54"/>
        <v>0</v>
      </c>
      <c r="AS378" s="1"/>
      <c r="AT378" s="1"/>
      <c r="AU378" s="2">
        <f t="shared" si="53"/>
        <v>0</v>
      </c>
      <c r="AW378" s="1"/>
      <c r="AX378" s="1"/>
      <c r="AY378" s="1"/>
      <c r="AZ378" s="2">
        <f t="shared" si="48"/>
        <v>0</v>
      </c>
      <c r="BA378" s="2">
        <f>SUM(AF378,AH378,-AZ378,-Table112[[#This Row],[Sale Fee]])</f>
        <v>0</v>
      </c>
      <c r="BC378" s="1"/>
      <c r="BD378" s="1"/>
      <c r="BE378" s="1"/>
    </row>
    <row r="379" spans="1:57" x14ac:dyDescent="0.25">
      <c r="A379" s="1"/>
      <c r="B379" s="1"/>
      <c r="E379" s="4"/>
      <c r="F379" s="4"/>
      <c r="Q379" s="1"/>
      <c r="R379" s="1"/>
      <c r="S379" s="1"/>
      <c r="U379" s="1"/>
      <c r="V379" s="1"/>
      <c r="W379" s="1">
        <f t="shared" si="50"/>
        <v>0</v>
      </c>
      <c r="X379" s="1"/>
      <c r="Y379" s="1"/>
      <c r="Z379" s="1">
        <f>Table112[[#This Row],[Quantity2]]*Table112[[#This Row],[U Cost]]</f>
        <v>0</v>
      </c>
      <c r="AB379" s="1"/>
      <c r="AC379" s="1"/>
      <c r="AD379" s="1">
        <f t="shared" si="51"/>
        <v>0</v>
      </c>
      <c r="AE379" s="1"/>
      <c r="AF379" s="1">
        <f>SUM(Table112[[#This Row],[Total 
Paid]:[Shipping 
Charged]])</f>
        <v>0</v>
      </c>
      <c r="AG379" s="1"/>
      <c r="AH379" s="1"/>
      <c r="AI379" s="1">
        <f t="shared" si="52"/>
        <v>0</v>
      </c>
      <c r="AK379" s="1"/>
      <c r="AL379" s="1"/>
      <c r="AM379" s="1"/>
      <c r="AN379" s="1"/>
      <c r="AP379" s="30">
        <f t="shared" si="49"/>
        <v>0</v>
      </c>
      <c r="AQ379" s="1"/>
      <c r="AR379" s="1">
        <f t="shared" si="54"/>
        <v>0</v>
      </c>
      <c r="AS379" s="1"/>
      <c r="AT379" s="1"/>
      <c r="AU379" s="2">
        <f t="shared" si="53"/>
        <v>0</v>
      </c>
      <c r="AW379" s="1"/>
      <c r="AX379" s="1"/>
      <c r="AY379" s="1"/>
      <c r="AZ379" s="2">
        <f t="shared" si="48"/>
        <v>0</v>
      </c>
      <c r="BA379" s="2">
        <f>SUM(AF379,AH379,-AZ379,-Table112[[#This Row],[Sale Fee]])</f>
        <v>0</v>
      </c>
      <c r="BC379" s="1"/>
      <c r="BD379" s="1"/>
      <c r="BE379" s="1"/>
    </row>
    <row r="380" spans="1:57" x14ac:dyDescent="0.25">
      <c r="A380" s="1"/>
      <c r="B380" s="1"/>
      <c r="E380" s="4"/>
      <c r="F380" s="4"/>
      <c r="Q380" s="1"/>
      <c r="R380" s="1"/>
      <c r="S380" s="1"/>
      <c r="U380" s="1"/>
      <c r="V380" s="1"/>
      <c r="W380" s="1">
        <f t="shared" si="50"/>
        <v>0</v>
      </c>
      <c r="X380" s="1"/>
      <c r="Y380" s="1"/>
      <c r="Z380" s="1">
        <f>Table112[[#This Row],[Quantity2]]*Table112[[#This Row],[U Cost]]</f>
        <v>0</v>
      </c>
      <c r="AB380" s="1"/>
      <c r="AC380" s="1"/>
      <c r="AD380" s="1">
        <f t="shared" si="51"/>
        <v>0</v>
      </c>
      <c r="AE380" s="1"/>
      <c r="AF380" s="1">
        <f>SUM(Table112[[#This Row],[Total 
Paid]:[Shipping 
Charged]])</f>
        <v>0</v>
      </c>
      <c r="AG380" s="1"/>
      <c r="AH380" s="1"/>
      <c r="AI380" s="1">
        <f t="shared" si="52"/>
        <v>0</v>
      </c>
      <c r="AK380" s="1"/>
      <c r="AL380" s="1"/>
      <c r="AM380" s="1"/>
      <c r="AN380" s="1"/>
      <c r="AP380" s="30">
        <f t="shared" si="49"/>
        <v>0</v>
      </c>
      <c r="AQ380" s="1"/>
      <c r="AR380" s="1">
        <f t="shared" si="54"/>
        <v>0</v>
      </c>
      <c r="AS380" s="1"/>
      <c r="AT380" s="1"/>
      <c r="AU380" s="2">
        <f t="shared" si="53"/>
        <v>0</v>
      </c>
      <c r="AW380" s="1"/>
      <c r="AX380" s="1"/>
      <c r="AY380" s="1"/>
      <c r="AZ380" s="2">
        <f t="shared" si="48"/>
        <v>0</v>
      </c>
      <c r="BA380" s="2">
        <f>SUM(AF380,AH380,-AZ380,-Table112[[#This Row],[Sale Fee]])</f>
        <v>0</v>
      </c>
      <c r="BC380" s="1"/>
      <c r="BD380" s="1"/>
      <c r="BE380" s="1"/>
    </row>
    <row r="381" spans="1:57" x14ac:dyDescent="0.25">
      <c r="A381" s="1"/>
      <c r="B381" s="1"/>
      <c r="E381" s="4"/>
      <c r="F381" s="4"/>
      <c r="Q381" s="1"/>
      <c r="R381" s="1"/>
      <c r="S381" s="1"/>
      <c r="U381" s="1"/>
      <c r="V381" s="1"/>
      <c r="W381" s="1">
        <f t="shared" si="50"/>
        <v>0</v>
      </c>
      <c r="X381" s="1"/>
      <c r="Y381" s="1"/>
      <c r="Z381" s="1">
        <f>Table112[[#This Row],[Quantity2]]*Table112[[#This Row],[U Cost]]</f>
        <v>0</v>
      </c>
      <c r="AB381" s="1"/>
      <c r="AC381" s="1"/>
      <c r="AD381" s="1">
        <f t="shared" si="51"/>
        <v>0</v>
      </c>
      <c r="AE381" s="1"/>
      <c r="AF381" s="1">
        <f>SUM(Table112[[#This Row],[Total 
Paid]:[Shipping 
Charged]])</f>
        <v>0</v>
      </c>
      <c r="AG381" s="1"/>
      <c r="AH381" s="1"/>
      <c r="AI381" s="1">
        <f t="shared" si="52"/>
        <v>0</v>
      </c>
      <c r="AK381" s="1"/>
      <c r="AL381" s="1"/>
      <c r="AM381" s="1"/>
      <c r="AN381" s="1"/>
      <c r="AP381" s="30">
        <f t="shared" si="49"/>
        <v>0</v>
      </c>
      <c r="AQ381" s="1"/>
      <c r="AR381" s="1">
        <f t="shared" si="54"/>
        <v>0</v>
      </c>
      <c r="AS381" s="1"/>
      <c r="AT381" s="1"/>
      <c r="AU381" s="2">
        <f t="shared" si="53"/>
        <v>0</v>
      </c>
      <c r="AW381" s="1"/>
      <c r="AX381" s="1"/>
      <c r="AY381" s="1"/>
      <c r="AZ381" s="2">
        <f t="shared" si="48"/>
        <v>0</v>
      </c>
      <c r="BA381" s="2">
        <f>SUM(AF381,AH381,-AZ381,-Table112[[#This Row],[Sale Fee]])</f>
        <v>0</v>
      </c>
      <c r="BC381" s="1"/>
      <c r="BD381" s="1"/>
      <c r="BE381" s="1"/>
    </row>
    <row r="382" spans="1:57" x14ac:dyDescent="0.25">
      <c r="A382" s="1"/>
      <c r="B382" s="1"/>
      <c r="E382" s="4"/>
      <c r="F382" s="4"/>
      <c r="Q382" s="1"/>
      <c r="R382" s="1"/>
      <c r="S382" s="1"/>
      <c r="U382" s="1"/>
      <c r="V382" s="1"/>
      <c r="W382" s="1">
        <f t="shared" si="50"/>
        <v>0</v>
      </c>
      <c r="X382" s="1"/>
      <c r="Y382" s="1"/>
      <c r="Z382" s="1">
        <f>Table112[[#This Row],[Quantity2]]*Table112[[#This Row],[U Cost]]</f>
        <v>0</v>
      </c>
      <c r="AB382" s="1"/>
      <c r="AC382" s="1"/>
      <c r="AD382" s="1">
        <f t="shared" si="51"/>
        <v>0</v>
      </c>
      <c r="AE382" s="1"/>
      <c r="AF382" s="1">
        <f>SUM(Table112[[#This Row],[Total 
Paid]:[Shipping 
Charged]])</f>
        <v>0</v>
      </c>
      <c r="AG382" s="1"/>
      <c r="AH382" s="1"/>
      <c r="AI382" s="1">
        <f t="shared" si="52"/>
        <v>0</v>
      </c>
      <c r="AK382" s="1"/>
      <c r="AL382" s="1"/>
      <c r="AM382" s="1"/>
      <c r="AN382" s="1"/>
      <c r="AP382" s="30">
        <f t="shared" si="49"/>
        <v>0</v>
      </c>
      <c r="AQ382" s="1"/>
      <c r="AR382" s="1">
        <f t="shared" si="54"/>
        <v>0</v>
      </c>
      <c r="AS382" s="1"/>
      <c r="AT382" s="1"/>
      <c r="AU382" s="2">
        <f t="shared" si="53"/>
        <v>0</v>
      </c>
      <c r="AW382" s="1"/>
      <c r="AX382" s="1"/>
      <c r="AY382" s="1"/>
      <c r="AZ382" s="2">
        <f t="shared" si="48"/>
        <v>0</v>
      </c>
      <c r="BA382" s="2">
        <f>SUM(AF382,AH382,-AZ382,-Table112[[#This Row],[Sale Fee]])</f>
        <v>0</v>
      </c>
      <c r="BC382" s="1"/>
      <c r="BD382" s="1"/>
      <c r="BE382" s="1"/>
    </row>
    <row r="383" spans="1:57" x14ac:dyDescent="0.25">
      <c r="A383" s="1"/>
      <c r="B383" s="1"/>
      <c r="E383" s="4"/>
      <c r="F383" s="4"/>
      <c r="Q383" s="1"/>
      <c r="R383" s="1"/>
      <c r="S383" s="1"/>
      <c r="U383" s="1"/>
      <c r="V383" s="1"/>
      <c r="W383" s="1">
        <f t="shared" si="50"/>
        <v>0</v>
      </c>
      <c r="X383" s="1"/>
      <c r="Y383" s="1"/>
      <c r="Z383" s="1">
        <f>Table112[[#This Row],[Quantity2]]*Table112[[#This Row],[U Cost]]</f>
        <v>0</v>
      </c>
      <c r="AB383" s="1"/>
      <c r="AC383" s="1"/>
      <c r="AD383" s="1">
        <f t="shared" si="51"/>
        <v>0</v>
      </c>
      <c r="AE383" s="1"/>
      <c r="AF383" s="1">
        <f>SUM(Table112[[#This Row],[Total 
Paid]:[Shipping 
Charged]])</f>
        <v>0</v>
      </c>
      <c r="AG383" s="1"/>
      <c r="AH383" s="1"/>
      <c r="AI383" s="1">
        <f t="shared" si="52"/>
        <v>0</v>
      </c>
      <c r="AK383" s="1"/>
      <c r="AL383" s="1"/>
      <c r="AM383" s="1"/>
      <c r="AN383" s="1"/>
      <c r="AP383" s="30">
        <f t="shared" si="49"/>
        <v>0</v>
      </c>
      <c r="AQ383" s="1"/>
      <c r="AR383" s="1">
        <f t="shared" si="54"/>
        <v>0</v>
      </c>
      <c r="AS383" s="1"/>
      <c r="AT383" s="1"/>
      <c r="AU383" s="2">
        <f t="shared" si="53"/>
        <v>0</v>
      </c>
      <c r="AW383" s="1"/>
      <c r="AX383" s="1"/>
      <c r="AY383" s="1"/>
      <c r="AZ383" s="2">
        <f t="shared" ref="AZ383:AZ446" si="55">SUM(AU383,AW383,AX383,AY383)</f>
        <v>0</v>
      </c>
      <c r="BA383" s="2">
        <f>SUM(AF383,AH383,-AZ383,-Table112[[#This Row],[Sale Fee]])</f>
        <v>0</v>
      </c>
      <c r="BC383" s="1"/>
      <c r="BD383" s="1"/>
      <c r="BE383" s="1"/>
    </row>
    <row r="384" spans="1:57" x14ac:dyDescent="0.25">
      <c r="A384" s="1"/>
      <c r="B384" s="1"/>
      <c r="E384" s="4"/>
      <c r="F384" s="4"/>
      <c r="Q384" s="1"/>
      <c r="R384" s="1"/>
      <c r="S384" s="1"/>
      <c r="U384" s="1"/>
      <c r="V384" s="1"/>
      <c r="W384" s="1">
        <f t="shared" si="50"/>
        <v>0</v>
      </c>
      <c r="X384" s="1"/>
      <c r="Y384" s="1"/>
      <c r="Z384" s="1">
        <f>Table112[[#This Row],[Quantity2]]*Table112[[#This Row],[U Cost]]</f>
        <v>0</v>
      </c>
      <c r="AB384" s="1"/>
      <c r="AC384" s="1"/>
      <c r="AD384" s="1">
        <f t="shared" si="51"/>
        <v>0</v>
      </c>
      <c r="AE384" s="1"/>
      <c r="AF384" s="1">
        <f>SUM(Table112[[#This Row],[Total 
Paid]:[Shipping 
Charged]])</f>
        <v>0</v>
      </c>
      <c r="AG384" s="1"/>
      <c r="AH384" s="1"/>
      <c r="AI384" s="1">
        <f t="shared" si="52"/>
        <v>0</v>
      </c>
      <c r="AK384" s="1"/>
      <c r="AL384" s="1"/>
      <c r="AM384" s="1"/>
      <c r="AN384" s="1"/>
      <c r="AP384" s="30">
        <f t="shared" si="49"/>
        <v>0</v>
      </c>
      <c r="AQ384" s="1"/>
      <c r="AR384" s="1">
        <f t="shared" si="54"/>
        <v>0</v>
      </c>
      <c r="AS384" s="1"/>
      <c r="AT384" s="1"/>
      <c r="AU384" s="2">
        <f t="shared" si="53"/>
        <v>0</v>
      </c>
      <c r="AW384" s="1"/>
      <c r="AX384" s="1"/>
      <c r="AY384" s="1"/>
      <c r="AZ384" s="2">
        <f t="shared" si="55"/>
        <v>0</v>
      </c>
      <c r="BA384" s="2">
        <f>SUM(AF384,AH384,-AZ384,-Table112[[#This Row],[Sale Fee]])</f>
        <v>0</v>
      </c>
      <c r="BC384" s="1"/>
      <c r="BD384" s="1"/>
      <c r="BE384" s="1"/>
    </row>
    <row r="385" spans="1:57" x14ac:dyDescent="0.25">
      <c r="A385" s="1"/>
      <c r="B385" s="1"/>
      <c r="E385" s="4"/>
      <c r="F385" s="4"/>
      <c r="Q385" s="1"/>
      <c r="R385" s="1"/>
      <c r="S385" s="1"/>
      <c r="V385" s="1"/>
      <c r="W385" s="1">
        <f t="shared" si="50"/>
        <v>0</v>
      </c>
      <c r="X385" s="1"/>
      <c r="Y385" s="1"/>
      <c r="Z385" s="1">
        <f>Table112[[#This Row],[Quantity2]]*Table112[[#This Row],[U Cost]]</f>
        <v>0</v>
      </c>
      <c r="AB385" s="1"/>
      <c r="AC385" s="1"/>
      <c r="AD385" s="1">
        <f t="shared" si="51"/>
        <v>0</v>
      </c>
      <c r="AE385" s="1"/>
      <c r="AF385" s="1">
        <f>SUM(Table112[[#This Row],[Total 
Paid]:[Shipping 
Charged]])</f>
        <v>0</v>
      </c>
      <c r="AG385" s="1"/>
      <c r="AH385" s="1"/>
      <c r="AI385" s="1">
        <f t="shared" si="52"/>
        <v>0</v>
      </c>
      <c r="AK385" s="1"/>
      <c r="AL385" s="1"/>
      <c r="AM385" s="1"/>
      <c r="AN385" s="1"/>
      <c r="AP385" s="30">
        <f t="shared" si="49"/>
        <v>0</v>
      </c>
      <c r="AQ385" s="1"/>
      <c r="AR385" s="1">
        <f t="shared" si="54"/>
        <v>0</v>
      </c>
      <c r="AS385" s="1"/>
      <c r="AT385" s="1"/>
      <c r="AU385" s="2">
        <f t="shared" si="53"/>
        <v>0</v>
      </c>
      <c r="AW385" s="1"/>
      <c r="AX385" s="1"/>
      <c r="AY385" s="1"/>
      <c r="AZ385" s="2">
        <f t="shared" si="55"/>
        <v>0</v>
      </c>
      <c r="BA385" s="2">
        <f>SUM(AF385,AH385,-AZ385,-Table112[[#This Row],[Sale Fee]])</f>
        <v>0</v>
      </c>
      <c r="BC385" s="1"/>
      <c r="BD385" s="1"/>
      <c r="BE385" s="1"/>
    </row>
    <row r="386" spans="1:57" x14ac:dyDescent="0.25">
      <c r="A386" s="1"/>
      <c r="B386" s="1"/>
      <c r="E386" s="4"/>
      <c r="F386" s="4"/>
      <c r="Q386" s="1"/>
      <c r="R386" s="1"/>
      <c r="S386" s="1"/>
      <c r="V386" s="1"/>
      <c r="W386" s="1">
        <f t="shared" si="50"/>
        <v>0</v>
      </c>
      <c r="X386" s="1"/>
      <c r="Y386" s="1"/>
      <c r="Z386" s="1">
        <f>Table112[[#This Row],[Quantity2]]*Table112[[#This Row],[U Cost]]</f>
        <v>0</v>
      </c>
      <c r="AB386" s="1"/>
      <c r="AC386" s="1"/>
      <c r="AD386" s="1">
        <f t="shared" si="51"/>
        <v>0</v>
      </c>
      <c r="AE386" s="1"/>
      <c r="AF386" s="1">
        <f>SUM(Table112[[#This Row],[Total 
Paid]:[Shipping 
Charged]])</f>
        <v>0</v>
      </c>
      <c r="AG386" s="1"/>
      <c r="AH386" s="1"/>
      <c r="AI386" s="1">
        <f t="shared" si="52"/>
        <v>0</v>
      </c>
      <c r="AK386" s="1"/>
      <c r="AL386" s="1"/>
      <c r="AM386" s="1"/>
      <c r="AN386" s="1"/>
      <c r="AP386" s="30">
        <f t="shared" si="49"/>
        <v>0</v>
      </c>
      <c r="AQ386" s="1"/>
      <c r="AR386" s="1">
        <f t="shared" si="54"/>
        <v>0</v>
      </c>
      <c r="AS386" s="1"/>
      <c r="AT386" s="1"/>
      <c r="AU386" s="2">
        <f t="shared" si="53"/>
        <v>0</v>
      </c>
      <c r="AW386" s="1"/>
      <c r="AX386" s="1"/>
      <c r="AY386" s="1"/>
      <c r="AZ386" s="2">
        <f t="shared" si="55"/>
        <v>0</v>
      </c>
      <c r="BA386" s="2">
        <f>SUM(AF386,AH386,-AZ386,-Table112[[#This Row],[Sale Fee]])</f>
        <v>0</v>
      </c>
      <c r="BC386" s="1"/>
      <c r="BD386" s="1"/>
      <c r="BE386" s="1"/>
    </row>
    <row r="387" spans="1:57" x14ac:dyDescent="0.25">
      <c r="A387" s="1"/>
      <c r="B387" s="1"/>
      <c r="E387" s="4"/>
      <c r="F387" s="4"/>
      <c r="Q387" s="1"/>
      <c r="R387" s="1"/>
      <c r="S387" s="1"/>
      <c r="V387" s="1"/>
      <c r="W387" s="1">
        <f t="shared" si="50"/>
        <v>0</v>
      </c>
      <c r="X387" s="1"/>
      <c r="Y387" s="1"/>
      <c r="Z387" s="1">
        <f>Table112[[#This Row],[Quantity2]]*Table112[[#This Row],[U Cost]]</f>
        <v>0</v>
      </c>
      <c r="AB387" s="1"/>
      <c r="AC387" s="1"/>
      <c r="AD387" s="1">
        <f t="shared" si="51"/>
        <v>0</v>
      </c>
      <c r="AE387" s="1"/>
      <c r="AF387" s="1">
        <f>SUM(Table112[[#This Row],[Total 
Paid]:[Shipping 
Charged]])</f>
        <v>0</v>
      </c>
      <c r="AG387" s="1"/>
      <c r="AH387" s="1"/>
      <c r="AI387" s="1">
        <f t="shared" si="52"/>
        <v>0</v>
      </c>
      <c r="AK387" s="1"/>
      <c r="AL387" s="1"/>
      <c r="AM387" s="1"/>
      <c r="AN387" s="1"/>
      <c r="AP387" s="30">
        <f t="shared" si="49"/>
        <v>0</v>
      </c>
      <c r="AQ387" s="1"/>
      <c r="AR387" s="1">
        <f t="shared" si="54"/>
        <v>0</v>
      </c>
      <c r="AS387" s="1"/>
      <c r="AT387" s="1"/>
      <c r="AU387" s="2">
        <f t="shared" si="53"/>
        <v>0</v>
      </c>
      <c r="AW387" s="1"/>
      <c r="AX387" s="1"/>
      <c r="AY387" s="1"/>
      <c r="AZ387" s="2">
        <f t="shared" si="55"/>
        <v>0</v>
      </c>
      <c r="BA387" s="2">
        <f>SUM(AF387,AH387,-AZ387,-Table112[[#This Row],[Sale Fee]])</f>
        <v>0</v>
      </c>
      <c r="BC387" s="1"/>
      <c r="BD387" s="1"/>
      <c r="BE387" s="1"/>
    </row>
    <row r="388" spans="1:57" x14ac:dyDescent="0.25">
      <c r="A388" s="1"/>
      <c r="B388" s="1"/>
      <c r="E388" s="4"/>
      <c r="F388" s="4"/>
      <c r="Q388" s="1"/>
      <c r="R388" s="1"/>
      <c r="S388" s="1"/>
      <c r="V388" s="1"/>
      <c r="W388" s="1">
        <f t="shared" si="50"/>
        <v>0</v>
      </c>
      <c r="X388" s="1"/>
      <c r="Y388" s="1"/>
      <c r="Z388" s="1">
        <f>Table112[[#This Row],[Quantity2]]*Table112[[#This Row],[U Cost]]</f>
        <v>0</v>
      </c>
      <c r="AB388" s="1"/>
      <c r="AC388" s="1"/>
      <c r="AD388" s="1">
        <f t="shared" si="51"/>
        <v>0</v>
      </c>
      <c r="AE388" s="1"/>
      <c r="AF388" s="1">
        <f>SUM(Table112[[#This Row],[Total 
Paid]:[Shipping 
Charged]])</f>
        <v>0</v>
      </c>
      <c r="AG388" s="1"/>
      <c r="AH388" s="1"/>
      <c r="AI388" s="1">
        <f t="shared" si="52"/>
        <v>0</v>
      </c>
      <c r="AK388" s="1"/>
      <c r="AL388" s="1"/>
      <c r="AM388" s="1"/>
      <c r="AN388" s="1"/>
      <c r="AP388" s="30">
        <f t="shared" si="49"/>
        <v>0</v>
      </c>
      <c r="AQ388" s="1"/>
      <c r="AR388" s="1">
        <f t="shared" si="54"/>
        <v>0</v>
      </c>
      <c r="AS388" s="1"/>
      <c r="AT388" s="1"/>
      <c r="AU388" s="2">
        <f t="shared" si="53"/>
        <v>0</v>
      </c>
      <c r="AW388" s="1"/>
      <c r="AX388" s="1"/>
      <c r="AY388" s="1"/>
      <c r="AZ388" s="2">
        <f t="shared" si="55"/>
        <v>0</v>
      </c>
      <c r="BA388" s="2">
        <f>SUM(AF388,AH388,-AZ388,-Table112[[#This Row],[Sale Fee]])</f>
        <v>0</v>
      </c>
      <c r="BC388" s="1"/>
      <c r="BD388" s="1"/>
      <c r="BE388" s="1"/>
    </row>
    <row r="389" spans="1:57" x14ac:dyDescent="0.25">
      <c r="A389" s="1"/>
      <c r="B389" s="1"/>
      <c r="E389" s="4"/>
      <c r="F389" s="4"/>
      <c r="Q389" s="1"/>
      <c r="R389" s="1"/>
      <c r="S389" s="1"/>
      <c r="V389" s="1"/>
      <c r="W389" s="1">
        <f t="shared" si="50"/>
        <v>0</v>
      </c>
      <c r="X389" s="1"/>
      <c r="Y389" s="1"/>
      <c r="Z389" s="1">
        <f>Table112[[#This Row],[Quantity2]]*Table112[[#This Row],[U Cost]]</f>
        <v>0</v>
      </c>
      <c r="AB389" s="1"/>
      <c r="AC389" s="1"/>
      <c r="AD389" s="1">
        <f t="shared" si="51"/>
        <v>0</v>
      </c>
      <c r="AE389" s="1"/>
      <c r="AF389" s="1">
        <f>SUM(Table112[[#This Row],[Total 
Paid]:[Shipping 
Charged]])</f>
        <v>0</v>
      </c>
      <c r="AG389" s="1"/>
      <c r="AH389" s="1"/>
      <c r="AI389" s="1">
        <f t="shared" si="52"/>
        <v>0</v>
      </c>
      <c r="AK389" s="1"/>
      <c r="AL389" s="1"/>
      <c r="AM389" s="1"/>
      <c r="AN389" s="1"/>
      <c r="AP389" s="30">
        <f t="shared" si="49"/>
        <v>0</v>
      </c>
      <c r="AQ389" s="1"/>
      <c r="AR389" s="1">
        <f t="shared" si="54"/>
        <v>0</v>
      </c>
      <c r="AS389" s="1"/>
      <c r="AT389" s="1"/>
      <c r="AU389" s="2">
        <f t="shared" si="53"/>
        <v>0</v>
      </c>
      <c r="AW389" s="1"/>
      <c r="AX389" s="1"/>
      <c r="AY389" s="1"/>
      <c r="AZ389" s="2">
        <f t="shared" si="55"/>
        <v>0</v>
      </c>
      <c r="BA389" s="2">
        <f>SUM(AF389,AH389,-AZ389,-Table112[[#This Row],[Sale Fee]])</f>
        <v>0</v>
      </c>
      <c r="BC389" s="1"/>
      <c r="BD389" s="1"/>
      <c r="BE389" s="1"/>
    </row>
    <row r="390" spans="1:57" x14ac:dyDescent="0.25">
      <c r="A390" s="1"/>
      <c r="B390" s="1"/>
      <c r="E390" s="4"/>
      <c r="F390" s="4"/>
      <c r="Q390" s="1"/>
      <c r="R390" s="1"/>
      <c r="S390" s="1"/>
      <c r="V390" s="1"/>
      <c r="W390" s="1">
        <f t="shared" si="50"/>
        <v>0</v>
      </c>
      <c r="X390" s="1"/>
      <c r="Y390" s="1"/>
      <c r="Z390" s="1">
        <f>Table112[[#This Row],[Quantity2]]*Table112[[#This Row],[U Cost]]</f>
        <v>0</v>
      </c>
      <c r="AB390" s="1"/>
      <c r="AC390" s="1"/>
      <c r="AD390" s="1">
        <f t="shared" si="51"/>
        <v>0</v>
      </c>
      <c r="AE390" s="1"/>
      <c r="AF390" s="1">
        <f>SUM(Table112[[#This Row],[Total 
Paid]:[Shipping 
Charged]])</f>
        <v>0</v>
      </c>
      <c r="AG390" s="1"/>
      <c r="AH390" s="1"/>
      <c r="AI390" s="1">
        <f t="shared" si="52"/>
        <v>0</v>
      </c>
      <c r="AK390" s="1"/>
      <c r="AL390" s="1"/>
      <c r="AM390" s="1"/>
      <c r="AN390" s="1"/>
      <c r="AP390" s="30">
        <f t="shared" ref="AP390:AP426" si="56">AB390</f>
        <v>0</v>
      </c>
      <c r="AQ390" s="1"/>
      <c r="AR390" s="1">
        <f t="shared" si="54"/>
        <v>0</v>
      </c>
      <c r="AS390" s="1"/>
      <c r="AT390" s="1"/>
      <c r="AU390" s="2">
        <f t="shared" si="53"/>
        <v>0</v>
      </c>
      <c r="AW390" s="1"/>
      <c r="AX390" s="1"/>
      <c r="AY390" s="1"/>
      <c r="AZ390" s="2">
        <f t="shared" si="55"/>
        <v>0</v>
      </c>
      <c r="BA390" s="2">
        <f>SUM(AF390,AH390,-AZ390,-Table112[[#This Row],[Sale Fee]])</f>
        <v>0</v>
      </c>
      <c r="BC390" s="1"/>
      <c r="BD390" s="1"/>
      <c r="BE390" s="1"/>
    </row>
    <row r="391" spans="1:57" x14ac:dyDescent="0.25">
      <c r="A391" s="1"/>
      <c r="B391" s="1"/>
      <c r="E391" s="4"/>
      <c r="F391" s="4"/>
      <c r="Q391" s="1"/>
      <c r="R391" s="1"/>
      <c r="S391" s="1"/>
      <c r="V391" s="1"/>
      <c r="W391" s="1">
        <f t="shared" si="50"/>
        <v>0</v>
      </c>
      <c r="X391" s="1"/>
      <c r="Y391" s="1"/>
      <c r="Z391" s="1">
        <f>Table112[[#This Row],[Quantity2]]*Table112[[#This Row],[U Cost]]</f>
        <v>0</v>
      </c>
      <c r="AB391" s="1"/>
      <c r="AC391" s="1"/>
      <c r="AD391" s="1">
        <f t="shared" si="51"/>
        <v>0</v>
      </c>
      <c r="AE391" s="1"/>
      <c r="AF391" s="1">
        <f>SUM(Table112[[#This Row],[Total 
Paid]:[Shipping 
Charged]])</f>
        <v>0</v>
      </c>
      <c r="AG391" s="1"/>
      <c r="AH391" s="1"/>
      <c r="AI391" s="1">
        <f t="shared" si="52"/>
        <v>0</v>
      </c>
      <c r="AK391" s="1"/>
      <c r="AL391" s="1"/>
      <c r="AM391" s="1"/>
      <c r="AN391" s="1"/>
      <c r="AP391" s="30">
        <f t="shared" si="56"/>
        <v>0</v>
      </c>
      <c r="AQ391" s="1"/>
      <c r="AR391" s="1">
        <f t="shared" si="54"/>
        <v>0</v>
      </c>
      <c r="AS391" s="1"/>
      <c r="AT391" s="1"/>
      <c r="AU391" s="2">
        <f t="shared" si="53"/>
        <v>0</v>
      </c>
      <c r="AW391" s="1"/>
      <c r="AX391" s="1"/>
      <c r="AY391" s="1"/>
      <c r="AZ391" s="2">
        <f t="shared" si="55"/>
        <v>0</v>
      </c>
      <c r="BA391" s="2">
        <f>SUM(AF391,AH391,-AZ391,-Table112[[#This Row],[Sale Fee]])</f>
        <v>0</v>
      </c>
      <c r="BC391" s="1"/>
      <c r="BD391" s="1"/>
      <c r="BE391" s="1"/>
    </row>
    <row r="392" spans="1:57" x14ac:dyDescent="0.25">
      <c r="A392" s="1"/>
      <c r="B392" s="1"/>
      <c r="E392" s="4"/>
      <c r="F392" s="4"/>
      <c r="Q392" s="1"/>
      <c r="R392" s="1"/>
      <c r="S392" s="1"/>
      <c r="U392" s="1"/>
      <c r="V392" s="1"/>
      <c r="W392" s="1">
        <f t="shared" si="50"/>
        <v>0</v>
      </c>
      <c r="X392" s="1"/>
      <c r="Y392" s="1"/>
      <c r="Z392" s="1">
        <f>Table112[[#This Row],[Quantity2]]*Table112[[#This Row],[U Cost]]</f>
        <v>0</v>
      </c>
      <c r="AB392" s="1"/>
      <c r="AC392" s="1"/>
      <c r="AD392" s="1">
        <f t="shared" si="51"/>
        <v>0</v>
      </c>
      <c r="AE392" s="1"/>
      <c r="AF392" s="1">
        <f>SUM(Table112[[#This Row],[Total 
Paid]:[Shipping 
Charged]])</f>
        <v>0</v>
      </c>
      <c r="AG392" s="1"/>
      <c r="AH392" s="1"/>
      <c r="AI392" s="1">
        <f t="shared" si="52"/>
        <v>0</v>
      </c>
      <c r="AK392" s="1"/>
      <c r="AL392" s="1"/>
      <c r="AM392" s="1"/>
      <c r="AN392" s="1"/>
      <c r="AP392" s="30">
        <f t="shared" si="56"/>
        <v>0</v>
      </c>
      <c r="AQ392" s="1"/>
      <c r="AR392" s="1">
        <f t="shared" si="54"/>
        <v>0</v>
      </c>
      <c r="AS392" s="1"/>
      <c r="AT392" s="1"/>
      <c r="AU392" s="2">
        <f t="shared" si="53"/>
        <v>0</v>
      </c>
      <c r="AW392" s="1"/>
      <c r="AX392" s="1"/>
      <c r="AY392" s="1"/>
      <c r="AZ392" s="2">
        <f t="shared" si="55"/>
        <v>0</v>
      </c>
      <c r="BA392" s="2">
        <f>SUM(AF392,AH392,-AZ392,-Table112[[#This Row],[Sale Fee]])</f>
        <v>0</v>
      </c>
      <c r="BC392" s="1"/>
      <c r="BD392" s="1"/>
      <c r="BE392" s="1"/>
    </row>
    <row r="393" spans="1:57" x14ac:dyDescent="0.25">
      <c r="A393" s="1"/>
      <c r="B393" s="1"/>
      <c r="E393" s="4"/>
      <c r="F393" s="4"/>
      <c r="Q393" s="1"/>
      <c r="R393" s="1"/>
      <c r="S393" s="1"/>
      <c r="U393" s="1"/>
      <c r="V393" s="1"/>
      <c r="W393" s="1">
        <f t="shared" si="50"/>
        <v>0</v>
      </c>
      <c r="X393" s="1"/>
      <c r="Y393" s="1"/>
      <c r="Z393" s="1">
        <f>Table112[[#This Row],[Quantity2]]*Table112[[#This Row],[U Cost]]</f>
        <v>0</v>
      </c>
      <c r="AB393" s="1"/>
      <c r="AC393" s="1"/>
      <c r="AD393" s="1">
        <f t="shared" si="51"/>
        <v>0</v>
      </c>
      <c r="AE393" s="1"/>
      <c r="AF393" s="1">
        <f>SUM(Table112[[#This Row],[Total 
Paid]:[Shipping 
Charged]])</f>
        <v>0</v>
      </c>
      <c r="AG393" s="1"/>
      <c r="AH393" s="1"/>
      <c r="AI393" s="1">
        <f t="shared" si="52"/>
        <v>0</v>
      </c>
      <c r="AK393" s="1"/>
      <c r="AL393" s="1"/>
      <c r="AM393" s="1"/>
      <c r="AN393" s="1"/>
      <c r="AP393" s="30">
        <f t="shared" si="56"/>
        <v>0</v>
      </c>
      <c r="AQ393" s="1"/>
      <c r="AR393" s="1">
        <f t="shared" si="54"/>
        <v>0</v>
      </c>
      <c r="AS393" s="1"/>
      <c r="AT393" s="1"/>
      <c r="AU393" s="2">
        <f t="shared" si="53"/>
        <v>0</v>
      </c>
      <c r="AW393" s="1"/>
      <c r="AX393" s="1"/>
      <c r="AY393" s="1"/>
      <c r="AZ393" s="2">
        <f t="shared" si="55"/>
        <v>0</v>
      </c>
      <c r="BA393" s="2">
        <f>SUM(AF393,AH393,-AZ393,-Table112[[#This Row],[Sale Fee]])</f>
        <v>0</v>
      </c>
      <c r="BC393" s="1"/>
      <c r="BD393" s="1"/>
      <c r="BE393" s="1"/>
    </row>
    <row r="394" spans="1:57" x14ac:dyDescent="0.25">
      <c r="A394" s="1"/>
      <c r="B394" s="1"/>
      <c r="E394" s="4"/>
      <c r="F394" s="4"/>
      <c r="Q394" s="1"/>
      <c r="R394" s="1"/>
      <c r="S394" s="1"/>
      <c r="U394" s="1"/>
      <c r="V394" s="1"/>
      <c r="W394" s="1">
        <f t="shared" si="50"/>
        <v>0</v>
      </c>
      <c r="X394" s="1"/>
      <c r="Y394" s="1"/>
      <c r="Z394" s="1">
        <f>Table112[[#This Row],[Quantity2]]*Table112[[#This Row],[U Cost]]</f>
        <v>0</v>
      </c>
      <c r="AB394" s="1"/>
      <c r="AC394" s="1"/>
      <c r="AD394" s="1">
        <f t="shared" si="51"/>
        <v>0</v>
      </c>
      <c r="AE394" s="1"/>
      <c r="AF394" s="1">
        <f>SUM(Table112[[#This Row],[Total 
Paid]:[Shipping 
Charged]])</f>
        <v>0</v>
      </c>
      <c r="AG394" s="1"/>
      <c r="AH394" s="1"/>
      <c r="AI394" s="1">
        <f t="shared" si="52"/>
        <v>0</v>
      </c>
      <c r="AK394" s="1"/>
      <c r="AL394" s="1"/>
      <c r="AM394" s="1"/>
      <c r="AN394" s="1"/>
      <c r="AP394" s="30">
        <f t="shared" si="56"/>
        <v>0</v>
      </c>
      <c r="AQ394" s="1"/>
      <c r="AR394" s="1">
        <f t="shared" si="54"/>
        <v>0</v>
      </c>
      <c r="AS394" s="1"/>
      <c r="AT394" s="1"/>
      <c r="AU394" s="2">
        <f t="shared" si="53"/>
        <v>0</v>
      </c>
      <c r="AW394" s="1"/>
      <c r="AX394" s="1"/>
      <c r="AY394" s="1"/>
      <c r="AZ394" s="2">
        <f t="shared" si="55"/>
        <v>0</v>
      </c>
      <c r="BA394" s="2">
        <f>SUM(AF394,AH394,-AZ394,-Table112[[#This Row],[Sale Fee]])</f>
        <v>0</v>
      </c>
      <c r="BC394" s="1"/>
      <c r="BD394" s="1"/>
      <c r="BE394" s="1"/>
    </row>
    <row r="395" spans="1:57" x14ac:dyDescent="0.25">
      <c r="A395" s="1"/>
      <c r="B395" s="1"/>
      <c r="E395" s="4"/>
      <c r="F395" s="4"/>
      <c r="Q395" s="1"/>
      <c r="R395" s="1"/>
      <c r="S395" s="1"/>
      <c r="U395" s="1"/>
      <c r="V395" s="1"/>
      <c r="W395" s="1">
        <f t="shared" ref="W395:W458" si="57">U395*V395</f>
        <v>0</v>
      </c>
      <c r="X395" s="1"/>
      <c r="Y395" s="1"/>
      <c r="Z395" s="1">
        <f>Table112[[#This Row],[Quantity2]]*Table112[[#This Row],[U Cost]]</f>
        <v>0</v>
      </c>
      <c r="AB395" s="1"/>
      <c r="AC395" s="1"/>
      <c r="AD395" s="1">
        <f t="shared" ref="AD395:AD458" si="58">AC395*AB395</f>
        <v>0</v>
      </c>
      <c r="AE395" s="1"/>
      <c r="AF395" s="1">
        <f>SUM(Table112[[#This Row],[Total 
Paid]:[Shipping 
Charged]])</f>
        <v>0</v>
      </c>
      <c r="AG395" s="1"/>
      <c r="AH395" s="1"/>
      <c r="AI395" s="1">
        <f t="shared" ref="AI395:AI458" si="59">SUM(AF395,AG395,AH395)</f>
        <v>0</v>
      </c>
      <c r="AK395" s="1"/>
      <c r="AL395" s="1"/>
      <c r="AM395" s="1"/>
      <c r="AN395" s="1"/>
      <c r="AP395" s="30">
        <f t="shared" si="56"/>
        <v>0</v>
      </c>
      <c r="AQ395" s="1"/>
      <c r="AR395" s="1">
        <f t="shared" si="54"/>
        <v>0</v>
      </c>
      <c r="AS395" s="1"/>
      <c r="AT395" s="1"/>
      <c r="AU395" s="2">
        <f t="shared" ref="AU395:AU458" si="60">SUM(AR395:AT395)</f>
        <v>0</v>
      </c>
      <c r="AW395" s="1"/>
      <c r="AX395" s="1"/>
      <c r="AY395" s="1"/>
      <c r="AZ395" s="2">
        <f t="shared" si="55"/>
        <v>0</v>
      </c>
      <c r="BA395" s="2">
        <f>SUM(AF395,AH395,-AZ395,-Table112[[#This Row],[Sale Fee]])</f>
        <v>0</v>
      </c>
      <c r="BC395" s="1"/>
      <c r="BD395" s="1"/>
      <c r="BE395" s="1"/>
    </row>
    <row r="396" spans="1:57" x14ac:dyDescent="0.25">
      <c r="A396" s="1"/>
      <c r="B396" s="1"/>
      <c r="E396" s="4"/>
      <c r="F396" s="4"/>
      <c r="Q396" s="1"/>
      <c r="R396" s="1"/>
      <c r="S396" s="1"/>
      <c r="U396" s="1"/>
      <c r="V396" s="1"/>
      <c r="W396" s="1">
        <f t="shared" si="57"/>
        <v>0</v>
      </c>
      <c r="X396" s="1"/>
      <c r="Y396" s="1"/>
      <c r="Z396" s="1">
        <f>Table112[[#This Row],[Quantity2]]*Table112[[#This Row],[U Cost]]</f>
        <v>0</v>
      </c>
      <c r="AB396" s="1"/>
      <c r="AC396" s="1"/>
      <c r="AD396" s="1">
        <f t="shared" si="58"/>
        <v>0</v>
      </c>
      <c r="AE396" s="1"/>
      <c r="AF396" s="1">
        <f>SUM(Table112[[#This Row],[Total 
Paid]:[Shipping 
Charged]])</f>
        <v>0</v>
      </c>
      <c r="AG396" s="1"/>
      <c r="AH396" s="1"/>
      <c r="AI396" s="1">
        <f t="shared" si="59"/>
        <v>0</v>
      </c>
      <c r="AK396" s="1"/>
      <c r="AL396" s="1"/>
      <c r="AM396" s="1"/>
      <c r="AN396" s="1"/>
      <c r="AP396" s="30">
        <f t="shared" si="56"/>
        <v>0</v>
      </c>
      <c r="AQ396" s="1"/>
      <c r="AR396" s="1">
        <f t="shared" si="54"/>
        <v>0</v>
      </c>
      <c r="AS396" s="1"/>
      <c r="AT396" s="1"/>
      <c r="AU396" s="2">
        <f t="shared" si="60"/>
        <v>0</v>
      </c>
      <c r="AW396" s="1"/>
      <c r="AX396" s="1"/>
      <c r="AY396" s="1"/>
      <c r="AZ396" s="2">
        <f t="shared" si="55"/>
        <v>0</v>
      </c>
      <c r="BA396" s="2">
        <f>SUM(AF396,AH396,-AZ396,-Table112[[#This Row],[Sale Fee]])</f>
        <v>0</v>
      </c>
      <c r="BC396" s="1"/>
      <c r="BD396" s="1"/>
      <c r="BE396" s="1"/>
    </row>
    <row r="397" spans="1:57" x14ac:dyDescent="0.25">
      <c r="A397" s="1"/>
      <c r="B397" s="1"/>
      <c r="E397" s="4"/>
      <c r="F397" s="4"/>
      <c r="Q397" s="1"/>
      <c r="R397" s="1"/>
      <c r="S397" s="1"/>
      <c r="U397" s="1"/>
      <c r="V397" s="1"/>
      <c r="W397" s="1">
        <f t="shared" si="57"/>
        <v>0</v>
      </c>
      <c r="X397" s="1"/>
      <c r="Y397" s="1"/>
      <c r="Z397" s="1">
        <f>Table112[[#This Row],[Quantity2]]*Table112[[#This Row],[U Cost]]</f>
        <v>0</v>
      </c>
      <c r="AB397" s="1"/>
      <c r="AC397" s="1"/>
      <c r="AD397" s="1">
        <f t="shared" si="58"/>
        <v>0</v>
      </c>
      <c r="AE397" s="1"/>
      <c r="AF397" s="1">
        <f>SUM(Table112[[#This Row],[Total 
Paid]:[Shipping 
Charged]])</f>
        <v>0</v>
      </c>
      <c r="AG397" s="1"/>
      <c r="AH397" s="1"/>
      <c r="AI397" s="1">
        <f t="shared" si="59"/>
        <v>0</v>
      </c>
      <c r="AK397" s="1"/>
      <c r="AL397" s="1"/>
      <c r="AM397" s="1"/>
      <c r="AN397" s="1"/>
      <c r="AP397" s="30">
        <f t="shared" si="56"/>
        <v>0</v>
      </c>
      <c r="AQ397" s="1"/>
      <c r="AR397" s="1">
        <f t="shared" si="54"/>
        <v>0</v>
      </c>
      <c r="AS397" s="1"/>
      <c r="AT397" s="1"/>
      <c r="AU397" s="2">
        <f t="shared" si="60"/>
        <v>0</v>
      </c>
      <c r="AW397" s="1"/>
      <c r="AX397" s="1"/>
      <c r="AY397" s="1"/>
      <c r="AZ397" s="2">
        <f t="shared" si="55"/>
        <v>0</v>
      </c>
      <c r="BA397" s="2">
        <f>SUM(AF397,AH397,-AZ397,-Table112[[#This Row],[Sale Fee]])</f>
        <v>0</v>
      </c>
      <c r="BC397" s="1"/>
      <c r="BD397" s="1"/>
      <c r="BE397" s="1"/>
    </row>
    <row r="398" spans="1:57" x14ac:dyDescent="0.25">
      <c r="A398" s="1"/>
      <c r="B398" s="1"/>
      <c r="E398" s="4"/>
      <c r="F398" s="4"/>
      <c r="Q398" s="1"/>
      <c r="R398" s="1"/>
      <c r="S398" s="1"/>
      <c r="U398" s="1"/>
      <c r="V398" s="1"/>
      <c r="W398" s="1">
        <f>U398*V398</f>
        <v>0</v>
      </c>
      <c r="X398" s="1"/>
      <c r="Y398" s="1"/>
      <c r="Z398" s="1">
        <f>Table112[[#This Row],[Quantity2]]*Table112[[#This Row],[U Cost]]</f>
        <v>0</v>
      </c>
      <c r="AB398" s="1"/>
      <c r="AC398" s="1"/>
      <c r="AD398" s="1">
        <f t="shared" si="58"/>
        <v>0</v>
      </c>
      <c r="AE398" s="1"/>
      <c r="AF398" s="1">
        <f>SUM(Table112[[#This Row],[Total 
Paid]:[Shipping 
Charged]])</f>
        <v>0</v>
      </c>
      <c r="AG398" s="1"/>
      <c r="AH398" s="1"/>
      <c r="AI398" s="1">
        <f t="shared" si="59"/>
        <v>0</v>
      </c>
      <c r="AK398" s="1"/>
      <c r="AL398" s="1"/>
      <c r="AM398" s="1"/>
      <c r="AN398" s="1"/>
      <c r="AP398" s="30">
        <f t="shared" si="56"/>
        <v>0</v>
      </c>
      <c r="AQ398" s="1"/>
      <c r="AR398" s="1">
        <f t="shared" si="54"/>
        <v>0</v>
      </c>
      <c r="AS398" s="1"/>
      <c r="AT398" s="1"/>
      <c r="AU398" s="2">
        <f t="shared" si="60"/>
        <v>0</v>
      </c>
      <c r="AW398" s="1"/>
      <c r="AX398" s="1"/>
      <c r="AY398" s="1"/>
      <c r="AZ398" s="2">
        <f t="shared" si="55"/>
        <v>0</v>
      </c>
      <c r="BA398" s="2">
        <f>SUM(AF398,AH398,-AZ398,-Table112[[#This Row],[Sale Fee]])</f>
        <v>0</v>
      </c>
      <c r="BC398" s="1"/>
      <c r="BD398" s="1"/>
      <c r="BE398" s="1"/>
    </row>
    <row r="399" spans="1:57" x14ac:dyDescent="0.25">
      <c r="A399" s="1"/>
      <c r="B399" s="1"/>
      <c r="E399" s="4"/>
      <c r="F399" s="4"/>
      <c r="Q399" s="1"/>
      <c r="R399" s="1"/>
      <c r="S399" s="1"/>
      <c r="U399" s="1"/>
      <c r="V399" s="1"/>
      <c r="W399" s="1">
        <f>U399*V399</f>
        <v>0</v>
      </c>
      <c r="X399" s="1"/>
      <c r="Y399" s="1"/>
      <c r="Z399" s="1">
        <f>Table112[[#This Row],[Quantity2]]*Table112[[#This Row],[U Cost]]</f>
        <v>0</v>
      </c>
      <c r="AB399" s="1"/>
      <c r="AC399" s="1"/>
      <c r="AD399" s="1">
        <f t="shared" si="58"/>
        <v>0</v>
      </c>
      <c r="AE399" s="1"/>
      <c r="AF399" s="1">
        <f>SUM(Table112[[#This Row],[Total 
Paid]:[Shipping 
Charged]])</f>
        <v>0</v>
      </c>
      <c r="AG399" s="1"/>
      <c r="AH399" s="1"/>
      <c r="AI399" s="1">
        <f t="shared" si="59"/>
        <v>0</v>
      </c>
      <c r="AK399" s="1"/>
      <c r="AL399" s="1"/>
      <c r="AM399" s="1"/>
      <c r="AN399" s="1"/>
      <c r="AP399" s="30">
        <f t="shared" si="56"/>
        <v>0</v>
      </c>
      <c r="AQ399" s="1"/>
      <c r="AR399" s="1">
        <f t="shared" si="54"/>
        <v>0</v>
      </c>
      <c r="AS399" s="1"/>
      <c r="AT399" s="1"/>
      <c r="AU399" s="2">
        <f t="shared" si="60"/>
        <v>0</v>
      </c>
      <c r="AW399" s="1"/>
      <c r="AX399" s="1"/>
      <c r="AY399" s="1"/>
      <c r="AZ399" s="2">
        <f t="shared" si="55"/>
        <v>0</v>
      </c>
      <c r="BA399" s="2">
        <f>SUM(AF399,AH399,-AZ399,-Table112[[#This Row],[Sale Fee]])</f>
        <v>0</v>
      </c>
      <c r="BC399" s="1"/>
      <c r="BD399" s="1"/>
      <c r="BE399" s="1"/>
    </row>
    <row r="400" spans="1:57" x14ac:dyDescent="0.25">
      <c r="A400" s="1"/>
      <c r="B400" s="1"/>
      <c r="E400" s="4"/>
      <c r="F400" s="4"/>
      <c r="Q400" s="1"/>
      <c r="R400" s="1"/>
      <c r="S400" s="1"/>
      <c r="U400" s="1"/>
      <c r="V400" s="1"/>
      <c r="W400" s="1">
        <f t="shared" ref="W400:W404" si="61">U400*V400</f>
        <v>0</v>
      </c>
      <c r="X400" s="1"/>
      <c r="Y400" s="1"/>
      <c r="Z400" s="1">
        <f>Table112[[#This Row],[Quantity2]]*Table112[[#This Row],[U Cost]]</f>
        <v>0</v>
      </c>
      <c r="AB400" s="1"/>
      <c r="AC400" s="1"/>
      <c r="AD400" s="1">
        <f t="shared" si="58"/>
        <v>0</v>
      </c>
      <c r="AE400" s="1"/>
      <c r="AF400" s="1">
        <f>SUM(Table112[[#This Row],[Total 
Paid]:[Shipping 
Charged]])</f>
        <v>0</v>
      </c>
      <c r="AG400" s="1"/>
      <c r="AH400" s="1"/>
      <c r="AI400" s="1">
        <f t="shared" si="59"/>
        <v>0</v>
      </c>
      <c r="AK400" s="1"/>
      <c r="AL400" s="1"/>
      <c r="AM400" s="1"/>
      <c r="AN400" s="1"/>
      <c r="AP400" s="30">
        <f t="shared" si="56"/>
        <v>0</v>
      </c>
      <c r="AQ400" s="1"/>
      <c r="AR400" s="1">
        <f t="shared" si="54"/>
        <v>0</v>
      </c>
      <c r="AS400" s="1"/>
      <c r="AT400" s="1"/>
      <c r="AU400" s="2">
        <f t="shared" si="60"/>
        <v>0</v>
      </c>
      <c r="AW400" s="1"/>
      <c r="AX400" s="1"/>
      <c r="AY400" s="1"/>
      <c r="AZ400" s="2">
        <f t="shared" si="55"/>
        <v>0</v>
      </c>
      <c r="BA400" s="2">
        <f>SUM(AF400,AH400,-AZ400,-Table112[[#This Row],[Sale Fee]])</f>
        <v>0</v>
      </c>
      <c r="BC400" s="1"/>
      <c r="BD400" s="1"/>
      <c r="BE400" s="1"/>
    </row>
    <row r="401" spans="1:57" x14ac:dyDescent="0.25">
      <c r="A401" s="1"/>
      <c r="B401" s="1"/>
      <c r="E401" s="4"/>
      <c r="F401" s="4"/>
      <c r="Q401" s="1"/>
      <c r="R401" s="1"/>
      <c r="S401" s="1"/>
      <c r="U401" s="1"/>
      <c r="V401" s="1"/>
      <c r="W401" s="1">
        <f t="shared" si="61"/>
        <v>0</v>
      </c>
      <c r="X401" s="1"/>
      <c r="Y401" s="1"/>
      <c r="Z401" s="1">
        <f>Table112[[#This Row],[Quantity2]]*Table112[[#This Row],[U Cost]]</f>
        <v>0</v>
      </c>
      <c r="AB401" s="1"/>
      <c r="AC401" s="1"/>
      <c r="AD401" s="1">
        <f t="shared" si="58"/>
        <v>0</v>
      </c>
      <c r="AE401" s="1"/>
      <c r="AF401" s="1">
        <f>SUM(Table112[[#This Row],[Total 
Paid]:[Shipping 
Charged]])</f>
        <v>0</v>
      </c>
      <c r="AG401" s="1"/>
      <c r="AH401" s="1"/>
      <c r="AI401" s="1">
        <f t="shared" si="59"/>
        <v>0</v>
      </c>
      <c r="AK401" s="1"/>
      <c r="AL401" s="1"/>
      <c r="AM401" s="1"/>
      <c r="AN401" s="1"/>
      <c r="AP401" s="30">
        <f t="shared" si="56"/>
        <v>0</v>
      </c>
      <c r="AQ401" s="1"/>
      <c r="AR401" s="1">
        <f t="shared" si="54"/>
        <v>0</v>
      </c>
      <c r="AS401" s="1"/>
      <c r="AT401" s="1"/>
      <c r="AU401" s="2">
        <f t="shared" si="60"/>
        <v>0</v>
      </c>
      <c r="AW401" s="1"/>
      <c r="AX401" s="1"/>
      <c r="AY401" s="1"/>
      <c r="AZ401" s="2">
        <f t="shared" si="55"/>
        <v>0</v>
      </c>
      <c r="BA401" s="2">
        <f>SUM(AF401,AH401,-AZ401,-Table112[[#This Row],[Sale Fee]])</f>
        <v>0</v>
      </c>
      <c r="BC401" s="1"/>
      <c r="BD401" s="1"/>
      <c r="BE401" s="1"/>
    </row>
    <row r="402" spans="1:57" x14ac:dyDescent="0.25">
      <c r="A402" s="1"/>
      <c r="B402" s="1"/>
      <c r="E402" s="4"/>
      <c r="F402" s="4"/>
      <c r="Q402" s="1"/>
      <c r="R402" s="1"/>
      <c r="S402" s="1"/>
      <c r="U402" s="1"/>
      <c r="V402" s="1"/>
      <c r="W402" s="1">
        <f t="shared" si="61"/>
        <v>0</v>
      </c>
      <c r="X402" s="1"/>
      <c r="Y402" s="1"/>
      <c r="Z402" s="1">
        <f>Table112[[#This Row],[Quantity2]]*Table112[[#This Row],[U Cost]]</f>
        <v>0</v>
      </c>
      <c r="AB402" s="1"/>
      <c r="AC402" s="1"/>
      <c r="AD402" s="1">
        <f t="shared" si="58"/>
        <v>0</v>
      </c>
      <c r="AE402" s="1"/>
      <c r="AF402" s="1">
        <f>SUM(Table112[[#This Row],[Total 
Paid]:[Shipping 
Charged]])</f>
        <v>0</v>
      </c>
      <c r="AG402" s="1"/>
      <c r="AH402" s="1"/>
      <c r="AI402" s="1">
        <f t="shared" si="59"/>
        <v>0</v>
      </c>
      <c r="AK402" s="1"/>
      <c r="AL402" s="1"/>
      <c r="AM402" s="1"/>
      <c r="AN402" s="1"/>
      <c r="AP402" s="30">
        <f t="shared" si="56"/>
        <v>0</v>
      </c>
      <c r="AQ402" s="1"/>
      <c r="AR402" s="1">
        <f t="shared" si="54"/>
        <v>0</v>
      </c>
      <c r="AS402" s="1"/>
      <c r="AT402" s="1"/>
      <c r="AU402" s="2">
        <f t="shared" si="60"/>
        <v>0</v>
      </c>
      <c r="AW402" s="1"/>
      <c r="AX402" s="1"/>
      <c r="AY402" s="1"/>
      <c r="AZ402" s="2">
        <f t="shared" si="55"/>
        <v>0</v>
      </c>
      <c r="BA402" s="2">
        <f>SUM(AF402,AH402,-AZ402,-Table112[[#This Row],[Sale Fee]])</f>
        <v>0</v>
      </c>
      <c r="BC402" s="1"/>
      <c r="BD402" s="1"/>
      <c r="BE402" s="1"/>
    </row>
    <row r="403" spans="1:57" x14ac:dyDescent="0.25">
      <c r="A403" s="1"/>
      <c r="B403" s="1"/>
      <c r="E403" s="4"/>
      <c r="F403" s="4"/>
      <c r="Q403" s="1"/>
      <c r="R403" s="1"/>
      <c r="S403" s="1"/>
      <c r="U403" s="1"/>
      <c r="V403" s="1"/>
      <c r="W403" s="1">
        <f t="shared" si="61"/>
        <v>0</v>
      </c>
      <c r="X403" s="1"/>
      <c r="Y403" s="1"/>
      <c r="Z403" s="1">
        <f>Table112[[#This Row],[Quantity2]]*Table112[[#This Row],[U Cost]]</f>
        <v>0</v>
      </c>
      <c r="AB403" s="1"/>
      <c r="AC403" s="1"/>
      <c r="AD403" s="1">
        <f t="shared" si="58"/>
        <v>0</v>
      </c>
      <c r="AE403" s="1"/>
      <c r="AF403" s="1">
        <f>SUM(Table112[[#This Row],[Total 
Paid]:[Shipping 
Charged]])</f>
        <v>0</v>
      </c>
      <c r="AG403" s="1"/>
      <c r="AH403" s="1"/>
      <c r="AI403" s="1">
        <f t="shared" si="59"/>
        <v>0</v>
      </c>
      <c r="AK403" s="1"/>
      <c r="AL403" s="1"/>
      <c r="AM403" s="1"/>
      <c r="AN403" s="1"/>
      <c r="AP403" s="30">
        <f t="shared" si="56"/>
        <v>0</v>
      </c>
      <c r="AQ403" s="1"/>
      <c r="AR403" s="1">
        <f t="shared" si="54"/>
        <v>0</v>
      </c>
      <c r="AS403" s="1"/>
      <c r="AT403" s="1"/>
      <c r="AU403" s="2">
        <f t="shared" si="60"/>
        <v>0</v>
      </c>
      <c r="AW403" s="1"/>
      <c r="AX403" s="1"/>
      <c r="AY403" s="1"/>
      <c r="AZ403" s="2">
        <f t="shared" si="55"/>
        <v>0</v>
      </c>
      <c r="BA403" s="2">
        <f>SUM(AF403,AH403,-AZ403,-Table112[[#This Row],[Sale Fee]])</f>
        <v>0</v>
      </c>
      <c r="BC403" s="1"/>
      <c r="BD403" s="1"/>
      <c r="BE403" s="1"/>
    </row>
    <row r="404" spans="1:57" x14ac:dyDescent="0.25">
      <c r="A404" s="1"/>
      <c r="B404" s="1"/>
      <c r="E404" s="4"/>
      <c r="F404" s="4"/>
      <c r="Q404" s="1"/>
      <c r="R404" s="1"/>
      <c r="S404" s="1"/>
      <c r="U404" s="1"/>
      <c r="V404" s="1"/>
      <c r="W404" s="1">
        <f t="shared" si="61"/>
        <v>0</v>
      </c>
      <c r="X404" s="1"/>
      <c r="Y404" s="1"/>
      <c r="Z404" s="1">
        <f>Table112[[#This Row],[Quantity2]]*Table112[[#This Row],[U Cost]]</f>
        <v>0</v>
      </c>
      <c r="AB404" s="1"/>
      <c r="AC404" s="1"/>
      <c r="AD404" s="1">
        <f t="shared" si="58"/>
        <v>0</v>
      </c>
      <c r="AE404" s="1"/>
      <c r="AF404" s="1">
        <f>SUM(Table112[[#This Row],[Total 
Paid]:[Shipping 
Charged]])</f>
        <v>0</v>
      </c>
      <c r="AG404" s="1"/>
      <c r="AH404" s="1"/>
      <c r="AI404" s="1">
        <f t="shared" si="59"/>
        <v>0</v>
      </c>
      <c r="AK404" s="1"/>
      <c r="AL404" s="1"/>
      <c r="AM404" s="1"/>
      <c r="AN404" s="1"/>
      <c r="AP404" s="30">
        <f t="shared" si="56"/>
        <v>0</v>
      </c>
      <c r="AQ404" s="1"/>
      <c r="AR404" s="1">
        <f t="shared" si="54"/>
        <v>0</v>
      </c>
      <c r="AS404" s="1"/>
      <c r="AT404" s="1"/>
      <c r="AU404" s="2">
        <f t="shared" si="60"/>
        <v>0</v>
      </c>
      <c r="AW404" s="1"/>
      <c r="AX404" s="1"/>
      <c r="AY404" s="1"/>
      <c r="AZ404" s="2">
        <f t="shared" si="55"/>
        <v>0</v>
      </c>
      <c r="BA404" s="2">
        <f>SUM(AF404,AH404,-AZ404,-Table112[[#This Row],[Sale Fee]])</f>
        <v>0</v>
      </c>
      <c r="BC404" s="1"/>
      <c r="BD404" s="1"/>
      <c r="BE404" s="1"/>
    </row>
    <row r="405" spans="1:57" x14ac:dyDescent="0.25">
      <c r="A405" s="1"/>
      <c r="B405" s="1"/>
      <c r="E405" s="4"/>
      <c r="F405" s="4"/>
      <c r="Q405" s="1"/>
      <c r="R405" s="1"/>
      <c r="S405" s="1"/>
      <c r="U405" s="1"/>
      <c r="V405" s="1"/>
      <c r="W405" s="1">
        <f t="shared" si="57"/>
        <v>0</v>
      </c>
      <c r="X405" s="1"/>
      <c r="Y405" s="1"/>
      <c r="Z405" s="1">
        <f>Table112[[#This Row],[Quantity2]]*Table112[[#This Row],[U Cost]]</f>
        <v>0</v>
      </c>
      <c r="AB405" s="1"/>
      <c r="AC405" s="1"/>
      <c r="AD405" s="1">
        <f t="shared" si="58"/>
        <v>0</v>
      </c>
      <c r="AE405" s="1"/>
      <c r="AF405" s="1">
        <f>SUM(Table112[[#This Row],[Total 
Paid]:[Shipping 
Charged]])</f>
        <v>0</v>
      </c>
      <c r="AG405" s="1"/>
      <c r="AH405" s="1"/>
      <c r="AI405" s="1">
        <f t="shared" si="59"/>
        <v>0</v>
      </c>
      <c r="AK405" s="1"/>
      <c r="AL405" s="1"/>
      <c r="AM405" s="1"/>
      <c r="AN405" s="1"/>
      <c r="AP405" s="30">
        <f t="shared" si="56"/>
        <v>0</v>
      </c>
      <c r="AQ405" s="1"/>
      <c r="AR405" s="1">
        <f t="shared" si="54"/>
        <v>0</v>
      </c>
      <c r="AS405" s="1"/>
      <c r="AT405" s="1"/>
      <c r="AU405" s="2">
        <f t="shared" si="60"/>
        <v>0</v>
      </c>
      <c r="AW405" s="1"/>
      <c r="AX405" s="1"/>
      <c r="AY405" s="1"/>
      <c r="AZ405" s="2">
        <f t="shared" si="55"/>
        <v>0</v>
      </c>
      <c r="BA405" s="2">
        <f>SUM(AF405,AH405,-AZ405,-Table112[[#This Row],[Sale Fee]])</f>
        <v>0</v>
      </c>
      <c r="BC405" s="1"/>
      <c r="BD405" s="1"/>
      <c r="BE405" s="1"/>
    </row>
    <row r="406" spans="1:57" x14ac:dyDescent="0.25">
      <c r="A406" s="1"/>
      <c r="B406" s="1"/>
      <c r="E406" s="4"/>
      <c r="F406" s="4"/>
      <c r="Q406" s="1"/>
      <c r="R406" s="1"/>
      <c r="S406" s="1"/>
      <c r="U406" s="1"/>
      <c r="V406" s="1"/>
      <c r="W406" s="1">
        <f t="shared" si="57"/>
        <v>0</v>
      </c>
      <c r="X406" s="1"/>
      <c r="Y406" s="1"/>
      <c r="Z406" s="1">
        <f>Table112[[#This Row],[Quantity2]]*Table112[[#This Row],[U Cost]]</f>
        <v>0</v>
      </c>
      <c r="AB406" s="1"/>
      <c r="AC406" s="1"/>
      <c r="AD406" s="1">
        <f t="shared" si="58"/>
        <v>0</v>
      </c>
      <c r="AE406" s="1"/>
      <c r="AF406" s="1">
        <f>SUM(Table112[[#This Row],[Total 
Paid]:[Shipping 
Charged]])</f>
        <v>0</v>
      </c>
      <c r="AG406" s="1"/>
      <c r="AH406" s="1"/>
      <c r="AI406" s="1">
        <f t="shared" si="59"/>
        <v>0</v>
      </c>
      <c r="AK406" s="1"/>
      <c r="AL406" s="1"/>
      <c r="AM406" s="1"/>
      <c r="AN406" s="1"/>
      <c r="AP406" s="30">
        <f t="shared" si="56"/>
        <v>0</v>
      </c>
      <c r="AQ406" s="1"/>
      <c r="AR406" s="1">
        <f t="shared" si="54"/>
        <v>0</v>
      </c>
      <c r="AS406" s="1"/>
      <c r="AT406" s="1"/>
      <c r="AU406" s="2">
        <f t="shared" si="60"/>
        <v>0</v>
      </c>
      <c r="AW406" s="1"/>
      <c r="AX406" s="1"/>
      <c r="AY406" s="1"/>
      <c r="AZ406" s="2">
        <f t="shared" si="55"/>
        <v>0</v>
      </c>
      <c r="BA406" s="2">
        <f>SUM(AF406,AH406,-AZ406,-Table112[[#This Row],[Sale Fee]])</f>
        <v>0</v>
      </c>
      <c r="BC406" s="1"/>
      <c r="BD406" s="1"/>
      <c r="BE406" s="1"/>
    </row>
    <row r="407" spans="1:57" x14ac:dyDescent="0.25">
      <c r="A407" s="1"/>
      <c r="B407" s="1"/>
      <c r="N407" s="1"/>
      <c r="Q407" s="1"/>
      <c r="R407" s="1"/>
      <c r="S407" s="1"/>
      <c r="U407" s="1"/>
      <c r="V407" s="1"/>
      <c r="W407" s="1">
        <f t="shared" si="57"/>
        <v>0</v>
      </c>
      <c r="X407" s="1"/>
      <c r="Y407" s="1"/>
      <c r="Z407" s="1">
        <f>Table112[[#This Row],[Quantity2]]*Table112[[#This Row],[U Cost]]</f>
        <v>0</v>
      </c>
      <c r="AB407" s="1"/>
      <c r="AC407" s="1"/>
      <c r="AD407" s="1">
        <f t="shared" si="58"/>
        <v>0</v>
      </c>
      <c r="AE407" s="1"/>
      <c r="AF407" s="1">
        <f>SUM(Table112[[#This Row],[Total 
Paid]:[Shipping 
Charged]])</f>
        <v>0</v>
      </c>
      <c r="AG407" s="1"/>
      <c r="AH407" s="1"/>
      <c r="AI407" s="1">
        <f t="shared" si="59"/>
        <v>0</v>
      </c>
      <c r="AK407" s="1"/>
      <c r="AL407" s="1"/>
      <c r="AM407" s="1"/>
      <c r="AN407" s="1"/>
      <c r="AP407" s="30">
        <f t="shared" si="56"/>
        <v>0</v>
      </c>
      <c r="AQ407" s="1"/>
      <c r="AR407" s="1">
        <f t="shared" si="54"/>
        <v>0</v>
      </c>
      <c r="AS407" s="1"/>
      <c r="AT407" s="1"/>
      <c r="AU407" s="2">
        <f t="shared" si="60"/>
        <v>0</v>
      </c>
      <c r="AW407" s="1"/>
      <c r="AX407" s="1"/>
      <c r="AY407" s="1"/>
      <c r="AZ407" s="2">
        <f t="shared" si="55"/>
        <v>0</v>
      </c>
      <c r="BA407" s="2">
        <f>SUM(AF407,AH407,-AZ407,-Table112[[#This Row],[Sale Fee]])</f>
        <v>0</v>
      </c>
      <c r="BC407" s="1"/>
      <c r="BD407" s="1"/>
      <c r="BE407" s="1"/>
    </row>
    <row r="408" spans="1:57" x14ac:dyDescent="0.25">
      <c r="A408" s="1"/>
      <c r="B408" s="1"/>
      <c r="Q408" s="1"/>
      <c r="R408" s="1"/>
      <c r="S408" s="1"/>
      <c r="U408" s="1"/>
      <c r="V408" s="1"/>
      <c r="W408" s="1">
        <f t="shared" si="57"/>
        <v>0</v>
      </c>
      <c r="X408" s="1"/>
      <c r="Y408" s="1"/>
      <c r="Z408" s="1">
        <f>Table112[[#This Row],[Quantity2]]*Table112[[#This Row],[U Cost]]</f>
        <v>0</v>
      </c>
      <c r="AB408" s="1"/>
      <c r="AC408" s="1"/>
      <c r="AD408" s="1">
        <f t="shared" si="58"/>
        <v>0</v>
      </c>
      <c r="AE408" s="1"/>
      <c r="AF408" s="1">
        <f>SUM(Table112[[#This Row],[Total 
Paid]:[Shipping 
Charged]])</f>
        <v>0</v>
      </c>
      <c r="AG408" s="1"/>
      <c r="AH408" s="1"/>
      <c r="AI408" s="1">
        <f t="shared" si="59"/>
        <v>0</v>
      </c>
      <c r="AK408" s="1"/>
      <c r="AL408" s="1"/>
      <c r="AM408" s="1"/>
      <c r="AN408" s="1"/>
      <c r="AP408" s="30">
        <f t="shared" si="56"/>
        <v>0</v>
      </c>
      <c r="AQ408" s="1"/>
      <c r="AR408" s="1">
        <f t="shared" si="54"/>
        <v>0</v>
      </c>
      <c r="AS408" s="1"/>
      <c r="AT408" s="1"/>
      <c r="AU408" s="2">
        <f t="shared" si="60"/>
        <v>0</v>
      </c>
      <c r="AW408" s="1"/>
      <c r="AX408" s="1"/>
      <c r="AY408" s="1"/>
      <c r="AZ408" s="2">
        <f t="shared" si="55"/>
        <v>0</v>
      </c>
      <c r="BA408" s="2">
        <f>SUM(AF408,AH408,-AZ408,-Table112[[#This Row],[Sale Fee]])</f>
        <v>0</v>
      </c>
      <c r="BC408" s="1"/>
      <c r="BD408" s="1"/>
      <c r="BE408" s="1"/>
    </row>
    <row r="409" spans="1:57" x14ac:dyDescent="0.25">
      <c r="A409" s="1"/>
      <c r="B409" s="1"/>
      <c r="Q409" s="1"/>
      <c r="R409" s="1"/>
      <c r="S409" s="1"/>
      <c r="U409" s="1"/>
      <c r="V409" s="1"/>
      <c r="W409" s="1">
        <f t="shared" si="57"/>
        <v>0</v>
      </c>
      <c r="X409" s="1"/>
      <c r="Y409" s="1"/>
      <c r="Z409" s="1">
        <f>Table112[[#This Row],[Quantity2]]*Table112[[#This Row],[U Cost]]</f>
        <v>0</v>
      </c>
      <c r="AB409" s="1"/>
      <c r="AC409" s="1"/>
      <c r="AD409" s="1">
        <f t="shared" si="58"/>
        <v>0</v>
      </c>
      <c r="AE409" s="1"/>
      <c r="AF409" s="1">
        <f>SUM(Table112[[#This Row],[Total 
Paid]:[Shipping 
Charged]])</f>
        <v>0</v>
      </c>
      <c r="AG409" s="1"/>
      <c r="AH409" s="1"/>
      <c r="AI409" s="1">
        <f t="shared" si="59"/>
        <v>0</v>
      </c>
      <c r="AK409" s="1"/>
      <c r="AL409" s="1"/>
      <c r="AM409" s="1"/>
      <c r="AN409" s="1"/>
      <c r="AP409" s="30">
        <f t="shared" si="56"/>
        <v>0</v>
      </c>
      <c r="AQ409" s="1"/>
      <c r="AR409" s="1">
        <f t="shared" si="54"/>
        <v>0</v>
      </c>
      <c r="AS409" s="1"/>
      <c r="AT409" s="1"/>
      <c r="AU409" s="2">
        <f t="shared" si="60"/>
        <v>0</v>
      </c>
      <c r="AW409" s="1"/>
      <c r="AX409" s="1"/>
      <c r="AY409" s="1"/>
      <c r="AZ409" s="2">
        <f t="shared" si="55"/>
        <v>0</v>
      </c>
      <c r="BA409" s="2">
        <f>SUM(AF409,AH409,-AZ409,-Table112[[#This Row],[Sale Fee]])</f>
        <v>0</v>
      </c>
      <c r="BC409" s="1"/>
      <c r="BD409" s="1"/>
      <c r="BE409" s="1"/>
    </row>
    <row r="410" spans="1:57" x14ac:dyDescent="0.25">
      <c r="A410" s="1"/>
      <c r="B410" s="1"/>
      <c r="Q410" s="1"/>
      <c r="R410" s="1"/>
      <c r="S410" s="1"/>
      <c r="U410" s="1"/>
      <c r="V410" s="1"/>
      <c r="W410" s="1">
        <f t="shared" si="57"/>
        <v>0</v>
      </c>
      <c r="X410" s="1"/>
      <c r="Y410" s="1"/>
      <c r="Z410" s="1">
        <f>Table112[[#This Row],[Quantity2]]*Table112[[#This Row],[U Cost]]</f>
        <v>0</v>
      </c>
      <c r="AB410" s="1"/>
      <c r="AC410" s="1"/>
      <c r="AD410" s="1">
        <f t="shared" si="58"/>
        <v>0</v>
      </c>
      <c r="AE410" s="1"/>
      <c r="AF410" s="1">
        <f>SUM(Table112[[#This Row],[Total 
Paid]:[Shipping 
Charged]])</f>
        <v>0</v>
      </c>
      <c r="AG410" s="1"/>
      <c r="AH410" s="1"/>
      <c r="AI410" s="1">
        <f t="shared" si="59"/>
        <v>0</v>
      </c>
      <c r="AK410" s="1"/>
      <c r="AL410" s="1"/>
      <c r="AM410" s="1"/>
      <c r="AN410" s="1"/>
      <c r="AP410" s="30">
        <f t="shared" si="56"/>
        <v>0</v>
      </c>
      <c r="AQ410" s="1"/>
      <c r="AR410" s="1">
        <f t="shared" si="54"/>
        <v>0</v>
      </c>
      <c r="AS410" s="1"/>
      <c r="AT410" s="1"/>
      <c r="AU410" s="2">
        <f t="shared" si="60"/>
        <v>0</v>
      </c>
      <c r="AW410" s="1"/>
      <c r="AX410" s="1"/>
      <c r="AY410" s="1"/>
      <c r="AZ410" s="2">
        <f t="shared" si="55"/>
        <v>0</v>
      </c>
      <c r="BA410" s="2">
        <f>SUM(AF410,AH410,-AZ410,-Table112[[#This Row],[Sale Fee]])</f>
        <v>0</v>
      </c>
      <c r="BC410" s="1"/>
      <c r="BD410" s="1"/>
      <c r="BE410" s="1"/>
    </row>
    <row r="411" spans="1:57" x14ac:dyDescent="0.25">
      <c r="A411" s="1"/>
      <c r="B411" s="1"/>
      <c r="Q411" s="1"/>
      <c r="R411" s="1"/>
      <c r="S411" s="1"/>
      <c r="U411" s="1"/>
      <c r="V411" s="1"/>
      <c r="W411" s="1">
        <f t="shared" si="57"/>
        <v>0</v>
      </c>
      <c r="X411" s="1"/>
      <c r="Y411" s="1"/>
      <c r="Z411" s="1">
        <f>Table112[[#This Row],[Quantity2]]*Table112[[#This Row],[U Cost]]</f>
        <v>0</v>
      </c>
      <c r="AB411" s="1"/>
      <c r="AC411" s="1"/>
      <c r="AD411" s="1">
        <f t="shared" si="58"/>
        <v>0</v>
      </c>
      <c r="AE411" s="1"/>
      <c r="AF411" s="1">
        <f>SUM(Table112[[#This Row],[Total 
Paid]:[Shipping 
Charged]])</f>
        <v>0</v>
      </c>
      <c r="AG411" s="1"/>
      <c r="AH411" s="1"/>
      <c r="AI411" s="1">
        <f t="shared" si="59"/>
        <v>0</v>
      </c>
      <c r="AK411" s="1"/>
      <c r="AL411" s="1"/>
      <c r="AM411" s="1"/>
      <c r="AN411" s="1"/>
      <c r="AP411" s="30">
        <f t="shared" si="56"/>
        <v>0</v>
      </c>
      <c r="AQ411" s="1"/>
      <c r="AR411" s="1">
        <f t="shared" si="54"/>
        <v>0</v>
      </c>
      <c r="AS411" s="1"/>
      <c r="AT411" s="1"/>
      <c r="AU411" s="2">
        <f t="shared" si="60"/>
        <v>0</v>
      </c>
      <c r="AW411" s="1"/>
      <c r="AX411" s="1"/>
      <c r="AY411" s="1"/>
      <c r="AZ411" s="2">
        <f t="shared" si="55"/>
        <v>0</v>
      </c>
      <c r="BA411" s="2">
        <f>SUM(AF411,AH411,-AZ411,-Table112[[#This Row],[Sale Fee]])</f>
        <v>0</v>
      </c>
      <c r="BC411" s="1"/>
      <c r="BD411" s="1"/>
      <c r="BE411" s="1"/>
    </row>
    <row r="412" spans="1:57" x14ac:dyDescent="0.25">
      <c r="A412" s="1"/>
      <c r="B412" s="1"/>
      <c r="E412" s="4"/>
      <c r="F412" s="4"/>
      <c r="Q412" s="1"/>
      <c r="R412" s="1"/>
      <c r="S412" s="1"/>
      <c r="U412" s="1"/>
      <c r="V412" s="1"/>
      <c r="W412" s="1">
        <f t="shared" si="57"/>
        <v>0</v>
      </c>
      <c r="X412" s="1"/>
      <c r="Y412" s="1"/>
      <c r="Z412" s="1">
        <f>Table112[[#This Row],[Quantity2]]*Table112[[#This Row],[U Cost]]</f>
        <v>0</v>
      </c>
      <c r="AB412" s="1"/>
      <c r="AC412" s="1"/>
      <c r="AD412" s="1">
        <f t="shared" si="58"/>
        <v>0</v>
      </c>
      <c r="AE412" s="1"/>
      <c r="AF412" s="1">
        <f>SUM(Table112[[#This Row],[Total 
Paid]:[Shipping 
Charged]])</f>
        <v>0</v>
      </c>
      <c r="AG412" s="1"/>
      <c r="AH412" s="1"/>
      <c r="AI412" s="1">
        <f t="shared" si="59"/>
        <v>0</v>
      </c>
      <c r="AK412" s="1"/>
      <c r="AL412" s="1"/>
      <c r="AM412" s="1"/>
      <c r="AN412" s="1"/>
      <c r="AP412" s="30">
        <f t="shared" si="56"/>
        <v>0</v>
      </c>
      <c r="AQ412" s="1"/>
      <c r="AR412" s="1">
        <f t="shared" si="54"/>
        <v>0</v>
      </c>
      <c r="AS412" s="1"/>
      <c r="AT412" s="1"/>
      <c r="AU412" s="2">
        <f t="shared" si="60"/>
        <v>0</v>
      </c>
      <c r="AW412" s="1"/>
      <c r="AX412" s="1"/>
      <c r="AY412" s="1"/>
      <c r="AZ412" s="2">
        <f t="shared" si="55"/>
        <v>0</v>
      </c>
      <c r="BA412" s="2">
        <f>SUM(AF412,AH412,-AZ412,-Table112[[#This Row],[Sale Fee]])</f>
        <v>0</v>
      </c>
      <c r="BC412" s="1"/>
      <c r="BD412" s="1"/>
      <c r="BE412" s="1"/>
    </row>
    <row r="413" spans="1:57" x14ac:dyDescent="0.25">
      <c r="A413" s="1"/>
      <c r="B413" s="1"/>
      <c r="E413" s="4"/>
      <c r="F413" s="4"/>
      <c r="Q413" s="1"/>
      <c r="R413" s="1"/>
      <c r="S413" s="1"/>
      <c r="U413" s="1"/>
      <c r="V413" s="1"/>
      <c r="W413" s="1">
        <f t="shared" si="57"/>
        <v>0</v>
      </c>
      <c r="X413" s="1"/>
      <c r="Y413" s="1"/>
      <c r="Z413" s="1">
        <f>Table112[[#This Row],[Quantity2]]*Table112[[#This Row],[U Cost]]</f>
        <v>0</v>
      </c>
      <c r="AB413" s="1"/>
      <c r="AC413" s="1"/>
      <c r="AD413" s="1">
        <f t="shared" si="58"/>
        <v>0</v>
      </c>
      <c r="AE413" s="1"/>
      <c r="AF413" s="1">
        <f>SUM(Table112[[#This Row],[Total 
Paid]:[Shipping 
Charged]])</f>
        <v>0</v>
      </c>
      <c r="AG413" s="1"/>
      <c r="AH413" s="1"/>
      <c r="AI413" s="1">
        <f t="shared" si="59"/>
        <v>0</v>
      </c>
      <c r="AK413" s="1"/>
      <c r="AL413" s="1"/>
      <c r="AM413" s="1"/>
      <c r="AN413" s="1"/>
      <c r="AP413" s="30">
        <f t="shared" si="56"/>
        <v>0</v>
      </c>
      <c r="AQ413" s="1"/>
      <c r="AR413" s="1">
        <f t="shared" si="54"/>
        <v>0</v>
      </c>
      <c r="AS413" s="1"/>
      <c r="AT413" s="1"/>
      <c r="AU413" s="2">
        <f t="shared" si="60"/>
        <v>0</v>
      </c>
      <c r="AW413" s="1"/>
      <c r="AX413" s="1"/>
      <c r="AY413" s="1"/>
      <c r="AZ413" s="2">
        <f t="shared" si="55"/>
        <v>0</v>
      </c>
      <c r="BA413" s="2">
        <f>SUM(AF413,AH413,-AZ413,-Table112[[#This Row],[Sale Fee]])</f>
        <v>0</v>
      </c>
      <c r="BC413" s="1"/>
      <c r="BD413" s="1"/>
      <c r="BE413" s="1"/>
    </row>
    <row r="414" spans="1:57" x14ac:dyDescent="0.25">
      <c r="A414" s="1"/>
      <c r="B414" s="1"/>
      <c r="E414" s="4"/>
      <c r="F414" s="4"/>
      <c r="Q414" s="1"/>
      <c r="R414" s="1"/>
      <c r="S414" s="1"/>
      <c r="U414" s="1"/>
      <c r="V414" s="1"/>
      <c r="W414" s="1">
        <f t="shared" si="57"/>
        <v>0</v>
      </c>
      <c r="X414" s="1"/>
      <c r="Y414" s="1"/>
      <c r="Z414" s="1">
        <f>Table112[[#This Row],[Quantity2]]*Table112[[#This Row],[U Cost]]</f>
        <v>0</v>
      </c>
      <c r="AB414" s="1"/>
      <c r="AC414" s="1"/>
      <c r="AD414" s="1">
        <f t="shared" si="58"/>
        <v>0</v>
      </c>
      <c r="AE414" s="1"/>
      <c r="AF414" s="1">
        <f>SUM(Table112[[#This Row],[Total 
Paid]:[Shipping 
Charged]])</f>
        <v>0</v>
      </c>
      <c r="AG414" s="1"/>
      <c r="AH414" s="1"/>
      <c r="AI414" s="1">
        <f t="shared" si="59"/>
        <v>0</v>
      </c>
      <c r="AK414" s="1"/>
      <c r="AL414" s="1"/>
      <c r="AM414" s="1"/>
      <c r="AN414" s="1"/>
      <c r="AP414" s="30">
        <f t="shared" si="56"/>
        <v>0</v>
      </c>
      <c r="AQ414" s="1"/>
      <c r="AR414" s="1">
        <f t="shared" si="54"/>
        <v>0</v>
      </c>
      <c r="AS414" s="1"/>
      <c r="AT414" s="1"/>
      <c r="AU414" s="2">
        <f t="shared" si="60"/>
        <v>0</v>
      </c>
      <c r="AW414" s="1"/>
      <c r="AX414" s="1"/>
      <c r="AY414" s="1"/>
      <c r="AZ414" s="2">
        <f t="shared" si="55"/>
        <v>0</v>
      </c>
      <c r="BA414" s="2">
        <f>SUM(AF414,AH414,-AZ414,-Table112[[#This Row],[Sale Fee]])</f>
        <v>0</v>
      </c>
      <c r="BC414" s="1"/>
      <c r="BD414" s="1"/>
      <c r="BE414" s="1"/>
    </row>
    <row r="415" spans="1:57" x14ac:dyDescent="0.25">
      <c r="A415" s="1"/>
      <c r="B415" s="1"/>
      <c r="E415" s="4"/>
      <c r="F415" s="4"/>
      <c r="Q415" s="1"/>
      <c r="R415" s="1"/>
      <c r="S415" s="1"/>
      <c r="U415" s="1"/>
      <c r="V415" s="1"/>
      <c r="W415" s="1">
        <f t="shared" si="57"/>
        <v>0</v>
      </c>
      <c r="X415" s="1"/>
      <c r="Y415" s="1"/>
      <c r="Z415" s="1">
        <f>Table112[[#This Row],[Quantity2]]*Table112[[#This Row],[U Cost]]</f>
        <v>0</v>
      </c>
      <c r="AB415" s="1"/>
      <c r="AC415" s="1"/>
      <c r="AD415" s="1">
        <f t="shared" si="58"/>
        <v>0</v>
      </c>
      <c r="AE415" s="1"/>
      <c r="AF415" s="1">
        <f>SUM(Table112[[#This Row],[Total 
Paid]:[Shipping 
Charged]])</f>
        <v>0</v>
      </c>
      <c r="AG415" s="1"/>
      <c r="AH415" s="1"/>
      <c r="AI415" s="1">
        <f t="shared" si="59"/>
        <v>0</v>
      </c>
      <c r="AK415" s="1"/>
      <c r="AL415" s="1"/>
      <c r="AM415" s="1"/>
      <c r="AN415" s="1"/>
      <c r="AP415" s="30">
        <f t="shared" si="56"/>
        <v>0</v>
      </c>
      <c r="AQ415" s="1"/>
      <c r="AR415" s="1">
        <f t="shared" si="54"/>
        <v>0</v>
      </c>
      <c r="AS415" s="1"/>
      <c r="AT415" s="1"/>
      <c r="AU415" s="2">
        <f t="shared" si="60"/>
        <v>0</v>
      </c>
      <c r="AW415" s="1"/>
      <c r="AX415" s="1"/>
      <c r="AY415" s="1"/>
      <c r="AZ415" s="2">
        <f t="shared" si="55"/>
        <v>0</v>
      </c>
      <c r="BA415" s="2">
        <f>SUM(AF415,AH415,-AZ415,-Table112[[#This Row],[Sale Fee]])</f>
        <v>0</v>
      </c>
      <c r="BC415" s="1"/>
      <c r="BD415" s="1"/>
      <c r="BE415" s="1"/>
    </row>
    <row r="416" spans="1:57" x14ac:dyDescent="0.25">
      <c r="A416" s="1"/>
      <c r="B416" s="1"/>
      <c r="E416" s="4"/>
      <c r="F416" s="4"/>
      <c r="Q416" s="1"/>
      <c r="R416" s="1"/>
      <c r="S416" s="1"/>
      <c r="U416" s="1"/>
      <c r="V416" s="1"/>
      <c r="W416" s="1">
        <f t="shared" si="57"/>
        <v>0</v>
      </c>
      <c r="X416" s="1"/>
      <c r="Y416" s="1"/>
      <c r="Z416" s="1">
        <f>Table112[[#This Row],[Quantity2]]*Table112[[#This Row],[U Cost]]</f>
        <v>0</v>
      </c>
      <c r="AB416" s="1"/>
      <c r="AC416" s="1"/>
      <c r="AD416" s="1">
        <f t="shared" si="58"/>
        <v>0</v>
      </c>
      <c r="AE416" s="1"/>
      <c r="AF416" s="1">
        <f>SUM(Table112[[#This Row],[Total 
Paid]:[Shipping 
Charged]])</f>
        <v>0</v>
      </c>
      <c r="AG416" s="1"/>
      <c r="AH416" s="1"/>
      <c r="AI416" s="1">
        <f t="shared" si="59"/>
        <v>0</v>
      </c>
      <c r="AK416" s="1"/>
      <c r="AL416" s="1"/>
      <c r="AM416" s="1"/>
      <c r="AN416" s="1"/>
      <c r="AP416" s="30">
        <f t="shared" si="56"/>
        <v>0</v>
      </c>
      <c r="AQ416" s="1"/>
      <c r="AR416" s="1">
        <f t="shared" si="54"/>
        <v>0</v>
      </c>
      <c r="AS416" s="1"/>
      <c r="AT416" s="1"/>
      <c r="AU416" s="2">
        <f t="shared" si="60"/>
        <v>0</v>
      </c>
      <c r="AW416" s="1"/>
      <c r="AX416" s="1"/>
      <c r="AY416" s="1"/>
      <c r="AZ416" s="2">
        <f t="shared" si="55"/>
        <v>0</v>
      </c>
      <c r="BA416" s="2">
        <f>SUM(AF416,AH416,-AZ416,-Table112[[#This Row],[Sale Fee]])</f>
        <v>0</v>
      </c>
      <c r="BC416" s="1"/>
      <c r="BD416" s="1"/>
      <c r="BE416" s="1"/>
    </row>
    <row r="417" spans="1:57" x14ac:dyDescent="0.25">
      <c r="A417" s="1"/>
      <c r="B417" s="1"/>
      <c r="E417" s="4"/>
      <c r="F417" s="4"/>
      <c r="Q417" s="1"/>
      <c r="R417" s="1"/>
      <c r="S417" s="1"/>
      <c r="U417" s="1"/>
      <c r="V417" s="1"/>
      <c r="W417" s="1">
        <f t="shared" si="57"/>
        <v>0</v>
      </c>
      <c r="X417" s="1"/>
      <c r="Y417" s="1"/>
      <c r="Z417" s="1">
        <f>Table112[[#This Row],[Quantity2]]*Table112[[#This Row],[U Cost]]</f>
        <v>0</v>
      </c>
      <c r="AB417" s="1"/>
      <c r="AC417" s="1"/>
      <c r="AD417" s="1">
        <f t="shared" si="58"/>
        <v>0</v>
      </c>
      <c r="AE417" s="1"/>
      <c r="AF417" s="1">
        <f>SUM(Table112[[#This Row],[Total 
Paid]:[Shipping 
Charged]])</f>
        <v>0</v>
      </c>
      <c r="AG417" s="1"/>
      <c r="AH417" s="1"/>
      <c r="AI417" s="1">
        <f t="shared" si="59"/>
        <v>0</v>
      </c>
      <c r="AK417" s="1"/>
      <c r="AL417" s="1"/>
      <c r="AM417" s="1"/>
      <c r="AN417" s="1"/>
      <c r="AP417" s="30">
        <f t="shared" si="56"/>
        <v>0</v>
      </c>
      <c r="AQ417" s="1"/>
      <c r="AR417" s="1">
        <f t="shared" si="54"/>
        <v>0</v>
      </c>
      <c r="AS417" s="1"/>
      <c r="AT417" s="1"/>
      <c r="AU417" s="2">
        <f t="shared" si="60"/>
        <v>0</v>
      </c>
      <c r="AW417" s="1"/>
      <c r="AX417" s="1"/>
      <c r="AY417" s="1"/>
      <c r="AZ417" s="2">
        <f t="shared" si="55"/>
        <v>0</v>
      </c>
      <c r="BA417" s="2">
        <f>SUM(AF417,AH417,-AZ417,-Table112[[#This Row],[Sale Fee]])</f>
        <v>0</v>
      </c>
      <c r="BC417" s="1"/>
      <c r="BD417" s="1"/>
      <c r="BE417" s="1"/>
    </row>
    <row r="418" spans="1:57" x14ac:dyDescent="0.25">
      <c r="A418" s="1"/>
      <c r="B418" s="1"/>
      <c r="E418" s="4"/>
      <c r="F418" s="4"/>
      <c r="Q418" s="1"/>
      <c r="R418" s="1"/>
      <c r="S418" s="1"/>
      <c r="U418" s="1"/>
      <c r="V418" s="1"/>
      <c r="W418" s="1">
        <f t="shared" si="57"/>
        <v>0</v>
      </c>
      <c r="X418" s="1"/>
      <c r="Y418" s="1"/>
      <c r="Z418" s="1">
        <f>Table112[[#This Row],[Quantity2]]*Table112[[#This Row],[U Cost]]</f>
        <v>0</v>
      </c>
      <c r="AB418" s="1"/>
      <c r="AC418" s="1"/>
      <c r="AD418" s="1">
        <f t="shared" si="58"/>
        <v>0</v>
      </c>
      <c r="AE418" s="1"/>
      <c r="AF418" s="1">
        <f>SUM(Table112[[#This Row],[Total 
Paid]:[Shipping 
Charged]])</f>
        <v>0</v>
      </c>
      <c r="AG418" s="1"/>
      <c r="AH418" s="1"/>
      <c r="AI418" s="1">
        <f t="shared" si="59"/>
        <v>0</v>
      </c>
      <c r="AK418" s="1"/>
      <c r="AL418" s="1"/>
      <c r="AM418" s="1"/>
      <c r="AN418" s="1"/>
      <c r="AP418" s="30">
        <f t="shared" si="56"/>
        <v>0</v>
      </c>
      <c r="AQ418" s="1"/>
      <c r="AR418" s="1">
        <f t="shared" si="54"/>
        <v>0</v>
      </c>
      <c r="AS418" s="1"/>
      <c r="AT418" s="1"/>
      <c r="AU418" s="2">
        <f t="shared" si="60"/>
        <v>0</v>
      </c>
      <c r="AW418" s="1"/>
      <c r="AX418" s="1"/>
      <c r="AY418" s="1"/>
      <c r="AZ418" s="2">
        <f t="shared" si="55"/>
        <v>0</v>
      </c>
      <c r="BA418" s="2">
        <f>SUM(AF418,AH418,-AZ418,-Table112[[#This Row],[Sale Fee]])</f>
        <v>0</v>
      </c>
      <c r="BC418" s="1"/>
      <c r="BD418" s="1"/>
      <c r="BE418" s="1"/>
    </row>
    <row r="419" spans="1:57" x14ac:dyDescent="0.25">
      <c r="A419" s="1"/>
      <c r="B419" s="1"/>
      <c r="E419" s="4"/>
      <c r="F419" s="4"/>
      <c r="Q419" s="1"/>
      <c r="R419" s="1"/>
      <c r="S419" s="1"/>
      <c r="U419" s="1"/>
      <c r="V419" s="1"/>
      <c r="W419" s="1">
        <f t="shared" si="57"/>
        <v>0</v>
      </c>
      <c r="X419" s="1"/>
      <c r="Y419" s="1"/>
      <c r="Z419" s="1">
        <f>Table112[[#This Row],[Quantity2]]*Table112[[#This Row],[U Cost]]</f>
        <v>0</v>
      </c>
      <c r="AB419" s="1"/>
      <c r="AC419" s="1"/>
      <c r="AD419" s="1">
        <f t="shared" si="58"/>
        <v>0</v>
      </c>
      <c r="AE419" s="1"/>
      <c r="AF419" s="1">
        <f>SUM(Table112[[#This Row],[Total 
Paid]:[Shipping 
Charged]])</f>
        <v>0</v>
      </c>
      <c r="AG419" s="1"/>
      <c r="AH419" s="1"/>
      <c r="AI419" s="1">
        <f t="shared" si="59"/>
        <v>0</v>
      </c>
      <c r="AK419" s="1"/>
      <c r="AL419" s="1"/>
      <c r="AM419" s="1"/>
      <c r="AN419" s="1"/>
      <c r="AP419" s="30">
        <f t="shared" si="56"/>
        <v>0</v>
      </c>
      <c r="AQ419" s="1"/>
      <c r="AR419" s="1">
        <f t="shared" si="54"/>
        <v>0</v>
      </c>
      <c r="AS419" s="1"/>
      <c r="AT419" s="1"/>
      <c r="AU419" s="2">
        <f t="shared" si="60"/>
        <v>0</v>
      </c>
      <c r="AW419" s="1"/>
      <c r="AX419" s="1"/>
      <c r="AY419" s="1"/>
      <c r="AZ419" s="2">
        <f t="shared" si="55"/>
        <v>0</v>
      </c>
      <c r="BA419" s="2">
        <f>SUM(AF419,AH419,-AZ419,-Table112[[#This Row],[Sale Fee]])</f>
        <v>0</v>
      </c>
      <c r="BC419" s="1"/>
      <c r="BD419" s="1"/>
      <c r="BE419" s="1"/>
    </row>
    <row r="420" spans="1:57" x14ac:dyDescent="0.25">
      <c r="A420" s="1"/>
      <c r="B420" s="1"/>
      <c r="E420" s="4"/>
      <c r="F420" s="4"/>
      <c r="Q420" s="1"/>
      <c r="R420" s="1"/>
      <c r="S420" s="1"/>
      <c r="U420" s="1"/>
      <c r="V420" s="1"/>
      <c r="W420" s="1">
        <f t="shared" si="57"/>
        <v>0</v>
      </c>
      <c r="X420" s="1"/>
      <c r="Y420" s="1"/>
      <c r="Z420" s="1">
        <f>Table112[[#This Row],[Quantity2]]*Table112[[#This Row],[U Cost]]</f>
        <v>0</v>
      </c>
      <c r="AB420" s="1"/>
      <c r="AC420" s="1"/>
      <c r="AD420" s="1">
        <f t="shared" si="58"/>
        <v>0</v>
      </c>
      <c r="AE420" s="1"/>
      <c r="AF420" s="1">
        <f>SUM(Table112[[#This Row],[Total 
Paid]:[Shipping 
Charged]])</f>
        <v>0</v>
      </c>
      <c r="AG420" s="1"/>
      <c r="AH420" s="1"/>
      <c r="AI420" s="1">
        <f t="shared" si="59"/>
        <v>0</v>
      </c>
      <c r="AK420" s="1"/>
      <c r="AL420" s="1"/>
      <c r="AM420" s="1"/>
      <c r="AN420" s="1"/>
      <c r="AP420" s="30">
        <f t="shared" si="56"/>
        <v>0</v>
      </c>
      <c r="AQ420" s="1"/>
      <c r="AR420" s="1">
        <f t="shared" si="54"/>
        <v>0</v>
      </c>
      <c r="AS420" s="1"/>
      <c r="AT420" s="1"/>
      <c r="AU420" s="2">
        <f t="shared" si="60"/>
        <v>0</v>
      </c>
      <c r="AW420" s="1"/>
      <c r="AX420" s="1"/>
      <c r="AY420" s="1"/>
      <c r="AZ420" s="2">
        <f t="shared" si="55"/>
        <v>0</v>
      </c>
      <c r="BA420" s="2">
        <f>SUM(AF420,AH420,-AZ420,-Table112[[#This Row],[Sale Fee]])</f>
        <v>0</v>
      </c>
      <c r="BC420" s="1"/>
      <c r="BD420" s="1"/>
      <c r="BE420" s="1"/>
    </row>
    <row r="421" spans="1:57" x14ac:dyDescent="0.25">
      <c r="A421" s="1"/>
      <c r="B421" s="1"/>
      <c r="E421" s="4"/>
      <c r="F421" s="4"/>
      <c r="Q421" s="1"/>
      <c r="R421" s="1"/>
      <c r="S421" s="1"/>
      <c r="U421" s="1"/>
      <c r="V421" s="1"/>
      <c r="W421" s="1">
        <f t="shared" si="57"/>
        <v>0</v>
      </c>
      <c r="X421" s="1"/>
      <c r="Y421" s="1"/>
      <c r="Z421" s="1">
        <f>Table112[[#This Row],[Quantity2]]*Table112[[#This Row],[U Cost]]</f>
        <v>0</v>
      </c>
      <c r="AB421" s="1"/>
      <c r="AC421" s="1"/>
      <c r="AD421" s="1">
        <f t="shared" si="58"/>
        <v>0</v>
      </c>
      <c r="AE421" s="1"/>
      <c r="AF421" s="1">
        <f>SUM(Table112[[#This Row],[Total 
Paid]:[Shipping 
Charged]])</f>
        <v>0</v>
      </c>
      <c r="AG421" s="1"/>
      <c r="AH421" s="1"/>
      <c r="AI421" s="1">
        <f t="shared" si="59"/>
        <v>0</v>
      </c>
      <c r="AK421" s="1"/>
      <c r="AL421" s="1"/>
      <c r="AM421" s="1"/>
      <c r="AN421" s="1"/>
      <c r="AP421" s="30">
        <f t="shared" si="56"/>
        <v>0</v>
      </c>
      <c r="AQ421" s="1"/>
      <c r="AR421" s="1">
        <f t="shared" si="54"/>
        <v>0</v>
      </c>
      <c r="AS421" s="1"/>
      <c r="AT421" s="1"/>
      <c r="AU421" s="2">
        <f t="shared" si="60"/>
        <v>0</v>
      </c>
      <c r="AW421" s="1"/>
      <c r="AX421" s="1"/>
      <c r="AY421" s="1"/>
      <c r="AZ421" s="2">
        <f t="shared" si="55"/>
        <v>0</v>
      </c>
      <c r="BA421" s="2">
        <f>SUM(AF421,AH421,-AZ421,-Table112[[#This Row],[Sale Fee]])</f>
        <v>0</v>
      </c>
      <c r="BC421" s="1"/>
      <c r="BD421" s="1"/>
      <c r="BE421" s="1"/>
    </row>
    <row r="422" spans="1:57" x14ac:dyDescent="0.25">
      <c r="A422" s="1"/>
      <c r="B422" s="1"/>
      <c r="E422" s="4"/>
      <c r="F422" s="4"/>
      <c r="Q422" s="1"/>
      <c r="R422" s="1"/>
      <c r="S422" s="1"/>
      <c r="U422" s="1"/>
      <c r="V422" s="1"/>
      <c r="W422" s="1">
        <f t="shared" si="57"/>
        <v>0</v>
      </c>
      <c r="X422" s="1"/>
      <c r="Y422" s="1"/>
      <c r="Z422" s="1">
        <f>Table112[[#This Row],[Quantity2]]*Table112[[#This Row],[U Cost]]</f>
        <v>0</v>
      </c>
      <c r="AB422" s="1"/>
      <c r="AC422" s="1"/>
      <c r="AD422" s="1">
        <f t="shared" si="58"/>
        <v>0</v>
      </c>
      <c r="AE422" s="1"/>
      <c r="AF422" s="1">
        <f>SUM(Table112[[#This Row],[Total 
Paid]:[Shipping 
Charged]])</f>
        <v>0</v>
      </c>
      <c r="AG422" s="1"/>
      <c r="AH422" s="1"/>
      <c r="AI422" s="1">
        <f t="shared" si="59"/>
        <v>0</v>
      </c>
      <c r="AK422" s="1"/>
      <c r="AL422" s="1"/>
      <c r="AM422" s="1"/>
      <c r="AN422" s="1"/>
      <c r="AP422" s="30">
        <f t="shared" si="56"/>
        <v>0</v>
      </c>
      <c r="AQ422" s="1"/>
      <c r="AR422" s="1">
        <f t="shared" si="54"/>
        <v>0</v>
      </c>
      <c r="AS422" s="1"/>
      <c r="AT422" s="1"/>
      <c r="AU422" s="2">
        <f t="shared" si="60"/>
        <v>0</v>
      </c>
      <c r="AW422" s="1"/>
      <c r="AX422" s="1"/>
      <c r="AY422" s="1"/>
      <c r="AZ422" s="2">
        <f t="shared" si="55"/>
        <v>0</v>
      </c>
      <c r="BA422" s="2">
        <f>SUM(AF422,AH422,-AZ422,-Table112[[#This Row],[Sale Fee]])</f>
        <v>0</v>
      </c>
      <c r="BC422" s="1"/>
      <c r="BD422" s="1"/>
      <c r="BE422" s="1"/>
    </row>
    <row r="423" spans="1:57" x14ac:dyDescent="0.25">
      <c r="A423" s="1"/>
      <c r="B423" s="1"/>
      <c r="E423" s="4"/>
      <c r="F423" s="4"/>
      <c r="Q423" s="1"/>
      <c r="R423" s="1"/>
      <c r="S423" s="1"/>
      <c r="U423" s="1"/>
      <c r="V423" s="1"/>
      <c r="W423" s="1">
        <f t="shared" si="57"/>
        <v>0</v>
      </c>
      <c r="X423" s="1"/>
      <c r="Y423" s="1"/>
      <c r="Z423" s="1">
        <f>Table112[[#This Row],[Quantity2]]*Table112[[#This Row],[U Cost]]</f>
        <v>0</v>
      </c>
      <c r="AB423" s="1"/>
      <c r="AC423" s="1"/>
      <c r="AD423" s="1">
        <f t="shared" si="58"/>
        <v>0</v>
      </c>
      <c r="AE423" s="1"/>
      <c r="AF423" s="1">
        <f>SUM(Table112[[#This Row],[Total 
Paid]:[Shipping 
Charged]])</f>
        <v>0</v>
      </c>
      <c r="AG423" s="1"/>
      <c r="AH423" s="1"/>
      <c r="AI423" s="1">
        <f t="shared" si="59"/>
        <v>0</v>
      </c>
      <c r="AK423" s="1"/>
      <c r="AL423" s="1"/>
      <c r="AM423" s="1"/>
      <c r="AN423" s="1"/>
      <c r="AP423" s="30">
        <f t="shared" si="56"/>
        <v>0</v>
      </c>
      <c r="AQ423" s="1"/>
      <c r="AR423" s="1">
        <f t="shared" si="54"/>
        <v>0</v>
      </c>
      <c r="AS423" s="1"/>
      <c r="AT423" s="1"/>
      <c r="AU423" s="2">
        <f t="shared" si="60"/>
        <v>0</v>
      </c>
      <c r="AW423" s="1"/>
      <c r="AX423" s="1"/>
      <c r="AY423" s="1"/>
      <c r="AZ423" s="2">
        <f t="shared" si="55"/>
        <v>0</v>
      </c>
      <c r="BA423" s="2">
        <f>SUM(AF423,AH423,-AZ423,-Table112[[#This Row],[Sale Fee]])</f>
        <v>0</v>
      </c>
      <c r="BC423" s="1"/>
      <c r="BD423" s="1"/>
      <c r="BE423" s="1"/>
    </row>
    <row r="424" spans="1:57" x14ac:dyDescent="0.25">
      <c r="A424" s="1"/>
      <c r="B424" s="1"/>
      <c r="E424" s="4"/>
      <c r="F424" s="4"/>
      <c r="Q424" s="1"/>
      <c r="R424" s="1"/>
      <c r="S424" s="1"/>
      <c r="U424" s="1"/>
      <c r="V424" s="1"/>
      <c r="W424" s="1">
        <f t="shared" si="57"/>
        <v>0</v>
      </c>
      <c r="X424" s="1"/>
      <c r="Y424" s="1"/>
      <c r="Z424" s="1">
        <f>Table112[[#This Row],[Quantity2]]*Table112[[#This Row],[U Cost]]</f>
        <v>0</v>
      </c>
      <c r="AB424" s="1"/>
      <c r="AC424" s="1"/>
      <c r="AD424" s="1">
        <f t="shared" si="58"/>
        <v>0</v>
      </c>
      <c r="AE424" s="1"/>
      <c r="AF424" s="1">
        <f>SUM(Table112[[#This Row],[Total 
Paid]:[Shipping 
Charged]])</f>
        <v>0</v>
      </c>
      <c r="AG424" s="1"/>
      <c r="AH424" s="1"/>
      <c r="AI424" s="1">
        <f t="shared" si="59"/>
        <v>0</v>
      </c>
      <c r="AK424" s="1"/>
      <c r="AL424" s="1"/>
      <c r="AM424" s="1"/>
      <c r="AN424" s="1"/>
      <c r="AP424" s="30">
        <f t="shared" si="56"/>
        <v>0</v>
      </c>
      <c r="AQ424" s="1"/>
      <c r="AR424" s="1">
        <f t="shared" si="54"/>
        <v>0</v>
      </c>
      <c r="AS424" s="1"/>
      <c r="AT424" s="1"/>
      <c r="AU424" s="2">
        <f t="shared" si="60"/>
        <v>0</v>
      </c>
      <c r="AW424" s="1"/>
      <c r="AX424" s="1"/>
      <c r="AY424" s="1"/>
      <c r="AZ424" s="2">
        <f t="shared" si="55"/>
        <v>0</v>
      </c>
      <c r="BA424" s="2">
        <f>SUM(AF424,AH424,-AZ424,-Table112[[#This Row],[Sale Fee]])</f>
        <v>0</v>
      </c>
      <c r="BC424" s="1"/>
      <c r="BD424" s="1"/>
      <c r="BE424" s="1"/>
    </row>
    <row r="425" spans="1:57" x14ac:dyDescent="0.25">
      <c r="A425" s="1"/>
      <c r="B425" s="1"/>
      <c r="E425" s="4"/>
      <c r="F425" s="4"/>
      <c r="Q425" s="1"/>
      <c r="R425" s="1"/>
      <c r="S425" s="1"/>
      <c r="U425" s="1"/>
      <c r="V425" s="1"/>
      <c r="W425" s="1">
        <f t="shared" si="57"/>
        <v>0</v>
      </c>
      <c r="X425" s="1"/>
      <c r="Y425" s="1"/>
      <c r="Z425" s="1">
        <f>Table112[[#This Row],[Quantity2]]*Table112[[#This Row],[U Cost]]</f>
        <v>0</v>
      </c>
      <c r="AB425" s="1"/>
      <c r="AC425" s="1"/>
      <c r="AD425" s="1">
        <f t="shared" si="58"/>
        <v>0</v>
      </c>
      <c r="AE425" s="1"/>
      <c r="AF425" s="1">
        <f>SUM(Table112[[#This Row],[Total 
Paid]:[Shipping 
Charged]])</f>
        <v>0</v>
      </c>
      <c r="AG425" s="1"/>
      <c r="AH425" s="1"/>
      <c r="AI425" s="1">
        <f t="shared" si="59"/>
        <v>0</v>
      </c>
      <c r="AK425" s="1"/>
      <c r="AL425" s="1"/>
      <c r="AM425" s="1"/>
      <c r="AN425" s="1"/>
      <c r="AP425" s="30">
        <f t="shared" si="56"/>
        <v>0</v>
      </c>
      <c r="AQ425" s="1"/>
      <c r="AR425" s="1">
        <f t="shared" si="54"/>
        <v>0</v>
      </c>
      <c r="AS425" s="1"/>
      <c r="AT425" s="1"/>
      <c r="AU425" s="2">
        <f t="shared" si="60"/>
        <v>0</v>
      </c>
      <c r="AW425" s="1"/>
      <c r="AX425" s="1"/>
      <c r="AY425" s="1"/>
      <c r="AZ425" s="2">
        <f t="shared" si="55"/>
        <v>0</v>
      </c>
      <c r="BA425" s="2">
        <f>SUM(AF425,AH425,-AZ425,-Table112[[#This Row],[Sale Fee]])</f>
        <v>0</v>
      </c>
      <c r="BC425" s="1"/>
      <c r="BD425" s="1"/>
      <c r="BE425" s="1"/>
    </row>
    <row r="426" spans="1:57" x14ac:dyDescent="0.25">
      <c r="A426" s="1"/>
      <c r="B426" s="1"/>
      <c r="E426" s="4"/>
      <c r="F426" s="4"/>
      <c r="Q426" s="1"/>
      <c r="R426" s="1"/>
      <c r="S426" s="1"/>
      <c r="U426" s="1"/>
      <c r="V426" s="1"/>
      <c r="W426" s="1">
        <f t="shared" si="57"/>
        <v>0</v>
      </c>
      <c r="X426" s="1"/>
      <c r="Y426" s="1"/>
      <c r="Z426" s="1">
        <f>Table112[[#This Row],[Quantity2]]*Table112[[#This Row],[U Cost]]</f>
        <v>0</v>
      </c>
      <c r="AB426" s="1"/>
      <c r="AC426" s="1"/>
      <c r="AD426" s="1">
        <f t="shared" si="58"/>
        <v>0</v>
      </c>
      <c r="AE426" s="1"/>
      <c r="AF426" s="1">
        <f>SUM(Table112[[#This Row],[Total 
Paid]:[Shipping 
Charged]])</f>
        <v>0</v>
      </c>
      <c r="AG426" s="1"/>
      <c r="AH426" s="1"/>
      <c r="AI426" s="1">
        <f t="shared" si="59"/>
        <v>0</v>
      </c>
      <c r="AK426" s="1"/>
      <c r="AL426" s="1"/>
      <c r="AM426" s="1"/>
      <c r="AN426" s="1"/>
      <c r="AP426" s="30">
        <f t="shared" si="56"/>
        <v>0</v>
      </c>
      <c r="AQ426" s="1"/>
      <c r="AR426" s="1">
        <f t="shared" si="54"/>
        <v>0</v>
      </c>
      <c r="AS426" s="1"/>
      <c r="AT426" s="1"/>
      <c r="AU426" s="2">
        <f t="shared" si="60"/>
        <v>0</v>
      </c>
      <c r="AW426" s="1"/>
      <c r="AX426" s="1"/>
      <c r="AY426" s="1"/>
      <c r="AZ426" s="2">
        <f t="shared" si="55"/>
        <v>0</v>
      </c>
      <c r="BA426" s="2">
        <f>SUM(AF426,AH426,-AZ426,-Table112[[#This Row],[Sale Fee]])</f>
        <v>0</v>
      </c>
      <c r="BC426" s="1"/>
      <c r="BD426" s="1"/>
      <c r="BE426" s="1"/>
    </row>
    <row r="427" spans="1:57" x14ac:dyDescent="0.25">
      <c r="A427" s="1"/>
      <c r="B427" s="1"/>
      <c r="E427" s="4"/>
      <c r="F427" s="4"/>
      <c r="Q427" s="1"/>
      <c r="R427" s="1"/>
      <c r="S427" s="1"/>
      <c r="U427" s="1"/>
      <c r="V427" s="1"/>
      <c r="W427" s="1">
        <f t="shared" si="57"/>
        <v>0</v>
      </c>
      <c r="X427" s="1"/>
      <c r="Y427" s="1"/>
      <c r="Z427" s="1">
        <f>Table112[[#This Row],[Quantity2]]*Table112[[#This Row],[U Cost]]</f>
        <v>0</v>
      </c>
      <c r="AB427" s="1"/>
      <c r="AC427" s="1"/>
      <c r="AD427" s="1">
        <f t="shared" si="58"/>
        <v>0</v>
      </c>
      <c r="AE427" s="1"/>
      <c r="AF427" s="1">
        <f>SUM(Table112[[#This Row],[Total 
Paid]:[Shipping 
Charged]])</f>
        <v>0</v>
      </c>
      <c r="AG427" s="1"/>
      <c r="AH427" s="1"/>
      <c r="AI427" s="1">
        <f t="shared" si="59"/>
        <v>0</v>
      </c>
      <c r="AK427" s="1"/>
      <c r="AL427" s="1"/>
      <c r="AM427" s="1"/>
      <c r="AN427" s="1"/>
      <c r="AP427" s="30"/>
      <c r="AQ427" s="1"/>
      <c r="AR427" s="1">
        <f t="shared" si="54"/>
        <v>0</v>
      </c>
      <c r="AS427" s="1"/>
      <c r="AT427" s="1"/>
      <c r="AU427" s="2">
        <f t="shared" si="60"/>
        <v>0</v>
      </c>
      <c r="AW427" s="1"/>
      <c r="AX427" s="1"/>
      <c r="AY427" s="1"/>
      <c r="AZ427" s="2">
        <f t="shared" si="55"/>
        <v>0</v>
      </c>
      <c r="BA427" s="2">
        <f>SUM(AF427,AH427,-AZ427,-Table112[[#This Row],[Sale Fee]])</f>
        <v>0</v>
      </c>
      <c r="BC427" s="1"/>
      <c r="BD427" s="1"/>
      <c r="BE427" s="1"/>
    </row>
    <row r="428" spans="1:57" x14ac:dyDescent="0.25">
      <c r="A428" s="1"/>
      <c r="B428" s="1"/>
      <c r="E428" s="4"/>
      <c r="F428" s="4"/>
      <c r="Q428" s="1"/>
      <c r="R428" s="1"/>
      <c r="S428" s="1"/>
      <c r="U428" s="1"/>
      <c r="V428" s="1"/>
      <c r="W428" s="1">
        <f t="shared" si="57"/>
        <v>0</v>
      </c>
      <c r="X428" s="1"/>
      <c r="Y428" s="1"/>
      <c r="Z428" s="1">
        <f>Table112[[#This Row],[Quantity2]]*Table112[[#This Row],[U Cost]]</f>
        <v>0</v>
      </c>
      <c r="AB428" s="1"/>
      <c r="AC428" s="1"/>
      <c r="AD428" s="1">
        <f t="shared" si="58"/>
        <v>0</v>
      </c>
      <c r="AE428" s="1"/>
      <c r="AF428" s="1">
        <f>SUM(Table112[[#This Row],[Total 
Paid]:[Shipping 
Charged]])</f>
        <v>0</v>
      </c>
      <c r="AG428" s="1"/>
      <c r="AH428" s="1"/>
      <c r="AI428" s="1">
        <f t="shared" si="59"/>
        <v>0</v>
      </c>
      <c r="AK428" s="1"/>
      <c r="AL428" s="1"/>
      <c r="AM428" s="1"/>
      <c r="AN428" s="1"/>
      <c r="AP428" s="30"/>
      <c r="AQ428" s="1"/>
      <c r="AR428" s="1">
        <f t="shared" si="54"/>
        <v>0</v>
      </c>
      <c r="AS428" s="1"/>
      <c r="AT428" s="1"/>
      <c r="AU428" s="2">
        <f t="shared" si="60"/>
        <v>0</v>
      </c>
      <c r="AW428" s="1"/>
      <c r="AX428" s="1"/>
      <c r="AY428" s="1"/>
      <c r="AZ428" s="2">
        <f t="shared" si="55"/>
        <v>0</v>
      </c>
      <c r="BA428" s="2">
        <f>SUM(AF428,AH428,-AZ428,-Table112[[#This Row],[Sale Fee]])</f>
        <v>0</v>
      </c>
      <c r="BC428" s="1"/>
      <c r="BD428" s="1"/>
      <c r="BE428" s="1"/>
    </row>
    <row r="429" spans="1:57" x14ac:dyDescent="0.25">
      <c r="A429" s="1"/>
      <c r="B429" s="1"/>
      <c r="E429" s="4"/>
      <c r="F429" s="4"/>
      <c r="Q429" s="1"/>
      <c r="R429" s="1"/>
      <c r="S429" s="1"/>
      <c r="U429" s="1"/>
      <c r="V429" s="1"/>
      <c r="W429" s="1">
        <f t="shared" si="57"/>
        <v>0</v>
      </c>
      <c r="X429" s="1"/>
      <c r="Y429" s="1"/>
      <c r="Z429" s="1">
        <f>Table112[[#This Row],[Quantity2]]*Table112[[#This Row],[U Cost]]</f>
        <v>0</v>
      </c>
      <c r="AB429" s="1"/>
      <c r="AC429" s="1"/>
      <c r="AD429" s="1">
        <f t="shared" si="58"/>
        <v>0</v>
      </c>
      <c r="AE429" s="1"/>
      <c r="AF429" s="1">
        <f>SUM(Table112[[#This Row],[Total 
Paid]:[Shipping 
Charged]])</f>
        <v>0</v>
      </c>
      <c r="AG429" s="1"/>
      <c r="AH429" s="1"/>
      <c r="AI429" s="1">
        <f t="shared" si="59"/>
        <v>0</v>
      </c>
      <c r="AK429" s="1"/>
      <c r="AL429" s="1"/>
      <c r="AM429" s="1"/>
      <c r="AN429" s="1"/>
      <c r="AP429" s="30"/>
      <c r="AQ429" s="1"/>
      <c r="AR429" s="1">
        <f t="shared" si="54"/>
        <v>0</v>
      </c>
      <c r="AS429" s="1"/>
      <c r="AT429" s="1"/>
      <c r="AU429" s="2">
        <f t="shared" si="60"/>
        <v>0</v>
      </c>
      <c r="AW429" s="1"/>
      <c r="AX429" s="1"/>
      <c r="AY429" s="1"/>
      <c r="AZ429" s="2">
        <f t="shared" si="55"/>
        <v>0</v>
      </c>
      <c r="BA429" s="2">
        <f>SUM(AF429,AH429,-AZ429,-Table112[[#This Row],[Sale Fee]])</f>
        <v>0</v>
      </c>
      <c r="BC429" s="1"/>
      <c r="BD429" s="1"/>
      <c r="BE429" s="1"/>
    </row>
    <row r="430" spans="1:57" x14ac:dyDescent="0.25">
      <c r="A430" s="1"/>
      <c r="B430" s="1"/>
      <c r="E430" s="4"/>
      <c r="F430" s="4"/>
      <c r="Q430" s="1"/>
      <c r="R430" s="1"/>
      <c r="S430" s="1"/>
      <c r="U430" s="1"/>
      <c r="V430" s="1"/>
      <c r="W430" s="1">
        <f t="shared" si="57"/>
        <v>0</v>
      </c>
      <c r="X430" s="1"/>
      <c r="Y430" s="1"/>
      <c r="Z430" s="1">
        <f>Table112[[#This Row],[Quantity2]]*Table112[[#This Row],[U Cost]]</f>
        <v>0</v>
      </c>
      <c r="AB430" s="1"/>
      <c r="AC430" s="1"/>
      <c r="AD430" s="1">
        <f t="shared" si="58"/>
        <v>0</v>
      </c>
      <c r="AE430" s="1"/>
      <c r="AF430" s="1">
        <f>SUM(Table112[[#This Row],[Total 
Paid]:[Shipping 
Charged]])</f>
        <v>0</v>
      </c>
      <c r="AG430" s="1"/>
      <c r="AH430" s="1"/>
      <c r="AI430" s="1">
        <f t="shared" si="59"/>
        <v>0</v>
      </c>
      <c r="AK430" s="1"/>
      <c r="AL430" s="1"/>
      <c r="AM430" s="1"/>
      <c r="AN430" s="1"/>
      <c r="AP430" s="30"/>
      <c r="AQ430" s="1"/>
      <c r="AR430" s="1">
        <f t="shared" si="54"/>
        <v>0</v>
      </c>
      <c r="AS430" s="1"/>
      <c r="AT430" s="1"/>
      <c r="AU430" s="2">
        <f t="shared" si="60"/>
        <v>0</v>
      </c>
      <c r="AW430" s="1"/>
      <c r="AX430" s="1"/>
      <c r="AY430" s="1"/>
      <c r="AZ430" s="2">
        <f t="shared" si="55"/>
        <v>0</v>
      </c>
      <c r="BA430" s="2">
        <f>SUM(AF430,AH430,-AZ430,-Table112[[#This Row],[Sale Fee]])</f>
        <v>0</v>
      </c>
      <c r="BC430" s="1"/>
      <c r="BD430" s="1"/>
      <c r="BE430" s="1"/>
    </row>
    <row r="431" spans="1:57" x14ac:dyDescent="0.25">
      <c r="A431" s="1"/>
      <c r="B431" s="1"/>
      <c r="E431" s="4"/>
      <c r="F431" s="4"/>
      <c r="Q431" s="1"/>
      <c r="R431" s="1"/>
      <c r="S431" s="1"/>
      <c r="U431" s="1"/>
      <c r="V431" s="1"/>
      <c r="W431" s="1">
        <f t="shared" si="57"/>
        <v>0</v>
      </c>
      <c r="X431" s="1"/>
      <c r="Y431" s="1"/>
      <c r="Z431" s="1">
        <f>Table112[[#This Row],[Quantity2]]*Table112[[#This Row],[U Cost]]</f>
        <v>0</v>
      </c>
      <c r="AB431" s="1"/>
      <c r="AC431" s="1"/>
      <c r="AD431" s="1">
        <f t="shared" si="58"/>
        <v>0</v>
      </c>
      <c r="AE431" s="1"/>
      <c r="AF431" s="1">
        <f>SUM(Table112[[#This Row],[Total 
Paid]:[Shipping 
Charged]])</f>
        <v>0</v>
      </c>
      <c r="AG431" s="1"/>
      <c r="AH431" s="1"/>
      <c r="AI431" s="1">
        <f t="shared" si="59"/>
        <v>0</v>
      </c>
      <c r="AK431" s="1"/>
      <c r="AL431" s="1"/>
      <c r="AM431" s="1"/>
      <c r="AN431" s="1"/>
      <c r="AP431" s="30"/>
      <c r="AQ431" s="1"/>
      <c r="AR431" s="1">
        <f t="shared" si="54"/>
        <v>0</v>
      </c>
      <c r="AS431" s="1"/>
      <c r="AT431" s="1"/>
      <c r="AU431" s="2">
        <f t="shared" si="60"/>
        <v>0</v>
      </c>
      <c r="AW431" s="1"/>
      <c r="AX431" s="1"/>
      <c r="AY431" s="1"/>
      <c r="AZ431" s="2">
        <f t="shared" si="55"/>
        <v>0</v>
      </c>
      <c r="BA431" s="2">
        <f>SUM(AF431,AH431,-AZ431,-Table112[[#This Row],[Sale Fee]])</f>
        <v>0</v>
      </c>
      <c r="BC431" s="1"/>
      <c r="BD431" s="1"/>
      <c r="BE431" s="1"/>
    </row>
    <row r="432" spans="1:57" x14ac:dyDescent="0.25">
      <c r="A432" s="1"/>
      <c r="B432" s="1"/>
      <c r="E432" s="4"/>
      <c r="F432" s="4"/>
      <c r="Q432" s="1"/>
      <c r="R432" s="1"/>
      <c r="S432" s="1"/>
      <c r="U432" s="1"/>
      <c r="V432" s="1"/>
      <c r="W432" s="1">
        <f t="shared" si="57"/>
        <v>0</v>
      </c>
      <c r="X432" s="1"/>
      <c r="Y432" s="1"/>
      <c r="Z432" s="1">
        <f>Table112[[#This Row],[Quantity2]]*Table112[[#This Row],[U Cost]]</f>
        <v>0</v>
      </c>
      <c r="AB432" s="1"/>
      <c r="AC432" s="1"/>
      <c r="AD432" s="1">
        <f t="shared" si="58"/>
        <v>0</v>
      </c>
      <c r="AE432" s="1"/>
      <c r="AF432" s="1">
        <f>SUM(Table112[[#This Row],[Total 
Paid]:[Shipping 
Charged]])</f>
        <v>0</v>
      </c>
      <c r="AG432" s="1"/>
      <c r="AH432" s="1"/>
      <c r="AI432" s="1">
        <f t="shared" si="59"/>
        <v>0</v>
      </c>
      <c r="AK432" s="1"/>
      <c r="AL432" s="1"/>
      <c r="AM432" s="1"/>
      <c r="AN432" s="1"/>
      <c r="AP432" s="30"/>
      <c r="AQ432" s="1"/>
      <c r="AR432" s="1">
        <f t="shared" si="54"/>
        <v>0</v>
      </c>
      <c r="AS432" s="1"/>
      <c r="AT432" s="1"/>
      <c r="AU432" s="2">
        <f t="shared" si="60"/>
        <v>0</v>
      </c>
      <c r="AW432" s="1"/>
      <c r="AX432" s="1"/>
      <c r="AY432" s="1"/>
      <c r="AZ432" s="2">
        <f t="shared" si="55"/>
        <v>0</v>
      </c>
      <c r="BA432" s="2">
        <f>SUM(AF432,AH432,-AZ432,-Table112[[#This Row],[Sale Fee]])</f>
        <v>0</v>
      </c>
      <c r="BC432" s="1"/>
      <c r="BD432" s="1"/>
      <c r="BE432" s="1"/>
    </row>
    <row r="433" spans="1:57" x14ac:dyDescent="0.25">
      <c r="A433" s="1"/>
      <c r="B433" s="1"/>
      <c r="E433" s="4"/>
      <c r="F433" s="4"/>
      <c r="Q433" s="1"/>
      <c r="R433" s="1"/>
      <c r="S433" s="1"/>
      <c r="U433" s="1"/>
      <c r="V433" s="1"/>
      <c r="W433" s="1">
        <f t="shared" si="57"/>
        <v>0</v>
      </c>
      <c r="X433" s="1"/>
      <c r="Y433" s="1"/>
      <c r="Z433" s="1">
        <f>Table112[[#This Row],[Quantity2]]*Table112[[#This Row],[U Cost]]</f>
        <v>0</v>
      </c>
      <c r="AB433" s="1"/>
      <c r="AC433" s="1"/>
      <c r="AD433" s="1">
        <f t="shared" si="58"/>
        <v>0</v>
      </c>
      <c r="AE433" s="1"/>
      <c r="AF433" s="1">
        <f>SUM(Table112[[#This Row],[Total 
Paid]:[Shipping 
Charged]])</f>
        <v>0</v>
      </c>
      <c r="AG433" s="1"/>
      <c r="AH433" s="1"/>
      <c r="AI433" s="1">
        <f t="shared" si="59"/>
        <v>0</v>
      </c>
      <c r="AK433" s="1"/>
      <c r="AL433" s="1"/>
      <c r="AM433" s="1"/>
      <c r="AN433" s="1"/>
      <c r="AP433" s="30"/>
      <c r="AQ433" s="1"/>
      <c r="AR433" s="1">
        <f t="shared" si="54"/>
        <v>0</v>
      </c>
      <c r="AS433" s="1"/>
      <c r="AT433" s="1"/>
      <c r="AU433" s="2">
        <f t="shared" si="60"/>
        <v>0</v>
      </c>
      <c r="AW433" s="1"/>
      <c r="AX433" s="1"/>
      <c r="AY433" s="1"/>
      <c r="AZ433" s="2">
        <f t="shared" si="55"/>
        <v>0</v>
      </c>
      <c r="BA433" s="2">
        <f>SUM(AF433,AH433,-AZ433,-Table112[[#This Row],[Sale Fee]])</f>
        <v>0</v>
      </c>
      <c r="BC433" s="1"/>
      <c r="BD433" s="1"/>
      <c r="BE433" s="1"/>
    </row>
    <row r="434" spans="1:57" x14ac:dyDescent="0.25">
      <c r="A434" s="1"/>
      <c r="B434" s="1"/>
      <c r="E434" s="4"/>
      <c r="F434" s="4"/>
      <c r="Q434" s="1"/>
      <c r="R434" s="1"/>
      <c r="S434" s="1"/>
      <c r="U434" s="1"/>
      <c r="V434" s="1"/>
      <c r="W434" s="1">
        <f t="shared" si="57"/>
        <v>0</v>
      </c>
      <c r="X434" s="1"/>
      <c r="Y434" s="1"/>
      <c r="Z434" s="1">
        <f>Table112[[#This Row],[Quantity2]]*Table112[[#This Row],[U Cost]]</f>
        <v>0</v>
      </c>
      <c r="AB434" s="1"/>
      <c r="AC434" s="1"/>
      <c r="AD434" s="1">
        <f t="shared" si="58"/>
        <v>0</v>
      </c>
      <c r="AE434" s="1"/>
      <c r="AF434" s="1">
        <f>SUM(Table112[[#This Row],[Total 
Paid]:[Shipping 
Charged]])</f>
        <v>0</v>
      </c>
      <c r="AG434" s="1"/>
      <c r="AH434" s="1"/>
      <c r="AI434" s="1">
        <f t="shared" si="59"/>
        <v>0</v>
      </c>
      <c r="AK434" s="1"/>
      <c r="AL434" s="1"/>
      <c r="AM434" s="1"/>
      <c r="AN434" s="1"/>
      <c r="AP434" s="30"/>
      <c r="AQ434" s="1"/>
      <c r="AR434" s="1">
        <f t="shared" si="54"/>
        <v>0</v>
      </c>
      <c r="AS434" s="1"/>
      <c r="AT434" s="1"/>
      <c r="AU434" s="2">
        <f t="shared" si="60"/>
        <v>0</v>
      </c>
      <c r="AW434" s="1"/>
      <c r="AX434" s="1"/>
      <c r="AY434" s="1"/>
      <c r="AZ434" s="2">
        <f t="shared" si="55"/>
        <v>0</v>
      </c>
      <c r="BA434" s="2">
        <f>SUM(AF434,AH434,-AZ434,-Table112[[#This Row],[Sale Fee]])</f>
        <v>0</v>
      </c>
      <c r="BC434" s="1"/>
      <c r="BD434" s="1"/>
      <c r="BE434" s="1"/>
    </row>
    <row r="435" spans="1:57" x14ac:dyDescent="0.25">
      <c r="A435" s="1"/>
      <c r="B435" s="1"/>
      <c r="E435" s="4"/>
      <c r="F435" s="4"/>
      <c r="Q435" s="1"/>
      <c r="R435" s="1"/>
      <c r="S435" s="1"/>
      <c r="U435" s="1"/>
      <c r="V435" s="1"/>
      <c r="W435" s="1">
        <f t="shared" si="57"/>
        <v>0</v>
      </c>
      <c r="X435" s="1"/>
      <c r="Y435" s="1"/>
      <c r="Z435" s="1">
        <f>Table112[[#This Row],[Quantity2]]*Table112[[#This Row],[U Cost]]</f>
        <v>0</v>
      </c>
      <c r="AB435" s="1"/>
      <c r="AC435" s="1"/>
      <c r="AD435" s="1">
        <f t="shared" si="58"/>
        <v>0</v>
      </c>
      <c r="AE435" s="1"/>
      <c r="AF435" s="1">
        <f>SUM(Table112[[#This Row],[Total 
Paid]:[Shipping 
Charged]])</f>
        <v>0</v>
      </c>
      <c r="AG435" s="1"/>
      <c r="AH435" s="1"/>
      <c r="AI435" s="1">
        <f t="shared" si="59"/>
        <v>0</v>
      </c>
      <c r="AK435" s="1"/>
      <c r="AL435" s="1"/>
      <c r="AM435" s="1"/>
      <c r="AN435" s="1"/>
      <c r="AP435" s="30"/>
      <c r="AQ435" s="1"/>
      <c r="AR435" s="1">
        <f t="shared" si="54"/>
        <v>0</v>
      </c>
      <c r="AS435" s="1"/>
      <c r="AT435" s="1"/>
      <c r="AU435" s="2">
        <f t="shared" si="60"/>
        <v>0</v>
      </c>
      <c r="AW435" s="1"/>
      <c r="AX435" s="1"/>
      <c r="AY435" s="1"/>
      <c r="AZ435" s="2">
        <f t="shared" si="55"/>
        <v>0</v>
      </c>
      <c r="BA435" s="2">
        <f>SUM(AF435,AH435,-AZ435,-Table112[[#This Row],[Sale Fee]])</f>
        <v>0</v>
      </c>
      <c r="BC435" s="1"/>
      <c r="BD435" s="1"/>
      <c r="BE435" s="1"/>
    </row>
    <row r="436" spans="1:57" x14ac:dyDescent="0.25">
      <c r="A436" s="1"/>
      <c r="B436" s="1"/>
      <c r="E436" s="4"/>
      <c r="F436" s="4"/>
      <c r="Q436" s="1"/>
      <c r="R436" s="1"/>
      <c r="S436" s="1"/>
      <c r="U436" s="1"/>
      <c r="V436" s="1"/>
      <c r="W436" s="1">
        <f t="shared" si="57"/>
        <v>0</v>
      </c>
      <c r="X436" s="1"/>
      <c r="Y436" s="1"/>
      <c r="Z436" s="1">
        <f>Table112[[#This Row],[Quantity2]]*Table112[[#This Row],[U Cost]]</f>
        <v>0</v>
      </c>
      <c r="AB436" s="1"/>
      <c r="AC436" s="1"/>
      <c r="AD436" s="1">
        <f t="shared" si="58"/>
        <v>0</v>
      </c>
      <c r="AE436" s="1"/>
      <c r="AF436" s="1">
        <f>SUM(Table112[[#This Row],[Total 
Paid]:[Shipping 
Charged]])</f>
        <v>0</v>
      </c>
      <c r="AG436" s="1"/>
      <c r="AH436" s="1"/>
      <c r="AI436" s="1">
        <f t="shared" si="59"/>
        <v>0</v>
      </c>
      <c r="AK436" s="1"/>
      <c r="AL436" s="1"/>
      <c r="AM436" s="1"/>
      <c r="AN436" s="1"/>
      <c r="AP436" s="30"/>
      <c r="AQ436" s="1"/>
      <c r="AR436" s="1">
        <f t="shared" si="54"/>
        <v>0</v>
      </c>
      <c r="AS436" s="1"/>
      <c r="AT436" s="1"/>
      <c r="AU436" s="2">
        <f t="shared" si="60"/>
        <v>0</v>
      </c>
      <c r="AW436" s="1"/>
      <c r="AX436" s="1"/>
      <c r="AY436" s="1"/>
      <c r="AZ436" s="2">
        <f t="shared" si="55"/>
        <v>0</v>
      </c>
      <c r="BA436" s="2">
        <f>SUM(AF436,AH436,-AZ436,-Table112[[#This Row],[Sale Fee]])</f>
        <v>0</v>
      </c>
      <c r="BC436" s="1"/>
      <c r="BD436" s="1"/>
      <c r="BE436" s="1"/>
    </row>
    <row r="437" spans="1:57" x14ac:dyDescent="0.25">
      <c r="A437" s="1"/>
      <c r="B437" s="1"/>
      <c r="E437" s="4"/>
      <c r="F437" s="4"/>
      <c r="Q437" s="1"/>
      <c r="R437" s="1"/>
      <c r="S437" s="1"/>
      <c r="U437" s="1"/>
      <c r="V437" s="1"/>
      <c r="W437" s="1">
        <f t="shared" si="57"/>
        <v>0</v>
      </c>
      <c r="X437" s="1"/>
      <c r="Y437" s="1"/>
      <c r="Z437" s="1">
        <f>Table112[[#This Row],[Quantity2]]*Table112[[#This Row],[U Cost]]</f>
        <v>0</v>
      </c>
      <c r="AB437" s="1"/>
      <c r="AC437" s="1"/>
      <c r="AD437" s="1">
        <f t="shared" si="58"/>
        <v>0</v>
      </c>
      <c r="AE437" s="1"/>
      <c r="AF437" s="1">
        <f>SUM(Table112[[#This Row],[Total 
Paid]:[Shipping 
Charged]])</f>
        <v>0</v>
      </c>
      <c r="AG437" s="1"/>
      <c r="AH437" s="1"/>
      <c r="AI437" s="1">
        <f t="shared" si="59"/>
        <v>0</v>
      </c>
      <c r="AK437" s="1"/>
      <c r="AL437" s="1"/>
      <c r="AM437" s="1"/>
      <c r="AN437" s="1"/>
      <c r="AP437" s="30"/>
      <c r="AQ437" s="1"/>
      <c r="AR437" s="1">
        <f t="shared" si="54"/>
        <v>0</v>
      </c>
      <c r="AS437" s="1"/>
      <c r="AT437" s="1"/>
      <c r="AU437" s="2">
        <f t="shared" si="60"/>
        <v>0</v>
      </c>
      <c r="AW437" s="1"/>
      <c r="AX437" s="1"/>
      <c r="AY437" s="1"/>
      <c r="AZ437" s="2">
        <f t="shared" si="55"/>
        <v>0</v>
      </c>
      <c r="BA437" s="2">
        <f>SUM(AF437,AH437,-AZ437,-Table112[[#This Row],[Sale Fee]])</f>
        <v>0</v>
      </c>
      <c r="BC437" s="1"/>
      <c r="BD437" s="1"/>
      <c r="BE437" s="1"/>
    </row>
    <row r="438" spans="1:57" x14ac:dyDescent="0.25">
      <c r="A438" s="1"/>
      <c r="B438" s="1"/>
      <c r="E438" s="4"/>
      <c r="F438" s="4"/>
      <c r="Q438" s="1"/>
      <c r="R438" s="1"/>
      <c r="S438" s="1"/>
      <c r="U438" s="1"/>
      <c r="V438" s="1"/>
      <c r="W438" s="1">
        <f t="shared" si="57"/>
        <v>0</v>
      </c>
      <c r="X438" s="1"/>
      <c r="Y438" s="1"/>
      <c r="Z438" s="1">
        <f>Table112[[#This Row],[Quantity2]]*Table112[[#This Row],[U Cost]]</f>
        <v>0</v>
      </c>
      <c r="AB438" s="1"/>
      <c r="AC438" s="1"/>
      <c r="AD438" s="1">
        <f t="shared" si="58"/>
        <v>0</v>
      </c>
      <c r="AE438" s="1"/>
      <c r="AF438" s="1">
        <f>SUM(Table112[[#This Row],[Total 
Paid]:[Shipping 
Charged]])</f>
        <v>0</v>
      </c>
      <c r="AG438" s="1"/>
      <c r="AH438" s="1"/>
      <c r="AI438" s="1">
        <f t="shared" si="59"/>
        <v>0</v>
      </c>
      <c r="AK438" s="1"/>
      <c r="AL438" s="1"/>
      <c r="AM438" s="1"/>
      <c r="AN438" s="1"/>
      <c r="AP438" s="30"/>
      <c r="AQ438" s="1"/>
      <c r="AR438" s="1">
        <f t="shared" si="54"/>
        <v>0</v>
      </c>
      <c r="AS438" s="1"/>
      <c r="AT438" s="1"/>
      <c r="AU438" s="2">
        <f t="shared" si="60"/>
        <v>0</v>
      </c>
      <c r="AW438" s="1"/>
      <c r="AX438" s="1"/>
      <c r="AY438" s="1"/>
      <c r="AZ438" s="2">
        <f t="shared" si="55"/>
        <v>0</v>
      </c>
      <c r="BA438" s="2">
        <f>SUM(AF438,AH438,-AZ438,-Table112[[#This Row],[Sale Fee]])</f>
        <v>0</v>
      </c>
      <c r="BC438" s="1"/>
      <c r="BD438" s="1"/>
      <c r="BE438" s="1"/>
    </row>
    <row r="439" spans="1:57" x14ac:dyDescent="0.25">
      <c r="A439" s="1"/>
      <c r="B439" s="1"/>
      <c r="E439" s="4"/>
      <c r="F439" s="4"/>
      <c r="Q439" s="1"/>
      <c r="R439" s="1"/>
      <c r="S439" s="1"/>
      <c r="U439" s="1"/>
      <c r="V439" s="1"/>
      <c r="W439" s="1">
        <f t="shared" si="57"/>
        <v>0</v>
      </c>
      <c r="X439" s="1"/>
      <c r="Y439" s="1"/>
      <c r="Z439" s="1">
        <f>Table112[[#This Row],[Quantity2]]*Table112[[#This Row],[U Cost]]</f>
        <v>0</v>
      </c>
      <c r="AB439" s="1"/>
      <c r="AC439" s="1"/>
      <c r="AD439" s="1">
        <f t="shared" si="58"/>
        <v>0</v>
      </c>
      <c r="AE439" s="1"/>
      <c r="AF439" s="1">
        <f>SUM(Table112[[#This Row],[Total 
Paid]:[Shipping 
Charged]])</f>
        <v>0</v>
      </c>
      <c r="AG439" s="1"/>
      <c r="AH439" s="1"/>
      <c r="AI439" s="1">
        <f t="shared" si="59"/>
        <v>0</v>
      </c>
      <c r="AK439" s="1"/>
      <c r="AL439" s="1"/>
      <c r="AM439" s="1"/>
      <c r="AN439" s="1"/>
      <c r="AP439" s="30"/>
      <c r="AQ439" s="1"/>
      <c r="AR439" s="1">
        <f t="shared" si="54"/>
        <v>0</v>
      </c>
      <c r="AS439" s="1"/>
      <c r="AT439" s="1"/>
      <c r="AU439" s="2">
        <f t="shared" si="60"/>
        <v>0</v>
      </c>
      <c r="AW439" s="1"/>
      <c r="AX439" s="1"/>
      <c r="AY439" s="1"/>
      <c r="AZ439" s="2">
        <f t="shared" si="55"/>
        <v>0</v>
      </c>
      <c r="BA439" s="2">
        <f>SUM(AF439,AH439,-AZ439,-Table112[[#This Row],[Sale Fee]])</f>
        <v>0</v>
      </c>
      <c r="BC439" s="1"/>
      <c r="BD439" s="1"/>
      <c r="BE439" s="1"/>
    </row>
    <row r="440" spans="1:57" x14ac:dyDescent="0.25">
      <c r="A440" s="1"/>
      <c r="B440" s="1"/>
      <c r="E440" s="4"/>
      <c r="F440" s="4"/>
      <c r="Q440" s="1"/>
      <c r="R440" s="1"/>
      <c r="S440" s="1"/>
      <c r="U440" s="1"/>
      <c r="V440" s="1"/>
      <c r="W440" s="1">
        <f t="shared" si="57"/>
        <v>0</v>
      </c>
      <c r="X440" s="1"/>
      <c r="Y440" s="1"/>
      <c r="Z440" s="1">
        <f>Table112[[#This Row],[Quantity2]]*Table112[[#This Row],[U Cost]]</f>
        <v>0</v>
      </c>
      <c r="AB440" s="1"/>
      <c r="AC440" s="1"/>
      <c r="AD440" s="1">
        <f t="shared" si="58"/>
        <v>0</v>
      </c>
      <c r="AE440" s="1"/>
      <c r="AF440" s="1">
        <f>SUM(Table112[[#This Row],[Total 
Paid]:[Shipping 
Charged]])</f>
        <v>0</v>
      </c>
      <c r="AG440" s="1"/>
      <c r="AH440" s="1"/>
      <c r="AI440" s="1">
        <f t="shared" si="59"/>
        <v>0</v>
      </c>
      <c r="AK440" s="1"/>
      <c r="AL440" s="1"/>
      <c r="AM440" s="1"/>
      <c r="AN440" s="1"/>
      <c r="AP440" s="30"/>
      <c r="AQ440" s="1"/>
      <c r="AR440" s="1">
        <f t="shared" si="54"/>
        <v>0</v>
      </c>
      <c r="AS440" s="1"/>
      <c r="AT440" s="1"/>
      <c r="AU440" s="2">
        <f t="shared" si="60"/>
        <v>0</v>
      </c>
      <c r="AW440" s="1"/>
      <c r="AX440" s="1"/>
      <c r="AY440" s="1"/>
      <c r="AZ440" s="2">
        <f t="shared" si="55"/>
        <v>0</v>
      </c>
      <c r="BA440" s="2">
        <f>SUM(AF440,AH440,-AZ440,-Table112[[#This Row],[Sale Fee]])</f>
        <v>0</v>
      </c>
      <c r="BC440" s="1"/>
      <c r="BD440" s="1"/>
      <c r="BE440" s="1"/>
    </row>
    <row r="441" spans="1:57" x14ac:dyDescent="0.25">
      <c r="A441" s="1"/>
      <c r="B441" s="1"/>
      <c r="E441" s="4"/>
      <c r="F441" s="4"/>
      <c r="Q441" s="1"/>
      <c r="R441" s="1"/>
      <c r="S441" s="1"/>
      <c r="U441" s="1"/>
      <c r="V441" s="1"/>
      <c r="W441" s="1">
        <f t="shared" si="57"/>
        <v>0</v>
      </c>
      <c r="X441" s="1"/>
      <c r="Y441" s="1"/>
      <c r="Z441" s="1">
        <f>Table112[[#This Row],[Quantity2]]*Table112[[#This Row],[U Cost]]</f>
        <v>0</v>
      </c>
      <c r="AB441" s="1"/>
      <c r="AC441" s="1"/>
      <c r="AD441" s="1">
        <f t="shared" si="58"/>
        <v>0</v>
      </c>
      <c r="AE441" s="1"/>
      <c r="AF441" s="1">
        <f>SUM(Table112[[#This Row],[Total 
Paid]:[Shipping 
Charged]])</f>
        <v>0</v>
      </c>
      <c r="AG441" s="1"/>
      <c r="AH441" s="1"/>
      <c r="AI441" s="1">
        <f t="shared" si="59"/>
        <v>0</v>
      </c>
      <c r="AK441" s="1"/>
      <c r="AL441" s="1"/>
      <c r="AM441" s="1"/>
      <c r="AN441" s="1"/>
      <c r="AP441" s="30"/>
      <c r="AQ441" s="1"/>
      <c r="AR441" s="1">
        <f t="shared" si="54"/>
        <v>0</v>
      </c>
      <c r="AS441" s="1"/>
      <c r="AT441" s="1"/>
      <c r="AU441" s="2">
        <f t="shared" si="60"/>
        <v>0</v>
      </c>
      <c r="AW441" s="1"/>
      <c r="AX441" s="1"/>
      <c r="AY441" s="1"/>
      <c r="AZ441" s="2">
        <f t="shared" si="55"/>
        <v>0</v>
      </c>
      <c r="BA441" s="2">
        <f>SUM(AF441,AH441,-AZ441,-Table112[[#This Row],[Sale Fee]])</f>
        <v>0</v>
      </c>
      <c r="BC441" s="1"/>
      <c r="BD441" s="1"/>
      <c r="BE441" s="1"/>
    </row>
    <row r="442" spans="1:57" x14ac:dyDescent="0.25">
      <c r="A442" s="1"/>
      <c r="B442" s="1"/>
      <c r="E442" s="4"/>
      <c r="F442" s="4"/>
      <c r="Q442" s="1"/>
      <c r="R442" s="1"/>
      <c r="S442" s="1"/>
      <c r="U442" s="1"/>
      <c r="V442" s="1"/>
      <c r="W442" s="1">
        <f t="shared" si="57"/>
        <v>0</v>
      </c>
      <c r="X442" s="1"/>
      <c r="Y442" s="1"/>
      <c r="Z442" s="1">
        <f>Table112[[#This Row],[Quantity2]]*Table112[[#This Row],[U Cost]]</f>
        <v>0</v>
      </c>
      <c r="AB442" s="1"/>
      <c r="AC442" s="1"/>
      <c r="AD442" s="1">
        <f t="shared" si="58"/>
        <v>0</v>
      </c>
      <c r="AE442" s="1"/>
      <c r="AF442" s="1">
        <f>SUM(Table112[[#This Row],[Total 
Paid]:[Shipping 
Charged]])</f>
        <v>0</v>
      </c>
      <c r="AG442" s="1"/>
      <c r="AH442" s="1"/>
      <c r="AI442" s="1">
        <f t="shared" si="59"/>
        <v>0</v>
      </c>
      <c r="AK442" s="1"/>
      <c r="AL442" s="1"/>
      <c r="AM442" s="1"/>
      <c r="AN442" s="1"/>
      <c r="AP442" s="30"/>
      <c r="AQ442" s="1"/>
      <c r="AR442" s="1">
        <f t="shared" si="54"/>
        <v>0</v>
      </c>
      <c r="AS442" s="1"/>
      <c r="AT442" s="1"/>
      <c r="AU442" s="2">
        <f t="shared" si="60"/>
        <v>0</v>
      </c>
      <c r="AW442" s="1"/>
      <c r="AX442" s="1"/>
      <c r="AY442" s="1"/>
      <c r="AZ442" s="2">
        <f t="shared" si="55"/>
        <v>0</v>
      </c>
      <c r="BA442" s="2">
        <f>SUM(AF442,AH442,-AZ442,-Table112[[#This Row],[Sale Fee]])</f>
        <v>0</v>
      </c>
      <c r="BC442" s="1"/>
      <c r="BD442" s="1"/>
      <c r="BE442" s="1"/>
    </row>
    <row r="443" spans="1:57" x14ac:dyDescent="0.25">
      <c r="A443" s="1"/>
      <c r="B443" s="1"/>
      <c r="E443" s="4"/>
      <c r="F443" s="4"/>
      <c r="Q443" s="1"/>
      <c r="R443" s="1"/>
      <c r="S443" s="1"/>
      <c r="U443" s="1"/>
      <c r="V443" s="1"/>
      <c r="W443" s="1">
        <f t="shared" si="57"/>
        <v>0</v>
      </c>
      <c r="X443" s="1"/>
      <c r="Y443" s="1"/>
      <c r="Z443" s="1">
        <f>Table112[[#This Row],[Quantity2]]*Table112[[#This Row],[U Cost]]</f>
        <v>0</v>
      </c>
      <c r="AB443" s="1"/>
      <c r="AC443" s="1"/>
      <c r="AD443" s="1">
        <f t="shared" si="58"/>
        <v>0</v>
      </c>
      <c r="AE443" s="1"/>
      <c r="AF443" s="1">
        <f>SUM(Table112[[#This Row],[Total 
Paid]:[Shipping 
Charged]])</f>
        <v>0</v>
      </c>
      <c r="AG443" s="1"/>
      <c r="AH443" s="1"/>
      <c r="AI443" s="1">
        <f t="shared" si="59"/>
        <v>0</v>
      </c>
      <c r="AK443" s="1"/>
      <c r="AL443" s="1"/>
      <c r="AM443" s="1"/>
      <c r="AN443" s="1"/>
      <c r="AP443" s="30"/>
      <c r="AQ443" s="1"/>
      <c r="AR443" s="1">
        <f t="shared" si="54"/>
        <v>0</v>
      </c>
      <c r="AS443" s="1"/>
      <c r="AT443" s="1"/>
      <c r="AU443" s="2">
        <f t="shared" si="60"/>
        <v>0</v>
      </c>
      <c r="AW443" s="1"/>
      <c r="AX443" s="1"/>
      <c r="AY443" s="1"/>
      <c r="AZ443" s="2">
        <f t="shared" si="55"/>
        <v>0</v>
      </c>
      <c r="BA443" s="2">
        <f>SUM(AF443,AH443,-AZ443,-Table112[[#This Row],[Sale Fee]])</f>
        <v>0</v>
      </c>
      <c r="BC443" s="1"/>
      <c r="BD443" s="1"/>
      <c r="BE443" s="1"/>
    </row>
    <row r="444" spans="1:57" x14ac:dyDescent="0.25">
      <c r="A444" s="1"/>
      <c r="B444" s="1"/>
      <c r="E444" s="4"/>
      <c r="F444" s="4"/>
      <c r="Q444" s="1"/>
      <c r="R444" s="1"/>
      <c r="S444" s="1"/>
      <c r="U444" s="1"/>
      <c r="V444" s="1"/>
      <c r="W444" s="1">
        <f t="shared" si="57"/>
        <v>0</v>
      </c>
      <c r="X444" s="1"/>
      <c r="Y444" s="1"/>
      <c r="Z444" s="1">
        <f>Table112[[#This Row],[Quantity2]]*Table112[[#This Row],[U Cost]]</f>
        <v>0</v>
      </c>
      <c r="AB444" s="1"/>
      <c r="AC444" s="1"/>
      <c r="AD444" s="1">
        <f t="shared" si="58"/>
        <v>0</v>
      </c>
      <c r="AE444" s="1"/>
      <c r="AF444" s="1">
        <f>SUM(Table112[[#This Row],[Total 
Paid]:[Shipping 
Charged]])</f>
        <v>0</v>
      </c>
      <c r="AG444" s="1"/>
      <c r="AH444" s="1"/>
      <c r="AI444" s="1">
        <f t="shared" si="59"/>
        <v>0</v>
      </c>
      <c r="AK444" s="1"/>
      <c r="AL444" s="1"/>
      <c r="AM444" s="1"/>
      <c r="AN444" s="1"/>
      <c r="AP444" s="30"/>
      <c r="AQ444" s="1"/>
      <c r="AR444" s="1">
        <f t="shared" si="54"/>
        <v>0</v>
      </c>
      <c r="AS444" s="1"/>
      <c r="AT444" s="1"/>
      <c r="AU444" s="2">
        <f t="shared" si="60"/>
        <v>0</v>
      </c>
      <c r="AW444" s="1"/>
      <c r="AX444" s="1"/>
      <c r="AY444" s="1"/>
      <c r="AZ444" s="2">
        <f t="shared" si="55"/>
        <v>0</v>
      </c>
      <c r="BA444" s="2">
        <f>SUM(AF444,AH444,-AZ444,-Table112[[#This Row],[Sale Fee]])</f>
        <v>0</v>
      </c>
      <c r="BC444" s="1"/>
      <c r="BD444" s="1"/>
      <c r="BE444" s="1"/>
    </row>
    <row r="445" spans="1:57" x14ac:dyDescent="0.25">
      <c r="A445" s="1"/>
      <c r="B445" s="1"/>
      <c r="E445" s="4"/>
      <c r="F445" s="4"/>
      <c r="Q445" s="1"/>
      <c r="R445" s="1"/>
      <c r="S445" s="1"/>
      <c r="U445" s="1"/>
      <c r="V445" s="1"/>
      <c r="W445" s="1">
        <f t="shared" si="57"/>
        <v>0</v>
      </c>
      <c r="X445" s="1"/>
      <c r="Y445" s="1"/>
      <c r="Z445" s="1">
        <f>Table112[[#This Row],[Quantity2]]*Table112[[#This Row],[U Cost]]</f>
        <v>0</v>
      </c>
      <c r="AB445" s="1"/>
      <c r="AC445" s="1"/>
      <c r="AD445" s="1">
        <f t="shared" si="58"/>
        <v>0</v>
      </c>
      <c r="AE445" s="1"/>
      <c r="AF445" s="1">
        <f>SUM(Table112[[#This Row],[Total 
Paid]:[Shipping 
Charged]])</f>
        <v>0</v>
      </c>
      <c r="AG445" s="1"/>
      <c r="AH445" s="1"/>
      <c r="AI445" s="1">
        <f t="shared" si="59"/>
        <v>0</v>
      </c>
      <c r="AK445" s="1"/>
      <c r="AL445" s="1"/>
      <c r="AM445" s="1"/>
      <c r="AN445" s="1"/>
      <c r="AP445" s="30"/>
      <c r="AQ445" s="1"/>
      <c r="AR445" s="1">
        <f t="shared" si="54"/>
        <v>0</v>
      </c>
      <c r="AS445" s="1"/>
      <c r="AT445" s="1"/>
      <c r="AU445" s="2">
        <f t="shared" si="60"/>
        <v>0</v>
      </c>
      <c r="AW445" s="1"/>
      <c r="AX445" s="1"/>
      <c r="AY445" s="1"/>
      <c r="AZ445" s="2">
        <f t="shared" si="55"/>
        <v>0</v>
      </c>
      <c r="BA445" s="2">
        <f>SUM(AF445,AH445,-AZ445,-Table112[[#This Row],[Sale Fee]])</f>
        <v>0</v>
      </c>
      <c r="BC445" s="1"/>
      <c r="BD445" s="1"/>
      <c r="BE445" s="1"/>
    </row>
    <row r="446" spans="1:57" x14ac:dyDescent="0.25">
      <c r="A446" s="1"/>
      <c r="B446" s="1"/>
      <c r="E446" s="4"/>
      <c r="F446" s="4"/>
      <c r="Q446" s="1"/>
      <c r="R446" s="1"/>
      <c r="S446" s="1"/>
      <c r="U446" s="1"/>
      <c r="V446" s="1"/>
      <c r="W446" s="1">
        <f t="shared" si="57"/>
        <v>0</v>
      </c>
      <c r="X446" s="1"/>
      <c r="Y446" s="1"/>
      <c r="Z446" s="1">
        <f>Table112[[#This Row],[Quantity2]]*Table112[[#This Row],[U Cost]]</f>
        <v>0</v>
      </c>
      <c r="AB446" s="1"/>
      <c r="AC446" s="1"/>
      <c r="AD446" s="1">
        <f t="shared" si="58"/>
        <v>0</v>
      </c>
      <c r="AE446" s="1"/>
      <c r="AF446" s="1">
        <f>SUM(Table112[[#This Row],[Total 
Paid]:[Shipping 
Charged]])</f>
        <v>0</v>
      </c>
      <c r="AG446" s="1"/>
      <c r="AH446" s="1"/>
      <c r="AI446" s="1">
        <f t="shared" si="59"/>
        <v>0</v>
      </c>
      <c r="AK446" s="1"/>
      <c r="AL446" s="1"/>
      <c r="AM446" s="1"/>
      <c r="AN446" s="1"/>
      <c r="AP446" s="30"/>
      <c r="AQ446" s="1"/>
      <c r="AR446" s="1">
        <f t="shared" si="54"/>
        <v>0</v>
      </c>
      <c r="AS446" s="1"/>
      <c r="AT446" s="1"/>
      <c r="AU446" s="2">
        <f t="shared" si="60"/>
        <v>0</v>
      </c>
      <c r="AW446" s="1"/>
      <c r="AX446" s="1"/>
      <c r="AY446" s="1"/>
      <c r="AZ446" s="2">
        <f t="shared" si="55"/>
        <v>0</v>
      </c>
      <c r="BA446" s="2">
        <f>SUM(AF446,AH446,-AZ446,-Table112[[#This Row],[Sale Fee]])</f>
        <v>0</v>
      </c>
      <c r="BC446" s="1"/>
      <c r="BD446" s="1"/>
      <c r="BE446" s="1"/>
    </row>
    <row r="447" spans="1:57" x14ac:dyDescent="0.25">
      <c r="A447" s="1"/>
      <c r="B447" s="1"/>
      <c r="E447" s="4"/>
      <c r="F447" s="4"/>
      <c r="Q447" s="1"/>
      <c r="R447" s="1"/>
      <c r="S447" s="1"/>
      <c r="U447" s="1"/>
      <c r="V447" s="1"/>
      <c r="W447" s="1">
        <f t="shared" si="57"/>
        <v>0</v>
      </c>
      <c r="X447" s="1"/>
      <c r="Y447" s="1"/>
      <c r="Z447" s="1">
        <f>Table112[[#This Row],[Quantity2]]*Table112[[#This Row],[U Cost]]</f>
        <v>0</v>
      </c>
      <c r="AB447" s="1"/>
      <c r="AC447" s="1"/>
      <c r="AD447" s="1">
        <f t="shared" si="58"/>
        <v>0</v>
      </c>
      <c r="AE447" s="1"/>
      <c r="AF447" s="1">
        <f>SUM(Table112[[#This Row],[Total 
Paid]:[Shipping 
Charged]])</f>
        <v>0</v>
      </c>
      <c r="AG447" s="1"/>
      <c r="AH447" s="1"/>
      <c r="AI447" s="1">
        <f t="shared" si="59"/>
        <v>0</v>
      </c>
      <c r="AK447" s="1"/>
      <c r="AL447" s="1"/>
      <c r="AM447" s="1"/>
      <c r="AN447" s="1"/>
      <c r="AP447" s="30"/>
      <c r="AQ447" s="1"/>
      <c r="AR447" s="1">
        <f t="shared" si="54"/>
        <v>0</v>
      </c>
      <c r="AS447" s="1"/>
      <c r="AT447" s="1"/>
      <c r="AU447" s="2">
        <f t="shared" si="60"/>
        <v>0</v>
      </c>
      <c r="AW447" s="1"/>
      <c r="AX447" s="1"/>
      <c r="AY447" s="1"/>
      <c r="AZ447" s="2">
        <f t="shared" ref="AZ447:AZ510" si="62">SUM(AU447,AW447,AX447,AY447)</f>
        <v>0</v>
      </c>
      <c r="BA447" s="2">
        <f>SUM(AF447,AH447,-AZ447,-Table112[[#This Row],[Sale Fee]])</f>
        <v>0</v>
      </c>
      <c r="BC447" s="1"/>
      <c r="BD447" s="1"/>
      <c r="BE447" s="1"/>
    </row>
    <row r="448" spans="1:57" x14ac:dyDescent="0.25">
      <c r="A448" s="1"/>
      <c r="B448" s="1"/>
      <c r="E448" s="4"/>
      <c r="F448" s="4"/>
      <c r="Q448" s="1"/>
      <c r="R448" s="1"/>
      <c r="S448" s="1"/>
      <c r="U448" s="1"/>
      <c r="V448" s="1"/>
      <c r="W448" s="1">
        <f t="shared" si="57"/>
        <v>0</v>
      </c>
      <c r="X448" s="1"/>
      <c r="Y448" s="1"/>
      <c r="Z448" s="1">
        <f>Table112[[#This Row],[Quantity2]]*Table112[[#This Row],[U Cost]]</f>
        <v>0</v>
      </c>
      <c r="AB448" s="1"/>
      <c r="AC448" s="1"/>
      <c r="AD448" s="1">
        <f t="shared" si="58"/>
        <v>0</v>
      </c>
      <c r="AE448" s="1"/>
      <c r="AF448" s="1">
        <f>SUM(Table112[[#This Row],[Total 
Paid]:[Shipping 
Charged]])</f>
        <v>0</v>
      </c>
      <c r="AG448" s="1"/>
      <c r="AH448" s="1"/>
      <c r="AI448" s="1">
        <f t="shared" si="59"/>
        <v>0</v>
      </c>
      <c r="AK448" s="1"/>
      <c r="AL448" s="1"/>
      <c r="AM448" s="1"/>
      <c r="AN448" s="1"/>
      <c r="AP448" s="30"/>
      <c r="AQ448" s="1"/>
      <c r="AR448" s="1">
        <f t="shared" si="54"/>
        <v>0</v>
      </c>
      <c r="AS448" s="1"/>
      <c r="AT448" s="1"/>
      <c r="AU448" s="2">
        <f t="shared" si="60"/>
        <v>0</v>
      </c>
      <c r="AW448" s="1"/>
      <c r="AX448" s="1"/>
      <c r="AY448" s="1"/>
      <c r="AZ448" s="2">
        <f t="shared" si="62"/>
        <v>0</v>
      </c>
      <c r="BA448" s="2">
        <f>SUM(AF448,AH448,-AZ448,-Table112[[#This Row],[Sale Fee]])</f>
        <v>0</v>
      </c>
      <c r="BC448" s="1"/>
      <c r="BD448" s="1"/>
      <c r="BE448" s="1"/>
    </row>
    <row r="449" spans="1:57" x14ac:dyDescent="0.25">
      <c r="A449" s="1"/>
      <c r="B449" s="1"/>
      <c r="E449" s="4"/>
      <c r="F449" s="4"/>
      <c r="Q449" s="1"/>
      <c r="R449" s="1"/>
      <c r="S449" s="1"/>
      <c r="U449" s="1"/>
      <c r="V449" s="1"/>
      <c r="W449" s="1">
        <f t="shared" si="57"/>
        <v>0</v>
      </c>
      <c r="X449" s="1"/>
      <c r="Y449" s="1"/>
      <c r="Z449" s="1">
        <f>Table112[[#This Row],[Quantity2]]*Table112[[#This Row],[U Cost]]</f>
        <v>0</v>
      </c>
      <c r="AB449" s="1"/>
      <c r="AC449" s="1"/>
      <c r="AD449" s="1">
        <f t="shared" si="58"/>
        <v>0</v>
      </c>
      <c r="AE449" s="1"/>
      <c r="AF449" s="1">
        <f>SUM(Table112[[#This Row],[Total 
Paid]:[Shipping 
Charged]])</f>
        <v>0</v>
      </c>
      <c r="AG449" s="1"/>
      <c r="AH449" s="1"/>
      <c r="AI449" s="1">
        <f t="shared" si="59"/>
        <v>0</v>
      </c>
      <c r="AK449" s="1"/>
      <c r="AL449" s="1"/>
      <c r="AM449" s="1"/>
      <c r="AN449" s="1"/>
      <c r="AP449" s="30"/>
      <c r="AQ449" s="1"/>
      <c r="AR449" s="1">
        <f t="shared" si="54"/>
        <v>0</v>
      </c>
      <c r="AS449" s="1"/>
      <c r="AT449" s="1"/>
      <c r="AU449" s="2">
        <f t="shared" si="60"/>
        <v>0</v>
      </c>
      <c r="AW449" s="1"/>
      <c r="AX449" s="1"/>
      <c r="AY449" s="1"/>
      <c r="AZ449" s="2">
        <f t="shared" si="62"/>
        <v>0</v>
      </c>
      <c r="BA449" s="2">
        <f>SUM(AF449,AH449,-AZ449,-Table112[[#This Row],[Sale Fee]])</f>
        <v>0</v>
      </c>
      <c r="BC449" s="1"/>
      <c r="BD449" s="1"/>
      <c r="BE449" s="1"/>
    </row>
    <row r="450" spans="1:57" x14ac:dyDescent="0.25">
      <c r="A450" s="1"/>
      <c r="B450" s="1"/>
      <c r="E450" s="4"/>
      <c r="F450" s="4"/>
      <c r="Q450" s="1"/>
      <c r="R450" s="1"/>
      <c r="S450" s="1"/>
      <c r="U450" s="1"/>
      <c r="V450" s="1"/>
      <c r="W450" s="1">
        <f t="shared" si="57"/>
        <v>0</v>
      </c>
      <c r="X450" s="1"/>
      <c r="Y450" s="1"/>
      <c r="Z450" s="1">
        <f>Table112[[#This Row],[Quantity2]]*Table112[[#This Row],[U Cost]]</f>
        <v>0</v>
      </c>
      <c r="AB450" s="1"/>
      <c r="AC450" s="1"/>
      <c r="AD450" s="1">
        <f t="shared" si="58"/>
        <v>0</v>
      </c>
      <c r="AE450" s="1"/>
      <c r="AF450" s="1">
        <f>SUM(Table112[[#This Row],[Total 
Paid]:[Shipping 
Charged]])</f>
        <v>0</v>
      </c>
      <c r="AG450" s="1"/>
      <c r="AH450" s="1"/>
      <c r="AI450" s="1">
        <f t="shared" si="59"/>
        <v>0</v>
      </c>
      <c r="AK450" s="1"/>
      <c r="AL450" s="1"/>
      <c r="AM450" s="1"/>
      <c r="AN450" s="1"/>
      <c r="AP450" s="30"/>
      <c r="AQ450" s="1"/>
      <c r="AR450" s="1">
        <f t="shared" si="54"/>
        <v>0</v>
      </c>
      <c r="AS450" s="1"/>
      <c r="AT450" s="1"/>
      <c r="AU450" s="2">
        <f t="shared" si="60"/>
        <v>0</v>
      </c>
      <c r="AW450" s="1"/>
      <c r="AX450" s="1"/>
      <c r="AY450" s="1"/>
      <c r="AZ450" s="2">
        <f t="shared" si="62"/>
        <v>0</v>
      </c>
      <c r="BA450" s="2">
        <f>SUM(AF450,AH450,-AZ450,-Table112[[#This Row],[Sale Fee]])</f>
        <v>0</v>
      </c>
      <c r="BC450" s="1"/>
      <c r="BD450" s="1"/>
      <c r="BE450" s="1"/>
    </row>
    <row r="451" spans="1:57" x14ac:dyDescent="0.25">
      <c r="A451" s="1"/>
      <c r="B451" s="1"/>
      <c r="E451" s="4"/>
      <c r="F451" s="4"/>
      <c r="Q451" s="1"/>
      <c r="R451" s="1"/>
      <c r="S451" s="1"/>
      <c r="U451" s="1"/>
      <c r="V451" s="1"/>
      <c r="W451" s="1">
        <f t="shared" si="57"/>
        <v>0</v>
      </c>
      <c r="X451" s="1"/>
      <c r="Y451" s="1"/>
      <c r="Z451" s="1">
        <f>Table112[[#This Row],[Quantity2]]*Table112[[#This Row],[U Cost]]</f>
        <v>0</v>
      </c>
      <c r="AB451" s="1"/>
      <c r="AC451" s="1"/>
      <c r="AD451" s="1">
        <f t="shared" si="58"/>
        <v>0</v>
      </c>
      <c r="AE451" s="1"/>
      <c r="AF451" s="1">
        <f>SUM(Table112[[#This Row],[Total 
Paid]:[Shipping 
Charged]])</f>
        <v>0</v>
      </c>
      <c r="AG451" s="1"/>
      <c r="AH451" s="1"/>
      <c r="AI451" s="1">
        <f t="shared" si="59"/>
        <v>0</v>
      </c>
      <c r="AK451" s="1"/>
      <c r="AL451" s="1"/>
      <c r="AM451" s="1"/>
      <c r="AN451" s="1"/>
      <c r="AP451" s="30"/>
      <c r="AQ451" s="1"/>
      <c r="AR451" s="1">
        <f t="shared" si="54"/>
        <v>0</v>
      </c>
      <c r="AS451" s="1"/>
      <c r="AT451" s="1"/>
      <c r="AU451" s="2">
        <f t="shared" si="60"/>
        <v>0</v>
      </c>
      <c r="AW451" s="1"/>
      <c r="AX451" s="1"/>
      <c r="AY451" s="1"/>
      <c r="AZ451" s="2">
        <f t="shared" si="62"/>
        <v>0</v>
      </c>
      <c r="BA451" s="2">
        <f>SUM(AF451,AH451,-AZ451,-Table112[[#This Row],[Sale Fee]])</f>
        <v>0</v>
      </c>
      <c r="BC451" s="1"/>
      <c r="BD451" s="1"/>
      <c r="BE451" s="1"/>
    </row>
    <row r="452" spans="1:57" x14ac:dyDescent="0.25">
      <c r="A452" s="1"/>
      <c r="B452" s="1"/>
      <c r="E452" s="4"/>
      <c r="F452" s="4"/>
      <c r="Q452" s="1"/>
      <c r="R452" s="1"/>
      <c r="S452" s="1"/>
      <c r="U452" s="1"/>
      <c r="V452" s="1"/>
      <c r="W452" s="1">
        <f t="shared" si="57"/>
        <v>0</v>
      </c>
      <c r="X452" s="1"/>
      <c r="Y452" s="1"/>
      <c r="Z452" s="1">
        <f>Table112[[#This Row],[Quantity2]]*Table112[[#This Row],[U Cost]]</f>
        <v>0</v>
      </c>
      <c r="AB452" s="1"/>
      <c r="AC452" s="1"/>
      <c r="AD452" s="1">
        <f t="shared" si="58"/>
        <v>0</v>
      </c>
      <c r="AE452" s="1"/>
      <c r="AF452" s="1">
        <f>SUM(Table112[[#This Row],[Total 
Paid]:[Shipping 
Charged]])</f>
        <v>0</v>
      </c>
      <c r="AG452" s="1"/>
      <c r="AH452" s="1"/>
      <c r="AI452" s="1">
        <f t="shared" si="59"/>
        <v>0</v>
      </c>
      <c r="AK452" s="1"/>
      <c r="AL452" s="1"/>
      <c r="AM452" s="1"/>
      <c r="AN452" s="1"/>
      <c r="AP452" s="30"/>
      <c r="AQ452" s="1"/>
      <c r="AR452" s="1">
        <f t="shared" si="54"/>
        <v>0</v>
      </c>
      <c r="AS452" s="1"/>
      <c r="AT452" s="1"/>
      <c r="AU452" s="2">
        <f t="shared" si="60"/>
        <v>0</v>
      </c>
      <c r="AW452" s="1"/>
      <c r="AX452" s="1"/>
      <c r="AY452" s="1"/>
      <c r="AZ452" s="2">
        <f t="shared" si="62"/>
        <v>0</v>
      </c>
      <c r="BA452" s="2">
        <f>SUM(AF452,AH452,-AZ452,-Table112[[#This Row],[Sale Fee]])</f>
        <v>0</v>
      </c>
      <c r="BC452" s="1"/>
      <c r="BD452" s="1"/>
      <c r="BE452" s="1"/>
    </row>
    <row r="453" spans="1:57" x14ac:dyDescent="0.25">
      <c r="A453" s="1"/>
      <c r="B453" s="1"/>
      <c r="E453" s="4"/>
      <c r="F453" s="4"/>
      <c r="Q453" s="1"/>
      <c r="R453" s="1"/>
      <c r="S453" s="1"/>
      <c r="U453" s="1"/>
      <c r="V453" s="1"/>
      <c r="W453" s="1">
        <f t="shared" si="57"/>
        <v>0</v>
      </c>
      <c r="X453" s="1"/>
      <c r="Y453" s="1"/>
      <c r="Z453" s="1">
        <f>Table112[[#This Row],[Quantity2]]*Table112[[#This Row],[U Cost]]</f>
        <v>0</v>
      </c>
      <c r="AB453" s="1"/>
      <c r="AC453" s="1"/>
      <c r="AD453" s="1">
        <f t="shared" si="58"/>
        <v>0</v>
      </c>
      <c r="AE453" s="1"/>
      <c r="AF453" s="1">
        <f>SUM(Table112[[#This Row],[Total 
Paid]:[Shipping 
Charged]])</f>
        <v>0</v>
      </c>
      <c r="AG453" s="1"/>
      <c r="AH453" s="1"/>
      <c r="AI453" s="1">
        <f t="shared" si="59"/>
        <v>0</v>
      </c>
      <c r="AK453" s="1"/>
      <c r="AL453" s="1"/>
      <c r="AM453" s="1"/>
      <c r="AN453" s="1"/>
      <c r="AP453" s="30"/>
      <c r="AQ453" s="1"/>
      <c r="AR453" s="1">
        <f t="shared" si="54"/>
        <v>0</v>
      </c>
      <c r="AS453" s="1"/>
      <c r="AT453" s="1"/>
      <c r="AU453" s="2">
        <f t="shared" si="60"/>
        <v>0</v>
      </c>
      <c r="AW453" s="1"/>
      <c r="AX453" s="1"/>
      <c r="AY453" s="1"/>
      <c r="AZ453" s="2">
        <f t="shared" si="62"/>
        <v>0</v>
      </c>
      <c r="BA453" s="2">
        <f>SUM(AF453,AH453,-AZ453,-Table112[[#This Row],[Sale Fee]])</f>
        <v>0</v>
      </c>
      <c r="BC453" s="1"/>
      <c r="BD453" s="1"/>
      <c r="BE453" s="1"/>
    </row>
    <row r="454" spans="1:57" x14ac:dyDescent="0.25">
      <c r="A454" s="1"/>
      <c r="B454" s="1"/>
      <c r="E454" s="4"/>
      <c r="F454" s="4"/>
      <c r="Q454" s="1"/>
      <c r="R454" s="1"/>
      <c r="S454" s="1"/>
      <c r="U454" s="1"/>
      <c r="V454" s="1"/>
      <c r="W454" s="1">
        <f t="shared" si="57"/>
        <v>0</v>
      </c>
      <c r="X454" s="1"/>
      <c r="Y454" s="1"/>
      <c r="Z454" s="1">
        <f>Table112[[#This Row],[Quantity2]]*Table112[[#This Row],[U Cost]]</f>
        <v>0</v>
      </c>
      <c r="AB454" s="1"/>
      <c r="AC454" s="1"/>
      <c r="AD454" s="1">
        <f t="shared" si="58"/>
        <v>0</v>
      </c>
      <c r="AE454" s="1"/>
      <c r="AF454" s="1">
        <f>SUM(Table112[[#This Row],[Total 
Paid]:[Shipping 
Charged]])</f>
        <v>0</v>
      </c>
      <c r="AG454" s="1"/>
      <c r="AH454" s="1"/>
      <c r="AI454" s="1">
        <f t="shared" si="59"/>
        <v>0</v>
      </c>
      <c r="AK454" s="1"/>
      <c r="AL454" s="1"/>
      <c r="AM454" s="1"/>
      <c r="AN454" s="1"/>
      <c r="AP454" s="30"/>
      <c r="AQ454" s="1"/>
      <c r="AR454" s="1">
        <f t="shared" si="54"/>
        <v>0</v>
      </c>
      <c r="AS454" s="1"/>
      <c r="AT454" s="1"/>
      <c r="AU454" s="2">
        <f t="shared" si="60"/>
        <v>0</v>
      </c>
      <c r="AW454" s="1"/>
      <c r="AX454" s="1"/>
      <c r="AY454" s="1"/>
      <c r="AZ454" s="2">
        <f t="shared" si="62"/>
        <v>0</v>
      </c>
      <c r="BA454" s="2">
        <f>SUM(AF454,AH454,-AZ454,-Table112[[#This Row],[Sale Fee]])</f>
        <v>0</v>
      </c>
      <c r="BC454" s="1"/>
      <c r="BD454" s="1"/>
      <c r="BE454" s="1"/>
    </row>
    <row r="455" spans="1:57" x14ac:dyDescent="0.25">
      <c r="A455" s="1"/>
      <c r="B455" s="1"/>
      <c r="E455" s="4"/>
      <c r="F455" s="4"/>
      <c r="Q455" s="1"/>
      <c r="R455" s="1"/>
      <c r="S455" s="1"/>
      <c r="U455" s="1"/>
      <c r="V455" s="1"/>
      <c r="W455" s="1">
        <f t="shared" si="57"/>
        <v>0</v>
      </c>
      <c r="X455" s="1"/>
      <c r="Y455" s="1"/>
      <c r="Z455" s="1">
        <f>Table112[[#This Row],[Quantity2]]*Table112[[#This Row],[U Cost]]</f>
        <v>0</v>
      </c>
      <c r="AB455" s="1"/>
      <c r="AC455" s="1"/>
      <c r="AD455" s="1">
        <f t="shared" si="58"/>
        <v>0</v>
      </c>
      <c r="AE455" s="1"/>
      <c r="AF455" s="1">
        <f>SUM(Table112[[#This Row],[Total 
Paid]:[Shipping 
Charged]])</f>
        <v>0</v>
      </c>
      <c r="AG455" s="1"/>
      <c r="AH455" s="1"/>
      <c r="AI455" s="1">
        <f t="shared" si="59"/>
        <v>0</v>
      </c>
      <c r="AK455" s="1"/>
      <c r="AL455" s="1"/>
      <c r="AM455" s="1"/>
      <c r="AN455" s="1"/>
      <c r="AP455" s="30"/>
      <c r="AQ455" s="1"/>
      <c r="AR455" s="1">
        <f t="shared" si="54"/>
        <v>0</v>
      </c>
      <c r="AS455" s="1"/>
      <c r="AT455" s="1"/>
      <c r="AU455" s="2">
        <f t="shared" si="60"/>
        <v>0</v>
      </c>
      <c r="AW455" s="1"/>
      <c r="AX455" s="1"/>
      <c r="AY455" s="1"/>
      <c r="AZ455" s="2">
        <f t="shared" si="62"/>
        <v>0</v>
      </c>
      <c r="BA455" s="2">
        <f>SUM(AF455,AH455,-AZ455,-Table112[[#This Row],[Sale Fee]])</f>
        <v>0</v>
      </c>
      <c r="BC455" s="1"/>
      <c r="BD455" s="1"/>
      <c r="BE455" s="1"/>
    </row>
    <row r="456" spans="1:57" x14ac:dyDescent="0.25">
      <c r="A456" s="1"/>
      <c r="B456" s="1"/>
      <c r="E456" s="4"/>
      <c r="F456" s="4"/>
      <c r="Q456" s="1"/>
      <c r="R456" s="1"/>
      <c r="S456" s="1"/>
      <c r="U456" s="1"/>
      <c r="V456" s="1"/>
      <c r="W456" s="1">
        <f t="shared" si="57"/>
        <v>0</v>
      </c>
      <c r="X456" s="1"/>
      <c r="Y456" s="1"/>
      <c r="Z456" s="1">
        <f>Table112[[#This Row],[Quantity2]]*Table112[[#This Row],[U Cost]]</f>
        <v>0</v>
      </c>
      <c r="AB456" s="1"/>
      <c r="AC456" s="1"/>
      <c r="AD456" s="1">
        <f t="shared" si="58"/>
        <v>0</v>
      </c>
      <c r="AE456" s="1"/>
      <c r="AF456" s="1">
        <f>SUM(Table112[[#This Row],[Total 
Paid]:[Shipping 
Charged]])</f>
        <v>0</v>
      </c>
      <c r="AG456" s="1"/>
      <c r="AH456" s="1"/>
      <c r="AI456" s="1">
        <f t="shared" si="59"/>
        <v>0</v>
      </c>
      <c r="AK456" s="1"/>
      <c r="AL456" s="1"/>
      <c r="AM456" s="1"/>
      <c r="AN456" s="1"/>
      <c r="AP456" s="30"/>
      <c r="AQ456" s="1"/>
      <c r="AR456" s="1">
        <f t="shared" si="54"/>
        <v>0</v>
      </c>
      <c r="AS456" s="1"/>
      <c r="AT456" s="1"/>
      <c r="AU456" s="2">
        <f t="shared" si="60"/>
        <v>0</v>
      </c>
      <c r="AW456" s="1"/>
      <c r="AX456" s="1"/>
      <c r="AY456" s="1"/>
      <c r="AZ456" s="2">
        <f t="shared" si="62"/>
        <v>0</v>
      </c>
      <c r="BA456" s="2">
        <f>SUM(AF456,AH456,-AZ456,-Table112[[#This Row],[Sale Fee]])</f>
        <v>0</v>
      </c>
      <c r="BC456" s="1"/>
      <c r="BD456" s="1"/>
      <c r="BE456" s="1"/>
    </row>
    <row r="457" spans="1:57" x14ac:dyDescent="0.25">
      <c r="A457" s="1"/>
      <c r="B457" s="1"/>
      <c r="E457" s="4"/>
      <c r="F457" s="4"/>
      <c r="Q457" s="1"/>
      <c r="R457" s="1"/>
      <c r="S457" s="1"/>
      <c r="U457" s="1"/>
      <c r="V457" s="1"/>
      <c r="W457" s="1">
        <f t="shared" si="57"/>
        <v>0</v>
      </c>
      <c r="X457" s="1"/>
      <c r="Y457" s="1"/>
      <c r="Z457" s="1">
        <f>Table112[[#This Row],[Quantity2]]*Table112[[#This Row],[U Cost]]</f>
        <v>0</v>
      </c>
      <c r="AB457" s="1"/>
      <c r="AC457" s="1"/>
      <c r="AD457" s="1">
        <f t="shared" si="58"/>
        <v>0</v>
      </c>
      <c r="AE457" s="1"/>
      <c r="AF457" s="1">
        <f>SUM(Table112[[#This Row],[Total 
Paid]:[Shipping 
Charged]])</f>
        <v>0</v>
      </c>
      <c r="AG457" s="1"/>
      <c r="AH457" s="1"/>
      <c r="AI457" s="1">
        <f t="shared" si="59"/>
        <v>0</v>
      </c>
      <c r="AK457" s="1"/>
      <c r="AL457" s="1"/>
      <c r="AM457" s="1"/>
      <c r="AN457" s="1"/>
      <c r="AP457" s="30"/>
      <c r="AQ457" s="1"/>
      <c r="AR457" s="1">
        <f t="shared" si="54"/>
        <v>0</v>
      </c>
      <c r="AS457" s="1"/>
      <c r="AT457" s="1"/>
      <c r="AU457" s="2">
        <f t="shared" si="60"/>
        <v>0</v>
      </c>
      <c r="AW457" s="1"/>
      <c r="AX457" s="1"/>
      <c r="AY457" s="1"/>
      <c r="AZ457" s="2">
        <f t="shared" si="62"/>
        <v>0</v>
      </c>
      <c r="BA457" s="2">
        <f>SUM(AF457,AH457,-AZ457,-Table112[[#This Row],[Sale Fee]])</f>
        <v>0</v>
      </c>
      <c r="BC457" s="1"/>
      <c r="BD457" s="1"/>
      <c r="BE457" s="1"/>
    </row>
    <row r="458" spans="1:57" x14ac:dyDescent="0.25">
      <c r="A458" s="1"/>
      <c r="B458" s="1"/>
      <c r="E458" s="4"/>
      <c r="F458" s="4"/>
      <c r="Q458" s="1"/>
      <c r="R458" s="1"/>
      <c r="S458" s="1"/>
      <c r="U458" s="1"/>
      <c r="V458" s="1"/>
      <c r="W458" s="1">
        <f t="shared" si="57"/>
        <v>0</v>
      </c>
      <c r="X458" s="1"/>
      <c r="Y458" s="1"/>
      <c r="Z458" s="1">
        <f>Table112[[#This Row],[Quantity2]]*Table112[[#This Row],[U Cost]]</f>
        <v>0</v>
      </c>
      <c r="AB458" s="1"/>
      <c r="AC458" s="1"/>
      <c r="AD458" s="1">
        <f t="shared" si="58"/>
        <v>0</v>
      </c>
      <c r="AE458" s="1"/>
      <c r="AF458" s="1">
        <f>SUM(Table112[[#This Row],[Total 
Paid]:[Shipping 
Charged]])</f>
        <v>0</v>
      </c>
      <c r="AG458" s="1"/>
      <c r="AH458" s="1"/>
      <c r="AI458" s="1">
        <f t="shared" si="59"/>
        <v>0</v>
      </c>
      <c r="AK458" s="1"/>
      <c r="AL458" s="1"/>
      <c r="AM458" s="1"/>
      <c r="AN458" s="1"/>
      <c r="AP458" s="30"/>
      <c r="AQ458" s="1"/>
      <c r="AR458" s="1">
        <f t="shared" si="54"/>
        <v>0</v>
      </c>
      <c r="AS458" s="1"/>
      <c r="AT458" s="1"/>
      <c r="AU458" s="2">
        <f t="shared" si="60"/>
        <v>0</v>
      </c>
      <c r="AW458" s="1"/>
      <c r="AX458" s="1"/>
      <c r="AY458" s="1"/>
      <c r="AZ458" s="2">
        <f t="shared" si="62"/>
        <v>0</v>
      </c>
      <c r="BA458" s="2">
        <f>SUM(AF458,AH458,-AZ458,-Table112[[#This Row],[Sale Fee]])</f>
        <v>0</v>
      </c>
      <c r="BC458" s="1"/>
      <c r="BD458" s="1"/>
      <c r="BE458" s="1"/>
    </row>
    <row r="459" spans="1:57" x14ac:dyDescent="0.25">
      <c r="A459" s="1"/>
      <c r="B459" s="1"/>
      <c r="E459" s="4"/>
      <c r="F459" s="4"/>
      <c r="Q459" s="1"/>
      <c r="R459" s="1"/>
      <c r="S459" s="1"/>
      <c r="U459" s="1"/>
      <c r="V459" s="1"/>
      <c r="W459" s="1">
        <f t="shared" ref="W459:W522" si="63">U459*V459</f>
        <v>0</v>
      </c>
      <c r="X459" s="1"/>
      <c r="Y459" s="1"/>
      <c r="Z459" s="1">
        <f>Table112[[#This Row],[Quantity2]]*Table112[[#This Row],[U Cost]]</f>
        <v>0</v>
      </c>
      <c r="AB459" s="1"/>
      <c r="AC459" s="1"/>
      <c r="AD459" s="1">
        <f t="shared" ref="AD459:AD522" si="64">AC459*AB459</f>
        <v>0</v>
      </c>
      <c r="AE459" s="1"/>
      <c r="AF459" s="1">
        <f>SUM(Table112[[#This Row],[Total 
Paid]:[Shipping 
Charged]])</f>
        <v>0</v>
      </c>
      <c r="AG459" s="1"/>
      <c r="AH459" s="1"/>
      <c r="AI459" s="1">
        <f t="shared" ref="AI459:AI522" si="65">SUM(AF459,AG459,AH459)</f>
        <v>0</v>
      </c>
      <c r="AK459" s="1"/>
      <c r="AL459" s="1"/>
      <c r="AM459" s="1"/>
      <c r="AN459" s="1"/>
      <c r="AP459" s="30"/>
      <c r="AQ459" s="1"/>
      <c r="AR459" s="1">
        <f t="shared" si="54"/>
        <v>0</v>
      </c>
      <c r="AS459" s="1"/>
      <c r="AT459" s="1"/>
      <c r="AU459" s="2">
        <f t="shared" ref="AU459:AU522" si="66">SUM(AR459:AT459)</f>
        <v>0</v>
      </c>
      <c r="AW459" s="1"/>
      <c r="AX459" s="1"/>
      <c r="AY459" s="1"/>
      <c r="AZ459" s="2">
        <f t="shared" si="62"/>
        <v>0</v>
      </c>
      <c r="BA459" s="2">
        <f>SUM(AF459,AH459,-AZ459,-Table112[[#This Row],[Sale Fee]])</f>
        <v>0</v>
      </c>
      <c r="BC459" s="1"/>
      <c r="BD459" s="1"/>
      <c r="BE459" s="1"/>
    </row>
    <row r="460" spans="1:57" x14ac:dyDescent="0.25">
      <c r="A460" s="1"/>
      <c r="B460" s="1"/>
      <c r="E460" s="4"/>
      <c r="F460" s="4"/>
      <c r="Q460" s="1"/>
      <c r="R460" s="1"/>
      <c r="S460" s="1"/>
      <c r="U460" s="1"/>
      <c r="V460" s="1"/>
      <c r="W460" s="1">
        <f t="shared" si="63"/>
        <v>0</v>
      </c>
      <c r="X460" s="1"/>
      <c r="Y460" s="1"/>
      <c r="Z460" s="1">
        <f>Table112[[#This Row],[Quantity2]]*Table112[[#This Row],[U Cost]]</f>
        <v>0</v>
      </c>
      <c r="AB460" s="1"/>
      <c r="AC460" s="1"/>
      <c r="AD460" s="1">
        <f t="shared" si="64"/>
        <v>0</v>
      </c>
      <c r="AE460" s="1"/>
      <c r="AF460" s="1">
        <f>SUM(Table112[[#This Row],[Total 
Paid]:[Shipping 
Charged]])</f>
        <v>0</v>
      </c>
      <c r="AG460" s="1"/>
      <c r="AH460" s="1"/>
      <c r="AI460" s="1">
        <f t="shared" si="65"/>
        <v>0</v>
      </c>
      <c r="AK460" s="1"/>
      <c r="AL460" s="1"/>
      <c r="AM460" s="1"/>
      <c r="AN460" s="1"/>
      <c r="AP460" s="30"/>
      <c r="AQ460" s="1"/>
      <c r="AR460" s="1">
        <f t="shared" si="54"/>
        <v>0</v>
      </c>
      <c r="AS460" s="1"/>
      <c r="AT460" s="1"/>
      <c r="AU460" s="2">
        <f t="shared" si="66"/>
        <v>0</v>
      </c>
      <c r="AW460" s="1"/>
      <c r="AX460" s="1"/>
      <c r="AY460" s="1"/>
      <c r="AZ460" s="2">
        <f t="shared" si="62"/>
        <v>0</v>
      </c>
      <c r="BA460" s="2">
        <f>SUM(AF460,AH460,-AZ460,-Table112[[#This Row],[Sale Fee]])</f>
        <v>0</v>
      </c>
      <c r="BC460" s="1"/>
      <c r="BD460" s="1"/>
      <c r="BE460" s="1"/>
    </row>
    <row r="461" spans="1:57" x14ac:dyDescent="0.25">
      <c r="A461" s="1"/>
      <c r="B461" s="1"/>
      <c r="E461" s="4"/>
      <c r="F461" s="4"/>
      <c r="Q461" s="1"/>
      <c r="R461" s="1"/>
      <c r="S461" s="1"/>
      <c r="U461" s="1"/>
      <c r="V461" s="1"/>
      <c r="W461" s="1">
        <f t="shared" si="63"/>
        <v>0</v>
      </c>
      <c r="X461" s="1"/>
      <c r="Y461" s="1"/>
      <c r="Z461" s="1">
        <f>Table112[[#This Row],[Quantity2]]*Table112[[#This Row],[U Cost]]</f>
        <v>0</v>
      </c>
      <c r="AB461" s="1"/>
      <c r="AC461" s="1"/>
      <c r="AD461" s="1">
        <f t="shared" si="64"/>
        <v>0</v>
      </c>
      <c r="AE461" s="1"/>
      <c r="AF461" s="1">
        <f>SUM(Table112[[#This Row],[Total 
Paid]:[Shipping 
Charged]])</f>
        <v>0</v>
      </c>
      <c r="AG461" s="1"/>
      <c r="AH461" s="1"/>
      <c r="AI461" s="1">
        <f t="shared" si="65"/>
        <v>0</v>
      </c>
      <c r="AK461" s="1"/>
      <c r="AL461" s="1"/>
      <c r="AM461" s="1"/>
      <c r="AN461" s="1"/>
      <c r="AP461" s="30"/>
      <c r="AQ461" s="1"/>
      <c r="AR461" s="1">
        <f t="shared" si="54"/>
        <v>0</v>
      </c>
      <c r="AS461" s="1"/>
      <c r="AT461" s="1"/>
      <c r="AU461" s="2">
        <f t="shared" si="66"/>
        <v>0</v>
      </c>
      <c r="AW461" s="1"/>
      <c r="AX461" s="1"/>
      <c r="AY461" s="1"/>
      <c r="AZ461" s="2">
        <f t="shared" si="62"/>
        <v>0</v>
      </c>
      <c r="BA461" s="2">
        <f>SUM(AF461,AH461,-AZ461,-Table112[[#This Row],[Sale Fee]])</f>
        <v>0</v>
      </c>
      <c r="BC461" s="1"/>
      <c r="BD461" s="1"/>
      <c r="BE461" s="1"/>
    </row>
    <row r="462" spans="1:57" x14ac:dyDescent="0.25">
      <c r="A462" s="1"/>
      <c r="B462" s="1"/>
      <c r="E462" s="4"/>
      <c r="F462" s="4"/>
      <c r="Q462" s="1"/>
      <c r="R462" s="1"/>
      <c r="S462" s="1"/>
      <c r="U462" s="1"/>
      <c r="V462" s="1"/>
      <c r="W462" s="1">
        <f t="shared" si="63"/>
        <v>0</v>
      </c>
      <c r="X462" s="1"/>
      <c r="Y462" s="1"/>
      <c r="Z462" s="1">
        <f>Table112[[#This Row],[Quantity2]]*Table112[[#This Row],[U Cost]]</f>
        <v>0</v>
      </c>
      <c r="AB462" s="1"/>
      <c r="AC462" s="1"/>
      <c r="AD462" s="1">
        <f t="shared" si="64"/>
        <v>0</v>
      </c>
      <c r="AE462" s="1"/>
      <c r="AF462" s="1">
        <f>SUM(Table112[[#This Row],[Total 
Paid]:[Shipping 
Charged]])</f>
        <v>0</v>
      </c>
      <c r="AG462" s="1"/>
      <c r="AH462" s="1"/>
      <c r="AI462" s="1">
        <f t="shared" si="65"/>
        <v>0</v>
      </c>
      <c r="AK462" s="1"/>
      <c r="AL462" s="1"/>
      <c r="AM462" s="1"/>
      <c r="AN462" s="1"/>
      <c r="AP462" s="30"/>
      <c r="AQ462" s="1"/>
      <c r="AR462" s="1">
        <f t="shared" si="54"/>
        <v>0</v>
      </c>
      <c r="AS462" s="1"/>
      <c r="AT462" s="1"/>
      <c r="AU462" s="2">
        <f t="shared" si="66"/>
        <v>0</v>
      </c>
      <c r="AW462" s="1"/>
      <c r="AX462" s="1"/>
      <c r="AY462" s="1"/>
      <c r="AZ462" s="2">
        <f t="shared" si="62"/>
        <v>0</v>
      </c>
      <c r="BA462" s="2">
        <f>SUM(AF462,AH462,-AZ462,-Table112[[#This Row],[Sale Fee]])</f>
        <v>0</v>
      </c>
      <c r="BC462" s="1"/>
      <c r="BD462" s="1"/>
      <c r="BE462" s="1"/>
    </row>
    <row r="463" spans="1:57" x14ac:dyDescent="0.25">
      <c r="A463" s="1"/>
      <c r="B463" s="1"/>
      <c r="E463" s="4"/>
      <c r="F463" s="4"/>
      <c r="Q463" s="1"/>
      <c r="R463" s="1"/>
      <c r="S463" s="1"/>
      <c r="U463" s="1"/>
      <c r="V463" s="1"/>
      <c r="W463" s="1">
        <f t="shared" si="63"/>
        <v>0</v>
      </c>
      <c r="X463" s="1"/>
      <c r="Y463" s="1"/>
      <c r="Z463" s="1">
        <f>Table112[[#This Row],[Quantity2]]*Table112[[#This Row],[U Cost]]</f>
        <v>0</v>
      </c>
      <c r="AB463" s="1"/>
      <c r="AC463" s="1"/>
      <c r="AD463" s="1">
        <f t="shared" si="64"/>
        <v>0</v>
      </c>
      <c r="AE463" s="1"/>
      <c r="AF463" s="1">
        <f>SUM(Table112[[#This Row],[Total 
Paid]:[Shipping 
Charged]])</f>
        <v>0</v>
      </c>
      <c r="AG463" s="1"/>
      <c r="AH463" s="1"/>
      <c r="AI463" s="1">
        <f t="shared" si="65"/>
        <v>0</v>
      </c>
      <c r="AK463" s="1"/>
      <c r="AL463" s="1"/>
      <c r="AM463" s="1"/>
      <c r="AN463" s="1"/>
      <c r="AP463" s="30"/>
      <c r="AQ463" s="1"/>
      <c r="AR463" s="1">
        <f t="shared" si="54"/>
        <v>0</v>
      </c>
      <c r="AS463" s="1"/>
      <c r="AT463" s="1"/>
      <c r="AU463" s="2">
        <f t="shared" si="66"/>
        <v>0</v>
      </c>
      <c r="AW463" s="1"/>
      <c r="AX463" s="1"/>
      <c r="AY463" s="1"/>
      <c r="AZ463" s="2">
        <f t="shared" si="62"/>
        <v>0</v>
      </c>
      <c r="BA463" s="2">
        <f>SUM(AF463,AH463,-AZ463,-Table112[[#This Row],[Sale Fee]])</f>
        <v>0</v>
      </c>
      <c r="BC463" s="1"/>
      <c r="BD463" s="1"/>
      <c r="BE463" s="1"/>
    </row>
    <row r="464" spans="1:57" x14ac:dyDescent="0.25">
      <c r="A464" s="1"/>
      <c r="B464" s="1"/>
      <c r="E464" s="4"/>
      <c r="F464" s="4"/>
      <c r="Q464" s="1"/>
      <c r="R464" s="1"/>
      <c r="S464" s="1"/>
      <c r="U464" s="1"/>
      <c r="V464" s="1"/>
      <c r="W464" s="1">
        <f t="shared" si="63"/>
        <v>0</v>
      </c>
      <c r="X464" s="1"/>
      <c r="Y464" s="1"/>
      <c r="Z464" s="1">
        <f>Table112[[#This Row],[Quantity2]]*Table112[[#This Row],[U Cost]]</f>
        <v>0</v>
      </c>
      <c r="AB464" s="1"/>
      <c r="AC464" s="1"/>
      <c r="AD464" s="1">
        <f t="shared" si="64"/>
        <v>0</v>
      </c>
      <c r="AE464" s="1"/>
      <c r="AF464" s="1">
        <f>SUM(Table112[[#This Row],[Total 
Paid]:[Shipping 
Charged]])</f>
        <v>0</v>
      </c>
      <c r="AG464" s="1"/>
      <c r="AH464" s="1"/>
      <c r="AI464" s="1">
        <f t="shared" si="65"/>
        <v>0</v>
      </c>
      <c r="AK464" s="1"/>
      <c r="AL464" s="1"/>
      <c r="AM464" s="1"/>
      <c r="AN464" s="1"/>
      <c r="AP464" s="30"/>
      <c r="AQ464" s="1"/>
      <c r="AR464" s="1">
        <f t="shared" si="54"/>
        <v>0</v>
      </c>
      <c r="AS464" s="1"/>
      <c r="AT464" s="1"/>
      <c r="AU464" s="2">
        <f t="shared" si="66"/>
        <v>0</v>
      </c>
      <c r="AW464" s="1"/>
      <c r="AX464" s="1"/>
      <c r="AY464" s="1"/>
      <c r="AZ464" s="2">
        <f t="shared" si="62"/>
        <v>0</v>
      </c>
      <c r="BA464" s="2">
        <f>SUM(AF464,AH464,-AZ464,-Table112[[#This Row],[Sale Fee]])</f>
        <v>0</v>
      </c>
      <c r="BC464" s="1"/>
      <c r="BD464" s="1"/>
      <c r="BE464" s="1"/>
    </row>
    <row r="465" spans="1:57" x14ac:dyDescent="0.25">
      <c r="A465" s="1"/>
      <c r="B465" s="1"/>
      <c r="E465" s="4"/>
      <c r="F465" s="4"/>
      <c r="Q465" s="1"/>
      <c r="R465" s="1"/>
      <c r="S465" s="1"/>
      <c r="U465" s="1"/>
      <c r="V465" s="1"/>
      <c r="W465" s="1">
        <f t="shared" si="63"/>
        <v>0</v>
      </c>
      <c r="X465" s="1"/>
      <c r="Y465" s="1"/>
      <c r="Z465" s="1">
        <f>Table112[[#This Row],[Quantity2]]*Table112[[#This Row],[U Cost]]</f>
        <v>0</v>
      </c>
      <c r="AB465" s="1"/>
      <c r="AC465" s="1"/>
      <c r="AD465" s="1">
        <f t="shared" si="64"/>
        <v>0</v>
      </c>
      <c r="AE465" s="1"/>
      <c r="AF465" s="1">
        <f>SUM(Table112[[#This Row],[Total 
Paid]:[Shipping 
Charged]])</f>
        <v>0</v>
      </c>
      <c r="AG465" s="1"/>
      <c r="AH465" s="1"/>
      <c r="AI465" s="1">
        <f t="shared" si="65"/>
        <v>0</v>
      </c>
      <c r="AK465" s="1"/>
      <c r="AL465" s="1"/>
      <c r="AM465" s="1"/>
      <c r="AN465" s="1"/>
      <c r="AP465" s="30"/>
      <c r="AQ465" s="1"/>
      <c r="AR465" s="1">
        <f t="shared" si="54"/>
        <v>0</v>
      </c>
      <c r="AS465" s="1"/>
      <c r="AT465" s="1"/>
      <c r="AU465" s="2">
        <f t="shared" si="66"/>
        <v>0</v>
      </c>
      <c r="AW465" s="1"/>
      <c r="AX465" s="1"/>
      <c r="AY465" s="1"/>
      <c r="AZ465" s="2">
        <f t="shared" si="62"/>
        <v>0</v>
      </c>
      <c r="BA465" s="2">
        <f>SUM(AF465,AH465,-AZ465,-Table112[[#This Row],[Sale Fee]])</f>
        <v>0</v>
      </c>
      <c r="BC465" s="1"/>
      <c r="BD465" s="1"/>
      <c r="BE465" s="1"/>
    </row>
    <row r="466" spans="1:57" x14ac:dyDescent="0.25">
      <c r="A466" s="1"/>
      <c r="B466" s="1"/>
      <c r="E466" s="4"/>
      <c r="F466" s="4"/>
      <c r="Q466" s="1"/>
      <c r="R466" s="1"/>
      <c r="S466" s="1"/>
      <c r="U466" s="1"/>
      <c r="V466" s="1"/>
      <c r="W466" s="1">
        <f t="shared" si="63"/>
        <v>0</v>
      </c>
      <c r="X466" s="1"/>
      <c r="Y466" s="1"/>
      <c r="Z466" s="1">
        <f>Table112[[#This Row],[Quantity2]]*Table112[[#This Row],[U Cost]]</f>
        <v>0</v>
      </c>
      <c r="AB466" s="1"/>
      <c r="AC466" s="1"/>
      <c r="AD466" s="1">
        <f t="shared" si="64"/>
        <v>0</v>
      </c>
      <c r="AE466" s="1"/>
      <c r="AF466" s="1">
        <f>SUM(Table112[[#This Row],[Total 
Paid]:[Shipping 
Charged]])</f>
        <v>0</v>
      </c>
      <c r="AG466" s="1"/>
      <c r="AH466" s="1"/>
      <c r="AI466" s="1">
        <f t="shared" si="65"/>
        <v>0</v>
      </c>
      <c r="AK466" s="1"/>
      <c r="AL466" s="1"/>
      <c r="AM466" s="1"/>
      <c r="AN466" s="1"/>
      <c r="AP466" s="30"/>
      <c r="AQ466" s="1"/>
      <c r="AR466" s="1">
        <f t="shared" si="54"/>
        <v>0</v>
      </c>
      <c r="AS466" s="1"/>
      <c r="AT466" s="1"/>
      <c r="AU466" s="2">
        <f t="shared" si="66"/>
        <v>0</v>
      </c>
      <c r="AW466" s="1"/>
      <c r="AX466" s="1"/>
      <c r="AY466" s="1"/>
      <c r="AZ466" s="2">
        <f t="shared" si="62"/>
        <v>0</v>
      </c>
      <c r="BA466" s="2">
        <f>SUM(AF466,AH466,-AZ466,-Table112[[#This Row],[Sale Fee]])</f>
        <v>0</v>
      </c>
      <c r="BC466" s="1"/>
      <c r="BD466" s="1"/>
      <c r="BE466" s="1"/>
    </row>
    <row r="467" spans="1:57" x14ac:dyDescent="0.25">
      <c r="A467" s="1"/>
      <c r="B467" s="1"/>
      <c r="E467" s="4"/>
      <c r="F467" s="4"/>
      <c r="Q467" s="1"/>
      <c r="R467" s="1"/>
      <c r="S467" s="1"/>
      <c r="U467" s="1"/>
      <c r="V467" s="1"/>
      <c r="W467" s="1">
        <f t="shared" si="63"/>
        <v>0</v>
      </c>
      <c r="X467" s="1"/>
      <c r="Y467" s="1"/>
      <c r="Z467" s="1">
        <f>Table112[[#This Row],[Quantity2]]*Table112[[#This Row],[U Cost]]</f>
        <v>0</v>
      </c>
      <c r="AB467" s="1"/>
      <c r="AC467" s="1"/>
      <c r="AD467" s="1">
        <f t="shared" si="64"/>
        <v>0</v>
      </c>
      <c r="AE467" s="1"/>
      <c r="AF467" s="1">
        <f>SUM(Table112[[#This Row],[Total 
Paid]:[Shipping 
Charged]])</f>
        <v>0</v>
      </c>
      <c r="AG467" s="1"/>
      <c r="AH467" s="1"/>
      <c r="AI467" s="1">
        <f t="shared" si="65"/>
        <v>0</v>
      </c>
      <c r="AK467" s="1"/>
      <c r="AL467" s="1"/>
      <c r="AM467" s="1"/>
      <c r="AN467" s="1"/>
      <c r="AP467" s="30"/>
      <c r="AQ467" s="1"/>
      <c r="AR467" s="1">
        <f t="shared" si="54"/>
        <v>0</v>
      </c>
      <c r="AS467" s="1"/>
      <c r="AT467" s="1"/>
      <c r="AU467" s="2">
        <f t="shared" si="66"/>
        <v>0</v>
      </c>
      <c r="AW467" s="1"/>
      <c r="AX467" s="1"/>
      <c r="AY467" s="1"/>
      <c r="AZ467" s="2">
        <f t="shared" si="62"/>
        <v>0</v>
      </c>
      <c r="BA467" s="2">
        <f>SUM(AF467,AH467,-AZ467,-Table112[[#This Row],[Sale Fee]])</f>
        <v>0</v>
      </c>
      <c r="BC467" s="1"/>
      <c r="BD467" s="1"/>
      <c r="BE467" s="1"/>
    </row>
    <row r="468" spans="1:57" x14ac:dyDescent="0.25">
      <c r="A468" s="1"/>
      <c r="B468" s="1"/>
      <c r="E468" s="4"/>
      <c r="F468" s="4"/>
      <c r="Q468" s="1"/>
      <c r="R468" s="1"/>
      <c r="S468" s="1"/>
      <c r="U468" s="1"/>
      <c r="V468" s="1"/>
      <c r="W468" s="1">
        <f t="shared" si="63"/>
        <v>0</v>
      </c>
      <c r="X468" s="1"/>
      <c r="Y468" s="1"/>
      <c r="Z468" s="1">
        <f>Table112[[#This Row],[Quantity2]]*Table112[[#This Row],[U Cost]]</f>
        <v>0</v>
      </c>
      <c r="AB468" s="1"/>
      <c r="AC468" s="1"/>
      <c r="AD468" s="1">
        <f t="shared" si="64"/>
        <v>0</v>
      </c>
      <c r="AE468" s="1"/>
      <c r="AF468" s="1">
        <f>SUM(Table112[[#This Row],[Total 
Paid]:[Shipping 
Charged]])</f>
        <v>0</v>
      </c>
      <c r="AG468" s="1"/>
      <c r="AH468" s="1"/>
      <c r="AI468" s="1">
        <f t="shared" si="65"/>
        <v>0</v>
      </c>
      <c r="AK468" s="1"/>
      <c r="AL468" s="1"/>
      <c r="AM468" s="1"/>
      <c r="AN468" s="1"/>
      <c r="AP468" s="30"/>
      <c r="AQ468" s="1"/>
      <c r="AR468" s="1">
        <f t="shared" si="54"/>
        <v>0</v>
      </c>
      <c r="AS468" s="1"/>
      <c r="AT468" s="1"/>
      <c r="AU468" s="2">
        <f t="shared" si="66"/>
        <v>0</v>
      </c>
      <c r="AW468" s="1"/>
      <c r="AX468" s="1"/>
      <c r="AY468" s="1"/>
      <c r="AZ468" s="2">
        <f t="shared" si="62"/>
        <v>0</v>
      </c>
      <c r="BA468" s="2">
        <f>SUM(AF468,AH468,-AZ468,-Table112[[#This Row],[Sale Fee]])</f>
        <v>0</v>
      </c>
      <c r="BC468" s="1"/>
      <c r="BD468" s="1"/>
      <c r="BE468" s="1"/>
    </row>
    <row r="469" spans="1:57" x14ac:dyDescent="0.25">
      <c r="A469" s="1"/>
      <c r="B469" s="1"/>
      <c r="E469" s="4"/>
      <c r="F469" s="4"/>
      <c r="Q469" s="1"/>
      <c r="R469" s="1"/>
      <c r="S469" s="1"/>
      <c r="U469" s="1"/>
      <c r="V469" s="1"/>
      <c r="W469" s="1">
        <f t="shared" si="63"/>
        <v>0</v>
      </c>
      <c r="X469" s="1"/>
      <c r="Y469" s="1"/>
      <c r="Z469" s="1">
        <f>Table112[[#This Row],[Quantity2]]*Table112[[#This Row],[U Cost]]</f>
        <v>0</v>
      </c>
      <c r="AB469" s="1"/>
      <c r="AC469" s="1"/>
      <c r="AD469" s="1">
        <f t="shared" si="64"/>
        <v>0</v>
      </c>
      <c r="AE469" s="1"/>
      <c r="AF469" s="1">
        <f>SUM(Table112[[#This Row],[Total 
Paid]:[Shipping 
Charged]])</f>
        <v>0</v>
      </c>
      <c r="AG469" s="1"/>
      <c r="AH469" s="1"/>
      <c r="AI469" s="1">
        <f t="shared" si="65"/>
        <v>0</v>
      </c>
      <c r="AK469" s="1"/>
      <c r="AL469" s="1"/>
      <c r="AM469" s="1"/>
      <c r="AN469" s="1"/>
      <c r="AP469" s="30"/>
      <c r="AQ469" s="1"/>
      <c r="AR469" s="1">
        <f t="shared" si="54"/>
        <v>0</v>
      </c>
      <c r="AS469" s="1"/>
      <c r="AT469" s="1"/>
      <c r="AU469" s="2">
        <f t="shared" si="66"/>
        <v>0</v>
      </c>
      <c r="AW469" s="1"/>
      <c r="AX469" s="1"/>
      <c r="AY469" s="1"/>
      <c r="AZ469" s="2">
        <f t="shared" si="62"/>
        <v>0</v>
      </c>
      <c r="BA469" s="2">
        <f>SUM(AF469,AH469,-AZ469,-Table112[[#This Row],[Sale Fee]])</f>
        <v>0</v>
      </c>
      <c r="BC469" s="1"/>
      <c r="BD469" s="1"/>
      <c r="BE469" s="1"/>
    </row>
    <row r="470" spans="1:57" x14ac:dyDescent="0.25">
      <c r="A470" s="1"/>
      <c r="B470" s="1"/>
      <c r="E470" s="4"/>
      <c r="F470" s="4"/>
      <c r="Q470" s="1"/>
      <c r="R470" s="1"/>
      <c r="S470" s="1"/>
      <c r="U470" s="1"/>
      <c r="V470" s="1"/>
      <c r="W470" s="1">
        <f t="shared" si="63"/>
        <v>0</v>
      </c>
      <c r="X470" s="1"/>
      <c r="Y470" s="1"/>
      <c r="Z470" s="1">
        <f>Table112[[#This Row],[Quantity2]]*Table112[[#This Row],[U Cost]]</f>
        <v>0</v>
      </c>
      <c r="AB470" s="1"/>
      <c r="AC470" s="1"/>
      <c r="AD470" s="1">
        <f t="shared" si="64"/>
        <v>0</v>
      </c>
      <c r="AE470" s="1"/>
      <c r="AF470" s="1">
        <f>SUM(Table112[[#This Row],[Total 
Paid]:[Shipping 
Charged]])</f>
        <v>0</v>
      </c>
      <c r="AG470" s="1"/>
      <c r="AH470" s="1"/>
      <c r="AI470" s="1">
        <f t="shared" si="65"/>
        <v>0</v>
      </c>
      <c r="AK470" s="1"/>
      <c r="AL470" s="1"/>
      <c r="AM470" s="1"/>
      <c r="AN470" s="1"/>
      <c r="AP470" s="30"/>
      <c r="AQ470" s="1"/>
      <c r="AR470" s="1">
        <f t="shared" si="54"/>
        <v>0</v>
      </c>
      <c r="AS470" s="1"/>
      <c r="AT470" s="1"/>
      <c r="AU470" s="2">
        <f t="shared" si="66"/>
        <v>0</v>
      </c>
      <c r="AW470" s="1"/>
      <c r="AX470" s="1"/>
      <c r="AY470" s="1"/>
      <c r="AZ470" s="2">
        <f t="shared" si="62"/>
        <v>0</v>
      </c>
      <c r="BA470" s="2">
        <f>SUM(AF470,AH470,-AZ470,-Table112[[#This Row],[Sale Fee]])</f>
        <v>0</v>
      </c>
      <c r="BC470" s="1"/>
      <c r="BD470" s="1"/>
      <c r="BE470" s="1"/>
    </row>
    <row r="471" spans="1:57" x14ac:dyDescent="0.25">
      <c r="A471" s="1"/>
      <c r="B471" s="1"/>
      <c r="E471" s="4"/>
      <c r="F471" s="4"/>
      <c r="Q471" s="1"/>
      <c r="R471" s="1"/>
      <c r="S471" s="1"/>
      <c r="U471" s="1"/>
      <c r="V471" s="1"/>
      <c r="W471" s="1">
        <f t="shared" si="63"/>
        <v>0</v>
      </c>
      <c r="X471" s="1"/>
      <c r="Y471" s="1"/>
      <c r="Z471" s="1">
        <f>Table112[[#This Row],[Quantity2]]*Table112[[#This Row],[U Cost]]</f>
        <v>0</v>
      </c>
      <c r="AB471" s="1"/>
      <c r="AC471" s="1"/>
      <c r="AD471" s="1">
        <f t="shared" si="64"/>
        <v>0</v>
      </c>
      <c r="AE471" s="1"/>
      <c r="AF471" s="1">
        <f>SUM(Table112[[#This Row],[Total 
Paid]:[Shipping 
Charged]])</f>
        <v>0</v>
      </c>
      <c r="AG471" s="1"/>
      <c r="AH471" s="1"/>
      <c r="AI471" s="1">
        <f t="shared" si="65"/>
        <v>0</v>
      </c>
      <c r="AK471" s="1"/>
      <c r="AL471" s="1"/>
      <c r="AM471" s="1"/>
      <c r="AN471" s="1"/>
      <c r="AP471" s="30"/>
      <c r="AQ471" s="1"/>
      <c r="AR471" s="1">
        <f t="shared" si="54"/>
        <v>0</v>
      </c>
      <c r="AS471" s="1"/>
      <c r="AT471" s="1"/>
      <c r="AU471" s="2">
        <f t="shared" si="66"/>
        <v>0</v>
      </c>
      <c r="AW471" s="1"/>
      <c r="AX471" s="1"/>
      <c r="AY471" s="1"/>
      <c r="AZ471" s="2">
        <f t="shared" si="62"/>
        <v>0</v>
      </c>
      <c r="BA471" s="2">
        <f>SUM(AF471,AH471,-AZ471,-Table112[[#This Row],[Sale Fee]])</f>
        <v>0</v>
      </c>
      <c r="BC471" s="1"/>
      <c r="BD471" s="1"/>
      <c r="BE471" s="1"/>
    </row>
    <row r="472" spans="1:57" x14ac:dyDescent="0.25">
      <c r="A472" s="1"/>
      <c r="B472" s="1"/>
      <c r="E472" s="4"/>
      <c r="F472" s="4"/>
      <c r="Q472" s="1"/>
      <c r="R472" s="1"/>
      <c r="S472" s="1"/>
      <c r="U472" s="1"/>
      <c r="V472" s="1"/>
      <c r="W472" s="1">
        <f t="shared" si="63"/>
        <v>0</v>
      </c>
      <c r="X472" s="1"/>
      <c r="Y472" s="1"/>
      <c r="Z472" s="1">
        <f>Table112[[#This Row],[Quantity2]]*Table112[[#This Row],[U Cost]]</f>
        <v>0</v>
      </c>
      <c r="AB472" s="1"/>
      <c r="AC472" s="1"/>
      <c r="AD472" s="1">
        <f t="shared" si="64"/>
        <v>0</v>
      </c>
      <c r="AE472" s="1"/>
      <c r="AF472" s="1">
        <f>SUM(Table112[[#This Row],[Total 
Paid]:[Shipping 
Charged]])</f>
        <v>0</v>
      </c>
      <c r="AG472" s="1"/>
      <c r="AH472" s="1"/>
      <c r="AI472" s="1">
        <f t="shared" si="65"/>
        <v>0</v>
      </c>
      <c r="AK472" s="1"/>
      <c r="AL472" s="1"/>
      <c r="AM472" s="1"/>
      <c r="AN472" s="1"/>
      <c r="AP472" s="30"/>
      <c r="AQ472" s="1"/>
      <c r="AR472" s="1">
        <f t="shared" si="54"/>
        <v>0</v>
      </c>
      <c r="AS472" s="1"/>
      <c r="AT472" s="1"/>
      <c r="AU472" s="2">
        <f t="shared" si="66"/>
        <v>0</v>
      </c>
      <c r="AW472" s="1"/>
      <c r="AX472" s="1"/>
      <c r="AY472" s="1"/>
      <c r="AZ472" s="2">
        <f t="shared" si="62"/>
        <v>0</v>
      </c>
      <c r="BA472" s="2">
        <f>SUM(AF472,AH472,-AZ472,-Table112[[#This Row],[Sale Fee]])</f>
        <v>0</v>
      </c>
      <c r="BC472" s="1"/>
      <c r="BD472" s="1"/>
      <c r="BE472" s="1"/>
    </row>
    <row r="473" spans="1:57" x14ac:dyDescent="0.25">
      <c r="A473" s="1"/>
      <c r="B473" s="1"/>
      <c r="E473" s="4"/>
      <c r="F473" s="4"/>
      <c r="Q473" s="1"/>
      <c r="R473" s="1"/>
      <c r="S473" s="1"/>
      <c r="U473" s="1"/>
      <c r="V473" s="1"/>
      <c r="W473" s="1">
        <f t="shared" si="63"/>
        <v>0</v>
      </c>
      <c r="X473" s="1"/>
      <c r="Y473" s="1"/>
      <c r="Z473" s="1">
        <f>Table112[[#This Row],[Quantity2]]*Table112[[#This Row],[U Cost]]</f>
        <v>0</v>
      </c>
      <c r="AB473" s="1"/>
      <c r="AC473" s="1"/>
      <c r="AD473" s="1">
        <f t="shared" si="64"/>
        <v>0</v>
      </c>
      <c r="AE473" s="1"/>
      <c r="AF473" s="1">
        <f>SUM(Table112[[#This Row],[Total 
Paid]:[Shipping 
Charged]])</f>
        <v>0</v>
      </c>
      <c r="AG473" s="1"/>
      <c r="AH473" s="1"/>
      <c r="AI473" s="1">
        <f t="shared" si="65"/>
        <v>0</v>
      </c>
      <c r="AK473" s="1"/>
      <c r="AL473" s="1"/>
      <c r="AM473" s="1"/>
      <c r="AN473" s="1"/>
      <c r="AP473" s="30"/>
      <c r="AQ473" s="1"/>
      <c r="AR473" s="1">
        <f t="shared" si="54"/>
        <v>0</v>
      </c>
      <c r="AS473" s="1"/>
      <c r="AT473" s="1"/>
      <c r="AU473" s="2">
        <f t="shared" si="66"/>
        <v>0</v>
      </c>
      <c r="AW473" s="1"/>
      <c r="AX473" s="1"/>
      <c r="AY473" s="1"/>
      <c r="AZ473" s="2">
        <f t="shared" si="62"/>
        <v>0</v>
      </c>
      <c r="BA473" s="2">
        <f>SUM(AF473,AH473,-AZ473,-Table112[[#This Row],[Sale Fee]])</f>
        <v>0</v>
      </c>
      <c r="BC473" s="1"/>
      <c r="BD473" s="1"/>
      <c r="BE473" s="1"/>
    </row>
    <row r="474" spans="1:57" x14ac:dyDescent="0.25">
      <c r="A474" s="1"/>
      <c r="B474" s="1"/>
      <c r="E474" s="4"/>
      <c r="F474" s="4"/>
      <c r="Q474" s="1"/>
      <c r="R474" s="1"/>
      <c r="S474" s="1"/>
      <c r="U474" s="1"/>
      <c r="V474" s="1"/>
      <c r="W474" s="1">
        <f t="shared" si="63"/>
        <v>0</v>
      </c>
      <c r="X474" s="1"/>
      <c r="Y474" s="1"/>
      <c r="Z474" s="1">
        <f>Table112[[#This Row],[Quantity2]]*Table112[[#This Row],[U Cost]]</f>
        <v>0</v>
      </c>
      <c r="AB474" s="1"/>
      <c r="AC474" s="1"/>
      <c r="AD474" s="1">
        <f t="shared" si="64"/>
        <v>0</v>
      </c>
      <c r="AE474" s="1"/>
      <c r="AF474" s="1">
        <f>SUM(Table112[[#This Row],[Total 
Paid]:[Shipping 
Charged]])</f>
        <v>0</v>
      </c>
      <c r="AG474" s="1"/>
      <c r="AH474" s="1"/>
      <c r="AI474" s="1">
        <f t="shared" si="65"/>
        <v>0</v>
      </c>
      <c r="AK474" s="1"/>
      <c r="AL474" s="1"/>
      <c r="AM474" s="1"/>
      <c r="AN474" s="1"/>
      <c r="AP474" s="30"/>
      <c r="AQ474" s="1"/>
      <c r="AR474" s="1">
        <f t="shared" si="54"/>
        <v>0</v>
      </c>
      <c r="AS474" s="1"/>
      <c r="AT474" s="1"/>
      <c r="AU474" s="2">
        <f t="shared" si="66"/>
        <v>0</v>
      </c>
      <c r="AW474" s="1"/>
      <c r="AX474" s="1"/>
      <c r="AY474" s="1"/>
      <c r="AZ474" s="2">
        <f t="shared" si="62"/>
        <v>0</v>
      </c>
      <c r="BA474" s="2">
        <f>SUM(AF474,AH474,-AZ474,-Table112[[#This Row],[Sale Fee]])</f>
        <v>0</v>
      </c>
      <c r="BC474" s="1"/>
      <c r="BD474" s="1"/>
      <c r="BE474" s="1"/>
    </row>
    <row r="475" spans="1:57" x14ac:dyDescent="0.25">
      <c r="A475" s="1"/>
      <c r="B475" s="1"/>
      <c r="E475" s="4"/>
      <c r="F475" s="4"/>
      <c r="Q475" s="1"/>
      <c r="R475" s="1"/>
      <c r="S475" s="1"/>
      <c r="U475" s="1"/>
      <c r="V475" s="1"/>
      <c r="W475" s="1">
        <f t="shared" si="63"/>
        <v>0</v>
      </c>
      <c r="X475" s="1"/>
      <c r="Y475" s="1"/>
      <c r="Z475" s="1">
        <f>Table112[[#This Row],[Quantity2]]*Table112[[#This Row],[U Cost]]</f>
        <v>0</v>
      </c>
      <c r="AB475" s="1"/>
      <c r="AC475" s="1"/>
      <c r="AD475" s="1">
        <f t="shared" si="64"/>
        <v>0</v>
      </c>
      <c r="AE475" s="1"/>
      <c r="AF475" s="1">
        <f>SUM(Table112[[#This Row],[Total 
Paid]:[Shipping 
Charged]])</f>
        <v>0</v>
      </c>
      <c r="AG475" s="1"/>
      <c r="AH475" s="1"/>
      <c r="AI475" s="1">
        <f t="shared" si="65"/>
        <v>0</v>
      </c>
      <c r="AK475" s="1"/>
      <c r="AL475" s="1"/>
      <c r="AM475" s="1"/>
      <c r="AN475" s="1"/>
      <c r="AP475" s="30"/>
      <c r="AQ475" s="1"/>
      <c r="AR475" s="1">
        <f t="shared" si="54"/>
        <v>0</v>
      </c>
      <c r="AS475" s="1"/>
      <c r="AT475" s="1"/>
      <c r="AU475" s="2">
        <f t="shared" si="66"/>
        <v>0</v>
      </c>
      <c r="AW475" s="1"/>
      <c r="AX475" s="1"/>
      <c r="AY475" s="1"/>
      <c r="AZ475" s="2">
        <f t="shared" si="62"/>
        <v>0</v>
      </c>
      <c r="BA475" s="2">
        <f>SUM(AF475,AH475,-AZ475,-Table112[[#This Row],[Sale Fee]])</f>
        <v>0</v>
      </c>
      <c r="BC475" s="1"/>
      <c r="BD475" s="1"/>
      <c r="BE475" s="1"/>
    </row>
    <row r="476" spans="1:57" x14ac:dyDescent="0.25">
      <c r="A476" s="1"/>
      <c r="B476" s="1"/>
      <c r="E476" s="4"/>
      <c r="F476" s="4"/>
      <c r="Q476" s="1"/>
      <c r="R476" s="1"/>
      <c r="S476" s="1"/>
      <c r="U476" s="1"/>
      <c r="V476" s="1"/>
      <c r="W476" s="1">
        <f t="shared" si="63"/>
        <v>0</v>
      </c>
      <c r="X476" s="1"/>
      <c r="Y476" s="1"/>
      <c r="Z476" s="1">
        <f>Table112[[#This Row],[Quantity2]]*Table112[[#This Row],[U Cost]]</f>
        <v>0</v>
      </c>
      <c r="AB476" s="1"/>
      <c r="AC476" s="1"/>
      <c r="AD476" s="1">
        <f t="shared" si="64"/>
        <v>0</v>
      </c>
      <c r="AE476" s="1"/>
      <c r="AF476" s="1">
        <f>SUM(Table112[[#This Row],[Total 
Paid]:[Shipping 
Charged]])</f>
        <v>0</v>
      </c>
      <c r="AG476" s="1"/>
      <c r="AH476" s="1"/>
      <c r="AI476" s="1">
        <f t="shared" si="65"/>
        <v>0</v>
      </c>
      <c r="AK476" s="1"/>
      <c r="AL476" s="1"/>
      <c r="AM476" s="1"/>
      <c r="AN476" s="1"/>
      <c r="AP476" s="30"/>
      <c r="AQ476" s="1"/>
      <c r="AR476" s="1">
        <f t="shared" si="54"/>
        <v>0</v>
      </c>
      <c r="AS476" s="1"/>
      <c r="AT476" s="1"/>
      <c r="AU476" s="2">
        <f t="shared" si="66"/>
        <v>0</v>
      </c>
      <c r="AW476" s="1"/>
      <c r="AX476" s="1"/>
      <c r="AY476" s="1"/>
      <c r="AZ476" s="2">
        <f t="shared" si="62"/>
        <v>0</v>
      </c>
      <c r="BA476" s="2">
        <f>SUM(AF476,AH476,-AZ476,-Table112[[#This Row],[Sale Fee]])</f>
        <v>0</v>
      </c>
      <c r="BC476" s="1"/>
      <c r="BD476" s="1"/>
      <c r="BE476" s="1"/>
    </row>
    <row r="477" spans="1:57" x14ac:dyDescent="0.25">
      <c r="A477" s="1"/>
      <c r="B477" s="1"/>
      <c r="E477" s="4"/>
      <c r="F477" s="4"/>
      <c r="Q477" s="1"/>
      <c r="R477" s="1"/>
      <c r="S477" s="1"/>
      <c r="U477" s="1"/>
      <c r="V477" s="1"/>
      <c r="W477" s="1">
        <f t="shared" si="63"/>
        <v>0</v>
      </c>
      <c r="X477" s="1"/>
      <c r="Y477" s="1"/>
      <c r="Z477" s="1">
        <f>Table112[[#This Row],[Quantity2]]*Table112[[#This Row],[U Cost]]</f>
        <v>0</v>
      </c>
      <c r="AB477" s="1"/>
      <c r="AC477" s="1"/>
      <c r="AD477" s="1">
        <f t="shared" si="64"/>
        <v>0</v>
      </c>
      <c r="AE477" s="1"/>
      <c r="AF477" s="1">
        <f>SUM(Table112[[#This Row],[Total 
Paid]:[Shipping 
Charged]])</f>
        <v>0</v>
      </c>
      <c r="AG477" s="1"/>
      <c r="AH477" s="1"/>
      <c r="AI477" s="1">
        <f t="shared" si="65"/>
        <v>0</v>
      </c>
      <c r="AK477" s="1"/>
      <c r="AL477" s="1"/>
      <c r="AM477" s="1"/>
      <c r="AN477" s="1"/>
      <c r="AP477" s="30"/>
      <c r="AQ477" s="1"/>
      <c r="AR477" s="1">
        <f t="shared" si="54"/>
        <v>0</v>
      </c>
      <c r="AS477" s="1"/>
      <c r="AT477" s="1"/>
      <c r="AU477" s="2">
        <f t="shared" si="66"/>
        <v>0</v>
      </c>
      <c r="AW477" s="1"/>
      <c r="AX477" s="1"/>
      <c r="AY477" s="1"/>
      <c r="AZ477" s="2">
        <f t="shared" si="62"/>
        <v>0</v>
      </c>
      <c r="BA477" s="2">
        <f>SUM(AF477,AH477,-AZ477,-Table112[[#This Row],[Sale Fee]])</f>
        <v>0</v>
      </c>
      <c r="BC477" s="1"/>
      <c r="BD477" s="1"/>
      <c r="BE477" s="1"/>
    </row>
    <row r="478" spans="1:57" x14ac:dyDescent="0.25">
      <c r="A478" s="1"/>
      <c r="B478" s="1"/>
      <c r="E478" s="4"/>
      <c r="F478" s="4"/>
      <c r="Q478" s="1"/>
      <c r="R478" s="1"/>
      <c r="S478" s="1"/>
      <c r="U478" s="1"/>
      <c r="V478" s="1"/>
      <c r="W478" s="1">
        <f t="shared" si="63"/>
        <v>0</v>
      </c>
      <c r="X478" s="1"/>
      <c r="Y478" s="1"/>
      <c r="Z478" s="1">
        <f>Table112[[#This Row],[Quantity2]]*Table112[[#This Row],[U Cost]]</f>
        <v>0</v>
      </c>
      <c r="AB478" s="1"/>
      <c r="AC478" s="1"/>
      <c r="AD478" s="1">
        <f t="shared" si="64"/>
        <v>0</v>
      </c>
      <c r="AE478" s="1"/>
      <c r="AF478" s="1">
        <f>SUM(Table112[[#This Row],[Total 
Paid]:[Shipping 
Charged]])</f>
        <v>0</v>
      </c>
      <c r="AG478" s="1"/>
      <c r="AH478" s="1"/>
      <c r="AI478" s="1">
        <f t="shared" si="65"/>
        <v>0</v>
      </c>
      <c r="AK478" s="1"/>
      <c r="AL478" s="1"/>
      <c r="AM478" s="1"/>
      <c r="AN478" s="1"/>
      <c r="AP478" s="30"/>
      <c r="AQ478" s="1"/>
      <c r="AR478" s="1">
        <f t="shared" si="54"/>
        <v>0</v>
      </c>
      <c r="AS478" s="1"/>
      <c r="AT478" s="1"/>
      <c r="AU478" s="2">
        <f t="shared" si="66"/>
        <v>0</v>
      </c>
      <c r="AW478" s="1"/>
      <c r="AX478" s="1"/>
      <c r="AY478" s="1"/>
      <c r="AZ478" s="2">
        <f t="shared" si="62"/>
        <v>0</v>
      </c>
      <c r="BA478" s="2">
        <f>SUM(AF478,AH478,-AZ478,-Table112[[#This Row],[Sale Fee]])</f>
        <v>0</v>
      </c>
      <c r="BC478" s="1"/>
      <c r="BD478" s="1"/>
      <c r="BE478" s="1"/>
    </row>
    <row r="479" spans="1:57" x14ac:dyDescent="0.25">
      <c r="A479" s="1"/>
      <c r="B479" s="1"/>
      <c r="E479" s="4"/>
      <c r="F479" s="4"/>
      <c r="Q479" s="1"/>
      <c r="R479" s="1"/>
      <c r="S479" s="1"/>
      <c r="U479" s="1"/>
      <c r="V479" s="1"/>
      <c r="W479" s="1">
        <f t="shared" si="63"/>
        <v>0</v>
      </c>
      <c r="X479" s="1"/>
      <c r="Y479" s="1"/>
      <c r="Z479" s="1">
        <f>Table112[[#This Row],[Quantity2]]*Table112[[#This Row],[U Cost]]</f>
        <v>0</v>
      </c>
      <c r="AB479" s="1"/>
      <c r="AC479" s="1"/>
      <c r="AD479" s="1">
        <f t="shared" si="64"/>
        <v>0</v>
      </c>
      <c r="AE479" s="1"/>
      <c r="AF479" s="1">
        <f>SUM(Table112[[#This Row],[Total 
Paid]:[Shipping 
Charged]])</f>
        <v>0</v>
      </c>
      <c r="AG479" s="1"/>
      <c r="AH479" s="1"/>
      <c r="AI479" s="1">
        <f t="shared" si="65"/>
        <v>0</v>
      </c>
      <c r="AK479" s="1"/>
      <c r="AL479" s="1"/>
      <c r="AM479" s="1"/>
      <c r="AN479" s="1"/>
      <c r="AP479" s="30"/>
      <c r="AQ479" s="1"/>
      <c r="AR479" s="1">
        <f t="shared" si="54"/>
        <v>0</v>
      </c>
      <c r="AS479" s="1"/>
      <c r="AT479" s="1"/>
      <c r="AU479" s="2">
        <f t="shared" si="66"/>
        <v>0</v>
      </c>
      <c r="AW479" s="1"/>
      <c r="AX479" s="1"/>
      <c r="AY479" s="1"/>
      <c r="AZ479" s="2">
        <f t="shared" si="62"/>
        <v>0</v>
      </c>
      <c r="BA479" s="2">
        <f>SUM(AF479,AH479,-AZ479,-Table112[[#This Row],[Sale Fee]])</f>
        <v>0</v>
      </c>
      <c r="BC479" s="1"/>
      <c r="BD479" s="1"/>
      <c r="BE479" s="1"/>
    </row>
    <row r="480" spans="1:57" x14ac:dyDescent="0.25">
      <c r="A480" s="1"/>
      <c r="B480" s="1"/>
      <c r="E480" s="4"/>
      <c r="F480" s="4"/>
      <c r="Q480" s="1"/>
      <c r="R480" s="1"/>
      <c r="S480" s="1"/>
      <c r="U480" s="1"/>
      <c r="V480" s="1"/>
      <c r="W480" s="1">
        <f t="shared" si="63"/>
        <v>0</v>
      </c>
      <c r="X480" s="1"/>
      <c r="Y480" s="1"/>
      <c r="Z480" s="1">
        <f>Table112[[#This Row],[Quantity2]]*Table112[[#This Row],[U Cost]]</f>
        <v>0</v>
      </c>
      <c r="AB480" s="1"/>
      <c r="AC480" s="1"/>
      <c r="AD480" s="1">
        <f t="shared" si="64"/>
        <v>0</v>
      </c>
      <c r="AE480" s="1"/>
      <c r="AF480" s="1">
        <f>SUM(Table112[[#This Row],[Total 
Paid]:[Shipping 
Charged]])</f>
        <v>0</v>
      </c>
      <c r="AG480" s="1"/>
      <c r="AH480" s="1"/>
      <c r="AI480" s="1">
        <f t="shared" si="65"/>
        <v>0</v>
      </c>
      <c r="AK480" s="1"/>
      <c r="AL480" s="1"/>
      <c r="AM480" s="1"/>
      <c r="AN480" s="1"/>
      <c r="AP480" s="30"/>
      <c r="AQ480" s="1"/>
      <c r="AR480" s="1">
        <f t="shared" si="54"/>
        <v>0</v>
      </c>
      <c r="AS480" s="1"/>
      <c r="AT480" s="1"/>
      <c r="AU480" s="2">
        <f t="shared" si="66"/>
        <v>0</v>
      </c>
      <c r="AW480" s="1"/>
      <c r="AX480" s="1"/>
      <c r="AY480" s="1"/>
      <c r="AZ480" s="2">
        <f t="shared" si="62"/>
        <v>0</v>
      </c>
      <c r="BA480" s="2">
        <f>SUM(AF480,AH480,-AZ480,-Table112[[#This Row],[Sale Fee]])</f>
        <v>0</v>
      </c>
      <c r="BC480" s="1"/>
      <c r="BD480" s="1"/>
      <c r="BE480" s="1"/>
    </row>
    <row r="481" spans="1:57" x14ac:dyDescent="0.25">
      <c r="A481" s="1"/>
      <c r="B481" s="1"/>
      <c r="E481" s="4"/>
      <c r="F481" s="4"/>
      <c r="Q481" s="1"/>
      <c r="R481" s="1"/>
      <c r="S481" s="1"/>
      <c r="U481" s="1"/>
      <c r="V481" s="1"/>
      <c r="W481" s="1">
        <f t="shared" si="63"/>
        <v>0</v>
      </c>
      <c r="X481" s="1"/>
      <c r="Y481" s="1"/>
      <c r="Z481" s="1">
        <f>Table112[[#This Row],[Quantity2]]*Table112[[#This Row],[U Cost]]</f>
        <v>0</v>
      </c>
      <c r="AB481" s="1"/>
      <c r="AC481" s="1"/>
      <c r="AD481" s="1">
        <f t="shared" si="64"/>
        <v>0</v>
      </c>
      <c r="AE481" s="1"/>
      <c r="AF481" s="1">
        <f>SUM(Table112[[#This Row],[Total 
Paid]:[Shipping 
Charged]])</f>
        <v>0</v>
      </c>
      <c r="AG481" s="1"/>
      <c r="AH481" s="1"/>
      <c r="AI481" s="1">
        <f t="shared" si="65"/>
        <v>0</v>
      </c>
      <c r="AK481" s="1"/>
      <c r="AL481" s="1"/>
      <c r="AM481" s="1"/>
      <c r="AN481" s="1"/>
      <c r="AP481" s="30"/>
      <c r="AQ481" s="1"/>
      <c r="AR481" s="1">
        <f t="shared" si="54"/>
        <v>0</v>
      </c>
      <c r="AS481" s="1"/>
      <c r="AT481" s="1"/>
      <c r="AU481" s="2">
        <f t="shared" si="66"/>
        <v>0</v>
      </c>
      <c r="AW481" s="1"/>
      <c r="AX481" s="1"/>
      <c r="AY481" s="1"/>
      <c r="AZ481" s="2">
        <f t="shared" si="62"/>
        <v>0</v>
      </c>
      <c r="BA481" s="2">
        <f>SUM(AF481,AH481,-AZ481,-Table112[[#This Row],[Sale Fee]])</f>
        <v>0</v>
      </c>
      <c r="BC481" s="1"/>
      <c r="BD481" s="1"/>
      <c r="BE481" s="1"/>
    </row>
    <row r="482" spans="1:57" x14ac:dyDescent="0.25">
      <c r="A482" s="1"/>
      <c r="B482" s="1"/>
      <c r="E482" s="4"/>
      <c r="F482" s="4"/>
      <c r="Q482" s="1"/>
      <c r="R482" s="1"/>
      <c r="S482" s="1"/>
      <c r="U482" s="1"/>
      <c r="V482" s="1"/>
      <c r="W482" s="1">
        <f t="shared" si="63"/>
        <v>0</v>
      </c>
      <c r="X482" s="1"/>
      <c r="Y482" s="1"/>
      <c r="Z482" s="1">
        <f>Table112[[#This Row],[Quantity2]]*Table112[[#This Row],[U Cost]]</f>
        <v>0</v>
      </c>
      <c r="AB482" s="1"/>
      <c r="AC482" s="1"/>
      <c r="AD482" s="1">
        <f t="shared" si="64"/>
        <v>0</v>
      </c>
      <c r="AE482" s="1"/>
      <c r="AF482" s="1">
        <f>SUM(Table112[[#This Row],[Total 
Paid]:[Shipping 
Charged]])</f>
        <v>0</v>
      </c>
      <c r="AG482" s="1"/>
      <c r="AH482" s="1"/>
      <c r="AI482" s="1">
        <f t="shared" si="65"/>
        <v>0</v>
      </c>
      <c r="AK482" s="1"/>
      <c r="AL482" s="1"/>
      <c r="AM482" s="1"/>
      <c r="AN482" s="1"/>
      <c r="AP482" s="30"/>
      <c r="AQ482" s="1"/>
      <c r="AR482" s="1">
        <f t="shared" si="54"/>
        <v>0</v>
      </c>
      <c r="AS482" s="1"/>
      <c r="AT482" s="1"/>
      <c r="AU482" s="2">
        <f t="shared" si="66"/>
        <v>0</v>
      </c>
      <c r="AW482" s="1"/>
      <c r="AX482" s="1"/>
      <c r="AY482" s="1"/>
      <c r="AZ482" s="2">
        <f t="shared" si="62"/>
        <v>0</v>
      </c>
      <c r="BA482" s="2">
        <f>SUM(AF482,AH482,-AZ482,-Table112[[#This Row],[Sale Fee]])</f>
        <v>0</v>
      </c>
      <c r="BC482" s="1"/>
      <c r="BD482" s="1"/>
      <c r="BE482" s="1"/>
    </row>
    <row r="483" spans="1:57" x14ac:dyDescent="0.25">
      <c r="A483" s="1"/>
      <c r="B483" s="1"/>
      <c r="E483" s="4"/>
      <c r="F483" s="4"/>
      <c r="Q483" s="1"/>
      <c r="R483" s="1"/>
      <c r="S483" s="1"/>
      <c r="U483" s="1"/>
      <c r="V483" s="1"/>
      <c r="W483" s="1">
        <f t="shared" si="63"/>
        <v>0</v>
      </c>
      <c r="X483" s="1"/>
      <c r="Y483" s="1"/>
      <c r="Z483" s="1">
        <f>Table112[[#This Row],[Quantity2]]*Table112[[#This Row],[U Cost]]</f>
        <v>0</v>
      </c>
      <c r="AB483" s="1"/>
      <c r="AC483" s="1"/>
      <c r="AD483" s="1">
        <f t="shared" si="64"/>
        <v>0</v>
      </c>
      <c r="AE483" s="1"/>
      <c r="AF483" s="1">
        <f>SUM(Table112[[#This Row],[Total 
Paid]:[Shipping 
Charged]])</f>
        <v>0</v>
      </c>
      <c r="AG483" s="1"/>
      <c r="AH483" s="1"/>
      <c r="AI483" s="1">
        <f t="shared" si="65"/>
        <v>0</v>
      </c>
      <c r="AK483" s="1"/>
      <c r="AL483" s="1"/>
      <c r="AM483" s="1"/>
      <c r="AN483" s="1"/>
      <c r="AP483" s="30"/>
      <c r="AQ483" s="1"/>
      <c r="AR483" s="1">
        <f t="shared" si="54"/>
        <v>0</v>
      </c>
      <c r="AS483" s="1"/>
      <c r="AT483" s="1"/>
      <c r="AU483" s="2">
        <f t="shared" si="66"/>
        <v>0</v>
      </c>
      <c r="AW483" s="1"/>
      <c r="AX483" s="1"/>
      <c r="AY483" s="1"/>
      <c r="AZ483" s="2">
        <f t="shared" si="62"/>
        <v>0</v>
      </c>
      <c r="BA483" s="2">
        <f>SUM(AF483,AH483,-AZ483,-Table112[[#This Row],[Sale Fee]])</f>
        <v>0</v>
      </c>
      <c r="BC483" s="1"/>
      <c r="BD483" s="1"/>
      <c r="BE483" s="1"/>
    </row>
    <row r="484" spans="1:57" x14ac:dyDescent="0.25">
      <c r="A484" s="1"/>
      <c r="B484" s="1"/>
      <c r="E484" s="4"/>
      <c r="F484" s="4"/>
      <c r="Q484" s="1"/>
      <c r="R484" s="1"/>
      <c r="S484" s="1"/>
      <c r="U484" s="1"/>
      <c r="V484" s="1"/>
      <c r="W484" s="1">
        <f t="shared" si="63"/>
        <v>0</v>
      </c>
      <c r="X484" s="1"/>
      <c r="Y484" s="1"/>
      <c r="Z484" s="1">
        <f>Table112[[#This Row],[Quantity2]]*Table112[[#This Row],[U Cost]]</f>
        <v>0</v>
      </c>
      <c r="AB484" s="1"/>
      <c r="AC484" s="1"/>
      <c r="AD484" s="1">
        <f t="shared" si="64"/>
        <v>0</v>
      </c>
      <c r="AE484" s="1"/>
      <c r="AF484" s="1">
        <f>SUM(Table112[[#This Row],[Total 
Paid]:[Shipping 
Charged]])</f>
        <v>0</v>
      </c>
      <c r="AG484" s="1"/>
      <c r="AH484" s="1"/>
      <c r="AI484" s="1">
        <f t="shared" si="65"/>
        <v>0</v>
      </c>
      <c r="AK484" s="1"/>
      <c r="AL484" s="1"/>
      <c r="AM484" s="1"/>
      <c r="AN484" s="1"/>
      <c r="AP484" s="30"/>
      <c r="AQ484" s="1"/>
      <c r="AR484" s="1">
        <f t="shared" si="54"/>
        <v>0</v>
      </c>
      <c r="AS484" s="1"/>
      <c r="AT484" s="1"/>
      <c r="AU484" s="2">
        <f t="shared" si="66"/>
        <v>0</v>
      </c>
      <c r="AW484" s="1"/>
      <c r="AX484" s="1"/>
      <c r="AY484" s="1"/>
      <c r="AZ484" s="2">
        <f t="shared" si="62"/>
        <v>0</v>
      </c>
      <c r="BA484" s="2">
        <f>SUM(AF484,AH484,-AZ484,-Table112[[#This Row],[Sale Fee]])</f>
        <v>0</v>
      </c>
      <c r="BC484" s="1"/>
      <c r="BD484" s="1"/>
      <c r="BE484" s="1"/>
    </row>
    <row r="485" spans="1:57" x14ac:dyDescent="0.25">
      <c r="A485" s="1"/>
      <c r="B485" s="1"/>
      <c r="E485" s="4"/>
      <c r="F485" s="4"/>
      <c r="L485" s="51"/>
      <c r="Q485" s="1"/>
      <c r="R485" s="1"/>
      <c r="S485" s="1"/>
      <c r="U485" s="1"/>
      <c r="V485" s="1"/>
      <c r="W485" s="1">
        <f t="shared" si="63"/>
        <v>0</v>
      </c>
      <c r="X485" s="1"/>
      <c r="Y485" s="1"/>
      <c r="Z485" s="1">
        <f>Table112[[#This Row],[Quantity2]]*Table112[[#This Row],[U Cost]]</f>
        <v>0</v>
      </c>
      <c r="AB485" s="1"/>
      <c r="AC485" s="1"/>
      <c r="AD485" s="1">
        <f t="shared" si="64"/>
        <v>0</v>
      </c>
      <c r="AE485" s="1"/>
      <c r="AF485" s="1">
        <f>SUM(Table112[[#This Row],[Total 
Paid]:[Shipping 
Charged]])</f>
        <v>0</v>
      </c>
      <c r="AG485" s="1"/>
      <c r="AH485" s="1"/>
      <c r="AI485" s="1">
        <f t="shared" si="65"/>
        <v>0</v>
      </c>
      <c r="AK485" s="1"/>
      <c r="AL485" s="1"/>
      <c r="AM485" s="1"/>
      <c r="AN485" s="1"/>
      <c r="AP485" s="30"/>
      <c r="AQ485" s="1"/>
      <c r="AR485" s="1">
        <f t="shared" si="54"/>
        <v>0</v>
      </c>
      <c r="AS485" s="1"/>
      <c r="AT485" s="1"/>
      <c r="AU485" s="2">
        <f t="shared" si="66"/>
        <v>0</v>
      </c>
      <c r="AW485" s="1"/>
      <c r="AX485" s="1"/>
      <c r="AY485" s="1"/>
      <c r="AZ485" s="2">
        <f t="shared" si="62"/>
        <v>0</v>
      </c>
      <c r="BA485" s="2">
        <f>SUM(AF485,AH485,-AZ485,-Table112[[#This Row],[Sale Fee]])</f>
        <v>0</v>
      </c>
      <c r="BC485" s="1"/>
      <c r="BD485" s="1"/>
      <c r="BE485" s="1"/>
    </row>
    <row r="486" spans="1:57" x14ac:dyDescent="0.25">
      <c r="A486" s="1"/>
      <c r="B486" s="1"/>
      <c r="E486" s="4"/>
      <c r="F486" s="4"/>
      <c r="L486" s="51"/>
      <c r="Q486" s="1"/>
      <c r="R486" s="1"/>
      <c r="S486" s="1"/>
      <c r="U486" s="1"/>
      <c r="V486" s="1"/>
      <c r="W486" s="1">
        <f t="shared" si="63"/>
        <v>0</v>
      </c>
      <c r="X486" s="1"/>
      <c r="Y486" s="1"/>
      <c r="Z486" s="1">
        <f>Table112[[#This Row],[Quantity2]]*Table112[[#This Row],[U Cost]]</f>
        <v>0</v>
      </c>
      <c r="AB486" s="1"/>
      <c r="AC486" s="1"/>
      <c r="AD486" s="1">
        <f t="shared" si="64"/>
        <v>0</v>
      </c>
      <c r="AE486" s="1"/>
      <c r="AF486" s="1">
        <f>SUM(Table112[[#This Row],[Total 
Paid]:[Shipping 
Charged]])</f>
        <v>0</v>
      </c>
      <c r="AG486" s="1"/>
      <c r="AH486" s="1"/>
      <c r="AI486" s="1">
        <f t="shared" si="65"/>
        <v>0</v>
      </c>
      <c r="AK486" s="1"/>
      <c r="AL486" s="1"/>
      <c r="AM486" s="1"/>
      <c r="AN486" s="1"/>
      <c r="AP486" s="30"/>
      <c r="AQ486" s="1"/>
      <c r="AR486" s="1">
        <f t="shared" si="54"/>
        <v>0</v>
      </c>
      <c r="AS486" s="1"/>
      <c r="AT486" s="1"/>
      <c r="AU486" s="2">
        <f t="shared" si="66"/>
        <v>0</v>
      </c>
      <c r="AW486" s="1"/>
      <c r="AX486" s="1"/>
      <c r="AY486" s="1"/>
      <c r="AZ486" s="2">
        <f t="shared" si="62"/>
        <v>0</v>
      </c>
      <c r="BA486" s="2">
        <f>SUM(AF486,AH486,-AZ486,-Table112[[#This Row],[Sale Fee]])</f>
        <v>0</v>
      </c>
      <c r="BC486" s="1"/>
      <c r="BD486" s="1"/>
      <c r="BE486" s="1"/>
    </row>
    <row r="487" spans="1:57" x14ac:dyDescent="0.25">
      <c r="A487" s="1"/>
      <c r="B487" s="1"/>
      <c r="E487" s="4"/>
      <c r="F487" s="4"/>
      <c r="L487" s="51"/>
      <c r="Q487" s="1"/>
      <c r="R487" s="1"/>
      <c r="S487" s="1"/>
      <c r="U487" s="1"/>
      <c r="V487" s="1"/>
      <c r="W487" s="1">
        <f t="shared" si="63"/>
        <v>0</v>
      </c>
      <c r="X487" s="1"/>
      <c r="Y487" s="1"/>
      <c r="Z487" s="1">
        <f>Table112[[#This Row],[Quantity2]]*Table112[[#This Row],[U Cost]]</f>
        <v>0</v>
      </c>
      <c r="AB487" s="1"/>
      <c r="AC487" s="1"/>
      <c r="AD487" s="1">
        <f t="shared" si="64"/>
        <v>0</v>
      </c>
      <c r="AE487" s="1"/>
      <c r="AF487" s="1">
        <f>SUM(Table112[[#This Row],[Total 
Paid]:[Shipping 
Charged]])</f>
        <v>0</v>
      </c>
      <c r="AG487" s="1"/>
      <c r="AH487" s="1"/>
      <c r="AI487" s="1">
        <f t="shared" si="65"/>
        <v>0</v>
      </c>
      <c r="AK487" s="1"/>
      <c r="AL487" s="1"/>
      <c r="AM487" s="1"/>
      <c r="AN487" s="1"/>
      <c r="AP487" s="30"/>
      <c r="AQ487" s="1"/>
      <c r="AR487" s="1">
        <f t="shared" si="54"/>
        <v>0</v>
      </c>
      <c r="AS487" s="1"/>
      <c r="AT487" s="1"/>
      <c r="AU487" s="2">
        <f t="shared" si="66"/>
        <v>0</v>
      </c>
      <c r="AW487" s="1"/>
      <c r="AX487" s="1"/>
      <c r="AY487" s="1"/>
      <c r="AZ487" s="2">
        <f t="shared" si="62"/>
        <v>0</v>
      </c>
      <c r="BA487" s="2">
        <f>SUM(AF487,AH487,-AZ487,-Table112[[#This Row],[Sale Fee]])</f>
        <v>0</v>
      </c>
      <c r="BC487" s="1"/>
      <c r="BD487" s="1"/>
      <c r="BE487" s="1"/>
    </row>
    <row r="488" spans="1:57" x14ac:dyDescent="0.25">
      <c r="A488" s="1"/>
      <c r="B488" s="1"/>
      <c r="E488" s="4"/>
      <c r="F488" s="4"/>
      <c r="L488" s="51"/>
      <c r="Q488" s="1"/>
      <c r="R488" s="1"/>
      <c r="S488" s="1"/>
      <c r="U488" s="1"/>
      <c r="V488" s="1"/>
      <c r="W488" s="1">
        <f t="shared" si="63"/>
        <v>0</v>
      </c>
      <c r="X488" s="1"/>
      <c r="Y488" s="1"/>
      <c r="Z488" s="1">
        <f>Table112[[#This Row],[Quantity2]]*Table112[[#This Row],[U Cost]]</f>
        <v>0</v>
      </c>
      <c r="AB488" s="1"/>
      <c r="AC488" s="1"/>
      <c r="AD488" s="1">
        <f t="shared" si="64"/>
        <v>0</v>
      </c>
      <c r="AE488" s="1"/>
      <c r="AF488" s="1">
        <f>SUM(Table112[[#This Row],[Total 
Paid]:[Shipping 
Charged]])</f>
        <v>0</v>
      </c>
      <c r="AG488" s="1"/>
      <c r="AH488" s="1"/>
      <c r="AI488" s="1">
        <f t="shared" si="65"/>
        <v>0</v>
      </c>
      <c r="AK488" s="1"/>
      <c r="AL488" s="1"/>
      <c r="AM488" s="1"/>
      <c r="AN488" s="1"/>
      <c r="AP488" s="30"/>
      <c r="AQ488" s="1"/>
      <c r="AR488" s="1">
        <f t="shared" si="54"/>
        <v>0</v>
      </c>
      <c r="AS488" s="1"/>
      <c r="AT488" s="1"/>
      <c r="AU488" s="2">
        <f t="shared" si="66"/>
        <v>0</v>
      </c>
      <c r="AW488" s="1"/>
      <c r="AX488" s="1"/>
      <c r="AY488" s="1"/>
      <c r="AZ488" s="2">
        <f t="shared" si="62"/>
        <v>0</v>
      </c>
      <c r="BA488" s="2">
        <f>SUM(AF488,AH488,-AZ488,-Table112[[#This Row],[Sale Fee]])</f>
        <v>0</v>
      </c>
      <c r="BC488" s="1"/>
      <c r="BD488" s="1"/>
      <c r="BE488" s="1"/>
    </row>
    <row r="489" spans="1:57" x14ac:dyDescent="0.25">
      <c r="A489" s="1"/>
      <c r="B489" s="1"/>
      <c r="E489" s="4"/>
      <c r="F489" s="4"/>
      <c r="L489" s="51"/>
      <c r="Q489" s="1"/>
      <c r="R489" s="1"/>
      <c r="S489" s="1"/>
      <c r="U489" s="1"/>
      <c r="V489" s="1"/>
      <c r="W489" s="1">
        <f t="shared" si="63"/>
        <v>0</v>
      </c>
      <c r="X489" s="1"/>
      <c r="Y489" s="1"/>
      <c r="Z489" s="1">
        <f>Table112[[#This Row],[Quantity2]]*Table112[[#This Row],[U Cost]]</f>
        <v>0</v>
      </c>
      <c r="AB489" s="1"/>
      <c r="AC489" s="1"/>
      <c r="AD489" s="1">
        <f t="shared" si="64"/>
        <v>0</v>
      </c>
      <c r="AE489" s="1"/>
      <c r="AF489" s="1">
        <f>SUM(Table112[[#This Row],[Total 
Paid]:[Shipping 
Charged]])</f>
        <v>0</v>
      </c>
      <c r="AG489" s="1"/>
      <c r="AH489" s="1"/>
      <c r="AI489" s="1">
        <f t="shared" si="65"/>
        <v>0</v>
      </c>
      <c r="AK489" s="1"/>
      <c r="AL489" s="1"/>
      <c r="AM489" s="1"/>
      <c r="AN489" s="1"/>
      <c r="AP489" s="30"/>
      <c r="AQ489" s="1"/>
      <c r="AR489" s="1">
        <f t="shared" si="54"/>
        <v>0</v>
      </c>
      <c r="AS489" s="1"/>
      <c r="AT489" s="1"/>
      <c r="AU489" s="2">
        <f t="shared" si="66"/>
        <v>0</v>
      </c>
      <c r="AW489" s="1"/>
      <c r="AX489" s="1"/>
      <c r="AY489" s="1"/>
      <c r="AZ489" s="2">
        <f t="shared" si="62"/>
        <v>0</v>
      </c>
      <c r="BA489" s="2">
        <f>SUM(AF489,AH489,-AZ489,-Table112[[#This Row],[Sale Fee]])</f>
        <v>0</v>
      </c>
      <c r="BC489" s="1"/>
      <c r="BD489" s="1"/>
      <c r="BE489" s="1"/>
    </row>
    <row r="490" spans="1:57" x14ac:dyDescent="0.25">
      <c r="A490" s="1"/>
      <c r="B490" s="1"/>
      <c r="E490" s="4"/>
      <c r="F490" s="4"/>
      <c r="L490" s="51"/>
      <c r="Q490" s="1"/>
      <c r="R490" s="1"/>
      <c r="S490" s="1"/>
      <c r="U490" s="1"/>
      <c r="V490" s="1"/>
      <c r="W490" s="1">
        <f t="shared" si="63"/>
        <v>0</v>
      </c>
      <c r="X490" s="1"/>
      <c r="Y490" s="1"/>
      <c r="Z490" s="1">
        <f>Table112[[#This Row],[Quantity2]]*Table112[[#This Row],[U Cost]]</f>
        <v>0</v>
      </c>
      <c r="AB490" s="1"/>
      <c r="AC490" s="1"/>
      <c r="AD490" s="1">
        <f t="shared" si="64"/>
        <v>0</v>
      </c>
      <c r="AE490" s="1"/>
      <c r="AF490" s="1">
        <f>SUM(Table112[[#This Row],[Total 
Paid]:[Shipping 
Charged]])</f>
        <v>0</v>
      </c>
      <c r="AG490" s="1"/>
      <c r="AH490" s="1"/>
      <c r="AI490" s="1">
        <f t="shared" si="65"/>
        <v>0</v>
      </c>
      <c r="AK490" s="1"/>
      <c r="AL490" s="1"/>
      <c r="AM490" s="1"/>
      <c r="AN490" s="1"/>
      <c r="AP490" s="30"/>
      <c r="AQ490" s="1"/>
      <c r="AR490" s="1">
        <f t="shared" si="54"/>
        <v>0</v>
      </c>
      <c r="AS490" s="1"/>
      <c r="AT490" s="1"/>
      <c r="AU490" s="2">
        <f t="shared" si="66"/>
        <v>0</v>
      </c>
      <c r="AW490" s="1"/>
      <c r="AX490" s="1"/>
      <c r="AY490" s="1"/>
      <c r="AZ490" s="2">
        <f t="shared" si="62"/>
        <v>0</v>
      </c>
      <c r="BA490" s="2">
        <f>SUM(AF490,AH490,-AZ490,-Table112[[#This Row],[Sale Fee]])</f>
        <v>0</v>
      </c>
      <c r="BC490" s="1"/>
      <c r="BD490" s="1"/>
      <c r="BE490" s="1"/>
    </row>
    <row r="491" spans="1:57" x14ac:dyDescent="0.25">
      <c r="A491" s="1"/>
      <c r="B491" s="1"/>
      <c r="E491" s="4"/>
      <c r="F491" s="4"/>
      <c r="L491" s="51"/>
      <c r="Q491" s="1"/>
      <c r="R491" s="1"/>
      <c r="S491" s="1"/>
      <c r="U491" s="1"/>
      <c r="V491" s="1"/>
      <c r="W491" s="1">
        <f t="shared" si="63"/>
        <v>0</v>
      </c>
      <c r="X491" s="1"/>
      <c r="Y491" s="1"/>
      <c r="Z491" s="1">
        <f>Table112[[#This Row],[Quantity2]]*Table112[[#This Row],[U Cost]]</f>
        <v>0</v>
      </c>
      <c r="AB491" s="1"/>
      <c r="AC491" s="1"/>
      <c r="AD491" s="1">
        <f t="shared" si="64"/>
        <v>0</v>
      </c>
      <c r="AE491" s="1"/>
      <c r="AF491" s="1">
        <f>SUM(Table112[[#This Row],[Total 
Paid]:[Shipping 
Charged]])</f>
        <v>0</v>
      </c>
      <c r="AG491" s="1"/>
      <c r="AH491" s="1"/>
      <c r="AI491" s="1">
        <f t="shared" si="65"/>
        <v>0</v>
      </c>
      <c r="AK491" s="1"/>
      <c r="AL491" s="1"/>
      <c r="AM491" s="1"/>
      <c r="AN491" s="1"/>
      <c r="AP491" s="30"/>
      <c r="AQ491" s="1"/>
      <c r="AR491" s="1">
        <f t="shared" si="54"/>
        <v>0</v>
      </c>
      <c r="AS491" s="1"/>
      <c r="AT491" s="1"/>
      <c r="AU491" s="2">
        <f t="shared" si="66"/>
        <v>0</v>
      </c>
      <c r="AW491" s="1"/>
      <c r="AX491" s="1"/>
      <c r="AY491" s="1"/>
      <c r="AZ491" s="2">
        <f t="shared" si="62"/>
        <v>0</v>
      </c>
      <c r="BA491" s="2">
        <f>SUM(AF491,AH491,-AZ491,-Table112[[#This Row],[Sale Fee]])</f>
        <v>0</v>
      </c>
      <c r="BC491" s="1"/>
      <c r="BD491" s="1"/>
      <c r="BE491" s="1"/>
    </row>
    <row r="492" spans="1:57" x14ac:dyDescent="0.25">
      <c r="A492" s="1"/>
      <c r="B492" s="1"/>
      <c r="E492" s="4"/>
      <c r="F492" s="4"/>
      <c r="Q492" s="1"/>
      <c r="R492" s="1"/>
      <c r="S492" s="1"/>
      <c r="U492" s="1"/>
      <c r="V492" s="1"/>
      <c r="W492" s="1">
        <f t="shared" si="63"/>
        <v>0</v>
      </c>
      <c r="X492" s="1"/>
      <c r="Y492" s="1"/>
      <c r="Z492" s="1">
        <f>Table112[[#This Row],[Quantity2]]*Table112[[#This Row],[U Cost]]</f>
        <v>0</v>
      </c>
      <c r="AB492" s="1"/>
      <c r="AC492" s="1"/>
      <c r="AD492" s="1">
        <f t="shared" si="64"/>
        <v>0</v>
      </c>
      <c r="AE492" s="1"/>
      <c r="AF492" s="1">
        <f>SUM(Table112[[#This Row],[Total 
Paid]:[Shipping 
Charged]])</f>
        <v>0</v>
      </c>
      <c r="AG492" s="1"/>
      <c r="AH492" s="1"/>
      <c r="AI492" s="1">
        <f t="shared" si="65"/>
        <v>0</v>
      </c>
      <c r="AK492" s="1"/>
      <c r="AL492" s="1"/>
      <c r="AM492" s="1"/>
      <c r="AN492" s="1"/>
      <c r="AP492" s="30"/>
      <c r="AQ492" s="1"/>
      <c r="AR492" s="1">
        <f t="shared" si="54"/>
        <v>0</v>
      </c>
      <c r="AS492" s="1"/>
      <c r="AT492" s="1"/>
      <c r="AU492" s="2">
        <f t="shared" si="66"/>
        <v>0</v>
      </c>
      <c r="AW492" s="1"/>
      <c r="AX492" s="1"/>
      <c r="AY492" s="1"/>
      <c r="AZ492" s="2">
        <f t="shared" si="62"/>
        <v>0</v>
      </c>
      <c r="BA492" s="2">
        <f>SUM(AF492,AH492,-AZ492,-Table112[[#This Row],[Sale Fee]])</f>
        <v>0</v>
      </c>
      <c r="BC492" s="1"/>
      <c r="BD492" s="1"/>
      <c r="BE492" s="1"/>
    </row>
    <row r="493" spans="1:57" x14ac:dyDescent="0.25">
      <c r="A493" s="1"/>
      <c r="B493" s="1"/>
      <c r="E493" s="4"/>
      <c r="F493" s="4"/>
      <c r="Q493" s="1"/>
      <c r="R493" s="1"/>
      <c r="S493" s="1"/>
      <c r="U493" s="1"/>
      <c r="V493" s="1"/>
      <c r="W493" s="1">
        <f t="shared" si="63"/>
        <v>0</v>
      </c>
      <c r="X493" s="1"/>
      <c r="Y493" s="1"/>
      <c r="Z493" s="1">
        <f>Table112[[#This Row],[Quantity2]]*Table112[[#This Row],[U Cost]]</f>
        <v>0</v>
      </c>
      <c r="AB493" s="1"/>
      <c r="AC493" s="1"/>
      <c r="AD493" s="1">
        <f t="shared" si="64"/>
        <v>0</v>
      </c>
      <c r="AE493" s="1"/>
      <c r="AF493" s="1">
        <f>SUM(Table112[[#This Row],[Total 
Paid]:[Shipping 
Charged]])</f>
        <v>0</v>
      </c>
      <c r="AG493" s="1"/>
      <c r="AH493" s="1"/>
      <c r="AI493" s="1">
        <f t="shared" si="65"/>
        <v>0</v>
      </c>
      <c r="AK493" s="1"/>
      <c r="AL493" s="1"/>
      <c r="AM493" s="1"/>
      <c r="AN493" s="1"/>
      <c r="AP493" s="30"/>
      <c r="AQ493" s="1"/>
      <c r="AR493" s="1">
        <f t="shared" si="54"/>
        <v>0</v>
      </c>
      <c r="AS493" s="1"/>
      <c r="AT493" s="1"/>
      <c r="AU493" s="2">
        <f t="shared" si="66"/>
        <v>0</v>
      </c>
      <c r="AW493" s="1"/>
      <c r="AX493" s="1"/>
      <c r="AY493" s="1"/>
      <c r="AZ493" s="2">
        <f t="shared" si="62"/>
        <v>0</v>
      </c>
      <c r="BA493" s="2">
        <f>SUM(AF493,AH493,-AZ493,-Table112[[#This Row],[Sale Fee]])</f>
        <v>0</v>
      </c>
      <c r="BC493" s="1"/>
      <c r="BD493" s="1"/>
      <c r="BE493" s="1"/>
    </row>
    <row r="494" spans="1:57" x14ac:dyDescent="0.25">
      <c r="A494" s="1"/>
      <c r="B494" s="1"/>
      <c r="E494" s="4"/>
      <c r="F494" s="4"/>
      <c r="Q494" s="1"/>
      <c r="R494" s="1"/>
      <c r="S494" s="1"/>
      <c r="U494" s="1"/>
      <c r="V494" s="1"/>
      <c r="W494" s="1">
        <f t="shared" si="63"/>
        <v>0</v>
      </c>
      <c r="X494" s="1"/>
      <c r="Y494" s="1"/>
      <c r="Z494" s="1">
        <f>Table112[[#This Row],[Quantity2]]*Table112[[#This Row],[U Cost]]</f>
        <v>0</v>
      </c>
      <c r="AB494" s="1"/>
      <c r="AC494" s="1"/>
      <c r="AD494" s="1">
        <f t="shared" si="64"/>
        <v>0</v>
      </c>
      <c r="AE494" s="1"/>
      <c r="AF494" s="1">
        <f>SUM(Table112[[#This Row],[Total 
Paid]:[Shipping 
Charged]])</f>
        <v>0</v>
      </c>
      <c r="AG494" s="1"/>
      <c r="AH494" s="1"/>
      <c r="AI494" s="1">
        <f t="shared" si="65"/>
        <v>0</v>
      </c>
      <c r="AK494" s="1"/>
      <c r="AL494" s="1"/>
      <c r="AM494" s="1"/>
      <c r="AN494" s="1"/>
      <c r="AP494" s="30"/>
      <c r="AQ494" s="1"/>
      <c r="AR494" s="1">
        <f t="shared" si="54"/>
        <v>0</v>
      </c>
      <c r="AS494" s="1"/>
      <c r="AT494" s="1"/>
      <c r="AU494" s="2">
        <f t="shared" si="66"/>
        <v>0</v>
      </c>
      <c r="AW494" s="1"/>
      <c r="AX494" s="1"/>
      <c r="AY494" s="1"/>
      <c r="AZ494" s="2">
        <f t="shared" si="62"/>
        <v>0</v>
      </c>
      <c r="BA494" s="2">
        <f>SUM(AF494,AH494,-AZ494,-Table112[[#This Row],[Sale Fee]])</f>
        <v>0</v>
      </c>
      <c r="BC494" s="1"/>
      <c r="BD494" s="1"/>
      <c r="BE494" s="1"/>
    </row>
    <row r="495" spans="1:57" x14ac:dyDescent="0.25">
      <c r="A495" s="1"/>
      <c r="B495" s="1"/>
      <c r="E495" s="4"/>
      <c r="F495" s="4"/>
      <c r="Q495" s="1"/>
      <c r="R495" s="1"/>
      <c r="S495" s="1"/>
      <c r="U495" s="1"/>
      <c r="V495" s="1"/>
      <c r="W495" s="1">
        <f t="shared" si="63"/>
        <v>0</v>
      </c>
      <c r="X495" s="1"/>
      <c r="Y495" s="1"/>
      <c r="Z495" s="1">
        <f>Table112[[#This Row],[Quantity2]]*Table112[[#This Row],[U Cost]]</f>
        <v>0</v>
      </c>
      <c r="AB495" s="1"/>
      <c r="AC495" s="1"/>
      <c r="AD495" s="1">
        <f t="shared" si="64"/>
        <v>0</v>
      </c>
      <c r="AE495" s="1"/>
      <c r="AF495" s="1">
        <f>SUM(Table112[[#This Row],[Total 
Paid]:[Shipping 
Charged]])</f>
        <v>0</v>
      </c>
      <c r="AG495" s="1"/>
      <c r="AH495" s="1"/>
      <c r="AI495" s="1">
        <f t="shared" si="65"/>
        <v>0</v>
      </c>
      <c r="AK495" s="1"/>
      <c r="AL495" s="1"/>
      <c r="AM495" s="1"/>
      <c r="AN495" s="1"/>
      <c r="AP495" s="30"/>
      <c r="AQ495" s="1"/>
      <c r="AR495" s="1">
        <f t="shared" si="54"/>
        <v>0</v>
      </c>
      <c r="AS495" s="1"/>
      <c r="AT495" s="1"/>
      <c r="AU495" s="2">
        <f t="shared" si="66"/>
        <v>0</v>
      </c>
      <c r="AW495" s="1"/>
      <c r="AX495" s="1"/>
      <c r="AY495" s="1"/>
      <c r="AZ495" s="2">
        <f t="shared" si="62"/>
        <v>0</v>
      </c>
      <c r="BA495" s="2">
        <f>SUM(AF495,AH495,-AZ495,-Table112[[#This Row],[Sale Fee]])</f>
        <v>0</v>
      </c>
      <c r="BC495" s="1"/>
      <c r="BD495" s="1"/>
      <c r="BE495" s="1"/>
    </row>
    <row r="496" spans="1:57" x14ac:dyDescent="0.25">
      <c r="A496" s="1"/>
      <c r="B496" s="1"/>
      <c r="E496" s="4"/>
      <c r="F496" s="4"/>
      <c r="Q496" s="1"/>
      <c r="R496" s="1"/>
      <c r="S496" s="1"/>
      <c r="U496" s="1"/>
      <c r="V496" s="1"/>
      <c r="W496" s="1">
        <f t="shared" si="63"/>
        <v>0</v>
      </c>
      <c r="X496" s="1"/>
      <c r="Y496" s="1"/>
      <c r="Z496" s="1">
        <f>Table112[[#This Row],[Quantity2]]*Table112[[#This Row],[U Cost]]</f>
        <v>0</v>
      </c>
      <c r="AB496" s="1"/>
      <c r="AC496" s="1"/>
      <c r="AD496" s="1">
        <f t="shared" si="64"/>
        <v>0</v>
      </c>
      <c r="AE496" s="1"/>
      <c r="AF496" s="1">
        <f>SUM(Table112[[#This Row],[Total 
Paid]:[Shipping 
Charged]])</f>
        <v>0</v>
      </c>
      <c r="AG496" s="1"/>
      <c r="AH496" s="1"/>
      <c r="AI496" s="1">
        <f t="shared" si="65"/>
        <v>0</v>
      </c>
      <c r="AK496" s="1"/>
      <c r="AL496" s="1"/>
      <c r="AM496" s="1"/>
      <c r="AN496" s="1"/>
      <c r="AP496" s="30"/>
      <c r="AQ496" s="1"/>
      <c r="AR496" s="1">
        <f t="shared" si="54"/>
        <v>0</v>
      </c>
      <c r="AS496" s="1"/>
      <c r="AT496" s="1"/>
      <c r="AU496" s="2">
        <f t="shared" si="66"/>
        <v>0</v>
      </c>
      <c r="AW496" s="1"/>
      <c r="AX496" s="1"/>
      <c r="AY496" s="1"/>
      <c r="AZ496" s="2">
        <f t="shared" si="62"/>
        <v>0</v>
      </c>
      <c r="BA496" s="2">
        <f>SUM(AF496,AH496,-AZ496,-Table112[[#This Row],[Sale Fee]])</f>
        <v>0</v>
      </c>
      <c r="BC496" s="1"/>
      <c r="BD496" s="1"/>
      <c r="BE496" s="1"/>
    </row>
    <row r="497" spans="1:57" x14ac:dyDescent="0.25">
      <c r="A497" s="1"/>
      <c r="B497" s="1"/>
      <c r="E497" s="4"/>
      <c r="F497" s="4"/>
      <c r="Q497" s="1"/>
      <c r="R497" s="1"/>
      <c r="S497" s="1"/>
      <c r="U497" s="1"/>
      <c r="V497" s="1"/>
      <c r="W497" s="1">
        <f t="shared" si="63"/>
        <v>0</v>
      </c>
      <c r="X497" s="1"/>
      <c r="Y497" s="1"/>
      <c r="Z497" s="1">
        <f>Table112[[#This Row],[Quantity2]]*Table112[[#This Row],[U Cost]]</f>
        <v>0</v>
      </c>
      <c r="AB497" s="1"/>
      <c r="AC497" s="1"/>
      <c r="AD497" s="1">
        <f t="shared" si="64"/>
        <v>0</v>
      </c>
      <c r="AE497" s="1"/>
      <c r="AF497" s="1">
        <f>SUM(Table112[[#This Row],[Total 
Paid]:[Shipping 
Charged]])</f>
        <v>0</v>
      </c>
      <c r="AG497" s="1"/>
      <c r="AH497" s="1"/>
      <c r="AI497" s="1">
        <f t="shared" si="65"/>
        <v>0</v>
      </c>
      <c r="AK497" s="1"/>
      <c r="AL497" s="1"/>
      <c r="AM497" s="1"/>
      <c r="AN497" s="1"/>
      <c r="AP497" s="30"/>
      <c r="AQ497" s="1"/>
      <c r="AR497" s="1">
        <f t="shared" si="54"/>
        <v>0</v>
      </c>
      <c r="AS497" s="1"/>
      <c r="AT497" s="1"/>
      <c r="AU497" s="2">
        <f t="shared" si="66"/>
        <v>0</v>
      </c>
      <c r="AW497" s="1"/>
      <c r="AX497" s="1"/>
      <c r="AY497" s="1"/>
      <c r="AZ497" s="2">
        <f t="shared" si="62"/>
        <v>0</v>
      </c>
      <c r="BA497" s="2">
        <f>SUM(AF497,AH497,-AZ497,-Table112[[#This Row],[Sale Fee]])</f>
        <v>0</v>
      </c>
      <c r="BC497" s="1"/>
      <c r="BD497" s="1"/>
      <c r="BE497" s="1"/>
    </row>
    <row r="498" spans="1:57" x14ac:dyDescent="0.25">
      <c r="A498" s="1"/>
      <c r="B498" s="1"/>
      <c r="E498" s="4"/>
      <c r="F498" s="4"/>
      <c r="Q498" s="1"/>
      <c r="R498" s="1"/>
      <c r="S498" s="1"/>
      <c r="U498" s="1"/>
      <c r="V498" s="1"/>
      <c r="W498" s="1">
        <f t="shared" si="63"/>
        <v>0</v>
      </c>
      <c r="X498" s="1"/>
      <c r="Y498" s="1"/>
      <c r="Z498" s="1">
        <f>Table112[[#This Row],[Quantity2]]*Table112[[#This Row],[U Cost]]</f>
        <v>0</v>
      </c>
      <c r="AB498" s="1"/>
      <c r="AC498" s="1"/>
      <c r="AD498" s="1">
        <f t="shared" si="64"/>
        <v>0</v>
      </c>
      <c r="AE498" s="1"/>
      <c r="AF498" s="1">
        <f>SUM(Table112[[#This Row],[Total 
Paid]:[Shipping 
Charged]])</f>
        <v>0</v>
      </c>
      <c r="AG498" s="1"/>
      <c r="AH498" s="1"/>
      <c r="AI498" s="1">
        <f t="shared" si="65"/>
        <v>0</v>
      </c>
      <c r="AK498" s="1"/>
      <c r="AL498" s="1"/>
      <c r="AM498" s="1"/>
      <c r="AN498" s="1"/>
      <c r="AP498" s="30"/>
      <c r="AQ498" s="1"/>
      <c r="AR498" s="1">
        <f t="shared" si="54"/>
        <v>0</v>
      </c>
      <c r="AS498" s="1"/>
      <c r="AT498" s="1"/>
      <c r="AU498" s="2">
        <f t="shared" si="66"/>
        <v>0</v>
      </c>
      <c r="AW498" s="1"/>
      <c r="AX498" s="1"/>
      <c r="AY498" s="1"/>
      <c r="AZ498" s="2">
        <f t="shared" si="62"/>
        <v>0</v>
      </c>
      <c r="BA498" s="2">
        <f>SUM(AF498,AH498,-AZ498,-Table112[[#This Row],[Sale Fee]])</f>
        <v>0</v>
      </c>
      <c r="BC498" s="1"/>
      <c r="BD498" s="1"/>
      <c r="BE498" s="1"/>
    </row>
    <row r="499" spans="1:57" x14ac:dyDescent="0.25">
      <c r="A499" s="1"/>
      <c r="B499" s="1"/>
      <c r="E499" s="4"/>
      <c r="F499" s="4"/>
      <c r="Q499" s="1"/>
      <c r="R499" s="1"/>
      <c r="S499" s="1"/>
      <c r="U499" s="1"/>
      <c r="V499" s="1"/>
      <c r="W499" s="1">
        <f t="shared" si="63"/>
        <v>0</v>
      </c>
      <c r="X499" s="1"/>
      <c r="Y499" s="1"/>
      <c r="Z499" s="1">
        <f>Table112[[#This Row],[Quantity2]]*Table112[[#This Row],[U Cost]]</f>
        <v>0</v>
      </c>
      <c r="AB499" s="1"/>
      <c r="AC499" s="1"/>
      <c r="AD499" s="1">
        <f t="shared" si="64"/>
        <v>0</v>
      </c>
      <c r="AE499" s="1"/>
      <c r="AF499" s="1">
        <f>SUM(Table112[[#This Row],[Total 
Paid]:[Shipping 
Charged]])</f>
        <v>0</v>
      </c>
      <c r="AG499" s="1"/>
      <c r="AH499" s="1"/>
      <c r="AI499" s="1">
        <f t="shared" si="65"/>
        <v>0</v>
      </c>
      <c r="AK499" s="1"/>
      <c r="AL499" s="1"/>
      <c r="AM499" s="1"/>
      <c r="AN499" s="1"/>
      <c r="AP499" s="30"/>
      <c r="AQ499" s="1"/>
      <c r="AR499" s="1">
        <f t="shared" si="54"/>
        <v>0</v>
      </c>
      <c r="AS499" s="1"/>
      <c r="AT499" s="1"/>
      <c r="AU499" s="2">
        <f t="shared" si="66"/>
        <v>0</v>
      </c>
      <c r="AW499" s="1"/>
      <c r="AX499" s="1"/>
      <c r="AY499" s="1"/>
      <c r="AZ499" s="2">
        <f t="shared" si="62"/>
        <v>0</v>
      </c>
      <c r="BA499" s="2">
        <f>SUM(AF499,AH499,-AZ499,-Table112[[#This Row],[Sale Fee]])</f>
        <v>0</v>
      </c>
      <c r="BC499" s="1"/>
      <c r="BD499" s="1"/>
      <c r="BE499" s="1"/>
    </row>
    <row r="500" spans="1:57" x14ac:dyDescent="0.25">
      <c r="A500" s="1"/>
      <c r="B500" s="1"/>
      <c r="E500" s="4"/>
      <c r="F500" s="4"/>
      <c r="Q500" s="1"/>
      <c r="R500" s="1"/>
      <c r="S500" s="1"/>
      <c r="U500" s="1"/>
      <c r="V500" s="1"/>
      <c r="W500" s="1">
        <f t="shared" si="63"/>
        <v>0</v>
      </c>
      <c r="X500" s="1"/>
      <c r="Y500" s="1"/>
      <c r="Z500" s="1">
        <f>Table112[[#This Row],[Quantity2]]*Table112[[#This Row],[U Cost]]</f>
        <v>0</v>
      </c>
      <c r="AB500" s="1"/>
      <c r="AC500" s="1"/>
      <c r="AD500" s="1">
        <f t="shared" si="64"/>
        <v>0</v>
      </c>
      <c r="AE500" s="1"/>
      <c r="AF500" s="1">
        <f>SUM(Table112[[#This Row],[Total 
Paid]:[Shipping 
Charged]])</f>
        <v>0</v>
      </c>
      <c r="AG500" s="1"/>
      <c r="AH500" s="1"/>
      <c r="AI500" s="1">
        <f t="shared" si="65"/>
        <v>0</v>
      </c>
      <c r="AK500" s="1"/>
      <c r="AL500" s="1"/>
      <c r="AM500" s="1"/>
      <c r="AN500" s="1"/>
      <c r="AP500" s="30"/>
      <c r="AQ500" s="1"/>
      <c r="AR500" s="1">
        <f t="shared" si="54"/>
        <v>0</v>
      </c>
      <c r="AS500" s="1"/>
      <c r="AT500" s="1"/>
      <c r="AU500" s="2">
        <f t="shared" si="66"/>
        <v>0</v>
      </c>
      <c r="AW500" s="1"/>
      <c r="AX500" s="1"/>
      <c r="AY500" s="1"/>
      <c r="AZ500" s="2">
        <f t="shared" si="62"/>
        <v>0</v>
      </c>
      <c r="BA500" s="2">
        <f>SUM(AF500,AH500,-AZ500,-Table112[[#This Row],[Sale Fee]])</f>
        <v>0</v>
      </c>
      <c r="BC500" s="1"/>
      <c r="BD500" s="1"/>
      <c r="BE500" s="1"/>
    </row>
    <row r="501" spans="1:57" x14ac:dyDescent="0.25">
      <c r="A501" s="1"/>
      <c r="B501" s="1"/>
      <c r="E501" s="4"/>
      <c r="F501" s="4"/>
      <c r="Q501" s="1"/>
      <c r="R501" s="1"/>
      <c r="S501" s="1"/>
      <c r="U501" s="1"/>
      <c r="V501" s="1"/>
      <c r="W501" s="1">
        <f t="shared" si="63"/>
        <v>0</v>
      </c>
      <c r="X501" s="1"/>
      <c r="Y501" s="1"/>
      <c r="Z501" s="1">
        <f>Table112[[#This Row],[Quantity2]]*Table112[[#This Row],[U Cost]]</f>
        <v>0</v>
      </c>
      <c r="AB501" s="1"/>
      <c r="AC501" s="1"/>
      <c r="AD501" s="1">
        <f t="shared" si="64"/>
        <v>0</v>
      </c>
      <c r="AE501" s="1"/>
      <c r="AF501" s="1">
        <f>SUM(Table112[[#This Row],[Total 
Paid]:[Shipping 
Charged]])</f>
        <v>0</v>
      </c>
      <c r="AG501" s="1"/>
      <c r="AH501" s="1"/>
      <c r="AI501" s="1">
        <f t="shared" si="65"/>
        <v>0</v>
      </c>
      <c r="AK501" s="1"/>
      <c r="AL501" s="1"/>
      <c r="AM501" s="1"/>
      <c r="AN501" s="1"/>
      <c r="AP501" s="30"/>
      <c r="AQ501" s="1"/>
      <c r="AR501" s="1">
        <f t="shared" si="54"/>
        <v>0</v>
      </c>
      <c r="AS501" s="1"/>
      <c r="AT501" s="1"/>
      <c r="AU501" s="2">
        <f t="shared" si="66"/>
        <v>0</v>
      </c>
      <c r="AW501" s="1"/>
      <c r="AX501" s="1"/>
      <c r="AY501" s="1"/>
      <c r="AZ501" s="2">
        <f t="shared" si="62"/>
        <v>0</v>
      </c>
      <c r="BA501" s="2">
        <f>SUM(AF501,AH501,-AZ501,-Table112[[#This Row],[Sale Fee]])</f>
        <v>0</v>
      </c>
      <c r="BC501" s="1"/>
      <c r="BD501" s="1"/>
      <c r="BE501" s="1"/>
    </row>
    <row r="502" spans="1:57" x14ac:dyDescent="0.25">
      <c r="A502" s="1"/>
      <c r="B502" s="1"/>
      <c r="E502" s="4"/>
      <c r="F502" s="4"/>
      <c r="Q502" s="1"/>
      <c r="R502" s="1"/>
      <c r="S502" s="1"/>
      <c r="U502" s="1"/>
      <c r="V502" s="1"/>
      <c r="W502" s="1">
        <f t="shared" si="63"/>
        <v>0</v>
      </c>
      <c r="X502" s="1"/>
      <c r="Y502" s="1"/>
      <c r="Z502" s="1">
        <f>Table112[[#This Row],[Quantity2]]*Table112[[#This Row],[U Cost]]</f>
        <v>0</v>
      </c>
      <c r="AB502" s="1"/>
      <c r="AC502" s="1"/>
      <c r="AD502" s="1">
        <f t="shared" si="64"/>
        <v>0</v>
      </c>
      <c r="AE502" s="1"/>
      <c r="AF502" s="1">
        <f>SUM(Table112[[#This Row],[Total 
Paid]:[Shipping 
Charged]])</f>
        <v>0</v>
      </c>
      <c r="AG502" s="1"/>
      <c r="AH502" s="1"/>
      <c r="AI502" s="1">
        <f t="shared" si="65"/>
        <v>0</v>
      </c>
      <c r="AK502" s="1"/>
      <c r="AL502" s="1"/>
      <c r="AM502" s="1"/>
      <c r="AN502" s="1"/>
      <c r="AP502" s="30"/>
      <c r="AQ502" s="1"/>
      <c r="AR502" s="1">
        <f t="shared" si="54"/>
        <v>0</v>
      </c>
      <c r="AS502" s="1"/>
      <c r="AT502" s="1"/>
      <c r="AU502" s="2">
        <f t="shared" si="66"/>
        <v>0</v>
      </c>
      <c r="AW502" s="1"/>
      <c r="AX502" s="1"/>
      <c r="AY502" s="1"/>
      <c r="AZ502" s="2">
        <f t="shared" si="62"/>
        <v>0</v>
      </c>
      <c r="BA502" s="2">
        <f>SUM(AF502,AH502,-AZ502,-Table112[[#This Row],[Sale Fee]])</f>
        <v>0</v>
      </c>
      <c r="BC502" s="1"/>
      <c r="BD502" s="1"/>
      <c r="BE502" s="1"/>
    </row>
    <row r="503" spans="1:57" x14ac:dyDescent="0.25">
      <c r="A503" s="1"/>
      <c r="B503" s="1"/>
      <c r="E503" s="4"/>
      <c r="F503" s="4"/>
      <c r="Q503" s="1"/>
      <c r="R503" s="1"/>
      <c r="S503" s="1"/>
      <c r="U503" s="1"/>
      <c r="V503" s="1"/>
      <c r="W503" s="1">
        <f t="shared" si="63"/>
        <v>0</v>
      </c>
      <c r="X503" s="1"/>
      <c r="Y503" s="1"/>
      <c r="Z503" s="1">
        <f>Table112[[#This Row],[Quantity2]]*Table112[[#This Row],[U Cost]]</f>
        <v>0</v>
      </c>
      <c r="AB503" s="1"/>
      <c r="AC503" s="1"/>
      <c r="AD503" s="1">
        <f t="shared" si="64"/>
        <v>0</v>
      </c>
      <c r="AE503" s="1"/>
      <c r="AF503" s="1">
        <f>SUM(Table112[[#This Row],[Total 
Paid]:[Shipping 
Charged]])</f>
        <v>0</v>
      </c>
      <c r="AG503" s="1"/>
      <c r="AH503" s="1"/>
      <c r="AI503" s="1">
        <f t="shared" si="65"/>
        <v>0</v>
      </c>
      <c r="AK503" s="1"/>
      <c r="AL503" s="1"/>
      <c r="AM503" s="1"/>
      <c r="AN503" s="1"/>
      <c r="AP503" s="30"/>
      <c r="AQ503" s="1"/>
      <c r="AR503" s="1">
        <f t="shared" si="54"/>
        <v>0</v>
      </c>
      <c r="AS503" s="1"/>
      <c r="AT503" s="1"/>
      <c r="AU503" s="2">
        <f t="shared" si="66"/>
        <v>0</v>
      </c>
      <c r="AW503" s="1"/>
      <c r="AX503" s="1"/>
      <c r="AY503" s="1"/>
      <c r="AZ503" s="2">
        <f t="shared" si="62"/>
        <v>0</v>
      </c>
      <c r="BA503" s="2">
        <f>SUM(AF503,AH503,-AZ503,-Table112[[#This Row],[Sale Fee]])</f>
        <v>0</v>
      </c>
      <c r="BC503" s="1"/>
      <c r="BD503" s="1"/>
      <c r="BE503" s="1"/>
    </row>
    <row r="504" spans="1:57" x14ac:dyDescent="0.25">
      <c r="A504" s="1"/>
      <c r="B504" s="1"/>
      <c r="E504" s="4"/>
      <c r="F504" s="4"/>
      <c r="Q504" s="1"/>
      <c r="R504" s="1"/>
      <c r="S504" s="1"/>
      <c r="U504" s="1"/>
      <c r="V504" s="1"/>
      <c r="W504" s="1">
        <f t="shared" si="63"/>
        <v>0</v>
      </c>
      <c r="X504" s="1"/>
      <c r="Y504" s="1"/>
      <c r="Z504" s="1">
        <f>Table112[[#This Row],[Quantity2]]*Table112[[#This Row],[U Cost]]</f>
        <v>0</v>
      </c>
      <c r="AB504" s="1"/>
      <c r="AC504" s="1"/>
      <c r="AD504" s="1">
        <f t="shared" si="64"/>
        <v>0</v>
      </c>
      <c r="AE504" s="1"/>
      <c r="AF504" s="1">
        <f>SUM(Table112[[#This Row],[Total 
Paid]:[Shipping 
Charged]])</f>
        <v>0</v>
      </c>
      <c r="AG504" s="1"/>
      <c r="AH504" s="1"/>
      <c r="AI504" s="1">
        <f t="shared" si="65"/>
        <v>0</v>
      </c>
      <c r="AK504" s="1"/>
      <c r="AL504" s="1"/>
      <c r="AM504" s="1"/>
      <c r="AN504" s="1"/>
      <c r="AP504" s="30"/>
      <c r="AQ504" s="1"/>
      <c r="AR504" s="1">
        <f t="shared" si="54"/>
        <v>0</v>
      </c>
      <c r="AS504" s="1"/>
      <c r="AT504" s="1"/>
      <c r="AU504" s="2">
        <f t="shared" si="66"/>
        <v>0</v>
      </c>
      <c r="AW504" s="1"/>
      <c r="AX504" s="1"/>
      <c r="AY504" s="1"/>
      <c r="AZ504" s="2">
        <f t="shared" si="62"/>
        <v>0</v>
      </c>
      <c r="BA504" s="2">
        <f>SUM(AF504,AH504,-AZ504,-Table112[[#This Row],[Sale Fee]])</f>
        <v>0</v>
      </c>
      <c r="BC504" s="1"/>
      <c r="BD504" s="1"/>
      <c r="BE504" s="1"/>
    </row>
    <row r="505" spans="1:57" x14ac:dyDescent="0.25">
      <c r="A505" s="1"/>
      <c r="B505" s="1"/>
      <c r="E505" s="4"/>
      <c r="F505" s="4"/>
      <c r="Q505" s="1"/>
      <c r="R505" s="1"/>
      <c r="S505" s="1"/>
      <c r="U505" s="1"/>
      <c r="V505" s="1"/>
      <c r="W505" s="1">
        <f t="shared" si="63"/>
        <v>0</v>
      </c>
      <c r="X505" s="1"/>
      <c r="Y505" s="1"/>
      <c r="Z505" s="1">
        <f>Table112[[#This Row],[Quantity2]]*Table112[[#This Row],[U Cost]]</f>
        <v>0</v>
      </c>
      <c r="AB505" s="1"/>
      <c r="AC505" s="1"/>
      <c r="AD505" s="1">
        <f t="shared" si="64"/>
        <v>0</v>
      </c>
      <c r="AE505" s="1"/>
      <c r="AF505" s="1">
        <f>SUM(Table112[[#This Row],[Total 
Paid]:[Shipping 
Charged]])</f>
        <v>0</v>
      </c>
      <c r="AG505" s="1"/>
      <c r="AH505" s="1"/>
      <c r="AI505" s="1">
        <f t="shared" si="65"/>
        <v>0</v>
      </c>
      <c r="AK505" s="1"/>
      <c r="AL505" s="1"/>
      <c r="AM505" s="1"/>
      <c r="AN505" s="1"/>
      <c r="AP505" s="30"/>
      <c r="AQ505" s="1"/>
      <c r="AR505" s="1">
        <f t="shared" si="54"/>
        <v>0</v>
      </c>
      <c r="AS505" s="1"/>
      <c r="AT505" s="1"/>
      <c r="AU505" s="2">
        <f t="shared" si="66"/>
        <v>0</v>
      </c>
      <c r="AW505" s="1"/>
      <c r="AX505" s="1"/>
      <c r="AY505" s="1"/>
      <c r="AZ505" s="2">
        <f t="shared" si="62"/>
        <v>0</v>
      </c>
      <c r="BA505" s="2">
        <f>SUM(AF505,AH505,-AZ505,-Table112[[#This Row],[Sale Fee]])</f>
        <v>0</v>
      </c>
      <c r="BC505" s="1"/>
      <c r="BD505" s="1"/>
      <c r="BE505" s="1"/>
    </row>
    <row r="506" spans="1:57" x14ac:dyDescent="0.25">
      <c r="A506" s="1"/>
      <c r="B506" s="1"/>
      <c r="E506" s="4"/>
      <c r="F506" s="4"/>
      <c r="Q506" s="1"/>
      <c r="R506" s="1"/>
      <c r="S506" s="1"/>
      <c r="U506" s="1"/>
      <c r="V506" s="1"/>
      <c r="W506" s="1">
        <f t="shared" si="63"/>
        <v>0</v>
      </c>
      <c r="X506" s="1"/>
      <c r="Y506" s="1"/>
      <c r="Z506" s="1">
        <f>Table112[[#This Row],[Quantity2]]*Table112[[#This Row],[U Cost]]</f>
        <v>0</v>
      </c>
      <c r="AB506" s="1"/>
      <c r="AC506" s="1"/>
      <c r="AD506" s="1">
        <f t="shared" si="64"/>
        <v>0</v>
      </c>
      <c r="AE506" s="1"/>
      <c r="AF506" s="1">
        <f>SUM(Table112[[#This Row],[Total 
Paid]:[Shipping 
Charged]])</f>
        <v>0</v>
      </c>
      <c r="AG506" s="1"/>
      <c r="AH506" s="1"/>
      <c r="AI506" s="1">
        <f t="shared" si="65"/>
        <v>0</v>
      </c>
      <c r="AK506" s="1"/>
      <c r="AL506" s="1"/>
      <c r="AM506" s="1"/>
      <c r="AN506" s="1"/>
      <c r="AP506" s="30"/>
      <c r="AQ506" s="1"/>
      <c r="AR506" s="1">
        <f t="shared" si="54"/>
        <v>0</v>
      </c>
      <c r="AS506" s="1"/>
      <c r="AT506" s="1"/>
      <c r="AU506" s="2">
        <f t="shared" si="66"/>
        <v>0</v>
      </c>
      <c r="AW506" s="1"/>
      <c r="AX506" s="1"/>
      <c r="AY506" s="1"/>
      <c r="AZ506" s="2">
        <f t="shared" si="62"/>
        <v>0</v>
      </c>
      <c r="BA506" s="2">
        <f>SUM(AF506,AH506,-AZ506,-Table112[[#This Row],[Sale Fee]])</f>
        <v>0</v>
      </c>
      <c r="BC506" s="1"/>
      <c r="BD506" s="1"/>
      <c r="BE506" s="1"/>
    </row>
    <row r="507" spans="1:57" x14ac:dyDescent="0.25">
      <c r="A507" s="1"/>
      <c r="B507" s="1"/>
      <c r="E507" s="4"/>
      <c r="F507" s="4"/>
      <c r="Q507" s="1"/>
      <c r="R507" s="1"/>
      <c r="S507" s="1"/>
      <c r="U507" s="1"/>
      <c r="V507" s="1"/>
      <c r="W507" s="1">
        <f t="shared" si="63"/>
        <v>0</v>
      </c>
      <c r="X507" s="1"/>
      <c r="Y507" s="1"/>
      <c r="Z507" s="1">
        <f>Table112[[#This Row],[Quantity2]]*Table112[[#This Row],[U Cost]]</f>
        <v>0</v>
      </c>
      <c r="AB507" s="1"/>
      <c r="AC507" s="1"/>
      <c r="AD507" s="1">
        <f t="shared" si="64"/>
        <v>0</v>
      </c>
      <c r="AE507" s="1"/>
      <c r="AF507" s="1">
        <f>SUM(Table112[[#This Row],[Total 
Paid]:[Shipping 
Charged]])</f>
        <v>0</v>
      </c>
      <c r="AG507" s="1"/>
      <c r="AH507" s="1"/>
      <c r="AI507" s="1">
        <f t="shared" si="65"/>
        <v>0</v>
      </c>
      <c r="AK507" s="1"/>
      <c r="AL507" s="1"/>
      <c r="AM507" s="1"/>
      <c r="AN507" s="1"/>
      <c r="AP507" s="30"/>
      <c r="AQ507" s="1"/>
      <c r="AR507" s="1">
        <f t="shared" si="54"/>
        <v>0</v>
      </c>
      <c r="AS507" s="1"/>
      <c r="AT507" s="1"/>
      <c r="AU507" s="2">
        <f t="shared" si="66"/>
        <v>0</v>
      </c>
      <c r="AW507" s="1"/>
      <c r="AX507" s="1"/>
      <c r="AY507" s="1"/>
      <c r="AZ507" s="2">
        <f t="shared" si="62"/>
        <v>0</v>
      </c>
      <c r="BA507" s="2">
        <f>SUM(AF507,AH507,-AZ507,-Table112[[#This Row],[Sale Fee]])</f>
        <v>0</v>
      </c>
      <c r="BC507" s="1"/>
      <c r="BD507" s="1"/>
      <c r="BE507" s="1"/>
    </row>
    <row r="508" spans="1:57" x14ac:dyDescent="0.25">
      <c r="A508" s="1"/>
      <c r="B508" s="1"/>
      <c r="E508" s="4"/>
      <c r="F508" s="4"/>
      <c r="Q508" s="1"/>
      <c r="R508" s="1"/>
      <c r="S508" s="1"/>
      <c r="U508" s="1"/>
      <c r="V508" s="1"/>
      <c r="W508" s="1">
        <f t="shared" si="63"/>
        <v>0</v>
      </c>
      <c r="X508" s="1"/>
      <c r="Y508" s="1"/>
      <c r="Z508" s="1">
        <f>Table112[[#This Row],[Quantity2]]*Table112[[#This Row],[U Cost]]</f>
        <v>0</v>
      </c>
      <c r="AB508" s="1"/>
      <c r="AC508" s="1"/>
      <c r="AD508" s="1">
        <f t="shared" si="64"/>
        <v>0</v>
      </c>
      <c r="AE508" s="1"/>
      <c r="AF508" s="1">
        <f>SUM(Table112[[#This Row],[Total 
Paid]:[Shipping 
Charged]])</f>
        <v>0</v>
      </c>
      <c r="AG508" s="1"/>
      <c r="AH508" s="1"/>
      <c r="AI508" s="1">
        <f t="shared" si="65"/>
        <v>0</v>
      </c>
      <c r="AK508" s="1"/>
      <c r="AL508" s="1"/>
      <c r="AM508" s="1"/>
      <c r="AN508" s="1"/>
      <c r="AP508" s="30"/>
      <c r="AQ508" s="1"/>
      <c r="AR508" s="1">
        <f t="shared" si="54"/>
        <v>0</v>
      </c>
      <c r="AS508" s="1"/>
      <c r="AT508" s="1"/>
      <c r="AU508" s="2">
        <f t="shared" si="66"/>
        <v>0</v>
      </c>
      <c r="AW508" s="1"/>
      <c r="AX508" s="1"/>
      <c r="AY508" s="1"/>
      <c r="AZ508" s="2">
        <f t="shared" si="62"/>
        <v>0</v>
      </c>
      <c r="BA508" s="2">
        <f>SUM(AF508,AH508,-AZ508,-Table112[[#This Row],[Sale Fee]])</f>
        <v>0</v>
      </c>
      <c r="BC508" s="1"/>
      <c r="BD508" s="1"/>
      <c r="BE508" s="1"/>
    </row>
    <row r="509" spans="1:57" x14ac:dyDescent="0.25">
      <c r="A509" s="1"/>
      <c r="B509" s="1"/>
      <c r="E509" s="4"/>
      <c r="F509" s="4"/>
      <c r="Q509" s="1"/>
      <c r="R509" s="1"/>
      <c r="S509" s="1"/>
      <c r="U509" s="1"/>
      <c r="V509" s="1"/>
      <c r="W509" s="1">
        <f t="shared" si="63"/>
        <v>0</v>
      </c>
      <c r="X509" s="1"/>
      <c r="Y509" s="1"/>
      <c r="Z509" s="1">
        <f>Table112[[#This Row],[Quantity2]]*Table112[[#This Row],[U Cost]]</f>
        <v>0</v>
      </c>
      <c r="AB509" s="1"/>
      <c r="AC509" s="1"/>
      <c r="AD509" s="1">
        <f t="shared" si="64"/>
        <v>0</v>
      </c>
      <c r="AE509" s="1"/>
      <c r="AF509" s="1">
        <f>SUM(Table112[[#This Row],[Total 
Paid]:[Shipping 
Charged]])</f>
        <v>0</v>
      </c>
      <c r="AG509" s="1"/>
      <c r="AH509" s="1"/>
      <c r="AI509" s="1">
        <f t="shared" si="65"/>
        <v>0</v>
      </c>
      <c r="AK509" s="1"/>
      <c r="AL509" s="1"/>
      <c r="AM509" s="1"/>
      <c r="AN509" s="1"/>
      <c r="AP509" s="30"/>
      <c r="AQ509" s="1"/>
      <c r="AR509" s="1">
        <f t="shared" si="54"/>
        <v>0</v>
      </c>
      <c r="AS509" s="1"/>
      <c r="AT509" s="1"/>
      <c r="AU509" s="2">
        <f t="shared" si="66"/>
        <v>0</v>
      </c>
      <c r="AW509" s="1"/>
      <c r="AX509" s="1"/>
      <c r="AY509" s="1"/>
      <c r="AZ509" s="2">
        <f t="shared" si="62"/>
        <v>0</v>
      </c>
      <c r="BA509" s="2">
        <f>SUM(AF509,AH509,-AZ509,-Table112[[#This Row],[Sale Fee]])</f>
        <v>0</v>
      </c>
      <c r="BC509" s="1"/>
      <c r="BD509" s="1"/>
      <c r="BE509" s="1"/>
    </row>
    <row r="510" spans="1:57" x14ac:dyDescent="0.25">
      <c r="A510" s="1"/>
      <c r="B510" s="1"/>
      <c r="E510" s="4"/>
      <c r="F510" s="4"/>
      <c r="Q510" s="1"/>
      <c r="R510" s="1"/>
      <c r="S510" s="1"/>
      <c r="U510" s="1"/>
      <c r="V510" s="1"/>
      <c r="W510" s="1">
        <f t="shared" si="63"/>
        <v>0</v>
      </c>
      <c r="X510" s="1"/>
      <c r="Y510" s="1"/>
      <c r="Z510" s="1">
        <f>Table112[[#This Row],[Quantity2]]*Table112[[#This Row],[U Cost]]</f>
        <v>0</v>
      </c>
      <c r="AB510" s="1"/>
      <c r="AC510" s="1"/>
      <c r="AD510" s="1">
        <f t="shared" si="64"/>
        <v>0</v>
      </c>
      <c r="AE510" s="1"/>
      <c r="AF510" s="1">
        <f>SUM(Table112[[#This Row],[Total 
Paid]:[Shipping 
Charged]])</f>
        <v>0</v>
      </c>
      <c r="AG510" s="1"/>
      <c r="AH510" s="1"/>
      <c r="AI510" s="1">
        <f t="shared" si="65"/>
        <v>0</v>
      </c>
      <c r="AK510" s="1"/>
      <c r="AL510" s="1"/>
      <c r="AM510" s="1"/>
      <c r="AN510" s="1"/>
      <c r="AP510" s="30"/>
      <c r="AQ510" s="1"/>
      <c r="AR510" s="1">
        <f t="shared" si="54"/>
        <v>0</v>
      </c>
      <c r="AS510" s="1"/>
      <c r="AT510" s="1"/>
      <c r="AU510" s="2">
        <f t="shared" si="66"/>
        <v>0</v>
      </c>
      <c r="AW510" s="1"/>
      <c r="AX510" s="1"/>
      <c r="AY510" s="1"/>
      <c r="AZ510" s="2">
        <f t="shared" si="62"/>
        <v>0</v>
      </c>
      <c r="BA510" s="2">
        <f>SUM(AF510,AH510,-AZ510,-Table112[[#This Row],[Sale Fee]])</f>
        <v>0</v>
      </c>
      <c r="BC510" s="1"/>
      <c r="BD510" s="1"/>
      <c r="BE510" s="1"/>
    </row>
    <row r="511" spans="1:57" x14ac:dyDescent="0.25">
      <c r="A511" s="1"/>
      <c r="B511" s="1"/>
      <c r="E511" s="4"/>
      <c r="F511" s="4"/>
      <c r="Q511" s="1"/>
      <c r="R511" s="1"/>
      <c r="S511" s="1"/>
      <c r="U511" s="1"/>
      <c r="V511" s="1"/>
      <c r="W511" s="1">
        <f t="shared" si="63"/>
        <v>0</v>
      </c>
      <c r="X511" s="1"/>
      <c r="Y511" s="1"/>
      <c r="Z511" s="1">
        <f>Table112[[#This Row],[Quantity2]]*Table112[[#This Row],[U Cost]]</f>
        <v>0</v>
      </c>
      <c r="AB511" s="1"/>
      <c r="AC511" s="1"/>
      <c r="AD511" s="1">
        <f t="shared" si="64"/>
        <v>0</v>
      </c>
      <c r="AE511" s="1"/>
      <c r="AF511" s="1">
        <f>SUM(Table112[[#This Row],[Total 
Paid]:[Shipping 
Charged]])</f>
        <v>0</v>
      </c>
      <c r="AG511" s="1"/>
      <c r="AH511" s="1"/>
      <c r="AI511" s="1">
        <f t="shared" si="65"/>
        <v>0</v>
      </c>
      <c r="AK511" s="1"/>
      <c r="AL511" s="1"/>
      <c r="AM511" s="1"/>
      <c r="AN511" s="1"/>
      <c r="AP511" s="30"/>
      <c r="AQ511" s="1"/>
      <c r="AR511" s="1">
        <f t="shared" si="54"/>
        <v>0</v>
      </c>
      <c r="AS511" s="1"/>
      <c r="AT511" s="1"/>
      <c r="AU511" s="2">
        <f t="shared" si="66"/>
        <v>0</v>
      </c>
      <c r="AW511" s="1"/>
      <c r="AX511" s="1"/>
      <c r="AY511" s="1"/>
      <c r="AZ511" s="2">
        <f t="shared" ref="AZ511:AZ574" si="67">SUM(AU511,AW511,AX511,AY511)</f>
        <v>0</v>
      </c>
      <c r="BA511" s="2">
        <f>SUM(AF511,AH511,-AZ511,-Table112[[#This Row],[Sale Fee]])</f>
        <v>0</v>
      </c>
      <c r="BC511" s="1"/>
      <c r="BD511" s="1"/>
      <c r="BE511" s="1"/>
    </row>
    <row r="512" spans="1:57" x14ac:dyDescent="0.25">
      <c r="A512" s="1"/>
      <c r="B512" s="1"/>
      <c r="E512" s="4"/>
      <c r="F512" s="4"/>
      <c r="Q512" s="1"/>
      <c r="R512" s="1"/>
      <c r="S512" s="1"/>
      <c r="U512" s="1"/>
      <c r="V512" s="1"/>
      <c r="W512" s="1">
        <f t="shared" si="63"/>
        <v>0</v>
      </c>
      <c r="X512" s="1"/>
      <c r="Y512" s="1"/>
      <c r="Z512" s="1">
        <f>Table112[[#This Row],[Quantity2]]*Table112[[#This Row],[U Cost]]</f>
        <v>0</v>
      </c>
      <c r="AB512" s="1"/>
      <c r="AC512" s="1"/>
      <c r="AD512" s="1">
        <f t="shared" si="64"/>
        <v>0</v>
      </c>
      <c r="AE512" s="1"/>
      <c r="AF512" s="1">
        <f>SUM(Table112[[#This Row],[Total 
Paid]:[Shipping 
Charged]])</f>
        <v>0</v>
      </c>
      <c r="AG512" s="1"/>
      <c r="AH512" s="1"/>
      <c r="AI512" s="1">
        <f t="shared" si="65"/>
        <v>0</v>
      </c>
      <c r="AK512" s="1"/>
      <c r="AL512" s="1"/>
      <c r="AM512" s="1"/>
      <c r="AN512" s="1"/>
      <c r="AP512" s="30"/>
      <c r="AQ512" s="1"/>
      <c r="AR512" s="1">
        <f t="shared" si="54"/>
        <v>0</v>
      </c>
      <c r="AS512" s="1"/>
      <c r="AT512" s="1"/>
      <c r="AU512" s="2">
        <f t="shared" si="66"/>
        <v>0</v>
      </c>
      <c r="AW512" s="1"/>
      <c r="AX512" s="1"/>
      <c r="AY512" s="1"/>
      <c r="AZ512" s="2">
        <f t="shared" si="67"/>
        <v>0</v>
      </c>
      <c r="BA512" s="2">
        <f>SUM(AF512,AH512,-AZ512,-Table112[[#This Row],[Sale Fee]])</f>
        <v>0</v>
      </c>
      <c r="BC512" s="1"/>
      <c r="BD512" s="1"/>
      <c r="BE512" s="1"/>
    </row>
    <row r="513" spans="1:57" x14ac:dyDescent="0.25">
      <c r="A513" s="1"/>
      <c r="B513" s="1"/>
      <c r="E513" s="4"/>
      <c r="F513" s="4"/>
      <c r="Q513" s="1"/>
      <c r="R513" s="1"/>
      <c r="S513" s="1"/>
      <c r="U513" s="1"/>
      <c r="V513" s="1"/>
      <c r="W513" s="1">
        <f t="shared" si="63"/>
        <v>0</v>
      </c>
      <c r="X513" s="1"/>
      <c r="Y513" s="1"/>
      <c r="Z513" s="1">
        <f>Table112[[#This Row],[Quantity2]]*Table112[[#This Row],[U Cost]]</f>
        <v>0</v>
      </c>
      <c r="AB513" s="1"/>
      <c r="AC513" s="1"/>
      <c r="AD513" s="1">
        <f t="shared" si="64"/>
        <v>0</v>
      </c>
      <c r="AE513" s="1"/>
      <c r="AF513" s="1">
        <f>SUM(Table112[[#This Row],[Total 
Paid]:[Shipping 
Charged]])</f>
        <v>0</v>
      </c>
      <c r="AG513" s="1"/>
      <c r="AH513" s="1"/>
      <c r="AI513" s="1">
        <f t="shared" si="65"/>
        <v>0</v>
      </c>
      <c r="AK513" s="1"/>
      <c r="AL513" s="1"/>
      <c r="AM513" s="1"/>
      <c r="AN513" s="1"/>
      <c r="AP513" s="30"/>
      <c r="AQ513" s="1"/>
      <c r="AR513" s="1">
        <f t="shared" si="54"/>
        <v>0</v>
      </c>
      <c r="AS513" s="1"/>
      <c r="AT513" s="1"/>
      <c r="AU513" s="2">
        <f t="shared" si="66"/>
        <v>0</v>
      </c>
      <c r="AW513" s="1"/>
      <c r="AX513" s="1"/>
      <c r="AY513" s="1"/>
      <c r="AZ513" s="2">
        <f t="shared" si="67"/>
        <v>0</v>
      </c>
      <c r="BA513" s="2">
        <f>SUM(AF513,AH513,-AZ513,-Table112[[#This Row],[Sale Fee]])</f>
        <v>0</v>
      </c>
      <c r="BC513" s="1"/>
      <c r="BD513" s="1"/>
      <c r="BE513" s="1"/>
    </row>
    <row r="514" spans="1:57" x14ac:dyDescent="0.25">
      <c r="A514" s="1"/>
      <c r="B514" s="1"/>
      <c r="E514" s="4"/>
      <c r="F514" s="4"/>
      <c r="Q514" s="1"/>
      <c r="R514" s="1"/>
      <c r="S514" s="1"/>
      <c r="U514" s="1"/>
      <c r="V514" s="1"/>
      <c r="W514" s="1">
        <f t="shared" si="63"/>
        <v>0</v>
      </c>
      <c r="X514" s="1"/>
      <c r="Y514" s="1"/>
      <c r="Z514" s="1">
        <f>Table112[[#This Row],[Quantity2]]*Table112[[#This Row],[U Cost]]</f>
        <v>0</v>
      </c>
      <c r="AB514" s="1"/>
      <c r="AC514" s="1"/>
      <c r="AD514" s="1">
        <f t="shared" si="64"/>
        <v>0</v>
      </c>
      <c r="AE514" s="1"/>
      <c r="AF514" s="1">
        <f>SUM(Table112[[#This Row],[Total 
Paid]:[Shipping 
Charged]])</f>
        <v>0</v>
      </c>
      <c r="AG514" s="1"/>
      <c r="AH514" s="1"/>
      <c r="AI514" s="1">
        <f t="shared" si="65"/>
        <v>0</v>
      </c>
      <c r="AK514" s="1"/>
      <c r="AL514" s="1"/>
      <c r="AM514" s="1"/>
      <c r="AN514" s="1"/>
      <c r="AP514" s="30"/>
      <c r="AQ514" s="1"/>
      <c r="AR514" s="1">
        <f t="shared" si="54"/>
        <v>0</v>
      </c>
      <c r="AS514" s="1"/>
      <c r="AT514" s="1"/>
      <c r="AU514" s="2">
        <f t="shared" si="66"/>
        <v>0</v>
      </c>
      <c r="AW514" s="1"/>
      <c r="AX514" s="1"/>
      <c r="AY514" s="1"/>
      <c r="AZ514" s="2">
        <f t="shared" si="67"/>
        <v>0</v>
      </c>
      <c r="BA514" s="2">
        <f>SUM(AF514,AH514,-AZ514,-Table112[[#This Row],[Sale Fee]])</f>
        <v>0</v>
      </c>
      <c r="BC514" s="1"/>
      <c r="BD514" s="1"/>
      <c r="BE514" s="1"/>
    </row>
    <row r="515" spans="1:57" x14ac:dyDescent="0.25">
      <c r="A515" s="1"/>
      <c r="B515" s="1"/>
      <c r="E515" s="4"/>
      <c r="F515" s="4"/>
      <c r="Q515" s="1"/>
      <c r="R515" s="1"/>
      <c r="S515" s="1"/>
      <c r="U515" s="1"/>
      <c r="V515" s="1"/>
      <c r="W515" s="1">
        <f t="shared" si="63"/>
        <v>0</v>
      </c>
      <c r="X515" s="1"/>
      <c r="Y515" s="1"/>
      <c r="Z515" s="1">
        <f>Table112[[#This Row],[Quantity2]]*Table112[[#This Row],[U Cost]]</f>
        <v>0</v>
      </c>
      <c r="AB515" s="1"/>
      <c r="AC515" s="1"/>
      <c r="AD515" s="1">
        <f t="shared" si="64"/>
        <v>0</v>
      </c>
      <c r="AE515" s="1"/>
      <c r="AF515" s="1">
        <f>SUM(Table112[[#This Row],[Total 
Paid]:[Shipping 
Charged]])</f>
        <v>0</v>
      </c>
      <c r="AG515" s="1"/>
      <c r="AH515" s="1"/>
      <c r="AI515" s="1">
        <f t="shared" si="65"/>
        <v>0</v>
      </c>
      <c r="AK515" s="1"/>
      <c r="AL515" s="1"/>
      <c r="AM515" s="1"/>
      <c r="AN515" s="1"/>
      <c r="AP515" s="30"/>
      <c r="AQ515" s="1"/>
      <c r="AR515" s="1">
        <f t="shared" si="54"/>
        <v>0</v>
      </c>
      <c r="AS515" s="1"/>
      <c r="AT515" s="1"/>
      <c r="AU515" s="2">
        <f t="shared" si="66"/>
        <v>0</v>
      </c>
      <c r="AW515" s="1"/>
      <c r="AX515" s="1"/>
      <c r="AY515" s="1"/>
      <c r="AZ515" s="2">
        <f t="shared" si="67"/>
        <v>0</v>
      </c>
      <c r="BA515" s="2">
        <f>SUM(AF515,AH515,-AZ515,-Table112[[#This Row],[Sale Fee]])</f>
        <v>0</v>
      </c>
      <c r="BC515" s="1"/>
      <c r="BD515" s="1"/>
      <c r="BE515" s="1"/>
    </row>
    <row r="516" spans="1:57" x14ac:dyDescent="0.25">
      <c r="A516" s="1"/>
      <c r="B516" s="1"/>
      <c r="E516" s="4"/>
      <c r="F516" s="4"/>
      <c r="Q516" s="1"/>
      <c r="R516" s="1"/>
      <c r="S516" s="1"/>
      <c r="U516" s="1"/>
      <c r="V516" s="1"/>
      <c r="W516" s="1">
        <f t="shared" si="63"/>
        <v>0</v>
      </c>
      <c r="X516" s="1"/>
      <c r="Y516" s="1"/>
      <c r="Z516" s="1">
        <f>Table112[[#This Row],[Quantity2]]*Table112[[#This Row],[U Cost]]</f>
        <v>0</v>
      </c>
      <c r="AB516" s="1"/>
      <c r="AC516" s="1"/>
      <c r="AD516" s="1">
        <f t="shared" si="64"/>
        <v>0</v>
      </c>
      <c r="AE516" s="1"/>
      <c r="AF516" s="1">
        <f>SUM(Table112[[#This Row],[Total 
Paid]:[Shipping 
Charged]])</f>
        <v>0</v>
      </c>
      <c r="AG516" s="1"/>
      <c r="AH516" s="1"/>
      <c r="AI516" s="1">
        <f t="shared" si="65"/>
        <v>0</v>
      </c>
      <c r="AK516" s="1"/>
      <c r="AL516" s="1"/>
      <c r="AM516" s="1"/>
      <c r="AN516" s="1"/>
      <c r="AP516" s="30"/>
      <c r="AQ516" s="1"/>
      <c r="AR516" s="1">
        <f t="shared" si="54"/>
        <v>0</v>
      </c>
      <c r="AS516" s="1"/>
      <c r="AT516" s="1"/>
      <c r="AU516" s="2">
        <f t="shared" si="66"/>
        <v>0</v>
      </c>
      <c r="AW516" s="1"/>
      <c r="AX516" s="1"/>
      <c r="AY516" s="1"/>
      <c r="AZ516" s="2">
        <f t="shared" si="67"/>
        <v>0</v>
      </c>
      <c r="BA516" s="2">
        <f>SUM(AF516,AH516,-AZ516,-Table112[[#This Row],[Sale Fee]])</f>
        <v>0</v>
      </c>
      <c r="BC516" s="1"/>
      <c r="BD516" s="1"/>
      <c r="BE516" s="1"/>
    </row>
    <row r="517" spans="1:57" x14ac:dyDescent="0.25">
      <c r="A517" s="1"/>
      <c r="B517" s="1"/>
      <c r="E517" s="4"/>
      <c r="F517" s="4"/>
      <c r="Q517" s="1"/>
      <c r="R517" s="1"/>
      <c r="S517" s="1"/>
      <c r="U517" s="1"/>
      <c r="V517" s="1"/>
      <c r="W517" s="1">
        <f t="shared" si="63"/>
        <v>0</v>
      </c>
      <c r="X517" s="1"/>
      <c r="Y517" s="1"/>
      <c r="Z517" s="1">
        <f>Table112[[#This Row],[Quantity2]]*Table112[[#This Row],[U Cost]]</f>
        <v>0</v>
      </c>
      <c r="AB517" s="1"/>
      <c r="AC517" s="1"/>
      <c r="AD517" s="1">
        <f t="shared" si="64"/>
        <v>0</v>
      </c>
      <c r="AE517" s="1"/>
      <c r="AF517" s="1">
        <f>SUM(Table112[[#This Row],[Total 
Paid]:[Shipping 
Charged]])</f>
        <v>0</v>
      </c>
      <c r="AG517" s="1"/>
      <c r="AH517" s="1"/>
      <c r="AI517" s="1">
        <f t="shared" si="65"/>
        <v>0</v>
      </c>
      <c r="AK517" s="1"/>
      <c r="AL517" s="1"/>
      <c r="AM517" s="1"/>
      <c r="AN517" s="1"/>
      <c r="AP517" s="30"/>
      <c r="AQ517" s="1"/>
      <c r="AR517" s="1">
        <f t="shared" si="54"/>
        <v>0</v>
      </c>
      <c r="AS517" s="1"/>
      <c r="AT517" s="1"/>
      <c r="AU517" s="2">
        <f t="shared" si="66"/>
        <v>0</v>
      </c>
      <c r="AW517" s="1"/>
      <c r="AX517" s="1"/>
      <c r="AY517" s="1"/>
      <c r="AZ517" s="2">
        <f t="shared" si="67"/>
        <v>0</v>
      </c>
      <c r="BA517" s="2">
        <f>SUM(AF517,AH517,-AZ517,-Table112[[#This Row],[Sale Fee]])</f>
        <v>0</v>
      </c>
      <c r="BC517" s="1"/>
      <c r="BD517" s="1"/>
      <c r="BE517" s="1"/>
    </row>
    <row r="518" spans="1:57" x14ac:dyDescent="0.25">
      <c r="A518" s="1"/>
      <c r="B518" s="1"/>
      <c r="E518" s="4"/>
      <c r="F518" s="4"/>
      <c r="Q518" s="1"/>
      <c r="R518" s="1"/>
      <c r="S518" s="1"/>
      <c r="U518" s="1"/>
      <c r="V518" s="1"/>
      <c r="W518" s="1">
        <f t="shared" si="63"/>
        <v>0</v>
      </c>
      <c r="X518" s="1"/>
      <c r="Y518" s="1"/>
      <c r="Z518" s="1">
        <f>Table112[[#This Row],[Quantity2]]*Table112[[#This Row],[U Cost]]</f>
        <v>0</v>
      </c>
      <c r="AB518" s="1"/>
      <c r="AC518" s="1"/>
      <c r="AD518" s="1">
        <f t="shared" si="64"/>
        <v>0</v>
      </c>
      <c r="AE518" s="1"/>
      <c r="AF518" s="1">
        <f>SUM(Table112[[#This Row],[Total 
Paid]:[Shipping 
Charged]])</f>
        <v>0</v>
      </c>
      <c r="AG518" s="1"/>
      <c r="AH518" s="1"/>
      <c r="AI518" s="1">
        <f t="shared" si="65"/>
        <v>0</v>
      </c>
      <c r="AK518" s="1"/>
      <c r="AL518" s="1"/>
      <c r="AM518" s="1"/>
      <c r="AN518" s="1"/>
      <c r="AP518" s="30"/>
      <c r="AQ518" s="1"/>
      <c r="AR518" s="1">
        <f t="shared" si="54"/>
        <v>0</v>
      </c>
      <c r="AS518" s="1"/>
      <c r="AT518" s="1"/>
      <c r="AU518" s="2">
        <f t="shared" si="66"/>
        <v>0</v>
      </c>
      <c r="AW518" s="1"/>
      <c r="AX518" s="1"/>
      <c r="AY518" s="1"/>
      <c r="AZ518" s="2">
        <f t="shared" si="67"/>
        <v>0</v>
      </c>
      <c r="BA518" s="2">
        <f>SUM(AF518,AH518,-AZ518,-Table112[[#This Row],[Sale Fee]])</f>
        <v>0</v>
      </c>
      <c r="BC518" s="1"/>
      <c r="BD518" s="1"/>
      <c r="BE518" s="1"/>
    </row>
    <row r="519" spans="1:57" x14ac:dyDescent="0.25">
      <c r="A519" s="1"/>
      <c r="B519" s="1"/>
      <c r="E519" s="4"/>
      <c r="F519" s="4"/>
      <c r="Q519" s="1"/>
      <c r="R519" s="1"/>
      <c r="S519" s="1"/>
      <c r="U519" s="1"/>
      <c r="V519" s="1"/>
      <c r="W519" s="1">
        <f t="shared" si="63"/>
        <v>0</v>
      </c>
      <c r="X519" s="1"/>
      <c r="Y519" s="1"/>
      <c r="Z519" s="1">
        <f>Table112[[#This Row],[Quantity2]]*Table112[[#This Row],[U Cost]]</f>
        <v>0</v>
      </c>
      <c r="AB519" s="1"/>
      <c r="AC519" s="1"/>
      <c r="AD519" s="1">
        <f t="shared" si="64"/>
        <v>0</v>
      </c>
      <c r="AE519" s="1"/>
      <c r="AF519" s="1">
        <f>SUM(Table112[[#This Row],[Total 
Paid]:[Shipping 
Charged]])</f>
        <v>0</v>
      </c>
      <c r="AG519" s="1"/>
      <c r="AH519" s="1"/>
      <c r="AI519" s="1">
        <f t="shared" si="65"/>
        <v>0</v>
      </c>
      <c r="AK519" s="1"/>
      <c r="AL519" s="1"/>
      <c r="AM519" s="1"/>
      <c r="AN519" s="1"/>
      <c r="AP519" s="30"/>
      <c r="AQ519" s="1"/>
      <c r="AR519" s="1">
        <f t="shared" si="54"/>
        <v>0</v>
      </c>
      <c r="AS519" s="1"/>
      <c r="AT519" s="1"/>
      <c r="AU519" s="2">
        <f t="shared" si="66"/>
        <v>0</v>
      </c>
      <c r="AW519" s="1"/>
      <c r="AX519" s="1"/>
      <c r="AY519" s="1"/>
      <c r="AZ519" s="2">
        <f t="shared" si="67"/>
        <v>0</v>
      </c>
      <c r="BA519" s="2">
        <f>SUM(AF519,AH519,-AZ519,-Table112[[#This Row],[Sale Fee]])</f>
        <v>0</v>
      </c>
      <c r="BC519" s="1"/>
      <c r="BD519" s="1"/>
      <c r="BE519" s="1"/>
    </row>
    <row r="520" spans="1:57" x14ac:dyDescent="0.25">
      <c r="A520" s="1"/>
      <c r="B520" s="1"/>
      <c r="E520" s="4"/>
      <c r="F520" s="4"/>
      <c r="Q520" s="1"/>
      <c r="R520" s="1"/>
      <c r="S520" s="1"/>
      <c r="U520" s="1"/>
      <c r="V520" s="1"/>
      <c r="W520" s="1">
        <f t="shared" si="63"/>
        <v>0</v>
      </c>
      <c r="X520" s="1"/>
      <c r="Y520" s="1"/>
      <c r="Z520" s="1">
        <f>Table112[[#This Row],[Quantity2]]*Table112[[#This Row],[U Cost]]</f>
        <v>0</v>
      </c>
      <c r="AB520" s="1"/>
      <c r="AC520" s="1"/>
      <c r="AD520" s="1">
        <f t="shared" si="64"/>
        <v>0</v>
      </c>
      <c r="AE520" s="1"/>
      <c r="AF520" s="1">
        <f>SUM(Table112[[#This Row],[Total 
Paid]:[Shipping 
Charged]])</f>
        <v>0</v>
      </c>
      <c r="AG520" s="1"/>
      <c r="AH520" s="1"/>
      <c r="AI520" s="1">
        <f t="shared" si="65"/>
        <v>0</v>
      </c>
      <c r="AK520" s="1"/>
      <c r="AL520" s="1"/>
      <c r="AM520" s="1"/>
      <c r="AN520" s="1"/>
      <c r="AP520" s="30"/>
      <c r="AQ520" s="1"/>
      <c r="AR520" s="1">
        <f t="shared" si="54"/>
        <v>0</v>
      </c>
      <c r="AS520" s="1"/>
      <c r="AT520" s="1"/>
      <c r="AU520" s="2">
        <f t="shared" si="66"/>
        <v>0</v>
      </c>
      <c r="AW520" s="1"/>
      <c r="AX520" s="1"/>
      <c r="AY520" s="1"/>
      <c r="AZ520" s="2">
        <f t="shared" si="67"/>
        <v>0</v>
      </c>
      <c r="BA520" s="2">
        <f>SUM(AF520,AH520,-AZ520,-Table112[[#This Row],[Sale Fee]])</f>
        <v>0</v>
      </c>
      <c r="BC520" s="1"/>
      <c r="BD520" s="1"/>
      <c r="BE520" s="1"/>
    </row>
    <row r="521" spans="1:57" x14ac:dyDescent="0.25">
      <c r="A521" s="1"/>
      <c r="B521" s="1"/>
      <c r="E521" s="4"/>
      <c r="F521" s="4"/>
      <c r="Q521" s="1"/>
      <c r="R521" s="1"/>
      <c r="S521" s="1"/>
      <c r="U521" s="1"/>
      <c r="V521" s="1"/>
      <c r="W521" s="1">
        <f t="shared" si="63"/>
        <v>0</v>
      </c>
      <c r="X521" s="1"/>
      <c r="Y521" s="1"/>
      <c r="Z521" s="1">
        <f>Table112[[#This Row],[Quantity2]]*Table112[[#This Row],[U Cost]]</f>
        <v>0</v>
      </c>
      <c r="AB521" s="1"/>
      <c r="AC521" s="1"/>
      <c r="AD521" s="1">
        <f t="shared" si="64"/>
        <v>0</v>
      </c>
      <c r="AE521" s="1"/>
      <c r="AF521" s="1">
        <f>SUM(Table112[[#This Row],[Total 
Paid]:[Shipping 
Charged]])</f>
        <v>0</v>
      </c>
      <c r="AG521" s="1"/>
      <c r="AH521" s="1"/>
      <c r="AI521" s="1">
        <f t="shared" si="65"/>
        <v>0</v>
      </c>
      <c r="AK521" s="1"/>
      <c r="AL521" s="1"/>
      <c r="AM521" s="1"/>
      <c r="AN521" s="1"/>
      <c r="AP521" s="30"/>
      <c r="AQ521" s="1"/>
      <c r="AR521" s="1">
        <f t="shared" si="54"/>
        <v>0</v>
      </c>
      <c r="AS521" s="1"/>
      <c r="AT521" s="1"/>
      <c r="AU521" s="2">
        <f t="shared" si="66"/>
        <v>0</v>
      </c>
      <c r="AW521" s="1"/>
      <c r="AX521" s="1"/>
      <c r="AY521" s="1"/>
      <c r="AZ521" s="2">
        <f t="shared" si="67"/>
        <v>0</v>
      </c>
      <c r="BA521" s="2">
        <f>SUM(AF521,AH521,-AZ521,-Table112[[#This Row],[Sale Fee]])</f>
        <v>0</v>
      </c>
      <c r="BC521" s="1"/>
      <c r="BD521" s="1"/>
      <c r="BE521" s="1"/>
    </row>
    <row r="522" spans="1:57" x14ac:dyDescent="0.25">
      <c r="A522" s="1"/>
      <c r="B522" s="1"/>
      <c r="E522" s="4"/>
      <c r="F522" s="4"/>
      <c r="Q522" s="1"/>
      <c r="R522" s="1"/>
      <c r="S522" s="1"/>
      <c r="U522" s="1"/>
      <c r="V522" s="1"/>
      <c r="W522" s="1">
        <f t="shared" si="63"/>
        <v>0</v>
      </c>
      <c r="X522" s="1"/>
      <c r="Y522" s="1"/>
      <c r="Z522" s="1">
        <f>Table112[[#This Row],[Quantity2]]*Table112[[#This Row],[U Cost]]</f>
        <v>0</v>
      </c>
      <c r="AB522" s="1"/>
      <c r="AC522" s="1"/>
      <c r="AD522" s="1">
        <f t="shared" si="64"/>
        <v>0</v>
      </c>
      <c r="AE522" s="1"/>
      <c r="AF522" s="1">
        <f>SUM(Table112[[#This Row],[Total 
Paid]:[Shipping 
Charged]])</f>
        <v>0</v>
      </c>
      <c r="AG522" s="1"/>
      <c r="AH522" s="1"/>
      <c r="AI522" s="1">
        <f t="shared" si="65"/>
        <v>0</v>
      </c>
      <c r="AK522" s="1"/>
      <c r="AL522" s="1"/>
      <c r="AM522" s="1"/>
      <c r="AN522" s="1"/>
      <c r="AP522" s="30"/>
      <c r="AQ522" s="1"/>
      <c r="AR522" s="1">
        <f t="shared" si="54"/>
        <v>0</v>
      </c>
      <c r="AS522" s="1"/>
      <c r="AT522" s="1"/>
      <c r="AU522" s="2">
        <f t="shared" si="66"/>
        <v>0</v>
      </c>
      <c r="AW522" s="1"/>
      <c r="AX522" s="1"/>
      <c r="AY522" s="1"/>
      <c r="AZ522" s="2">
        <f t="shared" si="67"/>
        <v>0</v>
      </c>
      <c r="BA522" s="2">
        <f>SUM(AF522,AH522,-AZ522,-Table112[[#This Row],[Sale Fee]])</f>
        <v>0</v>
      </c>
      <c r="BC522" s="1"/>
      <c r="BD522" s="1"/>
      <c r="BE522" s="1"/>
    </row>
    <row r="523" spans="1:57" x14ac:dyDescent="0.25">
      <c r="A523" s="1"/>
      <c r="B523" s="1"/>
      <c r="E523" s="4"/>
      <c r="F523" s="4"/>
      <c r="Q523" s="1"/>
      <c r="R523" s="1"/>
      <c r="S523" s="1"/>
      <c r="U523" s="1"/>
      <c r="V523" s="1"/>
      <c r="W523" s="1">
        <f t="shared" ref="W523:W598" si="68">U523*V523</f>
        <v>0</v>
      </c>
      <c r="X523" s="1"/>
      <c r="Y523" s="1"/>
      <c r="Z523" s="1">
        <f>Table112[[#This Row],[Quantity2]]*Table112[[#This Row],[U Cost]]</f>
        <v>0</v>
      </c>
      <c r="AB523" s="1"/>
      <c r="AC523" s="1"/>
      <c r="AD523" s="1">
        <f t="shared" ref="AD523:AD598" si="69">AC523*AB523</f>
        <v>0</v>
      </c>
      <c r="AE523" s="1"/>
      <c r="AF523" s="1">
        <f>SUM(Table112[[#This Row],[Total 
Paid]:[Shipping 
Charged]])</f>
        <v>0</v>
      </c>
      <c r="AG523" s="1"/>
      <c r="AH523" s="1"/>
      <c r="AI523" s="1">
        <f t="shared" ref="AI523:AI598" si="70">SUM(AF523,AG523,AH523)</f>
        <v>0</v>
      </c>
      <c r="AK523" s="1"/>
      <c r="AL523" s="1"/>
      <c r="AM523" s="1"/>
      <c r="AN523" s="1"/>
      <c r="AP523" s="30"/>
      <c r="AQ523" s="1"/>
      <c r="AR523" s="1">
        <f t="shared" si="54"/>
        <v>0</v>
      </c>
      <c r="AS523" s="1"/>
      <c r="AT523" s="1"/>
      <c r="AU523" s="2">
        <f t="shared" ref="AU523:AU598" si="71">SUM(AR523:AT523)</f>
        <v>0</v>
      </c>
      <c r="AW523" s="1"/>
      <c r="AX523" s="1"/>
      <c r="AY523" s="1"/>
      <c r="AZ523" s="2">
        <f t="shared" si="67"/>
        <v>0</v>
      </c>
      <c r="BA523" s="2">
        <f>SUM(AF523,AH523,-AZ523,-Table112[[#This Row],[Sale Fee]])</f>
        <v>0</v>
      </c>
      <c r="BC523" s="1"/>
      <c r="BD523" s="1"/>
      <c r="BE523" s="1"/>
    </row>
    <row r="524" spans="1:57" x14ac:dyDescent="0.25">
      <c r="A524" s="1"/>
      <c r="B524" s="1"/>
      <c r="E524" s="4"/>
      <c r="F524" s="4"/>
      <c r="Q524" s="1"/>
      <c r="R524" s="1"/>
      <c r="S524" s="1"/>
      <c r="U524" s="1"/>
      <c r="V524" s="1"/>
      <c r="W524" s="1">
        <f t="shared" si="68"/>
        <v>0</v>
      </c>
      <c r="X524" s="1"/>
      <c r="Y524" s="1"/>
      <c r="Z524" s="1">
        <f>Table112[[#This Row],[Quantity2]]*Table112[[#This Row],[U Cost]]</f>
        <v>0</v>
      </c>
      <c r="AB524" s="1"/>
      <c r="AC524" s="1"/>
      <c r="AD524" s="1">
        <f t="shared" si="69"/>
        <v>0</v>
      </c>
      <c r="AE524" s="1"/>
      <c r="AF524" s="1">
        <f>SUM(Table112[[#This Row],[Total 
Paid]:[Shipping 
Charged]])</f>
        <v>0</v>
      </c>
      <c r="AG524" s="1"/>
      <c r="AH524" s="1"/>
      <c r="AI524" s="1">
        <f t="shared" si="70"/>
        <v>0</v>
      </c>
      <c r="AK524" s="1"/>
      <c r="AL524" s="1"/>
      <c r="AM524" s="1"/>
      <c r="AN524" s="1"/>
      <c r="AP524" s="30"/>
      <c r="AQ524" s="1"/>
      <c r="AR524" s="1">
        <f t="shared" si="54"/>
        <v>0</v>
      </c>
      <c r="AS524" s="1"/>
      <c r="AT524" s="1"/>
      <c r="AU524" s="2">
        <f t="shared" si="71"/>
        <v>0</v>
      </c>
      <c r="AW524" s="1"/>
      <c r="AX524" s="1"/>
      <c r="AY524" s="1"/>
      <c r="AZ524" s="2">
        <f t="shared" si="67"/>
        <v>0</v>
      </c>
      <c r="BA524" s="2">
        <f>SUM(AF524,AH524,-AZ524,-Table112[[#This Row],[Sale Fee]])</f>
        <v>0</v>
      </c>
      <c r="BC524" s="1"/>
      <c r="BD524" s="1"/>
      <c r="BE524" s="1"/>
    </row>
    <row r="525" spans="1:57" x14ac:dyDescent="0.25">
      <c r="A525" s="1"/>
      <c r="B525" s="1"/>
      <c r="E525" s="4"/>
      <c r="F525" s="4"/>
      <c r="Q525" s="1"/>
      <c r="R525" s="1"/>
      <c r="S525" s="1"/>
      <c r="U525" s="1"/>
      <c r="V525" s="1"/>
      <c r="W525" s="1">
        <f t="shared" si="68"/>
        <v>0</v>
      </c>
      <c r="X525" s="1"/>
      <c r="Y525" s="1"/>
      <c r="Z525" s="1">
        <f>Table112[[#This Row],[Quantity2]]*Table112[[#This Row],[U Cost]]</f>
        <v>0</v>
      </c>
      <c r="AB525" s="1"/>
      <c r="AC525" s="1"/>
      <c r="AD525" s="1">
        <f t="shared" si="69"/>
        <v>0</v>
      </c>
      <c r="AE525" s="1"/>
      <c r="AF525" s="1">
        <f>SUM(Table112[[#This Row],[Total 
Paid]:[Shipping 
Charged]])</f>
        <v>0</v>
      </c>
      <c r="AG525" s="1"/>
      <c r="AH525" s="1"/>
      <c r="AI525" s="1">
        <f t="shared" si="70"/>
        <v>0</v>
      </c>
      <c r="AK525" s="1"/>
      <c r="AL525" s="1"/>
      <c r="AM525" s="1"/>
      <c r="AN525" s="1"/>
      <c r="AP525" s="30"/>
      <c r="AQ525" s="1"/>
      <c r="AR525" s="1">
        <f t="shared" si="54"/>
        <v>0</v>
      </c>
      <c r="AS525" s="1"/>
      <c r="AT525" s="1"/>
      <c r="AU525" s="2">
        <f t="shared" si="71"/>
        <v>0</v>
      </c>
      <c r="AW525" s="1"/>
      <c r="AX525" s="1"/>
      <c r="AY525" s="1"/>
      <c r="AZ525" s="2">
        <f t="shared" si="67"/>
        <v>0</v>
      </c>
      <c r="BA525" s="2">
        <f>SUM(AF525,AH525,-AZ525,-Table112[[#This Row],[Sale Fee]])</f>
        <v>0</v>
      </c>
      <c r="BC525" s="1"/>
      <c r="BD525" s="1"/>
      <c r="BE525" s="1"/>
    </row>
    <row r="526" spans="1:57" x14ac:dyDescent="0.25">
      <c r="A526" s="1"/>
      <c r="B526" s="1"/>
      <c r="E526" s="4"/>
      <c r="F526" s="4"/>
      <c r="Q526" s="1"/>
      <c r="R526" s="1"/>
      <c r="S526" s="1"/>
      <c r="U526" s="1"/>
      <c r="V526" s="1"/>
      <c r="W526" s="1">
        <f t="shared" si="68"/>
        <v>0</v>
      </c>
      <c r="X526" s="1"/>
      <c r="Y526" s="1"/>
      <c r="Z526" s="1">
        <f>Table112[[#This Row],[Quantity2]]*Table112[[#This Row],[U Cost]]</f>
        <v>0</v>
      </c>
      <c r="AB526" s="1"/>
      <c r="AC526" s="1"/>
      <c r="AD526" s="1">
        <f t="shared" si="69"/>
        <v>0</v>
      </c>
      <c r="AE526" s="1"/>
      <c r="AF526" s="1">
        <f>SUM(Table112[[#This Row],[Total 
Paid]:[Shipping 
Charged]])</f>
        <v>0</v>
      </c>
      <c r="AG526" s="1"/>
      <c r="AH526" s="1"/>
      <c r="AI526" s="1">
        <f t="shared" si="70"/>
        <v>0</v>
      </c>
      <c r="AK526" s="1"/>
      <c r="AL526" s="1"/>
      <c r="AM526" s="1"/>
      <c r="AN526" s="1"/>
      <c r="AP526" s="30"/>
      <c r="AQ526" s="1"/>
      <c r="AR526" s="1">
        <f t="shared" si="54"/>
        <v>0</v>
      </c>
      <c r="AS526" s="1"/>
      <c r="AT526" s="1"/>
      <c r="AU526" s="2">
        <f t="shared" si="71"/>
        <v>0</v>
      </c>
      <c r="AW526" s="1"/>
      <c r="AX526" s="1"/>
      <c r="AY526" s="1"/>
      <c r="AZ526" s="2">
        <f t="shared" si="67"/>
        <v>0</v>
      </c>
      <c r="BA526" s="2">
        <f>SUM(AF526,AH526,-AZ526,-Table112[[#This Row],[Sale Fee]])</f>
        <v>0</v>
      </c>
      <c r="BC526" s="1"/>
      <c r="BD526" s="1"/>
      <c r="BE526" s="1"/>
    </row>
    <row r="527" spans="1:57" x14ac:dyDescent="0.25">
      <c r="A527" s="1"/>
      <c r="B527" s="1"/>
      <c r="E527" s="4"/>
      <c r="F527" s="4"/>
      <c r="Q527" s="1"/>
      <c r="R527" s="1"/>
      <c r="S527" s="1"/>
      <c r="U527" s="1"/>
      <c r="V527" s="1"/>
      <c r="W527" s="1">
        <f t="shared" si="68"/>
        <v>0</v>
      </c>
      <c r="X527" s="1"/>
      <c r="Y527" s="1"/>
      <c r="Z527" s="1">
        <f>Table112[[#This Row],[Quantity2]]*Table112[[#This Row],[U Cost]]</f>
        <v>0</v>
      </c>
      <c r="AB527" s="1"/>
      <c r="AC527" s="1"/>
      <c r="AD527" s="1">
        <f t="shared" si="69"/>
        <v>0</v>
      </c>
      <c r="AE527" s="1"/>
      <c r="AF527" s="1">
        <f>SUM(Table112[[#This Row],[Total 
Paid]:[Shipping 
Charged]])</f>
        <v>0</v>
      </c>
      <c r="AG527" s="1"/>
      <c r="AH527" s="1"/>
      <c r="AI527" s="1">
        <f t="shared" si="70"/>
        <v>0</v>
      </c>
      <c r="AK527" s="1"/>
      <c r="AL527" s="1"/>
      <c r="AM527" s="1"/>
      <c r="AN527" s="1"/>
      <c r="AP527" s="30"/>
      <c r="AQ527" s="1"/>
      <c r="AR527" s="1">
        <f t="shared" si="54"/>
        <v>0</v>
      </c>
      <c r="AS527" s="1"/>
      <c r="AT527" s="1"/>
      <c r="AU527" s="2">
        <f t="shared" si="71"/>
        <v>0</v>
      </c>
      <c r="AW527" s="1"/>
      <c r="AX527" s="1"/>
      <c r="AY527" s="1"/>
      <c r="AZ527" s="2">
        <f t="shared" si="67"/>
        <v>0</v>
      </c>
      <c r="BA527" s="2">
        <f>SUM(AF527,AH527,-AZ527,-Table112[[#This Row],[Sale Fee]])</f>
        <v>0</v>
      </c>
      <c r="BC527" s="1"/>
      <c r="BD527" s="1"/>
      <c r="BE527" s="1"/>
    </row>
    <row r="528" spans="1:57" x14ac:dyDescent="0.25">
      <c r="A528" s="1"/>
      <c r="B528" s="1"/>
      <c r="E528" s="4"/>
      <c r="F528" s="4"/>
      <c r="Q528" s="1"/>
      <c r="R528" s="1"/>
      <c r="S528" s="1"/>
      <c r="U528" s="1"/>
      <c r="V528" s="1"/>
      <c r="W528" s="1">
        <f t="shared" si="68"/>
        <v>0</v>
      </c>
      <c r="X528" s="1"/>
      <c r="Y528" s="1"/>
      <c r="Z528" s="1">
        <f>Table112[[#This Row],[Quantity2]]*Table112[[#This Row],[U Cost]]</f>
        <v>0</v>
      </c>
      <c r="AB528" s="1"/>
      <c r="AC528" s="1"/>
      <c r="AD528" s="1">
        <f t="shared" si="69"/>
        <v>0</v>
      </c>
      <c r="AE528" s="1"/>
      <c r="AF528" s="1">
        <f>SUM(Table112[[#This Row],[Total 
Paid]:[Shipping 
Charged]])</f>
        <v>0</v>
      </c>
      <c r="AG528" s="1"/>
      <c r="AH528" s="1"/>
      <c r="AI528" s="1">
        <f t="shared" si="70"/>
        <v>0</v>
      </c>
      <c r="AK528" s="1"/>
      <c r="AL528" s="1"/>
      <c r="AM528" s="1"/>
      <c r="AN528" s="1"/>
      <c r="AP528" s="30"/>
      <c r="AQ528" s="1"/>
      <c r="AR528" s="1">
        <f t="shared" si="54"/>
        <v>0</v>
      </c>
      <c r="AS528" s="1"/>
      <c r="AT528" s="1"/>
      <c r="AU528" s="2">
        <f t="shared" si="71"/>
        <v>0</v>
      </c>
      <c r="AW528" s="1"/>
      <c r="AX528" s="1"/>
      <c r="AY528" s="1"/>
      <c r="AZ528" s="2">
        <f t="shared" si="67"/>
        <v>0</v>
      </c>
      <c r="BA528" s="2">
        <f>SUM(AF528,AH528,-AZ528,-Table112[[#This Row],[Sale Fee]])</f>
        <v>0</v>
      </c>
      <c r="BC528" s="1"/>
      <c r="BD528" s="1"/>
      <c r="BE528" s="1"/>
    </row>
    <row r="529" spans="1:57" x14ac:dyDescent="0.25">
      <c r="A529" s="1"/>
      <c r="B529" s="1"/>
      <c r="E529" s="4"/>
      <c r="F529" s="4"/>
      <c r="Q529" s="1"/>
      <c r="R529" s="1"/>
      <c r="S529" s="1"/>
      <c r="U529" s="1"/>
      <c r="V529" s="1"/>
      <c r="W529" s="1">
        <f t="shared" si="68"/>
        <v>0</v>
      </c>
      <c r="X529" s="1"/>
      <c r="Y529" s="1"/>
      <c r="Z529" s="1">
        <f>Table112[[#This Row],[Quantity2]]*Table112[[#This Row],[U Cost]]</f>
        <v>0</v>
      </c>
      <c r="AB529" s="1"/>
      <c r="AC529" s="1"/>
      <c r="AD529" s="1">
        <f t="shared" si="69"/>
        <v>0</v>
      </c>
      <c r="AE529" s="1"/>
      <c r="AF529" s="1">
        <f>SUM(Table112[[#This Row],[Total 
Paid]:[Shipping 
Charged]])</f>
        <v>0</v>
      </c>
      <c r="AG529" s="1"/>
      <c r="AH529" s="1"/>
      <c r="AI529" s="1">
        <f t="shared" si="70"/>
        <v>0</v>
      </c>
      <c r="AK529" s="1"/>
      <c r="AL529" s="1"/>
      <c r="AM529" s="1"/>
      <c r="AN529" s="1"/>
      <c r="AP529" s="30"/>
      <c r="AQ529" s="1"/>
      <c r="AR529" s="1">
        <f t="shared" si="54"/>
        <v>0</v>
      </c>
      <c r="AS529" s="1"/>
      <c r="AT529" s="1"/>
      <c r="AU529" s="2">
        <f t="shared" si="71"/>
        <v>0</v>
      </c>
      <c r="AW529" s="1"/>
      <c r="AX529" s="1"/>
      <c r="AY529" s="1"/>
      <c r="AZ529" s="2">
        <f t="shared" si="67"/>
        <v>0</v>
      </c>
      <c r="BA529" s="2">
        <f>SUM(AF529,AH529,-AZ529,-Table112[[#This Row],[Sale Fee]])</f>
        <v>0</v>
      </c>
      <c r="BC529" s="1"/>
      <c r="BD529" s="1"/>
      <c r="BE529" s="1"/>
    </row>
    <row r="530" spans="1:57" x14ac:dyDescent="0.25">
      <c r="A530" s="1"/>
      <c r="B530" s="1"/>
      <c r="E530" s="4"/>
      <c r="F530" s="4"/>
      <c r="N530" s="49"/>
      <c r="Q530" s="1"/>
      <c r="R530" s="1"/>
      <c r="S530" s="1"/>
      <c r="U530" s="1"/>
      <c r="V530" s="1"/>
      <c r="W530" s="1">
        <f t="shared" si="68"/>
        <v>0</v>
      </c>
      <c r="X530" s="1"/>
      <c r="Y530" s="1"/>
      <c r="Z530" s="1">
        <f>Table112[[#This Row],[Quantity2]]*Table112[[#This Row],[U Cost]]</f>
        <v>0</v>
      </c>
      <c r="AB530" s="1"/>
      <c r="AC530" s="1"/>
      <c r="AD530" s="1">
        <f t="shared" si="69"/>
        <v>0</v>
      </c>
      <c r="AE530" s="1"/>
      <c r="AF530" s="1">
        <f>SUM(Table112[[#This Row],[Total 
Paid]:[Shipping 
Charged]])</f>
        <v>0</v>
      </c>
      <c r="AG530" s="1"/>
      <c r="AH530" s="1"/>
      <c r="AI530" s="1">
        <f t="shared" si="70"/>
        <v>0</v>
      </c>
      <c r="AK530" s="1"/>
      <c r="AL530" s="1"/>
      <c r="AM530" s="1"/>
      <c r="AN530" s="1"/>
      <c r="AP530" s="30"/>
      <c r="AQ530" s="1"/>
      <c r="AR530" s="1">
        <f t="shared" si="54"/>
        <v>0</v>
      </c>
      <c r="AS530" s="1"/>
      <c r="AT530" s="1"/>
      <c r="AU530" s="2">
        <f t="shared" si="71"/>
        <v>0</v>
      </c>
      <c r="AW530" s="1"/>
      <c r="AX530" s="1"/>
      <c r="AY530" s="1"/>
      <c r="AZ530" s="2">
        <f t="shared" si="67"/>
        <v>0</v>
      </c>
      <c r="BA530" s="2">
        <f>SUM(AF530,AH530,-AZ530,-Table112[[#This Row],[Sale Fee]])</f>
        <v>0</v>
      </c>
      <c r="BC530" s="1"/>
      <c r="BD530" s="1"/>
      <c r="BE530" s="1"/>
    </row>
    <row r="531" spans="1:57" x14ac:dyDescent="0.25">
      <c r="A531" s="1"/>
      <c r="B531" s="1"/>
      <c r="E531" s="4"/>
      <c r="F531" s="4"/>
      <c r="N531" s="49"/>
      <c r="Q531" s="1"/>
      <c r="R531" s="1"/>
      <c r="S531" s="1"/>
      <c r="U531" s="1"/>
      <c r="V531" s="1"/>
      <c r="W531" s="1">
        <f t="shared" si="68"/>
        <v>0</v>
      </c>
      <c r="X531" s="1"/>
      <c r="Y531" s="1"/>
      <c r="Z531" s="1">
        <f>Table112[[#This Row],[Quantity2]]*Table112[[#This Row],[U Cost]]</f>
        <v>0</v>
      </c>
      <c r="AB531" s="1"/>
      <c r="AC531" s="1"/>
      <c r="AD531" s="1">
        <f t="shared" si="69"/>
        <v>0</v>
      </c>
      <c r="AE531" s="1"/>
      <c r="AF531" s="1">
        <f>SUM(Table112[[#This Row],[Total 
Paid]:[Shipping 
Charged]])</f>
        <v>0</v>
      </c>
      <c r="AG531" s="1"/>
      <c r="AH531" s="1"/>
      <c r="AI531" s="1">
        <f t="shared" si="70"/>
        <v>0</v>
      </c>
      <c r="AK531" s="1"/>
      <c r="AL531" s="1"/>
      <c r="AM531" s="1"/>
      <c r="AN531" s="1"/>
      <c r="AP531" s="30"/>
      <c r="AQ531" s="1"/>
      <c r="AR531" s="1">
        <f t="shared" si="54"/>
        <v>0</v>
      </c>
      <c r="AS531" s="1"/>
      <c r="AT531" s="1"/>
      <c r="AU531" s="2">
        <f t="shared" si="71"/>
        <v>0</v>
      </c>
      <c r="AW531" s="1"/>
      <c r="AX531" s="1"/>
      <c r="AY531" s="1"/>
      <c r="AZ531" s="2">
        <f t="shared" si="67"/>
        <v>0</v>
      </c>
      <c r="BA531" s="2">
        <f>SUM(AF531,AH531,-AZ531,-Table112[[#This Row],[Sale Fee]])</f>
        <v>0</v>
      </c>
      <c r="BC531" s="1"/>
      <c r="BD531" s="1"/>
      <c r="BE531" s="1"/>
    </row>
    <row r="532" spans="1:57" x14ac:dyDescent="0.25">
      <c r="A532" s="1"/>
      <c r="B532" s="1"/>
      <c r="E532" s="4"/>
      <c r="F532" s="4"/>
      <c r="N532" s="49"/>
      <c r="Q532" s="1"/>
      <c r="R532" s="1"/>
      <c r="S532" s="1"/>
      <c r="U532" s="1"/>
      <c r="V532" s="1"/>
      <c r="W532" s="1">
        <f t="shared" si="68"/>
        <v>0</v>
      </c>
      <c r="X532" s="1"/>
      <c r="Y532" s="1"/>
      <c r="Z532" s="1">
        <f>Table112[[#This Row],[Quantity2]]*Table112[[#This Row],[U Cost]]</f>
        <v>0</v>
      </c>
      <c r="AB532" s="1"/>
      <c r="AC532" s="1"/>
      <c r="AD532" s="1">
        <f t="shared" si="69"/>
        <v>0</v>
      </c>
      <c r="AE532" s="1"/>
      <c r="AF532" s="1">
        <f>SUM(Table112[[#This Row],[Total 
Paid]:[Shipping 
Charged]])</f>
        <v>0</v>
      </c>
      <c r="AG532" s="1"/>
      <c r="AH532" s="1"/>
      <c r="AI532" s="1">
        <f t="shared" si="70"/>
        <v>0</v>
      </c>
      <c r="AK532" s="1"/>
      <c r="AL532" s="1"/>
      <c r="AM532" s="1"/>
      <c r="AN532" s="1"/>
      <c r="AP532" s="30"/>
      <c r="AQ532" s="1"/>
      <c r="AR532" s="1">
        <f t="shared" si="54"/>
        <v>0</v>
      </c>
      <c r="AS532" s="1"/>
      <c r="AT532" s="1"/>
      <c r="AU532" s="2">
        <f t="shared" si="71"/>
        <v>0</v>
      </c>
      <c r="AW532" s="1"/>
      <c r="AX532" s="1"/>
      <c r="AY532" s="1"/>
      <c r="AZ532" s="2">
        <f t="shared" si="67"/>
        <v>0</v>
      </c>
      <c r="BA532" s="2">
        <f>SUM(AF532,AH532,-AZ532,-Table112[[#This Row],[Sale Fee]])</f>
        <v>0</v>
      </c>
      <c r="BC532" s="1"/>
      <c r="BD532" s="1"/>
      <c r="BE532" s="1"/>
    </row>
    <row r="533" spans="1:57" x14ac:dyDescent="0.25">
      <c r="A533" s="1"/>
      <c r="B533" s="1"/>
      <c r="E533" s="4"/>
      <c r="F533" s="4"/>
      <c r="Q533" s="1"/>
      <c r="R533" s="1"/>
      <c r="S533" s="1"/>
      <c r="U533" s="1"/>
      <c r="V533" s="1"/>
      <c r="W533" s="1">
        <f t="shared" si="68"/>
        <v>0</v>
      </c>
      <c r="X533" s="1"/>
      <c r="Y533" s="1"/>
      <c r="Z533" s="1">
        <f>Table112[[#This Row],[Quantity2]]*Table112[[#This Row],[U Cost]]</f>
        <v>0</v>
      </c>
      <c r="AB533" s="1"/>
      <c r="AC533" s="1"/>
      <c r="AD533" s="1">
        <f t="shared" si="69"/>
        <v>0</v>
      </c>
      <c r="AE533" s="1"/>
      <c r="AF533" s="1">
        <f>SUM(Table112[[#This Row],[Total 
Paid]:[Shipping 
Charged]])</f>
        <v>0</v>
      </c>
      <c r="AG533" s="1"/>
      <c r="AH533" s="1"/>
      <c r="AI533" s="1">
        <f t="shared" si="70"/>
        <v>0</v>
      </c>
      <c r="AK533" s="1"/>
      <c r="AL533" s="1"/>
      <c r="AM533" s="1"/>
      <c r="AN533" s="1"/>
      <c r="AP533" s="30"/>
      <c r="AQ533" s="1"/>
      <c r="AR533" s="1">
        <f t="shared" si="54"/>
        <v>0</v>
      </c>
      <c r="AS533" s="1"/>
      <c r="AT533" s="1"/>
      <c r="AU533" s="2">
        <f t="shared" si="71"/>
        <v>0</v>
      </c>
      <c r="AW533" s="1"/>
      <c r="AX533" s="1"/>
      <c r="AY533" s="1"/>
      <c r="AZ533" s="2">
        <f t="shared" si="67"/>
        <v>0</v>
      </c>
      <c r="BA533" s="2">
        <f>SUM(AF533,AH533,-AZ533,-Table112[[#This Row],[Sale Fee]])</f>
        <v>0</v>
      </c>
      <c r="BC533" s="1"/>
      <c r="BD533" s="1"/>
      <c r="BE533" s="1"/>
    </row>
    <row r="534" spans="1:57" x14ac:dyDescent="0.25">
      <c r="A534" s="1"/>
      <c r="B534" s="1"/>
      <c r="E534" s="4"/>
      <c r="F534" s="4"/>
      <c r="Q534" s="1"/>
      <c r="R534" s="1"/>
      <c r="S534" s="1"/>
      <c r="U534" s="1"/>
      <c r="V534" s="1"/>
      <c r="W534" s="1">
        <f t="shared" si="68"/>
        <v>0</v>
      </c>
      <c r="X534" s="1"/>
      <c r="Y534" s="1"/>
      <c r="Z534" s="1">
        <f>Table112[[#This Row],[Quantity2]]*Table112[[#This Row],[U Cost]]</f>
        <v>0</v>
      </c>
      <c r="AB534" s="1"/>
      <c r="AC534" s="1"/>
      <c r="AD534" s="1">
        <f t="shared" si="69"/>
        <v>0</v>
      </c>
      <c r="AE534" s="1"/>
      <c r="AF534" s="1">
        <f>SUM(Table112[[#This Row],[Total 
Paid]:[Shipping 
Charged]])</f>
        <v>0</v>
      </c>
      <c r="AG534" s="1"/>
      <c r="AH534" s="1"/>
      <c r="AI534" s="1">
        <f t="shared" si="70"/>
        <v>0</v>
      </c>
      <c r="AK534" s="1"/>
      <c r="AL534" s="1"/>
      <c r="AM534" s="1"/>
      <c r="AN534" s="1"/>
      <c r="AP534" s="30"/>
      <c r="AQ534" s="1"/>
      <c r="AR534" s="1">
        <f t="shared" si="54"/>
        <v>0</v>
      </c>
      <c r="AS534" s="1"/>
      <c r="AT534" s="1"/>
      <c r="AU534" s="2">
        <f t="shared" si="71"/>
        <v>0</v>
      </c>
      <c r="AW534" s="1"/>
      <c r="AX534" s="1"/>
      <c r="AY534" s="1"/>
      <c r="AZ534" s="2">
        <f t="shared" si="67"/>
        <v>0</v>
      </c>
      <c r="BA534" s="2">
        <f>SUM(AF534,AH534,-AZ534,-Table112[[#This Row],[Sale Fee]])</f>
        <v>0</v>
      </c>
      <c r="BC534" s="1"/>
      <c r="BD534" s="1"/>
      <c r="BE534" s="1"/>
    </row>
    <row r="535" spans="1:57" x14ac:dyDescent="0.25">
      <c r="A535" s="1"/>
      <c r="B535" s="1"/>
      <c r="E535" s="4"/>
      <c r="F535" s="4"/>
      <c r="Q535" s="1"/>
      <c r="R535" s="1"/>
      <c r="S535" s="1"/>
      <c r="U535" s="1"/>
      <c r="V535" s="1"/>
      <c r="W535" s="1">
        <f t="shared" si="68"/>
        <v>0</v>
      </c>
      <c r="X535" s="1"/>
      <c r="Y535" s="1"/>
      <c r="Z535" s="1">
        <f>Table112[[#This Row],[Quantity2]]*Table112[[#This Row],[U Cost]]</f>
        <v>0</v>
      </c>
      <c r="AB535" s="1"/>
      <c r="AC535" s="1"/>
      <c r="AD535" s="1">
        <f t="shared" si="69"/>
        <v>0</v>
      </c>
      <c r="AE535" s="1"/>
      <c r="AF535" s="1">
        <f>SUM(Table112[[#This Row],[Total 
Paid]:[Shipping 
Charged]])</f>
        <v>0</v>
      </c>
      <c r="AG535" s="1"/>
      <c r="AH535" s="1"/>
      <c r="AI535" s="1">
        <f t="shared" si="70"/>
        <v>0</v>
      </c>
      <c r="AK535" s="1"/>
      <c r="AL535" s="1"/>
      <c r="AM535" s="1"/>
      <c r="AN535" s="1"/>
      <c r="AP535" s="30"/>
      <c r="AQ535" s="1"/>
      <c r="AR535" s="1">
        <f t="shared" si="54"/>
        <v>0</v>
      </c>
      <c r="AS535" s="1"/>
      <c r="AT535" s="1"/>
      <c r="AU535" s="2">
        <f t="shared" si="71"/>
        <v>0</v>
      </c>
      <c r="AW535" s="1"/>
      <c r="AX535" s="1"/>
      <c r="AY535" s="1"/>
      <c r="AZ535" s="2">
        <f t="shared" si="67"/>
        <v>0</v>
      </c>
      <c r="BA535" s="2">
        <f>SUM(AF535,AH535,-AZ535,-Table112[[#This Row],[Sale Fee]])</f>
        <v>0</v>
      </c>
      <c r="BC535" s="1"/>
      <c r="BD535" s="1"/>
      <c r="BE535" s="1"/>
    </row>
    <row r="536" spans="1:57" x14ac:dyDescent="0.25">
      <c r="A536" s="1"/>
      <c r="B536" s="1"/>
      <c r="E536" s="4"/>
      <c r="F536" s="4"/>
      <c r="Q536" s="1"/>
      <c r="R536" s="1"/>
      <c r="S536" s="1"/>
      <c r="U536" s="1"/>
      <c r="V536" s="1"/>
      <c r="W536" s="1">
        <f t="shared" si="68"/>
        <v>0</v>
      </c>
      <c r="X536" s="1"/>
      <c r="Y536" s="1"/>
      <c r="Z536" s="1">
        <f>Table112[[#This Row],[Quantity2]]*Table112[[#This Row],[U Cost]]</f>
        <v>0</v>
      </c>
      <c r="AB536" s="1"/>
      <c r="AC536" s="1"/>
      <c r="AD536" s="1">
        <f t="shared" si="69"/>
        <v>0</v>
      </c>
      <c r="AE536" s="1"/>
      <c r="AF536" s="1">
        <f>SUM(Table112[[#This Row],[Total 
Paid]:[Shipping 
Charged]])</f>
        <v>0</v>
      </c>
      <c r="AG536" s="1"/>
      <c r="AH536" s="1"/>
      <c r="AI536" s="1">
        <f t="shared" si="70"/>
        <v>0</v>
      </c>
      <c r="AK536" s="1"/>
      <c r="AL536" s="1"/>
      <c r="AM536" s="1"/>
      <c r="AN536" s="1"/>
      <c r="AP536" s="30"/>
      <c r="AQ536" s="1"/>
      <c r="AR536" s="1">
        <f t="shared" si="54"/>
        <v>0</v>
      </c>
      <c r="AS536" s="1"/>
      <c r="AT536" s="1"/>
      <c r="AU536" s="2">
        <f t="shared" si="71"/>
        <v>0</v>
      </c>
      <c r="AW536" s="1"/>
      <c r="AX536" s="1"/>
      <c r="AY536" s="1"/>
      <c r="AZ536" s="2">
        <f t="shared" si="67"/>
        <v>0</v>
      </c>
      <c r="BA536" s="2">
        <f>SUM(AF536,AH536,-AZ536,-Table112[[#This Row],[Sale Fee]])</f>
        <v>0</v>
      </c>
      <c r="BC536" s="1"/>
      <c r="BD536" s="1"/>
      <c r="BE536" s="1"/>
    </row>
    <row r="537" spans="1:57" x14ac:dyDescent="0.25">
      <c r="A537" s="1"/>
      <c r="B537" s="1"/>
      <c r="E537" s="4"/>
      <c r="F537" s="4"/>
      <c r="Q537" s="1"/>
      <c r="R537" s="1"/>
      <c r="S537" s="1"/>
      <c r="U537" s="1"/>
      <c r="V537" s="1"/>
      <c r="W537" s="1">
        <f t="shared" si="68"/>
        <v>0</v>
      </c>
      <c r="X537" s="1"/>
      <c r="Y537" s="1"/>
      <c r="Z537" s="1">
        <f>Table112[[#This Row],[Quantity2]]*Table112[[#This Row],[U Cost]]</f>
        <v>0</v>
      </c>
      <c r="AB537" s="1"/>
      <c r="AC537" s="1"/>
      <c r="AD537" s="1">
        <f t="shared" si="69"/>
        <v>0</v>
      </c>
      <c r="AE537" s="1"/>
      <c r="AF537" s="1">
        <f>SUM(Table112[[#This Row],[Total 
Paid]:[Shipping 
Charged]])</f>
        <v>0</v>
      </c>
      <c r="AG537" s="1"/>
      <c r="AH537" s="1"/>
      <c r="AI537" s="1">
        <f t="shared" si="70"/>
        <v>0</v>
      </c>
      <c r="AK537" s="1"/>
      <c r="AL537" s="1"/>
      <c r="AM537" s="1"/>
      <c r="AN537" s="1"/>
      <c r="AP537" s="30"/>
      <c r="AQ537" s="1"/>
      <c r="AR537" s="1">
        <f t="shared" si="54"/>
        <v>0</v>
      </c>
      <c r="AS537" s="1"/>
      <c r="AT537" s="1"/>
      <c r="AU537" s="2">
        <f t="shared" si="71"/>
        <v>0</v>
      </c>
      <c r="AW537" s="1"/>
      <c r="AX537" s="1"/>
      <c r="AY537" s="1"/>
      <c r="AZ537" s="2">
        <f t="shared" si="67"/>
        <v>0</v>
      </c>
      <c r="BA537" s="2">
        <f>SUM(AF537,AH537,-AZ537,-Table112[[#This Row],[Sale Fee]])</f>
        <v>0</v>
      </c>
      <c r="BC537" s="1"/>
      <c r="BD537" s="1"/>
      <c r="BE537" s="1"/>
    </row>
    <row r="538" spans="1:57" x14ac:dyDescent="0.25">
      <c r="A538" s="1"/>
      <c r="B538" s="1"/>
      <c r="E538" s="4"/>
      <c r="F538" s="4"/>
      <c r="Q538" s="1"/>
      <c r="R538" s="1"/>
      <c r="S538" s="1"/>
      <c r="U538" s="1"/>
      <c r="V538" s="1"/>
      <c r="W538" s="1">
        <f t="shared" si="68"/>
        <v>0</v>
      </c>
      <c r="X538" s="1"/>
      <c r="Y538" s="1"/>
      <c r="Z538" s="1">
        <f>Table112[[#This Row],[Quantity2]]*Table112[[#This Row],[U Cost]]</f>
        <v>0</v>
      </c>
      <c r="AB538" s="1"/>
      <c r="AC538" s="1"/>
      <c r="AD538" s="1">
        <f t="shared" si="69"/>
        <v>0</v>
      </c>
      <c r="AE538" s="1"/>
      <c r="AF538" s="1">
        <f>SUM(Table112[[#This Row],[Total 
Paid]:[Shipping 
Charged]])</f>
        <v>0</v>
      </c>
      <c r="AG538" s="1"/>
      <c r="AH538" s="1"/>
      <c r="AI538" s="1">
        <f t="shared" si="70"/>
        <v>0</v>
      </c>
      <c r="AK538" s="1"/>
      <c r="AL538" s="1"/>
      <c r="AM538" s="1"/>
      <c r="AN538" s="1"/>
      <c r="AP538" s="30"/>
      <c r="AQ538" s="1"/>
      <c r="AR538" s="1">
        <f t="shared" si="54"/>
        <v>0</v>
      </c>
      <c r="AS538" s="1"/>
      <c r="AT538" s="1"/>
      <c r="AU538" s="2">
        <f t="shared" si="71"/>
        <v>0</v>
      </c>
      <c r="AW538" s="1"/>
      <c r="AX538" s="1"/>
      <c r="AY538" s="1"/>
      <c r="AZ538" s="2">
        <f t="shared" si="67"/>
        <v>0</v>
      </c>
      <c r="BA538" s="2">
        <f>SUM(AF538,AH538,-AZ538,-Table112[[#This Row],[Sale Fee]])</f>
        <v>0</v>
      </c>
      <c r="BC538" s="1"/>
      <c r="BD538" s="1"/>
      <c r="BE538" s="1"/>
    </row>
    <row r="539" spans="1:57" x14ac:dyDescent="0.25">
      <c r="A539" s="1"/>
      <c r="B539" s="1"/>
      <c r="E539" s="4"/>
      <c r="F539" s="4"/>
      <c r="Q539" s="1"/>
      <c r="R539" s="1"/>
      <c r="S539" s="1"/>
      <c r="U539" s="1"/>
      <c r="V539" s="1"/>
      <c r="W539" s="1">
        <f t="shared" si="68"/>
        <v>0</v>
      </c>
      <c r="X539" s="1"/>
      <c r="Y539" s="1"/>
      <c r="Z539" s="1">
        <f>Table112[[#This Row],[Quantity2]]*Table112[[#This Row],[U Cost]]</f>
        <v>0</v>
      </c>
      <c r="AB539" s="1"/>
      <c r="AC539" s="1"/>
      <c r="AD539" s="1">
        <f t="shared" si="69"/>
        <v>0</v>
      </c>
      <c r="AE539" s="1"/>
      <c r="AF539" s="1">
        <f>SUM(Table112[[#This Row],[Total 
Paid]:[Shipping 
Charged]])</f>
        <v>0</v>
      </c>
      <c r="AG539" s="1"/>
      <c r="AH539" s="1"/>
      <c r="AI539" s="1">
        <f t="shared" si="70"/>
        <v>0</v>
      </c>
      <c r="AK539" s="1"/>
      <c r="AL539" s="1"/>
      <c r="AM539" s="1"/>
      <c r="AN539" s="1"/>
      <c r="AP539" s="30"/>
      <c r="AQ539" s="1"/>
      <c r="AR539" s="1">
        <f t="shared" si="54"/>
        <v>0</v>
      </c>
      <c r="AS539" s="1"/>
      <c r="AT539" s="1"/>
      <c r="AU539" s="2">
        <f t="shared" si="71"/>
        <v>0</v>
      </c>
      <c r="AW539" s="1"/>
      <c r="AX539" s="1"/>
      <c r="AY539" s="1"/>
      <c r="AZ539" s="2">
        <f t="shared" si="67"/>
        <v>0</v>
      </c>
      <c r="BA539" s="2">
        <f>SUM(AF539,AH539,-AZ539,-Table112[[#This Row],[Sale Fee]])</f>
        <v>0</v>
      </c>
      <c r="BC539" s="1"/>
      <c r="BD539" s="1"/>
      <c r="BE539" s="1"/>
    </row>
    <row r="540" spans="1:57" x14ac:dyDescent="0.25">
      <c r="A540" s="1"/>
      <c r="B540" s="1"/>
      <c r="E540" s="4"/>
      <c r="F540" s="4"/>
      <c r="Q540" s="1"/>
      <c r="R540" s="1"/>
      <c r="S540" s="1"/>
      <c r="U540" s="1"/>
      <c r="V540" s="1"/>
      <c r="W540" s="1">
        <f t="shared" si="68"/>
        <v>0</v>
      </c>
      <c r="X540" s="1"/>
      <c r="Y540" s="1"/>
      <c r="Z540" s="1">
        <f>Table112[[#This Row],[Quantity2]]*Table112[[#This Row],[U Cost]]</f>
        <v>0</v>
      </c>
      <c r="AB540" s="1"/>
      <c r="AC540" s="1"/>
      <c r="AD540" s="1">
        <f t="shared" si="69"/>
        <v>0</v>
      </c>
      <c r="AE540" s="1"/>
      <c r="AF540" s="1">
        <f>SUM(Table112[[#This Row],[Total 
Paid]:[Shipping 
Charged]])</f>
        <v>0</v>
      </c>
      <c r="AG540" s="1"/>
      <c r="AH540" s="1"/>
      <c r="AI540" s="1">
        <f t="shared" si="70"/>
        <v>0</v>
      </c>
      <c r="AK540" s="1"/>
      <c r="AL540" s="1"/>
      <c r="AM540" s="1"/>
      <c r="AN540" s="1"/>
      <c r="AP540" s="30"/>
      <c r="AQ540" s="1"/>
      <c r="AR540" s="1">
        <f t="shared" si="54"/>
        <v>0</v>
      </c>
      <c r="AS540" s="1"/>
      <c r="AT540" s="1"/>
      <c r="AU540" s="2">
        <f t="shared" si="71"/>
        <v>0</v>
      </c>
      <c r="AW540" s="1"/>
      <c r="AX540" s="1"/>
      <c r="AY540" s="1"/>
      <c r="AZ540" s="2">
        <f t="shared" si="67"/>
        <v>0</v>
      </c>
      <c r="BA540" s="2">
        <f>SUM(AF540,AH540,-AZ540,-Table112[[#This Row],[Sale Fee]])</f>
        <v>0</v>
      </c>
      <c r="BC540" s="1"/>
      <c r="BD540" s="1"/>
      <c r="BE540" s="1"/>
    </row>
    <row r="541" spans="1:57" x14ac:dyDescent="0.25">
      <c r="A541" s="1"/>
      <c r="B541" s="1"/>
      <c r="E541" s="4"/>
      <c r="F541" s="4"/>
      <c r="Q541" s="1"/>
      <c r="R541" s="1"/>
      <c r="S541" s="1"/>
      <c r="U541" s="1"/>
      <c r="V541" s="1"/>
      <c r="W541" s="1">
        <f t="shared" si="68"/>
        <v>0</v>
      </c>
      <c r="X541" s="1"/>
      <c r="Y541" s="1"/>
      <c r="Z541" s="1">
        <f>Table112[[#This Row],[Quantity2]]*Table112[[#This Row],[U Cost]]</f>
        <v>0</v>
      </c>
      <c r="AB541" s="1"/>
      <c r="AC541" s="1"/>
      <c r="AD541" s="1">
        <f t="shared" si="69"/>
        <v>0</v>
      </c>
      <c r="AE541" s="1"/>
      <c r="AF541" s="1">
        <f>SUM(Table112[[#This Row],[Total 
Paid]:[Shipping 
Charged]])</f>
        <v>0</v>
      </c>
      <c r="AG541" s="1"/>
      <c r="AH541" s="1"/>
      <c r="AI541" s="1">
        <f t="shared" si="70"/>
        <v>0</v>
      </c>
      <c r="AK541" s="1"/>
      <c r="AL541" s="1"/>
      <c r="AM541" s="1"/>
      <c r="AN541" s="1"/>
      <c r="AP541" s="30"/>
      <c r="AQ541" s="1"/>
      <c r="AR541" s="1">
        <f t="shared" si="54"/>
        <v>0</v>
      </c>
      <c r="AS541" s="1"/>
      <c r="AT541" s="1"/>
      <c r="AU541" s="2">
        <f t="shared" si="71"/>
        <v>0</v>
      </c>
      <c r="AW541" s="1"/>
      <c r="AX541" s="1"/>
      <c r="AY541" s="1"/>
      <c r="AZ541" s="2">
        <f t="shared" si="67"/>
        <v>0</v>
      </c>
      <c r="BA541" s="2">
        <f>SUM(AF541,AH541,-AZ541,-Table112[[#This Row],[Sale Fee]])</f>
        <v>0</v>
      </c>
      <c r="BC541" s="1"/>
      <c r="BD541" s="1"/>
      <c r="BE541" s="1"/>
    </row>
    <row r="542" spans="1:57" x14ac:dyDescent="0.25">
      <c r="A542" s="1"/>
      <c r="B542" s="1"/>
      <c r="E542" s="4"/>
      <c r="F542" s="4"/>
      <c r="Q542" s="1"/>
      <c r="R542" s="1"/>
      <c r="S542" s="1"/>
      <c r="U542" s="1"/>
      <c r="V542" s="1"/>
      <c r="W542" s="1">
        <f t="shared" si="68"/>
        <v>0</v>
      </c>
      <c r="X542" s="1"/>
      <c r="Y542" s="1"/>
      <c r="Z542" s="1">
        <f>Table112[[#This Row],[Quantity2]]*Table112[[#This Row],[U Cost]]</f>
        <v>0</v>
      </c>
      <c r="AB542" s="1"/>
      <c r="AC542" s="1"/>
      <c r="AD542" s="1">
        <f t="shared" si="69"/>
        <v>0</v>
      </c>
      <c r="AE542" s="1"/>
      <c r="AF542" s="1">
        <f>SUM(Table112[[#This Row],[Total 
Paid]:[Shipping 
Charged]])</f>
        <v>0</v>
      </c>
      <c r="AG542" s="1"/>
      <c r="AH542" s="1"/>
      <c r="AI542" s="1">
        <f t="shared" si="70"/>
        <v>0</v>
      </c>
      <c r="AK542" s="1"/>
      <c r="AL542" s="1"/>
      <c r="AM542" s="1"/>
      <c r="AN542" s="1"/>
      <c r="AP542" s="30"/>
      <c r="AQ542" s="1"/>
      <c r="AR542" s="1">
        <f t="shared" si="54"/>
        <v>0</v>
      </c>
      <c r="AS542" s="1"/>
      <c r="AT542" s="1"/>
      <c r="AU542" s="2">
        <f t="shared" si="71"/>
        <v>0</v>
      </c>
      <c r="AW542" s="1"/>
      <c r="AX542" s="1"/>
      <c r="AY542" s="1"/>
      <c r="AZ542" s="2">
        <f t="shared" si="67"/>
        <v>0</v>
      </c>
      <c r="BA542" s="2">
        <f>SUM(AF542,AH542,-AZ542,-Table112[[#This Row],[Sale Fee]])</f>
        <v>0</v>
      </c>
      <c r="BC542" s="1"/>
      <c r="BD542" s="1"/>
      <c r="BE542" s="1"/>
    </row>
    <row r="543" spans="1:57" x14ac:dyDescent="0.25">
      <c r="A543" s="1"/>
      <c r="B543" s="1"/>
      <c r="E543" s="4"/>
      <c r="F543" s="4"/>
      <c r="Q543" s="1"/>
      <c r="R543" s="1"/>
      <c r="S543" s="1"/>
      <c r="U543" s="1"/>
      <c r="V543" s="1"/>
      <c r="W543" s="1">
        <f t="shared" si="68"/>
        <v>0</v>
      </c>
      <c r="X543" s="1"/>
      <c r="Y543" s="1"/>
      <c r="Z543" s="1">
        <f>Table112[[#This Row],[Quantity2]]*Table112[[#This Row],[U Cost]]</f>
        <v>0</v>
      </c>
      <c r="AB543" s="1"/>
      <c r="AC543" s="1"/>
      <c r="AD543" s="1">
        <f t="shared" si="69"/>
        <v>0</v>
      </c>
      <c r="AE543" s="1"/>
      <c r="AF543" s="1">
        <f>SUM(Table112[[#This Row],[Total 
Paid]:[Shipping 
Charged]])</f>
        <v>0</v>
      </c>
      <c r="AG543" s="1"/>
      <c r="AH543" s="1"/>
      <c r="AI543" s="1">
        <f t="shared" si="70"/>
        <v>0</v>
      </c>
      <c r="AK543" s="1"/>
      <c r="AL543" s="1"/>
      <c r="AM543" s="1"/>
      <c r="AN543" s="1"/>
      <c r="AP543" s="30"/>
      <c r="AQ543" s="1"/>
      <c r="AR543" s="1">
        <f t="shared" si="54"/>
        <v>0</v>
      </c>
      <c r="AS543" s="1"/>
      <c r="AT543" s="1"/>
      <c r="AU543" s="2">
        <f t="shared" si="71"/>
        <v>0</v>
      </c>
      <c r="AW543" s="1"/>
      <c r="AX543" s="1"/>
      <c r="AY543" s="1"/>
      <c r="AZ543" s="2">
        <f t="shared" si="67"/>
        <v>0</v>
      </c>
      <c r="BA543" s="2">
        <f>SUM(AF543,AH543,-AZ543,-Table112[[#This Row],[Sale Fee]])</f>
        <v>0</v>
      </c>
      <c r="BC543" s="1"/>
      <c r="BD543" s="1"/>
      <c r="BE543" s="1"/>
    </row>
    <row r="544" spans="1:57" x14ac:dyDescent="0.25">
      <c r="A544" s="1"/>
      <c r="B544" s="1"/>
      <c r="E544" s="4"/>
      <c r="F544" s="4"/>
      <c r="Q544" s="1"/>
      <c r="R544" s="1"/>
      <c r="S544" s="1"/>
      <c r="U544" s="1"/>
      <c r="V544" s="1"/>
      <c r="W544" s="1">
        <f t="shared" si="68"/>
        <v>0</v>
      </c>
      <c r="X544" s="1"/>
      <c r="Y544" s="1"/>
      <c r="Z544" s="1">
        <f>Table112[[#This Row],[Quantity2]]*Table112[[#This Row],[U Cost]]</f>
        <v>0</v>
      </c>
      <c r="AB544" s="1"/>
      <c r="AC544" s="1"/>
      <c r="AD544" s="1">
        <f t="shared" si="69"/>
        <v>0</v>
      </c>
      <c r="AE544" s="1"/>
      <c r="AF544" s="1">
        <f>SUM(Table112[[#This Row],[Total 
Paid]:[Shipping 
Charged]])</f>
        <v>0</v>
      </c>
      <c r="AG544" s="1"/>
      <c r="AH544" s="1"/>
      <c r="AI544" s="1">
        <f t="shared" si="70"/>
        <v>0</v>
      </c>
      <c r="AK544" s="1"/>
      <c r="AL544" s="1"/>
      <c r="AM544" s="1"/>
      <c r="AN544" s="1"/>
      <c r="AP544" s="30"/>
      <c r="AQ544" s="1"/>
      <c r="AR544" s="1">
        <f t="shared" si="54"/>
        <v>0</v>
      </c>
      <c r="AS544" s="1"/>
      <c r="AT544" s="1"/>
      <c r="AU544" s="2">
        <f t="shared" si="71"/>
        <v>0</v>
      </c>
      <c r="AW544" s="1"/>
      <c r="AX544" s="1"/>
      <c r="AY544" s="1"/>
      <c r="AZ544" s="2">
        <f t="shared" si="67"/>
        <v>0</v>
      </c>
      <c r="BA544" s="2">
        <f>SUM(AF544,AH544,-AZ544,-Table112[[#This Row],[Sale Fee]])</f>
        <v>0</v>
      </c>
      <c r="BC544" s="1"/>
      <c r="BD544" s="1"/>
      <c r="BE544" s="1"/>
    </row>
    <row r="545" spans="1:57" x14ac:dyDescent="0.25">
      <c r="A545" s="1"/>
      <c r="B545" s="1"/>
      <c r="E545" s="4"/>
      <c r="F545" s="4"/>
      <c r="Q545" s="1"/>
      <c r="R545" s="1"/>
      <c r="S545" s="1"/>
      <c r="U545" s="1"/>
      <c r="V545" s="1"/>
      <c r="W545" s="1">
        <f t="shared" si="68"/>
        <v>0</v>
      </c>
      <c r="X545" s="1"/>
      <c r="Y545" s="1"/>
      <c r="Z545" s="1">
        <f>Table112[[#This Row],[Quantity2]]*Table112[[#This Row],[U Cost]]</f>
        <v>0</v>
      </c>
      <c r="AB545" s="1"/>
      <c r="AC545" s="1"/>
      <c r="AD545" s="1">
        <f t="shared" si="69"/>
        <v>0</v>
      </c>
      <c r="AE545" s="1"/>
      <c r="AF545" s="1">
        <f>SUM(Table112[[#This Row],[Total 
Paid]:[Shipping 
Charged]])</f>
        <v>0</v>
      </c>
      <c r="AG545" s="1"/>
      <c r="AH545" s="1"/>
      <c r="AI545" s="1">
        <f t="shared" si="70"/>
        <v>0</v>
      </c>
      <c r="AK545" s="1"/>
      <c r="AL545" s="1"/>
      <c r="AM545" s="1"/>
      <c r="AN545" s="1"/>
      <c r="AP545" s="30"/>
      <c r="AQ545" s="1"/>
      <c r="AR545" s="1">
        <f t="shared" si="54"/>
        <v>0</v>
      </c>
      <c r="AS545" s="1"/>
      <c r="AT545" s="1"/>
      <c r="AU545" s="2">
        <f t="shared" si="71"/>
        <v>0</v>
      </c>
      <c r="AW545" s="1"/>
      <c r="AX545" s="1"/>
      <c r="AY545" s="1"/>
      <c r="AZ545" s="2">
        <f t="shared" si="67"/>
        <v>0</v>
      </c>
      <c r="BA545" s="2">
        <f>SUM(AF545,AH545,-AZ545,-Table112[[#This Row],[Sale Fee]])</f>
        <v>0</v>
      </c>
      <c r="BC545" s="1"/>
      <c r="BD545" s="1"/>
      <c r="BE545" s="1"/>
    </row>
    <row r="546" spans="1:57" x14ac:dyDescent="0.25">
      <c r="A546" s="1"/>
      <c r="B546" s="1"/>
      <c r="E546" s="4"/>
      <c r="F546" s="4"/>
      <c r="Q546" s="1"/>
      <c r="R546" s="1"/>
      <c r="S546" s="1"/>
      <c r="U546" s="1"/>
      <c r="V546" s="1"/>
      <c r="W546" s="1">
        <f t="shared" si="68"/>
        <v>0</v>
      </c>
      <c r="X546" s="1"/>
      <c r="Y546" s="1"/>
      <c r="Z546" s="1">
        <f>Table112[[#This Row],[Quantity2]]*Table112[[#This Row],[U Cost]]</f>
        <v>0</v>
      </c>
      <c r="AB546" s="1"/>
      <c r="AC546" s="1"/>
      <c r="AD546" s="1">
        <f t="shared" si="69"/>
        <v>0</v>
      </c>
      <c r="AE546" s="1"/>
      <c r="AF546" s="1">
        <f>SUM(Table112[[#This Row],[Total 
Paid]:[Shipping 
Charged]])</f>
        <v>0</v>
      </c>
      <c r="AG546" s="1"/>
      <c r="AH546" s="1"/>
      <c r="AI546" s="1">
        <f t="shared" si="70"/>
        <v>0</v>
      </c>
      <c r="AK546" s="1"/>
      <c r="AL546" s="1"/>
      <c r="AM546" s="1"/>
      <c r="AN546" s="1"/>
      <c r="AP546" s="30"/>
      <c r="AQ546" s="1"/>
      <c r="AR546" s="1">
        <f t="shared" si="54"/>
        <v>0</v>
      </c>
      <c r="AS546" s="1"/>
      <c r="AT546" s="1"/>
      <c r="AU546" s="2">
        <f t="shared" si="71"/>
        <v>0</v>
      </c>
      <c r="AW546" s="1"/>
      <c r="AX546" s="1"/>
      <c r="AY546" s="1"/>
      <c r="AZ546" s="2">
        <f t="shared" si="67"/>
        <v>0</v>
      </c>
      <c r="BA546" s="2">
        <f>SUM(AF546,AH546,-AZ546,-Table112[[#This Row],[Sale Fee]])</f>
        <v>0</v>
      </c>
      <c r="BC546" s="1"/>
      <c r="BD546" s="1"/>
      <c r="BE546" s="1"/>
    </row>
    <row r="547" spans="1:57" x14ac:dyDescent="0.25">
      <c r="A547" s="1"/>
      <c r="B547" s="1"/>
      <c r="E547" s="4"/>
      <c r="F547" s="4"/>
      <c r="Q547" s="1"/>
      <c r="R547" s="1"/>
      <c r="S547" s="1"/>
      <c r="U547" s="1"/>
      <c r="V547" s="1"/>
      <c r="W547" s="1">
        <f t="shared" si="68"/>
        <v>0</v>
      </c>
      <c r="X547" s="1"/>
      <c r="Y547" s="1"/>
      <c r="Z547" s="1">
        <f>Table112[[#This Row],[Quantity2]]*Table112[[#This Row],[U Cost]]</f>
        <v>0</v>
      </c>
      <c r="AB547" s="1"/>
      <c r="AC547" s="1"/>
      <c r="AD547" s="1">
        <f t="shared" si="69"/>
        <v>0</v>
      </c>
      <c r="AE547" s="1"/>
      <c r="AF547" s="1">
        <f>SUM(Table112[[#This Row],[Total 
Paid]:[Shipping 
Charged]])</f>
        <v>0</v>
      </c>
      <c r="AG547" s="1"/>
      <c r="AH547" s="1"/>
      <c r="AI547" s="1">
        <f t="shared" si="70"/>
        <v>0</v>
      </c>
      <c r="AK547" s="1"/>
      <c r="AL547" s="1"/>
      <c r="AM547" s="1"/>
      <c r="AN547" s="1"/>
      <c r="AP547" s="30"/>
      <c r="AQ547" s="1"/>
      <c r="AR547" s="1">
        <f t="shared" si="54"/>
        <v>0</v>
      </c>
      <c r="AS547" s="1"/>
      <c r="AT547" s="1"/>
      <c r="AU547" s="2">
        <f t="shared" si="71"/>
        <v>0</v>
      </c>
      <c r="AW547" s="1"/>
      <c r="AX547" s="1"/>
      <c r="AY547" s="1"/>
      <c r="AZ547" s="2">
        <f t="shared" si="67"/>
        <v>0</v>
      </c>
      <c r="BA547" s="2">
        <f>SUM(AF547,AH547,-AZ547,-Table112[[#This Row],[Sale Fee]])</f>
        <v>0</v>
      </c>
      <c r="BC547" s="1"/>
      <c r="BD547" s="1"/>
      <c r="BE547" s="1"/>
    </row>
    <row r="548" spans="1:57" x14ac:dyDescent="0.25">
      <c r="A548" s="1"/>
      <c r="B548" s="1"/>
      <c r="E548" s="4"/>
      <c r="F548" s="4"/>
      <c r="Q548" s="1"/>
      <c r="R548" s="1"/>
      <c r="S548" s="1"/>
      <c r="U548" s="1"/>
      <c r="V548" s="1"/>
      <c r="W548" s="1">
        <f t="shared" si="68"/>
        <v>0</v>
      </c>
      <c r="X548" s="1"/>
      <c r="Y548" s="1"/>
      <c r="Z548" s="1">
        <f>Table112[[#This Row],[Quantity2]]*Table112[[#This Row],[U Cost]]</f>
        <v>0</v>
      </c>
      <c r="AB548" s="1"/>
      <c r="AC548" s="1"/>
      <c r="AD548" s="1">
        <f t="shared" si="69"/>
        <v>0</v>
      </c>
      <c r="AE548" s="1"/>
      <c r="AF548" s="1">
        <f>SUM(Table112[[#This Row],[Total 
Paid]:[Shipping 
Charged]])</f>
        <v>0</v>
      </c>
      <c r="AG548" s="1"/>
      <c r="AH548" s="1"/>
      <c r="AI548" s="1">
        <f t="shared" si="70"/>
        <v>0</v>
      </c>
      <c r="AK548" s="1"/>
      <c r="AL548" s="1"/>
      <c r="AM548" s="1"/>
      <c r="AN548" s="1"/>
      <c r="AP548" s="30"/>
      <c r="AQ548" s="1"/>
      <c r="AR548" s="1">
        <f t="shared" si="54"/>
        <v>0</v>
      </c>
      <c r="AS548" s="1"/>
      <c r="AT548" s="1"/>
      <c r="AU548" s="2">
        <f t="shared" si="71"/>
        <v>0</v>
      </c>
      <c r="AW548" s="1"/>
      <c r="AX548" s="1"/>
      <c r="AY548" s="1"/>
      <c r="AZ548" s="2">
        <f t="shared" si="67"/>
        <v>0</v>
      </c>
      <c r="BA548" s="2">
        <f>SUM(AF548,AH548,-AZ548,-Table112[[#This Row],[Sale Fee]])</f>
        <v>0</v>
      </c>
      <c r="BC548" s="1"/>
      <c r="BD548" s="1"/>
      <c r="BE548" s="1"/>
    </row>
    <row r="549" spans="1:57" x14ac:dyDescent="0.25">
      <c r="A549" s="1"/>
      <c r="B549" s="1"/>
      <c r="E549" s="4"/>
      <c r="F549" s="4"/>
      <c r="Q549" s="1"/>
      <c r="R549" s="1"/>
      <c r="S549" s="1"/>
      <c r="U549" s="1"/>
      <c r="V549" s="1"/>
      <c r="W549" s="1">
        <f t="shared" si="68"/>
        <v>0</v>
      </c>
      <c r="X549" s="1"/>
      <c r="Y549" s="1"/>
      <c r="Z549" s="1">
        <f>Table112[[#This Row],[Quantity2]]*Table112[[#This Row],[U Cost]]</f>
        <v>0</v>
      </c>
      <c r="AB549" s="1"/>
      <c r="AC549" s="1"/>
      <c r="AD549" s="1">
        <f t="shared" si="69"/>
        <v>0</v>
      </c>
      <c r="AE549" s="1"/>
      <c r="AF549" s="1">
        <f>SUM(Table112[[#This Row],[Total 
Paid]:[Shipping 
Charged]])</f>
        <v>0</v>
      </c>
      <c r="AG549" s="1"/>
      <c r="AH549" s="1"/>
      <c r="AI549" s="1">
        <f t="shared" si="70"/>
        <v>0</v>
      </c>
      <c r="AK549" s="1"/>
      <c r="AL549" s="1"/>
      <c r="AM549" s="1"/>
      <c r="AN549" s="1"/>
      <c r="AP549" s="30"/>
      <c r="AQ549" s="1"/>
      <c r="AR549" s="1">
        <f t="shared" si="54"/>
        <v>0</v>
      </c>
      <c r="AS549" s="1"/>
      <c r="AT549" s="1"/>
      <c r="AU549" s="2">
        <f t="shared" si="71"/>
        <v>0</v>
      </c>
      <c r="AW549" s="1"/>
      <c r="AX549" s="1"/>
      <c r="AY549" s="1"/>
      <c r="AZ549" s="2">
        <f t="shared" si="67"/>
        <v>0</v>
      </c>
      <c r="BA549" s="2">
        <f>SUM(AF549,AH549,-AZ549,-Table112[[#This Row],[Sale Fee]])</f>
        <v>0</v>
      </c>
      <c r="BC549" s="1"/>
      <c r="BD549" s="1"/>
      <c r="BE549" s="1"/>
    </row>
    <row r="550" spans="1:57" x14ac:dyDescent="0.25">
      <c r="A550" s="1"/>
      <c r="B550" s="1"/>
      <c r="E550" s="4"/>
      <c r="F550" s="4"/>
      <c r="Q550" s="1"/>
      <c r="R550" s="1"/>
      <c r="S550" s="1"/>
      <c r="U550" s="1"/>
      <c r="V550" s="1"/>
      <c r="W550" s="1">
        <f t="shared" si="68"/>
        <v>0</v>
      </c>
      <c r="X550" s="1"/>
      <c r="Y550" s="1"/>
      <c r="Z550" s="1">
        <f>Table112[[#This Row],[Quantity2]]*Table112[[#This Row],[U Cost]]</f>
        <v>0</v>
      </c>
      <c r="AB550" s="1"/>
      <c r="AC550" s="1"/>
      <c r="AD550" s="1">
        <f t="shared" si="69"/>
        <v>0</v>
      </c>
      <c r="AE550" s="1"/>
      <c r="AF550" s="1">
        <f>SUM(Table112[[#This Row],[Total 
Paid]:[Shipping 
Charged]])</f>
        <v>0</v>
      </c>
      <c r="AG550" s="1"/>
      <c r="AH550" s="1"/>
      <c r="AI550" s="1">
        <f t="shared" si="70"/>
        <v>0</v>
      </c>
      <c r="AK550" s="1"/>
      <c r="AL550" s="1"/>
      <c r="AM550" s="1"/>
      <c r="AN550" s="1"/>
      <c r="AP550" s="30"/>
      <c r="AQ550" s="1"/>
      <c r="AR550" s="1">
        <f t="shared" si="54"/>
        <v>0</v>
      </c>
      <c r="AS550" s="1"/>
      <c r="AT550" s="1"/>
      <c r="AU550" s="2">
        <f t="shared" si="71"/>
        <v>0</v>
      </c>
      <c r="AW550" s="1"/>
      <c r="AX550" s="1"/>
      <c r="AY550" s="1"/>
      <c r="AZ550" s="2">
        <f t="shared" si="67"/>
        <v>0</v>
      </c>
      <c r="BA550" s="2">
        <f>SUM(AF550,AH550,-AZ550,-Table112[[#This Row],[Sale Fee]])</f>
        <v>0</v>
      </c>
      <c r="BC550" s="1"/>
      <c r="BD550" s="1"/>
      <c r="BE550" s="1"/>
    </row>
    <row r="551" spans="1:57" x14ac:dyDescent="0.25">
      <c r="A551" s="1"/>
      <c r="B551" s="1"/>
      <c r="E551" s="4"/>
      <c r="F551" s="4"/>
      <c r="Q551" s="1"/>
      <c r="R551" s="1"/>
      <c r="S551" s="1"/>
      <c r="U551" s="1"/>
      <c r="V551" s="1"/>
      <c r="W551" s="1">
        <f t="shared" si="68"/>
        <v>0</v>
      </c>
      <c r="X551" s="1"/>
      <c r="Y551" s="1"/>
      <c r="Z551" s="1">
        <f>Table112[[#This Row],[Quantity2]]*Table112[[#This Row],[U Cost]]</f>
        <v>0</v>
      </c>
      <c r="AB551" s="1"/>
      <c r="AC551" s="1"/>
      <c r="AD551" s="1">
        <f t="shared" si="69"/>
        <v>0</v>
      </c>
      <c r="AE551" s="1"/>
      <c r="AF551" s="1">
        <f>SUM(Table112[[#This Row],[Total 
Paid]:[Shipping 
Charged]])</f>
        <v>0</v>
      </c>
      <c r="AG551" s="1"/>
      <c r="AH551" s="1"/>
      <c r="AI551" s="1">
        <f t="shared" si="70"/>
        <v>0</v>
      </c>
      <c r="AK551" s="1"/>
      <c r="AL551" s="1"/>
      <c r="AM551" s="1"/>
      <c r="AN551" s="1"/>
      <c r="AP551" s="30"/>
      <c r="AQ551" s="1"/>
      <c r="AR551" s="1">
        <f t="shared" si="54"/>
        <v>0</v>
      </c>
      <c r="AS551" s="1"/>
      <c r="AT551" s="1"/>
      <c r="AU551" s="2">
        <f t="shared" si="71"/>
        <v>0</v>
      </c>
      <c r="AW551" s="1"/>
      <c r="AX551" s="1"/>
      <c r="AY551" s="1"/>
      <c r="AZ551" s="2">
        <f t="shared" si="67"/>
        <v>0</v>
      </c>
      <c r="BA551" s="2">
        <f>SUM(AF551,AH551,-AZ551,-Table112[[#This Row],[Sale Fee]])</f>
        <v>0</v>
      </c>
      <c r="BC551" s="1"/>
      <c r="BD551" s="1"/>
      <c r="BE551" s="1"/>
    </row>
    <row r="552" spans="1:57" x14ac:dyDescent="0.25">
      <c r="A552" s="1"/>
      <c r="B552" s="1"/>
      <c r="E552" s="4"/>
      <c r="F552" s="4"/>
      <c r="Q552" s="1"/>
      <c r="R552" s="1"/>
      <c r="S552" s="1"/>
      <c r="U552" s="1"/>
      <c r="V552" s="1"/>
      <c r="W552" s="1">
        <f t="shared" si="68"/>
        <v>0</v>
      </c>
      <c r="X552" s="1"/>
      <c r="Y552" s="1"/>
      <c r="Z552" s="1">
        <f>Table112[[#This Row],[Quantity2]]*Table112[[#This Row],[U Cost]]</f>
        <v>0</v>
      </c>
      <c r="AB552" s="1"/>
      <c r="AC552" s="1"/>
      <c r="AD552" s="1">
        <f t="shared" si="69"/>
        <v>0</v>
      </c>
      <c r="AE552" s="1"/>
      <c r="AF552" s="1">
        <f>SUM(Table112[[#This Row],[Total 
Paid]:[Shipping 
Charged]])</f>
        <v>0</v>
      </c>
      <c r="AG552" s="1"/>
      <c r="AH552" s="1"/>
      <c r="AI552" s="1">
        <f t="shared" si="70"/>
        <v>0</v>
      </c>
      <c r="AK552" s="1"/>
      <c r="AL552" s="1"/>
      <c r="AM552" s="1"/>
      <c r="AN552" s="1"/>
      <c r="AP552" s="30"/>
      <c r="AQ552" s="1"/>
      <c r="AR552" s="1">
        <f t="shared" si="54"/>
        <v>0</v>
      </c>
      <c r="AS552" s="1"/>
      <c r="AT552" s="1"/>
      <c r="AU552" s="2">
        <f t="shared" si="71"/>
        <v>0</v>
      </c>
      <c r="AW552" s="1"/>
      <c r="AX552" s="1"/>
      <c r="AY552" s="1"/>
      <c r="AZ552" s="2">
        <f t="shared" si="67"/>
        <v>0</v>
      </c>
      <c r="BA552" s="2">
        <f>SUM(AF552,AH552,-AZ552,-Table112[[#This Row],[Sale Fee]])</f>
        <v>0</v>
      </c>
      <c r="BC552" s="1"/>
      <c r="BD552" s="1"/>
      <c r="BE552" s="1"/>
    </row>
    <row r="553" spans="1:57" x14ac:dyDescent="0.25">
      <c r="A553" s="1"/>
      <c r="B553" s="1"/>
      <c r="E553" s="4"/>
      <c r="F553" s="4"/>
      <c r="Q553" s="1"/>
      <c r="R553" s="1"/>
      <c r="S553" s="1"/>
      <c r="U553" s="1"/>
      <c r="V553" s="1"/>
      <c r="W553" s="1">
        <f t="shared" si="68"/>
        <v>0</v>
      </c>
      <c r="X553" s="1"/>
      <c r="Y553" s="1"/>
      <c r="Z553" s="1">
        <f>Table112[[#This Row],[Quantity2]]*Table112[[#This Row],[U Cost]]</f>
        <v>0</v>
      </c>
      <c r="AB553" s="1"/>
      <c r="AC553" s="1"/>
      <c r="AD553" s="1">
        <f t="shared" si="69"/>
        <v>0</v>
      </c>
      <c r="AE553" s="1"/>
      <c r="AF553" s="1">
        <f>SUM(Table112[[#This Row],[Total 
Paid]:[Shipping 
Charged]])</f>
        <v>0</v>
      </c>
      <c r="AG553" s="1"/>
      <c r="AH553" s="1"/>
      <c r="AI553" s="1">
        <f t="shared" si="70"/>
        <v>0</v>
      </c>
      <c r="AK553" s="1"/>
      <c r="AL553" s="1"/>
      <c r="AM553" s="1"/>
      <c r="AN553" s="1"/>
      <c r="AP553" s="30"/>
      <c r="AQ553" s="1"/>
      <c r="AR553" s="1">
        <f t="shared" si="54"/>
        <v>0</v>
      </c>
      <c r="AS553" s="1"/>
      <c r="AT553" s="1"/>
      <c r="AU553" s="2">
        <f t="shared" si="71"/>
        <v>0</v>
      </c>
      <c r="AW553" s="1"/>
      <c r="AX553" s="1"/>
      <c r="AY553" s="1"/>
      <c r="AZ553" s="2">
        <f t="shared" si="67"/>
        <v>0</v>
      </c>
      <c r="BA553" s="2">
        <f>SUM(AF553,AH553,-AZ553,-Table112[[#This Row],[Sale Fee]])</f>
        <v>0</v>
      </c>
      <c r="BC553" s="1"/>
      <c r="BD553" s="1"/>
      <c r="BE553" s="1"/>
    </row>
    <row r="554" spans="1:57" x14ac:dyDescent="0.25">
      <c r="A554" s="1"/>
      <c r="B554" s="1"/>
      <c r="E554" s="4"/>
      <c r="F554" s="4"/>
      <c r="Q554" s="1"/>
      <c r="R554" s="1"/>
      <c r="S554" s="1"/>
      <c r="U554" s="1"/>
      <c r="V554" s="1"/>
      <c r="W554" s="1">
        <f t="shared" si="68"/>
        <v>0</v>
      </c>
      <c r="X554" s="1"/>
      <c r="Y554" s="1"/>
      <c r="Z554" s="1">
        <f>Table112[[#This Row],[Quantity2]]*Table112[[#This Row],[U Cost]]</f>
        <v>0</v>
      </c>
      <c r="AB554" s="1"/>
      <c r="AC554" s="1"/>
      <c r="AD554" s="1">
        <f t="shared" si="69"/>
        <v>0</v>
      </c>
      <c r="AE554" s="1"/>
      <c r="AF554" s="1">
        <f>SUM(Table112[[#This Row],[Total 
Paid]:[Shipping 
Charged]])</f>
        <v>0</v>
      </c>
      <c r="AG554" s="1"/>
      <c r="AH554" s="1"/>
      <c r="AI554" s="1">
        <f t="shared" si="70"/>
        <v>0</v>
      </c>
      <c r="AK554" s="1"/>
      <c r="AL554" s="1"/>
      <c r="AM554" s="1"/>
      <c r="AN554" s="1"/>
      <c r="AP554" s="30"/>
      <c r="AQ554" s="1"/>
      <c r="AR554" s="1">
        <f t="shared" si="54"/>
        <v>0</v>
      </c>
      <c r="AS554" s="1"/>
      <c r="AT554" s="1"/>
      <c r="AU554" s="2">
        <f t="shared" si="71"/>
        <v>0</v>
      </c>
      <c r="AW554" s="1"/>
      <c r="AX554" s="1"/>
      <c r="AY554" s="1"/>
      <c r="AZ554" s="2">
        <f t="shared" si="67"/>
        <v>0</v>
      </c>
      <c r="BA554" s="2">
        <f>SUM(AF554,AH554,-AZ554,-Table112[[#This Row],[Sale Fee]])</f>
        <v>0</v>
      </c>
      <c r="BC554" s="1"/>
      <c r="BD554" s="1"/>
      <c r="BE554" s="1"/>
    </row>
    <row r="555" spans="1:57" x14ac:dyDescent="0.25">
      <c r="A555" s="1"/>
      <c r="B555" s="1"/>
      <c r="E555" s="4"/>
      <c r="F555" s="4"/>
      <c r="Q555" s="1"/>
      <c r="R555" s="1"/>
      <c r="S555" s="1"/>
      <c r="U555" s="1"/>
      <c r="V555" s="1"/>
      <c r="W555" s="1">
        <f t="shared" si="68"/>
        <v>0</v>
      </c>
      <c r="X555" s="1"/>
      <c r="Y555" s="1"/>
      <c r="Z555" s="1">
        <f>Table112[[#This Row],[Quantity2]]*Table112[[#This Row],[U Cost]]</f>
        <v>0</v>
      </c>
      <c r="AB555" s="1"/>
      <c r="AC555" s="1"/>
      <c r="AD555" s="1">
        <f t="shared" si="69"/>
        <v>0</v>
      </c>
      <c r="AE555" s="1"/>
      <c r="AF555" s="1">
        <f>SUM(Table112[[#This Row],[Total 
Paid]:[Shipping 
Charged]])</f>
        <v>0</v>
      </c>
      <c r="AG555" s="1"/>
      <c r="AH555" s="1"/>
      <c r="AI555" s="1">
        <f t="shared" si="70"/>
        <v>0</v>
      </c>
      <c r="AK555" s="1"/>
      <c r="AL555" s="1"/>
      <c r="AM555" s="1"/>
      <c r="AN555" s="1"/>
      <c r="AP555" s="30"/>
      <c r="AQ555" s="1"/>
      <c r="AR555" s="1">
        <f t="shared" si="54"/>
        <v>0</v>
      </c>
      <c r="AS555" s="1"/>
      <c r="AT555" s="1"/>
      <c r="AU555" s="2">
        <f t="shared" si="71"/>
        <v>0</v>
      </c>
      <c r="AW555" s="1"/>
      <c r="AX555" s="1"/>
      <c r="AY555" s="1"/>
      <c r="AZ555" s="2">
        <f t="shared" si="67"/>
        <v>0</v>
      </c>
      <c r="BA555" s="2">
        <f>SUM(AF555,AH555,-AZ555,-Table112[[#This Row],[Sale Fee]])</f>
        <v>0</v>
      </c>
      <c r="BC555" s="1"/>
      <c r="BD555" s="1"/>
      <c r="BE555" s="1"/>
    </row>
    <row r="556" spans="1:57" x14ac:dyDescent="0.25">
      <c r="A556" s="1"/>
      <c r="B556" s="1"/>
      <c r="E556" s="4"/>
      <c r="F556" s="4"/>
      <c r="Q556" s="1"/>
      <c r="R556" s="1"/>
      <c r="S556" s="1"/>
      <c r="U556" s="1"/>
      <c r="V556" s="1"/>
      <c r="W556" s="1">
        <f t="shared" si="68"/>
        <v>0</v>
      </c>
      <c r="X556" s="1"/>
      <c r="Y556" s="1"/>
      <c r="Z556" s="1">
        <f>Table112[[#This Row],[Quantity2]]*Table112[[#This Row],[U Cost]]</f>
        <v>0</v>
      </c>
      <c r="AB556" s="1"/>
      <c r="AC556" s="1"/>
      <c r="AD556" s="1">
        <f t="shared" si="69"/>
        <v>0</v>
      </c>
      <c r="AE556" s="1"/>
      <c r="AF556" s="1">
        <f>SUM(Table112[[#This Row],[Total 
Paid]:[Shipping 
Charged]])</f>
        <v>0</v>
      </c>
      <c r="AG556" s="1"/>
      <c r="AH556" s="1"/>
      <c r="AI556" s="1">
        <f t="shared" si="70"/>
        <v>0</v>
      </c>
      <c r="AK556" s="1"/>
      <c r="AL556" s="1"/>
      <c r="AM556" s="1"/>
      <c r="AN556" s="1"/>
      <c r="AP556" s="30"/>
      <c r="AQ556" s="1"/>
      <c r="AR556" s="1">
        <f t="shared" si="54"/>
        <v>0</v>
      </c>
      <c r="AS556" s="1"/>
      <c r="AT556" s="1"/>
      <c r="AU556" s="2">
        <f t="shared" si="71"/>
        <v>0</v>
      </c>
      <c r="AW556" s="1"/>
      <c r="AX556" s="1"/>
      <c r="AY556" s="1"/>
      <c r="AZ556" s="2">
        <f t="shared" si="67"/>
        <v>0</v>
      </c>
      <c r="BA556" s="2">
        <f>SUM(AF556,AH556,-AZ556,-Table112[[#This Row],[Sale Fee]])</f>
        <v>0</v>
      </c>
      <c r="BC556" s="1"/>
      <c r="BD556" s="1"/>
      <c r="BE556" s="1"/>
    </row>
    <row r="557" spans="1:57" x14ac:dyDescent="0.25">
      <c r="A557" s="1"/>
      <c r="B557" s="1"/>
      <c r="E557" s="4"/>
      <c r="F557" s="4"/>
      <c r="Q557" s="1"/>
      <c r="R557" s="1"/>
      <c r="S557" s="1"/>
      <c r="U557" s="1"/>
      <c r="V557" s="1"/>
      <c r="W557" s="1">
        <f t="shared" si="68"/>
        <v>0</v>
      </c>
      <c r="X557" s="1"/>
      <c r="Y557" s="1"/>
      <c r="Z557" s="1">
        <f>Table112[[#This Row],[Quantity2]]*Table112[[#This Row],[U Cost]]</f>
        <v>0</v>
      </c>
      <c r="AB557" s="1"/>
      <c r="AC557" s="1"/>
      <c r="AD557" s="1">
        <f t="shared" si="69"/>
        <v>0</v>
      </c>
      <c r="AE557" s="1"/>
      <c r="AF557" s="1">
        <f>SUM(Table112[[#This Row],[Total 
Paid]:[Shipping 
Charged]])</f>
        <v>0</v>
      </c>
      <c r="AG557" s="1"/>
      <c r="AH557" s="1"/>
      <c r="AI557" s="1">
        <f t="shared" si="70"/>
        <v>0</v>
      </c>
      <c r="AK557" s="1"/>
      <c r="AL557" s="1"/>
      <c r="AM557" s="1"/>
      <c r="AN557" s="1"/>
      <c r="AP557" s="30"/>
      <c r="AQ557" s="1"/>
      <c r="AR557" s="1">
        <f t="shared" si="54"/>
        <v>0</v>
      </c>
      <c r="AS557" s="1"/>
      <c r="AT557" s="1"/>
      <c r="AU557" s="2">
        <f t="shared" si="71"/>
        <v>0</v>
      </c>
      <c r="AW557" s="1"/>
      <c r="AX557" s="1"/>
      <c r="AY557" s="1"/>
      <c r="AZ557" s="2">
        <f t="shared" si="67"/>
        <v>0</v>
      </c>
      <c r="BA557" s="2">
        <f>SUM(AF557,AH557,-AZ557,-Table112[[#This Row],[Sale Fee]])</f>
        <v>0</v>
      </c>
      <c r="BC557" s="1"/>
      <c r="BD557" s="1"/>
      <c r="BE557" s="1"/>
    </row>
    <row r="558" spans="1:57" x14ac:dyDescent="0.25">
      <c r="A558" s="1"/>
      <c r="B558" s="1"/>
      <c r="E558" s="4"/>
      <c r="F558" s="4"/>
      <c r="Q558" s="1"/>
      <c r="R558" s="1"/>
      <c r="S558" s="1"/>
      <c r="U558" s="1"/>
      <c r="V558" s="1"/>
      <c r="W558" s="1">
        <f t="shared" si="68"/>
        <v>0</v>
      </c>
      <c r="X558" s="1"/>
      <c r="Y558" s="1"/>
      <c r="Z558" s="1">
        <f>Table112[[#This Row],[Quantity2]]*Table112[[#This Row],[U Cost]]</f>
        <v>0</v>
      </c>
      <c r="AB558" s="1"/>
      <c r="AC558" s="1"/>
      <c r="AD558" s="1">
        <f t="shared" si="69"/>
        <v>0</v>
      </c>
      <c r="AE558" s="1"/>
      <c r="AF558" s="1">
        <f>SUM(Table112[[#This Row],[Total 
Paid]:[Shipping 
Charged]])</f>
        <v>0</v>
      </c>
      <c r="AG558" s="1"/>
      <c r="AH558" s="1"/>
      <c r="AI558" s="1">
        <f t="shared" si="70"/>
        <v>0</v>
      </c>
      <c r="AK558" s="1"/>
      <c r="AL558" s="1"/>
      <c r="AM558" s="1"/>
      <c r="AN558" s="1"/>
      <c r="AP558" s="30"/>
      <c r="AQ558" s="1"/>
      <c r="AR558" s="1">
        <f t="shared" si="54"/>
        <v>0</v>
      </c>
      <c r="AS558" s="1"/>
      <c r="AT558" s="1"/>
      <c r="AU558" s="2">
        <f t="shared" si="71"/>
        <v>0</v>
      </c>
      <c r="AW558" s="1"/>
      <c r="AX558" s="1"/>
      <c r="AY558" s="1"/>
      <c r="AZ558" s="2">
        <f t="shared" si="67"/>
        <v>0</v>
      </c>
      <c r="BA558" s="2">
        <f>SUM(AF558,AH558,-AZ558,-Table112[[#This Row],[Sale Fee]])</f>
        <v>0</v>
      </c>
      <c r="BC558" s="1"/>
      <c r="BD558" s="1"/>
      <c r="BE558" s="1"/>
    </row>
    <row r="559" spans="1:57" x14ac:dyDescent="0.25">
      <c r="A559" s="1"/>
      <c r="B559" s="1"/>
      <c r="E559" s="4"/>
      <c r="F559" s="4"/>
      <c r="Q559" s="1"/>
      <c r="R559" s="1"/>
      <c r="S559" s="1"/>
      <c r="U559" s="1"/>
      <c r="V559" s="1"/>
      <c r="W559" s="1">
        <f t="shared" si="68"/>
        <v>0</v>
      </c>
      <c r="X559" s="1"/>
      <c r="Y559" s="1"/>
      <c r="Z559" s="1">
        <f>Table112[[#This Row],[Quantity2]]*Table112[[#This Row],[U Cost]]</f>
        <v>0</v>
      </c>
      <c r="AB559" s="1"/>
      <c r="AC559" s="1"/>
      <c r="AD559" s="1">
        <f t="shared" si="69"/>
        <v>0</v>
      </c>
      <c r="AE559" s="1"/>
      <c r="AF559" s="1">
        <f>SUM(Table112[[#This Row],[Total 
Paid]:[Shipping 
Charged]])</f>
        <v>0</v>
      </c>
      <c r="AG559" s="1"/>
      <c r="AH559" s="1"/>
      <c r="AI559" s="1">
        <f t="shared" si="70"/>
        <v>0</v>
      </c>
      <c r="AK559" s="1"/>
      <c r="AL559" s="1"/>
      <c r="AM559" s="1"/>
      <c r="AN559" s="1"/>
      <c r="AP559" s="30"/>
      <c r="AQ559" s="1"/>
      <c r="AR559" s="1">
        <f t="shared" si="54"/>
        <v>0</v>
      </c>
      <c r="AS559" s="1"/>
      <c r="AT559" s="1"/>
      <c r="AU559" s="2">
        <f t="shared" si="71"/>
        <v>0</v>
      </c>
      <c r="AW559" s="1"/>
      <c r="AX559" s="1"/>
      <c r="AY559" s="1"/>
      <c r="AZ559" s="2">
        <f t="shared" si="67"/>
        <v>0</v>
      </c>
      <c r="BA559" s="2">
        <f>SUM(AF559,AH559,-AZ559,-Table112[[#This Row],[Sale Fee]])</f>
        <v>0</v>
      </c>
      <c r="BC559" s="1"/>
      <c r="BD559" s="1"/>
      <c r="BE559" s="1"/>
    </row>
    <row r="560" spans="1:57" x14ac:dyDescent="0.25">
      <c r="A560" s="1"/>
      <c r="B560" s="1"/>
      <c r="E560" s="4"/>
      <c r="F560" s="4"/>
      <c r="Q560" s="1"/>
      <c r="R560" s="1"/>
      <c r="S560" s="1"/>
      <c r="U560" s="1"/>
      <c r="V560" s="1"/>
      <c r="W560" s="1">
        <f t="shared" si="68"/>
        <v>0</v>
      </c>
      <c r="X560" s="1"/>
      <c r="Y560" s="1"/>
      <c r="Z560" s="1">
        <f>Table112[[#This Row],[Quantity2]]*Table112[[#This Row],[U Cost]]</f>
        <v>0</v>
      </c>
      <c r="AB560" s="1"/>
      <c r="AC560" s="1"/>
      <c r="AD560" s="1">
        <f t="shared" si="69"/>
        <v>0</v>
      </c>
      <c r="AE560" s="1"/>
      <c r="AF560" s="1">
        <f>SUM(Table112[[#This Row],[Total 
Paid]:[Shipping 
Charged]])</f>
        <v>0</v>
      </c>
      <c r="AG560" s="1"/>
      <c r="AH560" s="1"/>
      <c r="AI560" s="1">
        <f t="shared" si="70"/>
        <v>0</v>
      </c>
      <c r="AK560" s="1"/>
      <c r="AL560" s="1"/>
      <c r="AM560" s="1"/>
      <c r="AN560" s="1"/>
      <c r="AP560" s="30"/>
      <c r="AQ560" s="1"/>
      <c r="AR560" s="1">
        <f t="shared" si="54"/>
        <v>0</v>
      </c>
      <c r="AS560" s="1"/>
      <c r="AT560" s="1"/>
      <c r="AU560" s="2">
        <f t="shared" si="71"/>
        <v>0</v>
      </c>
      <c r="AW560" s="1"/>
      <c r="AX560" s="1"/>
      <c r="AY560" s="1"/>
      <c r="AZ560" s="2">
        <f t="shared" si="67"/>
        <v>0</v>
      </c>
      <c r="BA560" s="2">
        <f>SUM(AF560,AH560,-AZ560,-Table112[[#This Row],[Sale Fee]])</f>
        <v>0</v>
      </c>
      <c r="BC560" s="1"/>
      <c r="BD560" s="1"/>
      <c r="BE560" s="1"/>
    </row>
    <row r="561" spans="1:57" x14ac:dyDescent="0.25">
      <c r="A561" s="1"/>
      <c r="B561" s="1"/>
      <c r="E561" s="4"/>
      <c r="F561" s="4"/>
      <c r="Q561" s="1"/>
      <c r="R561" s="1"/>
      <c r="S561" s="1"/>
      <c r="U561" s="1"/>
      <c r="V561" s="1"/>
      <c r="W561" s="1">
        <f t="shared" si="68"/>
        <v>0</v>
      </c>
      <c r="X561" s="1"/>
      <c r="Y561" s="1"/>
      <c r="Z561" s="1">
        <f>Table112[[#This Row],[Quantity2]]*Table112[[#This Row],[U Cost]]</f>
        <v>0</v>
      </c>
      <c r="AB561" s="1"/>
      <c r="AC561" s="1"/>
      <c r="AD561" s="1">
        <f t="shared" si="69"/>
        <v>0</v>
      </c>
      <c r="AE561" s="1"/>
      <c r="AF561" s="1">
        <f>SUM(Table112[[#This Row],[Total 
Paid]:[Shipping 
Charged]])</f>
        <v>0</v>
      </c>
      <c r="AG561" s="1"/>
      <c r="AH561" s="1"/>
      <c r="AI561" s="1">
        <f t="shared" si="70"/>
        <v>0</v>
      </c>
      <c r="AK561" s="1"/>
      <c r="AL561" s="1"/>
      <c r="AM561" s="1"/>
      <c r="AN561" s="1"/>
      <c r="AP561" s="30"/>
      <c r="AQ561" s="1"/>
      <c r="AR561" s="1">
        <f t="shared" si="54"/>
        <v>0</v>
      </c>
      <c r="AS561" s="1"/>
      <c r="AT561" s="1"/>
      <c r="AU561" s="2">
        <f t="shared" si="71"/>
        <v>0</v>
      </c>
      <c r="AW561" s="1"/>
      <c r="AX561" s="1"/>
      <c r="AY561" s="1"/>
      <c r="AZ561" s="2">
        <f t="shared" si="67"/>
        <v>0</v>
      </c>
      <c r="BA561" s="2">
        <f>SUM(AF561,AH561,-AZ561,-Table112[[#This Row],[Sale Fee]])</f>
        <v>0</v>
      </c>
      <c r="BC561" s="1"/>
      <c r="BD561" s="1"/>
      <c r="BE561" s="1"/>
    </row>
    <row r="562" spans="1:57" x14ac:dyDescent="0.25">
      <c r="A562" s="1"/>
      <c r="B562" s="1"/>
      <c r="E562" s="4"/>
      <c r="F562" s="4"/>
      <c r="Q562" s="1"/>
      <c r="R562" s="1"/>
      <c r="S562" s="1"/>
      <c r="U562" s="1"/>
      <c r="V562" s="1"/>
      <c r="W562" s="1">
        <f t="shared" si="68"/>
        <v>0</v>
      </c>
      <c r="X562" s="1"/>
      <c r="Y562" s="1"/>
      <c r="Z562" s="1">
        <f>Table112[[#This Row],[Quantity2]]*Table112[[#This Row],[U Cost]]</f>
        <v>0</v>
      </c>
      <c r="AB562" s="1"/>
      <c r="AC562" s="1"/>
      <c r="AD562" s="1">
        <f t="shared" si="69"/>
        <v>0</v>
      </c>
      <c r="AE562" s="1"/>
      <c r="AF562" s="1">
        <f>SUM(Table112[[#This Row],[Total 
Paid]:[Shipping 
Charged]])</f>
        <v>0</v>
      </c>
      <c r="AG562" s="1"/>
      <c r="AH562" s="1"/>
      <c r="AI562" s="1">
        <f t="shared" si="70"/>
        <v>0</v>
      </c>
      <c r="AK562" s="1"/>
      <c r="AL562" s="1"/>
      <c r="AM562" s="1"/>
      <c r="AN562" s="1"/>
      <c r="AP562" s="30"/>
      <c r="AQ562" s="1"/>
      <c r="AR562" s="1">
        <f t="shared" si="54"/>
        <v>0</v>
      </c>
      <c r="AS562" s="1"/>
      <c r="AT562" s="1"/>
      <c r="AU562" s="2">
        <f t="shared" si="71"/>
        <v>0</v>
      </c>
      <c r="AW562" s="1"/>
      <c r="AX562" s="1"/>
      <c r="AY562" s="1"/>
      <c r="AZ562" s="2">
        <f t="shared" si="67"/>
        <v>0</v>
      </c>
      <c r="BA562" s="2">
        <f>SUM(AF562,AH562,-AZ562,-Table112[[#This Row],[Sale Fee]])</f>
        <v>0</v>
      </c>
      <c r="BC562" s="1"/>
      <c r="BD562" s="1"/>
      <c r="BE562" s="1"/>
    </row>
    <row r="563" spans="1:57" x14ac:dyDescent="0.25">
      <c r="A563" s="1"/>
      <c r="B563" s="1"/>
      <c r="E563" s="4"/>
      <c r="F563" s="4"/>
      <c r="Q563" s="1"/>
      <c r="R563" s="1"/>
      <c r="S563" s="1"/>
      <c r="U563" s="1"/>
      <c r="V563" s="1"/>
      <c r="W563" s="1">
        <f t="shared" si="68"/>
        <v>0</v>
      </c>
      <c r="X563" s="1"/>
      <c r="Y563" s="1"/>
      <c r="Z563" s="1">
        <f>Table112[[#This Row],[Quantity2]]*Table112[[#This Row],[U Cost]]</f>
        <v>0</v>
      </c>
      <c r="AB563" s="1"/>
      <c r="AC563" s="1"/>
      <c r="AD563" s="1">
        <f t="shared" si="69"/>
        <v>0</v>
      </c>
      <c r="AE563" s="1"/>
      <c r="AF563" s="1">
        <f>SUM(Table112[[#This Row],[Total 
Paid]:[Shipping 
Charged]])</f>
        <v>0</v>
      </c>
      <c r="AG563" s="1"/>
      <c r="AH563" s="1"/>
      <c r="AI563" s="1">
        <f t="shared" si="70"/>
        <v>0</v>
      </c>
      <c r="AK563" s="1"/>
      <c r="AL563" s="1"/>
      <c r="AM563" s="1"/>
      <c r="AN563" s="1"/>
      <c r="AP563" s="30"/>
      <c r="AQ563" s="1"/>
      <c r="AR563" s="1">
        <f t="shared" si="54"/>
        <v>0</v>
      </c>
      <c r="AS563" s="1"/>
      <c r="AT563" s="1"/>
      <c r="AU563" s="2">
        <f t="shared" si="71"/>
        <v>0</v>
      </c>
      <c r="AW563" s="1"/>
      <c r="AX563" s="1"/>
      <c r="AY563" s="1"/>
      <c r="AZ563" s="2">
        <f t="shared" si="67"/>
        <v>0</v>
      </c>
      <c r="BA563" s="2">
        <f>SUM(AF563,AH563,-AZ563,-Table112[[#This Row],[Sale Fee]])</f>
        <v>0</v>
      </c>
      <c r="BC563" s="1"/>
      <c r="BD563" s="1"/>
      <c r="BE563" s="1"/>
    </row>
    <row r="564" spans="1:57" x14ac:dyDescent="0.25">
      <c r="A564" s="1"/>
      <c r="B564" s="1"/>
      <c r="E564" s="4"/>
      <c r="F564" s="4"/>
      <c r="Q564" s="1"/>
      <c r="R564" s="1"/>
      <c r="S564" s="1"/>
      <c r="U564" s="1"/>
      <c r="V564" s="1"/>
      <c r="W564" s="1">
        <f t="shared" si="68"/>
        <v>0</v>
      </c>
      <c r="X564" s="1"/>
      <c r="Y564" s="1"/>
      <c r="Z564" s="1">
        <f>Table112[[#This Row],[Quantity2]]*Table112[[#This Row],[U Cost]]</f>
        <v>0</v>
      </c>
      <c r="AB564" s="1"/>
      <c r="AC564" s="1"/>
      <c r="AD564" s="1">
        <f t="shared" si="69"/>
        <v>0</v>
      </c>
      <c r="AE564" s="1"/>
      <c r="AF564" s="1">
        <f>SUM(Table112[[#This Row],[Total 
Paid]:[Shipping 
Charged]])</f>
        <v>0</v>
      </c>
      <c r="AG564" s="1"/>
      <c r="AH564" s="1"/>
      <c r="AI564" s="1">
        <f t="shared" si="70"/>
        <v>0</v>
      </c>
      <c r="AK564" s="1"/>
      <c r="AL564" s="1"/>
      <c r="AM564" s="1"/>
      <c r="AN564" s="1"/>
      <c r="AP564" s="30"/>
      <c r="AQ564" s="1"/>
      <c r="AR564" s="1">
        <f t="shared" si="54"/>
        <v>0</v>
      </c>
      <c r="AS564" s="1"/>
      <c r="AT564" s="1"/>
      <c r="AU564" s="2">
        <f t="shared" si="71"/>
        <v>0</v>
      </c>
      <c r="AW564" s="1"/>
      <c r="AX564" s="1"/>
      <c r="AY564" s="1"/>
      <c r="AZ564" s="2">
        <f t="shared" si="67"/>
        <v>0</v>
      </c>
      <c r="BA564" s="2">
        <f>SUM(AF564,AH564,-AZ564,-Table112[[#This Row],[Sale Fee]])</f>
        <v>0</v>
      </c>
      <c r="BC564" s="1"/>
      <c r="BD564" s="1"/>
      <c r="BE564" s="1"/>
    </row>
    <row r="565" spans="1:57" x14ac:dyDescent="0.25">
      <c r="A565" s="1"/>
      <c r="B565" s="1"/>
      <c r="E565" s="4"/>
      <c r="F565" s="4"/>
      <c r="Q565" s="1"/>
      <c r="R565" s="1"/>
      <c r="S565" s="1"/>
      <c r="U565" s="1"/>
      <c r="V565" s="1"/>
      <c r="W565" s="1">
        <f t="shared" si="68"/>
        <v>0</v>
      </c>
      <c r="X565" s="1"/>
      <c r="Y565" s="1"/>
      <c r="Z565" s="1">
        <f>Table112[[#This Row],[Quantity2]]*Table112[[#This Row],[U Cost]]</f>
        <v>0</v>
      </c>
      <c r="AB565" s="1"/>
      <c r="AC565" s="1"/>
      <c r="AD565" s="1">
        <f t="shared" si="69"/>
        <v>0</v>
      </c>
      <c r="AE565" s="1"/>
      <c r="AF565" s="1">
        <f>SUM(Table112[[#This Row],[Total 
Paid]:[Shipping 
Charged]])</f>
        <v>0</v>
      </c>
      <c r="AG565" s="1"/>
      <c r="AH565" s="1"/>
      <c r="AI565" s="1">
        <f t="shared" si="70"/>
        <v>0</v>
      </c>
      <c r="AK565" s="1"/>
      <c r="AL565" s="1"/>
      <c r="AM565" s="1"/>
      <c r="AN565" s="1"/>
      <c r="AP565" s="30"/>
      <c r="AQ565" s="1"/>
      <c r="AR565" s="1">
        <f t="shared" si="54"/>
        <v>0</v>
      </c>
      <c r="AS565" s="1"/>
      <c r="AT565" s="1"/>
      <c r="AU565" s="2">
        <f t="shared" si="71"/>
        <v>0</v>
      </c>
      <c r="AW565" s="1"/>
      <c r="AX565" s="1"/>
      <c r="AY565" s="1"/>
      <c r="AZ565" s="2">
        <f t="shared" si="67"/>
        <v>0</v>
      </c>
      <c r="BA565" s="2">
        <f>SUM(AF565,AH565,-AZ565,-Table112[[#This Row],[Sale Fee]])</f>
        <v>0</v>
      </c>
      <c r="BC565" s="1"/>
      <c r="BD565" s="1"/>
      <c r="BE565" s="1"/>
    </row>
    <row r="566" spans="1:57" x14ac:dyDescent="0.25">
      <c r="A566" s="1"/>
      <c r="B566" s="1"/>
      <c r="E566" s="4"/>
      <c r="F566" s="4"/>
      <c r="Q566" s="1"/>
      <c r="R566" s="1"/>
      <c r="S566" s="1"/>
      <c r="U566" s="1"/>
      <c r="V566" s="1"/>
      <c r="W566" s="1">
        <f t="shared" si="68"/>
        <v>0</v>
      </c>
      <c r="X566" s="1"/>
      <c r="Y566" s="1"/>
      <c r="Z566" s="1">
        <f>Table112[[#This Row],[Quantity2]]*Table112[[#This Row],[U Cost]]</f>
        <v>0</v>
      </c>
      <c r="AB566" s="1"/>
      <c r="AC566" s="1"/>
      <c r="AD566" s="1">
        <f t="shared" si="69"/>
        <v>0</v>
      </c>
      <c r="AE566" s="1"/>
      <c r="AF566" s="1">
        <f>SUM(Table112[[#This Row],[Total 
Paid]:[Shipping 
Charged]])</f>
        <v>0</v>
      </c>
      <c r="AG566" s="1"/>
      <c r="AH566" s="1"/>
      <c r="AI566" s="1">
        <f t="shared" si="70"/>
        <v>0</v>
      </c>
      <c r="AK566" s="1"/>
      <c r="AL566" s="1"/>
      <c r="AM566" s="1"/>
      <c r="AN566" s="1"/>
      <c r="AP566" s="30"/>
      <c r="AQ566" s="1"/>
      <c r="AR566" s="1">
        <f t="shared" si="54"/>
        <v>0</v>
      </c>
      <c r="AS566" s="1"/>
      <c r="AT566" s="1"/>
      <c r="AU566" s="2">
        <f t="shared" si="71"/>
        <v>0</v>
      </c>
      <c r="AW566" s="1"/>
      <c r="AX566" s="1"/>
      <c r="AY566" s="1"/>
      <c r="AZ566" s="2">
        <f t="shared" si="67"/>
        <v>0</v>
      </c>
      <c r="BA566" s="2">
        <f>SUM(AF566,AH566,-AZ566,-Table112[[#This Row],[Sale Fee]])</f>
        <v>0</v>
      </c>
      <c r="BC566" s="1"/>
      <c r="BD566" s="1"/>
      <c r="BE566" s="1"/>
    </row>
    <row r="567" spans="1:57" x14ac:dyDescent="0.25">
      <c r="A567" s="1"/>
      <c r="B567" s="1"/>
      <c r="E567" s="4"/>
      <c r="F567" s="4"/>
      <c r="Q567" s="1"/>
      <c r="R567" s="1"/>
      <c r="S567" s="1"/>
      <c r="U567" s="1"/>
      <c r="V567" s="1"/>
      <c r="W567" s="1">
        <f t="shared" si="68"/>
        <v>0</v>
      </c>
      <c r="X567" s="1"/>
      <c r="Y567" s="1"/>
      <c r="Z567" s="1">
        <f>Table112[[#This Row],[Quantity2]]*Table112[[#This Row],[U Cost]]</f>
        <v>0</v>
      </c>
      <c r="AB567" s="1"/>
      <c r="AC567" s="1"/>
      <c r="AD567" s="1">
        <f t="shared" si="69"/>
        <v>0</v>
      </c>
      <c r="AE567" s="1"/>
      <c r="AF567" s="1">
        <f>SUM(Table112[[#This Row],[Total 
Paid]:[Shipping 
Charged]])</f>
        <v>0</v>
      </c>
      <c r="AG567" s="1"/>
      <c r="AH567" s="1"/>
      <c r="AI567" s="1">
        <f t="shared" si="70"/>
        <v>0</v>
      </c>
      <c r="AK567" s="1"/>
      <c r="AL567" s="1"/>
      <c r="AM567" s="1"/>
      <c r="AN567" s="1"/>
      <c r="AP567" s="30"/>
      <c r="AQ567" s="1"/>
      <c r="AR567" s="1">
        <f t="shared" si="54"/>
        <v>0</v>
      </c>
      <c r="AS567" s="1"/>
      <c r="AT567" s="1"/>
      <c r="AU567" s="2">
        <f t="shared" si="71"/>
        <v>0</v>
      </c>
      <c r="AW567" s="1"/>
      <c r="AX567" s="1"/>
      <c r="AY567" s="1"/>
      <c r="AZ567" s="2">
        <f t="shared" si="67"/>
        <v>0</v>
      </c>
      <c r="BA567" s="2">
        <f>SUM(AF567,AH567,-AZ567,-Table112[[#This Row],[Sale Fee]])</f>
        <v>0</v>
      </c>
      <c r="BC567" s="1"/>
      <c r="BD567" s="1"/>
      <c r="BE567" s="1"/>
    </row>
    <row r="568" spans="1:57" x14ac:dyDescent="0.25">
      <c r="A568" s="1"/>
      <c r="B568" s="1"/>
      <c r="E568" s="4"/>
      <c r="F568" s="4"/>
      <c r="Q568" s="1"/>
      <c r="R568" s="1"/>
      <c r="S568" s="1"/>
      <c r="U568" s="1"/>
      <c r="V568" s="1"/>
      <c r="W568" s="1">
        <f t="shared" si="68"/>
        <v>0</v>
      </c>
      <c r="X568" s="1"/>
      <c r="Y568" s="1"/>
      <c r="Z568" s="1">
        <f>Table112[[#This Row],[Quantity2]]*Table112[[#This Row],[U Cost]]</f>
        <v>0</v>
      </c>
      <c r="AB568" s="1"/>
      <c r="AC568" s="1"/>
      <c r="AD568" s="1">
        <f t="shared" si="69"/>
        <v>0</v>
      </c>
      <c r="AE568" s="1"/>
      <c r="AF568" s="1">
        <f>SUM(Table112[[#This Row],[Total 
Paid]:[Shipping 
Charged]])</f>
        <v>0</v>
      </c>
      <c r="AG568" s="1"/>
      <c r="AH568" s="1"/>
      <c r="AI568" s="1">
        <f t="shared" si="70"/>
        <v>0</v>
      </c>
      <c r="AK568" s="1"/>
      <c r="AL568" s="1"/>
      <c r="AM568" s="1"/>
      <c r="AN568" s="1"/>
      <c r="AP568" s="30"/>
      <c r="AQ568" s="1"/>
      <c r="AR568" s="1">
        <f t="shared" si="54"/>
        <v>0</v>
      </c>
      <c r="AS568" s="1"/>
      <c r="AT568" s="1"/>
      <c r="AU568" s="2">
        <f t="shared" si="71"/>
        <v>0</v>
      </c>
      <c r="AW568" s="1"/>
      <c r="AX568" s="1"/>
      <c r="AY568" s="1"/>
      <c r="AZ568" s="2">
        <f t="shared" si="67"/>
        <v>0</v>
      </c>
      <c r="BA568" s="2">
        <f>SUM(AF568,AH568,-AZ568,-Table112[[#This Row],[Sale Fee]])</f>
        <v>0</v>
      </c>
      <c r="BC568" s="1"/>
      <c r="BD568" s="1"/>
      <c r="BE568" s="1"/>
    </row>
    <row r="569" spans="1:57" x14ac:dyDescent="0.25">
      <c r="A569" s="1"/>
      <c r="B569" s="1"/>
      <c r="E569" s="4"/>
      <c r="F569" s="4"/>
      <c r="Q569" s="1"/>
      <c r="R569" s="1"/>
      <c r="S569" s="1"/>
      <c r="U569" s="1"/>
      <c r="V569" s="1"/>
      <c r="W569" s="1">
        <f t="shared" si="68"/>
        <v>0</v>
      </c>
      <c r="X569" s="1"/>
      <c r="Y569" s="1"/>
      <c r="Z569" s="1">
        <f>Table112[[#This Row],[Quantity2]]*Table112[[#This Row],[U Cost]]</f>
        <v>0</v>
      </c>
      <c r="AB569" s="1"/>
      <c r="AC569" s="1"/>
      <c r="AD569" s="1">
        <f t="shared" si="69"/>
        <v>0</v>
      </c>
      <c r="AE569" s="1"/>
      <c r="AF569" s="1">
        <f>SUM(Table112[[#This Row],[Total 
Paid]:[Shipping 
Charged]])</f>
        <v>0</v>
      </c>
      <c r="AG569" s="1"/>
      <c r="AH569" s="1"/>
      <c r="AI569" s="1">
        <f t="shared" si="70"/>
        <v>0</v>
      </c>
      <c r="AK569" s="1"/>
      <c r="AL569" s="1"/>
      <c r="AM569" s="1"/>
      <c r="AN569" s="1"/>
      <c r="AP569" s="30"/>
      <c r="AQ569" s="1"/>
      <c r="AR569" s="1">
        <f t="shared" si="54"/>
        <v>0</v>
      </c>
      <c r="AS569" s="1"/>
      <c r="AT569" s="1"/>
      <c r="AU569" s="2">
        <f t="shared" si="71"/>
        <v>0</v>
      </c>
      <c r="AW569" s="1"/>
      <c r="AX569" s="1"/>
      <c r="AY569" s="1"/>
      <c r="AZ569" s="2">
        <f t="shared" si="67"/>
        <v>0</v>
      </c>
      <c r="BA569" s="2">
        <f>SUM(AF569,AH569,-AZ569,-Table112[[#This Row],[Sale Fee]])</f>
        <v>0</v>
      </c>
      <c r="BC569" s="1"/>
      <c r="BD569" s="1"/>
      <c r="BE569" s="1"/>
    </row>
    <row r="570" spans="1:57" x14ac:dyDescent="0.25">
      <c r="A570" s="1"/>
      <c r="B570" s="1"/>
      <c r="E570" s="4"/>
      <c r="F570" s="4"/>
      <c r="Q570" s="1"/>
      <c r="R570" s="1"/>
      <c r="S570" s="1"/>
      <c r="U570" s="1"/>
      <c r="V570" s="1"/>
      <c r="W570" s="1">
        <f t="shared" si="68"/>
        <v>0</v>
      </c>
      <c r="X570" s="1"/>
      <c r="Y570" s="1"/>
      <c r="Z570" s="1">
        <f>Table112[[#This Row],[Quantity2]]*Table112[[#This Row],[U Cost]]</f>
        <v>0</v>
      </c>
      <c r="AB570" s="1"/>
      <c r="AC570" s="1"/>
      <c r="AD570" s="1">
        <f t="shared" si="69"/>
        <v>0</v>
      </c>
      <c r="AE570" s="1"/>
      <c r="AF570" s="1">
        <f>SUM(Table112[[#This Row],[Total 
Paid]:[Shipping 
Charged]])</f>
        <v>0</v>
      </c>
      <c r="AG570" s="1"/>
      <c r="AH570" s="1"/>
      <c r="AI570" s="1">
        <f t="shared" si="70"/>
        <v>0</v>
      </c>
      <c r="AK570" s="1"/>
      <c r="AL570" s="1"/>
      <c r="AM570" s="1"/>
      <c r="AN570" s="1"/>
      <c r="AP570" s="30"/>
      <c r="AQ570" s="1"/>
      <c r="AR570" s="1">
        <f t="shared" si="54"/>
        <v>0</v>
      </c>
      <c r="AS570" s="1"/>
      <c r="AT570" s="1"/>
      <c r="AU570" s="2">
        <f t="shared" si="71"/>
        <v>0</v>
      </c>
      <c r="AW570" s="1"/>
      <c r="AX570" s="1"/>
      <c r="AY570" s="1"/>
      <c r="AZ570" s="2">
        <f t="shared" si="67"/>
        <v>0</v>
      </c>
      <c r="BA570" s="2">
        <f>SUM(AF570,AH570,-AZ570,-Table112[[#This Row],[Sale Fee]])</f>
        <v>0</v>
      </c>
      <c r="BC570" s="1"/>
      <c r="BD570" s="1"/>
      <c r="BE570" s="1"/>
    </row>
    <row r="571" spans="1:57" x14ac:dyDescent="0.25">
      <c r="A571" s="1"/>
      <c r="B571" s="1"/>
      <c r="E571" s="4"/>
      <c r="F571" s="4"/>
      <c r="Q571" s="1"/>
      <c r="R571" s="1"/>
      <c r="S571" s="1"/>
      <c r="U571" s="1"/>
      <c r="V571" s="1"/>
      <c r="W571" s="1">
        <f t="shared" si="68"/>
        <v>0</v>
      </c>
      <c r="X571" s="1"/>
      <c r="Y571" s="1"/>
      <c r="Z571" s="1">
        <f>Table112[[#This Row],[Quantity2]]*Table112[[#This Row],[U Cost]]</f>
        <v>0</v>
      </c>
      <c r="AB571" s="1"/>
      <c r="AC571" s="1"/>
      <c r="AD571" s="1">
        <f t="shared" si="69"/>
        <v>0</v>
      </c>
      <c r="AE571" s="1"/>
      <c r="AF571" s="1">
        <f>SUM(Table112[[#This Row],[Total 
Paid]:[Shipping 
Charged]])</f>
        <v>0</v>
      </c>
      <c r="AG571" s="1"/>
      <c r="AH571" s="1"/>
      <c r="AI571" s="1">
        <f t="shared" si="70"/>
        <v>0</v>
      </c>
      <c r="AK571" s="1"/>
      <c r="AL571" s="1"/>
      <c r="AM571" s="1"/>
      <c r="AN571" s="1"/>
      <c r="AP571" s="30"/>
      <c r="AQ571" s="1"/>
      <c r="AR571" s="1">
        <f t="shared" si="54"/>
        <v>0</v>
      </c>
      <c r="AS571" s="1"/>
      <c r="AT571" s="1"/>
      <c r="AU571" s="2">
        <f t="shared" si="71"/>
        <v>0</v>
      </c>
      <c r="AW571" s="1"/>
      <c r="AX571" s="1"/>
      <c r="AY571" s="1"/>
      <c r="AZ571" s="2">
        <f t="shared" si="67"/>
        <v>0</v>
      </c>
      <c r="BA571" s="2">
        <f>SUM(AF571,AH571,-AZ571,-Table112[[#This Row],[Sale Fee]])</f>
        <v>0</v>
      </c>
      <c r="BC571" s="1"/>
      <c r="BD571" s="1"/>
      <c r="BE571" s="1"/>
    </row>
    <row r="572" spans="1:57" x14ac:dyDescent="0.25">
      <c r="A572" s="1"/>
      <c r="B572" s="1"/>
      <c r="E572" s="4"/>
      <c r="F572" s="4"/>
      <c r="Q572" s="1"/>
      <c r="R572" s="1"/>
      <c r="S572" s="1"/>
      <c r="U572" s="1"/>
      <c r="V572" s="1"/>
      <c r="W572" s="1">
        <f t="shared" si="68"/>
        <v>0</v>
      </c>
      <c r="X572" s="1"/>
      <c r="Y572" s="1"/>
      <c r="Z572" s="1">
        <f>Table112[[#This Row],[Quantity2]]*Table112[[#This Row],[U Cost]]</f>
        <v>0</v>
      </c>
      <c r="AB572" s="1"/>
      <c r="AC572" s="1"/>
      <c r="AD572" s="1">
        <f t="shared" si="69"/>
        <v>0</v>
      </c>
      <c r="AE572" s="1"/>
      <c r="AF572" s="1">
        <f>SUM(Table112[[#This Row],[Total 
Paid]:[Shipping 
Charged]])</f>
        <v>0</v>
      </c>
      <c r="AG572" s="1"/>
      <c r="AH572" s="1"/>
      <c r="AI572" s="1">
        <f t="shared" si="70"/>
        <v>0</v>
      </c>
      <c r="AK572" s="1"/>
      <c r="AL572" s="1"/>
      <c r="AM572" s="1"/>
      <c r="AN572" s="1"/>
      <c r="AP572" s="30"/>
      <c r="AQ572" s="1"/>
      <c r="AR572" s="1">
        <f t="shared" si="54"/>
        <v>0</v>
      </c>
      <c r="AS572" s="1"/>
      <c r="AT572" s="1"/>
      <c r="AU572" s="2">
        <f t="shared" si="71"/>
        <v>0</v>
      </c>
      <c r="AW572" s="1"/>
      <c r="AX572" s="1"/>
      <c r="AY572" s="1"/>
      <c r="AZ572" s="2">
        <f t="shared" si="67"/>
        <v>0</v>
      </c>
      <c r="BA572" s="2">
        <f>SUM(AF572,AH572,-AZ572,-Table112[[#This Row],[Sale Fee]])</f>
        <v>0</v>
      </c>
      <c r="BC572" s="1"/>
      <c r="BD572" s="1"/>
      <c r="BE572" s="1"/>
    </row>
    <row r="573" spans="1:57" x14ac:dyDescent="0.25">
      <c r="A573" s="1"/>
      <c r="B573" s="1"/>
      <c r="E573" s="4"/>
      <c r="F573" s="4"/>
      <c r="Q573" s="1"/>
      <c r="R573" s="1"/>
      <c r="S573" s="1"/>
      <c r="U573" s="1"/>
      <c r="V573" s="1"/>
      <c r="W573" s="1">
        <f t="shared" si="68"/>
        <v>0</v>
      </c>
      <c r="X573" s="1"/>
      <c r="Y573" s="1"/>
      <c r="Z573" s="1">
        <f>Table112[[#This Row],[Quantity2]]*Table112[[#This Row],[U Cost]]</f>
        <v>0</v>
      </c>
      <c r="AB573" s="1"/>
      <c r="AC573" s="1"/>
      <c r="AD573" s="1">
        <f t="shared" si="69"/>
        <v>0</v>
      </c>
      <c r="AE573" s="1"/>
      <c r="AF573" s="1">
        <f>SUM(Table112[[#This Row],[Total 
Paid]:[Shipping 
Charged]])</f>
        <v>0</v>
      </c>
      <c r="AG573" s="1"/>
      <c r="AH573" s="1"/>
      <c r="AI573" s="1">
        <f t="shared" si="70"/>
        <v>0</v>
      </c>
      <c r="AK573" s="1"/>
      <c r="AL573" s="1"/>
      <c r="AM573" s="1"/>
      <c r="AN573" s="1"/>
      <c r="AP573" s="30"/>
      <c r="AQ573" s="1"/>
      <c r="AR573" s="1">
        <f t="shared" si="54"/>
        <v>0</v>
      </c>
      <c r="AS573" s="1"/>
      <c r="AT573" s="1"/>
      <c r="AU573" s="2">
        <f t="shared" si="71"/>
        <v>0</v>
      </c>
      <c r="AW573" s="1"/>
      <c r="AX573" s="1"/>
      <c r="AY573" s="1"/>
      <c r="AZ573" s="2">
        <f t="shared" si="67"/>
        <v>0</v>
      </c>
      <c r="BA573" s="2">
        <f>SUM(AF573,AH573,-AZ573,-Table112[[#This Row],[Sale Fee]])</f>
        <v>0</v>
      </c>
      <c r="BC573" s="1"/>
      <c r="BD573" s="1"/>
      <c r="BE573" s="1"/>
    </row>
    <row r="574" spans="1:57" x14ac:dyDescent="0.25">
      <c r="A574" s="1"/>
      <c r="B574" s="1"/>
      <c r="E574" s="4"/>
      <c r="F574" s="4"/>
      <c r="Q574" s="1"/>
      <c r="R574" s="1"/>
      <c r="S574" s="1"/>
      <c r="U574" s="1"/>
      <c r="V574" s="1"/>
      <c r="W574" s="1">
        <f t="shared" si="68"/>
        <v>0</v>
      </c>
      <c r="X574" s="1"/>
      <c r="Y574" s="1"/>
      <c r="Z574" s="1">
        <f>Table112[[#This Row],[Quantity2]]*Table112[[#This Row],[U Cost]]</f>
        <v>0</v>
      </c>
      <c r="AB574" s="1"/>
      <c r="AC574" s="1"/>
      <c r="AD574" s="1">
        <f t="shared" si="69"/>
        <v>0</v>
      </c>
      <c r="AE574" s="1"/>
      <c r="AF574" s="1">
        <f>SUM(Table112[[#This Row],[Total 
Paid]:[Shipping 
Charged]])</f>
        <v>0</v>
      </c>
      <c r="AG574" s="1"/>
      <c r="AH574" s="1"/>
      <c r="AI574" s="1">
        <f t="shared" si="70"/>
        <v>0</v>
      </c>
      <c r="AK574" s="1"/>
      <c r="AL574" s="1"/>
      <c r="AM574" s="1"/>
      <c r="AN574" s="1"/>
      <c r="AP574" s="30"/>
      <c r="AQ574" s="1"/>
      <c r="AR574" s="1">
        <f t="shared" si="54"/>
        <v>0</v>
      </c>
      <c r="AS574" s="1"/>
      <c r="AT574" s="1"/>
      <c r="AU574" s="2">
        <f t="shared" si="71"/>
        <v>0</v>
      </c>
      <c r="AW574" s="1"/>
      <c r="AX574" s="1"/>
      <c r="AY574" s="1"/>
      <c r="AZ574" s="2">
        <f t="shared" si="67"/>
        <v>0</v>
      </c>
      <c r="BA574" s="2">
        <f>SUM(AF574,AH574,-AZ574,-Table112[[#This Row],[Sale Fee]])</f>
        <v>0</v>
      </c>
      <c r="BC574" s="1"/>
      <c r="BD574" s="1"/>
      <c r="BE574" s="1"/>
    </row>
    <row r="575" spans="1:57" x14ac:dyDescent="0.25">
      <c r="A575" s="1"/>
      <c r="B575" s="1"/>
      <c r="E575" s="4"/>
      <c r="F575" s="4"/>
      <c r="Q575" s="1"/>
      <c r="R575" s="1"/>
      <c r="S575" s="1"/>
      <c r="U575" s="1"/>
      <c r="V575" s="1"/>
      <c r="W575" s="1">
        <f t="shared" si="68"/>
        <v>0</v>
      </c>
      <c r="X575" s="1"/>
      <c r="Y575" s="1"/>
      <c r="Z575" s="1">
        <f>Table112[[#This Row],[Quantity2]]*Table112[[#This Row],[U Cost]]</f>
        <v>0</v>
      </c>
      <c r="AB575" s="1"/>
      <c r="AC575" s="1"/>
      <c r="AD575" s="1">
        <f t="shared" si="69"/>
        <v>0</v>
      </c>
      <c r="AE575" s="1"/>
      <c r="AF575" s="1">
        <f>SUM(Table112[[#This Row],[Total 
Paid]:[Shipping 
Charged]])</f>
        <v>0</v>
      </c>
      <c r="AG575" s="1"/>
      <c r="AH575" s="1"/>
      <c r="AI575" s="1">
        <f t="shared" si="70"/>
        <v>0</v>
      </c>
      <c r="AK575" s="1"/>
      <c r="AL575" s="1"/>
      <c r="AM575" s="1"/>
      <c r="AN575" s="1"/>
      <c r="AP575" s="30"/>
      <c r="AQ575" s="1"/>
      <c r="AR575" s="1">
        <f t="shared" si="54"/>
        <v>0</v>
      </c>
      <c r="AS575" s="1"/>
      <c r="AT575" s="1"/>
      <c r="AU575" s="2">
        <f t="shared" si="71"/>
        <v>0</v>
      </c>
      <c r="AW575" s="1"/>
      <c r="AX575" s="1"/>
      <c r="AY575" s="1"/>
      <c r="AZ575" s="2">
        <f t="shared" ref="AZ575:AZ638" si="72">SUM(AU575,AW575,AX575,AY575)</f>
        <v>0</v>
      </c>
      <c r="BA575" s="2">
        <f>SUM(AF575,AH575,-AZ575,-Table112[[#This Row],[Sale Fee]])</f>
        <v>0</v>
      </c>
      <c r="BC575" s="1"/>
      <c r="BD575" s="1"/>
      <c r="BE575" s="1"/>
    </row>
    <row r="576" spans="1:57" x14ac:dyDescent="0.25">
      <c r="A576" s="1"/>
      <c r="B576" s="1"/>
      <c r="E576" s="4"/>
      <c r="F576" s="4"/>
      <c r="Q576" s="1"/>
      <c r="R576" s="1"/>
      <c r="S576" s="1"/>
      <c r="U576" s="1"/>
      <c r="V576" s="1"/>
      <c r="W576" s="1">
        <f t="shared" si="68"/>
        <v>0</v>
      </c>
      <c r="X576" s="1"/>
      <c r="Y576" s="1"/>
      <c r="Z576" s="1">
        <f>Table112[[#This Row],[Quantity2]]*Table112[[#This Row],[U Cost]]</f>
        <v>0</v>
      </c>
      <c r="AB576" s="1"/>
      <c r="AC576" s="1"/>
      <c r="AD576" s="1">
        <f t="shared" si="69"/>
        <v>0</v>
      </c>
      <c r="AE576" s="1"/>
      <c r="AF576" s="1">
        <f>SUM(Table112[[#This Row],[Total 
Paid]:[Shipping 
Charged]])</f>
        <v>0</v>
      </c>
      <c r="AG576" s="1"/>
      <c r="AH576" s="1"/>
      <c r="AI576" s="1">
        <f t="shared" si="70"/>
        <v>0</v>
      </c>
      <c r="AK576" s="1"/>
      <c r="AL576" s="1"/>
      <c r="AM576" s="1"/>
      <c r="AN576" s="1"/>
      <c r="AP576" s="30"/>
      <c r="AQ576" s="1"/>
      <c r="AR576" s="1">
        <f t="shared" si="54"/>
        <v>0</v>
      </c>
      <c r="AS576" s="1"/>
      <c r="AT576" s="1"/>
      <c r="AU576" s="2">
        <f t="shared" si="71"/>
        <v>0</v>
      </c>
      <c r="AW576" s="1"/>
      <c r="AX576" s="1"/>
      <c r="AY576" s="1"/>
      <c r="AZ576" s="2">
        <f t="shared" si="72"/>
        <v>0</v>
      </c>
      <c r="BA576" s="2">
        <f>SUM(AF576,AH576,-AZ576,-Table112[[#This Row],[Sale Fee]])</f>
        <v>0</v>
      </c>
      <c r="BC576" s="1"/>
      <c r="BD576" s="1"/>
      <c r="BE576" s="1"/>
    </row>
    <row r="577" spans="1:57" x14ac:dyDescent="0.25">
      <c r="A577" s="1"/>
      <c r="B577" s="1"/>
      <c r="E577" s="4"/>
      <c r="F577" s="4"/>
      <c r="Q577" s="1"/>
      <c r="R577" s="1"/>
      <c r="S577" s="1"/>
      <c r="U577" s="1"/>
      <c r="V577" s="1"/>
      <c r="W577" s="1">
        <f t="shared" si="68"/>
        <v>0</v>
      </c>
      <c r="X577" s="1"/>
      <c r="Y577" s="1"/>
      <c r="Z577" s="1">
        <f>Table112[[#This Row],[Quantity2]]*Table112[[#This Row],[U Cost]]</f>
        <v>0</v>
      </c>
      <c r="AB577" s="1"/>
      <c r="AC577" s="1"/>
      <c r="AD577" s="1">
        <f t="shared" si="69"/>
        <v>0</v>
      </c>
      <c r="AE577" s="1"/>
      <c r="AF577" s="1">
        <f>SUM(Table112[[#This Row],[Total 
Paid]:[Shipping 
Charged]])</f>
        <v>0</v>
      </c>
      <c r="AG577" s="1"/>
      <c r="AH577" s="1"/>
      <c r="AI577" s="1">
        <f t="shared" si="70"/>
        <v>0</v>
      </c>
      <c r="AK577" s="1"/>
      <c r="AL577" s="1"/>
      <c r="AM577" s="1"/>
      <c r="AN577" s="1"/>
      <c r="AP577" s="30"/>
      <c r="AQ577" s="1"/>
      <c r="AR577" s="1">
        <f t="shared" si="54"/>
        <v>0</v>
      </c>
      <c r="AS577" s="1"/>
      <c r="AT577" s="1"/>
      <c r="AU577" s="2">
        <f t="shared" si="71"/>
        <v>0</v>
      </c>
      <c r="AW577" s="1"/>
      <c r="AX577" s="1"/>
      <c r="AY577" s="1"/>
      <c r="AZ577" s="2">
        <f t="shared" si="72"/>
        <v>0</v>
      </c>
      <c r="BA577" s="2">
        <f>SUM(AF577,AH577,-AZ577,-Table112[[#This Row],[Sale Fee]])</f>
        <v>0</v>
      </c>
      <c r="BC577" s="1"/>
      <c r="BD577" s="1"/>
      <c r="BE577" s="1"/>
    </row>
    <row r="578" spans="1:57" x14ac:dyDescent="0.25">
      <c r="A578" s="1"/>
      <c r="B578" s="1"/>
      <c r="E578" s="4"/>
      <c r="F578" s="4"/>
      <c r="Q578" s="1"/>
      <c r="R578" s="1"/>
      <c r="S578" s="1"/>
      <c r="U578" s="1"/>
      <c r="V578" s="1"/>
      <c r="W578" s="1">
        <f t="shared" si="68"/>
        <v>0</v>
      </c>
      <c r="X578" s="1"/>
      <c r="Y578" s="1"/>
      <c r="Z578" s="1">
        <f>Table112[[#This Row],[Quantity2]]*Table112[[#This Row],[U Cost]]</f>
        <v>0</v>
      </c>
      <c r="AB578" s="1"/>
      <c r="AC578" s="1"/>
      <c r="AD578" s="1">
        <f t="shared" si="69"/>
        <v>0</v>
      </c>
      <c r="AE578" s="1"/>
      <c r="AF578" s="1">
        <f>SUM(Table112[[#This Row],[Total 
Paid]:[Shipping 
Charged]])</f>
        <v>0</v>
      </c>
      <c r="AG578" s="1"/>
      <c r="AH578" s="1"/>
      <c r="AI578" s="1">
        <f t="shared" si="70"/>
        <v>0</v>
      </c>
      <c r="AK578" s="1"/>
      <c r="AL578" s="1"/>
      <c r="AM578" s="1"/>
      <c r="AN578" s="1"/>
      <c r="AP578" s="30"/>
      <c r="AQ578" s="1"/>
      <c r="AR578" s="1">
        <f t="shared" si="54"/>
        <v>0</v>
      </c>
      <c r="AS578" s="1"/>
      <c r="AT578" s="1"/>
      <c r="AU578" s="2">
        <f t="shared" si="71"/>
        <v>0</v>
      </c>
      <c r="AW578" s="1"/>
      <c r="AX578" s="1"/>
      <c r="AY578" s="1"/>
      <c r="AZ578" s="2">
        <f t="shared" si="72"/>
        <v>0</v>
      </c>
      <c r="BA578" s="2">
        <f>SUM(AF578,AH578,-AZ578,-Table112[[#This Row],[Sale Fee]])</f>
        <v>0</v>
      </c>
      <c r="BC578" s="1"/>
      <c r="BD578" s="1"/>
      <c r="BE578" s="1"/>
    </row>
    <row r="579" spans="1:57" x14ac:dyDescent="0.25">
      <c r="A579" s="1"/>
      <c r="B579" s="1"/>
      <c r="E579" s="4"/>
      <c r="F579" s="4"/>
      <c r="Q579" s="1"/>
      <c r="R579" s="1"/>
      <c r="S579" s="1"/>
      <c r="U579" s="1"/>
      <c r="V579" s="1"/>
      <c r="W579" s="1">
        <f t="shared" si="68"/>
        <v>0</v>
      </c>
      <c r="X579" s="1"/>
      <c r="Y579" s="1"/>
      <c r="Z579" s="1">
        <f>Table112[[#This Row],[Quantity2]]*Table112[[#This Row],[U Cost]]</f>
        <v>0</v>
      </c>
      <c r="AB579" s="1"/>
      <c r="AC579" s="1"/>
      <c r="AD579" s="1">
        <f t="shared" si="69"/>
        <v>0</v>
      </c>
      <c r="AE579" s="1"/>
      <c r="AF579" s="1">
        <f>SUM(Table112[[#This Row],[Total 
Paid]:[Shipping 
Charged]])</f>
        <v>0</v>
      </c>
      <c r="AG579" s="1"/>
      <c r="AH579" s="1"/>
      <c r="AI579" s="1">
        <f t="shared" si="70"/>
        <v>0</v>
      </c>
      <c r="AK579" s="1"/>
      <c r="AL579" s="1"/>
      <c r="AM579" s="1"/>
      <c r="AN579" s="1"/>
      <c r="AP579" s="30"/>
      <c r="AQ579" s="1"/>
      <c r="AR579" s="1">
        <f t="shared" si="54"/>
        <v>0</v>
      </c>
      <c r="AS579" s="1"/>
      <c r="AT579" s="1"/>
      <c r="AU579" s="2">
        <f t="shared" si="71"/>
        <v>0</v>
      </c>
      <c r="AW579" s="1"/>
      <c r="AX579" s="1"/>
      <c r="AY579" s="1"/>
      <c r="AZ579" s="2">
        <f t="shared" si="72"/>
        <v>0</v>
      </c>
      <c r="BA579" s="2">
        <f>SUM(AF579,AH579,-AZ579,-Table112[[#This Row],[Sale Fee]])</f>
        <v>0</v>
      </c>
      <c r="BC579" s="1"/>
      <c r="BD579" s="1"/>
      <c r="BE579" s="1"/>
    </row>
    <row r="580" spans="1:57" x14ac:dyDescent="0.25">
      <c r="A580" s="1"/>
      <c r="B580" s="1"/>
      <c r="E580" s="4"/>
      <c r="F580" s="4"/>
      <c r="Q580" s="1"/>
      <c r="R580" s="1"/>
      <c r="S580" s="1"/>
      <c r="U580" s="1"/>
      <c r="V580" s="1"/>
      <c r="W580" s="1">
        <f t="shared" si="68"/>
        <v>0</v>
      </c>
      <c r="X580" s="1"/>
      <c r="Y580" s="1"/>
      <c r="Z580" s="1">
        <f>Table112[[#This Row],[Quantity2]]*Table112[[#This Row],[U Cost]]</f>
        <v>0</v>
      </c>
      <c r="AB580" s="1"/>
      <c r="AC580" s="1"/>
      <c r="AD580" s="1">
        <f t="shared" si="69"/>
        <v>0</v>
      </c>
      <c r="AE580" s="1"/>
      <c r="AF580" s="1">
        <f>SUM(Table112[[#This Row],[Total 
Paid]:[Shipping 
Charged]])</f>
        <v>0</v>
      </c>
      <c r="AG580" s="1"/>
      <c r="AH580" s="1"/>
      <c r="AI580" s="1">
        <f t="shared" si="70"/>
        <v>0</v>
      </c>
      <c r="AK580" s="1"/>
      <c r="AL580" s="1"/>
      <c r="AM580" s="1"/>
      <c r="AN580" s="1"/>
      <c r="AP580" s="30"/>
      <c r="AQ580" s="1"/>
      <c r="AR580" s="1">
        <f t="shared" si="54"/>
        <v>0</v>
      </c>
      <c r="AS580" s="1"/>
      <c r="AT580" s="1"/>
      <c r="AU580" s="2">
        <f t="shared" si="71"/>
        <v>0</v>
      </c>
      <c r="AW580" s="1"/>
      <c r="AX580" s="1"/>
      <c r="AY580" s="1"/>
      <c r="AZ580" s="2">
        <f t="shared" si="72"/>
        <v>0</v>
      </c>
      <c r="BA580" s="2">
        <f>SUM(AF580,AH580,-AZ580,-Table112[[#This Row],[Sale Fee]])</f>
        <v>0</v>
      </c>
      <c r="BC580" s="1"/>
      <c r="BD580" s="1"/>
      <c r="BE580" s="1"/>
    </row>
    <row r="581" spans="1:57" x14ac:dyDescent="0.25">
      <c r="A581" s="1"/>
      <c r="B581" s="1"/>
      <c r="E581" s="4"/>
      <c r="F581" s="4"/>
      <c r="Q581" s="1"/>
      <c r="R581" s="1"/>
      <c r="S581" s="1"/>
      <c r="U581" s="1"/>
      <c r="V581" s="1"/>
      <c r="W581" s="1">
        <f t="shared" si="68"/>
        <v>0</v>
      </c>
      <c r="X581" s="1"/>
      <c r="Y581" s="1"/>
      <c r="Z581" s="1">
        <f>Table112[[#This Row],[Quantity2]]*Table112[[#This Row],[U Cost]]</f>
        <v>0</v>
      </c>
      <c r="AB581" s="1"/>
      <c r="AC581" s="1"/>
      <c r="AD581" s="1">
        <f t="shared" si="69"/>
        <v>0</v>
      </c>
      <c r="AE581" s="1"/>
      <c r="AF581" s="1">
        <f>SUM(Table112[[#This Row],[Total 
Paid]:[Shipping 
Charged]])</f>
        <v>0</v>
      </c>
      <c r="AG581" s="1"/>
      <c r="AH581" s="1"/>
      <c r="AI581" s="1">
        <f t="shared" si="70"/>
        <v>0</v>
      </c>
      <c r="AK581" s="1"/>
      <c r="AL581" s="1"/>
      <c r="AM581" s="1"/>
      <c r="AN581" s="1"/>
      <c r="AP581" s="30"/>
      <c r="AQ581" s="1"/>
      <c r="AR581" s="1">
        <f t="shared" si="54"/>
        <v>0</v>
      </c>
      <c r="AS581" s="1"/>
      <c r="AT581" s="1"/>
      <c r="AU581" s="2">
        <f t="shared" si="71"/>
        <v>0</v>
      </c>
      <c r="AW581" s="1"/>
      <c r="AX581" s="1"/>
      <c r="AY581" s="1"/>
      <c r="AZ581" s="2">
        <f t="shared" si="72"/>
        <v>0</v>
      </c>
      <c r="BA581" s="2">
        <f>SUM(AF581,AH581,-AZ581,-Table112[[#This Row],[Sale Fee]])</f>
        <v>0</v>
      </c>
      <c r="BC581" s="1"/>
      <c r="BD581" s="1"/>
      <c r="BE581" s="1"/>
    </row>
    <row r="582" spans="1:57" x14ac:dyDescent="0.25">
      <c r="A582" s="1"/>
      <c r="B582" s="1"/>
      <c r="E582" s="4"/>
      <c r="F582" s="4"/>
      <c r="Q582" s="1"/>
      <c r="R582" s="1"/>
      <c r="S582" s="1"/>
      <c r="U582" s="1"/>
      <c r="V582" s="1"/>
      <c r="W582" s="1">
        <f t="shared" si="68"/>
        <v>0</v>
      </c>
      <c r="X582" s="1"/>
      <c r="Y582" s="1"/>
      <c r="Z582" s="1">
        <f>Table112[[#This Row],[Quantity2]]*Table112[[#This Row],[U Cost]]</f>
        <v>0</v>
      </c>
      <c r="AB582" s="1"/>
      <c r="AC582" s="1"/>
      <c r="AD582" s="1">
        <f t="shared" si="69"/>
        <v>0</v>
      </c>
      <c r="AE582" s="1"/>
      <c r="AF582" s="1">
        <f>SUM(Table112[[#This Row],[Total 
Paid]:[Shipping 
Charged]])</f>
        <v>0</v>
      </c>
      <c r="AG582" s="1"/>
      <c r="AH582" s="1"/>
      <c r="AI582" s="1">
        <f t="shared" si="70"/>
        <v>0</v>
      </c>
      <c r="AK582" s="1"/>
      <c r="AL582" s="1"/>
      <c r="AM582" s="1"/>
      <c r="AN582" s="1"/>
      <c r="AP582" s="30"/>
      <c r="AQ582" s="1"/>
      <c r="AR582" s="1">
        <f t="shared" si="54"/>
        <v>0</v>
      </c>
      <c r="AS582" s="1"/>
      <c r="AT582" s="1"/>
      <c r="AU582" s="2">
        <f t="shared" si="71"/>
        <v>0</v>
      </c>
      <c r="AW582" s="1"/>
      <c r="AX582" s="1"/>
      <c r="AY582" s="1"/>
      <c r="AZ582" s="2">
        <f t="shared" si="72"/>
        <v>0</v>
      </c>
      <c r="BA582" s="2">
        <f>SUM(AF582,AH582,-AZ582,-Table112[[#This Row],[Sale Fee]])</f>
        <v>0</v>
      </c>
      <c r="BC582" s="1"/>
      <c r="BD582" s="1"/>
      <c r="BE582" s="1"/>
    </row>
    <row r="583" spans="1:57" x14ac:dyDescent="0.25">
      <c r="A583" s="1"/>
      <c r="B583" s="1"/>
      <c r="E583" s="4"/>
      <c r="F583" s="4"/>
      <c r="Q583" s="1"/>
      <c r="R583" s="1"/>
      <c r="S583" s="1"/>
      <c r="U583" s="1"/>
      <c r="V583" s="1"/>
      <c r="W583" s="1">
        <f t="shared" si="68"/>
        <v>0</v>
      </c>
      <c r="X583" s="1"/>
      <c r="Y583" s="1"/>
      <c r="Z583" s="1">
        <f>Table112[[#This Row],[Quantity2]]*Table112[[#This Row],[U Cost]]</f>
        <v>0</v>
      </c>
      <c r="AB583" s="1"/>
      <c r="AC583" s="1"/>
      <c r="AD583" s="1">
        <f t="shared" si="69"/>
        <v>0</v>
      </c>
      <c r="AE583" s="1"/>
      <c r="AF583" s="1">
        <f>SUM(Table112[[#This Row],[Total 
Paid]:[Shipping 
Charged]])</f>
        <v>0</v>
      </c>
      <c r="AG583" s="1"/>
      <c r="AH583" s="1"/>
      <c r="AI583" s="1">
        <f t="shared" si="70"/>
        <v>0</v>
      </c>
      <c r="AK583" s="1"/>
      <c r="AL583" s="1"/>
      <c r="AM583" s="1"/>
      <c r="AN583" s="1"/>
      <c r="AP583" s="30"/>
      <c r="AQ583" s="1"/>
      <c r="AR583" s="1">
        <f t="shared" si="54"/>
        <v>0</v>
      </c>
      <c r="AS583" s="1"/>
      <c r="AT583" s="1"/>
      <c r="AU583" s="2">
        <f t="shared" si="71"/>
        <v>0</v>
      </c>
      <c r="AW583" s="1"/>
      <c r="AX583" s="1"/>
      <c r="AY583" s="1"/>
      <c r="AZ583" s="2">
        <f t="shared" si="72"/>
        <v>0</v>
      </c>
      <c r="BA583" s="2">
        <f>SUM(AF583,AH583,-AZ583,-Table112[[#This Row],[Sale Fee]])</f>
        <v>0</v>
      </c>
      <c r="BC583" s="1"/>
      <c r="BD583" s="1"/>
      <c r="BE583" s="1"/>
    </row>
    <row r="584" spans="1:57" x14ac:dyDescent="0.25">
      <c r="A584" s="1"/>
      <c r="B584" s="1"/>
      <c r="E584" s="4"/>
      <c r="F584" s="4"/>
      <c r="Q584" s="1"/>
      <c r="R584" s="1"/>
      <c r="S584" s="1"/>
      <c r="U584" s="1"/>
      <c r="V584" s="1"/>
      <c r="W584" s="1">
        <f t="shared" si="68"/>
        <v>0</v>
      </c>
      <c r="X584" s="1"/>
      <c r="Y584" s="1"/>
      <c r="Z584" s="1">
        <f>Table112[[#This Row],[Quantity2]]*Table112[[#This Row],[U Cost]]</f>
        <v>0</v>
      </c>
      <c r="AB584" s="1"/>
      <c r="AC584" s="1"/>
      <c r="AD584" s="1">
        <f t="shared" si="69"/>
        <v>0</v>
      </c>
      <c r="AE584" s="1"/>
      <c r="AF584" s="1">
        <f>SUM(Table112[[#This Row],[Total 
Paid]:[Shipping 
Charged]])</f>
        <v>0</v>
      </c>
      <c r="AG584" s="1"/>
      <c r="AH584" s="1"/>
      <c r="AI584" s="1">
        <f t="shared" si="70"/>
        <v>0</v>
      </c>
      <c r="AK584" s="1"/>
      <c r="AL584" s="1"/>
      <c r="AM584" s="1"/>
      <c r="AN584" s="1"/>
      <c r="AP584" s="30"/>
      <c r="AQ584" s="1"/>
      <c r="AR584" s="1">
        <f t="shared" si="54"/>
        <v>0</v>
      </c>
      <c r="AS584" s="1"/>
      <c r="AT584" s="1"/>
      <c r="AU584" s="2">
        <f t="shared" si="71"/>
        <v>0</v>
      </c>
      <c r="AW584" s="1"/>
      <c r="AX584" s="1"/>
      <c r="AY584" s="1"/>
      <c r="AZ584" s="2">
        <f t="shared" si="72"/>
        <v>0</v>
      </c>
      <c r="BA584" s="2">
        <f>SUM(AF584,AH584,-AZ584,-Table112[[#This Row],[Sale Fee]])</f>
        <v>0</v>
      </c>
      <c r="BC584" s="1"/>
      <c r="BD584" s="1"/>
      <c r="BE584" s="1"/>
    </row>
    <row r="585" spans="1:57" x14ac:dyDescent="0.25">
      <c r="A585" s="1"/>
      <c r="B585" s="1"/>
      <c r="E585" s="4"/>
      <c r="F585" s="4"/>
      <c r="L585" s="50"/>
      <c r="Q585" s="1"/>
      <c r="R585" s="1"/>
      <c r="S585" s="1"/>
      <c r="U585" s="1"/>
      <c r="V585" s="1"/>
      <c r="W585" s="1">
        <f t="shared" si="68"/>
        <v>0</v>
      </c>
      <c r="X585" s="1"/>
      <c r="Y585" s="1"/>
      <c r="Z585" s="1">
        <f>Table112[[#This Row],[Quantity2]]*Table112[[#This Row],[U Cost]]</f>
        <v>0</v>
      </c>
      <c r="AB585" s="1"/>
      <c r="AC585" s="1"/>
      <c r="AD585" s="1">
        <f t="shared" si="69"/>
        <v>0</v>
      </c>
      <c r="AE585" s="1"/>
      <c r="AF585" s="1">
        <f>SUM(Table112[[#This Row],[Total 
Paid]:[Shipping 
Charged]])</f>
        <v>0</v>
      </c>
      <c r="AG585" s="1"/>
      <c r="AH585" s="1"/>
      <c r="AI585" s="1">
        <f t="shared" si="70"/>
        <v>0</v>
      </c>
      <c r="AK585" s="1"/>
      <c r="AL585" s="1"/>
      <c r="AM585" s="1"/>
      <c r="AN585" s="1"/>
      <c r="AP585" s="30"/>
      <c r="AQ585" s="1"/>
      <c r="AR585" s="1">
        <f t="shared" si="54"/>
        <v>0</v>
      </c>
      <c r="AS585" s="1"/>
      <c r="AT585" s="1"/>
      <c r="AU585" s="2">
        <f t="shared" si="71"/>
        <v>0</v>
      </c>
      <c r="AW585" s="1"/>
      <c r="AX585" s="1"/>
      <c r="AY585" s="1"/>
      <c r="AZ585" s="2">
        <f t="shared" si="72"/>
        <v>0</v>
      </c>
      <c r="BA585" s="2">
        <f>SUM(AF585,AH585,-AZ585,-Table112[[#This Row],[Sale Fee]])</f>
        <v>0</v>
      </c>
      <c r="BC585" s="1"/>
      <c r="BD585" s="1"/>
      <c r="BE585" s="1"/>
    </row>
    <row r="586" spans="1:57" x14ac:dyDescent="0.25">
      <c r="A586" s="1"/>
      <c r="B586" s="1"/>
      <c r="E586" s="4"/>
      <c r="F586" s="4"/>
      <c r="L586" s="50"/>
      <c r="Q586" s="1"/>
      <c r="R586" s="1"/>
      <c r="S586" s="1"/>
      <c r="U586" s="1"/>
      <c r="V586" s="1"/>
      <c r="W586" s="1">
        <f t="shared" si="68"/>
        <v>0</v>
      </c>
      <c r="X586" s="1"/>
      <c r="Y586" s="1"/>
      <c r="Z586" s="1">
        <f>Table112[[#This Row],[Quantity2]]*Table112[[#This Row],[U Cost]]</f>
        <v>0</v>
      </c>
      <c r="AB586" s="1"/>
      <c r="AC586" s="1"/>
      <c r="AD586" s="1">
        <f t="shared" si="69"/>
        <v>0</v>
      </c>
      <c r="AE586" s="1"/>
      <c r="AF586" s="1">
        <f>SUM(Table112[[#This Row],[Total 
Paid]:[Shipping 
Charged]])</f>
        <v>0</v>
      </c>
      <c r="AG586" s="1"/>
      <c r="AH586" s="1"/>
      <c r="AI586" s="1">
        <f t="shared" si="70"/>
        <v>0</v>
      </c>
      <c r="AK586" s="1"/>
      <c r="AL586" s="1"/>
      <c r="AM586" s="1"/>
      <c r="AN586" s="1"/>
      <c r="AP586" s="30"/>
      <c r="AQ586" s="1"/>
      <c r="AR586" s="1">
        <f t="shared" si="54"/>
        <v>0</v>
      </c>
      <c r="AS586" s="1"/>
      <c r="AT586" s="1"/>
      <c r="AU586" s="2">
        <f t="shared" si="71"/>
        <v>0</v>
      </c>
      <c r="AW586" s="1"/>
      <c r="AX586" s="1"/>
      <c r="AY586" s="1"/>
      <c r="AZ586" s="2">
        <f t="shared" si="72"/>
        <v>0</v>
      </c>
      <c r="BA586" s="2">
        <f>SUM(AF586,AH586,-AZ586,-Table112[[#This Row],[Sale Fee]])</f>
        <v>0</v>
      </c>
      <c r="BC586" s="1"/>
      <c r="BD586" s="1"/>
      <c r="BE586" s="1"/>
    </row>
    <row r="587" spans="1:57" x14ac:dyDescent="0.25">
      <c r="A587" s="1"/>
      <c r="B587" s="1"/>
      <c r="E587" s="4"/>
      <c r="F587" s="4"/>
      <c r="L587" s="50"/>
      <c r="Q587" s="1"/>
      <c r="R587" s="1"/>
      <c r="S587" s="1"/>
      <c r="U587" s="1"/>
      <c r="V587" s="1"/>
      <c r="W587" s="1">
        <f t="shared" si="68"/>
        <v>0</v>
      </c>
      <c r="X587" s="1"/>
      <c r="Y587" s="1"/>
      <c r="Z587" s="1">
        <f>Table112[[#This Row],[Quantity2]]*Table112[[#This Row],[U Cost]]</f>
        <v>0</v>
      </c>
      <c r="AB587" s="1"/>
      <c r="AC587" s="1"/>
      <c r="AD587" s="1">
        <f t="shared" si="69"/>
        <v>0</v>
      </c>
      <c r="AE587" s="1"/>
      <c r="AF587" s="1">
        <f>SUM(Table112[[#This Row],[Total 
Paid]:[Shipping 
Charged]])</f>
        <v>0</v>
      </c>
      <c r="AG587" s="1"/>
      <c r="AH587" s="1"/>
      <c r="AI587" s="1">
        <f t="shared" si="70"/>
        <v>0</v>
      </c>
      <c r="AK587" s="1"/>
      <c r="AL587" s="1"/>
      <c r="AM587" s="1"/>
      <c r="AN587" s="1"/>
      <c r="AP587" s="30"/>
      <c r="AQ587" s="1"/>
      <c r="AR587" s="1">
        <f t="shared" si="54"/>
        <v>0</v>
      </c>
      <c r="AS587" s="1"/>
      <c r="AT587" s="1"/>
      <c r="AU587" s="2">
        <f t="shared" si="71"/>
        <v>0</v>
      </c>
      <c r="AW587" s="1"/>
      <c r="AX587" s="1"/>
      <c r="AY587" s="1"/>
      <c r="AZ587" s="2">
        <f t="shared" si="72"/>
        <v>0</v>
      </c>
      <c r="BA587" s="2">
        <f>SUM(AF587,AH587,-AZ587,-Table112[[#This Row],[Sale Fee]])</f>
        <v>0</v>
      </c>
      <c r="BC587" s="1"/>
      <c r="BD587" s="1"/>
      <c r="BE587" s="1"/>
    </row>
    <row r="588" spans="1:57" x14ac:dyDescent="0.25">
      <c r="A588" s="1"/>
      <c r="B588" s="1"/>
      <c r="E588" s="4"/>
      <c r="F588" s="4"/>
      <c r="L588" s="50"/>
      <c r="Q588" s="1"/>
      <c r="R588" s="1"/>
      <c r="S588" s="1"/>
      <c r="U588" s="1"/>
      <c r="V588" s="1"/>
      <c r="W588" s="1">
        <f t="shared" si="68"/>
        <v>0</v>
      </c>
      <c r="X588" s="1"/>
      <c r="Y588" s="1"/>
      <c r="Z588" s="1">
        <f>Table112[[#This Row],[Quantity2]]*Table112[[#This Row],[U Cost]]</f>
        <v>0</v>
      </c>
      <c r="AB588" s="1"/>
      <c r="AC588" s="1"/>
      <c r="AD588" s="1">
        <f t="shared" si="69"/>
        <v>0</v>
      </c>
      <c r="AE588" s="1"/>
      <c r="AF588" s="1">
        <f>SUM(Table112[[#This Row],[Total 
Paid]:[Shipping 
Charged]])</f>
        <v>0</v>
      </c>
      <c r="AG588" s="1"/>
      <c r="AH588" s="1"/>
      <c r="AI588" s="1">
        <f t="shared" si="70"/>
        <v>0</v>
      </c>
      <c r="AK588" s="1"/>
      <c r="AL588" s="1"/>
      <c r="AM588" s="1"/>
      <c r="AN588" s="1"/>
      <c r="AP588" s="30"/>
      <c r="AQ588" s="1"/>
      <c r="AR588" s="1">
        <f t="shared" si="54"/>
        <v>0</v>
      </c>
      <c r="AS588" s="1"/>
      <c r="AT588" s="1"/>
      <c r="AU588" s="2">
        <f t="shared" si="71"/>
        <v>0</v>
      </c>
      <c r="AW588" s="1"/>
      <c r="AX588" s="1"/>
      <c r="AY588" s="1"/>
      <c r="AZ588" s="2">
        <f t="shared" si="72"/>
        <v>0</v>
      </c>
      <c r="BA588" s="2">
        <f>SUM(AF588,AH588,-AZ588,-Table112[[#This Row],[Sale Fee]])</f>
        <v>0</v>
      </c>
      <c r="BC588" s="1"/>
      <c r="BD588" s="1"/>
      <c r="BE588" s="1"/>
    </row>
    <row r="589" spans="1:57" x14ac:dyDescent="0.25">
      <c r="A589" s="1"/>
      <c r="B589" s="1"/>
      <c r="E589" s="4"/>
      <c r="F589" s="4"/>
      <c r="L589" s="50"/>
      <c r="Q589" s="1"/>
      <c r="R589" s="1"/>
      <c r="S589" s="1"/>
      <c r="U589" s="1"/>
      <c r="V589" s="1"/>
      <c r="W589" s="1">
        <f t="shared" si="68"/>
        <v>0</v>
      </c>
      <c r="X589" s="1"/>
      <c r="Y589" s="1"/>
      <c r="Z589" s="1">
        <f>Table112[[#This Row],[Quantity2]]*Table112[[#This Row],[U Cost]]</f>
        <v>0</v>
      </c>
      <c r="AB589" s="1"/>
      <c r="AC589" s="1"/>
      <c r="AD589" s="1">
        <f t="shared" si="69"/>
        <v>0</v>
      </c>
      <c r="AE589" s="1"/>
      <c r="AF589" s="1">
        <f>SUM(Table112[[#This Row],[Total 
Paid]:[Shipping 
Charged]])</f>
        <v>0</v>
      </c>
      <c r="AG589" s="1"/>
      <c r="AH589" s="1"/>
      <c r="AI589" s="1">
        <f t="shared" si="70"/>
        <v>0</v>
      </c>
      <c r="AK589" s="1"/>
      <c r="AL589" s="1"/>
      <c r="AM589" s="1"/>
      <c r="AN589" s="1"/>
      <c r="AP589" s="30"/>
      <c r="AQ589" s="1"/>
      <c r="AR589" s="1">
        <f t="shared" si="54"/>
        <v>0</v>
      </c>
      <c r="AS589" s="1"/>
      <c r="AT589" s="1"/>
      <c r="AU589" s="2">
        <f t="shared" si="71"/>
        <v>0</v>
      </c>
      <c r="AW589" s="1"/>
      <c r="AX589" s="1"/>
      <c r="AY589" s="1"/>
      <c r="AZ589" s="2">
        <f t="shared" si="72"/>
        <v>0</v>
      </c>
      <c r="BA589" s="2">
        <f>SUM(AF589,AH589,-AZ589,-Table112[[#This Row],[Sale Fee]])</f>
        <v>0</v>
      </c>
      <c r="BC589" s="1"/>
      <c r="BD589" s="1"/>
      <c r="BE589" s="1"/>
    </row>
    <row r="590" spans="1:57" x14ac:dyDescent="0.25">
      <c r="A590" s="1"/>
      <c r="B590" s="1"/>
      <c r="E590" s="4"/>
      <c r="F590" s="4"/>
      <c r="L590" s="50"/>
      <c r="Q590" s="1"/>
      <c r="R590" s="1"/>
      <c r="S590" s="1"/>
      <c r="U590" s="1"/>
      <c r="V590" s="1"/>
      <c r="W590" s="1">
        <f t="shared" si="68"/>
        <v>0</v>
      </c>
      <c r="X590" s="1"/>
      <c r="Y590" s="1"/>
      <c r="Z590" s="1">
        <f>Table112[[#This Row],[Quantity2]]*Table112[[#This Row],[U Cost]]</f>
        <v>0</v>
      </c>
      <c r="AB590" s="1"/>
      <c r="AC590" s="1"/>
      <c r="AD590" s="1">
        <f t="shared" si="69"/>
        <v>0</v>
      </c>
      <c r="AE590" s="1"/>
      <c r="AF590" s="1">
        <f>SUM(Table112[[#This Row],[Total 
Paid]:[Shipping 
Charged]])</f>
        <v>0</v>
      </c>
      <c r="AG590" s="1"/>
      <c r="AH590" s="1"/>
      <c r="AI590" s="1">
        <f t="shared" si="70"/>
        <v>0</v>
      </c>
      <c r="AK590" s="1"/>
      <c r="AL590" s="1"/>
      <c r="AM590" s="1"/>
      <c r="AN590" s="1"/>
      <c r="AP590" s="30"/>
      <c r="AQ590" s="1"/>
      <c r="AR590" s="1">
        <f t="shared" si="54"/>
        <v>0</v>
      </c>
      <c r="AS590" s="1"/>
      <c r="AT590" s="1"/>
      <c r="AU590" s="2">
        <f t="shared" si="71"/>
        <v>0</v>
      </c>
      <c r="AW590" s="1"/>
      <c r="AX590" s="1"/>
      <c r="AY590" s="1"/>
      <c r="AZ590" s="2">
        <f t="shared" si="72"/>
        <v>0</v>
      </c>
      <c r="BA590" s="2">
        <f>SUM(AF590,AH590,-AZ590,-Table112[[#This Row],[Sale Fee]])</f>
        <v>0</v>
      </c>
      <c r="BC590" s="1"/>
      <c r="BD590" s="1"/>
      <c r="BE590" s="1"/>
    </row>
    <row r="591" spans="1:57" x14ac:dyDescent="0.25">
      <c r="A591" s="1"/>
      <c r="B591" s="1"/>
      <c r="E591" s="4"/>
      <c r="F591" s="4"/>
      <c r="L591" s="50"/>
      <c r="Q591" s="1"/>
      <c r="R591" s="1"/>
      <c r="S591" s="1"/>
      <c r="U591" s="1"/>
      <c r="V591" s="1"/>
      <c r="W591" s="1">
        <f t="shared" si="68"/>
        <v>0</v>
      </c>
      <c r="X591" s="1"/>
      <c r="Y591" s="1"/>
      <c r="Z591" s="1">
        <f>Table112[[#This Row],[Quantity2]]*Table112[[#This Row],[U Cost]]</f>
        <v>0</v>
      </c>
      <c r="AB591" s="1"/>
      <c r="AC591" s="1"/>
      <c r="AD591" s="1">
        <f t="shared" si="69"/>
        <v>0</v>
      </c>
      <c r="AE591" s="1"/>
      <c r="AF591" s="1">
        <f>SUM(Table112[[#This Row],[Total 
Paid]:[Shipping 
Charged]])</f>
        <v>0</v>
      </c>
      <c r="AG591" s="1"/>
      <c r="AH591" s="1"/>
      <c r="AI591" s="1">
        <f t="shared" si="70"/>
        <v>0</v>
      </c>
      <c r="AK591" s="1"/>
      <c r="AL591" s="1"/>
      <c r="AM591" s="1"/>
      <c r="AN591" s="1"/>
      <c r="AP591" s="30"/>
      <c r="AQ591" s="1"/>
      <c r="AR591" s="1">
        <f t="shared" si="54"/>
        <v>0</v>
      </c>
      <c r="AS591" s="1"/>
      <c r="AT591" s="1"/>
      <c r="AU591" s="2">
        <f t="shared" si="71"/>
        <v>0</v>
      </c>
      <c r="AW591" s="1"/>
      <c r="AX591" s="1"/>
      <c r="AY591" s="1"/>
      <c r="AZ591" s="2">
        <f t="shared" si="72"/>
        <v>0</v>
      </c>
      <c r="BA591" s="2">
        <f>SUM(AF591,AH591,-AZ591,-Table112[[#This Row],[Sale Fee]])</f>
        <v>0</v>
      </c>
      <c r="BC591" s="1"/>
      <c r="BD591" s="1"/>
      <c r="BE591" s="1"/>
    </row>
    <row r="592" spans="1:57" x14ac:dyDescent="0.25">
      <c r="A592" s="1"/>
      <c r="B592" s="1"/>
      <c r="E592" s="4"/>
      <c r="F592" s="4"/>
      <c r="L592" s="50"/>
      <c r="Q592" s="1"/>
      <c r="R592" s="1"/>
      <c r="S592" s="1"/>
      <c r="U592" s="1"/>
      <c r="V592" s="1"/>
      <c r="W592" s="1">
        <f t="shared" si="68"/>
        <v>0</v>
      </c>
      <c r="X592" s="1"/>
      <c r="Y592" s="1"/>
      <c r="Z592" s="1">
        <f>Table112[[#This Row],[Quantity2]]*Table112[[#This Row],[U Cost]]</f>
        <v>0</v>
      </c>
      <c r="AB592" s="1"/>
      <c r="AC592" s="1"/>
      <c r="AD592" s="1">
        <f t="shared" si="69"/>
        <v>0</v>
      </c>
      <c r="AE592" s="1"/>
      <c r="AF592" s="1">
        <f>SUM(Table112[[#This Row],[Total 
Paid]:[Shipping 
Charged]])</f>
        <v>0</v>
      </c>
      <c r="AG592" s="1"/>
      <c r="AH592" s="1"/>
      <c r="AI592" s="1">
        <f t="shared" si="70"/>
        <v>0</v>
      </c>
      <c r="AK592" s="1"/>
      <c r="AL592" s="1"/>
      <c r="AM592" s="1"/>
      <c r="AN592" s="1"/>
      <c r="AP592" s="30"/>
      <c r="AQ592" s="1"/>
      <c r="AR592" s="1">
        <f t="shared" si="54"/>
        <v>0</v>
      </c>
      <c r="AS592" s="1"/>
      <c r="AT592" s="1"/>
      <c r="AU592" s="2">
        <f t="shared" si="71"/>
        <v>0</v>
      </c>
      <c r="AW592" s="1"/>
      <c r="AX592" s="1"/>
      <c r="AY592" s="1"/>
      <c r="AZ592" s="2">
        <f t="shared" si="72"/>
        <v>0</v>
      </c>
      <c r="BA592" s="2">
        <f>SUM(AF592,AH592,-AZ592,-Table112[[#This Row],[Sale Fee]])</f>
        <v>0</v>
      </c>
      <c r="BC592" s="1"/>
      <c r="BD592" s="1"/>
      <c r="BE592" s="1"/>
    </row>
    <row r="593" spans="1:57" x14ac:dyDescent="0.25">
      <c r="A593" s="1"/>
      <c r="B593" s="1"/>
      <c r="E593" s="4"/>
      <c r="F593" s="4"/>
      <c r="L593" s="50"/>
      <c r="Q593" s="1"/>
      <c r="R593" s="1"/>
      <c r="S593" s="1"/>
      <c r="U593" s="1"/>
      <c r="V593" s="1"/>
      <c r="W593" s="1">
        <f t="shared" si="68"/>
        <v>0</v>
      </c>
      <c r="X593" s="1"/>
      <c r="Y593" s="1"/>
      <c r="Z593" s="1">
        <f>Table112[[#This Row],[Quantity2]]*Table112[[#This Row],[U Cost]]</f>
        <v>0</v>
      </c>
      <c r="AB593" s="1"/>
      <c r="AC593" s="1"/>
      <c r="AD593" s="1">
        <f t="shared" si="69"/>
        <v>0</v>
      </c>
      <c r="AE593" s="1"/>
      <c r="AF593" s="1">
        <f>SUM(Table112[[#This Row],[Total 
Paid]:[Shipping 
Charged]])</f>
        <v>0</v>
      </c>
      <c r="AG593" s="1"/>
      <c r="AH593" s="1"/>
      <c r="AI593" s="1">
        <f t="shared" si="70"/>
        <v>0</v>
      </c>
      <c r="AK593" s="1"/>
      <c r="AL593" s="1"/>
      <c r="AM593" s="1"/>
      <c r="AN593" s="1"/>
      <c r="AP593" s="30"/>
      <c r="AQ593" s="1"/>
      <c r="AR593" s="1">
        <f t="shared" si="54"/>
        <v>0</v>
      </c>
      <c r="AS593" s="1"/>
      <c r="AT593" s="1"/>
      <c r="AU593" s="2">
        <f t="shared" si="71"/>
        <v>0</v>
      </c>
      <c r="AW593" s="1"/>
      <c r="AX593" s="1"/>
      <c r="AY593" s="1"/>
      <c r="AZ593" s="2">
        <f t="shared" si="72"/>
        <v>0</v>
      </c>
      <c r="BA593" s="2">
        <f>SUM(AF593,AH593,-AZ593,-Table112[[#This Row],[Sale Fee]])</f>
        <v>0</v>
      </c>
      <c r="BC593" s="1"/>
      <c r="BD593" s="1"/>
      <c r="BE593" s="1"/>
    </row>
    <row r="594" spans="1:57" x14ac:dyDescent="0.25">
      <c r="A594" s="1"/>
      <c r="B594" s="1"/>
      <c r="E594" s="4"/>
      <c r="F594" s="4"/>
      <c r="L594" s="50"/>
      <c r="Q594" s="1"/>
      <c r="R594" s="1"/>
      <c r="S594" s="1"/>
      <c r="U594" s="1"/>
      <c r="V594" s="1"/>
      <c r="W594" s="1">
        <f t="shared" si="68"/>
        <v>0</v>
      </c>
      <c r="X594" s="1"/>
      <c r="Y594" s="1"/>
      <c r="Z594" s="1">
        <f>Table112[[#This Row],[Quantity2]]*Table112[[#This Row],[U Cost]]</f>
        <v>0</v>
      </c>
      <c r="AB594" s="1"/>
      <c r="AC594" s="1"/>
      <c r="AD594" s="1">
        <f t="shared" si="69"/>
        <v>0</v>
      </c>
      <c r="AE594" s="1"/>
      <c r="AF594" s="1">
        <f>SUM(Table112[[#This Row],[Total 
Paid]:[Shipping 
Charged]])</f>
        <v>0</v>
      </c>
      <c r="AG594" s="1"/>
      <c r="AH594" s="1"/>
      <c r="AI594" s="1">
        <f t="shared" si="70"/>
        <v>0</v>
      </c>
      <c r="AK594" s="1"/>
      <c r="AL594" s="1"/>
      <c r="AM594" s="1"/>
      <c r="AN594" s="1"/>
      <c r="AP594" s="30"/>
      <c r="AQ594" s="1"/>
      <c r="AR594" s="1">
        <f t="shared" si="54"/>
        <v>0</v>
      </c>
      <c r="AS594" s="1"/>
      <c r="AT594" s="1"/>
      <c r="AU594" s="2">
        <f t="shared" si="71"/>
        <v>0</v>
      </c>
      <c r="AW594" s="1"/>
      <c r="AX594" s="1"/>
      <c r="AY594" s="1"/>
      <c r="AZ594" s="2">
        <f t="shared" si="72"/>
        <v>0</v>
      </c>
      <c r="BA594" s="2">
        <f>SUM(AF594,AH594,-AZ594,-Table112[[#This Row],[Sale Fee]])</f>
        <v>0</v>
      </c>
      <c r="BC594" s="1"/>
      <c r="BD594" s="1"/>
      <c r="BE594" s="1"/>
    </row>
    <row r="595" spans="1:57" x14ac:dyDescent="0.25">
      <c r="A595" s="1"/>
      <c r="B595" s="1"/>
      <c r="E595" s="4"/>
      <c r="F595" s="4"/>
      <c r="L595" s="50"/>
      <c r="N595" s="1"/>
      <c r="Q595" s="1"/>
      <c r="R595" s="1"/>
      <c r="S595" s="1"/>
      <c r="U595" s="1"/>
      <c r="V595" s="1"/>
      <c r="W595" s="1">
        <f t="shared" si="68"/>
        <v>0</v>
      </c>
      <c r="X595" s="1"/>
      <c r="Y595" s="1"/>
      <c r="Z595" s="1">
        <f>Table112[[#This Row],[Quantity2]]*Table112[[#This Row],[U Cost]]</f>
        <v>0</v>
      </c>
      <c r="AB595" s="1"/>
      <c r="AC595" s="1"/>
      <c r="AD595" s="1">
        <f t="shared" si="69"/>
        <v>0</v>
      </c>
      <c r="AE595" s="1"/>
      <c r="AF595" s="1">
        <f>SUM(Table112[[#This Row],[Total 
Paid]:[Shipping 
Charged]])</f>
        <v>0</v>
      </c>
      <c r="AG595" s="1"/>
      <c r="AH595" s="1"/>
      <c r="AI595" s="1">
        <f t="shared" si="70"/>
        <v>0</v>
      </c>
      <c r="AK595" s="1"/>
      <c r="AL595" s="1"/>
      <c r="AM595" s="1"/>
      <c r="AN595" s="1"/>
      <c r="AP595" s="30"/>
      <c r="AQ595" s="1"/>
      <c r="AR595" s="1">
        <f t="shared" si="54"/>
        <v>0</v>
      </c>
      <c r="AS595" s="1"/>
      <c r="AT595" s="1"/>
      <c r="AU595" s="2">
        <f t="shared" si="71"/>
        <v>0</v>
      </c>
      <c r="AW595" s="1"/>
      <c r="AX595" s="1"/>
      <c r="AY595" s="1"/>
      <c r="AZ595" s="2">
        <f t="shared" si="72"/>
        <v>0</v>
      </c>
      <c r="BA595" s="2">
        <f>SUM(AF595,AH595,-AZ595,-Table112[[#This Row],[Sale Fee]])</f>
        <v>0</v>
      </c>
      <c r="BC595" s="1"/>
      <c r="BD595" s="1"/>
      <c r="BE595" s="1"/>
    </row>
    <row r="596" spans="1:57" x14ac:dyDescent="0.25">
      <c r="A596" s="1"/>
      <c r="B596" s="1"/>
      <c r="E596" s="4"/>
      <c r="F596" s="4"/>
      <c r="L596" s="50"/>
      <c r="Q596" s="1"/>
      <c r="R596" s="1"/>
      <c r="S596" s="1"/>
      <c r="U596" s="1"/>
      <c r="V596" s="1"/>
      <c r="W596" s="1">
        <f t="shared" si="68"/>
        <v>0</v>
      </c>
      <c r="X596" s="1"/>
      <c r="Y596" s="1"/>
      <c r="Z596" s="1">
        <f>Table112[[#This Row],[Quantity2]]*Table112[[#This Row],[U Cost]]</f>
        <v>0</v>
      </c>
      <c r="AB596" s="1"/>
      <c r="AC596" s="1"/>
      <c r="AD596" s="1">
        <f t="shared" si="69"/>
        <v>0</v>
      </c>
      <c r="AE596" s="1"/>
      <c r="AF596" s="1">
        <f>SUM(Table112[[#This Row],[Total 
Paid]:[Shipping 
Charged]])</f>
        <v>0</v>
      </c>
      <c r="AG596" s="1"/>
      <c r="AH596" s="1"/>
      <c r="AI596" s="1">
        <f t="shared" si="70"/>
        <v>0</v>
      </c>
      <c r="AK596" s="1"/>
      <c r="AL596" s="1"/>
      <c r="AM596" s="1"/>
      <c r="AN596" s="1"/>
      <c r="AP596" s="30"/>
      <c r="AQ596" s="1"/>
      <c r="AR596" s="1">
        <f t="shared" si="54"/>
        <v>0</v>
      </c>
      <c r="AS596" s="1"/>
      <c r="AT596" s="1"/>
      <c r="AU596" s="2">
        <f t="shared" si="71"/>
        <v>0</v>
      </c>
      <c r="AW596" s="1"/>
      <c r="AX596" s="1"/>
      <c r="AY596" s="1"/>
      <c r="AZ596" s="2">
        <f t="shared" si="72"/>
        <v>0</v>
      </c>
      <c r="BA596" s="2">
        <f>SUM(AF596,AH596,-AZ596,-Table112[[#This Row],[Sale Fee]])</f>
        <v>0</v>
      </c>
      <c r="BC596" s="1"/>
      <c r="BD596" s="1"/>
      <c r="BE596" s="1"/>
    </row>
    <row r="597" spans="1:57" x14ac:dyDescent="0.25">
      <c r="A597" s="1"/>
      <c r="B597" s="1"/>
      <c r="Q597" s="1"/>
      <c r="R597" s="1"/>
      <c r="S597" s="1"/>
      <c r="U597" s="1"/>
      <c r="V597" s="1"/>
      <c r="W597" s="1">
        <f t="shared" si="68"/>
        <v>0</v>
      </c>
      <c r="X597" s="1"/>
      <c r="Y597" s="1"/>
      <c r="Z597" s="1">
        <f>Table112[[#This Row],[Quantity2]]*Table112[[#This Row],[U Cost]]</f>
        <v>0</v>
      </c>
      <c r="AB597" s="1"/>
      <c r="AC597" s="1"/>
      <c r="AD597" s="1">
        <f t="shared" si="69"/>
        <v>0</v>
      </c>
      <c r="AE597" s="1"/>
      <c r="AF597" s="1">
        <f>SUM(Table112[[#This Row],[Total 
Paid]:[Shipping 
Charged]])</f>
        <v>0</v>
      </c>
      <c r="AG597" s="1"/>
      <c r="AH597" s="1"/>
      <c r="AI597" s="1">
        <f t="shared" si="70"/>
        <v>0</v>
      </c>
      <c r="AK597" s="1"/>
      <c r="AL597" s="1"/>
      <c r="AM597" s="1"/>
      <c r="AN597" s="1"/>
      <c r="AP597" s="30"/>
      <c r="AQ597" s="1"/>
      <c r="AR597" s="1">
        <f t="shared" si="54"/>
        <v>0</v>
      </c>
      <c r="AS597" s="1"/>
      <c r="AT597" s="1"/>
      <c r="AU597" s="2">
        <f t="shared" si="71"/>
        <v>0</v>
      </c>
      <c r="AW597" s="1"/>
      <c r="AX597" s="1"/>
      <c r="AY597" s="1"/>
      <c r="AZ597" s="2">
        <f t="shared" si="72"/>
        <v>0</v>
      </c>
      <c r="BA597" s="2">
        <f>SUM(AF597,AH597,-AZ597,-Table112[[#This Row],[Sale Fee]])</f>
        <v>0</v>
      </c>
      <c r="BC597" s="1"/>
      <c r="BD597" s="1"/>
      <c r="BE597" s="1"/>
    </row>
    <row r="598" spans="1:57" x14ac:dyDescent="0.25">
      <c r="A598" s="1"/>
      <c r="B598" s="1"/>
      <c r="Q598" s="1"/>
      <c r="R598" s="1"/>
      <c r="S598" s="1"/>
      <c r="U598" s="1"/>
      <c r="V598" s="1"/>
      <c r="W598" s="1">
        <f t="shared" si="68"/>
        <v>0</v>
      </c>
      <c r="X598" s="1"/>
      <c r="Y598" s="1"/>
      <c r="Z598" s="1">
        <f>Table112[[#This Row],[Quantity2]]*Table112[[#This Row],[U Cost]]</f>
        <v>0</v>
      </c>
      <c r="AB598" s="1"/>
      <c r="AC598" s="1"/>
      <c r="AD598" s="1">
        <f t="shared" si="69"/>
        <v>0</v>
      </c>
      <c r="AE598" s="1"/>
      <c r="AF598" s="1">
        <f>SUM(Table112[[#This Row],[Total 
Paid]:[Shipping 
Charged]])</f>
        <v>0</v>
      </c>
      <c r="AG598" s="1"/>
      <c r="AH598" s="1"/>
      <c r="AI598" s="1">
        <f t="shared" si="70"/>
        <v>0</v>
      </c>
      <c r="AK598" s="1"/>
      <c r="AL598" s="1"/>
      <c r="AM598" s="1"/>
      <c r="AN598" s="1"/>
      <c r="AP598" s="30"/>
      <c r="AQ598" s="1"/>
      <c r="AR598" s="1">
        <f t="shared" si="54"/>
        <v>0</v>
      </c>
      <c r="AS598" s="1"/>
      <c r="AT598" s="1"/>
      <c r="AU598" s="2">
        <f t="shared" si="71"/>
        <v>0</v>
      </c>
      <c r="AW598" s="1"/>
      <c r="AX598" s="1"/>
      <c r="AY598" s="1"/>
      <c r="AZ598" s="2">
        <f t="shared" si="72"/>
        <v>0</v>
      </c>
      <c r="BA598" s="2">
        <f>SUM(AF598,AH598,-AZ598,-Table112[[#This Row],[Sale Fee]])</f>
        <v>0</v>
      </c>
      <c r="BC598" s="1"/>
      <c r="BD598" s="1"/>
      <c r="BE598" s="1"/>
    </row>
    <row r="599" spans="1:57" x14ac:dyDescent="0.25">
      <c r="A599" s="1"/>
      <c r="B599" s="1"/>
      <c r="Q599" s="1"/>
      <c r="R599" s="1"/>
      <c r="S599" s="1"/>
      <c r="U599" s="1"/>
      <c r="V599" s="1"/>
      <c r="W599" s="1">
        <f t="shared" ref="W599:W601" si="73">U599*V599</f>
        <v>0</v>
      </c>
      <c r="X599" s="1"/>
      <c r="Y599" s="1"/>
      <c r="Z599" s="1">
        <f>Table112[[#This Row],[Quantity2]]*Table112[[#This Row],[U Cost]]</f>
        <v>0</v>
      </c>
      <c r="AB599" s="1"/>
      <c r="AC599" s="1"/>
      <c r="AD599" s="1">
        <f t="shared" ref="AD599:AD773" si="74">AC599*AB599</f>
        <v>0</v>
      </c>
      <c r="AE599" s="1"/>
      <c r="AF599" s="1">
        <f>SUM(Table112[[#This Row],[Total 
Paid]:[Shipping 
Charged]])</f>
        <v>0</v>
      </c>
      <c r="AG599" s="1"/>
      <c r="AH599" s="1"/>
      <c r="AI599" s="1">
        <f t="shared" ref="AI599:AI773" si="75">SUM(AF599,AG599,AH599)</f>
        <v>0</v>
      </c>
      <c r="AK599" s="1"/>
      <c r="AL599" s="1"/>
      <c r="AM599" s="1"/>
      <c r="AN599" s="1"/>
      <c r="AP599" s="30"/>
      <c r="AQ599" s="1"/>
      <c r="AR599" s="1">
        <f t="shared" si="54"/>
        <v>0</v>
      </c>
      <c r="AS599" s="1"/>
      <c r="AT599" s="1"/>
      <c r="AU599" s="2">
        <f t="shared" ref="AU599:AU773" si="76">SUM(AR599:AT599)</f>
        <v>0</v>
      </c>
      <c r="AW599" s="1"/>
      <c r="AX599" s="1"/>
      <c r="AY599" s="1"/>
      <c r="AZ599" s="2">
        <f t="shared" si="72"/>
        <v>0</v>
      </c>
      <c r="BA599" s="2">
        <f>SUM(AF599,AH599,-AZ599,-Table112[[#This Row],[Sale Fee]])</f>
        <v>0</v>
      </c>
      <c r="BC599" s="1"/>
      <c r="BD599" s="1"/>
      <c r="BE599" s="1"/>
    </row>
    <row r="600" spans="1:57" x14ac:dyDescent="0.25">
      <c r="A600" s="1"/>
      <c r="B600" s="1"/>
      <c r="Q600" s="1"/>
      <c r="R600" s="1"/>
      <c r="S600" s="1"/>
      <c r="U600" s="1"/>
      <c r="V600" s="1"/>
      <c r="W600" s="1">
        <f t="shared" si="73"/>
        <v>0</v>
      </c>
      <c r="X600" s="1"/>
      <c r="Y600" s="1"/>
      <c r="Z600" s="1">
        <f>Table112[[#This Row],[Quantity2]]*Table112[[#This Row],[U Cost]]</f>
        <v>0</v>
      </c>
      <c r="AB600" s="1"/>
      <c r="AC600" s="1"/>
      <c r="AD600" s="1">
        <f t="shared" si="74"/>
        <v>0</v>
      </c>
      <c r="AE600" s="1"/>
      <c r="AF600" s="1">
        <f>SUM(Table112[[#This Row],[Total 
Paid]:[Shipping 
Charged]])</f>
        <v>0</v>
      </c>
      <c r="AG600" s="1"/>
      <c r="AH600" s="1"/>
      <c r="AI600" s="1">
        <f t="shared" si="75"/>
        <v>0</v>
      </c>
      <c r="AK600" s="1"/>
      <c r="AL600" s="1"/>
      <c r="AM600" s="1"/>
      <c r="AN600" s="1"/>
      <c r="AP600" s="30"/>
      <c r="AQ600" s="1"/>
      <c r="AR600" s="1">
        <f t="shared" si="54"/>
        <v>0</v>
      </c>
      <c r="AS600" s="1"/>
      <c r="AT600" s="1"/>
      <c r="AU600" s="2">
        <f t="shared" si="76"/>
        <v>0</v>
      </c>
      <c r="AW600" s="1"/>
      <c r="AX600" s="1"/>
      <c r="AY600" s="1"/>
      <c r="AZ600" s="2">
        <f t="shared" si="72"/>
        <v>0</v>
      </c>
      <c r="BA600" s="2">
        <f>SUM(AF600,AH600,-AZ600,-Table112[[#This Row],[Sale Fee]])</f>
        <v>0</v>
      </c>
      <c r="BC600" s="1"/>
      <c r="BD600" s="1"/>
      <c r="BE600" s="1"/>
    </row>
    <row r="601" spans="1:57" x14ac:dyDescent="0.25">
      <c r="A601" s="1"/>
      <c r="B601" s="1"/>
      <c r="E601" s="4"/>
      <c r="F601" s="4"/>
      <c r="Q601" s="1"/>
      <c r="R601" s="1"/>
      <c r="S601" s="1"/>
      <c r="U601" s="1"/>
      <c r="V601" s="1"/>
      <c r="W601" s="1">
        <f t="shared" si="73"/>
        <v>0</v>
      </c>
      <c r="X601" s="1"/>
      <c r="Y601" s="1"/>
      <c r="Z601" s="1">
        <f>Table112[[#This Row],[Quantity2]]*Table112[[#This Row],[U Cost]]</f>
        <v>0</v>
      </c>
      <c r="AB601" s="1"/>
      <c r="AC601" s="1"/>
      <c r="AD601" s="1">
        <f t="shared" si="74"/>
        <v>0</v>
      </c>
      <c r="AE601" s="1">
        <v>0</v>
      </c>
      <c r="AF601" s="1">
        <f>SUM(Table112[[#This Row],[Total 
Paid]:[Shipping 
Charged]])</f>
        <v>0</v>
      </c>
      <c r="AG601" s="1"/>
      <c r="AH601" s="1"/>
      <c r="AI601" s="1">
        <f t="shared" si="75"/>
        <v>0</v>
      </c>
      <c r="AK601" s="1"/>
      <c r="AL601" s="1"/>
      <c r="AM601" s="1"/>
      <c r="AN601" s="1"/>
      <c r="AP601" s="30"/>
      <c r="AQ601" s="1"/>
      <c r="AR601" s="1">
        <f t="shared" si="54"/>
        <v>0</v>
      </c>
      <c r="AS601" s="1"/>
      <c r="AT601" s="1"/>
      <c r="AU601" s="2">
        <f t="shared" si="76"/>
        <v>0</v>
      </c>
      <c r="AW601" s="1"/>
      <c r="AX601" s="1"/>
      <c r="AY601" s="1"/>
      <c r="AZ601" s="2">
        <f t="shared" si="72"/>
        <v>0</v>
      </c>
      <c r="BA601" s="2">
        <f>SUM(AF601,AH601,-AZ601,-Table112[[#This Row],[Sale Fee]])</f>
        <v>0</v>
      </c>
      <c r="BC601" s="1"/>
      <c r="BD601" s="1"/>
      <c r="BE601" s="1">
        <f t="shared" ref="BE601" si="77">BD601*BC601</f>
        <v>0</v>
      </c>
    </row>
    <row r="602" spans="1:57" x14ac:dyDescent="0.25">
      <c r="A602" s="1"/>
      <c r="B602" s="1"/>
      <c r="E602" s="4"/>
      <c r="F602" s="4"/>
      <c r="Q602" s="1"/>
      <c r="R602" s="1"/>
      <c r="S602" s="1"/>
      <c r="U602" s="1"/>
      <c r="V602" s="1"/>
      <c r="W602" s="1"/>
      <c r="X602" s="1"/>
      <c r="Y602" s="1"/>
      <c r="Z602" s="1">
        <f>Table112[[#This Row],[Quantity2]]*Table112[[#This Row],[U Cost]]</f>
        <v>0</v>
      </c>
      <c r="AB602" s="1"/>
      <c r="AC602" s="1"/>
      <c r="AD602" s="1">
        <f t="shared" si="74"/>
        <v>0</v>
      </c>
      <c r="AE602" s="1"/>
      <c r="AF602" s="1">
        <f>SUM(Table112[[#This Row],[Total 
Paid]:[Shipping 
Charged]])</f>
        <v>0</v>
      </c>
      <c r="AG602" s="1"/>
      <c r="AH602" s="1"/>
      <c r="AI602" s="1">
        <f t="shared" si="75"/>
        <v>0</v>
      </c>
      <c r="AK602" s="1"/>
      <c r="AL602" s="1"/>
      <c r="AM602" s="1"/>
      <c r="AN602" s="1"/>
      <c r="AP602" s="30"/>
      <c r="AQ602" s="1"/>
      <c r="AR602" s="1">
        <f t="shared" si="54"/>
        <v>0</v>
      </c>
      <c r="AS602" s="1"/>
      <c r="AT602" s="1"/>
      <c r="AU602" s="2">
        <f t="shared" si="76"/>
        <v>0</v>
      </c>
      <c r="AW602" s="1"/>
      <c r="AX602" s="1"/>
      <c r="AY602" s="1"/>
      <c r="AZ602" s="2">
        <f t="shared" si="72"/>
        <v>0</v>
      </c>
      <c r="BA602" s="2">
        <f>SUM(AF602,AH602,-AZ602,-Table112[[#This Row],[Sale Fee]])</f>
        <v>0</v>
      </c>
      <c r="BC602" s="1"/>
      <c r="BD602" s="1"/>
      <c r="BE602" s="1"/>
    </row>
    <row r="603" spans="1:57" x14ac:dyDescent="0.25">
      <c r="A603" s="1"/>
      <c r="B603" s="1"/>
      <c r="E603" s="4"/>
      <c r="F603" s="4"/>
      <c r="Q603" s="1"/>
      <c r="R603" s="1"/>
      <c r="S603" s="1"/>
      <c r="U603" s="1"/>
      <c r="V603" s="1"/>
      <c r="W603" s="1"/>
      <c r="X603" s="1"/>
      <c r="Y603" s="1"/>
      <c r="Z603" s="1">
        <f>Table112[[#This Row],[Quantity2]]*Table112[[#This Row],[U Cost]]</f>
        <v>0</v>
      </c>
      <c r="AB603" s="1"/>
      <c r="AC603" s="1"/>
      <c r="AD603" s="1">
        <f t="shared" si="74"/>
        <v>0</v>
      </c>
      <c r="AE603" s="1"/>
      <c r="AF603" s="1">
        <f>SUM(Table112[[#This Row],[Total 
Paid]:[Shipping 
Charged]])</f>
        <v>0</v>
      </c>
      <c r="AG603" s="1"/>
      <c r="AH603" s="1"/>
      <c r="AI603" s="1">
        <f t="shared" si="75"/>
        <v>0</v>
      </c>
      <c r="AK603" s="1"/>
      <c r="AL603" s="1"/>
      <c r="AM603" s="1"/>
      <c r="AN603" s="1"/>
      <c r="AP603" s="30"/>
      <c r="AQ603" s="1"/>
      <c r="AR603" s="1">
        <f t="shared" si="54"/>
        <v>0</v>
      </c>
      <c r="AS603" s="1"/>
      <c r="AT603" s="1"/>
      <c r="AU603" s="2">
        <f t="shared" si="76"/>
        <v>0</v>
      </c>
      <c r="AW603" s="1"/>
      <c r="AX603" s="1"/>
      <c r="AY603" s="1"/>
      <c r="AZ603" s="2">
        <f t="shared" si="72"/>
        <v>0</v>
      </c>
      <c r="BA603" s="2">
        <f>SUM(AF603,AH603,-AZ603,-Table112[[#This Row],[Sale Fee]])</f>
        <v>0</v>
      </c>
      <c r="BC603" s="1"/>
      <c r="BD603" s="1"/>
      <c r="BE603" s="1"/>
    </row>
    <row r="604" spans="1:57" x14ac:dyDescent="0.25">
      <c r="A604" s="1"/>
      <c r="B604" s="1"/>
      <c r="E604" s="4"/>
      <c r="F604" s="4"/>
      <c r="Q604" s="1"/>
      <c r="R604" s="1"/>
      <c r="S604" s="1"/>
      <c r="U604" s="1"/>
      <c r="V604" s="1"/>
      <c r="W604" s="1"/>
      <c r="X604" s="1"/>
      <c r="Y604" s="1"/>
      <c r="Z604" s="1">
        <f>Table112[[#This Row],[Quantity2]]*Table112[[#This Row],[U Cost]]</f>
        <v>0</v>
      </c>
      <c r="AB604" s="1"/>
      <c r="AC604" s="1"/>
      <c r="AD604" s="1">
        <f t="shared" si="74"/>
        <v>0</v>
      </c>
      <c r="AE604" s="1"/>
      <c r="AF604" s="1">
        <f>SUM(Table112[[#This Row],[Total 
Paid]:[Shipping 
Charged]])</f>
        <v>0</v>
      </c>
      <c r="AG604" s="1"/>
      <c r="AH604" s="1"/>
      <c r="AI604" s="1">
        <f t="shared" si="75"/>
        <v>0</v>
      </c>
      <c r="AK604" s="1"/>
      <c r="AL604" s="1"/>
      <c r="AM604" s="1"/>
      <c r="AN604" s="1"/>
      <c r="AP604" s="30"/>
      <c r="AQ604" s="1"/>
      <c r="AR604" s="1">
        <f t="shared" si="54"/>
        <v>0</v>
      </c>
      <c r="AS604" s="1"/>
      <c r="AT604" s="1"/>
      <c r="AU604" s="2">
        <f t="shared" si="76"/>
        <v>0</v>
      </c>
      <c r="AW604" s="1"/>
      <c r="AX604" s="1"/>
      <c r="AY604" s="1"/>
      <c r="AZ604" s="2">
        <f t="shared" si="72"/>
        <v>0</v>
      </c>
      <c r="BA604" s="2">
        <f>SUM(AF604,AH604,-AZ604,-Table112[[#This Row],[Sale Fee]])</f>
        <v>0</v>
      </c>
      <c r="BC604" s="1"/>
      <c r="BD604" s="1"/>
      <c r="BE604" s="1"/>
    </row>
    <row r="605" spans="1:57" x14ac:dyDescent="0.25">
      <c r="A605" s="1"/>
      <c r="B605" s="1"/>
      <c r="E605" s="4"/>
      <c r="F605" s="4"/>
      <c r="Q605" s="1"/>
      <c r="R605" s="1"/>
      <c r="S605" s="1"/>
      <c r="U605" s="1"/>
      <c r="V605" s="1"/>
      <c r="W605" s="1"/>
      <c r="X605" s="1"/>
      <c r="Y605" s="1"/>
      <c r="Z605" s="1">
        <f>Table112[[#This Row],[Quantity2]]*Table112[[#This Row],[U Cost]]</f>
        <v>0</v>
      </c>
      <c r="AB605" s="1"/>
      <c r="AC605" s="1"/>
      <c r="AD605" s="1">
        <f t="shared" si="74"/>
        <v>0</v>
      </c>
      <c r="AE605" s="1"/>
      <c r="AF605" s="1">
        <f>SUM(Table112[[#This Row],[Total 
Paid]:[Shipping 
Charged]])</f>
        <v>0</v>
      </c>
      <c r="AG605" s="1"/>
      <c r="AH605" s="1"/>
      <c r="AI605" s="1">
        <f t="shared" si="75"/>
        <v>0</v>
      </c>
      <c r="AK605" s="1"/>
      <c r="AL605" s="1"/>
      <c r="AM605" s="1"/>
      <c r="AN605" s="1"/>
      <c r="AP605" s="30"/>
      <c r="AQ605" s="1"/>
      <c r="AR605" s="1">
        <f t="shared" si="54"/>
        <v>0</v>
      </c>
      <c r="AS605" s="1"/>
      <c r="AT605" s="1"/>
      <c r="AU605" s="2">
        <f t="shared" si="76"/>
        <v>0</v>
      </c>
      <c r="AW605" s="1"/>
      <c r="AX605" s="1"/>
      <c r="AY605" s="1"/>
      <c r="AZ605" s="2">
        <f t="shared" si="72"/>
        <v>0</v>
      </c>
      <c r="BA605" s="2">
        <f>SUM(AF605,AH605,-AZ605,-Table112[[#This Row],[Sale Fee]])</f>
        <v>0</v>
      </c>
      <c r="BC605" s="1"/>
      <c r="BD605" s="1"/>
      <c r="BE605" s="1"/>
    </row>
    <row r="606" spans="1:57" x14ac:dyDescent="0.25">
      <c r="A606" s="1"/>
      <c r="B606" s="1"/>
      <c r="E606" s="4"/>
      <c r="F606" s="4"/>
      <c r="Q606" s="1"/>
      <c r="R606" s="1"/>
      <c r="S606" s="1"/>
      <c r="U606" s="1"/>
      <c r="V606" s="1"/>
      <c r="W606" s="1"/>
      <c r="X606" s="1"/>
      <c r="Y606" s="1"/>
      <c r="Z606" s="1">
        <f>Table112[[#This Row],[Quantity2]]*Table112[[#This Row],[U Cost]]</f>
        <v>0</v>
      </c>
      <c r="AB606" s="1"/>
      <c r="AC606" s="1"/>
      <c r="AD606" s="1">
        <f t="shared" si="74"/>
        <v>0</v>
      </c>
      <c r="AE606" s="1"/>
      <c r="AF606" s="1">
        <f>SUM(Table112[[#This Row],[Total 
Paid]:[Shipping 
Charged]])</f>
        <v>0</v>
      </c>
      <c r="AG606" s="1"/>
      <c r="AH606" s="1"/>
      <c r="AI606" s="1">
        <f t="shared" si="75"/>
        <v>0</v>
      </c>
      <c r="AK606" s="1"/>
      <c r="AL606" s="1"/>
      <c r="AM606" s="1"/>
      <c r="AN606" s="1"/>
      <c r="AP606" s="30"/>
      <c r="AQ606" s="1"/>
      <c r="AR606" s="1">
        <f t="shared" si="54"/>
        <v>0</v>
      </c>
      <c r="AS606" s="1"/>
      <c r="AT606" s="1"/>
      <c r="AU606" s="2">
        <f t="shared" si="76"/>
        <v>0</v>
      </c>
      <c r="AW606" s="1"/>
      <c r="AX606" s="1"/>
      <c r="AY606" s="1"/>
      <c r="AZ606" s="2">
        <f t="shared" si="72"/>
        <v>0</v>
      </c>
      <c r="BA606" s="2">
        <f>SUM(AF606,AH606,-AZ606,-Table112[[#This Row],[Sale Fee]])</f>
        <v>0</v>
      </c>
      <c r="BC606" s="1"/>
      <c r="BD606" s="1"/>
      <c r="BE606" s="1"/>
    </row>
    <row r="607" spans="1:57" x14ac:dyDescent="0.25">
      <c r="A607" s="1"/>
      <c r="B607" s="1"/>
      <c r="E607" s="4"/>
      <c r="F607" s="4"/>
      <c r="Q607" s="1"/>
      <c r="R607" s="1"/>
      <c r="S607" s="1"/>
      <c r="U607" s="1"/>
      <c r="V607" s="1"/>
      <c r="W607" s="1"/>
      <c r="X607" s="1"/>
      <c r="Y607" s="1"/>
      <c r="Z607" s="1">
        <f>Table112[[#This Row],[Quantity2]]*Table112[[#This Row],[U Cost]]</f>
        <v>0</v>
      </c>
      <c r="AB607" s="1"/>
      <c r="AC607" s="1"/>
      <c r="AD607" s="1">
        <f t="shared" si="74"/>
        <v>0</v>
      </c>
      <c r="AE607" s="1"/>
      <c r="AF607" s="1">
        <f>SUM(Table112[[#This Row],[Total 
Paid]:[Shipping 
Charged]])</f>
        <v>0</v>
      </c>
      <c r="AG607" s="1"/>
      <c r="AH607" s="1"/>
      <c r="AI607" s="1">
        <f t="shared" si="75"/>
        <v>0</v>
      </c>
      <c r="AK607" s="1"/>
      <c r="AL607" s="1"/>
      <c r="AM607" s="1"/>
      <c r="AN607" s="1"/>
      <c r="AP607" s="30"/>
      <c r="AQ607" s="1"/>
      <c r="AR607" s="1">
        <f t="shared" ref="AR607:AR670" si="78">AQ607*AP607</f>
        <v>0</v>
      </c>
      <c r="AS607" s="1"/>
      <c r="AT607" s="1"/>
      <c r="AU607" s="2">
        <f t="shared" si="76"/>
        <v>0</v>
      </c>
      <c r="AW607" s="1"/>
      <c r="AX607" s="1"/>
      <c r="AY607" s="1"/>
      <c r="AZ607" s="2">
        <f t="shared" si="72"/>
        <v>0</v>
      </c>
      <c r="BA607" s="2">
        <f>SUM(AF607,AH607,-AZ607,-Table112[[#This Row],[Sale Fee]])</f>
        <v>0</v>
      </c>
      <c r="BC607" s="1"/>
      <c r="BD607" s="1"/>
      <c r="BE607" s="1"/>
    </row>
    <row r="608" spans="1:57" x14ac:dyDescent="0.25">
      <c r="A608" s="1"/>
      <c r="B608" s="1"/>
      <c r="E608" s="4"/>
      <c r="F608" s="4"/>
      <c r="Q608" s="1"/>
      <c r="R608" s="1"/>
      <c r="S608" s="1"/>
      <c r="U608" s="1"/>
      <c r="V608" s="1"/>
      <c r="W608" s="1"/>
      <c r="X608" s="1"/>
      <c r="Y608" s="1"/>
      <c r="Z608" s="1">
        <f>Table112[[#This Row],[Quantity2]]*Table112[[#This Row],[U Cost]]</f>
        <v>0</v>
      </c>
      <c r="AB608" s="1"/>
      <c r="AC608" s="1"/>
      <c r="AD608" s="1">
        <f t="shared" si="74"/>
        <v>0</v>
      </c>
      <c r="AE608" s="1"/>
      <c r="AF608" s="1">
        <f>SUM(Table112[[#This Row],[Total 
Paid]:[Shipping 
Charged]])</f>
        <v>0</v>
      </c>
      <c r="AG608" s="1"/>
      <c r="AH608" s="1"/>
      <c r="AI608" s="1">
        <f t="shared" si="75"/>
        <v>0</v>
      </c>
      <c r="AK608" s="1"/>
      <c r="AL608" s="1"/>
      <c r="AM608" s="1"/>
      <c r="AN608" s="1"/>
      <c r="AP608" s="30"/>
      <c r="AQ608" s="1"/>
      <c r="AR608" s="1">
        <f t="shared" si="78"/>
        <v>0</v>
      </c>
      <c r="AS608" s="1"/>
      <c r="AT608" s="1"/>
      <c r="AU608" s="2">
        <f t="shared" si="76"/>
        <v>0</v>
      </c>
      <c r="AW608" s="1"/>
      <c r="AX608" s="1"/>
      <c r="AY608" s="1"/>
      <c r="AZ608" s="2">
        <f t="shared" si="72"/>
        <v>0</v>
      </c>
      <c r="BA608" s="2">
        <f>SUM(AF608,AH608,-AZ608,-Table112[[#This Row],[Sale Fee]])</f>
        <v>0</v>
      </c>
      <c r="BC608" s="1"/>
      <c r="BD608" s="1"/>
      <c r="BE608" s="1"/>
    </row>
    <row r="609" spans="1:57" x14ac:dyDescent="0.25">
      <c r="A609" s="1"/>
      <c r="B609" s="1"/>
      <c r="E609" s="4"/>
      <c r="F609" s="4"/>
      <c r="Q609" s="1"/>
      <c r="R609" s="1"/>
      <c r="S609" s="1"/>
      <c r="U609" s="1"/>
      <c r="V609" s="1"/>
      <c r="W609" s="1"/>
      <c r="X609" s="1"/>
      <c r="Y609" s="1"/>
      <c r="Z609" s="1">
        <f>Table112[[#This Row],[Quantity2]]*Table112[[#This Row],[U Cost]]</f>
        <v>0</v>
      </c>
      <c r="AB609" s="1"/>
      <c r="AC609" s="1"/>
      <c r="AD609" s="1">
        <f t="shared" si="74"/>
        <v>0</v>
      </c>
      <c r="AE609" s="1"/>
      <c r="AF609" s="1">
        <f>SUM(Table112[[#This Row],[Total 
Paid]:[Shipping 
Charged]])</f>
        <v>0</v>
      </c>
      <c r="AG609" s="1"/>
      <c r="AH609" s="1"/>
      <c r="AI609" s="1">
        <f t="shared" si="75"/>
        <v>0</v>
      </c>
      <c r="AK609" s="1"/>
      <c r="AL609" s="1"/>
      <c r="AM609" s="1"/>
      <c r="AN609" s="1"/>
      <c r="AP609" s="30"/>
      <c r="AQ609" s="1"/>
      <c r="AR609" s="1">
        <f t="shared" si="78"/>
        <v>0</v>
      </c>
      <c r="AS609" s="1"/>
      <c r="AT609" s="1"/>
      <c r="AU609" s="2">
        <f t="shared" si="76"/>
        <v>0</v>
      </c>
      <c r="AW609" s="1"/>
      <c r="AX609" s="1"/>
      <c r="AY609" s="1"/>
      <c r="AZ609" s="2">
        <f t="shared" si="72"/>
        <v>0</v>
      </c>
      <c r="BA609" s="2">
        <f>SUM(AF609,AH609,-AZ609,-Table112[[#This Row],[Sale Fee]])</f>
        <v>0</v>
      </c>
      <c r="BC609" s="1"/>
      <c r="BD609" s="1"/>
      <c r="BE609" s="1"/>
    </row>
    <row r="610" spans="1:57" x14ac:dyDescent="0.25">
      <c r="A610" s="1"/>
      <c r="B610" s="1"/>
      <c r="E610" s="4"/>
      <c r="F610" s="4"/>
      <c r="Q610" s="1"/>
      <c r="R610" s="1"/>
      <c r="S610" s="1"/>
      <c r="U610" s="1"/>
      <c r="V610" s="1"/>
      <c r="W610" s="1"/>
      <c r="X610" s="1"/>
      <c r="Y610" s="1"/>
      <c r="Z610" s="1">
        <f>Table112[[#This Row],[Quantity2]]*Table112[[#This Row],[U Cost]]</f>
        <v>0</v>
      </c>
      <c r="AB610" s="1"/>
      <c r="AC610" s="1"/>
      <c r="AD610" s="1">
        <f t="shared" si="74"/>
        <v>0</v>
      </c>
      <c r="AE610" s="1"/>
      <c r="AF610" s="1">
        <f>SUM(Table112[[#This Row],[Total 
Paid]:[Shipping 
Charged]])</f>
        <v>0</v>
      </c>
      <c r="AG610" s="1"/>
      <c r="AH610" s="1"/>
      <c r="AI610" s="1">
        <f t="shared" si="75"/>
        <v>0</v>
      </c>
      <c r="AK610" s="1"/>
      <c r="AL610" s="1"/>
      <c r="AM610" s="1"/>
      <c r="AN610" s="1"/>
      <c r="AP610" s="30"/>
      <c r="AQ610" s="1"/>
      <c r="AR610" s="1">
        <f t="shared" si="78"/>
        <v>0</v>
      </c>
      <c r="AS610" s="1"/>
      <c r="AT610" s="1"/>
      <c r="AU610" s="2">
        <f t="shared" si="76"/>
        <v>0</v>
      </c>
      <c r="AW610" s="1"/>
      <c r="AX610" s="1"/>
      <c r="AY610" s="1"/>
      <c r="AZ610" s="2">
        <f t="shared" si="72"/>
        <v>0</v>
      </c>
      <c r="BA610" s="2">
        <f>SUM(AF610,AH610,-AZ610,-Table112[[#This Row],[Sale Fee]])</f>
        <v>0</v>
      </c>
      <c r="BC610" s="1"/>
      <c r="BD610" s="1"/>
      <c r="BE610" s="1"/>
    </row>
    <row r="611" spans="1:57" x14ac:dyDescent="0.25">
      <c r="A611" s="1"/>
      <c r="B611" s="1"/>
      <c r="E611" s="4"/>
      <c r="F611" s="4"/>
      <c r="Q611" s="1"/>
      <c r="R611" s="1"/>
      <c r="S611" s="1"/>
      <c r="U611" s="1"/>
      <c r="V611" s="1"/>
      <c r="W611" s="1"/>
      <c r="X611" s="1"/>
      <c r="Y611" s="1"/>
      <c r="Z611" s="1">
        <f>Table112[[#This Row],[Quantity2]]*Table112[[#This Row],[U Cost]]</f>
        <v>0</v>
      </c>
      <c r="AB611" s="1"/>
      <c r="AC611" s="1"/>
      <c r="AD611" s="1">
        <f t="shared" si="74"/>
        <v>0</v>
      </c>
      <c r="AE611" s="1"/>
      <c r="AF611" s="1">
        <f>SUM(Table112[[#This Row],[Total 
Paid]:[Shipping 
Charged]])</f>
        <v>0</v>
      </c>
      <c r="AG611" s="1"/>
      <c r="AH611" s="1"/>
      <c r="AI611" s="1">
        <f t="shared" si="75"/>
        <v>0</v>
      </c>
      <c r="AK611" s="1"/>
      <c r="AL611" s="1"/>
      <c r="AM611" s="1"/>
      <c r="AN611" s="1"/>
      <c r="AP611" s="30"/>
      <c r="AQ611" s="1"/>
      <c r="AR611" s="1">
        <f t="shared" si="78"/>
        <v>0</v>
      </c>
      <c r="AS611" s="1"/>
      <c r="AT611" s="1"/>
      <c r="AU611" s="2">
        <f t="shared" si="76"/>
        <v>0</v>
      </c>
      <c r="AW611" s="1"/>
      <c r="AX611" s="1"/>
      <c r="AY611" s="1"/>
      <c r="AZ611" s="2">
        <f t="shared" si="72"/>
        <v>0</v>
      </c>
      <c r="BA611" s="2">
        <f>SUM(AF611,AH611,-AZ611,-Table112[[#This Row],[Sale Fee]])</f>
        <v>0</v>
      </c>
      <c r="BC611" s="1"/>
      <c r="BD611" s="1"/>
      <c r="BE611" s="1"/>
    </row>
    <row r="612" spans="1:57" x14ac:dyDescent="0.25">
      <c r="A612" s="1"/>
      <c r="B612" s="1"/>
      <c r="E612" s="4"/>
      <c r="F612" s="4"/>
      <c r="Q612" s="1"/>
      <c r="R612" s="1"/>
      <c r="S612" s="1"/>
      <c r="U612" s="1"/>
      <c r="V612" s="1"/>
      <c r="W612" s="1"/>
      <c r="X612" s="1"/>
      <c r="Y612" s="1"/>
      <c r="Z612" s="1">
        <f>Table112[[#This Row],[Quantity2]]*Table112[[#This Row],[U Cost]]</f>
        <v>0</v>
      </c>
      <c r="AB612" s="1"/>
      <c r="AC612" s="1"/>
      <c r="AD612" s="1">
        <f t="shared" si="74"/>
        <v>0</v>
      </c>
      <c r="AE612" s="1"/>
      <c r="AF612" s="1">
        <f>SUM(Table112[[#This Row],[Total 
Paid]:[Shipping 
Charged]])</f>
        <v>0</v>
      </c>
      <c r="AG612" s="1"/>
      <c r="AH612" s="1"/>
      <c r="AI612" s="1">
        <f t="shared" si="75"/>
        <v>0</v>
      </c>
      <c r="AK612" s="1"/>
      <c r="AL612" s="1"/>
      <c r="AM612" s="1"/>
      <c r="AN612" s="1"/>
      <c r="AP612" s="30"/>
      <c r="AQ612" s="1"/>
      <c r="AR612" s="1">
        <f t="shared" si="78"/>
        <v>0</v>
      </c>
      <c r="AS612" s="1"/>
      <c r="AT612" s="1"/>
      <c r="AU612" s="2">
        <f t="shared" si="76"/>
        <v>0</v>
      </c>
      <c r="AW612" s="1"/>
      <c r="AX612" s="1"/>
      <c r="AY612" s="1"/>
      <c r="AZ612" s="2">
        <f t="shared" si="72"/>
        <v>0</v>
      </c>
      <c r="BA612" s="2">
        <f>SUM(AF612,AH612,-AZ612,-Table112[[#This Row],[Sale Fee]])</f>
        <v>0</v>
      </c>
      <c r="BC612" s="1"/>
      <c r="BD612" s="1"/>
      <c r="BE612" s="1"/>
    </row>
    <row r="613" spans="1:57" x14ac:dyDescent="0.25">
      <c r="A613" s="1"/>
      <c r="B613" s="1"/>
      <c r="E613" s="4"/>
      <c r="F613" s="4"/>
      <c r="Q613" s="1"/>
      <c r="R613" s="1"/>
      <c r="S613" s="1"/>
      <c r="U613" s="1"/>
      <c r="V613" s="1"/>
      <c r="W613" s="1"/>
      <c r="X613" s="1"/>
      <c r="Y613" s="1"/>
      <c r="Z613" s="1">
        <f>Table112[[#This Row],[Quantity2]]*Table112[[#This Row],[U Cost]]</f>
        <v>0</v>
      </c>
      <c r="AB613" s="1"/>
      <c r="AC613" s="1"/>
      <c r="AD613" s="1">
        <f t="shared" si="74"/>
        <v>0</v>
      </c>
      <c r="AE613" s="1"/>
      <c r="AF613" s="1">
        <f>SUM(Table112[[#This Row],[Total 
Paid]:[Shipping 
Charged]])</f>
        <v>0</v>
      </c>
      <c r="AG613" s="1"/>
      <c r="AH613" s="1"/>
      <c r="AI613" s="1">
        <f t="shared" si="75"/>
        <v>0</v>
      </c>
      <c r="AK613" s="1"/>
      <c r="AL613" s="1"/>
      <c r="AM613" s="1"/>
      <c r="AN613" s="1"/>
      <c r="AP613" s="30"/>
      <c r="AQ613" s="1"/>
      <c r="AR613" s="1">
        <f t="shared" si="78"/>
        <v>0</v>
      </c>
      <c r="AS613" s="1"/>
      <c r="AT613" s="1"/>
      <c r="AU613" s="2">
        <f t="shared" si="76"/>
        <v>0</v>
      </c>
      <c r="AW613" s="1"/>
      <c r="AX613" s="1"/>
      <c r="AY613" s="1"/>
      <c r="AZ613" s="2">
        <f t="shared" si="72"/>
        <v>0</v>
      </c>
      <c r="BA613" s="2">
        <f>SUM(AF613,AH613,-AZ613,-Table112[[#This Row],[Sale Fee]])</f>
        <v>0</v>
      </c>
      <c r="BC613" s="1"/>
      <c r="BD613" s="1"/>
      <c r="BE613" s="1"/>
    </row>
    <row r="614" spans="1:57" x14ac:dyDescent="0.25">
      <c r="A614" s="1"/>
      <c r="B614" s="1"/>
      <c r="E614" s="4"/>
      <c r="F614" s="4"/>
      <c r="Q614" s="1"/>
      <c r="R614" s="1"/>
      <c r="S614" s="1"/>
      <c r="U614" s="1"/>
      <c r="V614" s="1"/>
      <c r="W614" s="1"/>
      <c r="X614" s="1"/>
      <c r="Y614" s="1"/>
      <c r="Z614" s="1">
        <f>Table112[[#This Row],[Quantity2]]*Table112[[#This Row],[U Cost]]</f>
        <v>0</v>
      </c>
      <c r="AB614" s="1"/>
      <c r="AC614" s="1"/>
      <c r="AD614" s="1">
        <f t="shared" si="74"/>
        <v>0</v>
      </c>
      <c r="AE614" s="1"/>
      <c r="AF614" s="1">
        <f>SUM(Table112[[#This Row],[Total 
Paid]:[Shipping 
Charged]])</f>
        <v>0</v>
      </c>
      <c r="AG614" s="1"/>
      <c r="AH614" s="1"/>
      <c r="AI614" s="1">
        <f t="shared" si="75"/>
        <v>0</v>
      </c>
      <c r="AK614" s="1"/>
      <c r="AL614" s="1"/>
      <c r="AM614" s="1"/>
      <c r="AN614" s="1"/>
      <c r="AP614" s="30"/>
      <c r="AQ614" s="1"/>
      <c r="AR614" s="1">
        <f t="shared" si="78"/>
        <v>0</v>
      </c>
      <c r="AS614" s="1"/>
      <c r="AT614" s="1"/>
      <c r="AU614" s="2">
        <f t="shared" si="76"/>
        <v>0</v>
      </c>
      <c r="AW614" s="1"/>
      <c r="AX614" s="1"/>
      <c r="AY614" s="1"/>
      <c r="AZ614" s="2">
        <f t="shared" si="72"/>
        <v>0</v>
      </c>
      <c r="BA614" s="2">
        <f>SUM(AF614,AH614,-AZ614,-Table112[[#This Row],[Sale Fee]])</f>
        <v>0</v>
      </c>
      <c r="BC614" s="1"/>
      <c r="BD614" s="1"/>
      <c r="BE614" s="1"/>
    </row>
    <row r="615" spans="1:57" x14ac:dyDescent="0.25">
      <c r="A615" s="1"/>
      <c r="B615" s="1"/>
      <c r="E615" s="4"/>
      <c r="F615" s="4"/>
      <c r="Q615" s="1"/>
      <c r="R615" s="1"/>
      <c r="S615" s="1"/>
      <c r="U615" s="1"/>
      <c r="V615" s="1"/>
      <c r="W615" s="1"/>
      <c r="X615" s="1"/>
      <c r="Y615" s="1"/>
      <c r="Z615" s="1">
        <f>Table112[[#This Row],[Quantity2]]*Table112[[#This Row],[U Cost]]</f>
        <v>0</v>
      </c>
      <c r="AB615" s="1"/>
      <c r="AC615" s="1"/>
      <c r="AD615" s="1">
        <f t="shared" si="74"/>
        <v>0</v>
      </c>
      <c r="AE615" s="1"/>
      <c r="AF615" s="1">
        <f>SUM(Table112[[#This Row],[Total 
Paid]:[Shipping 
Charged]])</f>
        <v>0</v>
      </c>
      <c r="AG615" s="1"/>
      <c r="AH615" s="1"/>
      <c r="AI615" s="1">
        <f t="shared" si="75"/>
        <v>0</v>
      </c>
      <c r="AK615" s="1"/>
      <c r="AL615" s="1"/>
      <c r="AM615" s="1"/>
      <c r="AN615" s="1"/>
      <c r="AP615" s="30"/>
      <c r="AQ615" s="1"/>
      <c r="AR615" s="1">
        <f t="shared" si="78"/>
        <v>0</v>
      </c>
      <c r="AS615" s="1"/>
      <c r="AT615" s="1"/>
      <c r="AU615" s="2">
        <f t="shared" si="76"/>
        <v>0</v>
      </c>
      <c r="AW615" s="1"/>
      <c r="AX615" s="1"/>
      <c r="AY615" s="1"/>
      <c r="AZ615" s="2">
        <f t="shared" si="72"/>
        <v>0</v>
      </c>
      <c r="BA615" s="2">
        <f>SUM(AF615,AH615,-AZ615,-Table112[[#This Row],[Sale Fee]])</f>
        <v>0</v>
      </c>
      <c r="BC615" s="1"/>
      <c r="BD615" s="1"/>
      <c r="BE615" s="1"/>
    </row>
    <row r="616" spans="1:57" x14ac:dyDescent="0.25">
      <c r="A616" s="1"/>
      <c r="B616" s="1"/>
      <c r="E616" s="4"/>
      <c r="F616" s="4"/>
      <c r="Q616" s="1"/>
      <c r="R616" s="1"/>
      <c r="S616" s="1"/>
      <c r="U616" s="1"/>
      <c r="V616" s="1"/>
      <c r="W616" s="1"/>
      <c r="X616" s="1"/>
      <c r="Y616" s="1"/>
      <c r="Z616" s="1">
        <f>Table112[[#This Row],[Quantity2]]*Table112[[#This Row],[U Cost]]</f>
        <v>0</v>
      </c>
      <c r="AB616" s="1"/>
      <c r="AC616" s="1"/>
      <c r="AD616" s="1">
        <f t="shared" si="74"/>
        <v>0</v>
      </c>
      <c r="AE616" s="1"/>
      <c r="AF616" s="1">
        <f>SUM(Table112[[#This Row],[Total 
Paid]:[Shipping 
Charged]])</f>
        <v>0</v>
      </c>
      <c r="AG616" s="1"/>
      <c r="AH616" s="1"/>
      <c r="AI616" s="1">
        <f t="shared" si="75"/>
        <v>0</v>
      </c>
      <c r="AK616" s="1"/>
      <c r="AL616" s="1"/>
      <c r="AM616" s="1"/>
      <c r="AN616" s="1"/>
      <c r="AP616" s="30"/>
      <c r="AQ616" s="1"/>
      <c r="AR616" s="1">
        <f t="shared" si="78"/>
        <v>0</v>
      </c>
      <c r="AS616" s="1"/>
      <c r="AT616" s="1"/>
      <c r="AU616" s="2">
        <f t="shared" si="76"/>
        <v>0</v>
      </c>
      <c r="AW616" s="1"/>
      <c r="AX616" s="1"/>
      <c r="AY616" s="1"/>
      <c r="AZ616" s="2">
        <f t="shared" si="72"/>
        <v>0</v>
      </c>
      <c r="BA616" s="2">
        <f>SUM(AF616,AH616,-AZ616,-Table112[[#This Row],[Sale Fee]])</f>
        <v>0</v>
      </c>
      <c r="BC616" s="1"/>
      <c r="BD616" s="1"/>
      <c r="BE616" s="1"/>
    </row>
    <row r="617" spans="1:57" x14ac:dyDescent="0.25">
      <c r="A617" s="1"/>
      <c r="B617" s="1"/>
      <c r="E617" s="4"/>
      <c r="F617" s="4"/>
      <c r="Q617" s="1"/>
      <c r="R617" s="1"/>
      <c r="S617" s="1"/>
      <c r="U617" s="1"/>
      <c r="V617" s="1"/>
      <c r="W617" s="1">
        <f t="shared" ref="W617" si="79">U617*V617</f>
        <v>0</v>
      </c>
      <c r="X617" s="1"/>
      <c r="Y617" s="1"/>
      <c r="Z617" s="1">
        <f>Table112[[#This Row],[Quantity2]]*Table112[[#This Row],[U Cost]]</f>
        <v>0</v>
      </c>
      <c r="AB617" s="1"/>
      <c r="AC617" s="1"/>
      <c r="AD617" s="1">
        <f t="shared" si="74"/>
        <v>0</v>
      </c>
      <c r="AE617" s="1"/>
      <c r="AF617" s="1">
        <f>SUM(Table112[[#This Row],[Total 
Paid]:[Shipping 
Charged]])</f>
        <v>0</v>
      </c>
      <c r="AG617" s="1"/>
      <c r="AH617" s="1"/>
      <c r="AI617" s="1">
        <f t="shared" si="75"/>
        <v>0</v>
      </c>
      <c r="AK617" s="1"/>
      <c r="AL617" s="1"/>
      <c r="AM617" s="1"/>
      <c r="AN617" s="1"/>
      <c r="AP617" s="30"/>
      <c r="AQ617" s="1"/>
      <c r="AR617" s="1">
        <f t="shared" si="78"/>
        <v>0</v>
      </c>
      <c r="AS617" s="1"/>
      <c r="AT617" s="1"/>
      <c r="AU617" s="2">
        <f t="shared" si="76"/>
        <v>0</v>
      </c>
      <c r="AW617" s="1"/>
      <c r="AX617" s="1"/>
      <c r="AY617" s="1"/>
      <c r="AZ617" s="2">
        <f t="shared" si="72"/>
        <v>0</v>
      </c>
      <c r="BA617" s="2">
        <f>SUM(AF617,AH617,-AZ617,-Table112[[#This Row],[Sale Fee]])</f>
        <v>0</v>
      </c>
      <c r="BC617" s="1"/>
      <c r="BD617" s="1"/>
      <c r="BE617" s="1"/>
    </row>
    <row r="618" spans="1:57" x14ac:dyDescent="0.25">
      <c r="A618" s="1"/>
      <c r="B618" s="1"/>
      <c r="E618" s="4"/>
      <c r="F618" s="4"/>
      <c r="Q618" s="1"/>
      <c r="R618" s="1"/>
      <c r="S618" s="1"/>
      <c r="U618" s="1"/>
      <c r="V618" s="1"/>
      <c r="W618" s="1"/>
      <c r="X618" s="1"/>
      <c r="Y618" s="1"/>
      <c r="Z618" s="1">
        <f>Table112[[#This Row],[Quantity2]]*Table112[[#This Row],[U Cost]]</f>
        <v>0</v>
      </c>
      <c r="AB618" s="1"/>
      <c r="AC618" s="1"/>
      <c r="AD618" s="1">
        <f t="shared" si="74"/>
        <v>0</v>
      </c>
      <c r="AE618" s="1"/>
      <c r="AF618" s="1">
        <f>SUM(Table112[[#This Row],[Total 
Paid]:[Shipping 
Charged]])</f>
        <v>0</v>
      </c>
      <c r="AG618" s="1"/>
      <c r="AH618" s="1"/>
      <c r="AI618" s="1">
        <f t="shared" si="75"/>
        <v>0</v>
      </c>
      <c r="AK618" s="1"/>
      <c r="AL618" s="1"/>
      <c r="AM618" s="1"/>
      <c r="AN618" s="1"/>
      <c r="AP618" s="30"/>
      <c r="AQ618" s="1"/>
      <c r="AR618" s="1">
        <f t="shared" si="78"/>
        <v>0</v>
      </c>
      <c r="AS618" s="1"/>
      <c r="AT618" s="1"/>
      <c r="AU618" s="2">
        <f t="shared" si="76"/>
        <v>0</v>
      </c>
      <c r="AW618" s="1"/>
      <c r="AX618" s="1"/>
      <c r="AY618" s="1"/>
      <c r="AZ618" s="2">
        <f t="shared" si="72"/>
        <v>0</v>
      </c>
      <c r="BA618" s="2">
        <f>SUM(AF618,AH618,-AZ618,-Table112[[#This Row],[Sale Fee]])</f>
        <v>0</v>
      </c>
      <c r="BC618" s="1"/>
      <c r="BD618" s="1"/>
      <c r="BE618" s="1"/>
    </row>
    <row r="619" spans="1:57" x14ac:dyDescent="0.25">
      <c r="A619" s="1"/>
      <c r="B619" s="1"/>
      <c r="E619" s="4"/>
      <c r="F619" s="4"/>
      <c r="Q619" s="1"/>
      <c r="R619" s="1"/>
      <c r="S619" s="1"/>
      <c r="U619" s="1"/>
      <c r="V619" s="1"/>
      <c r="W619" s="1"/>
      <c r="X619" s="1"/>
      <c r="Y619" s="1"/>
      <c r="Z619" s="1">
        <f>Table112[[#This Row],[Quantity2]]*Table112[[#This Row],[U Cost]]</f>
        <v>0</v>
      </c>
      <c r="AB619" s="1"/>
      <c r="AC619" s="1"/>
      <c r="AD619" s="1">
        <f t="shared" si="74"/>
        <v>0</v>
      </c>
      <c r="AE619" s="1"/>
      <c r="AF619" s="1">
        <f>SUM(Table112[[#This Row],[Total 
Paid]:[Shipping 
Charged]])</f>
        <v>0</v>
      </c>
      <c r="AG619" s="1"/>
      <c r="AH619" s="1"/>
      <c r="AI619" s="1">
        <f t="shared" si="75"/>
        <v>0</v>
      </c>
      <c r="AK619" s="1"/>
      <c r="AL619" s="1"/>
      <c r="AM619" s="1"/>
      <c r="AN619" s="1"/>
      <c r="AP619" s="30"/>
      <c r="AQ619" s="1"/>
      <c r="AR619" s="1">
        <f t="shared" si="78"/>
        <v>0</v>
      </c>
      <c r="AS619" s="1"/>
      <c r="AT619" s="1"/>
      <c r="AU619" s="2">
        <f t="shared" si="76"/>
        <v>0</v>
      </c>
      <c r="AW619" s="1"/>
      <c r="AX619" s="1"/>
      <c r="AY619" s="1"/>
      <c r="AZ619" s="2">
        <f t="shared" si="72"/>
        <v>0</v>
      </c>
      <c r="BA619" s="2">
        <f>SUM(AF619,AH619,-AZ619,-Table112[[#This Row],[Sale Fee]])</f>
        <v>0</v>
      </c>
      <c r="BC619" s="1"/>
      <c r="BD619" s="1"/>
      <c r="BE619" s="1"/>
    </row>
    <row r="620" spans="1:57" x14ac:dyDescent="0.25">
      <c r="A620" s="1"/>
      <c r="B620" s="1"/>
      <c r="E620" s="4"/>
      <c r="F620" s="4"/>
      <c r="Q620" s="1"/>
      <c r="R620" s="1"/>
      <c r="S620" s="1"/>
      <c r="U620" s="1"/>
      <c r="V620" s="1"/>
      <c r="W620" s="1"/>
      <c r="X620" s="1"/>
      <c r="Y620" s="1"/>
      <c r="Z620" s="1">
        <f>Table112[[#This Row],[Quantity2]]*Table112[[#This Row],[U Cost]]</f>
        <v>0</v>
      </c>
      <c r="AB620" s="1"/>
      <c r="AC620" s="1"/>
      <c r="AD620" s="1">
        <f t="shared" si="74"/>
        <v>0</v>
      </c>
      <c r="AE620" s="1"/>
      <c r="AF620" s="1">
        <f>SUM(Table112[[#This Row],[Total 
Paid]:[Shipping 
Charged]])</f>
        <v>0</v>
      </c>
      <c r="AG620" s="1"/>
      <c r="AH620" s="1"/>
      <c r="AI620" s="1">
        <f t="shared" si="75"/>
        <v>0</v>
      </c>
      <c r="AK620" s="1"/>
      <c r="AL620" s="1"/>
      <c r="AM620" s="1"/>
      <c r="AN620" s="1"/>
      <c r="AP620" s="30"/>
      <c r="AQ620" s="1"/>
      <c r="AR620" s="1">
        <f t="shared" si="78"/>
        <v>0</v>
      </c>
      <c r="AS620" s="1"/>
      <c r="AT620" s="1"/>
      <c r="AU620" s="2">
        <f t="shared" si="76"/>
        <v>0</v>
      </c>
      <c r="AW620" s="1"/>
      <c r="AX620" s="1"/>
      <c r="AY620" s="1"/>
      <c r="AZ620" s="2">
        <f t="shared" si="72"/>
        <v>0</v>
      </c>
      <c r="BA620" s="2">
        <f>SUM(AF620,AH620,-AZ620,-Table112[[#This Row],[Sale Fee]])</f>
        <v>0</v>
      </c>
      <c r="BC620" s="1"/>
      <c r="BD620" s="1"/>
      <c r="BE620" s="1"/>
    </row>
    <row r="621" spans="1:57" x14ac:dyDescent="0.25">
      <c r="A621" s="1"/>
      <c r="B621" s="1"/>
      <c r="E621" s="4"/>
      <c r="F621" s="4"/>
      <c r="Q621" s="1"/>
      <c r="R621" s="1"/>
      <c r="S621" s="1"/>
      <c r="U621" s="1"/>
      <c r="V621" s="1"/>
      <c r="W621" s="1"/>
      <c r="X621" s="1"/>
      <c r="Y621" s="1"/>
      <c r="Z621" s="1">
        <f>Table112[[#This Row],[Quantity2]]*Table112[[#This Row],[U Cost]]</f>
        <v>0</v>
      </c>
      <c r="AB621" s="1"/>
      <c r="AC621" s="1"/>
      <c r="AD621" s="1">
        <f t="shared" si="74"/>
        <v>0</v>
      </c>
      <c r="AE621" s="1"/>
      <c r="AF621" s="1">
        <f>SUM(Table112[[#This Row],[Total 
Paid]:[Shipping 
Charged]])</f>
        <v>0</v>
      </c>
      <c r="AG621" s="1"/>
      <c r="AH621" s="1"/>
      <c r="AI621" s="1">
        <f t="shared" si="75"/>
        <v>0</v>
      </c>
      <c r="AK621" s="1"/>
      <c r="AL621" s="1"/>
      <c r="AM621" s="1"/>
      <c r="AN621" s="1"/>
      <c r="AP621" s="30"/>
      <c r="AQ621" s="1"/>
      <c r="AR621" s="1">
        <f t="shared" si="78"/>
        <v>0</v>
      </c>
      <c r="AS621" s="1"/>
      <c r="AT621" s="1"/>
      <c r="AU621" s="2">
        <f t="shared" si="76"/>
        <v>0</v>
      </c>
      <c r="AW621" s="1"/>
      <c r="AX621" s="1"/>
      <c r="AY621" s="1"/>
      <c r="AZ621" s="2">
        <f t="shared" si="72"/>
        <v>0</v>
      </c>
      <c r="BA621" s="2">
        <f>SUM(AF621,AH621,-AZ621,-Table112[[#This Row],[Sale Fee]])</f>
        <v>0</v>
      </c>
      <c r="BC621" s="1"/>
      <c r="BD621" s="1"/>
      <c r="BE621" s="1"/>
    </row>
    <row r="622" spans="1:57" x14ac:dyDescent="0.25">
      <c r="A622" s="1"/>
      <c r="B622" s="1"/>
      <c r="E622" s="4"/>
      <c r="F622" s="4"/>
      <c r="Q622" s="1"/>
      <c r="R622" s="1"/>
      <c r="S622" s="1"/>
      <c r="U622" s="1"/>
      <c r="V622" s="1"/>
      <c r="W622" s="1"/>
      <c r="X622" s="1"/>
      <c r="Y622" s="1"/>
      <c r="Z622" s="1">
        <f>Table112[[#This Row],[Quantity2]]*Table112[[#This Row],[U Cost]]</f>
        <v>0</v>
      </c>
      <c r="AB622" s="1"/>
      <c r="AC622" s="1"/>
      <c r="AD622" s="1">
        <f t="shared" si="74"/>
        <v>0</v>
      </c>
      <c r="AE622" s="1"/>
      <c r="AF622" s="1">
        <f>SUM(Table112[[#This Row],[Total 
Paid]:[Shipping 
Charged]])</f>
        <v>0</v>
      </c>
      <c r="AG622" s="1"/>
      <c r="AH622" s="1"/>
      <c r="AI622" s="1">
        <f t="shared" si="75"/>
        <v>0</v>
      </c>
      <c r="AK622" s="1"/>
      <c r="AL622" s="1"/>
      <c r="AM622" s="1"/>
      <c r="AN622" s="1"/>
      <c r="AP622" s="30"/>
      <c r="AQ622" s="1"/>
      <c r="AR622" s="1">
        <f t="shared" si="78"/>
        <v>0</v>
      </c>
      <c r="AS622" s="1"/>
      <c r="AT622" s="1"/>
      <c r="AU622" s="2">
        <f t="shared" si="76"/>
        <v>0</v>
      </c>
      <c r="AW622" s="1"/>
      <c r="AX622" s="1"/>
      <c r="AY622" s="1"/>
      <c r="AZ622" s="2">
        <f t="shared" si="72"/>
        <v>0</v>
      </c>
      <c r="BA622" s="2">
        <f>SUM(AF622,AH622,-AZ622,-Table112[[#This Row],[Sale Fee]])</f>
        <v>0</v>
      </c>
      <c r="BC622" s="1"/>
      <c r="BD622" s="1"/>
      <c r="BE622" s="1"/>
    </row>
    <row r="623" spans="1:57" x14ac:dyDescent="0.25">
      <c r="A623" s="1"/>
      <c r="B623" s="1"/>
      <c r="E623" s="4"/>
      <c r="F623" s="4"/>
      <c r="Q623" s="1"/>
      <c r="R623" s="1"/>
      <c r="S623" s="1"/>
      <c r="U623" s="1"/>
      <c r="V623" s="1"/>
      <c r="W623" s="1"/>
      <c r="X623" s="1"/>
      <c r="Y623" s="1"/>
      <c r="Z623" s="1">
        <f>Table112[[#This Row],[Quantity2]]*Table112[[#This Row],[U Cost]]</f>
        <v>0</v>
      </c>
      <c r="AB623" s="1"/>
      <c r="AC623" s="1"/>
      <c r="AD623" s="1">
        <f t="shared" si="74"/>
        <v>0</v>
      </c>
      <c r="AE623" s="1"/>
      <c r="AF623" s="1">
        <f>SUM(Table112[[#This Row],[Total 
Paid]:[Shipping 
Charged]])</f>
        <v>0</v>
      </c>
      <c r="AG623" s="1"/>
      <c r="AH623" s="1"/>
      <c r="AI623" s="1">
        <f t="shared" si="75"/>
        <v>0</v>
      </c>
      <c r="AK623" s="1"/>
      <c r="AL623" s="1"/>
      <c r="AM623" s="1"/>
      <c r="AN623" s="1"/>
      <c r="AP623" s="30"/>
      <c r="AQ623" s="1"/>
      <c r="AR623" s="1">
        <f t="shared" si="78"/>
        <v>0</v>
      </c>
      <c r="AS623" s="1"/>
      <c r="AT623" s="1"/>
      <c r="AU623" s="2">
        <f t="shared" si="76"/>
        <v>0</v>
      </c>
      <c r="AW623" s="1"/>
      <c r="AX623" s="1"/>
      <c r="AY623" s="1"/>
      <c r="AZ623" s="2">
        <f t="shared" si="72"/>
        <v>0</v>
      </c>
      <c r="BA623" s="2">
        <f>SUM(AF623,AH623,-AZ623,-Table112[[#This Row],[Sale Fee]])</f>
        <v>0</v>
      </c>
      <c r="BC623" s="1"/>
      <c r="BD623" s="1"/>
      <c r="BE623" s="1"/>
    </row>
    <row r="624" spans="1:57" x14ac:dyDescent="0.25">
      <c r="A624" s="1"/>
      <c r="B624" s="1"/>
      <c r="E624" s="4"/>
      <c r="F624" s="4"/>
      <c r="Q624" s="1"/>
      <c r="R624" s="1"/>
      <c r="S624" s="1"/>
      <c r="U624" s="1"/>
      <c r="V624" s="1"/>
      <c r="W624" s="1"/>
      <c r="X624" s="1"/>
      <c r="Y624" s="1"/>
      <c r="Z624" s="1">
        <f>Table112[[#This Row],[Quantity2]]*Table112[[#This Row],[U Cost]]</f>
        <v>0</v>
      </c>
      <c r="AB624" s="1"/>
      <c r="AC624" s="1"/>
      <c r="AD624" s="1">
        <f t="shared" si="74"/>
        <v>0</v>
      </c>
      <c r="AE624" s="1"/>
      <c r="AF624" s="1">
        <f>SUM(Table112[[#This Row],[Total 
Paid]:[Shipping 
Charged]])</f>
        <v>0</v>
      </c>
      <c r="AG624" s="1"/>
      <c r="AH624" s="1"/>
      <c r="AI624" s="1">
        <f t="shared" si="75"/>
        <v>0</v>
      </c>
      <c r="AK624" s="1"/>
      <c r="AL624" s="1"/>
      <c r="AM624" s="1"/>
      <c r="AN624" s="1"/>
      <c r="AP624" s="30"/>
      <c r="AQ624" s="1"/>
      <c r="AR624" s="1">
        <f t="shared" si="78"/>
        <v>0</v>
      </c>
      <c r="AS624" s="1"/>
      <c r="AT624" s="1"/>
      <c r="AU624" s="2">
        <f t="shared" si="76"/>
        <v>0</v>
      </c>
      <c r="AW624" s="1"/>
      <c r="AX624" s="1"/>
      <c r="AY624" s="1"/>
      <c r="AZ624" s="2">
        <f t="shared" si="72"/>
        <v>0</v>
      </c>
      <c r="BA624" s="2">
        <f>SUM(AF624,AH624,-AZ624,-Table112[[#This Row],[Sale Fee]])</f>
        <v>0</v>
      </c>
      <c r="BC624" s="1"/>
      <c r="BD624" s="1"/>
      <c r="BE624" s="1"/>
    </row>
    <row r="625" spans="1:57" x14ac:dyDescent="0.25">
      <c r="A625" s="1"/>
      <c r="B625" s="1"/>
      <c r="E625" s="4"/>
      <c r="F625" s="4"/>
      <c r="Q625" s="1"/>
      <c r="R625" s="1"/>
      <c r="S625" s="1"/>
      <c r="U625" s="1"/>
      <c r="V625" s="1"/>
      <c r="W625" s="1"/>
      <c r="X625" s="1"/>
      <c r="Y625" s="1"/>
      <c r="Z625" s="1">
        <f>Table112[[#This Row],[Quantity2]]*Table112[[#This Row],[U Cost]]</f>
        <v>0</v>
      </c>
      <c r="AB625" s="1"/>
      <c r="AC625" s="1"/>
      <c r="AD625" s="1">
        <f t="shared" si="74"/>
        <v>0</v>
      </c>
      <c r="AE625" s="1"/>
      <c r="AF625" s="1">
        <f>SUM(Table112[[#This Row],[Total 
Paid]:[Shipping 
Charged]])</f>
        <v>0</v>
      </c>
      <c r="AG625" s="1"/>
      <c r="AH625" s="1"/>
      <c r="AI625" s="1">
        <f t="shared" si="75"/>
        <v>0</v>
      </c>
      <c r="AK625" s="1"/>
      <c r="AL625" s="1"/>
      <c r="AM625" s="1"/>
      <c r="AN625" s="1"/>
      <c r="AP625" s="30"/>
      <c r="AQ625" s="1"/>
      <c r="AR625" s="1">
        <f t="shared" si="78"/>
        <v>0</v>
      </c>
      <c r="AS625" s="1"/>
      <c r="AT625" s="1"/>
      <c r="AU625" s="2">
        <f t="shared" si="76"/>
        <v>0</v>
      </c>
      <c r="AW625" s="1"/>
      <c r="AX625" s="1"/>
      <c r="AY625" s="1"/>
      <c r="AZ625" s="2">
        <f t="shared" si="72"/>
        <v>0</v>
      </c>
      <c r="BA625" s="2">
        <f>SUM(AF625,AH625,-AZ625,-Table112[[#This Row],[Sale Fee]])</f>
        <v>0</v>
      </c>
      <c r="BC625" s="1"/>
      <c r="BD625" s="1"/>
      <c r="BE625" s="1"/>
    </row>
    <row r="626" spans="1:57" x14ac:dyDescent="0.25">
      <c r="A626" s="1"/>
      <c r="B626" s="1"/>
      <c r="E626" s="4"/>
      <c r="F626" s="4"/>
      <c r="Q626" s="1"/>
      <c r="R626" s="1"/>
      <c r="S626" s="1"/>
      <c r="U626" s="1"/>
      <c r="V626" s="1"/>
      <c r="W626" s="1"/>
      <c r="X626" s="1"/>
      <c r="Y626" s="1"/>
      <c r="Z626" s="1">
        <f>Table112[[#This Row],[Quantity2]]*Table112[[#This Row],[U Cost]]</f>
        <v>0</v>
      </c>
      <c r="AB626" s="1"/>
      <c r="AC626" s="1"/>
      <c r="AD626" s="1">
        <f t="shared" si="74"/>
        <v>0</v>
      </c>
      <c r="AE626" s="1"/>
      <c r="AF626" s="1">
        <f>SUM(Table112[[#This Row],[Total 
Paid]:[Shipping 
Charged]])</f>
        <v>0</v>
      </c>
      <c r="AG626" s="1"/>
      <c r="AH626" s="1"/>
      <c r="AI626" s="1">
        <f t="shared" si="75"/>
        <v>0</v>
      </c>
      <c r="AK626" s="1"/>
      <c r="AL626" s="1"/>
      <c r="AM626" s="1"/>
      <c r="AN626" s="1"/>
      <c r="AP626" s="30"/>
      <c r="AQ626" s="1"/>
      <c r="AR626" s="1">
        <f t="shared" si="78"/>
        <v>0</v>
      </c>
      <c r="AS626" s="1"/>
      <c r="AT626" s="1"/>
      <c r="AU626" s="2">
        <f t="shared" si="76"/>
        <v>0</v>
      </c>
      <c r="AW626" s="1"/>
      <c r="AX626" s="1"/>
      <c r="AY626" s="1"/>
      <c r="AZ626" s="2">
        <f t="shared" si="72"/>
        <v>0</v>
      </c>
      <c r="BA626" s="2">
        <f>SUM(AF626,AH626,-AZ626,-Table112[[#This Row],[Sale Fee]])</f>
        <v>0</v>
      </c>
      <c r="BC626" s="1"/>
      <c r="BD626" s="1"/>
      <c r="BE626" s="1"/>
    </row>
    <row r="627" spans="1:57" x14ac:dyDescent="0.25">
      <c r="A627" s="1"/>
      <c r="B627" s="1"/>
      <c r="E627" s="4"/>
      <c r="F627" s="4"/>
      <c r="Q627" s="1"/>
      <c r="R627" s="1"/>
      <c r="S627" s="1"/>
      <c r="U627" s="1"/>
      <c r="V627" s="1"/>
      <c r="W627" s="1"/>
      <c r="X627" s="1"/>
      <c r="Y627" s="1"/>
      <c r="Z627" s="1">
        <f>Table112[[#This Row],[Quantity2]]*Table112[[#This Row],[U Cost]]</f>
        <v>0</v>
      </c>
      <c r="AB627" s="1"/>
      <c r="AC627" s="1"/>
      <c r="AD627" s="1">
        <f t="shared" si="74"/>
        <v>0</v>
      </c>
      <c r="AE627" s="1"/>
      <c r="AF627" s="1">
        <f>SUM(Table112[[#This Row],[Total 
Paid]:[Shipping 
Charged]])</f>
        <v>0</v>
      </c>
      <c r="AG627" s="1"/>
      <c r="AH627" s="1"/>
      <c r="AI627" s="1">
        <f t="shared" si="75"/>
        <v>0</v>
      </c>
      <c r="AK627" s="1"/>
      <c r="AL627" s="1"/>
      <c r="AM627" s="1"/>
      <c r="AN627" s="1"/>
      <c r="AP627" s="30"/>
      <c r="AQ627" s="1"/>
      <c r="AR627" s="1">
        <f t="shared" si="78"/>
        <v>0</v>
      </c>
      <c r="AS627" s="1"/>
      <c r="AT627" s="1"/>
      <c r="AU627" s="2">
        <f t="shared" si="76"/>
        <v>0</v>
      </c>
      <c r="AW627" s="1"/>
      <c r="AX627" s="1"/>
      <c r="AY627" s="1"/>
      <c r="AZ627" s="2">
        <f t="shared" si="72"/>
        <v>0</v>
      </c>
      <c r="BA627" s="2">
        <f>SUM(AF627,AH627,-AZ627,-Table112[[#This Row],[Sale Fee]])</f>
        <v>0</v>
      </c>
      <c r="BC627" s="1"/>
      <c r="BD627" s="1"/>
      <c r="BE627" s="1"/>
    </row>
    <row r="628" spans="1:57" x14ac:dyDescent="0.25">
      <c r="A628" s="1"/>
      <c r="B628" s="1"/>
      <c r="E628" s="4"/>
      <c r="F628" s="4"/>
      <c r="Q628" s="1"/>
      <c r="R628" s="1"/>
      <c r="S628" s="1"/>
      <c r="U628" s="1"/>
      <c r="V628" s="1"/>
      <c r="W628" s="1"/>
      <c r="X628" s="1"/>
      <c r="Y628" s="1"/>
      <c r="Z628" s="1">
        <f>Table112[[#This Row],[Quantity2]]*Table112[[#This Row],[U Cost]]</f>
        <v>0</v>
      </c>
      <c r="AB628" s="1"/>
      <c r="AC628" s="1"/>
      <c r="AD628" s="1">
        <f t="shared" si="74"/>
        <v>0</v>
      </c>
      <c r="AE628" s="1"/>
      <c r="AF628" s="1">
        <f>SUM(Table112[[#This Row],[Total 
Paid]:[Shipping 
Charged]])</f>
        <v>0</v>
      </c>
      <c r="AG628" s="1"/>
      <c r="AH628" s="1"/>
      <c r="AI628" s="1">
        <f t="shared" si="75"/>
        <v>0</v>
      </c>
      <c r="AK628" s="1"/>
      <c r="AL628" s="1"/>
      <c r="AM628" s="1"/>
      <c r="AN628" s="1"/>
      <c r="AP628" s="30"/>
      <c r="AQ628" s="1"/>
      <c r="AR628" s="1">
        <f t="shared" si="78"/>
        <v>0</v>
      </c>
      <c r="AS628" s="1"/>
      <c r="AT628" s="1"/>
      <c r="AU628" s="2">
        <f t="shared" si="76"/>
        <v>0</v>
      </c>
      <c r="AW628" s="1"/>
      <c r="AX628" s="1"/>
      <c r="AY628" s="1"/>
      <c r="AZ628" s="2">
        <f t="shared" si="72"/>
        <v>0</v>
      </c>
      <c r="BA628" s="2">
        <f>SUM(AF628,AH628,-AZ628,-Table112[[#This Row],[Sale Fee]])</f>
        <v>0</v>
      </c>
      <c r="BC628" s="1"/>
      <c r="BD628" s="1"/>
      <c r="BE628" s="1"/>
    </row>
    <row r="629" spans="1:57" x14ac:dyDescent="0.25">
      <c r="A629" s="1"/>
      <c r="B629" s="1"/>
      <c r="E629" s="4"/>
      <c r="F629" s="4"/>
      <c r="Q629" s="1"/>
      <c r="R629" s="1"/>
      <c r="S629" s="1"/>
      <c r="U629" s="1"/>
      <c r="V629" s="1"/>
      <c r="W629" s="1"/>
      <c r="X629" s="1"/>
      <c r="Y629" s="1"/>
      <c r="Z629" s="1">
        <f>Table112[[#This Row],[Quantity2]]*Table112[[#This Row],[U Cost]]</f>
        <v>0</v>
      </c>
      <c r="AB629" s="1"/>
      <c r="AC629" s="1"/>
      <c r="AD629" s="1">
        <f t="shared" si="74"/>
        <v>0</v>
      </c>
      <c r="AE629" s="1"/>
      <c r="AF629" s="1">
        <f>SUM(Table112[[#This Row],[Total 
Paid]:[Shipping 
Charged]])</f>
        <v>0</v>
      </c>
      <c r="AG629" s="1"/>
      <c r="AH629" s="1"/>
      <c r="AI629" s="1">
        <f t="shared" si="75"/>
        <v>0</v>
      </c>
      <c r="AK629" s="1"/>
      <c r="AL629" s="1"/>
      <c r="AM629" s="1"/>
      <c r="AN629" s="1"/>
      <c r="AP629" s="30"/>
      <c r="AQ629" s="1"/>
      <c r="AR629" s="1">
        <f t="shared" si="78"/>
        <v>0</v>
      </c>
      <c r="AS629" s="1"/>
      <c r="AT629" s="1"/>
      <c r="AU629" s="2">
        <f t="shared" si="76"/>
        <v>0</v>
      </c>
      <c r="AW629" s="1"/>
      <c r="AX629" s="1"/>
      <c r="AY629" s="1"/>
      <c r="AZ629" s="2">
        <f t="shared" si="72"/>
        <v>0</v>
      </c>
      <c r="BA629" s="2">
        <f>SUM(AF629,AH629,-AZ629,-Table112[[#This Row],[Sale Fee]])</f>
        <v>0</v>
      </c>
      <c r="BC629" s="1"/>
      <c r="BD629" s="1"/>
      <c r="BE629" s="1"/>
    </row>
    <row r="630" spans="1:57" x14ac:dyDescent="0.25">
      <c r="A630" s="1"/>
      <c r="B630" s="1"/>
      <c r="E630" s="4"/>
      <c r="F630" s="4"/>
      <c r="Q630" s="1"/>
      <c r="R630" s="1"/>
      <c r="S630" s="1"/>
      <c r="U630" s="1"/>
      <c r="V630" s="1"/>
      <c r="W630" s="1"/>
      <c r="X630" s="1"/>
      <c r="Y630" s="1"/>
      <c r="Z630" s="1">
        <f>Table112[[#This Row],[Quantity2]]*Table112[[#This Row],[U Cost]]</f>
        <v>0</v>
      </c>
      <c r="AB630" s="1"/>
      <c r="AC630" s="1"/>
      <c r="AD630" s="1">
        <f t="shared" si="74"/>
        <v>0</v>
      </c>
      <c r="AE630" s="1"/>
      <c r="AF630" s="1">
        <f>SUM(Table112[[#This Row],[Total 
Paid]:[Shipping 
Charged]])</f>
        <v>0</v>
      </c>
      <c r="AG630" s="1"/>
      <c r="AH630" s="1"/>
      <c r="AI630" s="1">
        <f t="shared" si="75"/>
        <v>0</v>
      </c>
      <c r="AK630" s="1"/>
      <c r="AL630" s="1"/>
      <c r="AM630" s="1"/>
      <c r="AN630" s="1"/>
      <c r="AP630" s="30"/>
      <c r="AQ630" s="1"/>
      <c r="AR630" s="1">
        <f t="shared" si="78"/>
        <v>0</v>
      </c>
      <c r="AS630" s="1"/>
      <c r="AT630" s="1"/>
      <c r="AU630" s="2">
        <f t="shared" si="76"/>
        <v>0</v>
      </c>
      <c r="AW630" s="1"/>
      <c r="AX630" s="1"/>
      <c r="AY630" s="1"/>
      <c r="AZ630" s="2">
        <f t="shared" si="72"/>
        <v>0</v>
      </c>
      <c r="BA630" s="2">
        <f>SUM(AF630,AH630,-AZ630,-Table112[[#This Row],[Sale Fee]])</f>
        <v>0</v>
      </c>
      <c r="BC630" s="1"/>
      <c r="BD630" s="1"/>
      <c r="BE630" s="1"/>
    </row>
    <row r="631" spans="1:57" x14ac:dyDescent="0.25">
      <c r="A631" s="1"/>
      <c r="B631" s="1"/>
      <c r="E631" s="4"/>
      <c r="F631" s="4"/>
      <c r="Q631" s="1"/>
      <c r="R631" s="1"/>
      <c r="S631" s="1"/>
      <c r="U631" s="1"/>
      <c r="V631" s="1"/>
      <c r="W631" s="1"/>
      <c r="X631" s="1"/>
      <c r="Y631" s="1"/>
      <c r="Z631" s="1">
        <f>Table112[[#This Row],[Quantity2]]*Table112[[#This Row],[U Cost]]</f>
        <v>0</v>
      </c>
      <c r="AB631" s="1"/>
      <c r="AC631" s="1"/>
      <c r="AD631" s="1">
        <f t="shared" si="74"/>
        <v>0</v>
      </c>
      <c r="AE631" s="1"/>
      <c r="AF631" s="1">
        <f>SUM(Table112[[#This Row],[Total 
Paid]:[Shipping 
Charged]])</f>
        <v>0</v>
      </c>
      <c r="AG631" s="1"/>
      <c r="AH631" s="1"/>
      <c r="AI631" s="1">
        <f t="shared" si="75"/>
        <v>0</v>
      </c>
      <c r="AK631" s="1"/>
      <c r="AL631" s="1"/>
      <c r="AM631" s="1"/>
      <c r="AN631" s="1"/>
      <c r="AP631" s="30"/>
      <c r="AQ631" s="1"/>
      <c r="AR631" s="1">
        <f t="shared" si="78"/>
        <v>0</v>
      </c>
      <c r="AS631" s="1"/>
      <c r="AT631" s="1"/>
      <c r="AU631" s="2">
        <f t="shared" si="76"/>
        <v>0</v>
      </c>
      <c r="AW631" s="1"/>
      <c r="AX631" s="1"/>
      <c r="AY631" s="1"/>
      <c r="AZ631" s="2">
        <f t="shared" si="72"/>
        <v>0</v>
      </c>
      <c r="BA631" s="2">
        <f>SUM(AF631,AH631,-AZ631,-Table112[[#This Row],[Sale Fee]])</f>
        <v>0</v>
      </c>
      <c r="BC631" s="1"/>
      <c r="BD631" s="1"/>
      <c r="BE631" s="1"/>
    </row>
    <row r="632" spans="1:57" x14ac:dyDescent="0.25">
      <c r="A632" s="1"/>
      <c r="B632" s="1"/>
      <c r="E632" s="4"/>
      <c r="F632" s="4"/>
      <c r="Q632" s="1"/>
      <c r="R632" s="1"/>
      <c r="S632" s="1"/>
      <c r="U632" s="1"/>
      <c r="V632" s="1"/>
      <c r="W632" s="1"/>
      <c r="X632" s="1"/>
      <c r="Y632" s="1"/>
      <c r="Z632" s="1">
        <f>Table112[[#This Row],[Quantity2]]*Table112[[#This Row],[U Cost]]</f>
        <v>0</v>
      </c>
      <c r="AB632" s="1"/>
      <c r="AC632" s="1"/>
      <c r="AD632" s="1">
        <f t="shared" si="74"/>
        <v>0</v>
      </c>
      <c r="AE632" s="1"/>
      <c r="AF632" s="1">
        <f>SUM(Table112[[#This Row],[Total 
Paid]:[Shipping 
Charged]])</f>
        <v>0</v>
      </c>
      <c r="AG632" s="1"/>
      <c r="AH632" s="1"/>
      <c r="AI632" s="1">
        <f t="shared" si="75"/>
        <v>0</v>
      </c>
      <c r="AK632" s="1"/>
      <c r="AL632" s="1"/>
      <c r="AM632" s="1"/>
      <c r="AN632" s="1"/>
      <c r="AP632" s="30"/>
      <c r="AQ632" s="1"/>
      <c r="AR632" s="1">
        <f t="shared" si="78"/>
        <v>0</v>
      </c>
      <c r="AS632" s="1"/>
      <c r="AT632" s="1"/>
      <c r="AU632" s="2">
        <f t="shared" si="76"/>
        <v>0</v>
      </c>
      <c r="AW632" s="1"/>
      <c r="AX632" s="1"/>
      <c r="AY632" s="1"/>
      <c r="AZ632" s="2">
        <f t="shared" si="72"/>
        <v>0</v>
      </c>
      <c r="BA632" s="2">
        <f>SUM(AF632,AH632,-AZ632,-Table112[[#This Row],[Sale Fee]])</f>
        <v>0</v>
      </c>
      <c r="BC632" s="1"/>
      <c r="BD632" s="1"/>
      <c r="BE632" s="1"/>
    </row>
    <row r="633" spans="1:57" x14ac:dyDescent="0.25">
      <c r="A633" s="1"/>
      <c r="B633" s="1"/>
      <c r="E633" s="4"/>
      <c r="F633" s="4"/>
      <c r="Q633" s="1"/>
      <c r="R633" s="1"/>
      <c r="S633" s="1"/>
      <c r="U633" s="1"/>
      <c r="V633" s="1"/>
      <c r="W633" s="1"/>
      <c r="X633" s="1"/>
      <c r="Y633" s="1"/>
      <c r="Z633" s="1">
        <f>Table112[[#This Row],[Quantity2]]*Table112[[#This Row],[U Cost]]</f>
        <v>0</v>
      </c>
      <c r="AB633" s="1"/>
      <c r="AC633" s="1"/>
      <c r="AD633" s="1">
        <f t="shared" si="74"/>
        <v>0</v>
      </c>
      <c r="AE633" s="1"/>
      <c r="AF633" s="1">
        <f>SUM(Table112[[#This Row],[Total 
Paid]:[Shipping 
Charged]])</f>
        <v>0</v>
      </c>
      <c r="AG633" s="1"/>
      <c r="AH633" s="1"/>
      <c r="AI633" s="1">
        <f t="shared" si="75"/>
        <v>0</v>
      </c>
      <c r="AK633" s="1"/>
      <c r="AL633" s="1"/>
      <c r="AM633" s="1"/>
      <c r="AN633" s="1"/>
      <c r="AP633" s="30"/>
      <c r="AQ633" s="1"/>
      <c r="AR633" s="1">
        <f t="shared" si="78"/>
        <v>0</v>
      </c>
      <c r="AS633" s="1"/>
      <c r="AT633" s="1"/>
      <c r="AU633" s="2">
        <f t="shared" si="76"/>
        <v>0</v>
      </c>
      <c r="AW633" s="1"/>
      <c r="AX633" s="1"/>
      <c r="AY633" s="1"/>
      <c r="AZ633" s="2">
        <f t="shared" si="72"/>
        <v>0</v>
      </c>
      <c r="BA633" s="2">
        <f>SUM(AF633,AH633,-AZ633,-Table112[[#This Row],[Sale Fee]])</f>
        <v>0</v>
      </c>
      <c r="BC633" s="1"/>
      <c r="BD633" s="1"/>
      <c r="BE633" s="1"/>
    </row>
    <row r="634" spans="1:57" x14ac:dyDescent="0.25">
      <c r="A634" s="1"/>
      <c r="B634" s="1"/>
      <c r="E634" s="4"/>
      <c r="F634" s="4"/>
      <c r="Q634" s="1"/>
      <c r="R634" s="1"/>
      <c r="S634" s="1"/>
      <c r="U634" s="1"/>
      <c r="V634" s="1"/>
      <c r="W634" s="1"/>
      <c r="X634" s="1"/>
      <c r="Y634" s="1"/>
      <c r="Z634" s="1">
        <f>Table112[[#This Row],[Quantity2]]*Table112[[#This Row],[U Cost]]</f>
        <v>0</v>
      </c>
      <c r="AB634" s="1"/>
      <c r="AC634" s="1"/>
      <c r="AD634" s="1">
        <f t="shared" si="74"/>
        <v>0</v>
      </c>
      <c r="AE634" s="1"/>
      <c r="AF634" s="1">
        <f>SUM(Table112[[#This Row],[Total 
Paid]:[Shipping 
Charged]])</f>
        <v>0</v>
      </c>
      <c r="AG634" s="1"/>
      <c r="AH634" s="1"/>
      <c r="AI634" s="1">
        <f t="shared" si="75"/>
        <v>0</v>
      </c>
      <c r="AK634" s="1"/>
      <c r="AL634" s="1"/>
      <c r="AM634" s="1"/>
      <c r="AN634" s="1"/>
      <c r="AP634" s="30"/>
      <c r="AQ634" s="1"/>
      <c r="AR634" s="1">
        <f t="shared" si="78"/>
        <v>0</v>
      </c>
      <c r="AS634" s="1"/>
      <c r="AT634" s="1"/>
      <c r="AU634" s="2">
        <f t="shared" si="76"/>
        <v>0</v>
      </c>
      <c r="AW634" s="1"/>
      <c r="AX634" s="1"/>
      <c r="AY634" s="1"/>
      <c r="AZ634" s="2">
        <f t="shared" si="72"/>
        <v>0</v>
      </c>
      <c r="BA634" s="2">
        <f>SUM(AF634,AH634,-AZ634,-Table112[[#This Row],[Sale Fee]])</f>
        <v>0</v>
      </c>
      <c r="BC634" s="1"/>
      <c r="BD634" s="1"/>
      <c r="BE634" s="1"/>
    </row>
    <row r="635" spans="1:57" x14ac:dyDescent="0.25">
      <c r="A635" s="1"/>
      <c r="B635" s="1"/>
      <c r="E635" s="4"/>
      <c r="F635" s="4"/>
      <c r="Q635" s="1"/>
      <c r="R635" s="1"/>
      <c r="S635" s="1"/>
      <c r="U635" s="1"/>
      <c r="V635" s="1"/>
      <c r="W635" s="1"/>
      <c r="X635" s="1"/>
      <c r="Y635" s="1"/>
      <c r="Z635" s="1">
        <f>Table112[[#This Row],[Quantity2]]*Table112[[#This Row],[U Cost]]</f>
        <v>0</v>
      </c>
      <c r="AB635" s="1"/>
      <c r="AC635" s="1"/>
      <c r="AD635" s="1">
        <f t="shared" si="74"/>
        <v>0</v>
      </c>
      <c r="AE635" s="1"/>
      <c r="AF635" s="1">
        <f>SUM(Table112[[#This Row],[Total 
Paid]:[Shipping 
Charged]])</f>
        <v>0</v>
      </c>
      <c r="AG635" s="1"/>
      <c r="AH635" s="1"/>
      <c r="AI635" s="1">
        <f t="shared" si="75"/>
        <v>0</v>
      </c>
      <c r="AK635" s="1"/>
      <c r="AL635" s="1"/>
      <c r="AM635" s="1"/>
      <c r="AN635" s="1"/>
      <c r="AP635" s="30"/>
      <c r="AQ635" s="1"/>
      <c r="AR635" s="1">
        <f t="shared" si="78"/>
        <v>0</v>
      </c>
      <c r="AS635" s="1"/>
      <c r="AT635" s="1"/>
      <c r="AU635" s="2">
        <f t="shared" si="76"/>
        <v>0</v>
      </c>
      <c r="AW635" s="1"/>
      <c r="AX635" s="1"/>
      <c r="AY635" s="1"/>
      <c r="AZ635" s="2">
        <f t="shared" si="72"/>
        <v>0</v>
      </c>
      <c r="BA635" s="2">
        <f>SUM(AF635,AH635,-AZ635,-Table112[[#This Row],[Sale Fee]])</f>
        <v>0</v>
      </c>
      <c r="BC635" s="1"/>
      <c r="BD635" s="1"/>
      <c r="BE635" s="1"/>
    </row>
    <row r="636" spans="1:57" x14ac:dyDescent="0.25">
      <c r="A636" s="1"/>
      <c r="B636" s="1"/>
      <c r="E636" s="4"/>
      <c r="F636" s="4"/>
      <c r="Q636" s="1"/>
      <c r="R636" s="1"/>
      <c r="S636" s="1"/>
      <c r="U636" s="1"/>
      <c r="V636" s="1"/>
      <c r="W636" s="1"/>
      <c r="X636" s="1"/>
      <c r="Y636" s="1"/>
      <c r="Z636" s="1">
        <f>Table112[[#This Row],[Quantity2]]*Table112[[#This Row],[U Cost]]</f>
        <v>0</v>
      </c>
      <c r="AB636" s="1"/>
      <c r="AC636" s="1"/>
      <c r="AD636" s="1">
        <f t="shared" si="74"/>
        <v>0</v>
      </c>
      <c r="AE636" s="1"/>
      <c r="AF636" s="1">
        <f>SUM(Table112[[#This Row],[Total 
Paid]:[Shipping 
Charged]])</f>
        <v>0</v>
      </c>
      <c r="AG636" s="1"/>
      <c r="AH636" s="1"/>
      <c r="AI636" s="1">
        <f t="shared" si="75"/>
        <v>0</v>
      </c>
      <c r="AK636" s="1"/>
      <c r="AL636" s="1"/>
      <c r="AM636" s="1"/>
      <c r="AN636" s="1"/>
      <c r="AP636" s="30"/>
      <c r="AQ636" s="1"/>
      <c r="AR636" s="1">
        <f t="shared" si="78"/>
        <v>0</v>
      </c>
      <c r="AS636" s="1"/>
      <c r="AT636" s="1"/>
      <c r="AU636" s="2">
        <f t="shared" si="76"/>
        <v>0</v>
      </c>
      <c r="AW636" s="1"/>
      <c r="AX636" s="1"/>
      <c r="AY636" s="1"/>
      <c r="AZ636" s="2">
        <f t="shared" si="72"/>
        <v>0</v>
      </c>
      <c r="BA636" s="2">
        <f>SUM(AF636,AH636,-AZ636,-Table112[[#This Row],[Sale Fee]])</f>
        <v>0</v>
      </c>
      <c r="BC636" s="1"/>
      <c r="BD636" s="1"/>
      <c r="BE636" s="1"/>
    </row>
    <row r="637" spans="1:57" x14ac:dyDescent="0.25">
      <c r="A637" s="1"/>
      <c r="B637" s="1"/>
      <c r="E637" s="4"/>
      <c r="F637" s="4"/>
      <c r="Q637" s="1"/>
      <c r="R637" s="1"/>
      <c r="S637" s="1"/>
      <c r="U637" s="1"/>
      <c r="V637" s="1"/>
      <c r="W637" s="1"/>
      <c r="X637" s="1"/>
      <c r="Y637" s="1"/>
      <c r="Z637" s="1">
        <f>Table112[[#This Row],[Quantity2]]*Table112[[#This Row],[U Cost]]</f>
        <v>0</v>
      </c>
      <c r="AB637" s="1"/>
      <c r="AC637" s="1"/>
      <c r="AD637" s="1">
        <f t="shared" si="74"/>
        <v>0</v>
      </c>
      <c r="AE637" s="1"/>
      <c r="AF637" s="1">
        <f>SUM(Table112[[#This Row],[Total 
Paid]:[Shipping 
Charged]])</f>
        <v>0</v>
      </c>
      <c r="AG637" s="1"/>
      <c r="AH637" s="1"/>
      <c r="AI637" s="1">
        <f t="shared" si="75"/>
        <v>0</v>
      </c>
      <c r="AK637" s="1"/>
      <c r="AL637" s="1"/>
      <c r="AM637" s="1"/>
      <c r="AN637" s="1"/>
      <c r="AP637" s="30"/>
      <c r="AQ637" s="1"/>
      <c r="AR637" s="1">
        <f t="shared" si="78"/>
        <v>0</v>
      </c>
      <c r="AS637" s="1"/>
      <c r="AT637" s="1"/>
      <c r="AU637" s="2">
        <f t="shared" si="76"/>
        <v>0</v>
      </c>
      <c r="AW637" s="1"/>
      <c r="AX637" s="1"/>
      <c r="AY637" s="1"/>
      <c r="AZ637" s="2">
        <f t="shared" si="72"/>
        <v>0</v>
      </c>
      <c r="BA637" s="2">
        <f>SUM(AF637,AH637,-AZ637,-Table112[[#This Row],[Sale Fee]])</f>
        <v>0</v>
      </c>
      <c r="BC637" s="1"/>
      <c r="BD637" s="1"/>
      <c r="BE637" s="1"/>
    </row>
    <row r="638" spans="1:57" x14ac:dyDescent="0.25">
      <c r="A638" s="1"/>
      <c r="B638" s="1"/>
      <c r="E638" s="4"/>
      <c r="F638" s="4"/>
      <c r="Q638" s="1"/>
      <c r="R638" s="1"/>
      <c r="S638" s="1"/>
      <c r="U638" s="1"/>
      <c r="V638" s="1"/>
      <c r="W638" s="1"/>
      <c r="X638" s="1"/>
      <c r="Y638" s="1"/>
      <c r="Z638" s="1">
        <f>Table112[[#This Row],[Quantity2]]*Table112[[#This Row],[U Cost]]</f>
        <v>0</v>
      </c>
      <c r="AB638" s="1"/>
      <c r="AC638" s="1"/>
      <c r="AD638" s="1">
        <f t="shared" si="74"/>
        <v>0</v>
      </c>
      <c r="AE638" s="1"/>
      <c r="AF638" s="1">
        <f>SUM(Table112[[#This Row],[Total 
Paid]:[Shipping 
Charged]])</f>
        <v>0</v>
      </c>
      <c r="AG638" s="1"/>
      <c r="AH638" s="1"/>
      <c r="AI638" s="1">
        <f t="shared" si="75"/>
        <v>0</v>
      </c>
      <c r="AK638" s="1"/>
      <c r="AL638" s="1"/>
      <c r="AM638" s="1"/>
      <c r="AN638" s="1"/>
      <c r="AP638" s="30"/>
      <c r="AQ638" s="1"/>
      <c r="AR638" s="1">
        <f t="shared" si="78"/>
        <v>0</v>
      </c>
      <c r="AS638" s="1"/>
      <c r="AT638" s="1"/>
      <c r="AU638" s="2">
        <f t="shared" si="76"/>
        <v>0</v>
      </c>
      <c r="AW638" s="1"/>
      <c r="AX638" s="1"/>
      <c r="AY638" s="1"/>
      <c r="AZ638" s="2">
        <f t="shared" si="72"/>
        <v>0</v>
      </c>
      <c r="BA638" s="2">
        <f>SUM(AF638,AH638,-AZ638,-Table112[[#This Row],[Sale Fee]])</f>
        <v>0</v>
      </c>
      <c r="BC638" s="1"/>
      <c r="BD638" s="1"/>
      <c r="BE638" s="1"/>
    </row>
    <row r="639" spans="1:57" x14ac:dyDescent="0.25">
      <c r="A639" s="1"/>
      <c r="B639" s="1"/>
      <c r="E639" s="4"/>
      <c r="F639" s="4"/>
      <c r="Q639" s="1"/>
      <c r="R639" s="1"/>
      <c r="S639" s="1"/>
      <c r="U639" s="1"/>
      <c r="V639" s="1"/>
      <c r="W639" s="1"/>
      <c r="X639" s="1"/>
      <c r="Y639" s="1"/>
      <c r="Z639" s="1">
        <f>Table112[[#This Row],[Quantity2]]*Table112[[#This Row],[U Cost]]</f>
        <v>0</v>
      </c>
      <c r="AB639" s="1"/>
      <c r="AC639" s="1"/>
      <c r="AD639" s="1">
        <f t="shared" si="74"/>
        <v>0</v>
      </c>
      <c r="AE639" s="1"/>
      <c r="AF639" s="1">
        <f>SUM(Table112[[#This Row],[Total 
Paid]:[Shipping 
Charged]])</f>
        <v>0</v>
      </c>
      <c r="AG639" s="1"/>
      <c r="AH639" s="1"/>
      <c r="AI639" s="1">
        <f t="shared" si="75"/>
        <v>0</v>
      </c>
      <c r="AK639" s="1"/>
      <c r="AL639" s="1"/>
      <c r="AM639" s="1"/>
      <c r="AN639" s="1"/>
      <c r="AP639" s="30"/>
      <c r="AQ639" s="1"/>
      <c r="AR639" s="1">
        <f t="shared" si="78"/>
        <v>0</v>
      </c>
      <c r="AS639" s="1"/>
      <c r="AT639" s="1"/>
      <c r="AU639" s="2">
        <f t="shared" si="76"/>
        <v>0</v>
      </c>
      <c r="AW639" s="1"/>
      <c r="AX639" s="1"/>
      <c r="AY639" s="1"/>
      <c r="AZ639" s="2">
        <f t="shared" ref="AZ639:AZ730" si="80">SUM(AU639,AW639,AX639,AY639)</f>
        <v>0</v>
      </c>
      <c r="BA639" s="2">
        <f>SUM(AF639,AH639,-AZ639,-Table112[[#This Row],[Sale Fee]])</f>
        <v>0</v>
      </c>
      <c r="BC639" s="1"/>
      <c r="BD639" s="1"/>
      <c r="BE639" s="1"/>
    </row>
    <row r="640" spans="1:57" x14ac:dyDescent="0.25">
      <c r="A640" s="1"/>
      <c r="B640" s="1"/>
      <c r="E640" s="4"/>
      <c r="F640" s="4"/>
      <c r="Q640" s="1"/>
      <c r="R640" s="1"/>
      <c r="S640" s="1"/>
      <c r="U640" s="1"/>
      <c r="V640" s="1"/>
      <c r="W640" s="1"/>
      <c r="X640" s="1"/>
      <c r="Y640" s="1"/>
      <c r="Z640" s="1">
        <f>Table112[[#This Row],[Quantity2]]*Table112[[#This Row],[U Cost]]</f>
        <v>0</v>
      </c>
      <c r="AB640" s="1"/>
      <c r="AC640" s="1"/>
      <c r="AD640" s="1">
        <f t="shared" si="74"/>
        <v>0</v>
      </c>
      <c r="AE640" s="1"/>
      <c r="AF640" s="1">
        <f>SUM(Table112[[#This Row],[Total 
Paid]:[Shipping 
Charged]])</f>
        <v>0</v>
      </c>
      <c r="AG640" s="1"/>
      <c r="AH640" s="1"/>
      <c r="AI640" s="1">
        <f t="shared" si="75"/>
        <v>0</v>
      </c>
      <c r="AK640" s="1"/>
      <c r="AL640" s="1"/>
      <c r="AM640" s="1"/>
      <c r="AN640" s="1"/>
      <c r="AP640" s="30"/>
      <c r="AQ640" s="1"/>
      <c r="AR640" s="1">
        <f t="shared" si="78"/>
        <v>0</v>
      </c>
      <c r="AS640" s="1"/>
      <c r="AT640" s="1"/>
      <c r="AU640" s="2">
        <f t="shared" si="76"/>
        <v>0</v>
      </c>
      <c r="AW640" s="1"/>
      <c r="AX640" s="1"/>
      <c r="AY640" s="1"/>
      <c r="AZ640" s="2">
        <f t="shared" si="80"/>
        <v>0</v>
      </c>
      <c r="BA640" s="2">
        <f>SUM(AF640,AH640,-AZ640,-Table112[[#This Row],[Sale Fee]])</f>
        <v>0</v>
      </c>
      <c r="BC640" s="1"/>
      <c r="BD640" s="1"/>
      <c r="BE640" s="1"/>
    </row>
    <row r="641" spans="1:57" x14ac:dyDescent="0.25">
      <c r="A641" s="1"/>
      <c r="B641" s="1"/>
      <c r="E641" s="4"/>
      <c r="F641" s="4"/>
      <c r="Q641" s="1"/>
      <c r="R641" s="1"/>
      <c r="S641" s="1"/>
      <c r="U641" s="1"/>
      <c r="V641" s="1"/>
      <c r="W641" s="1"/>
      <c r="X641" s="1"/>
      <c r="Y641" s="1"/>
      <c r="Z641" s="1">
        <f>Table112[[#This Row],[Quantity2]]*Table112[[#This Row],[U Cost]]</f>
        <v>0</v>
      </c>
      <c r="AB641" s="1"/>
      <c r="AC641" s="1"/>
      <c r="AD641" s="1">
        <f t="shared" si="74"/>
        <v>0</v>
      </c>
      <c r="AE641" s="1"/>
      <c r="AF641" s="1">
        <f>SUM(Table112[[#This Row],[Total 
Paid]:[Shipping 
Charged]])</f>
        <v>0</v>
      </c>
      <c r="AG641" s="1"/>
      <c r="AH641" s="1"/>
      <c r="AI641" s="1">
        <f t="shared" si="75"/>
        <v>0</v>
      </c>
      <c r="AK641" s="1"/>
      <c r="AL641" s="1"/>
      <c r="AM641" s="1"/>
      <c r="AN641" s="1"/>
      <c r="AP641" s="30"/>
      <c r="AQ641" s="1"/>
      <c r="AR641" s="1">
        <f t="shared" si="78"/>
        <v>0</v>
      </c>
      <c r="AS641" s="1"/>
      <c r="AT641" s="1"/>
      <c r="AU641" s="2">
        <f t="shared" si="76"/>
        <v>0</v>
      </c>
      <c r="AW641" s="1"/>
      <c r="AX641" s="1"/>
      <c r="AY641" s="1"/>
      <c r="AZ641" s="2">
        <f t="shared" si="80"/>
        <v>0</v>
      </c>
      <c r="BA641" s="2">
        <f>SUM(AF641,AH641,-AZ641,-Table112[[#This Row],[Sale Fee]])</f>
        <v>0</v>
      </c>
      <c r="BC641" s="1"/>
      <c r="BD641" s="1"/>
      <c r="BE641" s="1"/>
    </row>
    <row r="642" spans="1:57" x14ac:dyDescent="0.25">
      <c r="A642" s="1"/>
      <c r="B642" s="1"/>
      <c r="E642" s="4"/>
      <c r="F642" s="4"/>
      <c r="Q642" s="1"/>
      <c r="R642" s="1"/>
      <c r="S642" s="1"/>
      <c r="U642" s="1"/>
      <c r="V642" s="1"/>
      <c r="W642" s="1"/>
      <c r="X642" s="1"/>
      <c r="Y642" s="1"/>
      <c r="Z642" s="1">
        <f>Table112[[#This Row],[Quantity2]]*Table112[[#This Row],[U Cost]]</f>
        <v>0</v>
      </c>
      <c r="AB642" s="1"/>
      <c r="AC642" s="1"/>
      <c r="AD642" s="1">
        <f t="shared" si="74"/>
        <v>0</v>
      </c>
      <c r="AE642" s="1"/>
      <c r="AF642" s="1">
        <f>SUM(Table112[[#This Row],[Total 
Paid]:[Shipping 
Charged]])</f>
        <v>0</v>
      </c>
      <c r="AG642" s="1"/>
      <c r="AH642" s="1"/>
      <c r="AI642" s="1">
        <f t="shared" si="75"/>
        <v>0</v>
      </c>
      <c r="AK642" s="1"/>
      <c r="AL642" s="1"/>
      <c r="AM642" s="1"/>
      <c r="AN642" s="1"/>
      <c r="AP642" s="30"/>
      <c r="AQ642" s="1"/>
      <c r="AR642" s="1">
        <f t="shared" si="78"/>
        <v>0</v>
      </c>
      <c r="AS642" s="1"/>
      <c r="AT642" s="1"/>
      <c r="AU642" s="2">
        <f t="shared" si="76"/>
        <v>0</v>
      </c>
      <c r="AW642" s="1"/>
      <c r="AX642" s="1"/>
      <c r="AY642" s="1"/>
      <c r="AZ642" s="2">
        <f t="shared" si="80"/>
        <v>0</v>
      </c>
      <c r="BA642" s="2">
        <f>SUM(AF642,AH642,-AZ642,-Table112[[#This Row],[Sale Fee]])</f>
        <v>0</v>
      </c>
      <c r="BC642" s="1"/>
      <c r="BD642" s="1"/>
      <c r="BE642" s="1"/>
    </row>
    <row r="643" spans="1:57" x14ac:dyDescent="0.25">
      <c r="A643" s="1"/>
      <c r="B643" s="1"/>
      <c r="E643" s="4"/>
      <c r="F643" s="4"/>
      <c r="Q643" s="1"/>
      <c r="R643" s="1"/>
      <c r="S643" s="1"/>
      <c r="U643" s="1"/>
      <c r="V643" s="1"/>
      <c r="W643" s="1"/>
      <c r="X643" s="1"/>
      <c r="Y643" s="1"/>
      <c r="Z643" s="1">
        <f>Table112[[#This Row],[Quantity2]]*Table112[[#This Row],[U Cost]]</f>
        <v>0</v>
      </c>
      <c r="AB643" s="1"/>
      <c r="AC643" s="1"/>
      <c r="AD643" s="1">
        <f t="shared" si="74"/>
        <v>0</v>
      </c>
      <c r="AE643" s="1"/>
      <c r="AF643" s="1">
        <f>SUM(Table112[[#This Row],[Total 
Paid]:[Shipping 
Charged]])</f>
        <v>0</v>
      </c>
      <c r="AG643" s="1"/>
      <c r="AH643" s="1"/>
      <c r="AI643" s="1">
        <f t="shared" si="75"/>
        <v>0</v>
      </c>
      <c r="AK643" s="1"/>
      <c r="AL643" s="1"/>
      <c r="AM643" s="1"/>
      <c r="AN643" s="1"/>
      <c r="AP643" s="30"/>
      <c r="AQ643" s="1"/>
      <c r="AR643" s="1">
        <f t="shared" si="78"/>
        <v>0</v>
      </c>
      <c r="AS643" s="1"/>
      <c r="AT643" s="1"/>
      <c r="AU643" s="2">
        <f t="shared" si="76"/>
        <v>0</v>
      </c>
      <c r="AW643" s="1"/>
      <c r="AX643" s="1"/>
      <c r="AY643" s="1"/>
      <c r="AZ643" s="2">
        <f t="shared" si="80"/>
        <v>0</v>
      </c>
      <c r="BA643" s="2">
        <f>SUM(AF643,AH643,-AZ643,-Table112[[#This Row],[Sale Fee]])</f>
        <v>0</v>
      </c>
      <c r="BC643" s="1"/>
      <c r="BD643" s="1"/>
      <c r="BE643" s="1"/>
    </row>
    <row r="644" spans="1:57" x14ac:dyDescent="0.25">
      <c r="A644" s="1"/>
      <c r="B644" s="1"/>
      <c r="E644" s="4"/>
      <c r="F644" s="4"/>
      <c r="Q644" s="1"/>
      <c r="R644" s="1"/>
      <c r="S644" s="1"/>
      <c r="U644" s="1"/>
      <c r="V644" s="1"/>
      <c r="W644" s="1"/>
      <c r="X644" s="1"/>
      <c r="Y644" s="1"/>
      <c r="Z644" s="1">
        <f>Table112[[#This Row],[Quantity2]]*Table112[[#This Row],[U Cost]]</f>
        <v>0</v>
      </c>
      <c r="AB644" s="1"/>
      <c r="AC644" s="1"/>
      <c r="AD644" s="1">
        <f t="shared" si="74"/>
        <v>0</v>
      </c>
      <c r="AE644" s="1"/>
      <c r="AF644" s="1">
        <f>SUM(Table112[[#This Row],[Total 
Paid]:[Shipping 
Charged]])</f>
        <v>0</v>
      </c>
      <c r="AG644" s="1"/>
      <c r="AH644" s="1"/>
      <c r="AI644" s="1">
        <f t="shared" si="75"/>
        <v>0</v>
      </c>
      <c r="AK644" s="1"/>
      <c r="AL644" s="1"/>
      <c r="AM644" s="1"/>
      <c r="AN644" s="1"/>
      <c r="AP644" s="30"/>
      <c r="AQ644" s="1"/>
      <c r="AR644" s="1">
        <f t="shared" si="78"/>
        <v>0</v>
      </c>
      <c r="AS644" s="1"/>
      <c r="AT644" s="1"/>
      <c r="AU644" s="2">
        <f t="shared" si="76"/>
        <v>0</v>
      </c>
      <c r="AW644" s="1"/>
      <c r="AX644" s="1"/>
      <c r="AY644" s="1"/>
      <c r="AZ644" s="2">
        <f t="shared" si="80"/>
        <v>0</v>
      </c>
      <c r="BA644" s="2">
        <f>SUM(AF644,AH644,-AZ644,-Table112[[#This Row],[Sale Fee]])</f>
        <v>0</v>
      </c>
      <c r="BC644" s="1"/>
      <c r="BD644" s="1"/>
      <c r="BE644" s="1"/>
    </row>
    <row r="645" spans="1:57" x14ac:dyDescent="0.25">
      <c r="A645" s="1"/>
      <c r="B645" s="1"/>
      <c r="E645" s="4"/>
      <c r="F645" s="4"/>
      <c r="Q645" s="1"/>
      <c r="R645" s="1"/>
      <c r="S645" s="1"/>
      <c r="U645" s="1"/>
      <c r="V645" s="1"/>
      <c r="W645" s="1"/>
      <c r="X645" s="1"/>
      <c r="Y645" s="1"/>
      <c r="Z645" s="1">
        <f>Table112[[#This Row],[Quantity2]]*Table112[[#This Row],[U Cost]]</f>
        <v>0</v>
      </c>
      <c r="AB645" s="1"/>
      <c r="AC645" s="1"/>
      <c r="AD645" s="1">
        <f t="shared" si="74"/>
        <v>0</v>
      </c>
      <c r="AE645" s="1"/>
      <c r="AF645" s="1">
        <f>SUM(Table112[[#This Row],[Total 
Paid]:[Shipping 
Charged]])</f>
        <v>0</v>
      </c>
      <c r="AG645" s="1"/>
      <c r="AH645" s="1"/>
      <c r="AI645" s="1">
        <f t="shared" si="75"/>
        <v>0</v>
      </c>
      <c r="AK645" s="1"/>
      <c r="AL645" s="1"/>
      <c r="AM645" s="1"/>
      <c r="AN645" s="1"/>
      <c r="AP645" s="30"/>
      <c r="AQ645" s="1"/>
      <c r="AR645" s="1">
        <f t="shared" si="78"/>
        <v>0</v>
      </c>
      <c r="AS645" s="1"/>
      <c r="AT645" s="1"/>
      <c r="AU645" s="2">
        <f t="shared" si="76"/>
        <v>0</v>
      </c>
      <c r="AW645" s="1"/>
      <c r="AX645" s="1"/>
      <c r="AY645" s="1"/>
      <c r="AZ645" s="2">
        <f t="shared" si="80"/>
        <v>0</v>
      </c>
      <c r="BA645" s="2">
        <f>SUM(AF645,AH645,-AZ645,-Table112[[#This Row],[Sale Fee]])</f>
        <v>0</v>
      </c>
      <c r="BC645" s="1"/>
      <c r="BD645" s="1"/>
      <c r="BE645" s="1"/>
    </row>
    <row r="646" spans="1:57" x14ac:dyDescent="0.25">
      <c r="A646" s="1"/>
      <c r="B646" s="1"/>
      <c r="E646" s="4"/>
      <c r="F646" s="4"/>
      <c r="Q646" s="1"/>
      <c r="R646" s="1"/>
      <c r="S646" s="1"/>
      <c r="U646" s="1"/>
      <c r="V646" s="1"/>
      <c r="W646" s="1"/>
      <c r="X646" s="1"/>
      <c r="Y646" s="1"/>
      <c r="Z646" s="1">
        <f>Table112[[#This Row],[Quantity2]]*Table112[[#This Row],[U Cost]]</f>
        <v>0</v>
      </c>
      <c r="AB646" s="1"/>
      <c r="AC646" s="1"/>
      <c r="AD646" s="1">
        <f t="shared" si="74"/>
        <v>0</v>
      </c>
      <c r="AE646" s="1"/>
      <c r="AF646" s="1">
        <f>SUM(Table112[[#This Row],[Total 
Paid]:[Shipping 
Charged]])</f>
        <v>0</v>
      </c>
      <c r="AG646" s="1"/>
      <c r="AH646" s="1"/>
      <c r="AI646" s="1">
        <f t="shared" si="75"/>
        <v>0</v>
      </c>
      <c r="AK646" s="1"/>
      <c r="AL646" s="1"/>
      <c r="AM646" s="1"/>
      <c r="AN646" s="1"/>
      <c r="AP646" s="30"/>
      <c r="AQ646" s="1"/>
      <c r="AR646" s="1">
        <f t="shared" si="78"/>
        <v>0</v>
      </c>
      <c r="AS646" s="1"/>
      <c r="AT646" s="1"/>
      <c r="AU646" s="2">
        <f t="shared" si="76"/>
        <v>0</v>
      </c>
      <c r="AW646" s="1"/>
      <c r="AX646" s="1"/>
      <c r="AY646" s="1"/>
      <c r="AZ646" s="2">
        <f t="shared" si="80"/>
        <v>0</v>
      </c>
      <c r="BA646" s="2">
        <f>SUM(AF646,AH646,-AZ646,-Table112[[#This Row],[Sale Fee]])</f>
        <v>0</v>
      </c>
      <c r="BC646" s="1"/>
      <c r="BD646" s="1"/>
      <c r="BE646" s="1"/>
    </row>
    <row r="647" spans="1:57" x14ac:dyDescent="0.25">
      <c r="A647" s="1"/>
      <c r="B647" s="1"/>
      <c r="E647" s="4"/>
      <c r="F647" s="4"/>
      <c r="Q647" s="1"/>
      <c r="R647" s="1"/>
      <c r="S647" s="1"/>
      <c r="U647" s="1"/>
      <c r="V647" s="1"/>
      <c r="W647" s="1"/>
      <c r="X647" s="1"/>
      <c r="Y647" s="1"/>
      <c r="Z647" s="1">
        <f>Table112[[#This Row],[Quantity2]]*Table112[[#This Row],[U Cost]]</f>
        <v>0</v>
      </c>
      <c r="AB647" s="1"/>
      <c r="AC647" s="1"/>
      <c r="AD647" s="1">
        <f t="shared" si="74"/>
        <v>0</v>
      </c>
      <c r="AE647" s="1"/>
      <c r="AF647" s="1">
        <f>SUM(Table112[[#This Row],[Total 
Paid]:[Shipping 
Charged]])</f>
        <v>0</v>
      </c>
      <c r="AG647" s="1"/>
      <c r="AH647" s="1"/>
      <c r="AI647" s="1">
        <f t="shared" si="75"/>
        <v>0</v>
      </c>
      <c r="AK647" s="1"/>
      <c r="AL647" s="1"/>
      <c r="AM647" s="1"/>
      <c r="AN647" s="1"/>
      <c r="AP647" s="30"/>
      <c r="AQ647" s="1"/>
      <c r="AR647" s="1">
        <f t="shared" si="78"/>
        <v>0</v>
      </c>
      <c r="AS647" s="1"/>
      <c r="AT647" s="1"/>
      <c r="AU647" s="2">
        <f t="shared" si="76"/>
        <v>0</v>
      </c>
      <c r="AW647" s="1"/>
      <c r="AX647" s="1"/>
      <c r="AY647" s="1"/>
      <c r="AZ647" s="2">
        <f t="shared" si="80"/>
        <v>0</v>
      </c>
      <c r="BA647" s="2">
        <f>SUM(AF647,AH647,-AZ647,-Table112[[#This Row],[Sale Fee]])</f>
        <v>0</v>
      </c>
      <c r="BC647" s="1"/>
      <c r="BD647" s="1"/>
      <c r="BE647" s="1"/>
    </row>
    <row r="648" spans="1:57" x14ac:dyDescent="0.25">
      <c r="A648" s="1"/>
      <c r="B648" s="1"/>
      <c r="E648" s="4"/>
      <c r="F648" s="4"/>
      <c r="Q648" s="1"/>
      <c r="R648" s="1"/>
      <c r="S648" s="1"/>
      <c r="U648" s="1"/>
      <c r="V648" s="1"/>
      <c r="W648" s="1"/>
      <c r="X648" s="1"/>
      <c r="Y648" s="1"/>
      <c r="Z648" s="1">
        <f>Table112[[#This Row],[Quantity2]]*Table112[[#This Row],[U Cost]]</f>
        <v>0</v>
      </c>
      <c r="AB648" s="1"/>
      <c r="AC648" s="1"/>
      <c r="AD648" s="1">
        <f t="shared" si="74"/>
        <v>0</v>
      </c>
      <c r="AE648" s="1"/>
      <c r="AF648" s="1">
        <f>SUM(Table112[[#This Row],[Total 
Paid]:[Shipping 
Charged]])</f>
        <v>0</v>
      </c>
      <c r="AG648" s="1"/>
      <c r="AH648" s="1"/>
      <c r="AI648" s="1">
        <f t="shared" si="75"/>
        <v>0</v>
      </c>
      <c r="AK648" s="1"/>
      <c r="AL648" s="1"/>
      <c r="AM648" s="1"/>
      <c r="AN648" s="1"/>
      <c r="AP648" s="30"/>
      <c r="AQ648" s="1"/>
      <c r="AR648" s="1">
        <f t="shared" si="78"/>
        <v>0</v>
      </c>
      <c r="AS648" s="1"/>
      <c r="AT648" s="1"/>
      <c r="AU648" s="2">
        <f t="shared" si="76"/>
        <v>0</v>
      </c>
      <c r="AW648" s="1"/>
      <c r="AX648" s="1"/>
      <c r="AY648" s="1"/>
      <c r="AZ648" s="2">
        <f t="shared" si="80"/>
        <v>0</v>
      </c>
      <c r="BA648" s="2">
        <f>SUM(AF648,AH648,-AZ648,-Table112[[#This Row],[Sale Fee]])</f>
        <v>0</v>
      </c>
      <c r="BC648" s="1"/>
      <c r="BD648" s="1"/>
      <c r="BE648" s="1"/>
    </row>
    <row r="649" spans="1:57" x14ac:dyDescent="0.25">
      <c r="A649" s="1"/>
      <c r="B649" s="1"/>
      <c r="E649" s="4"/>
      <c r="F649" s="4"/>
      <c r="Q649" s="1"/>
      <c r="R649" s="1"/>
      <c r="S649" s="1"/>
      <c r="U649" s="1"/>
      <c r="V649" s="1"/>
      <c r="W649" s="1"/>
      <c r="X649" s="1"/>
      <c r="Y649" s="1"/>
      <c r="Z649" s="1">
        <f>Table112[[#This Row],[Quantity2]]*Table112[[#This Row],[U Cost]]</f>
        <v>0</v>
      </c>
      <c r="AB649" s="1"/>
      <c r="AC649" s="1"/>
      <c r="AD649" s="1">
        <f t="shared" si="74"/>
        <v>0</v>
      </c>
      <c r="AE649" s="1"/>
      <c r="AF649" s="1">
        <f>SUM(Table112[[#This Row],[Total 
Paid]:[Shipping 
Charged]])</f>
        <v>0</v>
      </c>
      <c r="AG649" s="1"/>
      <c r="AH649" s="1"/>
      <c r="AI649" s="1">
        <f t="shared" si="75"/>
        <v>0</v>
      </c>
      <c r="AK649" s="1"/>
      <c r="AL649" s="1"/>
      <c r="AM649" s="1"/>
      <c r="AN649" s="1"/>
      <c r="AP649" s="30"/>
      <c r="AQ649" s="1"/>
      <c r="AR649" s="1">
        <f t="shared" si="78"/>
        <v>0</v>
      </c>
      <c r="AS649" s="1"/>
      <c r="AT649" s="1"/>
      <c r="AU649" s="2">
        <f t="shared" si="76"/>
        <v>0</v>
      </c>
      <c r="AW649" s="1"/>
      <c r="AX649" s="1"/>
      <c r="AY649" s="1"/>
      <c r="AZ649" s="2">
        <f t="shared" si="80"/>
        <v>0</v>
      </c>
      <c r="BA649" s="2">
        <f>SUM(AF649,AH649,-AZ649,-Table112[[#This Row],[Sale Fee]])</f>
        <v>0</v>
      </c>
      <c r="BC649" s="1"/>
      <c r="BD649" s="1"/>
      <c r="BE649" s="1"/>
    </row>
    <row r="650" spans="1:57" x14ac:dyDescent="0.25">
      <c r="A650" s="1"/>
      <c r="B650" s="1"/>
      <c r="E650" s="4"/>
      <c r="F650" s="4"/>
      <c r="Q650" s="1"/>
      <c r="R650" s="1"/>
      <c r="S650" s="1"/>
      <c r="U650" s="1"/>
      <c r="V650" s="1"/>
      <c r="W650" s="1"/>
      <c r="X650" s="1"/>
      <c r="Y650" s="1"/>
      <c r="Z650" s="1">
        <f>Table112[[#This Row],[Quantity2]]*Table112[[#This Row],[U Cost]]</f>
        <v>0</v>
      </c>
      <c r="AB650" s="1"/>
      <c r="AC650" s="1"/>
      <c r="AD650" s="1">
        <f t="shared" si="74"/>
        <v>0</v>
      </c>
      <c r="AE650" s="1"/>
      <c r="AF650" s="1">
        <f>SUM(Table112[[#This Row],[Total 
Paid]:[Shipping 
Charged]])</f>
        <v>0</v>
      </c>
      <c r="AG650" s="1"/>
      <c r="AH650" s="1"/>
      <c r="AI650" s="1">
        <f t="shared" si="75"/>
        <v>0</v>
      </c>
      <c r="AK650" s="1"/>
      <c r="AL650" s="1"/>
      <c r="AM650" s="1"/>
      <c r="AN650" s="1"/>
      <c r="AP650" s="30"/>
      <c r="AQ650" s="1"/>
      <c r="AR650" s="1">
        <f t="shared" si="78"/>
        <v>0</v>
      </c>
      <c r="AS650" s="1"/>
      <c r="AT650" s="1"/>
      <c r="AU650" s="2">
        <f t="shared" si="76"/>
        <v>0</v>
      </c>
      <c r="AW650" s="1"/>
      <c r="AX650" s="1"/>
      <c r="AY650" s="1"/>
      <c r="AZ650" s="2">
        <f t="shared" si="80"/>
        <v>0</v>
      </c>
      <c r="BA650" s="2">
        <f>SUM(AF650,AH650,-AZ650,-Table112[[#This Row],[Sale Fee]])</f>
        <v>0</v>
      </c>
      <c r="BC650" s="1"/>
      <c r="BD650" s="1"/>
      <c r="BE650" s="1"/>
    </row>
    <row r="651" spans="1:57" x14ac:dyDescent="0.25">
      <c r="A651" s="1"/>
      <c r="B651" s="1"/>
      <c r="E651" s="4"/>
      <c r="F651" s="4"/>
      <c r="Q651" s="1"/>
      <c r="R651" s="1"/>
      <c r="S651" s="1"/>
      <c r="U651" s="1"/>
      <c r="V651" s="1"/>
      <c r="W651" s="1"/>
      <c r="X651" s="1"/>
      <c r="Y651" s="1"/>
      <c r="Z651" s="1">
        <f>Table112[[#This Row],[Quantity2]]*Table112[[#This Row],[U Cost]]</f>
        <v>0</v>
      </c>
      <c r="AB651" s="1"/>
      <c r="AC651" s="1"/>
      <c r="AD651" s="1">
        <f t="shared" si="74"/>
        <v>0</v>
      </c>
      <c r="AE651" s="1"/>
      <c r="AF651" s="1">
        <f>SUM(Table112[[#This Row],[Total 
Paid]:[Shipping 
Charged]])</f>
        <v>0</v>
      </c>
      <c r="AG651" s="1"/>
      <c r="AH651" s="1"/>
      <c r="AI651" s="1">
        <f t="shared" si="75"/>
        <v>0</v>
      </c>
      <c r="AK651" s="1"/>
      <c r="AL651" s="1"/>
      <c r="AM651" s="1"/>
      <c r="AN651" s="1"/>
      <c r="AP651" s="30"/>
      <c r="AQ651" s="1"/>
      <c r="AR651" s="1">
        <f t="shared" si="78"/>
        <v>0</v>
      </c>
      <c r="AS651" s="1"/>
      <c r="AT651" s="1"/>
      <c r="AU651" s="2">
        <f t="shared" si="76"/>
        <v>0</v>
      </c>
      <c r="AW651" s="1"/>
      <c r="AX651" s="1"/>
      <c r="AY651" s="1"/>
      <c r="AZ651" s="2">
        <f t="shared" si="80"/>
        <v>0</v>
      </c>
      <c r="BA651" s="2">
        <f>SUM(AF651,AH651,-AZ651,-Table112[[#This Row],[Sale Fee]])</f>
        <v>0</v>
      </c>
      <c r="BC651" s="1"/>
      <c r="BD651" s="1"/>
      <c r="BE651" s="1"/>
    </row>
    <row r="652" spans="1:57" x14ac:dyDescent="0.25">
      <c r="A652" s="1"/>
      <c r="B652" s="1"/>
      <c r="E652" s="4"/>
      <c r="F652" s="4"/>
      <c r="Q652" s="1"/>
      <c r="R652" s="1"/>
      <c r="S652" s="1"/>
      <c r="U652" s="1"/>
      <c r="V652" s="1"/>
      <c r="W652" s="1"/>
      <c r="X652" s="1"/>
      <c r="Y652" s="1"/>
      <c r="Z652" s="1">
        <f>Table112[[#This Row],[Quantity2]]*Table112[[#This Row],[U Cost]]</f>
        <v>0</v>
      </c>
      <c r="AB652" s="1"/>
      <c r="AC652" s="1"/>
      <c r="AD652" s="1">
        <f t="shared" si="74"/>
        <v>0</v>
      </c>
      <c r="AE652" s="1"/>
      <c r="AF652" s="1">
        <f>SUM(Table112[[#This Row],[Total 
Paid]:[Shipping 
Charged]])</f>
        <v>0</v>
      </c>
      <c r="AG652" s="1"/>
      <c r="AH652" s="1"/>
      <c r="AI652" s="1">
        <f t="shared" si="75"/>
        <v>0</v>
      </c>
      <c r="AK652" s="1"/>
      <c r="AL652" s="1"/>
      <c r="AM652" s="1"/>
      <c r="AN652" s="1"/>
      <c r="AP652" s="30"/>
      <c r="AQ652" s="1"/>
      <c r="AR652" s="1">
        <f t="shared" si="78"/>
        <v>0</v>
      </c>
      <c r="AS652" s="1"/>
      <c r="AT652" s="1"/>
      <c r="AU652" s="2">
        <f t="shared" si="76"/>
        <v>0</v>
      </c>
      <c r="AW652" s="1"/>
      <c r="AX652" s="1"/>
      <c r="AY652" s="1"/>
      <c r="AZ652" s="2">
        <f t="shared" si="80"/>
        <v>0</v>
      </c>
      <c r="BA652" s="2">
        <f>SUM(AF652,AH652,-AZ652,-Table112[[#This Row],[Sale Fee]])</f>
        <v>0</v>
      </c>
      <c r="BC652" s="1"/>
      <c r="BD652" s="1"/>
      <c r="BE652" s="1"/>
    </row>
    <row r="653" spans="1:57" x14ac:dyDescent="0.25">
      <c r="A653" s="1"/>
      <c r="B653" s="1"/>
      <c r="E653" s="4"/>
      <c r="F653" s="4"/>
      <c r="Q653" s="1"/>
      <c r="R653" s="1"/>
      <c r="S653" s="1"/>
      <c r="U653" s="1"/>
      <c r="V653" s="1"/>
      <c r="W653" s="1"/>
      <c r="X653" s="1"/>
      <c r="Y653" s="1"/>
      <c r="Z653" s="1">
        <f>Table112[[#This Row],[Quantity2]]*Table112[[#This Row],[U Cost]]</f>
        <v>0</v>
      </c>
      <c r="AB653" s="1"/>
      <c r="AC653" s="1"/>
      <c r="AD653" s="1">
        <f t="shared" si="74"/>
        <v>0</v>
      </c>
      <c r="AE653" s="1"/>
      <c r="AF653" s="1">
        <f>SUM(Table112[[#This Row],[Total 
Paid]:[Shipping 
Charged]])</f>
        <v>0</v>
      </c>
      <c r="AG653" s="1"/>
      <c r="AH653" s="1"/>
      <c r="AI653" s="1">
        <f t="shared" si="75"/>
        <v>0</v>
      </c>
      <c r="AK653" s="1"/>
      <c r="AL653" s="1"/>
      <c r="AM653" s="1"/>
      <c r="AN653" s="1"/>
      <c r="AP653" s="30"/>
      <c r="AQ653" s="1"/>
      <c r="AR653" s="1">
        <f t="shared" si="78"/>
        <v>0</v>
      </c>
      <c r="AS653" s="1"/>
      <c r="AT653" s="1"/>
      <c r="AU653" s="2">
        <f t="shared" si="76"/>
        <v>0</v>
      </c>
      <c r="AW653" s="1"/>
      <c r="AX653" s="1"/>
      <c r="AY653" s="1"/>
      <c r="AZ653" s="2">
        <f t="shared" si="80"/>
        <v>0</v>
      </c>
      <c r="BA653" s="2">
        <f>SUM(AF653,AH653,-AZ653,-Table112[[#This Row],[Sale Fee]])</f>
        <v>0</v>
      </c>
      <c r="BC653" s="1"/>
      <c r="BD653" s="1"/>
      <c r="BE653" s="1"/>
    </row>
    <row r="654" spans="1:57" x14ac:dyDescent="0.25">
      <c r="A654" s="1"/>
      <c r="B654" s="1"/>
      <c r="E654" s="4"/>
      <c r="F654" s="4"/>
      <c r="Q654" s="1"/>
      <c r="R654" s="1"/>
      <c r="S654" s="1"/>
      <c r="U654" s="1"/>
      <c r="V654" s="1"/>
      <c r="W654" s="1"/>
      <c r="X654" s="1"/>
      <c r="Y654" s="1"/>
      <c r="Z654" s="1">
        <f>Table112[[#This Row],[Quantity2]]*Table112[[#This Row],[U Cost]]</f>
        <v>0</v>
      </c>
      <c r="AB654" s="1"/>
      <c r="AC654" s="1"/>
      <c r="AD654" s="1">
        <f t="shared" si="74"/>
        <v>0</v>
      </c>
      <c r="AE654" s="1"/>
      <c r="AF654" s="1">
        <f>SUM(Table112[[#This Row],[Total 
Paid]:[Shipping 
Charged]])</f>
        <v>0</v>
      </c>
      <c r="AG654" s="1"/>
      <c r="AH654" s="1"/>
      <c r="AI654" s="1">
        <f t="shared" si="75"/>
        <v>0</v>
      </c>
      <c r="AK654" s="1"/>
      <c r="AL654" s="1"/>
      <c r="AM654" s="1"/>
      <c r="AN654" s="1"/>
      <c r="AP654" s="30"/>
      <c r="AQ654" s="1"/>
      <c r="AR654" s="1">
        <f t="shared" si="78"/>
        <v>0</v>
      </c>
      <c r="AS654" s="1"/>
      <c r="AT654" s="1"/>
      <c r="AU654" s="2">
        <f t="shared" si="76"/>
        <v>0</v>
      </c>
      <c r="AW654" s="1"/>
      <c r="AX654" s="1"/>
      <c r="AY654" s="1"/>
      <c r="AZ654" s="2">
        <f t="shared" si="80"/>
        <v>0</v>
      </c>
      <c r="BA654" s="2">
        <f>SUM(AF654,AH654,-AZ654,-Table112[[#This Row],[Sale Fee]])</f>
        <v>0</v>
      </c>
      <c r="BC654" s="1"/>
      <c r="BD654" s="1"/>
      <c r="BE654" s="1"/>
    </row>
    <row r="655" spans="1:57" x14ac:dyDescent="0.25">
      <c r="A655" s="1"/>
      <c r="B655" s="1"/>
      <c r="E655" s="4"/>
      <c r="F655" s="4"/>
      <c r="Q655" s="1"/>
      <c r="R655" s="1"/>
      <c r="S655" s="1"/>
      <c r="U655" s="1"/>
      <c r="V655" s="1"/>
      <c r="W655" s="1"/>
      <c r="X655" s="1"/>
      <c r="Y655" s="1"/>
      <c r="Z655" s="1">
        <f>Table112[[#This Row],[Quantity2]]*Table112[[#This Row],[U Cost]]</f>
        <v>0</v>
      </c>
      <c r="AB655" s="1"/>
      <c r="AC655" s="1"/>
      <c r="AD655" s="1">
        <f t="shared" si="74"/>
        <v>0</v>
      </c>
      <c r="AE655" s="1"/>
      <c r="AF655" s="1">
        <f>SUM(Table112[[#This Row],[Total 
Paid]:[Shipping 
Charged]])</f>
        <v>0</v>
      </c>
      <c r="AG655" s="1"/>
      <c r="AH655" s="1"/>
      <c r="AI655" s="1">
        <f t="shared" si="75"/>
        <v>0</v>
      </c>
      <c r="AK655" s="1"/>
      <c r="AL655" s="1"/>
      <c r="AM655" s="1"/>
      <c r="AN655" s="1"/>
      <c r="AP655" s="30"/>
      <c r="AQ655" s="1"/>
      <c r="AR655" s="1">
        <f t="shared" si="78"/>
        <v>0</v>
      </c>
      <c r="AS655" s="1"/>
      <c r="AT655" s="1"/>
      <c r="AU655" s="2">
        <f t="shared" si="76"/>
        <v>0</v>
      </c>
      <c r="AW655" s="1"/>
      <c r="AX655" s="1"/>
      <c r="AY655" s="1"/>
      <c r="AZ655" s="2">
        <f t="shared" si="80"/>
        <v>0</v>
      </c>
      <c r="BA655" s="2">
        <f>SUM(AF655,AH655,-AZ655,-Table112[[#This Row],[Sale Fee]])</f>
        <v>0</v>
      </c>
      <c r="BC655" s="1"/>
      <c r="BD655" s="1"/>
      <c r="BE655" s="1"/>
    </row>
    <row r="656" spans="1:57" x14ac:dyDescent="0.25">
      <c r="A656" s="1"/>
      <c r="B656" s="1"/>
      <c r="E656" s="4"/>
      <c r="F656" s="4"/>
      <c r="Q656" s="1"/>
      <c r="R656" s="1"/>
      <c r="S656" s="1"/>
      <c r="U656" s="1"/>
      <c r="V656" s="1"/>
      <c r="W656" s="1"/>
      <c r="X656" s="1"/>
      <c r="Y656" s="1"/>
      <c r="Z656" s="1">
        <f>Table112[[#This Row],[Quantity2]]*Table112[[#This Row],[U Cost]]</f>
        <v>0</v>
      </c>
      <c r="AB656" s="1"/>
      <c r="AC656" s="1"/>
      <c r="AD656" s="1">
        <f t="shared" si="74"/>
        <v>0</v>
      </c>
      <c r="AE656" s="1"/>
      <c r="AF656" s="1">
        <f>SUM(Table112[[#This Row],[Total 
Paid]:[Shipping 
Charged]])</f>
        <v>0</v>
      </c>
      <c r="AG656" s="1"/>
      <c r="AH656" s="1"/>
      <c r="AI656" s="1">
        <f t="shared" si="75"/>
        <v>0</v>
      </c>
      <c r="AK656" s="1"/>
      <c r="AL656" s="1"/>
      <c r="AM656" s="1"/>
      <c r="AN656" s="1"/>
      <c r="AP656" s="30"/>
      <c r="AQ656" s="1"/>
      <c r="AR656" s="1">
        <f t="shared" si="78"/>
        <v>0</v>
      </c>
      <c r="AS656" s="1"/>
      <c r="AT656" s="1"/>
      <c r="AU656" s="2">
        <f t="shared" si="76"/>
        <v>0</v>
      </c>
      <c r="AW656" s="1"/>
      <c r="AX656" s="1"/>
      <c r="AY656" s="1"/>
      <c r="AZ656" s="2">
        <f t="shared" si="80"/>
        <v>0</v>
      </c>
      <c r="BA656" s="2">
        <f>SUM(AF656,AH656,-AZ656,-Table112[[#This Row],[Sale Fee]])</f>
        <v>0</v>
      </c>
      <c r="BC656" s="1"/>
      <c r="BD656" s="1"/>
      <c r="BE656" s="1"/>
    </row>
    <row r="657" spans="1:57" x14ac:dyDescent="0.25">
      <c r="A657" s="1"/>
      <c r="B657" s="1"/>
      <c r="E657" s="4"/>
      <c r="F657" s="4"/>
      <c r="Q657" s="1"/>
      <c r="R657" s="1"/>
      <c r="S657" s="1"/>
      <c r="U657" s="1"/>
      <c r="V657" s="1"/>
      <c r="W657" s="1"/>
      <c r="X657" s="1"/>
      <c r="Y657" s="1"/>
      <c r="Z657" s="1">
        <f>Table112[[#This Row],[Quantity2]]*Table112[[#This Row],[U Cost]]</f>
        <v>0</v>
      </c>
      <c r="AB657" s="1"/>
      <c r="AC657" s="1"/>
      <c r="AD657" s="1">
        <f t="shared" si="74"/>
        <v>0</v>
      </c>
      <c r="AE657" s="1"/>
      <c r="AF657" s="1">
        <f>SUM(Table112[[#This Row],[Total 
Paid]:[Shipping 
Charged]])</f>
        <v>0</v>
      </c>
      <c r="AG657" s="1"/>
      <c r="AH657" s="1"/>
      <c r="AI657" s="1">
        <f t="shared" si="75"/>
        <v>0</v>
      </c>
      <c r="AK657" s="1"/>
      <c r="AL657" s="1"/>
      <c r="AM657" s="1"/>
      <c r="AN657" s="1"/>
      <c r="AP657" s="30"/>
      <c r="AQ657" s="1"/>
      <c r="AR657" s="1">
        <f t="shared" si="78"/>
        <v>0</v>
      </c>
      <c r="AS657" s="1"/>
      <c r="AT657" s="1"/>
      <c r="AU657" s="2">
        <f t="shared" si="76"/>
        <v>0</v>
      </c>
      <c r="AW657" s="1"/>
      <c r="AX657" s="1"/>
      <c r="AY657" s="1"/>
      <c r="AZ657" s="2">
        <f t="shared" si="80"/>
        <v>0</v>
      </c>
      <c r="BA657" s="2">
        <f>SUM(AF657,AH657,-AZ657,-Table112[[#This Row],[Sale Fee]])</f>
        <v>0</v>
      </c>
      <c r="BC657" s="1"/>
      <c r="BD657" s="1"/>
      <c r="BE657" s="1"/>
    </row>
    <row r="658" spans="1:57" s="53" customFormat="1" x14ac:dyDescent="0.25">
      <c r="A658" s="67"/>
      <c r="B658" s="67"/>
      <c r="E658" s="68"/>
      <c r="F658" s="68"/>
      <c r="Q658" s="67"/>
      <c r="R658" s="67"/>
      <c r="S658" s="67"/>
      <c r="U658" s="67"/>
      <c r="V658" s="67"/>
      <c r="W658" s="67"/>
      <c r="X658" s="67"/>
      <c r="Y658" s="67"/>
      <c r="Z658" s="67">
        <f>Table112[[#This Row],[Quantity2]]*Table112[[#This Row],[U Cost]]</f>
        <v>0</v>
      </c>
      <c r="AB658" s="67"/>
      <c r="AC658" s="67"/>
      <c r="AD658" s="67">
        <f t="shared" si="74"/>
        <v>0</v>
      </c>
      <c r="AE658" s="67"/>
      <c r="AF658" s="67">
        <f>SUM(Table112[[#This Row],[Total 
Paid]:[Shipping 
Charged]])</f>
        <v>0</v>
      </c>
      <c r="AG658" s="67"/>
      <c r="AH658" s="67"/>
      <c r="AI658" s="67">
        <f t="shared" si="75"/>
        <v>0</v>
      </c>
      <c r="AK658" s="67"/>
      <c r="AL658" s="67"/>
      <c r="AM658" s="67"/>
      <c r="AN658" s="67"/>
      <c r="AP658" s="66"/>
      <c r="AQ658" s="67"/>
      <c r="AR658" s="67">
        <f t="shared" si="78"/>
        <v>0</v>
      </c>
      <c r="AS658" s="67"/>
      <c r="AT658" s="67"/>
      <c r="AU658" s="69">
        <f t="shared" si="76"/>
        <v>0</v>
      </c>
      <c r="AW658" s="67"/>
      <c r="AX658" s="67"/>
      <c r="AY658" s="67"/>
      <c r="AZ658" s="69">
        <f t="shared" si="80"/>
        <v>0</v>
      </c>
      <c r="BA658" s="69">
        <f>SUM(AF658,AH658,-AZ658,-Table112[[#This Row],[Sale Fee]])</f>
        <v>0</v>
      </c>
      <c r="BC658" s="67"/>
      <c r="BD658" s="67"/>
      <c r="BE658" s="67"/>
    </row>
    <row r="659" spans="1:57" s="53" customFormat="1" x14ac:dyDescent="0.25">
      <c r="A659" s="67"/>
      <c r="B659" s="67"/>
      <c r="E659" s="68"/>
      <c r="F659" s="68"/>
      <c r="Q659" s="67"/>
      <c r="R659" s="67"/>
      <c r="S659" s="67"/>
      <c r="U659" s="67"/>
      <c r="V659" s="67"/>
      <c r="W659" s="67"/>
      <c r="X659" s="67"/>
      <c r="Y659" s="67"/>
      <c r="Z659" s="67">
        <f>Table112[[#This Row],[Quantity2]]*Table112[[#This Row],[U Cost]]</f>
        <v>0</v>
      </c>
      <c r="AB659" s="67"/>
      <c r="AC659" s="67"/>
      <c r="AD659" s="67">
        <f t="shared" si="74"/>
        <v>0</v>
      </c>
      <c r="AE659" s="67"/>
      <c r="AF659" s="67">
        <f>SUM(Table112[[#This Row],[Total 
Paid]:[Shipping 
Charged]])</f>
        <v>0</v>
      </c>
      <c r="AG659" s="67"/>
      <c r="AH659" s="67"/>
      <c r="AI659" s="67">
        <f t="shared" si="75"/>
        <v>0</v>
      </c>
      <c r="AK659" s="67"/>
      <c r="AL659" s="67"/>
      <c r="AM659" s="67"/>
      <c r="AN659" s="67"/>
      <c r="AP659" s="66"/>
      <c r="AQ659" s="67"/>
      <c r="AR659" s="67">
        <f t="shared" si="78"/>
        <v>0</v>
      </c>
      <c r="AS659" s="67"/>
      <c r="AT659" s="67"/>
      <c r="AU659" s="69">
        <f t="shared" si="76"/>
        <v>0</v>
      </c>
      <c r="AW659" s="67"/>
      <c r="AX659" s="67"/>
      <c r="AY659" s="67"/>
      <c r="AZ659" s="69">
        <f t="shared" si="80"/>
        <v>0</v>
      </c>
      <c r="BA659" s="69">
        <f>SUM(AF659,AH659,-AZ659,-Table112[[#This Row],[Sale Fee]])</f>
        <v>0</v>
      </c>
      <c r="BC659" s="67"/>
      <c r="BD659" s="67"/>
      <c r="BE659" s="67"/>
    </row>
    <row r="660" spans="1:57" x14ac:dyDescent="0.25">
      <c r="A660" s="1"/>
      <c r="B660" s="1"/>
      <c r="E660" s="4"/>
      <c r="F660" s="4"/>
      <c r="Q660" s="1"/>
      <c r="R660" s="1"/>
      <c r="S660" s="1"/>
      <c r="U660" s="1"/>
      <c r="V660" s="1"/>
      <c r="W660" s="1"/>
      <c r="X660" s="1"/>
      <c r="Y660" s="1"/>
      <c r="Z660" s="1">
        <f>Table112[[#This Row],[Quantity2]]*Table112[[#This Row],[U Cost]]</f>
        <v>0</v>
      </c>
      <c r="AB660" s="1"/>
      <c r="AC660" s="1"/>
      <c r="AD660" s="1">
        <f t="shared" si="74"/>
        <v>0</v>
      </c>
      <c r="AE660" s="1"/>
      <c r="AF660" s="1">
        <f>SUM(Table112[[#This Row],[Total 
Paid]:[Shipping 
Charged]])</f>
        <v>0</v>
      </c>
      <c r="AG660" s="1"/>
      <c r="AH660" s="1"/>
      <c r="AI660" s="1">
        <f t="shared" si="75"/>
        <v>0</v>
      </c>
      <c r="AK660" s="1"/>
      <c r="AL660" s="1"/>
      <c r="AM660" s="1"/>
      <c r="AN660" s="1"/>
      <c r="AP660" s="30"/>
      <c r="AQ660" s="1"/>
      <c r="AR660" s="1">
        <f t="shared" si="78"/>
        <v>0</v>
      </c>
      <c r="AS660" s="1"/>
      <c r="AT660" s="1"/>
      <c r="AU660" s="2">
        <f t="shared" si="76"/>
        <v>0</v>
      </c>
      <c r="AW660" s="1"/>
      <c r="AX660" s="1"/>
      <c r="AY660" s="1"/>
      <c r="AZ660" s="2">
        <f t="shared" si="80"/>
        <v>0</v>
      </c>
      <c r="BA660" s="2">
        <f>SUM(AF660,AH660,-AZ660,-Table112[[#This Row],[Sale Fee]])</f>
        <v>0</v>
      </c>
      <c r="BC660" s="1"/>
      <c r="BD660" s="1"/>
      <c r="BE660" s="1"/>
    </row>
    <row r="661" spans="1:57" x14ac:dyDescent="0.25">
      <c r="A661" s="1"/>
      <c r="B661" s="1"/>
      <c r="E661" s="4"/>
      <c r="F661" s="4"/>
      <c r="Q661" s="1"/>
      <c r="R661" s="1"/>
      <c r="S661" s="1"/>
      <c r="U661" s="1"/>
      <c r="V661" s="1"/>
      <c r="W661" s="1"/>
      <c r="X661" s="1"/>
      <c r="Y661" s="1"/>
      <c r="Z661" s="1">
        <f>Table112[[#This Row],[Quantity2]]*Table112[[#This Row],[U Cost]]</f>
        <v>0</v>
      </c>
      <c r="AB661" s="1"/>
      <c r="AC661" s="1"/>
      <c r="AD661" s="1">
        <f t="shared" si="74"/>
        <v>0</v>
      </c>
      <c r="AE661" s="1"/>
      <c r="AF661" s="1">
        <f>SUM(Table112[[#This Row],[Total 
Paid]:[Shipping 
Charged]])</f>
        <v>0</v>
      </c>
      <c r="AG661" s="1"/>
      <c r="AH661" s="1"/>
      <c r="AI661" s="1">
        <f t="shared" si="75"/>
        <v>0</v>
      </c>
      <c r="AK661" s="1"/>
      <c r="AL661" s="1"/>
      <c r="AM661" s="1"/>
      <c r="AN661" s="1"/>
      <c r="AP661" s="30"/>
      <c r="AQ661" s="1"/>
      <c r="AR661" s="1">
        <f t="shared" si="78"/>
        <v>0</v>
      </c>
      <c r="AS661" s="1"/>
      <c r="AT661" s="1"/>
      <c r="AU661" s="2">
        <f t="shared" si="76"/>
        <v>0</v>
      </c>
      <c r="AW661" s="1"/>
      <c r="AX661" s="1"/>
      <c r="AY661" s="1"/>
      <c r="AZ661" s="2">
        <f t="shared" si="80"/>
        <v>0</v>
      </c>
      <c r="BA661" s="2">
        <f>SUM(AF661,AH661,-AZ661,-Table112[[#This Row],[Sale Fee]])</f>
        <v>0</v>
      </c>
      <c r="BC661" s="1"/>
      <c r="BD661" s="1"/>
      <c r="BE661" s="1"/>
    </row>
    <row r="662" spans="1:57" x14ac:dyDescent="0.25">
      <c r="A662" s="1"/>
      <c r="B662" s="1"/>
      <c r="E662" s="4"/>
      <c r="F662" s="4"/>
      <c r="Q662" s="1"/>
      <c r="R662" s="1"/>
      <c r="S662" s="1"/>
      <c r="U662" s="1"/>
      <c r="V662" s="1"/>
      <c r="W662" s="1"/>
      <c r="X662" s="1"/>
      <c r="Y662" s="1"/>
      <c r="Z662" s="1">
        <f>Table112[[#This Row],[Quantity2]]*Table112[[#This Row],[U Cost]]</f>
        <v>0</v>
      </c>
      <c r="AB662" s="1"/>
      <c r="AC662" s="1"/>
      <c r="AD662" s="1">
        <f t="shared" si="74"/>
        <v>0</v>
      </c>
      <c r="AE662" s="1"/>
      <c r="AF662" s="1">
        <f>SUM(Table112[[#This Row],[Total 
Paid]:[Shipping 
Charged]])</f>
        <v>0</v>
      </c>
      <c r="AG662" s="1"/>
      <c r="AH662" s="1"/>
      <c r="AI662" s="1">
        <f t="shared" si="75"/>
        <v>0</v>
      </c>
      <c r="AK662" s="1"/>
      <c r="AL662" s="1"/>
      <c r="AM662" s="1"/>
      <c r="AN662" s="1"/>
      <c r="AP662" s="30"/>
      <c r="AQ662" s="1"/>
      <c r="AR662" s="1">
        <f t="shared" si="78"/>
        <v>0</v>
      </c>
      <c r="AS662" s="1"/>
      <c r="AT662" s="1"/>
      <c r="AU662" s="2">
        <f t="shared" si="76"/>
        <v>0</v>
      </c>
      <c r="AW662" s="1"/>
      <c r="AX662" s="1"/>
      <c r="AY662" s="1"/>
      <c r="AZ662" s="2">
        <f t="shared" si="80"/>
        <v>0</v>
      </c>
      <c r="BA662" s="2">
        <f>SUM(AF662,AH662,-AZ662,-Table112[[#This Row],[Sale Fee]])</f>
        <v>0</v>
      </c>
      <c r="BC662" s="1"/>
      <c r="BD662" s="1"/>
      <c r="BE662" s="1"/>
    </row>
    <row r="663" spans="1:57" x14ac:dyDescent="0.25">
      <c r="A663" s="1"/>
      <c r="B663" s="1"/>
      <c r="E663" s="4"/>
      <c r="F663" s="4"/>
      <c r="Q663" s="1"/>
      <c r="R663" s="1"/>
      <c r="S663" s="1"/>
      <c r="U663" s="1"/>
      <c r="V663" s="1"/>
      <c r="W663" s="1"/>
      <c r="X663" s="1"/>
      <c r="Y663" s="1"/>
      <c r="Z663" s="1">
        <f>Table112[[#This Row],[Quantity2]]*Table112[[#This Row],[U Cost]]</f>
        <v>0</v>
      </c>
      <c r="AB663" s="1"/>
      <c r="AC663" s="1"/>
      <c r="AD663" s="1">
        <f t="shared" si="74"/>
        <v>0</v>
      </c>
      <c r="AE663" s="1"/>
      <c r="AF663" s="1">
        <f>SUM(Table112[[#This Row],[Total 
Paid]:[Shipping 
Charged]])</f>
        <v>0</v>
      </c>
      <c r="AG663" s="1"/>
      <c r="AH663" s="1"/>
      <c r="AI663" s="1">
        <f t="shared" si="75"/>
        <v>0</v>
      </c>
      <c r="AK663" s="1"/>
      <c r="AL663" s="1"/>
      <c r="AM663" s="1"/>
      <c r="AN663" s="1"/>
      <c r="AP663" s="30"/>
      <c r="AQ663" s="1"/>
      <c r="AR663" s="1">
        <f t="shared" si="78"/>
        <v>0</v>
      </c>
      <c r="AS663" s="1"/>
      <c r="AT663" s="1"/>
      <c r="AU663" s="2">
        <f t="shared" si="76"/>
        <v>0</v>
      </c>
      <c r="AW663" s="1"/>
      <c r="AX663" s="1"/>
      <c r="AY663" s="1"/>
      <c r="AZ663" s="2">
        <f t="shared" si="80"/>
        <v>0</v>
      </c>
      <c r="BA663" s="2">
        <f>SUM(AF663,AH663,-AZ663,-Table112[[#This Row],[Sale Fee]])</f>
        <v>0</v>
      </c>
      <c r="BC663" s="1"/>
      <c r="BD663" s="1"/>
      <c r="BE663" s="1"/>
    </row>
    <row r="664" spans="1:57" s="50" customFormat="1" x14ac:dyDescent="0.25">
      <c r="A664" s="58"/>
      <c r="B664" s="58"/>
      <c r="E664" s="57"/>
      <c r="F664" s="57"/>
      <c r="J664"/>
      <c r="Q664" s="58"/>
      <c r="R664" s="58"/>
      <c r="S664" s="58"/>
      <c r="U664" s="58"/>
      <c r="V664" s="58"/>
      <c r="W664" s="58"/>
      <c r="X664" s="58"/>
      <c r="Y664" s="58"/>
      <c r="Z664" s="58">
        <f>Table112[[#This Row],[Quantity2]]*Table112[[#This Row],[U Cost]]</f>
        <v>0</v>
      </c>
      <c r="AB664" s="58"/>
      <c r="AC664" s="58"/>
      <c r="AD664" s="58">
        <f t="shared" si="74"/>
        <v>0</v>
      </c>
      <c r="AE664" s="58"/>
      <c r="AF664" s="58">
        <f>SUM(Table112[[#This Row],[Total 
Paid]:[Shipping 
Charged]])</f>
        <v>0</v>
      </c>
      <c r="AG664" s="58"/>
      <c r="AH664" s="58"/>
      <c r="AI664" s="58">
        <f t="shared" si="75"/>
        <v>0</v>
      </c>
      <c r="AK664" s="58"/>
      <c r="AL664" s="58"/>
      <c r="AM664" s="58"/>
      <c r="AN664" s="58"/>
      <c r="AP664" s="59"/>
      <c r="AQ664" s="58"/>
      <c r="AR664" s="58">
        <f t="shared" si="78"/>
        <v>0</v>
      </c>
      <c r="AS664" s="58"/>
      <c r="AT664" s="58"/>
      <c r="AU664" s="60">
        <f t="shared" si="76"/>
        <v>0</v>
      </c>
      <c r="AW664" s="58"/>
      <c r="AX664" s="58"/>
      <c r="AY664" s="58"/>
      <c r="AZ664" s="60">
        <f t="shared" si="80"/>
        <v>0</v>
      </c>
      <c r="BA664" s="60">
        <f>SUM(AF664,AH664,-AZ664,-Table112[[#This Row],[Sale Fee]])</f>
        <v>0</v>
      </c>
      <c r="BC664" s="58"/>
      <c r="BD664" s="58"/>
      <c r="BE664" s="58"/>
    </row>
    <row r="665" spans="1:57" x14ac:dyDescent="0.25">
      <c r="A665" s="1"/>
      <c r="B665" s="1"/>
      <c r="E665" s="4"/>
      <c r="F665" s="4"/>
      <c r="Q665" s="1"/>
      <c r="R665" s="1"/>
      <c r="S665" s="1"/>
      <c r="U665" s="1"/>
      <c r="V665" s="1"/>
      <c r="W665" s="1"/>
      <c r="X665" s="1"/>
      <c r="Y665" s="1"/>
      <c r="Z665" s="1">
        <f>Table112[[#This Row],[Quantity2]]*Table112[[#This Row],[U Cost]]</f>
        <v>0</v>
      </c>
      <c r="AB665" s="1"/>
      <c r="AC665" s="1"/>
      <c r="AD665" s="1">
        <f t="shared" si="74"/>
        <v>0</v>
      </c>
      <c r="AE665" s="1"/>
      <c r="AF665" s="1">
        <f>SUM(Table112[[#This Row],[Total 
Paid]:[Shipping 
Charged]])</f>
        <v>0</v>
      </c>
      <c r="AG665" s="1"/>
      <c r="AH665" s="1"/>
      <c r="AI665" s="1">
        <f t="shared" si="75"/>
        <v>0</v>
      </c>
      <c r="AK665" s="1"/>
      <c r="AL665" s="1"/>
      <c r="AM665" s="1"/>
      <c r="AN665" s="1"/>
      <c r="AP665" s="30"/>
      <c r="AQ665" s="1"/>
      <c r="AR665" s="1">
        <f t="shared" si="78"/>
        <v>0</v>
      </c>
      <c r="AS665" s="1"/>
      <c r="AT665" s="1"/>
      <c r="AU665" s="2">
        <f t="shared" si="76"/>
        <v>0</v>
      </c>
      <c r="AW665" s="1"/>
      <c r="AX665" s="1"/>
      <c r="AY665" s="1"/>
      <c r="AZ665" s="2">
        <f t="shared" si="80"/>
        <v>0</v>
      </c>
      <c r="BA665" s="2">
        <f>SUM(AF665,AH665,-AZ665,-Table112[[#This Row],[Sale Fee]])</f>
        <v>0</v>
      </c>
      <c r="BC665" s="1"/>
      <c r="BD665" s="1"/>
      <c r="BE665" s="1"/>
    </row>
    <row r="666" spans="1:57" s="50" customFormat="1" x14ac:dyDescent="0.25">
      <c r="A666" s="58"/>
      <c r="B666" s="58"/>
      <c r="E666" s="57"/>
      <c r="F666" s="57"/>
      <c r="J666"/>
      <c r="O666"/>
      <c r="Q666" s="58"/>
      <c r="R666" s="58"/>
      <c r="S666" s="58"/>
      <c r="U666" s="58"/>
      <c r="V666" s="58"/>
      <c r="W666" s="58"/>
      <c r="X666" s="58"/>
      <c r="Y666" s="58"/>
      <c r="Z666" s="58">
        <f>Table112[[#This Row],[Quantity2]]*Table112[[#This Row],[U Cost]]</f>
        <v>0</v>
      </c>
      <c r="AB666" s="58"/>
      <c r="AC666" s="58"/>
      <c r="AD666" s="58">
        <f t="shared" si="74"/>
        <v>0</v>
      </c>
      <c r="AE666" s="58"/>
      <c r="AF666" s="58">
        <f>SUM(Table112[[#This Row],[Total 
Paid]:[Shipping 
Charged]])</f>
        <v>0</v>
      </c>
      <c r="AG666" s="58"/>
      <c r="AH666" s="58"/>
      <c r="AI666" s="58">
        <f t="shared" si="75"/>
        <v>0</v>
      </c>
      <c r="AK666" s="58"/>
      <c r="AL666" s="58"/>
      <c r="AM666" s="58"/>
      <c r="AN666" s="58"/>
      <c r="AP666" s="59"/>
      <c r="AQ666" s="58"/>
      <c r="AR666" s="58">
        <f t="shared" si="78"/>
        <v>0</v>
      </c>
      <c r="AS666" s="58"/>
      <c r="AT666" s="58"/>
      <c r="AU666" s="60">
        <f t="shared" si="76"/>
        <v>0</v>
      </c>
      <c r="AW666" s="58"/>
      <c r="AX666" s="58"/>
      <c r="AY666" s="58"/>
      <c r="AZ666" s="60">
        <f t="shared" si="80"/>
        <v>0</v>
      </c>
      <c r="BA666" s="60">
        <f>SUM(AF666,AH666,-AZ666,-Table112[[#This Row],[Sale Fee]])</f>
        <v>0</v>
      </c>
      <c r="BC666" s="58"/>
      <c r="BD666" s="58"/>
      <c r="BE666" s="58"/>
    </row>
    <row r="667" spans="1:57" s="50" customFormat="1" x14ac:dyDescent="0.25">
      <c r="A667" s="58"/>
      <c r="B667" s="58"/>
      <c r="E667" s="57"/>
      <c r="F667" s="57"/>
      <c r="J667"/>
      <c r="Q667" s="58"/>
      <c r="R667" s="58"/>
      <c r="S667" s="58"/>
      <c r="U667" s="58"/>
      <c r="V667" s="58"/>
      <c r="W667" s="58"/>
      <c r="X667" s="58"/>
      <c r="Y667" s="58"/>
      <c r="Z667" s="58">
        <f>Table112[[#This Row],[Quantity2]]*Table112[[#This Row],[U Cost]]</f>
        <v>0</v>
      </c>
      <c r="AB667" s="58"/>
      <c r="AC667" s="58"/>
      <c r="AD667" s="58">
        <f t="shared" si="74"/>
        <v>0</v>
      </c>
      <c r="AE667" s="58"/>
      <c r="AF667" s="58">
        <f>SUM(Table112[[#This Row],[Total 
Paid]:[Shipping 
Charged]])</f>
        <v>0</v>
      </c>
      <c r="AG667" s="58"/>
      <c r="AH667" s="58"/>
      <c r="AI667" s="58">
        <f t="shared" si="75"/>
        <v>0</v>
      </c>
      <c r="AK667" s="58"/>
      <c r="AL667" s="58"/>
      <c r="AM667" s="58"/>
      <c r="AN667" s="58"/>
      <c r="AP667" s="59"/>
      <c r="AQ667" s="58"/>
      <c r="AR667" s="58">
        <f t="shared" si="78"/>
        <v>0</v>
      </c>
      <c r="AS667" s="58"/>
      <c r="AT667" s="58"/>
      <c r="AU667" s="60">
        <f t="shared" si="76"/>
        <v>0</v>
      </c>
      <c r="AW667" s="58"/>
      <c r="AX667" s="58"/>
      <c r="AY667" s="58"/>
      <c r="AZ667" s="60">
        <f t="shared" si="80"/>
        <v>0</v>
      </c>
      <c r="BA667" s="60">
        <f>SUM(AF667,AH667,-AZ667,-Table112[[#This Row],[Sale Fee]])</f>
        <v>0</v>
      </c>
      <c r="BC667" s="58"/>
      <c r="BD667" s="58"/>
      <c r="BE667" s="58"/>
    </row>
    <row r="668" spans="1:57" x14ac:dyDescent="0.25">
      <c r="A668" s="1"/>
      <c r="B668" s="1"/>
      <c r="E668" s="4"/>
      <c r="F668" s="4"/>
      <c r="Q668" s="1"/>
      <c r="R668" s="1"/>
      <c r="S668" s="1"/>
      <c r="U668" s="1"/>
      <c r="V668" s="1"/>
      <c r="W668" s="1"/>
      <c r="X668" s="1"/>
      <c r="Y668" s="1"/>
      <c r="Z668" s="1">
        <f>Table112[[#This Row],[Quantity2]]*Table112[[#This Row],[U Cost]]</f>
        <v>0</v>
      </c>
      <c r="AB668" s="1"/>
      <c r="AC668" s="1"/>
      <c r="AD668" s="1">
        <f t="shared" si="74"/>
        <v>0</v>
      </c>
      <c r="AE668" s="1"/>
      <c r="AF668" s="1">
        <f>SUM(Table112[[#This Row],[Total 
Paid]:[Shipping 
Charged]])</f>
        <v>0</v>
      </c>
      <c r="AG668" s="1"/>
      <c r="AH668" s="1"/>
      <c r="AI668" s="1">
        <f t="shared" si="75"/>
        <v>0</v>
      </c>
      <c r="AK668" s="1"/>
      <c r="AL668" s="1"/>
      <c r="AM668" s="1"/>
      <c r="AN668" s="1"/>
      <c r="AP668" s="30"/>
      <c r="AQ668" s="1"/>
      <c r="AR668" s="1">
        <f t="shared" si="78"/>
        <v>0</v>
      </c>
      <c r="AS668" s="1"/>
      <c r="AT668" s="1"/>
      <c r="AU668" s="2">
        <f t="shared" si="76"/>
        <v>0</v>
      </c>
      <c r="AW668" s="1"/>
      <c r="AX668" s="1"/>
      <c r="AY668" s="1"/>
      <c r="AZ668" s="2">
        <f t="shared" si="80"/>
        <v>0</v>
      </c>
      <c r="BA668" s="2">
        <f>SUM(AF668,AH668,-AZ668,-Table112[[#This Row],[Sale Fee]])</f>
        <v>0</v>
      </c>
      <c r="BC668" s="1"/>
      <c r="BD668" s="1"/>
      <c r="BE668" s="1"/>
    </row>
    <row r="669" spans="1:57" x14ac:dyDescent="0.25">
      <c r="A669" s="1"/>
      <c r="B669" s="1"/>
      <c r="E669" s="4"/>
      <c r="F669" s="4"/>
      <c r="Q669" s="1"/>
      <c r="R669" s="1"/>
      <c r="S669" s="1"/>
      <c r="U669" s="1"/>
      <c r="V669" s="1"/>
      <c r="W669" s="1"/>
      <c r="X669" s="1"/>
      <c r="Y669" s="1"/>
      <c r="Z669" s="1">
        <f>Table112[[#This Row],[Quantity2]]*Table112[[#This Row],[U Cost]]</f>
        <v>0</v>
      </c>
      <c r="AB669" s="1"/>
      <c r="AC669" s="1"/>
      <c r="AD669" s="1">
        <f t="shared" si="74"/>
        <v>0</v>
      </c>
      <c r="AE669" s="1"/>
      <c r="AF669" s="1">
        <f>SUM(Table112[[#This Row],[Total 
Paid]:[Shipping 
Charged]])</f>
        <v>0</v>
      </c>
      <c r="AG669" s="1"/>
      <c r="AH669" s="1"/>
      <c r="AI669" s="1">
        <f t="shared" si="75"/>
        <v>0</v>
      </c>
      <c r="AK669" s="1"/>
      <c r="AL669" s="1"/>
      <c r="AM669" s="1"/>
      <c r="AN669" s="1"/>
      <c r="AP669" s="30"/>
      <c r="AQ669" s="1"/>
      <c r="AR669" s="1">
        <f t="shared" si="78"/>
        <v>0</v>
      </c>
      <c r="AS669" s="1"/>
      <c r="AT669" s="1"/>
      <c r="AU669" s="2">
        <f t="shared" si="76"/>
        <v>0</v>
      </c>
      <c r="AW669" s="1"/>
      <c r="AX669" s="1"/>
      <c r="AY669" s="1"/>
      <c r="AZ669" s="2">
        <f t="shared" si="80"/>
        <v>0</v>
      </c>
      <c r="BA669" s="2">
        <f>SUM(AF669,AH669,-AZ669,-Table112[[#This Row],[Sale Fee]])</f>
        <v>0</v>
      </c>
      <c r="BC669" s="1"/>
      <c r="BD669" s="1"/>
      <c r="BE669" s="1"/>
    </row>
    <row r="670" spans="1:57" x14ac:dyDescent="0.25">
      <c r="A670" s="1"/>
      <c r="B670" s="1"/>
      <c r="E670" s="4"/>
      <c r="F670" s="4"/>
      <c r="Q670" s="1"/>
      <c r="R670" s="1"/>
      <c r="S670" s="1"/>
      <c r="U670" s="1"/>
      <c r="V670" s="1"/>
      <c r="W670" s="1"/>
      <c r="X670" s="1"/>
      <c r="Y670" s="1"/>
      <c r="Z670" s="1">
        <f>Table112[[#This Row],[Quantity2]]*Table112[[#This Row],[U Cost]]</f>
        <v>0</v>
      </c>
      <c r="AB670" s="1"/>
      <c r="AC670" s="1"/>
      <c r="AD670" s="1">
        <f t="shared" si="74"/>
        <v>0</v>
      </c>
      <c r="AE670" s="1"/>
      <c r="AF670" s="1">
        <f>SUM(Table112[[#This Row],[Total 
Paid]:[Shipping 
Charged]])</f>
        <v>0</v>
      </c>
      <c r="AG670" s="1"/>
      <c r="AH670" s="1"/>
      <c r="AI670" s="1">
        <f t="shared" si="75"/>
        <v>0</v>
      </c>
      <c r="AK670" s="1"/>
      <c r="AL670" s="1"/>
      <c r="AM670" s="1"/>
      <c r="AN670" s="1"/>
      <c r="AP670" s="30"/>
      <c r="AQ670" s="1"/>
      <c r="AR670" s="1">
        <f t="shared" si="78"/>
        <v>0</v>
      </c>
      <c r="AS670" s="1"/>
      <c r="AT670" s="1"/>
      <c r="AU670" s="2">
        <f t="shared" si="76"/>
        <v>0</v>
      </c>
      <c r="AW670" s="1"/>
      <c r="AX670" s="1"/>
      <c r="AY670" s="1"/>
      <c r="AZ670" s="2">
        <f t="shared" si="80"/>
        <v>0</v>
      </c>
      <c r="BA670" s="2">
        <f>SUM(AF670,AH670,-AZ670,-Table112[[#This Row],[Sale Fee]])</f>
        <v>0</v>
      </c>
      <c r="BC670" s="1"/>
      <c r="BD670" s="1"/>
      <c r="BE670" s="1"/>
    </row>
    <row r="671" spans="1:57" x14ac:dyDescent="0.25">
      <c r="A671" s="1"/>
      <c r="B671" s="1"/>
      <c r="E671" s="4"/>
      <c r="F671" s="4"/>
      <c r="Q671" s="1"/>
      <c r="R671" s="1"/>
      <c r="S671" s="1"/>
      <c r="U671" s="1"/>
      <c r="V671" s="1"/>
      <c r="W671" s="1"/>
      <c r="X671" s="1"/>
      <c r="Y671" s="1"/>
      <c r="Z671" s="1">
        <f>Table112[[#This Row],[Quantity2]]*Table112[[#This Row],[U Cost]]</f>
        <v>0</v>
      </c>
      <c r="AB671" s="1"/>
      <c r="AC671" s="1"/>
      <c r="AD671" s="1">
        <f t="shared" si="74"/>
        <v>0</v>
      </c>
      <c r="AE671" s="1"/>
      <c r="AF671" s="1">
        <f>SUM(Table112[[#This Row],[Total 
Paid]:[Shipping 
Charged]])</f>
        <v>0</v>
      </c>
      <c r="AG671" s="1"/>
      <c r="AH671" s="1"/>
      <c r="AI671" s="1">
        <f t="shared" si="75"/>
        <v>0</v>
      </c>
      <c r="AK671" s="1"/>
      <c r="AL671" s="1"/>
      <c r="AM671" s="1"/>
      <c r="AN671" s="1"/>
      <c r="AP671" s="30"/>
      <c r="AQ671" s="1"/>
      <c r="AR671" s="1">
        <f t="shared" ref="AR671:AR734" si="81">AQ671*AP671</f>
        <v>0</v>
      </c>
      <c r="AS671" s="1"/>
      <c r="AT671" s="1"/>
      <c r="AU671" s="2">
        <f t="shared" si="76"/>
        <v>0</v>
      </c>
      <c r="AW671" s="1"/>
      <c r="AX671" s="1"/>
      <c r="AY671" s="1"/>
      <c r="AZ671" s="2">
        <f t="shared" si="80"/>
        <v>0</v>
      </c>
      <c r="BA671" s="2">
        <f>SUM(AF671,AH671,-AZ671,-Table112[[#This Row],[Sale Fee]])</f>
        <v>0</v>
      </c>
      <c r="BC671" s="1"/>
      <c r="BD671" s="1"/>
      <c r="BE671" s="1"/>
    </row>
    <row r="672" spans="1:57" s="50" customFormat="1" x14ac:dyDescent="0.25">
      <c r="A672" s="58"/>
      <c r="B672" s="58"/>
      <c r="E672" s="57"/>
      <c r="F672" s="57"/>
      <c r="Q672" s="58"/>
      <c r="R672" s="58"/>
      <c r="S672" s="58"/>
      <c r="U672" s="58"/>
      <c r="V672" s="58"/>
      <c r="W672" s="58"/>
      <c r="X672" s="58"/>
      <c r="Y672" s="58"/>
      <c r="Z672" s="58">
        <f>Table112[[#This Row],[Quantity2]]*Table112[[#This Row],[U Cost]]</f>
        <v>0</v>
      </c>
      <c r="AB672" s="58"/>
      <c r="AC672" s="58"/>
      <c r="AD672" s="58">
        <f t="shared" si="74"/>
        <v>0</v>
      </c>
      <c r="AE672" s="58"/>
      <c r="AF672" s="58">
        <f>SUM(Table112[[#This Row],[Total 
Paid]:[Shipping 
Charged]])</f>
        <v>0</v>
      </c>
      <c r="AG672" s="58"/>
      <c r="AH672" s="58"/>
      <c r="AI672" s="58">
        <f t="shared" si="75"/>
        <v>0</v>
      </c>
      <c r="AK672" s="58"/>
      <c r="AL672" s="58"/>
      <c r="AM672" s="58"/>
      <c r="AN672" s="58"/>
      <c r="AP672" s="59"/>
      <c r="AQ672" s="58"/>
      <c r="AR672" s="58">
        <f t="shared" si="81"/>
        <v>0</v>
      </c>
      <c r="AS672" s="58"/>
      <c r="AT672" s="58"/>
      <c r="AU672" s="60">
        <f t="shared" si="76"/>
        <v>0</v>
      </c>
      <c r="AW672" s="58"/>
      <c r="AX672" s="58"/>
      <c r="AY672" s="58"/>
      <c r="AZ672" s="60">
        <f t="shared" si="80"/>
        <v>0</v>
      </c>
      <c r="BA672" s="60">
        <f>SUM(AF672,AH672,-AZ672,-Table112[[#This Row],[Sale Fee]])</f>
        <v>0</v>
      </c>
      <c r="BC672" s="58"/>
      <c r="BD672" s="58"/>
      <c r="BE672" s="58"/>
    </row>
    <row r="673" spans="1:57" x14ac:dyDescent="0.25">
      <c r="A673" s="1"/>
      <c r="B673" s="1"/>
      <c r="E673" s="4"/>
      <c r="F673" s="4"/>
      <c r="Q673" s="1"/>
      <c r="R673" s="1"/>
      <c r="S673" s="1"/>
      <c r="U673" s="1"/>
      <c r="V673" s="1"/>
      <c r="W673" s="1"/>
      <c r="X673" s="1"/>
      <c r="Y673" s="1"/>
      <c r="Z673" s="1">
        <f>Table112[[#This Row],[Quantity2]]*Table112[[#This Row],[U Cost]]</f>
        <v>0</v>
      </c>
      <c r="AB673" s="1"/>
      <c r="AC673" s="1"/>
      <c r="AD673" s="1">
        <f t="shared" si="74"/>
        <v>0</v>
      </c>
      <c r="AE673" s="1"/>
      <c r="AF673" s="1">
        <f>SUM(Table112[[#This Row],[Total 
Paid]:[Shipping 
Charged]])</f>
        <v>0</v>
      </c>
      <c r="AG673" s="1"/>
      <c r="AH673" s="1"/>
      <c r="AI673" s="1">
        <f t="shared" si="75"/>
        <v>0</v>
      </c>
      <c r="AK673" s="1"/>
      <c r="AL673" s="1"/>
      <c r="AM673" s="1"/>
      <c r="AN673" s="1"/>
      <c r="AP673" s="30"/>
      <c r="AQ673" s="1"/>
      <c r="AR673" s="1">
        <f t="shared" si="81"/>
        <v>0</v>
      </c>
      <c r="AS673" s="1"/>
      <c r="AT673" s="1"/>
      <c r="AU673" s="2">
        <f t="shared" si="76"/>
        <v>0</v>
      </c>
      <c r="AW673" s="1"/>
      <c r="AX673" s="1"/>
      <c r="AY673" s="1"/>
      <c r="AZ673" s="2">
        <f t="shared" si="80"/>
        <v>0</v>
      </c>
      <c r="BA673" s="2">
        <f>SUM(AF673,AH673,-AZ673,-Table112[[#This Row],[Sale Fee]])</f>
        <v>0</v>
      </c>
      <c r="BC673" s="1"/>
      <c r="BD673" s="1"/>
      <c r="BE673" s="1"/>
    </row>
    <row r="674" spans="1:57" x14ac:dyDescent="0.25">
      <c r="A674" s="1"/>
      <c r="B674" s="1"/>
      <c r="E674" s="4"/>
      <c r="F674" s="4"/>
      <c r="Q674" s="1"/>
      <c r="R674" s="1"/>
      <c r="S674" s="1"/>
      <c r="U674" s="1"/>
      <c r="V674" s="1"/>
      <c r="W674" s="1"/>
      <c r="X674" s="1"/>
      <c r="Y674" s="1"/>
      <c r="Z674" s="1">
        <f>Table112[[#This Row],[Quantity2]]*Table112[[#This Row],[U Cost]]</f>
        <v>0</v>
      </c>
      <c r="AB674" s="1"/>
      <c r="AC674" s="1"/>
      <c r="AD674" s="1">
        <f t="shared" si="74"/>
        <v>0</v>
      </c>
      <c r="AE674" s="1"/>
      <c r="AF674" s="1">
        <f>SUM(Table112[[#This Row],[Total 
Paid]:[Shipping 
Charged]])</f>
        <v>0</v>
      </c>
      <c r="AG674" s="1"/>
      <c r="AH674" s="1"/>
      <c r="AI674" s="1">
        <f t="shared" si="75"/>
        <v>0</v>
      </c>
      <c r="AK674" s="1"/>
      <c r="AL674" s="1"/>
      <c r="AM674" s="1"/>
      <c r="AN674" s="1"/>
      <c r="AP674" s="30"/>
      <c r="AQ674" s="1"/>
      <c r="AR674" s="1">
        <f t="shared" si="81"/>
        <v>0</v>
      </c>
      <c r="AS674" s="1"/>
      <c r="AT674" s="1"/>
      <c r="AU674" s="2">
        <f t="shared" si="76"/>
        <v>0</v>
      </c>
      <c r="AW674" s="1"/>
      <c r="AX674" s="1"/>
      <c r="AY674" s="1"/>
      <c r="AZ674" s="2">
        <f t="shared" si="80"/>
        <v>0</v>
      </c>
      <c r="BA674" s="2">
        <f>SUM(AF674,AH674,-AZ674,-Table112[[#This Row],[Sale Fee]])</f>
        <v>0</v>
      </c>
      <c r="BC674" s="1"/>
      <c r="BD674" s="1"/>
      <c r="BE674" s="1"/>
    </row>
    <row r="675" spans="1:57" x14ac:dyDescent="0.25">
      <c r="A675" s="1"/>
      <c r="B675" s="1"/>
      <c r="E675" s="4"/>
      <c r="F675" s="4"/>
      <c r="Q675" s="1"/>
      <c r="R675" s="1"/>
      <c r="S675" s="1"/>
      <c r="U675" s="1"/>
      <c r="V675" s="1"/>
      <c r="W675" s="1"/>
      <c r="X675" s="1"/>
      <c r="Y675" s="1"/>
      <c r="Z675" s="1">
        <f>Table112[[#This Row],[Quantity2]]*Table112[[#This Row],[U Cost]]</f>
        <v>0</v>
      </c>
      <c r="AB675" s="1"/>
      <c r="AC675" s="1"/>
      <c r="AD675" s="1">
        <f t="shared" si="74"/>
        <v>0</v>
      </c>
      <c r="AE675" s="1"/>
      <c r="AF675" s="1">
        <f>SUM(Table112[[#This Row],[Total 
Paid]:[Shipping 
Charged]])</f>
        <v>0</v>
      </c>
      <c r="AG675" s="1"/>
      <c r="AH675" s="1"/>
      <c r="AI675" s="1">
        <f t="shared" si="75"/>
        <v>0</v>
      </c>
      <c r="AK675" s="1"/>
      <c r="AL675" s="1"/>
      <c r="AM675" s="1"/>
      <c r="AN675" s="1"/>
      <c r="AP675" s="30"/>
      <c r="AQ675" s="1"/>
      <c r="AR675" s="1">
        <f t="shared" si="81"/>
        <v>0</v>
      </c>
      <c r="AS675" s="1"/>
      <c r="AT675" s="1"/>
      <c r="AU675" s="2">
        <f t="shared" si="76"/>
        <v>0</v>
      </c>
      <c r="AW675" s="1"/>
      <c r="AX675" s="1"/>
      <c r="AY675" s="1"/>
      <c r="AZ675" s="2">
        <f t="shared" si="80"/>
        <v>0</v>
      </c>
      <c r="BA675" s="2">
        <f>SUM(AF675,AH675,-AZ675,-Table112[[#This Row],[Sale Fee]])</f>
        <v>0</v>
      </c>
      <c r="BC675" s="1"/>
      <c r="BD675" s="1"/>
      <c r="BE675" s="1"/>
    </row>
    <row r="676" spans="1:57" x14ac:dyDescent="0.25">
      <c r="A676" s="1"/>
      <c r="B676" s="1"/>
      <c r="E676" s="4"/>
      <c r="F676" s="4"/>
      <c r="Q676" s="1"/>
      <c r="R676" s="1"/>
      <c r="S676" s="1"/>
      <c r="U676" s="1"/>
      <c r="V676" s="1"/>
      <c r="W676" s="1"/>
      <c r="X676" s="1"/>
      <c r="Y676" s="1"/>
      <c r="Z676" s="1">
        <f>Table112[[#This Row],[Quantity2]]*Table112[[#This Row],[U Cost]]</f>
        <v>0</v>
      </c>
      <c r="AB676" s="1"/>
      <c r="AC676" s="1"/>
      <c r="AD676" s="1">
        <f t="shared" si="74"/>
        <v>0</v>
      </c>
      <c r="AE676" s="1"/>
      <c r="AF676" s="1">
        <f>SUM(Table112[[#This Row],[Total 
Paid]:[Shipping 
Charged]])</f>
        <v>0</v>
      </c>
      <c r="AG676" s="1"/>
      <c r="AH676" s="1"/>
      <c r="AI676" s="1">
        <f t="shared" si="75"/>
        <v>0</v>
      </c>
      <c r="AK676" s="1"/>
      <c r="AL676" s="1"/>
      <c r="AM676" s="1"/>
      <c r="AN676" s="1"/>
      <c r="AP676" s="30"/>
      <c r="AQ676" s="1"/>
      <c r="AR676" s="1">
        <f t="shared" si="81"/>
        <v>0</v>
      </c>
      <c r="AS676" s="1"/>
      <c r="AT676" s="1"/>
      <c r="AU676" s="2">
        <f t="shared" si="76"/>
        <v>0</v>
      </c>
      <c r="AW676" s="1"/>
      <c r="AX676" s="1"/>
      <c r="AY676" s="1"/>
      <c r="AZ676" s="2">
        <f t="shared" si="80"/>
        <v>0</v>
      </c>
      <c r="BA676" s="2">
        <f>SUM(AF676,AH676,-AZ676,-Table112[[#This Row],[Sale Fee]])</f>
        <v>0</v>
      </c>
      <c r="BC676" s="1"/>
      <c r="BD676" s="1"/>
      <c r="BE676" s="1"/>
    </row>
    <row r="677" spans="1:57" x14ac:dyDescent="0.25">
      <c r="A677" s="1"/>
      <c r="B677" s="1"/>
      <c r="E677" s="4"/>
      <c r="F677" s="4"/>
      <c r="Q677" s="1"/>
      <c r="R677" s="1"/>
      <c r="S677" s="1"/>
      <c r="U677" s="1"/>
      <c r="V677" s="1"/>
      <c r="W677" s="1"/>
      <c r="X677" s="1"/>
      <c r="Y677" s="1"/>
      <c r="Z677" s="1">
        <f>Table112[[#This Row],[Quantity2]]*Table112[[#This Row],[U Cost]]</f>
        <v>0</v>
      </c>
      <c r="AB677" s="1"/>
      <c r="AC677" s="1"/>
      <c r="AD677" s="1">
        <f t="shared" si="74"/>
        <v>0</v>
      </c>
      <c r="AE677" s="1"/>
      <c r="AF677" s="1">
        <f>SUM(Table112[[#This Row],[Total 
Paid]:[Shipping 
Charged]])</f>
        <v>0</v>
      </c>
      <c r="AG677" s="1"/>
      <c r="AH677" s="1"/>
      <c r="AI677" s="1">
        <f t="shared" si="75"/>
        <v>0</v>
      </c>
      <c r="AK677" s="1"/>
      <c r="AL677" s="1"/>
      <c r="AM677" s="1"/>
      <c r="AN677" s="1"/>
      <c r="AP677" s="30"/>
      <c r="AQ677" s="1"/>
      <c r="AR677" s="1">
        <f t="shared" si="81"/>
        <v>0</v>
      </c>
      <c r="AS677" s="1"/>
      <c r="AT677" s="1"/>
      <c r="AU677" s="2">
        <f t="shared" si="76"/>
        <v>0</v>
      </c>
      <c r="AW677" s="1"/>
      <c r="AX677" s="1"/>
      <c r="AY677" s="1"/>
      <c r="AZ677" s="2">
        <f t="shared" si="80"/>
        <v>0</v>
      </c>
      <c r="BA677" s="2">
        <f>SUM(AF677,AH677,-AZ677,-Table112[[#This Row],[Sale Fee]])</f>
        <v>0</v>
      </c>
      <c r="BC677" s="1"/>
      <c r="BD677" s="1"/>
      <c r="BE677" s="1"/>
    </row>
    <row r="678" spans="1:57" x14ac:dyDescent="0.25">
      <c r="A678" s="1"/>
      <c r="B678" s="1"/>
      <c r="E678" s="4"/>
      <c r="F678" s="4"/>
      <c r="Q678" s="1"/>
      <c r="R678" s="1"/>
      <c r="S678" s="1"/>
      <c r="U678" s="1"/>
      <c r="V678" s="1"/>
      <c r="W678" s="1"/>
      <c r="X678" s="1"/>
      <c r="Y678" s="1"/>
      <c r="Z678" s="1">
        <f>Table112[[#This Row],[Quantity2]]*Table112[[#This Row],[U Cost]]</f>
        <v>0</v>
      </c>
      <c r="AB678" s="1"/>
      <c r="AC678" s="1"/>
      <c r="AD678" s="1">
        <f t="shared" si="74"/>
        <v>0</v>
      </c>
      <c r="AE678" s="1"/>
      <c r="AF678" s="1">
        <f>SUM(Table112[[#This Row],[Total 
Paid]:[Shipping 
Charged]])</f>
        <v>0</v>
      </c>
      <c r="AG678" s="1"/>
      <c r="AH678" s="1"/>
      <c r="AI678" s="1">
        <f t="shared" si="75"/>
        <v>0</v>
      </c>
      <c r="AK678" s="1"/>
      <c r="AL678" s="1"/>
      <c r="AM678" s="1"/>
      <c r="AN678" s="1"/>
      <c r="AP678" s="30"/>
      <c r="AQ678" s="1"/>
      <c r="AR678" s="1">
        <f t="shared" si="81"/>
        <v>0</v>
      </c>
      <c r="AS678" s="1"/>
      <c r="AT678" s="1"/>
      <c r="AU678" s="2">
        <f t="shared" si="76"/>
        <v>0</v>
      </c>
      <c r="AW678" s="1"/>
      <c r="AX678" s="1"/>
      <c r="AY678" s="1"/>
      <c r="AZ678" s="2">
        <f t="shared" si="80"/>
        <v>0</v>
      </c>
      <c r="BA678" s="2">
        <f>SUM(AF678,AH678,-AZ678,-Table112[[#This Row],[Sale Fee]])</f>
        <v>0</v>
      </c>
      <c r="BC678" s="1"/>
      <c r="BD678" s="1"/>
      <c r="BE678" s="1"/>
    </row>
    <row r="679" spans="1:57" x14ac:dyDescent="0.25">
      <c r="A679" s="1"/>
      <c r="B679" s="1"/>
      <c r="E679" s="4"/>
      <c r="F679" s="4"/>
      <c r="Q679" s="1"/>
      <c r="R679" s="1"/>
      <c r="S679" s="1"/>
      <c r="U679" s="1"/>
      <c r="V679" s="1"/>
      <c r="W679" s="1"/>
      <c r="X679" s="1"/>
      <c r="Y679" s="1"/>
      <c r="Z679" s="1">
        <f>Table112[[#This Row],[Quantity2]]*Table112[[#This Row],[U Cost]]</f>
        <v>0</v>
      </c>
      <c r="AB679" s="1"/>
      <c r="AC679" s="1"/>
      <c r="AD679" s="1">
        <f t="shared" si="74"/>
        <v>0</v>
      </c>
      <c r="AE679" s="1"/>
      <c r="AF679" s="1">
        <f>SUM(Table112[[#This Row],[Total 
Paid]:[Shipping 
Charged]])</f>
        <v>0</v>
      </c>
      <c r="AG679" s="1"/>
      <c r="AH679" s="1"/>
      <c r="AI679" s="1">
        <f t="shared" si="75"/>
        <v>0</v>
      </c>
      <c r="AK679" s="1"/>
      <c r="AL679" s="1"/>
      <c r="AM679" s="1"/>
      <c r="AN679" s="1"/>
      <c r="AP679" s="30"/>
      <c r="AQ679" s="1"/>
      <c r="AR679" s="1">
        <f t="shared" si="81"/>
        <v>0</v>
      </c>
      <c r="AS679" s="1"/>
      <c r="AT679" s="1"/>
      <c r="AU679" s="2">
        <f t="shared" si="76"/>
        <v>0</v>
      </c>
      <c r="AW679" s="1"/>
      <c r="AX679" s="1"/>
      <c r="AY679" s="1"/>
      <c r="AZ679" s="2">
        <f t="shared" si="80"/>
        <v>0</v>
      </c>
      <c r="BA679" s="2">
        <f>SUM(AF679,AH679,-AZ679,-Table112[[#This Row],[Sale Fee]])</f>
        <v>0</v>
      </c>
      <c r="BC679" s="1"/>
      <c r="BD679" s="1"/>
      <c r="BE679" s="1"/>
    </row>
    <row r="680" spans="1:57" s="53" customFormat="1" x14ac:dyDescent="0.25">
      <c r="A680" s="67"/>
      <c r="B680" s="67"/>
      <c r="E680" s="68"/>
      <c r="F680" s="68"/>
      <c r="Q680" s="67"/>
      <c r="R680" s="67"/>
      <c r="S680" s="67"/>
      <c r="U680" s="67"/>
      <c r="V680" s="67"/>
      <c r="W680" s="67"/>
      <c r="X680" s="67"/>
      <c r="Y680" s="67"/>
      <c r="Z680" s="67">
        <f>Table112[[#This Row],[Quantity2]]*Table112[[#This Row],[U Cost]]</f>
        <v>0</v>
      </c>
      <c r="AB680" s="67"/>
      <c r="AC680" s="67"/>
      <c r="AD680" s="67">
        <f t="shared" si="74"/>
        <v>0</v>
      </c>
      <c r="AE680" s="67"/>
      <c r="AF680" s="67">
        <f>SUM(Table112[[#This Row],[Total 
Paid]:[Shipping 
Charged]])</f>
        <v>0</v>
      </c>
      <c r="AG680" s="67"/>
      <c r="AH680" s="67"/>
      <c r="AI680" s="67">
        <f t="shared" si="75"/>
        <v>0</v>
      </c>
      <c r="AK680" s="67"/>
      <c r="AL680" s="67"/>
      <c r="AM680" s="67"/>
      <c r="AN680" s="67"/>
      <c r="AP680" s="66"/>
      <c r="AQ680" s="67"/>
      <c r="AR680" s="67">
        <f t="shared" si="81"/>
        <v>0</v>
      </c>
      <c r="AS680" s="67"/>
      <c r="AT680" s="67"/>
      <c r="AU680" s="69">
        <f t="shared" si="76"/>
        <v>0</v>
      </c>
      <c r="AW680" s="67"/>
      <c r="AX680" s="67"/>
      <c r="AY680" s="67"/>
      <c r="AZ680" s="69">
        <f t="shared" si="80"/>
        <v>0</v>
      </c>
      <c r="BA680" s="69">
        <f>SUM(AF680,AH680,-AZ680,-Table112[[#This Row],[Sale Fee]])</f>
        <v>0</v>
      </c>
      <c r="BC680" s="67"/>
      <c r="BD680" s="67"/>
      <c r="BE680" s="67"/>
    </row>
    <row r="681" spans="1:57" s="53" customFormat="1" x14ac:dyDescent="0.25">
      <c r="A681" s="67"/>
      <c r="B681" s="67"/>
      <c r="E681" s="68"/>
      <c r="F681" s="68"/>
      <c r="Q681" s="67"/>
      <c r="R681" s="67"/>
      <c r="S681" s="67"/>
      <c r="U681" s="67"/>
      <c r="V681" s="67"/>
      <c r="W681" s="67"/>
      <c r="X681" s="67"/>
      <c r="Y681" s="67"/>
      <c r="Z681" s="67">
        <f>Table112[[#This Row],[Quantity2]]*Table112[[#This Row],[U Cost]]</f>
        <v>0</v>
      </c>
      <c r="AB681" s="67"/>
      <c r="AC681" s="67"/>
      <c r="AD681" s="67">
        <f t="shared" si="74"/>
        <v>0</v>
      </c>
      <c r="AE681" s="67"/>
      <c r="AF681" s="67">
        <f>SUM(Table112[[#This Row],[Total 
Paid]:[Shipping 
Charged]])</f>
        <v>0</v>
      </c>
      <c r="AG681" s="67"/>
      <c r="AH681" s="67"/>
      <c r="AI681" s="67">
        <f t="shared" si="75"/>
        <v>0</v>
      </c>
      <c r="AK681" s="67"/>
      <c r="AL681" s="67"/>
      <c r="AM681" s="67"/>
      <c r="AN681" s="67"/>
      <c r="AP681" s="66"/>
      <c r="AQ681" s="67"/>
      <c r="AR681" s="67">
        <f t="shared" si="81"/>
        <v>0</v>
      </c>
      <c r="AS681" s="67"/>
      <c r="AT681" s="67"/>
      <c r="AU681" s="69">
        <f t="shared" si="76"/>
        <v>0</v>
      </c>
      <c r="AW681" s="67"/>
      <c r="AX681" s="67"/>
      <c r="AY681" s="67"/>
      <c r="AZ681" s="69">
        <f t="shared" si="80"/>
        <v>0</v>
      </c>
      <c r="BA681" s="69">
        <f>SUM(AF681,AH681,-AZ681,-Table112[[#This Row],[Sale Fee]])</f>
        <v>0</v>
      </c>
      <c r="BC681" s="67"/>
      <c r="BD681" s="67"/>
      <c r="BE681" s="67"/>
    </row>
    <row r="682" spans="1:57" s="53" customFormat="1" x14ac:dyDescent="0.25">
      <c r="A682" s="67"/>
      <c r="B682" s="67"/>
      <c r="E682" s="68"/>
      <c r="F682" s="68"/>
      <c r="Q682" s="67"/>
      <c r="R682" s="67"/>
      <c r="S682" s="67"/>
      <c r="U682" s="67"/>
      <c r="V682" s="67"/>
      <c r="W682" s="67"/>
      <c r="X682" s="67"/>
      <c r="Y682" s="67"/>
      <c r="Z682" s="67">
        <f>Table112[[#This Row],[Quantity2]]*Table112[[#This Row],[U Cost]]</f>
        <v>0</v>
      </c>
      <c r="AB682" s="67"/>
      <c r="AC682" s="67"/>
      <c r="AD682" s="67">
        <f t="shared" si="74"/>
        <v>0</v>
      </c>
      <c r="AE682" s="67"/>
      <c r="AF682" s="67">
        <f>SUM(Table112[[#This Row],[Total 
Paid]:[Shipping 
Charged]])</f>
        <v>0</v>
      </c>
      <c r="AG682" s="67"/>
      <c r="AH682" s="67"/>
      <c r="AI682" s="67">
        <f t="shared" si="75"/>
        <v>0</v>
      </c>
      <c r="AK682" s="67"/>
      <c r="AL682" s="67"/>
      <c r="AM682" s="67"/>
      <c r="AN682" s="67"/>
      <c r="AP682" s="66"/>
      <c r="AQ682" s="67"/>
      <c r="AR682" s="67">
        <f t="shared" si="81"/>
        <v>0</v>
      </c>
      <c r="AS682" s="67"/>
      <c r="AT682" s="67"/>
      <c r="AU682" s="69">
        <f t="shared" si="76"/>
        <v>0</v>
      </c>
      <c r="AW682" s="67"/>
      <c r="AX682" s="67"/>
      <c r="AY682" s="67"/>
      <c r="AZ682" s="69">
        <f t="shared" si="80"/>
        <v>0</v>
      </c>
      <c r="BA682" s="69">
        <f>SUM(AF682,AH682,-AZ682,-Table112[[#This Row],[Sale Fee]])</f>
        <v>0</v>
      </c>
      <c r="BC682" s="67"/>
      <c r="BD682" s="67"/>
      <c r="BE682" s="67"/>
    </row>
    <row r="683" spans="1:57" s="53" customFormat="1" x14ac:dyDescent="0.25">
      <c r="A683" s="67"/>
      <c r="B683" s="67"/>
      <c r="E683" s="68"/>
      <c r="F683" s="68"/>
      <c r="Q683" s="67"/>
      <c r="R683" s="67"/>
      <c r="S683" s="67"/>
      <c r="U683" s="67"/>
      <c r="V683" s="67"/>
      <c r="W683" s="67"/>
      <c r="X683" s="67"/>
      <c r="Y683" s="67"/>
      <c r="Z683" s="67">
        <f>Table112[[#This Row],[Quantity2]]*Table112[[#This Row],[U Cost]]</f>
        <v>0</v>
      </c>
      <c r="AB683" s="67"/>
      <c r="AC683" s="67"/>
      <c r="AD683" s="67">
        <f t="shared" si="74"/>
        <v>0</v>
      </c>
      <c r="AE683" s="67"/>
      <c r="AF683" s="67">
        <f>SUM(Table112[[#This Row],[Total 
Paid]:[Shipping 
Charged]])</f>
        <v>0</v>
      </c>
      <c r="AG683" s="67"/>
      <c r="AH683" s="67"/>
      <c r="AI683" s="67">
        <f t="shared" si="75"/>
        <v>0</v>
      </c>
      <c r="AK683" s="67"/>
      <c r="AL683" s="67"/>
      <c r="AM683" s="67"/>
      <c r="AN683" s="67"/>
      <c r="AP683" s="66"/>
      <c r="AQ683" s="67"/>
      <c r="AR683" s="67">
        <f t="shared" si="81"/>
        <v>0</v>
      </c>
      <c r="AS683" s="67"/>
      <c r="AT683" s="67"/>
      <c r="AU683" s="69">
        <f t="shared" si="76"/>
        <v>0</v>
      </c>
      <c r="AW683" s="67"/>
      <c r="AX683" s="67"/>
      <c r="AY683" s="67"/>
      <c r="AZ683" s="69">
        <f t="shared" si="80"/>
        <v>0</v>
      </c>
      <c r="BA683" s="69">
        <f>SUM(AF683,AH683,-AZ683,-Table112[[#This Row],[Sale Fee]])</f>
        <v>0</v>
      </c>
      <c r="BC683" s="67"/>
      <c r="BD683" s="67"/>
      <c r="BE683" s="67"/>
    </row>
    <row r="684" spans="1:57" x14ac:dyDescent="0.25">
      <c r="A684" s="1"/>
      <c r="B684" s="1"/>
      <c r="E684" s="4"/>
      <c r="F684" s="4"/>
      <c r="Q684" s="1"/>
      <c r="R684" s="1"/>
      <c r="S684" s="1"/>
      <c r="U684" s="1"/>
      <c r="V684" s="1"/>
      <c r="W684" s="1"/>
      <c r="X684" s="1"/>
      <c r="Y684" s="1"/>
      <c r="Z684" s="1">
        <f>Table112[[#This Row],[Quantity2]]*Table112[[#This Row],[U Cost]]</f>
        <v>0</v>
      </c>
      <c r="AB684" s="1"/>
      <c r="AC684" s="1"/>
      <c r="AD684" s="1">
        <f t="shared" si="74"/>
        <v>0</v>
      </c>
      <c r="AE684" s="1"/>
      <c r="AF684" s="1">
        <f>SUM(Table112[[#This Row],[Total 
Paid]:[Shipping 
Charged]])</f>
        <v>0</v>
      </c>
      <c r="AG684" s="1"/>
      <c r="AH684" s="1"/>
      <c r="AI684" s="1">
        <f t="shared" si="75"/>
        <v>0</v>
      </c>
      <c r="AK684" s="1"/>
      <c r="AL684" s="1"/>
      <c r="AM684" s="1"/>
      <c r="AN684" s="1"/>
      <c r="AP684" s="30"/>
      <c r="AQ684" s="1"/>
      <c r="AR684" s="1">
        <f t="shared" si="81"/>
        <v>0</v>
      </c>
      <c r="AS684" s="1"/>
      <c r="AT684" s="1"/>
      <c r="AU684" s="2">
        <f t="shared" si="76"/>
        <v>0</v>
      </c>
      <c r="AW684" s="1"/>
      <c r="AX684" s="1"/>
      <c r="AY684" s="1"/>
      <c r="AZ684" s="2">
        <f t="shared" si="80"/>
        <v>0</v>
      </c>
      <c r="BA684" s="2">
        <f>SUM(AF684,AH684,-AZ684,-Table112[[#This Row],[Sale Fee]])</f>
        <v>0</v>
      </c>
      <c r="BC684" s="1"/>
      <c r="BD684" s="1"/>
      <c r="BE684" s="1"/>
    </row>
    <row r="685" spans="1:57" x14ac:dyDescent="0.25">
      <c r="A685" s="1"/>
      <c r="B685" s="1"/>
      <c r="E685" s="4"/>
      <c r="F685" s="4"/>
      <c r="Q685" s="1"/>
      <c r="R685" s="1"/>
      <c r="S685" s="1"/>
      <c r="U685" s="1"/>
      <c r="V685" s="1"/>
      <c r="W685" s="1"/>
      <c r="X685" s="1"/>
      <c r="Y685" s="1"/>
      <c r="Z685" s="1">
        <f>Table112[[#This Row],[Quantity2]]*Table112[[#This Row],[U Cost]]</f>
        <v>0</v>
      </c>
      <c r="AB685" s="1"/>
      <c r="AC685" s="1"/>
      <c r="AD685" s="1">
        <f t="shared" si="74"/>
        <v>0</v>
      </c>
      <c r="AE685" s="1"/>
      <c r="AF685" s="1">
        <f>SUM(Table112[[#This Row],[Total 
Paid]:[Shipping 
Charged]])</f>
        <v>0</v>
      </c>
      <c r="AG685" s="1"/>
      <c r="AH685" s="1"/>
      <c r="AI685" s="1">
        <f t="shared" si="75"/>
        <v>0</v>
      </c>
      <c r="AK685" s="1"/>
      <c r="AL685" s="1"/>
      <c r="AM685" s="1"/>
      <c r="AN685" s="1"/>
      <c r="AP685" s="30"/>
      <c r="AQ685" s="1"/>
      <c r="AR685" s="1">
        <f t="shared" si="81"/>
        <v>0</v>
      </c>
      <c r="AS685" s="1"/>
      <c r="AT685" s="1"/>
      <c r="AU685" s="2">
        <f t="shared" si="76"/>
        <v>0</v>
      </c>
      <c r="AW685" s="1"/>
      <c r="AX685" s="1"/>
      <c r="AY685" s="1"/>
      <c r="AZ685" s="2">
        <f t="shared" si="80"/>
        <v>0</v>
      </c>
      <c r="BA685" s="2">
        <f>SUM(AF685,AH685,-AZ685,-Table112[[#This Row],[Sale Fee]])</f>
        <v>0</v>
      </c>
      <c r="BC685" s="1"/>
      <c r="BD685" s="1"/>
      <c r="BE685" s="1"/>
    </row>
    <row r="686" spans="1:57" x14ac:dyDescent="0.25">
      <c r="A686" s="1"/>
      <c r="B686" s="1"/>
      <c r="E686" s="4"/>
      <c r="F686" s="4"/>
      <c r="Q686" s="1"/>
      <c r="R686" s="1"/>
      <c r="S686" s="1"/>
      <c r="U686" s="1"/>
      <c r="V686" s="1"/>
      <c r="W686" s="1"/>
      <c r="X686" s="1"/>
      <c r="Y686" s="1"/>
      <c r="Z686" s="1">
        <f>Table112[[#This Row],[Quantity2]]*Table112[[#This Row],[U Cost]]</f>
        <v>0</v>
      </c>
      <c r="AB686" s="1"/>
      <c r="AC686" s="1"/>
      <c r="AD686" s="1">
        <f t="shared" si="74"/>
        <v>0</v>
      </c>
      <c r="AE686" s="1"/>
      <c r="AF686" s="1">
        <f>SUM(Table112[[#This Row],[Total 
Paid]:[Shipping 
Charged]])</f>
        <v>0</v>
      </c>
      <c r="AG686" s="1"/>
      <c r="AH686" s="1"/>
      <c r="AI686" s="1">
        <f t="shared" si="75"/>
        <v>0</v>
      </c>
      <c r="AK686" s="1"/>
      <c r="AL686" s="1"/>
      <c r="AM686" s="1"/>
      <c r="AN686" s="1"/>
      <c r="AP686" s="30"/>
      <c r="AQ686" s="1"/>
      <c r="AR686" s="1">
        <f t="shared" si="81"/>
        <v>0</v>
      </c>
      <c r="AS686" s="1"/>
      <c r="AT686" s="1"/>
      <c r="AU686" s="2">
        <f t="shared" si="76"/>
        <v>0</v>
      </c>
      <c r="AW686" s="1"/>
      <c r="AX686" s="1"/>
      <c r="AY686" s="1"/>
      <c r="AZ686" s="2">
        <f t="shared" si="80"/>
        <v>0</v>
      </c>
      <c r="BA686" s="2">
        <f>SUM(AF686,AH686,-AZ686,-Table112[[#This Row],[Sale Fee]])</f>
        <v>0</v>
      </c>
      <c r="BC686" s="1"/>
      <c r="BD686" s="1"/>
      <c r="BE686" s="1"/>
    </row>
    <row r="687" spans="1:57" x14ac:dyDescent="0.25">
      <c r="A687" s="1"/>
      <c r="B687" s="1"/>
      <c r="E687" s="4"/>
      <c r="F687" s="4"/>
      <c r="Q687" s="1"/>
      <c r="R687" s="1"/>
      <c r="S687" s="1"/>
      <c r="U687" s="1"/>
      <c r="V687" s="1"/>
      <c r="W687" s="1"/>
      <c r="X687" s="1"/>
      <c r="Y687" s="1"/>
      <c r="Z687" s="1">
        <f>Table112[[#This Row],[Quantity2]]*Table112[[#This Row],[U Cost]]</f>
        <v>0</v>
      </c>
      <c r="AB687" s="1"/>
      <c r="AC687" s="1"/>
      <c r="AD687" s="1">
        <f t="shared" si="74"/>
        <v>0</v>
      </c>
      <c r="AE687" s="1"/>
      <c r="AF687" s="1">
        <f>SUM(Table112[[#This Row],[Total 
Paid]:[Shipping 
Charged]])</f>
        <v>0</v>
      </c>
      <c r="AG687" s="1"/>
      <c r="AH687" s="1"/>
      <c r="AI687" s="1">
        <f t="shared" si="75"/>
        <v>0</v>
      </c>
      <c r="AK687" s="1"/>
      <c r="AL687" s="1"/>
      <c r="AM687" s="1"/>
      <c r="AN687" s="1"/>
      <c r="AP687" s="30"/>
      <c r="AQ687" s="1"/>
      <c r="AR687" s="1">
        <f t="shared" si="81"/>
        <v>0</v>
      </c>
      <c r="AS687" s="1"/>
      <c r="AT687" s="1"/>
      <c r="AU687" s="2">
        <f t="shared" si="76"/>
        <v>0</v>
      </c>
      <c r="AW687" s="1"/>
      <c r="AX687" s="1"/>
      <c r="AY687" s="1"/>
      <c r="AZ687" s="2">
        <f t="shared" si="80"/>
        <v>0</v>
      </c>
      <c r="BA687" s="2">
        <f>SUM(AF687,AH687,-AZ687,-Table112[[#This Row],[Sale Fee]])</f>
        <v>0</v>
      </c>
      <c r="BC687" s="1"/>
      <c r="BD687" s="1"/>
      <c r="BE687" s="1"/>
    </row>
    <row r="688" spans="1:57" x14ac:dyDescent="0.25">
      <c r="A688" s="1"/>
      <c r="B688" s="1"/>
      <c r="E688" s="4"/>
      <c r="F688" s="4"/>
      <c r="Q688" s="1"/>
      <c r="R688" s="1"/>
      <c r="S688" s="1"/>
      <c r="U688" s="1"/>
      <c r="V688" s="1"/>
      <c r="W688" s="1"/>
      <c r="X688" s="1"/>
      <c r="Y688" s="1"/>
      <c r="Z688" s="1">
        <f>Table112[[#This Row],[Quantity2]]*Table112[[#This Row],[U Cost]]</f>
        <v>0</v>
      </c>
      <c r="AB688" s="1"/>
      <c r="AC688" s="1"/>
      <c r="AD688" s="1">
        <f t="shared" si="74"/>
        <v>0</v>
      </c>
      <c r="AE688" s="1"/>
      <c r="AF688" s="1">
        <f>SUM(Table112[[#This Row],[Total 
Paid]:[Shipping 
Charged]])</f>
        <v>0</v>
      </c>
      <c r="AG688" s="1"/>
      <c r="AH688" s="1"/>
      <c r="AI688" s="1">
        <f t="shared" si="75"/>
        <v>0</v>
      </c>
      <c r="AK688" s="1"/>
      <c r="AL688" s="1"/>
      <c r="AM688" s="1"/>
      <c r="AN688" s="1"/>
      <c r="AP688" s="30"/>
      <c r="AQ688" s="1"/>
      <c r="AR688" s="1">
        <f t="shared" si="81"/>
        <v>0</v>
      </c>
      <c r="AS688" s="1"/>
      <c r="AT688" s="1"/>
      <c r="AU688" s="2">
        <f t="shared" si="76"/>
        <v>0</v>
      </c>
      <c r="AW688" s="1"/>
      <c r="AX688" s="1"/>
      <c r="AY688" s="1"/>
      <c r="AZ688" s="2">
        <f t="shared" si="80"/>
        <v>0</v>
      </c>
      <c r="BA688" s="2">
        <f>SUM(AF688,AH688,-AZ688,-Table112[[#This Row],[Sale Fee]])</f>
        <v>0</v>
      </c>
      <c r="BC688" s="1"/>
      <c r="BD688" s="1"/>
      <c r="BE688" s="1"/>
    </row>
    <row r="689" spans="1:57" x14ac:dyDescent="0.25">
      <c r="A689" s="1"/>
      <c r="B689" s="1"/>
      <c r="E689" s="4"/>
      <c r="F689" s="4"/>
      <c r="Q689" s="1"/>
      <c r="R689" s="1"/>
      <c r="S689" s="1"/>
      <c r="U689" s="1"/>
      <c r="V689" s="1"/>
      <c r="W689" s="1"/>
      <c r="X689" s="1"/>
      <c r="Y689" s="1"/>
      <c r="Z689" s="1">
        <f>Table112[[#This Row],[Quantity2]]*Table112[[#This Row],[U Cost]]</f>
        <v>0</v>
      </c>
      <c r="AB689" s="1"/>
      <c r="AC689" s="1"/>
      <c r="AD689" s="1">
        <f t="shared" si="74"/>
        <v>0</v>
      </c>
      <c r="AE689" s="1"/>
      <c r="AF689" s="1">
        <f>SUM(Table112[[#This Row],[Total 
Paid]:[Shipping 
Charged]])</f>
        <v>0</v>
      </c>
      <c r="AG689" s="1"/>
      <c r="AH689" s="1"/>
      <c r="AI689" s="1">
        <f t="shared" si="75"/>
        <v>0</v>
      </c>
      <c r="AK689" s="1"/>
      <c r="AL689" s="1"/>
      <c r="AM689" s="1"/>
      <c r="AN689" s="1"/>
      <c r="AP689" s="30"/>
      <c r="AQ689" s="1"/>
      <c r="AR689" s="1">
        <f t="shared" si="81"/>
        <v>0</v>
      </c>
      <c r="AS689" s="1"/>
      <c r="AT689" s="1"/>
      <c r="AU689" s="2">
        <f t="shared" si="76"/>
        <v>0</v>
      </c>
      <c r="AW689" s="1"/>
      <c r="AX689" s="1"/>
      <c r="AY689" s="1"/>
      <c r="AZ689" s="2">
        <f t="shared" si="80"/>
        <v>0</v>
      </c>
      <c r="BA689" s="2">
        <f>SUM(AF689,AH689,-AZ689,-Table112[[#This Row],[Sale Fee]])</f>
        <v>0</v>
      </c>
      <c r="BC689" s="1"/>
      <c r="BD689" s="1"/>
      <c r="BE689" s="1"/>
    </row>
    <row r="690" spans="1:57" x14ac:dyDescent="0.25">
      <c r="A690" s="1"/>
      <c r="B690" s="1"/>
      <c r="E690" s="4"/>
      <c r="F690" s="4"/>
      <c r="Q690" s="1"/>
      <c r="R690" s="1"/>
      <c r="S690" s="1"/>
      <c r="U690" s="1"/>
      <c r="V690" s="1"/>
      <c r="W690" s="1"/>
      <c r="X690" s="1"/>
      <c r="Y690" s="1"/>
      <c r="Z690" s="1">
        <f>Table112[[#This Row],[Quantity2]]*Table112[[#This Row],[U Cost]]</f>
        <v>0</v>
      </c>
      <c r="AB690" s="1"/>
      <c r="AC690" s="1"/>
      <c r="AD690" s="1">
        <f t="shared" si="74"/>
        <v>0</v>
      </c>
      <c r="AE690" s="1"/>
      <c r="AF690" s="1">
        <f>SUM(Table112[[#This Row],[Total 
Paid]:[Shipping 
Charged]])</f>
        <v>0</v>
      </c>
      <c r="AG690" s="1"/>
      <c r="AH690" s="1"/>
      <c r="AI690" s="1">
        <f t="shared" si="75"/>
        <v>0</v>
      </c>
      <c r="AK690" s="1"/>
      <c r="AL690" s="1"/>
      <c r="AM690" s="1"/>
      <c r="AN690" s="1"/>
      <c r="AP690" s="30"/>
      <c r="AQ690" s="1"/>
      <c r="AR690" s="1">
        <f t="shared" si="81"/>
        <v>0</v>
      </c>
      <c r="AS690" s="1"/>
      <c r="AT690" s="1"/>
      <c r="AU690" s="2">
        <f t="shared" si="76"/>
        <v>0</v>
      </c>
      <c r="AW690" s="1"/>
      <c r="AX690" s="1"/>
      <c r="AY690" s="1"/>
      <c r="AZ690" s="2">
        <f t="shared" si="80"/>
        <v>0</v>
      </c>
      <c r="BA690" s="2">
        <f>SUM(AF690,AH690,-AZ690,-Table112[[#This Row],[Sale Fee]])</f>
        <v>0</v>
      </c>
      <c r="BC690" s="1"/>
      <c r="BD690" s="1"/>
      <c r="BE690" s="1"/>
    </row>
    <row r="691" spans="1:57" x14ac:dyDescent="0.25">
      <c r="A691" s="1"/>
      <c r="B691" s="1"/>
      <c r="E691" s="4"/>
      <c r="F691" s="4"/>
      <c r="Q691" s="1"/>
      <c r="R691" s="1"/>
      <c r="S691" s="1"/>
      <c r="U691" s="1"/>
      <c r="V691" s="1"/>
      <c r="W691" s="1"/>
      <c r="X691" s="1"/>
      <c r="Y691" s="1"/>
      <c r="Z691" s="1">
        <f>Table112[[#This Row],[Quantity2]]*Table112[[#This Row],[U Cost]]</f>
        <v>0</v>
      </c>
      <c r="AB691" s="1"/>
      <c r="AC691" s="1"/>
      <c r="AD691" s="1">
        <f t="shared" si="74"/>
        <v>0</v>
      </c>
      <c r="AE691" s="1"/>
      <c r="AF691" s="1">
        <f>SUM(Table112[[#This Row],[Total 
Paid]:[Shipping 
Charged]])</f>
        <v>0</v>
      </c>
      <c r="AG691" s="1"/>
      <c r="AH691" s="1"/>
      <c r="AI691" s="1">
        <f t="shared" si="75"/>
        <v>0</v>
      </c>
      <c r="AK691" s="1"/>
      <c r="AL691" s="1"/>
      <c r="AM691" s="1"/>
      <c r="AN691" s="1"/>
      <c r="AP691" s="30"/>
      <c r="AQ691" s="1"/>
      <c r="AR691" s="1">
        <f t="shared" si="81"/>
        <v>0</v>
      </c>
      <c r="AS691" s="1"/>
      <c r="AT691" s="1"/>
      <c r="AU691" s="2">
        <f t="shared" si="76"/>
        <v>0</v>
      </c>
      <c r="AW691" s="1"/>
      <c r="AX691" s="1"/>
      <c r="AY691" s="1"/>
      <c r="AZ691" s="2">
        <f t="shared" si="80"/>
        <v>0</v>
      </c>
      <c r="BA691" s="2">
        <f>SUM(AF691,AH691,-AZ691,-Table112[[#This Row],[Sale Fee]])</f>
        <v>0</v>
      </c>
      <c r="BC691" s="1"/>
      <c r="BD691" s="1"/>
      <c r="BE691" s="1"/>
    </row>
    <row r="692" spans="1:57" x14ac:dyDescent="0.25">
      <c r="A692" s="1"/>
      <c r="B692" s="1"/>
      <c r="E692" s="4"/>
      <c r="F692" s="4"/>
      <c r="Q692" s="1"/>
      <c r="R692" s="1"/>
      <c r="S692" s="1"/>
      <c r="U692" s="1"/>
      <c r="V692" s="1"/>
      <c r="W692" s="1"/>
      <c r="X692" s="1"/>
      <c r="Y692" s="1"/>
      <c r="Z692" s="1">
        <f>Table112[[#This Row],[Quantity2]]*Table112[[#This Row],[U Cost]]</f>
        <v>0</v>
      </c>
      <c r="AB692" s="1"/>
      <c r="AC692" s="1"/>
      <c r="AD692" s="1">
        <f t="shared" si="74"/>
        <v>0</v>
      </c>
      <c r="AE692" s="1"/>
      <c r="AF692" s="1">
        <f>SUM(Table112[[#This Row],[Total 
Paid]:[Shipping 
Charged]])</f>
        <v>0</v>
      </c>
      <c r="AG692" s="1"/>
      <c r="AH692" s="1"/>
      <c r="AI692" s="1">
        <f t="shared" si="75"/>
        <v>0</v>
      </c>
      <c r="AK692" s="1"/>
      <c r="AL692" s="1"/>
      <c r="AM692" s="1"/>
      <c r="AN692" s="1"/>
      <c r="AP692" s="30"/>
      <c r="AQ692" s="1"/>
      <c r="AR692" s="1">
        <f t="shared" si="81"/>
        <v>0</v>
      </c>
      <c r="AS692" s="1"/>
      <c r="AT692" s="1"/>
      <c r="AU692" s="2">
        <f t="shared" si="76"/>
        <v>0</v>
      </c>
      <c r="AW692" s="1"/>
      <c r="AX692" s="1"/>
      <c r="AY692" s="1"/>
      <c r="AZ692" s="2">
        <f t="shared" si="80"/>
        <v>0</v>
      </c>
      <c r="BA692" s="2">
        <f>SUM(AF692,AH692,-AZ692,-Table112[[#This Row],[Sale Fee]])</f>
        <v>0</v>
      </c>
      <c r="BC692" s="1"/>
      <c r="BD692" s="1"/>
      <c r="BE692" s="1"/>
    </row>
    <row r="693" spans="1:57" x14ac:dyDescent="0.25">
      <c r="A693" s="1"/>
      <c r="B693" s="1"/>
      <c r="E693" s="4"/>
      <c r="F693" s="4"/>
      <c r="Q693" s="1"/>
      <c r="R693" s="1"/>
      <c r="S693" s="1"/>
      <c r="U693" s="1"/>
      <c r="V693" s="1"/>
      <c r="W693" s="1"/>
      <c r="X693" s="1"/>
      <c r="Y693" s="1"/>
      <c r="Z693" s="1">
        <f>Table112[[#This Row],[Quantity2]]*Table112[[#This Row],[U Cost]]</f>
        <v>0</v>
      </c>
      <c r="AB693" s="1"/>
      <c r="AC693" s="1"/>
      <c r="AD693" s="1">
        <f t="shared" si="74"/>
        <v>0</v>
      </c>
      <c r="AE693" s="1"/>
      <c r="AF693" s="1">
        <f>SUM(Table112[[#This Row],[Total 
Paid]:[Shipping 
Charged]])</f>
        <v>0</v>
      </c>
      <c r="AG693" s="1"/>
      <c r="AH693" s="1"/>
      <c r="AI693" s="1">
        <f t="shared" si="75"/>
        <v>0</v>
      </c>
      <c r="AK693" s="1"/>
      <c r="AL693" s="1"/>
      <c r="AM693" s="1"/>
      <c r="AN693" s="1"/>
      <c r="AP693" s="30"/>
      <c r="AQ693" s="1"/>
      <c r="AR693" s="1">
        <f t="shared" si="81"/>
        <v>0</v>
      </c>
      <c r="AS693" s="1"/>
      <c r="AT693" s="1"/>
      <c r="AU693" s="2">
        <f t="shared" si="76"/>
        <v>0</v>
      </c>
      <c r="AW693" s="1"/>
      <c r="AX693" s="1"/>
      <c r="AY693" s="1"/>
      <c r="AZ693" s="2">
        <f t="shared" si="80"/>
        <v>0</v>
      </c>
      <c r="BA693" s="2">
        <f>SUM(AF693,AH693,-AZ693,-Table112[[#This Row],[Sale Fee]])</f>
        <v>0</v>
      </c>
      <c r="BC693" s="1"/>
      <c r="BD693" s="1"/>
      <c r="BE693" s="1"/>
    </row>
    <row r="694" spans="1:57" x14ac:dyDescent="0.25">
      <c r="A694" s="1"/>
      <c r="B694" s="1"/>
      <c r="E694" s="4"/>
      <c r="F694" s="4"/>
      <c r="Q694" s="1"/>
      <c r="R694" s="1"/>
      <c r="S694" s="1"/>
      <c r="U694" s="1"/>
      <c r="V694" s="1"/>
      <c r="W694" s="1"/>
      <c r="X694" s="1"/>
      <c r="Y694" s="1"/>
      <c r="Z694" s="1">
        <f>Table112[[#This Row],[Quantity2]]*Table112[[#This Row],[U Cost]]</f>
        <v>0</v>
      </c>
      <c r="AB694" s="1"/>
      <c r="AC694" s="1"/>
      <c r="AD694" s="1">
        <f t="shared" si="74"/>
        <v>0</v>
      </c>
      <c r="AE694" s="1"/>
      <c r="AF694" s="1">
        <f>SUM(Table112[[#This Row],[Total 
Paid]:[Shipping 
Charged]])</f>
        <v>0</v>
      </c>
      <c r="AG694" s="1"/>
      <c r="AH694" s="1"/>
      <c r="AI694" s="1">
        <f t="shared" si="75"/>
        <v>0</v>
      </c>
      <c r="AK694" s="1"/>
      <c r="AL694" s="1"/>
      <c r="AM694" s="1"/>
      <c r="AN694" s="1"/>
      <c r="AP694" s="30"/>
      <c r="AQ694" s="1"/>
      <c r="AR694" s="1">
        <f t="shared" si="81"/>
        <v>0</v>
      </c>
      <c r="AS694" s="1"/>
      <c r="AT694" s="1"/>
      <c r="AU694" s="2">
        <f t="shared" si="76"/>
        <v>0</v>
      </c>
      <c r="AW694" s="1"/>
      <c r="AX694" s="1"/>
      <c r="AY694" s="1"/>
      <c r="AZ694" s="2">
        <f t="shared" si="80"/>
        <v>0</v>
      </c>
      <c r="BA694" s="2">
        <f>SUM(AF694,AH694,-AZ694,-Table112[[#This Row],[Sale Fee]])</f>
        <v>0</v>
      </c>
      <c r="BC694" s="1"/>
      <c r="BD694" s="1"/>
      <c r="BE694" s="1"/>
    </row>
    <row r="695" spans="1:57" x14ac:dyDescent="0.25">
      <c r="A695" s="1"/>
      <c r="B695" s="1"/>
      <c r="E695" s="4"/>
      <c r="F695" s="4"/>
      <c r="Q695" s="1"/>
      <c r="R695" s="1"/>
      <c r="S695" s="1"/>
      <c r="U695" s="1"/>
      <c r="V695" s="1"/>
      <c r="W695" s="1"/>
      <c r="X695" s="1"/>
      <c r="Y695" s="1"/>
      <c r="Z695" s="1">
        <f>Table112[[#This Row],[Quantity2]]*Table112[[#This Row],[U Cost]]</f>
        <v>0</v>
      </c>
      <c r="AB695" s="1"/>
      <c r="AC695" s="1"/>
      <c r="AD695" s="1">
        <f t="shared" si="74"/>
        <v>0</v>
      </c>
      <c r="AE695" s="1"/>
      <c r="AF695" s="1">
        <f>SUM(Table112[[#This Row],[Total 
Paid]:[Shipping 
Charged]])</f>
        <v>0</v>
      </c>
      <c r="AG695" s="1"/>
      <c r="AH695" s="1"/>
      <c r="AI695" s="1">
        <f t="shared" si="75"/>
        <v>0</v>
      </c>
      <c r="AK695" s="1"/>
      <c r="AL695" s="1"/>
      <c r="AM695" s="1"/>
      <c r="AN695" s="1"/>
      <c r="AP695" s="30"/>
      <c r="AQ695" s="1"/>
      <c r="AR695" s="1">
        <f t="shared" si="81"/>
        <v>0</v>
      </c>
      <c r="AS695" s="1"/>
      <c r="AT695" s="1"/>
      <c r="AU695" s="2">
        <f t="shared" si="76"/>
        <v>0</v>
      </c>
      <c r="AW695" s="1"/>
      <c r="AX695" s="1"/>
      <c r="AY695" s="1"/>
      <c r="AZ695" s="2">
        <f t="shared" si="80"/>
        <v>0</v>
      </c>
      <c r="BA695" s="2">
        <f>SUM(AF695,AH695,-AZ695,-Table112[[#This Row],[Sale Fee]])</f>
        <v>0</v>
      </c>
      <c r="BC695" s="1"/>
      <c r="BD695" s="1"/>
      <c r="BE695" s="1"/>
    </row>
    <row r="696" spans="1:57" x14ac:dyDescent="0.25">
      <c r="A696" s="1"/>
      <c r="B696" s="1"/>
      <c r="E696" s="4"/>
      <c r="F696" s="4"/>
      <c r="Q696" s="1"/>
      <c r="R696" s="1"/>
      <c r="S696" s="1"/>
      <c r="U696" s="1"/>
      <c r="V696" s="1"/>
      <c r="W696" s="1"/>
      <c r="X696" s="1"/>
      <c r="Y696" s="1"/>
      <c r="Z696" s="1">
        <f>Table112[[#This Row],[Quantity2]]*Table112[[#This Row],[U Cost]]</f>
        <v>0</v>
      </c>
      <c r="AB696" s="1"/>
      <c r="AC696" s="1"/>
      <c r="AD696" s="1">
        <f t="shared" si="74"/>
        <v>0</v>
      </c>
      <c r="AE696" s="1"/>
      <c r="AF696" s="1">
        <f>SUM(Table112[[#This Row],[Total 
Paid]:[Shipping 
Charged]])</f>
        <v>0</v>
      </c>
      <c r="AG696" s="1"/>
      <c r="AH696" s="1"/>
      <c r="AI696" s="1">
        <f t="shared" si="75"/>
        <v>0</v>
      </c>
      <c r="AK696" s="1"/>
      <c r="AL696" s="1"/>
      <c r="AM696" s="1"/>
      <c r="AN696" s="1"/>
      <c r="AP696" s="30"/>
      <c r="AQ696" s="1"/>
      <c r="AR696" s="1">
        <f t="shared" si="81"/>
        <v>0</v>
      </c>
      <c r="AS696" s="1"/>
      <c r="AT696" s="1"/>
      <c r="AU696" s="2">
        <f t="shared" si="76"/>
        <v>0</v>
      </c>
      <c r="AW696" s="1"/>
      <c r="AX696" s="1"/>
      <c r="AY696" s="1"/>
      <c r="AZ696" s="2">
        <f t="shared" si="80"/>
        <v>0</v>
      </c>
      <c r="BA696" s="2">
        <f>SUM(AF696,AH696,-AZ696,-Table112[[#This Row],[Sale Fee]])</f>
        <v>0</v>
      </c>
      <c r="BC696" s="1"/>
      <c r="BD696" s="1"/>
      <c r="BE696" s="1"/>
    </row>
    <row r="697" spans="1:57" x14ac:dyDescent="0.25">
      <c r="A697" s="1"/>
      <c r="B697" s="1"/>
      <c r="E697" s="4"/>
      <c r="F697" s="4"/>
      <c r="Q697" s="1"/>
      <c r="R697" s="1"/>
      <c r="S697" s="1"/>
      <c r="U697" s="1"/>
      <c r="V697" s="1"/>
      <c r="W697" s="1"/>
      <c r="X697" s="1"/>
      <c r="Y697" s="1"/>
      <c r="Z697" s="1">
        <f>Table112[[#This Row],[Quantity2]]*Table112[[#This Row],[U Cost]]</f>
        <v>0</v>
      </c>
      <c r="AB697" s="1"/>
      <c r="AC697" s="1"/>
      <c r="AD697" s="1">
        <f t="shared" si="74"/>
        <v>0</v>
      </c>
      <c r="AE697" s="1"/>
      <c r="AF697" s="1">
        <f>SUM(Table112[[#This Row],[Total 
Paid]:[Shipping 
Charged]])</f>
        <v>0</v>
      </c>
      <c r="AG697" s="1"/>
      <c r="AH697" s="1"/>
      <c r="AI697" s="1">
        <f t="shared" si="75"/>
        <v>0</v>
      </c>
      <c r="AK697" s="1"/>
      <c r="AL697" s="1"/>
      <c r="AM697" s="1"/>
      <c r="AN697" s="1"/>
      <c r="AP697" s="30"/>
      <c r="AQ697" s="1"/>
      <c r="AR697" s="1">
        <f t="shared" si="81"/>
        <v>0</v>
      </c>
      <c r="AS697" s="1"/>
      <c r="AT697" s="1"/>
      <c r="AU697" s="2">
        <f t="shared" si="76"/>
        <v>0</v>
      </c>
      <c r="AW697" s="1"/>
      <c r="AX697" s="1"/>
      <c r="AY697" s="1"/>
      <c r="AZ697" s="2">
        <f t="shared" si="80"/>
        <v>0</v>
      </c>
      <c r="BA697" s="2">
        <f>SUM(AF697,AH697,-AZ697,-Table112[[#This Row],[Sale Fee]])</f>
        <v>0</v>
      </c>
      <c r="BC697" s="1"/>
      <c r="BD697" s="1"/>
      <c r="BE697" s="1"/>
    </row>
    <row r="698" spans="1:57" x14ac:dyDescent="0.25">
      <c r="A698" s="1"/>
      <c r="B698" s="1"/>
      <c r="E698" s="4"/>
      <c r="F698" s="4"/>
      <c r="Q698" s="1"/>
      <c r="R698" s="1"/>
      <c r="S698" s="1"/>
      <c r="U698" s="1"/>
      <c r="V698" s="1"/>
      <c r="W698" s="1"/>
      <c r="X698" s="1"/>
      <c r="Y698" s="1"/>
      <c r="Z698" s="1">
        <f>Table112[[#This Row],[Quantity2]]*Table112[[#This Row],[U Cost]]</f>
        <v>0</v>
      </c>
      <c r="AB698" s="1"/>
      <c r="AC698" s="1"/>
      <c r="AD698" s="1">
        <f t="shared" si="74"/>
        <v>0</v>
      </c>
      <c r="AE698" s="1"/>
      <c r="AF698" s="1">
        <f>SUM(Table112[[#This Row],[Total 
Paid]:[Shipping 
Charged]])</f>
        <v>0</v>
      </c>
      <c r="AG698" s="1"/>
      <c r="AH698" s="1"/>
      <c r="AI698" s="1">
        <f t="shared" si="75"/>
        <v>0</v>
      </c>
      <c r="AK698" s="1"/>
      <c r="AL698" s="1"/>
      <c r="AM698" s="1"/>
      <c r="AN698" s="1"/>
      <c r="AP698" s="30"/>
      <c r="AQ698" s="1"/>
      <c r="AR698" s="1">
        <f t="shared" si="81"/>
        <v>0</v>
      </c>
      <c r="AS698" s="1"/>
      <c r="AT698" s="1"/>
      <c r="AU698" s="2">
        <f t="shared" si="76"/>
        <v>0</v>
      </c>
      <c r="AW698" s="1"/>
      <c r="AX698" s="1"/>
      <c r="AY698" s="1"/>
      <c r="AZ698" s="2">
        <f t="shared" si="80"/>
        <v>0</v>
      </c>
      <c r="BA698" s="2">
        <f>SUM(AF698,AH698,-AZ698,-Table112[[#This Row],[Sale Fee]])</f>
        <v>0</v>
      </c>
      <c r="BC698" s="1"/>
      <c r="BD698" s="1"/>
      <c r="BE698" s="1"/>
    </row>
    <row r="699" spans="1:57" x14ac:dyDescent="0.25">
      <c r="A699" s="1"/>
      <c r="B699" s="1"/>
      <c r="E699" s="4"/>
      <c r="F699" s="4"/>
      <c r="Q699" s="1"/>
      <c r="R699" s="1"/>
      <c r="S699" s="1"/>
      <c r="U699" s="1"/>
      <c r="V699" s="1"/>
      <c r="W699" s="1"/>
      <c r="X699" s="1"/>
      <c r="Y699" s="1"/>
      <c r="Z699" s="1">
        <f>Table112[[#This Row],[Quantity2]]*Table112[[#This Row],[U Cost]]</f>
        <v>0</v>
      </c>
      <c r="AB699" s="1"/>
      <c r="AC699" s="1"/>
      <c r="AD699" s="1">
        <f t="shared" si="74"/>
        <v>0</v>
      </c>
      <c r="AE699" s="1"/>
      <c r="AF699" s="1">
        <f>SUM(Table112[[#This Row],[Total 
Paid]:[Shipping 
Charged]])</f>
        <v>0</v>
      </c>
      <c r="AG699" s="1"/>
      <c r="AH699" s="1"/>
      <c r="AI699" s="1">
        <f t="shared" si="75"/>
        <v>0</v>
      </c>
      <c r="AK699" s="1"/>
      <c r="AL699" s="1"/>
      <c r="AM699" s="1"/>
      <c r="AN699" s="1"/>
      <c r="AP699" s="30"/>
      <c r="AQ699" s="1"/>
      <c r="AR699" s="1">
        <f t="shared" si="81"/>
        <v>0</v>
      </c>
      <c r="AS699" s="1"/>
      <c r="AT699" s="1"/>
      <c r="AU699" s="2">
        <f t="shared" si="76"/>
        <v>0</v>
      </c>
      <c r="AW699" s="1"/>
      <c r="AX699" s="1"/>
      <c r="AY699" s="1"/>
      <c r="AZ699" s="2">
        <f t="shared" si="80"/>
        <v>0</v>
      </c>
      <c r="BA699" s="2">
        <f>SUM(AF699,AH699,-AZ699,-Table112[[#This Row],[Sale Fee]])</f>
        <v>0</v>
      </c>
      <c r="BC699" s="1"/>
      <c r="BD699" s="1"/>
      <c r="BE699" s="1"/>
    </row>
    <row r="700" spans="1:57" x14ac:dyDescent="0.25">
      <c r="A700" s="1"/>
      <c r="B700" s="1"/>
      <c r="E700" s="4"/>
      <c r="F700" s="4"/>
      <c r="Q700" s="1"/>
      <c r="R700" s="1"/>
      <c r="S700" s="1"/>
      <c r="U700" s="1"/>
      <c r="V700" s="1"/>
      <c r="W700" s="1"/>
      <c r="X700" s="1"/>
      <c r="Y700" s="1"/>
      <c r="Z700" s="1">
        <f>Table112[[#This Row],[Quantity2]]*Table112[[#This Row],[U Cost]]</f>
        <v>0</v>
      </c>
      <c r="AB700" s="1"/>
      <c r="AC700" s="1"/>
      <c r="AD700" s="1">
        <f t="shared" si="74"/>
        <v>0</v>
      </c>
      <c r="AE700" s="1"/>
      <c r="AF700" s="1">
        <f>SUM(Table112[[#This Row],[Total 
Paid]:[Shipping 
Charged]])</f>
        <v>0</v>
      </c>
      <c r="AG700" s="1"/>
      <c r="AH700" s="1"/>
      <c r="AI700" s="1">
        <f t="shared" si="75"/>
        <v>0</v>
      </c>
      <c r="AK700" s="1"/>
      <c r="AL700" s="1"/>
      <c r="AM700" s="1"/>
      <c r="AN700" s="1"/>
      <c r="AP700" s="30"/>
      <c r="AQ700" s="1"/>
      <c r="AR700" s="1">
        <f t="shared" si="81"/>
        <v>0</v>
      </c>
      <c r="AS700" s="1"/>
      <c r="AT700" s="1"/>
      <c r="AU700" s="2">
        <f t="shared" si="76"/>
        <v>0</v>
      </c>
      <c r="AW700" s="1"/>
      <c r="AX700" s="1"/>
      <c r="AY700" s="1"/>
      <c r="AZ700" s="2">
        <f t="shared" si="80"/>
        <v>0</v>
      </c>
      <c r="BA700" s="2">
        <f>SUM(AF700,AH700,-AZ700,-Table112[[#This Row],[Sale Fee]])</f>
        <v>0</v>
      </c>
      <c r="BC700" s="1"/>
      <c r="BD700" s="1"/>
      <c r="BE700" s="1"/>
    </row>
    <row r="701" spans="1:57" x14ac:dyDescent="0.25">
      <c r="A701" s="1"/>
      <c r="B701" s="1"/>
      <c r="E701" s="4"/>
      <c r="F701" s="4"/>
      <c r="Q701" s="1"/>
      <c r="R701" s="1"/>
      <c r="S701" s="1"/>
      <c r="U701" s="1"/>
      <c r="V701" s="1"/>
      <c r="W701" s="1"/>
      <c r="X701" s="1"/>
      <c r="Y701" s="1"/>
      <c r="Z701" s="1">
        <f>Table112[[#This Row],[Quantity2]]*Table112[[#This Row],[U Cost]]</f>
        <v>0</v>
      </c>
      <c r="AB701" s="1"/>
      <c r="AC701" s="1"/>
      <c r="AD701" s="1">
        <f t="shared" si="74"/>
        <v>0</v>
      </c>
      <c r="AE701" s="1"/>
      <c r="AF701" s="1">
        <f>SUM(Table112[[#This Row],[Total 
Paid]:[Shipping 
Charged]])</f>
        <v>0</v>
      </c>
      <c r="AG701" s="1"/>
      <c r="AH701" s="1"/>
      <c r="AI701" s="1">
        <f t="shared" si="75"/>
        <v>0</v>
      </c>
      <c r="AK701" s="1"/>
      <c r="AL701" s="1"/>
      <c r="AM701" s="1"/>
      <c r="AN701" s="1"/>
      <c r="AP701" s="30"/>
      <c r="AQ701" s="1"/>
      <c r="AR701" s="1">
        <f t="shared" si="81"/>
        <v>0</v>
      </c>
      <c r="AS701" s="1"/>
      <c r="AT701" s="1"/>
      <c r="AU701" s="2">
        <f t="shared" si="76"/>
        <v>0</v>
      </c>
      <c r="AW701" s="1"/>
      <c r="AX701" s="1"/>
      <c r="AY701" s="1"/>
      <c r="AZ701" s="2">
        <f t="shared" si="80"/>
        <v>0</v>
      </c>
      <c r="BA701" s="2">
        <f>SUM(AF701,AH701,-AZ701,-Table112[[#This Row],[Sale Fee]])</f>
        <v>0</v>
      </c>
      <c r="BC701" s="1"/>
      <c r="BD701" s="1"/>
      <c r="BE701" s="1"/>
    </row>
    <row r="702" spans="1:57" x14ac:dyDescent="0.25">
      <c r="A702" s="1"/>
      <c r="B702" s="1"/>
      <c r="E702" s="4"/>
      <c r="F702" s="4"/>
      <c r="Q702" s="1"/>
      <c r="R702" s="1"/>
      <c r="S702" s="1"/>
      <c r="U702" s="1"/>
      <c r="V702" s="1"/>
      <c r="W702" s="1"/>
      <c r="X702" s="1"/>
      <c r="Y702" s="1"/>
      <c r="Z702" s="1">
        <f>Table112[[#This Row],[Quantity2]]*Table112[[#This Row],[U Cost]]</f>
        <v>0</v>
      </c>
      <c r="AB702" s="1"/>
      <c r="AC702" s="1"/>
      <c r="AD702" s="1">
        <f t="shared" si="74"/>
        <v>0</v>
      </c>
      <c r="AE702" s="1"/>
      <c r="AF702" s="1">
        <f>SUM(Table112[[#This Row],[Total 
Paid]:[Shipping 
Charged]])</f>
        <v>0</v>
      </c>
      <c r="AG702" s="1"/>
      <c r="AH702" s="1"/>
      <c r="AI702" s="1">
        <f t="shared" si="75"/>
        <v>0</v>
      </c>
      <c r="AK702" s="1"/>
      <c r="AL702" s="1"/>
      <c r="AM702" s="1"/>
      <c r="AN702" s="1"/>
      <c r="AP702" s="30"/>
      <c r="AQ702" s="1"/>
      <c r="AR702" s="1">
        <f t="shared" si="81"/>
        <v>0</v>
      </c>
      <c r="AS702" s="1"/>
      <c r="AT702" s="1"/>
      <c r="AU702" s="2">
        <f t="shared" si="76"/>
        <v>0</v>
      </c>
      <c r="AW702" s="1"/>
      <c r="AX702" s="1"/>
      <c r="AY702" s="1"/>
      <c r="AZ702" s="2">
        <f t="shared" si="80"/>
        <v>0</v>
      </c>
      <c r="BA702" s="2">
        <f>SUM(AF702,AH702,-AZ702,-Table112[[#This Row],[Sale Fee]])</f>
        <v>0</v>
      </c>
      <c r="BC702" s="1"/>
      <c r="BD702" s="1"/>
      <c r="BE702" s="1"/>
    </row>
    <row r="703" spans="1:57" x14ac:dyDescent="0.25">
      <c r="A703" s="1"/>
      <c r="B703" s="1"/>
      <c r="E703" s="4"/>
      <c r="F703" s="4"/>
      <c r="Q703" s="1"/>
      <c r="R703" s="1"/>
      <c r="S703" s="1"/>
      <c r="U703" s="1"/>
      <c r="V703" s="1"/>
      <c r="W703" s="1"/>
      <c r="X703" s="1"/>
      <c r="Y703" s="1"/>
      <c r="Z703" s="1">
        <f>Table112[[#This Row],[Quantity2]]*Table112[[#This Row],[U Cost]]</f>
        <v>0</v>
      </c>
      <c r="AB703" s="1"/>
      <c r="AC703" s="1"/>
      <c r="AD703" s="1">
        <f t="shared" si="74"/>
        <v>0</v>
      </c>
      <c r="AE703" s="1"/>
      <c r="AF703" s="1">
        <f>SUM(Table112[[#This Row],[Total 
Paid]:[Shipping 
Charged]])</f>
        <v>0</v>
      </c>
      <c r="AG703" s="1"/>
      <c r="AH703" s="1"/>
      <c r="AI703" s="1">
        <f t="shared" si="75"/>
        <v>0</v>
      </c>
      <c r="AK703" s="1"/>
      <c r="AL703" s="1"/>
      <c r="AM703" s="1"/>
      <c r="AN703" s="1"/>
      <c r="AP703" s="30"/>
      <c r="AQ703" s="1"/>
      <c r="AR703" s="1">
        <f t="shared" si="81"/>
        <v>0</v>
      </c>
      <c r="AS703" s="1"/>
      <c r="AT703" s="1"/>
      <c r="AU703" s="2">
        <f t="shared" si="76"/>
        <v>0</v>
      </c>
      <c r="AW703" s="1"/>
      <c r="AX703" s="1"/>
      <c r="AY703" s="1"/>
      <c r="AZ703" s="2">
        <f t="shared" si="80"/>
        <v>0</v>
      </c>
      <c r="BA703" s="2">
        <f>SUM(AF703,AH703,-AZ703,-Table112[[#This Row],[Sale Fee]])</f>
        <v>0</v>
      </c>
      <c r="BC703" s="1"/>
      <c r="BD703" s="1"/>
      <c r="BE703" s="1"/>
    </row>
    <row r="704" spans="1:57" x14ac:dyDescent="0.25">
      <c r="A704" s="1"/>
      <c r="B704" s="1"/>
      <c r="E704" s="52"/>
      <c r="F704" s="52"/>
      <c r="O704" s="1"/>
      <c r="Q704" s="1"/>
      <c r="R704" s="1"/>
      <c r="S704" s="1"/>
      <c r="U704" s="1"/>
      <c r="V704" s="1"/>
      <c r="W704" s="1"/>
      <c r="X704" s="1"/>
      <c r="Y704" s="1"/>
      <c r="Z704" s="1">
        <f>Table112[[#This Row],[Quantity2]]*Table112[[#This Row],[U Cost]]</f>
        <v>0</v>
      </c>
      <c r="AB704" s="1"/>
      <c r="AC704" s="1"/>
      <c r="AD704" s="1">
        <f t="shared" si="74"/>
        <v>0</v>
      </c>
      <c r="AE704" s="1"/>
      <c r="AF704" s="1">
        <f>SUM(Table112[[#This Row],[Total 
Paid]:[Shipping 
Charged]])</f>
        <v>0</v>
      </c>
      <c r="AG704" s="1"/>
      <c r="AH704" s="1"/>
      <c r="AI704" s="1">
        <f t="shared" si="75"/>
        <v>0</v>
      </c>
      <c r="AK704" s="1"/>
      <c r="AL704" s="1"/>
      <c r="AM704" s="1"/>
      <c r="AN704" s="1"/>
      <c r="AP704" s="30"/>
      <c r="AQ704" s="1"/>
      <c r="AR704" s="1">
        <f t="shared" si="81"/>
        <v>0</v>
      </c>
      <c r="AS704" s="1"/>
      <c r="AT704" s="1"/>
      <c r="AU704" s="2">
        <f t="shared" si="76"/>
        <v>0</v>
      </c>
      <c r="AW704" s="1"/>
      <c r="AX704" s="1"/>
      <c r="AY704" s="1"/>
      <c r="AZ704" s="2">
        <f t="shared" si="80"/>
        <v>0</v>
      </c>
      <c r="BA704" s="2">
        <f>SUM(AF704,AH704,-AZ704,-Table112[[#This Row],[Sale Fee]])</f>
        <v>0</v>
      </c>
      <c r="BC704" s="1"/>
      <c r="BD704" s="1"/>
      <c r="BE704" s="1"/>
    </row>
    <row r="705" spans="1:57" x14ac:dyDescent="0.25">
      <c r="A705" s="1"/>
      <c r="B705" s="1"/>
      <c r="E705" s="4"/>
      <c r="F705" s="4"/>
      <c r="O705" s="49"/>
      <c r="Q705" s="1"/>
      <c r="R705" s="1"/>
      <c r="S705" s="1"/>
      <c r="U705" s="1"/>
      <c r="V705" s="1"/>
      <c r="W705" s="1"/>
      <c r="X705" s="1"/>
      <c r="Y705" s="1"/>
      <c r="Z705" s="1">
        <f>Table112[[#This Row],[Quantity2]]*Table112[[#This Row],[U Cost]]</f>
        <v>0</v>
      </c>
      <c r="AB705" s="1"/>
      <c r="AC705" s="1"/>
      <c r="AD705" s="1">
        <f t="shared" si="74"/>
        <v>0</v>
      </c>
      <c r="AE705" s="1"/>
      <c r="AF705" s="1">
        <f>SUM(Table112[[#This Row],[Total 
Paid]:[Shipping 
Charged]])</f>
        <v>0</v>
      </c>
      <c r="AG705" s="1"/>
      <c r="AH705" s="1"/>
      <c r="AI705" s="1">
        <f t="shared" si="75"/>
        <v>0</v>
      </c>
      <c r="AK705" s="1"/>
      <c r="AL705" s="1"/>
      <c r="AM705" s="1"/>
      <c r="AN705" s="1"/>
      <c r="AP705" s="30"/>
      <c r="AQ705" s="1"/>
      <c r="AR705" s="1">
        <f t="shared" si="81"/>
        <v>0</v>
      </c>
      <c r="AS705" s="1"/>
      <c r="AT705" s="1"/>
      <c r="AU705" s="2">
        <f t="shared" si="76"/>
        <v>0</v>
      </c>
      <c r="AW705" s="1"/>
      <c r="AX705" s="1"/>
      <c r="AY705" s="1"/>
      <c r="AZ705" s="2">
        <f t="shared" si="80"/>
        <v>0</v>
      </c>
      <c r="BA705" s="2">
        <f>SUM(AF705,AH705,-AZ705,-Table112[[#This Row],[Sale Fee]])</f>
        <v>0</v>
      </c>
      <c r="BC705" s="1"/>
      <c r="BD705" s="1"/>
      <c r="BE705" s="1"/>
    </row>
    <row r="706" spans="1:57" x14ac:dyDescent="0.25">
      <c r="A706" s="1"/>
      <c r="B706" s="1"/>
      <c r="E706" s="4"/>
      <c r="F706" s="4"/>
      <c r="Q706" s="1"/>
      <c r="R706" s="1"/>
      <c r="S706" s="1"/>
      <c r="U706" s="1"/>
      <c r="V706" s="1"/>
      <c r="W706" s="1"/>
      <c r="X706" s="1"/>
      <c r="Y706" s="1"/>
      <c r="Z706" s="1">
        <f>Table112[[#This Row],[Quantity2]]*Table112[[#This Row],[U Cost]]</f>
        <v>0</v>
      </c>
      <c r="AB706" s="1"/>
      <c r="AC706" s="1"/>
      <c r="AD706" s="1">
        <f t="shared" si="74"/>
        <v>0</v>
      </c>
      <c r="AE706" s="1"/>
      <c r="AF706" s="1">
        <f>SUM(Table112[[#This Row],[Total 
Paid]:[Shipping 
Charged]])</f>
        <v>0</v>
      </c>
      <c r="AG706" s="1"/>
      <c r="AH706" s="1"/>
      <c r="AI706" s="1">
        <f t="shared" si="75"/>
        <v>0</v>
      </c>
      <c r="AK706" s="1"/>
      <c r="AL706" s="1"/>
      <c r="AM706" s="1"/>
      <c r="AN706" s="1"/>
      <c r="AP706" s="30"/>
      <c r="AQ706" s="1"/>
      <c r="AR706" s="1">
        <f t="shared" si="81"/>
        <v>0</v>
      </c>
      <c r="AS706" s="1"/>
      <c r="AT706" s="1"/>
      <c r="AU706" s="2">
        <f t="shared" si="76"/>
        <v>0</v>
      </c>
      <c r="AW706" s="1"/>
      <c r="AX706" s="1"/>
      <c r="AY706" s="1"/>
      <c r="AZ706" s="2">
        <f t="shared" si="80"/>
        <v>0</v>
      </c>
      <c r="BA706" s="2">
        <f>SUM(AF706,AH706,-AZ706,-Table112[[#This Row],[Sale Fee]])</f>
        <v>0</v>
      </c>
      <c r="BC706" s="1"/>
      <c r="BD706" s="1"/>
      <c r="BE706" s="1"/>
    </row>
    <row r="707" spans="1:57" x14ac:dyDescent="0.25">
      <c r="A707" s="1"/>
      <c r="B707" s="1"/>
      <c r="E707" s="4"/>
      <c r="F707" s="4"/>
      <c r="Q707" s="1"/>
      <c r="R707" s="1"/>
      <c r="S707" s="1"/>
      <c r="U707" s="1"/>
      <c r="V707" s="1"/>
      <c r="W707" s="1"/>
      <c r="X707" s="1"/>
      <c r="Y707" s="1"/>
      <c r="Z707" s="1">
        <f>Table112[[#This Row],[Quantity2]]*Table112[[#This Row],[U Cost]]</f>
        <v>0</v>
      </c>
      <c r="AB707" s="1"/>
      <c r="AC707" s="1"/>
      <c r="AD707" s="1">
        <f t="shared" si="74"/>
        <v>0</v>
      </c>
      <c r="AE707" s="1"/>
      <c r="AF707" s="1">
        <f>SUM(Table112[[#This Row],[Total 
Paid]:[Shipping 
Charged]])</f>
        <v>0</v>
      </c>
      <c r="AG707" s="1"/>
      <c r="AH707" s="1"/>
      <c r="AI707" s="1">
        <f t="shared" si="75"/>
        <v>0</v>
      </c>
      <c r="AK707" s="1"/>
      <c r="AL707" s="1"/>
      <c r="AM707" s="1"/>
      <c r="AN707" s="1"/>
      <c r="AP707" s="30"/>
      <c r="AQ707" s="1"/>
      <c r="AR707" s="1">
        <f t="shared" si="81"/>
        <v>0</v>
      </c>
      <c r="AS707" s="1"/>
      <c r="AT707" s="1"/>
      <c r="AU707" s="2">
        <f t="shared" si="76"/>
        <v>0</v>
      </c>
      <c r="AW707" s="1"/>
      <c r="AX707" s="1"/>
      <c r="AY707" s="1"/>
      <c r="AZ707" s="2">
        <f t="shared" si="80"/>
        <v>0</v>
      </c>
      <c r="BA707" s="2">
        <f>SUM(AF707,AH707,-AZ707,-Table112[[#This Row],[Sale Fee]])</f>
        <v>0</v>
      </c>
      <c r="BC707" s="1"/>
      <c r="BD707" s="1"/>
      <c r="BE707" s="1"/>
    </row>
    <row r="708" spans="1:57" x14ac:dyDescent="0.25">
      <c r="A708" s="1"/>
      <c r="B708" s="1"/>
      <c r="E708" s="4"/>
      <c r="F708" s="4"/>
      <c r="Q708" s="1"/>
      <c r="R708" s="1"/>
      <c r="S708" s="1"/>
      <c r="U708" s="1"/>
      <c r="V708" s="1"/>
      <c r="W708" s="1"/>
      <c r="X708" s="1"/>
      <c r="Y708" s="1"/>
      <c r="Z708" s="1">
        <f>Table112[[#This Row],[Quantity2]]*Table112[[#This Row],[U Cost]]</f>
        <v>0</v>
      </c>
      <c r="AB708" s="1"/>
      <c r="AC708" s="1"/>
      <c r="AD708" s="1">
        <f t="shared" si="74"/>
        <v>0</v>
      </c>
      <c r="AE708" s="1"/>
      <c r="AF708" s="1">
        <f>SUM(Table112[[#This Row],[Total 
Paid]:[Shipping 
Charged]])</f>
        <v>0</v>
      </c>
      <c r="AG708" s="1"/>
      <c r="AH708" s="1"/>
      <c r="AI708" s="1">
        <f t="shared" si="75"/>
        <v>0</v>
      </c>
      <c r="AK708" s="1"/>
      <c r="AL708" s="1"/>
      <c r="AM708" s="1"/>
      <c r="AN708" s="1"/>
      <c r="AP708" s="30"/>
      <c r="AQ708" s="1"/>
      <c r="AR708" s="1">
        <f t="shared" si="81"/>
        <v>0</v>
      </c>
      <c r="AS708" s="1"/>
      <c r="AT708" s="1"/>
      <c r="AU708" s="2">
        <f t="shared" si="76"/>
        <v>0</v>
      </c>
      <c r="AW708" s="1"/>
      <c r="AX708" s="1"/>
      <c r="AY708" s="1"/>
      <c r="AZ708" s="2">
        <f t="shared" si="80"/>
        <v>0</v>
      </c>
      <c r="BA708" s="2">
        <f>SUM(AF708,AH708,-AZ708,-Table112[[#This Row],[Sale Fee]])</f>
        <v>0</v>
      </c>
      <c r="BC708" s="1"/>
      <c r="BD708" s="1"/>
      <c r="BE708" s="1"/>
    </row>
    <row r="709" spans="1:57" x14ac:dyDescent="0.25">
      <c r="A709" s="1"/>
      <c r="B709" s="1"/>
      <c r="E709" s="4"/>
      <c r="F709" s="4"/>
      <c r="Q709" s="1"/>
      <c r="R709" s="1"/>
      <c r="S709" s="1"/>
      <c r="U709" s="1"/>
      <c r="V709" s="1"/>
      <c r="W709" s="1"/>
      <c r="X709" s="1"/>
      <c r="Y709" s="1"/>
      <c r="Z709" s="1">
        <f>Table112[[#This Row],[Quantity2]]*Table112[[#This Row],[U Cost]]</f>
        <v>0</v>
      </c>
      <c r="AB709" s="1"/>
      <c r="AC709" s="1"/>
      <c r="AD709" s="1">
        <f t="shared" si="74"/>
        <v>0</v>
      </c>
      <c r="AE709" s="1"/>
      <c r="AF709" s="1">
        <f>SUM(Table112[[#This Row],[Total 
Paid]:[Shipping 
Charged]])</f>
        <v>0</v>
      </c>
      <c r="AG709" s="1"/>
      <c r="AH709" s="1"/>
      <c r="AI709" s="1">
        <f t="shared" si="75"/>
        <v>0</v>
      </c>
      <c r="AK709" s="1"/>
      <c r="AL709" s="1"/>
      <c r="AM709" s="1"/>
      <c r="AN709" s="1"/>
      <c r="AP709" s="30"/>
      <c r="AQ709" s="1"/>
      <c r="AR709" s="1">
        <f t="shared" si="81"/>
        <v>0</v>
      </c>
      <c r="AS709" s="1"/>
      <c r="AT709" s="1"/>
      <c r="AU709" s="2">
        <f t="shared" si="76"/>
        <v>0</v>
      </c>
      <c r="AW709" s="1"/>
      <c r="AX709" s="1"/>
      <c r="AY709" s="1"/>
      <c r="AZ709" s="2">
        <f t="shared" si="80"/>
        <v>0</v>
      </c>
      <c r="BA709" s="2">
        <f>SUM(AF709,AH709,-AZ709,-Table112[[#This Row],[Sale Fee]])</f>
        <v>0</v>
      </c>
      <c r="BC709" s="1"/>
      <c r="BD709" s="1"/>
      <c r="BE709" s="1"/>
    </row>
    <row r="710" spans="1:57" x14ac:dyDescent="0.25">
      <c r="A710" s="1"/>
      <c r="B710" s="1"/>
      <c r="E710" s="4"/>
      <c r="F710" s="4"/>
      <c r="Q710" s="1"/>
      <c r="R710" s="1"/>
      <c r="S710" s="1"/>
      <c r="U710" s="1"/>
      <c r="V710" s="1"/>
      <c r="W710" s="1"/>
      <c r="X710" s="1"/>
      <c r="Y710" s="1"/>
      <c r="Z710" s="1">
        <f>Table112[[#This Row],[Quantity2]]*Table112[[#This Row],[U Cost]]</f>
        <v>0</v>
      </c>
      <c r="AB710" s="1"/>
      <c r="AC710" s="1"/>
      <c r="AD710" s="1">
        <f t="shared" si="74"/>
        <v>0</v>
      </c>
      <c r="AE710" s="1"/>
      <c r="AF710" s="1">
        <f>SUM(Table112[[#This Row],[Total 
Paid]:[Shipping 
Charged]])</f>
        <v>0</v>
      </c>
      <c r="AG710" s="1"/>
      <c r="AH710" s="1"/>
      <c r="AI710" s="1">
        <f t="shared" si="75"/>
        <v>0</v>
      </c>
      <c r="AK710" s="1"/>
      <c r="AL710" s="1"/>
      <c r="AM710" s="1"/>
      <c r="AN710" s="1"/>
      <c r="AP710" s="30"/>
      <c r="AQ710" s="1"/>
      <c r="AR710" s="1">
        <f t="shared" si="81"/>
        <v>0</v>
      </c>
      <c r="AS710" s="1"/>
      <c r="AT710" s="1"/>
      <c r="AU710" s="2">
        <f t="shared" si="76"/>
        <v>0</v>
      </c>
      <c r="AW710" s="1"/>
      <c r="AX710" s="1"/>
      <c r="AY710" s="1"/>
      <c r="AZ710" s="2">
        <f t="shared" si="80"/>
        <v>0</v>
      </c>
      <c r="BA710" s="2">
        <f>SUM(AF710,AH710,-AZ710,-Table112[[#This Row],[Sale Fee]])</f>
        <v>0</v>
      </c>
      <c r="BC710" s="1"/>
      <c r="BD710" s="1"/>
      <c r="BE710" s="1"/>
    </row>
    <row r="711" spans="1:57" x14ac:dyDescent="0.25">
      <c r="A711" s="1"/>
      <c r="B711" s="1"/>
      <c r="E711" s="4"/>
      <c r="F711" s="4"/>
      <c r="Q711" s="1"/>
      <c r="R711" s="1"/>
      <c r="S711" s="1"/>
      <c r="U711" s="1"/>
      <c r="V711" s="1"/>
      <c r="W711" s="1"/>
      <c r="X711" s="1"/>
      <c r="Y711" s="1"/>
      <c r="Z711" s="1">
        <f>Table112[[#This Row],[Quantity2]]*Table112[[#This Row],[U Cost]]</f>
        <v>0</v>
      </c>
      <c r="AB711" s="1"/>
      <c r="AC711" s="1"/>
      <c r="AD711" s="1">
        <f t="shared" si="74"/>
        <v>0</v>
      </c>
      <c r="AE711" s="1"/>
      <c r="AF711" s="1">
        <f>SUM(Table112[[#This Row],[Total 
Paid]:[Shipping 
Charged]])</f>
        <v>0</v>
      </c>
      <c r="AG711" s="1"/>
      <c r="AH711" s="1"/>
      <c r="AI711" s="1">
        <f t="shared" si="75"/>
        <v>0</v>
      </c>
      <c r="AK711" s="1"/>
      <c r="AL711" s="1"/>
      <c r="AM711" s="1"/>
      <c r="AN711" s="1"/>
      <c r="AP711" s="30"/>
      <c r="AQ711" s="1"/>
      <c r="AR711" s="1">
        <f t="shared" si="81"/>
        <v>0</v>
      </c>
      <c r="AS711" s="1"/>
      <c r="AT711" s="1"/>
      <c r="AU711" s="2">
        <f t="shared" si="76"/>
        <v>0</v>
      </c>
      <c r="AW711" s="1"/>
      <c r="AX711" s="1"/>
      <c r="AY711" s="1"/>
      <c r="AZ711" s="2">
        <f t="shared" si="80"/>
        <v>0</v>
      </c>
      <c r="BA711" s="2">
        <f>SUM(AF711,AH711,-AZ711,-Table112[[#This Row],[Sale Fee]])</f>
        <v>0</v>
      </c>
      <c r="BC711" s="1"/>
      <c r="BD711" s="1"/>
      <c r="BE711" s="1"/>
    </row>
    <row r="712" spans="1:57" x14ac:dyDescent="0.25">
      <c r="A712" s="1"/>
      <c r="B712" s="1"/>
      <c r="E712" s="4"/>
      <c r="F712" s="4"/>
      <c r="Q712" s="1"/>
      <c r="R712" s="1"/>
      <c r="S712" s="1"/>
      <c r="U712" s="1"/>
      <c r="V712" s="1"/>
      <c r="W712" s="1"/>
      <c r="X712" s="1"/>
      <c r="Y712" s="1"/>
      <c r="Z712" s="1">
        <f>Table112[[#This Row],[Quantity2]]*Table112[[#This Row],[U Cost]]</f>
        <v>0</v>
      </c>
      <c r="AB712" s="1"/>
      <c r="AC712" s="1"/>
      <c r="AD712" s="1">
        <f t="shared" si="74"/>
        <v>0</v>
      </c>
      <c r="AE712" s="1"/>
      <c r="AF712" s="1">
        <f>SUM(Table112[[#This Row],[Total 
Paid]:[Shipping 
Charged]])</f>
        <v>0</v>
      </c>
      <c r="AG712" s="1"/>
      <c r="AH712" s="1"/>
      <c r="AI712" s="1">
        <f t="shared" si="75"/>
        <v>0</v>
      </c>
      <c r="AK712" s="1"/>
      <c r="AL712" s="1"/>
      <c r="AM712" s="1"/>
      <c r="AN712" s="1"/>
      <c r="AP712" s="30"/>
      <c r="AQ712" s="1"/>
      <c r="AR712" s="1">
        <f t="shared" si="81"/>
        <v>0</v>
      </c>
      <c r="AS712" s="1"/>
      <c r="AT712" s="1"/>
      <c r="AU712" s="2">
        <f t="shared" si="76"/>
        <v>0</v>
      </c>
      <c r="AW712" s="1"/>
      <c r="AX712" s="1"/>
      <c r="AY712" s="1"/>
      <c r="AZ712" s="2">
        <f t="shared" si="80"/>
        <v>0</v>
      </c>
      <c r="BA712" s="2">
        <f>SUM(AF712,AH712,-AZ712,-Table112[[#This Row],[Sale Fee]])</f>
        <v>0</v>
      </c>
      <c r="BC712" s="1"/>
      <c r="BD712" s="1"/>
      <c r="BE712" s="1"/>
    </row>
    <row r="713" spans="1:57" x14ac:dyDescent="0.25">
      <c r="A713" s="1"/>
      <c r="B713" s="1"/>
      <c r="E713" s="4"/>
      <c r="F713" s="4"/>
      <c r="O713" s="53"/>
      <c r="Q713" s="1"/>
      <c r="R713" s="1"/>
      <c r="S713" s="1"/>
      <c r="U713" s="1"/>
      <c r="V713" s="1"/>
      <c r="W713" s="1"/>
      <c r="X713" s="1"/>
      <c r="Y713" s="1"/>
      <c r="Z713" s="1">
        <f>Table112[[#This Row],[Quantity2]]*Table112[[#This Row],[U Cost]]</f>
        <v>0</v>
      </c>
      <c r="AB713" s="1"/>
      <c r="AC713" s="1"/>
      <c r="AD713" s="1">
        <f t="shared" si="74"/>
        <v>0</v>
      </c>
      <c r="AE713" s="1"/>
      <c r="AF713" s="1">
        <f>SUM(Table112[[#This Row],[Total 
Paid]:[Shipping 
Charged]])</f>
        <v>0</v>
      </c>
      <c r="AG713" s="1"/>
      <c r="AH713" s="1"/>
      <c r="AI713" s="1">
        <f t="shared" si="75"/>
        <v>0</v>
      </c>
      <c r="AK713" s="1"/>
      <c r="AL713" s="1"/>
      <c r="AM713" s="1"/>
      <c r="AN713" s="1"/>
      <c r="AP713" s="30"/>
      <c r="AQ713" s="1"/>
      <c r="AR713" s="1">
        <f t="shared" si="81"/>
        <v>0</v>
      </c>
      <c r="AS713" s="1"/>
      <c r="AT713" s="1"/>
      <c r="AU713" s="2">
        <f t="shared" si="76"/>
        <v>0</v>
      </c>
      <c r="AW713" s="1"/>
      <c r="AX713" s="1"/>
      <c r="AY713" s="1"/>
      <c r="AZ713" s="2">
        <f t="shared" si="80"/>
        <v>0</v>
      </c>
      <c r="BA713" s="2">
        <f>SUM(AF713,AH713,-AZ713,-Table112[[#This Row],[Sale Fee]])</f>
        <v>0</v>
      </c>
      <c r="BC713" s="1"/>
      <c r="BD713" s="1"/>
      <c r="BE713" s="1"/>
    </row>
    <row r="714" spans="1:57" x14ac:dyDescent="0.25">
      <c r="A714" s="1"/>
      <c r="B714" s="1"/>
      <c r="E714" s="4"/>
      <c r="F714" s="4"/>
      <c r="Q714" s="1"/>
      <c r="R714" s="1"/>
      <c r="S714" s="1"/>
      <c r="U714" s="1"/>
      <c r="V714" s="1"/>
      <c r="W714" s="1"/>
      <c r="X714" s="1"/>
      <c r="Y714" s="1"/>
      <c r="Z714" s="1">
        <f>Table112[[#This Row],[Quantity2]]*Table112[[#This Row],[U Cost]]</f>
        <v>0</v>
      </c>
      <c r="AB714" s="1"/>
      <c r="AC714" s="1"/>
      <c r="AD714" s="1">
        <f t="shared" si="74"/>
        <v>0</v>
      </c>
      <c r="AE714" s="1"/>
      <c r="AF714" s="1">
        <f>SUM(Table112[[#This Row],[Total 
Paid]:[Shipping 
Charged]])</f>
        <v>0</v>
      </c>
      <c r="AG714" s="1"/>
      <c r="AH714" s="1"/>
      <c r="AI714" s="1">
        <f t="shared" si="75"/>
        <v>0</v>
      </c>
      <c r="AK714" s="1"/>
      <c r="AL714" s="1"/>
      <c r="AM714" s="1"/>
      <c r="AN714" s="1"/>
      <c r="AP714" s="30"/>
      <c r="AQ714" s="1"/>
      <c r="AR714" s="1">
        <f t="shared" si="81"/>
        <v>0</v>
      </c>
      <c r="AS714" s="1"/>
      <c r="AT714" s="1"/>
      <c r="AU714" s="2">
        <f t="shared" si="76"/>
        <v>0</v>
      </c>
      <c r="AW714" s="1"/>
      <c r="AX714" s="1"/>
      <c r="AY714" s="1"/>
      <c r="AZ714" s="2">
        <f t="shared" si="80"/>
        <v>0</v>
      </c>
      <c r="BA714" s="2">
        <f>SUM(AF714,AH714,-AZ714,-Table112[[#This Row],[Sale Fee]])</f>
        <v>0</v>
      </c>
      <c r="BC714" s="1"/>
      <c r="BD714" s="1"/>
      <c r="BE714" s="1"/>
    </row>
    <row r="715" spans="1:57" x14ac:dyDescent="0.25">
      <c r="A715" s="1"/>
      <c r="B715" s="1"/>
      <c r="E715" s="4"/>
      <c r="F715" s="4"/>
      <c r="Q715" s="1"/>
      <c r="R715" s="1"/>
      <c r="S715" s="1"/>
      <c r="U715" s="1"/>
      <c r="V715" s="1"/>
      <c r="W715" s="1"/>
      <c r="X715" s="1"/>
      <c r="Y715" s="1"/>
      <c r="Z715" s="1">
        <f>Table112[[#This Row],[Quantity2]]*Table112[[#This Row],[U Cost]]</f>
        <v>0</v>
      </c>
      <c r="AB715" s="1"/>
      <c r="AC715" s="1"/>
      <c r="AD715" s="1">
        <f t="shared" si="74"/>
        <v>0</v>
      </c>
      <c r="AE715" s="1"/>
      <c r="AF715" s="1">
        <f>SUM(Table112[[#This Row],[Total 
Paid]:[Shipping 
Charged]])</f>
        <v>0</v>
      </c>
      <c r="AG715" s="1"/>
      <c r="AH715" s="1"/>
      <c r="AI715" s="1">
        <f t="shared" si="75"/>
        <v>0</v>
      </c>
      <c r="AK715" s="1"/>
      <c r="AL715" s="1"/>
      <c r="AM715" s="1"/>
      <c r="AN715" s="1"/>
      <c r="AP715" s="30"/>
      <c r="AQ715" s="1"/>
      <c r="AR715" s="1">
        <f t="shared" si="81"/>
        <v>0</v>
      </c>
      <c r="AS715" s="1"/>
      <c r="AT715" s="1"/>
      <c r="AU715" s="2">
        <f t="shared" si="76"/>
        <v>0</v>
      </c>
      <c r="AW715" s="1"/>
      <c r="AX715" s="1"/>
      <c r="AY715" s="1"/>
      <c r="AZ715" s="2">
        <f t="shared" si="80"/>
        <v>0</v>
      </c>
      <c r="BA715" s="2">
        <f>SUM(AF715,AH715,-AZ715,-Table112[[#This Row],[Sale Fee]])</f>
        <v>0</v>
      </c>
      <c r="BC715" s="1"/>
      <c r="BD715" s="1"/>
      <c r="BE715" s="1"/>
    </row>
    <row r="716" spans="1:57" x14ac:dyDescent="0.25">
      <c r="A716" s="1"/>
      <c r="B716" s="1"/>
      <c r="E716" s="4"/>
      <c r="F716" s="4"/>
      <c r="O716" s="53"/>
      <c r="Q716" s="1"/>
      <c r="R716" s="1"/>
      <c r="S716" s="1"/>
      <c r="U716" s="1"/>
      <c r="V716" s="1"/>
      <c r="W716" s="1"/>
      <c r="X716" s="1"/>
      <c r="Y716" s="1"/>
      <c r="Z716" s="1">
        <f>Table112[[#This Row],[Quantity2]]*Table112[[#This Row],[U Cost]]</f>
        <v>0</v>
      </c>
      <c r="AB716" s="1"/>
      <c r="AC716" s="1"/>
      <c r="AD716" s="1">
        <f t="shared" si="74"/>
        <v>0</v>
      </c>
      <c r="AE716" s="1"/>
      <c r="AF716" s="1">
        <f>SUM(Table112[[#This Row],[Total 
Paid]:[Shipping 
Charged]])</f>
        <v>0</v>
      </c>
      <c r="AG716" s="1"/>
      <c r="AH716" s="1"/>
      <c r="AI716" s="1">
        <f t="shared" si="75"/>
        <v>0</v>
      </c>
      <c r="AK716" s="1"/>
      <c r="AL716" s="1"/>
      <c r="AM716" s="1"/>
      <c r="AN716" s="1"/>
      <c r="AP716" s="30"/>
      <c r="AQ716" s="1"/>
      <c r="AR716" s="1">
        <f t="shared" si="81"/>
        <v>0</v>
      </c>
      <c r="AS716" s="1"/>
      <c r="AT716" s="1"/>
      <c r="AU716" s="2">
        <f t="shared" si="76"/>
        <v>0</v>
      </c>
      <c r="AW716" s="1"/>
      <c r="AX716" s="1"/>
      <c r="AY716" s="1"/>
      <c r="AZ716" s="2">
        <f t="shared" si="80"/>
        <v>0</v>
      </c>
      <c r="BA716" s="2">
        <f>SUM(AF716,AH716,-AZ716,-Table112[[#This Row],[Sale Fee]])</f>
        <v>0</v>
      </c>
      <c r="BC716" s="1"/>
      <c r="BD716" s="1"/>
      <c r="BE716" s="1"/>
    </row>
    <row r="717" spans="1:57" x14ac:dyDescent="0.25">
      <c r="A717" s="1"/>
      <c r="B717" s="1"/>
      <c r="E717" s="4"/>
      <c r="F717" s="4"/>
      <c r="Q717" s="1"/>
      <c r="R717" s="1"/>
      <c r="S717" s="1"/>
      <c r="U717" s="1"/>
      <c r="V717" s="1"/>
      <c r="W717" s="1"/>
      <c r="X717" s="1"/>
      <c r="Y717" s="1"/>
      <c r="Z717" s="1">
        <f>Table112[[#This Row],[Quantity2]]*Table112[[#This Row],[U Cost]]</f>
        <v>0</v>
      </c>
      <c r="AB717" s="1"/>
      <c r="AC717" s="1"/>
      <c r="AD717" s="1">
        <f t="shared" si="74"/>
        <v>0</v>
      </c>
      <c r="AE717" s="1"/>
      <c r="AF717" s="1">
        <f>SUM(Table112[[#This Row],[Total 
Paid]:[Shipping 
Charged]])</f>
        <v>0</v>
      </c>
      <c r="AG717" s="1"/>
      <c r="AH717" s="1"/>
      <c r="AI717" s="1">
        <f t="shared" si="75"/>
        <v>0</v>
      </c>
      <c r="AK717" s="1"/>
      <c r="AL717" s="1"/>
      <c r="AM717" s="1"/>
      <c r="AN717" s="1"/>
      <c r="AP717" s="30"/>
      <c r="AQ717" s="1"/>
      <c r="AR717" s="1">
        <f t="shared" si="81"/>
        <v>0</v>
      </c>
      <c r="AS717" s="1"/>
      <c r="AT717" s="1"/>
      <c r="AU717" s="2">
        <f t="shared" si="76"/>
        <v>0</v>
      </c>
      <c r="AW717" s="1"/>
      <c r="AX717" s="1"/>
      <c r="AY717" s="1"/>
      <c r="AZ717" s="2">
        <f t="shared" si="80"/>
        <v>0</v>
      </c>
      <c r="BA717" s="2">
        <f>SUM(AF717,AH717,-AZ717,-Table112[[#This Row],[Sale Fee]])</f>
        <v>0</v>
      </c>
      <c r="BC717" s="1"/>
      <c r="BD717" s="1"/>
      <c r="BE717" s="1"/>
    </row>
    <row r="718" spans="1:57" x14ac:dyDescent="0.25">
      <c r="A718" s="1"/>
      <c r="B718" s="1"/>
      <c r="E718" s="4"/>
      <c r="F718" s="4"/>
      <c r="O718" s="53"/>
      <c r="Q718" s="1"/>
      <c r="R718" s="1"/>
      <c r="S718" s="1"/>
      <c r="U718" s="1"/>
      <c r="V718" s="1"/>
      <c r="W718" s="1"/>
      <c r="X718" s="1"/>
      <c r="Y718" s="1"/>
      <c r="Z718" s="1">
        <f>Table112[[#This Row],[Quantity2]]*Table112[[#This Row],[U Cost]]</f>
        <v>0</v>
      </c>
      <c r="AB718" s="1"/>
      <c r="AC718" s="1"/>
      <c r="AD718" s="1">
        <f t="shared" si="74"/>
        <v>0</v>
      </c>
      <c r="AE718" s="1"/>
      <c r="AF718" s="1">
        <f>SUM(Table112[[#This Row],[Total 
Paid]:[Shipping 
Charged]])</f>
        <v>0</v>
      </c>
      <c r="AG718" s="1"/>
      <c r="AH718" s="1"/>
      <c r="AI718" s="1">
        <f t="shared" si="75"/>
        <v>0</v>
      </c>
      <c r="AK718" s="1"/>
      <c r="AL718" s="1"/>
      <c r="AM718" s="1"/>
      <c r="AN718" s="1"/>
      <c r="AP718" s="30"/>
      <c r="AQ718" s="1"/>
      <c r="AR718" s="1">
        <f t="shared" si="81"/>
        <v>0</v>
      </c>
      <c r="AS718" s="1"/>
      <c r="AT718" s="1"/>
      <c r="AU718" s="2">
        <f t="shared" si="76"/>
        <v>0</v>
      </c>
      <c r="AW718" s="1"/>
      <c r="AX718" s="1"/>
      <c r="AY718" s="1"/>
      <c r="AZ718" s="2">
        <f t="shared" si="80"/>
        <v>0</v>
      </c>
      <c r="BA718" s="2">
        <f>SUM(AF718,AH718,-AZ718,-Table112[[#This Row],[Sale Fee]])</f>
        <v>0</v>
      </c>
      <c r="BC718" s="1"/>
      <c r="BD718" s="1"/>
      <c r="BE718" s="1"/>
    </row>
    <row r="719" spans="1:57" x14ac:dyDescent="0.25">
      <c r="A719" s="1"/>
      <c r="B719" s="1"/>
      <c r="E719" s="4"/>
      <c r="F719" s="4"/>
      <c r="Q719" s="1"/>
      <c r="R719" s="1"/>
      <c r="S719" s="1"/>
      <c r="U719" s="1"/>
      <c r="V719" s="1"/>
      <c r="W719" s="1"/>
      <c r="X719" s="1"/>
      <c r="Y719" s="1"/>
      <c r="Z719" s="1">
        <f>Table112[[#This Row],[Quantity2]]*Table112[[#This Row],[U Cost]]</f>
        <v>0</v>
      </c>
      <c r="AB719" s="1"/>
      <c r="AC719" s="1"/>
      <c r="AD719" s="1">
        <f t="shared" si="74"/>
        <v>0</v>
      </c>
      <c r="AE719" s="1"/>
      <c r="AF719" s="1">
        <f>SUM(Table112[[#This Row],[Total 
Paid]:[Shipping 
Charged]])</f>
        <v>0</v>
      </c>
      <c r="AG719" s="1"/>
      <c r="AH719" s="1"/>
      <c r="AI719" s="1">
        <f t="shared" si="75"/>
        <v>0</v>
      </c>
      <c r="AK719" s="1"/>
      <c r="AL719" s="1"/>
      <c r="AM719" s="1"/>
      <c r="AN719" s="1"/>
      <c r="AP719" s="30"/>
      <c r="AQ719" s="1"/>
      <c r="AR719" s="1">
        <f t="shared" si="81"/>
        <v>0</v>
      </c>
      <c r="AS719" s="1"/>
      <c r="AT719" s="1"/>
      <c r="AU719" s="2">
        <f t="shared" si="76"/>
        <v>0</v>
      </c>
      <c r="AW719" s="1"/>
      <c r="AX719" s="1"/>
      <c r="AY719" s="1"/>
      <c r="AZ719" s="2">
        <f t="shared" si="80"/>
        <v>0</v>
      </c>
      <c r="BA719" s="2">
        <f>SUM(AF719,AH719,-AZ719,-Table112[[#This Row],[Sale Fee]])</f>
        <v>0</v>
      </c>
      <c r="BC719" s="1"/>
      <c r="BD719" s="1"/>
      <c r="BE719" s="1"/>
    </row>
    <row r="720" spans="1:57" x14ac:dyDescent="0.25">
      <c r="A720" s="1"/>
      <c r="B720" s="1"/>
      <c r="E720" s="4"/>
      <c r="F720" s="4"/>
      <c r="Q720" s="1"/>
      <c r="R720" s="1"/>
      <c r="S720" s="1"/>
      <c r="U720" s="1"/>
      <c r="V720" s="1"/>
      <c r="W720" s="1"/>
      <c r="X720" s="1"/>
      <c r="Y720" s="1"/>
      <c r="Z720" s="1">
        <f>Table112[[#This Row],[Quantity2]]*Table112[[#This Row],[U Cost]]</f>
        <v>0</v>
      </c>
      <c r="AB720" s="1"/>
      <c r="AC720" s="1"/>
      <c r="AD720" s="1">
        <f t="shared" si="74"/>
        <v>0</v>
      </c>
      <c r="AE720" s="1"/>
      <c r="AF720" s="1">
        <f>SUM(Table112[[#This Row],[Total 
Paid]:[Shipping 
Charged]])</f>
        <v>0</v>
      </c>
      <c r="AG720" s="1"/>
      <c r="AH720" s="1"/>
      <c r="AI720" s="1">
        <f t="shared" si="75"/>
        <v>0</v>
      </c>
      <c r="AK720" s="1"/>
      <c r="AL720" s="1"/>
      <c r="AM720" s="1"/>
      <c r="AN720" s="1"/>
      <c r="AP720" s="30"/>
      <c r="AQ720" s="1"/>
      <c r="AR720" s="1">
        <f t="shared" si="81"/>
        <v>0</v>
      </c>
      <c r="AS720" s="1"/>
      <c r="AT720" s="1"/>
      <c r="AU720" s="2">
        <f t="shared" si="76"/>
        <v>0</v>
      </c>
      <c r="AW720" s="1"/>
      <c r="AX720" s="1"/>
      <c r="AY720" s="1"/>
      <c r="AZ720" s="2">
        <f t="shared" si="80"/>
        <v>0</v>
      </c>
      <c r="BA720" s="2">
        <f>SUM(AF720,AH720,-AZ720,-Table112[[#This Row],[Sale Fee]])</f>
        <v>0</v>
      </c>
      <c r="BC720" s="1"/>
      <c r="BD720" s="1"/>
      <c r="BE720" s="1"/>
    </row>
    <row r="721" spans="1:57" x14ac:dyDescent="0.25">
      <c r="A721" s="1"/>
      <c r="B721" s="1"/>
      <c r="E721" s="4"/>
      <c r="F721" s="4"/>
      <c r="Q721" s="1"/>
      <c r="R721" s="1"/>
      <c r="S721" s="1"/>
      <c r="U721" s="1"/>
      <c r="V721" s="1"/>
      <c r="W721" s="1"/>
      <c r="X721" s="1"/>
      <c r="Y721" s="1"/>
      <c r="Z721" s="1">
        <f>Table112[[#This Row],[Quantity2]]*Table112[[#This Row],[U Cost]]</f>
        <v>0</v>
      </c>
      <c r="AB721" s="1"/>
      <c r="AC721" s="1"/>
      <c r="AD721" s="1">
        <f t="shared" si="74"/>
        <v>0</v>
      </c>
      <c r="AE721" s="1"/>
      <c r="AF721" s="1">
        <f>SUM(Table112[[#This Row],[Total 
Paid]:[Shipping 
Charged]])</f>
        <v>0</v>
      </c>
      <c r="AG721" s="1"/>
      <c r="AH721" s="1"/>
      <c r="AI721" s="1">
        <f t="shared" si="75"/>
        <v>0</v>
      </c>
      <c r="AK721" s="1"/>
      <c r="AL721" s="1"/>
      <c r="AM721" s="1"/>
      <c r="AN721" s="1"/>
      <c r="AP721" s="30"/>
      <c r="AQ721" s="1"/>
      <c r="AR721" s="1">
        <f t="shared" si="81"/>
        <v>0</v>
      </c>
      <c r="AS721" s="1"/>
      <c r="AT721" s="1"/>
      <c r="AU721" s="2">
        <f t="shared" si="76"/>
        <v>0</v>
      </c>
      <c r="AW721" s="1"/>
      <c r="AX721" s="1"/>
      <c r="AY721" s="1"/>
      <c r="AZ721" s="2">
        <f t="shared" si="80"/>
        <v>0</v>
      </c>
      <c r="BA721" s="2">
        <f>SUM(AF721,AH721,-AZ721,-Table112[[#This Row],[Sale Fee]])</f>
        <v>0</v>
      </c>
      <c r="BC721" s="1"/>
      <c r="BD721" s="1"/>
      <c r="BE721" s="1"/>
    </row>
    <row r="722" spans="1:57" x14ac:dyDescent="0.25">
      <c r="A722" s="1"/>
      <c r="B722" s="1"/>
      <c r="E722" s="4"/>
      <c r="F722" s="4"/>
      <c r="Q722" s="1"/>
      <c r="R722" s="1"/>
      <c r="S722" s="1"/>
      <c r="U722" s="1"/>
      <c r="V722" s="1"/>
      <c r="W722" s="1"/>
      <c r="X722" s="1"/>
      <c r="Y722" s="1"/>
      <c r="Z722" s="1">
        <f>Table112[[#This Row],[Quantity2]]*Table112[[#This Row],[U Cost]]</f>
        <v>0</v>
      </c>
      <c r="AB722" s="1"/>
      <c r="AC722" s="1"/>
      <c r="AD722" s="1">
        <f t="shared" si="74"/>
        <v>0</v>
      </c>
      <c r="AE722" s="1"/>
      <c r="AF722" s="1">
        <f>SUM(Table112[[#This Row],[Total 
Paid]:[Shipping 
Charged]])</f>
        <v>0</v>
      </c>
      <c r="AG722" s="1"/>
      <c r="AH722" s="1"/>
      <c r="AI722" s="1">
        <f t="shared" si="75"/>
        <v>0</v>
      </c>
      <c r="AK722" s="1"/>
      <c r="AL722" s="1"/>
      <c r="AM722" s="1"/>
      <c r="AN722" s="1"/>
      <c r="AP722" s="30"/>
      <c r="AQ722" s="1"/>
      <c r="AR722" s="1">
        <f t="shared" si="81"/>
        <v>0</v>
      </c>
      <c r="AS722" s="1"/>
      <c r="AT722" s="1"/>
      <c r="AU722" s="2">
        <f t="shared" si="76"/>
        <v>0</v>
      </c>
      <c r="AW722" s="1"/>
      <c r="AX722" s="1"/>
      <c r="AY722" s="1"/>
      <c r="AZ722" s="2">
        <f t="shared" si="80"/>
        <v>0</v>
      </c>
      <c r="BA722" s="2">
        <f>SUM(AF722,AH722,-AZ722,-Table112[[#This Row],[Sale Fee]])</f>
        <v>0</v>
      </c>
      <c r="BC722" s="1"/>
      <c r="BD722" s="1"/>
      <c r="BE722" s="1"/>
    </row>
    <row r="723" spans="1:57" x14ac:dyDescent="0.25">
      <c r="A723" s="1"/>
      <c r="B723" s="1"/>
      <c r="E723" s="4"/>
      <c r="F723" s="4"/>
      <c r="Q723" s="1"/>
      <c r="R723" s="1"/>
      <c r="S723" s="1"/>
      <c r="U723" s="1"/>
      <c r="V723" s="1"/>
      <c r="W723" s="1"/>
      <c r="X723" s="1"/>
      <c r="Y723" s="1"/>
      <c r="Z723" s="1">
        <f>Table112[[#This Row],[Quantity2]]*Table112[[#This Row],[U Cost]]</f>
        <v>0</v>
      </c>
      <c r="AB723" s="1"/>
      <c r="AC723" s="1"/>
      <c r="AD723" s="1">
        <f t="shared" si="74"/>
        <v>0</v>
      </c>
      <c r="AE723" s="1"/>
      <c r="AF723" s="1">
        <f>SUM(Table112[[#This Row],[Total 
Paid]:[Shipping 
Charged]])</f>
        <v>0</v>
      </c>
      <c r="AG723" s="1"/>
      <c r="AH723" s="1"/>
      <c r="AI723" s="1">
        <f t="shared" si="75"/>
        <v>0</v>
      </c>
      <c r="AK723" s="1"/>
      <c r="AL723" s="1"/>
      <c r="AM723" s="1"/>
      <c r="AN723" s="1"/>
      <c r="AP723" s="30"/>
      <c r="AQ723" s="1"/>
      <c r="AR723" s="1">
        <f t="shared" si="81"/>
        <v>0</v>
      </c>
      <c r="AS723" s="1"/>
      <c r="AT723" s="1"/>
      <c r="AU723" s="2">
        <f t="shared" si="76"/>
        <v>0</v>
      </c>
      <c r="AW723" s="1"/>
      <c r="AX723" s="1"/>
      <c r="AY723" s="1"/>
      <c r="AZ723" s="2">
        <f t="shared" si="80"/>
        <v>0</v>
      </c>
      <c r="BA723" s="2">
        <f>SUM(AF723,AH723,-AZ723,-Table112[[#This Row],[Sale Fee]])</f>
        <v>0</v>
      </c>
      <c r="BC723" s="1"/>
      <c r="BD723" s="1"/>
      <c r="BE723" s="1"/>
    </row>
    <row r="724" spans="1:57" x14ac:dyDescent="0.25">
      <c r="A724" s="1"/>
      <c r="B724" s="1"/>
      <c r="E724" s="4"/>
      <c r="F724" s="4"/>
      <c r="Q724" s="1"/>
      <c r="R724" s="1"/>
      <c r="S724" s="1"/>
      <c r="U724" s="1"/>
      <c r="V724" s="1"/>
      <c r="W724" s="1"/>
      <c r="X724" s="1"/>
      <c r="Y724" s="1"/>
      <c r="Z724" s="1">
        <f>Table112[[#This Row],[Quantity2]]*Table112[[#This Row],[U Cost]]</f>
        <v>0</v>
      </c>
      <c r="AB724" s="1"/>
      <c r="AC724" s="1"/>
      <c r="AD724" s="1">
        <f t="shared" si="74"/>
        <v>0</v>
      </c>
      <c r="AE724" s="1"/>
      <c r="AF724" s="1">
        <f>SUM(Table112[[#This Row],[Total 
Paid]:[Shipping 
Charged]])</f>
        <v>0</v>
      </c>
      <c r="AG724" s="1"/>
      <c r="AH724" s="1"/>
      <c r="AI724" s="1">
        <f t="shared" si="75"/>
        <v>0</v>
      </c>
      <c r="AK724" s="1"/>
      <c r="AL724" s="1"/>
      <c r="AM724" s="1"/>
      <c r="AN724" s="1"/>
      <c r="AP724" s="30"/>
      <c r="AQ724" s="1"/>
      <c r="AR724" s="1">
        <f t="shared" si="81"/>
        <v>0</v>
      </c>
      <c r="AS724" s="1"/>
      <c r="AT724" s="1"/>
      <c r="AU724" s="2">
        <f t="shared" si="76"/>
        <v>0</v>
      </c>
      <c r="AW724" s="1"/>
      <c r="AX724" s="1"/>
      <c r="AY724" s="1"/>
      <c r="AZ724" s="2">
        <f t="shared" si="80"/>
        <v>0</v>
      </c>
      <c r="BA724" s="2">
        <f>SUM(AF724,AH724,-AZ724,-Table112[[#This Row],[Sale Fee]])</f>
        <v>0</v>
      </c>
      <c r="BC724" s="1"/>
      <c r="BD724" s="1"/>
      <c r="BE724" s="1"/>
    </row>
    <row r="725" spans="1:57" x14ac:dyDescent="0.25">
      <c r="A725" s="1"/>
      <c r="B725" s="1"/>
      <c r="E725" s="4"/>
      <c r="F725" s="4"/>
      <c r="Q725" s="1"/>
      <c r="R725" s="1"/>
      <c r="S725" s="1"/>
      <c r="U725" s="1"/>
      <c r="V725" s="1"/>
      <c r="W725" s="1"/>
      <c r="X725" s="1"/>
      <c r="Y725" s="1"/>
      <c r="Z725" s="1">
        <f>Table112[[#This Row],[Quantity2]]*Table112[[#This Row],[U Cost]]</f>
        <v>0</v>
      </c>
      <c r="AB725" s="1"/>
      <c r="AC725" s="1"/>
      <c r="AD725" s="1">
        <f t="shared" si="74"/>
        <v>0</v>
      </c>
      <c r="AE725" s="1"/>
      <c r="AF725" s="1">
        <f>SUM(Table112[[#This Row],[Total 
Paid]:[Shipping 
Charged]])</f>
        <v>0</v>
      </c>
      <c r="AG725" s="1"/>
      <c r="AH725" s="1"/>
      <c r="AI725" s="1">
        <f t="shared" si="75"/>
        <v>0</v>
      </c>
      <c r="AK725" s="1"/>
      <c r="AL725" s="1"/>
      <c r="AM725" s="1"/>
      <c r="AN725" s="1"/>
      <c r="AP725" s="30"/>
      <c r="AQ725" s="1"/>
      <c r="AR725" s="1">
        <f t="shared" si="81"/>
        <v>0</v>
      </c>
      <c r="AS725" s="1"/>
      <c r="AT725" s="1"/>
      <c r="AU725" s="2">
        <f t="shared" si="76"/>
        <v>0</v>
      </c>
      <c r="AW725" s="1"/>
      <c r="AX725" s="1"/>
      <c r="AY725" s="1"/>
      <c r="AZ725" s="2">
        <f t="shared" si="80"/>
        <v>0</v>
      </c>
      <c r="BA725" s="2">
        <f>SUM(AF725,AH725,-AZ725,-Table112[[#This Row],[Sale Fee]])</f>
        <v>0</v>
      </c>
      <c r="BC725" s="1"/>
      <c r="BD725" s="1"/>
      <c r="BE725" s="1"/>
    </row>
    <row r="726" spans="1:57" x14ac:dyDescent="0.25">
      <c r="A726" s="1"/>
      <c r="B726" s="1"/>
      <c r="E726" s="4"/>
      <c r="F726" s="4"/>
      <c r="Q726" s="1"/>
      <c r="R726" s="1"/>
      <c r="S726" s="1"/>
      <c r="U726" s="1"/>
      <c r="V726" s="1"/>
      <c r="W726" s="1"/>
      <c r="X726" s="1"/>
      <c r="Y726" s="1"/>
      <c r="Z726" s="1">
        <f>Table112[[#This Row],[Quantity2]]*Table112[[#This Row],[U Cost]]</f>
        <v>0</v>
      </c>
      <c r="AB726" s="1"/>
      <c r="AC726" s="1"/>
      <c r="AD726" s="1">
        <f t="shared" si="74"/>
        <v>0</v>
      </c>
      <c r="AE726" s="1"/>
      <c r="AF726" s="1">
        <f>SUM(Table112[[#This Row],[Total 
Paid]:[Shipping 
Charged]])</f>
        <v>0</v>
      </c>
      <c r="AG726" s="1"/>
      <c r="AH726" s="1"/>
      <c r="AI726" s="1">
        <f t="shared" si="75"/>
        <v>0</v>
      </c>
      <c r="AK726" s="1"/>
      <c r="AL726" s="1"/>
      <c r="AM726" s="1"/>
      <c r="AN726" s="1"/>
      <c r="AP726" s="30"/>
      <c r="AQ726" s="1"/>
      <c r="AR726" s="1">
        <f t="shared" si="81"/>
        <v>0</v>
      </c>
      <c r="AS726" s="1"/>
      <c r="AT726" s="1"/>
      <c r="AU726" s="2">
        <f t="shared" si="76"/>
        <v>0</v>
      </c>
      <c r="AW726" s="1"/>
      <c r="AX726" s="1"/>
      <c r="AY726" s="1"/>
      <c r="AZ726" s="2">
        <f t="shared" si="80"/>
        <v>0</v>
      </c>
      <c r="BA726" s="2">
        <f>SUM(AF726,AH726,-AZ726,-Table112[[#This Row],[Sale Fee]])</f>
        <v>0</v>
      </c>
      <c r="BC726" s="1"/>
      <c r="BD726" s="1"/>
      <c r="BE726" s="1"/>
    </row>
    <row r="727" spans="1:57" x14ac:dyDescent="0.25">
      <c r="A727" s="1"/>
      <c r="B727" s="1"/>
      <c r="E727" s="4"/>
      <c r="F727" s="4"/>
      <c r="Q727" s="1"/>
      <c r="R727" s="1"/>
      <c r="S727" s="1"/>
      <c r="U727" s="1"/>
      <c r="V727" s="1"/>
      <c r="W727" s="1"/>
      <c r="X727" s="1"/>
      <c r="Y727" s="1"/>
      <c r="Z727" s="1">
        <f>Table112[[#This Row],[Quantity2]]*Table112[[#This Row],[U Cost]]</f>
        <v>0</v>
      </c>
      <c r="AB727" s="1"/>
      <c r="AC727" s="1"/>
      <c r="AD727" s="1">
        <f t="shared" si="74"/>
        <v>0</v>
      </c>
      <c r="AE727" s="1"/>
      <c r="AF727" s="1">
        <f>SUM(Table112[[#This Row],[Total 
Paid]:[Shipping 
Charged]])</f>
        <v>0</v>
      </c>
      <c r="AG727" s="1"/>
      <c r="AH727" s="1"/>
      <c r="AI727" s="1">
        <f t="shared" si="75"/>
        <v>0</v>
      </c>
      <c r="AK727" s="1"/>
      <c r="AL727" s="1"/>
      <c r="AM727" s="1"/>
      <c r="AN727" s="1"/>
      <c r="AP727" s="30"/>
      <c r="AQ727" s="1"/>
      <c r="AR727" s="1">
        <f t="shared" si="81"/>
        <v>0</v>
      </c>
      <c r="AS727" s="1"/>
      <c r="AT727" s="1"/>
      <c r="AU727" s="2">
        <f t="shared" si="76"/>
        <v>0</v>
      </c>
      <c r="AW727" s="1"/>
      <c r="AX727" s="1"/>
      <c r="AY727" s="1"/>
      <c r="AZ727" s="2">
        <f t="shared" si="80"/>
        <v>0</v>
      </c>
      <c r="BA727" s="2">
        <f>SUM(AF727,AH727,-AZ727,-Table112[[#This Row],[Sale Fee]])</f>
        <v>0</v>
      </c>
      <c r="BC727" s="1"/>
      <c r="BD727" s="1"/>
      <c r="BE727" s="1"/>
    </row>
    <row r="728" spans="1:57" x14ac:dyDescent="0.25">
      <c r="A728" s="1"/>
      <c r="B728" s="1"/>
      <c r="E728" s="4"/>
      <c r="F728" s="4"/>
      <c r="Q728" s="1"/>
      <c r="R728" s="1"/>
      <c r="S728" s="1"/>
      <c r="U728" s="1"/>
      <c r="V728" s="1"/>
      <c r="W728" s="1"/>
      <c r="X728" s="1"/>
      <c r="Y728" s="1"/>
      <c r="Z728" s="1">
        <f>Table112[[#This Row],[Quantity2]]*Table112[[#This Row],[U Cost]]</f>
        <v>0</v>
      </c>
      <c r="AB728" s="1"/>
      <c r="AC728" s="1"/>
      <c r="AD728" s="1">
        <f t="shared" si="74"/>
        <v>0</v>
      </c>
      <c r="AE728" s="1"/>
      <c r="AF728" s="1">
        <f>SUM(Table112[[#This Row],[Total 
Paid]:[Shipping 
Charged]])</f>
        <v>0</v>
      </c>
      <c r="AG728" s="1"/>
      <c r="AH728" s="1"/>
      <c r="AI728" s="1">
        <f t="shared" si="75"/>
        <v>0</v>
      </c>
      <c r="AK728" s="1"/>
      <c r="AL728" s="1"/>
      <c r="AM728" s="1"/>
      <c r="AN728" s="1"/>
      <c r="AP728" s="30"/>
      <c r="AQ728" s="1"/>
      <c r="AR728" s="1">
        <f t="shared" si="81"/>
        <v>0</v>
      </c>
      <c r="AS728" s="1"/>
      <c r="AT728" s="1"/>
      <c r="AU728" s="2">
        <f t="shared" si="76"/>
        <v>0</v>
      </c>
      <c r="AW728" s="1"/>
      <c r="AX728" s="1"/>
      <c r="AY728" s="1"/>
      <c r="AZ728" s="2">
        <f t="shared" si="80"/>
        <v>0</v>
      </c>
      <c r="BA728" s="2">
        <f>SUM(AF728,AH728,-AZ728,-Table112[[#This Row],[Sale Fee]])</f>
        <v>0</v>
      </c>
      <c r="BC728" s="1"/>
      <c r="BD728" s="1"/>
      <c r="BE728" s="1"/>
    </row>
    <row r="729" spans="1:57" x14ac:dyDescent="0.25">
      <c r="A729" s="1"/>
      <c r="B729" s="1"/>
      <c r="E729" s="4"/>
      <c r="F729" s="4"/>
      <c r="Q729" s="1"/>
      <c r="R729" s="1"/>
      <c r="S729" s="1"/>
      <c r="U729" s="1"/>
      <c r="V729" s="1"/>
      <c r="W729" s="1"/>
      <c r="X729" s="1"/>
      <c r="Y729" s="1"/>
      <c r="Z729" s="1">
        <f>Table112[[#This Row],[Quantity2]]*Table112[[#This Row],[U Cost]]</f>
        <v>0</v>
      </c>
      <c r="AB729" s="1"/>
      <c r="AC729" s="1"/>
      <c r="AD729" s="1">
        <f t="shared" si="74"/>
        <v>0</v>
      </c>
      <c r="AE729" s="1"/>
      <c r="AF729" s="1">
        <f>SUM(Table112[[#This Row],[Total 
Paid]:[Shipping 
Charged]])</f>
        <v>0</v>
      </c>
      <c r="AG729" s="1"/>
      <c r="AH729" s="1"/>
      <c r="AI729" s="1">
        <f t="shared" si="75"/>
        <v>0</v>
      </c>
      <c r="AK729" s="1"/>
      <c r="AL729" s="1"/>
      <c r="AM729" s="1"/>
      <c r="AN729" s="1"/>
      <c r="AP729" s="30"/>
      <c r="AQ729" s="1"/>
      <c r="AR729" s="1">
        <f t="shared" si="81"/>
        <v>0</v>
      </c>
      <c r="AS729" s="1"/>
      <c r="AT729" s="1"/>
      <c r="AU729" s="2">
        <f t="shared" si="76"/>
        <v>0</v>
      </c>
      <c r="AW729" s="1"/>
      <c r="AX729" s="1"/>
      <c r="AY729" s="1"/>
      <c r="AZ729" s="2">
        <f t="shared" si="80"/>
        <v>0</v>
      </c>
      <c r="BA729" s="2">
        <f>SUM(AF729,AH729,-AZ729,-Table112[[#This Row],[Sale Fee]])</f>
        <v>0</v>
      </c>
      <c r="BC729" s="1"/>
      <c r="BD729" s="1"/>
      <c r="BE729" s="1"/>
    </row>
    <row r="730" spans="1:57" x14ac:dyDescent="0.25">
      <c r="A730" s="1"/>
      <c r="B730" s="1"/>
      <c r="E730" s="4"/>
      <c r="F730" s="4"/>
      <c r="Q730" s="1"/>
      <c r="R730" s="1"/>
      <c r="S730" s="1"/>
      <c r="U730" s="1"/>
      <c r="V730" s="1"/>
      <c r="W730" s="1"/>
      <c r="X730" s="1"/>
      <c r="Y730" s="1"/>
      <c r="Z730" s="1">
        <f>Table112[[#This Row],[Quantity2]]*Table112[[#This Row],[U Cost]]</f>
        <v>0</v>
      </c>
      <c r="AB730" s="1"/>
      <c r="AC730" s="1"/>
      <c r="AD730" s="1">
        <f t="shared" si="74"/>
        <v>0</v>
      </c>
      <c r="AE730" s="1"/>
      <c r="AF730" s="1">
        <f>SUM(Table112[[#This Row],[Total 
Paid]:[Shipping 
Charged]])</f>
        <v>0</v>
      </c>
      <c r="AG730" s="1"/>
      <c r="AH730" s="1"/>
      <c r="AI730" s="1">
        <f t="shared" si="75"/>
        <v>0</v>
      </c>
      <c r="AK730" s="1"/>
      <c r="AL730" s="1"/>
      <c r="AM730" s="1"/>
      <c r="AN730" s="1"/>
      <c r="AP730" s="30"/>
      <c r="AQ730" s="1"/>
      <c r="AR730" s="1">
        <f t="shared" si="81"/>
        <v>0</v>
      </c>
      <c r="AS730" s="1"/>
      <c r="AT730" s="1"/>
      <c r="AU730" s="2">
        <f t="shared" si="76"/>
        <v>0</v>
      </c>
      <c r="AW730" s="1"/>
      <c r="AX730" s="1"/>
      <c r="AY730" s="1"/>
      <c r="AZ730" s="2">
        <f t="shared" si="80"/>
        <v>0</v>
      </c>
      <c r="BA730" s="2">
        <f>SUM(AF730,AH730,-AZ730,-Table112[[#This Row],[Sale Fee]])</f>
        <v>0</v>
      </c>
      <c r="BC730" s="1"/>
      <c r="BD730" s="1"/>
      <c r="BE730" s="1"/>
    </row>
    <row r="731" spans="1:57" x14ac:dyDescent="0.25">
      <c r="A731" s="1"/>
      <c r="B731" s="1"/>
      <c r="E731" s="4"/>
      <c r="F731" s="4"/>
      <c r="Q731" s="1"/>
      <c r="R731" s="1"/>
      <c r="S731" s="1"/>
      <c r="U731" s="1"/>
      <c r="V731" s="1"/>
      <c r="W731" s="1"/>
      <c r="X731" s="1"/>
      <c r="Y731" s="1"/>
      <c r="Z731" s="1">
        <f>Table112[[#This Row],[Quantity2]]*Table112[[#This Row],[U Cost]]</f>
        <v>0</v>
      </c>
      <c r="AB731" s="1"/>
      <c r="AC731" s="1"/>
      <c r="AD731" s="1">
        <f t="shared" si="74"/>
        <v>0</v>
      </c>
      <c r="AE731" s="1"/>
      <c r="AF731" s="1">
        <f>SUM(Table112[[#This Row],[Total 
Paid]:[Shipping 
Charged]])</f>
        <v>0</v>
      </c>
      <c r="AG731" s="1"/>
      <c r="AH731" s="1"/>
      <c r="AI731" s="1">
        <f t="shared" si="75"/>
        <v>0</v>
      </c>
      <c r="AK731" s="1"/>
      <c r="AL731" s="1"/>
      <c r="AM731" s="1"/>
      <c r="AN731" s="1"/>
      <c r="AP731" s="30"/>
      <c r="AQ731" s="1"/>
      <c r="AR731" s="1">
        <f t="shared" si="81"/>
        <v>0</v>
      </c>
      <c r="AS731" s="1"/>
      <c r="AT731" s="1"/>
      <c r="AU731" s="2">
        <f t="shared" si="76"/>
        <v>0</v>
      </c>
      <c r="AW731" s="1"/>
      <c r="AX731" s="1"/>
      <c r="AY731" s="1"/>
      <c r="AZ731" s="2">
        <f t="shared" ref="AZ731:AZ809" si="82">SUM(AU731,AW731,AX731,AY731)</f>
        <v>0</v>
      </c>
      <c r="BA731" s="2">
        <f>SUM(AF731,AH731,-AZ731,-Table112[[#This Row],[Sale Fee]])</f>
        <v>0</v>
      </c>
      <c r="BC731" s="1"/>
      <c r="BD731" s="1"/>
      <c r="BE731" s="1"/>
    </row>
    <row r="732" spans="1:57" x14ac:dyDescent="0.25">
      <c r="A732" s="1"/>
      <c r="B732" s="1"/>
      <c r="E732" s="4"/>
      <c r="F732" s="4"/>
      <c r="Q732" s="1"/>
      <c r="R732" s="1"/>
      <c r="S732" s="1">
        <f t="shared" ref="S732" si="83">R732*Q732</f>
        <v>0</v>
      </c>
      <c r="U732" s="1"/>
      <c r="V732" s="1"/>
      <c r="W732" s="1">
        <f t="shared" ref="W732" si="84">U732*V732</f>
        <v>0</v>
      </c>
      <c r="X732" s="1"/>
      <c r="Y732" s="1"/>
      <c r="Z732" s="1">
        <f>Table112[[#This Row],[Quantity2]]*Table112[[#This Row],[U Cost]]</f>
        <v>0</v>
      </c>
      <c r="AB732" s="1"/>
      <c r="AC732" s="1"/>
      <c r="AD732" s="1">
        <f t="shared" si="74"/>
        <v>0</v>
      </c>
      <c r="AE732" s="1"/>
      <c r="AF732" s="1">
        <f>SUM(Table112[[#This Row],[Total 
Paid]:[Shipping 
Charged]])</f>
        <v>0</v>
      </c>
      <c r="AG732" s="1"/>
      <c r="AH732" s="1"/>
      <c r="AI732" s="1">
        <f t="shared" si="75"/>
        <v>0</v>
      </c>
      <c r="AK732" s="1"/>
      <c r="AL732" s="1"/>
      <c r="AM732" s="1"/>
      <c r="AN732" s="1"/>
      <c r="AP732" s="30"/>
      <c r="AQ732" s="1"/>
      <c r="AR732" s="1">
        <f t="shared" si="81"/>
        <v>0</v>
      </c>
      <c r="AS732" s="1"/>
      <c r="AT732" s="1"/>
      <c r="AU732" s="2">
        <f t="shared" si="76"/>
        <v>0</v>
      </c>
      <c r="AW732" s="1"/>
      <c r="AX732" s="1"/>
      <c r="AY732" s="1"/>
      <c r="AZ732" s="2">
        <f t="shared" si="82"/>
        <v>0</v>
      </c>
      <c r="BA732" s="2">
        <f>SUM(AF732,AH732,-AZ732,-Table112[[#This Row],[Sale Fee]])</f>
        <v>0</v>
      </c>
      <c r="BC732" s="1"/>
      <c r="BD732" s="1"/>
      <c r="BE732" s="1">
        <f t="shared" ref="BE732" si="85">BD732*BC732</f>
        <v>0</v>
      </c>
    </row>
    <row r="733" spans="1:57" x14ac:dyDescent="0.25">
      <c r="A733" s="1"/>
      <c r="B733" s="1"/>
      <c r="E733" s="4"/>
      <c r="F733" s="4"/>
      <c r="Q733" s="1"/>
      <c r="R733" s="1"/>
      <c r="S733" s="1"/>
      <c r="U733" s="1"/>
      <c r="V733" s="1"/>
      <c r="W733" s="1"/>
      <c r="X733" s="1"/>
      <c r="Y733" s="1"/>
      <c r="Z733" s="1">
        <f>Table112[[#This Row],[Quantity2]]*Table112[[#This Row],[U Cost]]</f>
        <v>0</v>
      </c>
      <c r="AB733" s="1"/>
      <c r="AC733" s="1"/>
      <c r="AD733" s="1">
        <f t="shared" si="74"/>
        <v>0</v>
      </c>
      <c r="AE733" s="1"/>
      <c r="AF733" s="1">
        <f>SUM(Table112[[#This Row],[Total 
Paid]:[Shipping 
Charged]])</f>
        <v>0</v>
      </c>
      <c r="AG733" s="1"/>
      <c r="AH733" s="1"/>
      <c r="AI733" s="1">
        <f t="shared" si="75"/>
        <v>0</v>
      </c>
      <c r="AK733" s="1"/>
      <c r="AL733" s="1"/>
      <c r="AM733" s="1"/>
      <c r="AN733" s="1"/>
      <c r="AP733" s="30"/>
      <c r="AQ733" s="1"/>
      <c r="AR733" s="1">
        <f t="shared" si="81"/>
        <v>0</v>
      </c>
      <c r="AS733" s="1"/>
      <c r="AT733" s="1"/>
      <c r="AU733" s="2">
        <f t="shared" si="76"/>
        <v>0</v>
      </c>
      <c r="AW733" s="1"/>
      <c r="AX733" s="1"/>
      <c r="AY733" s="1"/>
      <c r="AZ733" s="2">
        <f t="shared" si="82"/>
        <v>0</v>
      </c>
      <c r="BA733" s="2">
        <f>SUM(AF733,AH733,-AZ733,-Table112[[#This Row],[Sale Fee]])</f>
        <v>0</v>
      </c>
      <c r="BC733" s="1"/>
      <c r="BD733" s="1"/>
      <c r="BE733" s="1"/>
    </row>
    <row r="734" spans="1:57" x14ac:dyDescent="0.25">
      <c r="A734" s="1"/>
      <c r="B734" s="1"/>
      <c r="E734" s="4"/>
      <c r="F734" s="4"/>
      <c r="Q734" s="1"/>
      <c r="R734" s="1"/>
      <c r="S734" s="1"/>
      <c r="U734" s="1"/>
      <c r="V734" s="1"/>
      <c r="W734" s="1"/>
      <c r="X734" s="1"/>
      <c r="Y734" s="1"/>
      <c r="Z734" s="1">
        <f>Table112[[#This Row],[Quantity2]]*Table112[[#This Row],[U Cost]]</f>
        <v>0</v>
      </c>
      <c r="AB734" s="1"/>
      <c r="AC734" s="1"/>
      <c r="AD734" s="1">
        <f t="shared" si="74"/>
        <v>0</v>
      </c>
      <c r="AE734" s="1"/>
      <c r="AF734" s="1">
        <f>SUM(Table112[[#This Row],[Total 
Paid]:[Shipping 
Charged]])</f>
        <v>0</v>
      </c>
      <c r="AG734" s="1"/>
      <c r="AH734" s="1"/>
      <c r="AI734" s="1">
        <f t="shared" si="75"/>
        <v>0</v>
      </c>
      <c r="AK734" s="1"/>
      <c r="AL734" s="1"/>
      <c r="AM734" s="1"/>
      <c r="AN734" s="1"/>
      <c r="AP734" s="30"/>
      <c r="AQ734" s="1"/>
      <c r="AR734" s="1">
        <f t="shared" si="81"/>
        <v>0</v>
      </c>
      <c r="AS734" s="1"/>
      <c r="AT734" s="1"/>
      <c r="AU734" s="2">
        <f t="shared" si="76"/>
        <v>0</v>
      </c>
      <c r="AW734" s="1"/>
      <c r="AX734" s="1"/>
      <c r="AY734" s="1"/>
      <c r="AZ734" s="2">
        <f t="shared" si="82"/>
        <v>0</v>
      </c>
      <c r="BA734" s="2">
        <f>SUM(AF734,AH734,-AZ734,-Table112[[#This Row],[Sale Fee]])</f>
        <v>0</v>
      </c>
      <c r="BC734" s="1"/>
      <c r="BD734" s="1"/>
      <c r="BE734" s="1"/>
    </row>
    <row r="735" spans="1:57" x14ac:dyDescent="0.25">
      <c r="A735" s="1"/>
      <c r="B735" s="1"/>
      <c r="E735" s="4"/>
      <c r="F735" s="4"/>
      <c r="Q735" s="1"/>
      <c r="R735" s="1"/>
      <c r="S735" s="1"/>
      <c r="U735" s="1"/>
      <c r="V735" s="1"/>
      <c r="W735" s="1"/>
      <c r="X735" s="1"/>
      <c r="Y735" s="1"/>
      <c r="Z735" s="1">
        <f>Table112[[#This Row],[Quantity2]]*Table112[[#This Row],[U Cost]]</f>
        <v>0</v>
      </c>
      <c r="AB735" s="1"/>
      <c r="AC735" s="1"/>
      <c r="AD735" s="1">
        <f t="shared" si="74"/>
        <v>0</v>
      </c>
      <c r="AE735" s="1"/>
      <c r="AF735" s="1">
        <f>SUM(Table112[[#This Row],[Total 
Paid]:[Shipping 
Charged]])</f>
        <v>0</v>
      </c>
      <c r="AG735" s="1"/>
      <c r="AH735" s="1"/>
      <c r="AI735" s="1">
        <f t="shared" si="75"/>
        <v>0</v>
      </c>
      <c r="AK735" s="1"/>
      <c r="AL735" s="1"/>
      <c r="AM735" s="1"/>
      <c r="AN735" s="1"/>
      <c r="AP735" s="30"/>
      <c r="AQ735" s="1"/>
      <c r="AR735" s="1">
        <f t="shared" ref="AR735:AR798" si="86">AQ735*AP735</f>
        <v>0</v>
      </c>
      <c r="AS735" s="1"/>
      <c r="AT735" s="1"/>
      <c r="AU735" s="2">
        <f t="shared" si="76"/>
        <v>0</v>
      </c>
      <c r="AW735" s="1"/>
      <c r="AX735" s="1"/>
      <c r="AY735" s="1"/>
      <c r="AZ735" s="2">
        <f t="shared" si="82"/>
        <v>0</v>
      </c>
      <c r="BA735" s="2">
        <f>SUM(AF735,AH735,-AZ735,-Table112[[#This Row],[Sale Fee]])</f>
        <v>0</v>
      </c>
      <c r="BC735" s="1"/>
      <c r="BD735" s="1"/>
      <c r="BE735" s="1"/>
    </row>
    <row r="736" spans="1:57" x14ac:dyDescent="0.25">
      <c r="A736" s="1"/>
      <c r="B736" s="1"/>
      <c r="E736" s="4"/>
      <c r="F736" s="4"/>
      <c r="Q736" s="1"/>
      <c r="R736" s="1"/>
      <c r="S736" s="1"/>
      <c r="U736" s="1"/>
      <c r="V736" s="1"/>
      <c r="W736" s="1"/>
      <c r="X736" s="1"/>
      <c r="Y736" s="1"/>
      <c r="Z736" s="1">
        <f>Table112[[#This Row],[Quantity2]]*Table112[[#This Row],[U Cost]]</f>
        <v>0</v>
      </c>
      <c r="AB736" s="1"/>
      <c r="AC736" s="1"/>
      <c r="AD736" s="1">
        <f t="shared" si="74"/>
        <v>0</v>
      </c>
      <c r="AE736" s="1"/>
      <c r="AF736" s="1">
        <f>SUM(Table112[[#This Row],[Total 
Paid]:[Shipping 
Charged]])</f>
        <v>0</v>
      </c>
      <c r="AG736" s="1"/>
      <c r="AH736" s="1"/>
      <c r="AI736" s="1">
        <f t="shared" si="75"/>
        <v>0</v>
      </c>
      <c r="AK736" s="1"/>
      <c r="AL736" s="1"/>
      <c r="AM736" s="1"/>
      <c r="AN736" s="1"/>
      <c r="AP736" s="30"/>
      <c r="AQ736" s="1"/>
      <c r="AR736" s="1">
        <f t="shared" si="86"/>
        <v>0</v>
      </c>
      <c r="AS736" s="1"/>
      <c r="AT736" s="1"/>
      <c r="AU736" s="2">
        <f t="shared" si="76"/>
        <v>0</v>
      </c>
      <c r="AW736" s="1"/>
      <c r="AX736" s="1"/>
      <c r="AY736" s="1"/>
      <c r="AZ736" s="2">
        <f t="shared" si="82"/>
        <v>0</v>
      </c>
      <c r="BA736" s="2">
        <f>SUM(AF736,AH736,-AZ736,-Table112[[#This Row],[Sale Fee]])</f>
        <v>0</v>
      </c>
      <c r="BC736" s="1"/>
      <c r="BD736" s="1"/>
      <c r="BE736" s="1"/>
    </row>
    <row r="737" spans="1:57" x14ac:dyDescent="0.25">
      <c r="A737" s="1"/>
      <c r="B737" s="1"/>
      <c r="E737" s="4"/>
      <c r="F737" s="4"/>
      <c r="Q737" s="1"/>
      <c r="R737" s="1"/>
      <c r="S737" s="1"/>
      <c r="U737" s="1"/>
      <c r="V737" s="1"/>
      <c r="W737" s="1"/>
      <c r="X737" s="1"/>
      <c r="Y737" s="1"/>
      <c r="Z737" s="1">
        <f>Table112[[#This Row],[Quantity2]]*Table112[[#This Row],[U Cost]]</f>
        <v>0</v>
      </c>
      <c r="AB737" s="1"/>
      <c r="AC737" s="1"/>
      <c r="AD737" s="1">
        <f t="shared" si="74"/>
        <v>0</v>
      </c>
      <c r="AE737" s="1"/>
      <c r="AF737" s="1">
        <f>SUM(Table112[[#This Row],[Total 
Paid]:[Shipping 
Charged]])</f>
        <v>0</v>
      </c>
      <c r="AG737" s="1"/>
      <c r="AH737" s="1"/>
      <c r="AI737" s="1">
        <f t="shared" si="75"/>
        <v>0</v>
      </c>
      <c r="AK737" s="1"/>
      <c r="AL737" s="1"/>
      <c r="AM737" s="1"/>
      <c r="AN737" s="1"/>
      <c r="AP737" s="30"/>
      <c r="AQ737" s="1"/>
      <c r="AR737" s="1">
        <f t="shared" si="86"/>
        <v>0</v>
      </c>
      <c r="AS737" s="1"/>
      <c r="AT737" s="1"/>
      <c r="AU737" s="2">
        <f t="shared" si="76"/>
        <v>0</v>
      </c>
      <c r="AW737" s="1"/>
      <c r="AX737" s="1"/>
      <c r="AY737" s="1"/>
      <c r="AZ737" s="2">
        <f t="shared" si="82"/>
        <v>0</v>
      </c>
      <c r="BA737" s="2">
        <f>SUM(AF737,AH737,-AZ737,-Table112[[#This Row],[Sale Fee]])</f>
        <v>0</v>
      </c>
      <c r="BC737" s="1"/>
      <c r="BD737" s="1"/>
      <c r="BE737" s="1"/>
    </row>
    <row r="738" spans="1:57" x14ac:dyDescent="0.25">
      <c r="A738" s="1"/>
      <c r="B738" s="1"/>
      <c r="E738" s="4"/>
      <c r="F738" s="4"/>
      <c r="Q738" s="1"/>
      <c r="R738" s="1"/>
      <c r="S738" s="1"/>
      <c r="U738" s="1"/>
      <c r="V738" s="1"/>
      <c r="W738" s="1"/>
      <c r="X738" s="1"/>
      <c r="Y738" s="1"/>
      <c r="Z738" s="1">
        <f>Table112[[#This Row],[Quantity2]]*Table112[[#This Row],[U Cost]]</f>
        <v>0</v>
      </c>
      <c r="AB738" s="1"/>
      <c r="AC738" s="1"/>
      <c r="AD738" s="1">
        <f t="shared" si="74"/>
        <v>0</v>
      </c>
      <c r="AE738" s="1"/>
      <c r="AF738" s="1">
        <f>SUM(Table112[[#This Row],[Total 
Paid]:[Shipping 
Charged]])</f>
        <v>0</v>
      </c>
      <c r="AG738" s="1"/>
      <c r="AH738" s="1"/>
      <c r="AI738" s="1">
        <f t="shared" si="75"/>
        <v>0</v>
      </c>
      <c r="AK738" s="1"/>
      <c r="AL738" s="1"/>
      <c r="AM738" s="1"/>
      <c r="AN738" s="1"/>
      <c r="AP738" s="30"/>
      <c r="AQ738" s="1"/>
      <c r="AR738" s="1">
        <f t="shared" si="86"/>
        <v>0</v>
      </c>
      <c r="AS738" s="1"/>
      <c r="AT738" s="1"/>
      <c r="AU738" s="2">
        <f t="shared" si="76"/>
        <v>0</v>
      </c>
      <c r="AW738" s="1"/>
      <c r="AX738" s="1"/>
      <c r="AY738" s="1"/>
      <c r="AZ738" s="2">
        <f t="shared" si="82"/>
        <v>0</v>
      </c>
      <c r="BA738" s="2">
        <f>SUM(AF738,AH738,-AZ738,-Table112[[#This Row],[Sale Fee]])</f>
        <v>0</v>
      </c>
      <c r="BC738" s="1"/>
      <c r="BD738" s="1"/>
      <c r="BE738" s="1"/>
    </row>
    <row r="739" spans="1:57" x14ac:dyDescent="0.25">
      <c r="A739" s="1"/>
      <c r="B739" s="1"/>
      <c r="E739" s="4"/>
      <c r="F739" s="4"/>
      <c r="Q739" s="1"/>
      <c r="R739" s="1"/>
      <c r="S739" s="1"/>
      <c r="U739" s="1"/>
      <c r="V739" s="1"/>
      <c r="W739" s="1"/>
      <c r="X739" s="1"/>
      <c r="Y739" s="1"/>
      <c r="Z739" s="1">
        <f>Table112[[#This Row],[Quantity2]]*Table112[[#This Row],[U Cost]]</f>
        <v>0</v>
      </c>
      <c r="AB739" s="1"/>
      <c r="AC739" s="1"/>
      <c r="AD739" s="1">
        <f t="shared" si="74"/>
        <v>0</v>
      </c>
      <c r="AE739" s="1"/>
      <c r="AF739" s="1">
        <f>SUM(Table112[[#This Row],[Total 
Paid]:[Shipping 
Charged]])</f>
        <v>0</v>
      </c>
      <c r="AG739" s="1"/>
      <c r="AH739" s="1"/>
      <c r="AI739" s="1">
        <f t="shared" si="75"/>
        <v>0</v>
      </c>
      <c r="AK739" s="1"/>
      <c r="AL739" s="1"/>
      <c r="AM739" s="1"/>
      <c r="AN739" s="1"/>
      <c r="AP739" s="30"/>
      <c r="AQ739" s="1"/>
      <c r="AR739" s="1">
        <f t="shared" si="86"/>
        <v>0</v>
      </c>
      <c r="AS739" s="1"/>
      <c r="AT739" s="1"/>
      <c r="AU739" s="2">
        <f t="shared" si="76"/>
        <v>0</v>
      </c>
      <c r="AW739" s="1"/>
      <c r="AX739" s="1"/>
      <c r="AY739" s="1"/>
      <c r="AZ739" s="2">
        <f t="shared" si="82"/>
        <v>0</v>
      </c>
      <c r="BA739" s="2">
        <f>SUM(AF739,AH739,-AZ739,-Table112[[#This Row],[Sale Fee]])</f>
        <v>0</v>
      </c>
      <c r="BC739" s="1"/>
      <c r="BD739" s="1"/>
      <c r="BE739" s="1"/>
    </row>
    <row r="740" spans="1:57" x14ac:dyDescent="0.25">
      <c r="A740" s="1"/>
      <c r="B740" s="1"/>
      <c r="E740" s="4"/>
      <c r="F740" s="4"/>
      <c r="Q740" s="1"/>
      <c r="R740" s="1"/>
      <c r="S740" s="1"/>
      <c r="U740" s="1"/>
      <c r="V740" s="1"/>
      <c r="W740" s="1"/>
      <c r="X740" s="1"/>
      <c r="Y740" s="1"/>
      <c r="Z740" s="1">
        <f>Table112[[#This Row],[Quantity2]]*Table112[[#This Row],[U Cost]]</f>
        <v>0</v>
      </c>
      <c r="AB740" s="1"/>
      <c r="AC740" s="1"/>
      <c r="AD740" s="1">
        <f t="shared" si="74"/>
        <v>0</v>
      </c>
      <c r="AE740" s="1"/>
      <c r="AF740" s="1">
        <f>SUM(Table112[[#This Row],[Total 
Paid]:[Shipping 
Charged]])</f>
        <v>0</v>
      </c>
      <c r="AG740" s="1"/>
      <c r="AH740" s="1"/>
      <c r="AI740" s="1">
        <f t="shared" si="75"/>
        <v>0</v>
      </c>
      <c r="AK740" s="1"/>
      <c r="AL740" s="1"/>
      <c r="AM740" s="1"/>
      <c r="AN740" s="1"/>
      <c r="AP740" s="30"/>
      <c r="AQ740" s="1"/>
      <c r="AR740" s="1">
        <f t="shared" si="86"/>
        <v>0</v>
      </c>
      <c r="AS740" s="1"/>
      <c r="AT740" s="1"/>
      <c r="AU740" s="2">
        <f t="shared" si="76"/>
        <v>0</v>
      </c>
      <c r="AW740" s="1"/>
      <c r="AX740" s="1"/>
      <c r="AY740" s="1"/>
      <c r="AZ740" s="2">
        <f t="shared" si="82"/>
        <v>0</v>
      </c>
      <c r="BA740" s="2">
        <f>SUM(AF740,AH740,-AZ740,-Table112[[#This Row],[Sale Fee]])</f>
        <v>0</v>
      </c>
      <c r="BC740" s="1"/>
      <c r="BD740" s="1"/>
      <c r="BE740" s="1"/>
    </row>
    <row r="741" spans="1:57" x14ac:dyDescent="0.25">
      <c r="A741" s="1"/>
      <c r="B741" s="1"/>
      <c r="E741" s="4"/>
      <c r="F741" s="4"/>
      <c r="Q741" s="1"/>
      <c r="R741" s="1"/>
      <c r="S741" s="1"/>
      <c r="U741" s="1"/>
      <c r="V741" s="1"/>
      <c r="W741" s="1"/>
      <c r="X741" s="1"/>
      <c r="Y741" s="1"/>
      <c r="Z741" s="1">
        <f>Table112[[#This Row],[Quantity2]]*Table112[[#This Row],[U Cost]]</f>
        <v>0</v>
      </c>
      <c r="AB741" s="1"/>
      <c r="AC741" s="1"/>
      <c r="AD741" s="1">
        <f t="shared" si="74"/>
        <v>0</v>
      </c>
      <c r="AE741" s="1"/>
      <c r="AF741" s="1">
        <f>SUM(Table112[[#This Row],[Total 
Paid]:[Shipping 
Charged]])</f>
        <v>0</v>
      </c>
      <c r="AG741" s="1"/>
      <c r="AH741" s="1"/>
      <c r="AI741" s="1">
        <f t="shared" si="75"/>
        <v>0</v>
      </c>
      <c r="AK741" s="1"/>
      <c r="AL741" s="1"/>
      <c r="AM741" s="1"/>
      <c r="AN741" s="1"/>
      <c r="AP741" s="30"/>
      <c r="AQ741" s="1"/>
      <c r="AR741" s="1">
        <f t="shared" si="86"/>
        <v>0</v>
      </c>
      <c r="AS741" s="1"/>
      <c r="AT741" s="1"/>
      <c r="AU741" s="2">
        <f t="shared" si="76"/>
        <v>0</v>
      </c>
      <c r="AW741" s="1"/>
      <c r="AX741" s="1"/>
      <c r="AY741" s="1"/>
      <c r="AZ741" s="2">
        <f t="shared" si="82"/>
        <v>0</v>
      </c>
      <c r="BA741" s="2">
        <f>SUM(AF741,AH741,-AZ741,-Table112[[#This Row],[Sale Fee]])</f>
        <v>0</v>
      </c>
      <c r="BC741" s="1"/>
      <c r="BD741" s="1"/>
      <c r="BE741" s="1"/>
    </row>
    <row r="742" spans="1:57" x14ac:dyDescent="0.25">
      <c r="A742" s="1"/>
      <c r="B742" s="1"/>
      <c r="E742" s="4"/>
      <c r="F742" s="4"/>
      <c r="Q742" s="1"/>
      <c r="R742" s="1"/>
      <c r="S742" s="1"/>
      <c r="U742" s="1"/>
      <c r="V742" s="1"/>
      <c r="W742" s="1"/>
      <c r="X742" s="1"/>
      <c r="Y742" s="1"/>
      <c r="Z742" s="1">
        <f>Table112[[#This Row],[Quantity2]]*Table112[[#This Row],[U Cost]]</f>
        <v>0</v>
      </c>
      <c r="AB742" s="1"/>
      <c r="AC742" s="1"/>
      <c r="AD742" s="1">
        <f t="shared" si="74"/>
        <v>0</v>
      </c>
      <c r="AE742" s="1"/>
      <c r="AF742" s="1">
        <f>SUM(Table112[[#This Row],[Total 
Paid]:[Shipping 
Charged]])</f>
        <v>0</v>
      </c>
      <c r="AG742" s="1"/>
      <c r="AH742" s="1"/>
      <c r="AI742" s="1">
        <f t="shared" si="75"/>
        <v>0</v>
      </c>
      <c r="AK742" s="1"/>
      <c r="AL742" s="1"/>
      <c r="AM742" s="1"/>
      <c r="AN742" s="1"/>
      <c r="AP742" s="30"/>
      <c r="AQ742" s="1"/>
      <c r="AR742" s="1">
        <f t="shared" si="86"/>
        <v>0</v>
      </c>
      <c r="AS742" s="1"/>
      <c r="AT742" s="1"/>
      <c r="AU742" s="2">
        <f t="shared" si="76"/>
        <v>0</v>
      </c>
      <c r="AW742" s="1"/>
      <c r="AX742" s="1"/>
      <c r="AY742" s="1"/>
      <c r="AZ742" s="2">
        <f t="shared" si="82"/>
        <v>0</v>
      </c>
      <c r="BA742" s="2">
        <f>SUM(AF742,AH742,-AZ742,-Table112[[#This Row],[Sale Fee]])</f>
        <v>0</v>
      </c>
      <c r="BC742" s="1"/>
      <c r="BD742" s="1"/>
      <c r="BE742" s="1"/>
    </row>
    <row r="743" spans="1:57" x14ac:dyDescent="0.25">
      <c r="A743" s="1"/>
      <c r="B743" s="1"/>
      <c r="E743" s="4"/>
      <c r="F743" s="4"/>
      <c r="Q743" s="1"/>
      <c r="R743" s="1"/>
      <c r="S743" s="1"/>
      <c r="U743" s="1"/>
      <c r="V743" s="1"/>
      <c r="W743" s="1"/>
      <c r="X743" s="1"/>
      <c r="Y743" s="1"/>
      <c r="Z743" s="1">
        <f>Table112[[#This Row],[Quantity2]]*Table112[[#This Row],[U Cost]]</f>
        <v>0</v>
      </c>
      <c r="AB743" s="1"/>
      <c r="AC743" s="1"/>
      <c r="AD743" s="1">
        <f t="shared" si="74"/>
        <v>0</v>
      </c>
      <c r="AE743" s="1"/>
      <c r="AF743" s="1">
        <f>SUM(Table112[[#This Row],[Total 
Paid]:[Shipping 
Charged]])</f>
        <v>0</v>
      </c>
      <c r="AG743" s="1"/>
      <c r="AH743" s="1"/>
      <c r="AI743" s="1">
        <f t="shared" si="75"/>
        <v>0</v>
      </c>
      <c r="AK743" s="1"/>
      <c r="AL743" s="1"/>
      <c r="AM743" s="1"/>
      <c r="AN743" s="1"/>
      <c r="AP743" s="30"/>
      <c r="AQ743" s="1"/>
      <c r="AR743" s="1">
        <f t="shared" si="86"/>
        <v>0</v>
      </c>
      <c r="AS743" s="1"/>
      <c r="AT743" s="1"/>
      <c r="AU743" s="2">
        <f t="shared" si="76"/>
        <v>0</v>
      </c>
      <c r="AW743" s="1"/>
      <c r="AX743" s="1"/>
      <c r="AY743" s="1"/>
      <c r="AZ743" s="2">
        <f t="shared" si="82"/>
        <v>0</v>
      </c>
      <c r="BA743" s="2">
        <f>SUM(AF743,AH743,-AZ743,-Table112[[#This Row],[Sale Fee]])</f>
        <v>0</v>
      </c>
      <c r="BC743" s="1"/>
      <c r="BD743" s="1"/>
      <c r="BE743" s="1"/>
    </row>
    <row r="744" spans="1:57" x14ac:dyDescent="0.25">
      <c r="A744" s="1"/>
      <c r="B744" s="1"/>
      <c r="E744" s="4"/>
      <c r="F744" s="4"/>
      <c r="Q744" s="1"/>
      <c r="R744" s="1"/>
      <c r="S744" s="1"/>
      <c r="U744" s="1"/>
      <c r="V744" s="1"/>
      <c r="W744" s="1"/>
      <c r="X744" s="1"/>
      <c r="Y744" s="1"/>
      <c r="Z744" s="1">
        <f>Table112[[#This Row],[Quantity2]]*Table112[[#This Row],[U Cost]]</f>
        <v>0</v>
      </c>
      <c r="AB744" s="1"/>
      <c r="AC744" s="1"/>
      <c r="AD744" s="1">
        <f t="shared" si="74"/>
        <v>0</v>
      </c>
      <c r="AE744" s="1"/>
      <c r="AF744" s="1">
        <f>SUM(Table112[[#This Row],[Total 
Paid]:[Shipping 
Charged]])</f>
        <v>0</v>
      </c>
      <c r="AG744" s="1"/>
      <c r="AH744" s="1"/>
      <c r="AI744" s="1">
        <f t="shared" si="75"/>
        <v>0</v>
      </c>
      <c r="AK744" s="1"/>
      <c r="AL744" s="1"/>
      <c r="AM744" s="1"/>
      <c r="AN744" s="1"/>
      <c r="AP744" s="30"/>
      <c r="AQ744" s="1"/>
      <c r="AR744" s="1">
        <f t="shared" si="86"/>
        <v>0</v>
      </c>
      <c r="AS744" s="1"/>
      <c r="AT744" s="1"/>
      <c r="AU744" s="2">
        <f t="shared" si="76"/>
        <v>0</v>
      </c>
      <c r="AW744" s="1"/>
      <c r="AX744" s="1"/>
      <c r="AY744" s="1"/>
      <c r="AZ744" s="2">
        <f t="shared" si="82"/>
        <v>0</v>
      </c>
      <c r="BA744" s="2">
        <f>SUM(AF744,AH744,-AZ744,-Table112[[#This Row],[Sale Fee]])</f>
        <v>0</v>
      </c>
      <c r="BC744" s="1"/>
      <c r="BD744" s="1"/>
      <c r="BE744" s="1"/>
    </row>
    <row r="745" spans="1:57" x14ac:dyDescent="0.25">
      <c r="A745" s="1"/>
      <c r="B745" s="1"/>
      <c r="E745" s="4"/>
      <c r="F745" s="4"/>
      <c r="Q745" s="1"/>
      <c r="R745" s="1"/>
      <c r="S745" s="1"/>
      <c r="U745" s="1"/>
      <c r="V745" s="1"/>
      <c r="W745" s="1"/>
      <c r="X745" s="1"/>
      <c r="Y745" s="1"/>
      <c r="Z745" s="1">
        <f>Table112[[#This Row],[Quantity2]]*Table112[[#This Row],[U Cost]]</f>
        <v>0</v>
      </c>
      <c r="AB745" s="1"/>
      <c r="AC745" s="1"/>
      <c r="AD745" s="1">
        <f t="shared" si="74"/>
        <v>0</v>
      </c>
      <c r="AE745" s="1"/>
      <c r="AF745" s="1">
        <f>SUM(Table112[[#This Row],[Total 
Paid]:[Shipping 
Charged]])</f>
        <v>0</v>
      </c>
      <c r="AG745" s="1"/>
      <c r="AH745" s="1"/>
      <c r="AI745" s="1">
        <f t="shared" si="75"/>
        <v>0</v>
      </c>
      <c r="AK745" s="1"/>
      <c r="AL745" s="1"/>
      <c r="AM745" s="1"/>
      <c r="AN745" s="1"/>
      <c r="AP745" s="30"/>
      <c r="AQ745" s="1"/>
      <c r="AR745" s="1">
        <f t="shared" si="86"/>
        <v>0</v>
      </c>
      <c r="AS745" s="1"/>
      <c r="AT745" s="1"/>
      <c r="AU745" s="2">
        <f t="shared" si="76"/>
        <v>0</v>
      </c>
      <c r="AW745" s="1"/>
      <c r="AX745" s="1"/>
      <c r="AY745" s="1"/>
      <c r="AZ745" s="2">
        <f t="shared" si="82"/>
        <v>0</v>
      </c>
      <c r="BA745" s="2">
        <f>SUM(AF745,AH745,-AZ745,-Table112[[#This Row],[Sale Fee]])</f>
        <v>0</v>
      </c>
      <c r="BC745" s="1"/>
      <c r="BD745" s="1"/>
      <c r="BE745" s="1"/>
    </row>
    <row r="746" spans="1:57" x14ac:dyDescent="0.25">
      <c r="A746" s="1"/>
      <c r="B746" s="1"/>
      <c r="E746" s="4"/>
      <c r="F746" s="4"/>
      <c r="Q746" s="1"/>
      <c r="R746" s="1"/>
      <c r="S746" s="1"/>
      <c r="U746" s="1"/>
      <c r="V746" s="1"/>
      <c r="W746" s="1"/>
      <c r="X746" s="1"/>
      <c r="Y746" s="1"/>
      <c r="Z746" s="1">
        <f>Table112[[#This Row],[Quantity2]]*Table112[[#This Row],[U Cost]]</f>
        <v>0</v>
      </c>
      <c r="AB746" s="1"/>
      <c r="AC746" s="1"/>
      <c r="AD746" s="1">
        <f t="shared" si="74"/>
        <v>0</v>
      </c>
      <c r="AE746" s="1"/>
      <c r="AF746" s="1">
        <f>SUM(Table112[[#This Row],[Total 
Paid]:[Shipping 
Charged]])</f>
        <v>0</v>
      </c>
      <c r="AG746" s="1"/>
      <c r="AH746" s="1"/>
      <c r="AI746" s="1">
        <f t="shared" si="75"/>
        <v>0</v>
      </c>
      <c r="AK746" s="1"/>
      <c r="AL746" s="1"/>
      <c r="AM746" s="1"/>
      <c r="AN746" s="1"/>
      <c r="AP746" s="30"/>
      <c r="AQ746" s="1"/>
      <c r="AR746" s="1">
        <f t="shared" si="86"/>
        <v>0</v>
      </c>
      <c r="AS746" s="1"/>
      <c r="AT746" s="1"/>
      <c r="AU746" s="2">
        <f t="shared" si="76"/>
        <v>0</v>
      </c>
      <c r="AW746" s="1"/>
      <c r="AX746" s="1"/>
      <c r="AY746" s="1"/>
      <c r="AZ746" s="2">
        <f t="shared" si="82"/>
        <v>0</v>
      </c>
      <c r="BA746" s="2">
        <f>SUM(AF746,AH746,-AZ746,-Table112[[#This Row],[Sale Fee]])</f>
        <v>0</v>
      </c>
      <c r="BC746" s="1"/>
      <c r="BD746" s="1"/>
      <c r="BE746" s="1"/>
    </row>
    <row r="747" spans="1:57" x14ac:dyDescent="0.25">
      <c r="A747" s="1"/>
      <c r="B747" s="1"/>
      <c r="E747" s="4"/>
      <c r="F747" s="4"/>
      <c r="Q747" s="1"/>
      <c r="R747" s="1"/>
      <c r="S747" s="1"/>
      <c r="U747" s="1"/>
      <c r="V747" s="1"/>
      <c r="W747" s="1"/>
      <c r="X747" s="1"/>
      <c r="Y747" s="1"/>
      <c r="Z747" s="1">
        <f>Table112[[#This Row],[Quantity2]]*Table112[[#This Row],[U Cost]]</f>
        <v>0</v>
      </c>
      <c r="AB747" s="1"/>
      <c r="AC747" s="1"/>
      <c r="AD747" s="1">
        <f t="shared" si="74"/>
        <v>0</v>
      </c>
      <c r="AE747" s="1"/>
      <c r="AF747" s="1">
        <f>SUM(Table112[[#This Row],[Total 
Paid]:[Shipping 
Charged]])</f>
        <v>0</v>
      </c>
      <c r="AG747" s="1"/>
      <c r="AH747" s="1"/>
      <c r="AI747" s="1">
        <f t="shared" si="75"/>
        <v>0</v>
      </c>
      <c r="AK747" s="1"/>
      <c r="AL747" s="1"/>
      <c r="AM747" s="1"/>
      <c r="AN747" s="1"/>
      <c r="AP747" s="30"/>
      <c r="AQ747" s="1"/>
      <c r="AR747" s="1">
        <f t="shared" si="86"/>
        <v>0</v>
      </c>
      <c r="AS747" s="1"/>
      <c r="AT747" s="1"/>
      <c r="AU747" s="2">
        <f t="shared" si="76"/>
        <v>0</v>
      </c>
      <c r="AW747" s="1"/>
      <c r="AX747" s="1"/>
      <c r="AY747" s="1"/>
      <c r="AZ747" s="2">
        <f t="shared" si="82"/>
        <v>0</v>
      </c>
      <c r="BA747" s="2">
        <f>SUM(AF747,AH747,-AZ747,-Table112[[#This Row],[Sale Fee]])</f>
        <v>0</v>
      </c>
      <c r="BC747" s="1"/>
      <c r="BD747" s="1"/>
      <c r="BE747" s="1"/>
    </row>
    <row r="748" spans="1:57" x14ac:dyDescent="0.25">
      <c r="A748" s="1"/>
      <c r="B748" s="1"/>
      <c r="E748" s="4"/>
      <c r="F748" s="4"/>
      <c r="Q748" s="1"/>
      <c r="R748" s="1"/>
      <c r="S748" s="1"/>
      <c r="U748" s="1"/>
      <c r="V748" s="1"/>
      <c r="W748" s="1"/>
      <c r="X748" s="1"/>
      <c r="Y748" s="1"/>
      <c r="Z748" s="1">
        <f>Table112[[#This Row],[Quantity2]]*Table112[[#This Row],[U Cost]]</f>
        <v>0</v>
      </c>
      <c r="AB748" s="1"/>
      <c r="AC748" s="1"/>
      <c r="AD748" s="1">
        <f t="shared" si="74"/>
        <v>0</v>
      </c>
      <c r="AE748" s="1"/>
      <c r="AF748" s="1">
        <f>SUM(Table112[[#This Row],[Total 
Paid]:[Shipping 
Charged]])</f>
        <v>0</v>
      </c>
      <c r="AG748" s="1"/>
      <c r="AH748" s="1"/>
      <c r="AI748" s="1">
        <f t="shared" si="75"/>
        <v>0</v>
      </c>
      <c r="AK748" s="1"/>
      <c r="AL748" s="1"/>
      <c r="AM748" s="1"/>
      <c r="AN748" s="1"/>
      <c r="AP748" s="30"/>
      <c r="AQ748" s="1"/>
      <c r="AR748" s="1">
        <f t="shared" si="86"/>
        <v>0</v>
      </c>
      <c r="AS748" s="1"/>
      <c r="AT748" s="1"/>
      <c r="AU748" s="2">
        <f t="shared" si="76"/>
        <v>0</v>
      </c>
      <c r="AW748" s="1"/>
      <c r="AX748" s="1"/>
      <c r="AY748" s="1"/>
      <c r="AZ748" s="2">
        <f t="shared" si="82"/>
        <v>0</v>
      </c>
      <c r="BA748" s="2">
        <f>SUM(AF748,AH748,-AZ748,-Table112[[#This Row],[Sale Fee]])</f>
        <v>0</v>
      </c>
      <c r="BC748" s="1"/>
      <c r="BD748" s="1"/>
      <c r="BE748" s="1"/>
    </row>
    <row r="749" spans="1:57" x14ac:dyDescent="0.25">
      <c r="A749" s="1"/>
      <c r="B749" s="1"/>
      <c r="E749" s="4"/>
      <c r="F749" s="4"/>
      <c r="Q749" s="1"/>
      <c r="R749" s="1"/>
      <c r="S749" s="1"/>
      <c r="U749" s="1"/>
      <c r="V749" s="1"/>
      <c r="W749" s="1"/>
      <c r="X749" s="1"/>
      <c r="Y749" s="1"/>
      <c r="Z749" s="1">
        <f>Table112[[#This Row],[Quantity2]]*Table112[[#This Row],[U Cost]]</f>
        <v>0</v>
      </c>
      <c r="AB749" s="1"/>
      <c r="AC749" s="1"/>
      <c r="AD749" s="1">
        <f t="shared" si="74"/>
        <v>0</v>
      </c>
      <c r="AE749" s="1"/>
      <c r="AF749" s="1">
        <f>SUM(Table112[[#This Row],[Total 
Paid]:[Shipping 
Charged]])</f>
        <v>0</v>
      </c>
      <c r="AG749" s="1"/>
      <c r="AH749" s="1"/>
      <c r="AI749" s="1">
        <f t="shared" si="75"/>
        <v>0</v>
      </c>
      <c r="AK749" s="1"/>
      <c r="AL749" s="1"/>
      <c r="AM749" s="1"/>
      <c r="AN749" s="1"/>
      <c r="AP749" s="30"/>
      <c r="AQ749" s="1"/>
      <c r="AR749" s="1">
        <f t="shared" si="86"/>
        <v>0</v>
      </c>
      <c r="AS749" s="1"/>
      <c r="AT749" s="1"/>
      <c r="AU749" s="2">
        <f t="shared" si="76"/>
        <v>0</v>
      </c>
      <c r="AW749" s="1"/>
      <c r="AX749" s="1"/>
      <c r="AY749" s="1"/>
      <c r="AZ749" s="2">
        <f t="shared" si="82"/>
        <v>0</v>
      </c>
      <c r="BA749" s="2">
        <f>SUM(AF749,AH749,-AZ749,-Table112[[#This Row],[Sale Fee]])</f>
        <v>0</v>
      </c>
      <c r="BC749" s="1"/>
      <c r="BD749" s="1"/>
      <c r="BE749" s="1"/>
    </row>
    <row r="750" spans="1:57" x14ac:dyDescent="0.25">
      <c r="A750" s="1"/>
      <c r="B750" s="1"/>
      <c r="E750" s="4"/>
      <c r="F750" s="4"/>
      <c r="Q750" s="1"/>
      <c r="R750" s="1"/>
      <c r="S750" s="1"/>
      <c r="U750" s="1"/>
      <c r="V750" s="1"/>
      <c r="W750" s="1"/>
      <c r="X750" s="1"/>
      <c r="Y750" s="1"/>
      <c r="Z750" s="1">
        <f>Table112[[#This Row],[Quantity2]]*Table112[[#This Row],[U Cost]]</f>
        <v>0</v>
      </c>
      <c r="AB750" s="1"/>
      <c r="AC750" s="1"/>
      <c r="AD750" s="1">
        <f t="shared" si="74"/>
        <v>0</v>
      </c>
      <c r="AE750" s="1"/>
      <c r="AF750" s="1">
        <f>SUM(Table112[[#This Row],[Total 
Paid]:[Shipping 
Charged]])</f>
        <v>0</v>
      </c>
      <c r="AG750" s="1"/>
      <c r="AH750" s="1"/>
      <c r="AI750" s="1">
        <f t="shared" si="75"/>
        <v>0</v>
      </c>
      <c r="AK750" s="1"/>
      <c r="AL750" s="1"/>
      <c r="AM750" s="1"/>
      <c r="AN750" s="1"/>
      <c r="AP750" s="30"/>
      <c r="AQ750" s="1"/>
      <c r="AR750" s="1">
        <f t="shared" si="86"/>
        <v>0</v>
      </c>
      <c r="AS750" s="1"/>
      <c r="AT750" s="1"/>
      <c r="AU750" s="2">
        <f t="shared" si="76"/>
        <v>0</v>
      </c>
      <c r="AW750" s="1"/>
      <c r="AX750" s="1"/>
      <c r="AY750" s="1"/>
      <c r="AZ750" s="2">
        <f t="shared" si="82"/>
        <v>0</v>
      </c>
      <c r="BA750" s="2">
        <f>SUM(AF750,AH750,-AZ750,-Table112[[#This Row],[Sale Fee]])</f>
        <v>0</v>
      </c>
      <c r="BC750" s="1"/>
      <c r="BD750" s="1"/>
      <c r="BE750" s="1"/>
    </row>
    <row r="751" spans="1:57" x14ac:dyDescent="0.25">
      <c r="A751" s="1"/>
      <c r="B751" s="1"/>
      <c r="E751" s="4"/>
      <c r="F751" s="4"/>
      <c r="Q751" s="1"/>
      <c r="R751" s="1"/>
      <c r="S751" s="1"/>
      <c r="U751" s="1"/>
      <c r="V751" s="1"/>
      <c r="W751" s="1"/>
      <c r="X751" s="1"/>
      <c r="Y751" s="1"/>
      <c r="Z751" s="1">
        <f>Table112[[#This Row],[Quantity2]]*Table112[[#This Row],[U Cost]]</f>
        <v>0</v>
      </c>
      <c r="AB751" s="1"/>
      <c r="AC751" s="1"/>
      <c r="AD751" s="1">
        <f t="shared" si="74"/>
        <v>0</v>
      </c>
      <c r="AE751" s="1"/>
      <c r="AF751" s="1">
        <f>SUM(Table112[[#This Row],[Total 
Paid]:[Shipping 
Charged]])</f>
        <v>0</v>
      </c>
      <c r="AG751" s="1"/>
      <c r="AH751" s="1"/>
      <c r="AI751" s="1">
        <f t="shared" si="75"/>
        <v>0</v>
      </c>
      <c r="AK751" s="1"/>
      <c r="AL751" s="1"/>
      <c r="AM751" s="1"/>
      <c r="AN751" s="1"/>
      <c r="AP751" s="30"/>
      <c r="AQ751" s="1"/>
      <c r="AR751" s="1">
        <f t="shared" si="86"/>
        <v>0</v>
      </c>
      <c r="AS751" s="1"/>
      <c r="AT751" s="1"/>
      <c r="AU751" s="2">
        <f t="shared" si="76"/>
        <v>0</v>
      </c>
      <c r="AW751" s="1"/>
      <c r="AX751" s="1"/>
      <c r="AY751" s="1"/>
      <c r="AZ751" s="2">
        <f t="shared" si="82"/>
        <v>0</v>
      </c>
      <c r="BA751" s="2">
        <f>SUM(AF751,AH751,-AZ751,-Table112[[#This Row],[Sale Fee]])</f>
        <v>0</v>
      </c>
      <c r="BC751" s="1"/>
      <c r="BD751" s="1"/>
      <c r="BE751" s="1"/>
    </row>
    <row r="752" spans="1:57" x14ac:dyDescent="0.25">
      <c r="A752" s="1"/>
      <c r="B752" s="1"/>
      <c r="E752" s="4"/>
      <c r="F752" s="4"/>
      <c r="Q752" s="1"/>
      <c r="R752" s="1"/>
      <c r="S752" s="1"/>
      <c r="U752" s="1"/>
      <c r="V752" s="1"/>
      <c r="W752" s="1"/>
      <c r="X752" s="1"/>
      <c r="Y752" s="1"/>
      <c r="Z752" s="1">
        <f>Table112[[#This Row],[Quantity2]]*Table112[[#This Row],[U Cost]]</f>
        <v>0</v>
      </c>
      <c r="AB752" s="1"/>
      <c r="AC752" s="1"/>
      <c r="AD752" s="1">
        <f t="shared" si="74"/>
        <v>0</v>
      </c>
      <c r="AE752" s="1"/>
      <c r="AF752" s="1">
        <f>SUM(Table112[[#This Row],[Total 
Paid]:[Shipping 
Charged]])</f>
        <v>0</v>
      </c>
      <c r="AG752" s="1"/>
      <c r="AH752" s="1"/>
      <c r="AI752" s="1">
        <f t="shared" si="75"/>
        <v>0</v>
      </c>
      <c r="AK752" s="1"/>
      <c r="AL752" s="1"/>
      <c r="AM752" s="1"/>
      <c r="AN752" s="1"/>
      <c r="AP752" s="30"/>
      <c r="AQ752" s="1"/>
      <c r="AR752" s="1">
        <f t="shared" si="86"/>
        <v>0</v>
      </c>
      <c r="AS752" s="1"/>
      <c r="AT752" s="1"/>
      <c r="AU752" s="2">
        <f t="shared" si="76"/>
        <v>0</v>
      </c>
      <c r="AW752" s="1"/>
      <c r="AX752" s="1"/>
      <c r="AY752" s="1"/>
      <c r="AZ752" s="2">
        <f t="shared" si="82"/>
        <v>0</v>
      </c>
      <c r="BA752" s="2">
        <f>SUM(AF752,AH752,-AZ752,-Table112[[#This Row],[Sale Fee]])</f>
        <v>0</v>
      </c>
      <c r="BC752" s="1"/>
      <c r="BD752" s="1"/>
      <c r="BE752" s="1"/>
    </row>
    <row r="753" spans="1:57" x14ac:dyDescent="0.25">
      <c r="A753" s="1"/>
      <c r="B753" s="1"/>
      <c r="E753" s="4"/>
      <c r="F753" s="4"/>
      <c r="Q753" s="1"/>
      <c r="R753" s="1"/>
      <c r="S753" s="1"/>
      <c r="U753" s="1"/>
      <c r="V753" s="1"/>
      <c r="W753" s="1"/>
      <c r="X753" s="1"/>
      <c r="Y753" s="1"/>
      <c r="Z753" s="1">
        <f>Table112[[#This Row],[Quantity2]]*Table112[[#This Row],[U Cost]]</f>
        <v>0</v>
      </c>
      <c r="AB753" s="1"/>
      <c r="AC753" s="1"/>
      <c r="AD753" s="1">
        <f t="shared" si="74"/>
        <v>0</v>
      </c>
      <c r="AE753" s="1"/>
      <c r="AF753" s="1">
        <f>SUM(Table112[[#This Row],[Total 
Paid]:[Shipping 
Charged]])</f>
        <v>0</v>
      </c>
      <c r="AG753" s="1"/>
      <c r="AH753" s="1"/>
      <c r="AI753" s="1">
        <f t="shared" si="75"/>
        <v>0</v>
      </c>
      <c r="AK753" s="1"/>
      <c r="AL753" s="1"/>
      <c r="AM753" s="1"/>
      <c r="AN753" s="1"/>
      <c r="AP753" s="30"/>
      <c r="AQ753" s="1"/>
      <c r="AR753" s="1">
        <f t="shared" si="86"/>
        <v>0</v>
      </c>
      <c r="AS753" s="1"/>
      <c r="AT753" s="1"/>
      <c r="AU753" s="2">
        <f t="shared" si="76"/>
        <v>0</v>
      </c>
      <c r="AW753" s="1"/>
      <c r="AX753" s="1"/>
      <c r="AY753" s="1"/>
      <c r="AZ753" s="2">
        <f t="shared" si="82"/>
        <v>0</v>
      </c>
      <c r="BA753" s="2">
        <f>SUM(AF753,AH753,-AZ753,-Table112[[#This Row],[Sale Fee]])</f>
        <v>0</v>
      </c>
      <c r="BC753" s="1"/>
      <c r="BD753" s="1"/>
      <c r="BE753" s="1"/>
    </row>
    <row r="754" spans="1:57" x14ac:dyDescent="0.25">
      <c r="A754" s="1"/>
      <c r="B754" s="1"/>
      <c r="E754" s="4"/>
      <c r="F754" s="4"/>
      <c r="Q754" s="1"/>
      <c r="R754" s="1"/>
      <c r="S754" s="1"/>
      <c r="U754" s="1"/>
      <c r="V754" s="1"/>
      <c r="W754" s="1"/>
      <c r="X754" s="1"/>
      <c r="Y754" s="1"/>
      <c r="Z754" s="1">
        <f>Table112[[#This Row],[Quantity2]]*Table112[[#This Row],[U Cost]]</f>
        <v>0</v>
      </c>
      <c r="AB754" s="1"/>
      <c r="AC754" s="1"/>
      <c r="AD754" s="1">
        <f t="shared" si="74"/>
        <v>0</v>
      </c>
      <c r="AE754" s="1"/>
      <c r="AF754" s="1">
        <f>SUM(Table112[[#This Row],[Total 
Paid]:[Shipping 
Charged]])</f>
        <v>0</v>
      </c>
      <c r="AG754" s="1"/>
      <c r="AH754" s="1"/>
      <c r="AI754" s="1">
        <f t="shared" si="75"/>
        <v>0</v>
      </c>
      <c r="AK754" s="1"/>
      <c r="AL754" s="1"/>
      <c r="AM754" s="1"/>
      <c r="AN754" s="1"/>
      <c r="AP754" s="30"/>
      <c r="AQ754" s="1"/>
      <c r="AR754" s="1">
        <f t="shared" si="86"/>
        <v>0</v>
      </c>
      <c r="AS754" s="1"/>
      <c r="AT754" s="1"/>
      <c r="AU754" s="2">
        <f t="shared" si="76"/>
        <v>0</v>
      </c>
      <c r="AW754" s="1"/>
      <c r="AX754" s="1"/>
      <c r="AY754" s="1"/>
      <c r="AZ754" s="2">
        <f t="shared" si="82"/>
        <v>0</v>
      </c>
      <c r="BA754" s="2">
        <f>SUM(AF754,AH754,-AZ754,-Table112[[#This Row],[Sale Fee]])</f>
        <v>0</v>
      </c>
      <c r="BC754" s="1"/>
      <c r="BD754" s="1"/>
      <c r="BE754" s="1"/>
    </row>
    <row r="755" spans="1:57" x14ac:dyDescent="0.25">
      <c r="A755" s="1"/>
      <c r="B755" s="1"/>
      <c r="E755" s="4"/>
      <c r="F755" s="4"/>
      <c r="Q755" s="1"/>
      <c r="R755" s="1"/>
      <c r="S755" s="1"/>
      <c r="U755" s="1"/>
      <c r="V755" s="1"/>
      <c r="W755" s="1"/>
      <c r="X755" s="1"/>
      <c r="Y755" s="1"/>
      <c r="Z755" s="1">
        <f>Table112[[#This Row],[Quantity2]]*Table112[[#This Row],[U Cost]]</f>
        <v>0</v>
      </c>
      <c r="AB755" s="1"/>
      <c r="AC755" s="1"/>
      <c r="AD755" s="1">
        <f t="shared" si="74"/>
        <v>0</v>
      </c>
      <c r="AE755" s="1"/>
      <c r="AF755" s="1">
        <f>SUM(Table112[[#This Row],[Total 
Paid]:[Shipping 
Charged]])</f>
        <v>0</v>
      </c>
      <c r="AG755" s="1"/>
      <c r="AH755" s="1"/>
      <c r="AI755" s="1">
        <f t="shared" si="75"/>
        <v>0</v>
      </c>
      <c r="AK755" s="1"/>
      <c r="AL755" s="1"/>
      <c r="AM755" s="1"/>
      <c r="AN755" s="1"/>
      <c r="AP755" s="30"/>
      <c r="AQ755" s="1"/>
      <c r="AR755" s="1">
        <f t="shared" si="86"/>
        <v>0</v>
      </c>
      <c r="AS755" s="1"/>
      <c r="AT755" s="1"/>
      <c r="AU755" s="2">
        <f t="shared" si="76"/>
        <v>0</v>
      </c>
      <c r="AW755" s="1"/>
      <c r="AX755" s="1"/>
      <c r="AY755" s="1"/>
      <c r="AZ755" s="2">
        <f t="shared" si="82"/>
        <v>0</v>
      </c>
      <c r="BA755" s="2">
        <f>SUM(AF755,AH755,-AZ755,-Table112[[#This Row],[Sale Fee]])</f>
        <v>0</v>
      </c>
      <c r="BC755" s="1"/>
      <c r="BD755" s="1"/>
      <c r="BE755" s="1"/>
    </row>
    <row r="756" spans="1:57" x14ac:dyDescent="0.25">
      <c r="A756" s="1"/>
      <c r="B756" s="1"/>
      <c r="E756" s="4"/>
      <c r="F756" s="4"/>
      <c r="Q756" s="1"/>
      <c r="R756" s="1"/>
      <c r="S756" s="1"/>
      <c r="U756" s="1"/>
      <c r="V756" s="1"/>
      <c r="W756" s="1"/>
      <c r="X756" s="1"/>
      <c r="Y756" s="1"/>
      <c r="Z756" s="1">
        <f>Table112[[#This Row],[Quantity2]]*Table112[[#This Row],[U Cost]]</f>
        <v>0</v>
      </c>
      <c r="AB756" s="1"/>
      <c r="AC756" s="1"/>
      <c r="AD756" s="1">
        <f t="shared" si="74"/>
        <v>0</v>
      </c>
      <c r="AE756" s="1"/>
      <c r="AF756" s="1">
        <f>SUM(Table112[[#This Row],[Total 
Paid]:[Shipping 
Charged]])</f>
        <v>0</v>
      </c>
      <c r="AG756" s="1"/>
      <c r="AH756" s="1"/>
      <c r="AI756" s="1">
        <f t="shared" si="75"/>
        <v>0</v>
      </c>
      <c r="AK756" s="1"/>
      <c r="AL756" s="1"/>
      <c r="AM756" s="1"/>
      <c r="AN756" s="1"/>
      <c r="AP756" s="30"/>
      <c r="AQ756" s="1"/>
      <c r="AR756" s="1">
        <f t="shared" si="86"/>
        <v>0</v>
      </c>
      <c r="AS756" s="1"/>
      <c r="AT756" s="1"/>
      <c r="AU756" s="2">
        <f t="shared" si="76"/>
        <v>0</v>
      </c>
      <c r="AW756" s="1"/>
      <c r="AX756" s="1"/>
      <c r="AY756" s="1"/>
      <c r="AZ756" s="2">
        <f t="shared" si="82"/>
        <v>0</v>
      </c>
      <c r="BA756" s="2">
        <f>SUM(AF756,AH756,-AZ756,-Table112[[#This Row],[Sale Fee]])</f>
        <v>0</v>
      </c>
      <c r="BC756" s="1"/>
      <c r="BD756" s="1"/>
      <c r="BE756" s="1"/>
    </row>
    <row r="757" spans="1:57" x14ac:dyDescent="0.25">
      <c r="A757" s="1"/>
      <c r="B757" s="1"/>
      <c r="E757" s="4"/>
      <c r="F757" s="4"/>
      <c r="Q757" s="1"/>
      <c r="R757" s="1"/>
      <c r="S757" s="1"/>
      <c r="U757" s="1"/>
      <c r="V757" s="1"/>
      <c r="W757" s="1"/>
      <c r="X757" s="1"/>
      <c r="Y757" s="1"/>
      <c r="Z757" s="1">
        <f>Table112[[#This Row],[Quantity2]]*Table112[[#This Row],[U Cost]]</f>
        <v>0</v>
      </c>
      <c r="AB757" s="1"/>
      <c r="AC757" s="1"/>
      <c r="AD757" s="1">
        <f t="shared" si="74"/>
        <v>0</v>
      </c>
      <c r="AE757" s="1"/>
      <c r="AF757" s="1">
        <f>SUM(Table112[[#This Row],[Total 
Paid]:[Shipping 
Charged]])</f>
        <v>0</v>
      </c>
      <c r="AG757" s="1"/>
      <c r="AH757" s="1"/>
      <c r="AI757" s="1">
        <f t="shared" si="75"/>
        <v>0</v>
      </c>
      <c r="AK757" s="1"/>
      <c r="AL757" s="1"/>
      <c r="AM757" s="1"/>
      <c r="AN757" s="1"/>
      <c r="AP757" s="30"/>
      <c r="AQ757" s="1"/>
      <c r="AR757" s="1">
        <f t="shared" si="86"/>
        <v>0</v>
      </c>
      <c r="AS757" s="1"/>
      <c r="AT757" s="1"/>
      <c r="AU757" s="2">
        <f t="shared" si="76"/>
        <v>0</v>
      </c>
      <c r="AW757" s="1"/>
      <c r="AX757" s="1"/>
      <c r="AY757" s="1"/>
      <c r="AZ757" s="2">
        <f t="shared" si="82"/>
        <v>0</v>
      </c>
      <c r="BA757" s="2">
        <f>SUM(AF757,AH757,-AZ757,-Table112[[#This Row],[Sale Fee]])</f>
        <v>0</v>
      </c>
      <c r="BC757" s="1"/>
      <c r="BD757" s="1"/>
      <c r="BE757" s="1"/>
    </row>
    <row r="758" spans="1:57" x14ac:dyDescent="0.25">
      <c r="A758" s="1"/>
      <c r="B758" s="1"/>
      <c r="E758" s="4"/>
      <c r="F758" s="4"/>
      <c r="Q758" s="1"/>
      <c r="R758" s="1"/>
      <c r="S758" s="1"/>
      <c r="U758" s="1"/>
      <c r="V758" s="1"/>
      <c r="W758" s="1"/>
      <c r="X758" s="1"/>
      <c r="Y758" s="1"/>
      <c r="Z758" s="1">
        <f>Table112[[#This Row],[Quantity2]]*Table112[[#This Row],[U Cost]]</f>
        <v>0</v>
      </c>
      <c r="AB758" s="1"/>
      <c r="AC758" s="1"/>
      <c r="AD758" s="1">
        <f t="shared" si="74"/>
        <v>0</v>
      </c>
      <c r="AE758" s="1"/>
      <c r="AF758" s="1">
        <f>SUM(Table112[[#This Row],[Total 
Paid]:[Shipping 
Charged]])</f>
        <v>0</v>
      </c>
      <c r="AG758" s="1"/>
      <c r="AH758" s="1"/>
      <c r="AI758" s="1">
        <f t="shared" si="75"/>
        <v>0</v>
      </c>
      <c r="AK758" s="1"/>
      <c r="AL758" s="1"/>
      <c r="AM758" s="1"/>
      <c r="AN758" s="1"/>
      <c r="AP758" s="30"/>
      <c r="AQ758" s="1"/>
      <c r="AR758" s="1">
        <f t="shared" si="86"/>
        <v>0</v>
      </c>
      <c r="AS758" s="1"/>
      <c r="AT758" s="1"/>
      <c r="AU758" s="2">
        <f t="shared" si="76"/>
        <v>0</v>
      </c>
      <c r="AW758" s="1"/>
      <c r="AX758" s="1"/>
      <c r="AY758" s="1"/>
      <c r="AZ758" s="2">
        <f t="shared" si="82"/>
        <v>0</v>
      </c>
      <c r="BA758" s="2">
        <f>SUM(AF758,AH758,-AZ758,-Table112[[#This Row],[Sale Fee]])</f>
        <v>0</v>
      </c>
      <c r="BC758" s="1"/>
      <c r="BD758" s="1"/>
      <c r="BE758" s="1"/>
    </row>
    <row r="759" spans="1:57" x14ac:dyDescent="0.25">
      <c r="A759" s="1"/>
      <c r="B759" s="1"/>
      <c r="E759" s="4"/>
      <c r="F759" s="4"/>
      <c r="Q759" s="1"/>
      <c r="R759" s="1"/>
      <c r="S759" s="1"/>
      <c r="U759" s="1"/>
      <c r="V759" s="1"/>
      <c r="W759" s="1"/>
      <c r="X759" s="1"/>
      <c r="Y759" s="1"/>
      <c r="Z759" s="1">
        <f>Table112[[#This Row],[Quantity2]]*Table112[[#This Row],[U Cost]]</f>
        <v>0</v>
      </c>
      <c r="AB759" s="1"/>
      <c r="AC759" s="1"/>
      <c r="AD759" s="1">
        <f t="shared" si="74"/>
        <v>0</v>
      </c>
      <c r="AE759" s="1"/>
      <c r="AF759" s="1">
        <f>SUM(Table112[[#This Row],[Total 
Paid]:[Shipping 
Charged]])</f>
        <v>0</v>
      </c>
      <c r="AG759" s="1"/>
      <c r="AH759" s="1"/>
      <c r="AI759" s="1">
        <f t="shared" si="75"/>
        <v>0</v>
      </c>
      <c r="AK759" s="1"/>
      <c r="AL759" s="1"/>
      <c r="AM759" s="1"/>
      <c r="AN759" s="1"/>
      <c r="AP759" s="30"/>
      <c r="AQ759" s="1"/>
      <c r="AR759" s="1">
        <f t="shared" si="86"/>
        <v>0</v>
      </c>
      <c r="AS759" s="1"/>
      <c r="AT759" s="1"/>
      <c r="AU759" s="2">
        <f t="shared" si="76"/>
        <v>0</v>
      </c>
      <c r="AW759" s="1"/>
      <c r="AX759" s="1"/>
      <c r="AY759" s="1"/>
      <c r="AZ759" s="2">
        <f t="shared" si="82"/>
        <v>0</v>
      </c>
      <c r="BA759" s="2">
        <f>SUM(AF759,AH759,-AZ759,-Table112[[#This Row],[Sale Fee]])</f>
        <v>0</v>
      </c>
      <c r="BC759" s="1"/>
      <c r="BD759" s="1"/>
      <c r="BE759" s="1"/>
    </row>
    <row r="760" spans="1:57" x14ac:dyDescent="0.25">
      <c r="A760" s="1"/>
      <c r="B760" s="1"/>
      <c r="E760" s="4"/>
      <c r="F760" s="4"/>
      <c r="Q760" s="1"/>
      <c r="R760" s="1"/>
      <c r="S760" s="1"/>
      <c r="U760" s="1"/>
      <c r="V760" s="1"/>
      <c r="W760" s="1"/>
      <c r="X760" s="1"/>
      <c r="Y760" s="1"/>
      <c r="Z760" s="1">
        <f>Table112[[#This Row],[Quantity2]]*Table112[[#This Row],[U Cost]]</f>
        <v>0</v>
      </c>
      <c r="AB760" s="1"/>
      <c r="AC760" s="1"/>
      <c r="AD760" s="1">
        <f t="shared" si="74"/>
        <v>0</v>
      </c>
      <c r="AE760" s="1"/>
      <c r="AF760" s="1">
        <f>SUM(Table112[[#This Row],[Total 
Paid]:[Shipping 
Charged]])</f>
        <v>0</v>
      </c>
      <c r="AG760" s="1"/>
      <c r="AH760" s="1"/>
      <c r="AI760" s="1">
        <f t="shared" si="75"/>
        <v>0</v>
      </c>
      <c r="AK760" s="1"/>
      <c r="AL760" s="1"/>
      <c r="AM760" s="1"/>
      <c r="AN760" s="1"/>
      <c r="AP760" s="30"/>
      <c r="AQ760" s="1"/>
      <c r="AR760" s="1">
        <f t="shared" si="86"/>
        <v>0</v>
      </c>
      <c r="AS760" s="1"/>
      <c r="AT760" s="1"/>
      <c r="AU760" s="2">
        <f t="shared" si="76"/>
        <v>0</v>
      </c>
      <c r="AW760" s="1"/>
      <c r="AX760" s="1"/>
      <c r="AY760" s="1"/>
      <c r="AZ760" s="2">
        <f t="shared" si="82"/>
        <v>0</v>
      </c>
      <c r="BA760" s="2">
        <f>SUM(AF760,AH760,-AZ760,-Table112[[#This Row],[Sale Fee]])</f>
        <v>0</v>
      </c>
      <c r="BC760" s="1"/>
      <c r="BD760" s="1"/>
      <c r="BE760" s="1"/>
    </row>
    <row r="761" spans="1:57" x14ac:dyDescent="0.25">
      <c r="A761" s="1"/>
      <c r="B761" s="1"/>
      <c r="E761" s="4"/>
      <c r="F761" s="4"/>
      <c r="Q761" s="1"/>
      <c r="R761" s="1"/>
      <c r="S761" s="1"/>
      <c r="U761" s="1"/>
      <c r="V761" s="1"/>
      <c r="W761" s="1"/>
      <c r="X761" s="1"/>
      <c r="Y761" s="1"/>
      <c r="Z761" s="1">
        <f>Table112[[#This Row],[Quantity2]]*Table112[[#This Row],[U Cost]]</f>
        <v>0</v>
      </c>
      <c r="AB761" s="1"/>
      <c r="AC761" s="1"/>
      <c r="AD761" s="1">
        <f t="shared" si="74"/>
        <v>0</v>
      </c>
      <c r="AE761" s="1"/>
      <c r="AF761" s="1">
        <f>SUM(Table112[[#This Row],[Total 
Paid]:[Shipping 
Charged]])</f>
        <v>0</v>
      </c>
      <c r="AG761" s="1"/>
      <c r="AH761" s="1"/>
      <c r="AI761" s="1">
        <f t="shared" si="75"/>
        <v>0</v>
      </c>
      <c r="AK761" s="1"/>
      <c r="AL761" s="1"/>
      <c r="AM761" s="1"/>
      <c r="AN761" s="1"/>
      <c r="AP761" s="30"/>
      <c r="AQ761" s="1"/>
      <c r="AR761" s="1">
        <f t="shared" si="86"/>
        <v>0</v>
      </c>
      <c r="AS761" s="1"/>
      <c r="AT761" s="1"/>
      <c r="AU761" s="2">
        <f t="shared" si="76"/>
        <v>0</v>
      </c>
      <c r="AW761" s="1"/>
      <c r="AX761" s="1"/>
      <c r="AY761" s="1"/>
      <c r="AZ761" s="2">
        <f t="shared" si="82"/>
        <v>0</v>
      </c>
      <c r="BA761" s="2">
        <f>SUM(AF761,AH761,-AZ761,-Table112[[#This Row],[Sale Fee]])</f>
        <v>0</v>
      </c>
      <c r="BC761" s="1"/>
      <c r="BD761" s="1"/>
      <c r="BE761" s="1"/>
    </row>
    <row r="762" spans="1:57" x14ac:dyDescent="0.25">
      <c r="A762" s="1"/>
      <c r="B762" s="1"/>
      <c r="E762" s="4"/>
      <c r="F762" s="4"/>
      <c r="Q762" s="1"/>
      <c r="R762" s="1"/>
      <c r="S762" s="1"/>
      <c r="U762" s="1"/>
      <c r="V762" s="1"/>
      <c r="W762" s="1"/>
      <c r="X762" s="1"/>
      <c r="Y762" s="1"/>
      <c r="Z762" s="1">
        <f>Table112[[#This Row],[Quantity2]]*Table112[[#This Row],[U Cost]]</f>
        <v>0</v>
      </c>
      <c r="AB762" s="1"/>
      <c r="AC762" s="1"/>
      <c r="AD762" s="1">
        <f t="shared" si="74"/>
        <v>0</v>
      </c>
      <c r="AE762" s="1"/>
      <c r="AF762" s="1">
        <f>SUM(Table112[[#This Row],[Total 
Paid]:[Shipping 
Charged]])</f>
        <v>0</v>
      </c>
      <c r="AG762" s="1"/>
      <c r="AH762" s="1"/>
      <c r="AI762" s="1">
        <f t="shared" si="75"/>
        <v>0</v>
      </c>
      <c r="AK762" s="1"/>
      <c r="AL762" s="1"/>
      <c r="AM762" s="1"/>
      <c r="AN762" s="1"/>
      <c r="AP762" s="30"/>
      <c r="AQ762" s="1"/>
      <c r="AR762" s="1">
        <f t="shared" si="86"/>
        <v>0</v>
      </c>
      <c r="AS762" s="1"/>
      <c r="AT762" s="1"/>
      <c r="AU762" s="2">
        <f t="shared" si="76"/>
        <v>0</v>
      </c>
      <c r="AW762" s="1"/>
      <c r="AX762" s="1"/>
      <c r="AY762" s="1"/>
      <c r="AZ762" s="2">
        <f t="shared" si="82"/>
        <v>0</v>
      </c>
      <c r="BA762" s="2">
        <f>SUM(AF762,AH762,-AZ762,-Table112[[#This Row],[Sale Fee]])</f>
        <v>0</v>
      </c>
      <c r="BC762" s="1"/>
      <c r="BD762" s="1"/>
      <c r="BE762" s="1"/>
    </row>
    <row r="763" spans="1:57" x14ac:dyDescent="0.25">
      <c r="A763" s="1"/>
      <c r="B763" s="1"/>
      <c r="E763" s="4"/>
      <c r="F763" s="4"/>
      <c r="Q763" s="1"/>
      <c r="R763" s="1"/>
      <c r="S763" s="1"/>
      <c r="U763" s="1"/>
      <c r="V763" s="1"/>
      <c r="W763" s="1"/>
      <c r="X763" s="1"/>
      <c r="Y763" s="1"/>
      <c r="Z763" s="1">
        <f>Table112[[#This Row],[Quantity2]]*Table112[[#This Row],[U Cost]]</f>
        <v>0</v>
      </c>
      <c r="AB763" s="1"/>
      <c r="AC763" s="1"/>
      <c r="AD763" s="1">
        <f t="shared" si="74"/>
        <v>0</v>
      </c>
      <c r="AE763" s="1"/>
      <c r="AF763" s="1">
        <f>SUM(Table112[[#This Row],[Total 
Paid]:[Shipping 
Charged]])</f>
        <v>0</v>
      </c>
      <c r="AG763" s="1"/>
      <c r="AH763" s="1"/>
      <c r="AI763" s="1">
        <f t="shared" si="75"/>
        <v>0</v>
      </c>
      <c r="AK763" s="1"/>
      <c r="AL763" s="1"/>
      <c r="AM763" s="1"/>
      <c r="AN763" s="1"/>
      <c r="AP763" s="30"/>
      <c r="AQ763" s="1"/>
      <c r="AR763" s="1">
        <f t="shared" si="86"/>
        <v>0</v>
      </c>
      <c r="AS763" s="1"/>
      <c r="AT763" s="1"/>
      <c r="AU763" s="2">
        <f t="shared" si="76"/>
        <v>0</v>
      </c>
      <c r="AW763" s="1"/>
      <c r="AX763" s="1"/>
      <c r="AY763" s="1"/>
      <c r="AZ763" s="2">
        <f t="shared" si="82"/>
        <v>0</v>
      </c>
      <c r="BA763" s="2">
        <f>SUM(AF763,AH763,-AZ763,-Table112[[#This Row],[Sale Fee]])</f>
        <v>0</v>
      </c>
      <c r="BC763" s="1"/>
      <c r="BD763" s="1"/>
      <c r="BE763" s="1"/>
    </row>
    <row r="764" spans="1:57" x14ac:dyDescent="0.25">
      <c r="A764" s="1"/>
      <c r="B764" s="1"/>
      <c r="E764" s="4"/>
      <c r="F764" s="4"/>
      <c r="Q764" s="1"/>
      <c r="R764" s="1"/>
      <c r="S764" s="1"/>
      <c r="U764" s="1"/>
      <c r="V764" s="1"/>
      <c r="W764" s="1"/>
      <c r="X764" s="1"/>
      <c r="Y764" s="1"/>
      <c r="Z764" s="1">
        <f>Table112[[#This Row],[Quantity2]]*Table112[[#This Row],[U Cost]]</f>
        <v>0</v>
      </c>
      <c r="AB764" s="1"/>
      <c r="AC764" s="1"/>
      <c r="AD764" s="1">
        <f t="shared" si="74"/>
        <v>0</v>
      </c>
      <c r="AE764" s="1"/>
      <c r="AF764" s="1">
        <f>SUM(Table112[[#This Row],[Total 
Paid]:[Shipping 
Charged]])</f>
        <v>0</v>
      </c>
      <c r="AG764" s="1"/>
      <c r="AH764" s="1"/>
      <c r="AI764" s="1">
        <f t="shared" si="75"/>
        <v>0</v>
      </c>
      <c r="AK764" s="1"/>
      <c r="AL764" s="1"/>
      <c r="AM764" s="1"/>
      <c r="AN764" s="1"/>
      <c r="AP764" s="30"/>
      <c r="AQ764" s="1"/>
      <c r="AR764" s="1">
        <f t="shared" si="86"/>
        <v>0</v>
      </c>
      <c r="AS764" s="1"/>
      <c r="AT764" s="1"/>
      <c r="AU764" s="2">
        <f t="shared" si="76"/>
        <v>0</v>
      </c>
      <c r="AW764" s="1"/>
      <c r="AX764" s="1"/>
      <c r="AY764" s="1"/>
      <c r="AZ764" s="2">
        <f t="shared" si="82"/>
        <v>0</v>
      </c>
      <c r="BA764" s="2">
        <f>SUM(AF764,AH764,-AZ764,-Table112[[#This Row],[Sale Fee]])</f>
        <v>0</v>
      </c>
      <c r="BC764" s="1"/>
      <c r="BD764" s="1"/>
      <c r="BE764" s="1"/>
    </row>
    <row r="765" spans="1:57" x14ac:dyDescent="0.25">
      <c r="A765" s="1"/>
      <c r="B765" s="1"/>
      <c r="E765" s="4"/>
      <c r="F765" s="4"/>
      <c r="Q765" s="1"/>
      <c r="R765" s="1"/>
      <c r="S765" s="1"/>
      <c r="U765" s="1"/>
      <c r="V765" s="1"/>
      <c r="W765" s="1"/>
      <c r="X765" s="1"/>
      <c r="Y765" s="1"/>
      <c r="Z765" s="1">
        <f>Table112[[#This Row],[Quantity2]]*Table112[[#This Row],[U Cost]]</f>
        <v>0</v>
      </c>
      <c r="AB765" s="1"/>
      <c r="AC765" s="1"/>
      <c r="AD765" s="1">
        <f t="shared" si="74"/>
        <v>0</v>
      </c>
      <c r="AE765" s="1"/>
      <c r="AF765" s="1">
        <f>SUM(Table112[[#This Row],[Total 
Paid]:[Shipping 
Charged]])</f>
        <v>0</v>
      </c>
      <c r="AG765" s="1"/>
      <c r="AH765" s="1"/>
      <c r="AI765" s="1">
        <f t="shared" si="75"/>
        <v>0</v>
      </c>
      <c r="AK765" s="1"/>
      <c r="AL765" s="1"/>
      <c r="AM765" s="1"/>
      <c r="AN765" s="1"/>
      <c r="AP765" s="30"/>
      <c r="AQ765" s="1"/>
      <c r="AR765" s="1">
        <f t="shared" si="86"/>
        <v>0</v>
      </c>
      <c r="AS765" s="1"/>
      <c r="AT765" s="1"/>
      <c r="AU765" s="2">
        <f t="shared" si="76"/>
        <v>0</v>
      </c>
      <c r="AW765" s="1"/>
      <c r="AX765" s="1"/>
      <c r="AY765" s="1"/>
      <c r="AZ765" s="2">
        <f t="shared" si="82"/>
        <v>0</v>
      </c>
      <c r="BA765" s="2">
        <f>SUM(AF765,AH765,-AZ765,-Table112[[#This Row],[Sale Fee]])</f>
        <v>0</v>
      </c>
      <c r="BC765" s="1"/>
      <c r="BD765" s="1"/>
      <c r="BE765" s="1"/>
    </row>
    <row r="766" spans="1:57" x14ac:dyDescent="0.25">
      <c r="A766" s="1"/>
      <c r="B766" s="1"/>
      <c r="E766" s="4"/>
      <c r="F766" s="4"/>
      <c r="Q766" s="1"/>
      <c r="R766" s="1"/>
      <c r="S766" s="1"/>
      <c r="U766" s="1"/>
      <c r="V766" s="1"/>
      <c r="W766" s="1"/>
      <c r="X766" s="1"/>
      <c r="Y766" s="1"/>
      <c r="Z766" s="1">
        <f>Table112[[#This Row],[Quantity2]]*Table112[[#This Row],[U Cost]]</f>
        <v>0</v>
      </c>
      <c r="AB766" s="1"/>
      <c r="AC766" s="1"/>
      <c r="AD766" s="1">
        <f t="shared" si="74"/>
        <v>0</v>
      </c>
      <c r="AE766" s="1"/>
      <c r="AF766" s="1">
        <f>SUM(Table112[[#This Row],[Total 
Paid]:[Shipping 
Charged]])</f>
        <v>0</v>
      </c>
      <c r="AG766" s="1"/>
      <c r="AH766" s="1"/>
      <c r="AI766" s="1">
        <f t="shared" si="75"/>
        <v>0</v>
      </c>
      <c r="AK766" s="1"/>
      <c r="AL766" s="1"/>
      <c r="AM766" s="1"/>
      <c r="AN766" s="1"/>
      <c r="AP766" s="30"/>
      <c r="AQ766" s="1"/>
      <c r="AR766" s="1">
        <f t="shared" si="86"/>
        <v>0</v>
      </c>
      <c r="AS766" s="1"/>
      <c r="AT766" s="1"/>
      <c r="AU766" s="2">
        <f t="shared" si="76"/>
        <v>0</v>
      </c>
      <c r="AW766" s="1"/>
      <c r="AX766" s="1"/>
      <c r="AY766" s="1"/>
      <c r="AZ766" s="2">
        <f t="shared" si="82"/>
        <v>0</v>
      </c>
      <c r="BA766" s="2">
        <f>SUM(AF766,AH766,-AZ766,-Table112[[#This Row],[Sale Fee]])</f>
        <v>0</v>
      </c>
      <c r="BC766" s="1"/>
      <c r="BD766" s="1"/>
      <c r="BE766" s="1"/>
    </row>
    <row r="767" spans="1:57" x14ac:dyDescent="0.25">
      <c r="A767" s="1"/>
      <c r="B767" s="1"/>
      <c r="E767" s="4"/>
      <c r="F767" s="4"/>
      <c r="Q767" s="1"/>
      <c r="R767" s="1"/>
      <c r="S767" s="1"/>
      <c r="U767" s="1"/>
      <c r="V767" s="1"/>
      <c r="W767" s="1"/>
      <c r="X767" s="1"/>
      <c r="Y767" s="1"/>
      <c r="Z767" s="1">
        <f>Table112[[#This Row],[Quantity2]]*Table112[[#This Row],[U Cost]]</f>
        <v>0</v>
      </c>
      <c r="AB767" s="1"/>
      <c r="AC767" s="1"/>
      <c r="AD767" s="1">
        <f t="shared" si="74"/>
        <v>0</v>
      </c>
      <c r="AE767" s="1"/>
      <c r="AF767" s="1">
        <f>SUM(Table112[[#This Row],[Total 
Paid]:[Shipping 
Charged]])</f>
        <v>0</v>
      </c>
      <c r="AG767" s="1"/>
      <c r="AH767" s="1"/>
      <c r="AI767" s="1">
        <f t="shared" si="75"/>
        <v>0</v>
      </c>
      <c r="AK767" s="1"/>
      <c r="AL767" s="1"/>
      <c r="AM767" s="1"/>
      <c r="AN767" s="1"/>
      <c r="AP767" s="30"/>
      <c r="AQ767" s="1"/>
      <c r="AR767" s="1">
        <f t="shared" si="86"/>
        <v>0</v>
      </c>
      <c r="AS767" s="1"/>
      <c r="AT767" s="1"/>
      <c r="AU767" s="2">
        <f t="shared" si="76"/>
        <v>0</v>
      </c>
      <c r="AW767" s="1"/>
      <c r="AX767" s="1"/>
      <c r="AY767" s="1"/>
      <c r="AZ767" s="2">
        <f t="shared" si="82"/>
        <v>0</v>
      </c>
      <c r="BA767" s="2">
        <f>SUM(AF767,AH767,-AZ767,-Table112[[#This Row],[Sale Fee]])</f>
        <v>0</v>
      </c>
      <c r="BC767" s="1"/>
      <c r="BD767" s="1"/>
      <c r="BE767" s="1"/>
    </row>
    <row r="768" spans="1:57" x14ac:dyDescent="0.25">
      <c r="A768" s="1"/>
      <c r="B768" s="1"/>
      <c r="E768" s="4"/>
      <c r="F768" s="4"/>
      <c r="Q768" s="1"/>
      <c r="R768" s="1"/>
      <c r="S768" s="1"/>
      <c r="U768" s="1"/>
      <c r="V768" s="1"/>
      <c r="W768" s="1"/>
      <c r="X768" s="1"/>
      <c r="Y768" s="1"/>
      <c r="Z768" s="1">
        <f>Table112[[#This Row],[Quantity2]]*Table112[[#This Row],[U Cost]]</f>
        <v>0</v>
      </c>
      <c r="AB768" s="1"/>
      <c r="AC768" s="1"/>
      <c r="AD768" s="1">
        <f t="shared" si="74"/>
        <v>0</v>
      </c>
      <c r="AE768" s="1"/>
      <c r="AF768" s="1">
        <f>SUM(Table112[[#This Row],[Total 
Paid]:[Shipping 
Charged]])</f>
        <v>0</v>
      </c>
      <c r="AG768" s="1"/>
      <c r="AH768" s="1"/>
      <c r="AI768" s="1">
        <f t="shared" si="75"/>
        <v>0</v>
      </c>
      <c r="AK768" s="1"/>
      <c r="AL768" s="1"/>
      <c r="AM768" s="1"/>
      <c r="AN768" s="1"/>
      <c r="AP768" s="30"/>
      <c r="AQ768" s="1"/>
      <c r="AR768" s="1">
        <f t="shared" si="86"/>
        <v>0</v>
      </c>
      <c r="AS768" s="1"/>
      <c r="AT768" s="1"/>
      <c r="AU768" s="2">
        <f t="shared" si="76"/>
        <v>0</v>
      </c>
      <c r="AW768" s="1"/>
      <c r="AX768" s="1"/>
      <c r="AY768" s="1"/>
      <c r="AZ768" s="2">
        <f t="shared" si="82"/>
        <v>0</v>
      </c>
      <c r="BA768" s="2">
        <f>SUM(AF768,AH768,-AZ768,-Table112[[#This Row],[Sale Fee]])</f>
        <v>0</v>
      </c>
      <c r="BC768" s="1"/>
      <c r="BD768" s="1"/>
      <c r="BE768" s="1"/>
    </row>
    <row r="769" spans="1:59" x14ac:dyDescent="0.25">
      <c r="A769" s="1"/>
      <c r="B769" s="1"/>
      <c r="E769" s="4"/>
      <c r="F769" s="4"/>
      <c r="Q769" s="1"/>
      <c r="R769" s="1"/>
      <c r="S769" s="1"/>
      <c r="U769" s="1"/>
      <c r="V769" s="1"/>
      <c r="W769" s="1"/>
      <c r="X769" s="1"/>
      <c r="Y769" s="1"/>
      <c r="Z769" s="1">
        <f>Table112[[#This Row],[Quantity2]]*Table112[[#This Row],[U Cost]]</f>
        <v>0</v>
      </c>
      <c r="AB769" s="1"/>
      <c r="AC769" s="1"/>
      <c r="AD769" s="1">
        <f t="shared" si="74"/>
        <v>0</v>
      </c>
      <c r="AE769" s="1"/>
      <c r="AF769" s="1">
        <f>SUM(Table112[[#This Row],[Total 
Paid]:[Shipping 
Charged]])</f>
        <v>0</v>
      </c>
      <c r="AG769" s="1"/>
      <c r="AH769" s="1"/>
      <c r="AI769" s="1">
        <f t="shared" si="75"/>
        <v>0</v>
      </c>
      <c r="AK769" s="1"/>
      <c r="AL769" s="1"/>
      <c r="AM769" s="1"/>
      <c r="AN769" s="1"/>
      <c r="AP769" s="30"/>
      <c r="AQ769" s="1"/>
      <c r="AR769" s="1">
        <f t="shared" si="86"/>
        <v>0</v>
      </c>
      <c r="AS769" s="1"/>
      <c r="AT769" s="1"/>
      <c r="AU769" s="2">
        <f t="shared" si="76"/>
        <v>0</v>
      </c>
      <c r="AW769" s="1"/>
      <c r="AX769" s="1"/>
      <c r="AY769" s="1"/>
      <c r="AZ769" s="2">
        <f t="shared" si="82"/>
        <v>0</v>
      </c>
      <c r="BA769" s="2">
        <f>SUM(AF769,AH769,-AZ769,-Table112[[#This Row],[Sale Fee]])</f>
        <v>0</v>
      </c>
      <c r="BC769" s="1"/>
      <c r="BD769" s="1"/>
      <c r="BE769" s="1"/>
    </row>
    <row r="770" spans="1:59" x14ac:dyDescent="0.25">
      <c r="A770" s="1"/>
      <c r="B770" s="1"/>
      <c r="E770" s="4"/>
      <c r="F770" s="4"/>
      <c r="Q770" s="1"/>
      <c r="R770" s="1"/>
      <c r="S770" s="1"/>
      <c r="U770" s="1"/>
      <c r="V770" s="1"/>
      <c r="W770" s="1"/>
      <c r="X770" s="1"/>
      <c r="Y770" s="1"/>
      <c r="Z770" s="1">
        <f>Table112[[#This Row],[Quantity2]]*Table112[[#This Row],[U Cost]]</f>
        <v>0</v>
      </c>
      <c r="AB770" s="1"/>
      <c r="AC770" s="1"/>
      <c r="AD770" s="1">
        <f t="shared" si="74"/>
        <v>0</v>
      </c>
      <c r="AE770" s="1"/>
      <c r="AF770" s="1">
        <f>SUM(Table112[[#This Row],[Total 
Paid]:[Shipping 
Charged]])</f>
        <v>0</v>
      </c>
      <c r="AG770" s="1"/>
      <c r="AH770" s="1"/>
      <c r="AI770" s="1">
        <f t="shared" si="75"/>
        <v>0</v>
      </c>
      <c r="AK770" s="1"/>
      <c r="AL770" s="1"/>
      <c r="AM770" s="1"/>
      <c r="AN770" s="1"/>
      <c r="AP770" s="30"/>
      <c r="AQ770" s="1"/>
      <c r="AR770" s="1">
        <f t="shared" si="86"/>
        <v>0</v>
      </c>
      <c r="AS770" s="1"/>
      <c r="AT770" s="1"/>
      <c r="AU770" s="2">
        <f t="shared" si="76"/>
        <v>0</v>
      </c>
      <c r="AW770" s="1"/>
      <c r="AX770" s="1"/>
      <c r="AY770" s="1"/>
      <c r="AZ770" s="2">
        <f t="shared" si="82"/>
        <v>0</v>
      </c>
      <c r="BA770" s="2">
        <f>SUM(AF770,AH770,-AZ770,-Table112[[#This Row],[Sale Fee]])</f>
        <v>0</v>
      </c>
      <c r="BC770" s="1"/>
      <c r="BD770" s="1"/>
      <c r="BE770" s="1"/>
    </row>
    <row r="771" spans="1:59" x14ac:dyDescent="0.25">
      <c r="A771" s="1"/>
      <c r="B771" s="1"/>
      <c r="E771" s="4"/>
      <c r="F771" s="4"/>
      <c r="Q771" s="1"/>
      <c r="R771" s="1"/>
      <c r="S771" s="1"/>
      <c r="U771" s="1"/>
      <c r="V771" s="1"/>
      <c r="W771" s="1"/>
      <c r="X771" s="1"/>
      <c r="Y771" s="1"/>
      <c r="Z771" s="1">
        <f>Table112[[#This Row],[Quantity2]]*Table112[[#This Row],[U Cost]]</f>
        <v>0</v>
      </c>
      <c r="AB771" s="1"/>
      <c r="AC771" s="1"/>
      <c r="AD771" s="1">
        <f t="shared" si="74"/>
        <v>0</v>
      </c>
      <c r="AE771" s="1"/>
      <c r="AF771" s="1">
        <f>SUM(Table112[[#This Row],[Total 
Paid]:[Shipping 
Charged]])</f>
        <v>0</v>
      </c>
      <c r="AG771" s="1"/>
      <c r="AH771" s="1"/>
      <c r="AI771" s="1">
        <f t="shared" si="75"/>
        <v>0</v>
      </c>
      <c r="AK771" s="1"/>
      <c r="AL771" s="1"/>
      <c r="AM771" s="1"/>
      <c r="AN771" s="1"/>
      <c r="AP771" s="30"/>
      <c r="AQ771" s="1"/>
      <c r="AR771" s="1">
        <f t="shared" si="86"/>
        <v>0</v>
      </c>
      <c r="AS771" s="1"/>
      <c r="AT771" s="1"/>
      <c r="AU771" s="2">
        <f t="shared" si="76"/>
        <v>0</v>
      </c>
      <c r="AW771" s="1"/>
      <c r="AX771" s="1"/>
      <c r="AY771" s="1"/>
      <c r="AZ771" s="2">
        <f t="shared" si="82"/>
        <v>0</v>
      </c>
      <c r="BA771" s="2">
        <f>SUM(AF771,AH771,-AZ771,-Table112[[#This Row],[Sale Fee]])</f>
        <v>0</v>
      </c>
      <c r="BC771" s="1"/>
      <c r="BD771" s="1"/>
      <c r="BE771" s="1"/>
      <c r="BG771" s="4"/>
    </row>
    <row r="772" spans="1:59" x14ac:dyDescent="0.25">
      <c r="A772" s="1"/>
      <c r="B772" s="1"/>
      <c r="E772" s="4"/>
      <c r="F772" s="4"/>
      <c r="Q772" s="1"/>
      <c r="R772" s="1"/>
      <c r="S772" s="1"/>
      <c r="U772" s="1"/>
      <c r="V772" s="1"/>
      <c r="W772" s="1"/>
      <c r="X772" s="1"/>
      <c r="Y772" s="1"/>
      <c r="Z772" s="1">
        <f>Table112[[#This Row],[Quantity2]]*Table112[[#This Row],[U Cost]]</f>
        <v>0</v>
      </c>
      <c r="AB772" s="1"/>
      <c r="AC772" s="1"/>
      <c r="AD772" s="1">
        <f t="shared" si="74"/>
        <v>0</v>
      </c>
      <c r="AE772" s="1"/>
      <c r="AF772" s="1">
        <f>SUM(Table112[[#This Row],[Total 
Paid]:[Shipping 
Charged]])</f>
        <v>0</v>
      </c>
      <c r="AG772" s="1"/>
      <c r="AH772" s="1"/>
      <c r="AI772" s="1">
        <f t="shared" si="75"/>
        <v>0</v>
      </c>
      <c r="AK772" s="1"/>
      <c r="AL772" s="1"/>
      <c r="AM772" s="1"/>
      <c r="AN772" s="1"/>
      <c r="AP772" s="30"/>
      <c r="AQ772" s="1"/>
      <c r="AR772" s="1">
        <f t="shared" si="86"/>
        <v>0</v>
      </c>
      <c r="AS772" s="1"/>
      <c r="AT772" s="1"/>
      <c r="AU772" s="2">
        <f t="shared" si="76"/>
        <v>0</v>
      </c>
      <c r="AW772" s="1"/>
      <c r="AX772" s="1"/>
      <c r="AY772" s="1"/>
      <c r="AZ772" s="2">
        <f t="shared" si="82"/>
        <v>0</v>
      </c>
      <c r="BA772" s="2">
        <f>SUM(AF772,AH772,-AZ772,-Table112[[#This Row],[Sale Fee]])</f>
        <v>0</v>
      </c>
      <c r="BC772" s="1"/>
      <c r="BD772" s="1"/>
      <c r="BE772" s="1"/>
    </row>
    <row r="773" spans="1:59" x14ac:dyDescent="0.25">
      <c r="A773" s="1"/>
      <c r="B773" s="1"/>
      <c r="E773" s="4"/>
      <c r="F773" s="4"/>
      <c r="Q773" s="1"/>
      <c r="R773" s="1"/>
      <c r="S773" s="1"/>
      <c r="U773" s="1"/>
      <c r="V773" s="1"/>
      <c r="W773" s="1"/>
      <c r="X773" s="1"/>
      <c r="Y773" s="1"/>
      <c r="Z773" s="1">
        <f>Table112[[#This Row],[Quantity2]]*Table112[[#This Row],[U Cost]]</f>
        <v>0</v>
      </c>
      <c r="AB773" s="1"/>
      <c r="AC773" s="1"/>
      <c r="AD773" s="1">
        <f t="shared" si="74"/>
        <v>0</v>
      </c>
      <c r="AE773" s="1"/>
      <c r="AF773" s="1">
        <f>SUM(Table112[[#This Row],[Total 
Paid]:[Shipping 
Charged]])</f>
        <v>0</v>
      </c>
      <c r="AG773" s="1"/>
      <c r="AH773" s="1"/>
      <c r="AI773" s="1">
        <f t="shared" si="75"/>
        <v>0</v>
      </c>
      <c r="AK773" s="1"/>
      <c r="AL773" s="1"/>
      <c r="AM773" s="1"/>
      <c r="AN773" s="1"/>
      <c r="AP773" s="30"/>
      <c r="AQ773" s="1"/>
      <c r="AR773" s="1">
        <f t="shared" si="86"/>
        <v>0</v>
      </c>
      <c r="AS773" s="1"/>
      <c r="AT773" s="1"/>
      <c r="AU773" s="2">
        <f t="shared" si="76"/>
        <v>0</v>
      </c>
      <c r="AW773" s="1"/>
      <c r="AX773" s="1"/>
      <c r="AY773" s="1"/>
      <c r="AZ773" s="2">
        <f t="shared" si="82"/>
        <v>0</v>
      </c>
      <c r="BA773" s="2">
        <f>SUM(AF773,AH773,-AZ773,-Table112[[#This Row],[Sale Fee]])</f>
        <v>0</v>
      </c>
      <c r="BC773" s="1"/>
      <c r="BD773" s="1"/>
      <c r="BE773" s="1"/>
    </row>
    <row r="774" spans="1:59" x14ac:dyDescent="0.25">
      <c r="A774" s="1"/>
      <c r="B774" s="1"/>
      <c r="E774" s="4"/>
      <c r="F774" s="4"/>
      <c r="Q774" s="1"/>
      <c r="R774" s="1"/>
      <c r="S774" s="1"/>
      <c r="U774" s="1"/>
      <c r="V774" s="1"/>
      <c r="W774" s="1"/>
      <c r="X774" s="1"/>
      <c r="Y774" s="1"/>
      <c r="Z774" s="1">
        <f>Table112[[#This Row],[Quantity2]]*Table112[[#This Row],[U Cost]]</f>
        <v>0</v>
      </c>
      <c r="AB774" s="1"/>
      <c r="AC774" s="1"/>
      <c r="AD774" s="1">
        <f t="shared" ref="AD774:AD837" si="87">AC774*AB774</f>
        <v>0</v>
      </c>
      <c r="AE774" s="1"/>
      <c r="AF774" s="1">
        <f>SUM(Table112[[#This Row],[Total 
Paid]:[Shipping 
Charged]])</f>
        <v>0</v>
      </c>
      <c r="AG774" s="1"/>
      <c r="AH774" s="1"/>
      <c r="AI774" s="1">
        <f t="shared" ref="AI774:AI837" si="88">SUM(AF774,AG774,AH774)</f>
        <v>0</v>
      </c>
      <c r="AK774" s="1"/>
      <c r="AL774" s="1"/>
      <c r="AM774" s="1"/>
      <c r="AN774" s="1"/>
      <c r="AP774" s="30"/>
      <c r="AQ774" s="1"/>
      <c r="AR774" s="1">
        <f t="shared" si="86"/>
        <v>0</v>
      </c>
      <c r="AS774" s="1"/>
      <c r="AT774" s="1"/>
      <c r="AU774" s="2">
        <f t="shared" ref="AU774:AU837" si="89">SUM(AR774:AT774)</f>
        <v>0</v>
      </c>
      <c r="AW774" s="1"/>
      <c r="AX774" s="1"/>
      <c r="AY774" s="1"/>
      <c r="AZ774" s="2">
        <f t="shared" si="82"/>
        <v>0</v>
      </c>
      <c r="BA774" s="2">
        <f>SUM(AF774,AH774,-AZ774,-Table112[[#This Row],[Sale Fee]])</f>
        <v>0</v>
      </c>
      <c r="BC774" s="1"/>
      <c r="BD774" s="1"/>
      <c r="BE774" s="1"/>
    </row>
    <row r="775" spans="1:59" x14ac:dyDescent="0.25">
      <c r="A775" s="1"/>
      <c r="B775" s="1"/>
      <c r="E775" s="4"/>
      <c r="F775" s="4"/>
      <c r="Q775" s="1"/>
      <c r="R775" s="1"/>
      <c r="S775" s="1"/>
      <c r="U775" s="1"/>
      <c r="V775" s="1"/>
      <c r="W775" s="1"/>
      <c r="X775" s="1"/>
      <c r="Y775" s="1"/>
      <c r="Z775" s="1">
        <f>Table112[[#This Row],[Quantity2]]*Table112[[#This Row],[U Cost]]</f>
        <v>0</v>
      </c>
      <c r="AB775" s="1"/>
      <c r="AC775" s="1"/>
      <c r="AD775" s="1">
        <f t="shared" si="87"/>
        <v>0</v>
      </c>
      <c r="AE775" s="1"/>
      <c r="AF775" s="1">
        <f>SUM(Table112[[#This Row],[Total 
Paid]:[Shipping 
Charged]])</f>
        <v>0</v>
      </c>
      <c r="AG775" s="1"/>
      <c r="AH775" s="1"/>
      <c r="AI775" s="1">
        <f t="shared" si="88"/>
        <v>0</v>
      </c>
      <c r="AK775" s="1"/>
      <c r="AL775" s="1"/>
      <c r="AM775" s="1"/>
      <c r="AN775" s="1"/>
      <c r="AP775" s="30"/>
      <c r="AQ775" s="1"/>
      <c r="AR775" s="1">
        <f t="shared" si="86"/>
        <v>0</v>
      </c>
      <c r="AS775" s="1"/>
      <c r="AT775" s="1"/>
      <c r="AU775" s="2">
        <f t="shared" si="89"/>
        <v>0</v>
      </c>
      <c r="AW775" s="1"/>
      <c r="AX775" s="1"/>
      <c r="AY775" s="1"/>
      <c r="AZ775" s="2">
        <f t="shared" si="82"/>
        <v>0</v>
      </c>
      <c r="BA775" s="2">
        <f>SUM(AF775,AH775,-AZ775,-Table112[[#This Row],[Sale Fee]])</f>
        <v>0</v>
      </c>
      <c r="BC775" s="1"/>
      <c r="BD775" s="1"/>
      <c r="BE775" s="1"/>
    </row>
    <row r="776" spans="1:59" x14ac:dyDescent="0.25">
      <c r="A776" s="1"/>
      <c r="B776" s="1"/>
      <c r="E776" s="4"/>
      <c r="F776" s="4"/>
      <c r="Q776" s="1"/>
      <c r="R776" s="1"/>
      <c r="S776" s="1"/>
      <c r="U776" s="1"/>
      <c r="V776" s="1"/>
      <c r="W776" s="1"/>
      <c r="X776" s="1"/>
      <c r="Y776" s="1"/>
      <c r="Z776" s="1">
        <f>Table112[[#This Row],[Quantity2]]*Table112[[#This Row],[U Cost]]</f>
        <v>0</v>
      </c>
      <c r="AB776" s="1"/>
      <c r="AC776" s="1"/>
      <c r="AD776" s="1">
        <f t="shared" si="87"/>
        <v>0</v>
      </c>
      <c r="AE776" s="1"/>
      <c r="AF776" s="1">
        <f>SUM(Table112[[#This Row],[Total 
Paid]:[Shipping 
Charged]])</f>
        <v>0</v>
      </c>
      <c r="AG776" s="1"/>
      <c r="AH776" s="1"/>
      <c r="AI776" s="1">
        <f t="shared" si="88"/>
        <v>0</v>
      </c>
      <c r="AK776" s="1"/>
      <c r="AL776" s="1"/>
      <c r="AM776" s="1"/>
      <c r="AN776" s="1"/>
      <c r="AP776" s="30"/>
      <c r="AQ776" s="1"/>
      <c r="AR776" s="1">
        <f t="shared" si="86"/>
        <v>0</v>
      </c>
      <c r="AS776" s="1"/>
      <c r="AT776" s="1"/>
      <c r="AU776" s="2">
        <f t="shared" si="89"/>
        <v>0</v>
      </c>
      <c r="AW776" s="1"/>
      <c r="AX776" s="1"/>
      <c r="AY776" s="1"/>
      <c r="AZ776" s="2">
        <f t="shared" si="82"/>
        <v>0</v>
      </c>
      <c r="BA776" s="2">
        <f>SUM(AF776,AH776,-AZ776,-Table112[[#This Row],[Sale Fee]])</f>
        <v>0</v>
      </c>
      <c r="BC776" s="1"/>
      <c r="BD776" s="1"/>
      <c r="BE776" s="1"/>
    </row>
    <row r="777" spans="1:59" x14ac:dyDescent="0.25">
      <c r="A777" s="1"/>
      <c r="B777" s="1"/>
      <c r="E777" s="4"/>
      <c r="F777" s="4"/>
      <c r="Q777" s="1"/>
      <c r="R777" s="1"/>
      <c r="S777" s="1"/>
      <c r="U777" s="1"/>
      <c r="V777" s="1"/>
      <c r="W777" s="1"/>
      <c r="X777" s="1"/>
      <c r="Y777" s="1"/>
      <c r="Z777" s="1">
        <f>Table112[[#This Row],[Quantity2]]*Table112[[#This Row],[U Cost]]</f>
        <v>0</v>
      </c>
      <c r="AB777" s="1"/>
      <c r="AC777" s="1"/>
      <c r="AD777" s="1">
        <f t="shared" si="87"/>
        <v>0</v>
      </c>
      <c r="AE777" s="1"/>
      <c r="AF777" s="1">
        <f>SUM(Table112[[#This Row],[Total 
Paid]:[Shipping 
Charged]])</f>
        <v>0</v>
      </c>
      <c r="AG777" s="1"/>
      <c r="AH777" s="1"/>
      <c r="AI777" s="1">
        <f t="shared" si="88"/>
        <v>0</v>
      </c>
      <c r="AK777" s="1"/>
      <c r="AL777" s="1"/>
      <c r="AM777" s="1"/>
      <c r="AN777" s="1"/>
      <c r="AP777" s="30"/>
      <c r="AQ777" s="1"/>
      <c r="AR777" s="1">
        <f t="shared" si="86"/>
        <v>0</v>
      </c>
      <c r="AS777" s="1"/>
      <c r="AT777" s="1"/>
      <c r="AU777" s="2">
        <f t="shared" si="89"/>
        <v>0</v>
      </c>
      <c r="AW777" s="1"/>
      <c r="AX777" s="1"/>
      <c r="AY777" s="1"/>
      <c r="AZ777" s="2">
        <f t="shared" si="82"/>
        <v>0</v>
      </c>
      <c r="BA777" s="2">
        <f>SUM(AF777,AH777,-AZ777,-Table112[[#This Row],[Sale Fee]])</f>
        <v>0</v>
      </c>
      <c r="BC777" s="1"/>
      <c r="BD777" s="1"/>
      <c r="BE777" s="1"/>
    </row>
    <row r="778" spans="1:59" x14ac:dyDescent="0.25">
      <c r="A778" s="1"/>
      <c r="B778" s="1"/>
      <c r="E778" s="4"/>
      <c r="F778" s="4"/>
      <c r="Q778" s="1"/>
      <c r="R778" s="1"/>
      <c r="S778" s="1"/>
      <c r="U778" s="1"/>
      <c r="V778" s="1"/>
      <c r="W778" s="1"/>
      <c r="X778" s="1"/>
      <c r="Y778" s="1"/>
      <c r="Z778" s="1">
        <f>Table112[[#This Row],[Quantity2]]*Table112[[#This Row],[U Cost]]</f>
        <v>0</v>
      </c>
      <c r="AB778" s="1"/>
      <c r="AC778" s="1"/>
      <c r="AD778" s="1">
        <f t="shared" si="87"/>
        <v>0</v>
      </c>
      <c r="AE778" s="1"/>
      <c r="AF778" s="1">
        <f>SUM(Table112[[#This Row],[Total 
Paid]:[Shipping 
Charged]])</f>
        <v>0</v>
      </c>
      <c r="AG778" s="1"/>
      <c r="AH778" s="1"/>
      <c r="AI778" s="1">
        <f t="shared" si="88"/>
        <v>0</v>
      </c>
      <c r="AK778" s="1"/>
      <c r="AL778" s="1"/>
      <c r="AM778" s="1"/>
      <c r="AN778" s="1"/>
      <c r="AP778" s="30"/>
      <c r="AQ778" s="1"/>
      <c r="AR778" s="1">
        <f t="shared" si="86"/>
        <v>0</v>
      </c>
      <c r="AS778" s="1"/>
      <c r="AT778" s="1"/>
      <c r="AU778" s="2">
        <f t="shared" si="89"/>
        <v>0</v>
      </c>
      <c r="AW778" s="1"/>
      <c r="AX778" s="1"/>
      <c r="AY778" s="1"/>
      <c r="AZ778" s="2">
        <f t="shared" si="82"/>
        <v>0</v>
      </c>
      <c r="BA778" s="2">
        <f>SUM(AF778,AH778,-AZ778,-Table112[[#This Row],[Sale Fee]])</f>
        <v>0</v>
      </c>
      <c r="BC778" s="1"/>
      <c r="BD778" s="1"/>
      <c r="BE778" s="1"/>
    </row>
    <row r="779" spans="1:59" x14ac:dyDescent="0.25">
      <c r="A779" s="1"/>
      <c r="B779" s="1"/>
      <c r="E779" s="4"/>
      <c r="F779" s="4"/>
      <c r="Q779" s="1"/>
      <c r="R779" s="1"/>
      <c r="S779" s="1"/>
      <c r="U779" s="1"/>
      <c r="V779" s="1"/>
      <c r="W779" s="1"/>
      <c r="X779" s="1"/>
      <c r="Y779" s="1"/>
      <c r="Z779" s="1">
        <f>Table112[[#This Row],[Quantity2]]*Table112[[#This Row],[U Cost]]</f>
        <v>0</v>
      </c>
      <c r="AB779" s="1"/>
      <c r="AC779" s="1"/>
      <c r="AD779" s="1">
        <f t="shared" si="87"/>
        <v>0</v>
      </c>
      <c r="AE779" s="1"/>
      <c r="AF779" s="1">
        <f>SUM(Table112[[#This Row],[Total 
Paid]:[Shipping 
Charged]])</f>
        <v>0</v>
      </c>
      <c r="AG779" s="1"/>
      <c r="AH779" s="1"/>
      <c r="AI779" s="1">
        <f t="shared" si="88"/>
        <v>0</v>
      </c>
      <c r="AK779" s="1"/>
      <c r="AL779" s="1"/>
      <c r="AM779" s="1"/>
      <c r="AN779" s="1"/>
      <c r="AP779" s="30"/>
      <c r="AQ779" s="1"/>
      <c r="AR779" s="1">
        <f t="shared" si="86"/>
        <v>0</v>
      </c>
      <c r="AS779" s="1"/>
      <c r="AT779" s="1"/>
      <c r="AU779" s="2">
        <f t="shared" si="89"/>
        <v>0</v>
      </c>
      <c r="AW779" s="1"/>
      <c r="AX779" s="1"/>
      <c r="AY779" s="1"/>
      <c r="AZ779" s="2">
        <f t="shared" si="82"/>
        <v>0</v>
      </c>
      <c r="BA779" s="2">
        <f>SUM(AF779,AH779,-AZ779,-Table112[[#This Row],[Sale Fee]])</f>
        <v>0</v>
      </c>
      <c r="BC779" s="1"/>
      <c r="BD779" s="1"/>
      <c r="BE779" s="1"/>
    </row>
    <row r="780" spans="1:59" x14ac:dyDescent="0.25">
      <c r="A780" s="1"/>
      <c r="B780" s="1"/>
      <c r="E780" s="4"/>
      <c r="F780" s="4"/>
      <c r="Q780" s="1"/>
      <c r="R780" s="1"/>
      <c r="S780" s="1"/>
      <c r="U780" s="1"/>
      <c r="V780" s="1"/>
      <c r="W780" s="1"/>
      <c r="X780" s="1"/>
      <c r="Y780" s="1"/>
      <c r="Z780" s="1">
        <f>Table112[[#This Row],[Quantity2]]*Table112[[#This Row],[U Cost]]</f>
        <v>0</v>
      </c>
      <c r="AB780" s="1"/>
      <c r="AC780" s="1"/>
      <c r="AD780" s="1">
        <f t="shared" si="87"/>
        <v>0</v>
      </c>
      <c r="AE780" s="1"/>
      <c r="AF780" s="1">
        <f>SUM(Table112[[#This Row],[Total 
Paid]:[Shipping 
Charged]])</f>
        <v>0</v>
      </c>
      <c r="AG780" s="1"/>
      <c r="AH780" s="1"/>
      <c r="AI780" s="1">
        <f t="shared" si="88"/>
        <v>0</v>
      </c>
      <c r="AK780" s="1"/>
      <c r="AL780" s="1"/>
      <c r="AM780" s="1"/>
      <c r="AN780" s="1"/>
      <c r="AP780" s="30"/>
      <c r="AQ780" s="1"/>
      <c r="AR780" s="1">
        <f t="shared" si="86"/>
        <v>0</v>
      </c>
      <c r="AS780" s="1"/>
      <c r="AT780" s="1"/>
      <c r="AU780" s="2">
        <f t="shared" si="89"/>
        <v>0</v>
      </c>
      <c r="AW780" s="1"/>
      <c r="AX780" s="1"/>
      <c r="AY780" s="1"/>
      <c r="AZ780" s="2">
        <f t="shared" si="82"/>
        <v>0</v>
      </c>
      <c r="BA780" s="2">
        <f>SUM(AF780,AH780,-AZ780,-Table112[[#This Row],[Sale Fee]])</f>
        <v>0</v>
      </c>
      <c r="BC780" s="1"/>
      <c r="BD780" s="1"/>
      <c r="BE780" s="1"/>
    </row>
    <row r="781" spans="1:59" x14ac:dyDescent="0.25">
      <c r="A781" s="1"/>
      <c r="B781" s="1"/>
      <c r="E781" s="4"/>
      <c r="F781" s="4"/>
      <c r="Q781" s="1"/>
      <c r="R781" s="1"/>
      <c r="S781" s="1"/>
      <c r="U781" s="1"/>
      <c r="V781" s="1"/>
      <c r="W781" s="1"/>
      <c r="X781" s="1"/>
      <c r="Y781" s="1"/>
      <c r="Z781" s="1">
        <f>Table112[[#This Row],[Quantity2]]*Table112[[#This Row],[U Cost]]</f>
        <v>0</v>
      </c>
      <c r="AB781" s="1"/>
      <c r="AC781" s="1"/>
      <c r="AD781" s="1">
        <f t="shared" si="87"/>
        <v>0</v>
      </c>
      <c r="AE781" s="1"/>
      <c r="AF781" s="1">
        <f>SUM(Table112[[#This Row],[Total 
Paid]:[Shipping 
Charged]])</f>
        <v>0</v>
      </c>
      <c r="AG781" s="1"/>
      <c r="AH781" s="1"/>
      <c r="AI781" s="1">
        <f t="shared" si="88"/>
        <v>0</v>
      </c>
      <c r="AK781" s="1"/>
      <c r="AL781" s="1"/>
      <c r="AM781" s="1"/>
      <c r="AN781" s="1"/>
      <c r="AP781" s="30"/>
      <c r="AQ781" s="1"/>
      <c r="AR781" s="1">
        <f t="shared" si="86"/>
        <v>0</v>
      </c>
      <c r="AS781" s="1"/>
      <c r="AT781" s="1"/>
      <c r="AU781" s="2">
        <f t="shared" si="89"/>
        <v>0</v>
      </c>
      <c r="AW781" s="1"/>
      <c r="AX781" s="1"/>
      <c r="AY781" s="1"/>
      <c r="AZ781" s="2">
        <f t="shared" si="82"/>
        <v>0</v>
      </c>
      <c r="BA781" s="2">
        <f>SUM(AF781,AH781,-AZ781,-Table112[[#This Row],[Sale Fee]])</f>
        <v>0</v>
      </c>
      <c r="BC781" s="1"/>
      <c r="BD781" s="1"/>
      <c r="BE781" s="1"/>
    </row>
    <row r="782" spans="1:59" x14ac:dyDescent="0.25">
      <c r="A782" s="1"/>
      <c r="B782" s="1"/>
      <c r="E782" s="4"/>
      <c r="F782" s="4"/>
      <c r="Q782" s="1"/>
      <c r="R782" s="1"/>
      <c r="S782" s="1"/>
      <c r="U782" s="1"/>
      <c r="V782" s="1"/>
      <c r="W782" s="1"/>
      <c r="X782" s="1"/>
      <c r="Y782" s="1"/>
      <c r="Z782" s="1">
        <f>Table112[[#This Row],[Quantity2]]*Table112[[#This Row],[U Cost]]</f>
        <v>0</v>
      </c>
      <c r="AB782" s="1"/>
      <c r="AC782" s="1"/>
      <c r="AD782" s="1">
        <f t="shared" si="87"/>
        <v>0</v>
      </c>
      <c r="AE782" s="1"/>
      <c r="AF782" s="1">
        <f>SUM(Table112[[#This Row],[Total 
Paid]:[Shipping 
Charged]])</f>
        <v>0</v>
      </c>
      <c r="AG782" s="1"/>
      <c r="AH782" s="1"/>
      <c r="AI782" s="1">
        <f t="shared" si="88"/>
        <v>0</v>
      </c>
      <c r="AK782" s="1"/>
      <c r="AL782" s="1"/>
      <c r="AM782" s="1"/>
      <c r="AN782" s="1"/>
      <c r="AP782" s="30"/>
      <c r="AQ782" s="1"/>
      <c r="AR782" s="1">
        <f t="shared" si="86"/>
        <v>0</v>
      </c>
      <c r="AS782" s="1"/>
      <c r="AT782" s="1"/>
      <c r="AU782" s="2">
        <f t="shared" si="89"/>
        <v>0</v>
      </c>
      <c r="AW782" s="1"/>
      <c r="AX782" s="1"/>
      <c r="AY782" s="1"/>
      <c r="AZ782" s="2">
        <f t="shared" si="82"/>
        <v>0</v>
      </c>
      <c r="BA782" s="2">
        <f>SUM(AF782,AH782,-AZ782,-Table112[[#This Row],[Sale Fee]])</f>
        <v>0</v>
      </c>
      <c r="BC782" s="1"/>
      <c r="BD782" s="1"/>
      <c r="BE782" s="1"/>
    </row>
    <row r="783" spans="1:59" x14ac:dyDescent="0.25">
      <c r="A783" s="1"/>
      <c r="B783" s="1"/>
      <c r="E783" s="4"/>
      <c r="F783" s="4"/>
      <c r="Q783" s="1"/>
      <c r="R783" s="1"/>
      <c r="S783" s="1"/>
      <c r="U783" s="1"/>
      <c r="V783" s="1"/>
      <c r="W783" s="1"/>
      <c r="X783" s="1"/>
      <c r="Y783" s="1"/>
      <c r="Z783" s="1">
        <f>Table112[[#This Row],[Quantity2]]*Table112[[#This Row],[U Cost]]</f>
        <v>0</v>
      </c>
      <c r="AB783" s="1"/>
      <c r="AC783" s="1"/>
      <c r="AD783" s="1">
        <f t="shared" si="87"/>
        <v>0</v>
      </c>
      <c r="AE783" s="1"/>
      <c r="AF783" s="1">
        <f>SUM(Table112[[#This Row],[Total 
Paid]:[Shipping 
Charged]])</f>
        <v>0</v>
      </c>
      <c r="AG783" s="1"/>
      <c r="AH783" s="1"/>
      <c r="AI783" s="1">
        <f t="shared" si="88"/>
        <v>0</v>
      </c>
      <c r="AK783" s="1"/>
      <c r="AL783" s="1"/>
      <c r="AM783" s="1"/>
      <c r="AN783" s="1"/>
      <c r="AP783" s="30"/>
      <c r="AQ783" s="1"/>
      <c r="AR783" s="1">
        <f t="shared" si="86"/>
        <v>0</v>
      </c>
      <c r="AS783" s="1"/>
      <c r="AT783" s="1"/>
      <c r="AU783" s="2">
        <f t="shared" si="89"/>
        <v>0</v>
      </c>
      <c r="AW783" s="1"/>
      <c r="AX783" s="1"/>
      <c r="AY783" s="1"/>
      <c r="AZ783" s="2">
        <f t="shared" si="82"/>
        <v>0</v>
      </c>
      <c r="BA783" s="2">
        <f>SUM(AF783,AH783,-AZ783,-Table112[[#This Row],[Sale Fee]])</f>
        <v>0</v>
      </c>
      <c r="BC783" s="1"/>
      <c r="BD783" s="1"/>
      <c r="BE783" s="1"/>
    </row>
    <row r="784" spans="1:59" x14ac:dyDescent="0.25">
      <c r="A784" s="1"/>
      <c r="B784" s="1"/>
      <c r="E784" s="4"/>
      <c r="F784" s="4"/>
      <c r="Q784" s="1"/>
      <c r="R784" s="1"/>
      <c r="S784" s="1"/>
      <c r="U784" s="1"/>
      <c r="V784" s="1"/>
      <c r="W784" s="1"/>
      <c r="X784" s="1"/>
      <c r="Y784" s="1"/>
      <c r="Z784" s="1">
        <f>Table112[[#This Row],[Quantity2]]*Table112[[#This Row],[U Cost]]</f>
        <v>0</v>
      </c>
      <c r="AB784" s="1"/>
      <c r="AC784" s="1"/>
      <c r="AD784" s="1">
        <f t="shared" si="87"/>
        <v>0</v>
      </c>
      <c r="AE784" s="1"/>
      <c r="AF784" s="1">
        <f>SUM(Table112[[#This Row],[Total 
Paid]:[Shipping 
Charged]])</f>
        <v>0</v>
      </c>
      <c r="AG784" s="1"/>
      <c r="AH784" s="1"/>
      <c r="AI784" s="1">
        <f t="shared" si="88"/>
        <v>0</v>
      </c>
      <c r="AK784" s="1"/>
      <c r="AL784" s="1"/>
      <c r="AM784" s="1"/>
      <c r="AN784" s="1"/>
      <c r="AP784" s="30"/>
      <c r="AQ784" s="1"/>
      <c r="AR784" s="1">
        <f t="shared" si="86"/>
        <v>0</v>
      </c>
      <c r="AS784" s="1"/>
      <c r="AT784" s="1"/>
      <c r="AU784" s="2">
        <f t="shared" si="89"/>
        <v>0</v>
      </c>
      <c r="AW784" s="1"/>
      <c r="AX784" s="1"/>
      <c r="AY784" s="1"/>
      <c r="AZ784" s="2">
        <f t="shared" si="82"/>
        <v>0</v>
      </c>
      <c r="BA784" s="2">
        <f>SUM(AF784,AH784,-AZ784,-Table112[[#This Row],[Sale Fee]])</f>
        <v>0</v>
      </c>
      <c r="BC784" s="1"/>
      <c r="BD784" s="1"/>
      <c r="BE784" s="1"/>
    </row>
    <row r="785" spans="1:57" x14ac:dyDescent="0.25">
      <c r="A785" s="1"/>
      <c r="B785" s="1"/>
      <c r="E785" s="4"/>
      <c r="F785" s="4"/>
      <c r="O785" s="49"/>
      <c r="Q785" s="1"/>
      <c r="R785" s="1"/>
      <c r="S785" s="1"/>
      <c r="U785" s="1"/>
      <c r="V785" s="1"/>
      <c r="W785" s="1"/>
      <c r="X785" s="1"/>
      <c r="Y785" s="1"/>
      <c r="Z785" s="1">
        <f>Table112[[#This Row],[Quantity2]]*Table112[[#This Row],[U Cost]]</f>
        <v>0</v>
      </c>
      <c r="AB785" s="1"/>
      <c r="AC785" s="1"/>
      <c r="AD785" s="1">
        <f t="shared" si="87"/>
        <v>0</v>
      </c>
      <c r="AE785" s="1"/>
      <c r="AF785" s="1">
        <f>SUM(Table112[[#This Row],[Total 
Paid]:[Shipping 
Charged]])</f>
        <v>0</v>
      </c>
      <c r="AG785" s="1"/>
      <c r="AH785" s="1"/>
      <c r="AI785" s="1">
        <f t="shared" si="88"/>
        <v>0</v>
      </c>
      <c r="AK785" s="1"/>
      <c r="AL785" s="1"/>
      <c r="AM785" s="1"/>
      <c r="AN785" s="1"/>
      <c r="AP785" s="30"/>
      <c r="AQ785" s="1"/>
      <c r="AR785" s="1">
        <f t="shared" si="86"/>
        <v>0</v>
      </c>
      <c r="AS785" s="1"/>
      <c r="AT785" s="1"/>
      <c r="AU785" s="2">
        <f t="shared" si="89"/>
        <v>0</v>
      </c>
      <c r="AW785" s="1"/>
      <c r="AX785" s="1"/>
      <c r="AY785" s="1"/>
      <c r="AZ785" s="2">
        <f t="shared" si="82"/>
        <v>0</v>
      </c>
      <c r="BA785" s="2">
        <f>SUM(AF785,AH785,-AZ785,-Table112[[#This Row],[Sale Fee]])</f>
        <v>0</v>
      </c>
      <c r="BC785" s="1"/>
      <c r="BD785" s="1"/>
      <c r="BE785" s="1"/>
    </row>
    <row r="786" spans="1:57" x14ac:dyDescent="0.25">
      <c r="A786" s="1"/>
      <c r="B786" s="1"/>
      <c r="E786" s="4"/>
      <c r="F786" s="4"/>
      <c r="Q786" s="1"/>
      <c r="R786" s="1"/>
      <c r="S786" s="1"/>
      <c r="U786" s="1"/>
      <c r="V786" s="1"/>
      <c r="W786" s="1"/>
      <c r="X786" s="1"/>
      <c r="Y786" s="1"/>
      <c r="Z786" s="1">
        <f>Table112[[#This Row],[Quantity2]]*Table112[[#This Row],[U Cost]]</f>
        <v>0</v>
      </c>
      <c r="AB786" s="1"/>
      <c r="AC786" s="1"/>
      <c r="AD786" s="1">
        <f t="shared" si="87"/>
        <v>0</v>
      </c>
      <c r="AE786" s="1"/>
      <c r="AF786" s="1">
        <f>SUM(Table112[[#This Row],[Total 
Paid]:[Shipping 
Charged]])</f>
        <v>0</v>
      </c>
      <c r="AG786" s="1"/>
      <c r="AH786" s="1"/>
      <c r="AI786" s="1">
        <f t="shared" si="88"/>
        <v>0</v>
      </c>
      <c r="AK786" s="1"/>
      <c r="AL786" s="1"/>
      <c r="AM786" s="1"/>
      <c r="AN786" s="1"/>
      <c r="AP786" s="30"/>
      <c r="AQ786" s="1"/>
      <c r="AR786" s="1">
        <f t="shared" si="86"/>
        <v>0</v>
      </c>
      <c r="AS786" s="1"/>
      <c r="AT786" s="1"/>
      <c r="AU786" s="2">
        <f t="shared" si="89"/>
        <v>0</v>
      </c>
      <c r="AW786" s="1"/>
      <c r="AX786" s="1"/>
      <c r="AY786" s="1"/>
      <c r="AZ786" s="2">
        <f t="shared" si="82"/>
        <v>0</v>
      </c>
      <c r="BA786" s="2">
        <f>SUM(AF786,AH786,-AZ786,-Table112[[#This Row],[Sale Fee]])</f>
        <v>0</v>
      </c>
      <c r="BC786" s="1"/>
      <c r="BD786" s="1"/>
      <c r="BE786" s="1"/>
    </row>
    <row r="787" spans="1:57" x14ac:dyDescent="0.25">
      <c r="A787" s="1"/>
      <c r="B787" s="1"/>
      <c r="E787" s="4"/>
      <c r="F787" s="4"/>
      <c r="O787" s="49"/>
      <c r="Q787" s="1"/>
      <c r="R787" s="1"/>
      <c r="S787" s="1"/>
      <c r="U787" s="1"/>
      <c r="V787" s="1"/>
      <c r="W787" s="1"/>
      <c r="X787" s="1"/>
      <c r="Y787" s="1"/>
      <c r="Z787" s="1">
        <f>Table112[[#This Row],[Quantity2]]*Table112[[#This Row],[U Cost]]</f>
        <v>0</v>
      </c>
      <c r="AB787" s="1"/>
      <c r="AC787" s="1"/>
      <c r="AD787" s="1">
        <f t="shared" si="87"/>
        <v>0</v>
      </c>
      <c r="AE787" s="1"/>
      <c r="AF787" s="1">
        <f>SUM(Table112[[#This Row],[Total 
Paid]:[Shipping 
Charged]])</f>
        <v>0</v>
      </c>
      <c r="AG787" s="1"/>
      <c r="AH787" s="1"/>
      <c r="AI787" s="1">
        <f t="shared" si="88"/>
        <v>0</v>
      </c>
      <c r="AK787" s="1"/>
      <c r="AL787" s="1"/>
      <c r="AM787" s="1"/>
      <c r="AN787" s="1"/>
      <c r="AP787" s="30"/>
      <c r="AQ787" s="1"/>
      <c r="AR787" s="1">
        <f t="shared" si="86"/>
        <v>0</v>
      </c>
      <c r="AS787" s="1"/>
      <c r="AT787" s="1"/>
      <c r="AU787" s="2">
        <f t="shared" si="89"/>
        <v>0</v>
      </c>
      <c r="AW787" s="1"/>
      <c r="AX787" s="1"/>
      <c r="AY787" s="1"/>
      <c r="AZ787" s="2">
        <f t="shared" si="82"/>
        <v>0</v>
      </c>
      <c r="BA787" s="2">
        <f>SUM(AF787,AH787,-AZ787,-Table112[[#This Row],[Sale Fee]])</f>
        <v>0</v>
      </c>
      <c r="BC787" s="1"/>
      <c r="BD787" s="1"/>
      <c r="BE787" s="1"/>
    </row>
    <row r="788" spans="1:57" x14ac:dyDescent="0.25">
      <c r="A788" s="1"/>
      <c r="B788" s="1"/>
      <c r="E788" s="4"/>
      <c r="F788" s="4"/>
      <c r="Q788" s="1"/>
      <c r="R788" s="1"/>
      <c r="S788" s="1"/>
      <c r="U788" s="1"/>
      <c r="V788" s="1"/>
      <c r="W788" s="1"/>
      <c r="X788" s="1"/>
      <c r="Y788" s="1"/>
      <c r="Z788" s="1">
        <f>Table112[[#This Row],[Quantity2]]*Table112[[#This Row],[U Cost]]</f>
        <v>0</v>
      </c>
      <c r="AB788" s="1"/>
      <c r="AC788" s="1"/>
      <c r="AD788" s="1">
        <f t="shared" si="87"/>
        <v>0</v>
      </c>
      <c r="AE788" s="1"/>
      <c r="AF788" s="1">
        <f>SUM(Table112[[#This Row],[Total 
Paid]:[Shipping 
Charged]])</f>
        <v>0</v>
      </c>
      <c r="AG788" s="1"/>
      <c r="AH788" s="1"/>
      <c r="AI788" s="1">
        <f t="shared" si="88"/>
        <v>0</v>
      </c>
      <c r="AK788" s="1"/>
      <c r="AL788" s="1"/>
      <c r="AM788" s="1"/>
      <c r="AN788" s="1"/>
      <c r="AP788" s="30"/>
      <c r="AQ788" s="1"/>
      <c r="AR788" s="1">
        <f t="shared" si="86"/>
        <v>0</v>
      </c>
      <c r="AS788" s="1"/>
      <c r="AT788" s="1"/>
      <c r="AU788" s="2">
        <f t="shared" si="89"/>
        <v>0</v>
      </c>
      <c r="AW788" s="1"/>
      <c r="AX788" s="1"/>
      <c r="AY788" s="1"/>
      <c r="AZ788" s="2">
        <f t="shared" si="82"/>
        <v>0</v>
      </c>
      <c r="BA788" s="2">
        <f>SUM(AF788,AH788,-AZ788,-Table112[[#This Row],[Sale Fee]])</f>
        <v>0</v>
      </c>
      <c r="BC788" s="1"/>
      <c r="BD788" s="1"/>
      <c r="BE788" s="1"/>
    </row>
    <row r="789" spans="1:57" x14ac:dyDescent="0.25">
      <c r="A789" s="1"/>
      <c r="B789" s="1"/>
      <c r="E789" s="4"/>
      <c r="F789" s="4"/>
      <c r="Q789" s="1"/>
      <c r="R789" s="1"/>
      <c r="S789" s="1"/>
      <c r="U789" s="1"/>
      <c r="V789" s="1"/>
      <c r="W789" s="1"/>
      <c r="X789" s="1"/>
      <c r="Y789" s="1"/>
      <c r="Z789" s="1">
        <f>Table112[[#This Row],[Quantity2]]*Table112[[#This Row],[U Cost]]</f>
        <v>0</v>
      </c>
      <c r="AB789" s="1"/>
      <c r="AC789" s="1"/>
      <c r="AD789" s="1">
        <f t="shared" si="87"/>
        <v>0</v>
      </c>
      <c r="AE789" s="1"/>
      <c r="AF789" s="1">
        <f>SUM(Table112[[#This Row],[Total 
Paid]:[Shipping 
Charged]])</f>
        <v>0</v>
      </c>
      <c r="AG789" s="1"/>
      <c r="AH789" s="1"/>
      <c r="AI789" s="1">
        <f t="shared" si="88"/>
        <v>0</v>
      </c>
      <c r="AK789" s="1"/>
      <c r="AL789" s="1"/>
      <c r="AM789" s="1"/>
      <c r="AN789" s="1"/>
      <c r="AP789" s="30"/>
      <c r="AQ789" s="1"/>
      <c r="AR789" s="1">
        <f t="shared" si="86"/>
        <v>0</v>
      </c>
      <c r="AS789" s="1"/>
      <c r="AT789" s="1"/>
      <c r="AU789" s="2">
        <f t="shared" si="89"/>
        <v>0</v>
      </c>
      <c r="AW789" s="1"/>
      <c r="AX789" s="1"/>
      <c r="AY789" s="1"/>
      <c r="AZ789" s="2">
        <f t="shared" si="82"/>
        <v>0</v>
      </c>
      <c r="BA789" s="2">
        <f>SUM(AF789,AH789,-AZ789,-Table112[[#This Row],[Sale Fee]])</f>
        <v>0</v>
      </c>
      <c r="BC789" s="1"/>
      <c r="BD789" s="1"/>
      <c r="BE789" s="1"/>
    </row>
    <row r="790" spans="1:57" x14ac:dyDescent="0.25">
      <c r="A790" s="1"/>
      <c r="B790" s="1"/>
      <c r="E790" s="4"/>
      <c r="F790" s="4"/>
      <c r="Q790" s="1"/>
      <c r="R790" s="1"/>
      <c r="S790" s="1"/>
      <c r="U790" s="1"/>
      <c r="V790" s="1"/>
      <c r="W790" s="1"/>
      <c r="X790" s="1"/>
      <c r="Y790" s="1"/>
      <c r="Z790" s="1">
        <f>Table112[[#This Row],[Quantity2]]*Table112[[#This Row],[U Cost]]</f>
        <v>0</v>
      </c>
      <c r="AB790" s="1"/>
      <c r="AC790" s="1"/>
      <c r="AD790" s="1">
        <f t="shared" si="87"/>
        <v>0</v>
      </c>
      <c r="AE790" s="1"/>
      <c r="AF790" s="1">
        <f>SUM(Table112[[#This Row],[Total 
Paid]:[Shipping 
Charged]])</f>
        <v>0</v>
      </c>
      <c r="AG790" s="1"/>
      <c r="AH790" s="1"/>
      <c r="AI790" s="1">
        <f t="shared" si="88"/>
        <v>0</v>
      </c>
      <c r="AK790" s="1"/>
      <c r="AL790" s="1"/>
      <c r="AM790" s="1"/>
      <c r="AN790" s="1"/>
      <c r="AP790" s="30"/>
      <c r="AQ790" s="1"/>
      <c r="AR790" s="1">
        <f t="shared" si="86"/>
        <v>0</v>
      </c>
      <c r="AS790" s="1"/>
      <c r="AT790" s="1"/>
      <c r="AU790" s="2">
        <f t="shared" si="89"/>
        <v>0</v>
      </c>
      <c r="AW790" s="1"/>
      <c r="AX790" s="1"/>
      <c r="AY790" s="1"/>
      <c r="AZ790" s="2">
        <f t="shared" si="82"/>
        <v>0</v>
      </c>
      <c r="BA790" s="2">
        <f>SUM(AF790,AH790,-AZ790,-Table112[[#This Row],[Sale Fee]])</f>
        <v>0</v>
      </c>
      <c r="BC790" s="1"/>
      <c r="BD790" s="1"/>
      <c r="BE790" s="1"/>
    </row>
    <row r="791" spans="1:57" x14ac:dyDescent="0.25">
      <c r="A791" s="1"/>
      <c r="B791" s="1"/>
      <c r="E791" s="4"/>
      <c r="F791" s="4"/>
      <c r="Q791" s="1"/>
      <c r="R791" s="1"/>
      <c r="S791" s="1"/>
      <c r="U791" s="1"/>
      <c r="V791" s="1"/>
      <c r="W791" s="1"/>
      <c r="X791" s="1"/>
      <c r="Y791" s="1"/>
      <c r="Z791" s="1">
        <f>Table112[[#This Row],[Quantity2]]*Table112[[#This Row],[U Cost]]</f>
        <v>0</v>
      </c>
      <c r="AB791" s="1"/>
      <c r="AC791" s="1"/>
      <c r="AD791" s="1">
        <f t="shared" si="87"/>
        <v>0</v>
      </c>
      <c r="AE791" s="1"/>
      <c r="AF791" s="1">
        <f>SUM(Table112[[#This Row],[Total 
Paid]:[Shipping 
Charged]])</f>
        <v>0</v>
      </c>
      <c r="AG791" s="1"/>
      <c r="AH791" s="1"/>
      <c r="AI791" s="1">
        <f t="shared" si="88"/>
        <v>0</v>
      </c>
      <c r="AK791" s="1"/>
      <c r="AL791" s="1"/>
      <c r="AM791" s="1"/>
      <c r="AN791" s="1"/>
      <c r="AP791" s="30"/>
      <c r="AQ791" s="1"/>
      <c r="AR791" s="1">
        <f t="shared" si="86"/>
        <v>0</v>
      </c>
      <c r="AS791" s="1"/>
      <c r="AT791" s="1"/>
      <c r="AU791" s="2">
        <f t="shared" si="89"/>
        <v>0</v>
      </c>
      <c r="AW791" s="1"/>
      <c r="AX791" s="1"/>
      <c r="AY791" s="1"/>
      <c r="AZ791" s="2">
        <f t="shared" si="82"/>
        <v>0</v>
      </c>
      <c r="BA791" s="2">
        <f>SUM(AF791,AH791,-AZ791,-Table112[[#This Row],[Sale Fee]])</f>
        <v>0</v>
      </c>
      <c r="BC791" s="1"/>
      <c r="BD791" s="1"/>
      <c r="BE791" s="1"/>
    </row>
    <row r="792" spans="1:57" x14ac:dyDescent="0.25">
      <c r="A792" s="1"/>
      <c r="B792" s="1"/>
      <c r="E792" s="4"/>
      <c r="F792" s="4"/>
      <c r="Q792" s="1"/>
      <c r="R792" s="1"/>
      <c r="S792" s="1"/>
      <c r="U792" s="1"/>
      <c r="V792" s="1"/>
      <c r="W792" s="1"/>
      <c r="X792" s="1"/>
      <c r="Y792" s="1"/>
      <c r="Z792" s="1">
        <f>Table112[[#This Row],[Quantity2]]*Table112[[#This Row],[U Cost]]</f>
        <v>0</v>
      </c>
      <c r="AB792" s="1"/>
      <c r="AC792" s="1"/>
      <c r="AD792" s="1">
        <f t="shared" si="87"/>
        <v>0</v>
      </c>
      <c r="AE792" s="1"/>
      <c r="AF792" s="1">
        <f>SUM(Table112[[#This Row],[Total 
Paid]:[Shipping 
Charged]])</f>
        <v>0</v>
      </c>
      <c r="AG792" s="1"/>
      <c r="AH792" s="1"/>
      <c r="AI792" s="1">
        <f t="shared" si="88"/>
        <v>0</v>
      </c>
      <c r="AK792" s="1"/>
      <c r="AL792" s="1"/>
      <c r="AM792" s="1"/>
      <c r="AN792" s="1"/>
      <c r="AP792" s="30"/>
      <c r="AQ792" s="1"/>
      <c r="AR792" s="1">
        <f t="shared" si="86"/>
        <v>0</v>
      </c>
      <c r="AS792" s="1"/>
      <c r="AT792" s="1"/>
      <c r="AU792" s="2">
        <f t="shared" si="89"/>
        <v>0</v>
      </c>
      <c r="AW792" s="1"/>
      <c r="AX792" s="1"/>
      <c r="AY792" s="1"/>
      <c r="AZ792" s="2">
        <f t="shared" si="82"/>
        <v>0</v>
      </c>
      <c r="BA792" s="2">
        <f>SUM(AF792,AH792,-AZ792,-Table112[[#This Row],[Sale Fee]])</f>
        <v>0</v>
      </c>
      <c r="BC792" s="1"/>
      <c r="BD792" s="1"/>
      <c r="BE792" s="1"/>
    </row>
    <row r="793" spans="1:57" x14ac:dyDescent="0.25">
      <c r="A793" s="1"/>
      <c r="B793" s="1"/>
      <c r="E793" s="4"/>
      <c r="F793" s="4"/>
      <c r="O793" s="49"/>
      <c r="Q793" s="1"/>
      <c r="R793" s="1"/>
      <c r="S793" s="1"/>
      <c r="U793" s="1"/>
      <c r="V793" s="1"/>
      <c r="W793" s="1"/>
      <c r="X793" s="1"/>
      <c r="Y793" s="1"/>
      <c r="Z793" s="1">
        <f>Table112[[#This Row],[Quantity2]]*Table112[[#This Row],[U Cost]]</f>
        <v>0</v>
      </c>
      <c r="AB793" s="1"/>
      <c r="AC793" s="1"/>
      <c r="AD793" s="1">
        <f t="shared" si="87"/>
        <v>0</v>
      </c>
      <c r="AE793" s="1"/>
      <c r="AF793" s="1">
        <f>SUM(Table112[[#This Row],[Total 
Paid]:[Shipping 
Charged]])</f>
        <v>0</v>
      </c>
      <c r="AG793" s="1"/>
      <c r="AH793" s="1"/>
      <c r="AI793" s="1">
        <f t="shared" si="88"/>
        <v>0</v>
      </c>
      <c r="AK793" s="1"/>
      <c r="AL793" s="1"/>
      <c r="AM793" s="1"/>
      <c r="AN793" s="1"/>
      <c r="AP793" s="30"/>
      <c r="AQ793" s="1"/>
      <c r="AR793" s="1">
        <f t="shared" si="86"/>
        <v>0</v>
      </c>
      <c r="AS793" s="1"/>
      <c r="AT793" s="1"/>
      <c r="AU793" s="2">
        <f t="shared" si="89"/>
        <v>0</v>
      </c>
      <c r="AW793" s="1"/>
      <c r="AX793" s="1"/>
      <c r="AY793" s="1"/>
      <c r="AZ793" s="2">
        <f t="shared" si="82"/>
        <v>0</v>
      </c>
      <c r="BA793" s="2">
        <f>SUM(AF793,AH793,-AZ793,-Table112[[#This Row],[Sale Fee]])</f>
        <v>0</v>
      </c>
      <c r="BC793" s="1"/>
      <c r="BD793" s="1"/>
      <c r="BE793" s="1"/>
    </row>
    <row r="794" spans="1:57" x14ac:dyDescent="0.25">
      <c r="A794" s="1"/>
      <c r="B794" s="1"/>
      <c r="E794" s="4"/>
      <c r="F794" s="4"/>
      <c r="O794" s="49"/>
      <c r="Q794" s="1"/>
      <c r="R794" s="1"/>
      <c r="S794" s="1"/>
      <c r="U794" s="1"/>
      <c r="V794" s="1"/>
      <c r="W794" s="1"/>
      <c r="X794" s="1"/>
      <c r="Y794" s="1"/>
      <c r="Z794" s="1">
        <f>Table112[[#This Row],[Quantity2]]*Table112[[#This Row],[U Cost]]</f>
        <v>0</v>
      </c>
      <c r="AB794" s="1"/>
      <c r="AC794" s="1"/>
      <c r="AD794" s="1">
        <f t="shared" si="87"/>
        <v>0</v>
      </c>
      <c r="AE794" s="1"/>
      <c r="AF794" s="1">
        <f>SUM(Table112[[#This Row],[Total 
Paid]:[Shipping 
Charged]])</f>
        <v>0</v>
      </c>
      <c r="AG794" s="1"/>
      <c r="AH794" s="1"/>
      <c r="AI794" s="1">
        <f t="shared" si="88"/>
        <v>0</v>
      </c>
      <c r="AK794" s="1"/>
      <c r="AL794" s="1"/>
      <c r="AM794" s="1"/>
      <c r="AN794" s="1"/>
      <c r="AP794" s="30"/>
      <c r="AQ794" s="1"/>
      <c r="AR794" s="1">
        <f t="shared" si="86"/>
        <v>0</v>
      </c>
      <c r="AS794" s="1"/>
      <c r="AT794" s="1"/>
      <c r="AU794" s="2">
        <f t="shared" si="89"/>
        <v>0</v>
      </c>
      <c r="AW794" s="1"/>
      <c r="AX794" s="1"/>
      <c r="AY794" s="1"/>
      <c r="AZ794" s="2">
        <f t="shared" si="82"/>
        <v>0</v>
      </c>
      <c r="BA794" s="2">
        <f>SUM(AF794,AH794,-AZ794,-Table112[[#This Row],[Sale Fee]])</f>
        <v>0</v>
      </c>
      <c r="BC794" s="1"/>
      <c r="BD794" s="1"/>
      <c r="BE794" s="1"/>
    </row>
    <row r="795" spans="1:57" x14ac:dyDescent="0.25">
      <c r="A795" s="1"/>
      <c r="B795" s="1"/>
      <c r="E795" s="4"/>
      <c r="F795" s="4"/>
      <c r="Q795" s="1"/>
      <c r="R795" s="1"/>
      <c r="S795" s="1"/>
      <c r="U795" s="1"/>
      <c r="V795" s="1"/>
      <c r="W795" s="1"/>
      <c r="X795" s="1"/>
      <c r="Y795" s="1"/>
      <c r="Z795" s="1">
        <f>Table112[[#This Row],[Quantity2]]*Table112[[#This Row],[U Cost]]</f>
        <v>0</v>
      </c>
      <c r="AB795" s="1"/>
      <c r="AC795" s="1"/>
      <c r="AD795" s="1">
        <f t="shared" si="87"/>
        <v>0</v>
      </c>
      <c r="AE795" s="1"/>
      <c r="AF795" s="1">
        <f>SUM(Table112[[#This Row],[Total 
Paid]:[Shipping 
Charged]])</f>
        <v>0</v>
      </c>
      <c r="AG795" s="1"/>
      <c r="AH795" s="1"/>
      <c r="AI795" s="1">
        <f t="shared" si="88"/>
        <v>0</v>
      </c>
      <c r="AK795" s="1"/>
      <c r="AL795" s="1"/>
      <c r="AM795" s="1"/>
      <c r="AN795" s="1"/>
      <c r="AP795" s="30"/>
      <c r="AQ795" s="1"/>
      <c r="AR795" s="1">
        <f t="shared" si="86"/>
        <v>0</v>
      </c>
      <c r="AS795" s="1"/>
      <c r="AT795" s="1"/>
      <c r="AU795" s="2">
        <f t="shared" si="89"/>
        <v>0</v>
      </c>
      <c r="AW795" s="1"/>
      <c r="AX795" s="1"/>
      <c r="AY795" s="1"/>
      <c r="AZ795" s="2">
        <f t="shared" si="82"/>
        <v>0</v>
      </c>
      <c r="BA795" s="2">
        <f>SUM(AF795,AH795,-AZ795,-Table112[[#This Row],[Sale Fee]])</f>
        <v>0</v>
      </c>
      <c r="BC795" s="1"/>
      <c r="BD795" s="1"/>
      <c r="BE795" s="1"/>
    </row>
    <row r="796" spans="1:57" x14ac:dyDescent="0.25">
      <c r="A796" s="1"/>
      <c r="B796" s="1"/>
      <c r="E796" s="4"/>
      <c r="F796" s="4"/>
      <c r="Q796" s="1"/>
      <c r="R796" s="1"/>
      <c r="S796" s="1"/>
      <c r="U796" s="1"/>
      <c r="V796" s="1"/>
      <c r="W796" s="1"/>
      <c r="X796" s="1"/>
      <c r="Y796" s="1"/>
      <c r="Z796" s="1">
        <f>Table112[[#This Row],[Quantity2]]*Table112[[#This Row],[U Cost]]</f>
        <v>0</v>
      </c>
      <c r="AB796" s="1"/>
      <c r="AC796" s="1"/>
      <c r="AD796" s="1">
        <f t="shared" si="87"/>
        <v>0</v>
      </c>
      <c r="AE796" s="1"/>
      <c r="AF796" s="1">
        <f>SUM(Table112[[#This Row],[Total 
Paid]:[Shipping 
Charged]])</f>
        <v>0</v>
      </c>
      <c r="AG796" s="1"/>
      <c r="AH796" s="1"/>
      <c r="AI796" s="1">
        <f t="shared" si="88"/>
        <v>0</v>
      </c>
      <c r="AK796" s="1"/>
      <c r="AL796" s="1"/>
      <c r="AM796" s="1"/>
      <c r="AN796" s="1"/>
      <c r="AP796" s="30"/>
      <c r="AQ796" s="1"/>
      <c r="AR796" s="1">
        <f t="shared" si="86"/>
        <v>0</v>
      </c>
      <c r="AS796" s="1"/>
      <c r="AT796" s="1"/>
      <c r="AU796" s="2">
        <f t="shared" si="89"/>
        <v>0</v>
      </c>
      <c r="AW796" s="1"/>
      <c r="AX796" s="1"/>
      <c r="AY796" s="1"/>
      <c r="AZ796" s="2">
        <f t="shared" si="82"/>
        <v>0</v>
      </c>
      <c r="BA796" s="2">
        <f>SUM(AF796,AH796,-AZ796,-Table112[[#This Row],[Sale Fee]])</f>
        <v>0</v>
      </c>
      <c r="BC796" s="1"/>
      <c r="BD796" s="1"/>
      <c r="BE796" s="1"/>
    </row>
    <row r="797" spans="1:57" x14ac:dyDescent="0.25">
      <c r="A797" s="1"/>
      <c r="B797" s="1"/>
      <c r="E797" s="4"/>
      <c r="F797" s="4"/>
      <c r="O797" s="49"/>
      <c r="Q797" s="1"/>
      <c r="R797" s="1"/>
      <c r="S797" s="1"/>
      <c r="U797" s="1"/>
      <c r="V797" s="1"/>
      <c r="W797" s="1"/>
      <c r="X797" s="1"/>
      <c r="Y797" s="1"/>
      <c r="Z797" s="1">
        <f>Table112[[#This Row],[Quantity2]]*Table112[[#This Row],[U Cost]]</f>
        <v>0</v>
      </c>
      <c r="AB797" s="1"/>
      <c r="AC797" s="1"/>
      <c r="AD797" s="1">
        <f t="shared" si="87"/>
        <v>0</v>
      </c>
      <c r="AE797" s="1"/>
      <c r="AF797" s="1">
        <f>SUM(Table112[[#This Row],[Total 
Paid]:[Shipping 
Charged]])</f>
        <v>0</v>
      </c>
      <c r="AG797" s="1"/>
      <c r="AH797" s="1"/>
      <c r="AI797" s="1">
        <f t="shared" si="88"/>
        <v>0</v>
      </c>
      <c r="AK797" s="1"/>
      <c r="AL797" s="1"/>
      <c r="AM797" s="1"/>
      <c r="AN797" s="1"/>
      <c r="AP797" s="30"/>
      <c r="AQ797" s="1"/>
      <c r="AR797" s="1">
        <f t="shared" si="86"/>
        <v>0</v>
      </c>
      <c r="AS797" s="1"/>
      <c r="AT797" s="1"/>
      <c r="AU797" s="2">
        <f t="shared" si="89"/>
        <v>0</v>
      </c>
      <c r="AW797" s="1"/>
      <c r="AX797" s="1"/>
      <c r="AY797" s="1"/>
      <c r="AZ797" s="2">
        <f t="shared" si="82"/>
        <v>0</v>
      </c>
      <c r="BA797" s="2">
        <f>SUM(AF797,AH797,-AZ797,-Table112[[#This Row],[Sale Fee]])</f>
        <v>0</v>
      </c>
      <c r="BC797" s="1"/>
      <c r="BD797" s="1"/>
      <c r="BE797" s="1"/>
    </row>
    <row r="798" spans="1:57" x14ac:dyDescent="0.25">
      <c r="A798" s="1"/>
      <c r="B798" s="1"/>
      <c r="E798" s="4"/>
      <c r="F798" s="4"/>
      <c r="O798" s="49"/>
      <c r="Q798" s="1"/>
      <c r="R798" s="1"/>
      <c r="S798" s="1"/>
      <c r="U798" s="1"/>
      <c r="V798" s="1"/>
      <c r="W798" s="1"/>
      <c r="X798" s="1"/>
      <c r="Y798" s="1"/>
      <c r="Z798" s="1">
        <f>Table112[[#This Row],[Quantity2]]*Table112[[#This Row],[U Cost]]</f>
        <v>0</v>
      </c>
      <c r="AB798" s="1"/>
      <c r="AC798" s="1"/>
      <c r="AD798" s="1">
        <f t="shared" si="87"/>
        <v>0</v>
      </c>
      <c r="AE798" s="1"/>
      <c r="AF798" s="1">
        <f>SUM(Table112[[#This Row],[Total 
Paid]:[Shipping 
Charged]])</f>
        <v>0</v>
      </c>
      <c r="AG798" s="1"/>
      <c r="AH798" s="1"/>
      <c r="AI798" s="1">
        <f t="shared" si="88"/>
        <v>0</v>
      </c>
      <c r="AK798" s="1"/>
      <c r="AL798" s="1"/>
      <c r="AM798" s="1"/>
      <c r="AN798" s="1"/>
      <c r="AP798" s="30"/>
      <c r="AQ798" s="1"/>
      <c r="AR798" s="1">
        <f t="shared" si="86"/>
        <v>0</v>
      </c>
      <c r="AS798" s="1"/>
      <c r="AT798" s="1"/>
      <c r="AU798" s="2">
        <f t="shared" si="89"/>
        <v>0</v>
      </c>
      <c r="AW798" s="1"/>
      <c r="AX798" s="1"/>
      <c r="AY798" s="1"/>
      <c r="AZ798" s="2">
        <f t="shared" si="82"/>
        <v>0</v>
      </c>
      <c r="BA798" s="2">
        <f>SUM(AF798,AH798,-AZ798,-Table112[[#This Row],[Sale Fee]])</f>
        <v>0</v>
      </c>
      <c r="BC798" s="1"/>
      <c r="BD798" s="1"/>
      <c r="BE798" s="1"/>
    </row>
    <row r="799" spans="1:57" x14ac:dyDescent="0.25">
      <c r="A799" s="1"/>
      <c r="B799" s="1"/>
      <c r="E799" s="4"/>
      <c r="F799" s="4"/>
      <c r="Q799" s="1"/>
      <c r="R799" s="1"/>
      <c r="S799" s="1"/>
      <c r="U799" s="1"/>
      <c r="V799" s="1"/>
      <c r="W799" s="1"/>
      <c r="X799" s="1"/>
      <c r="Y799" s="1"/>
      <c r="Z799" s="1">
        <f>Table112[[#This Row],[Quantity2]]*Table112[[#This Row],[U Cost]]</f>
        <v>0</v>
      </c>
      <c r="AB799" s="1"/>
      <c r="AC799" s="1"/>
      <c r="AD799" s="1">
        <f t="shared" si="87"/>
        <v>0</v>
      </c>
      <c r="AE799" s="1"/>
      <c r="AF799" s="1">
        <f>SUM(Table112[[#This Row],[Total 
Paid]:[Shipping 
Charged]])</f>
        <v>0</v>
      </c>
      <c r="AG799" s="1"/>
      <c r="AH799" s="1"/>
      <c r="AI799" s="1">
        <f t="shared" si="88"/>
        <v>0</v>
      </c>
      <c r="AK799" s="1"/>
      <c r="AL799" s="1"/>
      <c r="AM799" s="1"/>
      <c r="AN799" s="1"/>
      <c r="AP799" s="30"/>
      <c r="AQ799" s="1"/>
      <c r="AR799" s="1">
        <f t="shared" ref="AR799:AR903" si="90">AQ799*AP799</f>
        <v>0</v>
      </c>
      <c r="AS799" s="1"/>
      <c r="AT799" s="1"/>
      <c r="AU799" s="2">
        <f t="shared" si="89"/>
        <v>0</v>
      </c>
      <c r="AW799" s="1"/>
      <c r="AX799" s="1"/>
      <c r="AY799" s="1"/>
      <c r="AZ799" s="2">
        <f t="shared" si="82"/>
        <v>0</v>
      </c>
      <c r="BA799" s="2">
        <f>SUM(AF799,AH799,-AZ799,-Table112[[#This Row],[Sale Fee]])</f>
        <v>0</v>
      </c>
      <c r="BC799" s="1"/>
      <c r="BD799" s="1"/>
      <c r="BE799" s="1"/>
    </row>
    <row r="800" spans="1:57" x14ac:dyDescent="0.25">
      <c r="A800" s="1"/>
      <c r="B800" s="1"/>
      <c r="E800" s="4"/>
      <c r="F800" s="4"/>
      <c r="Q800" s="1"/>
      <c r="R800" s="1"/>
      <c r="S800" s="1"/>
      <c r="U800" s="1"/>
      <c r="V800" s="1"/>
      <c r="W800" s="1"/>
      <c r="X800" s="1"/>
      <c r="Y800" s="1"/>
      <c r="Z800" s="1">
        <f>Table112[[#This Row],[Quantity2]]*Table112[[#This Row],[U Cost]]</f>
        <v>0</v>
      </c>
      <c r="AB800" s="1"/>
      <c r="AC800" s="1"/>
      <c r="AD800" s="1">
        <f t="shared" si="87"/>
        <v>0</v>
      </c>
      <c r="AE800" s="1"/>
      <c r="AF800" s="1">
        <f>SUM(Table112[[#This Row],[Total 
Paid]:[Shipping 
Charged]])</f>
        <v>0</v>
      </c>
      <c r="AG800" s="1"/>
      <c r="AH800" s="1"/>
      <c r="AI800" s="1">
        <f t="shared" si="88"/>
        <v>0</v>
      </c>
      <c r="AK800" s="1"/>
      <c r="AL800" s="1"/>
      <c r="AM800" s="1"/>
      <c r="AN800" s="1"/>
      <c r="AP800" s="30"/>
      <c r="AQ800" s="1"/>
      <c r="AR800" s="1">
        <f t="shared" si="90"/>
        <v>0</v>
      </c>
      <c r="AS800" s="1"/>
      <c r="AT800" s="1"/>
      <c r="AU800" s="2">
        <f t="shared" si="89"/>
        <v>0</v>
      </c>
      <c r="AW800" s="1"/>
      <c r="AX800" s="1"/>
      <c r="AY800" s="1"/>
      <c r="AZ800" s="2">
        <f t="shared" si="82"/>
        <v>0</v>
      </c>
      <c r="BA800" s="2">
        <f>SUM(AF800,AH800,-AZ800,-Table112[[#This Row],[Sale Fee]])</f>
        <v>0</v>
      </c>
      <c r="BC800" s="1"/>
      <c r="BD800" s="1"/>
      <c r="BE800" s="1"/>
    </row>
    <row r="801" spans="1:57" x14ac:dyDescent="0.25">
      <c r="A801" s="1"/>
      <c r="B801" s="1"/>
      <c r="E801" s="4"/>
      <c r="F801" s="4"/>
      <c r="Q801" s="1"/>
      <c r="R801" s="1"/>
      <c r="S801" s="1"/>
      <c r="U801" s="1"/>
      <c r="V801" s="1"/>
      <c r="W801" s="1"/>
      <c r="X801" s="1"/>
      <c r="Y801" s="1"/>
      <c r="Z801" s="1">
        <f>Table112[[#This Row],[Quantity2]]*Table112[[#This Row],[U Cost]]</f>
        <v>0</v>
      </c>
      <c r="AB801" s="1"/>
      <c r="AC801" s="1"/>
      <c r="AD801" s="1">
        <f t="shared" si="87"/>
        <v>0</v>
      </c>
      <c r="AE801" s="1"/>
      <c r="AF801" s="1">
        <f>SUM(Table112[[#This Row],[Total 
Paid]:[Shipping 
Charged]])</f>
        <v>0</v>
      </c>
      <c r="AG801" s="1"/>
      <c r="AH801" s="1"/>
      <c r="AI801" s="1">
        <f t="shared" si="88"/>
        <v>0</v>
      </c>
      <c r="AK801" s="1"/>
      <c r="AL801" s="1"/>
      <c r="AM801" s="1"/>
      <c r="AN801" s="1"/>
      <c r="AP801" s="30"/>
      <c r="AQ801" s="1"/>
      <c r="AR801" s="1">
        <f t="shared" si="90"/>
        <v>0</v>
      </c>
      <c r="AS801" s="1"/>
      <c r="AT801" s="1"/>
      <c r="AU801" s="2">
        <f t="shared" si="89"/>
        <v>0</v>
      </c>
      <c r="AW801" s="1"/>
      <c r="AX801" s="1"/>
      <c r="AY801" s="1"/>
      <c r="AZ801" s="2">
        <f t="shared" si="82"/>
        <v>0</v>
      </c>
      <c r="BA801" s="2">
        <f>SUM(AF801,AH801,-AZ801,-Table112[[#This Row],[Sale Fee]])</f>
        <v>0</v>
      </c>
      <c r="BC801" s="1"/>
      <c r="BD801" s="1"/>
      <c r="BE801" s="1"/>
    </row>
    <row r="802" spans="1:57" x14ac:dyDescent="0.25">
      <c r="A802" s="1"/>
      <c r="B802" s="1"/>
      <c r="E802" s="4"/>
      <c r="F802" s="4"/>
      <c r="Q802" s="1"/>
      <c r="R802" s="1"/>
      <c r="S802" s="1"/>
      <c r="U802" s="1"/>
      <c r="V802" s="1"/>
      <c r="W802" s="1"/>
      <c r="X802" s="1"/>
      <c r="Y802" s="1"/>
      <c r="Z802" s="1">
        <f>Table112[[#This Row],[Quantity2]]*Table112[[#This Row],[U Cost]]</f>
        <v>0</v>
      </c>
      <c r="AB802" s="1"/>
      <c r="AC802" s="1"/>
      <c r="AD802" s="1">
        <f t="shared" si="87"/>
        <v>0</v>
      </c>
      <c r="AE802" s="1"/>
      <c r="AF802" s="1">
        <f>SUM(Table112[[#This Row],[Total 
Paid]:[Shipping 
Charged]])</f>
        <v>0</v>
      </c>
      <c r="AG802" s="1"/>
      <c r="AH802" s="1"/>
      <c r="AI802" s="1">
        <f t="shared" si="88"/>
        <v>0</v>
      </c>
      <c r="AK802" s="1"/>
      <c r="AL802" s="1"/>
      <c r="AM802" s="1"/>
      <c r="AN802" s="1"/>
      <c r="AP802" s="30"/>
      <c r="AQ802" s="1"/>
      <c r="AR802" s="1">
        <f t="shared" si="90"/>
        <v>0</v>
      </c>
      <c r="AS802" s="1"/>
      <c r="AT802" s="1"/>
      <c r="AU802" s="2">
        <f t="shared" si="89"/>
        <v>0</v>
      </c>
      <c r="AW802" s="1"/>
      <c r="AX802" s="1"/>
      <c r="AY802" s="1"/>
      <c r="AZ802" s="2">
        <f t="shared" si="82"/>
        <v>0</v>
      </c>
      <c r="BA802" s="2">
        <f>SUM(AF802,AH802,-AZ802,-Table112[[#This Row],[Sale Fee]])</f>
        <v>0</v>
      </c>
      <c r="BC802" s="1"/>
      <c r="BD802" s="1"/>
      <c r="BE802" s="1"/>
    </row>
    <row r="803" spans="1:57" x14ac:dyDescent="0.25">
      <c r="A803" s="1"/>
      <c r="B803" s="1"/>
      <c r="E803" s="4"/>
      <c r="F803" s="4"/>
      <c r="Q803" s="1"/>
      <c r="R803" s="1"/>
      <c r="S803" s="1"/>
      <c r="U803" s="1"/>
      <c r="V803" s="1"/>
      <c r="W803" s="1"/>
      <c r="X803" s="1"/>
      <c r="Y803" s="1"/>
      <c r="Z803" s="1">
        <f>Table112[[#This Row],[Quantity2]]*Table112[[#This Row],[U Cost]]</f>
        <v>0</v>
      </c>
      <c r="AB803" s="1"/>
      <c r="AC803" s="1"/>
      <c r="AD803" s="1">
        <f t="shared" si="87"/>
        <v>0</v>
      </c>
      <c r="AE803" s="1"/>
      <c r="AF803" s="1">
        <f>SUM(Table112[[#This Row],[Total 
Paid]:[Shipping 
Charged]])</f>
        <v>0</v>
      </c>
      <c r="AG803" s="1"/>
      <c r="AH803" s="1"/>
      <c r="AI803" s="1">
        <f t="shared" si="88"/>
        <v>0</v>
      </c>
      <c r="AK803" s="1"/>
      <c r="AL803" s="1"/>
      <c r="AM803" s="1"/>
      <c r="AN803" s="1"/>
      <c r="AP803" s="30"/>
      <c r="AQ803" s="1"/>
      <c r="AR803" s="1">
        <f t="shared" si="90"/>
        <v>0</v>
      </c>
      <c r="AS803" s="1"/>
      <c r="AT803" s="1"/>
      <c r="AU803" s="2">
        <f t="shared" si="89"/>
        <v>0</v>
      </c>
      <c r="AW803" s="1"/>
      <c r="AX803" s="1"/>
      <c r="AY803" s="1"/>
      <c r="AZ803" s="2">
        <f t="shared" si="82"/>
        <v>0</v>
      </c>
      <c r="BA803" s="2">
        <f>SUM(AF803,AH803,-AZ803,-Table112[[#This Row],[Sale Fee]])</f>
        <v>0</v>
      </c>
      <c r="BC803" s="1"/>
      <c r="BD803" s="1"/>
      <c r="BE803" s="1"/>
    </row>
    <row r="804" spans="1:57" x14ac:dyDescent="0.25">
      <c r="A804" s="1"/>
      <c r="B804" s="1"/>
      <c r="E804" s="4"/>
      <c r="F804" s="4"/>
      <c r="Q804" s="1"/>
      <c r="R804" s="1"/>
      <c r="S804" s="1"/>
      <c r="U804" s="1"/>
      <c r="V804" s="1"/>
      <c r="W804" s="1"/>
      <c r="X804" s="1"/>
      <c r="Y804" s="1"/>
      <c r="Z804" s="1">
        <f>Table112[[#This Row],[Quantity2]]*Table112[[#This Row],[U Cost]]</f>
        <v>0</v>
      </c>
      <c r="AB804" s="1"/>
      <c r="AC804" s="1"/>
      <c r="AD804" s="1">
        <f t="shared" si="87"/>
        <v>0</v>
      </c>
      <c r="AE804" s="1"/>
      <c r="AF804" s="1">
        <f>SUM(Table112[[#This Row],[Total 
Paid]:[Shipping 
Charged]])</f>
        <v>0</v>
      </c>
      <c r="AG804" s="1"/>
      <c r="AH804" s="1"/>
      <c r="AI804" s="1">
        <f t="shared" si="88"/>
        <v>0</v>
      </c>
      <c r="AK804" s="1"/>
      <c r="AL804" s="1"/>
      <c r="AM804" s="1"/>
      <c r="AN804" s="1"/>
      <c r="AP804" s="30"/>
      <c r="AQ804" s="1"/>
      <c r="AR804" s="1">
        <f t="shared" si="90"/>
        <v>0</v>
      </c>
      <c r="AS804" s="1"/>
      <c r="AT804" s="1"/>
      <c r="AU804" s="2">
        <f t="shared" si="89"/>
        <v>0</v>
      </c>
      <c r="AW804" s="1"/>
      <c r="AX804" s="1"/>
      <c r="AY804" s="1"/>
      <c r="AZ804" s="2">
        <f t="shared" si="82"/>
        <v>0</v>
      </c>
      <c r="BA804" s="2">
        <f>SUM(AF804,AH804,-AZ804,-Table112[[#This Row],[Sale Fee]])</f>
        <v>0</v>
      </c>
      <c r="BC804" s="1"/>
      <c r="BD804" s="1"/>
      <c r="BE804" s="1"/>
    </row>
    <row r="805" spans="1:57" x14ac:dyDescent="0.25">
      <c r="A805" s="1"/>
      <c r="B805" s="1"/>
      <c r="E805" s="4"/>
      <c r="F805" s="4"/>
      <c r="Q805" s="1"/>
      <c r="R805" s="1"/>
      <c r="S805" s="1"/>
      <c r="U805" s="1"/>
      <c r="V805" s="1"/>
      <c r="W805" s="1"/>
      <c r="X805" s="1"/>
      <c r="Y805" s="1"/>
      <c r="Z805" s="1">
        <f>Table112[[#This Row],[Quantity2]]*Table112[[#This Row],[U Cost]]</f>
        <v>0</v>
      </c>
      <c r="AB805" s="1"/>
      <c r="AC805" s="1"/>
      <c r="AD805" s="1">
        <f t="shared" si="87"/>
        <v>0</v>
      </c>
      <c r="AE805" s="1"/>
      <c r="AF805" s="1">
        <f>SUM(Table112[[#This Row],[Total 
Paid]:[Shipping 
Charged]])</f>
        <v>0</v>
      </c>
      <c r="AG805" s="1"/>
      <c r="AH805" s="1"/>
      <c r="AI805" s="1">
        <f t="shared" si="88"/>
        <v>0</v>
      </c>
      <c r="AK805" s="1"/>
      <c r="AL805" s="1"/>
      <c r="AM805" s="1"/>
      <c r="AN805" s="1"/>
      <c r="AP805" s="30"/>
      <c r="AQ805" s="1"/>
      <c r="AR805" s="1">
        <f t="shared" si="90"/>
        <v>0</v>
      </c>
      <c r="AS805" s="1"/>
      <c r="AT805" s="1"/>
      <c r="AU805" s="2">
        <f t="shared" si="89"/>
        <v>0</v>
      </c>
      <c r="AW805" s="1"/>
      <c r="AX805" s="1"/>
      <c r="AY805" s="1"/>
      <c r="AZ805" s="2">
        <f t="shared" si="82"/>
        <v>0</v>
      </c>
      <c r="BA805" s="2">
        <f>SUM(AF805,AH805,-AZ805,-Table112[[#This Row],[Sale Fee]])</f>
        <v>0</v>
      </c>
      <c r="BC805" s="1"/>
      <c r="BD805" s="1"/>
      <c r="BE805" s="1"/>
    </row>
    <row r="806" spans="1:57" x14ac:dyDescent="0.25">
      <c r="A806" s="1"/>
      <c r="B806" s="1"/>
      <c r="E806" s="4"/>
      <c r="F806" s="4"/>
      <c r="Q806" s="1"/>
      <c r="R806" s="1"/>
      <c r="S806" s="1"/>
      <c r="U806" s="1"/>
      <c r="V806" s="1"/>
      <c r="W806" s="1"/>
      <c r="X806" s="1"/>
      <c r="Y806" s="1"/>
      <c r="Z806" s="1">
        <f>Table112[[#This Row],[Quantity2]]*Table112[[#This Row],[U Cost]]</f>
        <v>0</v>
      </c>
      <c r="AB806" s="1"/>
      <c r="AC806" s="1"/>
      <c r="AD806" s="1">
        <f t="shared" si="87"/>
        <v>0</v>
      </c>
      <c r="AE806" s="1"/>
      <c r="AF806" s="1">
        <f>SUM(Table112[[#This Row],[Total 
Paid]:[Shipping 
Charged]])</f>
        <v>0</v>
      </c>
      <c r="AG806" s="1"/>
      <c r="AH806" s="1"/>
      <c r="AI806" s="1">
        <f t="shared" si="88"/>
        <v>0</v>
      </c>
      <c r="AK806" s="1"/>
      <c r="AL806" s="1"/>
      <c r="AM806" s="1"/>
      <c r="AN806" s="1"/>
      <c r="AP806" s="30"/>
      <c r="AQ806" s="1"/>
      <c r="AR806" s="1">
        <f t="shared" si="90"/>
        <v>0</v>
      </c>
      <c r="AS806" s="1"/>
      <c r="AT806" s="1"/>
      <c r="AU806" s="2">
        <f t="shared" si="89"/>
        <v>0</v>
      </c>
      <c r="AW806" s="1"/>
      <c r="AX806" s="1"/>
      <c r="AY806" s="1"/>
      <c r="AZ806" s="2">
        <f t="shared" si="82"/>
        <v>0</v>
      </c>
      <c r="BA806" s="2">
        <f>SUM(AF806,AH806,-AZ806,-Table112[[#This Row],[Sale Fee]])</f>
        <v>0</v>
      </c>
      <c r="BC806" s="1"/>
      <c r="BD806" s="1"/>
      <c r="BE806" s="1"/>
    </row>
    <row r="807" spans="1:57" x14ac:dyDescent="0.25">
      <c r="A807" s="1"/>
      <c r="B807" s="1"/>
      <c r="E807" s="4"/>
      <c r="F807" s="4"/>
      <c r="Q807" s="1"/>
      <c r="R807" s="1"/>
      <c r="S807" s="1"/>
      <c r="U807" s="1"/>
      <c r="V807" s="1"/>
      <c r="W807" s="1"/>
      <c r="X807" s="1"/>
      <c r="Y807" s="1"/>
      <c r="Z807" s="1">
        <f>Table112[[#This Row],[Quantity2]]*Table112[[#This Row],[U Cost]]</f>
        <v>0</v>
      </c>
      <c r="AB807" s="1"/>
      <c r="AC807" s="1"/>
      <c r="AD807" s="1">
        <f t="shared" si="87"/>
        <v>0</v>
      </c>
      <c r="AE807" s="1"/>
      <c r="AF807" s="1">
        <f>SUM(Table112[[#This Row],[Total 
Paid]:[Shipping 
Charged]])</f>
        <v>0</v>
      </c>
      <c r="AG807" s="1"/>
      <c r="AH807" s="1"/>
      <c r="AI807" s="1">
        <f t="shared" si="88"/>
        <v>0</v>
      </c>
      <c r="AK807" s="1"/>
      <c r="AL807" s="1"/>
      <c r="AM807" s="1"/>
      <c r="AN807" s="1"/>
      <c r="AP807" s="30"/>
      <c r="AQ807" s="1"/>
      <c r="AR807" s="1">
        <f t="shared" si="90"/>
        <v>0</v>
      </c>
      <c r="AS807" s="1"/>
      <c r="AT807" s="1"/>
      <c r="AU807" s="2">
        <f t="shared" si="89"/>
        <v>0</v>
      </c>
      <c r="AW807" s="1"/>
      <c r="AX807" s="1"/>
      <c r="AY807" s="1"/>
      <c r="AZ807" s="2">
        <f t="shared" si="82"/>
        <v>0</v>
      </c>
      <c r="BA807" s="2">
        <f>SUM(AF807,AH807,-AZ807,-Table112[[#This Row],[Sale Fee]])</f>
        <v>0</v>
      </c>
      <c r="BC807" s="1"/>
      <c r="BD807" s="1"/>
      <c r="BE807" s="1"/>
    </row>
    <row r="808" spans="1:57" x14ac:dyDescent="0.25">
      <c r="A808" s="1"/>
      <c r="B808" s="1"/>
      <c r="E808" s="4"/>
      <c r="F808" s="4"/>
      <c r="Q808" s="1"/>
      <c r="R808" s="1"/>
      <c r="S808" s="1"/>
      <c r="U808" s="1"/>
      <c r="V808" s="1"/>
      <c r="W808" s="1"/>
      <c r="X808" s="1"/>
      <c r="Y808" s="1"/>
      <c r="Z808" s="1">
        <f>Table112[[#This Row],[Quantity2]]*Table112[[#This Row],[U Cost]]</f>
        <v>0</v>
      </c>
      <c r="AB808" s="1"/>
      <c r="AC808" s="1"/>
      <c r="AD808" s="1">
        <f t="shared" si="87"/>
        <v>0</v>
      </c>
      <c r="AE808" s="1"/>
      <c r="AF808" s="1">
        <f>SUM(Table112[[#This Row],[Total 
Paid]:[Shipping 
Charged]])</f>
        <v>0</v>
      </c>
      <c r="AG808" s="1"/>
      <c r="AH808" s="1"/>
      <c r="AI808" s="1">
        <f t="shared" si="88"/>
        <v>0</v>
      </c>
      <c r="AK808" s="1"/>
      <c r="AL808" s="1"/>
      <c r="AM808" s="1"/>
      <c r="AN808" s="1"/>
      <c r="AP808" s="30"/>
      <c r="AQ808" s="1"/>
      <c r="AR808" s="1">
        <f t="shared" si="90"/>
        <v>0</v>
      </c>
      <c r="AS808" s="1"/>
      <c r="AT808" s="1"/>
      <c r="AU808" s="2">
        <f t="shared" si="89"/>
        <v>0</v>
      </c>
      <c r="AW808" s="1"/>
      <c r="AX808" s="1"/>
      <c r="AY808" s="1"/>
      <c r="AZ808" s="2">
        <f t="shared" si="82"/>
        <v>0</v>
      </c>
      <c r="BA808" s="2">
        <f>SUM(AF808,AH808,-AZ808,-Table112[[#This Row],[Sale Fee]])</f>
        <v>0</v>
      </c>
      <c r="BC808" s="1"/>
      <c r="BD808" s="1"/>
      <c r="BE808" s="1"/>
    </row>
    <row r="809" spans="1:57" x14ac:dyDescent="0.25">
      <c r="A809" s="1"/>
      <c r="B809" s="1"/>
      <c r="E809" s="4"/>
      <c r="F809" s="4"/>
      <c r="Q809" s="1"/>
      <c r="R809" s="1"/>
      <c r="S809" s="1"/>
      <c r="U809" s="1"/>
      <c r="V809" s="1"/>
      <c r="W809" s="1"/>
      <c r="X809" s="1"/>
      <c r="Y809" s="1"/>
      <c r="Z809" s="1">
        <f>Table112[[#This Row],[Quantity2]]*Table112[[#This Row],[U Cost]]</f>
        <v>0</v>
      </c>
      <c r="AB809" s="1"/>
      <c r="AC809" s="1"/>
      <c r="AD809" s="1">
        <f t="shared" si="87"/>
        <v>0</v>
      </c>
      <c r="AE809" s="1"/>
      <c r="AF809" s="1">
        <f>SUM(Table112[[#This Row],[Total 
Paid]:[Shipping 
Charged]])</f>
        <v>0</v>
      </c>
      <c r="AG809" s="1"/>
      <c r="AH809" s="1"/>
      <c r="AI809" s="1">
        <f t="shared" si="88"/>
        <v>0</v>
      </c>
      <c r="AK809" s="1"/>
      <c r="AL809" s="1"/>
      <c r="AM809" s="1"/>
      <c r="AN809" s="1"/>
      <c r="AP809" s="30"/>
      <c r="AQ809" s="1"/>
      <c r="AR809" s="1">
        <f t="shared" si="90"/>
        <v>0</v>
      </c>
      <c r="AS809" s="1"/>
      <c r="AT809" s="1"/>
      <c r="AU809" s="2">
        <f t="shared" si="89"/>
        <v>0</v>
      </c>
      <c r="AW809" s="1"/>
      <c r="AX809" s="1"/>
      <c r="AY809" s="1"/>
      <c r="AZ809" s="2">
        <f t="shared" si="82"/>
        <v>0</v>
      </c>
      <c r="BA809" s="2">
        <f>SUM(AF809,AH809,-AZ809,-Table112[[#This Row],[Sale Fee]])</f>
        <v>0</v>
      </c>
      <c r="BC809" s="1"/>
      <c r="BD809" s="1"/>
      <c r="BE809" s="1"/>
    </row>
    <row r="810" spans="1:57" x14ac:dyDescent="0.25">
      <c r="A810" s="1"/>
      <c r="B810" s="1"/>
      <c r="E810" s="4"/>
      <c r="F810" s="4"/>
      <c r="Q810" s="1"/>
      <c r="R810" s="1"/>
      <c r="S810" s="1"/>
      <c r="U810" s="1"/>
      <c r="V810" s="1"/>
      <c r="W810" s="1"/>
      <c r="X810" s="1"/>
      <c r="Y810" s="1"/>
      <c r="Z810" s="1">
        <f>Table112[[#This Row],[Quantity2]]*Table112[[#This Row],[U Cost]]</f>
        <v>0</v>
      </c>
      <c r="AB810" s="1"/>
      <c r="AC810" s="1"/>
      <c r="AD810" s="1">
        <f t="shared" si="87"/>
        <v>0</v>
      </c>
      <c r="AE810" s="1"/>
      <c r="AF810" s="1">
        <f>SUM(Table112[[#This Row],[Total 
Paid]:[Shipping 
Charged]])</f>
        <v>0</v>
      </c>
      <c r="AG810" s="1"/>
      <c r="AH810" s="1"/>
      <c r="AI810" s="1">
        <f t="shared" si="88"/>
        <v>0</v>
      </c>
      <c r="AK810" s="1"/>
      <c r="AL810" s="1"/>
      <c r="AM810" s="1"/>
      <c r="AN810" s="1"/>
      <c r="AP810" s="30"/>
      <c r="AQ810" s="1"/>
      <c r="AR810" s="1">
        <f t="shared" si="90"/>
        <v>0</v>
      </c>
      <c r="AS810" s="1"/>
      <c r="AT810" s="1"/>
      <c r="AU810" s="2">
        <f t="shared" si="89"/>
        <v>0</v>
      </c>
      <c r="AW810" s="1"/>
      <c r="AX810" s="1"/>
      <c r="AY810" s="1"/>
      <c r="AZ810" s="2">
        <f t="shared" ref="AZ810:AZ829" si="91">SUM(AU810,AW810,AX810,AY810)</f>
        <v>0</v>
      </c>
      <c r="BA810" s="2">
        <f>SUM(AF810,AH810,-AZ810,-Table112[[#This Row],[Sale Fee]])</f>
        <v>0</v>
      </c>
      <c r="BC810" s="1"/>
      <c r="BD810" s="1"/>
      <c r="BE810" s="1"/>
    </row>
    <row r="811" spans="1:57" x14ac:dyDescent="0.25">
      <c r="A811" s="1"/>
      <c r="B811" s="1"/>
      <c r="E811" s="4"/>
      <c r="F811" s="4"/>
      <c r="Q811" s="1"/>
      <c r="R811" s="1"/>
      <c r="S811" s="1"/>
      <c r="U811" s="1"/>
      <c r="V811" s="1"/>
      <c r="W811" s="1"/>
      <c r="X811" s="1"/>
      <c r="Y811" s="1"/>
      <c r="Z811" s="1">
        <f>Table112[[#This Row],[Quantity2]]*Table112[[#This Row],[U Cost]]</f>
        <v>0</v>
      </c>
      <c r="AB811" s="1"/>
      <c r="AC811" s="1"/>
      <c r="AD811" s="1">
        <f t="shared" si="87"/>
        <v>0</v>
      </c>
      <c r="AE811" s="1"/>
      <c r="AF811" s="1">
        <f>SUM(Table112[[#This Row],[Total 
Paid]:[Shipping 
Charged]])</f>
        <v>0</v>
      </c>
      <c r="AG811" s="1"/>
      <c r="AH811" s="1"/>
      <c r="AI811" s="1">
        <f t="shared" si="88"/>
        <v>0</v>
      </c>
      <c r="AK811" s="1"/>
      <c r="AL811" s="1"/>
      <c r="AM811" s="1"/>
      <c r="AN811" s="1"/>
      <c r="AP811" s="30"/>
      <c r="AQ811" s="1"/>
      <c r="AR811" s="1">
        <f t="shared" si="90"/>
        <v>0</v>
      </c>
      <c r="AS811" s="1"/>
      <c r="AT811" s="1"/>
      <c r="AU811" s="2">
        <f t="shared" si="89"/>
        <v>0</v>
      </c>
      <c r="AW811" s="1"/>
      <c r="AX811" s="1"/>
      <c r="AY811" s="1"/>
      <c r="AZ811" s="2">
        <f t="shared" si="91"/>
        <v>0</v>
      </c>
      <c r="BA811" s="2">
        <f>SUM(AF811,AH811,-AZ811,-Table112[[#This Row],[Sale Fee]])</f>
        <v>0</v>
      </c>
      <c r="BC811" s="1"/>
      <c r="BD811" s="1"/>
      <c r="BE811" s="1"/>
    </row>
    <row r="812" spans="1:57" x14ac:dyDescent="0.25">
      <c r="A812" s="1"/>
      <c r="B812" s="1"/>
      <c r="E812" s="4"/>
      <c r="F812" s="4"/>
      <c r="Q812" s="1"/>
      <c r="R812" s="1"/>
      <c r="S812" s="1"/>
      <c r="U812" s="1"/>
      <c r="V812" s="1"/>
      <c r="W812" s="1"/>
      <c r="X812" s="1"/>
      <c r="Y812" s="1"/>
      <c r="Z812" s="1">
        <f>Table112[[#This Row],[Quantity2]]*Table112[[#This Row],[U Cost]]</f>
        <v>0</v>
      </c>
      <c r="AB812" s="1"/>
      <c r="AC812" s="1"/>
      <c r="AD812" s="1">
        <f t="shared" si="87"/>
        <v>0</v>
      </c>
      <c r="AE812" s="1"/>
      <c r="AF812" s="1">
        <f>SUM(Table112[[#This Row],[Total 
Paid]:[Shipping 
Charged]])</f>
        <v>0</v>
      </c>
      <c r="AG812" s="1"/>
      <c r="AH812" s="1"/>
      <c r="AI812" s="1">
        <f t="shared" si="88"/>
        <v>0</v>
      </c>
      <c r="AK812" s="1"/>
      <c r="AL812" s="1"/>
      <c r="AM812" s="1"/>
      <c r="AN812" s="1"/>
      <c r="AP812" s="30"/>
      <c r="AQ812" s="1"/>
      <c r="AR812" s="1">
        <f t="shared" si="90"/>
        <v>0</v>
      </c>
      <c r="AS812" s="1"/>
      <c r="AT812" s="1"/>
      <c r="AU812" s="2">
        <f t="shared" si="89"/>
        <v>0</v>
      </c>
      <c r="AW812" s="1"/>
      <c r="AX812" s="1"/>
      <c r="AY812" s="1"/>
      <c r="AZ812" s="2">
        <f t="shared" si="91"/>
        <v>0</v>
      </c>
      <c r="BA812" s="2">
        <f>SUM(AF812,AH812,-AZ812,-Table112[[#This Row],[Sale Fee]])</f>
        <v>0</v>
      </c>
      <c r="BC812" s="1"/>
      <c r="BD812" s="1"/>
      <c r="BE812" s="1"/>
    </row>
    <row r="813" spans="1:57" x14ac:dyDescent="0.25">
      <c r="A813" s="1"/>
      <c r="B813" s="1"/>
      <c r="E813" s="4"/>
      <c r="F813" s="4"/>
      <c r="Q813" s="1"/>
      <c r="R813" s="1"/>
      <c r="S813" s="1"/>
      <c r="U813" s="1"/>
      <c r="V813" s="1"/>
      <c r="W813" s="1"/>
      <c r="X813" s="1"/>
      <c r="Y813" s="1"/>
      <c r="Z813" s="1">
        <f>Table112[[#This Row],[Quantity2]]*Table112[[#This Row],[U Cost]]</f>
        <v>0</v>
      </c>
      <c r="AB813" s="1"/>
      <c r="AC813" s="1"/>
      <c r="AD813" s="1">
        <f t="shared" si="87"/>
        <v>0</v>
      </c>
      <c r="AE813" s="1"/>
      <c r="AF813" s="1">
        <f>SUM(Table112[[#This Row],[Total 
Paid]:[Shipping 
Charged]])</f>
        <v>0</v>
      </c>
      <c r="AG813" s="1"/>
      <c r="AH813" s="1"/>
      <c r="AI813" s="1">
        <f t="shared" si="88"/>
        <v>0</v>
      </c>
      <c r="AK813" s="1"/>
      <c r="AL813" s="1"/>
      <c r="AM813" s="1"/>
      <c r="AN813" s="1"/>
      <c r="AP813" s="30"/>
      <c r="AQ813" s="1"/>
      <c r="AR813" s="1">
        <f t="shared" si="90"/>
        <v>0</v>
      </c>
      <c r="AS813" s="1"/>
      <c r="AT813" s="1"/>
      <c r="AU813" s="2">
        <f t="shared" si="89"/>
        <v>0</v>
      </c>
      <c r="AW813" s="1"/>
      <c r="AX813" s="1"/>
      <c r="AY813" s="1"/>
      <c r="AZ813" s="2">
        <f t="shared" si="91"/>
        <v>0</v>
      </c>
      <c r="BA813" s="2">
        <f>SUM(AF813,AH813,-AZ813,-Table112[[#This Row],[Sale Fee]])</f>
        <v>0</v>
      </c>
      <c r="BC813" s="1"/>
      <c r="BD813" s="1"/>
      <c r="BE813" s="1"/>
    </row>
    <row r="814" spans="1:57" x14ac:dyDescent="0.25">
      <c r="A814" s="1"/>
      <c r="B814" s="1"/>
      <c r="E814" s="4"/>
      <c r="F814" s="4"/>
      <c r="Q814" s="1"/>
      <c r="R814" s="1"/>
      <c r="S814" s="1"/>
      <c r="U814" s="1"/>
      <c r="V814" s="1"/>
      <c r="W814" s="1"/>
      <c r="X814" s="1"/>
      <c r="Y814" s="1"/>
      <c r="Z814" s="1">
        <f>Table112[[#This Row],[Quantity2]]*Table112[[#This Row],[U Cost]]</f>
        <v>0</v>
      </c>
      <c r="AB814" s="1"/>
      <c r="AC814" s="1"/>
      <c r="AD814" s="1">
        <f t="shared" si="87"/>
        <v>0</v>
      </c>
      <c r="AE814" s="1"/>
      <c r="AF814" s="1">
        <f>SUM(Table112[[#This Row],[Total 
Paid]:[Shipping 
Charged]])</f>
        <v>0</v>
      </c>
      <c r="AG814" s="1"/>
      <c r="AH814" s="1"/>
      <c r="AI814" s="1">
        <f t="shared" si="88"/>
        <v>0</v>
      </c>
      <c r="AK814" s="1"/>
      <c r="AL814" s="1"/>
      <c r="AM814" s="1"/>
      <c r="AN814" s="1"/>
      <c r="AP814" s="30"/>
      <c r="AQ814" s="1"/>
      <c r="AR814" s="1">
        <f t="shared" si="90"/>
        <v>0</v>
      </c>
      <c r="AS814" s="1"/>
      <c r="AT814" s="1"/>
      <c r="AU814" s="2">
        <f t="shared" si="89"/>
        <v>0</v>
      </c>
      <c r="AW814" s="1"/>
      <c r="AX814" s="1"/>
      <c r="AY814" s="1"/>
      <c r="AZ814" s="2">
        <f t="shared" si="91"/>
        <v>0</v>
      </c>
      <c r="BA814" s="2">
        <f>SUM(AF814,AH814,-AZ814,-Table112[[#This Row],[Sale Fee]])</f>
        <v>0</v>
      </c>
      <c r="BC814" s="1"/>
      <c r="BD814" s="1"/>
      <c r="BE814" s="1"/>
    </row>
    <row r="815" spans="1:57" x14ac:dyDescent="0.25">
      <c r="A815" s="1"/>
      <c r="B815" s="1"/>
      <c r="E815" s="4"/>
      <c r="F815" s="4"/>
      <c r="Q815" s="1"/>
      <c r="R815" s="1"/>
      <c r="S815" s="1"/>
      <c r="U815" s="1"/>
      <c r="V815" s="1"/>
      <c r="W815" s="1"/>
      <c r="X815" s="1"/>
      <c r="Y815" s="1"/>
      <c r="Z815" s="1">
        <f>Table112[[#This Row],[Quantity2]]*Table112[[#This Row],[U Cost]]</f>
        <v>0</v>
      </c>
      <c r="AB815" s="1"/>
      <c r="AC815" s="1"/>
      <c r="AD815" s="1">
        <f t="shared" si="87"/>
        <v>0</v>
      </c>
      <c r="AE815" s="1"/>
      <c r="AF815" s="1">
        <f>SUM(Table112[[#This Row],[Total 
Paid]:[Shipping 
Charged]])</f>
        <v>0</v>
      </c>
      <c r="AG815" s="1"/>
      <c r="AH815" s="1"/>
      <c r="AI815" s="1">
        <f t="shared" si="88"/>
        <v>0</v>
      </c>
      <c r="AK815" s="1"/>
      <c r="AL815" s="1"/>
      <c r="AM815" s="1"/>
      <c r="AN815" s="1"/>
      <c r="AP815" s="30"/>
      <c r="AQ815" s="1"/>
      <c r="AR815" s="1">
        <f t="shared" si="90"/>
        <v>0</v>
      </c>
      <c r="AS815" s="1"/>
      <c r="AT815" s="1"/>
      <c r="AU815" s="2">
        <f t="shared" si="89"/>
        <v>0</v>
      </c>
      <c r="AW815" s="1"/>
      <c r="AX815" s="1"/>
      <c r="AY815" s="1"/>
      <c r="AZ815" s="2">
        <f t="shared" si="91"/>
        <v>0</v>
      </c>
      <c r="BA815" s="2">
        <f>SUM(AF815,AH815,-AZ815,-Table112[[#This Row],[Sale Fee]])</f>
        <v>0</v>
      </c>
      <c r="BC815" s="1"/>
      <c r="BD815" s="1"/>
      <c r="BE815" s="1"/>
    </row>
    <row r="816" spans="1:57" x14ac:dyDescent="0.25">
      <c r="A816" s="1"/>
      <c r="B816" s="1"/>
      <c r="E816" s="4"/>
      <c r="F816" s="4"/>
      <c r="Q816" s="1"/>
      <c r="R816" s="1"/>
      <c r="S816" s="1"/>
      <c r="U816" s="1"/>
      <c r="V816" s="1"/>
      <c r="W816" s="1"/>
      <c r="X816" s="1"/>
      <c r="Y816" s="1"/>
      <c r="Z816" s="1">
        <f>Table112[[#This Row],[Quantity2]]*Table112[[#This Row],[U Cost]]</f>
        <v>0</v>
      </c>
      <c r="AB816" s="1"/>
      <c r="AC816" s="1"/>
      <c r="AD816" s="1">
        <f t="shared" si="87"/>
        <v>0</v>
      </c>
      <c r="AE816" s="1"/>
      <c r="AF816" s="1">
        <f>SUM(Table112[[#This Row],[Total 
Paid]:[Shipping 
Charged]])</f>
        <v>0</v>
      </c>
      <c r="AG816" s="1"/>
      <c r="AH816" s="1"/>
      <c r="AI816" s="1">
        <f t="shared" si="88"/>
        <v>0</v>
      </c>
      <c r="AK816" s="1"/>
      <c r="AL816" s="1"/>
      <c r="AM816" s="1"/>
      <c r="AN816" s="1"/>
      <c r="AP816" s="30"/>
      <c r="AQ816" s="1"/>
      <c r="AR816" s="1">
        <f t="shared" si="90"/>
        <v>0</v>
      </c>
      <c r="AS816" s="1"/>
      <c r="AT816" s="1"/>
      <c r="AU816" s="2">
        <f t="shared" si="89"/>
        <v>0</v>
      </c>
      <c r="AW816" s="1"/>
      <c r="AX816" s="1"/>
      <c r="AY816" s="1"/>
      <c r="AZ816" s="2">
        <f t="shared" si="91"/>
        <v>0</v>
      </c>
      <c r="BA816" s="2">
        <f>SUM(AF816,AH816,-AZ816,-Table112[[#This Row],[Sale Fee]])</f>
        <v>0</v>
      </c>
      <c r="BC816" s="1"/>
      <c r="BD816" s="1"/>
      <c r="BE816" s="1"/>
    </row>
    <row r="817" spans="1:57" x14ac:dyDescent="0.25">
      <c r="A817" s="1"/>
      <c r="B817" s="1"/>
      <c r="E817" s="4"/>
      <c r="F817" s="4"/>
      <c r="Q817" s="1"/>
      <c r="R817" s="1"/>
      <c r="S817" s="1"/>
      <c r="U817" s="1"/>
      <c r="V817" s="1"/>
      <c r="W817" s="1"/>
      <c r="X817" s="1"/>
      <c r="Y817" s="1"/>
      <c r="Z817" s="1">
        <f>Table112[[#This Row],[Quantity2]]*Table112[[#This Row],[U Cost]]</f>
        <v>0</v>
      </c>
      <c r="AB817" s="1"/>
      <c r="AC817" s="1"/>
      <c r="AD817" s="1">
        <f t="shared" si="87"/>
        <v>0</v>
      </c>
      <c r="AE817" s="1"/>
      <c r="AF817" s="1">
        <f>SUM(Table112[[#This Row],[Total 
Paid]:[Shipping 
Charged]])</f>
        <v>0</v>
      </c>
      <c r="AG817" s="1"/>
      <c r="AH817" s="1"/>
      <c r="AI817" s="1">
        <f t="shared" si="88"/>
        <v>0</v>
      </c>
      <c r="AK817" s="1"/>
      <c r="AL817" s="1"/>
      <c r="AM817" s="1"/>
      <c r="AN817" s="1"/>
      <c r="AP817" s="30"/>
      <c r="AQ817" s="1"/>
      <c r="AR817" s="1">
        <f t="shared" si="90"/>
        <v>0</v>
      </c>
      <c r="AS817" s="1"/>
      <c r="AT817" s="1"/>
      <c r="AU817" s="2">
        <f t="shared" si="89"/>
        <v>0</v>
      </c>
      <c r="AW817" s="1"/>
      <c r="AX817" s="1"/>
      <c r="AY817" s="1"/>
      <c r="AZ817" s="2">
        <f t="shared" si="91"/>
        <v>0</v>
      </c>
      <c r="BA817" s="2">
        <f>SUM(AF817,AH817,-AZ817,-Table112[[#This Row],[Sale Fee]])</f>
        <v>0</v>
      </c>
      <c r="BC817" s="1"/>
      <c r="BD817" s="1"/>
      <c r="BE817" s="1"/>
    </row>
    <row r="818" spans="1:57" x14ac:dyDescent="0.25">
      <c r="A818" s="1"/>
      <c r="B818" s="1"/>
      <c r="E818" s="4"/>
      <c r="F818" s="4"/>
      <c r="Q818" s="1"/>
      <c r="R818" s="1"/>
      <c r="S818" s="1"/>
      <c r="U818" s="1"/>
      <c r="V818" s="1"/>
      <c r="W818" s="1"/>
      <c r="X818" s="1"/>
      <c r="Y818" s="1"/>
      <c r="Z818" s="1">
        <f>Table112[[#This Row],[Quantity2]]*Table112[[#This Row],[U Cost]]</f>
        <v>0</v>
      </c>
      <c r="AB818" s="1"/>
      <c r="AC818" s="1"/>
      <c r="AD818" s="1">
        <f t="shared" si="87"/>
        <v>0</v>
      </c>
      <c r="AE818" s="1"/>
      <c r="AF818" s="1">
        <f>SUM(Table112[[#This Row],[Total 
Paid]:[Shipping 
Charged]])</f>
        <v>0</v>
      </c>
      <c r="AG818" s="1"/>
      <c r="AH818" s="1"/>
      <c r="AI818" s="1">
        <f t="shared" si="88"/>
        <v>0</v>
      </c>
      <c r="AK818" s="1"/>
      <c r="AL818" s="1"/>
      <c r="AM818" s="1"/>
      <c r="AN818" s="1"/>
      <c r="AP818" s="30"/>
      <c r="AQ818" s="1"/>
      <c r="AR818" s="1">
        <f t="shared" si="90"/>
        <v>0</v>
      </c>
      <c r="AS818" s="1"/>
      <c r="AT818" s="1"/>
      <c r="AU818" s="2">
        <f t="shared" si="89"/>
        <v>0</v>
      </c>
      <c r="AW818" s="1"/>
      <c r="AX818" s="1"/>
      <c r="AY818" s="1"/>
      <c r="AZ818" s="2">
        <f t="shared" si="91"/>
        <v>0</v>
      </c>
      <c r="BA818" s="2">
        <f>SUM(AF818,AH818,-AZ818,-Table112[[#This Row],[Sale Fee]])</f>
        <v>0</v>
      </c>
      <c r="BC818" s="1"/>
      <c r="BD818" s="1"/>
      <c r="BE818" s="1"/>
    </row>
    <row r="819" spans="1:57" x14ac:dyDescent="0.25">
      <c r="A819" s="1"/>
      <c r="B819" s="1"/>
      <c r="E819" s="4"/>
      <c r="F819" s="4"/>
      <c r="Q819" s="1"/>
      <c r="R819" s="1"/>
      <c r="S819" s="1"/>
      <c r="U819" s="1"/>
      <c r="V819" s="1"/>
      <c r="W819" s="1"/>
      <c r="X819" s="1"/>
      <c r="Y819" s="1"/>
      <c r="Z819" s="1">
        <f>Table112[[#This Row],[Quantity2]]*Table112[[#This Row],[U Cost]]</f>
        <v>0</v>
      </c>
      <c r="AB819" s="1"/>
      <c r="AC819" s="1"/>
      <c r="AD819" s="1">
        <f t="shared" si="87"/>
        <v>0</v>
      </c>
      <c r="AE819" s="1"/>
      <c r="AF819" s="1">
        <f>SUM(Table112[[#This Row],[Total 
Paid]:[Shipping 
Charged]])</f>
        <v>0</v>
      </c>
      <c r="AG819" s="1"/>
      <c r="AH819" s="1"/>
      <c r="AI819" s="1">
        <f t="shared" si="88"/>
        <v>0</v>
      </c>
      <c r="AK819" s="1"/>
      <c r="AL819" s="1"/>
      <c r="AM819" s="1"/>
      <c r="AN819" s="1"/>
      <c r="AP819" s="30"/>
      <c r="AQ819" s="1"/>
      <c r="AR819" s="1">
        <f t="shared" si="90"/>
        <v>0</v>
      </c>
      <c r="AS819" s="1"/>
      <c r="AT819" s="1"/>
      <c r="AU819" s="2">
        <f t="shared" si="89"/>
        <v>0</v>
      </c>
      <c r="AW819" s="1"/>
      <c r="AX819" s="1"/>
      <c r="AY819" s="1"/>
      <c r="AZ819" s="2">
        <f t="shared" si="91"/>
        <v>0</v>
      </c>
      <c r="BA819" s="2">
        <f>SUM(AF819,AH819,-AZ819,-Table112[[#This Row],[Sale Fee]])</f>
        <v>0</v>
      </c>
      <c r="BC819" s="1"/>
      <c r="BD819" s="1"/>
      <c r="BE819" s="1"/>
    </row>
    <row r="820" spans="1:57" x14ac:dyDescent="0.25">
      <c r="A820" s="1"/>
      <c r="B820" s="1"/>
      <c r="E820" s="4"/>
      <c r="F820" s="4"/>
      <c r="Q820" s="1"/>
      <c r="R820" s="1"/>
      <c r="S820" s="1"/>
      <c r="U820" s="1"/>
      <c r="V820" s="1"/>
      <c r="W820" s="1"/>
      <c r="X820" s="1"/>
      <c r="Y820" s="1"/>
      <c r="Z820" s="1">
        <f>Table112[[#This Row],[Quantity2]]*Table112[[#This Row],[U Cost]]</f>
        <v>0</v>
      </c>
      <c r="AB820" s="1"/>
      <c r="AC820" s="1"/>
      <c r="AD820" s="1">
        <f t="shared" si="87"/>
        <v>0</v>
      </c>
      <c r="AE820" s="1"/>
      <c r="AF820" s="1">
        <f>SUM(Table112[[#This Row],[Total 
Paid]:[Shipping 
Charged]])</f>
        <v>0</v>
      </c>
      <c r="AG820" s="1"/>
      <c r="AH820" s="1"/>
      <c r="AI820" s="1">
        <f t="shared" si="88"/>
        <v>0</v>
      </c>
      <c r="AK820" s="1"/>
      <c r="AL820" s="1"/>
      <c r="AM820" s="1"/>
      <c r="AN820" s="1"/>
      <c r="AP820" s="30"/>
      <c r="AQ820" s="1"/>
      <c r="AR820" s="1">
        <f t="shared" si="90"/>
        <v>0</v>
      </c>
      <c r="AS820" s="1"/>
      <c r="AT820" s="1"/>
      <c r="AU820" s="2">
        <f t="shared" si="89"/>
        <v>0</v>
      </c>
      <c r="AW820" s="1"/>
      <c r="AX820" s="1"/>
      <c r="AY820" s="1"/>
      <c r="AZ820" s="2">
        <f t="shared" si="91"/>
        <v>0</v>
      </c>
      <c r="BA820" s="2">
        <f>SUM(AF820,AH820,-AZ820,-Table112[[#This Row],[Sale Fee]])</f>
        <v>0</v>
      </c>
      <c r="BC820" s="1"/>
      <c r="BD820" s="1"/>
      <c r="BE820" s="1"/>
    </row>
    <row r="821" spans="1:57" x14ac:dyDescent="0.25">
      <c r="A821" s="1"/>
      <c r="B821" s="1"/>
      <c r="E821" s="4"/>
      <c r="F821" s="4"/>
      <c r="Q821" s="1"/>
      <c r="R821" s="1"/>
      <c r="S821" s="1"/>
      <c r="U821" s="1"/>
      <c r="V821" s="1"/>
      <c r="W821" s="1"/>
      <c r="X821" s="1"/>
      <c r="Y821" s="1"/>
      <c r="Z821" s="1">
        <f>Table112[[#This Row],[Quantity2]]*Table112[[#This Row],[U Cost]]</f>
        <v>0</v>
      </c>
      <c r="AB821" s="1"/>
      <c r="AC821" s="1"/>
      <c r="AD821" s="1">
        <f t="shared" si="87"/>
        <v>0</v>
      </c>
      <c r="AE821" s="1"/>
      <c r="AF821" s="1">
        <f>SUM(Table112[[#This Row],[Total 
Paid]:[Shipping 
Charged]])</f>
        <v>0</v>
      </c>
      <c r="AG821" s="1"/>
      <c r="AH821" s="1"/>
      <c r="AI821" s="1">
        <f t="shared" si="88"/>
        <v>0</v>
      </c>
      <c r="AK821" s="1"/>
      <c r="AL821" s="1"/>
      <c r="AM821" s="1"/>
      <c r="AN821" s="1"/>
      <c r="AP821" s="30"/>
      <c r="AQ821" s="1"/>
      <c r="AR821" s="1">
        <f t="shared" si="90"/>
        <v>0</v>
      </c>
      <c r="AS821" s="1"/>
      <c r="AT821" s="1"/>
      <c r="AU821" s="2">
        <f t="shared" si="89"/>
        <v>0</v>
      </c>
      <c r="AW821" s="1"/>
      <c r="AX821" s="1"/>
      <c r="AY821" s="1"/>
      <c r="AZ821" s="2">
        <f t="shared" si="91"/>
        <v>0</v>
      </c>
      <c r="BA821" s="2">
        <f>SUM(AF821,AH821,-AZ821,-Table112[[#This Row],[Sale Fee]])</f>
        <v>0</v>
      </c>
      <c r="BC821" s="1"/>
      <c r="BD821" s="1"/>
      <c r="BE821" s="1"/>
    </row>
    <row r="822" spans="1:57" x14ac:dyDescent="0.25">
      <c r="A822" s="1"/>
      <c r="B822" s="1"/>
      <c r="E822" s="4"/>
      <c r="F822" s="4"/>
      <c r="Q822" s="1"/>
      <c r="R822" s="1"/>
      <c r="S822" s="1"/>
      <c r="U822" s="1"/>
      <c r="V822" s="1"/>
      <c r="W822" s="1"/>
      <c r="X822" s="1"/>
      <c r="Y822" s="1"/>
      <c r="Z822" s="1">
        <f>Table112[[#This Row],[Quantity2]]*Table112[[#This Row],[U Cost]]</f>
        <v>0</v>
      </c>
      <c r="AB822" s="1"/>
      <c r="AC822" s="1"/>
      <c r="AD822" s="1">
        <f t="shared" si="87"/>
        <v>0</v>
      </c>
      <c r="AE822" s="1"/>
      <c r="AF822" s="1">
        <f>SUM(Table112[[#This Row],[Total 
Paid]:[Shipping 
Charged]])</f>
        <v>0</v>
      </c>
      <c r="AG822" s="1"/>
      <c r="AH822" s="1"/>
      <c r="AI822" s="1">
        <f t="shared" si="88"/>
        <v>0</v>
      </c>
      <c r="AK822" s="1"/>
      <c r="AL822" s="1"/>
      <c r="AM822" s="1"/>
      <c r="AN822" s="1"/>
      <c r="AP822" s="30"/>
      <c r="AQ822" s="1"/>
      <c r="AR822" s="1">
        <f t="shared" si="90"/>
        <v>0</v>
      </c>
      <c r="AS822" s="1"/>
      <c r="AT822" s="1"/>
      <c r="AU822" s="2">
        <f t="shared" si="89"/>
        <v>0</v>
      </c>
      <c r="AW822" s="1"/>
      <c r="AX822" s="1"/>
      <c r="AY822" s="1"/>
      <c r="AZ822" s="2">
        <f t="shared" si="91"/>
        <v>0</v>
      </c>
      <c r="BA822" s="2">
        <f>SUM(AF822,AH822,-AZ822,-Table112[[#This Row],[Sale Fee]])</f>
        <v>0</v>
      </c>
      <c r="BC822" s="1"/>
      <c r="BD822" s="1"/>
      <c r="BE822" s="1"/>
    </row>
    <row r="823" spans="1:57" x14ac:dyDescent="0.25">
      <c r="A823" s="1"/>
      <c r="B823" s="1"/>
      <c r="E823" s="4"/>
      <c r="F823" s="4"/>
      <c r="Q823" s="1"/>
      <c r="R823" s="1"/>
      <c r="S823" s="1"/>
      <c r="U823" s="1"/>
      <c r="V823" s="1"/>
      <c r="W823" s="1"/>
      <c r="X823" s="1"/>
      <c r="Y823" s="1"/>
      <c r="Z823" s="1">
        <f>Table112[[#This Row],[Quantity2]]*Table112[[#This Row],[U Cost]]</f>
        <v>0</v>
      </c>
      <c r="AB823" s="1"/>
      <c r="AC823" s="1"/>
      <c r="AD823" s="1">
        <f t="shared" si="87"/>
        <v>0</v>
      </c>
      <c r="AE823" s="1"/>
      <c r="AF823" s="1">
        <f>SUM(Table112[[#This Row],[Total 
Paid]:[Shipping 
Charged]])</f>
        <v>0</v>
      </c>
      <c r="AG823" s="1"/>
      <c r="AH823" s="1"/>
      <c r="AI823" s="1">
        <f t="shared" si="88"/>
        <v>0</v>
      </c>
      <c r="AK823" s="1"/>
      <c r="AL823" s="1"/>
      <c r="AM823" s="1"/>
      <c r="AN823" s="1"/>
      <c r="AP823" s="30"/>
      <c r="AQ823" s="1"/>
      <c r="AR823" s="1">
        <f t="shared" si="90"/>
        <v>0</v>
      </c>
      <c r="AS823" s="1"/>
      <c r="AT823" s="1"/>
      <c r="AU823" s="2">
        <f t="shared" si="89"/>
        <v>0</v>
      </c>
      <c r="AW823" s="1"/>
      <c r="AX823" s="1"/>
      <c r="AY823" s="1"/>
      <c r="AZ823" s="2">
        <f t="shared" si="91"/>
        <v>0</v>
      </c>
      <c r="BA823" s="2">
        <f>SUM(AF823,AH823,-AZ823,-Table112[[#This Row],[Sale Fee]])</f>
        <v>0</v>
      </c>
      <c r="BC823" s="1"/>
      <c r="BD823" s="1"/>
      <c r="BE823" s="1"/>
    </row>
    <row r="824" spans="1:57" x14ac:dyDescent="0.25">
      <c r="A824" s="1"/>
      <c r="B824" s="1"/>
      <c r="E824" s="4"/>
      <c r="F824" s="4"/>
      <c r="Q824" s="1"/>
      <c r="R824" s="1"/>
      <c r="S824" s="1"/>
      <c r="U824" s="1"/>
      <c r="V824" s="1"/>
      <c r="W824" s="1"/>
      <c r="X824" s="1"/>
      <c r="Y824" s="1"/>
      <c r="Z824" s="1">
        <f>Table112[[#This Row],[Quantity2]]*Table112[[#This Row],[U Cost]]</f>
        <v>0</v>
      </c>
      <c r="AB824" s="1"/>
      <c r="AC824" s="1"/>
      <c r="AD824" s="1">
        <f t="shared" si="87"/>
        <v>0</v>
      </c>
      <c r="AE824" s="1"/>
      <c r="AF824" s="1">
        <f>SUM(Table112[[#This Row],[Total 
Paid]:[Shipping 
Charged]])</f>
        <v>0</v>
      </c>
      <c r="AG824" s="1"/>
      <c r="AH824" s="1"/>
      <c r="AI824" s="1">
        <f t="shared" si="88"/>
        <v>0</v>
      </c>
      <c r="AK824" s="1"/>
      <c r="AL824" s="1"/>
      <c r="AM824" s="1"/>
      <c r="AN824" s="1"/>
      <c r="AP824" s="30"/>
      <c r="AQ824" s="1"/>
      <c r="AR824" s="1">
        <f t="shared" si="90"/>
        <v>0</v>
      </c>
      <c r="AS824" s="1"/>
      <c r="AT824" s="1"/>
      <c r="AU824" s="2">
        <f t="shared" si="89"/>
        <v>0</v>
      </c>
      <c r="AW824" s="1"/>
      <c r="AX824" s="1"/>
      <c r="AY824" s="1"/>
      <c r="AZ824" s="2">
        <f t="shared" si="91"/>
        <v>0</v>
      </c>
      <c r="BA824" s="2">
        <f>SUM(AF824,AH824,-AZ824,-Table112[[#This Row],[Sale Fee]])</f>
        <v>0</v>
      </c>
      <c r="BC824" s="1"/>
      <c r="BD824" s="1"/>
      <c r="BE824" s="1"/>
    </row>
    <row r="825" spans="1:57" x14ac:dyDescent="0.25">
      <c r="A825" s="1"/>
      <c r="B825" s="1"/>
      <c r="E825" s="4"/>
      <c r="F825" s="4"/>
      <c r="Q825" s="1"/>
      <c r="R825" s="1"/>
      <c r="S825" s="1"/>
      <c r="U825" s="1"/>
      <c r="V825" s="1"/>
      <c r="W825" s="1"/>
      <c r="X825" s="1"/>
      <c r="Y825" s="1"/>
      <c r="Z825" s="1">
        <f>Table112[[#This Row],[Quantity2]]*Table112[[#This Row],[U Cost]]</f>
        <v>0</v>
      </c>
      <c r="AB825" s="1"/>
      <c r="AC825" s="1"/>
      <c r="AD825" s="1">
        <f t="shared" si="87"/>
        <v>0</v>
      </c>
      <c r="AE825" s="1"/>
      <c r="AF825" s="1">
        <f>SUM(Table112[[#This Row],[Total 
Paid]:[Shipping 
Charged]])</f>
        <v>0</v>
      </c>
      <c r="AG825" s="1"/>
      <c r="AH825" s="1"/>
      <c r="AI825" s="1">
        <f t="shared" si="88"/>
        <v>0</v>
      </c>
      <c r="AK825" s="1"/>
      <c r="AL825" s="1"/>
      <c r="AM825" s="1"/>
      <c r="AN825" s="1"/>
      <c r="AP825" s="30"/>
      <c r="AQ825" s="1"/>
      <c r="AR825" s="1">
        <f t="shared" si="90"/>
        <v>0</v>
      </c>
      <c r="AS825" s="1"/>
      <c r="AT825" s="1"/>
      <c r="AU825" s="2">
        <f t="shared" si="89"/>
        <v>0</v>
      </c>
      <c r="AW825" s="1"/>
      <c r="AX825" s="1"/>
      <c r="AY825" s="1"/>
      <c r="AZ825" s="2">
        <f t="shared" si="91"/>
        <v>0</v>
      </c>
      <c r="BA825" s="2">
        <f>SUM(AF825,AH825,-AZ825,-Table112[[#This Row],[Sale Fee]])</f>
        <v>0</v>
      </c>
      <c r="BC825" s="1"/>
      <c r="BD825" s="1"/>
      <c r="BE825" s="1"/>
    </row>
    <row r="826" spans="1:57" x14ac:dyDescent="0.25">
      <c r="A826" s="1"/>
      <c r="B826" s="1"/>
      <c r="E826" s="4"/>
      <c r="F826" s="4"/>
      <c r="Q826" s="1"/>
      <c r="R826" s="1"/>
      <c r="S826" s="1"/>
      <c r="U826" s="1"/>
      <c r="V826" s="1"/>
      <c r="W826" s="1"/>
      <c r="X826" s="1"/>
      <c r="Y826" s="1"/>
      <c r="Z826" s="1">
        <f>Table112[[#This Row],[Quantity2]]*Table112[[#This Row],[U Cost]]</f>
        <v>0</v>
      </c>
      <c r="AB826" s="1"/>
      <c r="AC826" s="1"/>
      <c r="AD826" s="1">
        <f t="shared" si="87"/>
        <v>0</v>
      </c>
      <c r="AE826" s="1"/>
      <c r="AF826" s="1">
        <f>SUM(Table112[[#This Row],[Total 
Paid]:[Shipping 
Charged]])</f>
        <v>0</v>
      </c>
      <c r="AG826" s="1"/>
      <c r="AH826" s="1"/>
      <c r="AI826" s="1">
        <f t="shared" si="88"/>
        <v>0</v>
      </c>
      <c r="AK826" s="1"/>
      <c r="AL826" s="1"/>
      <c r="AM826" s="1"/>
      <c r="AN826" s="1"/>
      <c r="AP826" s="30"/>
      <c r="AQ826" s="1"/>
      <c r="AR826" s="1">
        <f t="shared" si="90"/>
        <v>0</v>
      </c>
      <c r="AS826" s="1"/>
      <c r="AT826" s="1"/>
      <c r="AU826" s="2">
        <f t="shared" si="89"/>
        <v>0</v>
      </c>
      <c r="AW826" s="1"/>
      <c r="AX826" s="1"/>
      <c r="AY826" s="1"/>
      <c r="AZ826" s="2">
        <f t="shared" si="91"/>
        <v>0</v>
      </c>
      <c r="BA826" s="2">
        <f>SUM(AF826,AH826,-AZ826,-Table112[[#This Row],[Sale Fee]])</f>
        <v>0</v>
      </c>
      <c r="BC826" s="1"/>
      <c r="BD826" s="1"/>
      <c r="BE826" s="1"/>
    </row>
    <row r="827" spans="1:57" x14ac:dyDescent="0.25">
      <c r="A827" s="1"/>
      <c r="B827" s="1"/>
      <c r="E827" s="4"/>
      <c r="F827" s="4"/>
      <c r="Q827" s="1"/>
      <c r="R827" s="1"/>
      <c r="S827" s="1"/>
      <c r="U827" s="1"/>
      <c r="V827" s="1"/>
      <c r="W827" s="1"/>
      <c r="X827" s="1"/>
      <c r="Y827" s="1"/>
      <c r="Z827" s="1">
        <f>Table112[[#This Row],[Quantity2]]*Table112[[#This Row],[U Cost]]</f>
        <v>0</v>
      </c>
      <c r="AB827" s="1"/>
      <c r="AC827" s="1"/>
      <c r="AD827" s="1">
        <f t="shared" si="87"/>
        <v>0</v>
      </c>
      <c r="AE827" s="1"/>
      <c r="AF827" s="1">
        <f>SUM(Table112[[#This Row],[Total 
Paid]:[Shipping 
Charged]])</f>
        <v>0</v>
      </c>
      <c r="AG827" s="1"/>
      <c r="AH827" s="1"/>
      <c r="AI827" s="1">
        <f t="shared" si="88"/>
        <v>0</v>
      </c>
      <c r="AK827" s="1"/>
      <c r="AL827" s="1"/>
      <c r="AM827" s="1"/>
      <c r="AN827" s="1"/>
      <c r="AP827" s="30"/>
      <c r="AQ827" s="1"/>
      <c r="AR827" s="1">
        <f t="shared" si="90"/>
        <v>0</v>
      </c>
      <c r="AS827" s="1"/>
      <c r="AT827" s="1"/>
      <c r="AU827" s="2">
        <f t="shared" si="89"/>
        <v>0</v>
      </c>
      <c r="AW827" s="1"/>
      <c r="AX827" s="1"/>
      <c r="AY827" s="1"/>
      <c r="AZ827" s="2">
        <f t="shared" si="91"/>
        <v>0</v>
      </c>
      <c r="BA827" s="2">
        <f>SUM(AF827,AH827,-AZ827,-Table112[[#This Row],[Sale Fee]])</f>
        <v>0</v>
      </c>
      <c r="BC827" s="1"/>
      <c r="BD827" s="1"/>
      <c r="BE827" s="1"/>
    </row>
    <row r="828" spans="1:57" x14ac:dyDescent="0.25">
      <c r="A828" s="1"/>
      <c r="B828" s="1"/>
      <c r="E828" s="4"/>
      <c r="F828" s="4"/>
      <c r="O828" s="49"/>
      <c r="Q828" s="1"/>
      <c r="R828" s="1"/>
      <c r="S828" s="1"/>
      <c r="U828" s="1"/>
      <c r="V828" s="1"/>
      <c r="W828" s="1"/>
      <c r="X828" s="1"/>
      <c r="Y828" s="1"/>
      <c r="Z828" s="1">
        <f>Table112[[#This Row],[Quantity2]]*Table112[[#This Row],[U Cost]]</f>
        <v>0</v>
      </c>
      <c r="AB828" s="1"/>
      <c r="AC828" s="1"/>
      <c r="AD828" s="1">
        <f t="shared" si="87"/>
        <v>0</v>
      </c>
      <c r="AE828" s="1"/>
      <c r="AF828" s="1">
        <f>SUM(Table112[[#This Row],[Total 
Paid]:[Shipping 
Charged]])</f>
        <v>0</v>
      </c>
      <c r="AG828" s="1"/>
      <c r="AH828" s="1"/>
      <c r="AI828" s="1">
        <f t="shared" si="88"/>
        <v>0</v>
      </c>
      <c r="AK828" s="1"/>
      <c r="AL828" s="1"/>
      <c r="AM828" s="1"/>
      <c r="AN828" s="1"/>
      <c r="AP828" s="30"/>
      <c r="AQ828" s="1"/>
      <c r="AR828" s="1">
        <f t="shared" si="90"/>
        <v>0</v>
      </c>
      <c r="AS828" s="1"/>
      <c r="AT828" s="1"/>
      <c r="AU828" s="2">
        <f t="shared" si="89"/>
        <v>0</v>
      </c>
      <c r="AW828" s="1"/>
      <c r="AX828" s="1"/>
      <c r="AY828" s="1"/>
      <c r="AZ828" s="2">
        <f t="shared" si="91"/>
        <v>0</v>
      </c>
      <c r="BA828" s="2">
        <f>SUM(AF828,AH828,-AZ828,-Table112[[#This Row],[Sale Fee]])</f>
        <v>0</v>
      </c>
      <c r="BC828" s="1"/>
      <c r="BD828" s="1"/>
      <c r="BE828" s="1"/>
    </row>
    <row r="829" spans="1:57" x14ac:dyDescent="0.25">
      <c r="A829" s="1"/>
      <c r="B829" s="1"/>
      <c r="E829" s="4"/>
      <c r="F829" s="4"/>
      <c r="Q829" s="1"/>
      <c r="R829" s="1"/>
      <c r="S829" s="1"/>
      <c r="U829" s="1"/>
      <c r="V829" s="1"/>
      <c r="W829" s="1"/>
      <c r="X829" s="1"/>
      <c r="Y829" s="1"/>
      <c r="Z829" s="1">
        <f>Table112[[#This Row],[Quantity2]]*Table112[[#This Row],[U Cost]]</f>
        <v>0</v>
      </c>
      <c r="AB829" s="1"/>
      <c r="AC829" s="1"/>
      <c r="AD829" s="1">
        <f t="shared" si="87"/>
        <v>0</v>
      </c>
      <c r="AE829" s="1"/>
      <c r="AF829" s="1">
        <f>SUM(Table112[[#This Row],[Total 
Paid]:[Shipping 
Charged]])</f>
        <v>0</v>
      </c>
      <c r="AG829" s="1"/>
      <c r="AH829" s="1"/>
      <c r="AI829" s="1">
        <f t="shared" si="88"/>
        <v>0</v>
      </c>
      <c r="AK829" s="1"/>
      <c r="AL829" s="1"/>
      <c r="AM829" s="1"/>
      <c r="AN829" s="1"/>
      <c r="AP829" s="30"/>
      <c r="AQ829" s="1"/>
      <c r="AR829" s="1">
        <f t="shared" si="90"/>
        <v>0</v>
      </c>
      <c r="AS829" s="1"/>
      <c r="AT829" s="1"/>
      <c r="AU829" s="2">
        <f t="shared" si="89"/>
        <v>0</v>
      </c>
      <c r="AW829" s="1"/>
      <c r="AX829" s="1"/>
      <c r="AY829" s="1"/>
      <c r="AZ829" s="2">
        <f t="shared" si="91"/>
        <v>0</v>
      </c>
      <c r="BA829" s="2">
        <f>SUM(AF829,AH829,-AZ829,-Table112[[#This Row],[Sale Fee]])</f>
        <v>0</v>
      </c>
      <c r="BC829" s="1"/>
      <c r="BD829" s="1"/>
      <c r="BE829" s="1"/>
    </row>
    <row r="830" spans="1:57" x14ac:dyDescent="0.25">
      <c r="A830" s="1"/>
      <c r="B830" s="1"/>
      <c r="E830" s="4"/>
      <c r="F830" s="4"/>
      <c r="O830" s="49"/>
      <c r="Q830" s="1"/>
      <c r="R830" s="1"/>
      <c r="S830" s="1"/>
      <c r="U830" s="1"/>
      <c r="V830" s="1"/>
      <c r="W830" s="1"/>
      <c r="X830" s="1"/>
      <c r="Y830" s="1"/>
      <c r="Z830" s="1">
        <f>Table112[[#This Row],[Quantity2]]*Table112[[#This Row],[U Cost]]</f>
        <v>0</v>
      </c>
      <c r="AB830" s="1"/>
      <c r="AC830" s="1"/>
      <c r="AD830" s="1">
        <f t="shared" si="87"/>
        <v>0</v>
      </c>
      <c r="AE830" s="1"/>
      <c r="AF830" s="1">
        <f>SUM(Table112[[#This Row],[Total 
Paid]:[Shipping 
Charged]])</f>
        <v>0</v>
      </c>
      <c r="AG830" s="1"/>
      <c r="AH830" s="1"/>
      <c r="AI830" s="1">
        <f t="shared" si="88"/>
        <v>0</v>
      </c>
      <c r="AK830" s="1"/>
      <c r="AL830" s="1"/>
      <c r="AM830" s="1"/>
      <c r="AN830" s="1"/>
      <c r="AP830" s="30"/>
      <c r="AQ830" s="1"/>
      <c r="AR830" s="1">
        <f t="shared" si="90"/>
        <v>0</v>
      </c>
      <c r="AS830" s="1"/>
      <c r="AT830" s="1"/>
      <c r="AU830" s="2">
        <f t="shared" si="89"/>
        <v>0</v>
      </c>
      <c r="AW830" s="1"/>
      <c r="AX830" s="1"/>
      <c r="AY830" s="1"/>
      <c r="AZ830" s="2">
        <f>SUM(AU830,AW830,AX830,AY830)</f>
        <v>0</v>
      </c>
      <c r="BA830" s="2">
        <f>SUM(AF830,AH830,-AZ830,-Table112[[#This Row],[Sale Fee]])</f>
        <v>0</v>
      </c>
      <c r="BC830" s="1"/>
      <c r="BD830" s="1"/>
      <c r="BE830" s="1"/>
    </row>
    <row r="831" spans="1:57" x14ac:dyDescent="0.25">
      <c r="A831" s="1"/>
      <c r="B831" s="1"/>
      <c r="E831" s="4"/>
      <c r="F831" s="4"/>
      <c r="Q831" s="1"/>
      <c r="R831" s="1"/>
      <c r="S831" s="1"/>
      <c r="U831" s="1"/>
      <c r="V831" s="1"/>
      <c r="W831" s="1"/>
      <c r="X831" s="1"/>
      <c r="Y831" s="1"/>
      <c r="Z831" s="1">
        <f>Table112[[#This Row],[Quantity2]]*Table112[[#This Row],[U Cost]]</f>
        <v>0</v>
      </c>
      <c r="AB831" s="1"/>
      <c r="AC831" s="1"/>
      <c r="AD831" s="1">
        <f t="shared" si="87"/>
        <v>0</v>
      </c>
      <c r="AE831" s="1"/>
      <c r="AF831" s="1">
        <f>SUM(Table112[[#This Row],[Total 
Paid]:[Shipping 
Charged]])</f>
        <v>0</v>
      </c>
      <c r="AG831" s="1"/>
      <c r="AH831" s="1"/>
      <c r="AI831" s="1">
        <f t="shared" si="88"/>
        <v>0</v>
      </c>
      <c r="AK831" s="1"/>
      <c r="AL831" s="1"/>
      <c r="AM831" s="1"/>
      <c r="AN831" s="1"/>
      <c r="AP831" s="30"/>
      <c r="AQ831" s="1"/>
      <c r="AR831" s="1">
        <f t="shared" si="90"/>
        <v>0</v>
      </c>
      <c r="AS831" s="1"/>
      <c r="AT831" s="1"/>
      <c r="AU831" s="2">
        <f t="shared" si="89"/>
        <v>0</v>
      </c>
      <c r="AW831" s="1"/>
      <c r="AX831" s="1"/>
      <c r="AY831" s="1"/>
      <c r="AZ831" s="2">
        <f t="shared" ref="AZ831" si="92">SUM(AU831,AW831,AX831,AY831)</f>
        <v>0</v>
      </c>
      <c r="BA831" s="2">
        <f>SUM(AF831,AH831,-AZ831,-Table112[[#This Row],[Sale Fee]])</f>
        <v>0</v>
      </c>
      <c r="BC831" s="1"/>
      <c r="BD831" s="1"/>
      <c r="BE831" s="1"/>
    </row>
    <row r="832" spans="1:57" x14ac:dyDescent="0.25">
      <c r="A832" s="1"/>
      <c r="B832" s="1"/>
      <c r="E832" s="4"/>
      <c r="F832" s="4"/>
      <c r="Q832" s="1"/>
      <c r="R832" s="1"/>
      <c r="S832" s="1"/>
      <c r="U832" s="1"/>
      <c r="V832" s="1"/>
      <c r="W832" s="1"/>
      <c r="X832" s="1"/>
      <c r="Y832" s="1"/>
      <c r="Z832" s="1">
        <f>Table112[[#This Row],[Quantity2]]*Table112[[#This Row],[U Cost]]</f>
        <v>0</v>
      </c>
      <c r="AB832" s="1"/>
      <c r="AC832" s="1"/>
      <c r="AD832" s="1">
        <f t="shared" si="87"/>
        <v>0</v>
      </c>
      <c r="AE832" s="1"/>
      <c r="AF832" s="1">
        <f>SUM(Table112[[#This Row],[Total 
Paid]:[Shipping 
Charged]])</f>
        <v>0</v>
      </c>
      <c r="AG832" s="1"/>
      <c r="AH832" s="1"/>
      <c r="AI832" s="1">
        <f t="shared" si="88"/>
        <v>0</v>
      </c>
      <c r="AK832" s="1"/>
      <c r="AL832" s="1"/>
      <c r="AM832" s="1"/>
      <c r="AN832" s="1"/>
      <c r="AP832" s="30"/>
      <c r="AQ832" s="1"/>
      <c r="AR832" s="1">
        <f t="shared" si="90"/>
        <v>0</v>
      </c>
      <c r="AS832" s="1"/>
      <c r="AT832" s="1"/>
      <c r="AU832" s="2">
        <f t="shared" si="89"/>
        <v>0</v>
      </c>
      <c r="AW832" s="1"/>
      <c r="AX832" s="1"/>
      <c r="AY832" s="1"/>
      <c r="AZ832" s="2">
        <f>SUM(AU832,AW832,AX832,AY832)</f>
        <v>0</v>
      </c>
      <c r="BA832" s="2">
        <f>SUM(AF832,AH832,-AZ832,-Table112[[#This Row],[Sale Fee]])</f>
        <v>0</v>
      </c>
      <c r="BC832" s="1"/>
      <c r="BD832" s="1"/>
      <c r="BE832" s="1"/>
    </row>
    <row r="833" spans="1:57" x14ac:dyDescent="0.25">
      <c r="A833" s="1"/>
      <c r="B833" s="1"/>
      <c r="E833" s="4"/>
      <c r="F833" s="4"/>
      <c r="Q833" s="1"/>
      <c r="R833" s="1"/>
      <c r="S833" s="1"/>
      <c r="U833" s="1"/>
      <c r="V833" s="1"/>
      <c r="W833" s="1"/>
      <c r="X833" s="1"/>
      <c r="Y833" s="1"/>
      <c r="Z833" s="1">
        <f>Table112[[#This Row],[Quantity2]]*Table112[[#This Row],[U Cost]]</f>
        <v>0</v>
      </c>
      <c r="AB833" s="1"/>
      <c r="AC833" s="1"/>
      <c r="AD833" s="1">
        <f t="shared" si="87"/>
        <v>0</v>
      </c>
      <c r="AE833" s="1"/>
      <c r="AF833" s="1">
        <f>SUM(Table112[[#This Row],[Total 
Paid]:[Shipping 
Charged]])</f>
        <v>0</v>
      </c>
      <c r="AG833" s="1"/>
      <c r="AH833" s="1"/>
      <c r="AI833" s="1">
        <f t="shared" si="88"/>
        <v>0</v>
      </c>
      <c r="AK833" s="1"/>
      <c r="AL833" s="1"/>
      <c r="AM833" s="1"/>
      <c r="AN833" s="1"/>
      <c r="AP833" s="30"/>
      <c r="AQ833" s="1"/>
      <c r="AR833" s="1">
        <f t="shared" si="90"/>
        <v>0</v>
      </c>
      <c r="AS833" s="1"/>
      <c r="AT833" s="1"/>
      <c r="AU833" s="2">
        <f t="shared" si="89"/>
        <v>0</v>
      </c>
      <c r="AW833" s="1"/>
      <c r="AX833" s="1"/>
      <c r="AY833" s="1"/>
      <c r="AZ833" s="2">
        <f t="shared" ref="AZ833:AZ896" si="93">SUM(AU833,AW833,AX833,AY833)</f>
        <v>0</v>
      </c>
      <c r="BA833" s="2">
        <f>SUM(AF833,AH833,-AZ833,-Table112[[#This Row],[Sale Fee]])</f>
        <v>0</v>
      </c>
      <c r="BC833" s="1"/>
      <c r="BD833" s="1"/>
      <c r="BE833" s="1"/>
    </row>
    <row r="834" spans="1:57" s="50" customFormat="1" x14ac:dyDescent="0.25">
      <c r="A834" s="58"/>
      <c r="B834" s="58"/>
      <c r="E834" s="57"/>
      <c r="F834" s="57"/>
      <c r="Q834" s="58"/>
      <c r="R834" s="58"/>
      <c r="S834" s="58"/>
      <c r="U834" s="58"/>
      <c r="V834" s="58"/>
      <c r="W834" s="58"/>
      <c r="X834" s="58"/>
      <c r="Y834" s="58"/>
      <c r="Z834" s="58">
        <f>Table112[[#This Row],[Quantity2]]*Table112[[#This Row],[U Cost]]</f>
        <v>0</v>
      </c>
      <c r="AB834" s="58"/>
      <c r="AC834" s="58"/>
      <c r="AD834" s="58">
        <f t="shared" si="87"/>
        <v>0</v>
      </c>
      <c r="AE834" s="58"/>
      <c r="AF834" s="58">
        <f>SUM(Table112[[#This Row],[Total 
Paid]:[Shipping 
Charged]])</f>
        <v>0</v>
      </c>
      <c r="AG834" s="58"/>
      <c r="AH834" s="58"/>
      <c r="AI834" s="58">
        <f t="shared" si="88"/>
        <v>0</v>
      </c>
      <c r="AK834" s="58"/>
      <c r="AL834" s="58"/>
      <c r="AM834" s="58"/>
      <c r="AN834" s="58"/>
      <c r="AP834" s="59"/>
      <c r="AQ834" s="58"/>
      <c r="AR834" s="58">
        <f t="shared" si="90"/>
        <v>0</v>
      </c>
      <c r="AS834" s="58"/>
      <c r="AT834" s="58"/>
      <c r="AU834" s="60">
        <f t="shared" si="89"/>
        <v>0</v>
      </c>
      <c r="AW834" s="58"/>
      <c r="AX834" s="58"/>
      <c r="AY834" s="58"/>
      <c r="AZ834" s="60">
        <f t="shared" si="93"/>
        <v>0</v>
      </c>
      <c r="BA834" s="60">
        <f>SUM(AF834,AH834,-AZ834,-Table112[[#This Row],[Sale Fee]])</f>
        <v>0</v>
      </c>
      <c r="BC834" s="58"/>
      <c r="BD834" s="58"/>
      <c r="BE834" s="58"/>
    </row>
    <row r="835" spans="1:57" x14ac:dyDescent="0.25">
      <c r="A835" s="1"/>
      <c r="B835" s="1"/>
      <c r="E835" s="4"/>
      <c r="F835" s="4"/>
      <c r="Q835" s="1"/>
      <c r="R835" s="1"/>
      <c r="S835" s="1"/>
      <c r="U835" s="1"/>
      <c r="V835" s="1"/>
      <c r="W835" s="1"/>
      <c r="X835" s="1"/>
      <c r="Y835" s="1"/>
      <c r="Z835" s="1">
        <f>Table112[[#This Row],[Quantity2]]*Table112[[#This Row],[U Cost]]</f>
        <v>0</v>
      </c>
      <c r="AB835" s="1"/>
      <c r="AC835" s="1"/>
      <c r="AD835" s="1">
        <f t="shared" si="87"/>
        <v>0</v>
      </c>
      <c r="AE835" s="1"/>
      <c r="AF835" s="1">
        <f>SUM(Table112[[#This Row],[Total 
Paid]:[Shipping 
Charged]])</f>
        <v>0</v>
      </c>
      <c r="AG835" s="1"/>
      <c r="AH835" s="1"/>
      <c r="AI835" s="1">
        <f t="shared" si="88"/>
        <v>0</v>
      </c>
      <c r="AK835" s="1"/>
      <c r="AL835" s="1"/>
      <c r="AM835" s="1"/>
      <c r="AN835" s="1"/>
      <c r="AP835" s="30"/>
      <c r="AQ835" s="1"/>
      <c r="AR835" s="1">
        <f t="shared" si="90"/>
        <v>0</v>
      </c>
      <c r="AS835" s="1"/>
      <c r="AT835" s="1"/>
      <c r="AU835" s="2">
        <f t="shared" si="89"/>
        <v>0</v>
      </c>
      <c r="AW835" s="1"/>
      <c r="AX835" s="1"/>
      <c r="AY835" s="1"/>
      <c r="AZ835" s="2">
        <f t="shared" si="93"/>
        <v>0</v>
      </c>
      <c r="BA835" s="2">
        <f>SUM(AF835,AH835,-AZ835,-Table112[[#This Row],[Sale Fee]])</f>
        <v>0</v>
      </c>
      <c r="BC835" s="1"/>
      <c r="BD835" s="1"/>
      <c r="BE835" s="1"/>
    </row>
    <row r="836" spans="1:57" x14ac:dyDescent="0.25">
      <c r="A836" s="1"/>
      <c r="B836" s="1"/>
      <c r="E836" s="4"/>
      <c r="F836" s="4"/>
      <c r="Q836" s="1"/>
      <c r="R836" s="1"/>
      <c r="S836" s="1"/>
      <c r="U836" s="1"/>
      <c r="V836" s="1"/>
      <c r="W836" s="1"/>
      <c r="X836" s="1"/>
      <c r="Y836" s="1"/>
      <c r="Z836" s="1">
        <f>Table112[[#This Row],[Quantity2]]*Table112[[#This Row],[U Cost]]</f>
        <v>0</v>
      </c>
      <c r="AB836" s="1"/>
      <c r="AC836" s="1"/>
      <c r="AD836" s="1">
        <f t="shared" si="87"/>
        <v>0</v>
      </c>
      <c r="AE836" s="1"/>
      <c r="AF836" s="1">
        <f>SUM(Table112[[#This Row],[Total 
Paid]:[Shipping 
Charged]])</f>
        <v>0</v>
      </c>
      <c r="AG836" s="1"/>
      <c r="AH836" s="1"/>
      <c r="AI836" s="1">
        <f t="shared" si="88"/>
        <v>0</v>
      </c>
      <c r="AK836" s="1"/>
      <c r="AL836" s="1"/>
      <c r="AM836" s="1"/>
      <c r="AN836" s="1"/>
      <c r="AP836" s="30"/>
      <c r="AQ836" s="1"/>
      <c r="AR836" s="1">
        <f t="shared" si="90"/>
        <v>0</v>
      </c>
      <c r="AS836" s="1"/>
      <c r="AT836" s="1"/>
      <c r="AU836" s="2">
        <f t="shared" si="89"/>
        <v>0</v>
      </c>
      <c r="AW836" s="1"/>
      <c r="AX836" s="1"/>
      <c r="AY836" s="1"/>
      <c r="AZ836" s="2">
        <f t="shared" si="93"/>
        <v>0</v>
      </c>
      <c r="BA836" s="2">
        <f>SUM(AF836,AH836,-AZ836,-Table112[[#This Row],[Sale Fee]])</f>
        <v>0</v>
      </c>
      <c r="BC836" s="1"/>
      <c r="BD836" s="1"/>
      <c r="BE836" s="1"/>
    </row>
    <row r="837" spans="1:57" x14ac:dyDescent="0.25">
      <c r="A837" s="1"/>
      <c r="B837" s="1"/>
      <c r="E837" s="4"/>
      <c r="F837" s="4"/>
      <c r="Q837" s="1"/>
      <c r="R837" s="1"/>
      <c r="S837" s="1"/>
      <c r="U837" s="1"/>
      <c r="V837" s="1"/>
      <c r="W837" s="1"/>
      <c r="X837" s="1"/>
      <c r="Y837" s="1"/>
      <c r="Z837" s="1">
        <f>Table112[[#This Row],[Quantity2]]*Table112[[#This Row],[U Cost]]</f>
        <v>0</v>
      </c>
      <c r="AB837" s="1"/>
      <c r="AC837" s="1"/>
      <c r="AD837" s="1">
        <f t="shared" si="87"/>
        <v>0</v>
      </c>
      <c r="AE837" s="1"/>
      <c r="AF837" s="1">
        <f>SUM(Table112[[#This Row],[Total 
Paid]:[Shipping 
Charged]])</f>
        <v>0</v>
      </c>
      <c r="AG837" s="1"/>
      <c r="AH837" s="1"/>
      <c r="AI837" s="1">
        <f t="shared" si="88"/>
        <v>0</v>
      </c>
      <c r="AK837" s="1"/>
      <c r="AL837" s="1"/>
      <c r="AM837" s="1"/>
      <c r="AN837" s="1"/>
      <c r="AP837" s="30"/>
      <c r="AQ837" s="1"/>
      <c r="AR837" s="1">
        <f t="shared" si="90"/>
        <v>0</v>
      </c>
      <c r="AS837" s="1"/>
      <c r="AT837" s="1"/>
      <c r="AU837" s="2">
        <f t="shared" si="89"/>
        <v>0</v>
      </c>
      <c r="AW837" s="1"/>
      <c r="AX837" s="1"/>
      <c r="AY837" s="1"/>
      <c r="AZ837" s="2">
        <f t="shared" si="93"/>
        <v>0</v>
      </c>
      <c r="BA837" s="2">
        <f>SUM(AF837,AH837,-AZ837,-Table112[[#This Row],[Sale Fee]])</f>
        <v>0</v>
      </c>
      <c r="BC837" s="1"/>
      <c r="BD837" s="1"/>
      <c r="BE837" s="1"/>
    </row>
    <row r="838" spans="1:57" x14ac:dyDescent="0.25">
      <c r="A838" s="1"/>
      <c r="B838" s="1"/>
      <c r="E838" s="4"/>
      <c r="F838" s="4"/>
      <c r="Q838" s="1"/>
      <c r="R838" s="1"/>
      <c r="S838" s="1"/>
      <c r="U838" s="1"/>
      <c r="V838" s="1"/>
      <c r="W838" s="1"/>
      <c r="X838" s="1"/>
      <c r="Y838" s="1"/>
      <c r="Z838" s="1">
        <f>Table112[[#This Row],[Quantity2]]*Table112[[#This Row],[U Cost]]</f>
        <v>0</v>
      </c>
      <c r="AB838" s="1"/>
      <c r="AC838" s="1"/>
      <c r="AD838" s="1">
        <f t="shared" ref="AD838:AD901" si="94">AC838*AB838</f>
        <v>0</v>
      </c>
      <c r="AE838" s="1"/>
      <c r="AF838" s="1">
        <f>SUM(Table112[[#This Row],[Total 
Paid]:[Shipping 
Charged]])</f>
        <v>0</v>
      </c>
      <c r="AG838" s="1"/>
      <c r="AH838" s="1"/>
      <c r="AI838" s="1">
        <f t="shared" ref="AI838:AI901" si="95">SUM(AF838,AG838,AH838)</f>
        <v>0</v>
      </c>
      <c r="AK838" s="1"/>
      <c r="AL838" s="1"/>
      <c r="AM838" s="1"/>
      <c r="AN838" s="1"/>
      <c r="AP838" s="30"/>
      <c r="AQ838" s="1"/>
      <c r="AR838" s="1">
        <f t="shared" si="90"/>
        <v>0</v>
      </c>
      <c r="AS838" s="1"/>
      <c r="AT838" s="1"/>
      <c r="AU838" s="2">
        <f t="shared" ref="AU838:AU901" si="96">SUM(AR838:AT838)</f>
        <v>0</v>
      </c>
      <c r="AW838" s="1"/>
      <c r="AX838" s="1"/>
      <c r="AY838" s="1"/>
      <c r="AZ838" s="2">
        <f t="shared" si="93"/>
        <v>0</v>
      </c>
      <c r="BA838" s="2">
        <f>SUM(AF838,AH838,-AZ838,-Table112[[#This Row],[Sale Fee]])</f>
        <v>0</v>
      </c>
      <c r="BC838" s="1"/>
      <c r="BD838" s="1"/>
      <c r="BE838" s="1"/>
    </row>
    <row r="839" spans="1:57" x14ac:dyDescent="0.25">
      <c r="A839" s="1"/>
      <c r="B839" s="1"/>
      <c r="E839" s="4"/>
      <c r="F839" s="4"/>
      <c r="Q839" s="1"/>
      <c r="R839" s="1"/>
      <c r="S839" s="1"/>
      <c r="U839" s="1"/>
      <c r="V839" s="1"/>
      <c r="W839" s="1"/>
      <c r="X839" s="1"/>
      <c r="Y839" s="1"/>
      <c r="Z839" s="1">
        <f>Table112[[#This Row],[Quantity2]]*Table112[[#This Row],[U Cost]]</f>
        <v>0</v>
      </c>
      <c r="AB839" s="1"/>
      <c r="AC839" s="1"/>
      <c r="AD839" s="1">
        <f t="shared" si="94"/>
        <v>0</v>
      </c>
      <c r="AE839" s="1"/>
      <c r="AF839" s="1">
        <f>SUM(Table112[[#This Row],[Total 
Paid]:[Shipping 
Charged]])</f>
        <v>0</v>
      </c>
      <c r="AG839" s="1"/>
      <c r="AH839" s="1"/>
      <c r="AI839" s="1">
        <f t="shared" si="95"/>
        <v>0</v>
      </c>
      <c r="AK839" s="1"/>
      <c r="AL839" s="1"/>
      <c r="AM839" s="1"/>
      <c r="AN839" s="1"/>
      <c r="AP839" s="30"/>
      <c r="AQ839" s="1"/>
      <c r="AR839" s="1">
        <f t="shared" si="90"/>
        <v>0</v>
      </c>
      <c r="AS839" s="1"/>
      <c r="AT839" s="1"/>
      <c r="AU839" s="2">
        <f t="shared" si="96"/>
        <v>0</v>
      </c>
      <c r="AW839" s="1"/>
      <c r="AX839" s="1"/>
      <c r="AY839" s="1"/>
      <c r="AZ839" s="2">
        <f t="shared" si="93"/>
        <v>0</v>
      </c>
      <c r="BA839" s="2">
        <f>SUM(AF839,AH839,-AZ839,-Table112[[#This Row],[Sale Fee]])</f>
        <v>0</v>
      </c>
      <c r="BC839" s="1"/>
      <c r="BD839" s="1"/>
      <c r="BE839" s="1"/>
    </row>
    <row r="840" spans="1:57" x14ac:dyDescent="0.25">
      <c r="A840" s="1"/>
      <c r="B840" s="1"/>
      <c r="E840" s="4"/>
      <c r="F840" s="4"/>
      <c r="Q840" s="1"/>
      <c r="R840" s="1"/>
      <c r="S840" s="1"/>
      <c r="U840" s="1"/>
      <c r="V840" s="1"/>
      <c r="W840" s="1"/>
      <c r="X840" s="1"/>
      <c r="Y840" s="1"/>
      <c r="Z840" s="1">
        <f>Table112[[#This Row],[Quantity2]]*Table112[[#This Row],[U Cost]]</f>
        <v>0</v>
      </c>
      <c r="AB840" s="1"/>
      <c r="AC840" s="1"/>
      <c r="AD840" s="1">
        <f t="shared" si="94"/>
        <v>0</v>
      </c>
      <c r="AE840" s="1"/>
      <c r="AF840" s="1">
        <f>SUM(Table112[[#This Row],[Total 
Paid]:[Shipping 
Charged]])</f>
        <v>0</v>
      </c>
      <c r="AG840" s="1"/>
      <c r="AH840" s="1"/>
      <c r="AI840" s="1">
        <f t="shared" si="95"/>
        <v>0</v>
      </c>
      <c r="AK840" s="1"/>
      <c r="AL840" s="1"/>
      <c r="AM840" s="1"/>
      <c r="AN840" s="1"/>
      <c r="AP840" s="30"/>
      <c r="AQ840" s="1"/>
      <c r="AR840" s="1">
        <f t="shared" si="90"/>
        <v>0</v>
      </c>
      <c r="AS840" s="1"/>
      <c r="AT840" s="1"/>
      <c r="AU840" s="2">
        <f t="shared" si="96"/>
        <v>0</v>
      </c>
      <c r="AW840" s="1"/>
      <c r="AX840" s="1"/>
      <c r="AY840" s="1"/>
      <c r="AZ840" s="2">
        <f t="shared" si="93"/>
        <v>0</v>
      </c>
      <c r="BA840" s="2">
        <f>SUM(AF840,AH840,-AZ840,-Table112[[#This Row],[Sale Fee]])</f>
        <v>0</v>
      </c>
      <c r="BC840" s="1"/>
      <c r="BD840" s="1"/>
      <c r="BE840" s="1"/>
    </row>
    <row r="841" spans="1:57" x14ac:dyDescent="0.25">
      <c r="A841" s="1"/>
      <c r="B841" s="1"/>
      <c r="E841" s="4"/>
      <c r="F841" s="4"/>
      <c r="Q841" s="1"/>
      <c r="R841" s="1"/>
      <c r="S841" s="1"/>
      <c r="U841" s="1"/>
      <c r="V841" s="1"/>
      <c r="W841" s="1"/>
      <c r="X841" s="1"/>
      <c r="Y841" s="1"/>
      <c r="Z841" s="1">
        <f>Table112[[#This Row],[Quantity2]]*Table112[[#This Row],[U Cost]]</f>
        <v>0</v>
      </c>
      <c r="AB841" s="1"/>
      <c r="AC841" s="1"/>
      <c r="AD841" s="1">
        <f t="shared" si="94"/>
        <v>0</v>
      </c>
      <c r="AE841" s="1"/>
      <c r="AF841" s="1">
        <f>SUM(Table112[[#This Row],[Total 
Paid]:[Shipping 
Charged]])</f>
        <v>0</v>
      </c>
      <c r="AG841" s="1"/>
      <c r="AH841" s="1"/>
      <c r="AI841" s="1">
        <f t="shared" si="95"/>
        <v>0</v>
      </c>
      <c r="AK841" s="1"/>
      <c r="AL841" s="1"/>
      <c r="AM841" s="1"/>
      <c r="AN841" s="1"/>
      <c r="AP841" s="30"/>
      <c r="AQ841" s="1"/>
      <c r="AR841" s="1">
        <f t="shared" si="90"/>
        <v>0</v>
      </c>
      <c r="AS841" s="1"/>
      <c r="AT841" s="1"/>
      <c r="AU841" s="2">
        <f t="shared" si="96"/>
        <v>0</v>
      </c>
      <c r="AW841" s="1"/>
      <c r="AX841" s="1"/>
      <c r="AY841" s="1"/>
      <c r="AZ841" s="2">
        <f t="shared" si="93"/>
        <v>0</v>
      </c>
      <c r="BA841" s="2">
        <f>SUM(AF841,AH841,-AZ841,-Table112[[#This Row],[Sale Fee]])</f>
        <v>0</v>
      </c>
      <c r="BC841" s="1"/>
      <c r="BD841" s="1"/>
      <c r="BE841" s="1"/>
    </row>
    <row r="842" spans="1:57" x14ac:dyDescent="0.25">
      <c r="A842" s="1"/>
      <c r="B842" s="1"/>
      <c r="E842" s="4"/>
      <c r="F842" s="4"/>
      <c r="Q842" s="1"/>
      <c r="R842" s="1"/>
      <c r="S842" s="1"/>
      <c r="U842" s="1"/>
      <c r="V842" s="1"/>
      <c r="W842" s="1"/>
      <c r="X842" s="1"/>
      <c r="Y842" s="1"/>
      <c r="Z842" s="1">
        <f>Table112[[#This Row],[Quantity2]]*Table112[[#This Row],[U Cost]]</f>
        <v>0</v>
      </c>
      <c r="AB842" s="1"/>
      <c r="AC842" s="1"/>
      <c r="AD842" s="1">
        <f t="shared" si="94"/>
        <v>0</v>
      </c>
      <c r="AE842" s="1"/>
      <c r="AF842" s="1">
        <f>SUM(Table112[[#This Row],[Total 
Paid]:[Shipping 
Charged]])</f>
        <v>0</v>
      </c>
      <c r="AG842" s="1"/>
      <c r="AH842" s="1"/>
      <c r="AI842" s="1">
        <f t="shared" si="95"/>
        <v>0</v>
      </c>
      <c r="AK842" s="1"/>
      <c r="AL842" s="1"/>
      <c r="AM842" s="1"/>
      <c r="AN842" s="1"/>
      <c r="AP842" s="30"/>
      <c r="AQ842" s="1"/>
      <c r="AR842" s="1">
        <f t="shared" si="90"/>
        <v>0</v>
      </c>
      <c r="AS842" s="1"/>
      <c r="AT842" s="1"/>
      <c r="AU842" s="2">
        <f t="shared" si="96"/>
        <v>0</v>
      </c>
      <c r="AW842" s="1"/>
      <c r="AX842" s="1"/>
      <c r="AY842" s="1"/>
      <c r="AZ842" s="2">
        <f t="shared" si="93"/>
        <v>0</v>
      </c>
      <c r="BA842" s="2">
        <f>SUM(AF842,AH842,-AZ842,-Table112[[#This Row],[Sale Fee]])</f>
        <v>0</v>
      </c>
      <c r="BC842" s="1"/>
      <c r="BD842" s="1"/>
      <c r="BE842" s="1"/>
    </row>
    <row r="843" spans="1:57" x14ac:dyDescent="0.25">
      <c r="A843" s="1"/>
      <c r="B843" s="1"/>
      <c r="E843" s="4"/>
      <c r="F843" s="4"/>
      <c r="Q843" s="1"/>
      <c r="R843" s="1"/>
      <c r="S843" s="1"/>
      <c r="U843" s="1"/>
      <c r="V843" s="1"/>
      <c r="W843" s="1"/>
      <c r="X843" s="1"/>
      <c r="Y843" s="1"/>
      <c r="Z843" s="1">
        <f>Table112[[#This Row],[Quantity2]]*Table112[[#This Row],[U Cost]]</f>
        <v>0</v>
      </c>
      <c r="AB843" s="1"/>
      <c r="AC843" s="1"/>
      <c r="AD843" s="1">
        <f t="shared" si="94"/>
        <v>0</v>
      </c>
      <c r="AE843" s="1"/>
      <c r="AF843" s="1">
        <f>SUM(Table112[[#This Row],[Total 
Paid]:[Shipping 
Charged]])</f>
        <v>0</v>
      </c>
      <c r="AG843" s="1"/>
      <c r="AH843" s="1"/>
      <c r="AI843" s="1">
        <f t="shared" si="95"/>
        <v>0</v>
      </c>
      <c r="AK843" s="1"/>
      <c r="AL843" s="1"/>
      <c r="AM843" s="1"/>
      <c r="AN843" s="1"/>
      <c r="AP843" s="30"/>
      <c r="AQ843" s="1"/>
      <c r="AR843" s="1">
        <f t="shared" si="90"/>
        <v>0</v>
      </c>
      <c r="AS843" s="1"/>
      <c r="AT843" s="1"/>
      <c r="AU843" s="2">
        <f t="shared" si="96"/>
        <v>0</v>
      </c>
      <c r="AW843" s="1"/>
      <c r="AX843" s="1"/>
      <c r="AY843" s="1"/>
      <c r="AZ843" s="2">
        <f t="shared" si="93"/>
        <v>0</v>
      </c>
      <c r="BA843" s="2">
        <f>SUM(AF843,AH843,-AZ843,-Table112[[#This Row],[Sale Fee]])</f>
        <v>0</v>
      </c>
      <c r="BC843" s="1"/>
      <c r="BD843" s="1"/>
      <c r="BE843" s="1"/>
    </row>
    <row r="844" spans="1:57" x14ac:dyDescent="0.25">
      <c r="A844" s="1"/>
      <c r="B844" s="1"/>
      <c r="E844" s="4"/>
      <c r="F844" s="4"/>
      <c r="Q844" s="1"/>
      <c r="R844" s="1"/>
      <c r="S844" s="1"/>
      <c r="U844" s="1"/>
      <c r="V844" s="1"/>
      <c r="W844" s="1"/>
      <c r="X844" s="1"/>
      <c r="Y844" s="1"/>
      <c r="Z844" s="1">
        <f>Table112[[#This Row],[Quantity2]]*Table112[[#This Row],[U Cost]]</f>
        <v>0</v>
      </c>
      <c r="AB844" s="1"/>
      <c r="AC844" s="1"/>
      <c r="AD844" s="1">
        <f t="shared" si="94"/>
        <v>0</v>
      </c>
      <c r="AE844" s="1"/>
      <c r="AF844" s="1">
        <f>SUM(Table112[[#This Row],[Total 
Paid]:[Shipping 
Charged]])</f>
        <v>0</v>
      </c>
      <c r="AG844" s="1"/>
      <c r="AH844" s="1"/>
      <c r="AI844" s="1">
        <f t="shared" si="95"/>
        <v>0</v>
      </c>
      <c r="AK844" s="1"/>
      <c r="AL844" s="1"/>
      <c r="AM844" s="1"/>
      <c r="AN844" s="1"/>
      <c r="AP844" s="30"/>
      <c r="AQ844" s="1"/>
      <c r="AR844" s="1">
        <f t="shared" si="90"/>
        <v>0</v>
      </c>
      <c r="AS844" s="1"/>
      <c r="AT844" s="1"/>
      <c r="AU844" s="2">
        <f t="shared" si="96"/>
        <v>0</v>
      </c>
      <c r="AW844" s="1"/>
      <c r="AX844" s="1"/>
      <c r="AY844" s="1"/>
      <c r="AZ844" s="2">
        <f t="shared" si="93"/>
        <v>0</v>
      </c>
      <c r="BA844" s="2">
        <f>SUM(AF844,AH844,-AZ844,-Table112[[#This Row],[Sale Fee]])</f>
        <v>0</v>
      </c>
      <c r="BC844" s="1"/>
      <c r="BD844" s="1"/>
      <c r="BE844" s="1"/>
    </row>
    <row r="845" spans="1:57" x14ac:dyDescent="0.25">
      <c r="A845" s="1"/>
      <c r="B845" s="1"/>
      <c r="E845" s="4"/>
      <c r="F845" s="4"/>
      <c r="Q845" s="1"/>
      <c r="R845" s="1"/>
      <c r="S845" s="1"/>
      <c r="U845" s="1"/>
      <c r="V845" s="1"/>
      <c r="W845" s="1"/>
      <c r="X845" s="1"/>
      <c r="Y845" s="1"/>
      <c r="Z845" s="1">
        <f>Table112[[#This Row],[Quantity2]]*Table112[[#This Row],[U Cost]]</f>
        <v>0</v>
      </c>
      <c r="AB845" s="1"/>
      <c r="AC845" s="1"/>
      <c r="AD845" s="1">
        <f t="shared" si="94"/>
        <v>0</v>
      </c>
      <c r="AE845" s="1"/>
      <c r="AF845" s="1">
        <f>SUM(Table112[[#This Row],[Total 
Paid]:[Shipping 
Charged]])</f>
        <v>0</v>
      </c>
      <c r="AG845" s="1"/>
      <c r="AH845" s="1"/>
      <c r="AI845" s="1">
        <f t="shared" si="95"/>
        <v>0</v>
      </c>
      <c r="AK845" s="1"/>
      <c r="AL845" s="1"/>
      <c r="AM845" s="1"/>
      <c r="AN845" s="1"/>
      <c r="AP845" s="30"/>
      <c r="AQ845" s="1"/>
      <c r="AR845" s="1">
        <f t="shared" si="90"/>
        <v>0</v>
      </c>
      <c r="AS845" s="1"/>
      <c r="AT845" s="1"/>
      <c r="AU845" s="2">
        <f t="shared" si="96"/>
        <v>0</v>
      </c>
      <c r="AW845" s="1"/>
      <c r="AX845" s="1"/>
      <c r="AY845" s="1"/>
      <c r="AZ845" s="2">
        <f t="shared" si="93"/>
        <v>0</v>
      </c>
      <c r="BA845" s="2">
        <f>SUM(AF845,AH845,-AZ845,-Table112[[#This Row],[Sale Fee]])</f>
        <v>0</v>
      </c>
      <c r="BC845" s="1"/>
      <c r="BD845" s="1"/>
      <c r="BE845" s="1"/>
    </row>
    <row r="846" spans="1:57" x14ac:dyDescent="0.25">
      <c r="A846" s="1"/>
      <c r="B846" s="1"/>
      <c r="E846" s="4"/>
      <c r="F846" s="4"/>
      <c r="Q846" s="1"/>
      <c r="R846" s="1"/>
      <c r="S846" s="1"/>
      <c r="U846" s="1"/>
      <c r="V846" s="1"/>
      <c r="W846" s="1"/>
      <c r="X846" s="1"/>
      <c r="Y846" s="1"/>
      <c r="Z846" s="1">
        <f>Table112[[#This Row],[Quantity2]]*Table112[[#This Row],[U Cost]]</f>
        <v>0</v>
      </c>
      <c r="AB846" s="1"/>
      <c r="AC846" s="1"/>
      <c r="AD846" s="1">
        <f t="shared" si="94"/>
        <v>0</v>
      </c>
      <c r="AE846" s="1"/>
      <c r="AF846" s="1">
        <f>SUM(Table112[[#This Row],[Total 
Paid]:[Shipping 
Charged]])</f>
        <v>0</v>
      </c>
      <c r="AG846" s="1"/>
      <c r="AH846" s="1"/>
      <c r="AI846" s="1">
        <f t="shared" si="95"/>
        <v>0</v>
      </c>
      <c r="AK846" s="1"/>
      <c r="AL846" s="1"/>
      <c r="AM846" s="1"/>
      <c r="AN846" s="1"/>
      <c r="AP846" s="30"/>
      <c r="AQ846" s="1"/>
      <c r="AR846" s="1">
        <f t="shared" si="90"/>
        <v>0</v>
      </c>
      <c r="AS846" s="1"/>
      <c r="AT846" s="1"/>
      <c r="AU846" s="2">
        <f t="shared" si="96"/>
        <v>0</v>
      </c>
      <c r="AW846" s="1"/>
      <c r="AX846" s="1"/>
      <c r="AY846" s="1"/>
      <c r="AZ846" s="2">
        <f t="shared" si="93"/>
        <v>0</v>
      </c>
      <c r="BA846" s="2">
        <f>SUM(AF846,AH846,-AZ846,-Table112[[#This Row],[Sale Fee]])</f>
        <v>0</v>
      </c>
      <c r="BC846" s="1"/>
      <c r="BD846" s="1"/>
      <c r="BE846" s="1"/>
    </row>
    <row r="847" spans="1:57" x14ac:dyDescent="0.25">
      <c r="A847" s="1"/>
      <c r="B847" s="1"/>
      <c r="E847" s="4"/>
      <c r="F847" s="4"/>
      <c r="Q847" s="1"/>
      <c r="R847" s="1"/>
      <c r="S847" s="1"/>
      <c r="U847" s="1"/>
      <c r="V847" s="1"/>
      <c r="W847" s="1"/>
      <c r="X847" s="1"/>
      <c r="Y847" s="1"/>
      <c r="Z847" s="1">
        <f>Table112[[#This Row],[Quantity2]]*Table112[[#This Row],[U Cost]]</f>
        <v>0</v>
      </c>
      <c r="AB847" s="1"/>
      <c r="AC847" s="1"/>
      <c r="AD847" s="1">
        <f t="shared" si="94"/>
        <v>0</v>
      </c>
      <c r="AE847" s="1"/>
      <c r="AF847" s="1">
        <f>SUM(Table112[[#This Row],[Total 
Paid]:[Shipping 
Charged]])</f>
        <v>0</v>
      </c>
      <c r="AG847" s="1"/>
      <c r="AH847" s="1"/>
      <c r="AI847" s="1">
        <f t="shared" si="95"/>
        <v>0</v>
      </c>
      <c r="AK847" s="1"/>
      <c r="AL847" s="1"/>
      <c r="AM847" s="1"/>
      <c r="AN847" s="1"/>
      <c r="AP847" s="30"/>
      <c r="AQ847" s="1"/>
      <c r="AR847" s="1">
        <f t="shared" si="90"/>
        <v>0</v>
      </c>
      <c r="AS847" s="1"/>
      <c r="AT847" s="1"/>
      <c r="AU847" s="2">
        <f t="shared" si="96"/>
        <v>0</v>
      </c>
      <c r="AW847" s="1"/>
      <c r="AX847" s="1"/>
      <c r="AY847" s="1"/>
      <c r="AZ847" s="2">
        <f t="shared" si="93"/>
        <v>0</v>
      </c>
      <c r="BA847" s="2">
        <f>SUM(AF847,AH847,-AZ847,-Table112[[#This Row],[Sale Fee]])</f>
        <v>0</v>
      </c>
      <c r="BC847" s="1"/>
      <c r="BD847" s="1"/>
      <c r="BE847" s="1"/>
    </row>
    <row r="848" spans="1:57" x14ac:dyDescent="0.25">
      <c r="A848" s="1"/>
      <c r="B848" s="1"/>
      <c r="E848" s="4"/>
      <c r="F848" s="4"/>
      <c r="Q848" s="1"/>
      <c r="R848" s="1"/>
      <c r="S848" s="1"/>
      <c r="U848" s="1"/>
      <c r="V848" s="1"/>
      <c r="W848" s="1"/>
      <c r="X848" s="1"/>
      <c r="Y848" s="1"/>
      <c r="Z848" s="1">
        <f>Table112[[#This Row],[Quantity2]]*Table112[[#This Row],[U Cost]]</f>
        <v>0</v>
      </c>
      <c r="AB848" s="1"/>
      <c r="AC848" s="1"/>
      <c r="AD848" s="1">
        <f t="shared" si="94"/>
        <v>0</v>
      </c>
      <c r="AE848" s="1"/>
      <c r="AF848" s="1">
        <f>SUM(Table112[[#This Row],[Total 
Paid]:[Shipping 
Charged]])</f>
        <v>0</v>
      </c>
      <c r="AG848" s="1"/>
      <c r="AH848" s="1"/>
      <c r="AI848" s="1">
        <f t="shared" si="95"/>
        <v>0</v>
      </c>
      <c r="AK848" s="1"/>
      <c r="AL848" s="1"/>
      <c r="AM848" s="1"/>
      <c r="AN848" s="1"/>
      <c r="AP848" s="30"/>
      <c r="AQ848" s="1"/>
      <c r="AR848" s="1">
        <f t="shared" si="90"/>
        <v>0</v>
      </c>
      <c r="AS848" s="1"/>
      <c r="AT848" s="1"/>
      <c r="AU848" s="2">
        <f t="shared" si="96"/>
        <v>0</v>
      </c>
      <c r="AW848" s="1"/>
      <c r="AX848" s="1"/>
      <c r="AY848" s="1"/>
      <c r="AZ848" s="2">
        <f t="shared" si="93"/>
        <v>0</v>
      </c>
      <c r="BA848" s="2">
        <f>SUM(AF848,AH848,-AZ848,-Table112[[#This Row],[Sale Fee]])</f>
        <v>0</v>
      </c>
      <c r="BC848" s="1"/>
      <c r="BD848" s="1"/>
      <c r="BE848" s="1"/>
    </row>
    <row r="849" spans="1:57" x14ac:dyDescent="0.25">
      <c r="A849" s="1"/>
      <c r="B849" s="1"/>
      <c r="E849" s="4"/>
      <c r="F849" s="4"/>
      <c r="Q849" s="1"/>
      <c r="R849" s="1"/>
      <c r="S849" s="1"/>
      <c r="U849" s="1"/>
      <c r="V849" s="1"/>
      <c r="W849" s="1"/>
      <c r="X849" s="1"/>
      <c r="Y849" s="1"/>
      <c r="Z849" s="1">
        <f>Table112[[#This Row],[Quantity2]]*Table112[[#This Row],[U Cost]]</f>
        <v>0</v>
      </c>
      <c r="AB849" s="1"/>
      <c r="AC849" s="1"/>
      <c r="AD849" s="1">
        <f t="shared" si="94"/>
        <v>0</v>
      </c>
      <c r="AE849" s="1"/>
      <c r="AF849" s="1">
        <f>SUM(Table112[[#This Row],[Total 
Paid]:[Shipping 
Charged]])</f>
        <v>0</v>
      </c>
      <c r="AG849" s="1"/>
      <c r="AH849" s="1"/>
      <c r="AI849" s="1">
        <f t="shared" si="95"/>
        <v>0</v>
      </c>
      <c r="AK849" s="1"/>
      <c r="AL849" s="1"/>
      <c r="AM849" s="1"/>
      <c r="AN849" s="1"/>
      <c r="AP849" s="30"/>
      <c r="AQ849" s="1"/>
      <c r="AR849" s="1">
        <f t="shared" si="90"/>
        <v>0</v>
      </c>
      <c r="AS849" s="1"/>
      <c r="AT849" s="1"/>
      <c r="AU849" s="2">
        <f t="shared" si="96"/>
        <v>0</v>
      </c>
      <c r="AW849" s="1"/>
      <c r="AX849" s="1"/>
      <c r="AY849" s="1"/>
      <c r="AZ849" s="2">
        <f t="shared" si="93"/>
        <v>0</v>
      </c>
      <c r="BA849" s="2">
        <f>SUM(AF849,AH849,-AZ849,-Table112[[#This Row],[Sale Fee]])</f>
        <v>0</v>
      </c>
      <c r="BC849" s="1"/>
      <c r="BD849" s="1"/>
      <c r="BE849" s="1"/>
    </row>
    <row r="850" spans="1:57" x14ac:dyDescent="0.25">
      <c r="A850" s="1"/>
      <c r="B850" s="1"/>
      <c r="E850" s="4"/>
      <c r="F850" s="4"/>
      <c r="Q850" s="1"/>
      <c r="R850" s="1"/>
      <c r="S850" s="1"/>
      <c r="U850" s="1"/>
      <c r="V850" s="1"/>
      <c r="W850" s="1"/>
      <c r="X850" s="1"/>
      <c r="Y850" s="1"/>
      <c r="Z850" s="1">
        <f>Table112[[#This Row],[Quantity2]]*Table112[[#This Row],[U Cost]]</f>
        <v>0</v>
      </c>
      <c r="AB850" s="1"/>
      <c r="AC850" s="1"/>
      <c r="AD850" s="1">
        <f t="shared" si="94"/>
        <v>0</v>
      </c>
      <c r="AE850" s="1"/>
      <c r="AF850" s="1">
        <f>SUM(Table112[[#This Row],[Total 
Paid]:[Shipping 
Charged]])</f>
        <v>0</v>
      </c>
      <c r="AG850" s="1"/>
      <c r="AH850" s="1"/>
      <c r="AI850" s="1">
        <f t="shared" si="95"/>
        <v>0</v>
      </c>
      <c r="AK850" s="1"/>
      <c r="AL850" s="1"/>
      <c r="AM850" s="1"/>
      <c r="AN850" s="1"/>
      <c r="AP850" s="30"/>
      <c r="AQ850" s="1"/>
      <c r="AR850" s="1">
        <f t="shared" si="90"/>
        <v>0</v>
      </c>
      <c r="AS850" s="1"/>
      <c r="AT850" s="1"/>
      <c r="AU850" s="2">
        <f t="shared" si="96"/>
        <v>0</v>
      </c>
      <c r="AW850" s="1"/>
      <c r="AX850" s="1"/>
      <c r="AY850" s="1"/>
      <c r="AZ850" s="2">
        <f t="shared" si="93"/>
        <v>0</v>
      </c>
      <c r="BA850" s="2">
        <f>SUM(AF850,AH850,-AZ850,-Table112[[#This Row],[Sale Fee]])</f>
        <v>0</v>
      </c>
      <c r="BC850" s="1"/>
      <c r="BD850" s="1"/>
      <c r="BE850" s="1"/>
    </row>
    <row r="851" spans="1:57" x14ac:dyDescent="0.25">
      <c r="A851" s="1"/>
      <c r="B851" s="1"/>
      <c r="E851" s="4"/>
      <c r="F851" s="4"/>
      <c r="Q851" s="1"/>
      <c r="R851" s="1"/>
      <c r="S851" s="1"/>
      <c r="U851" s="1"/>
      <c r="V851" s="1"/>
      <c r="W851" s="1"/>
      <c r="X851" s="1"/>
      <c r="Y851" s="1"/>
      <c r="Z851" s="1">
        <f>Table112[[#This Row],[Quantity2]]*Table112[[#This Row],[U Cost]]</f>
        <v>0</v>
      </c>
      <c r="AB851" s="1"/>
      <c r="AC851" s="1"/>
      <c r="AD851" s="1">
        <f t="shared" si="94"/>
        <v>0</v>
      </c>
      <c r="AE851" s="1"/>
      <c r="AF851" s="1">
        <f>SUM(Table112[[#This Row],[Total 
Paid]:[Shipping 
Charged]])</f>
        <v>0</v>
      </c>
      <c r="AG851" s="1"/>
      <c r="AH851" s="1"/>
      <c r="AI851" s="1">
        <f t="shared" si="95"/>
        <v>0</v>
      </c>
      <c r="AK851" s="1"/>
      <c r="AL851" s="1"/>
      <c r="AM851" s="1"/>
      <c r="AN851" s="1"/>
      <c r="AP851" s="30"/>
      <c r="AQ851" s="1"/>
      <c r="AR851" s="1">
        <f t="shared" si="90"/>
        <v>0</v>
      </c>
      <c r="AS851" s="1"/>
      <c r="AT851" s="1"/>
      <c r="AU851" s="2">
        <f t="shared" si="96"/>
        <v>0</v>
      </c>
      <c r="AW851" s="1"/>
      <c r="AX851" s="1"/>
      <c r="AY851" s="1"/>
      <c r="AZ851" s="2">
        <f t="shared" si="93"/>
        <v>0</v>
      </c>
      <c r="BA851" s="2">
        <f>SUM(AF851,AH851,-AZ851,-Table112[[#This Row],[Sale Fee]])</f>
        <v>0</v>
      </c>
      <c r="BC851" s="1"/>
      <c r="BD851" s="1"/>
      <c r="BE851" s="1"/>
    </row>
    <row r="852" spans="1:57" x14ac:dyDescent="0.25">
      <c r="A852" s="1"/>
      <c r="B852" s="1"/>
      <c r="E852" s="4"/>
      <c r="F852" s="4"/>
      <c r="Q852" s="1"/>
      <c r="R852" s="1"/>
      <c r="S852" s="1"/>
      <c r="U852" s="1"/>
      <c r="V852" s="1"/>
      <c r="W852" s="1"/>
      <c r="X852" s="1"/>
      <c r="Y852" s="1"/>
      <c r="Z852" s="1">
        <f>Table112[[#This Row],[Quantity2]]*Table112[[#This Row],[U Cost]]</f>
        <v>0</v>
      </c>
      <c r="AB852" s="1"/>
      <c r="AC852" s="1"/>
      <c r="AD852" s="1">
        <f t="shared" si="94"/>
        <v>0</v>
      </c>
      <c r="AE852" s="1"/>
      <c r="AF852" s="1">
        <f>SUM(Table112[[#This Row],[Total 
Paid]:[Shipping 
Charged]])</f>
        <v>0</v>
      </c>
      <c r="AG852" s="1"/>
      <c r="AH852" s="1"/>
      <c r="AI852" s="1">
        <f t="shared" si="95"/>
        <v>0</v>
      </c>
      <c r="AK852" s="1"/>
      <c r="AL852" s="1"/>
      <c r="AM852" s="1"/>
      <c r="AN852" s="1"/>
      <c r="AP852" s="30"/>
      <c r="AQ852" s="1"/>
      <c r="AR852" s="1">
        <f t="shared" si="90"/>
        <v>0</v>
      </c>
      <c r="AS852" s="1"/>
      <c r="AT852" s="1"/>
      <c r="AU852" s="2">
        <f t="shared" si="96"/>
        <v>0</v>
      </c>
      <c r="AW852" s="1"/>
      <c r="AX852" s="1"/>
      <c r="AY852" s="1"/>
      <c r="AZ852" s="2">
        <f t="shared" si="93"/>
        <v>0</v>
      </c>
      <c r="BA852" s="2">
        <f>SUM(AF852,AH852,-AZ852,-Table112[[#This Row],[Sale Fee]])</f>
        <v>0</v>
      </c>
      <c r="BC852" s="1"/>
      <c r="BD852" s="1"/>
      <c r="BE852" s="1"/>
    </row>
    <row r="853" spans="1:57" x14ac:dyDescent="0.25">
      <c r="A853" s="1"/>
      <c r="B853" s="1"/>
      <c r="Q853" s="1"/>
      <c r="R853" s="1"/>
      <c r="S853" s="1"/>
      <c r="U853" s="1"/>
      <c r="V853" s="1"/>
      <c r="W853" s="1"/>
      <c r="X853" s="1"/>
      <c r="Y853" s="1"/>
      <c r="Z853" s="1">
        <f>Table112[[#This Row],[Quantity2]]*Table112[[#This Row],[U Cost]]</f>
        <v>0</v>
      </c>
      <c r="AB853" s="1"/>
      <c r="AC853" s="1"/>
      <c r="AD853" s="1">
        <f t="shared" si="94"/>
        <v>0</v>
      </c>
      <c r="AE853" s="1"/>
      <c r="AF853" s="1">
        <f>SUM(Table112[[#This Row],[Total 
Paid]:[Shipping 
Charged]])</f>
        <v>0</v>
      </c>
      <c r="AG853" s="1"/>
      <c r="AH853" s="1"/>
      <c r="AI853" s="1">
        <f t="shared" si="95"/>
        <v>0</v>
      </c>
      <c r="AK853" s="1"/>
      <c r="AL853" s="1"/>
      <c r="AM853" s="1"/>
      <c r="AN853" s="1"/>
      <c r="AP853" s="30"/>
      <c r="AQ853" s="1"/>
      <c r="AR853" s="1">
        <f t="shared" si="90"/>
        <v>0</v>
      </c>
      <c r="AS853" s="1"/>
      <c r="AT853" s="1"/>
      <c r="AU853" s="2">
        <f t="shared" si="96"/>
        <v>0</v>
      </c>
      <c r="AW853" s="1"/>
      <c r="AX853" s="1"/>
      <c r="AY853" s="1"/>
      <c r="AZ853" s="2">
        <f t="shared" si="93"/>
        <v>0</v>
      </c>
      <c r="BA853" s="2">
        <f>SUM(AF853,AH853,-AZ853,-Table112[[#This Row],[Sale Fee]])</f>
        <v>0</v>
      </c>
      <c r="BC853" s="1"/>
      <c r="BD853" s="1"/>
      <c r="BE853" s="1"/>
    </row>
    <row r="854" spans="1:57" x14ac:dyDescent="0.25">
      <c r="A854" s="1"/>
      <c r="B854" s="1"/>
      <c r="Q854" s="1"/>
      <c r="R854" s="1"/>
      <c r="S854" s="1"/>
      <c r="U854" s="1"/>
      <c r="V854" s="1"/>
      <c r="W854" s="1"/>
      <c r="X854" s="1"/>
      <c r="Y854" s="1"/>
      <c r="Z854" s="1">
        <f>Table112[[#This Row],[Quantity2]]*Table112[[#This Row],[U Cost]]</f>
        <v>0</v>
      </c>
      <c r="AB854" s="1"/>
      <c r="AC854" s="1"/>
      <c r="AD854" s="1">
        <f t="shared" si="94"/>
        <v>0</v>
      </c>
      <c r="AE854" s="1"/>
      <c r="AF854" s="1">
        <f>SUM(Table112[[#This Row],[Total 
Paid]:[Shipping 
Charged]])</f>
        <v>0</v>
      </c>
      <c r="AG854" s="1"/>
      <c r="AH854" s="1"/>
      <c r="AI854" s="1">
        <f t="shared" si="95"/>
        <v>0</v>
      </c>
      <c r="AK854" s="1"/>
      <c r="AL854" s="1"/>
      <c r="AM854" s="1"/>
      <c r="AN854" s="1"/>
      <c r="AP854" s="30"/>
      <c r="AQ854" s="1"/>
      <c r="AR854" s="1">
        <f t="shared" si="90"/>
        <v>0</v>
      </c>
      <c r="AS854" s="1"/>
      <c r="AT854" s="1"/>
      <c r="AU854" s="2">
        <f t="shared" si="96"/>
        <v>0</v>
      </c>
      <c r="AW854" s="1"/>
      <c r="AX854" s="1"/>
      <c r="AY854" s="1"/>
      <c r="AZ854" s="2">
        <f t="shared" si="93"/>
        <v>0</v>
      </c>
      <c r="BA854" s="2">
        <f>SUM(AF854,AH854,-AZ854,-Table112[[#This Row],[Sale Fee]])</f>
        <v>0</v>
      </c>
      <c r="BC854" s="1"/>
      <c r="BD854" s="1"/>
      <c r="BE854" s="1"/>
    </row>
    <row r="855" spans="1:57" x14ac:dyDescent="0.25">
      <c r="A855" s="1"/>
      <c r="B855" s="1"/>
      <c r="Q855" s="1"/>
      <c r="R855" s="1"/>
      <c r="S855" s="1"/>
      <c r="U855" s="1"/>
      <c r="V855" s="1"/>
      <c r="W855" s="1"/>
      <c r="X855" s="1"/>
      <c r="Y855" s="1"/>
      <c r="Z855" s="1">
        <f>Table112[[#This Row],[Quantity2]]*Table112[[#This Row],[U Cost]]</f>
        <v>0</v>
      </c>
      <c r="AB855" s="1"/>
      <c r="AC855" s="1"/>
      <c r="AD855" s="1">
        <f t="shared" si="94"/>
        <v>0</v>
      </c>
      <c r="AE855" s="1"/>
      <c r="AF855" s="1">
        <f>SUM(Table112[[#This Row],[Total 
Paid]:[Shipping 
Charged]])</f>
        <v>0</v>
      </c>
      <c r="AG855" s="1"/>
      <c r="AH855" s="1"/>
      <c r="AI855" s="1">
        <f t="shared" si="95"/>
        <v>0</v>
      </c>
      <c r="AK855" s="1"/>
      <c r="AL855" s="1"/>
      <c r="AM855" s="1"/>
      <c r="AN855" s="1"/>
      <c r="AP855" s="30"/>
      <c r="AQ855" s="1"/>
      <c r="AR855" s="1">
        <f t="shared" si="90"/>
        <v>0</v>
      </c>
      <c r="AS855" s="1"/>
      <c r="AT855" s="1"/>
      <c r="AU855" s="2">
        <f t="shared" si="96"/>
        <v>0</v>
      </c>
      <c r="AW855" s="1"/>
      <c r="AX855" s="1"/>
      <c r="AY855" s="1"/>
      <c r="AZ855" s="2">
        <f t="shared" si="93"/>
        <v>0</v>
      </c>
      <c r="BA855" s="2">
        <f>SUM(AF855,AH855,-AZ855,-Table112[[#This Row],[Sale Fee]])</f>
        <v>0</v>
      </c>
      <c r="BC855" s="1"/>
      <c r="BD855" s="1"/>
      <c r="BE855" s="1"/>
    </row>
    <row r="856" spans="1:57" x14ac:dyDescent="0.25">
      <c r="A856" s="1"/>
      <c r="B856" s="1"/>
      <c r="Q856" s="1"/>
      <c r="R856" s="1"/>
      <c r="S856" s="1"/>
      <c r="U856" s="1"/>
      <c r="V856" s="1"/>
      <c r="W856" s="1"/>
      <c r="X856" s="1"/>
      <c r="Y856" s="1"/>
      <c r="Z856" s="1">
        <f>Table112[[#This Row],[Quantity2]]*Table112[[#This Row],[U Cost]]</f>
        <v>0</v>
      </c>
      <c r="AB856" s="1"/>
      <c r="AC856" s="1"/>
      <c r="AD856" s="1">
        <f t="shared" si="94"/>
        <v>0</v>
      </c>
      <c r="AE856" s="1"/>
      <c r="AF856" s="1">
        <f>SUM(Table112[[#This Row],[Total 
Paid]:[Shipping 
Charged]])</f>
        <v>0</v>
      </c>
      <c r="AG856" s="1"/>
      <c r="AH856" s="1"/>
      <c r="AI856" s="1">
        <f t="shared" si="95"/>
        <v>0</v>
      </c>
      <c r="AK856" s="1"/>
      <c r="AL856" s="1"/>
      <c r="AM856" s="1"/>
      <c r="AN856" s="1"/>
      <c r="AP856" s="30"/>
      <c r="AQ856" s="1"/>
      <c r="AR856" s="1">
        <f t="shared" si="90"/>
        <v>0</v>
      </c>
      <c r="AS856" s="1"/>
      <c r="AT856" s="1"/>
      <c r="AU856" s="2">
        <f t="shared" si="96"/>
        <v>0</v>
      </c>
      <c r="AW856" s="1"/>
      <c r="AX856" s="1"/>
      <c r="AY856" s="1"/>
      <c r="AZ856" s="2">
        <f t="shared" si="93"/>
        <v>0</v>
      </c>
      <c r="BA856" s="2">
        <f>SUM(AF856,AH856,-AZ856,-Table112[[#This Row],[Sale Fee]])</f>
        <v>0</v>
      </c>
      <c r="BC856" s="1"/>
      <c r="BD856" s="1"/>
      <c r="BE856" s="1"/>
    </row>
    <row r="857" spans="1:57" x14ac:dyDescent="0.25">
      <c r="A857" s="1"/>
      <c r="B857" s="1"/>
      <c r="Q857" s="1"/>
      <c r="R857" s="1"/>
      <c r="S857" s="1"/>
      <c r="U857" s="1"/>
      <c r="V857" s="1"/>
      <c r="W857" s="1"/>
      <c r="X857" s="1"/>
      <c r="Y857" s="1"/>
      <c r="Z857" s="1">
        <f>Table112[[#This Row],[Quantity2]]*Table112[[#This Row],[U Cost]]</f>
        <v>0</v>
      </c>
      <c r="AB857" s="1"/>
      <c r="AC857" s="1"/>
      <c r="AD857" s="1">
        <f t="shared" si="94"/>
        <v>0</v>
      </c>
      <c r="AE857" s="1"/>
      <c r="AF857" s="1">
        <f>SUM(Table112[[#This Row],[Total 
Paid]:[Shipping 
Charged]])</f>
        <v>0</v>
      </c>
      <c r="AG857" s="1"/>
      <c r="AH857" s="1"/>
      <c r="AI857" s="1">
        <f t="shared" si="95"/>
        <v>0</v>
      </c>
      <c r="AK857" s="1"/>
      <c r="AL857" s="1"/>
      <c r="AM857" s="1"/>
      <c r="AN857" s="1"/>
      <c r="AP857" s="30"/>
      <c r="AQ857" s="1"/>
      <c r="AR857" s="1">
        <f t="shared" si="90"/>
        <v>0</v>
      </c>
      <c r="AS857" s="1"/>
      <c r="AT857" s="1"/>
      <c r="AU857" s="2">
        <f t="shared" si="96"/>
        <v>0</v>
      </c>
      <c r="AW857" s="1"/>
      <c r="AX857" s="1"/>
      <c r="AY857" s="1"/>
      <c r="AZ857" s="2">
        <f t="shared" si="93"/>
        <v>0</v>
      </c>
      <c r="BA857" s="2">
        <f>SUM(AF857,AH857,-AZ857,-Table112[[#This Row],[Sale Fee]])</f>
        <v>0</v>
      </c>
      <c r="BC857" s="1"/>
      <c r="BD857" s="1"/>
      <c r="BE857" s="1"/>
    </row>
    <row r="858" spans="1:57" x14ac:dyDescent="0.25">
      <c r="A858" s="1"/>
      <c r="B858" s="1"/>
      <c r="Q858" s="1"/>
      <c r="R858" s="1"/>
      <c r="S858" s="1"/>
      <c r="U858" s="1"/>
      <c r="V858" s="1"/>
      <c r="W858" s="1"/>
      <c r="X858" s="1"/>
      <c r="Y858" s="1"/>
      <c r="Z858" s="1">
        <f>Table112[[#This Row],[Quantity2]]*Table112[[#This Row],[U Cost]]</f>
        <v>0</v>
      </c>
      <c r="AB858" s="1"/>
      <c r="AC858" s="1"/>
      <c r="AD858" s="1">
        <f t="shared" si="94"/>
        <v>0</v>
      </c>
      <c r="AE858" s="1"/>
      <c r="AF858" s="1">
        <f>SUM(Table112[[#This Row],[Total 
Paid]:[Shipping 
Charged]])</f>
        <v>0</v>
      </c>
      <c r="AG858" s="1"/>
      <c r="AH858" s="1"/>
      <c r="AI858" s="1">
        <f t="shared" si="95"/>
        <v>0</v>
      </c>
      <c r="AK858" s="1"/>
      <c r="AL858" s="1"/>
      <c r="AM858" s="1"/>
      <c r="AN858" s="1"/>
      <c r="AP858" s="30"/>
      <c r="AQ858" s="1"/>
      <c r="AR858" s="1">
        <f t="shared" si="90"/>
        <v>0</v>
      </c>
      <c r="AS858" s="1"/>
      <c r="AT858" s="1"/>
      <c r="AU858" s="2">
        <f t="shared" si="96"/>
        <v>0</v>
      </c>
      <c r="AW858" s="1"/>
      <c r="AX858" s="1"/>
      <c r="AY858" s="1"/>
      <c r="AZ858" s="2">
        <f t="shared" si="93"/>
        <v>0</v>
      </c>
      <c r="BA858" s="2">
        <f>SUM(AF858,AH858,-AZ858,-Table112[[#This Row],[Sale Fee]])</f>
        <v>0</v>
      </c>
      <c r="BC858" s="1"/>
      <c r="BD858" s="1"/>
      <c r="BE858" s="1"/>
    </row>
    <row r="859" spans="1:57" x14ac:dyDescent="0.25">
      <c r="A859" s="1"/>
      <c r="B859" s="1"/>
      <c r="Q859" s="1"/>
      <c r="R859" s="1"/>
      <c r="S859" s="1"/>
      <c r="U859" s="1"/>
      <c r="V859" s="1"/>
      <c r="W859" s="1"/>
      <c r="X859" s="1"/>
      <c r="Y859" s="1"/>
      <c r="Z859" s="1">
        <f>Table112[[#This Row],[Quantity2]]*Table112[[#This Row],[U Cost]]</f>
        <v>0</v>
      </c>
      <c r="AB859" s="1"/>
      <c r="AC859" s="1"/>
      <c r="AD859" s="1">
        <f t="shared" si="94"/>
        <v>0</v>
      </c>
      <c r="AE859" s="1"/>
      <c r="AF859" s="1">
        <f>SUM(Table112[[#This Row],[Total 
Paid]:[Shipping 
Charged]])</f>
        <v>0</v>
      </c>
      <c r="AG859" s="1"/>
      <c r="AH859" s="1"/>
      <c r="AI859" s="1">
        <f t="shared" si="95"/>
        <v>0</v>
      </c>
      <c r="AK859" s="1"/>
      <c r="AL859" s="1"/>
      <c r="AM859" s="1"/>
      <c r="AN859" s="1"/>
      <c r="AP859" s="30"/>
      <c r="AQ859" s="1"/>
      <c r="AR859" s="1">
        <f t="shared" si="90"/>
        <v>0</v>
      </c>
      <c r="AS859" s="1"/>
      <c r="AT859" s="1"/>
      <c r="AU859" s="2">
        <f t="shared" si="96"/>
        <v>0</v>
      </c>
      <c r="AW859" s="1"/>
      <c r="AX859" s="1"/>
      <c r="AY859" s="1"/>
      <c r="AZ859" s="2">
        <f t="shared" si="93"/>
        <v>0</v>
      </c>
      <c r="BA859" s="2">
        <f>SUM(AF859,AH859,-AZ859,-Table112[[#This Row],[Sale Fee]])</f>
        <v>0</v>
      </c>
      <c r="BC859" s="1"/>
      <c r="BD859" s="1"/>
      <c r="BE859" s="1"/>
    </row>
    <row r="860" spans="1:57" x14ac:dyDescent="0.25">
      <c r="A860" s="1"/>
      <c r="B860" s="1"/>
      <c r="Q860" s="1"/>
      <c r="R860" s="1"/>
      <c r="S860" s="1"/>
      <c r="U860" s="1"/>
      <c r="V860" s="1"/>
      <c r="W860" s="1"/>
      <c r="X860" s="1"/>
      <c r="Y860" s="1"/>
      <c r="Z860" s="1">
        <f>Table112[[#This Row],[Quantity2]]*Table112[[#This Row],[U Cost]]</f>
        <v>0</v>
      </c>
      <c r="AB860" s="1"/>
      <c r="AC860" s="1"/>
      <c r="AD860" s="1">
        <f t="shared" si="94"/>
        <v>0</v>
      </c>
      <c r="AE860" s="1"/>
      <c r="AF860" s="1">
        <f>SUM(Table112[[#This Row],[Total 
Paid]:[Shipping 
Charged]])</f>
        <v>0</v>
      </c>
      <c r="AG860" s="1"/>
      <c r="AH860" s="1"/>
      <c r="AI860" s="1">
        <f t="shared" si="95"/>
        <v>0</v>
      </c>
      <c r="AK860" s="1"/>
      <c r="AL860" s="1"/>
      <c r="AM860" s="1"/>
      <c r="AN860" s="1"/>
      <c r="AP860" s="30"/>
      <c r="AQ860" s="1"/>
      <c r="AR860" s="1">
        <f t="shared" si="90"/>
        <v>0</v>
      </c>
      <c r="AS860" s="1"/>
      <c r="AT860" s="1"/>
      <c r="AU860" s="2">
        <f t="shared" si="96"/>
        <v>0</v>
      </c>
      <c r="AW860" s="1"/>
      <c r="AX860" s="1"/>
      <c r="AY860" s="1"/>
      <c r="AZ860" s="2">
        <f t="shared" si="93"/>
        <v>0</v>
      </c>
      <c r="BA860" s="2">
        <f>SUM(AF860,AH860,-AZ860,-Table112[[#This Row],[Sale Fee]])</f>
        <v>0</v>
      </c>
      <c r="BC860" s="1"/>
      <c r="BD860" s="1"/>
      <c r="BE860" s="1"/>
    </row>
    <row r="861" spans="1:57" x14ac:dyDescent="0.25">
      <c r="A861" s="1"/>
      <c r="B861" s="1"/>
      <c r="Q861" s="1"/>
      <c r="R861" s="1"/>
      <c r="S861" s="1"/>
      <c r="U861" s="1"/>
      <c r="V861" s="1"/>
      <c r="W861" s="1"/>
      <c r="X861" s="1"/>
      <c r="Y861" s="1"/>
      <c r="Z861" s="1">
        <f>Table112[[#This Row],[Quantity2]]*Table112[[#This Row],[U Cost]]</f>
        <v>0</v>
      </c>
      <c r="AB861" s="1"/>
      <c r="AC861" s="1"/>
      <c r="AD861" s="1">
        <f t="shared" si="94"/>
        <v>0</v>
      </c>
      <c r="AE861" s="1"/>
      <c r="AF861" s="1">
        <f>SUM(Table112[[#This Row],[Total 
Paid]:[Shipping 
Charged]])</f>
        <v>0</v>
      </c>
      <c r="AG861" s="1"/>
      <c r="AH861" s="1"/>
      <c r="AI861" s="1">
        <f t="shared" si="95"/>
        <v>0</v>
      </c>
      <c r="AK861" s="1"/>
      <c r="AL861" s="1"/>
      <c r="AM861" s="1"/>
      <c r="AN861" s="1"/>
      <c r="AP861" s="30"/>
      <c r="AQ861" s="1"/>
      <c r="AR861" s="1">
        <f t="shared" si="90"/>
        <v>0</v>
      </c>
      <c r="AS861" s="1"/>
      <c r="AT861" s="1"/>
      <c r="AU861" s="2">
        <f t="shared" si="96"/>
        <v>0</v>
      </c>
      <c r="AW861" s="1"/>
      <c r="AX861" s="1"/>
      <c r="AY861" s="1"/>
      <c r="AZ861" s="2">
        <f t="shared" si="93"/>
        <v>0</v>
      </c>
      <c r="BA861" s="2">
        <f>SUM(AF861,AH861,-AZ861,-Table112[[#This Row],[Sale Fee]])</f>
        <v>0</v>
      </c>
      <c r="BC861" s="1"/>
      <c r="BD861" s="1"/>
      <c r="BE861" s="1"/>
    </row>
    <row r="862" spans="1:57" x14ac:dyDescent="0.25">
      <c r="A862" s="1"/>
      <c r="B862" s="1"/>
      <c r="Q862" s="1"/>
      <c r="R862" s="1"/>
      <c r="S862" s="1"/>
      <c r="U862" s="1"/>
      <c r="V862" s="1"/>
      <c r="W862" s="1"/>
      <c r="X862" s="1"/>
      <c r="Y862" s="1"/>
      <c r="Z862" s="1">
        <f>Table112[[#This Row],[Quantity2]]*Table112[[#This Row],[U Cost]]</f>
        <v>0</v>
      </c>
      <c r="AB862" s="1"/>
      <c r="AC862" s="1"/>
      <c r="AD862" s="1">
        <f t="shared" si="94"/>
        <v>0</v>
      </c>
      <c r="AE862" s="1"/>
      <c r="AF862" s="1">
        <f>SUM(Table112[[#This Row],[Total 
Paid]:[Shipping 
Charged]])</f>
        <v>0</v>
      </c>
      <c r="AG862" s="1"/>
      <c r="AH862" s="1"/>
      <c r="AI862" s="1">
        <f t="shared" si="95"/>
        <v>0</v>
      </c>
      <c r="AK862" s="1"/>
      <c r="AL862" s="1"/>
      <c r="AM862" s="1"/>
      <c r="AN862" s="1"/>
      <c r="AP862" s="30"/>
      <c r="AQ862" s="1"/>
      <c r="AR862" s="1">
        <f t="shared" si="90"/>
        <v>0</v>
      </c>
      <c r="AS862" s="1"/>
      <c r="AT862" s="1"/>
      <c r="AU862" s="2">
        <f t="shared" si="96"/>
        <v>0</v>
      </c>
      <c r="AW862" s="1"/>
      <c r="AX862" s="1"/>
      <c r="AY862" s="1"/>
      <c r="AZ862" s="2">
        <f t="shared" si="93"/>
        <v>0</v>
      </c>
      <c r="BA862" s="2">
        <f>SUM(AF862,AH862,-AZ862,-Table112[[#This Row],[Sale Fee]])</f>
        <v>0</v>
      </c>
      <c r="BC862" s="1"/>
      <c r="BD862" s="1"/>
      <c r="BE862" s="1"/>
    </row>
    <row r="863" spans="1:57" x14ac:dyDescent="0.25">
      <c r="A863" s="1"/>
      <c r="B863" s="1"/>
      <c r="Q863" s="1"/>
      <c r="R863" s="1"/>
      <c r="S863" s="1"/>
      <c r="U863" s="1"/>
      <c r="V863" s="1"/>
      <c r="W863" s="1"/>
      <c r="X863" s="1"/>
      <c r="Y863" s="1"/>
      <c r="Z863" s="1">
        <f>Table112[[#This Row],[Quantity2]]*Table112[[#This Row],[U Cost]]</f>
        <v>0</v>
      </c>
      <c r="AB863" s="1"/>
      <c r="AC863" s="1"/>
      <c r="AD863" s="1">
        <f t="shared" si="94"/>
        <v>0</v>
      </c>
      <c r="AE863" s="1"/>
      <c r="AF863" s="1">
        <f>SUM(Table112[[#This Row],[Total 
Paid]:[Shipping 
Charged]])</f>
        <v>0</v>
      </c>
      <c r="AG863" s="1"/>
      <c r="AH863" s="1"/>
      <c r="AI863" s="1">
        <f t="shared" si="95"/>
        <v>0</v>
      </c>
      <c r="AK863" s="1"/>
      <c r="AL863" s="1"/>
      <c r="AM863" s="1"/>
      <c r="AN863" s="1"/>
      <c r="AP863" s="30"/>
      <c r="AQ863" s="1"/>
      <c r="AR863" s="1">
        <f t="shared" si="90"/>
        <v>0</v>
      </c>
      <c r="AS863" s="1"/>
      <c r="AT863" s="1"/>
      <c r="AU863" s="2">
        <f t="shared" si="96"/>
        <v>0</v>
      </c>
      <c r="AW863" s="1"/>
      <c r="AX863" s="1"/>
      <c r="AY863" s="1"/>
      <c r="AZ863" s="2">
        <f t="shared" si="93"/>
        <v>0</v>
      </c>
      <c r="BA863" s="2">
        <f>SUM(AF863,AH863,-AZ863,-Table112[[#This Row],[Sale Fee]])</f>
        <v>0</v>
      </c>
      <c r="BC863" s="1"/>
      <c r="BD863" s="1"/>
      <c r="BE863" s="1"/>
    </row>
    <row r="864" spans="1:57" x14ac:dyDescent="0.25">
      <c r="A864" s="1"/>
      <c r="B864" s="1"/>
      <c r="Q864" s="1"/>
      <c r="R864" s="1"/>
      <c r="S864" s="1"/>
      <c r="U864" s="1"/>
      <c r="V864" s="1"/>
      <c r="W864" s="1"/>
      <c r="X864" s="1"/>
      <c r="Y864" s="1"/>
      <c r="Z864" s="1">
        <f>Table112[[#This Row],[Quantity2]]*Table112[[#This Row],[U Cost]]</f>
        <v>0</v>
      </c>
      <c r="AB864" s="1"/>
      <c r="AC864" s="1"/>
      <c r="AD864" s="1">
        <f t="shared" si="94"/>
        <v>0</v>
      </c>
      <c r="AE864" s="1"/>
      <c r="AF864" s="1">
        <f>SUM(Table112[[#This Row],[Total 
Paid]:[Shipping 
Charged]])</f>
        <v>0</v>
      </c>
      <c r="AG864" s="1"/>
      <c r="AH864" s="1"/>
      <c r="AI864" s="1">
        <f t="shared" si="95"/>
        <v>0</v>
      </c>
      <c r="AK864" s="1"/>
      <c r="AL864" s="1"/>
      <c r="AM864" s="1"/>
      <c r="AN864" s="1"/>
      <c r="AP864" s="30"/>
      <c r="AQ864" s="1"/>
      <c r="AR864" s="1">
        <f t="shared" si="90"/>
        <v>0</v>
      </c>
      <c r="AS864" s="1"/>
      <c r="AT864" s="1"/>
      <c r="AU864" s="2">
        <f t="shared" si="96"/>
        <v>0</v>
      </c>
      <c r="AW864" s="1"/>
      <c r="AX864" s="1"/>
      <c r="AY864" s="1"/>
      <c r="AZ864" s="2">
        <f t="shared" si="93"/>
        <v>0</v>
      </c>
      <c r="BA864" s="2">
        <f>SUM(AF864,AH864,-AZ864,-Table112[[#This Row],[Sale Fee]])</f>
        <v>0</v>
      </c>
      <c r="BC864" s="1"/>
      <c r="BD864" s="1"/>
      <c r="BE864" s="1"/>
    </row>
    <row r="865" spans="1:57" x14ac:dyDescent="0.25">
      <c r="A865" s="1"/>
      <c r="B865" s="1"/>
      <c r="Q865" s="1"/>
      <c r="R865" s="1"/>
      <c r="S865" s="1"/>
      <c r="U865" s="1"/>
      <c r="V865" s="1"/>
      <c r="W865" s="1"/>
      <c r="X865" s="1"/>
      <c r="Y865" s="1"/>
      <c r="Z865" s="1">
        <f>Table112[[#This Row],[Quantity2]]*Table112[[#This Row],[U Cost]]</f>
        <v>0</v>
      </c>
      <c r="AB865" s="1"/>
      <c r="AC865" s="1"/>
      <c r="AD865" s="1">
        <f t="shared" si="94"/>
        <v>0</v>
      </c>
      <c r="AE865" s="1"/>
      <c r="AF865" s="1">
        <f>SUM(Table112[[#This Row],[Total 
Paid]:[Shipping 
Charged]])</f>
        <v>0</v>
      </c>
      <c r="AG865" s="1"/>
      <c r="AH865" s="1"/>
      <c r="AI865" s="1">
        <f t="shared" si="95"/>
        <v>0</v>
      </c>
      <c r="AK865" s="1"/>
      <c r="AL865" s="1"/>
      <c r="AM865" s="1"/>
      <c r="AN865" s="1"/>
      <c r="AP865" s="30"/>
      <c r="AQ865" s="1"/>
      <c r="AR865" s="1">
        <f t="shared" si="90"/>
        <v>0</v>
      </c>
      <c r="AS865" s="1"/>
      <c r="AT865" s="1"/>
      <c r="AU865" s="2">
        <f t="shared" si="96"/>
        <v>0</v>
      </c>
      <c r="AW865" s="1"/>
      <c r="AX865" s="1"/>
      <c r="AY865" s="1"/>
      <c r="AZ865" s="2">
        <f t="shared" si="93"/>
        <v>0</v>
      </c>
      <c r="BA865" s="2">
        <f>SUM(AF865,AH865,-AZ865,-Table112[[#This Row],[Sale Fee]])</f>
        <v>0</v>
      </c>
      <c r="BC865" s="1"/>
      <c r="BD865" s="1"/>
      <c r="BE865" s="1"/>
    </row>
    <row r="866" spans="1:57" x14ac:dyDescent="0.25">
      <c r="A866" s="1"/>
      <c r="B866" s="1"/>
      <c r="Q866" s="1"/>
      <c r="R866" s="1"/>
      <c r="S866" s="1"/>
      <c r="U866" s="1"/>
      <c r="V866" s="1"/>
      <c r="W866" s="1"/>
      <c r="X866" s="1"/>
      <c r="Y866" s="1"/>
      <c r="Z866" s="1">
        <f>Table112[[#This Row],[Quantity2]]*Table112[[#This Row],[U Cost]]</f>
        <v>0</v>
      </c>
      <c r="AB866" s="1"/>
      <c r="AC866" s="1"/>
      <c r="AD866" s="1">
        <f t="shared" si="94"/>
        <v>0</v>
      </c>
      <c r="AE866" s="1"/>
      <c r="AF866" s="1">
        <f>SUM(Table112[[#This Row],[Total 
Paid]:[Shipping 
Charged]])</f>
        <v>0</v>
      </c>
      <c r="AG866" s="1"/>
      <c r="AH866" s="1"/>
      <c r="AI866" s="1">
        <f t="shared" si="95"/>
        <v>0</v>
      </c>
      <c r="AK866" s="1"/>
      <c r="AL866" s="1"/>
      <c r="AM866" s="1"/>
      <c r="AN866" s="1"/>
      <c r="AP866" s="30"/>
      <c r="AQ866" s="1"/>
      <c r="AR866" s="1">
        <f t="shared" si="90"/>
        <v>0</v>
      </c>
      <c r="AS866" s="1"/>
      <c r="AT866" s="1"/>
      <c r="AU866" s="2">
        <f t="shared" si="96"/>
        <v>0</v>
      </c>
      <c r="AW866" s="1"/>
      <c r="AX866" s="1"/>
      <c r="AY866" s="1"/>
      <c r="AZ866" s="2">
        <f t="shared" si="93"/>
        <v>0</v>
      </c>
      <c r="BA866" s="2">
        <f>SUM(AF866,AH866,-AZ866,-Table112[[#This Row],[Sale Fee]])</f>
        <v>0</v>
      </c>
      <c r="BC866" s="1"/>
      <c r="BD866" s="1"/>
      <c r="BE866" s="1"/>
    </row>
    <row r="867" spans="1:57" x14ac:dyDescent="0.25">
      <c r="A867" s="1"/>
      <c r="B867" s="1"/>
      <c r="Q867" s="1"/>
      <c r="R867" s="1"/>
      <c r="S867" s="1"/>
      <c r="U867" s="1"/>
      <c r="V867" s="1"/>
      <c r="W867" s="1"/>
      <c r="X867" s="1"/>
      <c r="Y867" s="1"/>
      <c r="Z867" s="1">
        <f>Table112[[#This Row],[Quantity2]]*Table112[[#This Row],[U Cost]]</f>
        <v>0</v>
      </c>
      <c r="AB867" s="1"/>
      <c r="AC867" s="1"/>
      <c r="AD867" s="1">
        <f t="shared" si="94"/>
        <v>0</v>
      </c>
      <c r="AE867" s="1"/>
      <c r="AF867" s="1">
        <f>SUM(Table112[[#This Row],[Total 
Paid]:[Shipping 
Charged]])</f>
        <v>0</v>
      </c>
      <c r="AG867" s="1"/>
      <c r="AH867" s="1"/>
      <c r="AI867" s="1">
        <f t="shared" si="95"/>
        <v>0</v>
      </c>
      <c r="AK867" s="1"/>
      <c r="AL867" s="1"/>
      <c r="AM867" s="1"/>
      <c r="AN867" s="1"/>
      <c r="AP867" s="30"/>
      <c r="AQ867" s="1"/>
      <c r="AR867" s="1">
        <f t="shared" si="90"/>
        <v>0</v>
      </c>
      <c r="AS867" s="1"/>
      <c r="AT867" s="1"/>
      <c r="AU867" s="2">
        <f t="shared" si="96"/>
        <v>0</v>
      </c>
      <c r="AW867" s="1"/>
      <c r="AX867" s="1"/>
      <c r="AY867" s="1"/>
      <c r="AZ867" s="2">
        <f t="shared" si="93"/>
        <v>0</v>
      </c>
      <c r="BA867" s="2">
        <f>SUM(AF867,AH867,-AZ867,-Table112[[#This Row],[Sale Fee]])</f>
        <v>0</v>
      </c>
      <c r="BC867" s="1"/>
      <c r="BD867" s="1"/>
      <c r="BE867" s="1"/>
    </row>
    <row r="868" spans="1:57" x14ac:dyDescent="0.25">
      <c r="A868" s="1"/>
      <c r="B868" s="1"/>
      <c r="Q868" s="1"/>
      <c r="R868" s="1"/>
      <c r="S868" s="1"/>
      <c r="U868" s="1"/>
      <c r="V868" s="1"/>
      <c r="W868" s="1"/>
      <c r="X868" s="1"/>
      <c r="Y868" s="1"/>
      <c r="Z868" s="1">
        <f>Table112[[#This Row],[Quantity2]]*Table112[[#This Row],[U Cost]]</f>
        <v>0</v>
      </c>
      <c r="AB868" s="1"/>
      <c r="AC868" s="1"/>
      <c r="AD868" s="1">
        <f t="shared" si="94"/>
        <v>0</v>
      </c>
      <c r="AE868" s="1"/>
      <c r="AF868" s="1">
        <f>SUM(Table112[[#This Row],[Total 
Paid]:[Shipping 
Charged]])</f>
        <v>0</v>
      </c>
      <c r="AG868" s="1"/>
      <c r="AH868" s="1"/>
      <c r="AI868" s="1">
        <f t="shared" si="95"/>
        <v>0</v>
      </c>
      <c r="AK868" s="1"/>
      <c r="AL868" s="1"/>
      <c r="AM868" s="1"/>
      <c r="AN868" s="1"/>
      <c r="AP868" s="30"/>
      <c r="AQ868" s="1"/>
      <c r="AR868" s="1">
        <f t="shared" si="90"/>
        <v>0</v>
      </c>
      <c r="AS868" s="1"/>
      <c r="AT868" s="1"/>
      <c r="AU868" s="2">
        <f t="shared" si="96"/>
        <v>0</v>
      </c>
      <c r="AW868" s="1"/>
      <c r="AX868" s="1"/>
      <c r="AY868" s="1"/>
      <c r="AZ868" s="2">
        <f t="shared" si="93"/>
        <v>0</v>
      </c>
      <c r="BA868" s="2">
        <f>SUM(AF868,AH868,-AZ868,-Table112[[#This Row],[Sale Fee]])</f>
        <v>0</v>
      </c>
      <c r="BC868" s="1"/>
      <c r="BD868" s="1"/>
      <c r="BE868" s="1"/>
    </row>
    <row r="869" spans="1:57" x14ac:dyDescent="0.25">
      <c r="A869" s="1"/>
      <c r="B869" s="1"/>
      <c r="Q869" s="1"/>
      <c r="R869" s="1"/>
      <c r="S869" s="1"/>
      <c r="U869" s="1"/>
      <c r="V869" s="1"/>
      <c r="W869" s="1"/>
      <c r="X869" s="1"/>
      <c r="Y869" s="1"/>
      <c r="Z869" s="1">
        <f>Table112[[#This Row],[Quantity2]]*Table112[[#This Row],[U Cost]]</f>
        <v>0</v>
      </c>
      <c r="AB869" s="1"/>
      <c r="AC869" s="1"/>
      <c r="AD869" s="1">
        <f t="shared" si="94"/>
        <v>0</v>
      </c>
      <c r="AE869" s="1"/>
      <c r="AF869" s="1">
        <f>SUM(Table112[[#This Row],[Total 
Paid]:[Shipping 
Charged]])</f>
        <v>0</v>
      </c>
      <c r="AG869" s="1"/>
      <c r="AH869" s="1"/>
      <c r="AI869" s="1">
        <f t="shared" si="95"/>
        <v>0</v>
      </c>
      <c r="AK869" s="1"/>
      <c r="AL869" s="1"/>
      <c r="AM869" s="1"/>
      <c r="AN869" s="1"/>
      <c r="AP869" s="30"/>
      <c r="AQ869" s="1"/>
      <c r="AR869" s="1">
        <f t="shared" si="90"/>
        <v>0</v>
      </c>
      <c r="AS869" s="1"/>
      <c r="AT869" s="1"/>
      <c r="AU869" s="2">
        <f t="shared" si="96"/>
        <v>0</v>
      </c>
      <c r="AW869" s="1"/>
      <c r="AX869" s="1"/>
      <c r="AY869" s="1"/>
      <c r="AZ869" s="2">
        <f t="shared" si="93"/>
        <v>0</v>
      </c>
      <c r="BA869" s="2">
        <f>SUM(AF869,AH869,-AZ869,-Table112[[#This Row],[Sale Fee]])</f>
        <v>0</v>
      </c>
      <c r="BC869" s="1"/>
      <c r="BD869" s="1"/>
      <c r="BE869" s="1"/>
    </row>
    <row r="870" spans="1:57" x14ac:dyDescent="0.25">
      <c r="A870" s="1"/>
      <c r="B870" s="1"/>
      <c r="Q870" s="1"/>
      <c r="R870" s="1"/>
      <c r="S870" s="1"/>
      <c r="U870" s="1"/>
      <c r="V870" s="1"/>
      <c r="W870" s="1"/>
      <c r="X870" s="1"/>
      <c r="Y870" s="1"/>
      <c r="Z870" s="1">
        <f>Table112[[#This Row],[Quantity2]]*Table112[[#This Row],[U Cost]]</f>
        <v>0</v>
      </c>
      <c r="AB870" s="1"/>
      <c r="AC870" s="1"/>
      <c r="AD870" s="1">
        <f t="shared" si="94"/>
        <v>0</v>
      </c>
      <c r="AE870" s="1"/>
      <c r="AF870" s="1">
        <f>SUM(Table112[[#This Row],[Total 
Paid]:[Shipping 
Charged]])</f>
        <v>0</v>
      </c>
      <c r="AG870" s="1"/>
      <c r="AH870" s="1"/>
      <c r="AI870" s="1">
        <f t="shared" si="95"/>
        <v>0</v>
      </c>
      <c r="AK870" s="1"/>
      <c r="AL870" s="1"/>
      <c r="AM870" s="1"/>
      <c r="AN870" s="1"/>
      <c r="AP870" s="30"/>
      <c r="AQ870" s="1"/>
      <c r="AR870" s="1">
        <f t="shared" si="90"/>
        <v>0</v>
      </c>
      <c r="AS870" s="1"/>
      <c r="AT870" s="1"/>
      <c r="AU870" s="2">
        <f t="shared" si="96"/>
        <v>0</v>
      </c>
      <c r="AW870" s="1"/>
      <c r="AX870" s="1"/>
      <c r="AY870" s="1"/>
      <c r="AZ870" s="2">
        <f t="shared" si="93"/>
        <v>0</v>
      </c>
      <c r="BA870" s="2">
        <f>SUM(AF870,AH870,-AZ870,-Table112[[#This Row],[Sale Fee]])</f>
        <v>0</v>
      </c>
      <c r="BC870" s="1"/>
      <c r="BD870" s="1"/>
      <c r="BE870" s="1"/>
    </row>
    <row r="871" spans="1:57" x14ac:dyDescent="0.25">
      <c r="A871" s="1"/>
      <c r="B871" s="1"/>
      <c r="Q871" s="1"/>
      <c r="R871" s="1"/>
      <c r="S871" s="1"/>
      <c r="U871" s="1"/>
      <c r="V871" s="1"/>
      <c r="W871" s="1"/>
      <c r="X871" s="1"/>
      <c r="Y871" s="1"/>
      <c r="Z871" s="1">
        <f>Table112[[#This Row],[Quantity2]]*Table112[[#This Row],[U Cost]]</f>
        <v>0</v>
      </c>
      <c r="AB871" s="1"/>
      <c r="AC871" s="1"/>
      <c r="AD871" s="1">
        <f t="shared" si="94"/>
        <v>0</v>
      </c>
      <c r="AE871" s="1"/>
      <c r="AF871" s="1">
        <f>SUM(Table112[[#This Row],[Total 
Paid]:[Shipping 
Charged]])</f>
        <v>0</v>
      </c>
      <c r="AG871" s="1"/>
      <c r="AH871" s="1"/>
      <c r="AI871" s="1">
        <f t="shared" si="95"/>
        <v>0</v>
      </c>
      <c r="AK871" s="1"/>
      <c r="AL871" s="1"/>
      <c r="AM871" s="1"/>
      <c r="AN871" s="1"/>
      <c r="AP871" s="30"/>
      <c r="AQ871" s="1"/>
      <c r="AR871" s="1">
        <f t="shared" si="90"/>
        <v>0</v>
      </c>
      <c r="AS871" s="1"/>
      <c r="AT871" s="1"/>
      <c r="AU871" s="2">
        <f t="shared" si="96"/>
        <v>0</v>
      </c>
      <c r="AW871" s="1"/>
      <c r="AX871" s="1"/>
      <c r="AY871" s="1"/>
      <c r="AZ871" s="2">
        <f t="shared" si="93"/>
        <v>0</v>
      </c>
      <c r="BA871" s="2">
        <f>SUM(AF871,AH871,-AZ871,-Table112[[#This Row],[Sale Fee]])</f>
        <v>0</v>
      </c>
      <c r="BC871" s="1"/>
      <c r="BD871" s="1"/>
      <c r="BE871" s="1"/>
    </row>
    <row r="872" spans="1:57" x14ac:dyDescent="0.25">
      <c r="A872" s="1"/>
      <c r="B872" s="1"/>
      <c r="Q872" s="1"/>
      <c r="R872" s="1"/>
      <c r="S872" s="1"/>
      <c r="U872" s="1"/>
      <c r="V872" s="1"/>
      <c r="W872" s="1"/>
      <c r="X872" s="1"/>
      <c r="Y872" s="1"/>
      <c r="Z872" s="1">
        <f>Table112[[#This Row],[Quantity2]]*Table112[[#This Row],[U Cost]]</f>
        <v>0</v>
      </c>
      <c r="AB872" s="1"/>
      <c r="AC872" s="1"/>
      <c r="AD872" s="1">
        <f t="shared" si="94"/>
        <v>0</v>
      </c>
      <c r="AE872" s="1"/>
      <c r="AF872" s="1">
        <f>SUM(Table112[[#This Row],[Total 
Paid]:[Shipping 
Charged]])</f>
        <v>0</v>
      </c>
      <c r="AG872" s="1"/>
      <c r="AH872" s="1"/>
      <c r="AI872" s="1">
        <f t="shared" si="95"/>
        <v>0</v>
      </c>
      <c r="AK872" s="1"/>
      <c r="AL872" s="1"/>
      <c r="AM872" s="1"/>
      <c r="AN872" s="1"/>
      <c r="AP872" s="30"/>
      <c r="AQ872" s="1"/>
      <c r="AR872" s="1">
        <f t="shared" si="90"/>
        <v>0</v>
      </c>
      <c r="AS872" s="1"/>
      <c r="AT872" s="1"/>
      <c r="AU872" s="2">
        <f t="shared" si="96"/>
        <v>0</v>
      </c>
      <c r="AW872" s="1"/>
      <c r="AX872" s="1"/>
      <c r="AY872" s="1"/>
      <c r="AZ872" s="2">
        <f t="shared" si="93"/>
        <v>0</v>
      </c>
      <c r="BA872" s="2">
        <f>SUM(AF872,AH872,-AZ872,-Table112[[#This Row],[Sale Fee]])</f>
        <v>0</v>
      </c>
      <c r="BC872" s="1"/>
      <c r="BD872" s="1"/>
      <c r="BE872" s="1"/>
    </row>
    <row r="873" spans="1:57" x14ac:dyDescent="0.25">
      <c r="A873" s="1"/>
      <c r="B873" s="1"/>
      <c r="Q873" s="1"/>
      <c r="R873" s="1"/>
      <c r="S873" s="1"/>
      <c r="U873" s="1"/>
      <c r="V873" s="1"/>
      <c r="W873" s="1"/>
      <c r="X873" s="1"/>
      <c r="Y873" s="1"/>
      <c r="Z873" s="1">
        <f>Table112[[#This Row],[Quantity2]]*Table112[[#This Row],[U Cost]]</f>
        <v>0</v>
      </c>
      <c r="AB873" s="1"/>
      <c r="AC873" s="1"/>
      <c r="AD873" s="1">
        <f t="shared" si="94"/>
        <v>0</v>
      </c>
      <c r="AE873" s="1"/>
      <c r="AF873" s="1">
        <f>SUM(Table112[[#This Row],[Total 
Paid]:[Shipping 
Charged]])</f>
        <v>0</v>
      </c>
      <c r="AG873" s="1"/>
      <c r="AH873" s="1"/>
      <c r="AI873" s="1">
        <f t="shared" si="95"/>
        <v>0</v>
      </c>
      <c r="AK873" s="1"/>
      <c r="AL873" s="1"/>
      <c r="AM873" s="1"/>
      <c r="AN873" s="1"/>
      <c r="AP873" s="30"/>
      <c r="AQ873" s="1"/>
      <c r="AR873" s="1">
        <f t="shared" si="90"/>
        <v>0</v>
      </c>
      <c r="AS873" s="1"/>
      <c r="AT873" s="1"/>
      <c r="AU873" s="2">
        <f t="shared" si="96"/>
        <v>0</v>
      </c>
      <c r="AW873" s="1"/>
      <c r="AX873" s="1"/>
      <c r="AY873" s="1"/>
      <c r="AZ873" s="2">
        <f t="shared" si="93"/>
        <v>0</v>
      </c>
      <c r="BA873" s="2">
        <f>SUM(AF873,AH873,-AZ873,-Table112[[#This Row],[Sale Fee]])</f>
        <v>0</v>
      </c>
      <c r="BC873" s="1"/>
      <c r="BD873" s="1"/>
      <c r="BE873" s="1"/>
    </row>
    <row r="874" spans="1:57" x14ac:dyDescent="0.25">
      <c r="A874" s="1"/>
      <c r="B874" s="1"/>
      <c r="Q874" s="1"/>
      <c r="R874" s="1"/>
      <c r="S874" s="1"/>
      <c r="U874" s="1"/>
      <c r="V874" s="1"/>
      <c r="W874" s="1"/>
      <c r="X874" s="1"/>
      <c r="Y874" s="1"/>
      <c r="Z874" s="1">
        <f>Table112[[#This Row],[Quantity2]]*Table112[[#This Row],[U Cost]]</f>
        <v>0</v>
      </c>
      <c r="AB874" s="1"/>
      <c r="AC874" s="1"/>
      <c r="AD874" s="1">
        <f t="shared" si="94"/>
        <v>0</v>
      </c>
      <c r="AE874" s="1"/>
      <c r="AF874" s="1">
        <f>SUM(Table112[[#This Row],[Total 
Paid]:[Shipping 
Charged]])</f>
        <v>0</v>
      </c>
      <c r="AG874" s="1"/>
      <c r="AH874" s="1"/>
      <c r="AI874" s="1">
        <f t="shared" si="95"/>
        <v>0</v>
      </c>
      <c r="AK874" s="1"/>
      <c r="AL874" s="1"/>
      <c r="AM874" s="1"/>
      <c r="AN874" s="1"/>
      <c r="AP874" s="30"/>
      <c r="AQ874" s="1"/>
      <c r="AR874" s="1">
        <f t="shared" si="90"/>
        <v>0</v>
      </c>
      <c r="AS874" s="1"/>
      <c r="AT874" s="1"/>
      <c r="AU874" s="2">
        <f t="shared" si="96"/>
        <v>0</v>
      </c>
      <c r="AW874" s="1"/>
      <c r="AX874" s="1"/>
      <c r="AY874" s="1"/>
      <c r="AZ874" s="2">
        <f t="shared" si="93"/>
        <v>0</v>
      </c>
      <c r="BA874" s="2">
        <f>SUM(AF874,AH874,-AZ874,-Table112[[#This Row],[Sale Fee]])</f>
        <v>0</v>
      </c>
      <c r="BC874" s="1"/>
      <c r="BD874" s="1"/>
      <c r="BE874" s="1"/>
    </row>
    <row r="875" spans="1:57" x14ac:dyDescent="0.25">
      <c r="A875" s="1"/>
      <c r="B875" s="1"/>
      <c r="Q875" s="1"/>
      <c r="R875" s="1"/>
      <c r="S875" s="1"/>
      <c r="U875" s="1"/>
      <c r="V875" s="1"/>
      <c r="W875" s="1"/>
      <c r="X875" s="1"/>
      <c r="Y875" s="1"/>
      <c r="Z875" s="1">
        <f>Table112[[#This Row],[Quantity2]]*Table112[[#This Row],[U Cost]]</f>
        <v>0</v>
      </c>
      <c r="AB875" s="1"/>
      <c r="AC875" s="1"/>
      <c r="AD875" s="1">
        <f t="shared" si="94"/>
        <v>0</v>
      </c>
      <c r="AE875" s="1"/>
      <c r="AF875" s="1">
        <f>SUM(Table112[[#This Row],[Total 
Paid]:[Shipping 
Charged]])</f>
        <v>0</v>
      </c>
      <c r="AG875" s="1"/>
      <c r="AH875" s="1"/>
      <c r="AI875" s="1">
        <f t="shared" si="95"/>
        <v>0</v>
      </c>
      <c r="AK875" s="1"/>
      <c r="AL875" s="1"/>
      <c r="AM875" s="1"/>
      <c r="AN875" s="1"/>
      <c r="AP875" s="30"/>
      <c r="AQ875" s="1"/>
      <c r="AR875" s="1">
        <f t="shared" si="90"/>
        <v>0</v>
      </c>
      <c r="AS875" s="1"/>
      <c r="AT875" s="1"/>
      <c r="AU875" s="2">
        <f t="shared" si="96"/>
        <v>0</v>
      </c>
      <c r="AW875" s="1"/>
      <c r="AX875" s="1"/>
      <c r="AY875" s="1"/>
      <c r="AZ875" s="2">
        <f t="shared" si="93"/>
        <v>0</v>
      </c>
      <c r="BA875" s="2">
        <f>SUM(AF875,AH875,-AZ875,-Table112[[#This Row],[Sale Fee]])</f>
        <v>0</v>
      </c>
      <c r="BC875" s="1"/>
      <c r="BD875" s="1"/>
      <c r="BE875" s="1"/>
    </row>
    <row r="876" spans="1:57" x14ac:dyDescent="0.25">
      <c r="A876" s="1"/>
      <c r="B876" s="1"/>
      <c r="Q876" s="1"/>
      <c r="R876" s="1"/>
      <c r="S876" s="1"/>
      <c r="U876" s="1"/>
      <c r="V876" s="1"/>
      <c r="W876" s="1"/>
      <c r="X876" s="1"/>
      <c r="Y876" s="1"/>
      <c r="Z876" s="1">
        <f>Table112[[#This Row],[Quantity2]]*Table112[[#This Row],[U Cost]]</f>
        <v>0</v>
      </c>
      <c r="AB876" s="1"/>
      <c r="AC876" s="1"/>
      <c r="AD876" s="1">
        <f t="shared" si="94"/>
        <v>0</v>
      </c>
      <c r="AE876" s="1"/>
      <c r="AF876" s="1">
        <f>SUM(Table112[[#This Row],[Total 
Paid]:[Shipping 
Charged]])</f>
        <v>0</v>
      </c>
      <c r="AG876" s="1"/>
      <c r="AH876" s="1"/>
      <c r="AI876" s="1">
        <f t="shared" si="95"/>
        <v>0</v>
      </c>
      <c r="AK876" s="1"/>
      <c r="AL876" s="1"/>
      <c r="AM876" s="1"/>
      <c r="AN876" s="1"/>
      <c r="AP876" s="30"/>
      <c r="AQ876" s="1"/>
      <c r="AR876" s="1">
        <f t="shared" si="90"/>
        <v>0</v>
      </c>
      <c r="AS876" s="1"/>
      <c r="AT876" s="1"/>
      <c r="AU876" s="2">
        <f t="shared" si="96"/>
        <v>0</v>
      </c>
      <c r="AW876" s="1"/>
      <c r="AX876" s="1"/>
      <c r="AY876" s="1"/>
      <c r="AZ876" s="2">
        <f t="shared" si="93"/>
        <v>0</v>
      </c>
      <c r="BA876" s="2">
        <f>SUM(AF876,AH876,-AZ876,-Table112[[#This Row],[Sale Fee]])</f>
        <v>0</v>
      </c>
      <c r="BC876" s="1"/>
      <c r="BD876" s="1"/>
      <c r="BE876" s="1"/>
    </row>
    <row r="877" spans="1:57" x14ac:dyDescent="0.25">
      <c r="A877" s="1"/>
      <c r="B877" s="1"/>
      <c r="Q877" s="1"/>
      <c r="R877" s="1"/>
      <c r="S877" s="1"/>
      <c r="U877" s="1"/>
      <c r="V877" s="1"/>
      <c r="W877" s="1"/>
      <c r="X877" s="1"/>
      <c r="Y877" s="1"/>
      <c r="Z877" s="1">
        <f>Table112[[#This Row],[Quantity2]]*Table112[[#This Row],[U Cost]]</f>
        <v>0</v>
      </c>
      <c r="AB877" s="1"/>
      <c r="AC877" s="1"/>
      <c r="AD877" s="1">
        <f t="shared" si="94"/>
        <v>0</v>
      </c>
      <c r="AE877" s="1"/>
      <c r="AF877" s="1">
        <f>SUM(Table112[[#This Row],[Total 
Paid]:[Shipping 
Charged]])</f>
        <v>0</v>
      </c>
      <c r="AG877" s="1"/>
      <c r="AH877" s="1"/>
      <c r="AI877" s="1">
        <f t="shared" si="95"/>
        <v>0</v>
      </c>
      <c r="AK877" s="1"/>
      <c r="AL877" s="1"/>
      <c r="AM877" s="1"/>
      <c r="AN877" s="1"/>
      <c r="AP877" s="30"/>
      <c r="AQ877" s="1"/>
      <c r="AR877" s="1">
        <f t="shared" si="90"/>
        <v>0</v>
      </c>
      <c r="AS877" s="1"/>
      <c r="AT877" s="1"/>
      <c r="AU877" s="2">
        <f t="shared" si="96"/>
        <v>0</v>
      </c>
      <c r="AW877" s="1"/>
      <c r="AX877" s="1"/>
      <c r="AY877" s="1"/>
      <c r="AZ877" s="2">
        <f t="shared" si="93"/>
        <v>0</v>
      </c>
      <c r="BA877" s="2">
        <f>SUM(AF877,AH877,-AZ877,-Table112[[#This Row],[Sale Fee]])</f>
        <v>0</v>
      </c>
      <c r="BC877" s="1"/>
      <c r="BD877" s="1"/>
      <c r="BE877" s="1"/>
    </row>
    <row r="878" spans="1:57" x14ac:dyDescent="0.25">
      <c r="A878" s="1"/>
      <c r="B878" s="1"/>
      <c r="Q878" s="1"/>
      <c r="R878" s="1"/>
      <c r="S878" s="1"/>
      <c r="U878" s="1"/>
      <c r="V878" s="1"/>
      <c r="W878" s="1"/>
      <c r="X878" s="1"/>
      <c r="Y878" s="1"/>
      <c r="Z878" s="1">
        <f>Table112[[#This Row],[Quantity2]]*Table112[[#This Row],[U Cost]]</f>
        <v>0</v>
      </c>
      <c r="AB878" s="1"/>
      <c r="AC878" s="1"/>
      <c r="AD878" s="1">
        <f t="shared" si="94"/>
        <v>0</v>
      </c>
      <c r="AE878" s="1"/>
      <c r="AF878" s="1">
        <f>SUM(Table112[[#This Row],[Total 
Paid]:[Shipping 
Charged]])</f>
        <v>0</v>
      </c>
      <c r="AG878" s="1"/>
      <c r="AH878" s="1"/>
      <c r="AI878" s="1">
        <f t="shared" si="95"/>
        <v>0</v>
      </c>
      <c r="AK878" s="1"/>
      <c r="AL878" s="1"/>
      <c r="AM878" s="1"/>
      <c r="AN878" s="1"/>
      <c r="AP878" s="30"/>
      <c r="AQ878" s="1"/>
      <c r="AR878" s="1">
        <f t="shared" si="90"/>
        <v>0</v>
      </c>
      <c r="AS878" s="1"/>
      <c r="AT878" s="1"/>
      <c r="AU878" s="2">
        <f t="shared" si="96"/>
        <v>0</v>
      </c>
      <c r="AW878" s="1"/>
      <c r="AX878" s="1"/>
      <c r="AY878" s="1"/>
      <c r="AZ878" s="2">
        <f t="shared" si="93"/>
        <v>0</v>
      </c>
      <c r="BA878" s="2">
        <f>SUM(AF878,AH878,-AZ878,-Table112[[#This Row],[Sale Fee]])</f>
        <v>0</v>
      </c>
      <c r="BC878" s="1"/>
      <c r="BD878" s="1"/>
      <c r="BE878" s="1"/>
    </row>
    <row r="879" spans="1:57" x14ac:dyDescent="0.25">
      <c r="A879" s="1"/>
      <c r="B879" s="1"/>
      <c r="Q879" s="1"/>
      <c r="R879" s="1"/>
      <c r="S879" s="1"/>
      <c r="U879" s="1"/>
      <c r="V879" s="1"/>
      <c r="W879" s="1"/>
      <c r="X879" s="1"/>
      <c r="Y879" s="1"/>
      <c r="Z879" s="1">
        <f>Table112[[#This Row],[Quantity2]]*Table112[[#This Row],[U Cost]]</f>
        <v>0</v>
      </c>
      <c r="AB879" s="1"/>
      <c r="AC879" s="1"/>
      <c r="AD879" s="1">
        <f t="shared" si="94"/>
        <v>0</v>
      </c>
      <c r="AE879" s="1"/>
      <c r="AF879" s="1">
        <f>SUM(Table112[[#This Row],[Total 
Paid]:[Shipping 
Charged]])</f>
        <v>0</v>
      </c>
      <c r="AG879" s="1"/>
      <c r="AH879" s="1"/>
      <c r="AI879" s="1">
        <f t="shared" si="95"/>
        <v>0</v>
      </c>
      <c r="AK879" s="1"/>
      <c r="AL879" s="1"/>
      <c r="AM879" s="1"/>
      <c r="AN879" s="1"/>
      <c r="AP879" s="30"/>
      <c r="AQ879" s="1"/>
      <c r="AR879" s="1">
        <f t="shared" si="90"/>
        <v>0</v>
      </c>
      <c r="AS879" s="1"/>
      <c r="AT879" s="1"/>
      <c r="AU879" s="2">
        <f t="shared" si="96"/>
        <v>0</v>
      </c>
      <c r="AW879" s="1"/>
      <c r="AX879" s="1"/>
      <c r="AY879" s="1"/>
      <c r="AZ879" s="2">
        <f t="shared" si="93"/>
        <v>0</v>
      </c>
      <c r="BA879" s="2">
        <f>SUM(AF879,AH879,-AZ879,-Table112[[#This Row],[Sale Fee]])</f>
        <v>0</v>
      </c>
      <c r="BC879" s="1"/>
      <c r="BD879" s="1"/>
      <c r="BE879" s="1"/>
    </row>
    <row r="880" spans="1:57" x14ac:dyDescent="0.25">
      <c r="A880" s="1"/>
      <c r="B880" s="1"/>
      <c r="Q880" s="1"/>
      <c r="R880" s="1"/>
      <c r="S880" s="1"/>
      <c r="U880" s="1"/>
      <c r="V880" s="1"/>
      <c r="W880" s="1"/>
      <c r="X880" s="1"/>
      <c r="Y880" s="1"/>
      <c r="Z880" s="1">
        <f>Table112[[#This Row],[Quantity2]]*Table112[[#This Row],[U Cost]]</f>
        <v>0</v>
      </c>
      <c r="AB880" s="1"/>
      <c r="AC880" s="1"/>
      <c r="AD880" s="1">
        <f t="shared" si="94"/>
        <v>0</v>
      </c>
      <c r="AE880" s="1"/>
      <c r="AF880" s="1">
        <f>SUM(Table112[[#This Row],[Total 
Paid]:[Shipping 
Charged]])</f>
        <v>0</v>
      </c>
      <c r="AG880" s="1"/>
      <c r="AH880" s="1"/>
      <c r="AI880" s="1">
        <f t="shared" si="95"/>
        <v>0</v>
      </c>
      <c r="AK880" s="1"/>
      <c r="AL880" s="1"/>
      <c r="AM880" s="1"/>
      <c r="AN880" s="1"/>
      <c r="AP880" s="30"/>
      <c r="AQ880" s="1"/>
      <c r="AR880" s="1">
        <f t="shared" si="90"/>
        <v>0</v>
      </c>
      <c r="AS880" s="1"/>
      <c r="AT880" s="1"/>
      <c r="AU880" s="2">
        <f t="shared" si="96"/>
        <v>0</v>
      </c>
      <c r="AW880" s="1"/>
      <c r="AX880" s="1"/>
      <c r="AY880" s="1"/>
      <c r="AZ880" s="2">
        <f t="shared" si="93"/>
        <v>0</v>
      </c>
      <c r="BA880" s="2">
        <f>SUM(AF880,AH880,-AZ880,-Table112[[#This Row],[Sale Fee]])</f>
        <v>0</v>
      </c>
      <c r="BC880" s="1"/>
      <c r="BD880" s="1"/>
      <c r="BE880" s="1"/>
    </row>
    <row r="881" spans="1:57" x14ac:dyDescent="0.25">
      <c r="A881" s="1"/>
      <c r="B881" s="1"/>
      <c r="Q881" s="1"/>
      <c r="R881" s="1"/>
      <c r="S881" s="1"/>
      <c r="U881" s="1"/>
      <c r="V881" s="1"/>
      <c r="W881" s="1"/>
      <c r="X881" s="1"/>
      <c r="Y881" s="1"/>
      <c r="Z881" s="1">
        <f>Table112[[#This Row],[Quantity2]]*Table112[[#This Row],[U Cost]]</f>
        <v>0</v>
      </c>
      <c r="AB881" s="1"/>
      <c r="AC881" s="1"/>
      <c r="AD881" s="1">
        <f t="shared" si="94"/>
        <v>0</v>
      </c>
      <c r="AE881" s="1"/>
      <c r="AF881" s="1">
        <f>SUM(Table112[[#This Row],[Total 
Paid]:[Shipping 
Charged]])</f>
        <v>0</v>
      </c>
      <c r="AG881" s="1"/>
      <c r="AH881" s="1"/>
      <c r="AI881" s="1">
        <f t="shared" si="95"/>
        <v>0</v>
      </c>
      <c r="AK881" s="1"/>
      <c r="AL881" s="1"/>
      <c r="AM881" s="1"/>
      <c r="AN881" s="1"/>
      <c r="AP881" s="30"/>
      <c r="AQ881" s="1"/>
      <c r="AR881" s="1">
        <f t="shared" si="90"/>
        <v>0</v>
      </c>
      <c r="AS881" s="1"/>
      <c r="AT881" s="1"/>
      <c r="AU881" s="2">
        <f t="shared" si="96"/>
        <v>0</v>
      </c>
      <c r="AW881" s="1"/>
      <c r="AX881" s="1"/>
      <c r="AY881" s="1"/>
      <c r="AZ881" s="2">
        <f t="shared" si="93"/>
        <v>0</v>
      </c>
      <c r="BA881" s="2">
        <f>SUM(AF881,AH881,-AZ881,-Table112[[#This Row],[Sale Fee]])</f>
        <v>0</v>
      </c>
      <c r="BC881" s="1"/>
      <c r="BD881" s="1"/>
      <c r="BE881" s="1"/>
    </row>
    <row r="882" spans="1:57" x14ac:dyDescent="0.25">
      <c r="A882" s="1"/>
      <c r="B882" s="1"/>
      <c r="Q882" s="1"/>
      <c r="R882" s="1"/>
      <c r="S882" s="1"/>
      <c r="U882" s="1"/>
      <c r="V882" s="1"/>
      <c r="W882" s="1"/>
      <c r="X882" s="1"/>
      <c r="Y882" s="1"/>
      <c r="Z882" s="1">
        <f>Table112[[#This Row],[Quantity2]]*Table112[[#This Row],[U Cost]]</f>
        <v>0</v>
      </c>
      <c r="AB882" s="1"/>
      <c r="AC882" s="1"/>
      <c r="AD882" s="1">
        <f t="shared" si="94"/>
        <v>0</v>
      </c>
      <c r="AE882" s="1"/>
      <c r="AF882" s="1">
        <f>SUM(Table112[[#This Row],[Total 
Paid]:[Shipping 
Charged]])</f>
        <v>0</v>
      </c>
      <c r="AG882" s="1"/>
      <c r="AH882" s="1"/>
      <c r="AI882" s="1">
        <f t="shared" si="95"/>
        <v>0</v>
      </c>
      <c r="AK882" s="1"/>
      <c r="AL882" s="1"/>
      <c r="AM882" s="1"/>
      <c r="AN882" s="1"/>
      <c r="AP882" s="30"/>
      <c r="AQ882" s="1"/>
      <c r="AR882" s="1">
        <f t="shared" si="90"/>
        <v>0</v>
      </c>
      <c r="AS882" s="1"/>
      <c r="AT882" s="1"/>
      <c r="AU882" s="2">
        <f t="shared" si="96"/>
        <v>0</v>
      </c>
      <c r="AW882" s="1"/>
      <c r="AX882" s="1"/>
      <c r="AY882" s="1"/>
      <c r="AZ882" s="2">
        <f t="shared" si="93"/>
        <v>0</v>
      </c>
      <c r="BA882" s="2">
        <f>SUM(AF882,AH882,-AZ882,-Table112[[#This Row],[Sale Fee]])</f>
        <v>0</v>
      </c>
      <c r="BC882" s="1"/>
      <c r="BD882" s="1"/>
      <c r="BE882" s="1"/>
    </row>
    <row r="883" spans="1:57" x14ac:dyDescent="0.25">
      <c r="A883" s="1"/>
      <c r="B883" s="1"/>
      <c r="Q883" s="1"/>
      <c r="R883" s="1"/>
      <c r="S883" s="1"/>
      <c r="U883" s="1"/>
      <c r="V883" s="1"/>
      <c r="W883" s="1"/>
      <c r="X883" s="1"/>
      <c r="Y883" s="1"/>
      <c r="Z883" s="1">
        <f>Table112[[#This Row],[Quantity2]]*Table112[[#This Row],[U Cost]]</f>
        <v>0</v>
      </c>
      <c r="AB883" s="1"/>
      <c r="AC883" s="1"/>
      <c r="AD883" s="1">
        <f t="shared" si="94"/>
        <v>0</v>
      </c>
      <c r="AE883" s="1"/>
      <c r="AF883" s="1">
        <f>SUM(Table112[[#This Row],[Total 
Paid]:[Shipping 
Charged]])</f>
        <v>0</v>
      </c>
      <c r="AG883" s="1"/>
      <c r="AH883" s="1"/>
      <c r="AI883" s="1">
        <f t="shared" si="95"/>
        <v>0</v>
      </c>
      <c r="AK883" s="1"/>
      <c r="AL883" s="1"/>
      <c r="AM883" s="1"/>
      <c r="AN883" s="1"/>
      <c r="AP883" s="30"/>
      <c r="AQ883" s="1"/>
      <c r="AR883" s="1">
        <f t="shared" si="90"/>
        <v>0</v>
      </c>
      <c r="AS883" s="1"/>
      <c r="AT883" s="1"/>
      <c r="AU883" s="2">
        <f t="shared" si="96"/>
        <v>0</v>
      </c>
      <c r="AW883" s="1"/>
      <c r="AX883" s="1"/>
      <c r="AY883" s="1"/>
      <c r="AZ883" s="2">
        <f t="shared" si="93"/>
        <v>0</v>
      </c>
      <c r="BA883" s="2">
        <f>SUM(AF883,AH883,-AZ883,-Table112[[#This Row],[Sale Fee]])</f>
        <v>0</v>
      </c>
      <c r="BC883" s="1"/>
      <c r="BD883" s="1"/>
      <c r="BE883" s="1"/>
    </row>
    <row r="884" spans="1:57" x14ac:dyDescent="0.25">
      <c r="A884" s="1"/>
      <c r="B884" s="1"/>
      <c r="Q884" s="1"/>
      <c r="R884" s="1"/>
      <c r="S884" s="1"/>
      <c r="U884" s="1"/>
      <c r="V884" s="1"/>
      <c r="W884" s="1"/>
      <c r="X884" s="1"/>
      <c r="Y884" s="1"/>
      <c r="Z884" s="1">
        <f>Table112[[#This Row],[Quantity2]]*Table112[[#This Row],[U Cost]]</f>
        <v>0</v>
      </c>
      <c r="AB884" s="1"/>
      <c r="AC884" s="1"/>
      <c r="AD884" s="1">
        <f t="shared" si="94"/>
        <v>0</v>
      </c>
      <c r="AE884" s="1"/>
      <c r="AF884" s="1">
        <f>SUM(Table112[[#This Row],[Total 
Paid]:[Shipping 
Charged]])</f>
        <v>0</v>
      </c>
      <c r="AG884" s="1"/>
      <c r="AH884" s="1"/>
      <c r="AI884" s="1">
        <f t="shared" si="95"/>
        <v>0</v>
      </c>
      <c r="AK884" s="1"/>
      <c r="AL884" s="1"/>
      <c r="AM884" s="1"/>
      <c r="AN884" s="1"/>
      <c r="AP884" s="30"/>
      <c r="AQ884" s="1"/>
      <c r="AR884" s="1">
        <f t="shared" si="90"/>
        <v>0</v>
      </c>
      <c r="AS884" s="1"/>
      <c r="AT884" s="1"/>
      <c r="AU884" s="2">
        <f t="shared" si="96"/>
        <v>0</v>
      </c>
      <c r="AW884" s="1"/>
      <c r="AX884" s="1"/>
      <c r="AY884" s="1"/>
      <c r="AZ884" s="2">
        <f t="shared" si="93"/>
        <v>0</v>
      </c>
      <c r="BA884" s="2">
        <f>SUM(AF884,AH884,-AZ884,-Table112[[#This Row],[Sale Fee]])</f>
        <v>0</v>
      </c>
      <c r="BC884" s="1"/>
      <c r="BD884" s="1"/>
      <c r="BE884" s="1"/>
    </row>
    <row r="885" spans="1:57" x14ac:dyDescent="0.25">
      <c r="A885" s="1"/>
      <c r="B885" s="1"/>
      <c r="Q885" s="1"/>
      <c r="R885" s="1"/>
      <c r="S885" s="1"/>
      <c r="U885" s="1"/>
      <c r="V885" s="1"/>
      <c r="W885" s="1"/>
      <c r="X885" s="1"/>
      <c r="Y885" s="1"/>
      <c r="Z885" s="1">
        <f>Table112[[#This Row],[Quantity2]]*Table112[[#This Row],[U Cost]]</f>
        <v>0</v>
      </c>
      <c r="AB885" s="1"/>
      <c r="AC885" s="1"/>
      <c r="AD885" s="1">
        <f t="shared" si="94"/>
        <v>0</v>
      </c>
      <c r="AE885" s="1"/>
      <c r="AF885" s="1">
        <f>SUM(Table112[[#This Row],[Total 
Paid]:[Shipping 
Charged]])</f>
        <v>0</v>
      </c>
      <c r="AG885" s="1"/>
      <c r="AH885" s="1"/>
      <c r="AI885" s="1">
        <f t="shared" si="95"/>
        <v>0</v>
      </c>
      <c r="AK885" s="1"/>
      <c r="AL885" s="1"/>
      <c r="AM885" s="1"/>
      <c r="AN885" s="1"/>
      <c r="AP885" s="30"/>
      <c r="AQ885" s="1"/>
      <c r="AR885" s="1">
        <f t="shared" si="90"/>
        <v>0</v>
      </c>
      <c r="AS885" s="1"/>
      <c r="AT885" s="1"/>
      <c r="AU885" s="2">
        <f t="shared" si="96"/>
        <v>0</v>
      </c>
      <c r="AW885" s="1"/>
      <c r="AX885" s="1"/>
      <c r="AY885" s="1"/>
      <c r="AZ885" s="2">
        <f t="shared" si="93"/>
        <v>0</v>
      </c>
      <c r="BA885" s="2">
        <f>SUM(AF885,AH885,-AZ885,-Table112[[#This Row],[Sale Fee]])</f>
        <v>0</v>
      </c>
      <c r="BC885" s="1"/>
      <c r="BD885" s="1"/>
      <c r="BE885" s="1"/>
    </row>
    <row r="886" spans="1:57" x14ac:dyDescent="0.25">
      <c r="A886" s="1"/>
      <c r="B886" s="1"/>
      <c r="Q886" s="1"/>
      <c r="R886" s="1"/>
      <c r="S886" s="1"/>
      <c r="U886" s="1"/>
      <c r="V886" s="1"/>
      <c r="W886" s="1"/>
      <c r="X886" s="1"/>
      <c r="Y886" s="1"/>
      <c r="Z886" s="1">
        <f>Table112[[#This Row],[Quantity2]]*Table112[[#This Row],[U Cost]]</f>
        <v>0</v>
      </c>
      <c r="AB886" s="1"/>
      <c r="AC886" s="1"/>
      <c r="AD886" s="1">
        <f t="shared" si="94"/>
        <v>0</v>
      </c>
      <c r="AE886" s="1"/>
      <c r="AF886" s="1">
        <f>SUM(Table112[[#This Row],[Total 
Paid]:[Shipping 
Charged]])</f>
        <v>0</v>
      </c>
      <c r="AG886" s="1"/>
      <c r="AH886" s="1"/>
      <c r="AI886" s="1">
        <f t="shared" si="95"/>
        <v>0</v>
      </c>
      <c r="AK886" s="1"/>
      <c r="AL886" s="1"/>
      <c r="AM886" s="1"/>
      <c r="AN886" s="1"/>
      <c r="AP886" s="30"/>
      <c r="AQ886" s="1"/>
      <c r="AR886" s="1">
        <f t="shared" si="90"/>
        <v>0</v>
      </c>
      <c r="AS886" s="1"/>
      <c r="AT886" s="1"/>
      <c r="AU886" s="2">
        <f t="shared" si="96"/>
        <v>0</v>
      </c>
      <c r="AW886" s="1"/>
      <c r="AX886" s="1"/>
      <c r="AY886" s="1"/>
      <c r="AZ886" s="2">
        <f t="shared" si="93"/>
        <v>0</v>
      </c>
      <c r="BA886" s="2">
        <f>SUM(AF886,AH886,-AZ886,-Table112[[#This Row],[Sale Fee]])</f>
        <v>0</v>
      </c>
      <c r="BC886" s="1"/>
      <c r="BD886" s="1"/>
      <c r="BE886" s="1"/>
    </row>
    <row r="887" spans="1:57" x14ac:dyDescent="0.25">
      <c r="A887" s="1"/>
      <c r="B887" s="1"/>
      <c r="Q887" s="1"/>
      <c r="R887" s="1"/>
      <c r="S887" s="1"/>
      <c r="U887" s="1"/>
      <c r="V887" s="1"/>
      <c r="W887" s="1"/>
      <c r="X887" s="1"/>
      <c r="Y887" s="1"/>
      <c r="Z887" s="1">
        <f>Table112[[#This Row],[Quantity2]]*Table112[[#This Row],[U Cost]]</f>
        <v>0</v>
      </c>
      <c r="AB887" s="1"/>
      <c r="AC887" s="1"/>
      <c r="AD887" s="1">
        <f t="shared" si="94"/>
        <v>0</v>
      </c>
      <c r="AE887" s="1"/>
      <c r="AF887" s="1">
        <f>SUM(Table112[[#This Row],[Total 
Paid]:[Shipping 
Charged]])</f>
        <v>0</v>
      </c>
      <c r="AG887" s="1"/>
      <c r="AH887" s="1"/>
      <c r="AI887" s="1">
        <f t="shared" si="95"/>
        <v>0</v>
      </c>
      <c r="AK887" s="1"/>
      <c r="AL887" s="1"/>
      <c r="AM887" s="1"/>
      <c r="AN887" s="1"/>
      <c r="AP887" s="30"/>
      <c r="AQ887" s="1"/>
      <c r="AR887" s="1">
        <f t="shared" si="90"/>
        <v>0</v>
      </c>
      <c r="AS887" s="1"/>
      <c r="AT887" s="1"/>
      <c r="AU887" s="2">
        <f t="shared" si="96"/>
        <v>0</v>
      </c>
      <c r="AW887" s="1"/>
      <c r="AX887" s="1"/>
      <c r="AY887" s="1"/>
      <c r="AZ887" s="2">
        <f t="shared" si="93"/>
        <v>0</v>
      </c>
      <c r="BA887" s="2">
        <f>SUM(AF887,AH887,-AZ887,-Table112[[#This Row],[Sale Fee]])</f>
        <v>0</v>
      </c>
      <c r="BC887" s="1"/>
      <c r="BD887" s="1"/>
      <c r="BE887" s="1"/>
    </row>
    <row r="888" spans="1:57" x14ac:dyDescent="0.25">
      <c r="A888" s="1"/>
      <c r="B888" s="1"/>
      <c r="Q888" s="1"/>
      <c r="R888" s="1"/>
      <c r="S888" s="1"/>
      <c r="U888" s="1"/>
      <c r="V888" s="1"/>
      <c r="W888" s="1"/>
      <c r="X888" s="1"/>
      <c r="Y888" s="1"/>
      <c r="Z888" s="1">
        <f>Table112[[#This Row],[Quantity2]]*Table112[[#This Row],[U Cost]]</f>
        <v>0</v>
      </c>
      <c r="AB888" s="1"/>
      <c r="AC888" s="1"/>
      <c r="AD888" s="1">
        <f t="shared" si="94"/>
        <v>0</v>
      </c>
      <c r="AE888" s="1"/>
      <c r="AF888" s="1">
        <f>SUM(Table112[[#This Row],[Total 
Paid]:[Shipping 
Charged]])</f>
        <v>0</v>
      </c>
      <c r="AG888" s="1"/>
      <c r="AH888" s="1"/>
      <c r="AI888" s="1">
        <f t="shared" si="95"/>
        <v>0</v>
      </c>
      <c r="AK888" s="1"/>
      <c r="AL888" s="1"/>
      <c r="AM888" s="1"/>
      <c r="AN888" s="1"/>
      <c r="AP888" s="30"/>
      <c r="AQ888" s="1"/>
      <c r="AR888" s="1">
        <f t="shared" si="90"/>
        <v>0</v>
      </c>
      <c r="AS888" s="1"/>
      <c r="AT888" s="1"/>
      <c r="AU888" s="2">
        <f t="shared" si="96"/>
        <v>0</v>
      </c>
      <c r="AW888" s="1"/>
      <c r="AX888" s="1"/>
      <c r="AY888" s="1"/>
      <c r="AZ888" s="2">
        <f t="shared" si="93"/>
        <v>0</v>
      </c>
      <c r="BA888" s="2">
        <f>SUM(AF888,AH888,-AZ888,-Table112[[#This Row],[Sale Fee]])</f>
        <v>0</v>
      </c>
      <c r="BC888" s="1"/>
      <c r="BD888" s="1"/>
      <c r="BE888" s="1"/>
    </row>
    <row r="889" spans="1:57" x14ac:dyDescent="0.25">
      <c r="A889" s="1"/>
      <c r="B889" s="1"/>
      <c r="Q889" s="1"/>
      <c r="R889" s="1"/>
      <c r="S889" s="1"/>
      <c r="U889" s="1"/>
      <c r="V889" s="1"/>
      <c r="W889" s="1"/>
      <c r="X889" s="1"/>
      <c r="Y889" s="1"/>
      <c r="Z889" s="1">
        <f>Table112[[#This Row],[Quantity2]]*Table112[[#This Row],[U Cost]]</f>
        <v>0</v>
      </c>
      <c r="AB889" s="1"/>
      <c r="AC889" s="1"/>
      <c r="AD889" s="1">
        <f t="shared" si="94"/>
        <v>0</v>
      </c>
      <c r="AE889" s="1"/>
      <c r="AF889" s="1">
        <f>SUM(Table112[[#This Row],[Total 
Paid]:[Shipping 
Charged]])</f>
        <v>0</v>
      </c>
      <c r="AG889" s="1"/>
      <c r="AH889" s="1"/>
      <c r="AI889" s="1">
        <f t="shared" si="95"/>
        <v>0</v>
      </c>
      <c r="AK889" s="1"/>
      <c r="AL889" s="1"/>
      <c r="AM889" s="1"/>
      <c r="AN889" s="1"/>
      <c r="AP889" s="30"/>
      <c r="AQ889" s="1"/>
      <c r="AR889" s="1">
        <f t="shared" si="90"/>
        <v>0</v>
      </c>
      <c r="AS889" s="1"/>
      <c r="AT889" s="1"/>
      <c r="AU889" s="2">
        <f t="shared" si="96"/>
        <v>0</v>
      </c>
      <c r="AW889" s="1"/>
      <c r="AX889" s="1"/>
      <c r="AY889" s="1"/>
      <c r="AZ889" s="2">
        <f t="shared" si="93"/>
        <v>0</v>
      </c>
      <c r="BA889" s="2">
        <f>SUM(AF889,AH889,-AZ889,-Table112[[#This Row],[Sale Fee]])</f>
        <v>0</v>
      </c>
      <c r="BC889" s="1"/>
      <c r="BD889" s="1"/>
      <c r="BE889" s="1"/>
    </row>
    <row r="890" spans="1:57" x14ac:dyDescent="0.25">
      <c r="A890" s="1"/>
      <c r="B890" s="1"/>
      <c r="Q890" s="1"/>
      <c r="R890" s="1"/>
      <c r="S890" s="1"/>
      <c r="U890" s="1"/>
      <c r="V890" s="1"/>
      <c r="W890" s="1"/>
      <c r="X890" s="1"/>
      <c r="Y890" s="1"/>
      <c r="Z890" s="1">
        <f>Table112[[#This Row],[Quantity2]]*Table112[[#This Row],[U Cost]]</f>
        <v>0</v>
      </c>
      <c r="AB890" s="1"/>
      <c r="AC890" s="1"/>
      <c r="AD890" s="1">
        <f t="shared" si="94"/>
        <v>0</v>
      </c>
      <c r="AE890" s="1"/>
      <c r="AF890" s="1">
        <f>SUM(Table112[[#This Row],[Total 
Paid]:[Shipping 
Charged]])</f>
        <v>0</v>
      </c>
      <c r="AG890" s="1"/>
      <c r="AH890" s="1"/>
      <c r="AI890" s="1">
        <f t="shared" si="95"/>
        <v>0</v>
      </c>
      <c r="AK890" s="1"/>
      <c r="AL890" s="1"/>
      <c r="AM890" s="1"/>
      <c r="AN890" s="1"/>
      <c r="AP890" s="30"/>
      <c r="AQ890" s="1"/>
      <c r="AR890" s="1">
        <f t="shared" si="90"/>
        <v>0</v>
      </c>
      <c r="AS890" s="1"/>
      <c r="AT890" s="1"/>
      <c r="AU890" s="2">
        <f t="shared" si="96"/>
        <v>0</v>
      </c>
      <c r="AW890" s="1"/>
      <c r="AX890" s="1"/>
      <c r="AY890" s="1"/>
      <c r="AZ890" s="2">
        <f t="shared" si="93"/>
        <v>0</v>
      </c>
      <c r="BA890" s="2">
        <f>SUM(AF890,AH890,-AZ890,-Table112[[#This Row],[Sale Fee]])</f>
        <v>0</v>
      </c>
      <c r="BC890" s="1"/>
      <c r="BD890" s="1"/>
      <c r="BE890" s="1"/>
    </row>
    <row r="891" spans="1:57" x14ac:dyDescent="0.25">
      <c r="A891" s="1"/>
      <c r="B891" s="1"/>
      <c r="Q891" s="1"/>
      <c r="R891" s="1"/>
      <c r="S891" s="1"/>
      <c r="U891" s="1"/>
      <c r="V891" s="1"/>
      <c r="W891" s="1"/>
      <c r="X891" s="1"/>
      <c r="Y891" s="1"/>
      <c r="Z891" s="1">
        <f>Table112[[#This Row],[Quantity2]]*Table112[[#This Row],[U Cost]]</f>
        <v>0</v>
      </c>
      <c r="AB891" s="1"/>
      <c r="AC891" s="1"/>
      <c r="AD891" s="1">
        <f t="shared" si="94"/>
        <v>0</v>
      </c>
      <c r="AE891" s="1"/>
      <c r="AF891" s="1">
        <f>SUM(Table112[[#This Row],[Total 
Paid]:[Shipping 
Charged]])</f>
        <v>0</v>
      </c>
      <c r="AG891" s="1"/>
      <c r="AH891" s="1"/>
      <c r="AI891" s="1">
        <f t="shared" si="95"/>
        <v>0</v>
      </c>
      <c r="AK891" s="1"/>
      <c r="AL891" s="1"/>
      <c r="AM891" s="1"/>
      <c r="AN891" s="1"/>
      <c r="AP891" s="30"/>
      <c r="AQ891" s="1"/>
      <c r="AR891" s="1">
        <f t="shared" si="90"/>
        <v>0</v>
      </c>
      <c r="AS891" s="1"/>
      <c r="AT891" s="1"/>
      <c r="AU891" s="2">
        <f t="shared" si="96"/>
        <v>0</v>
      </c>
      <c r="AW891" s="1"/>
      <c r="AX891" s="1"/>
      <c r="AY891" s="1"/>
      <c r="AZ891" s="2">
        <f t="shared" si="93"/>
        <v>0</v>
      </c>
      <c r="BA891" s="2">
        <f>SUM(AF891,AH891,-AZ891,-Table112[[#This Row],[Sale Fee]])</f>
        <v>0</v>
      </c>
      <c r="BC891" s="1"/>
      <c r="BD891" s="1"/>
      <c r="BE891" s="1"/>
    </row>
    <row r="892" spans="1:57" x14ac:dyDescent="0.25">
      <c r="A892" s="1"/>
      <c r="B892" s="1"/>
      <c r="Q892" s="1"/>
      <c r="R892" s="1"/>
      <c r="S892" s="1"/>
      <c r="U892" s="1"/>
      <c r="V892" s="1"/>
      <c r="W892" s="1"/>
      <c r="X892" s="1"/>
      <c r="Y892" s="1"/>
      <c r="Z892" s="1">
        <f>Table112[[#This Row],[Quantity2]]*Table112[[#This Row],[U Cost]]</f>
        <v>0</v>
      </c>
      <c r="AB892" s="1"/>
      <c r="AC892" s="1"/>
      <c r="AD892" s="1">
        <f t="shared" si="94"/>
        <v>0</v>
      </c>
      <c r="AE892" s="1"/>
      <c r="AF892" s="1">
        <f>SUM(Table112[[#This Row],[Total 
Paid]:[Shipping 
Charged]])</f>
        <v>0</v>
      </c>
      <c r="AG892" s="1"/>
      <c r="AH892" s="1"/>
      <c r="AI892" s="1">
        <f t="shared" si="95"/>
        <v>0</v>
      </c>
      <c r="AK892" s="1"/>
      <c r="AL892" s="1"/>
      <c r="AM892" s="1"/>
      <c r="AN892" s="1"/>
      <c r="AP892" s="30"/>
      <c r="AQ892" s="1"/>
      <c r="AR892" s="1">
        <f t="shared" si="90"/>
        <v>0</v>
      </c>
      <c r="AS892" s="1"/>
      <c r="AT892" s="1"/>
      <c r="AU892" s="2">
        <f t="shared" si="96"/>
        <v>0</v>
      </c>
      <c r="AW892" s="1"/>
      <c r="AX892" s="1"/>
      <c r="AY892" s="1"/>
      <c r="AZ892" s="2">
        <f t="shared" si="93"/>
        <v>0</v>
      </c>
      <c r="BA892" s="2">
        <f>SUM(AF892,AH892,-AZ892,-Table112[[#This Row],[Sale Fee]])</f>
        <v>0</v>
      </c>
      <c r="BC892" s="1"/>
      <c r="BD892" s="1"/>
      <c r="BE892" s="1"/>
    </row>
    <row r="893" spans="1:57" x14ac:dyDescent="0.25">
      <c r="A893" s="1"/>
      <c r="B893" s="1"/>
      <c r="Q893" s="1"/>
      <c r="R893" s="1"/>
      <c r="S893" s="1"/>
      <c r="U893" s="1"/>
      <c r="V893" s="1"/>
      <c r="W893" s="1"/>
      <c r="X893" s="1"/>
      <c r="Y893" s="1"/>
      <c r="Z893" s="1">
        <f>Table112[[#This Row],[Quantity2]]*Table112[[#This Row],[U Cost]]</f>
        <v>0</v>
      </c>
      <c r="AB893" s="1"/>
      <c r="AC893" s="1"/>
      <c r="AD893" s="1">
        <f t="shared" si="94"/>
        <v>0</v>
      </c>
      <c r="AE893" s="1"/>
      <c r="AF893" s="1">
        <f>SUM(Table112[[#This Row],[Total 
Paid]:[Shipping 
Charged]])</f>
        <v>0</v>
      </c>
      <c r="AG893" s="1"/>
      <c r="AH893" s="1"/>
      <c r="AI893" s="1">
        <f t="shared" si="95"/>
        <v>0</v>
      </c>
      <c r="AK893" s="1"/>
      <c r="AL893" s="1"/>
      <c r="AM893" s="1"/>
      <c r="AN893" s="1"/>
      <c r="AP893" s="30"/>
      <c r="AQ893" s="1"/>
      <c r="AR893" s="1">
        <f t="shared" si="90"/>
        <v>0</v>
      </c>
      <c r="AS893" s="1"/>
      <c r="AT893" s="1"/>
      <c r="AU893" s="2">
        <f t="shared" si="96"/>
        <v>0</v>
      </c>
      <c r="AW893" s="1"/>
      <c r="AX893" s="1"/>
      <c r="AY893" s="1"/>
      <c r="AZ893" s="2">
        <f t="shared" si="93"/>
        <v>0</v>
      </c>
      <c r="BA893" s="2">
        <f>SUM(AF893,AH893,-AZ893,-Table112[[#This Row],[Sale Fee]])</f>
        <v>0</v>
      </c>
      <c r="BC893" s="1"/>
      <c r="BD893" s="1"/>
      <c r="BE893" s="1"/>
    </row>
    <row r="894" spans="1:57" x14ac:dyDescent="0.25">
      <c r="A894" s="1"/>
      <c r="B894" s="1"/>
      <c r="Q894" s="1"/>
      <c r="R894" s="1"/>
      <c r="S894" s="1"/>
      <c r="U894" s="1"/>
      <c r="V894" s="1"/>
      <c r="W894" s="1"/>
      <c r="X894" s="1"/>
      <c r="Y894" s="1"/>
      <c r="Z894" s="1">
        <f>Table112[[#This Row],[Quantity2]]*Table112[[#This Row],[U Cost]]</f>
        <v>0</v>
      </c>
      <c r="AB894" s="1"/>
      <c r="AC894" s="1"/>
      <c r="AD894" s="1">
        <f t="shared" si="94"/>
        <v>0</v>
      </c>
      <c r="AE894" s="1"/>
      <c r="AF894" s="1">
        <f>SUM(Table112[[#This Row],[Total 
Paid]:[Shipping 
Charged]])</f>
        <v>0</v>
      </c>
      <c r="AG894" s="1"/>
      <c r="AH894" s="1"/>
      <c r="AI894" s="1">
        <f t="shared" si="95"/>
        <v>0</v>
      </c>
      <c r="AK894" s="1"/>
      <c r="AL894" s="1"/>
      <c r="AM894" s="1"/>
      <c r="AN894" s="1"/>
      <c r="AP894" s="30"/>
      <c r="AQ894" s="1"/>
      <c r="AR894" s="1">
        <f t="shared" si="90"/>
        <v>0</v>
      </c>
      <c r="AS894" s="1"/>
      <c r="AT894" s="1"/>
      <c r="AU894" s="2">
        <f t="shared" si="96"/>
        <v>0</v>
      </c>
      <c r="AW894" s="1"/>
      <c r="AX894" s="1"/>
      <c r="AY894" s="1"/>
      <c r="AZ894" s="2">
        <f t="shared" si="93"/>
        <v>0</v>
      </c>
      <c r="BA894" s="2">
        <f>SUM(AF894,AH894,-AZ894,-Table112[[#This Row],[Sale Fee]])</f>
        <v>0</v>
      </c>
      <c r="BC894" s="1"/>
      <c r="BD894" s="1"/>
      <c r="BE894" s="1"/>
    </row>
    <row r="895" spans="1:57" x14ac:dyDescent="0.25">
      <c r="A895" s="1"/>
      <c r="B895" s="1"/>
      <c r="Q895" s="1"/>
      <c r="R895" s="1"/>
      <c r="S895" s="1"/>
      <c r="U895" s="1"/>
      <c r="V895" s="1"/>
      <c r="W895" s="1"/>
      <c r="X895" s="1"/>
      <c r="Y895" s="1"/>
      <c r="Z895" s="1">
        <f>Table112[[#This Row],[Quantity2]]*Table112[[#This Row],[U Cost]]</f>
        <v>0</v>
      </c>
      <c r="AB895" s="1"/>
      <c r="AC895" s="1"/>
      <c r="AD895" s="1">
        <f t="shared" si="94"/>
        <v>0</v>
      </c>
      <c r="AE895" s="1"/>
      <c r="AF895" s="1">
        <f>SUM(Table112[[#This Row],[Total 
Paid]:[Shipping 
Charged]])</f>
        <v>0</v>
      </c>
      <c r="AG895" s="1"/>
      <c r="AH895" s="1"/>
      <c r="AI895" s="1">
        <f t="shared" si="95"/>
        <v>0</v>
      </c>
      <c r="AK895" s="1"/>
      <c r="AL895" s="1"/>
      <c r="AM895" s="1"/>
      <c r="AN895" s="1"/>
      <c r="AP895" s="30"/>
      <c r="AQ895" s="1"/>
      <c r="AR895" s="1">
        <f t="shared" si="90"/>
        <v>0</v>
      </c>
      <c r="AS895" s="1"/>
      <c r="AT895" s="1"/>
      <c r="AU895" s="2">
        <f t="shared" si="96"/>
        <v>0</v>
      </c>
      <c r="AW895" s="1"/>
      <c r="AX895" s="1"/>
      <c r="AY895" s="1"/>
      <c r="AZ895" s="2">
        <f t="shared" si="93"/>
        <v>0</v>
      </c>
      <c r="BA895" s="2">
        <f>SUM(AF895,AH895,-AZ895,-Table112[[#This Row],[Sale Fee]])</f>
        <v>0</v>
      </c>
      <c r="BC895" s="1"/>
      <c r="BD895" s="1"/>
      <c r="BE895" s="1"/>
    </row>
    <row r="896" spans="1:57" x14ac:dyDescent="0.25">
      <c r="A896" s="1"/>
      <c r="B896" s="1"/>
      <c r="Q896" s="1"/>
      <c r="R896" s="1"/>
      <c r="S896" s="1"/>
      <c r="U896" s="1"/>
      <c r="V896" s="1"/>
      <c r="W896" s="1"/>
      <c r="X896" s="1"/>
      <c r="Y896" s="1"/>
      <c r="Z896" s="1">
        <f>Table112[[#This Row],[Quantity2]]*Table112[[#This Row],[U Cost]]</f>
        <v>0</v>
      </c>
      <c r="AB896" s="1"/>
      <c r="AC896" s="1"/>
      <c r="AD896" s="1">
        <f t="shared" si="94"/>
        <v>0</v>
      </c>
      <c r="AE896" s="1"/>
      <c r="AF896" s="1">
        <f>SUM(Table112[[#This Row],[Total 
Paid]:[Shipping 
Charged]])</f>
        <v>0</v>
      </c>
      <c r="AG896" s="1"/>
      <c r="AH896" s="1"/>
      <c r="AI896" s="1">
        <f t="shared" si="95"/>
        <v>0</v>
      </c>
      <c r="AK896" s="1"/>
      <c r="AL896" s="1"/>
      <c r="AM896" s="1"/>
      <c r="AN896" s="1"/>
      <c r="AP896" s="30"/>
      <c r="AQ896" s="1"/>
      <c r="AR896" s="1">
        <f t="shared" si="90"/>
        <v>0</v>
      </c>
      <c r="AS896" s="1"/>
      <c r="AT896" s="1"/>
      <c r="AU896" s="2">
        <f t="shared" si="96"/>
        <v>0</v>
      </c>
      <c r="AW896" s="1"/>
      <c r="AX896" s="1"/>
      <c r="AY896" s="1"/>
      <c r="AZ896" s="2">
        <f t="shared" si="93"/>
        <v>0</v>
      </c>
      <c r="BA896" s="2">
        <f>SUM(AF896,AH896,-AZ896,-Table112[[#This Row],[Sale Fee]])</f>
        <v>0</v>
      </c>
      <c r="BC896" s="1"/>
      <c r="BD896" s="1"/>
      <c r="BE896" s="1"/>
    </row>
    <row r="897" spans="1:57" x14ac:dyDescent="0.25">
      <c r="A897" s="1"/>
      <c r="B897" s="1"/>
      <c r="Q897" s="1"/>
      <c r="R897" s="1"/>
      <c r="S897" s="1"/>
      <c r="U897" s="1"/>
      <c r="V897" s="1"/>
      <c r="W897" s="1"/>
      <c r="X897" s="1"/>
      <c r="Y897" s="1"/>
      <c r="Z897" s="1">
        <f>Table112[[#This Row],[Quantity2]]*Table112[[#This Row],[U Cost]]</f>
        <v>0</v>
      </c>
      <c r="AB897" s="1"/>
      <c r="AC897" s="1"/>
      <c r="AD897" s="1">
        <f t="shared" si="94"/>
        <v>0</v>
      </c>
      <c r="AE897" s="1"/>
      <c r="AF897" s="1">
        <f>SUM(Table112[[#This Row],[Total 
Paid]:[Shipping 
Charged]])</f>
        <v>0</v>
      </c>
      <c r="AG897" s="1"/>
      <c r="AH897" s="1"/>
      <c r="AI897" s="1">
        <f t="shared" si="95"/>
        <v>0</v>
      </c>
      <c r="AK897" s="1"/>
      <c r="AL897" s="1"/>
      <c r="AM897" s="1"/>
      <c r="AN897" s="1"/>
      <c r="AP897" s="30"/>
      <c r="AQ897" s="1"/>
      <c r="AR897" s="1">
        <f t="shared" si="90"/>
        <v>0</v>
      </c>
      <c r="AS897" s="1"/>
      <c r="AT897" s="1"/>
      <c r="AU897" s="2">
        <f t="shared" si="96"/>
        <v>0</v>
      </c>
      <c r="AW897" s="1"/>
      <c r="AX897" s="1"/>
      <c r="AY897" s="1"/>
      <c r="AZ897" s="2">
        <f t="shared" ref="AZ897:AZ960" si="97">SUM(AU897,AW897,AX897,AY897)</f>
        <v>0</v>
      </c>
      <c r="BA897" s="2">
        <f>SUM(AF897,AH897,-AZ897,-Table112[[#This Row],[Sale Fee]])</f>
        <v>0</v>
      </c>
      <c r="BC897" s="1"/>
      <c r="BD897" s="1"/>
      <c r="BE897" s="1"/>
    </row>
    <row r="898" spans="1:57" x14ac:dyDescent="0.25">
      <c r="A898" s="1"/>
      <c r="B898" s="1"/>
      <c r="Q898" s="1"/>
      <c r="R898" s="1"/>
      <c r="S898" s="1"/>
      <c r="U898" s="1"/>
      <c r="V898" s="1"/>
      <c r="W898" s="1"/>
      <c r="X898" s="1"/>
      <c r="Y898" s="1"/>
      <c r="Z898" s="1">
        <f>Table112[[#This Row],[Quantity2]]*Table112[[#This Row],[U Cost]]</f>
        <v>0</v>
      </c>
      <c r="AB898" s="1"/>
      <c r="AC898" s="1"/>
      <c r="AD898" s="1">
        <f t="shared" si="94"/>
        <v>0</v>
      </c>
      <c r="AE898" s="1"/>
      <c r="AF898" s="1">
        <f>SUM(Table112[[#This Row],[Total 
Paid]:[Shipping 
Charged]])</f>
        <v>0</v>
      </c>
      <c r="AG898" s="1"/>
      <c r="AH898" s="1"/>
      <c r="AI898" s="1">
        <f t="shared" si="95"/>
        <v>0</v>
      </c>
      <c r="AK898" s="1"/>
      <c r="AL898" s="1"/>
      <c r="AM898" s="1"/>
      <c r="AN898" s="1"/>
      <c r="AP898" s="30"/>
      <c r="AQ898" s="1"/>
      <c r="AR898" s="1">
        <f t="shared" si="90"/>
        <v>0</v>
      </c>
      <c r="AS898" s="1"/>
      <c r="AT898" s="1"/>
      <c r="AU898" s="2">
        <f t="shared" si="96"/>
        <v>0</v>
      </c>
      <c r="AW898" s="1"/>
      <c r="AX898" s="1"/>
      <c r="AY898" s="1"/>
      <c r="AZ898" s="2">
        <f t="shared" si="97"/>
        <v>0</v>
      </c>
      <c r="BA898" s="2">
        <f>SUM(AF898,AH898,-AZ898,-Table112[[#This Row],[Sale Fee]])</f>
        <v>0</v>
      </c>
      <c r="BC898" s="1"/>
      <c r="BD898" s="1"/>
      <c r="BE898" s="1"/>
    </row>
    <row r="899" spans="1:57" x14ac:dyDescent="0.25">
      <c r="A899" s="1"/>
      <c r="B899" s="1"/>
      <c r="Q899" s="1"/>
      <c r="R899" s="1"/>
      <c r="S899" s="1"/>
      <c r="U899" s="1"/>
      <c r="V899" s="1"/>
      <c r="W899" s="1"/>
      <c r="X899" s="1"/>
      <c r="Y899" s="1"/>
      <c r="Z899" s="1">
        <f>Table112[[#This Row],[Quantity2]]*Table112[[#This Row],[U Cost]]</f>
        <v>0</v>
      </c>
      <c r="AB899" s="1"/>
      <c r="AC899" s="1"/>
      <c r="AD899" s="1">
        <f t="shared" si="94"/>
        <v>0</v>
      </c>
      <c r="AE899" s="1"/>
      <c r="AF899" s="1">
        <f>SUM(Table112[[#This Row],[Total 
Paid]:[Shipping 
Charged]])</f>
        <v>0</v>
      </c>
      <c r="AG899" s="1"/>
      <c r="AH899" s="1"/>
      <c r="AI899" s="1">
        <f t="shared" si="95"/>
        <v>0</v>
      </c>
      <c r="AK899" s="1"/>
      <c r="AL899" s="1"/>
      <c r="AM899" s="1"/>
      <c r="AN899" s="1"/>
      <c r="AP899" s="30"/>
      <c r="AQ899" s="1"/>
      <c r="AR899" s="1">
        <f t="shared" si="90"/>
        <v>0</v>
      </c>
      <c r="AS899" s="1"/>
      <c r="AT899" s="1"/>
      <c r="AU899" s="2">
        <f t="shared" si="96"/>
        <v>0</v>
      </c>
      <c r="AW899" s="1"/>
      <c r="AX899" s="1"/>
      <c r="AY899" s="1"/>
      <c r="AZ899" s="2">
        <f t="shared" si="97"/>
        <v>0</v>
      </c>
      <c r="BA899" s="2">
        <f>SUM(AF899,AH899,-AZ899,-Table112[[#This Row],[Sale Fee]])</f>
        <v>0</v>
      </c>
      <c r="BC899" s="1"/>
      <c r="BD899" s="1"/>
      <c r="BE899" s="1"/>
    </row>
    <row r="900" spans="1:57" x14ac:dyDescent="0.25">
      <c r="A900" s="1"/>
      <c r="B900" s="1"/>
      <c r="Q900" s="1"/>
      <c r="R900" s="1"/>
      <c r="S900" s="1"/>
      <c r="U900" s="1"/>
      <c r="V900" s="1"/>
      <c r="W900" s="1"/>
      <c r="X900" s="1"/>
      <c r="Y900" s="1"/>
      <c r="Z900" s="1">
        <f>Table112[[#This Row],[Quantity2]]*Table112[[#This Row],[U Cost]]</f>
        <v>0</v>
      </c>
      <c r="AB900" s="1"/>
      <c r="AC900" s="1"/>
      <c r="AD900" s="1">
        <f t="shared" si="94"/>
        <v>0</v>
      </c>
      <c r="AE900" s="1"/>
      <c r="AF900" s="1">
        <f>SUM(Table112[[#This Row],[Total 
Paid]:[Shipping 
Charged]])</f>
        <v>0</v>
      </c>
      <c r="AG900" s="1"/>
      <c r="AH900" s="1"/>
      <c r="AI900" s="1">
        <f t="shared" si="95"/>
        <v>0</v>
      </c>
      <c r="AK900" s="1"/>
      <c r="AL900" s="1"/>
      <c r="AM900" s="1"/>
      <c r="AN900" s="1"/>
      <c r="AP900" s="30"/>
      <c r="AQ900" s="1"/>
      <c r="AR900" s="1">
        <f t="shared" si="90"/>
        <v>0</v>
      </c>
      <c r="AS900" s="1"/>
      <c r="AT900" s="1"/>
      <c r="AU900" s="2">
        <f t="shared" si="96"/>
        <v>0</v>
      </c>
      <c r="AW900" s="1"/>
      <c r="AX900" s="1"/>
      <c r="AY900" s="1"/>
      <c r="AZ900" s="2">
        <f t="shared" si="97"/>
        <v>0</v>
      </c>
      <c r="BA900" s="2">
        <f>SUM(AF900,AH900,-AZ900,-Table112[[#This Row],[Sale Fee]])</f>
        <v>0</v>
      </c>
      <c r="BC900" s="1"/>
      <c r="BD900" s="1"/>
      <c r="BE900" s="1"/>
    </row>
    <row r="901" spans="1:57" x14ac:dyDescent="0.25">
      <c r="A901" s="1"/>
      <c r="B901" s="1"/>
      <c r="Q901" s="1"/>
      <c r="R901" s="1"/>
      <c r="S901" s="1"/>
      <c r="U901" s="1"/>
      <c r="V901" s="1"/>
      <c r="W901" s="1"/>
      <c r="X901" s="1"/>
      <c r="Y901" s="1"/>
      <c r="Z901" s="1">
        <f>Table112[[#This Row],[Quantity2]]*Table112[[#This Row],[U Cost]]</f>
        <v>0</v>
      </c>
      <c r="AB901" s="1"/>
      <c r="AC901" s="1"/>
      <c r="AD901" s="1">
        <f t="shared" si="94"/>
        <v>0</v>
      </c>
      <c r="AE901" s="1"/>
      <c r="AF901" s="1">
        <f>SUM(Table112[[#This Row],[Total 
Paid]:[Shipping 
Charged]])</f>
        <v>0</v>
      </c>
      <c r="AG901" s="1"/>
      <c r="AH901" s="1"/>
      <c r="AI901" s="1">
        <f t="shared" si="95"/>
        <v>0</v>
      </c>
      <c r="AK901" s="1"/>
      <c r="AL901" s="1"/>
      <c r="AM901" s="1"/>
      <c r="AN901" s="1"/>
      <c r="AP901" s="30"/>
      <c r="AQ901" s="1"/>
      <c r="AR901" s="1">
        <f t="shared" si="90"/>
        <v>0</v>
      </c>
      <c r="AS901" s="1"/>
      <c r="AT901" s="1"/>
      <c r="AU901" s="2">
        <f t="shared" si="96"/>
        <v>0</v>
      </c>
      <c r="AW901" s="1"/>
      <c r="AX901" s="1"/>
      <c r="AY901" s="1"/>
      <c r="AZ901" s="2">
        <f t="shared" si="97"/>
        <v>0</v>
      </c>
      <c r="BA901" s="2">
        <f>SUM(AF901,AH901,-AZ901,-Table112[[#This Row],[Sale Fee]])</f>
        <v>0</v>
      </c>
      <c r="BC901" s="1"/>
      <c r="BD901" s="1"/>
      <c r="BE901" s="1"/>
    </row>
    <row r="902" spans="1:57" x14ac:dyDescent="0.25">
      <c r="A902" s="1"/>
      <c r="B902" s="1"/>
      <c r="Q902" s="1"/>
      <c r="R902" s="1"/>
      <c r="S902" s="1"/>
      <c r="U902" s="1"/>
      <c r="V902" s="1"/>
      <c r="W902" s="1"/>
      <c r="X902" s="1"/>
      <c r="Y902" s="1"/>
      <c r="Z902" s="1">
        <f>Table112[[#This Row],[Quantity2]]*Table112[[#This Row],[U Cost]]</f>
        <v>0</v>
      </c>
      <c r="AB902" s="1"/>
      <c r="AC902" s="1"/>
      <c r="AD902" s="1">
        <f t="shared" ref="AD902:AD965" si="98">AC902*AB902</f>
        <v>0</v>
      </c>
      <c r="AE902" s="1"/>
      <c r="AF902" s="1">
        <f>SUM(Table112[[#This Row],[Total 
Paid]:[Shipping 
Charged]])</f>
        <v>0</v>
      </c>
      <c r="AG902" s="1"/>
      <c r="AH902" s="1"/>
      <c r="AI902" s="1">
        <f t="shared" ref="AI902:AI965" si="99">SUM(AF902,AG902,AH902)</f>
        <v>0</v>
      </c>
      <c r="AK902" s="1"/>
      <c r="AL902" s="1"/>
      <c r="AM902" s="1"/>
      <c r="AN902" s="1"/>
      <c r="AP902" s="30"/>
      <c r="AQ902" s="1"/>
      <c r="AR902" s="1">
        <f t="shared" si="90"/>
        <v>0</v>
      </c>
      <c r="AS902" s="1"/>
      <c r="AT902" s="1"/>
      <c r="AU902" s="2">
        <f t="shared" ref="AU902:AU965" si="100">SUM(AR902:AT902)</f>
        <v>0</v>
      </c>
      <c r="AW902" s="1"/>
      <c r="AX902" s="1"/>
      <c r="AY902" s="1"/>
      <c r="AZ902" s="2">
        <f t="shared" si="97"/>
        <v>0</v>
      </c>
      <c r="BA902" s="2">
        <f>SUM(AF902,AH902,-AZ902,-Table112[[#This Row],[Sale Fee]])</f>
        <v>0</v>
      </c>
      <c r="BC902" s="1"/>
      <c r="BD902" s="1"/>
      <c r="BE902" s="1"/>
    </row>
    <row r="903" spans="1:57" x14ac:dyDescent="0.25">
      <c r="A903" s="1"/>
      <c r="B903" s="1"/>
      <c r="Q903" s="1"/>
      <c r="R903" s="1"/>
      <c r="S903" s="1"/>
      <c r="U903" s="1"/>
      <c r="V903" s="1"/>
      <c r="W903" s="1"/>
      <c r="X903" s="1"/>
      <c r="Y903" s="1"/>
      <c r="Z903" s="1">
        <f>Table112[[#This Row],[Quantity2]]*Table112[[#This Row],[U Cost]]</f>
        <v>0</v>
      </c>
      <c r="AB903" s="1"/>
      <c r="AC903" s="1"/>
      <c r="AD903" s="1">
        <f t="shared" si="98"/>
        <v>0</v>
      </c>
      <c r="AE903" s="1"/>
      <c r="AF903" s="1">
        <f>SUM(Table112[[#This Row],[Total 
Paid]:[Shipping 
Charged]])</f>
        <v>0</v>
      </c>
      <c r="AG903" s="1"/>
      <c r="AH903" s="1"/>
      <c r="AI903" s="1">
        <f t="shared" si="99"/>
        <v>0</v>
      </c>
      <c r="AK903" s="1"/>
      <c r="AL903" s="1"/>
      <c r="AM903" s="1"/>
      <c r="AN903" s="1"/>
      <c r="AP903" s="30"/>
      <c r="AQ903" s="1"/>
      <c r="AR903" s="1">
        <f t="shared" si="90"/>
        <v>0</v>
      </c>
      <c r="AS903" s="1"/>
      <c r="AT903" s="1"/>
      <c r="AU903" s="2">
        <f t="shared" si="100"/>
        <v>0</v>
      </c>
      <c r="AW903" s="1"/>
      <c r="AX903" s="1"/>
      <c r="AY903" s="1"/>
      <c r="AZ903" s="2">
        <f t="shared" si="97"/>
        <v>0</v>
      </c>
      <c r="BA903" s="2">
        <f>SUM(AF903,AH903,-AZ903,-Table112[[#This Row],[Sale Fee]])</f>
        <v>0</v>
      </c>
      <c r="BC903" s="1"/>
      <c r="BD903" s="1"/>
      <c r="BE903" s="1"/>
    </row>
    <row r="904" spans="1:57" x14ac:dyDescent="0.25">
      <c r="A904" s="1"/>
      <c r="B904" s="1"/>
      <c r="Q904" s="1"/>
      <c r="R904" s="1"/>
      <c r="S904" s="1"/>
      <c r="U904" s="1"/>
      <c r="V904" s="1"/>
      <c r="W904" s="1"/>
      <c r="X904" s="1"/>
      <c r="Y904" s="1"/>
      <c r="Z904" s="1">
        <f>Table112[[#This Row],[Quantity2]]*Table112[[#This Row],[U Cost]]</f>
        <v>0</v>
      </c>
      <c r="AB904" s="1"/>
      <c r="AC904" s="1"/>
      <c r="AD904" s="1">
        <f t="shared" si="98"/>
        <v>0</v>
      </c>
      <c r="AE904" s="1"/>
      <c r="AF904" s="1">
        <f>SUM(Table112[[#This Row],[Total 
Paid]:[Shipping 
Charged]])</f>
        <v>0</v>
      </c>
      <c r="AG904" s="1"/>
      <c r="AH904" s="1"/>
      <c r="AI904" s="1">
        <f t="shared" si="99"/>
        <v>0</v>
      </c>
      <c r="AK904" s="1"/>
      <c r="AL904" s="1"/>
      <c r="AM904" s="1"/>
      <c r="AN904" s="1"/>
      <c r="AP904" s="30"/>
      <c r="AQ904" s="1"/>
      <c r="AR904" s="1">
        <f t="shared" ref="AR904:AR967" si="101">AQ904*AP904</f>
        <v>0</v>
      </c>
      <c r="AS904" s="1"/>
      <c r="AT904" s="1"/>
      <c r="AU904" s="2">
        <f t="shared" si="100"/>
        <v>0</v>
      </c>
      <c r="AW904" s="1"/>
      <c r="AX904" s="1"/>
      <c r="AY904" s="1"/>
      <c r="AZ904" s="2">
        <f t="shared" si="97"/>
        <v>0</v>
      </c>
      <c r="BA904" s="2">
        <f>SUM(AF904,AH904,-AZ904,-Table112[[#This Row],[Sale Fee]])</f>
        <v>0</v>
      </c>
      <c r="BC904" s="1"/>
      <c r="BD904" s="1"/>
      <c r="BE904" s="1"/>
    </row>
    <row r="905" spans="1:57" x14ac:dyDescent="0.25">
      <c r="A905" s="1"/>
      <c r="B905" s="1"/>
      <c r="Q905" s="1"/>
      <c r="R905" s="1"/>
      <c r="S905" s="1"/>
      <c r="U905" s="1"/>
      <c r="V905" s="1"/>
      <c r="W905" s="1"/>
      <c r="X905" s="1"/>
      <c r="Y905" s="1"/>
      <c r="Z905" s="1">
        <f>Table112[[#This Row],[Quantity2]]*Table112[[#This Row],[U Cost]]</f>
        <v>0</v>
      </c>
      <c r="AB905" s="1"/>
      <c r="AC905" s="1"/>
      <c r="AD905" s="1">
        <f t="shared" si="98"/>
        <v>0</v>
      </c>
      <c r="AE905" s="1"/>
      <c r="AF905" s="1">
        <f>SUM(Table112[[#This Row],[Total 
Paid]:[Shipping 
Charged]])</f>
        <v>0</v>
      </c>
      <c r="AG905" s="1"/>
      <c r="AH905" s="1"/>
      <c r="AI905" s="1">
        <f t="shared" si="99"/>
        <v>0</v>
      </c>
      <c r="AK905" s="1"/>
      <c r="AL905" s="1"/>
      <c r="AM905" s="1"/>
      <c r="AN905" s="1"/>
      <c r="AP905" s="30"/>
      <c r="AQ905" s="1"/>
      <c r="AR905" s="1">
        <f t="shared" si="101"/>
        <v>0</v>
      </c>
      <c r="AS905" s="1"/>
      <c r="AT905" s="1"/>
      <c r="AU905" s="2">
        <f t="shared" si="100"/>
        <v>0</v>
      </c>
      <c r="AW905" s="1"/>
      <c r="AX905" s="1"/>
      <c r="AY905" s="1"/>
      <c r="AZ905" s="2">
        <f t="shared" si="97"/>
        <v>0</v>
      </c>
      <c r="BA905" s="2">
        <f>SUM(AF905,AH905,-AZ905,-Table112[[#This Row],[Sale Fee]])</f>
        <v>0</v>
      </c>
      <c r="BC905" s="1"/>
      <c r="BD905" s="1"/>
      <c r="BE905" s="1"/>
    </row>
    <row r="906" spans="1:57" x14ac:dyDescent="0.25">
      <c r="A906" s="1"/>
      <c r="B906" s="1"/>
      <c r="Q906" s="1"/>
      <c r="R906" s="1"/>
      <c r="S906" s="1"/>
      <c r="U906" s="1"/>
      <c r="V906" s="1"/>
      <c r="W906" s="1"/>
      <c r="X906" s="1"/>
      <c r="Y906" s="1"/>
      <c r="Z906" s="1">
        <f>Table112[[#This Row],[Quantity2]]*Table112[[#This Row],[U Cost]]</f>
        <v>0</v>
      </c>
      <c r="AB906" s="1"/>
      <c r="AC906" s="1"/>
      <c r="AD906" s="1">
        <f t="shared" si="98"/>
        <v>0</v>
      </c>
      <c r="AE906" s="1"/>
      <c r="AF906" s="1">
        <f>SUM(Table112[[#This Row],[Total 
Paid]:[Shipping 
Charged]])</f>
        <v>0</v>
      </c>
      <c r="AG906" s="1"/>
      <c r="AH906" s="1"/>
      <c r="AI906" s="1">
        <f t="shared" si="99"/>
        <v>0</v>
      </c>
      <c r="AK906" s="1"/>
      <c r="AL906" s="1"/>
      <c r="AM906" s="1"/>
      <c r="AN906" s="1"/>
      <c r="AP906" s="30"/>
      <c r="AQ906" s="1"/>
      <c r="AR906" s="1">
        <f t="shared" si="101"/>
        <v>0</v>
      </c>
      <c r="AS906" s="1"/>
      <c r="AT906" s="1"/>
      <c r="AU906" s="2">
        <f t="shared" si="100"/>
        <v>0</v>
      </c>
      <c r="AW906" s="1"/>
      <c r="AX906" s="1"/>
      <c r="AY906" s="1"/>
      <c r="AZ906" s="2">
        <f t="shared" si="97"/>
        <v>0</v>
      </c>
      <c r="BA906" s="2">
        <f>SUM(AF906,AH906,-AZ906,-Table112[[#This Row],[Sale Fee]])</f>
        <v>0</v>
      </c>
      <c r="BC906" s="1"/>
      <c r="BD906" s="1"/>
      <c r="BE906" s="1"/>
    </row>
    <row r="907" spans="1:57" x14ac:dyDescent="0.25">
      <c r="A907" s="1"/>
      <c r="B907" s="1"/>
      <c r="Q907" s="1"/>
      <c r="R907" s="1"/>
      <c r="S907" s="1"/>
      <c r="U907" s="1"/>
      <c r="V907" s="1"/>
      <c r="W907" s="1"/>
      <c r="X907" s="1"/>
      <c r="Y907" s="1"/>
      <c r="Z907" s="1">
        <f>Table112[[#This Row],[Quantity2]]*Table112[[#This Row],[U Cost]]</f>
        <v>0</v>
      </c>
      <c r="AB907" s="1"/>
      <c r="AC907" s="1"/>
      <c r="AD907" s="1">
        <f t="shared" si="98"/>
        <v>0</v>
      </c>
      <c r="AE907" s="1"/>
      <c r="AF907" s="1">
        <f>SUM(Table112[[#This Row],[Total 
Paid]:[Shipping 
Charged]])</f>
        <v>0</v>
      </c>
      <c r="AG907" s="1"/>
      <c r="AH907" s="1"/>
      <c r="AI907" s="1">
        <f t="shared" si="99"/>
        <v>0</v>
      </c>
      <c r="AK907" s="1"/>
      <c r="AL907" s="1"/>
      <c r="AM907" s="1"/>
      <c r="AN907" s="1"/>
      <c r="AP907" s="30"/>
      <c r="AQ907" s="1"/>
      <c r="AR907" s="1">
        <f t="shared" si="101"/>
        <v>0</v>
      </c>
      <c r="AS907" s="1"/>
      <c r="AT907" s="1"/>
      <c r="AU907" s="2">
        <f t="shared" si="100"/>
        <v>0</v>
      </c>
      <c r="AW907" s="1"/>
      <c r="AX907" s="1"/>
      <c r="AY907" s="1"/>
      <c r="AZ907" s="2">
        <f t="shared" si="97"/>
        <v>0</v>
      </c>
      <c r="BA907" s="2">
        <f>SUM(AF907,AH907,-AZ907,-Table112[[#This Row],[Sale Fee]])</f>
        <v>0</v>
      </c>
      <c r="BC907" s="1"/>
      <c r="BD907" s="1"/>
      <c r="BE907" s="1"/>
    </row>
    <row r="908" spans="1:57" x14ac:dyDescent="0.25">
      <c r="A908" s="1"/>
      <c r="B908" s="1"/>
      <c r="Q908" s="1"/>
      <c r="R908" s="1"/>
      <c r="S908" s="1"/>
      <c r="U908" s="1"/>
      <c r="V908" s="1"/>
      <c r="W908" s="1"/>
      <c r="X908" s="1"/>
      <c r="Y908" s="1"/>
      <c r="Z908" s="1">
        <f>Table112[[#This Row],[Quantity2]]*Table112[[#This Row],[U Cost]]</f>
        <v>0</v>
      </c>
      <c r="AB908" s="1"/>
      <c r="AC908" s="1"/>
      <c r="AD908" s="1">
        <f t="shared" si="98"/>
        <v>0</v>
      </c>
      <c r="AE908" s="1"/>
      <c r="AF908" s="1">
        <f>SUM(Table112[[#This Row],[Total 
Paid]:[Shipping 
Charged]])</f>
        <v>0</v>
      </c>
      <c r="AG908" s="1"/>
      <c r="AH908" s="1"/>
      <c r="AI908" s="1">
        <f t="shared" si="99"/>
        <v>0</v>
      </c>
      <c r="AK908" s="1"/>
      <c r="AL908" s="1"/>
      <c r="AM908" s="1"/>
      <c r="AN908" s="1"/>
      <c r="AP908" s="30"/>
      <c r="AQ908" s="1"/>
      <c r="AR908" s="1">
        <f t="shared" si="101"/>
        <v>0</v>
      </c>
      <c r="AS908" s="1"/>
      <c r="AT908" s="1"/>
      <c r="AU908" s="2">
        <f t="shared" si="100"/>
        <v>0</v>
      </c>
      <c r="AW908" s="1"/>
      <c r="AX908" s="1"/>
      <c r="AY908" s="1"/>
      <c r="AZ908" s="2">
        <f t="shared" si="97"/>
        <v>0</v>
      </c>
      <c r="BA908" s="2">
        <f>SUM(AF908,AH908,-AZ908,-Table112[[#This Row],[Sale Fee]])</f>
        <v>0</v>
      </c>
      <c r="BC908" s="1"/>
      <c r="BD908" s="1"/>
      <c r="BE908" s="1"/>
    </row>
    <row r="909" spans="1:57" x14ac:dyDescent="0.25">
      <c r="A909" s="1"/>
      <c r="B909" s="1"/>
      <c r="Q909" s="1"/>
      <c r="R909" s="1"/>
      <c r="S909" s="1"/>
      <c r="U909" s="1"/>
      <c r="V909" s="1"/>
      <c r="W909" s="1"/>
      <c r="X909" s="1"/>
      <c r="Y909" s="1"/>
      <c r="Z909" s="1">
        <f>Table112[[#This Row],[Quantity2]]*Table112[[#This Row],[U Cost]]</f>
        <v>0</v>
      </c>
      <c r="AB909" s="1"/>
      <c r="AC909" s="1"/>
      <c r="AD909" s="1">
        <f t="shared" si="98"/>
        <v>0</v>
      </c>
      <c r="AE909" s="1"/>
      <c r="AF909" s="1">
        <f>SUM(Table112[[#This Row],[Total 
Paid]:[Shipping 
Charged]])</f>
        <v>0</v>
      </c>
      <c r="AG909" s="1"/>
      <c r="AH909" s="1"/>
      <c r="AI909" s="1">
        <f t="shared" si="99"/>
        <v>0</v>
      </c>
      <c r="AK909" s="1"/>
      <c r="AL909" s="1"/>
      <c r="AM909" s="1"/>
      <c r="AN909" s="1"/>
      <c r="AP909" s="30"/>
      <c r="AQ909" s="1"/>
      <c r="AR909" s="1">
        <f t="shared" si="101"/>
        <v>0</v>
      </c>
      <c r="AS909" s="1"/>
      <c r="AT909" s="1"/>
      <c r="AU909" s="2">
        <f t="shared" si="100"/>
        <v>0</v>
      </c>
      <c r="AW909" s="1"/>
      <c r="AX909" s="1"/>
      <c r="AY909" s="1"/>
      <c r="AZ909" s="2">
        <f t="shared" si="97"/>
        <v>0</v>
      </c>
      <c r="BA909" s="2">
        <f>SUM(AF909,AH909,-AZ909,-Table112[[#This Row],[Sale Fee]])</f>
        <v>0</v>
      </c>
      <c r="BC909" s="1"/>
      <c r="BD909" s="1"/>
      <c r="BE909" s="1"/>
    </row>
    <row r="910" spans="1:57" x14ac:dyDescent="0.25">
      <c r="A910" s="1"/>
      <c r="B910" s="1"/>
      <c r="Q910" s="1"/>
      <c r="R910" s="1"/>
      <c r="S910" s="1"/>
      <c r="U910" s="1"/>
      <c r="V910" s="1"/>
      <c r="W910" s="1"/>
      <c r="X910" s="1"/>
      <c r="Y910" s="1"/>
      <c r="Z910" s="1">
        <f>Table112[[#This Row],[Quantity2]]*Table112[[#This Row],[U Cost]]</f>
        <v>0</v>
      </c>
      <c r="AB910" s="1"/>
      <c r="AC910" s="1"/>
      <c r="AD910" s="1">
        <f t="shared" si="98"/>
        <v>0</v>
      </c>
      <c r="AE910" s="1"/>
      <c r="AF910" s="1">
        <f>SUM(Table112[[#This Row],[Total 
Paid]:[Shipping 
Charged]])</f>
        <v>0</v>
      </c>
      <c r="AG910" s="1"/>
      <c r="AH910" s="1"/>
      <c r="AI910" s="1">
        <f t="shared" si="99"/>
        <v>0</v>
      </c>
      <c r="AK910" s="1"/>
      <c r="AL910" s="1"/>
      <c r="AM910" s="1"/>
      <c r="AN910" s="1"/>
      <c r="AP910" s="30"/>
      <c r="AQ910" s="1"/>
      <c r="AR910" s="1">
        <f t="shared" si="101"/>
        <v>0</v>
      </c>
      <c r="AS910" s="1"/>
      <c r="AT910" s="1"/>
      <c r="AU910" s="2">
        <f t="shared" si="100"/>
        <v>0</v>
      </c>
      <c r="AW910" s="1"/>
      <c r="AX910" s="1"/>
      <c r="AY910" s="1"/>
      <c r="AZ910" s="2">
        <f t="shared" si="97"/>
        <v>0</v>
      </c>
      <c r="BA910" s="2">
        <f>SUM(AF910,AH910,-AZ910,-Table112[[#This Row],[Sale Fee]])</f>
        <v>0</v>
      </c>
      <c r="BC910" s="1"/>
      <c r="BD910" s="1"/>
      <c r="BE910" s="1"/>
    </row>
    <row r="911" spans="1:57" x14ac:dyDescent="0.25">
      <c r="A911" s="1"/>
      <c r="B911" s="1"/>
      <c r="Q911" s="1"/>
      <c r="R911" s="1"/>
      <c r="S911" s="1"/>
      <c r="U911" s="1"/>
      <c r="V911" s="1"/>
      <c r="W911" s="1"/>
      <c r="X911" s="1"/>
      <c r="Y911" s="1"/>
      <c r="Z911" s="1">
        <f>Table112[[#This Row],[Quantity2]]*Table112[[#This Row],[U Cost]]</f>
        <v>0</v>
      </c>
      <c r="AB911" s="1"/>
      <c r="AC911" s="1"/>
      <c r="AD911" s="1">
        <f t="shared" si="98"/>
        <v>0</v>
      </c>
      <c r="AE911" s="1"/>
      <c r="AF911" s="1">
        <f>SUM(Table112[[#This Row],[Total 
Paid]:[Shipping 
Charged]])</f>
        <v>0</v>
      </c>
      <c r="AG911" s="1"/>
      <c r="AH911" s="1"/>
      <c r="AI911" s="1">
        <f t="shared" si="99"/>
        <v>0</v>
      </c>
      <c r="AK911" s="1"/>
      <c r="AL911" s="1"/>
      <c r="AM911" s="1"/>
      <c r="AN911" s="1"/>
      <c r="AP911" s="30"/>
      <c r="AQ911" s="1"/>
      <c r="AR911" s="1">
        <f t="shared" si="101"/>
        <v>0</v>
      </c>
      <c r="AS911" s="1"/>
      <c r="AT911" s="1"/>
      <c r="AU911" s="2">
        <f t="shared" si="100"/>
        <v>0</v>
      </c>
      <c r="AW911" s="1"/>
      <c r="AX911" s="1"/>
      <c r="AY911" s="1"/>
      <c r="AZ911" s="2">
        <f t="shared" si="97"/>
        <v>0</v>
      </c>
      <c r="BA911" s="2">
        <f>SUM(AF911,AH911,-AZ911,-Table112[[#This Row],[Sale Fee]])</f>
        <v>0</v>
      </c>
      <c r="BC911" s="1"/>
      <c r="BD911" s="1"/>
      <c r="BE911" s="1"/>
    </row>
    <row r="912" spans="1:57" x14ac:dyDescent="0.25">
      <c r="A912" s="1"/>
      <c r="B912" s="1"/>
      <c r="Q912" s="1"/>
      <c r="R912" s="1"/>
      <c r="S912" s="1"/>
      <c r="U912" s="1"/>
      <c r="V912" s="1"/>
      <c r="W912" s="1"/>
      <c r="X912" s="1"/>
      <c r="Y912" s="1"/>
      <c r="Z912" s="1">
        <f>Table112[[#This Row],[Quantity2]]*Table112[[#This Row],[U Cost]]</f>
        <v>0</v>
      </c>
      <c r="AB912" s="1"/>
      <c r="AC912" s="1"/>
      <c r="AD912" s="1">
        <f t="shared" si="98"/>
        <v>0</v>
      </c>
      <c r="AE912" s="1"/>
      <c r="AF912" s="1">
        <f>SUM(Table112[[#This Row],[Total 
Paid]:[Shipping 
Charged]])</f>
        <v>0</v>
      </c>
      <c r="AG912" s="1"/>
      <c r="AH912" s="1"/>
      <c r="AI912" s="1">
        <f t="shared" si="99"/>
        <v>0</v>
      </c>
      <c r="AK912" s="1"/>
      <c r="AL912" s="1"/>
      <c r="AM912" s="1"/>
      <c r="AN912" s="1"/>
      <c r="AP912" s="30"/>
      <c r="AQ912" s="1"/>
      <c r="AR912" s="1">
        <f t="shared" si="101"/>
        <v>0</v>
      </c>
      <c r="AS912" s="1"/>
      <c r="AT912" s="1"/>
      <c r="AU912" s="2">
        <f t="shared" si="100"/>
        <v>0</v>
      </c>
      <c r="AW912" s="1"/>
      <c r="AX912" s="1"/>
      <c r="AY912" s="1"/>
      <c r="AZ912" s="2">
        <f t="shared" si="97"/>
        <v>0</v>
      </c>
      <c r="BA912" s="2">
        <f>SUM(AF912,AH912,-AZ912,-Table112[[#This Row],[Sale Fee]])</f>
        <v>0</v>
      </c>
      <c r="BC912" s="1"/>
      <c r="BD912" s="1"/>
      <c r="BE912" s="1"/>
    </row>
    <row r="913" spans="1:57" x14ac:dyDescent="0.25">
      <c r="A913" s="1"/>
      <c r="B913" s="1"/>
      <c r="Q913" s="1"/>
      <c r="R913" s="1"/>
      <c r="S913" s="1"/>
      <c r="U913" s="1"/>
      <c r="V913" s="1"/>
      <c r="W913" s="1"/>
      <c r="X913" s="1"/>
      <c r="Y913" s="1"/>
      <c r="Z913" s="1">
        <f>Table112[[#This Row],[Quantity2]]*Table112[[#This Row],[U Cost]]</f>
        <v>0</v>
      </c>
      <c r="AB913" s="1"/>
      <c r="AC913" s="1"/>
      <c r="AD913" s="1">
        <f t="shared" si="98"/>
        <v>0</v>
      </c>
      <c r="AE913" s="1"/>
      <c r="AF913" s="1">
        <f>SUM(Table112[[#This Row],[Total 
Paid]:[Shipping 
Charged]])</f>
        <v>0</v>
      </c>
      <c r="AG913" s="1"/>
      <c r="AH913" s="1"/>
      <c r="AI913" s="1">
        <f t="shared" si="99"/>
        <v>0</v>
      </c>
      <c r="AK913" s="1"/>
      <c r="AL913" s="1"/>
      <c r="AM913" s="1"/>
      <c r="AN913" s="1"/>
      <c r="AP913" s="30"/>
      <c r="AQ913" s="1"/>
      <c r="AR913" s="1">
        <f t="shared" si="101"/>
        <v>0</v>
      </c>
      <c r="AS913" s="1"/>
      <c r="AT913" s="1"/>
      <c r="AU913" s="2">
        <f t="shared" si="100"/>
        <v>0</v>
      </c>
      <c r="AW913" s="1"/>
      <c r="AX913" s="1"/>
      <c r="AY913" s="1"/>
      <c r="AZ913" s="2">
        <f t="shared" si="97"/>
        <v>0</v>
      </c>
      <c r="BA913" s="2">
        <f>SUM(AF913,AH913,-AZ913,-Table112[[#This Row],[Sale Fee]])</f>
        <v>0</v>
      </c>
      <c r="BC913" s="1"/>
      <c r="BD913" s="1"/>
      <c r="BE913" s="1"/>
    </row>
    <row r="914" spans="1:57" x14ac:dyDescent="0.25">
      <c r="A914" s="1"/>
      <c r="B914" s="1"/>
      <c r="Q914" s="1"/>
      <c r="R914" s="1"/>
      <c r="S914" s="1"/>
      <c r="U914" s="1"/>
      <c r="V914" s="1"/>
      <c r="W914" s="1"/>
      <c r="X914" s="1"/>
      <c r="Y914" s="1"/>
      <c r="Z914" s="1">
        <f>Table112[[#This Row],[Quantity2]]*Table112[[#This Row],[U Cost]]</f>
        <v>0</v>
      </c>
      <c r="AB914" s="1"/>
      <c r="AC914" s="1"/>
      <c r="AD914" s="1">
        <f t="shared" si="98"/>
        <v>0</v>
      </c>
      <c r="AE914" s="1"/>
      <c r="AF914" s="1">
        <f>SUM(Table112[[#This Row],[Total 
Paid]:[Shipping 
Charged]])</f>
        <v>0</v>
      </c>
      <c r="AG914" s="1"/>
      <c r="AH914" s="1"/>
      <c r="AI914" s="1">
        <f t="shared" si="99"/>
        <v>0</v>
      </c>
      <c r="AK914" s="1"/>
      <c r="AL914" s="1"/>
      <c r="AM914" s="1"/>
      <c r="AN914" s="1"/>
      <c r="AP914" s="30"/>
      <c r="AQ914" s="1"/>
      <c r="AR914" s="1">
        <f t="shared" si="101"/>
        <v>0</v>
      </c>
      <c r="AS914" s="1"/>
      <c r="AT914" s="1"/>
      <c r="AU914" s="2">
        <f t="shared" si="100"/>
        <v>0</v>
      </c>
      <c r="AW914" s="1"/>
      <c r="AX914" s="1"/>
      <c r="AY914" s="1"/>
      <c r="AZ914" s="2">
        <f t="shared" si="97"/>
        <v>0</v>
      </c>
      <c r="BA914" s="2">
        <f>SUM(AF914,AH914,-AZ914,-Table112[[#This Row],[Sale Fee]])</f>
        <v>0</v>
      </c>
      <c r="BC914" s="1"/>
      <c r="BD914" s="1"/>
      <c r="BE914" s="1"/>
    </row>
    <row r="915" spans="1:57" x14ac:dyDescent="0.25">
      <c r="A915" s="1"/>
      <c r="B915" s="1"/>
      <c r="Q915" s="1"/>
      <c r="R915" s="1"/>
      <c r="S915" s="1"/>
      <c r="U915" s="1"/>
      <c r="V915" s="1"/>
      <c r="W915" s="1"/>
      <c r="X915" s="1"/>
      <c r="Y915" s="1"/>
      <c r="Z915" s="1">
        <f>Table112[[#This Row],[Quantity2]]*Table112[[#This Row],[U Cost]]</f>
        <v>0</v>
      </c>
      <c r="AB915" s="1"/>
      <c r="AC915" s="1"/>
      <c r="AD915" s="1">
        <f t="shared" si="98"/>
        <v>0</v>
      </c>
      <c r="AE915" s="1"/>
      <c r="AF915" s="1">
        <f>SUM(Table112[[#This Row],[Total 
Paid]:[Shipping 
Charged]])</f>
        <v>0</v>
      </c>
      <c r="AG915" s="1"/>
      <c r="AH915" s="1"/>
      <c r="AI915" s="1">
        <f t="shared" si="99"/>
        <v>0</v>
      </c>
      <c r="AK915" s="1"/>
      <c r="AL915" s="1"/>
      <c r="AM915" s="1"/>
      <c r="AN915" s="1"/>
      <c r="AP915" s="30"/>
      <c r="AQ915" s="1"/>
      <c r="AR915" s="1">
        <f t="shared" si="101"/>
        <v>0</v>
      </c>
      <c r="AS915" s="1"/>
      <c r="AT915" s="1"/>
      <c r="AU915" s="2">
        <f t="shared" si="100"/>
        <v>0</v>
      </c>
      <c r="AW915" s="1"/>
      <c r="AX915" s="1"/>
      <c r="AY915" s="1"/>
      <c r="AZ915" s="2">
        <f t="shared" si="97"/>
        <v>0</v>
      </c>
      <c r="BA915" s="2">
        <f>SUM(AF915,AH915,-AZ915,-Table112[[#This Row],[Sale Fee]])</f>
        <v>0</v>
      </c>
      <c r="BC915" s="1"/>
      <c r="BD915" s="1"/>
      <c r="BE915" s="1"/>
    </row>
    <row r="916" spans="1:57" x14ac:dyDescent="0.25">
      <c r="A916" s="1"/>
      <c r="B916" s="1"/>
      <c r="Q916" s="1"/>
      <c r="R916" s="1"/>
      <c r="S916" s="1"/>
      <c r="U916" s="1"/>
      <c r="V916" s="1"/>
      <c r="W916" s="1"/>
      <c r="X916" s="1"/>
      <c r="Y916" s="1"/>
      <c r="Z916" s="1">
        <f>Table112[[#This Row],[Quantity2]]*Table112[[#This Row],[U Cost]]</f>
        <v>0</v>
      </c>
      <c r="AB916" s="1"/>
      <c r="AC916" s="1"/>
      <c r="AD916" s="1">
        <f t="shared" si="98"/>
        <v>0</v>
      </c>
      <c r="AE916" s="1"/>
      <c r="AF916" s="1">
        <f>SUM(Table112[[#This Row],[Total 
Paid]:[Shipping 
Charged]])</f>
        <v>0</v>
      </c>
      <c r="AG916" s="1"/>
      <c r="AH916" s="1"/>
      <c r="AI916" s="1">
        <f t="shared" si="99"/>
        <v>0</v>
      </c>
      <c r="AK916" s="1"/>
      <c r="AL916" s="1"/>
      <c r="AM916" s="1"/>
      <c r="AN916" s="1"/>
      <c r="AP916" s="30"/>
      <c r="AQ916" s="1"/>
      <c r="AR916" s="1">
        <f t="shared" si="101"/>
        <v>0</v>
      </c>
      <c r="AS916" s="1"/>
      <c r="AT916" s="1"/>
      <c r="AU916" s="2">
        <f t="shared" si="100"/>
        <v>0</v>
      </c>
      <c r="AW916" s="1"/>
      <c r="AX916" s="1"/>
      <c r="AY916" s="1"/>
      <c r="AZ916" s="2">
        <f t="shared" si="97"/>
        <v>0</v>
      </c>
      <c r="BA916" s="2">
        <f>SUM(AF916,AH916,-AZ916,-Table112[[#This Row],[Sale Fee]])</f>
        <v>0</v>
      </c>
      <c r="BC916" s="1"/>
      <c r="BD916" s="1"/>
      <c r="BE916" s="1"/>
    </row>
    <row r="917" spans="1:57" x14ac:dyDescent="0.25">
      <c r="A917" s="1"/>
      <c r="B917" s="1"/>
      <c r="Q917" s="1"/>
      <c r="R917" s="1"/>
      <c r="S917" s="1"/>
      <c r="U917" s="1"/>
      <c r="V917" s="1"/>
      <c r="W917" s="1"/>
      <c r="X917" s="1"/>
      <c r="Y917" s="1"/>
      <c r="Z917" s="1">
        <f>Table112[[#This Row],[Quantity2]]*Table112[[#This Row],[U Cost]]</f>
        <v>0</v>
      </c>
      <c r="AB917" s="1"/>
      <c r="AC917" s="1"/>
      <c r="AD917" s="1">
        <f t="shared" si="98"/>
        <v>0</v>
      </c>
      <c r="AE917" s="1"/>
      <c r="AF917" s="1">
        <f>SUM(Table112[[#This Row],[Total 
Paid]:[Shipping 
Charged]])</f>
        <v>0</v>
      </c>
      <c r="AG917" s="1"/>
      <c r="AH917" s="1"/>
      <c r="AI917" s="1">
        <f t="shared" si="99"/>
        <v>0</v>
      </c>
      <c r="AK917" s="1"/>
      <c r="AL917" s="1"/>
      <c r="AM917" s="1"/>
      <c r="AN917" s="1"/>
      <c r="AP917" s="30"/>
      <c r="AQ917" s="1"/>
      <c r="AR917" s="1">
        <f t="shared" si="101"/>
        <v>0</v>
      </c>
      <c r="AS917" s="1"/>
      <c r="AT917" s="1"/>
      <c r="AU917" s="2">
        <f t="shared" si="100"/>
        <v>0</v>
      </c>
      <c r="AW917" s="1"/>
      <c r="AX917" s="1"/>
      <c r="AY917" s="1"/>
      <c r="AZ917" s="2">
        <f t="shared" si="97"/>
        <v>0</v>
      </c>
      <c r="BA917" s="2">
        <f>SUM(AF917,AH917,-AZ917,-Table112[[#This Row],[Sale Fee]])</f>
        <v>0</v>
      </c>
      <c r="BC917" s="1"/>
      <c r="BD917" s="1"/>
      <c r="BE917" s="1"/>
    </row>
    <row r="918" spans="1:57" x14ac:dyDescent="0.25">
      <c r="A918" s="1"/>
      <c r="B918" s="1"/>
      <c r="Q918" s="1"/>
      <c r="R918" s="1"/>
      <c r="S918" s="1"/>
      <c r="U918" s="1"/>
      <c r="V918" s="1"/>
      <c r="W918" s="1"/>
      <c r="X918" s="1"/>
      <c r="Y918" s="1"/>
      <c r="Z918" s="1">
        <f>Table112[[#This Row],[Quantity2]]*Table112[[#This Row],[U Cost]]</f>
        <v>0</v>
      </c>
      <c r="AB918" s="1"/>
      <c r="AC918" s="1"/>
      <c r="AD918" s="1">
        <f t="shared" si="98"/>
        <v>0</v>
      </c>
      <c r="AE918" s="1"/>
      <c r="AF918" s="1">
        <f>SUM(Table112[[#This Row],[Total 
Paid]:[Shipping 
Charged]])</f>
        <v>0</v>
      </c>
      <c r="AG918" s="1"/>
      <c r="AH918" s="1"/>
      <c r="AI918" s="1">
        <f t="shared" si="99"/>
        <v>0</v>
      </c>
      <c r="AK918" s="1"/>
      <c r="AL918" s="1"/>
      <c r="AM918" s="1"/>
      <c r="AN918" s="1"/>
      <c r="AP918" s="30"/>
      <c r="AQ918" s="1"/>
      <c r="AR918" s="1">
        <f t="shared" si="101"/>
        <v>0</v>
      </c>
      <c r="AS918" s="1"/>
      <c r="AT918" s="1"/>
      <c r="AU918" s="2">
        <f t="shared" si="100"/>
        <v>0</v>
      </c>
      <c r="AW918" s="1"/>
      <c r="AX918" s="1"/>
      <c r="AY918" s="1"/>
      <c r="AZ918" s="2">
        <f t="shared" si="97"/>
        <v>0</v>
      </c>
      <c r="BA918" s="2">
        <f>SUM(AF918,AH918,-AZ918,-Table112[[#This Row],[Sale Fee]])</f>
        <v>0</v>
      </c>
      <c r="BC918" s="1"/>
      <c r="BD918" s="1"/>
      <c r="BE918" s="1"/>
    </row>
    <row r="919" spans="1:57" x14ac:dyDescent="0.25">
      <c r="A919" s="1"/>
      <c r="B919" s="1"/>
      <c r="Q919" s="1"/>
      <c r="R919" s="1"/>
      <c r="S919" s="1"/>
      <c r="U919" s="1"/>
      <c r="V919" s="1"/>
      <c r="W919" s="1"/>
      <c r="X919" s="1"/>
      <c r="Y919" s="1"/>
      <c r="Z919" s="1">
        <f>Table112[[#This Row],[Quantity2]]*Table112[[#This Row],[U Cost]]</f>
        <v>0</v>
      </c>
      <c r="AB919" s="1"/>
      <c r="AC919" s="1"/>
      <c r="AD919" s="1">
        <f t="shared" si="98"/>
        <v>0</v>
      </c>
      <c r="AE919" s="1"/>
      <c r="AF919" s="1">
        <f>SUM(Table112[[#This Row],[Total 
Paid]:[Shipping 
Charged]])</f>
        <v>0</v>
      </c>
      <c r="AG919" s="1"/>
      <c r="AH919" s="1"/>
      <c r="AI919" s="1">
        <f t="shared" si="99"/>
        <v>0</v>
      </c>
      <c r="AK919" s="1"/>
      <c r="AL919" s="1"/>
      <c r="AM919" s="1"/>
      <c r="AN919" s="1"/>
      <c r="AP919" s="30"/>
      <c r="AQ919" s="1"/>
      <c r="AR919" s="1">
        <f t="shared" si="101"/>
        <v>0</v>
      </c>
      <c r="AS919" s="1"/>
      <c r="AT919" s="1"/>
      <c r="AU919" s="2">
        <f t="shared" si="100"/>
        <v>0</v>
      </c>
      <c r="AW919" s="1"/>
      <c r="AX919" s="1"/>
      <c r="AY919" s="1"/>
      <c r="AZ919" s="2">
        <f t="shared" si="97"/>
        <v>0</v>
      </c>
      <c r="BA919" s="2">
        <f>SUM(AF919,AH919,-AZ919,-Table112[[#This Row],[Sale Fee]])</f>
        <v>0</v>
      </c>
      <c r="BC919" s="1"/>
      <c r="BD919" s="1"/>
      <c r="BE919" s="1"/>
    </row>
    <row r="920" spans="1:57" x14ac:dyDescent="0.25">
      <c r="A920" s="1"/>
      <c r="B920" s="1"/>
      <c r="Q920" s="1"/>
      <c r="R920" s="1"/>
      <c r="S920" s="1"/>
      <c r="U920" s="1"/>
      <c r="V920" s="1"/>
      <c r="W920" s="1"/>
      <c r="X920" s="1"/>
      <c r="Y920" s="1"/>
      <c r="Z920" s="1">
        <f>Table112[[#This Row],[Quantity2]]*Table112[[#This Row],[U Cost]]</f>
        <v>0</v>
      </c>
      <c r="AB920" s="1"/>
      <c r="AC920" s="1"/>
      <c r="AD920" s="1">
        <f t="shared" si="98"/>
        <v>0</v>
      </c>
      <c r="AE920" s="1"/>
      <c r="AF920" s="1">
        <f>SUM(Table112[[#This Row],[Total 
Paid]:[Shipping 
Charged]])</f>
        <v>0</v>
      </c>
      <c r="AG920" s="1"/>
      <c r="AH920" s="1"/>
      <c r="AI920" s="1">
        <f t="shared" si="99"/>
        <v>0</v>
      </c>
      <c r="AK920" s="1"/>
      <c r="AL920" s="1"/>
      <c r="AM920" s="1"/>
      <c r="AN920" s="1"/>
      <c r="AP920" s="30"/>
      <c r="AQ920" s="1"/>
      <c r="AR920" s="1">
        <f t="shared" si="101"/>
        <v>0</v>
      </c>
      <c r="AS920" s="1"/>
      <c r="AT920" s="1"/>
      <c r="AU920" s="2">
        <f t="shared" si="100"/>
        <v>0</v>
      </c>
      <c r="AW920" s="1"/>
      <c r="AX920" s="1"/>
      <c r="AY920" s="1"/>
      <c r="AZ920" s="2">
        <f t="shared" si="97"/>
        <v>0</v>
      </c>
      <c r="BA920" s="2">
        <f>SUM(AF920,AH920,-AZ920,-Table112[[#This Row],[Sale Fee]])</f>
        <v>0</v>
      </c>
      <c r="BC920" s="1"/>
      <c r="BD920" s="1"/>
      <c r="BE920" s="1"/>
    </row>
    <row r="921" spans="1:57" x14ac:dyDescent="0.25">
      <c r="A921" s="1"/>
      <c r="B921" s="1"/>
      <c r="Q921" s="1"/>
      <c r="R921" s="1"/>
      <c r="S921" s="1"/>
      <c r="U921" s="1"/>
      <c r="V921" s="1"/>
      <c r="W921" s="1"/>
      <c r="X921" s="1"/>
      <c r="Y921" s="1"/>
      <c r="Z921" s="1">
        <f>Table112[[#This Row],[Quantity2]]*Table112[[#This Row],[U Cost]]</f>
        <v>0</v>
      </c>
      <c r="AB921" s="1"/>
      <c r="AC921" s="1"/>
      <c r="AD921" s="1">
        <f t="shared" si="98"/>
        <v>0</v>
      </c>
      <c r="AE921" s="1"/>
      <c r="AF921" s="1">
        <f>SUM(Table112[[#This Row],[Total 
Paid]:[Shipping 
Charged]])</f>
        <v>0</v>
      </c>
      <c r="AG921" s="1"/>
      <c r="AH921" s="1"/>
      <c r="AI921" s="1">
        <f t="shared" si="99"/>
        <v>0</v>
      </c>
      <c r="AK921" s="1"/>
      <c r="AL921" s="1"/>
      <c r="AM921" s="1"/>
      <c r="AN921" s="1"/>
      <c r="AP921" s="30"/>
      <c r="AQ921" s="1"/>
      <c r="AR921" s="1">
        <f t="shared" si="101"/>
        <v>0</v>
      </c>
      <c r="AS921" s="1"/>
      <c r="AT921" s="1"/>
      <c r="AU921" s="2">
        <f t="shared" si="100"/>
        <v>0</v>
      </c>
      <c r="AW921" s="1"/>
      <c r="AX921" s="1"/>
      <c r="AY921" s="1"/>
      <c r="AZ921" s="2">
        <f t="shared" si="97"/>
        <v>0</v>
      </c>
      <c r="BA921" s="2">
        <f>SUM(AF921,AH921,-AZ921,-Table112[[#This Row],[Sale Fee]])</f>
        <v>0</v>
      </c>
      <c r="BC921" s="1"/>
      <c r="BD921" s="1"/>
      <c r="BE921" s="1"/>
    </row>
    <row r="922" spans="1:57" x14ac:dyDescent="0.25">
      <c r="A922" s="1"/>
      <c r="B922" s="1"/>
      <c r="Q922" s="1"/>
      <c r="R922" s="1"/>
      <c r="S922" s="1"/>
      <c r="U922" s="1"/>
      <c r="V922" s="1"/>
      <c r="W922" s="1"/>
      <c r="X922" s="1"/>
      <c r="Y922" s="1"/>
      <c r="Z922" s="1">
        <f>Table112[[#This Row],[Quantity2]]*Table112[[#This Row],[U Cost]]</f>
        <v>0</v>
      </c>
      <c r="AB922" s="1"/>
      <c r="AC922" s="1"/>
      <c r="AD922" s="1">
        <f t="shared" si="98"/>
        <v>0</v>
      </c>
      <c r="AE922" s="1"/>
      <c r="AF922" s="1">
        <f>SUM(Table112[[#This Row],[Total 
Paid]:[Shipping 
Charged]])</f>
        <v>0</v>
      </c>
      <c r="AG922" s="1"/>
      <c r="AH922" s="1"/>
      <c r="AI922" s="1">
        <f t="shared" si="99"/>
        <v>0</v>
      </c>
      <c r="AK922" s="1"/>
      <c r="AL922" s="1"/>
      <c r="AM922" s="1"/>
      <c r="AN922" s="1"/>
      <c r="AP922" s="30"/>
      <c r="AQ922" s="1"/>
      <c r="AR922" s="1">
        <f t="shared" si="101"/>
        <v>0</v>
      </c>
      <c r="AS922" s="1"/>
      <c r="AT922" s="1"/>
      <c r="AU922" s="2">
        <f t="shared" si="100"/>
        <v>0</v>
      </c>
      <c r="AW922" s="1"/>
      <c r="AX922" s="1"/>
      <c r="AY922" s="1"/>
      <c r="AZ922" s="2">
        <f t="shared" si="97"/>
        <v>0</v>
      </c>
      <c r="BA922" s="2">
        <f>SUM(AF922,AH922,-AZ922,-Table112[[#This Row],[Sale Fee]])</f>
        <v>0</v>
      </c>
      <c r="BC922" s="1"/>
      <c r="BD922" s="1"/>
      <c r="BE922" s="1"/>
    </row>
    <row r="923" spans="1:57" x14ac:dyDescent="0.25">
      <c r="A923" s="1"/>
      <c r="B923" s="1"/>
      <c r="Q923" s="1"/>
      <c r="R923" s="1"/>
      <c r="S923" s="1"/>
      <c r="U923" s="1"/>
      <c r="V923" s="1"/>
      <c r="W923" s="1"/>
      <c r="X923" s="1"/>
      <c r="Y923" s="1"/>
      <c r="Z923" s="1">
        <f>Table112[[#This Row],[Quantity2]]*Table112[[#This Row],[U Cost]]</f>
        <v>0</v>
      </c>
      <c r="AB923" s="1"/>
      <c r="AC923" s="1"/>
      <c r="AD923" s="1">
        <f t="shared" si="98"/>
        <v>0</v>
      </c>
      <c r="AE923" s="1"/>
      <c r="AF923" s="1">
        <f>SUM(Table112[[#This Row],[Total 
Paid]:[Shipping 
Charged]])</f>
        <v>0</v>
      </c>
      <c r="AG923" s="1"/>
      <c r="AH923" s="1"/>
      <c r="AI923" s="1">
        <f t="shared" si="99"/>
        <v>0</v>
      </c>
      <c r="AK923" s="1"/>
      <c r="AL923" s="1"/>
      <c r="AM923" s="1"/>
      <c r="AN923" s="1"/>
      <c r="AP923" s="30"/>
      <c r="AQ923" s="1"/>
      <c r="AR923" s="1">
        <f t="shared" si="101"/>
        <v>0</v>
      </c>
      <c r="AS923" s="1"/>
      <c r="AT923" s="1"/>
      <c r="AU923" s="2">
        <f t="shared" si="100"/>
        <v>0</v>
      </c>
      <c r="AW923" s="1"/>
      <c r="AX923" s="1"/>
      <c r="AY923" s="1"/>
      <c r="AZ923" s="2">
        <f t="shared" si="97"/>
        <v>0</v>
      </c>
      <c r="BA923" s="2">
        <f>SUM(AF923,AH923,-AZ923,-Table112[[#This Row],[Sale Fee]])</f>
        <v>0</v>
      </c>
      <c r="BC923" s="1"/>
      <c r="BD923" s="1"/>
      <c r="BE923" s="1"/>
    </row>
    <row r="924" spans="1:57" x14ac:dyDescent="0.25">
      <c r="A924" s="1"/>
      <c r="B924" s="1"/>
      <c r="Q924" s="1"/>
      <c r="R924" s="1"/>
      <c r="S924" s="1"/>
      <c r="U924" s="1"/>
      <c r="V924" s="1"/>
      <c r="W924" s="1"/>
      <c r="X924" s="1"/>
      <c r="Y924" s="1"/>
      <c r="Z924" s="1">
        <f>Table112[[#This Row],[Quantity2]]*Table112[[#This Row],[U Cost]]</f>
        <v>0</v>
      </c>
      <c r="AB924" s="1"/>
      <c r="AC924" s="1"/>
      <c r="AD924" s="1">
        <f t="shared" si="98"/>
        <v>0</v>
      </c>
      <c r="AE924" s="1"/>
      <c r="AF924" s="1">
        <f>SUM(Table112[[#This Row],[Total 
Paid]:[Shipping 
Charged]])</f>
        <v>0</v>
      </c>
      <c r="AG924" s="1"/>
      <c r="AH924" s="1"/>
      <c r="AI924" s="1">
        <f t="shared" si="99"/>
        <v>0</v>
      </c>
      <c r="AK924" s="1"/>
      <c r="AL924" s="1"/>
      <c r="AM924" s="1"/>
      <c r="AN924" s="1"/>
      <c r="AP924" s="30"/>
      <c r="AQ924" s="1"/>
      <c r="AR924" s="1">
        <f t="shared" si="101"/>
        <v>0</v>
      </c>
      <c r="AS924" s="1"/>
      <c r="AT924" s="1"/>
      <c r="AU924" s="2">
        <f t="shared" si="100"/>
        <v>0</v>
      </c>
      <c r="AW924" s="1"/>
      <c r="AX924" s="1"/>
      <c r="AY924" s="1"/>
      <c r="AZ924" s="2">
        <f t="shared" si="97"/>
        <v>0</v>
      </c>
      <c r="BA924" s="2">
        <f>SUM(AF924,AH924,-AZ924,-Table112[[#This Row],[Sale Fee]])</f>
        <v>0</v>
      </c>
      <c r="BC924" s="1"/>
      <c r="BD924" s="1"/>
      <c r="BE924" s="1"/>
    </row>
    <row r="925" spans="1:57" x14ac:dyDescent="0.25">
      <c r="A925" s="1"/>
      <c r="B925" s="1"/>
      <c r="Q925" s="1"/>
      <c r="R925" s="1"/>
      <c r="S925" s="1"/>
      <c r="U925" s="1"/>
      <c r="V925" s="1"/>
      <c r="W925" s="1"/>
      <c r="X925" s="1"/>
      <c r="Y925" s="1"/>
      <c r="Z925" s="1">
        <f>Table112[[#This Row],[Quantity2]]*Table112[[#This Row],[U Cost]]</f>
        <v>0</v>
      </c>
      <c r="AB925" s="1"/>
      <c r="AC925" s="1"/>
      <c r="AD925" s="1">
        <f t="shared" si="98"/>
        <v>0</v>
      </c>
      <c r="AE925" s="1"/>
      <c r="AF925" s="1">
        <f>SUM(Table112[[#This Row],[Total 
Paid]:[Shipping 
Charged]])</f>
        <v>0</v>
      </c>
      <c r="AG925" s="1"/>
      <c r="AH925" s="1"/>
      <c r="AI925" s="1">
        <f t="shared" si="99"/>
        <v>0</v>
      </c>
      <c r="AK925" s="1"/>
      <c r="AL925" s="1"/>
      <c r="AM925" s="1"/>
      <c r="AN925" s="1"/>
      <c r="AP925" s="30"/>
      <c r="AQ925" s="1"/>
      <c r="AR925" s="1">
        <f t="shared" si="101"/>
        <v>0</v>
      </c>
      <c r="AS925" s="1"/>
      <c r="AT925" s="1"/>
      <c r="AU925" s="2">
        <f t="shared" si="100"/>
        <v>0</v>
      </c>
      <c r="AW925" s="1"/>
      <c r="AX925" s="1"/>
      <c r="AY925" s="1"/>
      <c r="AZ925" s="2">
        <f t="shared" si="97"/>
        <v>0</v>
      </c>
      <c r="BA925" s="2">
        <f>SUM(AF925,AH925,-AZ925,-Table112[[#This Row],[Sale Fee]])</f>
        <v>0</v>
      </c>
      <c r="BC925" s="1"/>
      <c r="BD925" s="1"/>
      <c r="BE925" s="1"/>
    </row>
    <row r="926" spans="1:57" x14ac:dyDescent="0.25">
      <c r="A926" s="1"/>
      <c r="B926" s="1"/>
      <c r="Q926" s="1"/>
      <c r="R926" s="1"/>
      <c r="S926" s="1"/>
      <c r="U926" s="1"/>
      <c r="V926" s="1"/>
      <c r="W926" s="1"/>
      <c r="X926" s="1"/>
      <c r="Y926" s="1"/>
      <c r="Z926" s="1">
        <f>Table112[[#This Row],[Quantity2]]*Table112[[#This Row],[U Cost]]</f>
        <v>0</v>
      </c>
      <c r="AB926" s="1"/>
      <c r="AC926" s="1"/>
      <c r="AD926" s="1">
        <f t="shared" si="98"/>
        <v>0</v>
      </c>
      <c r="AE926" s="1"/>
      <c r="AF926" s="1">
        <f>SUM(Table112[[#This Row],[Total 
Paid]:[Shipping 
Charged]])</f>
        <v>0</v>
      </c>
      <c r="AG926" s="1"/>
      <c r="AH926" s="1"/>
      <c r="AI926" s="1">
        <f t="shared" si="99"/>
        <v>0</v>
      </c>
      <c r="AK926" s="1"/>
      <c r="AL926" s="1"/>
      <c r="AM926" s="1"/>
      <c r="AN926" s="1"/>
      <c r="AP926" s="30"/>
      <c r="AQ926" s="1"/>
      <c r="AR926" s="1">
        <f t="shared" si="101"/>
        <v>0</v>
      </c>
      <c r="AS926" s="1"/>
      <c r="AT926" s="1"/>
      <c r="AU926" s="2">
        <f t="shared" si="100"/>
        <v>0</v>
      </c>
      <c r="AW926" s="1"/>
      <c r="AX926" s="1"/>
      <c r="AY926" s="1"/>
      <c r="AZ926" s="2">
        <f t="shared" si="97"/>
        <v>0</v>
      </c>
      <c r="BA926" s="2">
        <f>SUM(AF926,AH926,-AZ926,-Table112[[#This Row],[Sale Fee]])</f>
        <v>0</v>
      </c>
      <c r="BC926" s="1"/>
      <c r="BD926" s="1"/>
      <c r="BE926" s="1"/>
    </row>
    <row r="927" spans="1:57" x14ac:dyDescent="0.25">
      <c r="A927" s="1"/>
      <c r="B927" s="1"/>
      <c r="Q927" s="1"/>
      <c r="R927" s="1"/>
      <c r="S927" s="1"/>
      <c r="U927" s="1"/>
      <c r="V927" s="1"/>
      <c r="W927" s="1"/>
      <c r="X927" s="1"/>
      <c r="Y927" s="1"/>
      <c r="Z927" s="1">
        <f>Table112[[#This Row],[Quantity2]]*Table112[[#This Row],[U Cost]]</f>
        <v>0</v>
      </c>
      <c r="AB927" s="1"/>
      <c r="AC927" s="1"/>
      <c r="AD927" s="1">
        <f t="shared" si="98"/>
        <v>0</v>
      </c>
      <c r="AE927" s="1"/>
      <c r="AF927" s="1">
        <f>SUM(Table112[[#This Row],[Total 
Paid]:[Shipping 
Charged]])</f>
        <v>0</v>
      </c>
      <c r="AG927" s="1"/>
      <c r="AH927" s="1"/>
      <c r="AI927" s="1">
        <f t="shared" si="99"/>
        <v>0</v>
      </c>
      <c r="AK927" s="1"/>
      <c r="AL927" s="1"/>
      <c r="AM927" s="1"/>
      <c r="AN927" s="1"/>
      <c r="AP927" s="30"/>
      <c r="AQ927" s="1"/>
      <c r="AR927" s="1">
        <f t="shared" si="101"/>
        <v>0</v>
      </c>
      <c r="AS927" s="1"/>
      <c r="AT927" s="1"/>
      <c r="AU927" s="2">
        <f t="shared" si="100"/>
        <v>0</v>
      </c>
      <c r="AW927" s="1"/>
      <c r="AX927" s="1"/>
      <c r="AY927" s="1"/>
      <c r="AZ927" s="2">
        <f t="shared" si="97"/>
        <v>0</v>
      </c>
      <c r="BA927" s="2">
        <f>SUM(AF927,AH927,-AZ927,-Table112[[#This Row],[Sale Fee]])</f>
        <v>0</v>
      </c>
      <c r="BC927" s="1"/>
      <c r="BD927" s="1"/>
      <c r="BE927" s="1"/>
    </row>
    <row r="928" spans="1:57" x14ac:dyDescent="0.25">
      <c r="A928" s="1"/>
      <c r="B928" s="1"/>
      <c r="Q928" s="1"/>
      <c r="R928" s="1"/>
      <c r="S928" s="1"/>
      <c r="U928" s="1"/>
      <c r="V928" s="1"/>
      <c r="W928" s="1"/>
      <c r="X928" s="1"/>
      <c r="Y928" s="1"/>
      <c r="Z928" s="1">
        <f>Table112[[#This Row],[Quantity2]]*Table112[[#This Row],[U Cost]]</f>
        <v>0</v>
      </c>
      <c r="AB928" s="1"/>
      <c r="AC928" s="1"/>
      <c r="AD928" s="1">
        <f t="shared" si="98"/>
        <v>0</v>
      </c>
      <c r="AE928" s="1"/>
      <c r="AF928" s="1">
        <f>SUM(Table112[[#This Row],[Total 
Paid]:[Shipping 
Charged]])</f>
        <v>0</v>
      </c>
      <c r="AG928" s="1"/>
      <c r="AH928" s="1"/>
      <c r="AI928" s="1">
        <f t="shared" si="99"/>
        <v>0</v>
      </c>
      <c r="AK928" s="1"/>
      <c r="AL928" s="1"/>
      <c r="AM928" s="1"/>
      <c r="AN928" s="1"/>
      <c r="AP928" s="30"/>
      <c r="AQ928" s="1"/>
      <c r="AR928" s="1">
        <f t="shared" si="101"/>
        <v>0</v>
      </c>
      <c r="AS928" s="1"/>
      <c r="AT928" s="1"/>
      <c r="AU928" s="2">
        <f t="shared" si="100"/>
        <v>0</v>
      </c>
      <c r="AW928" s="1"/>
      <c r="AX928" s="1"/>
      <c r="AY928" s="1"/>
      <c r="AZ928" s="2">
        <f t="shared" si="97"/>
        <v>0</v>
      </c>
      <c r="BA928" s="2">
        <f>SUM(AF928,AH928,-AZ928,-Table112[[#This Row],[Sale Fee]])</f>
        <v>0</v>
      </c>
      <c r="BC928" s="1"/>
      <c r="BD928" s="1"/>
      <c r="BE928" s="1"/>
    </row>
    <row r="929" spans="1:57" x14ac:dyDescent="0.25">
      <c r="A929" s="1"/>
      <c r="B929" s="1"/>
      <c r="Q929" s="1"/>
      <c r="R929" s="1"/>
      <c r="S929" s="1"/>
      <c r="U929" s="1"/>
      <c r="V929" s="1"/>
      <c r="W929" s="1"/>
      <c r="X929" s="1"/>
      <c r="Y929" s="1"/>
      <c r="Z929" s="1">
        <f>Table112[[#This Row],[Quantity2]]*Table112[[#This Row],[U Cost]]</f>
        <v>0</v>
      </c>
      <c r="AB929" s="1"/>
      <c r="AC929" s="1"/>
      <c r="AD929" s="1">
        <f t="shared" si="98"/>
        <v>0</v>
      </c>
      <c r="AE929" s="1"/>
      <c r="AF929" s="1">
        <f>SUM(Table112[[#This Row],[Total 
Paid]:[Shipping 
Charged]])</f>
        <v>0</v>
      </c>
      <c r="AG929" s="1"/>
      <c r="AH929" s="1"/>
      <c r="AI929" s="1">
        <f t="shared" si="99"/>
        <v>0</v>
      </c>
      <c r="AK929" s="1"/>
      <c r="AL929" s="1"/>
      <c r="AM929" s="1"/>
      <c r="AN929" s="1"/>
      <c r="AP929" s="30"/>
      <c r="AQ929" s="1"/>
      <c r="AR929" s="1">
        <f t="shared" si="101"/>
        <v>0</v>
      </c>
      <c r="AS929" s="1"/>
      <c r="AT929" s="1"/>
      <c r="AU929" s="2">
        <f t="shared" si="100"/>
        <v>0</v>
      </c>
      <c r="AW929" s="1"/>
      <c r="AX929" s="1"/>
      <c r="AY929" s="1"/>
      <c r="AZ929" s="2">
        <f t="shared" si="97"/>
        <v>0</v>
      </c>
      <c r="BA929" s="2">
        <f>SUM(AF929,AH929,-AZ929,-Table112[[#This Row],[Sale Fee]])</f>
        <v>0</v>
      </c>
      <c r="BC929" s="1"/>
      <c r="BD929" s="1"/>
      <c r="BE929" s="1"/>
    </row>
    <row r="930" spans="1:57" x14ac:dyDescent="0.25">
      <c r="A930" s="1"/>
      <c r="B930" s="1"/>
      <c r="Q930" s="1"/>
      <c r="R930" s="1"/>
      <c r="S930" s="1"/>
      <c r="U930" s="1"/>
      <c r="V930" s="1"/>
      <c r="W930" s="1"/>
      <c r="X930" s="1"/>
      <c r="Y930" s="1"/>
      <c r="Z930" s="1">
        <f>Table112[[#This Row],[Quantity2]]*Table112[[#This Row],[U Cost]]</f>
        <v>0</v>
      </c>
      <c r="AB930" s="1"/>
      <c r="AC930" s="1"/>
      <c r="AD930" s="1">
        <f t="shared" si="98"/>
        <v>0</v>
      </c>
      <c r="AE930" s="1"/>
      <c r="AF930" s="1">
        <f>SUM(Table112[[#This Row],[Total 
Paid]:[Shipping 
Charged]])</f>
        <v>0</v>
      </c>
      <c r="AG930" s="1"/>
      <c r="AH930" s="1"/>
      <c r="AI930" s="1">
        <f t="shared" si="99"/>
        <v>0</v>
      </c>
      <c r="AK930" s="1"/>
      <c r="AL930" s="1"/>
      <c r="AM930" s="1"/>
      <c r="AN930" s="1"/>
      <c r="AP930" s="30"/>
      <c r="AQ930" s="1"/>
      <c r="AR930" s="1">
        <f t="shared" si="101"/>
        <v>0</v>
      </c>
      <c r="AS930" s="1"/>
      <c r="AT930" s="1"/>
      <c r="AU930" s="2">
        <f t="shared" si="100"/>
        <v>0</v>
      </c>
      <c r="AW930" s="1"/>
      <c r="AX930" s="1"/>
      <c r="AY930" s="1"/>
      <c r="AZ930" s="2">
        <f t="shared" si="97"/>
        <v>0</v>
      </c>
      <c r="BA930" s="2">
        <f>SUM(AF930,AH930,-AZ930,-Table112[[#This Row],[Sale Fee]])</f>
        <v>0</v>
      </c>
      <c r="BC930" s="1"/>
      <c r="BD930" s="1"/>
      <c r="BE930" s="1"/>
    </row>
    <row r="931" spans="1:57" x14ac:dyDescent="0.25">
      <c r="A931" s="1"/>
      <c r="B931" s="1"/>
      <c r="Q931" s="1"/>
      <c r="R931" s="1"/>
      <c r="S931" s="1"/>
      <c r="U931" s="1"/>
      <c r="V931" s="1"/>
      <c r="W931" s="1"/>
      <c r="X931" s="1"/>
      <c r="Y931" s="1"/>
      <c r="Z931" s="1">
        <f>Table112[[#This Row],[Quantity2]]*Table112[[#This Row],[U Cost]]</f>
        <v>0</v>
      </c>
      <c r="AB931" s="1"/>
      <c r="AC931" s="1"/>
      <c r="AD931" s="1">
        <f t="shared" si="98"/>
        <v>0</v>
      </c>
      <c r="AE931" s="1"/>
      <c r="AF931" s="1">
        <f>SUM(Table112[[#This Row],[Total 
Paid]:[Shipping 
Charged]])</f>
        <v>0</v>
      </c>
      <c r="AG931" s="1"/>
      <c r="AH931" s="1"/>
      <c r="AI931" s="1">
        <f t="shared" si="99"/>
        <v>0</v>
      </c>
      <c r="AK931" s="1"/>
      <c r="AL931" s="1"/>
      <c r="AM931" s="1"/>
      <c r="AN931" s="1"/>
      <c r="AP931" s="30"/>
      <c r="AQ931" s="1"/>
      <c r="AR931" s="1">
        <f t="shared" si="101"/>
        <v>0</v>
      </c>
      <c r="AS931" s="1"/>
      <c r="AT931" s="1"/>
      <c r="AU931" s="2">
        <f t="shared" si="100"/>
        <v>0</v>
      </c>
      <c r="AW931" s="1"/>
      <c r="AX931" s="1"/>
      <c r="AY931" s="1"/>
      <c r="AZ931" s="2">
        <f t="shared" si="97"/>
        <v>0</v>
      </c>
      <c r="BA931" s="2">
        <f>SUM(AF931,AH931,-AZ931,-Table112[[#This Row],[Sale Fee]])</f>
        <v>0</v>
      </c>
      <c r="BC931" s="1"/>
      <c r="BD931" s="1"/>
      <c r="BE931" s="1"/>
    </row>
    <row r="932" spans="1:57" x14ac:dyDescent="0.25">
      <c r="A932" s="1"/>
      <c r="B932" s="1"/>
      <c r="Q932" s="1"/>
      <c r="R932" s="1"/>
      <c r="S932" s="1"/>
      <c r="U932" s="1"/>
      <c r="V932" s="1"/>
      <c r="W932" s="1"/>
      <c r="X932" s="1"/>
      <c r="Y932" s="1"/>
      <c r="Z932" s="1">
        <f>Table112[[#This Row],[Quantity2]]*Table112[[#This Row],[U Cost]]</f>
        <v>0</v>
      </c>
      <c r="AB932" s="1"/>
      <c r="AC932" s="1"/>
      <c r="AD932" s="1">
        <f t="shared" si="98"/>
        <v>0</v>
      </c>
      <c r="AE932" s="1"/>
      <c r="AF932" s="1">
        <f>SUM(Table112[[#This Row],[Total 
Paid]:[Shipping 
Charged]])</f>
        <v>0</v>
      </c>
      <c r="AG932" s="1"/>
      <c r="AH932" s="1"/>
      <c r="AI932" s="1">
        <f t="shared" si="99"/>
        <v>0</v>
      </c>
      <c r="AK932" s="1"/>
      <c r="AL932" s="1"/>
      <c r="AM932" s="1"/>
      <c r="AN932" s="1"/>
      <c r="AP932" s="30"/>
      <c r="AQ932" s="1"/>
      <c r="AR932" s="1">
        <f t="shared" si="101"/>
        <v>0</v>
      </c>
      <c r="AS932" s="1"/>
      <c r="AT932" s="1"/>
      <c r="AU932" s="2">
        <f t="shared" si="100"/>
        <v>0</v>
      </c>
      <c r="AW932" s="1"/>
      <c r="AX932" s="1"/>
      <c r="AY932" s="1"/>
      <c r="AZ932" s="2">
        <f t="shared" si="97"/>
        <v>0</v>
      </c>
      <c r="BA932" s="2">
        <f>SUM(AF932,AH932,-AZ932,-Table112[[#This Row],[Sale Fee]])</f>
        <v>0</v>
      </c>
      <c r="BC932" s="1"/>
      <c r="BD932" s="1"/>
      <c r="BE932" s="1"/>
    </row>
    <row r="933" spans="1:57" x14ac:dyDescent="0.25">
      <c r="A933" s="1"/>
      <c r="B933" s="1"/>
      <c r="Q933" s="1"/>
      <c r="R933" s="1"/>
      <c r="S933" s="1"/>
      <c r="U933" s="1"/>
      <c r="V933" s="1"/>
      <c r="W933" s="1"/>
      <c r="X933" s="1"/>
      <c r="Y933" s="1"/>
      <c r="Z933" s="1">
        <f>Table112[[#This Row],[Quantity2]]*Table112[[#This Row],[U Cost]]</f>
        <v>0</v>
      </c>
      <c r="AB933" s="1"/>
      <c r="AC933" s="1"/>
      <c r="AD933" s="1">
        <f t="shared" si="98"/>
        <v>0</v>
      </c>
      <c r="AE933" s="1"/>
      <c r="AF933" s="1">
        <f>SUM(Table112[[#This Row],[Total 
Paid]:[Shipping 
Charged]])</f>
        <v>0</v>
      </c>
      <c r="AG933" s="1"/>
      <c r="AH933" s="1"/>
      <c r="AI933" s="1">
        <f t="shared" si="99"/>
        <v>0</v>
      </c>
      <c r="AK933" s="1"/>
      <c r="AL933" s="1"/>
      <c r="AM933" s="1"/>
      <c r="AN933" s="1"/>
      <c r="AP933" s="30"/>
      <c r="AQ933" s="1"/>
      <c r="AR933" s="1">
        <f t="shared" si="101"/>
        <v>0</v>
      </c>
      <c r="AS933" s="1"/>
      <c r="AT933" s="1"/>
      <c r="AU933" s="2">
        <f t="shared" si="100"/>
        <v>0</v>
      </c>
      <c r="AW933" s="1"/>
      <c r="AX933" s="1"/>
      <c r="AY933" s="1"/>
      <c r="AZ933" s="2">
        <f t="shared" si="97"/>
        <v>0</v>
      </c>
      <c r="BA933" s="2">
        <f>SUM(AF933,AH933,-AZ933,-Table112[[#This Row],[Sale Fee]])</f>
        <v>0</v>
      </c>
      <c r="BC933" s="1"/>
      <c r="BD933" s="1"/>
      <c r="BE933" s="1"/>
    </row>
    <row r="934" spans="1:57" x14ac:dyDescent="0.25">
      <c r="A934" s="1"/>
      <c r="B934" s="1"/>
      <c r="Q934" s="1"/>
      <c r="R934" s="1"/>
      <c r="S934" s="1"/>
      <c r="U934" s="1"/>
      <c r="V934" s="1"/>
      <c r="W934" s="1"/>
      <c r="X934" s="1"/>
      <c r="Y934" s="1"/>
      <c r="Z934" s="1">
        <f>Table112[[#This Row],[Quantity2]]*Table112[[#This Row],[U Cost]]</f>
        <v>0</v>
      </c>
      <c r="AB934" s="1"/>
      <c r="AC934" s="1"/>
      <c r="AD934" s="1">
        <f t="shared" si="98"/>
        <v>0</v>
      </c>
      <c r="AE934" s="1"/>
      <c r="AF934" s="1">
        <f>SUM(Table112[[#This Row],[Total 
Paid]:[Shipping 
Charged]])</f>
        <v>0</v>
      </c>
      <c r="AG934" s="1"/>
      <c r="AH934" s="1"/>
      <c r="AI934" s="1">
        <f t="shared" si="99"/>
        <v>0</v>
      </c>
      <c r="AK934" s="1"/>
      <c r="AL934" s="1"/>
      <c r="AM934" s="1"/>
      <c r="AN934" s="1"/>
      <c r="AP934" s="30"/>
      <c r="AQ934" s="1"/>
      <c r="AR934" s="1">
        <f t="shared" si="101"/>
        <v>0</v>
      </c>
      <c r="AS934" s="1"/>
      <c r="AT934" s="1"/>
      <c r="AU934" s="2">
        <f t="shared" si="100"/>
        <v>0</v>
      </c>
      <c r="AW934" s="1"/>
      <c r="AX934" s="1"/>
      <c r="AY934" s="1"/>
      <c r="AZ934" s="2">
        <f t="shared" si="97"/>
        <v>0</v>
      </c>
      <c r="BA934" s="2">
        <f>SUM(AF934,AH934,-AZ934,-Table112[[#This Row],[Sale Fee]])</f>
        <v>0</v>
      </c>
      <c r="BC934" s="1"/>
      <c r="BD934" s="1"/>
      <c r="BE934" s="1"/>
    </row>
    <row r="935" spans="1:57" x14ac:dyDescent="0.25">
      <c r="A935" s="1"/>
      <c r="B935" s="1"/>
      <c r="Q935" s="1"/>
      <c r="R935" s="1"/>
      <c r="S935" s="1"/>
      <c r="U935" s="1"/>
      <c r="V935" s="1"/>
      <c r="W935" s="1"/>
      <c r="X935" s="1"/>
      <c r="Y935" s="1"/>
      <c r="Z935" s="1">
        <f>Table112[[#This Row],[Quantity2]]*Table112[[#This Row],[U Cost]]</f>
        <v>0</v>
      </c>
      <c r="AB935" s="1"/>
      <c r="AC935" s="1"/>
      <c r="AD935" s="1">
        <f t="shared" si="98"/>
        <v>0</v>
      </c>
      <c r="AE935" s="1"/>
      <c r="AF935" s="1">
        <f>SUM(Table112[[#This Row],[Total 
Paid]:[Shipping 
Charged]])</f>
        <v>0</v>
      </c>
      <c r="AG935" s="1"/>
      <c r="AH935" s="1"/>
      <c r="AI935" s="1">
        <f t="shared" si="99"/>
        <v>0</v>
      </c>
      <c r="AK935" s="1"/>
      <c r="AL935" s="1"/>
      <c r="AM935" s="1"/>
      <c r="AN935" s="1"/>
      <c r="AP935" s="30"/>
      <c r="AQ935" s="1"/>
      <c r="AR935" s="1">
        <f t="shared" si="101"/>
        <v>0</v>
      </c>
      <c r="AS935" s="1"/>
      <c r="AT935" s="1"/>
      <c r="AU935" s="2">
        <f t="shared" si="100"/>
        <v>0</v>
      </c>
      <c r="AW935" s="1"/>
      <c r="AX935" s="1"/>
      <c r="AY935" s="1"/>
      <c r="AZ935" s="2">
        <f t="shared" si="97"/>
        <v>0</v>
      </c>
      <c r="BA935" s="2">
        <f>SUM(AF935,AH935,-AZ935,-Table112[[#This Row],[Sale Fee]])</f>
        <v>0</v>
      </c>
      <c r="BC935" s="1"/>
      <c r="BD935" s="1"/>
      <c r="BE935" s="1"/>
    </row>
    <row r="936" spans="1:57" x14ac:dyDescent="0.25">
      <c r="A936" s="1"/>
      <c r="B936" s="1"/>
      <c r="Q936" s="1"/>
      <c r="R936" s="1"/>
      <c r="S936" s="1"/>
      <c r="U936" s="1"/>
      <c r="V936" s="1"/>
      <c r="W936" s="1"/>
      <c r="X936" s="1"/>
      <c r="Y936" s="1"/>
      <c r="Z936" s="1">
        <f>Table112[[#This Row],[Quantity2]]*Table112[[#This Row],[U Cost]]</f>
        <v>0</v>
      </c>
      <c r="AB936" s="1"/>
      <c r="AC936" s="1"/>
      <c r="AD936" s="1">
        <f t="shared" si="98"/>
        <v>0</v>
      </c>
      <c r="AE936" s="1"/>
      <c r="AF936" s="1">
        <f>SUM(Table112[[#This Row],[Total 
Paid]:[Shipping 
Charged]])</f>
        <v>0</v>
      </c>
      <c r="AG936" s="1"/>
      <c r="AH936" s="1"/>
      <c r="AI936" s="1">
        <f t="shared" si="99"/>
        <v>0</v>
      </c>
      <c r="AK936" s="1"/>
      <c r="AL936" s="1"/>
      <c r="AM936" s="1"/>
      <c r="AN936" s="1"/>
      <c r="AP936" s="30"/>
      <c r="AQ936" s="1"/>
      <c r="AR936" s="1">
        <f t="shared" si="101"/>
        <v>0</v>
      </c>
      <c r="AS936" s="1"/>
      <c r="AT936" s="1"/>
      <c r="AU936" s="2">
        <f t="shared" si="100"/>
        <v>0</v>
      </c>
      <c r="AW936" s="1"/>
      <c r="AX936" s="1"/>
      <c r="AY936" s="1"/>
      <c r="AZ936" s="2">
        <f t="shared" si="97"/>
        <v>0</v>
      </c>
      <c r="BA936" s="2">
        <f>SUM(AF936,AH936,-AZ936,-Table112[[#This Row],[Sale Fee]])</f>
        <v>0</v>
      </c>
      <c r="BC936" s="1"/>
      <c r="BD936" s="1"/>
      <c r="BE936" s="1"/>
    </row>
    <row r="937" spans="1:57" x14ac:dyDescent="0.25">
      <c r="A937" s="1"/>
      <c r="B937" s="1"/>
      <c r="Q937" s="1"/>
      <c r="R937" s="1"/>
      <c r="S937" s="1"/>
      <c r="U937" s="1"/>
      <c r="V937" s="1"/>
      <c r="W937" s="1"/>
      <c r="X937" s="1"/>
      <c r="Y937" s="1"/>
      <c r="Z937" s="1">
        <f>Table112[[#This Row],[Quantity2]]*Table112[[#This Row],[U Cost]]</f>
        <v>0</v>
      </c>
      <c r="AB937" s="1"/>
      <c r="AC937" s="1"/>
      <c r="AD937" s="1">
        <f t="shared" si="98"/>
        <v>0</v>
      </c>
      <c r="AE937" s="1"/>
      <c r="AF937" s="1">
        <f>SUM(Table112[[#This Row],[Total 
Paid]:[Shipping 
Charged]])</f>
        <v>0</v>
      </c>
      <c r="AG937" s="1"/>
      <c r="AH937" s="1"/>
      <c r="AI937" s="1">
        <f t="shared" si="99"/>
        <v>0</v>
      </c>
      <c r="AK937" s="1"/>
      <c r="AL937" s="1"/>
      <c r="AM937" s="1"/>
      <c r="AN937" s="1"/>
      <c r="AP937" s="30"/>
      <c r="AQ937" s="1"/>
      <c r="AR937" s="1">
        <f t="shared" si="101"/>
        <v>0</v>
      </c>
      <c r="AS937" s="1"/>
      <c r="AT937" s="1"/>
      <c r="AU937" s="2">
        <f t="shared" si="100"/>
        <v>0</v>
      </c>
      <c r="AW937" s="1"/>
      <c r="AX937" s="1"/>
      <c r="AY937" s="1"/>
      <c r="AZ937" s="2">
        <f t="shared" si="97"/>
        <v>0</v>
      </c>
      <c r="BA937" s="2">
        <f>SUM(AF937,AH937,-AZ937,-Table112[[#This Row],[Sale Fee]])</f>
        <v>0</v>
      </c>
      <c r="BC937" s="1"/>
      <c r="BD937" s="1"/>
      <c r="BE937" s="1"/>
    </row>
    <row r="938" spans="1:57" x14ac:dyDescent="0.25">
      <c r="A938" s="1"/>
      <c r="B938" s="1"/>
      <c r="Q938" s="1"/>
      <c r="R938" s="1"/>
      <c r="S938" s="1"/>
      <c r="U938" s="1"/>
      <c r="V938" s="1"/>
      <c r="W938" s="1"/>
      <c r="X938" s="1"/>
      <c r="Y938" s="1"/>
      <c r="Z938" s="1">
        <f>Table112[[#This Row],[Quantity2]]*Table112[[#This Row],[U Cost]]</f>
        <v>0</v>
      </c>
      <c r="AB938" s="1"/>
      <c r="AC938" s="1"/>
      <c r="AD938" s="1">
        <f t="shared" si="98"/>
        <v>0</v>
      </c>
      <c r="AE938" s="1"/>
      <c r="AF938" s="1">
        <f>SUM(Table112[[#This Row],[Total 
Paid]:[Shipping 
Charged]])</f>
        <v>0</v>
      </c>
      <c r="AG938" s="1"/>
      <c r="AH938" s="1"/>
      <c r="AI938" s="1">
        <f t="shared" si="99"/>
        <v>0</v>
      </c>
      <c r="AK938" s="1"/>
      <c r="AL938" s="1"/>
      <c r="AM938" s="1"/>
      <c r="AN938" s="1"/>
      <c r="AP938" s="30"/>
      <c r="AQ938" s="1"/>
      <c r="AR938" s="1">
        <f t="shared" si="101"/>
        <v>0</v>
      </c>
      <c r="AS938" s="1"/>
      <c r="AT938" s="1"/>
      <c r="AU938" s="2">
        <f t="shared" si="100"/>
        <v>0</v>
      </c>
      <c r="AW938" s="1"/>
      <c r="AX938" s="1"/>
      <c r="AY938" s="1"/>
      <c r="AZ938" s="2">
        <f t="shared" si="97"/>
        <v>0</v>
      </c>
      <c r="BA938" s="2">
        <f>SUM(AF938,AH938,-AZ938,-Table112[[#This Row],[Sale Fee]])</f>
        <v>0</v>
      </c>
      <c r="BC938" s="1"/>
      <c r="BD938" s="1"/>
      <c r="BE938" s="1"/>
    </row>
    <row r="939" spans="1:57" x14ac:dyDescent="0.25">
      <c r="A939" s="1"/>
      <c r="B939" s="1"/>
      <c r="Q939" s="1"/>
      <c r="R939" s="1"/>
      <c r="S939" s="1"/>
      <c r="U939" s="1"/>
      <c r="V939" s="1"/>
      <c r="W939" s="1"/>
      <c r="X939" s="1"/>
      <c r="Y939" s="1"/>
      <c r="Z939" s="1">
        <f>Table112[[#This Row],[Quantity2]]*Table112[[#This Row],[U Cost]]</f>
        <v>0</v>
      </c>
      <c r="AB939" s="1"/>
      <c r="AC939" s="1"/>
      <c r="AD939" s="1">
        <f t="shared" si="98"/>
        <v>0</v>
      </c>
      <c r="AE939" s="1"/>
      <c r="AF939" s="1">
        <f>SUM(Table112[[#This Row],[Total 
Paid]:[Shipping 
Charged]])</f>
        <v>0</v>
      </c>
      <c r="AG939" s="1"/>
      <c r="AH939" s="1"/>
      <c r="AI939" s="1">
        <f t="shared" si="99"/>
        <v>0</v>
      </c>
      <c r="AK939" s="1"/>
      <c r="AL939" s="1"/>
      <c r="AM939" s="1"/>
      <c r="AN939" s="1"/>
      <c r="AP939" s="30"/>
      <c r="AQ939" s="1"/>
      <c r="AR939" s="1">
        <f t="shared" si="101"/>
        <v>0</v>
      </c>
      <c r="AS939" s="1"/>
      <c r="AT939" s="1"/>
      <c r="AU939" s="2">
        <f t="shared" si="100"/>
        <v>0</v>
      </c>
      <c r="AW939" s="1"/>
      <c r="AX939" s="1"/>
      <c r="AY939" s="1"/>
      <c r="AZ939" s="2">
        <f t="shared" si="97"/>
        <v>0</v>
      </c>
      <c r="BA939" s="2">
        <f>SUM(AF939,AH939,-AZ939,-Table112[[#This Row],[Sale Fee]])</f>
        <v>0</v>
      </c>
      <c r="BC939" s="1"/>
      <c r="BD939" s="1"/>
      <c r="BE939" s="1"/>
    </row>
    <row r="940" spans="1:57" x14ac:dyDescent="0.25">
      <c r="A940" s="1"/>
      <c r="B940" s="1"/>
      <c r="Q940" s="1"/>
      <c r="R940" s="1"/>
      <c r="S940" s="1"/>
      <c r="U940" s="1"/>
      <c r="V940" s="1"/>
      <c r="W940" s="1"/>
      <c r="X940" s="1"/>
      <c r="Y940" s="1"/>
      <c r="Z940" s="1">
        <f>Table112[[#This Row],[Quantity2]]*Table112[[#This Row],[U Cost]]</f>
        <v>0</v>
      </c>
      <c r="AB940" s="1"/>
      <c r="AC940" s="1"/>
      <c r="AD940" s="1">
        <f t="shared" si="98"/>
        <v>0</v>
      </c>
      <c r="AE940" s="1"/>
      <c r="AF940" s="1">
        <f>SUM(Table112[[#This Row],[Total 
Paid]:[Shipping 
Charged]])</f>
        <v>0</v>
      </c>
      <c r="AG940" s="1"/>
      <c r="AH940" s="1"/>
      <c r="AI940" s="1">
        <f t="shared" si="99"/>
        <v>0</v>
      </c>
      <c r="AK940" s="1"/>
      <c r="AL940" s="1"/>
      <c r="AM940" s="1"/>
      <c r="AN940" s="1"/>
      <c r="AP940" s="30"/>
      <c r="AQ940" s="1"/>
      <c r="AR940" s="1">
        <f t="shared" si="101"/>
        <v>0</v>
      </c>
      <c r="AS940" s="1"/>
      <c r="AT940" s="1"/>
      <c r="AU940" s="2">
        <f t="shared" si="100"/>
        <v>0</v>
      </c>
      <c r="AW940" s="1"/>
      <c r="AX940" s="1"/>
      <c r="AY940" s="1"/>
      <c r="AZ940" s="2">
        <f t="shared" si="97"/>
        <v>0</v>
      </c>
      <c r="BA940" s="2">
        <f>SUM(AF940,AH940,-AZ940,-Table112[[#This Row],[Sale Fee]])</f>
        <v>0</v>
      </c>
      <c r="BC940" s="1"/>
      <c r="BD940" s="1"/>
      <c r="BE940" s="1"/>
    </row>
    <row r="941" spans="1:57" x14ac:dyDescent="0.25">
      <c r="A941" s="1"/>
      <c r="B941" s="1"/>
      <c r="Q941" s="1"/>
      <c r="R941" s="1"/>
      <c r="S941" s="1"/>
      <c r="U941" s="1"/>
      <c r="V941" s="1"/>
      <c r="W941" s="1"/>
      <c r="X941" s="1"/>
      <c r="Y941" s="1"/>
      <c r="Z941" s="1">
        <f>Table112[[#This Row],[Quantity2]]*Table112[[#This Row],[U Cost]]</f>
        <v>0</v>
      </c>
      <c r="AB941" s="1"/>
      <c r="AC941" s="1"/>
      <c r="AD941" s="1">
        <f t="shared" si="98"/>
        <v>0</v>
      </c>
      <c r="AE941" s="1"/>
      <c r="AF941" s="1">
        <f>SUM(Table112[[#This Row],[Total 
Paid]:[Shipping 
Charged]])</f>
        <v>0</v>
      </c>
      <c r="AG941" s="1"/>
      <c r="AH941" s="1"/>
      <c r="AI941" s="1">
        <f t="shared" si="99"/>
        <v>0</v>
      </c>
      <c r="AK941" s="1"/>
      <c r="AL941" s="1"/>
      <c r="AM941" s="1"/>
      <c r="AN941" s="1"/>
      <c r="AP941" s="30"/>
      <c r="AQ941" s="1"/>
      <c r="AR941" s="1">
        <f t="shared" si="101"/>
        <v>0</v>
      </c>
      <c r="AS941" s="1"/>
      <c r="AT941" s="1"/>
      <c r="AU941" s="2">
        <f t="shared" si="100"/>
        <v>0</v>
      </c>
      <c r="AW941" s="1"/>
      <c r="AX941" s="1"/>
      <c r="AY941" s="1"/>
      <c r="AZ941" s="2">
        <f t="shared" si="97"/>
        <v>0</v>
      </c>
      <c r="BA941" s="2">
        <f>SUM(AF941,AH941,-AZ941,-Table112[[#This Row],[Sale Fee]])</f>
        <v>0</v>
      </c>
      <c r="BC941" s="1"/>
      <c r="BD941" s="1"/>
      <c r="BE941" s="1"/>
    </row>
    <row r="942" spans="1:57" x14ac:dyDescent="0.25">
      <c r="A942" s="1"/>
      <c r="B942" s="1"/>
      <c r="Q942" s="1"/>
      <c r="R942" s="1"/>
      <c r="S942" s="1"/>
      <c r="U942" s="1"/>
      <c r="V942" s="1"/>
      <c r="W942" s="1"/>
      <c r="X942" s="1"/>
      <c r="Y942" s="1"/>
      <c r="Z942" s="1">
        <f>Table112[[#This Row],[Quantity2]]*Table112[[#This Row],[U Cost]]</f>
        <v>0</v>
      </c>
      <c r="AB942" s="1"/>
      <c r="AC942" s="1"/>
      <c r="AD942" s="1">
        <f t="shared" si="98"/>
        <v>0</v>
      </c>
      <c r="AE942" s="1"/>
      <c r="AF942" s="1">
        <f>SUM(Table112[[#This Row],[Total 
Paid]:[Shipping 
Charged]])</f>
        <v>0</v>
      </c>
      <c r="AG942" s="1"/>
      <c r="AH942" s="1"/>
      <c r="AI942" s="1">
        <f t="shared" si="99"/>
        <v>0</v>
      </c>
      <c r="AK942" s="1"/>
      <c r="AL942" s="1"/>
      <c r="AM942" s="1"/>
      <c r="AN942" s="1"/>
      <c r="AP942" s="30"/>
      <c r="AQ942" s="1"/>
      <c r="AR942" s="1">
        <f t="shared" si="101"/>
        <v>0</v>
      </c>
      <c r="AS942" s="1"/>
      <c r="AT942" s="1"/>
      <c r="AU942" s="2">
        <f t="shared" si="100"/>
        <v>0</v>
      </c>
      <c r="AW942" s="1"/>
      <c r="AX942" s="1"/>
      <c r="AY942" s="1"/>
      <c r="AZ942" s="2">
        <f t="shared" si="97"/>
        <v>0</v>
      </c>
      <c r="BA942" s="2">
        <f>SUM(AF942,AH942,-AZ942,-Table112[[#This Row],[Sale Fee]])</f>
        <v>0</v>
      </c>
      <c r="BC942" s="1"/>
      <c r="BD942" s="1"/>
      <c r="BE942" s="1"/>
    </row>
    <row r="943" spans="1:57" x14ac:dyDescent="0.25">
      <c r="A943" s="1"/>
      <c r="B943" s="1"/>
      <c r="Q943" s="1"/>
      <c r="R943" s="1"/>
      <c r="S943" s="1"/>
      <c r="U943" s="1"/>
      <c r="V943" s="1"/>
      <c r="W943" s="1"/>
      <c r="X943" s="1"/>
      <c r="Y943" s="1"/>
      <c r="Z943" s="1">
        <f>Table112[[#This Row],[Quantity2]]*Table112[[#This Row],[U Cost]]</f>
        <v>0</v>
      </c>
      <c r="AB943" s="1"/>
      <c r="AC943" s="1"/>
      <c r="AD943" s="1">
        <f t="shared" si="98"/>
        <v>0</v>
      </c>
      <c r="AE943" s="1"/>
      <c r="AF943" s="1">
        <f>SUM(Table112[[#This Row],[Total 
Paid]:[Shipping 
Charged]])</f>
        <v>0</v>
      </c>
      <c r="AG943" s="1"/>
      <c r="AH943" s="1"/>
      <c r="AI943" s="1">
        <f t="shared" si="99"/>
        <v>0</v>
      </c>
      <c r="AK943" s="1"/>
      <c r="AL943" s="1"/>
      <c r="AM943" s="1"/>
      <c r="AN943" s="1"/>
      <c r="AP943" s="30"/>
      <c r="AQ943" s="1"/>
      <c r="AR943" s="1">
        <f t="shared" si="101"/>
        <v>0</v>
      </c>
      <c r="AS943" s="1"/>
      <c r="AT943" s="1"/>
      <c r="AU943" s="2">
        <f t="shared" si="100"/>
        <v>0</v>
      </c>
      <c r="AW943" s="1"/>
      <c r="AX943" s="1"/>
      <c r="AY943" s="1"/>
      <c r="AZ943" s="2">
        <f t="shared" si="97"/>
        <v>0</v>
      </c>
      <c r="BA943" s="2">
        <f>SUM(AF943,AH943,-AZ943,-Table112[[#This Row],[Sale Fee]])</f>
        <v>0</v>
      </c>
      <c r="BC943" s="1"/>
      <c r="BD943" s="1"/>
      <c r="BE943" s="1"/>
    </row>
    <row r="944" spans="1:57" x14ac:dyDescent="0.25">
      <c r="A944" s="1"/>
      <c r="B944" s="1"/>
      <c r="Q944" s="1"/>
      <c r="R944" s="1"/>
      <c r="S944" s="1"/>
      <c r="U944" s="1"/>
      <c r="V944" s="1"/>
      <c r="W944" s="1"/>
      <c r="X944" s="1"/>
      <c r="Y944" s="1"/>
      <c r="Z944" s="1">
        <f>Table112[[#This Row],[Quantity2]]*Table112[[#This Row],[U Cost]]</f>
        <v>0</v>
      </c>
      <c r="AB944" s="1"/>
      <c r="AC944" s="1"/>
      <c r="AD944" s="1">
        <f t="shared" si="98"/>
        <v>0</v>
      </c>
      <c r="AE944" s="1"/>
      <c r="AF944" s="1">
        <f>SUM(Table112[[#This Row],[Total 
Paid]:[Shipping 
Charged]])</f>
        <v>0</v>
      </c>
      <c r="AG944" s="1"/>
      <c r="AH944" s="1"/>
      <c r="AI944" s="1">
        <f t="shared" si="99"/>
        <v>0</v>
      </c>
      <c r="AK944" s="1"/>
      <c r="AL944" s="1"/>
      <c r="AM944" s="1"/>
      <c r="AN944" s="1"/>
      <c r="AP944" s="30"/>
      <c r="AQ944" s="1"/>
      <c r="AR944" s="1">
        <f t="shared" si="101"/>
        <v>0</v>
      </c>
      <c r="AS944" s="1"/>
      <c r="AT944" s="1"/>
      <c r="AU944" s="2">
        <f t="shared" si="100"/>
        <v>0</v>
      </c>
      <c r="AW944" s="1"/>
      <c r="AX944" s="1"/>
      <c r="AY944" s="1"/>
      <c r="AZ944" s="2">
        <f t="shared" si="97"/>
        <v>0</v>
      </c>
      <c r="BA944" s="2">
        <f>SUM(AF944,AH944,-AZ944,-Table112[[#This Row],[Sale Fee]])</f>
        <v>0</v>
      </c>
      <c r="BC944" s="1"/>
      <c r="BD944" s="1"/>
      <c r="BE944" s="1"/>
    </row>
    <row r="945" spans="1:57" x14ac:dyDescent="0.25">
      <c r="A945" s="1"/>
      <c r="B945" s="1"/>
      <c r="Q945" s="1"/>
      <c r="R945" s="1"/>
      <c r="S945" s="1"/>
      <c r="U945" s="1"/>
      <c r="V945" s="1"/>
      <c r="W945" s="1"/>
      <c r="X945" s="1"/>
      <c r="Y945" s="1"/>
      <c r="Z945" s="1">
        <f>Table112[[#This Row],[Quantity2]]*Table112[[#This Row],[U Cost]]</f>
        <v>0</v>
      </c>
      <c r="AB945" s="1"/>
      <c r="AC945" s="1"/>
      <c r="AD945" s="1">
        <f t="shared" si="98"/>
        <v>0</v>
      </c>
      <c r="AE945" s="1"/>
      <c r="AF945" s="1">
        <f>SUM(Table112[[#This Row],[Total 
Paid]:[Shipping 
Charged]])</f>
        <v>0</v>
      </c>
      <c r="AG945" s="1"/>
      <c r="AH945" s="1"/>
      <c r="AI945" s="1">
        <f t="shared" si="99"/>
        <v>0</v>
      </c>
      <c r="AK945" s="1"/>
      <c r="AL945" s="1"/>
      <c r="AM945" s="1"/>
      <c r="AN945" s="1"/>
      <c r="AP945" s="30"/>
      <c r="AQ945" s="1"/>
      <c r="AR945" s="1">
        <f t="shared" si="101"/>
        <v>0</v>
      </c>
      <c r="AS945" s="1"/>
      <c r="AT945" s="1"/>
      <c r="AU945" s="2">
        <f t="shared" si="100"/>
        <v>0</v>
      </c>
      <c r="AW945" s="1"/>
      <c r="AX945" s="1"/>
      <c r="AY945" s="1"/>
      <c r="AZ945" s="2">
        <f t="shared" si="97"/>
        <v>0</v>
      </c>
      <c r="BA945" s="2">
        <f>SUM(AF945,AH945,-AZ945,-Table112[[#This Row],[Sale Fee]])</f>
        <v>0</v>
      </c>
      <c r="BC945" s="1"/>
      <c r="BD945" s="1"/>
      <c r="BE945" s="1"/>
    </row>
    <row r="946" spans="1:57" x14ac:dyDescent="0.25">
      <c r="A946" s="1"/>
      <c r="B946" s="1"/>
      <c r="Q946" s="1"/>
      <c r="R946" s="1"/>
      <c r="S946" s="1"/>
      <c r="U946" s="1"/>
      <c r="V946" s="1"/>
      <c r="W946" s="1"/>
      <c r="X946" s="1"/>
      <c r="Y946" s="1"/>
      <c r="Z946" s="1">
        <f>Table112[[#This Row],[Quantity2]]*Table112[[#This Row],[U Cost]]</f>
        <v>0</v>
      </c>
      <c r="AB946" s="1"/>
      <c r="AC946" s="1"/>
      <c r="AD946" s="1">
        <f t="shared" si="98"/>
        <v>0</v>
      </c>
      <c r="AE946" s="1"/>
      <c r="AF946" s="1">
        <f>SUM(Table112[[#This Row],[Total 
Paid]:[Shipping 
Charged]])</f>
        <v>0</v>
      </c>
      <c r="AG946" s="1"/>
      <c r="AH946" s="1"/>
      <c r="AI946" s="1">
        <f t="shared" si="99"/>
        <v>0</v>
      </c>
      <c r="AK946" s="1"/>
      <c r="AL946" s="1"/>
      <c r="AM946" s="1"/>
      <c r="AN946" s="1"/>
      <c r="AP946" s="30"/>
      <c r="AQ946" s="1"/>
      <c r="AR946" s="1">
        <f t="shared" si="101"/>
        <v>0</v>
      </c>
      <c r="AS946" s="1"/>
      <c r="AT946" s="1"/>
      <c r="AU946" s="2">
        <f t="shared" si="100"/>
        <v>0</v>
      </c>
      <c r="AW946" s="1"/>
      <c r="AX946" s="1"/>
      <c r="AY946" s="1"/>
      <c r="AZ946" s="2">
        <f t="shared" si="97"/>
        <v>0</v>
      </c>
      <c r="BA946" s="2">
        <f>SUM(AF946,AH946,-AZ946,-Table112[[#This Row],[Sale Fee]])</f>
        <v>0</v>
      </c>
      <c r="BC946" s="1"/>
      <c r="BD946" s="1"/>
      <c r="BE946" s="1"/>
    </row>
    <row r="947" spans="1:57" x14ac:dyDescent="0.25">
      <c r="A947" s="1"/>
      <c r="B947" s="1"/>
      <c r="Q947" s="1"/>
      <c r="R947" s="1"/>
      <c r="S947" s="1"/>
      <c r="U947" s="1"/>
      <c r="V947" s="1"/>
      <c r="W947" s="1"/>
      <c r="X947" s="1"/>
      <c r="Y947" s="1"/>
      <c r="Z947" s="1">
        <f>Table112[[#This Row],[Quantity2]]*Table112[[#This Row],[U Cost]]</f>
        <v>0</v>
      </c>
      <c r="AB947" s="1"/>
      <c r="AC947" s="1"/>
      <c r="AD947" s="1">
        <f t="shared" si="98"/>
        <v>0</v>
      </c>
      <c r="AE947" s="1"/>
      <c r="AF947" s="1">
        <f>SUM(Table112[[#This Row],[Total 
Paid]:[Shipping 
Charged]])</f>
        <v>0</v>
      </c>
      <c r="AG947" s="1"/>
      <c r="AH947" s="1"/>
      <c r="AI947" s="1">
        <f t="shared" si="99"/>
        <v>0</v>
      </c>
      <c r="AK947" s="1"/>
      <c r="AL947" s="1"/>
      <c r="AM947" s="1"/>
      <c r="AN947" s="1"/>
      <c r="AP947" s="30"/>
      <c r="AQ947" s="1"/>
      <c r="AR947" s="1">
        <f t="shared" si="101"/>
        <v>0</v>
      </c>
      <c r="AS947" s="1"/>
      <c r="AT947" s="1"/>
      <c r="AU947" s="2">
        <f t="shared" si="100"/>
        <v>0</v>
      </c>
      <c r="AW947" s="1"/>
      <c r="AX947" s="1"/>
      <c r="AY947" s="1"/>
      <c r="AZ947" s="2">
        <f t="shared" si="97"/>
        <v>0</v>
      </c>
      <c r="BA947" s="2">
        <f>SUM(AF947,AH947,-AZ947,-Table112[[#This Row],[Sale Fee]])</f>
        <v>0</v>
      </c>
      <c r="BC947" s="1"/>
      <c r="BD947" s="1"/>
      <c r="BE947" s="1"/>
    </row>
    <row r="948" spans="1:57" x14ac:dyDescent="0.25">
      <c r="A948" s="1"/>
      <c r="B948" s="1"/>
      <c r="Q948" s="1"/>
      <c r="R948" s="1"/>
      <c r="S948" s="1"/>
      <c r="U948" s="1"/>
      <c r="V948" s="1"/>
      <c r="W948" s="1"/>
      <c r="X948" s="1"/>
      <c r="Y948" s="1"/>
      <c r="Z948" s="1">
        <f>Table112[[#This Row],[Quantity2]]*Table112[[#This Row],[U Cost]]</f>
        <v>0</v>
      </c>
      <c r="AB948" s="1"/>
      <c r="AC948" s="1"/>
      <c r="AD948" s="1">
        <f t="shared" si="98"/>
        <v>0</v>
      </c>
      <c r="AE948" s="1"/>
      <c r="AF948" s="1">
        <f>SUM(Table112[[#This Row],[Total 
Paid]:[Shipping 
Charged]])</f>
        <v>0</v>
      </c>
      <c r="AG948" s="1"/>
      <c r="AH948" s="1"/>
      <c r="AI948" s="1">
        <f t="shared" si="99"/>
        <v>0</v>
      </c>
      <c r="AK948" s="1"/>
      <c r="AL948" s="1"/>
      <c r="AM948" s="1"/>
      <c r="AN948" s="1"/>
      <c r="AP948" s="30"/>
      <c r="AQ948" s="1"/>
      <c r="AR948" s="1">
        <f t="shared" si="101"/>
        <v>0</v>
      </c>
      <c r="AS948" s="1"/>
      <c r="AT948" s="1"/>
      <c r="AU948" s="2">
        <f t="shared" si="100"/>
        <v>0</v>
      </c>
      <c r="AW948" s="1"/>
      <c r="AX948" s="1"/>
      <c r="AY948" s="1"/>
      <c r="AZ948" s="2">
        <f t="shared" si="97"/>
        <v>0</v>
      </c>
      <c r="BA948" s="2">
        <f>SUM(AF948,AH948,-AZ948,-Table112[[#This Row],[Sale Fee]])</f>
        <v>0</v>
      </c>
      <c r="BC948" s="1"/>
      <c r="BD948" s="1"/>
      <c r="BE948" s="1"/>
    </row>
    <row r="949" spans="1:57" x14ac:dyDescent="0.25">
      <c r="A949" s="1"/>
      <c r="B949" s="1"/>
      <c r="Q949" s="1"/>
      <c r="R949" s="1"/>
      <c r="S949" s="1"/>
      <c r="U949" s="1"/>
      <c r="V949" s="1"/>
      <c r="W949" s="1"/>
      <c r="X949" s="1"/>
      <c r="Y949" s="1"/>
      <c r="Z949" s="1">
        <f>Table112[[#This Row],[Quantity2]]*Table112[[#This Row],[U Cost]]</f>
        <v>0</v>
      </c>
      <c r="AB949" s="1"/>
      <c r="AC949" s="1"/>
      <c r="AD949" s="1">
        <f t="shared" si="98"/>
        <v>0</v>
      </c>
      <c r="AE949" s="1"/>
      <c r="AF949" s="1">
        <f>SUM(Table112[[#This Row],[Total 
Paid]:[Shipping 
Charged]])</f>
        <v>0</v>
      </c>
      <c r="AG949" s="1"/>
      <c r="AH949" s="1"/>
      <c r="AI949" s="1">
        <f t="shared" si="99"/>
        <v>0</v>
      </c>
      <c r="AK949" s="1"/>
      <c r="AL949" s="1"/>
      <c r="AM949" s="1"/>
      <c r="AN949" s="1"/>
      <c r="AP949" s="30"/>
      <c r="AQ949" s="1"/>
      <c r="AR949" s="1">
        <f t="shared" si="101"/>
        <v>0</v>
      </c>
      <c r="AS949" s="1"/>
      <c r="AT949" s="1"/>
      <c r="AU949" s="2">
        <f t="shared" si="100"/>
        <v>0</v>
      </c>
      <c r="AW949" s="1"/>
      <c r="AX949" s="1"/>
      <c r="AY949" s="1"/>
      <c r="AZ949" s="2">
        <f t="shared" si="97"/>
        <v>0</v>
      </c>
      <c r="BA949" s="2">
        <f>SUM(AF949,AH949,-AZ949,-Table112[[#This Row],[Sale Fee]])</f>
        <v>0</v>
      </c>
      <c r="BC949" s="1"/>
      <c r="BD949" s="1"/>
      <c r="BE949" s="1"/>
    </row>
    <row r="950" spans="1:57" x14ac:dyDescent="0.25">
      <c r="A950" s="1"/>
      <c r="B950" s="1"/>
      <c r="Q950" s="1"/>
      <c r="R950" s="1"/>
      <c r="S950" s="1"/>
      <c r="U950" s="1"/>
      <c r="V950" s="1"/>
      <c r="W950" s="1"/>
      <c r="X950" s="1"/>
      <c r="Y950" s="1"/>
      <c r="Z950" s="1">
        <f>Table112[[#This Row],[Quantity2]]*Table112[[#This Row],[U Cost]]</f>
        <v>0</v>
      </c>
      <c r="AB950" s="1"/>
      <c r="AC950" s="1"/>
      <c r="AD950" s="1">
        <f t="shared" si="98"/>
        <v>0</v>
      </c>
      <c r="AE950" s="1"/>
      <c r="AF950" s="1">
        <f>SUM(Table112[[#This Row],[Total 
Paid]:[Shipping 
Charged]])</f>
        <v>0</v>
      </c>
      <c r="AG950" s="1"/>
      <c r="AH950" s="1"/>
      <c r="AI950" s="1">
        <f t="shared" si="99"/>
        <v>0</v>
      </c>
      <c r="AK950" s="1"/>
      <c r="AL950" s="1"/>
      <c r="AM950" s="1"/>
      <c r="AN950" s="1"/>
      <c r="AP950" s="30"/>
      <c r="AQ950" s="1"/>
      <c r="AR950" s="1">
        <f t="shared" si="101"/>
        <v>0</v>
      </c>
      <c r="AS950" s="1"/>
      <c r="AT950" s="1"/>
      <c r="AU950" s="2">
        <f t="shared" si="100"/>
        <v>0</v>
      </c>
      <c r="AW950" s="1"/>
      <c r="AX950" s="1"/>
      <c r="AY950" s="1"/>
      <c r="AZ950" s="2">
        <f t="shared" si="97"/>
        <v>0</v>
      </c>
      <c r="BA950" s="2">
        <f>SUM(AF950,AH950,-AZ950,-Table112[[#This Row],[Sale Fee]])</f>
        <v>0</v>
      </c>
      <c r="BC950" s="1"/>
      <c r="BD950" s="1"/>
      <c r="BE950" s="1"/>
    </row>
    <row r="951" spans="1:57" x14ac:dyDescent="0.25">
      <c r="A951" s="1"/>
      <c r="B951" s="1"/>
      <c r="Q951" s="1"/>
      <c r="R951" s="1"/>
      <c r="S951" s="1"/>
      <c r="U951" s="1"/>
      <c r="V951" s="1"/>
      <c r="W951" s="1"/>
      <c r="X951" s="1"/>
      <c r="Y951" s="1"/>
      <c r="Z951" s="1">
        <f>Table112[[#This Row],[Quantity2]]*Table112[[#This Row],[U Cost]]</f>
        <v>0</v>
      </c>
      <c r="AB951" s="1"/>
      <c r="AC951" s="1"/>
      <c r="AD951" s="1">
        <f t="shared" si="98"/>
        <v>0</v>
      </c>
      <c r="AE951" s="1"/>
      <c r="AF951" s="1">
        <f>SUM(Table112[[#This Row],[Total 
Paid]:[Shipping 
Charged]])</f>
        <v>0</v>
      </c>
      <c r="AG951" s="1"/>
      <c r="AH951" s="1"/>
      <c r="AI951" s="1">
        <f t="shared" si="99"/>
        <v>0</v>
      </c>
      <c r="AK951" s="1"/>
      <c r="AL951" s="1"/>
      <c r="AM951" s="1"/>
      <c r="AN951" s="1"/>
      <c r="AP951" s="30"/>
      <c r="AQ951" s="1"/>
      <c r="AR951" s="1">
        <f t="shared" si="101"/>
        <v>0</v>
      </c>
      <c r="AS951" s="1"/>
      <c r="AT951" s="1"/>
      <c r="AU951" s="2">
        <f t="shared" si="100"/>
        <v>0</v>
      </c>
      <c r="AW951" s="1"/>
      <c r="AX951" s="1"/>
      <c r="AY951" s="1"/>
      <c r="AZ951" s="2">
        <f t="shared" si="97"/>
        <v>0</v>
      </c>
      <c r="BA951" s="2">
        <f>SUM(AF951,AH951,-AZ951,-Table112[[#This Row],[Sale Fee]])</f>
        <v>0</v>
      </c>
      <c r="BC951" s="1"/>
      <c r="BD951" s="1"/>
      <c r="BE951" s="1"/>
    </row>
    <row r="952" spans="1:57" x14ac:dyDescent="0.25">
      <c r="A952" s="1"/>
      <c r="B952" s="1"/>
      <c r="Q952" s="1"/>
      <c r="R952" s="1"/>
      <c r="S952" s="1"/>
      <c r="U952" s="1"/>
      <c r="V952" s="1"/>
      <c r="W952" s="1"/>
      <c r="X952" s="1"/>
      <c r="Y952" s="1"/>
      <c r="Z952" s="1">
        <f>Table112[[#This Row],[Quantity2]]*Table112[[#This Row],[U Cost]]</f>
        <v>0</v>
      </c>
      <c r="AB952" s="1"/>
      <c r="AC952" s="1"/>
      <c r="AD952" s="1">
        <f t="shared" si="98"/>
        <v>0</v>
      </c>
      <c r="AE952" s="1"/>
      <c r="AF952" s="1">
        <f>SUM(Table112[[#This Row],[Total 
Paid]:[Shipping 
Charged]])</f>
        <v>0</v>
      </c>
      <c r="AG952" s="1"/>
      <c r="AH952" s="1"/>
      <c r="AI952" s="1">
        <f t="shared" si="99"/>
        <v>0</v>
      </c>
      <c r="AK952" s="1"/>
      <c r="AL952" s="1"/>
      <c r="AM952" s="1"/>
      <c r="AN952" s="1"/>
      <c r="AP952" s="30"/>
      <c r="AQ952" s="1"/>
      <c r="AR952" s="1">
        <f t="shared" si="101"/>
        <v>0</v>
      </c>
      <c r="AS952" s="1"/>
      <c r="AT952" s="1"/>
      <c r="AU952" s="2">
        <f t="shared" si="100"/>
        <v>0</v>
      </c>
      <c r="AW952" s="1"/>
      <c r="AX952" s="1"/>
      <c r="AY952" s="1"/>
      <c r="AZ952" s="2">
        <f t="shared" si="97"/>
        <v>0</v>
      </c>
      <c r="BA952" s="2">
        <f>SUM(AF952,AH952,-AZ952,-Table112[[#This Row],[Sale Fee]])</f>
        <v>0</v>
      </c>
      <c r="BC952" s="1"/>
      <c r="BD952" s="1"/>
      <c r="BE952" s="1"/>
    </row>
    <row r="953" spans="1:57" x14ac:dyDescent="0.25">
      <c r="A953" s="1"/>
      <c r="B953" s="1"/>
      <c r="Q953" s="1"/>
      <c r="R953" s="1"/>
      <c r="S953" s="1"/>
      <c r="U953" s="1"/>
      <c r="V953" s="1"/>
      <c r="W953" s="1"/>
      <c r="X953" s="1"/>
      <c r="Y953" s="1"/>
      <c r="Z953" s="1">
        <f>Table112[[#This Row],[Quantity2]]*Table112[[#This Row],[U Cost]]</f>
        <v>0</v>
      </c>
      <c r="AB953" s="1"/>
      <c r="AC953" s="1"/>
      <c r="AD953" s="1">
        <f t="shared" si="98"/>
        <v>0</v>
      </c>
      <c r="AE953" s="1"/>
      <c r="AF953" s="1">
        <f>SUM(Table112[[#This Row],[Total 
Paid]:[Shipping 
Charged]])</f>
        <v>0</v>
      </c>
      <c r="AG953" s="1"/>
      <c r="AH953" s="1"/>
      <c r="AI953" s="1">
        <f t="shared" si="99"/>
        <v>0</v>
      </c>
      <c r="AK953" s="1"/>
      <c r="AL953" s="1"/>
      <c r="AM953" s="1"/>
      <c r="AN953" s="1"/>
      <c r="AP953" s="30"/>
      <c r="AQ953" s="1"/>
      <c r="AR953" s="1">
        <f t="shared" si="101"/>
        <v>0</v>
      </c>
      <c r="AS953" s="1"/>
      <c r="AT953" s="1"/>
      <c r="AU953" s="2">
        <f t="shared" si="100"/>
        <v>0</v>
      </c>
      <c r="AW953" s="1"/>
      <c r="AX953" s="1"/>
      <c r="AY953" s="1"/>
      <c r="AZ953" s="2">
        <f t="shared" si="97"/>
        <v>0</v>
      </c>
      <c r="BA953" s="2">
        <f>SUM(AF953,AH953,-AZ953,-Table112[[#This Row],[Sale Fee]])</f>
        <v>0</v>
      </c>
      <c r="BC953" s="1"/>
      <c r="BD953" s="1"/>
      <c r="BE953" s="1"/>
    </row>
    <row r="954" spans="1:57" x14ac:dyDescent="0.25">
      <c r="A954" s="1"/>
      <c r="B954" s="1"/>
      <c r="Q954" s="1"/>
      <c r="R954" s="1"/>
      <c r="S954" s="1"/>
      <c r="U954" s="1"/>
      <c r="V954" s="1"/>
      <c r="W954" s="1"/>
      <c r="X954" s="1"/>
      <c r="Y954" s="1"/>
      <c r="Z954" s="1">
        <f>Table112[[#This Row],[Quantity2]]*Table112[[#This Row],[U Cost]]</f>
        <v>0</v>
      </c>
      <c r="AB954" s="1"/>
      <c r="AC954" s="1"/>
      <c r="AD954" s="1">
        <f t="shared" si="98"/>
        <v>0</v>
      </c>
      <c r="AE954" s="1"/>
      <c r="AF954" s="1">
        <f>SUM(Table112[[#This Row],[Total 
Paid]:[Shipping 
Charged]])</f>
        <v>0</v>
      </c>
      <c r="AG954" s="1"/>
      <c r="AH954" s="1"/>
      <c r="AI954" s="1">
        <f t="shared" si="99"/>
        <v>0</v>
      </c>
      <c r="AK954" s="1"/>
      <c r="AL954" s="1"/>
      <c r="AM954" s="1"/>
      <c r="AN954" s="1"/>
      <c r="AP954" s="30"/>
      <c r="AQ954" s="1"/>
      <c r="AR954" s="1">
        <f t="shared" si="101"/>
        <v>0</v>
      </c>
      <c r="AS954" s="1"/>
      <c r="AT954" s="1"/>
      <c r="AU954" s="2">
        <f t="shared" si="100"/>
        <v>0</v>
      </c>
      <c r="AW954" s="1"/>
      <c r="AX954" s="1"/>
      <c r="AY954" s="1"/>
      <c r="AZ954" s="2">
        <f t="shared" si="97"/>
        <v>0</v>
      </c>
      <c r="BA954" s="2">
        <f>SUM(AF954,AH954,-AZ954,-Table112[[#This Row],[Sale Fee]])</f>
        <v>0</v>
      </c>
      <c r="BC954" s="1"/>
      <c r="BD954" s="1"/>
      <c r="BE954" s="1"/>
    </row>
    <row r="955" spans="1:57" x14ac:dyDescent="0.25">
      <c r="A955" s="1"/>
      <c r="B955" s="1"/>
      <c r="Q955" s="1"/>
      <c r="R955" s="1"/>
      <c r="S955" s="1"/>
      <c r="U955" s="1"/>
      <c r="V955" s="1"/>
      <c r="W955" s="1"/>
      <c r="X955" s="1"/>
      <c r="Y955" s="1"/>
      <c r="Z955" s="1">
        <f>Table112[[#This Row],[Quantity2]]*Table112[[#This Row],[U Cost]]</f>
        <v>0</v>
      </c>
      <c r="AB955" s="1"/>
      <c r="AC955" s="1"/>
      <c r="AD955" s="1">
        <f t="shared" si="98"/>
        <v>0</v>
      </c>
      <c r="AE955" s="1"/>
      <c r="AF955" s="1">
        <f>SUM(Table112[[#This Row],[Total 
Paid]:[Shipping 
Charged]])</f>
        <v>0</v>
      </c>
      <c r="AG955" s="1"/>
      <c r="AH955" s="1"/>
      <c r="AI955" s="1">
        <f t="shared" si="99"/>
        <v>0</v>
      </c>
      <c r="AK955" s="1"/>
      <c r="AL955" s="1"/>
      <c r="AM955" s="1"/>
      <c r="AN955" s="1"/>
      <c r="AP955" s="30"/>
      <c r="AQ955" s="1"/>
      <c r="AR955" s="1">
        <f t="shared" si="101"/>
        <v>0</v>
      </c>
      <c r="AS955" s="1"/>
      <c r="AT955" s="1"/>
      <c r="AU955" s="2">
        <f t="shared" si="100"/>
        <v>0</v>
      </c>
      <c r="AW955" s="1"/>
      <c r="AX955" s="1"/>
      <c r="AY955" s="1"/>
      <c r="AZ955" s="2">
        <f t="shared" si="97"/>
        <v>0</v>
      </c>
      <c r="BA955" s="2">
        <f>SUM(AF955,AH955,-AZ955,-Table112[[#This Row],[Sale Fee]])</f>
        <v>0</v>
      </c>
      <c r="BC955" s="1"/>
      <c r="BD955" s="1"/>
      <c r="BE955" s="1"/>
    </row>
    <row r="956" spans="1:57" x14ac:dyDescent="0.25">
      <c r="A956" s="1"/>
      <c r="B956" s="1"/>
      <c r="Q956" s="1"/>
      <c r="R956" s="1"/>
      <c r="S956" s="1"/>
      <c r="U956" s="1"/>
      <c r="V956" s="1"/>
      <c r="W956" s="1"/>
      <c r="X956" s="1"/>
      <c r="Y956" s="1"/>
      <c r="Z956" s="1">
        <f>Table112[[#This Row],[Quantity2]]*Table112[[#This Row],[U Cost]]</f>
        <v>0</v>
      </c>
      <c r="AB956" s="1"/>
      <c r="AC956" s="1"/>
      <c r="AD956" s="1">
        <f t="shared" si="98"/>
        <v>0</v>
      </c>
      <c r="AE956" s="1"/>
      <c r="AF956" s="1">
        <f>SUM(Table112[[#This Row],[Total 
Paid]:[Shipping 
Charged]])</f>
        <v>0</v>
      </c>
      <c r="AG956" s="1"/>
      <c r="AH956" s="1"/>
      <c r="AI956" s="1">
        <f t="shared" si="99"/>
        <v>0</v>
      </c>
      <c r="AK956" s="1"/>
      <c r="AL956" s="1"/>
      <c r="AM956" s="1"/>
      <c r="AN956" s="1"/>
      <c r="AP956" s="30"/>
      <c r="AQ956" s="1"/>
      <c r="AR956" s="1">
        <f t="shared" si="101"/>
        <v>0</v>
      </c>
      <c r="AS956" s="1"/>
      <c r="AT956" s="1"/>
      <c r="AU956" s="2">
        <f t="shared" si="100"/>
        <v>0</v>
      </c>
      <c r="AW956" s="1"/>
      <c r="AX956" s="1"/>
      <c r="AY956" s="1"/>
      <c r="AZ956" s="2">
        <f t="shared" si="97"/>
        <v>0</v>
      </c>
      <c r="BA956" s="2">
        <f>SUM(AF956,AH956,-AZ956,-Table112[[#This Row],[Sale Fee]])</f>
        <v>0</v>
      </c>
      <c r="BC956" s="1"/>
      <c r="BD956" s="1"/>
      <c r="BE956" s="1"/>
    </row>
    <row r="957" spans="1:57" x14ac:dyDescent="0.25">
      <c r="A957" s="1"/>
      <c r="B957" s="1"/>
      <c r="Q957" s="1"/>
      <c r="R957" s="1"/>
      <c r="S957" s="1"/>
      <c r="U957" s="1"/>
      <c r="V957" s="1"/>
      <c r="W957" s="1"/>
      <c r="X957" s="1"/>
      <c r="Y957" s="1"/>
      <c r="Z957" s="1">
        <f>Table112[[#This Row],[Quantity2]]*Table112[[#This Row],[U Cost]]</f>
        <v>0</v>
      </c>
      <c r="AB957" s="1"/>
      <c r="AC957" s="1"/>
      <c r="AD957" s="1">
        <f t="shared" si="98"/>
        <v>0</v>
      </c>
      <c r="AE957" s="1"/>
      <c r="AF957" s="1">
        <f>SUM(Table112[[#This Row],[Total 
Paid]:[Shipping 
Charged]])</f>
        <v>0</v>
      </c>
      <c r="AG957" s="1"/>
      <c r="AH957" s="1"/>
      <c r="AI957" s="1">
        <f t="shared" si="99"/>
        <v>0</v>
      </c>
      <c r="AK957" s="1"/>
      <c r="AL957" s="1"/>
      <c r="AM957" s="1"/>
      <c r="AN957" s="1"/>
      <c r="AP957" s="30"/>
      <c r="AQ957" s="1"/>
      <c r="AR957" s="1">
        <f t="shared" si="101"/>
        <v>0</v>
      </c>
      <c r="AS957" s="1"/>
      <c r="AT957" s="1"/>
      <c r="AU957" s="2">
        <f t="shared" si="100"/>
        <v>0</v>
      </c>
      <c r="AW957" s="1"/>
      <c r="AX957" s="1"/>
      <c r="AY957" s="1"/>
      <c r="AZ957" s="2">
        <f t="shared" si="97"/>
        <v>0</v>
      </c>
      <c r="BA957" s="2">
        <f>SUM(AF957,AH957,-AZ957,-Table112[[#This Row],[Sale Fee]])</f>
        <v>0</v>
      </c>
      <c r="BC957" s="1"/>
      <c r="BD957" s="1"/>
      <c r="BE957" s="1"/>
    </row>
    <row r="958" spans="1:57" x14ac:dyDescent="0.25">
      <c r="A958" s="1"/>
      <c r="B958" s="1"/>
      <c r="Q958" s="1"/>
      <c r="R958" s="1"/>
      <c r="S958" s="1"/>
      <c r="U958" s="1"/>
      <c r="V958" s="1"/>
      <c r="W958" s="1"/>
      <c r="X958" s="1"/>
      <c r="Y958" s="1"/>
      <c r="Z958" s="1">
        <f>Table112[[#This Row],[Quantity2]]*Table112[[#This Row],[U Cost]]</f>
        <v>0</v>
      </c>
      <c r="AB958" s="1"/>
      <c r="AC958" s="1"/>
      <c r="AD958" s="1">
        <f t="shared" si="98"/>
        <v>0</v>
      </c>
      <c r="AE958" s="1"/>
      <c r="AF958" s="1">
        <f>SUM(Table112[[#This Row],[Total 
Paid]:[Shipping 
Charged]])</f>
        <v>0</v>
      </c>
      <c r="AG958" s="1"/>
      <c r="AH958" s="1"/>
      <c r="AI958" s="1">
        <f t="shared" si="99"/>
        <v>0</v>
      </c>
      <c r="AK958" s="1"/>
      <c r="AL958" s="1"/>
      <c r="AM958" s="1"/>
      <c r="AN958" s="1"/>
      <c r="AP958" s="30"/>
      <c r="AQ958" s="1"/>
      <c r="AR958" s="1">
        <f t="shared" si="101"/>
        <v>0</v>
      </c>
      <c r="AS958" s="1"/>
      <c r="AT958" s="1"/>
      <c r="AU958" s="2">
        <f t="shared" si="100"/>
        <v>0</v>
      </c>
      <c r="AW958" s="1"/>
      <c r="AX958" s="1"/>
      <c r="AY958" s="1"/>
      <c r="AZ958" s="2">
        <f t="shared" si="97"/>
        <v>0</v>
      </c>
      <c r="BA958" s="2">
        <f>SUM(AF958,AH958,-AZ958,-Table112[[#This Row],[Sale Fee]])</f>
        <v>0</v>
      </c>
      <c r="BC958" s="1"/>
      <c r="BD958" s="1"/>
      <c r="BE958" s="1"/>
    </row>
    <row r="959" spans="1:57" x14ac:dyDescent="0.25">
      <c r="A959" s="1"/>
      <c r="B959" s="1"/>
      <c r="Q959" s="1"/>
      <c r="R959" s="1"/>
      <c r="S959" s="1"/>
      <c r="U959" s="1"/>
      <c r="V959" s="1"/>
      <c r="W959" s="1"/>
      <c r="X959" s="1"/>
      <c r="Y959" s="1"/>
      <c r="Z959" s="1">
        <f>Table112[[#This Row],[Quantity2]]*Table112[[#This Row],[U Cost]]</f>
        <v>0</v>
      </c>
      <c r="AB959" s="1"/>
      <c r="AC959" s="1"/>
      <c r="AD959" s="1">
        <f t="shared" si="98"/>
        <v>0</v>
      </c>
      <c r="AE959" s="1"/>
      <c r="AF959" s="1">
        <f>SUM(Table112[[#This Row],[Total 
Paid]:[Shipping 
Charged]])</f>
        <v>0</v>
      </c>
      <c r="AG959" s="1"/>
      <c r="AH959" s="1"/>
      <c r="AI959" s="1">
        <f t="shared" si="99"/>
        <v>0</v>
      </c>
      <c r="AK959" s="1"/>
      <c r="AL959" s="1"/>
      <c r="AM959" s="1"/>
      <c r="AN959" s="1"/>
      <c r="AP959" s="30"/>
      <c r="AQ959" s="1"/>
      <c r="AR959" s="1">
        <f t="shared" si="101"/>
        <v>0</v>
      </c>
      <c r="AS959" s="1"/>
      <c r="AT959" s="1"/>
      <c r="AU959" s="2">
        <f t="shared" si="100"/>
        <v>0</v>
      </c>
      <c r="AW959" s="1"/>
      <c r="AX959" s="1"/>
      <c r="AY959" s="1"/>
      <c r="AZ959" s="2">
        <f t="shared" si="97"/>
        <v>0</v>
      </c>
      <c r="BA959" s="2">
        <f>SUM(AF959,AH959,-AZ959,-Table112[[#This Row],[Sale Fee]])</f>
        <v>0</v>
      </c>
      <c r="BC959" s="1"/>
      <c r="BD959" s="1"/>
      <c r="BE959" s="1"/>
    </row>
    <row r="960" spans="1:57" x14ac:dyDescent="0.25">
      <c r="A960" s="1"/>
      <c r="B960" s="1"/>
      <c r="Q960" s="1"/>
      <c r="R960" s="1"/>
      <c r="S960" s="1"/>
      <c r="U960" s="1"/>
      <c r="V960" s="1"/>
      <c r="W960" s="1"/>
      <c r="X960" s="1"/>
      <c r="Y960" s="1"/>
      <c r="Z960" s="1">
        <f>Table112[[#This Row],[Quantity2]]*Table112[[#This Row],[U Cost]]</f>
        <v>0</v>
      </c>
      <c r="AB960" s="1"/>
      <c r="AC960" s="1"/>
      <c r="AD960" s="1">
        <f t="shared" si="98"/>
        <v>0</v>
      </c>
      <c r="AE960" s="1"/>
      <c r="AF960" s="1">
        <f>SUM(Table112[[#This Row],[Total 
Paid]:[Shipping 
Charged]])</f>
        <v>0</v>
      </c>
      <c r="AG960" s="1"/>
      <c r="AH960" s="1"/>
      <c r="AI960" s="1">
        <f t="shared" si="99"/>
        <v>0</v>
      </c>
      <c r="AK960" s="1"/>
      <c r="AL960" s="1"/>
      <c r="AM960" s="1"/>
      <c r="AN960" s="1"/>
      <c r="AP960" s="30"/>
      <c r="AQ960" s="1"/>
      <c r="AR960" s="1">
        <f t="shared" si="101"/>
        <v>0</v>
      </c>
      <c r="AS960" s="1"/>
      <c r="AT960" s="1"/>
      <c r="AU960" s="2">
        <f t="shared" si="100"/>
        <v>0</v>
      </c>
      <c r="AW960" s="1"/>
      <c r="AX960" s="1"/>
      <c r="AY960" s="1"/>
      <c r="AZ960" s="2">
        <f t="shared" si="97"/>
        <v>0</v>
      </c>
      <c r="BA960" s="2">
        <f>SUM(AF960,AH960,-AZ960,-Table112[[#This Row],[Sale Fee]])</f>
        <v>0</v>
      </c>
      <c r="BC960" s="1"/>
      <c r="BD960" s="1"/>
      <c r="BE960" s="1"/>
    </row>
    <row r="961" spans="1:57" x14ac:dyDescent="0.25">
      <c r="A961" s="1"/>
      <c r="B961" s="1"/>
      <c r="Q961" s="1"/>
      <c r="R961" s="1"/>
      <c r="S961" s="1"/>
      <c r="U961" s="1"/>
      <c r="V961" s="1"/>
      <c r="W961" s="1"/>
      <c r="X961" s="1"/>
      <c r="Y961" s="1"/>
      <c r="Z961" s="1">
        <f>Table112[[#This Row],[Quantity2]]*Table112[[#This Row],[U Cost]]</f>
        <v>0</v>
      </c>
      <c r="AB961" s="1"/>
      <c r="AC961" s="1"/>
      <c r="AD961" s="1">
        <f t="shared" si="98"/>
        <v>0</v>
      </c>
      <c r="AE961" s="1"/>
      <c r="AF961" s="1">
        <f>SUM(Table112[[#This Row],[Total 
Paid]:[Shipping 
Charged]])</f>
        <v>0</v>
      </c>
      <c r="AG961" s="1"/>
      <c r="AH961" s="1"/>
      <c r="AI961" s="1">
        <f t="shared" si="99"/>
        <v>0</v>
      </c>
      <c r="AK961" s="1"/>
      <c r="AL961" s="1"/>
      <c r="AM961" s="1"/>
      <c r="AN961" s="1"/>
      <c r="AP961" s="30"/>
      <c r="AQ961" s="1"/>
      <c r="AR961" s="1">
        <f t="shared" si="101"/>
        <v>0</v>
      </c>
      <c r="AS961" s="1"/>
      <c r="AT961" s="1"/>
      <c r="AU961" s="2">
        <f t="shared" si="100"/>
        <v>0</v>
      </c>
      <c r="AW961" s="1"/>
      <c r="AX961" s="1"/>
      <c r="AY961" s="1"/>
      <c r="AZ961" s="2">
        <f t="shared" ref="AZ961:AZ1013" si="102">SUM(AU961,AW961,AX961,AY961)</f>
        <v>0</v>
      </c>
      <c r="BA961" s="2">
        <f>SUM(AF961,AH961,-AZ961,-Table112[[#This Row],[Sale Fee]])</f>
        <v>0</v>
      </c>
      <c r="BC961" s="1"/>
      <c r="BD961" s="1"/>
      <c r="BE961" s="1"/>
    </row>
    <row r="962" spans="1:57" x14ac:dyDescent="0.25">
      <c r="A962" s="1"/>
      <c r="B962" s="1"/>
      <c r="Q962" s="1"/>
      <c r="R962" s="1"/>
      <c r="S962" s="1"/>
      <c r="U962" s="1"/>
      <c r="V962" s="1"/>
      <c r="W962" s="1"/>
      <c r="X962" s="1"/>
      <c r="Y962" s="1"/>
      <c r="Z962" s="1">
        <f>Table112[[#This Row],[Quantity2]]*Table112[[#This Row],[U Cost]]</f>
        <v>0</v>
      </c>
      <c r="AB962" s="1"/>
      <c r="AC962" s="1"/>
      <c r="AD962" s="1">
        <f t="shared" si="98"/>
        <v>0</v>
      </c>
      <c r="AE962" s="1"/>
      <c r="AF962" s="1">
        <f>SUM(Table112[[#This Row],[Total 
Paid]:[Shipping 
Charged]])</f>
        <v>0</v>
      </c>
      <c r="AG962" s="1"/>
      <c r="AH962" s="1"/>
      <c r="AI962" s="1">
        <f t="shared" si="99"/>
        <v>0</v>
      </c>
      <c r="AK962" s="1"/>
      <c r="AL962" s="1"/>
      <c r="AM962" s="1"/>
      <c r="AN962" s="1"/>
      <c r="AP962" s="30"/>
      <c r="AQ962" s="1"/>
      <c r="AR962" s="1">
        <f t="shared" si="101"/>
        <v>0</v>
      </c>
      <c r="AS962" s="1"/>
      <c r="AT962" s="1"/>
      <c r="AU962" s="2">
        <f t="shared" si="100"/>
        <v>0</v>
      </c>
      <c r="AW962" s="1"/>
      <c r="AX962" s="1"/>
      <c r="AY962" s="1"/>
      <c r="AZ962" s="2">
        <f t="shared" si="102"/>
        <v>0</v>
      </c>
      <c r="BA962" s="2">
        <f>SUM(AF962,AH962,-AZ962,-Table112[[#This Row],[Sale Fee]])</f>
        <v>0</v>
      </c>
      <c r="BC962" s="1"/>
      <c r="BD962" s="1"/>
      <c r="BE962" s="1"/>
    </row>
    <row r="963" spans="1:57" x14ac:dyDescent="0.25">
      <c r="A963" s="1"/>
      <c r="B963" s="1"/>
      <c r="Q963" s="1"/>
      <c r="R963" s="1"/>
      <c r="S963" s="1"/>
      <c r="U963" s="1"/>
      <c r="V963" s="1"/>
      <c r="W963" s="1"/>
      <c r="X963" s="1"/>
      <c r="Y963" s="1"/>
      <c r="Z963" s="1">
        <f>Table112[[#This Row],[Quantity2]]*Table112[[#This Row],[U Cost]]</f>
        <v>0</v>
      </c>
      <c r="AB963" s="1"/>
      <c r="AC963" s="1"/>
      <c r="AD963" s="1">
        <f t="shared" si="98"/>
        <v>0</v>
      </c>
      <c r="AE963" s="1"/>
      <c r="AF963" s="1">
        <f>SUM(Table112[[#This Row],[Total 
Paid]:[Shipping 
Charged]])</f>
        <v>0</v>
      </c>
      <c r="AG963" s="1"/>
      <c r="AH963" s="1"/>
      <c r="AI963" s="1">
        <f t="shared" si="99"/>
        <v>0</v>
      </c>
      <c r="AK963" s="1"/>
      <c r="AL963" s="1"/>
      <c r="AM963" s="1"/>
      <c r="AN963" s="1"/>
      <c r="AP963" s="30"/>
      <c r="AQ963" s="1"/>
      <c r="AR963" s="1">
        <f t="shared" si="101"/>
        <v>0</v>
      </c>
      <c r="AS963" s="1"/>
      <c r="AT963" s="1"/>
      <c r="AU963" s="2">
        <f t="shared" si="100"/>
        <v>0</v>
      </c>
      <c r="AW963" s="1"/>
      <c r="AX963" s="1"/>
      <c r="AY963" s="1"/>
      <c r="AZ963" s="2">
        <f t="shared" si="102"/>
        <v>0</v>
      </c>
      <c r="BA963" s="2">
        <f>SUM(AF963,AH963,-AZ963,-Table112[[#This Row],[Sale Fee]])</f>
        <v>0</v>
      </c>
      <c r="BC963" s="1"/>
      <c r="BD963" s="1"/>
      <c r="BE963" s="1"/>
    </row>
    <row r="964" spans="1:57" x14ac:dyDescent="0.25">
      <c r="A964" s="1"/>
      <c r="B964" s="1"/>
      <c r="Q964" s="1"/>
      <c r="R964" s="1"/>
      <c r="S964" s="1"/>
      <c r="U964" s="1"/>
      <c r="V964" s="1"/>
      <c r="W964" s="1"/>
      <c r="X964" s="1"/>
      <c r="Y964" s="1"/>
      <c r="Z964" s="1">
        <f>Table112[[#This Row],[Quantity2]]*Table112[[#This Row],[U Cost]]</f>
        <v>0</v>
      </c>
      <c r="AB964" s="1"/>
      <c r="AC964" s="1"/>
      <c r="AD964" s="1">
        <f t="shared" si="98"/>
        <v>0</v>
      </c>
      <c r="AE964" s="1"/>
      <c r="AF964" s="1">
        <f>SUM(Table112[[#This Row],[Total 
Paid]:[Shipping 
Charged]])</f>
        <v>0</v>
      </c>
      <c r="AG964" s="1"/>
      <c r="AH964" s="1"/>
      <c r="AI964" s="1">
        <f t="shared" si="99"/>
        <v>0</v>
      </c>
      <c r="AK964" s="1"/>
      <c r="AL964" s="1"/>
      <c r="AM964" s="1"/>
      <c r="AN964" s="1"/>
      <c r="AP964" s="30"/>
      <c r="AQ964" s="1"/>
      <c r="AR964" s="1">
        <f t="shared" si="101"/>
        <v>0</v>
      </c>
      <c r="AS964" s="1"/>
      <c r="AT964" s="1"/>
      <c r="AU964" s="2">
        <f t="shared" si="100"/>
        <v>0</v>
      </c>
      <c r="AW964" s="1"/>
      <c r="AX964" s="1"/>
      <c r="AY964" s="1"/>
      <c r="AZ964" s="2">
        <f t="shared" si="102"/>
        <v>0</v>
      </c>
      <c r="BA964" s="2">
        <f>SUM(AF964,AH964,-AZ964,-Table112[[#This Row],[Sale Fee]])</f>
        <v>0</v>
      </c>
      <c r="BC964" s="1"/>
      <c r="BD964" s="1"/>
      <c r="BE964" s="1"/>
    </row>
    <row r="965" spans="1:57" x14ac:dyDescent="0.25">
      <c r="A965" s="1"/>
      <c r="B965" s="1"/>
      <c r="Q965" s="1"/>
      <c r="R965" s="1"/>
      <c r="S965" s="1"/>
      <c r="U965" s="1"/>
      <c r="V965" s="1"/>
      <c r="W965" s="1"/>
      <c r="X965" s="1"/>
      <c r="Y965" s="1"/>
      <c r="Z965" s="1">
        <f>Table112[[#This Row],[Quantity2]]*Table112[[#This Row],[U Cost]]</f>
        <v>0</v>
      </c>
      <c r="AB965" s="1"/>
      <c r="AC965" s="1"/>
      <c r="AD965" s="1">
        <f t="shared" si="98"/>
        <v>0</v>
      </c>
      <c r="AE965" s="1"/>
      <c r="AF965" s="1">
        <f>SUM(Table112[[#This Row],[Total 
Paid]:[Shipping 
Charged]])</f>
        <v>0</v>
      </c>
      <c r="AG965" s="1"/>
      <c r="AH965" s="1"/>
      <c r="AI965" s="1">
        <f t="shared" si="99"/>
        <v>0</v>
      </c>
      <c r="AK965" s="1"/>
      <c r="AL965" s="1"/>
      <c r="AM965" s="1"/>
      <c r="AN965" s="1"/>
      <c r="AP965" s="30"/>
      <c r="AQ965" s="1"/>
      <c r="AR965" s="1">
        <f t="shared" si="101"/>
        <v>0</v>
      </c>
      <c r="AS965" s="1"/>
      <c r="AT965" s="1"/>
      <c r="AU965" s="2">
        <f t="shared" si="100"/>
        <v>0</v>
      </c>
      <c r="AW965" s="1"/>
      <c r="AX965" s="1"/>
      <c r="AY965" s="1"/>
      <c r="AZ965" s="2">
        <f t="shared" si="102"/>
        <v>0</v>
      </c>
      <c r="BA965" s="2">
        <f>SUM(AF965,AH965,-AZ965,-Table112[[#This Row],[Sale Fee]])</f>
        <v>0</v>
      </c>
      <c r="BC965" s="1"/>
      <c r="BD965" s="1"/>
      <c r="BE965" s="1"/>
    </row>
    <row r="966" spans="1:57" x14ac:dyDescent="0.25">
      <c r="A966" s="1"/>
      <c r="B966" s="1"/>
      <c r="Q966" s="1"/>
      <c r="R966" s="1"/>
      <c r="S966" s="1"/>
      <c r="U966" s="1"/>
      <c r="V966" s="1"/>
      <c r="W966" s="1"/>
      <c r="X966" s="1"/>
      <c r="Y966" s="1"/>
      <c r="Z966" s="1">
        <f>Table112[[#This Row],[Quantity2]]*Table112[[#This Row],[U Cost]]</f>
        <v>0</v>
      </c>
      <c r="AB966" s="1"/>
      <c r="AC966" s="1"/>
      <c r="AD966" s="1">
        <f t="shared" ref="AD966:AD1013" si="103">AC966*AB966</f>
        <v>0</v>
      </c>
      <c r="AE966" s="1"/>
      <c r="AF966" s="1">
        <f>SUM(Table112[[#This Row],[Total 
Paid]:[Shipping 
Charged]])</f>
        <v>0</v>
      </c>
      <c r="AG966" s="1"/>
      <c r="AH966" s="1"/>
      <c r="AI966" s="1">
        <f t="shared" ref="AI966:AI1013" si="104">SUM(AF966,AG966,AH966)</f>
        <v>0</v>
      </c>
      <c r="AK966" s="1"/>
      <c r="AL966" s="1"/>
      <c r="AM966" s="1"/>
      <c r="AN966" s="1"/>
      <c r="AP966" s="30"/>
      <c r="AQ966" s="1"/>
      <c r="AR966" s="1">
        <f t="shared" si="101"/>
        <v>0</v>
      </c>
      <c r="AS966" s="1"/>
      <c r="AT966" s="1"/>
      <c r="AU966" s="2">
        <f t="shared" ref="AU966:AU1013" si="105">SUM(AR966:AT966)</f>
        <v>0</v>
      </c>
      <c r="AW966" s="1"/>
      <c r="AX966" s="1"/>
      <c r="AY966" s="1"/>
      <c r="AZ966" s="2">
        <f t="shared" si="102"/>
        <v>0</v>
      </c>
      <c r="BA966" s="2">
        <f>SUM(AF966,AH966,-AZ966,-Table112[[#This Row],[Sale Fee]])</f>
        <v>0</v>
      </c>
      <c r="BC966" s="1"/>
      <c r="BD966" s="1"/>
      <c r="BE966" s="1"/>
    </row>
    <row r="967" spans="1:57" x14ac:dyDescent="0.25">
      <c r="A967" s="1"/>
      <c r="B967" s="1"/>
      <c r="Q967" s="1"/>
      <c r="R967" s="1"/>
      <c r="S967" s="1"/>
      <c r="U967" s="1"/>
      <c r="V967" s="1"/>
      <c r="W967" s="1"/>
      <c r="X967" s="1"/>
      <c r="Y967" s="1"/>
      <c r="Z967" s="1">
        <f>Table112[[#This Row],[Quantity2]]*Table112[[#This Row],[U Cost]]</f>
        <v>0</v>
      </c>
      <c r="AB967" s="1"/>
      <c r="AC967" s="1"/>
      <c r="AD967" s="1">
        <f t="shared" si="103"/>
        <v>0</v>
      </c>
      <c r="AE967" s="1"/>
      <c r="AF967" s="1">
        <f>SUM(Table112[[#This Row],[Total 
Paid]:[Shipping 
Charged]])</f>
        <v>0</v>
      </c>
      <c r="AG967" s="1"/>
      <c r="AH967" s="1"/>
      <c r="AI967" s="1">
        <f t="shared" si="104"/>
        <v>0</v>
      </c>
      <c r="AK967" s="1"/>
      <c r="AL967" s="1"/>
      <c r="AM967" s="1"/>
      <c r="AN967" s="1"/>
      <c r="AP967" s="30"/>
      <c r="AQ967" s="1"/>
      <c r="AR967" s="1">
        <f t="shared" si="101"/>
        <v>0</v>
      </c>
      <c r="AS967" s="1"/>
      <c r="AT967" s="1"/>
      <c r="AU967" s="2">
        <f t="shared" si="105"/>
        <v>0</v>
      </c>
      <c r="AW967" s="1"/>
      <c r="AX967" s="1"/>
      <c r="AY967" s="1"/>
      <c r="AZ967" s="2">
        <f t="shared" si="102"/>
        <v>0</v>
      </c>
      <c r="BA967" s="2">
        <f>SUM(AF967,AH967,-AZ967,-Table112[[#This Row],[Sale Fee]])</f>
        <v>0</v>
      </c>
      <c r="BC967" s="1"/>
      <c r="BD967" s="1"/>
      <c r="BE967" s="1"/>
    </row>
    <row r="968" spans="1:57" x14ac:dyDescent="0.25">
      <c r="A968" s="1"/>
      <c r="B968" s="1"/>
      <c r="Q968" s="1"/>
      <c r="R968" s="1"/>
      <c r="S968" s="1"/>
      <c r="U968" s="1"/>
      <c r="V968" s="1"/>
      <c r="W968" s="1"/>
      <c r="X968" s="1"/>
      <c r="Y968" s="1"/>
      <c r="Z968" s="1">
        <f>Table112[[#This Row],[Quantity2]]*Table112[[#This Row],[U Cost]]</f>
        <v>0</v>
      </c>
      <c r="AB968" s="1"/>
      <c r="AC968" s="1"/>
      <c r="AD968" s="1">
        <f t="shared" si="103"/>
        <v>0</v>
      </c>
      <c r="AE968" s="1"/>
      <c r="AF968" s="1">
        <f>SUM(Table112[[#This Row],[Total 
Paid]:[Shipping 
Charged]])</f>
        <v>0</v>
      </c>
      <c r="AG968" s="1"/>
      <c r="AH968" s="1"/>
      <c r="AI968" s="1">
        <f t="shared" si="104"/>
        <v>0</v>
      </c>
      <c r="AK968" s="1"/>
      <c r="AL968" s="1"/>
      <c r="AM968" s="1"/>
      <c r="AN968" s="1"/>
      <c r="AP968" s="30"/>
      <c r="AQ968" s="1"/>
      <c r="AR968" s="1">
        <f t="shared" ref="AR968:AR1013" si="106">AQ968*AP968</f>
        <v>0</v>
      </c>
      <c r="AS968" s="1"/>
      <c r="AT968" s="1"/>
      <c r="AU968" s="2">
        <f t="shared" si="105"/>
        <v>0</v>
      </c>
      <c r="AW968" s="1"/>
      <c r="AX968" s="1"/>
      <c r="AY968" s="1"/>
      <c r="AZ968" s="2">
        <f t="shared" si="102"/>
        <v>0</v>
      </c>
      <c r="BA968" s="2">
        <f>SUM(AF968,AH968,-AZ968,-Table112[[#This Row],[Sale Fee]])</f>
        <v>0</v>
      </c>
      <c r="BC968" s="1"/>
      <c r="BD968" s="1"/>
      <c r="BE968" s="1"/>
    </row>
    <row r="969" spans="1:57" x14ac:dyDescent="0.25">
      <c r="A969" s="1"/>
      <c r="B969" s="1"/>
      <c r="Q969" s="1"/>
      <c r="R969" s="1"/>
      <c r="S969" s="1"/>
      <c r="U969" s="1"/>
      <c r="V969" s="1"/>
      <c r="W969" s="1"/>
      <c r="X969" s="1"/>
      <c r="Y969" s="1"/>
      <c r="Z969" s="1">
        <f>Table112[[#This Row],[Quantity2]]*Table112[[#This Row],[U Cost]]</f>
        <v>0</v>
      </c>
      <c r="AB969" s="1"/>
      <c r="AC969" s="1"/>
      <c r="AD969" s="1">
        <f t="shared" si="103"/>
        <v>0</v>
      </c>
      <c r="AE969" s="1"/>
      <c r="AF969" s="1">
        <f>SUM(Table112[[#This Row],[Total 
Paid]:[Shipping 
Charged]])</f>
        <v>0</v>
      </c>
      <c r="AG969" s="1"/>
      <c r="AH969" s="1"/>
      <c r="AI969" s="1">
        <f t="shared" si="104"/>
        <v>0</v>
      </c>
      <c r="AK969" s="1"/>
      <c r="AL969" s="1"/>
      <c r="AM969" s="1"/>
      <c r="AN969" s="1"/>
      <c r="AP969" s="30"/>
      <c r="AQ969" s="1"/>
      <c r="AR969" s="1">
        <f t="shared" si="106"/>
        <v>0</v>
      </c>
      <c r="AS969" s="1"/>
      <c r="AT969" s="1"/>
      <c r="AU969" s="2">
        <f t="shared" si="105"/>
        <v>0</v>
      </c>
      <c r="AW969" s="1"/>
      <c r="AX969" s="1"/>
      <c r="AY969" s="1"/>
      <c r="AZ969" s="2">
        <f t="shared" si="102"/>
        <v>0</v>
      </c>
      <c r="BA969" s="2">
        <f>SUM(AF969,AH969,-AZ969,-Table112[[#This Row],[Sale Fee]])</f>
        <v>0</v>
      </c>
      <c r="BC969" s="1"/>
      <c r="BD969" s="1"/>
      <c r="BE969" s="1"/>
    </row>
    <row r="970" spans="1:57" x14ac:dyDescent="0.25">
      <c r="A970" s="1"/>
      <c r="B970" s="1"/>
      <c r="Q970" s="1"/>
      <c r="R970" s="1"/>
      <c r="S970" s="1"/>
      <c r="U970" s="1"/>
      <c r="V970" s="1"/>
      <c r="W970" s="1"/>
      <c r="X970" s="1"/>
      <c r="Y970" s="1"/>
      <c r="Z970" s="1">
        <f>Table112[[#This Row],[Quantity2]]*Table112[[#This Row],[U Cost]]</f>
        <v>0</v>
      </c>
      <c r="AB970" s="1"/>
      <c r="AC970" s="1"/>
      <c r="AD970" s="1">
        <f t="shared" si="103"/>
        <v>0</v>
      </c>
      <c r="AE970" s="1"/>
      <c r="AF970" s="1">
        <f>SUM(Table112[[#This Row],[Total 
Paid]:[Shipping 
Charged]])</f>
        <v>0</v>
      </c>
      <c r="AG970" s="1"/>
      <c r="AH970" s="1"/>
      <c r="AI970" s="1">
        <f t="shared" si="104"/>
        <v>0</v>
      </c>
      <c r="AK970" s="1"/>
      <c r="AL970" s="1"/>
      <c r="AM970" s="1"/>
      <c r="AN970" s="1"/>
      <c r="AP970" s="30"/>
      <c r="AQ970" s="1"/>
      <c r="AR970" s="1">
        <f t="shared" si="106"/>
        <v>0</v>
      </c>
      <c r="AS970" s="1"/>
      <c r="AT970" s="1"/>
      <c r="AU970" s="2">
        <f t="shared" si="105"/>
        <v>0</v>
      </c>
      <c r="AW970" s="1"/>
      <c r="AX970" s="1"/>
      <c r="AY970" s="1"/>
      <c r="AZ970" s="2">
        <f t="shared" si="102"/>
        <v>0</v>
      </c>
      <c r="BA970" s="2">
        <f>SUM(AF970,AH970,-AZ970,-Table112[[#This Row],[Sale Fee]])</f>
        <v>0</v>
      </c>
      <c r="BC970" s="1"/>
      <c r="BD970" s="1"/>
      <c r="BE970" s="1"/>
    </row>
    <row r="971" spans="1:57" x14ac:dyDescent="0.25">
      <c r="A971" s="1"/>
      <c r="B971" s="1"/>
      <c r="Q971" s="1"/>
      <c r="R971" s="1"/>
      <c r="S971" s="1"/>
      <c r="U971" s="1"/>
      <c r="V971" s="1"/>
      <c r="W971" s="1"/>
      <c r="X971" s="1"/>
      <c r="Y971" s="1"/>
      <c r="Z971" s="1">
        <f>Table112[[#This Row],[Quantity2]]*Table112[[#This Row],[U Cost]]</f>
        <v>0</v>
      </c>
      <c r="AB971" s="1"/>
      <c r="AC971" s="1"/>
      <c r="AD971" s="1">
        <f t="shared" si="103"/>
        <v>0</v>
      </c>
      <c r="AE971" s="1"/>
      <c r="AF971" s="1">
        <f>SUM(Table112[[#This Row],[Total 
Paid]:[Shipping 
Charged]])</f>
        <v>0</v>
      </c>
      <c r="AG971" s="1"/>
      <c r="AH971" s="1"/>
      <c r="AI971" s="1">
        <f t="shared" si="104"/>
        <v>0</v>
      </c>
      <c r="AK971" s="1"/>
      <c r="AL971" s="1"/>
      <c r="AM971" s="1"/>
      <c r="AN971" s="1"/>
      <c r="AP971" s="30"/>
      <c r="AQ971" s="1"/>
      <c r="AR971" s="1">
        <f t="shared" si="106"/>
        <v>0</v>
      </c>
      <c r="AS971" s="1"/>
      <c r="AT971" s="1"/>
      <c r="AU971" s="2">
        <f t="shared" si="105"/>
        <v>0</v>
      </c>
      <c r="AW971" s="1"/>
      <c r="AX971" s="1"/>
      <c r="AY971" s="1"/>
      <c r="AZ971" s="2">
        <f t="shared" si="102"/>
        <v>0</v>
      </c>
      <c r="BA971" s="2">
        <f>SUM(AF971,AH971,-AZ971,-Table112[[#This Row],[Sale Fee]])</f>
        <v>0</v>
      </c>
      <c r="BC971" s="1"/>
      <c r="BD971" s="1"/>
      <c r="BE971" s="1"/>
    </row>
    <row r="972" spans="1:57" x14ac:dyDescent="0.25">
      <c r="A972" s="1"/>
      <c r="B972" s="1"/>
      <c r="Q972" s="1"/>
      <c r="R972" s="1"/>
      <c r="S972" s="1"/>
      <c r="U972" s="1"/>
      <c r="V972" s="1"/>
      <c r="W972" s="1"/>
      <c r="X972" s="1"/>
      <c r="Y972" s="1"/>
      <c r="Z972" s="1">
        <f>Table112[[#This Row],[Quantity2]]*Table112[[#This Row],[U Cost]]</f>
        <v>0</v>
      </c>
      <c r="AB972" s="1"/>
      <c r="AC972" s="1"/>
      <c r="AD972" s="1">
        <f t="shared" si="103"/>
        <v>0</v>
      </c>
      <c r="AE972" s="1"/>
      <c r="AF972" s="1">
        <f>SUM(Table112[[#This Row],[Total 
Paid]:[Shipping 
Charged]])</f>
        <v>0</v>
      </c>
      <c r="AG972" s="1"/>
      <c r="AH972" s="1"/>
      <c r="AI972" s="1">
        <f t="shared" si="104"/>
        <v>0</v>
      </c>
      <c r="AK972" s="1"/>
      <c r="AL972" s="1"/>
      <c r="AM972" s="1"/>
      <c r="AN972" s="1"/>
      <c r="AP972" s="30"/>
      <c r="AQ972" s="1"/>
      <c r="AR972" s="1">
        <f t="shared" si="106"/>
        <v>0</v>
      </c>
      <c r="AS972" s="1"/>
      <c r="AT972" s="1"/>
      <c r="AU972" s="2">
        <f t="shared" si="105"/>
        <v>0</v>
      </c>
      <c r="AW972" s="1"/>
      <c r="AX972" s="1"/>
      <c r="AY972" s="1"/>
      <c r="AZ972" s="2">
        <f t="shared" si="102"/>
        <v>0</v>
      </c>
      <c r="BA972" s="2">
        <f>SUM(AF972,AH972,-AZ972,-Table112[[#This Row],[Sale Fee]])</f>
        <v>0</v>
      </c>
      <c r="BC972" s="1"/>
      <c r="BD972" s="1"/>
      <c r="BE972" s="1"/>
    </row>
    <row r="973" spans="1:57" x14ac:dyDescent="0.25">
      <c r="A973" s="1"/>
      <c r="B973" s="1"/>
      <c r="Q973" s="1"/>
      <c r="R973" s="1"/>
      <c r="S973" s="1"/>
      <c r="U973" s="1"/>
      <c r="V973" s="1"/>
      <c r="W973" s="1"/>
      <c r="X973" s="1"/>
      <c r="Y973" s="1"/>
      <c r="Z973" s="1">
        <f>Table112[[#This Row],[Quantity2]]*Table112[[#This Row],[U Cost]]</f>
        <v>0</v>
      </c>
      <c r="AB973" s="1"/>
      <c r="AC973" s="1"/>
      <c r="AD973" s="1">
        <f t="shared" si="103"/>
        <v>0</v>
      </c>
      <c r="AE973" s="1"/>
      <c r="AF973" s="1">
        <f>SUM(Table112[[#This Row],[Total 
Paid]:[Shipping 
Charged]])</f>
        <v>0</v>
      </c>
      <c r="AG973" s="1"/>
      <c r="AH973" s="1"/>
      <c r="AI973" s="1">
        <f t="shared" si="104"/>
        <v>0</v>
      </c>
      <c r="AK973" s="1"/>
      <c r="AL973" s="1"/>
      <c r="AM973" s="1"/>
      <c r="AN973" s="1"/>
      <c r="AP973" s="30"/>
      <c r="AQ973" s="1"/>
      <c r="AR973" s="1">
        <f t="shared" si="106"/>
        <v>0</v>
      </c>
      <c r="AS973" s="1"/>
      <c r="AT973" s="1"/>
      <c r="AU973" s="2">
        <f t="shared" si="105"/>
        <v>0</v>
      </c>
      <c r="AW973" s="1"/>
      <c r="AX973" s="1"/>
      <c r="AY973" s="1"/>
      <c r="AZ973" s="2">
        <f t="shared" si="102"/>
        <v>0</v>
      </c>
      <c r="BA973" s="2">
        <f>SUM(AF973,AH973,-AZ973,-Table112[[#This Row],[Sale Fee]])</f>
        <v>0</v>
      </c>
      <c r="BC973" s="1"/>
      <c r="BD973" s="1"/>
      <c r="BE973" s="1"/>
    </row>
    <row r="974" spans="1:57" x14ac:dyDescent="0.25">
      <c r="A974" s="1"/>
      <c r="B974" s="1"/>
      <c r="Q974" s="1"/>
      <c r="R974" s="1"/>
      <c r="S974" s="1"/>
      <c r="U974" s="1"/>
      <c r="V974" s="1"/>
      <c r="W974" s="1"/>
      <c r="X974" s="1"/>
      <c r="Y974" s="1"/>
      <c r="Z974" s="1">
        <f>Table112[[#This Row],[Quantity2]]*Table112[[#This Row],[U Cost]]</f>
        <v>0</v>
      </c>
      <c r="AB974" s="1"/>
      <c r="AC974" s="1"/>
      <c r="AD974" s="1">
        <f t="shared" si="103"/>
        <v>0</v>
      </c>
      <c r="AE974" s="1"/>
      <c r="AF974" s="1">
        <f>SUM(Table112[[#This Row],[Total 
Paid]:[Shipping 
Charged]])</f>
        <v>0</v>
      </c>
      <c r="AG974" s="1"/>
      <c r="AH974" s="1"/>
      <c r="AI974" s="1">
        <f t="shared" si="104"/>
        <v>0</v>
      </c>
      <c r="AK974" s="1"/>
      <c r="AL974" s="1"/>
      <c r="AM974" s="1"/>
      <c r="AN974" s="1"/>
      <c r="AP974" s="30"/>
      <c r="AQ974" s="1"/>
      <c r="AR974" s="1">
        <f t="shared" si="106"/>
        <v>0</v>
      </c>
      <c r="AS974" s="1"/>
      <c r="AT974" s="1"/>
      <c r="AU974" s="2">
        <f t="shared" si="105"/>
        <v>0</v>
      </c>
      <c r="AW974" s="1"/>
      <c r="AX974" s="1"/>
      <c r="AY974" s="1"/>
      <c r="AZ974" s="2">
        <f t="shared" si="102"/>
        <v>0</v>
      </c>
      <c r="BA974" s="2">
        <f>SUM(AF974,AH974,-AZ974,-Table112[[#This Row],[Sale Fee]])</f>
        <v>0</v>
      </c>
      <c r="BC974" s="1"/>
      <c r="BD974" s="1"/>
      <c r="BE974" s="1"/>
    </row>
    <row r="975" spans="1:57" x14ac:dyDescent="0.25">
      <c r="A975" s="1"/>
      <c r="B975" s="1"/>
      <c r="Q975" s="1"/>
      <c r="R975" s="1"/>
      <c r="S975" s="1"/>
      <c r="U975" s="1"/>
      <c r="V975" s="1"/>
      <c r="W975" s="1"/>
      <c r="X975" s="1"/>
      <c r="Y975" s="1"/>
      <c r="Z975" s="1">
        <f>Table112[[#This Row],[Quantity2]]*Table112[[#This Row],[U Cost]]</f>
        <v>0</v>
      </c>
      <c r="AB975" s="1"/>
      <c r="AC975" s="1"/>
      <c r="AD975" s="1">
        <f t="shared" si="103"/>
        <v>0</v>
      </c>
      <c r="AE975" s="1"/>
      <c r="AF975" s="1">
        <f>SUM(Table112[[#This Row],[Total 
Paid]:[Shipping 
Charged]])</f>
        <v>0</v>
      </c>
      <c r="AG975" s="1"/>
      <c r="AH975" s="1"/>
      <c r="AI975" s="1">
        <f t="shared" si="104"/>
        <v>0</v>
      </c>
      <c r="AK975" s="1"/>
      <c r="AL975" s="1"/>
      <c r="AM975" s="1"/>
      <c r="AN975" s="1"/>
      <c r="AP975" s="30"/>
      <c r="AQ975" s="1"/>
      <c r="AR975" s="1">
        <f t="shared" si="106"/>
        <v>0</v>
      </c>
      <c r="AS975" s="1"/>
      <c r="AT975" s="1"/>
      <c r="AU975" s="2">
        <f t="shared" si="105"/>
        <v>0</v>
      </c>
      <c r="AW975" s="1"/>
      <c r="AX975" s="1"/>
      <c r="AY975" s="1"/>
      <c r="AZ975" s="2">
        <f t="shared" si="102"/>
        <v>0</v>
      </c>
      <c r="BA975" s="2">
        <f>SUM(AF975,AH975,-AZ975,-Table112[[#This Row],[Sale Fee]])</f>
        <v>0</v>
      </c>
      <c r="BC975" s="1"/>
      <c r="BD975" s="1"/>
      <c r="BE975" s="1"/>
    </row>
    <row r="976" spans="1:57" x14ac:dyDescent="0.25">
      <c r="A976" s="1"/>
      <c r="B976" s="1"/>
      <c r="Q976" s="1"/>
      <c r="R976" s="1"/>
      <c r="S976" s="1"/>
      <c r="U976" s="1"/>
      <c r="V976" s="1"/>
      <c r="W976" s="1"/>
      <c r="X976" s="1"/>
      <c r="Y976" s="1"/>
      <c r="Z976" s="1">
        <f>Table112[[#This Row],[Quantity2]]*Table112[[#This Row],[U Cost]]</f>
        <v>0</v>
      </c>
      <c r="AB976" s="1"/>
      <c r="AC976" s="1"/>
      <c r="AD976" s="1">
        <f t="shared" si="103"/>
        <v>0</v>
      </c>
      <c r="AE976" s="1"/>
      <c r="AF976" s="1">
        <f>SUM(Table112[[#This Row],[Total 
Paid]:[Shipping 
Charged]])</f>
        <v>0</v>
      </c>
      <c r="AG976" s="1"/>
      <c r="AH976" s="1"/>
      <c r="AI976" s="1">
        <f t="shared" si="104"/>
        <v>0</v>
      </c>
      <c r="AK976" s="1"/>
      <c r="AL976" s="1"/>
      <c r="AM976" s="1"/>
      <c r="AN976" s="1"/>
      <c r="AP976" s="30"/>
      <c r="AQ976" s="1"/>
      <c r="AR976" s="1">
        <f t="shared" si="106"/>
        <v>0</v>
      </c>
      <c r="AS976" s="1"/>
      <c r="AT976" s="1"/>
      <c r="AU976" s="2">
        <f t="shared" si="105"/>
        <v>0</v>
      </c>
      <c r="AW976" s="1"/>
      <c r="AX976" s="1"/>
      <c r="AY976" s="1"/>
      <c r="AZ976" s="2">
        <f t="shared" si="102"/>
        <v>0</v>
      </c>
      <c r="BA976" s="2">
        <f>SUM(AF976,AH976,-AZ976,-Table112[[#This Row],[Sale Fee]])</f>
        <v>0</v>
      </c>
      <c r="BC976" s="1"/>
      <c r="BD976" s="1"/>
      <c r="BE976" s="1"/>
    </row>
    <row r="977" spans="1:57" x14ac:dyDescent="0.25">
      <c r="A977" s="1"/>
      <c r="B977" s="1"/>
      <c r="Q977" s="1"/>
      <c r="R977" s="1"/>
      <c r="S977" s="1"/>
      <c r="U977" s="1"/>
      <c r="V977" s="1"/>
      <c r="W977" s="1"/>
      <c r="X977" s="1"/>
      <c r="Y977" s="1"/>
      <c r="Z977" s="1">
        <f>Table112[[#This Row],[Quantity2]]*Table112[[#This Row],[U Cost]]</f>
        <v>0</v>
      </c>
      <c r="AB977" s="1"/>
      <c r="AC977" s="1"/>
      <c r="AD977" s="1">
        <f t="shared" si="103"/>
        <v>0</v>
      </c>
      <c r="AE977" s="1"/>
      <c r="AF977" s="1">
        <f>SUM(Table112[[#This Row],[Total 
Paid]:[Shipping 
Charged]])</f>
        <v>0</v>
      </c>
      <c r="AG977" s="1"/>
      <c r="AH977" s="1"/>
      <c r="AI977" s="1">
        <f t="shared" si="104"/>
        <v>0</v>
      </c>
      <c r="AK977" s="1"/>
      <c r="AL977" s="1"/>
      <c r="AM977" s="1"/>
      <c r="AN977" s="1"/>
      <c r="AP977" s="30"/>
      <c r="AQ977" s="1"/>
      <c r="AR977" s="1">
        <f t="shared" si="106"/>
        <v>0</v>
      </c>
      <c r="AS977" s="1"/>
      <c r="AT977" s="1"/>
      <c r="AU977" s="2">
        <f t="shared" si="105"/>
        <v>0</v>
      </c>
      <c r="AW977" s="1"/>
      <c r="AX977" s="1"/>
      <c r="AY977" s="1"/>
      <c r="AZ977" s="2">
        <f t="shared" si="102"/>
        <v>0</v>
      </c>
      <c r="BA977" s="2">
        <f>SUM(AF977,AH977,-AZ977,-Table112[[#This Row],[Sale Fee]])</f>
        <v>0</v>
      </c>
      <c r="BC977" s="1"/>
      <c r="BD977" s="1"/>
      <c r="BE977" s="1"/>
    </row>
    <row r="978" spans="1:57" x14ac:dyDescent="0.25">
      <c r="A978" s="1"/>
      <c r="B978" s="1"/>
      <c r="Q978" s="1"/>
      <c r="R978" s="1"/>
      <c r="S978" s="1"/>
      <c r="U978" s="1"/>
      <c r="V978" s="1"/>
      <c r="W978" s="1"/>
      <c r="X978" s="1"/>
      <c r="Y978" s="1"/>
      <c r="Z978" s="1">
        <f>Table112[[#This Row],[Quantity2]]*Table112[[#This Row],[U Cost]]</f>
        <v>0</v>
      </c>
      <c r="AB978" s="1"/>
      <c r="AC978" s="1"/>
      <c r="AD978" s="1">
        <f t="shared" si="103"/>
        <v>0</v>
      </c>
      <c r="AE978" s="1"/>
      <c r="AF978" s="1">
        <f>SUM(Table112[[#This Row],[Total 
Paid]:[Shipping 
Charged]])</f>
        <v>0</v>
      </c>
      <c r="AG978" s="1"/>
      <c r="AH978" s="1"/>
      <c r="AI978" s="1">
        <f t="shared" si="104"/>
        <v>0</v>
      </c>
      <c r="AK978" s="1"/>
      <c r="AL978" s="1"/>
      <c r="AM978" s="1"/>
      <c r="AN978" s="1"/>
      <c r="AP978" s="30"/>
      <c r="AQ978" s="1"/>
      <c r="AR978" s="1">
        <f t="shared" si="106"/>
        <v>0</v>
      </c>
      <c r="AS978" s="1"/>
      <c r="AT978" s="1"/>
      <c r="AU978" s="2">
        <f t="shared" si="105"/>
        <v>0</v>
      </c>
      <c r="AW978" s="1"/>
      <c r="AX978" s="1"/>
      <c r="AY978" s="1"/>
      <c r="AZ978" s="2">
        <f t="shared" si="102"/>
        <v>0</v>
      </c>
      <c r="BA978" s="2">
        <f>SUM(AF978,AH978,-AZ978,-Table112[[#This Row],[Sale Fee]])</f>
        <v>0</v>
      </c>
      <c r="BC978" s="1"/>
      <c r="BD978" s="1"/>
      <c r="BE978" s="1"/>
    </row>
    <row r="979" spans="1:57" x14ac:dyDescent="0.25">
      <c r="A979" s="1"/>
      <c r="B979" s="1"/>
      <c r="Q979" s="1"/>
      <c r="R979" s="1"/>
      <c r="S979" s="1"/>
      <c r="U979" s="1"/>
      <c r="V979" s="1"/>
      <c r="W979" s="1"/>
      <c r="X979" s="1"/>
      <c r="Y979" s="1"/>
      <c r="Z979" s="1">
        <f>Table112[[#This Row],[Quantity2]]*Table112[[#This Row],[U Cost]]</f>
        <v>0</v>
      </c>
      <c r="AB979" s="1"/>
      <c r="AC979" s="1"/>
      <c r="AD979" s="1">
        <f t="shared" si="103"/>
        <v>0</v>
      </c>
      <c r="AE979" s="1"/>
      <c r="AF979" s="1">
        <f>SUM(Table112[[#This Row],[Total 
Paid]:[Shipping 
Charged]])</f>
        <v>0</v>
      </c>
      <c r="AG979" s="1"/>
      <c r="AH979" s="1"/>
      <c r="AI979" s="1">
        <f t="shared" si="104"/>
        <v>0</v>
      </c>
      <c r="AK979" s="1"/>
      <c r="AL979" s="1"/>
      <c r="AM979" s="1"/>
      <c r="AN979" s="1"/>
      <c r="AP979" s="30"/>
      <c r="AQ979" s="1"/>
      <c r="AR979" s="1">
        <f t="shared" si="106"/>
        <v>0</v>
      </c>
      <c r="AS979" s="1"/>
      <c r="AT979" s="1"/>
      <c r="AU979" s="2">
        <f t="shared" si="105"/>
        <v>0</v>
      </c>
      <c r="AW979" s="1"/>
      <c r="AX979" s="1"/>
      <c r="AY979" s="1"/>
      <c r="AZ979" s="2">
        <f t="shared" si="102"/>
        <v>0</v>
      </c>
      <c r="BA979" s="2">
        <f>SUM(AF979,AH979,-AZ979,-Table112[[#This Row],[Sale Fee]])</f>
        <v>0</v>
      </c>
      <c r="BC979" s="1"/>
      <c r="BD979" s="1"/>
      <c r="BE979" s="1"/>
    </row>
    <row r="980" spans="1:57" x14ac:dyDescent="0.25">
      <c r="A980" s="1"/>
      <c r="B980" s="1"/>
      <c r="Q980" s="1"/>
      <c r="R980" s="1"/>
      <c r="S980" s="1"/>
      <c r="U980" s="1"/>
      <c r="V980" s="1"/>
      <c r="W980" s="1"/>
      <c r="X980" s="1"/>
      <c r="Y980" s="1"/>
      <c r="Z980" s="1">
        <f>Table112[[#This Row],[Quantity2]]*Table112[[#This Row],[U Cost]]</f>
        <v>0</v>
      </c>
      <c r="AB980" s="1"/>
      <c r="AC980" s="1"/>
      <c r="AD980" s="1">
        <f t="shared" si="103"/>
        <v>0</v>
      </c>
      <c r="AE980" s="1"/>
      <c r="AF980" s="1">
        <f>SUM(Table112[[#This Row],[Total 
Paid]:[Shipping 
Charged]])</f>
        <v>0</v>
      </c>
      <c r="AG980" s="1"/>
      <c r="AH980" s="1"/>
      <c r="AI980" s="1">
        <f t="shared" si="104"/>
        <v>0</v>
      </c>
      <c r="AK980" s="1"/>
      <c r="AL980" s="1"/>
      <c r="AM980" s="1"/>
      <c r="AN980" s="1"/>
      <c r="AP980" s="30"/>
      <c r="AQ980" s="1"/>
      <c r="AR980" s="1">
        <f t="shared" si="106"/>
        <v>0</v>
      </c>
      <c r="AS980" s="1"/>
      <c r="AT980" s="1"/>
      <c r="AU980" s="2">
        <f t="shared" si="105"/>
        <v>0</v>
      </c>
      <c r="AW980" s="1"/>
      <c r="AX980" s="1"/>
      <c r="AY980" s="1"/>
      <c r="AZ980" s="2">
        <f t="shared" si="102"/>
        <v>0</v>
      </c>
      <c r="BA980" s="2">
        <f>SUM(AF980,AH980,-AZ980,-Table112[[#This Row],[Sale Fee]])</f>
        <v>0</v>
      </c>
      <c r="BC980" s="1"/>
      <c r="BD980" s="1"/>
      <c r="BE980" s="1"/>
    </row>
    <row r="981" spans="1:57" x14ac:dyDescent="0.25">
      <c r="A981" s="1"/>
      <c r="B981" s="1"/>
      <c r="Q981" s="1"/>
      <c r="R981" s="1"/>
      <c r="S981" s="1"/>
      <c r="U981" s="1"/>
      <c r="V981" s="1"/>
      <c r="W981" s="1"/>
      <c r="X981" s="1"/>
      <c r="Y981" s="1"/>
      <c r="Z981" s="1">
        <f>Table112[[#This Row],[Quantity2]]*Table112[[#This Row],[U Cost]]</f>
        <v>0</v>
      </c>
      <c r="AB981" s="1"/>
      <c r="AC981" s="1"/>
      <c r="AD981" s="1">
        <f t="shared" si="103"/>
        <v>0</v>
      </c>
      <c r="AE981" s="1"/>
      <c r="AF981" s="1">
        <f>SUM(Table112[[#This Row],[Total 
Paid]:[Shipping 
Charged]])</f>
        <v>0</v>
      </c>
      <c r="AG981" s="1"/>
      <c r="AH981" s="1"/>
      <c r="AI981" s="1">
        <f t="shared" si="104"/>
        <v>0</v>
      </c>
      <c r="AK981" s="1"/>
      <c r="AL981" s="1"/>
      <c r="AM981" s="1"/>
      <c r="AN981" s="1"/>
      <c r="AP981" s="30"/>
      <c r="AQ981" s="1"/>
      <c r="AR981" s="1">
        <f t="shared" si="106"/>
        <v>0</v>
      </c>
      <c r="AS981" s="1"/>
      <c r="AT981" s="1"/>
      <c r="AU981" s="2">
        <f t="shared" si="105"/>
        <v>0</v>
      </c>
      <c r="AW981" s="1"/>
      <c r="AX981" s="1"/>
      <c r="AY981" s="1"/>
      <c r="AZ981" s="2">
        <f t="shared" si="102"/>
        <v>0</v>
      </c>
      <c r="BA981" s="2">
        <f>SUM(AF981,AH981,-AZ981,-Table112[[#This Row],[Sale Fee]])</f>
        <v>0</v>
      </c>
      <c r="BC981" s="1"/>
      <c r="BD981" s="1"/>
      <c r="BE981" s="1"/>
    </row>
    <row r="982" spans="1:57" x14ac:dyDescent="0.25">
      <c r="A982" s="1"/>
      <c r="B982" s="1"/>
      <c r="Q982" s="1"/>
      <c r="R982" s="1"/>
      <c r="S982" s="1"/>
      <c r="U982" s="1"/>
      <c r="V982" s="1"/>
      <c r="W982" s="1"/>
      <c r="X982" s="1"/>
      <c r="Y982" s="1"/>
      <c r="Z982" s="1">
        <f>Table112[[#This Row],[Quantity2]]*Table112[[#This Row],[U Cost]]</f>
        <v>0</v>
      </c>
      <c r="AB982" s="1"/>
      <c r="AC982" s="1"/>
      <c r="AD982" s="1">
        <f t="shared" si="103"/>
        <v>0</v>
      </c>
      <c r="AE982" s="1"/>
      <c r="AF982" s="1">
        <f>SUM(Table112[[#This Row],[Total 
Paid]:[Shipping 
Charged]])</f>
        <v>0</v>
      </c>
      <c r="AG982" s="1"/>
      <c r="AH982" s="1"/>
      <c r="AI982" s="1">
        <f t="shared" si="104"/>
        <v>0</v>
      </c>
      <c r="AK982" s="1"/>
      <c r="AL982" s="1"/>
      <c r="AM982" s="1"/>
      <c r="AN982" s="1"/>
      <c r="AP982" s="30"/>
      <c r="AQ982" s="1"/>
      <c r="AR982" s="1">
        <f t="shared" si="106"/>
        <v>0</v>
      </c>
      <c r="AS982" s="1"/>
      <c r="AT982" s="1"/>
      <c r="AU982" s="2">
        <f t="shared" si="105"/>
        <v>0</v>
      </c>
      <c r="AW982" s="1"/>
      <c r="AX982" s="1"/>
      <c r="AY982" s="1"/>
      <c r="AZ982" s="2">
        <f t="shared" si="102"/>
        <v>0</v>
      </c>
      <c r="BA982" s="2">
        <f>SUM(AF982,AH982,-AZ982,-Table112[[#This Row],[Sale Fee]])</f>
        <v>0</v>
      </c>
      <c r="BC982" s="1"/>
      <c r="BD982" s="1"/>
      <c r="BE982" s="1"/>
    </row>
    <row r="983" spans="1:57" x14ac:dyDescent="0.25">
      <c r="A983" s="1"/>
      <c r="B983" s="1"/>
      <c r="Q983" s="1"/>
      <c r="R983" s="1"/>
      <c r="S983" s="1"/>
      <c r="U983" s="1"/>
      <c r="V983" s="1"/>
      <c r="W983" s="1"/>
      <c r="X983" s="1"/>
      <c r="Y983" s="1"/>
      <c r="Z983" s="1">
        <f>Table112[[#This Row],[Quantity2]]*Table112[[#This Row],[U Cost]]</f>
        <v>0</v>
      </c>
      <c r="AB983" s="1"/>
      <c r="AC983" s="1"/>
      <c r="AD983" s="1">
        <f t="shared" si="103"/>
        <v>0</v>
      </c>
      <c r="AE983" s="1"/>
      <c r="AF983" s="1">
        <f>SUM(Table112[[#This Row],[Total 
Paid]:[Shipping 
Charged]])</f>
        <v>0</v>
      </c>
      <c r="AG983" s="1"/>
      <c r="AH983" s="1"/>
      <c r="AI983" s="1">
        <f t="shared" si="104"/>
        <v>0</v>
      </c>
      <c r="AK983" s="1"/>
      <c r="AL983" s="1"/>
      <c r="AM983" s="1"/>
      <c r="AN983" s="1"/>
      <c r="AP983" s="30"/>
      <c r="AQ983" s="1"/>
      <c r="AR983" s="1">
        <f t="shared" si="106"/>
        <v>0</v>
      </c>
      <c r="AS983" s="1"/>
      <c r="AT983" s="1"/>
      <c r="AU983" s="2">
        <f t="shared" si="105"/>
        <v>0</v>
      </c>
      <c r="AW983" s="1"/>
      <c r="AX983" s="1"/>
      <c r="AY983" s="1"/>
      <c r="AZ983" s="2">
        <f t="shared" si="102"/>
        <v>0</v>
      </c>
      <c r="BA983" s="2">
        <f>SUM(AF983,AH983,-AZ983,-Table112[[#This Row],[Sale Fee]])</f>
        <v>0</v>
      </c>
      <c r="BC983" s="1"/>
      <c r="BD983" s="1"/>
      <c r="BE983" s="1"/>
    </row>
    <row r="984" spans="1:57" x14ac:dyDescent="0.25">
      <c r="A984" s="1"/>
      <c r="B984" s="1"/>
      <c r="Q984" s="1"/>
      <c r="R984" s="1"/>
      <c r="S984" s="1"/>
      <c r="U984" s="1"/>
      <c r="V984" s="1"/>
      <c r="W984" s="1"/>
      <c r="X984" s="1"/>
      <c r="Y984" s="1"/>
      <c r="Z984" s="1">
        <f>Table112[[#This Row],[Quantity2]]*Table112[[#This Row],[U Cost]]</f>
        <v>0</v>
      </c>
      <c r="AB984" s="1"/>
      <c r="AC984" s="1"/>
      <c r="AD984" s="1">
        <f t="shared" si="103"/>
        <v>0</v>
      </c>
      <c r="AE984" s="1"/>
      <c r="AF984" s="1">
        <f>SUM(Table112[[#This Row],[Total 
Paid]:[Shipping 
Charged]])</f>
        <v>0</v>
      </c>
      <c r="AG984" s="1"/>
      <c r="AH984" s="1"/>
      <c r="AI984" s="1">
        <f t="shared" si="104"/>
        <v>0</v>
      </c>
      <c r="AK984" s="1"/>
      <c r="AL984" s="1"/>
      <c r="AM984" s="1"/>
      <c r="AN984" s="1"/>
      <c r="AP984" s="30"/>
      <c r="AQ984" s="1"/>
      <c r="AR984" s="1">
        <f t="shared" si="106"/>
        <v>0</v>
      </c>
      <c r="AS984" s="1"/>
      <c r="AT984" s="1"/>
      <c r="AU984" s="2">
        <f t="shared" si="105"/>
        <v>0</v>
      </c>
      <c r="AW984" s="1"/>
      <c r="AX984" s="1"/>
      <c r="AY984" s="1"/>
      <c r="AZ984" s="2">
        <f t="shared" si="102"/>
        <v>0</v>
      </c>
      <c r="BA984" s="2">
        <f>SUM(AF984,AH984,-AZ984,-Table112[[#This Row],[Sale Fee]])</f>
        <v>0</v>
      </c>
      <c r="BC984" s="1"/>
      <c r="BD984" s="1"/>
      <c r="BE984" s="1"/>
    </row>
    <row r="985" spans="1:57" x14ac:dyDescent="0.25">
      <c r="A985" s="1"/>
      <c r="B985" s="1"/>
      <c r="Q985" s="1"/>
      <c r="R985" s="1"/>
      <c r="S985" s="1"/>
      <c r="U985" s="1"/>
      <c r="V985" s="1"/>
      <c r="W985" s="1"/>
      <c r="X985" s="1"/>
      <c r="Y985" s="1"/>
      <c r="Z985" s="1">
        <f>Table112[[#This Row],[Quantity2]]*Table112[[#This Row],[U Cost]]</f>
        <v>0</v>
      </c>
      <c r="AB985" s="1"/>
      <c r="AC985" s="1"/>
      <c r="AD985" s="1">
        <f t="shared" si="103"/>
        <v>0</v>
      </c>
      <c r="AE985" s="1"/>
      <c r="AF985" s="1">
        <f>SUM(Table112[[#This Row],[Total 
Paid]:[Shipping 
Charged]])</f>
        <v>0</v>
      </c>
      <c r="AG985" s="1"/>
      <c r="AH985" s="1"/>
      <c r="AI985" s="1">
        <f t="shared" si="104"/>
        <v>0</v>
      </c>
      <c r="AK985" s="1"/>
      <c r="AL985" s="1"/>
      <c r="AM985" s="1"/>
      <c r="AN985" s="1"/>
      <c r="AP985" s="30"/>
      <c r="AQ985" s="1"/>
      <c r="AR985" s="1">
        <f t="shared" si="106"/>
        <v>0</v>
      </c>
      <c r="AS985" s="1"/>
      <c r="AT985" s="1"/>
      <c r="AU985" s="2">
        <f t="shared" si="105"/>
        <v>0</v>
      </c>
      <c r="AW985" s="1"/>
      <c r="AX985" s="1"/>
      <c r="AY985" s="1"/>
      <c r="AZ985" s="2">
        <f t="shared" si="102"/>
        <v>0</v>
      </c>
      <c r="BA985" s="2">
        <f>SUM(AF985,AH985,-AZ985,-Table112[[#This Row],[Sale Fee]])</f>
        <v>0</v>
      </c>
      <c r="BC985" s="1"/>
      <c r="BD985" s="1"/>
      <c r="BE985" s="1"/>
    </row>
    <row r="986" spans="1:57" x14ac:dyDescent="0.25">
      <c r="A986" s="1"/>
      <c r="B986" s="1"/>
      <c r="Q986" s="1"/>
      <c r="R986" s="1"/>
      <c r="S986" s="1"/>
      <c r="U986" s="1"/>
      <c r="V986" s="1"/>
      <c r="W986" s="1"/>
      <c r="X986" s="1"/>
      <c r="Y986" s="1"/>
      <c r="Z986" s="1">
        <f>Table112[[#This Row],[Quantity2]]*Table112[[#This Row],[U Cost]]</f>
        <v>0</v>
      </c>
      <c r="AB986" s="1"/>
      <c r="AC986" s="1"/>
      <c r="AD986" s="1">
        <f t="shared" si="103"/>
        <v>0</v>
      </c>
      <c r="AE986" s="1"/>
      <c r="AF986" s="1">
        <f>SUM(Table112[[#This Row],[Total 
Paid]:[Shipping 
Charged]])</f>
        <v>0</v>
      </c>
      <c r="AG986" s="1"/>
      <c r="AH986" s="1"/>
      <c r="AI986" s="1">
        <f t="shared" si="104"/>
        <v>0</v>
      </c>
      <c r="AK986" s="1"/>
      <c r="AL986" s="1"/>
      <c r="AM986" s="1"/>
      <c r="AN986" s="1"/>
      <c r="AP986" s="30"/>
      <c r="AQ986" s="1"/>
      <c r="AR986" s="1">
        <f t="shared" si="106"/>
        <v>0</v>
      </c>
      <c r="AS986" s="1"/>
      <c r="AT986" s="1"/>
      <c r="AU986" s="2">
        <f t="shared" si="105"/>
        <v>0</v>
      </c>
      <c r="AW986" s="1"/>
      <c r="AX986" s="1"/>
      <c r="AY986" s="1"/>
      <c r="AZ986" s="2">
        <f t="shared" si="102"/>
        <v>0</v>
      </c>
      <c r="BA986" s="2">
        <f>SUM(AF986,AH986,-AZ986,-Table112[[#This Row],[Sale Fee]])</f>
        <v>0</v>
      </c>
      <c r="BC986" s="1"/>
      <c r="BD986" s="1"/>
      <c r="BE986" s="1"/>
    </row>
    <row r="987" spans="1:57" x14ac:dyDescent="0.25">
      <c r="A987" s="1"/>
      <c r="B987" s="1"/>
      <c r="Q987" s="1"/>
      <c r="R987" s="1"/>
      <c r="S987" s="1"/>
      <c r="U987" s="1"/>
      <c r="V987" s="1"/>
      <c r="W987" s="1"/>
      <c r="X987" s="1"/>
      <c r="Y987" s="1"/>
      <c r="Z987" s="1">
        <f>Table112[[#This Row],[Quantity2]]*Table112[[#This Row],[U Cost]]</f>
        <v>0</v>
      </c>
      <c r="AB987" s="1"/>
      <c r="AC987" s="1"/>
      <c r="AD987" s="1">
        <f t="shared" si="103"/>
        <v>0</v>
      </c>
      <c r="AE987" s="1"/>
      <c r="AF987" s="1">
        <f>SUM(Table112[[#This Row],[Total 
Paid]:[Shipping 
Charged]])</f>
        <v>0</v>
      </c>
      <c r="AG987" s="1"/>
      <c r="AH987" s="1"/>
      <c r="AI987" s="1">
        <f t="shared" si="104"/>
        <v>0</v>
      </c>
      <c r="AK987" s="1"/>
      <c r="AL987" s="1"/>
      <c r="AM987" s="1"/>
      <c r="AN987" s="1"/>
      <c r="AP987" s="30"/>
      <c r="AQ987" s="1"/>
      <c r="AR987" s="1">
        <f t="shared" si="106"/>
        <v>0</v>
      </c>
      <c r="AS987" s="1"/>
      <c r="AT987" s="1"/>
      <c r="AU987" s="2">
        <f t="shared" si="105"/>
        <v>0</v>
      </c>
      <c r="AW987" s="1"/>
      <c r="AX987" s="1"/>
      <c r="AY987" s="1"/>
      <c r="AZ987" s="2">
        <f t="shared" si="102"/>
        <v>0</v>
      </c>
      <c r="BA987" s="2">
        <f>SUM(AF987,AH987,-AZ987,-Table112[[#This Row],[Sale Fee]])</f>
        <v>0</v>
      </c>
      <c r="BC987" s="1"/>
      <c r="BD987" s="1"/>
      <c r="BE987" s="1"/>
    </row>
    <row r="988" spans="1:57" x14ac:dyDescent="0.25">
      <c r="A988" s="1"/>
      <c r="B988" s="1"/>
      <c r="Q988" s="1"/>
      <c r="R988" s="1"/>
      <c r="S988" s="1"/>
      <c r="U988" s="1"/>
      <c r="V988" s="1"/>
      <c r="W988" s="1"/>
      <c r="X988" s="1"/>
      <c r="Y988" s="1"/>
      <c r="Z988" s="1">
        <f>Table112[[#This Row],[Quantity2]]*Table112[[#This Row],[U Cost]]</f>
        <v>0</v>
      </c>
      <c r="AB988" s="1"/>
      <c r="AC988" s="1"/>
      <c r="AD988" s="1">
        <f t="shared" si="103"/>
        <v>0</v>
      </c>
      <c r="AE988" s="1"/>
      <c r="AF988" s="1">
        <f>SUM(Table112[[#This Row],[Total 
Paid]:[Shipping 
Charged]])</f>
        <v>0</v>
      </c>
      <c r="AG988" s="1"/>
      <c r="AH988" s="1"/>
      <c r="AI988" s="1">
        <f t="shared" si="104"/>
        <v>0</v>
      </c>
      <c r="AK988" s="1"/>
      <c r="AL988" s="1"/>
      <c r="AM988" s="1"/>
      <c r="AN988" s="1"/>
      <c r="AP988" s="30"/>
      <c r="AQ988" s="1"/>
      <c r="AR988" s="1">
        <f t="shared" si="106"/>
        <v>0</v>
      </c>
      <c r="AS988" s="1"/>
      <c r="AT988" s="1"/>
      <c r="AU988" s="2">
        <f t="shared" si="105"/>
        <v>0</v>
      </c>
      <c r="AW988" s="1"/>
      <c r="AX988" s="1"/>
      <c r="AY988" s="1"/>
      <c r="AZ988" s="2">
        <f t="shared" si="102"/>
        <v>0</v>
      </c>
      <c r="BA988" s="2">
        <f>SUM(AF988,AH988,-AZ988,-Table112[[#This Row],[Sale Fee]])</f>
        <v>0</v>
      </c>
      <c r="BC988" s="1"/>
      <c r="BD988" s="1"/>
      <c r="BE988" s="1"/>
    </row>
    <row r="989" spans="1:57" x14ac:dyDescent="0.25">
      <c r="A989" s="1"/>
      <c r="B989" s="1"/>
      <c r="Q989" s="1"/>
      <c r="R989" s="1"/>
      <c r="S989" s="1"/>
      <c r="U989" s="1"/>
      <c r="V989" s="1"/>
      <c r="W989" s="1"/>
      <c r="X989" s="1"/>
      <c r="Y989" s="1"/>
      <c r="Z989" s="1">
        <f>Table112[[#This Row],[Quantity2]]*Table112[[#This Row],[U Cost]]</f>
        <v>0</v>
      </c>
      <c r="AB989" s="1"/>
      <c r="AC989" s="1"/>
      <c r="AD989" s="1">
        <f t="shared" si="103"/>
        <v>0</v>
      </c>
      <c r="AE989" s="1"/>
      <c r="AF989" s="1">
        <f>SUM(Table112[[#This Row],[Total 
Paid]:[Shipping 
Charged]])</f>
        <v>0</v>
      </c>
      <c r="AG989" s="1"/>
      <c r="AH989" s="1"/>
      <c r="AI989" s="1">
        <f t="shared" si="104"/>
        <v>0</v>
      </c>
      <c r="AK989" s="1"/>
      <c r="AL989" s="1"/>
      <c r="AM989" s="1"/>
      <c r="AN989" s="1"/>
      <c r="AP989" s="30"/>
      <c r="AQ989" s="1"/>
      <c r="AR989" s="1">
        <f t="shared" si="106"/>
        <v>0</v>
      </c>
      <c r="AS989" s="1"/>
      <c r="AT989" s="1"/>
      <c r="AU989" s="2">
        <f t="shared" si="105"/>
        <v>0</v>
      </c>
      <c r="AW989" s="1"/>
      <c r="AX989" s="1"/>
      <c r="AY989" s="1"/>
      <c r="AZ989" s="2">
        <f t="shared" si="102"/>
        <v>0</v>
      </c>
      <c r="BA989" s="2">
        <f>SUM(AF989,AH989,-AZ989,-Table112[[#This Row],[Sale Fee]])</f>
        <v>0</v>
      </c>
      <c r="BC989" s="1"/>
      <c r="BD989" s="1"/>
      <c r="BE989" s="1"/>
    </row>
    <row r="990" spans="1:57" x14ac:dyDescent="0.25">
      <c r="A990" s="1"/>
      <c r="B990" s="1"/>
      <c r="Q990" s="1"/>
      <c r="R990" s="1"/>
      <c r="S990" s="1"/>
      <c r="U990" s="1"/>
      <c r="V990" s="1"/>
      <c r="W990" s="1"/>
      <c r="X990" s="1"/>
      <c r="Y990" s="1"/>
      <c r="Z990" s="1">
        <f>Table112[[#This Row],[Quantity2]]*Table112[[#This Row],[U Cost]]</f>
        <v>0</v>
      </c>
      <c r="AB990" s="1"/>
      <c r="AC990" s="1"/>
      <c r="AD990" s="1">
        <f t="shared" si="103"/>
        <v>0</v>
      </c>
      <c r="AE990" s="1"/>
      <c r="AF990" s="1">
        <f>SUM(Table112[[#This Row],[Total 
Paid]:[Shipping 
Charged]])</f>
        <v>0</v>
      </c>
      <c r="AG990" s="1"/>
      <c r="AH990" s="1"/>
      <c r="AI990" s="1">
        <f t="shared" si="104"/>
        <v>0</v>
      </c>
      <c r="AK990" s="1"/>
      <c r="AL990" s="1"/>
      <c r="AM990" s="1"/>
      <c r="AN990" s="1"/>
      <c r="AP990" s="30"/>
      <c r="AQ990" s="1"/>
      <c r="AR990" s="1">
        <f t="shared" si="106"/>
        <v>0</v>
      </c>
      <c r="AS990" s="1"/>
      <c r="AT990" s="1"/>
      <c r="AU990" s="2">
        <f t="shared" si="105"/>
        <v>0</v>
      </c>
      <c r="AW990" s="1"/>
      <c r="AX990" s="1"/>
      <c r="AY990" s="1"/>
      <c r="AZ990" s="2">
        <f t="shared" si="102"/>
        <v>0</v>
      </c>
      <c r="BA990" s="2">
        <f>SUM(AF990,AH990,-AZ990,-Table112[[#This Row],[Sale Fee]])</f>
        <v>0</v>
      </c>
      <c r="BC990" s="1"/>
      <c r="BD990" s="1"/>
      <c r="BE990" s="1"/>
    </row>
    <row r="991" spans="1:57" x14ac:dyDescent="0.25">
      <c r="A991" s="1"/>
      <c r="B991" s="1"/>
      <c r="Q991" s="1"/>
      <c r="R991" s="1"/>
      <c r="S991" s="1"/>
      <c r="U991" s="1"/>
      <c r="V991" s="1"/>
      <c r="W991" s="1"/>
      <c r="X991" s="1"/>
      <c r="Y991" s="1"/>
      <c r="Z991" s="1">
        <f>Table112[[#This Row],[Quantity2]]*Table112[[#This Row],[U Cost]]</f>
        <v>0</v>
      </c>
      <c r="AB991" s="1"/>
      <c r="AC991" s="1"/>
      <c r="AD991" s="1">
        <f t="shared" si="103"/>
        <v>0</v>
      </c>
      <c r="AE991" s="1"/>
      <c r="AF991" s="1">
        <f>SUM(Table112[[#This Row],[Total 
Paid]:[Shipping 
Charged]])</f>
        <v>0</v>
      </c>
      <c r="AG991" s="1"/>
      <c r="AH991" s="1"/>
      <c r="AI991" s="1">
        <f t="shared" si="104"/>
        <v>0</v>
      </c>
      <c r="AK991" s="1"/>
      <c r="AL991" s="1"/>
      <c r="AM991" s="1"/>
      <c r="AN991" s="1"/>
      <c r="AP991" s="30"/>
      <c r="AQ991" s="1"/>
      <c r="AR991" s="1">
        <f t="shared" si="106"/>
        <v>0</v>
      </c>
      <c r="AS991" s="1"/>
      <c r="AT991" s="1"/>
      <c r="AU991" s="2">
        <f t="shared" si="105"/>
        <v>0</v>
      </c>
      <c r="AW991" s="1"/>
      <c r="AX991" s="1"/>
      <c r="AY991" s="1"/>
      <c r="AZ991" s="2">
        <f t="shared" si="102"/>
        <v>0</v>
      </c>
      <c r="BA991" s="2">
        <f>SUM(AF991,AH991,-AZ991,-Table112[[#This Row],[Sale Fee]])</f>
        <v>0</v>
      </c>
      <c r="BC991" s="1"/>
      <c r="BD991" s="1"/>
      <c r="BE991" s="1"/>
    </row>
    <row r="992" spans="1:57" x14ac:dyDescent="0.25">
      <c r="A992" s="1"/>
      <c r="B992" s="1"/>
      <c r="Q992" s="1"/>
      <c r="R992" s="1"/>
      <c r="S992" s="1"/>
      <c r="U992" s="1"/>
      <c r="V992" s="1"/>
      <c r="W992" s="1"/>
      <c r="X992" s="1"/>
      <c r="Y992" s="1"/>
      <c r="Z992" s="1">
        <f>Table112[[#This Row],[Quantity2]]*Table112[[#This Row],[U Cost]]</f>
        <v>0</v>
      </c>
      <c r="AB992" s="1"/>
      <c r="AC992" s="1"/>
      <c r="AD992" s="1">
        <f t="shared" si="103"/>
        <v>0</v>
      </c>
      <c r="AE992" s="1"/>
      <c r="AF992" s="1">
        <f>SUM(Table112[[#This Row],[Total 
Paid]:[Shipping 
Charged]])</f>
        <v>0</v>
      </c>
      <c r="AG992" s="1"/>
      <c r="AH992" s="1"/>
      <c r="AI992" s="1">
        <f t="shared" si="104"/>
        <v>0</v>
      </c>
      <c r="AK992" s="1"/>
      <c r="AL992" s="1"/>
      <c r="AM992" s="1"/>
      <c r="AN992" s="1"/>
      <c r="AP992" s="30"/>
      <c r="AQ992" s="1"/>
      <c r="AR992" s="1">
        <f t="shared" si="106"/>
        <v>0</v>
      </c>
      <c r="AS992" s="1"/>
      <c r="AT992" s="1"/>
      <c r="AU992" s="2">
        <f t="shared" si="105"/>
        <v>0</v>
      </c>
      <c r="AW992" s="1"/>
      <c r="AX992" s="1"/>
      <c r="AY992" s="1"/>
      <c r="AZ992" s="2">
        <f t="shared" si="102"/>
        <v>0</v>
      </c>
      <c r="BA992" s="2">
        <f>SUM(AF992,AH992,-AZ992,-Table112[[#This Row],[Sale Fee]])</f>
        <v>0</v>
      </c>
      <c r="BC992" s="1"/>
      <c r="BD992" s="1"/>
      <c r="BE992" s="1"/>
    </row>
    <row r="993" spans="1:57" x14ac:dyDescent="0.25">
      <c r="A993" s="1"/>
      <c r="B993" s="1"/>
      <c r="Q993" s="1"/>
      <c r="R993" s="1"/>
      <c r="S993" s="1"/>
      <c r="U993" s="1"/>
      <c r="V993" s="1"/>
      <c r="W993" s="1"/>
      <c r="X993" s="1"/>
      <c r="Y993" s="1"/>
      <c r="Z993" s="1">
        <f>Table112[[#This Row],[Quantity2]]*Table112[[#This Row],[U Cost]]</f>
        <v>0</v>
      </c>
      <c r="AB993" s="1"/>
      <c r="AC993" s="1"/>
      <c r="AD993" s="1">
        <f t="shared" si="103"/>
        <v>0</v>
      </c>
      <c r="AE993" s="1"/>
      <c r="AF993" s="1">
        <f>SUM(Table112[[#This Row],[Total 
Paid]:[Shipping 
Charged]])</f>
        <v>0</v>
      </c>
      <c r="AG993" s="1"/>
      <c r="AH993" s="1"/>
      <c r="AI993" s="1">
        <f t="shared" si="104"/>
        <v>0</v>
      </c>
      <c r="AK993" s="1"/>
      <c r="AL993" s="1"/>
      <c r="AM993" s="1"/>
      <c r="AN993" s="1"/>
      <c r="AP993" s="30"/>
      <c r="AQ993" s="1"/>
      <c r="AR993" s="1">
        <f t="shared" si="106"/>
        <v>0</v>
      </c>
      <c r="AS993" s="1"/>
      <c r="AT993" s="1"/>
      <c r="AU993" s="2">
        <f t="shared" si="105"/>
        <v>0</v>
      </c>
      <c r="AW993" s="1"/>
      <c r="AX993" s="1"/>
      <c r="AY993" s="1"/>
      <c r="AZ993" s="2">
        <f t="shared" si="102"/>
        <v>0</v>
      </c>
      <c r="BA993" s="2">
        <f>SUM(AF993,AH993,-AZ993,-Table112[[#This Row],[Sale Fee]])</f>
        <v>0</v>
      </c>
      <c r="BC993" s="1"/>
      <c r="BD993" s="1"/>
      <c r="BE993" s="1"/>
    </row>
    <row r="994" spans="1:57" x14ac:dyDescent="0.25">
      <c r="A994" s="1"/>
      <c r="B994" s="1"/>
      <c r="Q994" s="1"/>
      <c r="R994" s="1"/>
      <c r="S994" s="1"/>
      <c r="U994" s="1"/>
      <c r="V994" s="1"/>
      <c r="W994" s="1"/>
      <c r="X994" s="1"/>
      <c r="Y994" s="1"/>
      <c r="Z994" s="1">
        <f>Table112[[#This Row],[Quantity2]]*Table112[[#This Row],[U Cost]]</f>
        <v>0</v>
      </c>
      <c r="AB994" s="1"/>
      <c r="AC994" s="1"/>
      <c r="AD994" s="1">
        <f t="shared" si="103"/>
        <v>0</v>
      </c>
      <c r="AE994" s="1"/>
      <c r="AF994" s="1">
        <f>SUM(Table112[[#This Row],[Total 
Paid]:[Shipping 
Charged]])</f>
        <v>0</v>
      </c>
      <c r="AG994" s="1"/>
      <c r="AH994" s="1"/>
      <c r="AI994" s="1">
        <f t="shared" si="104"/>
        <v>0</v>
      </c>
      <c r="AK994" s="1"/>
      <c r="AL994" s="1"/>
      <c r="AM994" s="1"/>
      <c r="AN994" s="1"/>
      <c r="AP994" s="30"/>
      <c r="AQ994" s="1"/>
      <c r="AR994" s="1">
        <f t="shared" si="106"/>
        <v>0</v>
      </c>
      <c r="AS994" s="1"/>
      <c r="AT994" s="1"/>
      <c r="AU994" s="2">
        <f t="shared" si="105"/>
        <v>0</v>
      </c>
      <c r="AW994" s="1"/>
      <c r="AX994" s="1"/>
      <c r="AY994" s="1"/>
      <c r="AZ994" s="2">
        <f t="shared" si="102"/>
        <v>0</v>
      </c>
      <c r="BA994" s="2">
        <f>SUM(AF994,AH994,-AZ994,-Table112[[#This Row],[Sale Fee]])</f>
        <v>0</v>
      </c>
      <c r="BC994" s="1"/>
      <c r="BD994" s="1"/>
      <c r="BE994" s="1"/>
    </row>
    <row r="995" spans="1:57" x14ac:dyDescent="0.25">
      <c r="A995" s="1"/>
      <c r="B995" s="1"/>
      <c r="Q995" s="1"/>
      <c r="R995" s="1"/>
      <c r="S995" s="1"/>
      <c r="U995" s="1"/>
      <c r="V995" s="1"/>
      <c r="W995" s="1"/>
      <c r="X995" s="1"/>
      <c r="Y995" s="1"/>
      <c r="Z995" s="1">
        <f>Table112[[#This Row],[Quantity2]]*Table112[[#This Row],[U Cost]]</f>
        <v>0</v>
      </c>
      <c r="AB995" s="1"/>
      <c r="AC995" s="1"/>
      <c r="AD995" s="1">
        <f t="shared" si="103"/>
        <v>0</v>
      </c>
      <c r="AE995" s="1"/>
      <c r="AF995" s="1">
        <f>SUM(Table112[[#This Row],[Total 
Paid]:[Shipping 
Charged]])</f>
        <v>0</v>
      </c>
      <c r="AG995" s="1"/>
      <c r="AH995" s="1"/>
      <c r="AI995" s="1">
        <f t="shared" si="104"/>
        <v>0</v>
      </c>
      <c r="AK995" s="1"/>
      <c r="AL995" s="1"/>
      <c r="AM995" s="1"/>
      <c r="AN995" s="1"/>
      <c r="AP995" s="30"/>
      <c r="AQ995" s="1"/>
      <c r="AR995" s="1">
        <f t="shared" si="106"/>
        <v>0</v>
      </c>
      <c r="AS995" s="1"/>
      <c r="AT995" s="1"/>
      <c r="AU995" s="2">
        <f t="shared" si="105"/>
        <v>0</v>
      </c>
      <c r="AW995" s="1"/>
      <c r="AX995" s="1"/>
      <c r="AY995" s="1"/>
      <c r="AZ995" s="2">
        <f t="shared" si="102"/>
        <v>0</v>
      </c>
      <c r="BA995" s="2">
        <f>SUM(AF995,AH995,-AZ995,-Table112[[#This Row],[Sale Fee]])</f>
        <v>0</v>
      </c>
      <c r="BC995" s="1"/>
      <c r="BD995" s="1"/>
      <c r="BE995" s="1"/>
    </row>
    <row r="996" spans="1:57" x14ac:dyDescent="0.25">
      <c r="A996" s="1"/>
      <c r="B996" s="1"/>
      <c r="Q996" s="1"/>
      <c r="R996" s="1"/>
      <c r="S996" s="1"/>
      <c r="U996" s="1"/>
      <c r="V996" s="1"/>
      <c r="W996" s="1"/>
      <c r="X996" s="1"/>
      <c r="Y996" s="1"/>
      <c r="Z996" s="1">
        <f>Table112[[#This Row],[Quantity2]]*Table112[[#This Row],[U Cost]]</f>
        <v>0</v>
      </c>
      <c r="AB996" s="1"/>
      <c r="AC996" s="1"/>
      <c r="AD996" s="1">
        <f t="shared" si="103"/>
        <v>0</v>
      </c>
      <c r="AE996" s="1"/>
      <c r="AF996" s="1">
        <f>SUM(Table112[[#This Row],[Total 
Paid]:[Shipping 
Charged]])</f>
        <v>0</v>
      </c>
      <c r="AG996" s="1"/>
      <c r="AH996" s="1"/>
      <c r="AI996" s="1">
        <f t="shared" si="104"/>
        <v>0</v>
      </c>
      <c r="AK996" s="1"/>
      <c r="AL996" s="1"/>
      <c r="AM996" s="1"/>
      <c r="AN996" s="1"/>
      <c r="AP996" s="30"/>
      <c r="AQ996" s="1"/>
      <c r="AR996" s="1">
        <f t="shared" si="106"/>
        <v>0</v>
      </c>
      <c r="AS996" s="1"/>
      <c r="AT996" s="1"/>
      <c r="AU996" s="2">
        <f t="shared" si="105"/>
        <v>0</v>
      </c>
      <c r="AW996" s="1"/>
      <c r="AX996" s="1"/>
      <c r="AY996" s="1"/>
      <c r="AZ996" s="2">
        <f t="shared" si="102"/>
        <v>0</v>
      </c>
      <c r="BA996" s="2">
        <f>SUM(AF996,AH996,-AZ996,-Table112[[#This Row],[Sale Fee]])</f>
        <v>0</v>
      </c>
      <c r="BC996" s="1"/>
      <c r="BD996" s="1"/>
      <c r="BE996" s="1"/>
    </row>
    <row r="997" spans="1:57" x14ac:dyDescent="0.25">
      <c r="A997" s="1"/>
      <c r="B997" s="1"/>
      <c r="Q997" s="1"/>
      <c r="R997" s="1"/>
      <c r="S997" s="1"/>
      <c r="U997" s="1"/>
      <c r="V997" s="1"/>
      <c r="W997" s="1"/>
      <c r="X997" s="1"/>
      <c r="Y997" s="1"/>
      <c r="Z997" s="1">
        <f>Table112[[#This Row],[Quantity2]]*Table112[[#This Row],[U Cost]]</f>
        <v>0</v>
      </c>
      <c r="AB997" s="1"/>
      <c r="AC997" s="1"/>
      <c r="AD997" s="1">
        <f t="shared" si="103"/>
        <v>0</v>
      </c>
      <c r="AE997" s="1"/>
      <c r="AF997" s="1">
        <f>SUM(Table112[[#This Row],[Total 
Paid]:[Shipping 
Charged]])</f>
        <v>0</v>
      </c>
      <c r="AG997" s="1"/>
      <c r="AH997" s="1"/>
      <c r="AI997" s="1">
        <f t="shared" si="104"/>
        <v>0</v>
      </c>
      <c r="AK997" s="1"/>
      <c r="AL997" s="1"/>
      <c r="AM997" s="1"/>
      <c r="AN997" s="1"/>
      <c r="AP997" s="30"/>
      <c r="AQ997" s="1"/>
      <c r="AR997" s="1">
        <f t="shared" si="106"/>
        <v>0</v>
      </c>
      <c r="AS997" s="1"/>
      <c r="AT997" s="1"/>
      <c r="AU997" s="2">
        <f t="shared" si="105"/>
        <v>0</v>
      </c>
      <c r="AW997" s="1"/>
      <c r="AX997" s="1"/>
      <c r="AY997" s="1"/>
      <c r="AZ997" s="2">
        <f t="shared" si="102"/>
        <v>0</v>
      </c>
      <c r="BA997" s="2">
        <f>SUM(AF997,AH997,-AZ997,-Table112[[#This Row],[Sale Fee]])</f>
        <v>0</v>
      </c>
      <c r="BC997" s="1"/>
      <c r="BD997" s="1"/>
      <c r="BE997" s="1"/>
    </row>
    <row r="998" spans="1:57" x14ac:dyDescent="0.25">
      <c r="A998" s="1"/>
      <c r="B998" s="1"/>
      <c r="Q998" s="1"/>
      <c r="R998" s="1"/>
      <c r="S998" s="1"/>
      <c r="U998" s="1"/>
      <c r="V998" s="1"/>
      <c r="W998" s="1"/>
      <c r="X998" s="1"/>
      <c r="Y998" s="1"/>
      <c r="Z998" s="1">
        <f>Table112[[#This Row],[Quantity2]]*Table112[[#This Row],[U Cost]]</f>
        <v>0</v>
      </c>
      <c r="AB998" s="1"/>
      <c r="AC998" s="1"/>
      <c r="AD998" s="1">
        <f t="shared" si="103"/>
        <v>0</v>
      </c>
      <c r="AE998" s="1"/>
      <c r="AF998" s="1">
        <f>SUM(Table112[[#This Row],[Total 
Paid]:[Shipping 
Charged]])</f>
        <v>0</v>
      </c>
      <c r="AG998" s="1"/>
      <c r="AH998" s="1"/>
      <c r="AI998" s="1">
        <f t="shared" si="104"/>
        <v>0</v>
      </c>
      <c r="AK998" s="1"/>
      <c r="AL998" s="1"/>
      <c r="AM998" s="1"/>
      <c r="AN998" s="1"/>
      <c r="AP998" s="30"/>
      <c r="AQ998" s="1"/>
      <c r="AR998" s="1">
        <f t="shared" si="106"/>
        <v>0</v>
      </c>
      <c r="AS998" s="1"/>
      <c r="AT998" s="1"/>
      <c r="AU998" s="2">
        <f t="shared" si="105"/>
        <v>0</v>
      </c>
      <c r="AW998" s="1"/>
      <c r="AX998" s="1"/>
      <c r="AY998" s="1"/>
      <c r="AZ998" s="2">
        <f t="shared" si="102"/>
        <v>0</v>
      </c>
      <c r="BA998" s="2">
        <f>SUM(AF998,AH998,-AZ998,-Table112[[#This Row],[Sale Fee]])</f>
        <v>0</v>
      </c>
      <c r="BC998" s="1"/>
      <c r="BD998" s="1"/>
      <c r="BE998" s="1"/>
    </row>
    <row r="999" spans="1:57" x14ac:dyDescent="0.25">
      <c r="A999" s="1"/>
      <c r="B999" s="1"/>
      <c r="Q999" s="1"/>
      <c r="R999" s="1"/>
      <c r="S999" s="1"/>
      <c r="U999" s="1"/>
      <c r="V999" s="1"/>
      <c r="W999" s="1"/>
      <c r="X999" s="1"/>
      <c r="Y999" s="1"/>
      <c r="Z999" s="1">
        <f>Table112[[#This Row],[Quantity2]]*Table112[[#This Row],[U Cost]]</f>
        <v>0</v>
      </c>
      <c r="AB999" s="1"/>
      <c r="AC999" s="1"/>
      <c r="AD999" s="1">
        <f t="shared" si="103"/>
        <v>0</v>
      </c>
      <c r="AE999" s="1"/>
      <c r="AF999" s="1">
        <f>SUM(Table112[[#This Row],[Total 
Paid]:[Shipping 
Charged]])</f>
        <v>0</v>
      </c>
      <c r="AG999" s="1"/>
      <c r="AH999" s="1"/>
      <c r="AI999" s="1">
        <f t="shared" si="104"/>
        <v>0</v>
      </c>
      <c r="AK999" s="1"/>
      <c r="AL999" s="1"/>
      <c r="AM999" s="1"/>
      <c r="AN999" s="1"/>
      <c r="AP999" s="30"/>
      <c r="AQ999" s="1"/>
      <c r="AR999" s="1">
        <f t="shared" si="106"/>
        <v>0</v>
      </c>
      <c r="AS999" s="1"/>
      <c r="AT999" s="1"/>
      <c r="AU999" s="2">
        <f t="shared" si="105"/>
        <v>0</v>
      </c>
      <c r="AW999" s="1"/>
      <c r="AX999" s="1"/>
      <c r="AY999" s="1"/>
      <c r="AZ999" s="2">
        <f t="shared" si="102"/>
        <v>0</v>
      </c>
      <c r="BA999" s="2">
        <f>SUM(AF999,AH999,-AZ999,-Table112[[#This Row],[Sale Fee]])</f>
        <v>0</v>
      </c>
      <c r="BC999" s="1"/>
      <c r="BD999" s="1"/>
      <c r="BE999" s="1"/>
    </row>
    <row r="1000" spans="1:57" x14ac:dyDescent="0.25">
      <c r="A1000" s="1"/>
      <c r="B1000" s="1"/>
      <c r="Q1000" s="1"/>
      <c r="R1000" s="1"/>
      <c r="S1000" s="1"/>
      <c r="U1000" s="1"/>
      <c r="V1000" s="1"/>
      <c r="W1000" s="1"/>
      <c r="X1000" s="1"/>
      <c r="Y1000" s="1"/>
      <c r="Z1000" s="1">
        <f>Table112[[#This Row],[Quantity2]]*Table112[[#This Row],[U Cost]]</f>
        <v>0</v>
      </c>
      <c r="AB1000" s="1"/>
      <c r="AC1000" s="1"/>
      <c r="AD1000" s="1">
        <f t="shared" si="103"/>
        <v>0</v>
      </c>
      <c r="AE1000" s="1"/>
      <c r="AF1000" s="1">
        <f>SUM(Table112[[#This Row],[Total 
Paid]:[Shipping 
Charged]])</f>
        <v>0</v>
      </c>
      <c r="AG1000" s="1"/>
      <c r="AH1000" s="1"/>
      <c r="AI1000" s="1">
        <f t="shared" si="104"/>
        <v>0</v>
      </c>
      <c r="AK1000" s="1"/>
      <c r="AL1000" s="1"/>
      <c r="AM1000" s="1"/>
      <c r="AN1000" s="1"/>
      <c r="AP1000" s="30"/>
      <c r="AQ1000" s="1"/>
      <c r="AR1000" s="1">
        <f t="shared" si="106"/>
        <v>0</v>
      </c>
      <c r="AS1000" s="1"/>
      <c r="AT1000" s="1"/>
      <c r="AU1000" s="2">
        <f t="shared" si="105"/>
        <v>0</v>
      </c>
      <c r="AW1000" s="1"/>
      <c r="AX1000" s="1"/>
      <c r="AY1000" s="1"/>
      <c r="AZ1000" s="2">
        <f t="shared" si="102"/>
        <v>0</v>
      </c>
      <c r="BA1000" s="2">
        <f>SUM(AF1000,AH1000,-AZ1000,-Table112[[#This Row],[Sale Fee]])</f>
        <v>0</v>
      </c>
      <c r="BC1000" s="1"/>
      <c r="BD1000" s="1"/>
      <c r="BE1000" s="1"/>
    </row>
    <row r="1001" spans="1:57" x14ac:dyDescent="0.25">
      <c r="A1001" s="1"/>
      <c r="B1001" s="1"/>
      <c r="Q1001" s="1"/>
      <c r="R1001" s="1"/>
      <c r="S1001" s="1"/>
      <c r="U1001" s="1"/>
      <c r="V1001" s="1"/>
      <c r="W1001" s="1"/>
      <c r="X1001" s="1"/>
      <c r="Y1001" s="1"/>
      <c r="Z1001" s="1">
        <f>Table112[[#This Row],[Quantity2]]*Table112[[#This Row],[U Cost]]</f>
        <v>0</v>
      </c>
      <c r="AB1001" s="1"/>
      <c r="AC1001" s="1"/>
      <c r="AD1001" s="1">
        <f t="shared" si="103"/>
        <v>0</v>
      </c>
      <c r="AE1001" s="1"/>
      <c r="AF1001" s="1">
        <f>SUM(Table112[[#This Row],[Total 
Paid]:[Shipping 
Charged]])</f>
        <v>0</v>
      </c>
      <c r="AG1001" s="1"/>
      <c r="AH1001" s="1"/>
      <c r="AI1001" s="1">
        <f t="shared" si="104"/>
        <v>0</v>
      </c>
      <c r="AK1001" s="1"/>
      <c r="AL1001" s="1"/>
      <c r="AM1001" s="1"/>
      <c r="AN1001" s="1"/>
      <c r="AP1001" s="30"/>
      <c r="AQ1001" s="1"/>
      <c r="AR1001" s="1">
        <f t="shared" si="106"/>
        <v>0</v>
      </c>
      <c r="AS1001" s="1"/>
      <c r="AT1001" s="1"/>
      <c r="AU1001" s="2">
        <f t="shared" si="105"/>
        <v>0</v>
      </c>
      <c r="AW1001" s="1"/>
      <c r="AX1001" s="1"/>
      <c r="AY1001" s="1"/>
      <c r="AZ1001" s="2">
        <f t="shared" si="102"/>
        <v>0</v>
      </c>
      <c r="BA1001" s="2">
        <f>SUM(AF1001,AH1001,-AZ1001,-Table112[[#This Row],[Sale Fee]])</f>
        <v>0</v>
      </c>
      <c r="BC1001" s="1"/>
      <c r="BD1001" s="1"/>
      <c r="BE1001" s="1"/>
    </row>
    <row r="1002" spans="1:57" x14ac:dyDescent="0.25">
      <c r="A1002" s="1"/>
      <c r="B1002" s="1"/>
      <c r="Q1002" s="1"/>
      <c r="R1002" s="1"/>
      <c r="S1002" s="1"/>
      <c r="U1002" s="1"/>
      <c r="V1002" s="1"/>
      <c r="W1002" s="1"/>
      <c r="X1002" s="1"/>
      <c r="Y1002" s="1"/>
      <c r="Z1002" s="1">
        <f>Table112[[#This Row],[Quantity2]]*Table112[[#This Row],[U Cost]]</f>
        <v>0</v>
      </c>
      <c r="AB1002" s="1"/>
      <c r="AC1002" s="1"/>
      <c r="AD1002" s="1">
        <f t="shared" si="103"/>
        <v>0</v>
      </c>
      <c r="AE1002" s="1"/>
      <c r="AF1002" s="1">
        <f>SUM(Table112[[#This Row],[Total 
Paid]:[Shipping 
Charged]])</f>
        <v>0</v>
      </c>
      <c r="AG1002" s="1"/>
      <c r="AH1002" s="1"/>
      <c r="AI1002" s="1">
        <f t="shared" si="104"/>
        <v>0</v>
      </c>
      <c r="AK1002" s="1"/>
      <c r="AL1002" s="1"/>
      <c r="AM1002" s="1"/>
      <c r="AN1002" s="1"/>
      <c r="AP1002" s="30"/>
      <c r="AQ1002" s="1"/>
      <c r="AR1002" s="1">
        <f t="shared" si="106"/>
        <v>0</v>
      </c>
      <c r="AS1002" s="1"/>
      <c r="AT1002" s="1"/>
      <c r="AU1002" s="2">
        <f t="shared" si="105"/>
        <v>0</v>
      </c>
      <c r="AW1002" s="1"/>
      <c r="AX1002" s="1"/>
      <c r="AY1002" s="1"/>
      <c r="AZ1002" s="2">
        <f t="shared" si="102"/>
        <v>0</v>
      </c>
      <c r="BA1002" s="2">
        <f>SUM(AF1002,AH1002,-AZ1002,-Table112[[#This Row],[Sale Fee]])</f>
        <v>0</v>
      </c>
      <c r="BC1002" s="1"/>
      <c r="BD1002" s="1"/>
      <c r="BE1002" s="1"/>
    </row>
    <row r="1003" spans="1:57" x14ac:dyDescent="0.25">
      <c r="A1003" s="1"/>
      <c r="B1003" s="1"/>
      <c r="Q1003" s="1"/>
      <c r="R1003" s="1"/>
      <c r="S1003" s="1"/>
      <c r="U1003" s="1"/>
      <c r="V1003" s="1"/>
      <c r="W1003" s="1"/>
      <c r="X1003" s="1"/>
      <c r="Y1003" s="1"/>
      <c r="Z1003" s="1">
        <f>Table112[[#This Row],[Quantity2]]*Table112[[#This Row],[U Cost]]</f>
        <v>0</v>
      </c>
      <c r="AB1003" s="1"/>
      <c r="AC1003" s="1"/>
      <c r="AD1003" s="1">
        <f t="shared" si="103"/>
        <v>0</v>
      </c>
      <c r="AE1003" s="1"/>
      <c r="AF1003" s="1">
        <f>SUM(Table112[[#This Row],[Total 
Paid]:[Shipping 
Charged]])</f>
        <v>0</v>
      </c>
      <c r="AG1003" s="1"/>
      <c r="AH1003" s="1"/>
      <c r="AI1003" s="1">
        <f t="shared" si="104"/>
        <v>0</v>
      </c>
      <c r="AK1003" s="1"/>
      <c r="AL1003" s="1"/>
      <c r="AM1003" s="1"/>
      <c r="AN1003" s="1"/>
      <c r="AP1003" s="30"/>
      <c r="AQ1003" s="1"/>
      <c r="AR1003" s="1">
        <f t="shared" si="106"/>
        <v>0</v>
      </c>
      <c r="AS1003" s="1"/>
      <c r="AT1003" s="1"/>
      <c r="AU1003" s="2">
        <f t="shared" si="105"/>
        <v>0</v>
      </c>
      <c r="AW1003" s="1"/>
      <c r="AX1003" s="1"/>
      <c r="AY1003" s="1"/>
      <c r="AZ1003" s="2">
        <f t="shared" si="102"/>
        <v>0</v>
      </c>
      <c r="BA1003" s="2">
        <f>SUM(AF1003,AH1003,-AZ1003,-Table112[[#This Row],[Sale Fee]])</f>
        <v>0</v>
      </c>
      <c r="BC1003" s="1"/>
      <c r="BD1003" s="1"/>
      <c r="BE1003" s="1"/>
    </row>
    <row r="1004" spans="1:57" x14ac:dyDescent="0.25">
      <c r="A1004" s="1"/>
      <c r="B1004" s="1"/>
      <c r="Q1004" s="1"/>
      <c r="R1004" s="1"/>
      <c r="S1004" s="1"/>
      <c r="U1004" s="1"/>
      <c r="V1004" s="1"/>
      <c r="W1004" s="1"/>
      <c r="X1004" s="1"/>
      <c r="Y1004" s="1"/>
      <c r="Z1004" s="1">
        <f>Table112[[#This Row],[Quantity2]]*Table112[[#This Row],[U Cost]]</f>
        <v>0</v>
      </c>
      <c r="AB1004" s="1"/>
      <c r="AC1004" s="1"/>
      <c r="AD1004" s="1">
        <f t="shared" si="103"/>
        <v>0</v>
      </c>
      <c r="AE1004" s="1"/>
      <c r="AF1004" s="1">
        <f>SUM(Table112[[#This Row],[Total 
Paid]:[Shipping 
Charged]])</f>
        <v>0</v>
      </c>
      <c r="AG1004" s="1"/>
      <c r="AH1004" s="1"/>
      <c r="AI1004" s="1">
        <f t="shared" si="104"/>
        <v>0</v>
      </c>
      <c r="AK1004" s="1"/>
      <c r="AL1004" s="1"/>
      <c r="AM1004" s="1"/>
      <c r="AN1004" s="1"/>
      <c r="AP1004" s="30"/>
      <c r="AQ1004" s="1"/>
      <c r="AR1004" s="1">
        <f t="shared" si="106"/>
        <v>0</v>
      </c>
      <c r="AS1004" s="1"/>
      <c r="AT1004" s="1"/>
      <c r="AU1004" s="2">
        <f t="shared" si="105"/>
        <v>0</v>
      </c>
      <c r="AW1004" s="1"/>
      <c r="AX1004" s="1"/>
      <c r="AY1004" s="1"/>
      <c r="AZ1004" s="2">
        <f t="shared" si="102"/>
        <v>0</v>
      </c>
      <c r="BA1004" s="2">
        <f>SUM(AF1004,AH1004,-AZ1004,-Table112[[#This Row],[Sale Fee]])</f>
        <v>0</v>
      </c>
      <c r="BC1004" s="1"/>
      <c r="BD1004" s="1"/>
      <c r="BE1004" s="1"/>
    </row>
    <row r="1005" spans="1:57" x14ac:dyDescent="0.25">
      <c r="A1005" s="1"/>
      <c r="B1005" s="1"/>
      <c r="Q1005" s="1"/>
      <c r="R1005" s="1"/>
      <c r="S1005" s="1"/>
      <c r="U1005" s="1"/>
      <c r="V1005" s="1"/>
      <c r="W1005" s="1"/>
      <c r="X1005" s="1"/>
      <c r="Y1005" s="1"/>
      <c r="Z1005" s="1">
        <f>Table112[[#This Row],[Quantity2]]*Table112[[#This Row],[U Cost]]</f>
        <v>0</v>
      </c>
      <c r="AB1005" s="1"/>
      <c r="AC1005" s="1"/>
      <c r="AD1005" s="1">
        <f t="shared" si="103"/>
        <v>0</v>
      </c>
      <c r="AE1005" s="1"/>
      <c r="AF1005" s="1">
        <f>SUM(Table112[[#This Row],[Total 
Paid]:[Shipping 
Charged]])</f>
        <v>0</v>
      </c>
      <c r="AG1005" s="1"/>
      <c r="AH1005" s="1"/>
      <c r="AI1005" s="1">
        <f t="shared" si="104"/>
        <v>0</v>
      </c>
      <c r="AK1005" s="1"/>
      <c r="AL1005" s="1"/>
      <c r="AM1005" s="1"/>
      <c r="AN1005" s="1"/>
      <c r="AP1005" s="30"/>
      <c r="AQ1005" s="1"/>
      <c r="AR1005" s="1">
        <f t="shared" si="106"/>
        <v>0</v>
      </c>
      <c r="AS1005" s="1"/>
      <c r="AT1005" s="1"/>
      <c r="AU1005" s="2">
        <f t="shared" si="105"/>
        <v>0</v>
      </c>
      <c r="AW1005" s="1"/>
      <c r="AX1005" s="1"/>
      <c r="AY1005" s="1"/>
      <c r="AZ1005" s="2">
        <f t="shared" si="102"/>
        <v>0</v>
      </c>
      <c r="BA1005" s="2">
        <f>SUM(AF1005,AH1005,-AZ1005,-Table112[[#This Row],[Sale Fee]])</f>
        <v>0</v>
      </c>
      <c r="BC1005" s="1"/>
      <c r="BD1005" s="1"/>
      <c r="BE1005" s="1"/>
    </row>
    <row r="1006" spans="1:57" x14ac:dyDescent="0.25">
      <c r="A1006" s="1"/>
      <c r="B1006" s="1"/>
      <c r="Q1006" s="1"/>
      <c r="R1006" s="1"/>
      <c r="S1006" s="1"/>
      <c r="U1006" s="1"/>
      <c r="V1006" s="1"/>
      <c r="W1006" s="1"/>
      <c r="X1006" s="1"/>
      <c r="Y1006" s="1"/>
      <c r="Z1006" s="1">
        <f>Table112[[#This Row],[Quantity2]]*Table112[[#This Row],[U Cost]]</f>
        <v>0</v>
      </c>
      <c r="AB1006" s="1"/>
      <c r="AC1006" s="1"/>
      <c r="AD1006" s="1">
        <f t="shared" si="103"/>
        <v>0</v>
      </c>
      <c r="AE1006" s="1"/>
      <c r="AF1006" s="1">
        <f>SUM(Table112[[#This Row],[Total 
Paid]:[Shipping 
Charged]])</f>
        <v>0</v>
      </c>
      <c r="AG1006" s="1"/>
      <c r="AH1006" s="1"/>
      <c r="AI1006" s="1">
        <f t="shared" si="104"/>
        <v>0</v>
      </c>
      <c r="AK1006" s="1"/>
      <c r="AL1006" s="1"/>
      <c r="AM1006" s="1"/>
      <c r="AN1006" s="1"/>
      <c r="AP1006" s="30"/>
      <c r="AQ1006" s="1"/>
      <c r="AR1006" s="1">
        <f t="shared" si="106"/>
        <v>0</v>
      </c>
      <c r="AS1006" s="1"/>
      <c r="AT1006" s="1"/>
      <c r="AU1006" s="2">
        <f t="shared" si="105"/>
        <v>0</v>
      </c>
      <c r="AW1006" s="1"/>
      <c r="AX1006" s="1"/>
      <c r="AY1006" s="1"/>
      <c r="AZ1006" s="2">
        <f t="shared" si="102"/>
        <v>0</v>
      </c>
      <c r="BA1006" s="2">
        <f>SUM(AF1006,AH1006,-AZ1006,-Table112[[#This Row],[Sale Fee]])</f>
        <v>0</v>
      </c>
      <c r="BC1006" s="1"/>
      <c r="BD1006" s="1"/>
      <c r="BE1006" s="1"/>
    </row>
    <row r="1007" spans="1:57" x14ac:dyDescent="0.25">
      <c r="A1007" s="1"/>
      <c r="B1007" s="1"/>
      <c r="Q1007" s="1"/>
      <c r="R1007" s="1"/>
      <c r="S1007" s="1"/>
      <c r="U1007" s="1"/>
      <c r="V1007" s="1"/>
      <c r="W1007" s="1"/>
      <c r="X1007" s="1"/>
      <c r="Y1007" s="1"/>
      <c r="Z1007" s="1">
        <f>Table112[[#This Row],[Quantity2]]*Table112[[#This Row],[U Cost]]</f>
        <v>0</v>
      </c>
      <c r="AB1007" s="1"/>
      <c r="AC1007" s="1"/>
      <c r="AD1007" s="1">
        <f t="shared" si="103"/>
        <v>0</v>
      </c>
      <c r="AE1007" s="1"/>
      <c r="AF1007" s="1">
        <f>SUM(Table112[[#This Row],[Total 
Paid]:[Shipping 
Charged]])</f>
        <v>0</v>
      </c>
      <c r="AG1007" s="1"/>
      <c r="AH1007" s="1"/>
      <c r="AI1007" s="1">
        <f t="shared" si="104"/>
        <v>0</v>
      </c>
      <c r="AK1007" s="1"/>
      <c r="AL1007" s="1"/>
      <c r="AM1007" s="1"/>
      <c r="AN1007" s="1"/>
      <c r="AP1007" s="30"/>
      <c r="AQ1007" s="1"/>
      <c r="AR1007" s="1">
        <f t="shared" si="106"/>
        <v>0</v>
      </c>
      <c r="AS1007" s="1"/>
      <c r="AT1007" s="1"/>
      <c r="AU1007" s="2">
        <f t="shared" si="105"/>
        <v>0</v>
      </c>
      <c r="AW1007" s="1"/>
      <c r="AX1007" s="1"/>
      <c r="AY1007" s="1"/>
      <c r="AZ1007" s="2">
        <f t="shared" si="102"/>
        <v>0</v>
      </c>
      <c r="BA1007" s="2">
        <f>SUM(AF1007,AH1007,-AZ1007,-Table112[[#This Row],[Sale Fee]])</f>
        <v>0</v>
      </c>
      <c r="BC1007" s="1"/>
      <c r="BD1007" s="1"/>
      <c r="BE1007" s="1"/>
    </row>
    <row r="1008" spans="1:57" x14ac:dyDescent="0.25">
      <c r="A1008" s="1"/>
      <c r="B1008" s="1"/>
      <c r="Q1008" s="1"/>
      <c r="R1008" s="1"/>
      <c r="S1008" s="1"/>
      <c r="U1008" s="1"/>
      <c r="V1008" s="1"/>
      <c r="W1008" s="1"/>
      <c r="X1008" s="1"/>
      <c r="Y1008" s="1"/>
      <c r="Z1008" s="1">
        <f>Table112[[#This Row],[Quantity2]]*Table112[[#This Row],[U Cost]]</f>
        <v>0</v>
      </c>
      <c r="AB1008" s="1"/>
      <c r="AC1008" s="1"/>
      <c r="AD1008" s="1">
        <f t="shared" si="103"/>
        <v>0</v>
      </c>
      <c r="AE1008" s="1"/>
      <c r="AF1008" s="1">
        <f>SUM(Table112[[#This Row],[Total 
Paid]:[Shipping 
Charged]])</f>
        <v>0</v>
      </c>
      <c r="AG1008" s="1"/>
      <c r="AH1008" s="1"/>
      <c r="AI1008" s="1">
        <f t="shared" si="104"/>
        <v>0</v>
      </c>
      <c r="AK1008" s="1"/>
      <c r="AL1008" s="1"/>
      <c r="AM1008" s="1"/>
      <c r="AN1008" s="1"/>
      <c r="AP1008" s="30"/>
      <c r="AQ1008" s="1"/>
      <c r="AR1008" s="1">
        <f t="shared" si="106"/>
        <v>0</v>
      </c>
      <c r="AS1008" s="1"/>
      <c r="AT1008" s="1"/>
      <c r="AU1008" s="2">
        <f t="shared" si="105"/>
        <v>0</v>
      </c>
      <c r="AW1008" s="1"/>
      <c r="AX1008" s="1"/>
      <c r="AY1008" s="1"/>
      <c r="AZ1008" s="2">
        <f t="shared" si="102"/>
        <v>0</v>
      </c>
      <c r="BA1008" s="2">
        <f>SUM(AF1008,AH1008,-AZ1008,-Table112[[#This Row],[Sale Fee]])</f>
        <v>0</v>
      </c>
      <c r="BC1008" s="1"/>
      <c r="BD1008" s="1"/>
      <c r="BE1008" s="1"/>
    </row>
    <row r="1009" spans="1:57" x14ac:dyDescent="0.25">
      <c r="A1009" s="1"/>
      <c r="B1009" s="1"/>
      <c r="Q1009" s="1"/>
      <c r="R1009" s="1"/>
      <c r="S1009" s="1"/>
      <c r="U1009" s="1"/>
      <c r="V1009" s="1"/>
      <c r="W1009" s="1"/>
      <c r="X1009" s="1"/>
      <c r="Y1009" s="1"/>
      <c r="Z1009" s="1">
        <f>Table112[[#This Row],[Quantity2]]*Table112[[#This Row],[U Cost]]</f>
        <v>0</v>
      </c>
      <c r="AB1009" s="1">
        <v>0</v>
      </c>
      <c r="AC1009" s="1">
        <v>0</v>
      </c>
      <c r="AD1009" s="1">
        <f t="shared" si="103"/>
        <v>0</v>
      </c>
      <c r="AE1009" s="1"/>
      <c r="AF1009" s="1">
        <f>SUM(Table112[[#This Row],[Total 
Paid]:[Shipping 
Charged]])</f>
        <v>0</v>
      </c>
      <c r="AG1009" s="1"/>
      <c r="AH1009" s="1"/>
      <c r="AI1009" s="1">
        <f t="shared" si="104"/>
        <v>0</v>
      </c>
      <c r="AK1009" s="1"/>
      <c r="AL1009" s="1"/>
      <c r="AM1009" s="1"/>
      <c r="AN1009" s="1"/>
      <c r="AP1009" s="30"/>
      <c r="AQ1009" s="1"/>
      <c r="AR1009" s="1">
        <f t="shared" si="106"/>
        <v>0</v>
      </c>
      <c r="AS1009" s="1"/>
      <c r="AT1009" s="1"/>
      <c r="AU1009" s="2">
        <f t="shared" si="105"/>
        <v>0</v>
      </c>
      <c r="AW1009" s="1"/>
      <c r="AX1009" s="1"/>
      <c r="AY1009" s="1"/>
      <c r="AZ1009" s="2">
        <f t="shared" si="102"/>
        <v>0</v>
      </c>
      <c r="BA1009" s="2">
        <f>SUM(AF1009,AH1009,-AZ1009,-Table112[[#This Row],[Sale Fee]])</f>
        <v>0</v>
      </c>
      <c r="BC1009" s="1"/>
      <c r="BD1009" s="1"/>
      <c r="BE1009" s="1"/>
    </row>
    <row r="1010" spans="1:57" x14ac:dyDescent="0.25">
      <c r="A1010" s="1"/>
      <c r="B1010" s="1"/>
      <c r="Q1010" s="1"/>
      <c r="R1010" s="1"/>
      <c r="S1010" s="1"/>
      <c r="U1010" s="1"/>
      <c r="V1010" s="1"/>
      <c r="W1010" s="1"/>
      <c r="X1010" s="1"/>
      <c r="Y1010" s="1"/>
      <c r="Z1010" s="1">
        <f>Table112[[#This Row],[Quantity2]]*Table112[[#This Row],[U Cost]]</f>
        <v>0</v>
      </c>
      <c r="AB1010" s="1">
        <v>0</v>
      </c>
      <c r="AC1010" s="1">
        <v>0</v>
      </c>
      <c r="AD1010" s="1">
        <f t="shared" si="103"/>
        <v>0</v>
      </c>
      <c r="AE1010" s="1"/>
      <c r="AF1010" s="1">
        <f>SUM(Table112[[#This Row],[Total 
Paid]:[Shipping 
Charged]])</f>
        <v>0</v>
      </c>
      <c r="AG1010" s="1"/>
      <c r="AH1010" s="1"/>
      <c r="AI1010" s="1">
        <f t="shared" si="104"/>
        <v>0</v>
      </c>
      <c r="AK1010" s="1"/>
      <c r="AL1010" s="1"/>
      <c r="AM1010" s="1"/>
      <c r="AN1010" s="1"/>
      <c r="AP1010" s="30"/>
      <c r="AQ1010" s="1"/>
      <c r="AR1010" s="1">
        <f t="shared" si="106"/>
        <v>0</v>
      </c>
      <c r="AS1010" s="1"/>
      <c r="AT1010" s="1"/>
      <c r="AU1010" s="2">
        <f t="shared" si="105"/>
        <v>0</v>
      </c>
      <c r="AW1010" s="1"/>
      <c r="AX1010" s="1"/>
      <c r="AY1010" s="1"/>
      <c r="AZ1010" s="2">
        <f t="shared" si="102"/>
        <v>0</v>
      </c>
      <c r="BA1010" s="2">
        <f>SUM(AF1010,AH1010,-AZ1010,-Table112[[#This Row],[Sale Fee]])</f>
        <v>0</v>
      </c>
      <c r="BC1010" s="1"/>
      <c r="BD1010" s="1"/>
      <c r="BE1010" s="1"/>
    </row>
    <row r="1011" spans="1:57" x14ac:dyDescent="0.25">
      <c r="A1011" s="1"/>
      <c r="B1011" s="1"/>
      <c r="Q1011" s="1"/>
      <c r="R1011" s="1"/>
      <c r="S1011" s="1"/>
      <c r="U1011" s="1"/>
      <c r="V1011" s="1"/>
      <c r="W1011" s="1"/>
      <c r="X1011" s="1"/>
      <c r="Y1011" s="1"/>
      <c r="Z1011" s="1">
        <f>Table112[[#This Row],[Quantity2]]*Table112[[#This Row],[U Cost]]</f>
        <v>0</v>
      </c>
      <c r="AB1011" s="1">
        <v>0</v>
      </c>
      <c r="AC1011" s="1">
        <v>0</v>
      </c>
      <c r="AD1011" s="1">
        <f t="shared" si="103"/>
        <v>0</v>
      </c>
      <c r="AE1011" s="1"/>
      <c r="AF1011" s="1">
        <f>SUM(Table112[[#This Row],[Total 
Paid]:[Shipping 
Charged]])</f>
        <v>0</v>
      </c>
      <c r="AG1011" s="1"/>
      <c r="AH1011" s="1"/>
      <c r="AI1011" s="1">
        <f t="shared" si="104"/>
        <v>0</v>
      </c>
      <c r="AK1011" s="1"/>
      <c r="AL1011" s="1"/>
      <c r="AM1011" s="1"/>
      <c r="AN1011" s="1"/>
      <c r="AP1011" s="30">
        <f>AB1011</f>
        <v>0</v>
      </c>
      <c r="AQ1011" s="1"/>
      <c r="AR1011" s="1">
        <f t="shared" si="106"/>
        <v>0</v>
      </c>
      <c r="AS1011" s="1"/>
      <c r="AT1011" s="1"/>
      <c r="AU1011" s="2">
        <f t="shared" si="105"/>
        <v>0</v>
      </c>
      <c r="AW1011" s="1"/>
      <c r="AX1011" s="1"/>
      <c r="AY1011" s="1"/>
      <c r="AZ1011" s="2">
        <f t="shared" si="102"/>
        <v>0</v>
      </c>
      <c r="BA1011" s="2">
        <f>SUM(AF1011,AH1011,-AZ1011,-Table112[[#This Row],[Sale Fee]])</f>
        <v>0</v>
      </c>
      <c r="BC1011" s="1"/>
      <c r="BD1011" s="1"/>
      <c r="BE1011" s="1"/>
    </row>
    <row r="1012" spans="1:57" x14ac:dyDescent="0.25">
      <c r="A1012" s="1"/>
      <c r="B1012" s="1"/>
      <c r="Q1012" s="1"/>
      <c r="R1012" s="1"/>
      <c r="S1012" s="1"/>
      <c r="U1012" s="1"/>
      <c r="V1012" s="1"/>
      <c r="W1012" s="1"/>
      <c r="X1012" s="1"/>
      <c r="Y1012" s="1"/>
      <c r="Z1012" s="1">
        <f>Table112[[#This Row],[Quantity2]]*Table112[[#This Row],[U Cost]]</f>
        <v>0</v>
      </c>
      <c r="AB1012" s="1">
        <v>0</v>
      </c>
      <c r="AC1012" s="1">
        <v>0</v>
      </c>
      <c r="AD1012" s="1">
        <f t="shared" si="103"/>
        <v>0</v>
      </c>
      <c r="AE1012" s="1"/>
      <c r="AF1012" s="1">
        <f>SUM(Table112[[#This Row],[Total 
Paid]:[Shipping 
Charged]])</f>
        <v>0</v>
      </c>
      <c r="AG1012" s="1"/>
      <c r="AH1012" s="1"/>
      <c r="AI1012" s="1">
        <f t="shared" si="104"/>
        <v>0</v>
      </c>
      <c r="AK1012" s="1"/>
      <c r="AL1012" s="1"/>
      <c r="AM1012" s="1"/>
      <c r="AN1012" s="1"/>
      <c r="AP1012" s="30">
        <f>AB1012</f>
        <v>0</v>
      </c>
      <c r="AQ1012" s="1"/>
      <c r="AR1012" s="1">
        <f t="shared" si="106"/>
        <v>0</v>
      </c>
      <c r="AS1012" s="1"/>
      <c r="AT1012" s="1"/>
      <c r="AU1012" s="2">
        <f t="shared" si="105"/>
        <v>0</v>
      </c>
      <c r="AW1012" s="1"/>
      <c r="AX1012" s="1"/>
      <c r="AY1012" s="1"/>
      <c r="AZ1012" s="2">
        <f t="shared" si="102"/>
        <v>0</v>
      </c>
      <c r="BA1012" s="2">
        <f>SUM(AF1012,AH1012,-AZ1012,-Table112[[#This Row],[Sale Fee]])</f>
        <v>0</v>
      </c>
      <c r="BC1012" s="1"/>
      <c r="BD1012" s="1"/>
      <c r="BE1012" s="1"/>
    </row>
    <row r="1013" spans="1:57" x14ac:dyDescent="0.25">
      <c r="A1013" s="1"/>
      <c r="B1013" s="1"/>
      <c r="Q1013" s="1"/>
      <c r="R1013" s="1"/>
      <c r="S1013" s="1"/>
      <c r="U1013" s="1"/>
      <c r="V1013" s="1"/>
      <c r="W1013" s="1"/>
      <c r="X1013" s="1"/>
      <c r="Y1013" s="1"/>
      <c r="Z1013" s="1">
        <f>Table112[[#This Row],[Quantity2]]*Table112[[#This Row],[U Cost]]</f>
        <v>0</v>
      </c>
      <c r="AB1013" s="1">
        <v>0</v>
      </c>
      <c r="AC1013" s="1">
        <v>0</v>
      </c>
      <c r="AD1013" s="1">
        <f t="shared" si="103"/>
        <v>0</v>
      </c>
      <c r="AE1013" s="1"/>
      <c r="AF1013" s="1">
        <f>SUM(Table112[[#This Row],[Total 
Paid]:[Shipping 
Charged]])</f>
        <v>0</v>
      </c>
      <c r="AG1013" s="1"/>
      <c r="AH1013" s="1"/>
      <c r="AI1013" s="1">
        <f t="shared" si="104"/>
        <v>0</v>
      </c>
      <c r="AK1013" s="1"/>
      <c r="AL1013" s="1"/>
      <c r="AM1013" s="1"/>
      <c r="AN1013" s="1"/>
      <c r="AP1013" s="30">
        <f>AB1013</f>
        <v>0</v>
      </c>
      <c r="AQ1013" s="1"/>
      <c r="AR1013" s="1">
        <f t="shared" si="106"/>
        <v>0</v>
      </c>
      <c r="AS1013" s="1"/>
      <c r="AT1013" s="1"/>
      <c r="AU1013" s="2">
        <f t="shared" si="105"/>
        <v>0</v>
      </c>
      <c r="AW1013" s="1"/>
      <c r="AX1013" s="1"/>
      <c r="AY1013" s="1"/>
      <c r="AZ1013" s="2">
        <f t="shared" si="102"/>
        <v>0</v>
      </c>
      <c r="BA1013" s="2">
        <f>SUM(AF1013,AH1013,-AZ1013,-Table112[[#This Row],[Sale Fee]])</f>
        <v>0</v>
      </c>
      <c r="BC1013" s="1"/>
      <c r="BD1013" s="1"/>
      <c r="BE1013" s="1"/>
    </row>
    <row r="1014" spans="1:57" x14ac:dyDescent="0.25">
      <c r="A1014" s="1"/>
      <c r="B1014" s="1"/>
      <c r="E1014" s="4"/>
      <c r="F1014" s="4"/>
      <c r="Q1014" s="1"/>
      <c r="R1014" s="1"/>
      <c r="S1014" s="1"/>
      <c r="U1014" s="1"/>
      <c r="V1014" s="1"/>
      <c r="W1014" s="1"/>
      <c r="X1014" s="1"/>
      <c r="Y1014" s="1"/>
      <c r="Z1014" s="1">
        <f>Table112[[#This Row],[Quantity2]]*Table112[[#This Row],[U Cost]]</f>
        <v>0</v>
      </c>
      <c r="AB1014" s="1"/>
      <c r="AC1014" s="1"/>
      <c r="AD1014" s="1"/>
      <c r="AE1014" s="1"/>
      <c r="AF1014" s="1">
        <f>SUM(Table112[[#This Row],[Total 
Paid]:[Shipping 
Charged]])</f>
        <v>0</v>
      </c>
      <c r="AG1014" s="1"/>
      <c r="AH1014" s="1"/>
      <c r="AI1014" s="1"/>
      <c r="AK1014" s="1"/>
      <c r="AL1014" s="1"/>
      <c r="AM1014" s="1"/>
      <c r="AN1014" s="1"/>
      <c r="AO1014" s="30"/>
      <c r="AP1014" s="30"/>
      <c r="AQ1014" s="1"/>
      <c r="AR1014" s="1"/>
      <c r="AS1014" s="1"/>
      <c r="AT1014" s="1"/>
      <c r="AU1014" s="2"/>
      <c r="AV1014" s="1"/>
      <c r="AW1014" s="1"/>
      <c r="AX1014" s="1"/>
      <c r="AY1014" s="1"/>
      <c r="AZ1014" s="2"/>
      <c r="BA1014" s="2">
        <f>SUM(AF1014,AH1014,-AZ1014,-Table112[[#This Row],[Sale Fee]])</f>
        <v>0</v>
      </c>
      <c r="BB1014" s="1"/>
      <c r="BC1014" s="1"/>
      <c r="BD1014" s="1"/>
      <c r="BE1014"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50161E64-B2A9-4C3C-8956-42F0BFCAC16C}">
          <x14:formula1>
            <xm:f>List!$R:$R</xm:f>
          </x14:formula1>
          <xm:sqref>AM7:AM1014</xm:sqref>
        </x14:dataValidation>
        <x14:dataValidation type="list" allowBlank="1" showInputMessage="1" showErrorMessage="1" xr:uid="{D43A818E-295A-4414-928D-7A9254210A08}">
          <x14:formula1>
            <xm:f>List!$Q:$Q</xm:f>
          </x14:formula1>
          <xm:sqref>AL7:AL1014</xm:sqref>
        </x14:dataValidation>
        <x14:dataValidation type="list" allowBlank="1" showInputMessage="1" showErrorMessage="1" xr:uid="{40B8ABC9-02C7-4C25-A690-40F0FE8CA6A7}">
          <x14:formula1>
            <xm:f>List!$F:$F</xm:f>
          </x14:formula1>
          <xm:sqref>D7:D1014</xm:sqref>
        </x14:dataValidation>
        <x14:dataValidation type="list" allowBlank="1" showInputMessage="1" showErrorMessage="1" xr:uid="{994CA312-887D-4C19-9118-31E4B0A89D25}">
          <x14:formula1>
            <xm:f>List!$B:$B</xm:f>
          </x14:formula1>
          <xm:sqref>G7:G1014</xm:sqref>
        </x14:dataValidation>
        <x14:dataValidation type="list" allowBlank="1" showInputMessage="1" showErrorMessage="1" xr:uid="{0CC7DB84-90FB-44A2-8151-E74A5678E9CF}">
          <x14:formula1>
            <xm:f>List!$C:$C</xm:f>
          </x14:formula1>
          <xm:sqref>AO7:AO1014 J7:J1014</xm:sqref>
        </x14:dataValidation>
        <x14:dataValidation type="list" allowBlank="1" showInputMessage="1" showErrorMessage="1" xr:uid="{8E5794DE-A40D-40C0-B1C6-3C96508879C9}">
          <x14:formula1>
            <xm:f>List!$D:$D</xm:f>
          </x14:formula1>
          <xm:sqref>K7:K1014</xm:sqref>
        </x14:dataValidation>
        <x14:dataValidation type="list" allowBlank="1" showInputMessage="1" showErrorMessage="1" xr:uid="{1F32BB1E-13C4-4435-A223-D6579A481946}">
          <x14:formula1>
            <xm:f>List!$E:$E</xm:f>
          </x14:formula1>
          <xm:sqref>M7:M1014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CBA78-2D8F-407C-A7AE-73F3060401CE}">
  <dimension ref="A2:AM229"/>
  <sheetViews>
    <sheetView topLeftCell="I1" workbookViewId="0">
      <pane ySplit="7" topLeftCell="A80" activePane="bottomLeft" state="frozen"/>
      <selection activeCell="M13" sqref="M13"/>
      <selection pane="bottomLeft" activeCell="M13" sqref="M13"/>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43"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ol min="26" max="26" width="10.42578125" customWidth="1"/>
    <col min="27" max="27" width="10.42578125" bestFit="1" customWidth="1"/>
    <col min="28" max="28" width="4.42578125" customWidth="1" outlineLevel="1"/>
    <col min="30" max="31" width="9.5703125" bestFit="1" customWidth="1"/>
    <col min="32" max="32" width="4.42578125" customWidth="1" outlineLevel="1"/>
    <col min="35" max="35" width="11.140625" bestFit="1" customWidth="1"/>
    <col min="36" max="36" width="4.42578125" customWidth="1" outlineLevel="1"/>
    <col min="37" max="37" width="9.7109375" bestFit="1" customWidth="1"/>
    <col min="38" max="39" width="9.5703125" bestFit="1" customWidth="1"/>
  </cols>
  <sheetData>
    <row r="2" spans="1:39" x14ac:dyDescent="0.25">
      <c r="AC2" s="1"/>
      <c r="AK2" s="4"/>
    </row>
    <row r="4" spans="1:39" s="1" customFormat="1" x14ac:dyDescent="0.25">
      <c r="N4" s="1" t="s">
        <v>43</v>
      </c>
      <c r="P4" s="29"/>
      <c r="R4" s="1" t="e">
        <f>SUM(S:S)</f>
        <v>#REF!</v>
      </c>
      <c r="T4" s="29"/>
      <c r="V4" s="1" t="e">
        <f>SUM(W:W)</f>
        <v>#REF!</v>
      </c>
      <c r="X4" s="29"/>
      <c r="Z4" s="1" t="e">
        <f>SUM(AA:AA)</f>
        <v>#REF!</v>
      </c>
      <c r="AB4" s="29"/>
      <c r="AD4" s="1" t="e">
        <f>SUM(AE:AE)</f>
        <v>#REF!</v>
      </c>
      <c r="AF4" s="29"/>
      <c r="AH4" s="1" t="e">
        <f>SUM(AI:AI)</f>
        <v>#REF!</v>
      </c>
      <c r="AJ4" s="29"/>
      <c r="AL4" s="1" t="e">
        <f>SUM(AM:AM)</f>
        <v>#REF!</v>
      </c>
    </row>
    <row r="5" spans="1:39" x14ac:dyDescent="0.25">
      <c r="P5" s="7"/>
      <c r="T5" s="7"/>
      <c r="X5" s="7"/>
      <c r="Z5" s="2" t="e">
        <f>SUM(R4,V4,-AD4)</f>
        <v>#REF!</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199</v>
      </c>
      <c r="B7" s="5" t="s">
        <v>200</v>
      </c>
      <c r="C7" s="5" t="s">
        <v>17</v>
      </c>
      <c r="D7" s="5" t="s">
        <v>21</v>
      </c>
      <c r="E7" s="5" t="s">
        <v>14</v>
      </c>
      <c r="F7" s="5" t="s">
        <v>253</v>
      </c>
      <c r="G7" s="5" t="s">
        <v>258</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180</v>
      </c>
    </row>
    <row r="8" spans="1:39" s="37" customFormat="1" x14ac:dyDescent="0.25">
      <c r="Q8" s="38"/>
      <c r="R8" s="38"/>
      <c r="S8" s="38"/>
      <c r="U8" s="38"/>
      <c r="W8" s="38"/>
      <c r="Y8" s="38"/>
      <c r="AA8" s="39"/>
      <c r="AC8" s="38"/>
      <c r="AE8" s="38"/>
      <c r="AG8" s="38"/>
      <c r="AI8" s="38"/>
    </row>
    <row r="9" spans="1:39" x14ac:dyDescent="0.25">
      <c r="P9" s="7"/>
      <c r="Q9" s="30" t="e">
        <f>SUMIFS(#REF!,#REF!,'Private Label Inventory Sum'!$O9)</f>
        <v>#REF!</v>
      </c>
      <c r="S9" s="1" t="e">
        <f>SUMIFS(#REF!,#REF!,'Private Label Inventory Sum'!$O9)</f>
        <v>#REF!</v>
      </c>
      <c r="T9" s="7"/>
      <c r="U9" s="1" t="e">
        <f>SUMIFS(#REF!,#REF!,'Private Label Inventory Sum'!$O9)</f>
        <v>#REF!</v>
      </c>
      <c r="W9" s="1" t="e">
        <f>SUMIFS(#REF!,#REF!,'Private Label Inventory Sum'!$O9)</f>
        <v>#REF!</v>
      </c>
      <c r="X9" s="7"/>
      <c r="Y9" s="1" t="e">
        <f t="shared" ref="Y9" si="0">SUM(Q9,U9,-AC9)</f>
        <v>#REF!</v>
      </c>
      <c r="AA9" s="1" t="e">
        <f t="shared" ref="AA9" si="1">SUM(S9,W9,-AE9)</f>
        <v>#REF!</v>
      </c>
      <c r="AB9" s="7"/>
      <c r="AC9" s="1" t="e">
        <f>SUMIFS(#REF!,#REF!,'Private Label Inventory Sum'!O9,#REF!,'Private Label Inventory Sum'!$AC$5)</f>
        <v>#REF!</v>
      </c>
      <c r="AE9" s="1" t="e">
        <f>SUMIFS(#REF!,#REF!,'Private Label Inventory Sum'!O9,#REF!,'Private Label Inventory Sum'!$AC$5)</f>
        <v>#REF!</v>
      </c>
      <c r="AF9" s="7"/>
      <c r="AG9" s="1" t="e">
        <f>SUMIFS(#REF!,#REF!,'Private Label Inventory Sum'!O9,#REF!,'Private Label Inventory Sum'!$AG$5)</f>
        <v>#REF!</v>
      </c>
      <c r="AH9" t="e">
        <f t="shared" ref="AH9" si="2">IF(AG9,AI9/AG9,"")</f>
        <v>#REF!</v>
      </c>
      <c r="AI9" s="1" t="e">
        <f>SUMIFS(#REF!,#REF!,'Private Label Inventory Sum'!$O9,#REF!,'Private Label Inventory Sum'!$AG$5)</f>
        <v>#REF!</v>
      </c>
      <c r="AJ9" s="7"/>
      <c r="AK9" s="1" t="e">
        <f>SUMIFS(#REF!,#REF!,'Private Label Inventory Sum'!O9,#REF!,'Private Label Inventory Sum'!$AK$5)</f>
        <v>#REF!</v>
      </c>
      <c r="AL9" t="e">
        <f t="shared" ref="AL9" si="3">IF(AK9,AM9/AK9,"")</f>
        <v>#REF!</v>
      </c>
      <c r="AM9" s="1" t="e">
        <f>SUMIFS(#REF!,#REF!,'Private Label Inventory Sum'!O9,#REF!,'Private Label Inventory Sum'!$AK$5)</f>
        <v>#REF!</v>
      </c>
    </row>
    <row r="10" spans="1:39" x14ac:dyDescent="0.25">
      <c r="P10" s="7"/>
      <c r="Q10" s="1"/>
      <c r="R10" s="1"/>
      <c r="S10" s="1"/>
      <c r="T10" s="7"/>
      <c r="W10" s="1"/>
      <c r="X10" s="7"/>
      <c r="AA10" s="1"/>
      <c r="AB10" s="7"/>
      <c r="AC10" s="1"/>
      <c r="AE10" s="1"/>
      <c r="AF10" s="7"/>
      <c r="AG10" s="1"/>
      <c r="AI10" s="1"/>
      <c r="AJ10" s="7"/>
      <c r="AK10" s="1"/>
      <c r="AM10" s="1"/>
    </row>
    <row r="11" spans="1:39" s="3" customFormat="1" x14ac:dyDescent="0.25">
      <c r="O11" s="72"/>
      <c r="Q11" s="85"/>
      <c r="S11" s="76"/>
      <c r="T11" s="7"/>
      <c r="U11" s="76"/>
      <c r="W11" s="76"/>
      <c r="Y11" s="76"/>
      <c r="AA11" s="76"/>
      <c r="AB11" s="7"/>
      <c r="AC11" s="76"/>
      <c r="AE11" s="76"/>
      <c r="AF11" s="7"/>
      <c r="AG11" s="76"/>
      <c r="AI11" s="76"/>
      <c r="AJ11" s="7"/>
      <c r="AK11" s="76"/>
      <c r="AM11" s="76"/>
    </row>
    <row r="12" spans="1:39" x14ac:dyDescent="0.25">
      <c r="O12" s="50"/>
      <c r="P12" s="7"/>
      <c r="Q12" s="94">
        <f>SUMIFS(Table112[Quantity],Table112[Product Name],'Private Label Inventory Sum'!$O12)</f>
        <v>0</v>
      </c>
      <c r="S12" s="61">
        <f>SUMIFS(Table112[Total Cost],Table112[Product Name],'Private Label Inventory Sum'!$O12)</f>
        <v>0</v>
      </c>
      <c r="T12" s="7"/>
      <c r="U12" s="61">
        <f>SUMIFS(Table112[Quantity Purchased],Table112[Product Name],'Private Label Inventory Sum'!$O12)</f>
        <v>0</v>
      </c>
      <c r="W12" s="61">
        <f>SUMIFS(Table112[Total Purchase
Cost],Table112[Product Name],'Private Label Inventory Sum'!$O12)</f>
        <v>0</v>
      </c>
      <c r="X12" s="7"/>
      <c r="Y12" s="61">
        <f>SUM(Q12,U12,-AC12,AG12)</f>
        <v>0</v>
      </c>
      <c r="AA12" s="61">
        <f>SUM(S12,W12,-AE12,AI12)</f>
        <v>0</v>
      </c>
      <c r="AB12" s="7"/>
      <c r="AC12" s="61">
        <f>SUMIFS(Table7[Quantity of 
Product Sold],Table7[Sale - Product Name],'Private Label Inventory Sum'!$O12,Table7[Product Type2],'Private Label Inventory Sum'!$AC$5)</f>
        <v>0</v>
      </c>
      <c r="AE12" s="61">
        <f>SUMIFS(Table7[Total Cost of
Goods Sold],Table7[Sale - Product Name],'Private Label Inventory Sum'!$O12,Table7[Product Type2],'Private Label Inventory Sum'!$AC$5)</f>
        <v>0</v>
      </c>
      <c r="AF12" s="7"/>
      <c r="AG12" s="61">
        <f>SUMIFS(Table17[Quantity2],Table17[Product Name],'Private Label Inventory Sum'!$O12,Table17[Product Type2],'Private Label Inventory Sum'!$AG$5)</f>
        <v>0</v>
      </c>
      <c r="AI12" s="61">
        <f>SUMIFS(Table17[Total out of Inventory],Table17[Product Name],'Private Label Inventory Sum'!$O12,Table17[Product Type2],'Private Label Inventory Sum'!$AG$5)</f>
        <v>0</v>
      </c>
      <c r="AJ12" s="7"/>
      <c r="AK12" s="61">
        <f>SUMIFS(Table7[Quantity
 Sold],Table7[Sale - Product Name],'Private Label Inventory Sum'!$O12,Table7[Product Type2],'Private Label Inventory Sum'!$AK$5)</f>
        <v>0</v>
      </c>
      <c r="AM12" s="61">
        <f>SUMIFS(Table7[Total 
Paid],Table7[Sale - Product Name],'Private Label Inventory Sum'!$O12,Table7[Product Type2],'Private Label Inventory Sum'!$AK$5)</f>
        <v>0</v>
      </c>
    </row>
    <row r="13" spans="1:39" x14ac:dyDescent="0.25">
      <c r="O13" s="50"/>
      <c r="P13" s="7"/>
      <c r="Q13" s="94">
        <f>SUMIFS(Table112[Quantity],Table112[Product Name],'Private Label Inventory Sum'!$O13)</f>
        <v>0</v>
      </c>
      <c r="S13" s="61">
        <f>SUMIFS(Table112[Total Cost],Table112[Product Name],'Private Label Inventory Sum'!$O13)</f>
        <v>0</v>
      </c>
      <c r="T13" s="7"/>
      <c r="U13" s="61">
        <f>SUMIFS(Table112[Quantity Purchased],Table112[Product Name],'Private Label Inventory Sum'!$O13)</f>
        <v>0</v>
      </c>
      <c r="W13" s="61">
        <f>SUMIFS(Table112[Total Purchase
Cost],Table112[Product Name],'Private Label Inventory Sum'!$O13)</f>
        <v>0</v>
      </c>
      <c r="X13" s="7"/>
      <c r="Y13" s="61">
        <f t="shared" ref="Y13:Y76" si="4">SUM(Q13,U13,-AC13,AG13)</f>
        <v>0</v>
      </c>
      <c r="AA13" s="61">
        <f t="shared" ref="AA13:AA76" si="5">SUM(S13,W13,-AE13,AI13)</f>
        <v>0</v>
      </c>
      <c r="AB13" s="7"/>
      <c r="AC13" s="61">
        <f>SUMIFS(Table7[Quantity of 
Product Sold],Table7[Sale - Product Name],'Private Label Inventory Sum'!$O13,Table7[Product Type2],'Private Label Inventory Sum'!$AC$5)</f>
        <v>0</v>
      </c>
      <c r="AE13" s="61">
        <f>SUMIFS(Table7[Total Cost of
Goods Sold],Table7[Sale - Product Name],'Private Label Inventory Sum'!$O13,Table7[Product Type2],'Private Label Inventory Sum'!$AC$5)</f>
        <v>0</v>
      </c>
      <c r="AF13" s="7"/>
      <c r="AG13" s="61">
        <f>SUMIFS(Table17[Quantity2],Table17[Product Name],'Private Label Inventory Sum'!$O13,Table17[Product Type2],'Private Label Inventory Sum'!$AG$5)</f>
        <v>0</v>
      </c>
      <c r="AI13" s="61">
        <f>SUMIFS(Table17[Total out of Inventory],Table17[Product Name],'Private Label Inventory Sum'!$O13,Table17[Product Type2],'Private Label Inventory Sum'!$AG$5)</f>
        <v>0</v>
      </c>
      <c r="AJ13" s="7"/>
      <c r="AK13" s="61">
        <f>SUMIFS(Table7[Quantity
 Sold],Table7[Sale - Product Name],'Private Label Inventory Sum'!$O13,Table7[Product Type2],'Private Label Inventory Sum'!$AK$5)</f>
        <v>0</v>
      </c>
      <c r="AM13" s="61">
        <f>SUMIFS(Table7[Total 
Paid],Table7[Sale - Product Name],'Private Label Inventory Sum'!$O13,Table7[Product Type2],'Private Label Inventory Sum'!$AK$5)</f>
        <v>0</v>
      </c>
    </row>
    <row r="14" spans="1:39" x14ac:dyDescent="0.25">
      <c r="O14" s="50"/>
      <c r="P14" s="7"/>
      <c r="Q14" s="94">
        <f>SUMIFS(Table112[Quantity],Table112[Product Name],'Private Label Inventory Sum'!$O14)</f>
        <v>0</v>
      </c>
      <c r="S14" s="61">
        <f>SUMIFS(Table112[Total Cost],Table112[Product Name],'Private Label Inventory Sum'!$O14)</f>
        <v>0</v>
      </c>
      <c r="T14" s="7"/>
      <c r="U14" s="61">
        <f>SUMIFS(Table112[Quantity Purchased],Table112[Product Name],'Private Label Inventory Sum'!$O14)</f>
        <v>0</v>
      </c>
      <c r="W14" s="61">
        <f>SUMIFS(Table112[Total Purchase
Cost],Table112[Product Name],'Private Label Inventory Sum'!$O14)</f>
        <v>0</v>
      </c>
      <c r="X14" s="7"/>
      <c r="Y14" s="61">
        <f t="shared" si="4"/>
        <v>0</v>
      </c>
      <c r="AA14" s="61">
        <f t="shared" si="5"/>
        <v>0</v>
      </c>
      <c r="AB14" s="7"/>
      <c r="AC14" s="61">
        <f>SUMIFS(Table7[Quantity of 
Product Sold],Table7[Sale - Product Name],'Private Label Inventory Sum'!$O14,Table7[Product Type2],'Private Label Inventory Sum'!$AC$5)</f>
        <v>0</v>
      </c>
      <c r="AE14" s="61">
        <f>SUMIFS(Table7[Total Cost of
Goods Sold],Table7[Sale - Product Name],'Private Label Inventory Sum'!$O14,Table7[Product Type2],'Private Label Inventory Sum'!$AC$5)</f>
        <v>0</v>
      </c>
      <c r="AF14" s="7"/>
      <c r="AG14" s="61">
        <f>SUMIFS(Table17[Quantity2],Table17[Product Name],'Private Label Inventory Sum'!$O14,Table17[Product Type2],'Private Label Inventory Sum'!$AG$5)</f>
        <v>0</v>
      </c>
      <c r="AI14" s="61">
        <f>SUMIFS(Table17[Total out of Inventory],Table17[Product Name],'Private Label Inventory Sum'!$O14,Table17[Product Type2],'Private Label Inventory Sum'!$AG$5)</f>
        <v>0</v>
      </c>
      <c r="AJ14" s="7"/>
      <c r="AK14" s="61">
        <f>SUMIFS(Table7[Quantity
 Sold],Table7[Sale - Product Name],'Private Label Inventory Sum'!$O14,Table7[Product Type2],'Private Label Inventory Sum'!$AK$5)</f>
        <v>0</v>
      </c>
      <c r="AM14" s="61">
        <f>SUMIFS(Table7[Total 
Paid],Table7[Sale - Product Name],'Private Label Inventory Sum'!$O14,Table7[Product Type2],'Private Label Inventory Sum'!$AK$5)</f>
        <v>0</v>
      </c>
    </row>
    <row r="15" spans="1:39" x14ac:dyDescent="0.25">
      <c r="O15" s="50"/>
      <c r="P15" s="7"/>
      <c r="Q15" s="94">
        <f>SUMIFS(Table112[Quantity],Table112[Product Name],'Private Label Inventory Sum'!$O15)</f>
        <v>0</v>
      </c>
      <c r="S15" s="61">
        <f>SUMIFS(Table112[Total Cost],Table112[Product Name],'Private Label Inventory Sum'!$O15)</f>
        <v>0</v>
      </c>
      <c r="T15" s="7"/>
      <c r="U15" s="61">
        <f>SUMIFS(Table112[Quantity Purchased],Table112[Product Name],'Private Label Inventory Sum'!$O15)</f>
        <v>0</v>
      </c>
      <c r="W15" s="61">
        <f>SUMIFS(Table112[Total Purchase
Cost],Table112[Product Name],'Private Label Inventory Sum'!$O15)</f>
        <v>0</v>
      </c>
      <c r="X15" s="7"/>
      <c r="Y15" s="61">
        <f t="shared" si="4"/>
        <v>0</v>
      </c>
      <c r="AA15" s="61">
        <f t="shared" si="5"/>
        <v>0</v>
      </c>
      <c r="AB15" s="7"/>
      <c r="AC15" s="61">
        <f>SUMIFS(Table7[Quantity of 
Product Sold],Table7[Sale - Product Name],'Private Label Inventory Sum'!$O15,Table7[Product Type2],'Private Label Inventory Sum'!$AC$5)</f>
        <v>0</v>
      </c>
      <c r="AE15" s="61">
        <f>SUMIFS(Table7[Total Cost of
Goods Sold],Table7[Sale - Product Name],'Private Label Inventory Sum'!$O15,Table7[Product Type2],'Private Label Inventory Sum'!$AC$5)</f>
        <v>0</v>
      </c>
      <c r="AF15" s="7"/>
      <c r="AG15" s="61">
        <f>SUMIFS(Table17[Quantity2],Table17[Product Name],'Private Label Inventory Sum'!$O15,Table17[Product Type2],'Private Label Inventory Sum'!$AG$5)</f>
        <v>0</v>
      </c>
      <c r="AI15" s="61">
        <f>SUMIFS(Table17[Total out of Inventory],Table17[Product Name],'Private Label Inventory Sum'!$O15,Table17[Product Type2],'Private Label Inventory Sum'!$AG$5)</f>
        <v>0</v>
      </c>
      <c r="AJ15" s="7"/>
      <c r="AK15" s="61">
        <f>SUMIFS(Table7[Quantity
 Sold],Table7[Sale - Product Name],'Private Label Inventory Sum'!$O15,Table7[Product Type2],'Private Label Inventory Sum'!$AK$5)</f>
        <v>0</v>
      </c>
      <c r="AM15" s="61">
        <f>SUMIFS(Table7[Total 
Paid],Table7[Sale - Product Name],'Private Label Inventory Sum'!$O15,Table7[Product Type2],'Private Label Inventory Sum'!$AK$5)</f>
        <v>0</v>
      </c>
    </row>
    <row r="16" spans="1:39" x14ac:dyDescent="0.25">
      <c r="O16" s="50"/>
      <c r="P16" s="7"/>
      <c r="Q16" s="94">
        <f>SUMIFS(Table112[Quantity],Table112[Product Name],'Private Label Inventory Sum'!$O16)</f>
        <v>0</v>
      </c>
      <c r="S16" s="61">
        <f>SUMIFS(Table112[Total Cost],Table112[Product Name],'Private Label Inventory Sum'!$O16)</f>
        <v>0</v>
      </c>
      <c r="T16" s="7"/>
      <c r="U16" s="61">
        <f>SUMIFS(Table112[Quantity Purchased],Table112[Product Name],'Private Label Inventory Sum'!$O16)</f>
        <v>0</v>
      </c>
      <c r="W16" s="61">
        <f>SUMIFS(Table112[Total Purchase
Cost],Table112[Product Name],'Private Label Inventory Sum'!$O16)</f>
        <v>0</v>
      </c>
      <c r="X16" s="7"/>
      <c r="Y16" s="61">
        <f t="shared" si="4"/>
        <v>0</v>
      </c>
      <c r="AA16" s="61">
        <f t="shared" si="5"/>
        <v>0</v>
      </c>
      <c r="AB16" s="7"/>
      <c r="AC16" s="61">
        <f>SUMIFS(Table7[Quantity of 
Product Sold],Table7[Sale - Product Name],'Private Label Inventory Sum'!$O16,Table7[Product Type2],'Private Label Inventory Sum'!$AC$5)</f>
        <v>0</v>
      </c>
      <c r="AE16" s="61">
        <f>SUMIFS(Table7[Total Cost of
Goods Sold],Table7[Sale - Product Name],'Private Label Inventory Sum'!$O16,Table7[Product Type2],'Private Label Inventory Sum'!$AC$5)</f>
        <v>0</v>
      </c>
      <c r="AF16" s="7"/>
      <c r="AG16" s="61">
        <f>SUMIFS(Table17[Quantity2],Table17[Product Name],'Private Label Inventory Sum'!$O16,Table17[Product Type2],'Private Label Inventory Sum'!$AG$5)</f>
        <v>0</v>
      </c>
      <c r="AI16" s="61">
        <f>SUMIFS(Table17[Total out of Inventory],Table17[Product Name],'Private Label Inventory Sum'!$O16,Table17[Product Type2],'Private Label Inventory Sum'!$AG$5)</f>
        <v>0</v>
      </c>
      <c r="AJ16" s="7"/>
      <c r="AK16" s="61">
        <f>SUMIFS(Table7[Quantity
 Sold],Table7[Sale - Product Name],'Private Label Inventory Sum'!$O16,Table7[Product Type2],'Private Label Inventory Sum'!$AK$5)</f>
        <v>0</v>
      </c>
      <c r="AM16" s="61">
        <f>SUMIFS(Table7[Total 
Paid],Table7[Sale - Product Name],'Private Label Inventory Sum'!$O16,Table7[Product Type2],'Private Label Inventory Sum'!$AK$5)</f>
        <v>0</v>
      </c>
    </row>
    <row r="17" spans="15:39" x14ac:dyDescent="0.25">
      <c r="O17" s="50"/>
      <c r="P17" s="7"/>
      <c r="Q17" s="94">
        <f>SUMIFS(Table112[Quantity],Table112[Product Name],'Private Label Inventory Sum'!$O17)</f>
        <v>0</v>
      </c>
      <c r="S17" s="61">
        <f>SUMIFS(Table112[Total Cost],Table112[Product Name],'Private Label Inventory Sum'!$O17)</f>
        <v>0</v>
      </c>
      <c r="T17" s="7"/>
      <c r="U17" s="61">
        <f>SUMIFS(Table112[Quantity Purchased],Table112[Product Name],'Private Label Inventory Sum'!$O17)</f>
        <v>0</v>
      </c>
      <c r="W17" s="61">
        <f>SUMIFS(Table112[Total Purchase
Cost],Table112[Product Name],'Private Label Inventory Sum'!$O17)</f>
        <v>0</v>
      </c>
      <c r="X17" s="7"/>
      <c r="Y17" s="61">
        <f t="shared" si="4"/>
        <v>0</v>
      </c>
      <c r="AA17" s="61">
        <f t="shared" si="5"/>
        <v>0</v>
      </c>
      <c r="AB17" s="7"/>
      <c r="AC17" s="61">
        <f>SUMIFS(Table7[Quantity of 
Product Sold],Table7[Sale - Product Name],'Private Label Inventory Sum'!$O17,Table7[Product Type2],'Private Label Inventory Sum'!$AC$5)</f>
        <v>0</v>
      </c>
      <c r="AE17" s="61">
        <f>SUMIFS(Table7[Total Cost of
Goods Sold],Table7[Sale - Product Name],'Private Label Inventory Sum'!$O17,Table7[Product Type2],'Private Label Inventory Sum'!$AC$5)</f>
        <v>0</v>
      </c>
      <c r="AF17" s="7"/>
      <c r="AG17" s="61">
        <f>SUMIFS(Table17[Quantity2],Table17[Product Name],'Private Label Inventory Sum'!$O17,Table17[Product Type2],'Private Label Inventory Sum'!$AG$5)</f>
        <v>0</v>
      </c>
      <c r="AI17" s="61">
        <f>SUMIFS(Table17[Total out of Inventory],Table17[Product Name],'Private Label Inventory Sum'!$O17,Table17[Product Type2],'Private Label Inventory Sum'!$AG$5)</f>
        <v>0</v>
      </c>
      <c r="AJ17" s="7"/>
      <c r="AK17" s="61">
        <f>SUMIFS(Table7[Quantity
 Sold],Table7[Sale - Product Name],'Private Label Inventory Sum'!$O17,Table7[Product Type2],'Private Label Inventory Sum'!$AK$5)</f>
        <v>0</v>
      </c>
      <c r="AM17" s="61">
        <f>SUMIFS(Table7[Total 
Paid],Table7[Sale - Product Name],'Private Label Inventory Sum'!$O17,Table7[Product Type2],'Private Label Inventory Sum'!$AK$5)</f>
        <v>0</v>
      </c>
    </row>
    <row r="18" spans="15:39" x14ac:dyDescent="0.25">
      <c r="O18" s="50"/>
      <c r="P18" s="7"/>
      <c r="Q18" s="94">
        <f>SUMIFS(Table112[Quantity],Table112[Product Name],'Private Label Inventory Sum'!$O18)</f>
        <v>0</v>
      </c>
      <c r="S18" s="61">
        <f>SUMIFS(Table112[Total Cost],Table112[Product Name],'Private Label Inventory Sum'!$O18)</f>
        <v>0</v>
      </c>
      <c r="T18" s="7"/>
      <c r="U18" s="61">
        <f>SUMIFS(Table112[Quantity Purchased],Table112[Product Name],'Private Label Inventory Sum'!$O18)</f>
        <v>0</v>
      </c>
      <c r="W18" s="61">
        <f>SUMIFS(Table112[Total Purchase
Cost],Table112[Product Name],'Private Label Inventory Sum'!$O18)</f>
        <v>0</v>
      </c>
      <c r="X18" s="7"/>
      <c r="Y18" s="61">
        <f t="shared" si="4"/>
        <v>0</v>
      </c>
      <c r="AA18" s="61">
        <f t="shared" si="5"/>
        <v>0</v>
      </c>
      <c r="AB18" s="7"/>
      <c r="AC18" s="61">
        <f>SUMIFS(Table7[Quantity of 
Product Sold],Table7[Sale - Product Name],'Private Label Inventory Sum'!$O18,Table7[Product Type2],'Private Label Inventory Sum'!$AC$5)</f>
        <v>0</v>
      </c>
      <c r="AE18" s="61">
        <f>SUMIFS(Table7[Total Cost of
Goods Sold],Table7[Sale - Product Name],'Private Label Inventory Sum'!$O18,Table7[Product Type2],'Private Label Inventory Sum'!$AC$5)</f>
        <v>0</v>
      </c>
      <c r="AF18" s="7"/>
      <c r="AG18" s="61">
        <f>SUMIFS(Table17[Quantity2],Table17[Product Name],'Private Label Inventory Sum'!$O18,Table17[Product Type2],'Private Label Inventory Sum'!$AG$5)</f>
        <v>0</v>
      </c>
      <c r="AI18" s="61">
        <f>SUMIFS(Table17[Total out of Inventory],Table17[Product Name],'Private Label Inventory Sum'!$O18,Table17[Product Type2],'Private Label Inventory Sum'!$AG$5)</f>
        <v>0</v>
      </c>
      <c r="AJ18" s="7"/>
      <c r="AK18" s="61">
        <f>SUMIFS(Table7[Quantity
 Sold],Table7[Sale - Product Name],'Private Label Inventory Sum'!$O18,Table7[Product Type2],'Private Label Inventory Sum'!$AK$5)</f>
        <v>0</v>
      </c>
      <c r="AM18" s="61">
        <f>SUMIFS(Table7[Total 
Paid],Table7[Sale - Product Name],'Private Label Inventory Sum'!$O18,Table7[Product Type2],'Private Label Inventory Sum'!$AK$5)</f>
        <v>0</v>
      </c>
    </row>
    <row r="19" spans="15:39" x14ac:dyDescent="0.25">
      <c r="O19" s="50"/>
      <c r="P19" s="7"/>
      <c r="Q19" s="94">
        <f>SUMIFS(Table112[Quantity],Table112[Product Name],'Private Label Inventory Sum'!$O19)</f>
        <v>0</v>
      </c>
      <c r="S19" s="61">
        <f>SUMIFS(Table112[Total Cost],Table112[Product Name],'Private Label Inventory Sum'!$O19)</f>
        <v>0</v>
      </c>
      <c r="T19" s="7"/>
      <c r="U19" s="61">
        <f>SUMIFS(Table112[Quantity Purchased],Table112[Product Name],'Private Label Inventory Sum'!$O19)</f>
        <v>0</v>
      </c>
      <c r="W19" s="61">
        <f>SUMIFS(Table112[Total Purchase
Cost],Table112[Product Name],'Private Label Inventory Sum'!$O19)</f>
        <v>0</v>
      </c>
      <c r="X19" s="7"/>
      <c r="Y19" s="61">
        <f t="shared" si="4"/>
        <v>0</v>
      </c>
      <c r="AA19" s="61">
        <f t="shared" si="5"/>
        <v>0</v>
      </c>
      <c r="AB19" s="7"/>
      <c r="AC19" s="61">
        <f>SUMIFS(Table7[Quantity of 
Product Sold],Table7[Sale - Product Name],'Private Label Inventory Sum'!$O19,Table7[Product Type2],'Private Label Inventory Sum'!$AC$5)</f>
        <v>0</v>
      </c>
      <c r="AE19" s="61">
        <f>SUMIFS(Table7[Total Cost of
Goods Sold],Table7[Sale - Product Name],'Private Label Inventory Sum'!$O19,Table7[Product Type2],'Private Label Inventory Sum'!$AC$5)</f>
        <v>0</v>
      </c>
      <c r="AF19" s="7"/>
      <c r="AG19" s="61">
        <f>SUMIFS(Table17[Quantity2],Table17[Product Name],'Private Label Inventory Sum'!$O19,Table17[Product Type2],'Private Label Inventory Sum'!$AG$5)</f>
        <v>0</v>
      </c>
      <c r="AI19" s="61">
        <f>SUMIFS(Table17[Total out of Inventory],Table17[Product Name],'Private Label Inventory Sum'!$O19,Table17[Product Type2],'Private Label Inventory Sum'!$AG$5)</f>
        <v>0</v>
      </c>
      <c r="AJ19" s="7"/>
      <c r="AK19" s="61">
        <f>SUMIFS(Table7[Quantity
 Sold],Table7[Sale - Product Name],'Private Label Inventory Sum'!$O19,Table7[Product Type2],'Private Label Inventory Sum'!$AK$5)</f>
        <v>0</v>
      </c>
      <c r="AM19" s="61">
        <f>SUMIFS(Table7[Total 
Paid],Table7[Sale - Product Name],'Private Label Inventory Sum'!$O19,Table7[Product Type2],'Private Label Inventory Sum'!$AK$5)</f>
        <v>0</v>
      </c>
    </row>
    <row r="20" spans="15:39" x14ac:dyDescent="0.25">
      <c r="O20" s="50"/>
      <c r="P20" s="7"/>
      <c r="Q20" s="94">
        <f>SUMIFS(Table112[Quantity],Table112[Product Name],'Private Label Inventory Sum'!$O20)</f>
        <v>0</v>
      </c>
      <c r="S20" s="61">
        <f>SUMIFS(Table112[Total Cost],Table112[Product Name],'Private Label Inventory Sum'!$O20)</f>
        <v>0</v>
      </c>
      <c r="T20" s="7"/>
      <c r="U20" s="61">
        <f>SUMIFS(Table112[Quantity Purchased],Table112[Product Name],'Private Label Inventory Sum'!$O20)</f>
        <v>0</v>
      </c>
      <c r="W20" s="61">
        <f>SUMIFS(Table112[Total Purchase
Cost],Table112[Product Name],'Private Label Inventory Sum'!$O20)</f>
        <v>0</v>
      </c>
      <c r="X20" s="7"/>
      <c r="Y20" s="61">
        <f t="shared" si="4"/>
        <v>0</v>
      </c>
      <c r="AA20" s="61">
        <f t="shared" si="5"/>
        <v>0</v>
      </c>
      <c r="AB20" s="7"/>
      <c r="AC20" s="61">
        <f>SUMIFS(Table7[Quantity of 
Product Sold],Table7[Sale - Product Name],'Private Label Inventory Sum'!$O20,Table7[Product Type2],'Private Label Inventory Sum'!$AC$5)</f>
        <v>0</v>
      </c>
      <c r="AE20" s="61">
        <f>SUMIFS(Table7[Total Cost of
Goods Sold],Table7[Sale - Product Name],'Private Label Inventory Sum'!$O20,Table7[Product Type2],'Private Label Inventory Sum'!$AC$5)</f>
        <v>0</v>
      </c>
      <c r="AF20" s="7"/>
      <c r="AG20" s="61">
        <f>SUMIFS(Table17[Quantity2],Table17[Product Name],'Private Label Inventory Sum'!$O20,Table17[Product Type2],'Private Label Inventory Sum'!$AG$5)</f>
        <v>0</v>
      </c>
      <c r="AI20" s="61">
        <f>SUMIFS(Table17[Total out of Inventory],Table17[Product Name],'Private Label Inventory Sum'!$O20,Table17[Product Type2],'Private Label Inventory Sum'!$AG$5)</f>
        <v>0</v>
      </c>
      <c r="AJ20" s="7"/>
      <c r="AK20" s="61">
        <f>SUMIFS(Table7[Quantity
 Sold],Table7[Sale - Product Name],'Private Label Inventory Sum'!$O20,Table7[Product Type2],'Private Label Inventory Sum'!$AK$5)</f>
        <v>0</v>
      </c>
      <c r="AM20" s="61">
        <f>SUMIFS(Table7[Total 
Paid],Table7[Sale - Product Name],'Private Label Inventory Sum'!$O20,Table7[Product Type2],'Private Label Inventory Sum'!$AK$5)</f>
        <v>0</v>
      </c>
    </row>
    <row r="21" spans="15:39" x14ac:dyDescent="0.25">
      <c r="O21" s="50"/>
      <c r="P21" s="7"/>
      <c r="Q21" s="94">
        <f>SUMIFS(Table112[Quantity],Table112[Product Name],'Private Label Inventory Sum'!$O21)</f>
        <v>0</v>
      </c>
      <c r="S21" s="61">
        <f>SUMIFS(Table112[Total Cost],Table112[Product Name],'Private Label Inventory Sum'!$O21)</f>
        <v>0</v>
      </c>
      <c r="T21" s="7"/>
      <c r="U21" s="61">
        <f>SUMIFS(Table112[Quantity Purchased],Table112[Product Name],'Private Label Inventory Sum'!$O21)</f>
        <v>0</v>
      </c>
      <c r="W21" s="61">
        <f>SUMIFS(Table112[Total Purchase
Cost],Table112[Product Name],'Private Label Inventory Sum'!$O21)</f>
        <v>0</v>
      </c>
      <c r="X21" s="7"/>
      <c r="Y21" s="61">
        <f t="shared" si="4"/>
        <v>0</v>
      </c>
      <c r="AA21" s="61">
        <f t="shared" si="5"/>
        <v>0</v>
      </c>
      <c r="AB21" s="7"/>
      <c r="AC21" s="61">
        <f>SUMIFS(Table7[Quantity of 
Product Sold],Table7[Sale - Product Name],'Private Label Inventory Sum'!$O21,Table7[Product Type2],'Private Label Inventory Sum'!$AC$5)</f>
        <v>0</v>
      </c>
      <c r="AE21" s="61">
        <f>SUMIFS(Table7[Total Cost of
Goods Sold],Table7[Sale - Product Name],'Private Label Inventory Sum'!$O21,Table7[Product Type2],'Private Label Inventory Sum'!$AC$5)</f>
        <v>0</v>
      </c>
      <c r="AF21" s="7"/>
      <c r="AG21" s="61">
        <f>SUMIFS(Table17[Quantity2],Table17[Product Name],'Private Label Inventory Sum'!$O21,Table17[Product Type2],'Private Label Inventory Sum'!$AG$5)</f>
        <v>0</v>
      </c>
      <c r="AI21" s="61">
        <f>SUMIFS(Table17[Total out of Inventory],Table17[Product Name],'Private Label Inventory Sum'!$O21,Table17[Product Type2],'Private Label Inventory Sum'!$AG$5)</f>
        <v>0</v>
      </c>
      <c r="AJ21" s="7"/>
      <c r="AK21" s="61">
        <f>SUMIFS(Table7[Quantity
 Sold],Table7[Sale - Product Name],'Private Label Inventory Sum'!$O21,Table7[Product Type2],'Private Label Inventory Sum'!$AK$5)</f>
        <v>0</v>
      </c>
      <c r="AM21" s="61">
        <f>SUMIFS(Table7[Total 
Paid],Table7[Sale - Product Name],'Private Label Inventory Sum'!$O21,Table7[Product Type2],'Private Label Inventory Sum'!$AK$5)</f>
        <v>0</v>
      </c>
    </row>
    <row r="22" spans="15:39" x14ac:dyDescent="0.25">
      <c r="O22" s="50"/>
      <c r="P22" s="7"/>
      <c r="Q22" s="94">
        <f>SUMIFS(Table112[Quantity],Table112[Product Name],'Private Label Inventory Sum'!$O22)</f>
        <v>0</v>
      </c>
      <c r="S22" s="61">
        <f>SUMIFS(Table112[Total Cost],Table112[Product Name],'Private Label Inventory Sum'!$O22)</f>
        <v>0</v>
      </c>
      <c r="T22" s="7"/>
      <c r="U22" s="61">
        <f>SUMIFS(Table112[Quantity Purchased],Table112[Product Name],'Private Label Inventory Sum'!$O22)</f>
        <v>0</v>
      </c>
      <c r="W22" s="61">
        <f>SUMIFS(Table112[Total Purchase
Cost],Table112[Product Name],'Private Label Inventory Sum'!$O22)</f>
        <v>0</v>
      </c>
      <c r="X22" s="7"/>
      <c r="Y22" s="61">
        <f t="shared" si="4"/>
        <v>0</v>
      </c>
      <c r="AA22" s="61">
        <f t="shared" si="5"/>
        <v>0</v>
      </c>
      <c r="AB22" s="7"/>
      <c r="AC22" s="61">
        <f>SUMIFS(Table7[Quantity of 
Product Sold],Table7[Sale - Product Name],'Private Label Inventory Sum'!$O22,Table7[Product Type2],'Private Label Inventory Sum'!$AC$5)</f>
        <v>0</v>
      </c>
      <c r="AE22" s="61">
        <f>SUMIFS(Table7[Total Cost of
Goods Sold],Table7[Sale - Product Name],'Private Label Inventory Sum'!$O22,Table7[Product Type2],'Private Label Inventory Sum'!$AC$5)</f>
        <v>0</v>
      </c>
      <c r="AF22" s="7"/>
      <c r="AG22" s="61">
        <f>SUMIFS(Table17[Quantity2],Table17[Product Name],'Private Label Inventory Sum'!$O22,Table17[Product Type2],'Private Label Inventory Sum'!$AG$5)</f>
        <v>0</v>
      </c>
      <c r="AI22" s="61">
        <f>SUMIFS(Table17[Total out of Inventory],Table17[Product Name],'Private Label Inventory Sum'!$O22,Table17[Product Type2],'Private Label Inventory Sum'!$AG$5)</f>
        <v>0</v>
      </c>
      <c r="AJ22" s="7"/>
      <c r="AK22" s="61">
        <f>SUMIFS(Table7[Quantity
 Sold],Table7[Sale - Product Name],'Private Label Inventory Sum'!$O22,Table7[Product Type2],'Private Label Inventory Sum'!$AK$5)</f>
        <v>0</v>
      </c>
      <c r="AM22" s="61">
        <f>SUMIFS(Table7[Total 
Paid],Table7[Sale - Product Name],'Private Label Inventory Sum'!$O22,Table7[Product Type2],'Private Label Inventory Sum'!$AK$5)</f>
        <v>0</v>
      </c>
    </row>
    <row r="23" spans="15:39" x14ac:dyDescent="0.25">
      <c r="O23" s="50"/>
      <c r="P23" s="7"/>
      <c r="Q23" s="94">
        <f>SUMIFS(Table112[Quantity],Table112[Product Name],'Private Label Inventory Sum'!$O23)</f>
        <v>0</v>
      </c>
      <c r="S23" s="61">
        <f>SUMIFS(Table112[Total Cost],Table112[Product Name],'Private Label Inventory Sum'!$O23)</f>
        <v>0</v>
      </c>
      <c r="T23" s="7"/>
      <c r="U23" s="61">
        <f>SUMIFS(Table112[Quantity Purchased],Table112[Product Name],'Private Label Inventory Sum'!$O23)</f>
        <v>0</v>
      </c>
      <c r="W23" s="61">
        <f>SUMIFS(Table112[Total Purchase
Cost],Table112[Product Name],'Private Label Inventory Sum'!$O23)</f>
        <v>0</v>
      </c>
      <c r="X23" s="7"/>
      <c r="Y23" s="61">
        <f t="shared" si="4"/>
        <v>0</v>
      </c>
      <c r="AA23" s="61">
        <f t="shared" si="5"/>
        <v>0</v>
      </c>
      <c r="AB23" s="7"/>
      <c r="AC23" s="61">
        <f>SUMIFS(Table7[Quantity of 
Product Sold],Table7[Sale - Product Name],'Private Label Inventory Sum'!$O23,Table7[Product Type2],'Private Label Inventory Sum'!$AC$5)</f>
        <v>0</v>
      </c>
      <c r="AE23" s="61">
        <f>SUMIFS(Table7[Total Cost of
Goods Sold],Table7[Sale - Product Name],'Private Label Inventory Sum'!$O23,Table7[Product Type2],'Private Label Inventory Sum'!$AC$5)</f>
        <v>0</v>
      </c>
      <c r="AF23" s="7"/>
      <c r="AG23" s="61">
        <f>SUMIFS(Table17[Quantity2],Table17[Product Name],'Private Label Inventory Sum'!$O23,Table17[Product Type2],'Private Label Inventory Sum'!$AG$5)</f>
        <v>0</v>
      </c>
      <c r="AI23" s="61">
        <f>SUMIFS(Table17[Total out of Inventory],Table17[Product Name],'Private Label Inventory Sum'!$O23,Table17[Product Type2],'Private Label Inventory Sum'!$AG$5)</f>
        <v>0</v>
      </c>
      <c r="AJ23" s="7"/>
      <c r="AK23" s="61">
        <f>SUMIFS(Table7[Quantity
 Sold],Table7[Sale - Product Name],'Private Label Inventory Sum'!$O23,Table7[Product Type2],'Private Label Inventory Sum'!$AK$5)</f>
        <v>0</v>
      </c>
      <c r="AM23" s="61">
        <f>SUMIFS(Table7[Total 
Paid],Table7[Sale - Product Name],'Private Label Inventory Sum'!$O23,Table7[Product Type2],'Private Label Inventory Sum'!$AK$5)</f>
        <v>0</v>
      </c>
    </row>
    <row r="24" spans="15:39" x14ac:dyDescent="0.25">
      <c r="O24" s="50"/>
      <c r="P24" s="7"/>
      <c r="Q24" s="94">
        <f>SUMIFS(Table112[Quantity],Table112[Product Name],'Private Label Inventory Sum'!$O24)</f>
        <v>0</v>
      </c>
      <c r="S24" s="61">
        <f>SUMIFS(Table112[Total Cost],Table112[Product Name],'Private Label Inventory Sum'!$O24)</f>
        <v>0</v>
      </c>
      <c r="T24" s="7"/>
      <c r="U24" s="61">
        <f>SUMIFS(Table112[Quantity Purchased],Table112[Product Name],'Private Label Inventory Sum'!$O24)</f>
        <v>0</v>
      </c>
      <c r="W24" s="61">
        <f>SUMIFS(Table112[Total Purchase
Cost],Table112[Product Name],'Private Label Inventory Sum'!$O24)</f>
        <v>0</v>
      </c>
      <c r="X24" s="7"/>
      <c r="Y24" s="61">
        <f t="shared" si="4"/>
        <v>0</v>
      </c>
      <c r="AA24" s="61">
        <f t="shared" si="5"/>
        <v>0</v>
      </c>
      <c r="AB24" s="7"/>
      <c r="AC24" s="61">
        <f>SUMIFS(Table7[Quantity of 
Product Sold],Table7[Sale - Product Name],'Private Label Inventory Sum'!$O24,Table7[Product Type2],'Private Label Inventory Sum'!$AC$5)</f>
        <v>0</v>
      </c>
      <c r="AE24" s="61">
        <f>SUMIFS(Table7[Total Cost of
Goods Sold],Table7[Sale - Product Name],'Private Label Inventory Sum'!$O24,Table7[Product Type2],'Private Label Inventory Sum'!$AC$5)</f>
        <v>0</v>
      </c>
      <c r="AF24" s="7"/>
      <c r="AG24" s="61">
        <f>SUMIFS(Table17[Quantity2],Table17[Product Name],'Private Label Inventory Sum'!$O24,Table17[Product Type2],'Private Label Inventory Sum'!$AG$5)</f>
        <v>0</v>
      </c>
      <c r="AI24" s="61">
        <f>SUMIFS(Table17[Total out of Inventory],Table17[Product Name],'Private Label Inventory Sum'!$O24,Table17[Product Type2],'Private Label Inventory Sum'!$AG$5)</f>
        <v>0</v>
      </c>
      <c r="AJ24" s="7"/>
      <c r="AK24" s="61">
        <f>SUMIFS(Table7[Quantity
 Sold],Table7[Sale - Product Name],'Private Label Inventory Sum'!$O24,Table7[Product Type2],'Private Label Inventory Sum'!$AK$5)</f>
        <v>0</v>
      </c>
      <c r="AM24" s="61">
        <f>SUMIFS(Table7[Total 
Paid],Table7[Sale - Product Name],'Private Label Inventory Sum'!$O24,Table7[Product Type2],'Private Label Inventory Sum'!$AK$5)</f>
        <v>0</v>
      </c>
    </row>
    <row r="25" spans="15:39" x14ac:dyDescent="0.25">
      <c r="O25" s="50"/>
      <c r="P25" s="7"/>
      <c r="Q25" s="94">
        <f>SUMIFS(Table112[Quantity],Table112[Product Name],'Private Label Inventory Sum'!$O25)</f>
        <v>0</v>
      </c>
      <c r="S25" s="61">
        <f>SUMIFS(Table112[Total Cost],Table112[Product Name],'Private Label Inventory Sum'!$O25)</f>
        <v>0</v>
      </c>
      <c r="T25" s="7"/>
      <c r="U25" s="61">
        <f>SUMIFS(Table112[Quantity Purchased],Table112[Product Name],'Private Label Inventory Sum'!$O25)</f>
        <v>0</v>
      </c>
      <c r="W25" s="61">
        <f>SUMIFS(Table112[Total Purchase
Cost],Table112[Product Name],'Private Label Inventory Sum'!$O25)</f>
        <v>0</v>
      </c>
      <c r="X25" s="7"/>
      <c r="Y25" s="61">
        <f t="shared" si="4"/>
        <v>0</v>
      </c>
      <c r="AA25" s="61">
        <f t="shared" si="5"/>
        <v>0</v>
      </c>
      <c r="AB25" s="7"/>
      <c r="AC25" s="61">
        <f>SUMIFS(Table7[Quantity of 
Product Sold],Table7[Sale - Product Name],'Private Label Inventory Sum'!$O25,Table7[Product Type2],'Private Label Inventory Sum'!$AC$5)</f>
        <v>0</v>
      </c>
      <c r="AE25" s="61">
        <f>SUMIFS(Table7[Total Cost of
Goods Sold],Table7[Sale - Product Name],'Private Label Inventory Sum'!$O25,Table7[Product Type2],'Private Label Inventory Sum'!$AC$5)</f>
        <v>0</v>
      </c>
      <c r="AF25" s="7"/>
      <c r="AG25" s="61">
        <f>SUMIFS(Table17[Quantity2],Table17[Product Name],'Private Label Inventory Sum'!$O25,Table17[Product Type2],'Private Label Inventory Sum'!$AG$5)</f>
        <v>0</v>
      </c>
      <c r="AI25" s="61">
        <f>SUMIFS(Table17[Total out of Inventory],Table17[Product Name],'Private Label Inventory Sum'!$O25,Table17[Product Type2],'Private Label Inventory Sum'!$AG$5)</f>
        <v>0</v>
      </c>
      <c r="AJ25" s="7"/>
      <c r="AK25" s="61">
        <f>SUMIFS(Table7[Quantity
 Sold],Table7[Sale - Product Name],'Private Label Inventory Sum'!$O25,Table7[Product Type2],'Private Label Inventory Sum'!$AK$5)</f>
        <v>0</v>
      </c>
      <c r="AM25" s="61">
        <f>SUMIFS(Table7[Total 
Paid],Table7[Sale - Product Name],'Private Label Inventory Sum'!$O25,Table7[Product Type2],'Private Label Inventory Sum'!$AK$5)</f>
        <v>0</v>
      </c>
    </row>
    <row r="26" spans="15:39" x14ac:dyDescent="0.25">
      <c r="O26" s="50"/>
      <c r="P26" s="7"/>
      <c r="Q26" s="94">
        <f>SUMIFS(Table112[Quantity],Table112[Product Name],'Private Label Inventory Sum'!$O26)</f>
        <v>0</v>
      </c>
      <c r="S26" s="61">
        <f>SUMIFS(Table112[Total Cost],Table112[Product Name],'Private Label Inventory Sum'!$O26)</f>
        <v>0</v>
      </c>
      <c r="T26" s="7"/>
      <c r="U26" s="61">
        <f>SUMIFS(Table112[Quantity Purchased],Table112[Product Name],'Private Label Inventory Sum'!$O26)</f>
        <v>0</v>
      </c>
      <c r="W26" s="61">
        <f>SUMIFS(Table112[Total Purchase
Cost],Table112[Product Name],'Private Label Inventory Sum'!$O26)</f>
        <v>0</v>
      </c>
      <c r="X26" s="7"/>
      <c r="Y26" s="61">
        <f t="shared" si="4"/>
        <v>0</v>
      </c>
      <c r="AA26" s="61">
        <f t="shared" si="5"/>
        <v>0</v>
      </c>
      <c r="AB26" s="7"/>
      <c r="AC26" s="61">
        <f>SUMIFS(Table7[Quantity of 
Product Sold],Table7[Sale - Product Name],'Private Label Inventory Sum'!$O26,Table7[Product Type2],'Private Label Inventory Sum'!$AC$5)</f>
        <v>0</v>
      </c>
      <c r="AE26" s="61">
        <f>SUMIFS(Table7[Total Cost of
Goods Sold],Table7[Sale - Product Name],'Private Label Inventory Sum'!$O26,Table7[Product Type2],'Private Label Inventory Sum'!$AC$5)</f>
        <v>0</v>
      </c>
      <c r="AF26" s="7"/>
      <c r="AG26" s="61">
        <f>SUMIFS(Table17[Quantity2],Table17[Product Name],'Private Label Inventory Sum'!$O26,Table17[Product Type2],'Private Label Inventory Sum'!$AG$5)</f>
        <v>0</v>
      </c>
      <c r="AI26" s="61">
        <f>SUMIFS(Table17[Total out of Inventory],Table17[Product Name],'Private Label Inventory Sum'!$O26,Table17[Product Type2],'Private Label Inventory Sum'!$AG$5)</f>
        <v>0</v>
      </c>
      <c r="AJ26" s="7"/>
      <c r="AK26" s="61">
        <f>SUMIFS(Table7[Quantity
 Sold],Table7[Sale - Product Name],'Private Label Inventory Sum'!$O26,Table7[Product Type2],'Private Label Inventory Sum'!$AK$5)</f>
        <v>0</v>
      </c>
      <c r="AM26" s="61">
        <f>SUMIFS(Table7[Total 
Paid],Table7[Sale - Product Name],'Private Label Inventory Sum'!$O26,Table7[Product Type2],'Private Label Inventory Sum'!$AK$5)</f>
        <v>0</v>
      </c>
    </row>
    <row r="27" spans="15:39" x14ac:dyDescent="0.25">
      <c r="O27" s="50"/>
      <c r="P27" s="7"/>
      <c r="Q27" s="94">
        <f>SUMIFS(Table112[Quantity],Table112[Product Name],'Private Label Inventory Sum'!$O27)</f>
        <v>0</v>
      </c>
      <c r="S27" s="61">
        <f>SUMIFS(Table112[Total Cost],Table112[Product Name],'Private Label Inventory Sum'!$O27)</f>
        <v>0</v>
      </c>
      <c r="T27" s="7"/>
      <c r="U27" s="61">
        <f>SUMIFS(Table112[Quantity Purchased],Table112[Product Name],'Private Label Inventory Sum'!$O27)</f>
        <v>0</v>
      </c>
      <c r="W27" s="61">
        <f>SUMIFS(Table112[Total Purchase
Cost],Table112[Product Name],'Private Label Inventory Sum'!$O27)</f>
        <v>0</v>
      </c>
      <c r="X27" s="7"/>
      <c r="Y27" s="61">
        <f t="shared" si="4"/>
        <v>0</v>
      </c>
      <c r="AA27" s="61">
        <f t="shared" si="5"/>
        <v>0</v>
      </c>
      <c r="AB27" s="7"/>
      <c r="AC27" s="61">
        <f>SUMIFS(Table7[Quantity of 
Product Sold],Table7[Sale - Product Name],'Private Label Inventory Sum'!$O27,Table7[Product Type2],'Private Label Inventory Sum'!$AC$5)</f>
        <v>0</v>
      </c>
      <c r="AE27" s="61">
        <f>SUMIFS(Table7[Total Cost of
Goods Sold],Table7[Sale - Product Name],'Private Label Inventory Sum'!$O27,Table7[Product Type2],'Private Label Inventory Sum'!$AC$5)</f>
        <v>0</v>
      </c>
      <c r="AF27" s="7"/>
      <c r="AG27" s="61">
        <f>SUMIFS(Table17[Quantity2],Table17[Product Name],'Private Label Inventory Sum'!$O27,Table17[Product Type2],'Private Label Inventory Sum'!$AG$5)</f>
        <v>0</v>
      </c>
      <c r="AI27" s="61">
        <f>SUMIFS(Table17[Total out of Inventory],Table17[Product Name],'Private Label Inventory Sum'!$O27,Table17[Product Type2],'Private Label Inventory Sum'!$AG$5)</f>
        <v>0</v>
      </c>
      <c r="AJ27" s="7"/>
      <c r="AK27" s="61">
        <f>SUMIFS(Table7[Quantity
 Sold],Table7[Sale - Product Name],'Private Label Inventory Sum'!$O27,Table7[Product Type2],'Private Label Inventory Sum'!$AK$5)</f>
        <v>0</v>
      </c>
      <c r="AM27" s="61">
        <f>SUMIFS(Table7[Total 
Paid],Table7[Sale - Product Name],'Private Label Inventory Sum'!$O27,Table7[Product Type2],'Private Label Inventory Sum'!$AK$5)</f>
        <v>0</v>
      </c>
    </row>
    <row r="28" spans="15:39" x14ac:dyDescent="0.25">
      <c r="O28" s="50"/>
      <c r="P28" s="7"/>
      <c r="Q28" s="94">
        <f>SUMIFS(Table112[Quantity],Table112[Product Name],'Private Label Inventory Sum'!$O28)</f>
        <v>0</v>
      </c>
      <c r="S28" s="61">
        <f>SUMIFS(Table112[Total Cost],Table112[Product Name],'Private Label Inventory Sum'!$O28)</f>
        <v>0</v>
      </c>
      <c r="T28" s="7"/>
      <c r="U28" s="61">
        <f>SUMIFS(Table112[Quantity Purchased],Table112[Product Name],'Private Label Inventory Sum'!$O28)</f>
        <v>0</v>
      </c>
      <c r="W28" s="61">
        <f>SUMIFS(Table112[Total Purchase
Cost],Table112[Product Name],'Private Label Inventory Sum'!$O28)</f>
        <v>0</v>
      </c>
      <c r="X28" s="7"/>
      <c r="Y28" s="61">
        <f t="shared" si="4"/>
        <v>0</v>
      </c>
      <c r="AA28" s="61">
        <f t="shared" si="5"/>
        <v>0</v>
      </c>
      <c r="AB28" s="7"/>
      <c r="AC28" s="61">
        <f>SUMIFS(Table7[Quantity of 
Product Sold],Table7[Sale - Product Name],'Private Label Inventory Sum'!$O28,Table7[Product Type2],'Private Label Inventory Sum'!$AC$5)</f>
        <v>0</v>
      </c>
      <c r="AE28" s="61">
        <f>SUMIFS(Table7[Total Cost of
Goods Sold],Table7[Sale - Product Name],'Private Label Inventory Sum'!$O28,Table7[Product Type2],'Private Label Inventory Sum'!$AC$5)</f>
        <v>0</v>
      </c>
      <c r="AF28" s="7"/>
      <c r="AG28" s="61">
        <f>SUMIFS(Table17[Quantity2],Table17[Product Name],'Private Label Inventory Sum'!$O28,Table17[Product Type2],'Private Label Inventory Sum'!$AG$5)</f>
        <v>0</v>
      </c>
      <c r="AI28" s="61">
        <f>SUMIFS(Table17[Total out of Inventory],Table17[Product Name],'Private Label Inventory Sum'!$O28,Table17[Product Type2],'Private Label Inventory Sum'!$AG$5)</f>
        <v>0</v>
      </c>
      <c r="AJ28" s="7"/>
      <c r="AK28" s="61">
        <f>SUMIFS(Table7[Quantity
 Sold],Table7[Sale - Product Name],'Private Label Inventory Sum'!$O28,Table7[Product Type2],'Private Label Inventory Sum'!$AK$5)</f>
        <v>0</v>
      </c>
      <c r="AM28" s="61">
        <f>SUMIFS(Table7[Total 
Paid],Table7[Sale - Product Name],'Private Label Inventory Sum'!$O28,Table7[Product Type2],'Private Label Inventory Sum'!$AK$5)</f>
        <v>0</v>
      </c>
    </row>
    <row r="29" spans="15:39" x14ac:dyDescent="0.25">
      <c r="O29" s="50"/>
      <c r="P29" s="7"/>
      <c r="Q29" s="94">
        <f>SUMIFS(Table112[Quantity],Table112[Product Name],'Private Label Inventory Sum'!$O29)</f>
        <v>0</v>
      </c>
      <c r="S29" s="61">
        <f>SUMIFS(Table112[Total Cost],Table112[Product Name],'Private Label Inventory Sum'!$O29)</f>
        <v>0</v>
      </c>
      <c r="T29" s="7"/>
      <c r="U29" s="61">
        <f>SUMIFS(Table112[Quantity Purchased],Table112[Product Name],'Private Label Inventory Sum'!$O29)</f>
        <v>0</v>
      </c>
      <c r="W29" s="61">
        <f>SUMIFS(Table112[Total Purchase
Cost],Table112[Product Name],'Private Label Inventory Sum'!$O29)</f>
        <v>0</v>
      </c>
      <c r="X29" s="7"/>
      <c r="Y29" s="61">
        <f t="shared" si="4"/>
        <v>0</v>
      </c>
      <c r="AA29" s="61">
        <f t="shared" si="5"/>
        <v>0</v>
      </c>
      <c r="AB29" s="7"/>
      <c r="AC29" s="61">
        <f>SUMIFS(Table7[Quantity of 
Product Sold],Table7[Sale - Product Name],'Private Label Inventory Sum'!$O29,Table7[Product Type2],'Private Label Inventory Sum'!$AC$5)</f>
        <v>0</v>
      </c>
      <c r="AE29" s="61">
        <f>SUMIFS(Table7[Total Cost of
Goods Sold],Table7[Sale - Product Name],'Private Label Inventory Sum'!$O29,Table7[Product Type2],'Private Label Inventory Sum'!$AC$5)</f>
        <v>0</v>
      </c>
      <c r="AF29" s="7"/>
      <c r="AG29" s="61">
        <f>SUMIFS(Table17[Quantity2],Table17[Product Name],'Private Label Inventory Sum'!$O29,Table17[Product Type2],'Private Label Inventory Sum'!$AG$5)</f>
        <v>0</v>
      </c>
      <c r="AI29" s="61">
        <f>SUMIFS(Table17[Total out of Inventory],Table17[Product Name],'Private Label Inventory Sum'!$O29,Table17[Product Type2],'Private Label Inventory Sum'!$AG$5)</f>
        <v>0</v>
      </c>
      <c r="AJ29" s="7"/>
      <c r="AK29" s="61">
        <f>SUMIFS(Table7[Quantity
 Sold],Table7[Sale - Product Name],'Private Label Inventory Sum'!$O29,Table7[Product Type2],'Private Label Inventory Sum'!$AK$5)</f>
        <v>0</v>
      </c>
      <c r="AM29" s="61">
        <f>SUMIFS(Table7[Total 
Paid],Table7[Sale - Product Name],'Private Label Inventory Sum'!$O29,Table7[Product Type2],'Private Label Inventory Sum'!$AK$5)</f>
        <v>0</v>
      </c>
    </row>
    <row r="30" spans="15:39" x14ac:dyDescent="0.25">
      <c r="O30" s="50"/>
      <c r="P30" s="7"/>
      <c r="Q30" s="94">
        <f>SUMIFS(Table112[Quantity],Table112[Product Name],'Private Label Inventory Sum'!$O30)</f>
        <v>0</v>
      </c>
      <c r="S30" s="61">
        <f>SUMIFS(Table112[Total Cost],Table112[Product Name],'Private Label Inventory Sum'!$O30)</f>
        <v>0</v>
      </c>
      <c r="T30" s="7"/>
      <c r="U30" s="61">
        <f>SUMIFS(Table112[Quantity Purchased],Table112[Product Name],'Private Label Inventory Sum'!$O30)</f>
        <v>0</v>
      </c>
      <c r="W30" s="61">
        <f>SUMIFS(Table112[Total Purchase
Cost],Table112[Product Name],'Private Label Inventory Sum'!$O30)</f>
        <v>0</v>
      </c>
      <c r="X30" s="7"/>
      <c r="Y30" s="61">
        <f t="shared" si="4"/>
        <v>0</v>
      </c>
      <c r="AA30" s="61">
        <f t="shared" si="5"/>
        <v>0</v>
      </c>
      <c r="AB30" s="7"/>
      <c r="AC30" s="61">
        <f>SUMIFS(Table7[Quantity of 
Product Sold],Table7[Sale - Product Name],'Private Label Inventory Sum'!$O30,Table7[Product Type2],'Private Label Inventory Sum'!$AC$5)</f>
        <v>0</v>
      </c>
      <c r="AE30" s="61">
        <f>SUMIFS(Table7[Total Cost of
Goods Sold],Table7[Sale - Product Name],'Private Label Inventory Sum'!$O30,Table7[Product Type2],'Private Label Inventory Sum'!$AC$5)</f>
        <v>0</v>
      </c>
      <c r="AF30" s="7"/>
      <c r="AG30" s="61">
        <f>SUMIFS(Table17[Quantity2],Table17[Product Name],'Private Label Inventory Sum'!$O30,Table17[Product Type2],'Private Label Inventory Sum'!$AG$5)</f>
        <v>0</v>
      </c>
      <c r="AI30" s="61">
        <f>SUMIFS(Table17[Total out of Inventory],Table17[Product Name],'Private Label Inventory Sum'!$O30,Table17[Product Type2],'Private Label Inventory Sum'!$AG$5)</f>
        <v>0</v>
      </c>
      <c r="AJ30" s="7"/>
      <c r="AK30" s="61">
        <f>SUMIFS(Table7[Quantity
 Sold],Table7[Sale - Product Name],'Private Label Inventory Sum'!$O30,Table7[Product Type2],'Private Label Inventory Sum'!$AK$5)</f>
        <v>0</v>
      </c>
      <c r="AM30" s="61">
        <f>SUMIFS(Table7[Total 
Paid],Table7[Sale - Product Name],'Private Label Inventory Sum'!$O30,Table7[Product Type2],'Private Label Inventory Sum'!$AK$5)</f>
        <v>0</v>
      </c>
    </row>
    <row r="31" spans="15:39" x14ac:dyDescent="0.25">
      <c r="O31" s="50"/>
      <c r="P31" s="7"/>
      <c r="Q31" s="94">
        <f>SUMIFS(Table112[Quantity],Table112[Product Name],'Private Label Inventory Sum'!$O31)</f>
        <v>0</v>
      </c>
      <c r="S31" s="61">
        <f>SUMIFS(Table112[Total Cost],Table112[Product Name],'Private Label Inventory Sum'!$O31)</f>
        <v>0</v>
      </c>
      <c r="T31" s="7"/>
      <c r="U31" s="61">
        <f>SUMIFS(Table112[Quantity Purchased],Table112[Product Name],'Private Label Inventory Sum'!$O31)</f>
        <v>0</v>
      </c>
      <c r="W31" s="61">
        <f>SUMIFS(Table112[Total Purchase
Cost],Table112[Product Name],'Private Label Inventory Sum'!$O31)</f>
        <v>0</v>
      </c>
      <c r="X31" s="7"/>
      <c r="Y31" s="61">
        <f t="shared" si="4"/>
        <v>0</v>
      </c>
      <c r="AA31" s="61">
        <f t="shared" si="5"/>
        <v>0</v>
      </c>
      <c r="AB31" s="7"/>
      <c r="AC31" s="61">
        <f>SUMIFS(Table7[Quantity of 
Product Sold],Table7[Sale - Product Name],'Private Label Inventory Sum'!$O31,Table7[Product Type2],'Private Label Inventory Sum'!$AC$5)</f>
        <v>0</v>
      </c>
      <c r="AE31" s="61">
        <f>SUMIFS(Table7[Total Cost of
Goods Sold],Table7[Sale - Product Name],'Private Label Inventory Sum'!$O31,Table7[Product Type2],'Private Label Inventory Sum'!$AC$5)</f>
        <v>0</v>
      </c>
      <c r="AF31" s="7"/>
      <c r="AG31" s="61">
        <f>SUMIFS(Table17[Quantity2],Table17[Product Name],'Private Label Inventory Sum'!$O31,Table17[Product Type2],'Private Label Inventory Sum'!$AG$5)</f>
        <v>0</v>
      </c>
      <c r="AI31" s="61">
        <f>SUMIFS(Table17[Total out of Inventory],Table17[Product Name],'Private Label Inventory Sum'!$O31,Table17[Product Type2],'Private Label Inventory Sum'!$AG$5)</f>
        <v>0</v>
      </c>
      <c r="AJ31" s="7"/>
      <c r="AK31" s="61">
        <f>SUMIFS(Table7[Quantity
 Sold],Table7[Sale - Product Name],'Private Label Inventory Sum'!$O31,Table7[Product Type2],'Private Label Inventory Sum'!$AK$5)</f>
        <v>0</v>
      </c>
      <c r="AM31" s="61">
        <f>SUMIFS(Table7[Total 
Paid],Table7[Sale - Product Name],'Private Label Inventory Sum'!$O31,Table7[Product Type2],'Private Label Inventory Sum'!$AK$5)</f>
        <v>0</v>
      </c>
    </row>
    <row r="32" spans="15:39" x14ac:dyDescent="0.25">
      <c r="O32" s="50"/>
      <c r="P32" s="7"/>
      <c r="Q32" s="94">
        <f>SUMIFS(Table112[Quantity],Table112[Product Name],'Private Label Inventory Sum'!$O32)</f>
        <v>0</v>
      </c>
      <c r="S32" s="61">
        <f>SUMIFS(Table112[Total Cost],Table112[Product Name],'Private Label Inventory Sum'!$O32)</f>
        <v>0</v>
      </c>
      <c r="T32" s="7"/>
      <c r="U32" s="61">
        <f>SUMIFS(Table112[Quantity Purchased],Table112[Product Name],'Private Label Inventory Sum'!$O32)</f>
        <v>0</v>
      </c>
      <c r="W32" s="61">
        <f>SUMIFS(Table112[Total Purchase
Cost],Table112[Product Name],'Private Label Inventory Sum'!$O32)</f>
        <v>0</v>
      </c>
      <c r="X32" s="7"/>
      <c r="Y32" s="61">
        <f t="shared" si="4"/>
        <v>0</v>
      </c>
      <c r="AA32" s="61">
        <f t="shared" si="5"/>
        <v>0</v>
      </c>
      <c r="AB32" s="7"/>
      <c r="AC32" s="61">
        <f>SUMIFS(Table7[Quantity of 
Product Sold],Table7[Sale - Product Name],'Private Label Inventory Sum'!$O32,Table7[Product Type2],'Private Label Inventory Sum'!$AC$5)</f>
        <v>0</v>
      </c>
      <c r="AE32" s="61">
        <f>SUMIFS(Table7[Total Cost of
Goods Sold],Table7[Sale - Product Name],'Private Label Inventory Sum'!$O32,Table7[Product Type2],'Private Label Inventory Sum'!$AC$5)</f>
        <v>0</v>
      </c>
      <c r="AF32" s="7"/>
      <c r="AG32" s="61">
        <f>SUMIFS(Table17[Quantity2],Table17[Product Name],'Private Label Inventory Sum'!$O32,Table17[Product Type2],'Private Label Inventory Sum'!$AG$5)</f>
        <v>0</v>
      </c>
      <c r="AI32" s="61">
        <f>SUMIFS(Table17[Total out of Inventory],Table17[Product Name],'Private Label Inventory Sum'!$O32,Table17[Product Type2],'Private Label Inventory Sum'!$AG$5)</f>
        <v>0</v>
      </c>
      <c r="AJ32" s="7"/>
      <c r="AK32" s="61">
        <f>SUMIFS(Table7[Quantity
 Sold],Table7[Sale - Product Name],'Private Label Inventory Sum'!$O32,Table7[Product Type2],'Private Label Inventory Sum'!$AK$5)</f>
        <v>0</v>
      </c>
      <c r="AM32" s="61">
        <f>SUMIFS(Table7[Total 
Paid],Table7[Sale - Product Name],'Private Label Inventory Sum'!$O32,Table7[Product Type2],'Private Label Inventory Sum'!$AK$5)</f>
        <v>0</v>
      </c>
    </row>
    <row r="33" spans="15:39" x14ac:dyDescent="0.25">
      <c r="O33" s="50"/>
      <c r="P33" s="7"/>
      <c r="Q33" s="94">
        <f>SUMIFS(Table112[Quantity],Table112[Product Name],'Private Label Inventory Sum'!$O33)</f>
        <v>0</v>
      </c>
      <c r="S33" s="61">
        <f>SUMIFS(Table112[Total Cost],Table112[Product Name],'Private Label Inventory Sum'!$O33)</f>
        <v>0</v>
      </c>
      <c r="T33" s="7"/>
      <c r="U33" s="61">
        <f>SUMIFS(Table112[Quantity Purchased],Table112[Product Name],'Private Label Inventory Sum'!$O33)</f>
        <v>0</v>
      </c>
      <c r="W33" s="61">
        <f>SUMIFS(Table112[Total Purchase
Cost],Table112[Product Name],'Private Label Inventory Sum'!$O33)</f>
        <v>0</v>
      </c>
      <c r="X33" s="7"/>
      <c r="Y33" s="61">
        <f t="shared" si="4"/>
        <v>0</v>
      </c>
      <c r="AA33" s="61">
        <f t="shared" si="5"/>
        <v>0</v>
      </c>
      <c r="AB33" s="7"/>
      <c r="AC33" s="61">
        <f>SUMIFS(Table7[Quantity of 
Product Sold],Table7[Sale - Product Name],'Private Label Inventory Sum'!$O33,Table7[Product Type2],'Private Label Inventory Sum'!$AC$5)</f>
        <v>0</v>
      </c>
      <c r="AE33" s="61">
        <f>SUMIFS(Table7[Total Cost of
Goods Sold],Table7[Sale - Product Name],'Private Label Inventory Sum'!$O33,Table7[Product Type2],'Private Label Inventory Sum'!$AC$5)</f>
        <v>0</v>
      </c>
      <c r="AF33" s="7"/>
      <c r="AG33" s="61">
        <f>SUMIFS(Table17[Quantity2],Table17[Product Name],'Private Label Inventory Sum'!$O33,Table17[Product Type2],'Private Label Inventory Sum'!$AG$5)</f>
        <v>0</v>
      </c>
      <c r="AI33" s="61">
        <f>SUMIFS(Table17[Total out of Inventory],Table17[Product Name],'Private Label Inventory Sum'!$O33,Table17[Product Type2],'Private Label Inventory Sum'!$AG$5)</f>
        <v>0</v>
      </c>
      <c r="AJ33" s="7"/>
      <c r="AK33" s="61">
        <f>SUMIFS(Table7[Quantity
 Sold],Table7[Sale - Product Name],'Private Label Inventory Sum'!$O33,Table7[Product Type2],'Private Label Inventory Sum'!$AK$5)</f>
        <v>0</v>
      </c>
      <c r="AM33" s="61">
        <f>SUMIFS(Table7[Total 
Paid],Table7[Sale - Product Name],'Private Label Inventory Sum'!$O33,Table7[Product Type2],'Private Label Inventory Sum'!$AK$5)</f>
        <v>0</v>
      </c>
    </row>
    <row r="34" spans="15:39" x14ac:dyDescent="0.25">
      <c r="O34" s="50"/>
      <c r="P34" s="7"/>
      <c r="Q34" s="94">
        <f>SUMIFS(Table112[Quantity],Table112[Product Name],'Private Label Inventory Sum'!$O34)</f>
        <v>0</v>
      </c>
      <c r="S34" s="61">
        <f>SUMIFS(Table112[Total Cost],Table112[Product Name],'Private Label Inventory Sum'!$O34)</f>
        <v>0</v>
      </c>
      <c r="T34" s="7"/>
      <c r="U34" s="61">
        <f>SUMIFS(Table112[Quantity Purchased],Table112[Product Name],'Private Label Inventory Sum'!$O34)</f>
        <v>0</v>
      </c>
      <c r="W34" s="61">
        <f>SUMIFS(Table112[Total Purchase
Cost],Table112[Product Name],'Private Label Inventory Sum'!$O34)</f>
        <v>0</v>
      </c>
      <c r="X34" s="7"/>
      <c r="Y34" s="61">
        <f t="shared" si="4"/>
        <v>0</v>
      </c>
      <c r="AA34" s="61">
        <f t="shared" si="5"/>
        <v>0</v>
      </c>
      <c r="AB34" s="7"/>
      <c r="AC34" s="61">
        <f>SUMIFS(Table7[Quantity of 
Product Sold],Table7[Sale - Product Name],'Private Label Inventory Sum'!$O34,Table7[Product Type2],'Private Label Inventory Sum'!$AC$5)</f>
        <v>0</v>
      </c>
      <c r="AE34" s="61">
        <f>SUMIFS(Table7[Total Cost of
Goods Sold],Table7[Sale - Product Name],'Private Label Inventory Sum'!$O34,Table7[Product Type2],'Private Label Inventory Sum'!$AC$5)</f>
        <v>0</v>
      </c>
      <c r="AF34" s="7"/>
      <c r="AG34" s="61">
        <f>SUMIFS(Table17[Quantity2],Table17[Product Name],'Private Label Inventory Sum'!$O34,Table17[Product Type2],'Private Label Inventory Sum'!$AG$5)</f>
        <v>0</v>
      </c>
      <c r="AI34" s="61">
        <f>SUMIFS(Table17[Total out of Inventory],Table17[Product Name],'Private Label Inventory Sum'!$O34,Table17[Product Type2],'Private Label Inventory Sum'!$AG$5)</f>
        <v>0</v>
      </c>
      <c r="AJ34" s="7"/>
      <c r="AK34" s="61">
        <f>SUMIFS(Table7[Quantity
 Sold],Table7[Sale - Product Name],'Private Label Inventory Sum'!$O34,Table7[Product Type2],'Private Label Inventory Sum'!$AK$5)</f>
        <v>0</v>
      </c>
      <c r="AM34" s="61">
        <f>SUMIFS(Table7[Total 
Paid],Table7[Sale - Product Name],'Private Label Inventory Sum'!$O34,Table7[Product Type2],'Private Label Inventory Sum'!$AK$5)</f>
        <v>0</v>
      </c>
    </row>
    <row r="35" spans="15:39" x14ac:dyDescent="0.25">
      <c r="O35" s="50"/>
      <c r="P35" s="7"/>
      <c r="Q35" s="94">
        <f>SUMIFS(Table112[Quantity],Table112[Product Name],'Private Label Inventory Sum'!$O35)</f>
        <v>0</v>
      </c>
      <c r="S35" s="61">
        <f>SUMIFS(Table112[Total Cost],Table112[Product Name],'Private Label Inventory Sum'!$O35)</f>
        <v>0</v>
      </c>
      <c r="T35" s="7"/>
      <c r="U35" s="61">
        <f>SUMIFS(Table112[Quantity Purchased],Table112[Product Name],'Private Label Inventory Sum'!$O35)</f>
        <v>0</v>
      </c>
      <c r="W35" s="61">
        <f>SUMIFS(Table112[Total Purchase
Cost],Table112[Product Name],'Private Label Inventory Sum'!$O35)</f>
        <v>0</v>
      </c>
      <c r="X35" s="7"/>
      <c r="Y35" s="61">
        <f t="shared" si="4"/>
        <v>0</v>
      </c>
      <c r="AA35" s="61">
        <f t="shared" si="5"/>
        <v>0</v>
      </c>
      <c r="AB35" s="7"/>
      <c r="AC35" s="61">
        <f>SUMIFS(Table7[Quantity of 
Product Sold],Table7[Sale - Product Name],'Private Label Inventory Sum'!$O35,Table7[Product Type2],'Private Label Inventory Sum'!$AC$5)</f>
        <v>0</v>
      </c>
      <c r="AE35" s="61">
        <f>SUMIFS(Table7[Total Cost of
Goods Sold],Table7[Sale - Product Name],'Private Label Inventory Sum'!$O35,Table7[Product Type2],'Private Label Inventory Sum'!$AC$5)</f>
        <v>0</v>
      </c>
      <c r="AF35" s="7"/>
      <c r="AG35" s="61">
        <f>SUMIFS(Table17[Quantity2],Table17[Product Name],'Private Label Inventory Sum'!$O35,Table17[Product Type2],'Private Label Inventory Sum'!$AG$5)</f>
        <v>0</v>
      </c>
      <c r="AI35" s="61">
        <f>SUMIFS(Table17[Total out of Inventory],Table17[Product Name],'Private Label Inventory Sum'!$O35,Table17[Product Type2],'Private Label Inventory Sum'!$AG$5)</f>
        <v>0</v>
      </c>
      <c r="AJ35" s="7"/>
      <c r="AK35" s="61">
        <f>SUMIFS(Table7[Quantity
 Sold],Table7[Sale - Product Name],'Private Label Inventory Sum'!$O35,Table7[Product Type2],'Private Label Inventory Sum'!$AK$5)</f>
        <v>0</v>
      </c>
      <c r="AM35" s="61">
        <f>SUMIFS(Table7[Total 
Paid],Table7[Sale - Product Name],'Private Label Inventory Sum'!$O35,Table7[Product Type2],'Private Label Inventory Sum'!$AK$5)</f>
        <v>0</v>
      </c>
    </row>
    <row r="36" spans="15:39" x14ac:dyDescent="0.25">
      <c r="O36" s="50"/>
      <c r="P36" s="7"/>
      <c r="Q36" s="94">
        <f>SUMIFS(Table112[Quantity],Table112[Product Name],'Private Label Inventory Sum'!$O36)</f>
        <v>0</v>
      </c>
      <c r="S36" s="61">
        <f>SUMIFS(Table112[Total Cost],Table112[Product Name],'Private Label Inventory Sum'!$O36)</f>
        <v>0</v>
      </c>
      <c r="T36" s="7"/>
      <c r="U36" s="61">
        <f>SUMIFS(Table112[Quantity Purchased],Table112[Product Name],'Private Label Inventory Sum'!$O36)</f>
        <v>0</v>
      </c>
      <c r="W36" s="61">
        <f>SUMIFS(Table112[Total Purchase
Cost],Table112[Product Name],'Private Label Inventory Sum'!$O36)</f>
        <v>0</v>
      </c>
      <c r="X36" s="7"/>
      <c r="Y36" s="61">
        <f t="shared" si="4"/>
        <v>0</v>
      </c>
      <c r="AA36" s="61">
        <f t="shared" si="5"/>
        <v>0</v>
      </c>
      <c r="AB36" s="7"/>
      <c r="AC36" s="61">
        <f>SUMIFS(Table7[Quantity of 
Product Sold],Table7[Sale - Product Name],'Private Label Inventory Sum'!$O36,Table7[Product Type2],'Private Label Inventory Sum'!$AC$5)</f>
        <v>0</v>
      </c>
      <c r="AE36" s="61">
        <f>SUMIFS(Table7[Total Cost of
Goods Sold],Table7[Sale - Product Name],'Private Label Inventory Sum'!$O36,Table7[Product Type2],'Private Label Inventory Sum'!$AC$5)</f>
        <v>0</v>
      </c>
      <c r="AF36" s="7"/>
      <c r="AG36" s="61">
        <f>SUMIFS(Table17[Quantity2],Table17[Product Name],'Private Label Inventory Sum'!$O36,Table17[Product Type2],'Private Label Inventory Sum'!$AG$5)</f>
        <v>0</v>
      </c>
      <c r="AI36" s="61">
        <f>SUMIFS(Table17[Total out of Inventory],Table17[Product Name],'Private Label Inventory Sum'!$O36,Table17[Product Type2],'Private Label Inventory Sum'!$AG$5)</f>
        <v>0</v>
      </c>
      <c r="AJ36" s="7"/>
      <c r="AK36" s="61">
        <f>SUMIFS(Table7[Quantity
 Sold],Table7[Sale - Product Name],'Private Label Inventory Sum'!$O36,Table7[Product Type2],'Private Label Inventory Sum'!$AK$5)</f>
        <v>0</v>
      </c>
      <c r="AM36" s="61">
        <f>SUMIFS(Table7[Total 
Paid],Table7[Sale - Product Name],'Private Label Inventory Sum'!$O36,Table7[Product Type2],'Private Label Inventory Sum'!$AK$5)</f>
        <v>0</v>
      </c>
    </row>
    <row r="37" spans="15:39" x14ac:dyDescent="0.25">
      <c r="O37" s="50"/>
      <c r="P37" s="7"/>
      <c r="Q37" s="94">
        <f>SUMIFS(Table112[Quantity],Table112[Product Name],'Private Label Inventory Sum'!$O37)</f>
        <v>0</v>
      </c>
      <c r="S37" s="61">
        <f>SUMIFS(Table112[Total Cost],Table112[Product Name],'Private Label Inventory Sum'!$O37)</f>
        <v>0</v>
      </c>
      <c r="T37" s="7"/>
      <c r="U37" s="61">
        <f>SUMIFS(Table112[Quantity Purchased],Table112[Product Name],'Private Label Inventory Sum'!$O37)</f>
        <v>0</v>
      </c>
      <c r="W37" s="61">
        <f>SUMIFS(Table112[Total Purchase
Cost],Table112[Product Name],'Private Label Inventory Sum'!$O37)</f>
        <v>0</v>
      </c>
      <c r="X37" s="7"/>
      <c r="Y37" s="61">
        <f t="shared" si="4"/>
        <v>0</v>
      </c>
      <c r="AA37" s="61">
        <f t="shared" si="5"/>
        <v>0</v>
      </c>
      <c r="AB37" s="7"/>
      <c r="AC37" s="61">
        <f>SUMIFS(Table7[Quantity of 
Product Sold],Table7[Sale - Product Name],'Private Label Inventory Sum'!$O37,Table7[Product Type2],'Private Label Inventory Sum'!$AC$5)</f>
        <v>0</v>
      </c>
      <c r="AE37" s="61">
        <f>SUMIFS(Table7[Total Cost of
Goods Sold],Table7[Sale - Product Name],'Private Label Inventory Sum'!$O37,Table7[Product Type2],'Private Label Inventory Sum'!$AC$5)</f>
        <v>0</v>
      </c>
      <c r="AF37" s="7"/>
      <c r="AG37" s="61">
        <f>SUMIFS(Table17[Quantity2],Table17[Product Name],'Private Label Inventory Sum'!$O37,Table17[Product Type2],'Private Label Inventory Sum'!$AG$5)</f>
        <v>0</v>
      </c>
      <c r="AI37" s="61">
        <f>SUMIFS(Table17[Total out of Inventory],Table17[Product Name],'Private Label Inventory Sum'!$O37,Table17[Product Type2],'Private Label Inventory Sum'!$AG$5)</f>
        <v>0</v>
      </c>
      <c r="AJ37" s="7"/>
      <c r="AK37" s="61">
        <f>SUMIFS(Table7[Quantity
 Sold],Table7[Sale - Product Name],'Private Label Inventory Sum'!$O37,Table7[Product Type2],'Private Label Inventory Sum'!$AK$5)</f>
        <v>0</v>
      </c>
      <c r="AM37" s="61">
        <f>SUMIFS(Table7[Total 
Paid],Table7[Sale - Product Name],'Private Label Inventory Sum'!$O37,Table7[Product Type2],'Private Label Inventory Sum'!$AK$5)</f>
        <v>0</v>
      </c>
    </row>
    <row r="38" spans="15:39" x14ac:dyDescent="0.25">
      <c r="O38" s="50"/>
      <c r="P38" s="7"/>
      <c r="Q38" s="94">
        <f>SUMIFS(Table112[Quantity],Table112[Product Name],'Private Label Inventory Sum'!$O38)</f>
        <v>0</v>
      </c>
      <c r="S38" s="61">
        <f>SUMIFS(Table112[Total Cost],Table112[Product Name],'Private Label Inventory Sum'!$O38)</f>
        <v>0</v>
      </c>
      <c r="T38" s="7"/>
      <c r="U38" s="61">
        <f>SUMIFS(Table112[Quantity Purchased],Table112[Product Name],'Private Label Inventory Sum'!$O38)</f>
        <v>0</v>
      </c>
      <c r="W38" s="61">
        <f>SUMIFS(Table112[Total Purchase
Cost],Table112[Product Name],'Private Label Inventory Sum'!$O38)</f>
        <v>0</v>
      </c>
      <c r="X38" s="7"/>
      <c r="Y38" s="61">
        <f t="shared" si="4"/>
        <v>0</v>
      </c>
      <c r="AA38" s="61">
        <f t="shared" si="5"/>
        <v>0</v>
      </c>
      <c r="AB38" s="7"/>
      <c r="AC38" s="61">
        <f>SUMIFS(Table7[Quantity of 
Product Sold],Table7[Sale - Product Name],'Private Label Inventory Sum'!$O38,Table7[Product Type2],'Private Label Inventory Sum'!$AC$5)</f>
        <v>0</v>
      </c>
      <c r="AE38" s="61">
        <f>SUMIFS(Table7[Total Cost of
Goods Sold],Table7[Sale - Product Name],'Private Label Inventory Sum'!$O38,Table7[Product Type2],'Private Label Inventory Sum'!$AC$5)</f>
        <v>0</v>
      </c>
      <c r="AF38" s="7"/>
      <c r="AG38" s="61">
        <f>SUMIFS(Table17[Quantity2],Table17[Product Name],'Private Label Inventory Sum'!$O38,Table17[Product Type2],'Private Label Inventory Sum'!$AG$5)</f>
        <v>0</v>
      </c>
      <c r="AI38" s="61">
        <f>SUMIFS(Table17[Total out of Inventory],Table17[Product Name],'Private Label Inventory Sum'!$O38,Table17[Product Type2],'Private Label Inventory Sum'!$AG$5)</f>
        <v>0</v>
      </c>
      <c r="AJ38" s="7"/>
      <c r="AK38" s="61">
        <f>SUMIFS(Table7[Quantity
 Sold],Table7[Sale - Product Name],'Private Label Inventory Sum'!$O38,Table7[Product Type2],'Private Label Inventory Sum'!$AK$5)</f>
        <v>0</v>
      </c>
      <c r="AM38" s="61">
        <f>SUMIFS(Table7[Total 
Paid],Table7[Sale - Product Name],'Private Label Inventory Sum'!$O38,Table7[Product Type2],'Private Label Inventory Sum'!$AK$5)</f>
        <v>0</v>
      </c>
    </row>
    <row r="39" spans="15:39" x14ac:dyDescent="0.25">
      <c r="O39" s="50"/>
      <c r="P39" s="7"/>
      <c r="Q39" s="94">
        <f>SUMIFS(Table112[Quantity],Table112[Product Name],'Private Label Inventory Sum'!$O39)</f>
        <v>0</v>
      </c>
      <c r="S39" s="61">
        <f>SUMIFS(Table112[Total Cost],Table112[Product Name],'Private Label Inventory Sum'!$O39)</f>
        <v>0</v>
      </c>
      <c r="T39" s="7"/>
      <c r="U39" s="61">
        <f>SUMIFS(Table112[Quantity Purchased],Table112[Product Name],'Private Label Inventory Sum'!$O39)</f>
        <v>0</v>
      </c>
      <c r="W39" s="61">
        <f>SUMIFS(Table112[Total Purchase
Cost],Table112[Product Name],'Private Label Inventory Sum'!$O39)</f>
        <v>0</v>
      </c>
      <c r="X39" s="7"/>
      <c r="Y39" s="61">
        <f t="shared" si="4"/>
        <v>0</v>
      </c>
      <c r="AA39" s="61">
        <f t="shared" si="5"/>
        <v>0</v>
      </c>
      <c r="AB39" s="7"/>
      <c r="AC39" s="61">
        <f>SUMIFS(Table7[Quantity of 
Product Sold],Table7[Sale - Product Name],'Private Label Inventory Sum'!$O39,Table7[Product Type2],'Private Label Inventory Sum'!$AC$5)</f>
        <v>0</v>
      </c>
      <c r="AE39" s="61">
        <f>SUMIFS(Table7[Total Cost of
Goods Sold],Table7[Sale - Product Name],'Private Label Inventory Sum'!$O39,Table7[Product Type2],'Private Label Inventory Sum'!$AC$5)</f>
        <v>0</v>
      </c>
      <c r="AF39" s="7"/>
      <c r="AG39" s="61">
        <f>SUMIFS(Table17[Quantity2],Table17[Product Name],'Private Label Inventory Sum'!$O39,Table17[Product Type2],'Private Label Inventory Sum'!$AG$5)</f>
        <v>0</v>
      </c>
      <c r="AI39" s="61">
        <f>SUMIFS(Table17[Total out of Inventory],Table17[Product Name],'Private Label Inventory Sum'!$O39,Table17[Product Type2],'Private Label Inventory Sum'!$AG$5)</f>
        <v>0</v>
      </c>
      <c r="AJ39" s="7"/>
      <c r="AK39" s="61">
        <f>SUMIFS(Table7[Quantity
 Sold],Table7[Sale - Product Name],'Private Label Inventory Sum'!$O39,Table7[Product Type2],'Private Label Inventory Sum'!$AK$5)</f>
        <v>0</v>
      </c>
      <c r="AM39" s="61">
        <f>SUMIFS(Table7[Total 
Paid],Table7[Sale - Product Name],'Private Label Inventory Sum'!$O39,Table7[Product Type2],'Private Label Inventory Sum'!$AK$5)</f>
        <v>0</v>
      </c>
    </row>
    <row r="40" spans="15:39" x14ac:dyDescent="0.25">
      <c r="O40" s="50"/>
      <c r="P40" s="7"/>
      <c r="Q40" s="94">
        <f>SUMIFS(Table112[Quantity],Table112[Product Name],'Private Label Inventory Sum'!$O40)</f>
        <v>0</v>
      </c>
      <c r="S40" s="61">
        <f>SUMIFS(Table112[Total Cost],Table112[Product Name],'Private Label Inventory Sum'!$O40)</f>
        <v>0</v>
      </c>
      <c r="T40" s="7"/>
      <c r="U40" s="61">
        <f>SUMIFS(Table112[Quantity Purchased],Table112[Product Name],'Private Label Inventory Sum'!$O40)</f>
        <v>0</v>
      </c>
      <c r="W40" s="61">
        <f>SUMIFS(Table112[Total Purchase
Cost],Table112[Product Name],'Private Label Inventory Sum'!$O40)</f>
        <v>0</v>
      </c>
      <c r="X40" s="7"/>
      <c r="Y40" s="61">
        <f t="shared" si="4"/>
        <v>0</v>
      </c>
      <c r="AA40" s="61">
        <f t="shared" si="5"/>
        <v>0</v>
      </c>
      <c r="AB40" s="7"/>
      <c r="AC40" s="61">
        <f>SUMIFS(Table7[Quantity of 
Product Sold],Table7[Sale - Product Name],'Private Label Inventory Sum'!$O40,Table7[Product Type2],'Private Label Inventory Sum'!$AC$5)</f>
        <v>0</v>
      </c>
      <c r="AE40" s="61">
        <f>SUMIFS(Table7[Total Cost of
Goods Sold],Table7[Sale - Product Name],'Private Label Inventory Sum'!$O40,Table7[Product Type2],'Private Label Inventory Sum'!$AC$5)</f>
        <v>0</v>
      </c>
      <c r="AF40" s="7"/>
      <c r="AG40" s="61">
        <f>SUMIFS(Table17[Quantity2],Table17[Product Name],'Private Label Inventory Sum'!$O40,Table17[Product Type2],'Private Label Inventory Sum'!$AG$5)</f>
        <v>0</v>
      </c>
      <c r="AI40" s="61">
        <f>SUMIFS(Table17[Total out of Inventory],Table17[Product Name],'Private Label Inventory Sum'!$O40,Table17[Product Type2],'Private Label Inventory Sum'!$AG$5)</f>
        <v>0</v>
      </c>
      <c r="AJ40" s="7"/>
      <c r="AK40" s="61">
        <f>SUMIFS(Table7[Quantity
 Sold],Table7[Sale - Product Name],'Private Label Inventory Sum'!$O40,Table7[Product Type2],'Private Label Inventory Sum'!$AK$5)</f>
        <v>0</v>
      </c>
      <c r="AM40" s="61">
        <f>SUMIFS(Table7[Total 
Paid],Table7[Sale - Product Name],'Private Label Inventory Sum'!$O40,Table7[Product Type2],'Private Label Inventory Sum'!$AK$5)</f>
        <v>0</v>
      </c>
    </row>
    <row r="41" spans="15:39" x14ac:dyDescent="0.25">
      <c r="O41" s="50"/>
      <c r="P41" s="7"/>
      <c r="Q41" s="94">
        <f>SUMIFS(Table112[Quantity],Table112[Product Name],'Private Label Inventory Sum'!$O41)</f>
        <v>0</v>
      </c>
      <c r="S41" s="61">
        <f>SUMIFS(Table112[Total Cost],Table112[Product Name],'Private Label Inventory Sum'!$O41)</f>
        <v>0</v>
      </c>
      <c r="T41" s="7"/>
      <c r="U41" s="61">
        <f>SUMIFS(Table112[Quantity Purchased],Table112[Product Name],'Private Label Inventory Sum'!$O41)</f>
        <v>0</v>
      </c>
      <c r="W41" s="61">
        <f>SUMIFS(Table112[Total Purchase
Cost],Table112[Product Name],'Private Label Inventory Sum'!$O41)</f>
        <v>0</v>
      </c>
      <c r="X41" s="7"/>
      <c r="Y41" s="61">
        <f t="shared" si="4"/>
        <v>0</v>
      </c>
      <c r="AA41" s="61">
        <f t="shared" si="5"/>
        <v>0</v>
      </c>
      <c r="AB41" s="7"/>
      <c r="AC41" s="61">
        <f>SUMIFS(Table7[Quantity of 
Product Sold],Table7[Sale - Product Name],'Private Label Inventory Sum'!$O41,Table7[Product Type2],'Private Label Inventory Sum'!$AC$5)</f>
        <v>0</v>
      </c>
      <c r="AE41" s="61">
        <f>SUMIFS(Table7[Total Cost of
Goods Sold],Table7[Sale - Product Name],'Private Label Inventory Sum'!$O41,Table7[Product Type2],'Private Label Inventory Sum'!$AC$5)</f>
        <v>0</v>
      </c>
      <c r="AF41" s="7"/>
      <c r="AG41" s="61">
        <f>SUMIFS(Table17[Quantity2],Table17[Product Name],'Private Label Inventory Sum'!$O41,Table17[Product Type2],'Private Label Inventory Sum'!$AG$5)</f>
        <v>0</v>
      </c>
      <c r="AI41" s="61">
        <f>SUMIFS(Table17[Total out of Inventory],Table17[Product Name],'Private Label Inventory Sum'!$O41,Table17[Product Type2],'Private Label Inventory Sum'!$AG$5)</f>
        <v>0</v>
      </c>
      <c r="AJ41" s="7"/>
      <c r="AK41" s="61">
        <f>SUMIFS(Table7[Quantity
 Sold],Table7[Sale - Product Name],'Private Label Inventory Sum'!$O41,Table7[Product Type2],'Private Label Inventory Sum'!$AK$5)</f>
        <v>0</v>
      </c>
      <c r="AM41" s="61">
        <f>SUMIFS(Table7[Total 
Paid],Table7[Sale - Product Name],'Private Label Inventory Sum'!$O41,Table7[Product Type2],'Private Label Inventory Sum'!$AK$5)</f>
        <v>0</v>
      </c>
    </row>
    <row r="42" spans="15:39" x14ac:dyDescent="0.25">
      <c r="O42" s="50"/>
      <c r="P42" s="7"/>
      <c r="Q42" s="94">
        <f>SUMIFS(Table112[Quantity],Table112[Product Name],'Private Label Inventory Sum'!$O42)</f>
        <v>0</v>
      </c>
      <c r="S42" s="61">
        <f>SUMIFS(Table112[Total Cost],Table112[Product Name],'Private Label Inventory Sum'!$O42)</f>
        <v>0</v>
      </c>
      <c r="T42" s="7"/>
      <c r="U42" s="61">
        <f>SUMIFS(Table112[Quantity Purchased],Table112[Product Name],'Private Label Inventory Sum'!$O42)</f>
        <v>0</v>
      </c>
      <c r="W42" s="61">
        <f>SUMIFS(Table112[Total Purchase
Cost],Table112[Product Name],'Private Label Inventory Sum'!$O42)</f>
        <v>0</v>
      </c>
      <c r="X42" s="7"/>
      <c r="Y42" s="61">
        <f t="shared" si="4"/>
        <v>0</v>
      </c>
      <c r="AA42" s="61">
        <f t="shared" si="5"/>
        <v>0</v>
      </c>
      <c r="AB42" s="7"/>
      <c r="AC42" s="61">
        <f>SUMIFS(Table7[Quantity of 
Product Sold],Table7[Sale - Product Name],'Private Label Inventory Sum'!$O42,Table7[Product Type2],'Private Label Inventory Sum'!$AC$5)</f>
        <v>0</v>
      </c>
      <c r="AE42" s="61">
        <f>SUMIFS(Table7[Total Cost of
Goods Sold],Table7[Sale - Product Name],'Private Label Inventory Sum'!$O42,Table7[Product Type2],'Private Label Inventory Sum'!$AC$5)</f>
        <v>0</v>
      </c>
      <c r="AF42" s="7"/>
      <c r="AG42" s="61">
        <f>SUMIFS(Table17[Quantity2],Table17[Product Name],'Private Label Inventory Sum'!$O42,Table17[Product Type2],'Private Label Inventory Sum'!$AG$5)</f>
        <v>0</v>
      </c>
      <c r="AI42" s="61">
        <f>SUMIFS(Table17[Total out of Inventory],Table17[Product Name],'Private Label Inventory Sum'!$O42,Table17[Product Type2],'Private Label Inventory Sum'!$AG$5)</f>
        <v>0</v>
      </c>
      <c r="AJ42" s="7"/>
      <c r="AK42" s="61">
        <f>SUMIFS(Table7[Quantity
 Sold],Table7[Sale - Product Name],'Private Label Inventory Sum'!$O42,Table7[Product Type2],'Private Label Inventory Sum'!$AK$5)</f>
        <v>0</v>
      </c>
      <c r="AM42" s="61">
        <f>SUMIFS(Table7[Total 
Paid],Table7[Sale - Product Name],'Private Label Inventory Sum'!$O42,Table7[Product Type2],'Private Label Inventory Sum'!$AK$5)</f>
        <v>0</v>
      </c>
    </row>
    <row r="43" spans="15:39" x14ac:dyDescent="0.25">
      <c r="P43" s="7"/>
      <c r="Q43" s="94">
        <f>SUMIFS(Table112[Quantity],Table112[Product Name],'Private Label Inventory Sum'!$O43)</f>
        <v>0</v>
      </c>
      <c r="S43" s="61">
        <f>SUMIFS(Table112[Total Cost],Table112[Product Name],'Private Label Inventory Sum'!$O43)</f>
        <v>0</v>
      </c>
      <c r="T43" s="7"/>
      <c r="U43" s="61">
        <f>SUMIFS(Table112[Quantity Purchased],Table112[Product Name],'Private Label Inventory Sum'!$O43)</f>
        <v>0</v>
      </c>
      <c r="W43" s="61">
        <f>SUMIFS(Table112[Total Purchase
Cost],Table112[Product Name],'Private Label Inventory Sum'!$O43)</f>
        <v>0</v>
      </c>
      <c r="X43" s="7"/>
      <c r="Y43" s="61">
        <f t="shared" si="4"/>
        <v>0</v>
      </c>
      <c r="AA43" s="61">
        <f t="shared" si="5"/>
        <v>0</v>
      </c>
      <c r="AB43" s="7"/>
      <c r="AC43" s="61">
        <f>SUMIFS(Table7[Quantity of 
Product Sold],Table7[Sale - Product Name],'Private Label Inventory Sum'!$O43,Table7[Product Type2],'Private Label Inventory Sum'!$AC$5)</f>
        <v>0</v>
      </c>
      <c r="AE43" s="61">
        <f>SUMIFS(Table7[Total Cost of
Goods Sold],Table7[Sale - Product Name],'Private Label Inventory Sum'!$O43,Table7[Product Type2],'Private Label Inventory Sum'!$AC$5)</f>
        <v>0</v>
      </c>
      <c r="AF43" s="7"/>
      <c r="AG43" s="61">
        <f>SUMIFS(Table17[Quantity2],Table17[Product Name],'Private Label Inventory Sum'!$O43,Table17[Product Type2],'Private Label Inventory Sum'!$AG$5)</f>
        <v>0</v>
      </c>
      <c r="AI43" s="61">
        <f>SUMIFS(Table17[Total out of Inventory],Table17[Product Name],'Private Label Inventory Sum'!$O43,Table17[Product Type2],'Private Label Inventory Sum'!$AG$5)</f>
        <v>0</v>
      </c>
      <c r="AJ43" s="7"/>
      <c r="AK43" s="61">
        <f>SUMIFS(Table7[Quantity
 Sold],Table7[Sale - Product Name],'Private Label Inventory Sum'!$O43,Table7[Product Type2],'Private Label Inventory Sum'!$AK$5)</f>
        <v>0</v>
      </c>
      <c r="AM43" s="61">
        <f>SUMIFS(Table7[Total 
Paid],Table7[Sale - Product Name],'Private Label Inventory Sum'!$O43,Table7[Product Type2],'Private Label Inventory Sum'!$AK$5)</f>
        <v>0</v>
      </c>
    </row>
    <row r="44" spans="15:39" x14ac:dyDescent="0.25">
      <c r="P44" s="7"/>
      <c r="Q44" s="94">
        <f>SUMIFS(Table112[Quantity],Table112[Product Name],'Private Label Inventory Sum'!$O44)</f>
        <v>0</v>
      </c>
      <c r="S44" s="61">
        <f>SUMIFS(Table112[Total Cost],Table112[Product Name],'Private Label Inventory Sum'!$O44)</f>
        <v>0</v>
      </c>
      <c r="T44" s="7"/>
      <c r="U44" s="61">
        <f>SUMIFS(Table112[Quantity Purchased],Table112[Product Name],'Private Label Inventory Sum'!$O44)</f>
        <v>0</v>
      </c>
      <c r="W44" s="61">
        <f>SUMIFS(Table112[Total Purchase
Cost],Table112[Product Name],'Private Label Inventory Sum'!$O44)</f>
        <v>0</v>
      </c>
      <c r="X44" s="7"/>
      <c r="Y44" s="61">
        <f t="shared" si="4"/>
        <v>0</v>
      </c>
      <c r="AA44" s="61">
        <f t="shared" si="5"/>
        <v>0</v>
      </c>
      <c r="AB44" s="7"/>
      <c r="AC44" s="61">
        <f>SUMIFS(Table7[Quantity of 
Product Sold],Table7[Sale - Product Name],'Private Label Inventory Sum'!$O44,Table7[Product Type2],'Private Label Inventory Sum'!$AC$5)</f>
        <v>0</v>
      </c>
      <c r="AE44" s="61">
        <f>SUMIFS(Table7[Total Cost of
Goods Sold],Table7[Sale - Product Name],'Private Label Inventory Sum'!$O44,Table7[Product Type2],'Private Label Inventory Sum'!$AC$5)</f>
        <v>0</v>
      </c>
      <c r="AF44" s="7"/>
      <c r="AG44" s="61">
        <f>SUMIFS(Table17[Quantity2],Table17[Product Name],'Private Label Inventory Sum'!$O44,Table17[Product Type2],'Private Label Inventory Sum'!$AG$5)</f>
        <v>0</v>
      </c>
      <c r="AI44" s="61">
        <f>SUMIFS(Table17[Total out of Inventory],Table17[Product Name],'Private Label Inventory Sum'!$O44,Table17[Product Type2],'Private Label Inventory Sum'!$AG$5)</f>
        <v>0</v>
      </c>
      <c r="AJ44" s="7"/>
      <c r="AK44" s="61">
        <f>SUMIFS(Table7[Quantity
 Sold],Table7[Sale - Product Name],'Private Label Inventory Sum'!$O44,Table7[Product Type2],'Private Label Inventory Sum'!$AK$5)</f>
        <v>0</v>
      </c>
      <c r="AM44" s="61">
        <f>SUMIFS(Table7[Total 
Paid],Table7[Sale - Product Name],'Private Label Inventory Sum'!$O44,Table7[Product Type2],'Private Label Inventory Sum'!$AK$5)</f>
        <v>0</v>
      </c>
    </row>
    <row r="45" spans="15:39" x14ac:dyDescent="0.25">
      <c r="P45" s="7"/>
      <c r="Q45" s="94">
        <f>SUMIFS(Table112[Quantity],Table112[Product Name],'Private Label Inventory Sum'!$O45)</f>
        <v>0</v>
      </c>
      <c r="S45" s="61">
        <f>SUMIFS(Table112[Total Cost],Table112[Product Name],'Private Label Inventory Sum'!$O45)</f>
        <v>0</v>
      </c>
      <c r="T45" s="7"/>
      <c r="U45" s="61">
        <f>SUMIFS(Table112[Quantity Purchased],Table112[Product Name],'Private Label Inventory Sum'!$O45)</f>
        <v>0</v>
      </c>
      <c r="W45" s="61">
        <f>SUMIFS(Table112[Total Purchase
Cost],Table112[Product Name],'Private Label Inventory Sum'!$O45)</f>
        <v>0</v>
      </c>
      <c r="X45" s="7"/>
      <c r="Y45" s="61">
        <f t="shared" si="4"/>
        <v>0</v>
      </c>
      <c r="AA45" s="61">
        <f t="shared" si="5"/>
        <v>0</v>
      </c>
      <c r="AB45" s="7"/>
      <c r="AC45" s="61">
        <f>SUMIFS(Table7[Quantity of 
Product Sold],Table7[Sale - Product Name],'Private Label Inventory Sum'!$O45,Table7[Product Type2],'Private Label Inventory Sum'!$AC$5)</f>
        <v>0</v>
      </c>
      <c r="AE45" s="61">
        <f>SUMIFS(Table7[Total Cost of
Goods Sold],Table7[Sale - Product Name],'Private Label Inventory Sum'!$O45,Table7[Product Type2],'Private Label Inventory Sum'!$AC$5)</f>
        <v>0</v>
      </c>
      <c r="AF45" s="7"/>
      <c r="AG45" s="61">
        <f>SUMIFS(Table17[Quantity2],Table17[Product Name],'Private Label Inventory Sum'!$O45,Table17[Product Type2],'Private Label Inventory Sum'!$AG$5)</f>
        <v>0</v>
      </c>
      <c r="AI45" s="61">
        <f>SUMIFS(Table17[Total out of Inventory],Table17[Product Name],'Private Label Inventory Sum'!$O45,Table17[Product Type2],'Private Label Inventory Sum'!$AG$5)</f>
        <v>0</v>
      </c>
      <c r="AJ45" s="7"/>
      <c r="AK45" s="61">
        <f>SUMIFS(Table7[Quantity
 Sold],Table7[Sale - Product Name],'Private Label Inventory Sum'!$O45,Table7[Product Type2],'Private Label Inventory Sum'!$AK$5)</f>
        <v>0</v>
      </c>
      <c r="AM45" s="61">
        <f>SUMIFS(Table7[Total 
Paid],Table7[Sale - Product Name],'Private Label Inventory Sum'!$O45,Table7[Product Type2],'Private Label Inventory Sum'!$AK$5)</f>
        <v>0</v>
      </c>
    </row>
    <row r="46" spans="15:39" x14ac:dyDescent="0.25">
      <c r="P46" s="7"/>
      <c r="Q46" s="94">
        <f>SUMIFS(Table112[Quantity],Table112[Product Name],'Private Label Inventory Sum'!$O46)</f>
        <v>0</v>
      </c>
      <c r="S46" s="61">
        <f>SUMIFS(Table112[Total Cost],Table112[Product Name],'Private Label Inventory Sum'!$O46)</f>
        <v>0</v>
      </c>
      <c r="T46" s="7"/>
      <c r="U46" s="61">
        <f>SUMIFS(Table112[Quantity Purchased],Table112[Product Name],'Private Label Inventory Sum'!$O46)</f>
        <v>0</v>
      </c>
      <c r="W46" s="61">
        <f>SUMIFS(Table112[Total Purchase
Cost],Table112[Product Name],'Private Label Inventory Sum'!$O46)</f>
        <v>0</v>
      </c>
      <c r="X46" s="7"/>
      <c r="Y46" s="61">
        <f t="shared" si="4"/>
        <v>0</v>
      </c>
      <c r="AA46" s="61">
        <f t="shared" si="5"/>
        <v>0</v>
      </c>
      <c r="AB46" s="7"/>
      <c r="AC46" s="61">
        <f>SUMIFS(Table7[Quantity of 
Product Sold],Table7[Sale - Product Name],'Private Label Inventory Sum'!$O46,Table7[Product Type2],'Private Label Inventory Sum'!$AC$5)</f>
        <v>0</v>
      </c>
      <c r="AE46" s="61">
        <f>SUMIFS(Table7[Total Cost of
Goods Sold],Table7[Sale - Product Name],'Private Label Inventory Sum'!$O46,Table7[Product Type2],'Private Label Inventory Sum'!$AC$5)</f>
        <v>0</v>
      </c>
      <c r="AF46" s="7"/>
      <c r="AG46" s="61">
        <f>SUMIFS(Table17[Quantity2],Table17[Product Name],'Private Label Inventory Sum'!$O46,Table17[Product Type2],'Private Label Inventory Sum'!$AG$5)</f>
        <v>0</v>
      </c>
      <c r="AI46" s="61">
        <f>SUMIFS(Table17[Total out of Inventory],Table17[Product Name],'Private Label Inventory Sum'!$O46,Table17[Product Type2],'Private Label Inventory Sum'!$AG$5)</f>
        <v>0</v>
      </c>
      <c r="AJ46" s="7"/>
      <c r="AK46" s="61">
        <f>SUMIFS(Table7[Quantity
 Sold],Table7[Sale - Product Name],'Private Label Inventory Sum'!$O46,Table7[Product Type2],'Private Label Inventory Sum'!$AK$5)</f>
        <v>0</v>
      </c>
      <c r="AM46" s="61">
        <f>SUMIFS(Table7[Total 
Paid],Table7[Sale - Product Name],'Private Label Inventory Sum'!$O46,Table7[Product Type2],'Private Label Inventory Sum'!$AK$5)</f>
        <v>0</v>
      </c>
    </row>
    <row r="47" spans="15:39" x14ac:dyDescent="0.25">
      <c r="P47" s="7"/>
      <c r="Q47" s="94">
        <f>SUMIFS(Table112[Quantity],Table112[Product Name],'Private Label Inventory Sum'!$O47)</f>
        <v>0</v>
      </c>
      <c r="S47" s="61">
        <f>SUMIFS(Table112[Total Cost],Table112[Product Name],'Private Label Inventory Sum'!$O47)</f>
        <v>0</v>
      </c>
      <c r="T47" s="7"/>
      <c r="U47" s="61">
        <f>SUMIFS(Table112[Quantity Purchased],Table112[Product Name],'Private Label Inventory Sum'!$O47)</f>
        <v>0</v>
      </c>
      <c r="W47" s="61">
        <f>SUMIFS(Table112[Total Purchase
Cost],Table112[Product Name],'Private Label Inventory Sum'!$O47)</f>
        <v>0</v>
      </c>
      <c r="X47" s="7"/>
      <c r="Y47" s="61">
        <f t="shared" si="4"/>
        <v>0</v>
      </c>
      <c r="AA47" s="61">
        <f t="shared" si="5"/>
        <v>0</v>
      </c>
      <c r="AB47" s="7"/>
      <c r="AC47" s="61">
        <f>SUMIFS(Table7[Quantity of 
Product Sold],Table7[Sale - Product Name],'Private Label Inventory Sum'!$O47,Table7[Product Type2],'Private Label Inventory Sum'!$AC$5)</f>
        <v>0</v>
      </c>
      <c r="AE47" s="61">
        <f>SUMIFS(Table7[Total Cost of
Goods Sold],Table7[Sale - Product Name],'Private Label Inventory Sum'!$O47,Table7[Product Type2],'Private Label Inventory Sum'!$AC$5)</f>
        <v>0</v>
      </c>
      <c r="AF47" s="7"/>
      <c r="AG47" s="61">
        <f>SUMIFS(Table17[Quantity2],Table17[Product Name],'Private Label Inventory Sum'!$O47,Table17[Product Type2],'Private Label Inventory Sum'!$AG$5)</f>
        <v>0</v>
      </c>
      <c r="AI47" s="61">
        <f>SUMIFS(Table17[Total out of Inventory],Table17[Product Name],'Private Label Inventory Sum'!$O47,Table17[Product Type2],'Private Label Inventory Sum'!$AG$5)</f>
        <v>0</v>
      </c>
      <c r="AJ47" s="7"/>
      <c r="AK47" s="61">
        <f>SUMIFS(Table7[Quantity
 Sold],Table7[Sale - Product Name],'Private Label Inventory Sum'!$O47,Table7[Product Type2],'Private Label Inventory Sum'!$AK$5)</f>
        <v>0</v>
      </c>
      <c r="AM47" s="61">
        <f>SUMIFS(Table7[Total 
Paid],Table7[Sale - Product Name],'Private Label Inventory Sum'!$O47,Table7[Product Type2],'Private Label Inventory Sum'!$AK$5)</f>
        <v>0</v>
      </c>
    </row>
    <row r="48" spans="15:39" x14ac:dyDescent="0.25">
      <c r="P48" s="7"/>
      <c r="Q48" s="94">
        <f>SUMIFS(Table112[Quantity],Table112[Product Name],'Private Label Inventory Sum'!$O48)</f>
        <v>0</v>
      </c>
      <c r="S48" s="61">
        <f>SUMIFS(Table112[Total Cost],Table112[Product Name],'Private Label Inventory Sum'!$O48)</f>
        <v>0</v>
      </c>
      <c r="T48" s="7"/>
      <c r="U48" s="61">
        <f>SUMIFS(Table112[Quantity Purchased],Table112[Product Name],'Private Label Inventory Sum'!$O48)</f>
        <v>0</v>
      </c>
      <c r="W48" s="61">
        <f>SUMIFS(Table112[Total Purchase
Cost],Table112[Product Name],'Private Label Inventory Sum'!$O48)</f>
        <v>0</v>
      </c>
      <c r="X48" s="7"/>
      <c r="Y48" s="61">
        <f t="shared" si="4"/>
        <v>0</v>
      </c>
      <c r="AA48" s="61">
        <f t="shared" si="5"/>
        <v>0</v>
      </c>
      <c r="AB48" s="7"/>
      <c r="AC48" s="61">
        <f>SUMIFS(Table7[Quantity of 
Product Sold],Table7[Sale - Product Name],'Private Label Inventory Sum'!$O48,Table7[Product Type2],'Private Label Inventory Sum'!$AC$5)</f>
        <v>0</v>
      </c>
      <c r="AE48" s="61">
        <f>SUMIFS(Table7[Total Cost of
Goods Sold],Table7[Sale - Product Name],'Private Label Inventory Sum'!$O48,Table7[Product Type2],'Private Label Inventory Sum'!$AC$5)</f>
        <v>0</v>
      </c>
      <c r="AF48" s="7"/>
      <c r="AG48" s="61">
        <f>SUMIFS(Table17[Quantity2],Table17[Product Name],'Private Label Inventory Sum'!$O48,Table17[Product Type2],'Private Label Inventory Sum'!$AG$5)</f>
        <v>0</v>
      </c>
      <c r="AI48" s="61">
        <f>SUMIFS(Table17[Total out of Inventory],Table17[Product Name],'Private Label Inventory Sum'!$O48,Table17[Product Type2],'Private Label Inventory Sum'!$AG$5)</f>
        <v>0</v>
      </c>
      <c r="AJ48" s="7"/>
      <c r="AK48" s="61">
        <f>SUMIFS(Table7[Quantity
 Sold],Table7[Sale - Product Name],'Private Label Inventory Sum'!$O48,Table7[Product Type2],'Private Label Inventory Sum'!$AK$5)</f>
        <v>0</v>
      </c>
      <c r="AM48" s="61">
        <f>SUMIFS(Table7[Total 
Paid],Table7[Sale - Product Name],'Private Label Inventory Sum'!$O48,Table7[Product Type2],'Private Label Inventory Sum'!$AK$5)</f>
        <v>0</v>
      </c>
    </row>
    <row r="49" spans="15:39" x14ac:dyDescent="0.25">
      <c r="P49" s="7"/>
      <c r="Q49" s="94">
        <f>SUMIFS(Table112[Quantity],Table112[Product Name],'Private Label Inventory Sum'!$O49)</f>
        <v>0</v>
      </c>
      <c r="S49" s="61">
        <f>SUMIFS(Table112[Total Cost],Table112[Product Name],'Private Label Inventory Sum'!$O49)</f>
        <v>0</v>
      </c>
      <c r="T49" s="7"/>
      <c r="U49" s="61">
        <f>SUMIFS(Table112[Quantity Purchased],Table112[Product Name],'Private Label Inventory Sum'!$O49)</f>
        <v>0</v>
      </c>
      <c r="W49" s="61">
        <f>SUMIFS(Table112[Total Purchase
Cost],Table112[Product Name],'Private Label Inventory Sum'!$O49)</f>
        <v>0</v>
      </c>
      <c r="X49" s="7"/>
      <c r="Y49" s="61">
        <f t="shared" si="4"/>
        <v>0</v>
      </c>
      <c r="AA49" s="61">
        <f t="shared" si="5"/>
        <v>0</v>
      </c>
      <c r="AB49" s="7"/>
      <c r="AC49" s="61">
        <f>SUMIFS(Table7[Quantity of 
Product Sold],Table7[Sale - Product Name],'Private Label Inventory Sum'!$O49,Table7[Product Type2],'Private Label Inventory Sum'!$AC$5)</f>
        <v>0</v>
      </c>
      <c r="AE49" s="61">
        <f>SUMIFS(Table7[Total Cost of
Goods Sold],Table7[Sale - Product Name],'Private Label Inventory Sum'!$O49,Table7[Product Type2],'Private Label Inventory Sum'!$AC$5)</f>
        <v>0</v>
      </c>
      <c r="AF49" s="7"/>
      <c r="AG49" s="61">
        <f>SUMIFS(Table17[Quantity2],Table17[Product Name],'Private Label Inventory Sum'!$O49,Table17[Product Type2],'Private Label Inventory Sum'!$AG$5)</f>
        <v>0</v>
      </c>
      <c r="AI49" s="61">
        <f>SUMIFS(Table17[Total out of Inventory],Table17[Product Name],'Private Label Inventory Sum'!$O49,Table17[Product Type2],'Private Label Inventory Sum'!$AG$5)</f>
        <v>0</v>
      </c>
      <c r="AJ49" s="7"/>
      <c r="AK49" s="61">
        <f>SUMIFS(Table7[Quantity
 Sold],Table7[Sale - Product Name],'Private Label Inventory Sum'!$O49,Table7[Product Type2],'Private Label Inventory Sum'!$AK$5)</f>
        <v>0</v>
      </c>
      <c r="AM49" s="61">
        <f>SUMIFS(Table7[Total 
Paid],Table7[Sale - Product Name],'Private Label Inventory Sum'!$O49,Table7[Product Type2],'Private Label Inventory Sum'!$AK$5)</f>
        <v>0</v>
      </c>
    </row>
    <row r="50" spans="15:39" x14ac:dyDescent="0.25">
      <c r="P50" s="7"/>
      <c r="Q50" s="94">
        <f>SUMIFS(Table112[Quantity],Table112[Product Name],'Private Label Inventory Sum'!$O50)</f>
        <v>0</v>
      </c>
      <c r="S50" s="61">
        <f>SUMIFS(Table112[Total Cost],Table112[Product Name],'Private Label Inventory Sum'!$O50)</f>
        <v>0</v>
      </c>
      <c r="T50" s="7"/>
      <c r="U50" s="61">
        <f>SUMIFS(Table112[Quantity Purchased],Table112[Product Name],'Private Label Inventory Sum'!$O50)</f>
        <v>0</v>
      </c>
      <c r="W50" s="61">
        <f>SUMIFS(Table112[Total Purchase
Cost],Table112[Product Name],'Private Label Inventory Sum'!$O50)</f>
        <v>0</v>
      </c>
      <c r="X50" s="7"/>
      <c r="Y50" s="61">
        <f t="shared" si="4"/>
        <v>0</v>
      </c>
      <c r="AA50" s="61">
        <f t="shared" si="5"/>
        <v>0</v>
      </c>
      <c r="AB50" s="7"/>
      <c r="AC50" s="61">
        <f>SUMIFS(Table7[Quantity of 
Product Sold],Table7[Sale - Product Name],'Private Label Inventory Sum'!$O50,Table7[Product Type2],'Private Label Inventory Sum'!$AC$5)</f>
        <v>0</v>
      </c>
      <c r="AE50" s="61">
        <f>SUMIFS(Table7[Total Cost of
Goods Sold],Table7[Sale - Product Name],'Private Label Inventory Sum'!$O50,Table7[Product Type2],'Private Label Inventory Sum'!$AC$5)</f>
        <v>0</v>
      </c>
      <c r="AF50" s="7"/>
      <c r="AG50" s="61">
        <f>SUMIFS(Table17[Quantity2],Table17[Product Name],'Private Label Inventory Sum'!$O50,Table17[Product Type2],'Private Label Inventory Sum'!$AG$5)</f>
        <v>0</v>
      </c>
      <c r="AI50" s="61">
        <f>SUMIFS(Table17[Total out of Inventory],Table17[Product Name],'Private Label Inventory Sum'!$O50,Table17[Product Type2],'Private Label Inventory Sum'!$AG$5)</f>
        <v>0</v>
      </c>
      <c r="AJ50" s="7"/>
      <c r="AK50" s="61">
        <f>SUMIFS(Table7[Quantity
 Sold],Table7[Sale - Product Name],'Private Label Inventory Sum'!$O50,Table7[Product Type2],'Private Label Inventory Sum'!$AK$5)</f>
        <v>0</v>
      </c>
      <c r="AM50" s="61">
        <f>SUMIFS(Table7[Total 
Paid],Table7[Sale - Product Name],'Private Label Inventory Sum'!$O50,Table7[Product Type2],'Private Label Inventory Sum'!$AK$5)</f>
        <v>0</v>
      </c>
    </row>
    <row r="51" spans="15:39" x14ac:dyDescent="0.25">
      <c r="P51" s="7"/>
      <c r="Q51" s="94">
        <f>SUMIFS(Table112[Quantity],Table112[Product Name],'Private Label Inventory Sum'!$O51)</f>
        <v>0</v>
      </c>
      <c r="S51" s="61">
        <f>SUMIFS(Table112[Total Cost],Table112[Product Name],'Private Label Inventory Sum'!$O51)</f>
        <v>0</v>
      </c>
      <c r="T51" s="7"/>
      <c r="U51" s="61">
        <f>SUMIFS(Table112[Quantity Purchased],Table112[Product Name],'Private Label Inventory Sum'!$O51)</f>
        <v>0</v>
      </c>
      <c r="W51" s="61">
        <f>SUMIFS(Table112[Total Purchase
Cost],Table112[Product Name],'Private Label Inventory Sum'!$O51)</f>
        <v>0</v>
      </c>
      <c r="X51" s="7"/>
      <c r="Y51" s="61">
        <f t="shared" si="4"/>
        <v>0</v>
      </c>
      <c r="AA51" s="61">
        <f t="shared" si="5"/>
        <v>0</v>
      </c>
      <c r="AB51" s="7"/>
      <c r="AC51" s="61">
        <f>SUMIFS(Table7[Quantity of 
Product Sold],Table7[Sale - Product Name],'Private Label Inventory Sum'!$O51,Table7[Product Type2],'Private Label Inventory Sum'!$AC$5)</f>
        <v>0</v>
      </c>
      <c r="AE51" s="61">
        <f>SUMIFS(Table7[Total Cost of
Goods Sold],Table7[Sale - Product Name],'Private Label Inventory Sum'!$O51,Table7[Product Type2],'Private Label Inventory Sum'!$AC$5)</f>
        <v>0</v>
      </c>
      <c r="AF51" s="7"/>
      <c r="AG51" s="61">
        <f>SUMIFS(Table17[Quantity2],Table17[Product Name],'Private Label Inventory Sum'!$O51,Table17[Product Type2],'Private Label Inventory Sum'!$AG$5)</f>
        <v>0</v>
      </c>
      <c r="AI51" s="61">
        <f>SUMIFS(Table17[Total out of Inventory],Table17[Product Name],'Private Label Inventory Sum'!$O51,Table17[Product Type2],'Private Label Inventory Sum'!$AG$5)</f>
        <v>0</v>
      </c>
      <c r="AJ51" s="7"/>
      <c r="AK51" s="61">
        <f>SUMIFS(Table7[Quantity
 Sold],Table7[Sale - Product Name],'Private Label Inventory Sum'!$O51,Table7[Product Type2],'Private Label Inventory Sum'!$AK$5)</f>
        <v>0</v>
      </c>
      <c r="AM51" s="61">
        <f>SUMIFS(Table7[Total 
Paid],Table7[Sale - Product Name],'Private Label Inventory Sum'!$O51,Table7[Product Type2],'Private Label Inventory Sum'!$AK$5)</f>
        <v>0</v>
      </c>
    </row>
    <row r="52" spans="15:39" x14ac:dyDescent="0.25">
      <c r="P52" s="7"/>
      <c r="Q52" s="94">
        <f>SUMIFS(Table112[Quantity],Table112[Product Name],'Private Label Inventory Sum'!$O52)</f>
        <v>0</v>
      </c>
      <c r="S52" s="61">
        <f>SUMIFS(Table112[Total Cost],Table112[Product Name],'Private Label Inventory Sum'!$O52)</f>
        <v>0</v>
      </c>
      <c r="T52" s="7"/>
      <c r="U52" s="61">
        <f>SUMIFS(Table112[Quantity Purchased],Table112[Product Name],'Private Label Inventory Sum'!$O52)</f>
        <v>0</v>
      </c>
      <c r="W52" s="61">
        <f>SUMIFS(Table112[Total Purchase
Cost],Table112[Product Name],'Private Label Inventory Sum'!$O52)</f>
        <v>0</v>
      </c>
      <c r="X52" s="7"/>
      <c r="Y52" s="61">
        <f t="shared" si="4"/>
        <v>0</v>
      </c>
      <c r="AA52" s="61">
        <f t="shared" si="5"/>
        <v>0</v>
      </c>
      <c r="AB52" s="7"/>
      <c r="AC52" s="61">
        <f>SUMIFS(Table7[Quantity of 
Product Sold],Table7[Sale - Product Name],'Private Label Inventory Sum'!$O52,Table7[Product Type2],'Private Label Inventory Sum'!$AC$5)</f>
        <v>0</v>
      </c>
      <c r="AE52" s="61">
        <f>SUMIFS(Table7[Total Cost of
Goods Sold],Table7[Sale - Product Name],'Private Label Inventory Sum'!$O52,Table7[Product Type2],'Private Label Inventory Sum'!$AC$5)</f>
        <v>0</v>
      </c>
      <c r="AF52" s="7"/>
      <c r="AG52" s="61">
        <f>SUMIFS(Table17[Quantity2],Table17[Product Name],'Private Label Inventory Sum'!$O52,Table17[Product Type2],'Private Label Inventory Sum'!$AG$5)</f>
        <v>0</v>
      </c>
      <c r="AI52" s="61">
        <f>SUMIFS(Table17[Total out of Inventory],Table17[Product Name],'Private Label Inventory Sum'!$O52,Table17[Product Type2],'Private Label Inventory Sum'!$AG$5)</f>
        <v>0</v>
      </c>
      <c r="AJ52" s="7"/>
      <c r="AK52" s="61">
        <f>SUMIFS(Table7[Quantity
 Sold],Table7[Sale - Product Name],'Private Label Inventory Sum'!$O52,Table7[Product Type2],'Private Label Inventory Sum'!$AK$5)</f>
        <v>0</v>
      </c>
      <c r="AM52" s="61">
        <f>SUMIFS(Table7[Total 
Paid],Table7[Sale - Product Name],'Private Label Inventory Sum'!$O52,Table7[Product Type2],'Private Label Inventory Sum'!$AK$5)</f>
        <v>0</v>
      </c>
    </row>
    <row r="53" spans="15:39" x14ac:dyDescent="0.25">
      <c r="O53" s="50"/>
      <c r="P53" s="7"/>
      <c r="Q53" s="94">
        <f>SUMIFS(Table112[Quantity],Table112[Product Name],'Private Label Inventory Sum'!$O53)</f>
        <v>0</v>
      </c>
      <c r="S53" s="61">
        <f>SUMIFS(Table112[Total Cost],Table112[Product Name],'Private Label Inventory Sum'!$O53)</f>
        <v>0</v>
      </c>
      <c r="T53" s="7"/>
      <c r="U53" s="61">
        <f>SUMIFS(Table112[Quantity Purchased],Table112[Product Name],'Private Label Inventory Sum'!$O53)</f>
        <v>0</v>
      </c>
      <c r="W53" s="61">
        <f>SUMIFS(Table112[Total Purchase
Cost],Table112[Product Name],'Private Label Inventory Sum'!$O53)</f>
        <v>0</v>
      </c>
      <c r="X53" s="7"/>
      <c r="Y53" s="61">
        <f t="shared" si="4"/>
        <v>0</v>
      </c>
      <c r="AA53" s="61">
        <f t="shared" si="5"/>
        <v>0</v>
      </c>
      <c r="AB53" s="7"/>
      <c r="AC53" s="61">
        <f>SUMIFS(Table7[Quantity of 
Product Sold],Table7[Sale - Product Name],'Private Label Inventory Sum'!$O53,Table7[Product Type2],'Private Label Inventory Sum'!$AC$5)</f>
        <v>0</v>
      </c>
      <c r="AE53" s="61">
        <f>SUMIFS(Table7[Total Cost of
Goods Sold],Table7[Sale - Product Name],'Private Label Inventory Sum'!$O53,Table7[Product Type2],'Private Label Inventory Sum'!$AC$5)</f>
        <v>0</v>
      </c>
      <c r="AF53" s="7"/>
      <c r="AG53" s="61">
        <f>SUMIFS(Table17[Quantity2],Table17[Product Name],'Private Label Inventory Sum'!$O53,Table17[Product Type2],'Private Label Inventory Sum'!$AG$5)</f>
        <v>0</v>
      </c>
      <c r="AI53" s="61">
        <f>SUMIFS(Table17[Total out of Inventory],Table17[Product Name],'Private Label Inventory Sum'!$O53,Table17[Product Type2],'Private Label Inventory Sum'!$AG$5)</f>
        <v>0</v>
      </c>
      <c r="AJ53" s="7"/>
      <c r="AK53" s="61">
        <f>SUMIFS(Table7[Quantity
 Sold],Table7[Sale - Product Name],'Private Label Inventory Sum'!$O53,Table7[Product Type2],'Private Label Inventory Sum'!$AK$5)</f>
        <v>0</v>
      </c>
      <c r="AM53" s="61">
        <f>SUMIFS(Table7[Total 
Paid],Table7[Sale - Product Name],'Private Label Inventory Sum'!$O53,Table7[Product Type2],'Private Label Inventory Sum'!$AK$5)</f>
        <v>0</v>
      </c>
    </row>
    <row r="54" spans="15:39" x14ac:dyDescent="0.25">
      <c r="O54" s="50"/>
      <c r="P54" s="7"/>
      <c r="Q54" s="94">
        <f>SUMIFS(Table112[Quantity],Table112[Product Name],'Private Label Inventory Sum'!$O54)</f>
        <v>0</v>
      </c>
      <c r="S54" s="61">
        <f>SUMIFS(Table112[Total Cost],Table112[Product Name],'Private Label Inventory Sum'!$O54)</f>
        <v>0</v>
      </c>
      <c r="T54" s="7"/>
      <c r="U54" s="61">
        <f>SUMIFS(Table112[Quantity Purchased],Table112[Product Name],'Private Label Inventory Sum'!$O54)</f>
        <v>0</v>
      </c>
      <c r="W54" s="61">
        <f>SUMIFS(Table112[Total Purchase
Cost],Table112[Product Name],'Private Label Inventory Sum'!$O54)</f>
        <v>0</v>
      </c>
      <c r="X54" s="7"/>
      <c r="Y54" s="61">
        <f t="shared" si="4"/>
        <v>0</v>
      </c>
      <c r="AA54" s="61">
        <f t="shared" si="5"/>
        <v>0</v>
      </c>
      <c r="AB54" s="7"/>
      <c r="AC54" s="61">
        <f>SUMIFS(Table7[Quantity of 
Product Sold],Table7[Sale - Product Name],'Private Label Inventory Sum'!$O54,Table7[Product Type2],'Private Label Inventory Sum'!$AC$5)</f>
        <v>0</v>
      </c>
      <c r="AE54" s="61">
        <f>SUMIFS(Table7[Total Cost of
Goods Sold],Table7[Sale - Product Name],'Private Label Inventory Sum'!$O54,Table7[Product Type2],'Private Label Inventory Sum'!$AC$5)</f>
        <v>0</v>
      </c>
      <c r="AF54" s="7"/>
      <c r="AG54" s="61">
        <f>SUMIFS(Table17[Quantity2],Table17[Product Name],'Private Label Inventory Sum'!$O54,Table17[Product Type2],'Private Label Inventory Sum'!$AG$5)</f>
        <v>0</v>
      </c>
      <c r="AI54" s="61">
        <f>SUMIFS(Table17[Total out of Inventory],Table17[Product Name],'Private Label Inventory Sum'!$O54,Table17[Product Type2],'Private Label Inventory Sum'!$AG$5)</f>
        <v>0</v>
      </c>
      <c r="AJ54" s="7"/>
      <c r="AK54" s="61">
        <f>SUMIFS(Table7[Quantity
 Sold],Table7[Sale - Product Name],'Private Label Inventory Sum'!$O54,Table7[Product Type2],'Private Label Inventory Sum'!$AK$5)</f>
        <v>0</v>
      </c>
      <c r="AM54" s="61">
        <f>SUMIFS(Table7[Total 
Paid],Table7[Sale - Product Name],'Private Label Inventory Sum'!$O54,Table7[Product Type2],'Private Label Inventory Sum'!$AK$5)</f>
        <v>0</v>
      </c>
    </row>
    <row r="55" spans="15:39" x14ac:dyDescent="0.25">
      <c r="O55" s="50"/>
      <c r="P55" s="7"/>
      <c r="Q55" s="94">
        <f>SUMIFS(Table112[Quantity],Table112[Product Name],'Private Label Inventory Sum'!$O55)</f>
        <v>0</v>
      </c>
      <c r="S55" s="61">
        <f>SUMIFS(Table112[Total Cost],Table112[Product Name],'Private Label Inventory Sum'!$O55)</f>
        <v>0</v>
      </c>
      <c r="T55" s="7"/>
      <c r="U55" s="61">
        <f>SUMIFS(Table112[Quantity Purchased],Table112[Product Name],'Private Label Inventory Sum'!$O55)</f>
        <v>0</v>
      </c>
      <c r="W55" s="61">
        <f>SUMIFS(Table112[Total Purchase
Cost],Table112[Product Name],'Private Label Inventory Sum'!$O55)</f>
        <v>0</v>
      </c>
      <c r="X55" s="7"/>
      <c r="Y55" s="61">
        <f t="shared" si="4"/>
        <v>0</v>
      </c>
      <c r="AA55" s="61">
        <f t="shared" si="5"/>
        <v>0</v>
      </c>
      <c r="AB55" s="7"/>
      <c r="AC55" s="61">
        <f>SUMIFS(Table7[Quantity of 
Product Sold],Table7[Sale - Product Name],'Private Label Inventory Sum'!$O55,Table7[Product Type2],'Private Label Inventory Sum'!$AC$5)</f>
        <v>0</v>
      </c>
      <c r="AE55" s="61">
        <f>SUMIFS(Table7[Total Cost of
Goods Sold],Table7[Sale - Product Name],'Private Label Inventory Sum'!$O55,Table7[Product Type2],'Private Label Inventory Sum'!$AC$5)</f>
        <v>0</v>
      </c>
      <c r="AF55" s="7"/>
      <c r="AG55" s="61">
        <f>SUMIFS(Table17[Quantity2],Table17[Product Name],'Private Label Inventory Sum'!$O55,Table17[Product Type2],'Private Label Inventory Sum'!$AG$5)</f>
        <v>0</v>
      </c>
      <c r="AI55" s="61">
        <f>SUMIFS(Table17[Total out of Inventory],Table17[Product Name],'Private Label Inventory Sum'!$O55,Table17[Product Type2],'Private Label Inventory Sum'!$AG$5)</f>
        <v>0</v>
      </c>
      <c r="AJ55" s="7"/>
      <c r="AK55" s="61">
        <f>SUMIFS(Table7[Quantity
 Sold],Table7[Sale - Product Name],'Private Label Inventory Sum'!$O55,Table7[Product Type2],'Private Label Inventory Sum'!$AK$5)</f>
        <v>0</v>
      </c>
      <c r="AM55" s="61">
        <f>SUMIFS(Table7[Total 
Paid],Table7[Sale - Product Name],'Private Label Inventory Sum'!$O55,Table7[Product Type2],'Private Label Inventory Sum'!$AK$5)</f>
        <v>0</v>
      </c>
    </row>
    <row r="56" spans="15:39" x14ac:dyDescent="0.25">
      <c r="O56" s="50"/>
      <c r="P56" s="7"/>
      <c r="Q56" s="94">
        <f>SUMIFS(Table112[Quantity],Table112[Product Name],'Private Label Inventory Sum'!$O56)</f>
        <v>0</v>
      </c>
      <c r="S56" s="61">
        <f>SUMIFS(Table112[Total Cost],Table112[Product Name],'Private Label Inventory Sum'!$O56)</f>
        <v>0</v>
      </c>
      <c r="T56" s="7"/>
      <c r="U56" s="61">
        <f>SUMIFS(Table112[Quantity Purchased],Table112[Product Name],'Private Label Inventory Sum'!$O56)</f>
        <v>0</v>
      </c>
      <c r="W56" s="61">
        <f>SUMIFS(Table112[Total Purchase
Cost],Table112[Product Name],'Private Label Inventory Sum'!$O56)</f>
        <v>0</v>
      </c>
      <c r="X56" s="7"/>
      <c r="Y56" s="61">
        <f t="shared" si="4"/>
        <v>0</v>
      </c>
      <c r="AA56" s="61">
        <f t="shared" si="5"/>
        <v>0</v>
      </c>
      <c r="AB56" s="7"/>
      <c r="AC56" s="61">
        <f>SUMIFS(Table7[Quantity of 
Product Sold],Table7[Sale - Product Name],'Private Label Inventory Sum'!$O56,Table7[Product Type2],'Private Label Inventory Sum'!$AC$5)</f>
        <v>0</v>
      </c>
      <c r="AE56" s="61">
        <f>SUMIFS(Table7[Total Cost of
Goods Sold],Table7[Sale - Product Name],'Private Label Inventory Sum'!$O56,Table7[Product Type2],'Private Label Inventory Sum'!$AC$5)</f>
        <v>0</v>
      </c>
      <c r="AF56" s="7"/>
      <c r="AG56" s="61">
        <f>SUMIFS(Table17[Quantity2],Table17[Product Name],'Private Label Inventory Sum'!$O56,Table17[Product Type2],'Private Label Inventory Sum'!$AG$5)</f>
        <v>0</v>
      </c>
      <c r="AI56" s="61">
        <f>SUMIFS(Table17[Total out of Inventory],Table17[Product Name],'Private Label Inventory Sum'!$O56,Table17[Product Type2],'Private Label Inventory Sum'!$AG$5)</f>
        <v>0</v>
      </c>
      <c r="AJ56" s="7"/>
      <c r="AK56" s="61">
        <f>SUMIFS(Table7[Quantity
 Sold],Table7[Sale - Product Name],'Private Label Inventory Sum'!$O56,Table7[Product Type2],'Private Label Inventory Sum'!$AK$5)</f>
        <v>0</v>
      </c>
      <c r="AM56" s="61">
        <f>SUMIFS(Table7[Total 
Paid],Table7[Sale - Product Name],'Private Label Inventory Sum'!$O56,Table7[Product Type2],'Private Label Inventory Sum'!$AK$5)</f>
        <v>0</v>
      </c>
    </row>
    <row r="57" spans="15:39" x14ac:dyDescent="0.25">
      <c r="O57" s="50"/>
      <c r="P57" s="7"/>
      <c r="Q57" s="94">
        <f>SUMIFS(Table112[Quantity],Table112[Product Name],'Private Label Inventory Sum'!$O57)</f>
        <v>0</v>
      </c>
      <c r="S57" s="61">
        <f>SUMIFS(Table112[Total Cost],Table112[Product Name],'Private Label Inventory Sum'!$O57)</f>
        <v>0</v>
      </c>
      <c r="T57" s="7"/>
      <c r="U57" s="61">
        <f>SUMIFS(Table112[Quantity Purchased],Table112[Product Name],'Private Label Inventory Sum'!$O57)</f>
        <v>0</v>
      </c>
      <c r="W57" s="61">
        <f>SUMIFS(Table112[Total Purchase
Cost],Table112[Product Name],'Private Label Inventory Sum'!$O57)</f>
        <v>0</v>
      </c>
      <c r="X57" s="7"/>
      <c r="Y57" s="61">
        <f t="shared" si="4"/>
        <v>0</v>
      </c>
      <c r="AA57" s="61">
        <f t="shared" si="5"/>
        <v>0</v>
      </c>
      <c r="AB57" s="7"/>
      <c r="AC57" s="61">
        <f>SUMIFS(Table7[Quantity of 
Product Sold],Table7[Sale - Product Name],'Private Label Inventory Sum'!$O57,Table7[Product Type2],'Private Label Inventory Sum'!$AC$5)</f>
        <v>0</v>
      </c>
      <c r="AE57" s="61">
        <f>SUMIFS(Table7[Total Cost of
Goods Sold],Table7[Sale - Product Name],'Private Label Inventory Sum'!$O57,Table7[Product Type2],'Private Label Inventory Sum'!$AC$5)</f>
        <v>0</v>
      </c>
      <c r="AF57" s="7"/>
      <c r="AG57" s="61">
        <f>SUMIFS(Table17[Quantity2],Table17[Product Name],'Private Label Inventory Sum'!$O57,Table17[Product Type2],'Private Label Inventory Sum'!$AG$5)</f>
        <v>0</v>
      </c>
      <c r="AI57" s="61">
        <f>SUMIFS(Table17[Total out of Inventory],Table17[Product Name],'Private Label Inventory Sum'!$O57,Table17[Product Type2],'Private Label Inventory Sum'!$AG$5)</f>
        <v>0</v>
      </c>
      <c r="AJ57" s="7"/>
      <c r="AK57" s="61">
        <f>SUMIFS(Table7[Quantity
 Sold],Table7[Sale - Product Name],'Private Label Inventory Sum'!$O57,Table7[Product Type2],'Private Label Inventory Sum'!$AK$5)</f>
        <v>0</v>
      </c>
      <c r="AM57" s="61">
        <f>SUMIFS(Table7[Total 
Paid],Table7[Sale - Product Name],'Private Label Inventory Sum'!$O57,Table7[Product Type2],'Private Label Inventory Sum'!$AK$5)</f>
        <v>0</v>
      </c>
    </row>
    <row r="58" spans="15:39" x14ac:dyDescent="0.25">
      <c r="O58" s="50"/>
      <c r="P58" s="7"/>
      <c r="Q58" s="94">
        <f>SUMIFS(Table112[Quantity],Table112[Product Name],'Private Label Inventory Sum'!$O58)</f>
        <v>0</v>
      </c>
      <c r="S58" s="61">
        <f>SUMIFS(Table112[Total Cost],Table112[Product Name],'Private Label Inventory Sum'!$O58)</f>
        <v>0</v>
      </c>
      <c r="T58" s="7"/>
      <c r="U58" s="61">
        <f>SUMIFS(Table112[Quantity Purchased],Table112[Product Name],'Private Label Inventory Sum'!$O58)</f>
        <v>0</v>
      </c>
      <c r="W58" s="61">
        <f>SUMIFS(Table112[Total Purchase
Cost],Table112[Product Name],'Private Label Inventory Sum'!$O58)</f>
        <v>0</v>
      </c>
      <c r="X58" s="7"/>
      <c r="Y58" s="61">
        <f t="shared" si="4"/>
        <v>0</v>
      </c>
      <c r="AA58" s="61">
        <f t="shared" si="5"/>
        <v>0</v>
      </c>
      <c r="AB58" s="7"/>
      <c r="AC58" s="61">
        <f>SUMIFS(Table7[Quantity of 
Product Sold],Table7[Sale - Product Name],'Private Label Inventory Sum'!$O58,Table7[Product Type2],'Private Label Inventory Sum'!$AC$5)</f>
        <v>0</v>
      </c>
      <c r="AE58" s="61">
        <f>SUMIFS(Table7[Total Cost of
Goods Sold],Table7[Sale - Product Name],'Private Label Inventory Sum'!$O58,Table7[Product Type2],'Private Label Inventory Sum'!$AC$5)</f>
        <v>0</v>
      </c>
      <c r="AF58" s="7"/>
      <c r="AG58" s="61">
        <f>SUMIFS(Table17[Quantity2],Table17[Product Name],'Private Label Inventory Sum'!$O58,Table17[Product Type2],'Private Label Inventory Sum'!$AG$5)</f>
        <v>0</v>
      </c>
      <c r="AI58" s="61">
        <f>SUMIFS(Table17[Total out of Inventory],Table17[Product Name],'Private Label Inventory Sum'!$O58,Table17[Product Type2],'Private Label Inventory Sum'!$AG$5)</f>
        <v>0</v>
      </c>
      <c r="AJ58" s="7"/>
      <c r="AK58" s="61">
        <f>SUMIFS(Table7[Quantity
 Sold],Table7[Sale - Product Name],'Private Label Inventory Sum'!$O58,Table7[Product Type2],'Private Label Inventory Sum'!$AK$5)</f>
        <v>0</v>
      </c>
      <c r="AM58" s="61">
        <f>SUMIFS(Table7[Total 
Paid],Table7[Sale - Product Name],'Private Label Inventory Sum'!$O58,Table7[Product Type2],'Private Label Inventory Sum'!$AK$5)</f>
        <v>0</v>
      </c>
    </row>
    <row r="59" spans="15:39" x14ac:dyDescent="0.25">
      <c r="O59" s="50"/>
      <c r="P59" s="7"/>
      <c r="Q59" s="94">
        <f>SUMIFS(Table112[Quantity],Table112[Product Name],'Private Label Inventory Sum'!$O59)</f>
        <v>0</v>
      </c>
      <c r="S59" s="61">
        <f>SUMIFS(Table112[Total Cost],Table112[Product Name],'Private Label Inventory Sum'!$O59)</f>
        <v>0</v>
      </c>
      <c r="T59" s="7"/>
      <c r="U59" s="61">
        <f>SUMIFS(Table112[Quantity Purchased],Table112[Product Name],'Private Label Inventory Sum'!$O59)</f>
        <v>0</v>
      </c>
      <c r="W59" s="61">
        <f>SUMIFS(Table112[Total Purchase
Cost],Table112[Product Name],'Private Label Inventory Sum'!$O59)</f>
        <v>0</v>
      </c>
      <c r="X59" s="7"/>
      <c r="Y59" s="61">
        <f t="shared" si="4"/>
        <v>0</v>
      </c>
      <c r="AA59" s="61">
        <f t="shared" si="5"/>
        <v>0</v>
      </c>
      <c r="AB59" s="7"/>
      <c r="AC59" s="61">
        <f>SUMIFS(Table7[Quantity of 
Product Sold],Table7[Sale - Product Name],'Private Label Inventory Sum'!$O59,Table7[Product Type2],'Private Label Inventory Sum'!$AC$5)</f>
        <v>0</v>
      </c>
      <c r="AE59" s="61">
        <f>SUMIFS(Table7[Total Cost of
Goods Sold],Table7[Sale - Product Name],'Private Label Inventory Sum'!$O59,Table7[Product Type2],'Private Label Inventory Sum'!$AC$5)</f>
        <v>0</v>
      </c>
      <c r="AF59" s="7"/>
      <c r="AG59" s="61">
        <f>SUMIFS(Table17[Quantity2],Table17[Product Name],'Private Label Inventory Sum'!$O59,Table17[Product Type2],'Private Label Inventory Sum'!$AG$5)</f>
        <v>0</v>
      </c>
      <c r="AI59" s="61">
        <f>SUMIFS(Table17[Total out of Inventory],Table17[Product Name],'Private Label Inventory Sum'!$O59,Table17[Product Type2],'Private Label Inventory Sum'!$AG$5)</f>
        <v>0</v>
      </c>
      <c r="AJ59" s="7"/>
      <c r="AK59" s="61">
        <f>SUMIFS(Table7[Quantity
 Sold],Table7[Sale - Product Name],'Private Label Inventory Sum'!$O59,Table7[Product Type2],'Private Label Inventory Sum'!$AK$5)</f>
        <v>0</v>
      </c>
      <c r="AM59" s="61">
        <f>SUMIFS(Table7[Total 
Paid],Table7[Sale - Product Name],'Private Label Inventory Sum'!$O59,Table7[Product Type2],'Private Label Inventory Sum'!$AK$5)</f>
        <v>0</v>
      </c>
    </row>
    <row r="60" spans="15:39" x14ac:dyDescent="0.25">
      <c r="O60" s="50"/>
      <c r="P60" s="7"/>
      <c r="Q60" s="94">
        <f>SUMIFS(Table112[Quantity],Table112[Product Name],'Private Label Inventory Sum'!$O60)</f>
        <v>0</v>
      </c>
      <c r="S60" s="61">
        <f>SUMIFS(Table112[Total Cost],Table112[Product Name],'Private Label Inventory Sum'!$O60)</f>
        <v>0</v>
      </c>
      <c r="T60" s="7"/>
      <c r="U60" s="61">
        <f>SUMIFS(Table112[Quantity Purchased],Table112[Product Name],'Private Label Inventory Sum'!$O60)</f>
        <v>0</v>
      </c>
      <c r="W60" s="61">
        <f>SUMIFS(Table112[Total Purchase
Cost],Table112[Product Name],'Private Label Inventory Sum'!$O60)</f>
        <v>0</v>
      </c>
      <c r="X60" s="7"/>
      <c r="Y60" s="61">
        <f t="shared" si="4"/>
        <v>0</v>
      </c>
      <c r="AA60" s="61">
        <f t="shared" si="5"/>
        <v>0</v>
      </c>
      <c r="AB60" s="7"/>
      <c r="AC60" s="61">
        <f>SUMIFS(Table7[Quantity of 
Product Sold],Table7[Sale - Product Name],'Private Label Inventory Sum'!$O60,Table7[Product Type2],'Private Label Inventory Sum'!$AC$5)</f>
        <v>0</v>
      </c>
      <c r="AE60" s="61">
        <f>SUMIFS(Table7[Total Cost of
Goods Sold],Table7[Sale - Product Name],'Private Label Inventory Sum'!$O60,Table7[Product Type2],'Private Label Inventory Sum'!$AC$5)</f>
        <v>0</v>
      </c>
      <c r="AF60" s="7"/>
      <c r="AG60" s="61">
        <f>SUMIFS(Table17[Quantity2],Table17[Product Name],'Private Label Inventory Sum'!$O60,Table17[Product Type2],'Private Label Inventory Sum'!$AG$5)</f>
        <v>0</v>
      </c>
      <c r="AI60" s="61">
        <f>SUMIFS(Table17[Total out of Inventory],Table17[Product Name],'Private Label Inventory Sum'!$O60,Table17[Product Type2],'Private Label Inventory Sum'!$AG$5)</f>
        <v>0</v>
      </c>
      <c r="AJ60" s="7"/>
      <c r="AK60" s="61">
        <f>SUMIFS(Table7[Quantity
 Sold],Table7[Sale - Product Name],'Private Label Inventory Sum'!$O60,Table7[Product Type2],'Private Label Inventory Sum'!$AK$5)</f>
        <v>0</v>
      </c>
      <c r="AM60" s="61">
        <f>SUMIFS(Table7[Total 
Paid],Table7[Sale - Product Name],'Private Label Inventory Sum'!$O60,Table7[Product Type2],'Private Label Inventory Sum'!$AK$5)</f>
        <v>0</v>
      </c>
    </row>
    <row r="61" spans="15:39" x14ac:dyDescent="0.25">
      <c r="O61" s="50"/>
      <c r="P61" s="7"/>
      <c r="Q61" s="94">
        <f>SUMIFS(Table112[Quantity],Table112[Product Name],'Private Label Inventory Sum'!$O61)</f>
        <v>0</v>
      </c>
      <c r="S61" s="61">
        <f>SUMIFS(Table112[Total Cost],Table112[Product Name],'Private Label Inventory Sum'!$O61)</f>
        <v>0</v>
      </c>
      <c r="T61" s="7"/>
      <c r="U61" s="61">
        <f>SUMIFS(Table112[Quantity Purchased],Table112[Product Name],'Private Label Inventory Sum'!$O61)</f>
        <v>0</v>
      </c>
      <c r="W61" s="61">
        <f>SUMIFS(Table112[Total Purchase
Cost],Table112[Product Name],'Private Label Inventory Sum'!$O61)</f>
        <v>0</v>
      </c>
      <c r="X61" s="7"/>
      <c r="Y61" s="61">
        <f t="shared" si="4"/>
        <v>0</v>
      </c>
      <c r="AA61" s="61">
        <f t="shared" si="5"/>
        <v>0</v>
      </c>
      <c r="AB61" s="7"/>
      <c r="AC61" s="61">
        <f>SUMIFS(Table7[Quantity of 
Product Sold],Table7[Sale - Product Name],'Private Label Inventory Sum'!$O61,Table7[Product Type2],'Private Label Inventory Sum'!$AC$5)</f>
        <v>0</v>
      </c>
      <c r="AE61" s="61">
        <f>SUMIFS(Table7[Total Cost of
Goods Sold],Table7[Sale - Product Name],'Private Label Inventory Sum'!$O61,Table7[Product Type2],'Private Label Inventory Sum'!$AC$5)</f>
        <v>0</v>
      </c>
      <c r="AF61" s="7"/>
      <c r="AG61" s="61">
        <f>SUMIFS(Table17[Quantity2],Table17[Product Name],'Private Label Inventory Sum'!$O61,Table17[Product Type2],'Private Label Inventory Sum'!$AG$5)</f>
        <v>0</v>
      </c>
      <c r="AI61" s="61">
        <f>SUMIFS(Table17[Total out of Inventory],Table17[Product Name],'Private Label Inventory Sum'!$O61,Table17[Product Type2],'Private Label Inventory Sum'!$AG$5)</f>
        <v>0</v>
      </c>
      <c r="AJ61" s="7"/>
      <c r="AK61" s="61">
        <f>SUMIFS(Table7[Quantity
 Sold],Table7[Sale - Product Name],'Private Label Inventory Sum'!$O61,Table7[Product Type2],'Private Label Inventory Sum'!$AK$5)</f>
        <v>0</v>
      </c>
      <c r="AM61" s="61">
        <f>SUMIFS(Table7[Total 
Paid],Table7[Sale - Product Name],'Private Label Inventory Sum'!$O61,Table7[Product Type2],'Private Label Inventory Sum'!$AK$5)</f>
        <v>0</v>
      </c>
    </row>
    <row r="62" spans="15:39" x14ac:dyDescent="0.25">
      <c r="O62" s="50"/>
      <c r="P62" s="7"/>
      <c r="Q62" s="94">
        <f>SUMIFS(Table112[Quantity],Table112[Product Name],'Private Label Inventory Sum'!$O62)</f>
        <v>0</v>
      </c>
      <c r="S62" s="61">
        <f>SUMIFS(Table112[Total Cost],Table112[Product Name],'Private Label Inventory Sum'!$O62)</f>
        <v>0</v>
      </c>
      <c r="T62" s="7"/>
      <c r="U62" s="61">
        <f>SUMIFS(Table112[Quantity Purchased],Table112[Product Name],'Private Label Inventory Sum'!$O62)</f>
        <v>0</v>
      </c>
      <c r="W62" s="61">
        <f>SUMIFS(Table112[Total Purchase
Cost],Table112[Product Name],'Private Label Inventory Sum'!$O62)</f>
        <v>0</v>
      </c>
      <c r="X62" s="7"/>
      <c r="Y62" s="61">
        <f t="shared" si="4"/>
        <v>0</v>
      </c>
      <c r="AA62" s="61">
        <f t="shared" si="5"/>
        <v>0</v>
      </c>
      <c r="AB62" s="7"/>
      <c r="AC62" s="61">
        <f>SUMIFS(Table7[Quantity of 
Product Sold],Table7[Sale - Product Name],'Private Label Inventory Sum'!$O62,Table7[Product Type2],'Private Label Inventory Sum'!$AC$5)</f>
        <v>0</v>
      </c>
      <c r="AE62" s="61">
        <f>SUMIFS(Table7[Total Cost of
Goods Sold],Table7[Sale - Product Name],'Private Label Inventory Sum'!$O62,Table7[Product Type2],'Private Label Inventory Sum'!$AC$5)</f>
        <v>0</v>
      </c>
      <c r="AF62" s="7"/>
      <c r="AG62" s="61">
        <f>SUMIFS(Table17[Quantity2],Table17[Product Name],'Private Label Inventory Sum'!$O62,Table17[Product Type2],'Private Label Inventory Sum'!$AG$5)</f>
        <v>0</v>
      </c>
      <c r="AI62" s="61">
        <f>SUMIFS(Table17[Total out of Inventory],Table17[Product Name],'Private Label Inventory Sum'!$O62,Table17[Product Type2],'Private Label Inventory Sum'!$AG$5)</f>
        <v>0</v>
      </c>
      <c r="AJ62" s="7"/>
      <c r="AK62" s="61">
        <f>SUMIFS(Table7[Quantity
 Sold],Table7[Sale - Product Name],'Private Label Inventory Sum'!$O62,Table7[Product Type2],'Private Label Inventory Sum'!$AK$5)</f>
        <v>0</v>
      </c>
      <c r="AM62" s="61">
        <f>SUMIFS(Table7[Total 
Paid],Table7[Sale - Product Name],'Private Label Inventory Sum'!$O62,Table7[Product Type2],'Private Label Inventory Sum'!$AK$5)</f>
        <v>0</v>
      </c>
    </row>
    <row r="63" spans="15:39" x14ac:dyDescent="0.25">
      <c r="O63" s="50"/>
      <c r="P63" s="7"/>
      <c r="Q63" s="94">
        <f>SUMIFS(Table112[Quantity],Table112[Product Name],'Private Label Inventory Sum'!$O63)</f>
        <v>0</v>
      </c>
      <c r="S63" s="61">
        <f>SUMIFS(Table112[Total Cost],Table112[Product Name],'Private Label Inventory Sum'!$O63)</f>
        <v>0</v>
      </c>
      <c r="T63" s="7"/>
      <c r="U63" s="61">
        <f>SUMIFS(Table112[Quantity Purchased],Table112[Product Name],'Private Label Inventory Sum'!$O63)</f>
        <v>0</v>
      </c>
      <c r="W63" s="61">
        <f>SUMIFS(Table112[Total Purchase
Cost],Table112[Product Name],'Private Label Inventory Sum'!$O63)</f>
        <v>0</v>
      </c>
      <c r="X63" s="7"/>
      <c r="Y63" s="61">
        <f t="shared" si="4"/>
        <v>0</v>
      </c>
      <c r="AA63" s="61">
        <f t="shared" si="5"/>
        <v>0</v>
      </c>
      <c r="AB63" s="7"/>
      <c r="AC63" s="61">
        <f>SUMIFS(Table7[Quantity of 
Product Sold],Table7[Sale - Product Name],'Private Label Inventory Sum'!$O63,Table7[Product Type2],'Private Label Inventory Sum'!$AC$5)</f>
        <v>0</v>
      </c>
      <c r="AE63" s="61">
        <f>SUMIFS(Table7[Total Cost of
Goods Sold],Table7[Sale - Product Name],'Private Label Inventory Sum'!$O63,Table7[Product Type2],'Private Label Inventory Sum'!$AC$5)</f>
        <v>0</v>
      </c>
      <c r="AF63" s="7"/>
      <c r="AG63" s="61">
        <f>SUMIFS(Table17[Quantity2],Table17[Product Name],'Private Label Inventory Sum'!$O63,Table17[Product Type2],'Private Label Inventory Sum'!$AG$5)</f>
        <v>0</v>
      </c>
      <c r="AI63" s="61">
        <f>SUMIFS(Table17[Total out of Inventory],Table17[Product Name],'Private Label Inventory Sum'!$O63,Table17[Product Type2],'Private Label Inventory Sum'!$AG$5)</f>
        <v>0</v>
      </c>
      <c r="AJ63" s="7"/>
      <c r="AK63" s="61">
        <f>SUMIFS(Table7[Quantity
 Sold],Table7[Sale - Product Name],'Private Label Inventory Sum'!$O63,Table7[Product Type2],'Private Label Inventory Sum'!$AK$5)</f>
        <v>0</v>
      </c>
      <c r="AM63" s="61">
        <f>SUMIFS(Table7[Total 
Paid],Table7[Sale - Product Name],'Private Label Inventory Sum'!$O63,Table7[Product Type2],'Private Label Inventory Sum'!$AK$5)</f>
        <v>0</v>
      </c>
    </row>
    <row r="64" spans="15:39" x14ac:dyDescent="0.25">
      <c r="O64" s="50"/>
      <c r="P64" s="7"/>
      <c r="Q64" s="94">
        <f>SUMIFS(Table112[Quantity],Table112[Product Name],'Private Label Inventory Sum'!$O64)</f>
        <v>0</v>
      </c>
      <c r="S64" s="61">
        <f>SUMIFS(Table112[Total Cost],Table112[Product Name],'Private Label Inventory Sum'!$O64)</f>
        <v>0</v>
      </c>
      <c r="T64" s="7"/>
      <c r="U64" s="61">
        <f>SUMIFS(Table112[Quantity Purchased],Table112[Product Name],'Private Label Inventory Sum'!$O64)</f>
        <v>0</v>
      </c>
      <c r="W64" s="61">
        <f>SUMIFS(Table112[Total Purchase
Cost],Table112[Product Name],'Private Label Inventory Sum'!$O64)</f>
        <v>0</v>
      </c>
      <c r="X64" s="7"/>
      <c r="Y64" s="61">
        <f t="shared" si="4"/>
        <v>0</v>
      </c>
      <c r="AA64" s="61">
        <f t="shared" si="5"/>
        <v>0</v>
      </c>
      <c r="AB64" s="7"/>
      <c r="AC64" s="61">
        <f>SUMIFS(Table7[Quantity of 
Product Sold],Table7[Sale - Product Name],'Private Label Inventory Sum'!$O64,Table7[Product Type2],'Private Label Inventory Sum'!$AC$5)</f>
        <v>0</v>
      </c>
      <c r="AE64" s="61">
        <f>SUMIFS(Table7[Total Cost of
Goods Sold],Table7[Sale - Product Name],'Private Label Inventory Sum'!$O64,Table7[Product Type2],'Private Label Inventory Sum'!$AC$5)</f>
        <v>0</v>
      </c>
      <c r="AF64" s="7"/>
      <c r="AG64" s="61">
        <f>SUMIFS(Table17[Quantity2],Table17[Product Name],'Private Label Inventory Sum'!$O64,Table17[Product Type2],'Private Label Inventory Sum'!$AG$5)</f>
        <v>0</v>
      </c>
      <c r="AI64" s="61">
        <f>SUMIFS(Table17[Total out of Inventory],Table17[Product Name],'Private Label Inventory Sum'!$O64,Table17[Product Type2],'Private Label Inventory Sum'!$AG$5)</f>
        <v>0</v>
      </c>
      <c r="AJ64" s="7"/>
      <c r="AK64" s="61">
        <f>SUMIFS(Table7[Quantity
 Sold],Table7[Sale - Product Name],'Private Label Inventory Sum'!$O64,Table7[Product Type2],'Private Label Inventory Sum'!$AK$5)</f>
        <v>0</v>
      </c>
      <c r="AM64" s="61">
        <f>SUMIFS(Table7[Total 
Paid],Table7[Sale - Product Name],'Private Label Inventory Sum'!$O64,Table7[Product Type2],'Private Label Inventory Sum'!$AK$5)</f>
        <v>0</v>
      </c>
    </row>
    <row r="65" spans="15:39" x14ac:dyDescent="0.25">
      <c r="O65" s="50"/>
      <c r="P65" s="7"/>
      <c r="Q65" s="94">
        <f>SUMIFS(Table112[Quantity],Table112[Product Name],'Private Label Inventory Sum'!$O65)</f>
        <v>0</v>
      </c>
      <c r="S65" s="61">
        <f>SUMIFS(Table112[Total Cost],Table112[Product Name],'Private Label Inventory Sum'!$O65)</f>
        <v>0</v>
      </c>
      <c r="T65" s="7"/>
      <c r="U65" s="61">
        <f>SUMIFS(Table112[Quantity Purchased],Table112[Product Name],'Private Label Inventory Sum'!$O65)</f>
        <v>0</v>
      </c>
      <c r="W65" s="61">
        <f>SUMIFS(Table112[Total Purchase
Cost],Table112[Product Name],'Private Label Inventory Sum'!$O65)</f>
        <v>0</v>
      </c>
      <c r="X65" s="7"/>
      <c r="Y65" s="61">
        <f t="shared" si="4"/>
        <v>0</v>
      </c>
      <c r="AA65" s="61">
        <f t="shared" si="5"/>
        <v>0</v>
      </c>
      <c r="AB65" s="7"/>
      <c r="AC65" s="61">
        <f>SUMIFS(Table7[Quantity of 
Product Sold],Table7[Sale - Product Name],'Private Label Inventory Sum'!$O65,Table7[Product Type2],'Private Label Inventory Sum'!$AC$5)</f>
        <v>0</v>
      </c>
      <c r="AE65" s="61">
        <f>SUMIFS(Table7[Total Cost of
Goods Sold],Table7[Sale - Product Name],'Private Label Inventory Sum'!$O65,Table7[Product Type2],'Private Label Inventory Sum'!$AC$5)</f>
        <v>0</v>
      </c>
      <c r="AF65" s="7"/>
      <c r="AG65" s="61">
        <f>SUMIFS(Table17[Quantity2],Table17[Product Name],'Private Label Inventory Sum'!$O65,Table17[Product Type2],'Private Label Inventory Sum'!$AG$5)</f>
        <v>0</v>
      </c>
      <c r="AI65" s="61">
        <f>SUMIFS(Table17[Total out of Inventory],Table17[Product Name],'Private Label Inventory Sum'!$O65,Table17[Product Type2],'Private Label Inventory Sum'!$AG$5)</f>
        <v>0</v>
      </c>
      <c r="AJ65" s="7"/>
      <c r="AK65" s="61">
        <f>SUMIFS(Table7[Quantity
 Sold],Table7[Sale - Product Name],'Private Label Inventory Sum'!$O65,Table7[Product Type2],'Private Label Inventory Sum'!$AK$5)</f>
        <v>0</v>
      </c>
      <c r="AM65" s="61">
        <f>SUMIFS(Table7[Total 
Paid],Table7[Sale - Product Name],'Private Label Inventory Sum'!$O65,Table7[Product Type2],'Private Label Inventory Sum'!$AK$5)</f>
        <v>0</v>
      </c>
    </row>
    <row r="66" spans="15:39" x14ac:dyDescent="0.25">
      <c r="O66" s="50"/>
      <c r="P66" s="7"/>
      <c r="Q66" s="94">
        <f>SUMIFS(Table112[Quantity],Table112[Product Name],'Private Label Inventory Sum'!$O66)</f>
        <v>0</v>
      </c>
      <c r="S66" s="61">
        <f>SUMIFS(Table112[Total Cost],Table112[Product Name],'Private Label Inventory Sum'!$O66)</f>
        <v>0</v>
      </c>
      <c r="T66" s="7"/>
      <c r="U66" s="61">
        <f>SUMIFS(Table112[Quantity Purchased],Table112[Product Name],'Private Label Inventory Sum'!$O66)</f>
        <v>0</v>
      </c>
      <c r="W66" s="61">
        <f>SUMIFS(Table112[Total Purchase
Cost],Table112[Product Name],'Private Label Inventory Sum'!$O66)</f>
        <v>0</v>
      </c>
      <c r="X66" s="7"/>
      <c r="Y66" s="61">
        <f t="shared" si="4"/>
        <v>0</v>
      </c>
      <c r="AA66" s="61">
        <f t="shared" si="5"/>
        <v>0</v>
      </c>
      <c r="AB66" s="7"/>
      <c r="AC66" s="61">
        <f>SUMIFS(Table7[Quantity of 
Product Sold],Table7[Sale - Product Name],'Private Label Inventory Sum'!$O66,Table7[Product Type2],'Private Label Inventory Sum'!$AC$5)</f>
        <v>0</v>
      </c>
      <c r="AE66" s="61">
        <f>SUMIFS(Table7[Total Cost of
Goods Sold],Table7[Sale - Product Name],'Private Label Inventory Sum'!$O66,Table7[Product Type2],'Private Label Inventory Sum'!$AC$5)</f>
        <v>0</v>
      </c>
      <c r="AF66" s="7"/>
      <c r="AG66" s="61">
        <f>SUMIFS(Table17[Quantity2],Table17[Product Name],'Private Label Inventory Sum'!$O66,Table17[Product Type2],'Private Label Inventory Sum'!$AG$5)</f>
        <v>0</v>
      </c>
      <c r="AI66" s="61">
        <f>SUMIFS(Table17[Total out of Inventory],Table17[Product Name],'Private Label Inventory Sum'!$O66,Table17[Product Type2],'Private Label Inventory Sum'!$AG$5)</f>
        <v>0</v>
      </c>
      <c r="AJ66" s="7"/>
      <c r="AK66" s="61">
        <f>SUMIFS(Table7[Quantity
 Sold],Table7[Sale - Product Name],'Private Label Inventory Sum'!$O66,Table7[Product Type2],'Private Label Inventory Sum'!$AK$5)</f>
        <v>0</v>
      </c>
      <c r="AM66" s="61">
        <f>SUMIFS(Table7[Total 
Paid],Table7[Sale - Product Name],'Private Label Inventory Sum'!$O66,Table7[Product Type2],'Private Label Inventory Sum'!$AK$5)</f>
        <v>0</v>
      </c>
    </row>
    <row r="67" spans="15:39" x14ac:dyDescent="0.25">
      <c r="O67" s="50"/>
      <c r="P67" s="7"/>
      <c r="Q67" s="94">
        <f>SUMIFS(Table112[Quantity],Table112[Product Name],'Private Label Inventory Sum'!$O67)</f>
        <v>0</v>
      </c>
      <c r="S67" s="61">
        <f>SUMIFS(Table112[Total Cost],Table112[Product Name],'Private Label Inventory Sum'!$O67)</f>
        <v>0</v>
      </c>
      <c r="T67" s="7"/>
      <c r="U67" s="61">
        <f>SUMIFS(Table112[Quantity Purchased],Table112[Product Name],'Private Label Inventory Sum'!$O67)</f>
        <v>0</v>
      </c>
      <c r="W67" s="61">
        <f>SUMIFS(Table112[Total Purchase
Cost],Table112[Product Name],'Private Label Inventory Sum'!$O67)</f>
        <v>0</v>
      </c>
      <c r="X67" s="7"/>
      <c r="Y67" s="61">
        <f t="shared" si="4"/>
        <v>0</v>
      </c>
      <c r="AA67" s="61">
        <f t="shared" si="5"/>
        <v>0</v>
      </c>
      <c r="AB67" s="7"/>
      <c r="AC67" s="61">
        <f>SUMIFS(Table7[Quantity of 
Product Sold],Table7[Sale - Product Name],'Private Label Inventory Sum'!$O67,Table7[Product Type2],'Private Label Inventory Sum'!$AC$5)</f>
        <v>0</v>
      </c>
      <c r="AE67" s="61">
        <f>SUMIFS(Table7[Total Cost of
Goods Sold],Table7[Sale - Product Name],'Private Label Inventory Sum'!$O67,Table7[Product Type2],'Private Label Inventory Sum'!$AC$5)</f>
        <v>0</v>
      </c>
      <c r="AF67" s="7"/>
      <c r="AG67" s="61">
        <f>SUMIFS(Table17[Quantity2],Table17[Product Name],'Private Label Inventory Sum'!$O67,Table17[Product Type2],'Private Label Inventory Sum'!$AG$5)</f>
        <v>0</v>
      </c>
      <c r="AI67" s="61">
        <f>SUMIFS(Table17[Total out of Inventory],Table17[Product Name],'Private Label Inventory Sum'!$O67,Table17[Product Type2],'Private Label Inventory Sum'!$AG$5)</f>
        <v>0</v>
      </c>
      <c r="AJ67" s="7"/>
      <c r="AK67" s="61">
        <f>SUMIFS(Table7[Quantity
 Sold],Table7[Sale - Product Name],'Private Label Inventory Sum'!$O67,Table7[Product Type2],'Private Label Inventory Sum'!$AK$5)</f>
        <v>0</v>
      </c>
      <c r="AM67" s="61">
        <f>SUMIFS(Table7[Total 
Paid],Table7[Sale - Product Name],'Private Label Inventory Sum'!$O67,Table7[Product Type2],'Private Label Inventory Sum'!$AK$5)</f>
        <v>0</v>
      </c>
    </row>
    <row r="68" spans="15:39" x14ac:dyDescent="0.25">
      <c r="O68" s="50"/>
      <c r="P68" s="7"/>
      <c r="Q68" s="94">
        <f>SUMIFS(Table112[Quantity],Table112[Product Name],'Private Label Inventory Sum'!$O68)</f>
        <v>0</v>
      </c>
      <c r="S68" s="61">
        <f>SUMIFS(Table112[Total Cost],Table112[Product Name],'Private Label Inventory Sum'!$O68)</f>
        <v>0</v>
      </c>
      <c r="T68" s="7"/>
      <c r="U68" s="61">
        <f>SUMIFS(Table112[Quantity Purchased],Table112[Product Name],'Private Label Inventory Sum'!$O68)</f>
        <v>0</v>
      </c>
      <c r="W68" s="61">
        <f>SUMIFS(Table112[Total Purchase
Cost],Table112[Product Name],'Private Label Inventory Sum'!$O68)</f>
        <v>0</v>
      </c>
      <c r="X68" s="7"/>
      <c r="Y68" s="61">
        <f t="shared" si="4"/>
        <v>0</v>
      </c>
      <c r="AA68" s="61">
        <f t="shared" si="5"/>
        <v>0</v>
      </c>
      <c r="AB68" s="7"/>
      <c r="AC68" s="61">
        <f>SUMIFS(Table7[Quantity of 
Product Sold],Table7[Sale - Product Name],'Private Label Inventory Sum'!$O68,Table7[Product Type2],'Private Label Inventory Sum'!$AC$5)</f>
        <v>0</v>
      </c>
      <c r="AE68" s="61">
        <f>SUMIFS(Table7[Total Cost of
Goods Sold],Table7[Sale - Product Name],'Private Label Inventory Sum'!$O68,Table7[Product Type2],'Private Label Inventory Sum'!$AC$5)</f>
        <v>0</v>
      </c>
      <c r="AF68" s="7"/>
      <c r="AG68" s="61">
        <f>SUMIFS(Table17[Quantity2],Table17[Product Name],'Private Label Inventory Sum'!$O68,Table17[Product Type2],'Private Label Inventory Sum'!$AG$5)</f>
        <v>0</v>
      </c>
      <c r="AI68" s="61">
        <f>SUMIFS(Table17[Total out of Inventory],Table17[Product Name],'Private Label Inventory Sum'!$O68,Table17[Product Type2],'Private Label Inventory Sum'!$AG$5)</f>
        <v>0</v>
      </c>
      <c r="AJ68" s="7"/>
      <c r="AK68" s="61">
        <f>SUMIFS(Table7[Quantity
 Sold],Table7[Sale - Product Name],'Private Label Inventory Sum'!$O68,Table7[Product Type2],'Private Label Inventory Sum'!$AK$5)</f>
        <v>0</v>
      </c>
      <c r="AM68" s="61">
        <f>SUMIFS(Table7[Total 
Paid],Table7[Sale - Product Name],'Private Label Inventory Sum'!$O68,Table7[Product Type2],'Private Label Inventory Sum'!$AK$5)</f>
        <v>0</v>
      </c>
    </row>
    <row r="69" spans="15:39" x14ac:dyDescent="0.25">
      <c r="O69" s="50"/>
      <c r="P69" s="7"/>
      <c r="Q69" s="94">
        <f>SUMIFS(Table112[Quantity],Table112[Product Name],'Private Label Inventory Sum'!$O69)</f>
        <v>0</v>
      </c>
      <c r="S69" s="61">
        <f>SUMIFS(Table112[Total Cost],Table112[Product Name],'Private Label Inventory Sum'!$O69)</f>
        <v>0</v>
      </c>
      <c r="T69" s="7"/>
      <c r="U69" s="61">
        <f>SUMIFS(Table112[Quantity Purchased],Table112[Product Name],'Private Label Inventory Sum'!$O69)</f>
        <v>0</v>
      </c>
      <c r="W69" s="61">
        <f>SUMIFS(Table112[Total Purchase
Cost],Table112[Product Name],'Private Label Inventory Sum'!$O69)</f>
        <v>0</v>
      </c>
      <c r="X69" s="7"/>
      <c r="Y69" s="61">
        <f t="shared" si="4"/>
        <v>0</v>
      </c>
      <c r="AA69" s="61">
        <f t="shared" si="5"/>
        <v>0</v>
      </c>
      <c r="AB69" s="7"/>
      <c r="AC69" s="61">
        <f>SUMIFS(Table7[Quantity of 
Product Sold],Table7[Sale - Product Name],'Private Label Inventory Sum'!$O69,Table7[Product Type2],'Private Label Inventory Sum'!$AC$5)</f>
        <v>0</v>
      </c>
      <c r="AE69" s="61">
        <f>SUMIFS(Table7[Total Cost of
Goods Sold],Table7[Sale - Product Name],'Private Label Inventory Sum'!$O69,Table7[Product Type2],'Private Label Inventory Sum'!$AC$5)</f>
        <v>0</v>
      </c>
      <c r="AF69" s="7"/>
      <c r="AG69" s="61">
        <f>SUMIFS(Table17[Quantity2],Table17[Product Name],'Private Label Inventory Sum'!$O69,Table17[Product Type2],'Private Label Inventory Sum'!$AG$5)</f>
        <v>0</v>
      </c>
      <c r="AI69" s="61">
        <f>SUMIFS(Table17[Total out of Inventory],Table17[Product Name],'Private Label Inventory Sum'!$O69,Table17[Product Type2],'Private Label Inventory Sum'!$AG$5)</f>
        <v>0</v>
      </c>
      <c r="AJ69" s="7"/>
      <c r="AK69" s="61">
        <f>SUMIFS(Table7[Quantity
 Sold],Table7[Sale - Product Name],'Private Label Inventory Sum'!$O69,Table7[Product Type2],'Private Label Inventory Sum'!$AK$5)</f>
        <v>0</v>
      </c>
      <c r="AM69" s="61">
        <f>SUMIFS(Table7[Total 
Paid],Table7[Sale - Product Name],'Private Label Inventory Sum'!$O69,Table7[Product Type2],'Private Label Inventory Sum'!$AK$5)</f>
        <v>0</v>
      </c>
    </row>
    <row r="70" spans="15:39" x14ac:dyDescent="0.25">
      <c r="O70" s="50"/>
      <c r="P70" s="7"/>
      <c r="Q70" s="94">
        <f>SUMIFS(Table112[Quantity],Table112[Product Name],'Private Label Inventory Sum'!$O70)</f>
        <v>0</v>
      </c>
      <c r="S70" s="61">
        <f>SUMIFS(Table112[Total Cost],Table112[Product Name],'Private Label Inventory Sum'!$O70)</f>
        <v>0</v>
      </c>
      <c r="T70" s="7"/>
      <c r="U70" s="61">
        <f>SUMIFS(Table112[Quantity Purchased],Table112[Product Name],'Private Label Inventory Sum'!$O70)</f>
        <v>0</v>
      </c>
      <c r="W70" s="61">
        <f>SUMIFS(Table112[Total Purchase
Cost],Table112[Product Name],'Private Label Inventory Sum'!$O70)</f>
        <v>0</v>
      </c>
      <c r="X70" s="7"/>
      <c r="Y70" s="61">
        <f t="shared" si="4"/>
        <v>0</v>
      </c>
      <c r="AA70" s="61">
        <f t="shared" si="5"/>
        <v>0</v>
      </c>
      <c r="AB70" s="7"/>
      <c r="AC70" s="61">
        <f>SUMIFS(Table7[Quantity of 
Product Sold],Table7[Sale - Product Name],'Private Label Inventory Sum'!$O70,Table7[Product Type2],'Private Label Inventory Sum'!$AC$5)</f>
        <v>0</v>
      </c>
      <c r="AE70" s="61">
        <f>SUMIFS(Table7[Total Cost of
Goods Sold],Table7[Sale - Product Name],'Private Label Inventory Sum'!$O70,Table7[Product Type2],'Private Label Inventory Sum'!$AC$5)</f>
        <v>0</v>
      </c>
      <c r="AF70" s="7"/>
      <c r="AG70" s="61">
        <f>SUMIFS(Table17[Quantity2],Table17[Product Name],'Private Label Inventory Sum'!$O70,Table17[Product Type2],'Private Label Inventory Sum'!$AG$5)</f>
        <v>0</v>
      </c>
      <c r="AI70" s="61">
        <f>SUMIFS(Table17[Total out of Inventory],Table17[Product Name],'Private Label Inventory Sum'!$O70,Table17[Product Type2],'Private Label Inventory Sum'!$AG$5)</f>
        <v>0</v>
      </c>
      <c r="AJ70" s="7"/>
      <c r="AK70" s="61">
        <f>SUMIFS(Table7[Quantity
 Sold],Table7[Sale - Product Name],'Private Label Inventory Sum'!$O70,Table7[Product Type2],'Private Label Inventory Sum'!$AK$5)</f>
        <v>0</v>
      </c>
      <c r="AM70" s="61">
        <f>SUMIFS(Table7[Total 
Paid],Table7[Sale - Product Name],'Private Label Inventory Sum'!$O70,Table7[Product Type2],'Private Label Inventory Sum'!$AK$5)</f>
        <v>0</v>
      </c>
    </row>
    <row r="71" spans="15:39" x14ac:dyDescent="0.25">
      <c r="O71" s="50"/>
      <c r="P71" s="7"/>
      <c r="Q71" s="94">
        <f>SUMIFS(Table112[Quantity],Table112[Product Name],'Private Label Inventory Sum'!$O71)</f>
        <v>0</v>
      </c>
      <c r="S71" s="61">
        <f>SUMIFS(Table112[Total Cost],Table112[Product Name],'Private Label Inventory Sum'!$O71)</f>
        <v>0</v>
      </c>
      <c r="T71" s="7"/>
      <c r="U71" s="61">
        <f>SUMIFS(Table112[Quantity Purchased],Table112[Product Name],'Private Label Inventory Sum'!$O71)</f>
        <v>0</v>
      </c>
      <c r="W71" s="61">
        <f>SUMIFS(Table112[Total Purchase
Cost],Table112[Product Name],'Private Label Inventory Sum'!$O71)</f>
        <v>0</v>
      </c>
      <c r="X71" s="7"/>
      <c r="Y71" s="61">
        <f t="shared" si="4"/>
        <v>0</v>
      </c>
      <c r="AA71" s="61">
        <f t="shared" si="5"/>
        <v>0</v>
      </c>
      <c r="AB71" s="7"/>
      <c r="AC71" s="61">
        <f>SUMIFS(Table7[Quantity of 
Product Sold],Table7[Sale - Product Name],'Private Label Inventory Sum'!$O71,Table7[Product Type2],'Private Label Inventory Sum'!$AC$5)</f>
        <v>0</v>
      </c>
      <c r="AE71" s="61">
        <f>SUMIFS(Table7[Total Cost of
Goods Sold],Table7[Sale - Product Name],'Private Label Inventory Sum'!$O71,Table7[Product Type2],'Private Label Inventory Sum'!$AC$5)</f>
        <v>0</v>
      </c>
      <c r="AF71" s="7"/>
      <c r="AG71" s="61">
        <f>SUMIFS(Table17[Quantity2],Table17[Product Name],'Private Label Inventory Sum'!$O71,Table17[Product Type2],'Private Label Inventory Sum'!$AG$5)</f>
        <v>0</v>
      </c>
      <c r="AI71" s="61">
        <f>SUMIFS(Table17[Total out of Inventory],Table17[Product Name],'Private Label Inventory Sum'!$O71,Table17[Product Type2],'Private Label Inventory Sum'!$AG$5)</f>
        <v>0</v>
      </c>
      <c r="AJ71" s="7"/>
      <c r="AK71" s="61">
        <f>SUMIFS(Table7[Quantity
 Sold],Table7[Sale - Product Name],'Private Label Inventory Sum'!$O71,Table7[Product Type2],'Private Label Inventory Sum'!$AK$5)</f>
        <v>0</v>
      </c>
      <c r="AM71" s="61">
        <f>SUMIFS(Table7[Total 
Paid],Table7[Sale - Product Name],'Private Label Inventory Sum'!$O71,Table7[Product Type2],'Private Label Inventory Sum'!$AK$5)</f>
        <v>0</v>
      </c>
    </row>
    <row r="72" spans="15:39" x14ac:dyDescent="0.25">
      <c r="O72" s="50"/>
      <c r="P72" s="7"/>
      <c r="Q72" s="94">
        <f>SUMIFS(Table112[Quantity],Table112[Product Name],'Private Label Inventory Sum'!$O72)</f>
        <v>0</v>
      </c>
      <c r="S72" s="61">
        <f>SUMIFS(Table112[Total Cost],Table112[Product Name],'Private Label Inventory Sum'!$O72)</f>
        <v>0</v>
      </c>
      <c r="T72" s="7"/>
      <c r="U72" s="61">
        <f>SUMIFS(Table112[Quantity Purchased],Table112[Product Name],'Private Label Inventory Sum'!$O72)</f>
        <v>0</v>
      </c>
      <c r="W72" s="61">
        <f>SUMIFS(Table112[Total Purchase
Cost],Table112[Product Name],'Private Label Inventory Sum'!$O72)</f>
        <v>0</v>
      </c>
      <c r="X72" s="7"/>
      <c r="Y72" s="61">
        <f t="shared" si="4"/>
        <v>0</v>
      </c>
      <c r="AA72" s="61">
        <f t="shared" si="5"/>
        <v>0</v>
      </c>
      <c r="AB72" s="7"/>
      <c r="AC72" s="61">
        <f>SUMIFS(Table7[Quantity of 
Product Sold],Table7[Sale - Product Name],'Private Label Inventory Sum'!$O72,Table7[Product Type2],'Private Label Inventory Sum'!$AC$5)</f>
        <v>0</v>
      </c>
      <c r="AE72" s="61">
        <f>SUMIFS(Table7[Total Cost of
Goods Sold],Table7[Sale - Product Name],'Private Label Inventory Sum'!$O72,Table7[Product Type2],'Private Label Inventory Sum'!$AC$5)</f>
        <v>0</v>
      </c>
      <c r="AF72" s="7"/>
      <c r="AG72" s="61">
        <f>SUMIFS(Table17[Quantity2],Table17[Product Name],'Private Label Inventory Sum'!$O72,Table17[Product Type2],'Private Label Inventory Sum'!$AG$5)</f>
        <v>0</v>
      </c>
      <c r="AI72" s="61">
        <f>SUMIFS(Table17[Total out of Inventory],Table17[Product Name],'Private Label Inventory Sum'!$O72,Table17[Product Type2],'Private Label Inventory Sum'!$AG$5)</f>
        <v>0</v>
      </c>
      <c r="AJ72" s="7"/>
      <c r="AK72" s="61">
        <f>SUMIFS(Table7[Quantity
 Sold],Table7[Sale - Product Name],'Private Label Inventory Sum'!$O72,Table7[Product Type2],'Private Label Inventory Sum'!$AK$5)</f>
        <v>0</v>
      </c>
      <c r="AM72" s="61">
        <f>SUMIFS(Table7[Total 
Paid],Table7[Sale - Product Name],'Private Label Inventory Sum'!$O72,Table7[Product Type2],'Private Label Inventory Sum'!$AK$5)</f>
        <v>0</v>
      </c>
    </row>
    <row r="73" spans="15:39" x14ac:dyDescent="0.25">
      <c r="O73" s="50"/>
      <c r="P73" s="7"/>
      <c r="Q73" s="94">
        <f>SUMIFS(Table112[Quantity],Table112[Product Name],'Private Label Inventory Sum'!$O73)</f>
        <v>0</v>
      </c>
      <c r="S73" s="61">
        <f>SUMIFS(Table112[Total Cost],Table112[Product Name],'Private Label Inventory Sum'!$O73)</f>
        <v>0</v>
      </c>
      <c r="T73" s="7"/>
      <c r="U73" s="61">
        <f>SUMIFS(Table112[Quantity Purchased],Table112[Product Name],'Private Label Inventory Sum'!$O73)</f>
        <v>0</v>
      </c>
      <c r="W73" s="61">
        <f>SUMIFS(Table112[Total Purchase
Cost],Table112[Product Name],'Private Label Inventory Sum'!$O73)</f>
        <v>0</v>
      </c>
      <c r="X73" s="7"/>
      <c r="Y73" s="61">
        <f t="shared" si="4"/>
        <v>0</v>
      </c>
      <c r="AA73" s="61">
        <f t="shared" si="5"/>
        <v>0</v>
      </c>
      <c r="AB73" s="7"/>
      <c r="AC73" s="61">
        <f>SUMIFS(Table7[Quantity of 
Product Sold],Table7[Sale - Product Name],'Private Label Inventory Sum'!$O73,Table7[Product Type2],'Private Label Inventory Sum'!$AC$5)</f>
        <v>0</v>
      </c>
      <c r="AE73" s="61">
        <f>SUMIFS(Table7[Total Cost of
Goods Sold],Table7[Sale - Product Name],'Private Label Inventory Sum'!$O73,Table7[Product Type2],'Private Label Inventory Sum'!$AC$5)</f>
        <v>0</v>
      </c>
      <c r="AF73" s="7"/>
      <c r="AG73" s="61">
        <f>SUMIFS(Table17[Quantity2],Table17[Product Name],'Private Label Inventory Sum'!$O73,Table17[Product Type2],'Private Label Inventory Sum'!$AG$5)</f>
        <v>0</v>
      </c>
      <c r="AI73" s="61">
        <f>SUMIFS(Table17[Total out of Inventory],Table17[Product Name],'Private Label Inventory Sum'!$O73,Table17[Product Type2],'Private Label Inventory Sum'!$AG$5)</f>
        <v>0</v>
      </c>
      <c r="AJ73" s="7"/>
      <c r="AK73" s="61">
        <f>SUMIFS(Table7[Quantity
 Sold],Table7[Sale - Product Name],'Private Label Inventory Sum'!$O73,Table7[Product Type2],'Private Label Inventory Sum'!$AK$5)</f>
        <v>0</v>
      </c>
      <c r="AM73" s="61">
        <f>SUMIFS(Table7[Total 
Paid],Table7[Sale - Product Name],'Private Label Inventory Sum'!$O73,Table7[Product Type2],'Private Label Inventory Sum'!$AK$5)</f>
        <v>0</v>
      </c>
    </row>
    <row r="74" spans="15:39" x14ac:dyDescent="0.25">
      <c r="O74" s="50"/>
      <c r="P74" s="7"/>
      <c r="Q74" s="94">
        <f>SUMIFS(Table112[Quantity],Table112[Product Name],'Private Label Inventory Sum'!$O74)</f>
        <v>0</v>
      </c>
      <c r="S74" s="61">
        <f>SUMIFS(Table112[Total Cost],Table112[Product Name],'Private Label Inventory Sum'!$O74)</f>
        <v>0</v>
      </c>
      <c r="T74" s="7"/>
      <c r="U74" s="61">
        <f>SUMIFS(Table112[Quantity Purchased],Table112[Product Name],'Private Label Inventory Sum'!$O74)</f>
        <v>0</v>
      </c>
      <c r="W74" s="61">
        <f>SUMIFS(Table112[Total Purchase
Cost],Table112[Product Name],'Private Label Inventory Sum'!$O74)</f>
        <v>0</v>
      </c>
      <c r="X74" s="7"/>
      <c r="Y74" s="61">
        <f t="shared" si="4"/>
        <v>0</v>
      </c>
      <c r="AA74" s="61">
        <f t="shared" si="5"/>
        <v>0</v>
      </c>
      <c r="AB74" s="7"/>
      <c r="AC74" s="61">
        <f>SUMIFS(Table7[Quantity of 
Product Sold],Table7[Sale - Product Name],'Private Label Inventory Sum'!$O74,Table7[Product Type2],'Private Label Inventory Sum'!$AC$5)</f>
        <v>0</v>
      </c>
      <c r="AE74" s="61">
        <f>SUMIFS(Table7[Total Cost of
Goods Sold],Table7[Sale - Product Name],'Private Label Inventory Sum'!$O74,Table7[Product Type2],'Private Label Inventory Sum'!$AC$5)</f>
        <v>0</v>
      </c>
      <c r="AF74" s="7"/>
      <c r="AG74" s="61">
        <f>SUMIFS(Table17[Quantity2],Table17[Product Name],'Private Label Inventory Sum'!$O74,Table17[Product Type2],'Private Label Inventory Sum'!$AG$5)</f>
        <v>0</v>
      </c>
      <c r="AI74" s="61">
        <f>SUMIFS(Table17[Total out of Inventory],Table17[Product Name],'Private Label Inventory Sum'!$O74,Table17[Product Type2],'Private Label Inventory Sum'!$AG$5)</f>
        <v>0</v>
      </c>
      <c r="AJ74" s="7"/>
      <c r="AK74" s="61">
        <f>SUMIFS(Table7[Quantity
 Sold],Table7[Sale - Product Name],'Private Label Inventory Sum'!$O74,Table7[Product Type2],'Private Label Inventory Sum'!$AK$5)</f>
        <v>0</v>
      </c>
      <c r="AM74" s="61">
        <f>SUMIFS(Table7[Total 
Paid],Table7[Sale - Product Name],'Private Label Inventory Sum'!$O74,Table7[Product Type2],'Private Label Inventory Sum'!$AK$5)</f>
        <v>0</v>
      </c>
    </row>
    <row r="75" spans="15:39" x14ac:dyDescent="0.25">
      <c r="O75" s="50"/>
      <c r="P75" s="7"/>
      <c r="Q75" s="94">
        <f>SUMIFS(Table112[Quantity],Table112[Product Name],'Private Label Inventory Sum'!$O75)</f>
        <v>0</v>
      </c>
      <c r="S75" s="61">
        <f>SUMIFS(Table112[Total Cost],Table112[Product Name],'Private Label Inventory Sum'!$O75)</f>
        <v>0</v>
      </c>
      <c r="T75" s="7"/>
      <c r="U75" s="61">
        <f>SUMIFS(Table112[Quantity Purchased],Table112[Product Name],'Private Label Inventory Sum'!$O75)</f>
        <v>0</v>
      </c>
      <c r="W75" s="61">
        <f>SUMIFS(Table112[Total Purchase
Cost],Table112[Product Name],'Private Label Inventory Sum'!$O75)</f>
        <v>0</v>
      </c>
      <c r="X75" s="7"/>
      <c r="Y75" s="61">
        <f t="shared" si="4"/>
        <v>0</v>
      </c>
      <c r="AA75" s="61">
        <f t="shared" si="5"/>
        <v>0</v>
      </c>
      <c r="AB75" s="7"/>
      <c r="AC75" s="61">
        <f>SUMIFS(Table7[Quantity of 
Product Sold],Table7[Sale - Product Name],'Private Label Inventory Sum'!$O75,Table7[Product Type2],'Private Label Inventory Sum'!$AC$5)</f>
        <v>0</v>
      </c>
      <c r="AE75" s="61">
        <f>SUMIFS(Table7[Total Cost of
Goods Sold],Table7[Sale - Product Name],'Private Label Inventory Sum'!$O75,Table7[Product Type2],'Private Label Inventory Sum'!$AC$5)</f>
        <v>0</v>
      </c>
      <c r="AF75" s="7"/>
      <c r="AG75" s="61">
        <f>SUMIFS(Table17[Quantity2],Table17[Product Name],'Private Label Inventory Sum'!$O75,Table17[Product Type2],'Private Label Inventory Sum'!$AG$5)</f>
        <v>0</v>
      </c>
      <c r="AI75" s="61">
        <f>SUMIFS(Table17[Total out of Inventory],Table17[Product Name],'Private Label Inventory Sum'!$O75,Table17[Product Type2],'Private Label Inventory Sum'!$AG$5)</f>
        <v>0</v>
      </c>
      <c r="AJ75" s="7"/>
      <c r="AK75" s="61">
        <f>SUMIFS(Table7[Quantity
 Sold],Table7[Sale - Product Name],'Private Label Inventory Sum'!$O75,Table7[Product Type2],'Private Label Inventory Sum'!$AK$5)</f>
        <v>0</v>
      </c>
      <c r="AM75" s="61">
        <f>SUMIFS(Table7[Total 
Paid],Table7[Sale - Product Name],'Private Label Inventory Sum'!$O75,Table7[Product Type2],'Private Label Inventory Sum'!$AK$5)</f>
        <v>0</v>
      </c>
    </row>
    <row r="76" spans="15:39" x14ac:dyDescent="0.25">
      <c r="O76" s="50"/>
      <c r="P76" s="7"/>
      <c r="Q76" s="94">
        <f>SUMIFS(Table112[Quantity],Table112[Product Name],'Private Label Inventory Sum'!$O76)</f>
        <v>0</v>
      </c>
      <c r="S76" s="61">
        <f>SUMIFS(Table112[Total Cost],Table112[Product Name],'Private Label Inventory Sum'!$O76)</f>
        <v>0</v>
      </c>
      <c r="T76" s="7"/>
      <c r="U76" s="61">
        <f>SUMIFS(Table112[Quantity Purchased],Table112[Product Name],'Private Label Inventory Sum'!$O76)</f>
        <v>0</v>
      </c>
      <c r="W76" s="61">
        <f>SUMIFS(Table112[Total Purchase
Cost],Table112[Product Name],'Private Label Inventory Sum'!$O76)</f>
        <v>0</v>
      </c>
      <c r="X76" s="7"/>
      <c r="Y76" s="61">
        <f t="shared" si="4"/>
        <v>0</v>
      </c>
      <c r="AA76" s="61">
        <f t="shared" si="5"/>
        <v>0</v>
      </c>
      <c r="AB76" s="7"/>
      <c r="AC76" s="61">
        <f>SUMIFS(Table7[Quantity of 
Product Sold],Table7[Sale - Product Name],'Private Label Inventory Sum'!$O76,Table7[Product Type2],'Private Label Inventory Sum'!$AC$5)</f>
        <v>0</v>
      </c>
      <c r="AE76" s="61">
        <f>SUMIFS(Table7[Total Cost of
Goods Sold],Table7[Sale - Product Name],'Private Label Inventory Sum'!$O76,Table7[Product Type2],'Private Label Inventory Sum'!$AC$5)</f>
        <v>0</v>
      </c>
      <c r="AF76" s="7"/>
      <c r="AG76" s="61">
        <f>SUMIFS(Table17[Quantity2],Table17[Product Name],'Private Label Inventory Sum'!$O76,Table17[Product Type2],'Private Label Inventory Sum'!$AG$5)</f>
        <v>0</v>
      </c>
      <c r="AI76" s="61">
        <f>SUMIFS(Table17[Total out of Inventory],Table17[Product Name],'Private Label Inventory Sum'!$O76,Table17[Product Type2],'Private Label Inventory Sum'!$AG$5)</f>
        <v>0</v>
      </c>
      <c r="AJ76" s="7"/>
      <c r="AK76" s="61">
        <f>SUMIFS(Table7[Quantity
 Sold],Table7[Sale - Product Name],'Private Label Inventory Sum'!$O76,Table7[Product Type2],'Private Label Inventory Sum'!$AK$5)</f>
        <v>0</v>
      </c>
      <c r="AM76" s="61">
        <f>SUMIFS(Table7[Total 
Paid],Table7[Sale - Product Name],'Private Label Inventory Sum'!$O76,Table7[Product Type2],'Private Label Inventory Sum'!$AK$5)</f>
        <v>0</v>
      </c>
    </row>
    <row r="77" spans="15:39" x14ac:dyDescent="0.25">
      <c r="O77" s="50"/>
      <c r="P77" s="7"/>
      <c r="Q77" s="94">
        <f>SUMIFS(Table112[Quantity],Table112[Product Name],'Private Label Inventory Sum'!$O77)</f>
        <v>0</v>
      </c>
      <c r="S77" s="61">
        <f>SUMIFS(Table112[Total Cost],Table112[Product Name],'Private Label Inventory Sum'!$O77)</f>
        <v>0</v>
      </c>
      <c r="T77" s="7"/>
      <c r="U77" s="61">
        <f>SUMIFS(Table112[Quantity Purchased],Table112[Product Name],'Private Label Inventory Sum'!$O77)</f>
        <v>0</v>
      </c>
      <c r="W77" s="61">
        <f>SUMIFS(Table112[Total Purchase
Cost],Table112[Product Name],'Private Label Inventory Sum'!$O77)</f>
        <v>0</v>
      </c>
      <c r="X77" s="7"/>
      <c r="Y77" s="61">
        <f t="shared" ref="Y77:Y140" si="6">SUM(Q77,U77,-AC77,AG77)</f>
        <v>0</v>
      </c>
      <c r="AA77" s="61">
        <f t="shared" ref="AA77:AA140" si="7">SUM(S77,W77,-AE77,AI77)</f>
        <v>0</v>
      </c>
      <c r="AB77" s="7"/>
      <c r="AC77" s="61">
        <f>SUMIFS(Table7[Quantity of 
Product Sold],Table7[Sale - Product Name],'Private Label Inventory Sum'!$O77,Table7[Product Type2],'Private Label Inventory Sum'!$AC$5)</f>
        <v>0</v>
      </c>
      <c r="AE77" s="61">
        <f>SUMIFS(Table7[Total Cost of
Goods Sold],Table7[Sale - Product Name],'Private Label Inventory Sum'!$O77,Table7[Product Type2],'Private Label Inventory Sum'!$AC$5)</f>
        <v>0</v>
      </c>
      <c r="AF77" s="7"/>
      <c r="AG77" s="61">
        <f>SUMIFS(Table17[Quantity2],Table17[Product Name],'Private Label Inventory Sum'!$O77,Table17[Product Type2],'Private Label Inventory Sum'!$AG$5)</f>
        <v>0</v>
      </c>
      <c r="AI77" s="61">
        <f>SUMIFS(Table17[Total out of Inventory],Table17[Product Name],'Private Label Inventory Sum'!$O77,Table17[Product Type2],'Private Label Inventory Sum'!$AG$5)</f>
        <v>0</v>
      </c>
      <c r="AJ77" s="7"/>
      <c r="AK77" s="61">
        <f>SUMIFS(Table7[Quantity
 Sold],Table7[Sale - Product Name],'Private Label Inventory Sum'!$O77,Table7[Product Type2],'Private Label Inventory Sum'!$AK$5)</f>
        <v>0</v>
      </c>
      <c r="AM77" s="61">
        <f>SUMIFS(Table7[Total 
Paid],Table7[Sale - Product Name],'Private Label Inventory Sum'!$O77,Table7[Product Type2],'Private Label Inventory Sum'!$AK$5)</f>
        <v>0</v>
      </c>
    </row>
    <row r="78" spans="15:39" x14ac:dyDescent="0.25">
      <c r="O78" s="50"/>
      <c r="P78" s="7"/>
      <c r="Q78" s="94">
        <f>SUMIFS(Table112[Quantity],Table112[Product Name],'Private Label Inventory Sum'!$O78)</f>
        <v>0</v>
      </c>
      <c r="S78" s="61">
        <f>SUMIFS(Table112[Total Cost],Table112[Product Name],'Private Label Inventory Sum'!$O78)</f>
        <v>0</v>
      </c>
      <c r="T78" s="7"/>
      <c r="U78" s="61">
        <f>SUMIFS(Table112[Quantity Purchased],Table112[Product Name],'Private Label Inventory Sum'!$O78)</f>
        <v>0</v>
      </c>
      <c r="W78" s="61">
        <f>SUMIFS(Table112[Total Purchase
Cost],Table112[Product Name],'Private Label Inventory Sum'!$O78)</f>
        <v>0</v>
      </c>
      <c r="X78" s="7"/>
      <c r="Y78" s="61">
        <f t="shared" si="6"/>
        <v>0</v>
      </c>
      <c r="AA78" s="61">
        <f t="shared" si="7"/>
        <v>0</v>
      </c>
      <c r="AB78" s="7"/>
      <c r="AC78" s="61">
        <f>SUMIFS(Table7[Quantity of 
Product Sold],Table7[Sale - Product Name],'Private Label Inventory Sum'!$O78,Table7[Product Type2],'Private Label Inventory Sum'!$AC$5)</f>
        <v>0</v>
      </c>
      <c r="AE78" s="61">
        <f>SUMIFS(Table7[Total Cost of
Goods Sold],Table7[Sale - Product Name],'Private Label Inventory Sum'!$O78,Table7[Product Type2],'Private Label Inventory Sum'!$AC$5)</f>
        <v>0</v>
      </c>
      <c r="AF78" s="7"/>
      <c r="AG78" s="61">
        <f>SUMIFS(Table17[Quantity2],Table17[Product Name],'Private Label Inventory Sum'!$O78,Table17[Product Type2],'Private Label Inventory Sum'!$AG$5)</f>
        <v>0</v>
      </c>
      <c r="AI78" s="61">
        <f>SUMIFS(Table17[Total out of Inventory],Table17[Product Name],'Private Label Inventory Sum'!$O78,Table17[Product Type2],'Private Label Inventory Sum'!$AG$5)</f>
        <v>0</v>
      </c>
      <c r="AJ78" s="7"/>
      <c r="AK78" s="61">
        <f>SUMIFS(Table7[Quantity
 Sold],Table7[Sale - Product Name],'Private Label Inventory Sum'!$O78,Table7[Product Type2],'Private Label Inventory Sum'!$AK$5)</f>
        <v>0</v>
      </c>
      <c r="AM78" s="61">
        <f>SUMIFS(Table7[Total 
Paid],Table7[Sale - Product Name],'Private Label Inventory Sum'!$O78,Table7[Product Type2],'Private Label Inventory Sum'!$AK$5)</f>
        <v>0</v>
      </c>
    </row>
    <row r="79" spans="15:39" x14ac:dyDescent="0.25">
      <c r="O79" s="50"/>
      <c r="P79" s="7"/>
      <c r="Q79" s="94">
        <f>SUMIFS(Table112[Quantity],Table112[Product Name],'Private Label Inventory Sum'!$O79)</f>
        <v>0</v>
      </c>
      <c r="S79" s="61">
        <f>SUMIFS(Table112[Total Cost],Table112[Product Name],'Private Label Inventory Sum'!$O79)</f>
        <v>0</v>
      </c>
      <c r="T79" s="7"/>
      <c r="U79" s="61">
        <f>SUMIFS(Table112[Quantity Purchased],Table112[Product Name],'Private Label Inventory Sum'!$O79)</f>
        <v>0</v>
      </c>
      <c r="W79" s="61">
        <f>SUMIFS(Table112[Total Purchase
Cost],Table112[Product Name],'Private Label Inventory Sum'!$O79)</f>
        <v>0</v>
      </c>
      <c r="X79" s="7"/>
      <c r="Y79" s="61">
        <f t="shared" si="6"/>
        <v>0</v>
      </c>
      <c r="AA79" s="61">
        <f t="shared" si="7"/>
        <v>0</v>
      </c>
      <c r="AB79" s="7"/>
      <c r="AC79" s="61">
        <f>SUMIFS(Table7[Quantity of 
Product Sold],Table7[Sale - Product Name],'Private Label Inventory Sum'!$O79,Table7[Product Type2],'Private Label Inventory Sum'!$AC$5)</f>
        <v>0</v>
      </c>
      <c r="AE79" s="61">
        <f>SUMIFS(Table7[Total Cost of
Goods Sold],Table7[Sale - Product Name],'Private Label Inventory Sum'!$O79,Table7[Product Type2],'Private Label Inventory Sum'!$AC$5)</f>
        <v>0</v>
      </c>
      <c r="AF79" s="7"/>
      <c r="AG79" s="61">
        <f>SUMIFS(Table17[Quantity2],Table17[Product Name],'Private Label Inventory Sum'!$O79,Table17[Product Type2],'Private Label Inventory Sum'!$AG$5)</f>
        <v>0</v>
      </c>
      <c r="AI79" s="61">
        <f>SUMIFS(Table17[Total out of Inventory],Table17[Product Name],'Private Label Inventory Sum'!$O79,Table17[Product Type2],'Private Label Inventory Sum'!$AG$5)</f>
        <v>0</v>
      </c>
      <c r="AJ79" s="7"/>
      <c r="AK79" s="61">
        <f>SUMIFS(Table7[Quantity
 Sold],Table7[Sale - Product Name],'Private Label Inventory Sum'!$O79,Table7[Product Type2],'Private Label Inventory Sum'!$AK$5)</f>
        <v>0</v>
      </c>
      <c r="AM79" s="61">
        <f>SUMIFS(Table7[Total 
Paid],Table7[Sale - Product Name],'Private Label Inventory Sum'!$O79,Table7[Product Type2],'Private Label Inventory Sum'!$AK$5)</f>
        <v>0</v>
      </c>
    </row>
    <row r="80" spans="15:39" x14ac:dyDescent="0.25">
      <c r="O80" s="50"/>
      <c r="P80" s="7"/>
      <c r="Q80" s="94">
        <f>SUMIFS(Table112[Quantity],Table112[Product Name],'Private Label Inventory Sum'!$O80)</f>
        <v>0</v>
      </c>
      <c r="S80" s="61">
        <f>SUMIFS(Table112[Total Cost],Table112[Product Name],'Private Label Inventory Sum'!$O80)</f>
        <v>0</v>
      </c>
      <c r="T80" s="7"/>
      <c r="U80" s="61">
        <f>SUMIFS(Table112[Quantity Purchased],Table112[Product Name],'Private Label Inventory Sum'!$O80)</f>
        <v>0</v>
      </c>
      <c r="W80" s="61">
        <f>SUMIFS(Table112[Total Purchase
Cost],Table112[Product Name],'Private Label Inventory Sum'!$O80)</f>
        <v>0</v>
      </c>
      <c r="X80" s="7"/>
      <c r="Y80" s="61">
        <f t="shared" si="6"/>
        <v>0</v>
      </c>
      <c r="AA80" s="61">
        <f t="shared" si="7"/>
        <v>0</v>
      </c>
      <c r="AB80" s="7"/>
      <c r="AC80" s="61">
        <f>SUMIFS(Table7[Quantity of 
Product Sold],Table7[Sale - Product Name],'Private Label Inventory Sum'!$O80,Table7[Product Type2],'Private Label Inventory Sum'!$AC$5)</f>
        <v>0</v>
      </c>
      <c r="AE80" s="61">
        <f>SUMIFS(Table7[Total Cost of
Goods Sold],Table7[Sale - Product Name],'Private Label Inventory Sum'!$O80,Table7[Product Type2],'Private Label Inventory Sum'!$AC$5)</f>
        <v>0</v>
      </c>
      <c r="AF80" s="7"/>
      <c r="AG80" s="61">
        <f>SUMIFS(Table17[Quantity2],Table17[Product Name],'Private Label Inventory Sum'!$O80,Table17[Product Type2],'Private Label Inventory Sum'!$AG$5)</f>
        <v>0</v>
      </c>
      <c r="AI80" s="61">
        <f>SUMIFS(Table17[Total out of Inventory],Table17[Product Name],'Private Label Inventory Sum'!$O80,Table17[Product Type2],'Private Label Inventory Sum'!$AG$5)</f>
        <v>0</v>
      </c>
      <c r="AJ80" s="7"/>
      <c r="AK80" s="61">
        <f>SUMIFS(Table7[Quantity
 Sold],Table7[Sale - Product Name],'Private Label Inventory Sum'!$O80,Table7[Product Type2],'Private Label Inventory Sum'!$AK$5)</f>
        <v>0</v>
      </c>
      <c r="AM80" s="61">
        <f>SUMIFS(Table7[Total 
Paid],Table7[Sale - Product Name],'Private Label Inventory Sum'!$O80,Table7[Product Type2],'Private Label Inventory Sum'!$AK$5)</f>
        <v>0</v>
      </c>
    </row>
    <row r="81" spans="15:39" x14ac:dyDescent="0.25">
      <c r="O81" s="50"/>
      <c r="P81" s="7"/>
      <c r="Q81" s="94">
        <f>SUMIFS(Table112[Quantity],Table112[Product Name],'Private Label Inventory Sum'!$O81)</f>
        <v>0</v>
      </c>
      <c r="S81" s="61">
        <f>SUMIFS(Table112[Total Cost],Table112[Product Name],'Private Label Inventory Sum'!$O81)</f>
        <v>0</v>
      </c>
      <c r="T81" s="7"/>
      <c r="U81" s="61">
        <f>SUMIFS(Table112[Quantity Purchased],Table112[Product Name],'Private Label Inventory Sum'!$O81)</f>
        <v>0</v>
      </c>
      <c r="W81" s="61">
        <f>SUMIFS(Table112[Total Purchase
Cost],Table112[Product Name],'Private Label Inventory Sum'!$O81)</f>
        <v>0</v>
      </c>
      <c r="X81" s="7"/>
      <c r="Y81" s="61">
        <f t="shared" si="6"/>
        <v>0</v>
      </c>
      <c r="AA81" s="61">
        <f t="shared" si="7"/>
        <v>0</v>
      </c>
      <c r="AB81" s="7"/>
      <c r="AC81" s="61">
        <f>SUMIFS(Table7[Quantity of 
Product Sold],Table7[Sale - Product Name],'Private Label Inventory Sum'!$O81,Table7[Product Type2],'Private Label Inventory Sum'!$AC$5)</f>
        <v>0</v>
      </c>
      <c r="AE81" s="61">
        <f>SUMIFS(Table7[Total Cost of
Goods Sold],Table7[Sale - Product Name],'Private Label Inventory Sum'!$O81,Table7[Product Type2],'Private Label Inventory Sum'!$AC$5)</f>
        <v>0</v>
      </c>
      <c r="AF81" s="7"/>
      <c r="AG81" s="61">
        <f>SUMIFS(Table17[Quantity2],Table17[Product Name],'Private Label Inventory Sum'!$O81,Table17[Product Type2],'Private Label Inventory Sum'!$AG$5)</f>
        <v>0</v>
      </c>
      <c r="AI81" s="61">
        <f>SUMIFS(Table17[Total out of Inventory],Table17[Product Name],'Private Label Inventory Sum'!$O81,Table17[Product Type2],'Private Label Inventory Sum'!$AG$5)</f>
        <v>0</v>
      </c>
      <c r="AJ81" s="7"/>
      <c r="AK81" s="61">
        <f>SUMIFS(Table7[Quantity
 Sold],Table7[Sale - Product Name],'Private Label Inventory Sum'!$O81,Table7[Product Type2],'Private Label Inventory Sum'!$AK$5)</f>
        <v>0</v>
      </c>
      <c r="AM81" s="61">
        <f>SUMIFS(Table7[Total 
Paid],Table7[Sale - Product Name],'Private Label Inventory Sum'!$O81,Table7[Product Type2],'Private Label Inventory Sum'!$AK$5)</f>
        <v>0</v>
      </c>
    </row>
    <row r="82" spans="15:39" x14ac:dyDescent="0.25">
      <c r="O82" s="50"/>
      <c r="P82" s="7"/>
      <c r="Q82" s="94">
        <f>SUMIFS(Table112[Quantity],Table112[Product Name],'Private Label Inventory Sum'!$O82)</f>
        <v>0</v>
      </c>
      <c r="S82" s="61">
        <f>SUMIFS(Table112[Total Cost],Table112[Product Name],'Private Label Inventory Sum'!$O82)</f>
        <v>0</v>
      </c>
      <c r="T82" s="7"/>
      <c r="U82" s="61">
        <f>SUMIFS(Table112[Quantity Purchased],Table112[Product Name],'Private Label Inventory Sum'!$O82)</f>
        <v>0</v>
      </c>
      <c r="W82" s="61">
        <f>SUMIFS(Table112[Total Purchase
Cost],Table112[Product Name],'Private Label Inventory Sum'!$O82)</f>
        <v>0</v>
      </c>
      <c r="X82" s="7"/>
      <c r="Y82" s="61">
        <f t="shared" si="6"/>
        <v>0</v>
      </c>
      <c r="AA82" s="61">
        <f t="shared" si="7"/>
        <v>0</v>
      </c>
      <c r="AB82" s="7"/>
      <c r="AC82" s="61">
        <f>SUMIFS(Table7[Quantity of 
Product Sold],Table7[Sale - Product Name],'Private Label Inventory Sum'!$O82,Table7[Product Type2],'Private Label Inventory Sum'!$AC$5)</f>
        <v>0</v>
      </c>
      <c r="AE82" s="61">
        <f>SUMIFS(Table7[Total Cost of
Goods Sold],Table7[Sale - Product Name],'Private Label Inventory Sum'!$O82,Table7[Product Type2],'Private Label Inventory Sum'!$AC$5)</f>
        <v>0</v>
      </c>
      <c r="AF82" s="7"/>
      <c r="AG82" s="61">
        <f>SUMIFS(Table17[Quantity2],Table17[Product Name],'Private Label Inventory Sum'!$O82,Table17[Product Type2],'Private Label Inventory Sum'!$AG$5)</f>
        <v>0</v>
      </c>
      <c r="AI82" s="61">
        <f>SUMIFS(Table17[Total out of Inventory],Table17[Product Name],'Private Label Inventory Sum'!$O82,Table17[Product Type2],'Private Label Inventory Sum'!$AG$5)</f>
        <v>0</v>
      </c>
      <c r="AJ82" s="7"/>
      <c r="AK82" s="61">
        <f>SUMIFS(Table7[Quantity
 Sold],Table7[Sale - Product Name],'Private Label Inventory Sum'!$O82,Table7[Product Type2],'Private Label Inventory Sum'!$AK$5)</f>
        <v>0</v>
      </c>
      <c r="AM82" s="61">
        <f>SUMIFS(Table7[Total 
Paid],Table7[Sale - Product Name],'Private Label Inventory Sum'!$O82,Table7[Product Type2],'Private Label Inventory Sum'!$AK$5)</f>
        <v>0</v>
      </c>
    </row>
    <row r="83" spans="15:39" x14ac:dyDescent="0.25">
      <c r="O83" s="50"/>
      <c r="P83" s="7"/>
      <c r="Q83" s="94">
        <f>SUMIFS(Table112[Quantity],Table112[Product Name],'Private Label Inventory Sum'!$O83)</f>
        <v>0</v>
      </c>
      <c r="S83" s="61">
        <f>SUMIFS(Table112[Total Cost],Table112[Product Name],'Private Label Inventory Sum'!$O83)</f>
        <v>0</v>
      </c>
      <c r="T83" s="7"/>
      <c r="U83" s="61">
        <f>SUMIFS(Table112[Quantity Purchased],Table112[Product Name],'Private Label Inventory Sum'!$O83)</f>
        <v>0</v>
      </c>
      <c r="W83" s="61">
        <f>SUMIFS(Table112[Total Purchase
Cost],Table112[Product Name],'Private Label Inventory Sum'!$O83)</f>
        <v>0</v>
      </c>
      <c r="X83" s="7"/>
      <c r="Y83" s="61">
        <f t="shared" si="6"/>
        <v>0</v>
      </c>
      <c r="AA83" s="61">
        <f t="shared" si="7"/>
        <v>0</v>
      </c>
      <c r="AB83" s="7"/>
      <c r="AC83" s="61">
        <f>SUMIFS(Table7[Quantity of 
Product Sold],Table7[Sale - Product Name],'Private Label Inventory Sum'!$O83,Table7[Product Type2],'Private Label Inventory Sum'!$AC$5)</f>
        <v>0</v>
      </c>
      <c r="AE83" s="61">
        <f>SUMIFS(Table7[Total Cost of
Goods Sold],Table7[Sale - Product Name],'Private Label Inventory Sum'!$O83,Table7[Product Type2],'Private Label Inventory Sum'!$AC$5)</f>
        <v>0</v>
      </c>
      <c r="AF83" s="7"/>
      <c r="AG83" s="61">
        <f>SUMIFS(Table17[Quantity2],Table17[Product Name],'Private Label Inventory Sum'!$O83,Table17[Product Type2],'Private Label Inventory Sum'!$AG$5)</f>
        <v>0</v>
      </c>
      <c r="AI83" s="61">
        <f>SUMIFS(Table17[Total out of Inventory],Table17[Product Name],'Private Label Inventory Sum'!$O83,Table17[Product Type2],'Private Label Inventory Sum'!$AG$5)</f>
        <v>0</v>
      </c>
      <c r="AJ83" s="7"/>
      <c r="AK83" s="61">
        <f>SUMIFS(Table7[Quantity
 Sold],Table7[Sale - Product Name],'Private Label Inventory Sum'!$O83,Table7[Product Type2],'Private Label Inventory Sum'!$AK$5)</f>
        <v>0</v>
      </c>
      <c r="AM83" s="61">
        <f>SUMIFS(Table7[Total 
Paid],Table7[Sale - Product Name],'Private Label Inventory Sum'!$O83,Table7[Product Type2],'Private Label Inventory Sum'!$AK$5)</f>
        <v>0</v>
      </c>
    </row>
    <row r="84" spans="15:39" x14ac:dyDescent="0.25">
      <c r="O84" s="50"/>
      <c r="P84" s="7"/>
      <c r="Q84" s="94">
        <f>SUMIFS(Table112[Quantity],Table112[Product Name],'Private Label Inventory Sum'!$O84)</f>
        <v>0</v>
      </c>
      <c r="S84" s="61">
        <f>SUMIFS(Table112[Total Cost],Table112[Product Name],'Private Label Inventory Sum'!$O84)</f>
        <v>0</v>
      </c>
      <c r="T84" s="7"/>
      <c r="U84" s="61">
        <f>SUMIFS(Table112[Quantity Purchased],Table112[Product Name],'Private Label Inventory Sum'!$O84)</f>
        <v>0</v>
      </c>
      <c r="W84" s="61">
        <f>SUMIFS(Table112[Total Purchase
Cost],Table112[Product Name],'Private Label Inventory Sum'!$O84)</f>
        <v>0</v>
      </c>
      <c r="X84" s="7"/>
      <c r="Y84" s="61">
        <f t="shared" si="6"/>
        <v>0</v>
      </c>
      <c r="AA84" s="61">
        <f t="shared" si="7"/>
        <v>0</v>
      </c>
      <c r="AB84" s="7"/>
      <c r="AC84" s="61">
        <f>SUMIFS(Table7[Quantity of 
Product Sold],Table7[Sale - Product Name],'Private Label Inventory Sum'!$O84,Table7[Product Type2],'Private Label Inventory Sum'!$AC$5)</f>
        <v>0</v>
      </c>
      <c r="AE84" s="61">
        <f>SUMIFS(Table7[Total Cost of
Goods Sold],Table7[Sale - Product Name],'Private Label Inventory Sum'!$O84,Table7[Product Type2],'Private Label Inventory Sum'!$AC$5)</f>
        <v>0</v>
      </c>
      <c r="AF84" s="7"/>
      <c r="AG84" s="61">
        <f>SUMIFS(Table17[Quantity2],Table17[Product Name],'Private Label Inventory Sum'!$O84,Table17[Product Type2],'Private Label Inventory Sum'!$AG$5)</f>
        <v>0</v>
      </c>
      <c r="AI84" s="61">
        <f>SUMIFS(Table17[Total out of Inventory],Table17[Product Name],'Private Label Inventory Sum'!$O84,Table17[Product Type2],'Private Label Inventory Sum'!$AG$5)</f>
        <v>0</v>
      </c>
      <c r="AJ84" s="7"/>
      <c r="AK84" s="61">
        <f>SUMIFS(Table7[Quantity
 Sold],Table7[Sale - Product Name],'Private Label Inventory Sum'!$O84,Table7[Product Type2],'Private Label Inventory Sum'!$AK$5)</f>
        <v>0</v>
      </c>
      <c r="AM84" s="61">
        <f>SUMIFS(Table7[Total 
Paid],Table7[Sale - Product Name],'Private Label Inventory Sum'!$O84,Table7[Product Type2],'Private Label Inventory Sum'!$AK$5)</f>
        <v>0</v>
      </c>
    </row>
    <row r="85" spans="15:39" x14ac:dyDescent="0.25">
      <c r="O85" s="50"/>
      <c r="P85" s="7"/>
      <c r="Q85" s="94">
        <f>SUMIFS(Table112[Quantity],Table112[Product Name],'Private Label Inventory Sum'!$O85)</f>
        <v>0</v>
      </c>
      <c r="S85" s="61">
        <f>SUMIFS(Table112[Total Cost],Table112[Product Name],'Private Label Inventory Sum'!$O85)</f>
        <v>0</v>
      </c>
      <c r="T85" s="7"/>
      <c r="U85" s="61">
        <f>SUMIFS(Table112[Quantity Purchased],Table112[Product Name],'Private Label Inventory Sum'!$O85)</f>
        <v>0</v>
      </c>
      <c r="W85" s="61">
        <f>SUMIFS(Table112[Total Purchase
Cost],Table112[Product Name],'Private Label Inventory Sum'!$O85)</f>
        <v>0</v>
      </c>
      <c r="X85" s="7"/>
      <c r="Y85" s="61">
        <f t="shared" si="6"/>
        <v>0</v>
      </c>
      <c r="AA85" s="61">
        <f t="shared" si="7"/>
        <v>0</v>
      </c>
      <c r="AB85" s="7"/>
      <c r="AC85" s="61">
        <f>SUMIFS(Table7[Quantity of 
Product Sold],Table7[Sale - Product Name],'Private Label Inventory Sum'!$O85,Table7[Product Type2],'Private Label Inventory Sum'!$AC$5)</f>
        <v>0</v>
      </c>
      <c r="AE85" s="61">
        <f>SUMIFS(Table7[Total Cost of
Goods Sold],Table7[Sale - Product Name],'Private Label Inventory Sum'!$O85,Table7[Product Type2],'Private Label Inventory Sum'!$AC$5)</f>
        <v>0</v>
      </c>
      <c r="AF85" s="7"/>
      <c r="AG85" s="61">
        <f>SUMIFS(Table17[Quantity2],Table17[Product Name],'Private Label Inventory Sum'!$O85,Table17[Product Type2],'Private Label Inventory Sum'!$AG$5)</f>
        <v>0</v>
      </c>
      <c r="AI85" s="61">
        <f>SUMIFS(Table17[Total out of Inventory],Table17[Product Name],'Private Label Inventory Sum'!$O85,Table17[Product Type2],'Private Label Inventory Sum'!$AG$5)</f>
        <v>0</v>
      </c>
      <c r="AJ85" s="7"/>
      <c r="AK85" s="61">
        <f>SUMIFS(Table7[Quantity
 Sold],Table7[Sale - Product Name],'Private Label Inventory Sum'!$O85,Table7[Product Type2],'Private Label Inventory Sum'!$AK$5)</f>
        <v>0</v>
      </c>
      <c r="AM85" s="61">
        <f>SUMIFS(Table7[Total 
Paid],Table7[Sale - Product Name],'Private Label Inventory Sum'!$O85,Table7[Product Type2],'Private Label Inventory Sum'!$AK$5)</f>
        <v>0</v>
      </c>
    </row>
    <row r="86" spans="15:39" x14ac:dyDescent="0.25">
      <c r="O86" s="50"/>
      <c r="P86" s="7"/>
      <c r="Q86" s="94">
        <f>SUMIFS(Table112[Quantity],Table112[Product Name],'Private Label Inventory Sum'!$O86)</f>
        <v>0</v>
      </c>
      <c r="S86" s="61">
        <f>SUMIFS(Table112[Total Cost],Table112[Product Name],'Private Label Inventory Sum'!$O86)</f>
        <v>0</v>
      </c>
      <c r="T86" s="7"/>
      <c r="U86" s="61">
        <f>SUMIFS(Table112[Quantity Purchased],Table112[Product Name],'Private Label Inventory Sum'!$O86)</f>
        <v>0</v>
      </c>
      <c r="W86" s="61">
        <f>SUMIFS(Table112[Total Purchase
Cost],Table112[Product Name],'Private Label Inventory Sum'!$O86)</f>
        <v>0</v>
      </c>
      <c r="X86" s="7"/>
      <c r="Y86" s="61">
        <f t="shared" si="6"/>
        <v>0</v>
      </c>
      <c r="AA86" s="61">
        <f t="shared" si="7"/>
        <v>0</v>
      </c>
      <c r="AB86" s="7"/>
      <c r="AC86" s="61">
        <f>SUMIFS(Table7[Quantity of 
Product Sold],Table7[Sale - Product Name],'Private Label Inventory Sum'!$O86,Table7[Product Type2],'Private Label Inventory Sum'!$AC$5)</f>
        <v>0</v>
      </c>
      <c r="AE86" s="61">
        <f>SUMIFS(Table7[Total Cost of
Goods Sold],Table7[Sale - Product Name],'Private Label Inventory Sum'!$O86,Table7[Product Type2],'Private Label Inventory Sum'!$AC$5)</f>
        <v>0</v>
      </c>
      <c r="AF86" s="7"/>
      <c r="AG86" s="61">
        <f>SUMIFS(Table17[Quantity2],Table17[Product Name],'Private Label Inventory Sum'!$O86,Table17[Product Type2],'Private Label Inventory Sum'!$AG$5)</f>
        <v>0</v>
      </c>
      <c r="AI86" s="61">
        <f>SUMIFS(Table17[Total out of Inventory],Table17[Product Name],'Private Label Inventory Sum'!$O86,Table17[Product Type2],'Private Label Inventory Sum'!$AG$5)</f>
        <v>0</v>
      </c>
      <c r="AJ86" s="7"/>
      <c r="AK86" s="61">
        <f>SUMIFS(Table7[Quantity
 Sold],Table7[Sale - Product Name],'Private Label Inventory Sum'!$O86,Table7[Product Type2],'Private Label Inventory Sum'!$AK$5)</f>
        <v>0</v>
      </c>
      <c r="AM86" s="61">
        <f>SUMIFS(Table7[Total 
Paid],Table7[Sale - Product Name],'Private Label Inventory Sum'!$O86,Table7[Product Type2],'Private Label Inventory Sum'!$AK$5)</f>
        <v>0</v>
      </c>
    </row>
    <row r="87" spans="15:39" x14ac:dyDescent="0.25">
      <c r="O87" s="50"/>
      <c r="P87" s="7"/>
      <c r="Q87" s="94">
        <f>SUMIFS(Table112[Quantity],Table112[Product Name],'Private Label Inventory Sum'!$O87)</f>
        <v>0</v>
      </c>
      <c r="S87" s="61">
        <f>SUMIFS(Table112[Total Cost],Table112[Product Name],'Private Label Inventory Sum'!$O87)</f>
        <v>0</v>
      </c>
      <c r="T87" s="7"/>
      <c r="U87" s="61">
        <f>SUMIFS(Table112[Quantity Purchased],Table112[Product Name],'Private Label Inventory Sum'!$O87)</f>
        <v>0</v>
      </c>
      <c r="W87" s="61">
        <f>SUMIFS(Table112[Total Purchase
Cost],Table112[Product Name],'Private Label Inventory Sum'!$O87)</f>
        <v>0</v>
      </c>
      <c r="X87" s="7"/>
      <c r="Y87" s="61">
        <f t="shared" si="6"/>
        <v>0</v>
      </c>
      <c r="AA87" s="61">
        <f t="shared" si="7"/>
        <v>0</v>
      </c>
      <c r="AB87" s="7"/>
      <c r="AC87" s="61">
        <f>SUMIFS(Table7[Quantity of 
Product Sold],Table7[Sale - Product Name],'Private Label Inventory Sum'!$O87,Table7[Product Type2],'Private Label Inventory Sum'!$AC$5)</f>
        <v>0</v>
      </c>
      <c r="AE87" s="61">
        <f>SUMIFS(Table7[Total Cost of
Goods Sold],Table7[Sale - Product Name],'Private Label Inventory Sum'!$O87,Table7[Product Type2],'Private Label Inventory Sum'!$AC$5)</f>
        <v>0</v>
      </c>
      <c r="AF87" s="7"/>
      <c r="AG87" s="61">
        <f>SUMIFS(Table17[Quantity2],Table17[Product Name],'Private Label Inventory Sum'!$O87,Table17[Product Type2],'Private Label Inventory Sum'!$AG$5)</f>
        <v>0</v>
      </c>
      <c r="AI87" s="61">
        <f>SUMIFS(Table17[Total out of Inventory],Table17[Product Name],'Private Label Inventory Sum'!$O87,Table17[Product Type2],'Private Label Inventory Sum'!$AG$5)</f>
        <v>0</v>
      </c>
      <c r="AJ87" s="7"/>
      <c r="AK87" s="61">
        <f>SUMIFS(Table7[Quantity
 Sold],Table7[Sale - Product Name],'Private Label Inventory Sum'!$O87,Table7[Product Type2],'Private Label Inventory Sum'!$AK$5)</f>
        <v>0</v>
      </c>
      <c r="AM87" s="61">
        <f>SUMIFS(Table7[Total 
Paid],Table7[Sale - Product Name],'Private Label Inventory Sum'!$O87,Table7[Product Type2],'Private Label Inventory Sum'!$AK$5)</f>
        <v>0</v>
      </c>
    </row>
    <row r="88" spans="15:39" x14ac:dyDescent="0.25">
      <c r="O88" s="50"/>
      <c r="P88" s="7"/>
      <c r="Q88" s="94">
        <f>SUMIFS(Table112[Quantity],Table112[Product Name],'Private Label Inventory Sum'!$O88)</f>
        <v>0</v>
      </c>
      <c r="S88" s="61">
        <f>SUMIFS(Table112[Total Cost],Table112[Product Name],'Private Label Inventory Sum'!$O88)</f>
        <v>0</v>
      </c>
      <c r="T88" s="7"/>
      <c r="U88" s="61">
        <f>SUMIFS(Table112[Quantity Purchased],Table112[Product Name],'Private Label Inventory Sum'!$O88)</f>
        <v>0</v>
      </c>
      <c r="W88" s="61">
        <f>SUMIFS(Table112[Total Purchase
Cost],Table112[Product Name],'Private Label Inventory Sum'!$O88)</f>
        <v>0</v>
      </c>
      <c r="X88" s="7"/>
      <c r="Y88" s="61">
        <f t="shared" si="6"/>
        <v>0</v>
      </c>
      <c r="AA88" s="61">
        <f t="shared" si="7"/>
        <v>0</v>
      </c>
      <c r="AB88" s="7"/>
      <c r="AC88" s="61">
        <f>SUMIFS(Table7[Quantity of 
Product Sold],Table7[Sale - Product Name],'Private Label Inventory Sum'!$O88,Table7[Product Type2],'Private Label Inventory Sum'!$AC$5)</f>
        <v>0</v>
      </c>
      <c r="AE88" s="61">
        <f>SUMIFS(Table7[Total Cost of
Goods Sold],Table7[Sale - Product Name],'Private Label Inventory Sum'!$O88,Table7[Product Type2],'Private Label Inventory Sum'!$AC$5)</f>
        <v>0</v>
      </c>
      <c r="AF88" s="7"/>
      <c r="AG88" s="61">
        <f>SUMIFS(Table17[Quantity2],Table17[Product Name],'Private Label Inventory Sum'!$O88,Table17[Product Type2],'Private Label Inventory Sum'!$AG$5)</f>
        <v>0</v>
      </c>
      <c r="AI88" s="61">
        <f>SUMIFS(Table17[Total out of Inventory],Table17[Product Name],'Private Label Inventory Sum'!$O88,Table17[Product Type2],'Private Label Inventory Sum'!$AG$5)</f>
        <v>0</v>
      </c>
      <c r="AJ88" s="7"/>
      <c r="AK88" s="61">
        <f>SUMIFS(Table7[Quantity
 Sold],Table7[Sale - Product Name],'Private Label Inventory Sum'!$O88,Table7[Product Type2],'Private Label Inventory Sum'!$AK$5)</f>
        <v>0</v>
      </c>
      <c r="AM88" s="61">
        <f>SUMIFS(Table7[Total 
Paid],Table7[Sale - Product Name],'Private Label Inventory Sum'!$O88,Table7[Product Type2],'Private Label Inventory Sum'!$AK$5)</f>
        <v>0</v>
      </c>
    </row>
    <row r="89" spans="15:39" x14ac:dyDescent="0.25">
      <c r="O89" s="50"/>
      <c r="P89" s="7"/>
      <c r="Q89" s="94">
        <f>SUMIFS(Table112[Quantity],Table112[Product Name],'Private Label Inventory Sum'!$O89)</f>
        <v>0</v>
      </c>
      <c r="S89" s="61">
        <f>SUMIFS(Table112[Total Cost],Table112[Product Name],'Private Label Inventory Sum'!$O89)</f>
        <v>0</v>
      </c>
      <c r="T89" s="7"/>
      <c r="U89" s="61">
        <f>SUMIFS(Table112[Quantity Purchased],Table112[Product Name],'Private Label Inventory Sum'!$O89)</f>
        <v>0</v>
      </c>
      <c r="W89" s="61">
        <f>SUMIFS(Table112[Total Purchase
Cost],Table112[Product Name],'Private Label Inventory Sum'!$O89)</f>
        <v>0</v>
      </c>
      <c r="X89" s="7"/>
      <c r="Y89" s="61">
        <f t="shared" si="6"/>
        <v>0</v>
      </c>
      <c r="AA89" s="61">
        <f t="shared" si="7"/>
        <v>0</v>
      </c>
      <c r="AB89" s="7"/>
      <c r="AC89" s="61">
        <f>SUMIFS(Table7[Quantity of 
Product Sold],Table7[Sale - Product Name],'Private Label Inventory Sum'!$O89,Table7[Product Type2],'Private Label Inventory Sum'!$AC$5)</f>
        <v>0</v>
      </c>
      <c r="AE89" s="61">
        <f>SUMIFS(Table7[Total Cost of
Goods Sold],Table7[Sale - Product Name],'Private Label Inventory Sum'!$O89,Table7[Product Type2],'Private Label Inventory Sum'!$AC$5)</f>
        <v>0</v>
      </c>
      <c r="AF89" s="7"/>
      <c r="AG89" s="61">
        <f>SUMIFS(Table17[Quantity2],Table17[Product Name],'Private Label Inventory Sum'!$O89,Table17[Product Type2],'Private Label Inventory Sum'!$AG$5)</f>
        <v>0</v>
      </c>
      <c r="AI89" s="61">
        <f>SUMIFS(Table17[Total out of Inventory],Table17[Product Name],'Private Label Inventory Sum'!$O89,Table17[Product Type2],'Private Label Inventory Sum'!$AG$5)</f>
        <v>0</v>
      </c>
      <c r="AJ89" s="7"/>
      <c r="AK89" s="61">
        <f>SUMIFS(Table7[Quantity
 Sold],Table7[Sale - Product Name],'Private Label Inventory Sum'!$O89,Table7[Product Type2],'Private Label Inventory Sum'!$AK$5)</f>
        <v>0</v>
      </c>
      <c r="AM89" s="61">
        <f>SUMIFS(Table7[Total 
Paid],Table7[Sale - Product Name],'Private Label Inventory Sum'!$O89,Table7[Product Type2],'Private Label Inventory Sum'!$AK$5)</f>
        <v>0</v>
      </c>
    </row>
    <row r="90" spans="15:39" x14ac:dyDescent="0.25">
      <c r="O90" s="50"/>
      <c r="P90" s="7"/>
      <c r="Q90" s="94">
        <f>SUMIFS(Table112[Quantity],Table112[Product Name],'Private Label Inventory Sum'!$O90)</f>
        <v>0</v>
      </c>
      <c r="S90" s="61">
        <f>SUMIFS(Table112[Total Cost],Table112[Product Name],'Private Label Inventory Sum'!$O90)</f>
        <v>0</v>
      </c>
      <c r="T90" s="7"/>
      <c r="U90" s="61">
        <f>SUMIFS(Table112[Quantity Purchased],Table112[Product Name],'Private Label Inventory Sum'!$O90)</f>
        <v>0</v>
      </c>
      <c r="W90" s="61">
        <f>SUMIFS(Table112[Total Purchase
Cost],Table112[Product Name],'Private Label Inventory Sum'!$O90)</f>
        <v>0</v>
      </c>
      <c r="X90" s="7"/>
      <c r="Y90" s="61">
        <f t="shared" si="6"/>
        <v>0</v>
      </c>
      <c r="AA90" s="61">
        <f t="shared" si="7"/>
        <v>0</v>
      </c>
      <c r="AB90" s="7"/>
      <c r="AC90" s="61">
        <f>SUMIFS(Table7[Quantity of 
Product Sold],Table7[Sale - Product Name],'Private Label Inventory Sum'!$O90,Table7[Product Type2],'Private Label Inventory Sum'!$AC$5)</f>
        <v>0</v>
      </c>
      <c r="AE90" s="61">
        <f>SUMIFS(Table7[Total Cost of
Goods Sold],Table7[Sale - Product Name],'Private Label Inventory Sum'!$O90,Table7[Product Type2],'Private Label Inventory Sum'!$AC$5)</f>
        <v>0</v>
      </c>
      <c r="AF90" s="7"/>
      <c r="AG90" s="61">
        <f>SUMIFS(Table17[Quantity2],Table17[Product Name],'Private Label Inventory Sum'!$O90,Table17[Product Type2],'Private Label Inventory Sum'!$AG$5)</f>
        <v>0</v>
      </c>
      <c r="AI90" s="61">
        <f>SUMIFS(Table17[Total out of Inventory],Table17[Product Name],'Private Label Inventory Sum'!$O90,Table17[Product Type2],'Private Label Inventory Sum'!$AG$5)</f>
        <v>0</v>
      </c>
      <c r="AJ90" s="7"/>
      <c r="AK90" s="61">
        <f>SUMIFS(Table7[Quantity
 Sold],Table7[Sale - Product Name],'Private Label Inventory Sum'!$O90,Table7[Product Type2],'Private Label Inventory Sum'!$AK$5)</f>
        <v>0</v>
      </c>
      <c r="AM90" s="61">
        <f>SUMIFS(Table7[Total 
Paid],Table7[Sale - Product Name],'Private Label Inventory Sum'!$O90,Table7[Product Type2],'Private Label Inventory Sum'!$AK$5)</f>
        <v>0</v>
      </c>
    </row>
    <row r="91" spans="15:39" x14ac:dyDescent="0.25">
      <c r="O91" s="50"/>
      <c r="P91" s="7"/>
      <c r="Q91" s="94">
        <f>SUMIFS(Table112[Quantity],Table112[Product Name],'Private Label Inventory Sum'!$O91)</f>
        <v>0</v>
      </c>
      <c r="S91" s="61">
        <f>SUMIFS(Table112[Total Cost],Table112[Product Name],'Private Label Inventory Sum'!$O91)</f>
        <v>0</v>
      </c>
      <c r="T91" s="7"/>
      <c r="U91" s="61">
        <f>SUMIFS(Table112[Quantity Purchased],Table112[Product Name],'Private Label Inventory Sum'!$O91)</f>
        <v>0</v>
      </c>
      <c r="W91" s="61">
        <f>SUMIFS(Table112[Total Purchase
Cost],Table112[Product Name],'Private Label Inventory Sum'!$O91)</f>
        <v>0</v>
      </c>
      <c r="X91" s="7"/>
      <c r="Y91" s="61">
        <f t="shared" si="6"/>
        <v>0</v>
      </c>
      <c r="AA91" s="61">
        <f t="shared" si="7"/>
        <v>0</v>
      </c>
      <c r="AB91" s="7"/>
      <c r="AC91" s="61">
        <f>SUMIFS(Table7[Quantity of 
Product Sold],Table7[Sale - Product Name],'Private Label Inventory Sum'!$O91,Table7[Product Type2],'Private Label Inventory Sum'!$AC$5)</f>
        <v>0</v>
      </c>
      <c r="AE91" s="61">
        <f>SUMIFS(Table7[Total Cost of
Goods Sold],Table7[Sale - Product Name],'Private Label Inventory Sum'!$O91,Table7[Product Type2],'Private Label Inventory Sum'!$AC$5)</f>
        <v>0</v>
      </c>
      <c r="AF91" s="7"/>
      <c r="AG91" s="61">
        <f>SUMIFS(Table17[Quantity2],Table17[Product Name],'Private Label Inventory Sum'!$O91,Table17[Product Type2],'Private Label Inventory Sum'!$AG$5)</f>
        <v>0</v>
      </c>
      <c r="AI91" s="61">
        <f>SUMIFS(Table17[Total out of Inventory],Table17[Product Name],'Private Label Inventory Sum'!$O91,Table17[Product Type2],'Private Label Inventory Sum'!$AG$5)</f>
        <v>0</v>
      </c>
      <c r="AJ91" s="7"/>
      <c r="AK91" s="61">
        <f>SUMIFS(Table7[Quantity
 Sold],Table7[Sale - Product Name],'Private Label Inventory Sum'!$O91,Table7[Product Type2],'Private Label Inventory Sum'!$AK$5)</f>
        <v>0</v>
      </c>
      <c r="AM91" s="61">
        <f>SUMIFS(Table7[Total 
Paid],Table7[Sale - Product Name],'Private Label Inventory Sum'!$O91,Table7[Product Type2],'Private Label Inventory Sum'!$AK$5)</f>
        <v>0</v>
      </c>
    </row>
    <row r="92" spans="15:39" x14ac:dyDescent="0.25">
      <c r="O92" s="50"/>
      <c r="P92" s="7"/>
      <c r="Q92" s="94">
        <f>SUMIFS(Table112[Quantity],Table112[Product Name],'Private Label Inventory Sum'!$O92)</f>
        <v>0</v>
      </c>
      <c r="S92" s="61">
        <f>SUMIFS(Table112[Total Cost],Table112[Product Name],'Private Label Inventory Sum'!$O92)</f>
        <v>0</v>
      </c>
      <c r="T92" s="7"/>
      <c r="U92" s="61">
        <f>SUMIFS(Table112[Quantity Purchased],Table112[Product Name],'Private Label Inventory Sum'!$O92)</f>
        <v>0</v>
      </c>
      <c r="W92" s="61">
        <f>SUMIFS(Table112[Total Purchase
Cost],Table112[Product Name],'Private Label Inventory Sum'!$O92)</f>
        <v>0</v>
      </c>
      <c r="X92" s="7"/>
      <c r="Y92" s="61">
        <f t="shared" si="6"/>
        <v>0</v>
      </c>
      <c r="AA92" s="61">
        <f t="shared" si="7"/>
        <v>0</v>
      </c>
      <c r="AB92" s="7"/>
      <c r="AC92" s="61">
        <f>SUMIFS(Table7[Quantity of 
Product Sold],Table7[Sale - Product Name],'Private Label Inventory Sum'!$O92,Table7[Product Type2],'Private Label Inventory Sum'!$AC$5)</f>
        <v>0</v>
      </c>
      <c r="AE92" s="61">
        <f>SUMIFS(Table7[Total Cost of
Goods Sold],Table7[Sale - Product Name],'Private Label Inventory Sum'!$O92,Table7[Product Type2],'Private Label Inventory Sum'!$AC$5)</f>
        <v>0</v>
      </c>
      <c r="AF92" s="7"/>
      <c r="AG92" s="61">
        <f>SUMIFS(Table17[Quantity2],Table17[Product Name],'Private Label Inventory Sum'!$O92,Table17[Product Type2],'Private Label Inventory Sum'!$AG$5)</f>
        <v>0</v>
      </c>
      <c r="AI92" s="61">
        <f>SUMIFS(Table17[Total out of Inventory],Table17[Product Name],'Private Label Inventory Sum'!$O92,Table17[Product Type2],'Private Label Inventory Sum'!$AG$5)</f>
        <v>0</v>
      </c>
      <c r="AJ92" s="7"/>
      <c r="AK92" s="61">
        <f>SUMIFS(Table7[Quantity
 Sold],Table7[Sale - Product Name],'Private Label Inventory Sum'!$O92,Table7[Product Type2],'Private Label Inventory Sum'!$AK$5)</f>
        <v>0</v>
      </c>
      <c r="AM92" s="61">
        <f>SUMIFS(Table7[Total 
Paid],Table7[Sale - Product Name],'Private Label Inventory Sum'!$O92,Table7[Product Type2],'Private Label Inventory Sum'!$AK$5)</f>
        <v>0</v>
      </c>
    </row>
    <row r="93" spans="15:39" x14ac:dyDescent="0.25">
      <c r="O93" s="50"/>
      <c r="P93" s="7"/>
      <c r="Q93" s="94">
        <f>SUMIFS(Table112[Quantity],Table112[Product Name],'Private Label Inventory Sum'!$O93)</f>
        <v>0</v>
      </c>
      <c r="S93" s="61">
        <f>SUMIFS(Table112[Total Cost],Table112[Product Name],'Private Label Inventory Sum'!$O93)</f>
        <v>0</v>
      </c>
      <c r="T93" s="7"/>
      <c r="U93" s="61">
        <f>SUMIFS(Table112[Quantity Purchased],Table112[Product Name],'Private Label Inventory Sum'!$O93)</f>
        <v>0</v>
      </c>
      <c r="W93" s="61">
        <f>SUMIFS(Table112[Total Purchase
Cost],Table112[Product Name],'Private Label Inventory Sum'!$O93)</f>
        <v>0</v>
      </c>
      <c r="X93" s="7"/>
      <c r="Y93" s="61">
        <f t="shared" si="6"/>
        <v>0</v>
      </c>
      <c r="AA93" s="61">
        <f t="shared" si="7"/>
        <v>0</v>
      </c>
      <c r="AB93" s="7"/>
      <c r="AC93" s="61">
        <f>SUMIFS(Table7[Quantity of 
Product Sold],Table7[Sale - Product Name],'Private Label Inventory Sum'!$O93,Table7[Product Type2],'Private Label Inventory Sum'!$AC$5)</f>
        <v>0</v>
      </c>
      <c r="AE93" s="61">
        <f>SUMIFS(Table7[Total Cost of
Goods Sold],Table7[Sale - Product Name],'Private Label Inventory Sum'!$O93,Table7[Product Type2],'Private Label Inventory Sum'!$AC$5)</f>
        <v>0</v>
      </c>
      <c r="AF93" s="7"/>
      <c r="AG93" s="61">
        <f>SUMIFS(Table17[Quantity2],Table17[Product Name],'Private Label Inventory Sum'!$O93,Table17[Product Type2],'Private Label Inventory Sum'!$AG$5)</f>
        <v>0</v>
      </c>
      <c r="AI93" s="61">
        <f>SUMIFS(Table17[Total out of Inventory],Table17[Product Name],'Private Label Inventory Sum'!$O93,Table17[Product Type2],'Private Label Inventory Sum'!$AG$5)</f>
        <v>0</v>
      </c>
      <c r="AJ93" s="7"/>
      <c r="AK93" s="61">
        <f>SUMIFS(Table7[Quantity
 Sold],Table7[Sale - Product Name],'Private Label Inventory Sum'!$O93,Table7[Product Type2],'Private Label Inventory Sum'!$AK$5)</f>
        <v>0</v>
      </c>
      <c r="AM93" s="61">
        <f>SUMIFS(Table7[Total 
Paid],Table7[Sale - Product Name],'Private Label Inventory Sum'!$O93,Table7[Product Type2],'Private Label Inventory Sum'!$AK$5)</f>
        <v>0</v>
      </c>
    </row>
    <row r="94" spans="15:39" x14ac:dyDescent="0.25">
      <c r="O94" s="50"/>
      <c r="P94" s="7"/>
      <c r="Q94" s="94">
        <f>SUMIFS(Table112[Quantity],Table112[Product Name],'Private Label Inventory Sum'!$O94)</f>
        <v>0</v>
      </c>
      <c r="S94" s="61">
        <f>SUMIFS(Table112[Total Cost],Table112[Product Name],'Private Label Inventory Sum'!$O94)</f>
        <v>0</v>
      </c>
      <c r="T94" s="7"/>
      <c r="U94" s="61">
        <f>SUMIFS(Table112[Quantity Purchased],Table112[Product Name],'Private Label Inventory Sum'!$O94)</f>
        <v>0</v>
      </c>
      <c r="W94" s="61">
        <f>SUMIFS(Table112[Total Purchase
Cost],Table112[Product Name],'Private Label Inventory Sum'!$O94)</f>
        <v>0</v>
      </c>
      <c r="X94" s="7"/>
      <c r="Y94" s="61">
        <f t="shared" si="6"/>
        <v>0</v>
      </c>
      <c r="AA94" s="61">
        <f t="shared" si="7"/>
        <v>0</v>
      </c>
      <c r="AB94" s="7"/>
      <c r="AC94" s="61">
        <f>SUMIFS(Table7[Quantity of 
Product Sold],Table7[Sale - Product Name],'Private Label Inventory Sum'!$O94,Table7[Product Type2],'Private Label Inventory Sum'!$AC$5)</f>
        <v>0</v>
      </c>
      <c r="AE94" s="61">
        <f>SUMIFS(Table7[Total Cost of
Goods Sold],Table7[Sale - Product Name],'Private Label Inventory Sum'!$O94,Table7[Product Type2],'Private Label Inventory Sum'!$AC$5)</f>
        <v>0</v>
      </c>
      <c r="AF94" s="7"/>
      <c r="AG94" s="61">
        <f>SUMIFS(Table17[Quantity2],Table17[Product Name],'Private Label Inventory Sum'!$O94,Table17[Product Type2],'Private Label Inventory Sum'!$AG$5)</f>
        <v>0</v>
      </c>
      <c r="AI94" s="61">
        <f>SUMIFS(Table17[Total out of Inventory],Table17[Product Name],'Private Label Inventory Sum'!$O94,Table17[Product Type2],'Private Label Inventory Sum'!$AG$5)</f>
        <v>0</v>
      </c>
      <c r="AJ94" s="7"/>
      <c r="AK94" s="61">
        <f>SUMIFS(Table7[Quantity
 Sold],Table7[Sale - Product Name],'Private Label Inventory Sum'!$O94,Table7[Product Type2],'Private Label Inventory Sum'!$AK$5)</f>
        <v>0</v>
      </c>
      <c r="AM94" s="61">
        <f>SUMIFS(Table7[Total 
Paid],Table7[Sale - Product Name],'Private Label Inventory Sum'!$O94,Table7[Product Type2],'Private Label Inventory Sum'!$AK$5)</f>
        <v>0</v>
      </c>
    </row>
    <row r="95" spans="15:39" x14ac:dyDescent="0.25">
      <c r="O95" s="50"/>
      <c r="P95" s="7"/>
      <c r="Q95" s="94">
        <f>SUMIFS(Table112[Quantity],Table112[Product Name],'Private Label Inventory Sum'!$O95)</f>
        <v>0</v>
      </c>
      <c r="S95" s="61">
        <f>SUMIFS(Table112[Total Cost],Table112[Product Name],'Private Label Inventory Sum'!$O95)</f>
        <v>0</v>
      </c>
      <c r="T95" s="7"/>
      <c r="U95" s="61">
        <f>SUMIFS(Table112[Quantity Purchased],Table112[Product Name],'Private Label Inventory Sum'!$O95)</f>
        <v>0</v>
      </c>
      <c r="W95" s="61">
        <f>SUMIFS(Table112[Total Purchase
Cost],Table112[Product Name],'Private Label Inventory Sum'!$O95)</f>
        <v>0</v>
      </c>
      <c r="X95" s="7"/>
      <c r="Y95" s="61">
        <f t="shared" si="6"/>
        <v>0</v>
      </c>
      <c r="AA95" s="61">
        <f t="shared" si="7"/>
        <v>0</v>
      </c>
      <c r="AB95" s="7"/>
      <c r="AC95" s="61">
        <f>SUMIFS(Table7[Quantity of 
Product Sold],Table7[Sale - Product Name],'Private Label Inventory Sum'!$O95,Table7[Product Type2],'Private Label Inventory Sum'!$AC$5)</f>
        <v>0</v>
      </c>
      <c r="AE95" s="61">
        <f>SUMIFS(Table7[Total Cost of
Goods Sold],Table7[Sale - Product Name],'Private Label Inventory Sum'!$O95,Table7[Product Type2],'Private Label Inventory Sum'!$AC$5)</f>
        <v>0</v>
      </c>
      <c r="AF95" s="7"/>
      <c r="AG95" s="61">
        <f>SUMIFS(Table17[Quantity2],Table17[Product Name],'Private Label Inventory Sum'!$O95,Table17[Product Type2],'Private Label Inventory Sum'!$AG$5)</f>
        <v>0</v>
      </c>
      <c r="AI95" s="61">
        <f>SUMIFS(Table17[Total out of Inventory],Table17[Product Name],'Private Label Inventory Sum'!$O95,Table17[Product Type2],'Private Label Inventory Sum'!$AG$5)</f>
        <v>0</v>
      </c>
      <c r="AJ95" s="7"/>
      <c r="AK95" s="61">
        <f>SUMIFS(Table7[Quantity
 Sold],Table7[Sale - Product Name],'Private Label Inventory Sum'!$O95,Table7[Product Type2],'Private Label Inventory Sum'!$AK$5)</f>
        <v>0</v>
      </c>
      <c r="AM95" s="61">
        <f>SUMIFS(Table7[Total 
Paid],Table7[Sale - Product Name],'Private Label Inventory Sum'!$O95,Table7[Product Type2],'Private Label Inventory Sum'!$AK$5)</f>
        <v>0</v>
      </c>
    </row>
    <row r="96" spans="15:39" x14ac:dyDescent="0.25">
      <c r="O96" s="50"/>
      <c r="P96" s="7"/>
      <c r="Q96" s="94">
        <f>SUMIFS(Table112[Quantity],Table112[Product Name],'Private Label Inventory Sum'!$O96)</f>
        <v>0</v>
      </c>
      <c r="S96" s="61">
        <f>SUMIFS(Table112[Total Cost],Table112[Product Name],'Private Label Inventory Sum'!$O96)</f>
        <v>0</v>
      </c>
      <c r="T96" s="7"/>
      <c r="U96" s="61">
        <f>SUMIFS(Table112[Quantity Purchased],Table112[Product Name],'Private Label Inventory Sum'!$O96)</f>
        <v>0</v>
      </c>
      <c r="W96" s="61">
        <f>SUMIFS(Table112[Total Purchase
Cost],Table112[Product Name],'Private Label Inventory Sum'!$O96)</f>
        <v>0</v>
      </c>
      <c r="X96" s="7"/>
      <c r="Y96" s="61">
        <f t="shared" si="6"/>
        <v>0</v>
      </c>
      <c r="AA96" s="61">
        <f t="shared" si="7"/>
        <v>0</v>
      </c>
      <c r="AB96" s="7"/>
      <c r="AC96" s="61">
        <f>SUMIFS(Table7[Quantity of 
Product Sold],Table7[Sale - Product Name],'Private Label Inventory Sum'!$O96,Table7[Product Type2],'Private Label Inventory Sum'!$AC$5)</f>
        <v>0</v>
      </c>
      <c r="AE96" s="61">
        <f>SUMIFS(Table7[Total Cost of
Goods Sold],Table7[Sale - Product Name],'Private Label Inventory Sum'!$O96,Table7[Product Type2],'Private Label Inventory Sum'!$AC$5)</f>
        <v>0</v>
      </c>
      <c r="AF96" s="7"/>
      <c r="AG96" s="61">
        <f>SUMIFS(Table17[Quantity2],Table17[Product Name],'Private Label Inventory Sum'!$O96,Table17[Product Type2],'Private Label Inventory Sum'!$AG$5)</f>
        <v>0</v>
      </c>
      <c r="AI96" s="61">
        <f>SUMIFS(Table17[Total out of Inventory],Table17[Product Name],'Private Label Inventory Sum'!$O96,Table17[Product Type2],'Private Label Inventory Sum'!$AG$5)</f>
        <v>0</v>
      </c>
      <c r="AJ96" s="7"/>
      <c r="AK96" s="61">
        <f>SUMIFS(Table7[Quantity
 Sold],Table7[Sale - Product Name],'Private Label Inventory Sum'!$O96,Table7[Product Type2],'Private Label Inventory Sum'!$AK$5)</f>
        <v>0</v>
      </c>
      <c r="AM96" s="61">
        <f>SUMIFS(Table7[Total 
Paid],Table7[Sale - Product Name],'Private Label Inventory Sum'!$O96,Table7[Product Type2],'Private Label Inventory Sum'!$AK$5)</f>
        <v>0</v>
      </c>
    </row>
    <row r="97" spans="5:39" x14ac:dyDescent="0.25">
      <c r="O97" s="50"/>
      <c r="P97" s="7"/>
      <c r="Q97" s="94">
        <f>SUMIFS(Table112[Quantity],Table112[Product Name],'Private Label Inventory Sum'!$O97)</f>
        <v>0</v>
      </c>
      <c r="S97" s="61">
        <f>SUMIFS(Table112[Total Cost],Table112[Product Name],'Private Label Inventory Sum'!$O97)</f>
        <v>0</v>
      </c>
      <c r="T97" s="7"/>
      <c r="U97" s="61">
        <f>SUMIFS(Table112[Quantity Purchased],Table112[Product Name],'Private Label Inventory Sum'!$O97)</f>
        <v>0</v>
      </c>
      <c r="W97" s="61">
        <f>SUMIFS(Table112[Total Purchase
Cost],Table112[Product Name],'Private Label Inventory Sum'!$O97)</f>
        <v>0</v>
      </c>
      <c r="X97" s="7"/>
      <c r="Y97" s="61">
        <f t="shared" si="6"/>
        <v>0</v>
      </c>
      <c r="AA97" s="61">
        <f t="shared" si="7"/>
        <v>0</v>
      </c>
      <c r="AB97" s="7"/>
      <c r="AC97" s="61">
        <f>SUMIFS(Table7[Quantity of 
Product Sold],Table7[Sale - Product Name],'Private Label Inventory Sum'!$O97,Table7[Product Type2],'Private Label Inventory Sum'!$AC$5)</f>
        <v>0</v>
      </c>
      <c r="AE97" s="61">
        <f>SUMIFS(Table7[Total Cost of
Goods Sold],Table7[Sale - Product Name],'Private Label Inventory Sum'!$O97,Table7[Product Type2],'Private Label Inventory Sum'!$AC$5)</f>
        <v>0</v>
      </c>
      <c r="AF97" s="7"/>
      <c r="AG97" s="61">
        <f>SUMIFS(Table17[Quantity2],Table17[Product Name],'Private Label Inventory Sum'!$O97,Table17[Product Type2],'Private Label Inventory Sum'!$AG$5)</f>
        <v>0</v>
      </c>
      <c r="AI97" s="61">
        <f>SUMIFS(Table17[Total out of Inventory],Table17[Product Name],'Private Label Inventory Sum'!$O97,Table17[Product Type2],'Private Label Inventory Sum'!$AG$5)</f>
        <v>0</v>
      </c>
      <c r="AJ97" s="7"/>
      <c r="AK97" s="61">
        <f>SUMIFS(Table7[Quantity
 Sold],Table7[Sale - Product Name],'Private Label Inventory Sum'!$O97,Table7[Product Type2],'Private Label Inventory Sum'!$AK$5)</f>
        <v>0</v>
      </c>
      <c r="AM97" s="61">
        <f>SUMIFS(Table7[Total 
Paid],Table7[Sale - Product Name],'Private Label Inventory Sum'!$O97,Table7[Product Type2],'Private Label Inventory Sum'!$AK$5)</f>
        <v>0</v>
      </c>
    </row>
    <row r="98" spans="5:39" x14ac:dyDescent="0.25">
      <c r="O98" s="50"/>
      <c r="P98" s="7"/>
      <c r="Q98" s="94">
        <f>SUMIFS(Table112[Quantity],Table112[Product Name],'Private Label Inventory Sum'!$O98)</f>
        <v>0</v>
      </c>
      <c r="S98" s="61">
        <f>SUMIFS(Table112[Total Cost],Table112[Product Name],'Private Label Inventory Sum'!$O98)</f>
        <v>0</v>
      </c>
      <c r="T98" s="7"/>
      <c r="U98" s="61">
        <f>SUMIFS(Table112[Quantity Purchased],Table112[Product Name],'Private Label Inventory Sum'!$O98)</f>
        <v>0</v>
      </c>
      <c r="W98" s="61">
        <f>SUMIFS(Table112[Total Purchase
Cost],Table112[Product Name],'Private Label Inventory Sum'!$O98)</f>
        <v>0</v>
      </c>
      <c r="X98" s="7"/>
      <c r="Y98" s="61">
        <f t="shared" si="6"/>
        <v>0</v>
      </c>
      <c r="AA98" s="61">
        <f t="shared" si="7"/>
        <v>0</v>
      </c>
      <c r="AB98" s="7"/>
      <c r="AC98" s="61">
        <f>SUMIFS(Table7[Quantity of 
Product Sold],Table7[Sale - Product Name],'Private Label Inventory Sum'!$O98,Table7[Product Type2],'Private Label Inventory Sum'!$AC$5)</f>
        <v>0</v>
      </c>
      <c r="AE98" s="61">
        <f>SUMIFS(Table7[Total Cost of
Goods Sold],Table7[Sale - Product Name],'Private Label Inventory Sum'!$O98,Table7[Product Type2],'Private Label Inventory Sum'!$AC$5)</f>
        <v>0</v>
      </c>
      <c r="AF98" s="7"/>
      <c r="AG98" s="61">
        <f>SUMIFS(Table17[Quantity2],Table17[Product Name],'Private Label Inventory Sum'!$O98,Table17[Product Type2],'Private Label Inventory Sum'!$AG$5)</f>
        <v>0</v>
      </c>
      <c r="AI98" s="61">
        <f>SUMIFS(Table17[Total out of Inventory],Table17[Product Name],'Private Label Inventory Sum'!$O98,Table17[Product Type2],'Private Label Inventory Sum'!$AG$5)</f>
        <v>0</v>
      </c>
      <c r="AJ98" s="7"/>
      <c r="AK98" s="61">
        <f>SUMIFS(Table7[Quantity
 Sold],Table7[Sale - Product Name],'Private Label Inventory Sum'!$O98,Table7[Product Type2],'Private Label Inventory Sum'!$AK$5)</f>
        <v>0</v>
      </c>
      <c r="AM98" s="61">
        <f>SUMIFS(Table7[Total 
Paid],Table7[Sale - Product Name],'Private Label Inventory Sum'!$O98,Table7[Product Type2],'Private Label Inventory Sum'!$AK$5)</f>
        <v>0</v>
      </c>
    </row>
    <row r="99" spans="5:39" x14ac:dyDescent="0.25">
      <c r="O99" s="50"/>
      <c r="P99" s="7"/>
      <c r="Q99" s="94">
        <f>SUMIFS(Table112[Quantity],Table112[Product Name],'Private Label Inventory Sum'!$O99)</f>
        <v>0</v>
      </c>
      <c r="S99" s="61">
        <f>SUMIFS(Table112[Total Cost],Table112[Product Name],'Private Label Inventory Sum'!$O99)</f>
        <v>0</v>
      </c>
      <c r="T99" s="7"/>
      <c r="U99" s="61">
        <f>SUMIFS(Table112[Quantity Purchased],Table112[Product Name],'Private Label Inventory Sum'!$O99)</f>
        <v>0</v>
      </c>
      <c r="W99" s="61">
        <f>SUMIFS(Table112[Total Purchase
Cost],Table112[Product Name],'Private Label Inventory Sum'!$O99)</f>
        <v>0</v>
      </c>
      <c r="X99" s="7"/>
      <c r="Y99" s="61">
        <f t="shared" si="6"/>
        <v>0</v>
      </c>
      <c r="AA99" s="61">
        <f t="shared" si="7"/>
        <v>0</v>
      </c>
      <c r="AB99" s="7"/>
      <c r="AC99" s="61">
        <f>SUMIFS(Table7[Quantity of 
Product Sold],Table7[Sale - Product Name],'Private Label Inventory Sum'!$O99,Table7[Product Type2],'Private Label Inventory Sum'!$AC$5)</f>
        <v>0</v>
      </c>
      <c r="AE99" s="61">
        <f>SUMIFS(Table7[Total Cost of
Goods Sold],Table7[Sale - Product Name],'Private Label Inventory Sum'!$O99,Table7[Product Type2],'Private Label Inventory Sum'!$AC$5)</f>
        <v>0</v>
      </c>
      <c r="AF99" s="7"/>
      <c r="AG99" s="61">
        <f>SUMIFS(Table17[Quantity2],Table17[Product Name],'Private Label Inventory Sum'!$O99,Table17[Product Type2],'Private Label Inventory Sum'!$AG$5)</f>
        <v>0</v>
      </c>
      <c r="AI99" s="61">
        <f>SUMIFS(Table17[Total out of Inventory],Table17[Product Name],'Private Label Inventory Sum'!$O99,Table17[Product Type2],'Private Label Inventory Sum'!$AG$5)</f>
        <v>0</v>
      </c>
      <c r="AJ99" s="7"/>
      <c r="AK99" s="61">
        <f>SUMIFS(Table7[Quantity
 Sold],Table7[Sale - Product Name],'Private Label Inventory Sum'!$O99,Table7[Product Type2],'Private Label Inventory Sum'!$AK$5)</f>
        <v>0</v>
      </c>
      <c r="AM99" s="61">
        <f>SUMIFS(Table7[Total 
Paid],Table7[Sale - Product Name],'Private Label Inventory Sum'!$O99,Table7[Product Type2],'Private Label Inventory Sum'!$AK$5)</f>
        <v>0</v>
      </c>
    </row>
    <row r="100" spans="5:39" x14ac:dyDescent="0.25">
      <c r="O100" s="50"/>
      <c r="P100" s="7"/>
      <c r="Q100" s="94">
        <f>SUMIFS(Table112[Quantity],Table112[Product Name],'Private Label Inventory Sum'!$O100)</f>
        <v>0</v>
      </c>
      <c r="S100" s="61">
        <f>SUMIFS(Table112[Total Cost],Table112[Product Name],'Private Label Inventory Sum'!$O100)</f>
        <v>0</v>
      </c>
      <c r="T100" s="7"/>
      <c r="U100" s="61">
        <f>SUMIFS(Table112[Quantity Purchased],Table112[Product Name],'Private Label Inventory Sum'!$O100)</f>
        <v>0</v>
      </c>
      <c r="W100" s="61">
        <f>SUMIFS(Table112[Total Purchase
Cost],Table112[Product Name],'Private Label Inventory Sum'!$O100)</f>
        <v>0</v>
      </c>
      <c r="X100" s="7"/>
      <c r="Y100" s="61">
        <f t="shared" si="6"/>
        <v>0</v>
      </c>
      <c r="AA100" s="61">
        <f t="shared" si="7"/>
        <v>0</v>
      </c>
      <c r="AB100" s="7"/>
      <c r="AC100" s="61">
        <f>SUMIFS(Table7[Quantity of 
Product Sold],Table7[Sale - Product Name],'Private Label Inventory Sum'!$O100,Table7[Product Type2],'Private Label Inventory Sum'!$AC$5)</f>
        <v>0</v>
      </c>
      <c r="AE100" s="61">
        <f>SUMIFS(Table7[Total Cost of
Goods Sold],Table7[Sale - Product Name],'Private Label Inventory Sum'!$O100,Table7[Product Type2],'Private Label Inventory Sum'!$AC$5)</f>
        <v>0</v>
      </c>
      <c r="AF100" s="7"/>
      <c r="AG100" s="61">
        <f>SUMIFS(Table17[Quantity2],Table17[Product Name],'Private Label Inventory Sum'!$O100,Table17[Product Type2],'Private Label Inventory Sum'!$AG$5)</f>
        <v>0</v>
      </c>
      <c r="AI100" s="61">
        <f>SUMIFS(Table17[Total out of Inventory],Table17[Product Name],'Private Label Inventory Sum'!$O100,Table17[Product Type2],'Private Label Inventory Sum'!$AG$5)</f>
        <v>0</v>
      </c>
      <c r="AJ100" s="7"/>
      <c r="AK100" s="61">
        <f>SUMIFS(Table7[Quantity
 Sold],Table7[Sale - Product Name],'Private Label Inventory Sum'!$O100,Table7[Product Type2],'Private Label Inventory Sum'!$AK$5)</f>
        <v>0</v>
      </c>
      <c r="AM100" s="61">
        <f>SUMIFS(Table7[Total 
Paid],Table7[Sale - Product Name],'Private Label Inventory Sum'!$O100,Table7[Product Type2],'Private Label Inventory Sum'!$AK$5)</f>
        <v>0</v>
      </c>
    </row>
    <row r="101" spans="5:39" x14ac:dyDescent="0.25">
      <c r="O101" s="50"/>
      <c r="P101" s="7"/>
      <c r="Q101" s="94">
        <f>SUMIFS(Table112[Quantity],Table112[Product Name],'Private Label Inventory Sum'!$O101)</f>
        <v>0</v>
      </c>
      <c r="S101" s="61">
        <f>SUMIFS(Table112[Total Cost],Table112[Product Name],'Private Label Inventory Sum'!$O101)</f>
        <v>0</v>
      </c>
      <c r="T101" s="7"/>
      <c r="U101" s="61">
        <f>SUMIFS(Table112[Quantity Purchased],Table112[Product Name],'Private Label Inventory Sum'!$O101)</f>
        <v>0</v>
      </c>
      <c r="W101" s="61">
        <f>SUMIFS(Table112[Total Purchase
Cost],Table112[Product Name],'Private Label Inventory Sum'!$O101)</f>
        <v>0</v>
      </c>
      <c r="X101" s="7"/>
      <c r="Y101" s="61">
        <f t="shared" si="6"/>
        <v>0</v>
      </c>
      <c r="AA101" s="61">
        <f t="shared" si="7"/>
        <v>0</v>
      </c>
      <c r="AB101" s="7"/>
      <c r="AC101" s="61">
        <f>SUMIFS(Table7[Quantity of 
Product Sold],Table7[Sale - Product Name],'Private Label Inventory Sum'!$O101,Table7[Product Type2],'Private Label Inventory Sum'!$AC$5)</f>
        <v>0</v>
      </c>
      <c r="AE101" s="61">
        <f>SUMIFS(Table7[Total Cost of
Goods Sold],Table7[Sale - Product Name],'Private Label Inventory Sum'!$O101,Table7[Product Type2],'Private Label Inventory Sum'!$AC$5)</f>
        <v>0</v>
      </c>
      <c r="AF101" s="7"/>
      <c r="AG101" s="61">
        <f>SUMIFS(Table17[Quantity2],Table17[Product Name],'Private Label Inventory Sum'!$O101,Table17[Product Type2],'Private Label Inventory Sum'!$AG$5)</f>
        <v>0</v>
      </c>
      <c r="AI101" s="61">
        <f>SUMIFS(Table17[Total out of Inventory],Table17[Product Name],'Private Label Inventory Sum'!$O101,Table17[Product Type2],'Private Label Inventory Sum'!$AG$5)</f>
        <v>0</v>
      </c>
      <c r="AJ101" s="7"/>
      <c r="AK101" s="61">
        <f>SUMIFS(Table7[Quantity
 Sold],Table7[Sale - Product Name],'Private Label Inventory Sum'!$O101,Table7[Product Type2],'Private Label Inventory Sum'!$AK$5)</f>
        <v>0</v>
      </c>
      <c r="AM101" s="61">
        <f>SUMIFS(Table7[Total 
Paid],Table7[Sale - Product Name],'Private Label Inventory Sum'!$O101,Table7[Product Type2],'Private Label Inventory Sum'!$AK$5)</f>
        <v>0</v>
      </c>
    </row>
    <row r="102" spans="5:39" x14ac:dyDescent="0.25">
      <c r="O102" s="50"/>
      <c r="P102" s="7"/>
      <c r="Q102" s="94">
        <f>SUMIFS(Table112[Quantity],Table112[Product Name],'Private Label Inventory Sum'!$O102)</f>
        <v>0</v>
      </c>
      <c r="S102" s="61">
        <f>SUMIFS(Table112[Total Cost],Table112[Product Name],'Private Label Inventory Sum'!$O102)</f>
        <v>0</v>
      </c>
      <c r="T102" s="7"/>
      <c r="U102" s="61">
        <f>SUMIFS(Table112[Quantity Purchased],Table112[Product Name],'Private Label Inventory Sum'!$O102)</f>
        <v>0</v>
      </c>
      <c r="W102" s="61">
        <f>SUMIFS(Table112[Total Purchase
Cost],Table112[Product Name],'Private Label Inventory Sum'!$O102)</f>
        <v>0</v>
      </c>
      <c r="X102" s="7"/>
      <c r="Y102" s="61">
        <f t="shared" si="6"/>
        <v>0</v>
      </c>
      <c r="AA102" s="61">
        <f t="shared" si="7"/>
        <v>0</v>
      </c>
      <c r="AB102" s="7"/>
      <c r="AC102" s="61">
        <f>SUMIFS(Table7[Quantity of 
Product Sold],Table7[Sale - Product Name],'Private Label Inventory Sum'!$O102,Table7[Product Type2],'Private Label Inventory Sum'!$AC$5)</f>
        <v>0</v>
      </c>
      <c r="AE102" s="61">
        <f>SUMIFS(Table7[Total Cost of
Goods Sold],Table7[Sale - Product Name],'Private Label Inventory Sum'!$O102,Table7[Product Type2],'Private Label Inventory Sum'!$AC$5)</f>
        <v>0</v>
      </c>
      <c r="AF102" s="7"/>
      <c r="AG102" s="61">
        <f>SUMIFS(Table17[Quantity2],Table17[Product Name],'Private Label Inventory Sum'!$O102,Table17[Product Type2],'Private Label Inventory Sum'!$AG$5)</f>
        <v>0</v>
      </c>
      <c r="AI102" s="61">
        <f>SUMIFS(Table17[Total out of Inventory],Table17[Product Name],'Private Label Inventory Sum'!$O102,Table17[Product Type2],'Private Label Inventory Sum'!$AG$5)</f>
        <v>0</v>
      </c>
      <c r="AJ102" s="7"/>
      <c r="AK102" s="61">
        <f>SUMIFS(Table7[Quantity
 Sold],Table7[Sale - Product Name],'Private Label Inventory Sum'!$O102,Table7[Product Type2],'Private Label Inventory Sum'!$AK$5)</f>
        <v>0</v>
      </c>
      <c r="AM102" s="61">
        <f>SUMIFS(Table7[Total 
Paid],Table7[Sale - Product Name],'Private Label Inventory Sum'!$O102,Table7[Product Type2],'Private Label Inventory Sum'!$AK$5)</f>
        <v>0</v>
      </c>
    </row>
    <row r="103" spans="5:39" x14ac:dyDescent="0.25">
      <c r="O103" s="50"/>
      <c r="P103" s="7"/>
      <c r="Q103" s="94">
        <f>SUMIFS(Table112[Quantity],Table112[Product Name],'Private Label Inventory Sum'!$O103)</f>
        <v>0</v>
      </c>
      <c r="S103" s="61">
        <f>SUMIFS(Table112[Total Cost],Table112[Product Name],'Private Label Inventory Sum'!$O103)</f>
        <v>0</v>
      </c>
      <c r="T103" s="7"/>
      <c r="U103" s="61">
        <f>SUMIFS(Table112[Quantity Purchased],Table112[Product Name],'Private Label Inventory Sum'!$O103)</f>
        <v>0</v>
      </c>
      <c r="W103" s="61">
        <f>SUMIFS(Table112[Total Purchase
Cost],Table112[Product Name],'Private Label Inventory Sum'!$O103)</f>
        <v>0</v>
      </c>
      <c r="X103" s="7"/>
      <c r="Y103" s="61">
        <f t="shared" si="6"/>
        <v>0</v>
      </c>
      <c r="AA103" s="61">
        <f t="shared" si="7"/>
        <v>0</v>
      </c>
      <c r="AB103" s="7"/>
      <c r="AC103" s="61">
        <f>SUMIFS(Table7[Quantity of 
Product Sold],Table7[Sale - Product Name],'Private Label Inventory Sum'!$O103,Table7[Product Type2],'Private Label Inventory Sum'!$AC$5)</f>
        <v>0</v>
      </c>
      <c r="AE103" s="61">
        <f>SUMIFS(Table7[Total Cost of
Goods Sold],Table7[Sale - Product Name],'Private Label Inventory Sum'!$O103,Table7[Product Type2],'Private Label Inventory Sum'!$AC$5)</f>
        <v>0</v>
      </c>
      <c r="AF103" s="7"/>
      <c r="AG103" s="61">
        <f>SUMIFS(Table17[Quantity2],Table17[Product Name],'Private Label Inventory Sum'!$O103,Table17[Product Type2],'Private Label Inventory Sum'!$AG$5)</f>
        <v>0</v>
      </c>
      <c r="AI103" s="61">
        <f>SUMIFS(Table17[Total out of Inventory],Table17[Product Name],'Private Label Inventory Sum'!$O103,Table17[Product Type2],'Private Label Inventory Sum'!$AG$5)</f>
        <v>0</v>
      </c>
      <c r="AJ103" s="7"/>
      <c r="AK103" s="61">
        <f>SUMIFS(Table7[Quantity
 Sold],Table7[Sale - Product Name],'Private Label Inventory Sum'!$O103,Table7[Product Type2],'Private Label Inventory Sum'!$AK$5)</f>
        <v>0</v>
      </c>
      <c r="AM103" s="61">
        <f>SUMIFS(Table7[Total 
Paid],Table7[Sale - Product Name],'Private Label Inventory Sum'!$O103,Table7[Product Type2],'Private Label Inventory Sum'!$AK$5)</f>
        <v>0</v>
      </c>
    </row>
    <row r="104" spans="5:39" x14ac:dyDescent="0.25">
      <c r="E104" s="4"/>
      <c r="G104" s="4"/>
      <c r="O104" s="50"/>
      <c r="P104" s="7"/>
      <c r="Q104" s="94">
        <f>SUMIFS(Table112[Quantity],Table112[Product Name],'Private Label Inventory Sum'!$O104)</f>
        <v>0</v>
      </c>
      <c r="S104" s="61">
        <f>SUMIFS(Table112[Total Cost],Table112[Product Name],'Private Label Inventory Sum'!$O104)</f>
        <v>0</v>
      </c>
      <c r="T104" s="7"/>
      <c r="U104" s="61">
        <f>SUMIFS(Table112[Quantity Purchased],Table112[Product Name],'Private Label Inventory Sum'!$O104)</f>
        <v>0</v>
      </c>
      <c r="W104" s="61">
        <f>SUMIFS(Table112[Total Purchase
Cost],Table112[Product Name],'Private Label Inventory Sum'!$O104)</f>
        <v>0</v>
      </c>
      <c r="X104" s="7"/>
      <c r="Y104" s="61">
        <f t="shared" si="6"/>
        <v>0</v>
      </c>
      <c r="AA104" s="61">
        <f t="shared" si="7"/>
        <v>0</v>
      </c>
      <c r="AB104" s="7"/>
      <c r="AC104" s="61">
        <f>SUMIFS(Table7[Quantity of 
Product Sold],Table7[Sale - Product Name],'Private Label Inventory Sum'!$O104,Table7[Product Type2],'Private Label Inventory Sum'!$AC$5)</f>
        <v>0</v>
      </c>
      <c r="AE104" s="61">
        <f>SUMIFS(Table7[Total Cost of
Goods Sold],Table7[Sale - Product Name],'Private Label Inventory Sum'!$O104,Table7[Product Type2],'Private Label Inventory Sum'!$AC$5)</f>
        <v>0</v>
      </c>
      <c r="AF104" s="7"/>
      <c r="AG104" s="61">
        <f>SUMIFS(Table17[Quantity2],Table17[Product Name],'Private Label Inventory Sum'!$O104,Table17[Product Type2],'Private Label Inventory Sum'!$AG$5)</f>
        <v>0</v>
      </c>
      <c r="AI104" s="61">
        <f>SUMIFS(Table17[Total out of Inventory],Table17[Product Name],'Private Label Inventory Sum'!$O104,Table17[Product Type2],'Private Label Inventory Sum'!$AG$5)</f>
        <v>0</v>
      </c>
      <c r="AJ104" s="7"/>
      <c r="AK104" s="61">
        <f>SUMIFS(Table7[Quantity
 Sold],Table7[Sale - Product Name],'Private Label Inventory Sum'!$O104,Table7[Product Type2],'Private Label Inventory Sum'!$AK$5)</f>
        <v>0</v>
      </c>
      <c r="AM104" s="61">
        <f>SUMIFS(Table7[Total 
Paid],Table7[Sale - Product Name],'Private Label Inventory Sum'!$O104,Table7[Product Type2],'Private Label Inventory Sum'!$AK$5)</f>
        <v>0</v>
      </c>
    </row>
    <row r="105" spans="5:39" x14ac:dyDescent="0.25">
      <c r="O105" s="72"/>
      <c r="P105" s="7"/>
      <c r="Q105" s="94">
        <f>SUMIFS(Table112[Quantity],Table112[Product Name],'Private Label Inventory Sum'!$O105)</f>
        <v>0</v>
      </c>
      <c r="S105" s="61">
        <f>SUMIFS(Table112[Total Cost],Table112[Product Name],'Private Label Inventory Sum'!$O105)</f>
        <v>0</v>
      </c>
      <c r="T105" s="7"/>
      <c r="U105" s="61">
        <f>SUMIFS(Table112[Quantity Purchased],Table112[Product Name],'Private Label Inventory Sum'!$O105)</f>
        <v>0</v>
      </c>
      <c r="W105" s="61">
        <f>SUMIFS(Table112[Total Purchase
Cost],Table112[Product Name],'Private Label Inventory Sum'!$O105)</f>
        <v>0</v>
      </c>
      <c r="X105" s="7"/>
      <c r="Y105" s="61">
        <f t="shared" si="6"/>
        <v>0</v>
      </c>
      <c r="AA105" s="61">
        <f t="shared" si="7"/>
        <v>0</v>
      </c>
      <c r="AB105" s="7"/>
      <c r="AC105" s="61">
        <f>SUMIFS(Table7[Quantity of 
Product Sold],Table7[Sale - Product Name],'Private Label Inventory Sum'!$O105,Table7[Product Type2],'Private Label Inventory Sum'!$AC$5)</f>
        <v>0</v>
      </c>
      <c r="AE105" s="61">
        <f>SUMIFS(Table7[Total Cost of
Goods Sold],Table7[Sale - Product Name],'Private Label Inventory Sum'!$O105,Table7[Product Type2],'Private Label Inventory Sum'!$AC$5)</f>
        <v>0</v>
      </c>
      <c r="AF105" s="7"/>
      <c r="AG105" s="61">
        <f>SUMIFS(Table17[Quantity2],Table17[Product Name],'Private Label Inventory Sum'!$O105,Table17[Product Type2],'Private Label Inventory Sum'!$AG$5)</f>
        <v>0</v>
      </c>
      <c r="AI105" s="61">
        <f>SUMIFS(Table17[Total out of Inventory],Table17[Product Name],'Private Label Inventory Sum'!$O105,Table17[Product Type2],'Private Label Inventory Sum'!$AG$5)</f>
        <v>0</v>
      </c>
      <c r="AJ105" s="7"/>
      <c r="AK105" s="61">
        <f>SUMIFS(Table7[Quantity
 Sold],Table7[Sale - Product Name],'Private Label Inventory Sum'!$O105,Table7[Product Type2],'Private Label Inventory Sum'!$AK$5)</f>
        <v>0</v>
      </c>
      <c r="AM105" s="61">
        <f>SUMIFS(Table7[Total 
Paid],Table7[Sale - Product Name],'Private Label Inventory Sum'!$O105,Table7[Product Type2],'Private Label Inventory Sum'!$AK$5)</f>
        <v>0</v>
      </c>
    </row>
    <row r="106" spans="5:39" s="50" customFormat="1" x14ac:dyDescent="0.25">
      <c r="P106" s="71"/>
      <c r="Q106" s="94">
        <f>SUMIFS(Table112[Quantity],Table112[Product Name],'Private Label Inventory Sum'!$O106)</f>
        <v>0</v>
      </c>
      <c r="R106"/>
      <c r="S106" s="61">
        <f>SUMIFS(Table112[Total Cost],Table112[Product Name],'Private Label Inventory Sum'!$O106)</f>
        <v>0</v>
      </c>
      <c r="T106" s="7"/>
      <c r="U106" s="61">
        <f>SUMIFS(Table112[Quantity Purchased],Table112[Product Name],'Private Label Inventory Sum'!$O106)</f>
        <v>0</v>
      </c>
      <c r="V106"/>
      <c r="W106" s="61">
        <f>SUMIFS(Table112[Total Purchase
Cost],Table112[Product Name],'Private Label Inventory Sum'!$O106)</f>
        <v>0</v>
      </c>
      <c r="X106" s="7"/>
      <c r="Y106" s="61">
        <f t="shared" si="6"/>
        <v>0</v>
      </c>
      <c r="Z106"/>
      <c r="AA106" s="61">
        <f t="shared" si="7"/>
        <v>0</v>
      </c>
      <c r="AB106" s="7"/>
      <c r="AC106" s="61">
        <f>SUMIFS(Table7[Quantity of 
Product Sold],Table7[Sale - Product Name],'Private Label Inventory Sum'!$O106,Table7[Product Type2],'Private Label Inventory Sum'!$AC$5)</f>
        <v>0</v>
      </c>
      <c r="AD106"/>
      <c r="AE106" s="61">
        <f>SUMIFS(Table7[Total Cost of
Goods Sold],Table7[Sale - Product Name],'Private Label Inventory Sum'!$O106,Table7[Product Type2],'Private Label Inventory Sum'!$AC$5)</f>
        <v>0</v>
      </c>
      <c r="AF106" s="7"/>
      <c r="AG106" s="61">
        <f>SUMIFS(Table17[Quantity2],Table17[Product Name],'Private Label Inventory Sum'!$O106,Table17[Product Type2],'Private Label Inventory Sum'!$AG$5)</f>
        <v>0</v>
      </c>
      <c r="AH106"/>
      <c r="AI106" s="61">
        <f>SUMIFS(Table17[Total out of Inventory],Table17[Product Name],'Private Label Inventory Sum'!$O106,Table17[Product Type2],'Private Label Inventory Sum'!$AG$5)</f>
        <v>0</v>
      </c>
      <c r="AJ106" s="7"/>
      <c r="AK106" s="61">
        <f>SUMIFS(Table7[Quantity
 Sold],Table7[Sale - Product Name],'Private Label Inventory Sum'!$O106,Table7[Product Type2],'Private Label Inventory Sum'!$AK$5)</f>
        <v>0</v>
      </c>
      <c r="AL106"/>
      <c r="AM106" s="61">
        <f>SUMIFS(Table7[Total 
Paid],Table7[Sale - Product Name],'Private Label Inventory Sum'!$O106,Table7[Product Type2],'Private Label Inventory Sum'!$AK$5)</f>
        <v>0</v>
      </c>
    </row>
    <row r="107" spans="5:39" s="50" customFormat="1" x14ac:dyDescent="0.25">
      <c r="P107" s="71"/>
      <c r="Q107" s="94">
        <f>SUMIFS(Table112[Quantity],Table112[Product Name],'Private Label Inventory Sum'!$O107)</f>
        <v>0</v>
      </c>
      <c r="R107"/>
      <c r="S107" s="61">
        <f>SUMIFS(Table112[Total Cost],Table112[Product Name],'Private Label Inventory Sum'!$O107)</f>
        <v>0</v>
      </c>
      <c r="T107" s="7"/>
      <c r="U107" s="61">
        <f>SUMIFS(Table112[Quantity Purchased],Table112[Product Name],'Private Label Inventory Sum'!$O107)</f>
        <v>0</v>
      </c>
      <c r="V107"/>
      <c r="W107" s="61">
        <f>SUMIFS(Table112[Total Purchase
Cost],Table112[Product Name],'Private Label Inventory Sum'!$O107)</f>
        <v>0</v>
      </c>
      <c r="X107" s="7"/>
      <c r="Y107" s="61">
        <f t="shared" si="6"/>
        <v>0</v>
      </c>
      <c r="Z107"/>
      <c r="AA107" s="61">
        <f t="shared" si="7"/>
        <v>0</v>
      </c>
      <c r="AB107" s="7"/>
      <c r="AC107" s="61">
        <f>SUMIFS(Table7[Quantity of 
Product Sold],Table7[Sale - Product Name],'Private Label Inventory Sum'!$O107,Table7[Product Type2],'Private Label Inventory Sum'!$AC$5)</f>
        <v>0</v>
      </c>
      <c r="AD107"/>
      <c r="AE107" s="61">
        <f>SUMIFS(Table7[Total Cost of
Goods Sold],Table7[Sale - Product Name],'Private Label Inventory Sum'!$O107,Table7[Product Type2],'Private Label Inventory Sum'!$AC$5)</f>
        <v>0</v>
      </c>
      <c r="AF107" s="7"/>
      <c r="AG107" s="61">
        <f>SUMIFS(Table17[Quantity2],Table17[Product Name],'Private Label Inventory Sum'!$O107,Table17[Product Type2],'Private Label Inventory Sum'!$AG$5)</f>
        <v>0</v>
      </c>
      <c r="AH107"/>
      <c r="AI107" s="61">
        <f>SUMIFS(Table17[Total out of Inventory],Table17[Product Name],'Private Label Inventory Sum'!$O107,Table17[Product Type2],'Private Label Inventory Sum'!$AG$5)</f>
        <v>0</v>
      </c>
      <c r="AJ107" s="7"/>
      <c r="AK107" s="61">
        <f>SUMIFS(Table7[Quantity
 Sold],Table7[Sale - Product Name],'Private Label Inventory Sum'!$O107,Table7[Product Type2],'Private Label Inventory Sum'!$AK$5)</f>
        <v>0</v>
      </c>
      <c r="AL107"/>
      <c r="AM107" s="61">
        <f>SUMIFS(Table7[Total 
Paid],Table7[Sale - Product Name],'Private Label Inventory Sum'!$O107,Table7[Product Type2],'Private Label Inventory Sum'!$AK$5)</f>
        <v>0</v>
      </c>
    </row>
    <row r="108" spans="5:39" s="50" customFormat="1" x14ac:dyDescent="0.25">
      <c r="P108" s="71"/>
      <c r="Q108" s="94">
        <f>SUMIFS(Table112[Quantity],Table112[Product Name],'Private Label Inventory Sum'!$O108)</f>
        <v>0</v>
      </c>
      <c r="R108"/>
      <c r="S108" s="61">
        <f>SUMIFS(Table112[Total Cost],Table112[Product Name],'Private Label Inventory Sum'!$O108)</f>
        <v>0</v>
      </c>
      <c r="T108" s="7"/>
      <c r="U108" s="61">
        <f>SUMIFS(Table112[Quantity Purchased],Table112[Product Name],'Private Label Inventory Sum'!$O108)</f>
        <v>0</v>
      </c>
      <c r="V108"/>
      <c r="W108" s="61">
        <f>SUMIFS(Table112[Total Purchase
Cost],Table112[Product Name],'Private Label Inventory Sum'!$O108)</f>
        <v>0</v>
      </c>
      <c r="X108" s="7"/>
      <c r="Y108" s="61">
        <f t="shared" si="6"/>
        <v>0</v>
      </c>
      <c r="Z108"/>
      <c r="AA108" s="61">
        <f t="shared" si="7"/>
        <v>0</v>
      </c>
      <c r="AB108" s="7"/>
      <c r="AC108" s="61">
        <f>SUMIFS(Table7[Quantity of 
Product Sold],Table7[Sale - Product Name],'Private Label Inventory Sum'!$O108,Table7[Product Type2],'Private Label Inventory Sum'!$AC$5)</f>
        <v>0</v>
      </c>
      <c r="AD108"/>
      <c r="AE108" s="61">
        <f>SUMIFS(Table7[Total Cost of
Goods Sold],Table7[Sale - Product Name],'Private Label Inventory Sum'!$O108,Table7[Product Type2],'Private Label Inventory Sum'!$AC$5)</f>
        <v>0</v>
      </c>
      <c r="AF108" s="7"/>
      <c r="AG108" s="61">
        <f>SUMIFS(Table17[Quantity2],Table17[Product Name],'Private Label Inventory Sum'!$O108,Table17[Product Type2],'Private Label Inventory Sum'!$AG$5)</f>
        <v>0</v>
      </c>
      <c r="AH108"/>
      <c r="AI108" s="61">
        <f>SUMIFS(Table17[Total out of Inventory],Table17[Product Name],'Private Label Inventory Sum'!$O108,Table17[Product Type2],'Private Label Inventory Sum'!$AG$5)</f>
        <v>0</v>
      </c>
      <c r="AJ108" s="7"/>
      <c r="AK108" s="61">
        <f>SUMIFS(Table7[Quantity
 Sold],Table7[Sale - Product Name],'Private Label Inventory Sum'!$O108,Table7[Product Type2],'Private Label Inventory Sum'!$AK$5)</f>
        <v>0</v>
      </c>
      <c r="AL108"/>
      <c r="AM108" s="61">
        <f>SUMIFS(Table7[Total 
Paid],Table7[Sale - Product Name],'Private Label Inventory Sum'!$O108,Table7[Product Type2],'Private Label Inventory Sum'!$AK$5)</f>
        <v>0</v>
      </c>
    </row>
    <row r="109" spans="5:39" x14ac:dyDescent="0.25">
      <c r="O109" s="50"/>
      <c r="P109" s="7"/>
      <c r="Q109" s="94">
        <f>SUMIFS(Table112[Quantity],Table112[Product Name],'Private Label Inventory Sum'!$O109)</f>
        <v>0</v>
      </c>
      <c r="S109" s="61">
        <f>SUMIFS(Table112[Total Cost],Table112[Product Name],'Private Label Inventory Sum'!$O109)</f>
        <v>0</v>
      </c>
      <c r="T109" s="7"/>
      <c r="U109" s="61">
        <f>SUMIFS(Table112[Quantity Purchased],Table112[Product Name],'Private Label Inventory Sum'!$O109)</f>
        <v>0</v>
      </c>
      <c r="W109" s="61">
        <f>SUMIFS(Table112[Total Purchase
Cost],Table112[Product Name],'Private Label Inventory Sum'!$O109)</f>
        <v>0</v>
      </c>
      <c r="X109" s="7"/>
      <c r="Y109" s="61">
        <f t="shared" si="6"/>
        <v>0</v>
      </c>
      <c r="AA109" s="61">
        <f t="shared" si="7"/>
        <v>0</v>
      </c>
      <c r="AB109" s="7"/>
      <c r="AC109" s="61">
        <f>SUMIFS(Table7[Quantity of 
Product Sold],Table7[Sale - Product Name],'Private Label Inventory Sum'!$O109,Table7[Product Type2],'Private Label Inventory Sum'!$AC$5)</f>
        <v>0</v>
      </c>
      <c r="AE109" s="61">
        <f>SUMIFS(Table7[Total Cost of
Goods Sold],Table7[Sale - Product Name],'Private Label Inventory Sum'!$O109,Table7[Product Type2],'Private Label Inventory Sum'!$AC$5)</f>
        <v>0</v>
      </c>
      <c r="AF109" s="7"/>
      <c r="AG109" s="61">
        <f>SUMIFS(Table17[Quantity2],Table17[Product Name],'Private Label Inventory Sum'!$O109,Table17[Product Type2],'Private Label Inventory Sum'!$AG$5)</f>
        <v>0</v>
      </c>
      <c r="AI109" s="61">
        <f>SUMIFS(Table17[Total out of Inventory],Table17[Product Name],'Private Label Inventory Sum'!$O109,Table17[Product Type2],'Private Label Inventory Sum'!$AG$5)</f>
        <v>0</v>
      </c>
      <c r="AJ109" s="7"/>
      <c r="AK109" s="61">
        <f>SUMIFS(Table7[Quantity
 Sold],Table7[Sale - Product Name],'Private Label Inventory Sum'!$O109,Table7[Product Type2],'Private Label Inventory Sum'!$AK$5)</f>
        <v>0</v>
      </c>
      <c r="AM109" s="61">
        <f>SUMIFS(Table7[Total 
Paid],Table7[Sale - Product Name],'Private Label Inventory Sum'!$O109,Table7[Product Type2],'Private Label Inventory Sum'!$AK$5)</f>
        <v>0</v>
      </c>
    </row>
    <row r="110" spans="5:39" x14ac:dyDescent="0.25">
      <c r="O110" s="50"/>
      <c r="P110" s="7"/>
      <c r="Q110" s="94">
        <f>SUMIFS(Table112[Quantity],Table112[Product Name],'Private Label Inventory Sum'!$O110)</f>
        <v>0</v>
      </c>
      <c r="S110" s="61">
        <f>SUMIFS(Table112[Total Cost],Table112[Product Name],'Private Label Inventory Sum'!$O110)</f>
        <v>0</v>
      </c>
      <c r="T110" s="7"/>
      <c r="U110" s="61">
        <f>SUMIFS(Table112[Quantity Purchased],Table112[Product Name],'Private Label Inventory Sum'!$O110)</f>
        <v>0</v>
      </c>
      <c r="W110" s="61">
        <f>SUMIFS(Table112[Total Purchase
Cost],Table112[Product Name],'Private Label Inventory Sum'!$O110)</f>
        <v>0</v>
      </c>
      <c r="X110" s="7"/>
      <c r="Y110" s="61">
        <f t="shared" si="6"/>
        <v>0</v>
      </c>
      <c r="AA110" s="61">
        <f t="shared" si="7"/>
        <v>0</v>
      </c>
      <c r="AB110" s="7"/>
      <c r="AC110" s="61">
        <f>SUMIFS(Table7[Quantity of 
Product Sold],Table7[Sale - Product Name],'Private Label Inventory Sum'!$O110,Table7[Product Type2],'Private Label Inventory Sum'!$AC$5)</f>
        <v>0</v>
      </c>
      <c r="AE110" s="61">
        <f>SUMIFS(Table7[Total Cost of
Goods Sold],Table7[Sale - Product Name],'Private Label Inventory Sum'!$O110,Table7[Product Type2],'Private Label Inventory Sum'!$AC$5)</f>
        <v>0</v>
      </c>
      <c r="AF110" s="7"/>
      <c r="AG110" s="61">
        <f>SUMIFS(Table17[Quantity2],Table17[Product Name],'Private Label Inventory Sum'!$O110,Table17[Product Type2],'Private Label Inventory Sum'!$AG$5)</f>
        <v>0</v>
      </c>
      <c r="AI110" s="61">
        <f>SUMIFS(Table17[Total out of Inventory],Table17[Product Name],'Private Label Inventory Sum'!$O110,Table17[Product Type2],'Private Label Inventory Sum'!$AG$5)</f>
        <v>0</v>
      </c>
      <c r="AJ110" s="7"/>
      <c r="AK110" s="61">
        <f>SUMIFS(Table7[Quantity
 Sold],Table7[Sale - Product Name],'Private Label Inventory Sum'!$O110,Table7[Product Type2],'Private Label Inventory Sum'!$AK$5)</f>
        <v>0</v>
      </c>
      <c r="AM110" s="61">
        <f>SUMIFS(Table7[Total 
Paid],Table7[Sale - Product Name],'Private Label Inventory Sum'!$O110,Table7[Product Type2],'Private Label Inventory Sum'!$AK$5)</f>
        <v>0</v>
      </c>
    </row>
    <row r="111" spans="5:39" x14ac:dyDescent="0.25">
      <c r="O111" s="50"/>
      <c r="P111" s="7"/>
      <c r="Q111" s="94">
        <f>SUMIFS(Table112[Quantity],Table112[Product Name],'Private Label Inventory Sum'!$O111)</f>
        <v>0</v>
      </c>
      <c r="S111" s="61">
        <f>SUMIFS(Table112[Total Cost],Table112[Product Name],'Private Label Inventory Sum'!$O111)</f>
        <v>0</v>
      </c>
      <c r="T111" s="7"/>
      <c r="U111" s="61">
        <f>SUMIFS(Table112[Quantity Purchased],Table112[Product Name],'Private Label Inventory Sum'!$O111)</f>
        <v>0</v>
      </c>
      <c r="W111" s="61">
        <f>SUMIFS(Table112[Total Purchase
Cost],Table112[Product Name],'Private Label Inventory Sum'!$O111)</f>
        <v>0</v>
      </c>
      <c r="X111" s="7"/>
      <c r="Y111" s="61">
        <f t="shared" si="6"/>
        <v>0</v>
      </c>
      <c r="AA111" s="61">
        <f t="shared" si="7"/>
        <v>0</v>
      </c>
      <c r="AB111" s="7"/>
      <c r="AC111" s="61">
        <f>SUMIFS(Table7[Quantity of 
Product Sold],Table7[Sale - Product Name],'Private Label Inventory Sum'!$O111,Table7[Product Type2],'Private Label Inventory Sum'!$AC$5)</f>
        <v>0</v>
      </c>
      <c r="AE111" s="61">
        <f>SUMIFS(Table7[Total Cost of
Goods Sold],Table7[Sale - Product Name],'Private Label Inventory Sum'!$O111,Table7[Product Type2],'Private Label Inventory Sum'!$AC$5)</f>
        <v>0</v>
      </c>
      <c r="AF111" s="7"/>
      <c r="AG111" s="61">
        <f>SUMIFS(Table17[Quantity2],Table17[Product Name],'Private Label Inventory Sum'!$O111,Table17[Product Type2],'Private Label Inventory Sum'!$AG$5)</f>
        <v>0</v>
      </c>
      <c r="AI111" s="61">
        <f>SUMIFS(Table17[Total out of Inventory],Table17[Product Name],'Private Label Inventory Sum'!$O111,Table17[Product Type2],'Private Label Inventory Sum'!$AG$5)</f>
        <v>0</v>
      </c>
      <c r="AJ111" s="7"/>
      <c r="AK111" s="61">
        <f>SUMIFS(Table7[Quantity
 Sold],Table7[Sale - Product Name],'Private Label Inventory Sum'!$O111,Table7[Product Type2],'Private Label Inventory Sum'!$AK$5)</f>
        <v>0</v>
      </c>
      <c r="AM111" s="61">
        <f>SUMIFS(Table7[Total 
Paid],Table7[Sale - Product Name],'Private Label Inventory Sum'!$O111,Table7[Product Type2],'Private Label Inventory Sum'!$AK$5)</f>
        <v>0</v>
      </c>
    </row>
    <row r="112" spans="5:39" x14ac:dyDescent="0.25">
      <c r="O112" s="50"/>
      <c r="P112" s="7"/>
      <c r="Q112" s="94">
        <f>SUMIFS(Table112[Quantity],Table112[Product Name],'Private Label Inventory Sum'!$O112)</f>
        <v>0</v>
      </c>
      <c r="S112" s="61">
        <f>SUMIFS(Table112[Total Cost],Table112[Product Name],'Private Label Inventory Sum'!$O112)</f>
        <v>0</v>
      </c>
      <c r="T112" s="7"/>
      <c r="U112" s="61">
        <f>SUMIFS(Table112[Quantity Purchased],Table112[Product Name],'Private Label Inventory Sum'!$O112)</f>
        <v>0</v>
      </c>
      <c r="W112" s="61">
        <f>SUMIFS(Table112[Total Purchase
Cost],Table112[Product Name],'Private Label Inventory Sum'!$O112)</f>
        <v>0</v>
      </c>
      <c r="X112" s="7"/>
      <c r="Y112" s="61">
        <f t="shared" si="6"/>
        <v>0</v>
      </c>
      <c r="AA112" s="61">
        <f t="shared" si="7"/>
        <v>0</v>
      </c>
      <c r="AB112" s="7"/>
      <c r="AC112" s="61">
        <f>SUMIFS(Table7[Quantity of 
Product Sold],Table7[Sale - Product Name],'Private Label Inventory Sum'!$O112,Table7[Product Type2],'Private Label Inventory Sum'!$AC$5)</f>
        <v>0</v>
      </c>
      <c r="AE112" s="61">
        <f>SUMIFS(Table7[Total Cost of
Goods Sold],Table7[Sale - Product Name],'Private Label Inventory Sum'!$O112,Table7[Product Type2],'Private Label Inventory Sum'!$AC$5)</f>
        <v>0</v>
      </c>
      <c r="AF112" s="7"/>
      <c r="AG112" s="61">
        <f>SUMIFS(Table17[Quantity2],Table17[Product Name],'Private Label Inventory Sum'!$O112,Table17[Product Type2],'Private Label Inventory Sum'!$AG$5)</f>
        <v>0</v>
      </c>
      <c r="AI112" s="61">
        <f>SUMIFS(Table17[Total out of Inventory],Table17[Product Name],'Private Label Inventory Sum'!$O112,Table17[Product Type2],'Private Label Inventory Sum'!$AG$5)</f>
        <v>0</v>
      </c>
      <c r="AJ112" s="7"/>
      <c r="AK112" s="61">
        <f>SUMIFS(Table7[Quantity
 Sold],Table7[Sale - Product Name],'Private Label Inventory Sum'!$O112,Table7[Product Type2],'Private Label Inventory Sum'!$AK$5)</f>
        <v>0</v>
      </c>
      <c r="AM112" s="61">
        <f>SUMIFS(Table7[Total 
Paid],Table7[Sale - Product Name],'Private Label Inventory Sum'!$O112,Table7[Product Type2],'Private Label Inventory Sum'!$AK$5)</f>
        <v>0</v>
      </c>
    </row>
    <row r="113" spans="5:39" x14ac:dyDescent="0.25">
      <c r="O113" s="50"/>
      <c r="P113" s="7"/>
      <c r="Q113" s="94">
        <f>SUMIFS(Table112[Quantity],Table112[Product Name],'Private Label Inventory Sum'!$O113)</f>
        <v>0</v>
      </c>
      <c r="S113" s="61">
        <f>SUMIFS(Table112[Total Cost],Table112[Product Name],'Private Label Inventory Sum'!$O113)</f>
        <v>0</v>
      </c>
      <c r="T113" s="7"/>
      <c r="U113" s="61">
        <f>SUMIFS(Table112[Quantity Purchased],Table112[Product Name],'Private Label Inventory Sum'!$O113)</f>
        <v>0</v>
      </c>
      <c r="W113" s="61">
        <f>SUMIFS(Table112[Total Purchase
Cost],Table112[Product Name],'Private Label Inventory Sum'!$O113)</f>
        <v>0</v>
      </c>
      <c r="X113" s="7"/>
      <c r="Y113" s="61">
        <f t="shared" si="6"/>
        <v>0</v>
      </c>
      <c r="AA113" s="61">
        <f t="shared" si="7"/>
        <v>0</v>
      </c>
      <c r="AB113" s="7"/>
      <c r="AC113" s="61">
        <f>SUMIFS(Table7[Quantity of 
Product Sold],Table7[Sale - Product Name],'Private Label Inventory Sum'!$O113,Table7[Product Type2],'Private Label Inventory Sum'!$AC$5)</f>
        <v>0</v>
      </c>
      <c r="AE113" s="61">
        <f>SUMIFS(Table7[Total Cost of
Goods Sold],Table7[Sale - Product Name],'Private Label Inventory Sum'!$O113,Table7[Product Type2],'Private Label Inventory Sum'!$AC$5)</f>
        <v>0</v>
      </c>
      <c r="AF113" s="7"/>
      <c r="AG113" s="61">
        <f>SUMIFS(Table17[Quantity2],Table17[Product Name],'Private Label Inventory Sum'!$O113,Table17[Product Type2],'Private Label Inventory Sum'!$AG$5)</f>
        <v>0</v>
      </c>
      <c r="AI113" s="61">
        <f>SUMIFS(Table17[Total out of Inventory],Table17[Product Name],'Private Label Inventory Sum'!$O113,Table17[Product Type2],'Private Label Inventory Sum'!$AG$5)</f>
        <v>0</v>
      </c>
      <c r="AJ113" s="7"/>
      <c r="AK113" s="61">
        <f>SUMIFS(Table7[Quantity
 Sold],Table7[Sale - Product Name],'Private Label Inventory Sum'!$O113,Table7[Product Type2],'Private Label Inventory Sum'!$AK$5)</f>
        <v>0</v>
      </c>
      <c r="AM113" s="61">
        <f>SUMIFS(Table7[Total 
Paid],Table7[Sale - Product Name],'Private Label Inventory Sum'!$O113,Table7[Product Type2],'Private Label Inventory Sum'!$AK$5)</f>
        <v>0</v>
      </c>
    </row>
    <row r="114" spans="5:39" x14ac:dyDescent="0.25">
      <c r="E114" s="4"/>
      <c r="O114" s="50"/>
      <c r="P114" s="7"/>
      <c r="Q114" s="94">
        <f>SUMIFS(Table112[Quantity],Table112[Product Name],'Private Label Inventory Sum'!$O114)</f>
        <v>0</v>
      </c>
      <c r="S114" s="61">
        <f>SUMIFS(Table112[Total Cost],Table112[Product Name],'Private Label Inventory Sum'!$O114)</f>
        <v>0</v>
      </c>
      <c r="T114" s="7"/>
      <c r="U114" s="61">
        <f>SUMIFS(Table112[Quantity Purchased],Table112[Product Name],'Private Label Inventory Sum'!$O114)</f>
        <v>0</v>
      </c>
      <c r="W114" s="61">
        <f>SUMIFS(Table112[Total Purchase
Cost],Table112[Product Name],'Private Label Inventory Sum'!$O114)</f>
        <v>0</v>
      </c>
      <c r="X114" s="7"/>
      <c r="Y114" s="61">
        <f t="shared" si="6"/>
        <v>0</v>
      </c>
      <c r="AA114" s="61">
        <f t="shared" si="7"/>
        <v>0</v>
      </c>
      <c r="AB114" s="7"/>
      <c r="AC114" s="61">
        <f>SUMIFS(Table7[Quantity of 
Product Sold],Table7[Sale - Product Name],'Private Label Inventory Sum'!$O114,Table7[Product Type2],'Private Label Inventory Sum'!$AC$5)</f>
        <v>0</v>
      </c>
      <c r="AE114" s="61">
        <f>SUMIFS(Table7[Total Cost of
Goods Sold],Table7[Sale - Product Name],'Private Label Inventory Sum'!$O114,Table7[Product Type2],'Private Label Inventory Sum'!$AC$5)</f>
        <v>0</v>
      </c>
      <c r="AF114" s="7"/>
      <c r="AG114" s="61">
        <f>SUMIFS(Table17[Quantity2],Table17[Product Name],'Private Label Inventory Sum'!$O114,Table17[Product Type2],'Private Label Inventory Sum'!$AG$5)</f>
        <v>0</v>
      </c>
      <c r="AI114" s="61">
        <f>SUMIFS(Table17[Total out of Inventory],Table17[Product Name],'Private Label Inventory Sum'!$O114,Table17[Product Type2],'Private Label Inventory Sum'!$AG$5)</f>
        <v>0</v>
      </c>
      <c r="AJ114" s="7"/>
      <c r="AK114" s="61">
        <f>SUMIFS(Table7[Quantity
 Sold],Table7[Sale - Product Name],'Private Label Inventory Sum'!$O114,Table7[Product Type2],'Private Label Inventory Sum'!$AK$5)</f>
        <v>0</v>
      </c>
      <c r="AM114" s="61">
        <f>SUMIFS(Table7[Total 
Paid],Table7[Sale - Product Name],'Private Label Inventory Sum'!$O114,Table7[Product Type2],'Private Label Inventory Sum'!$AK$5)</f>
        <v>0</v>
      </c>
    </row>
    <row r="115" spans="5:39" x14ac:dyDescent="0.25">
      <c r="E115" s="4"/>
      <c r="O115" s="50"/>
      <c r="P115" s="7"/>
      <c r="Q115" s="94">
        <f>SUMIFS(Table112[Quantity],Table112[Product Name],'Private Label Inventory Sum'!$O115)</f>
        <v>0</v>
      </c>
      <c r="S115" s="61">
        <f>SUMIFS(Table112[Total Cost],Table112[Product Name],'Private Label Inventory Sum'!$O115)</f>
        <v>0</v>
      </c>
      <c r="T115" s="7"/>
      <c r="U115" s="61">
        <f>SUMIFS(Table112[Quantity Purchased],Table112[Product Name],'Private Label Inventory Sum'!$O115)</f>
        <v>0</v>
      </c>
      <c r="W115" s="61">
        <f>SUMIFS(Table112[Total Purchase
Cost],Table112[Product Name],'Private Label Inventory Sum'!$O115)</f>
        <v>0</v>
      </c>
      <c r="X115" s="7"/>
      <c r="Y115" s="61">
        <f t="shared" si="6"/>
        <v>0</v>
      </c>
      <c r="AA115" s="61">
        <f t="shared" si="7"/>
        <v>0</v>
      </c>
      <c r="AB115" s="7"/>
      <c r="AC115" s="61">
        <f>SUMIFS(Table7[Quantity of 
Product Sold],Table7[Sale - Product Name],'Private Label Inventory Sum'!$O115,Table7[Product Type2],'Private Label Inventory Sum'!$AC$5)</f>
        <v>0</v>
      </c>
      <c r="AE115" s="61">
        <f>SUMIFS(Table7[Total Cost of
Goods Sold],Table7[Sale - Product Name],'Private Label Inventory Sum'!$O115,Table7[Product Type2],'Private Label Inventory Sum'!$AC$5)</f>
        <v>0</v>
      </c>
      <c r="AF115" s="7"/>
      <c r="AG115" s="61">
        <f>SUMIFS(Table17[Quantity2],Table17[Product Name],'Private Label Inventory Sum'!$O115,Table17[Product Type2],'Private Label Inventory Sum'!$AG$5)</f>
        <v>0</v>
      </c>
      <c r="AI115" s="61">
        <f>SUMIFS(Table17[Total out of Inventory],Table17[Product Name],'Private Label Inventory Sum'!$O115,Table17[Product Type2],'Private Label Inventory Sum'!$AG$5)</f>
        <v>0</v>
      </c>
      <c r="AJ115" s="7"/>
      <c r="AK115" s="61">
        <f>SUMIFS(Table7[Quantity
 Sold],Table7[Sale - Product Name],'Private Label Inventory Sum'!$O115,Table7[Product Type2],'Private Label Inventory Sum'!$AK$5)</f>
        <v>0</v>
      </c>
      <c r="AM115" s="61">
        <f>SUMIFS(Table7[Total 
Paid],Table7[Sale - Product Name],'Private Label Inventory Sum'!$O115,Table7[Product Type2],'Private Label Inventory Sum'!$AK$5)</f>
        <v>0</v>
      </c>
    </row>
    <row r="116" spans="5:39" x14ac:dyDescent="0.25">
      <c r="E116" s="4"/>
      <c r="O116" s="50"/>
      <c r="P116" s="7"/>
      <c r="Q116" s="94">
        <f>SUMIFS(Table112[Quantity],Table112[Product Name],'Private Label Inventory Sum'!$O116)</f>
        <v>0</v>
      </c>
      <c r="S116" s="61">
        <f>SUMIFS(Table112[Total Cost],Table112[Product Name],'Private Label Inventory Sum'!$O116)</f>
        <v>0</v>
      </c>
      <c r="T116" s="7"/>
      <c r="U116" s="61">
        <f>SUMIFS(Table112[Quantity Purchased],Table112[Product Name],'Private Label Inventory Sum'!$O116)</f>
        <v>0</v>
      </c>
      <c r="W116" s="61">
        <f>SUMIFS(Table112[Total Purchase
Cost],Table112[Product Name],'Private Label Inventory Sum'!$O116)</f>
        <v>0</v>
      </c>
      <c r="X116" s="7"/>
      <c r="Y116" s="61">
        <f t="shared" si="6"/>
        <v>0</v>
      </c>
      <c r="AA116" s="61">
        <f t="shared" si="7"/>
        <v>0</v>
      </c>
      <c r="AB116" s="7"/>
      <c r="AC116" s="61">
        <f>SUMIFS(Table7[Quantity of 
Product Sold],Table7[Sale - Product Name],'Private Label Inventory Sum'!$O116,Table7[Product Type2],'Private Label Inventory Sum'!$AC$5)</f>
        <v>0</v>
      </c>
      <c r="AE116" s="61">
        <f>SUMIFS(Table7[Total Cost of
Goods Sold],Table7[Sale - Product Name],'Private Label Inventory Sum'!$O116,Table7[Product Type2],'Private Label Inventory Sum'!$AC$5)</f>
        <v>0</v>
      </c>
      <c r="AF116" s="7"/>
      <c r="AG116" s="61">
        <f>SUMIFS(Table17[Quantity2],Table17[Product Name],'Private Label Inventory Sum'!$O116,Table17[Product Type2],'Private Label Inventory Sum'!$AG$5)</f>
        <v>0</v>
      </c>
      <c r="AI116" s="61">
        <f>SUMIFS(Table17[Total out of Inventory],Table17[Product Name],'Private Label Inventory Sum'!$O116,Table17[Product Type2],'Private Label Inventory Sum'!$AG$5)</f>
        <v>0</v>
      </c>
      <c r="AJ116" s="7"/>
      <c r="AK116" s="61">
        <f>SUMIFS(Table7[Quantity
 Sold],Table7[Sale - Product Name],'Private Label Inventory Sum'!$O116,Table7[Product Type2],'Private Label Inventory Sum'!$AK$5)</f>
        <v>0</v>
      </c>
      <c r="AM116" s="61">
        <f>SUMIFS(Table7[Total 
Paid],Table7[Sale - Product Name],'Private Label Inventory Sum'!$O116,Table7[Product Type2],'Private Label Inventory Sum'!$AK$5)</f>
        <v>0</v>
      </c>
    </row>
    <row r="117" spans="5:39" x14ac:dyDescent="0.25">
      <c r="E117" s="4"/>
      <c r="O117" s="50"/>
      <c r="P117" s="7"/>
      <c r="Q117" s="94">
        <f>SUMIFS(Table112[Quantity],Table112[Product Name],'Private Label Inventory Sum'!$O117)</f>
        <v>0</v>
      </c>
      <c r="S117" s="61">
        <f>SUMIFS(Table112[Total Cost],Table112[Product Name],'Private Label Inventory Sum'!$O117)</f>
        <v>0</v>
      </c>
      <c r="T117" s="7"/>
      <c r="U117" s="61">
        <f>SUMIFS(Table112[Quantity Purchased],Table112[Product Name],'Private Label Inventory Sum'!$O117)</f>
        <v>0</v>
      </c>
      <c r="W117" s="61">
        <f>SUMIFS(Table112[Total Purchase
Cost],Table112[Product Name],'Private Label Inventory Sum'!$O117)</f>
        <v>0</v>
      </c>
      <c r="X117" s="7"/>
      <c r="Y117" s="61">
        <f t="shared" si="6"/>
        <v>0</v>
      </c>
      <c r="AA117" s="61">
        <f t="shared" si="7"/>
        <v>0</v>
      </c>
      <c r="AB117" s="7"/>
      <c r="AC117" s="61">
        <f>SUMIFS(Table7[Quantity of 
Product Sold],Table7[Sale - Product Name],'Private Label Inventory Sum'!$O117,Table7[Product Type2],'Private Label Inventory Sum'!$AC$5)</f>
        <v>0</v>
      </c>
      <c r="AE117" s="61">
        <f>SUMIFS(Table7[Total Cost of
Goods Sold],Table7[Sale - Product Name],'Private Label Inventory Sum'!$O117,Table7[Product Type2],'Private Label Inventory Sum'!$AC$5)</f>
        <v>0</v>
      </c>
      <c r="AF117" s="7"/>
      <c r="AG117" s="61">
        <f>SUMIFS(Table17[Quantity2],Table17[Product Name],'Private Label Inventory Sum'!$O117,Table17[Product Type2],'Private Label Inventory Sum'!$AG$5)</f>
        <v>0</v>
      </c>
      <c r="AI117" s="61">
        <f>SUMIFS(Table17[Total out of Inventory],Table17[Product Name],'Private Label Inventory Sum'!$O117,Table17[Product Type2],'Private Label Inventory Sum'!$AG$5)</f>
        <v>0</v>
      </c>
      <c r="AJ117" s="7"/>
      <c r="AK117" s="61">
        <f>SUMIFS(Table7[Quantity
 Sold],Table7[Sale - Product Name],'Private Label Inventory Sum'!$O117,Table7[Product Type2],'Private Label Inventory Sum'!$AK$5)</f>
        <v>0</v>
      </c>
      <c r="AM117" s="61">
        <f>SUMIFS(Table7[Total 
Paid],Table7[Sale - Product Name],'Private Label Inventory Sum'!$O117,Table7[Product Type2],'Private Label Inventory Sum'!$AK$5)</f>
        <v>0</v>
      </c>
    </row>
    <row r="118" spans="5:39" x14ac:dyDescent="0.25">
      <c r="E118" s="4"/>
      <c r="O118" s="50"/>
      <c r="P118" s="7"/>
      <c r="Q118" s="94">
        <f>SUMIFS(Table112[Quantity],Table112[Product Name],'Private Label Inventory Sum'!$O118)</f>
        <v>0</v>
      </c>
      <c r="S118" s="61">
        <f>SUMIFS(Table112[Total Cost],Table112[Product Name],'Private Label Inventory Sum'!$O118)</f>
        <v>0</v>
      </c>
      <c r="T118" s="7"/>
      <c r="U118" s="61">
        <f>SUMIFS(Table112[Quantity Purchased],Table112[Product Name],'Private Label Inventory Sum'!$O118)</f>
        <v>0</v>
      </c>
      <c r="W118" s="61">
        <f>SUMIFS(Table112[Total Purchase
Cost],Table112[Product Name],'Private Label Inventory Sum'!$O118)</f>
        <v>0</v>
      </c>
      <c r="X118" s="7"/>
      <c r="Y118" s="61">
        <f t="shared" si="6"/>
        <v>0</v>
      </c>
      <c r="AA118" s="61">
        <f t="shared" si="7"/>
        <v>0</v>
      </c>
      <c r="AB118" s="7"/>
      <c r="AC118" s="61">
        <f>SUMIFS(Table7[Quantity of 
Product Sold],Table7[Sale - Product Name],'Private Label Inventory Sum'!$O118,Table7[Product Type2],'Private Label Inventory Sum'!$AC$5)</f>
        <v>0</v>
      </c>
      <c r="AE118" s="61">
        <f>SUMIFS(Table7[Total Cost of
Goods Sold],Table7[Sale - Product Name],'Private Label Inventory Sum'!$O118,Table7[Product Type2],'Private Label Inventory Sum'!$AC$5)</f>
        <v>0</v>
      </c>
      <c r="AF118" s="7"/>
      <c r="AG118" s="61">
        <f>SUMIFS(Table17[Quantity2],Table17[Product Name],'Private Label Inventory Sum'!$O118,Table17[Product Type2],'Private Label Inventory Sum'!$AG$5)</f>
        <v>0</v>
      </c>
      <c r="AI118" s="61">
        <f>SUMIFS(Table17[Total out of Inventory],Table17[Product Name],'Private Label Inventory Sum'!$O118,Table17[Product Type2],'Private Label Inventory Sum'!$AG$5)</f>
        <v>0</v>
      </c>
      <c r="AJ118" s="7"/>
      <c r="AK118" s="61">
        <f>SUMIFS(Table7[Quantity
 Sold],Table7[Sale - Product Name],'Private Label Inventory Sum'!$O118,Table7[Product Type2],'Private Label Inventory Sum'!$AK$5)</f>
        <v>0</v>
      </c>
      <c r="AM118" s="61">
        <f>SUMIFS(Table7[Total 
Paid],Table7[Sale - Product Name],'Private Label Inventory Sum'!$O118,Table7[Product Type2],'Private Label Inventory Sum'!$AK$5)</f>
        <v>0</v>
      </c>
    </row>
    <row r="119" spans="5:39" x14ac:dyDescent="0.25">
      <c r="E119" s="4"/>
      <c r="O119" s="50"/>
      <c r="P119" s="7"/>
      <c r="Q119" s="94">
        <f>SUMIFS(Table112[Quantity],Table112[Product Name],'Private Label Inventory Sum'!$O119)</f>
        <v>0</v>
      </c>
      <c r="S119" s="61">
        <f>SUMIFS(Table112[Total Cost],Table112[Product Name],'Private Label Inventory Sum'!$O119)</f>
        <v>0</v>
      </c>
      <c r="T119" s="7"/>
      <c r="U119" s="61">
        <f>SUMIFS(Table112[Quantity Purchased],Table112[Product Name],'Private Label Inventory Sum'!$O119)</f>
        <v>0</v>
      </c>
      <c r="W119" s="61">
        <f>SUMIFS(Table112[Total Purchase
Cost],Table112[Product Name],'Private Label Inventory Sum'!$O119)</f>
        <v>0</v>
      </c>
      <c r="X119" s="7"/>
      <c r="Y119" s="61">
        <f t="shared" si="6"/>
        <v>0</v>
      </c>
      <c r="AA119" s="61">
        <f t="shared" si="7"/>
        <v>0</v>
      </c>
      <c r="AB119" s="7"/>
      <c r="AC119" s="61">
        <f>SUMIFS(Table7[Quantity of 
Product Sold],Table7[Sale - Product Name],'Private Label Inventory Sum'!$O119,Table7[Product Type2],'Private Label Inventory Sum'!$AC$5)</f>
        <v>0</v>
      </c>
      <c r="AE119" s="61">
        <f>SUMIFS(Table7[Total Cost of
Goods Sold],Table7[Sale - Product Name],'Private Label Inventory Sum'!$O119,Table7[Product Type2],'Private Label Inventory Sum'!$AC$5)</f>
        <v>0</v>
      </c>
      <c r="AF119" s="7"/>
      <c r="AG119" s="61">
        <f>SUMIFS(Table17[Quantity2],Table17[Product Name],'Private Label Inventory Sum'!$O119,Table17[Product Type2],'Private Label Inventory Sum'!$AG$5)</f>
        <v>0</v>
      </c>
      <c r="AI119" s="61">
        <f>SUMIFS(Table17[Total out of Inventory],Table17[Product Name],'Private Label Inventory Sum'!$O119,Table17[Product Type2],'Private Label Inventory Sum'!$AG$5)</f>
        <v>0</v>
      </c>
      <c r="AJ119" s="7"/>
      <c r="AK119" s="61">
        <f>SUMIFS(Table7[Quantity
 Sold],Table7[Sale - Product Name],'Private Label Inventory Sum'!$O119,Table7[Product Type2],'Private Label Inventory Sum'!$AK$5)</f>
        <v>0</v>
      </c>
      <c r="AM119" s="61">
        <f>SUMIFS(Table7[Total 
Paid],Table7[Sale - Product Name],'Private Label Inventory Sum'!$O119,Table7[Product Type2],'Private Label Inventory Sum'!$AK$5)</f>
        <v>0</v>
      </c>
    </row>
    <row r="120" spans="5:39" x14ac:dyDescent="0.25">
      <c r="E120" s="4"/>
      <c r="O120" s="50"/>
      <c r="P120" s="7"/>
      <c r="Q120" s="94">
        <f>SUMIFS(Table112[Quantity],Table112[Product Name],'Private Label Inventory Sum'!$O120)</f>
        <v>0</v>
      </c>
      <c r="S120" s="61">
        <f>SUMIFS(Table112[Total Cost],Table112[Product Name],'Private Label Inventory Sum'!$O120)</f>
        <v>0</v>
      </c>
      <c r="T120" s="7"/>
      <c r="U120" s="61">
        <f>SUMIFS(Table112[Quantity Purchased],Table112[Product Name],'Private Label Inventory Sum'!$O120)</f>
        <v>0</v>
      </c>
      <c r="W120" s="61">
        <f>SUMIFS(Table112[Total Purchase
Cost],Table112[Product Name],'Private Label Inventory Sum'!$O120)</f>
        <v>0</v>
      </c>
      <c r="X120" s="7"/>
      <c r="Y120" s="61">
        <f t="shared" si="6"/>
        <v>0</v>
      </c>
      <c r="AA120" s="61">
        <f t="shared" si="7"/>
        <v>0</v>
      </c>
      <c r="AB120" s="7"/>
      <c r="AC120" s="61">
        <f>SUMIFS(Table7[Quantity of 
Product Sold],Table7[Sale - Product Name],'Private Label Inventory Sum'!$O120,Table7[Product Type2],'Private Label Inventory Sum'!$AC$5)</f>
        <v>0</v>
      </c>
      <c r="AE120" s="61">
        <f>SUMIFS(Table7[Total Cost of
Goods Sold],Table7[Sale - Product Name],'Private Label Inventory Sum'!$O120,Table7[Product Type2],'Private Label Inventory Sum'!$AC$5)</f>
        <v>0</v>
      </c>
      <c r="AF120" s="7"/>
      <c r="AG120" s="61">
        <f>SUMIFS(Table17[Quantity2],Table17[Product Name],'Private Label Inventory Sum'!$O120,Table17[Product Type2],'Private Label Inventory Sum'!$AG$5)</f>
        <v>0</v>
      </c>
      <c r="AI120" s="61">
        <f>SUMIFS(Table17[Total out of Inventory],Table17[Product Name],'Private Label Inventory Sum'!$O120,Table17[Product Type2],'Private Label Inventory Sum'!$AG$5)</f>
        <v>0</v>
      </c>
      <c r="AJ120" s="7"/>
      <c r="AK120" s="61">
        <f>SUMIFS(Table7[Quantity
 Sold],Table7[Sale - Product Name],'Private Label Inventory Sum'!$O120,Table7[Product Type2],'Private Label Inventory Sum'!$AK$5)</f>
        <v>0</v>
      </c>
      <c r="AM120" s="61">
        <f>SUMIFS(Table7[Total 
Paid],Table7[Sale - Product Name],'Private Label Inventory Sum'!$O120,Table7[Product Type2],'Private Label Inventory Sum'!$AK$5)</f>
        <v>0</v>
      </c>
    </row>
    <row r="121" spans="5:39" x14ac:dyDescent="0.25">
      <c r="E121" s="4"/>
      <c r="O121" s="50"/>
      <c r="P121" s="7"/>
      <c r="Q121" s="94">
        <f>SUMIFS(Table112[Quantity],Table112[Product Name],'Private Label Inventory Sum'!$O121)</f>
        <v>0</v>
      </c>
      <c r="S121" s="61">
        <f>SUMIFS(Table112[Total Cost],Table112[Product Name],'Private Label Inventory Sum'!$O121)</f>
        <v>0</v>
      </c>
      <c r="T121" s="7"/>
      <c r="U121" s="61">
        <f>SUMIFS(Table112[Quantity Purchased],Table112[Product Name],'Private Label Inventory Sum'!$O121)</f>
        <v>0</v>
      </c>
      <c r="W121" s="61">
        <f>SUMIFS(Table112[Total Purchase
Cost],Table112[Product Name],'Private Label Inventory Sum'!$O121)</f>
        <v>0</v>
      </c>
      <c r="X121" s="7"/>
      <c r="Y121" s="61">
        <f t="shared" si="6"/>
        <v>0</v>
      </c>
      <c r="AA121" s="61">
        <f t="shared" si="7"/>
        <v>0</v>
      </c>
      <c r="AB121" s="7"/>
      <c r="AC121" s="61">
        <f>SUMIFS(Table7[Quantity of 
Product Sold],Table7[Sale - Product Name],'Private Label Inventory Sum'!$O121,Table7[Product Type2],'Private Label Inventory Sum'!$AC$5)</f>
        <v>0</v>
      </c>
      <c r="AE121" s="61">
        <f>SUMIFS(Table7[Total Cost of
Goods Sold],Table7[Sale - Product Name],'Private Label Inventory Sum'!$O121,Table7[Product Type2],'Private Label Inventory Sum'!$AC$5)</f>
        <v>0</v>
      </c>
      <c r="AF121" s="7"/>
      <c r="AG121" s="61">
        <f>SUMIFS(Table17[Quantity2],Table17[Product Name],'Private Label Inventory Sum'!$O121,Table17[Product Type2],'Private Label Inventory Sum'!$AG$5)</f>
        <v>0</v>
      </c>
      <c r="AI121" s="61">
        <f>SUMIFS(Table17[Total out of Inventory],Table17[Product Name],'Private Label Inventory Sum'!$O121,Table17[Product Type2],'Private Label Inventory Sum'!$AG$5)</f>
        <v>0</v>
      </c>
      <c r="AJ121" s="7"/>
      <c r="AK121" s="61">
        <f>SUMIFS(Table7[Quantity
 Sold],Table7[Sale - Product Name],'Private Label Inventory Sum'!$O121,Table7[Product Type2],'Private Label Inventory Sum'!$AK$5)</f>
        <v>0</v>
      </c>
      <c r="AM121" s="61">
        <f>SUMIFS(Table7[Total 
Paid],Table7[Sale - Product Name],'Private Label Inventory Sum'!$O121,Table7[Product Type2],'Private Label Inventory Sum'!$AK$5)</f>
        <v>0</v>
      </c>
    </row>
    <row r="122" spans="5:39" x14ac:dyDescent="0.25">
      <c r="O122" s="50"/>
      <c r="P122" s="7"/>
      <c r="Q122" s="94">
        <f>SUMIFS(Table112[Quantity],Table112[Product Name],'Private Label Inventory Sum'!$O122)</f>
        <v>0</v>
      </c>
      <c r="S122" s="61">
        <f>SUMIFS(Table112[Total Cost],Table112[Product Name],'Private Label Inventory Sum'!$O122)</f>
        <v>0</v>
      </c>
      <c r="T122" s="7"/>
      <c r="U122" s="61">
        <f>SUMIFS(Table112[Quantity Purchased],Table112[Product Name],'Private Label Inventory Sum'!$O122)</f>
        <v>0</v>
      </c>
      <c r="W122" s="61">
        <f>SUMIFS(Table112[Total Purchase
Cost],Table112[Product Name],'Private Label Inventory Sum'!$O122)</f>
        <v>0</v>
      </c>
      <c r="X122" s="7"/>
      <c r="Y122" s="61">
        <f t="shared" si="6"/>
        <v>0</v>
      </c>
      <c r="AA122" s="61">
        <f t="shared" si="7"/>
        <v>0</v>
      </c>
      <c r="AB122" s="7"/>
      <c r="AC122" s="61">
        <f>SUMIFS(Table7[Quantity of 
Product Sold],Table7[Sale - Product Name],'Private Label Inventory Sum'!$O122,Table7[Product Type2],'Private Label Inventory Sum'!$AC$5)</f>
        <v>0</v>
      </c>
      <c r="AE122" s="61">
        <f>SUMIFS(Table7[Total Cost of
Goods Sold],Table7[Sale - Product Name],'Private Label Inventory Sum'!$O122,Table7[Product Type2],'Private Label Inventory Sum'!$AC$5)</f>
        <v>0</v>
      </c>
      <c r="AF122" s="7"/>
      <c r="AG122" s="61">
        <f>SUMIFS(Table17[Quantity2],Table17[Product Name],'Private Label Inventory Sum'!$O122,Table17[Product Type2],'Private Label Inventory Sum'!$AG$5)</f>
        <v>0</v>
      </c>
      <c r="AI122" s="61">
        <f>SUMIFS(Table17[Total out of Inventory],Table17[Product Name],'Private Label Inventory Sum'!$O122,Table17[Product Type2],'Private Label Inventory Sum'!$AG$5)</f>
        <v>0</v>
      </c>
      <c r="AJ122" s="7"/>
      <c r="AK122" s="61">
        <f>SUMIFS(Table7[Quantity
 Sold],Table7[Sale - Product Name],'Private Label Inventory Sum'!$O122,Table7[Product Type2],'Private Label Inventory Sum'!$AK$5)</f>
        <v>0</v>
      </c>
      <c r="AM122" s="61">
        <f>SUMIFS(Table7[Total 
Paid],Table7[Sale - Product Name],'Private Label Inventory Sum'!$O122,Table7[Product Type2],'Private Label Inventory Sum'!$AK$5)</f>
        <v>0</v>
      </c>
    </row>
    <row r="123" spans="5:39" x14ac:dyDescent="0.25">
      <c r="O123" s="50"/>
      <c r="P123" s="7"/>
      <c r="Q123" s="94">
        <f>SUMIFS(Table112[Quantity],Table112[Product Name],'Private Label Inventory Sum'!$O123)</f>
        <v>0</v>
      </c>
      <c r="S123" s="61">
        <f>SUMIFS(Table112[Total Cost],Table112[Product Name],'Private Label Inventory Sum'!$O123)</f>
        <v>0</v>
      </c>
      <c r="T123" s="7"/>
      <c r="U123" s="61">
        <f>SUMIFS(Table112[Quantity Purchased],Table112[Product Name],'Private Label Inventory Sum'!$O123)</f>
        <v>0</v>
      </c>
      <c r="W123" s="61">
        <f>SUMIFS(Table112[Total Purchase
Cost],Table112[Product Name],'Private Label Inventory Sum'!$O123)</f>
        <v>0</v>
      </c>
      <c r="X123" s="7"/>
      <c r="Y123" s="61">
        <f t="shared" si="6"/>
        <v>0</v>
      </c>
      <c r="AA123" s="61">
        <f t="shared" si="7"/>
        <v>0</v>
      </c>
      <c r="AB123" s="7"/>
      <c r="AC123" s="61">
        <f>SUMIFS(Table7[Quantity of 
Product Sold],Table7[Sale - Product Name],'Private Label Inventory Sum'!$O123,Table7[Product Type2],'Private Label Inventory Sum'!$AC$5)</f>
        <v>0</v>
      </c>
      <c r="AE123" s="61">
        <f>SUMIFS(Table7[Total Cost of
Goods Sold],Table7[Sale - Product Name],'Private Label Inventory Sum'!$O123,Table7[Product Type2],'Private Label Inventory Sum'!$AC$5)</f>
        <v>0</v>
      </c>
      <c r="AF123" s="7"/>
      <c r="AG123" s="61">
        <f>SUMIFS(Table17[Quantity2],Table17[Product Name],'Private Label Inventory Sum'!$O123,Table17[Product Type2],'Private Label Inventory Sum'!$AG$5)</f>
        <v>0</v>
      </c>
      <c r="AI123" s="61">
        <f>SUMIFS(Table17[Total out of Inventory],Table17[Product Name],'Private Label Inventory Sum'!$O123,Table17[Product Type2],'Private Label Inventory Sum'!$AG$5)</f>
        <v>0</v>
      </c>
      <c r="AJ123" s="7"/>
      <c r="AK123" s="61">
        <f>SUMIFS(Table7[Quantity
 Sold],Table7[Sale - Product Name],'Private Label Inventory Sum'!$O123,Table7[Product Type2],'Private Label Inventory Sum'!$AK$5)</f>
        <v>0</v>
      </c>
      <c r="AM123" s="61">
        <f>SUMIFS(Table7[Total 
Paid],Table7[Sale - Product Name],'Private Label Inventory Sum'!$O123,Table7[Product Type2],'Private Label Inventory Sum'!$AK$5)</f>
        <v>0</v>
      </c>
    </row>
    <row r="124" spans="5:39" x14ac:dyDescent="0.25">
      <c r="O124" s="50"/>
      <c r="P124" s="7"/>
      <c r="Q124" s="94">
        <f>SUMIFS(Table112[Quantity],Table112[Product Name],'Private Label Inventory Sum'!$O124)</f>
        <v>0</v>
      </c>
      <c r="S124" s="61">
        <f>SUMIFS(Table112[Total Cost],Table112[Product Name],'Private Label Inventory Sum'!$O124)</f>
        <v>0</v>
      </c>
      <c r="T124" s="7"/>
      <c r="U124" s="61">
        <f>SUMIFS(Table112[Quantity Purchased],Table112[Product Name],'Private Label Inventory Sum'!$O124)</f>
        <v>0</v>
      </c>
      <c r="W124" s="61">
        <f>SUMIFS(Table112[Total Purchase
Cost],Table112[Product Name],'Private Label Inventory Sum'!$O124)</f>
        <v>0</v>
      </c>
      <c r="X124" s="7"/>
      <c r="Y124" s="61">
        <f t="shared" si="6"/>
        <v>0</v>
      </c>
      <c r="AA124" s="61">
        <f t="shared" si="7"/>
        <v>0</v>
      </c>
      <c r="AB124" s="7"/>
      <c r="AC124" s="61">
        <f>SUMIFS(Table7[Quantity of 
Product Sold],Table7[Sale - Product Name],'Private Label Inventory Sum'!$O124,Table7[Product Type2],'Private Label Inventory Sum'!$AC$5)</f>
        <v>0</v>
      </c>
      <c r="AE124" s="61">
        <f>SUMIFS(Table7[Total Cost of
Goods Sold],Table7[Sale - Product Name],'Private Label Inventory Sum'!$O124,Table7[Product Type2],'Private Label Inventory Sum'!$AC$5)</f>
        <v>0</v>
      </c>
      <c r="AF124" s="7"/>
      <c r="AG124" s="61">
        <f>SUMIFS(Table17[Quantity2],Table17[Product Name],'Private Label Inventory Sum'!$O124,Table17[Product Type2],'Private Label Inventory Sum'!$AG$5)</f>
        <v>0</v>
      </c>
      <c r="AI124" s="61">
        <f>SUMIFS(Table17[Total out of Inventory],Table17[Product Name],'Private Label Inventory Sum'!$O124,Table17[Product Type2],'Private Label Inventory Sum'!$AG$5)</f>
        <v>0</v>
      </c>
      <c r="AJ124" s="7"/>
      <c r="AK124" s="61">
        <f>SUMIFS(Table7[Quantity
 Sold],Table7[Sale - Product Name],'Private Label Inventory Sum'!$O124,Table7[Product Type2],'Private Label Inventory Sum'!$AK$5)</f>
        <v>0</v>
      </c>
      <c r="AM124" s="61">
        <f>SUMIFS(Table7[Total 
Paid],Table7[Sale - Product Name],'Private Label Inventory Sum'!$O124,Table7[Product Type2],'Private Label Inventory Sum'!$AK$5)</f>
        <v>0</v>
      </c>
    </row>
    <row r="125" spans="5:39" x14ac:dyDescent="0.25">
      <c r="O125" s="50"/>
      <c r="P125" s="7"/>
      <c r="Q125" s="94">
        <f>SUMIFS(Table112[Quantity],Table112[Product Name],'Private Label Inventory Sum'!$O125)</f>
        <v>0</v>
      </c>
      <c r="S125" s="61">
        <f>SUMIFS(Table112[Total Cost],Table112[Product Name],'Private Label Inventory Sum'!$O125)</f>
        <v>0</v>
      </c>
      <c r="T125" s="7"/>
      <c r="U125" s="61">
        <f>SUMIFS(Table112[Quantity Purchased],Table112[Product Name],'Private Label Inventory Sum'!$O125)</f>
        <v>0</v>
      </c>
      <c r="W125" s="61">
        <f>SUMIFS(Table112[Total Purchase
Cost],Table112[Product Name],'Private Label Inventory Sum'!$O125)</f>
        <v>0</v>
      </c>
      <c r="X125" s="7"/>
      <c r="Y125" s="61">
        <f t="shared" si="6"/>
        <v>0</v>
      </c>
      <c r="AA125" s="61">
        <f t="shared" si="7"/>
        <v>0</v>
      </c>
      <c r="AB125" s="7"/>
      <c r="AC125" s="61">
        <f>SUMIFS(Table7[Quantity of 
Product Sold],Table7[Sale - Product Name],'Private Label Inventory Sum'!$O125,Table7[Product Type2],'Private Label Inventory Sum'!$AC$5)</f>
        <v>0</v>
      </c>
      <c r="AE125" s="61">
        <f>SUMIFS(Table7[Total Cost of
Goods Sold],Table7[Sale - Product Name],'Private Label Inventory Sum'!$O125,Table7[Product Type2],'Private Label Inventory Sum'!$AC$5)</f>
        <v>0</v>
      </c>
      <c r="AF125" s="7"/>
      <c r="AG125" s="61">
        <f>SUMIFS(Table17[Quantity2],Table17[Product Name],'Private Label Inventory Sum'!$O125,Table17[Product Type2],'Private Label Inventory Sum'!$AG$5)</f>
        <v>0</v>
      </c>
      <c r="AI125" s="61">
        <f>SUMIFS(Table17[Total out of Inventory],Table17[Product Name],'Private Label Inventory Sum'!$O125,Table17[Product Type2],'Private Label Inventory Sum'!$AG$5)</f>
        <v>0</v>
      </c>
      <c r="AJ125" s="7"/>
      <c r="AK125" s="61">
        <f>SUMIFS(Table7[Quantity
 Sold],Table7[Sale - Product Name],'Private Label Inventory Sum'!$O125,Table7[Product Type2],'Private Label Inventory Sum'!$AK$5)</f>
        <v>0</v>
      </c>
      <c r="AM125" s="61">
        <f>SUMIFS(Table7[Total 
Paid],Table7[Sale - Product Name],'Private Label Inventory Sum'!$O125,Table7[Product Type2],'Private Label Inventory Sum'!$AK$5)</f>
        <v>0</v>
      </c>
    </row>
    <row r="126" spans="5:39" x14ac:dyDescent="0.25">
      <c r="O126" s="50"/>
      <c r="P126" s="7"/>
      <c r="Q126" s="94">
        <f>SUMIFS(Table112[Quantity],Table112[Product Name],'Private Label Inventory Sum'!$O126)</f>
        <v>0</v>
      </c>
      <c r="S126" s="61">
        <f>SUMIFS(Table112[Total Cost],Table112[Product Name],'Private Label Inventory Sum'!$O126)</f>
        <v>0</v>
      </c>
      <c r="T126" s="7"/>
      <c r="U126" s="61">
        <f>SUMIFS(Table112[Quantity Purchased],Table112[Product Name],'Private Label Inventory Sum'!$O126)</f>
        <v>0</v>
      </c>
      <c r="W126" s="61">
        <f>SUMIFS(Table112[Total Purchase
Cost],Table112[Product Name],'Private Label Inventory Sum'!$O126)</f>
        <v>0</v>
      </c>
      <c r="X126" s="7"/>
      <c r="Y126" s="61">
        <f t="shared" si="6"/>
        <v>0</v>
      </c>
      <c r="AA126" s="61">
        <f t="shared" si="7"/>
        <v>0</v>
      </c>
      <c r="AB126" s="7"/>
      <c r="AC126" s="61">
        <f>SUMIFS(Table7[Quantity of 
Product Sold],Table7[Sale - Product Name],'Private Label Inventory Sum'!$O126,Table7[Product Type2],'Private Label Inventory Sum'!$AC$5)</f>
        <v>0</v>
      </c>
      <c r="AE126" s="61">
        <f>SUMIFS(Table7[Total Cost of
Goods Sold],Table7[Sale - Product Name],'Private Label Inventory Sum'!$O126,Table7[Product Type2],'Private Label Inventory Sum'!$AC$5)</f>
        <v>0</v>
      </c>
      <c r="AF126" s="7"/>
      <c r="AG126" s="61">
        <f>SUMIFS(Table17[Quantity2],Table17[Product Name],'Private Label Inventory Sum'!$O126,Table17[Product Type2],'Private Label Inventory Sum'!$AG$5)</f>
        <v>0</v>
      </c>
      <c r="AI126" s="61">
        <f>SUMIFS(Table17[Total out of Inventory],Table17[Product Name],'Private Label Inventory Sum'!$O126,Table17[Product Type2],'Private Label Inventory Sum'!$AG$5)</f>
        <v>0</v>
      </c>
      <c r="AJ126" s="7"/>
      <c r="AK126" s="61">
        <f>SUMIFS(Table7[Quantity
 Sold],Table7[Sale - Product Name],'Private Label Inventory Sum'!$O126,Table7[Product Type2],'Private Label Inventory Sum'!$AK$5)</f>
        <v>0</v>
      </c>
      <c r="AM126" s="61">
        <f>SUMIFS(Table7[Total 
Paid],Table7[Sale - Product Name],'Private Label Inventory Sum'!$O126,Table7[Product Type2],'Private Label Inventory Sum'!$AK$5)</f>
        <v>0</v>
      </c>
    </row>
    <row r="127" spans="5:39" x14ac:dyDescent="0.25">
      <c r="P127" s="7"/>
      <c r="Q127" s="94">
        <f>SUMIFS(Table112[Quantity],Table112[Product Name],'Private Label Inventory Sum'!$O127)</f>
        <v>0</v>
      </c>
      <c r="S127" s="61">
        <f>SUMIFS(Table112[Total Cost],Table112[Product Name],'Private Label Inventory Sum'!$O127)</f>
        <v>0</v>
      </c>
      <c r="T127" s="7"/>
      <c r="U127" s="61">
        <f>SUMIFS(Table112[Quantity Purchased],Table112[Product Name],'Private Label Inventory Sum'!$O127)</f>
        <v>0</v>
      </c>
      <c r="W127" s="61">
        <f>SUMIFS(Table112[Total Purchase
Cost],Table112[Product Name],'Private Label Inventory Sum'!$O127)</f>
        <v>0</v>
      </c>
      <c r="X127" s="7"/>
      <c r="Y127" s="61">
        <f t="shared" si="6"/>
        <v>0</v>
      </c>
      <c r="AA127" s="61">
        <f t="shared" si="7"/>
        <v>0</v>
      </c>
      <c r="AB127" s="7"/>
      <c r="AC127" s="61">
        <f>SUMIFS(Table7[Quantity of 
Product Sold],Table7[Sale - Product Name],'Private Label Inventory Sum'!$O127,Table7[Product Type2],'Private Label Inventory Sum'!$AC$5)</f>
        <v>0</v>
      </c>
      <c r="AE127" s="61">
        <f>SUMIFS(Table7[Total Cost of
Goods Sold],Table7[Sale - Product Name],'Private Label Inventory Sum'!$O127,Table7[Product Type2],'Private Label Inventory Sum'!$AC$5)</f>
        <v>0</v>
      </c>
      <c r="AF127" s="7"/>
      <c r="AG127" s="61">
        <f>SUMIFS(Table17[Quantity2],Table17[Product Name],'Private Label Inventory Sum'!$O127,Table17[Product Type2],'Private Label Inventory Sum'!$AG$5)</f>
        <v>0</v>
      </c>
      <c r="AI127" s="61">
        <f>SUMIFS(Table17[Total out of Inventory],Table17[Product Name],'Private Label Inventory Sum'!$O127,Table17[Product Type2],'Private Label Inventory Sum'!$AG$5)</f>
        <v>0</v>
      </c>
      <c r="AJ127" s="7"/>
      <c r="AK127" s="61">
        <f>SUMIFS(Table7[Quantity
 Sold],Table7[Sale - Product Name],'Private Label Inventory Sum'!$O127,Table7[Product Type2],'Private Label Inventory Sum'!$AK$5)</f>
        <v>0</v>
      </c>
      <c r="AM127" s="61">
        <f>SUMIFS(Table7[Total 
Paid],Table7[Sale - Product Name],'Private Label Inventory Sum'!$O127,Table7[Product Type2],'Private Label Inventory Sum'!$AK$5)</f>
        <v>0</v>
      </c>
    </row>
    <row r="128" spans="5:39" x14ac:dyDescent="0.25">
      <c r="P128" s="7"/>
      <c r="Q128" s="94">
        <f>SUMIFS(Table112[Quantity],Table112[Product Name],'Private Label Inventory Sum'!$O128)</f>
        <v>0</v>
      </c>
      <c r="S128" s="61">
        <f>SUMIFS(Table112[Total Cost],Table112[Product Name],'Private Label Inventory Sum'!$O128)</f>
        <v>0</v>
      </c>
      <c r="T128" s="7"/>
      <c r="U128" s="61">
        <f>SUMIFS(Table112[Quantity Purchased],Table112[Product Name],'Private Label Inventory Sum'!$O128)</f>
        <v>0</v>
      </c>
      <c r="W128" s="61">
        <f>SUMIFS(Table112[Total Purchase
Cost],Table112[Product Name],'Private Label Inventory Sum'!$O128)</f>
        <v>0</v>
      </c>
      <c r="X128" s="7"/>
      <c r="Y128" s="61">
        <f t="shared" si="6"/>
        <v>0</v>
      </c>
      <c r="AA128" s="61">
        <f t="shared" si="7"/>
        <v>0</v>
      </c>
      <c r="AB128" s="7"/>
      <c r="AC128" s="61">
        <f>SUMIFS(Table7[Quantity of 
Product Sold],Table7[Sale - Product Name],'Private Label Inventory Sum'!$O128,Table7[Product Type2],'Private Label Inventory Sum'!$AC$5)</f>
        <v>0</v>
      </c>
      <c r="AE128" s="61">
        <f>SUMIFS(Table7[Total Cost of
Goods Sold],Table7[Sale - Product Name],'Private Label Inventory Sum'!$O128,Table7[Product Type2],'Private Label Inventory Sum'!$AC$5)</f>
        <v>0</v>
      </c>
      <c r="AF128" s="7"/>
      <c r="AG128" s="61">
        <f>SUMIFS(Table17[Quantity2],Table17[Product Name],'Private Label Inventory Sum'!$O128,Table17[Product Type2],'Private Label Inventory Sum'!$AG$5)</f>
        <v>0</v>
      </c>
      <c r="AI128" s="61">
        <f>SUMIFS(Table17[Total out of Inventory],Table17[Product Name],'Private Label Inventory Sum'!$O128,Table17[Product Type2],'Private Label Inventory Sum'!$AG$5)</f>
        <v>0</v>
      </c>
      <c r="AJ128" s="7"/>
      <c r="AK128" s="61">
        <f>SUMIFS(Table7[Quantity
 Sold],Table7[Sale - Product Name],'Private Label Inventory Sum'!$O128,Table7[Product Type2],'Private Label Inventory Sum'!$AK$5)</f>
        <v>0</v>
      </c>
      <c r="AM128" s="61">
        <f>SUMIFS(Table7[Total 
Paid],Table7[Sale - Product Name],'Private Label Inventory Sum'!$O128,Table7[Product Type2],'Private Label Inventory Sum'!$AK$5)</f>
        <v>0</v>
      </c>
    </row>
    <row r="129" spans="16:39" x14ac:dyDescent="0.25">
      <c r="P129" s="7"/>
      <c r="Q129" s="94">
        <f>SUMIFS(Table112[Quantity],Table112[Product Name],'Private Label Inventory Sum'!$O129)</f>
        <v>0</v>
      </c>
      <c r="S129" s="61">
        <f>SUMIFS(Table112[Total Cost],Table112[Product Name],'Private Label Inventory Sum'!$O129)</f>
        <v>0</v>
      </c>
      <c r="T129" s="7"/>
      <c r="U129" s="61">
        <f>SUMIFS(Table112[Quantity Purchased],Table112[Product Name],'Private Label Inventory Sum'!$O129)</f>
        <v>0</v>
      </c>
      <c r="W129" s="61">
        <f>SUMIFS(Table112[Total Purchase
Cost],Table112[Product Name],'Private Label Inventory Sum'!$O129)</f>
        <v>0</v>
      </c>
      <c r="X129" s="7"/>
      <c r="Y129" s="61">
        <f t="shared" si="6"/>
        <v>0</v>
      </c>
      <c r="AA129" s="61">
        <f t="shared" si="7"/>
        <v>0</v>
      </c>
      <c r="AB129" s="7"/>
      <c r="AC129" s="61">
        <f>SUMIFS(Table7[Quantity of 
Product Sold],Table7[Sale - Product Name],'Private Label Inventory Sum'!$O129,Table7[Product Type2],'Private Label Inventory Sum'!$AC$5)</f>
        <v>0</v>
      </c>
      <c r="AE129" s="61">
        <f>SUMIFS(Table7[Total Cost of
Goods Sold],Table7[Sale - Product Name],'Private Label Inventory Sum'!$O129,Table7[Product Type2],'Private Label Inventory Sum'!$AC$5)</f>
        <v>0</v>
      </c>
      <c r="AF129" s="7"/>
      <c r="AG129" s="61">
        <f>SUMIFS(Table17[Quantity2],Table17[Product Name],'Private Label Inventory Sum'!$O129,Table17[Product Type2],'Private Label Inventory Sum'!$AG$5)</f>
        <v>0</v>
      </c>
      <c r="AI129" s="61">
        <f>SUMIFS(Table17[Total out of Inventory],Table17[Product Name],'Private Label Inventory Sum'!$O129,Table17[Product Type2],'Private Label Inventory Sum'!$AG$5)</f>
        <v>0</v>
      </c>
      <c r="AJ129" s="7"/>
      <c r="AK129" s="61">
        <f>SUMIFS(Table7[Quantity
 Sold],Table7[Sale - Product Name],'Private Label Inventory Sum'!$O129,Table7[Product Type2],'Private Label Inventory Sum'!$AK$5)</f>
        <v>0</v>
      </c>
      <c r="AM129" s="61">
        <f>SUMIFS(Table7[Total 
Paid],Table7[Sale - Product Name],'Private Label Inventory Sum'!$O129,Table7[Product Type2],'Private Label Inventory Sum'!$AK$5)</f>
        <v>0</v>
      </c>
    </row>
    <row r="130" spans="16:39" x14ac:dyDescent="0.25">
      <c r="P130" s="7"/>
      <c r="Q130" s="94">
        <f>SUMIFS(Table112[Quantity],Table112[Product Name],'Private Label Inventory Sum'!$O130)</f>
        <v>0</v>
      </c>
      <c r="S130" s="61">
        <f>SUMIFS(Table112[Total Cost],Table112[Product Name],'Private Label Inventory Sum'!$O130)</f>
        <v>0</v>
      </c>
      <c r="T130" s="7"/>
      <c r="U130" s="61">
        <f>SUMIFS(Table112[Quantity Purchased],Table112[Product Name],'Private Label Inventory Sum'!$O130)</f>
        <v>0</v>
      </c>
      <c r="W130" s="61">
        <f>SUMIFS(Table112[Total Purchase
Cost],Table112[Product Name],'Private Label Inventory Sum'!$O130)</f>
        <v>0</v>
      </c>
      <c r="X130" s="7"/>
      <c r="Y130" s="61">
        <f t="shared" si="6"/>
        <v>0</v>
      </c>
      <c r="AA130" s="61">
        <f t="shared" si="7"/>
        <v>0</v>
      </c>
      <c r="AB130" s="7"/>
      <c r="AC130" s="61">
        <f>SUMIFS(Table7[Quantity of 
Product Sold],Table7[Sale - Product Name],'Private Label Inventory Sum'!$O130,Table7[Product Type2],'Private Label Inventory Sum'!$AC$5)</f>
        <v>0</v>
      </c>
      <c r="AE130" s="61">
        <f>SUMIFS(Table7[Total Cost of
Goods Sold],Table7[Sale - Product Name],'Private Label Inventory Sum'!$O130,Table7[Product Type2],'Private Label Inventory Sum'!$AC$5)</f>
        <v>0</v>
      </c>
      <c r="AF130" s="7"/>
      <c r="AG130" s="61">
        <f>SUMIFS(Table17[Quantity2],Table17[Product Name],'Private Label Inventory Sum'!$O130,Table17[Product Type2],'Private Label Inventory Sum'!$AG$5)</f>
        <v>0</v>
      </c>
      <c r="AI130" s="61">
        <f>SUMIFS(Table17[Total out of Inventory],Table17[Product Name],'Private Label Inventory Sum'!$O130,Table17[Product Type2],'Private Label Inventory Sum'!$AG$5)</f>
        <v>0</v>
      </c>
      <c r="AJ130" s="7"/>
      <c r="AK130" s="61">
        <f>SUMIFS(Table7[Quantity
 Sold],Table7[Sale - Product Name],'Private Label Inventory Sum'!$O130,Table7[Product Type2],'Private Label Inventory Sum'!$AK$5)</f>
        <v>0</v>
      </c>
      <c r="AM130" s="61">
        <f>SUMIFS(Table7[Total 
Paid],Table7[Sale - Product Name],'Private Label Inventory Sum'!$O130,Table7[Product Type2],'Private Label Inventory Sum'!$AK$5)</f>
        <v>0</v>
      </c>
    </row>
    <row r="131" spans="16:39" x14ac:dyDescent="0.25">
      <c r="P131" s="7"/>
      <c r="Q131" s="94">
        <f>SUMIFS(Table112[Quantity],Table112[Product Name],'Private Label Inventory Sum'!$O131)</f>
        <v>0</v>
      </c>
      <c r="S131" s="61">
        <f>SUMIFS(Table112[Total Cost],Table112[Product Name],'Private Label Inventory Sum'!$O131)</f>
        <v>0</v>
      </c>
      <c r="T131" s="7"/>
      <c r="U131" s="61">
        <f>SUMIFS(Table112[Quantity Purchased],Table112[Product Name],'Private Label Inventory Sum'!$O131)</f>
        <v>0</v>
      </c>
      <c r="W131" s="61">
        <f>SUMIFS(Table112[Total Purchase
Cost],Table112[Product Name],'Private Label Inventory Sum'!$O131)</f>
        <v>0</v>
      </c>
      <c r="X131" s="7"/>
      <c r="Y131" s="61">
        <f t="shared" si="6"/>
        <v>0</v>
      </c>
      <c r="AA131" s="61">
        <f t="shared" si="7"/>
        <v>0</v>
      </c>
      <c r="AB131" s="7"/>
      <c r="AC131" s="61">
        <f>SUMIFS(Table7[Quantity of 
Product Sold],Table7[Sale - Product Name],'Private Label Inventory Sum'!$O131,Table7[Product Type2],'Private Label Inventory Sum'!$AC$5)</f>
        <v>0</v>
      </c>
      <c r="AE131" s="61">
        <f>SUMIFS(Table7[Total Cost of
Goods Sold],Table7[Sale - Product Name],'Private Label Inventory Sum'!$O131,Table7[Product Type2],'Private Label Inventory Sum'!$AC$5)</f>
        <v>0</v>
      </c>
      <c r="AF131" s="7"/>
      <c r="AG131" s="61">
        <f>SUMIFS(Table17[Quantity2],Table17[Product Name],'Private Label Inventory Sum'!$O131,Table17[Product Type2],'Private Label Inventory Sum'!$AG$5)</f>
        <v>0</v>
      </c>
      <c r="AI131" s="61">
        <f>SUMIFS(Table17[Total out of Inventory],Table17[Product Name],'Private Label Inventory Sum'!$O131,Table17[Product Type2],'Private Label Inventory Sum'!$AG$5)</f>
        <v>0</v>
      </c>
      <c r="AJ131" s="7"/>
      <c r="AK131" s="61">
        <f>SUMIFS(Table7[Quantity
 Sold],Table7[Sale - Product Name],'Private Label Inventory Sum'!$O131,Table7[Product Type2],'Private Label Inventory Sum'!$AK$5)</f>
        <v>0</v>
      </c>
      <c r="AM131" s="61">
        <f>SUMIFS(Table7[Total 
Paid],Table7[Sale - Product Name],'Private Label Inventory Sum'!$O131,Table7[Product Type2],'Private Label Inventory Sum'!$AK$5)</f>
        <v>0</v>
      </c>
    </row>
    <row r="132" spans="16:39" x14ac:dyDescent="0.25">
      <c r="P132" s="7"/>
      <c r="Q132" s="94">
        <f>SUMIFS(Table112[Quantity],Table112[Product Name],'Private Label Inventory Sum'!$O132)</f>
        <v>0</v>
      </c>
      <c r="S132" s="61">
        <f>SUMIFS(Table112[Total Cost],Table112[Product Name],'Private Label Inventory Sum'!$O132)</f>
        <v>0</v>
      </c>
      <c r="T132" s="7"/>
      <c r="U132" s="61">
        <f>SUMIFS(Table112[Quantity Purchased],Table112[Product Name],'Private Label Inventory Sum'!$O132)</f>
        <v>0</v>
      </c>
      <c r="W132" s="61">
        <f>SUMIFS(Table112[Total Purchase
Cost],Table112[Product Name],'Private Label Inventory Sum'!$O132)</f>
        <v>0</v>
      </c>
      <c r="X132" s="7"/>
      <c r="Y132" s="61">
        <f t="shared" si="6"/>
        <v>0</v>
      </c>
      <c r="AA132" s="61">
        <f t="shared" si="7"/>
        <v>0</v>
      </c>
      <c r="AB132" s="7"/>
      <c r="AC132" s="61">
        <f>SUMIFS(Table7[Quantity of 
Product Sold],Table7[Sale - Product Name],'Private Label Inventory Sum'!$O132,Table7[Product Type2],'Private Label Inventory Sum'!$AC$5)</f>
        <v>0</v>
      </c>
      <c r="AE132" s="61">
        <f>SUMIFS(Table7[Total Cost of
Goods Sold],Table7[Sale - Product Name],'Private Label Inventory Sum'!$O132,Table7[Product Type2],'Private Label Inventory Sum'!$AC$5)</f>
        <v>0</v>
      </c>
      <c r="AF132" s="7"/>
      <c r="AG132" s="61">
        <f>SUMIFS(Table17[Quantity2],Table17[Product Name],'Private Label Inventory Sum'!$O132,Table17[Product Type2],'Private Label Inventory Sum'!$AG$5)</f>
        <v>0</v>
      </c>
      <c r="AI132" s="61">
        <f>SUMIFS(Table17[Total out of Inventory],Table17[Product Name],'Private Label Inventory Sum'!$O132,Table17[Product Type2],'Private Label Inventory Sum'!$AG$5)</f>
        <v>0</v>
      </c>
      <c r="AJ132" s="7"/>
      <c r="AK132" s="61">
        <f>SUMIFS(Table7[Quantity
 Sold],Table7[Sale - Product Name],'Private Label Inventory Sum'!$O132,Table7[Product Type2],'Private Label Inventory Sum'!$AK$5)</f>
        <v>0</v>
      </c>
      <c r="AM132" s="61">
        <f>SUMIFS(Table7[Total 
Paid],Table7[Sale - Product Name],'Private Label Inventory Sum'!$O132,Table7[Product Type2],'Private Label Inventory Sum'!$AK$5)</f>
        <v>0</v>
      </c>
    </row>
    <row r="133" spans="16:39" x14ac:dyDescent="0.25">
      <c r="P133" s="7"/>
      <c r="Q133" s="94">
        <f>SUMIFS(Table112[Quantity],Table112[Product Name],'Private Label Inventory Sum'!$O133)</f>
        <v>0</v>
      </c>
      <c r="S133" s="61">
        <f>SUMIFS(Table112[Total Cost],Table112[Product Name],'Private Label Inventory Sum'!$O133)</f>
        <v>0</v>
      </c>
      <c r="T133" s="7"/>
      <c r="U133" s="61">
        <f>SUMIFS(Table112[Quantity Purchased],Table112[Product Name],'Private Label Inventory Sum'!$O133)</f>
        <v>0</v>
      </c>
      <c r="W133" s="61">
        <f>SUMIFS(Table112[Total Purchase
Cost],Table112[Product Name],'Private Label Inventory Sum'!$O133)</f>
        <v>0</v>
      </c>
      <c r="X133" s="7"/>
      <c r="Y133" s="61">
        <f t="shared" si="6"/>
        <v>0</v>
      </c>
      <c r="AA133" s="61">
        <f t="shared" si="7"/>
        <v>0</v>
      </c>
      <c r="AB133" s="7"/>
      <c r="AC133" s="61">
        <f>SUMIFS(Table7[Quantity of 
Product Sold],Table7[Sale - Product Name],'Private Label Inventory Sum'!$O133,Table7[Product Type2],'Private Label Inventory Sum'!$AC$5)</f>
        <v>0</v>
      </c>
      <c r="AE133" s="61">
        <f>SUMIFS(Table7[Total Cost of
Goods Sold],Table7[Sale - Product Name],'Private Label Inventory Sum'!$O133,Table7[Product Type2],'Private Label Inventory Sum'!$AC$5)</f>
        <v>0</v>
      </c>
      <c r="AF133" s="7"/>
      <c r="AG133" s="61">
        <f>SUMIFS(Table17[Quantity2],Table17[Product Name],'Private Label Inventory Sum'!$O133,Table17[Product Type2],'Private Label Inventory Sum'!$AG$5)</f>
        <v>0</v>
      </c>
      <c r="AI133" s="61">
        <f>SUMIFS(Table17[Total out of Inventory],Table17[Product Name],'Private Label Inventory Sum'!$O133,Table17[Product Type2],'Private Label Inventory Sum'!$AG$5)</f>
        <v>0</v>
      </c>
      <c r="AJ133" s="7"/>
      <c r="AK133" s="61">
        <f>SUMIFS(Table7[Quantity
 Sold],Table7[Sale - Product Name],'Private Label Inventory Sum'!$O133,Table7[Product Type2],'Private Label Inventory Sum'!$AK$5)</f>
        <v>0</v>
      </c>
      <c r="AM133" s="61">
        <f>SUMIFS(Table7[Total 
Paid],Table7[Sale - Product Name],'Private Label Inventory Sum'!$O133,Table7[Product Type2],'Private Label Inventory Sum'!$AK$5)</f>
        <v>0</v>
      </c>
    </row>
    <row r="134" spans="16:39" x14ac:dyDescent="0.25">
      <c r="P134" s="7"/>
      <c r="Q134" s="94">
        <f>SUMIFS(Table112[Quantity],Table112[Product Name],'Private Label Inventory Sum'!$O134)</f>
        <v>0</v>
      </c>
      <c r="S134" s="61">
        <f>SUMIFS(Table112[Total Cost],Table112[Product Name],'Private Label Inventory Sum'!$O134)</f>
        <v>0</v>
      </c>
      <c r="T134" s="7"/>
      <c r="U134" s="61">
        <f>SUMIFS(Table112[Quantity Purchased],Table112[Product Name],'Private Label Inventory Sum'!$O134)</f>
        <v>0</v>
      </c>
      <c r="W134" s="61">
        <f>SUMIFS(Table112[Total Purchase
Cost],Table112[Product Name],'Private Label Inventory Sum'!$O134)</f>
        <v>0</v>
      </c>
      <c r="X134" s="7"/>
      <c r="Y134" s="61">
        <f t="shared" si="6"/>
        <v>0</v>
      </c>
      <c r="AA134" s="61">
        <f t="shared" si="7"/>
        <v>0</v>
      </c>
      <c r="AB134" s="7"/>
      <c r="AC134" s="61">
        <f>SUMIFS(Table7[Quantity of 
Product Sold],Table7[Sale - Product Name],'Private Label Inventory Sum'!$O134,Table7[Product Type2],'Private Label Inventory Sum'!$AC$5)</f>
        <v>0</v>
      </c>
      <c r="AE134" s="61">
        <f>SUMIFS(Table7[Total Cost of
Goods Sold],Table7[Sale - Product Name],'Private Label Inventory Sum'!$O134,Table7[Product Type2],'Private Label Inventory Sum'!$AC$5)</f>
        <v>0</v>
      </c>
      <c r="AF134" s="7"/>
      <c r="AG134" s="61">
        <f>SUMIFS(Table17[Quantity2],Table17[Product Name],'Private Label Inventory Sum'!$O134,Table17[Product Type2],'Private Label Inventory Sum'!$AG$5)</f>
        <v>0</v>
      </c>
      <c r="AI134" s="61">
        <f>SUMIFS(Table17[Total out of Inventory],Table17[Product Name],'Private Label Inventory Sum'!$O134,Table17[Product Type2],'Private Label Inventory Sum'!$AG$5)</f>
        <v>0</v>
      </c>
      <c r="AJ134" s="7"/>
      <c r="AK134" s="61">
        <f>SUMIFS(Table7[Quantity
 Sold],Table7[Sale - Product Name],'Private Label Inventory Sum'!$O134,Table7[Product Type2],'Private Label Inventory Sum'!$AK$5)</f>
        <v>0</v>
      </c>
      <c r="AM134" s="61">
        <f>SUMIFS(Table7[Total 
Paid],Table7[Sale - Product Name],'Private Label Inventory Sum'!$O134,Table7[Product Type2],'Private Label Inventory Sum'!$AK$5)</f>
        <v>0</v>
      </c>
    </row>
    <row r="135" spans="16:39" x14ac:dyDescent="0.25">
      <c r="P135" s="7"/>
      <c r="Q135" s="94">
        <f>SUMIFS(Table112[Quantity],Table112[Product Name],'Private Label Inventory Sum'!$O135)</f>
        <v>0</v>
      </c>
      <c r="S135" s="61">
        <f>SUMIFS(Table112[Total Cost],Table112[Product Name],'Private Label Inventory Sum'!$O135)</f>
        <v>0</v>
      </c>
      <c r="T135" s="7"/>
      <c r="U135" s="61">
        <f>SUMIFS(Table112[Quantity Purchased],Table112[Product Name],'Private Label Inventory Sum'!$O135)</f>
        <v>0</v>
      </c>
      <c r="W135" s="61">
        <f>SUMIFS(Table112[Total Purchase
Cost],Table112[Product Name],'Private Label Inventory Sum'!$O135)</f>
        <v>0</v>
      </c>
      <c r="X135" s="7"/>
      <c r="Y135" s="61">
        <f t="shared" si="6"/>
        <v>0</v>
      </c>
      <c r="AA135" s="61">
        <f t="shared" si="7"/>
        <v>0</v>
      </c>
      <c r="AB135" s="7"/>
      <c r="AC135" s="61">
        <f>SUMIFS(Table7[Quantity of 
Product Sold],Table7[Sale - Product Name],'Private Label Inventory Sum'!$O135,Table7[Product Type2],'Private Label Inventory Sum'!$AC$5)</f>
        <v>0</v>
      </c>
      <c r="AE135" s="61">
        <f>SUMIFS(Table7[Total Cost of
Goods Sold],Table7[Sale - Product Name],'Private Label Inventory Sum'!$O135,Table7[Product Type2],'Private Label Inventory Sum'!$AC$5)</f>
        <v>0</v>
      </c>
      <c r="AF135" s="7"/>
      <c r="AG135" s="61">
        <f>SUMIFS(Table17[Quantity2],Table17[Product Name],'Private Label Inventory Sum'!$O135,Table17[Product Type2],'Private Label Inventory Sum'!$AG$5)</f>
        <v>0</v>
      </c>
      <c r="AI135" s="61">
        <f>SUMIFS(Table17[Total out of Inventory],Table17[Product Name],'Private Label Inventory Sum'!$O135,Table17[Product Type2],'Private Label Inventory Sum'!$AG$5)</f>
        <v>0</v>
      </c>
      <c r="AJ135" s="7"/>
      <c r="AK135" s="61">
        <f>SUMIFS(Table7[Quantity
 Sold],Table7[Sale - Product Name],'Private Label Inventory Sum'!$O135,Table7[Product Type2],'Private Label Inventory Sum'!$AK$5)</f>
        <v>0</v>
      </c>
      <c r="AM135" s="61">
        <f>SUMIFS(Table7[Total 
Paid],Table7[Sale - Product Name],'Private Label Inventory Sum'!$O135,Table7[Product Type2],'Private Label Inventory Sum'!$AK$5)</f>
        <v>0</v>
      </c>
    </row>
    <row r="136" spans="16:39" x14ac:dyDescent="0.25">
      <c r="P136" s="7"/>
      <c r="Q136" s="94">
        <f>SUMIFS(Table112[Quantity],Table112[Product Name],'Private Label Inventory Sum'!$O136)</f>
        <v>0</v>
      </c>
      <c r="S136" s="61">
        <f>SUMIFS(Table112[Total Cost],Table112[Product Name],'Private Label Inventory Sum'!$O136)</f>
        <v>0</v>
      </c>
      <c r="T136" s="7"/>
      <c r="U136" s="61">
        <f>SUMIFS(Table112[Quantity Purchased],Table112[Product Name],'Private Label Inventory Sum'!$O136)</f>
        <v>0</v>
      </c>
      <c r="W136" s="61">
        <f>SUMIFS(Table112[Total Purchase
Cost],Table112[Product Name],'Private Label Inventory Sum'!$O136)</f>
        <v>0</v>
      </c>
      <c r="X136" s="7"/>
      <c r="Y136" s="61">
        <f t="shared" si="6"/>
        <v>0</v>
      </c>
      <c r="AA136" s="61">
        <f t="shared" si="7"/>
        <v>0</v>
      </c>
      <c r="AB136" s="7"/>
      <c r="AC136" s="61">
        <f>SUMIFS(Table7[Quantity of 
Product Sold],Table7[Sale - Product Name],'Private Label Inventory Sum'!$O136,Table7[Product Type2],'Private Label Inventory Sum'!$AC$5)</f>
        <v>0</v>
      </c>
      <c r="AE136" s="61">
        <f>SUMIFS(Table7[Total Cost of
Goods Sold],Table7[Sale - Product Name],'Private Label Inventory Sum'!$O136,Table7[Product Type2],'Private Label Inventory Sum'!$AC$5)</f>
        <v>0</v>
      </c>
      <c r="AF136" s="7"/>
      <c r="AG136" s="61">
        <f>SUMIFS(Table17[Quantity2],Table17[Product Name],'Private Label Inventory Sum'!$O136,Table17[Product Type2],'Private Label Inventory Sum'!$AG$5)</f>
        <v>0</v>
      </c>
      <c r="AI136" s="61">
        <f>SUMIFS(Table17[Total out of Inventory],Table17[Product Name],'Private Label Inventory Sum'!$O136,Table17[Product Type2],'Private Label Inventory Sum'!$AG$5)</f>
        <v>0</v>
      </c>
      <c r="AJ136" s="7"/>
      <c r="AK136" s="61">
        <f>SUMIFS(Table7[Quantity
 Sold],Table7[Sale - Product Name],'Private Label Inventory Sum'!$O136,Table7[Product Type2],'Private Label Inventory Sum'!$AK$5)</f>
        <v>0</v>
      </c>
      <c r="AM136" s="61">
        <f>SUMIFS(Table7[Total 
Paid],Table7[Sale - Product Name],'Private Label Inventory Sum'!$O136,Table7[Product Type2],'Private Label Inventory Sum'!$AK$5)</f>
        <v>0</v>
      </c>
    </row>
    <row r="137" spans="16:39" x14ac:dyDescent="0.25">
      <c r="P137" s="7"/>
      <c r="Q137" s="94">
        <f>SUMIFS(Table112[Quantity],Table112[Product Name],'Private Label Inventory Sum'!$O137)</f>
        <v>0</v>
      </c>
      <c r="S137" s="61">
        <f>SUMIFS(Table112[Total Cost],Table112[Product Name],'Private Label Inventory Sum'!$O137)</f>
        <v>0</v>
      </c>
      <c r="T137" s="7"/>
      <c r="U137" s="61">
        <f>SUMIFS(Table112[Quantity Purchased],Table112[Product Name],'Private Label Inventory Sum'!$O137)</f>
        <v>0</v>
      </c>
      <c r="W137" s="61">
        <f>SUMIFS(Table112[Total Purchase
Cost],Table112[Product Name],'Private Label Inventory Sum'!$O137)</f>
        <v>0</v>
      </c>
      <c r="X137" s="7"/>
      <c r="Y137" s="61">
        <f t="shared" si="6"/>
        <v>0</v>
      </c>
      <c r="AA137" s="61">
        <f t="shared" si="7"/>
        <v>0</v>
      </c>
      <c r="AB137" s="7"/>
      <c r="AC137" s="61">
        <f>SUMIFS(Table7[Quantity of 
Product Sold],Table7[Sale - Product Name],'Private Label Inventory Sum'!$O137,Table7[Product Type2],'Private Label Inventory Sum'!$AC$5)</f>
        <v>0</v>
      </c>
      <c r="AE137" s="61">
        <f>SUMIFS(Table7[Total Cost of
Goods Sold],Table7[Sale - Product Name],'Private Label Inventory Sum'!$O137,Table7[Product Type2],'Private Label Inventory Sum'!$AC$5)</f>
        <v>0</v>
      </c>
      <c r="AF137" s="7"/>
      <c r="AG137" s="61">
        <f>SUMIFS(Table17[Quantity2],Table17[Product Name],'Private Label Inventory Sum'!$O137,Table17[Product Type2],'Private Label Inventory Sum'!$AG$5)</f>
        <v>0</v>
      </c>
      <c r="AI137" s="61">
        <f>SUMIFS(Table17[Total out of Inventory],Table17[Product Name],'Private Label Inventory Sum'!$O137,Table17[Product Type2],'Private Label Inventory Sum'!$AG$5)</f>
        <v>0</v>
      </c>
      <c r="AJ137" s="7"/>
      <c r="AK137" s="61">
        <f>SUMIFS(Table7[Quantity
 Sold],Table7[Sale - Product Name],'Private Label Inventory Sum'!$O137,Table7[Product Type2],'Private Label Inventory Sum'!$AK$5)</f>
        <v>0</v>
      </c>
      <c r="AM137" s="61">
        <f>SUMIFS(Table7[Total 
Paid],Table7[Sale - Product Name],'Private Label Inventory Sum'!$O137,Table7[Product Type2],'Private Label Inventory Sum'!$AK$5)</f>
        <v>0</v>
      </c>
    </row>
    <row r="138" spans="16:39" x14ac:dyDescent="0.25">
      <c r="P138" s="7"/>
      <c r="Q138" s="94">
        <f>SUMIFS(Table112[Quantity],Table112[Product Name],'Private Label Inventory Sum'!$O138)</f>
        <v>0</v>
      </c>
      <c r="S138" s="61">
        <f>SUMIFS(Table112[Total Cost],Table112[Product Name],'Private Label Inventory Sum'!$O138)</f>
        <v>0</v>
      </c>
      <c r="T138" s="7"/>
      <c r="U138" s="61">
        <f>SUMIFS(Table112[Quantity Purchased],Table112[Product Name],'Private Label Inventory Sum'!$O138)</f>
        <v>0</v>
      </c>
      <c r="W138" s="61">
        <f>SUMIFS(Table112[Total Purchase
Cost],Table112[Product Name],'Private Label Inventory Sum'!$O138)</f>
        <v>0</v>
      </c>
      <c r="X138" s="7"/>
      <c r="Y138" s="61">
        <f t="shared" si="6"/>
        <v>0</v>
      </c>
      <c r="AA138" s="61">
        <f t="shared" si="7"/>
        <v>0</v>
      </c>
      <c r="AB138" s="7"/>
      <c r="AC138" s="61">
        <f>SUMIFS(Table7[Quantity of 
Product Sold],Table7[Sale - Product Name],'Private Label Inventory Sum'!$O138,Table7[Product Type2],'Private Label Inventory Sum'!$AC$5)</f>
        <v>0</v>
      </c>
      <c r="AE138" s="61">
        <f>SUMIFS(Table7[Total Cost of
Goods Sold],Table7[Sale - Product Name],'Private Label Inventory Sum'!$O138,Table7[Product Type2],'Private Label Inventory Sum'!$AC$5)</f>
        <v>0</v>
      </c>
      <c r="AF138" s="7"/>
      <c r="AG138" s="61">
        <f>SUMIFS(Table17[Quantity2],Table17[Product Name],'Private Label Inventory Sum'!$O138,Table17[Product Type2],'Private Label Inventory Sum'!$AG$5)</f>
        <v>0</v>
      </c>
      <c r="AI138" s="61">
        <f>SUMIFS(Table17[Total out of Inventory],Table17[Product Name],'Private Label Inventory Sum'!$O138,Table17[Product Type2],'Private Label Inventory Sum'!$AG$5)</f>
        <v>0</v>
      </c>
      <c r="AJ138" s="7"/>
      <c r="AK138" s="61">
        <f>SUMIFS(Table7[Quantity
 Sold],Table7[Sale - Product Name],'Private Label Inventory Sum'!$O138,Table7[Product Type2],'Private Label Inventory Sum'!$AK$5)</f>
        <v>0</v>
      </c>
      <c r="AM138" s="61">
        <f>SUMIFS(Table7[Total 
Paid],Table7[Sale - Product Name],'Private Label Inventory Sum'!$O138,Table7[Product Type2],'Private Label Inventory Sum'!$AK$5)</f>
        <v>0</v>
      </c>
    </row>
    <row r="139" spans="16:39" x14ac:dyDescent="0.25">
      <c r="P139" s="7"/>
      <c r="Q139" s="94">
        <f>SUMIFS(Table112[Quantity],Table112[Product Name],'Private Label Inventory Sum'!$O139)</f>
        <v>0</v>
      </c>
      <c r="S139" s="61">
        <f>SUMIFS(Table112[Total Cost],Table112[Product Name],'Private Label Inventory Sum'!$O139)</f>
        <v>0</v>
      </c>
      <c r="T139" s="7"/>
      <c r="U139" s="61">
        <f>SUMIFS(Table112[Quantity Purchased],Table112[Product Name],'Private Label Inventory Sum'!$O139)</f>
        <v>0</v>
      </c>
      <c r="W139" s="61">
        <f>SUMIFS(Table112[Total Purchase
Cost],Table112[Product Name],'Private Label Inventory Sum'!$O139)</f>
        <v>0</v>
      </c>
      <c r="X139" s="7"/>
      <c r="Y139" s="61">
        <f t="shared" si="6"/>
        <v>0</v>
      </c>
      <c r="AA139" s="61">
        <f t="shared" si="7"/>
        <v>0</v>
      </c>
      <c r="AB139" s="7"/>
      <c r="AC139" s="61">
        <f>SUMIFS(Table7[Quantity of 
Product Sold],Table7[Sale - Product Name],'Private Label Inventory Sum'!$O139,Table7[Product Type2],'Private Label Inventory Sum'!$AC$5)</f>
        <v>0</v>
      </c>
      <c r="AE139" s="61">
        <f>SUMIFS(Table7[Total Cost of
Goods Sold],Table7[Sale - Product Name],'Private Label Inventory Sum'!$O139,Table7[Product Type2],'Private Label Inventory Sum'!$AC$5)</f>
        <v>0</v>
      </c>
      <c r="AF139" s="7"/>
      <c r="AG139" s="61">
        <f>SUMIFS(Table17[Quantity2],Table17[Product Name],'Private Label Inventory Sum'!$O139,Table17[Product Type2],'Private Label Inventory Sum'!$AG$5)</f>
        <v>0</v>
      </c>
      <c r="AI139" s="61">
        <f>SUMIFS(Table17[Total out of Inventory],Table17[Product Name],'Private Label Inventory Sum'!$O139,Table17[Product Type2],'Private Label Inventory Sum'!$AG$5)</f>
        <v>0</v>
      </c>
      <c r="AJ139" s="7"/>
      <c r="AK139" s="61">
        <f>SUMIFS(Table7[Quantity
 Sold],Table7[Sale - Product Name],'Private Label Inventory Sum'!$O139,Table7[Product Type2],'Private Label Inventory Sum'!$AK$5)</f>
        <v>0</v>
      </c>
      <c r="AM139" s="61">
        <f>SUMIFS(Table7[Total 
Paid],Table7[Sale - Product Name],'Private Label Inventory Sum'!$O139,Table7[Product Type2],'Private Label Inventory Sum'!$AK$5)</f>
        <v>0</v>
      </c>
    </row>
    <row r="140" spans="16:39" x14ac:dyDescent="0.25">
      <c r="P140" s="7"/>
      <c r="Q140" s="94">
        <f>SUMIFS(Table112[Quantity],Table112[Product Name],'Private Label Inventory Sum'!$O140)</f>
        <v>0</v>
      </c>
      <c r="S140" s="61">
        <f>SUMIFS(Table112[Total Cost],Table112[Product Name],'Private Label Inventory Sum'!$O140)</f>
        <v>0</v>
      </c>
      <c r="T140" s="7"/>
      <c r="U140" s="61">
        <f>SUMIFS(Table112[Quantity Purchased],Table112[Product Name],'Private Label Inventory Sum'!$O140)</f>
        <v>0</v>
      </c>
      <c r="W140" s="61">
        <f>SUMIFS(Table112[Total Purchase
Cost],Table112[Product Name],'Private Label Inventory Sum'!$O140)</f>
        <v>0</v>
      </c>
      <c r="X140" s="7"/>
      <c r="Y140" s="61">
        <f t="shared" si="6"/>
        <v>0</v>
      </c>
      <c r="AA140" s="61">
        <f t="shared" si="7"/>
        <v>0</v>
      </c>
      <c r="AB140" s="7"/>
      <c r="AC140" s="61">
        <f>SUMIFS(Table7[Quantity of 
Product Sold],Table7[Sale - Product Name],'Private Label Inventory Sum'!$O140,Table7[Product Type2],'Private Label Inventory Sum'!$AC$5)</f>
        <v>0</v>
      </c>
      <c r="AE140" s="61">
        <f>SUMIFS(Table7[Total Cost of
Goods Sold],Table7[Sale - Product Name],'Private Label Inventory Sum'!$O140,Table7[Product Type2],'Private Label Inventory Sum'!$AC$5)</f>
        <v>0</v>
      </c>
      <c r="AF140" s="7"/>
      <c r="AG140" s="61">
        <f>SUMIFS(Table17[Quantity2],Table17[Product Name],'Private Label Inventory Sum'!$O140,Table17[Product Type2],'Private Label Inventory Sum'!$AG$5)</f>
        <v>0</v>
      </c>
      <c r="AI140" s="61">
        <f>SUMIFS(Table17[Total out of Inventory],Table17[Product Name],'Private Label Inventory Sum'!$O140,Table17[Product Type2],'Private Label Inventory Sum'!$AG$5)</f>
        <v>0</v>
      </c>
      <c r="AJ140" s="7"/>
      <c r="AK140" s="61">
        <f>SUMIFS(Table7[Quantity
 Sold],Table7[Sale - Product Name],'Private Label Inventory Sum'!$O140,Table7[Product Type2],'Private Label Inventory Sum'!$AK$5)</f>
        <v>0</v>
      </c>
      <c r="AM140" s="61">
        <f>SUMIFS(Table7[Total 
Paid],Table7[Sale - Product Name],'Private Label Inventory Sum'!$O140,Table7[Product Type2],'Private Label Inventory Sum'!$AK$5)</f>
        <v>0</v>
      </c>
    </row>
    <row r="141" spans="16:39" x14ac:dyDescent="0.25">
      <c r="P141" s="7"/>
      <c r="Q141" s="94">
        <f>SUMIFS(Table112[Quantity],Table112[Product Name],'Private Label Inventory Sum'!$O141)</f>
        <v>0</v>
      </c>
      <c r="S141" s="61">
        <f>SUMIFS(Table112[Total Cost],Table112[Product Name],'Private Label Inventory Sum'!$O141)</f>
        <v>0</v>
      </c>
      <c r="T141" s="7"/>
      <c r="U141" s="61">
        <f>SUMIFS(Table112[Quantity Purchased],Table112[Product Name],'Private Label Inventory Sum'!$O141)</f>
        <v>0</v>
      </c>
      <c r="W141" s="61">
        <f>SUMIFS(Table112[Total Purchase
Cost],Table112[Product Name],'Private Label Inventory Sum'!$O141)</f>
        <v>0</v>
      </c>
      <c r="X141" s="7"/>
      <c r="Y141" s="61">
        <f t="shared" ref="Y141:Y204" si="8">SUM(Q141,U141,-AC141,AG141)</f>
        <v>0</v>
      </c>
      <c r="AA141" s="61">
        <f t="shared" ref="AA141:AA204" si="9">SUM(S141,W141,-AE141,AI141)</f>
        <v>0</v>
      </c>
      <c r="AB141" s="7"/>
      <c r="AC141" s="61">
        <f>SUMIFS(Table7[Quantity of 
Product Sold],Table7[Sale - Product Name],'Private Label Inventory Sum'!$O141,Table7[Product Type2],'Private Label Inventory Sum'!$AC$5)</f>
        <v>0</v>
      </c>
      <c r="AE141" s="61">
        <f>SUMIFS(Table7[Total Cost of
Goods Sold],Table7[Sale - Product Name],'Private Label Inventory Sum'!$O141,Table7[Product Type2],'Private Label Inventory Sum'!$AC$5)</f>
        <v>0</v>
      </c>
      <c r="AF141" s="7"/>
      <c r="AG141" s="61">
        <f>SUMIFS(Table17[Quantity2],Table17[Product Name],'Private Label Inventory Sum'!$O141,Table17[Product Type2],'Private Label Inventory Sum'!$AG$5)</f>
        <v>0</v>
      </c>
      <c r="AI141" s="61">
        <f>SUMIFS(Table17[Total out of Inventory],Table17[Product Name],'Private Label Inventory Sum'!$O141,Table17[Product Type2],'Private Label Inventory Sum'!$AG$5)</f>
        <v>0</v>
      </c>
      <c r="AJ141" s="7"/>
      <c r="AK141" s="61">
        <f>SUMIFS(Table7[Quantity
 Sold],Table7[Sale - Product Name],'Private Label Inventory Sum'!$O141,Table7[Product Type2],'Private Label Inventory Sum'!$AK$5)</f>
        <v>0</v>
      </c>
      <c r="AM141" s="61">
        <f>SUMIFS(Table7[Total 
Paid],Table7[Sale - Product Name],'Private Label Inventory Sum'!$O141,Table7[Product Type2],'Private Label Inventory Sum'!$AK$5)</f>
        <v>0</v>
      </c>
    </row>
    <row r="142" spans="16:39" x14ac:dyDescent="0.25">
      <c r="P142" s="7"/>
      <c r="Q142" s="94">
        <f>SUMIFS(Table112[Quantity],Table112[Product Name],'Private Label Inventory Sum'!$O142)</f>
        <v>0</v>
      </c>
      <c r="S142" s="61">
        <f>SUMIFS(Table112[Total Cost],Table112[Product Name],'Private Label Inventory Sum'!$O142)</f>
        <v>0</v>
      </c>
      <c r="T142" s="7"/>
      <c r="U142" s="61">
        <f>SUMIFS(Table112[Quantity Purchased],Table112[Product Name],'Private Label Inventory Sum'!$O142)</f>
        <v>0</v>
      </c>
      <c r="W142" s="61">
        <f>SUMIFS(Table112[Total Purchase
Cost],Table112[Product Name],'Private Label Inventory Sum'!$O142)</f>
        <v>0</v>
      </c>
      <c r="X142" s="7"/>
      <c r="Y142" s="61">
        <f t="shared" si="8"/>
        <v>0</v>
      </c>
      <c r="AA142" s="61">
        <f t="shared" si="9"/>
        <v>0</v>
      </c>
      <c r="AB142" s="7"/>
      <c r="AC142" s="61">
        <f>SUMIFS(Table7[Quantity of 
Product Sold],Table7[Sale - Product Name],'Private Label Inventory Sum'!$O142,Table7[Product Type2],'Private Label Inventory Sum'!$AC$5)</f>
        <v>0</v>
      </c>
      <c r="AE142" s="61">
        <f>SUMIFS(Table7[Total Cost of
Goods Sold],Table7[Sale - Product Name],'Private Label Inventory Sum'!$O142,Table7[Product Type2],'Private Label Inventory Sum'!$AC$5)</f>
        <v>0</v>
      </c>
      <c r="AF142" s="7"/>
      <c r="AG142" s="61">
        <f>SUMIFS(Table17[Quantity2],Table17[Product Name],'Private Label Inventory Sum'!$O142,Table17[Product Type2],'Private Label Inventory Sum'!$AG$5)</f>
        <v>0</v>
      </c>
      <c r="AI142" s="61">
        <f>SUMIFS(Table17[Total out of Inventory],Table17[Product Name],'Private Label Inventory Sum'!$O142,Table17[Product Type2],'Private Label Inventory Sum'!$AG$5)</f>
        <v>0</v>
      </c>
      <c r="AJ142" s="7"/>
      <c r="AK142" s="61">
        <f>SUMIFS(Table7[Quantity
 Sold],Table7[Sale - Product Name],'Private Label Inventory Sum'!$O142,Table7[Product Type2],'Private Label Inventory Sum'!$AK$5)</f>
        <v>0</v>
      </c>
      <c r="AM142" s="61">
        <f>SUMIFS(Table7[Total 
Paid],Table7[Sale - Product Name],'Private Label Inventory Sum'!$O142,Table7[Product Type2],'Private Label Inventory Sum'!$AK$5)</f>
        <v>0</v>
      </c>
    </row>
    <row r="143" spans="16:39" x14ac:dyDescent="0.25">
      <c r="P143" s="7"/>
      <c r="Q143" s="94">
        <f>SUMIFS(Table112[Quantity],Table112[Product Name],'Private Label Inventory Sum'!$O143)</f>
        <v>0</v>
      </c>
      <c r="S143" s="61">
        <f>SUMIFS(Table112[Total Cost],Table112[Product Name],'Private Label Inventory Sum'!$O143)</f>
        <v>0</v>
      </c>
      <c r="T143" s="7"/>
      <c r="U143" s="61">
        <f>SUMIFS(Table112[Quantity Purchased],Table112[Product Name],'Private Label Inventory Sum'!$O143)</f>
        <v>0</v>
      </c>
      <c r="W143" s="61">
        <f>SUMIFS(Table112[Total Purchase
Cost],Table112[Product Name],'Private Label Inventory Sum'!$O143)</f>
        <v>0</v>
      </c>
      <c r="X143" s="7"/>
      <c r="Y143" s="61">
        <f t="shared" si="8"/>
        <v>0</v>
      </c>
      <c r="AA143" s="61">
        <f t="shared" si="9"/>
        <v>0</v>
      </c>
      <c r="AB143" s="7"/>
      <c r="AC143" s="61">
        <f>SUMIFS(Table7[Quantity of 
Product Sold],Table7[Sale - Product Name],'Private Label Inventory Sum'!$O143,Table7[Product Type2],'Private Label Inventory Sum'!$AC$5)</f>
        <v>0</v>
      </c>
      <c r="AE143" s="61">
        <f>SUMIFS(Table7[Total Cost of
Goods Sold],Table7[Sale - Product Name],'Private Label Inventory Sum'!$O143,Table7[Product Type2],'Private Label Inventory Sum'!$AC$5)</f>
        <v>0</v>
      </c>
      <c r="AF143" s="7"/>
      <c r="AG143" s="61">
        <f>SUMIFS(Table17[Quantity2],Table17[Product Name],'Private Label Inventory Sum'!$O143,Table17[Product Type2],'Private Label Inventory Sum'!$AG$5)</f>
        <v>0</v>
      </c>
      <c r="AI143" s="61">
        <f>SUMIFS(Table17[Total out of Inventory],Table17[Product Name],'Private Label Inventory Sum'!$O143,Table17[Product Type2],'Private Label Inventory Sum'!$AG$5)</f>
        <v>0</v>
      </c>
      <c r="AJ143" s="7"/>
      <c r="AK143" s="61">
        <f>SUMIFS(Table7[Quantity
 Sold],Table7[Sale - Product Name],'Private Label Inventory Sum'!$O143,Table7[Product Type2],'Private Label Inventory Sum'!$AK$5)</f>
        <v>0</v>
      </c>
      <c r="AM143" s="61">
        <f>SUMIFS(Table7[Total 
Paid],Table7[Sale - Product Name],'Private Label Inventory Sum'!$O143,Table7[Product Type2],'Private Label Inventory Sum'!$AK$5)</f>
        <v>0</v>
      </c>
    </row>
    <row r="144" spans="16:39" x14ac:dyDescent="0.25">
      <c r="P144" s="7"/>
      <c r="Q144" s="94">
        <f>SUMIFS(Table112[Quantity],Table112[Product Name],'Private Label Inventory Sum'!$O144)</f>
        <v>0</v>
      </c>
      <c r="S144" s="61">
        <f>SUMIFS(Table112[Total Cost],Table112[Product Name],'Private Label Inventory Sum'!$O144)</f>
        <v>0</v>
      </c>
      <c r="T144" s="7"/>
      <c r="U144" s="61">
        <f>SUMIFS(Table112[Quantity Purchased],Table112[Product Name],'Private Label Inventory Sum'!$O144)</f>
        <v>0</v>
      </c>
      <c r="W144" s="61">
        <f>SUMIFS(Table112[Total Purchase
Cost],Table112[Product Name],'Private Label Inventory Sum'!$O144)</f>
        <v>0</v>
      </c>
      <c r="X144" s="7"/>
      <c r="Y144" s="61">
        <f t="shared" si="8"/>
        <v>0</v>
      </c>
      <c r="AA144" s="61">
        <f t="shared" si="9"/>
        <v>0</v>
      </c>
      <c r="AB144" s="7"/>
      <c r="AC144" s="61">
        <f>SUMIFS(Table7[Quantity of 
Product Sold],Table7[Sale - Product Name],'Private Label Inventory Sum'!$O144,Table7[Product Type2],'Private Label Inventory Sum'!$AC$5)</f>
        <v>0</v>
      </c>
      <c r="AE144" s="61">
        <f>SUMIFS(Table7[Total Cost of
Goods Sold],Table7[Sale - Product Name],'Private Label Inventory Sum'!$O144,Table7[Product Type2],'Private Label Inventory Sum'!$AC$5)</f>
        <v>0</v>
      </c>
      <c r="AF144" s="7"/>
      <c r="AG144" s="61">
        <f>SUMIFS(Table17[Quantity2],Table17[Product Name],'Private Label Inventory Sum'!$O144,Table17[Product Type2],'Private Label Inventory Sum'!$AG$5)</f>
        <v>0</v>
      </c>
      <c r="AI144" s="61">
        <f>SUMIFS(Table17[Total out of Inventory],Table17[Product Name],'Private Label Inventory Sum'!$O144,Table17[Product Type2],'Private Label Inventory Sum'!$AG$5)</f>
        <v>0</v>
      </c>
      <c r="AJ144" s="7"/>
      <c r="AK144" s="61">
        <f>SUMIFS(Table7[Quantity
 Sold],Table7[Sale - Product Name],'Private Label Inventory Sum'!$O144,Table7[Product Type2],'Private Label Inventory Sum'!$AK$5)</f>
        <v>0</v>
      </c>
      <c r="AM144" s="61">
        <f>SUMIFS(Table7[Total 
Paid],Table7[Sale - Product Name],'Private Label Inventory Sum'!$O144,Table7[Product Type2],'Private Label Inventory Sum'!$AK$5)</f>
        <v>0</v>
      </c>
    </row>
    <row r="145" spans="16:39" x14ac:dyDescent="0.25">
      <c r="P145" s="7"/>
      <c r="Q145" s="94">
        <f>SUMIFS(Table112[Quantity],Table112[Product Name],'Private Label Inventory Sum'!$O145)</f>
        <v>0</v>
      </c>
      <c r="S145" s="61">
        <f>SUMIFS(Table112[Total Cost],Table112[Product Name],'Private Label Inventory Sum'!$O145)</f>
        <v>0</v>
      </c>
      <c r="T145" s="7"/>
      <c r="U145" s="61">
        <f>SUMIFS(Table112[Quantity Purchased],Table112[Product Name],'Private Label Inventory Sum'!$O145)</f>
        <v>0</v>
      </c>
      <c r="W145" s="61">
        <f>SUMIFS(Table112[Total Purchase
Cost],Table112[Product Name],'Private Label Inventory Sum'!$O145)</f>
        <v>0</v>
      </c>
      <c r="X145" s="7"/>
      <c r="Y145" s="61">
        <f t="shared" si="8"/>
        <v>0</v>
      </c>
      <c r="AA145" s="61">
        <f t="shared" si="9"/>
        <v>0</v>
      </c>
      <c r="AB145" s="7"/>
      <c r="AC145" s="61">
        <f>SUMIFS(Table7[Quantity of 
Product Sold],Table7[Sale - Product Name],'Private Label Inventory Sum'!$O145,Table7[Product Type2],'Private Label Inventory Sum'!$AC$5)</f>
        <v>0</v>
      </c>
      <c r="AE145" s="61">
        <f>SUMIFS(Table7[Total Cost of
Goods Sold],Table7[Sale - Product Name],'Private Label Inventory Sum'!$O145,Table7[Product Type2],'Private Label Inventory Sum'!$AC$5)</f>
        <v>0</v>
      </c>
      <c r="AF145" s="7"/>
      <c r="AG145" s="61">
        <f>SUMIFS(Table17[Quantity2],Table17[Product Name],'Private Label Inventory Sum'!$O145,Table17[Product Type2],'Private Label Inventory Sum'!$AG$5)</f>
        <v>0</v>
      </c>
      <c r="AI145" s="61">
        <f>SUMIFS(Table17[Total out of Inventory],Table17[Product Name],'Private Label Inventory Sum'!$O145,Table17[Product Type2],'Private Label Inventory Sum'!$AG$5)</f>
        <v>0</v>
      </c>
      <c r="AJ145" s="7"/>
      <c r="AK145" s="61">
        <f>SUMIFS(Table7[Quantity
 Sold],Table7[Sale - Product Name],'Private Label Inventory Sum'!$O145,Table7[Product Type2],'Private Label Inventory Sum'!$AK$5)</f>
        <v>0</v>
      </c>
      <c r="AM145" s="61">
        <f>SUMIFS(Table7[Total 
Paid],Table7[Sale - Product Name],'Private Label Inventory Sum'!$O145,Table7[Product Type2],'Private Label Inventory Sum'!$AK$5)</f>
        <v>0</v>
      </c>
    </row>
    <row r="146" spans="16:39" x14ac:dyDescent="0.25">
      <c r="P146" s="7"/>
      <c r="Q146" s="94">
        <f>SUMIFS(Table112[Quantity],Table112[Product Name],'Private Label Inventory Sum'!$O146)</f>
        <v>0</v>
      </c>
      <c r="S146" s="61">
        <f>SUMIFS(Table112[Total Cost],Table112[Product Name],'Private Label Inventory Sum'!$O146)</f>
        <v>0</v>
      </c>
      <c r="T146" s="7"/>
      <c r="U146" s="61">
        <f>SUMIFS(Table112[Quantity Purchased],Table112[Product Name],'Private Label Inventory Sum'!$O146)</f>
        <v>0</v>
      </c>
      <c r="W146" s="61">
        <f>SUMIFS(Table112[Total Purchase
Cost],Table112[Product Name],'Private Label Inventory Sum'!$O146)</f>
        <v>0</v>
      </c>
      <c r="X146" s="7"/>
      <c r="Y146" s="61">
        <f t="shared" si="8"/>
        <v>0</v>
      </c>
      <c r="AA146" s="61">
        <f t="shared" si="9"/>
        <v>0</v>
      </c>
      <c r="AB146" s="7"/>
      <c r="AC146" s="61">
        <f>SUMIFS(Table7[Quantity of 
Product Sold],Table7[Sale - Product Name],'Private Label Inventory Sum'!$O146,Table7[Product Type2],'Private Label Inventory Sum'!$AC$5)</f>
        <v>0</v>
      </c>
      <c r="AE146" s="61">
        <f>SUMIFS(Table7[Total Cost of
Goods Sold],Table7[Sale - Product Name],'Private Label Inventory Sum'!$O146,Table7[Product Type2],'Private Label Inventory Sum'!$AC$5)</f>
        <v>0</v>
      </c>
      <c r="AF146" s="7"/>
      <c r="AG146" s="61">
        <f>SUMIFS(Table17[Quantity2],Table17[Product Name],'Private Label Inventory Sum'!$O146,Table17[Product Type2],'Private Label Inventory Sum'!$AG$5)</f>
        <v>0</v>
      </c>
      <c r="AI146" s="61">
        <f>SUMIFS(Table17[Total out of Inventory],Table17[Product Name],'Private Label Inventory Sum'!$O146,Table17[Product Type2],'Private Label Inventory Sum'!$AG$5)</f>
        <v>0</v>
      </c>
      <c r="AJ146" s="7"/>
      <c r="AK146" s="61">
        <f>SUMIFS(Table7[Quantity
 Sold],Table7[Sale - Product Name],'Private Label Inventory Sum'!$O146,Table7[Product Type2],'Private Label Inventory Sum'!$AK$5)</f>
        <v>0</v>
      </c>
      <c r="AM146" s="61">
        <f>SUMIFS(Table7[Total 
Paid],Table7[Sale - Product Name],'Private Label Inventory Sum'!$O146,Table7[Product Type2],'Private Label Inventory Sum'!$AK$5)</f>
        <v>0</v>
      </c>
    </row>
    <row r="147" spans="16:39" x14ac:dyDescent="0.25">
      <c r="P147" s="7"/>
      <c r="Q147" s="94">
        <f>SUMIFS(Table112[Quantity],Table112[Product Name],'Private Label Inventory Sum'!$O147)</f>
        <v>0</v>
      </c>
      <c r="S147" s="61">
        <f>SUMIFS(Table112[Total Cost],Table112[Product Name],'Private Label Inventory Sum'!$O147)</f>
        <v>0</v>
      </c>
      <c r="T147" s="7"/>
      <c r="U147" s="61">
        <f>SUMIFS(Table112[Quantity Purchased],Table112[Product Name],'Private Label Inventory Sum'!$O147)</f>
        <v>0</v>
      </c>
      <c r="W147" s="61">
        <f>SUMIFS(Table112[Total Purchase
Cost],Table112[Product Name],'Private Label Inventory Sum'!$O147)</f>
        <v>0</v>
      </c>
      <c r="X147" s="7"/>
      <c r="Y147" s="61">
        <f t="shared" si="8"/>
        <v>0</v>
      </c>
      <c r="AA147" s="61">
        <f t="shared" si="9"/>
        <v>0</v>
      </c>
      <c r="AB147" s="7"/>
      <c r="AC147" s="61">
        <f>SUMIFS(Table7[Quantity of 
Product Sold],Table7[Sale - Product Name],'Private Label Inventory Sum'!$O147,Table7[Product Type2],'Private Label Inventory Sum'!$AC$5)</f>
        <v>0</v>
      </c>
      <c r="AE147" s="61">
        <f>SUMIFS(Table7[Total Cost of
Goods Sold],Table7[Sale - Product Name],'Private Label Inventory Sum'!$O147,Table7[Product Type2],'Private Label Inventory Sum'!$AC$5)</f>
        <v>0</v>
      </c>
      <c r="AF147" s="7"/>
      <c r="AG147" s="61">
        <f>SUMIFS(Table17[Quantity2],Table17[Product Name],'Private Label Inventory Sum'!$O147,Table17[Product Type2],'Private Label Inventory Sum'!$AG$5)</f>
        <v>0</v>
      </c>
      <c r="AI147" s="61">
        <f>SUMIFS(Table17[Total out of Inventory],Table17[Product Name],'Private Label Inventory Sum'!$O147,Table17[Product Type2],'Private Label Inventory Sum'!$AG$5)</f>
        <v>0</v>
      </c>
      <c r="AJ147" s="7"/>
      <c r="AK147" s="61">
        <f>SUMIFS(Table7[Quantity
 Sold],Table7[Sale - Product Name],'Private Label Inventory Sum'!$O147,Table7[Product Type2],'Private Label Inventory Sum'!$AK$5)</f>
        <v>0</v>
      </c>
      <c r="AM147" s="61">
        <f>SUMIFS(Table7[Total 
Paid],Table7[Sale - Product Name],'Private Label Inventory Sum'!$O147,Table7[Product Type2],'Private Label Inventory Sum'!$AK$5)</f>
        <v>0</v>
      </c>
    </row>
    <row r="148" spans="16:39" x14ac:dyDescent="0.25">
      <c r="P148" s="7"/>
      <c r="Q148" s="94">
        <f>SUMIFS(Table112[Quantity],Table112[Product Name],'Private Label Inventory Sum'!$O148)</f>
        <v>0</v>
      </c>
      <c r="S148" s="61">
        <f>SUMIFS(Table112[Total Cost],Table112[Product Name],'Private Label Inventory Sum'!$O148)</f>
        <v>0</v>
      </c>
      <c r="T148" s="7"/>
      <c r="U148" s="61">
        <f>SUMIFS(Table112[Quantity Purchased],Table112[Product Name],'Private Label Inventory Sum'!$O148)</f>
        <v>0</v>
      </c>
      <c r="W148" s="61">
        <f>SUMIFS(Table112[Total Purchase
Cost],Table112[Product Name],'Private Label Inventory Sum'!$O148)</f>
        <v>0</v>
      </c>
      <c r="X148" s="7"/>
      <c r="Y148" s="61">
        <f t="shared" si="8"/>
        <v>0</v>
      </c>
      <c r="AA148" s="61">
        <f t="shared" si="9"/>
        <v>0</v>
      </c>
      <c r="AB148" s="7"/>
      <c r="AC148" s="61">
        <f>SUMIFS(Table7[Quantity of 
Product Sold],Table7[Sale - Product Name],'Private Label Inventory Sum'!$O148,Table7[Product Type2],'Private Label Inventory Sum'!$AC$5)</f>
        <v>0</v>
      </c>
      <c r="AE148" s="61">
        <f>SUMIFS(Table7[Total Cost of
Goods Sold],Table7[Sale - Product Name],'Private Label Inventory Sum'!$O148,Table7[Product Type2],'Private Label Inventory Sum'!$AC$5)</f>
        <v>0</v>
      </c>
      <c r="AF148" s="7"/>
      <c r="AG148" s="61">
        <f>SUMIFS(Table17[Quantity2],Table17[Product Name],'Private Label Inventory Sum'!$O148,Table17[Product Type2],'Private Label Inventory Sum'!$AG$5)</f>
        <v>0</v>
      </c>
      <c r="AI148" s="61">
        <f>SUMIFS(Table17[Total out of Inventory],Table17[Product Name],'Private Label Inventory Sum'!$O148,Table17[Product Type2],'Private Label Inventory Sum'!$AG$5)</f>
        <v>0</v>
      </c>
      <c r="AJ148" s="7"/>
      <c r="AK148" s="61">
        <f>SUMIFS(Table7[Quantity
 Sold],Table7[Sale - Product Name],'Private Label Inventory Sum'!$O148,Table7[Product Type2],'Private Label Inventory Sum'!$AK$5)</f>
        <v>0</v>
      </c>
      <c r="AM148" s="61">
        <f>SUMIFS(Table7[Total 
Paid],Table7[Sale - Product Name],'Private Label Inventory Sum'!$O148,Table7[Product Type2],'Private Label Inventory Sum'!$AK$5)</f>
        <v>0</v>
      </c>
    </row>
    <row r="149" spans="16:39" x14ac:dyDescent="0.25">
      <c r="P149" s="7"/>
      <c r="Q149" s="94">
        <f>SUMIFS(Table112[Quantity],Table112[Product Name],'Private Label Inventory Sum'!$O149)</f>
        <v>0</v>
      </c>
      <c r="S149" s="61">
        <f>SUMIFS(Table112[Total Cost],Table112[Product Name],'Private Label Inventory Sum'!$O149)</f>
        <v>0</v>
      </c>
      <c r="T149" s="7"/>
      <c r="U149" s="61">
        <f>SUMIFS(Table112[Quantity Purchased],Table112[Product Name],'Private Label Inventory Sum'!$O149)</f>
        <v>0</v>
      </c>
      <c r="W149" s="61">
        <f>SUMIFS(Table112[Total Purchase
Cost],Table112[Product Name],'Private Label Inventory Sum'!$O149)</f>
        <v>0</v>
      </c>
      <c r="X149" s="7"/>
      <c r="Y149" s="61">
        <f t="shared" si="8"/>
        <v>0</v>
      </c>
      <c r="AA149" s="61">
        <f t="shared" si="9"/>
        <v>0</v>
      </c>
      <c r="AB149" s="7"/>
      <c r="AC149" s="61">
        <f>SUMIFS(Table7[Quantity of 
Product Sold],Table7[Sale - Product Name],'Private Label Inventory Sum'!$O149,Table7[Product Type2],'Private Label Inventory Sum'!$AC$5)</f>
        <v>0</v>
      </c>
      <c r="AE149" s="61">
        <f>SUMIFS(Table7[Total Cost of
Goods Sold],Table7[Sale - Product Name],'Private Label Inventory Sum'!$O149,Table7[Product Type2],'Private Label Inventory Sum'!$AC$5)</f>
        <v>0</v>
      </c>
      <c r="AF149" s="7"/>
      <c r="AG149" s="61">
        <f>SUMIFS(Table17[Quantity2],Table17[Product Name],'Private Label Inventory Sum'!$O149,Table17[Product Type2],'Private Label Inventory Sum'!$AG$5)</f>
        <v>0</v>
      </c>
      <c r="AI149" s="61">
        <f>SUMIFS(Table17[Total out of Inventory],Table17[Product Name],'Private Label Inventory Sum'!$O149,Table17[Product Type2],'Private Label Inventory Sum'!$AG$5)</f>
        <v>0</v>
      </c>
      <c r="AJ149" s="7"/>
      <c r="AK149" s="61">
        <f>SUMIFS(Table7[Quantity
 Sold],Table7[Sale - Product Name],'Private Label Inventory Sum'!$O149,Table7[Product Type2],'Private Label Inventory Sum'!$AK$5)</f>
        <v>0</v>
      </c>
      <c r="AM149" s="61">
        <f>SUMIFS(Table7[Total 
Paid],Table7[Sale - Product Name],'Private Label Inventory Sum'!$O149,Table7[Product Type2],'Private Label Inventory Sum'!$AK$5)</f>
        <v>0</v>
      </c>
    </row>
    <row r="150" spans="16:39" x14ac:dyDescent="0.25">
      <c r="P150" s="7"/>
      <c r="Q150" s="94">
        <f>SUMIFS(Table112[Quantity],Table112[Product Name],'Private Label Inventory Sum'!$O150)</f>
        <v>0</v>
      </c>
      <c r="S150" s="61">
        <f>SUMIFS(Table112[Total Cost],Table112[Product Name],'Private Label Inventory Sum'!$O150)</f>
        <v>0</v>
      </c>
      <c r="T150" s="7"/>
      <c r="U150" s="61">
        <f>SUMIFS(Table112[Quantity Purchased],Table112[Product Name],'Private Label Inventory Sum'!$O150)</f>
        <v>0</v>
      </c>
      <c r="W150" s="61">
        <f>SUMIFS(Table112[Total Purchase
Cost],Table112[Product Name],'Private Label Inventory Sum'!$O150)</f>
        <v>0</v>
      </c>
      <c r="X150" s="7"/>
      <c r="Y150" s="61">
        <f t="shared" si="8"/>
        <v>0</v>
      </c>
      <c r="AA150" s="61">
        <f t="shared" si="9"/>
        <v>0</v>
      </c>
      <c r="AB150" s="7"/>
      <c r="AC150" s="61">
        <f>SUMIFS(Table7[Quantity of 
Product Sold],Table7[Sale - Product Name],'Private Label Inventory Sum'!$O150,Table7[Product Type2],'Private Label Inventory Sum'!$AC$5)</f>
        <v>0</v>
      </c>
      <c r="AE150" s="61">
        <f>SUMIFS(Table7[Total Cost of
Goods Sold],Table7[Sale - Product Name],'Private Label Inventory Sum'!$O150,Table7[Product Type2],'Private Label Inventory Sum'!$AC$5)</f>
        <v>0</v>
      </c>
      <c r="AF150" s="7"/>
      <c r="AG150" s="61">
        <f>SUMIFS(Table17[Quantity2],Table17[Product Name],'Private Label Inventory Sum'!$O150,Table17[Product Type2],'Private Label Inventory Sum'!$AG$5)</f>
        <v>0</v>
      </c>
      <c r="AI150" s="61">
        <f>SUMIFS(Table17[Total out of Inventory],Table17[Product Name],'Private Label Inventory Sum'!$O150,Table17[Product Type2],'Private Label Inventory Sum'!$AG$5)</f>
        <v>0</v>
      </c>
      <c r="AJ150" s="7"/>
      <c r="AK150" s="61">
        <f>SUMIFS(Table7[Quantity
 Sold],Table7[Sale - Product Name],'Private Label Inventory Sum'!$O150,Table7[Product Type2],'Private Label Inventory Sum'!$AK$5)</f>
        <v>0</v>
      </c>
      <c r="AM150" s="61">
        <f>SUMIFS(Table7[Total 
Paid],Table7[Sale - Product Name],'Private Label Inventory Sum'!$O150,Table7[Product Type2],'Private Label Inventory Sum'!$AK$5)</f>
        <v>0</v>
      </c>
    </row>
    <row r="151" spans="16:39" x14ac:dyDescent="0.25">
      <c r="P151" s="7"/>
      <c r="Q151" s="94">
        <f>SUMIFS(Table112[Quantity],Table112[Product Name],'Private Label Inventory Sum'!$O151)</f>
        <v>0</v>
      </c>
      <c r="S151" s="61">
        <f>SUMIFS(Table112[Total Cost],Table112[Product Name],'Private Label Inventory Sum'!$O151)</f>
        <v>0</v>
      </c>
      <c r="T151" s="7"/>
      <c r="U151" s="61">
        <f>SUMIFS(Table112[Quantity Purchased],Table112[Product Name],'Private Label Inventory Sum'!$O151)</f>
        <v>0</v>
      </c>
      <c r="W151" s="61">
        <f>SUMIFS(Table112[Total Purchase
Cost],Table112[Product Name],'Private Label Inventory Sum'!$O151)</f>
        <v>0</v>
      </c>
      <c r="X151" s="7"/>
      <c r="Y151" s="61">
        <f t="shared" si="8"/>
        <v>0</v>
      </c>
      <c r="AA151" s="61">
        <f t="shared" si="9"/>
        <v>0</v>
      </c>
      <c r="AB151" s="7"/>
      <c r="AC151" s="61">
        <f>SUMIFS(Table7[Quantity of 
Product Sold],Table7[Sale - Product Name],'Private Label Inventory Sum'!$O151,Table7[Product Type2],'Private Label Inventory Sum'!$AC$5)</f>
        <v>0</v>
      </c>
      <c r="AE151" s="61">
        <f>SUMIFS(Table7[Total Cost of
Goods Sold],Table7[Sale - Product Name],'Private Label Inventory Sum'!$O151,Table7[Product Type2],'Private Label Inventory Sum'!$AC$5)</f>
        <v>0</v>
      </c>
      <c r="AF151" s="7"/>
      <c r="AG151" s="61">
        <f>SUMIFS(Table17[Quantity2],Table17[Product Name],'Private Label Inventory Sum'!$O151,Table17[Product Type2],'Private Label Inventory Sum'!$AG$5)</f>
        <v>0</v>
      </c>
      <c r="AI151" s="61">
        <f>SUMIFS(Table17[Total out of Inventory],Table17[Product Name],'Private Label Inventory Sum'!$O151,Table17[Product Type2],'Private Label Inventory Sum'!$AG$5)</f>
        <v>0</v>
      </c>
      <c r="AJ151" s="7"/>
      <c r="AK151" s="61">
        <f>SUMIFS(Table7[Quantity
 Sold],Table7[Sale - Product Name],'Private Label Inventory Sum'!$O151,Table7[Product Type2],'Private Label Inventory Sum'!$AK$5)</f>
        <v>0</v>
      </c>
      <c r="AM151" s="61">
        <f>SUMIFS(Table7[Total 
Paid],Table7[Sale - Product Name],'Private Label Inventory Sum'!$O151,Table7[Product Type2],'Private Label Inventory Sum'!$AK$5)</f>
        <v>0</v>
      </c>
    </row>
    <row r="152" spans="16:39" x14ac:dyDescent="0.25">
      <c r="P152" s="7"/>
      <c r="Q152" s="94">
        <f>SUMIFS(Table112[Quantity],Table112[Product Name],'Private Label Inventory Sum'!$O152)</f>
        <v>0</v>
      </c>
      <c r="S152" s="61">
        <f>SUMIFS(Table112[Total Cost],Table112[Product Name],'Private Label Inventory Sum'!$O152)</f>
        <v>0</v>
      </c>
      <c r="T152" s="7"/>
      <c r="U152" s="61">
        <f>SUMIFS(Table112[Quantity Purchased],Table112[Product Name],'Private Label Inventory Sum'!$O152)</f>
        <v>0</v>
      </c>
      <c r="W152" s="61">
        <f>SUMIFS(Table112[Total Purchase
Cost],Table112[Product Name],'Private Label Inventory Sum'!$O152)</f>
        <v>0</v>
      </c>
      <c r="X152" s="7"/>
      <c r="Y152" s="61">
        <f t="shared" si="8"/>
        <v>0</v>
      </c>
      <c r="AA152" s="61">
        <f t="shared" si="9"/>
        <v>0</v>
      </c>
      <c r="AB152" s="7"/>
      <c r="AC152" s="61">
        <f>SUMIFS(Table7[Quantity of 
Product Sold],Table7[Sale - Product Name],'Private Label Inventory Sum'!$O152,Table7[Product Type2],'Private Label Inventory Sum'!$AC$5)</f>
        <v>0</v>
      </c>
      <c r="AE152" s="61">
        <f>SUMIFS(Table7[Total Cost of
Goods Sold],Table7[Sale - Product Name],'Private Label Inventory Sum'!$O152,Table7[Product Type2],'Private Label Inventory Sum'!$AC$5)</f>
        <v>0</v>
      </c>
      <c r="AF152" s="7"/>
      <c r="AG152" s="61">
        <f>SUMIFS(Table17[Quantity2],Table17[Product Name],'Private Label Inventory Sum'!$O152,Table17[Product Type2],'Private Label Inventory Sum'!$AG$5)</f>
        <v>0</v>
      </c>
      <c r="AI152" s="61">
        <f>SUMIFS(Table17[Total out of Inventory],Table17[Product Name],'Private Label Inventory Sum'!$O152,Table17[Product Type2],'Private Label Inventory Sum'!$AG$5)</f>
        <v>0</v>
      </c>
      <c r="AJ152" s="7"/>
      <c r="AK152" s="61">
        <f>SUMIFS(Table7[Quantity
 Sold],Table7[Sale - Product Name],'Private Label Inventory Sum'!$O152,Table7[Product Type2],'Private Label Inventory Sum'!$AK$5)</f>
        <v>0</v>
      </c>
      <c r="AM152" s="61">
        <f>SUMIFS(Table7[Total 
Paid],Table7[Sale - Product Name],'Private Label Inventory Sum'!$O152,Table7[Product Type2],'Private Label Inventory Sum'!$AK$5)</f>
        <v>0</v>
      </c>
    </row>
    <row r="153" spans="16:39" x14ac:dyDescent="0.25">
      <c r="P153" s="7"/>
      <c r="Q153" s="94">
        <f>SUMIFS(Table112[Quantity],Table112[Product Name],'Private Label Inventory Sum'!$O153)</f>
        <v>0</v>
      </c>
      <c r="S153" s="61">
        <f>SUMIFS(Table112[Total Cost],Table112[Product Name],'Private Label Inventory Sum'!$O153)</f>
        <v>0</v>
      </c>
      <c r="T153" s="7"/>
      <c r="U153" s="61">
        <f>SUMIFS(Table112[Quantity Purchased],Table112[Product Name],'Private Label Inventory Sum'!$O153)</f>
        <v>0</v>
      </c>
      <c r="W153" s="61">
        <f>SUMIFS(Table112[Total Purchase
Cost],Table112[Product Name],'Private Label Inventory Sum'!$O153)</f>
        <v>0</v>
      </c>
      <c r="X153" s="7"/>
      <c r="Y153" s="61">
        <f t="shared" si="8"/>
        <v>0</v>
      </c>
      <c r="AA153" s="61">
        <f t="shared" si="9"/>
        <v>0</v>
      </c>
      <c r="AB153" s="7"/>
      <c r="AC153" s="61">
        <f>SUMIFS(Table7[Quantity of 
Product Sold],Table7[Sale - Product Name],'Private Label Inventory Sum'!$O153,Table7[Product Type2],'Private Label Inventory Sum'!$AC$5)</f>
        <v>0</v>
      </c>
      <c r="AE153" s="61">
        <f>SUMIFS(Table7[Total Cost of
Goods Sold],Table7[Sale - Product Name],'Private Label Inventory Sum'!$O153,Table7[Product Type2],'Private Label Inventory Sum'!$AC$5)</f>
        <v>0</v>
      </c>
      <c r="AF153" s="7"/>
      <c r="AG153" s="61">
        <f>SUMIFS(Table17[Quantity2],Table17[Product Name],'Private Label Inventory Sum'!$O153,Table17[Product Type2],'Private Label Inventory Sum'!$AG$5)</f>
        <v>0</v>
      </c>
      <c r="AI153" s="61">
        <f>SUMIFS(Table17[Total out of Inventory],Table17[Product Name],'Private Label Inventory Sum'!$O153,Table17[Product Type2],'Private Label Inventory Sum'!$AG$5)</f>
        <v>0</v>
      </c>
      <c r="AJ153" s="7"/>
      <c r="AK153" s="61">
        <f>SUMIFS(Table7[Quantity
 Sold],Table7[Sale - Product Name],'Private Label Inventory Sum'!$O153,Table7[Product Type2],'Private Label Inventory Sum'!$AK$5)</f>
        <v>0</v>
      </c>
      <c r="AM153" s="61">
        <f>SUMIFS(Table7[Total 
Paid],Table7[Sale - Product Name],'Private Label Inventory Sum'!$O153,Table7[Product Type2],'Private Label Inventory Sum'!$AK$5)</f>
        <v>0</v>
      </c>
    </row>
    <row r="154" spans="16:39" x14ac:dyDescent="0.25">
      <c r="P154" s="7"/>
      <c r="Q154" s="94">
        <f>SUMIFS(Table112[Quantity],Table112[Product Name],'Private Label Inventory Sum'!$O154)</f>
        <v>0</v>
      </c>
      <c r="S154" s="61">
        <f>SUMIFS(Table112[Total Cost],Table112[Product Name],'Private Label Inventory Sum'!$O154)</f>
        <v>0</v>
      </c>
      <c r="T154" s="7"/>
      <c r="U154" s="61">
        <f>SUMIFS(Table112[Quantity Purchased],Table112[Product Name],'Private Label Inventory Sum'!$O154)</f>
        <v>0</v>
      </c>
      <c r="W154" s="61">
        <f>SUMIFS(Table112[Total Purchase
Cost],Table112[Product Name],'Private Label Inventory Sum'!$O154)</f>
        <v>0</v>
      </c>
      <c r="X154" s="7"/>
      <c r="Y154" s="61">
        <f t="shared" si="8"/>
        <v>0</v>
      </c>
      <c r="AA154" s="61">
        <f t="shared" si="9"/>
        <v>0</v>
      </c>
      <c r="AB154" s="7"/>
      <c r="AC154" s="61">
        <f>SUMIFS(Table7[Quantity of 
Product Sold],Table7[Sale - Product Name],'Private Label Inventory Sum'!$O154,Table7[Product Type2],'Private Label Inventory Sum'!$AC$5)</f>
        <v>0</v>
      </c>
      <c r="AE154" s="61">
        <f>SUMIFS(Table7[Total Cost of
Goods Sold],Table7[Sale - Product Name],'Private Label Inventory Sum'!$O154,Table7[Product Type2],'Private Label Inventory Sum'!$AC$5)</f>
        <v>0</v>
      </c>
      <c r="AF154" s="7"/>
      <c r="AG154" s="61">
        <f>SUMIFS(Table17[Quantity2],Table17[Product Name],'Private Label Inventory Sum'!$O154,Table17[Product Type2],'Private Label Inventory Sum'!$AG$5)</f>
        <v>0</v>
      </c>
      <c r="AI154" s="61">
        <f>SUMIFS(Table17[Total out of Inventory],Table17[Product Name],'Private Label Inventory Sum'!$O154,Table17[Product Type2],'Private Label Inventory Sum'!$AG$5)</f>
        <v>0</v>
      </c>
      <c r="AJ154" s="7"/>
      <c r="AK154" s="61">
        <f>SUMIFS(Table7[Quantity
 Sold],Table7[Sale - Product Name],'Private Label Inventory Sum'!$O154,Table7[Product Type2],'Private Label Inventory Sum'!$AK$5)</f>
        <v>0</v>
      </c>
      <c r="AM154" s="61">
        <f>SUMIFS(Table7[Total 
Paid],Table7[Sale - Product Name],'Private Label Inventory Sum'!$O154,Table7[Product Type2],'Private Label Inventory Sum'!$AK$5)</f>
        <v>0</v>
      </c>
    </row>
    <row r="155" spans="16:39" x14ac:dyDescent="0.25">
      <c r="P155" s="7"/>
      <c r="Q155" s="94">
        <f>SUMIFS(Table112[Quantity],Table112[Product Name],'Private Label Inventory Sum'!$O155)</f>
        <v>0</v>
      </c>
      <c r="S155" s="61">
        <f>SUMIFS(Table112[Total Cost],Table112[Product Name],'Private Label Inventory Sum'!$O155)</f>
        <v>0</v>
      </c>
      <c r="T155" s="7"/>
      <c r="U155" s="61">
        <f>SUMIFS(Table112[Quantity Purchased],Table112[Product Name],'Private Label Inventory Sum'!$O155)</f>
        <v>0</v>
      </c>
      <c r="W155" s="61">
        <f>SUMIFS(Table112[Total Purchase
Cost],Table112[Product Name],'Private Label Inventory Sum'!$O155)</f>
        <v>0</v>
      </c>
      <c r="X155" s="7"/>
      <c r="Y155" s="61">
        <f t="shared" si="8"/>
        <v>0</v>
      </c>
      <c r="AA155" s="61">
        <f t="shared" si="9"/>
        <v>0</v>
      </c>
      <c r="AB155" s="7"/>
      <c r="AC155" s="61">
        <f>SUMIFS(Table7[Quantity of 
Product Sold],Table7[Sale - Product Name],'Private Label Inventory Sum'!$O155,Table7[Product Type2],'Private Label Inventory Sum'!$AC$5)</f>
        <v>0</v>
      </c>
      <c r="AE155" s="61">
        <f>SUMIFS(Table7[Total Cost of
Goods Sold],Table7[Sale - Product Name],'Private Label Inventory Sum'!$O155,Table7[Product Type2],'Private Label Inventory Sum'!$AC$5)</f>
        <v>0</v>
      </c>
      <c r="AF155" s="7"/>
      <c r="AG155" s="61">
        <f>SUMIFS(Table17[Quantity2],Table17[Product Name],'Private Label Inventory Sum'!$O155,Table17[Product Type2],'Private Label Inventory Sum'!$AG$5)</f>
        <v>0</v>
      </c>
      <c r="AI155" s="61">
        <f>SUMIFS(Table17[Total out of Inventory],Table17[Product Name],'Private Label Inventory Sum'!$O155,Table17[Product Type2],'Private Label Inventory Sum'!$AG$5)</f>
        <v>0</v>
      </c>
      <c r="AJ155" s="7"/>
      <c r="AK155" s="61">
        <f>SUMIFS(Table7[Quantity
 Sold],Table7[Sale - Product Name],'Private Label Inventory Sum'!$O155,Table7[Product Type2],'Private Label Inventory Sum'!$AK$5)</f>
        <v>0</v>
      </c>
      <c r="AM155" s="61">
        <f>SUMIFS(Table7[Total 
Paid],Table7[Sale - Product Name],'Private Label Inventory Sum'!$O155,Table7[Product Type2],'Private Label Inventory Sum'!$AK$5)</f>
        <v>0</v>
      </c>
    </row>
    <row r="156" spans="16:39" x14ac:dyDescent="0.25">
      <c r="P156" s="7"/>
      <c r="Q156" s="94">
        <f>SUMIFS(Table112[Quantity],Table112[Product Name],'Private Label Inventory Sum'!$O156)</f>
        <v>0</v>
      </c>
      <c r="S156" s="61">
        <f>SUMIFS(Table112[Total Cost],Table112[Product Name],'Private Label Inventory Sum'!$O156)</f>
        <v>0</v>
      </c>
      <c r="T156" s="7"/>
      <c r="U156" s="61">
        <f>SUMIFS(Table112[Quantity Purchased],Table112[Product Name],'Private Label Inventory Sum'!$O156)</f>
        <v>0</v>
      </c>
      <c r="W156" s="61">
        <f>SUMIFS(Table112[Total Purchase
Cost],Table112[Product Name],'Private Label Inventory Sum'!$O156)</f>
        <v>0</v>
      </c>
      <c r="X156" s="7"/>
      <c r="Y156" s="61">
        <f t="shared" si="8"/>
        <v>0</v>
      </c>
      <c r="AA156" s="61">
        <f t="shared" si="9"/>
        <v>0</v>
      </c>
      <c r="AB156" s="7"/>
      <c r="AC156" s="61">
        <f>SUMIFS(Table7[Quantity of 
Product Sold],Table7[Sale - Product Name],'Private Label Inventory Sum'!$O156,Table7[Product Type2],'Private Label Inventory Sum'!$AC$5)</f>
        <v>0</v>
      </c>
      <c r="AE156" s="61">
        <f>SUMIFS(Table7[Total Cost of
Goods Sold],Table7[Sale - Product Name],'Private Label Inventory Sum'!$O156,Table7[Product Type2],'Private Label Inventory Sum'!$AC$5)</f>
        <v>0</v>
      </c>
      <c r="AF156" s="7"/>
      <c r="AG156" s="61">
        <f>SUMIFS(Table17[Quantity2],Table17[Product Name],'Private Label Inventory Sum'!$O156,Table17[Product Type2],'Private Label Inventory Sum'!$AG$5)</f>
        <v>0</v>
      </c>
      <c r="AI156" s="61">
        <f>SUMIFS(Table17[Total out of Inventory],Table17[Product Name],'Private Label Inventory Sum'!$O156,Table17[Product Type2],'Private Label Inventory Sum'!$AG$5)</f>
        <v>0</v>
      </c>
      <c r="AJ156" s="7"/>
      <c r="AK156" s="61">
        <f>SUMIFS(Table7[Quantity
 Sold],Table7[Sale - Product Name],'Private Label Inventory Sum'!$O156,Table7[Product Type2],'Private Label Inventory Sum'!$AK$5)</f>
        <v>0</v>
      </c>
      <c r="AM156" s="61">
        <f>SUMIFS(Table7[Total 
Paid],Table7[Sale - Product Name],'Private Label Inventory Sum'!$O156,Table7[Product Type2],'Private Label Inventory Sum'!$AK$5)</f>
        <v>0</v>
      </c>
    </row>
    <row r="157" spans="16:39" x14ac:dyDescent="0.25">
      <c r="P157" s="7"/>
      <c r="Q157" s="94">
        <f>SUMIFS(Table112[Quantity],Table112[Product Name],'Private Label Inventory Sum'!$O157)</f>
        <v>0</v>
      </c>
      <c r="S157" s="61">
        <f>SUMIFS(Table112[Total Cost],Table112[Product Name],'Private Label Inventory Sum'!$O157)</f>
        <v>0</v>
      </c>
      <c r="T157" s="7"/>
      <c r="U157" s="61">
        <f>SUMIFS(Table112[Quantity Purchased],Table112[Product Name],'Private Label Inventory Sum'!$O157)</f>
        <v>0</v>
      </c>
      <c r="W157" s="61">
        <f>SUMIFS(Table112[Total Purchase
Cost],Table112[Product Name],'Private Label Inventory Sum'!$O157)</f>
        <v>0</v>
      </c>
      <c r="X157" s="7"/>
      <c r="Y157" s="61">
        <f t="shared" si="8"/>
        <v>0</v>
      </c>
      <c r="AA157" s="61">
        <f t="shared" si="9"/>
        <v>0</v>
      </c>
      <c r="AB157" s="7"/>
      <c r="AC157" s="61">
        <f>SUMIFS(Table7[Quantity of 
Product Sold],Table7[Sale - Product Name],'Private Label Inventory Sum'!$O157,Table7[Product Type2],'Private Label Inventory Sum'!$AC$5)</f>
        <v>0</v>
      </c>
      <c r="AE157" s="61">
        <f>SUMIFS(Table7[Total Cost of
Goods Sold],Table7[Sale - Product Name],'Private Label Inventory Sum'!$O157,Table7[Product Type2],'Private Label Inventory Sum'!$AC$5)</f>
        <v>0</v>
      </c>
      <c r="AF157" s="7"/>
      <c r="AG157" s="61">
        <f>SUMIFS(Table17[Quantity2],Table17[Product Name],'Private Label Inventory Sum'!$O157,Table17[Product Type2],'Private Label Inventory Sum'!$AG$5)</f>
        <v>0</v>
      </c>
      <c r="AI157" s="61">
        <f>SUMIFS(Table17[Total out of Inventory],Table17[Product Name],'Private Label Inventory Sum'!$O157,Table17[Product Type2],'Private Label Inventory Sum'!$AG$5)</f>
        <v>0</v>
      </c>
      <c r="AJ157" s="7"/>
      <c r="AK157" s="61">
        <f>SUMIFS(Table7[Quantity
 Sold],Table7[Sale - Product Name],'Private Label Inventory Sum'!$O157,Table7[Product Type2],'Private Label Inventory Sum'!$AK$5)</f>
        <v>0</v>
      </c>
      <c r="AM157" s="61">
        <f>SUMIFS(Table7[Total 
Paid],Table7[Sale - Product Name],'Private Label Inventory Sum'!$O157,Table7[Product Type2],'Private Label Inventory Sum'!$AK$5)</f>
        <v>0</v>
      </c>
    </row>
    <row r="158" spans="16:39" x14ac:dyDescent="0.25">
      <c r="P158" s="7"/>
      <c r="Q158" s="94">
        <f>SUMIFS(Table112[Quantity],Table112[Product Name],'Private Label Inventory Sum'!$O158)</f>
        <v>0</v>
      </c>
      <c r="S158" s="61">
        <f>SUMIFS(Table112[Total Cost],Table112[Product Name],'Private Label Inventory Sum'!$O158)</f>
        <v>0</v>
      </c>
      <c r="T158" s="7"/>
      <c r="U158" s="61">
        <f>SUMIFS(Table112[Quantity Purchased],Table112[Product Name],'Private Label Inventory Sum'!$O158)</f>
        <v>0</v>
      </c>
      <c r="W158" s="61">
        <f>SUMIFS(Table112[Total Purchase
Cost],Table112[Product Name],'Private Label Inventory Sum'!$O158)</f>
        <v>0</v>
      </c>
      <c r="X158" s="7"/>
      <c r="Y158" s="61">
        <f t="shared" si="8"/>
        <v>0</v>
      </c>
      <c r="AA158" s="61">
        <f t="shared" si="9"/>
        <v>0</v>
      </c>
      <c r="AB158" s="7"/>
      <c r="AC158" s="61">
        <f>SUMIFS(Table7[Quantity of 
Product Sold],Table7[Sale - Product Name],'Private Label Inventory Sum'!$O158,Table7[Product Type2],'Private Label Inventory Sum'!$AC$5)</f>
        <v>0</v>
      </c>
      <c r="AE158" s="61">
        <f>SUMIFS(Table7[Total Cost of
Goods Sold],Table7[Sale - Product Name],'Private Label Inventory Sum'!$O158,Table7[Product Type2],'Private Label Inventory Sum'!$AC$5)</f>
        <v>0</v>
      </c>
      <c r="AF158" s="7"/>
      <c r="AG158" s="61">
        <f>SUMIFS(Table17[Quantity2],Table17[Product Name],'Private Label Inventory Sum'!$O158,Table17[Product Type2],'Private Label Inventory Sum'!$AG$5)</f>
        <v>0</v>
      </c>
      <c r="AI158" s="61">
        <f>SUMIFS(Table17[Total out of Inventory],Table17[Product Name],'Private Label Inventory Sum'!$O158,Table17[Product Type2],'Private Label Inventory Sum'!$AG$5)</f>
        <v>0</v>
      </c>
      <c r="AJ158" s="7"/>
      <c r="AK158" s="61">
        <f>SUMIFS(Table7[Quantity
 Sold],Table7[Sale - Product Name],'Private Label Inventory Sum'!$O158,Table7[Product Type2],'Private Label Inventory Sum'!$AK$5)</f>
        <v>0</v>
      </c>
      <c r="AM158" s="61">
        <f>SUMIFS(Table7[Total 
Paid],Table7[Sale - Product Name],'Private Label Inventory Sum'!$O158,Table7[Product Type2],'Private Label Inventory Sum'!$AK$5)</f>
        <v>0</v>
      </c>
    </row>
    <row r="159" spans="16:39" x14ac:dyDescent="0.25">
      <c r="P159" s="7"/>
      <c r="Q159" s="94">
        <f>SUMIFS(Table112[Quantity],Table112[Product Name],'Private Label Inventory Sum'!$O159)</f>
        <v>0</v>
      </c>
      <c r="S159" s="61">
        <f>SUMIFS(Table112[Total Cost],Table112[Product Name],'Private Label Inventory Sum'!$O159)</f>
        <v>0</v>
      </c>
      <c r="T159" s="7"/>
      <c r="U159" s="61">
        <f>SUMIFS(Table112[Quantity Purchased],Table112[Product Name],'Private Label Inventory Sum'!$O159)</f>
        <v>0</v>
      </c>
      <c r="W159" s="61">
        <f>SUMIFS(Table112[Total Purchase
Cost],Table112[Product Name],'Private Label Inventory Sum'!$O159)</f>
        <v>0</v>
      </c>
      <c r="X159" s="7"/>
      <c r="Y159" s="61">
        <f t="shared" si="8"/>
        <v>0</v>
      </c>
      <c r="AA159" s="61">
        <f t="shared" si="9"/>
        <v>0</v>
      </c>
      <c r="AB159" s="7"/>
      <c r="AC159" s="61">
        <f>SUMIFS(Table7[Quantity of 
Product Sold],Table7[Sale - Product Name],'Private Label Inventory Sum'!$O159,Table7[Product Type2],'Private Label Inventory Sum'!$AC$5)</f>
        <v>0</v>
      </c>
      <c r="AE159" s="61">
        <f>SUMIFS(Table7[Total Cost of
Goods Sold],Table7[Sale - Product Name],'Private Label Inventory Sum'!$O159,Table7[Product Type2],'Private Label Inventory Sum'!$AC$5)</f>
        <v>0</v>
      </c>
      <c r="AF159" s="7"/>
      <c r="AG159" s="61">
        <f>SUMIFS(Table17[Quantity2],Table17[Product Name],'Private Label Inventory Sum'!$O159,Table17[Product Type2],'Private Label Inventory Sum'!$AG$5)</f>
        <v>0</v>
      </c>
      <c r="AI159" s="61">
        <f>SUMIFS(Table17[Total out of Inventory],Table17[Product Name],'Private Label Inventory Sum'!$O159,Table17[Product Type2],'Private Label Inventory Sum'!$AG$5)</f>
        <v>0</v>
      </c>
      <c r="AJ159" s="7"/>
      <c r="AK159" s="61">
        <f>SUMIFS(Table7[Quantity
 Sold],Table7[Sale - Product Name],'Private Label Inventory Sum'!$O159,Table7[Product Type2],'Private Label Inventory Sum'!$AK$5)</f>
        <v>0</v>
      </c>
      <c r="AM159" s="61">
        <f>SUMIFS(Table7[Total 
Paid],Table7[Sale - Product Name],'Private Label Inventory Sum'!$O159,Table7[Product Type2],'Private Label Inventory Sum'!$AK$5)</f>
        <v>0</v>
      </c>
    </row>
    <row r="160" spans="16:39" x14ac:dyDescent="0.25">
      <c r="P160" s="7"/>
      <c r="Q160" s="94">
        <f>SUMIFS(Table112[Quantity],Table112[Product Name],'Private Label Inventory Sum'!$O160)</f>
        <v>0</v>
      </c>
      <c r="S160" s="61">
        <f>SUMIFS(Table112[Total Cost],Table112[Product Name],'Private Label Inventory Sum'!$O160)</f>
        <v>0</v>
      </c>
      <c r="T160" s="7"/>
      <c r="U160" s="61">
        <f>SUMIFS(Table112[Quantity Purchased],Table112[Product Name],'Private Label Inventory Sum'!$O160)</f>
        <v>0</v>
      </c>
      <c r="W160" s="61">
        <f>SUMIFS(Table112[Total Purchase
Cost],Table112[Product Name],'Private Label Inventory Sum'!$O160)</f>
        <v>0</v>
      </c>
      <c r="X160" s="7"/>
      <c r="Y160" s="61">
        <f t="shared" si="8"/>
        <v>0</v>
      </c>
      <c r="AA160" s="61">
        <f t="shared" si="9"/>
        <v>0</v>
      </c>
      <c r="AB160" s="7"/>
      <c r="AC160" s="61">
        <f>SUMIFS(Table7[Quantity of 
Product Sold],Table7[Sale - Product Name],'Private Label Inventory Sum'!$O160,Table7[Product Type2],'Private Label Inventory Sum'!$AC$5)</f>
        <v>0</v>
      </c>
      <c r="AE160" s="61">
        <f>SUMIFS(Table7[Total Cost of
Goods Sold],Table7[Sale - Product Name],'Private Label Inventory Sum'!$O160,Table7[Product Type2],'Private Label Inventory Sum'!$AC$5)</f>
        <v>0</v>
      </c>
      <c r="AF160" s="7"/>
      <c r="AG160" s="61">
        <f>SUMIFS(Table17[Quantity2],Table17[Product Name],'Private Label Inventory Sum'!$O160,Table17[Product Type2],'Private Label Inventory Sum'!$AG$5)</f>
        <v>0</v>
      </c>
      <c r="AI160" s="61">
        <f>SUMIFS(Table17[Total out of Inventory],Table17[Product Name],'Private Label Inventory Sum'!$O160,Table17[Product Type2],'Private Label Inventory Sum'!$AG$5)</f>
        <v>0</v>
      </c>
      <c r="AJ160" s="7"/>
      <c r="AK160" s="61">
        <f>SUMIFS(Table7[Quantity
 Sold],Table7[Sale - Product Name],'Private Label Inventory Sum'!$O160,Table7[Product Type2],'Private Label Inventory Sum'!$AK$5)</f>
        <v>0</v>
      </c>
      <c r="AM160" s="61">
        <f>SUMIFS(Table7[Total 
Paid],Table7[Sale - Product Name],'Private Label Inventory Sum'!$O160,Table7[Product Type2],'Private Label Inventory Sum'!$AK$5)</f>
        <v>0</v>
      </c>
    </row>
    <row r="161" spans="16:39" x14ac:dyDescent="0.25">
      <c r="P161" s="7"/>
      <c r="Q161" s="94">
        <f>SUMIFS(Table112[Quantity],Table112[Product Name],'Private Label Inventory Sum'!$O161)</f>
        <v>0</v>
      </c>
      <c r="S161" s="61">
        <f>SUMIFS(Table112[Total Cost],Table112[Product Name],'Private Label Inventory Sum'!$O161)</f>
        <v>0</v>
      </c>
      <c r="T161" s="7"/>
      <c r="U161" s="61">
        <f>SUMIFS(Table112[Quantity Purchased],Table112[Product Name],'Private Label Inventory Sum'!$O161)</f>
        <v>0</v>
      </c>
      <c r="W161" s="61">
        <f>SUMIFS(Table112[Total Purchase
Cost],Table112[Product Name],'Private Label Inventory Sum'!$O161)</f>
        <v>0</v>
      </c>
      <c r="X161" s="7"/>
      <c r="Y161" s="61">
        <f t="shared" si="8"/>
        <v>0</v>
      </c>
      <c r="AA161" s="61">
        <f t="shared" si="9"/>
        <v>0</v>
      </c>
      <c r="AB161" s="7"/>
      <c r="AC161" s="61">
        <f>SUMIFS(Table7[Quantity of 
Product Sold],Table7[Sale - Product Name],'Private Label Inventory Sum'!$O161,Table7[Product Type2],'Private Label Inventory Sum'!$AC$5)</f>
        <v>0</v>
      </c>
      <c r="AE161" s="61">
        <f>SUMIFS(Table7[Total Cost of
Goods Sold],Table7[Sale - Product Name],'Private Label Inventory Sum'!$O161,Table7[Product Type2],'Private Label Inventory Sum'!$AC$5)</f>
        <v>0</v>
      </c>
      <c r="AF161" s="7"/>
      <c r="AG161" s="61">
        <f>SUMIFS(Table17[Quantity2],Table17[Product Name],'Private Label Inventory Sum'!$O161,Table17[Product Type2],'Private Label Inventory Sum'!$AG$5)</f>
        <v>0</v>
      </c>
      <c r="AI161" s="61">
        <f>SUMIFS(Table17[Total out of Inventory],Table17[Product Name],'Private Label Inventory Sum'!$O161,Table17[Product Type2],'Private Label Inventory Sum'!$AG$5)</f>
        <v>0</v>
      </c>
      <c r="AJ161" s="7"/>
      <c r="AK161" s="61">
        <f>SUMIFS(Table7[Quantity
 Sold],Table7[Sale - Product Name],'Private Label Inventory Sum'!$O161,Table7[Product Type2],'Private Label Inventory Sum'!$AK$5)</f>
        <v>0</v>
      </c>
      <c r="AM161" s="61">
        <f>SUMIFS(Table7[Total 
Paid],Table7[Sale - Product Name],'Private Label Inventory Sum'!$O161,Table7[Product Type2],'Private Label Inventory Sum'!$AK$5)</f>
        <v>0</v>
      </c>
    </row>
    <row r="162" spans="16:39" x14ac:dyDescent="0.25">
      <c r="P162" s="7"/>
      <c r="Q162" s="94">
        <f>SUMIFS(Table112[Quantity],Table112[Product Name],'Private Label Inventory Sum'!$O162)</f>
        <v>0</v>
      </c>
      <c r="S162" s="61">
        <f>SUMIFS(Table112[Total Cost],Table112[Product Name],'Private Label Inventory Sum'!$O162)</f>
        <v>0</v>
      </c>
      <c r="T162" s="7"/>
      <c r="U162" s="61">
        <f>SUMIFS(Table112[Quantity Purchased],Table112[Product Name],'Private Label Inventory Sum'!$O162)</f>
        <v>0</v>
      </c>
      <c r="W162" s="61">
        <f>SUMIFS(Table112[Total Purchase
Cost],Table112[Product Name],'Private Label Inventory Sum'!$O162)</f>
        <v>0</v>
      </c>
      <c r="X162" s="7"/>
      <c r="Y162" s="61">
        <f t="shared" si="8"/>
        <v>0</v>
      </c>
      <c r="AA162" s="61">
        <f t="shared" si="9"/>
        <v>0</v>
      </c>
      <c r="AB162" s="7"/>
      <c r="AC162" s="61">
        <f>SUMIFS(Table7[Quantity of 
Product Sold],Table7[Sale - Product Name],'Private Label Inventory Sum'!$O162,Table7[Product Type2],'Private Label Inventory Sum'!$AC$5)</f>
        <v>0</v>
      </c>
      <c r="AE162" s="61">
        <f>SUMIFS(Table7[Total Cost of
Goods Sold],Table7[Sale - Product Name],'Private Label Inventory Sum'!$O162,Table7[Product Type2],'Private Label Inventory Sum'!$AC$5)</f>
        <v>0</v>
      </c>
      <c r="AF162" s="7"/>
      <c r="AG162" s="61">
        <f>SUMIFS(Table17[Quantity2],Table17[Product Name],'Private Label Inventory Sum'!$O162,Table17[Product Type2],'Private Label Inventory Sum'!$AG$5)</f>
        <v>0</v>
      </c>
      <c r="AI162" s="61">
        <f>SUMIFS(Table17[Total out of Inventory],Table17[Product Name],'Private Label Inventory Sum'!$O162,Table17[Product Type2],'Private Label Inventory Sum'!$AG$5)</f>
        <v>0</v>
      </c>
      <c r="AJ162" s="7"/>
      <c r="AK162" s="61">
        <f>SUMIFS(Table7[Quantity
 Sold],Table7[Sale - Product Name],'Private Label Inventory Sum'!$O162,Table7[Product Type2],'Private Label Inventory Sum'!$AK$5)</f>
        <v>0</v>
      </c>
      <c r="AM162" s="61">
        <f>SUMIFS(Table7[Total 
Paid],Table7[Sale - Product Name],'Private Label Inventory Sum'!$O162,Table7[Product Type2],'Private Label Inventory Sum'!$AK$5)</f>
        <v>0</v>
      </c>
    </row>
    <row r="163" spans="16:39" x14ac:dyDescent="0.25">
      <c r="P163" s="7"/>
      <c r="Q163" s="94">
        <f>SUMIFS(Table112[Quantity],Table112[Product Name],'Private Label Inventory Sum'!$O163)</f>
        <v>0</v>
      </c>
      <c r="S163" s="61">
        <f>SUMIFS(Table112[Total Cost],Table112[Product Name],'Private Label Inventory Sum'!$O163)</f>
        <v>0</v>
      </c>
      <c r="T163" s="7"/>
      <c r="U163" s="61">
        <f>SUMIFS(Table112[Quantity Purchased],Table112[Product Name],'Private Label Inventory Sum'!$O163)</f>
        <v>0</v>
      </c>
      <c r="W163" s="61">
        <f>SUMIFS(Table112[Total Purchase
Cost],Table112[Product Name],'Private Label Inventory Sum'!$O163)</f>
        <v>0</v>
      </c>
      <c r="X163" s="7"/>
      <c r="Y163" s="61">
        <f t="shared" si="8"/>
        <v>0</v>
      </c>
      <c r="AA163" s="61">
        <f t="shared" si="9"/>
        <v>0</v>
      </c>
      <c r="AB163" s="7"/>
      <c r="AC163" s="61">
        <f>SUMIFS(Table7[Quantity of 
Product Sold],Table7[Sale - Product Name],'Private Label Inventory Sum'!$O163,Table7[Product Type2],'Private Label Inventory Sum'!$AC$5)</f>
        <v>0</v>
      </c>
      <c r="AE163" s="61">
        <f>SUMIFS(Table7[Total Cost of
Goods Sold],Table7[Sale - Product Name],'Private Label Inventory Sum'!$O163,Table7[Product Type2],'Private Label Inventory Sum'!$AC$5)</f>
        <v>0</v>
      </c>
      <c r="AF163" s="7"/>
      <c r="AG163" s="61">
        <f>SUMIFS(Table17[Quantity2],Table17[Product Name],'Private Label Inventory Sum'!$O163,Table17[Product Type2],'Private Label Inventory Sum'!$AG$5)</f>
        <v>0</v>
      </c>
      <c r="AI163" s="61">
        <f>SUMIFS(Table17[Total out of Inventory],Table17[Product Name],'Private Label Inventory Sum'!$O163,Table17[Product Type2],'Private Label Inventory Sum'!$AG$5)</f>
        <v>0</v>
      </c>
      <c r="AJ163" s="7"/>
      <c r="AK163" s="61">
        <f>SUMIFS(Table7[Quantity
 Sold],Table7[Sale - Product Name],'Private Label Inventory Sum'!$O163,Table7[Product Type2],'Private Label Inventory Sum'!$AK$5)</f>
        <v>0</v>
      </c>
      <c r="AM163" s="61">
        <f>SUMIFS(Table7[Total 
Paid],Table7[Sale - Product Name],'Private Label Inventory Sum'!$O163,Table7[Product Type2],'Private Label Inventory Sum'!$AK$5)</f>
        <v>0</v>
      </c>
    </row>
    <row r="164" spans="16:39" x14ac:dyDescent="0.25">
      <c r="P164" s="7"/>
      <c r="Q164" s="94">
        <f>SUMIFS(Table112[Quantity],Table112[Product Name],'Private Label Inventory Sum'!$O164)</f>
        <v>0</v>
      </c>
      <c r="S164" s="61">
        <f>SUMIFS(Table112[Total Cost],Table112[Product Name],'Private Label Inventory Sum'!$O164)</f>
        <v>0</v>
      </c>
      <c r="T164" s="7"/>
      <c r="U164" s="61">
        <f>SUMIFS(Table112[Quantity Purchased],Table112[Product Name],'Private Label Inventory Sum'!$O164)</f>
        <v>0</v>
      </c>
      <c r="W164" s="61">
        <f>SUMIFS(Table112[Total Purchase
Cost],Table112[Product Name],'Private Label Inventory Sum'!$O164)</f>
        <v>0</v>
      </c>
      <c r="X164" s="7"/>
      <c r="Y164" s="61">
        <f t="shared" si="8"/>
        <v>0</v>
      </c>
      <c r="AA164" s="61">
        <f t="shared" si="9"/>
        <v>0</v>
      </c>
      <c r="AB164" s="7"/>
      <c r="AC164" s="61">
        <f>SUMIFS(Table7[Quantity of 
Product Sold],Table7[Sale - Product Name],'Private Label Inventory Sum'!$O164,Table7[Product Type2],'Private Label Inventory Sum'!$AC$5)</f>
        <v>0</v>
      </c>
      <c r="AE164" s="61">
        <f>SUMIFS(Table7[Total Cost of
Goods Sold],Table7[Sale - Product Name],'Private Label Inventory Sum'!$O164,Table7[Product Type2],'Private Label Inventory Sum'!$AC$5)</f>
        <v>0</v>
      </c>
      <c r="AF164" s="7"/>
      <c r="AG164" s="61">
        <f>SUMIFS(Table17[Quantity2],Table17[Product Name],'Private Label Inventory Sum'!$O164,Table17[Product Type2],'Private Label Inventory Sum'!$AG$5)</f>
        <v>0</v>
      </c>
      <c r="AI164" s="61">
        <f>SUMIFS(Table17[Total out of Inventory],Table17[Product Name],'Private Label Inventory Sum'!$O164,Table17[Product Type2],'Private Label Inventory Sum'!$AG$5)</f>
        <v>0</v>
      </c>
      <c r="AJ164" s="7"/>
      <c r="AK164" s="61">
        <f>SUMIFS(Table7[Quantity
 Sold],Table7[Sale - Product Name],'Private Label Inventory Sum'!$O164,Table7[Product Type2],'Private Label Inventory Sum'!$AK$5)</f>
        <v>0</v>
      </c>
      <c r="AM164" s="61">
        <f>SUMIFS(Table7[Total 
Paid],Table7[Sale - Product Name],'Private Label Inventory Sum'!$O164,Table7[Product Type2],'Private Label Inventory Sum'!$AK$5)</f>
        <v>0</v>
      </c>
    </row>
    <row r="165" spans="16:39" x14ac:dyDescent="0.25">
      <c r="P165" s="7"/>
      <c r="Q165" s="94">
        <f>SUMIFS(Table112[Quantity],Table112[Product Name],'Private Label Inventory Sum'!$O165)</f>
        <v>0</v>
      </c>
      <c r="S165" s="61">
        <f>SUMIFS(Table112[Total Cost],Table112[Product Name],'Private Label Inventory Sum'!$O165)</f>
        <v>0</v>
      </c>
      <c r="T165" s="7"/>
      <c r="U165" s="61">
        <f>SUMIFS(Table112[Quantity Purchased],Table112[Product Name],'Private Label Inventory Sum'!$O165)</f>
        <v>0</v>
      </c>
      <c r="W165" s="61">
        <f>SUMIFS(Table112[Total Purchase
Cost],Table112[Product Name],'Private Label Inventory Sum'!$O165)</f>
        <v>0</v>
      </c>
      <c r="X165" s="7"/>
      <c r="Y165" s="61">
        <f t="shared" si="8"/>
        <v>0</v>
      </c>
      <c r="AA165" s="61">
        <f t="shared" si="9"/>
        <v>0</v>
      </c>
      <c r="AB165" s="7"/>
      <c r="AC165" s="61">
        <f>SUMIFS(Table7[Quantity of 
Product Sold],Table7[Sale - Product Name],'Private Label Inventory Sum'!$O165,Table7[Product Type2],'Private Label Inventory Sum'!$AC$5)</f>
        <v>0</v>
      </c>
      <c r="AE165" s="61">
        <f>SUMIFS(Table7[Total Cost of
Goods Sold],Table7[Sale - Product Name],'Private Label Inventory Sum'!$O165,Table7[Product Type2],'Private Label Inventory Sum'!$AC$5)</f>
        <v>0</v>
      </c>
      <c r="AF165" s="7"/>
      <c r="AG165" s="61">
        <f>SUMIFS(Table17[Quantity2],Table17[Product Name],'Private Label Inventory Sum'!$O165,Table17[Product Type2],'Private Label Inventory Sum'!$AG$5)</f>
        <v>0</v>
      </c>
      <c r="AI165" s="61">
        <f>SUMIFS(Table17[Total out of Inventory],Table17[Product Name],'Private Label Inventory Sum'!$O165,Table17[Product Type2],'Private Label Inventory Sum'!$AG$5)</f>
        <v>0</v>
      </c>
      <c r="AJ165" s="7"/>
      <c r="AK165" s="61">
        <f>SUMIFS(Table7[Quantity
 Sold],Table7[Sale - Product Name],'Private Label Inventory Sum'!$O165,Table7[Product Type2],'Private Label Inventory Sum'!$AK$5)</f>
        <v>0</v>
      </c>
      <c r="AM165" s="61">
        <f>SUMIFS(Table7[Total 
Paid],Table7[Sale - Product Name],'Private Label Inventory Sum'!$O165,Table7[Product Type2],'Private Label Inventory Sum'!$AK$5)</f>
        <v>0</v>
      </c>
    </row>
    <row r="166" spans="16:39" x14ac:dyDescent="0.25">
      <c r="P166" s="7"/>
      <c r="Q166" s="94">
        <f>SUMIFS(Table112[Quantity],Table112[Product Name],'Private Label Inventory Sum'!$O166)</f>
        <v>0</v>
      </c>
      <c r="S166" s="61">
        <f>SUMIFS(Table112[Total Cost],Table112[Product Name],'Private Label Inventory Sum'!$O166)</f>
        <v>0</v>
      </c>
      <c r="T166" s="7"/>
      <c r="U166" s="61">
        <f>SUMIFS(Table112[Quantity Purchased],Table112[Product Name],'Private Label Inventory Sum'!$O166)</f>
        <v>0</v>
      </c>
      <c r="W166" s="61">
        <f>SUMIFS(Table112[Total Purchase
Cost],Table112[Product Name],'Private Label Inventory Sum'!$O166)</f>
        <v>0</v>
      </c>
      <c r="X166" s="7"/>
      <c r="Y166" s="61">
        <f t="shared" si="8"/>
        <v>0</v>
      </c>
      <c r="AA166" s="61">
        <f t="shared" si="9"/>
        <v>0</v>
      </c>
      <c r="AB166" s="7"/>
      <c r="AC166" s="61">
        <f>SUMIFS(Table7[Quantity of 
Product Sold],Table7[Sale - Product Name],'Private Label Inventory Sum'!$O166,Table7[Product Type2],'Private Label Inventory Sum'!$AC$5)</f>
        <v>0</v>
      </c>
      <c r="AE166" s="61">
        <f>SUMIFS(Table7[Total Cost of
Goods Sold],Table7[Sale - Product Name],'Private Label Inventory Sum'!$O166,Table7[Product Type2],'Private Label Inventory Sum'!$AC$5)</f>
        <v>0</v>
      </c>
      <c r="AF166" s="7"/>
      <c r="AG166" s="61">
        <f>SUMIFS(Table17[Quantity2],Table17[Product Name],'Private Label Inventory Sum'!$O166,Table17[Product Type2],'Private Label Inventory Sum'!$AG$5)</f>
        <v>0</v>
      </c>
      <c r="AI166" s="61">
        <f>SUMIFS(Table17[Total out of Inventory],Table17[Product Name],'Private Label Inventory Sum'!$O166,Table17[Product Type2],'Private Label Inventory Sum'!$AG$5)</f>
        <v>0</v>
      </c>
      <c r="AJ166" s="7"/>
      <c r="AK166" s="61">
        <f>SUMIFS(Table7[Quantity
 Sold],Table7[Sale - Product Name],'Private Label Inventory Sum'!$O166,Table7[Product Type2],'Private Label Inventory Sum'!$AK$5)</f>
        <v>0</v>
      </c>
      <c r="AM166" s="61">
        <f>SUMIFS(Table7[Total 
Paid],Table7[Sale - Product Name],'Private Label Inventory Sum'!$O166,Table7[Product Type2],'Private Label Inventory Sum'!$AK$5)</f>
        <v>0</v>
      </c>
    </row>
    <row r="167" spans="16:39" x14ac:dyDescent="0.25">
      <c r="P167" s="7"/>
      <c r="Q167" s="94">
        <f>SUMIFS(Table112[Quantity],Table112[Product Name],'Private Label Inventory Sum'!$O167)</f>
        <v>0</v>
      </c>
      <c r="S167" s="61">
        <f>SUMIFS(Table112[Total Cost],Table112[Product Name],'Private Label Inventory Sum'!$O167)</f>
        <v>0</v>
      </c>
      <c r="T167" s="7"/>
      <c r="U167" s="61">
        <f>SUMIFS(Table112[Quantity Purchased],Table112[Product Name],'Private Label Inventory Sum'!$O167)</f>
        <v>0</v>
      </c>
      <c r="W167" s="61">
        <f>SUMIFS(Table112[Total Purchase
Cost],Table112[Product Name],'Private Label Inventory Sum'!$O167)</f>
        <v>0</v>
      </c>
      <c r="X167" s="7"/>
      <c r="Y167" s="61">
        <f t="shared" si="8"/>
        <v>0</v>
      </c>
      <c r="AA167" s="61">
        <f t="shared" si="9"/>
        <v>0</v>
      </c>
      <c r="AB167" s="7"/>
      <c r="AC167" s="61">
        <f>SUMIFS(Table7[Quantity of 
Product Sold],Table7[Sale - Product Name],'Private Label Inventory Sum'!$O167,Table7[Product Type2],'Private Label Inventory Sum'!$AC$5)</f>
        <v>0</v>
      </c>
      <c r="AE167" s="61">
        <f>SUMIFS(Table7[Total Cost of
Goods Sold],Table7[Sale - Product Name],'Private Label Inventory Sum'!$O167,Table7[Product Type2],'Private Label Inventory Sum'!$AC$5)</f>
        <v>0</v>
      </c>
      <c r="AF167" s="7"/>
      <c r="AG167" s="61">
        <f>SUMIFS(Table17[Quantity2],Table17[Product Name],'Private Label Inventory Sum'!$O167,Table17[Product Type2],'Private Label Inventory Sum'!$AG$5)</f>
        <v>0</v>
      </c>
      <c r="AI167" s="61">
        <f>SUMIFS(Table17[Total out of Inventory],Table17[Product Name],'Private Label Inventory Sum'!$O167,Table17[Product Type2],'Private Label Inventory Sum'!$AG$5)</f>
        <v>0</v>
      </c>
      <c r="AJ167" s="7"/>
      <c r="AK167" s="61">
        <f>SUMIFS(Table7[Quantity
 Sold],Table7[Sale - Product Name],'Private Label Inventory Sum'!$O167,Table7[Product Type2],'Private Label Inventory Sum'!$AK$5)</f>
        <v>0</v>
      </c>
      <c r="AM167" s="61">
        <f>SUMIFS(Table7[Total 
Paid],Table7[Sale - Product Name],'Private Label Inventory Sum'!$O167,Table7[Product Type2],'Private Label Inventory Sum'!$AK$5)</f>
        <v>0</v>
      </c>
    </row>
    <row r="168" spans="16:39" x14ac:dyDescent="0.25">
      <c r="P168" s="7"/>
      <c r="Q168" s="94">
        <f>SUMIFS(Table112[Quantity],Table112[Product Name],'Private Label Inventory Sum'!$O168)</f>
        <v>0</v>
      </c>
      <c r="S168" s="61">
        <f>SUMIFS(Table112[Total Cost],Table112[Product Name],'Private Label Inventory Sum'!$O168)</f>
        <v>0</v>
      </c>
      <c r="T168" s="7"/>
      <c r="U168" s="61">
        <f>SUMIFS(Table112[Quantity Purchased],Table112[Product Name],'Private Label Inventory Sum'!$O168)</f>
        <v>0</v>
      </c>
      <c r="W168" s="61">
        <f>SUMIFS(Table112[Total Purchase
Cost],Table112[Product Name],'Private Label Inventory Sum'!$O168)</f>
        <v>0</v>
      </c>
      <c r="X168" s="7"/>
      <c r="Y168" s="61">
        <f t="shared" si="8"/>
        <v>0</v>
      </c>
      <c r="AA168" s="61">
        <f t="shared" si="9"/>
        <v>0</v>
      </c>
      <c r="AB168" s="7"/>
      <c r="AC168" s="61">
        <f>SUMIFS(Table7[Quantity of 
Product Sold],Table7[Sale - Product Name],'Private Label Inventory Sum'!$O168,Table7[Product Type2],'Private Label Inventory Sum'!$AC$5)</f>
        <v>0</v>
      </c>
      <c r="AE168" s="61">
        <f>SUMIFS(Table7[Total Cost of
Goods Sold],Table7[Sale - Product Name],'Private Label Inventory Sum'!$O168,Table7[Product Type2],'Private Label Inventory Sum'!$AC$5)</f>
        <v>0</v>
      </c>
      <c r="AF168" s="7"/>
      <c r="AG168" s="61">
        <f>SUMIFS(Table17[Quantity2],Table17[Product Name],'Private Label Inventory Sum'!$O168,Table17[Product Type2],'Private Label Inventory Sum'!$AG$5)</f>
        <v>0</v>
      </c>
      <c r="AI168" s="61">
        <f>SUMIFS(Table17[Total out of Inventory],Table17[Product Name],'Private Label Inventory Sum'!$O168,Table17[Product Type2],'Private Label Inventory Sum'!$AG$5)</f>
        <v>0</v>
      </c>
      <c r="AJ168" s="7"/>
      <c r="AK168" s="61">
        <f>SUMIFS(Table7[Quantity
 Sold],Table7[Sale - Product Name],'Private Label Inventory Sum'!$O168,Table7[Product Type2],'Private Label Inventory Sum'!$AK$5)</f>
        <v>0</v>
      </c>
      <c r="AM168" s="61">
        <f>SUMIFS(Table7[Total 
Paid],Table7[Sale - Product Name],'Private Label Inventory Sum'!$O168,Table7[Product Type2],'Private Label Inventory Sum'!$AK$5)</f>
        <v>0</v>
      </c>
    </row>
    <row r="169" spans="16:39" x14ac:dyDescent="0.25">
      <c r="P169" s="7"/>
      <c r="Q169" s="94">
        <f>SUMIFS(Table112[Quantity],Table112[Product Name],'Private Label Inventory Sum'!$O169)</f>
        <v>0</v>
      </c>
      <c r="S169" s="61">
        <f>SUMIFS(Table112[Total Cost],Table112[Product Name],'Private Label Inventory Sum'!$O169)</f>
        <v>0</v>
      </c>
      <c r="T169" s="7"/>
      <c r="U169" s="61">
        <f>SUMIFS(Table112[Quantity Purchased],Table112[Product Name],'Private Label Inventory Sum'!$O169)</f>
        <v>0</v>
      </c>
      <c r="W169" s="61">
        <f>SUMIFS(Table112[Total Purchase
Cost],Table112[Product Name],'Private Label Inventory Sum'!$O169)</f>
        <v>0</v>
      </c>
      <c r="X169" s="7"/>
      <c r="Y169" s="61">
        <f t="shared" si="8"/>
        <v>0</v>
      </c>
      <c r="AA169" s="61">
        <f t="shared" si="9"/>
        <v>0</v>
      </c>
      <c r="AB169" s="7"/>
      <c r="AC169" s="61">
        <f>SUMIFS(Table7[Quantity of 
Product Sold],Table7[Sale - Product Name],'Private Label Inventory Sum'!$O169,Table7[Product Type2],'Private Label Inventory Sum'!$AC$5)</f>
        <v>0</v>
      </c>
      <c r="AE169" s="61">
        <f>SUMIFS(Table7[Total Cost of
Goods Sold],Table7[Sale - Product Name],'Private Label Inventory Sum'!$O169,Table7[Product Type2],'Private Label Inventory Sum'!$AC$5)</f>
        <v>0</v>
      </c>
      <c r="AF169" s="7"/>
      <c r="AG169" s="61">
        <f>SUMIFS(Table17[Quantity2],Table17[Product Name],'Private Label Inventory Sum'!$O169,Table17[Product Type2],'Private Label Inventory Sum'!$AG$5)</f>
        <v>0</v>
      </c>
      <c r="AI169" s="61">
        <f>SUMIFS(Table17[Total out of Inventory],Table17[Product Name],'Private Label Inventory Sum'!$O169,Table17[Product Type2],'Private Label Inventory Sum'!$AG$5)</f>
        <v>0</v>
      </c>
      <c r="AJ169" s="7"/>
      <c r="AK169" s="61">
        <f>SUMIFS(Table7[Quantity
 Sold],Table7[Sale - Product Name],'Private Label Inventory Sum'!$O169,Table7[Product Type2],'Private Label Inventory Sum'!$AK$5)</f>
        <v>0</v>
      </c>
      <c r="AM169" s="61">
        <f>SUMIFS(Table7[Total 
Paid],Table7[Sale - Product Name],'Private Label Inventory Sum'!$O169,Table7[Product Type2],'Private Label Inventory Sum'!$AK$5)</f>
        <v>0</v>
      </c>
    </row>
    <row r="170" spans="16:39" x14ac:dyDescent="0.25">
      <c r="P170" s="7"/>
      <c r="Q170" s="94">
        <f>SUMIFS(Table112[Quantity],Table112[Product Name],'Private Label Inventory Sum'!$O170)</f>
        <v>0</v>
      </c>
      <c r="S170" s="61">
        <f>SUMIFS(Table112[Total Cost],Table112[Product Name],'Private Label Inventory Sum'!$O170)</f>
        <v>0</v>
      </c>
      <c r="T170" s="7"/>
      <c r="U170" s="61">
        <f>SUMIFS(Table112[Quantity Purchased],Table112[Product Name],'Private Label Inventory Sum'!$O170)</f>
        <v>0</v>
      </c>
      <c r="W170" s="61">
        <f>SUMIFS(Table112[Total Purchase
Cost],Table112[Product Name],'Private Label Inventory Sum'!$O170)</f>
        <v>0</v>
      </c>
      <c r="X170" s="7"/>
      <c r="Y170" s="61">
        <f t="shared" si="8"/>
        <v>0</v>
      </c>
      <c r="AA170" s="61">
        <f t="shared" si="9"/>
        <v>0</v>
      </c>
      <c r="AB170" s="7"/>
      <c r="AC170" s="61">
        <f>SUMIFS(Table7[Quantity of 
Product Sold],Table7[Sale - Product Name],'Private Label Inventory Sum'!$O170,Table7[Product Type2],'Private Label Inventory Sum'!$AC$5)</f>
        <v>0</v>
      </c>
      <c r="AE170" s="61">
        <f>SUMIFS(Table7[Total Cost of
Goods Sold],Table7[Sale - Product Name],'Private Label Inventory Sum'!$O170,Table7[Product Type2],'Private Label Inventory Sum'!$AC$5)</f>
        <v>0</v>
      </c>
      <c r="AF170" s="7"/>
      <c r="AG170" s="61">
        <f>SUMIFS(Table17[Quantity2],Table17[Product Name],'Private Label Inventory Sum'!$O170,Table17[Product Type2],'Private Label Inventory Sum'!$AG$5)</f>
        <v>0</v>
      </c>
      <c r="AI170" s="61">
        <f>SUMIFS(Table17[Total out of Inventory],Table17[Product Name],'Private Label Inventory Sum'!$O170,Table17[Product Type2],'Private Label Inventory Sum'!$AG$5)</f>
        <v>0</v>
      </c>
      <c r="AJ170" s="7"/>
      <c r="AK170" s="61">
        <f>SUMIFS(Table7[Quantity
 Sold],Table7[Sale - Product Name],'Private Label Inventory Sum'!$O170,Table7[Product Type2],'Private Label Inventory Sum'!$AK$5)</f>
        <v>0</v>
      </c>
      <c r="AM170" s="61">
        <f>SUMIFS(Table7[Total 
Paid],Table7[Sale - Product Name],'Private Label Inventory Sum'!$O170,Table7[Product Type2],'Private Label Inventory Sum'!$AK$5)</f>
        <v>0</v>
      </c>
    </row>
    <row r="171" spans="16:39" x14ac:dyDescent="0.25">
      <c r="P171" s="7"/>
      <c r="Q171" s="94">
        <f>SUMIFS(Table112[Quantity],Table112[Product Name],'Private Label Inventory Sum'!$O171)</f>
        <v>0</v>
      </c>
      <c r="S171" s="61">
        <f>SUMIFS(Table112[Total Cost],Table112[Product Name],'Private Label Inventory Sum'!$O171)</f>
        <v>0</v>
      </c>
      <c r="T171" s="7"/>
      <c r="U171" s="61">
        <f>SUMIFS(Table112[Quantity Purchased],Table112[Product Name],'Private Label Inventory Sum'!$O171)</f>
        <v>0</v>
      </c>
      <c r="W171" s="61">
        <f>SUMIFS(Table112[Total Purchase
Cost],Table112[Product Name],'Private Label Inventory Sum'!$O171)</f>
        <v>0</v>
      </c>
      <c r="X171" s="7"/>
      <c r="Y171" s="61">
        <f t="shared" si="8"/>
        <v>0</v>
      </c>
      <c r="AA171" s="61">
        <f t="shared" si="9"/>
        <v>0</v>
      </c>
      <c r="AB171" s="7"/>
      <c r="AC171" s="61">
        <f>SUMIFS(Table7[Quantity of 
Product Sold],Table7[Sale - Product Name],'Private Label Inventory Sum'!$O171,Table7[Product Type2],'Private Label Inventory Sum'!$AC$5)</f>
        <v>0</v>
      </c>
      <c r="AE171" s="61">
        <f>SUMIFS(Table7[Total Cost of
Goods Sold],Table7[Sale - Product Name],'Private Label Inventory Sum'!$O171,Table7[Product Type2],'Private Label Inventory Sum'!$AC$5)</f>
        <v>0</v>
      </c>
      <c r="AF171" s="7"/>
      <c r="AG171" s="61">
        <f>SUMIFS(Table17[Quantity2],Table17[Product Name],'Private Label Inventory Sum'!$O171,Table17[Product Type2],'Private Label Inventory Sum'!$AG$5)</f>
        <v>0</v>
      </c>
      <c r="AI171" s="61">
        <f>SUMIFS(Table17[Total out of Inventory],Table17[Product Name],'Private Label Inventory Sum'!$O171,Table17[Product Type2],'Private Label Inventory Sum'!$AG$5)</f>
        <v>0</v>
      </c>
      <c r="AJ171" s="7"/>
      <c r="AK171" s="61">
        <f>SUMIFS(Table7[Quantity
 Sold],Table7[Sale - Product Name],'Private Label Inventory Sum'!$O171,Table7[Product Type2],'Private Label Inventory Sum'!$AK$5)</f>
        <v>0</v>
      </c>
      <c r="AM171" s="61">
        <f>SUMIFS(Table7[Total 
Paid],Table7[Sale - Product Name],'Private Label Inventory Sum'!$O171,Table7[Product Type2],'Private Label Inventory Sum'!$AK$5)</f>
        <v>0</v>
      </c>
    </row>
    <row r="172" spans="16:39" x14ac:dyDescent="0.25">
      <c r="P172" s="7"/>
      <c r="Q172" s="94">
        <f>SUMIFS(Table112[Quantity],Table112[Product Name],'Private Label Inventory Sum'!$O172)</f>
        <v>0</v>
      </c>
      <c r="S172" s="61">
        <f>SUMIFS(Table112[Total Cost],Table112[Product Name],'Private Label Inventory Sum'!$O172)</f>
        <v>0</v>
      </c>
      <c r="T172" s="7"/>
      <c r="U172" s="61">
        <f>SUMIFS(Table112[Quantity Purchased],Table112[Product Name],'Private Label Inventory Sum'!$O172)</f>
        <v>0</v>
      </c>
      <c r="W172" s="61">
        <f>SUMIFS(Table112[Total Purchase
Cost],Table112[Product Name],'Private Label Inventory Sum'!$O172)</f>
        <v>0</v>
      </c>
      <c r="X172" s="7"/>
      <c r="Y172" s="61">
        <f t="shared" si="8"/>
        <v>0</v>
      </c>
      <c r="AA172" s="61">
        <f t="shared" si="9"/>
        <v>0</v>
      </c>
      <c r="AB172" s="7"/>
      <c r="AC172" s="61">
        <f>SUMIFS(Table7[Quantity of 
Product Sold],Table7[Sale - Product Name],'Private Label Inventory Sum'!$O172,Table7[Product Type2],'Private Label Inventory Sum'!$AC$5)</f>
        <v>0</v>
      </c>
      <c r="AE172" s="61">
        <f>SUMIFS(Table7[Total Cost of
Goods Sold],Table7[Sale - Product Name],'Private Label Inventory Sum'!$O172,Table7[Product Type2],'Private Label Inventory Sum'!$AC$5)</f>
        <v>0</v>
      </c>
      <c r="AF172" s="7"/>
      <c r="AG172" s="61">
        <f>SUMIFS(Table17[Quantity2],Table17[Product Name],'Private Label Inventory Sum'!$O172,Table17[Product Type2],'Private Label Inventory Sum'!$AG$5)</f>
        <v>0</v>
      </c>
      <c r="AI172" s="61">
        <f>SUMIFS(Table17[Total out of Inventory],Table17[Product Name],'Private Label Inventory Sum'!$O172,Table17[Product Type2],'Private Label Inventory Sum'!$AG$5)</f>
        <v>0</v>
      </c>
      <c r="AJ172" s="7"/>
      <c r="AK172" s="61">
        <f>SUMIFS(Table7[Quantity
 Sold],Table7[Sale - Product Name],'Private Label Inventory Sum'!$O172,Table7[Product Type2],'Private Label Inventory Sum'!$AK$5)</f>
        <v>0</v>
      </c>
      <c r="AM172" s="61">
        <f>SUMIFS(Table7[Total 
Paid],Table7[Sale - Product Name],'Private Label Inventory Sum'!$O172,Table7[Product Type2],'Private Label Inventory Sum'!$AK$5)</f>
        <v>0</v>
      </c>
    </row>
    <row r="173" spans="16:39" x14ac:dyDescent="0.25">
      <c r="P173" s="7"/>
      <c r="Q173" s="94">
        <f>SUMIFS(Table112[Quantity],Table112[Product Name],'Private Label Inventory Sum'!$O173)</f>
        <v>0</v>
      </c>
      <c r="S173" s="61">
        <f>SUMIFS(Table112[Total Cost],Table112[Product Name],'Private Label Inventory Sum'!$O173)</f>
        <v>0</v>
      </c>
      <c r="T173" s="7"/>
      <c r="U173" s="61">
        <f>SUMIFS(Table112[Quantity Purchased],Table112[Product Name],'Private Label Inventory Sum'!$O173)</f>
        <v>0</v>
      </c>
      <c r="W173" s="61">
        <f>SUMIFS(Table112[Total Purchase
Cost],Table112[Product Name],'Private Label Inventory Sum'!$O173)</f>
        <v>0</v>
      </c>
      <c r="X173" s="7"/>
      <c r="Y173" s="61">
        <f t="shared" si="8"/>
        <v>0</v>
      </c>
      <c r="AA173" s="61">
        <f t="shared" si="9"/>
        <v>0</v>
      </c>
      <c r="AB173" s="7"/>
      <c r="AC173" s="61">
        <f>SUMIFS(Table7[Quantity of 
Product Sold],Table7[Sale - Product Name],'Private Label Inventory Sum'!$O173,Table7[Product Type2],'Private Label Inventory Sum'!$AC$5)</f>
        <v>0</v>
      </c>
      <c r="AE173" s="61">
        <f>SUMIFS(Table7[Total Cost of
Goods Sold],Table7[Sale - Product Name],'Private Label Inventory Sum'!$O173,Table7[Product Type2],'Private Label Inventory Sum'!$AC$5)</f>
        <v>0</v>
      </c>
      <c r="AF173" s="7"/>
      <c r="AG173" s="61">
        <f>SUMIFS(Table17[Quantity2],Table17[Product Name],'Private Label Inventory Sum'!$O173,Table17[Product Type2],'Private Label Inventory Sum'!$AG$5)</f>
        <v>0</v>
      </c>
      <c r="AI173" s="61">
        <f>SUMIFS(Table17[Total out of Inventory],Table17[Product Name],'Private Label Inventory Sum'!$O173,Table17[Product Type2],'Private Label Inventory Sum'!$AG$5)</f>
        <v>0</v>
      </c>
      <c r="AJ173" s="7"/>
      <c r="AK173" s="61">
        <f>SUMIFS(Table7[Quantity
 Sold],Table7[Sale - Product Name],'Private Label Inventory Sum'!$O173,Table7[Product Type2],'Private Label Inventory Sum'!$AK$5)</f>
        <v>0</v>
      </c>
      <c r="AM173" s="61">
        <f>SUMIFS(Table7[Total 
Paid],Table7[Sale - Product Name],'Private Label Inventory Sum'!$O173,Table7[Product Type2],'Private Label Inventory Sum'!$AK$5)</f>
        <v>0</v>
      </c>
    </row>
    <row r="174" spans="16:39" x14ac:dyDescent="0.25">
      <c r="P174" s="7"/>
      <c r="Q174" s="94">
        <f>SUMIFS(Table112[Quantity],Table112[Product Name],'Private Label Inventory Sum'!$O174)</f>
        <v>0</v>
      </c>
      <c r="S174" s="61">
        <f>SUMIFS(Table112[Total Cost],Table112[Product Name],'Private Label Inventory Sum'!$O174)</f>
        <v>0</v>
      </c>
      <c r="T174" s="7"/>
      <c r="U174" s="61">
        <f>SUMIFS(Table112[Quantity Purchased],Table112[Product Name],'Private Label Inventory Sum'!$O174)</f>
        <v>0</v>
      </c>
      <c r="W174" s="61">
        <f>SUMIFS(Table112[Total Purchase
Cost],Table112[Product Name],'Private Label Inventory Sum'!$O174)</f>
        <v>0</v>
      </c>
      <c r="X174" s="7"/>
      <c r="Y174" s="61">
        <f t="shared" si="8"/>
        <v>0</v>
      </c>
      <c r="AA174" s="61">
        <f t="shared" si="9"/>
        <v>0</v>
      </c>
      <c r="AB174" s="7"/>
      <c r="AC174" s="61">
        <f>SUMIFS(Table7[Quantity of 
Product Sold],Table7[Sale - Product Name],'Private Label Inventory Sum'!$O174,Table7[Product Type2],'Private Label Inventory Sum'!$AC$5)</f>
        <v>0</v>
      </c>
      <c r="AE174" s="61">
        <f>SUMIFS(Table7[Total Cost of
Goods Sold],Table7[Sale - Product Name],'Private Label Inventory Sum'!$O174,Table7[Product Type2],'Private Label Inventory Sum'!$AC$5)</f>
        <v>0</v>
      </c>
      <c r="AF174" s="7"/>
      <c r="AG174" s="61">
        <f>SUMIFS(Table17[Quantity2],Table17[Product Name],'Private Label Inventory Sum'!$O174,Table17[Product Type2],'Private Label Inventory Sum'!$AG$5)</f>
        <v>0</v>
      </c>
      <c r="AI174" s="61">
        <f>SUMIFS(Table17[Total out of Inventory],Table17[Product Name],'Private Label Inventory Sum'!$O174,Table17[Product Type2],'Private Label Inventory Sum'!$AG$5)</f>
        <v>0</v>
      </c>
      <c r="AJ174" s="7"/>
      <c r="AK174" s="61">
        <f>SUMIFS(Table7[Quantity
 Sold],Table7[Sale - Product Name],'Private Label Inventory Sum'!$O174,Table7[Product Type2],'Private Label Inventory Sum'!$AK$5)</f>
        <v>0</v>
      </c>
      <c r="AM174" s="61">
        <f>SUMIFS(Table7[Total 
Paid],Table7[Sale - Product Name],'Private Label Inventory Sum'!$O174,Table7[Product Type2],'Private Label Inventory Sum'!$AK$5)</f>
        <v>0</v>
      </c>
    </row>
    <row r="175" spans="16:39" x14ac:dyDescent="0.25">
      <c r="P175" s="7"/>
      <c r="Q175" s="94">
        <f>SUMIFS(Table112[Quantity],Table112[Product Name],'Private Label Inventory Sum'!$O175)</f>
        <v>0</v>
      </c>
      <c r="S175" s="61">
        <f>SUMIFS(Table112[Total Cost],Table112[Product Name],'Private Label Inventory Sum'!$O175)</f>
        <v>0</v>
      </c>
      <c r="T175" s="7"/>
      <c r="U175" s="61">
        <f>SUMIFS(Table112[Quantity Purchased],Table112[Product Name],'Private Label Inventory Sum'!$O175)</f>
        <v>0</v>
      </c>
      <c r="W175" s="61">
        <f>SUMIFS(Table112[Total Purchase
Cost],Table112[Product Name],'Private Label Inventory Sum'!$O175)</f>
        <v>0</v>
      </c>
      <c r="X175" s="7"/>
      <c r="Y175" s="61">
        <f t="shared" si="8"/>
        <v>0</v>
      </c>
      <c r="AA175" s="61">
        <f t="shared" si="9"/>
        <v>0</v>
      </c>
      <c r="AB175" s="7"/>
      <c r="AC175" s="61">
        <f>SUMIFS(Table7[Quantity of 
Product Sold],Table7[Sale - Product Name],'Private Label Inventory Sum'!$O175,Table7[Product Type2],'Private Label Inventory Sum'!$AC$5)</f>
        <v>0</v>
      </c>
      <c r="AE175" s="61">
        <f>SUMIFS(Table7[Total Cost of
Goods Sold],Table7[Sale - Product Name],'Private Label Inventory Sum'!$O175,Table7[Product Type2],'Private Label Inventory Sum'!$AC$5)</f>
        <v>0</v>
      </c>
      <c r="AF175" s="7"/>
      <c r="AG175" s="61">
        <f>SUMIFS(Table17[Quantity2],Table17[Product Name],'Private Label Inventory Sum'!$O175,Table17[Product Type2],'Private Label Inventory Sum'!$AG$5)</f>
        <v>0</v>
      </c>
      <c r="AI175" s="61">
        <f>SUMIFS(Table17[Total out of Inventory],Table17[Product Name],'Private Label Inventory Sum'!$O175,Table17[Product Type2],'Private Label Inventory Sum'!$AG$5)</f>
        <v>0</v>
      </c>
      <c r="AJ175" s="7"/>
      <c r="AK175" s="61">
        <f>SUMIFS(Table7[Quantity
 Sold],Table7[Sale - Product Name],'Private Label Inventory Sum'!$O175,Table7[Product Type2],'Private Label Inventory Sum'!$AK$5)</f>
        <v>0</v>
      </c>
      <c r="AM175" s="61">
        <f>SUMIFS(Table7[Total 
Paid],Table7[Sale - Product Name],'Private Label Inventory Sum'!$O175,Table7[Product Type2],'Private Label Inventory Sum'!$AK$5)</f>
        <v>0</v>
      </c>
    </row>
    <row r="176" spans="16:39" x14ac:dyDescent="0.25">
      <c r="P176" s="7"/>
      <c r="Q176" s="94">
        <f>SUMIFS(Table112[Quantity],Table112[Product Name],'Private Label Inventory Sum'!$O176)</f>
        <v>0</v>
      </c>
      <c r="S176" s="61">
        <f>SUMIFS(Table112[Total Cost],Table112[Product Name],'Private Label Inventory Sum'!$O176)</f>
        <v>0</v>
      </c>
      <c r="T176" s="7"/>
      <c r="U176" s="61">
        <f>SUMIFS(Table112[Quantity Purchased],Table112[Product Name],'Private Label Inventory Sum'!$O176)</f>
        <v>0</v>
      </c>
      <c r="W176" s="61">
        <f>SUMIFS(Table112[Total Purchase
Cost],Table112[Product Name],'Private Label Inventory Sum'!$O176)</f>
        <v>0</v>
      </c>
      <c r="X176" s="7"/>
      <c r="Y176" s="61">
        <f t="shared" si="8"/>
        <v>0</v>
      </c>
      <c r="AA176" s="61">
        <f t="shared" si="9"/>
        <v>0</v>
      </c>
      <c r="AB176" s="7"/>
      <c r="AC176" s="61">
        <f>SUMIFS(Table7[Quantity of 
Product Sold],Table7[Sale - Product Name],'Private Label Inventory Sum'!$O176,Table7[Product Type2],'Private Label Inventory Sum'!$AC$5)</f>
        <v>0</v>
      </c>
      <c r="AE176" s="61">
        <f>SUMIFS(Table7[Total Cost of
Goods Sold],Table7[Sale - Product Name],'Private Label Inventory Sum'!$O176,Table7[Product Type2],'Private Label Inventory Sum'!$AC$5)</f>
        <v>0</v>
      </c>
      <c r="AF176" s="7"/>
      <c r="AG176" s="61">
        <f>SUMIFS(Table17[Quantity2],Table17[Product Name],'Private Label Inventory Sum'!$O176,Table17[Product Type2],'Private Label Inventory Sum'!$AG$5)</f>
        <v>0</v>
      </c>
      <c r="AI176" s="61">
        <f>SUMIFS(Table17[Total out of Inventory],Table17[Product Name],'Private Label Inventory Sum'!$O176,Table17[Product Type2],'Private Label Inventory Sum'!$AG$5)</f>
        <v>0</v>
      </c>
      <c r="AJ176" s="7"/>
      <c r="AK176" s="61">
        <f>SUMIFS(Table7[Quantity
 Sold],Table7[Sale - Product Name],'Private Label Inventory Sum'!$O176,Table7[Product Type2],'Private Label Inventory Sum'!$AK$5)</f>
        <v>0</v>
      </c>
      <c r="AM176" s="61">
        <f>SUMIFS(Table7[Total 
Paid],Table7[Sale - Product Name],'Private Label Inventory Sum'!$O176,Table7[Product Type2],'Private Label Inventory Sum'!$AK$5)</f>
        <v>0</v>
      </c>
    </row>
    <row r="177" spans="16:39" x14ac:dyDescent="0.25">
      <c r="P177" s="7"/>
      <c r="Q177" s="94">
        <f>SUMIFS(Table112[Quantity],Table112[Product Name],'Private Label Inventory Sum'!$O177)</f>
        <v>0</v>
      </c>
      <c r="S177" s="61">
        <f>SUMIFS(Table112[Total Cost],Table112[Product Name],'Private Label Inventory Sum'!$O177)</f>
        <v>0</v>
      </c>
      <c r="T177" s="7"/>
      <c r="U177" s="61">
        <f>SUMIFS(Table112[Quantity Purchased],Table112[Product Name],'Private Label Inventory Sum'!$O177)</f>
        <v>0</v>
      </c>
      <c r="W177" s="61">
        <f>SUMIFS(Table112[Total Purchase
Cost],Table112[Product Name],'Private Label Inventory Sum'!$O177)</f>
        <v>0</v>
      </c>
      <c r="X177" s="7"/>
      <c r="Y177" s="61">
        <f t="shared" si="8"/>
        <v>0</v>
      </c>
      <c r="AA177" s="61">
        <f t="shared" si="9"/>
        <v>0</v>
      </c>
      <c r="AB177" s="7"/>
      <c r="AC177" s="61">
        <f>SUMIFS(Table7[Quantity of 
Product Sold],Table7[Sale - Product Name],'Private Label Inventory Sum'!$O177,Table7[Product Type2],'Private Label Inventory Sum'!$AC$5)</f>
        <v>0</v>
      </c>
      <c r="AE177" s="61">
        <f>SUMIFS(Table7[Total Cost of
Goods Sold],Table7[Sale - Product Name],'Private Label Inventory Sum'!$O177,Table7[Product Type2],'Private Label Inventory Sum'!$AC$5)</f>
        <v>0</v>
      </c>
      <c r="AF177" s="7"/>
      <c r="AG177" s="61">
        <f>SUMIFS(Table17[Quantity2],Table17[Product Name],'Private Label Inventory Sum'!$O177,Table17[Product Type2],'Private Label Inventory Sum'!$AG$5)</f>
        <v>0</v>
      </c>
      <c r="AI177" s="61">
        <f>SUMIFS(Table17[Total out of Inventory],Table17[Product Name],'Private Label Inventory Sum'!$O177,Table17[Product Type2],'Private Label Inventory Sum'!$AG$5)</f>
        <v>0</v>
      </c>
      <c r="AJ177" s="7"/>
      <c r="AK177" s="61">
        <f>SUMIFS(Table7[Quantity
 Sold],Table7[Sale - Product Name],'Private Label Inventory Sum'!$O177,Table7[Product Type2],'Private Label Inventory Sum'!$AK$5)</f>
        <v>0</v>
      </c>
      <c r="AM177" s="61">
        <f>SUMIFS(Table7[Total 
Paid],Table7[Sale - Product Name],'Private Label Inventory Sum'!$O177,Table7[Product Type2],'Private Label Inventory Sum'!$AK$5)</f>
        <v>0</v>
      </c>
    </row>
    <row r="178" spans="16:39" x14ac:dyDescent="0.25">
      <c r="P178" s="7"/>
      <c r="Q178" s="94">
        <f>SUMIFS(Table112[Quantity],Table112[Product Name],'Private Label Inventory Sum'!$O178)</f>
        <v>0</v>
      </c>
      <c r="S178" s="61">
        <f>SUMIFS(Table112[Total Cost],Table112[Product Name],'Private Label Inventory Sum'!$O178)</f>
        <v>0</v>
      </c>
      <c r="T178" s="7"/>
      <c r="U178" s="61">
        <f>SUMIFS(Table112[Quantity Purchased],Table112[Product Name],'Private Label Inventory Sum'!$O178)</f>
        <v>0</v>
      </c>
      <c r="W178" s="61">
        <f>SUMIFS(Table112[Total Purchase
Cost],Table112[Product Name],'Private Label Inventory Sum'!$O178)</f>
        <v>0</v>
      </c>
      <c r="X178" s="7"/>
      <c r="Y178" s="61">
        <f t="shared" si="8"/>
        <v>0</v>
      </c>
      <c r="AA178" s="61">
        <f t="shared" si="9"/>
        <v>0</v>
      </c>
      <c r="AB178" s="7"/>
      <c r="AC178" s="61">
        <f>SUMIFS(Table7[Quantity of 
Product Sold],Table7[Sale - Product Name],'Private Label Inventory Sum'!$O178,Table7[Product Type2],'Private Label Inventory Sum'!$AC$5)</f>
        <v>0</v>
      </c>
      <c r="AE178" s="61">
        <f>SUMIFS(Table7[Total Cost of
Goods Sold],Table7[Sale - Product Name],'Private Label Inventory Sum'!$O178,Table7[Product Type2],'Private Label Inventory Sum'!$AC$5)</f>
        <v>0</v>
      </c>
      <c r="AF178" s="7"/>
      <c r="AG178" s="61">
        <f>SUMIFS(Table17[Quantity2],Table17[Product Name],'Private Label Inventory Sum'!$O178,Table17[Product Type2],'Private Label Inventory Sum'!$AG$5)</f>
        <v>0</v>
      </c>
      <c r="AI178" s="61">
        <f>SUMIFS(Table17[Total out of Inventory],Table17[Product Name],'Private Label Inventory Sum'!$O178,Table17[Product Type2],'Private Label Inventory Sum'!$AG$5)</f>
        <v>0</v>
      </c>
      <c r="AJ178" s="7"/>
      <c r="AK178" s="61">
        <f>SUMIFS(Table7[Quantity
 Sold],Table7[Sale - Product Name],'Private Label Inventory Sum'!$O178,Table7[Product Type2],'Private Label Inventory Sum'!$AK$5)</f>
        <v>0</v>
      </c>
      <c r="AM178" s="61">
        <f>SUMIFS(Table7[Total 
Paid],Table7[Sale - Product Name],'Private Label Inventory Sum'!$O178,Table7[Product Type2],'Private Label Inventory Sum'!$AK$5)</f>
        <v>0</v>
      </c>
    </row>
    <row r="179" spans="16:39" x14ac:dyDescent="0.25">
      <c r="P179" s="7"/>
      <c r="Q179" s="94">
        <f>SUMIFS(Table112[Quantity],Table112[Product Name],'Private Label Inventory Sum'!$O179)</f>
        <v>0</v>
      </c>
      <c r="S179" s="61">
        <f>SUMIFS(Table112[Total Cost],Table112[Product Name],'Private Label Inventory Sum'!$O179)</f>
        <v>0</v>
      </c>
      <c r="T179" s="7"/>
      <c r="U179" s="61">
        <f>SUMIFS(Table112[Quantity Purchased],Table112[Product Name],'Private Label Inventory Sum'!$O179)</f>
        <v>0</v>
      </c>
      <c r="W179" s="61">
        <f>SUMIFS(Table112[Total Purchase
Cost],Table112[Product Name],'Private Label Inventory Sum'!$O179)</f>
        <v>0</v>
      </c>
      <c r="X179" s="7"/>
      <c r="Y179" s="61">
        <f t="shared" si="8"/>
        <v>0</v>
      </c>
      <c r="AA179" s="61">
        <f t="shared" si="9"/>
        <v>0</v>
      </c>
      <c r="AB179" s="7"/>
      <c r="AC179" s="61">
        <f>SUMIFS(Table7[Quantity of 
Product Sold],Table7[Sale - Product Name],'Private Label Inventory Sum'!$O179,Table7[Product Type2],'Private Label Inventory Sum'!$AC$5)</f>
        <v>0</v>
      </c>
      <c r="AE179" s="61">
        <f>SUMIFS(Table7[Total Cost of
Goods Sold],Table7[Sale - Product Name],'Private Label Inventory Sum'!$O179,Table7[Product Type2],'Private Label Inventory Sum'!$AC$5)</f>
        <v>0</v>
      </c>
      <c r="AF179" s="7"/>
      <c r="AG179" s="61">
        <f>SUMIFS(Table17[Quantity2],Table17[Product Name],'Private Label Inventory Sum'!$O179,Table17[Product Type2],'Private Label Inventory Sum'!$AG$5)</f>
        <v>0</v>
      </c>
      <c r="AI179" s="61">
        <f>SUMIFS(Table17[Total out of Inventory],Table17[Product Name],'Private Label Inventory Sum'!$O179,Table17[Product Type2],'Private Label Inventory Sum'!$AG$5)</f>
        <v>0</v>
      </c>
      <c r="AJ179" s="7"/>
      <c r="AK179" s="61">
        <f>SUMIFS(Table7[Quantity
 Sold],Table7[Sale - Product Name],'Private Label Inventory Sum'!$O179,Table7[Product Type2],'Private Label Inventory Sum'!$AK$5)</f>
        <v>0</v>
      </c>
      <c r="AM179" s="61">
        <f>SUMIFS(Table7[Total 
Paid],Table7[Sale - Product Name],'Private Label Inventory Sum'!$O179,Table7[Product Type2],'Private Label Inventory Sum'!$AK$5)</f>
        <v>0</v>
      </c>
    </row>
    <row r="180" spans="16:39" x14ac:dyDescent="0.25">
      <c r="P180" s="7"/>
      <c r="Q180" s="94">
        <f>SUMIFS(Table112[Quantity],Table112[Product Name],'Private Label Inventory Sum'!$O180)</f>
        <v>0</v>
      </c>
      <c r="S180" s="61">
        <f>SUMIFS(Table112[Total Cost],Table112[Product Name],'Private Label Inventory Sum'!$O180)</f>
        <v>0</v>
      </c>
      <c r="T180" s="7"/>
      <c r="U180" s="61">
        <f>SUMIFS(Table112[Quantity Purchased],Table112[Product Name],'Private Label Inventory Sum'!$O180)</f>
        <v>0</v>
      </c>
      <c r="W180" s="61">
        <f>SUMIFS(Table112[Total Purchase
Cost],Table112[Product Name],'Private Label Inventory Sum'!$O180)</f>
        <v>0</v>
      </c>
      <c r="X180" s="7"/>
      <c r="Y180" s="61">
        <f t="shared" si="8"/>
        <v>0</v>
      </c>
      <c r="AA180" s="61">
        <f t="shared" si="9"/>
        <v>0</v>
      </c>
      <c r="AB180" s="7"/>
      <c r="AC180" s="61">
        <f>SUMIFS(Table7[Quantity of 
Product Sold],Table7[Sale - Product Name],'Private Label Inventory Sum'!$O180,Table7[Product Type2],'Private Label Inventory Sum'!$AC$5)</f>
        <v>0</v>
      </c>
      <c r="AE180" s="61">
        <f>SUMIFS(Table7[Total Cost of
Goods Sold],Table7[Sale - Product Name],'Private Label Inventory Sum'!$O180,Table7[Product Type2],'Private Label Inventory Sum'!$AC$5)</f>
        <v>0</v>
      </c>
      <c r="AF180" s="7"/>
      <c r="AG180" s="61">
        <f>SUMIFS(Table17[Quantity2],Table17[Product Name],'Private Label Inventory Sum'!$O180,Table17[Product Type2],'Private Label Inventory Sum'!$AG$5)</f>
        <v>0</v>
      </c>
      <c r="AI180" s="61">
        <f>SUMIFS(Table17[Total out of Inventory],Table17[Product Name],'Private Label Inventory Sum'!$O180,Table17[Product Type2],'Private Label Inventory Sum'!$AG$5)</f>
        <v>0</v>
      </c>
      <c r="AJ180" s="7"/>
      <c r="AK180" s="61">
        <f>SUMIFS(Table7[Quantity
 Sold],Table7[Sale - Product Name],'Private Label Inventory Sum'!$O180,Table7[Product Type2],'Private Label Inventory Sum'!$AK$5)</f>
        <v>0</v>
      </c>
      <c r="AM180" s="61">
        <f>SUMIFS(Table7[Total 
Paid],Table7[Sale - Product Name],'Private Label Inventory Sum'!$O180,Table7[Product Type2],'Private Label Inventory Sum'!$AK$5)</f>
        <v>0</v>
      </c>
    </row>
    <row r="181" spans="16:39" x14ac:dyDescent="0.25">
      <c r="P181" s="7"/>
      <c r="Q181" s="94">
        <f>SUMIFS(Table112[Quantity],Table112[Product Name],'Private Label Inventory Sum'!$O181)</f>
        <v>0</v>
      </c>
      <c r="S181" s="61">
        <f>SUMIFS(Table112[Total Cost],Table112[Product Name],'Private Label Inventory Sum'!$O181)</f>
        <v>0</v>
      </c>
      <c r="T181" s="7"/>
      <c r="U181" s="61">
        <f>SUMIFS(Table112[Quantity Purchased],Table112[Product Name],'Private Label Inventory Sum'!$O181)</f>
        <v>0</v>
      </c>
      <c r="W181" s="61">
        <f>SUMIFS(Table112[Total Purchase
Cost],Table112[Product Name],'Private Label Inventory Sum'!$O181)</f>
        <v>0</v>
      </c>
      <c r="X181" s="7"/>
      <c r="Y181" s="61">
        <f t="shared" si="8"/>
        <v>0</v>
      </c>
      <c r="AA181" s="61">
        <f t="shared" si="9"/>
        <v>0</v>
      </c>
      <c r="AB181" s="7"/>
      <c r="AC181" s="61">
        <f>SUMIFS(Table7[Quantity of 
Product Sold],Table7[Sale - Product Name],'Private Label Inventory Sum'!$O181,Table7[Product Type2],'Private Label Inventory Sum'!$AC$5)</f>
        <v>0</v>
      </c>
      <c r="AE181" s="61">
        <f>SUMIFS(Table7[Total Cost of
Goods Sold],Table7[Sale - Product Name],'Private Label Inventory Sum'!$O181,Table7[Product Type2],'Private Label Inventory Sum'!$AC$5)</f>
        <v>0</v>
      </c>
      <c r="AF181" s="7"/>
      <c r="AG181" s="61">
        <f>SUMIFS(Table17[Quantity2],Table17[Product Name],'Private Label Inventory Sum'!$O181,Table17[Product Type2],'Private Label Inventory Sum'!$AG$5)</f>
        <v>0</v>
      </c>
      <c r="AI181" s="61">
        <f>SUMIFS(Table17[Total out of Inventory],Table17[Product Name],'Private Label Inventory Sum'!$O181,Table17[Product Type2],'Private Label Inventory Sum'!$AG$5)</f>
        <v>0</v>
      </c>
      <c r="AJ181" s="7"/>
      <c r="AK181" s="61">
        <f>SUMIFS(Table7[Quantity
 Sold],Table7[Sale - Product Name],'Private Label Inventory Sum'!$O181,Table7[Product Type2],'Private Label Inventory Sum'!$AK$5)</f>
        <v>0</v>
      </c>
      <c r="AM181" s="61">
        <f>SUMIFS(Table7[Total 
Paid],Table7[Sale - Product Name],'Private Label Inventory Sum'!$O181,Table7[Product Type2],'Private Label Inventory Sum'!$AK$5)</f>
        <v>0</v>
      </c>
    </row>
    <row r="182" spans="16:39" x14ac:dyDescent="0.25">
      <c r="P182" s="7"/>
      <c r="Q182" s="94">
        <f>SUMIFS(Table112[Quantity],Table112[Product Name],'Private Label Inventory Sum'!$O182)</f>
        <v>0</v>
      </c>
      <c r="S182" s="61">
        <f>SUMIFS(Table112[Total Cost],Table112[Product Name],'Private Label Inventory Sum'!$O182)</f>
        <v>0</v>
      </c>
      <c r="T182" s="7"/>
      <c r="U182" s="61">
        <f>SUMIFS(Table112[Quantity Purchased],Table112[Product Name],'Private Label Inventory Sum'!$O182)</f>
        <v>0</v>
      </c>
      <c r="W182" s="61">
        <f>SUMIFS(Table112[Total Purchase
Cost],Table112[Product Name],'Private Label Inventory Sum'!$O182)</f>
        <v>0</v>
      </c>
      <c r="X182" s="7"/>
      <c r="Y182" s="61">
        <f t="shared" si="8"/>
        <v>0</v>
      </c>
      <c r="AA182" s="61">
        <f t="shared" si="9"/>
        <v>0</v>
      </c>
      <c r="AB182" s="7"/>
      <c r="AC182" s="61">
        <f>SUMIFS(Table7[Quantity of 
Product Sold],Table7[Sale - Product Name],'Private Label Inventory Sum'!$O182,Table7[Product Type2],'Private Label Inventory Sum'!$AC$5)</f>
        <v>0</v>
      </c>
      <c r="AE182" s="61">
        <f>SUMIFS(Table7[Total Cost of
Goods Sold],Table7[Sale - Product Name],'Private Label Inventory Sum'!$O182,Table7[Product Type2],'Private Label Inventory Sum'!$AC$5)</f>
        <v>0</v>
      </c>
      <c r="AF182" s="7"/>
      <c r="AG182" s="61">
        <f>SUMIFS(Table17[Quantity2],Table17[Product Name],'Private Label Inventory Sum'!$O182,Table17[Product Type2],'Private Label Inventory Sum'!$AG$5)</f>
        <v>0</v>
      </c>
      <c r="AI182" s="61">
        <f>SUMIFS(Table17[Total out of Inventory],Table17[Product Name],'Private Label Inventory Sum'!$O182,Table17[Product Type2],'Private Label Inventory Sum'!$AG$5)</f>
        <v>0</v>
      </c>
      <c r="AJ182" s="7"/>
      <c r="AK182" s="61">
        <f>SUMIFS(Table7[Quantity
 Sold],Table7[Sale - Product Name],'Private Label Inventory Sum'!$O182,Table7[Product Type2],'Private Label Inventory Sum'!$AK$5)</f>
        <v>0</v>
      </c>
      <c r="AM182" s="61">
        <f>SUMIFS(Table7[Total 
Paid],Table7[Sale - Product Name],'Private Label Inventory Sum'!$O182,Table7[Product Type2],'Private Label Inventory Sum'!$AK$5)</f>
        <v>0</v>
      </c>
    </row>
    <row r="183" spans="16:39" x14ac:dyDescent="0.25">
      <c r="P183" s="7"/>
      <c r="Q183" s="94">
        <f>SUMIFS(Table112[Quantity],Table112[Product Name],'Private Label Inventory Sum'!$O183)</f>
        <v>0</v>
      </c>
      <c r="S183" s="61">
        <f>SUMIFS(Table112[Total Cost],Table112[Product Name],'Private Label Inventory Sum'!$O183)</f>
        <v>0</v>
      </c>
      <c r="T183" s="7"/>
      <c r="U183" s="61">
        <f>SUMIFS(Table112[Quantity Purchased],Table112[Product Name],'Private Label Inventory Sum'!$O183)</f>
        <v>0</v>
      </c>
      <c r="W183" s="61">
        <f>SUMIFS(Table112[Total Purchase
Cost],Table112[Product Name],'Private Label Inventory Sum'!$O183)</f>
        <v>0</v>
      </c>
      <c r="X183" s="7"/>
      <c r="Y183" s="61">
        <f t="shared" si="8"/>
        <v>0</v>
      </c>
      <c r="AA183" s="61">
        <f t="shared" si="9"/>
        <v>0</v>
      </c>
      <c r="AB183" s="7"/>
      <c r="AC183" s="61">
        <f>SUMIFS(Table7[Quantity of 
Product Sold],Table7[Sale - Product Name],'Private Label Inventory Sum'!$O183,Table7[Product Type2],'Private Label Inventory Sum'!$AC$5)</f>
        <v>0</v>
      </c>
      <c r="AE183" s="61">
        <f>SUMIFS(Table7[Total Cost of
Goods Sold],Table7[Sale - Product Name],'Private Label Inventory Sum'!$O183,Table7[Product Type2],'Private Label Inventory Sum'!$AC$5)</f>
        <v>0</v>
      </c>
      <c r="AF183" s="7"/>
      <c r="AG183" s="61">
        <f>SUMIFS(Table17[Quantity2],Table17[Product Name],'Private Label Inventory Sum'!$O183,Table17[Product Type2],'Private Label Inventory Sum'!$AG$5)</f>
        <v>0</v>
      </c>
      <c r="AI183" s="61">
        <f>SUMIFS(Table17[Total out of Inventory],Table17[Product Name],'Private Label Inventory Sum'!$O183,Table17[Product Type2],'Private Label Inventory Sum'!$AG$5)</f>
        <v>0</v>
      </c>
      <c r="AJ183" s="7"/>
      <c r="AK183" s="61">
        <f>SUMIFS(Table7[Quantity
 Sold],Table7[Sale - Product Name],'Private Label Inventory Sum'!$O183,Table7[Product Type2],'Private Label Inventory Sum'!$AK$5)</f>
        <v>0</v>
      </c>
      <c r="AM183" s="61">
        <f>SUMIFS(Table7[Total 
Paid],Table7[Sale - Product Name],'Private Label Inventory Sum'!$O183,Table7[Product Type2],'Private Label Inventory Sum'!$AK$5)</f>
        <v>0</v>
      </c>
    </row>
    <row r="184" spans="16:39" x14ac:dyDescent="0.25">
      <c r="P184" s="7"/>
      <c r="Q184" s="94">
        <f>SUMIFS(Table112[Quantity],Table112[Product Name],'Private Label Inventory Sum'!$O184)</f>
        <v>0</v>
      </c>
      <c r="S184" s="61">
        <f>SUMIFS(Table112[Total Cost],Table112[Product Name],'Private Label Inventory Sum'!$O184)</f>
        <v>0</v>
      </c>
      <c r="T184" s="7"/>
      <c r="U184" s="61">
        <f>SUMIFS(Table112[Quantity Purchased],Table112[Product Name],'Private Label Inventory Sum'!$O184)</f>
        <v>0</v>
      </c>
      <c r="W184" s="61">
        <f>SUMIFS(Table112[Total Purchase
Cost],Table112[Product Name],'Private Label Inventory Sum'!$O184)</f>
        <v>0</v>
      </c>
      <c r="X184" s="7"/>
      <c r="Y184" s="61">
        <f t="shared" si="8"/>
        <v>0</v>
      </c>
      <c r="AA184" s="61">
        <f t="shared" si="9"/>
        <v>0</v>
      </c>
      <c r="AB184" s="7"/>
      <c r="AC184" s="61">
        <f>SUMIFS(Table7[Quantity of 
Product Sold],Table7[Sale - Product Name],'Private Label Inventory Sum'!$O184,Table7[Product Type2],'Private Label Inventory Sum'!$AC$5)</f>
        <v>0</v>
      </c>
      <c r="AE184" s="61">
        <f>SUMIFS(Table7[Total Cost of
Goods Sold],Table7[Sale - Product Name],'Private Label Inventory Sum'!$O184,Table7[Product Type2],'Private Label Inventory Sum'!$AC$5)</f>
        <v>0</v>
      </c>
      <c r="AF184" s="7"/>
      <c r="AG184" s="61">
        <f>SUMIFS(Table17[Quantity2],Table17[Product Name],'Private Label Inventory Sum'!$O184,Table17[Product Type2],'Private Label Inventory Sum'!$AG$5)</f>
        <v>0</v>
      </c>
      <c r="AI184" s="61">
        <f>SUMIFS(Table17[Total out of Inventory],Table17[Product Name],'Private Label Inventory Sum'!$O184,Table17[Product Type2],'Private Label Inventory Sum'!$AG$5)</f>
        <v>0</v>
      </c>
      <c r="AJ184" s="7"/>
      <c r="AK184" s="61">
        <f>SUMIFS(Table7[Quantity
 Sold],Table7[Sale - Product Name],'Private Label Inventory Sum'!$O184,Table7[Product Type2],'Private Label Inventory Sum'!$AK$5)</f>
        <v>0</v>
      </c>
      <c r="AM184" s="61">
        <f>SUMIFS(Table7[Total 
Paid],Table7[Sale - Product Name],'Private Label Inventory Sum'!$O184,Table7[Product Type2],'Private Label Inventory Sum'!$AK$5)</f>
        <v>0</v>
      </c>
    </row>
    <row r="185" spans="16:39" x14ac:dyDescent="0.25">
      <c r="P185" s="7"/>
      <c r="Q185" s="94">
        <f>SUMIFS(Table112[Quantity],Table112[Product Name],'Private Label Inventory Sum'!$O185)</f>
        <v>0</v>
      </c>
      <c r="S185" s="61">
        <f>SUMIFS(Table112[Total Cost],Table112[Product Name],'Private Label Inventory Sum'!$O185)</f>
        <v>0</v>
      </c>
      <c r="T185" s="7"/>
      <c r="U185" s="61">
        <f>SUMIFS(Table112[Quantity Purchased],Table112[Product Name],'Private Label Inventory Sum'!$O185)</f>
        <v>0</v>
      </c>
      <c r="W185" s="61">
        <f>SUMIFS(Table112[Total Purchase
Cost],Table112[Product Name],'Private Label Inventory Sum'!$O185)</f>
        <v>0</v>
      </c>
      <c r="X185" s="7"/>
      <c r="Y185" s="61">
        <f t="shared" si="8"/>
        <v>0</v>
      </c>
      <c r="AA185" s="61">
        <f t="shared" si="9"/>
        <v>0</v>
      </c>
      <c r="AB185" s="7"/>
      <c r="AC185" s="61">
        <f>SUMIFS(Table7[Quantity of 
Product Sold],Table7[Sale - Product Name],'Private Label Inventory Sum'!$O185,Table7[Product Type2],'Private Label Inventory Sum'!$AC$5)</f>
        <v>0</v>
      </c>
      <c r="AE185" s="61">
        <f>SUMIFS(Table7[Total Cost of
Goods Sold],Table7[Sale - Product Name],'Private Label Inventory Sum'!$O185,Table7[Product Type2],'Private Label Inventory Sum'!$AC$5)</f>
        <v>0</v>
      </c>
      <c r="AF185" s="7"/>
      <c r="AG185" s="61">
        <f>SUMIFS(Table17[Quantity2],Table17[Product Name],'Private Label Inventory Sum'!$O185,Table17[Product Type2],'Private Label Inventory Sum'!$AG$5)</f>
        <v>0</v>
      </c>
      <c r="AI185" s="61">
        <f>SUMIFS(Table17[Total out of Inventory],Table17[Product Name],'Private Label Inventory Sum'!$O185,Table17[Product Type2],'Private Label Inventory Sum'!$AG$5)</f>
        <v>0</v>
      </c>
      <c r="AJ185" s="7"/>
      <c r="AK185" s="61">
        <f>SUMIFS(Table7[Quantity
 Sold],Table7[Sale - Product Name],'Private Label Inventory Sum'!$O185,Table7[Product Type2],'Private Label Inventory Sum'!$AK$5)</f>
        <v>0</v>
      </c>
      <c r="AM185" s="61">
        <f>SUMIFS(Table7[Total 
Paid],Table7[Sale - Product Name],'Private Label Inventory Sum'!$O185,Table7[Product Type2],'Private Label Inventory Sum'!$AK$5)</f>
        <v>0</v>
      </c>
    </row>
    <row r="186" spans="16:39" x14ac:dyDescent="0.25">
      <c r="P186" s="7"/>
      <c r="Q186" s="94">
        <f>SUMIFS(Table112[Quantity],Table112[Product Name],'Private Label Inventory Sum'!$O186)</f>
        <v>0</v>
      </c>
      <c r="S186" s="61">
        <f>SUMIFS(Table112[Total Cost],Table112[Product Name],'Private Label Inventory Sum'!$O186)</f>
        <v>0</v>
      </c>
      <c r="T186" s="7"/>
      <c r="U186" s="61">
        <f>SUMIFS(Table112[Quantity Purchased],Table112[Product Name],'Private Label Inventory Sum'!$O186)</f>
        <v>0</v>
      </c>
      <c r="W186" s="61">
        <f>SUMIFS(Table112[Total Purchase
Cost],Table112[Product Name],'Private Label Inventory Sum'!$O186)</f>
        <v>0</v>
      </c>
      <c r="X186" s="7"/>
      <c r="Y186" s="61">
        <f t="shared" si="8"/>
        <v>0</v>
      </c>
      <c r="AA186" s="61">
        <f t="shared" si="9"/>
        <v>0</v>
      </c>
      <c r="AB186" s="7"/>
      <c r="AC186" s="61">
        <f>SUMIFS(Table7[Quantity of 
Product Sold],Table7[Sale - Product Name],'Private Label Inventory Sum'!$O186,Table7[Product Type2],'Private Label Inventory Sum'!$AC$5)</f>
        <v>0</v>
      </c>
      <c r="AE186" s="61">
        <f>SUMIFS(Table7[Total Cost of
Goods Sold],Table7[Sale - Product Name],'Private Label Inventory Sum'!$O186,Table7[Product Type2],'Private Label Inventory Sum'!$AC$5)</f>
        <v>0</v>
      </c>
      <c r="AF186" s="7"/>
      <c r="AG186" s="61">
        <f>SUMIFS(Table17[Quantity2],Table17[Product Name],'Private Label Inventory Sum'!$O186,Table17[Product Type2],'Private Label Inventory Sum'!$AG$5)</f>
        <v>0</v>
      </c>
      <c r="AI186" s="61">
        <f>SUMIFS(Table17[Total out of Inventory],Table17[Product Name],'Private Label Inventory Sum'!$O186,Table17[Product Type2],'Private Label Inventory Sum'!$AG$5)</f>
        <v>0</v>
      </c>
      <c r="AJ186" s="7"/>
      <c r="AK186" s="61">
        <f>SUMIFS(Table7[Quantity
 Sold],Table7[Sale - Product Name],'Private Label Inventory Sum'!$O186,Table7[Product Type2],'Private Label Inventory Sum'!$AK$5)</f>
        <v>0</v>
      </c>
      <c r="AM186" s="61">
        <f>SUMIFS(Table7[Total 
Paid],Table7[Sale - Product Name],'Private Label Inventory Sum'!$O186,Table7[Product Type2],'Private Label Inventory Sum'!$AK$5)</f>
        <v>0</v>
      </c>
    </row>
    <row r="187" spans="16:39" x14ac:dyDescent="0.25">
      <c r="P187" s="7"/>
      <c r="Q187" s="94">
        <f>SUMIFS(Table112[Quantity],Table112[Product Name],'Private Label Inventory Sum'!$O187)</f>
        <v>0</v>
      </c>
      <c r="S187" s="61">
        <f>SUMIFS(Table112[Total Cost],Table112[Product Name],'Private Label Inventory Sum'!$O187)</f>
        <v>0</v>
      </c>
      <c r="T187" s="7"/>
      <c r="U187" s="61">
        <f>SUMIFS(Table112[Quantity Purchased],Table112[Product Name],'Private Label Inventory Sum'!$O187)</f>
        <v>0</v>
      </c>
      <c r="W187" s="61">
        <f>SUMIFS(Table112[Total Purchase
Cost],Table112[Product Name],'Private Label Inventory Sum'!$O187)</f>
        <v>0</v>
      </c>
      <c r="X187" s="7"/>
      <c r="Y187" s="61">
        <f t="shared" si="8"/>
        <v>0</v>
      </c>
      <c r="AA187" s="61">
        <f t="shared" si="9"/>
        <v>0</v>
      </c>
      <c r="AB187" s="7"/>
      <c r="AC187" s="61">
        <f>SUMIFS(Table7[Quantity of 
Product Sold],Table7[Sale - Product Name],'Private Label Inventory Sum'!$O187,Table7[Product Type2],'Private Label Inventory Sum'!$AC$5)</f>
        <v>0</v>
      </c>
      <c r="AE187" s="61">
        <f>SUMIFS(Table7[Total Cost of
Goods Sold],Table7[Sale - Product Name],'Private Label Inventory Sum'!$O187,Table7[Product Type2],'Private Label Inventory Sum'!$AC$5)</f>
        <v>0</v>
      </c>
      <c r="AF187" s="7"/>
      <c r="AG187" s="61">
        <f>SUMIFS(Table17[Quantity2],Table17[Product Name],'Private Label Inventory Sum'!$O187,Table17[Product Type2],'Private Label Inventory Sum'!$AG$5)</f>
        <v>0</v>
      </c>
      <c r="AI187" s="61">
        <f>SUMIFS(Table17[Total out of Inventory],Table17[Product Name],'Private Label Inventory Sum'!$O187,Table17[Product Type2],'Private Label Inventory Sum'!$AG$5)</f>
        <v>0</v>
      </c>
      <c r="AJ187" s="7"/>
      <c r="AK187" s="61">
        <f>SUMIFS(Table7[Quantity
 Sold],Table7[Sale - Product Name],'Private Label Inventory Sum'!$O187,Table7[Product Type2],'Private Label Inventory Sum'!$AK$5)</f>
        <v>0</v>
      </c>
      <c r="AM187" s="61">
        <f>SUMIFS(Table7[Total 
Paid],Table7[Sale - Product Name],'Private Label Inventory Sum'!$O187,Table7[Product Type2],'Private Label Inventory Sum'!$AK$5)</f>
        <v>0</v>
      </c>
    </row>
    <row r="188" spans="16:39" x14ac:dyDescent="0.25">
      <c r="P188" s="7"/>
      <c r="Q188" s="94">
        <f>SUMIFS(Table112[Quantity],Table112[Product Name],'Private Label Inventory Sum'!$O188)</f>
        <v>0</v>
      </c>
      <c r="S188" s="61">
        <f>SUMIFS(Table112[Total Cost],Table112[Product Name],'Private Label Inventory Sum'!$O188)</f>
        <v>0</v>
      </c>
      <c r="T188" s="7"/>
      <c r="U188" s="61">
        <f>SUMIFS(Table112[Quantity Purchased],Table112[Product Name],'Private Label Inventory Sum'!$O188)</f>
        <v>0</v>
      </c>
      <c r="W188" s="61">
        <f>SUMIFS(Table112[Total Purchase
Cost],Table112[Product Name],'Private Label Inventory Sum'!$O188)</f>
        <v>0</v>
      </c>
      <c r="X188" s="7"/>
      <c r="Y188" s="61">
        <f t="shared" si="8"/>
        <v>0</v>
      </c>
      <c r="AA188" s="61">
        <f t="shared" si="9"/>
        <v>0</v>
      </c>
      <c r="AB188" s="7"/>
      <c r="AC188" s="61">
        <f>SUMIFS(Table7[Quantity of 
Product Sold],Table7[Sale - Product Name],'Private Label Inventory Sum'!$O188,Table7[Product Type2],'Private Label Inventory Sum'!$AC$5)</f>
        <v>0</v>
      </c>
      <c r="AE188" s="61">
        <f>SUMIFS(Table7[Total Cost of
Goods Sold],Table7[Sale - Product Name],'Private Label Inventory Sum'!$O188,Table7[Product Type2],'Private Label Inventory Sum'!$AC$5)</f>
        <v>0</v>
      </c>
      <c r="AF188" s="7"/>
      <c r="AG188" s="61">
        <f>SUMIFS(Table17[Quantity2],Table17[Product Name],'Private Label Inventory Sum'!$O188,Table17[Product Type2],'Private Label Inventory Sum'!$AG$5)</f>
        <v>0</v>
      </c>
      <c r="AI188" s="61">
        <f>SUMIFS(Table17[Total out of Inventory],Table17[Product Name],'Private Label Inventory Sum'!$O188,Table17[Product Type2],'Private Label Inventory Sum'!$AG$5)</f>
        <v>0</v>
      </c>
      <c r="AJ188" s="7"/>
      <c r="AK188" s="61">
        <f>SUMIFS(Table7[Quantity
 Sold],Table7[Sale - Product Name],'Private Label Inventory Sum'!$O188,Table7[Product Type2],'Private Label Inventory Sum'!$AK$5)</f>
        <v>0</v>
      </c>
      <c r="AM188" s="61">
        <f>SUMIFS(Table7[Total 
Paid],Table7[Sale - Product Name],'Private Label Inventory Sum'!$O188,Table7[Product Type2],'Private Label Inventory Sum'!$AK$5)</f>
        <v>0</v>
      </c>
    </row>
    <row r="189" spans="16:39" x14ac:dyDescent="0.25">
      <c r="P189" s="7"/>
      <c r="Q189" s="94">
        <f>SUMIFS(Table112[Quantity],Table112[Product Name],'Private Label Inventory Sum'!$O189)</f>
        <v>0</v>
      </c>
      <c r="S189" s="61">
        <f>SUMIFS(Table112[Total Cost],Table112[Product Name],'Private Label Inventory Sum'!$O189)</f>
        <v>0</v>
      </c>
      <c r="T189" s="7"/>
      <c r="U189" s="61">
        <f>SUMIFS(Table112[Quantity Purchased],Table112[Product Name],'Private Label Inventory Sum'!$O189)</f>
        <v>0</v>
      </c>
      <c r="W189" s="61">
        <f>SUMIFS(Table112[Total Purchase
Cost],Table112[Product Name],'Private Label Inventory Sum'!$O189)</f>
        <v>0</v>
      </c>
      <c r="X189" s="7"/>
      <c r="Y189" s="61">
        <f t="shared" si="8"/>
        <v>0</v>
      </c>
      <c r="AA189" s="61">
        <f t="shared" si="9"/>
        <v>0</v>
      </c>
      <c r="AB189" s="7"/>
      <c r="AC189" s="61">
        <f>SUMIFS(Table7[Quantity of 
Product Sold],Table7[Sale - Product Name],'Private Label Inventory Sum'!$O189,Table7[Product Type2],'Private Label Inventory Sum'!$AC$5)</f>
        <v>0</v>
      </c>
      <c r="AE189" s="61">
        <f>SUMIFS(Table7[Total Cost of
Goods Sold],Table7[Sale - Product Name],'Private Label Inventory Sum'!$O189,Table7[Product Type2],'Private Label Inventory Sum'!$AC$5)</f>
        <v>0</v>
      </c>
      <c r="AF189" s="7"/>
      <c r="AG189" s="61">
        <f>SUMIFS(Table17[Quantity2],Table17[Product Name],'Private Label Inventory Sum'!$O189,Table17[Product Type2],'Private Label Inventory Sum'!$AG$5)</f>
        <v>0</v>
      </c>
      <c r="AI189" s="61">
        <f>SUMIFS(Table17[Total out of Inventory],Table17[Product Name],'Private Label Inventory Sum'!$O189,Table17[Product Type2],'Private Label Inventory Sum'!$AG$5)</f>
        <v>0</v>
      </c>
      <c r="AJ189" s="7"/>
      <c r="AK189" s="61">
        <f>SUMIFS(Table7[Quantity
 Sold],Table7[Sale - Product Name],'Private Label Inventory Sum'!$O189,Table7[Product Type2],'Private Label Inventory Sum'!$AK$5)</f>
        <v>0</v>
      </c>
      <c r="AM189" s="61">
        <f>SUMIFS(Table7[Total 
Paid],Table7[Sale - Product Name],'Private Label Inventory Sum'!$O189,Table7[Product Type2],'Private Label Inventory Sum'!$AK$5)</f>
        <v>0</v>
      </c>
    </row>
    <row r="190" spans="16:39" x14ac:dyDescent="0.25">
      <c r="P190" s="7"/>
      <c r="Q190" s="94">
        <f>SUMIFS(Table112[Quantity],Table112[Product Name],'Private Label Inventory Sum'!$O190)</f>
        <v>0</v>
      </c>
      <c r="S190" s="61">
        <f>SUMIFS(Table112[Total Cost],Table112[Product Name],'Private Label Inventory Sum'!$O190)</f>
        <v>0</v>
      </c>
      <c r="T190" s="7"/>
      <c r="U190" s="61">
        <f>SUMIFS(Table112[Quantity Purchased],Table112[Product Name],'Private Label Inventory Sum'!$O190)</f>
        <v>0</v>
      </c>
      <c r="W190" s="61">
        <f>SUMIFS(Table112[Total Purchase
Cost],Table112[Product Name],'Private Label Inventory Sum'!$O190)</f>
        <v>0</v>
      </c>
      <c r="X190" s="7"/>
      <c r="Y190" s="61">
        <f t="shared" si="8"/>
        <v>0</v>
      </c>
      <c r="AA190" s="61">
        <f t="shared" si="9"/>
        <v>0</v>
      </c>
      <c r="AB190" s="7"/>
      <c r="AC190" s="61">
        <f>SUMIFS(Table7[Quantity of 
Product Sold],Table7[Sale - Product Name],'Private Label Inventory Sum'!$O190,Table7[Product Type2],'Private Label Inventory Sum'!$AC$5)</f>
        <v>0</v>
      </c>
      <c r="AE190" s="61">
        <f>SUMIFS(Table7[Total Cost of
Goods Sold],Table7[Sale - Product Name],'Private Label Inventory Sum'!$O190,Table7[Product Type2],'Private Label Inventory Sum'!$AC$5)</f>
        <v>0</v>
      </c>
      <c r="AF190" s="7"/>
      <c r="AG190" s="61">
        <f>SUMIFS(Table17[Quantity2],Table17[Product Name],'Private Label Inventory Sum'!$O190,Table17[Product Type2],'Private Label Inventory Sum'!$AG$5)</f>
        <v>0</v>
      </c>
      <c r="AI190" s="61">
        <f>SUMIFS(Table17[Total out of Inventory],Table17[Product Name],'Private Label Inventory Sum'!$O190,Table17[Product Type2],'Private Label Inventory Sum'!$AG$5)</f>
        <v>0</v>
      </c>
      <c r="AJ190" s="7"/>
      <c r="AK190" s="61">
        <f>SUMIFS(Table7[Quantity
 Sold],Table7[Sale - Product Name],'Private Label Inventory Sum'!$O190,Table7[Product Type2],'Private Label Inventory Sum'!$AK$5)</f>
        <v>0</v>
      </c>
      <c r="AM190" s="61">
        <f>SUMIFS(Table7[Total 
Paid],Table7[Sale - Product Name],'Private Label Inventory Sum'!$O190,Table7[Product Type2],'Private Label Inventory Sum'!$AK$5)</f>
        <v>0</v>
      </c>
    </row>
    <row r="191" spans="16:39" x14ac:dyDescent="0.25">
      <c r="P191" s="7"/>
      <c r="Q191" s="94">
        <f>SUMIFS(Table112[Quantity],Table112[Product Name],'Private Label Inventory Sum'!$O191)</f>
        <v>0</v>
      </c>
      <c r="S191" s="61">
        <f>SUMIFS(Table112[Total Cost],Table112[Product Name],'Private Label Inventory Sum'!$O191)</f>
        <v>0</v>
      </c>
      <c r="T191" s="7"/>
      <c r="U191" s="61">
        <f>SUMIFS(Table112[Quantity Purchased],Table112[Product Name],'Private Label Inventory Sum'!$O191)</f>
        <v>0</v>
      </c>
      <c r="W191" s="61">
        <f>SUMIFS(Table112[Total Purchase
Cost],Table112[Product Name],'Private Label Inventory Sum'!$O191)</f>
        <v>0</v>
      </c>
      <c r="X191" s="7"/>
      <c r="Y191" s="61">
        <f t="shared" si="8"/>
        <v>0</v>
      </c>
      <c r="AA191" s="61">
        <f t="shared" si="9"/>
        <v>0</v>
      </c>
      <c r="AB191" s="7"/>
      <c r="AC191" s="61">
        <f>SUMIFS(Table7[Quantity of 
Product Sold],Table7[Sale - Product Name],'Private Label Inventory Sum'!$O191,Table7[Product Type2],'Private Label Inventory Sum'!$AC$5)</f>
        <v>0</v>
      </c>
      <c r="AE191" s="61">
        <f>SUMIFS(Table7[Total Cost of
Goods Sold],Table7[Sale - Product Name],'Private Label Inventory Sum'!$O191,Table7[Product Type2],'Private Label Inventory Sum'!$AC$5)</f>
        <v>0</v>
      </c>
      <c r="AF191" s="7"/>
      <c r="AG191" s="61">
        <f>SUMIFS(Table17[Quantity2],Table17[Product Name],'Private Label Inventory Sum'!$O191,Table17[Product Type2],'Private Label Inventory Sum'!$AG$5)</f>
        <v>0</v>
      </c>
      <c r="AI191" s="61">
        <f>SUMIFS(Table17[Total out of Inventory],Table17[Product Name],'Private Label Inventory Sum'!$O191,Table17[Product Type2],'Private Label Inventory Sum'!$AG$5)</f>
        <v>0</v>
      </c>
      <c r="AJ191" s="7"/>
      <c r="AK191" s="61">
        <f>SUMIFS(Table7[Quantity
 Sold],Table7[Sale - Product Name],'Private Label Inventory Sum'!$O191,Table7[Product Type2],'Private Label Inventory Sum'!$AK$5)</f>
        <v>0</v>
      </c>
      <c r="AM191" s="61">
        <f>SUMIFS(Table7[Total 
Paid],Table7[Sale - Product Name],'Private Label Inventory Sum'!$O191,Table7[Product Type2],'Private Label Inventory Sum'!$AK$5)</f>
        <v>0</v>
      </c>
    </row>
    <row r="192" spans="16:39" x14ac:dyDescent="0.25">
      <c r="P192" s="7"/>
      <c r="Q192" s="94">
        <f>SUMIFS(Table112[Quantity],Table112[Product Name],'Private Label Inventory Sum'!$O192)</f>
        <v>0</v>
      </c>
      <c r="S192" s="61">
        <f>SUMIFS(Table112[Total Cost],Table112[Product Name],'Private Label Inventory Sum'!$O192)</f>
        <v>0</v>
      </c>
      <c r="T192" s="7"/>
      <c r="U192" s="61">
        <f>SUMIFS(Table112[Quantity Purchased],Table112[Product Name],'Private Label Inventory Sum'!$O192)</f>
        <v>0</v>
      </c>
      <c r="W192" s="61">
        <f>SUMIFS(Table112[Total Purchase
Cost],Table112[Product Name],'Private Label Inventory Sum'!$O192)</f>
        <v>0</v>
      </c>
      <c r="X192" s="7"/>
      <c r="Y192" s="61">
        <f t="shared" si="8"/>
        <v>0</v>
      </c>
      <c r="AA192" s="61">
        <f t="shared" si="9"/>
        <v>0</v>
      </c>
      <c r="AB192" s="7"/>
      <c r="AC192" s="61">
        <f>SUMIFS(Table7[Quantity of 
Product Sold],Table7[Sale - Product Name],'Private Label Inventory Sum'!$O192,Table7[Product Type2],'Private Label Inventory Sum'!$AC$5)</f>
        <v>0</v>
      </c>
      <c r="AE192" s="61">
        <f>SUMIFS(Table7[Total Cost of
Goods Sold],Table7[Sale - Product Name],'Private Label Inventory Sum'!$O192,Table7[Product Type2],'Private Label Inventory Sum'!$AC$5)</f>
        <v>0</v>
      </c>
      <c r="AF192" s="7"/>
      <c r="AG192" s="61">
        <f>SUMIFS(Table17[Quantity2],Table17[Product Name],'Private Label Inventory Sum'!$O192,Table17[Product Type2],'Private Label Inventory Sum'!$AG$5)</f>
        <v>0</v>
      </c>
      <c r="AI192" s="61">
        <f>SUMIFS(Table17[Total out of Inventory],Table17[Product Name],'Private Label Inventory Sum'!$O192,Table17[Product Type2],'Private Label Inventory Sum'!$AG$5)</f>
        <v>0</v>
      </c>
      <c r="AJ192" s="7"/>
      <c r="AK192" s="61">
        <f>SUMIFS(Table7[Quantity
 Sold],Table7[Sale - Product Name],'Private Label Inventory Sum'!$O192,Table7[Product Type2],'Private Label Inventory Sum'!$AK$5)</f>
        <v>0</v>
      </c>
      <c r="AM192" s="61">
        <f>SUMIFS(Table7[Total 
Paid],Table7[Sale - Product Name],'Private Label Inventory Sum'!$O192,Table7[Product Type2],'Private Label Inventory Sum'!$AK$5)</f>
        <v>0</v>
      </c>
    </row>
    <row r="193" spans="16:39" x14ac:dyDescent="0.25">
      <c r="P193" s="7"/>
      <c r="Q193" s="94">
        <f>SUMIFS(Table112[Quantity],Table112[Product Name],'Private Label Inventory Sum'!$O193)</f>
        <v>0</v>
      </c>
      <c r="S193" s="61">
        <f>SUMIFS(Table112[Total Cost],Table112[Product Name],'Private Label Inventory Sum'!$O193)</f>
        <v>0</v>
      </c>
      <c r="T193" s="7"/>
      <c r="U193" s="61">
        <f>SUMIFS(Table112[Quantity Purchased],Table112[Product Name],'Private Label Inventory Sum'!$O193)</f>
        <v>0</v>
      </c>
      <c r="W193" s="61">
        <f>SUMIFS(Table112[Total Purchase
Cost],Table112[Product Name],'Private Label Inventory Sum'!$O193)</f>
        <v>0</v>
      </c>
      <c r="X193" s="7"/>
      <c r="Y193" s="61">
        <f t="shared" si="8"/>
        <v>0</v>
      </c>
      <c r="AA193" s="61">
        <f t="shared" si="9"/>
        <v>0</v>
      </c>
      <c r="AB193" s="7"/>
      <c r="AC193" s="61">
        <f>SUMIFS(Table7[Quantity of 
Product Sold],Table7[Sale - Product Name],'Private Label Inventory Sum'!$O193,Table7[Product Type2],'Private Label Inventory Sum'!$AC$5)</f>
        <v>0</v>
      </c>
      <c r="AE193" s="61">
        <f>SUMIFS(Table7[Total Cost of
Goods Sold],Table7[Sale - Product Name],'Private Label Inventory Sum'!$O193,Table7[Product Type2],'Private Label Inventory Sum'!$AC$5)</f>
        <v>0</v>
      </c>
      <c r="AF193" s="7"/>
      <c r="AG193" s="61">
        <f>SUMIFS(Table17[Quantity2],Table17[Product Name],'Private Label Inventory Sum'!$O193,Table17[Product Type2],'Private Label Inventory Sum'!$AG$5)</f>
        <v>0</v>
      </c>
      <c r="AI193" s="61">
        <f>SUMIFS(Table17[Total out of Inventory],Table17[Product Name],'Private Label Inventory Sum'!$O193,Table17[Product Type2],'Private Label Inventory Sum'!$AG$5)</f>
        <v>0</v>
      </c>
      <c r="AJ193" s="7"/>
      <c r="AK193" s="61">
        <f>SUMIFS(Table7[Quantity
 Sold],Table7[Sale - Product Name],'Private Label Inventory Sum'!$O193,Table7[Product Type2],'Private Label Inventory Sum'!$AK$5)</f>
        <v>0</v>
      </c>
      <c r="AM193" s="61">
        <f>SUMIFS(Table7[Total 
Paid],Table7[Sale - Product Name],'Private Label Inventory Sum'!$O193,Table7[Product Type2],'Private Label Inventory Sum'!$AK$5)</f>
        <v>0</v>
      </c>
    </row>
    <row r="194" spans="16:39" x14ac:dyDescent="0.25">
      <c r="P194" s="7"/>
      <c r="Q194" s="94">
        <f>SUMIFS(Table112[Quantity],Table112[Product Name],'Private Label Inventory Sum'!$O194)</f>
        <v>0</v>
      </c>
      <c r="S194" s="61">
        <f>SUMIFS(Table112[Total Cost],Table112[Product Name],'Private Label Inventory Sum'!$O194)</f>
        <v>0</v>
      </c>
      <c r="T194" s="7"/>
      <c r="U194" s="61">
        <f>SUMIFS(Table112[Quantity Purchased],Table112[Product Name],'Private Label Inventory Sum'!$O194)</f>
        <v>0</v>
      </c>
      <c r="W194" s="61">
        <f>SUMIFS(Table112[Total Purchase
Cost],Table112[Product Name],'Private Label Inventory Sum'!$O194)</f>
        <v>0</v>
      </c>
      <c r="X194" s="7"/>
      <c r="Y194" s="61">
        <f t="shared" si="8"/>
        <v>0</v>
      </c>
      <c r="AA194" s="61">
        <f t="shared" si="9"/>
        <v>0</v>
      </c>
      <c r="AB194" s="7"/>
      <c r="AC194" s="61">
        <f>SUMIFS(Table7[Quantity of 
Product Sold],Table7[Sale - Product Name],'Private Label Inventory Sum'!$O194,Table7[Product Type2],'Private Label Inventory Sum'!$AC$5)</f>
        <v>0</v>
      </c>
      <c r="AE194" s="61">
        <f>SUMIFS(Table7[Total Cost of
Goods Sold],Table7[Sale - Product Name],'Private Label Inventory Sum'!$O194,Table7[Product Type2],'Private Label Inventory Sum'!$AC$5)</f>
        <v>0</v>
      </c>
      <c r="AF194" s="7"/>
      <c r="AG194" s="61">
        <f>SUMIFS(Table17[Quantity2],Table17[Product Name],'Private Label Inventory Sum'!$O194,Table17[Product Type2],'Private Label Inventory Sum'!$AG$5)</f>
        <v>0</v>
      </c>
      <c r="AI194" s="61">
        <f>SUMIFS(Table17[Total out of Inventory],Table17[Product Name],'Private Label Inventory Sum'!$O194,Table17[Product Type2],'Private Label Inventory Sum'!$AG$5)</f>
        <v>0</v>
      </c>
      <c r="AJ194" s="7"/>
      <c r="AK194" s="61">
        <f>SUMIFS(Table7[Quantity
 Sold],Table7[Sale - Product Name],'Private Label Inventory Sum'!$O194,Table7[Product Type2],'Private Label Inventory Sum'!$AK$5)</f>
        <v>0</v>
      </c>
      <c r="AM194" s="61">
        <f>SUMIFS(Table7[Total 
Paid],Table7[Sale - Product Name],'Private Label Inventory Sum'!$O194,Table7[Product Type2],'Private Label Inventory Sum'!$AK$5)</f>
        <v>0</v>
      </c>
    </row>
    <row r="195" spans="16:39" x14ac:dyDescent="0.25">
      <c r="P195" s="7"/>
      <c r="Q195" s="94">
        <f>SUMIFS(Table112[Quantity],Table112[Product Name],'Private Label Inventory Sum'!$O195)</f>
        <v>0</v>
      </c>
      <c r="S195" s="61">
        <f>SUMIFS(Table112[Total Cost],Table112[Product Name],'Private Label Inventory Sum'!$O195)</f>
        <v>0</v>
      </c>
      <c r="T195" s="7"/>
      <c r="U195" s="61">
        <f>SUMIFS(Table112[Quantity Purchased],Table112[Product Name],'Private Label Inventory Sum'!$O195)</f>
        <v>0</v>
      </c>
      <c r="W195" s="61">
        <f>SUMIFS(Table112[Total Purchase
Cost],Table112[Product Name],'Private Label Inventory Sum'!$O195)</f>
        <v>0</v>
      </c>
      <c r="X195" s="7"/>
      <c r="Y195" s="61">
        <f t="shared" si="8"/>
        <v>0</v>
      </c>
      <c r="AA195" s="61">
        <f t="shared" si="9"/>
        <v>0</v>
      </c>
      <c r="AB195" s="7"/>
      <c r="AC195" s="61">
        <f>SUMIFS(Table7[Quantity of 
Product Sold],Table7[Sale - Product Name],'Private Label Inventory Sum'!$O195,Table7[Product Type2],'Private Label Inventory Sum'!$AC$5)</f>
        <v>0</v>
      </c>
      <c r="AE195" s="61">
        <f>SUMIFS(Table7[Total Cost of
Goods Sold],Table7[Sale - Product Name],'Private Label Inventory Sum'!$O195,Table7[Product Type2],'Private Label Inventory Sum'!$AC$5)</f>
        <v>0</v>
      </c>
      <c r="AF195" s="7"/>
      <c r="AG195" s="61">
        <f>SUMIFS(Table17[Quantity2],Table17[Product Name],'Private Label Inventory Sum'!$O195,Table17[Product Type2],'Private Label Inventory Sum'!$AG$5)</f>
        <v>0</v>
      </c>
      <c r="AI195" s="61">
        <f>SUMIFS(Table17[Total out of Inventory],Table17[Product Name],'Private Label Inventory Sum'!$O195,Table17[Product Type2],'Private Label Inventory Sum'!$AG$5)</f>
        <v>0</v>
      </c>
      <c r="AJ195" s="7"/>
      <c r="AK195" s="61">
        <f>SUMIFS(Table7[Quantity
 Sold],Table7[Sale - Product Name],'Private Label Inventory Sum'!$O195,Table7[Product Type2],'Private Label Inventory Sum'!$AK$5)</f>
        <v>0</v>
      </c>
      <c r="AM195" s="61">
        <f>SUMIFS(Table7[Total 
Paid],Table7[Sale - Product Name],'Private Label Inventory Sum'!$O195,Table7[Product Type2],'Private Label Inventory Sum'!$AK$5)</f>
        <v>0</v>
      </c>
    </row>
    <row r="196" spans="16:39" x14ac:dyDescent="0.25">
      <c r="P196" s="7"/>
      <c r="Q196" s="94">
        <f>SUMIFS(Table112[Quantity],Table112[Product Name],'Private Label Inventory Sum'!$O196)</f>
        <v>0</v>
      </c>
      <c r="S196" s="61">
        <f>SUMIFS(Table112[Total Cost],Table112[Product Name],'Private Label Inventory Sum'!$O196)</f>
        <v>0</v>
      </c>
      <c r="T196" s="7"/>
      <c r="U196" s="61">
        <f>SUMIFS(Table112[Quantity Purchased],Table112[Product Name],'Private Label Inventory Sum'!$O196)</f>
        <v>0</v>
      </c>
      <c r="W196" s="61">
        <f>SUMIFS(Table112[Total Purchase
Cost],Table112[Product Name],'Private Label Inventory Sum'!$O196)</f>
        <v>0</v>
      </c>
      <c r="X196" s="7"/>
      <c r="Y196" s="61">
        <f t="shared" si="8"/>
        <v>0</v>
      </c>
      <c r="AA196" s="61">
        <f t="shared" si="9"/>
        <v>0</v>
      </c>
      <c r="AB196" s="7"/>
      <c r="AC196" s="61">
        <f>SUMIFS(Table7[Quantity of 
Product Sold],Table7[Sale - Product Name],'Private Label Inventory Sum'!$O196,Table7[Product Type2],'Private Label Inventory Sum'!$AC$5)</f>
        <v>0</v>
      </c>
      <c r="AE196" s="61">
        <f>SUMIFS(Table7[Total Cost of
Goods Sold],Table7[Sale - Product Name],'Private Label Inventory Sum'!$O196,Table7[Product Type2],'Private Label Inventory Sum'!$AC$5)</f>
        <v>0</v>
      </c>
      <c r="AF196" s="7"/>
      <c r="AG196" s="61">
        <f>SUMIFS(Table17[Quantity2],Table17[Product Name],'Private Label Inventory Sum'!$O196,Table17[Product Type2],'Private Label Inventory Sum'!$AG$5)</f>
        <v>0</v>
      </c>
      <c r="AI196" s="61">
        <f>SUMIFS(Table17[Total out of Inventory],Table17[Product Name],'Private Label Inventory Sum'!$O196,Table17[Product Type2],'Private Label Inventory Sum'!$AG$5)</f>
        <v>0</v>
      </c>
      <c r="AJ196" s="7"/>
      <c r="AK196" s="61">
        <f>SUMIFS(Table7[Quantity
 Sold],Table7[Sale - Product Name],'Private Label Inventory Sum'!$O196,Table7[Product Type2],'Private Label Inventory Sum'!$AK$5)</f>
        <v>0</v>
      </c>
      <c r="AM196" s="61">
        <f>SUMIFS(Table7[Total 
Paid],Table7[Sale - Product Name],'Private Label Inventory Sum'!$O196,Table7[Product Type2],'Private Label Inventory Sum'!$AK$5)</f>
        <v>0</v>
      </c>
    </row>
    <row r="197" spans="16:39" x14ac:dyDescent="0.25">
      <c r="P197" s="7"/>
      <c r="Q197" s="94">
        <f>SUMIFS(Table112[Quantity],Table112[Product Name],'Private Label Inventory Sum'!$O197)</f>
        <v>0</v>
      </c>
      <c r="S197" s="61">
        <f>SUMIFS(Table112[Total Cost],Table112[Product Name],'Private Label Inventory Sum'!$O197)</f>
        <v>0</v>
      </c>
      <c r="T197" s="7"/>
      <c r="U197" s="61">
        <f>SUMIFS(Table112[Quantity Purchased],Table112[Product Name],'Private Label Inventory Sum'!$O197)</f>
        <v>0</v>
      </c>
      <c r="W197" s="61">
        <f>SUMIFS(Table112[Total Purchase
Cost],Table112[Product Name],'Private Label Inventory Sum'!$O197)</f>
        <v>0</v>
      </c>
      <c r="X197" s="7"/>
      <c r="Y197" s="61">
        <f t="shared" si="8"/>
        <v>0</v>
      </c>
      <c r="AA197" s="61">
        <f t="shared" si="9"/>
        <v>0</v>
      </c>
      <c r="AB197" s="7"/>
      <c r="AC197" s="61">
        <f>SUMIFS(Table7[Quantity of 
Product Sold],Table7[Sale - Product Name],'Private Label Inventory Sum'!$O197,Table7[Product Type2],'Private Label Inventory Sum'!$AC$5)</f>
        <v>0</v>
      </c>
      <c r="AE197" s="61">
        <f>SUMIFS(Table7[Total Cost of
Goods Sold],Table7[Sale - Product Name],'Private Label Inventory Sum'!$O197,Table7[Product Type2],'Private Label Inventory Sum'!$AC$5)</f>
        <v>0</v>
      </c>
      <c r="AF197" s="7"/>
      <c r="AG197" s="61">
        <f>SUMIFS(Table17[Quantity2],Table17[Product Name],'Private Label Inventory Sum'!$O197,Table17[Product Type2],'Private Label Inventory Sum'!$AG$5)</f>
        <v>0</v>
      </c>
      <c r="AI197" s="61">
        <f>SUMIFS(Table17[Total out of Inventory],Table17[Product Name],'Private Label Inventory Sum'!$O197,Table17[Product Type2],'Private Label Inventory Sum'!$AG$5)</f>
        <v>0</v>
      </c>
      <c r="AJ197" s="7"/>
      <c r="AK197" s="61">
        <f>SUMIFS(Table7[Quantity
 Sold],Table7[Sale - Product Name],'Private Label Inventory Sum'!$O197,Table7[Product Type2],'Private Label Inventory Sum'!$AK$5)</f>
        <v>0</v>
      </c>
      <c r="AM197" s="61">
        <f>SUMIFS(Table7[Total 
Paid],Table7[Sale - Product Name],'Private Label Inventory Sum'!$O197,Table7[Product Type2],'Private Label Inventory Sum'!$AK$5)</f>
        <v>0</v>
      </c>
    </row>
    <row r="198" spans="16:39" x14ac:dyDescent="0.25">
      <c r="P198" s="7"/>
      <c r="Q198" s="94">
        <f>SUMIFS(Table112[Quantity],Table112[Product Name],'Private Label Inventory Sum'!$O198)</f>
        <v>0</v>
      </c>
      <c r="S198" s="61">
        <f>SUMIFS(Table112[Total Cost],Table112[Product Name],'Private Label Inventory Sum'!$O198)</f>
        <v>0</v>
      </c>
      <c r="T198" s="7"/>
      <c r="U198" s="61">
        <f>SUMIFS(Table112[Quantity Purchased],Table112[Product Name],'Private Label Inventory Sum'!$O198)</f>
        <v>0</v>
      </c>
      <c r="W198" s="61">
        <f>SUMIFS(Table112[Total Purchase
Cost],Table112[Product Name],'Private Label Inventory Sum'!$O198)</f>
        <v>0</v>
      </c>
      <c r="X198" s="7"/>
      <c r="Y198" s="61">
        <f t="shared" si="8"/>
        <v>0</v>
      </c>
      <c r="AA198" s="61">
        <f t="shared" si="9"/>
        <v>0</v>
      </c>
      <c r="AB198" s="7"/>
      <c r="AC198" s="61">
        <f>SUMIFS(Table7[Quantity of 
Product Sold],Table7[Sale - Product Name],'Private Label Inventory Sum'!$O198,Table7[Product Type2],'Private Label Inventory Sum'!$AC$5)</f>
        <v>0</v>
      </c>
      <c r="AE198" s="61">
        <f>SUMIFS(Table7[Total Cost of
Goods Sold],Table7[Sale - Product Name],'Private Label Inventory Sum'!$O198,Table7[Product Type2],'Private Label Inventory Sum'!$AC$5)</f>
        <v>0</v>
      </c>
      <c r="AF198" s="7"/>
      <c r="AG198" s="61">
        <f>SUMIFS(Table17[Quantity2],Table17[Product Name],'Private Label Inventory Sum'!$O198,Table17[Product Type2],'Private Label Inventory Sum'!$AG$5)</f>
        <v>0</v>
      </c>
      <c r="AI198" s="61">
        <f>SUMIFS(Table17[Total out of Inventory],Table17[Product Name],'Private Label Inventory Sum'!$O198,Table17[Product Type2],'Private Label Inventory Sum'!$AG$5)</f>
        <v>0</v>
      </c>
      <c r="AJ198" s="7"/>
      <c r="AK198" s="61">
        <f>SUMIFS(Table7[Quantity
 Sold],Table7[Sale - Product Name],'Private Label Inventory Sum'!$O198,Table7[Product Type2],'Private Label Inventory Sum'!$AK$5)</f>
        <v>0</v>
      </c>
      <c r="AM198" s="61">
        <f>SUMIFS(Table7[Total 
Paid],Table7[Sale - Product Name],'Private Label Inventory Sum'!$O198,Table7[Product Type2],'Private Label Inventory Sum'!$AK$5)</f>
        <v>0</v>
      </c>
    </row>
    <row r="199" spans="16:39" x14ac:dyDescent="0.25">
      <c r="P199" s="7"/>
      <c r="Q199" s="94">
        <f>SUMIFS(Table112[Quantity],Table112[Product Name],'Private Label Inventory Sum'!$O199)</f>
        <v>0</v>
      </c>
      <c r="S199" s="61">
        <f>SUMIFS(Table112[Total Cost],Table112[Product Name],'Private Label Inventory Sum'!$O199)</f>
        <v>0</v>
      </c>
      <c r="T199" s="7"/>
      <c r="U199" s="61">
        <f>SUMIFS(Table112[Quantity Purchased],Table112[Product Name],'Private Label Inventory Sum'!$O199)</f>
        <v>0</v>
      </c>
      <c r="W199" s="61">
        <f>SUMIFS(Table112[Total Purchase
Cost],Table112[Product Name],'Private Label Inventory Sum'!$O199)</f>
        <v>0</v>
      </c>
      <c r="X199" s="7"/>
      <c r="Y199" s="61">
        <f t="shared" si="8"/>
        <v>0</v>
      </c>
      <c r="AA199" s="61">
        <f t="shared" si="9"/>
        <v>0</v>
      </c>
      <c r="AB199" s="7"/>
      <c r="AC199" s="61">
        <f>SUMIFS(Table7[Quantity of 
Product Sold],Table7[Sale - Product Name],'Private Label Inventory Sum'!$O199,Table7[Product Type2],'Private Label Inventory Sum'!$AC$5)</f>
        <v>0</v>
      </c>
      <c r="AE199" s="61">
        <f>SUMIFS(Table7[Total Cost of
Goods Sold],Table7[Sale - Product Name],'Private Label Inventory Sum'!$O199,Table7[Product Type2],'Private Label Inventory Sum'!$AC$5)</f>
        <v>0</v>
      </c>
      <c r="AF199" s="7"/>
      <c r="AG199" s="61">
        <f>SUMIFS(Table17[Quantity2],Table17[Product Name],'Private Label Inventory Sum'!$O199,Table17[Product Type2],'Private Label Inventory Sum'!$AG$5)</f>
        <v>0</v>
      </c>
      <c r="AI199" s="61">
        <f>SUMIFS(Table17[Total out of Inventory],Table17[Product Name],'Private Label Inventory Sum'!$O199,Table17[Product Type2],'Private Label Inventory Sum'!$AG$5)</f>
        <v>0</v>
      </c>
      <c r="AJ199" s="7"/>
      <c r="AK199" s="61">
        <f>SUMIFS(Table7[Quantity
 Sold],Table7[Sale - Product Name],'Private Label Inventory Sum'!$O199,Table7[Product Type2],'Private Label Inventory Sum'!$AK$5)</f>
        <v>0</v>
      </c>
      <c r="AM199" s="61">
        <f>SUMIFS(Table7[Total 
Paid],Table7[Sale - Product Name],'Private Label Inventory Sum'!$O199,Table7[Product Type2],'Private Label Inventory Sum'!$AK$5)</f>
        <v>0</v>
      </c>
    </row>
    <row r="200" spans="16:39" x14ac:dyDescent="0.25">
      <c r="P200" s="7"/>
      <c r="Q200" s="94">
        <f>SUMIFS(Table112[Quantity],Table112[Product Name],'Private Label Inventory Sum'!$O200)</f>
        <v>0</v>
      </c>
      <c r="S200" s="61">
        <f>SUMIFS(Table112[Total Cost],Table112[Product Name],'Private Label Inventory Sum'!$O200)</f>
        <v>0</v>
      </c>
      <c r="T200" s="7"/>
      <c r="U200" s="61">
        <f>SUMIFS(Table112[Quantity Purchased],Table112[Product Name],'Private Label Inventory Sum'!$O200)</f>
        <v>0</v>
      </c>
      <c r="W200" s="61">
        <f>SUMIFS(Table112[Total Purchase
Cost],Table112[Product Name],'Private Label Inventory Sum'!$O200)</f>
        <v>0</v>
      </c>
      <c r="X200" s="7"/>
      <c r="Y200" s="61">
        <f t="shared" si="8"/>
        <v>0</v>
      </c>
      <c r="AA200" s="61">
        <f t="shared" si="9"/>
        <v>0</v>
      </c>
      <c r="AB200" s="7"/>
      <c r="AC200" s="61">
        <f>SUMIFS(Table7[Quantity of 
Product Sold],Table7[Sale - Product Name],'Private Label Inventory Sum'!$O200,Table7[Product Type2],'Private Label Inventory Sum'!$AC$5)</f>
        <v>0</v>
      </c>
      <c r="AE200" s="61">
        <f>SUMIFS(Table7[Total Cost of
Goods Sold],Table7[Sale - Product Name],'Private Label Inventory Sum'!$O200,Table7[Product Type2],'Private Label Inventory Sum'!$AC$5)</f>
        <v>0</v>
      </c>
      <c r="AF200" s="7"/>
      <c r="AG200" s="61">
        <f>SUMIFS(Table17[Quantity2],Table17[Product Name],'Private Label Inventory Sum'!$O200,Table17[Product Type2],'Private Label Inventory Sum'!$AG$5)</f>
        <v>0</v>
      </c>
      <c r="AI200" s="61">
        <f>SUMIFS(Table17[Total out of Inventory],Table17[Product Name],'Private Label Inventory Sum'!$O200,Table17[Product Type2],'Private Label Inventory Sum'!$AG$5)</f>
        <v>0</v>
      </c>
      <c r="AJ200" s="7"/>
      <c r="AK200" s="61">
        <f>SUMIFS(Table7[Quantity
 Sold],Table7[Sale - Product Name],'Private Label Inventory Sum'!$O200,Table7[Product Type2],'Private Label Inventory Sum'!$AK$5)</f>
        <v>0</v>
      </c>
      <c r="AM200" s="61">
        <f>SUMIFS(Table7[Total 
Paid],Table7[Sale - Product Name],'Private Label Inventory Sum'!$O200,Table7[Product Type2],'Private Label Inventory Sum'!$AK$5)</f>
        <v>0</v>
      </c>
    </row>
    <row r="201" spans="16:39" x14ac:dyDescent="0.25">
      <c r="P201" s="7"/>
      <c r="Q201" s="94">
        <f>SUMIFS(Table112[Quantity],Table112[Product Name],'Private Label Inventory Sum'!$O201)</f>
        <v>0</v>
      </c>
      <c r="S201" s="61">
        <f>SUMIFS(Table112[Total Cost],Table112[Product Name],'Private Label Inventory Sum'!$O201)</f>
        <v>0</v>
      </c>
      <c r="T201" s="7"/>
      <c r="U201" s="61">
        <f>SUMIFS(Table112[Quantity Purchased],Table112[Product Name],'Private Label Inventory Sum'!$O201)</f>
        <v>0</v>
      </c>
      <c r="W201" s="61">
        <f>SUMIFS(Table112[Total Purchase
Cost],Table112[Product Name],'Private Label Inventory Sum'!$O201)</f>
        <v>0</v>
      </c>
      <c r="X201" s="7"/>
      <c r="Y201" s="61">
        <f t="shared" si="8"/>
        <v>0</v>
      </c>
      <c r="AA201" s="61">
        <f t="shared" si="9"/>
        <v>0</v>
      </c>
      <c r="AB201" s="7"/>
      <c r="AC201" s="61">
        <f>SUMIFS(Table7[Quantity of 
Product Sold],Table7[Sale - Product Name],'Private Label Inventory Sum'!$O201,Table7[Product Type2],'Private Label Inventory Sum'!$AC$5)</f>
        <v>0</v>
      </c>
      <c r="AE201" s="61">
        <f>SUMIFS(Table7[Total Cost of
Goods Sold],Table7[Sale - Product Name],'Private Label Inventory Sum'!$O201,Table7[Product Type2],'Private Label Inventory Sum'!$AC$5)</f>
        <v>0</v>
      </c>
      <c r="AF201" s="7"/>
      <c r="AG201" s="61">
        <f>SUMIFS(Table17[Quantity2],Table17[Product Name],'Private Label Inventory Sum'!$O201,Table17[Product Type2],'Private Label Inventory Sum'!$AG$5)</f>
        <v>0</v>
      </c>
      <c r="AI201" s="61">
        <f>SUMIFS(Table17[Total out of Inventory],Table17[Product Name],'Private Label Inventory Sum'!$O201,Table17[Product Type2],'Private Label Inventory Sum'!$AG$5)</f>
        <v>0</v>
      </c>
      <c r="AJ201" s="7"/>
      <c r="AK201" s="61">
        <f>SUMIFS(Table7[Quantity
 Sold],Table7[Sale - Product Name],'Private Label Inventory Sum'!$O201,Table7[Product Type2],'Private Label Inventory Sum'!$AK$5)</f>
        <v>0</v>
      </c>
      <c r="AM201" s="61">
        <f>SUMIFS(Table7[Total 
Paid],Table7[Sale - Product Name],'Private Label Inventory Sum'!$O201,Table7[Product Type2],'Private Label Inventory Sum'!$AK$5)</f>
        <v>0</v>
      </c>
    </row>
    <row r="202" spans="16:39" x14ac:dyDescent="0.25">
      <c r="P202" s="7"/>
      <c r="Q202" s="94">
        <f>SUMIFS(Table112[Quantity],Table112[Product Name],'Private Label Inventory Sum'!$O202)</f>
        <v>0</v>
      </c>
      <c r="S202" s="61">
        <f>SUMIFS(Table112[Total Cost],Table112[Product Name],'Private Label Inventory Sum'!$O202)</f>
        <v>0</v>
      </c>
      <c r="T202" s="7"/>
      <c r="U202" s="61">
        <f>SUMIFS(Table112[Quantity Purchased],Table112[Product Name],'Private Label Inventory Sum'!$O202)</f>
        <v>0</v>
      </c>
      <c r="W202" s="61">
        <f>SUMIFS(Table112[Total Purchase
Cost],Table112[Product Name],'Private Label Inventory Sum'!$O202)</f>
        <v>0</v>
      </c>
      <c r="X202" s="7"/>
      <c r="Y202" s="61">
        <f t="shared" si="8"/>
        <v>0</v>
      </c>
      <c r="AA202" s="61">
        <f t="shared" si="9"/>
        <v>0</v>
      </c>
      <c r="AB202" s="7"/>
      <c r="AC202" s="61">
        <f>SUMIFS(Table7[Quantity of 
Product Sold],Table7[Sale - Product Name],'Private Label Inventory Sum'!$O202,Table7[Product Type2],'Private Label Inventory Sum'!$AC$5)</f>
        <v>0</v>
      </c>
      <c r="AE202" s="61">
        <f>SUMIFS(Table7[Total Cost of
Goods Sold],Table7[Sale - Product Name],'Private Label Inventory Sum'!$O202,Table7[Product Type2],'Private Label Inventory Sum'!$AC$5)</f>
        <v>0</v>
      </c>
      <c r="AF202" s="7"/>
      <c r="AG202" s="61">
        <f>SUMIFS(Table17[Quantity2],Table17[Product Name],'Private Label Inventory Sum'!$O202,Table17[Product Type2],'Private Label Inventory Sum'!$AG$5)</f>
        <v>0</v>
      </c>
      <c r="AI202" s="61">
        <f>SUMIFS(Table17[Total out of Inventory],Table17[Product Name],'Private Label Inventory Sum'!$O202,Table17[Product Type2],'Private Label Inventory Sum'!$AG$5)</f>
        <v>0</v>
      </c>
      <c r="AJ202" s="7"/>
      <c r="AK202" s="61">
        <f>SUMIFS(Table7[Quantity
 Sold],Table7[Sale - Product Name],'Private Label Inventory Sum'!$O202,Table7[Product Type2],'Private Label Inventory Sum'!$AK$5)</f>
        <v>0</v>
      </c>
      <c r="AM202" s="61">
        <f>SUMIFS(Table7[Total 
Paid],Table7[Sale - Product Name],'Private Label Inventory Sum'!$O202,Table7[Product Type2],'Private Label Inventory Sum'!$AK$5)</f>
        <v>0</v>
      </c>
    </row>
    <row r="203" spans="16:39" x14ac:dyDescent="0.25">
      <c r="P203" s="7"/>
      <c r="Q203" s="94">
        <f>SUMIFS(Table112[Quantity],Table112[Product Name],'Private Label Inventory Sum'!$O203)</f>
        <v>0</v>
      </c>
      <c r="S203" s="61">
        <f>SUMIFS(Table112[Total Cost],Table112[Product Name],'Private Label Inventory Sum'!$O203)</f>
        <v>0</v>
      </c>
      <c r="T203" s="7"/>
      <c r="U203" s="61">
        <f>SUMIFS(Table112[Quantity Purchased],Table112[Product Name],'Private Label Inventory Sum'!$O203)</f>
        <v>0</v>
      </c>
      <c r="W203" s="61">
        <f>SUMIFS(Table112[Total Purchase
Cost],Table112[Product Name],'Private Label Inventory Sum'!$O203)</f>
        <v>0</v>
      </c>
      <c r="X203" s="7"/>
      <c r="Y203" s="61">
        <f t="shared" si="8"/>
        <v>0</v>
      </c>
      <c r="AA203" s="61">
        <f t="shared" si="9"/>
        <v>0</v>
      </c>
      <c r="AB203" s="7"/>
      <c r="AC203" s="61">
        <f>SUMIFS(Table7[Quantity of 
Product Sold],Table7[Sale - Product Name],'Private Label Inventory Sum'!$O203,Table7[Product Type2],'Private Label Inventory Sum'!$AC$5)</f>
        <v>0</v>
      </c>
      <c r="AE203" s="61">
        <f>SUMIFS(Table7[Total Cost of
Goods Sold],Table7[Sale - Product Name],'Private Label Inventory Sum'!$O203,Table7[Product Type2],'Private Label Inventory Sum'!$AC$5)</f>
        <v>0</v>
      </c>
      <c r="AF203" s="7"/>
      <c r="AG203" s="61">
        <f>SUMIFS(Table17[Quantity2],Table17[Product Name],'Private Label Inventory Sum'!$O203,Table17[Product Type2],'Private Label Inventory Sum'!$AG$5)</f>
        <v>0</v>
      </c>
      <c r="AI203" s="61">
        <f>SUMIFS(Table17[Total out of Inventory],Table17[Product Name],'Private Label Inventory Sum'!$O203,Table17[Product Type2],'Private Label Inventory Sum'!$AG$5)</f>
        <v>0</v>
      </c>
      <c r="AJ203" s="7"/>
      <c r="AK203" s="61">
        <f>SUMIFS(Table7[Quantity
 Sold],Table7[Sale - Product Name],'Private Label Inventory Sum'!$O203,Table7[Product Type2],'Private Label Inventory Sum'!$AK$5)</f>
        <v>0</v>
      </c>
      <c r="AM203" s="61">
        <f>SUMIFS(Table7[Total 
Paid],Table7[Sale - Product Name],'Private Label Inventory Sum'!$O203,Table7[Product Type2],'Private Label Inventory Sum'!$AK$5)</f>
        <v>0</v>
      </c>
    </row>
    <row r="204" spans="16:39" x14ac:dyDescent="0.25">
      <c r="P204" s="7"/>
      <c r="Q204" s="94">
        <f>SUMIFS(Table112[Quantity],Table112[Product Name],'Private Label Inventory Sum'!$O204)</f>
        <v>0</v>
      </c>
      <c r="S204" s="61">
        <f>SUMIFS(Table112[Total Cost],Table112[Product Name],'Private Label Inventory Sum'!$O204)</f>
        <v>0</v>
      </c>
      <c r="T204" s="7"/>
      <c r="U204" s="61">
        <f>SUMIFS(Table112[Quantity Purchased],Table112[Product Name],'Private Label Inventory Sum'!$O204)</f>
        <v>0</v>
      </c>
      <c r="W204" s="61">
        <f>SUMIFS(Table112[Total Purchase
Cost],Table112[Product Name],'Private Label Inventory Sum'!$O204)</f>
        <v>0</v>
      </c>
      <c r="X204" s="7"/>
      <c r="Y204" s="61">
        <f t="shared" si="8"/>
        <v>0</v>
      </c>
      <c r="AA204" s="61">
        <f t="shared" si="9"/>
        <v>0</v>
      </c>
      <c r="AB204" s="7"/>
      <c r="AC204" s="61">
        <f>SUMIFS(Table7[Quantity of 
Product Sold],Table7[Sale - Product Name],'Private Label Inventory Sum'!$O204,Table7[Product Type2],'Private Label Inventory Sum'!$AC$5)</f>
        <v>0</v>
      </c>
      <c r="AE204" s="61">
        <f>SUMIFS(Table7[Total Cost of
Goods Sold],Table7[Sale - Product Name],'Private Label Inventory Sum'!$O204,Table7[Product Type2],'Private Label Inventory Sum'!$AC$5)</f>
        <v>0</v>
      </c>
      <c r="AF204" s="7"/>
      <c r="AG204" s="61">
        <f>SUMIFS(Table17[Quantity2],Table17[Product Name],'Private Label Inventory Sum'!$O204,Table17[Product Type2],'Private Label Inventory Sum'!$AG$5)</f>
        <v>0</v>
      </c>
      <c r="AI204" s="61">
        <f>SUMIFS(Table17[Total out of Inventory],Table17[Product Name],'Private Label Inventory Sum'!$O204,Table17[Product Type2],'Private Label Inventory Sum'!$AG$5)</f>
        <v>0</v>
      </c>
      <c r="AJ204" s="7"/>
      <c r="AK204" s="61">
        <f>SUMIFS(Table7[Quantity
 Sold],Table7[Sale - Product Name],'Private Label Inventory Sum'!$O204,Table7[Product Type2],'Private Label Inventory Sum'!$AK$5)</f>
        <v>0</v>
      </c>
      <c r="AM204" s="61">
        <f>SUMIFS(Table7[Total 
Paid],Table7[Sale - Product Name],'Private Label Inventory Sum'!$O204,Table7[Product Type2],'Private Label Inventory Sum'!$AK$5)</f>
        <v>0</v>
      </c>
    </row>
    <row r="205" spans="16:39" x14ac:dyDescent="0.25">
      <c r="P205" s="7"/>
      <c r="Q205" s="94">
        <f>SUMIFS(Table112[Quantity],Table112[Product Name],'Private Label Inventory Sum'!$O205)</f>
        <v>0</v>
      </c>
      <c r="S205" s="61">
        <f>SUMIFS(Table112[Total Cost],Table112[Product Name],'Private Label Inventory Sum'!$O205)</f>
        <v>0</v>
      </c>
      <c r="T205" s="7"/>
      <c r="U205" s="61">
        <f>SUMIFS(Table112[Quantity Purchased],Table112[Product Name],'Private Label Inventory Sum'!$O205)</f>
        <v>0</v>
      </c>
      <c r="W205" s="61">
        <f>SUMIFS(Table112[Total Purchase
Cost],Table112[Product Name],'Private Label Inventory Sum'!$O205)</f>
        <v>0</v>
      </c>
      <c r="X205" s="7"/>
      <c r="Y205" s="61">
        <f t="shared" ref="Y205:Y208" si="10">SUM(Q205,U205,-AC205,AG205)</f>
        <v>0</v>
      </c>
      <c r="AA205" s="61">
        <f t="shared" ref="AA205:AA208" si="11">SUM(S205,W205,-AE205,AI205)</f>
        <v>0</v>
      </c>
      <c r="AB205" s="7"/>
      <c r="AC205" s="61">
        <f>SUMIFS(Table7[Quantity of 
Product Sold],Table7[Sale - Product Name],'Private Label Inventory Sum'!$O205,Table7[Product Type2],'Private Label Inventory Sum'!$AC$5)</f>
        <v>0</v>
      </c>
      <c r="AE205" s="61">
        <f>SUMIFS(Table7[Total Cost of
Goods Sold],Table7[Sale - Product Name],'Private Label Inventory Sum'!$O205,Table7[Product Type2],'Private Label Inventory Sum'!$AC$5)</f>
        <v>0</v>
      </c>
      <c r="AF205" s="7"/>
      <c r="AG205" s="61">
        <f>SUMIFS(Table17[Quantity2],Table17[Product Name],'Private Label Inventory Sum'!$O205,Table17[Product Type2],'Private Label Inventory Sum'!$AG$5)</f>
        <v>0</v>
      </c>
      <c r="AI205" s="61">
        <f>SUMIFS(Table17[Total out of Inventory],Table17[Product Name],'Private Label Inventory Sum'!$O205,Table17[Product Type2],'Private Label Inventory Sum'!$AG$5)</f>
        <v>0</v>
      </c>
      <c r="AJ205" s="7"/>
      <c r="AK205" s="61">
        <f>SUMIFS(Table7[Quantity
 Sold],Table7[Sale - Product Name],'Private Label Inventory Sum'!$O205,Table7[Product Type2],'Private Label Inventory Sum'!$AK$5)</f>
        <v>0</v>
      </c>
      <c r="AM205" s="61">
        <f>SUMIFS(Table7[Total 
Paid],Table7[Sale - Product Name],'Private Label Inventory Sum'!$O205,Table7[Product Type2],'Private Label Inventory Sum'!$AK$5)</f>
        <v>0</v>
      </c>
    </row>
    <row r="206" spans="16:39" x14ac:dyDescent="0.25">
      <c r="P206" s="7"/>
      <c r="Q206" s="94">
        <f>SUMIFS(Table112[Quantity],Table112[Product Name],'Private Label Inventory Sum'!$O206)</f>
        <v>0</v>
      </c>
      <c r="S206" s="61">
        <f>SUMIFS(Table112[Total Cost],Table112[Product Name],'Private Label Inventory Sum'!$O206)</f>
        <v>0</v>
      </c>
      <c r="T206" s="7"/>
      <c r="U206" s="61">
        <f>SUMIFS(Table112[Quantity Purchased],Table112[Product Name],'Private Label Inventory Sum'!$O206)</f>
        <v>0</v>
      </c>
      <c r="W206" s="61">
        <f>SUMIFS(Table112[Total Purchase
Cost],Table112[Product Name],'Private Label Inventory Sum'!$O206)</f>
        <v>0</v>
      </c>
      <c r="X206" s="7"/>
      <c r="Y206" s="61">
        <f t="shared" si="10"/>
        <v>0</v>
      </c>
      <c r="AA206" s="61">
        <f t="shared" si="11"/>
        <v>0</v>
      </c>
      <c r="AB206" s="7"/>
      <c r="AC206" s="61">
        <f>SUMIFS(Table7[Quantity of 
Product Sold],Table7[Sale - Product Name],'Private Label Inventory Sum'!$O206,Table7[Product Type2],'Private Label Inventory Sum'!$AC$5)</f>
        <v>0</v>
      </c>
      <c r="AE206" s="61">
        <f>SUMIFS(Table7[Total Cost of
Goods Sold],Table7[Sale - Product Name],'Private Label Inventory Sum'!$O206,Table7[Product Type2],'Private Label Inventory Sum'!$AC$5)</f>
        <v>0</v>
      </c>
      <c r="AF206" s="7"/>
      <c r="AG206" s="61">
        <f>SUMIFS(Table17[Quantity2],Table17[Product Name],'Private Label Inventory Sum'!$O206,Table17[Product Type2],'Private Label Inventory Sum'!$AG$5)</f>
        <v>0</v>
      </c>
      <c r="AI206" s="61">
        <f>SUMIFS(Table17[Total out of Inventory],Table17[Product Name],'Private Label Inventory Sum'!$O206,Table17[Product Type2],'Private Label Inventory Sum'!$AG$5)</f>
        <v>0</v>
      </c>
      <c r="AJ206" s="7"/>
      <c r="AK206" s="61">
        <f>SUMIFS(Table7[Quantity
 Sold],Table7[Sale - Product Name],'Private Label Inventory Sum'!$O206,Table7[Product Type2],'Private Label Inventory Sum'!$AK$5)</f>
        <v>0</v>
      </c>
      <c r="AM206" s="61">
        <f>SUMIFS(Table7[Total 
Paid],Table7[Sale - Product Name],'Private Label Inventory Sum'!$O206,Table7[Product Type2],'Private Label Inventory Sum'!$AK$5)</f>
        <v>0</v>
      </c>
    </row>
    <row r="207" spans="16:39" x14ac:dyDescent="0.25">
      <c r="P207" s="7"/>
      <c r="Q207" s="94">
        <f>SUMIFS(Table112[Quantity],Table112[Product Name],'Private Label Inventory Sum'!$O207)</f>
        <v>0</v>
      </c>
      <c r="S207" s="61">
        <f>SUMIFS(Table112[Total Cost],Table112[Product Name],'Private Label Inventory Sum'!$O207)</f>
        <v>0</v>
      </c>
      <c r="T207" s="7"/>
      <c r="U207" s="61">
        <f>SUMIFS(Table112[Quantity Purchased],Table112[Product Name],'Private Label Inventory Sum'!$O207)</f>
        <v>0</v>
      </c>
      <c r="W207" s="61">
        <f>SUMIFS(Table112[Total Purchase
Cost],Table112[Product Name],'Private Label Inventory Sum'!$O207)</f>
        <v>0</v>
      </c>
      <c r="X207" s="7"/>
      <c r="Y207" s="61">
        <f t="shared" si="10"/>
        <v>0</v>
      </c>
      <c r="AA207" s="61">
        <f t="shared" si="11"/>
        <v>0</v>
      </c>
      <c r="AB207" s="7"/>
      <c r="AC207" s="61">
        <f>SUMIFS(Table7[Quantity of 
Product Sold],Table7[Sale - Product Name],'Private Label Inventory Sum'!$O207,Table7[Product Type2],'Private Label Inventory Sum'!$AC$5)</f>
        <v>0</v>
      </c>
      <c r="AE207" s="61">
        <f>SUMIFS(Table7[Total Cost of
Goods Sold],Table7[Sale - Product Name],'Private Label Inventory Sum'!$O207,Table7[Product Type2],'Private Label Inventory Sum'!$AC$5)</f>
        <v>0</v>
      </c>
      <c r="AF207" s="7"/>
      <c r="AG207" s="61">
        <f>SUMIFS(Table17[Quantity2],Table17[Product Name],'Private Label Inventory Sum'!$O207,Table17[Product Type2],'Private Label Inventory Sum'!$AG$5)</f>
        <v>0</v>
      </c>
      <c r="AI207" s="61">
        <f>SUMIFS(Table17[Total out of Inventory],Table17[Product Name],'Private Label Inventory Sum'!$O207,Table17[Product Type2],'Private Label Inventory Sum'!$AG$5)</f>
        <v>0</v>
      </c>
      <c r="AJ207" s="7"/>
      <c r="AK207" s="61">
        <f>SUMIFS(Table7[Quantity
 Sold],Table7[Sale - Product Name],'Private Label Inventory Sum'!$O207,Table7[Product Type2],'Private Label Inventory Sum'!$AK$5)</f>
        <v>0</v>
      </c>
      <c r="AM207" s="61">
        <f>SUMIFS(Table7[Total 
Paid],Table7[Sale - Product Name],'Private Label Inventory Sum'!$O207,Table7[Product Type2],'Private Label Inventory Sum'!$AK$5)</f>
        <v>0</v>
      </c>
    </row>
    <row r="208" spans="16:39" x14ac:dyDescent="0.25">
      <c r="P208" s="7"/>
      <c r="Q208" s="94">
        <f>SUMIFS(Table112[Quantity],Table112[Product Name],'Private Label Inventory Sum'!$O208)</f>
        <v>0</v>
      </c>
      <c r="S208" s="61">
        <f>SUMIFS(Table112[Total Cost],Table112[Product Name],'Private Label Inventory Sum'!$O208)</f>
        <v>0</v>
      </c>
      <c r="T208" s="7"/>
      <c r="U208" s="61">
        <f>SUMIFS(Table112[Quantity Purchased],Table112[Product Name],'Private Label Inventory Sum'!$O208)</f>
        <v>0</v>
      </c>
      <c r="W208" s="61">
        <f>SUMIFS(Table112[Total Purchase
Cost],Table112[Product Name],'Private Label Inventory Sum'!$O208)</f>
        <v>0</v>
      </c>
      <c r="X208" s="7"/>
      <c r="Y208" s="61">
        <f t="shared" si="10"/>
        <v>0</v>
      </c>
      <c r="AA208" s="61">
        <f t="shared" si="11"/>
        <v>0</v>
      </c>
      <c r="AB208" s="7"/>
      <c r="AC208" s="61">
        <f>SUMIFS(Table7[Quantity of 
Product Sold],Table7[Sale - Product Name],'Private Label Inventory Sum'!$O208,Table7[Product Type2],'Private Label Inventory Sum'!$AC$5)</f>
        <v>0</v>
      </c>
      <c r="AE208" s="61">
        <f>SUMIFS(Table7[Total Cost of
Goods Sold],Table7[Sale - Product Name],'Private Label Inventory Sum'!$O208,Table7[Product Type2],'Private Label Inventory Sum'!$AC$5)</f>
        <v>0</v>
      </c>
      <c r="AF208" s="7"/>
      <c r="AG208" s="61">
        <f>SUMIFS(Table17[Quantity2],Table17[Product Name],'Private Label Inventory Sum'!$O208,Table17[Product Type2],'Private Label Inventory Sum'!$AG$5)</f>
        <v>0</v>
      </c>
      <c r="AI208" s="61">
        <f>SUMIFS(Table17[Total out of Inventory],Table17[Product Name],'Private Label Inventory Sum'!$O208,Table17[Product Type2],'Private Label Inventory Sum'!$AG$5)</f>
        <v>0</v>
      </c>
      <c r="AJ208" s="7"/>
      <c r="AK208" s="61">
        <f>SUMIFS(Table7[Quantity
 Sold],Table7[Sale - Product Name],'Private Label Inventory Sum'!$O208,Table7[Product Type2],'Private Label Inventory Sum'!$AK$5)</f>
        <v>0</v>
      </c>
      <c r="AM208" s="61">
        <f>SUMIFS(Table7[Total 
Paid],Table7[Sale - Product Name],'Private Label Inventory Sum'!$O208,Table7[Product Type2],'Private Label Inventory Sum'!$AK$5)</f>
        <v>0</v>
      </c>
    </row>
    <row r="209" spans="16:36" x14ac:dyDescent="0.25">
      <c r="P209" s="7"/>
      <c r="Q209" s="30"/>
      <c r="S209" s="1"/>
      <c r="T209" s="7"/>
      <c r="W209" s="1"/>
      <c r="X209" s="7"/>
      <c r="AA209" s="1"/>
      <c r="AB209" s="7"/>
      <c r="AC209" s="30"/>
      <c r="AE209" s="1"/>
      <c r="AF209" s="7"/>
      <c r="AJ209" s="7"/>
    </row>
    <row r="210" spans="16:36" x14ac:dyDescent="0.25">
      <c r="P210" s="7"/>
      <c r="Q210" s="30"/>
      <c r="S210" s="1"/>
      <c r="T210" s="7"/>
      <c r="W210" s="1"/>
      <c r="X210" s="7"/>
      <c r="AA210" s="1"/>
      <c r="AB210" s="7"/>
      <c r="AC210" s="30"/>
      <c r="AE210" s="1"/>
      <c r="AF210" s="7"/>
      <c r="AJ210" s="7"/>
    </row>
    <row r="211" spans="16:36" x14ac:dyDescent="0.25">
      <c r="P211" s="7"/>
      <c r="Q211" s="30"/>
      <c r="S211" s="1"/>
      <c r="T211" s="7"/>
      <c r="W211" s="1"/>
      <c r="X211" s="7"/>
      <c r="AA211" s="1"/>
      <c r="AB211" s="7"/>
      <c r="AC211" s="30"/>
      <c r="AE211" s="1"/>
      <c r="AF211" s="7"/>
      <c r="AJ211" s="7"/>
    </row>
    <row r="212" spans="16:36" x14ac:dyDescent="0.25">
      <c r="P212" s="7"/>
      <c r="Q212" s="30"/>
      <c r="S212" s="1"/>
      <c r="T212" s="7"/>
      <c r="W212" s="1"/>
      <c r="X212" s="7"/>
      <c r="AA212" s="1"/>
      <c r="AB212" s="7"/>
      <c r="AC212" s="30"/>
      <c r="AE212" s="1"/>
      <c r="AF212" s="7"/>
      <c r="AJ212" s="7"/>
    </row>
    <row r="213" spans="16:36" x14ac:dyDescent="0.25">
      <c r="P213" s="7"/>
      <c r="Q213" s="30"/>
      <c r="S213" s="1"/>
      <c r="T213" s="7"/>
      <c r="W213" s="1"/>
      <c r="X213" s="7"/>
      <c r="AA213" s="1"/>
      <c r="AB213" s="7"/>
      <c r="AC213" s="30"/>
      <c r="AE213" s="1"/>
      <c r="AF213" s="7"/>
      <c r="AJ213" s="7"/>
    </row>
    <row r="214" spans="16:36" x14ac:dyDescent="0.25">
      <c r="P214" s="7"/>
      <c r="Q214" s="30"/>
      <c r="S214" s="1"/>
      <c r="T214" s="7"/>
      <c r="W214" s="1"/>
      <c r="X214" s="7"/>
      <c r="AA214" s="1"/>
      <c r="AB214" s="7"/>
      <c r="AC214" s="30"/>
      <c r="AE214" s="1"/>
      <c r="AF214" s="7"/>
      <c r="AJ214" s="7"/>
    </row>
    <row r="215" spans="16:36" x14ac:dyDescent="0.25">
      <c r="P215" s="7"/>
      <c r="Q215" s="30"/>
      <c r="S215" s="1"/>
      <c r="T215" s="7"/>
      <c r="W215" s="1"/>
      <c r="X215" s="7"/>
      <c r="AA215" s="1"/>
      <c r="AB215" s="7"/>
      <c r="AC215" s="30"/>
      <c r="AE215" s="1"/>
      <c r="AF215" s="7"/>
      <c r="AJ215" s="7"/>
    </row>
    <row r="216" spans="16:36" x14ac:dyDescent="0.25">
      <c r="P216" s="7"/>
      <c r="Q216" s="30"/>
      <c r="S216" s="1"/>
      <c r="T216" s="7"/>
      <c r="W216" s="1"/>
      <c r="X216" s="7"/>
      <c r="AA216" s="1"/>
      <c r="AB216" s="7"/>
      <c r="AC216" s="30"/>
      <c r="AE216" s="1"/>
      <c r="AF216" s="7"/>
      <c r="AJ216" s="7"/>
    </row>
    <row r="217" spans="16:36" x14ac:dyDescent="0.25">
      <c r="P217" s="7"/>
      <c r="Q217" s="30"/>
      <c r="S217" s="1"/>
      <c r="T217" s="7"/>
      <c r="W217" s="1"/>
      <c r="X217" s="7"/>
      <c r="AA217" s="1"/>
      <c r="AB217" s="7"/>
      <c r="AC217" s="30"/>
      <c r="AE217" s="1"/>
      <c r="AF217" s="7"/>
      <c r="AJ217" s="7"/>
    </row>
    <row r="218" spans="16:36" x14ac:dyDescent="0.25">
      <c r="P218" s="7"/>
      <c r="Q218" s="30"/>
      <c r="T218" s="7"/>
      <c r="W218" s="1"/>
      <c r="X218" s="7"/>
      <c r="AA218" s="1"/>
      <c r="AB218" s="7"/>
      <c r="AE218" s="1"/>
      <c r="AF218" s="7"/>
      <c r="AJ218" s="7"/>
    </row>
    <row r="219" spans="16:36" x14ac:dyDescent="0.25">
      <c r="P219" s="7"/>
      <c r="T219" s="7"/>
      <c r="X219" s="7"/>
      <c r="AB219" s="7"/>
      <c r="AE219" s="1"/>
      <c r="AF219" s="7"/>
      <c r="AJ219" s="7"/>
    </row>
    <row r="220" spans="16:36" x14ac:dyDescent="0.25">
      <c r="P220" s="7"/>
      <c r="T220" s="7"/>
      <c r="X220" s="7"/>
      <c r="AB220" s="7"/>
      <c r="AE220" s="1"/>
      <c r="AF220" s="7"/>
      <c r="AJ220" s="7"/>
    </row>
    <row r="221" spans="16:36" x14ac:dyDescent="0.25">
      <c r="P221" s="7"/>
      <c r="T221" s="7"/>
      <c r="X221" s="7"/>
      <c r="AB221" s="7"/>
      <c r="AE221" s="1"/>
      <c r="AF221" s="7"/>
      <c r="AJ221" s="7"/>
    </row>
    <row r="222" spans="16:36" x14ac:dyDescent="0.25">
      <c r="P222" s="7"/>
      <c r="T222" s="7"/>
      <c r="X222" s="7"/>
      <c r="AB222" s="7"/>
      <c r="AF222" s="7"/>
      <c r="AJ222" s="7"/>
    </row>
    <row r="223" spans="16:36" x14ac:dyDescent="0.25">
      <c r="P223" s="7"/>
      <c r="T223" s="7"/>
      <c r="X223" s="7"/>
      <c r="AB223" s="7"/>
      <c r="AF223" s="7"/>
      <c r="AJ223" s="7"/>
    </row>
    <row r="224" spans="16:36" x14ac:dyDescent="0.25">
      <c r="P224" s="7"/>
      <c r="T224" s="7"/>
      <c r="X224" s="7"/>
      <c r="AB224" s="7"/>
      <c r="AF224" s="7"/>
      <c r="AJ224" s="7"/>
    </row>
    <row r="225" spans="8:36" x14ac:dyDescent="0.25">
      <c r="P225" s="7"/>
      <c r="T225" s="7"/>
      <c r="X225" s="7"/>
      <c r="AB225" s="7"/>
      <c r="AF225" s="7"/>
      <c r="AJ225" s="7"/>
    </row>
    <row r="226" spans="8:36" x14ac:dyDescent="0.25">
      <c r="P226" s="7"/>
      <c r="T226" s="7"/>
      <c r="X226" s="7"/>
      <c r="AB226" s="7"/>
      <c r="AF226" s="7"/>
      <c r="AJ226" s="7"/>
    </row>
    <row r="227" spans="8:36" x14ac:dyDescent="0.25">
      <c r="P227" s="7"/>
      <c r="T227" s="7"/>
      <c r="X227" s="7"/>
      <c r="AB227" s="7"/>
      <c r="AF227" s="7"/>
      <c r="AJ227" s="7"/>
    </row>
    <row r="228" spans="8:36" x14ac:dyDescent="0.25">
      <c r="H228" s="7"/>
      <c r="I228" s="7"/>
      <c r="J228" s="7"/>
      <c r="K228" s="7"/>
      <c r="L228" s="7"/>
      <c r="M228" s="7"/>
      <c r="N228" s="7"/>
      <c r="O228" s="7"/>
      <c r="P228" s="7"/>
      <c r="Q228" s="7"/>
      <c r="R228" s="7"/>
      <c r="S228" s="7"/>
      <c r="T228" s="7"/>
      <c r="U228" s="29"/>
      <c r="V228" s="7"/>
      <c r="W228" s="7"/>
      <c r="X228" s="7"/>
      <c r="Y228" s="29"/>
      <c r="Z228" s="7"/>
      <c r="AA228" s="7"/>
      <c r="AB228" s="7"/>
      <c r="AC228" s="7"/>
      <c r="AD228" s="7"/>
      <c r="AE228" s="7"/>
      <c r="AF228" s="7"/>
      <c r="AG228" s="7"/>
      <c r="AH228" s="7"/>
      <c r="AI228" s="7"/>
      <c r="AJ228" s="7"/>
    </row>
    <row r="229" spans="8:36" s="6" customFormat="1" ht="15.75" x14ac:dyDescent="0.25">
      <c r="R229" s="11" t="e">
        <f>SUM(S8:S227)</f>
        <v>#REF!</v>
      </c>
      <c r="T229" s="11"/>
      <c r="V229" s="11" t="e">
        <f>SUM(W8:W227)</f>
        <v>#REF!</v>
      </c>
      <c r="X229" s="11"/>
      <c r="Z229" s="11" t="e">
        <f>SUM(AA8:AA227)</f>
        <v>#REF!</v>
      </c>
      <c r="AB229" s="11"/>
      <c r="AD229" s="11" t="e">
        <f>SUM(AE8:AE227)</f>
        <v>#REF!</v>
      </c>
      <c r="AF229" s="11"/>
      <c r="AH229" s="11" t="e">
        <f>SUM(AI8:AI227)</f>
        <v>#REF!</v>
      </c>
      <c r="AJ229" s="11"/>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35FD147-C64C-45FE-BE36-697297501B52}">
          <x14:formula1>
            <xm:f>List!$B$15:$B$30</xm:f>
          </x14:formula1>
          <xm:sqref>H8:M8 H10:M10</xm:sqref>
        </x14:dataValidation>
        <x14:dataValidation type="list" allowBlank="1" showInputMessage="1" showErrorMessage="1" xr:uid="{053258BB-737A-41E6-9A9D-63BBC1131563}">
          <x14:formula1>
            <xm:f>List!$E:$E</xm:f>
          </x14:formula1>
          <xm:sqref>N8:N208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71220-C3C4-4A23-9E0A-B48AD56C7671}">
  <dimension ref="A3:BG1073"/>
  <sheetViews>
    <sheetView zoomScale="85" zoomScaleNormal="85" workbookViewId="0">
      <selection activeCell="M13" sqref="M13"/>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col min="9" max="9" width="11.42578125" customWidth="1"/>
    <col min="10" max="10" width="12.28515625" bestFit="1" customWidth="1"/>
    <col min="11" max="11" width="16.42578125" customWidth="1"/>
    <col min="12" max="12" width="31.42578125" customWidth="1"/>
    <col min="13" max="13" width="57.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9.28515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hidden="1" customWidth="1" outlineLevel="1"/>
    <col min="26" max="26" width="11.7109375" hidden="1" customWidth="1" outlineLevel="1"/>
    <col min="27" max="27" width="12.5703125" hidden="1" customWidth="1" outlineLevel="1"/>
    <col min="28" max="28" width="13" hidden="1" customWidth="1" outlineLevel="1"/>
    <col min="29" max="29" width="12" hidden="1" customWidth="1" outlineLevel="1"/>
    <col min="30" max="30" width="16.7109375" hidden="1" customWidth="1" outlineLevel="1"/>
    <col min="31" max="31" width="14.85546875" hidden="1" customWidth="1" outlineLevel="1"/>
    <col min="32" max="32" width="11.42578125" hidden="1" customWidth="1" outlineLevel="1"/>
    <col min="33" max="33" width="23.140625" hidden="1" customWidth="1" outlineLevel="1"/>
    <col min="34" max="34" width="9.140625" hidden="1" customWidth="1" outlineLevel="1"/>
    <col min="35" max="36" width="15.5703125" hidden="1" customWidth="1" outlineLevel="1"/>
    <col min="37" max="37" width="51" hidden="1" customWidth="1" outlineLevel="1"/>
    <col min="38" max="38" width="46.5703125" hidden="1" customWidth="1"/>
    <col min="39" max="39" width="18.28515625" hidden="1" customWidth="1"/>
    <col min="40" max="40" width="19.28515625" hidden="1" customWidth="1"/>
    <col min="41" max="41" width="18.5703125" hidden="1" customWidth="1"/>
    <col min="42" max="42" width="9.140625" hidden="1" customWidth="1"/>
    <col min="43" max="43" width="11.42578125" hidden="1" customWidth="1"/>
    <col min="44" max="44" width="9.140625" hidden="1" customWidth="1"/>
    <col min="45" max="45" width="13.140625" hidden="1" customWidth="1"/>
    <col min="46" max="47" width="16.85546875" hidden="1" customWidth="1"/>
    <col min="48" max="48" width="17.5703125" hidden="1" customWidth="1"/>
    <col min="49" max="49" width="9.140625" hidden="1" customWidth="1"/>
    <col min="50" max="50" width="14.85546875" hidden="1" customWidth="1"/>
    <col min="51" max="51" width="13.140625" hidden="1" customWidth="1"/>
    <col min="52" max="52" width="14.42578125" hidden="1" customWidth="1"/>
    <col min="53" max="53" width="11" hidden="1" customWidth="1"/>
    <col min="54" max="54" width="15.42578125" hidden="1" customWidth="1"/>
    <col min="55" max="55" width="7.140625" hidden="1" customWidth="1"/>
    <col min="56" max="56" width="10.85546875" hidden="1" customWidth="1"/>
    <col min="57" max="57" width="11" hidden="1" customWidth="1"/>
    <col min="58" max="58" width="11.7109375" customWidth="1"/>
  </cols>
  <sheetData>
    <row r="3" spans="1:57" ht="25.5" customHeight="1" x14ac:dyDescent="0.25">
      <c r="R3" s="64"/>
      <c r="V3" s="39"/>
      <c r="W3" s="18"/>
      <c r="X3" s="18"/>
      <c r="Y3" s="18"/>
      <c r="Z3" s="18"/>
      <c r="AA3" s="18"/>
      <c r="AB3" s="18"/>
      <c r="AC3" s="18"/>
      <c r="AD3" s="18"/>
      <c r="AF3" s="63"/>
      <c r="AG3" s="62"/>
      <c r="AH3" s="18"/>
      <c r="AI3" s="18"/>
      <c r="AJ3" s="18"/>
      <c r="AK3" s="18"/>
      <c r="AQ3" s="63"/>
      <c r="AT3" s="2"/>
      <c r="AV3" s="2"/>
      <c r="AW3" s="2"/>
      <c r="AZ3" s="2"/>
      <c r="BC3" s="2"/>
    </row>
    <row r="4" spans="1:57" ht="15.75" x14ac:dyDescent="0.25">
      <c r="W4" s="18"/>
      <c r="X4" s="18"/>
      <c r="Y4" s="18"/>
      <c r="Z4" s="18"/>
      <c r="AA4" s="18"/>
      <c r="AB4" s="18"/>
      <c r="AC4" s="18"/>
      <c r="AD4" s="18"/>
      <c r="AE4" s="18" t="s">
        <v>190</v>
      </c>
      <c r="AF4" s="18"/>
      <c r="AG4" s="18"/>
      <c r="AH4" s="18"/>
      <c r="AJ4">
        <v>7.0000000000000007E-2</v>
      </c>
      <c r="AK4" s="2">
        <f>SUM(Table1914[Sales Tax])</f>
        <v>0</v>
      </c>
      <c r="AT4" s="6"/>
      <c r="AU4" s="6"/>
      <c r="AV4" s="6"/>
    </row>
    <row r="5" spans="1:57" ht="15.75" x14ac:dyDescent="0.25">
      <c r="Q5" s="20" t="s">
        <v>23</v>
      </c>
      <c r="R5" s="3"/>
      <c r="S5" s="3"/>
      <c r="U5" s="21" t="s">
        <v>27</v>
      </c>
      <c r="V5" s="21"/>
      <c r="W5" s="37"/>
      <c r="X5" s="37"/>
      <c r="Y5" s="37" t="s">
        <v>4</v>
      </c>
      <c r="Z5" s="37"/>
      <c r="AA5" s="16"/>
      <c r="AB5" s="23" t="s">
        <v>28</v>
      </c>
      <c r="AC5" s="24" t="s">
        <v>181</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199</v>
      </c>
      <c r="B6" s="22" t="s">
        <v>200</v>
      </c>
      <c r="C6" s="22" t="s">
        <v>17</v>
      </c>
      <c r="D6" s="22" t="s">
        <v>21</v>
      </c>
      <c r="E6" s="22" t="s">
        <v>14</v>
      </c>
      <c r="F6" s="22" t="s">
        <v>253</v>
      </c>
      <c r="G6" s="22" t="s">
        <v>0</v>
      </c>
      <c r="H6" s="22" t="s">
        <v>15</v>
      </c>
      <c r="I6" s="22" t="s">
        <v>16</v>
      </c>
      <c r="J6" s="22" t="s">
        <v>8</v>
      </c>
      <c r="K6" s="22" t="s">
        <v>13</v>
      </c>
      <c r="L6" s="22" t="s">
        <v>22</v>
      </c>
      <c r="M6" s="22" t="s">
        <v>182</v>
      </c>
      <c r="N6" s="22" t="s">
        <v>44</v>
      </c>
      <c r="O6" s="22" t="s">
        <v>51</v>
      </c>
      <c r="P6" s="22" t="s">
        <v>66</v>
      </c>
      <c r="Q6" s="22" t="s">
        <v>24</v>
      </c>
      <c r="R6" s="22" t="s">
        <v>25</v>
      </c>
      <c r="S6" s="22" t="s">
        <v>26</v>
      </c>
      <c r="T6" s="22" t="s">
        <v>67</v>
      </c>
      <c r="U6" s="22" t="s">
        <v>259</v>
      </c>
      <c r="V6" s="22" t="s">
        <v>84</v>
      </c>
      <c r="W6" s="22" t="s">
        <v>85</v>
      </c>
      <c r="X6" s="22" t="s">
        <v>279</v>
      </c>
      <c r="Y6" s="22" t="s">
        <v>280</v>
      </c>
      <c r="Z6" s="22" t="s">
        <v>281</v>
      </c>
      <c r="AA6" s="22" t="s">
        <v>68</v>
      </c>
      <c r="AB6" s="22" t="s">
        <v>82</v>
      </c>
      <c r="AC6" s="22" t="s">
        <v>29</v>
      </c>
      <c r="AD6" s="22" t="s">
        <v>86</v>
      </c>
      <c r="AE6" s="22" t="s">
        <v>87</v>
      </c>
      <c r="AF6" s="80" t="s">
        <v>39</v>
      </c>
      <c r="AG6" s="22" t="s">
        <v>36</v>
      </c>
      <c r="AH6" s="22" t="s">
        <v>169</v>
      </c>
      <c r="AI6" s="22" t="s">
        <v>64</v>
      </c>
      <c r="AJ6" s="22" t="s">
        <v>37</v>
      </c>
      <c r="AK6" s="22" t="s">
        <v>40</v>
      </c>
      <c r="AL6" s="74" t="s">
        <v>151</v>
      </c>
      <c r="AM6" s="74" t="s">
        <v>160</v>
      </c>
      <c r="AN6" s="74" t="s">
        <v>161</v>
      </c>
      <c r="AO6" s="22" t="s">
        <v>162</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Table1914[[#This Row],[Quantity2]]*Table1914[[#This Row],[U Cost]]</f>
        <v>0</v>
      </c>
      <c r="AB7" s="1"/>
      <c r="AC7" s="1"/>
      <c r="AD7" s="1">
        <f t="shared" ref="AD7:AD8" si="1">AC7*AB7</f>
        <v>0</v>
      </c>
      <c r="AE7" s="1"/>
      <c r="AF7" s="1">
        <f>SUM(Table1914[[#This Row],[Total 
Paid]:[Shipping 
Charged]])</f>
        <v>0</v>
      </c>
      <c r="AG7" s="1"/>
      <c r="AH7" s="1"/>
      <c r="AI7" s="1">
        <f>SUM(AF7,AG7,AH7)</f>
        <v>0</v>
      </c>
      <c r="AK7" s="1"/>
      <c r="AL7" s="1"/>
      <c r="AM7" s="1"/>
      <c r="AN7" s="1"/>
      <c r="AP7" s="30"/>
      <c r="AQ7" s="1"/>
      <c r="AR7" s="1">
        <f t="shared" ref="AR7:AR8" si="2">AQ7*AP7</f>
        <v>0</v>
      </c>
      <c r="AS7" s="1"/>
      <c r="AT7" s="1"/>
      <c r="AU7" s="2">
        <f>SUM(AR7:AT7)</f>
        <v>0</v>
      </c>
      <c r="AW7" s="1"/>
      <c r="AX7" s="1"/>
      <c r="AY7" s="1"/>
      <c r="AZ7" s="2">
        <f>SUM(AU7,AW7,AX7,AY7)</f>
        <v>0</v>
      </c>
      <c r="BA7" s="2">
        <f>SUM(AF7,AH7,-AZ7,-Table1914[[#This Row],[Sale Fee]])</f>
        <v>0</v>
      </c>
      <c r="BC7" s="1">
        <f>SUM(Q7,U7,-SUM($AP7:$AP8))</f>
        <v>0</v>
      </c>
      <c r="BD7" s="1">
        <f>R7</f>
        <v>0</v>
      </c>
      <c r="BE7" s="1">
        <f t="shared" ref="BE7:BE8" si="3">BD7*BC7</f>
        <v>0</v>
      </c>
    </row>
    <row r="8" spans="1:57" x14ac:dyDescent="0.25">
      <c r="A8" s="1"/>
      <c r="B8" s="1"/>
      <c r="E8" s="4"/>
      <c r="Q8" s="1"/>
      <c r="R8" s="1"/>
      <c r="S8" s="1">
        <f>R8*Q8</f>
        <v>0</v>
      </c>
      <c r="U8" s="1"/>
      <c r="V8" s="1"/>
      <c r="W8" s="1">
        <f>U8*V8</f>
        <v>0</v>
      </c>
      <c r="X8" s="1"/>
      <c r="Y8" s="1"/>
      <c r="Z8" s="1">
        <f>Table1914[[#This Row],[Quantity2]]*Table1914[[#This Row],[U Cost]]</f>
        <v>0</v>
      </c>
      <c r="AB8" s="1"/>
      <c r="AC8" s="1"/>
      <c r="AD8" s="1">
        <f t="shared" si="1"/>
        <v>0</v>
      </c>
      <c r="AE8" s="1"/>
      <c r="AF8" s="1">
        <f>SUM(Table1914[[#This Row],[Total 
Paid]:[Shipping 
Charged]])</f>
        <v>0</v>
      </c>
      <c r="AG8" s="1"/>
      <c r="AH8" s="1"/>
      <c r="AI8" s="1">
        <f>SUM(AF8,AG8,AH8)</f>
        <v>0</v>
      </c>
      <c r="AK8" s="1"/>
      <c r="AL8" s="1"/>
      <c r="AM8" s="1"/>
      <c r="AN8" s="1"/>
      <c r="AP8" s="30"/>
      <c r="AQ8" s="1"/>
      <c r="AR8" s="1">
        <f t="shared" si="2"/>
        <v>0</v>
      </c>
      <c r="AS8" s="1"/>
      <c r="AT8" s="1"/>
      <c r="AU8" s="2">
        <f t="shared" ref="AU8" si="4">SUM(AR8:AT8)</f>
        <v>0</v>
      </c>
      <c r="AW8" s="1"/>
      <c r="AX8" s="1"/>
      <c r="AY8" s="1"/>
      <c r="AZ8" s="2">
        <f t="shared" ref="AZ8" si="5">SUM(AU8,AW8,AX8,AY8)</f>
        <v>0</v>
      </c>
      <c r="BA8" s="2">
        <f>SUM(AF8,AH8,-AZ8,-Table1914[[#This Row],[Sale Fee]])</f>
        <v>0</v>
      </c>
      <c r="BC8" s="1"/>
      <c r="BD8" s="1"/>
      <c r="BE8" s="1">
        <f t="shared" si="3"/>
        <v>0</v>
      </c>
    </row>
    <row r="9" spans="1:57" x14ac:dyDescent="0.25">
      <c r="A9" s="1"/>
      <c r="B9" s="1"/>
      <c r="E9" s="4"/>
      <c r="F9" s="4"/>
      <c r="Q9" s="1"/>
      <c r="R9" s="1"/>
      <c r="S9" s="1">
        <f t="shared" ref="S9:S56" si="6">R9*Q9</f>
        <v>0</v>
      </c>
      <c r="U9" s="1"/>
      <c r="V9" s="1"/>
      <c r="W9" s="1">
        <f t="shared" ref="W9:W44" si="7">U9*V9</f>
        <v>0</v>
      </c>
      <c r="X9" s="1"/>
      <c r="Y9" s="1"/>
      <c r="Z9" s="1">
        <f>Table1914[[#This Row],[Quantity2]]*Table1914[[#This Row],[U Cost]]</f>
        <v>0</v>
      </c>
      <c r="AB9" s="1"/>
      <c r="AC9" s="1"/>
      <c r="AD9" s="1">
        <f t="shared" ref="AD9:AD129" si="8">AC9*AB9</f>
        <v>0</v>
      </c>
      <c r="AE9" s="1"/>
      <c r="AF9" s="1">
        <f>SUM(Table1914[[#This Row],[Total 
Paid]:[Shipping 
Charged]])</f>
        <v>0</v>
      </c>
      <c r="AG9" s="1"/>
      <c r="AH9" s="1"/>
      <c r="AI9" s="1">
        <f t="shared" ref="AI9:AI129" si="9">SUM(AF9,AG9,AH9)</f>
        <v>0</v>
      </c>
      <c r="AK9" s="1"/>
      <c r="AL9" s="1"/>
      <c r="AM9" s="1"/>
      <c r="AN9" s="1"/>
      <c r="AP9" s="30"/>
      <c r="AQ9" s="1"/>
      <c r="AR9" s="1">
        <f t="shared" ref="AR9:AR30" si="10">AQ9*AP9</f>
        <v>0</v>
      </c>
      <c r="AS9" s="1"/>
      <c r="AT9" s="1"/>
      <c r="AU9" s="2">
        <f t="shared" ref="AU9:AU129" si="11">SUM(AR9:AT9)</f>
        <v>0</v>
      </c>
      <c r="AW9" s="1"/>
      <c r="AX9" s="1"/>
      <c r="AY9" s="1"/>
      <c r="AZ9" s="2">
        <f t="shared" ref="AZ9:AZ57" si="12">SUM(AU9,AW9,AX9,AY9)</f>
        <v>0</v>
      </c>
      <c r="BA9" s="2">
        <f>SUM(AF9,AH9,-AZ9,-Table1914[[#This Row],[Sale Fee]])</f>
        <v>0</v>
      </c>
      <c r="BC9" s="1"/>
      <c r="BD9" s="1"/>
      <c r="BE9" s="1"/>
    </row>
    <row r="10" spans="1:57" x14ac:dyDescent="0.25">
      <c r="A10" s="1"/>
      <c r="B10" s="1"/>
      <c r="E10" s="4"/>
      <c r="F10" s="4"/>
      <c r="Q10" s="1"/>
      <c r="R10" s="1"/>
      <c r="S10" s="1">
        <f t="shared" si="6"/>
        <v>0</v>
      </c>
      <c r="U10" s="1"/>
      <c r="V10" s="1"/>
      <c r="W10" s="1">
        <f t="shared" si="7"/>
        <v>0</v>
      </c>
      <c r="X10" s="1"/>
      <c r="Y10" s="1"/>
      <c r="Z10" s="1">
        <f>Table1914[[#This Row],[Quantity2]]*Table1914[[#This Row],[U Cost]]</f>
        <v>0</v>
      </c>
      <c r="AB10" s="1"/>
      <c r="AC10" s="1"/>
      <c r="AD10" s="1">
        <f t="shared" si="8"/>
        <v>0</v>
      </c>
      <c r="AE10" s="1"/>
      <c r="AF10" s="1">
        <f>SUM(Table1914[[#This Row],[Total 
Paid]:[Shipping 
Charged]])</f>
        <v>0</v>
      </c>
      <c r="AG10" s="1"/>
      <c r="AH10" s="1"/>
      <c r="AI10" s="1">
        <f t="shared" si="9"/>
        <v>0</v>
      </c>
      <c r="AK10" s="1"/>
      <c r="AL10" s="1"/>
      <c r="AM10" s="1"/>
      <c r="AN10" s="1"/>
      <c r="AP10" s="30"/>
      <c r="AQ10" s="1"/>
      <c r="AR10" s="1">
        <f t="shared" si="10"/>
        <v>0</v>
      </c>
      <c r="AS10" s="1"/>
      <c r="AT10" s="1"/>
      <c r="AU10" s="2">
        <f t="shared" si="11"/>
        <v>0</v>
      </c>
      <c r="AW10" s="1"/>
      <c r="AX10" s="1"/>
      <c r="AY10" s="1"/>
      <c r="AZ10" s="2">
        <f t="shared" si="12"/>
        <v>0</v>
      </c>
      <c r="BA10" s="2">
        <f>SUM(AF10,AH10,-AZ10,-Table1914[[#This Row],[Sale Fee]])</f>
        <v>0</v>
      </c>
      <c r="BC10" s="1"/>
      <c r="BD10" s="1"/>
      <c r="BE10" s="1"/>
    </row>
    <row r="11" spans="1:57" x14ac:dyDescent="0.25">
      <c r="A11" s="1"/>
      <c r="B11" s="1"/>
      <c r="E11" s="4"/>
      <c r="F11" s="4"/>
      <c r="Q11" s="1"/>
      <c r="R11" s="1"/>
      <c r="S11" s="1">
        <f t="shared" si="6"/>
        <v>0</v>
      </c>
      <c r="U11" s="1"/>
      <c r="V11" s="1"/>
      <c r="W11" s="1">
        <f t="shared" si="7"/>
        <v>0</v>
      </c>
      <c r="X11" s="1"/>
      <c r="Y11" s="1"/>
      <c r="Z11" s="1">
        <f>Table1914[[#This Row],[Quantity2]]*Table1914[[#This Row],[U Cost]]</f>
        <v>0</v>
      </c>
      <c r="AB11" s="1"/>
      <c r="AC11" s="1"/>
      <c r="AD11" s="1">
        <f t="shared" si="8"/>
        <v>0</v>
      </c>
      <c r="AE11" s="1"/>
      <c r="AF11" s="1">
        <f>SUM(Table1914[[#This Row],[Total 
Paid]:[Shipping 
Charged]])</f>
        <v>0</v>
      </c>
      <c r="AG11" s="1"/>
      <c r="AH11" s="1"/>
      <c r="AI11" s="1">
        <f t="shared" si="9"/>
        <v>0</v>
      </c>
      <c r="AK11" s="1"/>
      <c r="AL11" s="1"/>
      <c r="AM11" s="1"/>
      <c r="AN11" s="1"/>
      <c r="AP11" s="30"/>
      <c r="AQ11" s="1"/>
      <c r="AR11" s="1">
        <f t="shared" si="10"/>
        <v>0</v>
      </c>
      <c r="AS11" s="1"/>
      <c r="AT11" s="1"/>
      <c r="AU11" s="2">
        <f t="shared" si="11"/>
        <v>0</v>
      </c>
      <c r="AW11" s="1"/>
      <c r="AX11" s="1"/>
      <c r="AY11" s="1"/>
      <c r="AZ11" s="2">
        <f t="shared" si="12"/>
        <v>0</v>
      </c>
      <c r="BA11" s="2">
        <f>SUM(AF11,AH11,-AZ11,-Table1914[[#This Row],[Sale Fee]])</f>
        <v>0</v>
      </c>
      <c r="BC11" s="1"/>
      <c r="BD11" s="1"/>
      <c r="BE11" s="1"/>
    </row>
    <row r="12" spans="1:57" x14ac:dyDescent="0.25">
      <c r="A12" s="1"/>
      <c r="B12" s="1"/>
      <c r="E12" s="4"/>
      <c r="F12" s="4"/>
      <c r="Q12" s="1"/>
      <c r="R12" s="1"/>
      <c r="S12" s="1">
        <f t="shared" si="6"/>
        <v>0</v>
      </c>
      <c r="U12" s="1"/>
      <c r="V12" s="1"/>
      <c r="W12" s="1">
        <f t="shared" si="7"/>
        <v>0</v>
      </c>
      <c r="X12" s="1"/>
      <c r="Y12" s="1"/>
      <c r="Z12" s="1">
        <f>Table1914[[#This Row],[Quantity2]]*Table1914[[#This Row],[U Cost]]</f>
        <v>0</v>
      </c>
      <c r="AB12" s="1"/>
      <c r="AC12" s="1"/>
      <c r="AD12" s="1">
        <f t="shared" si="8"/>
        <v>0</v>
      </c>
      <c r="AE12" s="1"/>
      <c r="AF12" s="1">
        <f>SUM(Table1914[[#This Row],[Total 
Paid]:[Shipping 
Charged]])</f>
        <v>0</v>
      </c>
      <c r="AG12" s="1"/>
      <c r="AH12" s="1"/>
      <c r="AI12" s="1">
        <f t="shared" si="9"/>
        <v>0</v>
      </c>
      <c r="AK12" s="1"/>
      <c r="AL12" s="1"/>
      <c r="AM12" s="1"/>
      <c r="AN12" s="1"/>
      <c r="AP12" s="30"/>
      <c r="AQ12" s="1"/>
      <c r="AR12" s="1">
        <f t="shared" si="10"/>
        <v>0</v>
      </c>
      <c r="AS12" s="1"/>
      <c r="AT12" s="1"/>
      <c r="AU12" s="2">
        <f t="shared" si="11"/>
        <v>0</v>
      </c>
      <c r="AW12" s="1"/>
      <c r="AX12" s="1"/>
      <c r="AY12" s="1"/>
      <c r="AZ12" s="2">
        <f t="shared" si="12"/>
        <v>0</v>
      </c>
      <c r="BA12" s="2">
        <f>SUM(AF12,AH12,-AZ12,-Table1914[[#This Row],[Sale Fee]])</f>
        <v>0</v>
      </c>
      <c r="BC12" s="1"/>
      <c r="BD12" s="1"/>
      <c r="BE12" s="1"/>
    </row>
    <row r="13" spans="1:57" x14ac:dyDescent="0.25">
      <c r="A13" s="1"/>
      <c r="B13" s="1"/>
      <c r="E13" s="4"/>
      <c r="F13" s="4"/>
      <c r="Q13" s="1"/>
      <c r="R13" s="1"/>
      <c r="S13" s="1">
        <f t="shared" si="6"/>
        <v>0</v>
      </c>
      <c r="U13" s="1"/>
      <c r="V13" s="1"/>
      <c r="W13" s="1">
        <f t="shared" si="7"/>
        <v>0</v>
      </c>
      <c r="X13" s="1"/>
      <c r="Y13" s="1"/>
      <c r="Z13" s="1">
        <f>Table1914[[#This Row],[Quantity2]]*Table1914[[#This Row],[U Cost]]</f>
        <v>0</v>
      </c>
      <c r="AB13" s="1"/>
      <c r="AC13" s="1"/>
      <c r="AD13" s="1">
        <f t="shared" si="8"/>
        <v>0</v>
      </c>
      <c r="AE13" s="1"/>
      <c r="AF13" s="1">
        <f>SUM(Table1914[[#This Row],[Total 
Paid]:[Shipping 
Charged]])</f>
        <v>0</v>
      </c>
      <c r="AG13" s="1"/>
      <c r="AH13" s="1"/>
      <c r="AI13" s="1">
        <f t="shared" si="9"/>
        <v>0</v>
      </c>
      <c r="AK13" s="1"/>
      <c r="AL13" s="1"/>
      <c r="AM13" s="1"/>
      <c r="AN13" s="1"/>
      <c r="AP13" s="30"/>
      <c r="AQ13" s="1"/>
      <c r="AR13" s="1">
        <f t="shared" si="10"/>
        <v>0</v>
      </c>
      <c r="AS13" s="1"/>
      <c r="AT13" s="1"/>
      <c r="AU13" s="2">
        <f t="shared" si="11"/>
        <v>0</v>
      </c>
      <c r="AW13" s="1"/>
      <c r="AX13" s="1"/>
      <c r="AY13" s="1"/>
      <c r="AZ13" s="2">
        <f t="shared" si="12"/>
        <v>0</v>
      </c>
      <c r="BA13" s="2">
        <f>SUM(AF13,AH13,-AZ13,-Table1914[[#This Row],[Sale Fee]])</f>
        <v>0</v>
      </c>
      <c r="BC13" s="1"/>
      <c r="BD13" s="1"/>
      <c r="BE13" s="1"/>
    </row>
    <row r="14" spans="1:57" x14ac:dyDescent="0.25">
      <c r="A14" s="1"/>
      <c r="B14" s="1"/>
      <c r="E14" s="4"/>
      <c r="F14" s="4"/>
      <c r="Q14" s="1"/>
      <c r="R14" s="1"/>
      <c r="S14" s="1">
        <f t="shared" si="6"/>
        <v>0</v>
      </c>
      <c r="U14" s="1"/>
      <c r="V14" s="1"/>
      <c r="W14" s="1">
        <f t="shared" si="7"/>
        <v>0</v>
      </c>
      <c r="X14" s="1"/>
      <c r="Y14" s="1"/>
      <c r="Z14" s="1">
        <f>Table1914[[#This Row],[Quantity2]]*Table1914[[#This Row],[U Cost]]</f>
        <v>0</v>
      </c>
      <c r="AB14" s="1"/>
      <c r="AC14" s="1"/>
      <c r="AD14" s="1">
        <f t="shared" si="8"/>
        <v>0</v>
      </c>
      <c r="AE14" s="1"/>
      <c r="AF14" s="1">
        <f>SUM(Table1914[[#This Row],[Total 
Paid]:[Shipping 
Charged]])</f>
        <v>0</v>
      </c>
      <c r="AG14" s="1"/>
      <c r="AH14" s="1"/>
      <c r="AI14" s="1">
        <f t="shared" si="9"/>
        <v>0</v>
      </c>
      <c r="AK14" s="1"/>
      <c r="AL14" s="1"/>
      <c r="AM14" s="1"/>
      <c r="AN14" s="1"/>
      <c r="AP14" s="30"/>
      <c r="AQ14" s="1"/>
      <c r="AR14" s="1">
        <f t="shared" si="10"/>
        <v>0</v>
      </c>
      <c r="AS14" s="1"/>
      <c r="AT14" s="1"/>
      <c r="AU14" s="2">
        <f t="shared" si="11"/>
        <v>0</v>
      </c>
      <c r="AW14" s="1"/>
      <c r="AX14" s="1"/>
      <c r="AY14" s="1"/>
      <c r="AZ14" s="2">
        <f t="shared" si="12"/>
        <v>0</v>
      </c>
      <c r="BA14" s="2">
        <f>SUM(AF14,AH14,-AZ14,-Table1914[[#This Row],[Sale Fee]])</f>
        <v>0</v>
      </c>
      <c r="BC14" s="1"/>
      <c r="BD14" s="1"/>
      <c r="BE14" s="1"/>
    </row>
    <row r="15" spans="1:57" x14ac:dyDescent="0.25">
      <c r="A15" s="1"/>
      <c r="B15" s="1"/>
      <c r="E15" s="4"/>
      <c r="F15" s="4"/>
      <c r="Q15" s="1"/>
      <c r="R15" s="1"/>
      <c r="S15" s="1">
        <f t="shared" si="6"/>
        <v>0</v>
      </c>
      <c r="U15" s="1"/>
      <c r="V15" s="1"/>
      <c r="W15" s="1">
        <f t="shared" si="7"/>
        <v>0</v>
      </c>
      <c r="X15" s="1"/>
      <c r="Y15" s="1"/>
      <c r="Z15" s="1">
        <f>Table1914[[#This Row],[Quantity2]]*Table1914[[#This Row],[U Cost]]</f>
        <v>0</v>
      </c>
      <c r="AB15" s="1"/>
      <c r="AC15" s="1"/>
      <c r="AD15" s="1">
        <f t="shared" si="8"/>
        <v>0</v>
      </c>
      <c r="AE15" s="1"/>
      <c r="AF15" s="1">
        <f>SUM(Table1914[[#This Row],[Total 
Paid]:[Shipping 
Charged]])</f>
        <v>0</v>
      </c>
      <c r="AG15" s="1"/>
      <c r="AH15" s="1"/>
      <c r="AI15" s="1">
        <f t="shared" si="9"/>
        <v>0</v>
      </c>
      <c r="AK15" s="1"/>
      <c r="AL15" s="1"/>
      <c r="AM15" s="1"/>
      <c r="AN15" s="1"/>
      <c r="AP15" s="30"/>
      <c r="AQ15" s="1"/>
      <c r="AR15" s="1">
        <f t="shared" si="10"/>
        <v>0</v>
      </c>
      <c r="AS15" s="1"/>
      <c r="AT15" s="1"/>
      <c r="AU15" s="2">
        <f t="shared" si="11"/>
        <v>0</v>
      </c>
      <c r="AW15" s="1"/>
      <c r="AX15" s="1"/>
      <c r="AY15" s="1"/>
      <c r="AZ15" s="2">
        <f t="shared" si="12"/>
        <v>0</v>
      </c>
      <c r="BA15" s="2">
        <f>SUM(AF15,AH15,-AZ15,-Table1914[[#This Row],[Sale Fee]])</f>
        <v>0</v>
      </c>
      <c r="BC15" s="1"/>
      <c r="BD15" s="1"/>
      <c r="BE15" s="1"/>
    </row>
    <row r="16" spans="1:57" x14ac:dyDescent="0.25">
      <c r="A16" s="1"/>
      <c r="B16" s="1"/>
      <c r="E16" s="4"/>
      <c r="F16" s="4"/>
      <c r="Q16" s="1"/>
      <c r="R16" s="1"/>
      <c r="S16" s="1">
        <f t="shared" si="6"/>
        <v>0</v>
      </c>
      <c r="U16" s="1"/>
      <c r="V16" s="1"/>
      <c r="W16" s="1">
        <f t="shared" si="7"/>
        <v>0</v>
      </c>
      <c r="X16" s="1"/>
      <c r="Y16" s="1"/>
      <c r="Z16" s="1">
        <f>Table1914[[#This Row],[Quantity2]]*Table1914[[#This Row],[U Cost]]</f>
        <v>0</v>
      </c>
      <c r="AB16" s="1"/>
      <c r="AC16" s="1"/>
      <c r="AD16" s="1">
        <f t="shared" si="8"/>
        <v>0</v>
      </c>
      <c r="AE16" s="1"/>
      <c r="AF16" s="1">
        <f>SUM(Table1914[[#This Row],[Total 
Paid]:[Shipping 
Charged]])</f>
        <v>0</v>
      </c>
      <c r="AG16" s="1"/>
      <c r="AH16" s="1"/>
      <c r="AI16" s="1">
        <f t="shared" si="9"/>
        <v>0</v>
      </c>
      <c r="AK16" s="1"/>
      <c r="AL16" s="1"/>
      <c r="AM16" s="1"/>
      <c r="AN16" s="1"/>
      <c r="AP16" s="30"/>
      <c r="AQ16" s="1"/>
      <c r="AR16" s="1">
        <f t="shared" si="10"/>
        <v>0</v>
      </c>
      <c r="AS16" s="1"/>
      <c r="AT16" s="1"/>
      <c r="AU16" s="2">
        <f t="shared" si="11"/>
        <v>0</v>
      </c>
      <c r="AW16" s="1"/>
      <c r="AX16" s="1"/>
      <c r="AY16" s="1"/>
      <c r="AZ16" s="2">
        <f t="shared" si="12"/>
        <v>0</v>
      </c>
      <c r="BA16" s="2">
        <f>SUM(AF16,AH16,-AZ16,-Table1914[[#This Row],[Sale Fee]])</f>
        <v>0</v>
      </c>
      <c r="BC16" s="1"/>
      <c r="BD16" s="1"/>
      <c r="BE16" s="1"/>
    </row>
    <row r="17" spans="1:57" x14ac:dyDescent="0.25">
      <c r="A17" s="1"/>
      <c r="B17" s="1"/>
      <c r="E17" s="4"/>
      <c r="F17" s="4"/>
      <c r="Q17" s="1"/>
      <c r="R17" s="1"/>
      <c r="S17" s="1">
        <f t="shared" si="6"/>
        <v>0</v>
      </c>
      <c r="U17" s="1"/>
      <c r="V17" s="1"/>
      <c r="W17" s="1">
        <f t="shared" si="7"/>
        <v>0</v>
      </c>
      <c r="X17" s="1"/>
      <c r="Y17" s="1"/>
      <c r="Z17" s="1">
        <f>Table1914[[#This Row],[Quantity2]]*Table1914[[#This Row],[U Cost]]</f>
        <v>0</v>
      </c>
      <c r="AB17" s="1"/>
      <c r="AC17" s="1"/>
      <c r="AD17" s="1">
        <f t="shared" si="8"/>
        <v>0</v>
      </c>
      <c r="AE17" s="1"/>
      <c r="AF17" s="1">
        <f>SUM(Table1914[[#This Row],[Total 
Paid]:[Shipping 
Charged]])</f>
        <v>0</v>
      </c>
      <c r="AG17" s="1"/>
      <c r="AH17" s="1"/>
      <c r="AI17" s="1">
        <f t="shared" si="9"/>
        <v>0</v>
      </c>
      <c r="AK17" s="1"/>
      <c r="AL17" s="1"/>
      <c r="AM17" s="1"/>
      <c r="AN17" s="1"/>
      <c r="AP17" s="30"/>
      <c r="AQ17" s="1"/>
      <c r="AR17" s="1">
        <f t="shared" si="10"/>
        <v>0</v>
      </c>
      <c r="AS17" s="1"/>
      <c r="AT17" s="1"/>
      <c r="AU17" s="2">
        <f t="shared" si="11"/>
        <v>0</v>
      </c>
      <c r="AW17" s="1"/>
      <c r="AX17" s="1"/>
      <c r="AY17" s="1"/>
      <c r="AZ17" s="2">
        <f t="shared" si="12"/>
        <v>0</v>
      </c>
      <c r="BA17" s="2">
        <f>SUM(AF17,AH17,-AZ17,-Table1914[[#This Row],[Sale Fee]])</f>
        <v>0</v>
      </c>
      <c r="BC17" s="1"/>
      <c r="BD17" s="1"/>
      <c r="BE17" s="1"/>
    </row>
    <row r="18" spans="1:57" x14ac:dyDescent="0.25">
      <c r="A18" s="1"/>
      <c r="B18" s="1"/>
      <c r="E18" s="4"/>
      <c r="F18" s="4"/>
      <c r="Q18" s="1"/>
      <c r="R18" s="1"/>
      <c r="S18" s="1">
        <f t="shared" si="6"/>
        <v>0</v>
      </c>
      <c r="U18" s="1"/>
      <c r="V18" s="1"/>
      <c r="W18" s="1">
        <f t="shared" si="7"/>
        <v>0</v>
      </c>
      <c r="X18" s="1"/>
      <c r="Y18" s="1"/>
      <c r="Z18" s="1">
        <f>Table1914[[#This Row],[Quantity2]]*Table1914[[#This Row],[U Cost]]</f>
        <v>0</v>
      </c>
      <c r="AB18" s="1"/>
      <c r="AC18" s="1"/>
      <c r="AD18" s="1">
        <f t="shared" si="8"/>
        <v>0</v>
      </c>
      <c r="AE18" s="1"/>
      <c r="AF18" s="1">
        <f>SUM(Table1914[[#This Row],[Total 
Paid]:[Shipping 
Charged]])</f>
        <v>0</v>
      </c>
      <c r="AG18" s="1"/>
      <c r="AH18" s="1"/>
      <c r="AI18" s="1">
        <f t="shared" si="9"/>
        <v>0</v>
      </c>
      <c r="AK18" s="1"/>
      <c r="AL18" s="1"/>
      <c r="AM18" s="1"/>
      <c r="AN18" s="1"/>
      <c r="AP18" s="30"/>
      <c r="AQ18" s="1"/>
      <c r="AR18" s="1">
        <f t="shared" si="10"/>
        <v>0</v>
      </c>
      <c r="AS18" s="1"/>
      <c r="AT18" s="1"/>
      <c r="AU18" s="2">
        <f t="shared" si="11"/>
        <v>0</v>
      </c>
      <c r="AW18" s="1"/>
      <c r="AX18" s="1"/>
      <c r="AY18" s="1"/>
      <c r="AZ18" s="2">
        <f t="shared" si="12"/>
        <v>0</v>
      </c>
      <c r="BA18" s="2">
        <f>SUM(AF18,AH18,-AZ18,-Table1914[[#This Row],[Sale Fee]])</f>
        <v>0</v>
      </c>
      <c r="BC18" s="1"/>
      <c r="BD18" s="1"/>
      <c r="BE18" s="1"/>
    </row>
    <row r="19" spans="1:57" x14ac:dyDescent="0.25">
      <c r="A19" s="1"/>
      <c r="B19" s="1"/>
      <c r="E19" s="4"/>
      <c r="F19" s="4"/>
      <c r="Q19" s="1"/>
      <c r="R19" s="1"/>
      <c r="S19" s="1">
        <f t="shared" si="6"/>
        <v>0</v>
      </c>
      <c r="U19" s="1"/>
      <c r="V19" s="1"/>
      <c r="W19" s="1">
        <f t="shared" si="7"/>
        <v>0</v>
      </c>
      <c r="X19" s="1"/>
      <c r="Y19" s="1"/>
      <c r="Z19" s="1">
        <f>Table1914[[#This Row],[Quantity2]]*Table1914[[#This Row],[U Cost]]</f>
        <v>0</v>
      </c>
      <c r="AB19" s="1"/>
      <c r="AC19" s="1"/>
      <c r="AD19" s="1">
        <f t="shared" si="8"/>
        <v>0</v>
      </c>
      <c r="AE19" s="1"/>
      <c r="AF19" s="1">
        <f>SUM(Table1914[[#This Row],[Total 
Paid]:[Shipping 
Charged]])</f>
        <v>0</v>
      </c>
      <c r="AG19" s="1"/>
      <c r="AH19" s="1"/>
      <c r="AI19" s="1">
        <f t="shared" si="9"/>
        <v>0</v>
      </c>
      <c r="AK19" s="1"/>
      <c r="AL19" s="1"/>
      <c r="AM19" s="1"/>
      <c r="AN19" s="1"/>
      <c r="AP19" s="30"/>
      <c r="AQ19" s="1"/>
      <c r="AR19" s="1">
        <f t="shared" si="10"/>
        <v>0</v>
      </c>
      <c r="AS19" s="1"/>
      <c r="AT19" s="1"/>
      <c r="AU19" s="2">
        <f t="shared" si="11"/>
        <v>0</v>
      </c>
      <c r="AW19" s="1"/>
      <c r="AX19" s="1"/>
      <c r="AY19" s="1"/>
      <c r="AZ19" s="2">
        <f t="shared" si="12"/>
        <v>0</v>
      </c>
      <c r="BA19" s="2">
        <f>SUM(AF19,AH19,-AZ19,-Table1914[[#This Row],[Sale Fee]])</f>
        <v>0</v>
      </c>
      <c r="BC19" s="1"/>
      <c r="BD19" s="1"/>
      <c r="BE19" s="1"/>
    </row>
    <row r="20" spans="1:57" x14ac:dyDescent="0.25">
      <c r="A20" s="1"/>
      <c r="B20" s="1"/>
      <c r="E20" s="4"/>
      <c r="F20" s="4"/>
      <c r="Q20" s="1"/>
      <c r="R20" s="1"/>
      <c r="S20" s="1">
        <f t="shared" si="6"/>
        <v>0</v>
      </c>
      <c r="U20" s="1"/>
      <c r="V20" s="1"/>
      <c r="W20" s="1">
        <f t="shared" si="7"/>
        <v>0</v>
      </c>
      <c r="X20" s="1"/>
      <c r="Y20" s="1"/>
      <c r="Z20" s="1">
        <f>Table1914[[#This Row],[Quantity2]]*Table1914[[#This Row],[U Cost]]</f>
        <v>0</v>
      </c>
      <c r="AB20" s="1"/>
      <c r="AC20" s="1"/>
      <c r="AD20" s="1">
        <f t="shared" si="8"/>
        <v>0</v>
      </c>
      <c r="AE20" s="1"/>
      <c r="AF20" s="1">
        <f>SUM(Table1914[[#This Row],[Total 
Paid]:[Shipping 
Charged]])</f>
        <v>0</v>
      </c>
      <c r="AG20" s="1"/>
      <c r="AH20" s="1"/>
      <c r="AI20" s="1">
        <f t="shared" si="9"/>
        <v>0</v>
      </c>
      <c r="AK20" s="1"/>
      <c r="AL20" s="1"/>
      <c r="AM20" s="1"/>
      <c r="AN20" s="1"/>
      <c r="AP20" s="30"/>
      <c r="AQ20" s="1"/>
      <c r="AR20" s="1">
        <f t="shared" si="10"/>
        <v>0</v>
      </c>
      <c r="AS20" s="1"/>
      <c r="AT20" s="1"/>
      <c r="AU20" s="2">
        <f t="shared" si="11"/>
        <v>0</v>
      </c>
      <c r="AW20" s="1"/>
      <c r="AX20" s="1"/>
      <c r="AY20" s="1"/>
      <c r="AZ20" s="2">
        <f t="shared" si="12"/>
        <v>0</v>
      </c>
      <c r="BA20" s="2">
        <f>SUM(AF20,AH20,-AZ20,-Table1914[[#This Row],[Sale Fee]])</f>
        <v>0</v>
      </c>
      <c r="BC20" s="1"/>
      <c r="BD20" s="1"/>
      <c r="BE20" s="1"/>
    </row>
    <row r="21" spans="1:57" x14ac:dyDescent="0.25">
      <c r="A21" s="1"/>
      <c r="B21" s="1"/>
      <c r="E21" s="4"/>
      <c r="F21" s="4"/>
      <c r="Q21" s="1"/>
      <c r="R21" s="1"/>
      <c r="S21" s="1">
        <f t="shared" si="6"/>
        <v>0</v>
      </c>
      <c r="U21" s="1"/>
      <c r="V21" s="1"/>
      <c r="W21" s="1">
        <f t="shared" si="7"/>
        <v>0</v>
      </c>
      <c r="X21" s="1"/>
      <c r="Y21" s="1"/>
      <c r="Z21" s="1">
        <f>Table1914[[#This Row],[Quantity2]]*Table1914[[#This Row],[U Cost]]</f>
        <v>0</v>
      </c>
      <c r="AB21" s="1"/>
      <c r="AC21" s="1"/>
      <c r="AD21" s="1">
        <f t="shared" si="8"/>
        <v>0</v>
      </c>
      <c r="AE21" s="1"/>
      <c r="AF21" s="1">
        <f>SUM(Table1914[[#This Row],[Total 
Paid]:[Shipping 
Charged]])</f>
        <v>0</v>
      </c>
      <c r="AG21" s="1"/>
      <c r="AH21" s="1"/>
      <c r="AI21" s="1">
        <f t="shared" si="9"/>
        <v>0</v>
      </c>
      <c r="AK21" s="1"/>
      <c r="AL21" s="1"/>
      <c r="AM21" s="1"/>
      <c r="AN21" s="1"/>
      <c r="AP21" s="30"/>
      <c r="AQ21" s="1"/>
      <c r="AR21" s="1">
        <f t="shared" si="10"/>
        <v>0</v>
      </c>
      <c r="AS21" s="1"/>
      <c r="AT21" s="1"/>
      <c r="AU21" s="2">
        <f t="shared" si="11"/>
        <v>0</v>
      </c>
      <c r="AW21" s="1"/>
      <c r="AX21" s="1"/>
      <c r="AY21" s="1"/>
      <c r="AZ21" s="2">
        <f t="shared" si="12"/>
        <v>0</v>
      </c>
      <c r="BA21" s="2">
        <f>SUM(AF21,AH21,-AZ21,-Table1914[[#This Row],[Sale Fee]])</f>
        <v>0</v>
      </c>
      <c r="BC21" s="1"/>
      <c r="BD21" s="1"/>
      <c r="BE21" s="1"/>
    </row>
    <row r="22" spans="1:57" x14ac:dyDescent="0.25">
      <c r="A22" s="1"/>
      <c r="B22" s="1"/>
      <c r="E22" s="4"/>
      <c r="F22" s="4"/>
      <c r="Q22" s="1"/>
      <c r="R22" s="1"/>
      <c r="S22" s="1">
        <f t="shared" si="6"/>
        <v>0</v>
      </c>
      <c r="U22" s="1"/>
      <c r="V22" s="1"/>
      <c r="W22" s="1">
        <f t="shared" si="7"/>
        <v>0</v>
      </c>
      <c r="X22" s="1"/>
      <c r="Y22" s="1"/>
      <c r="Z22" s="1">
        <f>Table1914[[#This Row],[Quantity2]]*Table1914[[#This Row],[U Cost]]</f>
        <v>0</v>
      </c>
      <c r="AB22" s="1"/>
      <c r="AC22" s="1"/>
      <c r="AD22" s="1">
        <f t="shared" si="8"/>
        <v>0</v>
      </c>
      <c r="AE22" s="1"/>
      <c r="AF22" s="1">
        <f>SUM(Table1914[[#This Row],[Total 
Paid]:[Shipping 
Charged]])</f>
        <v>0</v>
      </c>
      <c r="AG22" s="1"/>
      <c r="AH22" s="1"/>
      <c r="AI22" s="1">
        <f t="shared" si="9"/>
        <v>0</v>
      </c>
      <c r="AK22" s="1"/>
      <c r="AL22" s="1"/>
      <c r="AM22" s="1"/>
      <c r="AN22" s="1"/>
      <c r="AP22" s="30"/>
      <c r="AQ22" s="1"/>
      <c r="AR22" s="1">
        <f t="shared" si="10"/>
        <v>0</v>
      </c>
      <c r="AS22" s="1"/>
      <c r="AT22" s="1"/>
      <c r="AU22" s="2">
        <f t="shared" si="11"/>
        <v>0</v>
      </c>
      <c r="AW22" s="1"/>
      <c r="AX22" s="1"/>
      <c r="AY22" s="1"/>
      <c r="AZ22" s="2">
        <f t="shared" si="12"/>
        <v>0</v>
      </c>
      <c r="BA22" s="2">
        <f>SUM(AF22,AH22,-AZ22,-Table1914[[#This Row],[Sale Fee]])</f>
        <v>0</v>
      </c>
      <c r="BC22" s="1"/>
      <c r="BD22" s="1"/>
      <c r="BE22" s="1"/>
    </row>
    <row r="23" spans="1:57" x14ac:dyDescent="0.25">
      <c r="A23" s="1"/>
      <c r="B23" s="1"/>
      <c r="E23" s="4"/>
      <c r="F23" s="4"/>
      <c r="Q23" s="1"/>
      <c r="R23" s="1"/>
      <c r="S23" s="1">
        <f t="shared" si="6"/>
        <v>0</v>
      </c>
      <c r="U23" s="1"/>
      <c r="V23" s="1"/>
      <c r="W23" s="1">
        <f t="shared" si="7"/>
        <v>0</v>
      </c>
      <c r="X23" s="1"/>
      <c r="Y23" s="1"/>
      <c r="Z23" s="1">
        <f>Table1914[[#This Row],[Quantity2]]*Table1914[[#This Row],[U Cost]]</f>
        <v>0</v>
      </c>
      <c r="AB23" s="1"/>
      <c r="AC23" s="1"/>
      <c r="AD23" s="1">
        <f t="shared" si="8"/>
        <v>0</v>
      </c>
      <c r="AE23" s="1"/>
      <c r="AF23" s="1">
        <f>SUM(Table1914[[#This Row],[Total 
Paid]:[Shipping 
Charged]])</f>
        <v>0</v>
      </c>
      <c r="AG23" s="1"/>
      <c r="AH23" s="1"/>
      <c r="AI23" s="1">
        <f t="shared" si="9"/>
        <v>0</v>
      </c>
      <c r="AK23" s="1"/>
      <c r="AL23" s="1"/>
      <c r="AM23" s="1"/>
      <c r="AN23" s="1"/>
      <c r="AP23" s="30"/>
      <c r="AQ23" s="1"/>
      <c r="AR23" s="1">
        <f t="shared" si="10"/>
        <v>0</v>
      </c>
      <c r="AS23" s="1"/>
      <c r="AT23" s="1"/>
      <c r="AU23" s="2">
        <f t="shared" si="11"/>
        <v>0</v>
      </c>
      <c r="AW23" s="1"/>
      <c r="AX23" s="1"/>
      <c r="AY23" s="1"/>
      <c r="AZ23" s="2">
        <f t="shared" si="12"/>
        <v>0</v>
      </c>
      <c r="BA23" s="2">
        <f>SUM(AF23,AH23,-AZ23,-Table1914[[#This Row],[Sale Fee]])</f>
        <v>0</v>
      </c>
      <c r="BC23" s="1"/>
      <c r="BD23" s="1"/>
      <c r="BE23" s="1"/>
    </row>
    <row r="24" spans="1:57" x14ac:dyDescent="0.25">
      <c r="A24" s="1"/>
      <c r="B24" s="1"/>
      <c r="E24" s="4"/>
      <c r="F24" s="4"/>
      <c r="Q24" s="1"/>
      <c r="R24" s="1"/>
      <c r="S24" s="1">
        <f t="shared" si="6"/>
        <v>0</v>
      </c>
      <c r="U24" s="1"/>
      <c r="V24" s="1"/>
      <c r="W24" s="1">
        <f t="shared" si="7"/>
        <v>0</v>
      </c>
      <c r="X24" s="1"/>
      <c r="Y24" s="1"/>
      <c r="Z24" s="1">
        <f>Table1914[[#This Row],[Quantity2]]*Table1914[[#This Row],[U Cost]]</f>
        <v>0</v>
      </c>
      <c r="AB24" s="1"/>
      <c r="AC24" s="1"/>
      <c r="AD24" s="1">
        <f t="shared" si="8"/>
        <v>0</v>
      </c>
      <c r="AE24" s="1"/>
      <c r="AF24" s="1">
        <f>SUM(Table1914[[#This Row],[Total 
Paid]:[Shipping 
Charged]])</f>
        <v>0</v>
      </c>
      <c r="AG24" s="1"/>
      <c r="AH24" s="1"/>
      <c r="AI24" s="1">
        <f t="shared" si="9"/>
        <v>0</v>
      </c>
      <c r="AK24" s="1"/>
      <c r="AL24" s="1"/>
      <c r="AM24" s="1"/>
      <c r="AN24" s="1"/>
      <c r="AP24" s="30"/>
      <c r="AQ24" s="1"/>
      <c r="AR24" s="1">
        <f t="shared" si="10"/>
        <v>0</v>
      </c>
      <c r="AS24" s="1"/>
      <c r="AT24" s="1"/>
      <c r="AU24" s="2">
        <f t="shared" si="11"/>
        <v>0</v>
      </c>
      <c r="AW24" s="1"/>
      <c r="AX24" s="1"/>
      <c r="AY24" s="1"/>
      <c r="AZ24" s="2">
        <f t="shared" si="12"/>
        <v>0</v>
      </c>
      <c r="BA24" s="2">
        <f>SUM(AF24,AH24,-AZ24,-Table1914[[#This Row],[Sale Fee]])</f>
        <v>0</v>
      </c>
      <c r="BC24" s="1"/>
      <c r="BD24" s="1"/>
      <c r="BE24" s="1"/>
    </row>
    <row r="25" spans="1:57" x14ac:dyDescent="0.25">
      <c r="A25" s="1"/>
      <c r="B25" s="1"/>
      <c r="E25" s="4"/>
      <c r="F25" s="4"/>
      <c r="Q25" s="1"/>
      <c r="R25" s="1"/>
      <c r="S25" s="1">
        <f t="shared" si="6"/>
        <v>0</v>
      </c>
      <c r="U25" s="1"/>
      <c r="V25" s="1"/>
      <c r="W25" s="1">
        <f t="shared" si="7"/>
        <v>0</v>
      </c>
      <c r="X25" s="1"/>
      <c r="Y25" s="1"/>
      <c r="Z25" s="1">
        <f>Table1914[[#This Row],[Quantity2]]*Table1914[[#This Row],[U Cost]]</f>
        <v>0</v>
      </c>
      <c r="AB25" s="1"/>
      <c r="AC25" s="1"/>
      <c r="AD25" s="1">
        <f t="shared" si="8"/>
        <v>0</v>
      </c>
      <c r="AE25" s="1"/>
      <c r="AF25" s="1">
        <f>SUM(Table1914[[#This Row],[Total 
Paid]:[Shipping 
Charged]])</f>
        <v>0</v>
      </c>
      <c r="AG25" s="1"/>
      <c r="AH25" s="1"/>
      <c r="AI25" s="1">
        <f t="shared" si="9"/>
        <v>0</v>
      </c>
      <c r="AK25" s="1"/>
      <c r="AL25" s="1"/>
      <c r="AM25" s="1"/>
      <c r="AN25" s="1"/>
      <c r="AP25" s="30"/>
      <c r="AQ25" s="1"/>
      <c r="AR25" s="1">
        <f t="shared" si="10"/>
        <v>0</v>
      </c>
      <c r="AS25" s="1"/>
      <c r="AT25" s="1"/>
      <c r="AU25" s="2">
        <f t="shared" si="11"/>
        <v>0</v>
      </c>
      <c r="AW25" s="1"/>
      <c r="AX25" s="1"/>
      <c r="AY25" s="1"/>
      <c r="AZ25" s="2">
        <f t="shared" si="12"/>
        <v>0</v>
      </c>
      <c r="BA25" s="2">
        <f>SUM(AF25,AH25,-AZ25,-Table1914[[#This Row],[Sale Fee]])</f>
        <v>0</v>
      </c>
      <c r="BC25" s="1"/>
      <c r="BD25" s="1"/>
      <c r="BE25" s="1"/>
    </row>
    <row r="26" spans="1:57" x14ac:dyDescent="0.25">
      <c r="A26" s="1"/>
      <c r="B26" s="1"/>
      <c r="E26" s="4"/>
      <c r="F26" s="4"/>
      <c r="Q26" s="1"/>
      <c r="R26" s="1"/>
      <c r="S26" s="1">
        <f t="shared" si="6"/>
        <v>0</v>
      </c>
      <c r="U26" s="1"/>
      <c r="V26" s="1"/>
      <c r="W26" s="1">
        <f t="shared" si="7"/>
        <v>0</v>
      </c>
      <c r="X26" s="1"/>
      <c r="Y26" s="1"/>
      <c r="Z26" s="1">
        <f>Table1914[[#This Row],[Quantity2]]*Table1914[[#This Row],[U Cost]]</f>
        <v>0</v>
      </c>
      <c r="AB26" s="1"/>
      <c r="AC26" s="1"/>
      <c r="AD26" s="1">
        <f t="shared" si="8"/>
        <v>0</v>
      </c>
      <c r="AE26" s="1"/>
      <c r="AF26" s="1">
        <f>SUM(Table1914[[#This Row],[Total 
Paid]:[Shipping 
Charged]])</f>
        <v>0</v>
      </c>
      <c r="AG26" s="1"/>
      <c r="AH26" s="1"/>
      <c r="AI26" s="1">
        <f t="shared" si="9"/>
        <v>0</v>
      </c>
      <c r="AK26" s="1"/>
      <c r="AL26" s="1"/>
      <c r="AM26" s="1"/>
      <c r="AN26" s="1"/>
      <c r="AP26" s="30"/>
      <c r="AQ26" s="1"/>
      <c r="AR26" s="1">
        <f t="shared" si="10"/>
        <v>0</v>
      </c>
      <c r="AS26" s="1"/>
      <c r="AT26" s="1"/>
      <c r="AU26" s="2">
        <f t="shared" si="11"/>
        <v>0</v>
      </c>
      <c r="AW26" s="1"/>
      <c r="AX26" s="1"/>
      <c r="AY26" s="1"/>
      <c r="AZ26" s="2">
        <f t="shared" si="12"/>
        <v>0</v>
      </c>
      <c r="BA26" s="2">
        <f>SUM(AF26,AH26,-AZ26,-Table1914[[#This Row],[Sale Fee]])</f>
        <v>0</v>
      </c>
      <c r="BC26" s="1"/>
      <c r="BD26" s="1"/>
      <c r="BE26" s="1"/>
    </row>
    <row r="27" spans="1:57" x14ac:dyDescent="0.25">
      <c r="A27" s="1"/>
      <c r="B27" s="1"/>
      <c r="E27" s="4"/>
      <c r="F27" s="4"/>
      <c r="Q27" s="1"/>
      <c r="R27" s="1"/>
      <c r="S27" s="1">
        <f t="shared" si="6"/>
        <v>0</v>
      </c>
      <c r="U27" s="1"/>
      <c r="V27" s="1"/>
      <c r="W27" s="1">
        <f t="shared" si="7"/>
        <v>0</v>
      </c>
      <c r="X27" s="1"/>
      <c r="Y27" s="1"/>
      <c r="Z27" s="1">
        <f>Table1914[[#This Row],[Quantity2]]*Table1914[[#This Row],[U Cost]]</f>
        <v>0</v>
      </c>
      <c r="AB27" s="1"/>
      <c r="AC27" s="1"/>
      <c r="AD27" s="1">
        <f t="shared" si="8"/>
        <v>0</v>
      </c>
      <c r="AE27" s="1"/>
      <c r="AF27" s="1">
        <f>SUM(Table1914[[#This Row],[Total 
Paid]:[Shipping 
Charged]])</f>
        <v>0</v>
      </c>
      <c r="AG27" s="1"/>
      <c r="AH27" s="1"/>
      <c r="AI27" s="1">
        <f t="shared" si="9"/>
        <v>0</v>
      </c>
      <c r="AK27" s="1"/>
      <c r="AL27" s="1"/>
      <c r="AM27" s="1"/>
      <c r="AN27" s="1"/>
      <c r="AP27" s="30"/>
      <c r="AQ27" s="1"/>
      <c r="AR27" s="1">
        <f t="shared" si="10"/>
        <v>0</v>
      </c>
      <c r="AS27" s="1"/>
      <c r="AT27" s="1"/>
      <c r="AU27" s="2">
        <f t="shared" si="11"/>
        <v>0</v>
      </c>
      <c r="AW27" s="1"/>
      <c r="AX27" s="1"/>
      <c r="AY27" s="1"/>
      <c r="AZ27" s="2">
        <f t="shared" si="12"/>
        <v>0</v>
      </c>
      <c r="BA27" s="2">
        <f>SUM(AF27,AH27,-AZ27,-Table1914[[#This Row],[Sale Fee]])</f>
        <v>0</v>
      </c>
      <c r="BC27" s="1"/>
      <c r="BD27" s="1"/>
      <c r="BE27" s="1"/>
    </row>
    <row r="28" spans="1:57" x14ac:dyDescent="0.25">
      <c r="A28" s="1"/>
      <c r="B28" s="1"/>
      <c r="E28" s="4"/>
      <c r="F28" s="4"/>
      <c r="N28" s="49"/>
      <c r="Q28" s="1"/>
      <c r="R28" s="1"/>
      <c r="S28" s="1">
        <f t="shared" si="6"/>
        <v>0</v>
      </c>
      <c r="U28" s="1"/>
      <c r="V28" s="1"/>
      <c r="W28" s="1">
        <f t="shared" si="7"/>
        <v>0</v>
      </c>
      <c r="X28" s="1"/>
      <c r="Y28" s="1"/>
      <c r="Z28" s="1">
        <f>Table1914[[#This Row],[Quantity2]]*Table1914[[#This Row],[U Cost]]</f>
        <v>0</v>
      </c>
      <c r="AB28" s="1"/>
      <c r="AC28" s="1"/>
      <c r="AD28" s="1">
        <f t="shared" si="8"/>
        <v>0</v>
      </c>
      <c r="AE28" s="1"/>
      <c r="AF28" s="1">
        <f>SUM(Table1914[[#This Row],[Total 
Paid]:[Shipping 
Charged]])</f>
        <v>0</v>
      </c>
      <c r="AG28" s="1"/>
      <c r="AH28" s="1"/>
      <c r="AI28" s="1">
        <f t="shared" si="9"/>
        <v>0</v>
      </c>
      <c r="AK28" s="1"/>
      <c r="AL28" s="1"/>
      <c r="AM28" s="1"/>
      <c r="AN28" s="1"/>
      <c r="AP28" s="30"/>
      <c r="AQ28" s="1"/>
      <c r="AR28" s="1">
        <f t="shared" si="10"/>
        <v>0</v>
      </c>
      <c r="AS28" s="1"/>
      <c r="AT28" s="1"/>
      <c r="AU28" s="2">
        <f t="shared" si="11"/>
        <v>0</v>
      </c>
      <c r="AW28" s="1"/>
      <c r="AX28" s="1"/>
      <c r="AY28" s="1"/>
      <c r="AZ28" s="2">
        <f t="shared" si="12"/>
        <v>0</v>
      </c>
      <c r="BA28" s="2">
        <f>SUM(AF28,AH28,-AZ28,-Table1914[[#This Row],[Sale Fee]])</f>
        <v>0</v>
      </c>
      <c r="BC28" s="1"/>
      <c r="BD28" s="1"/>
      <c r="BE28" s="1"/>
    </row>
    <row r="29" spans="1:57" x14ac:dyDescent="0.25">
      <c r="A29" s="1"/>
      <c r="B29" s="1"/>
      <c r="E29" s="4"/>
      <c r="F29" s="4"/>
      <c r="N29" s="49"/>
      <c r="Q29" s="1"/>
      <c r="R29" s="1"/>
      <c r="S29" s="1">
        <f t="shared" si="6"/>
        <v>0</v>
      </c>
      <c r="U29" s="1"/>
      <c r="V29" s="1"/>
      <c r="W29" s="1">
        <f t="shared" si="7"/>
        <v>0</v>
      </c>
      <c r="X29" s="1"/>
      <c r="Y29" s="1"/>
      <c r="Z29" s="1">
        <f>Table1914[[#This Row],[Quantity2]]*Table1914[[#This Row],[U Cost]]</f>
        <v>0</v>
      </c>
      <c r="AB29" s="1"/>
      <c r="AC29" s="1"/>
      <c r="AD29" s="1">
        <f t="shared" si="8"/>
        <v>0</v>
      </c>
      <c r="AE29" s="1"/>
      <c r="AF29" s="1">
        <f>SUM(Table1914[[#This Row],[Total 
Paid]:[Shipping 
Charged]])</f>
        <v>0</v>
      </c>
      <c r="AG29" s="1"/>
      <c r="AH29" s="1"/>
      <c r="AI29" s="1">
        <f t="shared" si="9"/>
        <v>0</v>
      </c>
      <c r="AK29" s="1"/>
      <c r="AL29" s="1"/>
      <c r="AM29" s="1"/>
      <c r="AN29" s="1"/>
      <c r="AP29" s="30"/>
      <c r="AQ29" s="1"/>
      <c r="AR29" s="1">
        <f t="shared" si="10"/>
        <v>0</v>
      </c>
      <c r="AS29" s="1"/>
      <c r="AT29" s="1"/>
      <c r="AU29" s="2">
        <f t="shared" si="11"/>
        <v>0</v>
      </c>
      <c r="AW29" s="1"/>
      <c r="AX29" s="1"/>
      <c r="AY29" s="1"/>
      <c r="AZ29" s="2">
        <f t="shared" si="12"/>
        <v>0</v>
      </c>
      <c r="BA29" s="2">
        <f>SUM(AF29,AH29,-AZ29,-Table1914[[#This Row],[Sale Fee]])</f>
        <v>0</v>
      </c>
      <c r="BC29" s="1"/>
      <c r="BD29" s="1"/>
      <c r="BE29" s="1"/>
    </row>
    <row r="30" spans="1:57" x14ac:dyDescent="0.25">
      <c r="A30" s="1"/>
      <c r="B30" s="1"/>
      <c r="E30" s="4"/>
      <c r="F30" s="4"/>
      <c r="N30" s="49"/>
      <c r="Q30" s="1"/>
      <c r="R30" s="1"/>
      <c r="S30" s="1">
        <f t="shared" si="6"/>
        <v>0</v>
      </c>
      <c r="U30" s="1"/>
      <c r="V30" s="1"/>
      <c r="W30" s="1">
        <f t="shared" si="7"/>
        <v>0</v>
      </c>
      <c r="X30" s="1"/>
      <c r="Y30" s="1"/>
      <c r="Z30" s="1">
        <f>Table1914[[#This Row],[Quantity2]]*Table1914[[#This Row],[U Cost]]</f>
        <v>0</v>
      </c>
      <c r="AB30" s="1"/>
      <c r="AC30" s="1"/>
      <c r="AD30" s="1">
        <f t="shared" si="8"/>
        <v>0</v>
      </c>
      <c r="AE30" s="1"/>
      <c r="AF30" s="1">
        <f>SUM(Table1914[[#This Row],[Total 
Paid]:[Shipping 
Charged]])</f>
        <v>0</v>
      </c>
      <c r="AG30" s="1"/>
      <c r="AH30" s="1"/>
      <c r="AI30" s="1">
        <f t="shared" si="9"/>
        <v>0</v>
      </c>
      <c r="AK30" s="1"/>
      <c r="AL30" s="1"/>
      <c r="AM30" s="1"/>
      <c r="AN30" s="1"/>
      <c r="AP30" s="30"/>
      <c r="AQ30" s="1"/>
      <c r="AR30" s="1">
        <f t="shared" si="10"/>
        <v>0</v>
      </c>
      <c r="AS30" s="1"/>
      <c r="AT30" s="1"/>
      <c r="AU30" s="2">
        <f t="shared" si="11"/>
        <v>0</v>
      </c>
      <c r="AW30" s="1"/>
      <c r="AX30" s="1"/>
      <c r="AY30" s="1"/>
      <c r="AZ30" s="2">
        <f t="shared" si="12"/>
        <v>0</v>
      </c>
      <c r="BA30" s="2">
        <f>SUM(AF30,AH30,-AZ30,-Table1914[[#This Row],[Sale Fee]])</f>
        <v>0</v>
      </c>
      <c r="BC30" s="1"/>
      <c r="BD30" s="1"/>
      <c r="BE30" s="1"/>
    </row>
    <row r="31" spans="1:57" x14ac:dyDescent="0.25">
      <c r="A31" s="1"/>
      <c r="B31" s="1"/>
      <c r="E31" s="4"/>
      <c r="F31" s="4"/>
      <c r="N31" s="49"/>
      <c r="Q31" s="1"/>
      <c r="R31" s="1"/>
      <c r="S31" s="1">
        <f t="shared" si="6"/>
        <v>0</v>
      </c>
      <c r="U31" s="1"/>
      <c r="V31" s="1"/>
      <c r="W31" s="1">
        <f t="shared" si="7"/>
        <v>0</v>
      </c>
      <c r="X31" s="1"/>
      <c r="Y31" s="1"/>
      <c r="Z31" s="1">
        <f>Table1914[[#This Row],[Quantity2]]*Table1914[[#This Row],[U Cost]]</f>
        <v>0</v>
      </c>
      <c r="AB31" s="1"/>
      <c r="AC31" s="1"/>
      <c r="AD31" s="1">
        <f t="shared" si="8"/>
        <v>0</v>
      </c>
      <c r="AE31" s="1"/>
      <c r="AF31" s="1">
        <f>SUM(Table1914[[#This Row],[Total 
Paid]:[Shipping 
Charged]])</f>
        <v>0</v>
      </c>
      <c r="AG31" s="1"/>
      <c r="AH31" s="1"/>
      <c r="AI31" s="1">
        <f t="shared" si="9"/>
        <v>0</v>
      </c>
      <c r="AK31" s="1"/>
      <c r="AL31" s="1"/>
      <c r="AM31" s="1"/>
      <c r="AN31" s="1"/>
      <c r="AP31" s="30"/>
      <c r="AQ31" s="1"/>
      <c r="AR31" s="1">
        <f t="shared" ref="AR31:AR97" si="13">AQ31*AP31</f>
        <v>0</v>
      </c>
      <c r="AS31" s="1"/>
      <c r="AT31" s="1"/>
      <c r="AU31" s="2">
        <f t="shared" si="11"/>
        <v>0</v>
      </c>
      <c r="AW31" s="1"/>
      <c r="AX31" s="1"/>
      <c r="AY31" s="1"/>
      <c r="AZ31" s="2">
        <f t="shared" si="12"/>
        <v>0</v>
      </c>
      <c r="BA31" s="2">
        <f>SUM(AF31,AH31,-AZ31,-Table1914[[#This Row],[Sale Fee]])</f>
        <v>0</v>
      </c>
      <c r="BC31" s="1"/>
      <c r="BD31" s="1"/>
      <c r="BE31" s="1"/>
    </row>
    <row r="32" spans="1:57" x14ac:dyDescent="0.25">
      <c r="A32" s="1"/>
      <c r="B32" s="1"/>
      <c r="E32" s="4"/>
      <c r="F32" s="4"/>
      <c r="N32" s="49"/>
      <c r="Q32" s="1"/>
      <c r="R32" s="1"/>
      <c r="S32" s="1">
        <f t="shared" si="6"/>
        <v>0</v>
      </c>
      <c r="U32" s="1"/>
      <c r="V32" s="1"/>
      <c r="W32" s="1">
        <f t="shared" si="7"/>
        <v>0</v>
      </c>
      <c r="X32" s="1"/>
      <c r="Y32" s="1"/>
      <c r="Z32" s="1">
        <f>Table1914[[#This Row],[Quantity2]]*Table1914[[#This Row],[U Cost]]</f>
        <v>0</v>
      </c>
      <c r="AB32" s="1"/>
      <c r="AC32" s="1"/>
      <c r="AD32" s="1">
        <f t="shared" si="8"/>
        <v>0</v>
      </c>
      <c r="AE32" s="1"/>
      <c r="AF32" s="1">
        <f>SUM(Table1914[[#This Row],[Total 
Paid]:[Shipping 
Charged]])</f>
        <v>0</v>
      </c>
      <c r="AG32" s="1"/>
      <c r="AH32" s="1"/>
      <c r="AI32" s="1">
        <f t="shared" si="9"/>
        <v>0</v>
      </c>
      <c r="AK32" s="1"/>
      <c r="AL32" s="1"/>
      <c r="AM32" s="1"/>
      <c r="AN32" s="1"/>
      <c r="AP32" s="30"/>
      <c r="AQ32" s="1"/>
      <c r="AR32" s="1">
        <f t="shared" si="13"/>
        <v>0</v>
      </c>
      <c r="AS32" s="1"/>
      <c r="AT32" s="1"/>
      <c r="AU32" s="2">
        <f t="shared" si="11"/>
        <v>0</v>
      </c>
      <c r="AW32" s="1"/>
      <c r="AX32" s="1"/>
      <c r="AY32" s="1"/>
      <c r="AZ32" s="2">
        <f t="shared" si="12"/>
        <v>0</v>
      </c>
      <c r="BA32" s="2">
        <f>SUM(AF32,AH32,-AZ32,-Table1914[[#This Row],[Sale Fee]])</f>
        <v>0</v>
      </c>
      <c r="BC32" s="1"/>
      <c r="BD32" s="1"/>
      <c r="BE32" s="1"/>
    </row>
    <row r="33" spans="1:57" x14ac:dyDescent="0.25">
      <c r="A33" s="1"/>
      <c r="B33" s="1"/>
      <c r="E33" s="4"/>
      <c r="F33" s="4"/>
      <c r="N33" s="49"/>
      <c r="Q33" s="1"/>
      <c r="R33" s="1"/>
      <c r="S33" s="1">
        <f t="shared" si="6"/>
        <v>0</v>
      </c>
      <c r="U33" s="1"/>
      <c r="V33" s="1"/>
      <c r="W33" s="1">
        <f t="shared" si="7"/>
        <v>0</v>
      </c>
      <c r="X33" s="1"/>
      <c r="Y33" s="1"/>
      <c r="Z33" s="1">
        <f>Table1914[[#This Row],[Quantity2]]*Table1914[[#This Row],[U Cost]]</f>
        <v>0</v>
      </c>
      <c r="AB33" s="1"/>
      <c r="AC33" s="1"/>
      <c r="AD33" s="1">
        <f t="shared" si="8"/>
        <v>0</v>
      </c>
      <c r="AE33" s="1"/>
      <c r="AF33" s="1">
        <f>SUM(Table1914[[#This Row],[Total 
Paid]:[Shipping 
Charged]])</f>
        <v>0</v>
      </c>
      <c r="AG33" s="1"/>
      <c r="AH33" s="1"/>
      <c r="AI33" s="1">
        <f t="shared" si="9"/>
        <v>0</v>
      </c>
      <c r="AK33" s="1"/>
      <c r="AL33" s="1"/>
      <c r="AM33" s="1"/>
      <c r="AN33" s="1"/>
      <c r="AP33" s="30"/>
      <c r="AQ33" s="1"/>
      <c r="AR33" s="1">
        <f t="shared" si="13"/>
        <v>0</v>
      </c>
      <c r="AS33" s="1"/>
      <c r="AT33" s="1"/>
      <c r="AU33" s="2">
        <f t="shared" si="11"/>
        <v>0</v>
      </c>
      <c r="AW33" s="1"/>
      <c r="AX33" s="1"/>
      <c r="AY33" s="1"/>
      <c r="AZ33" s="2">
        <f t="shared" si="12"/>
        <v>0</v>
      </c>
      <c r="BA33" s="2">
        <f>SUM(AF33,AH33,-AZ33,-Table1914[[#This Row],[Sale Fee]])</f>
        <v>0</v>
      </c>
      <c r="BC33" s="1"/>
      <c r="BD33" s="1"/>
      <c r="BE33" s="1"/>
    </row>
    <row r="34" spans="1:57" x14ac:dyDescent="0.25">
      <c r="A34" s="1"/>
      <c r="B34" s="1"/>
      <c r="E34" s="4"/>
      <c r="F34" s="4"/>
      <c r="N34" s="49"/>
      <c r="Q34" s="1"/>
      <c r="R34" s="1"/>
      <c r="S34" s="1">
        <f t="shared" si="6"/>
        <v>0</v>
      </c>
      <c r="U34" s="1"/>
      <c r="V34" s="1"/>
      <c r="W34" s="1">
        <f t="shared" si="7"/>
        <v>0</v>
      </c>
      <c r="X34" s="1"/>
      <c r="Y34" s="1"/>
      <c r="Z34" s="1">
        <f>Table1914[[#This Row],[Quantity2]]*Table1914[[#This Row],[U Cost]]</f>
        <v>0</v>
      </c>
      <c r="AB34" s="1"/>
      <c r="AC34" s="1"/>
      <c r="AD34" s="1">
        <f t="shared" si="8"/>
        <v>0</v>
      </c>
      <c r="AE34" s="1"/>
      <c r="AF34" s="1">
        <f>SUM(Table1914[[#This Row],[Total 
Paid]:[Shipping 
Charged]])</f>
        <v>0</v>
      </c>
      <c r="AG34" s="1"/>
      <c r="AH34" s="1"/>
      <c r="AI34" s="1">
        <f t="shared" si="9"/>
        <v>0</v>
      </c>
      <c r="AK34" s="1"/>
      <c r="AL34" s="1"/>
      <c r="AM34" s="1"/>
      <c r="AN34" s="1"/>
      <c r="AP34" s="30"/>
      <c r="AQ34" s="1"/>
      <c r="AR34" s="1">
        <f t="shared" si="13"/>
        <v>0</v>
      </c>
      <c r="AS34" s="1"/>
      <c r="AT34" s="1"/>
      <c r="AU34" s="2">
        <f t="shared" si="11"/>
        <v>0</v>
      </c>
      <c r="AW34" s="1"/>
      <c r="AX34" s="1"/>
      <c r="AY34" s="1"/>
      <c r="AZ34" s="2">
        <f t="shared" si="12"/>
        <v>0</v>
      </c>
      <c r="BA34" s="2">
        <f>SUM(AF34,AH34,-AZ34,-Table1914[[#This Row],[Sale Fee]])</f>
        <v>0</v>
      </c>
      <c r="BC34" s="1"/>
      <c r="BD34" s="1"/>
      <c r="BE34" s="1"/>
    </row>
    <row r="35" spans="1:57" x14ac:dyDescent="0.25">
      <c r="A35" s="1"/>
      <c r="B35" s="1"/>
      <c r="E35" s="4"/>
      <c r="F35" s="4"/>
      <c r="Q35" s="1"/>
      <c r="R35" s="1"/>
      <c r="S35" s="1">
        <f t="shared" si="6"/>
        <v>0</v>
      </c>
      <c r="U35" s="1"/>
      <c r="V35" s="1"/>
      <c r="W35" s="1">
        <f t="shared" si="7"/>
        <v>0</v>
      </c>
      <c r="X35" s="1"/>
      <c r="Y35" s="1"/>
      <c r="Z35" s="1">
        <f>Table1914[[#This Row],[Quantity2]]*Table1914[[#This Row],[U Cost]]</f>
        <v>0</v>
      </c>
      <c r="AB35" s="1"/>
      <c r="AC35" s="1"/>
      <c r="AD35" s="1">
        <f t="shared" si="8"/>
        <v>0</v>
      </c>
      <c r="AE35" s="1"/>
      <c r="AF35" s="1">
        <f>SUM(Table1914[[#This Row],[Total 
Paid]:[Shipping 
Charged]])</f>
        <v>0</v>
      </c>
      <c r="AG35" s="1"/>
      <c r="AH35" s="1"/>
      <c r="AI35" s="1">
        <f t="shared" si="9"/>
        <v>0</v>
      </c>
      <c r="AK35" s="1"/>
      <c r="AL35" s="1"/>
      <c r="AM35" s="1"/>
      <c r="AN35" s="1"/>
      <c r="AP35" s="30"/>
      <c r="AQ35" s="1"/>
      <c r="AR35" s="1">
        <f t="shared" si="13"/>
        <v>0</v>
      </c>
      <c r="AS35" s="1"/>
      <c r="AT35" s="1"/>
      <c r="AU35" s="2">
        <f t="shared" si="11"/>
        <v>0</v>
      </c>
      <c r="AW35" s="1"/>
      <c r="AX35" s="1"/>
      <c r="AY35" s="1"/>
      <c r="AZ35" s="2">
        <f t="shared" si="12"/>
        <v>0</v>
      </c>
      <c r="BA35" s="2">
        <f>SUM(AF35,AH35,-AZ35,-Table1914[[#This Row],[Sale Fee]])</f>
        <v>0</v>
      </c>
      <c r="BC35" s="1"/>
      <c r="BD35" s="1"/>
      <c r="BE35" s="1"/>
    </row>
    <row r="36" spans="1:57" x14ac:dyDescent="0.25">
      <c r="A36" s="1"/>
      <c r="B36" s="1"/>
      <c r="E36" s="4"/>
      <c r="F36" s="4"/>
      <c r="N36" s="49"/>
      <c r="Q36" s="1"/>
      <c r="R36" s="1"/>
      <c r="S36" s="1">
        <f t="shared" si="6"/>
        <v>0</v>
      </c>
      <c r="U36" s="1"/>
      <c r="V36" s="1"/>
      <c r="W36" s="1">
        <f t="shared" si="7"/>
        <v>0</v>
      </c>
      <c r="X36" s="1"/>
      <c r="Y36" s="1"/>
      <c r="Z36" s="1">
        <f>Table1914[[#This Row],[Quantity2]]*Table1914[[#This Row],[U Cost]]</f>
        <v>0</v>
      </c>
      <c r="AB36" s="1"/>
      <c r="AC36" s="1"/>
      <c r="AD36" s="1">
        <f t="shared" si="8"/>
        <v>0</v>
      </c>
      <c r="AE36" s="1"/>
      <c r="AF36" s="1">
        <f>SUM(Table1914[[#This Row],[Total 
Paid]:[Shipping 
Charged]])</f>
        <v>0</v>
      </c>
      <c r="AG36" s="1"/>
      <c r="AH36" s="1"/>
      <c r="AI36" s="1">
        <f t="shared" si="9"/>
        <v>0</v>
      </c>
      <c r="AK36" s="1"/>
      <c r="AL36" s="1"/>
      <c r="AM36" s="1"/>
      <c r="AN36" s="1"/>
      <c r="AP36" s="30"/>
      <c r="AQ36" s="1"/>
      <c r="AR36" s="1">
        <f t="shared" si="13"/>
        <v>0</v>
      </c>
      <c r="AS36" s="1"/>
      <c r="AT36" s="1"/>
      <c r="AU36" s="2">
        <f t="shared" si="11"/>
        <v>0</v>
      </c>
      <c r="AW36" s="1"/>
      <c r="AX36" s="1"/>
      <c r="AY36" s="1"/>
      <c r="AZ36" s="2">
        <f t="shared" si="12"/>
        <v>0</v>
      </c>
      <c r="BA36" s="2">
        <f>SUM(AF36,AH36,-AZ36,-Table1914[[#This Row],[Sale Fee]])</f>
        <v>0</v>
      </c>
      <c r="BC36" s="1"/>
      <c r="BD36" s="1"/>
      <c r="BE36" s="1"/>
    </row>
    <row r="37" spans="1:57" x14ac:dyDescent="0.25">
      <c r="A37" s="1"/>
      <c r="B37" s="1"/>
      <c r="E37" s="4"/>
      <c r="F37" s="4"/>
      <c r="N37" s="49"/>
      <c r="Q37" s="1"/>
      <c r="R37" s="1"/>
      <c r="S37" s="1">
        <f t="shared" si="6"/>
        <v>0</v>
      </c>
      <c r="U37" s="1"/>
      <c r="V37" s="1"/>
      <c r="W37" s="1">
        <f t="shared" si="7"/>
        <v>0</v>
      </c>
      <c r="X37" s="1"/>
      <c r="Y37" s="1"/>
      <c r="Z37" s="1">
        <f>Table1914[[#This Row],[Quantity2]]*Table1914[[#This Row],[U Cost]]</f>
        <v>0</v>
      </c>
      <c r="AB37" s="1"/>
      <c r="AC37" s="1"/>
      <c r="AD37" s="1">
        <f t="shared" si="8"/>
        <v>0</v>
      </c>
      <c r="AE37" s="1"/>
      <c r="AF37" s="1">
        <f>SUM(Table1914[[#This Row],[Total 
Paid]:[Shipping 
Charged]])</f>
        <v>0</v>
      </c>
      <c r="AG37" s="1"/>
      <c r="AH37" s="1"/>
      <c r="AI37" s="1">
        <f t="shared" si="9"/>
        <v>0</v>
      </c>
      <c r="AK37" s="1"/>
      <c r="AL37" s="1"/>
      <c r="AM37" s="1"/>
      <c r="AN37" s="1"/>
      <c r="AP37" s="30"/>
      <c r="AQ37" s="1"/>
      <c r="AR37" s="1">
        <f t="shared" si="13"/>
        <v>0</v>
      </c>
      <c r="AS37" s="1"/>
      <c r="AT37" s="1"/>
      <c r="AU37" s="2">
        <f t="shared" si="11"/>
        <v>0</v>
      </c>
      <c r="AW37" s="1"/>
      <c r="AX37" s="1"/>
      <c r="AY37" s="1"/>
      <c r="AZ37" s="2">
        <f t="shared" si="12"/>
        <v>0</v>
      </c>
      <c r="BA37" s="2">
        <f>SUM(AF37,AH37,-AZ37,-Table1914[[#This Row],[Sale Fee]])</f>
        <v>0</v>
      </c>
      <c r="BC37" s="1"/>
      <c r="BD37" s="1"/>
      <c r="BE37" s="1"/>
    </row>
    <row r="38" spans="1:57" x14ac:dyDescent="0.25">
      <c r="A38" s="1"/>
      <c r="B38" s="1"/>
      <c r="E38" s="4"/>
      <c r="F38" s="4"/>
      <c r="N38" s="49"/>
      <c r="Q38" s="1"/>
      <c r="R38" s="1"/>
      <c r="S38" s="1">
        <f t="shared" si="6"/>
        <v>0</v>
      </c>
      <c r="U38" s="1"/>
      <c r="V38" s="1"/>
      <c r="W38" s="1">
        <f t="shared" si="7"/>
        <v>0</v>
      </c>
      <c r="X38" s="1"/>
      <c r="Y38" s="1"/>
      <c r="Z38" s="1">
        <f>Table1914[[#This Row],[Quantity2]]*Table1914[[#This Row],[U Cost]]</f>
        <v>0</v>
      </c>
      <c r="AB38" s="1"/>
      <c r="AC38" s="1"/>
      <c r="AD38" s="1">
        <f t="shared" si="8"/>
        <v>0</v>
      </c>
      <c r="AE38" s="1"/>
      <c r="AF38" s="1">
        <f>SUM(Table1914[[#This Row],[Total 
Paid]:[Shipping 
Charged]])</f>
        <v>0</v>
      </c>
      <c r="AG38" s="1"/>
      <c r="AH38" s="1"/>
      <c r="AI38" s="1">
        <f t="shared" si="9"/>
        <v>0</v>
      </c>
      <c r="AK38" s="1"/>
      <c r="AL38" s="1"/>
      <c r="AM38" s="1"/>
      <c r="AN38" s="1"/>
      <c r="AP38" s="30"/>
      <c r="AQ38" s="1"/>
      <c r="AR38" s="1">
        <f t="shared" si="13"/>
        <v>0</v>
      </c>
      <c r="AS38" s="1"/>
      <c r="AT38" s="1"/>
      <c r="AU38" s="2">
        <f t="shared" si="11"/>
        <v>0</v>
      </c>
      <c r="AW38" s="1"/>
      <c r="AX38" s="1"/>
      <c r="AY38" s="1"/>
      <c r="AZ38" s="2">
        <f t="shared" si="12"/>
        <v>0</v>
      </c>
      <c r="BA38" s="2">
        <f>SUM(AF38,AH38,-AZ38,-Table1914[[#This Row],[Sale Fee]])</f>
        <v>0</v>
      </c>
      <c r="BC38" s="1"/>
      <c r="BD38" s="1"/>
      <c r="BE38" s="1"/>
    </row>
    <row r="39" spans="1:57" x14ac:dyDescent="0.25">
      <c r="A39" s="1"/>
      <c r="B39" s="1"/>
      <c r="E39" s="4"/>
      <c r="F39" s="4"/>
      <c r="N39" s="49"/>
      <c r="Q39" s="1"/>
      <c r="R39" s="1"/>
      <c r="S39" s="1">
        <f t="shared" si="6"/>
        <v>0</v>
      </c>
      <c r="U39" s="1"/>
      <c r="V39" s="1"/>
      <c r="W39" s="1">
        <f t="shared" si="7"/>
        <v>0</v>
      </c>
      <c r="X39" s="1"/>
      <c r="Y39" s="1"/>
      <c r="Z39" s="1">
        <f>Table1914[[#This Row],[Quantity2]]*Table1914[[#This Row],[U Cost]]</f>
        <v>0</v>
      </c>
      <c r="AB39" s="1"/>
      <c r="AC39" s="1"/>
      <c r="AD39" s="1">
        <f t="shared" si="8"/>
        <v>0</v>
      </c>
      <c r="AE39" s="1"/>
      <c r="AF39" s="1">
        <f>SUM(Table1914[[#This Row],[Total 
Paid]:[Shipping 
Charged]])</f>
        <v>0</v>
      </c>
      <c r="AG39" s="1"/>
      <c r="AH39" s="1"/>
      <c r="AI39" s="1">
        <f t="shared" si="9"/>
        <v>0</v>
      </c>
      <c r="AK39" s="1"/>
      <c r="AL39" s="1"/>
      <c r="AM39" s="1"/>
      <c r="AN39" s="1"/>
      <c r="AP39" s="30"/>
      <c r="AQ39" s="1"/>
      <c r="AR39" s="1">
        <f t="shared" si="13"/>
        <v>0</v>
      </c>
      <c r="AS39" s="1"/>
      <c r="AT39" s="1"/>
      <c r="AU39" s="2">
        <f t="shared" si="11"/>
        <v>0</v>
      </c>
      <c r="AW39" s="1"/>
      <c r="AX39" s="1"/>
      <c r="AY39" s="1"/>
      <c r="AZ39" s="2">
        <f t="shared" si="12"/>
        <v>0</v>
      </c>
      <c r="BA39" s="2">
        <f>SUM(AF39,AH39,-AZ39,-Table1914[[#This Row],[Sale Fee]])</f>
        <v>0</v>
      </c>
      <c r="BC39" s="1"/>
      <c r="BD39" s="1"/>
      <c r="BE39" s="1"/>
    </row>
    <row r="40" spans="1:57" x14ac:dyDescent="0.25">
      <c r="A40" s="1"/>
      <c r="B40" s="1"/>
      <c r="E40" s="4"/>
      <c r="F40" s="4"/>
      <c r="N40" s="49"/>
      <c r="Q40" s="1"/>
      <c r="R40" s="1"/>
      <c r="S40" s="1">
        <f t="shared" si="6"/>
        <v>0</v>
      </c>
      <c r="U40" s="1"/>
      <c r="V40" s="1"/>
      <c r="W40" s="1">
        <f t="shared" si="7"/>
        <v>0</v>
      </c>
      <c r="X40" s="1"/>
      <c r="Y40" s="1"/>
      <c r="Z40" s="1">
        <f>Table1914[[#This Row],[Quantity2]]*Table1914[[#This Row],[U Cost]]</f>
        <v>0</v>
      </c>
      <c r="AB40" s="1"/>
      <c r="AC40" s="1"/>
      <c r="AD40" s="1">
        <f t="shared" si="8"/>
        <v>0</v>
      </c>
      <c r="AE40" s="1"/>
      <c r="AF40" s="1">
        <f>SUM(Table1914[[#This Row],[Total 
Paid]:[Shipping 
Charged]])</f>
        <v>0</v>
      </c>
      <c r="AG40" s="1"/>
      <c r="AH40" s="1"/>
      <c r="AI40" s="1">
        <f t="shared" si="9"/>
        <v>0</v>
      </c>
      <c r="AK40" s="1"/>
      <c r="AL40" s="1"/>
      <c r="AM40" s="1"/>
      <c r="AN40" s="1"/>
      <c r="AP40" s="30"/>
      <c r="AQ40" s="1"/>
      <c r="AR40" s="1">
        <f t="shared" si="13"/>
        <v>0</v>
      </c>
      <c r="AS40" s="1"/>
      <c r="AT40" s="1"/>
      <c r="AU40" s="2">
        <f t="shared" si="11"/>
        <v>0</v>
      </c>
      <c r="AW40" s="1"/>
      <c r="AX40" s="1"/>
      <c r="AY40" s="1"/>
      <c r="AZ40" s="2">
        <f t="shared" si="12"/>
        <v>0</v>
      </c>
      <c r="BA40" s="2">
        <f>SUM(AF40,AH40,-AZ40,-Table1914[[#This Row],[Sale Fee]])</f>
        <v>0</v>
      </c>
      <c r="BC40" s="1"/>
      <c r="BD40" s="1"/>
      <c r="BE40" s="1"/>
    </row>
    <row r="41" spans="1:57" x14ac:dyDescent="0.25">
      <c r="A41" s="1"/>
      <c r="B41" s="1"/>
      <c r="E41" s="4"/>
      <c r="F41" s="4"/>
      <c r="Q41" s="1"/>
      <c r="R41" s="1"/>
      <c r="S41" s="1">
        <f t="shared" si="6"/>
        <v>0</v>
      </c>
      <c r="U41" s="1"/>
      <c r="V41" s="1"/>
      <c r="W41" s="1">
        <f t="shared" si="7"/>
        <v>0</v>
      </c>
      <c r="X41" s="1"/>
      <c r="Y41" s="1"/>
      <c r="Z41" s="1">
        <f>Table1914[[#This Row],[Quantity2]]*Table1914[[#This Row],[U Cost]]</f>
        <v>0</v>
      </c>
      <c r="AB41" s="1"/>
      <c r="AC41" s="1"/>
      <c r="AD41" s="1">
        <f t="shared" si="8"/>
        <v>0</v>
      </c>
      <c r="AE41" s="1"/>
      <c r="AF41" s="1">
        <f>SUM(Table1914[[#This Row],[Total 
Paid]:[Shipping 
Charged]])</f>
        <v>0</v>
      </c>
      <c r="AG41" s="1"/>
      <c r="AH41" s="1"/>
      <c r="AI41" s="1">
        <f t="shared" si="9"/>
        <v>0</v>
      </c>
      <c r="AK41" s="1"/>
      <c r="AL41" s="1"/>
      <c r="AM41" s="1"/>
      <c r="AN41" s="1"/>
      <c r="AP41" s="30"/>
      <c r="AQ41" s="1"/>
      <c r="AR41" s="1">
        <f t="shared" si="13"/>
        <v>0</v>
      </c>
      <c r="AS41" s="1"/>
      <c r="AT41" s="1"/>
      <c r="AU41" s="2">
        <f t="shared" si="11"/>
        <v>0</v>
      </c>
      <c r="AW41" s="1"/>
      <c r="AX41" s="1"/>
      <c r="AY41" s="1"/>
      <c r="AZ41" s="2">
        <f t="shared" si="12"/>
        <v>0</v>
      </c>
      <c r="BA41" s="2">
        <f>SUM(AF41,AH41,-AZ41,-Table1914[[#This Row],[Sale Fee]])</f>
        <v>0</v>
      </c>
      <c r="BC41" s="1"/>
      <c r="BD41" s="1"/>
      <c r="BE41" s="1"/>
    </row>
    <row r="42" spans="1:57" x14ac:dyDescent="0.25">
      <c r="A42" s="1"/>
      <c r="B42" s="1"/>
      <c r="E42" s="4"/>
      <c r="F42" s="4"/>
      <c r="Q42" s="1"/>
      <c r="R42" s="1"/>
      <c r="S42" s="1">
        <f t="shared" si="6"/>
        <v>0</v>
      </c>
      <c r="U42" s="1"/>
      <c r="V42" s="1"/>
      <c r="W42" s="1">
        <f t="shared" si="7"/>
        <v>0</v>
      </c>
      <c r="X42" s="1"/>
      <c r="Y42" s="1"/>
      <c r="Z42" s="1">
        <f>Table1914[[#This Row],[Quantity2]]*Table1914[[#This Row],[U Cost]]</f>
        <v>0</v>
      </c>
      <c r="AB42" s="1"/>
      <c r="AC42" s="1"/>
      <c r="AD42" s="1">
        <f t="shared" si="8"/>
        <v>0</v>
      </c>
      <c r="AE42" s="1"/>
      <c r="AF42" s="1">
        <f>SUM(Table1914[[#This Row],[Total 
Paid]:[Shipping 
Charged]])</f>
        <v>0</v>
      </c>
      <c r="AG42" s="1"/>
      <c r="AH42" s="1"/>
      <c r="AI42" s="1">
        <f t="shared" si="9"/>
        <v>0</v>
      </c>
      <c r="AK42" s="1"/>
      <c r="AL42" s="1"/>
      <c r="AM42" s="1"/>
      <c r="AN42" s="1"/>
      <c r="AP42" s="30"/>
      <c r="AQ42" s="1"/>
      <c r="AR42" s="1">
        <f t="shared" si="13"/>
        <v>0</v>
      </c>
      <c r="AS42" s="1"/>
      <c r="AT42" s="1"/>
      <c r="AU42" s="2">
        <f t="shared" si="11"/>
        <v>0</v>
      </c>
      <c r="AW42" s="1"/>
      <c r="AX42" s="1"/>
      <c r="AY42" s="1"/>
      <c r="AZ42" s="2">
        <f t="shared" si="12"/>
        <v>0</v>
      </c>
      <c r="BA42" s="2">
        <f>SUM(AF42,AH42,-AZ42,-Table1914[[#This Row],[Sale Fee]])</f>
        <v>0</v>
      </c>
      <c r="BC42" s="1"/>
      <c r="BD42" s="1"/>
      <c r="BE42" s="1"/>
    </row>
    <row r="43" spans="1:57" x14ac:dyDescent="0.25">
      <c r="A43" s="1"/>
      <c r="B43" s="1"/>
      <c r="E43" s="4"/>
      <c r="F43" s="4"/>
      <c r="Q43" s="1"/>
      <c r="R43" s="1"/>
      <c r="S43" s="1">
        <f t="shared" si="6"/>
        <v>0</v>
      </c>
      <c r="U43" s="1"/>
      <c r="V43" s="1"/>
      <c r="W43" s="1">
        <f t="shared" si="7"/>
        <v>0</v>
      </c>
      <c r="X43" s="1"/>
      <c r="Y43" s="1"/>
      <c r="Z43" s="1">
        <f>Table1914[[#This Row],[Quantity2]]*Table1914[[#This Row],[U Cost]]</f>
        <v>0</v>
      </c>
      <c r="AB43" s="1"/>
      <c r="AC43" s="1"/>
      <c r="AD43" s="1">
        <f t="shared" si="8"/>
        <v>0</v>
      </c>
      <c r="AE43" s="1"/>
      <c r="AF43" s="1">
        <f>SUM(Table1914[[#This Row],[Total 
Paid]:[Shipping 
Charged]])</f>
        <v>0</v>
      </c>
      <c r="AG43" s="1"/>
      <c r="AH43" s="1"/>
      <c r="AI43" s="1">
        <f t="shared" si="9"/>
        <v>0</v>
      </c>
      <c r="AK43" s="1"/>
      <c r="AL43" s="1"/>
      <c r="AM43" s="1"/>
      <c r="AN43" s="1"/>
      <c r="AP43" s="30"/>
      <c r="AQ43" s="1"/>
      <c r="AR43" s="1">
        <f t="shared" si="13"/>
        <v>0</v>
      </c>
      <c r="AS43" s="1"/>
      <c r="AT43" s="1"/>
      <c r="AU43" s="2">
        <f t="shared" si="11"/>
        <v>0</v>
      </c>
      <c r="AW43" s="1"/>
      <c r="AX43" s="1"/>
      <c r="AY43" s="1"/>
      <c r="AZ43" s="2">
        <f t="shared" si="12"/>
        <v>0</v>
      </c>
      <c r="BA43" s="2">
        <f>SUM(AF43,AH43,-AZ43,-Table1914[[#This Row],[Sale Fee]])</f>
        <v>0</v>
      </c>
      <c r="BC43" s="1"/>
      <c r="BD43" s="1"/>
      <c r="BE43" s="1"/>
    </row>
    <row r="44" spans="1:57" x14ac:dyDescent="0.25">
      <c r="A44" s="1"/>
      <c r="B44" s="1"/>
      <c r="E44" s="4"/>
      <c r="F44" s="4"/>
      <c r="Q44" s="1"/>
      <c r="R44" s="1"/>
      <c r="S44" s="1">
        <f t="shared" si="6"/>
        <v>0</v>
      </c>
      <c r="U44" s="1"/>
      <c r="V44" s="1"/>
      <c r="W44" s="1">
        <f t="shared" si="7"/>
        <v>0</v>
      </c>
      <c r="X44" s="1"/>
      <c r="Y44" s="1"/>
      <c r="Z44" s="1">
        <f>Table1914[[#This Row],[Quantity2]]*Table1914[[#This Row],[U Cost]]</f>
        <v>0</v>
      </c>
      <c r="AB44" s="1"/>
      <c r="AC44" s="1"/>
      <c r="AD44" s="1">
        <f t="shared" si="8"/>
        <v>0</v>
      </c>
      <c r="AE44" s="1"/>
      <c r="AF44" s="1">
        <f>SUM(Table1914[[#This Row],[Total 
Paid]:[Shipping 
Charged]])</f>
        <v>0</v>
      </c>
      <c r="AG44" s="1"/>
      <c r="AH44" s="1"/>
      <c r="AI44" s="1">
        <f t="shared" si="9"/>
        <v>0</v>
      </c>
      <c r="AK44" s="1"/>
      <c r="AL44" s="1"/>
      <c r="AM44" s="1"/>
      <c r="AN44" s="1"/>
      <c r="AP44" s="30"/>
      <c r="AQ44" s="1"/>
      <c r="AR44" s="1">
        <f t="shared" si="13"/>
        <v>0</v>
      </c>
      <c r="AS44" s="1"/>
      <c r="AT44" s="1"/>
      <c r="AU44" s="2">
        <f t="shared" si="11"/>
        <v>0</v>
      </c>
      <c r="AW44" s="1"/>
      <c r="AX44" s="1"/>
      <c r="AY44" s="1"/>
      <c r="AZ44" s="2">
        <f t="shared" si="12"/>
        <v>0</v>
      </c>
      <c r="BA44" s="2">
        <f>SUM(AF44,AH44,-AZ44,-Table1914[[#This Row],[Sale Fee]])</f>
        <v>0</v>
      </c>
      <c r="BC44" s="1"/>
      <c r="BD44" s="1"/>
      <c r="BE44" s="1"/>
    </row>
    <row r="45" spans="1:57" x14ac:dyDescent="0.25">
      <c r="A45" s="1"/>
      <c r="B45" s="1"/>
      <c r="E45" s="4"/>
      <c r="F45" s="4"/>
      <c r="N45" s="49"/>
      <c r="Q45" s="1"/>
      <c r="R45" s="1"/>
      <c r="S45" s="1">
        <f t="shared" si="6"/>
        <v>0</v>
      </c>
      <c r="U45" s="1"/>
      <c r="V45" s="1"/>
      <c r="W45" s="1">
        <f t="shared" ref="W45:W129" si="14">U45*V45</f>
        <v>0</v>
      </c>
      <c r="X45" s="1"/>
      <c r="Y45" s="1"/>
      <c r="Z45" s="1">
        <f>Table1914[[#This Row],[Quantity2]]*Table1914[[#This Row],[U Cost]]</f>
        <v>0</v>
      </c>
      <c r="AB45" s="1"/>
      <c r="AC45" s="1"/>
      <c r="AD45" s="1">
        <f t="shared" si="8"/>
        <v>0</v>
      </c>
      <c r="AE45" s="1"/>
      <c r="AF45" s="1">
        <f>SUM(Table1914[[#This Row],[Total 
Paid]:[Shipping 
Charged]])</f>
        <v>0</v>
      </c>
      <c r="AG45" s="1"/>
      <c r="AH45" s="1"/>
      <c r="AI45" s="1">
        <f t="shared" si="9"/>
        <v>0</v>
      </c>
      <c r="AK45" s="1"/>
      <c r="AL45" s="1"/>
      <c r="AM45" s="1"/>
      <c r="AN45" s="1"/>
      <c r="AP45" s="30"/>
      <c r="AQ45" s="1"/>
      <c r="AR45" s="1">
        <f t="shared" si="13"/>
        <v>0</v>
      </c>
      <c r="AS45" s="1"/>
      <c r="AT45" s="1"/>
      <c r="AU45" s="2">
        <f t="shared" si="11"/>
        <v>0</v>
      </c>
      <c r="AW45" s="1"/>
      <c r="AX45" s="1"/>
      <c r="AY45" s="1"/>
      <c r="AZ45" s="2">
        <f t="shared" si="12"/>
        <v>0</v>
      </c>
      <c r="BA45" s="2">
        <f>SUM(AF45,AH45,-AZ45,-Table1914[[#This Row],[Sale Fee]])</f>
        <v>0</v>
      </c>
      <c r="BC45" s="1"/>
      <c r="BD45" s="1"/>
      <c r="BE45" s="1"/>
    </row>
    <row r="46" spans="1:57" x14ac:dyDescent="0.25">
      <c r="A46" s="1"/>
      <c r="B46" s="1"/>
      <c r="E46" s="4"/>
      <c r="F46" s="4"/>
      <c r="Q46" s="1"/>
      <c r="R46" s="1"/>
      <c r="S46" s="1">
        <f t="shared" si="6"/>
        <v>0</v>
      </c>
      <c r="U46" s="1"/>
      <c r="V46" s="1"/>
      <c r="W46" s="1">
        <f t="shared" si="14"/>
        <v>0</v>
      </c>
      <c r="X46" s="1"/>
      <c r="Y46" s="1"/>
      <c r="Z46" s="1">
        <f>Table1914[[#This Row],[Quantity2]]*Table1914[[#This Row],[U Cost]]</f>
        <v>0</v>
      </c>
      <c r="AB46" s="1"/>
      <c r="AC46" s="1"/>
      <c r="AD46" s="1">
        <f t="shared" si="8"/>
        <v>0</v>
      </c>
      <c r="AE46" s="1"/>
      <c r="AF46" s="1">
        <f>SUM(Table1914[[#This Row],[Total 
Paid]:[Shipping 
Charged]])</f>
        <v>0</v>
      </c>
      <c r="AG46" s="1"/>
      <c r="AH46" s="1"/>
      <c r="AI46" s="1">
        <f t="shared" si="9"/>
        <v>0</v>
      </c>
      <c r="AK46" s="1"/>
      <c r="AL46" s="1"/>
      <c r="AM46" s="1"/>
      <c r="AN46" s="1"/>
      <c r="AP46" s="30"/>
      <c r="AQ46" s="1"/>
      <c r="AR46" s="1">
        <f t="shared" si="13"/>
        <v>0</v>
      </c>
      <c r="AS46" s="1"/>
      <c r="AT46" s="1"/>
      <c r="AU46" s="2">
        <f t="shared" si="11"/>
        <v>0</v>
      </c>
      <c r="AW46" s="1"/>
      <c r="AX46" s="1"/>
      <c r="AY46" s="1"/>
      <c r="AZ46" s="2">
        <f t="shared" si="12"/>
        <v>0</v>
      </c>
      <c r="BA46" s="2">
        <f>SUM(AF46,AH46,-AZ46,-Table1914[[#This Row],[Sale Fee]])</f>
        <v>0</v>
      </c>
      <c r="BC46" s="1"/>
      <c r="BD46" s="1"/>
      <c r="BE46" s="1"/>
    </row>
    <row r="47" spans="1:57" x14ac:dyDescent="0.25">
      <c r="A47" s="1"/>
      <c r="B47" s="1"/>
      <c r="E47" s="4"/>
      <c r="F47" s="4"/>
      <c r="Q47" s="1"/>
      <c r="R47" s="1"/>
      <c r="S47" s="1">
        <f t="shared" si="6"/>
        <v>0</v>
      </c>
      <c r="U47" s="1"/>
      <c r="V47" s="1"/>
      <c r="W47" s="1">
        <f t="shared" si="14"/>
        <v>0</v>
      </c>
      <c r="X47" s="1"/>
      <c r="Y47" s="1"/>
      <c r="Z47" s="1">
        <f>Table1914[[#This Row],[Quantity2]]*Table1914[[#This Row],[U Cost]]</f>
        <v>0</v>
      </c>
      <c r="AB47" s="1"/>
      <c r="AC47" s="1"/>
      <c r="AD47" s="1">
        <f t="shared" si="8"/>
        <v>0</v>
      </c>
      <c r="AE47" s="1"/>
      <c r="AF47" s="1">
        <f>SUM(Table1914[[#This Row],[Total 
Paid]:[Shipping 
Charged]])</f>
        <v>0</v>
      </c>
      <c r="AG47" s="1"/>
      <c r="AH47" s="1"/>
      <c r="AI47" s="1">
        <f t="shared" si="9"/>
        <v>0</v>
      </c>
      <c r="AK47" s="1"/>
      <c r="AL47" s="1"/>
      <c r="AM47" s="1"/>
      <c r="AN47" s="1"/>
      <c r="AP47" s="30"/>
      <c r="AQ47" s="1"/>
      <c r="AR47" s="1">
        <f t="shared" si="13"/>
        <v>0</v>
      </c>
      <c r="AS47" s="1"/>
      <c r="AT47" s="1"/>
      <c r="AU47" s="2">
        <f t="shared" si="11"/>
        <v>0</v>
      </c>
      <c r="AW47" s="1"/>
      <c r="AX47" s="1"/>
      <c r="AY47" s="1"/>
      <c r="AZ47" s="2">
        <f t="shared" si="12"/>
        <v>0</v>
      </c>
      <c r="BA47" s="2">
        <f>SUM(AF47,AH47,-AZ47,-Table1914[[#This Row],[Sale Fee]])</f>
        <v>0</v>
      </c>
      <c r="BC47" s="1"/>
      <c r="BD47" s="1"/>
      <c r="BE47" s="1"/>
    </row>
    <row r="48" spans="1:57" x14ac:dyDescent="0.25">
      <c r="A48" s="1"/>
      <c r="B48" s="1"/>
      <c r="E48" s="4"/>
      <c r="F48" s="4"/>
      <c r="Q48" s="1"/>
      <c r="R48" s="1"/>
      <c r="S48" s="1">
        <f t="shared" si="6"/>
        <v>0</v>
      </c>
      <c r="U48" s="1"/>
      <c r="V48" s="1"/>
      <c r="W48" s="1">
        <f t="shared" si="14"/>
        <v>0</v>
      </c>
      <c r="X48" s="1"/>
      <c r="Y48" s="1"/>
      <c r="Z48" s="1">
        <f>Table1914[[#This Row],[Quantity2]]*Table1914[[#This Row],[U Cost]]</f>
        <v>0</v>
      </c>
      <c r="AB48" s="1"/>
      <c r="AC48" s="1"/>
      <c r="AD48" s="1">
        <f t="shared" si="8"/>
        <v>0</v>
      </c>
      <c r="AE48" s="1"/>
      <c r="AF48" s="1">
        <f>SUM(Table1914[[#This Row],[Total 
Paid]:[Shipping 
Charged]])</f>
        <v>0</v>
      </c>
      <c r="AG48" s="1"/>
      <c r="AH48" s="1"/>
      <c r="AI48" s="1">
        <f t="shared" si="9"/>
        <v>0</v>
      </c>
      <c r="AK48" s="1"/>
      <c r="AL48" s="1"/>
      <c r="AM48" s="1"/>
      <c r="AN48" s="1"/>
      <c r="AP48" s="30"/>
      <c r="AQ48" s="1"/>
      <c r="AR48" s="1">
        <f t="shared" si="13"/>
        <v>0</v>
      </c>
      <c r="AS48" s="1"/>
      <c r="AT48" s="1"/>
      <c r="AU48" s="2">
        <f t="shared" si="11"/>
        <v>0</v>
      </c>
      <c r="AW48" s="1"/>
      <c r="AX48" s="1"/>
      <c r="AY48" s="1"/>
      <c r="AZ48" s="2">
        <f t="shared" si="12"/>
        <v>0</v>
      </c>
      <c r="BA48" s="2">
        <f>SUM(AF48,AH48,-AZ48,-Table1914[[#This Row],[Sale Fee]])</f>
        <v>0</v>
      </c>
      <c r="BC48" s="1"/>
      <c r="BD48" s="1"/>
      <c r="BE48" s="1"/>
    </row>
    <row r="49" spans="1:57" x14ac:dyDescent="0.25">
      <c r="A49" s="1"/>
      <c r="B49" s="1"/>
      <c r="E49" s="4"/>
      <c r="F49" s="4"/>
      <c r="Q49" s="1"/>
      <c r="R49" s="1"/>
      <c r="S49" s="1">
        <f t="shared" si="6"/>
        <v>0</v>
      </c>
      <c r="U49" s="1"/>
      <c r="V49" s="1"/>
      <c r="W49" s="1">
        <f t="shared" si="14"/>
        <v>0</v>
      </c>
      <c r="X49" s="1"/>
      <c r="Y49" s="1"/>
      <c r="Z49" s="1">
        <f>Table1914[[#This Row],[Quantity2]]*Table1914[[#This Row],[U Cost]]</f>
        <v>0</v>
      </c>
      <c r="AB49" s="1"/>
      <c r="AC49" s="1"/>
      <c r="AD49" s="1">
        <f t="shared" si="8"/>
        <v>0</v>
      </c>
      <c r="AE49" s="1"/>
      <c r="AF49" s="1">
        <f>SUM(Table1914[[#This Row],[Total 
Paid]:[Shipping 
Charged]])</f>
        <v>0</v>
      </c>
      <c r="AG49" s="1"/>
      <c r="AH49" s="1"/>
      <c r="AI49" s="1">
        <f t="shared" si="9"/>
        <v>0</v>
      </c>
      <c r="AK49" s="1"/>
      <c r="AL49" s="1"/>
      <c r="AM49" s="1"/>
      <c r="AN49" s="1"/>
      <c r="AP49" s="30"/>
      <c r="AQ49" s="1"/>
      <c r="AR49" s="1">
        <f t="shared" si="13"/>
        <v>0</v>
      </c>
      <c r="AS49" s="1"/>
      <c r="AT49" s="1"/>
      <c r="AU49" s="2">
        <f t="shared" si="11"/>
        <v>0</v>
      </c>
      <c r="AW49" s="1"/>
      <c r="AX49" s="1"/>
      <c r="AY49" s="1"/>
      <c r="AZ49" s="2">
        <f t="shared" si="12"/>
        <v>0</v>
      </c>
      <c r="BA49" s="2">
        <f>SUM(AF49,AH49,-AZ49,-Table1914[[#This Row],[Sale Fee]])</f>
        <v>0</v>
      </c>
      <c r="BC49" s="1"/>
      <c r="BD49" s="1"/>
      <c r="BE49" s="1"/>
    </row>
    <row r="50" spans="1:57" x14ac:dyDescent="0.25">
      <c r="A50" s="1"/>
      <c r="B50" s="1"/>
      <c r="E50" s="4"/>
      <c r="F50" s="4"/>
      <c r="Q50" s="1"/>
      <c r="R50" s="1"/>
      <c r="S50" s="1">
        <f t="shared" si="6"/>
        <v>0</v>
      </c>
      <c r="U50" s="1"/>
      <c r="V50" s="1"/>
      <c r="W50" s="1">
        <f t="shared" si="14"/>
        <v>0</v>
      </c>
      <c r="X50" s="1"/>
      <c r="Y50" s="1"/>
      <c r="Z50" s="1">
        <f>Table1914[[#This Row],[Quantity2]]*Table1914[[#This Row],[U Cost]]</f>
        <v>0</v>
      </c>
      <c r="AB50" s="1"/>
      <c r="AC50" s="1"/>
      <c r="AD50" s="1">
        <f t="shared" si="8"/>
        <v>0</v>
      </c>
      <c r="AE50" s="1"/>
      <c r="AF50" s="1">
        <f>SUM(Table1914[[#This Row],[Total 
Paid]:[Shipping 
Charged]])</f>
        <v>0</v>
      </c>
      <c r="AG50" s="1"/>
      <c r="AH50" s="1"/>
      <c r="AI50" s="1">
        <f t="shared" si="9"/>
        <v>0</v>
      </c>
      <c r="AK50" s="1"/>
      <c r="AL50" s="1"/>
      <c r="AM50" s="1"/>
      <c r="AN50" s="1"/>
      <c r="AP50" s="30"/>
      <c r="AQ50" s="1"/>
      <c r="AR50" s="1">
        <f t="shared" si="13"/>
        <v>0</v>
      </c>
      <c r="AS50" s="1"/>
      <c r="AT50" s="1"/>
      <c r="AU50" s="2">
        <f t="shared" si="11"/>
        <v>0</v>
      </c>
      <c r="AW50" s="1"/>
      <c r="AX50" s="1"/>
      <c r="AY50" s="1"/>
      <c r="AZ50" s="2">
        <f t="shared" si="12"/>
        <v>0</v>
      </c>
      <c r="BA50" s="2">
        <f>SUM(AF50,AH50,-AZ50,-Table1914[[#This Row],[Sale Fee]])</f>
        <v>0</v>
      </c>
      <c r="BC50" s="1"/>
      <c r="BD50" s="1"/>
      <c r="BE50" s="1"/>
    </row>
    <row r="51" spans="1:57" x14ac:dyDescent="0.25">
      <c r="A51" s="1"/>
      <c r="B51" s="1"/>
      <c r="E51" s="4"/>
      <c r="F51" s="4"/>
      <c r="Q51" s="1"/>
      <c r="R51" s="1"/>
      <c r="S51" s="1">
        <f t="shared" si="6"/>
        <v>0</v>
      </c>
      <c r="U51" s="1"/>
      <c r="V51" s="1"/>
      <c r="W51" s="1">
        <f t="shared" si="14"/>
        <v>0</v>
      </c>
      <c r="X51" s="1"/>
      <c r="Y51" s="1"/>
      <c r="Z51" s="1">
        <f>Table1914[[#This Row],[Quantity2]]*Table1914[[#This Row],[U Cost]]</f>
        <v>0</v>
      </c>
      <c r="AB51" s="1"/>
      <c r="AC51" s="1"/>
      <c r="AD51" s="1">
        <f t="shared" si="8"/>
        <v>0</v>
      </c>
      <c r="AE51" s="1"/>
      <c r="AF51" s="1">
        <f>SUM(Table1914[[#This Row],[Total 
Paid]:[Shipping 
Charged]])</f>
        <v>0</v>
      </c>
      <c r="AG51" s="1"/>
      <c r="AH51" s="1"/>
      <c r="AI51" s="1">
        <f t="shared" si="9"/>
        <v>0</v>
      </c>
      <c r="AK51" s="1"/>
      <c r="AL51" s="1"/>
      <c r="AM51" s="1"/>
      <c r="AN51" s="1"/>
      <c r="AP51" s="30"/>
      <c r="AQ51" s="1"/>
      <c r="AR51" s="1">
        <f t="shared" si="13"/>
        <v>0</v>
      </c>
      <c r="AS51" s="1"/>
      <c r="AT51" s="1"/>
      <c r="AU51" s="2">
        <f t="shared" si="11"/>
        <v>0</v>
      </c>
      <c r="AW51" s="1"/>
      <c r="AX51" s="1"/>
      <c r="AY51" s="1"/>
      <c r="AZ51" s="2">
        <f t="shared" si="12"/>
        <v>0</v>
      </c>
      <c r="BA51" s="2">
        <f>SUM(AF51,AH51,-AZ51,-Table1914[[#This Row],[Sale Fee]])</f>
        <v>0</v>
      </c>
      <c r="BC51" s="1"/>
      <c r="BD51" s="1"/>
      <c r="BE51" s="1"/>
    </row>
    <row r="52" spans="1:57" x14ac:dyDescent="0.25">
      <c r="A52" s="1"/>
      <c r="B52" s="1"/>
      <c r="E52" s="4"/>
      <c r="F52" s="4"/>
      <c r="Q52" s="1"/>
      <c r="R52" s="1"/>
      <c r="S52" s="1">
        <f t="shared" si="6"/>
        <v>0</v>
      </c>
      <c r="U52" s="1"/>
      <c r="V52" s="1"/>
      <c r="W52" s="1">
        <f t="shared" si="14"/>
        <v>0</v>
      </c>
      <c r="X52" s="1"/>
      <c r="Y52" s="1"/>
      <c r="Z52" s="1">
        <f>Table1914[[#This Row],[Quantity2]]*Table1914[[#This Row],[U Cost]]</f>
        <v>0</v>
      </c>
      <c r="AB52" s="1"/>
      <c r="AC52" s="1"/>
      <c r="AD52" s="1">
        <f t="shared" si="8"/>
        <v>0</v>
      </c>
      <c r="AE52" s="1"/>
      <c r="AF52" s="1">
        <f>SUM(Table1914[[#This Row],[Total 
Paid]:[Shipping 
Charged]])</f>
        <v>0</v>
      </c>
      <c r="AG52" s="1"/>
      <c r="AH52" s="1"/>
      <c r="AI52" s="1">
        <f t="shared" si="9"/>
        <v>0</v>
      </c>
      <c r="AK52" s="1"/>
      <c r="AL52" s="1"/>
      <c r="AM52" s="1"/>
      <c r="AN52" s="1"/>
      <c r="AP52" s="30"/>
      <c r="AQ52" s="1"/>
      <c r="AR52" s="1">
        <f t="shared" si="13"/>
        <v>0</v>
      </c>
      <c r="AS52" s="1"/>
      <c r="AT52" s="1"/>
      <c r="AU52" s="2">
        <f t="shared" si="11"/>
        <v>0</v>
      </c>
      <c r="AW52" s="1"/>
      <c r="AX52" s="1"/>
      <c r="AY52" s="1"/>
      <c r="AZ52" s="2">
        <f t="shared" si="12"/>
        <v>0</v>
      </c>
      <c r="BA52" s="2">
        <f>SUM(AF52,AH52,-AZ52,-Table1914[[#This Row],[Sale Fee]])</f>
        <v>0</v>
      </c>
      <c r="BC52" s="1"/>
      <c r="BD52" s="1"/>
      <c r="BE52" s="1"/>
    </row>
    <row r="53" spans="1:57" x14ac:dyDescent="0.25">
      <c r="A53" s="1"/>
      <c r="B53" s="1"/>
      <c r="E53" s="4"/>
      <c r="F53" s="4"/>
      <c r="Q53" s="1"/>
      <c r="R53" s="1"/>
      <c r="S53" s="1">
        <f t="shared" si="6"/>
        <v>0</v>
      </c>
      <c r="U53" s="1"/>
      <c r="V53" s="1"/>
      <c r="W53" s="1">
        <f t="shared" si="14"/>
        <v>0</v>
      </c>
      <c r="X53" s="1"/>
      <c r="Y53" s="1"/>
      <c r="Z53" s="1">
        <f>Table1914[[#This Row],[Quantity2]]*Table1914[[#This Row],[U Cost]]</f>
        <v>0</v>
      </c>
      <c r="AB53" s="1"/>
      <c r="AC53" s="1"/>
      <c r="AD53" s="1">
        <f t="shared" si="8"/>
        <v>0</v>
      </c>
      <c r="AE53" s="1"/>
      <c r="AF53" s="1">
        <f>SUM(Table1914[[#This Row],[Total 
Paid]:[Shipping 
Charged]])</f>
        <v>0</v>
      </c>
      <c r="AG53" s="1"/>
      <c r="AH53" s="1"/>
      <c r="AI53" s="1">
        <f t="shared" si="9"/>
        <v>0</v>
      </c>
      <c r="AK53" s="1"/>
      <c r="AL53" s="1"/>
      <c r="AM53" s="1"/>
      <c r="AN53" s="1"/>
      <c r="AP53" s="30"/>
      <c r="AQ53" s="1"/>
      <c r="AR53" s="1">
        <f t="shared" si="13"/>
        <v>0</v>
      </c>
      <c r="AS53" s="1"/>
      <c r="AT53" s="1"/>
      <c r="AU53" s="2">
        <f t="shared" si="11"/>
        <v>0</v>
      </c>
      <c r="AW53" s="1"/>
      <c r="AX53" s="1"/>
      <c r="AY53" s="1"/>
      <c r="AZ53" s="2">
        <f t="shared" si="12"/>
        <v>0</v>
      </c>
      <c r="BA53" s="2">
        <f>SUM(AF53,AH53,-AZ53,-Table1914[[#This Row],[Sale Fee]])</f>
        <v>0</v>
      </c>
      <c r="BC53" s="1"/>
      <c r="BD53" s="1"/>
      <c r="BE53" s="1"/>
    </row>
    <row r="54" spans="1:57" x14ac:dyDescent="0.25">
      <c r="A54" s="1"/>
      <c r="B54" s="1"/>
      <c r="E54" s="4"/>
      <c r="F54" s="4"/>
      <c r="N54" s="49"/>
      <c r="Q54" s="1"/>
      <c r="R54" s="1"/>
      <c r="S54" s="1">
        <f t="shared" si="6"/>
        <v>0</v>
      </c>
      <c r="U54" s="1"/>
      <c r="V54" s="1"/>
      <c r="W54" s="1">
        <f t="shared" si="14"/>
        <v>0</v>
      </c>
      <c r="X54" s="1"/>
      <c r="Y54" s="1"/>
      <c r="Z54" s="1">
        <f>Table1914[[#This Row],[Quantity2]]*Table1914[[#This Row],[U Cost]]</f>
        <v>0</v>
      </c>
      <c r="AB54" s="1"/>
      <c r="AC54" s="1"/>
      <c r="AD54" s="1">
        <f t="shared" si="8"/>
        <v>0</v>
      </c>
      <c r="AE54" s="1"/>
      <c r="AF54" s="1">
        <f>SUM(Table1914[[#This Row],[Total 
Paid]:[Shipping 
Charged]])</f>
        <v>0</v>
      </c>
      <c r="AG54" s="1"/>
      <c r="AH54" s="1"/>
      <c r="AI54" s="1">
        <f t="shared" si="9"/>
        <v>0</v>
      </c>
      <c r="AK54" s="1"/>
      <c r="AL54" s="1"/>
      <c r="AM54" s="1"/>
      <c r="AN54" s="1"/>
      <c r="AP54" s="30"/>
      <c r="AQ54" s="1"/>
      <c r="AR54" s="1">
        <f t="shared" si="13"/>
        <v>0</v>
      </c>
      <c r="AS54" s="1"/>
      <c r="AT54" s="1"/>
      <c r="AU54" s="2">
        <f t="shared" si="11"/>
        <v>0</v>
      </c>
      <c r="AW54" s="1"/>
      <c r="AX54" s="1"/>
      <c r="AY54" s="1"/>
      <c r="AZ54" s="2">
        <f t="shared" si="12"/>
        <v>0</v>
      </c>
      <c r="BA54" s="2">
        <f>SUM(AF54,AH54,-AZ54,-Table1914[[#This Row],[Sale Fee]])</f>
        <v>0</v>
      </c>
      <c r="BC54" s="1"/>
      <c r="BD54" s="1"/>
      <c r="BE54" s="1"/>
    </row>
    <row r="55" spans="1:57" x14ac:dyDescent="0.25">
      <c r="A55" s="1"/>
      <c r="B55" s="1"/>
      <c r="E55" s="4"/>
      <c r="F55" s="4"/>
      <c r="Q55" s="1"/>
      <c r="R55" s="1"/>
      <c r="S55" s="1">
        <f t="shared" si="6"/>
        <v>0</v>
      </c>
      <c r="U55" s="1"/>
      <c r="V55" s="1"/>
      <c r="W55" s="1">
        <f t="shared" si="14"/>
        <v>0</v>
      </c>
      <c r="X55" s="1"/>
      <c r="Y55" s="1"/>
      <c r="Z55" s="1">
        <f>Table1914[[#This Row],[Quantity2]]*Table1914[[#This Row],[U Cost]]</f>
        <v>0</v>
      </c>
      <c r="AB55" s="1"/>
      <c r="AC55" s="1"/>
      <c r="AD55" s="1">
        <f t="shared" si="8"/>
        <v>0</v>
      </c>
      <c r="AE55" s="1"/>
      <c r="AF55" s="1">
        <f>SUM(Table1914[[#This Row],[Total 
Paid]:[Shipping 
Charged]])</f>
        <v>0</v>
      </c>
      <c r="AG55" s="1"/>
      <c r="AH55" s="1"/>
      <c r="AI55" s="1">
        <f t="shared" si="9"/>
        <v>0</v>
      </c>
      <c r="AK55" s="1"/>
      <c r="AL55" s="1"/>
      <c r="AM55" s="1"/>
      <c r="AN55" s="1"/>
      <c r="AP55" s="30"/>
      <c r="AQ55" s="1"/>
      <c r="AR55" s="1">
        <f t="shared" si="13"/>
        <v>0</v>
      </c>
      <c r="AS55" s="1"/>
      <c r="AT55" s="1"/>
      <c r="AU55" s="2">
        <f t="shared" si="11"/>
        <v>0</v>
      </c>
      <c r="AW55" s="1"/>
      <c r="AX55" s="1"/>
      <c r="AY55" s="1"/>
      <c r="AZ55" s="2">
        <f t="shared" si="12"/>
        <v>0</v>
      </c>
      <c r="BA55" s="2">
        <f>SUM(AF55,AH55,-AZ55,-Table1914[[#This Row],[Sale Fee]])</f>
        <v>0</v>
      </c>
      <c r="BC55" s="1"/>
      <c r="BD55" s="1"/>
      <c r="BE55" s="1"/>
    </row>
    <row r="56" spans="1:57" x14ac:dyDescent="0.25">
      <c r="A56" s="1"/>
      <c r="B56" s="1"/>
      <c r="E56" s="4"/>
      <c r="F56" s="4"/>
      <c r="Q56" s="1"/>
      <c r="R56" s="1"/>
      <c r="S56" s="1">
        <f t="shared" si="6"/>
        <v>0</v>
      </c>
      <c r="U56" s="1"/>
      <c r="V56" s="1"/>
      <c r="W56" s="1">
        <f t="shared" si="14"/>
        <v>0</v>
      </c>
      <c r="X56" s="1"/>
      <c r="Y56" s="1"/>
      <c r="Z56" s="1">
        <f>Table1914[[#This Row],[Quantity2]]*Table1914[[#This Row],[U Cost]]</f>
        <v>0</v>
      </c>
      <c r="AB56" s="1"/>
      <c r="AC56" s="1"/>
      <c r="AD56" s="1">
        <f t="shared" si="8"/>
        <v>0</v>
      </c>
      <c r="AE56" s="1"/>
      <c r="AF56" s="1">
        <f>SUM(Table1914[[#This Row],[Total 
Paid]:[Shipping 
Charged]])</f>
        <v>0</v>
      </c>
      <c r="AG56" s="1"/>
      <c r="AH56" s="1"/>
      <c r="AI56" s="1">
        <f t="shared" si="9"/>
        <v>0</v>
      </c>
      <c r="AK56" s="1"/>
      <c r="AL56" s="1"/>
      <c r="AM56" s="1"/>
      <c r="AN56" s="1"/>
      <c r="AP56" s="30"/>
      <c r="AQ56" s="1"/>
      <c r="AR56" s="1">
        <f t="shared" si="13"/>
        <v>0</v>
      </c>
      <c r="AS56" s="1"/>
      <c r="AT56" s="1"/>
      <c r="AU56" s="2">
        <f t="shared" si="11"/>
        <v>0</v>
      </c>
      <c r="AW56" s="1"/>
      <c r="AX56" s="1"/>
      <c r="AY56" s="1"/>
      <c r="AZ56" s="2">
        <f t="shared" si="12"/>
        <v>0</v>
      </c>
      <c r="BA56" s="2">
        <f>SUM(AF56,AH56,-AZ56,-Table1914[[#This Row],[Sale Fee]])</f>
        <v>0</v>
      </c>
      <c r="BC56" s="1"/>
      <c r="BD56" s="1"/>
      <c r="BE56" s="1"/>
    </row>
    <row r="57" spans="1:57" x14ac:dyDescent="0.25">
      <c r="A57" s="1"/>
      <c r="B57" s="1"/>
      <c r="E57" s="4"/>
      <c r="F57" s="4"/>
      <c r="Q57" s="1"/>
      <c r="R57" s="1"/>
      <c r="S57" s="1">
        <f t="shared" ref="S57:S120" si="15">R57*Q57</f>
        <v>0</v>
      </c>
      <c r="U57" s="1"/>
      <c r="V57" s="1"/>
      <c r="W57" s="1">
        <f t="shared" si="14"/>
        <v>0</v>
      </c>
      <c r="X57" s="1"/>
      <c r="Y57" s="1"/>
      <c r="Z57" s="1">
        <f>Table1914[[#This Row],[Quantity2]]*Table1914[[#This Row],[U Cost]]</f>
        <v>0</v>
      </c>
      <c r="AB57" s="1"/>
      <c r="AC57" s="1"/>
      <c r="AD57" s="1">
        <f t="shared" si="8"/>
        <v>0</v>
      </c>
      <c r="AE57" s="1"/>
      <c r="AF57" s="1">
        <f>SUM(Table1914[[#This Row],[Total 
Paid]:[Shipping 
Charged]])</f>
        <v>0</v>
      </c>
      <c r="AG57" s="1"/>
      <c r="AH57" s="1"/>
      <c r="AI57" s="1">
        <f t="shared" si="9"/>
        <v>0</v>
      </c>
      <c r="AK57" s="1"/>
      <c r="AL57" s="1"/>
      <c r="AM57" s="1"/>
      <c r="AN57" s="1"/>
      <c r="AP57" s="30"/>
      <c r="AQ57" s="1"/>
      <c r="AR57" s="1">
        <f t="shared" si="13"/>
        <v>0</v>
      </c>
      <c r="AS57" s="1"/>
      <c r="AT57" s="1"/>
      <c r="AU57" s="2">
        <f t="shared" si="11"/>
        <v>0</v>
      </c>
      <c r="AW57" s="1"/>
      <c r="AX57" s="1"/>
      <c r="AY57" s="1"/>
      <c r="AZ57" s="2">
        <f t="shared" si="12"/>
        <v>0</v>
      </c>
      <c r="BA57" s="2">
        <f>SUM(AF57,AH57,-AZ57,-Table1914[[#This Row],[Sale Fee]])</f>
        <v>0</v>
      </c>
      <c r="BC57" s="1"/>
      <c r="BD57" s="1"/>
      <c r="BE57" s="1"/>
    </row>
    <row r="58" spans="1:57" x14ac:dyDescent="0.25">
      <c r="A58" s="1"/>
      <c r="B58" s="1"/>
      <c r="E58" s="4"/>
      <c r="F58" s="4"/>
      <c r="Q58" s="1"/>
      <c r="R58" s="1"/>
      <c r="S58" s="1">
        <f t="shared" si="15"/>
        <v>0</v>
      </c>
      <c r="U58" s="1"/>
      <c r="V58" s="1"/>
      <c r="W58" s="1">
        <f t="shared" si="14"/>
        <v>0</v>
      </c>
      <c r="X58" s="1"/>
      <c r="Y58" s="1"/>
      <c r="Z58" s="1">
        <f>Table1914[[#This Row],[Quantity2]]*Table1914[[#This Row],[U Cost]]</f>
        <v>0</v>
      </c>
      <c r="AB58" s="1"/>
      <c r="AC58" s="1"/>
      <c r="AD58" s="1">
        <f t="shared" si="8"/>
        <v>0</v>
      </c>
      <c r="AE58" s="1"/>
      <c r="AF58" s="1">
        <f>SUM(Table1914[[#This Row],[Total 
Paid]:[Shipping 
Charged]])</f>
        <v>0</v>
      </c>
      <c r="AG58" s="1"/>
      <c r="AH58" s="1"/>
      <c r="AI58" s="1">
        <f t="shared" si="9"/>
        <v>0</v>
      </c>
      <c r="AK58" s="1"/>
      <c r="AL58" s="1"/>
      <c r="AM58" s="1"/>
      <c r="AN58" s="1"/>
      <c r="AP58" s="30"/>
      <c r="AQ58" s="1"/>
      <c r="AR58" s="1">
        <f t="shared" si="13"/>
        <v>0</v>
      </c>
      <c r="AS58" s="1"/>
      <c r="AT58" s="1"/>
      <c r="AU58" s="2">
        <f t="shared" si="11"/>
        <v>0</v>
      </c>
      <c r="AW58" s="1"/>
      <c r="AX58" s="1"/>
      <c r="AY58" s="1"/>
      <c r="AZ58" s="2">
        <f t="shared" ref="AZ58:AZ118" si="16">SUM(AU58,AW58,AX58,AY58)</f>
        <v>0</v>
      </c>
      <c r="BA58" s="2">
        <f>SUM(AF58,AH58,-AZ58,-Table1914[[#This Row],[Sale Fee]])</f>
        <v>0</v>
      </c>
      <c r="BC58" s="1"/>
      <c r="BD58" s="1"/>
      <c r="BE58" s="1"/>
    </row>
    <row r="59" spans="1:57" x14ac:dyDescent="0.25">
      <c r="A59" s="1"/>
      <c r="B59" s="1"/>
      <c r="E59" s="4"/>
      <c r="F59" s="4"/>
      <c r="Q59" s="1"/>
      <c r="R59" s="1"/>
      <c r="S59" s="1">
        <f t="shared" si="15"/>
        <v>0</v>
      </c>
      <c r="U59" s="1"/>
      <c r="V59" s="1"/>
      <c r="W59" s="1">
        <f t="shared" si="14"/>
        <v>0</v>
      </c>
      <c r="X59" s="1"/>
      <c r="Y59" s="1"/>
      <c r="Z59" s="1">
        <f>Table1914[[#This Row],[Quantity2]]*Table1914[[#This Row],[U Cost]]</f>
        <v>0</v>
      </c>
      <c r="AB59" s="1"/>
      <c r="AC59" s="1"/>
      <c r="AD59" s="1">
        <f t="shared" si="8"/>
        <v>0</v>
      </c>
      <c r="AE59" s="1"/>
      <c r="AF59" s="1">
        <f>SUM(Table1914[[#This Row],[Total 
Paid]:[Shipping 
Charged]])</f>
        <v>0</v>
      </c>
      <c r="AG59" s="1"/>
      <c r="AH59" s="1"/>
      <c r="AI59" s="1">
        <f t="shared" si="9"/>
        <v>0</v>
      </c>
      <c r="AK59" s="1"/>
      <c r="AL59" s="1"/>
      <c r="AM59" s="1"/>
      <c r="AN59" s="1"/>
      <c r="AP59" s="30"/>
      <c r="AQ59" s="1"/>
      <c r="AR59" s="1">
        <f t="shared" si="13"/>
        <v>0</v>
      </c>
      <c r="AS59" s="1"/>
      <c r="AT59" s="1"/>
      <c r="AU59" s="2">
        <f t="shared" si="11"/>
        <v>0</v>
      </c>
      <c r="AW59" s="1"/>
      <c r="AX59" s="1"/>
      <c r="AY59" s="1"/>
      <c r="AZ59" s="2">
        <f t="shared" si="16"/>
        <v>0</v>
      </c>
      <c r="BA59" s="2">
        <f>SUM(AF59,AH59,-AZ59,-Table1914[[#This Row],[Sale Fee]])</f>
        <v>0</v>
      </c>
      <c r="BC59" s="1"/>
      <c r="BD59" s="1"/>
      <c r="BE59" s="1"/>
    </row>
    <row r="60" spans="1:57" x14ac:dyDescent="0.25">
      <c r="A60" s="1"/>
      <c r="B60" s="1"/>
      <c r="E60" s="4"/>
      <c r="F60" s="4"/>
      <c r="Q60" s="1"/>
      <c r="R60" s="1"/>
      <c r="S60" s="1">
        <f t="shared" si="15"/>
        <v>0</v>
      </c>
      <c r="U60" s="1"/>
      <c r="V60" s="1"/>
      <c r="W60" s="1">
        <f t="shared" si="14"/>
        <v>0</v>
      </c>
      <c r="X60" s="1"/>
      <c r="Y60" s="1"/>
      <c r="Z60" s="1">
        <f>Table1914[[#This Row],[Quantity2]]*Table1914[[#This Row],[U Cost]]</f>
        <v>0</v>
      </c>
      <c r="AB60" s="1"/>
      <c r="AC60" s="1"/>
      <c r="AD60" s="1">
        <f t="shared" si="8"/>
        <v>0</v>
      </c>
      <c r="AE60" s="1"/>
      <c r="AF60" s="1">
        <f>SUM(Table1914[[#This Row],[Total 
Paid]:[Shipping 
Charged]])</f>
        <v>0</v>
      </c>
      <c r="AG60" s="1"/>
      <c r="AH60" s="1"/>
      <c r="AI60" s="1">
        <f t="shared" si="9"/>
        <v>0</v>
      </c>
      <c r="AK60" s="1"/>
      <c r="AL60" s="1"/>
      <c r="AM60" s="1"/>
      <c r="AN60" s="1"/>
      <c r="AP60" s="30"/>
      <c r="AQ60" s="1"/>
      <c r="AR60" s="1">
        <f t="shared" si="13"/>
        <v>0</v>
      </c>
      <c r="AS60" s="1"/>
      <c r="AT60" s="1"/>
      <c r="AU60" s="2">
        <f t="shared" si="11"/>
        <v>0</v>
      </c>
      <c r="AW60" s="1"/>
      <c r="AX60" s="1"/>
      <c r="AY60" s="1"/>
      <c r="AZ60" s="2">
        <f t="shared" si="16"/>
        <v>0</v>
      </c>
      <c r="BA60" s="2">
        <f>SUM(AF60,AH60,-AZ60,-Table1914[[#This Row],[Sale Fee]])</f>
        <v>0</v>
      </c>
      <c r="BC60" s="1"/>
      <c r="BD60" s="1"/>
      <c r="BE60" s="1"/>
    </row>
    <row r="61" spans="1:57" x14ac:dyDescent="0.25">
      <c r="A61" s="1"/>
      <c r="B61" s="1"/>
      <c r="E61" s="4"/>
      <c r="F61" s="4"/>
      <c r="Q61" s="1"/>
      <c r="R61" s="1"/>
      <c r="S61" s="1">
        <f t="shared" si="15"/>
        <v>0</v>
      </c>
      <c r="U61" s="1"/>
      <c r="V61" s="1"/>
      <c r="W61" s="1">
        <f t="shared" si="14"/>
        <v>0</v>
      </c>
      <c r="X61" s="1"/>
      <c r="Y61" s="1"/>
      <c r="Z61" s="1">
        <f>Table1914[[#This Row],[Quantity2]]*Table1914[[#This Row],[U Cost]]</f>
        <v>0</v>
      </c>
      <c r="AB61" s="1"/>
      <c r="AC61" s="1"/>
      <c r="AD61" s="1">
        <f t="shared" si="8"/>
        <v>0</v>
      </c>
      <c r="AE61" s="1"/>
      <c r="AF61" s="1">
        <f>SUM(Table1914[[#This Row],[Total 
Paid]:[Shipping 
Charged]])</f>
        <v>0</v>
      </c>
      <c r="AG61" s="1"/>
      <c r="AH61" s="1"/>
      <c r="AI61" s="1">
        <f t="shared" si="9"/>
        <v>0</v>
      </c>
      <c r="AK61" s="1"/>
      <c r="AL61" s="1"/>
      <c r="AM61" s="1"/>
      <c r="AN61" s="1"/>
      <c r="AP61" s="30"/>
      <c r="AQ61" s="1"/>
      <c r="AR61" s="1">
        <f t="shared" si="13"/>
        <v>0</v>
      </c>
      <c r="AS61" s="1"/>
      <c r="AT61" s="1"/>
      <c r="AU61" s="2">
        <f t="shared" si="11"/>
        <v>0</v>
      </c>
      <c r="AW61" s="1"/>
      <c r="AX61" s="1"/>
      <c r="AY61" s="1"/>
      <c r="AZ61" s="2">
        <f t="shared" si="16"/>
        <v>0</v>
      </c>
      <c r="BA61" s="2">
        <f>SUM(AF61,AH61,-AZ61,-Table1914[[#This Row],[Sale Fee]])</f>
        <v>0</v>
      </c>
      <c r="BC61" s="1"/>
      <c r="BD61" s="1"/>
      <c r="BE61" s="1"/>
    </row>
    <row r="62" spans="1:57" x14ac:dyDescent="0.25">
      <c r="A62" s="1"/>
      <c r="B62" s="1"/>
      <c r="E62" s="4"/>
      <c r="F62" s="4"/>
      <c r="Q62" s="1"/>
      <c r="R62" s="1"/>
      <c r="S62" s="1">
        <f t="shared" si="15"/>
        <v>0</v>
      </c>
      <c r="U62" s="1"/>
      <c r="V62" s="1"/>
      <c r="W62" s="1">
        <f t="shared" si="14"/>
        <v>0</v>
      </c>
      <c r="X62" s="1"/>
      <c r="Y62" s="1"/>
      <c r="Z62" s="1">
        <f>Table1914[[#This Row],[Quantity2]]*Table1914[[#This Row],[U Cost]]</f>
        <v>0</v>
      </c>
      <c r="AB62" s="1"/>
      <c r="AC62" s="1"/>
      <c r="AD62" s="1">
        <f t="shared" si="8"/>
        <v>0</v>
      </c>
      <c r="AE62" s="1"/>
      <c r="AF62" s="1">
        <f>SUM(Table1914[[#This Row],[Total 
Paid]:[Shipping 
Charged]])</f>
        <v>0</v>
      </c>
      <c r="AG62" s="1"/>
      <c r="AH62" s="1"/>
      <c r="AI62" s="1">
        <f t="shared" si="9"/>
        <v>0</v>
      </c>
      <c r="AK62" s="1"/>
      <c r="AL62" s="1"/>
      <c r="AM62" s="1"/>
      <c r="AN62" s="1"/>
      <c r="AP62" s="30"/>
      <c r="AQ62" s="1"/>
      <c r="AR62" s="1">
        <f t="shared" si="13"/>
        <v>0</v>
      </c>
      <c r="AS62" s="1"/>
      <c r="AT62" s="1"/>
      <c r="AU62" s="2">
        <f t="shared" si="11"/>
        <v>0</v>
      </c>
      <c r="AW62" s="1"/>
      <c r="AX62" s="1"/>
      <c r="AY62" s="1"/>
      <c r="AZ62" s="2">
        <f t="shared" si="16"/>
        <v>0</v>
      </c>
      <c r="BA62" s="2">
        <f>SUM(AF62,AH62,-AZ62,-Table1914[[#This Row],[Sale Fee]])</f>
        <v>0</v>
      </c>
      <c r="BC62" s="1"/>
      <c r="BD62" s="1"/>
      <c r="BE62" s="1"/>
    </row>
    <row r="63" spans="1:57" x14ac:dyDescent="0.25">
      <c r="A63" s="1"/>
      <c r="B63" s="1"/>
      <c r="E63" s="4"/>
      <c r="F63" s="4"/>
      <c r="Q63" s="1"/>
      <c r="R63" s="1"/>
      <c r="S63" s="1">
        <f t="shared" si="15"/>
        <v>0</v>
      </c>
      <c r="U63" s="1"/>
      <c r="V63" s="1"/>
      <c r="W63" s="1">
        <f t="shared" si="14"/>
        <v>0</v>
      </c>
      <c r="X63" s="1"/>
      <c r="Y63" s="1"/>
      <c r="Z63" s="1">
        <f>Table1914[[#This Row],[Quantity2]]*Table1914[[#This Row],[U Cost]]</f>
        <v>0</v>
      </c>
      <c r="AB63" s="1"/>
      <c r="AC63" s="1"/>
      <c r="AD63" s="1">
        <f t="shared" si="8"/>
        <v>0</v>
      </c>
      <c r="AE63" s="1"/>
      <c r="AF63" s="1">
        <f>SUM(Table1914[[#This Row],[Total 
Paid]:[Shipping 
Charged]])</f>
        <v>0</v>
      </c>
      <c r="AG63" s="1"/>
      <c r="AH63" s="1"/>
      <c r="AI63" s="1">
        <f t="shared" si="9"/>
        <v>0</v>
      </c>
      <c r="AK63" s="1"/>
      <c r="AL63" s="1"/>
      <c r="AM63" s="1"/>
      <c r="AN63" s="1"/>
      <c r="AP63" s="30"/>
      <c r="AQ63" s="1"/>
      <c r="AR63" s="1">
        <f t="shared" si="13"/>
        <v>0</v>
      </c>
      <c r="AS63" s="1"/>
      <c r="AT63" s="1"/>
      <c r="AU63" s="2">
        <f t="shared" si="11"/>
        <v>0</v>
      </c>
      <c r="AW63" s="1"/>
      <c r="AX63" s="1"/>
      <c r="AY63" s="1"/>
      <c r="AZ63" s="2">
        <f t="shared" si="16"/>
        <v>0</v>
      </c>
      <c r="BA63" s="2">
        <f>SUM(AF63,AH63,-AZ63,-Table1914[[#This Row],[Sale Fee]])</f>
        <v>0</v>
      </c>
      <c r="BC63" s="1"/>
      <c r="BD63" s="1"/>
      <c r="BE63" s="1"/>
    </row>
    <row r="64" spans="1:57" x14ac:dyDescent="0.25">
      <c r="A64" s="1"/>
      <c r="B64" s="1"/>
      <c r="E64" s="4"/>
      <c r="F64" s="4"/>
      <c r="Q64" s="1"/>
      <c r="R64" s="1"/>
      <c r="S64" s="1">
        <f t="shared" si="15"/>
        <v>0</v>
      </c>
      <c r="U64" s="1"/>
      <c r="V64" s="1"/>
      <c r="W64" s="1">
        <f t="shared" si="14"/>
        <v>0</v>
      </c>
      <c r="X64" s="1"/>
      <c r="Y64" s="1"/>
      <c r="Z64" s="1">
        <f>Table1914[[#This Row],[Quantity2]]*Table1914[[#This Row],[U Cost]]</f>
        <v>0</v>
      </c>
      <c r="AB64" s="1"/>
      <c r="AC64" s="1"/>
      <c r="AD64" s="1">
        <f t="shared" si="8"/>
        <v>0</v>
      </c>
      <c r="AE64" s="1"/>
      <c r="AF64" s="1">
        <f>SUM(Table1914[[#This Row],[Total 
Paid]:[Shipping 
Charged]])</f>
        <v>0</v>
      </c>
      <c r="AG64" s="1"/>
      <c r="AH64" s="1"/>
      <c r="AI64" s="1">
        <f t="shared" si="9"/>
        <v>0</v>
      </c>
      <c r="AK64" s="1"/>
      <c r="AL64" s="1"/>
      <c r="AM64" s="1"/>
      <c r="AN64" s="1"/>
      <c r="AP64" s="30"/>
      <c r="AQ64" s="1"/>
      <c r="AR64" s="1">
        <f t="shared" si="13"/>
        <v>0</v>
      </c>
      <c r="AS64" s="1"/>
      <c r="AT64" s="1"/>
      <c r="AU64" s="2">
        <f t="shared" si="11"/>
        <v>0</v>
      </c>
      <c r="AW64" s="1"/>
      <c r="AX64" s="1"/>
      <c r="AY64" s="1"/>
      <c r="AZ64" s="2">
        <f t="shared" si="16"/>
        <v>0</v>
      </c>
      <c r="BA64" s="2">
        <f>SUM(AF64,AH64,-AZ64,-Table1914[[#This Row],[Sale Fee]])</f>
        <v>0</v>
      </c>
      <c r="BC64" s="1"/>
      <c r="BD64" s="1"/>
      <c r="BE64" s="1"/>
    </row>
    <row r="65" spans="1:57" x14ac:dyDescent="0.25">
      <c r="A65" s="1"/>
      <c r="B65" s="1"/>
      <c r="E65" s="4"/>
      <c r="F65" s="4"/>
      <c r="Q65" s="1"/>
      <c r="R65" s="1"/>
      <c r="S65" s="1">
        <f t="shared" si="15"/>
        <v>0</v>
      </c>
      <c r="U65" s="1"/>
      <c r="V65" s="1"/>
      <c r="W65" s="1">
        <f t="shared" si="14"/>
        <v>0</v>
      </c>
      <c r="X65" s="1"/>
      <c r="Y65" s="1"/>
      <c r="Z65" s="1">
        <f>Table1914[[#This Row],[Quantity2]]*Table1914[[#This Row],[U Cost]]</f>
        <v>0</v>
      </c>
      <c r="AB65" s="1"/>
      <c r="AC65" s="1"/>
      <c r="AD65" s="1">
        <f t="shared" si="8"/>
        <v>0</v>
      </c>
      <c r="AE65" s="1"/>
      <c r="AF65" s="1">
        <f>SUM(Table1914[[#This Row],[Total 
Paid]:[Shipping 
Charged]])</f>
        <v>0</v>
      </c>
      <c r="AG65" s="1"/>
      <c r="AH65" s="1"/>
      <c r="AI65" s="1">
        <f t="shared" si="9"/>
        <v>0</v>
      </c>
      <c r="AK65" s="1"/>
      <c r="AL65" s="1"/>
      <c r="AM65" s="1"/>
      <c r="AN65" s="1"/>
      <c r="AP65" s="30"/>
      <c r="AQ65" s="1"/>
      <c r="AR65" s="1">
        <f t="shared" si="13"/>
        <v>0</v>
      </c>
      <c r="AS65" s="1"/>
      <c r="AT65" s="1"/>
      <c r="AU65" s="2">
        <f t="shared" si="11"/>
        <v>0</v>
      </c>
      <c r="AW65" s="1"/>
      <c r="AX65" s="1"/>
      <c r="AY65" s="1"/>
      <c r="AZ65" s="2">
        <f t="shared" si="16"/>
        <v>0</v>
      </c>
      <c r="BA65" s="2">
        <f>SUM(AF65,AH65,-AZ65,-Table1914[[#This Row],[Sale Fee]])</f>
        <v>0</v>
      </c>
      <c r="BC65" s="1"/>
      <c r="BD65" s="1"/>
      <c r="BE65" s="1"/>
    </row>
    <row r="66" spans="1:57" x14ac:dyDescent="0.25">
      <c r="A66" s="1"/>
      <c r="B66" s="1"/>
      <c r="E66" s="4"/>
      <c r="F66" s="4"/>
      <c r="Q66" s="1"/>
      <c r="R66" s="1"/>
      <c r="S66" s="1">
        <f t="shared" si="15"/>
        <v>0</v>
      </c>
      <c r="U66" s="1"/>
      <c r="V66" s="1"/>
      <c r="W66" s="1">
        <f t="shared" si="14"/>
        <v>0</v>
      </c>
      <c r="X66" s="1"/>
      <c r="Y66" s="1"/>
      <c r="Z66" s="1">
        <f>Table1914[[#This Row],[Quantity2]]*Table1914[[#This Row],[U Cost]]</f>
        <v>0</v>
      </c>
      <c r="AB66" s="1"/>
      <c r="AC66" s="1"/>
      <c r="AD66" s="1">
        <f t="shared" si="8"/>
        <v>0</v>
      </c>
      <c r="AE66" s="1"/>
      <c r="AF66" s="1">
        <f>SUM(Table1914[[#This Row],[Total 
Paid]:[Shipping 
Charged]])</f>
        <v>0</v>
      </c>
      <c r="AG66" s="1"/>
      <c r="AH66" s="1"/>
      <c r="AI66" s="1">
        <f t="shared" si="9"/>
        <v>0</v>
      </c>
      <c r="AK66" s="1"/>
      <c r="AL66" s="1"/>
      <c r="AM66" s="1"/>
      <c r="AN66" s="1"/>
      <c r="AP66" s="30"/>
      <c r="AQ66" s="1"/>
      <c r="AR66" s="1">
        <f t="shared" si="13"/>
        <v>0</v>
      </c>
      <c r="AS66" s="1"/>
      <c r="AT66" s="1"/>
      <c r="AU66" s="2">
        <f t="shared" si="11"/>
        <v>0</v>
      </c>
      <c r="AW66" s="1"/>
      <c r="AX66" s="1"/>
      <c r="AY66" s="1"/>
      <c r="AZ66" s="2">
        <f t="shared" si="16"/>
        <v>0</v>
      </c>
      <c r="BA66" s="2">
        <f>SUM(AF66,AH66,-AZ66,-Table1914[[#This Row],[Sale Fee]])</f>
        <v>0</v>
      </c>
      <c r="BC66" s="1"/>
      <c r="BD66" s="1"/>
      <c r="BE66" s="1"/>
    </row>
    <row r="67" spans="1:57" x14ac:dyDescent="0.25">
      <c r="A67" s="1"/>
      <c r="B67" s="1"/>
      <c r="E67" s="4"/>
      <c r="F67" s="4"/>
      <c r="Q67" s="1"/>
      <c r="R67" s="1"/>
      <c r="S67" s="1">
        <f t="shared" si="15"/>
        <v>0</v>
      </c>
      <c r="U67" s="1"/>
      <c r="V67" s="1"/>
      <c r="W67" s="1">
        <f t="shared" si="14"/>
        <v>0</v>
      </c>
      <c r="X67" s="1"/>
      <c r="Y67" s="1"/>
      <c r="Z67" s="1">
        <f>Table1914[[#This Row],[Quantity2]]*Table1914[[#This Row],[U Cost]]</f>
        <v>0</v>
      </c>
      <c r="AB67" s="1"/>
      <c r="AC67" s="1"/>
      <c r="AD67" s="1">
        <f t="shared" si="8"/>
        <v>0</v>
      </c>
      <c r="AE67" s="1"/>
      <c r="AF67" s="1">
        <f>SUM(Table1914[[#This Row],[Total 
Paid]:[Shipping 
Charged]])</f>
        <v>0</v>
      </c>
      <c r="AG67" s="1"/>
      <c r="AH67" s="1"/>
      <c r="AI67" s="1">
        <f t="shared" si="9"/>
        <v>0</v>
      </c>
      <c r="AK67" s="1"/>
      <c r="AL67" s="1"/>
      <c r="AM67" s="1"/>
      <c r="AN67" s="1"/>
      <c r="AP67" s="30"/>
      <c r="AQ67" s="1"/>
      <c r="AR67" s="1">
        <f t="shared" si="13"/>
        <v>0</v>
      </c>
      <c r="AS67" s="1"/>
      <c r="AT67" s="1"/>
      <c r="AU67" s="2">
        <f t="shared" si="11"/>
        <v>0</v>
      </c>
      <c r="AW67" s="1"/>
      <c r="AX67" s="1"/>
      <c r="AY67" s="1"/>
      <c r="AZ67" s="2">
        <f t="shared" si="16"/>
        <v>0</v>
      </c>
      <c r="BA67" s="2">
        <f>SUM(AF67,AH67,-AZ67,-Table1914[[#This Row],[Sale Fee]])</f>
        <v>0</v>
      </c>
      <c r="BC67" s="1"/>
      <c r="BD67" s="1"/>
      <c r="BE67" s="1"/>
    </row>
    <row r="68" spans="1:57" x14ac:dyDescent="0.25">
      <c r="A68" s="1"/>
      <c r="B68" s="1"/>
      <c r="E68" s="4"/>
      <c r="F68" s="4"/>
      <c r="Q68" s="1"/>
      <c r="R68" s="1"/>
      <c r="S68" s="1">
        <f t="shared" si="15"/>
        <v>0</v>
      </c>
      <c r="U68" s="1"/>
      <c r="V68" s="1"/>
      <c r="W68" s="1">
        <f t="shared" si="14"/>
        <v>0</v>
      </c>
      <c r="X68" s="1"/>
      <c r="Y68" s="1"/>
      <c r="Z68" s="1">
        <f>Table1914[[#This Row],[Quantity2]]*Table1914[[#This Row],[U Cost]]</f>
        <v>0</v>
      </c>
      <c r="AB68" s="1"/>
      <c r="AC68" s="1"/>
      <c r="AD68" s="1">
        <f t="shared" si="8"/>
        <v>0</v>
      </c>
      <c r="AE68" s="1"/>
      <c r="AF68" s="1">
        <f>SUM(Table1914[[#This Row],[Total 
Paid]:[Shipping 
Charged]])</f>
        <v>0</v>
      </c>
      <c r="AG68" s="1"/>
      <c r="AH68" s="1"/>
      <c r="AI68" s="1">
        <f t="shared" si="9"/>
        <v>0</v>
      </c>
      <c r="AK68" s="1"/>
      <c r="AL68" s="1"/>
      <c r="AM68" s="1"/>
      <c r="AN68" s="1"/>
      <c r="AP68" s="30"/>
      <c r="AQ68" s="1"/>
      <c r="AR68" s="1">
        <f t="shared" si="13"/>
        <v>0</v>
      </c>
      <c r="AS68" s="1"/>
      <c r="AT68" s="1"/>
      <c r="AU68" s="2">
        <f t="shared" si="11"/>
        <v>0</v>
      </c>
      <c r="AW68" s="1"/>
      <c r="AX68" s="1"/>
      <c r="AY68" s="1"/>
      <c r="AZ68" s="2">
        <f t="shared" si="16"/>
        <v>0</v>
      </c>
      <c r="BA68" s="2">
        <f>SUM(AF68,AH68,-AZ68,-Table1914[[#This Row],[Sale Fee]])</f>
        <v>0</v>
      </c>
      <c r="BC68" s="1"/>
      <c r="BD68" s="1"/>
      <c r="BE68" s="1"/>
    </row>
    <row r="69" spans="1:57" x14ac:dyDescent="0.25">
      <c r="A69" s="1"/>
      <c r="B69" s="1"/>
      <c r="E69" s="4"/>
      <c r="F69" s="4"/>
      <c r="Q69" s="1"/>
      <c r="R69" s="1"/>
      <c r="S69" s="1">
        <f t="shared" si="15"/>
        <v>0</v>
      </c>
      <c r="U69" s="1"/>
      <c r="V69" s="1"/>
      <c r="W69" s="1">
        <f t="shared" si="14"/>
        <v>0</v>
      </c>
      <c r="X69" s="1"/>
      <c r="Y69" s="1"/>
      <c r="Z69" s="1">
        <f>Table1914[[#This Row],[Quantity2]]*Table1914[[#This Row],[U Cost]]</f>
        <v>0</v>
      </c>
      <c r="AB69" s="1"/>
      <c r="AC69" s="1"/>
      <c r="AD69" s="1">
        <f t="shared" si="8"/>
        <v>0</v>
      </c>
      <c r="AE69" s="1"/>
      <c r="AF69" s="1">
        <f>SUM(Table1914[[#This Row],[Total 
Paid]:[Shipping 
Charged]])</f>
        <v>0</v>
      </c>
      <c r="AG69" s="1"/>
      <c r="AH69" s="1"/>
      <c r="AI69" s="1">
        <f t="shared" si="9"/>
        <v>0</v>
      </c>
      <c r="AK69" s="1"/>
      <c r="AL69" s="1"/>
      <c r="AM69" s="1"/>
      <c r="AN69" s="1"/>
      <c r="AP69" s="30"/>
      <c r="AQ69" s="1"/>
      <c r="AR69" s="1">
        <f t="shared" si="13"/>
        <v>0</v>
      </c>
      <c r="AS69" s="1"/>
      <c r="AT69" s="1"/>
      <c r="AU69" s="2">
        <f t="shared" si="11"/>
        <v>0</v>
      </c>
      <c r="AW69" s="1"/>
      <c r="AX69" s="1"/>
      <c r="AY69" s="1"/>
      <c r="AZ69" s="2">
        <f t="shared" si="16"/>
        <v>0</v>
      </c>
      <c r="BA69" s="2">
        <f>SUM(AF69,AH69,-AZ69,-Table1914[[#This Row],[Sale Fee]])</f>
        <v>0</v>
      </c>
      <c r="BC69" s="1"/>
      <c r="BD69" s="1"/>
      <c r="BE69" s="1"/>
    </row>
    <row r="70" spans="1:57" x14ac:dyDescent="0.25">
      <c r="A70" s="1"/>
      <c r="B70" s="1"/>
      <c r="E70" s="4"/>
      <c r="F70" s="4"/>
      <c r="Q70" s="1"/>
      <c r="R70" s="1"/>
      <c r="S70" s="1">
        <f t="shared" si="15"/>
        <v>0</v>
      </c>
      <c r="U70" s="1"/>
      <c r="V70" s="1"/>
      <c r="W70" s="1">
        <f t="shared" si="14"/>
        <v>0</v>
      </c>
      <c r="X70" s="1"/>
      <c r="Y70" s="1"/>
      <c r="Z70" s="1">
        <f>Table1914[[#This Row],[Quantity2]]*Table1914[[#This Row],[U Cost]]</f>
        <v>0</v>
      </c>
      <c r="AB70" s="1"/>
      <c r="AC70" s="1"/>
      <c r="AD70" s="1">
        <f t="shared" si="8"/>
        <v>0</v>
      </c>
      <c r="AE70" s="1"/>
      <c r="AF70" s="1">
        <f>SUM(Table1914[[#This Row],[Total 
Paid]:[Shipping 
Charged]])</f>
        <v>0</v>
      </c>
      <c r="AG70" s="1"/>
      <c r="AH70" s="1"/>
      <c r="AI70" s="1">
        <f t="shared" si="9"/>
        <v>0</v>
      </c>
      <c r="AK70" s="1"/>
      <c r="AL70" s="1"/>
      <c r="AM70" s="1"/>
      <c r="AN70" s="1"/>
      <c r="AP70" s="30"/>
      <c r="AQ70" s="1"/>
      <c r="AR70" s="1">
        <f t="shared" si="13"/>
        <v>0</v>
      </c>
      <c r="AS70" s="1"/>
      <c r="AT70" s="1"/>
      <c r="AU70" s="2">
        <f t="shared" si="11"/>
        <v>0</v>
      </c>
      <c r="AW70" s="1"/>
      <c r="AX70" s="1"/>
      <c r="AY70" s="1"/>
      <c r="AZ70" s="2">
        <f t="shared" si="16"/>
        <v>0</v>
      </c>
      <c r="BA70" s="2">
        <f>SUM(AF70,AH70,-AZ70,-Table1914[[#This Row],[Sale Fee]])</f>
        <v>0</v>
      </c>
      <c r="BC70" s="1"/>
      <c r="BD70" s="1"/>
      <c r="BE70" s="1"/>
    </row>
    <row r="71" spans="1:57" x14ac:dyDescent="0.25">
      <c r="A71" s="1"/>
      <c r="B71" s="1"/>
      <c r="E71" s="4"/>
      <c r="F71" s="4"/>
      <c r="Q71" s="1"/>
      <c r="R71" s="1"/>
      <c r="S71" s="1">
        <f t="shared" si="15"/>
        <v>0</v>
      </c>
      <c r="U71" s="1"/>
      <c r="V71" s="1"/>
      <c r="W71" s="1">
        <f t="shared" si="14"/>
        <v>0</v>
      </c>
      <c r="X71" s="1"/>
      <c r="Y71" s="1"/>
      <c r="Z71" s="1">
        <f>Table1914[[#This Row],[Quantity2]]*Table1914[[#This Row],[U Cost]]</f>
        <v>0</v>
      </c>
      <c r="AB71" s="1"/>
      <c r="AC71" s="1"/>
      <c r="AD71" s="1">
        <f t="shared" si="8"/>
        <v>0</v>
      </c>
      <c r="AE71" s="1"/>
      <c r="AF71" s="1">
        <f>SUM(Table1914[[#This Row],[Total 
Paid]:[Shipping 
Charged]])</f>
        <v>0</v>
      </c>
      <c r="AG71" s="1"/>
      <c r="AH71" s="1"/>
      <c r="AI71" s="1">
        <f t="shared" si="9"/>
        <v>0</v>
      </c>
      <c r="AK71" s="1"/>
      <c r="AL71" s="1"/>
      <c r="AM71" s="1"/>
      <c r="AN71" s="1"/>
      <c r="AP71" s="30"/>
      <c r="AQ71" s="1"/>
      <c r="AR71" s="1">
        <f t="shared" si="13"/>
        <v>0</v>
      </c>
      <c r="AS71" s="1"/>
      <c r="AT71" s="1"/>
      <c r="AU71" s="2">
        <f t="shared" si="11"/>
        <v>0</v>
      </c>
      <c r="AW71" s="1"/>
      <c r="AX71" s="1"/>
      <c r="AY71" s="1"/>
      <c r="AZ71" s="2">
        <f t="shared" si="16"/>
        <v>0</v>
      </c>
      <c r="BA71" s="2">
        <f>SUM(AF71,AH71,-AZ71,-Table1914[[#This Row],[Sale Fee]])</f>
        <v>0</v>
      </c>
      <c r="BC71" s="1"/>
      <c r="BD71" s="1"/>
      <c r="BE71" s="1"/>
    </row>
    <row r="72" spans="1:57" x14ac:dyDescent="0.25">
      <c r="A72" s="1"/>
      <c r="B72" s="1"/>
      <c r="E72" s="4"/>
      <c r="F72" s="4"/>
      <c r="Q72" s="1"/>
      <c r="R72" s="1"/>
      <c r="S72" s="1">
        <f t="shared" si="15"/>
        <v>0</v>
      </c>
      <c r="U72" s="1"/>
      <c r="V72" s="1"/>
      <c r="W72" s="1">
        <f t="shared" si="14"/>
        <v>0</v>
      </c>
      <c r="X72" s="1"/>
      <c r="Y72" s="1"/>
      <c r="Z72" s="1">
        <f>Table1914[[#This Row],[Quantity2]]*Table1914[[#This Row],[U Cost]]</f>
        <v>0</v>
      </c>
      <c r="AB72" s="1"/>
      <c r="AC72" s="1"/>
      <c r="AD72" s="1">
        <f t="shared" si="8"/>
        <v>0</v>
      </c>
      <c r="AE72" s="1"/>
      <c r="AF72" s="1">
        <f>SUM(Table1914[[#This Row],[Total 
Paid]:[Shipping 
Charged]])</f>
        <v>0</v>
      </c>
      <c r="AG72" s="1"/>
      <c r="AH72" s="1"/>
      <c r="AI72" s="1">
        <f t="shared" si="9"/>
        <v>0</v>
      </c>
      <c r="AK72" s="1"/>
      <c r="AL72" s="1"/>
      <c r="AM72" s="1"/>
      <c r="AN72" s="1"/>
      <c r="AP72" s="30"/>
      <c r="AQ72" s="1"/>
      <c r="AR72" s="1">
        <f t="shared" si="13"/>
        <v>0</v>
      </c>
      <c r="AS72" s="1"/>
      <c r="AT72" s="1"/>
      <c r="AU72" s="2">
        <f t="shared" si="11"/>
        <v>0</v>
      </c>
      <c r="AW72" s="1"/>
      <c r="AX72" s="1"/>
      <c r="AY72" s="1"/>
      <c r="AZ72" s="2">
        <f t="shared" si="16"/>
        <v>0</v>
      </c>
      <c r="BA72" s="2">
        <f>SUM(AF72,AH72,-AZ72,-Table1914[[#This Row],[Sale Fee]])</f>
        <v>0</v>
      </c>
      <c r="BC72" s="1"/>
      <c r="BD72" s="1"/>
      <c r="BE72" s="1"/>
    </row>
    <row r="73" spans="1:57" x14ac:dyDescent="0.25">
      <c r="A73" s="1"/>
      <c r="B73" s="1"/>
      <c r="E73" s="4"/>
      <c r="F73" s="4"/>
      <c r="Q73" s="1"/>
      <c r="R73" s="1"/>
      <c r="S73" s="1">
        <f t="shared" si="15"/>
        <v>0</v>
      </c>
      <c r="U73" s="1"/>
      <c r="V73" s="1"/>
      <c r="W73" s="1">
        <f t="shared" si="14"/>
        <v>0</v>
      </c>
      <c r="X73" s="1"/>
      <c r="Y73" s="1"/>
      <c r="Z73" s="1">
        <f>Table1914[[#This Row],[Quantity2]]*Table1914[[#This Row],[U Cost]]</f>
        <v>0</v>
      </c>
      <c r="AB73" s="1"/>
      <c r="AC73" s="1"/>
      <c r="AD73" s="1">
        <f t="shared" si="8"/>
        <v>0</v>
      </c>
      <c r="AE73" s="1"/>
      <c r="AF73" s="1">
        <f>SUM(Table1914[[#This Row],[Total 
Paid]:[Shipping 
Charged]])</f>
        <v>0</v>
      </c>
      <c r="AG73" s="1"/>
      <c r="AH73" s="1"/>
      <c r="AI73" s="1">
        <f t="shared" si="9"/>
        <v>0</v>
      </c>
      <c r="AK73" s="1"/>
      <c r="AL73" s="1"/>
      <c r="AM73" s="1"/>
      <c r="AN73" s="1"/>
      <c r="AP73" s="30"/>
      <c r="AQ73" s="1"/>
      <c r="AR73" s="1">
        <f t="shared" si="13"/>
        <v>0</v>
      </c>
      <c r="AS73" s="1"/>
      <c r="AT73" s="1"/>
      <c r="AU73" s="2">
        <f t="shared" si="11"/>
        <v>0</v>
      </c>
      <c r="AW73" s="1"/>
      <c r="AX73" s="1"/>
      <c r="AY73" s="1"/>
      <c r="AZ73" s="2">
        <f t="shared" si="16"/>
        <v>0</v>
      </c>
      <c r="BA73" s="2">
        <f>SUM(AF73,AH73,-AZ73,-Table1914[[#This Row],[Sale Fee]])</f>
        <v>0</v>
      </c>
      <c r="BC73" s="1"/>
      <c r="BD73" s="1"/>
      <c r="BE73" s="1"/>
    </row>
    <row r="74" spans="1:57" x14ac:dyDescent="0.25">
      <c r="A74" s="1"/>
      <c r="B74" s="1"/>
      <c r="E74" s="4"/>
      <c r="F74" s="4"/>
      <c r="Q74" s="1"/>
      <c r="R74" s="1"/>
      <c r="S74" s="1">
        <f t="shared" si="15"/>
        <v>0</v>
      </c>
      <c r="U74" s="1"/>
      <c r="V74" s="1"/>
      <c r="W74" s="1">
        <f t="shared" si="14"/>
        <v>0</v>
      </c>
      <c r="X74" s="1"/>
      <c r="Y74" s="1"/>
      <c r="Z74" s="1">
        <f>Table1914[[#This Row],[Quantity2]]*Table1914[[#This Row],[U Cost]]</f>
        <v>0</v>
      </c>
      <c r="AB74" s="1"/>
      <c r="AC74" s="1"/>
      <c r="AD74" s="1">
        <f t="shared" si="8"/>
        <v>0</v>
      </c>
      <c r="AE74" s="1"/>
      <c r="AF74" s="1">
        <f>SUM(Table1914[[#This Row],[Total 
Paid]:[Shipping 
Charged]])</f>
        <v>0</v>
      </c>
      <c r="AG74" s="1"/>
      <c r="AH74" s="1"/>
      <c r="AI74" s="1">
        <f t="shared" si="9"/>
        <v>0</v>
      </c>
      <c r="AK74" s="1"/>
      <c r="AL74" s="1"/>
      <c r="AM74" s="1"/>
      <c r="AN74" s="1"/>
      <c r="AP74" s="30"/>
      <c r="AQ74" s="1"/>
      <c r="AR74" s="1">
        <f t="shared" si="13"/>
        <v>0</v>
      </c>
      <c r="AS74" s="1"/>
      <c r="AT74" s="1"/>
      <c r="AU74" s="2">
        <f t="shared" si="11"/>
        <v>0</v>
      </c>
      <c r="AW74" s="1"/>
      <c r="AX74" s="1"/>
      <c r="AY74" s="1"/>
      <c r="AZ74" s="2">
        <f t="shared" si="16"/>
        <v>0</v>
      </c>
      <c r="BA74" s="2">
        <f>SUM(AF74,AH74,-AZ74,-Table1914[[#This Row],[Sale Fee]])</f>
        <v>0</v>
      </c>
      <c r="BC74" s="1"/>
      <c r="BD74" s="1"/>
      <c r="BE74" s="1"/>
    </row>
    <row r="75" spans="1:57" x14ac:dyDescent="0.25">
      <c r="A75" s="1"/>
      <c r="B75" s="1"/>
      <c r="E75" s="4"/>
      <c r="F75" s="4"/>
      <c r="N75" s="49"/>
      <c r="Q75" s="1"/>
      <c r="R75" s="1"/>
      <c r="S75" s="1">
        <f t="shared" si="15"/>
        <v>0</v>
      </c>
      <c r="U75" s="1"/>
      <c r="V75" s="1"/>
      <c r="W75" s="1">
        <f t="shared" si="14"/>
        <v>0</v>
      </c>
      <c r="X75" s="1"/>
      <c r="Y75" s="1"/>
      <c r="Z75" s="1">
        <f>Table1914[[#This Row],[Quantity2]]*Table1914[[#This Row],[U Cost]]</f>
        <v>0</v>
      </c>
      <c r="AB75" s="1"/>
      <c r="AC75" s="1"/>
      <c r="AD75" s="1">
        <f t="shared" si="8"/>
        <v>0</v>
      </c>
      <c r="AE75" s="1"/>
      <c r="AF75" s="1">
        <f>SUM(Table1914[[#This Row],[Total 
Paid]:[Shipping 
Charged]])</f>
        <v>0</v>
      </c>
      <c r="AG75" s="1"/>
      <c r="AH75" s="1"/>
      <c r="AI75" s="1">
        <f t="shared" si="9"/>
        <v>0</v>
      </c>
      <c r="AK75" s="1"/>
      <c r="AL75" s="1"/>
      <c r="AM75" s="1"/>
      <c r="AN75" s="1"/>
      <c r="AP75" s="30"/>
      <c r="AQ75" s="1"/>
      <c r="AR75" s="1">
        <f t="shared" si="13"/>
        <v>0</v>
      </c>
      <c r="AS75" s="1"/>
      <c r="AT75" s="1"/>
      <c r="AU75" s="2">
        <f t="shared" si="11"/>
        <v>0</v>
      </c>
      <c r="AW75" s="1"/>
      <c r="AX75" s="1"/>
      <c r="AY75" s="1"/>
      <c r="AZ75" s="2">
        <f t="shared" si="16"/>
        <v>0</v>
      </c>
      <c r="BA75" s="2">
        <f>SUM(AF75,AH75,-AZ75,-Table1914[[#This Row],[Sale Fee]])</f>
        <v>0</v>
      </c>
      <c r="BC75" s="1"/>
      <c r="BD75" s="1"/>
      <c r="BE75" s="1"/>
    </row>
    <row r="76" spans="1:57" x14ac:dyDescent="0.25">
      <c r="A76" s="1"/>
      <c r="B76" s="1"/>
      <c r="E76" s="4"/>
      <c r="F76" s="4"/>
      <c r="N76" s="49"/>
      <c r="Q76" s="1"/>
      <c r="R76" s="1"/>
      <c r="S76" s="1">
        <f t="shared" si="15"/>
        <v>0</v>
      </c>
      <c r="U76" s="1"/>
      <c r="V76" s="1"/>
      <c r="W76" s="1">
        <f t="shared" si="14"/>
        <v>0</v>
      </c>
      <c r="X76" s="1"/>
      <c r="Y76" s="1"/>
      <c r="Z76" s="1">
        <f>Table1914[[#This Row],[Quantity2]]*Table1914[[#This Row],[U Cost]]</f>
        <v>0</v>
      </c>
      <c r="AB76" s="1"/>
      <c r="AC76" s="1"/>
      <c r="AD76" s="1">
        <f t="shared" si="8"/>
        <v>0</v>
      </c>
      <c r="AE76" s="1"/>
      <c r="AF76" s="1">
        <f>SUM(Table1914[[#This Row],[Total 
Paid]:[Shipping 
Charged]])</f>
        <v>0</v>
      </c>
      <c r="AG76" s="1"/>
      <c r="AH76" s="1"/>
      <c r="AI76" s="1">
        <f t="shared" si="9"/>
        <v>0</v>
      </c>
      <c r="AK76" s="1"/>
      <c r="AL76" s="1"/>
      <c r="AM76" s="1"/>
      <c r="AN76" s="1"/>
      <c r="AP76" s="30"/>
      <c r="AQ76" s="1"/>
      <c r="AR76" s="1">
        <f t="shared" si="13"/>
        <v>0</v>
      </c>
      <c r="AS76" s="1"/>
      <c r="AT76" s="1"/>
      <c r="AU76" s="2">
        <f t="shared" si="11"/>
        <v>0</v>
      </c>
      <c r="AW76" s="1"/>
      <c r="AX76" s="1"/>
      <c r="AY76" s="1"/>
      <c r="AZ76" s="2">
        <f t="shared" si="16"/>
        <v>0</v>
      </c>
      <c r="BA76" s="2">
        <f>SUM(AF76,AH76,-AZ76,-Table1914[[#This Row],[Sale Fee]])</f>
        <v>0</v>
      </c>
      <c r="BC76" s="1"/>
      <c r="BD76" s="1"/>
      <c r="BE76" s="1"/>
    </row>
    <row r="77" spans="1:57" x14ac:dyDescent="0.25">
      <c r="A77" s="1"/>
      <c r="B77" s="1"/>
      <c r="E77" s="4"/>
      <c r="F77" s="4"/>
      <c r="N77" s="49"/>
      <c r="Q77" s="1"/>
      <c r="R77" s="1"/>
      <c r="S77" s="1">
        <f t="shared" si="15"/>
        <v>0</v>
      </c>
      <c r="U77" s="1"/>
      <c r="V77" s="1"/>
      <c r="W77" s="1">
        <f t="shared" si="14"/>
        <v>0</v>
      </c>
      <c r="X77" s="1"/>
      <c r="Y77" s="1"/>
      <c r="Z77" s="1">
        <f>Table1914[[#This Row],[Quantity2]]*Table1914[[#This Row],[U Cost]]</f>
        <v>0</v>
      </c>
      <c r="AB77" s="1"/>
      <c r="AC77" s="1"/>
      <c r="AD77" s="1">
        <f t="shared" si="8"/>
        <v>0</v>
      </c>
      <c r="AE77" s="1"/>
      <c r="AF77" s="1">
        <f>SUM(Table1914[[#This Row],[Total 
Paid]:[Shipping 
Charged]])</f>
        <v>0</v>
      </c>
      <c r="AG77" s="1"/>
      <c r="AH77" s="1"/>
      <c r="AI77" s="1">
        <f t="shared" si="9"/>
        <v>0</v>
      </c>
      <c r="AK77" s="1"/>
      <c r="AL77" s="1"/>
      <c r="AM77" s="1"/>
      <c r="AN77" s="1"/>
      <c r="AP77" s="30"/>
      <c r="AQ77" s="1"/>
      <c r="AR77" s="1">
        <f t="shared" si="13"/>
        <v>0</v>
      </c>
      <c r="AS77" s="1"/>
      <c r="AT77" s="1"/>
      <c r="AU77" s="2">
        <f t="shared" si="11"/>
        <v>0</v>
      </c>
      <c r="AW77" s="1"/>
      <c r="AX77" s="1"/>
      <c r="AY77" s="1"/>
      <c r="AZ77" s="2">
        <f t="shared" si="16"/>
        <v>0</v>
      </c>
      <c r="BA77" s="2">
        <f>SUM(AF77,AH77,-AZ77,-Table1914[[#This Row],[Sale Fee]])</f>
        <v>0</v>
      </c>
      <c r="BC77" s="1"/>
      <c r="BD77" s="1"/>
      <c r="BE77" s="1"/>
    </row>
    <row r="78" spans="1:57" x14ac:dyDescent="0.25">
      <c r="A78" s="1"/>
      <c r="B78" s="1"/>
      <c r="E78" s="4"/>
      <c r="F78" s="4"/>
      <c r="N78" s="49"/>
      <c r="Q78" s="1"/>
      <c r="R78" s="1"/>
      <c r="S78" s="1">
        <f t="shared" si="15"/>
        <v>0</v>
      </c>
      <c r="U78" s="1"/>
      <c r="V78" s="1"/>
      <c r="W78" s="1">
        <f t="shared" si="14"/>
        <v>0</v>
      </c>
      <c r="X78" s="1"/>
      <c r="Y78" s="1"/>
      <c r="Z78" s="1">
        <f>Table1914[[#This Row],[Quantity2]]*Table1914[[#This Row],[U Cost]]</f>
        <v>0</v>
      </c>
      <c r="AB78" s="1"/>
      <c r="AC78" s="1"/>
      <c r="AD78" s="1">
        <f t="shared" si="8"/>
        <v>0</v>
      </c>
      <c r="AE78" s="1"/>
      <c r="AF78" s="1">
        <f>SUM(Table1914[[#This Row],[Total 
Paid]:[Shipping 
Charged]])</f>
        <v>0</v>
      </c>
      <c r="AG78" s="1"/>
      <c r="AH78" s="1"/>
      <c r="AI78" s="1">
        <f t="shared" si="9"/>
        <v>0</v>
      </c>
      <c r="AK78" s="1"/>
      <c r="AL78" s="1"/>
      <c r="AM78" s="1"/>
      <c r="AN78" s="1"/>
      <c r="AP78" s="30"/>
      <c r="AQ78" s="1"/>
      <c r="AR78" s="1">
        <f t="shared" si="13"/>
        <v>0</v>
      </c>
      <c r="AS78" s="1"/>
      <c r="AT78" s="1"/>
      <c r="AU78" s="2">
        <f t="shared" si="11"/>
        <v>0</v>
      </c>
      <c r="AW78" s="1"/>
      <c r="AX78" s="1"/>
      <c r="AY78" s="1"/>
      <c r="AZ78" s="2">
        <f t="shared" si="16"/>
        <v>0</v>
      </c>
      <c r="BA78" s="2">
        <f>SUM(AF78,AH78,-AZ78,-Table1914[[#This Row],[Sale Fee]])</f>
        <v>0</v>
      </c>
      <c r="BC78" s="1"/>
      <c r="BD78" s="1"/>
      <c r="BE78" s="1"/>
    </row>
    <row r="79" spans="1:57" x14ac:dyDescent="0.25">
      <c r="A79" s="1"/>
      <c r="B79" s="1"/>
      <c r="E79" s="4"/>
      <c r="F79" s="4"/>
      <c r="Q79" s="1"/>
      <c r="R79" s="1"/>
      <c r="S79" s="1">
        <f t="shared" si="15"/>
        <v>0</v>
      </c>
      <c r="U79" s="1"/>
      <c r="V79" s="1"/>
      <c r="W79" s="1">
        <f t="shared" si="14"/>
        <v>0</v>
      </c>
      <c r="X79" s="1"/>
      <c r="Y79" s="1"/>
      <c r="Z79" s="1">
        <f>Table1914[[#This Row],[Quantity2]]*Table1914[[#This Row],[U Cost]]</f>
        <v>0</v>
      </c>
      <c r="AB79" s="1"/>
      <c r="AC79" s="1"/>
      <c r="AD79" s="1">
        <f t="shared" si="8"/>
        <v>0</v>
      </c>
      <c r="AE79" s="1"/>
      <c r="AF79" s="1">
        <f>SUM(Table1914[[#This Row],[Total 
Paid]:[Shipping 
Charged]])</f>
        <v>0</v>
      </c>
      <c r="AG79" s="1"/>
      <c r="AH79" s="1"/>
      <c r="AI79" s="1">
        <f t="shared" si="9"/>
        <v>0</v>
      </c>
      <c r="AK79" s="1"/>
      <c r="AL79" s="1"/>
      <c r="AM79" s="1"/>
      <c r="AN79" s="1"/>
      <c r="AP79" s="30"/>
      <c r="AQ79" s="1"/>
      <c r="AR79" s="1">
        <f t="shared" si="13"/>
        <v>0</v>
      </c>
      <c r="AS79" s="1"/>
      <c r="AT79" s="1"/>
      <c r="AU79" s="2">
        <f t="shared" si="11"/>
        <v>0</v>
      </c>
      <c r="AW79" s="1"/>
      <c r="AX79" s="1"/>
      <c r="AY79" s="1"/>
      <c r="AZ79" s="2">
        <f t="shared" si="16"/>
        <v>0</v>
      </c>
      <c r="BA79" s="2">
        <f>SUM(AF79,AH79,-AZ79,-Table1914[[#This Row],[Sale Fee]])</f>
        <v>0</v>
      </c>
      <c r="BC79" s="1"/>
      <c r="BD79" s="1"/>
      <c r="BE79" s="1"/>
    </row>
    <row r="80" spans="1:57" x14ac:dyDescent="0.25">
      <c r="A80" s="1"/>
      <c r="B80" s="1"/>
      <c r="E80" s="4"/>
      <c r="F80" s="4"/>
      <c r="Q80" s="1"/>
      <c r="R80" s="1"/>
      <c r="S80" s="1">
        <f t="shared" si="15"/>
        <v>0</v>
      </c>
      <c r="U80" s="1"/>
      <c r="V80" s="1"/>
      <c r="W80" s="1">
        <f t="shared" si="14"/>
        <v>0</v>
      </c>
      <c r="X80" s="1"/>
      <c r="Y80" s="1"/>
      <c r="Z80" s="1">
        <f>Table1914[[#This Row],[Quantity2]]*Table1914[[#This Row],[U Cost]]</f>
        <v>0</v>
      </c>
      <c r="AB80" s="1"/>
      <c r="AC80" s="1"/>
      <c r="AD80" s="1">
        <f t="shared" si="8"/>
        <v>0</v>
      </c>
      <c r="AE80" s="1"/>
      <c r="AF80" s="1">
        <f>SUM(Table1914[[#This Row],[Total 
Paid]:[Shipping 
Charged]])</f>
        <v>0</v>
      </c>
      <c r="AG80" s="1"/>
      <c r="AH80" s="1"/>
      <c r="AI80" s="1">
        <f t="shared" si="9"/>
        <v>0</v>
      </c>
      <c r="AK80" s="1"/>
      <c r="AL80" s="1"/>
      <c r="AM80" s="1"/>
      <c r="AN80" s="1"/>
      <c r="AP80" s="30"/>
      <c r="AQ80" s="1"/>
      <c r="AR80" s="1">
        <f t="shared" si="13"/>
        <v>0</v>
      </c>
      <c r="AS80" s="1"/>
      <c r="AT80" s="1"/>
      <c r="AU80" s="2">
        <f t="shared" si="11"/>
        <v>0</v>
      </c>
      <c r="AW80" s="1"/>
      <c r="AX80" s="1"/>
      <c r="AY80" s="1"/>
      <c r="AZ80" s="2">
        <f t="shared" si="16"/>
        <v>0</v>
      </c>
      <c r="BA80" s="2">
        <f>SUM(AF80,AH80,-AZ80,-Table1914[[#This Row],[Sale Fee]])</f>
        <v>0</v>
      </c>
      <c r="BC80" s="1"/>
      <c r="BD80" s="1"/>
      <c r="BE80" s="1"/>
    </row>
    <row r="81" spans="1:57" x14ac:dyDescent="0.25">
      <c r="A81" s="1"/>
      <c r="B81" s="1"/>
      <c r="E81" s="4"/>
      <c r="F81" s="4"/>
      <c r="Q81" s="1"/>
      <c r="R81" s="1"/>
      <c r="S81" s="1">
        <f t="shared" si="15"/>
        <v>0</v>
      </c>
      <c r="U81" s="1"/>
      <c r="V81" s="1"/>
      <c r="W81" s="1">
        <f t="shared" si="14"/>
        <v>0</v>
      </c>
      <c r="X81" s="1"/>
      <c r="Y81" s="1"/>
      <c r="Z81" s="1">
        <f>Table1914[[#This Row],[Quantity2]]*Table1914[[#This Row],[U Cost]]</f>
        <v>0</v>
      </c>
      <c r="AB81" s="1"/>
      <c r="AC81" s="1"/>
      <c r="AD81" s="1">
        <f t="shared" si="8"/>
        <v>0</v>
      </c>
      <c r="AE81" s="1"/>
      <c r="AF81" s="1">
        <f>SUM(Table1914[[#This Row],[Total 
Paid]:[Shipping 
Charged]])</f>
        <v>0</v>
      </c>
      <c r="AG81" s="1"/>
      <c r="AH81" s="1"/>
      <c r="AI81" s="1">
        <f t="shared" si="9"/>
        <v>0</v>
      </c>
      <c r="AK81" s="1"/>
      <c r="AL81" s="1"/>
      <c r="AM81" s="1"/>
      <c r="AN81" s="1"/>
      <c r="AP81" s="30"/>
      <c r="AQ81" s="1"/>
      <c r="AR81" s="1">
        <f t="shared" si="13"/>
        <v>0</v>
      </c>
      <c r="AS81" s="1"/>
      <c r="AT81" s="1"/>
      <c r="AU81" s="2">
        <f t="shared" si="11"/>
        <v>0</v>
      </c>
      <c r="AW81" s="1"/>
      <c r="AX81" s="1"/>
      <c r="AY81" s="1"/>
      <c r="AZ81" s="2">
        <f t="shared" si="16"/>
        <v>0</v>
      </c>
      <c r="BA81" s="2">
        <f>SUM(AF81,AH81,-AZ81,-Table1914[[#This Row],[Sale Fee]])</f>
        <v>0</v>
      </c>
      <c r="BC81" s="1"/>
      <c r="BD81" s="1"/>
      <c r="BE81" s="1"/>
    </row>
    <row r="82" spans="1:57" x14ac:dyDescent="0.25">
      <c r="A82" s="1"/>
      <c r="B82" s="1"/>
      <c r="E82" s="4"/>
      <c r="F82" s="4"/>
      <c r="Q82" s="1"/>
      <c r="R82" s="1"/>
      <c r="S82" s="1">
        <f t="shared" si="15"/>
        <v>0</v>
      </c>
      <c r="U82" s="1"/>
      <c r="V82" s="1"/>
      <c r="W82" s="1">
        <f t="shared" si="14"/>
        <v>0</v>
      </c>
      <c r="X82" s="1"/>
      <c r="Y82" s="1"/>
      <c r="Z82" s="1">
        <f>Table1914[[#This Row],[Quantity2]]*Table1914[[#This Row],[U Cost]]</f>
        <v>0</v>
      </c>
      <c r="AB82" s="1"/>
      <c r="AC82" s="1"/>
      <c r="AD82" s="1">
        <f t="shared" si="8"/>
        <v>0</v>
      </c>
      <c r="AE82" s="1"/>
      <c r="AF82" s="1">
        <f>SUM(Table1914[[#This Row],[Total 
Paid]:[Shipping 
Charged]])</f>
        <v>0</v>
      </c>
      <c r="AG82" s="1"/>
      <c r="AH82" s="1"/>
      <c r="AI82" s="1">
        <f t="shared" si="9"/>
        <v>0</v>
      </c>
      <c r="AK82" s="1"/>
      <c r="AL82" s="1"/>
      <c r="AM82" s="1"/>
      <c r="AN82" s="1"/>
      <c r="AP82" s="30"/>
      <c r="AQ82" s="1"/>
      <c r="AR82" s="1">
        <f t="shared" si="13"/>
        <v>0</v>
      </c>
      <c r="AS82" s="1"/>
      <c r="AT82" s="1"/>
      <c r="AU82" s="2">
        <f t="shared" si="11"/>
        <v>0</v>
      </c>
      <c r="AW82" s="1"/>
      <c r="AX82" s="1"/>
      <c r="AY82" s="1"/>
      <c r="AZ82" s="2">
        <f t="shared" si="16"/>
        <v>0</v>
      </c>
      <c r="BA82" s="2">
        <f>SUM(AF82,AH82,-AZ82,-Table1914[[#This Row],[Sale Fee]])</f>
        <v>0</v>
      </c>
      <c r="BC82" s="1"/>
      <c r="BD82" s="1"/>
      <c r="BE82" s="1"/>
    </row>
    <row r="83" spans="1:57" x14ac:dyDescent="0.25">
      <c r="A83" s="1"/>
      <c r="B83" s="1"/>
      <c r="E83" s="4"/>
      <c r="F83" s="4"/>
      <c r="Q83" s="1"/>
      <c r="R83" s="1"/>
      <c r="S83" s="1">
        <f t="shared" si="15"/>
        <v>0</v>
      </c>
      <c r="U83" s="1"/>
      <c r="V83" s="1"/>
      <c r="W83" s="1">
        <f t="shared" si="14"/>
        <v>0</v>
      </c>
      <c r="X83" s="1"/>
      <c r="Y83" s="1"/>
      <c r="Z83" s="1">
        <f>Table1914[[#This Row],[Quantity2]]*Table1914[[#This Row],[U Cost]]</f>
        <v>0</v>
      </c>
      <c r="AB83" s="1"/>
      <c r="AC83" s="1"/>
      <c r="AD83" s="1">
        <f t="shared" si="8"/>
        <v>0</v>
      </c>
      <c r="AE83" s="1"/>
      <c r="AF83" s="1">
        <f>SUM(Table1914[[#This Row],[Total 
Paid]:[Shipping 
Charged]])</f>
        <v>0</v>
      </c>
      <c r="AG83" s="1"/>
      <c r="AH83" s="1"/>
      <c r="AI83" s="1">
        <f t="shared" si="9"/>
        <v>0</v>
      </c>
      <c r="AK83" s="1"/>
      <c r="AL83" s="1"/>
      <c r="AM83" s="1"/>
      <c r="AN83" s="1"/>
      <c r="AP83" s="30"/>
      <c r="AQ83" s="1"/>
      <c r="AR83" s="1">
        <f t="shared" si="13"/>
        <v>0</v>
      </c>
      <c r="AS83" s="1"/>
      <c r="AT83" s="1"/>
      <c r="AU83" s="2">
        <f t="shared" si="11"/>
        <v>0</v>
      </c>
      <c r="AW83" s="1"/>
      <c r="AX83" s="1"/>
      <c r="AY83" s="1"/>
      <c r="AZ83" s="2">
        <f t="shared" si="16"/>
        <v>0</v>
      </c>
      <c r="BA83" s="2">
        <f>SUM(AF83,AH83,-AZ83,-Table1914[[#This Row],[Sale Fee]])</f>
        <v>0</v>
      </c>
      <c r="BC83" s="1"/>
      <c r="BD83" s="1"/>
      <c r="BE83" s="1"/>
    </row>
    <row r="84" spans="1:57" x14ac:dyDescent="0.25">
      <c r="A84" s="1"/>
      <c r="B84" s="1"/>
      <c r="E84" s="4"/>
      <c r="F84" s="4"/>
      <c r="Q84" s="1"/>
      <c r="R84" s="1"/>
      <c r="S84" s="1">
        <f t="shared" si="15"/>
        <v>0</v>
      </c>
      <c r="U84" s="1"/>
      <c r="V84" s="1"/>
      <c r="W84" s="1">
        <f t="shared" si="14"/>
        <v>0</v>
      </c>
      <c r="X84" s="1"/>
      <c r="Y84" s="1"/>
      <c r="Z84" s="1">
        <f>Table1914[[#This Row],[Quantity2]]*Table1914[[#This Row],[U Cost]]</f>
        <v>0</v>
      </c>
      <c r="AB84" s="1"/>
      <c r="AC84" s="1"/>
      <c r="AD84" s="1">
        <f t="shared" si="8"/>
        <v>0</v>
      </c>
      <c r="AE84" s="1"/>
      <c r="AF84" s="1">
        <f>SUM(Table1914[[#This Row],[Total 
Paid]:[Shipping 
Charged]])</f>
        <v>0</v>
      </c>
      <c r="AG84" s="1"/>
      <c r="AH84" s="1"/>
      <c r="AI84" s="1">
        <f t="shared" si="9"/>
        <v>0</v>
      </c>
      <c r="AK84" s="1"/>
      <c r="AL84" s="1"/>
      <c r="AM84" s="1"/>
      <c r="AN84" s="1"/>
      <c r="AP84" s="30"/>
      <c r="AQ84" s="1"/>
      <c r="AR84" s="1">
        <f t="shared" si="13"/>
        <v>0</v>
      </c>
      <c r="AS84" s="1"/>
      <c r="AT84" s="1"/>
      <c r="AU84" s="2">
        <f t="shared" si="11"/>
        <v>0</v>
      </c>
      <c r="AW84" s="1"/>
      <c r="AX84" s="1"/>
      <c r="AY84" s="1"/>
      <c r="AZ84" s="2">
        <f t="shared" si="16"/>
        <v>0</v>
      </c>
      <c r="BA84" s="2">
        <f>SUM(AF84,AH84,-AZ84,-Table1914[[#This Row],[Sale Fee]])</f>
        <v>0</v>
      </c>
      <c r="BC84" s="1"/>
      <c r="BD84" s="1"/>
      <c r="BE84" s="1"/>
    </row>
    <row r="85" spans="1:57" x14ac:dyDescent="0.25">
      <c r="A85" s="1"/>
      <c r="B85" s="1"/>
      <c r="E85" s="4"/>
      <c r="F85" s="4"/>
      <c r="Q85" s="1"/>
      <c r="R85" s="1"/>
      <c r="S85" s="1">
        <f t="shared" si="15"/>
        <v>0</v>
      </c>
      <c r="U85" s="1"/>
      <c r="V85" s="1"/>
      <c r="W85" s="1">
        <f t="shared" si="14"/>
        <v>0</v>
      </c>
      <c r="X85" s="1"/>
      <c r="Y85" s="1"/>
      <c r="Z85" s="1">
        <f>Table1914[[#This Row],[Quantity2]]*Table1914[[#This Row],[U Cost]]</f>
        <v>0</v>
      </c>
      <c r="AB85" s="1"/>
      <c r="AC85" s="1"/>
      <c r="AD85" s="1">
        <f t="shared" si="8"/>
        <v>0</v>
      </c>
      <c r="AE85" s="1"/>
      <c r="AF85" s="1">
        <f>SUM(Table1914[[#This Row],[Total 
Paid]:[Shipping 
Charged]])</f>
        <v>0</v>
      </c>
      <c r="AG85" s="1"/>
      <c r="AH85" s="1"/>
      <c r="AI85" s="1">
        <f t="shared" si="9"/>
        <v>0</v>
      </c>
      <c r="AK85" s="1"/>
      <c r="AL85" s="1"/>
      <c r="AM85" s="1"/>
      <c r="AN85" s="1"/>
      <c r="AP85" s="30"/>
      <c r="AQ85" s="1"/>
      <c r="AR85" s="1">
        <f t="shared" si="13"/>
        <v>0</v>
      </c>
      <c r="AS85" s="1"/>
      <c r="AT85" s="1"/>
      <c r="AU85" s="2">
        <f t="shared" si="11"/>
        <v>0</v>
      </c>
      <c r="AW85" s="1"/>
      <c r="AX85" s="1"/>
      <c r="AY85" s="1"/>
      <c r="AZ85" s="2">
        <f t="shared" si="16"/>
        <v>0</v>
      </c>
      <c r="BA85" s="2">
        <f>SUM(AF85,AH85,-AZ85,-Table1914[[#This Row],[Sale Fee]])</f>
        <v>0</v>
      </c>
      <c r="BC85" s="1"/>
      <c r="BD85" s="1"/>
      <c r="BE85" s="1"/>
    </row>
    <row r="86" spans="1:57" x14ac:dyDescent="0.25">
      <c r="A86" s="1"/>
      <c r="B86" s="1"/>
      <c r="E86" s="4"/>
      <c r="F86" s="4"/>
      <c r="Q86" s="1"/>
      <c r="R86" s="1"/>
      <c r="S86" s="1">
        <f t="shared" si="15"/>
        <v>0</v>
      </c>
      <c r="U86" s="1"/>
      <c r="V86" s="1"/>
      <c r="W86" s="1">
        <f t="shared" si="14"/>
        <v>0</v>
      </c>
      <c r="X86" s="1"/>
      <c r="Y86" s="1"/>
      <c r="Z86" s="1">
        <f>Table1914[[#This Row],[Quantity2]]*Table1914[[#This Row],[U Cost]]</f>
        <v>0</v>
      </c>
      <c r="AB86" s="1"/>
      <c r="AC86" s="1"/>
      <c r="AD86" s="1">
        <f t="shared" si="8"/>
        <v>0</v>
      </c>
      <c r="AE86" s="1"/>
      <c r="AF86" s="1">
        <f>SUM(Table1914[[#This Row],[Total 
Paid]:[Shipping 
Charged]])</f>
        <v>0</v>
      </c>
      <c r="AG86" s="1"/>
      <c r="AH86" s="1"/>
      <c r="AI86" s="1">
        <f t="shared" si="9"/>
        <v>0</v>
      </c>
      <c r="AK86" s="1"/>
      <c r="AL86" s="1"/>
      <c r="AM86" s="1"/>
      <c r="AN86" s="1"/>
      <c r="AP86" s="30"/>
      <c r="AQ86" s="1"/>
      <c r="AR86" s="1">
        <f t="shared" si="13"/>
        <v>0</v>
      </c>
      <c r="AS86" s="1"/>
      <c r="AT86" s="1"/>
      <c r="AU86" s="2">
        <f t="shared" si="11"/>
        <v>0</v>
      </c>
      <c r="AW86" s="1"/>
      <c r="AX86" s="1"/>
      <c r="AY86" s="1"/>
      <c r="AZ86" s="2">
        <f t="shared" si="16"/>
        <v>0</v>
      </c>
      <c r="BA86" s="2">
        <f>SUM(AF86,AH86,-AZ86,-Table1914[[#This Row],[Sale Fee]])</f>
        <v>0</v>
      </c>
      <c r="BC86" s="1"/>
      <c r="BD86" s="1"/>
      <c r="BE86" s="1"/>
    </row>
    <row r="87" spans="1:57" x14ac:dyDescent="0.25">
      <c r="A87" s="1"/>
      <c r="B87" s="1"/>
      <c r="E87" s="4"/>
      <c r="F87" s="4"/>
      <c r="Q87" s="1"/>
      <c r="R87" s="1"/>
      <c r="S87" s="1">
        <f t="shared" si="15"/>
        <v>0</v>
      </c>
      <c r="U87" s="1"/>
      <c r="V87" s="1"/>
      <c r="W87" s="1">
        <f t="shared" si="14"/>
        <v>0</v>
      </c>
      <c r="X87" s="1"/>
      <c r="Y87" s="1"/>
      <c r="Z87" s="1">
        <f>Table1914[[#This Row],[Quantity2]]*Table1914[[#This Row],[U Cost]]</f>
        <v>0</v>
      </c>
      <c r="AB87" s="1"/>
      <c r="AC87" s="1"/>
      <c r="AD87" s="1">
        <f t="shared" si="8"/>
        <v>0</v>
      </c>
      <c r="AE87" s="1"/>
      <c r="AF87" s="1">
        <f>SUM(Table1914[[#This Row],[Total 
Paid]:[Shipping 
Charged]])</f>
        <v>0</v>
      </c>
      <c r="AG87" s="1"/>
      <c r="AH87" s="1"/>
      <c r="AI87" s="1">
        <f t="shared" si="9"/>
        <v>0</v>
      </c>
      <c r="AK87" s="1"/>
      <c r="AL87" s="1"/>
      <c r="AM87" s="1"/>
      <c r="AN87" s="1"/>
      <c r="AP87" s="30"/>
      <c r="AQ87" s="1"/>
      <c r="AR87" s="1">
        <f t="shared" si="13"/>
        <v>0</v>
      </c>
      <c r="AS87" s="1"/>
      <c r="AT87" s="1"/>
      <c r="AU87" s="2">
        <f t="shared" si="11"/>
        <v>0</v>
      </c>
      <c r="AW87" s="1"/>
      <c r="AX87" s="1"/>
      <c r="AY87" s="1"/>
      <c r="AZ87" s="2">
        <f t="shared" si="16"/>
        <v>0</v>
      </c>
      <c r="BA87" s="2">
        <f>SUM(AF87,AH87,-AZ87,-Table1914[[#This Row],[Sale Fee]])</f>
        <v>0</v>
      </c>
      <c r="BC87" s="1"/>
      <c r="BD87" s="1"/>
      <c r="BE87" s="1"/>
    </row>
    <row r="88" spans="1:57" x14ac:dyDescent="0.25">
      <c r="A88" s="1"/>
      <c r="B88" s="1"/>
      <c r="E88" s="4"/>
      <c r="F88" s="4"/>
      <c r="Q88" s="1"/>
      <c r="R88" s="1"/>
      <c r="S88" s="1">
        <f t="shared" si="15"/>
        <v>0</v>
      </c>
      <c r="U88" s="1"/>
      <c r="V88" s="1"/>
      <c r="W88" s="1">
        <f t="shared" si="14"/>
        <v>0</v>
      </c>
      <c r="X88" s="1"/>
      <c r="Y88" s="1"/>
      <c r="Z88" s="1">
        <f>Table1914[[#This Row],[Quantity2]]*Table1914[[#This Row],[U Cost]]</f>
        <v>0</v>
      </c>
      <c r="AB88" s="1"/>
      <c r="AC88" s="1"/>
      <c r="AD88" s="1">
        <f t="shared" si="8"/>
        <v>0</v>
      </c>
      <c r="AE88" s="1"/>
      <c r="AF88" s="1">
        <f>SUM(Table1914[[#This Row],[Total 
Paid]:[Shipping 
Charged]])</f>
        <v>0</v>
      </c>
      <c r="AG88" s="1"/>
      <c r="AH88" s="1"/>
      <c r="AI88" s="1">
        <f t="shared" si="9"/>
        <v>0</v>
      </c>
      <c r="AK88" s="1"/>
      <c r="AL88" s="1"/>
      <c r="AM88" s="1"/>
      <c r="AN88" s="1"/>
      <c r="AP88" s="30"/>
      <c r="AQ88" s="1"/>
      <c r="AR88" s="1">
        <f t="shared" si="13"/>
        <v>0</v>
      </c>
      <c r="AS88" s="1"/>
      <c r="AT88" s="1"/>
      <c r="AU88" s="2">
        <f t="shared" si="11"/>
        <v>0</v>
      </c>
      <c r="AW88" s="1"/>
      <c r="AX88" s="1"/>
      <c r="AY88" s="1"/>
      <c r="AZ88" s="2">
        <f t="shared" si="16"/>
        <v>0</v>
      </c>
      <c r="BA88" s="2">
        <f>SUM(AF88,AH88,-AZ88,-Table1914[[#This Row],[Sale Fee]])</f>
        <v>0</v>
      </c>
      <c r="BC88" s="1"/>
      <c r="BD88" s="1"/>
      <c r="BE88" s="1"/>
    </row>
    <row r="89" spans="1:57" x14ac:dyDescent="0.25">
      <c r="A89" s="1"/>
      <c r="B89" s="1"/>
      <c r="E89" s="4"/>
      <c r="F89" s="4"/>
      <c r="Q89" s="1"/>
      <c r="R89" s="1"/>
      <c r="S89" s="1">
        <f t="shared" si="15"/>
        <v>0</v>
      </c>
      <c r="U89" s="1"/>
      <c r="V89" s="1"/>
      <c r="W89" s="1">
        <f t="shared" si="14"/>
        <v>0</v>
      </c>
      <c r="X89" s="1"/>
      <c r="Y89" s="1"/>
      <c r="Z89" s="1">
        <f>Table1914[[#This Row],[Quantity2]]*Table1914[[#This Row],[U Cost]]</f>
        <v>0</v>
      </c>
      <c r="AB89" s="1"/>
      <c r="AC89" s="1"/>
      <c r="AD89" s="1">
        <f t="shared" si="8"/>
        <v>0</v>
      </c>
      <c r="AE89" s="1"/>
      <c r="AF89" s="1">
        <f>SUM(Table1914[[#This Row],[Total 
Paid]:[Shipping 
Charged]])</f>
        <v>0</v>
      </c>
      <c r="AG89" s="1"/>
      <c r="AH89" s="1"/>
      <c r="AI89" s="1">
        <f t="shared" si="9"/>
        <v>0</v>
      </c>
      <c r="AK89" s="1"/>
      <c r="AL89" s="1"/>
      <c r="AM89" s="1"/>
      <c r="AN89" s="1"/>
      <c r="AP89" s="30"/>
      <c r="AQ89" s="1"/>
      <c r="AR89" s="1">
        <f t="shared" si="13"/>
        <v>0</v>
      </c>
      <c r="AS89" s="1"/>
      <c r="AT89" s="1"/>
      <c r="AU89" s="2">
        <f t="shared" si="11"/>
        <v>0</v>
      </c>
      <c r="AW89" s="1"/>
      <c r="AX89" s="1"/>
      <c r="AY89" s="1"/>
      <c r="AZ89" s="2">
        <f t="shared" si="16"/>
        <v>0</v>
      </c>
      <c r="BA89" s="2">
        <f>SUM(AF89,AH89,-AZ89,-Table1914[[#This Row],[Sale Fee]])</f>
        <v>0</v>
      </c>
      <c r="BC89" s="1"/>
      <c r="BD89" s="1"/>
      <c r="BE89" s="1"/>
    </row>
    <row r="90" spans="1:57" x14ac:dyDescent="0.25">
      <c r="A90" s="1"/>
      <c r="B90" s="1"/>
      <c r="E90" s="4"/>
      <c r="F90" s="4"/>
      <c r="Q90" s="1"/>
      <c r="R90" s="1"/>
      <c r="S90" s="1">
        <f t="shared" si="15"/>
        <v>0</v>
      </c>
      <c r="U90" s="1"/>
      <c r="V90" s="1"/>
      <c r="W90" s="1">
        <f t="shared" si="14"/>
        <v>0</v>
      </c>
      <c r="X90" s="1"/>
      <c r="Y90" s="1"/>
      <c r="Z90" s="1">
        <f>Table1914[[#This Row],[Quantity2]]*Table1914[[#This Row],[U Cost]]</f>
        <v>0</v>
      </c>
      <c r="AB90" s="1"/>
      <c r="AC90" s="1"/>
      <c r="AD90" s="1">
        <f t="shared" si="8"/>
        <v>0</v>
      </c>
      <c r="AE90" s="1"/>
      <c r="AF90" s="1">
        <f>SUM(Table1914[[#This Row],[Total 
Paid]:[Shipping 
Charged]])</f>
        <v>0</v>
      </c>
      <c r="AG90" s="1"/>
      <c r="AH90" s="1"/>
      <c r="AI90" s="1">
        <f t="shared" si="9"/>
        <v>0</v>
      </c>
      <c r="AK90" s="1"/>
      <c r="AL90" s="1"/>
      <c r="AM90" s="1"/>
      <c r="AN90" s="1"/>
      <c r="AP90" s="30"/>
      <c r="AQ90" s="1"/>
      <c r="AR90" s="1">
        <f t="shared" si="13"/>
        <v>0</v>
      </c>
      <c r="AS90" s="1"/>
      <c r="AT90" s="1"/>
      <c r="AU90" s="2">
        <f t="shared" si="11"/>
        <v>0</v>
      </c>
      <c r="AW90" s="1"/>
      <c r="AX90" s="1"/>
      <c r="AY90" s="1"/>
      <c r="AZ90" s="2">
        <f t="shared" si="16"/>
        <v>0</v>
      </c>
      <c r="BA90" s="2">
        <f>SUM(AF90,AH90,-AZ90,-Table1914[[#This Row],[Sale Fee]])</f>
        <v>0</v>
      </c>
      <c r="BC90" s="1"/>
      <c r="BD90" s="1"/>
      <c r="BE90" s="1"/>
    </row>
    <row r="91" spans="1:57" x14ac:dyDescent="0.25">
      <c r="A91" s="1"/>
      <c r="B91" s="1"/>
      <c r="E91" s="4"/>
      <c r="F91" s="4"/>
      <c r="Q91" s="1"/>
      <c r="R91" s="1"/>
      <c r="S91" s="1">
        <f t="shared" si="15"/>
        <v>0</v>
      </c>
      <c r="U91" s="1"/>
      <c r="V91" s="1"/>
      <c r="W91" s="1">
        <f t="shared" si="14"/>
        <v>0</v>
      </c>
      <c r="X91" s="1"/>
      <c r="Y91" s="1"/>
      <c r="Z91" s="1">
        <f>Table1914[[#This Row],[Quantity2]]*Table1914[[#This Row],[U Cost]]</f>
        <v>0</v>
      </c>
      <c r="AB91" s="1"/>
      <c r="AC91" s="1"/>
      <c r="AD91" s="1">
        <f t="shared" si="8"/>
        <v>0</v>
      </c>
      <c r="AE91" s="1"/>
      <c r="AF91" s="1">
        <f>SUM(Table1914[[#This Row],[Total 
Paid]:[Shipping 
Charged]])</f>
        <v>0</v>
      </c>
      <c r="AG91" s="1"/>
      <c r="AH91" s="1"/>
      <c r="AI91" s="1">
        <f t="shared" si="9"/>
        <v>0</v>
      </c>
      <c r="AK91" s="1"/>
      <c r="AL91" s="1"/>
      <c r="AM91" s="1"/>
      <c r="AN91" s="1"/>
      <c r="AP91" s="30"/>
      <c r="AQ91" s="1"/>
      <c r="AR91" s="1">
        <f t="shared" si="13"/>
        <v>0</v>
      </c>
      <c r="AS91" s="1"/>
      <c r="AT91" s="1"/>
      <c r="AU91" s="2">
        <f t="shared" si="11"/>
        <v>0</v>
      </c>
      <c r="AW91" s="1"/>
      <c r="AX91" s="1"/>
      <c r="AY91" s="1"/>
      <c r="AZ91" s="2">
        <f t="shared" si="16"/>
        <v>0</v>
      </c>
      <c r="BA91" s="2">
        <f>SUM(AF91,AH91,-AZ91,-Table1914[[#This Row],[Sale Fee]])</f>
        <v>0</v>
      </c>
      <c r="BC91" s="1"/>
      <c r="BD91" s="1"/>
      <c r="BE91" s="1"/>
    </row>
    <row r="92" spans="1:57" x14ac:dyDescent="0.25">
      <c r="A92" s="1"/>
      <c r="B92" s="1"/>
      <c r="E92" s="4"/>
      <c r="F92" s="4"/>
      <c r="Q92" s="1"/>
      <c r="R92" s="1"/>
      <c r="S92" s="1">
        <f t="shared" si="15"/>
        <v>0</v>
      </c>
      <c r="U92" s="1"/>
      <c r="V92" s="1"/>
      <c r="W92" s="1">
        <f t="shared" si="14"/>
        <v>0</v>
      </c>
      <c r="X92" s="1"/>
      <c r="Y92" s="1"/>
      <c r="Z92" s="1">
        <f>Table1914[[#This Row],[Quantity2]]*Table1914[[#This Row],[U Cost]]</f>
        <v>0</v>
      </c>
      <c r="AB92" s="1"/>
      <c r="AC92" s="1"/>
      <c r="AD92" s="1">
        <f t="shared" si="8"/>
        <v>0</v>
      </c>
      <c r="AE92" s="1"/>
      <c r="AF92" s="1">
        <f>SUM(Table1914[[#This Row],[Total 
Paid]:[Shipping 
Charged]])</f>
        <v>0</v>
      </c>
      <c r="AG92" s="1"/>
      <c r="AH92" s="1"/>
      <c r="AI92" s="1">
        <f t="shared" si="9"/>
        <v>0</v>
      </c>
      <c r="AK92" s="1"/>
      <c r="AL92" s="1"/>
      <c r="AM92" s="1"/>
      <c r="AN92" s="1"/>
      <c r="AP92" s="30"/>
      <c r="AQ92" s="1"/>
      <c r="AR92" s="1">
        <f t="shared" si="13"/>
        <v>0</v>
      </c>
      <c r="AS92" s="1"/>
      <c r="AT92" s="1"/>
      <c r="AU92" s="2">
        <f t="shared" si="11"/>
        <v>0</v>
      </c>
      <c r="AW92" s="1"/>
      <c r="AX92" s="1"/>
      <c r="AY92" s="1"/>
      <c r="AZ92" s="2">
        <f t="shared" si="16"/>
        <v>0</v>
      </c>
      <c r="BA92" s="2">
        <f>SUM(AF92,AH92,-AZ92,-Table1914[[#This Row],[Sale Fee]])</f>
        <v>0</v>
      </c>
      <c r="BC92" s="1"/>
      <c r="BD92" s="1"/>
      <c r="BE92" s="1"/>
    </row>
    <row r="93" spans="1:57" x14ac:dyDescent="0.25">
      <c r="A93" s="1"/>
      <c r="B93" s="1"/>
      <c r="E93" s="4"/>
      <c r="F93" s="4"/>
      <c r="Q93" s="1"/>
      <c r="R93" s="1"/>
      <c r="S93" s="1">
        <f t="shared" si="15"/>
        <v>0</v>
      </c>
      <c r="U93" s="1"/>
      <c r="V93" s="1"/>
      <c r="W93" s="1">
        <f t="shared" si="14"/>
        <v>0</v>
      </c>
      <c r="X93" s="1"/>
      <c r="Y93" s="1"/>
      <c r="Z93" s="1">
        <f>Table1914[[#This Row],[Quantity2]]*Table1914[[#This Row],[U Cost]]</f>
        <v>0</v>
      </c>
      <c r="AB93" s="1"/>
      <c r="AC93" s="1"/>
      <c r="AD93" s="1">
        <f t="shared" si="8"/>
        <v>0</v>
      </c>
      <c r="AE93" s="1"/>
      <c r="AF93" s="1">
        <f>SUM(Table1914[[#This Row],[Total 
Paid]:[Shipping 
Charged]])</f>
        <v>0</v>
      </c>
      <c r="AG93" s="1"/>
      <c r="AH93" s="1"/>
      <c r="AI93" s="1">
        <f t="shared" si="9"/>
        <v>0</v>
      </c>
      <c r="AK93" s="1"/>
      <c r="AL93" s="1"/>
      <c r="AM93" s="1"/>
      <c r="AN93" s="1"/>
      <c r="AP93" s="30"/>
      <c r="AQ93" s="1"/>
      <c r="AR93" s="1">
        <f t="shared" si="13"/>
        <v>0</v>
      </c>
      <c r="AS93" s="1"/>
      <c r="AT93" s="1"/>
      <c r="AU93" s="2">
        <f t="shared" si="11"/>
        <v>0</v>
      </c>
      <c r="AW93" s="1"/>
      <c r="AX93" s="1"/>
      <c r="AY93" s="1"/>
      <c r="AZ93" s="2">
        <f t="shared" si="16"/>
        <v>0</v>
      </c>
      <c r="BA93" s="2">
        <f>SUM(AF93,AH93,-AZ93,-Table1914[[#This Row],[Sale Fee]])</f>
        <v>0</v>
      </c>
      <c r="BC93" s="1"/>
      <c r="BD93" s="1"/>
      <c r="BE93" s="1"/>
    </row>
    <row r="94" spans="1:57" x14ac:dyDescent="0.25">
      <c r="A94" s="1"/>
      <c r="B94" s="1"/>
      <c r="E94" s="4"/>
      <c r="F94" s="4"/>
      <c r="Q94" s="1"/>
      <c r="R94" s="1"/>
      <c r="S94" s="1">
        <f t="shared" si="15"/>
        <v>0</v>
      </c>
      <c r="U94" s="1"/>
      <c r="V94" s="1"/>
      <c r="W94" s="1">
        <f t="shared" si="14"/>
        <v>0</v>
      </c>
      <c r="X94" s="1"/>
      <c r="Y94" s="1"/>
      <c r="Z94" s="1">
        <f>Table1914[[#This Row],[Quantity2]]*Table1914[[#This Row],[U Cost]]</f>
        <v>0</v>
      </c>
      <c r="AB94" s="1"/>
      <c r="AC94" s="1"/>
      <c r="AD94" s="1">
        <f t="shared" si="8"/>
        <v>0</v>
      </c>
      <c r="AE94" s="1"/>
      <c r="AF94" s="1">
        <f>SUM(Table1914[[#This Row],[Total 
Paid]:[Shipping 
Charged]])</f>
        <v>0</v>
      </c>
      <c r="AG94" s="1"/>
      <c r="AH94" s="1"/>
      <c r="AI94" s="1">
        <f t="shared" si="9"/>
        <v>0</v>
      </c>
      <c r="AK94" s="1"/>
      <c r="AL94" s="1"/>
      <c r="AM94" s="1"/>
      <c r="AN94" s="1"/>
      <c r="AP94" s="30"/>
      <c r="AQ94" s="1"/>
      <c r="AR94" s="1">
        <f t="shared" si="13"/>
        <v>0</v>
      </c>
      <c r="AS94" s="1"/>
      <c r="AT94" s="1"/>
      <c r="AU94" s="2">
        <f t="shared" si="11"/>
        <v>0</v>
      </c>
      <c r="AW94" s="1"/>
      <c r="AX94" s="1"/>
      <c r="AY94" s="1"/>
      <c r="AZ94" s="2">
        <f t="shared" si="16"/>
        <v>0</v>
      </c>
      <c r="BA94" s="2">
        <f>SUM(AF94,AH94,-AZ94,-Table1914[[#This Row],[Sale Fee]])</f>
        <v>0</v>
      </c>
      <c r="BC94" s="1"/>
      <c r="BD94" s="1"/>
      <c r="BE94" s="1"/>
    </row>
    <row r="95" spans="1:57" x14ac:dyDescent="0.25">
      <c r="A95" s="1"/>
      <c r="B95" s="1"/>
      <c r="E95" s="4"/>
      <c r="F95" s="4"/>
      <c r="Q95" s="1"/>
      <c r="R95" s="1"/>
      <c r="S95" s="1">
        <f t="shared" si="15"/>
        <v>0</v>
      </c>
      <c r="U95" s="1"/>
      <c r="V95" s="1"/>
      <c r="W95" s="1">
        <f t="shared" si="14"/>
        <v>0</v>
      </c>
      <c r="X95" s="1"/>
      <c r="Y95" s="1"/>
      <c r="Z95" s="1">
        <f>Table1914[[#This Row],[Quantity2]]*Table1914[[#This Row],[U Cost]]</f>
        <v>0</v>
      </c>
      <c r="AB95" s="1"/>
      <c r="AC95" s="1"/>
      <c r="AD95" s="1">
        <f t="shared" si="8"/>
        <v>0</v>
      </c>
      <c r="AE95" s="1"/>
      <c r="AF95" s="1">
        <f>SUM(Table1914[[#This Row],[Total 
Paid]:[Shipping 
Charged]])</f>
        <v>0</v>
      </c>
      <c r="AG95" s="1"/>
      <c r="AH95" s="1"/>
      <c r="AI95" s="1">
        <f t="shared" si="9"/>
        <v>0</v>
      </c>
      <c r="AK95" s="1"/>
      <c r="AL95" s="1"/>
      <c r="AM95" s="1"/>
      <c r="AN95" s="1"/>
      <c r="AP95" s="30"/>
      <c r="AQ95" s="1"/>
      <c r="AR95" s="1">
        <f t="shared" si="13"/>
        <v>0</v>
      </c>
      <c r="AS95" s="1"/>
      <c r="AT95" s="1"/>
      <c r="AU95" s="2">
        <f t="shared" si="11"/>
        <v>0</v>
      </c>
      <c r="AW95" s="1"/>
      <c r="AX95" s="1"/>
      <c r="AY95" s="1"/>
      <c r="AZ95" s="2">
        <f t="shared" si="16"/>
        <v>0</v>
      </c>
      <c r="BA95" s="2">
        <f>SUM(AF95,AH95,-AZ95,-Table1914[[#This Row],[Sale Fee]])</f>
        <v>0</v>
      </c>
      <c r="BC95" s="1"/>
      <c r="BD95" s="1"/>
      <c r="BE95" s="1"/>
    </row>
    <row r="96" spans="1:57" x14ac:dyDescent="0.25">
      <c r="A96" s="1"/>
      <c r="B96" s="1"/>
      <c r="E96" s="4"/>
      <c r="F96" s="4"/>
      <c r="Q96" s="1"/>
      <c r="R96" s="1"/>
      <c r="S96" s="1">
        <f t="shared" si="15"/>
        <v>0</v>
      </c>
      <c r="U96" s="1"/>
      <c r="V96" s="1"/>
      <c r="W96" s="1">
        <f t="shared" si="14"/>
        <v>0</v>
      </c>
      <c r="X96" s="1"/>
      <c r="Y96" s="1"/>
      <c r="Z96" s="1">
        <f>Table1914[[#This Row],[Quantity2]]*Table1914[[#This Row],[U Cost]]</f>
        <v>0</v>
      </c>
      <c r="AB96" s="1"/>
      <c r="AC96" s="1"/>
      <c r="AD96" s="1">
        <f t="shared" si="8"/>
        <v>0</v>
      </c>
      <c r="AE96" s="1"/>
      <c r="AF96" s="1">
        <f>SUM(Table1914[[#This Row],[Total 
Paid]:[Shipping 
Charged]])</f>
        <v>0</v>
      </c>
      <c r="AG96" s="1"/>
      <c r="AH96" s="1"/>
      <c r="AI96" s="1">
        <f t="shared" si="9"/>
        <v>0</v>
      </c>
      <c r="AK96" s="1"/>
      <c r="AL96" s="1"/>
      <c r="AM96" s="1"/>
      <c r="AN96" s="1"/>
      <c r="AP96" s="30"/>
      <c r="AQ96" s="1"/>
      <c r="AR96" s="1">
        <f t="shared" si="13"/>
        <v>0</v>
      </c>
      <c r="AS96" s="1"/>
      <c r="AT96" s="1"/>
      <c r="AU96" s="2">
        <f t="shared" si="11"/>
        <v>0</v>
      </c>
      <c r="AW96" s="1"/>
      <c r="AX96" s="1"/>
      <c r="AY96" s="1"/>
      <c r="AZ96" s="2">
        <f t="shared" si="16"/>
        <v>0</v>
      </c>
      <c r="BA96" s="2">
        <f>SUM(AF96,AH96,-AZ96,-Table1914[[#This Row],[Sale Fee]])</f>
        <v>0</v>
      </c>
      <c r="BC96" s="1"/>
      <c r="BD96" s="1"/>
      <c r="BE96" s="1"/>
    </row>
    <row r="97" spans="1:57" x14ac:dyDescent="0.25">
      <c r="A97" s="1"/>
      <c r="B97" s="1"/>
      <c r="E97" s="4"/>
      <c r="F97" s="4"/>
      <c r="Q97" s="1"/>
      <c r="R97" s="1"/>
      <c r="S97" s="1">
        <f t="shared" si="15"/>
        <v>0</v>
      </c>
      <c r="U97" s="1"/>
      <c r="V97" s="1"/>
      <c r="W97" s="1">
        <f t="shared" si="14"/>
        <v>0</v>
      </c>
      <c r="X97" s="1"/>
      <c r="Y97" s="1"/>
      <c r="Z97" s="1">
        <f>Table1914[[#This Row],[Quantity2]]*Table1914[[#This Row],[U Cost]]</f>
        <v>0</v>
      </c>
      <c r="AB97" s="1"/>
      <c r="AC97" s="1"/>
      <c r="AD97" s="1">
        <f t="shared" si="8"/>
        <v>0</v>
      </c>
      <c r="AE97" s="1"/>
      <c r="AF97" s="1">
        <f>SUM(Table1914[[#This Row],[Total 
Paid]:[Shipping 
Charged]])</f>
        <v>0</v>
      </c>
      <c r="AG97" s="1"/>
      <c r="AH97" s="1"/>
      <c r="AI97" s="1">
        <f t="shared" si="9"/>
        <v>0</v>
      </c>
      <c r="AK97" s="1"/>
      <c r="AL97" s="1"/>
      <c r="AM97" s="1"/>
      <c r="AN97" s="1"/>
      <c r="AP97" s="30"/>
      <c r="AQ97" s="1"/>
      <c r="AR97" s="1">
        <f t="shared" si="13"/>
        <v>0</v>
      </c>
      <c r="AS97" s="1"/>
      <c r="AT97" s="1"/>
      <c r="AU97" s="2">
        <f t="shared" si="11"/>
        <v>0</v>
      </c>
      <c r="AW97" s="1"/>
      <c r="AX97" s="1"/>
      <c r="AY97" s="1"/>
      <c r="AZ97" s="2">
        <f t="shared" si="16"/>
        <v>0</v>
      </c>
      <c r="BA97" s="2">
        <f>SUM(AF97,AH97,-AZ97,-Table1914[[#This Row],[Sale Fee]])</f>
        <v>0</v>
      </c>
      <c r="BC97" s="1"/>
      <c r="BD97" s="1"/>
      <c r="BE97" s="1"/>
    </row>
    <row r="98" spans="1:57" x14ac:dyDescent="0.25">
      <c r="A98" s="1"/>
      <c r="B98" s="1"/>
      <c r="E98" s="4"/>
      <c r="F98" s="4"/>
      <c r="Q98" s="1"/>
      <c r="R98" s="1"/>
      <c r="S98" s="1">
        <f t="shared" si="15"/>
        <v>0</v>
      </c>
      <c r="U98" s="1"/>
      <c r="V98" s="1"/>
      <c r="W98" s="1">
        <f t="shared" si="14"/>
        <v>0</v>
      </c>
      <c r="X98" s="1"/>
      <c r="Y98" s="1"/>
      <c r="Z98" s="1">
        <f>Table1914[[#This Row],[Quantity2]]*Table1914[[#This Row],[U Cost]]</f>
        <v>0</v>
      </c>
      <c r="AB98" s="1"/>
      <c r="AC98" s="1"/>
      <c r="AD98" s="1">
        <f t="shared" si="8"/>
        <v>0</v>
      </c>
      <c r="AE98" s="1"/>
      <c r="AF98" s="1">
        <f>SUM(Table1914[[#This Row],[Total 
Paid]:[Shipping 
Charged]])</f>
        <v>0</v>
      </c>
      <c r="AG98" s="1"/>
      <c r="AH98" s="1"/>
      <c r="AI98" s="1">
        <f t="shared" si="9"/>
        <v>0</v>
      </c>
      <c r="AK98" s="1"/>
      <c r="AL98" s="1"/>
      <c r="AM98" s="1"/>
      <c r="AN98" s="1"/>
      <c r="AP98" s="30"/>
      <c r="AQ98" s="1"/>
      <c r="AR98" s="1">
        <f t="shared" ref="AR98:AR400" si="17">AQ98*AP98</f>
        <v>0</v>
      </c>
      <c r="AS98" s="1"/>
      <c r="AT98" s="1"/>
      <c r="AU98" s="2">
        <f t="shared" si="11"/>
        <v>0</v>
      </c>
      <c r="AW98" s="1"/>
      <c r="AX98" s="1"/>
      <c r="AY98" s="1"/>
      <c r="AZ98" s="2">
        <f t="shared" si="16"/>
        <v>0</v>
      </c>
      <c r="BA98" s="2">
        <f>SUM(AF98,AH98,-AZ98,-Table1914[[#This Row],[Sale Fee]])</f>
        <v>0</v>
      </c>
      <c r="BC98" s="1"/>
      <c r="BD98" s="1"/>
      <c r="BE98" s="1"/>
    </row>
    <row r="99" spans="1:57" x14ac:dyDescent="0.25">
      <c r="A99" s="1"/>
      <c r="B99" s="1"/>
      <c r="E99" s="4"/>
      <c r="F99" s="4"/>
      <c r="Q99" s="1"/>
      <c r="R99" s="1"/>
      <c r="S99" s="1">
        <f t="shared" si="15"/>
        <v>0</v>
      </c>
      <c r="U99" s="1"/>
      <c r="V99" s="1"/>
      <c r="W99" s="1">
        <f t="shared" si="14"/>
        <v>0</v>
      </c>
      <c r="X99" s="1"/>
      <c r="Y99" s="1"/>
      <c r="Z99" s="1">
        <f>Table1914[[#This Row],[Quantity2]]*Table1914[[#This Row],[U Cost]]</f>
        <v>0</v>
      </c>
      <c r="AB99" s="1"/>
      <c r="AC99" s="1"/>
      <c r="AD99" s="1">
        <f t="shared" si="8"/>
        <v>0</v>
      </c>
      <c r="AE99" s="1"/>
      <c r="AF99" s="1">
        <f>SUM(Table1914[[#This Row],[Total 
Paid]:[Shipping 
Charged]])</f>
        <v>0</v>
      </c>
      <c r="AG99" s="1"/>
      <c r="AH99" s="1"/>
      <c r="AI99" s="1">
        <f t="shared" si="9"/>
        <v>0</v>
      </c>
      <c r="AK99" s="1"/>
      <c r="AL99" s="1"/>
      <c r="AM99" s="1"/>
      <c r="AN99" s="1"/>
      <c r="AP99" s="30"/>
      <c r="AQ99" s="1"/>
      <c r="AR99" s="1">
        <f t="shared" si="17"/>
        <v>0</v>
      </c>
      <c r="AS99" s="1"/>
      <c r="AT99" s="1"/>
      <c r="AU99" s="2">
        <f t="shared" si="11"/>
        <v>0</v>
      </c>
      <c r="AW99" s="1"/>
      <c r="AX99" s="1"/>
      <c r="AY99" s="1"/>
      <c r="AZ99" s="2">
        <f t="shared" si="16"/>
        <v>0</v>
      </c>
      <c r="BA99" s="2">
        <f>SUM(AF99,AH99,-AZ99,-Table1914[[#This Row],[Sale Fee]])</f>
        <v>0</v>
      </c>
      <c r="BC99" s="1"/>
      <c r="BD99" s="1"/>
      <c r="BE99" s="1"/>
    </row>
    <row r="100" spans="1:57" x14ac:dyDescent="0.25">
      <c r="A100" s="1"/>
      <c r="B100" s="1"/>
      <c r="E100" s="4"/>
      <c r="F100" s="4"/>
      <c r="Q100" s="1"/>
      <c r="R100" s="1"/>
      <c r="S100" s="1">
        <f t="shared" si="15"/>
        <v>0</v>
      </c>
      <c r="U100" s="1"/>
      <c r="V100" s="1"/>
      <c r="W100" s="1">
        <f t="shared" si="14"/>
        <v>0</v>
      </c>
      <c r="X100" s="1"/>
      <c r="Y100" s="1"/>
      <c r="Z100" s="1">
        <f>Table1914[[#This Row],[Quantity2]]*Table1914[[#This Row],[U Cost]]</f>
        <v>0</v>
      </c>
      <c r="AB100" s="1"/>
      <c r="AC100" s="1"/>
      <c r="AD100" s="1">
        <f t="shared" si="8"/>
        <v>0</v>
      </c>
      <c r="AE100" s="1"/>
      <c r="AF100" s="1">
        <f>SUM(Table1914[[#This Row],[Total 
Paid]:[Shipping 
Charged]])</f>
        <v>0</v>
      </c>
      <c r="AG100" s="1"/>
      <c r="AH100" s="1"/>
      <c r="AI100" s="1">
        <f t="shared" si="9"/>
        <v>0</v>
      </c>
      <c r="AK100" s="1"/>
      <c r="AL100" s="1"/>
      <c r="AM100" s="1"/>
      <c r="AN100" s="1"/>
      <c r="AP100" s="30"/>
      <c r="AQ100" s="1"/>
      <c r="AR100" s="1">
        <f t="shared" si="17"/>
        <v>0</v>
      </c>
      <c r="AS100" s="1"/>
      <c r="AT100" s="1"/>
      <c r="AU100" s="2">
        <f t="shared" si="11"/>
        <v>0</v>
      </c>
      <c r="AW100" s="1"/>
      <c r="AX100" s="1"/>
      <c r="AY100" s="1"/>
      <c r="AZ100" s="2">
        <f t="shared" si="16"/>
        <v>0</v>
      </c>
      <c r="BA100" s="2">
        <f>SUM(AF100,AH100,-AZ100,-Table1914[[#This Row],[Sale Fee]])</f>
        <v>0</v>
      </c>
      <c r="BC100" s="1"/>
      <c r="BD100" s="1"/>
      <c r="BE100" s="1"/>
    </row>
    <row r="101" spans="1:57" x14ac:dyDescent="0.25">
      <c r="A101" s="1"/>
      <c r="B101" s="1"/>
      <c r="E101" s="4"/>
      <c r="F101" s="4"/>
      <c r="Q101" s="1"/>
      <c r="R101" s="1"/>
      <c r="S101" s="1">
        <f t="shared" si="15"/>
        <v>0</v>
      </c>
      <c r="U101" s="1"/>
      <c r="V101" s="1"/>
      <c r="W101" s="1">
        <f t="shared" si="14"/>
        <v>0</v>
      </c>
      <c r="X101" s="1"/>
      <c r="Y101" s="1"/>
      <c r="Z101" s="1">
        <f>Table1914[[#This Row],[Quantity2]]*Table1914[[#This Row],[U Cost]]</f>
        <v>0</v>
      </c>
      <c r="AB101" s="1"/>
      <c r="AC101" s="1"/>
      <c r="AD101" s="1">
        <f t="shared" si="8"/>
        <v>0</v>
      </c>
      <c r="AE101" s="1"/>
      <c r="AF101" s="1">
        <f>SUM(Table1914[[#This Row],[Total 
Paid]:[Shipping 
Charged]])</f>
        <v>0</v>
      </c>
      <c r="AG101" s="1"/>
      <c r="AH101" s="1"/>
      <c r="AI101" s="1">
        <f t="shared" si="9"/>
        <v>0</v>
      </c>
      <c r="AK101" s="1"/>
      <c r="AL101" s="1"/>
      <c r="AM101" s="1"/>
      <c r="AN101" s="1"/>
      <c r="AP101" s="30"/>
      <c r="AQ101" s="1"/>
      <c r="AR101" s="1">
        <f t="shared" si="17"/>
        <v>0</v>
      </c>
      <c r="AS101" s="1"/>
      <c r="AT101" s="1"/>
      <c r="AU101" s="2">
        <f t="shared" si="11"/>
        <v>0</v>
      </c>
      <c r="AW101" s="1"/>
      <c r="AX101" s="1"/>
      <c r="AY101" s="1"/>
      <c r="AZ101" s="2">
        <f t="shared" si="16"/>
        <v>0</v>
      </c>
      <c r="BA101" s="2">
        <f>SUM(AF101,AH101,-AZ101,-Table1914[[#This Row],[Sale Fee]])</f>
        <v>0</v>
      </c>
      <c r="BC101" s="1"/>
      <c r="BD101" s="1"/>
      <c r="BE101" s="1"/>
    </row>
    <row r="102" spans="1:57" x14ac:dyDescent="0.25">
      <c r="A102" s="1"/>
      <c r="B102" s="1"/>
      <c r="E102" s="4"/>
      <c r="F102" s="4"/>
      <c r="Q102" s="1"/>
      <c r="R102" s="1"/>
      <c r="S102" s="1">
        <f t="shared" si="15"/>
        <v>0</v>
      </c>
      <c r="U102" s="1"/>
      <c r="V102" s="1"/>
      <c r="W102" s="1">
        <f t="shared" si="14"/>
        <v>0</v>
      </c>
      <c r="X102" s="1"/>
      <c r="Y102" s="1"/>
      <c r="Z102" s="1">
        <f>Table1914[[#This Row],[Quantity2]]*Table1914[[#This Row],[U Cost]]</f>
        <v>0</v>
      </c>
      <c r="AB102" s="1"/>
      <c r="AC102" s="1"/>
      <c r="AD102" s="1">
        <f t="shared" si="8"/>
        <v>0</v>
      </c>
      <c r="AE102" s="1"/>
      <c r="AF102" s="1">
        <f>SUM(Table1914[[#This Row],[Total 
Paid]:[Shipping 
Charged]])</f>
        <v>0</v>
      </c>
      <c r="AG102" s="1"/>
      <c r="AH102" s="1"/>
      <c r="AI102" s="1">
        <f t="shared" si="9"/>
        <v>0</v>
      </c>
      <c r="AK102" s="1"/>
      <c r="AL102" s="1"/>
      <c r="AM102" s="1"/>
      <c r="AN102" s="1"/>
      <c r="AP102" s="30"/>
      <c r="AQ102" s="1"/>
      <c r="AR102" s="1">
        <f t="shared" si="17"/>
        <v>0</v>
      </c>
      <c r="AS102" s="1"/>
      <c r="AT102" s="1"/>
      <c r="AU102" s="2">
        <f t="shared" si="11"/>
        <v>0</v>
      </c>
      <c r="AW102" s="1"/>
      <c r="AX102" s="1"/>
      <c r="AY102" s="1"/>
      <c r="AZ102" s="2">
        <f t="shared" si="16"/>
        <v>0</v>
      </c>
      <c r="BA102" s="2">
        <f>SUM(AF102,AH102,-AZ102,-Table1914[[#This Row],[Sale Fee]])</f>
        <v>0</v>
      </c>
      <c r="BC102" s="1"/>
      <c r="BD102" s="1"/>
      <c r="BE102" s="1"/>
    </row>
    <row r="103" spans="1:57" x14ac:dyDescent="0.25">
      <c r="A103" s="1"/>
      <c r="B103" s="1"/>
      <c r="E103" s="4"/>
      <c r="F103" s="4"/>
      <c r="Q103" s="1"/>
      <c r="R103" s="1"/>
      <c r="S103" s="1">
        <f t="shared" si="15"/>
        <v>0</v>
      </c>
      <c r="U103" s="1"/>
      <c r="V103" s="1"/>
      <c r="W103" s="1">
        <f t="shared" si="14"/>
        <v>0</v>
      </c>
      <c r="X103" s="1"/>
      <c r="Y103" s="1"/>
      <c r="Z103" s="1">
        <f>Table1914[[#This Row],[Quantity2]]*Table1914[[#This Row],[U Cost]]</f>
        <v>0</v>
      </c>
      <c r="AB103" s="1"/>
      <c r="AC103" s="1"/>
      <c r="AD103" s="1">
        <f t="shared" si="8"/>
        <v>0</v>
      </c>
      <c r="AE103" s="1"/>
      <c r="AF103" s="1">
        <f>SUM(Table1914[[#This Row],[Total 
Paid]:[Shipping 
Charged]])</f>
        <v>0</v>
      </c>
      <c r="AG103" s="1"/>
      <c r="AH103" s="1"/>
      <c r="AI103" s="1">
        <f t="shared" si="9"/>
        <v>0</v>
      </c>
      <c r="AK103" s="1"/>
      <c r="AL103" s="1"/>
      <c r="AM103" s="1"/>
      <c r="AN103" s="1"/>
      <c r="AP103" s="30"/>
      <c r="AQ103" s="1"/>
      <c r="AR103" s="1">
        <f t="shared" si="17"/>
        <v>0</v>
      </c>
      <c r="AS103" s="1"/>
      <c r="AT103" s="1"/>
      <c r="AU103" s="2">
        <f t="shared" si="11"/>
        <v>0</v>
      </c>
      <c r="AW103" s="1"/>
      <c r="AX103" s="1"/>
      <c r="AY103" s="1"/>
      <c r="AZ103" s="2">
        <f t="shared" si="16"/>
        <v>0</v>
      </c>
      <c r="BA103" s="2">
        <f>SUM(AF103,AH103,-AZ103,-Table1914[[#This Row],[Sale Fee]])</f>
        <v>0</v>
      </c>
      <c r="BC103" s="1"/>
      <c r="BD103" s="1"/>
      <c r="BE103" s="1"/>
    </row>
    <row r="104" spans="1:57" x14ac:dyDescent="0.25">
      <c r="A104" s="1"/>
      <c r="B104" s="1"/>
      <c r="E104" s="4"/>
      <c r="F104" s="4"/>
      <c r="Q104" s="1"/>
      <c r="R104" s="1"/>
      <c r="S104" s="1">
        <f t="shared" si="15"/>
        <v>0</v>
      </c>
      <c r="U104" s="1"/>
      <c r="V104" s="1"/>
      <c r="W104" s="1">
        <f t="shared" si="14"/>
        <v>0</v>
      </c>
      <c r="X104" s="1"/>
      <c r="Y104" s="1"/>
      <c r="Z104" s="1">
        <f>Table1914[[#This Row],[Quantity2]]*Table1914[[#This Row],[U Cost]]</f>
        <v>0</v>
      </c>
      <c r="AB104" s="1"/>
      <c r="AC104" s="1"/>
      <c r="AD104" s="1">
        <f t="shared" si="8"/>
        <v>0</v>
      </c>
      <c r="AE104" s="1"/>
      <c r="AF104" s="1">
        <f>SUM(Table1914[[#This Row],[Total 
Paid]:[Shipping 
Charged]])</f>
        <v>0</v>
      </c>
      <c r="AG104" s="1"/>
      <c r="AH104" s="1"/>
      <c r="AI104" s="1">
        <f t="shared" si="9"/>
        <v>0</v>
      </c>
      <c r="AK104" s="1"/>
      <c r="AL104" s="1"/>
      <c r="AM104" s="1"/>
      <c r="AN104" s="1"/>
      <c r="AP104" s="30"/>
      <c r="AQ104" s="1"/>
      <c r="AR104" s="1">
        <f t="shared" si="17"/>
        <v>0</v>
      </c>
      <c r="AS104" s="1"/>
      <c r="AT104" s="1"/>
      <c r="AU104" s="2">
        <f t="shared" si="11"/>
        <v>0</v>
      </c>
      <c r="AW104" s="1"/>
      <c r="AX104" s="1"/>
      <c r="AY104" s="1"/>
      <c r="AZ104" s="2">
        <f t="shared" si="16"/>
        <v>0</v>
      </c>
      <c r="BA104" s="2">
        <f>SUM(AF104,AH104,-AZ104,-Table1914[[#This Row],[Sale Fee]])</f>
        <v>0</v>
      </c>
      <c r="BC104" s="1"/>
      <c r="BD104" s="1"/>
      <c r="BE104" s="1"/>
    </row>
    <row r="105" spans="1:57" x14ac:dyDescent="0.25">
      <c r="A105" s="1"/>
      <c r="B105" s="1"/>
      <c r="E105" s="4"/>
      <c r="F105" s="4"/>
      <c r="Q105" s="1"/>
      <c r="R105" s="1"/>
      <c r="S105" s="1">
        <f t="shared" si="15"/>
        <v>0</v>
      </c>
      <c r="U105" s="1"/>
      <c r="V105" s="1"/>
      <c r="W105" s="1">
        <f t="shared" si="14"/>
        <v>0</v>
      </c>
      <c r="X105" s="1"/>
      <c r="Y105" s="1"/>
      <c r="Z105" s="1">
        <f>Table1914[[#This Row],[Quantity2]]*Table1914[[#This Row],[U Cost]]</f>
        <v>0</v>
      </c>
      <c r="AB105" s="1"/>
      <c r="AC105" s="1"/>
      <c r="AD105" s="1">
        <f t="shared" si="8"/>
        <v>0</v>
      </c>
      <c r="AE105" s="1"/>
      <c r="AF105" s="1">
        <f>SUM(Table1914[[#This Row],[Total 
Paid]:[Shipping 
Charged]])</f>
        <v>0</v>
      </c>
      <c r="AG105" s="1"/>
      <c r="AH105" s="1"/>
      <c r="AI105" s="1">
        <f t="shared" si="9"/>
        <v>0</v>
      </c>
      <c r="AK105" s="1"/>
      <c r="AL105" s="1"/>
      <c r="AM105" s="1"/>
      <c r="AN105" s="1"/>
      <c r="AP105" s="30"/>
      <c r="AQ105" s="1"/>
      <c r="AR105" s="1">
        <f t="shared" si="17"/>
        <v>0</v>
      </c>
      <c r="AS105" s="1"/>
      <c r="AT105" s="1"/>
      <c r="AU105" s="2">
        <f t="shared" si="11"/>
        <v>0</v>
      </c>
      <c r="AW105" s="1"/>
      <c r="AX105" s="1"/>
      <c r="AY105" s="1"/>
      <c r="AZ105" s="2">
        <f t="shared" si="16"/>
        <v>0</v>
      </c>
      <c r="BA105" s="2">
        <f>SUM(AF105,AH105,-AZ105,-Table1914[[#This Row],[Sale Fee]])</f>
        <v>0</v>
      </c>
      <c r="BC105" s="1"/>
      <c r="BD105" s="1"/>
      <c r="BE105" s="1"/>
    </row>
    <row r="106" spans="1:57" x14ac:dyDescent="0.25">
      <c r="A106" s="1"/>
      <c r="B106" s="1"/>
      <c r="E106" s="4"/>
      <c r="F106" s="4"/>
      <c r="Q106" s="1"/>
      <c r="R106" s="1"/>
      <c r="S106" s="1">
        <f t="shared" si="15"/>
        <v>0</v>
      </c>
      <c r="U106" s="1"/>
      <c r="V106" s="1"/>
      <c r="W106" s="1">
        <f t="shared" si="14"/>
        <v>0</v>
      </c>
      <c r="X106" s="1"/>
      <c r="Y106" s="1"/>
      <c r="Z106" s="1">
        <f>Table1914[[#This Row],[Quantity2]]*Table1914[[#This Row],[U Cost]]</f>
        <v>0</v>
      </c>
      <c r="AB106" s="1"/>
      <c r="AC106" s="1"/>
      <c r="AD106" s="1">
        <f t="shared" si="8"/>
        <v>0</v>
      </c>
      <c r="AE106" s="1"/>
      <c r="AF106" s="1">
        <f>SUM(Table1914[[#This Row],[Total 
Paid]:[Shipping 
Charged]])</f>
        <v>0</v>
      </c>
      <c r="AG106" s="1"/>
      <c r="AH106" s="1"/>
      <c r="AI106" s="1">
        <f t="shared" si="9"/>
        <v>0</v>
      </c>
      <c r="AK106" s="1"/>
      <c r="AL106" s="1"/>
      <c r="AM106" s="1"/>
      <c r="AN106" s="1"/>
      <c r="AP106" s="30"/>
      <c r="AQ106" s="1"/>
      <c r="AR106" s="1">
        <f t="shared" si="17"/>
        <v>0</v>
      </c>
      <c r="AS106" s="1"/>
      <c r="AT106" s="1"/>
      <c r="AU106" s="2">
        <f t="shared" si="11"/>
        <v>0</v>
      </c>
      <c r="AW106" s="1"/>
      <c r="AX106" s="1"/>
      <c r="AY106" s="1"/>
      <c r="AZ106" s="2">
        <f t="shared" si="16"/>
        <v>0</v>
      </c>
      <c r="BA106" s="2">
        <f>SUM(AF106,AH106,-AZ106,-Table1914[[#This Row],[Sale Fee]])</f>
        <v>0</v>
      </c>
      <c r="BC106" s="1"/>
      <c r="BD106" s="1"/>
      <c r="BE106" s="1"/>
    </row>
    <row r="107" spans="1:57" x14ac:dyDescent="0.25">
      <c r="A107" s="1"/>
      <c r="B107" s="1"/>
      <c r="E107" s="4"/>
      <c r="F107" s="4"/>
      <c r="Q107" s="1"/>
      <c r="R107" s="1"/>
      <c r="S107" s="1">
        <f t="shared" si="15"/>
        <v>0</v>
      </c>
      <c r="U107" s="1"/>
      <c r="V107" s="1"/>
      <c r="W107" s="1">
        <f t="shared" si="14"/>
        <v>0</v>
      </c>
      <c r="X107" s="1"/>
      <c r="Y107" s="1"/>
      <c r="Z107" s="1">
        <f>Table1914[[#This Row],[Quantity2]]*Table1914[[#This Row],[U Cost]]</f>
        <v>0</v>
      </c>
      <c r="AB107" s="1"/>
      <c r="AC107" s="1"/>
      <c r="AD107" s="1">
        <f t="shared" si="8"/>
        <v>0</v>
      </c>
      <c r="AE107" s="1"/>
      <c r="AF107" s="1">
        <f>SUM(Table1914[[#This Row],[Total 
Paid]:[Shipping 
Charged]])</f>
        <v>0</v>
      </c>
      <c r="AG107" s="1"/>
      <c r="AH107" s="1"/>
      <c r="AI107" s="1">
        <f t="shared" si="9"/>
        <v>0</v>
      </c>
      <c r="AK107" s="1"/>
      <c r="AL107" s="1"/>
      <c r="AM107" s="1"/>
      <c r="AN107" s="1"/>
      <c r="AP107" s="30"/>
      <c r="AQ107" s="1"/>
      <c r="AR107" s="1">
        <f t="shared" si="17"/>
        <v>0</v>
      </c>
      <c r="AS107" s="1"/>
      <c r="AT107" s="1"/>
      <c r="AU107" s="2">
        <f t="shared" si="11"/>
        <v>0</v>
      </c>
      <c r="AW107" s="1"/>
      <c r="AX107" s="1"/>
      <c r="AY107" s="1"/>
      <c r="AZ107" s="2">
        <f t="shared" si="16"/>
        <v>0</v>
      </c>
      <c r="BA107" s="2">
        <f>SUM(AF107,AH107,-AZ107,-Table1914[[#This Row],[Sale Fee]])</f>
        <v>0</v>
      </c>
      <c r="BC107" s="1"/>
      <c r="BD107" s="1"/>
      <c r="BE107" s="1"/>
    </row>
    <row r="108" spans="1:57" x14ac:dyDescent="0.25">
      <c r="A108" s="1"/>
      <c r="B108" s="1"/>
      <c r="E108" s="4"/>
      <c r="F108" s="4"/>
      <c r="Q108" s="1"/>
      <c r="R108" s="1"/>
      <c r="S108" s="1">
        <f t="shared" si="15"/>
        <v>0</v>
      </c>
      <c r="U108" s="1"/>
      <c r="V108" s="1"/>
      <c r="W108" s="1">
        <f t="shared" si="14"/>
        <v>0</v>
      </c>
      <c r="X108" s="1"/>
      <c r="Y108" s="1"/>
      <c r="Z108" s="1">
        <f>Table1914[[#This Row],[Quantity2]]*Table1914[[#This Row],[U Cost]]</f>
        <v>0</v>
      </c>
      <c r="AB108" s="1"/>
      <c r="AC108" s="1"/>
      <c r="AD108" s="1">
        <f t="shared" si="8"/>
        <v>0</v>
      </c>
      <c r="AE108" s="1"/>
      <c r="AF108" s="1">
        <f>SUM(Table1914[[#This Row],[Total 
Paid]:[Shipping 
Charged]])</f>
        <v>0</v>
      </c>
      <c r="AG108" s="1"/>
      <c r="AH108" s="1"/>
      <c r="AI108" s="1">
        <f t="shared" si="9"/>
        <v>0</v>
      </c>
      <c r="AK108" s="1"/>
      <c r="AL108" s="1"/>
      <c r="AM108" s="1"/>
      <c r="AN108" s="1"/>
      <c r="AP108" s="30"/>
      <c r="AQ108" s="1"/>
      <c r="AR108" s="1">
        <f t="shared" si="17"/>
        <v>0</v>
      </c>
      <c r="AS108" s="1"/>
      <c r="AT108" s="1"/>
      <c r="AU108" s="2">
        <f t="shared" si="11"/>
        <v>0</v>
      </c>
      <c r="AW108" s="1"/>
      <c r="AX108" s="1"/>
      <c r="AY108" s="1"/>
      <c r="AZ108" s="2">
        <f t="shared" si="16"/>
        <v>0</v>
      </c>
      <c r="BA108" s="2">
        <f>SUM(AF108,AH108,-AZ108,-Table1914[[#This Row],[Sale Fee]])</f>
        <v>0</v>
      </c>
      <c r="BC108" s="1"/>
      <c r="BD108" s="1"/>
      <c r="BE108" s="1"/>
    </row>
    <row r="109" spans="1:57" x14ac:dyDescent="0.25">
      <c r="A109" s="1"/>
      <c r="B109" s="1"/>
      <c r="E109" s="4"/>
      <c r="F109" s="4"/>
      <c r="Q109" s="1"/>
      <c r="R109" s="1"/>
      <c r="S109" s="1">
        <f t="shared" si="15"/>
        <v>0</v>
      </c>
      <c r="U109" s="1"/>
      <c r="V109" s="1"/>
      <c r="W109" s="1">
        <f t="shared" si="14"/>
        <v>0</v>
      </c>
      <c r="X109" s="1"/>
      <c r="Y109" s="1"/>
      <c r="Z109" s="1">
        <f>Table1914[[#This Row],[Quantity2]]*Table1914[[#This Row],[U Cost]]</f>
        <v>0</v>
      </c>
      <c r="AB109" s="1"/>
      <c r="AC109" s="1"/>
      <c r="AD109" s="1">
        <f t="shared" si="8"/>
        <v>0</v>
      </c>
      <c r="AE109" s="1"/>
      <c r="AF109" s="1">
        <f>SUM(Table1914[[#This Row],[Total 
Paid]:[Shipping 
Charged]])</f>
        <v>0</v>
      </c>
      <c r="AG109" s="1"/>
      <c r="AH109" s="1"/>
      <c r="AI109" s="1">
        <f t="shared" si="9"/>
        <v>0</v>
      </c>
      <c r="AK109" s="1"/>
      <c r="AL109" s="1"/>
      <c r="AM109" s="1"/>
      <c r="AN109" s="1"/>
      <c r="AP109" s="30"/>
      <c r="AQ109" s="1"/>
      <c r="AR109" s="1">
        <f t="shared" si="17"/>
        <v>0</v>
      </c>
      <c r="AS109" s="1"/>
      <c r="AT109" s="1"/>
      <c r="AU109" s="2">
        <f t="shared" si="11"/>
        <v>0</v>
      </c>
      <c r="AW109" s="1"/>
      <c r="AX109" s="1"/>
      <c r="AY109" s="1"/>
      <c r="AZ109" s="2">
        <f t="shared" si="16"/>
        <v>0</v>
      </c>
      <c r="BA109" s="2">
        <f>SUM(AF109,AH109,-AZ109,-Table1914[[#This Row],[Sale Fee]])</f>
        <v>0</v>
      </c>
      <c r="BC109" s="1"/>
      <c r="BD109" s="1"/>
      <c r="BE109" s="1"/>
    </row>
    <row r="110" spans="1:57" x14ac:dyDescent="0.25">
      <c r="A110" s="1"/>
      <c r="B110" s="1"/>
      <c r="E110" s="4"/>
      <c r="F110" s="4"/>
      <c r="Q110" s="1"/>
      <c r="R110" s="1"/>
      <c r="S110" s="1">
        <f t="shared" si="15"/>
        <v>0</v>
      </c>
      <c r="U110" s="1"/>
      <c r="V110" s="1"/>
      <c r="W110" s="1">
        <f t="shared" si="14"/>
        <v>0</v>
      </c>
      <c r="X110" s="1"/>
      <c r="Y110" s="1"/>
      <c r="Z110" s="1">
        <f>Table1914[[#This Row],[Quantity2]]*Table1914[[#This Row],[U Cost]]</f>
        <v>0</v>
      </c>
      <c r="AB110" s="1"/>
      <c r="AC110" s="1"/>
      <c r="AD110" s="1">
        <f t="shared" si="8"/>
        <v>0</v>
      </c>
      <c r="AE110" s="1"/>
      <c r="AF110" s="1">
        <f>SUM(Table1914[[#This Row],[Total 
Paid]:[Shipping 
Charged]])</f>
        <v>0</v>
      </c>
      <c r="AG110" s="1"/>
      <c r="AH110" s="1"/>
      <c r="AI110" s="1">
        <f t="shared" si="9"/>
        <v>0</v>
      </c>
      <c r="AK110" s="1"/>
      <c r="AL110" s="1"/>
      <c r="AM110" s="1"/>
      <c r="AN110" s="1"/>
      <c r="AP110" s="30"/>
      <c r="AQ110" s="1"/>
      <c r="AR110" s="1">
        <f t="shared" si="17"/>
        <v>0</v>
      </c>
      <c r="AS110" s="1"/>
      <c r="AT110" s="1"/>
      <c r="AU110" s="2">
        <f t="shared" si="11"/>
        <v>0</v>
      </c>
      <c r="AW110" s="1"/>
      <c r="AX110" s="1"/>
      <c r="AY110" s="1"/>
      <c r="AZ110" s="2">
        <f t="shared" si="16"/>
        <v>0</v>
      </c>
      <c r="BA110" s="2">
        <f>SUM(AF110,AH110,-AZ110,-Table1914[[#This Row],[Sale Fee]])</f>
        <v>0</v>
      </c>
      <c r="BC110" s="1"/>
      <c r="BD110" s="1"/>
      <c r="BE110" s="1"/>
    </row>
    <row r="111" spans="1:57" x14ac:dyDescent="0.25">
      <c r="A111" s="1"/>
      <c r="B111" s="1"/>
      <c r="E111" s="4"/>
      <c r="F111" s="4"/>
      <c r="Q111" s="1"/>
      <c r="R111" s="1"/>
      <c r="S111" s="1">
        <f t="shared" si="15"/>
        <v>0</v>
      </c>
      <c r="U111" s="1"/>
      <c r="V111" s="1"/>
      <c r="W111" s="1">
        <f t="shared" si="14"/>
        <v>0</v>
      </c>
      <c r="X111" s="1"/>
      <c r="Y111" s="1"/>
      <c r="Z111" s="1">
        <f>Table1914[[#This Row],[Quantity2]]*Table1914[[#This Row],[U Cost]]</f>
        <v>0</v>
      </c>
      <c r="AB111" s="1"/>
      <c r="AC111" s="1"/>
      <c r="AD111" s="1">
        <f t="shared" si="8"/>
        <v>0</v>
      </c>
      <c r="AE111" s="1"/>
      <c r="AF111" s="1">
        <f>SUM(Table1914[[#This Row],[Total 
Paid]:[Shipping 
Charged]])</f>
        <v>0</v>
      </c>
      <c r="AG111" s="1"/>
      <c r="AH111" s="1"/>
      <c r="AI111" s="1">
        <f t="shared" si="9"/>
        <v>0</v>
      </c>
      <c r="AK111" s="1"/>
      <c r="AL111" s="1"/>
      <c r="AM111" s="1"/>
      <c r="AN111" s="1"/>
      <c r="AP111" s="30"/>
      <c r="AQ111" s="1"/>
      <c r="AR111" s="1">
        <f t="shared" si="17"/>
        <v>0</v>
      </c>
      <c r="AS111" s="1"/>
      <c r="AT111" s="1"/>
      <c r="AU111" s="2">
        <f t="shared" si="11"/>
        <v>0</v>
      </c>
      <c r="AW111" s="1"/>
      <c r="AX111" s="1"/>
      <c r="AY111" s="1"/>
      <c r="AZ111" s="2">
        <f t="shared" si="16"/>
        <v>0</v>
      </c>
      <c r="BA111" s="2">
        <f>SUM(AF111,AH111,-AZ111,-Table1914[[#This Row],[Sale Fee]])</f>
        <v>0</v>
      </c>
      <c r="BC111" s="1"/>
      <c r="BD111" s="1"/>
      <c r="BE111" s="1"/>
    </row>
    <row r="112" spans="1:57" x14ac:dyDescent="0.25">
      <c r="A112" s="1"/>
      <c r="B112" s="1"/>
      <c r="E112" s="4"/>
      <c r="F112" s="4"/>
      <c r="Q112" s="1"/>
      <c r="R112" s="1"/>
      <c r="S112" s="1">
        <f t="shared" si="15"/>
        <v>0</v>
      </c>
      <c r="U112" s="1"/>
      <c r="V112" s="1"/>
      <c r="W112" s="1">
        <f t="shared" si="14"/>
        <v>0</v>
      </c>
      <c r="X112" s="1"/>
      <c r="Y112" s="1"/>
      <c r="Z112" s="1">
        <f>Table1914[[#This Row],[Quantity2]]*Table1914[[#This Row],[U Cost]]</f>
        <v>0</v>
      </c>
      <c r="AB112" s="1"/>
      <c r="AC112" s="1"/>
      <c r="AD112" s="1">
        <f t="shared" si="8"/>
        <v>0</v>
      </c>
      <c r="AE112" s="1"/>
      <c r="AF112" s="1">
        <f>SUM(Table1914[[#This Row],[Total 
Paid]:[Shipping 
Charged]])</f>
        <v>0</v>
      </c>
      <c r="AG112" s="1"/>
      <c r="AH112" s="1"/>
      <c r="AI112" s="1">
        <f t="shared" si="9"/>
        <v>0</v>
      </c>
      <c r="AK112" s="1"/>
      <c r="AL112" s="1"/>
      <c r="AM112" s="1"/>
      <c r="AN112" s="1"/>
      <c r="AP112" s="30"/>
      <c r="AQ112" s="1"/>
      <c r="AR112" s="1">
        <f t="shared" si="17"/>
        <v>0</v>
      </c>
      <c r="AS112" s="1"/>
      <c r="AT112" s="1"/>
      <c r="AU112" s="2">
        <f t="shared" si="11"/>
        <v>0</v>
      </c>
      <c r="AW112" s="1"/>
      <c r="AX112" s="1"/>
      <c r="AY112" s="1"/>
      <c r="AZ112" s="2">
        <f t="shared" si="16"/>
        <v>0</v>
      </c>
      <c r="BA112" s="2">
        <f>SUM(AF112,AH112,-AZ112,-Table1914[[#This Row],[Sale Fee]])</f>
        <v>0</v>
      </c>
      <c r="BC112" s="1"/>
      <c r="BD112" s="1"/>
      <c r="BE112" s="1"/>
    </row>
    <row r="113" spans="1:57" x14ac:dyDescent="0.25">
      <c r="A113" s="1"/>
      <c r="B113" s="1"/>
      <c r="E113" s="4"/>
      <c r="F113" s="4"/>
      <c r="Q113" s="1"/>
      <c r="R113" s="1"/>
      <c r="S113" s="1">
        <f t="shared" si="15"/>
        <v>0</v>
      </c>
      <c r="U113" s="1"/>
      <c r="V113" s="1"/>
      <c r="W113" s="1">
        <f t="shared" si="14"/>
        <v>0</v>
      </c>
      <c r="X113" s="1"/>
      <c r="Y113" s="1"/>
      <c r="Z113" s="1">
        <f>Table1914[[#This Row],[Quantity2]]*Table1914[[#This Row],[U Cost]]</f>
        <v>0</v>
      </c>
      <c r="AB113" s="1"/>
      <c r="AC113" s="1"/>
      <c r="AD113" s="1">
        <f t="shared" si="8"/>
        <v>0</v>
      </c>
      <c r="AE113" s="1"/>
      <c r="AF113" s="1">
        <f>SUM(Table1914[[#This Row],[Total 
Paid]:[Shipping 
Charged]])</f>
        <v>0</v>
      </c>
      <c r="AG113" s="1"/>
      <c r="AH113" s="1"/>
      <c r="AI113" s="1">
        <f t="shared" si="9"/>
        <v>0</v>
      </c>
      <c r="AK113" s="1"/>
      <c r="AL113" s="1"/>
      <c r="AM113" s="1"/>
      <c r="AN113" s="1"/>
      <c r="AP113" s="30"/>
      <c r="AQ113" s="1"/>
      <c r="AR113" s="1">
        <f t="shared" si="17"/>
        <v>0</v>
      </c>
      <c r="AS113" s="1"/>
      <c r="AT113" s="1"/>
      <c r="AU113" s="2">
        <f t="shared" si="11"/>
        <v>0</v>
      </c>
      <c r="AW113" s="1"/>
      <c r="AX113" s="1"/>
      <c r="AY113" s="1"/>
      <c r="AZ113" s="2">
        <f t="shared" si="16"/>
        <v>0</v>
      </c>
      <c r="BA113" s="2">
        <f>SUM(AF113,AH113,-AZ113,-Table1914[[#This Row],[Sale Fee]])</f>
        <v>0</v>
      </c>
      <c r="BC113" s="1"/>
      <c r="BD113" s="1"/>
      <c r="BE113" s="1"/>
    </row>
    <row r="114" spans="1:57" x14ac:dyDescent="0.25">
      <c r="A114" s="1"/>
      <c r="B114" s="1"/>
      <c r="E114" s="4"/>
      <c r="F114" s="4"/>
      <c r="Q114" s="1"/>
      <c r="R114" s="1"/>
      <c r="S114" s="1">
        <f t="shared" si="15"/>
        <v>0</v>
      </c>
      <c r="U114" s="1"/>
      <c r="V114" s="1"/>
      <c r="W114" s="1">
        <f t="shared" si="14"/>
        <v>0</v>
      </c>
      <c r="X114" s="1"/>
      <c r="Y114" s="1"/>
      <c r="Z114" s="1">
        <f>Table1914[[#This Row],[Quantity2]]*Table1914[[#This Row],[U Cost]]</f>
        <v>0</v>
      </c>
      <c r="AB114" s="1"/>
      <c r="AC114" s="1"/>
      <c r="AD114" s="1">
        <f t="shared" si="8"/>
        <v>0</v>
      </c>
      <c r="AE114" s="1"/>
      <c r="AF114" s="1">
        <f>SUM(Table1914[[#This Row],[Total 
Paid]:[Shipping 
Charged]])</f>
        <v>0</v>
      </c>
      <c r="AG114" s="1"/>
      <c r="AH114" s="1"/>
      <c r="AI114" s="1">
        <f t="shared" si="9"/>
        <v>0</v>
      </c>
      <c r="AK114" s="1"/>
      <c r="AL114" s="1"/>
      <c r="AM114" s="1"/>
      <c r="AN114" s="1"/>
      <c r="AP114" s="30"/>
      <c r="AQ114" s="1"/>
      <c r="AR114" s="1">
        <f t="shared" si="17"/>
        <v>0</v>
      </c>
      <c r="AS114" s="1"/>
      <c r="AT114" s="1"/>
      <c r="AU114" s="2">
        <f t="shared" si="11"/>
        <v>0</v>
      </c>
      <c r="AW114" s="1"/>
      <c r="AX114" s="1"/>
      <c r="AY114" s="1"/>
      <c r="AZ114" s="2">
        <f t="shared" si="16"/>
        <v>0</v>
      </c>
      <c r="BA114" s="2">
        <f>SUM(AF114,AH114,-AZ114,-Table1914[[#This Row],[Sale Fee]])</f>
        <v>0</v>
      </c>
      <c r="BC114" s="1"/>
      <c r="BD114" s="1"/>
      <c r="BE114" s="1"/>
    </row>
    <row r="115" spans="1:57" x14ac:dyDescent="0.25">
      <c r="A115" s="1"/>
      <c r="B115" s="1"/>
      <c r="E115" s="4"/>
      <c r="F115" s="4"/>
      <c r="Q115" s="1"/>
      <c r="R115" s="1"/>
      <c r="S115" s="1">
        <f t="shared" si="15"/>
        <v>0</v>
      </c>
      <c r="U115" s="1"/>
      <c r="V115" s="1"/>
      <c r="W115" s="1">
        <f t="shared" si="14"/>
        <v>0</v>
      </c>
      <c r="X115" s="1"/>
      <c r="Y115" s="1"/>
      <c r="Z115" s="1">
        <f>Table1914[[#This Row],[Quantity2]]*Table1914[[#This Row],[U Cost]]</f>
        <v>0</v>
      </c>
      <c r="AB115" s="1"/>
      <c r="AC115" s="1"/>
      <c r="AD115" s="1">
        <f t="shared" si="8"/>
        <v>0</v>
      </c>
      <c r="AE115" s="1"/>
      <c r="AF115" s="1">
        <f>SUM(Table1914[[#This Row],[Total 
Paid]:[Shipping 
Charged]])</f>
        <v>0</v>
      </c>
      <c r="AG115" s="1"/>
      <c r="AH115" s="1"/>
      <c r="AI115" s="1">
        <f t="shared" si="9"/>
        <v>0</v>
      </c>
      <c r="AK115" s="1"/>
      <c r="AL115" s="1"/>
      <c r="AM115" s="1"/>
      <c r="AN115" s="1"/>
      <c r="AP115" s="30"/>
      <c r="AQ115" s="1"/>
      <c r="AR115" s="1">
        <f t="shared" si="17"/>
        <v>0</v>
      </c>
      <c r="AS115" s="1"/>
      <c r="AT115" s="1"/>
      <c r="AU115" s="2">
        <f t="shared" si="11"/>
        <v>0</v>
      </c>
      <c r="AW115" s="1"/>
      <c r="AX115" s="1"/>
      <c r="AY115" s="1"/>
      <c r="AZ115" s="2">
        <f t="shared" si="16"/>
        <v>0</v>
      </c>
      <c r="BA115" s="2">
        <f>SUM(AF115,AH115,-AZ115,-Table1914[[#This Row],[Sale Fee]])</f>
        <v>0</v>
      </c>
      <c r="BC115" s="1"/>
      <c r="BD115" s="1"/>
      <c r="BE115" s="1"/>
    </row>
    <row r="116" spans="1:57" x14ac:dyDescent="0.25">
      <c r="A116" s="1"/>
      <c r="B116" s="1"/>
      <c r="E116" s="4"/>
      <c r="F116" s="4"/>
      <c r="Q116" s="1"/>
      <c r="R116" s="1"/>
      <c r="S116" s="1">
        <f t="shared" si="15"/>
        <v>0</v>
      </c>
      <c r="U116" s="1"/>
      <c r="V116" s="1"/>
      <c r="W116" s="1">
        <f t="shared" si="14"/>
        <v>0</v>
      </c>
      <c r="X116" s="1"/>
      <c r="Y116" s="1"/>
      <c r="Z116" s="1">
        <f>Table1914[[#This Row],[Quantity2]]*Table1914[[#This Row],[U Cost]]</f>
        <v>0</v>
      </c>
      <c r="AB116" s="1"/>
      <c r="AC116" s="1"/>
      <c r="AD116" s="1">
        <f t="shared" si="8"/>
        <v>0</v>
      </c>
      <c r="AE116" s="1"/>
      <c r="AF116" s="1">
        <f>SUM(Table1914[[#This Row],[Total 
Paid]:[Shipping 
Charged]])</f>
        <v>0</v>
      </c>
      <c r="AG116" s="1"/>
      <c r="AH116" s="1"/>
      <c r="AI116" s="1">
        <f t="shared" si="9"/>
        <v>0</v>
      </c>
      <c r="AK116" s="1"/>
      <c r="AL116" s="1"/>
      <c r="AM116" s="1"/>
      <c r="AN116" s="1"/>
      <c r="AP116" s="30"/>
      <c r="AQ116" s="1"/>
      <c r="AR116" s="1">
        <f t="shared" si="17"/>
        <v>0</v>
      </c>
      <c r="AS116" s="1"/>
      <c r="AT116" s="1"/>
      <c r="AU116" s="2">
        <f t="shared" si="11"/>
        <v>0</v>
      </c>
      <c r="AW116" s="1"/>
      <c r="AX116" s="1"/>
      <c r="AY116" s="1"/>
      <c r="AZ116" s="2">
        <f t="shared" si="16"/>
        <v>0</v>
      </c>
      <c r="BA116" s="2">
        <f>SUM(AF116,AH116,-AZ116,-Table1914[[#This Row],[Sale Fee]])</f>
        <v>0</v>
      </c>
      <c r="BC116" s="1"/>
      <c r="BD116" s="1"/>
      <c r="BE116" s="1"/>
    </row>
    <row r="117" spans="1:57" x14ac:dyDescent="0.25">
      <c r="A117" s="1"/>
      <c r="B117" s="1"/>
      <c r="E117" s="4"/>
      <c r="F117" s="4"/>
      <c r="Q117" s="1"/>
      <c r="R117" s="1"/>
      <c r="S117" s="1">
        <f t="shared" si="15"/>
        <v>0</v>
      </c>
      <c r="U117" s="1"/>
      <c r="V117" s="1"/>
      <c r="W117" s="1">
        <f t="shared" si="14"/>
        <v>0</v>
      </c>
      <c r="X117" s="1"/>
      <c r="Y117" s="1"/>
      <c r="Z117" s="1">
        <f>Table1914[[#This Row],[Quantity2]]*Table1914[[#This Row],[U Cost]]</f>
        <v>0</v>
      </c>
      <c r="AB117" s="1"/>
      <c r="AC117" s="1"/>
      <c r="AD117" s="1">
        <f t="shared" si="8"/>
        <v>0</v>
      </c>
      <c r="AE117" s="1"/>
      <c r="AF117" s="1">
        <f>SUM(Table1914[[#This Row],[Total 
Paid]:[Shipping 
Charged]])</f>
        <v>0</v>
      </c>
      <c r="AG117" s="1"/>
      <c r="AH117" s="1"/>
      <c r="AI117" s="1">
        <f t="shared" si="9"/>
        <v>0</v>
      </c>
      <c r="AK117" s="1"/>
      <c r="AL117" s="1"/>
      <c r="AM117" s="1"/>
      <c r="AN117" s="1"/>
      <c r="AP117" s="30"/>
      <c r="AQ117" s="1"/>
      <c r="AR117" s="1">
        <f t="shared" si="17"/>
        <v>0</v>
      </c>
      <c r="AS117" s="1"/>
      <c r="AT117" s="1"/>
      <c r="AU117" s="2">
        <f t="shared" si="11"/>
        <v>0</v>
      </c>
      <c r="AW117" s="1"/>
      <c r="AX117" s="1"/>
      <c r="AY117" s="1"/>
      <c r="AZ117" s="2">
        <f t="shared" si="16"/>
        <v>0</v>
      </c>
      <c r="BA117" s="2">
        <f>SUM(AF117,AH117,-AZ117,-Table1914[[#This Row],[Sale Fee]])</f>
        <v>0</v>
      </c>
      <c r="BC117" s="1"/>
      <c r="BD117" s="1"/>
      <c r="BE117" s="1"/>
    </row>
    <row r="118" spans="1:57" x14ac:dyDescent="0.25">
      <c r="A118" s="1"/>
      <c r="B118" s="1"/>
      <c r="E118" s="4"/>
      <c r="F118" s="4"/>
      <c r="Q118" s="1"/>
      <c r="R118" s="1"/>
      <c r="S118" s="1">
        <f t="shared" si="15"/>
        <v>0</v>
      </c>
      <c r="U118" s="1"/>
      <c r="V118" s="1"/>
      <c r="W118" s="1">
        <f t="shared" si="14"/>
        <v>0</v>
      </c>
      <c r="X118" s="1"/>
      <c r="Y118" s="1"/>
      <c r="Z118" s="1">
        <f>Table1914[[#This Row],[Quantity2]]*Table1914[[#This Row],[U Cost]]</f>
        <v>0</v>
      </c>
      <c r="AB118" s="1"/>
      <c r="AC118" s="1"/>
      <c r="AD118" s="1">
        <f t="shared" si="8"/>
        <v>0</v>
      </c>
      <c r="AE118" s="1"/>
      <c r="AF118" s="1">
        <f>SUM(Table1914[[#This Row],[Total 
Paid]:[Shipping 
Charged]])</f>
        <v>0</v>
      </c>
      <c r="AG118" s="1"/>
      <c r="AH118" s="1"/>
      <c r="AI118" s="1">
        <f t="shared" si="9"/>
        <v>0</v>
      </c>
      <c r="AK118" s="1"/>
      <c r="AL118" s="1"/>
      <c r="AM118" s="1"/>
      <c r="AN118" s="1"/>
      <c r="AP118" s="30"/>
      <c r="AQ118" s="1"/>
      <c r="AR118" s="1">
        <f t="shared" si="17"/>
        <v>0</v>
      </c>
      <c r="AS118" s="1"/>
      <c r="AT118" s="1"/>
      <c r="AU118" s="2">
        <f t="shared" si="11"/>
        <v>0</v>
      </c>
      <c r="AW118" s="1"/>
      <c r="AX118" s="1"/>
      <c r="AY118" s="1"/>
      <c r="AZ118" s="2">
        <f t="shared" si="16"/>
        <v>0</v>
      </c>
      <c r="BA118" s="2">
        <f>SUM(AF118,AH118,-AZ118,-Table1914[[#This Row],[Sale Fee]])</f>
        <v>0</v>
      </c>
      <c r="BC118" s="1"/>
      <c r="BD118" s="1"/>
      <c r="BE118" s="1"/>
    </row>
    <row r="119" spans="1:57" x14ac:dyDescent="0.25">
      <c r="A119" s="1"/>
      <c r="B119" s="1"/>
      <c r="E119" s="4"/>
      <c r="F119" s="4"/>
      <c r="Q119" s="1"/>
      <c r="R119" s="1"/>
      <c r="S119" s="1">
        <f t="shared" si="15"/>
        <v>0</v>
      </c>
      <c r="U119" s="1"/>
      <c r="V119" s="1"/>
      <c r="W119" s="1">
        <f t="shared" si="14"/>
        <v>0</v>
      </c>
      <c r="X119" s="1"/>
      <c r="Y119" s="1"/>
      <c r="Z119" s="1">
        <f>Table1914[[#This Row],[Quantity2]]*Table1914[[#This Row],[U Cost]]</f>
        <v>0</v>
      </c>
      <c r="AB119" s="1"/>
      <c r="AC119" s="1"/>
      <c r="AD119" s="1"/>
      <c r="AE119" s="1"/>
      <c r="AF119" s="1">
        <f>SUM(Table1914[[#This Row],[Total 
Paid]:[Shipping 
Charged]])</f>
        <v>0</v>
      </c>
      <c r="AG119" s="1"/>
      <c r="AH119" s="1"/>
      <c r="AI119" s="1"/>
      <c r="AK119" s="1"/>
      <c r="AL119" s="1"/>
      <c r="AM119" s="1"/>
      <c r="AN119" s="1"/>
      <c r="AP119" s="30"/>
      <c r="AQ119" s="1"/>
      <c r="AR119" s="1"/>
      <c r="AS119" s="1"/>
      <c r="AT119" s="1"/>
      <c r="AU119" s="2"/>
      <c r="AW119" s="1"/>
      <c r="AX119" s="1"/>
      <c r="AY119" s="1"/>
      <c r="AZ119" s="2"/>
      <c r="BA119" s="2">
        <f>SUM(AF119,AH119,-AZ119,-Table1914[[#This Row],[Sale Fee]])</f>
        <v>0</v>
      </c>
      <c r="BC119" s="1"/>
      <c r="BD119" s="1"/>
      <c r="BE119" s="1"/>
    </row>
    <row r="120" spans="1:57" x14ac:dyDescent="0.25">
      <c r="A120" s="1"/>
      <c r="B120" s="1"/>
      <c r="E120" s="4"/>
      <c r="F120" s="4"/>
      <c r="Q120" s="1"/>
      <c r="R120" s="1"/>
      <c r="S120" s="1">
        <f t="shared" si="15"/>
        <v>0</v>
      </c>
      <c r="U120" s="1"/>
      <c r="V120" s="1"/>
      <c r="W120" s="1">
        <f t="shared" si="14"/>
        <v>0</v>
      </c>
      <c r="X120" s="1"/>
      <c r="Y120" s="1"/>
      <c r="Z120" s="1">
        <f>Table1914[[#This Row],[Quantity2]]*Table1914[[#This Row],[U Cost]]</f>
        <v>0</v>
      </c>
      <c r="AB120" s="1"/>
      <c r="AC120" s="1"/>
      <c r="AD120" s="1"/>
      <c r="AE120" s="1"/>
      <c r="AF120" s="1">
        <f>SUM(Table1914[[#This Row],[Total 
Paid]:[Shipping 
Charged]])</f>
        <v>0</v>
      </c>
      <c r="AG120" s="1"/>
      <c r="AH120" s="1"/>
      <c r="AI120" s="1"/>
      <c r="AK120" s="1"/>
      <c r="AL120" s="1"/>
      <c r="AM120" s="1"/>
      <c r="AN120" s="1"/>
      <c r="AP120" s="30"/>
      <c r="AQ120" s="1"/>
      <c r="AR120" s="1"/>
      <c r="AS120" s="1"/>
      <c r="AT120" s="1"/>
      <c r="AU120" s="2"/>
      <c r="AW120" s="1"/>
      <c r="AX120" s="1"/>
      <c r="AY120" s="1"/>
      <c r="AZ120" s="2"/>
      <c r="BA120" s="2">
        <f>SUM(AF120,AH120,-AZ120,-Table1914[[#This Row],[Sale Fee]])</f>
        <v>0</v>
      </c>
      <c r="BC120" s="1"/>
      <c r="BD120" s="1"/>
      <c r="BE120" s="1"/>
    </row>
    <row r="121" spans="1:57" x14ac:dyDescent="0.25">
      <c r="A121" s="1"/>
      <c r="B121" s="1"/>
      <c r="E121" s="4"/>
      <c r="F121" s="4"/>
      <c r="Q121" s="1"/>
      <c r="R121" s="1"/>
      <c r="S121" s="1">
        <f t="shared" ref="S121:S184" si="18">R121*Q121</f>
        <v>0</v>
      </c>
      <c r="U121" s="1"/>
      <c r="V121" s="1"/>
      <c r="W121" s="1">
        <f>U121*V121</f>
        <v>0</v>
      </c>
      <c r="X121" s="1"/>
      <c r="Y121" s="1"/>
      <c r="Z121" s="1">
        <f>Table1914[[#This Row],[Quantity2]]*Table1914[[#This Row],[U Cost]]</f>
        <v>0</v>
      </c>
      <c r="AB121" s="1"/>
      <c r="AC121" s="1"/>
      <c r="AD121" s="1">
        <f>AC121*AB121</f>
        <v>0</v>
      </c>
      <c r="AE121" s="1"/>
      <c r="AF121" s="1">
        <f>SUM(Table1914[[#This Row],[Total 
Paid]:[Shipping 
Charged]])</f>
        <v>0</v>
      </c>
      <c r="AG121" s="1"/>
      <c r="AH121" s="1"/>
      <c r="AI121" s="1">
        <f>SUM(AF121,AG121,AH121)</f>
        <v>0</v>
      </c>
      <c r="AK121" s="1"/>
      <c r="AL121" s="1"/>
      <c r="AM121" s="1"/>
      <c r="AN121" s="1"/>
      <c r="AP121" s="30"/>
      <c r="AQ121" s="1"/>
      <c r="AR121" s="1">
        <f>AQ121*AP121</f>
        <v>0</v>
      </c>
      <c r="AS121" s="1"/>
      <c r="AT121" s="1"/>
      <c r="AU121" s="2">
        <f>SUM(AR121:AT121)</f>
        <v>0</v>
      </c>
      <c r="AW121" s="1"/>
      <c r="AX121" s="1"/>
      <c r="AY121" s="1"/>
      <c r="AZ121" s="2">
        <f>SUM(AU121,AW121,AX121,AY121)</f>
        <v>0</v>
      </c>
      <c r="BA121" s="2">
        <f>SUM(AF121,AH121,-AZ121,-Table1914[[#This Row],[Sale Fee]])</f>
        <v>0</v>
      </c>
      <c r="BC121" s="1"/>
      <c r="BD121" s="1"/>
      <c r="BE121" s="1"/>
    </row>
    <row r="122" spans="1:57" x14ac:dyDescent="0.25">
      <c r="A122" s="1"/>
      <c r="B122" s="1"/>
      <c r="E122" s="4"/>
      <c r="F122" s="4"/>
      <c r="N122" s="49"/>
      <c r="Q122" s="1"/>
      <c r="R122" s="1"/>
      <c r="S122" s="1">
        <f t="shared" si="18"/>
        <v>0</v>
      </c>
      <c r="U122" s="1"/>
      <c r="V122" s="1"/>
      <c r="W122" s="1">
        <f t="shared" ref="W122:W125" si="19">U122*V122</f>
        <v>0</v>
      </c>
      <c r="X122" s="1"/>
      <c r="Y122" s="1"/>
      <c r="Z122" s="1">
        <f>Table1914[[#This Row],[Quantity2]]*Table1914[[#This Row],[U Cost]]</f>
        <v>0</v>
      </c>
      <c r="AB122" s="1"/>
      <c r="AC122" s="1"/>
      <c r="AD122" s="1">
        <f t="shared" ref="AD122:AD125" si="20">AC122*AB122</f>
        <v>0</v>
      </c>
      <c r="AE122" s="1"/>
      <c r="AF122" s="1">
        <f>SUM(Table1914[[#This Row],[Total 
Paid]:[Shipping 
Charged]])</f>
        <v>0</v>
      </c>
      <c r="AG122" s="1"/>
      <c r="AH122" s="1"/>
      <c r="AI122" s="1">
        <f t="shared" ref="AI122:AI125" si="21">SUM(AF122,AG122,AH122)</f>
        <v>0</v>
      </c>
      <c r="AK122" s="1"/>
      <c r="AL122" s="1"/>
      <c r="AM122" s="1"/>
      <c r="AN122" s="1"/>
      <c r="AP122" s="30"/>
      <c r="AQ122" s="1"/>
      <c r="AR122" s="1">
        <f t="shared" ref="AR122:AR125" si="22">AQ122*AP122</f>
        <v>0</v>
      </c>
      <c r="AS122" s="1"/>
      <c r="AT122" s="1"/>
      <c r="AU122" s="2">
        <f t="shared" ref="AU122:AU125" si="23">SUM(AR122:AT122)</f>
        <v>0</v>
      </c>
      <c r="AW122" s="1"/>
      <c r="AX122" s="1"/>
      <c r="AY122" s="1"/>
      <c r="AZ122" s="2">
        <f t="shared" ref="AZ122:AZ185" si="24">SUM(AU122,AW122,AX122,AY122)</f>
        <v>0</v>
      </c>
      <c r="BA122" s="2">
        <f>SUM(AF122,AH122,-AZ122,-Table1914[[#This Row],[Sale Fee]])</f>
        <v>0</v>
      </c>
      <c r="BC122" s="1"/>
      <c r="BD122" s="1"/>
      <c r="BE122" s="1"/>
    </row>
    <row r="123" spans="1:57" x14ac:dyDescent="0.25">
      <c r="A123" s="1"/>
      <c r="B123" s="1"/>
      <c r="E123" s="4"/>
      <c r="F123" s="4"/>
      <c r="N123" s="49"/>
      <c r="Q123" s="1"/>
      <c r="R123" s="1"/>
      <c r="S123" s="1">
        <f t="shared" si="18"/>
        <v>0</v>
      </c>
      <c r="U123" s="1"/>
      <c r="V123" s="1"/>
      <c r="W123" s="1">
        <f t="shared" si="19"/>
        <v>0</v>
      </c>
      <c r="X123" s="1"/>
      <c r="Y123" s="1"/>
      <c r="Z123" s="1">
        <f>Table1914[[#This Row],[Quantity2]]*Table1914[[#This Row],[U Cost]]</f>
        <v>0</v>
      </c>
      <c r="AB123" s="1"/>
      <c r="AC123" s="1"/>
      <c r="AD123" s="1">
        <f t="shared" si="20"/>
        <v>0</v>
      </c>
      <c r="AE123" s="1"/>
      <c r="AF123" s="1">
        <f>SUM(Table1914[[#This Row],[Total 
Paid]:[Shipping 
Charged]])</f>
        <v>0</v>
      </c>
      <c r="AG123" s="1"/>
      <c r="AH123" s="1"/>
      <c r="AI123" s="1">
        <f t="shared" si="21"/>
        <v>0</v>
      </c>
      <c r="AK123" s="1"/>
      <c r="AL123" s="1"/>
      <c r="AM123" s="1"/>
      <c r="AN123" s="1"/>
      <c r="AP123" s="30"/>
      <c r="AQ123" s="1"/>
      <c r="AR123" s="1">
        <f t="shared" si="22"/>
        <v>0</v>
      </c>
      <c r="AS123" s="1"/>
      <c r="AT123" s="1"/>
      <c r="AU123" s="2">
        <f t="shared" si="23"/>
        <v>0</v>
      </c>
      <c r="AW123" s="1"/>
      <c r="AX123" s="1"/>
      <c r="AY123" s="1"/>
      <c r="AZ123" s="2">
        <f t="shared" si="24"/>
        <v>0</v>
      </c>
      <c r="BA123" s="2">
        <f>SUM(AF123,AH123,-AZ123,-Table1914[[#This Row],[Sale Fee]])</f>
        <v>0</v>
      </c>
      <c r="BC123" s="1"/>
      <c r="BD123" s="1"/>
      <c r="BE123" s="1"/>
    </row>
    <row r="124" spans="1:57" x14ac:dyDescent="0.25">
      <c r="A124" s="1"/>
      <c r="B124" s="1"/>
      <c r="E124" s="4"/>
      <c r="F124" s="4"/>
      <c r="Q124" s="1"/>
      <c r="R124" s="1"/>
      <c r="S124" s="1">
        <f t="shared" si="18"/>
        <v>0</v>
      </c>
      <c r="U124" s="1"/>
      <c r="V124" s="1"/>
      <c r="W124" s="1">
        <f t="shared" si="19"/>
        <v>0</v>
      </c>
      <c r="X124" s="1"/>
      <c r="Y124" s="1"/>
      <c r="Z124" s="1">
        <f>Table1914[[#This Row],[Quantity2]]*Table1914[[#This Row],[U Cost]]</f>
        <v>0</v>
      </c>
      <c r="AB124" s="1"/>
      <c r="AC124" s="1"/>
      <c r="AD124" s="1">
        <f t="shared" si="20"/>
        <v>0</v>
      </c>
      <c r="AE124" s="1"/>
      <c r="AF124" s="1">
        <f>SUM(Table1914[[#This Row],[Total 
Paid]:[Shipping 
Charged]])</f>
        <v>0</v>
      </c>
      <c r="AG124" s="1"/>
      <c r="AH124" s="1"/>
      <c r="AI124" s="1">
        <f t="shared" si="21"/>
        <v>0</v>
      </c>
      <c r="AK124" s="1"/>
      <c r="AL124" s="1"/>
      <c r="AM124" s="1"/>
      <c r="AN124" s="1"/>
      <c r="AP124" s="30"/>
      <c r="AQ124" s="1"/>
      <c r="AR124" s="1">
        <f t="shared" si="22"/>
        <v>0</v>
      </c>
      <c r="AS124" s="1"/>
      <c r="AT124" s="1"/>
      <c r="AU124" s="2">
        <f t="shared" si="23"/>
        <v>0</v>
      </c>
      <c r="AW124" s="1"/>
      <c r="AX124" s="1"/>
      <c r="AY124" s="1"/>
      <c r="AZ124" s="2">
        <f t="shared" si="24"/>
        <v>0</v>
      </c>
      <c r="BA124" s="2">
        <f>SUM(AF124,AH124,-AZ124,-Table1914[[#This Row],[Sale Fee]])</f>
        <v>0</v>
      </c>
      <c r="BC124" s="1"/>
      <c r="BD124" s="1"/>
      <c r="BE124" s="1"/>
    </row>
    <row r="125" spans="1:57" x14ac:dyDescent="0.25">
      <c r="A125" s="1"/>
      <c r="B125" s="1"/>
      <c r="E125" s="4"/>
      <c r="F125" s="4"/>
      <c r="Q125" s="1"/>
      <c r="R125" s="1"/>
      <c r="S125" s="1">
        <f t="shared" si="18"/>
        <v>0</v>
      </c>
      <c r="U125" s="1"/>
      <c r="V125" s="1"/>
      <c r="W125" s="1">
        <f t="shared" si="19"/>
        <v>0</v>
      </c>
      <c r="X125" s="1"/>
      <c r="Y125" s="1"/>
      <c r="Z125" s="1">
        <f>Table1914[[#This Row],[Quantity2]]*Table1914[[#This Row],[U Cost]]</f>
        <v>0</v>
      </c>
      <c r="AB125" s="1"/>
      <c r="AC125" s="1"/>
      <c r="AD125" s="1">
        <f t="shared" si="20"/>
        <v>0</v>
      </c>
      <c r="AE125" s="1"/>
      <c r="AF125" s="1">
        <f>SUM(Table1914[[#This Row],[Total 
Paid]:[Shipping 
Charged]])</f>
        <v>0</v>
      </c>
      <c r="AG125" s="1"/>
      <c r="AH125" s="1"/>
      <c r="AI125" s="1">
        <f t="shared" si="21"/>
        <v>0</v>
      </c>
      <c r="AK125" s="1"/>
      <c r="AL125" s="1"/>
      <c r="AM125" s="1"/>
      <c r="AN125" s="1"/>
      <c r="AP125" s="30"/>
      <c r="AQ125" s="1"/>
      <c r="AR125" s="1">
        <f t="shared" si="22"/>
        <v>0</v>
      </c>
      <c r="AS125" s="1"/>
      <c r="AT125" s="1"/>
      <c r="AU125" s="2">
        <f t="shared" si="23"/>
        <v>0</v>
      </c>
      <c r="AW125" s="1"/>
      <c r="AX125" s="1"/>
      <c r="AY125" s="1"/>
      <c r="AZ125" s="2">
        <f t="shared" si="24"/>
        <v>0</v>
      </c>
      <c r="BA125" s="2">
        <f>SUM(AF125,AH125,-AZ125,-Table1914[[#This Row],[Sale Fee]])</f>
        <v>0</v>
      </c>
      <c r="BC125" s="1"/>
      <c r="BD125" s="1"/>
      <c r="BE125" s="1"/>
    </row>
    <row r="126" spans="1:57" x14ac:dyDescent="0.25">
      <c r="A126" s="1"/>
      <c r="B126" s="1"/>
      <c r="E126" s="4"/>
      <c r="F126" s="4"/>
      <c r="Q126" s="1"/>
      <c r="R126" s="1"/>
      <c r="S126" s="1">
        <f t="shared" si="18"/>
        <v>0</v>
      </c>
      <c r="U126" s="1"/>
      <c r="V126" s="1"/>
      <c r="W126" s="1">
        <f t="shared" si="14"/>
        <v>0</v>
      </c>
      <c r="X126" s="1"/>
      <c r="Y126" s="1"/>
      <c r="Z126" s="1">
        <f>Table1914[[#This Row],[Quantity2]]*Table1914[[#This Row],[U Cost]]</f>
        <v>0</v>
      </c>
      <c r="AB126" s="1"/>
      <c r="AC126" s="1"/>
      <c r="AD126" s="1">
        <f t="shared" si="8"/>
        <v>0</v>
      </c>
      <c r="AE126" s="1"/>
      <c r="AF126" s="1">
        <f>SUM(Table1914[[#This Row],[Total 
Paid]:[Shipping 
Charged]])</f>
        <v>0</v>
      </c>
      <c r="AG126" s="1"/>
      <c r="AH126" s="1"/>
      <c r="AI126" s="1">
        <f t="shared" si="9"/>
        <v>0</v>
      </c>
      <c r="AK126" s="1"/>
      <c r="AL126" s="1"/>
      <c r="AM126" s="1"/>
      <c r="AN126" s="1"/>
      <c r="AP126" s="30"/>
      <c r="AQ126" s="1"/>
      <c r="AR126" s="1">
        <f t="shared" si="17"/>
        <v>0</v>
      </c>
      <c r="AS126" s="1"/>
      <c r="AT126" s="1"/>
      <c r="AU126" s="2">
        <f t="shared" si="11"/>
        <v>0</v>
      </c>
      <c r="AW126" s="1"/>
      <c r="AX126" s="1"/>
      <c r="AY126" s="1"/>
      <c r="AZ126" s="2">
        <f t="shared" si="24"/>
        <v>0</v>
      </c>
      <c r="BA126" s="2">
        <f>SUM(AF126,AH126,-AZ126,-Table1914[[#This Row],[Sale Fee]])</f>
        <v>0</v>
      </c>
      <c r="BC126" s="1"/>
      <c r="BD126" s="1"/>
      <c r="BE126" s="1"/>
    </row>
    <row r="127" spans="1:57" x14ac:dyDescent="0.25">
      <c r="A127" s="1"/>
      <c r="B127" s="1"/>
      <c r="E127" s="4"/>
      <c r="F127" s="4"/>
      <c r="Q127" s="1"/>
      <c r="R127" s="1"/>
      <c r="S127" s="1">
        <f t="shared" si="18"/>
        <v>0</v>
      </c>
      <c r="U127" s="1"/>
      <c r="V127" s="1"/>
      <c r="W127" s="1">
        <f t="shared" si="14"/>
        <v>0</v>
      </c>
      <c r="X127" s="1"/>
      <c r="Y127" s="1"/>
      <c r="Z127" s="1">
        <f>Table1914[[#This Row],[Quantity2]]*Table1914[[#This Row],[U Cost]]</f>
        <v>0</v>
      </c>
      <c r="AB127" s="1"/>
      <c r="AC127" s="1"/>
      <c r="AD127" s="1">
        <f t="shared" si="8"/>
        <v>0</v>
      </c>
      <c r="AE127" s="1"/>
      <c r="AF127" s="1">
        <f>SUM(Table1914[[#This Row],[Total 
Paid]:[Shipping 
Charged]])</f>
        <v>0</v>
      </c>
      <c r="AG127" s="1"/>
      <c r="AH127" s="1"/>
      <c r="AI127" s="1">
        <f t="shared" si="9"/>
        <v>0</v>
      </c>
      <c r="AK127" s="1"/>
      <c r="AL127" s="1"/>
      <c r="AM127" s="1"/>
      <c r="AN127" s="1"/>
      <c r="AP127" s="30"/>
      <c r="AQ127" s="1"/>
      <c r="AR127" s="1">
        <f t="shared" si="17"/>
        <v>0</v>
      </c>
      <c r="AS127" s="1"/>
      <c r="AT127" s="1"/>
      <c r="AU127" s="2">
        <f t="shared" si="11"/>
        <v>0</v>
      </c>
      <c r="AW127" s="1"/>
      <c r="AX127" s="1"/>
      <c r="AY127" s="1"/>
      <c r="AZ127" s="2">
        <f t="shared" si="24"/>
        <v>0</v>
      </c>
      <c r="BA127" s="2">
        <f>SUM(AF127,AH127,-AZ127,-Table1914[[#This Row],[Sale Fee]])</f>
        <v>0</v>
      </c>
      <c r="BC127" s="1"/>
      <c r="BD127" s="1"/>
      <c r="BE127" s="1"/>
    </row>
    <row r="128" spans="1:57" x14ac:dyDescent="0.25">
      <c r="A128" s="1"/>
      <c r="B128" s="1"/>
      <c r="E128" s="4"/>
      <c r="F128" s="4"/>
      <c r="N128" s="49"/>
      <c r="Q128" s="1"/>
      <c r="R128" s="1"/>
      <c r="S128" s="1">
        <f t="shared" si="18"/>
        <v>0</v>
      </c>
      <c r="U128" s="1"/>
      <c r="V128" s="1"/>
      <c r="W128" s="1">
        <f t="shared" si="14"/>
        <v>0</v>
      </c>
      <c r="X128" s="1"/>
      <c r="Y128" s="1"/>
      <c r="Z128" s="1">
        <f>Table1914[[#This Row],[Quantity2]]*Table1914[[#This Row],[U Cost]]</f>
        <v>0</v>
      </c>
      <c r="AB128" s="1"/>
      <c r="AC128" s="1"/>
      <c r="AD128" s="1">
        <f t="shared" si="8"/>
        <v>0</v>
      </c>
      <c r="AE128" s="1"/>
      <c r="AF128" s="1">
        <f>SUM(Table1914[[#This Row],[Total 
Paid]:[Shipping 
Charged]])</f>
        <v>0</v>
      </c>
      <c r="AG128" s="1"/>
      <c r="AH128" s="1"/>
      <c r="AI128" s="1">
        <f t="shared" si="9"/>
        <v>0</v>
      </c>
      <c r="AK128" s="1"/>
      <c r="AL128" s="1"/>
      <c r="AM128" s="1"/>
      <c r="AN128" s="1"/>
      <c r="AP128" s="30"/>
      <c r="AQ128" s="1"/>
      <c r="AR128" s="1">
        <f t="shared" si="17"/>
        <v>0</v>
      </c>
      <c r="AS128" s="1"/>
      <c r="AT128" s="1"/>
      <c r="AU128" s="2">
        <f t="shared" si="11"/>
        <v>0</v>
      </c>
      <c r="AW128" s="1"/>
      <c r="AX128" s="1"/>
      <c r="AY128" s="1"/>
      <c r="AZ128" s="2">
        <f t="shared" si="24"/>
        <v>0</v>
      </c>
      <c r="BA128" s="2">
        <f>SUM(AF128,AH128,-AZ128,-Table1914[[#This Row],[Sale Fee]])</f>
        <v>0</v>
      </c>
      <c r="BC128" s="1"/>
      <c r="BD128" s="1"/>
      <c r="BE128" s="1"/>
    </row>
    <row r="129" spans="1:57" x14ac:dyDescent="0.25">
      <c r="A129" s="1"/>
      <c r="B129" s="1"/>
      <c r="E129" s="4"/>
      <c r="F129" s="4"/>
      <c r="Q129" s="1"/>
      <c r="R129" s="1"/>
      <c r="S129" s="1">
        <f t="shared" si="18"/>
        <v>0</v>
      </c>
      <c r="U129" s="1"/>
      <c r="V129" s="1"/>
      <c r="W129" s="1">
        <f t="shared" si="14"/>
        <v>0</v>
      </c>
      <c r="X129" s="1"/>
      <c r="Y129" s="1"/>
      <c r="Z129" s="1">
        <f>Table1914[[#This Row],[Quantity2]]*Table1914[[#This Row],[U Cost]]</f>
        <v>0</v>
      </c>
      <c r="AB129" s="1"/>
      <c r="AC129" s="1"/>
      <c r="AD129" s="1">
        <f t="shared" si="8"/>
        <v>0</v>
      </c>
      <c r="AE129" s="1"/>
      <c r="AF129" s="1">
        <f>SUM(Table1914[[#This Row],[Total 
Paid]:[Shipping 
Charged]])</f>
        <v>0</v>
      </c>
      <c r="AG129" s="1"/>
      <c r="AH129" s="1"/>
      <c r="AI129" s="1">
        <f t="shared" si="9"/>
        <v>0</v>
      </c>
      <c r="AK129" s="1"/>
      <c r="AL129" s="1"/>
      <c r="AM129" s="1"/>
      <c r="AN129" s="1"/>
      <c r="AP129" s="30"/>
      <c r="AQ129" s="1"/>
      <c r="AR129" s="1">
        <f t="shared" si="17"/>
        <v>0</v>
      </c>
      <c r="AS129" s="1"/>
      <c r="AT129" s="1"/>
      <c r="AU129" s="2">
        <f t="shared" si="11"/>
        <v>0</v>
      </c>
      <c r="AW129" s="1"/>
      <c r="AX129" s="1"/>
      <c r="AY129" s="1"/>
      <c r="AZ129" s="2">
        <f t="shared" si="24"/>
        <v>0</v>
      </c>
      <c r="BA129" s="2">
        <f>SUM(AF129,AH129,-AZ129,-Table1914[[#This Row],[Sale Fee]])</f>
        <v>0</v>
      </c>
      <c r="BC129" s="1"/>
      <c r="BD129" s="1"/>
      <c r="BE129" s="1"/>
    </row>
    <row r="130" spans="1:57" x14ac:dyDescent="0.25">
      <c r="A130" s="1"/>
      <c r="B130" s="1"/>
      <c r="E130" s="4"/>
      <c r="F130" s="4"/>
      <c r="Q130" s="1"/>
      <c r="R130" s="1"/>
      <c r="S130" s="1">
        <f t="shared" si="18"/>
        <v>0</v>
      </c>
      <c r="U130" s="1"/>
      <c r="V130" s="1"/>
      <c r="W130" s="1">
        <f>U130*V130</f>
        <v>0</v>
      </c>
      <c r="X130" s="1"/>
      <c r="Y130" s="1"/>
      <c r="Z130" s="1">
        <f>Table1914[[#This Row],[Quantity2]]*Table1914[[#This Row],[U Cost]]</f>
        <v>0</v>
      </c>
      <c r="AB130" s="1"/>
      <c r="AC130" s="1"/>
      <c r="AD130" s="1">
        <f>AC130*AB130</f>
        <v>0</v>
      </c>
      <c r="AE130" s="1"/>
      <c r="AF130" s="1">
        <f>SUM(Table1914[[#This Row],[Total 
Paid]:[Shipping 
Charged]])</f>
        <v>0</v>
      </c>
      <c r="AG130" s="1"/>
      <c r="AH130" s="1"/>
      <c r="AI130" s="1">
        <f>SUM(AF130,AG130,AH130)</f>
        <v>0</v>
      </c>
      <c r="AK130" s="1"/>
      <c r="AL130" s="1"/>
      <c r="AM130" s="1"/>
      <c r="AN130" s="1"/>
      <c r="AP130" s="30"/>
      <c r="AQ130" s="1"/>
      <c r="AR130" s="1">
        <f>AQ130*AP130</f>
        <v>0</v>
      </c>
      <c r="AS130" s="1"/>
      <c r="AT130" s="1"/>
      <c r="AU130" s="2">
        <f>SUM(AR130:AT130)</f>
        <v>0</v>
      </c>
      <c r="AW130" s="1"/>
      <c r="AX130" s="1"/>
      <c r="AY130" s="1"/>
      <c r="AZ130" s="2">
        <f>SUM(AU130,AW130,AX130,AY130)</f>
        <v>0</v>
      </c>
      <c r="BA130" s="2">
        <f>SUM(AF130,AH130,-AZ130,-Table1914[[#This Row],[Sale Fee]])</f>
        <v>0</v>
      </c>
      <c r="BC130" s="1"/>
      <c r="BD130" s="1"/>
      <c r="BE130" s="1"/>
    </row>
    <row r="131" spans="1:57" x14ac:dyDescent="0.25">
      <c r="A131" s="1"/>
      <c r="B131" s="1"/>
      <c r="E131" s="4"/>
      <c r="F131" s="4"/>
      <c r="Q131" s="1"/>
      <c r="R131" s="1"/>
      <c r="S131" s="1">
        <f t="shared" si="18"/>
        <v>0</v>
      </c>
      <c r="U131" s="1"/>
      <c r="V131" s="1"/>
      <c r="W131" s="1">
        <f>U131*V131</f>
        <v>0</v>
      </c>
      <c r="X131" s="1"/>
      <c r="Y131" s="1"/>
      <c r="Z131" s="1">
        <f>Table1914[[#This Row],[Quantity2]]*Table1914[[#This Row],[U Cost]]</f>
        <v>0</v>
      </c>
      <c r="AB131" s="1"/>
      <c r="AC131" s="1"/>
      <c r="AD131" s="1">
        <f>AC131*AB131</f>
        <v>0</v>
      </c>
      <c r="AE131" s="1"/>
      <c r="AF131" s="1">
        <f>SUM(Table1914[[#This Row],[Total 
Paid]:[Shipping 
Charged]])</f>
        <v>0</v>
      </c>
      <c r="AG131" s="1"/>
      <c r="AH131" s="1"/>
      <c r="AI131" s="1">
        <f>SUM(AF131,AG131,AH131)</f>
        <v>0</v>
      </c>
      <c r="AK131" s="1"/>
      <c r="AL131" s="1"/>
      <c r="AM131" s="1"/>
      <c r="AN131" s="1"/>
      <c r="AP131" s="30"/>
      <c r="AQ131" s="1"/>
      <c r="AR131" s="1">
        <f>AQ131*AP131</f>
        <v>0</v>
      </c>
      <c r="AS131" s="1"/>
      <c r="AT131" s="1"/>
      <c r="AU131" s="2">
        <f>SUM(AR131:AT131)</f>
        <v>0</v>
      </c>
      <c r="AW131" s="1"/>
      <c r="AX131" s="1"/>
      <c r="AY131" s="1"/>
      <c r="AZ131" s="2">
        <f>SUM(AU131,AW131,AX131,AY131)</f>
        <v>0</v>
      </c>
      <c r="BA131" s="2">
        <f>SUM(AF131,AH131,-AZ131,-Table1914[[#This Row],[Sale Fee]])</f>
        <v>0</v>
      </c>
      <c r="BC131" s="1"/>
      <c r="BD131" s="1"/>
      <c r="BE131" s="1"/>
    </row>
    <row r="132" spans="1:57" x14ac:dyDescent="0.25">
      <c r="A132" s="1"/>
      <c r="B132" s="1"/>
      <c r="E132" s="4"/>
      <c r="F132" s="4"/>
      <c r="N132" s="49"/>
      <c r="Q132" s="1"/>
      <c r="R132" s="1"/>
      <c r="S132" s="1">
        <f t="shared" si="18"/>
        <v>0</v>
      </c>
      <c r="U132" s="1"/>
      <c r="V132" s="1"/>
      <c r="W132" s="1">
        <f>U132*V132</f>
        <v>0</v>
      </c>
      <c r="X132" s="1"/>
      <c r="Y132" s="1"/>
      <c r="Z132" s="1">
        <f>Table1914[[#This Row],[Quantity2]]*Table1914[[#This Row],[U Cost]]</f>
        <v>0</v>
      </c>
      <c r="AB132" s="1"/>
      <c r="AC132" s="1"/>
      <c r="AD132" s="1">
        <f>AC132*AB132</f>
        <v>0</v>
      </c>
      <c r="AE132" s="1"/>
      <c r="AF132" s="1">
        <f>SUM(Table1914[[#This Row],[Total 
Paid]:[Shipping 
Charged]])</f>
        <v>0</v>
      </c>
      <c r="AG132" s="1"/>
      <c r="AH132" s="1"/>
      <c r="AI132" s="1">
        <f>SUM(AF132,AG132,AH132)</f>
        <v>0</v>
      </c>
      <c r="AK132" s="1"/>
      <c r="AL132" s="1"/>
      <c r="AM132" s="1"/>
      <c r="AN132" s="1"/>
      <c r="AP132" s="30"/>
      <c r="AQ132" s="1"/>
      <c r="AR132" s="1">
        <f>AQ132*AP132</f>
        <v>0</v>
      </c>
      <c r="AS132" s="1"/>
      <c r="AT132" s="1"/>
      <c r="AU132" s="2">
        <f>SUM(AR132:AT132)</f>
        <v>0</v>
      </c>
      <c r="AW132" s="1"/>
      <c r="AX132" s="1"/>
      <c r="AY132" s="1"/>
      <c r="AZ132" s="2">
        <f>SUM(AU132,AW132,AX132,AY132)</f>
        <v>0</v>
      </c>
      <c r="BA132" s="2">
        <f>SUM(AF132,AH132,-AZ132,-Table1914[[#This Row],[Sale Fee]])</f>
        <v>0</v>
      </c>
      <c r="BC132" s="1"/>
      <c r="BD132" s="1"/>
      <c r="BE132" s="1"/>
    </row>
    <row r="133" spans="1:57" x14ac:dyDescent="0.25">
      <c r="A133" s="1"/>
      <c r="B133" s="1"/>
      <c r="E133" s="4"/>
      <c r="F133" s="4"/>
      <c r="Q133" s="1"/>
      <c r="R133" s="1"/>
      <c r="S133" s="1">
        <f t="shared" si="18"/>
        <v>0</v>
      </c>
      <c r="U133" s="1"/>
      <c r="V133" s="1"/>
      <c r="W133" s="1">
        <f>U133*V133</f>
        <v>0</v>
      </c>
      <c r="X133" s="1"/>
      <c r="Y133" s="1"/>
      <c r="Z133" s="1">
        <f>Table1914[[#This Row],[Quantity2]]*Table1914[[#This Row],[U Cost]]</f>
        <v>0</v>
      </c>
      <c r="AB133" s="1"/>
      <c r="AC133" s="1"/>
      <c r="AD133" s="1">
        <f>AC133*AB133</f>
        <v>0</v>
      </c>
      <c r="AE133" s="1"/>
      <c r="AF133" s="1">
        <f>SUM(Table1914[[#This Row],[Total 
Paid]:[Shipping 
Charged]])</f>
        <v>0</v>
      </c>
      <c r="AG133" s="1"/>
      <c r="AH133" s="1"/>
      <c r="AI133" s="1">
        <f>SUM(AF133,AG133,AH133)</f>
        <v>0</v>
      </c>
      <c r="AK133" s="1"/>
      <c r="AL133" s="1"/>
      <c r="AM133" s="1"/>
      <c r="AN133" s="1"/>
      <c r="AP133" s="30"/>
      <c r="AQ133" s="1"/>
      <c r="AR133" s="1">
        <f>AQ133*AP133</f>
        <v>0</v>
      </c>
      <c r="AS133" s="1"/>
      <c r="AT133" s="1"/>
      <c r="AU133" s="2">
        <f>SUM(AR133:AT133)</f>
        <v>0</v>
      </c>
      <c r="AW133" s="1"/>
      <c r="AX133" s="1"/>
      <c r="AY133" s="1"/>
      <c r="AZ133" s="2">
        <f>SUM(AU133,AW133,AX133,AY133)</f>
        <v>0</v>
      </c>
      <c r="BA133" s="2">
        <f>SUM(AF133,AH133,-AZ133,-Table1914[[#This Row],[Sale Fee]])</f>
        <v>0</v>
      </c>
      <c r="BC133" s="1"/>
      <c r="BD133" s="1"/>
      <c r="BE133" s="1"/>
    </row>
    <row r="134" spans="1:57" x14ac:dyDescent="0.25">
      <c r="A134" s="1"/>
      <c r="B134" s="1"/>
      <c r="E134" s="4"/>
      <c r="F134" s="4"/>
      <c r="Q134" s="1"/>
      <c r="R134" s="1"/>
      <c r="S134" s="1">
        <f t="shared" si="18"/>
        <v>0</v>
      </c>
      <c r="U134" s="1"/>
      <c r="V134" s="1"/>
      <c r="W134" s="1">
        <f t="shared" ref="W134:W197" si="25">U134*V134</f>
        <v>0</v>
      </c>
      <c r="X134" s="1"/>
      <c r="Y134" s="1"/>
      <c r="Z134" s="1">
        <f>Table1914[[#This Row],[Quantity2]]*Table1914[[#This Row],[U Cost]]</f>
        <v>0</v>
      </c>
      <c r="AB134" s="1"/>
      <c r="AC134" s="1"/>
      <c r="AD134" s="1">
        <f t="shared" ref="AD134:AD197" si="26">AC134*AB134</f>
        <v>0</v>
      </c>
      <c r="AE134" s="1"/>
      <c r="AF134" s="1">
        <f>SUM(Table1914[[#This Row],[Total 
Paid]:[Shipping 
Charged]])</f>
        <v>0</v>
      </c>
      <c r="AG134" s="1"/>
      <c r="AH134" s="1"/>
      <c r="AI134" s="1">
        <f t="shared" ref="AI134:AI197" si="27">SUM(AF134,AG134,AH134)</f>
        <v>0</v>
      </c>
      <c r="AK134" s="1"/>
      <c r="AL134" s="1"/>
      <c r="AM134" s="1"/>
      <c r="AN134" s="1"/>
      <c r="AP134" s="30"/>
      <c r="AQ134" s="1"/>
      <c r="AR134" s="1">
        <f t="shared" ref="AR134:AR170" si="28">AQ134*AP134</f>
        <v>0</v>
      </c>
      <c r="AS134" s="1"/>
      <c r="AT134" s="1"/>
      <c r="AU134" s="2">
        <f t="shared" ref="AU134:AU197" si="29">SUM(AR134:AT134)</f>
        <v>0</v>
      </c>
      <c r="AW134" s="1"/>
      <c r="AX134" s="1"/>
      <c r="AY134" s="1"/>
      <c r="AZ134" s="2">
        <f t="shared" ref="AZ134:AZ170" si="30">SUM(AU134,AW134,AX134,AY134)</f>
        <v>0</v>
      </c>
      <c r="BA134" s="2">
        <f>SUM(AF134,AH134,-AZ134,-Table1914[[#This Row],[Sale Fee]])</f>
        <v>0</v>
      </c>
      <c r="BC134" s="1"/>
      <c r="BD134" s="1"/>
      <c r="BE134" s="1"/>
    </row>
    <row r="135" spans="1:57" x14ac:dyDescent="0.25">
      <c r="A135" s="1"/>
      <c r="B135" s="1"/>
      <c r="E135" s="4"/>
      <c r="F135" s="4"/>
      <c r="Q135" s="1"/>
      <c r="R135" s="1"/>
      <c r="S135" s="1">
        <f t="shared" si="18"/>
        <v>0</v>
      </c>
      <c r="U135" s="1"/>
      <c r="V135" s="1"/>
      <c r="W135" s="1">
        <f t="shared" si="25"/>
        <v>0</v>
      </c>
      <c r="X135" s="1"/>
      <c r="Y135" s="1"/>
      <c r="Z135" s="1">
        <f>Table1914[[#This Row],[Quantity2]]*Table1914[[#This Row],[U Cost]]</f>
        <v>0</v>
      </c>
      <c r="AB135" s="1"/>
      <c r="AC135" s="1"/>
      <c r="AD135" s="1">
        <f t="shared" si="26"/>
        <v>0</v>
      </c>
      <c r="AE135" s="1"/>
      <c r="AF135" s="1">
        <f>SUM(Table1914[[#This Row],[Total 
Paid]:[Shipping 
Charged]])</f>
        <v>0</v>
      </c>
      <c r="AG135" s="1"/>
      <c r="AH135" s="1"/>
      <c r="AI135" s="1">
        <f t="shared" si="27"/>
        <v>0</v>
      </c>
      <c r="AK135" s="1"/>
      <c r="AL135" s="1"/>
      <c r="AM135" s="1"/>
      <c r="AN135" s="1"/>
      <c r="AP135" s="30"/>
      <c r="AQ135" s="1"/>
      <c r="AR135" s="1">
        <f t="shared" si="28"/>
        <v>0</v>
      </c>
      <c r="AS135" s="1"/>
      <c r="AT135" s="1"/>
      <c r="AU135" s="2">
        <f t="shared" si="29"/>
        <v>0</v>
      </c>
      <c r="AW135" s="1"/>
      <c r="AX135" s="1"/>
      <c r="AY135" s="1"/>
      <c r="AZ135" s="2">
        <f t="shared" si="30"/>
        <v>0</v>
      </c>
      <c r="BA135" s="2">
        <f>SUM(AF135,AH135,-AZ135,-Table1914[[#This Row],[Sale Fee]])</f>
        <v>0</v>
      </c>
      <c r="BC135" s="1"/>
      <c r="BD135" s="1"/>
      <c r="BE135" s="1"/>
    </row>
    <row r="136" spans="1:57" x14ac:dyDescent="0.25">
      <c r="A136" s="1"/>
      <c r="B136" s="1"/>
      <c r="E136" s="4"/>
      <c r="F136" s="4"/>
      <c r="Q136" s="1"/>
      <c r="R136" s="1"/>
      <c r="S136" s="1">
        <f t="shared" si="18"/>
        <v>0</v>
      </c>
      <c r="U136" s="1"/>
      <c r="V136" s="1"/>
      <c r="W136" s="1">
        <f t="shared" si="25"/>
        <v>0</v>
      </c>
      <c r="X136" s="1"/>
      <c r="Y136" s="1"/>
      <c r="Z136" s="1">
        <f>Table1914[[#This Row],[Quantity2]]*Table1914[[#This Row],[U Cost]]</f>
        <v>0</v>
      </c>
      <c r="AB136" s="1"/>
      <c r="AC136" s="1"/>
      <c r="AD136" s="1">
        <f t="shared" si="26"/>
        <v>0</v>
      </c>
      <c r="AE136" s="1"/>
      <c r="AF136" s="1">
        <f>SUM(Table1914[[#This Row],[Total 
Paid]:[Shipping 
Charged]])</f>
        <v>0</v>
      </c>
      <c r="AG136" s="1"/>
      <c r="AH136" s="1"/>
      <c r="AI136" s="1">
        <f t="shared" si="27"/>
        <v>0</v>
      </c>
      <c r="AK136" s="1"/>
      <c r="AL136" s="1"/>
      <c r="AM136" s="1"/>
      <c r="AN136" s="1"/>
      <c r="AP136" s="30"/>
      <c r="AQ136" s="1"/>
      <c r="AR136" s="1">
        <f t="shared" si="28"/>
        <v>0</v>
      </c>
      <c r="AS136" s="1"/>
      <c r="AT136" s="1"/>
      <c r="AU136" s="2">
        <f t="shared" si="29"/>
        <v>0</v>
      </c>
      <c r="AW136" s="1"/>
      <c r="AX136" s="1"/>
      <c r="AY136" s="1"/>
      <c r="AZ136" s="2">
        <f t="shared" si="30"/>
        <v>0</v>
      </c>
      <c r="BA136" s="2">
        <f>SUM(AF136,AH136,-AZ136,-Table1914[[#This Row],[Sale Fee]])</f>
        <v>0</v>
      </c>
      <c r="BC136" s="1"/>
      <c r="BD136" s="1"/>
      <c r="BE136" s="1"/>
    </row>
    <row r="137" spans="1:57" x14ac:dyDescent="0.25">
      <c r="A137" s="1"/>
      <c r="B137" s="1"/>
      <c r="E137" s="4"/>
      <c r="F137" s="4"/>
      <c r="Q137" s="1"/>
      <c r="R137" s="1"/>
      <c r="S137" s="1">
        <f t="shared" si="18"/>
        <v>0</v>
      </c>
      <c r="U137" s="1"/>
      <c r="V137" s="1"/>
      <c r="W137" s="1">
        <f t="shared" si="25"/>
        <v>0</v>
      </c>
      <c r="X137" s="1"/>
      <c r="Y137" s="1"/>
      <c r="Z137" s="1">
        <f>Table1914[[#This Row],[Quantity2]]*Table1914[[#This Row],[U Cost]]</f>
        <v>0</v>
      </c>
      <c r="AB137" s="1"/>
      <c r="AC137" s="1"/>
      <c r="AD137" s="1">
        <f t="shared" si="26"/>
        <v>0</v>
      </c>
      <c r="AE137" s="1"/>
      <c r="AF137" s="1">
        <f>SUM(Table1914[[#This Row],[Total 
Paid]:[Shipping 
Charged]])</f>
        <v>0</v>
      </c>
      <c r="AG137" s="1"/>
      <c r="AH137" s="1"/>
      <c r="AI137" s="1">
        <f t="shared" si="27"/>
        <v>0</v>
      </c>
      <c r="AK137" s="1"/>
      <c r="AL137" s="1"/>
      <c r="AM137" s="1"/>
      <c r="AN137" s="1"/>
      <c r="AP137" s="30"/>
      <c r="AQ137" s="1"/>
      <c r="AR137" s="1">
        <f t="shared" si="28"/>
        <v>0</v>
      </c>
      <c r="AS137" s="1"/>
      <c r="AT137" s="1"/>
      <c r="AU137" s="2">
        <f t="shared" si="29"/>
        <v>0</v>
      </c>
      <c r="AW137" s="1"/>
      <c r="AX137" s="1"/>
      <c r="AY137" s="1"/>
      <c r="AZ137" s="2">
        <f t="shared" si="30"/>
        <v>0</v>
      </c>
      <c r="BA137" s="2">
        <f>SUM(AF137,AH137,-AZ137,-Table1914[[#This Row],[Sale Fee]])</f>
        <v>0</v>
      </c>
      <c r="BC137" s="1"/>
      <c r="BD137" s="1"/>
      <c r="BE137" s="1"/>
    </row>
    <row r="138" spans="1:57" x14ac:dyDescent="0.25">
      <c r="A138" s="1"/>
      <c r="B138" s="1"/>
      <c r="E138" s="4"/>
      <c r="F138" s="4"/>
      <c r="Q138" s="1"/>
      <c r="R138" s="1"/>
      <c r="S138" s="1">
        <f t="shared" si="18"/>
        <v>0</v>
      </c>
      <c r="U138" s="1"/>
      <c r="V138" s="1"/>
      <c r="W138" s="1">
        <f t="shared" si="25"/>
        <v>0</v>
      </c>
      <c r="X138" s="1"/>
      <c r="Y138" s="1"/>
      <c r="Z138" s="1">
        <f>Table1914[[#This Row],[Quantity2]]*Table1914[[#This Row],[U Cost]]</f>
        <v>0</v>
      </c>
      <c r="AB138" s="1"/>
      <c r="AC138" s="1"/>
      <c r="AD138" s="1">
        <f t="shared" si="26"/>
        <v>0</v>
      </c>
      <c r="AE138" s="1"/>
      <c r="AF138" s="1">
        <f>SUM(Table1914[[#This Row],[Total 
Paid]:[Shipping 
Charged]])</f>
        <v>0</v>
      </c>
      <c r="AG138" s="1"/>
      <c r="AH138" s="1"/>
      <c r="AI138" s="1">
        <f t="shared" si="27"/>
        <v>0</v>
      </c>
      <c r="AK138" s="1"/>
      <c r="AL138" s="1"/>
      <c r="AM138" s="1"/>
      <c r="AN138" s="1"/>
      <c r="AP138" s="30"/>
      <c r="AQ138" s="1"/>
      <c r="AR138" s="1">
        <f t="shared" si="28"/>
        <v>0</v>
      </c>
      <c r="AS138" s="1"/>
      <c r="AT138" s="1"/>
      <c r="AU138" s="2">
        <f t="shared" si="29"/>
        <v>0</v>
      </c>
      <c r="AW138" s="1"/>
      <c r="AX138" s="1"/>
      <c r="AY138" s="1"/>
      <c r="AZ138" s="2">
        <f t="shared" si="30"/>
        <v>0</v>
      </c>
      <c r="BA138" s="2">
        <f>SUM(AF138,AH138,-AZ138,-Table1914[[#This Row],[Sale Fee]])</f>
        <v>0</v>
      </c>
      <c r="BC138" s="1"/>
      <c r="BD138" s="1"/>
      <c r="BE138" s="1"/>
    </row>
    <row r="139" spans="1:57" x14ac:dyDescent="0.25">
      <c r="A139" s="1"/>
      <c r="B139" s="1"/>
      <c r="E139" s="4"/>
      <c r="F139" s="4"/>
      <c r="Q139" s="1"/>
      <c r="R139" s="1"/>
      <c r="S139" s="1">
        <f t="shared" si="18"/>
        <v>0</v>
      </c>
      <c r="U139" s="1"/>
      <c r="V139" s="1"/>
      <c r="W139" s="1">
        <f t="shared" si="25"/>
        <v>0</v>
      </c>
      <c r="X139" s="1"/>
      <c r="Y139" s="1"/>
      <c r="Z139" s="1">
        <f>Table1914[[#This Row],[Quantity2]]*Table1914[[#This Row],[U Cost]]</f>
        <v>0</v>
      </c>
      <c r="AB139" s="1"/>
      <c r="AC139" s="1"/>
      <c r="AD139" s="1">
        <f t="shared" si="26"/>
        <v>0</v>
      </c>
      <c r="AE139" s="1"/>
      <c r="AF139" s="1">
        <f>SUM(Table1914[[#This Row],[Total 
Paid]:[Shipping 
Charged]])</f>
        <v>0</v>
      </c>
      <c r="AG139" s="1"/>
      <c r="AH139" s="1"/>
      <c r="AI139" s="1">
        <f t="shared" si="27"/>
        <v>0</v>
      </c>
      <c r="AK139" s="1"/>
      <c r="AL139" s="1"/>
      <c r="AM139" s="1"/>
      <c r="AN139" s="1"/>
      <c r="AP139" s="30"/>
      <c r="AQ139" s="1"/>
      <c r="AR139" s="1">
        <f t="shared" si="28"/>
        <v>0</v>
      </c>
      <c r="AS139" s="1"/>
      <c r="AT139" s="1"/>
      <c r="AU139" s="2">
        <f t="shared" si="29"/>
        <v>0</v>
      </c>
      <c r="AW139" s="1"/>
      <c r="AX139" s="1"/>
      <c r="AY139" s="1"/>
      <c r="AZ139" s="2">
        <f t="shared" si="30"/>
        <v>0</v>
      </c>
      <c r="BA139" s="2">
        <f>SUM(AF139,AH139,-AZ139,-Table1914[[#This Row],[Sale Fee]])</f>
        <v>0</v>
      </c>
      <c r="BC139" s="1"/>
      <c r="BD139" s="1"/>
      <c r="BE139" s="1"/>
    </row>
    <row r="140" spans="1:57" x14ac:dyDescent="0.25">
      <c r="A140" s="1"/>
      <c r="B140" s="1"/>
      <c r="E140" s="4"/>
      <c r="F140" s="4"/>
      <c r="Q140" s="1"/>
      <c r="R140" s="1"/>
      <c r="S140" s="1">
        <f t="shared" si="18"/>
        <v>0</v>
      </c>
      <c r="U140" s="1"/>
      <c r="V140" s="1"/>
      <c r="W140" s="1">
        <f t="shared" si="25"/>
        <v>0</v>
      </c>
      <c r="X140" s="1"/>
      <c r="Y140" s="1"/>
      <c r="Z140" s="1">
        <f>Table1914[[#This Row],[Quantity2]]*Table1914[[#This Row],[U Cost]]</f>
        <v>0</v>
      </c>
      <c r="AB140" s="1"/>
      <c r="AC140" s="1"/>
      <c r="AD140" s="1">
        <f t="shared" si="26"/>
        <v>0</v>
      </c>
      <c r="AE140" s="1"/>
      <c r="AF140" s="1">
        <f>SUM(Table1914[[#This Row],[Total 
Paid]:[Shipping 
Charged]])</f>
        <v>0</v>
      </c>
      <c r="AG140" s="1"/>
      <c r="AH140" s="1"/>
      <c r="AI140" s="1">
        <f t="shared" si="27"/>
        <v>0</v>
      </c>
      <c r="AK140" s="1"/>
      <c r="AL140" s="1"/>
      <c r="AM140" s="1"/>
      <c r="AN140" s="1"/>
      <c r="AP140" s="30"/>
      <c r="AQ140" s="1"/>
      <c r="AR140" s="1">
        <f t="shared" si="28"/>
        <v>0</v>
      </c>
      <c r="AS140" s="1"/>
      <c r="AT140" s="1"/>
      <c r="AU140" s="2">
        <f t="shared" si="29"/>
        <v>0</v>
      </c>
      <c r="AW140" s="1"/>
      <c r="AX140" s="1"/>
      <c r="AY140" s="1"/>
      <c r="AZ140" s="2">
        <f t="shared" si="30"/>
        <v>0</v>
      </c>
      <c r="BA140" s="2">
        <f>SUM(AF140,AH140,-AZ140,-Table1914[[#This Row],[Sale Fee]])</f>
        <v>0</v>
      </c>
      <c r="BC140" s="1"/>
      <c r="BD140" s="1"/>
      <c r="BE140" s="1"/>
    </row>
    <row r="141" spans="1:57" x14ac:dyDescent="0.25">
      <c r="A141" s="1"/>
      <c r="B141" s="1"/>
      <c r="E141" s="4"/>
      <c r="F141" s="4"/>
      <c r="Q141" s="1"/>
      <c r="R141" s="1"/>
      <c r="S141" s="1">
        <f t="shared" si="18"/>
        <v>0</v>
      </c>
      <c r="U141" s="1"/>
      <c r="V141" s="1"/>
      <c r="W141" s="1">
        <f t="shared" si="25"/>
        <v>0</v>
      </c>
      <c r="X141" s="1"/>
      <c r="Y141" s="1"/>
      <c r="Z141" s="1">
        <f>Table1914[[#This Row],[Quantity2]]*Table1914[[#This Row],[U Cost]]</f>
        <v>0</v>
      </c>
      <c r="AB141" s="1"/>
      <c r="AC141" s="1"/>
      <c r="AD141" s="1">
        <f t="shared" si="26"/>
        <v>0</v>
      </c>
      <c r="AE141" s="1"/>
      <c r="AF141" s="1">
        <f>SUM(Table1914[[#This Row],[Total 
Paid]:[Shipping 
Charged]])</f>
        <v>0</v>
      </c>
      <c r="AG141" s="1"/>
      <c r="AH141" s="1"/>
      <c r="AI141" s="1">
        <f t="shared" si="27"/>
        <v>0</v>
      </c>
      <c r="AK141" s="1"/>
      <c r="AL141" s="1"/>
      <c r="AM141" s="1"/>
      <c r="AN141" s="1"/>
      <c r="AP141" s="30"/>
      <c r="AQ141" s="1"/>
      <c r="AR141" s="1">
        <f t="shared" si="28"/>
        <v>0</v>
      </c>
      <c r="AS141" s="1"/>
      <c r="AT141" s="1"/>
      <c r="AU141" s="2">
        <f t="shared" si="29"/>
        <v>0</v>
      </c>
      <c r="AW141" s="1"/>
      <c r="AX141" s="1"/>
      <c r="AY141" s="1"/>
      <c r="AZ141" s="2">
        <f t="shared" si="30"/>
        <v>0</v>
      </c>
      <c r="BA141" s="2">
        <f>SUM(AF141,AH141,-AZ141,-Table1914[[#This Row],[Sale Fee]])</f>
        <v>0</v>
      </c>
      <c r="BC141" s="1"/>
      <c r="BD141" s="1"/>
      <c r="BE141" s="1"/>
    </row>
    <row r="142" spans="1:57" x14ac:dyDescent="0.25">
      <c r="A142" s="1"/>
      <c r="B142" s="1"/>
      <c r="E142" s="4"/>
      <c r="F142" s="4"/>
      <c r="Q142" s="1"/>
      <c r="R142" s="1"/>
      <c r="S142" s="1">
        <f t="shared" si="18"/>
        <v>0</v>
      </c>
      <c r="U142" s="1"/>
      <c r="V142" s="1"/>
      <c r="W142" s="1">
        <f t="shared" si="25"/>
        <v>0</v>
      </c>
      <c r="X142" s="1"/>
      <c r="Y142" s="1"/>
      <c r="Z142" s="1">
        <f>Table1914[[#This Row],[Quantity2]]*Table1914[[#This Row],[U Cost]]</f>
        <v>0</v>
      </c>
      <c r="AB142" s="1"/>
      <c r="AC142" s="1"/>
      <c r="AD142" s="1">
        <f t="shared" si="26"/>
        <v>0</v>
      </c>
      <c r="AE142" s="1"/>
      <c r="AF142" s="1">
        <f>SUM(Table1914[[#This Row],[Total 
Paid]:[Shipping 
Charged]])</f>
        <v>0</v>
      </c>
      <c r="AG142" s="1"/>
      <c r="AH142" s="1"/>
      <c r="AI142" s="1">
        <f t="shared" si="27"/>
        <v>0</v>
      </c>
      <c r="AK142" s="1"/>
      <c r="AL142" s="1"/>
      <c r="AM142" s="1"/>
      <c r="AN142" s="1"/>
      <c r="AP142" s="30"/>
      <c r="AQ142" s="1"/>
      <c r="AR142" s="1">
        <f t="shared" si="28"/>
        <v>0</v>
      </c>
      <c r="AS142" s="1"/>
      <c r="AT142" s="1"/>
      <c r="AU142" s="2">
        <f t="shared" si="29"/>
        <v>0</v>
      </c>
      <c r="AW142" s="1"/>
      <c r="AX142" s="1"/>
      <c r="AY142" s="1"/>
      <c r="AZ142" s="2">
        <f t="shared" si="30"/>
        <v>0</v>
      </c>
      <c r="BA142" s="2">
        <f>SUM(AF142,AH142,-AZ142,-Table1914[[#This Row],[Sale Fee]])</f>
        <v>0</v>
      </c>
      <c r="BC142" s="1"/>
      <c r="BD142" s="1"/>
      <c r="BE142" s="1"/>
    </row>
    <row r="143" spans="1:57" x14ac:dyDescent="0.25">
      <c r="A143" s="1"/>
      <c r="B143" s="1"/>
      <c r="E143" s="4"/>
      <c r="F143" s="4"/>
      <c r="Q143" s="1"/>
      <c r="R143" s="1"/>
      <c r="S143" s="1">
        <f t="shared" si="18"/>
        <v>0</v>
      </c>
      <c r="U143" s="1"/>
      <c r="V143" s="1"/>
      <c r="W143" s="1">
        <f t="shared" si="25"/>
        <v>0</v>
      </c>
      <c r="X143" s="1"/>
      <c r="Y143" s="1"/>
      <c r="Z143" s="1">
        <f>Table1914[[#This Row],[Quantity2]]*Table1914[[#This Row],[U Cost]]</f>
        <v>0</v>
      </c>
      <c r="AB143" s="1"/>
      <c r="AC143" s="1"/>
      <c r="AD143" s="1">
        <f t="shared" si="26"/>
        <v>0</v>
      </c>
      <c r="AE143" s="1"/>
      <c r="AF143" s="1">
        <f>SUM(Table1914[[#This Row],[Total 
Paid]:[Shipping 
Charged]])</f>
        <v>0</v>
      </c>
      <c r="AG143" s="1"/>
      <c r="AH143" s="1"/>
      <c r="AI143" s="1">
        <f t="shared" si="27"/>
        <v>0</v>
      </c>
      <c r="AK143" s="1"/>
      <c r="AL143" s="1"/>
      <c r="AM143" s="1"/>
      <c r="AN143" s="1"/>
      <c r="AP143" s="30"/>
      <c r="AQ143" s="1"/>
      <c r="AR143" s="1">
        <f t="shared" si="28"/>
        <v>0</v>
      </c>
      <c r="AS143" s="1"/>
      <c r="AT143" s="1"/>
      <c r="AU143" s="2">
        <f t="shared" si="29"/>
        <v>0</v>
      </c>
      <c r="AW143" s="1"/>
      <c r="AX143" s="1"/>
      <c r="AY143" s="1"/>
      <c r="AZ143" s="2">
        <f t="shared" si="30"/>
        <v>0</v>
      </c>
      <c r="BA143" s="2">
        <f>SUM(AF143,AH143,-AZ143,-Table1914[[#This Row],[Sale Fee]])</f>
        <v>0</v>
      </c>
      <c r="BC143" s="1"/>
      <c r="BD143" s="1"/>
      <c r="BE143" s="1"/>
    </row>
    <row r="144" spans="1:57" x14ac:dyDescent="0.25">
      <c r="A144" s="1"/>
      <c r="B144" s="1"/>
      <c r="E144" s="4"/>
      <c r="F144" s="4"/>
      <c r="Q144" s="1"/>
      <c r="R144" s="1"/>
      <c r="S144" s="1">
        <f t="shared" si="18"/>
        <v>0</v>
      </c>
      <c r="U144" s="1"/>
      <c r="V144" s="1"/>
      <c r="W144" s="1">
        <f t="shared" si="25"/>
        <v>0</v>
      </c>
      <c r="X144" s="1"/>
      <c r="Y144" s="1"/>
      <c r="Z144" s="1">
        <f>Table1914[[#This Row],[Quantity2]]*Table1914[[#This Row],[U Cost]]</f>
        <v>0</v>
      </c>
      <c r="AB144" s="1"/>
      <c r="AC144" s="1"/>
      <c r="AD144" s="1">
        <f t="shared" si="26"/>
        <v>0</v>
      </c>
      <c r="AE144" s="1"/>
      <c r="AF144" s="1">
        <f>SUM(Table1914[[#This Row],[Total 
Paid]:[Shipping 
Charged]])</f>
        <v>0</v>
      </c>
      <c r="AG144" s="1"/>
      <c r="AH144" s="1"/>
      <c r="AI144" s="1">
        <f t="shared" si="27"/>
        <v>0</v>
      </c>
      <c r="AK144" s="1"/>
      <c r="AL144" s="1"/>
      <c r="AM144" s="1"/>
      <c r="AN144" s="1"/>
      <c r="AP144" s="30"/>
      <c r="AQ144" s="1"/>
      <c r="AR144" s="1">
        <f t="shared" si="28"/>
        <v>0</v>
      </c>
      <c r="AS144" s="1"/>
      <c r="AT144" s="1"/>
      <c r="AU144" s="2">
        <f t="shared" si="29"/>
        <v>0</v>
      </c>
      <c r="AW144" s="1"/>
      <c r="AX144" s="1"/>
      <c r="AY144" s="1"/>
      <c r="AZ144" s="2">
        <f t="shared" si="30"/>
        <v>0</v>
      </c>
      <c r="BA144" s="2">
        <f>SUM(AF144,AH144,-AZ144,-Table1914[[#This Row],[Sale Fee]])</f>
        <v>0</v>
      </c>
      <c r="BC144" s="1"/>
      <c r="BD144" s="1"/>
      <c r="BE144" s="1"/>
    </row>
    <row r="145" spans="1:57" x14ac:dyDescent="0.25">
      <c r="A145" s="1"/>
      <c r="B145" s="1"/>
      <c r="E145" s="4"/>
      <c r="F145" s="4"/>
      <c r="Q145" s="1"/>
      <c r="R145" s="1"/>
      <c r="S145" s="1">
        <f t="shared" si="18"/>
        <v>0</v>
      </c>
      <c r="U145" s="1"/>
      <c r="V145" s="1"/>
      <c r="W145" s="1">
        <f t="shared" si="25"/>
        <v>0</v>
      </c>
      <c r="X145" s="1"/>
      <c r="Y145" s="1"/>
      <c r="Z145" s="1">
        <f>Table1914[[#This Row],[Quantity2]]*Table1914[[#This Row],[U Cost]]</f>
        <v>0</v>
      </c>
      <c r="AB145" s="1"/>
      <c r="AC145" s="1"/>
      <c r="AD145" s="1">
        <f t="shared" si="26"/>
        <v>0</v>
      </c>
      <c r="AE145" s="1"/>
      <c r="AF145" s="1">
        <f>SUM(Table1914[[#This Row],[Total 
Paid]:[Shipping 
Charged]])</f>
        <v>0</v>
      </c>
      <c r="AG145" s="1"/>
      <c r="AH145" s="1"/>
      <c r="AI145" s="1">
        <f t="shared" si="27"/>
        <v>0</v>
      </c>
      <c r="AK145" s="1"/>
      <c r="AL145" s="1"/>
      <c r="AM145" s="1"/>
      <c r="AN145" s="1"/>
      <c r="AP145" s="30"/>
      <c r="AQ145" s="1"/>
      <c r="AR145" s="1">
        <f t="shared" si="28"/>
        <v>0</v>
      </c>
      <c r="AS145" s="1"/>
      <c r="AT145" s="1"/>
      <c r="AU145" s="2">
        <f t="shared" si="29"/>
        <v>0</v>
      </c>
      <c r="AW145" s="1"/>
      <c r="AX145" s="1"/>
      <c r="AY145" s="1"/>
      <c r="AZ145" s="2">
        <f t="shared" si="30"/>
        <v>0</v>
      </c>
      <c r="BA145" s="2">
        <f>SUM(AF145,AH145,-AZ145,-Table1914[[#This Row],[Sale Fee]])</f>
        <v>0</v>
      </c>
      <c r="BC145" s="1"/>
      <c r="BD145" s="1"/>
      <c r="BE145" s="1"/>
    </row>
    <row r="146" spans="1:57" x14ac:dyDescent="0.25">
      <c r="A146" s="1"/>
      <c r="B146" s="1"/>
      <c r="E146" s="4"/>
      <c r="F146" s="4"/>
      <c r="Q146" s="1"/>
      <c r="R146" s="1"/>
      <c r="S146" s="1">
        <f t="shared" si="18"/>
        <v>0</v>
      </c>
      <c r="U146" s="1"/>
      <c r="V146" s="1"/>
      <c r="W146" s="1">
        <f t="shared" si="25"/>
        <v>0</v>
      </c>
      <c r="X146" s="1"/>
      <c r="Y146" s="1"/>
      <c r="Z146" s="1">
        <f>Table1914[[#This Row],[Quantity2]]*Table1914[[#This Row],[U Cost]]</f>
        <v>0</v>
      </c>
      <c r="AB146" s="1"/>
      <c r="AC146" s="1"/>
      <c r="AD146" s="1">
        <f t="shared" si="26"/>
        <v>0</v>
      </c>
      <c r="AE146" s="1"/>
      <c r="AF146" s="1">
        <f>SUM(Table1914[[#This Row],[Total 
Paid]:[Shipping 
Charged]])</f>
        <v>0</v>
      </c>
      <c r="AG146" s="1"/>
      <c r="AH146" s="1"/>
      <c r="AI146" s="1">
        <f t="shared" si="27"/>
        <v>0</v>
      </c>
      <c r="AK146" s="1"/>
      <c r="AL146" s="1"/>
      <c r="AM146" s="1"/>
      <c r="AN146" s="1"/>
      <c r="AP146" s="30"/>
      <c r="AQ146" s="1"/>
      <c r="AR146" s="1">
        <f t="shared" si="28"/>
        <v>0</v>
      </c>
      <c r="AS146" s="1"/>
      <c r="AT146" s="1"/>
      <c r="AU146" s="2">
        <f t="shared" si="29"/>
        <v>0</v>
      </c>
      <c r="AW146" s="1"/>
      <c r="AX146" s="1"/>
      <c r="AY146" s="1"/>
      <c r="AZ146" s="2">
        <f t="shared" si="30"/>
        <v>0</v>
      </c>
      <c r="BA146" s="2">
        <f>SUM(AF146,AH146,-AZ146,-Table1914[[#This Row],[Sale Fee]])</f>
        <v>0</v>
      </c>
      <c r="BC146" s="1"/>
      <c r="BD146" s="1"/>
      <c r="BE146" s="1"/>
    </row>
    <row r="147" spans="1:57" x14ac:dyDescent="0.25">
      <c r="A147" s="1"/>
      <c r="B147" s="1"/>
      <c r="E147" s="4"/>
      <c r="F147" s="4"/>
      <c r="Q147" s="1"/>
      <c r="R147" s="1"/>
      <c r="S147" s="1">
        <f t="shared" si="18"/>
        <v>0</v>
      </c>
      <c r="U147" s="1"/>
      <c r="V147" s="1"/>
      <c r="W147" s="1">
        <f t="shared" si="25"/>
        <v>0</v>
      </c>
      <c r="X147" s="1"/>
      <c r="Y147" s="1"/>
      <c r="Z147" s="1">
        <f>Table1914[[#This Row],[Quantity2]]*Table1914[[#This Row],[U Cost]]</f>
        <v>0</v>
      </c>
      <c r="AB147" s="1"/>
      <c r="AC147" s="1"/>
      <c r="AD147" s="1">
        <f t="shared" si="26"/>
        <v>0</v>
      </c>
      <c r="AE147" s="1"/>
      <c r="AF147" s="1">
        <f>SUM(Table1914[[#This Row],[Total 
Paid]:[Shipping 
Charged]])</f>
        <v>0</v>
      </c>
      <c r="AG147" s="1"/>
      <c r="AH147" s="1"/>
      <c r="AI147" s="1">
        <f t="shared" si="27"/>
        <v>0</v>
      </c>
      <c r="AK147" s="1"/>
      <c r="AL147" s="1"/>
      <c r="AM147" s="1"/>
      <c r="AN147" s="1"/>
      <c r="AP147" s="30"/>
      <c r="AQ147" s="1"/>
      <c r="AR147" s="1">
        <f t="shared" si="28"/>
        <v>0</v>
      </c>
      <c r="AS147" s="1"/>
      <c r="AT147" s="1"/>
      <c r="AU147" s="2">
        <f t="shared" si="29"/>
        <v>0</v>
      </c>
      <c r="AW147" s="1"/>
      <c r="AX147" s="1"/>
      <c r="AY147" s="1"/>
      <c r="AZ147" s="2">
        <f t="shared" si="30"/>
        <v>0</v>
      </c>
      <c r="BA147" s="2">
        <f>SUM(AF147,AH147,-AZ147,-Table1914[[#This Row],[Sale Fee]])</f>
        <v>0</v>
      </c>
      <c r="BC147" s="1"/>
      <c r="BD147" s="1"/>
      <c r="BE147" s="1"/>
    </row>
    <row r="148" spans="1:57" x14ac:dyDescent="0.25">
      <c r="A148" s="1"/>
      <c r="B148" s="1"/>
      <c r="E148" s="4"/>
      <c r="F148" s="4"/>
      <c r="Q148" s="1"/>
      <c r="R148" s="1"/>
      <c r="S148" s="1">
        <f t="shared" si="18"/>
        <v>0</v>
      </c>
      <c r="U148" s="1"/>
      <c r="V148" s="1"/>
      <c r="W148" s="1">
        <f t="shared" si="25"/>
        <v>0</v>
      </c>
      <c r="X148" s="1"/>
      <c r="Y148" s="1"/>
      <c r="Z148" s="1">
        <f>Table1914[[#This Row],[Quantity2]]*Table1914[[#This Row],[U Cost]]</f>
        <v>0</v>
      </c>
      <c r="AB148" s="1"/>
      <c r="AC148" s="1"/>
      <c r="AD148" s="1">
        <f t="shared" si="26"/>
        <v>0</v>
      </c>
      <c r="AE148" s="1"/>
      <c r="AF148" s="1">
        <f>SUM(Table1914[[#This Row],[Total 
Paid]:[Shipping 
Charged]])</f>
        <v>0</v>
      </c>
      <c r="AG148" s="1"/>
      <c r="AH148" s="1"/>
      <c r="AI148" s="1">
        <f t="shared" si="27"/>
        <v>0</v>
      </c>
      <c r="AK148" s="1"/>
      <c r="AL148" s="1"/>
      <c r="AM148" s="1"/>
      <c r="AN148" s="1"/>
      <c r="AP148" s="30"/>
      <c r="AQ148" s="1"/>
      <c r="AR148" s="1">
        <f t="shared" si="28"/>
        <v>0</v>
      </c>
      <c r="AS148" s="1"/>
      <c r="AT148" s="1"/>
      <c r="AU148" s="2">
        <f t="shared" si="29"/>
        <v>0</v>
      </c>
      <c r="AW148" s="1"/>
      <c r="AX148" s="1"/>
      <c r="AY148" s="1"/>
      <c r="AZ148" s="2">
        <f t="shared" si="30"/>
        <v>0</v>
      </c>
      <c r="BA148" s="2">
        <f>SUM(AF148,AH148,-AZ148,-Table1914[[#This Row],[Sale Fee]])</f>
        <v>0</v>
      </c>
      <c r="BC148" s="1"/>
      <c r="BD148" s="1"/>
      <c r="BE148" s="1"/>
    </row>
    <row r="149" spans="1:57" x14ac:dyDescent="0.25">
      <c r="A149" s="1"/>
      <c r="B149" s="1"/>
      <c r="E149" s="4"/>
      <c r="F149" s="4"/>
      <c r="Q149" s="1"/>
      <c r="R149" s="1"/>
      <c r="S149" s="1">
        <f t="shared" si="18"/>
        <v>0</v>
      </c>
      <c r="U149" s="1"/>
      <c r="V149" s="1"/>
      <c r="W149" s="1">
        <f t="shared" si="25"/>
        <v>0</v>
      </c>
      <c r="X149" s="1"/>
      <c r="Y149" s="1"/>
      <c r="Z149" s="1">
        <f>Table1914[[#This Row],[Quantity2]]*Table1914[[#This Row],[U Cost]]</f>
        <v>0</v>
      </c>
      <c r="AB149" s="1"/>
      <c r="AC149" s="1"/>
      <c r="AD149" s="1">
        <f t="shared" si="26"/>
        <v>0</v>
      </c>
      <c r="AE149" s="1"/>
      <c r="AF149" s="1">
        <f>SUM(Table1914[[#This Row],[Total 
Paid]:[Shipping 
Charged]])</f>
        <v>0</v>
      </c>
      <c r="AG149" s="1"/>
      <c r="AH149" s="1"/>
      <c r="AI149" s="1">
        <f t="shared" si="27"/>
        <v>0</v>
      </c>
      <c r="AK149" s="1"/>
      <c r="AL149" s="1"/>
      <c r="AM149" s="1"/>
      <c r="AN149" s="1"/>
      <c r="AP149" s="30"/>
      <c r="AQ149" s="1"/>
      <c r="AR149" s="1">
        <f t="shared" si="28"/>
        <v>0</v>
      </c>
      <c r="AS149" s="1"/>
      <c r="AT149" s="1"/>
      <c r="AU149" s="2">
        <f t="shared" si="29"/>
        <v>0</v>
      </c>
      <c r="AW149" s="1"/>
      <c r="AX149" s="1"/>
      <c r="AY149" s="1"/>
      <c r="AZ149" s="2">
        <f t="shared" si="30"/>
        <v>0</v>
      </c>
      <c r="BA149" s="2">
        <f>SUM(AF149,AH149,-AZ149,-Table1914[[#This Row],[Sale Fee]])</f>
        <v>0</v>
      </c>
      <c r="BC149" s="1"/>
      <c r="BD149" s="1"/>
      <c r="BE149" s="1"/>
    </row>
    <row r="150" spans="1:57" x14ac:dyDescent="0.25">
      <c r="A150" s="1"/>
      <c r="B150" s="1"/>
      <c r="E150" s="4"/>
      <c r="F150" s="4"/>
      <c r="Q150" s="1"/>
      <c r="R150" s="1"/>
      <c r="S150" s="1">
        <f t="shared" si="18"/>
        <v>0</v>
      </c>
      <c r="U150" s="1"/>
      <c r="V150" s="1"/>
      <c r="W150" s="1">
        <f t="shared" si="25"/>
        <v>0</v>
      </c>
      <c r="X150" s="1"/>
      <c r="Y150" s="1"/>
      <c r="Z150" s="1">
        <f>Table1914[[#This Row],[Quantity2]]*Table1914[[#This Row],[U Cost]]</f>
        <v>0</v>
      </c>
      <c r="AB150" s="1"/>
      <c r="AC150" s="1"/>
      <c r="AD150" s="1">
        <f t="shared" si="26"/>
        <v>0</v>
      </c>
      <c r="AE150" s="1"/>
      <c r="AF150" s="1">
        <f>SUM(Table1914[[#This Row],[Total 
Paid]:[Shipping 
Charged]])</f>
        <v>0</v>
      </c>
      <c r="AG150" s="1"/>
      <c r="AH150" s="1"/>
      <c r="AI150" s="1">
        <f t="shared" si="27"/>
        <v>0</v>
      </c>
      <c r="AK150" s="1"/>
      <c r="AL150" s="1"/>
      <c r="AM150" s="1"/>
      <c r="AN150" s="1"/>
      <c r="AP150" s="30"/>
      <c r="AQ150" s="1"/>
      <c r="AR150" s="1">
        <f t="shared" si="28"/>
        <v>0</v>
      </c>
      <c r="AS150" s="1"/>
      <c r="AT150" s="1"/>
      <c r="AU150" s="2">
        <f t="shared" si="29"/>
        <v>0</v>
      </c>
      <c r="AW150" s="1"/>
      <c r="AX150" s="1"/>
      <c r="AY150" s="1"/>
      <c r="AZ150" s="2">
        <f t="shared" si="30"/>
        <v>0</v>
      </c>
      <c r="BA150" s="2">
        <f>SUM(AF150,AH150,-AZ150,-Table1914[[#This Row],[Sale Fee]])</f>
        <v>0</v>
      </c>
      <c r="BC150" s="1"/>
      <c r="BD150" s="1"/>
      <c r="BE150" s="1"/>
    </row>
    <row r="151" spans="1:57" x14ac:dyDescent="0.25">
      <c r="A151" s="1"/>
      <c r="B151" s="1"/>
      <c r="E151" s="4"/>
      <c r="F151" s="4"/>
      <c r="Q151" s="1"/>
      <c r="R151" s="1"/>
      <c r="S151" s="1">
        <f t="shared" si="18"/>
        <v>0</v>
      </c>
      <c r="U151" s="1"/>
      <c r="V151" s="1"/>
      <c r="W151" s="1">
        <f t="shared" si="25"/>
        <v>0</v>
      </c>
      <c r="X151" s="1"/>
      <c r="Y151" s="1"/>
      <c r="Z151" s="1">
        <f>Table1914[[#This Row],[Quantity2]]*Table1914[[#This Row],[U Cost]]</f>
        <v>0</v>
      </c>
      <c r="AB151" s="1"/>
      <c r="AC151" s="1"/>
      <c r="AD151" s="1">
        <f t="shared" si="26"/>
        <v>0</v>
      </c>
      <c r="AE151" s="1"/>
      <c r="AF151" s="1">
        <f>SUM(Table1914[[#This Row],[Total 
Paid]:[Shipping 
Charged]])</f>
        <v>0</v>
      </c>
      <c r="AG151" s="1"/>
      <c r="AH151" s="1"/>
      <c r="AI151" s="1">
        <f t="shared" si="27"/>
        <v>0</v>
      </c>
      <c r="AK151" s="1"/>
      <c r="AL151" s="1"/>
      <c r="AM151" s="1"/>
      <c r="AN151" s="1"/>
      <c r="AP151" s="30"/>
      <c r="AQ151" s="1"/>
      <c r="AR151" s="1">
        <f t="shared" si="28"/>
        <v>0</v>
      </c>
      <c r="AS151" s="1"/>
      <c r="AT151" s="1"/>
      <c r="AU151" s="2">
        <f t="shared" si="29"/>
        <v>0</v>
      </c>
      <c r="AW151" s="1"/>
      <c r="AX151" s="1"/>
      <c r="AY151" s="1"/>
      <c r="AZ151" s="2">
        <f t="shared" si="30"/>
        <v>0</v>
      </c>
      <c r="BA151" s="2">
        <f>SUM(AF151,AH151,-AZ151,-Table1914[[#This Row],[Sale Fee]])</f>
        <v>0</v>
      </c>
      <c r="BC151" s="1"/>
      <c r="BD151" s="1"/>
      <c r="BE151" s="1"/>
    </row>
    <row r="152" spans="1:57" x14ac:dyDescent="0.25">
      <c r="A152" s="1"/>
      <c r="B152" s="1"/>
      <c r="E152" s="4"/>
      <c r="F152" s="4"/>
      <c r="Q152" s="1"/>
      <c r="R152" s="1"/>
      <c r="S152" s="1">
        <f t="shared" si="18"/>
        <v>0</v>
      </c>
      <c r="U152" s="1"/>
      <c r="V152" s="1"/>
      <c r="W152" s="1">
        <f t="shared" si="25"/>
        <v>0</v>
      </c>
      <c r="X152" s="1"/>
      <c r="Y152" s="1"/>
      <c r="Z152" s="1">
        <f>Table1914[[#This Row],[Quantity2]]*Table1914[[#This Row],[U Cost]]</f>
        <v>0</v>
      </c>
      <c r="AB152" s="1"/>
      <c r="AC152" s="1"/>
      <c r="AD152" s="1">
        <f t="shared" si="26"/>
        <v>0</v>
      </c>
      <c r="AE152" s="1"/>
      <c r="AF152" s="1">
        <f>SUM(Table1914[[#This Row],[Total 
Paid]:[Shipping 
Charged]])</f>
        <v>0</v>
      </c>
      <c r="AG152" s="1"/>
      <c r="AH152" s="1"/>
      <c r="AI152" s="1">
        <f t="shared" si="27"/>
        <v>0</v>
      </c>
      <c r="AK152" s="1"/>
      <c r="AL152" s="1"/>
      <c r="AM152" s="1"/>
      <c r="AN152" s="1"/>
      <c r="AP152" s="30"/>
      <c r="AQ152" s="1"/>
      <c r="AR152" s="1">
        <f t="shared" si="28"/>
        <v>0</v>
      </c>
      <c r="AS152" s="1"/>
      <c r="AT152" s="1"/>
      <c r="AU152" s="2">
        <f t="shared" si="29"/>
        <v>0</v>
      </c>
      <c r="AW152" s="1"/>
      <c r="AX152" s="1"/>
      <c r="AY152" s="1"/>
      <c r="AZ152" s="2">
        <f t="shared" si="30"/>
        <v>0</v>
      </c>
      <c r="BA152" s="2">
        <f>SUM(AF152,AH152,-AZ152,-Table1914[[#This Row],[Sale Fee]])</f>
        <v>0</v>
      </c>
      <c r="BC152" s="1"/>
      <c r="BD152" s="1"/>
      <c r="BE152" s="1"/>
    </row>
    <row r="153" spans="1:57" x14ac:dyDescent="0.25">
      <c r="A153" s="1"/>
      <c r="B153" s="1"/>
      <c r="E153" s="4"/>
      <c r="F153" s="4"/>
      <c r="Q153" s="1"/>
      <c r="R153" s="1"/>
      <c r="S153" s="1">
        <f t="shared" si="18"/>
        <v>0</v>
      </c>
      <c r="U153" s="1"/>
      <c r="V153" s="1"/>
      <c r="W153" s="1">
        <f t="shared" si="25"/>
        <v>0</v>
      </c>
      <c r="X153" s="1"/>
      <c r="Y153" s="1"/>
      <c r="Z153" s="1">
        <f>Table1914[[#This Row],[Quantity2]]*Table1914[[#This Row],[U Cost]]</f>
        <v>0</v>
      </c>
      <c r="AB153" s="1"/>
      <c r="AC153" s="1"/>
      <c r="AD153" s="1">
        <f t="shared" si="26"/>
        <v>0</v>
      </c>
      <c r="AE153" s="1"/>
      <c r="AF153" s="1">
        <f>SUM(Table1914[[#This Row],[Total 
Paid]:[Shipping 
Charged]])</f>
        <v>0</v>
      </c>
      <c r="AG153" s="1"/>
      <c r="AH153" s="1"/>
      <c r="AI153" s="1">
        <f t="shared" si="27"/>
        <v>0</v>
      </c>
      <c r="AK153" s="1"/>
      <c r="AL153" s="1"/>
      <c r="AM153" s="1"/>
      <c r="AN153" s="1"/>
      <c r="AP153" s="30"/>
      <c r="AQ153" s="1"/>
      <c r="AR153" s="1">
        <f t="shared" si="28"/>
        <v>0</v>
      </c>
      <c r="AS153" s="1"/>
      <c r="AT153" s="1"/>
      <c r="AU153" s="2">
        <f t="shared" si="29"/>
        <v>0</v>
      </c>
      <c r="AW153" s="1"/>
      <c r="AX153" s="1"/>
      <c r="AY153" s="1"/>
      <c r="AZ153" s="2">
        <f t="shared" si="30"/>
        <v>0</v>
      </c>
      <c r="BA153" s="2">
        <f>SUM(AF153,AH153,-AZ153,-Table1914[[#This Row],[Sale Fee]])</f>
        <v>0</v>
      </c>
      <c r="BC153" s="1"/>
      <c r="BD153" s="1"/>
      <c r="BE153" s="1"/>
    </row>
    <row r="154" spans="1:57" x14ac:dyDescent="0.25">
      <c r="A154" s="1"/>
      <c r="B154" s="1"/>
      <c r="E154" s="4"/>
      <c r="F154" s="4"/>
      <c r="Q154" s="1"/>
      <c r="R154" s="1"/>
      <c r="S154" s="1">
        <f t="shared" si="18"/>
        <v>0</v>
      </c>
      <c r="U154" s="1"/>
      <c r="V154" s="1"/>
      <c r="W154" s="1">
        <f t="shared" si="25"/>
        <v>0</v>
      </c>
      <c r="X154" s="1"/>
      <c r="Y154" s="1"/>
      <c r="Z154" s="1">
        <f>Table1914[[#This Row],[Quantity2]]*Table1914[[#This Row],[U Cost]]</f>
        <v>0</v>
      </c>
      <c r="AB154" s="1"/>
      <c r="AC154" s="1"/>
      <c r="AD154" s="1">
        <f t="shared" si="26"/>
        <v>0</v>
      </c>
      <c r="AE154" s="1"/>
      <c r="AF154" s="1">
        <f>SUM(Table1914[[#This Row],[Total 
Paid]:[Shipping 
Charged]])</f>
        <v>0</v>
      </c>
      <c r="AG154" s="1"/>
      <c r="AH154" s="1"/>
      <c r="AI154" s="1">
        <f t="shared" si="27"/>
        <v>0</v>
      </c>
      <c r="AK154" s="1"/>
      <c r="AL154" s="1"/>
      <c r="AM154" s="1"/>
      <c r="AN154" s="1"/>
      <c r="AP154" s="30"/>
      <c r="AQ154" s="1"/>
      <c r="AR154" s="1">
        <f t="shared" si="28"/>
        <v>0</v>
      </c>
      <c r="AS154" s="1"/>
      <c r="AT154" s="1"/>
      <c r="AU154" s="2">
        <f t="shared" si="29"/>
        <v>0</v>
      </c>
      <c r="AW154" s="1"/>
      <c r="AX154" s="1"/>
      <c r="AY154" s="1"/>
      <c r="AZ154" s="2">
        <f t="shared" si="30"/>
        <v>0</v>
      </c>
      <c r="BA154" s="2">
        <f>SUM(AF154,AH154,-AZ154,-Table1914[[#This Row],[Sale Fee]])</f>
        <v>0</v>
      </c>
      <c r="BC154" s="1"/>
      <c r="BD154" s="1"/>
      <c r="BE154" s="1"/>
    </row>
    <row r="155" spans="1:57" x14ac:dyDescent="0.25">
      <c r="A155" s="1"/>
      <c r="B155" s="1"/>
      <c r="E155" s="4"/>
      <c r="F155" s="4"/>
      <c r="Q155" s="1"/>
      <c r="R155" s="1"/>
      <c r="S155" s="1">
        <f t="shared" si="18"/>
        <v>0</v>
      </c>
      <c r="U155" s="1"/>
      <c r="V155" s="1"/>
      <c r="W155" s="1">
        <f t="shared" si="25"/>
        <v>0</v>
      </c>
      <c r="X155" s="1"/>
      <c r="Y155" s="1"/>
      <c r="Z155" s="1">
        <f>Table1914[[#This Row],[Quantity2]]*Table1914[[#This Row],[U Cost]]</f>
        <v>0</v>
      </c>
      <c r="AB155" s="1"/>
      <c r="AC155" s="1"/>
      <c r="AD155" s="1">
        <f t="shared" si="26"/>
        <v>0</v>
      </c>
      <c r="AE155" s="1"/>
      <c r="AF155" s="1">
        <f>SUM(Table1914[[#This Row],[Total 
Paid]:[Shipping 
Charged]])</f>
        <v>0</v>
      </c>
      <c r="AG155" s="1"/>
      <c r="AH155" s="1"/>
      <c r="AI155" s="1">
        <f t="shared" si="27"/>
        <v>0</v>
      </c>
      <c r="AK155" s="1"/>
      <c r="AL155" s="1"/>
      <c r="AM155" s="1"/>
      <c r="AN155" s="1"/>
      <c r="AP155" s="30"/>
      <c r="AQ155" s="1"/>
      <c r="AR155" s="1">
        <f t="shared" si="28"/>
        <v>0</v>
      </c>
      <c r="AS155" s="1"/>
      <c r="AT155" s="1"/>
      <c r="AU155" s="2">
        <f t="shared" si="29"/>
        <v>0</v>
      </c>
      <c r="AW155" s="1"/>
      <c r="AX155" s="1"/>
      <c r="AY155" s="1"/>
      <c r="AZ155" s="2">
        <f t="shared" si="30"/>
        <v>0</v>
      </c>
      <c r="BA155" s="2">
        <f>SUM(AF155,AH155,-AZ155,-Table1914[[#This Row],[Sale Fee]])</f>
        <v>0</v>
      </c>
      <c r="BC155" s="1"/>
      <c r="BD155" s="1"/>
      <c r="BE155" s="1"/>
    </row>
    <row r="156" spans="1:57" x14ac:dyDescent="0.25">
      <c r="A156" s="1"/>
      <c r="B156" s="1"/>
      <c r="E156" s="4"/>
      <c r="F156" s="4"/>
      <c r="Q156" s="1"/>
      <c r="R156" s="1"/>
      <c r="S156" s="1">
        <f t="shared" si="18"/>
        <v>0</v>
      </c>
      <c r="U156" s="1"/>
      <c r="V156" s="1"/>
      <c r="W156" s="1">
        <f t="shared" si="25"/>
        <v>0</v>
      </c>
      <c r="X156" s="1"/>
      <c r="Y156" s="1"/>
      <c r="Z156" s="1">
        <f>Table1914[[#This Row],[Quantity2]]*Table1914[[#This Row],[U Cost]]</f>
        <v>0</v>
      </c>
      <c r="AB156" s="1"/>
      <c r="AC156" s="1"/>
      <c r="AD156" s="1">
        <f t="shared" si="26"/>
        <v>0</v>
      </c>
      <c r="AE156" s="1"/>
      <c r="AF156" s="1">
        <f>SUM(Table1914[[#This Row],[Total 
Paid]:[Shipping 
Charged]])</f>
        <v>0</v>
      </c>
      <c r="AG156" s="1"/>
      <c r="AH156" s="1"/>
      <c r="AI156" s="1">
        <f t="shared" si="27"/>
        <v>0</v>
      </c>
      <c r="AK156" s="1"/>
      <c r="AL156" s="1"/>
      <c r="AM156" s="1"/>
      <c r="AN156" s="1"/>
      <c r="AP156" s="30"/>
      <c r="AQ156" s="1"/>
      <c r="AR156" s="1">
        <f t="shared" si="28"/>
        <v>0</v>
      </c>
      <c r="AS156" s="1"/>
      <c r="AT156" s="1"/>
      <c r="AU156" s="2">
        <f t="shared" si="29"/>
        <v>0</v>
      </c>
      <c r="AW156" s="1"/>
      <c r="AX156" s="1"/>
      <c r="AY156" s="1"/>
      <c r="AZ156" s="2">
        <f t="shared" si="30"/>
        <v>0</v>
      </c>
      <c r="BA156" s="2">
        <f>SUM(AF156,AH156,-AZ156,-Table1914[[#This Row],[Sale Fee]])</f>
        <v>0</v>
      </c>
      <c r="BC156" s="1"/>
      <c r="BD156" s="1"/>
      <c r="BE156" s="1"/>
    </row>
    <row r="157" spans="1:57" x14ac:dyDescent="0.25">
      <c r="A157" s="1"/>
      <c r="B157" s="1"/>
      <c r="E157" s="4"/>
      <c r="F157" s="4"/>
      <c r="Q157" s="1"/>
      <c r="R157" s="1"/>
      <c r="S157" s="1">
        <f t="shared" si="18"/>
        <v>0</v>
      </c>
      <c r="U157" s="1"/>
      <c r="V157" s="1"/>
      <c r="W157" s="1">
        <f t="shared" si="25"/>
        <v>0</v>
      </c>
      <c r="X157" s="1"/>
      <c r="Y157" s="1"/>
      <c r="Z157" s="1">
        <f>Table1914[[#This Row],[Quantity2]]*Table1914[[#This Row],[U Cost]]</f>
        <v>0</v>
      </c>
      <c r="AB157" s="1"/>
      <c r="AC157" s="1"/>
      <c r="AD157" s="1">
        <f t="shared" si="26"/>
        <v>0</v>
      </c>
      <c r="AE157" s="1"/>
      <c r="AF157" s="1">
        <f>SUM(Table1914[[#This Row],[Total 
Paid]:[Shipping 
Charged]])</f>
        <v>0</v>
      </c>
      <c r="AG157" s="1"/>
      <c r="AH157" s="1"/>
      <c r="AI157" s="1">
        <f t="shared" si="27"/>
        <v>0</v>
      </c>
      <c r="AK157" s="1"/>
      <c r="AL157" s="1"/>
      <c r="AM157" s="1"/>
      <c r="AN157" s="1"/>
      <c r="AP157" s="30"/>
      <c r="AQ157" s="1"/>
      <c r="AR157" s="1">
        <f t="shared" si="28"/>
        <v>0</v>
      </c>
      <c r="AS157" s="1"/>
      <c r="AT157" s="1"/>
      <c r="AU157" s="2">
        <f t="shared" si="29"/>
        <v>0</v>
      </c>
      <c r="AW157" s="1"/>
      <c r="AX157" s="1"/>
      <c r="AY157" s="1"/>
      <c r="AZ157" s="2">
        <f t="shared" si="30"/>
        <v>0</v>
      </c>
      <c r="BA157" s="2">
        <f>SUM(AF157,AH157,-AZ157,-Table1914[[#This Row],[Sale Fee]])</f>
        <v>0</v>
      </c>
      <c r="BC157" s="1"/>
      <c r="BD157" s="1"/>
      <c r="BE157" s="1"/>
    </row>
    <row r="158" spans="1:57" x14ac:dyDescent="0.25">
      <c r="A158" s="1"/>
      <c r="B158" s="1"/>
      <c r="E158" s="4"/>
      <c r="F158" s="4"/>
      <c r="Q158" s="1"/>
      <c r="R158" s="1"/>
      <c r="S158" s="1">
        <f t="shared" si="18"/>
        <v>0</v>
      </c>
      <c r="U158" s="1"/>
      <c r="V158" s="1"/>
      <c r="W158" s="1">
        <f t="shared" si="25"/>
        <v>0</v>
      </c>
      <c r="X158" s="1"/>
      <c r="Y158" s="1"/>
      <c r="Z158" s="1">
        <f>Table1914[[#This Row],[Quantity2]]*Table1914[[#This Row],[U Cost]]</f>
        <v>0</v>
      </c>
      <c r="AB158" s="1"/>
      <c r="AC158" s="1"/>
      <c r="AD158" s="1">
        <f t="shared" si="26"/>
        <v>0</v>
      </c>
      <c r="AE158" s="1"/>
      <c r="AF158" s="1">
        <f>SUM(Table1914[[#This Row],[Total 
Paid]:[Shipping 
Charged]])</f>
        <v>0</v>
      </c>
      <c r="AG158" s="1"/>
      <c r="AH158" s="1"/>
      <c r="AI158" s="1">
        <f t="shared" si="27"/>
        <v>0</v>
      </c>
      <c r="AK158" s="1"/>
      <c r="AL158" s="1"/>
      <c r="AM158" s="1"/>
      <c r="AN158" s="1"/>
      <c r="AP158" s="30"/>
      <c r="AQ158" s="1"/>
      <c r="AR158" s="1">
        <f t="shared" si="28"/>
        <v>0</v>
      </c>
      <c r="AS158" s="1"/>
      <c r="AT158" s="1"/>
      <c r="AU158" s="2">
        <f t="shared" si="29"/>
        <v>0</v>
      </c>
      <c r="AW158" s="1"/>
      <c r="AX158" s="1"/>
      <c r="AY158" s="1"/>
      <c r="AZ158" s="2">
        <f t="shared" si="30"/>
        <v>0</v>
      </c>
      <c r="BA158" s="2">
        <f>SUM(AF158,AH158,-AZ158,-Table1914[[#This Row],[Sale Fee]])</f>
        <v>0</v>
      </c>
      <c r="BC158" s="1"/>
      <c r="BD158" s="1"/>
      <c r="BE158" s="1"/>
    </row>
    <row r="159" spans="1:57" x14ac:dyDescent="0.25">
      <c r="A159" s="1"/>
      <c r="B159" s="1"/>
      <c r="E159" s="4"/>
      <c r="F159" s="4"/>
      <c r="Q159" s="1"/>
      <c r="R159" s="1"/>
      <c r="S159" s="1">
        <f t="shared" si="18"/>
        <v>0</v>
      </c>
      <c r="U159" s="1"/>
      <c r="V159" s="1"/>
      <c r="W159" s="1">
        <f t="shared" si="25"/>
        <v>0</v>
      </c>
      <c r="X159" s="1"/>
      <c r="Y159" s="1"/>
      <c r="Z159" s="1">
        <f>Table1914[[#This Row],[Quantity2]]*Table1914[[#This Row],[U Cost]]</f>
        <v>0</v>
      </c>
      <c r="AB159" s="1"/>
      <c r="AC159" s="1"/>
      <c r="AD159" s="1">
        <f t="shared" si="26"/>
        <v>0</v>
      </c>
      <c r="AE159" s="1"/>
      <c r="AF159" s="1">
        <f>SUM(Table1914[[#This Row],[Total 
Paid]:[Shipping 
Charged]])</f>
        <v>0</v>
      </c>
      <c r="AG159" s="1"/>
      <c r="AH159" s="1"/>
      <c r="AI159" s="1">
        <f t="shared" si="27"/>
        <v>0</v>
      </c>
      <c r="AK159" s="1"/>
      <c r="AL159" s="1"/>
      <c r="AM159" s="1"/>
      <c r="AN159" s="1"/>
      <c r="AP159" s="30"/>
      <c r="AQ159" s="1"/>
      <c r="AR159" s="1">
        <f t="shared" si="28"/>
        <v>0</v>
      </c>
      <c r="AS159" s="1"/>
      <c r="AT159" s="1"/>
      <c r="AU159" s="2">
        <f t="shared" si="29"/>
        <v>0</v>
      </c>
      <c r="AW159" s="1"/>
      <c r="AX159" s="1"/>
      <c r="AY159" s="1"/>
      <c r="AZ159" s="2">
        <f t="shared" si="30"/>
        <v>0</v>
      </c>
      <c r="BA159" s="2">
        <f>SUM(AF159,AH159,-AZ159,-Table1914[[#This Row],[Sale Fee]])</f>
        <v>0</v>
      </c>
      <c r="BC159" s="1"/>
      <c r="BD159" s="1"/>
      <c r="BE159" s="1"/>
    </row>
    <row r="160" spans="1:57" x14ac:dyDescent="0.25">
      <c r="A160" s="1"/>
      <c r="B160" s="1"/>
      <c r="E160" s="4"/>
      <c r="F160" s="4"/>
      <c r="Q160" s="1"/>
      <c r="R160" s="1"/>
      <c r="S160" s="1">
        <f t="shared" si="18"/>
        <v>0</v>
      </c>
      <c r="U160" s="1"/>
      <c r="V160" s="1"/>
      <c r="W160" s="1">
        <f t="shared" si="25"/>
        <v>0</v>
      </c>
      <c r="X160" s="1"/>
      <c r="Y160" s="1"/>
      <c r="Z160" s="1">
        <f>Table1914[[#This Row],[Quantity2]]*Table1914[[#This Row],[U Cost]]</f>
        <v>0</v>
      </c>
      <c r="AB160" s="1"/>
      <c r="AC160" s="1"/>
      <c r="AD160" s="1">
        <f t="shared" si="26"/>
        <v>0</v>
      </c>
      <c r="AE160" s="1"/>
      <c r="AF160" s="1">
        <f>SUM(Table1914[[#This Row],[Total 
Paid]:[Shipping 
Charged]])</f>
        <v>0</v>
      </c>
      <c r="AG160" s="1"/>
      <c r="AH160" s="1"/>
      <c r="AI160" s="1">
        <f t="shared" si="27"/>
        <v>0</v>
      </c>
      <c r="AK160" s="1"/>
      <c r="AL160" s="1"/>
      <c r="AM160" s="1"/>
      <c r="AN160" s="1"/>
      <c r="AP160" s="30"/>
      <c r="AQ160" s="1"/>
      <c r="AR160" s="1">
        <f t="shared" si="28"/>
        <v>0</v>
      </c>
      <c r="AS160" s="1"/>
      <c r="AT160" s="1"/>
      <c r="AU160" s="2">
        <f t="shared" si="29"/>
        <v>0</v>
      </c>
      <c r="AW160" s="1"/>
      <c r="AX160" s="1"/>
      <c r="AY160" s="1"/>
      <c r="AZ160" s="2">
        <f t="shared" si="30"/>
        <v>0</v>
      </c>
      <c r="BA160" s="2">
        <f>SUM(AF160,AH160,-AZ160,-Table1914[[#This Row],[Sale Fee]])</f>
        <v>0</v>
      </c>
      <c r="BC160" s="1"/>
      <c r="BD160" s="1"/>
      <c r="BE160" s="1"/>
    </row>
    <row r="161" spans="1:57" x14ac:dyDescent="0.25">
      <c r="A161" s="1"/>
      <c r="B161" s="1"/>
      <c r="E161" s="4"/>
      <c r="F161" s="4"/>
      <c r="Q161" s="1"/>
      <c r="R161" s="1"/>
      <c r="S161" s="1">
        <f t="shared" si="18"/>
        <v>0</v>
      </c>
      <c r="U161" s="1"/>
      <c r="V161" s="1"/>
      <c r="W161" s="1">
        <f t="shared" si="25"/>
        <v>0</v>
      </c>
      <c r="X161" s="1"/>
      <c r="Y161" s="1"/>
      <c r="Z161" s="1">
        <f>Table1914[[#This Row],[Quantity2]]*Table1914[[#This Row],[U Cost]]</f>
        <v>0</v>
      </c>
      <c r="AB161" s="1"/>
      <c r="AC161" s="1"/>
      <c r="AD161" s="1">
        <f t="shared" si="26"/>
        <v>0</v>
      </c>
      <c r="AE161" s="1"/>
      <c r="AF161" s="1">
        <f>SUM(Table1914[[#This Row],[Total 
Paid]:[Shipping 
Charged]])</f>
        <v>0</v>
      </c>
      <c r="AG161" s="1"/>
      <c r="AH161" s="1"/>
      <c r="AI161" s="1">
        <f t="shared" si="27"/>
        <v>0</v>
      </c>
      <c r="AK161" s="1"/>
      <c r="AL161" s="1"/>
      <c r="AM161" s="1"/>
      <c r="AN161" s="1"/>
      <c r="AP161" s="30"/>
      <c r="AQ161" s="1"/>
      <c r="AR161" s="1">
        <f t="shared" si="28"/>
        <v>0</v>
      </c>
      <c r="AS161" s="1"/>
      <c r="AT161" s="1"/>
      <c r="AU161" s="2">
        <f t="shared" si="29"/>
        <v>0</v>
      </c>
      <c r="AW161" s="1"/>
      <c r="AX161" s="1"/>
      <c r="AY161" s="1"/>
      <c r="AZ161" s="2">
        <f t="shared" si="30"/>
        <v>0</v>
      </c>
      <c r="BA161" s="2">
        <f>SUM(AF161,AH161,-AZ161,-Table1914[[#This Row],[Sale Fee]])</f>
        <v>0</v>
      </c>
      <c r="BC161" s="1"/>
      <c r="BD161" s="1"/>
      <c r="BE161" s="1"/>
    </row>
    <row r="162" spans="1:57" x14ac:dyDescent="0.25">
      <c r="A162" s="1"/>
      <c r="B162" s="1"/>
      <c r="Q162" s="1"/>
      <c r="R162" s="1"/>
      <c r="S162" s="1">
        <f t="shared" si="18"/>
        <v>0</v>
      </c>
      <c r="U162" s="1"/>
      <c r="V162" s="1"/>
      <c r="W162" s="1">
        <f t="shared" si="25"/>
        <v>0</v>
      </c>
      <c r="X162" s="1"/>
      <c r="Y162" s="1"/>
      <c r="Z162" s="1">
        <f>Table1914[[#This Row],[Quantity2]]*Table1914[[#This Row],[U Cost]]</f>
        <v>0</v>
      </c>
      <c r="AB162" s="1"/>
      <c r="AC162" s="1"/>
      <c r="AD162" s="1">
        <f t="shared" si="26"/>
        <v>0</v>
      </c>
      <c r="AE162" s="1"/>
      <c r="AF162" s="1">
        <f>SUM(Table1914[[#This Row],[Total 
Paid]:[Shipping 
Charged]])</f>
        <v>0</v>
      </c>
      <c r="AG162" s="1"/>
      <c r="AH162" s="1"/>
      <c r="AI162" s="1">
        <f t="shared" si="27"/>
        <v>0</v>
      </c>
      <c r="AK162" s="1"/>
      <c r="AL162" s="1"/>
      <c r="AM162" s="1"/>
      <c r="AN162" s="1"/>
      <c r="AP162" s="30"/>
      <c r="AQ162" s="1"/>
      <c r="AR162" s="1">
        <f t="shared" si="28"/>
        <v>0</v>
      </c>
      <c r="AS162" s="1"/>
      <c r="AT162" s="1"/>
      <c r="AU162" s="2">
        <f t="shared" si="29"/>
        <v>0</v>
      </c>
      <c r="AW162" s="1"/>
      <c r="AX162" s="1"/>
      <c r="AY162" s="1"/>
      <c r="AZ162" s="2">
        <f t="shared" si="30"/>
        <v>0</v>
      </c>
      <c r="BA162" s="2">
        <f>SUM(AF162,AH162,-AZ162,-Table1914[[#This Row],[Sale Fee]])</f>
        <v>0</v>
      </c>
      <c r="BC162" s="1"/>
      <c r="BD162" s="1"/>
      <c r="BE162" s="1"/>
    </row>
    <row r="163" spans="1:57" x14ac:dyDescent="0.25">
      <c r="A163" s="1"/>
      <c r="B163" s="1"/>
      <c r="Q163" s="1"/>
      <c r="R163" s="1"/>
      <c r="S163" s="1">
        <f t="shared" si="18"/>
        <v>0</v>
      </c>
      <c r="U163" s="1"/>
      <c r="V163" s="1"/>
      <c r="W163" s="1">
        <f t="shared" si="25"/>
        <v>0</v>
      </c>
      <c r="X163" s="1"/>
      <c r="Y163" s="1"/>
      <c r="Z163" s="1">
        <f>Table1914[[#This Row],[Quantity2]]*Table1914[[#This Row],[U Cost]]</f>
        <v>0</v>
      </c>
      <c r="AB163" s="1"/>
      <c r="AC163" s="1"/>
      <c r="AD163" s="1">
        <f t="shared" si="26"/>
        <v>0</v>
      </c>
      <c r="AE163" s="1"/>
      <c r="AF163" s="1">
        <f>SUM(Table1914[[#This Row],[Total 
Paid]:[Shipping 
Charged]])</f>
        <v>0</v>
      </c>
      <c r="AG163" s="1"/>
      <c r="AH163" s="1"/>
      <c r="AI163" s="1">
        <f t="shared" si="27"/>
        <v>0</v>
      </c>
      <c r="AK163" s="1"/>
      <c r="AL163" s="1"/>
      <c r="AM163" s="1"/>
      <c r="AN163" s="1"/>
      <c r="AP163" s="30"/>
      <c r="AQ163" s="1"/>
      <c r="AR163" s="1">
        <f t="shared" si="28"/>
        <v>0</v>
      </c>
      <c r="AS163" s="1"/>
      <c r="AT163" s="1"/>
      <c r="AU163" s="2">
        <f t="shared" si="29"/>
        <v>0</v>
      </c>
      <c r="AW163" s="1"/>
      <c r="AX163" s="1"/>
      <c r="AY163" s="1"/>
      <c r="AZ163" s="2">
        <f t="shared" si="30"/>
        <v>0</v>
      </c>
      <c r="BA163" s="2">
        <f>SUM(AF163,AH163,-AZ163,-Table1914[[#This Row],[Sale Fee]])</f>
        <v>0</v>
      </c>
      <c r="BC163" s="1"/>
      <c r="BD163" s="1"/>
      <c r="BE163" s="1"/>
    </row>
    <row r="164" spans="1:57" x14ac:dyDescent="0.25">
      <c r="A164" s="1"/>
      <c r="B164" s="1"/>
      <c r="E164" s="4"/>
      <c r="F164" s="4"/>
      <c r="Q164" s="1"/>
      <c r="R164" s="1"/>
      <c r="S164" s="1">
        <f t="shared" si="18"/>
        <v>0</v>
      </c>
      <c r="U164" s="1"/>
      <c r="V164" s="1"/>
      <c r="W164" s="1">
        <f t="shared" si="25"/>
        <v>0</v>
      </c>
      <c r="X164" s="1"/>
      <c r="Y164" s="1"/>
      <c r="Z164" s="1">
        <f>Table1914[[#This Row],[Quantity2]]*Table1914[[#This Row],[U Cost]]</f>
        <v>0</v>
      </c>
      <c r="AB164" s="1"/>
      <c r="AC164" s="1"/>
      <c r="AD164" s="1">
        <f t="shared" si="26"/>
        <v>0</v>
      </c>
      <c r="AE164" s="1"/>
      <c r="AF164" s="1">
        <f>SUM(Table1914[[#This Row],[Total 
Paid]:[Shipping 
Charged]])</f>
        <v>0</v>
      </c>
      <c r="AG164" s="1"/>
      <c r="AH164" s="1"/>
      <c r="AI164" s="1">
        <f t="shared" si="27"/>
        <v>0</v>
      </c>
      <c r="AK164" s="1"/>
      <c r="AL164" s="1"/>
      <c r="AM164" s="1"/>
      <c r="AN164" s="1"/>
      <c r="AP164" s="30"/>
      <c r="AQ164" s="1"/>
      <c r="AR164" s="1">
        <f t="shared" si="28"/>
        <v>0</v>
      </c>
      <c r="AS164" s="1"/>
      <c r="AT164" s="1"/>
      <c r="AU164" s="2">
        <f t="shared" si="29"/>
        <v>0</v>
      </c>
      <c r="AW164" s="1"/>
      <c r="AX164" s="1"/>
      <c r="AY164" s="1"/>
      <c r="AZ164" s="2">
        <f t="shared" si="30"/>
        <v>0</v>
      </c>
      <c r="BA164" s="2">
        <f>SUM(AF164,AH164,-AZ164,-Table1914[[#This Row],[Sale Fee]])</f>
        <v>0</v>
      </c>
      <c r="BC164" s="1"/>
      <c r="BD164" s="1"/>
      <c r="BE164" s="1"/>
    </row>
    <row r="165" spans="1:57" x14ac:dyDescent="0.25">
      <c r="A165" s="1"/>
      <c r="B165" s="1"/>
      <c r="E165" s="4"/>
      <c r="F165" s="4"/>
      <c r="N165" s="49"/>
      <c r="Q165" s="1"/>
      <c r="R165" s="1"/>
      <c r="S165" s="1">
        <f t="shared" si="18"/>
        <v>0</v>
      </c>
      <c r="U165" s="1"/>
      <c r="V165" s="1"/>
      <c r="W165" s="1">
        <f t="shared" si="25"/>
        <v>0</v>
      </c>
      <c r="X165" s="1"/>
      <c r="Y165" s="1"/>
      <c r="Z165" s="1">
        <f>Table1914[[#This Row],[Quantity2]]*Table1914[[#This Row],[U Cost]]</f>
        <v>0</v>
      </c>
      <c r="AB165" s="1"/>
      <c r="AC165" s="1"/>
      <c r="AD165" s="1">
        <f t="shared" si="26"/>
        <v>0</v>
      </c>
      <c r="AE165" s="1"/>
      <c r="AF165" s="1">
        <f>SUM(Table1914[[#This Row],[Total 
Paid]:[Shipping 
Charged]])</f>
        <v>0</v>
      </c>
      <c r="AG165" s="1"/>
      <c r="AH165" s="1"/>
      <c r="AI165" s="1">
        <f t="shared" si="27"/>
        <v>0</v>
      </c>
      <c r="AK165" s="1"/>
      <c r="AL165" s="1"/>
      <c r="AM165" s="1"/>
      <c r="AN165" s="1"/>
      <c r="AP165" s="30"/>
      <c r="AQ165" s="1"/>
      <c r="AR165" s="1">
        <f t="shared" si="28"/>
        <v>0</v>
      </c>
      <c r="AS165" s="1"/>
      <c r="AT165" s="1"/>
      <c r="AU165" s="2">
        <f t="shared" si="29"/>
        <v>0</v>
      </c>
      <c r="AW165" s="1"/>
      <c r="AX165" s="1"/>
      <c r="AY165" s="1"/>
      <c r="AZ165" s="2">
        <f t="shared" si="30"/>
        <v>0</v>
      </c>
      <c r="BA165" s="2">
        <f>SUM(AF165,AH165,-AZ165,-Table1914[[#This Row],[Sale Fee]])</f>
        <v>0</v>
      </c>
      <c r="BC165" s="1"/>
      <c r="BD165" s="1"/>
      <c r="BE165" s="1"/>
    </row>
    <row r="166" spans="1:57" x14ac:dyDescent="0.25">
      <c r="A166" s="1"/>
      <c r="B166" s="1"/>
      <c r="E166" s="4"/>
      <c r="F166" s="4"/>
      <c r="N166" s="49"/>
      <c r="Q166" s="1"/>
      <c r="R166" s="1"/>
      <c r="S166" s="1">
        <f t="shared" si="18"/>
        <v>0</v>
      </c>
      <c r="U166" s="1"/>
      <c r="V166" s="1"/>
      <c r="W166" s="1">
        <f t="shared" si="25"/>
        <v>0</v>
      </c>
      <c r="X166" s="1"/>
      <c r="Y166" s="1"/>
      <c r="Z166" s="1">
        <f>Table1914[[#This Row],[Quantity2]]*Table1914[[#This Row],[U Cost]]</f>
        <v>0</v>
      </c>
      <c r="AB166" s="1"/>
      <c r="AC166" s="1"/>
      <c r="AD166" s="1">
        <f t="shared" si="26"/>
        <v>0</v>
      </c>
      <c r="AE166" s="1"/>
      <c r="AF166" s="1">
        <f>SUM(Table1914[[#This Row],[Total 
Paid]:[Shipping 
Charged]])</f>
        <v>0</v>
      </c>
      <c r="AG166" s="1"/>
      <c r="AH166" s="1"/>
      <c r="AI166" s="1">
        <f t="shared" si="27"/>
        <v>0</v>
      </c>
      <c r="AK166" s="1"/>
      <c r="AL166" s="1"/>
      <c r="AM166" s="1"/>
      <c r="AN166" s="1"/>
      <c r="AP166" s="30"/>
      <c r="AQ166" s="1"/>
      <c r="AR166" s="1">
        <f t="shared" si="28"/>
        <v>0</v>
      </c>
      <c r="AS166" s="1"/>
      <c r="AT166" s="1"/>
      <c r="AU166" s="2">
        <f t="shared" si="29"/>
        <v>0</v>
      </c>
      <c r="AW166" s="1"/>
      <c r="AX166" s="1"/>
      <c r="AY166" s="1"/>
      <c r="AZ166" s="2">
        <f t="shared" si="30"/>
        <v>0</v>
      </c>
      <c r="BA166" s="2">
        <f>SUM(AF166,AH166,-AZ166,-Table1914[[#This Row],[Sale Fee]])</f>
        <v>0</v>
      </c>
      <c r="BC166" s="1"/>
      <c r="BD166" s="1"/>
      <c r="BE166" s="1"/>
    </row>
    <row r="167" spans="1:57" x14ac:dyDescent="0.25">
      <c r="A167" s="1"/>
      <c r="B167" s="1"/>
      <c r="E167" s="4"/>
      <c r="F167" s="4"/>
      <c r="N167" s="49"/>
      <c r="Q167" s="1"/>
      <c r="R167" s="1"/>
      <c r="S167" s="1">
        <f t="shared" si="18"/>
        <v>0</v>
      </c>
      <c r="U167" s="1"/>
      <c r="V167" s="1"/>
      <c r="W167" s="1">
        <f t="shared" si="25"/>
        <v>0</v>
      </c>
      <c r="X167" s="1"/>
      <c r="Y167" s="1"/>
      <c r="Z167" s="1">
        <f>Table1914[[#This Row],[Quantity2]]*Table1914[[#This Row],[U Cost]]</f>
        <v>0</v>
      </c>
      <c r="AB167" s="1"/>
      <c r="AC167" s="1"/>
      <c r="AD167" s="1">
        <f t="shared" si="26"/>
        <v>0</v>
      </c>
      <c r="AE167" s="1"/>
      <c r="AF167" s="1">
        <f>SUM(Table1914[[#This Row],[Total 
Paid]:[Shipping 
Charged]])</f>
        <v>0</v>
      </c>
      <c r="AG167" s="1"/>
      <c r="AH167" s="1"/>
      <c r="AI167" s="1">
        <f t="shared" si="27"/>
        <v>0</v>
      </c>
      <c r="AK167" s="1"/>
      <c r="AL167" s="1"/>
      <c r="AM167" s="1"/>
      <c r="AN167" s="1"/>
      <c r="AP167" s="30"/>
      <c r="AQ167" s="1"/>
      <c r="AR167" s="1">
        <f t="shared" si="28"/>
        <v>0</v>
      </c>
      <c r="AS167" s="1"/>
      <c r="AT167" s="1"/>
      <c r="AU167" s="2">
        <f t="shared" si="29"/>
        <v>0</v>
      </c>
      <c r="AW167" s="1"/>
      <c r="AX167" s="1"/>
      <c r="AY167" s="1"/>
      <c r="AZ167" s="2">
        <f t="shared" si="30"/>
        <v>0</v>
      </c>
      <c r="BA167" s="2">
        <f>SUM(AF167,AH167,-AZ167,-Table1914[[#This Row],[Sale Fee]])</f>
        <v>0</v>
      </c>
      <c r="BC167" s="1"/>
      <c r="BD167" s="1"/>
      <c r="BE167" s="1"/>
    </row>
    <row r="168" spans="1:57" x14ac:dyDescent="0.25">
      <c r="A168" s="1"/>
      <c r="B168" s="1"/>
      <c r="E168" s="4"/>
      <c r="F168" s="4"/>
      <c r="L168" s="50"/>
      <c r="N168" s="49"/>
      <c r="Q168" s="1"/>
      <c r="R168" s="1"/>
      <c r="S168" s="1">
        <f t="shared" si="18"/>
        <v>0</v>
      </c>
      <c r="U168" s="1"/>
      <c r="V168" s="1"/>
      <c r="W168" s="1">
        <f t="shared" si="25"/>
        <v>0</v>
      </c>
      <c r="X168" s="1"/>
      <c r="Y168" s="1"/>
      <c r="Z168" s="1">
        <f>Table1914[[#This Row],[Quantity2]]*Table1914[[#This Row],[U Cost]]</f>
        <v>0</v>
      </c>
      <c r="AB168" s="1"/>
      <c r="AC168" s="1"/>
      <c r="AD168" s="1">
        <f t="shared" si="26"/>
        <v>0</v>
      </c>
      <c r="AE168" s="1"/>
      <c r="AF168" s="1">
        <f>SUM(Table1914[[#This Row],[Total 
Paid]:[Shipping 
Charged]])</f>
        <v>0</v>
      </c>
      <c r="AG168" s="1"/>
      <c r="AH168" s="1"/>
      <c r="AI168" s="1">
        <f t="shared" si="27"/>
        <v>0</v>
      </c>
      <c r="AK168" s="1"/>
      <c r="AL168" s="1"/>
      <c r="AM168" s="1"/>
      <c r="AN168" s="1"/>
      <c r="AP168" s="30"/>
      <c r="AQ168" s="1"/>
      <c r="AR168" s="1">
        <f t="shared" si="28"/>
        <v>0</v>
      </c>
      <c r="AS168" s="1"/>
      <c r="AT168" s="1"/>
      <c r="AU168" s="2">
        <f t="shared" si="29"/>
        <v>0</v>
      </c>
      <c r="AW168" s="1"/>
      <c r="AX168" s="1"/>
      <c r="AY168" s="1"/>
      <c r="AZ168" s="2">
        <f t="shared" si="30"/>
        <v>0</v>
      </c>
      <c r="BA168" s="2">
        <f>SUM(AF168,AH168,-AZ168,-Table1914[[#This Row],[Sale Fee]])</f>
        <v>0</v>
      </c>
      <c r="BC168" s="1"/>
      <c r="BD168" s="1"/>
      <c r="BE168" s="1"/>
    </row>
    <row r="169" spans="1:57" x14ac:dyDescent="0.25">
      <c r="A169" s="1"/>
      <c r="B169" s="1"/>
      <c r="E169" s="4"/>
      <c r="F169" s="4"/>
      <c r="N169" s="49"/>
      <c r="Q169" s="1"/>
      <c r="R169" s="1"/>
      <c r="S169" s="1">
        <f t="shared" si="18"/>
        <v>0</v>
      </c>
      <c r="U169" s="1"/>
      <c r="V169" s="1"/>
      <c r="W169" s="1">
        <f t="shared" si="25"/>
        <v>0</v>
      </c>
      <c r="X169" s="1"/>
      <c r="Y169" s="1"/>
      <c r="Z169" s="1">
        <f>Table1914[[#This Row],[Quantity2]]*Table1914[[#This Row],[U Cost]]</f>
        <v>0</v>
      </c>
      <c r="AB169" s="1"/>
      <c r="AC169" s="1"/>
      <c r="AD169" s="1">
        <f t="shared" si="26"/>
        <v>0</v>
      </c>
      <c r="AE169" s="1"/>
      <c r="AF169" s="1">
        <f>SUM(Table1914[[#This Row],[Total 
Paid]:[Shipping 
Charged]])</f>
        <v>0</v>
      </c>
      <c r="AG169" s="1"/>
      <c r="AH169" s="1"/>
      <c r="AI169" s="1">
        <f t="shared" si="27"/>
        <v>0</v>
      </c>
      <c r="AK169" s="1"/>
      <c r="AL169" s="1"/>
      <c r="AM169" s="1"/>
      <c r="AN169" s="1"/>
      <c r="AP169" s="30"/>
      <c r="AQ169" s="1"/>
      <c r="AR169" s="1">
        <f t="shared" si="28"/>
        <v>0</v>
      </c>
      <c r="AS169" s="1"/>
      <c r="AT169" s="1"/>
      <c r="AU169" s="2">
        <f t="shared" si="29"/>
        <v>0</v>
      </c>
      <c r="AW169" s="1"/>
      <c r="AX169" s="1"/>
      <c r="AY169" s="1"/>
      <c r="AZ169" s="2">
        <f t="shared" si="30"/>
        <v>0</v>
      </c>
      <c r="BA169" s="2">
        <f>SUM(AF169,AH169,-AZ169,-Table1914[[#This Row],[Sale Fee]])</f>
        <v>0</v>
      </c>
      <c r="BC169" s="1"/>
      <c r="BD169" s="1"/>
      <c r="BE169" s="1"/>
    </row>
    <row r="170" spans="1:57" x14ac:dyDescent="0.25">
      <c r="A170" s="1"/>
      <c r="B170" s="1"/>
      <c r="E170" s="4"/>
      <c r="F170" s="4"/>
      <c r="L170" s="50"/>
      <c r="N170" s="49"/>
      <c r="Q170" s="1"/>
      <c r="R170" s="1"/>
      <c r="S170" s="1">
        <f t="shared" si="18"/>
        <v>0</v>
      </c>
      <c r="U170" s="1"/>
      <c r="V170" s="1"/>
      <c r="W170" s="1">
        <f t="shared" si="25"/>
        <v>0</v>
      </c>
      <c r="X170" s="1"/>
      <c r="Y170" s="1"/>
      <c r="Z170" s="1">
        <f>Table1914[[#This Row],[Quantity2]]*Table1914[[#This Row],[U Cost]]</f>
        <v>0</v>
      </c>
      <c r="AB170" s="1"/>
      <c r="AC170" s="1"/>
      <c r="AD170" s="1">
        <f t="shared" si="26"/>
        <v>0</v>
      </c>
      <c r="AE170" s="1"/>
      <c r="AF170" s="1">
        <f>SUM(Table1914[[#This Row],[Total 
Paid]:[Shipping 
Charged]])</f>
        <v>0</v>
      </c>
      <c r="AG170" s="1"/>
      <c r="AH170" s="1"/>
      <c r="AI170" s="1">
        <f t="shared" si="27"/>
        <v>0</v>
      </c>
      <c r="AK170" s="1"/>
      <c r="AL170" s="1"/>
      <c r="AM170" s="1"/>
      <c r="AN170" s="1"/>
      <c r="AP170" s="30"/>
      <c r="AQ170" s="1"/>
      <c r="AR170" s="1">
        <f t="shared" si="28"/>
        <v>0</v>
      </c>
      <c r="AS170" s="1"/>
      <c r="AT170" s="1"/>
      <c r="AU170" s="2">
        <f t="shared" si="29"/>
        <v>0</v>
      </c>
      <c r="AW170" s="1"/>
      <c r="AX170" s="1"/>
      <c r="AY170" s="1"/>
      <c r="AZ170" s="2">
        <f t="shared" si="30"/>
        <v>0</v>
      </c>
      <c r="BA170" s="2">
        <f>SUM(AF170,AH170,-AZ170,-Table1914[[#This Row],[Sale Fee]])</f>
        <v>0</v>
      </c>
      <c r="BC170" s="1"/>
      <c r="BD170" s="1"/>
      <c r="BE170" s="1"/>
    </row>
    <row r="171" spans="1:57" x14ac:dyDescent="0.25">
      <c r="A171" s="1"/>
      <c r="B171" s="1"/>
      <c r="E171" s="4"/>
      <c r="F171" s="4"/>
      <c r="N171" s="54"/>
      <c r="Q171" s="1"/>
      <c r="R171" s="1"/>
      <c r="S171" s="1">
        <f t="shared" si="18"/>
        <v>0</v>
      </c>
      <c r="U171" s="1"/>
      <c r="V171" s="1"/>
      <c r="W171" s="1">
        <f t="shared" si="25"/>
        <v>0</v>
      </c>
      <c r="X171" s="1"/>
      <c r="Y171" s="1"/>
      <c r="Z171" s="1">
        <f>Table1914[[#This Row],[Quantity2]]*Table1914[[#This Row],[U Cost]]</f>
        <v>0</v>
      </c>
      <c r="AB171" s="1"/>
      <c r="AC171" s="1"/>
      <c r="AD171" s="1">
        <f t="shared" si="26"/>
        <v>0</v>
      </c>
      <c r="AE171" s="1"/>
      <c r="AF171" s="1">
        <f>SUM(Table1914[[#This Row],[Total 
Paid]:[Shipping 
Charged]])</f>
        <v>0</v>
      </c>
      <c r="AG171" s="1"/>
      <c r="AH171" s="1"/>
      <c r="AI171" s="1">
        <f t="shared" si="27"/>
        <v>0</v>
      </c>
      <c r="AK171" s="1"/>
      <c r="AL171" s="1"/>
      <c r="AM171" s="1"/>
      <c r="AN171" s="1"/>
      <c r="AP171" s="30"/>
      <c r="AQ171" s="1"/>
      <c r="AR171" s="1">
        <f t="shared" si="17"/>
        <v>0</v>
      </c>
      <c r="AS171" s="1"/>
      <c r="AT171" s="1"/>
      <c r="AU171" s="2">
        <f t="shared" si="29"/>
        <v>0</v>
      </c>
      <c r="AW171" s="1"/>
      <c r="AX171" s="1"/>
      <c r="AY171" s="1"/>
      <c r="AZ171" s="2">
        <f t="shared" si="24"/>
        <v>0</v>
      </c>
      <c r="BA171" s="2">
        <f>SUM(AF171,AH171,-AZ171,-Table1914[[#This Row],[Sale Fee]])</f>
        <v>0</v>
      </c>
      <c r="BC171" s="1"/>
      <c r="BD171" s="1"/>
      <c r="BE171" s="1"/>
    </row>
    <row r="172" spans="1:57" x14ac:dyDescent="0.25">
      <c r="A172" s="1"/>
      <c r="B172" s="1"/>
      <c r="E172" s="4"/>
      <c r="F172" s="4"/>
      <c r="Q172" s="1"/>
      <c r="R172" s="1"/>
      <c r="S172" s="1">
        <f t="shared" si="18"/>
        <v>0</v>
      </c>
      <c r="U172" s="1"/>
      <c r="V172" s="1"/>
      <c r="W172" s="1">
        <f t="shared" si="25"/>
        <v>0</v>
      </c>
      <c r="X172" s="1"/>
      <c r="Y172" s="1"/>
      <c r="Z172" s="1">
        <f>Table1914[[#This Row],[Quantity2]]*Table1914[[#This Row],[U Cost]]</f>
        <v>0</v>
      </c>
      <c r="AB172" s="1"/>
      <c r="AC172" s="1"/>
      <c r="AD172" s="1">
        <f t="shared" si="26"/>
        <v>0</v>
      </c>
      <c r="AE172" s="1"/>
      <c r="AF172" s="1">
        <f>SUM(Table1914[[#This Row],[Total 
Paid]:[Shipping 
Charged]])</f>
        <v>0</v>
      </c>
      <c r="AG172" s="1"/>
      <c r="AH172" s="1"/>
      <c r="AI172" s="1">
        <f t="shared" si="27"/>
        <v>0</v>
      </c>
      <c r="AK172" s="1"/>
      <c r="AL172" s="1"/>
      <c r="AM172" s="1"/>
      <c r="AN172" s="1"/>
      <c r="AP172" s="30"/>
      <c r="AQ172" s="1"/>
      <c r="AR172" s="1">
        <f t="shared" si="17"/>
        <v>0</v>
      </c>
      <c r="AS172" s="1"/>
      <c r="AT172" s="1"/>
      <c r="AU172" s="2">
        <f t="shared" si="29"/>
        <v>0</v>
      </c>
      <c r="AW172" s="1"/>
      <c r="AX172" s="1"/>
      <c r="AY172" s="1"/>
      <c r="AZ172" s="2">
        <f t="shared" si="24"/>
        <v>0</v>
      </c>
      <c r="BA172" s="2">
        <f>SUM(AF172,AH172,-AZ172,-Table1914[[#This Row],[Sale Fee]])</f>
        <v>0</v>
      </c>
      <c r="BC172" s="1"/>
      <c r="BD172" s="1"/>
      <c r="BE172" s="1"/>
    </row>
    <row r="173" spans="1:57" x14ac:dyDescent="0.25">
      <c r="A173" s="1"/>
      <c r="B173" s="1"/>
      <c r="E173" s="4"/>
      <c r="F173" s="4"/>
      <c r="Q173" s="1"/>
      <c r="R173" s="1"/>
      <c r="S173" s="1">
        <f t="shared" si="18"/>
        <v>0</v>
      </c>
      <c r="U173" s="1"/>
      <c r="V173" s="1"/>
      <c r="W173" s="1">
        <f t="shared" si="25"/>
        <v>0</v>
      </c>
      <c r="X173" s="1"/>
      <c r="Y173" s="1"/>
      <c r="Z173" s="1">
        <f>Table1914[[#This Row],[Quantity2]]*Table1914[[#This Row],[U Cost]]</f>
        <v>0</v>
      </c>
      <c r="AB173" s="1"/>
      <c r="AC173" s="1"/>
      <c r="AD173" s="1">
        <f t="shared" si="26"/>
        <v>0</v>
      </c>
      <c r="AE173" s="1"/>
      <c r="AF173" s="1">
        <f>SUM(Table1914[[#This Row],[Total 
Paid]:[Shipping 
Charged]])</f>
        <v>0</v>
      </c>
      <c r="AG173" s="1"/>
      <c r="AH173" s="1"/>
      <c r="AI173" s="1">
        <f t="shared" si="27"/>
        <v>0</v>
      </c>
      <c r="AK173" s="1"/>
      <c r="AL173" s="1"/>
      <c r="AM173" s="1"/>
      <c r="AN173" s="1"/>
      <c r="AP173" s="30"/>
      <c r="AQ173" s="1"/>
      <c r="AR173" s="1">
        <f t="shared" si="17"/>
        <v>0</v>
      </c>
      <c r="AS173" s="1"/>
      <c r="AT173" s="1"/>
      <c r="AU173" s="2">
        <f t="shared" si="29"/>
        <v>0</v>
      </c>
      <c r="AW173" s="1"/>
      <c r="AX173" s="1"/>
      <c r="AY173" s="1"/>
      <c r="AZ173" s="2">
        <f t="shared" si="24"/>
        <v>0</v>
      </c>
      <c r="BA173" s="2">
        <f>SUM(AF173,AH173,-AZ173,-Table1914[[#This Row],[Sale Fee]])</f>
        <v>0</v>
      </c>
      <c r="BC173" s="1"/>
      <c r="BD173" s="1"/>
      <c r="BE173" s="1"/>
    </row>
    <row r="174" spans="1:57" x14ac:dyDescent="0.25">
      <c r="A174" s="1"/>
      <c r="B174" s="1"/>
      <c r="E174" s="4"/>
      <c r="F174" s="4"/>
      <c r="L174" s="50"/>
      <c r="Q174" s="1"/>
      <c r="R174" s="1"/>
      <c r="S174" s="1">
        <f t="shared" si="18"/>
        <v>0</v>
      </c>
      <c r="U174" s="1"/>
      <c r="V174" s="1"/>
      <c r="W174" s="1">
        <f t="shared" si="25"/>
        <v>0</v>
      </c>
      <c r="X174" s="1"/>
      <c r="Y174" s="1"/>
      <c r="Z174" s="1">
        <f>Table1914[[#This Row],[Quantity2]]*Table1914[[#This Row],[U Cost]]</f>
        <v>0</v>
      </c>
      <c r="AB174" s="1"/>
      <c r="AC174" s="1"/>
      <c r="AD174" s="1">
        <f t="shared" si="26"/>
        <v>0</v>
      </c>
      <c r="AE174" s="1"/>
      <c r="AF174" s="1">
        <f>SUM(Table1914[[#This Row],[Total 
Paid]:[Shipping 
Charged]])</f>
        <v>0</v>
      </c>
      <c r="AG174" s="1"/>
      <c r="AH174" s="1"/>
      <c r="AI174" s="1">
        <f t="shared" si="27"/>
        <v>0</v>
      </c>
      <c r="AK174" s="1"/>
      <c r="AL174" s="1"/>
      <c r="AM174" s="1"/>
      <c r="AN174" s="1"/>
      <c r="AP174" s="30"/>
      <c r="AQ174" s="1"/>
      <c r="AR174" s="1">
        <f t="shared" si="17"/>
        <v>0</v>
      </c>
      <c r="AS174" s="1"/>
      <c r="AT174" s="1"/>
      <c r="AU174" s="2">
        <f t="shared" si="29"/>
        <v>0</v>
      </c>
      <c r="AW174" s="1"/>
      <c r="AX174" s="1"/>
      <c r="AY174" s="1"/>
      <c r="AZ174" s="2">
        <f t="shared" si="24"/>
        <v>0</v>
      </c>
      <c r="BA174" s="2">
        <f>SUM(AF174,AH174,-AZ174,-Table1914[[#This Row],[Sale Fee]])</f>
        <v>0</v>
      </c>
      <c r="BC174" s="1"/>
      <c r="BD174" s="1"/>
      <c r="BE174" s="1"/>
    </row>
    <row r="175" spans="1:57" x14ac:dyDescent="0.25">
      <c r="A175" s="1"/>
      <c r="B175" s="1"/>
      <c r="E175" s="4"/>
      <c r="F175" s="4"/>
      <c r="Q175" s="1"/>
      <c r="R175" s="1"/>
      <c r="S175" s="1">
        <f t="shared" si="18"/>
        <v>0</v>
      </c>
      <c r="U175" s="1"/>
      <c r="V175" s="1"/>
      <c r="W175" s="1">
        <f t="shared" si="25"/>
        <v>0</v>
      </c>
      <c r="X175" s="1"/>
      <c r="Y175" s="1"/>
      <c r="Z175" s="1">
        <f>Table1914[[#This Row],[Quantity2]]*Table1914[[#This Row],[U Cost]]</f>
        <v>0</v>
      </c>
      <c r="AB175" s="1"/>
      <c r="AC175" s="1"/>
      <c r="AD175" s="1">
        <f t="shared" si="26"/>
        <v>0</v>
      </c>
      <c r="AE175" s="1"/>
      <c r="AF175" s="1">
        <f>SUM(Table1914[[#This Row],[Total 
Paid]:[Shipping 
Charged]])</f>
        <v>0</v>
      </c>
      <c r="AG175" s="1"/>
      <c r="AH175" s="1"/>
      <c r="AI175" s="1">
        <f t="shared" si="27"/>
        <v>0</v>
      </c>
      <c r="AK175" s="1"/>
      <c r="AL175" s="1"/>
      <c r="AM175" s="1"/>
      <c r="AN175" s="1"/>
      <c r="AP175" s="30"/>
      <c r="AQ175" s="1"/>
      <c r="AR175" s="1">
        <f t="shared" si="17"/>
        <v>0</v>
      </c>
      <c r="AS175" s="1"/>
      <c r="AT175" s="1"/>
      <c r="AU175" s="2">
        <f t="shared" si="29"/>
        <v>0</v>
      </c>
      <c r="AW175" s="1"/>
      <c r="AX175" s="1"/>
      <c r="AY175" s="1"/>
      <c r="AZ175" s="2">
        <f t="shared" si="24"/>
        <v>0</v>
      </c>
      <c r="BA175" s="2">
        <f>SUM(AF175,AH175,-AZ175,-Table1914[[#This Row],[Sale Fee]])</f>
        <v>0</v>
      </c>
      <c r="BC175" s="1"/>
      <c r="BD175" s="1"/>
      <c r="BE175" s="1"/>
    </row>
    <row r="176" spans="1:57" x14ac:dyDescent="0.25">
      <c r="A176" s="1"/>
      <c r="B176" s="1"/>
      <c r="E176" s="4"/>
      <c r="F176" s="4"/>
      <c r="Q176" s="1"/>
      <c r="R176" s="1"/>
      <c r="S176" s="1">
        <f t="shared" si="18"/>
        <v>0</v>
      </c>
      <c r="U176" s="1"/>
      <c r="V176" s="1"/>
      <c r="W176" s="1">
        <f t="shared" si="25"/>
        <v>0</v>
      </c>
      <c r="X176" s="1"/>
      <c r="Y176" s="1"/>
      <c r="Z176" s="1">
        <f>Table1914[[#This Row],[Quantity2]]*Table1914[[#This Row],[U Cost]]</f>
        <v>0</v>
      </c>
      <c r="AB176" s="1"/>
      <c r="AC176" s="1"/>
      <c r="AD176" s="1">
        <f t="shared" si="26"/>
        <v>0</v>
      </c>
      <c r="AE176" s="1"/>
      <c r="AF176" s="1">
        <f>SUM(Table1914[[#This Row],[Total 
Paid]:[Shipping 
Charged]])</f>
        <v>0</v>
      </c>
      <c r="AG176" s="1"/>
      <c r="AH176" s="1"/>
      <c r="AI176" s="1">
        <f t="shared" si="27"/>
        <v>0</v>
      </c>
      <c r="AK176" s="1"/>
      <c r="AL176" s="1"/>
      <c r="AM176" s="1"/>
      <c r="AN176" s="1"/>
      <c r="AP176" s="30"/>
      <c r="AQ176" s="1"/>
      <c r="AR176" s="1">
        <f t="shared" si="17"/>
        <v>0</v>
      </c>
      <c r="AS176" s="1"/>
      <c r="AT176" s="1"/>
      <c r="AU176" s="2">
        <f t="shared" si="29"/>
        <v>0</v>
      </c>
      <c r="AW176" s="1"/>
      <c r="AX176" s="1"/>
      <c r="AY176" s="1"/>
      <c r="AZ176" s="2">
        <f t="shared" si="24"/>
        <v>0</v>
      </c>
      <c r="BA176" s="2">
        <f>SUM(AF176,AH176,-AZ176,-Table1914[[#This Row],[Sale Fee]])</f>
        <v>0</v>
      </c>
      <c r="BC176" s="1"/>
      <c r="BD176" s="1"/>
      <c r="BE176" s="1"/>
    </row>
    <row r="177" spans="1:57" x14ac:dyDescent="0.25">
      <c r="A177" s="1"/>
      <c r="B177" s="1"/>
      <c r="E177" s="4"/>
      <c r="F177" s="4"/>
      <c r="Q177" s="1"/>
      <c r="R177" s="1"/>
      <c r="S177" s="1">
        <f t="shared" si="18"/>
        <v>0</v>
      </c>
      <c r="U177" s="1"/>
      <c r="V177" s="1"/>
      <c r="W177" s="1">
        <f t="shared" si="25"/>
        <v>0</v>
      </c>
      <c r="X177" s="1"/>
      <c r="Y177" s="1"/>
      <c r="Z177" s="1">
        <f>Table1914[[#This Row],[Quantity2]]*Table1914[[#This Row],[U Cost]]</f>
        <v>0</v>
      </c>
      <c r="AB177" s="1"/>
      <c r="AC177" s="1"/>
      <c r="AD177" s="1">
        <f t="shared" si="26"/>
        <v>0</v>
      </c>
      <c r="AE177" s="1"/>
      <c r="AF177" s="1">
        <f>SUM(Table1914[[#This Row],[Total 
Paid]:[Shipping 
Charged]])</f>
        <v>0</v>
      </c>
      <c r="AG177" s="1"/>
      <c r="AH177" s="1"/>
      <c r="AI177" s="1">
        <f t="shared" si="27"/>
        <v>0</v>
      </c>
      <c r="AK177" s="1"/>
      <c r="AL177" s="1"/>
      <c r="AM177" s="1"/>
      <c r="AN177" s="1"/>
      <c r="AP177" s="30"/>
      <c r="AQ177" s="1"/>
      <c r="AR177" s="1">
        <f t="shared" si="17"/>
        <v>0</v>
      </c>
      <c r="AS177" s="1"/>
      <c r="AT177" s="1"/>
      <c r="AU177" s="2">
        <f t="shared" si="29"/>
        <v>0</v>
      </c>
      <c r="AW177" s="1"/>
      <c r="AX177" s="1"/>
      <c r="AY177" s="1"/>
      <c r="AZ177" s="2">
        <f t="shared" si="24"/>
        <v>0</v>
      </c>
      <c r="BA177" s="2">
        <f>SUM(AF177,AH177,-AZ177,-Table1914[[#This Row],[Sale Fee]])</f>
        <v>0</v>
      </c>
      <c r="BC177" s="1"/>
      <c r="BD177" s="1"/>
      <c r="BE177" s="1"/>
    </row>
    <row r="178" spans="1:57" x14ac:dyDescent="0.25">
      <c r="A178" s="1"/>
      <c r="B178" s="1"/>
      <c r="E178" s="4"/>
      <c r="F178" s="4"/>
      <c r="Q178" s="1"/>
      <c r="R178" s="1"/>
      <c r="S178" s="1">
        <f t="shared" si="18"/>
        <v>0</v>
      </c>
      <c r="U178" s="1"/>
      <c r="V178" s="1"/>
      <c r="W178" s="1">
        <f t="shared" si="25"/>
        <v>0</v>
      </c>
      <c r="X178" s="1"/>
      <c r="Y178" s="1"/>
      <c r="Z178" s="1">
        <f>Table1914[[#This Row],[Quantity2]]*Table1914[[#This Row],[U Cost]]</f>
        <v>0</v>
      </c>
      <c r="AB178" s="1"/>
      <c r="AC178" s="1"/>
      <c r="AD178" s="1">
        <f t="shared" si="26"/>
        <v>0</v>
      </c>
      <c r="AE178" s="1"/>
      <c r="AF178" s="1">
        <f>SUM(Table1914[[#This Row],[Total 
Paid]:[Shipping 
Charged]])</f>
        <v>0</v>
      </c>
      <c r="AG178" s="1"/>
      <c r="AH178" s="1"/>
      <c r="AI178" s="1">
        <f t="shared" si="27"/>
        <v>0</v>
      </c>
      <c r="AK178" s="1"/>
      <c r="AL178" s="1"/>
      <c r="AM178" s="1"/>
      <c r="AN178" s="1"/>
      <c r="AP178" s="30"/>
      <c r="AQ178" s="1"/>
      <c r="AR178" s="1">
        <f t="shared" si="17"/>
        <v>0</v>
      </c>
      <c r="AS178" s="1"/>
      <c r="AT178" s="1"/>
      <c r="AU178" s="2">
        <f t="shared" si="29"/>
        <v>0</v>
      </c>
      <c r="AW178" s="1"/>
      <c r="AX178" s="1"/>
      <c r="AY178" s="1"/>
      <c r="AZ178" s="2">
        <f t="shared" si="24"/>
        <v>0</v>
      </c>
      <c r="BA178" s="2">
        <f>SUM(AF178,AH178,-AZ178,-Table1914[[#This Row],[Sale Fee]])</f>
        <v>0</v>
      </c>
      <c r="BC178" s="1"/>
      <c r="BD178" s="1"/>
      <c r="BE178" s="1"/>
    </row>
    <row r="179" spans="1:57" x14ac:dyDescent="0.25">
      <c r="A179" s="1"/>
      <c r="B179" s="1"/>
      <c r="E179" s="4"/>
      <c r="F179" s="4"/>
      <c r="Q179" s="1"/>
      <c r="R179" s="1"/>
      <c r="S179" s="1">
        <f t="shared" si="18"/>
        <v>0</v>
      </c>
      <c r="U179" s="1"/>
      <c r="V179" s="1"/>
      <c r="W179" s="1">
        <f t="shared" si="25"/>
        <v>0</v>
      </c>
      <c r="X179" s="1"/>
      <c r="Y179" s="1"/>
      <c r="Z179" s="1">
        <f>Table1914[[#This Row],[Quantity2]]*Table1914[[#This Row],[U Cost]]</f>
        <v>0</v>
      </c>
      <c r="AB179" s="1"/>
      <c r="AC179" s="1"/>
      <c r="AD179" s="1">
        <f t="shared" si="26"/>
        <v>0</v>
      </c>
      <c r="AE179" s="1"/>
      <c r="AF179" s="1">
        <f>SUM(Table1914[[#This Row],[Total 
Paid]:[Shipping 
Charged]])</f>
        <v>0</v>
      </c>
      <c r="AG179" s="1"/>
      <c r="AH179" s="1"/>
      <c r="AI179" s="1">
        <f t="shared" si="27"/>
        <v>0</v>
      </c>
      <c r="AK179" s="1"/>
      <c r="AL179" s="1"/>
      <c r="AM179" s="1"/>
      <c r="AN179" s="1"/>
      <c r="AP179" s="30"/>
      <c r="AQ179" s="1"/>
      <c r="AR179" s="1">
        <f t="shared" si="17"/>
        <v>0</v>
      </c>
      <c r="AS179" s="1"/>
      <c r="AT179" s="1"/>
      <c r="AU179" s="2">
        <f t="shared" si="29"/>
        <v>0</v>
      </c>
      <c r="AW179" s="1"/>
      <c r="AX179" s="1"/>
      <c r="AY179" s="1"/>
      <c r="AZ179" s="2">
        <f t="shared" si="24"/>
        <v>0</v>
      </c>
      <c r="BA179" s="2">
        <f>SUM(AF179,AH179,-AZ179,-Table1914[[#This Row],[Sale Fee]])</f>
        <v>0</v>
      </c>
      <c r="BC179" s="1"/>
      <c r="BD179" s="1"/>
      <c r="BE179" s="1"/>
    </row>
    <row r="180" spans="1:57" x14ac:dyDescent="0.25">
      <c r="A180" s="1"/>
      <c r="B180" s="1"/>
      <c r="E180" s="4"/>
      <c r="F180" s="4"/>
      <c r="Q180" s="1"/>
      <c r="R180" s="1"/>
      <c r="S180" s="1">
        <f t="shared" si="18"/>
        <v>0</v>
      </c>
      <c r="U180" s="1"/>
      <c r="V180" s="1"/>
      <c r="W180" s="1">
        <f t="shared" si="25"/>
        <v>0</v>
      </c>
      <c r="X180" s="1"/>
      <c r="Y180" s="1"/>
      <c r="Z180" s="1">
        <f>Table1914[[#This Row],[Quantity2]]*Table1914[[#This Row],[U Cost]]</f>
        <v>0</v>
      </c>
      <c r="AB180" s="1"/>
      <c r="AC180" s="1"/>
      <c r="AD180" s="1">
        <f t="shared" si="26"/>
        <v>0</v>
      </c>
      <c r="AE180" s="1"/>
      <c r="AF180" s="1">
        <f>SUM(Table1914[[#This Row],[Total 
Paid]:[Shipping 
Charged]])</f>
        <v>0</v>
      </c>
      <c r="AG180" s="1"/>
      <c r="AH180" s="1"/>
      <c r="AI180" s="1">
        <f t="shared" si="27"/>
        <v>0</v>
      </c>
      <c r="AK180" s="1"/>
      <c r="AL180" s="1"/>
      <c r="AM180" s="1"/>
      <c r="AN180" s="1"/>
      <c r="AP180" s="30"/>
      <c r="AQ180" s="1"/>
      <c r="AR180" s="1">
        <f t="shared" si="17"/>
        <v>0</v>
      </c>
      <c r="AS180" s="1"/>
      <c r="AT180" s="1"/>
      <c r="AU180" s="2">
        <f t="shared" si="29"/>
        <v>0</v>
      </c>
      <c r="AW180" s="1"/>
      <c r="AX180" s="1"/>
      <c r="AY180" s="1"/>
      <c r="AZ180" s="2">
        <f t="shared" si="24"/>
        <v>0</v>
      </c>
      <c r="BA180" s="2">
        <f>SUM(AF180,AH180,-AZ180,-Table1914[[#This Row],[Sale Fee]])</f>
        <v>0</v>
      </c>
      <c r="BC180" s="1"/>
      <c r="BD180" s="1"/>
      <c r="BE180" s="1"/>
    </row>
    <row r="181" spans="1:57" x14ac:dyDescent="0.25">
      <c r="A181" s="1"/>
      <c r="B181" s="1"/>
      <c r="E181" s="4"/>
      <c r="F181" s="4"/>
      <c r="Q181" s="1"/>
      <c r="R181" s="1"/>
      <c r="S181" s="1">
        <f t="shared" si="18"/>
        <v>0</v>
      </c>
      <c r="U181" s="1"/>
      <c r="V181" s="1"/>
      <c r="W181" s="1">
        <f t="shared" si="25"/>
        <v>0</v>
      </c>
      <c r="X181" s="1"/>
      <c r="Y181" s="1"/>
      <c r="Z181" s="1">
        <f>Table1914[[#This Row],[Quantity2]]*Table1914[[#This Row],[U Cost]]</f>
        <v>0</v>
      </c>
      <c r="AB181" s="1"/>
      <c r="AC181" s="1"/>
      <c r="AD181" s="1">
        <f t="shared" si="26"/>
        <v>0</v>
      </c>
      <c r="AE181" s="1"/>
      <c r="AF181" s="1">
        <f>SUM(Table1914[[#This Row],[Total 
Paid]:[Shipping 
Charged]])</f>
        <v>0</v>
      </c>
      <c r="AG181" s="1"/>
      <c r="AH181" s="1"/>
      <c r="AI181" s="1">
        <f t="shared" si="27"/>
        <v>0</v>
      </c>
      <c r="AK181" s="1"/>
      <c r="AL181" s="1"/>
      <c r="AM181" s="1"/>
      <c r="AN181" s="1"/>
      <c r="AP181" s="30"/>
      <c r="AQ181" s="1"/>
      <c r="AR181" s="1">
        <f t="shared" si="17"/>
        <v>0</v>
      </c>
      <c r="AS181" s="1"/>
      <c r="AT181" s="1"/>
      <c r="AU181" s="2">
        <f t="shared" si="29"/>
        <v>0</v>
      </c>
      <c r="AW181" s="1"/>
      <c r="AX181" s="1"/>
      <c r="AY181" s="1"/>
      <c r="AZ181" s="2">
        <f t="shared" si="24"/>
        <v>0</v>
      </c>
      <c r="BA181" s="2">
        <f>SUM(AF181,AH181,-AZ181,-Table1914[[#This Row],[Sale Fee]])</f>
        <v>0</v>
      </c>
      <c r="BC181" s="1"/>
      <c r="BD181" s="1"/>
      <c r="BE181" s="1"/>
    </row>
    <row r="182" spans="1:57" x14ac:dyDescent="0.25">
      <c r="A182" s="1"/>
      <c r="B182" s="1"/>
      <c r="Q182" s="1"/>
      <c r="R182" s="1"/>
      <c r="S182" s="1">
        <f t="shared" si="18"/>
        <v>0</v>
      </c>
      <c r="U182" s="1"/>
      <c r="V182" s="1"/>
      <c r="W182" s="1">
        <f t="shared" si="25"/>
        <v>0</v>
      </c>
      <c r="X182" s="1"/>
      <c r="Y182" s="1"/>
      <c r="Z182" s="1">
        <f>Table1914[[#This Row],[Quantity2]]*Table1914[[#This Row],[U Cost]]</f>
        <v>0</v>
      </c>
      <c r="AB182" s="1"/>
      <c r="AC182" s="1"/>
      <c r="AD182" s="1">
        <f t="shared" si="26"/>
        <v>0</v>
      </c>
      <c r="AE182" s="1"/>
      <c r="AF182" s="1">
        <f>SUM(Table1914[[#This Row],[Total 
Paid]:[Shipping 
Charged]])</f>
        <v>0</v>
      </c>
      <c r="AG182" s="1"/>
      <c r="AH182" s="1"/>
      <c r="AI182" s="1">
        <f t="shared" si="27"/>
        <v>0</v>
      </c>
      <c r="AK182" s="1"/>
      <c r="AL182" s="1"/>
      <c r="AM182" s="1"/>
      <c r="AN182" s="1"/>
      <c r="AP182" s="30"/>
      <c r="AQ182" s="1"/>
      <c r="AR182" s="1">
        <f t="shared" si="17"/>
        <v>0</v>
      </c>
      <c r="AS182" s="1"/>
      <c r="AT182" s="1"/>
      <c r="AU182" s="2">
        <f t="shared" si="29"/>
        <v>0</v>
      </c>
      <c r="AW182" s="1"/>
      <c r="AX182" s="1"/>
      <c r="AY182" s="1"/>
      <c r="AZ182" s="2">
        <f t="shared" si="24"/>
        <v>0</v>
      </c>
      <c r="BA182" s="2">
        <f>SUM(AF182,AH182,-AZ182,-Table1914[[#This Row],[Sale Fee]])</f>
        <v>0</v>
      </c>
      <c r="BC182" s="1"/>
      <c r="BD182" s="1"/>
      <c r="BE182" s="1"/>
    </row>
    <row r="183" spans="1:57" x14ac:dyDescent="0.25">
      <c r="A183" s="1"/>
      <c r="B183" s="1"/>
      <c r="Q183" s="1"/>
      <c r="R183" s="1"/>
      <c r="S183" s="1">
        <f t="shared" si="18"/>
        <v>0</v>
      </c>
      <c r="U183" s="61"/>
      <c r="V183" s="61"/>
      <c r="W183" s="1">
        <f t="shared" si="25"/>
        <v>0</v>
      </c>
      <c r="X183" s="1"/>
      <c r="Y183" s="1"/>
      <c r="Z183" s="1">
        <f>Table1914[[#This Row],[Quantity2]]*Table1914[[#This Row],[U Cost]]</f>
        <v>0</v>
      </c>
      <c r="AB183" s="1"/>
      <c r="AC183" s="1"/>
      <c r="AD183" s="1">
        <f t="shared" si="26"/>
        <v>0</v>
      </c>
      <c r="AE183" s="1"/>
      <c r="AF183" s="1">
        <f>SUM(Table1914[[#This Row],[Total 
Paid]:[Shipping 
Charged]])</f>
        <v>0</v>
      </c>
      <c r="AG183" s="1"/>
      <c r="AH183" s="1"/>
      <c r="AI183" s="1">
        <f t="shared" si="27"/>
        <v>0</v>
      </c>
      <c r="AK183" s="1"/>
      <c r="AL183" s="1"/>
      <c r="AM183" s="1"/>
      <c r="AN183" s="1"/>
      <c r="AP183" s="30"/>
      <c r="AQ183" s="1"/>
      <c r="AR183" s="1">
        <f t="shared" si="17"/>
        <v>0</v>
      </c>
      <c r="AS183" s="1"/>
      <c r="AT183" s="1"/>
      <c r="AU183" s="2">
        <f t="shared" si="29"/>
        <v>0</v>
      </c>
      <c r="AW183" s="1"/>
      <c r="AX183" s="1"/>
      <c r="AY183" s="1"/>
      <c r="AZ183" s="2">
        <f t="shared" si="24"/>
        <v>0</v>
      </c>
      <c r="BA183" s="2">
        <f>SUM(AF183,AH183,-AZ183,-Table1914[[#This Row],[Sale Fee]])</f>
        <v>0</v>
      </c>
      <c r="BC183" s="1"/>
      <c r="BD183" s="1"/>
      <c r="BE183" s="1"/>
    </row>
    <row r="184" spans="1:57" x14ac:dyDescent="0.25">
      <c r="A184" s="1"/>
      <c r="B184" s="1"/>
      <c r="E184" s="4"/>
      <c r="F184" s="4"/>
      <c r="Q184" s="1"/>
      <c r="R184" s="1"/>
      <c r="S184" s="1">
        <f t="shared" si="18"/>
        <v>0</v>
      </c>
      <c r="U184" s="61"/>
      <c r="V184" s="61"/>
      <c r="W184" s="1">
        <f t="shared" si="25"/>
        <v>0</v>
      </c>
      <c r="X184" s="1"/>
      <c r="Y184" s="1"/>
      <c r="Z184" s="1">
        <f>Table1914[[#This Row],[Quantity2]]*Table1914[[#This Row],[U Cost]]</f>
        <v>0</v>
      </c>
      <c r="AB184" s="1"/>
      <c r="AC184" s="1"/>
      <c r="AD184" s="1">
        <f t="shared" si="26"/>
        <v>0</v>
      </c>
      <c r="AE184" s="1"/>
      <c r="AF184" s="1">
        <f>SUM(Table1914[[#This Row],[Total 
Paid]:[Shipping 
Charged]])</f>
        <v>0</v>
      </c>
      <c r="AG184" s="1"/>
      <c r="AH184" s="1"/>
      <c r="AI184" s="1">
        <f t="shared" si="27"/>
        <v>0</v>
      </c>
      <c r="AK184" s="1"/>
      <c r="AL184" s="1"/>
      <c r="AM184" s="1"/>
      <c r="AN184" s="1"/>
      <c r="AP184" s="30"/>
      <c r="AQ184" s="1"/>
      <c r="AR184" s="1">
        <f t="shared" si="17"/>
        <v>0</v>
      </c>
      <c r="AS184" s="1"/>
      <c r="AT184" s="1"/>
      <c r="AU184" s="2">
        <f t="shared" si="29"/>
        <v>0</v>
      </c>
      <c r="AW184" s="1"/>
      <c r="AX184" s="1"/>
      <c r="AY184" s="1"/>
      <c r="AZ184" s="2">
        <f t="shared" si="24"/>
        <v>0</v>
      </c>
      <c r="BA184" s="2">
        <f>SUM(AF184,AH184,-AZ184,-Table1914[[#This Row],[Sale Fee]])</f>
        <v>0</v>
      </c>
      <c r="BC184" s="1"/>
      <c r="BD184" s="1"/>
      <c r="BE184" s="1"/>
    </row>
    <row r="185" spans="1:57" x14ac:dyDescent="0.25">
      <c r="A185" s="1"/>
      <c r="B185" s="1"/>
      <c r="E185" s="4"/>
      <c r="F185" s="4"/>
      <c r="Q185" s="1"/>
      <c r="R185" s="1"/>
      <c r="S185" s="1">
        <f t="shared" ref="S185:S192" si="31">R185*Q185</f>
        <v>0</v>
      </c>
      <c r="U185" s="61"/>
      <c r="V185" s="61"/>
      <c r="W185" s="1">
        <f t="shared" si="25"/>
        <v>0</v>
      </c>
      <c r="X185" s="1"/>
      <c r="Y185" s="1"/>
      <c r="Z185" s="1">
        <f>Table1914[[#This Row],[Quantity2]]*Table1914[[#This Row],[U Cost]]</f>
        <v>0</v>
      </c>
      <c r="AB185" s="1"/>
      <c r="AC185" s="1"/>
      <c r="AD185" s="1">
        <f t="shared" si="26"/>
        <v>0</v>
      </c>
      <c r="AE185" s="1"/>
      <c r="AF185" s="1">
        <f>SUM(Table1914[[#This Row],[Total 
Paid]:[Shipping 
Charged]])</f>
        <v>0</v>
      </c>
      <c r="AG185" s="1"/>
      <c r="AH185" s="1"/>
      <c r="AI185" s="1">
        <f t="shared" si="27"/>
        <v>0</v>
      </c>
      <c r="AK185" s="1"/>
      <c r="AL185" s="1"/>
      <c r="AM185" s="1"/>
      <c r="AN185" s="1"/>
      <c r="AP185" s="30"/>
      <c r="AQ185" s="1"/>
      <c r="AR185" s="1">
        <f t="shared" si="17"/>
        <v>0</v>
      </c>
      <c r="AS185" s="1"/>
      <c r="AT185" s="1"/>
      <c r="AU185" s="2">
        <f t="shared" si="29"/>
        <v>0</v>
      </c>
      <c r="AW185" s="1"/>
      <c r="AX185" s="1"/>
      <c r="AY185" s="1"/>
      <c r="AZ185" s="2">
        <f t="shared" si="24"/>
        <v>0</v>
      </c>
      <c r="BA185" s="2">
        <f>SUM(AF185,AH185,-AZ185,-Table1914[[#This Row],[Sale Fee]])</f>
        <v>0</v>
      </c>
      <c r="BC185" s="1"/>
      <c r="BD185" s="1"/>
      <c r="BE185" s="1"/>
    </row>
    <row r="186" spans="1:57" x14ac:dyDescent="0.25">
      <c r="A186" s="1"/>
      <c r="B186" s="1"/>
      <c r="E186" s="4"/>
      <c r="F186" s="4"/>
      <c r="Q186" s="1"/>
      <c r="R186" s="1"/>
      <c r="S186" s="1">
        <f t="shared" si="31"/>
        <v>0</v>
      </c>
      <c r="U186" s="61"/>
      <c r="V186" s="61"/>
      <c r="W186" s="1">
        <f t="shared" si="25"/>
        <v>0</v>
      </c>
      <c r="X186" s="1"/>
      <c r="Y186" s="1"/>
      <c r="Z186" s="1">
        <f>Table1914[[#This Row],[Quantity2]]*Table1914[[#This Row],[U Cost]]</f>
        <v>0</v>
      </c>
      <c r="AB186" s="1"/>
      <c r="AC186" s="1"/>
      <c r="AD186" s="1">
        <f t="shared" si="26"/>
        <v>0</v>
      </c>
      <c r="AE186" s="1"/>
      <c r="AF186" s="1">
        <f>SUM(Table1914[[#This Row],[Total 
Paid]:[Shipping 
Charged]])</f>
        <v>0</v>
      </c>
      <c r="AG186" s="1"/>
      <c r="AH186" s="1"/>
      <c r="AI186" s="1">
        <f t="shared" si="27"/>
        <v>0</v>
      </c>
      <c r="AK186" s="1"/>
      <c r="AL186" s="1"/>
      <c r="AM186" s="1"/>
      <c r="AN186" s="1"/>
      <c r="AP186" s="30"/>
      <c r="AQ186" s="1"/>
      <c r="AR186" s="1">
        <f t="shared" si="17"/>
        <v>0</v>
      </c>
      <c r="AS186" s="1"/>
      <c r="AT186" s="1"/>
      <c r="AU186" s="2">
        <f t="shared" si="29"/>
        <v>0</v>
      </c>
      <c r="AW186" s="1"/>
      <c r="AX186" s="1"/>
      <c r="AY186" s="1"/>
      <c r="AZ186" s="2">
        <f t="shared" ref="AZ186:AZ249" si="32">SUM(AU186,AW186,AX186,AY186)</f>
        <v>0</v>
      </c>
      <c r="BA186" s="2">
        <f>SUM(AF186,AH186,-AZ186,-Table1914[[#This Row],[Sale Fee]])</f>
        <v>0</v>
      </c>
      <c r="BC186" s="1"/>
      <c r="BD186" s="1"/>
      <c r="BE186" s="1"/>
    </row>
    <row r="187" spans="1:57" x14ac:dyDescent="0.25">
      <c r="A187" s="1"/>
      <c r="B187" s="1"/>
      <c r="E187" s="4"/>
      <c r="F187" s="4"/>
      <c r="Q187" s="1"/>
      <c r="R187" s="1"/>
      <c r="S187" s="1">
        <f t="shared" si="31"/>
        <v>0</v>
      </c>
      <c r="U187" s="61"/>
      <c r="V187" s="61"/>
      <c r="W187" s="1">
        <f t="shared" si="25"/>
        <v>0</v>
      </c>
      <c r="X187" s="1"/>
      <c r="Y187" s="1"/>
      <c r="Z187" s="1">
        <f>Table1914[[#This Row],[Quantity2]]*Table1914[[#This Row],[U Cost]]</f>
        <v>0</v>
      </c>
      <c r="AB187" s="1"/>
      <c r="AC187" s="1"/>
      <c r="AD187" s="1">
        <f t="shared" si="26"/>
        <v>0</v>
      </c>
      <c r="AE187" s="1"/>
      <c r="AF187" s="1">
        <f>SUM(Table1914[[#This Row],[Total 
Paid]:[Shipping 
Charged]])</f>
        <v>0</v>
      </c>
      <c r="AG187" s="1"/>
      <c r="AH187" s="1"/>
      <c r="AI187" s="1">
        <f t="shared" si="27"/>
        <v>0</v>
      </c>
      <c r="AK187" s="1"/>
      <c r="AL187" s="1"/>
      <c r="AM187" s="1"/>
      <c r="AN187" s="1"/>
      <c r="AP187" s="30"/>
      <c r="AQ187" s="1"/>
      <c r="AR187" s="1">
        <f t="shared" si="17"/>
        <v>0</v>
      </c>
      <c r="AS187" s="1"/>
      <c r="AT187" s="1"/>
      <c r="AU187" s="2">
        <f t="shared" si="29"/>
        <v>0</v>
      </c>
      <c r="AW187" s="1"/>
      <c r="AX187" s="1"/>
      <c r="AY187" s="1"/>
      <c r="AZ187" s="2">
        <f t="shared" si="32"/>
        <v>0</v>
      </c>
      <c r="BA187" s="2">
        <f>SUM(AF187,AH187,-AZ187,-Table1914[[#This Row],[Sale Fee]])</f>
        <v>0</v>
      </c>
      <c r="BC187" s="1"/>
      <c r="BD187" s="1"/>
      <c r="BE187" s="1"/>
    </row>
    <row r="188" spans="1:57" x14ac:dyDescent="0.25">
      <c r="A188" s="1"/>
      <c r="B188" s="1"/>
      <c r="E188" s="4"/>
      <c r="F188" s="4"/>
      <c r="Q188" s="1"/>
      <c r="R188" s="1"/>
      <c r="S188" s="1">
        <f t="shared" si="31"/>
        <v>0</v>
      </c>
      <c r="U188" s="61"/>
      <c r="V188" s="61"/>
      <c r="W188" s="1">
        <f t="shared" si="25"/>
        <v>0</v>
      </c>
      <c r="X188" s="1"/>
      <c r="Y188" s="1"/>
      <c r="Z188" s="1">
        <f>Table1914[[#This Row],[Quantity2]]*Table1914[[#This Row],[U Cost]]</f>
        <v>0</v>
      </c>
      <c r="AB188" s="1"/>
      <c r="AC188" s="1"/>
      <c r="AD188" s="1">
        <f t="shared" si="26"/>
        <v>0</v>
      </c>
      <c r="AE188" s="1"/>
      <c r="AF188" s="1">
        <f>SUM(Table1914[[#This Row],[Total 
Paid]:[Shipping 
Charged]])</f>
        <v>0</v>
      </c>
      <c r="AG188" s="1"/>
      <c r="AH188" s="1"/>
      <c r="AI188" s="1">
        <f t="shared" si="27"/>
        <v>0</v>
      </c>
      <c r="AK188" s="1"/>
      <c r="AL188" s="1"/>
      <c r="AM188" s="1"/>
      <c r="AN188" s="1"/>
      <c r="AP188" s="30"/>
      <c r="AQ188" s="1"/>
      <c r="AR188" s="1">
        <f t="shared" si="17"/>
        <v>0</v>
      </c>
      <c r="AS188" s="1"/>
      <c r="AT188" s="1"/>
      <c r="AU188" s="2">
        <f t="shared" si="29"/>
        <v>0</v>
      </c>
      <c r="AW188" s="1"/>
      <c r="AX188" s="1"/>
      <c r="AY188" s="1"/>
      <c r="AZ188" s="2">
        <f t="shared" si="32"/>
        <v>0</v>
      </c>
      <c r="BA188" s="2">
        <f>SUM(AF188,AH188,-AZ188,-Table1914[[#This Row],[Sale Fee]])</f>
        <v>0</v>
      </c>
      <c r="BC188" s="1"/>
      <c r="BD188" s="1"/>
      <c r="BE188" s="1"/>
    </row>
    <row r="189" spans="1:57" x14ac:dyDescent="0.25">
      <c r="A189" s="1"/>
      <c r="B189" s="1"/>
      <c r="E189" s="4"/>
      <c r="F189" s="4"/>
      <c r="Q189" s="1"/>
      <c r="R189" s="1"/>
      <c r="S189" s="1">
        <f t="shared" si="31"/>
        <v>0</v>
      </c>
      <c r="U189" s="61"/>
      <c r="V189" s="61"/>
      <c r="W189" s="1">
        <f t="shared" si="25"/>
        <v>0</v>
      </c>
      <c r="X189" s="1"/>
      <c r="Y189" s="1"/>
      <c r="Z189" s="1">
        <f>Table1914[[#This Row],[Quantity2]]*Table1914[[#This Row],[U Cost]]</f>
        <v>0</v>
      </c>
      <c r="AB189" s="1"/>
      <c r="AC189" s="1"/>
      <c r="AD189" s="1">
        <f t="shared" si="26"/>
        <v>0</v>
      </c>
      <c r="AE189" s="1"/>
      <c r="AF189" s="1">
        <f>SUM(Table1914[[#This Row],[Total 
Paid]:[Shipping 
Charged]])</f>
        <v>0</v>
      </c>
      <c r="AG189" s="1"/>
      <c r="AH189" s="1"/>
      <c r="AI189" s="1">
        <f t="shared" si="27"/>
        <v>0</v>
      </c>
      <c r="AK189" s="1"/>
      <c r="AL189" s="1"/>
      <c r="AM189" s="1"/>
      <c r="AN189" s="1"/>
      <c r="AP189" s="30"/>
      <c r="AQ189" s="1"/>
      <c r="AR189" s="1">
        <f t="shared" si="17"/>
        <v>0</v>
      </c>
      <c r="AS189" s="1"/>
      <c r="AT189" s="1"/>
      <c r="AU189" s="2">
        <f t="shared" si="29"/>
        <v>0</v>
      </c>
      <c r="AW189" s="1"/>
      <c r="AX189" s="1"/>
      <c r="AY189" s="1"/>
      <c r="AZ189" s="2">
        <f t="shared" si="32"/>
        <v>0</v>
      </c>
      <c r="BA189" s="2">
        <f>SUM(AF189,AH189,-AZ189,-Table1914[[#This Row],[Sale Fee]])</f>
        <v>0</v>
      </c>
      <c r="BC189" s="1"/>
      <c r="BD189" s="1"/>
      <c r="BE189" s="1"/>
    </row>
    <row r="190" spans="1:57" x14ac:dyDescent="0.25">
      <c r="A190" s="1"/>
      <c r="B190" s="1"/>
      <c r="E190" s="4"/>
      <c r="F190" s="4"/>
      <c r="Q190" s="1"/>
      <c r="R190" s="1"/>
      <c r="S190" s="1">
        <f t="shared" si="31"/>
        <v>0</v>
      </c>
      <c r="U190" s="61"/>
      <c r="V190" s="61"/>
      <c r="W190" s="1">
        <f t="shared" si="25"/>
        <v>0</v>
      </c>
      <c r="X190" s="1"/>
      <c r="Y190" s="1"/>
      <c r="Z190" s="1">
        <f>Table1914[[#This Row],[Quantity2]]*Table1914[[#This Row],[U Cost]]</f>
        <v>0</v>
      </c>
      <c r="AB190" s="1"/>
      <c r="AC190" s="1"/>
      <c r="AD190" s="1">
        <f t="shared" si="26"/>
        <v>0</v>
      </c>
      <c r="AE190" s="1"/>
      <c r="AF190" s="1">
        <f>SUM(Table1914[[#This Row],[Total 
Paid]:[Shipping 
Charged]])</f>
        <v>0</v>
      </c>
      <c r="AG190" s="1"/>
      <c r="AH190" s="1"/>
      <c r="AI190" s="1">
        <f t="shared" si="27"/>
        <v>0</v>
      </c>
      <c r="AK190" s="1"/>
      <c r="AL190" s="1"/>
      <c r="AM190" s="1"/>
      <c r="AN190" s="1"/>
      <c r="AP190" s="30"/>
      <c r="AQ190" s="1"/>
      <c r="AR190" s="1">
        <f t="shared" si="17"/>
        <v>0</v>
      </c>
      <c r="AS190" s="1"/>
      <c r="AT190" s="1"/>
      <c r="AU190" s="2">
        <f t="shared" si="29"/>
        <v>0</v>
      </c>
      <c r="AW190" s="1"/>
      <c r="AX190" s="1"/>
      <c r="AY190" s="1"/>
      <c r="AZ190" s="2">
        <f t="shared" si="32"/>
        <v>0</v>
      </c>
      <c r="BA190" s="2">
        <f>SUM(AF190,AH190,-AZ190,-Table1914[[#This Row],[Sale Fee]])</f>
        <v>0</v>
      </c>
      <c r="BC190" s="1"/>
      <c r="BD190" s="1"/>
      <c r="BE190" s="1"/>
    </row>
    <row r="191" spans="1:57" x14ac:dyDescent="0.25">
      <c r="A191" s="1"/>
      <c r="B191" s="1"/>
      <c r="E191" s="4"/>
      <c r="F191" s="4"/>
      <c r="Q191" s="1"/>
      <c r="R191" s="1"/>
      <c r="S191" s="1">
        <f t="shared" si="31"/>
        <v>0</v>
      </c>
      <c r="U191" s="61"/>
      <c r="V191" s="61"/>
      <c r="W191" s="1">
        <f t="shared" si="25"/>
        <v>0</v>
      </c>
      <c r="X191" s="1"/>
      <c r="Y191" s="1"/>
      <c r="Z191" s="1">
        <f>Table1914[[#This Row],[Quantity2]]*Table1914[[#This Row],[U Cost]]</f>
        <v>0</v>
      </c>
      <c r="AB191" s="1"/>
      <c r="AC191" s="1"/>
      <c r="AD191" s="1">
        <f t="shared" si="26"/>
        <v>0</v>
      </c>
      <c r="AE191" s="1"/>
      <c r="AF191" s="1">
        <f>SUM(Table1914[[#This Row],[Total 
Paid]:[Shipping 
Charged]])</f>
        <v>0</v>
      </c>
      <c r="AG191" s="1"/>
      <c r="AH191" s="1"/>
      <c r="AI191" s="1">
        <f t="shared" si="27"/>
        <v>0</v>
      </c>
      <c r="AK191" s="1"/>
      <c r="AL191" s="1"/>
      <c r="AM191" s="1"/>
      <c r="AN191" s="1"/>
      <c r="AP191" s="30"/>
      <c r="AQ191" s="1"/>
      <c r="AR191" s="1">
        <f t="shared" si="17"/>
        <v>0</v>
      </c>
      <c r="AS191" s="1"/>
      <c r="AT191" s="1"/>
      <c r="AU191" s="2">
        <f t="shared" si="29"/>
        <v>0</v>
      </c>
      <c r="AW191" s="1"/>
      <c r="AX191" s="1"/>
      <c r="AY191" s="1"/>
      <c r="AZ191" s="2">
        <f t="shared" si="32"/>
        <v>0</v>
      </c>
      <c r="BA191" s="2">
        <f>SUM(AF191,AH191,-AZ191,-Table1914[[#This Row],[Sale Fee]])</f>
        <v>0</v>
      </c>
      <c r="BC191" s="1"/>
      <c r="BD191" s="1"/>
      <c r="BE191" s="1"/>
    </row>
    <row r="192" spans="1:57" x14ac:dyDescent="0.25">
      <c r="A192" s="1"/>
      <c r="B192" s="1"/>
      <c r="E192" s="4"/>
      <c r="F192" s="4"/>
      <c r="Q192" s="1"/>
      <c r="R192" s="1"/>
      <c r="S192" s="1">
        <f t="shared" si="31"/>
        <v>0</v>
      </c>
      <c r="U192" s="61"/>
      <c r="V192" s="61"/>
      <c r="W192" s="1">
        <f t="shared" si="25"/>
        <v>0</v>
      </c>
      <c r="X192" s="1"/>
      <c r="Y192" s="1"/>
      <c r="Z192" s="1">
        <f>Table1914[[#This Row],[Quantity2]]*Table1914[[#This Row],[U Cost]]</f>
        <v>0</v>
      </c>
      <c r="AB192" s="1"/>
      <c r="AC192" s="1"/>
      <c r="AD192" s="1">
        <f t="shared" si="26"/>
        <v>0</v>
      </c>
      <c r="AE192" s="1"/>
      <c r="AF192" s="1">
        <f>SUM(Table1914[[#This Row],[Total 
Paid]:[Shipping 
Charged]])</f>
        <v>0</v>
      </c>
      <c r="AG192" s="1"/>
      <c r="AH192" s="1"/>
      <c r="AI192" s="1">
        <f t="shared" si="27"/>
        <v>0</v>
      </c>
      <c r="AK192" s="1"/>
      <c r="AL192" s="1"/>
      <c r="AM192" s="1"/>
      <c r="AN192" s="1"/>
      <c r="AP192" s="30"/>
      <c r="AQ192" s="1"/>
      <c r="AR192" s="1">
        <f t="shared" si="17"/>
        <v>0</v>
      </c>
      <c r="AS192" s="1"/>
      <c r="AT192" s="1"/>
      <c r="AU192" s="2">
        <f t="shared" si="29"/>
        <v>0</v>
      </c>
      <c r="AW192" s="1"/>
      <c r="AX192" s="1"/>
      <c r="AY192" s="1"/>
      <c r="AZ192" s="2">
        <f t="shared" si="32"/>
        <v>0</v>
      </c>
      <c r="BA192" s="2">
        <f>SUM(AF192,AH192,-AZ192,-Table1914[[#This Row],[Sale Fee]])</f>
        <v>0</v>
      </c>
      <c r="BC192" s="1"/>
      <c r="BD192" s="1"/>
      <c r="BE192" s="1"/>
    </row>
    <row r="193" spans="1:57" x14ac:dyDescent="0.25">
      <c r="A193" s="1"/>
      <c r="B193" s="1"/>
      <c r="E193" s="4"/>
      <c r="F193" s="4"/>
      <c r="Q193" s="1"/>
      <c r="R193" s="1"/>
      <c r="S193" s="1"/>
      <c r="U193" s="61"/>
      <c r="V193" s="61"/>
      <c r="W193" s="1">
        <f t="shared" si="25"/>
        <v>0</v>
      </c>
      <c r="X193" s="1"/>
      <c r="Y193" s="1"/>
      <c r="Z193" s="1">
        <f>Table1914[[#This Row],[Quantity2]]*Table1914[[#This Row],[U Cost]]</f>
        <v>0</v>
      </c>
      <c r="AB193" s="1"/>
      <c r="AC193" s="1"/>
      <c r="AD193" s="1">
        <f t="shared" si="26"/>
        <v>0</v>
      </c>
      <c r="AE193" s="1"/>
      <c r="AF193" s="1">
        <f>SUM(Table1914[[#This Row],[Total 
Paid]:[Shipping 
Charged]])</f>
        <v>0</v>
      </c>
      <c r="AG193" s="1"/>
      <c r="AH193" s="1"/>
      <c r="AI193" s="1">
        <f t="shared" si="27"/>
        <v>0</v>
      </c>
      <c r="AK193" s="1"/>
      <c r="AL193" s="1"/>
      <c r="AM193" s="1"/>
      <c r="AN193" s="1"/>
      <c r="AP193" s="30">
        <f t="shared" ref="AP193:AP256" si="33">AB193</f>
        <v>0</v>
      </c>
      <c r="AQ193" s="1"/>
      <c r="AR193" s="1">
        <f t="shared" si="17"/>
        <v>0</v>
      </c>
      <c r="AS193" s="1"/>
      <c r="AT193" s="1"/>
      <c r="AU193" s="2">
        <f t="shared" si="29"/>
        <v>0</v>
      </c>
      <c r="AW193" s="1"/>
      <c r="AX193" s="1"/>
      <c r="AY193" s="1"/>
      <c r="AZ193" s="2">
        <f t="shared" si="32"/>
        <v>0</v>
      </c>
      <c r="BA193" s="2">
        <f>SUM(AF193,AH193,-AZ193,-Table1914[[#This Row],[Sale Fee]])</f>
        <v>0</v>
      </c>
      <c r="BC193" s="1"/>
      <c r="BD193" s="1"/>
      <c r="BE193" s="1"/>
    </row>
    <row r="194" spans="1:57" x14ac:dyDescent="0.25">
      <c r="A194" s="1"/>
      <c r="B194" s="1"/>
      <c r="E194" s="4"/>
      <c r="F194" s="4"/>
      <c r="Q194" s="1"/>
      <c r="R194" s="1"/>
      <c r="S194" s="1"/>
      <c r="U194" s="61"/>
      <c r="V194" s="61"/>
      <c r="W194" s="1">
        <f t="shared" si="25"/>
        <v>0</v>
      </c>
      <c r="X194" s="1"/>
      <c r="Y194" s="1"/>
      <c r="Z194" s="1">
        <f>Table1914[[#This Row],[Quantity2]]*Table1914[[#This Row],[U Cost]]</f>
        <v>0</v>
      </c>
      <c r="AB194" s="1"/>
      <c r="AC194" s="1"/>
      <c r="AD194" s="1">
        <f t="shared" si="26"/>
        <v>0</v>
      </c>
      <c r="AE194" s="1"/>
      <c r="AF194" s="1">
        <f>SUM(Table1914[[#This Row],[Total 
Paid]:[Shipping 
Charged]])</f>
        <v>0</v>
      </c>
      <c r="AG194" s="1"/>
      <c r="AH194" s="1"/>
      <c r="AI194" s="1">
        <f t="shared" si="27"/>
        <v>0</v>
      </c>
      <c r="AK194" s="1"/>
      <c r="AL194" s="1"/>
      <c r="AM194" s="1"/>
      <c r="AN194" s="1"/>
      <c r="AP194" s="30">
        <f t="shared" si="33"/>
        <v>0</v>
      </c>
      <c r="AQ194" s="1"/>
      <c r="AR194" s="1">
        <f t="shared" si="17"/>
        <v>0</v>
      </c>
      <c r="AS194" s="1"/>
      <c r="AT194" s="1"/>
      <c r="AU194" s="2">
        <f t="shared" si="29"/>
        <v>0</v>
      </c>
      <c r="AW194" s="1"/>
      <c r="AX194" s="1"/>
      <c r="AY194" s="1"/>
      <c r="AZ194" s="2">
        <f t="shared" si="32"/>
        <v>0</v>
      </c>
      <c r="BA194" s="2">
        <f>SUM(AF194,AH194,-AZ194,-Table1914[[#This Row],[Sale Fee]])</f>
        <v>0</v>
      </c>
      <c r="BC194" s="1"/>
      <c r="BD194" s="1"/>
      <c r="BE194" s="1"/>
    </row>
    <row r="195" spans="1:57" x14ac:dyDescent="0.25">
      <c r="A195" s="1"/>
      <c r="B195" s="1"/>
      <c r="E195" s="4"/>
      <c r="F195" s="4"/>
      <c r="Q195" s="1"/>
      <c r="R195" s="1"/>
      <c r="S195" s="1"/>
      <c r="U195" s="1"/>
      <c r="V195" s="1"/>
      <c r="W195" s="1">
        <f t="shared" si="25"/>
        <v>0</v>
      </c>
      <c r="X195" s="1"/>
      <c r="Y195" s="1"/>
      <c r="Z195" s="1">
        <f>Table1914[[#This Row],[Quantity2]]*Table1914[[#This Row],[U Cost]]</f>
        <v>0</v>
      </c>
      <c r="AB195" s="1"/>
      <c r="AC195" s="1"/>
      <c r="AD195" s="1">
        <f t="shared" si="26"/>
        <v>0</v>
      </c>
      <c r="AE195" s="1"/>
      <c r="AF195" s="1">
        <f>SUM(Table1914[[#This Row],[Total 
Paid]:[Shipping 
Charged]])</f>
        <v>0</v>
      </c>
      <c r="AG195" s="1"/>
      <c r="AH195" s="1"/>
      <c r="AI195" s="1">
        <f t="shared" si="27"/>
        <v>0</v>
      </c>
      <c r="AK195" s="1"/>
      <c r="AL195" s="1"/>
      <c r="AM195" s="1"/>
      <c r="AN195" s="1"/>
      <c r="AP195" s="30">
        <f t="shared" si="33"/>
        <v>0</v>
      </c>
      <c r="AQ195" s="1"/>
      <c r="AR195" s="1">
        <f t="shared" si="17"/>
        <v>0</v>
      </c>
      <c r="AS195" s="1"/>
      <c r="AT195" s="1"/>
      <c r="AU195" s="2">
        <f t="shared" si="29"/>
        <v>0</v>
      </c>
      <c r="AW195" s="1"/>
      <c r="AX195" s="1"/>
      <c r="AY195" s="1"/>
      <c r="AZ195" s="2">
        <f t="shared" si="32"/>
        <v>0</v>
      </c>
      <c r="BA195" s="2">
        <f>SUM(AF195,AH195,-AZ195,-Table1914[[#This Row],[Sale Fee]])</f>
        <v>0</v>
      </c>
      <c r="BC195" s="1"/>
      <c r="BD195" s="1"/>
      <c r="BE195" s="1"/>
    </row>
    <row r="196" spans="1:57" x14ac:dyDescent="0.25">
      <c r="A196" s="1"/>
      <c r="B196" s="1"/>
      <c r="E196" s="4"/>
      <c r="F196" s="4"/>
      <c r="Q196" s="1"/>
      <c r="R196" s="1"/>
      <c r="S196" s="1"/>
      <c r="U196" s="1"/>
      <c r="V196" s="1"/>
      <c r="W196" s="1">
        <f t="shared" si="25"/>
        <v>0</v>
      </c>
      <c r="X196" s="1"/>
      <c r="Y196" s="1"/>
      <c r="Z196" s="1">
        <f>Table1914[[#This Row],[Quantity2]]*Table1914[[#This Row],[U Cost]]</f>
        <v>0</v>
      </c>
      <c r="AB196" s="1"/>
      <c r="AC196" s="1"/>
      <c r="AD196" s="1">
        <f t="shared" si="26"/>
        <v>0</v>
      </c>
      <c r="AE196" s="1"/>
      <c r="AF196" s="1">
        <f>SUM(Table1914[[#This Row],[Total 
Paid]:[Shipping 
Charged]])</f>
        <v>0</v>
      </c>
      <c r="AG196" s="1"/>
      <c r="AH196" s="1"/>
      <c r="AI196" s="1">
        <f t="shared" si="27"/>
        <v>0</v>
      </c>
      <c r="AK196" s="1"/>
      <c r="AL196" s="1"/>
      <c r="AM196" s="1"/>
      <c r="AN196" s="1"/>
      <c r="AP196" s="30">
        <f t="shared" si="33"/>
        <v>0</v>
      </c>
      <c r="AQ196" s="1"/>
      <c r="AR196" s="1">
        <f t="shared" si="17"/>
        <v>0</v>
      </c>
      <c r="AS196" s="1"/>
      <c r="AT196" s="1"/>
      <c r="AU196" s="2">
        <f t="shared" si="29"/>
        <v>0</v>
      </c>
      <c r="AW196" s="1"/>
      <c r="AX196" s="1"/>
      <c r="AY196" s="1"/>
      <c r="AZ196" s="2">
        <f t="shared" si="32"/>
        <v>0</v>
      </c>
      <c r="BA196" s="2">
        <f>SUM(AF196,AH196,-AZ196,-Table1914[[#This Row],[Sale Fee]])</f>
        <v>0</v>
      </c>
      <c r="BC196" s="1"/>
      <c r="BD196" s="1"/>
      <c r="BE196" s="1"/>
    </row>
    <row r="197" spans="1:57" x14ac:dyDescent="0.25">
      <c r="A197" s="1"/>
      <c r="B197" s="1"/>
      <c r="E197" s="4"/>
      <c r="F197" s="4"/>
      <c r="Q197" s="1"/>
      <c r="R197" s="1"/>
      <c r="S197" s="1"/>
      <c r="U197" s="1"/>
      <c r="V197" s="1"/>
      <c r="W197" s="1">
        <f t="shared" si="25"/>
        <v>0</v>
      </c>
      <c r="X197" s="1"/>
      <c r="Y197" s="1"/>
      <c r="Z197" s="1">
        <f>Table1914[[#This Row],[Quantity2]]*Table1914[[#This Row],[U Cost]]</f>
        <v>0</v>
      </c>
      <c r="AB197" s="1"/>
      <c r="AC197" s="1"/>
      <c r="AD197" s="1">
        <f t="shared" si="26"/>
        <v>0</v>
      </c>
      <c r="AE197" s="1"/>
      <c r="AF197" s="1">
        <f>SUM(Table1914[[#This Row],[Total 
Paid]:[Shipping 
Charged]])</f>
        <v>0</v>
      </c>
      <c r="AG197" s="1"/>
      <c r="AH197" s="1"/>
      <c r="AI197" s="1">
        <f t="shared" si="27"/>
        <v>0</v>
      </c>
      <c r="AK197" s="1"/>
      <c r="AL197" s="1"/>
      <c r="AM197" s="1"/>
      <c r="AN197" s="1"/>
      <c r="AP197" s="30">
        <f t="shared" si="33"/>
        <v>0</v>
      </c>
      <c r="AQ197" s="1"/>
      <c r="AR197" s="1">
        <f t="shared" si="17"/>
        <v>0</v>
      </c>
      <c r="AS197" s="1"/>
      <c r="AT197" s="1"/>
      <c r="AU197" s="2">
        <f t="shared" si="29"/>
        <v>0</v>
      </c>
      <c r="AW197" s="1"/>
      <c r="AX197" s="1"/>
      <c r="AY197" s="1"/>
      <c r="AZ197" s="2">
        <f t="shared" si="32"/>
        <v>0</v>
      </c>
      <c r="BA197" s="2">
        <f>SUM(AF197,AH197,-AZ197,-Table1914[[#This Row],[Sale Fee]])</f>
        <v>0</v>
      </c>
      <c r="BC197" s="1"/>
      <c r="BD197" s="1"/>
      <c r="BE197" s="1"/>
    </row>
    <row r="198" spans="1:57" x14ac:dyDescent="0.25">
      <c r="A198" s="1"/>
      <c r="B198" s="1"/>
      <c r="E198" s="4"/>
      <c r="F198" s="4"/>
      <c r="Q198" s="1"/>
      <c r="R198" s="1"/>
      <c r="S198" s="1"/>
      <c r="U198" s="1"/>
      <c r="V198" s="1"/>
      <c r="W198" s="1">
        <f t="shared" ref="W198:W261" si="34">U198*V198</f>
        <v>0</v>
      </c>
      <c r="X198" s="1"/>
      <c r="Y198" s="1"/>
      <c r="Z198" s="1">
        <f>Table1914[[#This Row],[Quantity2]]*Table1914[[#This Row],[U Cost]]</f>
        <v>0</v>
      </c>
      <c r="AB198" s="1"/>
      <c r="AC198" s="1"/>
      <c r="AD198" s="1">
        <f t="shared" ref="AD198:AD261" si="35">AC198*AB198</f>
        <v>0</v>
      </c>
      <c r="AE198" s="1"/>
      <c r="AF198" s="1">
        <f>SUM(Table1914[[#This Row],[Total 
Paid]:[Shipping 
Charged]])</f>
        <v>0</v>
      </c>
      <c r="AG198" s="1"/>
      <c r="AH198" s="1"/>
      <c r="AI198" s="1">
        <f t="shared" ref="AI198:AI261" si="36">SUM(AF198,AG198,AH198)</f>
        <v>0</v>
      </c>
      <c r="AK198" s="1"/>
      <c r="AL198" s="1"/>
      <c r="AM198" s="1"/>
      <c r="AN198" s="1"/>
      <c r="AP198" s="30">
        <f t="shared" si="33"/>
        <v>0</v>
      </c>
      <c r="AQ198" s="1"/>
      <c r="AR198" s="1">
        <f t="shared" si="17"/>
        <v>0</v>
      </c>
      <c r="AS198" s="1"/>
      <c r="AT198" s="1"/>
      <c r="AU198" s="2">
        <f t="shared" ref="AU198:AU261" si="37">SUM(AR198:AT198)</f>
        <v>0</v>
      </c>
      <c r="AW198" s="1"/>
      <c r="AX198" s="1"/>
      <c r="AY198" s="1"/>
      <c r="AZ198" s="2">
        <f t="shared" si="32"/>
        <v>0</v>
      </c>
      <c r="BA198" s="2">
        <f>SUM(AF198,AH198,-AZ198,-Table1914[[#This Row],[Sale Fee]])</f>
        <v>0</v>
      </c>
      <c r="BC198" s="1"/>
      <c r="BD198" s="1"/>
      <c r="BE198" s="1"/>
    </row>
    <row r="199" spans="1:57" x14ac:dyDescent="0.25">
      <c r="A199" s="1"/>
      <c r="B199" s="1"/>
      <c r="E199" s="4"/>
      <c r="F199" s="4"/>
      <c r="Q199" s="1"/>
      <c r="R199" s="1"/>
      <c r="S199" s="1"/>
      <c r="U199" s="1"/>
      <c r="V199" s="1"/>
      <c r="W199" s="1">
        <f t="shared" si="34"/>
        <v>0</v>
      </c>
      <c r="X199" s="1"/>
      <c r="Y199" s="1"/>
      <c r="Z199" s="1">
        <f>Table1914[[#This Row],[Quantity2]]*Table1914[[#This Row],[U Cost]]</f>
        <v>0</v>
      </c>
      <c r="AB199" s="1"/>
      <c r="AC199" s="1"/>
      <c r="AD199" s="1">
        <f t="shared" si="35"/>
        <v>0</v>
      </c>
      <c r="AE199" s="1"/>
      <c r="AF199" s="1">
        <f>SUM(Table1914[[#This Row],[Total 
Paid]:[Shipping 
Charged]])</f>
        <v>0</v>
      </c>
      <c r="AG199" s="1"/>
      <c r="AH199" s="1"/>
      <c r="AI199" s="1">
        <f t="shared" si="36"/>
        <v>0</v>
      </c>
      <c r="AK199" s="1"/>
      <c r="AL199" s="1"/>
      <c r="AM199" s="1"/>
      <c r="AN199" s="1"/>
      <c r="AP199" s="30">
        <f t="shared" si="33"/>
        <v>0</v>
      </c>
      <c r="AQ199" s="1"/>
      <c r="AR199" s="1">
        <f t="shared" si="17"/>
        <v>0</v>
      </c>
      <c r="AS199" s="1"/>
      <c r="AT199" s="1"/>
      <c r="AU199" s="2">
        <f t="shared" si="37"/>
        <v>0</v>
      </c>
      <c r="AW199" s="1"/>
      <c r="AX199" s="1"/>
      <c r="AY199" s="1"/>
      <c r="AZ199" s="2">
        <f t="shared" si="32"/>
        <v>0</v>
      </c>
      <c r="BA199" s="2">
        <f>SUM(AF199,AH199,-AZ199,-Table1914[[#This Row],[Sale Fee]])</f>
        <v>0</v>
      </c>
      <c r="BC199" s="1"/>
      <c r="BD199" s="1"/>
      <c r="BE199" s="1"/>
    </row>
    <row r="200" spans="1:57" x14ac:dyDescent="0.25">
      <c r="A200" s="1"/>
      <c r="B200" s="1"/>
      <c r="Q200" s="1"/>
      <c r="R200" s="1"/>
      <c r="S200" s="1"/>
      <c r="U200" s="1"/>
      <c r="V200" s="1"/>
      <c r="W200" s="1">
        <f t="shared" si="34"/>
        <v>0</v>
      </c>
      <c r="X200" s="1"/>
      <c r="Y200" s="1"/>
      <c r="Z200" s="1">
        <f>Table1914[[#This Row],[Quantity2]]*Table1914[[#This Row],[U Cost]]</f>
        <v>0</v>
      </c>
      <c r="AB200" s="1"/>
      <c r="AC200" s="1"/>
      <c r="AD200" s="1">
        <f t="shared" si="35"/>
        <v>0</v>
      </c>
      <c r="AE200" s="1"/>
      <c r="AF200" s="1">
        <f>SUM(Table1914[[#This Row],[Total 
Paid]:[Shipping 
Charged]])</f>
        <v>0</v>
      </c>
      <c r="AG200" s="1"/>
      <c r="AH200" s="1"/>
      <c r="AI200" s="1">
        <f t="shared" si="36"/>
        <v>0</v>
      </c>
      <c r="AK200" s="1"/>
      <c r="AL200" s="1"/>
      <c r="AM200" s="1"/>
      <c r="AN200" s="1"/>
      <c r="AP200" s="30">
        <f t="shared" si="33"/>
        <v>0</v>
      </c>
      <c r="AQ200" s="1"/>
      <c r="AR200" s="1">
        <f t="shared" si="17"/>
        <v>0</v>
      </c>
      <c r="AS200" s="1"/>
      <c r="AT200" s="1"/>
      <c r="AU200" s="2">
        <f t="shared" si="37"/>
        <v>0</v>
      </c>
      <c r="AW200" s="1"/>
      <c r="AX200" s="1"/>
      <c r="AY200" s="1"/>
      <c r="AZ200" s="2">
        <f t="shared" si="32"/>
        <v>0</v>
      </c>
      <c r="BA200" s="2">
        <f>SUM(AF200,AH200,-AZ200,-Table1914[[#This Row],[Sale Fee]])</f>
        <v>0</v>
      </c>
      <c r="BC200" s="1"/>
      <c r="BD200" s="1"/>
      <c r="BE200" s="1"/>
    </row>
    <row r="201" spans="1:57" x14ac:dyDescent="0.25">
      <c r="A201" s="1"/>
      <c r="B201" s="1"/>
      <c r="E201" s="4"/>
      <c r="F201" s="4"/>
      <c r="Q201" s="1"/>
      <c r="R201" s="1"/>
      <c r="S201" s="1"/>
      <c r="U201" s="1"/>
      <c r="V201" s="1"/>
      <c r="W201" s="1">
        <f t="shared" si="34"/>
        <v>0</v>
      </c>
      <c r="X201" s="1"/>
      <c r="Y201" s="1"/>
      <c r="Z201" s="1">
        <f>Table1914[[#This Row],[Quantity2]]*Table1914[[#This Row],[U Cost]]</f>
        <v>0</v>
      </c>
      <c r="AB201" s="1"/>
      <c r="AC201" s="1"/>
      <c r="AD201" s="1">
        <f t="shared" si="35"/>
        <v>0</v>
      </c>
      <c r="AE201" s="1"/>
      <c r="AF201" s="1">
        <f>SUM(Table1914[[#This Row],[Total 
Paid]:[Shipping 
Charged]])</f>
        <v>0</v>
      </c>
      <c r="AG201" s="1"/>
      <c r="AH201" s="1"/>
      <c r="AI201" s="1">
        <f t="shared" si="36"/>
        <v>0</v>
      </c>
      <c r="AK201" s="1"/>
      <c r="AL201" s="1"/>
      <c r="AM201" s="1"/>
      <c r="AN201" s="1"/>
      <c r="AP201" s="30">
        <f t="shared" si="33"/>
        <v>0</v>
      </c>
      <c r="AQ201" s="1"/>
      <c r="AR201" s="1">
        <f t="shared" si="17"/>
        <v>0</v>
      </c>
      <c r="AS201" s="1"/>
      <c r="AT201" s="1"/>
      <c r="AU201" s="2">
        <f t="shared" si="37"/>
        <v>0</v>
      </c>
      <c r="AW201" s="1"/>
      <c r="AX201" s="1"/>
      <c r="AY201" s="1"/>
      <c r="AZ201" s="2">
        <f t="shared" si="32"/>
        <v>0</v>
      </c>
      <c r="BA201" s="2">
        <f>SUM(AF201,AH201,-AZ201,-Table1914[[#This Row],[Sale Fee]])</f>
        <v>0</v>
      </c>
      <c r="BC201" s="1"/>
      <c r="BD201" s="1"/>
      <c r="BE201" s="1"/>
    </row>
    <row r="202" spans="1:57" x14ac:dyDescent="0.25">
      <c r="A202" s="1"/>
      <c r="B202" s="1"/>
      <c r="E202" s="4"/>
      <c r="F202" s="4"/>
      <c r="Q202" s="1"/>
      <c r="R202" s="1"/>
      <c r="S202" s="1"/>
      <c r="U202" s="1"/>
      <c r="V202" s="1"/>
      <c r="W202" s="1">
        <f t="shared" si="34"/>
        <v>0</v>
      </c>
      <c r="X202" s="1"/>
      <c r="Y202" s="1"/>
      <c r="Z202" s="1">
        <f>Table1914[[#This Row],[Quantity2]]*Table1914[[#This Row],[U Cost]]</f>
        <v>0</v>
      </c>
      <c r="AB202" s="1"/>
      <c r="AC202" s="1"/>
      <c r="AD202" s="1">
        <f t="shared" si="35"/>
        <v>0</v>
      </c>
      <c r="AE202" s="1"/>
      <c r="AF202" s="1">
        <f>SUM(Table1914[[#This Row],[Total 
Paid]:[Shipping 
Charged]])</f>
        <v>0</v>
      </c>
      <c r="AG202" s="1"/>
      <c r="AH202" s="1"/>
      <c r="AI202" s="1">
        <f t="shared" si="36"/>
        <v>0</v>
      </c>
      <c r="AK202" s="1"/>
      <c r="AL202" s="1"/>
      <c r="AM202" s="1"/>
      <c r="AN202" s="1"/>
      <c r="AP202" s="30">
        <f t="shared" si="33"/>
        <v>0</v>
      </c>
      <c r="AQ202" s="1"/>
      <c r="AR202" s="1">
        <f t="shared" si="17"/>
        <v>0</v>
      </c>
      <c r="AS202" s="1"/>
      <c r="AT202" s="1"/>
      <c r="AU202" s="2">
        <f t="shared" si="37"/>
        <v>0</v>
      </c>
      <c r="AW202" s="1"/>
      <c r="AX202" s="1"/>
      <c r="AY202" s="1"/>
      <c r="AZ202" s="2">
        <f t="shared" si="32"/>
        <v>0</v>
      </c>
      <c r="BA202" s="2">
        <f>SUM(AF202,AH202,-AZ202,-Table1914[[#This Row],[Sale Fee]])</f>
        <v>0</v>
      </c>
      <c r="BC202" s="1"/>
      <c r="BD202" s="1"/>
      <c r="BE202" s="1"/>
    </row>
    <row r="203" spans="1:57" x14ac:dyDescent="0.25">
      <c r="A203" s="1"/>
      <c r="B203" s="1"/>
      <c r="E203" s="4"/>
      <c r="F203" s="4"/>
      <c r="Q203" s="1"/>
      <c r="R203" s="1"/>
      <c r="S203" s="1"/>
      <c r="U203" s="1"/>
      <c r="V203" s="1"/>
      <c r="W203" s="1">
        <f t="shared" si="34"/>
        <v>0</v>
      </c>
      <c r="X203" s="1"/>
      <c r="Y203" s="1"/>
      <c r="Z203" s="1">
        <f>Table1914[[#This Row],[Quantity2]]*Table1914[[#This Row],[U Cost]]</f>
        <v>0</v>
      </c>
      <c r="AB203" s="1"/>
      <c r="AC203" s="1"/>
      <c r="AD203" s="1">
        <f t="shared" si="35"/>
        <v>0</v>
      </c>
      <c r="AE203" s="1"/>
      <c r="AF203" s="1">
        <f>SUM(Table1914[[#This Row],[Total 
Paid]:[Shipping 
Charged]])</f>
        <v>0</v>
      </c>
      <c r="AG203" s="1"/>
      <c r="AH203" s="1"/>
      <c r="AI203" s="1">
        <f t="shared" si="36"/>
        <v>0</v>
      </c>
      <c r="AK203" s="1"/>
      <c r="AL203" s="1"/>
      <c r="AM203" s="1"/>
      <c r="AN203" s="1"/>
      <c r="AP203" s="30">
        <f t="shared" si="33"/>
        <v>0</v>
      </c>
      <c r="AQ203" s="1"/>
      <c r="AR203" s="1">
        <f t="shared" si="17"/>
        <v>0</v>
      </c>
      <c r="AS203" s="1"/>
      <c r="AT203" s="1"/>
      <c r="AU203" s="2">
        <f t="shared" si="37"/>
        <v>0</v>
      </c>
      <c r="AW203" s="1"/>
      <c r="AX203" s="1"/>
      <c r="AY203" s="1"/>
      <c r="AZ203" s="2">
        <f t="shared" si="32"/>
        <v>0</v>
      </c>
      <c r="BA203" s="2">
        <f>SUM(AF203,AH203,-AZ203,-Table1914[[#This Row],[Sale Fee]])</f>
        <v>0</v>
      </c>
      <c r="BC203" s="1"/>
      <c r="BD203" s="1"/>
      <c r="BE203" s="1"/>
    </row>
    <row r="204" spans="1:57" x14ac:dyDescent="0.25">
      <c r="A204" s="1"/>
      <c r="B204" s="1"/>
      <c r="E204" s="4"/>
      <c r="F204" s="4"/>
      <c r="Q204" s="1"/>
      <c r="R204" s="1"/>
      <c r="S204" s="1"/>
      <c r="U204" s="1"/>
      <c r="V204" s="1"/>
      <c r="W204" s="1">
        <f t="shared" si="34"/>
        <v>0</v>
      </c>
      <c r="X204" s="1"/>
      <c r="Y204" s="1"/>
      <c r="Z204" s="1">
        <f>Table1914[[#This Row],[Quantity2]]*Table1914[[#This Row],[U Cost]]</f>
        <v>0</v>
      </c>
      <c r="AB204" s="1"/>
      <c r="AC204" s="1"/>
      <c r="AD204" s="1">
        <f t="shared" si="35"/>
        <v>0</v>
      </c>
      <c r="AE204" s="1"/>
      <c r="AF204" s="1">
        <f>SUM(Table1914[[#This Row],[Total 
Paid]:[Shipping 
Charged]])</f>
        <v>0</v>
      </c>
      <c r="AG204" s="1"/>
      <c r="AH204" s="1"/>
      <c r="AI204" s="1">
        <f t="shared" si="36"/>
        <v>0</v>
      </c>
      <c r="AK204" s="1"/>
      <c r="AL204" s="1"/>
      <c r="AM204" s="1"/>
      <c r="AN204" s="1"/>
      <c r="AP204" s="30">
        <f t="shared" si="33"/>
        <v>0</v>
      </c>
      <c r="AQ204" s="1"/>
      <c r="AR204" s="1">
        <f t="shared" si="17"/>
        <v>0</v>
      </c>
      <c r="AS204" s="1"/>
      <c r="AT204" s="1"/>
      <c r="AU204" s="2">
        <f t="shared" si="37"/>
        <v>0</v>
      </c>
      <c r="AW204" s="1"/>
      <c r="AX204" s="1"/>
      <c r="AY204" s="1"/>
      <c r="AZ204" s="2">
        <f t="shared" si="32"/>
        <v>0</v>
      </c>
      <c r="BA204" s="2">
        <f>SUM(AF204,AH204,-AZ204,-Table1914[[#This Row],[Sale Fee]])</f>
        <v>0</v>
      </c>
      <c r="BC204" s="1"/>
      <c r="BD204" s="1"/>
      <c r="BE204" s="1"/>
    </row>
    <row r="205" spans="1:57" x14ac:dyDescent="0.25">
      <c r="A205" s="1"/>
      <c r="B205" s="1"/>
      <c r="E205" s="4"/>
      <c r="F205" s="4"/>
      <c r="Q205" s="1"/>
      <c r="R205" s="1"/>
      <c r="S205" s="1"/>
      <c r="U205" s="1"/>
      <c r="V205" s="1"/>
      <c r="W205" s="1">
        <f t="shared" si="34"/>
        <v>0</v>
      </c>
      <c r="X205" s="1"/>
      <c r="Y205" s="1"/>
      <c r="Z205" s="1">
        <f>Table1914[[#This Row],[Quantity2]]*Table1914[[#This Row],[U Cost]]</f>
        <v>0</v>
      </c>
      <c r="AB205" s="1"/>
      <c r="AC205" s="1"/>
      <c r="AD205" s="1">
        <f t="shared" si="35"/>
        <v>0</v>
      </c>
      <c r="AE205" s="1"/>
      <c r="AF205" s="1">
        <f>SUM(Table1914[[#This Row],[Total 
Paid]:[Shipping 
Charged]])</f>
        <v>0</v>
      </c>
      <c r="AG205" s="1"/>
      <c r="AH205" s="1"/>
      <c r="AI205" s="1">
        <f t="shared" si="36"/>
        <v>0</v>
      </c>
      <c r="AK205" s="1"/>
      <c r="AL205" s="1"/>
      <c r="AM205" s="1"/>
      <c r="AN205" s="1"/>
      <c r="AP205" s="30">
        <f t="shared" si="33"/>
        <v>0</v>
      </c>
      <c r="AQ205" s="1"/>
      <c r="AR205" s="1">
        <f t="shared" si="17"/>
        <v>0</v>
      </c>
      <c r="AS205" s="1"/>
      <c r="AT205" s="1"/>
      <c r="AU205" s="2">
        <f t="shared" si="37"/>
        <v>0</v>
      </c>
      <c r="AW205" s="1"/>
      <c r="AX205" s="1"/>
      <c r="AY205" s="1"/>
      <c r="AZ205" s="2">
        <f t="shared" si="32"/>
        <v>0</v>
      </c>
      <c r="BA205" s="2">
        <f>SUM(AF205,AH205,-AZ205,-Table1914[[#This Row],[Sale Fee]])</f>
        <v>0</v>
      </c>
      <c r="BC205" s="1"/>
      <c r="BD205" s="1"/>
      <c r="BE205" s="1"/>
    </row>
    <row r="206" spans="1:57" x14ac:dyDescent="0.25">
      <c r="A206" s="1"/>
      <c r="B206" s="1"/>
      <c r="E206" s="4"/>
      <c r="F206" s="4"/>
      <c r="Q206" s="1"/>
      <c r="R206" s="1"/>
      <c r="S206" s="1"/>
      <c r="U206" s="1"/>
      <c r="V206" s="1"/>
      <c r="W206" s="1">
        <f t="shared" si="34"/>
        <v>0</v>
      </c>
      <c r="X206" s="1"/>
      <c r="Y206" s="1"/>
      <c r="Z206" s="1">
        <f>Table1914[[#This Row],[Quantity2]]*Table1914[[#This Row],[U Cost]]</f>
        <v>0</v>
      </c>
      <c r="AB206" s="1"/>
      <c r="AC206" s="1"/>
      <c r="AD206" s="1">
        <f t="shared" si="35"/>
        <v>0</v>
      </c>
      <c r="AE206" s="1"/>
      <c r="AF206" s="1">
        <f>SUM(Table1914[[#This Row],[Total 
Paid]:[Shipping 
Charged]])</f>
        <v>0</v>
      </c>
      <c r="AG206" s="1"/>
      <c r="AH206" s="1"/>
      <c r="AI206" s="1">
        <f t="shared" si="36"/>
        <v>0</v>
      </c>
      <c r="AK206" s="1"/>
      <c r="AL206" s="1"/>
      <c r="AM206" s="1"/>
      <c r="AN206" s="1"/>
      <c r="AP206" s="30">
        <f t="shared" si="33"/>
        <v>0</v>
      </c>
      <c r="AQ206" s="1"/>
      <c r="AR206" s="1">
        <f t="shared" si="17"/>
        <v>0</v>
      </c>
      <c r="AS206" s="1"/>
      <c r="AT206" s="1"/>
      <c r="AU206" s="2">
        <f t="shared" si="37"/>
        <v>0</v>
      </c>
      <c r="AW206" s="1"/>
      <c r="AX206" s="1"/>
      <c r="AY206" s="1"/>
      <c r="AZ206" s="2">
        <f t="shared" si="32"/>
        <v>0</v>
      </c>
      <c r="BA206" s="2">
        <f>SUM(AF206,AH206,-AZ206,-Table1914[[#This Row],[Sale Fee]])</f>
        <v>0</v>
      </c>
      <c r="BC206" s="1"/>
      <c r="BD206" s="1"/>
      <c r="BE206" s="1"/>
    </row>
    <row r="207" spans="1:57" x14ac:dyDescent="0.25">
      <c r="A207" s="1"/>
      <c r="B207" s="1"/>
      <c r="E207" s="4"/>
      <c r="F207" s="4"/>
      <c r="Q207" s="1"/>
      <c r="R207" s="1"/>
      <c r="S207" s="1"/>
      <c r="U207" s="1"/>
      <c r="V207" s="1"/>
      <c r="W207" s="1">
        <f t="shared" si="34"/>
        <v>0</v>
      </c>
      <c r="X207" s="1"/>
      <c r="Y207" s="1"/>
      <c r="Z207" s="1">
        <f>Table1914[[#This Row],[Quantity2]]*Table1914[[#This Row],[U Cost]]</f>
        <v>0</v>
      </c>
      <c r="AB207" s="1"/>
      <c r="AC207" s="1"/>
      <c r="AD207" s="1">
        <f t="shared" si="35"/>
        <v>0</v>
      </c>
      <c r="AE207" s="1"/>
      <c r="AF207" s="1">
        <f>SUM(Table1914[[#This Row],[Total 
Paid]:[Shipping 
Charged]])</f>
        <v>0</v>
      </c>
      <c r="AG207" s="1"/>
      <c r="AH207" s="1"/>
      <c r="AI207" s="1">
        <f t="shared" si="36"/>
        <v>0</v>
      </c>
      <c r="AK207" s="1"/>
      <c r="AL207" s="1"/>
      <c r="AM207" s="1"/>
      <c r="AN207" s="1"/>
      <c r="AP207" s="30">
        <f t="shared" si="33"/>
        <v>0</v>
      </c>
      <c r="AQ207" s="1"/>
      <c r="AR207" s="1">
        <f t="shared" si="17"/>
        <v>0</v>
      </c>
      <c r="AS207" s="1"/>
      <c r="AT207" s="1"/>
      <c r="AU207" s="2">
        <f t="shared" si="37"/>
        <v>0</v>
      </c>
      <c r="AW207" s="1"/>
      <c r="AX207" s="1"/>
      <c r="AY207" s="1"/>
      <c r="AZ207" s="2">
        <f t="shared" si="32"/>
        <v>0</v>
      </c>
      <c r="BA207" s="2">
        <f>SUM(AF207,AH207,-AZ207,-Table1914[[#This Row],[Sale Fee]])</f>
        <v>0</v>
      </c>
      <c r="BC207" s="1"/>
      <c r="BD207" s="1"/>
      <c r="BE207" s="1"/>
    </row>
    <row r="208" spans="1:57" x14ac:dyDescent="0.25">
      <c r="A208" s="1"/>
      <c r="B208" s="1"/>
      <c r="E208" s="4"/>
      <c r="F208" s="4"/>
      <c r="Q208" s="1"/>
      <c r="R208" s="1"/>
      <c r="S208" s="1"/>
      <c r="U208" s="1"/>
      <c r="V208" s="1"/>
      <c r="W208" s="1">
        <f t="shared" si="34"/>
        <v>0</v>
      </c>
      <c r="X208" s="1"/>
      <c r="Y208" s="1"/>
      <c r="Z208" s="1">
        <f>Table1914[[#This Row],[Quantity2]]*Table1914[[#This Row],[U Cost]]</f>
        <v>0</v>
      </c>
      <c r="AB208" s="1"/>
      <c r="AC208" s="1"/>
      <c r="AD208" s="1">
        <f t="shared" si="35"/>
        <v>0</v>
      </c>
      <c r="AE208" s="1"/>
      <c r="AF208" s="1">
        <f>SUM(Table1914[[#This Row],[Total 
Paid]:[Shipping 
Charged]])</f>
        <v>0</v>
      </c>
      <c r="AG208" s="1"/>
      <c r="AH208" s="1"/>
      <c r="AI208" s="1">
        <f t="shared" si="36"/>
        <v>0</v>
      </c>
      <c r="AK208" s="1"/>
      <c r="AL208" s="1"/>
      <c r="AM208" s="1"/>
      <c r="AN208" s="1"/>
      <c r="AP208" s="30">
        <f t="shared" si="33"/>
        <v>0</v>
      </c>
      <c r="AQ208" s="1"/>
      <c r="AR208" s="1">
        <f t="shared" si="17"/>
        <v>0</v>
      </c>
      <c r="AS208" s="1"/>
      <c r="AT208" s="1"/>
      <c r="AU208" s="2">
        <f t="shared" si="37"/>
        <v>0</v>
      </c>
      <c r="AW208" s="1"/>
      <c r="AX208" s="1"/>
      <c r="AY208" s="1"/>
      <c r="AZ208" s="2">
        <f t="shared" si="32"/>
        <v>0</v>
      </c>
      <c r="BA208" s="2">
        <f>SUM(AF208,AH208,-AZ208,-Table1914[[#This Row],[Sale Fee]])</f>
        <v>0</v>
      </c>
      <c r="BC208" s="1"/>
      <c r="BD208" s="1"/>
      <c r="BE208" s="1"/>
    </row>
    <row r="209" spans="1:57" x14ac:dyDescent="0.25">
      <c r="A209" s="1"/>
      <c r="B209" s="1"/>
      <c r="E209" s="4"/>
      <c r="F209" s="4"/>
      <c r="Q209" s="1"/>
      <c r="R209" s="1"/>
      <c r="S209" s="1"/>
      <c r="U209" s="1"/>
      <c r="V209" s="1"/>
      <c r="W209" s="1">
        <f t="shared" si="34"/>
        <v>0</v>
      </c>
      <c r="X209" s="1"/>
      <c r="Y209" s="1"/>
      <c r="Z209" s="1">
        <f>Table1914[[#This Row],[Quantity2]]*Table1914[[#This Row],[U Cost]]</f>
        <v>0</v>
      </c>
      <c r="AB209" s="1"/>
      <c r="AC209" s="1"/>
      <c r="AD209" s="1">
        <f t="shared" si="35"/>
        <v>0</v>
      </c>
      <c r="AE209" s="1"/>
      <c r="AF209" s="1">
        <f>SUM(Table1914[[#This Row],[Total 
Paid]:[Shipping 
Charged]])</f>
        <v>0</v>
      </c>
      <c r="AG209" s="1"/>
      <c r="AH209" s="1"/>
      <c r="AI209" s="1">
        <f t="shared" si="36"/>
        <v>0</v>
      </c>
      <c r="AK209" s="1"/>
      <c r="AL209" s="1"/>
      <c r="AM209" s="1"/>
      <c r="AN209" s="1"/>
      <c r="AP209" s="30">
        <f t="shared" si="33"/>
        <v>0</v>
      </c>
      <c r="AQ209" s="1"/>
      <c r="AR209" s="1">
        <f t="shared" si="17"/>
        <v>0</v>
      </c>
      <c r="AS209" s="1"/>
      <c r="AT209" s="1"/>
      <c r="AU209" s="2">
        <f t="shared" si="37"/>
        <v>0</v>
      </c>
      <c r="AW209" s="1"/>
      <c r="AX209" s="1"/>
      <c r="AY209" s="1"/>
      <c r="AZ209" s="2">
        <f t="shared" si="32"/>
        <v>0</v>
      </c>
      <c r="BA209" s="2">
        <f>SUM(AF209,AH209,-AZ209,-Table1914[[#This Row],[Sale Fee]])</f>
        <v>0</v>
      </c>
      <c r="BC209" s="1"/>
      <c r="BD209" s="1"/>
      <c r="BE209" s="1"/>
    </row>
    <row r="210" spans="1:57" x14ac:dyDescent="0.25">
      <c r="A210" s="1"/>
      <c r="B210" s="1"/>
      <c r="E210" s="4"/>
      <c r="F210" s="4"/>
      <c r="Q210" s="1"/>
      <c r="R210" s="1"/>
      <c r="S210" s="1"/>
      <c r="U210" s="1"/>
      <c r="V210" s="1"/>
      <c r="W210" s="1">
        <f t="shared" si="34"/>
        <v>0</v>
      </c>
      <c r="X210" s="1"/>
      <c r="Y210" s="1"/>
      <c r="Z210" s="1">
        <f>Table1914[[#This Row],[Quantity2]]*Table1914[[#This Row],[U Cost]]</f>
        <v>0</v>
      </c>
      <c r="AB210" s="1"/>
      <c r="AC210" s="1"/>
      <c r="AD210" s="1">
        <f t="shared" si="35"/>
        <v>0</v>
      </c>
      <c r="AE210" s="1"/>
      <c r="AF210" s="1">
        <f>SUM(Table1914[[#This Row],[Total 
Paid]:[Shipping 
Charged]])</f>
        <v>0</v>
      </c>
      <c r="AG210" s="1"/>
      <c r="AH210" s="1"/>
      <c r="AI210" s="1">
        <f t="shared" si="36"/>
        <v>0</v>
      </c>
      <c r="AK210" s="1"/>
      <c r="AL210" s="1"/>
      <c r="AM210" s="1"/>
      <c r="AN210" s="1"/>
      <c r="AP210" s="30">
        <f t="shared" si="33"/>
        <v>0</v>
      </c>
      <c r="AQ210" s="1"/>
      <c r="AR210" s="1">
        <f t="shared" si="17"/>
        <v>0</v>
      </c>
      <c r="AS210" s="1"/>
      <c r="AT210" s="1"/>
      <c r="AU210" s="2">
        <f t="shared" si="37"/>
        <v>0</v>
      </c>
      <c r="AW210" s="1"/>
      <c r="AX210" s="1"/>
      <c r="AY210" s="1"/>
      <c r="AZ210" s="2">
        <f t="shared" si="32"/>
        <v>0</v>
      </c>
      <c r="BA210" s="2">
        <f>SUM(AF210,AH210,-AZ210,-Table1914[[#This Row],[Sale Fee]])</f>
        <v>0</v>
      </c>
      <c r="BC210" s="1"/>
      <c r="BD210" s="1"/>
      <c r="BE210" s="1"/>
    </row>
    <row r="211" spans="1:57" x14ac:dyDescent="0.25">
      <c r="A211" s="1"/>
      <c r="B211" s="1"/>
      <c r="Q211" s="1"/>
      <c r="R211" s="1"/>
      <c r="S211" s="1"/>
      <c r="U211" s="1"/>
      <c r="V211" s="1"/>
      <c r="W211" s="1">
        <f t="shared" si="34"/>
        <v>0</v>
      </c>
      <c r="X211" s="1"/>
      <c r="Y211" s="1"/>
      <c r="Z211" s="1">
        <f>Table1914[[#This Row],[Quantity2]]*Table1914[[#This Row],[U Cost]]</f>
        <v>0</v>
      </c>
      <c r="AB211" s="1"/>
      <c r="AC211" s="1"/>
      <c r="AD211" s="1">
        <f t="shared" si="35"/>
        <v>0</v>
      </c>
      <c r="AE211" s="1"/>
      <c r="AF211" s="1">
        <f>SUM(Table1914[[#This Row],[Total 
Paid]:[Shipping 
Charged]])</f>
        <v>0</v>
      </c>
      <c r="AG211" s="1"/>
      <c r="AH211" s="1"/>
      <c r="AI211" s="1">
        <f t="shared" si="36"/>
        <v>0</v>
      </c>
      <c r="AK211" s="1"/>
      <c r="AL211" s="1"/>
      <c r="AM211" s="1"/>
      <c r="AN211" s="1"/>
      <c r="AP211" s="30">
        <f t="shared" si="33"/>
        <v>0</v>
      </c>
      <c r="AQ211" s="1"/>
      <c r="AR211" s="1">
        <f t="shared" si="17"/>
        <v>0</v>
      </c>
      <c r="AS211" s="1"/>
      <c r="AT211" s="1"/>
      <c r="AU211" s="2">
        <f t="shared" si="37"/>
        <v>0</v>
      </c>
      <c r="AW211" s="1"/>
      <c r="AX211" s="1"/>
      <c r="AY211" s="1"/>
      <c r="AZ211" s="2">
        <f t="shared" si="32"/>
        <v>0</v>
      </c>
      <c r="BA211" s="2">
        <f>SUM(AF211,AH211,-AZ211,-Table1914[[#This Row],[Sale Fee]])</f>
        <v>0</v>
      </c>
      <c r="BC211" s="1"/>
      <c r="BD211" s="1"/>
      <c r="BE211" s="1"/>
    </row>
    <row r="212" spans="1:57" x14ac:dyDescent="0.25">
      <c r="A212" s="1"/>
      <c r="B212" s="1"/>
      <c r="Q212" s="1"/>
      <c r="R212" s="1"/>
      <c r="S212" s="1"/>
      <c r="U212" s="1"/>
      <c r="V212" s="1"/>
      <c r="W212" s="1">
        <f t="shared" si="34"/>
        <v>0</v>
      </c>
      <c r="X212" s="1"/>
      <c r="Y212" s="1"/>
      <c r="Z212" s="1">
        <f>Table1914[[#This Row],[Quantity2]]*Table1914[[#This Row],[U Cost]]</f>
        <v>0</v>
      </c>
      <c r="AB212" s="1"/>
      <c r="AC212" s="1"/>
      <c r="AD212" s="1">
        <f t="shared" si="35"/>
        <v>0</v>
      </c>
      <c r="AE212" s="1"/>
      <c r="AF212" s="1">
        <f>SUM(Table1914[[#This Row],[Total 
Paid]:[Shipping 
Charged]])</f>
        <v>0</v>
      </c>
      <c r="AG212" s="1"/>
      <c r="AH212" s="1"/>
      <c r="AI212" s="1">
        <f t="shared" si="36"/>
        <v>0</v>
      </c>
      <c r="AK212" s="1"/>
      <c r="AL212" s="1"/>
      <c r="AM212" s="1"/>
      <c r="AN212" s="1"/>
      <c r="AP212" s="30">
        <f t="shared" si="33"/>
        <v>0</v>
      </c>
      <c r="AQ212" s="1"/>
      <c r="AR212" s="1">
        <f t="shared" si="17"/>
        <v>0</v>
      </c>
      <c r="AS212" s="1"/>
      <c r="AT212" s="1"/>
      <c r="AU212" s="2">
        <f t="shared" si="37"/>
        <v>0</v>
      </c>
      <c r="AW212" s="1"/>
      <c r="AX212" s="1"/>
      <c r="AY212" s="1"/>
      <c r="AZ212" s="2">
        <f t="shared" si="32"/>
        <v>0</v>
      </c>
      <c r="BA212" s="2">
        <f>SUM(AF212,AH212,-AZ212,-Table1914[[#This Row],[Sale Fee]])</f>
        <v>0</v>
      </c>
      <c r="BC212" s="1"/>
      <c r="BD212" s="1"/>
      <c r="BE212" s="1"/>
    </row>
    <row r="213" spans="1:57" x14ac:dyDescent="0.25">
      <c r="A213" s="1"/>
      <c r="B213" s="1"/>
      <c r="Q213" s="1"/>
      <c r="R213" s="1"/>
      <c r="S213" s="1"/>
      <c r="U213" s="1"/>
      <c r="V213" s="1"/>
      <c r="W213" s="1">
        <f t="shared" si="34"/>
        <v>0</v>
      </c>
      <c r="X213" s="1"/>
      <c r="Y213" s="1"/>
      <c r="Z213" s="1">
        <f>Table1914[[#This Row],[Quantity2]]*Table1914[[#This Row],[U Cost]]</f>
        <v>0</v>
      </c>
      <c r="AB213" s="1"/>
      <c r="AC213" s="1"/>
      <c r="AD213" s="1">
        <f t="shared" si="35"/>
        <v>0</v>
      </c>
      <c r="AE213" s="1"/>
      <c r="AF213" s="1">
        <f>SUM(Table1914[[#This Row],[Total 
Paid]:[Shipping 
Charged]])</f>
        <v>0</v>
      </c>
      <c r="AG213" s="1"/>
      <c r="AH213" s="1"/>
      <c r="AI213" s="1">
        <f t="shared" si="36"/>
        <v>0</v>
      </c>
      <c r="AK213" s="1"/>
      <c r="AL213" s="1"/>
      <c r="AM213" s="1"/>
      <c r="AN213" s="1"/>
      <c r="AP213" s="30">
        <f t="shared" si="33"/>
        <v>0</v>
      </c>
      <c r="AQ213" s="1"/>
      <c r="AR213" s="1">
        <f t="shared" si="17"/>
        <v>0</v>
      </c>
      <c r="AS213" s="1"/>
      <c r="AT213" s="1"/>
      <c r="AU213" s="2">
        <f t="shared" si="37"/>
        <v>0</v>
      </c>
      <c r="AW213" s="1"/>
      <c r="AX213" s="1"/>
      <c r="AY213" s="1"/>
      <c r="AZ213" s="2">
        <f t="shared" si="32"/>
        <v>0</v>
      </c>
      <c r="BA213" s="2">
        <f>SUM(AF213,AH213,-AZ213,-Table1914[[#This Row],[Sale Fee]])</f>
        <v>0</v>
      </c>
      <c r="BC213" s="1"/>
      <c r="BD213" s="1"/>
      <c r="BE213" s="1"/>
    </row>
    <row r="214" spans="1:57" x14ac:dyDescent="0.25">
      <c r="A214" s="1"/>
      <c r="B214" s="1"/>
      <c r="Q214" s="1"/>
      <c r="R214" s="1"/>
      <c r="S214" s="1"/>
      <c r="U214" s="1"/>
      <c r="V214" s="1"/>
      <c r="W214" s="1">
        <f t="shared" si="34"/>
        <v>0</v>
      </c>
      <c r="X214" s="1"/>
      <c r="Y214" s="1"/>
      <c r="Z214" s="1">
        <f>Table1914[[#This Row],[Quantity2]]*Table1914[[#This Row],[U Cost]]</f>
        <v>0</v>
      </c>
      <c r="AB214" s="1"/>
      <c r="AC214" s="1"/>
      <c r="AD214" s="1">
        <f t="shared" si="35"/>
        <v>0</v>
      </c>
      <c r="AE214" s="1"/>
      <c r="AF214" s="1">
        <f>SUM(Table1914[[#This Row],[Total 
Paid]:[Shipping 
Charged]])</f>
        <v>0</v>
      </c>
      <c r="AG214" s="1"/>
      <c r="AH214" s="1"/>
      <c r="AI214" s="1">
        <f t="shared" si="36"/>
        <v>0</v>
      </c>
      <c r="AK214" s="1"/>
      <c r="AL214" s="1"/>
      <c r="AM214" s="1"/>
      <c r="AN214" s="1"/>
      <c r="AP214" s="30">
        <f t="shared" si="33"/>
        <v>0</v>
      </c>
      <c r="AQ214" s="1"/>
      <c r="AR214" s="1">
        <f t="shared" si="17"/>
        <v>0</v>
      </c>
      <c r="AS214" s="1"/>
      <c r="AT214" s="1"/>
      <c r="AU214" s="2">
        <f t="shared" si="37"/>
        <v>0</v>
      </c>
      <c r="AW214" s="1"/>
      <c r="AX214" s="1"/>
      <c r="AY214" s="1"/>
      <c r="AZ214" s="2">
        <f t="shared" si="32"/>
        <v>0</v>
      </c>
      <c r="BA214" s="2">
        <f>SUM(AF214,AH214,-AZ214,-Table1914[[#This Row],[Sale Fee]])</f>
        <v>0</v>
      </c>
      <c r="BC214" s="1"/>
      <c r="BD214" s="1"/>
      <c r="BE214" s="1"/>
    </row>
    <row r="215" spans="1:57" x14ac:dyDescent="0.25">
      <c r="A215" s="1"/>
      <c r="B215" s="1"/>
      <c r="Q215" s="1"/>
      <c r="R215" s="1"/>
      <c r="S215" s="1"/>
      <c r="U215" s="1"/>
      <c r="V215" s="1"/>
      <c r="W215" s="1">
        <f t="shared" si="34"/>
        <v>0</v>
      </c>
      <c r="X215" s="1"/>
      <c r="Y215" s="1"/>
      <c r="Z215" s="1">
        <f>Table1914[[#This Row],[Quantity2]]*Table1914[[#This Row],[U Cost]]</f>
        <v>0</v>
      </c>
      <c r="AB215" s="1"/>
      <c r="AC215" s="1"/>
      <c r="AD215" s="1">
        <f t="shared" si="35"/>
        <v>0</v>
      </c>
      <c r="AE215" s="1"/>
      <c r="AF215" s="1">
        <f>SUM(Table1914[[#This Row],[Total 
Paid]:[Shipping 
Charged]])</f>
        <v>0</v>
      </c>
      <c r="AG215" s="1"/>
      <c r="AH215" s="1"/>
      <c r="AI215" s="1">
        <f t="shared" si="36"/>
        <v>0</v>
      </c>
      <c r="AK215" s="1"/>
      <c r="AL215" s="1"/>
      <c r="AM215" s="1"/>
      <c r="AN215" s="1"/>
      <c r="AP215" s="30">
        <f t="shared" si="33"/>
        <v>0</v>
      </c>
      <c r="AQ215" s="1"/>
      <c r="AR215" s="1">
        <f t="shared" si="17"/>
        <v>0</v>
      </c>
      <c r="AS215" s="1"/>
      <c r="AT215" s="1"/>
      <c r="AU215" s="2">
        <f t="shared" si="37"/>
        <v>0</v>
      </c>
      <c r="AW215" s="1"/>
      <c r="AX215" s="1"/>
      <c r="AY215" s="1"/>
      <c r="AZ215" s="2">
        <f t="shared" si="32"/>
        <v>0</v>
      </c>
      <c r="BA215" s="2">
        <f>SUM(AF215,AH215,-AZ215,-Table1914[[#This Row],[Sale Fee]])</f>
        <v>0</v>
      </c>
      <c r="BC215" s="1"/>
      <c r="BD215" s="1"/>
      <c r="BE215" s="1"/>
    </row>
    <row r="216" spans="1:57" x14ac:dyDescent="0.25">
      <c r="A216" s="1"/>
      <c r="B216" s="1"/>
      <c r="Q216" s="1"/>
      <c r="R216" s="1"/>
      <c r="S216" s="1"/>
      <c r="U216" s="1"/>
      <c r="V216" s="1"/>
      <c r="W216" s="1">
        <f t="shared" si="34"/>
        <v>0</v>
      </c>
      <c r="X216" s="1"/>
      <c r="Y216" s="1"/>
      <c r="Z216" s="1">
        <f>Table1914[[#This Row],[Quantity2]]*Table1914[[#This Row],[U Cost]]</f>
        <v>0</v>
      </c>
      <c r="AB216" s="1"/>
      <c r="AC216" s="1"/>
      <c r="AD216" s="1">
        <f t="shared" si="35"/>
        <v>0</v>
      </c>
      <c r="AE216" s="1"/>
      <c r="AF216" s="1">
        <f>SUM(Table1914[[#This Row],[Total 
Paid]:[Shipping 
Charged]])</f>
        <v>0</v>
      </c>
      <c r="AG216" s="1"/>
      <c r="AH216" s="1"/>
      <c r="AI216" s="1">
        <f t="shared" si="36"/>
        <v>0</v>
      </c>
      <c r="AK216" s="1"/>
      <c r="AL216" s="1"/>
      <c r="AM216" s="1"/>
      <c r="AN216" s="1"/>
      <c r="AP216" s="30">
        <f t="shared" si="33"/>
        <v>0</v>
      </c>
      <c r="AQ216" s="1"/>
      <c r="AR216" s="1">
        <f t="shared" si="17"/>
        <v>0</v>
      </c>
      <c r="AS216" s="1"/>
      <c r="AT216" s="1"/>
      <c r="AU216" s="2">
        <f t="shared" si="37"/>
        <v>0</v>
      </c>
      <c r="AW216" s="1"/>
      <c r="AX216" s="1"/>
      <c r="AY216" s="1"/>
      <c r="AZ216" s="2">
        <f t="shared" si="32"/>
        <v>0</v>
      </c>
      <c r="BA216" s="2">
        <f>SUM(AF216,AH216,-AZ216,-Table1914[[#This Row],[Sale Fee]])</f>
        <v>0</v>
      </c>
      <c r="BC216" s="1"/>
      <c r="BD216" s="1"/>
      <c r="BE216" s="1"/>
    </row>
    <row r="217" spans="1:57" x14ac:dyDescent="0.25">
      <c r="A217" s="1"/>
      <c r="B217" s="1"/>
      <c r="Q217" s="1"/>
      <c r="R217" s="1"/>
      <c r="S217" s="1"/>
      <c r="U217" s="1"/>
      <c r="V217" s="1"/>
      <c r="W217" s="1">
        <f t="shared" si="34"/>
        <v>0</v>
      </c>
      <c r="X217" s="1"/>
      <c r="Y217" s="1"/>
      <c r="Z217" s="1">
        <f>Table1914[[#This Row],[Quantity2]]*Table1914[[#This Row],[U Cost]]</f>
        <v>0</v>
      </c>
      <c r="AB217" s="1"/>
      <c r="AC217" s="1"/>
      <c r="AD217" s="1">
        <f t="shared" si="35"/>
        <v>0</v>
      </c>
      <c r="AE217" s="1"/>
      <c r="AF217" s="1">
        <f>SUM(Table1914[[#This Row],[Total 
Paid]:[Shipping 
Charged]])</f>
        <v>0</v>
      </c>
      <c r="AG217" s="1"/>
      <c r="AH217" s="1"/>
      <c r="AI217" s="1">
        <f t="shared" si="36"/>
        <v>0</v>
      </c>
      <c r="AK217" s="1"/>
      <c r="AL217" s="1"/>
      <c r="AM217" s="1"/>
      <c r="AN217" s="1"/>
      <c r="AP217" s="30">
        <f t="shared" si="33"/>
        <v>0</v>
      </c>
      <c r="AQ217" s="1"/>
      <c r="AR217" s="1">
        <f t="shared" si="17"/>
        <v>0</v>
      </c>
      <c r="AS217" s="1"/>
      <c r="AT217" s="1"/>
      <c r="AU217" s="2">
        <f t="shared" si="37"/>
        <v>0</v>
      </c>
      <c r="AW217" s="1"/>
      <c r="AX217" s="1"/>
      <c r="AY217" s="1"/>
      <c r="AZ217" s="2">
        <f t="shared" si="32"/>
        <v>0</v>
      </c>
      <c r="BA217" s="2">
        <f>SUM(AF217,AH217,-AZ217,-Table1914[[#This Row],[Sale Fee]])</f>
        <v>0</v>
      </c>
      <c r="BC217" s="1"/>
      <c r="BD217" s="1"/>
      <c r="BE217" s="1"/>
    </row>
    <row r="218" spans="1:57" x14ac:dyDescent="0.25">
      <c r="A218" s="1"/>
      <c r="B218" s="1"/>
      <c r="E218" s="4"/>
      <c r="F218" s="4"/>
      <c r="Q218" s="1"/>
      <c r="R218" s="1"/>
      <c r="S218" s="1"/>
      <c r="U218" s="1"/>
      <c r="V218" s="1"/>
      <c r="W218" s="1">
        <f t="shared" si="34"/>
        <v>0</v>
      </c>
      <c r="X218" s="1"/>
      <c r="Y218" s="1"/>
      <c r="Z218" s="1">
        <f>Table1914[[#This Row],[Quantity2]]*Table1914[[#This Row],[U Cost]]</f>
        <v>0</v>
      </c>
      <c r="AB218" s="1"/>
      <c r="AC218" s="1"/>
      <c r="AD218" s="1">
        <f t="shared" si="35"/>
        <v>0</v>
      </c>
      <c r="AE218" s="1"/>
      <c r="AF218" s="1">
        <f>SUM(Table1914[[#This Row],[Total 
Paid]:[Shipping 
Charged]])</f>
        <v>0</v>
      </c>
      <c r="AG218" s="1"/>
      <c r="AH218" s="1"/>
      <c r="AI218" s="1">
        <f t="shared" si="36"/>
        <v>0</v>
      </c>
      <c r="AK218" s="1"/>
      <c r="AL218" s="1"/>
      <c r="AM218" s="1"/>
      <c r="AN218" s="1"/>
      <c r="AP218" s="30">
        <f t="shared" si="33"/>
        <v>0</v>
      </c>
      <c r="AQ218" s="1"/>
      <c r="AR218" s="1">
        <f t="shared" si="17"/>
        <v>0</v>
      </c>
      <c r="AS218" s="1"/>
      <c r="AT218" s="1"/>
      <c r="AU218" s="2">
        <f t="shared" si="37"/>
        <v>0</v>
      </c>
      <c r="AW218" s="1"/>
      <c r="AX218" s="1"/>
      <c r="AY218" s="1"/>
      <c r="AZ218" s="2">
        <f t="shared" si="32"/>
        <v>0</v>
      </c>
      <c r="BA218" s="2">
        <f>SUM(AF218,AH218,-AZ218,-Table1914[[#This Row],[Sale Fee]])</f>
        <v>0</v>
      </c>
      <c r="BC218" s="1"/>
      <c r="BD218" s="1"/>
      <c r="BE218" s="1"/>
    </row>
    <row r="219" spans="1:57" x14ac:dyDescent="0.25">
      <c r="A219" s="1"/>
      <c r="B219" s="1"/>
      <c r="E219" s="4"/>
      <c r="F219" s="4"/>
      <c r="Q219" s="1"/>
      <c r="R219" s="1"/>
      <c r="S219" s="1"/>
      <c r="U219" s="1"/>
      <c r="V219" s="1"/>
      <c r="W219" s="1">
        <f t="shared" si="34"/>
        <v>0</v>
      </c>
      <c r="X219" s="1"/>
      <c r="Y219" s="1"/>
      <c r="Z219" s="1">
        <f>Table1914[[#This Row],[Quantity2]]*Table1914[[#This Row],[U Cost]]</f>
        <v>0</v>
      </c>
      <c r="AB219" s="1"/>
      <c r="AC219" s="1"/>
      <c r="AD219" s="1">
        <f t="shared" si="35"/>
        <v>0</v>
      </c>
      <c r="AE219" s="1"/>
      <c r="AF219" s="1">
        <f>SUM(Table1914[[#This Row],[Total 
Paid]:[Shipping 
Charged]])</f>
        <v>0</v>
      </c>
      <c r="AG219" s="1"/>
      <c r="AH219" s="1"/>
      <c r="AI219" s="1">
        <f t="shared" si="36"/>
        <v>0</v>
      </c>
      <c r="AK219" s="1"/>
      <c r="AL219" s="1"/>
      <c r="AM219" s="1"/>
      <c r="AN219" s="1"/>
      <c r="AP219" s="30">
        <f t="shared" si="33"/>
        <v>0</v>
      </c>
      <c r="AQ219" s="1"/>
      <c r="AR219" s="1">
        <f t="shared" si="17"/>
        <v>0</v>
      </c>
      <c r="AS219" s="1"/>
      <c r="AT219" s="1"/>
      <c r="AU219" s="2">
        <f t="shared" si="37"/>
        <v>0</v>
      </c>
      <c r="AW219" s="1"/>
      <c r="AX219" s="1"/>
      <c r="AY219" s="1"/>
      <c r="AZ219" s="2">
        <f t="shared" si="32"/>
        <v>0</v>
      </c>
      <c r="BA219" s="2">
        <f>SUM(AF219,AH219,-AZ219,-Table1914[[#This Row],[Sale Fee]])</f>
        <v>0</v>
      </c>
      <c r="BC219" s="1"/>
      <c r="BD219" s="1"/>
      <c r="BE219" s="1"/>
    </row>
    <row r="220" spans="1:57" x14ac:dyDescent="0.25">
      <c r="A220" s="1"/>
      <c r="B220" s="1"/>
      <c r="E220" s="4"/>
      <c r="F220" s="4"/>
      <c r="Q220" s="1"/>
      <c r="R220" s="1"/>
      <c r="S220" s="1"/>
      <c r="U220" s="1"/>
      <c r="V220" s="1"/>
      <c r="W220" s="1">
        <f t="shared" si="34"/>
        <v>0</v>
      </c>
      <c r="X220" s="1"/>
      <c r="Y220" s="1"/>
      <c r="Z220" s="1">
        <f>Table1914[[#This Row],[Quantity2]]*Table1914[[#This Row],[U Cost]]</f>
        <v>0</v>
      </c>
      <c r="AB220" s="1"/>
      <c r="AC220" s="1"/>
      <c r="AD220" s="1">
        <f t="shared" si="35"/>
        <v>0</v>
      </c>
      <c r="AE220" s="1"/>
      <c r="AF220" s="1">
        <f>SUM(Table1914[[#This Row],[Total 
Paid]:[Shipping 
Charged]])</f>
        <v>0</v>
      </c>
      <c r="AG220" s="1"/>
      <c r="AH220" s="1"/>
      <c r="AI220" s="1">
        <f t="shared" si="36"/>
        <v>0</v>
      </c>
      <c r="AK220" s="1"/>
      <c r="AL220" s="1"/>
      <c r="AM220" s="1"/>
      <c r="AN220" s="1"/>
      <c r="AP220" s="30">
        <f t="shared" si="33"/>
        <v>0</v>
      </c>
      <c r="AQ220" s="1"/>
      <c r="AR220" s="1">
        <f t="shared" si="17"/>
        <v>0</v>
      </c>
      <c r="AS220" s="1"/>
      <c r="AT220" s="1"/>
      <c r="AU220" s="2">
        <f t="shared" si="37"/>
        <v>0</v>
      </c>
      <c r="AW220" s="1"/>
      <c r="AX220" s="1"/>
      <c r="AY220" s="1"/>
      <c r="AZ220" s="2">
        <f t="shared" si="32"/>
        <v>0</v>
      </c>
      <c r="BA220" s="2">
        <f>SUM(AF220,AH220,-AZ220,-Table1914[[#This Row],[Sale Fee]])</f>
        <v>0</v>
      </c>
      <c r="BC220" s="1"/>
      <c r="BD220" s="1"/>
      <c r="BE220" s="1"/>
    </row>
    <row r="221" spans="1:57" x14ac:dyDescent="0.25">
      <c r="A221" s="1"/>
      <c r="B221" s="1"/>
      <c r="E221" s="4"/>
      <c r="F221" s="4"/>
      <c r="Q221" s="1"/>
      <c r="R221" s="1"/>
      <c r="S221" s="1"/>
      <c r="U221" s="1"/>
      <c r="V221" s="1"/>
      <c r="W221" s="1">
        <f t="shared" si="34"/>
        <v>0</v>
      </c>
      <c r="X221" s="1"/>
      <c r="Y221" s="1"/>
      <c r="Z221" s="1">
        <f>Table1914[[#This Row],[Quantity2]]*Table1914[[#This Row],[U Cost]]</f>
        <v>0</v>
      </c>
      <c r="AB221" s="1"/>
      <c r="AC221" s="1"/>
      <c r="AD221" s="1">
        <f t="shared" si="35"/>
        <v>0</v>
      </c>
      <c r="AE221" s="1"/>
      <c r="AF221" s="1">
        <f>SUM(Table1914[[#This Row],[Total 
Paid]:[Shipping 
Charged]])</f>
        <v>0</v>
      </c>
      <c r="AG221" s="1"/>
      <c r="AH221" s="1"/>
      <c r="AI221" s="1">
        <f t="shared" si="36"/>
        <v>0</v>
      </c>
      <c r="AK221" s="1"/>
      <c r="AL221" s="1"/>
      <c r="AM221" s="1"/>
      <c r="AN221" s="1"/>
      <c r="AP221" s="30">
        <f t="shared" si="33"/>
        <v>0</v>
      </c>
      <c r="AQ221" s="1"/>
      <c r="AR221" s="1">
        <f t="shared" si="17"/>
        <v>0</v>
      </c>
      <c r="AS221" s="1"/>
      <c r="AT221" s="1"/>
      <c r="AU221" s="2">
        <f t="shared" si="37"/>
        <v>0</v>
      </c>
      <c r="AW221" s="1"/>
      <c r="AX221" s="1"/>
      <c r="AY221" s="1"/>
      <c r="AZ221" s="2">
        <f t="shared" si="32"/>
        <v>0</v>
      </c>
      <c r="BA221" s="2">
        <f>SUM(AF221,AH221,-AZ221,-Table1914[[#This Row],[Sale Fee]])</f>
        <v>0</v>
      </c>
      <c r="BC221" s="1"/>
      <c r="BD221" s="1"/>
      <c r="BE221" s="1"/>
    </row>
    <row r="222" spans="1:57" x14ac:dyDescent="0.25">
      <c r="A222" s="1"/>
      <c r="B222" s="1"/>
      <c r="E222" s="4"/>
      <c r="F222" s="4"/>
      <c r="Q222" s="1"/>
      <c r="R222" s="1"/>
      <c r="S222" s="1"/>
      <c r="U222" s="1"/>
      <c r="V222" s="1"/>
      <c r="W222" s="1">
        <f t="shared" si="34"/>
        <v>0</v>
      </c>
      <c r="X222" s="1"/>
      <c r="Y222" s="1"/>
      <c r="Z222" s="1">
        <f>Table1914[[#This Row],[Quantity2]]*Table1914[[#This Row],[U Cost]]</f>
        <v>0</v>
      </c>
      <c r="AB222" s="1"/>
      <c r="AC222" s="1"/>
      <c r="AD222" s="1">
        <f t="shared" si="35"/>
        <v>0</v>
      </c>
      <c r="AE222" s="1"/>
      <c r="AF222" s="1">
        <f>SUM(Table1914[[#This Row],[Total 
Paid]:[Shipping 
Charged]])</f>
        <v>0</v>
      </c>
      <c r="AG222" s="1"/>
      <c r="AH222" s="1"/>
      <c r="AI222" s="1">
        <f t="shared" si="36"/>
        <v>0</v>
      </c>
      <c r="AK222" s="1"/>
      <c r="AL222" s="1"/>
      <c r="AM222" s="1"/>
      <c r="AN222" s="1"/>
      <c r="AP222" s="30">
        <f t="shared" si="33"/>
        <v>0</v>
      </c>
      <c r="AQ222" s="1"/>
      <c r="AR222" s="1">
        <f t="shared" si="17"/>
        <v>0</v>
      </c>
      <c r="AS222" s="1"/>
      <c r="AT222" s="1"/>
      <c r="AU222" s="2">
        <f t="shared" si="37"/>
        <v>0</v>
      </c>
      <c r="AW222" s="1"/>
      <c r="AX222" s="1"/>
      <c r="AY222" s="1"/>
      <c r="AZ222" s="2">
        <f t="shared" si="32"/>
        <v>0</v>
      </c>
      <c r="BA222" s="2">
        <f>SUM(AF222,AH222,-AZ222,-Table1914[[#This Row],[Sale Fee]])</f>
        <v>0</v>
      </c>
      <c r="BC222" s="1"/>
      <c r="BD222" s="1"/>
      <c r="BE222" s="1"/>
    </row>
    <row r="223" spans="1:57" x14ac:dyDescent="0.25">
      <c r="A223" s="1"/>
      <c r="B223" s="1"/>
      <c r="E223" s="4"/>
      <c r="F223" s="4"/>
      <c r="Q223" s="1"/>
      <c r="R223" s="1"/>
      <c r="S223" s="1"/>
      <c r="U223" s="1"/>
      <c r="V223" s="1"/>
      <c r="W223" s="1">
        <f t="shared" si="34"/>
        <v>0</v>
      </c>
      <c r="X223" s="1"/>
      <c r="Y223" s="1"/>
      <c r="Z223" s="1">
        <f>Table1914[[#This Row],[Quantity2]]*Table1914[[#This Row],[U Cost]]</f>
        <v>0</v>
      </c>
      <c r="AB223" s="1"/>
      <c r="AC223" s="1"/>
      <c r="AD223" s="1">
        <f t="shared" si="35"/>
        <v>0</v>
      </c>
      <c r="AE223" s="1"/>
      <c r="AF223" s="1">
        <f>SUM(Table1914[[#This Row],[Total 
Paid]:[Shipping 
Charged]])</f>
        <v>0</v>
      </c>
      <c r="AG223" s="1"/>
      <c r="AH223" s="1"/>
      <c r="AI223" s="1">
        <f t="shared" si="36"/>
        <v>0</v>
      </c>
      <c r="AK223" s="1"/>
      <c r="AL223" s="1"/>
      <c r="AM223" s="1"/>
      <c r="AN223" s="1"/>
      <c r="AP223" s="30">
        <f t="shared" si="33"/>
        <v>0</v>
      </c>
      <c r="AQ223" s="1"/>
      <c r="AR223" s="1">
        <f t="shared" si="17"/>
        <v>0</v>
      </c>
      <c r="AS223" s="1"/>
      <c r="AT223" s="1"/>
      <c r="AU223" s="2">
        <f t="shared" si="37"/>
        <v>0</v>
      </c>
      <c r="AW223" s="1"/>
      <c r="AX223" s="1"/>
      <c r="AY223" s="1"/>
      <c r="AZ223" s="2">
        <f t="shared" si="32"/>
        <v>0</v>
      </c>
      <c r="BA223" s="2">
        <f>SUM(AF223,AH223,-AZ223,-Table1914[[#This Row],[Sale Fee]])</f>
        <v>0</v>
      </c>
      <c r="BC223" s="1"/>
      <c r="BD223" s="1"/>
      <c r="BE223" s="1"/>
    </row>
    <row r="224" spans="1:57" x14ac:dyDescent="0.25">
      <c r="A224" s="1"/>
      <c r="B224" s="1"/>
      <c r="E224" s="4"/>
      <c r="F224" s="4"/>
      <c r="Q224" s="1"/>
      <c r="R224" s="1"/>
      <c r="S224" s="1"/>
      <c r="U224" s="1"/>
      <c r="V224" s="1"/>
      <c r="W224" s="1">
        <f t="shared" si="34"/>
        <v>0</v>
      </c>
      <c r="X224" s="1"/>
      <c r="Y224" s="1"/>
      <c r="Z224" s="1">
        <f>Table1914[[#This Row],[Quantity2]]*Table1914[[#This Row],[U Cost]]</f>
        <v>0</v>
      </c>
      <c r="AB224" s="1"/>
      <c r="AC224" s="1"/>
      <c r="AD224" s="1">
        <f t="shared" si="35"/>
        <v>0</v>
      </c>
      <c r="AE224" s="1"/>
      <c r="AF224" s="1">
        <f>SUM(Table1914[[#This Row],[Total 
Paid]:[Shipping 
Charged]])</f>
        <v>0</v>
      </c>
      <c r="AG224" s="1"/>
      <c r="AH224" s="1"/>
      <c r="AI224" s="1">
        <f t="shared" si="36"/>
        <v>0</v>
      </c>
      <c r="AK224" s="1"/>
      <c r="AL224" s="1"/>
      <c r="AM224" s="1"/>
      <c r="AN224" s="1"/>
      <c r="AP224" s="30">
        <f t="shared" si="33"/>
        <v>0</v>
      </c>
      <c r="AQ224" s="1"/>
      <c r="AR224" s="1">
        <f t="shared" si="17"/>
        <v>0</v>
      </c>
      <c r="AS224" s="1"/>
      <c r="AT224" s="1"/>
      <c r="AU224" s="2">
        <f t="shared" si="37"/>
        <v>0</v>
      </c>
      <c r="AW224" s="1"/>
      <c r="AX224" s="1"/>
      <c r="AY224" s="1"/>
      <c r="AZ224" s="2">
        <f t="shared" si="32"/>
        <v>0</v>
      </c>
      <c r="BA224" s="2">
        <f>SUM(AF224,AH224,-AZ224,-Table1914[[#This Row],[Sale Fee]])</f>
        <v>0</v>
      </c>
      <c r="BC224" s="1"/>
      <c r="BD224" s="1"/>
      <c r="BE224" s="1"/>
    </row>
    <row r="225" spans="1:57" x14ac:dyDescent="0.25">
      <c r="A225" s="1"/>
      <c r="B225" s="1"/>
      <c r="E225" s="4"/>
      <c r="F225" s="4"/>
      <c r="Q225" s="1"/>
      <c r="R225" s="1"/>
      <c r="S225" s="1"/>
      <c r="U225" s="1"/>
      <c r="V225" s="1"/>
      <c r="W225" s="1">
        <f t="shared" si="34"/>
        <v>0</v>
      </c>
      <c r="X225" s="1"/>
      <c r="Y225" s="1"/>
      <c r="Z225" s="1">
        <f>Table1914[[#This Row],[Quantity2]]*Table1914[[#This Row],[U Cost]]</f>
        <v>0</v>
      </c>
      <c r="AB225" s="1"/>
      <c r="AC225" s="1"/>
      <c r="AD225" s="1">
        <f t="shared" si="35"/>
        <v>0</v>
      </c>
      <c r="AE225" s="1"/>
      <c r="AF225" s="1">
        <f>SUM(Table1914[[#This Row],[Total 
Paid]:[Shipping 
Charged]])</f>
        <v>0</v>
      </c>
      <c r="AG225" s="1"/>
      <c r="AH225" s="1"/>
      <c r="AI225" s="1">
        <f t="shared" si="36"/>
        <v>0</v>
      </c>
      <c r="AK225" s="1"/>
      <c r="AL225" s="1"/>
      <c r="AM225" s="1"/>
      <c r="AN225" s="1"/>
      <c r="AP225" s="30">
        <f t="shared" si="33"/>
        <v>0</v>
      </c>
      <c r="AQ225" s="1"/>
      <c r="AR225" s="1">
        <f t="shared" si="17"/>
        <v>0</v>
      </c>
      <c r="AS225" s="1"/>
      <c r="AT225" s="1"/>
      <c r="AU225" s="2">
        <f t="shared" si="37"/>
        <v>0</v>
      </c>
      <c r="AW225" s="1"/>
      <c r="AX225" s="1"/>
      <c r="AY225" s="1"/>
      <c r="AZ225" s="2">
        <f t="shared" si="32"/>
        <v>0</v>
      </c>
      <c r="BA225" s="2">
        <f>SUM(AF225,AH225,-AZ225,-Table1914[[#This Row],[Sale Fee]])</f>
        <v>0</v>
      </c>
      <c r="BC225" s="1"/>
      <c r="BD225" s="1"/>
      <c r="BE225" s="1"/>
    </row>
    <row r="226" spans="1:57" x14ac:dyDescent="0.25">
      <c r="A226" s="1"/>
      <c r="B226" s="1"/>
      <c r="E226" s="4"/>
      <c r="F226" s="4"/>
      <c r="Q226" s="1"/>
      <c r="R226" s="1"/>
      <c r="S226" s="1"/>
      <c r="U226" s="1"/>
      <c r="V226" s="1"/>
      <c r="W226" s="1">
        <f t="shared" si="34"/>
        <v>0</v>
      </c>
      <c r="X226" s="1"/>
      <c r="Y226" s="1"/>
      <c r="Z226" s="1">
        <f>Table1914[[#This Row],[Quantity2]]*Table1914[[#This Row],[U Cost]]</f>
        <v>0</v>
      </c>
      <c r="AB226" s="1"/>
      <c r="AC226" s="1"/>
      <c r="AD226" s="1">
        <f t="shared" si="35"/>
        <v>0</v>
      </c>
      <c r="AE226" s="1"/>
      <c r="AF226" s="1">
        <f>SUM(Table1914[[#This Row],[Total 
Paid]:[Shipping 
Charged]])</f>
        <v>0</v>
      </c>
      <c r="AG226" s="1"/>
      <c r="AH226" s="1"/>
      <c r="AI226" s="1">
        <f t="shared" si="36"/>
        <v>0</v>
      </c>
      <c r="AK226" s="1"/>
      <c r="AL226" s="1"/>
      <c r="AM226" s="1"/>
      <c r="AN226" s="1"/>
      <c r="AP226" s="30">
        <f t="shared" si="33"/>
        <v>0</v>
      </c>
      <c r="AQ226" s="1"/>
      <c r="AR226" s="1">
        <f t="shared" si="17"/>
        <v>0</v>
      </c>
      <c r="AS226" s="1"/>
      <c r="AT226" s="1"/>
      <c r="AU226" s="2">
        <f t="shared" si="37"/>
        <v>0</v>
      </c>
      <c r="AW226" s="1"/>
      <c r="AX226" s="1"/>
      <c r="AY226" s="1"/>
      <c r="AZ226" s="2">
        <f t="shared" si="32"/>
        <v>0</v>
      </c>
      <c r="BA226" s="2">
        <f>SUM(AF226,AH226,-AZ226,-Table1914[[#This Row],[Sale Fee]])</f>
        <v>0</v>
      </c>
      <c r="BC226" s="1"/>
      <c r="BD226" s="1"/>
      <c r="BE226" s="1"/>
    </row>
    <row r="227" spans="1:57" x14ac:dyDescent="0.25">
      <c r="A227" s="1"/>
      <c r="B227" s="1"/>
      <c r="E227" s="4"/>
      <c r="F227" s="4"/>
      <c r="Q227" s="1"/>
      <c r="R227" s="1"/>
      <c r="S227" s="1"/>
      <c r="U227" s="1"/>
      <c r="V227" s="1"/>
      <c r="W227" s="1">
        <f t="shared" si="34"/>
        <v>0</v>
      </c>
      <c r="X227" s="1"/>
      <c r="Y227" s="1"/>
      <c r="Z227" s="1">
        <f>Table1914[[#This Row],[Quantity2]]*Table1914[[#This Row],[U Cost]]</f>
        <v>0</v>
      </c>
      <c r="AB227" s="1"/>
      <c r="AC227" s="1"/>
      <c r="AD227" s="1">
        <f t="shared" si="35"/>
        <v>0</v>
      </c>
      <c r="AE227" s="1"/>
      <c r="AF227" s="1">
        <f>SUM(Table1914[[#This Row],[Total 
Paid]:[Shipping 
Charged]])</f>
        <v>0</v>
      </c>
      <c r="AG227" s="1"/>
      <c r="AH227" s="1"/>
      <c r="AI227" s="1">
        <f t="shared" si="36"/>
        <v>0</v>
      </c>
      <c r="AK227" s="1"/>
      <c r="AL227" s="1"/>
      <c r="AM227" s="1"/>
      <c r="AN227" s="1"/>
      <c r="AP227" s="30">
        <f t="shared" si="33"/>
        <v>0</v>
      </c>
      <c r="AQ227" s="1"/>
      <c r="AR227" s="1">
        <f t="shared" si="17"/>
        <v>0</v>
      </c>
      <c r="AS227" s="1"/>
      <c r="AT227" s="1"/>
      <c r="AU227" s="2">
        <f t="shared" si="37"/>
        <v>0</v>
      </c>
      <c r="AW227" s="1"/>
      <c r="AX227" s="1"/>
      <c r="AY227" s="1"/>
      <c r="AZ227" s="2">
        <f t="shared" si="32"/>
        <v>0</v>
      </c>
      <c r="BA227" s="2">
        <f>SUM(AF227,AH227,-AZ227,-Table1914[[#This Row],[Sale Fee]])</f>
        <v>0</v>
      </c>
      <c r="BC227" s="1"/>
      <c r="BD227" s="1"/>
      <c r="BE227" s="1"/>
    </row>
    <row r="228" spans="1:57" x14ac:dyDescent="0.25">
      <c r="A228" s="1"/>
      <c r="B228" s="1"/>
      <c r="E228" s="4"/>
      <c r="F228" s="4"/>
      <c r="Q228" s="1"/>
      <c r="R228" s="1"/>
      <c r="S228" s="1"/>
      <c r="U228" s="1"/>
      <c r="V228" s="1"/>
      <c r="W228" s="1">
        <f t="shared" si="34"/>
        <v>0</v>
      </c>
      <c r="X228" s="1"/>
      <c r="Y228" s="1"/>
      <c r="Z228" s="1">
        <f>Table1914[[#This Row],[Quantity2]]*Table1914[[#This Row],[U Cost]]</f>
        <v>0</v>
      </c>
      <c r="AB228" s="1"/>
      <c r="AC228" s="1"/>
      <c r="AD228" s="1">
        <f t="shared" si="35"/>
        <v>0</v>
      </c>
      <c r="AE228" s="1"/>
      <c r="AF228" s="1">
        <f>SUM(Table1914[[#This Row],[Total 
Paid]:[Shipping 
Charged]])</f>
        <v>0</v>
      </c>
      <c r="AG228" s="1"/>
      <c r="AH228" s="1"/>
      <c r="AI228" s="1">
        <f t="shared" si="36"/>
        <v>0</v>
      </c>
      <c r="AK228" s="1"/>
      <c r="AL228" s="1"/>
      <c r="AM228" s="1"/>
      <c r="AN228" s="1"/>
      <c r="AP228" s="30">
        <f t="shared" si="33"/>
        <v>0</v>
      </c>
      <c r="AQ228" s="1"/>
      <c r="AR228" s="1">
        <f t="shared" si="17"/>
        <v>0</v>
      </c>
      <c r="AS228" s="1"/>
      <c r="AT228" s="1"/>
      <c r="AU228" s="2">
        <f t="shared" si="37"/>
        <v>0</v>
      </c>
      <c r="AW228" s="1"/>
      <c r="AX228" s="1"/>
      <c r="AY228" s="1"/>
      <c r="AZ228" s="2">
        <f t="shared" si="32"/>
        <v>0</v>
      </c>
      <c r="BA228" s="2">
        <f>SUM(AF228,AH228,-AZ228,-Table1914[[#This Row],[Sale Fee]])</f>
        <v>0</v>
      </c>
      <c r="BC228" s="1"/>
      <c r="BD228" s="1"/>
      <c r="BE228" s="1"/>
    </row>
    <row r="229" spans="1:57" x14ac:dyDescent="0.25">
      <c r="A229" s="1"/>
      <c r="B229" s="1"/>
      <c r="E229" s="4"/>
      <c r="F229" s="4"/>
      <c r="Q229" s="1"/>
      <c r="R229" s="1"/>
      <c r="S229" s="1"/>
      <c r="U229" s="1"/>
      <c r="V229" s="1"/>
      <c r="W229" s="1">
        <f t="shared" si="34"/>
        <v>0</v>
      </c>
      <c r="X229" s="1"/>
      <c r="Y229" s="1"/>
      <c r="Z229" s="1">
        <f>Table1914[[#This Row],[Quantity2]]*Table1914[[#This Row],[U Cost]]</f>
        <v>0</v>
      </c>
      <c r="AB229" s="1"/>
      <c r="AC229" s="1"/>
      <c r="AD229" s="1">
        <f t="shared" si="35"/>
        <v>0</v>
      </c>
      <c r="AE229" s="1"/>
      <c r="AF229" s="1">
        <f>SUM(Table1914[[#This Row],[Total 
Paid]:[Shipping 
Charged]])</f>
        <v>0</v>
      </c>
      <c r="AG229" s="1"/>
      <c r="AH229" s="1"/>
      <c r="AI229" s="1">
        <f t="shared" si="36"/>
        <v>0</v>
      </c>
      <c r="AK229" s="1"/>
      <c r="AL229" s="1"/>
      <c r="AM229" s="1"/>
      <c r="AN229" s="1"/>
      <c r="AP229" s="30">
        <f t="shared" si="33"/>
        <v>0</v>
      </c>
      <c r="AQ229" s="1"/>
      <c r="AR229" s="1">
        <f t="shared" si="17"/>
        <v>0</v>
      </c>
      <c r="AS229" s="1"/>
      <c r="AT229" s="1"/>
      <c r="AU229" s="2">
        <f t="shared" si="37"/>
        <v>0</v>
      </c>
      <c r="AW229" s="1"/>
      <c r="AX229" s="1"/>
      <c r="AY229" s="1"/>
      <c r="AZ229" s="2">
        <f t="shared" si="32"/>
        <v>0</v>
      </c>
      <c r="BA229" s="2">
        <f>SUM(AF229,AH229,-AZ229,-Table1914[[#This Row],[Sale Fee]])</f>
        <v>0</v>
      </c>
      <c r="BC229" s="1"/>
      <c r="BD229" s="1"/>
      <c r="BE229" s="1"/>
    </row>
    <row r="230" spans="1:57" x14ac:dyDescent="0.25">
      <c r="A230" s="1"/>
      <c r="B230" s="1"/>
      <c r="E230" s="4"/>
      <c r="F230" s="4"/>
      <c r="Q230" s="1"/>
      <c r="R230" s="1"/>
      <c r="S230" s="1"/>
      <c r="U230" s="1"/>
      <c r="V230" s="1"/>
      <c r="W230" s="1">
        <f t="shared" si="34"/>
        <v>0</v>
      </c>
      <c r="X230" s="1"/>
      <c r="Y230" s="1"/>
      <c r="Z230" s="1">
        <f>Table1914[[#This Row],[Quantity2]]*Table1914[[#This Row],[U Cost]]</f>
        <v>0</v>
      </c>
      <c r="AB230" s="1"/>
      <c r="AC230" s="1"/>
      <c r="AD230" s="1">
        <f t="shared" si="35"/>
        <v>0</v>
      </c>
      <c r="AE230" s="1"/>
      <c r="AF230" s="1">
        <f>SUM(Table1914[[#This Row],[Total 
Paid]:[Shipping 
Charged]])</f>
        <v>0</v>
      </c>
      <c r="AG230" s="1"/>
      <c r="AH230" s="1"/>
      <c r="AI230" s="1">
        <f t="shared" si="36"/>
        <v>0</v>
      </c>
      <c r="AK230" s="1"/>
      <c r="AL230" s="1"/>
      <c r="AM230" s="1"/>
      <c r="AN230" s="1"/>
      <c r="AP230" s="30">
        <f t="shared" si="33"/>
        <v>0</v>
      </c>
      <c r="AQ230" s="1"/>
      <c r="AR230" s="1">
        <f t="shared" si="17"/>
        <v>0</v>
      </c>
      <c r="AS230" s="1"/>
      <c r="AT230" s="1"/>
      <c r="AU230" s="2">
        <f t="shared" si="37"/>
        <v>0</v>
      </c>
      <c r="AW230" s="1"/>
      <c r="AX230" s="1"/>
      <c r="AY230" s="1"/>
      <c r="AZ230" s="2">
        <f t="shared" si="32"/>
        <v>0</v>
      </c>
      <c r="BA230" s="2">
        <f>SUM(AF230,AH230,-AZ230,-Table1914[[#This Row],[Sale Fee]])</f>
        <v>0</v>
      </c>
      <c r="BC230" s="1"/>
      <c r="BD230" s="1"/>
      <c r="BE230" s="1"/>
    </row>
    <row r="231" spans="1:57" x14ac:dyDescent="0.25">
      <c r="A231" s="1"/>
      <c r="B231" s="1"/>
      <c r="E231" s="4"/>
      <c r="F231" s="4"/>
      <c r="Q231" s="1"/>
      <c r="R231" s="1"/>
      <c r="S231" s="1"/>
      <c r="U231" s="1"/>
      <c r="V231" s="1"/>
      <c r="W231" s="1">
        <f t="shared" si="34"/>
        <v>0</v>
      </c>
      <c r="X231" s="1"/>
      <c r="Y231" s="1"/>
      <c r="Z231" s="1">
        <f>Table1914[[#This Row],[Quantity2]]*Table1914[[#This Row],[U Cost]]</f>
        <v>0</v>
      </c>
      <c r="AB231" s="1"/>
      <c r="AC231" s="1"/>
      <c r="AD231" s="1">
        <f t="shared" si="35"/>
        <v>0</v>
      </c>
      <c r="AE231" s="1"/>
      <c r="AF231" s="1">
        <f>SUM(Table1914[[#This Row],[Total 
Paid]:[Shipping 
Charged]])</f>
        <v>0</v>
      </c>
      <c r="AG231" s="1"/>
      <c r="AH231" s="1"/>
      <c r="AI231" s="1">
        <f t="shared" si="36"/>
        <v>0</v>
      </c>
      <c r="AK231" s="1"/>
      <c r="AL231" s="1"/>
      <c r="AM231" s="1"/>
      <c r="AN231" s="1"/>
      <c r="AP231" s="30">
        <f t="shared" si="33"/>
        <v>0</v>
      </c>
      <c r="AQ231" s="1"/>
      <c r="AR231" s="1">
        <f t="shared" si="17"/>
        <v>0</v>
      </c>
      <c r="AS231" s="1"/>
      <c r="AT231" s="1"/>
      <c r="AU231" s="2">
        <f t="shared" si="37"/>
        <v>0</v>
      </c>
      <c r="AW231" s="1"/>
      <c r="AX231" s="1"/>
      <c r="AY231" s="1"/>
      <c r="AZ231" s="2">
        <f t="shared" si="32"/>
        <v>0</v>
      </c>
      <c r="BA231" s="2">
        <f>SUM(AF231,AH231,-AZ231,-Table1914[[#This Row],[Sale Fee]])</f>
        <v>0</v>
      </c>
      <c r="BC231" s="1"/>
      <c r="BD231" s="1"/>
      <c r="BE231" s="1"/>
    </row>
    <row r="232" spans="1:57" x14ac:dyDescent="0.25">
      <c r="A232" s="1"/>
      <c r="B232" s="1"/>
      <c r="E232" s="4"/>
      <c r="F232" s="4"/>
      <c r="Q232" s="1"/>
      <c r="R232" s="1"/>
      <c r="S232" s="1"/>
      <c r="U232" s="1"/>
      <c r="V232" s="1"/>
      <c r="W232" s="1">
        <f t="shared" si="34"/>
        <v>0</v>
      </c>
      <c r="X232" s="1"/>
      <c r="Y232" s="1"/>
      <c r="Z232" s="1">
        <f>Table1914[[#This Row],[Quantity2]]*Table1914[[#This Row],[U Cost]]</f>
        <v>0</v>
      </c>
      <c r="AB232" s="1"/>
      <c r="AC232" s="1"/>
      <c r="AD232" s="1">
        <f t="shared" si="35"/>
        <v>0</v>
      </c>
      <c r="AE232" s="1"/>
      <c r="AF232" s="1">
        <f>SUM(Table1914[[#This Row],[Total 
Paid]:[Shipping 
Charged]])</f>
        <v>0</v>
      </c>
      <c r="AG232" s="1"/>
      <c r="AH232" s="1"/>
      <c r="AI232" s="1">
        <f t="shared" si="36"/>
        <v>0</v>
      </c>
      <c r="AK232" s="1"/>
      <c r="AL232" s="1"/>
      <c r="AM232" s="1"/>
      <c r="AN232" s="1"/>
      <c r="AP232" s="30">
        <f t="shared" si="33"/>
        <v>0</v>
      </c>
      <c r="AQ232" s="1"/>
      <c r="AR232" s="1">
        <f t="shared" si="17"/>
        <v>0</v>
      </c>
      <c r="AS232" s="1"/>
      <c r="AT232" s="1"/>
      <c r="AU232" s="2">
        <f t="shared" si="37"/>
        <v>0</v>
      </c>
      <c r="AW232" s="1"/>
      <c r="AX232" s="1"/>
      <c r="AY232" s="1"/>
      <c r="AZ232" s="2">
        <f t="shared" si="32"/>
        <v>0</v>
      </c>
      <c r="BA232" s="2">
        <f>SUM(AF232,AH232,-AZ232,-Table1914[[#This Row],[Sale Fee]])</f>
        <v>0</v>
      </c>
      <c r="BC232" s="1"/>
      <c r="BD232" s="1"/>
      <c r="BE232" s="1"/>
    </row>
    <row r="233" spans="1:57" x14ac:dyDescent="0.25">
      <c r="A233" s="1"/>
      <c r="B233" s="1"/>
      <c r="E233" s="4"/>
      <c r="F233" s="4"/>
      <c r="Q233" s="1"/>
      <c r="R233" s="1"/>
      <c r="S233" s="1"/>
      <c r="U233" s="1"/>
      <c r="V233" s="1"/>
      <c r="W233" s="1">
        <f t="shared" si="34"/>
        <v>0</v>
      </c>
      <c r="X233" s="1"/>
      <c r="Y233" s="1"/>
      <c r="Z233" s="1">
        <f>Table1914[[#This Row],[Quantity2]]*Table1914[[#This Row],[U Cost]]</f>
        <v>0</v>
      </c>
      <c r="AB233" s="1"/>
      <c r="AC233" s="1"/>
      <c r="AD233" s="1">
        <f t="shared" si="35"/>
        <v>0</v>
      </c>
      <c r="AE233" s="1"/>
      <c r="AF233" s="1">
        <f>SUM(Table1914[[#This Row],[Total 
Paid]:[Shipping 
Charged]])</f>
        <v>0</v>
      </c>
      <c r="AG233" s="1"/>
      <c r="AH233" s="1"/>
      <c r="AI233" s="1">
        <f t="shared" si="36"/>
        <v>0</v>
      </c>
      <c r="AK233" s="1"/>
      <c r="AL233" s="1"/>
      <c r="AM233" s="1"/>
      <c r="AN233" s="1"/>
      <c r="AP233" s="30">
        <f t="shared" si="33"/>
        <v>0</v>
      </c>
      <c r="AQ233" s="1"/>
      <c r="AR233" s="1">
        <f t="shared" si="17"/>
        <v>0</v>
      </c>
      <c r="AS233" s="1"/>
      <c r="AT233" s="1"/>
      <c r="AU233" s="2">
        <f t="shared" si="37"/>
        <v>0</v>
      </c>
      <c r="AW233" s="1"/>
      <c r="AX233" s="1"/>
      <c r="AY233" s="1"/>
      <c r="AZ233" s="2">
        <f t="shared" si="32"/>
        <v>0</v>
      </c>
      <c r="BA233" s="2">
        <f>SUM(AF233,AH233,-AZ233,-Table1914[[#This Row],[Sale Fee]])</f>
        <v>0</v>
      </c>
      <c r="BC233" s="1"/>
      <c r="BD233" s="1"/>
      <c r="BE233" s="1"/>
    </row>
    <row r="234" spans="1:57" x14ac:dyDescent="0.25">
      <c r="A234" s="1"/>
      <c r="B234" s="1"/>
      <c r="E234" s="4"/>
      <c r="F234" s="4"/>
      <c r="Q234" s="1"/>
      <c r="R234" s="1"/>
      <c r="S234" s="1"/>
      <c r="U234" s="1"/>
      <c r="V234" s="1"/>
      <c r="W234" s="1">
        <f t="shared" si="34"/>
        <v>0</v>
      </c>
      <c r="X234" s="1"/>
      <c r="Y234" s="1"/>
      <c r="Z234" s="1">
        <f>Table1914[[#This Row],[Quantity2]]*Table1914[[#This Row],[U Cost]]</f>
        <v>0</v>
      </c>
      <c r="AB234" s="1"/>
      <c r="AC234" s="1"/>
      <c r="AD234" s="1">
        <f t="shared" si="35"/>
        <v>0</v>
      </c>
      <c r="AE234" s="1"/>
      <c r="AF234" s="1">
        <f>SUM(Table1914[[#This Row],[Total 
Paid]:[Shipping 
Charged]])</f>
        <v>0</v>
      </c>
      <c r="AG234" s="1"/>
      <c r="AH234" s="1"/>
      <c r="AI234" s="1">
        <f t="shared" si="36"/>
        <v>0</v>
      </c>
      <c r="AK234" s="1"/>
      <c r="AL234" s="1"/>
      <c r="AM234" s="1"/>
      <c r="AN234" s="1"/>
      <c r="AP234" s="30">
        <f t="shared" si="33"/>
        <v>0</v>
      </c>
      <c r="AQ234" s="1"/>
      <c r="AR234" s="1">
        <f t="shared" si="17"/>
        <v>0</v>
      </c>
      <c r="AS234" s="1"/>
      <c r="AT234" s="1"/>
      <c r="AU234" s="2">
        <f t="shared" si="37"/>
        <v>0</v>
      </c>
      <c r="AW234" s="1"/>
      <c r="AX234" s="1"/>
      <c r="AY234" s="1"/>
      <c r="AZ234" s="2">
        <f t="shared" si="32"/>
        <v>0</v>
      </c>
      <c r="BA234" s="2">
        <f>SUM(AF234,AH234,-AZ234,-Table1914[[#This Row],[Sale Fee]])</f>
        <v>0</v>
      </c>
      <c r="BC234" s="1"/>
      <c r="BD234" s="1"/>
      <c r="BE234" s="1"/>
    </row>
    <row r="235" spans="1:57" x14ac:dyDescent="0.25">
      <c r="A235" s="1"/>
      <c r="B235" s="1"/>
      <c r="E235" s="4"/>
      <c r="F235" s="4"/>
      <c r="Q235" s="1"/>
      <c r="R235" s="1"/>
      <c r="S235" s="1"/>
      <c r="U235" s="1"/>
      <c r="V235" s="1"/>
      <c r="W235" s="1">
        <f t="shared" si="34"/>
        <v>0</v>
      </c>
      <c r="X235" s="1"/>
      <c r="Y235" s="1"/>
      <c r="Z235" s="1">
        <f>Table1914[[#This Row],[Quantity2]]*Table1914[[#This Row],[U Cost]]</f>
        <v>0</v>
      </c>
      <c r="AB235" s="1"/>
      <c r="AC235" s="1"/>
      <c r="AD235" s="1">
        <f t="shared" si="35"/>
        <v>0</v>
      </c>
      <c r="AE235" s="1"/>
      <c r="AF235" s="1">
        <f>SUM(Table1914[[#This Row],[Total 
Paid]:[Shipping 
Charged]])</f>
        <v>0</v>
      </c>
      <c r="AG235" s="1"/>
      <c r="AH235" s="1"/>
      <c r="AI235" s="1">
        <f t="shared" si="36"/>
        <v>0</v>
      </c>
      <c r="AK235" s="1"/>
      <c r="AL235" s="1"/>
      <c r="AM235" s="1"/>
      <c r="AN235" s="1"/>
      <c r="AP235" s="30">
        <f t="shared" si="33"/>
        <v>0</v>
      </c>
      <c r="AQ235" s="1"/>
      <c r="AR235" s="1">
        <f t="shared" si="17"/>
        <v>0</v>
      </c>
      <c r="AS235" s="1"/>
      <c r="AT235" s="1"/>
      <c r="AU235" s="2">
        <f t="shared" si="37"/>
        <v>0</v>
      </c>
      <c r="AW235" s="1"/>
      <c r="AX235" s="1"/>
      <c r="AY235" s="1"/>
      <c r="AZ235" s="2">
        <f t="shared" si="32"/>
        <v>0</v>
      </c>
      <c r="BA235" s="2">
        <f>SUM(AF235,AH235,-AZ235,-Table1914[[#This Row],[Sale Fee]])</f>
        <v>0</v>
      </c>
      <c r="BC235" s="1"/>
      <c r="BD235" s="1"/>
      <c r="BE235" s="1"/>
    </row>
    <row r="236" spans="1:57" x14ac:dyDescent="0.25">
      <c r="A236" s="1"/>
      <c r="B236" s="1"/>
      <c r="E236" s="4"/>
      <c r="F236" s="4"/>
      <c r="Q236" s="1"/>
      <c r="R236" s="1"/>
      <c r="S236" s="1"/>
      <c r="U236" s="1"/>
      <c r="V236" s="1"/>
      <c r="W236" s="1">
        <f t="shared" si="34"/>
        <v>0</v>
      </c>
      <c r="X236" s="1"/>
      <c r="Y236" s="1"/>
      <c r="Z236" s="1">
        <f>Table1914[[#This Row],[Quantity2]]*Table1914[[#This Row],[U Cost]]</f>
        <v>0</v>
      </c>
      <c r="AB236" s="1"/>
      <c r="AC236" s="1"/>
      <c r="AD236" s="1">
        <f t="shared" si="35"/>
        <v>0</v>
      </c>
      <c r="AE236" s="1"/>
      <c r="AF236" s="1">
        <f>SUM(Table1914[[#This Row],[Total 
Paid]:[Shipping 
Charged]])</f>
        <v>0</v>
      </c>
      <c r="AG236" s="1"/>
      <c r="AH236" s="1"/>
      <c r="AI236" s="1">
        <f t="shared" si="36"/>
        <v>0</v>
      </c>
      <c r="AK236" s="1"/>
      <c r="AL236" s="1"/>
      <c r="AM236" s="1"/>
      <c r="AN236" s="1"/>
      <c r="AP236" s="30">
        <f t="shared" si="33"/>
        <v>0</v>
      </c>
      <c r="AQ236" s="1"/>
      <c r="AR236" s="1">
        <f t="shared" si="17"/>
        <v>0</v>
      </c>
      <c r="AS236" s="1"/>
      <c r="AT236" s="1"/>
      <c r="AU236" s="2">
        <f t="shared" si="37"/>
        <v>0</v>
      </c>
      <c r="AW236" s="1"/>
      <c r="AX236" s="1"/>
      <c r="AY236" s="1"/>
      <c r="AZ236" s="2">
        <f t="shared" si="32"/>
        <v>0</v>
      </c>
      <c r="BA236" s="2">
        <f>SUM(AF236,AH236,-AZ236,-Table1914[[#This Row],[Sale Fee]])</f>
        <v>0</v>
      </c>
      <c r="BC236" s="1"/>
      <c r="BD236" s="1"/>
      <c r="BE236" s="1"/>
    </row>
    <row r="237" spans="1:57" x14ac:dyDescent="0.25">
      <c r="A237" s="1"/>
      <c r="B237" s="1"/>
      <c r="E237" s="4"/>
      <c r="F237" s="4"/>
      <c r="Q237" s="1"/>
      <c r="R237" s="1"/>
      <c r="S237" s="1"/>
      <c r="U237" s="1"/>
      <c r="V237" s="1"/>
      <c r="W237" s="1">
        <f t="shared" si="34"/>
        <v>0</v>
      </c>
      <c r="X237" s="1"/>
      <c r="Y237" s="1"/>
      <c r="Z237" s="1">
        <f>Table1914[[#This Row],[Quantity2]]*Table1914[[#This Row],[U Cost]]</f>
        <v>0</v>
      </c>
      <c r="AB237" s="1"/>
      <c r="AC237" s="1"/>
      <c r="AD237" s="1">
        <f t="shared" si="35"/>
        <v>0</v>
      </c>
      <c r="AE237" s="1"/>
      <c r="AF237" s="1">
        <f>SUM(Table1914[[#This Row],[Total 
Paid]:[Shipping 
Charged]])</f>
        <v>0</v>
      </c>
      <c r="AG237" s="1"/>
      <c r="AH237" s="1"/>
      <c r="AI237" s="1">
        <f t="shared" si="36"/>
        <v>0</v>
      </c>
      <c r="AK237" s="1"/>
      <c r="AL237" s="1"/>
      <c r="AM237" s="1"/>
      <c r="AN237" s="1"/>
      <c r="AP237" s="30">
        <f t="shared" si="33"/>
        <v>0</v>
      </c>
      <c r="AQ237" s="1"/>
      <c r="AR237" s="1">
        <f t="shared" si="17"/>
        <v>0</v>
      </c>
      <c r="AS237" s="1"/>
      <c r="AT237" s="1"/>
      <c r="AU237" s="2">
        <f t="shared" si="37"/>
        <v>0</v>
      </c>
      <c r="AW237" s="1"/>
      <c r="AX237" s="1"/>
      <c r="AY237" s="1"/>
      <c r="AZ237" s="2">
        <f t="shared" si="32"/>
        <v>0</v>
      </c>
      <c r="BA237" s="2">
        <f>SUM(AF237,AH237,-AZ237,-Table1914[[#This Row],[Sale Fee]])</f>
        <v>0</v>
      </c>
      <c r="BC237" s="1"/>
      <c r="BD237" s="1"/>
      <c r="BE237" s="1"/>
    </row>
    <row r="238" spans="1:57" x14ac:dyDescent="0.25">
      <c r="A238" s="1"/>
      <c r="B238" s="1"/>
      <c r="E238" s="4"/>
      <c r="F238" s="4"/>
      <c r="Q238" s="1"/>
      <c r="R238" s="1"/>
      <c r="S238" s="1"/>
      <c r="U238" s="1"/>
      <c r="V238" s="1"/>
      <c r="W238" s="1">
        <f t="shared" si="34"/>
        <v>0</v>
      </c>
      <c r="X238" s="1"/>
      <c r="Y238" s="1"/>
      <c r="Z238" s="1">
        <f>Table1914[[#This Row],[Quantity2]]*Table1914[[#This Row],[U Cost]]</f>
        <v>0</v>
      </c>
      <c r="AB238" s="1"/>
      <c r="AC238" s="1"/>
      <c r="AD238" s="1">
        <f t="shared" si="35"/>
        <v>0</v>
      </c>
      <c r="AE238" s="1"/>
      <c r="AF238" s="1">
        <f>SUM(Table1914[[#This Row],[Total 
Paid]:[Shipping 
Charged]])</f>
        <v>0</v>
      </c>
      <c r="AG238" s="1"/>
      <c r="AH238" s="1"/>
      <c r="AI238" s="1">
        <f t="shared" si="36"/>
        <v>0</v>
      </c>
      <c r="AK238" s="1"/>
      <c r="AL238" s="1"/>
      <c r="AM238" s="1"/>
      <c r="AN238" s="1"/>
      <c r="AP238" s="30">
        <f t="shared" si="33"/>
        <v>0</v>
      </c>
      <c r="AQ238" s="1"/>
      <c r="AR238" s="1">
        <f t="shared" si="17"/>
        <v>0</v>
      </c>
      <c r="AS238" s="1"/>
      <c r="AT238" s="1"/>
      <c r="AU238" s="2">
        <f t="shared" si="37"/>
        <v>0</v>
      </c>
      <c r="AW238" s="1"/>
      <c r="AX238" s="1"/>
      <c r="AY238" s="1"/>
      <c r="AZ238" s="2">
        <f t="shared" si="32"/>
        <v>0</v>
      </c>
      <c r="BA238" s="2">
        <f>SUM(AF238,AH238,-AZ238,-Table1914[[#This Row],[Sale Fee]])</f>
        <v>0</v>
      </c>
      <c r="BC238" s="1"/>
      <c r="BD238" s="1"/>
      <c r="BE238" s="1"/>
    </row>
    <row r="239" spans="1:57" x14ac:dyDescent="0.25">
      <c r="A239" s="1"/>
      <c r="B239" s="1"/>
      <c r="E239" s="4"/>
      <c r="F239" s="4"/>
      <c r="Q239" s="1"/>
      <c r="R239" s="1"/>
      <c r="S239" s="1"/>
      <c r="U239" s="1"/>
      <c r="V239" s="1"/>
      <c r="W239" s="1">
        <f t="shared" si="34"/>
        <v>0</v>
      </c>
      <c r="X239" s="1"/>
      <c r="Y239" s="1"/>
      <c r="Z239" s="1">
        <f>Table1914[[#This Row],[Quantity2]]*Table1914[[#This Row],[U Cost]]</f>
        <v>0</v>
      </c>
      <c r="AB239" s="1"/>
      <c r="AC239" s="1"/>
      <c r="AD239" s="1">
        <f t="shared" si="35"/>
        <v>0</v>
      </c>
      <c r="AE239" s="1"/>
      <c r="AF239" s="1">
        <f>SUM(Table1914[[#This Row],[Total 
Paid]:[Shipping 
Charged]])</f>
        <v>0</v>
      </c>
      <c r="AG239" s="1"/>
      <c r="AH239" s="1"/>
      <c r="AI239" s="1">
        <f t="shared" si="36"/>
        <v>0</v>
      </c>
      <c r="AK239" s="1"/>
      <c r="AL239" s="1"/>
      <c r="AM239" s="1"/>
      <c r="AN239" s="1"/>
      <c r="AP239" s="30">
        <f t="shared" si="33"/>
        <v>0</v>
      </c>
      <c r="AQ239" s="1"/>
      <c r="AR239" s="1">
        <f t="shared" si="17"/>
        <v>0</v>
      </c>
      <c r="AS239" s="1"/>
      <c r="AT239" s="1"/>
      <c r="AU239" s="2">
        <f t="shared" si="37"/>
        <v>0</v>
      </c>
      <c r="AW239" s="1"/>
      <c r="AX239" s="1"/>
      <c r="AY239" s="1"/>
      <c r="AZ239" s="2">
        <f t="shared" si="32"/>
        <v>0</v>
      </c>
      <c r="BA239" s="2">
        <f>SUM(AF239,AH239,-AZ239,-Table1914[[#This Row],[Sale Fee]])</f>
        <v>0</v>
      </c>
      <c r="BC239" s="1"/>
      <c r="BD239" s="1"/>
      <c r="BE239" s="1"/>
    </row>
    <row r="240" spans="1:57" x14ac:dyDescent="0.25">
      <c r="A240" s="1"/>
      <c r="B240" s="1"/>
      <c r="E240" s="4"/>
      <c r="F240" s="4"/>
      <c r="Q240" s="1"/>
      <c r="R240" s="1"/>
      <c r="S240" s="1"/>
      <c r="U240" s="1"/>
      <c r="V240" s="1"/>
      <c r="W240" s="1">
        <f t="shared" si="34"/>
        <v>0</v>
      </c>
      <c r="X240" s="1"/>
      <c r="Y240" s="1"/>
      <c r="Z240" s="1">
        <f>Table1914[[#This Row],[Quantity2]]*Table1914[[#This Row],[U Cost]]</f>
        <v>0</v>
      </c>
      <c r="AB240" s="1"/>
      <c r="AC240" s="1"/>
      <c r="AD240" s="1">
        <f t="shared" si="35"/>
        <v>0</v>
      </c>
      <c r="AE240" s="1"/>
      <c r="AF240" s="1">
        <f>SUM(Table1914[[#This Row],[Total 
Paid]:[Shipping 
Charged]])</f>
        <v>0</v>
      </c>
      <c r="AG240" s="1"/>
      <c r="AH240" s="1"/>
      <c r="AI240" s="1">
        <f t="shared" si="36"/>
        <v>0</v>
      </c>
      <c r="AK240" s="1"/>
      <c r="AL240" s="1"/>
      <c r="AM240" s="1"/>
      <c r="AN240" s="1"/>
      <c r="AP240" s="30">
        <f t="shared" si="33"/>
        <v>0</v>
      </c>
      <c r="AQ240" s="1"/>
      <c r="AR240" s="1">
        <f t="shared" si="17"/>
        <v>0</v>
      </c>
      <c r="AS240" s="1"/>
      <c r="AT240" s="1"/>
      <c r="AU240" s="2">
        <f t="shared" si="37"/>
        <v>0</v>
      </c>
      <c r="AW240" s="1"/>
      <c r="AX240" s="1"/>
      <c r="AY240" s="1"/>
      <c r="AZ240" s="2">
        <f t="shared" si="32"/>
        <v>0</v>
      </c>
      <c r="BA240" s="2">
        <f>SUM(AF240,AH240,-AZ240,-Table1914[[#This Row],[Sale Fee]])</f>
        <v>0</v>
      </c>
      <c r="BC240" s="1"/>
      <c r="BD240" s="1"/>
      <c r="BE240" s="1"/>
    </row>
    <row r="241" spans="1:57" x14ac:dyDescent="0.25">
      <c r="A241" s="1"/>
      <c r="B241" s="1"/>
      <c r="E241" s="4"/>
      <c r="F241" s="4"/>
      <c r="Q241" s="1"/>
      <c r="R241" s="1"/>
      <c r="S241" s="1"/>
      <c r="U241" s="1"/>
      <c r="V241" s="1"/>
      <c r="W241" s="1">
        <f t="shared" si="34"/>
        <v>0</v>
      </c>
      <c r="X241" s="1"/>
      <c r="Y241" s="1"/>
      <c r="Z241" s="1">
        <f>Table1914[[#This Row],[Quantity2]]*Table1914[[#This Row],[U Cost]]</f>
        <v>0</v>
      </c>
      <c r="AB241" s="1"/>
      <c r="AC241" s="1"/>
      <c r="AD241" s="1">
        <f t="shared" si="35"/>
        <v>0</v>
      </c>
      <c r="AE241" s="1"/>
      <c r="AF241" s="1">
        <f>SUM(Table1914[[#This Row],[Total 
Paid]:[Shipping 
Charged]])</f>
        <v>0</v>
      </c>
      <c r="AG241" s="1"/>
      <c r="AH241" s="1"/>
      <c r="AI241" s="1">
        <f t="shared" si="36"/>
        <v>0</v>
      </c>
      <c r="AK241" s="1"/>
      <c r="AL241" s="1"/>
      <c r="AM241" s="1"/>
      <c r="AN241" s="1"/>
      <c r="AP241" s="30">
        <f t="shared" si="33"/>
        <v>0</v>
      </c>
      <c r="AQ241" s="1"/>
      <c r="AR241" s="1">
        <f t="shared" si="17"/>
        <v>0</v>
      </c>
      <c r="AS241" s="1"/>
      <c r="AT241" s="1"/>
      <c r="AU241" s="2">
        <f t="shared" si="37"/>
        <v>0</v>
      </c>
      <c r="AW241" s="1"/>
      <c r="AX241" s="1"/>
      <c r="AY241" s="1"/>
      <c r="AZ241" s="2">
        <f t="shared" si="32"/>
        <v>0</v>
      </c>
      <c r="BA241" s="2">
        <f>SUM(AF241,AH241,-AZ241,-Table1914[[#This Row],[Sale Fee]])</f>
        <v>0</v>
      </c>
      <c r="BC241" s="1"/>
      <c r="BD241" s="1"/>
      <c r="BE241" s="1"/>
    </row>
    <row r="242" spans="1:57" x14ac:dyDescent="0.25">
      <c r="A242" s="1"/>
      <c r="B242" s="1"/>
      <c r="E242" s="4"/>
      <c r="F242" s="4"/>
      <c r="Q242" s="1"/>
      <c r="R242" s="1"/>
      <c r="S242" s="1"/>
      <c r="U242" s="1"/>
      <c r="V242" s="1"/>
      <c r="W242" s="1">
        <f t="shared" si="34"/>
        <v>0</v>
      </c>
      <c r="X242" s="1"/>
      <c r="Y242" s="1"/>
      <c r="Z242" s="1">
        <f>Table1914[[#This Row],[Quantity2]]*Table1914[[#This Row],[U Cost]]</f>
        <v>0</v>
      </c>
      <c r="AB242" s="1"/>
      <c r="AC242" s="1"/>
      <c r="AD242" s="1">
        <f t="shared" si="35"/>
        <v>0</v>
      </c>
      <c r="AE242" s="1"/>
      <c r="AF242" s="1">
        <f>SUM(Table1914[[#This Row],[Total 
Paid]:[Shipping 
Charged]])</f>
        <v>0</v>
      </c>
      <c r="AG242" s="1"/>
      <c r="AH242" s="1"/>
      <c r="AI242" s="1">
        <f t="shared" si="36"/>
        <v>0</v>
      </c>
      <c r="AK242" s="1"/>
      <c r="AL242" s="1"/>
      <c r="AM242" s="1"/>
      <c r="AN242" s="1"/>
      <c r="AP242" s="30">
        <f t="shared" si="33"/>
        <v>0</v>
      </c>
      <c r="AQ242" s="1"/>
      <c r="AR242" s="1">
        <f t="shared" si="17"/>
        <v>0</v>
      </c>
      <c r="AS242" s="1"/>
      <c r="AT242" s="1"/>
      <c r="AU242" s="2">
        <f t="shared" si="37"/>
        <v>0</v>
      </c>
      <c r="AW242" s="1"/>
      <c r="AX242" s="1"/>
      <c r="AY242" s="1"/>
      <c r="AZ242" s="2">
        <f t="shared" si="32"/>
        <v>0</v>
      </c>
      <c r="BA242" s="2">
        <f>SUM(AF242,AH242,-AZ242,-Table1914[[#This Row],[Sale Fee]])</f>
        <v>0</v>
      </c>
      <c r="BC242" s="1"/>
      <c r="BD242" s="1"/>
      <c r="BE242" s="1"/>
    </row>
    <row r="243" spans="1:57" x14ac:dyDescent="0.25">
      <c r="A243" s="1"/>
      <c r="B243" s="1"/>
      <c r="E243" s="4"/>
      <c r="F243" s="4"/>
      <c r="Q243" s="1"/>
      <c r="R243" s="1"/>
      <c r="S243" s="1"/>
      <c r="U243" s="1"/>
      <c r="V243" s="1"/>
      <c r="W243" s="1">
        <f t="shared" si="34"/>
        <v>0</v>
      </c>
      <c r="X243" s="1"/>
      <c r="Y243" s="1"/>
      <c r="Z243" s="1">
        <f>Table1914[[#This Row],[Quantity2]]*Table1914[[#This Row],[U Cost]]</f>
        <v>0</v>
      </c>
      <c r="AB243" s="1"/>
      <c r="AC243" s="1"/>
      <c r="AD243" s="1">
        <f t="shared" si="35"/>
        <v>0</v>
      </c>
      <c r="AE243" s="1"/>
      <c r="AF243" s="1">
        <f>SUM(Table1914[[#This Row],[Total 
Paid]:[Shipping 
Charged]])</f>
        <v>0</v>
      </c>
      <c r="AG243" s="1"/>
      <c r="AH243" s="1"/>
      <c r="AI243" s="1">
        <f t="shared" si="36"/>
        <v>0</v>
      </c>
      <c r="AK243" s="1"/>
      <c r="AL243" s="1"/>
      <c r="AM243" s="1"/>
      <c r="AN243" s="1"/>
      <c r="AP243" s="30">
        <f t="shared" si="33"/>
        <v>0</v>
      </c>
      <c r="AQ243" s="1"/>
      <c r="AR243" s="1">
        <f t="shared" si="17"/>
        <v>0</v>
      </c>
      <c r="AS243" s="1"/>
      <c r="AT243" s="1"/>
      <c r="AU243" s="2">
        <f t="shared" si="37"/>
        <v>0</v>
      </c>
      <c r="AW243" s="1"/>
      <c r="AX243" s="1"/>
      <c r="AY243" s="1"/>
      <c r="AZ243" s="2">
        <f t="shared" si="32"/>
        <v>0</v>
      </c>
      <c r="BA243" s="2">
        <f>SUM(AF243,AH243,-AZ243,-Table1914[[#This Row],[Sale Fee]])</f>
        <v>0</v>
      </c>
      <c r="BC243" s="1"/>
      <c r="BD243" s="1"/>
      <c r="BE243" s="1"/>
    </row>
    <row r="244" spans="1:57" x14ac:dyDescent="0.25">
      <c r="A244" s="1"/>
      <c r="B244" s="1"/>
      <c r="E244" s="4"/>
      <c r="F244" s="4"/>
      <c r="Q244" s="1"/>
      <c r="R244" s="1"/>
      <c r="S244" s="1"/>
      <c r="U244" s="1"/>
      <c r="V244" s="1"/>
      <c r="W244" s="1">
        <f t="shared" si="34"/>
        <v>0</v>
      </c>
      <c r="X244" s="1"/>
      <c r="Y244" s="1"/>
      <c r="Z244" s="1">
        <f>Table1914[[#This Row],[Quantity2]]*Table1914[[#This Row],[U Cost]]</f>
        <v>0</v>
      </c>
      <c r="AB244" s="1"/>
      <c r="AC244" s="1"/>
      <c r="AD244" s="1">
        <f t="shared" si="35"/>
        <v>0</v>
      </c>
      <c r="AE244" s="1"/>
      <c r="AF244" s="1">
        <f>SUM(Table1914[[#This Row],[Total 
Paid]:[Shipping 
Charged]])</f>
        <v>0</v>
      </c>
      <c r="AG244" s="1"/>
      <c r="AH244" s="1"/>
      <c r="AI244" s="1">
        <f t="shared" si="36"/>
        <v>0</v>
      </c>
      <c r="AK244" s="1"/>
      <c r="AL244" s="1"/>
      <c r="AM244" s="1"/>
      <c r="AN244" s="1"/>
      <c r="AP244" s="30">
        <f t="shared" si="33"/>
        <v>0</v>
      </c>
      <c r="AQ244" s="1"/>
      <c r="AR244" s="1">
        <f t="shared" si="17"/>
        <v>0</v>
      </c>
      <c r="AS244" s="1"/>
      <c r="AT244" s="1"/>
      <c r="AU244" s="2">
        <f t="shared" si="37"/>
        <v>0</v>
      </c>
      <c r="AW244" s="1"/>
      <c r="AX244" s="1"/>
      <c r="AY244" s="1"/>
      <c r="AZ244" s="2">
        <f t="shared" si="32"/>
        <v>0</v>
      </c>
      <c r="BA244" s="2">
        <f>SUM(AF244,AH244,-AZ244,-Table1914[[#This Row],[Sale Fee]])</f>
        <v>0</v>
      </c>
      <c r="BC244" s="1"/>
      <c r="BD244" s="1"/>
      <c r="BE244" s="1"/>
    </row>
    <row r="245" spans="1:57" x14ac:dyDescent="0.25">
      <c r="A245" s="1"/>
      <c r="B245" s="1"/>
      <c r="E245" s="4"/>
      <c r="F245" s="4"/>
      <c r="Q245" s="1"/>
      <c r="R245" s="1"/>
      <c r="S245" s="1"/>
      <c r="U245" s="1"/>
      <c r="V245" s="1"/>
      <c r="W245" s="1">
        <f t="shared" si="34"/>
        <v>0</v>
      </c>
      <c r="X245" s="1"/>
      <c r="Y245" s="1"/>
      <c r="Z245" s="1">
        <f>Table1914[[#This Row],[Quantity2]]*Table1914[[#This Row],[U Cost]]</f>
        <v>0</v>
      </c>
      <c r="AB245" s="1"/>
      <c r="AC245" s="1"/>
      <c r="AD245" s="1">
        <f t="shared" si="35"/>
        <v>0</v>
      </c>
      <c r="AE245" s="1"/>
      <c r="AF245" s="1">
        <f>SUM(Table1914[[#This Row],[Total 
Paid]:[Shipping 
Charged]])</f>
        <v>0</v>
      </c>
      <c r="AG245" s="1"/>
      <c r="AH245" s="1"/>
      <c r="AI245" s="1">
        <f t="shared" si="36"/>
        <v>0</v>
      </c>
      <c r="AK245" s="1"/>
      <c r="AL245" s="1"/>
      <c r="AM245" s="1"/>
      <c r="AN245" s="1"/>
      <c r="AP245" s="30">
        <f t="shared" si="33"/>
        <v>0</v>
      </c>
      <c r="AQ245" s="1"/>
      <c r="AR245" s="1">
        <f t="shared" si="17"/>
        <v>0</v>
      </c>
      <c r="AS245" s="1"/>
      <c r="AT245" s="1"/>
      <c r="AU245" s="2">
        <f t="shared" si="37"/>
        <v>0</v>
      </c>
      <c r="AW245" s="1"/>
      <c r="AX245" s="1"/>
      <c r="AY245" s="1"/>
      <c r="AZ245" s="2">
        <f t="shared" si="32"/>
        <v>0</v>
      </c>
      <c r="BA245" s="2">
        <f>SUM(AF245,AH245,-AZ245,-Table1914[[#This Row],[Sale Fee]])</f>
        <v>0</v>
      </c>
      <c r="BC245" s="1"/>
      <c r="BD245" s="1"/>
      <c r="BE245" s="1"/>
    </row>
    <row r="246" spans="1:57" x14ac:dyDescent="0.25">
      <c r="A246" s="1"/>
      <c r="B246" s="1"/>
      <c r="E246" s="4"/>
      <c r="F246" s="4"/>
      <c r="Q246" s="1"/>
      <c r="R246" s="1"/>
      <c r="S246" s="1"/>
      <c r="U246" s="1"/>
      <c r="V246" s="1"/>
      <c r="W246" s="1">
        <f t="shared" si="34"/>
        <v>0</v>
      </c>
      <c r="X246" s="1"/>
      <c r="Y246" s="1"/>
      <c r="Z246" s="1">
        <f>Table1914[[#This Row],[Quantity2]]*Table1914[[#This Row],[U Cost]]</f>
        <v>0</v>
      </c>
      <c r="AB246" s="1"/>
      <c r="AC246" s="1"/>
      <c r="AD246" s="1">
        <f t="shared" si="35"/>
        <v>0</v>
      </c>
      <c r="AE246" s="1"/>
      <c r="AF246" s="1">
        <f>SUM(Table1914[[#This Row],[Total 
Paid]:[Shipping 
Charged]])</f>
        <v>0</v>
      </c>
      <c r="AG246" s="1"/>
      <c r="AH246" s="1"/>
      <c r="AI246" s="1">
        <f t="shared" si="36"/>
        <v>0</v>
      </c>
      <c r="AK246" s="1"/>
      <c r="AL246" s="1"/>
      <c r="AM246" s="1"/>
      <c r="AN246" s="1"/>
      <c r="AP246" s="30">
        <f t="shared" si="33"/>
        <v>0</v>
      </c>
      <c r="AQ246" s="1"/>
      <c r="AR246" s="1">
        <f t="shared" si="17"/>
        <v>0</v>
      </c>
      <c r="AS246" s="1"/>
      <c r="AT246" s="1"/>
      <c r="AU246" s="2">
        <f t="shared" si="37"/>
        <v>0</v>
      </c>
      <c r="AW246" s="1"/>
      <c r="AX246" s="1"/>
      <c r="AY246" s="1"/>
      <c r="AZ246" s="2">
        <f t="shared" si="32"/>
        <v>0</v>
      </c>
      <c r="BA246" s="2">
        <f>SUM(AF246,AH246,-AZ246,-Table1914[[#This Row],[Sale Fee]])</f>
        <v>0</v>
      </c>
      <c r="BC246" s="1"/>
      <c r="BD246" s="1"/>
      <c r="BE246" s="1"/>
    </row>
    <row r="247" spans="1:57" x14ac:dyDescent="0.25">
      <c r="A247" s="1"/>
      <c r="B247" s="1"/>
      <c r="E247" s="4"/>
      <c r="F247" s="4"/>
      <c r="Q247" s="1"/>
      <c r="R247" s="1"/>
      <c r="S247" s="1"/>
      <c r="U247" s="1"/>
      <c r="V247" s="1"/>
      <c r="W247" s="1">
        <f t="shared" si="34"/>
        <v>0</v>
      </c>
      <c r="X247" s="1"/>
      <c r="Y247" s="1"/>
      <c r="Z247" s="1">
        <f>Table1914[[#This Row],[Quantity2]]*Table1914[[#This Row],[U Cost]]</f>
        <v>0</v>
      </c>
      <c r="AB247" s="1"/>
      <c r="AC247" s="1"/>
      <c r="AD247" s="1">
        <f t="shared" si="35"/>
        <v>0</v>
      </c>
      <c r="AE247" s="1"/>
      <c r="AF247" s="1">
        <f>SUM(Table1914[[#This Row],[Total 
Paid]:[Shipping 
Charged]])</f>
        <v>0</v>
      </c>
      <c r="AG247" s="1"/>
      <c r="AH247" s="1"/>
      <c r="AI247" s="1">
        <f t="shared" si="36"/>
        <v>0</v>
      </c>
      <c r="AK247" s="1"/>
      <c r="AL247" s="1"/>
      <c r="AM247" s="1"/>
      <c r="AN247" s="1"/>
      <c r="AP247" s="30">
        <f t="shared" si="33"/>
        <v>0</v>
      </c>
      <c r="AQ247" s="1"/>
      <c r="AR247" s="1">
        <f t="shared" si="17"/>
        <v>0</v>
      </c>
      <c r="AS247" s="1"/>
      <c r="AT247" s="1"/>
      <c r="AU247" s="2">
        <f t="shared" si="37"/>
        <v>0</v>
      </c>
      <c r="AW247" s="1"/>
      <c r="AX247" s="1"/>
      <c r="AY247" s="1"/>
      <c r="AZ247" s="2">
        <f t="shared" si="32"/>
        <v>0</v>
      </c>
      <c r="BA247" s="2">
        <f>SUM(AF247,AH247,-AZ247,-Table1914[[#This Row],[Sale Fee]])</f>
        <v>0</v>
      </c>
      <c r="BC247" s="1"/>
      <c r="BD247" s="1"/>
      <c r="BE247" s="1"/>
    </row>
    <row r="248" spans="1:57" x14ac:dyDescent="0.25">
      <c r="A248" s="1"/>
      <c r="B248" s="1"/>
      <c r="E248" s="4"/>
      <c r="F248" s="4"/>
      <c r="Q248" s="1"/>
      <c r="R248" s="1"/>
      <c r="S248" s="1"/>
      <c r="U248" s="1"/>
      <c r="V248" s="1"/>
      <c r="W248" s="1">
        <f t="shared" si="34"/>
        <v>0</v>
      </c>
      <c r="X248" s="1"/>
      <c r="Y248" s="1"/>
      <c r="Z248" s="1">
        <f>Table1914[[#This Row],[Quantity2]]*Table1914[[#This Row],[U Cost]]</f>
        <v>0</v>
      </c>
      <c r="AB248" s="1"/>
      <c r="AC248" s="1"/>
      <c r="AD248" s="1">
        <f t="shared" si="35"/>
        <v>0</v>
      </c>
      <c r="AE248" s="1"/>
      <c r="AF248" s="1">
        <f>SUM(Table1914[[#This Row],[Total 
Paid]:[Shipping 
Charged]])</f>
        <v>0</v>
      </c>
      <c r="AG248" s="1"/>
      <c r="AH248" s="1"/>
      <c r="AI248" s="1">
        <f t="shared" si="36"/>
        <v>0</v>
      </c>
      <c r="AK248" s="1"/>
      <c r="AL248" s="1"/>
      <c r="AM248" s="1"/>
      <c r="AN248" s="1"/>
      <c r="AP248" s="30">
        <f t="shared" si="33"/>
        <v>0</v>
      </c>
      <c r="AQ248" s="1"/>
      <c r="AR248" s="1">
        <f t="shared" si="17"/>
        <v>0</v>
      </c>
      <c r="AS248" s="1"/>
      <c r="AT248" s="1"/>
      <c r="AU248" s="2">
        <f t="shared" si="37"/>
        <v>0</v>
      </c>
      <c r="AW248" s="1"/>
      <c r="AX248" s="1"/>
      <c r="AY248" s="1"/>
      <c r="AZ248" s="2">
        <f t="shared" si="32"/>
        <v>0</v>
      </c>
      <c r="BA248" s="2">
        <f>SUM(AF248,AH248,-AZ248,-Table1914[[#This Row],[Sale Fee]])</f>
        <v>0</v>
      </c>
      <c r="BC248" s="1"/>
      <c r="BD248" s="1"/>
      <c r="BE248" s="1"/>
    </row>
    <row r="249" spans="1:57" x14ac:dyDescent="0.25">
      <c r="A249" s="1"/>
      <c r="B249" s="1"/>
      <c r="E249" s="4"/>
      <c r="F249" s="4"/>
      <c r="Q249" s="1"/>
      <c r="R249" s="1"/>
      <c r="S249" s="1"/>
      <c r="U249" s="1"/>
      <c r="V249" s="1"/>
      <c r="W249" s="1">
        <f t="shared" si="34"/>
        <v>0</v>
      </c>
      <c r="X249" s="1"/>
      <c r="Y249" s="1"/>
      <c r="Z249" s="1">
        <f>Table1914[[#This Row],[Quantity2]]*Table1914[[#This Row],[U Cost]]</f>
        <v>0</v>
      </c>
      <c r="AB249" s="1"/>
      <c r="AC249" s="1"/>
      <c r="AD249" s="1">
        <f t="shared" si="35"/>
        <v>0</v>
      </c>
      <c r="AE249" s="1"/>
      <c r="AF249" s="1">
        <f>SUM(Table1914[[#This Row],[Total 
Paid]:[Shipping 
Charged]])</f>
        <v>0</v>
      </c>
      <c r="AG249" s="1"/>
      <c r="AH249" s="1"/>
      <c r="AI249" s="1">
        <f t="shared" si="36"/>
        <v>0</v>
      </c>
      <c r="AK249" s="1"/>
      <c r="AL249" s="1"/>
      <c r="AM249" s="1"/>
      <c r="AN249" s="1"/>
      <c r="AP249" s="30">
        <f t="shared" si="33"/>
        <v>0</v>
      </c>
      <c r="AQ249" s="1"/>
      <c r="AR249" s="1">
        <f t="shared" si="17"/>
        <v>0</v>
      </c>
      <c r="AS249" s="1"/>
      <c r="AT249" s="1"/>
      <c r="AU249" s="2">
        <f t="shared" si="37"/>
        <v>0</v>
      </c>
      <c r="AW249" s="1"/>
      <c r="AX249" s="1"/>
      <c r="AY249" s="1"/>
      <c r="AZ249" s="2">
        <f t="shared" si="32"/>
        <v>0</v>
      </c>
      <c r="BA249" s="2">
        <f>SUM(AF249,AH249,-AZ249,-Table1914[[#This Row],[Sale Fee]])</f>
        <v>0</v>
      </c>
      <c r="BC249" s="1"/>
      <c r="BD249" s="1"/>
      <c r="BE249" s="1"/>
    </row>
    <row r="250" spans="1:57" x14ac:dyDescent="0.25">
      <c r="A250" s="1"/>
      <c r="B250" s="1"/>
      <c r="E250" s="4"/>
      <c r="F250" s="4"/>
      <c r="Q250" s="1"/>
      <c r="R250" s="1"/>
      <c r="S250" s="1"/>
      <c r="U250" s="1"/>
      <c r="V250" s="1"/>
      <c r="W250" s="1">
        <f t="shared" si="34"/>
        <v>0</v>
      </c>
      <c r="X250" s="1"/>
      <c r="Y250" s="1"/>
      <c r="Z250" s="1">
        <f>Table1914[[#This Row],[Quantity2]]*Table1914[[#This Row],[U Cost]]</f>
        <v>0</v>
      </c>
      <c r="AB250" s="1"/>
      <c r="AC250" s="1"/>
      <c r="AD250" s="1">
        <f t="shared" si="35"/>
        <v>0</v>
      </c>
      <c r="AE250" s="1"/>
      <c r="AF250" s="1">
        <f>SUM(Table1914[[#This Row],[Total 
Paid]:[Shipping 
Charged]])</f>
        <v>0</v>
      </c>
      <c r="AG250" s="1"/>
      <c r="AH250" s="1"/>
      <c r="AI250" s="1">
        <f t="shared" si="36"/>
        <v>0</v>
      </c>
      <c r="AK250" s="1"/>
      <c r="AL250" s="1"/>
      <c r="AM250" s="1"/>
      <c r="AN250" s="1"/>
      <c r="AP250" s="30">
        <f t="shared" si="33"/>
        <v>0</v>
      </c>
      <c r="AQ250" s="1"/>
      <c r="AR250" s="1">
        <f t="shared" si="17"/>
        <v>0</v>
      </c>
      <c r="AS250" s="1"/>
      <c r="AT250" s="1"/>
      <c r="AU250" s="2">
        <f t="shared" si="37"/>
        <v>0</v>
      </c>
      <c r="AW250" s="1"/>
      <c r="AX250" s="1"/>
      <c r="AY250" s="1"/>
      <c r="AZ250" s="2">
        <f t="shared" ref="AZ250:AZ313" si="38">SUM(AU250,AW250,AX250,AY250)</f>
        <v>0</v>
      </c>
      <c r="BA250" s="2">
        <f>SUM(AF250,AH250,-AZ250,-Table1914[[#This Row],[Sale Fee]])</f>
        <v>0</v>
      </c>
      <c r="BC250" s="1"/>
      <c r="BD250" s="1"/>
      <c r="BE250" s="1"/>
    </row>
    <row r="251" spans="1:57" x14ac:dyDescent="0.25">
      <c r="A251" s="1"/>
      <c r="B251" s="1"/>
      <c r="E251" s="4"/>
      <c r="F251" s="4"/>
      <c r="Q251" s="1"/>
      <c r="R251" s="1"/>
      <c r="S251" s="1"/>
      <c r="U251" s="1"/>
      <c r="V251" s="1"/>
      <c r="W251" s="1">
        <f t="shared" si="34"/>
        <v>0</v>
      </c>
      <c r="X251" s="1"/>
      <c r="Y251" s="1"/>
      <c r="Z251" s="1">
        <f>Table1914[[#This Row],[Quantity2]]*Table1914[[#This Row],[U Cost]]</f>
        <v>0</v>
      </c>
      <c r="AB251" s="1"/>
      <c r="AC251" s="1"/>
      <c r="AD251" s="1">
        <f t="shared" si="35"/>
        <v>0</v>
      </c>
      <c r="AE251" s="1"/>
      <c r="AF251" s="1">
        <f>SUM(Table1914[[#This Row],[Total 
Paid]:[Shipping 
Charged]])</f>
        <v>0</v>
      </c>
      <c r="AG251" s="1"/>
      <c r="AH251" s="1"/>
      <c r="AI251" s="1">
        <f t="shared" si="36"/>
        <v>0</v>
      </c>
      <c r="AK251" s="1"/>
      <c r="AL251" s="1"/>
      <c r="AM251" s="1"/>
      <c r="AN251" s="1"/>
      <c r="AP251" s="30">
        <f t="shared" si="33"/>
        <v>0</v>
      </c>
      <c r="AQ251" s="1"/>
      <c r="AR251" s="1">
        <f t="shared" si="17"/>
        <v>0</v>
      </c>
      <c r="AS251" s="1"/>
      <c r="AT251" s="1"/>
      <c r="AU251" s="2">
        <f t="shared" si="37"/>
        <v>0</v>
      </c>
      <c r="AW251" s="1"/>
      <c r="AX251" s="1"/>
      <c r="AY251" s="1"/>
      <c r="AZ251" s="2">
        <f t="shared" si="38"/>
        <v>0</v>
      </c>
      <c r="BA251" s="2">
        <f>SUM(AF251,AH251,-AZ251,-Table1914[[#This Row],[Sale Fee]])</f>
        <v>0</v>
      </c>
      <c r="BC251" s="1"/>
      <c r="BD251" s="1"/>
      <c r="BE251" s="1"/>
    </row>
    <row r="252" spans="1:57" x14ac:dyDescent="0.25">
      <c r="A252" s="1"/>
      <c r="B252" s="1"/>
      <c r="E252" s="4"/>
      <c r="F252" s="4"/>
      <c r="Q252" s="1"/>
      <c r="R252" s="1"/>
      <c r="S252" s="1"/>
      <c r="U252" s="1"/>
      <c r="V252" s="1"/>
      <c r="W252" s="1">
        <f t="shared" si="34"/>
        <v>0</v>
      </c>
      <c r="X252" s="1"/>
      <c r="Y252" s="1"/>
      <c r="Z252" s="1">
        <f>Table1914[[#This Row],[Quantity2]]*Table1914[[#This Row],[U Cost]]</f>
        <v>0</v>
      </c>
      <c r="AB252" s="1"/>
      <c r="AC252" s="1"/>
      <c r="AD252" s="1">
        <f t="shared" si="35"/>
        <v>0</v>
      </c>
      <c r="AE252" s="1"/>
      <c r="AF252" s="1">
        <f>SUM(Table1914[[#This Row],[Total 
Paid]:[Shipping 
Charged]])</f>
        <v>0</v>
      </c>
      <c r="AG252" s="1"/>
      <c r="AH252" s="1"/>
      <c r="AI252" s="1">
        <f t="shared" si="36"/>
        <v>0</v>
      </c>
      <c r="AK252" s="1"/>
      <c r="AL252" s="1"/>
      <c r="AM252" s="1"/>
      <c r="AN252" s="1"/>
      <c r="AP252" s="30">
        <f t="shared" si="33"/>
        <v>0</v>
      </c>
      <c r="AQ252" s="1"/>
      <c r="AR252" s="1">
        <f t="shared" si="17"/>
        <v>0</v>
      </c>
      <c r="AS252" s="1"/>
      <c r="AT252" s="1"/>
      <c r="AU252" s="2">
        <f t="shared" si="37"/>
        <v>0</v>
      </c>
      <c r="AW252" s="1"/>
      <c r="AX252" s="1"/>
      <c r="AY252" s="1"/>
      <c r="AZ252" s="2">
        <f t="shared" si="38"/>
        <v>0</v>
      </c>
      <c r="BA252" s="2">
        <f>SUM(AF252,AH252,-AZ252,-Table1914[[#This Row],[Sale Fee]])</f>
        <v>0</v>
      </c>
      <c r="BC252" s="1"/>
      <c r="BD252" s="1"/>
      <c r="BE252" s="1"/>
    </row>
    <row r="253" spans="1:57" x14ac:dyDescent="0.25">
      <c r="A253" s="1"/>
      <c r="B253" s="1"/>
      <c r="E253" s="4"/>
      <c r="F253" s="4"/>
      <c r="Q253" s="1"/>
      <c r="R253" s="1"/>
      <c r="S253" s="1"/>
      <c r="U253" s="1"/>
      <c r="V253" s="1"/>
      <c r="W253" s="1">
        <f t="shared" si="34"/>
        <v>0</v>
      </c>
      <c r="X253" s="1"/>
      <c r="Y253" s="1"/>
      <c r="Z253" s="1">
        <f>Table1914[[#This Row],[Quantity2]]*Table1914[[#This Row],[U Cost]]</f>
        <v>0</v>
      </c>
      <c r="AB253" s="1"/>
      <c r="AC253" s="1"/>
      <c r="AD253" s="1">
        <f t="shared" si="35"/>
        <v>0</v>
      </c>
      <c r="AE253" s="1"/>
      <c r="AF253" s="1">
        <f>SUM(Table1914[[#This Row],[Total 
Paid]:[Shipping 
Charged]])</f>
        <v>0</v>
      </c>
      <c r="AG253" s="1"/>
      <c r="AH253" s="1"/>
      <c r="AI253" s="1">
        <f t="shared" si="36"/>
        <v>0</v>
      </c>
      <c r="AK253" s="1"/>
      <c r="AL253" s="1"/>
      <c r="AM253" s="1"/>
      <c r="AN253" s="1"/>
      <c r="AP253" s="30">
        <f t="shared" si="33"/>
        <v>0</v>
      </c>
      <c r="AQ253" s="1"/>
      <c r="AR253" s="1">
        <f t="shared" si="17"/>
        <v>0</v>
      </c>
      <c r="AS253" s="1"/>
      <c r="AT253" s="1"/>
      <c r="AU253" s="2">
        <f t="shared" si="37"/>
        <v>0</v>
      </c>
      <c r="AW253" s="1"/>
      <c r="AX253" s="1"/>
      <c r="AY253" s="1"/>
      <c r="AZ253" s="2">
        <f t="shared" si="38"/>
        <v>0</v>
      </c>
      <c r="BA253" s="2">
        <f>SUM(AF253,AH253,-AZ253,-Table1914[[#This Row],[Sale Fee]])</f>
        <v>0</v>
      </c>
      <c r="BC253" s="1"/>
      <c r="BD253" s="1"/>
      <c r="BE253" s="1"/>
    </row>
    <row r="254" spans="1:57" x14ac:dyDescent="0.25">
      <c r="A254" s="1"/>
      <c r="B254" s="1"/>
      <c r="E254" s="4"/>
      <c r="F254" s="4"/>
      <c r="Q254" s="1"/>
      <c r="R254" s="1"/>
      <c r="S254" s="1"/>
      <c r="U254" s="1"/>
      <c r="V254" s="1"/>
      <c r="W254" s="1">
        <f t="shared" si="34"/>
        <v>0</v>
      </c>
      <c r="X254" s="1"/>
      <c r="Y254" s="1"/>
      <c r="Z254" s="1">
        <f>Table1914[[#This Row],[Quantity2]]*Table1914[[#This Row],[U Cost]]</f>
        <v>0</v>
      </c>
      <c r="AB254" s="1"/>
      <c r="AC254" s="1"/>
      <c r="AD254" s="1">
        <f t="shared" si="35"/>
        <v>0</v>
      </c>
      <c r="AE254" s="1"/>
      <c r="AF254" s="1">
        <f>SUM(Table1914[[#This Row],[Total 
Paid]:[Shipping 
Charged]])</f>
        <v>0</v>
      </c>
      <c r="AG254" s="1"/>
      <c r="AH254" s="1"/>
      <c r="AI254" s="1">
        <f t="shared" si="36"/>
        <v>0</v>
      </c>
      <c r="AK254" s="1"/>
      <c r="AL254" s="1"/>
      <c r="AM254" s="1"/>
      <c r="AN254" s="1"/>
      <c r="AP254" s="30">
        <f t="shared" si="33"/>
        <v>0</v>
      </c>
      <c r="AQ254" s="1"/>
      <c r="AR254" s="1">
        <f t="shared" si="17"/>
        <v>0</v>
      </c>
      <c r="AS254" s="1"/>
      <c r="AT254" s="1"/>
      <c r="AU254" s="2">
        <f t="shared" si="37"/>
        <v>0</v>
      </c>
      <c r="AW254" s="1"/>
      <c r="AX254" s="1"/>
      <c r="AY254" s="1"/>
      <c r="AZ254" s="2">
        <f t="shared" si="38"/>
        <v>0</v>
      </c>
      <c r="BA254" s="2">
        <f>SUM(AF254,AH254,-AZ254,-Table1914[[#This Row],[Sale Fee]])</f>
        <v>0</v>
      </c>
      <c r="BC254" s="1"/>
      <c r="BD254" s="1"/>
      <c r="BE254" s="1"/>
    </row>
    <row r="255" spans="1:57" x14ac:dyDescent="0.25">
      <c r="A255" s="1"/>
      <c r="B255" s="1"/>
      <c r="E255" s="4"/>
      <c r="F255" s="4"/>
      <c r="Q255" s="1"/>
      <c r="R255" s="1"/>
      <c r="S255" s="1"/>
      <c r="U255" s="1"/>
      <c r="V255" s="1"/>
      <c r="W255" s="1">
        <f t="shared" si="34"/>
        <v>0</v>
      </c>
      <c r="X255" s="1"/>
      <c r="Y255" s="1"/>
      <c r="Z255" s="1">
        <f>Table1914[[#This Row],[Quantity2]]*Table1914[[#This Row],[U Cost]]</f>
        <v>0</v>
      </c>
      <c r="AB255" s="1"/>
      <c r="AC255" s="1"/>
      <c r="AD255" s="1">
        <f t="shared" si="35"/>
        <v>0</v>
      </c>
      <c r="AE255" s="1"/>
      <c r="AF255" s="1">
        <f>SUM(Table1914[[#This Row],[Total 
Paid]:[Shipping 
Charged]])</f>
        <v>0</v>
      </c>
      <c r="AG255" s="1"/>
      <c r="AH255" s="1"/>
      <c r="AI255" s="1">
        <f t="shared" si="36"/>
        <v>0</v>
      </c>
      <c r="AK255" s="1"/>
      <c r="AL255" s="1"/>
      <c r="AM255" s="1"/>
      <c r="AN255" s="1"/>
      <c r="AP255" s="30">
        <f t="shared" si="33"/>
        <v>0</v>
      </c>
      <c r="AQ255" s="1"/>
      <c r="AR255" s="1">
        <f t="shared" si="17"/>
        <v>0</v>
      </c>
      <c r="AS255" s="1"/>
      <c r="AT255" s="1"/>
      <c r="AU255" s="2">
        <f t="shared" si="37"/>
        <v>0</v>
      </c>
      <c r="AW255" s="1"/>
      <c r="AX255" s="1"/>
      <c r="AY255" s="1"/>
      <c r="AZ255" s="2">
        <f t="shared" si="38"/>
        <v>0</v>
      </c>
      <c r="BA255" s="2">
        <f>SUM(AF255,AH255,-AZ255,-Table1914[[#This Row],[Sale Fee]])</f>
        <v>0</v>
      </c>
      <c r="BC255" s="1"/>
      <c r="BD255" s="1"/>
      <c r="BE255" s="1"/>
    </row>
    <row r="256" spans="1:57" x14ac:dyDescent="0.25">
      <c r="A256" s="1"/>
      <c r="B256" s="1"/>
      <c r="E256" s="4"/>
      <c r="F256" s="4"/>
      <c r="Q256" s="1"/>
      <c r="R256" s="1"/>
      <c r="S256" s="1"/>
      <c r="U256" s="1"/>
      <c r="V256" s="1"/>
      <c r="W256" s="1">
        <f t="shared" si="34"/>
        <v>0</v>
      </c>
      <c r="X256" s="1"/>
      <c r="Y256" s="1"/>
      <c r="Z256" s="1">
        <f>Table1914[[#This Row],[Quantity2]]*Table1914[[#This Row],[U Cost]]</f>
        <v>0</v>
      </c>
      <c r="AB256" s="1"/>
      <c r="AC256" s="1"/>
      <c r="AD256" s="1">
        <f t="shared" si="35"/>
        <v>0</v>
      </c>
      <c r="AE256" s="1"/>
      <c r="AF256" s="1">
        <f>SUM(Table1914[[#This Row],[Total 
Paid]:[Shipping 
Charged]])</f>
        <v>0</v>
      </c>
      <c r="AG256" s="1"/>
      <c r="AH256" s="1"/>
      <c r="AI256" s="1">
        <f t="shared" si="36"/>
        <v>0</v>
      </c>
      <c r="AK256" s="1"/>
      <c r="AL256" s="1"/>
      <c r="AM256" s="1"/>
      <c r="AN256" s="1"/>
      <c r="AP256" s="30">
        <f t="shared" si="33"/>
        <v>0</v>
      </c>
      <c r="AQ256" s="1"/>
      <c r="AR256" s="1">
        <f t="shared" si="17"/>
        <v>0</v>
      </c>
      <c r="AS256" s="1"/>
      <c r="AT256" s="1"/>
      <c r="AU256" s="2">
        <f t="shared" si="37"/>
        <v>0</v>
      </c>
      <c r="AW256" s="1"/>
      <c r="AX256" s="1"/>
      <c r="AY256" s="1"/>
      <c r="AZ256" s="2">
        <f t="shared" si="38"/>
        <v>0</v>
      </c>
      <c r="BA256" s="2">
        <f>SUM(AF256,AH256,-AZ256,-Table1914[[#This Row],[Sale Fee]])</f>
        <v>0</v>
      </c>
      <c r="BC256" s="1"/>
      <c r="BD256" s="1"/>
      <c r="BE256" s="1"/>
    </row>
    <row r="257" spans="1:57" x14ac:dyDescent="0.25">
      <c r="A257" s="1"/>
      <c r="B257" s="1"/>
      <c r="E257" s="4"/>
      <c r="F257" s="4"/>
      <c r="Q257" s="1"/>
      <c r="R257" s="1"/>
      <c r="S257" s="1"/>
      <c r="U257" s="1"/>
      <c r="V257" s="1"/>
      <c r="W257" s="1">
        <f t="shared" si="34"/>
        <v>0</v>
      </c>
      <c r="X257" s="1"/>
      <c r="Y257" s="1"/>
      <c r="Z257" s="1">
        <f>Table1914[[#This Row],[Quantity2]]*Table1914[[#This Row],[U Cost]]</f>
        <v>0</v>
      </c>
      <c r="AB257" s="1"/>
      <c r="AC257" s="1"/>
      <c r="AD257" s="1">
        <f t="shared" si="35"/>
        <v>0</v>
      </c>
      <c r="AE257" s="1"/>
      <c r="AF257" s="1">
        <f>SUM(Table1914[[#This Row],[Total 
Paid]:[Shipping 
Charged]])</f>
        <v>0</v>
      </c>
      <c r="AG257" s="1"/>
      <c r="AH257" s="1"/>
      <c r="AI257" s="1">
        <f t="shared" si="36"/>
        <v>0</v>
      </c>
      <c r="AK257" s="1"/>
      <c r="AL257" s="1"/>
      <c r="AM257" s="1"/>
      <c r="AN257" s="1"/>
      <c r="AP257" s="30">
        <f t="shared" ref="AP257:AP320" si="39">AB257</f>
        <v>0</v>
      </c>
      <c r="AQ257" s="1"/>
      <c r="AR257" s="1">
        <f t="shared" si="17"/>
        <v>0</v>
      </c>
      <c r="AS257" s="1"/>
      <c r="AT257" s="1"/>
      <c r="AU257" s="2">
        <f t="shared" si="37"/>
        <v>0</v>
      </c>
      <c r="AW257" s="1"/>
      <c r="AX257" s="1"/>
      <c r="AY257" s="1"/>
      <c r="AZ257" s="2">
        <f t="shared" si="38"/>
        <v>0</v>
      </c>
      <c r="BA257" s="2">
        <f>SUM(AF257,AH257,-AZ257,-Table1914[[#This Row],[Sale Fee]])</f>
        <v>0</v>
      </c>
      <c r="BC257" s="1"/>
      <c r="BD257" s="1"/>
      <c r="BE257" s="1"/>
    </row>
    <row r="258" spans="1:57" x14ac:dyDescent="0.25">
      <c r="A258" s="1"/>
      <c r="B258" s="1"/>
      <c r="E258" s="4"/>
      <c r="F258" s="4"/>
      <c r="Q258" s="1"/>
      <c r="R258" s="1"/>
      <c r="S258" s="1"/>
      <c r="U258" s="1"/>
      <c r="V258" s="1"/>
      <c r="W258" s="1">
        <f t="shared" si="34"/>
        <v>0</v>
      </c>
      <c r="X258" s="1"/>
      <c r="Y258" s="1"/>
      <c r="Z258" s="1">
        <f>Table1914[[#This Row],[Quantity2]]*Table1914[[#This Row],[U Cost]]</f>
        <v>0</v>
      </c>
      <c r="AB258" s="1"/>
      <c r="AC258" s="1"/>
      <c r="AD258" s="1">
        <f t="shared" si="35"/>
        <v>0</v>
      </c>
      <c r="AE258" s="1"/>
      <c r="AF258" s="1">
        <f>SUM(Table1914[[#This Row],[Total 
Paid]:[Shipping 
Charged]])</f>
        <v>0</v>
      </c>
      <c r="AG258" s="1"/>
      <c r="AH258" s="1"/>
      <c r="AI258" s="1">
        <f t="shared" si="36"/>
        <v>0</v>
      </c>
      <c r="AK258" s="1"/>
      <c r="AL258" s="1"/>
      <c r="AM258" s="1"/>
      <c r="AN258" s="1"/>
      <c r="AP258" s="30">
        <f t="shared" si="39"/>
        <v>0</v>
      </c>
      <c r="AQ258" s="1"/>
      <c r="AR258" s="1">
        <f t="shared" si="17"/>
        <v>0</v>
      </c>
      <c r="AS258" s="1"/>
      <c r="AT258" s="1"/>
      <c r="AU258" s="2">
        <f t="shared" si="37"/>
        <v>0</v>
      </c>
      <c r="AW258" s="1"/>
      <c r="AX258" s="1"/>
      <c r="AY258" s="1"/>
      <c r="AZ258" s="2">
        <f t="shared" si="38"/>
        <v>0</v>
      </c>
      <c r="BA258" s="2">
        <f>SUM(AF258,AH258,-AZ258,-Table1914[[#This Row],[Sale Fee]])</f>
        <v>0</v>
      </c>
      <c r="BC258" s="1"/>
      <c r="BD258" s="1"/>
      <c r="BE258" s="1"/>
    </row>
    <row r="259" spans="1:57" x14ac:dyDescent="0.25">
      <c r="A259" s="1"/>
      <c r="B259" s="1"/>
      <c r="E259" s="4"/>
      <c r="F259" s="4"/>
      <c r="Q259" s="1"/>
      <c r="R259" s="1"/>
      <c r="S259" s="1"/>
      <c r="U259" s="1"/>
      <c r="V259" s="1"/>
      <c r="W259" s="1">
        <f t="shared" si="34"/>
        <v>0</v>
      </c>
      <c r="X259" s="1"/>
      <c r="Y259" s="1"/>
      <c r="Z259" s="1">
        <f>Table1914[[#This Row],[Quantity2]]*Table1914[[#This Row],[U Cost]]</f>
        <v>0</v>
      </c>
      <c r="AB259" s="1"/>
      <c r="AC259" s="1"/>
      <c r="AD259" s="1">
        <f t="shared" si="35"/>
        <v>0</v>
      </c>
      <c r="AE259" s="1"/>
      <c r="AF259" s="1">
        <f>SUM(Table1914[[#This Row],[Total 
Paid]:[Shipping 
Charged]])</f>
        <v>0</v>
      </c>
      <c r="AG259" s="1"/>
      <c r="AH259" s="1"/>
      <c r="AI259" s="1">
        <f t="shared" si="36"/>
        <v>0</v>
      </c>
      <c r="AK259" s="1"/>
      <c r="AL259" s="1"/>
      <c r="AM259" s="1"/>
      <c r="AN259" s="1"/>
      <c r="AP259" s="30">
        <f t="shared" si="39"/>
        <v>0</v>
      </c>
      <c r="AQ259" s="1"/>
      <c r="AR259" s="1">
        <f t="shared" si="17"/>
        <v>0</v>
      </c>
      <c r="AS259" s="1"/>
      <c r="AT259" s="1"/>
      <c r="AU259" s="2">
        <f t="shared" si="37"/>
        <v>0</v>
      </c>
      <c r="AW259" s="1"/>
      <c r="AX259" s="1"/>
      <c r="AY259" s="1"/>
      <c r="AZ259" s="2">
        <f t="shared" si="38"/>
        <v>0</v>
      </c>
      <c r="BA259" s="2">
        <f>SUM(AF259,AH259,-AZ259,-Table1914[[#This Row],[Sale Fee]])</f>
        <v>0</v>
      </c>
      <c r="BC259" s="1"/>
      <c r="BD259" s="1"/>
      <c r="BE259" s="1"/>
    </row>
    <row r="260" spans="1:57" x14ac:dyDescent="0.25">
      <c r="A260" s="1"/>
      <c r="B260" s="1"/>
      <c r="E260" s="4"/>
      <c r="F260" s="4"/>
      <c r="Q260" s="1"/>
      <c r="R260" s="1"/>
      <c r="S260" s="1"/>
      <c r="U260" s="1"/>
      <c r="V260" s="1"/>
      <c r="W260" s="1">
        <f t="shared" si="34"/>
        <v>0</v>
      </c>
      <c r="X260" s="1"/>
      <c r="Y260" s="1"/>
      <c r="Z260" s="1">
        <f>Table1914[[#This Row],[Quantity2]]*Table1914[[#This Row],[U Cost]]</f>
        <v>0</v>
      </c>
      <c r="AB260" s="1"/>
      <c r="AC260" s="1"/>
      <c r="AD260" s="1">
        <f t="shared" si="35"/>
        <v>0</v>
      </c>
      <c r="AE260" s="1"/>
      <c r="AF260" s="1">
        <f>SUM(Table1914[[#This Row],[Total 
Paid]:[Shipping 
Charged]])</f>
        <v>0</v>
      </c>
      <c r="AG260" s="1"/>
      <c r="AH260" s="1"/>
      <c r="AI260" s="1">
        <f t="shared" si="36"/>
        <v>0</v>
      </c>
      <c r="AK260" s="1"/>
      <c r="AL260" s="1"/>
      <c r="AM260" s="1"/>
      <c r="AN260" s="1"/>
      <c r="AP260" s="30">
        <f t="shared" si="39"/>
        <v>0</v>
      </c>
      <c r="AQ260" s="1"/>
      <c r="AR260" s="1">
        <f t="shared" si="17"/>
        <v>0</v>
      </c>
      <c r="AS260" s="1"/>
      <c r="AT260" s="1"/>
      <c r="AU260" s="2">
        <f t="shared" si="37"/>
        <v>0</v>
      </c>
      <c r="AW260" s="1"/>
      <c r="AX260" s="1"/>
      <c r="AY260" s="1"/>
      <c r="AZ260" s="2">
        <f t="shared" si="38"/>
        <v>0</v>
      </c>
      <c r="BA260" s="2">
        <f>SUM(AF260,AH260,-AZ260,-Table1914[[#This Row],[Sale Fee]])</f>
        <v>0</v>
      </c>
      <c r="BC260" s="1"/>
      <c r="BD260" s="1"/>
      <c r="BE260" s="1"/>
    </row>
    <row r="261" spans="1:57" x14ac:dyDescent="0.25">
      <c r="A261" s="1"/>
      <c r="B261" s="1"/>
      <c r="E261" s="4"/>
      <c r="F261" s="4"/>
      <c r="Q261" s="1"/>
      <c r="R261" s="1"/>
      <c r="S261" s="1"/>
      <c r="U261" s="1"/>
      <c r="V261" s="1"/>
      <c r="W261" s="1">
        <f t="shared" si="34"/>
        <v>0</v>
      </c>
      <c r="X261" s="1"/>
      <c r="Y261" s="1"/>
      <c r="Z261" s="1">
        <f>Table1914[[#This Row],[Quantity2]]*Table1914[[#This Row],[U Cost]]</f>
        <v>0</v>
      </c>
      <c r="AB261" s="1"/>
      <c r="AC261" s="1"/>
      <c r="AD261" s="1">
        <f t="shared" si="35"/>
        <v>0</v>
      </c>
      <c r="AE261" s="1"/>
      <c r="AF261" s="1">
        <f>SUM(Table1914[[#This Row],[Total 
Paid]:[Shipping 
Charged]])</f>
        <v>0</v>
      </c>
      <c r="AG261" s="1"/>
      <c r="AH261" s="1"/>
      <c r="AI261" s="1">
        <f t="shared" si="36"/>
        <v>0</v>
      </c>
      <c r="AK261" s="1"/>
      <c r="AL261" s="1"/>
      <c r="AM261" s="1"/>
      <c r="AN261" s="1"/>
      <c r="AP261" s="30">
        <f t="shared" si="39"/>
        <v>0</v>
      </c>
      <c r="AQ261" s="1"/>
      <c r="AR261" s="1">
        <f t="shared" si="17"/>
        <v>0</v>
      </c>
      <c r="AS261" s="1"/>
      <c r="AT261" s="1"/>
      <c r="AU261" s="2">
        <f t="shared" si="37"/>
        <v>0</v>
      </c>
      <c r="AW261" s="1"/>
      <c r="AX261" s="1"/>
      <c r="AY261" s="1"/>
      <c r="AZ261" s="2">
        <f t="shared" si="38"/>
        <v>0</v>
      </c>
      <c r="BA261" s="2">
        <f>SUM(AF261,AH261,-AZ261,-Table1914[[#This Row],[Sale Fee]])</f>
        <v>0</v>
      </c>
      <c r="BC261" s="1"/>
      <c r="BD261" s="1"/>
      <c r="BE261" s="1"/>
    </row>
    <row r="262" spans="1:57" x14ac:dyDescent="0.25">
      <c r="A262" s="1"/>
      <c r="B262" s="1"/>
      <c r="E262" s="4"/>
      <c r="F262" s="4"/>
      <c r="Q262" s="1"/>
      <c r="R262" s="1"/>
      <c r="S262" s="1"/>
      <c r="U262" s="1"/>
      <c r="V262" s="1"/>
      <c r="W262" s="1">
        <f t="shared" ref="W262:W325" si="40">U262*V262</f>
        <v>0</v>
      </c>
      <c r="X262" s="1"/>
      <c r="Y262" s="1"/>
      <c r="Z262" s="1">
        <f>Table1914[[#This Row],[Quantity2]]*Table1914[[#This Row],[U Cost]]</f>
        <v>0</v>
      </c>
      <c r="AB262" s="1"/>
      <c r="AC262" s="1"/>
      <c r="AD262" s="1">
        <f t="shared" ref="AD262:AD325" si="41">AC262*AB262</f>
        <v>0</v>
      </c>
      <c r="AE262" s="1"/>
      <c r="AF262" s="1">
        <f>SUM(Table1914[[#This Row],[Total 
Paid]:[Shipping 
Charged]])</f>
        <v>0</v>
      </c>
      <c r="AG262" s="1"/>
      <c r="AH262" s="1"/>
      <c r="AI262" s="1">
        <f t="shared" ref="AI262:AI325" si="42">SUM(AF262,AG262,AH262)</f>
        <v>0</v>
      </c>
      <c r="AK262" s="1"/>
      <c r="AL262" s="1"/>
      <c r="AM262" s="1"/>
      <c r="AN262" s="1"/>
      <c r="AP262" s="30">
        <f t="shared" si="39"/>
        <v>0</v>
      </c>
      <c r="AQ262" s="1"/>
      <c r="AR262" s="1">
        <f t="shared" si="17"/>
        <v>0</v>
      </c>
      <c r="AS262" s="1"/>
      <c r="AT262" s="1"/>
      <c r="AU262" s="2">
        <f t="shared" ref="AU262:AU325" si="43">SUM(AR262:AT262)</f>
        <v>0</v>
      </c>
      <c r="AW262" s="1"/>
      <c r="AX262" s="1"/>
      <c r="AY262" s="1"/>
      <c r="AZ262" s="2">
        <f t="shared" si="38"/>
        <v>0</v>
      </c>
      <c r="BA262" s="2">
        <f>SUM(AF262,AH262,-AZ262,-Table1914[[#This Row],[Sale Fee]])</f>
        <v>0</v>
      </c>
      <c r="BC262" s="1"/>
      <c r="BD262" s="1"/>
      <c r="BE262" s="1"/>
    </row>
    <row r="263" spans="1:57" x14ac:dyDescent="0.25">
      <c r="A263" s="1"/>
      <c r="B263" s="1"/>
      <c r="E263" s="4"/>
      <c r="F263" s="4"/>
      <c r="Q263" s="1"/>
      <c r="R263" s="1"/>
      <c r="S263" s="1"/>
      <c r="U263" s="1"/>
      <c r="V263" s="1"/>
      <c r="W263" s="1">
        <f t="shared" si="40"/>
        <v>0</v>
      </c>
      <c r="X263" s="1"/>
      <c r="Y263" s="1"/>
      <c r="Z263" s="1">
        <f>Table1914[[#This Row],[Quantity2]]*Table1914[[#This Row],[U Cost]]</f>
        <v>0</v>
      </c>
      <c r="AB263" s="1"/>
      <c r="AC263" s="1"/>
      <c r="AD263" s="1">
        <f t="shared" si="41"/>
        <v>0</v>
      </c>
      <c r="AE263" s="1"/>
      <c r="AF263" s="1">
        <f>SUM(Table1914[[#This Row],[Total 
Paid]:[Shipping 
Charged]])</f>
        <v>0</v>
      </c>
      <c r="AG263" s="1"/>
      <c r="AH263" s="1"/>
      <c r="AI263" s="1">
        <f t="shared" si="42"/>
        <v>0</v>
      </c>
      <c r="AK263" s="1"/>
      <c r="AL263" s="1"/>
      <c r="AM263" s="1"/>
      <c r="AN263" s="1"/>
      <c r="AP263" s="30">
        <f t="shared" si="39"/>
        <v>0</v>
      </c>
      <c r="AQ263" s="1"/>
      <c r="AR263" s="1">
        <f t="shared" si="17"/>
        <v>0</v>
      </c>
      <c r="AS263" s="1"/>
      <c r="AT263" s="1"/>
      <c r="AU263" s="2">
        <f t="shared" si="43"/>
        <v>0</v>
      </c>
      <c r="AW263" s="1"/>
      <c r="AX263" s="1"/>
      <c r="AY263" s="1"/>
      <c r="AZ263" s="2">
        <f t="shared" si="38"/>
        <v>0</v>
      </c>
      <c r="BA263" s="2">
        <f>SUM(AF263,AH263,-AZ263,-Table1914[[#This Row],[Sale Fee]])</f>
        <v>0</v>
      </c>
      <c r="BC263" s="1"/>
      <c r="BD263" s="1"/>
      <c r="BE263" s="1"/>
    </row>
    <row r="264" spans="1:57" x14ac:dyDescent="0.25">
      <c r="A264" s="1"/>
      <c r="B264" s="1"/>
      <c r="E264" s="4"/>
      <c r="F264" s="4"/>
      <c r="Q264" s="1"/>
      <c r="R264" s="1"/>
      <c r="S264" s="1"/>
      <c r="U264" s="1"/>
      <c r="V264" s="1"/>
      <c r="W264" s="1">
        <f t="shared" si="40"/>
        <v>0</v>
      </c>
      <c r="X264" s="1"/>
      <c r="Y264" s="1"/>
      <c r="Z264" s="1">
        <f>Table1914[[#This Row],[Quantity2]]*Table1914[[#This Row],[U Cost]]</f>
        <v>0</v>
      </c>
      <c r="AB264" s="1"/>
      <c r="AC264" s="1"/>
      <c r="AD264" s="1">
        <f t="shared" si="41"/>
        <v>0</v>
      </c>
      <c r="AE264" s="1"/>
      <c r="AF264" s="1">
        <f>SUM(Table1914[[#This Row],[Total 
Paid]:[Shipping 
Charged]])</f>
        <v>0</v>
      </c>
      <c r="AG264" s="1"/>
      <c r="AH264" s="1"/>
      <c r="AI264" s="1">
        <f t="shared" si="42"/>
        <v>0</v>
      </c>
      <c r="AK264" s="1"/>
      <c r="AL264" s="1"/>
      <c r="AM264" s="1"/>
      <c r="AN264" s="1"/>
      <c r="AP264" s="30">
        <f t="shared" si="39"/>
        <v>0</v>
      </c>
      <c r="AQ264" s="1"/>
      <c r="AR264" s="1">
        <f t="shared" si="17"/>
        <v>0</v>
      </c>
      <c r="AS264" s="1"/>
      <c r="AT264" s="1"/>
      <c r="AU264" s="2">
        <f t="shared" si="43"/>
        <v>0</v>
      </c>
      <c r="AW264" s="1"/>
      <c r="AX264" s="1"/>
      <c r="AY264" s="1"/>
      <c r="AZ264" s="2">
        <f t="shared" si="38"/>
        <v>0</v>
      </c>
      <c r="BA264" s="2">
        <f>SUM(AF264,AH264,-AZ264,-Table1914[[#This Row],[Sale Fee]])</f>
        <v>0</v>
      </c>
      <c r="BC264" s="1"/>
      <c r="BD264" s="1"/>
      <c r="BE264" s="1"/>
    </row>
    <row r="265" spans="1:57" x14ac:dyDescent="0.25">
      <c r="A265" s="1"/>
      <c r="B265" s="1"/>
      <c r="E265" s="4"/>
      <c r="F265" s="4"/>
      <c r="Q265" s="1"/>
      <c r="R265" s="1"/>
      <c r="S265" s="1"/>
      <c r="U265" s="1"/>
      <c r="V265" s="1"/>
      <c r="W265" s="1">
        <f t="shared" si="40"/>
        <v>0</v>
      </c>
      <c r="X265" s="1"/>
      <c r="Y265" s="1"/>
      <c r="Z265" s="1">
        <f>Table1914[[#This Row],[Quantity2]]*Table1914[[#This Row],[U Cost]]</f>
        <v>0</v>
      </c>
      <c r="AB265" s="1"/>
      <c r="AC265" s="1"/>
      <c r="AD265" s="1">
        <f t="shared" si="41"/>
        <v>0</v>
      </c>
      <c r="AE265" s="1"/>
      <c r="AF265" s="1">
        <f>SUM(Table1914[[#This Row],[Total 
Paid]:[Shipping 
Charged]])</f>
        <v>0</v>
      </c>
      <c r="AG265" s="1"/>
      <c r="AH265" s="1"/>
      <c r="AI265" s="1">
        <f t="shared" si="42"/>
        <v>0</v>
      </c>
      <c r="AK265" s="1"/>
      <c r="AL265" s="1"/>
      <c r="AM265" s="1"/>
      <c r="AN265" s="1"/>
      <c r="AP265" s="30">
        <f t="shared" si="39"/>
        <v>0</v>
      </c>
      <c r="AQ265" s="1"/>
      <c r="AR265" s="1">
        <f t="shared" si="17"/>
        <v>0</v>
      </c>
      <c r="AS265" s="1"/>
      <c r="AT265" s="1"/>
      <c r="AU265" s="2">
        <f t="shared" si="43"/>
        <v>0</v>
      </c>
      <c r="AW265" s="1"/>
      <c r="AX265" s="1"/>
      <c r="AY265" s="1"/>
      <c r="AZ265" s="2">
        <f t="shared" si="38"/>
        <v>0</v>
      </c>
      <c r="BA265" s="2">
        <f>SUM(AF265,AH265,-AZ265,-Table1914[[#This Row],[Sale Fee]])</f>
        <v>0</v>
      </c>
      <c r="BC265" s="1"/>
      <c r="BD265" s="1"/>
      <c r="BE265" s="1"/>
    </row>
    <row r="266" spans="1:57" x14ac:dyDescent="0.25">
      <c r="A266" s="1"/>
      <c r="B266" s="1"/>
      <c r="E266" s="4"/>
      <c r="F266" s="4"/>
      <c r="Q266" s="1"/>
      <c r="R266" s="1"/>
      <c r="S266" s="1"/>
      <c r="U266" s="1"/>
      <c r="V266" s="1"/>
      <c r="W266" s="1">
        <f t="shared" si="40"/>
        <v>0</v>
      </c>
      <c r="X266" s="1"/>
      <c r="Y266" s="1"/>
      <c r="Z266" s="1">
        <f>Table1914[[#This Row],[Quantity2]]*Table1914[[#This Row],[U Cost]]</f>
        <v>0</v>
      </c>
      <c r="AB266" s="1"/>
      <c r="AC266" s="1"/>
      <c r="AD266" s="1">
        <f t="shared" si="41"/>
        <v>0</v>
      </c>
      <c r="AE266" s="1"/>
      <c r="AF266" s="1">
        <f>SUM(Table1914[[#This Row],[Total 
Paid]:[Shipping 
Charged]])</f>
        <v>0</v>
      </c>
      <c r="AG266" s="1"/>
      <c r="AH266" s="1"/>
      <c r="AI266" s="1">
        <f t="shared" si="42"/>
        <v>0</v>
      </c>
      <c r="AK266" s="1"/>
      <c r="AL266" s="1"/>
      <c r="AM266" s="1"/>
      <c r="AN266" s="1"/>
      <c r="AP266" s="30">
        <f t="shared" si="39"/>
        <v>0</v>
      </c>
      <c r="AQ266" s="1"/>
      <c r="AR266" s="1">
        <f t="shared" si="17"/>
        <v>0</v>
      </c>
      <c r="AS266" s="1"/>
      <c r="AT266" s="1"/>
      <c r="AU266" s="2">
        <f t="shared" si="43"/>
        <v>0</v>
      </c>
      <c r="AW266" s="1"/>
      <c r="AX266" s="1"/>
      <c r="AY266" s="1"/>
      <c r="AZ266" s="2">
        <f t="shared" si="38"/>
        <v>0</v>
      </c>
      <c r="BA266" s="2">
        <f>SUM(AF266,AH266,-AZ266,-Table1914[[#This Row],[Sale Fee]])</f>
        <v>0</v>
      </c>
      <c r="BC266" s="1"/>
      <c r="BD266" s="1"/>
      <c r="BE266" s="1"/>
    </row>
    <row r="267" spans="1:57" x14ac:dyDescent="0.25">
      <c r="A267" s="1"/>
      <c r="B267" s="1"/>
      <c r="E267" s="4"/>
      <c r="F267" s="4"/>
      <c r="Q267" s="1"/>
      <c r="R267" s="1"/>
      <c r="S267" s="1"/>
      <c r="U267" s="1"/>
      <c r="V267" s="1"/>
      <c r="W267" s="1">
        <f t="shared" si="40"/>
        <v>0</v>
      </c>
      <c r="X267" s="1"/>
      <c r="Y267" s="1"/>
      <c r="Z267" s="1">
        <f>Table1914[[#This Row],[Quantity2]]*Table1914[[#This Row],[U Cost]]</f>
        <v>0</v>
      </c>
      <c r="AB267" s="1"/>
      <c r="AC267" s="1"/>
      <c r="AD267" s="1">
        <f t="shared" si="41"/>
        <v>0</v>
      </c>
      <c r="AE267" s="1"/>
      <c r="AF267" s="1">
        <f>SUM(Table1914[[#This Row],[Total 
Paid]:[Shipping 
Charged]])</f>
        <v>0</v>
      </c>
      <c r="AG267" s="1"/>
      <c r="AH267" s="1"/>
      <c r="AI267" s="1">
        <f t="shared" si="42"/>
        <v>0</v>
      </c>
      <c r="AK267" s="1"/>
      <c r="AL267" s="1"/>
      <c r="AM267" s="1"/>
      <c r="AN267" s="1"/>
      <c r="AP267" s="30">
        <f t="shared" si="39"/>
        <v>0</v>
      </c>
      <c r="AQ267" s="1"/>
      <c r="AR267" s="1">
        <f t="shared" si="17"/>
        <v>0</v>
      </c>
      <c r="AS267" s="1"/>
      <c r="AT267" s="1"/>
      <c r="AU267" s="2">
        <f t="shared" si="43"/>
        <v>0</v>
      </c>
      <c r="AW267" s="1"/>
      <c r="AX267" s="1"/>
      <c r="AY267" s="1"/>
      <c r="AZ267" s="2">
        <f t="shared" si="38"/>
        <v>0</v>
      </c>
      <c r="BA267" s="2">
        <f>SUM(AF267,AH267,-AZ267,-Table1914[[#This Row],[Sale Fee]])</f>
        <v>0</v>
      </c>
      <c r="BC267" s="1"/>
      <c r="BD267" s="1"/>
      <c r="BE267" s="1"/>
    </row>
    <row r="268" spans="1:57" x14ac:dyDescent="0.25">
      <c r="A268" s="1"/>
      <c r="B268" s="1"/>
      <c r="E268" s="4"/>
      <c r="F268" s="4"/>
      <c r="Q268" s="1"/>
      <c r="R268" s="1"/>
      <c r="S268" s="1"/>
      <c r="U268" s="1"/>
      <c r="V268" s="1"/>
      <c r="W268" s="1">
        <f t="shared" si="40"/>
        <v>0</v>
      </c>
      <c r="X268" s="1"/>
      <c r="Y268" s="1"/>
      <c r="Z268" s="1">
        <f>Table1914[[#This Row],[Quantity2]]*Table1914[[#This Row],[U Cost]]</f>
        <v>0</v>
      </c>
      <c r="AB268" s="1"/>
      <c r="AC268" s="1"/>
      <c r="AD268" s="1">
        <f t="shared" si="41"/>
        <v>0</v>
      </c>
      <c r="AE268" s="1"/>
      <c r="AF268" s="1">
        <f>SUM(Table1914[[#This Row],[Total 
Paid]:[Shipping 
Charged]])</f>
        <v>0</v>
      </c>
      <c r="AG268" s="1"/>
      <c r="AH268" s="1"/>
      <c r="AI268" s="1">
        <f t="shared" si="42"/>
        <v>0</v>
      </c>
      <c r="AK268" s="1"/>
      <c r="AL268" s="1"/>
      <c r="AM268" s="1"/>
      <c r="AN268" s="1"/>
      <c r="AP268" s="30">
        <f t="shared" si="39"/>
        <v>0</v>
      </c>
      <c r="AQ268" s="1"/>
      <c r="AR268" s="1">
        <f t="shared" si="17"/>
        <v>0</v>
      </c>
      <c r="AS268" s="1"/>
      <c r="AT268" s="1"/>
      <c r="AU268" s="2">
        <f t="shared" si="43"/>
        <v>0</v>
      </c>
      <c r="AW268" s="1"/>
      <c r="AX268" s="1"/>
      <c r="AY268" s="1"/>
      <c r="AZ268" s="2">
        <f t="shared" si="38"/>
        <v>0</v>
      </c>
      <c r="BA268" s="2">
        <f>SUM(AF268,AH268,-AZ268,-Table1914[[#This Row],[Sale Fee]])</f>
        <v>0</v>
      </c>
      <c r="BC268" s="1"/>
      <c r="BD268" s="1"/>
      <c r="BE268" s="1"/>
    </row>
    <row r="269" spans="1:57" x14ac:dyDescent="0.25">
      <c r="A269" s="1"/>
      <c r="B269" s="1"/>
      <c r="E269" s="4"/>
      <c r="F269" s="4"/>
      <c r="Q269" s="1"/>
      <c r="R269" s="1"/>
      <c r="S269" s="1"/>
      <c r="U269" s="1"/>
      <c r="V269" s="1"/>
      <c r="W269" s="1">
        <f t="shared" si="40"/>
        <v>0</v>
      </c>
      <c r="X269" s="1"/>
      <c r="Y269" s="1"/>
      <c r="Z269" s="1">
        <f>Table1914[[#This Row],[Quantity2]]*Table1914[[#This Row],[U Cost]]</f>
        <v>0</v>
      </c>
      <c r="AB269" s="1"/>
      <c r="AC269" s="1"/>
      <c r="AD269" s="1">
        <f t="shared" si="41"/>
        <v>0</v>
      </c>
      <c r="AE269" s="1"/>
      <c r="AF269" s="1">
        <f>SUM(Table1914[[#This Row],[Total 
Paid]:[Shipping 
Charged]])</f>
        <v>0</v>
      </c>
      <c r="AG269" s="1"/>
      <c r="AH269" s="1"/>
      <c r="AI269" s="1">
        <f t="shared" si="42"/>
        <v>0</v>
      </c>
      <c r="AK269" s="1"/>
      <c r="AL269" s="1"/>
      <c r="AM269" s="1"/>
      <c r="AN269" s="1"/>
      <c r="AP269" s="30">
        <f t="shared" si="39"/>
        <v>0</v>
      </c>
      <c r="AQ269" s="1"/>
      <c r="AR269" s="1">
        <f t="shared" si="17"/>
        <v>0</v>
      </c>
      <c r="AS269" s="1"/>
      <c r="AT269" s="1"/>
      <c r="AU269" s="2">
        <f t="shared" si="43"/>
        <v>0</v>
      </c>
      <c r="AW269" s="1"/>
      <c r="AX269" s="1"/>
      <c r="AY269" s="1"/>
      <c r="AZ269" s="2">
        <f t="shared" si="38"/>
        <v>0</v>
      </c>
      <c r="BA269" s="2">
        <f>SUM(AF269,AH269,-AZ269,-Table1914[[#This Row],[Sale Fee]])</f>
        <v>0</v>
      </c>
      <c r="BC269" s="1"/>
      <c r="BD269" s="1"/>
      <c r="BE269" s="1"/>
    </row>
    <row r="270" spans="1:57" x14ac:dyDescent="0.25">
      <c r="A270" s="1"/>
      <c r="B270" s="1"/>
      <c r="E270" s="4"/>
      <c r="F270" s="4"/>
      <c r="Q270" s="1"/>
      <c r="R270" s="1"/>
      <c r="S270" s="1"/>
      <c r="U270" s="1"/>
      <c r="V270" s="1"/>
      <c r="W270" s="1">
        <f t="shared" si="40"/>
        <v>0</v>
      </c>
      <c r="X270" s="1"/>
      <c r="Y270" s="1"/>
      <c r="Z270" s="1">
        <f>Table1914[[#This Row],[Quantity2]]*Table1914[[#This Row],[U Cost]]</f>
        <v>0</v>
      </c>
      <c r="AB270" s="1"/>
      <c r="AC270" s="1"/>
      <c r="AD270" s="1">
        <f t="shared" si="41"/>
        <v>0</v>
      </c>
      <c r="AE270" s="1"/>
      <c r="AF270" s="1">
        <f>SUM(Table1914[[#This Row],[Total 
Paid]:[Shipping 
Charged]])</f>
        <v>0</v>
      </c>
      <c r="AG270" s="1"/>
      <c r="AH270" s="1"/>
      <c r="AI270" s="1">
        <f t="shared" si="42"/>
        <v>0</v>
      </c>
      <c r="AK270" s="1"/>
      <c r="AL270" s="1"/>
      <c r="AM270" s="1"/>
      <c r="AN270" s="1"/>
      <c r="AP270" s="30">
        <f t="shared" si="39"/>
        <v>0</v>
      </c>
      <c r="AQ270" s="1"/>
      <c r="AR270" s="1">
        <f t="shared" si="17"/>
        <v>0</v>
      </c>
      <c r="AS270" s="1"/>
      <c r="AT270" s="1"/>
      <c r="AU270" s="2">
        <f t="shared" si="43"/>
        <v>0</v>
      </c>
      <c r="AW270" s="1"/>
      <c r="AX270" s="1"/>
      <c r="AY270" s="1"/>
      <c r="AZ270" s="2">
        <f t="shared" si="38"/>
        <v>0</v>
      </c>
      <c r="BA270" s="2">
        <f>SUM(AF270,AH270,-AZ270,-Table1914[[#This Row],[Sale Fee]])</f>
        <v>0</v>
      </c>
      <c r="BC270" s="1"/>
      <c r="BD270" s="1"/>
      <c r="BE270" s="1"/>
    </row>
    <row r="271" spans="1:57" x14ac:dyDescent="0.25">
      <c r="A271" s="1"/>
      <c r="B271" s="1"/>
      <c r="E271" s="4"/>
      <c r="F271" s="4"/>
      <c r="Q271" s="1"/>
      <c r="R271" s="1"/>
      <c r="S271" s="1"/>
      <c r="U271" s="1"/>
      <c r="V271" s="1"/>
      <c r="W271" s="1">
        <f t="shared" si="40"/>
        <v>0</v>
      </c>
      <c r="X271" s="1"/>
      <c r="Y271" s="1"/>
      <c r="Z271" s="1">
        <f>Table1914[[#This Row],[Quantity2]]*Table1914[[#This Row],[U Cost]]</f>
        <v>0</v>
      </c>
      <c r="AB271" s="1"/>
      <c r="AC271" s="1"/>
      <c r="AD271" s="1">
        <f t="shared" si="41"/>
        <v>0</v>
      </c>
      <c r="AE271" s="1"/>
      <c r="AF271" s="1">
        <f>SUM(Table1914[[#This Row],[Total 
Paid]:[Shipping 
Charged]])</f>
        <v>0</v>
      </c>
      <c r="AG271" s="1"/>
      <c r="AH271" s="1"/>
      <c r="AI271" s="1">
        <f t="shared" si="42"/>
        <v>0</v>
      </c>
      <c r="AK271" s="1"/>
      <c r="AL271" s="1"/>
      <c r="AM271" s="1"/>
      <c r="AN271" s="1"/>
      <c r="AP271" s="30">
        <f t="shared" si="39"/>
        <v>0</v>
      </c>
      <c r="AQ271" s="1"/>
      <c r="AR271" s="1">
        <f t="shared" si="17"/>
        <v>0</v>
      </c>
      <c r="AS271" s="1"/>
      <c r="AT271" s="1"/>
      <c r="AU271" s="2">
        <f t="shared" si="43"/>
        <v>0</v>
      </c>
      <c r="AW271" s="1"/>
      <c r="AX271" s="1"/>
      <c r="AY271" s="1"/>
      <c r="AZ271" s="2">
        <f t="shared" si="38"/>
        <v>0</v>
      </c>
      <c r="BA271" s="2">
        <f>SUM(AF271,AH271,-AZ271,-Table1914[[#This Row],[Sale Fee]])</f>
        <v>0</v>
      </c>
      <c r="BC271" s="1"/>
      <c r="BD271" s="1"/>
      <c r="BE271" s="1"/>
    </row>
    <row r="272" spans="1:57" x14ac:dyDescent="0.25">
      <c r="A272" s="1"/>
      <c r="B272" s="1"/>
      <c r="E272" s="4"/>
      <c r="F272" s="4"/>
      <c r="Q272" s="1"/>
      <c r="R272" s="1"/>
      <c r="S272" s="1"/>
      <c r="U272" s="1"/>
      <c r="V272" s="1"/>
      <c r="W272" s="1">
        <f t="shared" si="40"/>
        <v>0</v>
      </c>
      <c r="X272" s="1"/>
      <c r="Y272" s="1"/>
      <c r="Z272" s="1">
        <f>Table1914[[#This Row],[Quantity2]]*Table1914[[#This Row],[U Cost]]</f>
        <v>0</v>
      </c>
      <c r="AB272" s="1"/>
      <c r="AC272" s="1"/>
      <c r="AD272" s="1">
        <f t="shared" si="41"/>
        <v>0</v>
      </c>
      <c r="AE272" s="1"/>
      <c r="AF272" s="1">
        <f>SUM(Table1914[[#This Row],[Total 
Paid]:[Shipping 
Charged]])</f>
        <v>0</v>
      </c>
      <c r="AG272" s="1"/>
      <c r="AH272" s="1"/>
      <c r="AI272" s="1">
        <f t="shared" si="42"/>
        <v>0</v>
      </c>
      <c r="AK272" s="1"/>
      <c r="AL272" s="1"/>
      <c r="AM272" s="1"/>
      <c r="AN272" s="1"/>
      <c r="AP272" s="30">
        <f t="shared" si="39"/>
        <v>0</v>
      </c>
      <c r="AQ272" s="1"/>
      <c r="AR272" s="1">
        <f t="shared" si="17"/>
        <v>0</v>
      </c>
      <c r="AS272" s="1"/>
      <c r="AT272" s="1"/>
      <c r="AU272" s="2">
        <f t="shared" si="43"/>
        <v>0</v>
      </c>
      <c r="AW272" s="1"/>
      <c r="AX272" s="1"/>
      <c r="AY272" s="1"/>
      <c r="AZ272" s="2">
        <f t="shared" si="38"/>
        <v>0</v>
      </c>
      <c r="BA272" s="2">
        <f>SUM(AF272,AH272,-AZ272,-Table1914[[#This Row],[Sale Fee]])</f>
        <v>0</v>
      </c>
      <c r="BC272" s="1"/>
      <c r="BD272" s="1"/>
      <c r="BE272" s="1"/>
    </row>
    <row r="273" spans="1:57" x14ac:dyDescent="0.25">
      <c r="A273" s="1"/>
      <c r="B273" s="1"/>
      <c r="E273" s="4"/>
      <c r="F273" s="4"/>
      <c r="Q273" s="1"/>
      <c r="R273" s="1"/>
      <c r="S273" s="1"/>
      <c r="U273" s="1"/>
      <c r="V273" s="1"/>
      <c r="W273" s="1">
        <f t="shared" si="40"/>
        <v>0</v>
      </c>
      <c r="X273" s="1"/>
      <c r="Y273" s="1"/>
      <c r="Z273" s="1">
        <f>Table1914[[#This Row],[Quantity2]]*Table1914[[#This Row],[U Cost]]</f>
        <v>0</v>
      </c>
      <c r="AB273" s="1"/>
      <c r="AC273" s="1"/>
      <c r="AD273" s="1">
        <f t="shared" si="41"/>
        <v>0</v>
      </c>
      <c r="AE273" s="1"/>
      <c r="AF273" s="1">
        <f>SUM(Table1914[[#This Row],[Total 
Paid]:[Shipping 
Charged]])</f>
        <v>0</v>
      </c>
      <c r="AG273" s="1"/>
      <c r="AH273" s="1"/>
      <c r="AI273" s="1">
        <f t="shared" si="42"/>
        <v>0</v>
      </c>
      <c r="AK273" s="1"/>
      <c r="AL273" s="1"/>
      <c r="AM273" s="1"/>
      <c r="AN273" s="1"/>
      <c r="AP273" s="30">
        <f t="shared" si="39"/>
        <v>0</v>
      </c>
      <c r="AQ273" s="1"/>
      <c r="AR273" s="1">
        <f t="shared" si="17"/>
        <v>0</v>
      </c>
      <c r="AS273" s="1"/>
      <c r="AT273" s="1"/>
      <c r="AU273" s="2">
        <f t="shared" si="43"/>
        <v>0</v>
      </c>
      <c r="AW273" s="1"/>
      <c r="AX273" s="1"/>
      <c r="AY273" s="1"/>
      <c r="AZ273" s="2">
        <f t="shared" si="38"/>
        <v>0</v>
      </c>
      <c r="BA273" s="2">
        <f>SUM(AF273,AH273,-AZ273,-Table1914[[#This Row],[Sale Fee]])</f>
        <v>0</v>
      </c>
      <c r="BC273" s="1"/>
      <c r="BD273" s="1"/>
      <c r="BE273" s="1"/>
    </row>
    <row r="274" spans="1:57" x14ac:dyDescent="0.25">
      <c r="A274" s="1"/>
      <c r="B274" s="1"/>
      <c r="E274" s="4"/>
      <c r="F274" s="4"/>
      <c r="Q274" s="1"/>
      <c r="R274" s="1"/>
      <c r="S274" s="1"/>
      <c r="U274" s="1"/>
      <c r="V274" s="1"/>
      <c r="W274" s="1">
        <f t="shared" si="40"/>
        <v>0</v>
      </c>
      <c r="X274" s="1"/>
      <c r="Y274" s="1"/>
      <c r="Z274" s="1">
        <f>Table1914[[#This Row],[Quantity2]]*Table1914[[#This Row],[U Cost]]</f>
        <v>0</v>
      </c>
      <c r="AB274" s="1"/>
      <c r="AC274" s="1"/>
      <c r="AD274" s="1">
        <f t="shared" si="41"/>
        <v>0</v>
      </c>
      <c r="AE274" s="1"/>
      <c r="AF274" s="1">
        <f>SUM(Table1914[[#This Row],[Total 
Paid]:[Shipping 
Charged]])</f>
        <v>0</v>
      </c>
      <c r="AG274" s="1"/>
      <c r="AH274" s="1"/>
      <c r="AI274" s="1">
        <f t="shared" si="42"/>
        <v>0</v>
      </c>
      <c r="AK274" s="1"/>
      <c r="AL274" s="1"/>
      <c r="AM274" s="1"/>
      <c r="AN274" s="1"/>
      <c r="AP274" s="30">
        <f t="shared" si="39"/>
        <v>0</v>
      </c>
      <c r="AQ274" s="1"/>
      <c r="AR274" s="1">
        <f t="shared" si="17"/>
        <v>0</v>
      </c>
      <c r="AS274" s="1"/>
      <c r="AT274" s="1"/>
      <c r="AU274" s="2">
        <f t="shared" si="43"/>
        <v>0</v>
      </c>
      <c r="AW274" s="1"/>
      <c r="AX274" s="1"/>
      <c r="AY274" s="1"/>
      <c r="AZ274" s="2">
        <f t="shared" si="38"/>
        <v>0</v>
      </c>
      <c r="BA274" s="2">
        <f>SUM(AF274,AH274,-AZ274,-Table1914[[#This Row],[Sale Fee]])</f>
        <v>0</v>
      </c>
      <c r="BC274" s="1"/>
      <c r="BD274" s="1"/>
      <c r="BE274" s="1"/>
    </row>
    <row r="275" spans="1:57" x14ac:dyDescent="0.25">
      <c r="A275" s="1"/>
      <c r="B275" s="1"/>
      <c r="E275" s="4"/>
      <c r="F275" s="4"/>
      <c r="Q275" s="1"/>
      <c r="R275" s="1"/>
      <c r="S275" s="1"/>
      <c r="U275" s="1"/>
      <c r="V275" s="1"/>
      <c r="W275" s="1">
        <f t="shared" si="40"/>
        <v>0</v>
      </c>
      <c r="X275" s="1"/>
      <c r="Y275" s="1"/>
      <c r="Z275" s="1">
        <f>Table1914[[#This Row],[Quantity2]]*Table1914[[#This Row],[U Cost]]</f>
        <v>0</v>
      </c>
      <c r="AB275" s="1"/>
      <c r="AC275" s="1"/>
      <c r="AD275" s="1">
        <f t="shared" si="41"/>
        <v>0</v>
      </c>
      <c r="AE275" s="1"/>
      <c r="AF275" s="1">
        <f>SUM(Table1914[[#This Row],[Total 
Paid]:[Shipping 
Charged]])</f>
        <v>0</v>
      </c>
      <c r="AG275" s="1"/>
      <c r="AH275" s="1"/>
      <c r="AI275" s="1">
        <f t="shared" si="42"/>
        <v>0</v>
      </c>
      <c r="AK275" s="1"/>
      <c r="AL275" s="1"/>
      <c r="AM275" s="1"/>
      <c r="AN275" s="1"/>
      <c r="AP275" s="30">
        <f t="shared" si="39"/>
        <v>0</v>
      </c>
      <c r="AQ275" s="1"/>
      <c r="AR275" s="1">
        <f t="shared" si="17"/>
        <v>0</v>
      </c>
      <c r="AS275" s="1"/>
      <c r="AT275" s="1"/>
      <c r="AU275" s="2">
        <f t="shared" si="43"/>
        <v>0</v>
      </c>
      <c r="AW275" s="1"/>
      <c r="AX275" s="1"/>
      <c r="AY275" s="1"/>
      <c r="AZ275" s="2">
        <f t="shared" si="38"/>
        <v>0</v>
      </c>
      <c r="BA275" s="2">
        <f>SUM(AF275,AH275,-AZ275,-Table1914[[#This Row],[Sale Fee]])</f>
        <v>0</v>
      </c>
      <c r="BC275" s="1"/>
      <c r="BD275" s="1"/>
      <c r="BE275" s="1"/>
    </row>
    <row r="276" spans="1:57" x14ac:dyDescent="0.25">
      <c r="A276" s="1"/>
      <c r="B276" s="1"/>
      <c r="E276" s="4"/>
      <c r="F276" s="4"/>
      <c r="Q276" s="1"/>
      <c r="R276" s="1"/>
      <c r="S276" s="1"/>
      <c r="U276" s="1"/>
      <c r="V276" s="1"/>
      <c r="W276" s="1">
        <f t="shared" si="40"/>
        <v>0</v>
      </c>
      <c r="X276" s="1"/>
      <c r="Y276" s="1"/>
      <c r="Z276" s="1">
        <f>Table1914[[#This Row],[Quantity2]]*Table1914[[#This Row],[U Cost]]</f>
        <v>0</v>
      </c>
      <c r="AB276" s="1"/>
      <c r="AC276" s="1"/>
      <c r="AD276" s="1">
        <f t="shared" si="41"/>
        <v>0</v>
      </c>
      <c r="AE276" s="1"/>
      <c r="AF276" s="1">
        <f>SUM(Table1914[[#This Row],[Total 
Paid]:[Shipping 
Charged]])</f>
        <v>0</v>
      </c>
      <c r="AG276" s="1"/>
      <c r="AH276" s="1"/>
      <c r="AI276" s="1">
        <f t="shared" si="42"/>
        <v>0</v>
      </c>
      <c r="AK276" s="1"/>
      <c r="AL276" s="1"/>
      <c r="AM276" s="1"/>
      <c r="AN276" s="1"/>
      <c r="AP276" s="30">
        <f t="shared" si="39"/>
        <v>0</v>
      </c>
      <c r="AQ276" s="1"/>
      <c r="AR276" s="1">
        <f t="shared" si="17"/>
        <v>0</v>
      </c>
      <c r="AS276" s="1"/>
      <c r="AT276" s="1"/>
      <c r="AU276" s="2">
        <f t="shared" si="43"/>
        <v>0</v>
      </c>
      <c r="AW276" s="1"/>
      <c r="AX276" s="1"/>
      <c r="AY276" s="1"/>
      <c r="AZ276" s="2">
        <f t="shared" si="38"/>
        <v>0</v>
      </c>
      <c r="BA276" s="2">
        <f>SUM(AF276,AH276,-AZ276,-Table1914[[#This Row],[Sale Fee]])</f>
        <v>0</v>
      </c>
      <c r="BC276" s="1"/>
      <c r="BD276" s="1"/>
      <c r="BE276" s="1"/>
    </row>
    <row r="277" spans="1:57" x14ac:dyDescent="0.25">
      <c r="A277" s="1"/>
      <c r="B277" s="1"/>
      <c r="E277" s="4"/>
      <c r="F277" s="4"/>
      <c r="Q277" s="1"/>
      <c r="R277" s="1"/>
      <c r="S277" s="1"/>
      <c r="U277" s="1"/>
      <c r="V277" s="1"/>
      <c r="W277" s="1">
        <f t="shared" si="40"/>
        <v>0</v>
      </c>
      <c r="X277" s="1"/>
      <c r="Y277" s="1"/>
      <c r="Z277" s="1">
        <f>Table1914[[#This Row],[Quantity2]]*Table1914[[#This Row],[U Cost]]</f>
        <v>0</v>
      </c>
      <c r="AB277" s="1"/>
      <c r="AC277" s="1"/>
      <c r="AD277" s="1">
        <f t="shared" si="41"/>
        <v>0</v>
      </c>
      <c r="AE277" s="1"/>
      <c r="AF277" s="1">
        <f>SUM(Table1914[[#This Row],[Total 
Paid]:[Shipping 
Charged]])</f>
        <v>0</v>
      </c>
      <c r="AG277" s="1"/>
      <c r="AH277" s="1"/>
      <c r="AI277" s="1">
        <f t="shared" si="42"/>
        <v>0</v>
      </c>
      <c r="AK277" s="1"/>
      <c r="AL277" s="1"/>
      <c r="AM277" s="1"/>
      <c r="AN277" s="1"/>
      <c r="AP277" s="30">
        <f t="shared" si="39"/>
        <v>0</v>
      </c>
      <c r="AQ277" s="1"/>
      <c r="AR277" s="1">
        <f t="shared" si="17"/>
        <v>0</v>
      </c>
      <c r="AS277" s="1"/>
      <c r="AT277" s="1"/>
      <c r="AU277" s="2">
        <f t="shared" si="43"/>
        <v>0</v>
      </c>
      <c r="AW277" s="1"/>
      <c r="AX277" s="1"/>
      <c r="AY277" s="1"/>
      <c r="AZ277" s="2">
        <f t="shared" si="38"/>
        <v>0</v>
      </c>
      <c r="BA277" s="2">
        <f>SUM(AF277,AH277,-AZ277,-Table1914[[#This Row],[Sale Fee]])</f>
        <v>0</v>
      </c>
      <c r="BC277" s="1"/>
      <c r="BD277" s="1"/>
      <c r="BE277" s="1"/>
    </row>
    <row r="278" spans="1:57" x14ac:dyDescent="0.25">
      <c r="A278" s="1"/>
      <c r="B278" s="1"/>
      <c r="E278" s="4"/>
      <c r="F278" s="4"/>
      <c r="Q278" s="1"/>
      <c r="R278" s="1"/>
      <c r="S278" s="1"/>
      <c r="U278" s="1"/>
      <c r="V278" s="1"/>
      <c r="W278" s="1">
        <f t="shared" si="40"/>
        <v>0</v>
      </c>
      <c r="X278" s="1"/>
      <c r="Y278" s="1"/>
      <c r="Z278" s="1">
        <f>Table1914[[#This Row],[Quantity2]]*Table1914[[#This Row],[U Cost]]</f>
        <v>0</v>
      </c>
      <c r="AB278" s="1"/>
      <c r="AC278" s="1"/>
      <c r="AD278" s="1">
        <f t="shared" si="41"/>
        <v>0</v>
      </c>
      <c r="AE278" s="1"/>
      <c r="AF278" s="1">
        <f>SUM(Table1914[[#This Row],[Total 
Paid]:[Shipping 
Charged]])</f>
        <v>0</v>
      </c>
      <c r="AG278" s="1"/>
      <c r="AH278" s="1"/>
      <c r="AI278" s="1">
        <f t="shared" si="42"/>
        <v>0</v>
      </c>
      <c r="AK278" s="1"/>
      <c r="AL278" s="1"/>
      <c r="AM278" s="1"/>
      <c r="AN278" s="1"/>
      <c r="AP278" s="30">
        <f t="shared" si="39"/>
        <v>0</v>
      </c>
      <c r="AQ278" s="1"/>
      <c r="AR278" s="1">
        <f t="shared" si="17"/>
        <v>0</v>
      </c>
      <c r="AS278" s="1"/>
      <c r="AT278" s="1"/>
      <c r="AU278" s="2">
        <f t="shared" si="43"/>
        <v>0</v>
      </c>
      <c r="AW278" s="1"/>
      <c r="AX278" s="1"/>
      <c r="AY278" s="1"/>
      <c r="AZ278" s="2">
        <f t="shared" si="38"/>
        <v>0</v>
      </c>
      <c r="BA278" s="2">
        <f>SUM(AF278,AH278,-AZ278,-Table1914[[#This Row],[Sale Fee]])</f>
        <v>0</v>
      </c>
      <c r="BC278" s="1"/>
      <c r="BD278" s="1"/>
      <c r="BE278" s="1"/>
    </row>
    <row r="279" spans="1:57" x14ac:dyDescent="0.25">
      <c r="A279" s="1"/>
      <c r="B279" s="1"/>
      <c r="E279" s="4"/>
      <c r="F279" s="4"/>
      <c r="Q279" s="1"/>
      <c r="R279" s="1"/>
      <c r="S279" s="1"/>
      <c r="U279" s="1"/>
      <c r="V279" s="1"/>
      <c r="W279" s="1">
        <f t="shared" si="40"/>
        <v>0</v>
      </c>
      <c r="X279" s="1"/>
      <c r="Y279" s="1"/>
      <c r="Z279" s="1">
        <f>Table1914[[#This Row],[Quantity2]]*Table1914[[#This Row],[U Cost]]</f>
        <v>0</v>
      </c>
      <c r="AB279" s="1"/>
      <c r="AC279" s="1"/>
      <c r="AD279" s="1">
        <f t="shared" si="41"/>
        <v>0</v>
      </c>
      <c r="AE279" s="1"/>
      <c r="AF279" s="1">
        <f>SUM(Table1914[[#This Row],[Total 
Paid]:[Shipping 
Charged]])</f>
        <v>0</v>
      </c>
      <c r="AG279" s="1"/>
      <c r="AH279" s="1"/>
      <c r="AI279" s="1">
        <f t="shared" si="42"/>
        <v>0</v>
      </c>
      <c r="AK279" s="1"/>
      <c r="AL279" s="1"/>
      <c r="AM279" s="1"/>
      <c r="AN279" s="1"/>
      <c r="AP279" s="30">
        <f t="shared" si="39"/>
        <v>0</v>
      </c>
      <c r="AQ279" s="1"/>
      <c r="AR279" s="1">
        <f t="shared" si="17"/>
        <v>0</v>
      </c>
      <c r="AS279" s="1"/>
      <c r="AT279" s="1"/>
      <c r="AU279" s="2">
        <f t="shared" si="43"/>
        <v>0</v>
      </c>
      <c r="AW279" s="1"/>
      <c r="AX279" s="1"/>
      <c r="AY279" s="1"/>
      <c r="AZ279" s="2">
        <f t="shared" si="38"/>
        <v>0</v>
      </c>
      <c r="BA279" s="2">
        <f>SUM(AF279,AH279,-AZ279,-Table1914[[#This Row],[Sale Fee]])</f>
        <v>0</v>
      </c>
      <c r="BC279" s="1"/>
      <c r="BD279" s="1"/>
      <c r="BE279" s="1"/>
    </row>
    <row r="280" spans="1:57" x14ac:dyDescent="0.25">
      <c r="A280" s="1"/>
      <c r="B280" s="1"/>
      <c r="E280" s="4"/>
      <c r="F280" s="4"/>
      <c r="Q280" s="1"/>
      <c r="R280" s="1"/>
      <c r="S280" s="1"/>
      <c r="U280" s="1"/>
      <c r="V280" s="1"/>
      <c r="W280" s="1">
        <f t="shared" si="40"/>
        <v>0</v>
      </c>
      <c r="X280" s="1"/>
      <c r="Y280" s="1"/>
      <c r="Z280" s="1">
        <f>Table1914[[#This Row],[Quantity2]]*Table1914[[#This Row],[U Cost]]</f>
        <v>0</v>
      </c>
      <c r="AB280" s="1"/>
      <c r="AC280" s="1"/>
      <c r="AD280" s="1">
        <f t="shared" si="41"/>
        <v>0</v>
      </c>
      <c r="AE280" s="1"/>
      <c r="AF280" s="1">
        <f>SUM(Table1914[[#This Row],[Total 
Paid]:[Shipping 
Charged]])</f>
        <v>0</v>
      </c>
      <c r="AG280" s="1"/>
      <c r="AH280" s="1"/>
      <c r="AI280" s="1">
        <f t="shared" si="42"/>
        <v>0</v>
      </c>
      <c r="AK280" s="1"/>
      <c r="AL280" s="1"/>
      <c r="AM280" s="1"/>
      <c r="AN280" s="1"/>
      <c r="AP280" s="30">
        <f t="shared" si="39"/>
        <v>0</v>
      </c>
      <c r="AQ280" s="1"/>
      <c r="AR280" s="1">
        <f t="shared" si="17"/>
        <v>0</v>
      </c>
      <c r="AS280" s="1"/>
      <c r="AT280" s="1"/>
      <c r="AU280" s="2">
        <f t="shared" si="43"/>
        <v>0</v>
      </c>
      <c r="AW280" s="1"/>
      <c r="AX280" s="1"/>
      <c r="AY280" s="1"/>
      <c r="AZ280" s="2">
        <f t="shared" si="38"/>
        <v>0</v>
      </c>
      <c r="BA280" s="2">
        <f>SUM(AF280,AH280,-AZ280,-Table1914[[#This Row],[Sale Fee]])</f>
        <v>0</v>
      </c>
      <c r="BC280" s="1"/>
      <c r="BD280" s="1"/>
      <c r="BE280" s="1"/>
    </row>
    <row r="281" spans="1:57" x14ac:dyDescent="0.25">
      <c r="A281" s="1"/>
      <c r="B281" s="1"/>
      <c r="E281" s="4"/>
      <c r="F281" s="4"/>
      <c r="Q281" s="1"/>
      <c r="R281" s="1"/>
      <c r="S281" s="1"/>
      <c r="U281" s="1"/>
      <c r="V281" s="1"/>
      <c r="W281" s="1">
        <f t="shared" si="40"/>
        <v>0</v>
      </c>
      <c r="X281" s="1"/>
      <c r="Y281" s="1"/>
      <c r="Z281" s="1">
        <f>Table1914[[#This Row],[Quantity2]]*Table1914[[#This Row],[U Cost]]</f>
        <v>0</v>
      </c>
      <c r="AB281" s="1"/>
      <c r="AC281" s="1"/>
      <c r="AD281" s="1">
        <f t="shared" si="41"/>
        <v>0</v>
      </c>
      <c r="AE281" s="1"/>
      <c r="AF281" s="1">
        <f>SUM(Table1914[[#This Row],[Total 
Paid]:[Shipping 
Charged]])</f>
        <v>0</v>
      </c>
      <c r="AG281" s="1"/>
      <c r="AH281" s="1"/>
      <c r="AI281" s="1">
        <f t="shared" si="42"/>
        <v>0</v>
      </c>
      <c r="AK281" s="1"/>
      <c r="AL281" s="1"/>
      <c r="AM281" s="1"/>
      <c r="AN281" s="1"/>
      <c r="AP281" s="30">
        <f t="shared" si="39"/>
        <v>0</v>
      </c>
      <c r="AQ281" s="1"/>
      <c r="AR281" s="1">
        <f t="shared" si="17"/>
        <v>0</v>
      </c>
      <c r="AS281" s="1"/>
      <c r="AT281" s="1"/>
      <c r="AU281" s="2">
        <f t="shared" si="43"/>
        <v>0</v>
      </c>
      <c r="AW281" s="1"/>
      <c r="AX281" s="1"/>
      <c r="AY281" s="1"/>
      <c r="AZ281" s="2">
        <f t="shared" si="38"/>
        <v>0</v>
      </c>
      <c r="BA281" s="2">
        <f>SUM(AF281,AH281,-AZ281,-Table1914[[#This Row],[Sale Fee]])</f>
        <v>0</v>
      </c>
      <c r="BC281" s="1"/>
      <c r="BD281" s="1"/>
      <c r="BE281" s="1"/>
    </row>
    <row r="282" spans="1:57" x14ac:dyDescent="0.25">
      <c r="A282" s="1"/>
      <c r="B282" s="1"/>
      <c r="Q282" s="1"/>
      <c r="R282" s="1"/>
      <c r="S282" s="1"/>
      <c r="U282" s="1"/>
      <c r="V282" s="1"/>
      <c r="W282" s="1">
        <f t="shared" si="40"/>
        <v>0</v>
      </c>
      <c r="X282" s="1"/>
      <c r="Y282" s="1"/>
      <c r="Z282" s="1">
        <f>Table1914[[#This Row],[Quantity2]]*Table1914[[#This Row],[U Cost]]</f>
        <v>0</v>
      </c>
      <c r="AB282" s="1"/>
      <c r="AC282" s="1"/>
      <c r="AD282" s="1">
        <f t="shared" si="41"/>
        <v>0</v>
      </c>
      <c r="AE282" s="1"/>
      <c r="AF282" s="1">
        <f>SUM(Table1914[[#This Row],[Total 
Paid]:[Shipping 
Charged]])</f>
        <v>0</v>
      </c>
      <c r="AG282" s="1"/>
      <c r="AH282" s="1"/>
      <c r="AI282" s="1">
        <f t="shared" si="42"/>
        <v>0</v>
      </c>
      <c r="AK282" s="1"/>
      <c r="AL282" s="1"/>
      <c r="AM282" s="1"/>
      <c r="AN282" s="1"/>
      <c r="AP282" s="30">
        <f t="shared" si="39"/>
        <v>0</v>
      </c>
      <c r="AQ282" s="1"/>
      <c r="AR282" s="1">
        <f t="shared" si="17"/>
        <v>0</v>
      </c>
      <c r="AS282" s="1"/>
      <c r="AT282" s="1"/>
      <c r="AU282" s="2">
        <f t="shared" si="43"/>
        <v>0</v>
      </c>
      <c r="AW282" s="1"/>
      <c r="AX282" s="1"/>
      <c r="AY282" s="1"/>
      <c r="AZ282" s="2">
        <f t="shared" si="38"/>
        <v>0</v>
      </c>
      <c r="BA282" s="2">
        <f>SUM(AF282,AH282,-AZ282,-Table1914[[#This Row],[Sale Fee]])</f>
        <v>0</v>
      </c>
      <c r="BC282" s="1"/>
      <c r="BD282" s="1"/>
      <c r="BE282" s="1"/>
    </row>
    <row r="283" spans="1:57" x14ac:dyDescent="0.25">
      <c r="A283" s="1"/>
      <c r="B283" s="1"/>
      <c r="Q283" s="1"/>
      <c r="R283" s="1"/>
      <c r="S283" s="1"/>
      <c r="U283" s="1"/>
      <c r="V283" s="1"/>
      <c r="W283" s="1">
        <f t="shared" si="40"/>
        <v>0</v>
      </c>
      <c r="X283" s="1"/>
      <c r="Y283" s="1"/>
      <c r="Z283" s="1">
        <f>Table1914[[#This Row],[Quantity2]]*Table1914[[#This Row],[U Cost]]</f>
        <v>0</v>
      </c>
      <c r="AB283" s="1"/>
      <c r="AC283" s="1"/>
      <c r="AD283" s="1">
        <f t="shared" si="41"/>
        <v>0</v>
      </c>
      <c r="AE283" s="1"/>
      <c r="AF283" s="1">
        <f>SUM(Table1914[[#This Row],[Total 
Paid]:[Shipping 
Charged]])</f>
        <v>0</v>
      </c>
      <c r="AG283" s="1"/>
      <c r="AH283" s="1"/>
      <c r="AI283" s="1">
        <f t="shared" si="42"/>
        <v>0</v>
      </c>
      <c r="AK283" s="1"/>
      <c r="AL283" s="1"/>
      <c r="AM283" s="1"/>
      <c r="AN283" s="1"/>
      <c r="AP283" s="30">
        <f t="shared" si="39"/>
        <v>0</v>
      </c>
      <c r="AQ283" s="1"/>
      <c r="AR283" s="1">
        <f t="shared" si="17"/>
        <v>0</v>
      </c>
      <c r="AS283" s="1"/>
      <c r="AT283" s="1"/>
      <c r="AU283" s="2">
        <f t="shared" si="43"/>
        <v>0</v>
      </c>
      <c r="AW283" s="1"/>
      <c r="AX283" s="1"/>
      <c r="AY283" s="1"/>
      <c r="AZ283" s="2">
        <f t="shared" si="38"/>
        <v>0</v>
      </c>
      <c r="BA283" s="2">
        <f>SUM(AF283,AH283,-AZ283,-Table1914[[#This Row],[Sale Fee]])</f>
        <v>0</v>
      </c>
      <c r="BC283" s="1"/>
      <c r="BD283" s="1"/>
      <c r="BE283" s="1"/>
    </row>
    <row r="284" spans="1:57" x14ac:dyDescent="0.25">
      <c r="A284" s="1"/>
      <c r="B284" s="1"/>
      <c r="E284" s="4"/>
      <c r="F284" s="4"/>
      <c r="Q284" s="1"/>
      <c r="R284" s="1"/>
      <c r="S284" s="1"/>
      <c r="U284" s="1"/>
      <c r="V284" s="1"/>
      <c r="W284" s="1">
        <f t="shared" si="40"/>
        <v>0</v>
      </c>
      <c r="X284" s="1"/>
      <c r="Y284" s="1"/>
      <c r="Z284" s="1">
        <f>Table1914[[#This Row],[Quantity2]]*Table1914[[#This Row],[U Cost]]</f>
        <v>0</v>
      </c>
      <c r="AB284" s="1"/>
      <c r="AC284" s="1"/>
      <c r="AD284" s="1">
        <f t="shared" si="41"/>
        <v>0</v>
      </c>
      <c r="AE284" s="1"/>
      <c r="AF284" s="1">
        <f>SUM(Table1914[[#This Row],[Total 
Paid]:[Shipping 
Charged]])</f>
        <v>0</v>
      </c>
      <c r="AG284" s="1"/>
      <c r="AH284" s="1"/>
      <c r="AI284" s="1">
        <f t="shared" si="42"/>
        <v>0</v>
      </c>
      <c r="AK284" s="1"/>
      <c r="AL284" s="1"/>
      <c r="AM284" s="1"/>
      <c r="AN284" s="1"/>
      <c r="AP284" s="30">
        <f t="shared" si="39"/>
        <v>0</v>
      </c>
      <c r="AQ284" s="1"/>
      <c r="AR284" s="1">
        <f t="shared" si="17"/>
        <v>0</v>
      </c>
      <c r="AS284" s="1"/>
      <c r="AT284" s="1"/>
      <c r="AU284" s="2">
        <f t="shared" si="43"/>
        <v>0</v>
      </c>
      <c r="AW284" s="1"/>
      <c r="AX284" s="1"/>
      <c r="AY284" s="1"/>
      <c r="AZ284" s="2">
        <f t="shared" si="38"/>
        <v>0</v>
      </c>
      <c r="BA284" s="2">
        <f>SUM(AF284,AH284,-AZ284,-Table1914[[#This Row],[Sale Fee]])</f>
        <v>0</v>
      </c>
      <c r="BC284" s="1"/>
      <c r="BD284" s="1"/>
      <c r="BE284" s="1"/>
    </row>
    <row r="285" spans="1:57" x14ac:dyDescent="0.25">
      <c r="A285" s="1"/>
      <c r="B285" s="1"/>
      <c r="E285" s="4"/>
      <c r="F285" s="4"/>
      <c r="Q285" s="1"/>
      <c r="R285" s="1"/>
      <c r="S285" s="1"/>
      <c r="U285" s="1"/>
      <c r="V285" s="1"/>
      <c r="W285" s="1">
        <f t="shared" si="40"/>
        <v>0</v>
      </c>
      <c r="X285" s="1"/>
      <c r="Y285" s="1"/>
      <c r="Z285" s="1">
        <f>Table1914[[#This Row],[Quantity2]]*Table1914[[#This Row],[U Cost]]</f>
        <v>0</v>
      </c>
      <c r="AB285" s="1"/>
      <c r="AC285" s="1"/>
      <c r="AD285" s="1">
        <f t="shared" si="41"/>
        <v>0</v>
      </c>
      <c r="AE285" s="1"/>
      <c r="AF285" s="1">
        <f>SUM(Table1914[[#This Row],[Total 
Paid]:[Shipping 
Charged]])</f>
        <v>0</v>
      </c>
      <c r="AG285" s="1"/>
      <c r="AH285" s="1"/>
      <c r="AI285" s="1">
        <f t="shared" si="42"/>
        <v>0</v>
      </c>
      <c r="AK285" s="1"/>
      <c r="AL285" s="1"/>
      <c r="AM285" s="1"/>
      <c r="AN285" s="1"/>
      <c r="AP285" s="30">
        <f t="shared" si="39"/>
        <v>0</v>
      </c>
      <c r="AQ285" s="1"/>
      <c r="AR285" s="1">
        <f t="shared" si="17"/>
        <v>0</v>
      </c>
      <c r="AS285" s="1"/>
      <c r="AT285" s="1"/>
      <c r="AU285" s="2">
        <f t="shared" si="43"/>
        <v>0</v>
      </c>
      <c r="AW285" s="1"/>
      <c r="AX285" s="1"/>
      <c r="AY285" s="1"/>
      <c r="AZ285" s="2">
        <f t="shared" si="38"/>
        <v>0</v>
      </c>
      <c r="BA285" s="2">
        <f>SUM(AF285,AH285,-AZ285,-Table1914[[#This Row],[Sale Fee]])</f>
        <v>0</v>
      </c>
      <c r="BC285" s="1"/>
      <c r="BD285" s="1"/>
      <c r="BE285" s="1"/>
    </row>
    <row r="286" spans="1:57" x14ac:dyDescent="0.25">
      <c r="A286" s="1"/>
      <c r="B286" s="1"/>
      <c r="E286" s="4"/>
      <c r="F286" s="4"/>
      <c r="Q286" s="1"/>
      <c r="R286" s="1"/>
      <c r="S286" s="1"/>
      <c r="U286" s="1"/>
      <c r="V286" s="1"/>
      <c r="W286" s="1">
        <f t="shared" si="40"/>
        <v>0</v>
      </c>
      <c r="X286" s="1"/>
      <c r="Y286" s="1"/>
      <c r="Z286" s="1">
        <f>Table1914[[#This Row],[Quantity2]]*Table1914[[#This Row],[U Cost]]</f>
        <v>0</v>
      </c>
      <c r="AB286" s="1"/>
      <c r="AC286" s="1"/>
      <c r="AD286" s="1">
        <f t="shared" si="41"/>
        <v>0</v>
      </c>
      <c r="AE286" s="1"/>
      <c r="AF286" s="1">
        <f>SUM(Table1914[[#This Row],[Total 
Paid]:[Shipping 
Charged]])</f>
        <v>0</v>
      </c>
      <c r="AG286" s="1"/>
      <c r="AH286" s="1"/>
      <c r="AI286" s="1">
        <f t="shared" si="42"/>
        <v>0</v>
      </c>
      <c r="AK286" s="1"/>
      <c r="AL286" s="1"/>
      <c r="AM286" s="1"/>
      <c r="AN286" s="1"/>
      <c r="AP286" s="30">
        <f t="shared" si="39"/>
        <v>0</v>
      </c>
      <c r="AQ286" s="1"/>
      <c r="AR286" s="1">
        <f t="shared" si="17"/>
        <v>0</v>
      </c>
      <c r="AS286" s="1"/>
      <c r="AT286" s="1"/>
      <c r="AU286" s="2">
        <f t="shared" si="43"/>
        <v>0</v>
      </c>
      <c r="AW286" s="1"/>
      <c r="AX286" s="1"/>
      <c r="AY286" s="1"/>
      <c r="AZ286" s="2">
        <f t="shared" si="38"/>
        <v>0</v>
      </c>
      <c r="BA286" s="2">
        <f>SUM(AF286,AH286,-AZ286,-Table1914[[#This Row],[Sale Fee]])</f>
        <v>0</v>
      </c>
      <c r="BC286" s="1"/>
      <c r="BD286" s="1"/>
      <c r="BE286" s="1"/>
    </row>
    <row r="287" spans="1:57" x14ac:dyDescent="0.25">
      <c r="A287" s="1"/>
      <c r="B287" s="1"/>
      <c r="E287" s="4"/>
      <c r="F287" s="4"/>
      <c r="Q287" s="1"/>
      <c r="R287" s="1"/>
      <c r="S287" s="1"/>
      <c r="U287" s="1"/>
      <c r="V287" s="1"/>
      <c r="W287" s="1">
        <f t="shared" si="40"/>
        <v>0</v>
      </c>
      <c r="X287" s="1"/>
      <c r="Y287" s="1"/>
      <c r="Z287" s="1">
        <f>Table1914[[#This Row],[Quantity2]]*Table1914[[#This Row],[U Cost]]</f>
        <v>0</v>
      </c>
      <c r="AB287" s="1"/>
      <c r="AC287" s="1"/>
      <c r="AD287" s="1">
        <f t="shared" si="41"/>
        <v>0</v>
      </c>
      <c r="AE287" s="1"/>
      <c r="AF287" s="1">
        <f>SUM(Table1914[[#This Row],[Total 
Paid]:[Shipping 
Charged]])</f>
        <v>0</v>
      </c>
      <c r="AG287" s="1"/>
      <c r="AH287" s="1"/>
      <c r="AI287" s="1">
        <f t="shared" si="42"/>
        <v>0</v>
      </c>
      <c r="AK287" s="1"/>
      <c r="AL287" s="1"/>
      <c r="AM287" s="1"/>
      <c r="AN287" s="1"/>
      <c r="AP287" s="30">
        <f t="shared" si="39"/>
        <v>0</v>
      </c>
      <c r="AQ287" s="1"/>
      <c r="AR287" s="1">
        <f t="shared" si="17"/>
        <v>0</v>
      </c>
      <c r="AS287" s="1"/>
      <c r="AT287" s="1"/>
      <c r="AU287" s="2">
        <f t="shared" si="43"/>
        <v>0</v>
      </c>
      <c r="AW287" s="1"/>
      <c r="AX287" s="1"/>
      <c r="AY287" s="1"/>
      <c r="AZ287" s="2">
        <f t="shared" si="38"/>
        <v>0</v>
      </c>
      <c r="BA287" s="2">
        <f>SUM(AF287,AH287,-AZ287,-Table1914[[#This Row],[Sale Fee]])</f>
        <v>0</v>
      </c>
      <c r="BC287" s="1"/>
      <c r="BD287" s="1"/>
      <c r="BE287" s="1"/>
    </row>
    <row r="288" spans="1:57" x14ac:dyDescent="0.25">
      <c r="A288" s="1"/>
      <c r="B288" s="1"/>
      <c r="E288" s="4"/>
      <c r="F288" s="4"/>
      <c r="Q288" s="1"/>
      <c r="R288" s="1"/>
      <c r="S288" s="1"/>
      <c r="U288" s="1"/>
      <c r="V288" s="1"/>
      <c r="W288" s="1">
        <f t="shared" si="40"/>
        <v>0</v>
      </c>
      <c r="X288" s="1"/>
      <c r="Y288" s="1"/>
      <c r="Z288" s="1">
        <f>Table1914[[#This Row],[Quantity2]]*Table1914[[#This Row],[U Cost]]</f>
        <v>0</v>
      </c>
      <c r="AB288" s="1"/>
      <c r="AC288" s="1"/>
      <c r="AD288" s="1">
        <f t="shared" si="41"/>
        <v>0</v>
      </c>
      <c r="AE288" s="1"/>
      <c r="AF288" s="1">
        <f>SUM(Table1914[[#This Row],[Total 
Paid]:[Shipping 
Charged]])</f>
        <v>0</v>
      </c>
      <c r="AG288" s="1"/>
      <c r="AH288" s="1"/>
      <c r="AI288" s="1">
        <f t="shared" si="42"/>
        <v>0</v>
      </c>
      <c r="AK288" s="1"/>
      <c r="AL288" s="1"/>
      <c r="AM288" s="1"/>
      <c r="AN288" s="1"/>
      <c r="AP288" s="30">
        <f t="shared" si="39"/>
        <v>0</v>
      </c>
      <c r="AQ288" s="1"/>
      <c r="AR288" s="1">
        <f t="shared" si="17"/>
        <v>0</v>
      </c>
      <c r="AS288" s="1"/>
      <c r="AT288" s="1"/>
      <c r="AU288" s="2">
        <f t="shared" si="43"/>
        <v>0</v>
      </c>
      <c r="AW288" s="1"/>
      <c r="AX288" s="1"/>
      <c r="AY288" s="1"/>
      <c r="AZ288" s="2">
        <f t="shared" si="38"/>
        <v>0</v>
      </c>
      <c r="BA288" s="2">
        <f>SUM(AF288,AH288,-AZ288,-Table1914[[#This Row],[Sale Fee]])</f>
        <v>0</v>
      </c>
      <c r="BC288" s="1"/>
      <c r="BD288" s="1"/>
      <c r="BE288" s="1"/>
    </row>
    <row r="289" spans="1:57" x14ac:dyDescent="0.25">
      <c r="A289" s="1"/>
      <c r="B289" s="1"/>
      <c r="E289" s="4"/>
      <c r="F289" s="4"/>
      <c r="Q289" s="1"/>
      <c r="R289" s="1"/>
      <c r="S289" s="1"/>
      <c r="U289" s="1"/>
      <c r="V289" s="1"/>
      <c r="W289" s="1">
        <f t="shared" si="40"/>
        <v>0</v>
      </c>
      <c r="X289" s="1"/>
      <c r="Y289" s="1"/>
      <c r="Z289" s="1">
        <f>Table1914[[#This Row],[Quantity2]]*Table1914[[#This Row],[U Cost]]</f>
        <v>0</v>
      </c>
      <c r="AB289" s="1"/>
      <c r="AC289" s="1"/>
      <c r="AD289" s="1">
        <f t="shared" si="41"/>
        <v>0</v>
      </c>
      <c r="AE289" s="1"/>
      <c r="AF289" s="1">
        <f>SUM(Table1914[[#This Row],[Total 
Paid]:[Shipping 
Charged]])</f>
        <v>0</v>
      </c>
      <c r="AG289" s="1"/>
      <c r="AH289" s="1"/>
      <c r="AI289" s="1">
        <f t="shared" si="42"/>
        <v>0</v>
      </c>
      <c r="AK289" s="1"/>
      <c r="AL289" s="1"/>
      <c r="AM289" s="1"/>
      <c r="AN289" s="1"/>
      <c r="AP289" s="30">
        <f t="shared" si="39"/>
        <v>0</v>
      </c>
      <c r="AQ289" s="1"/>
      <c r="AR289" s="1">
        <f t="shared" si="17"/>
        <v>0</v>
      </c>
      <c r="AS289" s="1"/>
      <c r="AT289" s="1"/>
      <c r="AU289" s="2">
        <f t="shared" si="43"/>
        <v>0</v>
      </c>
      <c r="AW289" s="1"/>
      <c r="AX289" s="1"/>
      <c r="AY289" s="1"/>
      <c r="AZ289" s="2">
        <f t="shared" si="38"/>
        <v>0</v>
      </c>
      <c r="BA289" s="2">
        <f>SUM(AF289,AH289,-AZ289,-Table1914[[#This Row],[Sale Fee]])</f>
        <v>0</v>
      </c>
      <c r="BC289" s="1"/>
      <c r="BD289" s="1"/>
      <c r="BE289" s="1"/>
    </row>
    <row r="290" spans="1:57" x14ac:dyDescent="0.25">
      <c r="A290" s="1"/>
      <c r="B290" s="1"/>
      <c r="E290" s="4"/>
      <c r="F290" s="4"/>
      <c r="Q290" s="1"/>
      <c r="R290" s="1"/>
      <c r="S290" s="1"/>
      <c r="U290" s="1"/>
      <c r="V290" s="1"/>
      <c r="W290" s="1">
        <f t="shared" si="40"/>
        <v>0</v>
      </c>
      <c r="X290" s="1"/>
      <c r="Y290" s="1"/>
      <c r="Z290" s="1">
        <f>Table1914[[#This Row],[Quantity2]]*Table1914[[#This Row],[U Cost]]</f>
        <v>0</v>
      </c>
      <c r="AB290" s="1"/>
      <c r="AC290" s="1"/>
      <c r="AD290" s="1">
        <f t="shared" si="41"/>
        <v>0</v>
      </c>
      <c r="AE290" s="1"/>
      <c r="AF290" s="1">
        <f>SUM(Table1914[[#This Row],[Total 
Paid]:[Shipping 
Charged]])</f>
        <v>0</v>
      </c>
      <c r="AG290" s="1"/>
      <c r="AH290" s="1"/>
      <c r="AI290" s="1">
        <f t="shared" si="42"/>
        <v>0</v>
      </c>
      <c r="AK290" s="1"/>
      <c r="AL290" s="1"/>
      <c r="AM290" s="1"/>
      <c r="AN290" s="1"/>
      <c r="AP290" s="30">
        <f t="shared" si="39"/>
        <v>0</v>
      </c>
      <c r="AQ290" s="1"/>
      <c r="AR290" s="1">
        <f t="shared" si="17"/>
        <v>0</v>
      </c>
      <c r="AS290" s="1"/>
      <c r="AT290" s="1"/>
      <c r="AU290" s="2">
        <f t="shared" si="43"/>
        <v>0</v>
      </c>
      <c r="AW290" s="1"/>
      <c r="AX290" s="1"/>
      <c r="AY290" s="1"/>
      <c r="AZ290" s="2">
        <f t="shared" si="38"/>
        <v>0</v>
      </c>
      <c r="BA290" s="2">
        <f>SUM(AF290,AH290,-AZ290,-Table1914[[#This Row],[Sale Fee]])</f>
        <v>0</v>
      </c>
      <c r="BC290" s="1"/>
      <c r="BD290" s="1"/>
      <c r="BE290" s="1"/>
    </row>
    <row r="291" spans="1:57" x14ac:dyDescent="0.25">
      <c r="A291" s="1"/>
      <c r="B291" s="1"/>
      <c r="Q291" s="1"/>
      <c r="R291" s="1"/>
      <c r="S291" s="1"/>
      <c r="U291" s="1"/>
      <c r="V291" s="1"/>
      <c r="W291" s="1">
        <f t="shared" si="40"/>
        <v>0</v>
      </c>
      <c r="X291" s="1"/>
      <c r="Y291" s="1"/>
      <c r="Z291" s="1">
        <f>Table1914[[#This Row],[Quantity2]]*Table1914[[#This Row],[U Cost]]</f>
        <v>0</v>
      </c>
      <c r="AB291" s="1"/>
      <c r="AC291" s="1"/>
      <c r="AD291" s="1">
        <f t="shared" si="41"/>
        <v>0</v>
      </c>
      <c r="AE291" s="1"/>
      <c r="AF291" s="1">
        <f>SUM(Table1914[[#This Row],[Total 
Paid]:[Shipping 
Charged]])</f>
        <v>0</v>
      </c>
      <c r="AG291" s="1"/>
      <c r="AH291" s="1"/>
      <c r="AI291" s="1">
        <f t="shared" si="42"/>
        <v>0</v>
      </c>
      <c r="AK291" s="1"/>
      <c r="AL291" s="1"/>
      <c r="AM291" s="1"/>
      <c r="AN291" s="1"/>
      <c r="AP291" s="30">
        <f t="shared" si="39"/>
        <v>0</v>
      </c>
      <c r="AQ291" s="1"/>
      <c r="AR291" s="1">
        <f t="shared" si="17"/>
        <v>0</v>
      </c>
      <c r="AS291" s="1"/>
      <c r="AT291" s="1"/>
      <c r="AU291" s="2">
        <f t="shared" si="43"/>
        <v>0</v>
      </c>
      <c r="AW291" s="1"/>
      <c r="AX291" s="1"/>
      <c r="AY291" s="1"/>
      <c r="AZ291" s="2">
        <f t="shared" si="38"/>
        <v>0</v>
      </c>
      <c r="BA291" s="2">
        <f>SUM(AF291,AH291,-AZ291,-Table1914[[#This Row],[Sale Fee]])</f>
        <v>0</v>
      </c>
      <c r="BC291" s="1"/>
      <c r="BD291" s="1"/>
      <c r="BE291" s="1"/>
    </row>
    <row r="292" spans="1:57" x14ac:dyDescent="0.25">
      <c r="A292" s="1"/>
      <c r="B292" s="1"/>
      <c r="E292" s="4"/>
      <c r="F292" s="4"/>
      <c r="Q292" s="1"/>
      <c r="R292" s="1"/>
      <c r="S292" s="1"/>
      <c r="U292" s="1"/>
      <c r="V292" s="1"/>
      <c r="W292" s="1">
        <f t="shared" si="40"/>
        <v>0</v>
      </c>
      <c r="X292" s="1"/>
      <c r="Y292" s="1"/>
      <c r="Z292" s="1">
        <f>Table1914[[#This Row],[Quantity2]]*Table1914[[#This Row],[U Cost]]</f>
        <v>0</v>
      </c>
      <c r="AB292" s="1"/>
      <c r="AC292" s="1"/>
      <c r="AD292" s="1">
        <f t="shared" si="41"/>
        <v>0</v>
      </c>
      <c r="AE292" s="1"/>
      <c r="AF292" s="1">
        <f>SUM(Table1914[[#This Row],[Total 
Paid]:[Shipping 
Charged]])</f>
        <v>0</v>
      </c>
      <c r="AG292" s="1"/>
      <c r="AH292" s="1"/>
      <c r="AI292" s="1">
        <f t="shared" si="42"/>
        <v>0</v>
      </c>
      <c r="AK292" s="1"/>
      <c r="AL292" s="1"/>
      <c r="AM292" s="1"/>
      <c r="AN292" s="1"/>
      <c r="AP292" s="30">
        <f t="shared" si="39"/>
        <v>0</v>
      </c>
      <c r="AQ292" s="1"/>
      <c r="AR292" s="1">
        <f t="shared" si="17"/>
        <v>0</v>
      </c>
      <c r="AS292" s="1"/>
      <c r="AT292" s="1"/>
      <c r="AU292" s="2">
        <f t="shared" si="43"/>
        <v>0</v>
      </c>
      <c r="AW292" s="1"/>
      <c r="AX292" s="1"/>
      <c r="AY292" s="1"/>
      <c r="AZ292" s="2">
        <f t="shared" si="38"/>
        <v>0</v>
      </c>
      <c r="BA292" s="2">
        <f>SUM(AF292,AH292,-AZ292,-Table1914[[#This Row],[Sale Fee]])</f>
        <v>0</v>
      </c>
      <c r="BC292" s="1"/>
      <c r="BD292" s="1"/>
      <c r="BE292" s="1"/>
    </row>
    <row r="293" spans="1:57" x14ac:dyDescent="0.25">
      <c r="A293" s="1"/>
      <c r="B293" s="1"/>
      <c r="E293" s="4"/>
      <c r="F293" s="4"/>
      <c r="Q293" s="1"/>
      <c r="R293" s="1"/>
      <c r="S293" s="1"/>
      <c r="U293" s="1"/>
      <c r="V293" s="1"/>
      <c r="W293" s="1">
        <f t="shared" si="40"/>
        <v>0</v>
      </c>
      <c r="X293" s="1"/>
      <c r="Y293" s="1"/>
      <c r="Z293" s="1">
        <f>Table1914[[#This Row],[Quantity2]]*Table1914[[#This Row],[U Cost]]</f>
        <v>0</v>
      </c>
      <c r="AB293" s="1"/>
      <c r="AC293" s="1"/>
      <c r="AD293" s="1">
        <f t="shared" si="41"/>
        <v>0</v>
      </c>
      <c r="AE293" s="1"/>
      <c r="AF293" s="1">
        <f>SUM(Table1914[[#This Row],[Total 
Paid]:[Shipping 
Charged]])</f>
        <v>0</v>
      </c>
      <c r="AG293" s="1"/>
      <c r="AH293" s="1"/>
      <c r="AI293" s="1">
        <f t="shared" si="42"/>
        <v>0</v>
      </c>
      <c r="AK293" s="1"/>
      <c r="AL293" s="1"/>
      <c r="AM293" s="1"/>
      <c r="AN293" s="1"/>
      <c r="AP293" s="30">
        <f t="shared" si="39"/>
        <v>0</v>
      </c>
      <c r="AQ293" s="1"/>
      <c r="AR293" s="1">
        <f t="shared" si="17"/>
        <v>0</v>
      </c>
      <c r="AS293" s="1"/>
      <c r="AT293" s="1"/>
      <c r="AU293" s="2">
        <f t="shared" si="43"/>
        <v>0</v>
      </c>
      <c r="AW293" s="1"/>
      <c r="AX293" s="1"/>
      <c r="AY293" s="1"/>
      <c r="AZ293" s="2">
        <f t="shared" si="38"/>
        <v>0</v>
      </c>
      <c r="BA293" s="2">
        <f>SUM(AF293,AH293,-AZ293,-Table1914[[#This Row],[Sale Fee]])</f>
        <v>0</v>
      </c>
      <c r="BC293" s="1"/>
      <c r="BD293" s="1"/>
      <c r="BE293" s="1"/>
    </row>
    <row r="294" spans="1:57" x14ac:dyDescent="0.25">
      <c r="A294" s="1"/>
      <c r="B294" s="1"/>
      <c r="E294" s="4"/>
      <c r="F294" s="4"/>
      <c r="Q294" s="1"/>
      <c r="R294" s="1"/>
      <c r="S294" s="1"/>
      <c r="U294" s="1"/>
      <c r="V294" s="1"/>
      <c r="W294" s="1">
        <f t="shared" si="40"/>
        <v>0</v>
      </c>
      <c r="X294" s="1"/>
      <c r="Y294" s="1"/>
      <c r="Z294" s="1">
        <f>Table1914[[#This Row],[Quantity2]]*Table1914[[#This Row],[U Cost]]</f>
        <v>0</v>
      </c>
      <c r="AB294" s="1"/>
      <c r="AC294" s="1"/>
      <c r="AD294" s="1">
        <f t="shared" si="41"/>
        <v>0</v>
      </c>
      <c r="AE294" s="1"/>
      <c r="AF294" s="1">
        <f>SUM(Table1914[[#This Row],[Total 
Paid]:[Shipping 
Charged]])</f>
        <v>0</v>
      </c>
      <c r="AG294" s="1"/>
      <c r="AH294" s="1"/>
      <c r="AI294" s="1">
        <f t="shared" si="42"/>
        <v>0</v>
      </c>
      <c r="AK294" s="1"/>
      <c r="AL294" s="1"/>
      <c r="AM294" s="1"/>
      <c r="AN294" s="1"/>
      <c r="AP294" s="30">
        <f t="shared" si="39"/>
        <v>0</v>
      </c>
      <c r="AQ294" s="1"/>
      <c r="AR294" s="1">
        <f t="shared" si="17"/>
        <v>0</v>
      </c>
      <c r="AS294" s="1"/>
      <c r="AT294" s="1"/>
      <c r="AU294" s="2">
        <f t="shared" si="43"/>
        <v>0</v>
      </c>
      <c r="AW294" s="1"/>
      <c r="AX294" s="1"/>
      <c r="AY294" s="1"/>
      <c r="AZ294" s="2">
        <f t="shared" si="38"/>
        <v>0</v>
      </c>
      <c r="BA294" s="2">
        <f>SUM(AF294,AH294,-AZ294,-Table1914[[#This Row],[Sale Fee]])</f>
        <v>0</v>
      </c>
      <c r="BC294" s="1"/>
      <c r="BD294" s="1"/>
      <c r="BE294" s="1"/>
    </row>
    <row r="295" spans="1:57" x14ac:dyDescent="0.25">
      <c r="A295" s="1"/>
      <c r="B295" s="1"/>
      <c r="E295" s="4"/>
      <c r="F295" s="4"/>
      <c r="Q295" s="1"/>
      <c r="R295" s="1"/>
      <c r="S295" s="1"/>
      <c r="U295" s="1"/>
      <c r="V295" s="1"/>
      <c r="W295" s="1">
        <f t="shared" si="40"/>
        <v>0</v>
      </c>
      <c r="X295" s="1"/>
      <c r="Y295" s="1"/>
      <c r="Z295" s="1">
        <f>Table1914[[#This Row],[Quantity2]]*Table1914[[#This Row],[U Cost]]</f>
        <v>0</v>
      </c>
      <c r="AB295" s="1"/>
      <c r="AC295" s="1"/>
      <c r="AD295" s="1">
        <f t="shared" si="41"/>
        <v>0</v>
      </c>
      <c r="AE295" s="1"/>
      <c r="AF295" s="1">
        <f>SUM(Table1914[[#This Row],[Total 
Paid]:[Shipping 
Charged]])</f>
        <v>0</v>
      </c>
      <c r="AG295" s="1"/>
      <c r="AH295" s="1"/>
      <c r="AI295" s="1">
        <f t="shared" si="42"/>
        <v>0</v>
      </c>
      <c r="AK295" s="1"/>
      <c r="AL295" s="1"/>
      <c r="AM295" s="1"/>
      <c r="AN295" s="1"/>
      <c r="AP295" s="30">
        <f t="shared" si="39"/>
        <v>0</v>
      </c>
      <c r="AQ295" s="1"/>
      <c r="AR295" s="1">
        <f t="shared" si="17"/>
        <v>0</v>
      </c>
      <c r="AS295" s="1"/>
      <c r="AT295" s="1"/>
      <c r="AU295" s="2">
        <f t="shared" si="43"/>
        <v>0</v>
      </c>
      <c r="AW295" s="1"/>
      <c r="AX295" s="1"/>
      <c r="AY295" s="1"/>
      <c r="AZ295" s="2">
        <f t="shared" si="38"/>
        <v>0</v>
      </c>
      <c r="BA295" s="2">
        <f>SUM(AF295,AH295,-AZ295,-Table1914[[#This Row],[Sale Fee]])</f>
        <v>0</v>
      </c>
      <c r="BC295" s="1"/>
      <c r="BD295" s="1"/>
      <c r="BE295" s="1"/>
    </row>
    <row r="296" spans="1:57" x14ac:dyDescent="0.25">
      <c r="A296" s="1"/>
      <c r="B296" s="1"/>
      <c r="E296" s="4"/>
      <c r="F296" s="4"/>
      <c r="Q296" s="1"/>
      <c r="R296" s="1"/>
      <c r="S296" s="1"/>
      <c r="U296" s="1"/>
      <c r="V296" s="1"/>
      <c r="W296" s="1">
        <f t="shared" si="40"/>
        <v>0</v>
      </c>
      <c r="X296" s="1"/>
      <c r="Y296" s="1"/>
      <c r="Z296" s="1">
        <f>Table1914[[#This Row],[Quantity2]]*Table1914[[#This Row],[U Cost]]</f>
        <v>0</v>
      </c>
      <c r="AB296" s="1"/>
      <c r="AC296" s="1"/>
      <c r="AD296" s="1">
        <f t="shared" si="41"/>
        <v>0</v>
      </c>
      <c r="AE296" s="1"/>
      <c r="AF296" s="1">
        <f>SUM(Table1914[[#This Row],[Total 
Paid]:[Shipping 
Charged]])</f>
        <v>0</v>
      </c>
      <c r="AG296" s="1"/>
      <c r="AH296" s="1"/>
      <c r="AI296" s="1">
        <f t="shared" si="42"/>
        <v>0</v>
      </c>
      <c r="AK296" s="1"/>
      <c r="AL296" s="1"/>
      <c r="AM296" s="1"/>
      <c r="AN296" s="1"/>
      <c r="AP296" s="30">
        <f t="shared" si="39"/>
        <v>0</v>
      </c>
      <c r="AQ296" s="1"/>
      <c r="AR296" s="1">
        <f t="shared" si="17"/>
        <v>0</v>
      </c>
      <c r="AS296" s="1"/>
      <c r="AT296" s="1"/>
      <c r="AU296" s="2">
        <f t="shared" si="43"/>
        <v>0</v>
      </c>
      <c r="AW296" s="1"/>
      <c r="AX296" s="1"/>
      <c r="AY296" s="1"/>
      <c r="AZ296" s="2">
        <f t="shared" si="38"/>
        <v>0</v>
      </c>
      <c r="BA296" s="2">
        <f>SUM(AF296,AH296,-AZ296,-Table1914[[#This Row],[Sale Fee]])</f>
        <v>0</v>
      </c>
      <c r="BC296" s="1"/>
      <c r="BD296" s="1"/>
      <c r="BE296" s="1"/>
    </row>
    <row r="297" spans="1:57" x14ac:dyDescent="0.25">
      <c r="A297" s="1"/>
      <c r="B297" s="1"/>
      <c r="E297" s="4"/>
      <c r="F297" s="4"/>
      <c r="Q297" s="1"/>
      <c r="R297" s="1"/>
      <c r="S297" s="1"/>
      <c r="U297" s="1"/>
      <c r="V297" s="1"/>
      <c r="W297" s="1">
        <f t="shared" si="40"/>
        <v>0</v>
      </c>
      <c r="X297" s="1"/>
      <c r="Y297" s="1"/>
      <c r="Z297" s="1">
        <f>Table1914[[#This Row],[Quantity2]]*Table1914[[#This Row],[U Cost]]</f>
        <v>0</v>
      </c>
      <c r="AB297" s="1"/>
      <c r="AC297" s="1"/>
      <c r="AD297" s="1">
        <f t="shared" si="41"/>
        <v>0</v>
      </c>
      <c r="AE297" s="1"/>
      <c r="AF297" s="1">
        <f>SUM(Table1914[[#This Row],[Total 
Paid]:[Shipping 
Charged]])</f>
        <v>0</v>
      </c>
      <c r="AG297" s="1"/>
      <c r="AH297" s="1"/>
      <c r="AI297" s="1">
        <f t="shared" si="42"/>
        <v>0</v>
      </c>
      <c r="AK297" s="1"/>
      <c r="AL297" s="1"/>
      <c r="AM297" s="1"/>
      <c r="AN297" s="1"/>
      <c r="AP297" s="30">
        <f t="shared" si="39"/>
        <v>0</v>
      </c>
      <c r="AQ297" s="1"/>
      <c r="AR297" s="1">
        <f t="shared" si="17"/>
        <v>0</v>
      </c>
      <c r="AS297" s="1"/>
      <c r="AT297" s="1"/>
      <c r="AU297" s="2">
        <f t="shared" si="43"/>
        <v>0</v>
      </c>
      <c r="AW297" s="1"/>
      <c r="AX297" s="1"/>
      <c r="AY297" s="1"/>
      <c r="AZ297" s="2">
        <f t="shared" si="38"/>
        <v>0</v>
      </c>
      <c r="BA297" s="2">
        <f>SUM(AF297,AH297,-AZ297,-Table1914[[#This Row],[Sale Fee]])</f>
        <v>0</v>
      </c>
      <c r="BC297" s="1"/>
      <c r="BD297" s="1"/>
      <c r="BE297" s="1"/>
    </row>
    <row r="298" spans="1:57" x14ac:dyDescent="0.25">
      <c r="A298" s="1"/>
      <c r="B298" s="1"/>
      <c r="E298" s="4"/>
      <c r="F298" s="4"/>
      <c r="Q298" s="1"/>
      <c r="R298" s="1"/>
      <c r="S298" s="1"/>
      <c r="U298" s="1"/>
      <c r="V298" s="1"/>
      <c r="W298" s="1">
        <f t="shared" si="40"/>
        <v>0</v>
      </c>
      <c r="X298" s="1"/>
      <c r="Y298" s="1"/>
      <c r="Z298" s="1">
        <f>Table1914[[#This Row],[Quantity2]]*Table1914[[#This Row],[U Cost]]</f>
        <v>0</v>
      </c>
      <c r="AB298" s="1"/>
      <c r="AC298" s="1"/>
      <c r="AD298" s="1">
        <f t="shared" si="41"/>
        <v>0</v>
      </c>
      <c r="AE298" s="1"/>
      <c r="AF298" s="1">
        <f>SUM(Table1914[[#This Row],[Total 
Paid]:[Shipping 
Charged]])</f>
        <v>0</v>
      </c>
      <c r="AG298" s="1"/>
      <c r="AH298" s="1"/>
      <c r="AI298" s="1">
        <f t="shared" si="42"/>
        <v>0</v>
      </c>
      <c r="AK298" s="1"/>
      <c r="AL298" s="1"/>
      <c r="AM298" s="1"/>
      <c r="AN298" s="1"/>
      <c r="AP298" s="30">
        <f t="shared" si="39"/>
        <v>0</v>
      </c>
      <c r="AQ298" s="1"/>
      <c r="AR298" s="1">
        <f t="shared" si="17"/>
        <v>0</v>
      </c>
      <c r="AS298" s="1"/>
      <c r="AT298" s="1"/>
      <c r="AU298" s="2">
        <f t="shared" si="43"/>
        <v>0</v>
      </c>
      <c r="AW298" s="1"/>
      <c r="AX298" s="1"/>
      <c r="AY298" s="1"/>
      <c r="AZ298" s="2">
        <f t="shared" si="38"/>
        <v>0</v>
      </c>
      <c r="BA298" s="2">
        <f>SUM(AF298,AH298,-AZ298,-Table1914[[#This Row],[Sale Fee]])</f>
        <v>0</v>
      </c>
      <c r="BC298" s="1"/>
      <c r="BD298" s="1"/>
      <c r="BE298" s="1"/>
    </row>
    <row r="299" spans="1:57" x14ac:dyDescent="0.25">
      <c r="A299" s="1"/>
      <c r="B299" s="1"/>
      <c r="E299" s="4"/>
      <c r="F299" s="4"/>
      <c r="Q299" s="1"/>
      <c r="R299" s="1"/>
      <c r="S299" s="1"/>
      <c r="U299" s="1"/>
      <c r="V299" s="1"/>
      <c r="W299" s="1">
        <f t="shared" si="40"/>
        <v>0</v>
      </c>
      <c r="X299" s="1"/>
      <c r="Y299" s="1"/>
      <c r="Z299" s="1">
        <f>Table1914[[#This Row],[Quantity2]]*Table1914[[#This Row],[U Cost]]</f>
        <v>0</v>
      </c>
      <c r="AB299" s="1"/>
      <c r="AC299" s="1"/>
      <c r="AD299" s="1">
        <f t="shared" si="41"/>
        <v>0</v>
      </c>
      <c r="AE299" s="1"/>
      <c r="AF299" s="1">
        <f>SUM(Table1914[[#This Row],[Total 
Paid]:[Shipping 
Charged]])</f>
        <v>0</v>
      </c>
      <c r="AG299" s="1"/>
      <c r="AH299" s="1"/>
      <c r="AI299" s="1">
        <f t="shared" si="42"/>
        <v>0</v>
      </c>
      <c r="AK299" s="1"/>
      <c r="AL299" s="1"/>
      <c r="AM299" s="1"/>
      <c r="AN299" s="1"/>
      <c r="AP299" s="30">
        <f t="shared" si="39"/>
        <v>0</v>
      </c>
      <c r="AQ299" s="1"/>
      <c r="AR299" s="1">
        <f t="shared" si="17"/>
        <v>0</v>
      </c>
      <c r="AS299" s="1"/>
      <c r="AT299" s="1"/>
      <c r="AU299" s="2">
        <f t="shared" si="43"/>
        <v>0</v>
      </c>
      <c r="AW299" s="1"/>
      <c r="AX299" s="1"/>
      <c r="AY299" s="1"/>
      <c r="AZ299" s="2">
        <f t="shared" si="38"/>
        <v>0</v>
      </c>
      <c r="BA299" s="2">
        <f>SUM(AF299,AH299,-AZ299,-Table1914[[#This Row],[Sale Fee]])</f>
        <v>0</v>
      </c>
      <c r="BC299" s="1"/>
      <c r="BD299" s="1"/>
      <c r="BE299" s="1"/>
    </row>
    <row r="300" spans="1:57" x14ac:dyDescent="0.25">
      <c r="A300" s="1"/>
      <c r="B300" s="1"/>
      <c r="Q300" s="1"/>
      <c r="R300" s="1"/>
      <c r="S300" s="1"/>
      <c r="U300" s="1"/>
      <c r="V300" s="1"/>
      <c r="W300" s="1">
        <f t="shared" si="40"/>
        <v>0</v>
      </c>
      <c r="X300" s="1"/>
      <c r="Y300" s="1"/>
      <c r="Z300" s="1">
        <f>Table1914[[#This Row],[Quantity2]]*Table1914[[#This Row],[U Cost]]</f>
        <v>0</v>
      </c>
      <c r="AB300" s="1"/>
      <c r="AC300" s="1"/>
      <c r="AD300" s="1">
        <f t="shared" si="41"/>
        <v>0</v>
      </c>
      <c r="AE300" s="1"/>
      <c r="AF300" s="1">
        <f>SUM(Table1914[[#This Row],[Total 
Paid]:[Shipping 
Charged]])</f>
        <v>0</v>
      </c>
      <c r="AG300" s="1"/>
      <c r="AH300" s="1"/>
      <c r="AI300" s="1">
        <f t="shared" si="42"/>
        <v>0</v>
      </c>
      <c r="AK300" s="1"/>
      <c r="AL300" s="1"/>
      <c r="AM300" s="1"/>
      <c r="AN300" s="1"/>
      <c r="AP300" s="30">
        <f t="shared" si="39"/>
        <v>0</v>
      </c>
      <c r="AQ300" s="1"/>
      <c r="AR300" s="1">
        <f t="shared" si="17"/>
        <v>0</v>
      </c>
      <c r="AS300" s="1"/>
      <c r="AT300" s="1"/>
      <c r="AU300" s="2">
        <f t="shared" si="43"/>
        <v>0</v>
      </c>
      <c r="AW300" s="1"/>
      <c r="AX300" s="1"/>
      <c r="AY300" s="1"/>
      <c r="AZ300" s="2">
        <f t="shared" si="38"/>
        <v>0</v>
      </c>
      <c r="BA300" s="2">
        <f>SUM(AF300,AH300,-AZ300,-Table1914[[#This Row],[Sale Fee]])</f>
        <v>0</v>
      </c>
      <c r="BC300" s="1"/>
      <c r="BD300" s="1"/>
      <c r="BE300" s="1"/>
    </row>
    <row r="301" spans="1:57" x14ac:dyDescent="0.25">
      <c r="A301" s="1"/>
      <c r="B301" s="1"/>
      <c r="E301" s="4"/>
      <c r="F301" s="4"/>
      <c r="Q301" s="1"/>
      <c r="R301" s="1"/>
      <c r="S301" s="1"/>
      <c r="U301" s="1"/>
      <c r="V301" s="1"/>
      <c r="W301" s="1">
        <f t="shared" si="40"/>
        <v>0</v>
      </c>
      <c r="X301" s="1"/>
      <c r="Y301" s="1"/>
      <c r="Z301" s="1">
        <f>Table1914[[#This Row],[Quantity2]]*Table1914[[#This Row],[U Cost]]</f>
        <v>0</v>
      </c>
      <c r="AB301" s="1"/>
      <c r="AC301" s="1"/>
      <c r="AD301" s="1">
        <f t="shared" si="41"/>
        <v>0</v>
      </c>
      <c r="AE301" s="1"/>
      <c r="AF301" s="1">
        <f>SUM(Table1914[[#This Row],[Total 
Paid]:[Shipping 
Charged]])</f>
        <v>0</v>
      </c>
      <c r="AG301" s="1"/>
      <c r="AH301" s="1"/>
      <c r="AI301" s="1">
        <f t="shared" si="42"/>
        <v>0</v>
      </c>
      <c r="AK301" s="1"/>
      <c r="AL301" s="1"/>
      <c r="AM301" s="1"/>
      <c r="AN301" s="1"/>
      <c r="AP301" s="30">
        <f t="shared" si="39"/>
        <v>0</v>
      </c>
      <c r="AQ301" s="1"/>
      <c r="AR301" s="1">
        <f t="shared" si="17"/>
        <v>0</v>
      </c>
      <c r="AS301" s="1"/>
      <c r="AT301" s="1"/>
      <c r="AU301" s="2">
        <f t="shared" si="43"/>
        <v>0</v>
      </c>
      <c r="AW301" s="1"/>
      <c r="AX301" s="1"/>
      <c r="AY301" s="1"/>
      <c r="AZ301" s="2">
        <f t="shared" si="38"/>
        <v>0</v>
      </c>
      <c r="BA301" s="2">
        <f>SUM(AF301,AH301,-AZ301,-Table1914[[#This Row],[Sale Fee]])</f>
        <v>0</v>
      </c>
      <c r="BC301" s="1"/>
      <c r="BD301" s="1"/>
      <c r="BE301" s="1"/>
    </row>
    <row r="302" spans="1:57" x14ac:dyDescent="0.25">
      <c r="A302" s="1"/>
      <c r="B302" s="1"/>
      <c r="Q302" s="1"/>
      <c r="R302" s="1"/>
      <c r="S302" s="1"/>
      <c r="U302" s="1"/>
      <c r="V302" s="1"/>
      <c r="W302" s="1">
        <f t="shared" si="40"/>
        <v>0</v>
      </c>
      <c r="X302" s="1"/>
      <c r="Y302" s="1"/>
      <c r="Z302" s="1">
        <f>Table1914[[#This Row],[Quantity2]]*Table1914[[#This Row],[U Cost]]</f>
        <v>0</v>
      </c>
      <c r="AB302" s="1"/>
      <c r="AC302" s="1"/>
      <c r="AD302" s="1">
        <f t="shared" si="41"/>
        <v>0</v>
      </c>
      <c r="AE302" s="1"/>
      <c r="AF302" s="1">
        <f>SUM(Table1914[[#This Row],[Total 
Paid]:[Shipping 
Charged]])</f>
        <v>0</v>
      </c>
      <c r="AG302" s="1"/>
      <c r="AH302" s="1"/>
      <c r="AI302" s="1">
        <f t="shared" si="42"/>
        <v>0</v>
      </c>
      <c r="AK302" s="1"/>
      <c r="AL302" s="1"/>
      <c r="AM302" s="1"/>
      <c r="AN302" s="1"/>
      <c r="AP302" s="30">
        <f t="shared" si="39"/>
        <v>0</v>
      </c>
      <c r="AQ302" s="1"/>
      <c r="AR302" s="1">
        <f t="shared" si="17"/>
        <v>0</v>
      </c>
      <c r="AS302" s="1"/>
      <c r="AT302" s="1"/>
      <c r="AU302" s="2">
        <f t="shared" si="43"/>
        <v>0</v>
      </c>
      <c r="AW302" s="1"/>
      <c r="AX302" s="1"/>
      <c r="AY302" s="1"/>
      <c r="AZ302" s="2">
        <f t="shared" si="38"/>
        <v>0</v>
      </c>
      <c r="BA302" s="2">
        <f>SUM(AF302,AH302,-AZ302,-Table1914[[#This Row],[Sale Fee]])</f>
        <v>0</v>
      </c>
      <c r="BC302" s="1"/>
      <c r="BD302" s="1"/>
      <c r="BE302" s="1"/>
    </row>
    <row r="303" spans="1:57" x14ac:dyDescent="0.25">
      <c r="A303" s="1"/>
      <c r="B303" s="1"/>
      <c r="E303" s="4"/>
      <c r="F303" s="4"/>
      <c r="Q303" s="1"/>
      <c r="R303" s="1"/>
      <c r="S303" s="1"/>
      <c r="U303" s="1"/>
      <c r="V303" s="1"/>
      <c r="W303" s="1">
        <f t="shared" si="40"/>
        <v>0</v>
      </c>
      <c r="X303" s="1"/>
      <c r="Y303" s="1"/>
      <c r="Z303" s="1">
        <f>Table1914[[#This Row],[Quantity2]]*Table1914[[#This Row],[U Cost]]</f>
        <v>0</v>
      </c>
      <c r="AB303" s="1"/>
      <c r="AC303" s="1"/>
      <c r="AD303" s="1">
        <f t="shared" si="41"/>
        <v>0</v>
      </c>
      <c r="AE303" s="1"/>
      <c r="AF303" s="1">
        <f>SUM(Table1914[[#This Row],[Total 
Paid]:[Shipping 
Charged]])</f>
        <v>0</v>
      </c>
      <c r="AG303" s="1"/>
      <c r="AH303" s="1"/>
      <c r="AI303" s="1">
        <f t="shared" si="42"/>
        <v>0</v>
      </c>
      <c r="AK303" s="1"/>
      <c r="AL303" s="1"/>
      <c r="AM303" s="1"/>
      <c r="AN303" s="1"/>
      <c r="AP303" s="30">
        <f t="shared" si="39"/>
        <v>0</v>
      </c>
      <c r="AQ303" s="1"/>
      <c r="AR303" s="1">
        <f t="shared" si="17"/>
        <v>0</v>
      </c>
      <c r="AS303" s="1"/>
      <c r="AT303" s="1"/>
      <c r="AU303" s="2">
        <f t="shared" si="43"/>
        <v>0</v>
      </c>
      <c r="AW303" s="1"/>
      <c r="AX303" s="1"/>
      <c r="AY303" s="1"/>
      <c r="AZ303" s="2">
        <f t="shared" si="38"/>
        <v>0</v>
      </c>
      <c r="BA303" s="2">
        <f>SUM(AF303,AH303,-AZ303,-Table1914[[#This Row],[Sale Fee]])</f>
        <v>0</v>
      </c>
      <c r="BC303" s="1"/>
      <c r="BD303" s="1"/>
      <c r="BE303" s="1"/>
    </row>
    <row r="304" spans="1:57" x14ac:dyDescent="0.25">
      <c r="A304" s="1"/>
      <c r="B304" s="1"/>
      <c r="E304" s="4"/>
      <c r="F304" s="4"/>
      <c r="Q304" s="1"/>
      <c r="R304" s="1"/>
      <c r="S304" s="1"/>
      <c r="U304" s="1"/>
      <c r="V304" s="1"/>
      <c r="W304" s="1">
        <f t="shared" si="40"/>
        <v>0</v>
      </c>
      <c r="X304" s="1"/>
      <c r="Y304" s="1"/>
      <c r="Z304" s="1">
        <f>Table1914[[#This Row],[Quantity2]]*Table1914[[#This Row],[U Cost]]</f>
        <v>0</v>
      </c>
      <c r="AB304" s="1"/>
      <c r="AC304" s="1"/>
      <c r="AD304" s="1">
        <f t="shared" si="41"/>
        <v>0</v>
      </c>
      <c r="AE304" s="1"/>
      <c r="AF304" s="1">
        <f>SUM(Table1914[[#This Row],[Total 
Paid]:[Shipping 
Charged]])</f>
        <v>0</v>
      </c>
      <c r="AG304" s="1"/>
      <c r="AH304" s="1"/>
      <c r="AI304" s="1">
        <f t="shared" si="42"/>
        <v>0</v>
      </c>
      <c r="AK304" s="1"/>
      <c r="AL304" s="1"/>
      <c r="AM304" s="1"/>
      <c r="AN304" s="1"/>
      <c r="AP304" s="30">
        <f t="shared" si="39"/>
        <v>0</v>
      </c>
      <c r="AQ304" s="1"/>
      <c r="AR304" s="1">
        <f t="shared" si="17"/>
        <v>0</v>
      </c>
      <c r="AS304" s="1"/>
      <c r="AT304" s="1"/>
      <c r="AU304" s="2">
        <f t="shared" si="43"/>
        <v>0</v>
      </c>
      <c r="AW304" s="1"/>
      <c r="AX304" s="1"/>
      <c r="AY304" s="1"/>
      <c r="AZ304" s="2">
        <f t="shared" si="38"/>
        <v>0</v>
      </c>
      <c r="BA304" s="2">
        <f>SUM(AF304,AH304,-AZ304,-Table1914[[#This Row],[Sale Fee]])</f>
        <v>0</v>
      </c>
      <c r="BC304" s="1"/>
      <c r="BD304" s="1"/>
      <c r="BE304" s="1"/>
    </row>
    <row r="305" spans="1:57" x14ac:dyDescent="0.25">
      <c r="A305" s="1"/>
      <c r="B305" s="1"/>
      <c r="E305" s="4"/>
      <c r="F305" s="4"/>
      <c r="Q305" s="1"/>
      <c r="R305" s="1"/>
      <c r="S305" s="1"/>
      <c r="U305" s="1"/>
      <c r="V305" s="1"/>
      <c r="W305" s="1">
        <f t="shared" si="40"/>
        <v>0</v>
      </c>
      <c r="X305" s="1"/>
      <c r="Y305" s="1"/>
      <c r="Z305" s="1">
        <f>Table1914[[#This Row],[Quantity2]]*Table1914[[#This Row],[U Cost]]</f>
        <v>0</v>
      </c>
      <c r="AB305" s="1"/>
      <c r="AC305" s="1"/>
      <c r="AD305" s="1">
        <f t="shared" si="41"/>
        <v>0</v>
      </c>
      <c r="AE305" s="1"/>
      <c r="AF305" s="1">
        <f>SUM(Table1914[[#This Row],[Total 
Paid]:[Shipping 
Charged]])</f>
        <v>0</v>
      </c>
      <c r="AG305" s="1"/>
      <c r="AH305" s="1"/>
      <c r="AI305" s="1">
        <f t="shared" si="42"/>
        <v>0</v>
      </c>
      <c r="AK305" s="1"/>
      <c r="AL305" s="1"/>
      <c r="AM305" s="1"/>
      <c r="AN305" s="1"/>
      <c r="AP305" s="30">
        <f t="shared" si="39"/>
        <v>0</v>
      </c>
      <c r="AQ305" s="1"/>
      <c r="AR305" s="1">
        <f t="shared" si="17"/>
        <v>0</v>
      </c>
      <c r="AS305" s="1"/>
      <c r="AT305" s="1"/>
      <c r="AU305" s="2">
        <f t="shared" si="43"/>
        <v>0</v>
      </c>
      <c r="AW305" s="1"/>
      <c r="AX305" s="1"/>
      <c r="AY305" s="1"/>
      <c r="AZ305" s="2">
        <f t="shared" si="38"/>
        <v>0</v>
      </c>
      <c r="BA305" s="2">
        <f>SUM(AF305,AH305,-AZ305,-Table1914[[#This Row],[Sale Fee]])</f>
        <v>0</v>
      </c>
      <c r="BC305" s="1"/>
      <c r="BD305" s="1"/>
      <c r="BE305" s="1"/>
    </row>
    <row r="306" spans="1:57" x14ac:dyDescent="0.25">
      <c r="A306" s="1"/>
      <c r="B306" s="1"/>
      <c r="E306" s="4"/>
      <c r="F306" s="4"/>
      <c r="Q306" s="1"/>
      <c r="R306" s="1"/>
      <c r="S306" s="1"/>
      <c r="U306" s="1"/>
      <c r="V306" s="1"/>
      <c r="W306" s="1">
        <f t="shared" si="40"/>
        <v>0</v>
      </c>
      <c r="X306" s="1"/>
      <c r="Y306" s="1"/>
      <c r="Z306" s="1">
        <f>Table1914[[#This Row],[Quantity2]]*Table1914[[#This Row],[U Cost]]</f>
        <v>0</v>
      </c>
      <c r="AB306" s="1"/>
      <c r="AC306" s="1"/>
      <c r="AD306" s="1">
        <f t="shared" si="41"/>
        <v>0</v>
      </c>
      <c r="AE306" s="1"/>
      <c r="AF306" s="1">
        <f>SUM(Table1914[[#This Row],[Total 
Paid]:[Shipping 
Charged]])</f>
        <v>0</v>
      </c>
      <c r="AG306" s="1"/>
      <c r="AH306" s="1"/>
      <c r="AI306" s="1">
        <f t="shared" si="42"/>
        <v>0</v>
      </c>
      <c r="AK306" s="1"/>
      <c r="AL306" s="1"/>
      <c r="AM306" s="1"/>
      <c r="AN306" s="1"/>
      <c r="AP306" s="30">
        <f t="shared" si="39"/>
        <v>0</v>
      </c>
      <c r="AQ306" s="1"/>
      <c r="AR306" s="1">
        <f t="shared" si="17"/>
        <v>0</v>
      </c>
      <c r="AS306" s="1"/>
      <c r="AT306" s="1"/>
      <c r="AU306" s="2">
        <f t="shared" si="43"/>
        <v>0</v>
      </c>
      <c r="AW306" s="1"/>
      <c r="AX306" s="1"/>
      <c r="AY306" s="1"/>
      <c r="AZ306" s="2">
        <f t="shared" si="38"/>
        <v>0</v>
      </c>
      <c r="BA306" s="2">
        <f>SUM(AF306,AH306,-AZ306,-Table1914[[#This Row],[Sale Fee]])</f>
        <v>0</v>
      </c>
      <c r="BC306" s="1"/>
      <c r="BD306" s="1"/>
      <c r="BE306" s="1"/>
    </row>
    <row r="307" spans="1:57" x14ac:dyDescent="0.25">
      <c r="A307" s="1"/>
      <c r="B307" s="1"/>
      <c r="Q307" s="1"/>
      <c r="R307" s="1"/>
      <c r="S307" s="1"/>
      <c r="U307" s="1"/>
      <c r="V307" s="1"/>
      <c r="W307" s="1">
        <f t="shared" si="40"/>
        <v>0</v>
      </c>
      <c r="X307" s="1"/>
      <c r="Y307" s="1"/>
      <c r="Z307" s="1">
        <f>Table1914[[#This Row],[Quantity2]]*Table1914[[#This Row],[U Cost]]</f>
        <v>0</v>
      </c>
      <c r="AB307" s="1"/>
      <c r="AC307" s="1"/>
      <c r="AD307" s="1">
        <f t="shared" si="41"/>
        <v>0</v>
      </c>
      <c r="AE307" s="1"/>
      <c r="AF307" s="1">
        <f>SUM(Table1914[[#This Row],[Total 
Paid]:[Shipping 
Charged]])</f>
        <v>0</v>
      </c>
      <c r="AG307" s="1"/>
      <c r="AH307" s="1"/>
      <c r="AI307" s="1">
        <f t="shared" si="42"/>
        <v>0</v>
      </c>
      <c r="AK307" s="1"/>
      <c r="AL307" s="1"/>
      <c r="AM307" s="1"/>
      <c r="AN307" s="1"/>
      <c r="AP307" s="30">
        <f t="shared" si="39"/>
        <v>0</v>
      </c>
      <c r="AQ307" s="1"/>
      <c r="AR307" s="1">
        <f t="shared" si="17"/>
        <v>0</v>
      </c>
      <c r="AS307" s="1"/>
      <c r="AT307" s="1"/>
      <c r="AU307" s="2">
        <f t="shared" si="43"/>
        <v>0</v>
      </c>
      <c r="AW307" s="1"/>
      <c r="AX307" s="1"/>
      <c r="AY307" s="1"/>
      <c r="AZ307" s="2">
        <f t="shared" si="38"/>
        <v>0</v>
      </c>
      <c r="BA307" s="2">
        <f>SUM(AF307,AH307,-AZ307,-Table1914[[#This Row],[Sale Fee]])</f>
        <v>0</v>
      </c>
      <c r="BC307" s="1"/>
      <c r="BD307" s="1"/>
      <c r="BE307" s="1"/>
    </row>
    <row r="308" spans="1:57" x14ac:dyDescent="0.25">
      <c r="A308" s="1"/>
      <c r="B308" s="1"/>
      <c r="Q308" s="1"/>
      <c r="R308" s="1"/>
      <c r="S308" s="1"/>
      <c r="U308" s="1"/>
      <c r="V308" s="1"/>
      <c r="W308" s="1">
        <f t="shared" si="40"/>
        <v>0</v>
      </c>
      <c r="X308" s="1"/>
      <c r="Y308" s="1"/>
      <c r="Z308" s="1">
        <f>Table1914[[#This Row],[Quantity2]]*Table1914[[#This Row],[U Cost]]</f>
        <v>0</v>
      </c>
      <c r="AB308" s="1"/>
      <c r="AC308" s="1"/>
      <c r="AD308" s="1">
        <f t="shared" si="41"/>
        <v>0</v>
      </c>
      <c r="AE308" s="1"/>
      <c r="AF308" s="1">
        <f>SUM(Table1914[[#This Row],[Total 
Paid]:[Shipping 
Charged]])</f>
        <v>0</v>
      </c>
      <c r="AG308" s="1"/>
      <c r="AH308" s="1"/>
      <c r="AI308" s="1">
        <f t="shared" si="42"/>
        <v>0</v>
      </c>
      <c r="AK308" s="1"/>
      <c r="AL308" s="1"/>
      <c r="AM308" s="1"/>
      <c r="AN308" s="1"/>
      <c r="AP308" s="30">
        <f t="shared" si="39"/>
        <v>0</v>
      </c>
      <c r="AQ308" s="1"/>
      <c r="AR308" s="1">
        <f t="shared" si="17"/>
        <v>0</v>
      </c>
      <c r="AS308" s="1"/>
      <c r="AT308" s="1"/>
      <c r="AU308" s="2">
        <f t="shared" si="43"/>
        <v>0</v>
      </c>
      <c r="AW308" s="1"/>
      <c r="AX308" s="1"/>
      <c r="AY308" s="1"/>
      <c r="AZ308" s="2">
        <f t="shared" si="38"/>
        <v>0</v>
      </c>
      <c r="BA308" s="2">
        <f>SUM(AF308,AH308,-AZ308,-Table1914[[#This Row],[Sale Fee]])</f>
        <v>0</v>
      </c>
      <c r="BC308" s="1"/>
      <c r="BD308" s="1"/>
      <c r="BE308" s="1"/>
    </row>
    <row r="309" spans="1:57" x14ac:dyDescent="0.25">
      <c r="A309" s="1"/>
      <c r="B309" s="1"/>
      <c r="E309" s="4"/>
      <c r="F309" s="4"/>
      <c r="Q309" s="1"/>
      <c r="R309" s="1"/>
      <c r="S309" s="1"/>
      <c r="U309" s="1"/>
      <c r="V309" s="1"/>
      <c r="W309" s="1">
        <f t="shared" si="40"/>
        <v>0</v>
      </c>
      <c r="X309" s="1"/>
      <c r="Y309" s="1"/>
      <c r="Z309" s="1">
        <f>Table1914[[#This Row],[Quantity2]]*Table1914[[#This Row],[U Cost]]</f>
        <v>0</v>
      </c>
      <c r="AB309" s="1"/>
      <c r="AC309" s="1"/>
      <c r="AD309" s="1">
        <f t="shared" si="41"/>
        <v>0</v>
      </c>
      <c r="AE309" s="1"/>
      <c r="AF309" s="1">
        <f>SUM(Table1914[[#This Row],[Total 
Paid]:[Shipping 
Charged]])</f>
        <v>0</v>
      </c>
      <c r="AG309" s="1"/>
      <c r="AH309" s="1"/>
      <c r="AI309" s="1">
        <f t="shared" si="42"/>
        <v>0</v>
      </c>
      <c r="AK309" s="1"/>
      <c r="AL309" s="1"/>
      <c r="AM309" s="1"/>
      <c r="AN309" s="1"/>
      <c r="AP309" s="30">
        <f t="shared" si="39"/>
        <v>0</v>
      </c>
      <c r="AQ309" s="1"/>
      <c r="AR309" s="1">
        <f t="shared" si="17"/>
        <v>0</v>
      </c>
      <c r="AS309" s="1"/>
      <c r="AT309" s="1"/>
      <c r="AU309" s="2">
        <f t="shared" si="43"/>
        <v>0</v>
      </c>
      <c r="AW309" s="1"/>
      <c r="AX309" s="1"/>
      <c r="AY309" s="1"/>
      <c r="AZ309" s="2">
        <f t="shared" si="38"/>
        <v>0</v>
      </c>
      <c r="BA309" s="2">
        <f>SUM(AF309,AH309,-AZ309,-Table1914[[#This Row],[Sale Fee]])</f>
        <v>0</v>
      </c>
      <c r="BC309" s="1"/>
      <c r="BD309" s="1"/>
      <c r="BE309" s="1"/>
    </row>
    <row r="310" spans="1:57" x14ac:dyDescent="0.25">
      <c r="A310" s="1"/>
      <c r="B310" s="1"/>
      <c r="E310" s="4"/>
      <c r="F310" s="4"/>
      <c r="Q310" s="1"/>
      <c r="R310" s="1"/>
      <c r="S310" s="1"/>
      <c r="U310" s="1"/>
      <c r="V310" s="1"/>
      <c r="W310" s="1">
        <f t="shared" si="40"/>
        <v>0</v>
      </c>
      <c r="X310" s="1"/>
      <c r="Y310" s="1"/>
      <c r="Z310" s="1">
        <f>Table1914[[#This Row],[Quantity2]]*Table1914[[#This Row],[U Cost]]</f>
        <v>0</v>
      </c>
      <c r="AB310" s="1"/>
      <c r="AC310" s="1"/>
      <c r="AD310" s="1">
        <f t="shared" si="41"/>
        <v>0</v>
      </c>
      <c r="AE310" s="1"/>
      <c r="AF310" s="1">
        <f>SUM(Table1914[[#This Row],[Total 
Paid]:[Shipping 
Charged]])</f>
        <v>0</v>
      </c>
      <c r="AG310" s="1"/>
      <c r="AH310" s="1"/>
      <c r="AI310" s="1">
        <f t="shared" si="42"/>
        <v>0</v>
      </c>
      <c r="AK310" s="1"/>
      <c r="AL310" s="1"/>
      <c r="AM310" s="1"/>
      <c r="AN310" s="1"/>
      <c r="AP310" s="30">
        <f t="shared" si="39"/>
        <v>0</v>
      </c>
      <c r="AQ310" s="1"/>
      <c r="AR310" s="1">
        <f t="shared" si="17"/>
        <v>0</v>
      </c>
      <c r="AS310" s="1"/>
      <c r="AT310" s="1"/>
      <c r="AU310" s="2">
        <f t="shared" si="43"/>
        <v>0</v>
      </c>
      <c r="AW310" s="1"/>
      <c r="AX310" s="1"/>
      <c r="AY310" s="1"/>
      <c r="AZ310" s="2">
        <f t="shared" si="38"/>
        <v>0</v>
      </c>
      <c r="BA310" s="2">
        <f>SUM(AF310,AH310,-AZ310,-Table1914[[#This Row],[Sale Fee]])</f>
        <v>0</v>
      </c>
      <c r="BC310" s="1"/>
      <c r="BD310" s="1"/>
      <c r="BE310" s="1"/>
    </row>
    <row r="311" spans="1:57" x14ac:dyDescent="0.25">
      <c r="A311" s="1"/>
      <c r="B311" s="1"/>
      <c r="Q311" s="1"/>
      <c r="R311" s="1"/>
      <c r="S311" s="1"/>
      <c r="U311" s="1"/>
      <c r="V311" s="1"/>
      <c r="W311" s="1">
        <f t="shared" si="40"/>
        <v>0</v>
      </c>
      <c r="X311" s="1"/>
      <c r="Y311" s="1"/>
      <c r="Z311" s="1">
        <f>Table1914[[#This Row],[Quantity2]]*Table1914[[#This Row],[U Cost]]</f>
        <v>0</v>
      </c>
      <c r="AB311" s="1"/>
      <c r="AC311" s="1"/>
      <c r="AD311" s="1">
        <f t="shared" si="41"/>
        <v>0</v>
      </c>
      <c r="AE311" s="1"/>
      <c r="AF311" s="1">
        <f>SUM(Table1914[[#This Row],[Total 
Paid]:[Shipping 
Charged]])</f>
        <v>0</v>
      </c>
      <c r="AG311" s="1"/>
      <c r="AH311" s="1"/>
      <c r="AI311" s="1">
        <f t="shared" si="42"/>
        <v>0</v>
      </c>
      <c r="AK311" s="1"/>
      <c r="AL311" s="1"/>
      <c r="AM311" s="1"/>
      <c r="AN311" s="1"/>
      <c r="AP311" s="30">
        <f t="shared" si="39"/>
        <v>0</v>
      </c>
      <c r="AQ311" s="1"/>
      <c r="AR311" s="1">
        <f t="shared" si="17"/>
        <v>0</v>
      </c>
      <c r="AS311" s="1"/>
      <c r="AT311" s="1"/>
      <c r="AU311" s="2">
        <f t="shared" si="43"/>
        <v>0</v>
      </c>
      <c r="AW311" s="1"/>
      <c r="AX311" s="1"/>
      <c r="AY311" s="1"/>
      <c r="AZ311" s="2">
        <f t="shared" si="38"/>
        <v>0</v>
      </c>
      <c r="BA311" s="2">
        <f>SUM(AF311,AH311,-AZ311,-Table1914[[#This Row],[Sale Fee]])</f>
        <v>0</v>
      </c>
      <c r="BC311" s="1"/>
      <c r="BD311" s="1"/>
      <c r="BE311" s="1"/>
    </row>
    <row r="312" spans="1:57" x14ac:dyDescent="0.25">
      <c r="A312" s="1"/>
      <c r="B312" s="1"/>
      <c r="Q312" s="1"/>
      <c r="R312" s="1"/>
      <c r="S312" s="1"/>
      <c r="U312" s="1"/>
      <c r="V312" s="1"/>
      <c r="W312" s="1">
        <f t="shared" si="40"/>
        <v>0</v>
      </c>
      <c r="X312" s="1"/>
      <c r="Y312" s="1"/>
      <c r="Z312" s="1">
        <f>Table1914[[#This Row],[Quantity2]]*Table1914[[#This Row],[U Cost]]</f>
        <v>0</v>
      </c>
      <c r="AB312" s="1"/>
      <c r="AC312" s="1"/>
      <c r="AD312" s="1">
        <f t="shared" si="41"/>
        <v>0</v>
      </c>
      <c r="AE312" s="1"/>
      <c r="AF312" s="1">
        <f>SUM(Table1914[[#This Row],[Total 
Paid]:[Shipping 
Charged]])</f>
        <v>0</v>
      </c>
      <c r="AG312" s="1"/>
      <c r="AH312" s="1"/>
      <c r="AI312" s="1">
        <f t="shared" si="42"/>
        <v>0</v>
      </c>
      <c r="AK312" s="1"/>
      <c r="AL312" s="1"/>
      <c r="AM312" s="1"/>
      <c r="AN312" s="1"/>
      <c r="AP312" s="30">
        <f t="shared" si="39"/>
        <v>0</v>
      </c>
      <c r="AQ312" s="1"/>
      <c r="AR312" s="1">
        <f t="shared" si="17"/>
        <v>0</v>
      </c>
      <c r="AS312" s="1"/>
      <c r="AT312" s="1"/>
      <c r="AU312" s="2">
        <f t="shared" si="43"/>
        <v>0</v>
      </c>
      <c r="AW312" s="1"/>
      <c r="AX312" s="1"/>
      <c r="AY312" s="1"/>
      <c r="AZ312" s="2">
        <f t="shared" si="38"/>
        <v>0</v>
      </c>
      <c r="BA312" s="2">
        <f>SUM(AF312,AH312,-AZ312,-Table1914[[#This Row],[Sale Fee]])</f>
        <v>0</v>
      </c>
      <c r="BC312" s="1"/>
      <c r="BD312" s="1"/>
      <c r="BE312" s="1"/>
    </row>
    <row r="313" spans="1:57" x14ac:dyDescent="0.25">
      <c r="A313" s="1"/>
      <c r="B313" s="1"/>
      <c r="Q313" s="1"/>
      <c r="R313" s="1"/>
      <c r="S313" s="1"/>
      <c r="U313" s="1"/>
      <c r="V313" s="1"/>
      <c r="W313" s="1">
        <f t="shared" si="40"/>
        <v>0</v>
      </c>
      <c r="X313" s="1"/>
      <c r="Y313" s="1"/>
      <c r="Z313" s="1">
        <f>Table1914[[#This Row],[Quantity2]]*Table1914[[#This Row],[U Cost]]</f>
        <v>0</v>
      </c>
      <c r="AB313" s="1"/>
      <c r="AC313" s="1"/>
      <c r="AD313" s="1">
        <f t="shared" si="41"/>
        <v>0</v>
      </c>
      <c r="AE313" s="1"/>
      <c r="AF313" s="1">
        <f>SUM(Table1914[[#This Row],[Total 
Paid]:[Shipping 
Charged]])</f>
        <v>0</v>
      </c>
      <c r="AG313" s="1"/>
      <c r="AH313" s="1"/>
      <c r="AI313" s="1">
        <f t="shared" si="42"/>
        <v>0</v>
      </c>
      <c r="AK313" s="1"/>
      <c r="AL313" s="1"/>
      <c r="AM313" s="1"/>
      <c r="AN313" s="1"/>
      <c r="AP313" s="30">
        <f t="shared" si="39"/>
        <v>0</v>
      </c>
      <c r="AQ313" s="1"/>
      <c r="AR313" s="1">
        <f t="shared" si="17"/>
        <v>0</v>
      </c>
      <c r="AS313" s="1"/>
      <c r="AT313" s="1"/>
      <c r="AU313" s="2">
        <f t="shared" si="43"/>
        <v>0</v>
      </c>
      <c r="AW313" s="1"/>
      <c r="AX313" s="1"/>
      <c r="AY313" s="1"/>
      <c r="AZ313" s="2">
        <f t="shared" si="38"/>
        <v>0</v>
      </c>
      <c r="BA313" s="2">
        <f>SUM(AF313,AH313,-AZ313,-Table1914[[#This Row],[Sale Fee]])</f>
        <v>0</v>
      </c>
      <c r="BC313" s="1"/>
      <c r="BD313" s="1"/>
      <c r="BE313" s="1"/>
    </row>
    <row r="314" spans="1:57" x14ac:dyDescent="0.25">
      <c r="A314" s="1"/>
      <c r="B314" s="1"/>
      <c r="Q314" s="1"/>
      <c r="R314" s="1"/>
      <c r="S314" s="1"/>
      <c r="U314" s="1"/>
      <c r="V314" s="1"/>
      <c r="W314" s="1">
        <f t="shared" si="40"/>
        <v>0</v>
      </c>
      <c r="X314" s="1"/>
      <c r="Y314" s="1"/>
      <c r="Z314" s="1">
        <f>Table1914[[#This Row],[Quantity2]]*Table1914[[#This Row],[U Cost]]</f>
        <v>0</v>
      </c>
      <c r="AB314" s="1"/>
      <c r="AC314" s="1"/>
      <c r="AD314" s="1">
        <f t="shared" si="41"/>
        <v>0</v>
      </c>
      <c r="AE314" s="1"/>
      <c r="AF314" s="1">
        <f>SUM(Table1914[[#This Row],[Total 
Paid]:[Shipping 
Charged]])</f>
        <v>0</v>
      </c>
      <c r="AG314" s="1"/>
      <c r="AH314" s="1"/>
      <c r="AI314" s="1">
        <f t="shared" si="42"/>
        <v>0</v>
      </c>
      <c r="AK314" s="1"/>
      <c r="AL314" s="1"/>
      <c r="AM314" s="1"/>
      <c r="AN314" s="1"/>
      <c r="AP314" s="30">
        <f t="shared" si="39"/>
        <v>0</v>
      </c>
      <c r="AQ314" s="1"/>
      <c r="AR314" s="1">
        <f t="shared" si="17"/>
        <v>0</v>
      </c>
      <c r="AS314" s="1"/>
      <c r="AT314" s="1"/>
      <c r="AU314" s="2">
        <f t="shared" si="43"/>
        <v>0</v>
      </c>
      <c r="AW314" s="1"/>
      <c r="AX314" s="1"/>
      <c r="AY314" s="1"/>
      <c r="AZ314" s="2">
        <f t="shared" ref="AZ314:AZ377" si="44">SUM(AU314,AW314,AX314,AY314)</f>
        <v>0</v>
      </c>
      <c r="BA314" s="2">
        <f>SUM(AF314,AH314,-AZ314,-Table1914[[#This Row],[Sale Fee]])</f>
        <v>0</v>
      </c>
      <c r="BC314" s="1"/>
      <c r="BD314" s="1"/>
      <c r="BE314" s="1"/>
    </row>
    <row r="315" spans="1:57" x14ac:dyDescent="0.25">
      <c r="A315" s="1"/>
      <c r="B315" s="1"/>
      <c r="Q315" s="1"/>
      <c r="R315" s="1"/>
      <c r="S315" s="1"/>
      <c r="U315" s="1"/>
      <c r="V315" s="1"/>
      <c r="W315" s="1">
        <f t="shared" si="40"/>
        <v>0</v>
      </c>
      <c r="X315" s="1"/>
      <c r="Y315" s="1"/>
      <c r="Z315" s="1">
        <f>Table1914[[#This Row],[Quantity2]]*Table1914[[#This Row],[U Cost]]</f>
        <v>0</v>
      </c>
      <c r="AB315" s="1"/>
      <c r="AC315" s="1"/>
      <c r="AD315" s="1">
        <f t="shared" si="41"/>
        <v>0</v>
      </c>
      <c r="AE315" s="1"/>
      <c r="AF315" s="1">
        <f>SUM(Table1914[[#This Row],[Total 
Paid]:[Shipping 
Charged]])</f>
        <v>0</v>
      </c>
      <c r="AG315" s="1"/>
      <c r="AH315" s="1"/>
      <c r="AI315" s="1">
        <f t="shared" si="42"/>
        <v>0</v>
      </c>
      <c r="AK315" s="1"/>
      <c r="AL315" s="1"/>
      <c r="AM315" s="1"/>
      <c r="AN315" s="1"/>
      <c r="AP315" s="30">
        <f t="shared" si="39"/>
        <v>0</v>
      </c>
      <c r="AQ315" s="1"/>
      <c r="AR315" s="1">
        <f t="shared" si="17"/>
        <v>0</v>
      </c>
      <c r="AS315" s="1"/>
      <c r="AT315" s="1"/>
      <c r="AU315" s="2">
        <f t="shared" si="43"/>
        <v>0</v>
      </c>
      <c r="AW315" s="1"/>
      <c r="AX315" s="1"/>
      <c r="AY315" s="1"/>
      <c r="AZ315" s="2">
        <f t="shared" si="44"/>
        <v>0</v>
      </c>
      <c r="BA315" s="2">
        <f>SUM(AF315,AH315,-AZ315,-Table1914[[#This Row],[Sale Fee]])</f>
        <v>0</v>
      </c>
      <c r="BC315" s="1"/>
      <c r="BD315" s="1"/>
      <c r="BE315" s="1"/>
    </row>
    <row r="316" spans="1:57" x14ac:dyDescent="0.25">
      <c r="A316" s="1"/>
      <c r="B316" s="1"/>
      <c r="Q316" s="1"/>
      <c r="R316" s="1"/>
      <c r="S316" s="1"/>
      <c r="U316" s="1"/>
      <c r="V316" s="1"/>
      <c r="W316" s="1">
        <f t="shared" si="40"/>
        <v>0</v>
      </c>
      <c r="X316" s="1"/>
      <c r="Y316" s="1"/>
      <c r="Z316" s="1">
        <f>Table1914[[#This Row],[Quantity2]]*Table1914[[#This Row],[U Cost]]</f>
        <v>0</v>
      </c>
      <c r="AB316" s="1"/>
      <c r="AC316" s="1"/>
      <c r="AD316" s="1">
        <f t="shared" si="41"/>
        <v>0</v>
      </c>
      <c r="AE316" s="1"/>
      <c r="AF316" s="1">
        <f>SUM(Table1914[[#This Row],[Total 
Paid]:[Shipping 
Charged]])</f>
        <v>0</v>
      </c>
      <c r="AG316" s="1"/>
      <c r="AH316" s="1"/>
      <c r="AI316" s="1">
        <f t="shared" si="42"/>
        <v>0</v>
      </c>
      <c r="AK316" s="1"/>
      <c r="AL316" s="1"/>
      <c r="AM316" s="1"/>
      <c r="AN316" s="1"/>
      <c r="AP316" s="30">
        <f t="shared" si="39"/>
        <v>0</v>
      </c>
      <c r="AQ316" s="1"/>
      <c r="AR316" s="1">
        <f t="shared" si="17"/>
        <v>0</v>
      </c>
      <c r="AS316" s="1"/>
      <c r="AT316" s="1"/>
      <c r="AU316" s="2">
        <f t="shared" si="43"/>
        <v>0</v>
      </c>
      <c r="AW316" s="1"/>
      <c r="AX316" s="1"/>
      <c r="AY316" s="1"/>
      <c r="AZ316" s="2">
        <f t="shared" si="44"/>
        <v>0</v>
      </c>
      <c r="BA316" s="2">
        <f>SUM(AF316,AH316,-AZ316,-Table1914[[#This Row],[Sale Fee]])</f>
        <v>0</v>
      </c>
      <c r="BC316" s="1"/>
      <c r="BD316" s="1"/>
      <c r="BE316" s="1"/>
    </row>
    <row r="317" spans="1:57" x14ac:dyDescent="0.25">
      <c r="A317" s="1"/>
      <c r="B317" s="1"/>
      <c r="Q317" s="1"/>
      <c r="R317" s="1"/>
      <c r="S317" s="1"/>
      <c r="U317" s="1"/>
      <c r="V317" s="1"/>
      <c r="W317" s="1">
        <f t="shared" si="40"/>
        <v>0</v>
      </c>
      <c r="X317" s="1"/>
      <c r="Y317" s="1"/>
      <c r="Z317" s="1">
        <f>Table1914[[#This Row],[Quantity2]]*Table1914[[#This Row],[U Cost]]</f>
        <v>0</v>
      </c>
      <c r="AB317" s="1"/>
      <c r="AC317" s="1"/>
      <c r="AD317" s="1">
        <f t="shared" si="41"/>
        <v>0</v>
      </c>
      <c r="AE317" s="1"/>
      <c r="AF317" s="1">
        <f>SUM(Table1914[[#This Row],[Total 
Paid]:[Shipping 
Charged]])</f>
        <v>0</v>
      </c>
      <c r="AG317" s="1"/>
      <c r="AH317" s="1"/>
      <c r="AI317" s="1">
        <f t="shared" si="42"/>
        <v>0</v>
      </c>
      <c r="AK317" s="1"/>
      <c r="AL317" s="1"/>
      <c r="AM317" s="1"/>
      <c r="AN317" s="1"/>
      <c r="AP317" s="30">
        <f t="shared" si="39"/>
        <v>0</v>
      </c>
      <c r="AQ317" s="1"/>
      <c r="AR317" s="1">
        <f t="shared" si="17"/>
        <v>0</v>
      </c>
      <c r="AS317" s="1"/>
      <c r="AT317" s="1"/>
      <c r="AU317" s="2">
        <f t="shared" si="43"/>
        <v>0</v>
      </c>
      <c r="AW317" s="1"/>
      <c r="AX317" s="1"/>
      <c r="AY317" s="1"/>
      <c r="AZ317" s="2">
        <f t="shared" si="44"/>
        <v>0</v>
      </c>
      <c r="BA317" s="2">
        <f>SUM(AF317,AH317,-AZ317,-Table1914[[#This Row],[Sale Fee]])</f>
        <v>0</v>
      </c>
      <c r="BC317" s="1"/>
      <c r="BD317" s="1"/>
      <c r="BE317" s="1"/>
    </row>
    <row r="318" spans="1:57" x14ac:dyDescent="0.25">
      <c r="A318" s="1"/>
      <c r="B318" s="1"/>
      <c r="Q318" s="1"/>
      <c r="R318" s="1"/>
      <c r="S318" s="1"/>
      <c r="U318" s="1"/>
      <c r="V318" s="1"/>
      <c r="W318" s="1">
        <f t="shared" si="40"/>
        <v>0</v>
      </c>
      <c r="X318" s="1"/>
      <c r="Y318" s="1"/>
      <c r="Z318" s="1">
        <f>Table1914[[#This Row],[Quantity2]]*Table1914[[#This Row],[U Cost]]</f>
        <v>0</v>
      </c>
      <c r="AB318" s="1"/>
      <c r="AC318" s="1"/>
      <c r="AD318" s="1">
        <f t="shared" si="41"/>
        <v>0</v>
      </c>
      <c r="AE318" s="1"/>
      <c r="AF318" s="1">
        <f>SUM(Table1914[[#This Row],[Total 
Paid]:[Shipping 
Charged]])</f>
        <v>0</v>
      </c>
      <c r="AG318" s="1"/>
      <c r="AH318" s="1"/>
      <c r="AI318" s="1">
        <f t="shared" si="42"/>
        <v>0</v>
      </c>
      <c r="AK318" s="1"/>
      <c r="AL318" s="1"/>
      <c r="AM318" s="1"/>
      <c r="AN318" s="1"/>
      <c r="AP318" s="30">
        <f t="shared" si="39"/>
        <v>0</v>
      </c>
      <c r="AQ318" s="1"/>
      <c r="AR318" s="1">
        <f t="shared" si="17"/>
        <v>0</v>
      </c>
      <c r="AS318" s="1"/>
      <c r="AT318" s="1"/>
      <c r="AU318" s="2">
        <f t="shared" si="43"/>
        <v>0</v>
      </c>
      <c r="AW318" s="1"/>
      <c r="AX318" s="1"/>
      <c r="AY318" s="1"/>
      <c r="AZ318" s="2">
        <f t="shared" si="44"/>
        <v>0</v>
      </c>
      <c r="BA318" s="2">
        <f>SUM(AF318,AH318,-AZ318,-Table1914[[#This Row],[Sale Fee]])</f>
        <v>0</v>
      </c>
      <c r="BC318" s="1"/>
      <c r="BD318" s="1"/>
      <c r="BE318" s="1"/>
    </row>
    <row r="319" spans="1:57" x14ac:dyDescent="0.25">
      <c r="A319" s="1"/>
      <c r="B319" s="1"/>
      <c r="Q319" s="1"/>
      <c r="R319" s="1"/>
      <c r="S319" s="1"/>
      <c r="U319" s="1"/>
      <c r="V319" s="1"/>
      <c r="W319" s="1">
        <f t="shared" si="40"/>
        <v>0</v>
      </c>
      <c r="X319" s="1"/>
      <c r="Y319" s="1"/>
      <c r="Z319" s="1">
        <f>Table1914[[#This Row],[Quantity2]]*Table1914[[#This Row],[U Cost]]</f>
        <v>0</v>
      </c>
      <c r="AB319" s="1"/>
      <c r="AC319" s="1"/>
      <c r="AD319" s="1">
        <f t="shared" si="41"/>
        <v>0</v>
      </c>
      <c r="AE319" s="1"/>
      <c r="AF319" s="1">
        <f>SUM(Table1914[[#This Row],[Total 
Paid]:[Shipping 
Charged]])</f>
        <v>0</v>
      </c>
      <c r="AG319" s="1"/>
      <c r="AH319" s="1"/>
      <c r="AI319" s="1">
        <f t="shared" si="42"/>
        <v>0</v>
      </c>
      <c r="AK319" s="1"/>
      <c r="AL319" s="1"/>
      <c r="AM319" s="1"/>
      <c r="AN319" s="1"/>
      <c r="AP319" s="30">
        <f t="shared" si="39"/>
        <v>0</v>
      </c>
      <c r="AQ319" s="1"/>
      <c r="AR319" s="1">
        <f t="shared" si="17"/>
        <v>0</v>
      </c>
      <c r="AS319" s="1"/>
      <c r="AT319" s="1"/>
      <c r="AU319" s="2">
        <f t="shared" si="43"/>
        <v>0</v>
      </c>
      <c r="AW319" s="1"/>
      <c r="AX319" s="1"/>
      <c r="AY319" s="1"/>
      <c r="AZ319" s="2">
        <f t="shared" si="44"/>
        <v>0</v>
      </c>
      <c r="BA319" s="2">
        <f>SUM(AF319,AH319,-AZ319,-Table1914[[#This Row],[Sale Fee]])</f>
        <v>0</v>
      </c>
      <c r="BC319" s="1"/>
      <c r="BD319" s="1"/>
      <c r="BE319" s="1"/>
    </row>
    <row r="320" spans="1:57" x14ac:dyDescent="0.25">
      <c r="A320" s="1"/>
      <c r="B320" s="1"/>
      <c r="Q320" s="1"/>
      <c r="R320" s="1"/>
      <c r="S320" s="1"/>
      <c r="U320" s="1"/>
      <c r="V320" s="1"/>
      <c r="W320" s="1">
        <f t="shared" si="40"/>
        <v>0</v>
      </c>
      <c r="X320" s="1"/>
      <c r="Y320" s="1"/>
      <c r="Z320" s="1">
        <f>Table1914[[#This Row],[Quantity2]]*Table1914[[#This Row],[U Cost]]</f>
        <v>0</v>
      </c>
      <c r="AB320" s="1"/>
      <c r="AC320" s="1"/>
      <c r="AD320" s="1">
        <f t="shared" si="41"/>
        <v>0</v>
      </c>
      <c r="AE320" s="1"/>
      <c r="AF320" s="1">
        <f>SUM(Table1914[[#This Row],[Total 
Paid]:[Shipping 
Charged]])</f>
        <v>0</v>
      </c>
      <c r="AG320" s="1"/>
      <c r="AH320" s="1"/>
      <c r="AI320" s="1">
        <f t="shared" si="42"/>
        <v>0</v>
      </c>
      <c r="AK320" s="1"/>
      <c r="AL320" s="1"/>
      <c r="AM320" s="1"/>
      <c r="AN320" s="1"/>
      <c r="AP320" s="30">
        <f t="shared" si="39"/>
        <v>0</v>
      </c>
      <c r="AQ320" s="1"/>
      <c r="AR320" s="1">
        <f t="shared" si="17"/>
        <v>0</v>
      </c>
      <c r="AS320" s="1"/>
      <c r="AT320" s="1"/>
      <c r="AU320" s="2">
        <f t="shared" si="43"/>
        <v>0</v>
      </c>
      <c r="AW320" s="1"/>
      <c r="AX320" s="1"/>
      <c r="AY320" s="1"/>
      <c r="AZ320" s="2">
        <f t="shared" si="44"/>
        <v>0</v>
      </c>
      <c r="BA320" s="2">
        <f>SUM(AF320,AH320,-AZ320,-Table1914[[#This Row],[Sale Fee]])</f>
        <v>0</v>
      </c>
      <c r="BC320" s="1"/>
      <c r="BD320" s="1"/>
      <c r="BE320" s="1"/>
    </row>
    <row r="321" spans="1:57" x14ac:dyDescent="0.25">
      <c r="A321" s="1"/>
      <c r="B321" s="1"/>
      <c r="Q321" s="1"/>
      <c r="R321" s="1"/>
      <c r="S321" s="1"/>
      <c r="U321" s="1"/>
      <c r="V321" s="1"/>
      <c r="W321" s="1">
        <f t="shared" si="40"/>
        <v>0</v>
      </c>
      <c r="X321" s="1"/>
      <c r="Y321" s="1"/>
      <c r="Z321" s="1">
        <f>Table1914[[#This Row],[Quantity2]]*Table1914[[#This Row],[U Cost]]</f>
        <v>0</v>
      </c>
      <c r="AB321" s="1"/>
      <c r="AC321" s="1"/>
      <c r="AD321" s="1">
        <f t="shared" si="41"/>
        <v>0</v>
      </c>
      <c r="AE321" s="1"/>
      <c r="AF321" s="1">
        <f>SUM(Table1914[[#This Row],[Total 
Paid]:[Shipping 
Charged]])</f>
        <v>0</v>
      </c>
      <c r="AG321" s="1"/>
      <c r="AH321" s="1"/>
      <c r="AI321" s="1">
        <f t="shared" si="42"/>
        <v>0</v>
      </c>
      <c r="AK321" s="1"/>
      <c r="AL321" s="1"/>
      <c r="AM321" s="1"/>
      <c r="AN321" s="1"/>
      <c r="AP321" s="30">
        <f t="shared" ref="AP321:AP384" si="45">AB321</f>
        <v>0</v>
      </c>
      <c r="AQ321" s="1"/>
      <c r="AR321" s="1">
        <f t="shared" si="17"/>
        <v>0</v>
      </c>
      <c r="AS321" s="1"/>
      <c r="AT321" s="1"/>
      <c r="AU321" s="2">
        <f t="shared" si="43"/>
        <v>0</v>
      </c>
      <c r="AW321" s="1"/>
      <c r="AX321" s="1"/>
      <c r="AY321" s="1"/>
      <c r="AZ321" s="2">
        <f t="shared" si="44"/>
        <v>0</v>
      </c>
      <c r="BA321" s="2">
        <f>SUM(AF321,AH321,-AZ321,-Table1914[[#This Row],[Sale Fee]])</f>
        <v>0</v>
      </c>
      <c r="BC321" s="1"/>
      <c r="BD321" s="1"/>
      <c r="BE321" s="1"/>
    </row>
    <row r="322" spans="1:57" x14ac:dyDescent="0.25">
      <c r="A322" s="1"/>
      <c r="B322" s="1"/>
      <c r="Q322" s="1"/>
      <c r="R322" s="1"/>
      <c r="S322" s="1"/>
      <c r="U322" s="1"/>
      <c r="V322" s="1"/>
      <c r="W322" s="1">
        <f t="shared" si="40"/>
        <v>0</v>
      </c>
      <c r="X322" s="1"/>
      <c r="Y322" s="1"/>
      <c r="Z322" s="1">
        <f>Table1914[[#This Row],[Quantity2]]*Table1914[[#This Row],[U Cost]]</f>
        <v>0</v>
      </c>
      <c r="AB322" s="1"/>
      <c r="AC322" s="1"/>
      <c r="AD322" s="1">
        <f t="shared" si="41"/>
        <v>0</v>
      </c>
      <c r="AE322" s="1"/>
      <c r="AF322" s="1">
        <f>SUM(Table1914[[#This Row],[Total 
Paid]:[Shipping 
Charged]])</f>
        <v>0</v>
      </c>
      <c r="AG322" s="1"/>
      <c r="AH322" s="1"/>
      <c r="AI322" s="1">
        <f t="shared" si="42"/>
        <v>0</v>
      </c>
      <c r="AK322" s="1"/>
      <c r="AL322" s="1"/>
      <c r="AM322" s="1"/>
      <c r="AN322" s="1"/>
      <c r="AP322" s="30">
        <f t="shared" si="45"/>
        <v>0</v>
      </c>
      <c r="AQ322" s="1"/>
      <c r="AR322" s="1">
        <f t="shared" si="17"/>
        <v>0</v>
      </c>
      <c r="AS322" s="1"/>
      <c r="AT322" s="1"/>
      <c r="AU322" s="2">
        <f t="shared" si="43"/>
        <v>0</v>
      </c>
      <c r="AW322" s="1"/>
      <c r="AX322" s="1"/>
      <c r="AY322" s="1"/>
      <c r="AZ322" s="2">
        <f t="shared" si="44"/>
        <v>0</v>
      </c>
      <c r="BA322" s="2">
        <f>SUM(AF322,AH322,-AZ322,-Table1914[[#This Row],[Sale Fee]])</f>
        <v>0</v>
      </c>
      <c r="BC322" s="1"/>
      <c r="BD322" s="1"/>
      <c r="BE322" s="1"/>
    </row>
    <row r="323" spans="1:57" x14ac:dyDescent="0.25">
      <c r="A323" s="1"/>
      <c r="B323" s="1"/>
      <c r="Q323" s="1"/>
      <c r="R323" s="1"/>
      <c r="S323" s="1"/>
      <c r="U323" s="1"/>
      <c r="V323" s="1"/>
      <c r="W323" s="1">
        <f t="shared" si="40"/>
        <v>0</v>
      </c>
      <c r="X323" s="1"/>
      <c r="Y323" s="1"/>
      <c r="Z323" s="1">
        <f>Table1914[[#This Row],[Quantity2]]*Table1914[[#This Row],[U Cost]]</f>
        <v>0</v>
      </c>
      <c r="AB323" s="1"/>
      <c r="AC323" s="1"/>
      <c r="AD323" s="1">
        <f t="shared" si="41"/>
        <v>0</v>
      </c>
      <c r="AE323" s="1"/>
      <c r="AF323" s="1">
        <f>SUM(Table1914[[#This Row],[Total 
Paid]:[Shipping 
Charged]])</f>
        <v>0</v>
      </c>
      <c r="AG323" s="1"/>
      <c r="AH323" s="1"/>
      <c r="AI323" s="1">
        <f t="shared" si="42"/>
        <v>0</v>
      </c>
      <c r="AK323" s="1"/>
      <c r="AL323" s="1"/>
      <c r="AM323" s="1"/>
      <c r="AN323" s="1"/>
      <c r="AP323" s="30">
        <f t="shared" si="45"/>
        <v>0</v>
      </c>
      <c r="AQ323" s="1"/>
      <c r="AR323" s="1">
        <f t="shared" si="17"/>
        <v>0</v>
      </c>
      <c r="AS323" s="1"/>
      <c r="AT323" s="1"/>
      <c r="AU323" s="2">
        <f t="shared" si="43"/>
        <v>0</v>
      </c>
      <c r="AW323" s="1"/>
      <c r="AX323" s="1"/>
      <c r="AY323" s="1"/>
      <c r="AZ323" s="2">
        <f t="shared" si="44"/>
        <v>0</v>
      </c>
      <c r="BA323" s="2">
        <f>SUM(AF323,AH323,-AZ323,-Table1914[[#This Row],[Sale Fee]])</f>
        <v>0</v>
      </c>
      <c r="BC323" s="1"/>
      <c r="BD323" s="1"/>
      <c r="BE323" s="1"/>
    </row>
    <row r="324" spans="1:57" x14ac:dyDescent="0.25">
      <c r="A324" s="1"/>
      <c r="B324" s="1"/>
      <c r="Q324" s="1"/>
      <c r="R324" s="1"/>
      <c r="S324" s="1"/>
      <c r="U324" s="1"/>
      <c r="V324" s="1"/>
      <c r="W324" s="1">
        <f t="shared" si="40"/>
        <v>0</v>
      </c>
      <c r="X324" s="1"/>
      <c r="Y324" s="1"/>
      <c r="Z324" s="1">
        <f>Table1914[[#This Row],[Quantity2]]*Table1914[[#This Row],[U Cost]]</f>
        <v>0</v>
      </c>
      <c r="AB324" s="1"/>
      <c r="AC324" s="1"/>
      <c r="AD324" s="1">
        <f t="shared" si="41"/>
        <v>0</v>
      </c>
      <c r="AE324" s="1"/>
      <c r="AF324" s="1">
        <f>SUM(Table1914[[#This Row],[Total 
Paid]:[Shipping 
Charged]])</f>
        <v>0</v>
      </c>
      <c r="AG324" s="1"/>
      <c r="AH324" s="1"/>
      <c r="AI324" s="1">
        <f t="shared" si="42"/>
        <v>0</v>
      </c>
      <c r="AK324" s="1"/>
      <c r="AL324" s="1"/>
      <c r="AM324" s="1"/>
      <c r="AN324" s="1"/>
      <c r="AP324" s="30">
        <f t="shared" si="45"/>
        <v>0</v>
      </c>
      <c r="AQ324" s="1"/>
      <c r="AR324" s="1">
        <f t="shared" si="17"/>
        <v>0</v>
      </c>
      <c r="AS324" s="1"/>
      <c r="AT324" s="1"/>
      <c r="AU324" s="2">
        <f t="shared" si="43"/>
        <v>0</v>
      </c>
      <c r="AW324" s="1"/>
      <c r="AX324" s="1"/>
      <c r="AY324" s="1"/>
      <c r="AZ324" s="2">
        <f t="shared" si="44"/>
        <v>0</v>
      </c>
      <c r="BA324" s="2">
        <f>SUM(AF324,AH324,-AZ324,-Table1914[[#This Row],[Sale Fee]])</f>
        <v>0</v>
      </c>
      <c r="BC324" s="1"/>
      <c r="BD324" s="1"/>
      <c r="BE324" s="1"/>
    </row>
    <row r="325" spans="1:57" x14ac:dyDescent="0.25">
      <c r="A325" s="1"/>
      <c r="B325" s="1"/>
      <c r="Q325" s="1"/>
      <c r="R325" s="1"/>
      <c r="S325" s="1"/>
      <c r="U325" s="1"/>
      <c r="V325" s="1"/>
      <c r="W325" s="1">
        <f t="shared" si="40"/>
        <v>0</v>
      </c>
      <c r="X325" s="1"/>
      <c r="Y325" s="1"/>
      <c r="Z325" s="1">
        <f>Table1914[[#This Row],[Quantity2]]*Table1914[[#This Row],[U Cost]]</f>
        <v>0</v>
      </c>
      <c r="AB325" s="1"/>
      <c r="AC325" s="1"/>
      <c r="AD325" s="1">
        <f t="shared" si="41"/>
        <v>0</v>
      </c>
      <c r="AE325" s="1"/>
      <c r="AF325" s="1">
        <f>SUM(Table1914[[#This Row],[Total 
Paid]:[Shipping 
Charged]])</f>
        <v>0</v>
      </c>
      <c r="AG325" s="1"/>
      <c r="AH325" s="1"/>
      <c r="AI325" s="1">
        <f t="shared" si="42"/>
        <v>0</v>
      </c>
      <c r="AK325" s="1"/>
      <c r="AL325" s="1"/>
      <c r="AM325" s="1"/>
      <c r="AN325" s="1"/>
      <c r="AP325" s="30">
        <f t="shared" si="45"/>
        <v>0</v>
      </c>
      <c r="AQ325" s="1"/>
      <c r="AR325" s="1">
        <f t="shared" si="17"/>
        <v>0</v>
      </c>
      <c r="AS325" s="1"/>
      <c r="AT325" s="1"/>
      <c r="AU325" s="2">
        <f t="shared" si="43"/>
        <v>0</v>
      </c>
      <c r="AW325" s="1"/>
      <c r="AX325" s="1"/>
      <c r="AY325" s="1"/>
      <c r="AZ325" s="2">
        <f t="shared" si="44"/>
        <v>0</v>
      </c>
      <c r="BA325" s="2">
        <f>SUM(AF325,AH325,-AZ325,-Table1914[[#This Row],[Sale Fee]])</f>
        <v>0</v>
      </c>
      <c r="BC325" s="1"/>
      <c r="BD325" s="1"/>
      <c r="BE325" s="1"/>
    </row>
    <row r="326" spans="1:57" x14ac:dyDescent="0.25">
      <c r="A326" s="1"/>
      <c r="B326" s="1"/>
      <c r="Q326" s="1"/>
      <c r="R326" s="1"/>
      <c r="S326" s="1"/>
      <c r="U326" s="1"/>
      <c r="V326" s="1"/>
      <c r="W326" s="1">
        <f t="shared" ref="W326:W389" si="46">U326*V326</f>
        <v>0</v>
      </c>
      <c r="X326" s="1"/>
      <c r="Y326" s="1"/>
      <c r="Z326" s="1">
        <f>Table1914[[#This Row],[Quantity2]]*Table1914[[#This Row],[U Cost]]</f>
        <v>0</v>
      </c>
      <c r="AB326" s="1"/>
      <c r="AC326" s="1"/>
      <c r="AD326" s="1">
        <f t="shared" ref="AD326:AD389" si="47">AC326*AB326</f>
        <v>0</v>
      </c>
      <c r="AE326" s="1"/>
      <c r="AF326" s="1">
        <f>SUM(Table1914[[#This Row],[Total 
Paid]:[Shipping 
Charged]])</f>
        <v>0</v>
      </c>
      <c r="AG326" s="1"/>
      <c r="AH326" s="1"/>
      <c r="AI326" s="1">
        <f t="shared" ref="AI326:AI389" si="48">SUM(AF326,AG326,AH326)</f>
        <v>0</v>
      </c>
      <c r="AK326" s="1"/>
      <c r="AL326" s="1"/>
      <c r="AM326" s="1"/>
      <c r="AN326" s="1"/>
      <c r="AP326" s="30">
        <f t="shared" si="45"/>
        <v>0</v>
      </c>
      <c r="AQ326" s="1"/>
      <c r="AR326" s="1">
        <f t="shared" si="17"/>
        <v>0</v>
      </c>
      <c r="AS326" s="1"/>
      <c r="AT326" s="1"/>
      <c r="AU326" s="2">
        <f t="shared" ref="AU326:AU389" si="49">SUM(AR326:AT326)</f>
        <v>0</v>
      </c>
      <c r="AW326" s="1"/>
      <c r="AX326" s="1"/>
      <c r="AY326" s="1"/>
      <c r="AZ326" s="2">
        <f t="shared" si="44"/>
        <v>0</v>
      </c>
      <c r="BA326" s="2">
        <f>SUM(AF326,AH326,-AZ326,-Table1914[[#This Row],[Sale Fee]])</f>
        <v>0</v>
      </c>
      <c r="BC326" s="1"/>
      <c r="BD326" s="1"/>
      <c r="BE326" s="1"/>
    </row>
    <row r="327" spans="1:57" x14ac:dyDescent="0.25">
      <c r="A327" s="1"/>
      <c r="B327" s="1"/>
      <c r="Q327" s="1"/>
      <c r="R327" s="1"/>
      <c r="S327" s="1"/>
      <c r="U327" s="1"/>
      <c r="V327" s="1"/>
      <c r="W327" s="1">
        <f t="shared" si="46"/>
        <v>0</v>
      </c>
      <c r="X327" s="1"/>
      <c r="Y327" s="1"/>
      <c r="Z327" s="1">
        <f>Table1914[[#This Row],[Quantity2]]*Table1914[[#This Row],[U Cost]]</f>
        <v>0</v>
      </c>
      <c r="AB327" s="1"/>
      <c r="AC327" s="1"/>
      <c r="AD327" s="1">
        <f t="shared" si="47"/>
        <v>0</v>
      </c>
      <c r="AE327" s="1"/>
      <c r="AF327" s="1">
        <f>SUM(Table1914[[#This Row],[Total 
Paid]:[Shipping 
Charged]])</f>
        <v>0</v>
      </c>
      <c r="AG327" s="1"/>
      <c r="AH327" s="1"/>
      <c r="AI327" s="1">
        <f t="shared" si="48"/>
        <v>0</v>
      </c>
      <c r="AK327" s="1"/>
      <c r="AL327" s="1"/>
      <c r="AM327" s="1"/>
      <c r="AN327" s="1"/>
      <c r="AP327" s="30">
        <f t="shared" si="45"/>
        <v>0</v>
      </c>
      <c r="AQ327" s="1"/>
      <c r="AR327" s="1">
        <f t="shared" si="17"/>
        <v>0</v>
      </c>
      <c r="AS327" s="1"/>
      <c r="AT327" s="1"/>
      <c r="AU327" s="2">
        <f t="shared" si="49"/>
        <v>0</v>
      </c>
      <c r="AW327" s="1"/>
      <c r="AX327" s="1"/>
      <c r="AY327" s="1"/>
      <c r="AZ327" s="2">
        <f t="shared" si="44"/>
        <v>0</v>
      </c>
      <c r="BA327" s="2">
        <f>SUM(AF327,AH327,-AZ327,-Table1914[[#This Row],[Sale Fee]])</f>
        <v>0</v>
      </c>
      <c r="BC327" s="1"/>
      <c r="BD327" s="1"/>
      <c r="BE327" s="1"/>
    </row>
    <row r="328" spans="1:57" x14ac:dyDescent="0.25">
      <c r="A328" s="1"/>
      <c r="B328" s="1"/>
      <c r="E328" s="4"/>
      <c r="F328" s="4"/>
      <c r="Q328" s="1"/>
      <c r="R328" s="1"/>
      <c r="S328" s="1"/>
      <c r="U328" s="1"/>
      <c r="V328" s="1"/>
      <c r="W328" s="1">
        <f t="shared" si="46"/>
        <v>0</v>
      </c>
      <c r="X328" s="1"/>
      <c r="Y328" s="1"/>
      <c r="Z328" s="1">
        <f>Table1914[[#This Row],[Quantity2]]*Table1914[[#This Row],[U Cost]]</f>
        <v>0</v>
      </c>
      <c r="AB328" s="1"/>
      <c r="AC328" s="1"/>
      <c r="AD328" s="1">
        <f t="shared" si="47"/>
        <v>0</v>
      </c>
      <c r="AE328" s="1"/>
      <c r="AF328" s="1">
        <f>SUM(Table1914[[#This Row],[Total 
Paid]:[Shipping 
Charged]])</f>
        <v>0</v>
      </c>
      <c r="AG328" s="1"/>
      <c r="AH328" s="1"/>
      <c r="AI328" s="1">
        <f t="shared" si="48"/>
        <v>0</v>
      </c>
      <c r="AK328" s="1"/>
      <c r="AL328" s="1"/>
      <c r="AM328" s="1"/>
      <c r="AN328" s="1"/>
      <c r="AP328" s="30">
        <f t="shared" si="45"/>
        <v>0</v>
      </c>
      <c r="AQ328" s="1"/>
      <c r="AR328" s="1">
        <f t="shared" si="17"/>
        <v>0</v>
      </c>
      <c r="AS328" s="1"/>
      <c r="AT328" s="1"/>
      <c r="AU328" s="2">
        <f t="shared" si="49"/>
        <v>0</v>
      </c>
      <c r="AW328" s="1"/>
      <c r="AX328" s="1"/>
      <c r="AY328" s="1"/>
      <c r="AZ328" s="2">
        <f t="shared" si="44"/>
        <v>0</v>
      </c>
      <c r="BA328" s="2">
        <f>SUM(AF328,AH328,-AZ328,-Table1914[[#This Row],[Sale Fee]])</f>
        <v>0</v>
      </c>
      <c r="BC328" s="1"/>
      <c r="BD328" s="1"/>
      <c r="BE328" s="1"/>
    </row>
    <row r="329" spans="1:57" x14ac:dyDescent="0.25">
      <c r="A329" s="1"/>
      <c r="B329" s="1"/>
      <c r="E329" s="4"/>
      <c r="F329" s="4"/>
      <c r="Q329" s="1"/>
      <c r="R329" s="1"/>
      <c r="S329" s="1"/>
      <c r="U329" s="1"/>
      <c r="V329" s="1"/>
      <c r="W329" s="1">
        <f t="shared" si="46"/>
        <v>0</v>
      </c>
      <c r="X329" s="1"/>
      <c r="Y329" s="1"/>
      <c r="Z329" s="1">
        <f>Table1914[[#This Row],[Quantity2]]*Table1914[[#This Row],[U Cost]]</f>
        <v>0</v>
      </c>
      <c r="AB329" s="1"/>
      <c r="AC329" s="1"/>
      <c r="AD329" s="1">
        <f t="shared" si="47"/>
        <v>0</v>
      </c>
      <c r="AE329" s="1"/>
      <c r="AF329" s="1">
        <f>SUM(Table1914[[#This Row],[Total 
Paid]:[Shipping 
Charged]])</f>
        <v>0</v>
      </c>
      <c r="AG329" s="1"/>
      <c r="AH329" s="1"/>
      <c r="AI329" s="1">
        <f t="shared" si="48"/>
        <v>0</v>
      </c>
      <c r="AK329" s="1"/>
      <c r="AL329" s="1"/>
      <c r="AM329" s="1"/>
      <c r="AN329" s="1"/>
      <c r="AP329" s="30">
        <f t="shared" si="45"/>
        <v>0</v>
      </c>
      <c r="AQ329" s="1"/>
      <c r="AR329" s="1">
        <f t="shared" si="17"/>
        <v>0</v>
      </c>
      <c r="AS329" s="1"/>
      <c r="AT329" s="1"/>
      <c r="AU329" s="2">
        <f t="shared" si="49"/>
        <v>0</v>
      </c>
      <c r="AW329" s="1"/>
      <c r="AX329" s="1"/>
      <c r="AY329" s="1"/>
      <c r="AZ329" s="2">
        <f t="shared" si="44"/>
        <v>0</v>
      </c>
      <c r="BA329" s="2">
        <f>SUM(AF329,AH329,-AZ329,-Table1914[[#This Row],[Sale Fee]])</f>
        <v>0</v>
      </c>
      <c r="BC329" s="1"/>
      <c r="BD329" s="1"/>
      <c r="BE329" s="1"/>
    </row>
    <row r="330" spans="1:57" x14ac:dyDescent="0.25">
      <c r="A330" s="1"/>
      <c r="B330" s="1"/>
      <c r="E330" s="4"/>
      <c r="F330" s="4"/>
      <c r="Q330" s="1"/>
      <c r="R330" s="1"/>
      <c r="S330" s="1"/>
      <c r="U330" s="1"/>
      <c r="V330" s="1"/>
      <c r="W330" s="1">
        <f t="shared" si="46"/>
        <v>0</v>
      </c>
      <c r="X330" s="1"/>
      <c r="Y330" s="1"/>
      <c r="Z330" s="1">
        <f>Table1914[[#This Row],[Quantity2]]*Table1914[[#This Row],[U Cost]]</f>
        <v>0</v>
      </c>
      <c r="AB330" s="1"/>
      <c r="AC330" s="1"/>
      <c r="AD330" s="1">
        <f t="shared" si="47"/>
        <v>0</v>
      </c>
      <c r="AE330" s="1"/>
      <c r="AF330" s="1">
        <f>SUM(Table1914[[#This Row],[Total 
Paid]:[Shipping 
Charged]])</f>
        <v>0</v>
      </c>
      <c r="AG330" s="1"/>
      <c r="AH330" s="1"/>
      <c r="AI330" s="1">
        <f t="shared" si="48"/>
        <v>0</v>
      </c>
      <c r="AK330" s="1"/>
      <c r="AL330" s="1"/>
      <c r="AM330" s="1"/>
      <c r="AN330" s="1"/>
      <c r="AP330" s="30">
        <f t="shared" si="45"/>
        <v>0</v>
      </c>
      <c r="AQ330" s="1"/>
      <c r="AR330" s="1">
        <f t="shared" si="17"/>
        <v>0</v>
      </c>
      <c r="AS330" s="1"/>
      <c r="AT330" s="1"/>
      <c r="AU330" s="2">
        <f t="shared" si="49"/>
        <v>0</v>
      </c>
      <c r="AW330" s="1"/>
      <c r="AX330" s="1"/>
      <c r="AY330" s="1"/>
      <c r="AZ330" s="2">
        <f t="shared" si="44"/>
        <v>0</v>
      </c>
      <c r="BA330" s="2">
        <f>SUM(AF330,AH330,-AZ330,-Table1914[[#This Row],[Sale Fee]])</f>
        <v>0</v>
      </c>
      <c r="BC330" s="1"/>
      <c r="BD330" s="1"/>
      <c r="BE330" s="1"/>
    </row>
    <row r="331" spans="1:57" x14ac:dyDescent="0.25">
      <c r="A331" s="1"/>
      <c r="B331" s="1"/>
      <c r="E331" s="4"/>
      <c r="F331" s="4"/>
      <c r="Q331" s="1"/>
      <c r="R331" s="1"/>
      <c r="S331" s="1"/>
      <c r="U331" s="1"/>
      <c r="V331" s="1"/>
      <c r="W331" s="1">
        <f t="shared" si="46"/>
        <v>0</v>
      </c>
      <c r="X331" s="1"/>
      <c r="Y331" s="1"/>
      <c r="Z331" s="1">
        <f>Table1914[[#This Row],[Quantity2]]*Table1914[[#This Row],[U Cost]]</f>
        <v>0</v>
      </c>
      <c r="AB331" s="1"/>
      <c r="AC331" s="1"/>
      <c r="AD331" s="1">
        <f t="shared" si="47"/>
        <v>0</v>
      </c>
      <c r="AE331" s="1"/>
      <c r="AF331" s="1">
        <f>SUM(Table1914[[#This Row],[Total 
Paid]:[Shipping 
Charged]])</f>
        <v>0</v>
      </c>
      <c r="AG331" s="1"/>
      <c r="AH331" s="1"/>
      <c r="AI331" s="1">
        <f t="shared" si="48"/>
        <v>0</v>
      </c>
      <c r="AK331" s="1"/>
      <c r="AL331" s="1"/>
      <c r="AM331" s="1"/>
      <c r="AN331" s="1"/>
      <c r="AP331" s="30">
        <f t="shared" si="45"/>
        <v>0</v>
      </c>
      <c r="AQ331" s="1"/>
      <c r="AR331" s="1">
        <f t="shared" si="17"/>
        <v>0</v>
      </c>
      <c r="AS331" s="1"/>
      <c r="AT331" s="1"/>
      <c r="AU331" s="2">
        <f t="shared" si="49"/>
        <v>0</v>
      </c>
      <c r="AW331" s="1"/>
      <c r="AX331" s="1"/>
      <c r="AY331" s="1"/>
      <c r="AZ331" s="2">
        <f t="shared" si="44"/>
        <v>0</v>
      </c>
      <c r="BA331" s="2">
        <f>SUM(AF331,AH331,-AZ331,-Table1914[[#This Row],[Sale Fee]])</f>
        <v>0</v>
      </c>
      <c r="BC331" s="1"/>
      <c r="BD331" s="1"/>
      <c r="BE331" s="1"/>
    </row>
    <row r="332" spans="1:57" x14ac:dyDescent="0.25">
      <c r="A332" s="1"/>
      <c r="B332" s="1"/>
      <c r="E332" s="4"/>
      <c r="F332" s="4"/>
      <c r="Q332" s="1"/>
      <c r="R332" s="1"/>
      <c r="S332" s="1"/>
      <c r="U332" s="1"/>
      <c r="V332" s="1"/>
      <c r="W332" s="1">
        <f t="shared" si="46"/>
        <v>0</v>
      </c>
      <c r="X332" s="1"/>
      <c r="Y332" s="1"/>
      <c r="Z332" s="1">
        <f>Table1914[[#This Row],[Quantity2]]*Table1914[[#This Row],[U Cost]]</f>
        <v>0</v>
      </c>
      <c r="AB332" s="1"/>
      <c r="AC332" s="1"/>
      <c r="AD332" s="1">
        <f t="shared" si="47"/>
        <v>0</v>
      </c>
      <c r="AE332" s="1"/>
      <c r="AF332" s="1">
        <f>SUM(Table1914[[#This Row],[Total 
Paid]:[Shipping 
Charged]])</f>
        <v>0</v>
      </c>
      <c r="AG332" s="1"/>
      <c r="AH332" s="1"/>
      <c r="AI332" s="1">
        <f t="shared" si="48"/>
        <v>0</v>
      </c>
      <c r="AK332" s="1"/>
      <c r="AL332" s="1"/>
      <c r="AM332" s="1"/>
      <c r="AN332" s="1"/>
      <c r="AP332" s="30">
        <f t="shared" si="45"/>
        <v>0</v>
      </c>
      <c r="AQ332" s="1"/>
      <c r="AR332" s="1">
        <f t="shared" si="17"/>
        <v>0</v>
      </c>
      <c r="AS332" s="1"/>
      <c r="AT332" s="1"/>
      <c r="AU332" s="2">
        <f t="shared" si="49"/>
        <v>0</v>
      </c>
      <c r="AW332" s="1"/>
      <c r="AX332" s="1"/>
      <c r="AY332" s="1"/>
      <c r="AZ332" s="2">
        <f t="shared" si="44"/>
        <v>0</v>
      </c>
      <c r="BA332" s="2">
        <f>SUM(AF332,AH332,-AZ332,-Table1914[[#This Row],[Sale Fee]])</f>
        <v>0</v>
      </c>
      <c r="BC332" s="1"/>
      <c r="BD332" s="1"/>
      <c r="BE332" s="1"/>
    </row>
    <row r="333" spans="1:57" x14ac:dyDescent="0.25">
      <c r="A333" s="1"/>
      <c r="B333" s="1"/>
      <c r="E333" s="4"/>
      <c r="F333" s="4"/>
      <c r="N333" s="49"/>
      <c r="Q333" s="1"/>
      <c r="R333" s="1"/>
      <c r="S333" s="1"/>
      <c r="U333" s="1"/>
      <c r="V333" s="1"/>
      <c r="W333" s="1">
        <f t="shared" si="46"/>
        <v>0</v>
      </c>
      <c r="X333" s="1"/>
      <c r="Y333" s="1"/>
      <c r="Z333" s="1">
        <f>Table1914[[#This Row],[Quantity2]]*Table1914[[#This Row],[U Cost]]</f>
        <v>0</v>
      </c>
      <c r="AB333" s="1"/>
      <c r="AC333" s="1"/>
      <c r="AD333" s="1">
        <f t="shared" si="47"/>
        <v>0</v>
      </c>
      <c r="AE333" s="1"/>
      <c r="AF333" s="1">
        <f>SUM(Table1914[[#This Row],[Total 
Paid]:[Shipping 
Charged]])</f>
        <v>0</v>
      </c>
      <c r="AG333" s="1"/>
      <c r="AH333" s="1"/>
      <c r="AI333" s="1">
        <f t="shared" si="48"/>
        <v>0</v>
      </c>
      <c r="AK333" s="1"/>
      <c r="AL333" s="1"/>
      <c r="AM333" s="1"/>
      <c r="AN333" s="1"/>
      <c r="AP333" s="30">
        <f t="shared" si="45"/>
        <v>0</v>
      </c>
      <c r="AQ333" s="1"/>
      <c r="AR333" s="1">
        <f t="shared" si="17"/>
        <v>0</v>
      </c>
      <c r="AS333" s="1"/>
      <c r="AT333" s="1"/>
      <c r="AU333" s="2">
        <f t="shared" si="49"/>
        <v>0</v>
      </c>
      <c r="AW333" s="1"/>
      <c r="AX333" s="1"/>
      <c r="AY333" s="1"/>
      <c r="AZ333" s="2">
        <f t="shared" si="44"/>
        <v>0</v>
      </c>
      <c r="BA333" s="2">
        <f>SUM(AF333,AH333,-AZ333,-Table1914[[#This Row],[Sale Fee]])</f>
        <v>0</v>
      </c>
      <c r="BC333" s="1"/>
      <c r="BD333" s="1"/>
      <c r="BE333" s="1"/>
    </row>
    <row r="334" spans="1:57" x14ac:dyDescent="0.25">
      <c r="A334" s="1"/>
      <c r="B334" s="1"/>
      <c r="E334" s="4"/>
      <c r="F334" s="4"/>
      <c r="Q334" s="1"/>
      <c r="R334" s="1"/>
      <c r="S334" s="1"/>
      <c r="U334" s="1"/>
      <c r="V334" s="1"/>
      <c r="W334" s="1">
        <f t="shared" si="46"/>
        <v>0</v>
      </c>
      <c r="X334" s="1"/>
      <c r="Y334" s="1"/>
      <c r="Z334" s="1">
        <f>Table1914[[#This Row],[Quantity2]]*Table1914[[#This Row],[U Cost]]</f>
        <v>0</v>
      </c>
      <c r="AB334" s="1"/>
      <c r="AC334" s="1"/>
      <c r="AD334" s="1">
        <f t="shared" si="47"/>
        <v>0</v>
      </c>
      <c r="AE334" s="1"/>
      <c r="AF334" s="1">
        <f>SUM(Table1914[[#This Row],[Total 
Paid]:[Shipping 
Charged]])</f>
        <v>0</v>
      </c>
      <c r="AG334" s="1"/>
      <c r="AH334" s="1"/>
      <c r="AI334" s="1">
        <f t="shared" si="48"/>
        <v>0</v>
      </c>
      <c r="AK334" s="1"/>
      <c r="AL334" s="1"/>
      <c r="AM334" s="1"/>
      <c r="AN334" s="1"/>
      <c r="AP334" s="30">
        <f t="shared" si="45"/>
        <v>0</v>
      </c>
      <c r="AQ334" s="1"/>
      <c r="AR334" s="1">
        <f t="shared" si="17"/>
        <v>0</v>
      </c>
      <c r="AS334" s="1"/>
      <c r="AT334" s="1"/>
      <c r="AU334" s="2">
        <f t="shared" si="49"/>
        <v>0</v>
      </c>
      <c r="AW334" s="1"/>
      <c r="AX334" s="1"/>
      <c r="AY334" s="1"/>
      <c r="AZ334" s="2">
        <f t="shared" si="44"/>
        <v>0</v>
      </c>
      <c r="BA334" s="2">
        <f>SUM(AF334,AH334,-AZ334,-Table1914[[#This Row],[Sale Fee]])</f>
        <v>0</v>
      </c>
      <c r="BC334" s="1"/>
      <c r="BD334" s="1"/>
      <c r="BE334" s="1"/>
    </row>
    <row r="335" spans="1:57" x14ac:dyDescent="0.25">
      <c r="A335" s="1"/>
      <c r="B335" s="1"/>
      <c r="E335" s="4"/>
      <c r="F335" s="4"/>
      <c r="Q335" s="1"/>
      <c r="R335" s="1"/>
      <c r="S335" s="1"/>
      <c r="U335" s="1"/>
      <c r="V335" s="1"/>
      <c r="W335" s="1">
        <f t="shared" si="46"/>
        <v>0</v>
      </c>
      <c r="X335" s="1"/>
      <c r="Y335" s="1"/>
      <c r="Z335" s="1">
        <f>Table1914[[#This Row],[Quantity2]]*Table1914[[#This Row],[U Cost]]</f>
        <v>0</v>
      </c>
      <c r="AB335" s="1"/>
      <c r="AC335" s="1"/>
      <c r="AD335" s="1">
        <f t="shared" si="47"/>
        <v>0</v>
      </c>
      <c r="AE335" s="1"/>
      <c r="AF335" s="1">
        <f>SUM(Table1914[[#This Row],[Total 
Paid]:[Shipping 
Charged]])</f>
        <v>0</v>
      </c>
      <c r="AG335" s="1"/>
      <c r="AH335" s="1"/>
      <c r="AI335" s="1">
        <f t="shared" si="48"/>
        <v>0</v>
      </c>
      <c r="AK335" s="1"/>
      <c r="AL335" s="1"/>
      <c r="AM335" s="1"/>
      <c r="AN335" s="1"/>
      <c r="AP335" s="30">
        <f t="shared" si="45"/>
        <v>0</v>
      </c>
      <c r="AQ335" s="1"/>
      <c r="AR335" s="1">
        <f t="shared" si="17"/>
        <v>0</v>
      </c>
      <c r="AS335" s="1"/>
      <c r="AT335" s="1"/>
      <c r="AU335" s="2">
        <f t="shared" si="49"/>
        <v>0</v>
      </c>
      <c r="AW335" s="1"/>
      <c r="AX335" s="1"/>
      <c r="AY335" s="1"/>
      <c r="AZ335" s="2">
        <f t="shared" si="44"/>
        <v>0</v>
      </c>
      <c r="BA335" s="2">
        <f>SUM(AF335,AH335,-AZ335,-Table1914[[#This Row],[Sale Fee]])</f>
        <v>0</v>
      </c>
      <c r="BC335" s="1"/>
      <c r="BD335" s="1"/>
      <c r="BE335" s="1"/>
    </row>
    <row r="336" spans="1:57" x14ac:dyDescent="0.25">
      <c r="A336" s="1"/>
      <c r="B336" s="1"/>
      <c r="E336" s="4"/>
      <c r="F336" s="4"/>
      <c r="Q336" s="1"/>
      <c r="R336" s="1"/>
      <c r="S336" s="1"/>
      <c r="U336" s="1"/>
      <c r="V336" s="1"/>
      <c r="W336" s="1">
        <f t="shared" si="46"/>
        <v>0</v>
      </c>
      <c r="X336" s="1"/>
      <c r="Y336" s="1"/>
      <c r="Z336" s="1">
        <f>Table1914[[#This Row],[Quantity2]]*Table1914[[#This Row],[U Cost]]</f>
        <v>0</v>
      </c>
      <c r="AB336" s="1"/>
      <c r="AC336" s="1"/>
      <c r="AD336" s="1">
        <f t="shared" si="47"/>
        <v>0</v>
      </c>
      <c r="AE336" s="1"/>
      <c r="AF336" s="1">
        <f>SUM(Table1914[[#This Row],[Total 
Paid]:[Shipping 
Charged]])</f>
        <v>0</v>
      </c>
      <c r="AG336" s="1"/>
      <c r="AH336" s="1"/>
      <c r="AI336" s="1">
        <f t="shared" si="48"/>
        <v>0</v>
      </c>
      <c r="AK336" s="1"/>
      <c r="AL336" s="1"/>
      <c r="AM336" s="1"/>
      <c r="AN336" s="1"/>
      <c r="AP336" s="30">
        <f t="shared" si="45"/>
        <v>0</v>
      </c>
      <c r="AQ336" s="1"/>
      <c r="AR336" s="1">
        <f t="shared" si="17"/>
        <v>0</v>
      </c>
      <c r="AS336" s="1"/>
      <c r="AT336" s="1"/>
      <c r="AU336" s="2">
        <f t="shared" si="49"/>
        <v>0</v>
      </c>
      <c r="AW336" s="1"/>
      <c r="AX336" s="1"/>
      <c r="AY336" s="1"/>
      <c r="AZ336" s="2">
        <f t="shared" si="44"/>
        <v>0</v>
      </c>
      <c r="BA336" s="2">
        <f>SUM(AF336,AH336,-AZ336,-Table1914[[#This Row],[Sale Fee]])</f>
        <v>0</v>
      </c>
      <c r="BC336" s="1"/>
      <c r="BD336" s="1"/>
      <c r="BE336" s="1"/>
    </row>
    <row r="337" spans="1:57" x14ac:dyDescent="0.25">
      <c r="A337" s="1"/>
      <c r="B337" s="1"/>
      <c r="E337" s="4"/>
      <c r="F337" s="4"/>
      <c r="Q337" s="1"/>
      <c r="R337" s="1"/>
      <c r="S337" s="1"/>
      <c r="U337" s="1"/>
      <c r="V337" s="1"/>
      <c r="W337" s="1">
        <f t="shared" si="46"/>
        <v>0</v>
      </c>
      <c r="X337" s="1"/>
      <c r="Y337" s="1"/>
      <c r="Z337" s="1">
        <f>Table1914[[#This Row],[Quantity2]]*Table1914[[#This Row],[U Cost]]</f>
        <v>0</v>
      </c>
      <c r="AB337" s="1"/>
      <c r="AC337" s="1"/>
      <c r="AD337" s="1">
        <f t="shared" si="47"/>
        <v>0</v>
      </c>
      <c r="AE337" s="1"/>
      <c r="AF337" s="1">
        <f>SUM(Table1914[[#This Row],[Total 
Paid]:[Shipping 
Charged]])</f>
        <v>0</v>
      </c>
      <c r="AG337" s="1"/>
      <c r="AH337" s="1"/>
      <c r="AI337" s="1">
        <f t="shared" si="48"/>
        <v>0</v>
      </c>
      <c r="AK337" s="1"/>
      <c r="AL337" s="1"/>
      <c r="AM337" s="1"/>
      <c r="AN337" s="1"/>
      <c r="AP337" s="30">
        <f t="shared" si="45"/>
        <v>0</v>
      </c>
      <c r="AQ337" s="1"/>
      <c r="AR337" s="1">
        <f t="shared" si="17"/>
        <v>0</v>
      </c>
      <c r="AS337" s="1"/>
      <c r="AT337" s="1"/>
      <c r="AU337" s="2">
        <f t="shared" si="49"/>
        <v>0</v>
      </c>
      <c r="AW337" s="1"/>
      <c r="AX337" s="1"/>
      <c r="AY337" s="1"/>
      <c r="AZ337" s="2">
        <f t="shared" si="44"/>
        <v>0</v>
      </c>
      <c r="BA337" s="2">
        <f>SUM(AF337,AH337,-AZ337,-Table1914[[#This Row],[Sale Fee]])</f>
        <v>0</v>
      </c>
      <c r="BC337" s="1"/>
      <c r="BD337" s="1"/>
      <c r="BE337" s="1"/>
    </row>
    <row r="338" spans="1:57" x14ac:dyDescent="0.25">
      <c r="A338" s="1"/>
      <c r="B338" s="1"/>
      <c r="E338" s="4"/>
      <c r="F338" s="4"/>
      <c r="Q338" s="1"/>
      <c r="R338" s="1"/>
      <c r="S338" s="1"/>
      <c r="U338" s="1"/>
      <c r="V338" s="1"/>
      <c r="W338" s="1">
        <f t="shared" si="46"/>
        <v>0</v>
      </c>
      <c r="X338" s="1"/>
      <c r="Y338" s="1"/>
      <c r="Z338" s="1">
        <f>Table1914[[#This Row],[Quantity2]]*Table1914[[#This Row],[U Cost]]</f>
        <v>0</v>
      </c>
      <c r="AB338" s="1"/>
      <c r="AC338" s="1"/>
      <c r="AD338" s="1">
        <f t="shared" si="47"/>
        <v>0</v>
      </c>
      <c r="AE338" s="1"/>
      <c r="AF338" s="1">
        <f>SUM(Table1914[[#This Row],[Total 
Paid]:[Shipping 
Charged]])</f>
        <v>0</v>
      </c>
      <c r="AG338" s="1"/>
      <c r="AH338" s="1"/>
      <c r="AI338" s="1">
        <f t="shared" si="48"/>
        <v>0</v>
      </c>
      <c r="AK338" s="1"/>
      <c r="AL338" s="1"/>
      <c r="AM338" s="1"/>
      <c r="AN338" s="1"/>
      <c r="AP338" s="30">
        <f t="shared" si="45"/>
        <v>0</v>
      </c>
      <c r="AQ338" s="1"/>
      <c r="AR338" s="1">
        <f t="shared" si="17"/>
        <v>0</v>
      </c>
      <c r="AS338" s="1"/>
      <c r="AT338" s="1"/>
      <c r="AU338" s="2">
        <f t="shared" si="49"/>
        <v>0</v>
      </c>
      <c r="AW338" s="1"/>
      <c r="AX338" s="1"/>
      <c r="AY338" s="1"/>
      <c r="AZ338" s="2">
        <f t="shared" si="44"/>
        <v>0</v>
      </c>
      <c r="BA338" s="2">
        <f>SUM(AF338,AH338,-AZ338,-Table1914[[#This Row],[Sale Fee]])</f>
        <v>0</v>
      </c>
      <c r="BC338" s="1"/>
      <c r="BD338" s="1"/>
      <c r="BE338" s="1"/>
    </row>
    <row r="339" spans="1:57" x14ac:dyDescent="0.25">
      <c r="A339" s="1"/>
      <c r="B339" s="1"/>
      <c r="E339" s="4"/>
      <c r="F339" s="4"/>
      <c r="Q339" s="1"/>
      <c r="R339" s="1"/>
      <c r="S339" s="1"/>
      <c r="U339" s="1"/>
      <c r="V339" s="1"/>
      <c r="W339" s="1">
        <f t="shared" si="46"/>
        <v>0</v>
      </c>
      <c r="X339" s="1"/>
      <c r="Y339" s="1"/>
      <c r="Z339" s="1">
        <f>Table1914[[#This Row],[Quantity2]]*Table1914[[#This Row],[U Cost]]</f>
        <v>0</v>
      </c>
      <c r="AB339" s="1"/>
      <c r="AC339" s="1"/>
      <c r="AD339" s="1">
        <f t="shared" si="47"/>
        <v>0</v>
      </c>
      <c r="AE339" s="1"/>
      <c r="AF339" s="1">
        <f>SUM(Table1914[[#This Row],[Total 
Paid]:[Shipping 
Charged]])</f>
        <v>0</v>
      </c>
      <c r="AG339" s="1"/>
      <c r="AH339" s="1"/>
      <c r="AI339" s="1">
        <f t="shared" si="48"/>
        <v>0</v>
      </c>
      <c r="AK339" s="1"/>
      <c r="AL339" s="1"/>
      <c r="AM339" s="1"/>
      <c r="AN339" s="1"/>
      <c r="AP339" s="30">
        <f t="shared" si="45"/>
        <v>0</v>
      </c>
      <c r="AQ339" s="1"/>
      <c r="AR339" s="1">
        <f t="shared" si="17"/>
        <v>0</v>
      </c>
      <c r="AS339" s="1"/>
      <c r="AT339" s="1"/>
      <c r="AU339" s="2">
        <f t="shared" si="49"/>
        <v>0</v>
      </c>
      <c r="AW339" s="1"/>
      <c r="AX339" s="1"/>
      <c r="AY339" s="1"/>
      <c r="AZ339" s="2">
        <f t="shared" si="44"/>
        <v>0</v>
      </c>
      <c r="BA339" s="2">
        <f>SUM(AF339,AH339,-AZ339,-Table1914[[#This Row],[Sale Fee]])</f>
        <v>0</v>
      </c>
      <c r="BC339" s="1"/>
      <c r="BD339" s="1"/>
      <c r="BE339" s="1"/>
    </row>
    <row r="340" spans="1:57" x14ac:dyDescent="0.25">
      <c r="A340" s="1"/>
      <c r="B340" s="1"/>
      <c r="E340" s="4"/>
      <c r="F340" s="4"/>
      <c r="Q340" s="1"/>
      <c r="R340" s="1"/>
      <c r="S340" s="1"/>
      <c r="U340" s="1"/>
      <c r="V340" s="1"/>
      <c r="W340" s="1">
        <f t="shared" si="46"/>
        <v>0</v>
      </c>
      <c r="X340" s="1"/>
      <c r="Y340" s="1"/>
      <c r="Z340" s="1">
        <f>Table1914[[#This Row],[Quantity2]]*Table1914[[#This Row],[U Cost]]</f>
        <v>0</v>
      </c>
      <c r="AB340" s="1"/>
      <c r="AC340" s="1"/>
      <c r="AD340" s="1">
        <f t="shared" si="47"/>
        <v>0</v>
      </c>
      <c r="AE340" s="1"/>
      <c r="AF340" s="1">
        <f>SUM(Table1914[[#This Row],[Total 
Paid]:[Shipping 
Charged]])</f>
        <v>0</v>
      </c>
      <c r="AG340" s="1"/>
      <c r="AH340" s="1"/>
      <c r="AI340" s="1">
        <f t="shared" si="48"/>
        <v>0</v>
      </c>
      <c r="AK340" s="1"/>
      <c r="AL340" s="1"/>
      <c r="AM340" s="1"/>
      <c r="AN340" s="1"/>
      <c r="AP340" s="30">
        <f t="shared" si="45"/>
        <v>0</v>
      </c>
      <c r="AQ340" s="1"/>
      <c r="AR340" s="1">
        <f t="shared" si="17"/>
        <v>0</v>
      </c>
      <c r="AS340" s="1"/>
      <c r="AT340" s="1"/>
      <c r="AU340" s="2">
        <f t="shared" si="49"/>
        <v>0</v>
      </c>
      <c r="AW340" s="1"/>
      <c r="AX340" s="1"/>
      <c r="AY340" s="1"/>
      <c r="AZ340" s="2">
        <f t="shared" si="44"/>
        <v>0</v>
      </c>
      <c r="BA340" s="2">
        <f>SUM(AF340,AH340,-AZ340,-Table1914[[#This Row],[Sale Fee]])</f>
        <v>0</v>
      </c>
      <c r="BC340" s="1"/>
      <c r="BD340" s="1"/>
      <c r="BE340" s="1"/>
    </row>
    <row r="341" spans="1:57" x14ac:dyDescent="0.25">
      <c r="A341" s="1"/>
      <c r="B341" s="1"/>
      <c r="E341" s="4"/>
      <c r="F341" s="4"/>
      <c r="Q341" s="1"/>
      <c r="R341" s="1"/>
      <c r="S341" s="1"/>
      <c r="U341" s="1"/>
      <c r="V341" s="1"/>
      <c r="W341" s="1">
        <f t="shared" si="46"/>
        <v>0</v>
      </c>
      <c r="X341" s="1"/>
      <c r="Y341" s="1"/>
      <c r="Z341" s="1">
        <f>Table1914[[#This Row],[Quantity2]]*Table1914[[#This Row],[U Cost]]</f>
        <v>0</v>
      </c>
      <c r="AB341" s="1"/>
      <c r="AC341" s="1"/>
      <c r="AD341" s="1">
        <f t="shared" si="47"/>
        <v>0</v>
      </c>
      <c r="AE341" s="1"/>
      <c r="AF341" s="1">
        <f>SUM(Table1914[[#This Row],[Total 
Paid]:[Shipping 
Charged]])</f>
        <v>0</v>
      </c>
      <c r="AG341" s="1"/>
      <c r="AH341" s="1"/>
      <c r="AI341" s="1">
        <f t="shared" si="48"/>
        <v>0</v>
      </c>
      <c r="AK341" s="1"/>
      <c r="AL341" s="1"/>
      <c r="AM341" s="1"/>
      <c r="AN341" s="1"/>
      <c r="AP341" s="30">
        <f t="shared" si="45"/>
        <v>0</v>
      </c>
      <c r="AQ341" s="1"/>
      <c r="AR341" s="1">
        <f t="shared" si="17"/>
        <v>0</v>
      </c>
      <c r="AS341" s="1"/>
      <c r="AT341" s="1"/>
      <c r="AU341" s="2">
        <f t="shared" si="49"/>
        <v>0</v>
      </c>
      <c r="AW341" s="1"/>
      <c r="AX341" s="1"/>
      <c r="AY341" s="1"/>
      <c r="AZ341" s="2">
        <f t="shared" si="44"/>
        <v>0</v>
      </c>
      <c r="BA341" s="2">
        <f>SUM(AF341,AH341,-AZ341,-Table1914[[#This Row],[Sale Fee]])</f>
        <v>0</v>
      </c>
      <c r="BC341" s="1"/>
      <c r="BD341" s="1"/>
      <c r="BE341" s="1"/>
    </row>
    <row r="342" spans="1:57" x14ac:dyDescent="0.25">
      <c r="A342" s="1"/>
      <c r="B342" s="1"/>
      <c r="E342" s="4"/>
      <c r="F342" s="4"/>
      <c r="Q342" s="1"/>
      <c r="R342" s="1"/>
      <c r="S342" s="1"/>
      <c r="U342" s="1"/>
      <c r="V342" s="1"/>
      <c r="W342" s="1">
        <f t="shared" si="46"/>
        <v>0</v>
      </c>
      <c r="X342" s="1"/>
      <c r="Y342" s="1"/>
      <c r="Z342" s="1">
        <f>Table1914[[#This Row],[Quantity2]]*Table1914[[#This Row],[U Cost]]</f>
        <v>0</v>
      </c>
      <c r="AB342" s="1"/>
      <c r="AC342" s="1"/>
      <c r="AD342" s="1">
        <f t="shared" si="47"/>
        <v>0</v>
      </c>
      <c r="AE342" s="1"/>
      <c r="AF342" s="1">
        <f>SUM(Table1914[[#This Row],[Total 
Paid]:[Shipping 
Charged]])</f>
        <v>0</v>
      </c>
      <c r="AG342" s="1"/>
      <c r="AH342" s="1"/>
      <c r="AI342" s="1">
        <f t="shared" si="48"/>
        <v>0</v>
      </c>
      <c r="AK342" s="1"/>
      <c r="AL342" s="1"/>
      <c r="AM342" s="1"/>
      <c r="AN342" s="1"/>
      <c r="AP342" s="30">
        <f t="shared" si="45"/>
        <v>0</v>
      </c>
      <c r="AQ342" s="1"/>
      <c r="AR342" s="1">
        <f t="shared" si="17"/>
        <v>0</v>
      </c>
      <c r="AS342" s="1"/>
      <c r="AT342" s="1"/>
      <c r="AU342" s="2">
        <f t="shared" si="49"/>
        <v>0</v>
      </c>
      <c r="AW342" s="1"/>
      <c r="AX342" s="1"/>
      <c r="AY342" s="1"/>
      <c r="AZ342" s="2">
        <f t="shared" si="44"/>
        <v>0</v>
      </c>
      <c r="BA342" s="2">
        <f>SUM(AF342,AH342,-AZ342,-Table1914[[#This Row],[Sale Fee]])</f>
        <v>0</v>
      </c>
      <c r="BC342" s="1"/>
      <c r="BD342" s="1"/>
      <c r="BE342" s="1"/>
    </row>
    <row r="343" spans="1:57" x14ac:dyDescent="0.25">
      <c r="A343" s="1"/>
      <c r="B343" s="1"/>
      <c r="E343" s="4"/>
      <c r="F343" s="4"/>
      <c r="Q343" s="1"/>
      <c r="R343" s="1"/>
      <c r="S343" s="1"/>
      <c r="U343" s="1"/>
      <c r="V343" s="1"/>
      <c r="W343" s="1">
        <f t="shared" si="46"/>
        <v>0</v>
      </c>
      <c r="X343" s="1"/>
      <c r="Y343" s="1"/>
      <c r="Z343" s="1">
        <f>Table1914[[#This Row],[Quantity2]]*Table1914[[#This Row],[U Cost]]</f>
        <v>0</v>
      </c>
      <c r="AB343" s="1"/>
      <c r="AC343" s="1"/>
      <c r="AD343" s="1">
        <f t="shared" si="47"/>
        <v>0</v>
      </c>
      <c r="AE343" s="1"/>
      <c r="AF343" s="1">
        <f>SUM(Table1914[[#This Row],[Total 
Paid]:[Shipping 
Charged]])</f>
        <v>0</v>
      </c>
      <c r="AG343" s="1"/>
      <c r="AH343" s="1"/>
      <c r="AI343" s="1">
        <f t="shared" si="48"/>
        <v>0</v>
      </c>
      <c r="AK343" s="1"/>
      <c r="AL343" s="1"/>
      <c r="AM343" s="1"/>
      <c r="AN343" s="1"/>
      <c r="AP343" s="30">
        <f t="shared" si="45"/>
        <v>0</v>
      </c>
      <c r="AQ343" s="1"/>
      <c r="AR343" s="1">
        <f t="shared" si="17"/>
        <v>0</v>
      </c>
      <c r="AS343" s="1"/>
      <c r="AT343" s="1"/>
      <c r="AU343" s="2">
        <f t="shared" si="49"/>
        <v>0</v>
      </c>
      <c r="AW343" s="1"/>
      <c r="AX343" s="1"/>
      <c r="AY343" s="1"/>
      <c r="AZ343" s="2">
        <f t="shared" si="44"/>
        <v>0</v>
      </c>
      <c r="BA343" s="2">
        <f>SUM(AF343,AH343,-AZ343,-Table1914[[#This Row],[Sale Fee]])</f>
        <v>0</v>
      </c>
      <c r="BC343" s="1"/>
      <c r="BD343" s="1"/>
      <c r="BE343" s="1"/>
    </row>
    <row r="344" spans="1:57" x14ac:dyDescent="0.25">
      <c r="A344" s="1"/>
      <c r="B344" s="1"/>
      <c r="E344" s="4"/>
      <c r="F344" s="4"/>
      <c r="Q344" s="1"/>
      <c r="R344" s="1"/>
      <c r="S344" s="1"/>
      <c r="U344" s="1"/>
      <c r="V344" s="1"/>
      <c r="W344" s="1">
        <f t="shared" si="46"/>
        <v>0</v>
      </c>
      <c r="X344" s="1"/>
      <c r="Y344" s="1"/>
      <c r="Z344" s="1">
        <f>Table1914[[#This Row],[Quantity2]]*Table1914[[#This Row],[U Cost]]</f>
        <v>0</v>
      </c>
      <c r="AB344" s="1"/>
      <c r="AC344" s="1"/>
      <c r="AD344" s="1">
        <f t="shared" si="47"/>
        <v>0</v>
      </c>
      <c r="AE344" s="1"/>
      <c r="AF344" s="1">
        <f>SUM(Table1914[[#This Row],[Total 
Paid]:[Shipping 
Charged]])</f>
        <v>0</v>
      </c>
      <c r="AG344" s="1"/>
      <c r="AH344" s="1"/>
      <c r="AI344" s="1">
        <f t="shared" si="48"/>
        <v>0</v>
      </c>
      <c r="AK344" s="1"/>
      <c r="AL344" s="1"/>
      <c r="AM344" s="1"/>
      <c r="AN344" s="1"/>
      <c r="AP344" s="30">
        <f t="shared" si="45"/>
        <v>0</v>
      </c>
      <c r="AQ344" s="1"/>
      <c r="AR344" s="1">
        <f t="shared" si="17"/>
        <v>0</v>
      </c>
      <c r="AS344" s="1"/>
      <c r="AT344" s="1"/>
      <c r="AU344" s="2">
        <f t="shared" si="49"/>
        <v>0</v>
      </c>
      <c r="AW344" s="1"/>
      <c r="AX344" s="1"/>
      <c r="AY344" s="1"/>
      <c r="AZ344" s="2">
        <f t="shared" si="44"/>
        <v>0</v>
      </c>
      <c r="BA344" s="2">
        <f>SUM(AF344,AH344,-AZ344,-Table1914[[#This Row],[Sale Fee]])</f>
        <v>0</v>
      </c>
      <c r="BC344" s="1"/>
      <c r="BD344" s="1"/>
      <c r="BE344" s="1"/>
    </row>
    <row r="345" spans="1:57" x14ac:dyDescent="0.25">
      <c r="A345" s="1"/>
      <c r="B345" s="1"/>
      <c r="E345" s="4"/>
      <c r="F345" s="4"/>
      <c r="Q345" s="1"/>
      <c r="R345" s="1"/>
      <c r="S345" s="1"/>
      <c r="U345" s="1"/>
      <c r="V345" s="1"/>
      <c r="W345" s="1">
        <f t="shared" si="46"/>
        <v>0</v>
      </c>
      <c r="X345" s="1"/>
      <c r="Y345" s="1"/>
      <c r="Z345" s="1">
        <f>Table1914[[#This Row],[Quantity2]]*Table1914[[#This Row],[U Cost]]</f>
        <v>0</v>
      </c>
      <c r="AB345" s="1"/>
      <c r="AC345" s="1"/>
      <c r="AD345" s="1">
        <f t="shared" si="47"/>
        <v>0</v>
      </c>
      <c r="AE345" s="1"/>
      <c r="AF345" s="1">
        <f>SUM(Table1914[[#This Row],[Total 
Paid]:[Shipping 
Charged]])</f>
        <v>0</v>
      </c>
      <c r="AG345" s="1"/>
      <c r="AH345" s="1"/>
      <c r="AI345" s="1">
        <f t="shared" si="48"/>
        <v>0</v>
      </c>
      <c r="AK345" s="1"/>
      <c r="AL345" s="1"/>
      <c r="AM345" s="1"/>
      <c r="AN345" s="1"/>
      <c r="AP345" s="30">
        <f t="shared" si="45"/>
        <v>0</v>
      </c>
      <c r="AQ345" s="1"/>
      <c r="AR345" s="1">
        <f t="shared" si="17"/>
        <v>0</v>
      </c>
      <c r="AS345" s="1"/>
      <c r="AT345" s="1"/>
      <c r="AU345" s="2">
        <f t="shared" si="49"/>
        <v>0</v>
      </c>
      <c r="AW345" s="1"/>
      <c r="AX345" s="1"/>
      <c r="AY345" s="1"/>
      <c r="AZ345" s="2">
        <f t="shared" si="44"/>
        <v>0</v>
      </c>
      <c r="BA345" s="2">
        <f>SUM(AF345,AH345,-AZ345,-Table1914[[#This Row],[Sale Fee]])</f>
        <v>0</v>
      </c>
      <c r="BC345" s="1"/>
      <c r="BD345" s="1"/>
      <c r="BE345" s="1"/>
    </row>
    <row r="346" spans="1:57" x14ac:dyDescent="0.25">
      <c r="A346" s="1"/>
      <c r="B346" s="1"/>
      <c r="E346" s="4"/>
      <c r="F346" s="4"/>
      <c r="Q346" s="1"/>
      <c r="R346" s="1"/>
      <c r="S346" s="1"/>
      <c r="U346" s="1"/>
      <c r="V346" s="1"/>
      <c r="W346" s="1">
        <f t="shared" si="46"/>
        <v>0</v>
      </c>
      <c r="X346" s="1"/>
      <c r="Y346" s="1"/>
      <c r="Z346" s="1">
        <f>Table1914[[#This Row],[Quantity2]]*Table1914[[#This Row],[U Cost]]</f>
        <v>0</v>
      </c>
      <c r="AB346" s="1"/>
      <c r="AC346" s="1"/>
      <c r="AD346" s="1">
        <f t="shared" si="47"/>
        <v>0</v>
      </c>
      <c r="AE346" s="1"/>
      <c r="AF346" s="1">
        <f>SUM(Table1914[[#This Row],[Total 
Paid]:[Shipping 
Charged]])</f>
        <v>0</v>
      </c>
      <c r="AG346" s="1"/>
      <c r="AH346" s="1"/>
      <c r="AI346" s="1">
        <f t="shared" si="48"/>
        <v>0</v>
      </c>
      <c r="AK346" s="1"/>
      <c r="AL346" s="1"/>
      <c r="AM346" s="1"/>
      <c r="AN346" s="1"/>
      <c r="AP346" s="30">
        <f t="shared" si="45"/>
        <v>0</v>
      </c>
      <c r="AQ346" s="1"/>
      <c r="AR346" s="1">
        <f t="shared" si="17"/>
        <v>0</v>
      </c>
      <c r="AS346" s="1"/>
      <c r="AT346" s="1"/>
      <c r="AU346" s="2">
        <f t="shared" si="49"/>
        <v>0</v>
      </c>
      <c r="AW346" s="1"/>
      <c r="AX346" s="1"/>
      <c r="AY346" s="1"/>
      <c r="AZ346" s="2">
        <f t="shared" si="44"/>
        <v>0</v>
      </c>
      <c r="BA346" s="2">
        <f>SUM(AF346,AH346,-AZ346,-Table1914[[#This Row],[Sale Fee]])</f>
        <v>0</v>
      </c>
      <c r="BC346" s="1"/>
      <c r="BD346" s="1"/>
      <c r="BE346" s="1"/>
    </row>
    <row r="347" spans="1:57" x14ac:dyDescent="0.25">
      <c r="A347" s="1"/>
      <c r="B347" s="1"/>
      <c r="E347" s="4"/>
      <c r="F347" s="4"/>
      <c r="Q347" s="1"/>
      <c r="R347" s="1"/>
      <c r="S347" s="1"/>
      <c r="U347" s="1"/>
      <c r="V347" s="1"/>
      <c r="W347" s="1">
        <f t="shared" si="46"/>
        <v>0</v>
      </c>
      <c r="X347" s="1"/>
      <c r="Y347" s="1"/>
      <c r="Z347" s="1">
        <f>Table1914[[#This Row],[Quantity2]]*Table1914[[#This Row],[U Cost]]</f>
        <v>0</v>
      </c>
      <c r="AB347" s="1"/>
      <c r="AC347" s="1"/>
      <c r="AD347" s="1">
        <f t="shared" si="47"/>
        <v>0</v>
      </c>
      <c r="AE347" s="1"/>
      <c r="AF347" s="1">
        <f>SUM(Table1914[[#This Row],[Total 
Paid]:[Shipping 
Charged]])</f>
        <v>0</v>
      </c>
      <c r="AG347" s="1"/>
      <c r="AH347" s="1"/>
      <c r="AI347" s="1">
        <f t="shared" si="48"/>
        <v>0</v>
      </c>
      <c r="AK347" s="1"/>
      <c r="AL347" s="1"/>
      <c r="AM347" s="1"/>
      <c r="AN347" s="1"/>
      <c r="AP347" s="30">
        <f t="shared" si="45"/>
        <v>0</v>
      </c>
      <c r="AQ347" s="1"/>
      <c r="AR347" s="1">
        <f t="shared" si="17"/>
        <v>0</v>
      </c>
      <c r="AS347" s="1"/>
      <c r="AT347" s="1"/>
      <c r="AU347" s="2">
        <f t="shared" si="49"/>
        <v>0</v>
      </c>
      <c r="AW347" s="1"/>
      <c r="AX347" s="1"/>
      <c r="AY347" s="1"/>
      <c r="AZ347" s="2">
        <f t="shared" si="44"/>
        <v>0</v>
      </c>
      <c r="BA347" s="2">
        <f>SUM(AF347,AH347,-AZ347,-Table1914[[#This Row],[Sale Fee]])</f>
        <v>0</v>
      </c>
      <c r="BC347" s="1"/>
      <c r="BD347" s="1"/>
      <c r="BE347" s="1"/>
    </row>
    <row r="348" spans="1:57" x14ac:dyDescent="0.25">
      <c r="A348" s="1"/>
      <c r="B348" s="1"/>
      <c r="E348" s="4"/>
      <c r="F348" s="4"/>
      <c r="Q348" s="1"/>
      <c r="R348" s="1"/>
      <c r="S348" s="1"/>
      <c r="U348" s="1"/>
      <c r="V348" s="1"/>
      <c r="W348" s="1">
        <f t="shared" si="46"/>
        <v>0</v>
      </c>
      <c r="X348" s="1"/>
      <c r="Y348" s="1"/>
      <c r="Z348" s="1">
        <f>Table1914[[#This Row],[Quantity2]]*Table1914[[#This Row],[U Cost]]</f>
        <v>0</v>
      </c>
      <c r="AB348" s="1"/>
      <c r="AC348" s="1"/>
      <c r="AD348" s="1">
        <f t="shared" si="47"/>
        <v>0</v>
      </c>
      <c r="AE348" s="1"/>
      <c r="AF348" s="1">
        <f>SUM(Table1914[[#This Row],[Total 
Paid]:[Shipping 
Charged]])</f>
        <v>0</v>
      </c>
      <c r="AG348" s="1"/>
      <c r="AH348" s="1"/>
      <c r="AI348" s="1">
        <f t="shared" si="48"/>
        <v>0</v>
      </c>
      <c r="AK348" s="1"/>
      <c r="AL348" s="1"/>
      <c r="AM348" s="1"/>
      <c r="AN348" s="1"/>
      <c r="AP348" s="30">
        <f t="shared" si="45"/>
        <v>0</v>
      </c>
      <c r="AQ348" s="1"/>
      <c r="AR348" s="1">
        <f t="shared" si="17"/>
        <v>0</v>
      </c>
      <c r="AS348" s="1"/>
      <c r="AT348" s="1"/>
      <c r="AU348" s="2">
        <f t="shared" si="49"/>
        <v>0</v>
      </c>
      <c r="AW348" s="1"/>
      <c r="AX348" s="1"/>
      <c r="AY348" s="1"/>
      <c r="AZ348" s="2">
        <f t="shared" si="44"/>
        <v>0</v>
      </c>
      <c r="BA348" s="2">
        <f>SUM(AF348,AH348,-AZ348,-Table1914[[#This Row],[Sale Fee]])</f>
        <v>0</v>
      </c>
      <c r="BC348" s="1"/>
      <c r="BD348" s="1"/>
      <c r="BE348" s="1"/>
    </row>
    <row r="349" spans="1:57" x14ac:dyDescent="0.25">
      <c r="A349" s="1"/>
      <c r="B349" s="1"/>
      <c r="E349" s="4"/>
      <c r="F349" s="4"/>
      <c r="Q349" s="1"/>
      <c r="R349" s="1"/>
      <c r="S349" s="1"/>
      <c r="U349" s="1"/>
      <c r="V349" s="1"/>
      <c r="W349" s="1">
        <f t="shared" si="46"/>
        <v>0</v>
      </c>
      <c r="X349" s="1"/>
      <c r="Y349" s="1"/>
      <c r="Z349" s="1">
        <f>Table1914[[#This Row],[Quantity2]]*Table1914[[#This Row],[U Cost]]</f>
        <v>0</v>
      </c>
      <c r="AB349" s="1"/>
      <c r="AC349" s="1"/>
      <c r="AD349" s="1">
        <f t="shared" si="47"/>
        <v>0</v>
      </c>
      <c r="AE349" s="1"/>
      <c r="AF349" s="1">
        <f>SUM(Table1914[[#This Row],[Total 
Paid]:[Shipping 
Charged]])</f>
        <v>0</v>
      </c>
      <c r="AG349" s="1"/>
      <c r="AH349" s="1"/>
      <c r="AI349" s="1">
        <f t="shared" si="48"/>
        <v>0</v>
      </c>
      <c r="AK349" s="1"/>
      <c r="AL349" s="1"/>
      <c r="AM349" s="1"/>
      <c r="AN349" s="1"/>
      <c r="AP349" s="30">
        <f t="shared" si="45"/>
        <v>0</v>
      </c>
      <c r="AQ349" s="1"/>
      <c r="AR349" s="1">
        <f t="shared" si="17"/>
        <v>0</v>
      </c>
      <c r="AS349" s="1"/>
      <c r="AT349" s="1"/>
      <c r="AU349" s="2">
        <f t="shared" si="49"/>
        <v>0</v>
      </c>
      <c r="AW349" s="1"/>
      <c r="AX349" s="1"/>
      <c r="AY349" s="1"/>
      <c r="AZ349" s="2">
        <f t="shared" si="44"/>
        <v>0</v>
      </c>
      <c r="BA349" s="2">
        <f>SUM(AF349,AH349,-AZ349,-Table1914[[#This Row],[Sale Fee]])</f>
        <v>0</v>
      </c>
      <c r="BC349" s="1"/>
      <c r="BD349" s="1"/>
      <c r="BE349" s="1"/>
    </row>
    <row r="350" spans="1:57" x14ac:dyDescent="0.25">
      <c r="A350" s="1"/>
      <c r="B350" s="1"/>
      <c r="E350" s="4"/>
      <c r="F350" s="4"/>
      <c r="Q350" s="1"/>
      <c r="R350" s="1"/>
      <c r="S350" s="1"/>
      <c r="U350" s="1"/>
      <c r="V350" s="1"/>
      <c r="W350" s="1">
        <f t="shared" si="46"/>
        <v>0</v>
      </c>
      <c r="X350" s="1"/>
      <c r="Y350" s="1"/>
      <c r="Z350" s="1">
        <f>Table1914[[#This Row],[Quantity2]]*Table1914[[#This Row],[U Cost]]</f>
        <v>0</v>
      </c>
      <c r="AB350" s="1"/>
      <c r="AC350" s="1"/>
      <c r="AD350" s="1">
        <f t="shared" si="47"/>
        <v>0</v>
      </c>
      <c r="AE350" s="1"/>
      <c r="AF350" s="1">
        <f>SUM(Table1914[[#This Row],[Total 
Paid]:[Shipping 
Charged]])</f>
        <v>0</v>
      </c>
      <c r="AG350" s="1"/>
      <c r="AH350" s="1"/>
      <c r="AI350" s="1">
        <f t="shared" si="48"/>
        <v>0</v>
      </c>
      <c r="AK350" s="1"/>
      <c r="AL350" s="1"/>
      <c r="AM350" s="1"/>
      <c r="AN350" s="1"/>
      <c r="AP350" s="30">
        <f t="shared" si="45"/>
        <v>0</v>
      </c>
      <c r="AQ350" s="1"/>
      <c r="AR350" s="1">
        <f t="shared" si="17"/>
        <v>0</v>
      </c>
      <c r="AS350" s="1"/>
      <c r="AT350" s="1"/>
      <c r="AU350" s="2">
        <f t="shared" si="49"/>
        <v>0</v>
      </c>
      <c r="AW350" s="1"/>
      <c r="AX350" s="1"/>
      <c r="AY350" s="1"/>
      <c r="AZ350" s="2">
        <f t="shared" si="44"/>
        <v>0</v>
      </c>
      <c r="BA350" s="2">
        <f>SUM(AF350,AH350,-AZ350,-Table1914[[#This Row],[Sale Fee]])</f>
        <v>0</v>
      </c>
      <c r="BC350" s="1"/>
      <c r="BD350" s="1"/>
      <c r="BE350" s="1"/>
    </row>
    <row r="351" spans="1:57" x14ac:dyDescent="0.25">
      <c r="A351" s="1"/>
      <c r="B351" s="1"/>
      <c r="E351" s="4"/>
      <c r="F351" s="4"/>
      <c r="Q351" s="1"/>
      <c r="R351" s="1"/>
      <c r="S351" s="1"/>
      <c r="U351" s="1"/>
      <c r="V351" s="1"/>
      <c r="W351" s="1">
        <f t="shared" si="46"/>
        <v>0</v>
      </c>
      <c r="X351" s="1"/>
      <c r="Y351" s="1"/>
      <c r="Z351" s="1">
        <f>Table1914[[#This Row],[Quantity2]]*Table1914[[#This Row],[U Cost]]</f>
        <v>0</v>
      </c>
      <c r="AB351" s="1"/>
      <c r="AC351" s="1"/>
      <c r="AD351" s="1">
        <f t="shared" si="47"/>
        <v>0</v>
      </c>
      <c r="AE351" s="1"/>
      <c r="AF351" s="1">
        <f>SUM(Table1914[[#This Row],[Total 
Paid]:[Shipping 
Charged]])</f>
        <v>0</v>
      </c>
      <c r="AG351" s="1"/>
      <c r="AH351" s="1"/>
      <c r="AI351" s="1">
        <f t="shared" si="48"/>
        <v>0</v>
      </c>
      <c r="AK351" s="1"/>
      <c r="AL351" s="1"/>
      <c r="AM351" s="1"/>
      <c r="AN351" s="1"/>
      <c r="AP351" s="30">
        <f t="shared" si="45"/>
        <v>0</v>
      </c>
      <c r="AQ351" s="1"/>
      <c r="AR351" s="1">
        <f t="shared" si="17"/>
        <v>0</v>
      </c>
      <c r="AS351" s="1"/>
      <c r="AT351" s="1"/>
      <c r="AU351" s="2">
        <f t="shared" si="49"/>
        <v>0</v>
      </c>
      <c r="AW351" s="1"/>
      <c r="AX351" s="1"/>
      <c r="AY351" s="1"/>
      <c r="AZ351" s="2">
        <f t="shared" si="44"/>
        <v>0</v>
      </c>
      <c r="BA351" s="2">
        <f>SUM(AF351,AH351,-AZ351,-Table1914[[#This Row],[Sale Fee]])</f>
        <v>0</v>
      </c>
      <c r="BC351" s="1"/>
      <c r="BD351" s="1"/>
      <c r="BE351" s="1"/>
    </row>
    <row r="352" spans="1:57" x14ac:dyDescent="0.25">
      <c r="A352" s="1"/>
      <c r="B352" s="1"/>
      <c r="E352" s="4"/>
      <c r="F352" s="4"/>
      <c r="Q352" s="1"/>
      <c r="R352" s="1"/>
      <c r="S352" s="1"/>
      <c r="U352" s="1"/>
      <c r="V352" s="1"/>
      <c r="W352" s="1">
        <f t="shared" si="46"/>
        <v>0</v>
      </c>
      <c r="X352" s="1"/>
      <c r="Y352" s="1"/>
      <c r="Z352" s="1">
        <f>Table1914[[#This Row],[Quantity2]]*Table1914[[#This Row],[U Cost]]</f>
        <v>0</v>
      </c>
      <c r="AB352" s="1"/>
      <c r="AC352" s="1"/>
      <c r="AD352" s="1">
        <f t="shared" si="47"/>
        <v>0</v>
      </c>
      <c r="AE352" s="1"/>
      <c r="AF352" s="1">
        <f>SUM(Table1914[[#This Row],[Total 
Paid]:[Shipping 
Charged]])</f>
        <v>0</v>
      </c>
      <c r="AG352" s="1"/>
      <c r="AH352" s="1"/>
      <c r="AI352" s="1">
        <f t="shared" si="48"/>
        <v>0</v>
      </c>
      <c r="AK352" s="1"/>
      <c r="AL352" s="1"/>
      <c r="AM352" s="1"/>
      <c r="AN352" s="1"/>
      <c r="AP352" s="30">
        <f t="shared" si="45"/>
        <v>0</v>
      </c>
      <c r="AQ352" s="1"/>
      <c r="AR352" s="1">
        <f t="shared" si="17"/>
        <v>0</v>
      </c>
      <c r="AS352" s="1"/>
      <c r="AT352" s="1"/>
      <c r="AU352" s="2">
        <f t="shared" si="49"/>
        <v>0</v>
      </c>
      <c r="AW352" s="1"/>
      <c r="AX352" s="1"/>
      <c r="AY352" s="1"/>
      <c r="AZ352" s="2">
        <f t="shared" si="44"/>
        <v>0</v>
      </c>
      <c r="BA352" s="2">
        <f>SUM(AF352,AH352,-AZ352,-Table1914[[#This Row],[Sale Fee]])</f>
        <v>0</v>
      </c>
      <c r="BC352" s="1"/>
      <c r="BD352" s="1"/>
      <c r="BE352" s="1"/>
    </row>
    <row r="353" spans="1:57" x14ac:dyDescent="0.25">
      <c r="A353" s="1"/>
      <c r="B353" s="1"/>
      <c r="E353" s="4"/>
      <c r="F353" s="4"/>
      <c r="Q353" s="1"/>
      <c r="R353" s="1"/>
      <c r="S353" s="1"/>
      <c r="U353" s="1"/>
      <c r="V353" s="1"/>
      <c r="W353" s="1">
        <f t="shared" si="46"/>
        <v>0</v>
      </c>
      <c r="X353" s="1"/>
      <c r="Y353" s="1"/>
      <c r="Z353" s="1">
        <f>Table1914[[#This Row],[Quantity2]]*Table1914[[#This Row],[U Cost]]</f>
        <v>0</v>
      </c>
      <c r="AB353" s="1"/>
      <c r="AC353" s="1"/>
      <c r="AD353" s="1">
        <f t="shared" si="47"/>
        <v>0</v>
      </c>
      <c r="AE353" s="1"/>
      <c r="AF353" s="1">
        <f>SUM(Table1914[[#This Row],[Total 
Paid]:[Shipping 
Charged]])</f>
        <v>0</v>
      </c>
      <c r="AG353" s="1"/>
      <c r="AH353" s="1"/>
      <c r="AI353" s="1">
        <f t="shared" si="48"/>
        <v>0</v>
      </c>
      <c r="AK353" s="1"/>
      <c r="AL353" s="1"/>
      <c r="AM353" s="1"/>
      <c r="AN353" s="1"/>
      <c r="AP353" s="30">
        <f t="shared" si="45"/>
        <v>0</v>
      </c>
      <c r="AQ353" s="1"/>
      <c r="AR353" s="1">
        <f t="shared" si="17"/>
        <v>0</v>
      </c>
      <c r="AS353" s="1"/>
      <c r="AT353" s="1"/>
      <c r="AU353" s="2">
        <f t="shared" si="49"/>
        <v>0</v>
      </c>
      <c r="AW353" s="1"/>
      <c r="AX353" s="1"/>
      <c r="AY353" s="1"/>
      <c r="AZ353" s="2">
        <f t="shared" si="44"/>
        <v>0</v>
      </c>
      <c r="BA353" s="2">
        <f>SUM(AF353,AH353,-AZ353,-Table1914[[#This Row],[Sale Fee]])</f>
        <v>0</v>
      </c>
      <c r="BC353" s="1"/>
      <c r="BD353" s="1"/>
      <c r="BE353" s="1"/>
    </row>
    <row r="354" spans="1:57" x14ac:dyDescent="0.25">
      <c r="A354" s="1"/>
      <c r="B354" s="1"/>
      <c r="E354" s="4"/>
      <c r="F354" s="4"/>
      <c r="Q354" s="1"/>
      <c r="R354" s="1"/>
      <c r="S354" s="1"/>
      <c r="U354" s="1"/>
      <c r="V354" s="1"/>
      <c r="W354" s="1">
        <f t="shared" si="46"/>
        <v>0</v>
      </c>
      <c r="X354" s="1"/>
      <c r="Y354" s="1"/>
      <c r="Z354" s="1">
        <f>Table1914[[#This Row],[Quantity2]]*Table1914[[#This Row],[U Cost]]</f>
        <v>0</v>
      </c>
      <c r="AB354" s="1"/>
      <c r="AC354" s="1"/>
      <c r="AD354" s="1">
        <f t="shared" si="47"/>
        <v>0</v>
      </c>
      <c r="AE354" s="1"/>
      <c r="AF354" s="1">
        <f>SUM(Table1914[[#This Row],[Total 
Paid]:[Shipping 
Charged]])</f>
        <v>0</v>
      </c>
      <c r="AG354" s="1"/>
      <c r="AH354" s="1"/>
      <c r="AI354" s="1">
        <f t="shared" si="48"/>
        <v>0</v>
      </c>
      <c r="AK354" s="1"/>
      <c r="AL354" s="1"/>
      <c r="AM354" s="1"/>
      <c r="AN354" s="1"/>
      <c r="AP354" s="30">
        <f t="shared" si="45"/>
        <v>0</v>
      </c>
      <c r="AQ354" s="1"/>
      <c r="AR354" s="1">
        <f t="shared" si="17"/>
        <v>0</v>
      </c>
      <c r="AS354" s="1"/>
      <c r="AT354" s="1"/>
      <c r="AU354" s="2">
        <f t="shared" si="49"/>
        <v>0</v>
      </c>
      <c r="AW354" s="1"/>
      <c r="AX354" s="1"/>
      <c r="AY354" s="1"/>
      <c r="AZ354" s="2">
        <f t="shared" si="44"/>
        <v>0</v>
      </c>
      <c r="BA354" s="2">
        <f>SUM(AF354,AH354,-AZ354,-Table1914[[#This Row],[Sale Fee]])</f>
        <v>0</v>
      </c>
      <c r="BC354" s="1"/>
      <c r="BD354" s="1"/>
      <c r="BE354" s="1"/>
    </row>
    <row r="355" spans="1:57" x14ac:dyDescent="0.25">
      <c r="A355" s="1"/>
      <c r="B355" s="1"/>
      <c r="E355" s="4"/>
      <c r="F355" s="4"/>
      <c r="Q355" s="1"/>
      <c r="R355" s="1"/>
      <c r="S355" s="1"/>
      <c r="U355" s="1"/>
      <c r="V355" s="1"/>
      <c r="W355" s="1">
        <f t="shared" si="46"/>
        <v>0</v>
      </c>
      <c r="X355" s="1"/>
      <c r="Y355" s="1"/>
      <c r="Z355" s="1">
        <f>Table1914[[#This Row],[Quantity2]]*Table1914[[#This Row],[U Cost]]</f>
        <v>0</v>
      </c>
      <c r="AB355" s="1"/>
      <c r="AC355" s="1"/>
      <c r="AD355" s="1">
        <f t="shared" si="47"/>
        <v>0</v>
      </c>
      <c r="AE355" s="1"/>
      <c r="AF355" s="1">
        <f>SUM(Table1914[[#This Row],[Total 
Paid]:[Shipping 
Charged]])</f>
        <v>0</v>
      </c>
      <c r="AG355" s="1"/>
      <c r="AH355" s="1"/>
      <c r="AI355" s="1">
        <f t="shared" si="48"/>
        <v>0</v>
      </c>
      <c r="AK355" s="1"/>
      <c r="AL355" s="1"/>
      <c r="AM355" s="1"/>
      <c r="AN355" s="1"/>
      <c r="AP355" s="30">
        <f t="shared" si="45"/>
        <v>0</v>
      </c>
      <c r="AQ355" s="1"/>
      <c r="AR355" s="1">
        <f t="shared" si="17"/>
        <v>0</v>
      </c>
      <c r="AS355" s="1"/>
      <c r="AT355" s="1"/>
      <c r="AU355" s="2">
        <f t="shared" si="49"/>
        <v>0</v>
      </c>
      <c r="AW355" s="1"/>
      <c r="AX355" s="1"/>
      <c r="AY355" s="1"/>
      <c r="AZ355" s="2">
        <f t="shared" si="44"/>
        <v>0</v>
      </c>
      <c r="BA355" s="2">
        <f>SUM(AF355,AH355,-AZ355,-Table1914[[#This Row],[Sale Fee]])</f>
        <v>0</v>
      </c>
      <c r="BC355" s="1"/>
      <c r="BD355" s="1"/>
      <c r="BE355" s="1"/>
    </row>
    <row r="356" spans="1:57" x14ac:dyDescent="0.25">
      <c r="A356" s="1"/>
      <c r="B356" s="1"/>
      <c r="E356" s="4"/>
      <c r="F356" s="4"/>
      <c r="Q356" s="1"/>
      <c r="R356" s="1"/>
      <c r="S356" s="1"/>
      <c r="U356" s="1"/>
      <c r="V356" s="1"/>
      <c r="W356" s="1">
        <f t="shared" si="46"/>
        <v>0</v>
      </c>
      <c r="X356" s="1"/>
      <c r="Y356" s="1"/>
      <c r="Z356" s="1">
        <f>Table1914[[#This Row],[Quantity2]]*Table1914[[#This Row],[U Cost]]</f>
        <v>0</v>
      </c>
      <c r="AB356" s="1"/>
      <c r="AC356" s="1"/>
      <c r="AD356" s="1">
        <f t="shared" si="47"/>
        <v>0</v>
      </c>
      <c r="AE356" s="1"/>
      <c r="AF356" s="1">
        <f>SUM(Table1914[[#This Row],[Total 
Paid]:[Shipping 
Charged]])</f>
        <v>0</v>
      </c>
      <c r="AG356" s="1"/>
      <c r="AH356" s="1"/>
      <c r="AI356" s="1">
        <f t="shared" si="48"/>
        <v>0</v>
      </c>
      <c r="AK356" s="1"/>
      <c r="AL356" s="1"/>
      <c r="AM356" s="1"/>
      <c r="AN356" s="1"/>
      <c r="AP356" s="30">
        <f t="shared" si="45"/>
        <v>0</v>
      </c>
      <c r="AQ356" s="1"/>
      <c r="AR356" s="1">
        <f t="shared" si="17"/>
        <v>0</v>
      </c>
      <c r="AS356" s="1"/>
      <c r="AT356" s="1"/>
      <c r="AU356" s="2">
        <f t="shared" si="49"/>
        <v>0</v>
      </c>
      <c r="AW356" s="1"/>
      <c r="AX356" s="1"/>
      <c r="AY356" s="1"/>
      <c r="AZ356" s="2">
        <f t="shared" si="44"/>
        <v>0</v>
      </c>
      <c r="BA356" s="2">
        <f>SUM(AF356,AH356,-AZ356,-Table1914[[#This Row],[Sale Fee]])</f>
        <v>0</v>
      </c>
      <c r="BC356" s="1"/>
      <c r="BD356" s="1"/>
      <c r="BE356" s="1"/>
    </row>
    <row r="357" spans="1:57" x14ac:dyDescent="0.25">
      <c r="A357" s="1"/>
      <c r="B357" s="1"/>
      <c r="E357" s="4"/>
      <c r="F357" s="4"/>
      <c r="Q357" s="1"/>
      <c r="R357" s="1"/>
      <c r="S357" s="1"/>
      <c r="U357" s="1"/>
      <c r="V357" s="1"/>
      <c r="W357" s="1">
        <f t="shared" si="46"/>
        <v>0</v>
      </c>
      <c r="X357" s="1"/>
      <c r="Y357" s="1"/>
      <c r="Z357" s="1">
        <f>Table1914[[#This Row],[Quantity2]]*Table1914[[#This Row],[U Cost]]</f>
        <v>0</v>
      </c>
      <c r="AB357" s="1"/>
      <c r="AC357" s="1"/>
      <c r="AD357" s="1">
        <f t="shared" si="47"/>
        <v>0</v>
      </c>
      <c r="AE357" s="1"/>
      <c r="AF357" s="1">
        <f>SUM(Table1914[[#This Row],[Total 
Paid]:[Shipping 
Charged]])</f>
        <v>0</v>
      </c>
      <c r="AG357" s="1"/>
      <c r="AH357" s="1"/>
      <c r="AI357" s="1">
        <f t="shared" si="48"/>
        <v>0</v>
      </c>
      <c r="AK357" s="1"/>
      <c r="AL357" s="1"/>
      <c r="AM357" s="1"/>
      <c r="AN357" s="1"/>
      <c r="AP357" s="30">
        <f t="shared" si="45"/>
        <v>0</v>
      </c>
      <c r="AQ357" s="1"/>
      <c r="AR357" s="1">
        <f t="shared" si="17"/>
        <v>0</v>
      </c>
      <c r="AS357" s="1"/>
      <c r="AT357" s="1"/>
      <c r="AU357" s="2">
        <f t="shared" si="49"/>
        <v>0</v>
      </c>
      <c r="AW357" s="1"/>
      <c r="AX357" s="1"/>
      <c r="AY357" s="1"/>
      <c r="AZ357" s="2">
        <f t="shared" si="44"/>
        <v>0</v>
      </c>
      <c r="BA357" s="2">
        <f>SUM(AF357,AH357,-AZ357,-Table1914[[#This Row],[Sale Fee]])</f>
        <v>0</v>
      </c>
      <c r="BC357" s="1"/>
      <c r="BD357" s="1"/>
      <c r="BE357" s="1"/>
    </row>
    <row r="358" spans="1:57" x14ac:dyDescent="0.25">
      <c r="A358" s="1"/>
      <c r="B358" s="1"/>
      <c r="E358" s="4"/>
      <c r="F358" s="4"/>
      <c r="Q358" s="1"/>
      <c r="R358" s="1"/>
      <c r="S358" s="1"/>
      <c r="U358" s="1"/>
      <c r="V358" s="1"/>
      <c r="W358" s="1">
        <f t="shared" si="46"/>
        <v>0</v>
      </c>
      <c r="X358" s="1"/>
      <c r="Y358" s="1"/>
      <c r="Z358" s="1">
        <f>Table1914[[#This Row],[Quantity2]]*Table1914[[#This Row],[U Cost]]</f>
        <v>0</v>
      </c>
      <c r="AB358" s="1"/>
      <c r="AC358" s="1"/>
      <c r="AD358" s="1">
        <f t="shared" si="47"/>
        <v>0</v>
      </c>
      <c r="AE358" s="1"/>
      <c r="AF358" s="1">
        <f>SUM(Table1914[[#This Row],[Total 
Paid]:[Shipping 
Charged]])</f>
        <v>0</v>
      </c>
      <c r="AG358" s="1"/>
      <c r="AH358" s="1"/>
      <c r="AI358" s="1">
        <f t="shared" si="48"/>
        <v>0</v>
      </c>
      <c r="AK358" s="1"/>
      <c r="AL358" s="1"/>
      <c r="AM358" s="1"/>
      <c r="AN358" s="1"/>
      <c r="AP358" s="30">
        <f t="shared" si="45"/>
        <v>0</v>
      </c>
      <c r="AQ358" s="1"/>
      <c r="AR358" s="1">
        <f t="shared" si="17"/>
        <v>0</v>
      </c>
      <c r="AS358" s="1"/>
      <c r="AT358" s="1"/>
      <c r="AU358" s="2">
        <f t="shared" si="49"/>
        <v>0</v>
      </c>
      <c r="AW358" s="1"/>
      <c r="AX358" s="1"/>
      <c r="AY358" s="1"/>
      <c r="AZ358" s="2">
        <f t="shared" si="44"/>
        <v>0</v>
      </c>
      <c r="BA358" s="2">
        <f>SUM(AF358,AH358,-AZ358,-Table1914[[#This Row],[Sale Fee]])</f>
        <v>0</v>
      </c>
      <c r="BC358" s="1"/>
      <c r="BD358" s="1"/>
      <c r="BE358" s="1"/>
    </row>
    <row r="359" spans="1:57" x14ac:dyDescent="0.25">
      <c r="A359" s="1"/>
      <c r="B359" s="1"/>
      <c r="E359" s="4"/>
      <c r="F359" s="4"/>
      <c r="Q359" s="1"/>
      <c r="R359" s="1"/>
      <c r="S359" s="1"/>
      <c r="U359" s="1"/>
      <c r="V359" s="1"/>
      <c r="W359" s="1">
        <f t="shared" si="46"/>
        <v>0</v>
      </c>
      <c r="X359" s="1"/>
      <c r="Y359" s="1"/>
      <c r="Z359" s="1">
        <f>Table1914[[#This Row],[Quantity2]]*Table1914[[#This Row],[U Cost]]</f>
        <v>0</v>
      </c>
      <c r="AB359" s="1"/>
      <c r="AC359" s="1"/>
      <c r="AD359" s="1">
        <f t="shared" si="47"/>
        <v>0</v>
      </c>
      <c r="AE359" s="1"/>
      <c r="AF359" s="1">
        <f>SUM(Table1914[[#This Row],[Total 
Paid]:[Shipping 
Charged]])</f>
        <v>0</v>
      </c>
      <c r="AG359" s="1"/>
      <c r="AH359" s="1"/>
      <c r="AI359" s="1">
        <f t="shared" si="48"/>
        <v>0</v>
      </c>
      <c r="AK359" s="1"/>
      <c r="AL359" s="1"/>
      <c r="AM359" s="1"/>
      <c r="AN359" s="1"/>
      <c r="AP359" s="30">
        <f t="shared" si="45"/>
        <v>0</v>
      </c>
      <c r="AQ359" s="1"/>
      <c r="AR359" s="1">
        <f t="shared" si="17"/>
        <v>0</v>
      </c>
      <c r="AS359" s="1"/>
      <c r="AT359" s="1"/>
      <c r="AU359" s="2">
        <f t="shared" si="49"/>
        <v>0</v>
      </c>
      <c r="AW359" s="1"/>
      <c r="AX359" s="1"/>
      <c r="AY359" s="1"/>
      <c r="AZ359" s="2">
        <f t="shared" si="44"/>
        <v>0</v>
      </c>
      <c r="BA359" s="2">
        <f>SUM(AF359,AH359,-AZ359,-Table1914[[#This Row],[Sale Fee]])</f>
        <v>0</v>
      </c>
      <c r="BC359" s="1"/>
      <c r="BD359" s="1"/>
      <c r="BE359" s="1"/>
    </row>
    <row r="360" spans="1:57" x14ac:dyDescent="0.25">
      <c r="A360" s="1"/>
      <c r="B360" s="1"/>
      <c r="E360" s="4"/>
      <c r="F360" s="4"/>
      <c r="Q360" s="1"/>
      <c r="R360" s="1"/>
      <c r="S360" s="1"/>
      <c r="U360" s="1"/>
      <c r="V360" s="1"/>
      <c r="W360" s="1">
        <f t="shared" si="46"/>
        <v>0</v>
      </c>
      <c r="X360" s="1"/>
      <c r="Y360" s="1"/>
      <c r="Z360" s="1">
        <f>Table1914[[#This Row],[Quantity2]]*Table1914[[#This Row],[U Cost]]</f>
        <v>0</v>
      </c>
      <c r="AB360" s="1"/>
      <c r="AC360" s="1"/>
      <c r="AD360" s="1">
        <f t="shared" si="47"/>
        <v>0</v>
      </c>
      <c r="AE360" s="1"/>
      <c r="AF360" s="1">
        <f>SUM(Table1914[[#This Row],[Total 
Paid]:[Shipping 
Charged]])</f>
        <v>0</v>
      </c>
      <c r="AG360" s="1"/>
      <c r="AH360" s="1"/>
      <c r="AI360" s="1">
        <f t="shared" si="48"/>
        <v>0</v>
      </c>
      <c r="AK360" s="1"/>
      <c r="AL360" s="1"/>
      <c r="AM360" s="1"/>
      <c r="AN360" s="1"/>
      <c r="AP360" s="30">
        <f t="shared" si="45"/>
        <v>0</v>
      </c>
      <c r="AQ360" s="1"/>
      <c r="AR360" s="1">
        <f t="shared" si="17"/>
        <v>0</v>
      </c>
      <c r="AS360" s="1"/>
      <c r="AT360" s="1"/>
      <c r="AU360" s="2">
        <f t="shared" si="49"/>
        <v>0</v>
      </c>
      <c r="AW360" s="1"/>
      <c r="AX360" s="1"/>
      <c r="AY360" s="1"/>
      <c r="AZ360" s="2">
        <f t="shared" si="44"/>
        <v>0</v>
      </c>
      <c r="BA360" s="2">
        <f>SUM(AF360,AH360,-AZ360,-Table1914[[#This Row],[Sale Fee]])</f>
        <v>0</v>
      </c>
      <c r="BC360" s="1"/>
      <c r="BD360" s="1"/>
      <c r="BE360" s="1"/>
    </row>
    <row r="361" spans="1:57" x14ac:dyDescent="0.25">
      <c r="A361" s="1"/>
      <c r="B361" s="1"/>
      <c r="E361" s="4"/>
      <c r="F361" s="4"/>
      <c r="Q361" s="1"/>
      <c r="R361" s="1"/>
      <c r="S361" s="1"/>
      <c r="U361" s="1"/>
      <c r="V361" s="1"/>
      <c r="W361" s="1">
        <f t="shared" si="46"/>
        <v>0</v>
      </c>
      <c r="X361" s="1"/>
      <c r="Y361" s="1"/>
      <c r="Z361" s="1">
        <f>Table1914[[#This Row],[Quantity2]]*Table1914[[#This Row],[U Cost]]</f>
        <v>0</v>
      </c>
      <c r="AB361" s="1"/>
      <c r="AC361" s="1"/>
      <c r="AD361" s="1">
        <f t="shared" si="47"/>
        <v>0</v>
      </c>
      <c r="AE361" s="1"/>
      <c r="AF361" s="1">
        <f>SUM(Table1914[[#This Row],[Total 
Paid]:[Shipping 
Charged]])</f>
        <v>0</v>
      </c>
      <c r="AG361" s="1"/>
      <c r="AH361" s="1"/>
      <c r="AI361" s="1">
        <f t="shared" si="48"/>
        <v>0</v>
      </c>
      <c r="AK361" s="1"/>
      <c r="AL361" s="1"/>
      <c r="AM361" s="1"/>
      <c r="AN361" s="1"/>
      <c r="AP361" s="30">
        <f t="shared" si="45"/>
        <v>0</v>
      </c>
      <c r="AQ361" s="1"/>
      <c r="AR361" s="1">
        <f t="shared" si="17"/>
        <v>0</v>
      </c>
      <c r="AS361" s="1"/>
      <c r="AT361" s="1"/>
      <c r="AU361" s="2">
        <f t="shared" si="49"/>
        <v>0</v>
      </c>
      <c r="AW361" s="1"/>
      <c r="AX361" s="1"/>
      <c r="AY361" s="1"/>
      <c r="AZ361" s="2">
        <f t="shared" si="44"/>
        <v>0</v>
      </c>
      <c r="BA361" s="2">
        <f>SUM(AF361,AH361,-AZ361,-Table1914[[#This Row],[Sale Fee]])</f>
        <v>0</v>
      </c>
      <c r="BC361" s="1"/>
      <c r="BD361" s="1"/>
      <c r="BE361" s="1"/>
    </row>
    <row r="362" spans="1:57" x14ac:dyDescent="0.25">
      <c r="A362" s="1"/>
      <c r="B362" s="1"/>
      <c r="E362" s="4"/>
      <c r="F362" s="4"/>
      <c r="Q362" s="1"/>
      <c r="R362" s="1"/>
      <c r="S362" s="1"/>
      <c r="U362" s="1"/>
      <c r="V362" s="1"/>
      <c r="W362" s="1">
        <f t="shared" si="46"/>
        <v>0</v>
      </c>
      <c r="X362" s="1"/>
      <c r="Y362" s="1"/>
      <c r="Z362" s="1">
        <f>Table1914[[#This Row],[Quantity2]]*Table1914[[#This Row],[U Cost]]</f>
        <v>0</v>
      </c>
      <c r="AB362" s="1"/>
      <c r="AC362" s="1"/>
      <c r="AD362" s="1">
        <f t="shared" si="47"/>
        <v>0</v>
      </c>
      <c r="AE362" s="1"/>
      <c r="AF362" s="1">
        <f>SUM(Table1914[[#This Row],[Total 
Paid]:[Shipping 
Charged]])</f>
        <v>0</v>
      </c>
      <c r="AG362" s="1"/>
      <c r="AH362" s="1"/>
      <c r="AI362" s="1">
        <f t="shared" si="48"/>
        <v>0</v>
      </c>
      <c r="AK362" s="1"/>
      <c r="AL362" s="1"/>
      <c r="AM362" s="1"/>
      <c r="AN362" s="1"/>
      <c r="AP362" s="30">
        <f t="shared" si="45"/>
        <v>0</v>
      </c>
      <c r="AQ362" s="1"/>
      <c r="AR362" s="1">
        <f t="shared" si="17"/>
        <v>0</v>
      </c>
      <c r="AS362" s="1"/>
      <c r="AT362" s="1"/>
      <c r="AU362" s="2">
        <f t="shared" si="49"/>
        <v>0</v>
      </c>
      <c r="AW362" s="1"/>
      <c r="AX362" s="1"/>
      <c r="AY362" s="1"/>
      <c r="AZ362" s="2">
        <f t="shared" si="44"/>
        <v>0</v>
      </c>
      <c r="BA362" s="2">
        <f>SUM(AF362,AH362,-AZ362,-Table1914[[#This Row],[Sale Fee]])</f>
        <v>0</v>
      </c>
      <c r="BC362" s="1"/>
      <c r="BD362" s="1"/>
      <c r="BE362" s="1"/>
    </row>
    <row r="363" spans="1:57" x14ac:dyDescent="0.25">
      <c r="A363" s="1"/>
      <c r="B363" s="1"/>
      <c r="E363" s="4"/>
      <c r="F363" s="4"/>
      <c r="Q363" s="1"/>
      <c r="R363" s="1"/>
      <c r="S363" s="1"/>
      <c r="U363" s="1"/>
      <c r="V363" s="1"/>
      <c r="W363" s="1">
        <f t="shared" si="46"/>
        <v>0</v>
      </c>
      <c r="X363" s="1"/>
      <c r="Y363" s="1"/>
      <c r="Z363" s="1">
        <f>Table1914[[#This Row],[Quantity2]]*Table1914[[#This Row],[U Cost]]</f>
        <v>0</v>
      </c>
      <c r="AB363" s="1"/>
      <c r="AC363" s="1"/>
      <c r="AD363" s="1">
        <f t="shared" si="47"/>
        <v>0</v>
      </c>
      <c r="AE363" s="1"/>
      <c r="AF363" s="1">
        <f>SUM(Table1914[[#This Row],[Total 
Paid]:[Shipping 
Charged]])</f>
        <v>0</v>
      </c>
      <c r="AG363" s="1"/>
      <c r="AH363" s="1"/>
      <c r="AI363" s="1">
        <f t="shared" si="48"/>
        <v>0</v>
      </c>
      <c r="AK363" s="1"/>
      <c r="AL363" s="1"/>
      <c r="AM363" s="1"/>
      <c r="AN363" s="1"/>
      <c r="AP363" s="30">
        <f t="shared" si="45"/>
        <v>0</v>
      </c>
      <c r="AQ363" s="1"/>
      <c r="AR363" s="1">
        <f t="shared" si="17"/>
        <v>0</v>
      </c>
      <c r="AS363" s="1"/>
      <c r="AT363" s="1"/>
      <c r="AU363" s="2">
        <f t="shared" si="49"/>
        <v>0</v>
      </c>
      <c r="AW363" s="1"/>
      <c r="AX363" s="1"/>
      <c r="AY363" s="1"/>
      <c r="AZ363" s="2">
        <f t="shared" si="44"/>
        <v>0</v>
      </c>
      <c r="BA363" s="2">
        <f>SUM(AF363,AH363,-AZ363,-Table1914[[#This Row],[Sale Fee]])</f>
        <v>0</v>
      </c>
      <c r="BC363" s="1"/>
      <c r="BD363" s="1"/>
      <c r="BE363" s="1"/>
    </row>
    <row r="364" spans="1:57" x14ac:dyDescent="0.25">
      <c r="A364" s="1"/>
      <c r="B364" s="1"/>
      <c r="E364" s="4"/>
      <c r="F364" s="4"/>
      <c r="Q364" s="1"/>
      <c r="R364" s="1"/>
      <c r="S364" s="1"/>
      <c r="U364" s="1"/>
      <c r="V364" s="1"/>
      <c r="W364" s="1">
        <f t="shared" si="46"/>
        <v>0</v>
      </c>
      <c r="X364" s="1"/>
      <c r="Y364" s="1"/>
      <c r="Z364" s="1">
        <f>Table1914[[#This Row],[Quantity2]]*Table1914[[#This Row],[U Cost]]</f>
        <v>0</v>
      </c>
      <c r="AB364" s="1"/>
      <c r="AC364" s="1"/>
      <c r="AD364" s="1">
        <f t="shared" si="47"/>
        <v>0</v>
      </c>
      <c r="AE364" s="1"/>
      <c r="AF364" s="1">
        <f>SUM(Table1914[[#This Row],[Total 
Paid]:[Shipping 
Charged]])</f>
        <v>0</v>
      </c>
      <c r="AG364" s="1"/>
      <c r="AH364" s="1"/>
      <c r="AI364" s="1">
        <f t="shared" si="48"/>
        <v>0</v>
      </c>
      <c r="AK364" s="1"/>
      <c r="AL364" s="1"/>
      <c r="AM364" s="1"/>
      <c r="AN364" s="1"/>
      <c r="AP364" s="30">
        <f t="shared" si="45"/>
        <v>0</v>
      </c>
      <c r="AQ364" s="1"/>
      <c r="AR364" s="1">
        <f t="shared" si="17"/>
        <v>0</v>
      </c>
      <c r="AS364" s="1"/>
      <c r="AT364" s="1"/>
      <c r="AU364" s="2">
        <f t="shared" si="49"/>
        <v>0</v>
      </c>
      <c r="AW364" s="1"/>
      <c r="AX364" s="1"/>
      <c r="AY364" s="1"/>
      <c r="AZ364" s="2">
        <f t="shared" si="44"/>
        <v>0</v>
      </c>
      <c r="BA364" s="2">
        <f>SUM(AF364,AH364,-AZ364,-Table1914[[#This Row],[Sale Fee]])</f>
        <v>0</v>
      </c>
      <c r="BC364" s="1"/>
      <c r="BD364" s="1"/>
      <c r="BE364" s="1"/>
    </row>
    <row r="365" spans="1:57" x14ac:dyDescent="0.25">
      <c r="A365" s="1"/>
      <c r="B365" s="1"/>
      <c r="E365" s="4"/>
      <c r="F365" s="4"/>
      <c r="Q365" s="1"/>
      <c r="R365" s="1"/>
      <c r="S365" s="1"/>
      <c r="U365" s="1"/>
      <c r="V365" s="1"/>
      <c r="W365" s="1">
        <f t="shared" si="46"/>
        <v>0</v>
      </c>
      <c r="X365" s="1"/>
      <c r="Y365" s="1"/>
      <c r="Z365" s="1">
        <f>Table1914[[#This Row],[Quantity2]]*Table1914[[#This Row],[U Cost]]</f>
        <v>0</v>
      </c>
      <c r="AB365" s="1"/>
      <c r="AC365" s="1"/>
      <c r="AD365" s="1">
        <f t="shared" si="47"/>
        <v>0</v>
      </c>
      <c r="AE365" s="1"/>
      <c r="AF365" s="1">
        <f>SUM(Table1914[[#This Row],[Total 
Paid]:[Shipping 
Charged]])</f>
        <v>0</v>
      </c>
      <c r="AG365" s="1"/>
      <c r="AH365" s="1"/>
      <c r="AI365" s="1">
        <f t="shared" si="48"/>
        <v>0</v>
      </c>
      <c r="AK365" s="1"/>
      <c r="AL365" s="1"/>
      <c r="AM365" s="1"/>
      <c r="AN365" s="1"/>
      <c r="AP365" s="30">
        <f t="shared" si="45"/>
        <v>0</v>
      </c>
      <c r="AQ365" s="1"/>
      <c r="AR365" s="1">
        <f t="shared" si="17"/>
        <v>0</v>
      </c>
      <c r="AS365" s="1"/>
      <c r="AT365" s="1"/>
      <c r="AU365" s="2">
        <f t="shared" si="49"/>
        <v>0</v>
      </c>
      <c r="AW365" s="1"/>
      <c r="AX365" s="1"/>
      <c r="AY365" s="1"/>
      <c r="AZ365" s="2">
        <f t="shared" si="44"/>
        <v>0</v>
      </c>
      <c r="BA365" s="2">
        <f>SUM(AF365,AH365,-AZ365,-Table1914[[#This Row],[Sale Fee]])</f>
        <v>0</v>
      </c>
      <c r="BC365" s="1"/>
      <c r="BD365" s="1"/>
      <c r="BE365" s="1"/>
    </row>
    <row r="366" spans="1:57" x14ac:dyDescent="0.25">
      <c r="A366" s="1"/>
      <c r="B366" s="1"/>
      <c r="E366" s="4"/>
      <c r="F366" s="4"/>
      <c r="Q366" s="1"/>
      <c r="R366" s="1"/>
      <c r="S366" s="1"/>
      <c r="U366" s="1"/>
      <c r="V366" s="1"/>
      <c r="W366" s="1">
        <f t="shared" si="46"/>
        <v>0</v>
      </c>
      <c r="X366" s="1"/>
      <c r="Y366" s="1"/>
      <c r="Z366" s="1">
        <f>Table1914[[#This Row],[Quantity2]]*Table1914[[#This Row],[U Cost]]</f>
        <v>0</v>
      </c>
      <c r="AB366" s="1"/>
      <c r="AC366" s="1"/>
      <c r="AD366" s="1">
        <f t="shared" si="47"/>
        <v>0</v>
      </c>
      <c r="AE366" s="1"/>
      <c r="AF366" s="1">
        <f>SUM(Table1914[[#This Row],[Total 
Paid]:[Shipping 
Charged]])</f>
        <v>0</v>
      </c>
      <c r="AG366" s="1"/>
      <c r="AH366" s="1"/>
      <c r="AI366" s="1">
        <f t="shared" si="48"/>
        <v>0</v>
      </c>
      <c r="AK366" s="1"/>
      <c r="AL366" s="1"/>
      <c r="AM366" s="1"/>
      <c r="AN366" s="1"/>
      <c r="AP366" s="30">
        <f t="shared" si="45"/>
        <v>0</v>
      </c>
      <c r="AQ366" s="1"/>
      <c r="AR366" s="1">
        <f t="shared" si="17"/>
        <v>0</v>
      </c>
      <c r="AS366" s="1"/>
      <c r="AT366" s="1"/>
      <c r="AU366" s="2">
        <f t="shared" si="49"/>
        <v>0</v>
      </c>
      <c r="AW366" s="1"/>
      <c r="AX366" s="1"/>
      <c r="AY366" s="1"/>
      <c r="AZ366" s="2">
        <f t="shared" si="44"/>
        <v>0</v>
      </c>
      <c r="BA366" s="2">
        <f>SUM(AF366,AH366,-AZ366,-Table1914[[#This Row],[Sale Fee]])</f>
        <v>0</v>
      </c>
      <c r="BC366" s="1"/>
      <c r="BD366" s="1"/>
      <c r="BE366" s="1"/>
    </row>
    <row r="367" spans="1:57" x14ac:dyDescent="0.25">
      <c r="A367" s="1"/>
      <c r="B367" s="1"/>
      <c r="E367" s="4"/>
      <c r="F367" s="4"/>
      <c r="Q367" s="1"/>
      <c r="R367" s="1"/>
      <c r="S367" s="1"/>
      <c r="U367" s="1"/>
      <c r="V367" s="1"/>
      <c r="W367" s="1">
        <f t="shared" si="46"/>
        <v>0</v>
      </c>
      <c r="X367" s="1"/>
      <c r="Y367" s="1"/>
      <c r="Z367" s="1">
        <f>Table1914[[#This Row],[Quantity2]]*Table1914[[#This Row],[U Cost]]</f>
        <v>0</v>
      </c>
      <c r="AB367" s="1"/>
      <c r="AC367" s="1"/>
      <c r="AD367" s="1">
        <f t="shared" si="47"/>
        <v>0</v>
      </c>
      <c r="AE367" s="1"/>
      <c r="AF367" s="1">
        <f>SUM(Table1914[[#This Row],[Total 
Paid]:[Shipping 
Charged]])</f>
        <v>0</v>
      </c>
      <c r="AG367" s="1"/>
      <c r="AH367" s="1"/>
      <c r="AI367" s="1">
        <f t="shared" si="48"/>
        <v>0</v>
      </c>
      <c r="AK367" s="1"/>
      <c r="AL367" s="1"/>
      <c r="AM367" s="1"/>
      <c r="AN367" s="1"/>
      <c r="AP367" s="30">
        <f t="shared" si="45"/>
        <v>0</v>
      </c>
      <c r="AQ367" s="1"/>
      <c r="AR367" s="1">
        <f t="shared" si="17"/>
        <v>0</v>
      </c>
      <c r="AS367" s="1"/>
      <c r="AT367" s="1"/>
      <c r="AU367" s="2">
        <f t="shared" si="49"/>
        <v>0</v>
      </c>
      <c r="AW367" s="1"/>
      <c r="AX367" s="1"/>
      <c r="AY367" s="1"/>
      <c r="AZ367" s="2">
        <f t="shared" si="44"/>
        <v>0</v>
      </c>
      <c r="BA367" s="2">
        <f>SUM(AF367,AH367,-AZ367,-Table1914[[#This Row],[Sale Fee]])</f>
        <v>0</v>
      </c>
      <c r="BC367" s="1"/>
      <c r="BD367" s="1"/>
      <c r="BE367" s="1"/>
    </row>
    <row r="368" spans="1:57" x14ac:dyDescent="0.25">
      <c r="A368" s="1"/>
      <c r="B368" s="1"/>
      <c r="E368" s="4"/>
      <c r="F368" s="4"/>
      <c r="Q368" s="1"/>
      <c r="R368" s="1"/>
      <c r="S368" s="1"/>
      <c r="U368" s="1"/>
      <c r="V368" s="1"/>
      <c r="W368" s="1">
        <f t="shared" si="46"/>
        <v>0</v>
      </c>
      <c r="X368" s="1"/>
      <c r="Y368" s="1"/>
      <c r="Z368" s="1">
        <f>Table1914[[#This Row],[Quantity2]]*Table1914[[#This Row],[U Cost]]</f>
        <v>0</v>
      </c>
      <c r="AB368" s="1"/>
      <c r="AC368" s="1"/>
      <c r="AD368" s="1">
        <f t="shared" si="47"/>
        <v>0</v>
      </c>
      <c r="AE368" s="1"/>
      <c r="AF368" s="1">
        <f>SUM(Table1914[[#This Row],[Total 
Paid]:[Shipping 
Charged]])</f>
        <v>0</v>
      </c>
      <c r="AG368" s="1"/>
      <c r="AH368" s="1"/>
      <c r="AI368" s="1">
        <f t="shared" si="48"/>
        <v>0</v>
      </c>
      <c r="AK368" s="1"/>
      <c r="AL368" s="1"/>
      <c r="AM368" s="1"/>
      <c r="AN368" s="1"/>
      <c r="AP368" s="30">
        <f t="shared" si="45"/>
        <v>0</v>
      </c>
      <c r="AQ368" s="1"/>
      <c r="AR368" s="1">
        <f t="shared" si="17"/>
        <v>0</v>
      </c>
      <c r="AS368" s="1"/>
      <c r="AT368" s="1"/>
      <c r="AU368" s="2">
        <f t="shared" si="49"/>
        <v>0</v>
      </c>
      <c r="AW368" s="1"/>
      <c r="AX368" s="1"/>
      <c r="AY368" s="1"/>
      <c r="AZ368" s="2">
        <f t="shared" si="44"/>
        <v>0</v>
      </c>
      <c r="BA368" s="2">
        <f>SUM(AF368,AH368,-AZ368,-Table1914[[#This Row],[Sale Fee]])</f>
        <v>0</v>
      </c>
      <c r="BC368" s="1"/>
      <c r="BD368" s="1"/>
      <c r="BE368" s="1"/>
    </row>
    <row r="369" spans="1:57" x14ac:dyDescent="0.25">
      <c r="A369" s="1"/>
      <c r="B369" s="1"/>
      <c r="E369" s="4"/>
      <c r="F369" s="4"/>
      <c r="Q369" s="1"/>
      <c r="R369" s="1"/>
      <c r="S369" s="1"/>
      <c r="U369" s="1"/>
      <c r="V369" s="1"/>
      <c r="W369" s="1">
        <f t="shared" si="46"/>
        <v>0</v>
      </c>
      <c r="X369" s="1"/>
      <c r="Y369" s="1"/>
      <c r="Z369" s="1">
        <f>Table1914[[#This Row],[Quantity2]]*Table1914[[#This Row],[U Cost]]</f>
        <v>0</v>
      </c>
      <c r="AB369" s="1"/>
      <c r="AC369" s="1"/>
      <c r="AD369" s="1">
        <f t="shared" si="47"/>
        <v>0</v>
      </c>
      <c r="AE369" s="1"/>
      <c r="AF369" s="1">
        <f>SUM(Table1914[[#This Row],[Total 
Paid]:[Shipping 
Charged]])</f>
        <v>0</v>
      </c>
      <c r="AG369" s="1"/>
      <c r="AH369" s="1"/>
      <c r="AI369" s="1">
        <f t="shared" si="48"/>
        <v>0</v>
      </c>
      <c r="AK369" s="1"/>
      <c r="AL369" s="1"/>
      <c r="AM369" s="1"/>
      <c r="AN369" s="1"/>
      <c r="AP369" s="30">
        <f t="shared" si="45"/>
        <v>0</v>
      </c>
      <c r="AQ369" s="1"/>
      <c r="AR369" s="1">
        <f t="shared" si="17"/>
        <v>0</v>
      </c>
      <c r="AS369" s="1"/>
      <c r="AT369" s="1"/>
      <c r="AU369" s="2">
        <f t="shared" si="49"/>
        <v>0</v>
      </c>
      <c r="AW369" s="1"/>
      <c r="AX369" s="1"/>
      <c r="AY369" s="1"/>
      <c r="AZ369" s="2">
        <f t="shared" si="44"/>
        <v>0</v>
      </c>
      <c r="BA369" s="2">
        <f>SUM(AF369,AH369,-AZ369,-Table1914[[#This Row],[Sale Fee]])</f>
        <v>0</v>
      </c>
      <c r="BC369" s="1"/>
      <c r="BD369" s="1"/>
      <c r="BE369" s="1"/>
    </row>
    <row r="370" spans="1:57" x14ac:dyDescent="0.25">
      <c r="A370" s="1"/>
      <c r="B370" s="1"/>
      <c r="E370" s="4"/>
      <c r="F370" s="4"/>
      <c r="Q370" s="1"/>
      <c r="R370" s="1"/>
      <c r="S370" s="1"/>
      <c r="U370" s="1"/>
      <c r="V370" s="1"/>
      <c r="W370" s="1">
        <f t="shared" si="46"/>
        <v>0</v>
      </c>
      <c r="X370" s="1"/>
      <c r="Y370" s="1"/>
      <c r="Z370" s="1">
        <f>Table1914[[#This Row],[Quantity2]]*Table1914[[#This Row],[U Cost]]</f>
        <v>0</v>
      </c>
      <c r="AB370" s="1"/>
      <c r="AC370" s="1"/>
      <c r="AD370" s="1">
        <f t="shared" si="47"/>
        <v>0</v>
      </c>
      <c r="AE370" s="1"/>
      <c r="AF370" s="1">
        <f>SUM(Table1914[[#This Row],[Total 
Paid]:[Shipping 
Charged]])</f>
        <v>0</v>
      </c>
      <c r="AG370" s="1"/>
      <c r="AH370" s="1"/>
      <c r="AI370" s="1">
        <f t="shared" si="48"/>
        <v>0</v>
      </c>
      <c r="AK370" s="1"/>
      <c r="AL370" s="1"/>
      <c r="AM370" s="1"/>
      <c r="AN370" s="1"/>
      <c r="AP370" s="30">
        <f t="shared" si="45"/>
        <v>0</v>
      </c>
      <c r="AQ370" s="1"/>
      <c r="AR370" s="1">
        <f t="shared" si="17"/>
        <v>0</v>
      </c>
      <c r="AS370" s="1"/>
      <c r="AT370" s="1"/>
      <c r="AU370" s="2">
        <f t="shared" si="49"/>
        <v>0</v>
      </c>
      <c r="AW370" s="1"/>
      <c r="AX370" s="1"/>
      <c r="AY370" s="1"/>
      <c r="AZ370" s="2">
        <f t="shared" si="44"/>
        <v>0</v>
      </c>
      <c r="BA370" s="2">
        <f>SUM(AF370,AH370,-AZ370,-Table1914[[#This Row],[Sale Fee]])</f>
        <v>0</v>
      </c>
      <c r="BC370" s="1"/>
      <c r="BD370" s="1"/>
      <c r="BE370" s="1"/>
    </row>
    <row r="371" spans="1:57" x14ac:dyDescent="0.25">
      <c r="A371" s="1"/>
      <c r="B371" s="1"/>
      <c r="E371" s="4"/>
      <c r="F371" s="4"/>
      <c r="Q371" s="1"/>
      <c r="R371" s="1"/>
      <c r="S371" s="1"/>
      <c r="U371" s="1"/>
      <c r="V371" s="1"/>
      <c r="W371" s="1">
        <f t="shared" si="46"/>
        <v>0</v>
      </c>
      <c r="X371" s="1"/>
      <c r="Y371" s="1"/>
      <c r="Z371" s="1">
        <f>Table1914[[#This Row],[Quantity2]]*Table1914[[#This Row],[U Cost]]</f>
        <v>0</v>
      </c>
      <c r="AB371" s="1"/>
      <c r="AC371" s="1"/>
      <c r="AD371" s="1">
        <f t="shared" si="47"/>
        <v>0</v>
      </c>
      <c r="AE371" s="1"/>
      <c r="AF371" s="1">
        <f>SUM(Table1914[[#This Row],[Total 
Paid]:[Shipping 
Charged]])</f>
        <v>0</v>
      </c>
      <c r="AG371" s="1"/>
      <c r="AH371" s="1"/>
      <c r="AI371" s="1">
        <f t="shared" si="48"/>
        <v>0</v>
      </c>
      <c r="AK371" s="1"/>
      <c r="AL371" s="1"/>
      <c r="AM371" s="1"/>
      <c r="AN371" s="1"/>
      <c r="AP371" s="30">
        <f t="shared" si="45"/>
        <v>0</v>
      </c>
      <c r="AQ371" s="1"/>
      <c r="AR371" s="1">
        <f t="shared" si="17"/>
        <v>0</v>
      </c>
      <c r="AS371" s="1"/>
      <c r="AT371" s="1"/>
      <c r="AU371" s="2">
        <f t="shared" si="49"/>
        <v>0</v>
      </c>
      <c r="AW371" s="1"/>
      <c r="AX371" s="1"/>
      <c r="AY371" s="1"/>
      <c r="AZ371" s="2">
        <f t="shared" si="44"/>
        <v>0</v>
      </c>
      <c r="BA371" s="2">
        <f>SUM(AF371,AH371,-AZ371,-Table1914[[#This Row],[Sale Fee]])</f>
        <v>0</v>
      </c>
      <c r="BC371" s="1"/>
      <c r="BD371" s="1"/>
      <c r="BE371" s="1"/>
    </row>
    <row r="372" spans="1:57" x14ac:dyDescent="0.25">
      <c r="A372" s="1"/>
      <c r="B372" s="1"/>
      <c r="E372" s="4"/>
      <c r="F372" s="4"/>
      <c r="Q372" s="1"/>
      <c r="R372" s="1"/>
      <c r="S372" s="1"/>
      <c r="U372" s="1"/>
      <c r="V372" s="1"/>
      <c r="W372" s="1">
        <f t="shared" si="46"/>
        <v>0</v>
      </c>
      <c r="X372" s="1"/>
      <c r="Y372" s="1"/>
      <c r="Z372" s="1">
        <f>Table1914[[#This Row],[Quantity2]]*Table1914[[#This Row],[U Cost]]</f>
        <v>0</v>
      </c>
      <c r="AB372" s="1"/>
      <c r="AC372" s="1"/>
      <c r="AD372" s="1">
        <f t="shared" si="47"/>
        <v>0</v>
      </c>
      <c r="AE372" s="1"/>
      <c r="AF372" s="1">
        <f>SUM(Table1914[[#This Row],[Total 
Paid]:[Shipping 
Charged]])</f>
        <v>0</v>
      </c>
      <c r="AG372" s="1"/>
      <c r="AH372" s="1"/>
      <c r="AI372" s="1">
        <f t="shared" si="48"/>
        <v>0</v>
      </c>
      <c r="AK372" s="1"/>
      <c r="AL372" s="1"/>
      <c r="AM372" s="1"/>
      <c r="AN372" s="1"/>
      <c r="AP372" s="30">
        <f t="shared" si="45"/>
        <v>0</v>
      </c>
      <c r="AQ372" s="1"/>
      <c r="AR372" s="1">
        <f t="shared" si="17"/>
        <v>0</v>
      </c>
      <c r="AS372" s="1"/>
      <c r="AT372" s="1"/>
      <c r="AU372" s="2">
        <f t="shared" si="49"/>
        <v>0</v>
      </c>
      <c r="AW372" s="1"/>
      <c r="AX372" s="1"/>
      <c r="AY372" s="1"/>
      <c r="AZ372" s="2">
        <f t="shared" si="44"/>
        <v>0</v>
      </c>
      <c r="BA372" s="2">
        <f>SUM(AF372,AH372,-AZ372,-Table1914[[#This Row],[Sale Fee]])</f>
        <v>0</v>
      </c>
      <c r="BC372" s="1"/>
      <c r="BD372" s="1"/>
      <c r="BE372" s="1"/>
    </row>
    <row r="373" spans="1:57" x14ac:dyDescent="0.25">
      <c r="A373" s="1"/>
      <c r="B373" s="1"/>
      <c r="E373" s="4"/>
      <c r="F373" s="4"/>
      <c r="Q373" s="1"/>
      <c r="R373" s="1"/>
      <c r="S373" s="1"/>
      <c r="U373" s="1"/>
      <c r="V373" s="1"/>
      <c r="W373" s="1">
        <f t="shared" si="46"/>
        <v>0</v>
      </c>
      <c r="X373" s="1"/>
      <c r="Y373" s="1"/>
      <c r="Z373" s="1">
        <f>Table1914[[#This Row],[Quantity2]]*Table1914[[#This Row],[U Cost]]</f>
        <v>0</v>
      </c>
      <c r="AB373" s="1"/>
      <c r="AC373" s="1"/>
      <c r="AD373" s="1">
        <f t="shared" si="47"/>
        <v>0</v>
      </c>
      <c r="AE373" s="1"/>
      <c r="AF373" s="1">
        <f>SUM(Table1914[[#This Row],[Total 
Paid]:[Shipping 
Charged]])</f>
        <v>0</v>
      </c>
      <c r="AG373" s="1"/>
      <c r="AH373" s="1"/>
      <c r="AI373" s="1">
        <f t="shared" si="48"/>
        <v>0</v>
      </c>
      <c r="AK373" s="1"/>
      <c r="AL373" s="1"/>
      <c r="AM373" s="1"/>
      <c r="AN373" s="1"/>
      <c r="AP373" s="30">
        <f t="shared" si="45"/>
        <v>0</v>
      </c>
      <c r="AQ373" s="1"/>
      <c r="AR373" s="1">
        <f t="shared" si="17"/>
        <v>0</v>
      </c>
      <c r="AS373" s="1"/>
      <c r="AT373" s="1"/>
      <c r="AU373" s="2">
        <f t="shared" si="49"/>
        <v>0</v>
      </c>
      <c r="AW373" s="1"/>
      <c r="AX373" s="1"/>
      <c r="AY373" s="1"/>
      <c r="AZ373" s="2">
        <f t="shared" si="44"/>
        <v>0</v>
      </c>
      <c r="BA373" s="2">
        <f>SUM(AF373,AH373,-AZ373,-Table1914[[#This Row],[Sale Fee]])</f>
        <v>0</v>
      </c>
      <c r="BC373" s="1"/>
      <c r="BD373" s="1"/>
      <c r="BE373" s="1"/>
    </row>
    <row r="374" spans="1:57" x14ac:dyDescent="0.25">
      <c r="A374" s="1"/>
      <c r="B374" s="1"/>
      <c r="E374" s="4"/>
      <c r="F374" s="4"/>
      <c r="Q374" s="1"/>
      <c r="R374" s="1"/>
      <c r="S374" s="1"/>
      <c r="U374" s="1"/>
      <c r="V374" s="1"/>
      <c r="W374" s="1">
        <f t="shared" si="46"/>
        <v>0</v>
      </c>
      <c r="X374" s="1"/>
      <c r="Y374" s="1"/>
      <c r="Z374" s="1">
        <f>Table1914[[#This Row],[Quantity2]]*Table1914[[#This Row],[U Cost]]</f>
        <v>0</v>
      </c>
      <c r="AB374" s="1"/>
      <c r="AC374" s="1"/>
      <c r="AD374" s="1">
        <f t="shared" si="47"/>
        <v>0</v>
      </c>
      <c r="AE374" s="1"/>
      <c r="AF374" s="1">
        <f>SUM(Table1914[[#This Row],[Total 
Paid]:[Shipping 
Charged]])</f>
        <v>0</v>
      </c>
      <c r="AG374" s="1"/>
      <c r="AH374" s="1"/>
      <c r="AI374" s="1">
        <f t="shared" si="48"/>
        <v>0</v>
      </c>
      <c r="AK374" s="1"/>
      <c r="AL374" s="1"/>
      <c r="AM374" s="1"/>
      <c r="AN374" s="1"/>
      <c r="AP374" s="30">
        <f t="shared" si="45"/>
        <v>0</v>
      </c>
      <c r="AQ374" s="1"/>
      <c r="AR374" s="1">
        <f t="shared" si="17"/>
        <v>0</v>
      </c>
      <c r="AS374" s="1"/>
      <c r="AT374" s="1"/>
      <c r="AU374" s="2">
        <f t="shared" si="49"/>
        <v>0</v>
      </c>
      <c r="AW374" s="1"/>
      <c r="AX374" s="1"/>
      <c r="AY374" s="1"/>
      <c r="AZ374" s="2">
        <f t="shared" si="44"/>
        <v>0</v>
      </c>
      <c r="BA374" s="2">
        <f>SUM(AF374,AH374,-AZ374,-Table1914[[#This Row],[Sale Fee]])</f>
        <v>0</v>
      </c>
      <c r="BC374" s="1"/>
      <c r="BD374" s="1"/>
      <c r="BE374" s="1"/>
    </row>
    <row r="375" spans="1:57" x14ac:dyDescent="0.25">
      <c r="A375" s="1"/>
      <c r="B375" s="1"/>
      <c r="E375" s="4"/>
      <c r="F375" s="4"/>
      <c r="Q375" s="1"/>
      <c r="R375" s="1"/>
      <c r="S375" s="1"/>
      <c r="U375" s="1"/>
      <c r="V375" s="1"/>
      <c r="W375" s="1">
        <f t="shared" si="46"/>
        <v>0</v>
      </c>
      <c r="X375" s="1"/>
      <c r="Y375" s="1"/>
      <c r="Z375" s="1">
        <f>Table1914[[#This Row],[Quantity2]]*Table1914[[#This Row],[U Cost]]</f>
        <v>0</v>
      </c>
      <c r="AB375" s="1"/>
      <c r="AC375" s="1"/>
      <c r="AD375" s="1">
        <f t="shared" si="47"/>
        <v>0</v>
      </c>
      <c r="AE375" s="1"/>
      <c r="AF375" s="1">
        <f>SUM(Table1914[[#This Row],[Total 
Paid]:[Shipping 
Charged]])</f>
        <v>0</v>
      </c>
      <c r="AG375" s="1"/>
      <c r="AH375" s="1"/>
      <c r="AI375" s="1">
        <f t="shared" si="48"/>
        <v>0</v>
      </c>
      <c r="AK375" s="1"/>
      <c r="AL375" s="1"/>
      <c r="AM375" s="1"/>
      <c r="AN375" s="1"/>
      <c r="AP375" s="30">
        <f t="shared" si="45"/>
        <v>0</v>
      </c>
      <c r="AQ375" s="1"/>
      <c r="AR375" s="1">
        <f t="shared" si="17"/>
        <v>0</v>
      </c>
      <c r="AS375" s="1"/>
      <c r="AT375" s="1"/>
      <c r="AU375" s="2">
        <f t="shared" si="49"/>
        <v>0</v>
      </c>
      <c r="AW375" s="1"/>
      <c r="AX375" s="1"/>
      <c r="AY375" s="1"/>
      <c r="AZ375" s="2">
        <f t="shared" si="44"/>
        <v>0</v>
      </c>
      <c r="BA375" s="2">
        <f>SUM(AF375,AH375,-AZ375,-Table1914[[#This Row],[Sale Fee]])</f>
        <v>0</v>
      </c>
      <c r="BC375" s="1"/>
      <c r="BD375" s="1"/>
      <c r="BE375" s="1"/>
    </row>
    <row r="376" spans="1:57" x14ac:dyDescent="0.25">
      <c r="A376" s="1"/>
      <c r="B376" s="1"/>
      <c r="E376" s="4"/>
      <c r="F376" s="4"/>
      <c r="Q376" s="1"/>
      <c r="R376" s="1"/>
      <c r="S376" s="1"/>
      <c r="U376" s="1"/>
      <c r="V376" s="1"/>
      <c r="W376" s="1">
        <f t="shared" si="46"/>
        <v>0</v>
      </c>
      <c r="X376" s="1"/>
      <c r="Y376" s="1"/>
      <c r="Z376" s="1">
        <f>Table1914[[#This Row],[Quantity2]]*Table1914[[#This Row],[U Cost]]</f>
        <v>0</v>
      </c>
      <c r="AB376" s="1"/>
      <c r="AC376" s="1"/>
      <c r="AD376" s="1">
        <f t="shared" si="47"/>
        <v>0</v>
      </c>
      <c r="AE376" s="1"/>
      <c r="AF376" s="1">
        <f>SUM(Table1914[[#This Row],[Total 
Paid]:[Shipping 
Charged]])</f>
        <v>0</v>
      </c>
      <c r="AG376" s="1"/>
      <c r="AH376" s="1"/>
      <c r="AI376" s="1">
        <f t="shared" si="48"/>
        <v>0</v>
      </c>
      <c r="AK376" s="1"/>
      <c r="AL376" s="1"/>
      <c r="AM376" s="1"/>
      <c r="AN376" s="1"/>
      <c r="AP376" s="30">
        <f t="shared" si="45"/>
        <v>0</v>
      </c>
      <c r="AQ376" s="1"/>
      <c r="AR376" s="1">
        <f t="shared" si="17"/>
        <v>0</v>
      </c>
      <c r="AS376" s="1"/>
      <c r="AT376" s="1"/>
      <c r="AU376" s="2">
        <f t="shared" si="49"/>
        <v>0</v>
      </c>
      <c r="AW376" s="1"/>
      <c r="AX376" s="1"/>
      <c r="AY376" s="1"/>
      <c r="AZ376" s="2">
        <f t="shared" si="44"/>
        <v>0</v>
      </c>
      <c r="BA376" s="2">
        <f>SUM(AF376,AH376,-AZ376,-Table1914[[#This Row],[Sale Fee]])</f>
        <v>0</v>
      </c>
      <c r="BC376" s="1"/>
      <c r="BD376" s="1"/>
      <c r="BE376" s="1"/>
    </row>
    <row r="377" spans="1:57" x14ac:dyDescent="0.25">
      <c r="A377" s="1"/>
      <c r="B377" s="1"/>
      <c r="E377" s="4"/>
      <c r="F377" s="4"/>
      <c r="Q377" s="1"/>
      <c r="R377" s="1"/>
      <c r="S377" s="1"/>
      <c r="U377" s="1"/>
      <c r="V377" s="1"/>
      <c r="W377" s="1">
        <f t="shared" si="46"/>
        <v>0</v>
      </c>
      <c r="X377" s="1"/>
      <c r="Y377" s="1"/>
      <c r="Z377" s="1">
        <f>Table1914[[#This Row],[Quantity2]]*Table1914[[#This Row],[U Cost]]</f>
        <v>0</v>
      </c>
      <c r="AB377" s="1"/>
      <c r="AC377" s="1"/>
      <c r="AD377" s="1">
        <f t="shared" si="47"/>
        <v>0</v>
      </c>
      <c r="AE377" s="1"/>
      <c r="AF377" s="1">
        <f>SUM(Table1914[[#This Row],[Total 
Paid]:[Shipping 
Charged]])</f>
        <v>0</v>
      </c>
      <c r="AG377" s="1"/>
      <c r="AH377" s="1"/>
      <c r="AI377" s="1">
        <f t="shared" si="48"/>
        <v>0</v>
      </c>
      <c r="AK377" s="1"/>
      <c r="AL377" s="1"/>
      <c r="AM377" s="1"/>
      <c r="AN377" s="1"/>
      <c r="AP377" s="30">
        <f t="shared" si="45"/>
        <v>0</v>
      </c>
      <c r="AQ377" s="1"/>
      <c r="AR377" s="1">
        <f t="shared" si="17"/>
        <v>0</v>
      </c>
      <c r="AS377" s="1"/>
      <c r="AT377" s="1"/>
      <c r="AU377" s="2">
        <f t="shared" si="49"/>
        <v>0</v>
      </c>
      <c r="AW377" s="1"/>
      <c r="AX377" s="1"/>
      <c r="AY377" s="1"/>
      <c r="AZ377" s="2">
        <f t="shared" si="44"/>
        <v>0</v>
      </c>
      <c r="BA377" s="2">
        <f>SUM(AF377,AH377,-AZ377,-Table1914[[#This Row],[Sale Fee]])</f>
        <v>0</v>
      </c>
      <c r="BC377" s="1"/>
      <c r="BD377" s="1"/>
      <c r="BE377" s="1"/>
    </row>
    <row r="378" spans="1:57" x14ac:dyDescent="0.25">
      <c r="A378" s="1"/>
      <c r="B378" s="1"/>
      <c r="E378" s="4"/>
      <c r="F378" s="4"/>
      <c r="Q378" s="1"/>
      <c r="R378" s="1"/>
      <c r="S378" s="1"/>
      <c r="U378" s="1"/>
      <c r="V378" s="1"/>
      <c r="W378" s="1">
        <f t="shared" si="46"/>
        <v>0</v>
      </c>
      <c r="X378" s="1"/>
      <c r="Y378" s="1"/>
      <c r="Z378" s="1">
        <f>Table1914[[#This Row],[Quantity2]]*Table1914[[#This Row],[U Cost]]</f>
        <v>0</v>
      </c>
      <c r="AB378" s="1"/>
      <c r="AC378" s="1"/>
      <c r="AD378" s="1">
        <f t="shared" si="47"/>
        <v>0</v>
      </c>
      <c r="AE378" s="1"/>
      <c r="AF378" s="1">
        <f>SUM(Table1914[[#This Row],[Total 
Paid]:[Shipping 
Charged]])</f>
        <v>0</v>
      </c>
      <c r="AG378" s="1"/>
      <c r="AH378" s="1"/>
      <c r="AI378" s="1">
        <f t="shared" si="48"/>
        <v>0</v>
      </c>
      <c r="AK378" s="1"/>
      <c r="AL378" s="1"/>
      <c r="AM378" s="1"/>
      <c r="AN378" s="1"/>
      <c r="AP378" s="30">
        <f t="shared" si="45"/>
        <v>0</v>
      </c>
      <c r="AQ378" s="1"/>
      <c r="AR378" s="1">
        <f t="shared" si="17"/>
        <v>0</v>
      </c>
      <c r="AS378" s="1"/>
      <c r="AT378" s="1"/>
      <c r="AU378" s="2">
        <f t="shared" si="49"/>
        <v>0</v>
      </c>
      <c r="AW378" s="1"/>
      <c r="AX378" s="1"/>
      <c r="AY378" s="1"/>
      <c r="AZ378" s="2">
        <f t="shared" ref="AZ378:AZ441" si="50">SUM(AU378,AW378,AX378,AY378)</f>
        <v>0</v>
      </c>
      <c r="BA378" s="2">
        <f>SUM(AF378,AH378,-AZ378,-Table1914[[#This Row],[Sale Fee]])</f>
        <v>0</v>
      </c>
      <c r="BC378" s="1"/>
      <c r="BD378" s="1"/>
      <c r="BE378" s="1"/>
    </row>
    <row r="379" spans="1:57" x14ac:dyDescent="0.25">
      <c r="A379" s="1"/>
      <c r="B379" s="1"/>
      <c r="E379" s="4"/>
      <c r="F379" s="4"/>
      <c r="Q379" s="1"/>
      <c r="R379" s="1"/>
      <c r="S379" s="1"/>
      <c r="U379" s="1"/>
      <c r="V379" s="1"/>
      <c r="W379" s="1">
        <f t="shared" si="46"/>
        <v>0</v>
      </c>
      <c r="X379" s="1"/>
      <c r="Y379" s="1"/>
      <c r="Z379" s="1">
        <f>Table1914[[#This Row],[Quantity2]]*Table1914[[#This Row],[U Cost]]</f>
        <v>0</v>
      </c>
      <c r="AB379" s="1"/>
      <c r="AC379" s="1"/>
      <c r="AD379" s="1">
        <f t="shared" si="47"/>
        <v>0</v>
      </c>
      <c r="AE379" s="1"/>
      <c r="AF379" s="1">
        <f>SUM(Table1914[[#This Row],[Total 
Paid]:[Shipping 
Charged]])</f>
        <v>0</v>
      </c>
      <c r="AG379" s="1"/>
      <c r="AH379" s="1"/>
      <c r="AI379" s="1">
        <f t="shared" si="48"/>
        <v>0</v>
      </c>
      <c r="AK379" s="1"/>
      <c r="AL379" s="1"/>
      <c r="AM379" s="1"/>
      <c r="AN379" s="1"/>
      <c r="AP379" s="30">
        <f t="shared" si="45"/>
        <v>0</v>
      </c>
      <c r="AQ379" s="1"/>
      <c r="AR379" s="1">
        <f t="shared" si="17"/>
        <v>0</v>
      </c>
      <c r="AS379" s="1"/>
      <c r="AT379" s="1"/>
      <c r="AU379" s="2">
        <f t="shared" si="49"/>
        <v>0</v>
      </c>
      <c r="AW379" s="1"/>
      <c r="AX379" s="1"/>
      <c r="AY379" s="1"/>
      <c r="AZ379" s="2">
        <f t="shared" si="50"/>
        <v>0</v>
      </c>
      <c r="BA379" s="2">
        <f>SUM(AF379,AH379,-AZ379,-Table1914[[#This Row],[Sale Fee]])</f>
        <v>0</v>
      </c>
      <c r="BC379" s="1"/>
      <c r="BD379" s="1"/>
      <c r="BE379" s="1"/>
    </row>
    <row r="380" spans="1:57" x14ac:dyDescent="0.25">
      <c r="A380" s="1"/>
      <c r="B380" s="1"/>
      <c r="Q380" s="1"/>
      <c r="R380" s="1"/>
      <c r="S380" s="1"/>
      <c r="U380" s="1"/>
      <c r="V380" s="1"/>
      <c r="W380" s="1">
        <f t="shared" si="46"/>
        <v>0</v>
      </c>
      <c r="X380" s="1"/>
      <c r="Y380" s="1"/>
      <c r="Z380" s="1">
        <f>Table1914[[#This Row],[Quantity2]]*Table1914[[#This Row],[U Cost]]</f>
        <v>0</v>
      </c>
      <c r="AB380" s="1"/>
      <c r="AC380" s="1"/>
      <c r="AD380" s="1">
        <f t="shared" si="47"/>
        <v>0</v>
      </c>
      <c r="AE380" s="1"/>
      <c r="AF380" s="1">
        <f>SUM(Table1914[[#This Row],[Total 
Paid]:[Shipping 
Charged]])</f>
        <v>0</v>
      </c>
      <c r="AG380" s="1"/>
      <c r="AH380" s="1"/>
      <c r="AI380" s="1">
        <f t="shared" si="48"/>
        <v>0</v>
      </c>
      <c r="AK380" s="1"/>
      <c r="AL380" s="1"/>
      <c r="AM380" s="1"/>
      <c r="AN380" s="1"/>
      <c r="AP380" s="30">
        <f t="shared" si="45"/>
        <v>0</v>
      </c>
      <c r="AQ380" s="1"/>
      <c r="AR380" s="1">
        <f t="shared" si="17"/>
        <v>0</v>
      </c>
      <c r="AS380" s="1"/>
      <c r="AT380" s="1"/>
      <c r="AU380" s="2">
        <f t="shared" si="49"/>
        <v>0</v>
      </c>
      <c r="AW380" s="1"/>
      <c r="AX380" s="1"/>
      <c r="AY380" s="1"/>
      <c r="AZ380" s="2">
        <f t="shared" si="50"/>
        <v>0</v>
      </c>
      <c r="BA380" s="2">
        <f>SUM(AF380,AH380,-AZ380,-Table1914[[#This Row],[Sale Fee]])</f>
        <v>0</v>
      </c>
      <c r="BC380" s="1"/>
      <c r="BD380" s="1"/>
      <c r="BE380" s="1"/>
    </row>
    <row r="381" spans="1:57" x14ac:dyDescent="0.25">
      <c r="A381" s="1"/>
      <c r="B381" s="1"/>
      <c r="Q381" s="1"/>
      <c r="R381" s="1"/>
      <c r="S381" s="1"/>
      <c r="U381" s="1"/>
      <c r="V381" s="1"/>
      <c r="W381" s="1">
        <f t="shared" si="46"/>
        <v>0</v>
      </c>
      <c r="X381" s="1"/>
      <c r="Y381" s="1"/>
      <c r="Z381" s="1">
        <f>Table1914[[#This Row],[Quantity2]]*Table1914[[#This Row],[U Cost]]</f>
        <v>0</v>
      </c>
      <c r="AB381" s="1"/>
      <c r="AC381" s="1"/>
      <c r="AD381" s="1">
        <f t="shared" si="47"/>
        <v>0</v>
      </c>
      <c r="AE381" s="1"/>
      <c r="AF381" s="1">
        <f>SUM(Table1914[[#This Row],[Total 
Paid]:[Shipping 
Charged]])</f>
        <v>0</v>
      </c>
      <c r="AG381" s="1"/>
      <c r="AH381" s="1"/>
      <c r="AI381" s="1">
        <f t="shared" si="48"/>
        <v>0</v>
      </c>
      <c r="AK381" s="1"/>
      <c r="AL381" s="1"/>
      <c r="AM381" s="1"/>
      <c r="AN381" s="1"/>
      <c r="AP381" s="30">
        <f t="shared" si="45"/>
        <v>0</v>
      </c>
      <c r="AQ381" s="1"/>
      <c r="AR381" s="1">
        <f t="shared" si="17"/>
        <v>0</v>
      </c>
      <c r="AS381" s="1"/>
      <c r="AT381" s="1"/>
      <c r="AU381" s="2">
        <f t="shared" si="49"/>
        <v>0</v>
      </c>
      <c r="AW381" s="1"/>
      <c r="AX381" s="1"/>
      <c r="AY381" s="1"/>
      <c r="AZ381" s="2">
        <f t="shared" si="50"/>
        <v>0</v>
      </c>
      <c r="BA381" s="2">
        <f>SUM(AF381,AH381,-AZ381,-Table1914[[#This Row],[Sale Fee]])</f>
        <v>0</v>
      </c>
      <c r="BC381" s="1"/>
      <c r="BD381" s="1"/>
      <c r="BE381" s="1"/>
    </row>
    <row r="382" spans="1:57" x14ac:dyDescent="0.25">
      <c r="A382" s="1"/>
      <c r="B382" s="1"/>
      <c r="Q382" s="1"/>
      <c r="R382" s="1"/>
      <c r="S382" s="1"/>
      <c r="U382" s="1"/>
      <c r="V382" s="1"/>
      <c r="W382" s="1">
        <f t="shared" si="46"/>
        <v>0</v>
      </c>
      <c r="X382" s="1"/>
      <c r="Y382" s="1"/>
      <c r="Z382" s="1">
        <f>Table1914[[#This Row],[Quantity2]]*Table1914[[#This Row],[U Cost]]</f>
        <v>0</v>
      </c>
      <c r="AB382" s="1"/>
      <c r="AC382" s="1"/>
      <c r="AD382" s="1">
        <f t="shared" si="47"/>
        <v>0</v>
      </c>
      <c r="AE382" s="1"/>
      <c r="AF382" s="1">
        <f>SUM(Table1914[[#This Row],[Total 
Paid]:[Shipping 
Charged]])</f>
        <v>0</v>
      </c>
      <c r="AG382" s="1"/>
      <c r="AH382" s="1"/>
      <c r="AI382" s="1">
        <f t="shared" si="48"/>
        <v>0</v>
      </c>
      <c r="AK382" s="1"/>
      <c r="AL382" s="1"/>
      <c r="AM382" s="1"/>
      <c r="AN382" s="1"/>
      <c r="AP382" s="30">
        <f t="shared" si="45"/>
        <v>0</v>
      </c>
      <c r="AQ382" s="1"/>
      <c r="AR382" s="1">
        <f t="shared" si="17"/>
        <v>0</v>
      </c>
      <c r="AS382" s="1"/>
      <c r="AT382" s="1"/>
      <c r="AU382" s="2">
        <f t="shared" si="49"/>
        <v>0</v>
      </c>
      <c r="AW382" s="1"/>
      <c r="AX382" s="1"/>
      <c r="AY382" s="1"/>
      <c r="AZ382" s="2">
        <f t="shared" si="50"/>
        <v>0</v>
      </c>
      <c r="BA382" s="2">
        <f>SUM(AF382,AH382,-AZ382,-Table1914[[#This Row],[Sale Fee]])</f>
        <v>0</v>
      </c>
      <c r="BC382" s="1"/>
      <c r="BD382" s="1"/>
      <c r="BE382" s="1"/>
    </row>
    <row r="383" spans="1:57" x14ac:dyDescent="0.25">
      <c r="A383" s="1"/>
      <c r="B383" s="1"/>
      <c r="Q383" s="1"/>
      <c r="R383" s="1"/>
      <c r="S383" s="1"/>
      <c r="U383" s="1"/>
      <c r="V383" s="1"/>
      <c r="W383" s="1">
        <f t="shared" si="46"/>
        <v>0</v>
      </c>
      <c r="X383" s="1"/>
      <c r="Y383" s="1"/>
      <c r="Z383" s="1">
        <f>Table1914[[#This Row],[Quantity2]]*Table1914[[#This Row],[U Cost]]</f>
        <v>0</v>
      </c>
      <c r="AB383" s="1"/>
      <c r="AC383" s="1"/>
      <c r="AD383" s="1">
        <f t="shared" si="47"/>
        <v>0</v>
      </c>
      <c r="AE383" s="1"/>
      <c r="AF383" s="1">
        <f>SUM(Table1914[[#This Row],[Total 
Paid]:[Shipping 
Charged]])</f>
        <v>0</v>
      </c>
      <c r="AG383" s="1"/>
      <c r="AH383" s="1"/>
      <c r="AI383" s="1">
        <f t="shared" si="48"/>
        <v>0</v>
      </c>
      <c r="AK383" s="1"/>
      <c r="AL383" s="1"/>
      <c r="AM383" s="1"/>
      <c r="AN383" s="1"/>
      <c r="AP383" s="30">
        <f t="shared" si="45"/>
        <v>0</v>
      </c>
      <c r="AQ383" s="1"/>
      <c r="AR383" s="1">
        <f t="shared" si="17"/>
        <v>0</v>
      </c>
      <c r="AS383" s="1"/>
      <c r="AT383" s="1"/>
      <c r="AU383" s="2">
        <f t="shared" si="49"/>
        <v>0</v>
      </c>
      <c r="AW383" s="1"/>
      <c r="AX383" s="1"/>
      <c r="AY383" s="1"/>
      <c r="AZ383" s="2">
        <f t="shared" si="50"/>
        <v>0</v>
      </c>
      <c r="BA383" s="2">
        <f>SUM(AF383,AH383,-AZ383,-Table1914[[#This Row],[Sale Fee]])</f>
        <v>0</v>
      </c>
      <c r="BC383" s="1"/>
      <c r="BD383" s="1"/>
      <c r="BE383" s="1"/>
    </row>
    <row r="384" spans="1:57" x14ac:dyDescent="0.25">
      <c r="A384" s="1"/>
      <c r="B384" s="1"/>
      <c r="Q384" s="1"/>
      <c r="R384" s="1"/>
      <c r="S384" s="1"/>
      <c r="U384" s="1"/>
      <c r="V384" s="1"/>
      <c r="W384" s="1">
        <f t="shared" si="46"/>
        <v>0</v>
      </c>
      <c r="X384" s="1"/>
      <c r="Y384" s="1"/>
      <c r="Z384" s="1">
        <f>Table1914[[#This Row],[Quantity2]]*Table1914[[#This Row],[U Cost]]</f>
        <v>0</v>
      </c>
      <c r="AB384" s="1"/>
      <c r="AC384" s="1"/>
      <c r="AD384" s="1">
        <f t="shared" si="47"/>
        <v>0</v>
      </c>
      <c r="AE384" s="1"/>
      <c r="AF384" s="1">
        <f>SUM(Table1914[[#This Row],[Total 
Paid]:[Shipping 
Charged]])</f>
        <v>0</v>
      </c>
      <c r="AG384" s="1"/>
      <c r="AH384" s="1"/>
      <c r="AI384" s="1">
        <f t="shared" si="48"/>
        <v>0</v>
      </c>
      <c r="AK384" s="1"/>
      <c r="AL384" s="1"/>
      <c r="AM384" s="1"/>
      <c r="AN384" s="1"/>
      <c r="AP384" s="30">
        <f t="shared" si="45"/>
        <v>0</v>
      </c>
      <c r="AQ384" s="1"/>
      <c r="AR384" s="1">
        <f t="shared" si="17"/>
        <v>0</v>
      </c>
      <c r="AS384" s="1"/>
      <c r="AT384" s="1"/>
      <c r="AU384" s="2">
        <f t="shared" si="49"/>
        <v>0</v>
      </c>
      <c r="AW384" s="1"/>
      <c r="AX384" s="1"/>
      <c r="AY384" s="1"/>
      <c r="AZ384" s="2">
        <f t="shared" si="50"/>
        <v>0</v>
      </c>
      <c r="BA384" s="2">
        <f>SUM(AF384,AH384,-AZ384,-Table1914[[#This Row],[Sale Fee]])</f>
        <v>0</v>
      </c>
      <c r="BC384" s="1"/>
      <c r="BD384" s="1"/>
      <c r="BE384" s="1"/>
    </row>
    <row r="385" spans="1:57" x14ac:dyDescent="0.25">
      <c r="A385" s="1"/>
      <c r="B385" s="1"/>
      <c r="Q385" s="1"/>
      <c r="R385" s="1"/>
      <c r="S385" s="1"/>
      <c r="U385" s="1"/>
      <c r="V385" s="1"/>
      <c r="W385" s="1">
        <f t="shared" si="46"/>
        <v>0</v>
      </c>
      <c r="X385" s="1"/>
      <c r="Y385" s="1"/>
      <c r="Z385" s="1">
        <f>Table1914[[#This Row],[Quantity2]]*Table1914[[#This Row],[U Cost]]</f>
        <v>0</v>
      </c>
      <c r="AB385" s="1"/>
      <c r="AC385" s="1"/>
      <c r="AD385" s="1">
        <f t="shared" si="47"/>
        <v>0</v>
      </c>
      <c r="AE385" s="1"/>
      <c r="AF385" s="1">
        <f>SUM(Table1914[[#This Row],[Total 
Paid]:[Shipping 
Charged]])</f>
        <v>0</v>
      </c>
      <c r="AG385" s="1"/>
      <c r="AH385" s="1"/>
      <c r="AI385" s="1">
        <f t="shared" si="48"/>
        <v>0</v>
      </c>
      <c r="AK385" s="1"/>
      <c r="AL385" s="1"/>
      <c r="AM385" s="1"/>
      <c r="AN385" s="1"/>
      <c r="AP385" s="30">
        <f t="shared" ref="AP385:AP448" si="51">AB385</f>
        <v>0</v>
      </c>
      <c r="AQ385" s="1"/>
      <c r="AR385" s="1">
        <f t="shared" si="17"/>
        <v>0</v>
      </c>
      <c r="AS385" s="1"/>
      <c r="AT385" s="1"/>
      <c r="AU385" s="2">
        <f t="shared" si="49"/>
        <v>0</v>
      </c>
      <c r="AW385" s="1"/>
      <c r="AX385" s="1"/>
      <c r="AY385" s="1"/>
      <c r="AZ385" s="2">
        <f t="shared" si="50"/>
        <v>0</v>
      </c>
      <c r="BA385" s="2">
        <f>SUM(AF385,AH385,-AZ385,-Table1914[[#This Row],[Sale Fee]])</f>
        <v>0</v>
      </c>
      <c r="BC385" s="1"/>
      <c r="BD385" s="1"/>
      <c r="BE385" s="1"/>
    </row>
    <row r="386" spans="1:57" x14ac:dyDescent="0.25">
      <c r="A386" s="1"/>
      <c r="B386" s="1"/>
      <c r="Q386" s="1"/>
      <c r="R386" s="1"/>
      <c r="S386" s="1"/>
      <c r="U386" s="1"/>
      <c r="V386" s="1"/>
      <c r="W386" s="1">
        <f t="shared" si="46"/>
        <v>0</v>
      </c>
      <c r="X386" s="1"/>
      <c r="Y386" s="1"/>
      <c r="Z386" s="1">
        <f>Table1914[[#This Row],[Quantity2]]*Table1914[[#This Row],[U Cost]]</f>
        <v>0</v>
      </c>
      <c r="AB386" s="1"/>
      <c r="AC386" s="1"/>
      <c r="AD386" s="1">
        <f t="shared" si="47"/>
        <v>0</v>
      </c>
      <c r="AE386" s="1"/>
      <c r="AF386" s="1">
        <f>SUM(Table1914[[#This Row],[Total 
Paid]:[Shipping 
Charged]])</f>
        <v>0</v>
      </c>
      <c r="AG386" s="1"/>
      <c r="AH386" s="1"/>
      <c r="AI386" s="1">
        <f t="shared" si="48"/>
        <v>0</v>
      </c>
      <c r="AK386" s="1"/>
      <c r="AL386" s="1"/>
      <c r="AM386" s="1"/>
      <c r="AN386" s="1"/>
      <c r="AP386" s="30">
        <f t="shared" si="51"/>
        <v>0</v>
      </c>
      <c r="AQ386" s="1"/>
      <c r="AR386" s="1">
        <f t="shared" si="17"/>
        <v>0</v>
      </c>
      <c r="AS386" s="1"/>
      <c r="AT386" s="1"/>
      <c r="AU386" s="2">
        <f t="shared" si="49"/>
        <v>0</v>
      </c>
      <c r="AW386" s="1"/>
      <c r="AX386" s="1"/>
      <c r="AY386" s="1"/>
      <c r="AZ386" s="2">
        <f t="shared" si="50"/>
        <v>0</v>
      </c>
      <c r="BA386" s="2">
        <f>SUM(AF386,AH386,-AZ386,-Table1914[[#This Row],[Sale Fee]])</f>
        <v>0</v>
      </c>
      <c r="BC386" s="1"/>
      <c r="BD386" s="1"/>
      <c r="BE386" s="1"/>
    </row>
    <row r="387" spans="1:57" x14ac:dyDescent="0.25">
      <c r="A387" s="1"/>
      <c r="B387" s="1"/>
      <c r="Q387" s="1"/>
      <c r="R387" s="1"/>
      <c r="S387" s="1"/>
      <c r="U387" s="1"/>
      <c r="V387" s="1"/>
      <c r="W387" s="1">
        <f t="shared" si="46"/>
        <v>0</v>
      </c>
      <c r="X387" s="1"/>
      <c r="Y387" s="1"/>
      <c r="Z387" s="1">
        <f>Table1914[[#This Row],[Quantity2]]*Table1914[[#This Row],[U Cost]]</f>
        <v>0</v>
      </c>
      <c r="AB387" s="1"/>
      <c r="AC387" s="1"/>
      <c r="AD387" s="1">
        <f t="shared" si="47"/>
        <v>0</v>
      </c>
      <c r="AE387" s="1"/>
      <c r="AF387" s="1">
        <f>SUM(Table1914[[#This Row],[Total 
Paid]:[Shipping 
Charged]])</f>
        <v>0</v>
      </c>
      <c r="AG387" s="1"/>
      <c r="AH387" s="1"/>
      <c r="AI387" s="1">
        <f t="shared" si="48"/>
        <v>0</v>
      </c>
      <c r="AK387" s="1"/>
      <c r="AL387" s="1"/>
      <c r="AM387" s="1"/>
      <c r="AN387" s="1"/>
      <c r="AP387" s="30">
        <f t="shared" si="51"/>
        <v>0</v>
      </c>
      <c r="AQ387" s="1"/>
      <c r="AR387" s="1">
        <f t="shared" si="17"/>
        <v>0</v>
      </c>
      <c r="AS387" s="1"/>
      <c r="AT387" s="1"/>
      <c r="AU387" s="2">
        <f t="shared" si="49"/>
        <v>0</v>
      </c>
      <c r="AW387" s="1"/>
      <c r="AX387" s="1"/>
      <c r="AY387" s="1"/>
      <c r="AZ387" s="2">
        <f t="shared" si="50"/>
        <v>0</v>
      </c>
      <c r="BA387" s="2">
        <f>SUM(AF387,AH387,-AZ387,-Table1914[[#This Row],[Sale Fee]])</f>
        <v>0</v>
      </c>
      <c r="BC387" s="1"/>
      <c r="BD387" s="1"/>
      <c r="BE387" s="1"/>
    </row>
    <row r="388" spans="1:57" x14ac:dyDescent="0.25">
      <c r="A388" s="1"/>
      <c r="B388" s="1"/>
      <c r="Q388" s="1"/>
      <c r="R388" s="1"/>
      <c r="S388" s="1"/>
      <c r="U388" s="1"/>
      <c r="V388" s="1"/>
      <c r="W388" s="1">
        <f t="shared" si="46"/>
        <v>0</v>
      </c>
      <c r="X388" s="1"/>
      <c r="Y388" s="1"/>
      <c r="Z388" s="1">
        <f>Table1914[[#This Row],[Quantity2]]*Table1914[[#This Row],[U Cost]]</f>
        <v>0</v>
      </c>
      <c r="AB388" s="1"/>
      <c r="AC388" s="1"/>
      <c r="AD388" s="1">
        <f t="shared" si="47"/>
        <v>0</v>
      </c>
      <c r="AE388" s="1"/>
      <c r="AF388" s="1">
        <f>SUM(Table1914[[#This Row],[Total 
Paid]:[Shipping 
Charged]])</f>
        <v>0</v>
      </c>
      <c r="AG388" s="1"/>
      <c r="AH388" s="1"/>
      <c r="AI388" s="1">
        <f t="shared" si="48"/>
        <v>0</v>
      </c>
      <c r="AK388" s="1"/>
      <c r="AL388" s="1"/>
      <c r="AM388" s="1"/>
      <c r="AN388" s="1"/>
      <c r="AP388" s="30">
        <f t="shared" si="51"/>
        <v>0</v>
      </c>
      <c r="AQ388" s="1"/>
      <c r="AR388" s="1">
        <f t="shared" si="17"/>
        <v>0</v>
      </c>
      <c r="AS388" s="1"/>
      <c r="AT388" s="1"/>
      <c r="AU388" s="2">
        <f t="shared" si="49"/>
        <v>0</v>
      </c>
      <c r="AW388" s="1"/>
      <c r="AX388" s="1"/>
      <c r="AY388" s="1"/>
      <c r="AZ388" s="2">
        <f t="shared" si="50"/>
        <v>0</v>
      </c>
      <c r="BA388" s="2">
        <f>SUM(AF388,AH388,-AZ388,-Table1914[[#This Row],[Sale Fee]])</f>
        <v>0</v>
      </c>
      <c r="BC388" s="1"/>
      <c r="BD388" s="1"/>
      <c r="BE388" s="1"/>
    </row>
    <row r="389" spans="1:57" x14ac:dyDescent="0.25">
      <c r="A389" s="1"/>
      <c r="B389" s="1"/>
      <c r="Q389" s="1"/>
      <c r="R389" s="1"/>
      <c r="S389" s="1"/>
      <c r="U389" s="1"/>
      <c r="V389" s="1"/>
      <c r="W389" s="1">
        <f t="shared" si="46"/>
        <v>0</v>
      </c>
      <c r="X389" s="1"/>
      <c r="Y389" s="1"/>
      <c r="Z389" s="1">
        <f>Table1914[[#This Row],[Quantity2]]*Table1914[[#This Row],[U Cost]]</f>
        <v>0</v>
      </c>
      <c r="AB389" s="1"/>
      <c r="AC389" s="1"/>
      <c r="AD389" s="1">
        <f t="shared" si="47"/>
        <v>0</v>
      </c>
      <c r="AE389" s="1"/>
      <c r="AF389" s="1">
        <f>SUM(Table1914[[#This Row],[Total 
Paid]:[Shipping 
Charged]])</f>
        <v>0</v>
      </c>
      <c r="AG389" s="1"/>
      <c r="AH389" s="1"/>
      <c r="AI389" s="1">
        <f t="shared" si="48"/>
        <v>0</v>
      </c>
      <c r="AK389" s="1"/>
      <c r="AL389" s="1"/>
      <c r="AM389" s="1"/>
      <c r="AN389" s="1"/>
      <c r="AP389" s="30">
        <f t="shared" si="51"/>
        <v>0</v>
      </c>
      <c r="AQ389" s="1"/>
      <c r="AR389" s="1">
        <f t="shared" si="17"/>
        <v>0</v>
      </c>
      <c r="AS389" s="1"/>
      <c r="AT389" s="1"/>
      <c r="AU389" s="2">
        <f t="shared" si="49"/>
        <v>0</v>
      </c>
      <c r="AW389" s="1"/>
      <c r="AX389" s="1"/>
      <c r="AY389" s="1"/>
      <c r="AZ389" s="2">
        <f t="shared" si="50"/>
        <v>0</v>
      </c>
      <c r="BA389" s="2">
        <f>SUM(AF389,AH389,-AZ389,-Table1914[[#This Row],[Sale Fee]])</f>
        <v>0</v>
      </c>
      <c r="BC389" s="1"/>
      <c r="BD389" s="1"/>
      <c r="BE389" s="1"/>
    </row>
    <row r="390" spans="1:57" x14ac:dyDescent="0.25">
      <c r="A390" s="1"/>
      <c r="B390" s="1"/>
      <c r="Q390" s="1"/>
      <c r="R390" s="1"/>
      <c r="S390" s="1"/>
      <c r="U390" s="1"/>
      <c r="V390" s="1"/>
      <c r="W390" s="1">
        <f t="shared" ref="W390:W453" si="52">U390*V390</f>
        <v>0</v>
      </c>
      <c r="X390" s="1"/>
      <c r="Y390" s="1"/>
      <c r="Z390" s="1">
        <f>Table1914[[#This Row],[Quantity2]]*Table1914[[#This Row],[U Cost]]</f>
        <v>0</v>
      </c>
      <c r="AB390" s="1"/>
      <c r="AC390" s="1"/>
      <c r="AD390" s="1">
        <f t="shared" ref="AD390:AD453" si="53">AC390*AB390</f>
        <v>0</v>
      </c>
      <c r="AE390" s="1"/>
      <c r="AF390" s="1">
        <f>SUM(Table1914[[#This Row],[Total 
Paid]:[Shipping 
Charged]])</f>
        <v>0</v>
      </c>
      <c r="AG390" s="1"/>
      <c r="AH390" s="1"/>
      <c r="AI390" s="1">
        <f t="shared" ref="AI390:AI453" si="54">SUM(AF390,AG390,AH390)</f>
        <v>0</v>
      </c>
      <c r="AK390" s="1"/>
      <c r="AL390" s="1"/>
      <c r="AM390" s="1"/>
      <c r="AN390" s="1"/>
      <c r="AP390" s="30">
        <f t="shared" si="51"/>
        <v>0</v>
      </c>
      <c r="AQ390" s="1"/>
      <c r="AR390" s="1">
        <f t="shared" si="17"/>
        <v>0</v>
      </c>
      <c r="AS390" s="1"/>
      <c r="AT390" s="1"/>
      <c r="AU390" s="2">
        <f t="shared" ref="AU390:AU453" si="55">SUM(AR390:AT390)</f>
        <v>0</v>
      </c>
      <c r="AW390" s="1"/>
      <c r="AX390" s="1"/>
      <c r="AY390" s="1"/>
      <c r="AZ390" s="2">
        <f t="shared" si="50"/>
        <v>0</v>
      </c>
      <c r="BA390" s="2">
        <f>SUM(AF390,AH390,-AZ390,-Table1914[[#This Row],[Sale Fee]])</f>
        <v>0</v>
      </c>
      <c r="BC390" s="1"/>
      <c r="BD390" s="1"/>
      <c r="BE390" s="1"/>
    </row>
    <row r="391" spans="1:57" x14ac:dyDescent="0.25">
      <c r="A391" s="1"/>
      <c r="B391" s="1"/>
      <c r="Q391" s="1"/>
      <c r="R391" s="1"/>
      <c r="S391" s="1"/>
      <c r="U391" s="1"/>
      <c r="V391" s="1"/>
      <c r="W391" s="1">
        <f t="shared" si="52"/>
        <v>0</v>
      </c>
      <c r="X391" s="1"/>
      <c r="Y391" s="1"/>
      <c r="Z391" s="1">
        <f>Table1914[[#This Row],[Quantity2]]*Table1914[[#This Row],[U Cost]]</f>
        <v>0</v>
      </c>
      <c r="AB391" s="1"/>
      <c r="AC391" s="1"/>
      <c r="AD391" s="1">
        <f t="shared" si="53"/>
        <v>0</v>
      </c>
      <c r="AE391" s="1"/>
      <c r="AF391" s="1">
        <f>SUM(Table1914[[#This Row],[Total 
Paid]:[Shipping 
Charged]])</f>
        <v>0</v>
      </c>
      <c r="AG391" s="1"/>
      <c r="AH391" s="1"/>
      <c r="AI391" s="1">
        <f t="shared" si="54"/>
        <v>0</v>
      </c>
      <c r="AK391" s="1"/>
      <c r="AL391" s="1"/>
      <c r="AM391" s="1"/>
      <c r="AN391" s="1"/>
      <c r="AP391" s="30">
        <f t="shared" si="51"/>
        <v>0</v>
      </c>
      <c r="AQ391" s="1"/>
      <c r="AR391" s="1">
        <f t="shared" si="17"/>
        <v>0</v>
      </c>
      <c r="AS391" s="1"/>
      <c r="AT391" s="1"/>
      <c r="AU391" s="2">
        <f t="shared" si="55"/>
        <v>0</v>
      </c>
      <c r="AW391" s="1"/>
      <c r="AX391" s="1"/>
      <c r="AY391" s="1"/>
      <c r="AZ391" s="2">
        <f t="shared" si="50"/>
        <v>0</v>
      </c>
      <c r="BA391" s="2">
        <f>SUM(AF391,AH391,-AZ391,-Table1914[[#This Row],[Sale Fee]])</f>
        <v>0</v>
      </c>
      <c r="BC391" s="1"/>
      <c r="BD391" s="1"/>
      <c r="BE391" s="1"/>
    </row>
    <row r="392" spans="1:57" x14ac:dyDescent="0.25">
      <c r="A392" s="1"/>
      <c r="B392" s="1"/>
      <c r="Q392" s="1"/>
      <c r="R392" s="1"/>
      <c r="S392" s="1"/>
      <c r="U392" s="1"/>
      <c r="V392" s="1"/>
      <c r="W392" s="1">
        <f t="shared" si="52"/>
        <v>0</v>
      </c>
      <c r="X392" s="1"/>
      <c r="Y392" s="1"/>
      <c r="Z392" s="1">
        <f>Table1914[[#This Row],[Quantity2]]*Table1914[[#This Row],[U Cost]]</f>
        <v>0</v>
      </c>
      <c r="AB392" s="1"/>
      <c r="AC392" s="1"/>
      <c r="AD392" s="1">
        <f t="shared" si="53"/>
        <v>0</v>
      </c>
      <c r="AE392" s="1"/>
      <c r="AF392" s="1">
        <f>SUM(Table1914[[#This Row],[Total 
Paid]:[Shipping 
Charged]])</f>
        <v>0</v>
      </c>
      <c r="AG392" s="1"/>
      <c r="AH392" s="1"/>
      <c r="AI392" s="1">
        <f t="shared" si="54"/>
        <v>0</v>
      </c>
      <c r="AK392" s="1"/>
      <c r="AL392" s="1"/>
      <c r="AM392" s="1"/>
      <c r="AN392" s="1"/>
      <c r="AP392" s="30">
        <f t="shared" si="51"/>
        <v>0</v>
      </c>
      <c r="AQ392" s="1"/>
      <c r="AR392" s="1">
        <f t="shared" si="17"/>
        <v>0</v>
      </c>
      <c r="AS392" s="1"/>
      <c r="AT392" s="1"/>
      <c r="AU392" s="2">
        <f t="shared" si="55"/>
        <v>0</v>
      </c>
      <c r="AW392" s="1"/>
      <c r="AX392" s="1"/>
      <c r="AY392" s="1"/>
      <c r="AZ392" s="2">
        <f t="shared" si="50"/>
        <v>0</v>
      </c>
      <c r="BA392" s="2">
        <f>SUM(AF392,AH392,-AZ392,-Table1914[[#This Row],[Sale Fee]])</f>
        <v>0</v>
      </c>
      <c r="BC392" s="1"/>
      <c r="BD392" s="1"/>
      <c r="BE392" s="1"/>
    </row>
    <row r="393" spans="1:57" x14ac:dyDescent="0.25">
      <c r="A393" s="1"/>
      <c r="B393" s="1"/>
      <c r="Q393" s="1"/>
      <c r="R393" s="1"/>
      <c r="S393" s="1"/>
      <c r="U393" s="1"/>
      <c r="V393" s="1"/>
      <c r="W393" s="1">
        <f t="shared" si="52"/>
        <v>0</v>
      </c>
      <c r="X393" s="1"/>
      <c r="Y393" s="1"/>
      <c r="Z393" s="1">
        <f>Table1914[[#This Row],[Quantity2]]*Table1914[[#This Row],[U Cost]]</f>
        <v>0</v>
      </c>
      <c r="AB393" s="1"/>
      <c r="AC393" s="1"/>
      <c r="AD393" s="1">
        <f t="shared" si="53"/>
        <v>0</v>
      </c>
      <c r="AE393" s="1"/>
      <c r="AF393" s="1">
        <f>SUM(Table1914[[#This Row],[Total 
Paid]:[Shipping 
Charged]])</f>
        <v>0</v>
      </c>
      <c r="AG393" s="1"/>
      <c r="AH393" s="1"/>
      <c r="AI393" s="1">
        <f t="shared" si="54"/>
        <v>0</v>
      </c>
      <c r="AK393" s="1"/>
      <c r="AL393" s="1"/>
      <c r="AM393" s="1"/>
      <c r="AN393" s="1"/>
      <c r="AP393" s="30">
        <f t="shared" si="51"/>
        <v>0</v>
      </c>
      <c r="AQ393" s="1"/>
      <c r="AR393" s="1">
        <f t="shared" si="17"/>
        <v>0</v>
      </c>
      <c r="AS393" s="1"/>
      <c r="AT393" s="1"/>
      <c r="AU393" s="2">
        <f t="shared" si="55"/>
        <v>0</v>
      </c>
      <c r="AW393" s="1"/>
      <c r="AX393" s="1"/>
      <c r="AY393" s="1"/>
      <c r="AZ393" s="2">
        <f t="shared" si="50"/>
        <v>0</v>
      </c>
      <c r="BA393" s="2">
        <f>SUM(AF393,AH393,-AZ393,-Table1914[[#This Row],[Sale Fee]])</f>
        <v>0</v>
      </c>
      <c r="BC393" s="1"/>
      <c r="BD393" s="1"/>
      <c r="BE393" s="1"/>
    </row>
    <row r="394" spans="1:57" x14ac:dyDescent="0.25">
      <c r="A394" s="1"/>
      <c r="B394" s="1"/>
      <c r="E394" s="4"/>
      <c r="F394" s="4"/>
      <c r="N394" s="49"/>
      <c r="Q394" s="1"/>
      <c r="R394" s="1"/>
      <c r="S394" s="1"/>
      <c r="U394" s="1"/>
      <c r="V394" s="1"/>
      <c r="W394" s="1">
        <f t="shared" si="52"/>
        <v>0</v>
      </c>
      <c r="X394" s="1"/>
      <c r="Y394" s="1"/>
      <c r="Z394" s="1">
        <f>Table1914[[#This Row],[Quantity2]]*Table1914[[#This Row],[U Cost]]</f>
        <v>0</v>
      </c>
      <c r="AB394" s="1"/>
      <c r="AC394" s="1"/>
      <c r="AD394" s="1">
        <f t="shared" si="53"/>
        <v>0</v>
      </c>
      <c r="AE394" s="1"/>
      <c r="AF394" s="1">
        <f>SUM(Table1914[[#This Row],[Total 
Paid]:[Shipping 
Charged]])</f>
        <v>0</v>
      </c>
      <c r="AG394" s="1"/>
      <c r="AH394" s="1"/>
      <c r="AI394" s="1">
        <f t="shared" si="54"/>
        <v>0</v>
      </c>
      <c r="AK394" s="1"/>
      <c r="AL394" s="1"/>
      <c r="AM394" s="1"/>
      <c r="AN394" s="1"/>
      <c r="AP394" s="30">
        <f t="shared" si="51"/>
        <v>0</v>
      </c>
      <c r="AQ394" s="1"/>
      <c r="AR394" s="1">
        <f t="shared" si="17"/>
        <v>0</v>
      </c>
      <c r="AS394" s="1"/>
      <c r="AT394" s="1"/>
      <c r="AU394" s="2">
        <f t="shared" si="55"/>
        <v>0</v>
      </c>
      <c r="AW394" s="1"/>
      <c r="AX394" s="1"/>
      <c r="AY394" s="1"/>
      <c r="AZ394" s="2">
        <f t="shared" si="50"/>
        <v>0</v>
      </c>
      <c r="BA394" s="2">
        <f>SUM(AF394,AH394,-AZ394,-Table1914[[#This Row],[Sale Fee]])</f>
        <v>0</v>
      </c>
      <c r="BC394" s="1"/>
      <c r="BD394" s="1"/>
      <c r="BE394" s="1"/>
    </row>
    <row r="395" spans="1:57" x14ac:dyDescent="0.25">
      <c r="A395" s="1"/>
      <c r="B395" s="1"/>
      <c r="E395" s="4"/>
      <c r="F395" s="4"/>
      <c r="N395" s="49"/>
      <c r="Q395" s="1"/>
      <c r="R395" s="1"/>
      <c r="S395" s="1"/>
      <c r="U395" s="1"/>
      <c r="V395" s="1"/>
      <c r="W395" s="1">
        <f t="shared" si="52"/>
        <v>0</v>
      </c>
      <c r="X395" s="1"/>
      <c r="Y395" s="1"/>
      <c r="Z395" s="1">
        <f>Table1914[[#This Row],[Quantity2]]*Table1914[[#This Row],[U Cost]]</f>
        <v>0</v>
      </c>
      <c r="AB395" s="1"/>
      <c r="AC395" s="1"/>
      <c r="AD395" s="1">
        <f t="shared" si="53"/>
        <v>0</v>
      </c>
      <c r="AE395" s="1"/>
      <c r="AF395" s="1">
        <f>SUM(Table1914[[#This Row],[Total 
Paid]:[Shipping 
Charged]])</f>
        <v>0</v>
      </c>
      <c r="AG395" s="1"/>
      <c r="AH395" s="1"/>
      <c r="AI395" s="1">
        <f t="shared" si="54"/>
        <v>0</v>
      </c>
      <c r="AK395" s="1"/>
      <c r="AL395" s="1"/>
      <c r="AM395" s="1"/>
      <c r="AN395" s="1"/>
      <c r="AP395" s="30">
        <f t="shared" si="51"/>
        <v>0</v>
      </c>
      <c r="AQ395" s="1"/>
      <c r="AR395" s="1">
        <f t="shared" si="17"/>
        <v>0</v>
      </c>
      <c r="AS395" s="1"/>
      <c r="AT395" s="1"/>
      <c r="AU395" s="2">
        <f t="shared" si="55"/>
        <v>0</v>
      </c>
      <c r="AW395" s="1"/>
      <c r="AX395" s="1"/>
      <c r="AY395" s="1"/>
      <c r="AZ395" s="2">
        <f t="shared" si="50"/>
        <v>0</v>
      </c>
      <c r="BA395" s="2">
        <f>SUM(AF395,AH395,-AZ395,-Table1914[[#This Row],[Sale Fee]])</f>
        <v>0</v>
      </c>
      <c r="BC395" s="1"/>
      <c r="BD395" s="1"/>
      <c r="BE395" s="1"/>
    </row>
    <row r="396" spans="1:57" x14ac:dyDescent="0.25">
      <c r="A396" s="1"/>
      <c r="B396" s="1"/>
      <c r="E396" s="4"/>
      <c r="F396" s="4"/>
      <c r="N396" s="49"/>
      <c r="Q396" s="1"/>
      <c r="R396" s="1"/>
      <c r="S396" s="1"/>
      <c r="U396" s="1"/>
      <c r="V396" s="1"/>
      <c r="W396" s="1">
        <f t="shared" si="52"/>
        <v>0</v>
      </c>
      <c r="X396" s="1"/>
      <c r="Y396" s="1"/>
      <c r="Z396" s="1">
        <f>Table1914[[#This Row],[Quantity2]]*Table1914[[#This Row],[U Cost]]</f>
        <v>0</v>
      </c>
      <c r="AB396" s="1"/>
      <c r="AC396" s="1"/>
      <c r="AD396" s="1">
        <f t="shared" si="53"/>
        <v>0</v>
      </c>
      <c r="AE396" s="1"/>
      <c r="AF396" s="1">
        <f>SUM(Table1914[[#This Row],[Total 
Paid]:[Shipping 
Charged]])</f>
        <v>0</v>
      </c>
      <c r="AG396" s="1"/>
      <c r="AH396" s="1"/>
      <c r="AI396" s="1">
        <f t="shared" si="54"/>
        <v>0</v>
      </c>
      <c r="AK396" s="1"/>
      <c r="AL396" s="1"/>
      <c r="AM396" s="1"/>
      <c r="AN396" s="1"/>
      <c r="AP396" s="30">
        <f t="shared" si="51"/>
        <v>0</v>
      </c>
      <c r="AQ396" s="1"/>
      <c r="AR396" s="1">
        <f t="shared" si="17"/>
        <v>0</v>
      </c>
      <c r="AS396" s="1"/>
      <c r="AT396" s="1"/>
      <c r="AU396" s="2">
        <f t="shared" si="55"/>
        <v>0</v>
      </c>
      <c r="AW396" s="1"/>
      <c r="AX396" s="1"/>
      <c r="AY396" s="1"/>
      <c r="AZ396" s="2">
        <f t="shared" si="50"/>
        <v>0</v>
      </c>
      <c r="BA396" s="2">
        <f>SUM(AF396,AH396,-AZ396,-Table1914[[#This Row],[Sale Fee]])</f>
        <v>0</v>
      </c>
      <c r="BC396" s="1"/>
      <c r="BD396" s="1"/>
      <c r="BE396" s="1"/>
    </row>
    <row r="397" spans="1:57" x14ac:dyDescent="0.25">
      <c r="A397" s="1"/>
      <c r="B397" s="1"/>
      <c r="E397" s="4"/>
      <c r="F397" s="4"/>
      <c r="Q397" s="1"/>
      <c r="R397" s="1"/>
      <c r="S397" s="1"/>
      <c r="U397" s="1"/>
      <c r="V397" s="1"/>
      <c r="W397" s="1">
        <f t="shared" si="52"/>
        <v>0</v>
      </c>
      <c r="X397" s="1"/>
      <c r="Y397" s="1"/>
      <c r="Z397" s="1">
        <f>Table1914[[#This Row],[Quantity2]]*Table1914[[#This Row],[U Cost]]</f>
        <v>0</v>
      </c>
      <c r="AB397" s="1"/>
      <c r="AC397" s="1"/>
      <c r="AD397" s="1">
        <f t="shared" si="53"/>
        <v>0</v>
      </c>
      <c r="AE397" s="1"/>
      <c r="AF397" s="1">
        <f>SUM(Table1914[[#This Row],[Total 
Paid]:[Shipping 
Charged]])</f>
        <v>0</v>
      </c>
      <c r="AG397" s="1"/>
      <c r="AH397" s="1"/>
      <c r="AI397" s="1">
        <f t="shared" si="54"/>
        <v>0</v>
      </c>
      <c r="AK397" s="1"/>
      <c r="AL397" s="1"/>
      <c r="AM397" s="1"/>
      <c r="AN397" s="1"/>
      <c r="AP397" s="30">
        <f t="shared" si="51"/>
        <v>0</v>
      </c>
      <c r="AQ397" s="1"/>
      <c r="AR397" s="1">
        <f t="shared" si="17"/>
        <v>0</v>
      </c>
      <c r="AS397" s="1"/>
      <c r="AT397" s="1"/>
      <c r="AU397" s="2">
        <f t="shared" si="55"/>
        <v>0</v>
      </c>
      <c r="AW397" s="1"/>
      <c r="AX397" s="1"/>
      <c r="AY397" s="1"/>
      <c r="AZ397" s="2">
        <f t="shared" si="50"/>
        <v>0</v>
      </c>
      <c r="BA397" s="2">
        <f>SUM(AF397,AH397,-AZ397,-Table1914[[#This Row],[Sale Fee]])</f>
        <v>0</v>
      </c>
      <c r="BC397" s="1"/>
      <c r="BD397" s="1"/>
      <c r="BE397" s="1"/>
    </row>
    <row r="398" spans="1:57" x14ac:dyDescent="0.25">
      <c r="A398" s="1"/>
      <c r="B398" s="1"/>
      <c r="E398" s="4"/>
      <c r="F398" s="4"/>
      <c r="N398" s="49"/>
      <c r="Q398" s="1"/>
      <c r="R398" s="1"/>
      <c r="S398" s="1"/>
      <c r="U398" s="1"/>
      <c r="V398" s="1"/>
      <c r="W398" s="1">
        <f t="shared" si="52"/>
        <v>0</v>
      </c>
      <c r="X398" s="1"/>
      <c r="Y398" s="1"/>
      <c r="Z398" s="1">
        <f>Table1914[[#This Row],[Quantity2]]*Table1914[[#This Row],[U Cost]]</f>
        <v>0</v>
      </c>
      <c r="AB398" s="1"/>
      <c r="AC398" s="1"/>
      <c r="AD398" s="1">
        <f t="shared" si="53"/>
        <v>0</v>
      </c>
      <c r="AE398" s="1"/>
      <c r="AF398" s="1">
        <f>SUM(Table1914[[#This Row],[Total 
Paid]:[Shipping 
Charged]])</f>
        <v>0</v>
      </c>
      <c r="AG398" s="1"/>
      <c r="AH398" s="1"/>
      <c r="AI398" s="1">
        <f t="shared" si="54"/>
        <v>0</v>
      </c>
      <c r="AK398" s="1"/>
      <c r="AL398" s="1"/>
      <c r="AM398" s="1"/>
      <c r="AN398" s="1"/>
      <c r="AP398" s="30">
        <f t="shared" si="51"/>
        <v>0</v>
      </c>
      <c r="AQ398" s="1"/>
      <c r="AR398" s="1">
        <f t="shared" si="17"/>
        <v>0</v>
      </c>
      <c r="AS398" s="1"/>
      <c r="AT398" s="1"/>
      <c r="AU398" s="2">
        <f t="shared" si="55"/>
        <v>0</v>
      </c>
      <c r="AW398" s="1"/>
      <c r="AX398" s="1"/>
      <c r="AY398" s="1"/>
      <c r="AZ398" s="2">
        <f t="shared" si="50"/>
        <v>0</v>
      </c>
      <c r="BA398" s="2">
        <f>SUM(AF398,AH398,-AZ398,-Table1914[[#This Row],[Sale Fee]])</f>
        <v>0</v>
      </c>
      <c r="BC398" s="1"/>
      <c r="BD398" s="1"/>
      <c r="BE398" s="1"/>
    </row>
    <row r="399" spans="1:57" x14ac:dyDescent="0.25">
      <c r="A399" s="1"/>
      <c r="B399" s="1"/>
      <c r="Q399" s="1"/>
      <c r="R399" s="1"/>
      <c r="S399" s="1"/>
      <c r="U399" s="1"/>
      <c r="V399" s="1"/>
      <c r="W399" s="1">
        <f t="shared" si="52"/>
        <v>0</v>
      </c>
      <c r="X399" s="1"/>
      <c r="Y399" s="1"/>
      <c r="Z399" s="1">
        <f>Table1914[[#This Row],[Quantity2]]*Table1914[[#This Row],[U Cost]]</f>
        <v>0</v>
      </c>
      <c r="AB399" s="1"/>
      <c r="AC399" s="1"/>
      <c r="AD399" s="1">
        <f t="shared" si="53"/>
        <v>0</v>
      </c>
      <c r="AE399" s="1"/>
      <c r="AF399" s="1">
        <f>SUM(Table1914[[#This Row],[Total 
Paid]:[Shipping 
Charged]])</f>
        <v>0</v>
      </c>
      <c r="AG399" s="1"/>
      <c r="AH399" s="1"/>
      <c r="AI399" s="1">
        <f t="shared" si="54"/>
        <v>0</v>
      </c>
      <c r="AK399" s="1"/>
      <c r="AL399" s="1"/>
      <c r="AM399" s="1"/>
      <c r="AN399" s="1"/>
      <c r="AP399" s="30">
        <f t="shared" si="51"/>
        <v>0</v>
      </c>
      <c r="AQ399" s="1"/>
      <c r="AR399" s="1">
        <f t="shared" si="17"/>
        <v>0</v>
      </c>
      <c r="AS399" s="1"/>
      <c r="AT399" s="1"/>
      <c r="AU399" s="2">
        <f t="shared" si="55"/>
        <v>0</v>
      </c>
      <c r="AW399" s="1"/>
      <c r="AX399" s="1"/>
      <c r="AY399" s="1"/>
      <c r="AZ399" s="2">
        <f t="shared" si="50"/>
        <v>0</v>
      </c>
      <c r="BA399" s="2">
        <f>SUM(AF399,AH399,-AZ399,-Table1914[[#This Row],[Sale Fee]])</f>
        <v>0</v>
      </c>
      <c r="BC399" s="1"/>
      <c r="BD399" s="1"/>
      <c r="BE399" s="1"/>
    </row>
    <row r="400" spans="1:57" x14ac:dyDescent="0.25">
      <c r="A400" s="1"/>
      <c r="B400" s="1"/>
      <c r="E400" s="4"/>
      <c r="F400" s="4"/>
      <c r="Q400" s="1"/>
      <c r="R400" s="1"/>
      <c r="S400" s="1"/>
      <c r="U400" s="1"/>
      <c r="V400" s="1"/>
      <c r="W400" s="1">
        <f t="shared" si="52"/>
        <v>0</v>
      </c>
      <c r="X400" s="1"/>
      <c r="Y400" s="1"/>
      <c r="Z400" s="1">
        <f>Table1914[[#This Row],[Quantity2]]*Table1914[[#This Row],[U Cost]]</f>
        <v>0</v>
      </c>
      <c r="AB400" s="1"/>
      <c r="AC400" s="1"/>
      <c r="AD400" s="1">
        <f t="shared" si="53"/>
        <v>0</v>
      </c>
      <c r="AE400" s="1"/>
      <c r="AF400" s="1">
        <f>SUM(Table1914[[#This Row],[Total 
Paid]:[Shipping 
Charged]])</f>
        <v>0</v>
      </c>
      <c r="AG400" s="1"/>
      <c r="AH400" s="1"/>
      <c r="AI400" s="1">
        <f t="shared" si="54"/>
        <v>0</v>
      </c>
      <c r="AK400" s="1"/>
      <c r="AL400" s="1"/>
      <c r="AM400" s="1"/>
      <c r="AN400" s="1"/>
      <c r="AP400" s="30">
        <f t="shared" si="51"/>
        <v>0</v>
      </c>
      <c r="AQ400" s="1"/>
      <c r="AR400" s="1">
        <f t="shared" si="17"/>
        <v>0</v>
      </c>
      <c r="AS400" s="1"/>
      <c r="AT400" s="1"/>
      <c r="AU400" s="2">
        <f t="shared" si="55"/>
        <v>0</v>
      </c>
      <c r="AW400" s="1"/>
      <c r="AX400" s="1"/>
      <c r="AY400" s="1"/>
      <c r="AZ400" s="2">
        <f t="shared" si="50"/>
        <v>0</v>
      </c>
      <c r="BA400" s="2">
        <f>SUM(AF400,AH400,-AZ400,-Table1914[[#This Row],[Sale Fee]])</f>
        <v>0</v>
      </c>
      <c r="BC400" s="1"/>
      <c r="BD400" s="1"/>
      <c r="BE400" s="1"/>
    </row>
    <row r="401" spans="1:57" x14ac:dyDescent="0.25">
      <c r="A401" s="1"/>
      <c r="B401" s="1"/>
      <c r="Q401" s="1"/>
      <c r="R401" s="1"/>
      <c r="S401" s="1"/>
      <c r="U401" s="1"/>
      <c r="V401" s="1"/>
      <c r="W401" s="1">
        <f t="shared" si="52"/>
        <v>0</v>
      </c>
      <c r="X401" s="1"/>
      <c r="Y401" s="1"/>
      <c r="Z401" s="1">
        <f>Table1914[[#This Row],[Quantity2]]*Table1914[[#This Row],[U Cost]]</f>
        <v>0</v>
      </c>
      <c r="AB401" s="1"/>
      <c r="AC401" s="1"/>
      <c r="AD401" s="1">
        <f t="shared" si="53"/>
        <v>0</v>
      </c>
      <c r="AE401" s="1"/>
      <c r="AF401" s="1">
        <f>SUM(Table1914[[#This Row],[Total 
Paid]:[Shipping 
Charged]])</f>
        <v>0</v>
      </c>
      <c r="AG401" s="1"/>
      <c r="AH401" s="1"/>
      <c r="AI401" s="1">
        <f t="shared" si="54"/>
        <v>0</v>
      </c>
      <c r="AK401" s="1"/>
      <c r="AL401" s="1"/>
      <c r="AM401" s="1"/>
      <c r="AN401" s="1"/>
      <c r="AP401" s="30">
        <f t="shared" si="51"/>
        <v>0</v>
      </c>
      <c r="AQ401" s="1"/>
      <c r="AR401" s="1">
        <f t="shared" ref="AR401:AR464" si="56">AQ401*AP401</f>
        <v>0</v>
      </c>
      <c r="AS401" s="1"/>
      <c r="AT401" s="1"/>
      <c r="AU401" s="2">
        <f t="shared" si="55"/>
        <v>0</v>
      </c>
      <c r="AW401" s="1"/>
      <c r="AX401" s="1"/>
      <c r="AY401" s="1"/>
      <c r="AZ401" s="2">
        <f t="shared" si="50"/>
        <v>0</v>
      </c>
      <c r="BA401" s="2">
        <f>SUM(AF401,AH401,-AZ401,-Table1914[[#This Row],[Sale Fee]])</f>
        <v>0</v>
      </c>
      <c r="BC401" s="1"/>
      <c r="BD401" s="1"/>
      <c r="BE401" s="1"/>
    </row>
    <row r="402" spans="1:57" x14ac:dyDescent="0.25">
      <c r="A402" s="1"/>
      <c r="B402" s="1"/>
      <c r="Q402" s="1"/>
      <c r="R402" s="1"/>
      <c r="S402" s="1"/>
      <c r="U402" s="1"/>
      <c r="V402" s="1"/>
      <c r="W402" s="1">
        <f t="shared" si="52"/>
        <v>0</v>
      </c>
      <c r="X402" s="1"/>
      <c r="Y402" s="1"/>
      <c r="Z402" s="1">
        <f>Table1914[[#This Row],[Quantity2]]*Table1914[[#This Row],[U Cost]]</f>
        <v>0</v>
      </c>
      <c r="AB402" s="1"/>
      <c r="AC402" s="1"/>
      <c r="AD402" s="1">
        <f t="shared" si="53"/>
        <v>0</v>
      </c>
      <c r="AE402" s="1"/>
      <c r="AF402" s="1">
        <f>SUM(Table1914[[#This Row],[Total 
Paid]:[Shipping 
Charged]])</f>
        <v>0</v>
      </c>
      <c r="AG402" s="1"/>
      <c r="AH402" s="1"/>
      <c r="AI402" s="1">
        <f t="shared" si="54"/>
        <v>0</v>
      </c>
      <c r="AK402" s="1"/>
      <c r="AL402" s="1"/>
      <c r="AM402" s="1"/>
      <c r="AN402" s="1"/>
      <c r="AP402" s="30">
        <f t="shared" si="51"/>
        <v>0</v>
      </c>
      <c r="AQ402" s="1"/>
      <c r="AR402" s="1">
        <f t="shared" si="56"/>
        <v>0</v>
      </c>
      <c r="AS402" s="1"/>
      <c r="AT402" s="1"/>
      <c r="AU402" s="2">
        <f t="shared" si="55"/>
        <v>0</v>
      </c>
      <c r="AW402" s="1"/>
      <c r="AX402" s="1"/>
      <c r="AY402" s="1"/>
      <c r="AZ402" s="2">
        <f t="shared" si="50"/>
        <v>0</v>
      </c>
      <c r="BA402" s="2">
        <f>SUM(AF402,AH402,-AZ402,-Table1914[[#This Row],[Sale Fee]])</f>
        <v>0</v>
      </c>
      <c r="BC402" s="1"/>
      <c r="BD402" s="1"/>
      <c r="BE402" s="1"/>
    </row>
    <row r="403" spans="1:57" x14ac:dyDescent="0.25">
      <c r="A403" s="1"/>
      <c r="B403" s="1"/>
      <c r="Q403" s="1"/>
      <c r="R403" s="1"/>
      <c r="S403" s="1"/>
      <c r="U403" s="1"/>
      <c r="V403" s="1"/>
      <c r="W403" s="1">
        <f t="shared" si="52"/>
        <v>0</v>
      </c>
      <c r="X403" s="1"/>
      <c r="Y403" s="1"/>
      <c r="Z403" s="1">
        <f>Table1914[[#This Row],[Quantity2]]*Table1914[[#This Row],[U Cost]]</f>
        <v>0</v>
      </c>
      <c r="AB403" s="1"/>
      <c r="AC403" s="1"/>
      <c r="AD403" s="1">
        <f t="shared" si="53"/>
        <v>0</v>
      </c>
      <c r="AE403" s="1"/>
      <c r="AF403" s="1">
        <f>SUM(Table1914[[#This Row],[Total 
Paid]:[Shipping 
Charged]])</f>
        <v>0</v>
      </c>
      <c r="AG403" s="1"/>
      <c r="AH403" s="1"/>
      <c r="AI403" s="1">
        <f t="shared" si="54"/>
        <v>0</v>
      </c>
      <c r="AK403" s="1"/>
      <c r="AL403" s="1"/>
      <c r="AM403" s="1"/>
      <c r="AN403" s="1"/>
      <c r="AP403" s="30">
        <f t="shared" si="51"/>
        <v>0</v>
      </c>
      <c r="AQ403" s="1"/>
      <c r="AR403" s="1">
        <f t="shared" si="56"/>
        <v>0</v>
      </c>
      <c r="AS403" s="1"/>
      <c r="AT403" s="1"/>
      <c r="AU403" s="2">
        <f t="shared" si="55"/>
        <v>0</v>
      </c>
      <c r="AW403" s="1"/>
      <c r="AX403" s="1"/>
      <c r="AY403" s="1"/>
      <c r="AZ403" s="2">
        <f t="shared" si="50"/>
        <v>0</v>
      </c>
      <c r="BA403" s="2">
        <f>SUM(AF403,AH403,-AZ403,-Table1914[[#This Row],[Sale Fee]])</f>
        <v>0</v>
      </c>
      <c r="BC403" s="1"/>
      <c r="BD403" s="1"/>
      <c r="BE403" s="1"/>
    </row>
    <row r="404" spans="1:57" x14ac:dyDescent="0.25">
      <c r="A404" s="1"/>
      <c r="B404" s="1"/>
      <c r="Q404" s="1"/>
      <c r="R404" s="1"/>
      <c r="S404" s="1"/>
      <c r="U404" s="1"/>
      <c r="V404" s="1"/>
      <c r="W404" s="1">
        <f t="shared" si="52"/>
        <v>0</v>
      </c>
      <c r="X404" s="1"/>
      <c r="Y404" s="1"/>
      <c r="Z404" s="1">
        <f>Table1914[[#This Row],[Quantity2]]*Table1914[[#This Row],[U Cost]]</f>
        <v>0</v>
      </c>
      <c r="AB404" s="1"/>
      <c r="AC404" s="1"/>
      <c r="AD404" s="1">
        <f t="shared" si="53"/>
        <v>0</v>
      </c>
      <c r="AE404" s="1"/>
      <c r="AF404" s="1">
        <f>SUM(Table1914[[#This Row],[Total 
Paid]:[Shipping 
Charged]])</f>
        <v>0</v>
      </c>
      <c r="AG404" s="1"/>
      <c r="AH404" s="1"/>
      <c r="AI404" s="1">
        <f t="shared" si="54"/>
        <v>0</v>
      </c>
      <c r="AK404" s="1"/>
      <c r="AL404" s="1"/>
      <c r="AM404" s="1"/>
      <c r="AN404" s="1"/>
      <c r="AP404" s="30">
        <f t="shared" si="51"/>
        <v>0</v>
      </c>
      <c r="AQ404" s="1"/>
      <c r="AR404" s="1">
        <f t="shared" si="56"/>
        <v>0</v>
      </c>
      <c r="AS404" s="1"/>
      <c r="AT404" s="1"/>
      <c r="AU404" s="2">
        <f t="shared" si="55"/>
        <v>0</v>
      </c>
      <c r="AW404" s="1"/>
      <c r="AX404" s="1"/>
      <c r="AY404" s="1"/>
      <c r="AZ404" s="2">
        <f t="shared" si="50"/>
        <v>0</v>
      </c>
      <c r="BA404" s="2">
        <f>SUM(AF404,AH404,-AZ404,-Table1914[[#This Row],[Sale Fee]])</f>
        <v>0</v>
      </c>
      <c r="BC404" s="1"/>
      <c r="BD404" s="1"/>
      <c r="BE404" s="1"/>
    </row>
    <row r="405" spans="1:57" x14ac:dyDescent="0.25">
      <c r="A405" s="1"/>
      <c r="B405" s="1"/>
      <c r="Q405" s="1"/>
      <c r="R405" s="1"/>
      <c r="S405" s="1"/>
      <c r="U405" s="1"/>
      <c r="V405" s="1"/>
      <c r="W405" s="1">
        <f t="shared" si="52"/>
        <v>0</v>
      </c>
      <c r="X405" s="1"/>
      <c r="Y405" s="1"/>
      <c r="Z405" s="1">
        <f>Table1914[[#This Row],[Quantity2]]*Table1914[[#This Row],[U Cost]]</f>
        <v>0</v>
      </c>
      <c r="AB405" s="1"/>
      <c r="AC405" s="1"/>
      <c r="AD405" s="1">
        <f t="shared" si="53"/>
        <v>0</v>
      </c>
      <c r="AE405" s="1"/>
      <c r="AF405" s="1">
        <f>SUM(Table1914[[#This Row],[Total 
Paid]:[Shipping 
Charged]])</f>
        <v>0</v>
      </c>
      <c r="AG405" s="1"/>
      <c r="AH405" s="1"/>
      <c r="AI405" s="1">
        <f t="shared" si="54"/>
        <v>0</v>
      </c>
      <c r="AK405" s="1"/>
      <c r="AL405" s="1"/>
      <c r="AM405" s="1"/>
      <c r="AN405" s="1"/>
      <c r="AP405" s="30">
        <f t="shared" si="51"/>
        <v>0</v>
      </c>
      <c r="AQ405" s="1"/>
      <c r="AR405" s="1">
        <f t="shared" si="56"/>
        <v>0</v>
      </c>
      <c r="AS405" s="1"/>
      <c r="AT405" s="1"/>
      <c r="AU405" s="2">
        <f t="shared" si="55"/>
        <v>0</v>
      </c>
      <c r="AW405" s="1"/>
      <c r="AX405" s="1"/>
      <c r="AY405" s="1"/>
      <c r="AZ405" s="2">
        <f t="shared" si="50"/>
        <v>0</v>
      </c>
      <c r="BA405" s="2">
        <f>SUM(AF405,AH405,-AZ405,-Table1914[[#This Row],[Sale Fee]])</f>
        <v>0</v>
      </c>
      <c r="BC405" s="1"/>
      <c r="BD405" s="1"/>
      <c r="BE405" s="1"/>
    </row>
    <row r="406" spans="1:57" x14ac:dyDescent="0.25">
      <c r="A406" s="1"/>
      <c r="B406" s="1"/>
      <c r="Q406" s="1"/>
      <c r="R406" s="1"/>
      <c r="S406" s="1"/>
      <c r="U406" s="1"/>
      <c r="V406" s="1"/>
      <c r="W406" s="1">
        <f t="shared" si="52"/>
        <v>0</v>
      </c>
      <c r="X406" s="1"/>
      <c r="Y406" s="1"/>
      <c r="Z406" s="1">
        <f>Table1914[[#This Row],[Quantity2]]*Table1914[[#This Row],[U Cost]]</f>
        <v>0</v>
      </c>
      <c r="AB406" s="1"/>
      <c r="AC406" s="1"/>
      <c r="AD406" s="1">
        <f t="shared" si="53"/>
        <v>0</v>
      </c>
      <c r="AE406" s="1"/>
      <c r="AF406" s="1">
        <f>SUM(Table1914[[#This Row],[Total 
Paid]:[Shipping 
Charged]])</f>
        <v>0</v>
      </c>
      <c r="AG406" s="1"/>
      <c r="AH406" s="1"/>
      <c r="AI406" s="1">
        <f t="shared" si="54"/>
        <v>0</v>
      </c>
      <c r="AK406" s="1"/>
      <c r="AL406" s="1"/>
      <c r="AM406" s="1"/>
      <c r="AN406" s="1"/>
      <c r="AP406" s="30">
        <f t="shared" si="51"/>
        <v>0</v>
      </c>
      <c r="AQ406" s="1"/>
      <c r="AR406" s="1">
        <f t="shared" si="56"/>
        <v>0</v>
      </c>
      <c r="AS406" s="1"/>
      <c r="AT406" s="1"/>
      <c r="AU406" s="2">
        <f t="shared" si="55"/>
        <v>0</v>
      </c>
      <c r="AW406" s="1"/>
      <c r="AX406" s="1"/>
      <c r="AY406" s="1"/>
      <c r="AZ406" s="2">
        <f t="shared" si="50"/>
        <v>0</v>
      </c>
      <c r="BA406" s="2">
        <f>SUM(AF406,AH406,-AZ406,-Table1914[[#This Row],[Sale Fee]])</f>
        <v>0</v>
      </c>
      <c r="BC406" s="1"/>
      <c r="BD406" s="1"/>
      <c r="BE406" s="1"/>
    </row>
    <row r="407" spans="1:57" x14ac:dyDescent="0.25">
      <c r="A407" s="1"/>
      <c r="B407" s="1"/>
      <c r="Q407" s="1"/>
      <c r="R407" s="1"/>
      <c r="S407" s="1"/>
      <c r="U407" s="1"/>
      <c r="V407" s="1"/>
      <c r="W407" s="1">
        <f t="shared" si="52"/>
        <v>0</v>
      </c>
      <c r="X407" s="1"/>
      <c r="Y407" s="1"/>
      <c r="Z407" s="1">
        <f>Table1914[[#This Row],[Quantity2]]*Table1914[[#This Row],[U Cost]]</f>
        <v>0</v>
      </c>
      <c r="AB407" s="1"/>
      <c r="AC407" s="1"/>
      <c r="AD407" s="1">
        <f t="shared" si="53"/>
        <v>0</v>
      </c>
      <c r="AE407" s="1"/>
      <c r="AF407" s="1">
        <f>SUM(Table1914[[#This Row],[Total 
Paid]:[Shipping 
Charged]])</f>
        <v>0</v>
      </c>
      <c r="AG407" s="1"/>
      <c r="AH407" s="1"/>
      <c r="AI407" s="1">
        <f t="shared" si="54"/>
        <v>0</v>
      </c>
      <c r="AK407" s="1"/>
      <c r="AL407" s="1"/>
      <c r="AM407" s="1"/>
      <c r="AN407" s="1"/>
      <c r="AP407" s="30">
        <f t="shared" si="51"/>
        <v>0</v>
      </c>
      <c r="AQ407" s="1"/>
      <c r="AR407" s="1">
        <f t="shared" si="56"/>
        <v>0</v>
      </c>
      <c r="AS407" s="1"/>
      <c r="AT407" s="1"/>
      <c r="AU407" s="2">
        <f t="shared" si="55"/>
        <v>0</v>
      </c>
      <c r="AW407" s="1"/>
      <c r="AX407" s="1"/>
      <c r="AY407" s="1"/>
      <c r="AZ407" s="2">
        <f t="shared" si="50"/>
        <v>0</v>
      </c>
      <c r="BA407" s="2">
        <f>SUM(AF407,AH407,-AZ407,-Table1914[[#This Row],[Sale Fee]])</f>
        <v>0</v>
      </c>
      <c r="BC407" s="1"/>
      <c r="BD407" s="1"/>
      <c r="BE407" s="1"/>
    </row>
    <row r="408" spans="1:57" x14ac:dyDescent="0.25">
      <c r="A408" s="1"/>
      <c r="B408" s="1"/>
      <c r="Q408" s="1"/>
      <c r="R408" s="1"/>
      <c r="S408" s="1"/>
      <c r="U408" s="1"/>
      <c r="V408" s="1"/>
      <c r="W408" s="1">
        <f t="shared" si="52"/>
        <v>0</v>
      </c>
      <c r="X408" s="1"/>
      <c r="Y408" s="1"/>
      <c r="Z408" s="1">
        <f>Table1914[[#This Row],[Quantity2]]*Table1914[[#This Row],[U Cost]]</f>
        <v>0</v>
      </c>
      <c r="AB408" s="1"/>
      <c r="AC408" s="1"/>
      <c r="AD408" s="1">
        <f t="shared" si="53"/>
        <v>0</v>
      </c>
      <c r="AE408" s="1"/>
      <c r="AF408" s="1">
        <f>SUM(Table1914[[#This Row],[Total 
Paid]:[Shipping 
Charged]])</f>
        <v>0</v>
      </c>
      <c r="AG408" s="1"/>
      <c r="AH408" s="1"/>
      <c r="AI408" s="1">
        <f t="shared" si="54"/>
        <v>0</v>
      </c>
      <c r="AK408" s="1"/>
      <c r="AL408" s="1"/>
      <c r="AM408" s="1"/>
      <c r="AN408" s="1"/>
      <c r="AP408" s="30">
        <f t="shared" si="51"/>
        <v>0</v>
      </c>
      <c r="AQ408" s="1"/>
      <c r="AR408" s="1">
        <f t="shared" si="56"/>
        <v>0</v>
      </c>
      <c r="AS408" s="1"/>
      <c r="AT408" s="1"/>
      <c r="AU408" s="2">
        <f t="shared" si="55"/>
        <v>0</v>
      </c>
      <c r="AW408" s="1"/>
      <c r="AX408" s="1"/>
      <c r="AY408" s="1"/>
      <c r="AZ408" s="2">
        <f t="shared" si="50"/>
        <v>0</v>
      </c>
      <c r="BA408" s="2">
        <f>SUM(AF408,AH408,-AZ408,-Table1914[[#This Row],[Sale Fee]])</f>
        <v>0</v>
      </c>
      <c r="BC408" s="1"/>
      <c r="BD408" s="1"/>
      <c r="BE408" s="1"/>
    </row>
    <row r="409" spans="1:57" x14ac:dyDescent="0.25">
      <c r="A409" s="1"/>
      <c r="B409" s="1"/>
      <c r="Q409" s="1"/>
      <c r="R409" s="1"/>
      <c r="S409" s="1"/>
      <c r="U409" s="1"/>
      <c r="V409" s="1"/>
      <c r="W409" s="1">
        <f t="shared" si="52"/>
        <v>0</v>
      </c>
      <c r="X409" s="1"/>
      <c r="Y409" s="1"/>
      <c r="Z409" s="1">
        <f>Table1914[[#This Row],[Quantity2]]*Table1914[[#This Row],[U Cost]]</f>
        <v>0</v>
      </c>
      <c r="AB409" s="1"/>
      <c r="AC409" s="1"/>
      <c r="AD409" s="1">
        <f t="shared" si="53"/>
        <v>0</v>
      </c>
      <c r="AE409" s="1"/>
      <c r="AF409" s="1">
        <f>SUM(Table1914[[#This Row],[Total 
Paid]:[Shipping 
Charged]])</f>
        <v>0</v>
      </c>
      <c r="AG409" s="1"/>
      <c r="AH409" s="1"/>
      <c r="AI409" s="1">
        <f t="shared" si="54"/>
        <v>0</v>
      </c>
      <c r="AK409" s="1"/>
      <c r="AL409" s="1"/>
      <c r="AM409" s="1"/>
      <c r="AN409" s="1"/>
      <c r="AP409" s="30">
        <f t="shared" si="51"/>
        <v>0</v>
      </c>
      <c r="AQ409" s="1"/>
      <c r="AR409" s="1">
        <f t="shared" si="56"/>
        <v>0</v>
      </c>
      <c r="AS409" s="1"/>
      <c r="AT409" s="1"/>
      <c r="AU409" s="2">
        <f t="shared" si="55"/>
        <v>0</v>
      </c>
      <c r="AW409" s="1"/>
      <c r="AX409" s="1"/>
      <c r="AY409" s="1"/>
      <c r="AZ409" s="2">
        <f t="shared" si="50"/>
        <v>0</v>
      </c>
      <c r="BA409" s="2">
        <f>SUM(AF409,AH409,-AZ409,-Table1914[[#This Row],[Sale Fee]])</f>
        <v>0</v>
      </c>
      <c r="BC409" s="1"/>
      <c r="BD409" s="1"/>
      <c r="BE409" s="1"/>
    </row>
    <row r="410" spans="1:57" x14ac:dyDescent="0.25">
      <c r="A410" s="1"/>
      <c r="B410" s="1"/>
      <c r="Q410" s="1"/>
      <c r="R410" s="1"/>
      <c r="S410" s="1"/>
      <c r="U410" s="1"/>
      <c r="V410" s="1"/>
      <c r="W410" s="1">
        <f t="shared" si="52"/>
        <v>0</v>
      </c>
      <c r="X410" s="1"/>
      <c r="Y410" s="1"/>
      <c r="Z410" s="1">
        <f>Table1914[[#This Row],[Quantity2]]*Table1914[[#This Row],[U Cost]]</f>
        <v>0</v>
      </c>
      <c r="AB410" s="1"/>
      <c r="AC410" s="1"/>
      <c r="AD410" s="1">
        <f t="shared" si="53"/>
        <v>0</v>
      </c>
      <c r="AE410" s="1"/>
      <c r="AF410" s="1">
        <f>SUM(Table1914[[#This Row],[Total 
Paid]:[Shipping 
Charged]])</f>
        <v>0</v>
      </c>
      <c r="AG410" s="1"/>
      <c r="AH410" s="1"/>
      <c r="AI410" s="1">
        <f t="shared" si="54"/>
        <v>0</v>
      </c>
      <c r="AK410" s="1"/>
      <c r="AL410" s="1"/>
      <c r="AM410" s="1"/>
      <c r="AN410" s="1"/>
      <c r="AP410" s="30">
        <f t="shared" si="51"/>
        <v>0</v>
      </c>
      <c r="AQ410" s="1"/>
      <c r="AR410" s="1">
        <f t="shared" si="56"/>
        <v>0</v>
      </c>
      <c r="AS410" s="1"/>
      <c r="AT410" s="1"/>
      <c r="AU410" s="2">
        <f t="shared" si="55"/>
        <v>0</v>
      </c>
      <c r="AW410" s="1"/>
      <c r="AX410" s="1"/>
      <c r="AY410" s="1"/>
      <c r="AZ410" s="2">
        <f t="shared" si="50"/>
        <v>0</v>
      </c>
      <c r="BA410" s="2">
        <f>SUM(AF410,AH410,-AZ410,-Table1914[[#This Row],[Sale Fee]])</f>
        <v>0</v>
      </c>
      <c r="BC410" s="1"/>
      <c r="BD410" s="1"/>
      <c r="BE410" s="1"/>
    </row>
    <row r="411" spans="1:57" x14ac:dyDescent="0.25">
      <c r="A411" s="1"/>
      <c r="B411" s="1"/>
      <c r="E411" s="4"/>
      <c r="F411" s="4"/>
      <c r="N411" s="49"/>
      <c r="Q411" s="1"/>
      <c r="R411" s="1"/>
      <c r="S411" s="1"/>
      <c r="U411" s="1"/>
      <c r="V411" s="1"/>
      <c r="W411" s="1">
        <f t="shared" si="52"/>
        <v>0</v>
      </c>
      <c r="X411" s="1"/>
      <c r="Y411" s="1"/>
      <c r="Z411" s="1">
        <f>Table1914[[#This Row],[Quantity2]]*Table1914[[#This Row],[U Cost]]</f>
        <v>0</v>
      </c>
      <c r="AB411" s="1"/>
      <c r="AC411" s="1"/>
      <c r="AD411" s="1">
        <f t="shared" si="53"/>
        <v>0</v>
      </c>
      <c r="AE411" s="1"/>
      <c r="AF411" s="1">
        <f>SUM(Table1914[[#This Row],[Total 
Paid]:[Shipping 
Charged]])</f>
        <v>0</v>
      </c>
      <c r="AG411" s="1"/>
      <c r="AH411" s="1"/>
      <c r="AI411" s="1">
        <f t="shared" si="54"/>
        <v>0</v>
      </c>
      <c r="AK411" s="1"/>
      <c r="AL411" s="1"/>
      <c r="AM411" s="1"/>
      <c r="AN411" s="1"/>
      <c r="AP411" s="30">
        <f t="shared" si="51"/>
        <v>0</v>
      </c>
      <c r="AQ411" s="1"/>
      <c r="AR411" s="1">
        <f t="shared" si="56"/>
        <v>0</v>
      </c>
      <c r="AS411" s="1"/>
      <c r="AT411" s="1"/>
      <c r="AU411" s="2">
        <f t="shared" si="55"/>
        <v>0</v>
      </c>
      <c r="AW411" s="1"/>
      <c r="AX411" s="1"/>
      <c r="AY411" s="1"/>
      <c r="AZ411" s="2">
        <f t="shared" si="50"/>
        <v>0</v>
      </c>
      <c r="BA411" s="2">
        <f>SUM(AF411,AH411,-AZ411,-Table1914[[#This Row],[Sale Fee]])</f>
        <v>0</v>
      </c>
      <c r="BC411" s="1"/>
      <c r="BD411" s="1"/>
      <c r="BE411" s="1"/>
    </row>
    <row r="412" spans="1:57" x14ac:dyDescent="0.25">
      <c r="A412" s="1"/>
      <c r="B412" s="1"/>
      <c r="E412" s="4"/>
      <c r="F412" s="4"/>
      <c r="N412" s="49"/>
      <c r="Q412" s="1"/>
      <c r="R412" s="1"/>
      <c r="S412" s="1"/>
      <c r="U412" s="1"/>
      <c r="V412" s="1"/>
      <c r="W412" s="1">
        <f t="shared" si="52"/>
        <v>0</v>
      </c>
      <c r="X412" s="1"/>
      <c r="Y412" s="1"/>
      <c r="Z412" s="1">
        <f>Table1914[[#This Row],[Quantity2]]*Table1914[[#This Row],[U Cost]]</f>
        <v>0</v>
      </c>
      <c r="AB412" s="1"/>
      <c r="AC412" s="1"/>
      <c r="AD412" s="1">
        <f t="shared" si="53"/>
        <v>0</v>
      </c>
      <c r="AE412" s="1"/>
      <c r="AF412" s="1">
        <f>SUM(Table1914[[#This Row],[Total 
Paid]:[Shipping 
Charged]])</f>
        <v>0</v>
      </c>
      <c r="AG412" s="1"/>
      <c r="AH412" s="1"/>
      <c r="AI412" s="1">
        <f t="shared" si="54"/>
        <v>0</v>
      </c>
      <c r="AK412" s="1"/>
      <c r="AL412" s="1"/>
      <c r="AM412" s="1"/>
      <c r="AN412" s="1"/>
      <c r="AP412" s="30">
        <f t="shared" si="51"/>
        <v>0</v>
      </c>
      <c r="AQ412" s="1"/>
      <c r="AR412" s="1">
        <f t="shared" si="56"/>
        <v>0</v>
      </c>
      <c r="AS412" s="1"/>
      <c r="AT412" s="1"/>
      <c r="AU412" s="2">
        <f t="shared" si="55"/>
        <v>0</v>
      </c>
      <c r="AW412" s="1"/>
      <c r="AX412" s="1"/>
      <c r="AY412" s="1"/>
      <c r="AZ412" s="2">
        <f t="shared" si="50"/>
        <v>0</v>
      </c>
      <c r="BA412" s="2">
        <f>SUM(AF412,AH412,-AZ412,-Table1914[[#This Row],[Sale Fee]])</f>
        <v>0</v>
      </c>
      <c r="BC412" s="1"/>
      <c r="BD412" s="1"/>
      <c r="BE412" s="1"/>
    </row>
    <row r="413" spans="1:57" x14ac:dyDescent="0.25">
      <c r="A413" s="1"/>
      <c r="B413" s="1"/>
      <c r="E413" s="4"/>
      <c r="F413" s="4"/>
      <c r="Q413" s="1"/>
      <c r="R413" s="1"/>
      <c r="S413" s="1"/>
      <c r="U413" s="1"/>
      <c r="V413" s="1"/>
      <c r="W413" s="1">
        <f t="shared" si="52"/>
        <v>0</v>
      </c>
      <c r="X413" s="1"/>
      <c r="Y413" s="1"/>
      <c r="Z413" s="1">
        <f>Table1914[[#This Row],[Quantity2]]*Table1914[[#This Row],[U Cost]]</f>
        <v>0</v>
      </c>
      <c r="AB413" s="1"/>
      <c r="AC413" s="1"/>
      <c r="AD413" s="1">
        <f t="shared" si="53"/>
        <v>0</v>
      </c>
      <c r="AE413" s="1"/>
      <c r="AF413" s="1">
        <f>SUM(Table1914[[#This Row],[Total 
Paid]:[Shipping 
Charged]])</f>
        <v>0</v>
      </c>
      <c r="AG413" s="1"/>
      <c r="AH413" s="1"/>
      <c r="AI413" s="1">
        <f t="shared" si="54"/>
        <v>0</v>
      </c>
      <c r="AK413" s="1"/>
      <c r="AL413" s="1"/>
      <c r="AM413" s="1"/>
      <c r="AN413" s="1"/>
      <c r="AP413" s="30">
        <f t="shared" si="51"/>
        <v>0</v>
      </c>
      <c r="AQ413" s="1"/>
      <c r="AR413" s="1">
        <f t="shared" si="56"/>
        <v>0</v>
      </c>
      <c r="AS413" s="1"/>
      <c r="AT413" s="1"/>
      <c r="AU413" s="2">
        <f t="shared" si="55"/>
        <v>0</v>
      </c>
      <c r="AW413" s="1"/>
      <c r="AX413" s="1"/>
      <c r="AY413" s="1"/>
      <c r="AZ413" s="2">
        <f t="shared" si="50"/>
        <v>0</v>
      </c>
      <c r="BA413" s="2">
        <f>SUM(AF413,AH413,-AZ413,-Table1914[[#This Row],[Sale Fee]])</f>
        <v>0</v>
      </c>
      <c r="BC413" s="1"/>
      <c r="BD413" s="1"/>
      <c r="BE413" s="1"/>
    </row>
    <row r="414" spans="1:57" x14ac:dyDescent="0.25">
      <c r="A414" s="1"/>
      <c r="B414" s="1"/>
      <c r="E414" s="4"/>
      <c r="F414" s="4"/>
      <c r="N414" s="49"/>
      <c r="Q414" s="1"/>
      <c r="R414" s="1"/>
      <c r="S414" s="1"/>
      <c r="U414" s="1"/>
      <c r="V414" s="1"/>
      <c r="W414" s="1">
        <f t="shared" si="52"/>
        <v>0</v>
      </c>
      <c r="X414" s="1"/>
      <c r="Y414" s="1"/>
      <c r="Z414" s="1">
        <f>Table1914[[#This Row],[Quantity2]]*Table1914[[#This Row],[U Cost]]</f>
        <v>0</v>
      </c>
      <c r="AB414" s="1"/>
      <c r="AC414" s="1"/>
      <c r="AD414" s="1">
        <f t="shared" si="53"/>
        <v>0</v>
      </c>
      <c r="AE414" s="1"/>
      <c r="AF414" s="1">
        <f>SUM(Table1914[[#This Row],[Total 
Paid]:[Shipping 
Charged]])</f>
        <v>0</v>
      </c>
      <c r="AG414" s="1"/>
      <c r="AH414" s="1"/>
      <c r="AI414" s="1">
        <f t="shared" si="54"/>
        <v>0</v>
      </c>
      <c r="AK414" s="1"/>
      <c r="AL414" s="1"/>
      <c r="AM414" s="1"/>
      <c r="AN414" s="1"/>
      <c r="AP414" s="30">
        <f t="shared" si="51"/>
        <v>0</v>
      </c>
      <c r="AQ414" s="1"/>
      <c r="AR414" s="1">
        <f t="shared" si="56"/>
        <v>0</v>
      </c>
      <c r="AS414" s="1"/>
      <c r="AT414" s="1"/>
      <c r="AU414" s="2">
        <f t="shared" si="55"/>
        <v>0</v>
      </c>
      <c r="AW414" s="1"/>
      <c r="AX414" s="1"/>
      <c r="AY414" s="1"/>
      <c r="AZ414" s="2">
        <f t="shared" si="50"/>
        <v>0</v>
      </c>
      <c r="BA414" s="2">
        <f>SUM(AF414,AH414,-AZ414,-Table1914[[#This Row],[Sale Fee]])</f>
        <v>0</v>
      </c>
      <c r="BC414" s="1"/>
      <c r="BD414" s="1"/>
      <c r="BE414" s="1"/>
    </row>
    <row r="415" spans="1:57" x14ac:dyDescent="0.25">
      <c r="A415" s="1"/>
      <c r="B415" s="1"/>
      <c r="E415" s="4"/>
      <c r="F415" s="4"/>
      <c r="N415" s="49"/>
      <c r="Q415" s="1"/>
      <c r="R415" s="1"/>
      <c r="S415" s="1"/>
      <c r="U415" s="1"/>
      <c r="V415" s="1"/>
      <c r="W415" s="1">
        <f t="shared" si="52"/>
        <v>0</v>
      </c>
      <c r="X415" s="1"/>
      <c r="Y415" s="1"/>
      <c r="Z415" s="1">
        <f>Table1914[[#This Row],[Quantity2]]*Table1914[[#This Row],[U Cost]]</f>
        <v>0</v>
      </c>
      <c r="AB415" s="1"/>
      <c r="AC415" s="1"/>
      <c r="AD415" s="1">
        <f t="shared" si="53"/>
        <v>0</v>
      </c>
      <c r="AE415" s="1"/>
      <c r="AF415" s="1">
        <f>SUM(Table1914[[#This Row],[Total 
Paid]:[Shipping 
Charged]])</f>
        <v>0</v>
      </c>
      <c r="AG415" s="1"/>
      <c r="AH415" s="1"/>
      <c r="AI415" s="1">
        <f t="shared" si="54"/>
        <v>0</v>
      </c>
      <c r="AK415" s="1"/>
      <c r="AL415" s="1"/>
      <c r="AM415" s="1"/>
      <c r="AN415" s="1"/>
      <c r="AP415" s="30">
        <f t="shared" si="51"/>
        <v>0</v>
      </c>
      <c r="AQ415" s="1"/>
      <c r="AR415" s="1">
        <f t="shared" si="56"/>
        <v>0</v>
      </c>
      <c r="AS415" s="1"/>
      <c r="AT415" s="1"/>
      <c r="AU415" s="2">
        <f t="shared" si="55"/>
        <v>0</v>
      </c>
      <c r="AW415" s="1"/>
      <c r="AX415" s="1"/>
      <c r="AY415" s="1"/>
      <c r="AZ415" s="2">
        <f t="shared" si="50"/>
        <v>0</v>
      </c>
      <c r="BA415" s="2">
        <f>SUM(AF415,AH415,-AZ415,-Table1914[[#This Row],[Sale Fee]])</f>
        <v>0</v>
      </c>
      <c r="BC415" s="1"/>
      <c r="BD415" s="1"/>
      <c r="BE415" s="1"/>
    </row>
    <row r="416" spans="1:57" x14ac:dyDescent="0.25">
      <c r="A416" s="1"/>
      <c r="B416" s="1"/>
      <c r="E416" s="4"/>
      <c r="F416" s="4"/>
      <c r="Q416" s="1"/>
      <c r="R416" s="1"/>
      <c r="S416" s="1"/>
      <c r="U416" s="1"/>
      <c r="V416" s="1"/>
      <c r="W416" s="1">
        <f t="shared" si="52"/>
        <v>0</v>
      </c>
      <c r="X416" s="1"/>
      <c r="Y416" s="1"/>
      <c r="Z416" s="1">
        <f>Table1914[[#This Row],[Quantity2]]*Table1914[[#This Row],[U Cost]]</f>
        <v>0</v>
      </c>
      <c r="AB416" s="1"/>
      <c r="AC416" s="1"/>
      <c r="AD416" s="1">
        <f t="shared" si="53"/>
        <v>0</v>
      </c>
      <c r="AE416" s="1"/>
      <c r="AF416" s="1">
        <f>SUM(Table1914[[#This Row],[Total 
Paid]:[Shipping 
Charged]])</f>
        <v>0</v>
      </c>
      <c r="AG416" s="1"/>
      <c r="AH416" s="1"/>
      <c r="AI416" s="1">
        <f t="shared" si="54"/>
        <v>0</v>
      </c>
      <c r="AK416" s="1"/>
      <c r="AL416" s="1"/>
      <c r="AM416" s="1"/>
      <c r="AN416" s="1"/>
      <c r="AP416" s="30">
        <f t="shared" si="51"/>
        <v>0</v>
      </c>
      <c r="AQ416" s="1"/>
      <c r="AR416" s="1">
        <f t="shared" si="56"/>
        <v>0</v>
      </c>
      <c r="AS416" s="1"/>
      <c r="AT416" s="1"/>
      <c r="AU416" s="2">
        <f t="shared" si="55"/>
        <v>0</v>
      </c>
      <c r="AW416" s="1"/>
      <c r="AX416" s="1"/>
      <c r="AY416" s="1"/>
      <c r="AZ416" s="2">
        <f t="shared" si="50"/>
        <v>0</v>
      </c>
      <c r="BA416" s="2">
        <f>SUM(AF416,AH416,-AZ416,-Table1914[[#This Row],[Sale Fee]])</f>
        <v>0</v>
      </c>
      <c r="BC416" s="1"/>
      <c r="BD416" s="1"/>
      <c r="BE416" s="1"/>
    </row>
    <row r="417" spans="1:57" x14ac:dyDescent="0.25">
      <c r="A417" s="1"/>
      <c r="B417" s="1"/>
      <c r="E417" s="4"/>
      <c r="F417" s="4"/>
      <c r="Q417" s="1"/>
      <c r="R417" s="1"/>
      <c r="S417" s="1"/>
      <c r="U417" s="1"/>
      <c r="V417" s="1"/>
      <c r="W417" s="1">
        <f t="shared" si="52"/>
        <v>0</v>
      </c>
      <c r="X417" s="1"/>
      <c r="Y417" s="1"/>
      <c r="Z417" s="1">
        <f>Table1914[[#This Row],[Quantity2]]*Table1914[[#This Row],[U Cost]]</f>
        <v>0</v>
      </c>
      <c r="AB417" s="1"/>
      <c r="AC417" s="1"/>
      <c r="AD417" s="1">
        <f t="shared" si="53"/>
        <v>0</v>
      </c>
      <c r="AE417" s="1"/>
      <c r="AF417" s="1">
        <f>SUM(Table1914[[#This Row],[Total 
Paid]:[Shipping 
Charged]])</f>
        <v>0</v>
      </c>
      <c r="AG417" s="1"/>
      <c r="AH417" s="1"/>
      <c r="AI417" s="1">
        <f t="shared" si="54"/>
        <v>0</v>
      </c>
      <c r="AK417" s="1"/>
      <c r="AL417" s="1"/>
      <c r="AM417" s="1"/>
      <c r="AN417" s="1"/>
      <c r="AP417" s="30">
        <f t="shared" si="51"/>
        <v>0</v>
      </c>
      <c r="AQ417" s="1"/>
      <c r="AR417" s="1">
        <f t="shared" si="56"/>
        <v>0</v>
      </c>
      <c r="AS417" s="1"/>
      <c r="AT417" s="1"/>
      <c r="AU417" s="2">
        <f t="shared" si="55"/>
        <v>0</v>
      </c>
      <c r="AW417" s="1"/>
      <c r="AX417" s="1"/>
      <c r="AY417" s="1"/>
      <c r="AZ417" s="2">
        <f t="shared" si="50"/>
        <v>0</v>
      </c>
      <c r="BA417" s="2">
        <f>SUM(AF417,AH417,-AZ417,-Table1914[[#This Row],[Sale Fee]])</f>
        <v>0</v>
      </c>
      <c r="BC417" s="1"/>
      <c r="BD417" s="1"/>
      <c r="BE417" s="1"/>
    </row>
    <row r="418" spans="1:57" x14ac:dyDescent="0.25">
      <c r="A418" s="1"/>
      <c r="B418" s="1"/>
      <c r="E418" s="4"/>
      <c r="F418" s="4"/>
      <c r="Q418" s="1"/>
      <c r="R418" s="1"/>
      <c r="S418" s="1"/>
      <c r="U418" s="1"/>
      <c r="V418" s="1"/>
      <c r="W418" s="1">
        <f t="shared" si="52"/>
        <v>0</v>
      </c>
      <c r="X418" s="1"/>
      <c r="Y418" s="1"/>
      <c r="Z418" s="1">
        <f>Table1914[[#This Row],[Quantity2]]*Table1914[[#This Row],[U Cost]]</f>
        <v>0</v>
      </c>
      <c r="AB418" s="1"/>
      <c r="AC418" s="1"/>
      <c r="AD418" s="1">
        <f t="shared" si="53"/>
        <v>0</v>
      </c>
      <c r="AE418" s="1"/>
      <c r="AF418" s="1">
        <f>SUM(Table1914[[#This Row],[Total 
Paid]:[Shipping 
Charged]])</f>
        <v>0</v>
      </c>
      <c r="AG418" s="1"/>
      <c r="AH418" s="1"/>
      <c r="AI418" s="1">
        <f t="shared" si="54"/>
        <v>0</v>
      </c>
      <c r="AK418" s="1"/>
      <c r="AL418" s="1"/>
      <c r="AM418" s="1"/>
      <c r="AN418" s="1"/>
      <c r="AP418" s="30">
        <f t="shared" si="51"/>
        <v>0</v>
      </c>
      <c r="AQ418" s="1"/>
      <c r="AR418" s="1">
        <f t="shared" si="56"/>
        <v>0</v>
      </c>
      <c r="AS418" s="1"/>
      <c r="AT418" s="1"/>
      <c r="AU418" s="2">
        <f t="shared" si="55"/>
        <v>0</v>
      </c>
      <c r="AW418" s="1"/>
      <c r="AX418" s="1"/>
      <c r="AY418" s="1"/>
      <c r="AZ418" s="2">
        <f t="shared" si="50"/>
        <v>0</v>
      </c>
      <c r="BA418" s="2">
        <f>SUM(AF418,AH418,-AZ418,-Table1914[[#This Row],[Sale Fee]])</f>
        <v>0</v>
      </c>
      <c r="BC418" s="1"/>
      <c r="BD418" s="1"/>
      <c r="BE418" s="1"/>
    </row>
    <row r="419" spans="1:57" x14ac:dyDescent="0.25">
      <c r="A419" s="1"/>
      <c r="B419" s="1"/>
      <c r="E419" s="4"/>
      <c r="F419" s="4"/>
      <c r="N419" s="1"/>
      <c r="Q419" s="1"/>
      <c r="R419" s="1"/>
      <c r="S419" s="1"/>
      <c r="U419" s="1"/>
      <c r="V419" s="1"/>
      <c r="W419" s="1">
        <f t="shared" si="52"/>
        <v>0</v>
      </c>
      <c r="X419" s="1"/>
      <c r="Y419" s="1"/>
      <c r="Z419" s="1">
        <f>Table1914[[#This Row],[Quantity2]]*Table1914[[#This Row],[U Cost]]</f>
        <v>0</v>
      </c>
      <c r="AB419" s="1"/>
      <c r="AC419" s="1"/>
      <c r="AD419" s="1">
        <f t="shared" si="53"/>
        <v>0</v>
      </c>
      <c r="AE419" s="1"/>
      <c r="AF419" s="1">
        <f>SUM(Table1914[[#This Row],[Total 
Paid]:[Shipping 
Charged]])</f>
        <v>0</v>
      </c>
      <c r="AG419" s="1"/>
      <c r="AH419" s="1"/>
      <c r="AI419" s="1">
        <f t="shared" si="54"/>
        <v>0</v>
      </c>
      <c r="AK419" s="1"/>
      <c r="AL419" s="1"/>
      <c r="AM419" s="1"/>
      <c r="AN419" s="1"/>
      <c r="AP419" s="30">
        <f t="shared" si="51"/>
        <v>0</v>
      </c>
      <c r="AQ419" s="1"/>
      <c r="AR419" s="1">
        <f t="shared" si="56"/>
        <v>0</v>
      </c>
      <c r="AS419" s="1"/>
      <c r="AT419" s="1"/>
      <c r="AU419" s="2">
        <f t="shared" si="55"/>
        <v>0</v>
      </c>
      <c r="AW419" s="1"/>
      <c r="AX419" s="1"/>
      <c r="AY419" s="1"/>
      <c r="AZ419" s="2">
        <f t="shared" si="50"/>
        <v>0</v>
      </c>
      <c r="BA419" s="2">
        <f>SUM(AF419,AH419,-AZ419,-Table1914[[#This Row],[Sale Fee]])</f>
        <v>0</v>
      </c>
      <c r="BC419" s="1"/>
      <c r="BD419" s="1"/>
      <c r="BE419" s="1"/>
    </row>
    <row r="420" spans="1:57" x14ac:dyDescent="0.25">
      <c r="A420" s="1"/>
      <c r="B420" s="1"/>
      <c r="E420" s="4"/>
      <c r="F420" s="4"/>
      <c r="Q420" s="1"/>
      <c r="R420" s="1"/>
      <c r="S420" s="1"/>
      <c r="U420" s="1"/>
      <c r="V420" s="1"/>
      <c r="W420" s="1">
        <f t="shared" si="52"/>
        <v>0</v>
      </c>
      <c r="X420" s="1"/>
      <c r="Y420" s="1"/>
      <c r="Z420" s="1">
        <f>Table1914[[#This Row],[Quantity2]]*Table1914[[#This Row],[U Cost]]</f>
        <v>0</v>
      </c>
      <c r="AB420" s="1"/>
      <c r="AC420" s="1"/>
      <c r="AD420" s="1">
        <f t="shared" si="53"/>
        <v>0</v>
      </c>
      <c r="AE420" s="1"/>
      <c r="AF420" s="1">
        <f>SUM(Table1914[[#This Row],[Total 
Paid]:[Shipping 
Charged]])</f>
        <v>0</v>
      </c>
      <c r="AG420" s="1"/>
      <c r="AH420" s="1"/>
      <c r="AI420" s="1">
        <f t="shared" si="54"/>
        <v>0</v>
      </c>
      <c r="AK420" s="1"/>
      <c r="AL420" s="1"/>
      <c r="AM420" s="1"/>
      <c r="AN420" s="1"/>
      <c r="AP420" s="30">
        <f t="shared" si="51"/>
        <v>0</v>
      </c>
      <c r="AQ420" s="1"/>
      <c r="AR420" s="1">
        <f t="shared" si="56"/>
        <v>0</v>
      </c>
      <c r="AS420" s="1"/>
      <c r="AT420" s="1"/>
      <c r="AU420" s="2">
        <f t="shared" si="55"/>
        <v>0</v>
      </c>
      <c r="AW420" s="1"/>
      <c r="AX420" s="1"/>
      <c r="AY420" s="1"/>
      <c r="AZ420" s="2">
        <f t="shared" si="50"/>
        <v>0</v>
      </c>
      <c r="BA420" s="2">
        <f>SUM(AF420,AH420,-AZ420,-Table1914[[#This Row],[Sale Fee]])</f>
        <v>0</v>
      </c>
      <c r="BC420" s="1"/>
      <c r="BD420" s="1"/>
      <c r="BE420" s="1"/>
    </row>
    <row r="421" spans="1:57" x14ac:dyDescent="0.25">
      <c r="A421" s="1"/>
      <c r="B421" s="1"/>
      <c r="E421" s="4"/>
      <c r="F421" s="4"/>
      <c r="Q421" s="1"/>
      <c r="R421" s="1"/>
      <c r="S421" s="1"/>
      <c r="U421" s="1"/>
      <c r="V421" s="1"/>
      <c r="W421" s="1">
        <f t="shared" si="52"/>
        <v>0</v>
      </c>
      <c r="X421" s="1"/>
      <c r="Y421" s="1"/>
      <c r="Z421" s="1">
        <f>Table1914[[#This Row],[Quantity2]]*Table1914[[#This Row],[U Cost]]</f>
        <v>0</v>
      </c>
      <c r="AB421" s="1"/>
      <c r="AC421" s="1"/>
      <c r="AD421" s="1">
        <f t="shared" si="53"/>
        <v>0</v>
      </c>
      <c r="AE421" s="1"/>
      <c r="AF421" s="1">
        <f>SUM(Table1914[[#This Row],[Total 
Paid]:[Shipping 
Charged]])</f>
        <v>0</v>
      </c>
      <c r="AG421" s="1"/>
      <c r="AH421" s="1"/>
      <c r="AI421" s="1">
        <f t="shared" si="54"/>
        <v>0</v>
      </c>
      <c r="AK421" s="1"/>
      <c r="AL421" s="1"/>
      <c r="AM421" s="1"/>
      <c r="AN421" s="1"/>
      <c r="AP421" s="30">
        <f t="shared" si="51"/>
        <v>0</v>
      </c>
      <c r="AQ421" s="1"/>
      <c r="AR421" s="1">
        <f t="shared" si="56"/>
        <v>0</v>
      </c>
      <c r="AS421" s="1"/>
      <c r="AT421" s="1"/>
      <c r="AU421" s="2">
        <f t="shared" si="55"/>
        <v>0</v>
      </c>
      <c r="AW421" s="1"/>
      <c r="AX421" s="1"/>
      <c r="AY421" s="1"/>
      <c r="AZ421" s="2">
        <f t="shared" si="50"/>
        <v>0</v>
      </c>
      <c r="BA421" s="2">
        <f>SUM(AF421,AH421,-AZ421,-Table1914[[#This Row],[Sale Fee]])</f>
        <v>0</v>
      </c>
      <c r="BC421" s="1"/>
      <c r="BD421" s="1"/>
      <c r="BE421" s="1"/>
    </row>
    <row r="422" spans="1:57" x14ac:dyDescent="0.25">
      <c r="A422" s="1"/>
      <c r="B422" s="1"/>
      <c r="E422" s="4"/>
      <c r="F422" s="4"/>
      <c r="Q422" s="1"/>
      <c r="R422" s="1"/>
      <c r="S422" s="1"/>
      <c r="U422" s="1"/>
      <c r="V422" s="1"/>
      <c r="W422" s="1">
        <f t="shared" si="52"/>
        <v>0</v>
      </c>
      <c r="X422" s="1"/>
      <c r="Y422" s="1"/>
      <c r="Z422" s="1">
        <f>Table1914[[#This Row],[Quantity2]]*Table1914[[#This Row],[U Cost]]</f>
        <v>0</v>
      </c>
      <c r="AB422" s="1"/>
      <c r="AC422" s="1"/>
      <c r="AD422" s="1">
        <f t="shared" si="53"/>
        <v>0</v>
      </c>
      <c r="AE422" s="1"/>
      <c r="AF422" s="1">
        <f>SUM(Table1914[[#This Row],[Total 
Paid]:[Shipping 
Charged]])</f>
        <v>0</v>
      </c>
      <c r="AG422" s="1"/>
      <c r="AH422" s="1"/>
      <c r="AI422" s="1">
        <f t="shared" si="54"/>
        <v>0</v>
      </c>
      <c r="AK422" s="1"/>
      <c r="AL422" s="1"/>
      <c r="AM422" s="1"/>
      <c r="AN422" s="1"/>
      <c r="AP422" s="30">
        <f t="shared" si="51"/>
        <v>0</v>
      </c>
      <c r="AQ422" s="1"/>
      <c r="AR422" s="1">
        <f t="shared" si="56"/>
        <v>0</v>
      </c>
      <c r="AS422" s="1"/>
      <c r="AT422" s="1"/>
      <c r="AU422" s="2">
        <f t="shared" si="55"/>
        <v>0</v>
      </c>
      <c r="AW422" s="1"/>
      <c r="AX422" s="1"/>
      <c r="AY422" s="1"/>
      <c r="AZ422" s="2">
        <f t="shared" si="50"/>
        <v>0</v>
      </c>
      <c r="BA422" s="2">
        <f>SUM(AF422,AH422,-AZ422,-Table1914[[#This Row],[Sale Fee]])</f>
        <v>0</v>
      </c>
      <c r="BC422" s="1"/>
      <c r="BD422" s="1"/>
      <c r="BE422" s="1"/>
    </row>
    <row r="423" spans="1:57" x14ac:dyDescent="0.25">
      <c r="A423" s="1"/>
      <c r="B423" s="1"/>
      <c r="E423" s="4"/>
      <c r="F423" s="4"/>
      <c r="Q423" s="1"/>
      <c r="R423" s="1"/>
      <c r="S423" s="1"/>
      <c r="U423" s="1"/>
      <c r="V423" s="1"/>
      <c r="W423" s="1">
        <f t="shared" si="52"/>
        <v>0</v>
      </c>
      <c r="X423" s="1"/>
      <c r="Y423" s="1"/>
      <c r="Z423" s="1">
        <f>Table1914[[#This Row],[Quantity2]]*Table1914[[#This Row],[U Cost]]</f>
        <v>0</v>
      </c>
      <c r="AB423" s="1"/>
      <c r="AC423" s="1"/>
      <c r="AD423" s="1">
        <f t="shared" si="53"/>
        <v>0</v>
      </c>
      <c r="AE423" s="1"/>
      <c r="AF423" s="1">
        <f>SUM(Table1914[[#This Row],[Total 
Paid]:[Shipping 
Charged]])</f>
        <v>0</v>
      </c>
      <c r="AG423" s="1"/>
      <c r="AH423" s="1"/>
      <c r="AI423" s="1">
        <f t="shared" si="54"/>
        <v>0</v>
      </c>
      <c r="AK423" s="1"/>
      <c r="AL423" s="1"/>
      <c r="AM423" s="1"/>
      <c r="AN423" s="1"/>
      <c r="AP423" s="30">
        <f t="shared" si="51"/>
        <v>0</v>
      </c>
      <c r="AQ423" s="1"/>
      <c r="AR423" s="1">
        <f t="shared" si="56"/>
        <v>0</v>
      </c>
      <c r="AS423" s="1"/>
      <c r="AT423" s="1"/>
      <c r="AU423" s="2">
        <f t="shared" si="55"/>
        <v>0</v>
      </c>
      <c r="AW423" s="1"/>
      <c r="AX423" s="1"/>
      <c r="AY423" s="1"/>
      <c r="AZ423" s="2">
        <f t="shared" si="50"/>
        <v>0</v>
      </c>
      <c r="BA423" s="2">
        <f>SUM(AF423,AH423,-AZ423,-Table1914[[#This Row],[Sale Fee]])</f>
        <v>0</v>
      </c>
      <c r="BC423" s="1"/>
      <c r="BD423" s="1"/>
      <c r="BE423" s="1"/>
    </row>
    <row r="424" spans="1:57" x14ac:dyDescent="0.25">
      <c r="A424" s="1"/>
      <c r="B424" s="1"/>
      <c r="E424" s="4"/>
      <c r="F424" s="4"/>
      <c r="Q424" s="1"/>
      <c r="R424" s="1"/>
      <c r="S424" s="1"/>
      <c r="U424" s="1"/>
      <c r="V424" s="1"/>
      <c r="W424" s="1">
        <f t="shared" si="52"/>
        <v>0</v>
      </c>
      <c r="X424" s="1"/>
      <c r="Y424" s="1"/>
      <c r="Z424" s="1">
        <f>Table1914[[#This Row],[Quantity2]]*Table1914[[#This Row],[U Cost]]</f>
        <v>0</v>
      </c>
      <c r="AB424" s="1"/>
      <c r="AC424" s="1"/>
      <c r="AD424" s="1">
        <f t="shared" si="53"/>
        <v>0</v>
      </c>
      <c r="AE424" s="1"/>
      <c r="AF424" s="1">
        <f>SUM(Table1914[[#This Row],[Total 
Paid]:[Shipping 
Charged]])</f>
        <v>0</v>
      </c>
      <c r="AG424" s="1"/>
      <c r="AH424" s="1"/>
      <c r="AI424" s="1">
        <f t="shared" si="54"/>
        <v>0</v>
      </c>
      <c r="AK424" s="1"/>
      <c r="AL424" s="1"/>
      <c r="AM424" s="1"/>
      <c r="AN424" s="1"/>
      <c r="AP424" s="30">
        <f t="shared" si="51"/>
        <v>0</v>
      </c>
      <c r="AQ424" s="1"/>
      <c r="AR424" s="1">
        <f t="shared" si="56"/>
        <v>0</v>
      </c>
      <c r="AS424" s="1"/>
      <c r="AT424" s="1"/>
      <c r="AU424" s="2">
        <f t="shared" si="55"/>
        <v>0</v>
      </c>
      <c r="AW424" s="1"/>
      <c r="AX424" s="1"/>
      <c r="AY424" s="1"/>
      <c r="AZ424" s="2">
        <f t="shared" si="50"/>
        <v>0</v>
      </c>
      <c r="BA424" s="2">
        <f>SUM(AF424,AH424,-AZ424,-Table1914[[#This Row],[Sale Fee]])</f>
        <v>0</v>
      </c>
      <c r="BC424" s="1"/>
      <c r="BD424" s="1"/>
      <c r="BE424" s="1"/>
    </row>
    <row r="425" spans="1:57" x14ac:dyDescent="0.25">
      <c r="A425" s="1"/>
      <c r="B425" s="1"/>
      <c r="E425" s="4"/>
      <c r="F425" s="4"/>
      <c r="Q425" s="1"/>
      <c r="R425" s="1"/>
      <c r="S425" s="1"/>
      <c r="U425" s="1"/>
      <c r="V425" s="1"/>
      <c r="W425" s="1">
        <f t="shared" si="52"/>
        <v>0</v>
      </c>
      <c r="X425" s="1"/>
      <c r="Y425" s="1"/>
      <c r="Z425" s="1">
        <f>Table1914[[#This Row],[Quantity2]]*Table1914[[#This Row],[U Cost]]</f>
        <v>0</v>
      </c>
      <c r="AB425" s="1"/>
      <c r="AC425" s="1"/>
      <c r="AD425" s="1">
        <f t="shared" si="53"/>
        <v>0</v>
      </c>
      <c r="AE425" s="1"/>
      <c r="AF425" s="1">
        <f>SUM(Table1914[[#This Row],[Total 
Paid]:[Shipping 
Charged]])</f>
        <v>0</v>
      </c>
      <c r="AG425" s="1"/>
      <c r="AH425" s="1"/>
      <c r="AI425" s="1">
        <f t="shared" si="54"/>
        <v>0</v>
      </c>
      <c r="AK425" s="1"/>
      <c r="AL425" s="1"/>
      <c r="AM425" s="1"/>
      <c r="AN425" s="1"/>
      <c r="AP425" s="30">
        <f t="shared" si="51"/>
        <v>0</v>
      </c>
      <c r="AQ425" s="1"/>
      <c r="AR425" s="1">
        <f t="shared" si="56"/>
        <v>0</v>
      </c>
      <c r="AS425" s="1"/>
      <c r="AT425" s="1"/>
      <c r="AU425" s="2">
        <f t="shared" si="55"/>
        <v>0</v>
      </c>
      <c r="AW425" s="1"/>
      <c r="AX425" s="1"/>
      <c r="AY425" s="1"/>
      <c r="AZ425" s="2">
        <f t="shared" si="50"/>
        <v>0</v>
      </c>
      <c r="BA425" s="2">
        <f>SUM(AF425,AH425,-AZ425,-Table1914[[#This Row],[Sale Fee]])</f>
        <v>0</v>
      </c>
      <c r="BC425" s="1"/>
      <c r="BD425" s="1"/>
      <c r="BE425" s="1"/>
    </row>
    <row r="426" spans="1:57" x14ac:dyDescent="0.25">
      <c r="A426" s="1"/>
      <c r="B426" s="1"/>
      <c r="E426" s="4"/>
      <c r="F426" s="4"/>
      <c r="Q426" s="1"/>
      <c r="R426" s="1"/>
      <c r="S426" s="1"/>
      <c r="U426" s="1"/>
      <c r="V426" s="1"/>
      <c r="W426" s="1">
        <f t="shared" si="52"/>
        <v>0</v>
      </c>
      <c r="X426" s="1"/>
      <c r="Y426" s="1"/>
      <c r="Z426" s="1">
        <f>Table1914[[#This Row],[Quantity2]]*Table1914[[#This Row],[U Cost]]</f>
        <v>0</v>
      </c>
      <c r="AB426" s="1"/>
      <c r="AC426" s="1"/>
      <c r="AD426" s="1">
        <f t="shared" si="53"/>
        <v>0</v>
      </c>
      <c r="AE426" s="1"/>
      <c r="AF426" s="1">
        <f>SUM(Table1914[[#This Row],[Total 
Paid]:[Shipping 
Charged]])</f>
        <v>0</v>
      </c>
      <c r="AG426" s="1"/>
      <c r="AH426" s="1"/>
      <c r="AI426" s="1">
        <f t="shared" si="54"/>
        <v>0</v>
      </c>
      <c r="AK426" s="1"/>
      <c r="AL426" s="1"/>
      <c r="AM426" s="1"/>
      <c r="AN426" s="1"/>
      <c r="AP426" s="30">
        <f t="shared" si="51"/>
        <v>0</v>
      </c>
      <c r="AQ426" s="1"/>
      <c r="AR426" s="1">
        <f t="shared" si="56"/>
        <v>0</v>
      </c>
      <c r="AS426" s="1"/>
      <c r="AT426" s="1"/>
      <c r="AU426" s="2">
        <f t="shared" si="55"/>
        <v>0</v>
      </c>
      <c r="AW426" s="1"/>
      <c r="AX426" s="1"/>
      <c r="AY426" s="1"/>
      <c r="AZ426" s="2">
        <f t="shared" si="50"/>
        <v>0</v>
      </c>
      <c r="BA426" s="2">
        <f>SUM(AF426,AH426,-AZ426,-Table1914[[#This Row],[Sale Fee]])</f>
        <v>0</v>
      </c>
      <c r="BC426" s="1"/>
      <c r="BD426" s="1"/>
      <c r="BE426" s="1"/>
    </row>
    <row r="427" spans="1:57" x14ac:dyDescent="0.25">
      <c r="A427" s="1"/>
      <c r="B427" s="1"/>
      <c r="E427" s="4"/>
      <c r="F427" s="4"/>
      <c r="Q427" s="1"/>
      <c r="R427" s="1"/>
      <c r="S427" s="1"/>
      <c r="U427" s="1"/>
      <c r="V427" s="1"/>
      <c r="W427" s="1">
        <f t="shared" si="52"/>
        <v>0</v>
      </c>
      <c r="X427" s="1"/>
      <c r="Y427" s="1"/>
      <c r="Z427" s="1">
        <f>Table1914[[#This Row],[Quantity2]]*Table1914[[#This Row],[U Cost]]</f>
        <v>0</v>
      </c>
      <c r="AB427" s="1"/>
      <c r="AC427" s="1"/>
      <c r="AD427" s="1">
        <f t="shared" si="53"/>
        <v>0</v>
      </c>
      <c r="AE427" s="1"/>
      <c r="AF427" s="1">
        <f>SUM(Table1914[[#This Row],[Total 
Paid]:[Shipping 
Charged]])</f>
        <v>0</v>
      </c>
      <c r="AG427" s="1"/>
      <c r="AH427" s="1"/>
      <c r="AI427" s="1">
        <f t="shared" si="54"/>
        <v>0</v>
      </c>
      <c r="AK427" s="1"/>
      <c r="AL427" s="1"/>
      <c r="AM427" s="1"/>
      <c r="AN427" s="1"/>
      <c r="AP427" s="30">
        <f t="shared" si="51"/>
        <v>0</v>
      </c>
      <c r="AQ427" s="1"/>
      <c r="AR427" s="1">
        <f t="shared" si="56"/>
        <v>0</v>
      </c>
      <c r="AS427" s="1"/>
      <c r="AT427" s="1"/>
      <c r="AU427" s="2">
        <f t="shared" si="55"/>
        <v>0</v>
      </c>
      <c r="AW427" s="1"/>
      <c r="AX427" s="1"/>
      <c r="AY427" s="1"/>
      <c r="AZ427" s="2">
        <f t="shared" si="50"/>
        <v>0</v>
      </c>
      <c r="BA427" s="2">
        <f>SUM(AF427,AH427,-AZ427,-Table1914[[#This Row],[Sale Fee]])</f>
        <v>0</v>
      </c>
      <c r="BC427" s="1"/>
      <c r="BD427" s="1"/>
      <c r="BE427" s="1"/>
    </row>
    <row r="428" spans="1:57" x14ac:dyDescent="0.25">
      <c r="A428" s="1"/>
      <c r="B428" s="1"/>
      <c r="E428" s="4"/>
      <c r="F428" s="4"/>
      <c r="Q428" s="1"/>
      <c r="R428" s="1"/>
      <c r="S428" s="1"/>
      <c r="U428" s="1"/>
      <c r="V428" s="1"/>
      <c r="W428" s="1">
        <f t="shared" si="52"/>
        <v>0</v>
      </c>
      <c r="X428" s="1"/>
      <c r="Y428" s="1"/>
      <c r="Z428" s="1">
        <f>Table1914[[#This Row],[Quantity2]]*Table1914[[#This Row],[U Cost]]</f>
        <v>0</v>
      </c>
      <c r="AB428" s="1"/>
      <c r="AC428" s="1"/>
      <c r="AD428" s="1">
        <f t="shared" si="53"/>
        <v>0</v>
      </c>
      <c r="AE428" s="1"/>
      <c r="AF428" s="1">
        <f>SUM(Table1914[[#This Row],[Total 
Paid]:[Shipping 
Charged]])</f>
        <v>0</v>
      </c>
      <c r="AG428" s="1"/>
      <c r="AH428" s="1"/>
      <c r="AI428" s="1">
        <f t="shared" si="54"/>
        <v>0</v>
      </c>
      <c r="AK428" s="1"/>
      <c r="AL428" s="1"/>
      <c r="AM428" s="1"/>
      <c r="AN428" s="1"/>
      <c r="AP428" s="30">
        <f t="shared" si="51"/>
        <v>0</v>
      </c>
      <c r="AQ428" s="1"/>
      <c r="AR428" s="1">
        <f t="shared" si="56"/>
        <v>0</v>
      </c>
      <c r="AS428" s="1"/>
      <c r="AT428" s="1"/>
      <c r="AU428" s="2">
        <f t="shared" si="55"/>
        <v>0</v>
      </c>
      <c r="AW428" s="1"/>
      <c r="AX428" s="1"/>
      <c r="AY428" s="1"/>
      <c r="AZ428" s="2">
        <f t="shared" si="50"/>
        <v>0</v>
      </c>
      <c r="BA428" s="2">
        <f>SUM(AF428,AH428,-AZ428,-Table1914[[#This Row],[Sale Fee]])</f>
        <v>0</v>
      </c>
      <c r="BC428" s="1"/>
      <c r="BD428" s="1"/>
      <c r="BE428" s="1"/>
    </row>
    <row r="429" spans="1:57" x14ac:dyDescent="0.25">
      <c r="A429" s="1"/>
      <c r="B429" s="1"/>
      <c r="E429" s="4"/>
      <c r="F429" s="4"/>
      <c r="Q429" s="1"/>
      <c r="R429" s="1"/>
      <c r="S429" s="1"/>
      <c r="U429" s="1"/>
      <c r="V429" s="1"/>
      <c r="W429" s="1">
        <f t="shared" si="52"/>
        <v>0</v>
      </c>
      <c r="X429" s="1"/>
      <c r="Y429" s="1"/>
      <c r="Z429" s="1">
        <f>Table1914[[#This Row],[Quantity2]]*Table1914[[#This Row],[U Cost]]</f>
        <v>0</v>
      </c>
      <c r="AB429" s="1"/>
      <c r="AC429" s="1"/>
      <c r="AD429" s="1">
        <f t="shared" si="53"/>
        <v>0</v>
      </c>
      <c r="AE429" s="1"/>
      <c r="AF429" s="1">
        <f>SUM(Table1914[[#This Row],[Total 
Paid]:[Shipping 
Charged]])</f>
        <v>0</v>
      </c>
      <c r="AG429" s="1"/>
      <c r="AH429" s="1"/>
      <c r="AI429" s="1">
        <f t="shared" si="54"/>
        <v>0</v>
      </c>
      <c r="AK429" s="1"/>
      <c r="AL429" s="1"/>
      <c r="AM429" s="1"/>
      <c r="AN429" s="1"/>
      <c r="AP429" s="30">
        <f t="shared" si="51"/>
        <v>0</v>
      </c>
      <c r="AQ429" s="1"/>
      <c r="AR429" s="1">
        <f t="shared" si="56"/>
        <v>0</v>
      </c>
      <c r="AS429" s="1"/>
      <c r="AT429" s="1"/>
      <c r="AU429" s="2">
        <f t="shared" si="55"/>
        <v>0</v>
      </c>
      <c r="AW429" s="1"/>
      <c r="AX429" s="1"/>
      <c r="AY429" s="1"/>
      <c r="AZ429" s="2">
        <f t="shared" si="50"/>
        <v>0</v>
      </c>
      <c r="BA429" s="2">
        <f>SUM(AF429,AH429,-AZ429,-Table1914[[#This Row],[Sale Fee]])</f>
        <v>0</v>
      </c>
      <c r="BC429" s="1"/>
      <c r="BD429" s="1"/>
      <c r="BE429" s="1"/>
    </row>
    <row r="430" spans="1:57" x14ac:dyDescent="0.25">
      <c r="A430" s="1"/>
      <c r="B430" s="1"/>
      <c r="E430" s="4"/>
      <c r="F430" s="4"/>
      <c r="Q430" s="1"/>
      <c r="R430" s="1"/>
      <c r="S430" s="1"/>
      <c r="U430" s="1"/>
      <c r="V430" s="1"/>
      <c r="W430" s="1">
        <f t="shared" si="52"/>
        <v>0</v>
      </c>
      <c r="X430" s="1"/>
      <c r="Y430" s="1"/>
      <c r="Z430" s="1">
        <f>Table1914[[#This Row],[Quantity2]]*Table1914[[#This Row],[U Cost]]</f>
        <v>0</v>
      </c>
      <c r="AB430" s="1"/>
      <c r="AC430" s="1"/>
      <c r="AD430" s="1">
        <f t="shared" si="53"/>
        <v>0</v>
      </c>
      <c r="AE430" s="1"/>
      <c r="AF430" s="1">
        <f>SUM(Table1914[[#This Row],[Total 
Paid]:[Shipping 
Charged]])</f>
        <v>0</v>
      </c>
      <c r="AG430" s="1"/>
      <c r="AH430" s="1"/>
      <c r="AI430" s="1">
        <f t="shared" si="54"/>
        <v>0</v>
      </c>
      <c r="AK430" s="1"/>
      <c r="AL430" s="1"/>
      <c r="AM430" s="1"/>
      <c r="AN430" s="1"/>
      <c r="AP430" s="30">
        <f t="shared" si="51"/>
        <v>0</v>
      </c>
      <c r="AQ430" s="1"/>
      <c r="AR430" s="1">
        <f t="shared" si="56"/>
        <v>0</v>
      </c>
      <c r="AS430" s="1"/>
      <c r="AT430" s="1"/>
      <c r="AU430" s="2">
        <f t="shared" si="55"/>
        <v>0</v>
      </c>
      <c r="AW430" s="1"/>
      <c r="AX430" s="1"/>
      <c r="AY430" s="1"/>
      <c r="AZ430" s="2">
        <f t="shared" si="50"/>
        <v>0</v>
      </c>
      <c r="BA430" s="2">
        <f>SUM(AF430,AH430,-AZ430,-Table1914[[#This Row],[Sale Fee]])</f>
        <v>0</v>
      </c>
      <c r="BC430" s="1"/>
      <c r="BD430" s="1"/>
      <c r="BE430" s="1"/>
    </row>
    <row r="431" spans="1:57" x14ac:dyDescent="0.25">
      <c r="A431" s="1"/>
      <c r="B431" s="1"/>
      <c r="E431" s="4"/>
      <c r="F431" s="4"/>
      <c r="Q431" s="1"/>
      <c r="R431" s="1"/>
      <c r="S431" s="1"/>
      <c r="U431" s="1"/>
      <c r="V431" s="1"/>
      <c r="W431" s="1">
        <f t="shared" si="52"/>
        <v>0</v>
      </c>
      <c r="X431" s="1"/>
      <c r="Y431" s="1"/>
      <c r="Z431" s="1">
        <f>Table1914[[#This Row],[Quantity2]]*Table1914[[#This Row],[U Cost]]</f>
        <v>0</v>
      </c>
      <c r="AB431" s="1"/>
      <c r="AC431" s="1"/>
      <c r="AD431" s="1">
        <f t="shared" si="53"/>
        <v>0</v>
      </c>
      <c r="AE431" s="1"/>
      <c r="AF431" s="1">
        <f>SUM(Table1914[[#This Row],[Total 
Paid]:[Shipping 
Charged]])</f>
        <v>0</v>
      </c>
      <c r="AG431" s="1"/>
      <c r="AH431" s="1"/>
      <c r="AI431" s="1">
        <f t="shared" si="54"/>
        <v>0</v>
      </c>
      <c r="AK431" s="1"/>
      <c r="AL431" s="1"/>
      <c r="AM431" s="1"/>
      <c r="AN431" s="1"/>
      <c r="AP431" s="30">
        <f t="shared" si="51"/>
        <v>0</v>
      </c>
      <c r="AQ431" s="1"/>
      <c r="AR431" s="1">
        <f t="shared" si="56"/>
        <v>0</v>
      </c>
      <c r="AS431" s="1"/>
      <c r="AT431" s="1"/>
      <c r="AU431" s="2">
        <f t="shared" si="55"/>
        <v>0</v>
      </c>
      <c r="AW431" s="1"/>
      <c r="AX431" s="1"/>
      <c r="AY431" s="1"/>
      <c r="AZ431" s="2">
        <f t="shared" si="50"/>
        <v>0</v>
      </c>
      <c r="BA431" s="2">
        <f>SUM(AF431,AH431,-AZ431,-Table1914[[#This Row],[Sale Fee]])</f>
        <v>0</v>
      </c>
      <c r="BC431" s="1"/>
      <c r="BD431" s="1"/>
      <c r="BE431" s="1"/>
    </row>
    <row r="432" spans="1:57" x14ac:dyDescent="0.25">
      <c r="A432" s="1"/>
      <c r="B432" s="1"/>
      <c r="E432" s="4"/>
      <c r="F432" s="4"/>
      <c r="Q432" s="1"/>
      <c r="R432" s="1"/>
      <c r="S432" s="1"/>
      <c r="U432" s="1"/>
      <c r="V432" s="1"/>
      <c r="W432" s="1">
        <f t="shared" si="52"/>
        <v>0</v>
      </c>
      <c r="X432" s="1"/>
      <c r="Y432" s="1"/>
      <c r="Z432" s="1">
        <f>Table1914[[#This Row],[Quantity2]]*Table1914[[#This Row],[U Cost]]</f>
        <v>0</v>
      </c>
      <c r="AB432" s="1"/>
      <c r="AC432" s="1"/>
      <c r="AD432" s="1">
        <f t="shared" si="53"/>
        <v>0</v>
      </c>
      <c r="AE432" s="1"/>
      <c r="AF432" s="1">
        <f>SUM(Table1914[[#This Row],[Total 
Paid]:[Shipping 
Charged]])</f>
        <v>0</v>
      </c>
      <c r="AG432" s="1"/>
      <c r="AH432" s="1"/>
      <c r="AI432" s="1">
        <f t="shared" si="54"/>
        <v>0</v>
      </c>
      <c r="AK432" s="1"/>
      <c r="AL432" s="1"/>
      <c r="AM432" s="1"/>
      <c r="AN432" s="1"/>
      <c r="AP432" s="30">
        <f t="shared" si="51"/>
        <v>0</v>
      </c>
      <c r="AQ432" s="1"/>
      <c r="AR432" s="1">
        <f t="shared" si="56"/>
        <v>0</v>
      </c>
      <c r="AS432" s="1"/>
      <c r="AT432" s="1"/>
      <c r="AU432" s="2">
        <f t="shared" si="55"/>
        <v>0</v>
      </c>
      <c r="AW432" s="1"/>
      <c r="AX432" s="1"/>
      <c r="AY432" s="1"/>
      <c r="AZ432" s="2">
        <f t="shared" si="50"/>
        <v>0</v>
      </c>
      <c r="BA432" s="2">
        <f>SUM(AF432,AH432,-AZ432,-Table1914[[#This Row],[Sale Fee]])</f>
        <v>0</v>
      </c>
      <c r="BC432" s="1"/>
      <c r="BD432" s="1"/>
      <c r="BE432" s="1"/>
    </row>
    <row r="433" spans="1:57" x14ac:dyDescent="0.25">
      <c r="A433" s="1"/>
      <c r="B433" s="1"/>
      <c r="E433" s="4"/>
      <c r="F433" s="4"/>
      <c r="Q433" s="1"/>
      <c r="R433" s="1"/>
      <c r="S433" s="1"/>
      <c r="U433" s="1"/>
      <c r="V433" s="1"/>
      <c r="W433" s="1">
        <f t="shared" si="52"/>
        <v>0</v>
      </c>
      <c r="X433" s="1"/>
      <c r="Y433" s="1"/>
      <c r="Z433" s="1">
        <f>Table1914[[#This Row],[Quantity2]]*Table1914[[#This Row],[U Cost]]</f>
        <v>0</v>
      </c>
      <c r="AB433" s="1"/>
      <c r="AC433" s="1"/>
      <c r="AD433" s="1">
        <f t="shared" si="53"/>
        <v>0</v>
      </c>
      <c r="AE433" s="1"/>
      <c r="AF433" s="1">
        <f>SUM(Table1914[[#This Row],[Total 
Paid]:[Shipping 
Charged]])</f>
        <v>0</v>
      </c>
      <c r="AG433" s="1"/>
      <c r="AH433" s="1"/>
      <c r="AI433" s="1">
        <f t="shared" si="54"/>
        <v>0</v>
      </c>
      <c r="AK433" s="1"/>
      <c r="AL433" s="1"/>
      <c r="AM433" s="1"/>
      <c r="AN433" s="1"/>
      <c r="AP433" s="30">
        <f t="shared" si="51"/>
        <v>0</v>
      </c>
      <c r="AQ433" s="1"/>
      <c r="AR433" s="1">
        <f t="shared" si="56"/>
        <v>0</v>
      </c>
      <c r="AS433" s="1"/>
      <c r="AT433" s="1"/>
      <c r="AU433" s="2">
        <f t="shared" si="55"/>
        <v>0</v>
      </c>
      <c r="AW433" s="1"/>
      <c r="AX433" s="1"/>
      <c r="AY433" s="1"/>
      <c r="AZ433" s="2">
        <f t="shared" si="50"/>
        <v>0</v>
      </c>
      <c r="BA433" s="2">
        <f>SUM(AF433,AH433,-AZ433,-Table1914[[#This Row],[Sale Fee]])</f>
        <v>0</v>
      </c>
      <c r="BC433" s="1"/>
      <c r="BD433" s="1"/>
      <c r="BE433" s="1"/>
    </row>
    <row r="434" spans="1:57" x14ac:dyDescent="0.25">
      <c r="A434" s="1"/>
      <c r="B434" s="1"/>
      <c r="E434" s="4"/>
      <c r="F434" s="4"/>
      <c r="Q434" s="1"/>
      <c r="R434" s="1"/>
      <c r="S434" s="1"/>
      <c r="U434" s="1"/>
      <c r="V434" s="1"/>
      <c r="W434" s="1">
        <f t="shared" si="52"/>
        <v>0</v>
      </c>
      <c r="X434" s="1"/>
      <c r="Y434" s="1"/>
      <c r="Z434" s="1">
        <f>Table1914[[#This Row],[Quantity2]]*Table1914[[#This Row],[U Cost]]</f>
        <v>0</v>
      </c>
      <c r="AB434" s="1"/>
      <c r="AC434" s="1"/>
      <c r="AD434" s="1">
        <f t="shared" si="53"/>
        <v>0</v>
      </c>
      <c r="AE434" s="1"/>
      <c r="AF434" s="1">
        <f>SUM(Table1914[[#This Row],[Total 
Paid]:[Shipping 
Charged]])</f>
        <v>0</v>
      </c>
      <c r="AG434" s="1"/>
      <c r="AH434" s="1"/>
      <c r="AI434" s="1">
        <f t="shared" si="54"/>
        <v>0</v>
      </c>
      <c r="AK434" s="1"/>
      <c r="AL434" s="1"/>
      <c r="AM434" s="1"/>
      <c r="AN434" s="1"/>
      <c r="AP434" s="30">
        <f t="shared" si="51"/>
        <v>0</v>
      </c>
      <c r="AQ434" s="1"/>
      <c r="AR434" s="1">
        <f t="shared" si="56"/>
        <v>0</v>
      </c>
      <c r="AS434" s="1"/>
      <c r="AT434" s="1"/>
      <c r="AU434" s="2">
        <f t="shared" si="55"/>
        <v>0</v>
      </c>
      <c r="AW434" s="1"/>
      <c r="AX434" s="1"/>
      <c r="AY434" s="1"/>
      <c r="AZ434" s="2">
        <f t="shared" si="50"/>
        <v>0</v>
      </c>
      <c r="BA434" s="2">
        <f>SUM(AF434,AH434,-AZ434,-Table1914[[#This Row],[Sale Fee]])</f>
        <v>0</v>
      </c>
      <c r="BC434" s="1"/>
      <c r="BD434" s="1"/>
      <c r="BE434" s="1"/>
    </row>
    <row r="435" spans="1:57" x14ac:dyDescent="0.25">
      <c r="A435" s="1"/>
      <c r="B435" s="1"/>
      <c r="E435" s="4"/>
      <c r="F435" s="4"/>
      <c r="Q435" s="1"/>
      <c r="R435" s="1"/>
      <c r="S435" s="1"/>
      <c r="U435" s="1"/>
      <c r="V435" s="1"/>
      <c r="W435" s="1">
        <f t="shared" si="52"/>
        <v>0</v>
      </c>
      <c r="X435" s="1"/>
      <c r="Y435" s="1"/>
      <c r="Z435" s="1">
        <f>Table1914[[#This Row],[Quantity2]]*Table1914[[#This Row],[U Cost]]</f>
        <v>0</v>
      </c>
      <c r="AB435" s="1"/>
      <c r="AC435" s="1"/>
      <c r="AD435" s="1">
        <f t="shared" si="53"/>
        <v>0</v>
      </c>
      <c r="AE435" s="1"/>
      <c r="AF435" s="1">
        <f>SUM(Table1914[[#This Row],[Total 
Paid]:[Shipping 
Charged]])</f>
        <v>0</v>
      </c>
      <c r="AG435" s="1"/>
      <c r="AH435" s="1"/>
      <c r="AI435" s="1">
        <f t="shared" si="54"/>
        <v>0</v>
      </c>
      <c r="AK435" s="1"/>
      <c r="AL435" s="1"/>
      <c r="AM435" s="1"/>
      <c r="AN435" s="1"/>
      <c r="AP435" s="30">
        <f t="shared" si="51"/>
        <v>0</v>
      </c>
      <c r="AQ435" s="1"/>
      <c r="AR435" s="1">
        <f t="shared" si="56"/>
        <v>0</v>
      </c>
      <c r="AS435" s="1"/>
      <c r="AT435" s="1"/>
      <c r="AU435" s="2">
        <f t="shared" si="55"/>
        <v>0</v>
      </c>
      <c r="AW435" s="1"/>
      <c r="AX435" s="1"/>
      <c r="AY435" s="1"/>
      <c r="AZ435" s="2">
        <f t="shared" si="50"/>
        <v>0</v>
      </c>
      <c r="BA435" s="2">
        <f>SUM(AF435,AH435,-AZ435,-Table1914[[#This Row],[Sale Fee]])</f>
        <v>0</v>
      </c>
      <c r="BC435" s="1"/>
      <c r="BD435" s="1"/>
      <c r="BE435" s="1"/>
    </row>
    <row r="436" spans="1:57" x14ac:dyDescent="0.25">
      <c r="A436" s="1"/>
      <c r="B436" s="1"/>
      <c r="E436" s="4"/>
      <c r="F436" s="4"/>
      <c r="Q436" s="1"/>
      <c r="R436" s="1"/>
      <c r="S436" s="1"/>
      <c r="U436" s="1"/>
      <c r="V436" s="1"/>
      <c r="W436" s="1">
        <f t="shared" si="52"/>
        <v>0</v>
      </c>
      <c r="X436" s="1"/>
      <c r="Y436" s="1"/>
      <c r="Z436" s="1">
        <f>Table1914[[#This Row],[Quantity2]]*Table1914[[#This Row],[U Cost]]</f>
        <v>0</v>
      </c>
      <c r="AB436" s="1"/>
      <c r="AC436" s="1"/>
      <c r="AD436" s="1">
        <f t="shared" si="53"/>
        <v>0</v>
      </c>
      <c r="AE436" s="1"/>
      <c r="AF436" s="1">
        <f>SUM(Table1914[[#This Row],[Total 
Paid]:[Shipping 
Charged]])</f>
        <v>0</v>
      </c>
      <c r="AG436" s="1"/>
      <c r="AH436" s="1"/>
      <c r="AI436" s="1">
        <f t="shared" si="54"/>
        <v>0</v>
      </c>
      <c r="AK436" s="1"/>
      <c r="AL436" s="1"/>
      <c r="AM436" s="1"/>
      <c r="AN436" s="1"/>
      <c r="AP436" s="30">
        <f t="shared" si="51"/>
        <v>0</v>
      </c>
      <c r="AQ436" s="1"/>
      <c r="AR436" s="1">
        <f t="shared" si="56"/>
        <v>0</v>
      </c>
      <c r="AS436" s="1"/>
      <c r="AT436" s="1"/>
      <c r="AU436" s="2">
        <f t="shared" si="55"/>
        <v>0</v>
      </c>
      <c r="AW436" s="1"/>
      <c r="AX436" s="1"/>
      <c r="AY436" s="1"/>
      <c r="AZ436" s="2">
        <f t="shared" si="50"/>
        <v>0</v>
      </c>
      <c r="BA436" s="2">
        <f>SUM(AF436,AH436,-AZ436,-Table1914[[#This Row],[Sale Fee]])</f>
        <v>0</v>
      </c>
      <c r="BC436" s="1"/>
      <c r="BD436" s="1"/>
      <c r="BE436" s="1"/>
    </row>
    <row r="437" spans="1:57" x14ac:dyDescent="0.25">
      <c r="A437" s="1"/>
      <c r="B437" s="1"/>
      <c r="E437" s="4"/>
      <c r="F437" s="4"/>
      <c r="Q437" s="1"/>
      <c r="R437" s="1"/>
      <c r="S437" s="1"/>
      <c r="U437" s="1"/>
      <c r="V437" s="1"/>
      <c r="W437" s="1">
        <f t="shared" si="52"/>
        <v>0</v>
      </c>
      <c r="X437" s="1"/>
      <c r="Y437" s="1"/>
      <c r="Z437" s="1">
        <f>Table1914[[#This Row],[Quantity2]]*Table1914[[#This Row],[U Cost]]</f>
        <v>0</v>
      </c>
      <c r="AB437" s="1"/>
      <c r="AC437" s="1"/>
      <c r="AD437" s="1">
        <f t="shared" si="53"/>
        <v>0</v>
      </c>
      <c r="AE437" s="1"/>
      <c r="AF437" s="1">
        <f>SUM(Table1914[[#This Row],[Total 
Paid]:[Shipping 
Charged]])</f>
        <v>0</v>
      </c>
      <c r="AG437" s="1"/>
      <c r="AH437" s="1"/>
      <c r="AI437" s="1">
        <f t="shared" si="54"/>
        <v>0</v>
      </c>
      <c r="AK437" s="1"/>
      <c r="AL437" s="1"/>
      <c r="AM437" s="1"/>
      <c r="AN437" s="1"/>
      <c r="AP437" s="30">
        <f t="shared" si="51"/>
        <v>0</v>
      </c>
      <c r="AQ437" s="1"/>
      <c r="AR437" s="1">
        <f t="shared" si="56"/>
        <v>0</v>
      </c>
      <c r="AS437" s="1"/>
      <c r="AT437" s="1"/>
      <c r="AU437" s="2">
        <f t="shared" si="55"/>
        <v>0</v>
      </c>
      <c r="AW437" s="1"/>
      <c r="AX437" s="1"/>
      <c r="AY437" s="1"/>
      <c r="AZ437" s="2">
        <f t="shared" si="50"/>
        <v>0</v>
      </c>
      <c r="BA437" s="2">
        <f>SUM(AF437,AH437,-AZ437,-Table1914[[#This Row],[Sale Fee]])</f>
        <v>0</v>
      </c>
      <c r="BC437" s="1"/>
      <c r="BD437" s="1"/>
      <c r="BE437" s="1"/>
    </row>
    <row r="438" spans="1:57" x14ac:dyDescent="0.25">
      <c r="A438" s="1"/>
      <c r="B438" s="1"/>
      <c r="E438" s="4"/>
      <c r="F438" s="4"/>
      <c r="Q438" s="1"/>
      <c r="R438" s="1"/>
      <c r="S438" s="1"/>
      <c r="U438" s="1"/>
      <c r="V438" s="1"/>
      <c r="W438" s="1">
        <f t="shared" si="52"/>
        <v>0</v>
      </c>
      <c r="X438" s="1"/>
      <c r="Y438" s="1"/>
      <c r="Z438" s="1">
        <f>Table1914[[#This Row],[Quantity2]]*Table1914[[#This Row],[U Cost]]</f>
        <v>0</v>
      </c>
      <c r="AB438" s="1"/>
      <c r="AC438" s="1"/>
      <c r="AD438" s="1">
        <f t="shared" si="53"/>
        <v>0</v>
      </c>
      <c r="AE438" s="1"/>
      <c r="AF438" s="1">
        <f>SUM(Table1914[[#This Row],[Total 
Paid]:[Shipping 
Charged]])</f>
        <v>0</v>
      </c>
      <c r="AG438" s="1"/>
      <c r="AH438" s="1"/>
      <c r="AI438" s="1">
        <f t="shared" si="54"/>
        <v>0</v>
      </c>
      <c r="AK438" s="1"/>
      <c r="AL438" s="1"/>
      <c r="AM438" s="1"/>
      <c r="AN438" s="1"/>
      <c r="AP438" s="30">
        <f t="shared" si="51"/>
        <v>0</v>
      </c>
      <c r="AQ438" s="1"/>
      <c r="AR438" s="1">
        <f t="shared" si="56"/>
        <v>0</v>
      </c>
      <c r="AS438" s="1"/>
      <c r="AT438" s="1"/>
      <c r="AU438" s="2">
        <f t="shared" si="55"/>
        <v>0</v>
      </c>
      <c r="AW438" s="1"/>
      <c r="AX438" s="1"/>
      <c r="AY438" s="1"/>
      <c r="AZ438" s="2">
        <f t="shared" si="50"/>
        <v>0</v>
      </c>
      <c r="BA438" s="2">
        <f>SUM(AF438,AH438,-AZ438,-Table1914[[#This Row],[Sale Fee]])</f>
        <v>0</v>
      </c>
      <c r="BC438" s="1"/>
      <c r="BD438" s="1"/>
      <c r="BE438" s="1"/>
    </row>
    <row r="439" spans="1:57" x14ac:dyDescent="0.25">
      <c r="A439" s="1"/>
      <c r="B439" s="1"/>
      <c r="E439" s="4"/>
      <c r="F439" s="4"/>
      <c r="Q439" s="1"/>
      <c r="R439" s="1"/>
      <c r="S439" s="1"/>
      <c r="U439" s="1"/>
      <c r="V439" s="1"/>
      <c r="W439" s="1">
        <f t="shared" si="52"/>
        <v>0</v>
      </c>
      <c r="X439" s="1"/>
      <c r="Y439" s="1"/>
      <c r="Z439" s="1">
        <f>Table1914[[#This Row],[Quantity2]]*Table1914[[#This Row],[U Cost]]</f>
        <v>0</v>
      </c>
      <c r="AB439" s="1"/>
      <c r="AC439" s="1"/>
      <c r="AD439" s="1">
        <f t="shared" si="53"/>
        <v>0</v>
      </c>
      <c r="AE439" s="1"/>
      <c r="AF439" s="1">
        <f>SUM(Table1914[[#This Row],[Total 
Paid]:[Shipping 
Charged]])</f>
        <v>0</v>
      </c>
      <c r="AG439" s="1"/>
      <c r="AH439" s="1"/>
      <c r="AI439" s="1">
        <f t="shared" si="54"/>
        <v>0</v>
      </c>
      <c r="AK439" s="1"/>
      <c r="AL439" s="1"/>
      <c r="AM439" s="1"/>
      <c r="AN439" s="1"/>
      <c r="AP439" s="30">
        <f t="shared" si="51"/>
        <v>0</v>
      </c>
      <c r="AQ439" s="1"/>
      <c r="AR439" s="1">
        <f t="shared" si="56"/>
        <v>0</v>
      </c>
      <c r="AS439" s="1"/>
      <c r="AT439" s="1"/>
      <c r="AU439" s="2">
        <f t="shared" si="55"/>
        <v>0</v>
      </c>
      <c r="AW439" s="1"/>
      <c r="AX439" s="1"/>
      <c r="AY439" s="1"/>
      <c r="AZ439" s="2">
        <f t="shared" si="50"/>
        <v>0</v>
      </c>
      <c r="BA439" s="2">
        <f>SUM(AF439,AH439,-AZ439,-Table1914[[#This Row],[Sale Fee]])</f>
        <v>0</v>
      </c>
      <c r="BC439" s="1"/>
      <c r="BD439" s="1"/>
      <c r="BE439" s="1"/>
    </row>
    <row r="440" spans="1:57" x14ac:dyDescent="0.25">
      <c r="A440" s="1"/>
      <c r="B440" s="1"/>
      <c r="E440" s="4"/>
      <c r="F440" s="4"/>
      <c r="Q440" s="1"/>
      <c r="R440" s="1"/>
      <c r="S440" s="1"/>
      <c r="U440" s="1"/>
      <c r="V440" s="1"/>
      <c r="W440" s="1">
        <f t="shared" si="52"/>
        <v>0</v>
      </c>
      <c r="X440" s="1"/>
      <c r="Y440" s="1"/>
      <c r="Z440" s="1">
        <f>Table1914[[#This Row],[Quantity2]]*Table1914[[#This Row],[U Cost]]</f>
        <v>0</v>
      </c>
      <c r="AB440" s="1"/>
      <c r="AC440" s="1"/>
      <c r="AD440" s="1">
        <f t="shared" si="53"/>
        <v>0</v>
      </c>
      <c r="AE440" s="1"/>
      <c r="AF440" s="1">
        <f>SUM(Table1914[[#This Row],[Total 
Paid]:[Shipping 
Charged]])</f>
        <v>0</v>
      </c>
      <c r="AG440" s="1"/>
      <c r="AH440" s="1"/>
      <c r="AI440" s="1">
        <f t="shared" si="54"/>
        <v>0</v>
      </c>
      <c r="AK440" s="1"/>
      <c r="AL440" s="1"/>
      <c r="AM440" s="1"/>
      <c r="AN440" s="1"/>
      <c r="AP440" s="30">
        <f t="shared" si="51"/>
        <v>0</v>
      </c>
      <c r="AQ440" s="1"/>
      <c r="AR440" s="1">
        <f t="shared" si="56"/>
        <v>0</v>
      </c>
      <c r="AS440" s="1"/>
      <c r="AT440" s="1"/>
      <c r="AU440" s="2">
        <f t="shared" si="55"/>
        <v>0</v>
      </c>
      <c r="AW440" s="1"/>
      <c r="AX440" s="1"/>
      <c r="AY440" s="1"/>
      <c r="AZ440" s="2">
        <f t="shared" si="50"/>
        <v>0</v>
      </c>
      <c r="BA440" s="2">
        <f>SUM(AF440,AH440,-AZ440,-Table1914[[#This Row],[Sale Fee]])</f>
        <v>0</v>
      </c>
      <c r="BC440" s="1"/>
      <c r="BD440" s="1"/>
      <c r="BE440" s="1"/>
    </row>
    <row r="441" spans="1:57" x14ac:dyDescent="0.25">
      <c r="A441" s="1"/>
      <c r="B441" s="1"/>
      <c r="E441" s="4"/>
      <c r="F441" s="4"/>
      <c r="Q441" s="1"/>
      <c r="R441" s="1"/>
      <c r="S441" s="1"/>
      <c r="U441" s="1"/>
      <c r="V441" s="1"/>
      <c r="W441" s="1">
        <f t="shared" si="52"/>
        <v>0</v>
      </c>
      <c r="X441" s="1"/>
      <c r="Y441" s="1"/>
      <c r="Z441" s="1">
        <f>Table1914[[#This Row],[Quantity2]]*Table1914[[#This Row],[U Cost]]</f>
        <v>0</v>
      </c>
      <c r="AB441" s="1"/>
      <c r="AC441" s="1"/>
      <c r="AD441" s="1">
        <f t="shared" si="53"/>
        <v>0</v>
      </c>
      <c r="AE441" s="1"/>
      <c r="AF441" s="1">
        <f>SUM(Table1914[[#This Row],[Total 
Paid]:[Shipping 
Charged]])</f>
        <v>0</v>
      </c>
      <c r="AG441" s="1"/>
      <c r="AH441" s="1"/>
      <c r="AI441" s="1">
        <f t="shared" si="54"/>
        <v>0</v>
      </c>
      <c r="AK441" s="1"/>
      <c r="AL441" s="1"/>
      <c r="AM441" s="1"/>
      <c r="AN441" s="1"/>
      <c r="AP441" s="30">
        <f t="shared" si="51"/>
        <v>0</v>
      </c>
      <c r="AQ441" s="1"/>
      <c r="AR441" s="1">
        <f t="shared" si="56"/>
        <v>0</v>
      </c>
      <c r="AS441" s="1"/>
      <c r="AT441" s="1"/>
      <c r="AU441" s="2">
        <f t="shared" si="55"/>
        <v>0</v>
      </c>
      <c r="AW441" s="1"/>
      <c r="AX441" s="1"/>
      <c r="AY441" s="1"/>
      <c r="AZ441" s="2">
        <f t="shared" si="50"/>
        <v>0</v>
      </c>
      <c r="BA441" s="2">
        <f>SUM(AF441,AH441,-AZ441,-Table1914[[#This Row],[Sale Fee]])</f>
        <v>0</v>
      </c>
      <c r="BC441" s="1"/>
      <c r="BD441" s="1"/>
      <c r="BE441" s="1"/>
    </row>
    <row r="442" spans="1:57" x14ac:dyDescent="0.25">
      <c r="A442" s="1"/>
      <c r="B442" s="1"/>
      <c r="E442" s="4"/>
      <c r="F442" s="4"/>
      <c r="Q442" s="1"/>
      <c r="R442" s="1"/>
      <c r="S442" s="1"/>
      <c r="U442" s="1"/>
      <c r="V442" s="1"/>
      <c r="W442" s="1">
        <f t="shared" si="52"/>
        <v>0</v>
      </c>
      <c r="X442" s="1"/>
      <c r="Y442" s="1"/>
      <c r="Z442" s="1">
        <f>Table1914[[#This Row],[Quantity2]]*Table1914[[#This Row],[U Cost]]</f>
        <v>0</v>
      </c>
      <c r="AB442" s="1"/>
      <c r="AC442" s="1"/>
      <c r="AD442" s="1">
        <f t="shared" si="53"/>
        <v>0</v>
      </c>
      <c r="AE442" s="1"/>
      <c r="AF442" s="1">
        <f>SUM(Table1914[[#This Row],[Total 
Paid]:[Shipping 
Charged]])</f>
        <v>0</v>
      </c>
      <c r="AG442" s="1"/>
      <c r="AH442" s="1"/>
      <c r="AI442" s="1">
        <f t="shared" si="54"/>
        <v>0</v>
      </c>
      <c r="AK442" s="1"/>
      <c r="AL442" s="1"/>
      <c r="AM442" s="1"/>
      <c r="AN442" s="1"/>
      <c r="AP442" s="30">
        <f t="shared" si="51"/>
        <v>0</v>
      </c>
      <c r="AQ442" s="1"/>
      <c r="AR442" s="1">
        <f t="shared" si="56"/>
        <v>0</v>
      </c>
      <c r="AS442" s="1"/>
      <c r="AT442" s="1"/>
      <c r="AU442" s="2">
        <f t="shared" si="55"/>
        <v>0</v>
      </c>
      <c r="AW442" s="1"/>
      <c r="AX442" s="1"/>
      <c r="AY442" s="1"/>
      <c r="AZ442" s="2">
        <f t="shared" ref="AZ442:AZ505" si="57">SUM(AU442,AW442,AX442,AY442)</f>
        <v>0</v>
      </c>
      <c r="BA442" s="2">
        <f>SUM(AF442,AH442,-AZ442,-Table1914[[#This Row],[Sale Fee]])</f>
        <v>0</v>
      </c>
      <c r="BC442" s="1"/>
      <c r="BD442" s="1"/>
      <c r="BE442" s="1"/>
    </row>
    <row r="443" spans="1:57" x14ac:dyDescent="0.25">
      <c r="A443" s="1"/>
      <c r="B443" s="1"/>
      <c r="E443" s="4"/>
      <c r="F443" s="4"/>
      <c r="Q443" s="1"/>
      <c r="R443" s="1"/>
      <c r="S443" s="1"/>
      <c r="U443" s="1"/>
      <c r="V443" s="1"/>
      <c r="W443" s="1">
        <f t="shared" si="52"/>
        <v>0</v>
      </c>
      <c r="X443" s="1"/>
      <c r="Y443" s="1"/>
      <c r="Z443" s="1">
        <f>Table1914[[#This Row],[Quantity2]]*Table1914[[#This Row],[U Cost]]</f>
        <v>0</v>
      </c>
      <c r="AB443" s="1"/>
      <c r="AC443" s="1"/>
      <c r="AD443" s="1">
        <f t="shared" si="53"/>
        <v>0</v>
      </c>
      <c r="AE443" s="1"/>
      <c r="AF443" s="1">
        <f>SUM(Table1914[[#This Row],[Total 
Paid]:[Shipping 
Charged]])</f>
        <v>0</v>
      </c>
      <c r="AG443" s="1"/>
      <c r="AH443" s="1"/>
      <c r="AI443" s="1">
        <f t="shared" si="54"/>
        <v>0</v>
      </c>
      <c r="AK443" s="1"/>
      <c r="AL443" s="1"/>
      <c r="AM443" s="1"/>
      <c r="AN443" s="1"/>
      <c r="AP443" s="30">
        <f t="shared" si="51"/>
        <v>0</v>
      </c>
      <c r="AQ443" s="1"/>
      <c r="AR443" s="1">
        <f t="shared" si="56"/>
        <v>0</v>
      </c>
      <c r="AS443" s="1"/>
      <c r="AT443" s="1"/>
      <c r="AU443" s="2">
        <f t="shared" si="55"/>
        <v>0</v>
      </c>
      <c r="AW443" s="1"/>
      <c r="AX443" s="1"/>
      <c r="AY443" s="1"/>
      <c r="AZ443" s="2">
        <f t="shared" si="57"/>
        <v>0</v>
      </c>
      <c r="BA443" s="2">
        <f>SUM(AF443,AH443,-AZ443,-Table1914[[#This Row],[Sale Fee]])</f>
        <v>0</v>
      </c>
      <c r="BC443" s="1"/>
      <c r="BD443" s="1"/>
      <c r="BE443" s="1"/>
    </row>
    <row r="444" spans="1:57" x14ac:dyDescent="0.25">
      <c r="A444" s="1"/>
      <c r="B444" s="1"/>
      <c r="E444" s="4"/>
      <c r="F444" s="4"/>
      <c r="Q444" s="1"/>
      <c r="R444" s="1"/>
      <c r="S444" s="1"/>
      <c r="V444" s="1"/>
      <c r="W444" s="1">
        <f t="shared" si="52"/>
        <v>0</v>
      </c>
      <c r="X444" s="1"/>
      <c r="Y444" s="1"/>
      <c r="Z444" s="1">
        <f>Table1914[[#This Row],[Quantity2]]*Table1914[[#This Row],[U Cost]]</f>
        <v>0</v>
      </c>
      <c r="AB444" s="1"/>
      <c r="AC444" s="1"/>
      <c r="AD444" s="1">
        <f t="shared" si="53"/>
        <v>0</v>
      </c>
      <c r="AE444" s="1"/>
      <c r="AF444" s="1">
        <f>SUM(Table1914[[#This Row],[Total 
Paid]:[Shipping 
Charged]])</f>
        <v>0</v>
      </c>
      <c r="AG444" s="1"/>
      <c r="AH444" s="1"/>
      <c r="AI444" s="1">
        <f t="shared" si="54"/>
        <v>0</v>
      </c>
      <c r="AK444" s="1"/>
      <c r="AL444" s="1"/>
      <c r="AM444" s="1"/>
      <c r="AN444" s="1"/>
      <c r="AP444" s="30">
        <f t="shared" si="51"/>
        <v>0</v>
      </c>
      <c r="AQ444" s="1"/>
      <c r="AR444" s="1">
        <f t="shared" si="56"/>
        <v>0</v>
      </c>
      <c r="AS444" s="1"/>
      <c r="AT444" s="1"/>
      <c r="AU444" s="2">
        <f t="shared" si="55"/>
        <v>0</v>
      </c>
      <c r="AW444" s="1"/>
      <c r="AX444" s="1"/>
      <c r="AY444" s="1"/>
      <c r="AZ444" s="2">
        <f t="shared" si="57"/>
        <v>0</v>
      </c>
      <c r="BA444" s="2">
        <f>SUM(AF444,AH444,-AZ444,-Table1914[[#This Row],[Sale Fee]])</f>
        <v>0</v>
      </c>
      <c r="BC444" s="1"/>
      <c r="BD444" s="1"/>
      <c r="BE444" s="1"/>
    </row>
    <row r="445" spans="1:57" x14ac:dyDescent="0.25">
      <c r="A445" s="1"/>
      <c r="B445" s="1"/>
      <c r="E445" s="4"/>
      <c r="F445" s="4"/>
      <c r="Q445" s="1"/>
      <c r="R445" s="1"/>
      <c r="S445" s="1"/>
      <c r="V445" s="1"/>
      <c r="W445" s="1">
        <f t="shared" si="52"/>
        <v>0</v>
      </c>
      <c r="X445" s="1"/>
      <c r="Y445" s="1"/>
      <c r="Z445" s="1">
        <f>Table1914[[#This Row],[Quantity2]]*Table1914[[#This Row],[U Cost]]</f>
        <v>0</v>
      </c>
      <c r="AB445" s="1"/>
      <c r="AC445" s="1"/>
      <c r="AD445" s="1">
        <f t="shared" si="53"/>
        <v>0</v>
      </c>
      <c r="AE445" s="1"/>
      <c r="AF445" s="1">
        <f>SUM(Table1914[[#This Row],[Total 
Paid]:[Shipping 
Charged]])</f>
        <v>0</v>
      </c>
      <c r="AG445" s="1"/>
      <c r="AH445" s="1"/>
      <c r="AI445" s="1">
        <f t="shared" si="54"/>
        <v>0</v>
      </c>
      <c r="AK445" s="1"/>
      <c r="AL445" s="1"/>
      <c r="AM445" s="1"/>
      <c r="AN445" s="1"/>
      <c r="AP445" s="30">
        <f t="shared" si="51"/>
        <v>0</v>
      </c>
      <c r="AQ445" s="1"/>
      <c r="AR445" s="1">
        <f t="shared" si="56"/>
        <v>0</v>
      </c>
      <c r="AS445" s="1"/>
      <c r="AT445" s="1"/>
      <c r="AU445" s="2">
        <f t="shared" si="55"/>
        <v>0</v>
      </c>
      <c r="AW445" s="1"/>
      <c r="AX445" s="1"/>
      <c r="AY445" s="1"/>
      <c r="AZ445" s="2">
        <f t="shared" si="57"/>
        <v>0</v>
      </c>
      <c r="BA445" s="2">
        <f>SUM(AF445,AH445,-AZ445,-Table1914[[#This Row],[Sale Fee]])</f>
        <v>0</v>
      </c>
      <c r="BC445" s="1"/>
      <c r="BD445" s="1"/>
      <c r="BE445" s="1"/>
    </row>
    <row r="446" spans="1:57" x14ac:dyDescent="0.25">
      <c r="A446" s="1"/>
      <c r="B446" s="1"/>
      <c r="E446" s="4"/>
      <c r="F446" s="4"/>
      <c r="Q446" s="1"/>
      <c r="R446" s="1"/>
      <c r="S446" s="1"/>
      <c r="V446" s="1"/>
      <c r="W446" s="1">
        <f t="shared" si="52"/>
        <v>0</v>
      </c>
      <c r="X446" s="1"/>
      <c r="Y446" s="1"/>
      <c r="Z446" s="1">
        <f>Table1914[[#This Row],[Quantity2]]*Table1914[[#This Row],[U Cost]]</f>
        <v>0</v>
      </c>
      <c r="AB446" s="1"/>
      <c r="AC446" s="1"/>
      <c r="AD446" s="1">
        <f t="shared" si="53"/>
        <v>0</v>
      </c>
      <c r="AE446" s="1"/>
      <c r="AF446" s="1">
        <f>SUM(Table1914[[#This Row],[Total 
Paid]:[Shipping 
Charged]])</f>
        <v>0</v>
      </c>
      <c r="AG446" s="1"/>
      <c r="AH446" s="1"/>
      <c r="AI446" s="1">
        <f t="shared" si="54"/>
        <v>0</v>
      </c>
      <c r="AK446" s="1"/>
      <c r="AL446" s="1"/>
      <c r="AM446" s="1"/>
      <c r="AN446" s="1"/>
      <c r="AP446" s="30">
        <f t="shared" si="51"/>
        <v>0</v>
      </c>
      <c r="AQ446" s="1"/>
      <c r="AR446" s="1">
        <f t="shared" si="56"/>
        <v>0</v>
      </c>
      <c r="AS446" s="1"/>
      <c r="AT446" s="1"/>
      <c r="AU446" s="2">
        <f t="shared" si="55"/>
        <v>0</v>
      </c>
      <c r="AW446" s="1"/>
      <c r="AX446" s="1"/>
      <c r="AY446" s="1"/>
      <c r="AZ446" s="2">
        <f t="shared" si="57"/>
        <v>0</v>
      </c>
      <c r="BA446" s="2">
        <f>SUM(AF446,AH446,-AZ446,-Table1914[[#This Row],[Sale Fee]])</f>
        <v>0</v>
      </c>
      <c r="BC446" s="1"/>
      <c r="BD446" s="1"/>
      <c r="BE446" s="1"/>
    </row>
    <row r="447" spans="1:57" x14ac:dyDescent="0.25">
      <c r="A447" s="1"/>
      <c r="B447" s="1"/>
      <c r="E447" s="4"/>
      <c r="F447" s="4"/>
      <c r="Q447" s="1"/>
      <c r="R447" s="1"/>
      <c r="S447" s="1"/>
      <c r="V447" s="1"/>
      <c r="W447" s="1">
        <f t="shared" si="52"/>
        <v>0</v>
      </c>
      <c r="X447" s="1"/>
      <c r="Y447" s="1"/>
      <c r="Z447" s="1">
        <f>Table1914[[#This Row],[Quantity2]]*Table1914[[#This Row],[U Cost]]</f>
        <v>0</v>
      </c>
      <c r="AB447" s="1"/>
      <c r="AC447" s="1"/>
      <c r="AD447" s="1">
        <f t="shared" si="53"/>
        <v>0</v>
      </c>
      <c r="AE447" s="1"/>
      <c r="AF447" s="1">
        <f>SUM(Table1914[[#This Row],[Total 
Paid]:[Shipping 
Charged]])</f>
        <v>0</v>
      </c>
      <c r="AG447" s="1"/>
      <c r="AH447" s="1"/>
      <c r="AI447" s="1">
        <f t="shared" si="54"/>
        <v>0</v>
      </c>
      <c r="AK447" s="1"/>
      <c r="AL447" s="1"/>
      <c r="AM447" s="1"/>
      <c r="AN447" s="1"/>
      <c r="AP447" s="30">
        <f t="shared" si="51"/>
        <v>0</v>
      </c>
      <c r="AQ447" s="1"/>
      <c r="AR447" s="1">
        <f t="shared" si="56"/>
        <v>0</v>
      </c>
      <c r="AS447" s="1"/>
      <c r="AT447" s="1"/>
      <c r="AU447" s="2">
        <f t="shared" si="55"/>
        <v>0</v>
      </c>
      <c r="AW447" s="1"/>
      <c r="AX447" s="1"/>
      <c r="AY447" s="1"/>
      <c r="AZ447" s="2">
        <f t="shared" si="57"/>
        <v>0</v>
      </c>
      <c r="BA447" s="2">
        <f>SUM(AF447,AH447,-AZ447,-Table1914[[#This Row],[Sale Fee]])</f>
        <v>0</v>
      </c>
      <c r="BC447" s="1"/>
      <c r="BD447" s="1"/>
      <c r="BE447" s="1"/>
    </row>
    <row r="448" spans="1:57" x14ac:dyDescent="0.25">
      <c r="A448" s="1"/>
      <c r="B448" s="1"/>
      <c r="E448" s="4"/>
      <c r="F448" s="4"/>
      <c r="Q448" s="1"/>
      <c r="R448" s="1"/>
      <c r="S448" s="1"/>
      <c r="V448" s="1"/>
      <c r="W448" s="1">
        <f t="shared" si="52"/>
        <v>0</v>
      </c>
      <c r="X448" s="1"/>
      <c r="Y448" s="1"/>
      <c r="Z448" s="1">
        <f>Table1914[[#This Row],[Quantity2]]*Table1914[[#This Row],[U Cost]]</f>
        <v>0</v>
      </c>
      <c r="AB448" s="1"/>
      <c r="AC448" s="1"/>
      <c r="AD448" s="1">
        <f t="shared" si="53"/>
        <v>0</v>
      </c>
      <c r="AE448" s="1"/>
      <c r="AF448" s="1">
        <f>SUM(Table1914[[#This Row],[Total 
Paid]:[Shipping 
Charged]])</f>
        <v>0</v>
      </c>
      <c r="AG448" s="1"/>
      <c r="AH448" s="1"/>
      <c r="AI448" s="1">
        <f t="shared" si="54"/>
        <v>0</v>
      </c>
      <c r="AK448" s="1"/>
      <c r="AL448" s="1"/>
      <c r="AM448" s="1"/>
      <c r="AN448" s="1"/>
      <c r="AP448" s="30">
        <f t="shared" si="51"/>
        <v>0</v>
      </c>
      <c r="AQ448" s="1"/>
      <c r="AR448" s="1">
        <f t="shared" si="56"/>
        <v>0</v>
      </c>
      <c r="AS448" s="1"/>
      <c r="AT448" s="1"/>
      <c r="AU448" s="2">
        <f t="shared" si="55"/>
        <v>0</v>
      </c>
      <c r="AW448" s="1"/>
      <c r="AX448" s="1"/>
      <c r="AY448" s="1"/>
      <c r="AZ448" s="2">
        <f t="shared" si="57"/>
        <v>0</v>
      </c>
      <c r="BA448" s="2">
        <f>SUM(AF448,AH448,-AZ448,-Table1914[[#This Row],[Sale Fee]])</f>
        <v>0</v>
      </c>
      <c r="BC448" s="1"/>
      <c r="BD448" s="1"/>
      <c r="BE448" s="1"/>
    </row>
    <row r="449" spans="1:57" x14ac:dyDescent="0.25">
      <c r="A449" s="1"/>
      <c r="B449" s="1"/>
      <c r="E449" s="4"/>
      <c r="F449" s="4"/>
      <c r="Q449" s="1"/>
      <c r="R449" s="1"/>
      <c r="S449" s="1"/>
      <c r="V449" s="1"/>
      <c r="W449" s="1">
        <f t="shared" si="52"/>
        <v>0</v>
      </c>
      <c r="X449" s="1"/>
      <c r="Y449" s="1"/>
      <c r="Z449" s="1">
        <f>Table1914[[#This Row],[Quantity2]]*Table1914[[#This Row],[U Cost]]</f>
        <v>0</v>
      </c>
      <c r="AB449" s="1"/>
      <c r="AC449" s="1"/>
      <c r="AD449" s="1">
        <f t="shared" si="53"/>
        <v>0</v>
      </c>
      <c r="AE449" s="1"/>
      <c r="AF449" s="1">
        <f>SUM(Table1914[[#This Row],[Total 
Paid]:[Shipping 
Charged]])</f>
        <v>0</v>
      </c>
      <c r="AG449" s="1"/>
      <c r="AH449" s="1"/>
      <c r="AI449" s="1">
        <f t="shared" si="54"/>
        <v>0</v>
      </c>
      <c r="AK449" s="1"/>
      <c r="AL449" s="1"/>
      <c r="AM449" s="1"/>
      <c r="AN449" s="1"/>
      <c r="AP449" s="30">
        <f t="shared" ref="AP449:AP485" si="58">AB449</f>
        <v>0</v>
      </c>
      <c r="AQ449" s="1"/>
      <c r="AR449" s="1">
        <f t="shared" si="56"/>
        <v>0</v>
      </c>
      <c r="AS449" s="1"/>
      <c r="AT449" s="1"/>
      <c r="AU449" s="2">
        <f t="shared" si="55"/>
        <v>0</v>
      </c>
      <c r="AW449" s="1"/>
      <c r="AX449" s="1"/>
      <c r="AY449" s="1"/>
      <c r="AZ449" s="2">
        <f t="shared" si="57"/>
        <v>0</v>
      </c>
      <c r="BA449" s="2">
        <f>SUM(AF449,AH449,-AZ449,-Table1914[[#This Row],[Sale Fee]])</f>
        <v>0</v>
      </c>
      <c r="BC449" s="1"/>
      <c r="BD449" s="1"/>
      <c r="BE449" s="1"/>
    </row>
    <row r="450" spans="1:57" x14ac:dyDescent="0.25">
      <c r="A450" s="1"/>
      <c r="B450" s="1"/>
      <c r="E450" s="4"/>
      <c r="F450" s="4"/>
      <c r="Q450" s="1"/>
      <c r="R450" s="1"/>
      <c r="S450" s="1"/>
      <c r="V450" s="1"/>
      <c r="W450" s="1">
        <f t="shared" si="52"/>
        <v>0</v>
      </c>
      <c r="X450" s="1"/>
      <c r="Y450" s="1"/>
      <c r="Z450" s="1">
        <f>Table1914[[#This Row],[Quantity2]]*Table1914[[#This Row],[U Cost]]</f>
        <v>0</v>
      </c>
      <c r="AB450" s="1"/>
      <c r="AC450" s="1"/>
      <c r="AD450" s="1">
        <f t="shared" si="53"/>
        <v>0</v>
      </c>
      <c r="AE450" s="1"/>
      <c r="AF450" s="1">
        <f>SUM(Table1914[[#This Row],[Total 
Paid]:[Shipping 
Charged]])</f>
        <v>0</v>
      </c>
      <c r="AG450" s="1"/>
      <c r="AH450" s="1"/>
      <c r="AI450" s="1">
        <f t="shared" si="54"/>
        <v>0</v>
      </c>
      <c r="AK450" s="1"/>
      <c r="AL450" s="1"/>
      <c r="AM450" s="1"/>
      <c r="AN450" s="1"/>
      <c r="AP450" s="30">
        <f t="shared" si="58"/>
        <v>0</v>
      </c>
      <c r="AQ450" s="1"/>
      <c r="AR450" s="1">
        <f t="shared" si="56"/>
        <v>0</v>
      </c>
      <c r="AS450" s="1"/>
      <c r="AT450" s="1"/>
      <c r="AU450" s="2">
        <f t="shared" si="55"/>
        <v>0</v>
      </c>
      <c r="AW450" s="1"/>
      <c r="AX450" s="1"/>
      <c r="AY450" s="1"/>
      <c r="AZ450" s="2">
        <f t="shared" si="57"/>
        <v>0</v>
      </c>
      <c r="BA450" s="2">
        <f>SUM(AF450,AH450,-AZ450,-Table1914[[#This Row],[Sale Fee]])</f>
        <v>0</v>
      </c>
      <c r="BC450" s="1"/>
      <c r="BD450" s="1"/>
      <c r="BE450" s="1"/>
    </row>
    <row r="451" spans="1:57" x14ac:dyDescent="0.25">
      <c r="A451" s="1"/>
      <c r="B451" s="1"/>
      <c r="E451" s="4"/>
      <c r="F451" s="4"/>
      <c r="Q451" s="1"/>
      <c r="R451" s="1"/>
      <c r="S451" s="1"/>
      <c r="U451" s="1"/>
      <c r="V451" s="1"/>
      <c r="W451" s="1">
        <f t="shared" si="52"/>
        <v>0</v>
      </c>
      <c r="X451" s="1"/>
      <c r="Y451" s="1"/>
      <c r="Z451" s="1">
        <f>Table1914[[#This Row],[Quantity2]]*Table1914[[#This Row],[U Cost]]</f>
        <v>0</v>
      </c>
      <c r="AB451" s="1"/>
      <c r="AC451" s="1"/>
      <c r="AD451" s="1">
        <f t="shared" si="53"/>
        <v>0</v>
      </c>
      <c r="AE451" s="1"/>
      <c r="AF451" s="1">
        <f>SUM(Table1914[[#This Row],[Total 
Paid]:[Shipping 
Charged]])</f>
        <v>0</v>
      </c>
      <c r="AG451" s="1"/>
      <c r="AH451" s="1"/>
      <c r="AI451" s="1">
        <f t="shared" si="54"/>
        <v>0</v>
      </c>
      <c r="AK451" s="1"/>
      <c r="AL451" s="1"/>
      <c r="AM451" s="1"/>
      <c r="AN451" s="1"/>
      <c r="AP451" s="30">
        <f t="shared" si="58"/>
        <v>0</v>
      </c>
      <c r="AQ451" s="1"/>
      <c r="AR451" s="1">
        <f t="shared" si="56"/>
        <v>0</v>
      </c>
      <c r="AS451" s="1"/>
      <c r="AT451" s="1"/>
      <c r="AU451" s="2">
        <f t="shared" si="55"/>
        <v>0</v>
      </c>
      <c r="AW451" s="1"/>
      <c r="AX451" s="1"/>
      <c r="AY451" s="1"/>
      <c r="AZ451" s="2">
        <f t="shared" si="57"/>
        <v>0</v>
      </c>
      <c r="BA451" s="2">
        <f>SUM(AF451,AH451,-AZ451,-Table1914[[#This Row],[Sale Fee]])</f>
        <v>0</v>
      </c>
      <c r="BC451" s="1"/>
      <c r="BD451" s="1"/>
      <c r="BE451" s="1"/>
    </row>
    <row r="452" spans="1:57" x14ac:dyDescent="0.25">
      <c r="A452" s="1"/>
      <c r="B452" s="1"/>
      <c r="E452" s="4"/>
      <c r="F452" s="4"/>
      <c r="Q452" s="1"/>
      <c r="R452" s="1"/>
      <c r="S452" s="1"/>
      <c r="U452" s="1"/>
      <c r="V452" s="1"/>
      <c r="W452" s="1">
        <f t="shared" si="52"/>
        <v>0</v>
      </c>
      <c r="X452" s="1"/>
      <c r="Y452" s="1"/>
      <c r="Z452" s="1">
        <f>Table1914[[#This Row],[Quantity2]]*Table1914[[#This Row],[U Cost]]</f>
        <v>0</v>
      </c>
      <c r="AB452" s="1"/>
      <c r="AC452" s="1"/>
      <c r="AD452" s="1">
        <f t="shared" si="53"/>
        <v>0</v>
      </c>
      <c r="AE452" s="1"/>
      <c r="AF452" s="1">
        <f>SUM(Table1914[[#This Row],[Total 
Paid]:[Shipping 
Charged]])</f>
        <v>0</v>
      </c>
      <c r="AG452" s="1"/>
      <c r="AH452" s="1"/>
      <c r="AI452" s="1">
        <f t="shared" si="54"/>
        <v>0</v>
      </c>
      <c r="AK452" s="1"/>
      <c r="AL452" s="1"/>
      <c r="AM452" s="1"/>
      <c r="AN452" s="1"/>
      <c r="AP452" s="30">
        <f t="shared" si="58"/>
        <v>0</v>
      </c>
      <c r="AQ452" s="1"/>
      <c r="AR452" s="1">
        <f t="shared" si="56"/>
        <v>0</v>
      </c>
      <c r="AS452" s="1"/>
      <c r="AT452" s="1"/>
      <c r="AU452" s="2">
        <f t="shared" si="55"/>
        <v>0</v>
      </c>
      <c r="AW452" s="1"/>
      <c r="AX452" s="1"/>
      <c r="AY452" s="1"/>
      <c r="AZ452" s="2">
        <f t="shared" si="57"/>
        <v>0</v>
      </c>
      <c r="BA452" s="2">
        <f>SUM(AF452,AH452,-AZ452,-Table1914[[#This Row],[Sale Fee]])</f>
        <v>0</v>
      </c>
      <c r="BC452" s="1"/>
      <c r="BD452" s="1"/>
      <c r="BE452" s="1"/>
    </row>
    <row r="453" spans="1:57" x14ac:dyDescent="0.25">
      <c r="A453" s="1"/>
      <c r="B453" s="1"/>
      <c r="E453" s="4"/>
      <c r="F453" s="4"/>
      <c r="Q453" s="1"/>
      <c r="R453" s="1"/>
      <c r="S453" s="1"/>
      <c r="U453" s="1"/>
      <c r="V453" s="1"/>
      <c r="W453" s="1">
        <f t="shared" si="52"/>
        <v>0</v>
      </c>
      <c r="X453" s="1"/>
      <c r="Y453" s="1"/>
      <c r="Z453" s="1">
        <f>Table1914[[#This Row],[Quantity2]]*Table1914[[#This Row],[U Cost]]</f>
        <v>0</v>
      </c>
      <c r="AB453" s="1"/>
      <c r="AC453" s="1"/>
      <c r="AD453" s="1">
        <f t="shared" si="53"/>
        <v>0</v>
      </c>
      <c r="AE453" s="1"/>
      <c r="AF453" s="1">
        <f>SUM(Table1914[[#This Row],[Total 
Paid]:[Shipping 
Charged]])</f>
        <v>0</v>
      </c>
      <c r="AG453" s="1"/>
      <c r="AH453" s="1"/>
      <c r="AI453" s="1">
        <f t="shared" si="54"/>
        <v>0</v>
      </c>
      <c r="AK453" s="1"/>
      <c r="AL453" s="1"/>
      <c r="AM453" s="1"/>
      <c r="AN453" s="1"/>
      <c r="AP453" s="30">
        <f t="shared" si="58"/>
        <v>0</v>
      </c>
      <c r="AQ453" s="1"/>
      <c r="AR453" s="1">
        <f t="shared" si="56"/>
        <v>0</v>
      </c>
      <c r="AS453" s="1"/>
      <c r="AT453" s="1"/>
      <c r="AU453" s="2">
        <f t="shared" si="55"/>
        <v>0</v>
      </c>
      <c r="AW453" s="1"/>
      <c r="AX453" s="1"/>
      <c r="AY453" s="1"/>
      <c r="AZ453" s="2">
        <f t="shared" si="57"/>
        <v>0</v>
      </c>
      <c r="BA453" s="2">
        <f>SUM(AF453,AH453,-AZ453,-Table1914[[#This Row],[Sale Fee]])</f>
        <v>0</v>
      </c>
      <c r="BC453" s="1"/>
      <c r="BD453" s="1"/>
      <c r="BE453" s="1"/>
    </row>
    <row r="454" spans="1:57" x14ac:dyDescent="0.25">
      <c r="A454" s="1"/>
      <c r="B454" s="1"/>
      <c r="E454" s="4"/>
      <c r="F454" s="4"/>
      <c r="Q454" s="1"/>
      <c r="R454" s="1"/>
      <c r="S454" s="1"/>
      <c r="U454" s="1"/>
      <c r="V454" s="1"/>
      <c r="W454" s="1">
        <f t="shared" ref="W454:W517" si="59">U454*V454</f>
        <v>0</v>
      </c>
      <c r="X454" s="1"/>
      <c r="Y454" s="1"/>
      <c r="Z454" s="1">
        <f>Table1914[[#This Row],[Quantity2]]*Table1914[[#This Row],[U Cost]]</f>
        <v>0</v>
      </c>
      <c r="AB454" s="1"/>
      <c r="AC454" s="1"/>
      <c r="AD454" s="1">
        <f t="shared" ref="AD454:AD517" si="60">AC454*AB454</f>
        <v>0</v>
      </c>
      <c r="AE454" s="1"/>
      <c r="AF454" s="1">
        <f>SUM(Table1914[[#This Row],[Total 
Paid]:[Shipping 
Charged]])</f>
        <v>0</v>
      </c>
      <c r="AG454" s="1"/>
      <c r="AH454" s="1"/>
      <c r="AI454" s="1">
        <f t="shared" ref="AI454:AI517" si="61">SUM(AF454,AG454,AH454)</f>
        <v>0</v>
      </c>
      <c r="AK454" s="1"/>
      <c r="AL454" s="1"/>
      <c r="AM454" s="1"/>
      <c r="AN454" s="1"/>
      <c r="AP454" s="30">
        <f t="shared" si="58"/>
        <v>0</v>
      </c>
      <c r="AQ454" s="1"/>
      <c r="AR454" s="1">
        <f t="shared" si="56"/>
        <v>0</v>
      </c>
      <c r="AS454" s="1"/>
      <c r="AT454" s="1"/>
      <c r="AU454" s="2">
        <f t="shared" ref="AU454:AU517" si="62">SUM(AR454:AT454)</f>
        <v>0</v>
      </c>
      <c r="AW454" s="1"/>
      <c r="AX454" s="1"/>
      <c r="AY454" s="1"/>
      <c r="AZ454" s="2">
        <f t="shared" si="57"/>
        <v>0</v>
      </c>
      <c r="BA454" s="2">
        <f>SUM(AF454,AH454,-AZ454,-Table1914[[#This Row],[Sale Fee]])</f>
        <v>0</v>
      </c>
      <c r="BC454" s="1"/>
      <c r="BD454" s="1"/>
      <c r="BE454" s="1"/>
    </row>
    <row r="455" spans="1:57" x14ac:dyDescent="0.25">
      <c r="A455" s="1"/>
      <c r="B455" s="1"/>
      <c r="E455" s="4"/>
      <c r="F455" s="4"/>
      <c r="Q455" s="1"/>
      <c r="R455" s="1"/>
      <c r="S455" s="1"/>
      <c r="U455" s="1"/>
      <c r="V455" s="1"/>
      <c r="W455" s="1">
        <f t="shared" si="59"/>
        <v>0</v>
      </c>
      <c r="X455" s="1"/>
      <c r="Y455" s="1"/>
      <c r="Z455" s="1">
        <f>Table1914[[#This Row],[Quantity2]]*Table1914[[#This Row],[U Cost]]</f>
        <v>0</v>
      </c>
      <c r="AB455" s="1"/>
      <c r="AC455" s="1"/>
      <c r="AD455" s="1">
        <f t="shared" si="60"/>
        <v>0</v>
      </c>
      <c r="AE455" s="1"/>
      <c r="AF455" s="1">
        <f>SUM(Table1914[[#This Row],[Total 
Paid]:[Shipping 
Charged]])</f>
        <v>0</v>
      </c>
      <c r="AG455" s="1"/>
      <c r="AH455" s="1"/>
      <c r="AI455" s="1">
        <f t="shared" si="61"/>
        <v>0</v>
      </c>
      <c r="AK455" s="1"/>
      <c r="AL455" s="1"/>
      <c r="AM455" s="1"/>
      <c r="AN455" s="1"/>
      <c r="AP455" s="30">
        <f t="shared" si="58"/>
        <v>0</v>
      </c>
      <c r="AQ455" s="1"/>
      <c r="AR455" s="1">
        <f t="shared" si="56"/>
        <v>0</v>
      </c>
      <c r="AS455" s="1"/>
      <c r="AT455" s="1"/>
      <c r="AU455" s="2">
        <f t="shared" si="62"/>
        <v>0</v>
      </c>
      <c r="AW455" s="1"/>
      <c r="AX455" s="1"/>
      <c r="AY455" s="1"/>
      <c r="AZ455" s="2">
        <f t="shared" si="57"/>
        <v>0</v>
      </c>
      <c r="BA455" s="2">
        <f>SUM(AF455,AH455,-AZ455,-Table1914[[#This Row],[Sale Fee]])</f>
        <v>0</v>
      </c>
      <c r="BC455" s="1"/>
      <c r="BD455" s="1"/>
      <c r="BE455" s="1"/>
    </row>
    <row r="456" spans="1:57" x14ac:dyDescent="0.25">
      <c r="A456" s="1"/>
      <c r="B456" s="1"/>
      <c r="E456" s="4"/>
      <c r="F456" s="4"/>
      <c r="Q456" s="1"/>
      <c r="R456" s="1"/>
      <c r="S456" s="1"/>
      <c r="U456" s="1"/>
      <c r="V456" s="1"/>
      <c r="W456" s="1">
        <f t="shared" si="59"/>
        <v>0</v>
      </c>
      <c r="X456" s="1"/>
      <c r="Y456" s="1"/>
      <c r="Z456" s="1">
        <f>Table1914[[#This Row],[Quantity2]]*Table1914[[#This Row],[U Cost]]</f>
        <v>0</v>
      </c>
      <c r="AB456" s="1"/>
      <c r="AC456" s="1"/>
      <c r="AD456" s="1">
        <f t="shared" si="60"/>
        <v>0</v>
      </c>
      <c r="AE456" s="1"/>
      <c r="AF456" s="1">
        <f>SUM(Table1914[[#This Row],[Total 
Paid]:[Shipping 
Charged]])</f>
        <v>0</v>
      </c>
      <c r="AG456" s="1"/>
      <c r="AH456" s="1"/>
      <c r="AI456" s="1">
        <f t="shared" si="61"/>
        <v>0</v>
      </c>
      <c r="AK456" s="1"/>
      <c r="AL456" s="1"/>
      <c r="AM456" s="1"/>
      <c r="AN456" s="1"/>
      <c r="AP456" s="30">
        <f t="shared" si="58"/>
        <v>0</v>
      </c>
      <c r="AQ456" s="1"/>
      <c r="AR456" s="1">
        <f t="shared" si="56"/>
        <v>0</v>
      </c>
      <c r="AS456" s="1"/>
      <c r="AT456" s="1"/>
      <c r="AU456" s="2">
        <f t="shared" si="62"/>
        <v>0</v>
      </c>
      <c r="AW456" s="1"/>
      <c r="AX456" s="1"/>
      <c r="AY456" s="1"/>
      <c r="AZ456" s="2">
        <f t="shared" si="57"/>
        <v>0</v>
      </c>
      <c r="BA456" s="2">
        <f>SUM(AF456,AH456,-AZ456,-Table1914[[#This Row],[Sale Fee]])</f>
        <v>0</v>
      </c>
      <c r="BC456" s="1"/>
      <c r="BD456" s="1"/>
      <c r="BE456" s="1"/>
    </row>
    <row r="457" spans="1:57" x14ac:dyDescent="0.25">
      <c r="A457" s="1"/>
      <c r="B457" s="1"/>
      <c r="E457" s="4"/>
      <c r="F457" s="4"/>
      <c r="Q457" s="1"/>
      <c r="R457" s="1"/>
      <c r="S457" s="1"/>
      <c r="U457" s="1"/>
      <c r="V457" s="1"/>
      <c r="W457" s="1">
        <f>U457*V457</f>
        <v>0</v>
      </c>
      <c r="X457" s="1"/>
      <c r="Y457" s="1"/>
      <c r="Z457" s="1">
        <f>Table1914[[#This Row],[Quantity2]]*Table1914[[#This Row],[U Cost]]</f>
        <v>0</v>
      </c>
      <c r="AB457" s="1"/>
      <c r="AC457" s="1"/>
      <c r="AD457" s="1">
        <f t="shared" si="60"/>
        <v>0</v>
      </c>
      <c r="AE457" s="1"/>
      <c r="AF457" s="1">
        <f>SUM(Table1914[[#This Row],[Total 
Paid]:[Shipping 
Charged]])</f>
        <v>0</v>
      </c>
      <c r="AG457" s="1"/>
      <c r="AH457" s="1"/>
      <c r="AI457" s="1">
        <f t="shared" si="61"/>
        <v>0</v>
      </c>
      <c r="AK457" s="1"/>
      <c r="AL457" s="1"/>
      <c r="AM457" s="1"/>
      <c r="AN457" s="1"/>
      <c r="AP457" s="30">
        <f t="shared" si="58"/>
        <v>0</v>
      </c>
      <c r="AQ457" s="1"/>
      <c r="AR457" s="1">
        <f t="shared" si="56"/>
        <v>0</v>
      </c>
      <c r="AS457" s="1"/>
      <c r="AT457" s="1"/>
      <c r="AU457" s="2">
        <f t="shared" si="62"/>
        <v>0</v>
      </c>
      <c r="AW457" s="1"/>
      <c r="AX457" s="1"/>
      <c r="AY457" s="1"/>
      <c r="AZ457" s="2">
        <f t="shared" si="57"/>
        <v>0</v>
      </c>
      <c r="BA457" s="2">
        <f>SUM(AF457,AH457,-AZ457,-Table1914[[#This Row],[Sale Fee]])</f>
        <v>0</v>
      </c>
      <c r="BC457" s="1"/>
      <c r="BD457" s="1"/>
      <c r="BE457" s="1"/>
    </row>
    <row r="458" spans="1:57" x14ac:dyDescent="0.25">
      <c r="A458" s="1"/>
      <c r="B458" s="1"/>
      <c r="E458" s="4"/>
      <c r="F458" s="4"/>
      <c r="Q458" s="1"/>
      <c r="R458" s="1"/>
      <c r="S458" s="1"/>
      <c r="U458" s="1"/>
      <c r="V458" s="1"/>
      <c r="W458" s="1">
        <f>U458*V458</f>
        <v>0</v>
      </c>
      <c r="X458" s="1"/>
      <c r="Y458" s="1"/>
      <c r="Z458" s="1">
        <f>Table1914[[#This Row],[Quantity2]]*Table1914[[#This Row],[U Cost]]</f>
        <v>0</v>
      </c>
      <c r="AB458" s="1"/>
      <c r="AC458" s="1"/>
      <c r="AD458" s="1">
        <f t="shared" si="60"/>
        <v>0</v>
      </c>
      <c r="AE458" s="1"/>
      <c r="AF458" s="1">
        <f>SUM(Table1914[[#This Row],[Total 
Paid]:[Shipping 
Charged]])</f>
        <v>0</v>
      </c>
      <c r="AG458" s="1"/>
      <c r="AH458" s="1"/>
      <c r="AI458" s="1">
        <f t="shared" si="61"/>
        <v>0</v>
      </c>
      <c r="AK458" s="1"/>
      <c r="AL458" s="1"/>
      <c r="AM458" s="1"/>
      <c r="AN458" s="1"/>
      <c r="AP458" s="30">
        <f t="shared" si="58"/>
        <v>0</v>
      </c>
      <c r="AQ458" s="1"/>
      <c r="AR458" s="1">
        <f t="shared" si="56"/>
        <v>0</v>
      </c>
      <c r="AS458" s="1"/>
      <c r="AT458" s="1"/>
      <c r="AU458" s="2">
        <f t="shared" si="62"/>
        <v>0</v>
      </c>
      <c r="AW458" s="1"/>
      <c r="AX458" s="1"/>
      <c r="AY458" s="1"/>
      <c r="AZ458" s="2">
        <f t="shared" si="57"/>
        <v>0</v>
      </c>
      <c r="BA458" s="2">
        <f>SUM(AF458,AH458,-AZ458,-Table1914[[#This Row],[Sale Fee]])</f>
        <v>0</v>
      </c>
      <c r="BC458" s="1"/>
      <c r="BD458" s="1"/>
      <c r="BE458" s="1"/>
    </row>
    <row r="459" spans="1:57" x14ac:dyDescent="0.25">
      <c r="A459" s="1"/>
      <c r="B459" s="1"/>
      <c r="E459" s="4"/>
      <c r="F459" s="4"/>
      <c r="Q459" s="1"/>
      <c r="R459" s="1"/>
      <c r="S459" s="1"/>
      <c r="U459" s="1"/>
      <c r="V459" s="1"/>
      <c r="W459" s="1">
        <f t="shared" ref="W459:W463" si="63">U459*V459</f>
        <v>0</v>
      </c>
      <c r="X459" s="1"/>
      <c r="Y459" s="1"/>
      <c r="Z459" s="1">
        <f>Table1914[[#This Row],[Quantity2]]*Table1914[[#This Row],[U Cost]]</f>
        <v>0</v>
      </c>
      <c r="AB459" s="1"/>
      <c r="AC459" s="1"/>
      <c r="AD459" s="1">
        <f t="shared" si="60"/>
        <v>0</v>
      </c>
      <c r="AE459" s="1"/>
      <c r="AF459" s="1">
        <f>SUM(Table1914[[#This Row],[Total 
Paid]:[Shipping 
Charged]])</f>
        <v>0</v>
      </c>
      <c r="AG459" s="1"/>
      <c r="AH459" s="1"/>
      <c r="AI459" s="1">
        <f t="shared" si="61"/>
        <v>0</v>
      </c>
      <c r="AK459" s="1"/>
      <c r="AL459" s="1"/>
      <c r="AM459" s="1"/>
      <c r="AN459" s="1"/>
      <c r="AP459" s="30">
        <f t="shared" si="58"/>
        <v>0</v>
      </c>
      <c r="AQ459" s="1"/>
      <c r="AR459" s="1">
        <f t="shared" si="56"/>
        <v>0</v>
      </c>
      <c r="AS459" s="1"/>
      <c r="AT459" s="1"/>
      <c r="AU459" s="2">
        <f t="shared" si="62"/>
        <v>0</v>
      </c>
      <c r="AW459" s="1"/>
      <c r="AX459" s="1"/>
      <c r="AY459" s="1"/>
      <c r="AZ459" s="2">
        <f t="shared" si="57"/>
        <v>0</v>
      </c>
      <c r="BA459" s="2">
        <f>SUM(AF459,AH459,-AZ459,-Table1914[[#This Row],[Sale Fee]])</f>
        <v>0</v>
      </c>
      <c r="BC459" s="1"/>
      <c r="BD459" s="1"/>
      <c r="BE459" s="1"/>
    </row>
    <row r="460" spans="1:57" x14ac:dyDescent="0.25">
      <c r="A460" s="1"/>
      <c r="B460" s="1"/>
      <c r="E460" s="4"/>
      <c r="F460" s="4"/>
      <c r="Q460" s="1"/>
      <c r="R460" s="1"/>
      <c r="S460" s="1"/>
      <c r="U460" s="1"/>
      <c r="V460" s="1"/>
      <c r="W460" s="1">
        <f t="shared" si="63"/>
        <v>0</v>
      </c>
      <c r="X460" s="1"/>
      <c r="Y460" s="1"/>
      <c r="Z460" s="1">
        <f>Table1914[[#This Row],[Quantity2]]*Table1914[[#This Row],[U Cost]]</f>
        <v>0</v>
      </c>
      <c r="AB460" s="1"/>
      <c r="AC460" s="1"/>
      <c r="AD460" s="1">
        <f t="shared" si="60"/>
        <v>0</v>
      </c>
      <c r="AE460" s="1"/>
      <c r="AF460" s="1">
        <f>SUM(Table1914[[#This Row],[Total 
Paid]:[Shipping 
Charged]])</f>
        <v>0</v>
      </c>
      <c r="AG460" s="1"/>
      <c r="AH460" s="1"/>
      <c r="AI460" s="1">
        <f t="shared" si="61"/>
        <v>0</v>
      </c>
      <c r="AK460" s="1"/>
      <c r="AL460" s="1"/>
      <c r="AM460" s="1"/>
      <c r="AN460" s="1"/>
      <c r="AP460" s="30">
        <f t="shared" si="58"/>
        <v>0</v>
      </c>
      <c r="AQ460" s="1"/>
      <c r="AR460" s="1">
        <f t="shared" si="56"/>
        <v>0</v>
      </c>
      <c r="AS460" s="1"/>
      <c r="AT460" s="1"/>
      <c r="AU460" s="2">
        <f t="shared" si="62"/>
        <v>0</v>
      </c>
      <c r="AW460" s="1"/>
      <c r="AX460" s="1"/>
      <c r="AY460" s="1"/>
      <c r="AZ460" s="2">
        <f t="shared" si="57"/>
        <v>0</v>
      </c>
      <c r="BA460" s="2">
        <f>SUM(AF460,AH460,-AZ460,-Table1914[[#This Row],[Sale Fee]])</f>
        <v>0</v>
      </c>
      <c r="BC460" s="1"/>
      <c r="BD460" s="1"/>
      <c r="BE460" s="1"/>
    </row>
    <row r="461" spans="1:57" x14ac:dyDescent="0.25">
      <c r="A461" s="1"/>
      <c r="B461" s="1"/>
      <c r="E461" s="4"/>
      <c r="F461" s="4"/>
      <c r="Q461" s="1"/>
      <c r="R461" s="1"/>
      <c r="S461" s="1"/>
      <c r="U461" s="1"/>
      <c r="V461" s="1"/>
      <c r="W461" s="1">
        <f t="shared" si="63"/>
        <v>0</v>
      </c>
      <c r="X461" s="1"/>
      <c r="Y461" s="1"/>
      <c r="Z461" s="1">
        <f>Table1914[[#This Row],[Quantity2]]*Table1914[[#This Row],[U Cost]]</f>
        <v>0</v>
      </c>
      <c r="AB461" s="1"/>
      <c r="AC461" s="1"/>
      <c r="AD461" s="1">
        <f t="shared" si="60"/>
        <v>0</v>
      </c>
      <c r="AE461" s="1"/>
      <c r="AF461" s="1">
        <f>SUM(Table1914[[#This Row],[Total 
Paid]:[Shipping 
Charged]])</f>
        <v>0</v>
      </c>
      <c r="AG461" s="1"/>
      <c r="AH461" s="1"/>
      <c r="AI461" s="1">
        <f t="shared" si="61"/>
        <v>0</v>
      </c>
      <c r="AK461" s="1"/>
      <c r="AL461" s="1"/>
      <c r="AM461" s="1"/>
      <c r="AN461" s="1"/>
      <c r="AP461" s="30">
        <f t="shared" si="58"/>
        <v>0</v>
      </c>
      <c r="AQ461" s="1"/>
      <c r="AR461" s="1">
        <f t="shared" si="56"/>
        <v>0</v>
      </c>
      <c r="AS461" s="1"/>
      <c r="AT461" s="1"/>
      <c r="AU461" s="2">
        <f t="shared" si="62"/>
        <v>0</v>
      </c>
      <c r="AW461" s="1"/>
      <c r="AX461" s="1"/>
      <c r="AY461" s="1"/>
      <c r="AZ461" s="2">
        <f t="shared" si="57"/>
        <v>0</v>
      </c>
      <c r="BA461" s="2">
        <f>SUM(AF461,AH461,-AZ461,-Table1914[[#This Row],[Sale Fee]])</f>
        <v>0</v>
      </c>
      <c r="BC461" s="1"/>
      <c r="BD461" s="1"/>
      <c r="BE461" s="1"/>
    </row>
    <row r="462" spans="1:57" x14ac:dyDescent="0.25">
      <c r="A462" s="1"/>
      <c r="B462" s="1"/>
      <c r="E462" s="4"/>
      <c r="F462" s="4"/>
      <c r="Q462" s="1"/>
      <c r="R462" s="1"/>
      <c r="S462" s="1"/>
      <c r="U462" s="1"/>
      <c r="V462" s="1"/>
      <c r="W462" s="1">
        <f t="shared" si="63"/>
        <v>0</v>
      </c>
      <c r="X462" s="1"/>
      <c r="Y462" s="1"/>
      <c r="Z462" s="1">
        <f>Table1914[[#This Row],[Quantity2]]*Table1914[[#This Row],[U Cost]]</f>
        <v>0</v>
      </c>
      <c r="AB462" s="1"/>
      <c r="AC462" s="1"/>
      <c r="AD462" s="1">
        <f t="shared" si="60"/>
        <v>0</v>
      </c>
      <c r="AE462" s="1"/>
      <c r="AF462" s="1">
        <f>SUM(Table1914[[#This Row],[Total 
Paid]:[Shipping 
Charged]])</f>
        <v>0</v>
      </c>
      <c r="AG462" s="1"/>
      <c r="AH462" s="1"/>
      <c r="AI462" s="1">
        <f t="shared" si="61"/>
        <v>0</v>
      </c>
      <c r="AK462" s="1"/>
      <c r="AL462" s="1"/>
      <c r="AM462" s="1"/>
      <c r="AN462" s="1"/>
      <c r="AP462" s="30">
        <f t="shared" si="58"/>
        <v>0</v>
      </c>
      <c r="AQ462" s="1"/>
      <c r="AR462" s="1">
        <f t="shared" si="56"/>
        <v>0</v>
      </c>
      <c r="AS462" s="1"/>
      <c r="AT462" s="1"/>
      <c r="AU462" s="2">
        <f t="shared" si="62"/>
        <v>0</v>
      </c>
      <c r="AW462" s="1"/>
      <c r="AX462" s="1"/>
      <c r="AY462" s="1"/>
      <c r="AZ462" s="2">
        <f t="shared" si="57"/>
        <v>0</v>
      </c>
      <c r="BA462" s="2">
        <f>SUM(AF462,AH462,-AZ462,-Table1914[[#This Row],[Sale Fee]])</f>
        <v>0</v>
      </c>
      <c r="BC462" s="1"/>
      <c r="BD462" s="1"/>
      <c r="BE462" s="1"/>
    </row>
    <row r="463" spans="1:57" x14ac:dyDescent="0.25">
      <c r="A463" s="1"/>
      <c r="B463" s="1"/>
      <c r="E463" s="4"/>
      <c r="F463" s="4"/>
      <c r="Q463" s="1"/>
      <c r="R463" s="1"/>
      <c r="S463" s="1"/>
      <c r="U463" s="1"/>
      <c r="V463" s="1"/>
      <c r="W463" s="1">
        <f t="shared" si="63"/>
        <v>0</v>
      </c>
      <c r="X463" s="1"/>
      <c r="Y463" s="1"/>
      <c r="Z463" s="1">
        <f>Table1914[[#This Row],[Quantity2]]*Table1914[[#This Row],[U Cost]]</f>
        <v>0</v>
      </c>
      <c r="AB463" s="1"/>
      <c r="AC463" s="1"/>
      <c r="AD463" s="1">
        <f t="shared" si="60"/>
        <v>0</v>
      </c>
      <c r="AE463" s="1"/>
      <c r="AF463" s="1">
        <f>SUM(Table1914[[#This Row],[Total 
Paid]:[Shipping 
Charged]])</f>
        <v>0</v>
      </c>
      <c r="AG463" s="1"/>
      <c r="AH463" s="1"/>
      <c r="AI463" s="1">
        <f t="shared" si="61"/>
        <v>0</v>
      </c>
      <c r="AK463" s="1"/>
      <c r="AL463" s="1"/>
      <c r="AM463" s="1"/>
      <c r="AN463" s="1"/>
      <c r="AP463" s="30">
        <f t="shared" si="58"/>
        <v>0</v>
      </c>
      <c r="AQ463" s="1"/>
      <c r="AR463" s="1">
        <f t="shared" si="56"/>
        <v>0</v>
      </c>
      <c r="AS463" s="1"/>
      <c r="AT463" s="1"/>
      <c r="AU463" s="2">
        <f t="shared" si="62"/>
        <v>0</v>
      </c>
      <c r="AW463" s="1"/>
      <c r="AX463" s="1"/>
      <c r="AY463" s="1"/>
      <c r="AZ463" s="2">
        <f t="shared" si="57"/>
        <v>0</v>
      </c>
      <c r="BA463" s="2">
        <f>SUM(AF463,AH463,-AZ463,-Table1914[[#This Row],[Sale Fee]])</f>
        <v>0</v>
      </c>
      <c r="BC463" s="1"/>
      <c r="BD463" s="1"/>
      <c r="BE463" s="1"/>
    </row>
    <row r="464" spans="1:57" x14ac:dyDescent="0.25">
      <c r="A464" s="1"/>
      <c r="B464" s="1"/>
      <c r="E464" s="4"/>
      <c r="F464" s="4"/>
      <c r="Q464" s="1"/>
      <c r="R464" s="1"/>
      <c r="S464" s="1"/>
      <c r="U464" s="1"/>
      <c r="V464" s="1"/>
      <c r="W464" s="1">
        <f t="shared" si="59"/>
        <v>0</v>
      </c>
      <c r="X464" s="1"/>
      <c r="Y464" s="1"/>
      <c r="Z464" s="1">
        <f>Table1914[[#This Row],[Quantity2]]*Table1914[[#This Row],[U Cost]]</f>
        <v>0</v>
      </c>
      <c r="AB464" s="1"/>
      <c r="AC464" s="1"/>
      <c r="AD464" s="1">
        <f t="shared" si="60"/>
        <v>0</v>
      </c>
      <c r="AE464" s="1"/>
      <c r="AF464" s="1">
        <f>SUM(Table1914[[#This Row],[Total 
Paid]:[Shipping 
Charged]])</f>
        <v>0</v>
      </c>
      <c r="AG464" s="1"/>
      <c r="AH464" s="1"/>
      <c r="AI464" s="1">
        <f t="shared" si="61"/>
        <v>0</v>
      </c>
      <c r="AK464" s="1"/>
      <c r="AL464" s="1"/>
      <c r="AM464" s="1"/>
      <c r="AN464" s="1"/>
      <c r="AP464" s="30">
        <f t="shared" si="58"/>
        <v>0</v>
      </c>
      <c r="AQ464" s="1"/>
      <c r="AR464" s="1">
        <f t="shared" si="56"/>
        <v>0</v>
      </c>
      <c r="AS464" s="1"/>
      <c r="AT464" s="1"/>
      <c r="AU464" s="2">
        <f t="shared" si="62"/>
        <v>0</v>
      </c>
      <c r="AW464" s="1"/>
      <c r="AX464" s="1"/>
      <c r="AY464" s="1"/>
      <c r="AZ464" s="2">
        <f t="shared" si="57"/>
        <v>0</v>
      </c>
      <c r="BA464" s="2">
        <f>SUM(AF464,AH464,-AZ464,-Table1914[[#This Row],[Sale Fee]])</f>
        <v>0</v>
      </c>
      <c r="BC464" s="1"/>
      <c r="BD464" s="1"/>
      <c r="BE464" s="1"/>
    </row>
    <row r="465" spans="1:57" x14ac:dyDescent="0.25">
      <c r="A465" s="1"/>
      <c r="B465" s="1"/>
      <c r="E465" s="4"/>
      <c r="F465" s="4"/>
      <c r="Q465" s="1"/>
      <c r="R465" s="1"/>
      <c r="S465" s="1"/>
      <c r="U465" s="1"/>
      <c r="V465" s="1"/>
      <c r="W465" s="1">
        <f t="shared" si="59"/>
        <v>0</v>
      </c>
      <c r="X465" s="1"/>
      <c r="Y465" s="1"/>
      <c r="Z465" s="1">
        <f>Table1914[[#This Row],[Quantity2]]*Table1914[[#This Row],[U Cost]]</f>
        <v>0</v>
      </c>
      <c r="AB465" s="1"/>
      <c r="AC465" s="1"/>
      <c r="AD465" s="1">
        <f t="shared" si="60"/>
        <v>0</v>
      </c>
      <c r="AE465" s="1"/>
      <c r="AF465" s="1">
        <f>SUM(Table1914[[#This Row],[Total 
Paid]:[Shipping 
Charged]])</f>
        <v>0</v>
      </c>
      <c r="AG465" s="1"/>
      <c r="AH465" s="1"/>
      <c r="AI465" s="1">
        <f t="shared" si="61"/>
        <v>0</v>
      </c>
      <c r="AK465" s="1"/>
      <c r="AL465" s="1"/>
      <c r="AM465" s="1"/>
      <c r="AN465" s="1"/>
      <c r="AP465" s="30">
        <f t="shared" si="58"/>
        <v>0</v>
      </c>
      <c r="AQ465" s="1"/>
      <c r="AR465" s="1">
        <f t="shared" ref="AR465:AR719" si="64">AQ465*AP465</f>
        <v>0</v>
      </c>
      <c r="AS465" s="1"/>
      <c r="AT465" s="1"/>
      <c r="AU465" s="2">
        <f t="shared" si="62"/>
        <v>0</v>
      </c>
      <c r="AW465" s="1"/>
      <c r="AX465" s="1"/>
      <c r="AY465" s="1"/>
      <c r="AZ465" s="2">
        <f t="shared" si="57"/>
        <v>0</v>
      </c>
      <c r="BA465" s="2">
        <f>SUM(AF465,AH465,-AZ465,-Table1914[[#This Row],[Sale Fee]])</f>
        <v>0</v>
      </c>
      <c r="BC465" s="1"/>
      <c r="BD465" s="1"/>
      <c r="BE465" s="1"/>
    </row>
    <row r="466" spans="1:57" x14ac:dyDescent="0.25">
      <c r="A466" s="1"/>
      <c r="B466" s="1"/>
      <c r="N466" s="1"/>
      <c r="Q466" s="1"/>
      <c r="R466" s="1"/>
      <c r="S466" s="1"/>
      <c r="U466" s="1"/>
      <c r="V466" s="1"/>
      <c r="W466" s="1">
        <f t="shared" si="59"/>
        <v>0</v>
      </c>
      <c r="X466" s="1"/>
      <c r="Y466" s="1"/>
      <c r="Z466" s="1">
        <f>Table1914[[#This Row],[Quantity2]]*Table1914[[#This Row],[U Cost]]</f>
        <v>0</v>
      </c>
      <c r="AB466" s="1"/>
      <c r="AC466" s="1"/>
      <c r="AD466" s="1">
        <f t="shared" si="60"/>
        <v>0</v>
      </c>
      <c r="AE466" s="1"/>
      <c r="AF466" s="1">
        <f>SUM(Table1914[[#This Row],[Total 
Paid]:[Shipping 
Charged]])</f>
        <v>0</v>
      </c>
      <c r="AG466" s="1"/>
      <c r="AH466" s="1"/>
      <c r="AI466" s="1">
        <f t="shared" si="61"/>
        <v>0</v>
      </c>
      <c r="AK466" s="1"/>
      <c r="AL466" s="1"/>
      <c r="AM466" s="1"/>
      <c r="AN466" s="1"/>
      <c r="AP466" s="30">
        <f t="shared" si="58"/>
        <v>0</v>
      </c>
      <c r="AQ466" s="1"/>
      <c r="AR466" s="1">
        <f t="shared" si="64"/>
        <v>0</v>
      </c>
      <c r="AS466" s="1"/>
      <c r="AT466" s="1"/>
      <c r="AU466" s="2">
        <f t="shared" si="62"/>
        <v>0</v>
      </c>
      <c r="AW466" s="1"/>
      <c r="AX466" s="1"/>
      <c r="AY466" s="1"/>
      <c r="AZ466" s="2">
        <f t="shared" si="57"/>
        <v>0</v>
      </c>
      <c r="BA466" s="2">
        <f>SUM(AF466,AH466,-AZ466,-Table1914[[#This Row],[Sale Fee]])</f>
        <v>0</v>
      </c>
      <c r="BC466" s="1"/>
      <c r="BD466" s="1"/>
      <c r="BE466" s="1"/>
    </row>
    <row r="467" spans="1:57" x14ac:dyDescent="0.25">
      <c r="A467" s="1"/>
      <c r="B467" s="1"/>
      <c r="Q467" s="1"/>
      <c r="R467" s="1"/>
      <c r="S467" s="1"/>
      <c r="U467" s="1"/>
      <c r="V467" s="1"/>
      <c r="W467" s="1">
        <f t="shared" si="59"/>
        <v>0</v>
      </c>
      <c r="X467" s="1"/>
      <c r="Y467" s="1"/>
      <c r="Z467" s="1">
        <f>Table1914[[#This Row],[Quantity2]]*Table1914[[#This Row],[U Cost]]</f>
        <v>0</v>
      </c>
      <c r="AB467" s="1"/>
      <c r="AC467" s="1"/>
      <c r="AD467" s="1">
        <f t="shared" si="60"/>
        <v>0</v>
      </c>
      <c r="AE467" s="1"/>
      <c r="AF467" s="1">
        <f>SUM(Table1914[[#This Row],[Total 
Paid]:[Shipping 
Charged]])</f>
        <v>0</v>
      </c>
      <c r="AG467" s="1"/>
      <c r="AH467" s="1"/>
      <c r="AI467" s="1">
        <f t="shared" si="61"/>
        <v>0</v>
      </c>
      <c r="AK467" s="1"/>
      <c r="AL467" s="1"/>
      <c r="AM467" s="1"/>
      <c r="AN467" s="1"/>
      <c r="AP467" s="30">
        <f t="shared" si="58"/>
        <v>0</v>
      </c>
      <c r="AQ467" s="1"/>
      <c r="AR467" s="1">
        <f t="shared" si="64"/>
        <v>0</v>
      </c>
      <c r="AS467" s="1"/>
      <c r="AT467" s="1"/>
      <c r="AU467" s="2">
        <f t="shared" si="62"/>
        <v>0</v>
      </c>
      <c r="AW467" s="1"/>
      <c r="AX467" s="1"/>
      <c r="AY467" s="1"/>
      <c r="AZ467" s="2">
        <f t="shared" si="57"/>
        <v>0</v>
      </c>
      <c r="BA467" s="2">
        <f>SUM(AF467,AH467,-AZ467,-Table1914[[#This Row],[Sale Fee]])</f>
        <v>0</v>
      </c>
      <c r="BC467" s="1"/>
      <c r="BD467" s="1"/>
      <c r="BE467" s="1"/>
    </row>
    <row r="468" spans="1:57" x14ac:dyDescent="0.25">
      <c r="A468" s="1"/>
      <c r="B468" s="1"/>
      <c r="Q468" s="1"/>
      <c r="R468" s="1"/>
      <c r="S468" s="1"/>
      <c r="U468" s="1"/>
      <c r="V468" s="1"/>
      <c r="W468" s="1">
        <f t="shared" si="59"/>
        <v>0</v>
      </c>
      <c r="X468" s="1"/>
      <c r="Y468" s="1"/>
      <c r="Z468" s="1">
        <f>Table1914[[#This Row],[Quantity2]]*Table1914[[#This Row],[U Cost]]</f>
        <v>0</v>
      </c>
      <c r="AB468" s="1"/>
      <c r="AC468" s="1"/>
      <c r="AD468" s="1">
        <f t="shared" si="60"/>
        <v>0</v>
      </c>
      <c r="AE468" s="1"/>
      <c r="AF468" s="1">
        <f>SUM(Table1914[[#This Row],[Total 
Paid]:[Shipping 
Charged]])</f>
        <v>0</v>
      </c>
      <c r="AG468" s="1"/>
      <c r="AH468" s="1"/>
      <c r="AI468" s="1">
        <f t="shared" si="61"/>
        <v>0</v>
      </c>
      <c r="AK468" s="1"/>
      <c r="AL468" s="1"/>
      <c r="AM468" s="1"/>
      <c r="AN468" s="1"/>
      <c r="AP468" s="30">
        <f t="shared" si="58"/>
        <v>0</v>
      </c>
      <c r="AQ468" s="1"/>
      <c r="AR468" s="1">
        <f t="shared" si="64"/>
        <v>0</v>
      </c>
      <c r="AS468" s="1"/>
      <c r="AT468" s="1"/>
      <c r="AU468" s="2">
        <f t="shared" si="62"/>
        <v>0</v>
      </c>
      <c r="AW468" s="1"/>
      <c r="AX468" s="1"/>
      <c r="AY468" s="1"/>
      <c r="AZ468" s="2">
        <f t="shared" si="57"/>
        <v>0</v>
      </c>
      <c r="BA468" s="2">
        <f>SUM(AF468,AH468,-AZ468,-Table1914[[#This Row],[Sale Fee]])</f>
        <v>0</v>
      </c>
      <c r="BC468" s="1"/>
      <c r="BD468" s="1"/>
      <c r="BE468" s="1"/>
    </row>
    <row r="469" spans="1:57" x14ac:dyDescent="0.25">
      <c r="A469" s="1"/>
      <c r="B469" s="1"/>
      <c r="Q469" s="1"/>
      <c r="R469" s="1"/>
      <c r="S469" s="1"/>
      <c r="U469" s="1"/>
      <c r="V469" s="1"/>
      <c r="W469" s="1">
        <f t="shared" si="59"/>
        <v>0</v>
      </c>
      <c r="X469" s="1"/>
      <c r="Y469" s="1"/>
      <c r="Z469" s="1">
        <f>Table1914[[#This Row],[Quantity2]]*Table1914[[#This Row],[U Cost]]</f>
        <v>0</v>
      </c>
      <c r="AB469" s="1"/>
      <c r="AC469" s="1"/>
      <c r="AD469" s="1">
        <f t="shared" si="60"/>
        <v>0</v>
      </c>
      <c r="AE469" s="1"/>
      <c r="AF469" s="1">
        <f>SUM(Table1914[[#This Row],[Total 
Paid]:[Shipping 
Charged]])</f>
        <v>0</v>
      </c>
      <c r="AG469" s="1"/>
      <c r="AH469" s="1"/>
      <c r="AI469" s="1">
        <f t="shared" si="61"/>
        <v>0</v>
      </c>
      <c r="AK469" s="1"/>
      <c r="AL469" s="1"/>
      <c r="AM469" s="1"/>
      <c r="AN469" s="1"/>
      <c r="AP469" s="30">
        <f t="shared" si="58"/>
        <v>0</v>
      </c>
      <c r="AQ469" s="1"/>
      <c r="AR469" s="1">
        <f t="shared" si="64"/>
        <v>0</v>
      </c>
      <c r="AS469" s="1"/>
      <c r="AT469" s="1"/>
      <c r="AU469" s="2">
        <f t="shared" si="62"/>
        <v>0</v>
      </c>
      <c r="AW469" s="1"/>
      <c r="AX469" s="1"/>
      <c r="AY469" s="1"/>
      <c r="AZ469" s="2">
        <f t="shared" si="57"/>
        <v>0</v>
      </c>
      <c r="BA469" s="2">
        <f>SUM(AF469,AH469,-AZ469,-Table1914[[#This Row],[Sale Fee]])</f>
        <v>0</v>
      </c>
      <c r="BC469" s="1"/>
      <c r="BD469" s="1"/>
      <c r="BE469" s="1"/>
    </row>
    <row r="470" spans="1:57" x14ac:dyDescent="0.25">
      <c r="A470" s="1"/>
      <c r="B470" s="1"/>
      <c r="Q470" s="1"/>
      <c r="R470" s="1"/>
      <c r="S470" s="1"/>
      <c r="U470" s="1"/>
      <c r="V470" s="1"/>
      <c r="W470" s="1">
        <f t="shared" si="59"/>
        <v>0</v>
      </c>
      <c r="X470" s="1"/>
      <c r="Y470" s="1"/>
      <c r="Z470" s="1">
        <f>Table1914[[#This Row],[Quantity2]]*Table1914[[#This Row],[U Cost]]</f>
        <v>0</v>
      </c>
      <c r="AB470" s="1"/>
      <c r="AC470" s="1"/>
      <c r="AD470" s="1">
        <f t="shared" si="60"/>
        <v>0</v>
      </c>
      <c r="AE470" s="1"/>
      <c r="AF470" s="1">
        <f>SUM(Table1914[[#This Row],[Total 
Paid]:[Shipping 
Charged]])</f>
        <v>0</v>
      </c>
      <c r="AG470" s="1"/>
      <c r="AH470" s="1"/>
      <c r="AI470" s="1">
        <f t="shared" si="61"/>
        <v>0</v>
      </c>
      <c r="AK470" s="1"/>
      <c r="AL470" s="1"/>
      <c r="AM470" s="1"/>
      <c r="AN470" s="1"/>
      <c r="AP470" s="30">
        <f t="shared" si="58"/>
        <v>0</v>
      </c>
      <c r="AQ470" s="1"/>
      <c r="AR470" s="1">
        <f t="shared" si="64"/>
        <v>0</v>
      </c>
      <c r="AS470" s="1"/>
      <c r="AT470" s="1"/>
      <c r="AU470" s="2">
        <f t="shared" si="62"/>
        <v>0</v>
      </c>
      <c r="AW470" s="1"/>
      <c r="AX470" s="1"/>
      <c r="AY470" s="1"/>
      <c r="AZ470" s="2">
        <f t="shared" si="57"/>
        <v>0</v>
      </c>
      <c r="BA470" s="2">
        <f>SUM(AF470,AH470,-AZ470,-Table1914[[#This Row],[Sale Fee]])</f>
        <v>0</v>
      </c>
      <c r="BC470" s="1"/>
      <c r="BD470" s="1"/>
      <c r="BE470" s="1"/>
    </row>
    <row r="471" spans="1:57" x14ac:dyDescent="0.25">
      <c r="A471" s="1"/>
      <c r="B471" s="1"/>
      <c r="E471" s="4"/>
      <c r="F471" s="4"/>
      <c r="Q471" s="1"/>
      <c r="R471" s="1"/>
      <c r="S471" s="1"/>
      <c r="U471" s="1"/>
      <c r="V471" s="1"/>
      <c r="W471" s="1">
        <f t="shared" si="59"/>
        <v>0</v>
      </c>
      <c r="X471" s="1"/>
      <c r="Y471" s="1"/>
      <c r="Z471" s="1">
        <f>Table1914[[#This Row],[Quantity2]]*Table1914[[#This Row],[U Cost]]</f>
        <v>0</v>
      </c>
      <c r="AB471" s="1"/>
      <c r="AC471" s="1"/>
      <c r="AD471" s="1">
        <f t="shared" si="60"/>
        <v>0</v>
      </c>
      <c r="AE471" s="1"/>
      <c r="AF471" s="1">
        <f>SUM(Table1914[[#This Row],[Total 
Paid]:[Shipping 
Charged]])</f>
        <v>0</v>
      </c>
      <c r="AG471" s="1"/>
      <c r="AH471" s="1"/>
      <c r="AI471" s="1">
        <f t="shared" si="61"/>
        <v>0</v>
      </c>
      <c r="AK471" s="1"/>
      <c r="AL471" s="1"/>
      <c r="AM471" s="1"/>
      <c r="AN471" s="1"/>
      <c r="AP471" s="30">
        <f t="shared" si="58"/>
        <v>0</v>
      </c>
      <c r="AQ471" s="1"/>
      <c r="AR471" s="1">
        <f t="shared" si="64"/>
        <v>0</v>
      </c>
      <c r="AS471" s="1"/>
      <c r="AT471" s="1"/>
      <c r="AU471" s="2">
        <f t="shared" si="62"/>
        <v>0</v>
      </c>
      <c r="AW471" s="1"/>
      <c r="AX471" s="1"/>
      <c r="AY471" s="1"/>
      <c r="AZ471" s="2">
        <f t="shared" si="57"/>
        <v>0</v>
      </c>
      <c r="BA471" s="2">
        <f>SUM(AF471,AH471,-AZ471,-Table1914[[#This Row],[Sale Fee]])</f>
        <v>0</v>
      </c>
      <c r="BC471" s="1"/>
      <c r="BD471" s="1"/>
      <c r="BE471" s="1"/>
    </row>
    <row r="472" spans="1:57" x14ac:dyDescent="0.25">
      <c r="A472" s="1"/>
      <c r="B472" s="1"/>
      <c r="E472" s="4"/>
      <c r="F472" s="4"/>
      <c r="Q472" s="1"/>
      <c r="R472" s="1"/>
      <c r="S472" s="1"/>
      <c r="U472" s="1"/>
      <c r="V472" s="1"/>
      <c r="W472" s="1">
        <f t="shared" si="59"/>
        <v>0</v>
      </c>
      <c r="X472" s="1"/>
      <c r="Y472" s="1"/>
      <c r="Z472" s="1">
        <f>Table1914[[#This Row],[Quantity2]]*Table1914[[#This Row],[U Cost]]</f>
        <v>0</v>
      </c>
      <c r="AB472" s="1"/>
      <c r="AC472" s="1"/>
      <c r="AD472" s="1">
        <f t="shared" si="60"/>
        <v>0</v>
      </c>
      <c r="AE472" s="1"/>
      <c r="AF472" s="1">
        <f>SUM(Table1914[[#This Row],[Total 
Paid]:[Shipping 
Charged]])</f>
        <v>0</v>
      </c>
      <c r="AG472" s="1"/>
      <c r="AH472" s="1"/>
      <c r="AI472" s="1">
        <f t="shared" si="61"/>
        <v>0</v>
      </c>
      <c r="AK472" s="1"/>
      <c r="AL472" s="1"/>
      <c r="AM472" s="1"/>
      <c r="AN472" s="1"/>
      <c r="AP472" s="30">
        <f t="shared" si="58"/>
        <v>0</v>
      </c>
      <c r="AQ472" s="1"/>
      <c r="AR472" s="1">
        <f t="shared" si="64"/>
        <v>0</v>
      </c>
      <c r="AS472" s="1"/>
      <c r="AT472" s="1"/>
      <c r="AU472" s="2">
        <f t="shared" si="62"/>
        <v>0</v>
      </c>
      <c r="AW472" s="1"/>
      <c r="AX472" s="1"/>
      <c r="AY472" s="1"/>
      <c r="AZ472" s="2">
        <f t="shared" si="57"/>
        <v>0</v>
      </c>
      <c r="BA472" s="2">
        <f>SUM(AF472,AH472,-AZ472,-Table1914[[#This Row],[Sale Fee]])</f>
        <v>0</v>
      </c>
      <c r="BC472" s="1"/>
      <c r="BD472" s="1"/>
      <c r="BE472" s="1"/>
    </row>
    <row r="473" spans="1:57" x14ac:dyDescent="0.25">
      <c r="A473" s="1"/>
      <c r="B473" s="1"/>
      <c r="E473" s="4"/>
      <c r="F473" s="4"/>
      <c r="Q473" s="1"/>
      <c r="R473" s="1"/>
      <c r="S473" s="1"/>
      <c r="U473" s="1"/>
      <c r="V473" s="1"/>
      <c r="W473" s="1">
        <f t="shared" si="59"/>
        <v>0</v>
      </c>
      <c r="X473" s="1"/>
      <c r="Y473" s="1"/>
      <c r="Z473" s="1">
        <f>Table1914[[#This Row],[Quantity2]]*Table1914[[#This Row],[U Cost]]</f>
        <v>0</v>
      </c>
      <c r="AB473" s="1"/>
      <c r="AC473" s="1"/>
      <c r="AD473" s="1">
        <f t="shared" si="60"/>
        <v>0</v>
      </c>
      <c r="AE473" s="1"/>
      <c r="AF473" s="1">
        <f>SUM(Table1914[[#This Row],[Total 
Paid]:[Shipping 
Charged]])</f>
        <v>0</v>
      </c>
      <c r="AG473" s="1"/>
      <c r="AH473" s="1"/>
      <c r="AI473" s="1">
        <f t="shared" si="61"/>
        <v>0</v>
      </c>
      <c r="AK473" s="1"/>
      <c r="AL473" s="1"/>
      <c r="AM473" s="1"/>
      <c r="AN473" s="1"/>
      <c r="AP473" s="30">
        <f t="shared" si="58"/>
        <v>0</v>
      </c>
      <c r="AQ473" s="1"/>
      <c r="AR473" s="1">
        <f t="shared" si="64"/>
        <v>0</v>
      </c>
      <c r="AS473" s="1"/>
      <c r="AT473" s="1"/>
      <c r="AU473" s="2">
        <f t="shared" si="62"/>
        <v>0</v>
      </c>
      <c r="AW473" s="1"/>
      <c r="AX473" s="1"/>
      <c r="AY473" s="1"/>
      <c r="AZ473" s="2">
        <f t="shared" si="57"/>
        <v>0</v>
      </c>
      <c r="BA473" s="2">
        <f>SUM(AF473,AH473,-AZ473,-Table1914[[#This Row],[Sale Fee]])</f>
        <v>0</v>
      </c>
      <c r="BC473" s="1"/>
      <c r="BD473" s="1"/>
      <c r="BE473" s="1"/>
    </row>
    <row r="474" spans="1:57" x14ac:dyDescent="0.25">
      <c r="A474" s="1"/>
      <c r="B474" s="1"/>
      <c r="E474" s="4"/>
      <c r="F474" s="4"/>
      <c r="Q474" s="1"/>
      <c r="R474" s="1"/>
      <c r="S474" s="1"/>
      <c r="U474" s="1"/>
      <c r="V474" s="1"/>
      <c r="W474" s="1">
        <f t="shared" si="59"/>
        <v>0</v>
      </c>
      <c r="X474" s="1"/>
      <c r="Y474" s="1"/>
      <c r="Z474" s="1">
        <f>Table1914[[#This Row],[Quantity2]]*Table1914[[#This Row],[U Cost]]</f>
        <v>0</v>
      </c>
      <c r="AB474" s="1"/>
      <c r="AC474" s="1"/>
      <c r="AD474" s="1">
        <f t="shared" si="60"/>
        <v>0</v>
      </c>
      <c r="AE474" s="1"/>
      <c r="AF474" s="1">
        <f>SUM(Table1914[[#This Row],[Total 
Paid]:[Shipping 
Charged]])</f>
        <v>0</v>
      </c>
      <c r="AG474" s="1"/>
      <c r="AH474" s="1"/>
      <c r="AI474" s="1">
        <f t="shared" si="61"/>
        <v>0</v>
      </c>
      <c r="AK474" s="1"/>
      <c r="AL474" s="1"/>
      <c r="AM474" s="1"/>
      <c r="AN474" s="1"/>
      <c r="AP474" s="30">
        <f t="shared" si="58"/>
        <v>0</v>
      </c>
      <c r="AQ474" s="1"/>
      <c r="AR474" s="1">
        <f t="shared" si="64"/>
        <v>0</v>
      </c>
      <c r="AS474" s="1"/>
      <c r="AT474" s="1"/>
      <c r="AU474" s="2">
        <f t="shared" si="62"/>
        <v>0</v>
      </c>
      <c r="AW474" s="1"/>
      <c r="AX474" s="1"/>
      <c r="AY474" s="1"/>
      <c r="AZ474" s="2">
        <f t="shared" si="57"/>
        <v>0</v>
      </c>
      <c r="BA474" s="2">
        <f>SUM(AF474,AH474,-AZ474,-Table1914[[#This Row],[Sale Fee]])</f>
        <v>0</v>
      </c>
      <c r="BC474" s="1"/>
      <c r="BD474" s="1"/>
      <c r="BE474" s="1"/>
    </row>
    <row r="475" spans="1:57" x14ac:dyDescent="0.25">
      <c r="A475" s="1"/>
      <c r="B475" s="1"/>
      <c r="E475" s="4"/>
      <c r="F475" s="4"/>
      <c r="Q475" s="1"/>
      <c r="R475" s="1"/>
      <c r="S475" s="1"/>
      <c r="U475" s="1"/>
      <c r="V475" s="1"/>
      <c r="W475" s="1">
        <f t="shared" si="59"/>
        <v>0</v>
      </c>
      <c r="X475" s="1"/>
      <c r="Y475" s="1"/>
      <c r="Z475" s="1">
        <f>Table1914[[#This Row],[Quantity2]]*Table1914[[#This Row],[U Cost]]</f>
        <v>0</v>
      </c>
      <c r="AB475" s="1"/>
      <c r="AC475" s="1"/>
      <c r="AD475" s="1">
        <f t="shared" si="60"/>
        <v>0</v>
      </c>
      <c r="AE475" s="1"/>
      <c r="AF475" s="1">
        <f>SUM(Table1914[[#This Row],[Total 
Paid]:[Shipping 
Charged]])</f>
        <v>0</v>
      </c>
      <c r="AG475" s="1"/>
      <c r="AH475" s="1"/>
      <c r="AI475" s="1">
        <f t="shared" si="61"/>
        <v>0</v>
      </c>
      <c r="AK475" s="1"/>
      <c r="AL475" s="1"/>
      <c r="AM475" s="1"/>
      <c r="AN475" s="1"/>
      <c r="AP475" s="30">
        <f t="shared" si="58"/>
        <v>0</v>
      </c>
      <c r="AQ475" s="1"/>
      <c r="AR475" s="1">
        <f t="shared" si="64"/>
        <v>0</v>
      </c>
      <c r="AS475" s="1"/>
      <c r="AT475" s="1"/>
      <c r="AU475" s="2">
        <f t="shared" si="62"/>
        <v>0</v>
      </c>
      <c r="AW475" s="1"/>
      <c r="AX475" s="1"/>
      <c r="AY475" s="1"/>
      <c r="AZ475" s="2">
        <f t="shared" si="57"/>
        <v>0</v>
      </c>
      <c r="BA475" s="2">
        <f>SUM(AF475,AH475,-AZ475,-Table1914[[#This Row],[Sale Fee]])</f>
        <v>0</v>
      </c>
      <c r="BC475" s="1"/>
      <c r="BD475" s="1"/>
      <c r="BE475" s="1"/>
    </row>
    <row r="476" spans="1:57" x14ac:dyDescent="0.25">
      <c r="A476" s="1"/>
      <c r="B476" s="1"/>
      <c r="E476" s="4"/>
      <c r="F476" s="4"/>
      <c r="Q476" s="1"/>
      <c r="R476" s="1"/>
      <c r="S476" s="1"/>
      <c r="U476" s="1"/>
      <c r="V476" s="1"/>
      <c r="W476" s="1">
        <f t="shared" si="59"/>
        <v>0</v>
      </c>
      <c r="X476" s="1"/>
      <c r="Y476" s="1"/>
      <c r="Z476" s="1">
        <f>Table1914[[#This Row],[Quantity2]]*Table1914[[#This Row],[U Cost]]</f>
        <v>0</v>
      </c>
      <c r="AB476" s="1"/>
      <c r="AC476" s="1"/>
      <c r="AD476" s="1">
        <f t="shared" si="60"/>
        <v>0</v>
      </c>
      <c r="AE476" s="1"/>
      <c r="AF476" s="1">
        <f>SUM(Table1914[[#This Row],[Total 
Paid]:[Shipping 
Charged]])</f>
        <v>0</v>
      </c>
      <c r="AG476" s="1"/>
      <c r="AH476" s="1"/>
      <c r="AI476" s="1">
        <f t="shared" si="61"/>
        <v>0</v>
      </c>
      <c r="AK476" s="1"/>
      <c r="AL476" s="1"/>
      <c r="AM476" s="1"/>
      <c r="AN476" s="1"/>
      <c r="AP476" s="30">
        <f t="shared" si="58"/>
        <v>0</v>
      </c>
      <c r="AQ476" s="1"/>
      <c r="AR476" s="1">
        <f t="shared" si="64"/>
        <v>0</v>
      </c>
      <c r="AS476" s="1"/>
      <c r="AT476" s="1"/>
      <c r="AU476" s="2">
        <f t="shared" si="62"/>
        <v>0</v>
      </c>
      <c r="AW476" s="1"/>
      <c r="AX476" s="1"/>
      <c r="AY476" s="1"/>
      <c r="AZ476" s="2">
        <f t="shared" si="57"/>
        <v>0</v>
      </c>
      <c r="BA476" s="2">
        <f>SUM(AF476,AH476,-AZ476,-Table1914[[#This Row],[Sale Fee]])</f>
        <v>0</v>
      </c>
      <c r="BC476" s="1"/>
      <c r="BD476" s="1"/>
      <c r="BE476" s="1"/>
    </row>
    <row r="477" spans="1:57" x14ac:dyDescent="0.25">
      <c r="A477" s="1"/>
      <c r="B477" s="1"/>
      <c r="E477" s="4"/>
      <c r="F477" s="4"/>
      <c r="Q477" s="1"/>
      <c r="R477" s="1"/>
      <c r="S477" s="1"/>
      <c r="U477" s="1"/>
      <c r="V477" s="1"/>
      <c r="W477" s="1">
        <f t="shared" si="59"/>
        <v>0</v>
      </c>
      <c r="X477" s="1"/>
      <c r="Y477" s="1"/>
      <c r="Z477" s="1">
        <f>Table1914[[#This Row],[Quantity2]]*Table1914[[#This Row],[U Cost]]</f>
        <v>0</v>
      </c>
      <c r="AB477" s="1"/>
      <c r="AC477" s="1"/>
      <c r="AD477" s="1">
        <f t="shared" si="60"/>
        <v>0</v>
      </c>
      <c r="AE477" s="1"/>
      <c r="AF477" s="1">
        <f>SUM(Table1914[[#This Row],[Total 
Paid]:[Shipping 
Charged]])</f>
        <v>0</v>
      </c>
      <c r="AG477" s="1"/>
      <c r="AH477" s="1"/>
      <c r="AI477" s="1">
        <f t="shared" si="61"/>
        <v>0</v>
      </c>
      <c r="AK477" s="1"/>
      <c r="AL477" s="1"/>
      <c r="AM477" s="1"/>
      <c r="AN477" s="1"/>
      <c r="AP477" s="30">
        <f t="shared" si="58"/>
        <v>0</v>
      </c>
      <c r="AQ477" s="1"/>
      <c r="AR477" s="1">
        <f t="shared" si="64"/>
        <v>0</v>
      </c>
      <c r="AS477" s="1"/>
      <c r="AT477" s="1"/>
      <c r="AU477" s="2">
        <f t="shared" si="62"/>
        <v>0</v>
      </c>
      <c r="AW477" s="1"/>
      <c r="AX477" s="1"/>
      <c r="AY477" s="1"/>
      <c r="AZ477" s="2">
        <f t="shared" si="57"/>
        <v>0</v>
      </c>
      <c r="BA477" s="2">
        <f>SUM(AF477,AH477,-AZ477,-Table1914[[#This Row],[Sale Fee]])</f>
        <v>0</v>
      </c>
      <c r="BC477" s="1"/>
      <c r="BD477" s="1"/>
      <c r="BE477" s="1"/>
    </row>
    <row r="478" spans="1:57" x14ac:dyDescent="0.25">
      <c r="A478" s="1"/>
      <c r="B478" s="1"/>
      <c r="E478" s="4"/>
      <c r="F478" s="4"/>
      <c r="Q478" s="1"/>
      <c r="R478" s="1"/>
      <c r="S478" s="1"/>
      <c r="U478" s="1"/>
      <c r="V478" s="1"/>
      <c r="W478" s="1">
        <f t="shared" si="59"/>
        <v>0</v>
      </c>
      <c r="X478" s="1"/>
      <c r="Y478" s="1"/>
      <c r="Z478" s="1">
        <f>Table1914[[#This Row],[Quantity2]]*Table1914[[#This Row],[U Cost]]</f>
        <v>0</v>
      </c>
      <c r="AB478" s="1"/>
      <c r="AC478" s="1"/>
      <c r="AD478" s="1">
        <f t="shared" si="60"/>
        <v>0</v>
      </c>
      <c r="AE478" s="1"/>
      <c r="AF478" s="1">
        <f>SUM(Table1914[[#This Row],[Total 
Paid]:[Shipping 
Charged]])</f>
        <v>0</v>
      </c>
      <c r="AG478" s="1"/>
      <c r="AH478" s="1"/>
      <c r="AI478" s="1">
        <f t="shared" si="61"/>
        <v>0</v>
      </c>
      <c r="AK478" s="1"/>
      <c r="AL478" s="1"/>
      <c r="AM478" s="1"/>
      <c r="AN478" s="1"/>
      <c r="AP478" s="30">
        <f t="shared" si="58"/>
        <v>0</v>
      </c>
      <c r="AQ478" s="1"/>
      <c r="AR478" s="1">
        <f t="shared" si="64"/>
        <v>0</v>
      </c>
      <c r="AS478" s="1"/>
      <c r="AT478" s="1"/>
      <c r="AU478" s="2">
        <f t="shared" si="62"/>
        <v>0</v>
      </c>
      <c r="AW478" s="1"/>
      <c r="AX478" s="1"/>
      <c r="AY478" s="1"/>
      <c r="AZ478" s="2">
        <f t="shared" si="57"/>
        <v>0</v>
      </c>
      <c r="BA478" s="2">
        <f>SUM(AF478,AH478,-AZ478,-Table1914[[#This Row],[Sale Fee]])</f>
        <v>0</v>
      </c>
      <c r="BC478" s="1"/>
      <c r="BD478" s="1"/>
      <c r="BE478" s="1"/>
    </row>
    <row r="479" spans="1:57" x14ac:dyDescent="0.25">
      <c r="A479" s="1"/>
      <c r="B479" s="1"/>
      <c r="E479" s="4"/>
      <c r="F479" s="4"/>
      <c r="Q479" s="1"/>
      <c r="R479" s="1"/>
      <c r="S479" s="1"/>
      <c r="U479" s="1"/>
      <c r="V479" s="1"/>
      <c r="W479" s="1">
        <f t="shared" si="59"/>
        <v>0</v>
      </c>
      <c r="X479" s="1"/>
      <c r="Y479" s="1"/>
      <c r="Z479" s="1">
        <f>Table1914[[#This Row],[Quantity2]]*Table1914[[#This Row],[U Cost]]</f>
        <v>0</v>
      </c>
      <c r="AB479" s="1"/>
      <c r="AC479" s="1"/>
      <c r="AD479" s="1">
        <f t="shared" si="60"/>
        <v>0</v>
      </c>
      <c r="AE479" s="1"/>
      <c r="AF479" s="1">
        <f>SUM(Table1914[[#This Row],[Total 
Paid]:[Shipping 
Charged]])</f>
        <v>0</v>
      </c>
      <c r="AG479" s="1"/>
      <c r="AH479" s="1"/>
      <c r="AI479" s="1">
        <f t="shared" si="61"/>
        <v>0</v>
      </c>
      <c r="AK479" s="1"/>
      <c r="AL479" s="1"/>
      <c r="AM479" s="1"/>
      <c r="AN479" s="1"/>
      <c r="AP479" s="30">
        <f t="shared" si="58"/>
        <v>0</v>
      </c>
      <c r="AQ479" s="1"/>
      <c r="AR479" s="1">
        <f t="shared" si="64"/>
        <v>0</v>
      </c>
      <c r="AS479" s="1"/>
      <c r="AT479" s="1"/>
      <c r="AU479" s="2">
        <f t="shared" si="62"/>
        <v>0</v>
      </c>
      <c r="AW479" s="1"/>
      <c r="AX479" s="1"/>
      <c r="AY479" s="1"/>
      <c r="AZ479" s="2">
        <f t="shared" si="57"/>
        <v>0</v>
      </c>
      <c r="BA479" s="2">
        <f>SUM(AF479,AH479,-AZ479,-Table1914[[#This Row],[Sale Fee]])</f>
        <v>0</v>
      </c>
      <c r="BC479" s="1"/>
      <c r="BD479" s="1"/>
      <c r="BE479" s="1"/>
    </row>
    <row r="480" spans="1:57" x14ac:dyDescent="0.25">
      <c r="A480" s="1"/>
      <c r="B480" s="1"/>
      <c r="E480" s="4"/>
      <c r="F480" s="4"/>
      <c r="Q480" s="1"/>
      <c r="R480" s="1"/>
      <c r="S480" s="1"/>
      <c r="U480" s="1"/>
      <c r="V480" s="1"/>
      <c r="W480" s="1">
        <f t="shared" si="59"/>
        <v>0</v>
      </c>
      <c r="X480" s="1"/>
      <c r="Y480" s="1"/>
      <c r="Z480" s="1">
        <f>Table1914[[#This Row],[Quantity2]]*Table1914[[#This Row],[U Cost]]</f>
        <v>0</v>
      </c>
      <c r="AB480" s="1"/>
      <c r="AC480" s="1"/>
      <c r="AD480" s="1">
        <f t="shared" si="60"/>
        <v>0</v>
      </c>
      <c r="AE480" s="1"/>
      <c r="AF480" s="1">
        <f>SUM(Table1914[[#This Row],[Total 
Paid]:[Shipping 
Charged]])</f>
        <v>0</v>
      </c>
      <c r="AG480" s="1"/>
      <c r="AH480" s="1"/>
      <c r="AI480" s="1">
        <f t="shared" si="61"/>
        <v>0</v>
      </c>
      <c r="AK480" s="1"/>
      <c r="AL480" s="1"/>
      <c r="AM480" s="1"/>
      <c r="AN480" s="1"/>
      <c r="AP480" s="30">
        <f t="shared" si="58"/>
        <v>0</v>
      </c>
      <c r="AQ480" s="1"/>
      <c r="AR480" s="1">
        <f t="shared" si="64"/>
        <v>0</v>
      </c>
      <c r="AS480" s="1"/>
      <c r="AT480" s="1"/>
      <c r="AU480" s="2">
        <f t="shared" si="62"/>
        <v>0</v>
      </c>
      <c r="AW480" s="1"/>
      <c r="AX480" s="1"/>
      <c r="AY480" s="1"/>
      <c r="AZ480" s="2">
        <f t="shared" si="57"/>
        <v>0</v>
      </c>
      <c r="BA480" s="2">
        <f>SUM(AF480,AH480,-AZ480,-Table1914[[#This Row],[Sale Fee]])</f>
        <v>0</v>
      </c>
      <c r="BC480" s="1"/>
      <c r="BD480" s="1"/>
      <c r="BE480" s="1"/>
    </row>
    <row r="481" spans="1:57" x14ac:dyDescent="0.25">
      <c r="A481" s="1"/>
      <c r="B481" s="1"/>
      <c r="E481" s="4"/>
      <c r="F481" s="4"/>
      <c r="Q481" s="1"/>
      <c r="R481" s="1"/>
      <c r="S481" s="1"/>
      <c r="U481" s="1"/>
      <c r="V481" s="1"/>
      <c r="W481" s="1">
        <f t="shared" si="59"/>
        <v>0</v>
      </c>
      <c r="X481" s="1"/>
      <c r="Y481" s="1"/>
      <c r="Z481" s="1">
        <f>Table1914[[#This Row],[Quantity2]]*Table1914[[#This Row],[U Cost]]</f>
        <v>0</v>
      </c>
      <c r="AB481" s="1"/>
      <c r="AC481" s="1"/>
      <c r="AD481" s="1">
        <f t="shared" si="60"/>
        <v>0</v>
      </c>
      <c r="AE481" s="1"/>
      <c r="AF481" s="1">
        <f>SUM(Table1914[[#This Row],[Total 
Paid]:[Shipping 
Charged]])</f>
        <v>0</v>
      </c>
      <c r="AG481" s="1"/>
      <c r="AH481" s="1"/>
      <c r="AI481" s="1">
        <f t="shared" si="61"/>
        <v>0</v>
      </c>
      <c r="AK481" s="1"/>
      <c r="AL481" s="1"/>
      <c r="AM481" s="1"/>
      <c r="AN481" s="1"/>
      <c r="AP481" s="30">
        <f t="shared" si="58"/>
        <v>0</v>
      </c>
      <c r="AQ481" s="1"/>
      <c r="AR481" s="1">
        <f t="shared" si="64"/>
        <v>0</v>
      </c>
      <c r="AS481" s="1"/>
      <c r="AT481" s="1"/>
      <c r="AU481" s="2">
        <f t="shared" si="62"/>
        <v>0</v>
      </c>
      <c r="AW481" s="1"/>
      <c r="AX481" s="1"/>
      <c r="AY481" s="1"/>
      <c r="AZ481" s="2">
        <f t="shared" si="57"/>
        <v>0</v>
      </c>
      <c r="BA481" s="2">
        <f>SUM(AF481,AH481,-AZ481,-Table1914[[#This Row],[Sale Fee]])</f>
        <v>0</v>
      </c>
      <c r="BC481" s="1"/>
      <c r="BD481" s="1"/>
      <c r="BE481" s="1"/>
    </row>
    <row r="482" spans="1:57" x14ac:dyDescent="0.25">
      <c r="A482" s="1"/>
      <c r="B482" s="1"/>
      <c r="E482" s="4"/>
      <c r="F482" s="4"/>
      <c r="Q482" s="1"/>
      <c r="R482" s="1"/>
      <c r="S482" s="1"/>
      <c r="U482" s="1"/>
      <c r="V482" s="1"/>
      <c r="W482" s="1">
        <f t="shared" si="59"/>
        <v>0</v>
      </c>
      <c r="X482" s="1"/>
      <c r="Y482" s="1"/>
      <c r="Z482" s="1">
        <f>Table1914[[#This Row],[Quantity2]]*Table1914[[#This Row],[U Cost]]</f>
        <v>0</v>
      </c>
      <c r="AB482" s="1"/>
      <c r="AC482" s="1"/>
      <c r="AD482" s="1">
        <f t="shared" si="60"/>
        <v>0</v>
      </c>
      <c r="AE482" s="1"/>
      <c r="AF482" s="1">
        <f>SUM(Table1914[[#This Row],[Total 
Paid]:[Shipping 
Charged]])</f>
        <v>0</v>
      </c>
      <c r="AG482" s="1"/>
      <c r="AH482" s="1"/>
      <c r="AI482" s="1">
        <f t="shared" si="61"/>
        <v>0</v>
      </c>
      <c r="AK482" s="1"/>
      <c r="AL482" s="1"/>
      <c r="AM482" s="1"/>
      <c r="AN482" s="1"/>
      <c r="AP482" s="30">
        <f t="shared" si="58"/>
        <v>0</v>
      </c>
      <c r="AQ482" s="1"/>
      <c r="AR482" s="1">
        <f t="shared" si="64"/>
        <v>0</v>
      </c>
      <c r="AS482" s="1"/>
      <c r="AT482" s="1"/>
      <c r="AU482" s="2">
        <f t="shared" si="62"/>
        <v>0</v>
      </c>
      <c r="AW482" s="1"/>
      <c r="AX482" s="1"/>
      <c r="AY482" s="1"/>
      <c r="AZ482" s="2">
        <f t="shared" si="57"/>
        <v>0</v>
      </c>
      <c r="BA482" s="2">
        <f>SUM(AF482,AH482,-AZ482,-Table1914[[#This Row],[Sale Fee]])</f>
        <v>0</v>
      </c>
      <c r="BC482" s="1"/>
      <c r="BD482" s="1"/>
      <c r="BE482" s="1"/>
    </row>
    <row r="483" spans="1:57" x14ac:dyDescent="0.25">
      <c r="A483" s="1"/>
      <c r="B483" s="1"/>
      <c r="E483" s="4"/>
      <c r="F483" s="4"/>
      <c r="Q483" s="1"/>
      <c r="R483" s="1"/>
      <c r="S483" s="1"/>
      <c r="U483" s="1"/>
      <c r="V483" s="1"/>
      <c r="W483" s="1">
        <f t="shared" si="59"/>
        <v>0</v>
      </c>
      <c r="X483" s="1"/>
      <c r="Y483" s="1"/>
      <c r="Z483" s="1">
        <f>Table1914[[#This Row],[Quantity2]]*Table1914[[#This Row],[U Cost]]</f>
        <v>0</v>
      </c>
      <c r="AB483" s="1"/>
      <c r="AC483" s="1"/>
      <c r="AD483" s="1">
        <f t="shared" si="60"/>
        <v>0</v>
      </c>
      <c r="AE483" s="1"/>
      <c r="AF483" s="1">
        <f>SUM(Table1914[[#This Row],[Total 
Paid]:[Shipping 
Charged]])</f>
        <v>0</v>
      </c>
      <c r="AG483" s="1"/>
      <c r="AH483" s="1"/>
      <c r="AI483" s="1">
        <f t="shared" si="61"/>
        <v>0</v>
      </c>
      <c r="AK483" s="1"/>
      <c r="AL483" s="1"/>
      <c r="AM483" s="1"/>
      <c r="AN483" s="1"/>
      <c r="AP483" s="30">
        <f t="shared" si="58"/>
        <v>0</v>
      </c>
      <c r="AQ483" s="1"/>
      <c r="AR483" s="1">
        <f t="shared" si="64"/>
        <v>0</v>
      </c>
      <c r="AS483" s="1"/>
      <c r="AT483" s="1"/>
      <c r="AU483" s="2">
        <f t="shared" si="62"/>
        <v>0</v>
      </c>
      <c r="AW483" s="1"/>
      <c r="AX483" s="1"/>
      <c r="AY483" s="1"/>
      <c r="AZ483" s="2">
        <f t="shared" si="57"/>
        <v>0</v>
      </c>
      <c r="BA483" s="2">
        <f>SUM(AF483,AH483,-AZ483,-Table1914[[#This Row],[Sale Fee]])</f>
        <v>0</v>
      </c>
      <c r="BC483" s="1"/>
      <c r="BD483" s="1"/>
      <c r="BE483" s="1"/>
    </row>
    <row r="484" spans="1:57" x14ac:dyDescent="0.25">
      <c r="A484" s="1"/>
      <c r="B484" s="1"/>
      <c r="E484" s="4"/>
      <c r="F484" s="4"/>
      <c r="Q484" s="1"/>
      <c r="R484" s="1"/>
      <c r="S484" s="1"/>
      <c r="U484" s="1"/>
      <c r="V484" s="1"/>
      <c r="W484" s="1">
        <f t="shared" si="59"/>
        <v>0</v>
      </c>
      <c r="X484" s="1"/>
      <c r="Y484" s="1"/>
      <c r="Z484" s="1">
        <f>Table1914[[#This Row],[Quantity2]]*Table1914[[#This Row],[U Cost]]</f>
        <v>0</v>
      </c>
      <c r="AB484" s="1"/>
      <c r="AC484" s="1"/>
      <c r="AD484" s="1">
        <f t="shared" si="60"/>
        <v>0</v>
      </c>
      <c r="AE484" s="1"/>
      <c r="AF484" s="1">
        <f>SUM(Table1914[[#This Row],[Total 
Paid]:[Shipping 
Charged]])</f>
        <v>0</v>
      </c>
      <c r="AG484" s="1"/>
      <c r="AH484" s="1"/>
      <c r="AI484" s="1">
        <f t="shared" si="61"/>
        <v>0</v>
      </c>
      <c r="AK484" s="1"/>
      <c r="AL484" s="1"/>
      <c r="AM484" s="1"/>
      <c r="AN484" s="1"/>
      <c r="AP484" s="30">
        <f t="shared" si="58"/>
        <v>0</v>
      </c>
      <c r="AQ484" s="1"/>
      <c r="AR484" s="1">
        <f t="shared" si="64"/>
        <v>0</v>
      </c>
      <c r="AS484" s="1"/>
      <c r="AT484" s="1"/>
      <c r="AU484" s="2">
        <f t="shared" si="62"/>
        <v>0</v>
      </c>
      <c r="AW484" s="1"/>
      <c r="AX484" s="1"/>
      <c r="AY484" s="1"/>
      <c r="AZ484" s="2">
        <f t="shared" si="57"/>
        <v>0</v>
      </c>
      <c r="BA484" s="2">
        <f>SUM(AF484,AH484,-AZ484,-Table1914[[#This Row],[Sale Fee]])</f>
        <v>0</v>
      </c>
      <c r="BC484" s="1"/>
      <c r="BD484" s="1"/>
      <c r="BE484" s="1"/>
    </row>
    <row r="485" spans="1:57" x14ac:dyDescent="0.25">
      <c r="A485" s="1"/>
      <c r="B485" s="1"/>
      <c r="E485" s="4"/>
      <c r="F485" s="4"/>
      <c r="Q485" s="1"/>
      <c r="R485" s="1"/>
      <c r="S485" s="1"/>
      <c r="U485" s="1"/>
      <c r="V485" s="1"/>
      <c r="W485" s="1">
        <f t="shared" si="59"/>
        <v>0</v>
      </c>
      <c r="X485" s="1"/>
      <c r="Y485" s="1"/>
      <c r="Z485" s="1">
        <f>Table1914[[#This Row],[Quantity2]]*Table1914[[#This Row],[U Cost]]</f>
        <v>0</v>
      </c>
      <c r="AB485" s="1"/>
      <c r="AC485" s="1"/>
      <c r="AD485" s="1">
        <f t="shared" si="60"/>
        <v>0</v>
      </c>
      <c r="AE485" s="1"/>
      <c r="AF485" s="1">
        <f>SUM(Table1914[[#This Row],[Total 
Paid]:[Shipping 
Charged]])</f>
        <v>0</v>
      </c>
      <c r="AG485" s="1"/>
      <c r="AH485" s="1"/>
      <c r="AI485" s="1">
        <f t="shared" si="61"/>
        <v>0</v>
      </c>
      <c r="AK485" s="1"/>
      <c r="AL485" s="1"/>
      <c r="AM485" s="1"/>
      <c r="AN485" s="1"/>
      <c r="AP485" s="30">
        <f t="shared" si="58"/>
        <v>0</v>
      </c>
      <c r="AQ485" s="1"/>
      <c r="AR485" s="1">
        <f t="shared" si="64"/>
        <v>0</v>
      </c>
      <c r="AS485" s="1"/>
      <c r="AT485" s="1"/>
      <c r="AU485" s="2">
        <f t="shared" si="62"/>
        <v>0</v>
      </c>
      <c r="AW485" s="1"/>
      <c r="AX485" s="1"/>
      <c r="AY485" s="1"/>
      <c r="AZ485" s="2">
        <f t="shared" si="57"/>
        <v>0</v>
      </c>
      <c r="BA485" s="2">
        <f>SUM(AF485,AH485,-AZ485,-Table1914[[#This Row],[Sale Fee]])</f>
        <v>0</v>
      </c>
      <c r="BC485" s="1"/>
      <c r="BD485" s="1"/>
      <c r="BE485" s="1"/>
    </row>
    <row r="486" spans="1:57" x14ac:dyDescent="0.25">
      <c r="A486" s="1"/>
      <c r="B486" s="1"/>
      <c r="E486" s="4"/>
      <c r="F486" s="4"/>
      <c r="Q486" s="1"/>
      <c r="R486" s="1"/>
      <c r="S486" s="1"/>
      <c r="U486" s="1"/>
      <c r="V486" s="1"/>
      <c r="W486" s="1">
        <f t="shared" si="59"/>
        <v>0</v>
      </c>
      <c r="X486" s="1"/>
      <c r="Y486" s="1"/>
      <c r="Z486" s="1">
        <f>Table1914[[#This Row],[Quantity2]]*Table1914[[#This Row],[U Cost]]</f>
        <v>0</v>
      </c>
      <c r="AB486" s="1"/>
      <c r="AC486" s="1"/>
      <c r="AD486" s="1">
        <f t="shared" si="60"/>
        <v>0</v>
      </c>
      <c r="AE486" s="1"/>
      <c r="AF486" s="1">
        <f>SUM(Table1914[[#This Row],[Total 
Paid]:[Shipping 
Charged]])</f>
        <v>0</v>
      </c>
      <c r="AG486" s="1"/>
      <c r="AH486" s="1"/>
      <c r="AI486" s="1">
        <f t="shared" si="61"/>
        <v>0</v>
      </c>
      <c r="AK486" s="1"/>
      <c r="AL486" s="1"/>
      <c r="AM486" s="1"/>
      <c r="AN486" s="1"/>
      <c r="AP486" s="30"/>
      <c r="AQ486" s="1"/>
      <c r="AR486" s="1">
        <f t="shared" si="64"/>
        <v>0</v>
      </c>
      <c r="AS486" s="1"/>
      <c r="AT486" s="1"/>
      <c r="AU486" s="2">
        <f t="shared" si="62"/>
        <v>0</v>
      </c>
      <c r="AW486" s="1"/>
      <c r="AX486" s="1"/>
      <c r="AY486" s="1"/>
      <c r="AZ486" s="2">
        <f t="shared" si="57"/>
        <v>0</v>
      </c>
      <c r="BA486" s="2">
        <f>SUM(AF486,AH486,-AZ486,-Table1914[[#This Row],[Sale Fee]])</f>
        <v>0</v>
      </c>
      <c r="BC486" s="1"/>
      <c r="BD486" s="1"/>
      <c r="BE486" s="1"/>
    </row>
    <row r="487" spans="1:57" x14ac:dyDescent="0.25">
      <c r="A487" s="1"/>
      <c r="B487" s="1"/>
      <c r="E487" s="4"/>
      <c r="F487" s="4"/>
      <c r="Q487" s="1"/>
      <c r="R487" s="1"/>
      <c r="S487" s="1"/>
      <c r="U487" s="1"/>
      <c r="V487" s="1"/>
      <c r="W487" s="1">
        <f t="shared" si="59"/>
        <v>0</v>
      </c>
      <c r="X487" s="1"/>
      <c r="Y487" s="1"/>
      <c r="Z487" s="1">
        <f>Table1914[[#This Row],[Quantity2]]*Table1914[[#This Row],[U Cost]]</f>
        <v>0</v>
      </c>
      <c r="AB487" s="1"/>
      <c r="AC487" s="1"/>
      <c r="AD487" s="1">
        <f t="shared" si="60"/>
        <v>0</v>
      </c>
      <c r="AE487" s="1"/>
      <c r="AF487" s="1">
        <f>SUM(Table1914[[#This Row],[Total 
Paid]:[Shipping 
Charged]])</f>
        <v>0</v>
      </c>
      <c r="AG487" s="1"/>
      <c r="AH487" s="1"/>
      <c r="AI487" s="1">
        <f t="shared" si="61"/>
        <v>0</v>
      </c>
      <c r="AK487" s="1"/>
      <c r="AL487" s="1"/>
      <c r="AM487" s="1"/>
      <c r="AN487" s="1"/>
      <c r="AP487" s="30"/>
      <c r="AQ487" s="1"/>
      <c r="AR487" s="1">
        <f t="shared" si="64"/>
        <v>0</v>
      </c>
      <c r="AS487" s="1"/>
      <c r="AT487" s="1"/>
      <c r="AU487" s="2">
        <f t="shared" si="62"/>
        <v>0</v>
      </c>
      <c r="AW487" s="1"/>
      <c r="AX487" s="1"/>
      <c r="AY487" s="1"/>
      <c r="AZ487" s="2">
        <f t="shared" si="57"/>
        <v>0</v>
      </c>
      <c r="BA487" s="2">
        <f>SUM(AF487,AH487,-AZ487,-Table1914[[#This Row],[Sale Fee]])</f>
        <v>0</v>
      </c>
      <c r="BC487" s="1"/>
      <c r="BD487" s="1"/>
      <c r="BE487" s="1"/>
    </row>
    <row r="488" spans="1:57" x14ac:dyDescent="0.25">
      <c r="A488" s="1"/>
      <c r="B488" s="1"/>
      <c r="E488" s="4"/>
      <c r="F488" s="4"/>
      <c r="Q488" s="1"/>
      <c r="R488" s="1"/>
      <c r="S488" s="1"/>
      <c r="U488" s="1"/>
      <c r="V488" s="1"/>
      <c r="W488" s="1">
        <f t="shared" si="59"/>
        <v>0</v>
      </c>
      <c r="X488" s="1"/>
      <c r="Y488" s="1"/>
      <c r="Z488" s="1">
        <f>Table1914[[#This Row],[Quantity2]]*Table1914[[#This Row],[U Cost]]</f>
        <v>0</v>
      </c>
      <c r="AB488" s="1"/>
      <c r="AC488" s="1"/>
      <c r="AD488" s="1">
        <f t="shared" si="60"/>
        <v>0</v>
      </c>
      <c r="AE488" s="1"/>
      <c r="AF488" s="1">
        <f>SUM(Table1914[[#This Row],[Total 
Paid]:[Shipping 
Charged]])</f>
        <v>0</v>
      </c>
      <c r="AG488" s="1"/>
      <c r="AH488" s="1"/>
      <c r="AI488" s="1">
        <f t="shared" si="61"/>
        <v>0</v>
      </c>
      <c r="AK488" s="1"/>
      <c r="AL488" s="1"/>
      <c r="AM488" s="1"/>
      <c r="AN488" s="1"/>
      <c r="AP488" s="30"/>
      <c r="AQ488" s="1"/>
      <c r="AR488" s="1">
        <f t="shared" si="64"/>
        <v>0</v>
      </c>
      <c r="AS488" s="1"/>
      <c r="AT488" s="1"/>
      <c r="AU488" s="2">
        <f t="shared" si="62"/>
        <v>0</v>
      </c>
      <c r="AW488" s="1"/>
      <c r="AX488" s="1"/>
      <c r="AY488" s="1"/>
      <c r="AZ488" s="2">
        <f t="shared" si="57"/>
        <v>0</v>
      </c>
      <c r="BA488" s="2">
        <f>SUM(AF488,AH488,-AZ488,-Table1914[[#This Row],[Sale Fee]])</f>
        <v>0</v>
      </c>
      <c r="BC488" s="1"/>
      <c r="BD488" s="1"/>
      <c r="BE488" s="1"/>
    </row>
    <row r="489" spans="1:57" x14ac:dyDescent="0.25">
      <c r="A489" s="1"/>
      <c r="B489" s="1"/>
      <c r="E489" s="4"/>
      <c r="F489" s="4"/>
      <c r="Q489" s="1"/>
      <c r="R489" s="1"/>
      <c r="S489" s="1"/>
      <c r="U489" s="1"/>
      <c r="V489" s="1"/>
      <c r="W489" s="1">
        <f t="shared" si="59"/>
        <v>0</v>
      </c>
      <c r="X489" s="1"/>
      <c r="Y489" s="1"/>
      <c r="Z489" s="1">
        <f>Table1914[[#This Row],[Quantity2]]*Table1914[[#This Row],[U Cost]]</f>
        <v>0</v>
      </c>
      <c r="AB489" s="1"/>
      <c r="AC489" s="1"/>
      <c r="AD489" s="1">
        <f t="shared" si="60"/>
        <v>0</v>
      </c>
      <c r="AE489" s="1"/>
      <c r="AF489" s="1">
        <f>SUM(Table1914[[#This Row],[Total 
Paid]:[Shipping 
Charged]])</f>
        <v>0</v>
      </c>
      <c r="AG489" s="1"/>
      <c r="AH489" s="1"/>
      <c r="AI489" s="1">
        <f t="shared" si="61"/>
        <v>0</v>
      </c>
      <c r="AK489" s="1"/>
      <c r="AL489" s="1"/>
      <c r="AM489" s="1"/>
      <c r="AN489" s="1"/>
      <c r="AP489" s="30"/>
      <c r="AQ489" s="1"/>
      <c r="AR489" s="1">
        <f t="shared" si="64"/>
        <v>0</v>
      </c>
      <c r="AS489" s="1"/>
      <c r="AT489" s="1"/>
      <c r="AU489" s="2">
        <f t="shared" si="62"/>
        <v>0</v>
      </c>
      <c r="AW489" s="1"/>
      <c r="AX489" s="1"/>
      <c r="AY489" s="1"/>
      <c r="AZ489" s="2">
        <f t="shared" si="57"/>
        <v>0</v>
      </c>
      <c r="BA489" s="2">
        <f>SUM(AF489,AH489,-AZ489,-Table1914[[#This Row],[Sale Fee]])</f>
        <v>0</v>
      </c>
      <c r="BC489" s="1"/>
      <c r="BD489" s="1"/>
      <c r="BE489" s="1"/>
    </row>
    <row r="490" spans="1:57" x14ac:dyDescent="0.25">
      <c r="A490" s="1"/>
      <c r="B490" s="1"/>
      <c r="E490" s="4"/>
      <c r="F490" s="4"/>
      <c r="Q490" s="1"/>
      <c r="R490" s="1"/>
      <c r="S490" s="1"/>
      <c r="U490" s="1"/>
      <c r="V490" s="1"/>
      <c r="W490" s="1">
        <f t="shared" si="59"/>
        <v>0</v>
      </c>
      <c r="X490" s="1"/>
      <c r="Y490" s="1"/>
      <c r="Z490" s="1">
        <f>Table1914[[#This Row],[Quantity2]]*Table1914[[#This Row],[U Cost]]</f>
        <v>0</v>
      </c>
      <c r="AB490" s="1"/>
      <c r="AC490" s="1"/>
      <c r="AD490" s="1">
        <f t="shared" si="60"/>
        <v>0</v>
      </c>
      <c r="AE490" s="1"/>
      <c r="AF490" s="1">
        <f>SUM(Table1914[[#This Row],[Total 
Paid]:[Shipping 
Charged]])</f>
        <v>0</v>
      </c>
      <c r="AG490" s="1"/>
      <c r="AH490" s="1"/>
      <c r="AI490" s="1">
        <f t="shared" si="61"/>
        <v>0</v>
      </c>
      <c r="AK490" s="1"/>
      <c r="AL490" s="1"/>
      <c r="AM490" s="1"/>
      <c r="AN490" s="1"/>
      <c r="AP490" s="30"/>
      <c r="AQ490" s="1"/>
      <c r="AR490" s="1">
        <f t="shared" si="64"/>
        <v>0</v>
      </c>
      <c r="AS490" s="1"/>
      <c r="AT490" s="1"/>
      <c r="AU490" s="2">
        <f t="shared" si="62"/>
        <v>0</v>
      </c>
      <c r="AW490" s="1"/>
      <c r="AX490" s="1"/>
      <c r="AY490" s="1"/>
      <c r="AZ490" s="2">
        <f t="shared" si="57"/>
        <v>0</v>
      </c>
      <c r="BA490" s="2">
        <f>SUM(AF490,AH490,-AZ490,-Table1914[[#This Row],[Sale Fee]])</f>
        <v>0</v>
      </c>
      <c r="BC490" s="1"/>
      <c r="BD490" s="1"/>
      <c r="BE490" s="1"/>
    </row>
    <row r="491" spans="1:57" x14ac:dyDescent="0.25">
      <c r="A491" s="1"/>
      <c r="B491" s="1"/>
      <c r="E491" s="4"/>
      <c r="F491" s="4"/>
      <c r="Q491" s="1"/>
      <c r="R491" s="1"/>
      <c r="S491" s="1"/>
      <c r="U491" s="1"/>
      <c r="V491" s="1"/>
      <c r="W491" s="1">
        <f t="shared" si="59"/>
        <v>0</v>
      </c>
      <c r="X491" s="1"/>
      <c r="Y491" s="1"/>
      <c r="Z491" s="1">
        <f>Table1914[[#This Row],[Quantity2]]*Table1914[[#This Row],[U Cost]]</f>
        <v>0</v>
      </c>
      <c r="AB491" s="1"/>
      <c r="AC491" s="1"/>
      <c r="AD491" s="1">
        <f t="shared" si="60"/>
        <v>0</v>
      </c>
      <c r="AE491" s="1"/>
      <c r="AF491" s="1">
        <f>SUM(Table1914[[#This Row],[Total 
Paid]:[Shipping 
Charged]])</f>
        <v>0</v>
      </c>
      <c r="AG491" s="1"/>
      <c r="AH491" s="1"/>
      <c r="AI491" s="1">
        <f t="shared" si="61"/>
        <v>0</v>
      </c>
      <c r="AK491" s="1"/>
      <c r="AL491" s="1"/>
      <c r="AM491" s="1"/>
      <c r="AN491" s="1"/>
      <c r="AP491" s="30"/>
      <c r="AQ491" s="1"/>
      <c r="AR491" s="1">
        <f t="shared" si="64"/>
        <v>0</v>
      </c>
      <c r="AS491" s="1"/>
      <c r="AT491" s="1"/>
      <c r="AU491" s="2">
        <f t="shared" si="62"/>
        <v>0</v>
      </c>
      <c r="AW491" s="1"/>
      <c r="AX491" s="1"/>
      <c r="AY491" s="1"/>
      <c r="AZ491" s="2">
        <f t="shared" si="57"/>
        <v>0</v>
      </c>
      <c r="BA491" s="2">
        <f>SUM(AF491,AH491,-AZ491,-Table1914[[#This Row],[Sale Fee]])</f>
        <v>0</v>
      </c>
      <c r="BC491" s="1"/>
      <c r="BD491" s="1"/>
      <c r="BE491" s="1"/>
    </row>
    <row r="492" spans="1:57" x14ac:dyDescent="0.25">
      <c r="A492" s="1"/>
      <c r="B492" s="1"/>
      <c r="E492" s="4"/>
      <c r="F492" s="4"/>
      <c r="Q492" s="1"/>
      <c r="R492" s="1"/>
      <c r="S492" s="1"/>
      <c r="U492" s="1"/>
      <c r="V492" s="1"/>
      <c r="W492" s="1">
        <f t="shared" si="59"/>
        <v>0</v>
      </c>
      <c r="X492" s="1"/>
      <c r="Y492" s="1"/>
      <c r="Z492" s="1">
        <f>Table1914[[#This Row],[Quantity2]]*Table1914[[#This Row],[U Cost]]</f>
        <v>0</v>
      </c>
      <c r="AB492" s="1"/>
      <c r="AC492" s="1"/>
      <c r="AD492" s="1">
        <f t="shared" si="60"/>
        <v>0</v>
      </c>
      <c r="AE492" s="1"/>
      <c r="AF492" s="1">
        <f>SUM(Table1914[[#This Row],[Total 
Paid]:[Shipping 
Charged]])</f>
        <v>0</v>
      </c>
      <c r="AG492" s="1"/>
      <c r="AH492" s="1"/>
      <c r="AI492" s="1">
        <f t="shared" si="61"/>
        <v>0</v>
      </c>
      <c r="AK492" s="1"/>
      <c r="AL492" s="1"/>
      <c r="AM492" s="1"/>
      <c r="AN492" s="1"/>
      <c r="AP492" s="30"/>
      <c r="AQ492" s="1"/>
      <c r="AR492" s="1">
        <f t="shared" si="64"/>
        <v>0</v>
      </c>
      <c r="AS492" s="1"/>
      <c r="AT492" s="1"/>
      <c r="AU492" s="2">
        <f t="shared" si="62"/>
        <v>0</v>
      </c>
      <c r="AW492" s="1"/>
      <c r="AX492" s="1"/>
      <c r="AY492" s="1"/>
      <c r="AZ492" s="2">
        <f t="shared" si="57"/>
        <v>0</v>
      </c>
      <c r="BA492" s="2">
        <f>SUM(AF492,AH492,-AZ492,-Table1914[[#This Row],[Sale Fee]])</f>
        <v>0</v>
      </c>
      <c r="BC492" s="1"/>
      <c r="BD492" s="1"/>
      <c r="BE492" s="1"/>
    </row>
    <row r="493" spans="1:57" x14ac:dyDescent="0.25">
      <c r="A493" s="1"/>
      <c r="B493" s="1"/>
      <c r="E493" s="4"/>
      <c r="F493" s="4"/>
      <c r="Q493" s="1"/>
      <c r="R493" s="1"/>
      <c r="S493" s="1"/>
      <c r="U493" s="1"/>
      <c r="V493" s="1"/>
      <c r="W493" s="1">
        <f t="shared" si="59"/>
        <v>0</v>
      </c>
      <c r="X493" s="1"/>
      <c r="Y493" s="1"/>
      <c r="Z493" s="1">
        <f>Table1914[[#This Row],[Quantity2]]*Table1914[[#This Row],[U Cost]]</f>
        <v>0</v>
      </c>
      <c r="AB493" s="1"/>
      <c r="AC493" s="1"/>
      <c r="AD493" s="1">
        <f t="shared" si="60"/>
        <v>0</v>
      </c>
      <c r="AE493" s="1"/>
      <c r="AF493" s="1">
        <f>SUM(Table1914[[#This Row],[Total 
Paid]:[Shipping 
Charged]])</f>
        <v>0</v>
      </c>
      <c r="AG493" s="1"/>
      <c r="AH493" s="1"/>
      <c r="AI493" s="1">
        <f t="shared" si="61"/>
        <v>0</v>
      </c>
      <c r="AK493" s="1"/>
      <c r="AL493" s="1"/>
      <c r="AM493" s="1"/>
      <c r="AN493" s="1"/>
      <c r="AP493" s="30"/>
      <c r="AQ493" s="1"/>
      <c r="AR493" s="1">
        <f t="shared" si="64"/>
        <v>0</v>
      </c>
      <c r="AS493" s="1"/>
      <c r="AT493" s="1"/>
      <c r="AU493" s="2">
        <f t="shared" si="62"/>
        <v>0</v>
      </c>
      <c r="AW493" s="1"/>
      <c r="AX493" s="1"/>
      <c r="AY493" s="1"/>
      <c r="AZ493" s="2">
        <f t="shared" si="57"/>
        <v>0</v>
      </c>
      <c r="BA493" s="2">
        <f>SUM(AF493,AH493,-AZ493,-Table1914[[#This Row],[Sale Fee]])</f>
        <v>0</v>
      </c>
      <c r="BC493" s="1"/>
      <c r="BD493" s="1"/>
      <c r="BE493" s="1"/>
    </row>
    <row r="494" spans="1:57" x14ac:dyDescent="0.25">
      <c r="A494" s="1"/>
      <c r="B494" s="1"/>
      <c r="E494" s="4"/>
      <c r="F494" s="4"/>
      <c r="Q494" s="1"/>
      <c r="R494" s="1"/>
      <c r="S494" s="1"/>
      <c r="U494" s="1"/>
      <c r="V494" s="1"/>
      <c r="W494" s="1">
        <f t="shared" si="59"/>
        <v>0</v>
      </c>
      <c r="X494" s="1"/>
      <c r="Y494" s="1"/>
      <c r="Z494" s="1">
        <f>Table1914[[#This Row],[Quantity2]]*Table1914[[#This Row],[U Cost]]</f>
        <v>0</v>
      </c>
      <c r="AB494" s="1"/>
      <c r="AC494" s="1"/>
      <c r="AD494" s="1">
        <f t="shared" si="60"/>
        <v>0</v>
      </c>
      <c r="AE494" s="1"/>
      <c r="AF494" s="1">
        <f>SUM(Table1914[[#This Row],[Total 
Paid]:[Shipping 
Charged]])</f>
        <v>0</v>
      </c>
      <c r="AG494" s="1"/>
      <c r="AH494" s="1"/>
      <c r="AI494" s="1">
        <f t="shared" si="61"/>
        <v>0</v>
      </c>
      <c r="AK494" s="1"/>
      <c r="AL494" s="1"/>
      <c r="AM494" s="1"/>
      <c r="AN494" s="1"/>
      <c r="AP494" s="30"/>
      <c r="AQ494" s="1"/>
      <c r="AR494" s="1">
        <f t="shared" si="64"/>
        <v>0</v>
      </c>
      <c r="AS494" s="1"/>
      <c r="AT494" s="1"/>
      <c r="AU494" s="2">
        <f t="shared" si="62"/>
        <v>0</v>
      </c>
      <c r="AW494" s="1"/>
      <c r="AX494" s="1"/>
      <c r="AY494" s="1"/>
      <c r="AZ494" s="2">
        <f t="shared" si="57"/>
        <v>0</v>
      </c>
      <c r="BA494" s="2">
        <f>SUM(AF494,AH494,-AZ494,-Table1914[[#This Row],[Sale Fee]])</f>
        <v>0</v>
      </c>
      <c r="BC494" s="1"/>
      <c r="BD494" s="1"/>
      <c r="BE494" s="1"/>
    </row>
    <row r="495" spans="1:57" x14ac:dyDescent="0.25">
      <c r="A495" s="1"/>
      <c r="B495" s="1"/>
      <c r="E495" s="4"/>
      <c r="F495" s="4"/>
      <c r="Q495" s="1"/>
      <c r="R495" s="1"/>
      <c r="S495" s="1"/>
      <c r="U495" s="1"/>
      <c r="V495" s="1"/>
      <c r="W495" s="1">
        <f t="shared" si="59"/>
        <v>0</v>
      </c>
      <c r="X495" s="1"/>
      <c r="Y495" s="1"/>
      <c r="Z495" s="1">
        <f>Table1914[[#This Row],[Quantity2]]*Table1914[[#This Row],[U Cost]]</f>
        <v>0</v>
      </c>
      <c r="AB495" s="1"/>
      <c r="AC495" s="1"/>
      <c r="AD495" s="1">
        <f t="shared" si="60"/>
        <v>0</v>
      </c>
      <c r="AE495" s="1"/>
      <c r="AF495" s="1">
        <f>SUM(Table1914[[#This Row],[Total 
Paid]:[Shipping 
Charged]])</f>
        <v>0</v>
      </c>
      <c r="AG495" s="1"/>
      <c r="AH495" s="1"/>
      <c r="AI495" s="1">
        <f t="shared" si="61"/>
        <v>0</v>
      </c>
      <c r="AK495" s="1"/>
      <c r="AL495" s="1"/>
      <c r="AM495" s="1"/>
      <c r="AN495" s="1"/>
      <c r="AP495" s="30"/>
      <c r="AQ495" s="1"/>
      <c r="AR495" s="1">
        <f t="shared" si="64"/>
        <v>0</v>
      </c>
      <c r="AS495" s="1"/>
      <c r="AT495" s="1"/>
      <c r="AU495" s="2">
        <f t="shared" si="62"/>
        <v>0</v>
      </c>
      <c r="AW495" s="1"/>
      <c r="AX495" s="1"/>
      <c r="AY495" s="1"/>
      <c r="AZ495" s="2">
        <f t="shared" si="57"/>
        <v>0</v>
      </c>
      <c r="BA495" s="2">
        <f>SUM(AF495,AH495,-AZ495,-Table1914[[#This Row],[Sale Fee]])</f>
        <v>0</v>
      </c>
      <c r="BC495" s="1"/>
      <c r="BD495" s="1"/>
      <c r="BE495" s="1"/>
    </row>
    <row r="496" spans="1:57" x14ac:dyDescent="0.25">
      <c r="A496" s="1"/>
      <c r="B496" s="1"/>
      <c r="E496" s="4"/>
      <c r="F496" s="4"/>
      <c r="Q496" s="1"/>
      <c r="R496" s="1"/>
      <c r="S496" s="1"/>
      <c r="U496" s="1"/>
      <c r="V496" s="1"/>
      <c r="W496" s="1">
        <f t="shared" si="59"/>
        <v>0</v>
      </c>
      <c r="X496" s="1"/>
      <c r="Y496" s="1"/>
      <c r="Z496" s="1">
        <f>Table1914[[#This Row],[Quantity2]]*Table1914[[#This Row],[U Cost]]</f>
        <v>0</v>
      </c>
      <c r="AB496" s="1"/>
      <c r="AC496" s="1"/>
      <c r="AD496" s="1">
        <f t="shared" si="60"/>
        <v>0</v>
      </c>
      <c r="AE496" s="1"/>
      <c r="AF496" s="1">
        <f>SUM(Table1914[[#This Row],[Total 
Paid]:[Shipping 
Charged]])</f>
        <v>0</v>
      </c>
      <c r="AG496" s="1"/>
      <c r="AH496" s="1"/>
      <c r="AI496" s="1">
        <f t="shared" si="61"/>
        <v>0</v>
      </c>
      <c r="AK496" s="1"/>
      <c r="AL496" s="1"/>
      <c r="AM496" s="1"/>
      <c r="AN496" s="1"/>
      <c r="AP496" s="30"/>
      <c r="AQ496" s="1"/>
      <c r="AR496" s="1">
        <f t="shared" si="64"/>
        <v>0</v>
      </c>
      <c r="AS496" s="1"/>
      <c r="AT496" s="1"/>
      <c r="AU496" s="2">
        <f t="shared" si="62"/>
        <v>0</v>
      </c>
      <c r="AW496" s="1"/>
      <c r="AX496" s="1"/>
      <c r="AY496" s="1"/>
      <c r="AZ496" s="2">
        <f t="shared" si="57"/>
        <v>0</v>
      </c>
      <c r="BA496" s="2">
        <f>SUM(AF496,AH496,-AZ496,-Table1914[[#This Row],[Sale Fee]])</f>
        <v>0</v>
      </c>
      <c r="BC496" s="1"/>
      <c r="BD496" s="1"/>
      <c r="BE496" s="1"/>
    </row>
    <row r="497" spans="1:57" x14ac:dyDescent="0.25">
      <c r="A497" s="1"/>
      <c r="B497" s="1"/>
      <c r="E497" s="4"/>
      <c r="F497" s="4"/>
      <c r="Q497" s="1"/>
      <c r="R497" s="1"/>
      <c r="S497" s="1"/>
      <c r="U497" s="1"/>
      <c r="V497" s="1"/>
      <c r="W497" s="1">
        <f t="shared" si="59"/>
        <v>0</v>
      </c>
      <c r="X497" s="1"/>
      <c r="Y497" s="1"/>
      <c r="Z497" s="1">
        <f>Table1914[[#This Row],[Quantity2]]*Table1914[[#This Row],[U Cost]]</f>
        <v>0</v>
      </c>
      <c r="AB497" s="1"/>
      <c r="AC497" s="1"/>
      <c r="AD497" s="1">
        <f t="shared" si="60"/>
        <v>0</v>
      </c>
      <c r="AE497" s="1"/>
      <c r="AF497" s="1">
        <f>SUM(Table1914[[#This Row],[Total 
Paid]:[Shipping 
Charged]])</f>
        <v>0</v>
      </c>
      <c r="AG497" s="1"/>
      <c r="AH497" s="1"/>
      <c r="AI497" s="1">
        <f t="shared" si="61"/>
        <v>0</v>
      </c>
      <c r="AK497" s="1"/>
      <c r="AL497" s="1"/>
      <c r="AM497" s="1"/>
      <c r="AN497" s="1"/>
      <c r="AP497" s="30"/>
      <c r="AQ497" s="1"/>
      <c r="AR497" s="1">
        <f t="shared" si="64"/>
        <v>0</v>
      </c>
      <c r="AS497" s="1"/>
      <c r="AT497" s="1"/>
      <c r="AU497" s="2">
        <f t="shared" si="62"/>
        <v>0</v>
      </c>
      <c r="AW497" s="1"/>
      <c r="AX497" s="1"/>
      <c r="AY497" s="1"/>
      <c r="AZ497" s="2">
        <f t="shared" si="57"/>
        <v>0</v>
      </c>
      <c r="BA497" s="2">
        <f>SUM(AF497,AH497,-AZ497,-Table1914[[#This Row],[Sale Fee]])</f>
        <v>0</v>
      </c>
      <c r="BC497" s="1"/>
      <c r="BD497" s="1"/>
      <c r="BE497" s="1"/>
    </row>
    <row r="498" spans="1:57" x14ac:dyDescent="0.25">
      <c r="A498" s="1"/>
      <c r="B498" s="1"/>
      <c r="E498" s="4"/>
      <c r="F498" s="4"/>
      <c r="Q498" s="1"/>
      <c r="R498" s="1"/>
      <c r="S498" s="1"/>
      <c r="U498" s="1"/>
      <c r="V498" s="1"/>
      <c r="W498" s="1">
        <f t="shared" si="59"/>
        <v>0</v>
      </c>
      <c r="X498" s="1"/>
      <c r="Y498" s="1"/>
      <c r="Z498" s="1">
        <f>Table1914[[#This Row],[Quantity2]]*Table1914[[#This Row],[U Cost]]</f>
        <v>0</v>
      </c>
      <c r="AB498" s="1"/>
      <c r="AC498" s="1"/>
      <c r="AD498" s="1">
        <f t="shared" si="60"/>
        <v>0</v>
      </c>
      <c r="AE498" s="1"/>
      <c r="AF498" s="1">
        <f>SUM(Table1914[[#This Row],[Total 
Paid]:[Shipping 
Charged]])</f>
        <v>0</v>
      </c>
      <c r="AG498" s="1"/>
      <c r="AH498" s="1"/>
      <c r="AI498" s="1">
        <f t="shared" si="61"/>
        <v>0</v>
      </c>
      <c r="AK498" s="1"/>
      <c r="AL498" s="1"/>
      <c r="AM498" s="1"/>
      <c r="AN498" s="1"/>
      <c r="AP498" s="30"/>
      <c r="AQ498" s="1"/>
      <c r="AR498" s="1">
        <f t="shared" si="64"/>
        <v>0</v>
      </c>
      <c r="AS498" s="1"/>
      <c r="AT498" s="1"/>
      <c r="AU498" s="2">
        <f t="shared" si="62"/>
        <v>0</v>
      </c>
      <c r="AW498" s="1"/>
      <c r="AX498" s="1"/>
      <c r="AY498" s="1"/>
      <c r="AZ498" s="2">
        <f t="shared" si="57"/>
        <v>0</v>
      </c>
      <c r="BA498" s="2">
        <f>SUM(AF498,AH498,-AZ498,-Table1914[[#This Row],[Sale Fee]])</f>
        <v>0</v>
      </c>
      <c r="BC498" s="1"/>
      <c r="BD498" s="1"/>
      <c r="BE498" s="1"/>
    </row>
    <row r="499" spans="1:57" x14ac:dyDescent="0.25">
      <c r="A499" s="1"/>
      <c r="B499" s="1"/>
      <c r="E499" s="4"/>
      <c r="F499" s="4"/>
      <c r="Q499" s="1"/>
      <c r="R499" s="1"/>
      <c r="S499" s="1"/>
      <c r="U499" s="1"/>
      <c r="V499" s="1"/>
      <c r="W499" s="1">
        <f t="shared" si="59"/>
        <v>0</v>
      </c>
      <c r="X499" s="1"/>
      <c r="Y499" s="1"/>
      <c r="Z499" s="1">
        <f>Table1914[[#This Row],[Quantity2]]*Table1914[[#This Row],[U Cost]]</f>
        <v>0</v>
      </c>
      <c r="AB499" s="1"/>
      <c r="AC499" s="1"/>
      <c r="AD499" s="1">
        <f t="shared" si="60"/>
        <v>0</v>
      </c>
      <c r="AE499" s="1"/>
      <c r="AF499" s="1">
        <f>SUM(Table1914[[#This Row],[Total 
Paid]:[Shipping 
Charged]])</f>
        <v>0</v>
      </c>
      <c r="AG499" s="1"/>
      <c r="AH499" s="1"/>
      <c r="AI499" s="1">
        <f t="shared" si="61"/>
        <v>0</v>
      </c>
      <c r="AK499" s="1"/>
      <c r="AL499" s="1"/>
      <c r="AM499" s="1"/>
      <c r="AN499" s="1"/>
      <c r="AP499" s="30"/>
      <c r="AQ499" s="1"/>
      <c r="AR499" s="1">
        <f t="shared" si="64"/>
        <v>0</v>
      </c>
      <c r="AS499" s="1"/>
      <c r="AT499" s="1"/>
      <c r="AU499" s="2">
        <f t="shared" si="62"/>
        <v>0</v>
      </c>
      <c r="AW499" s="1"/>
      <c r="AX499" s="1"/>
      <c r="AY499" s="1"/>
      <c r="AZ499" s="2">
        <f t="shared" si="57"/>
        <v>0</v>
      </c>
      <c r="BA499" s="2">
        <f>SUM(AF499,AH499,-AZ499,-Table1914[[#This Row],[Sale Fee]])</f>
        <v>0</v>
      </c>
      <c r="BC499" s="1"/>
      <c r="BD499" s="1"/>
      <c r="BE499" s="1"/>
    </row>
    <row r="500" spans="1:57" x14ac:dyDescent="0.25">
      <c r="A500" s="1"/>
      <c r="B500" s="1"/>
      <c r="E500" s="4"/>
      <c r="F500" s="4"/>
      <c r="Q500" s="1"/>
      <c r="R500" s="1"/>
      <c r="S500" s="1"/>
      <c r="U500" s="1"/>
      <c r="V500" s="1"/>
      <c r="W500" s="1">
        <f t="shared" si="59"/>
        <v>0</v>
      </c>
      <c r="X500" s="1"/>
      <c r="Y500" s="1"/>
      <c r="Z500" s="1">
        <f>Table1914[[#This Row],[Quantity2]]*Table1914[[#This Row],[U Cost]]</f>
        <v>0</v>
      </c>
      <c r="AB500" s="1"/>
      <c r="AC500" s="1"/>
      <c r="AD500" s="1">
        <f t="shared" si="60"/>
        <v>0</v>
      </c>
      <c r="AE500" s="1"/>
      <c r="AF500" s="1">
        <f>SUM(Table1914[[#This Row],[Total 
Paid]:[Shipping 
Charged]])</f>
        <v>0</v>
      </c>
      <c r="AG500" s="1"/>
      <c r="AH500" s="1"/>
      <c r="AI500" s="1">
        <f t="shared" si="61"/>
        <v>0</v>
      </c>
      <c r="AK500" s="1"/>
      <c r="AL500" s="1"/>
      <c r="AM500" s="1"/>
      <c r="AN500" s="1"/>
      <c r="AP500" s="30"/>
      <c r="AQ500" s="1"/>
      <c r="AR500" s="1">
        <f t="shared" si="64"/>
        <v>0</v>
      </c>
      <c r="AS500" s="1"/>
      <c r="AT500" s="1"/>
      <c r="AU500" s="2">
        <f t="shared" si="62"/>
        <v>0</v>
      </c>
      <c r="AW500" s="1"/>
      <c r="AX500" s="1"/>
      <c r="AY500" s="1"/>
      <c r="AZ500" s="2">
        <f t="shared" si="57"/>
        <v>0</v>
      </c>
      <c r="BA500" s="2">
        <f>SUM(AF500,AH500,-AZ500,-Table1914[[#This Row],[Sale Fee]])</f>
        <v>0</v>
      </c>
      <c r="BC500" s="1"/>
      <c r="BD500" s="1"/>
      <c r="BE500" s="1"/>
    </row>
    <row r="501" spans="1:57" x14ac:dyDescent="0.25">
      <c r="A501" s="1"/>
      <c r="B501" s="1"/>
      <c r="E501" s="4"/>
      <c r="F501" s="4"/>
      <c r="Q501" s="1"/>
      <c r="R501" s="1"/>
      <c r="S501" s="1"/>
      <c r="U501" s="1"/>
      <c r="V501" s="1"/>
      <c r="W501" s="1">
        <f t="shared" si="59"/>
        <v>0</v>
      </c>
      <c r="X501" s="1"/>
      <c r="Y501" s="1"/>
      <c r="Z501" s="1">
        <f>Table1914[[#This Row],[Quantity2]]*Table1914[[#This Row],[U Cost]]</f>
        <v>0</v>
      </c>
      <c r="AB501" s="1"/>
      <c r="AC501" s="1"/>
      <c r="AD501" s="1">
        <f t="shared" si="60"/>
        <v>0</v>
      </c>
      <c r="AE501" s="1"/>
      <c r="AF501" s="1">
        <f>SUM(Table1914[[#This Row],[Total 
Paid]:[Shipping 
Charged]])</f>
        <v>0</v>
      </c>
      <c r="AG501" s="1"/>
      <c r="AH501" s="1"/>
      <c r="AI501" s="1">
        <f t="shared" si="61"/>
        <v>0</v>
      </c>
      <c r="AK501" s="1"/>
      <c r="AL501" s="1"/>
      <c r="AM501" s="1"/>
      <c r="AN501" s="1"/>
      <c r="AP501" s="30"/>
      <c r="AQ501" s="1"/>
      <c r="AR501" s="1">
        <f t="shared" si="64"/>
        <v>0</v>
      </c>
      <c r="AS501" s="1"/>
      <c r="AT501" s="1"/>
      <c r="AU501" s="2">
        <f t="shared" si="62"/>
        <v>0</v>
      </c>
      <c r="AW501" s="1"/>
      <c r="AX501" s="1"/>
      <c r="AY501" s="1"/>
      <c r="AZ501" s="2">
        <f t="shared" si="57"/>
        <v>0</v>
      </c>
      <c r="BA501" s="2">
        <f>SUM(AF501,AH501,-AZ501,-Table1914[[#This Row],[Sale Fee]])</f>
        <v>0</v>
      </c>
      <c r="BC501" s="1"/>
      <c r="BD501" s="1"/>
      <c r="BE501" s="1"/>
    </row>
    <row r="502" spans="1:57" x14ac:dyDescent="0.25">
      <c r="A502" s="1"/>
      <c r="B502" s="1"/>
      <c r="E502" s="4"/>
      <c r="F502" s="4"/>
      <c r="Q502" s="1"/>
      <c r="R502" s="1"/>
      <c r="S502" s="1"/>
      <c r="U502" s="1"/>
      <c r="V502" s="1"/>
      <c r="W502" s="1">
        <f t="shared" si="59"/>
        <v>0</v>
      </c>
      <c r="X502" s="1"/>
      <c r="Y502" s="1"/>
      <c r="Z502" s="1">
        <f>Table1914[[#This Row],[Quantity2]]*Table1914[[#This Row],[U Cost]]</f>
        <v>0</v>
      </c>
      <c r="AB502" s="1"/>
      <c r="AC502" s="1"/>
      <c r="AD502" s="1">
        <f t="shared" si="60"/>
        <v>0</v>
      </c>
      <c r="AE502" s="1"/>
      <c r="AF502" s="1">
        <f>SUM(Table1914[[#This Row],[Total 
Paid]:[Shipping 
Charged]])</f>
        <v>0</v>
      </c>
      <c r="AG502" s="1"/>
      <c r="AH502" s="1"/>
      <c r="AI502" s="1">
        <f t="shared" si="61"/>
        <v>0</v>
      </c>
      <c r="AK502" s="1"/>
      <c r="AL502" s="1"/>
      <c r="AM502" s="1"/>
      <c r="AN502" s="1"/>
      <c r="AP502" s="30"/>
      <c r="AQ502" s="1"/>
      <c r="AR502" s="1">
        <f t="shared" si="64"/>
        <v>0</v>
      </c>
      <c r="AS502" s="1"/>
      <c r="AT502" s="1"/>
      <c r="AU502" s="2">
        <f t="shared" si="62"/>
        <v>0</v>
      </c>
      <c r="AW502" s="1"/>
      <c r="AX502" s="1"/>
      <c r="AY502" s="1"/>
      <c r="AZ502" s="2">
        <f t="shared" si="57"/>
        <v>0</v>
      </c>
      <c r="BA502" s="2">
        <f>SUM(AF502,AH502,-AZ502,-Table1914[[#This Row],[Sale Fee]])</f>
        <v>0</v>
      </c>
      <c r="BC502" s="1"/>
      <c r="BD502" s="1"/>
      <c r="BE502" s="1"/>
    </row>
    <row r="503" spans="1:57" x14ac:dyDescent="0.25">
      <c r="A503" s="1"/>
      <c r="B503" s="1"/>
      <c r="E503" s="4"/>
      <c r="F503" s="4"/>
      <c r="Q503" s="1"/>
      <c r="R503" s="1"/>
      <c r="S503" s="1"/>
      <c r="U503" s="1"/>
      <c r="V503" s="1"/>
      <c r="W503" s="1">
        <f t="shared" si="59"/>
        <v>0</v>
      </c>
      <c r="X503" s="1"/>
      <c r="Y503" s="1"/>
      <c r="Z503" s="1">
        <f>Table1914[[#This Row],[Quantity2]]*Table1914[[#This Row],[U Cost]]</f>
        <v>0</v>
      </c>
      <c r="AB503" s="1"/>
      <c r="AC503" s="1"/>
      <c r="AD503" s="1">
        <f t="shared" si="60"/>
        <v>0</v>
      </c>
      <c r="AE503" s="1"/>
      <c r="AF503" s="1">
        <f>SUM(Table1914[[#This Row],[Total 
Paid]:[Shipping 
Charged]])</f>
        <v>0</v>
      </c>
      <c r="AG503" s="1"/>
      <c r="AH503" s="1"/>
      <c r="AI503" s="1">
        <f t="shared" si="61"/>
        <v>0</v>
      </c>
      <c r="AK503" s="1"/>
      <c r="AL503" s="1"/>
      <c r="AM503" s="1"/>
      <c r="AN503" s="1"/>
      <c r="AP503" s="30"/>
      <c r="AQ503" s="1"/>
      <c r="AR503" s="1">
        <f t="shared" si="64"/>
        <v>0</v>
      </c>
      <c r="AS503" s="1"/>
      <c r="AT503" s="1"/>
      <c r="AU503" s="2">
        <f t="shared" si="62"/>
        <v>0</v>
      </c>
      <c r="AW503" s="1"/>
      <c r="AX503" s="1"/>
      <c r="AY503" s="1"/>
      <c r="AZ503" s="2">
        <f t="shared" si="57"/>
        <v>0</v>
      </c>
      <c r="BA503" s="2">
        <f>SUM(AF503,AH503,-AZ503,-Table1914[[#This Row],[Sale Fee]])</f>
        <v>0</v>
      </c>
      <c r="BC503" s="1"/>
      <c r="BD503" s="1"/>
      <c r="BE503" s="1"/>
    </row>
    <row r="504" spans="1:57" x14ac:dyDescent="0.25">
      <c r="A504" s="1"/>
      <c r="B504" s="1"/>
      <c r="E504" s="4"/>
      <c r="F504" s="4"/>
      <c r="Q504" s="1"/>
      <c r="R504" s="1"/>
      <c r="S504" s="1"/>
      <c r="U504" s="1"/>
      <c r="V504" s="1"/>
      <c r="W504" s="1">
        <f t="shared" si="59"/>
        <v>0</v>
      </c>
      <c r="X504" s="1"/>
      <c r="Y504" s="1"/>
      <c r="Z504" s="1">
        <f>Table1914[[#This Row],[Quantity2]]*Table1914[[#This Row],[U Cost]]</f>
        <v>0</v>
      </c>
      <c r="AB504" s="1"/>
      <c r="AC504" s="1"/>
      <c r="AD504" s="1">
        <f t="shared" si="60"/>
        <v>0</v>
      </c>
      <c r="AE504" s="1"/>
      <c r="AF504" s="1">
        <f>SUM(Table1914[[#This Row],[Total 
Paid]:[Shipping 
Charged]])</f>
        <v>0</v>
      </c>
      <c r="AG504" s="1"/>
      <c r="AH504" s="1"/>
      <c r="AI504" s="1">
        <f t="shared" si="61"/>
        <v>0</v>
      </c>
      <c r="AK504" s="1"/>
      <c r="AL504" s="1"/>
      <c r="AM504" s="1"/>
      <c r="AN504" s="1"/>
      <c r="AP504" s="30"/>
      <c r="AQ504" s="1"/>
      <c r="AR504" s="1">
        <f t="shared" si="64"/>
        <v>0</v>
      </c>
      <c r="AS504" s="1"/>
      <c r="AT504" s="1"/>
      <c r="AU504" s="2">
        <f t="shared" si="62"/>
        <v>0</v>
      </c>
      <c r="AW504" s="1"/>
      <c r="AX504" s="1"/>
      <c r="AY504" s="1"/>
      <c r="AZ504" s="2">
        <f t="shared" si="57"/>
        <v>0</v>
      </c>
      <c r="BA504" s="2">
        <f>SUM(AF504,AH504,-AZ504,-Table1914[[#This Row],[Sale Fee]])</f>
        <v>0</v>
      </c>
      <c r="BC504" s="1"/>
      <c r="BD504" s="1"/>
      <c r="BE504" s="1"/>
    </row>
    <row r="505" spans="1:57" x14ac:dyDescent="0.25">
      <c r="A505" s="1"/>
      <c r="B505" s="1"/>
      <c r="E505" s="4"/>
      <c r="F505" s="4"/>
      <c r="Q505" s="1"/>
      <c r="R505" s="1"/>
      <c r="S505" s="1"/>
      <c r="U505" s="1"/>
      <c r="V505" s="1"/>
      <c r="W505" s="1">
        <f t="shared" si="59"/>
        <v>0</v>
      </c>
      <c r="X505" s="1"/>
      <c r="Y505" s="1"/>
      <c r="Z505" s="1">
        <f>Table1914[[#This Row],[Quantity2]]*Table1914[[#This Row],[U Cost]]</f>
        <v>0</v>
      </c>
      <c r="AB505" s="1"/>
      <c r="AC505" s="1"/>
      <c r="AD505" s="1">
        <f t="shared" si="60"/>
        <v>0</v>
      </c>
      <c r="AE505" s="1"/>
      <c r="AF505" s="1">
        <f>SUM(Table1914[[#This Row],[Total 
Paid]:[Shipping 
Charged]])</f>
        <v>0</v>
      </c>
      <c r="AG505" s="1"/>
      <c r="AH505" s="1"/>
      <c r="AI505" s="1">
        <f t="shared" si="61"/>
        <v>0</v>
      </c>
      <c r="AK505" s="1"/>
      <c r="AL505" s="1"/>
      <c r="AM505" s="1"/>
      <c r="AN505" s="1"/>
      <c r="AP505" s="30"/>
      <c r="AQ505" s="1"/>
      <c r="AR505" s="1">
        <f t="shared" si="64"/>
        <v>0</v>
      </c>
      <c r="AS505" s="1"/>
      <c r="AT505" s="1"/>
      <c r="AU505" s="2">
        <f t="shared" si="62"/>
        <v>0</v>
      </c>
      <c r="AW505" s="1"/>
      <c r="AX505" s="1"/>
      <c r="AY505" s="1"/>
      <c r="AZ505" s="2">
        <f t="shared" si="57"/>
        <v>0</v>
      </c>
      <c r="BA505" s="2">
        <f>SUM(AF505,AH505,-AZ505,-Table1914[[#This Row],[Sale Fee]])</f>
        <v>0</v>
      </c>
      <c r="BC505" s="1"/>
      <c r="BD505" s="1"/>
      <c r="BE505" s="1"/>
    </row>
    <row r="506" spans="1:57" x14ac:dyDescent="0.25">
      <c r="A506" s="1"/>
      <c r="B506" s="1"/>
      <c r="E506" s="4"/>
      <c r="F506" s="4"/>
      <c r="Q506" s="1"/>
      <c r="R506" s="1"/>
      <c r="S506" s="1"/>
      <c r="U506" s="1"/>
      <c r="V506" s="1"/>
      <c r="W506" s="1">
        <f t="shared" si="59"/>
        <v>0</v>
      </c>
      <c r="X506" s="1"/>
      <c r="Y506" s="1"/>
      <c r="Z506" s="1">
        <f>Table1914[[#This Row],[Quantity2]]*Table1914[[#This Row],[U Cost]]</f>
        <v>0</v>
      </c>
      <c r="AB506" s="1"/>
      <c r="AC506" s="1"/>
      <c r="AD506" s="1">
        <f t="shared" si="60"/>
        <v>0</v>
      </c>
      <c r="AE506" s="1"/>
      <c r="AF506" s="1">
        <f>SUM(Table1914[[#This Row],[Total 
Paid]:[Shipping 
Charged]])</f>
        <v>0</v>
      </c>
      <c r="AG506" s="1"/>
      <c r="AH506" s="1"/>
      <c r="AI506" s="1">
        <f t="shared" si="61"/>
        <v>0</v>
      </c>
      <c r="AK506" s="1"/>
      <c r="AL506" s="1"/>
      <c r="AM506" s="1"/>
      <c r="AN506" s="1"/>
      <c r="AP506" s="30"/>
      <c r="AQ506" s="1"/>
      <c r="AR506" s="1">
        <f t="shared" si="64"/>
        <v>0</v>
      </c>
      <c r="AS506" s="1"/>
      <c r="AT506" s="1"/>
      <c r="AU506" s="2">
        <f t="shared" si="62"/>
        <v>0</v>
      </c>
      <c r="AW506" s="1"/>
      <c r="AX506" s="1"/>
      <c r="AY506" s="1"/>
      <c r="AZ506" s="2">
        <f t="shared" ref="AZ506:AZ569" si="65">SUM(AU506,AW506,AX506,AY506)</f>
        <v>0</v>
      </c>
      <c r="BA506" s="2">
        <f>SUM(AF506,AH506,-AZ506,-Table1914[[#This Row],[Sale Fee]])</f>
        <v>0</v>
      </c>
      <c r="BC506" s="1"/>
      <c r="BD506" s="1"/>
      <c r="BE506" s="1"/>
    </row>
    <row r="507" spans="1:57" x14ac:dyDescent="0.25">
      <c r="A507" s="1"/>
      <c r="B507" s="1"/>
      <c r="E507" s="4"/>
      <c r="F507" s="4"/>
      <c r="Q507" s="1"/>
      <c r="R507" s="1"/>
      <c r="S507" s="1"/>
      <c r="U507" s="1"/>
      <c r="V507" s="1"/>
      <c r="W507" s="1">
        <f t="shared" si="59"/>
        <v>0</v>
      </c>
      <c r="X507" s="1"/>
      <c r="Y507" s="1"/>
      <c r="Z507" s="1">
        <f>Table1914[[#This Row],[Quantity2]]*Table1914[[#This Row],[U Cost]]</f>
        <v>0</v>
      </c>
      <c r="AB507" s="1"/>
      <c r="AC507" s="1"/>
      <c r="AD507" s="1">
        <f t="shared" si="60"/>
        <v>0</v>
      </c>
      <c r="AE507" s="1"/>
      <c r="AF507" s="1">
        <f>SUM(Table1914[[#This Row],[Total 
Paid]:[Shipping 
Charged]])</f>
        <v>0</v>
      </c>
      <c r="AG507" s="1"/>
      <c r="AH507" s="1"/>
      <c r="AI507" s="1">
        <f t="shared" si="61"/>
        <v>0</v>
      </c>
      <c r="AK507" s="1"/>
      <c r="AL507" s="1"/>
      <c r="AM507" s="1"/>
      <c r="AN507" s="1"/>
      <c r="AP507" s="30"/>
      <c r="AQ507" s="1"/>
      <c r="AR507" s="1">
        <f t="shared" si="64"/>
        <v>0</v>
      </c>
      <c r="AS507" s="1"/>
      <c r="AT507" s="1"/>
      <c r="AU507" s="2">
        <f t="shared" si="62"/>
        <v>0</v>
      </c>
      <c r="AW507" s="1"/>
      <c r="AX507" s="1"/>
      <c r="AY507" s="1"/>
      <c r="AZ507" s="2">
        <f t="shared" si="65"/>
        <v>0</v>
      </c>
      <c r="BA507" s="2">
        <f>SUM(AF507,AH507,-AZ507,-Table1914[[#This Row],[Sale Fee]])</f>
        <v>0</v>
      </c>
      <c r="BC507" s="1"/>
      <c r="BD507" s="1"/>
      <c r="BE507" s="1"/>
    </row>
    <row r="508" spans="1:57" x14ac:dyDescent="0.25">
      <c r="A508" s="1"/>
      <c r="B508" s="1"/>
      <c r="E508" s="4"/>
      <c r="F508" s="4"/>
      <c r="Q508" s="1"/>
      <c r="R508" s="1"/>
      <c r="S508" s="1"/>
      <c r="U508" s="1"/>
      <c r="V508" s="1"/>
      <c r="W508" s="1">
        <f t="shared" si="59"/>
        <v>0</v>
      </c>
      <c r="X508" s="1"/>
      <c r="Y508" s="1"/>
      <c r="Z508" s="1">
        <f>Table1914[[#This Row],[Quantity2]]*Table1914[[#This Row],[U Cost]]</f>
        <v>0</v>
      </c>
      <c r="AB508" s="1"/>
      <c r="AC508" s="1"/>
      <c r="AD508" s="1">
        <f t="shared" si="60"/>
        <v>0</v>
      </c>
      <c r="AE508" s="1"/>
      <c r="AF508" s="1">
        <f>SUM(Table1914[[#This Row],[Total 
Paid]:[Shipping 
Charged]])</f>
        <v>0</v>
      </c>
      <c r="AG508" s="1"/>
      <c r="AH508" s="1"/>
      <c r="AI508" s="1">
        <f t="shared" si="61"/>
        <v>0</v>
      </c>
      <c r="AK508" s="1"/>
      <c r="AL508" s="1"/>
      <c r="AM508" s="1"/>
      <c r="AN508" s="1"/>
      <c r="AP508" s="30"/>
      <c r="AQ508" s="1"/>
      <c r="AR508" s="1">
        <f t="shared" si="64"/>
        <v>0</v>
      </c>
      <c r="AS508" s="1"/>
      <c r="AT508" s="1"/>
      <c r="AU508" s="2">
        <f t="shared" si="62"/>
        <v>0</v>
      </c>
      <c r="AW508" s="1"/>
      <c r="AX508" s="1"/>
      <c r="AY508" s="1"/>
      <c r="AZ508" s="2">
        <f t="shared" si="65"/>
        <v>0</v>
      </c>
      <c r="BA508" s="2">
        <f>SUM(AF508,AH508,-AZ508,-Table1914[[#This Row],[Sale Fee]])</f>
        <v>0</v>
      </c>
      <c r="BC508" s="1"/>
      <c r="BD508" s="1"/>
      <c r="BE508" s="1"/>
    </row>
    <row r="509" spans="1:57" x14ac:dyDescent="0.25">
      <c r="A509" s="1"/>
      <c r="B509" s="1"/>
      <c r="E509" s="4"/>
      <c r="F509" s="4"/>
      <c r="Q509" s="1"/>
      <c r="R509" s="1"/>
      <c r="S509" s="1"/>
      <c r="U509" s="1"/>
      <c r="V509" s="1"/>
      <c r="W509" s="1">
        <f t="shared" si="59"/>
        <v>0</v>
      </c>
      <c r="X509" s="1"/>
      <c r="Y509" s="1"/>
      <c r="Z509" s="1">
        <f>Table1914[[#This Row],[Quantity2]]*Table1914[[#This Row],[U Cost]]</f>
        <v>0</v>
      </c>
      <c r="AB509" s="1"/>
      <c r="AC509" s="1"/>
      <c r="AD509" s="1">
        <f t="shared" si="60"/>
        <v>0</v>
      </c>
      <c r="AE509" s="1"/>
      <c r="AF509" s="1">
        <f>SUM(Table1914[[#This Row],[Total 
Paid]:[Shipping 
Charged]])</f>
        <v>0</v>
      </c>
      <c r="AG509" s="1"/>
      <c r="AH509" s="1"/>
      <c r="AI509" s="1">
        <f t="shared" si="61"/>
        <v>0</v>
      </c>
      <c r="AK509" s="1"/>
      <c r="AL509" s="1"/>
      <c r="AM509" s="1"/>
      <c r="AN509" s="1"/>
      <c r="AP509" s="30"/>
      <c r="AQ509" s="1"/>
      <c r="AR509" s="1">
        <f t="shared" si="64"/>
        <v>0</v>
      </c>
      <c r="AS509" s="1"/>
      <c r="AT509" s="1"/>
      <c r="AU509" s="2">
        <f t="shared" si="62"/>
        <v>0</v>
      </c>
      <c r="AW509" s="1"/>
      <c r="AX509" s="1"/>
      <c r="AY509" s="1"/>
      <c r="AZ509" s="2">
        <f t="shared" si="65"/>
        <v>0</v>
      </c>
      <c r="BA509" s="2">
        <f>SUM(AF509,AH509,-AZ509,-Table1914[[#This Row],[Sale Fee]])</f>
        <v>0</v>
      </c>
      <c r="BC509" s="1"/>
      <c r="BD509" s="1"/>
      <c r="BE509" s="1"/>
    </row>
    <row r="510" spans="1:57" x14ac:dyDescent="0.25">
      <c r="A510" s="1"/>
      <c r="B510" s="1"/>
      <c r="E510" s="4"/>
      <c r="F510" s="4"/>
      <c r="Q510" s="1"/>
      <c r="R510" s="1"/>
      <c r="S510" s="1"/>
      <c r="U510" s="1"/>
      <c r="V510" s="1"/>
      <c r="W510" s="1">
        <f t="shared" si="59"/>
        <v>0</v>
      </c>
      <c r="X510" s="1"/>
      <c r="Y510" s="1"/>
      <c r="Z510" s="1">
        <f>Table1914[[#This Row],[Quantity2]]*Table1914[[#This Row],[U Cost]]</f>
        <v>0</v>
      </c>
      <c r="AB510" s="1"/>
      <c r="AC510" s="1"/>
      <c r="AD510" s="1">
        <f t="shared" si="60"/>
        <v>0</v>
      </c>
      <c r="AE510" s="1"/>
      <c r="AF510" s="1">
        <f>SUM(Table1914[[#This Row],[Total 
Paid]:[Shipping 
Charged]])</f>
        <v>0</v>
      </c>
      <c r="AG510" s="1"/>
      <c r="AH510" s="1"/>
      <c r="AI510" s="1">
        <f t="shared" si="61"/>
        <v>0</v>
      </c>
      <c r="AK510" s="1"/>
      <c r="AL510" s="1"/>
      <c r="AM510" s="1"/>
      <c r="AN510" s="1"/>
      <c r="AP510" s="30"/>
      <c r="AQ510" s="1"/>
      <c r="AR510" s="1">
        <f t="shared" si="64"/>
        <v>0</v>
      </c>
      <c r="AS510" s="1"/>
      <c r="AT510" s="1"/>
      <c r="AU510" s="2">
        <f t="shared" si="62"/>
        <v>0</v>
      </c>
      <c r="AW510" s="1"/>
      <c r="AX510" s="1"/>
      <c r="AY510" s="1"/>
      <c r="AZ510" s="2">
        <f t="shared" si="65"/>
        <v>0</v>
      </c>
      <c r="BA510" s="2">
        <f>SUM(AF510,AH510,-AZ510,-Table1914[[#This Row],[Sale Fee]])</f>
        <v>0</v>
      </c>
      <c r="BC510" s="1"/>
      <c r="BD510" s="1"/>
      <c r="BE510" s="1"/>
    </row>
    <row r="511" spans="1:57" x14ac:dyDescent="0.25">
      <c r="A511" s="1"/>
      <c r="B511" s="1"/>
      <c r="E511" s="4"/>
      <c r="F511" s="4"/>
      <c r="Q511" s="1"/>
      <c r="R511" s="1"/>
      <c r="S511" s="1"/>
      <c r="U511" s="1"/>
      <c r="V511" s="1"/>
      <c r="W511" s="1">
        <f t="shared" si="59"/>
        <v>0</v>
      </c>
      <c r="X511" s="1"/>
      <c r="Y511" s="1"/>
      <c r="Z511" s="1">
        <f>Table1914[[#This Row],[Quantity2]]*Table1914[[#This Row],[U Cost]]</f>
        <v>0</v>
      </c>
      <c r="AB511" s="1"/>
      <c r="AC511" s="1"/>
      <c r="AD511" s="1">
        <f t="shared" si="60"/>
        <v>0</v>
      </c>
      <c r="AE511" s="1"/>
      <c r="AF511" s="1">
        <f>SUM(Table1914[[#This Row],[Total 
Paid]:[Shipping 
Charged]])</f>
        <v>0</v>
      </c>
      <c r="AG511" s="1"/>
      <c r="AH511" s="1"/>
      <c r="AI511" s="1">
        <f t="shared" si="61"/>
        <v>0</v>
      </c>
      <c r="AK511" s="1"/>
      <c r="AL511" s="1"/>
      <c r="AM511" s="1"/>
      <c r="AN511" s="1"/>
      <c r="AP511" s="30"/>
      <c r="AQ511" s="1"/>
      <c r="AR511" s="1">
        <f t="shared" si="64"/>
        <v>0</v>
      </c>
      <c r="AS511" s="1"/>
      <c r="AT511" s="1"/>
      <c r="AU511" s="2">
        <f t="shared" si="62"/>
        <v>0</v>
      </c>
      <c r="AW511" s="1"/>
      <c r="AX511" s="1"/>
      <c r="AY511" s="1"/>
      <c r="AZ511" s="2">
        <f t="shared" si="65"/>
        <v>0</v>
      </c>
      <c r="BA511" s="2">
        <f>SUM(AF511,AH511,-AZ511,-Table1914[[#This Row],[Sale Fee]])</f>
        <v>0</v>
      </c>
      <c r="BC511" s="1"/>
      <c r="BD511" s="1"/>
      <c r="BE511" s="1"/>
    </row>
    <row r="512" spans="1:57" x14ac:dyDescent="0.25">
      <c r="A512" s="1"/>
      <c r="B512" s="1"/>
      <c r="E512" s="4"/>
      <c r="F512" s="4"/>
      <c r="Q512" s="1"/>
      <c r="R512" s="1"/>
      <c r="S512" s="1"/>
      <c r="U512" s="1"/>
      <c r="V512" s="1"/>
      <c r="W512" s="1">
        <f t="shared" si="59"/>
        <v>0</v>
      </c>
      <c r="X512" s="1"/>
      <c r="Y512" s="1"/>
      <c r="Z512" s="1">
        <f>Table1914[[#This Row],[Quantity2]]*Table1914[[#This Row],[U Cost]]</f>
        <v>0</v>
      </c>
      <c r="AB512" s="1"/>
      <c r="AC512" s="1"/>
      <c r="AD512" s="1">
        <f t="shared" si="60"/>
        <v>0</v>
      </c>
      <c r="AE512" s="1"/>
      <c r="AF512" s="1">
        <f>SUM(Table1914[[#This Row],[Total 
Paid]:[Shipping 
Charged]])</f>
        <v>0</v>
      </c>
      <c r="AG512" s="1"/>
      <c r="AH512" s="1"/>
      <c r="AI512" s="1">
        <f t="shared" si="61"/>
        <v>0</v>
      </c>
      <c r="AK512" s="1"/>
      <c r="AL512" s="1"/>
      <c r="AM512" s="1"/>
      <c r="AN512" s="1"/>
      <c r="AP512" s="30"/>
      <c r="AQ512" s="1"/>
      <c r="AR512" s="1">
        <f t="shared" si="64"/>
        <v>0</v>
      </c>
      <c r="AS512" s="1"/>
      <c r="AT512" s="1"/>
      <c r="AU512" s="2">
        <f t="shared" si="62"/>
        <v>0</v>
      </c>
      <c r="AW512" s="1"/>
      <c r="AX512" s="1"/>
      <c r="AY512" s="1"/>
      <c r="AZ512" s="2">
        <f t="shared" si="65"/>
        <v>0</v>
      </c>
      <c r="BA512" s="2">
        <f>SUM(AF512,AH512,-AZ512,-Table1914[[#This Row],[Sale Fee]])</f>
        <v>0</v>
      </c>
      <c r="BC512" s="1"/>
      <c r="BD512" s="1"/>
      <c r="BE512" s="1"/>
    </row>
    <row r="513" spans="1:57" x14ac:dyDescent="0.25">
      <c r="A513" s="1"/>
      <c r="B513" s="1"/>
      <c r="E513" s="4"/>
      <c r="F513" s="4"/>
      <c r="Q513" s="1"/>
      <c r="R513" s="1"/>
      <c r="S513" s="1"/>
      <c r="U513" s="1"/>
      <c r="V513" s="1"/>
      <c r="W513" s="1">
        <f t="shared" si="59"/>
        <v>0</v>
      </c>
      <c r="X513" s="1"/>
      <c r="Y513" s="1"/>
      <c r="Z513" s="1">
        <f>Table1914[[#This Row],[Quantity2]]*Table1914[[#This Row],[U Cost]]</f>
        <v>0</v>
      </c>
      <c r="AB513" s="1"/>
      <c r="AC513" s="1"/>
      <c r="AD513" s="1">
        <f t="shared" si="60"/>
        <v>0</v>
      </c>
      <c r="AE513" s="1"/>
      <c r="AF513" s="1">
        <f>SUM(Table1914[[#This Row],[Total 
Paid]:[Shipping 
Charged]])</f>
        <v>0</v>
      </c>
      <c r="AG513" s="1"/>
      <c r="AH513" s="1"/>
      <c r="AI513" s="1">
        <f t="shared" si="61"/>
        <v>0</v>
      </c>
      <c r="AK513" s="1"/>
      <c r="AL513" s="1"/>
      <c r="AM513" s="1"/>
      <c r="AN513" s="1"/>
      <c r="AP513" s="30"/>
      <c r="AQ513" s="1"/>
      <c r="AR513" s="1">
        <f t="shared" si="64"/>
        <v>0</v>
      </c>
      <c r="AS513" s="1"/>
      <c r="AT513" s="1"/>
      <c r="AU513" s="2">
        <f t="shared" si="62"/>
        <v>0</v>
      </c>
      <c r="AW513" s="1"/>
      <c r="AX513" s="1"/>
      <c r="AY513" s="1"/>
      <c r="AZ513" s="2">
        <f t="shared" si="65"/>
        <v>0</v>
      </c>
      <c r="BA513" s="2">
        <f>SUM(AF513,AH513,-AZ513,-Table1914[[#This Row],[Sale Fee]])</f>
        <v>0</v>
      </c>
      <c r="BC513" s="1"/>
      <c r="BD513" s="1"/>
      <c r="BE513" s="1"/>
    </row>
    <row r="514" spans="1:57" x14ac:dyDescent="0.25">
      <c r="A514" s="1"/>
      <c r="B514" s="1"/>
      <c r="E514" s="4"/>
      <c r="F514" s="4"/>
      <c r="Q514" s="1"/>
      <c r="R514" s="1"/>
      <c r="S514" s="1"/>
      <c r="U514" s="1"/>
      <c r="V514" s="1"/>
      <c r="W514" s="1">
        <f t="shared" si="59"/>
        <v>0</v>
      </c>
      <c r="X514" s="1"/>
      <c r="Y514" s="1"/>
      <c r="Z514" s="1">
        <f>Table1914[[#This Row],[Quantity2]]*Table1914[[#This Row],[U Cost]]</f>
        <v>0</v>
      </c>
      <c r="AB514" s="1"/>
      <c r="AC514" s="1"/>
      <c r="AD514" s="1">
        <f t="shared" si="60"/>
        <v>0</v>
      </c>
      <c r="AE514" s="1"/>
      <c r="AF514" s="1">
        <f>SUM(Table1914[[#This Row],[Total 
Paid]:[Shipping 
Charged]])</f>
        <v>0</v>
      </c>
      <c r="AG514" s="1"/>
      <c r="AH514" s="1"/>
      <c r="AI514" s="1">
        <f t="shared" si="61"/>
        <v>0</v>
      </c>
      <c r="AK514" s="1"/>
      <c r="AL514" s="1"/>
      <c r="AM514" s="1"/>
      <c r="AN514" s="1"/>
      <c r="AP514" s="30"/>
      <c r="AQ514" s="1"/>
      <c r="AR514" s="1">
        <f t="shared" si="64"/>
        <v>0</v>
      </c>
      <c r="AS514" s="1"/>
      <c r="AT514" s="1"/>
      <c r="AU514" s="2">
        <f t="shared" si="62"/>
        <v>0</v>
      </c>
      <c r="AW514" s="1"/>
      <c r="AX514" s="1"/>
      <c r="AY514" s="1"/>
      <c r="AZ514" s="2">
        <f t="shared" si="65"/>
        <v>0</v>
      </c>
      <c r="BA514" s="2">
        <f>SUM(AF514,AH514,-AZ514,-Table1914[[#This Row],[Sale Fee]])</f>
        <v>0</v>
      </c>
      <c r="BC514" s="1"/>
      <c r="BD514" s="1"/>
      <c r="BE514" s="1"/>
    </row>
    <row r="515" spans="1:57" x14ac:dyDescent="0.25">
      <c r="A515" s="1"/>
      <c r="B515" s="1"/>
      <c r="E515" s="4"/>
      <c r="F515" s="4"/>
      <c r="Q515" s="1"/>
      <c r="R515" s="1"/>
      <c r="S515" s="1"/>
      <c r="U515" s="1"/>
      <c r="V515" s="1"/>
      <c r="W515" s="1">
        <f t="shared" si="59"/>
        <v>0</v>
      </c>
      <c r="X515" s="1"/>
      <c r="Y515" s="1"/>
      <c r="Z515" s="1">
        <f>Table1914[[#This Row],[Quantity2]]*Table1914[[#This Row],[U Cost]]</f>
        <v>0</v>
      </c>
      <c r="AB515" s="1"/>
      <c r="AC515" s="1"/>
      <c r="AD515" s="1">
        <f t="shared" si="60"/>
        <v>0</v>
      </c>
      <c r="AE515" s="1"/>
      <c r="AF515" s="1">
        <f>SUM(Table1914[[#This Row],[Total 
Paid]:[Shipping 
Charged]])</f>
        <v>0</v>
      </c>
      <c r="AG515" s="1"/>
      <c r="AH515" s="1"/>
      <c r="AI515" s="1">
        <f t="shared" si="61"/>
        <v>0</v>
      </c>
      <c r="AK515" s="1"/>
      <c r="AL515" s="1"/>
      <c r="AM515" s="1"/>
      <c r="AN515" s="1"/>
      <c r="AP515" s="30"/>
      <c r="AQ515" s="1"/>
      <c r="AR515" s="1">
        <f t="shared" si="64"/>
        <v>0</v>
      </c>
      <c r="AS515" s="1"/>
      <c r="AT515" s="1"/>
      <c r="AU515" s="2">
        <f t="shared" si="62"/>
        <v>0</v>
      </c>
      <c r="AW515" s="1"/>
      <c r="AX515" s="1"/>
      <c r="AY515" s="1"/>
      <c r="AZ515" s="2">
        <f t="shared" si="65"/>
        <v>0</v>
      </c>
      <c r="BA515" s="2">
        <f>SUM(AF515,AH515,-AZ515,-Table1914[[#This Row],[Sale Fee]])</f>
        <v>0</v>
      </c>
      <c r="BC515" s="1"/>
      <c r="BD515" s="1"/>
      <c r="BE515" s="1"/>
    </row>
    <row r="516" spans="1:57" x14ac:dyDescent="0.25">
      <c r="A516" s="1"/>
      <c r="B516" s="1"/>
      <c r="E516" s="4"/>
      <c r="F516" s="4"/>
      <c r="Q516" s="1"/>
      <c r="R516" s="1"/>
      <c r="S516" s="1"/>
      <c r="U516" s="1"/>
      <c r="V516" s="1"/>
      <c r="W516" s="1">
        <f t="shared" si="59"/>
        <v>0</v>
      </c>
      <c r="X516" s="1"/>
      <c r="Y516" s="1"/>
      <c r="Z516" s="1">
        <f>Table1914[[#This Row],[Quantity2]]*Table1914[[#This Row],[U Cost]]</f>
        <v>0</v>
      </c>
      <c r="AB516" s="1"/>
      <c r="AC516" s="1"/>
      <c r="AD516" s="1">
        <f t="shared" si="60"/>
        <v>0</v>
      </c>
      <c r="AE516" s="1"/>
      <c r="AF516" s="1">
        <f>SUM(Table1914[[#This Row],[Total 
Paid]:[Shipping 
Charged]])</f>
        <v>0</v>
      </c>
      <c r="AG516" s="1"/>
      <c r="AH516" s="1"/>
      <c r="AI516" s="1">
        <f t="shared" si="61"/>
        <v>0</v>
      </c>
      <c r="AK516" s="1"/>
      <c r="AL516" s="1"/>
      <c r="AM516" s="1"/>
      <c r="AN516" s="1"/>
      <c r="AP516" s="30"/>
      <c r="AQ516" s="1"/>
      <c r="AR516" s="1">
        <f t="shared" si="64"/>
        <v>0</v>
      </c>
      <c r="AS516" s="1"/>
      <c r="AT516" s="1"/>
      <c r="AU516" s="2">
        <f t="shared" si="62"/>
        <v>0</v>
      </c>
      <c r="AW516" s="1"/>
      <c r="AX516" s="1"/>
      <c r="AY516" s="1"/>
      <c r="AZ516" s="2">
        <f t="shared" si="65"/>
        <v>0</v>
      </c>
      <c r="BA516" s="2">
        <f>SUM(AF516,AH516,-AZ516,-Table1914[[#This Row],[Sale Fee]])</f>
        <v>0</v>
      </c>
      <c r="BC516" s="1"/>
      <c r="BD516" s="1"/>
      <c r="BE516" s="1"/>
    </row>
    <row r="517" spans="1:57" x14ac:dyDescent="0.25">
      <c r="A517" s="1"/>
      <c r="B517" s="1"/>
      <c r="E517" s="4"/>
      <c r="F517" s="4"/>
      <c r="Q517" s="1"/>
      <c r="R517" s="1"/>
      <c r="S517" s="1"/>
      <c r="U517" s="1"/>
      <c r="V517" s="1"/>
      <c r="W517" s="1">
        <f t="shared" si="59"/>
        <v>0</v>
      </c>
      <c r="X517" s="1"/>
      <c r="Y517" s="1"/>
      <c r="Z517" s="1">
        <f>Table1914[[#This Row],[Quantity2]]*Table1914[[#This Row],[U Cost]]</f>
        <v>0</v>
      </c>
      <c r="AB517" s="1"/>
      <c r="AC517" s="1"/>
      <c r="AD517" s="1">
        <f t="shared" si="60"/>
        <v>0</v>
      </c>
      <c r="AE517" s="1"/>
      <c r="AF517" s="1">
        <f>SUM(Table1914[[#This Row],[Total 
Paid]:[Shipping 
Charged]])</f>
        <v>0</v>
      </c>
      <c r="AG517" s="1"/>
      <c r="AH517" s="1"/>
      <c r="AI517" s="1">
        <f t="shared" si="61"/>
        <v>0</v>
      </c>
      <c r="AK517" s="1"/>
      <c r="AL517" s="1"/>
      <c r="AM517" s="1"/>
      <c r="AN517" s="1"/>
      <c r="AP517" s="30"/>
      <c r="AQ517" s="1"/>
      <c r="AR517" s="1">
        <f t="shared" si="64"/>
        <v>0</v>
      </c>
      <c r="AS517" s="1"/>
      <c r="AT517" s="1"/>
      <c r="AU517" s="2">
        <f t="shared" si="62"/>
        <v>0</v>
      </c>
      <c r="AW517" s="1"/>
      <c r="AX517" s="1"/>
      <c r="AY517" s="1"/>
      <c r="AZ517" s="2">
        <f t="shared" si="65"/>
        <v>0</v>
      </c>
      <c r="BA517" s="2">
        <f>SUM(AF517,AH517,-AZ517,-Table1914[[#This Row],[Sale Fee]])</f>
        <v>0</v>
      </c>
      <c r="BC517" s="1"/>
      <c r="BD517" s="1"/>
      <c r="BE517" s="1"/>
    </row>
    <row r="518" spans="1:57" x14ac:dyDescent="0.25">
      <c r="A518" s="1"/>
      <c r="B518" s="1"/>
      <c r="E518" s="4"/>
      <c r="F518" s="4"/>
      <c r="Q518" s="1"/>
      <c r="R518" s="1"/>
      <c r="S518" s="1"/>
      <c r="U518" s="1"/>
      <c r="V518" s="1"/>
      <c r="W518" s="1">
        <f t="shared" ref="W518:W581" si="66">U518*V518</f>
        <v>0</v>
      </c>
      <c r="X518" s="1"/>
      <c r="Y518" s="1"/>
      <c r="Z518" s="1">
        <f>Table1914[[#This Row],[Quantity2]]*Table1914[[#This Row],[U Cost]]</f>
        <v>0</v>
      </c>
      <c r="AB518" s="1"/>
      <c r="AC518" s="1"/>
      <c r="AD518" s="1">
        <f t="shared" ref="AD518:AD581" si="67">AC518*AB518</f>
        <v>0</v>
      </c>
      <c r="AE518" s="1"/>
      <c r="AF518" s="1">
        <f>SUM(Table1914[[#This Row],[Total 
Paid]:[Shipping 
Charged]])</f>
        <v>0</v>
      </c>
      <c r="AG518" s="1"/>
      <c r="AH518" s="1"/>
      <c r="AI518" s="1">
        <f t="shared" ref="AI518:AI581" si="68">SUM(AF518,AG518,AH518)</f>
        <v>0</v>
      </c>
      <c r="AK518" s="1"/>
      <c r="AL518" s="1"/>
      <c r="AM518" s="1"/>
      <c r="AN518" s="1"/>
      <c r="AP518" s="30"/>
      <c r="AQ518" s="1"/>
      <c r="AR518" s="1">
        <f t="shared" si="64"/>
        <v>0</v>
      </c>
      <c r="AS518" s="1"/>
      <c r="AT518" s="1"/>
      <c r="AU518" s="2">
        <f t="shared" ref="AU518:AU581" si="69">SUM(AR518:AT518)</f>
        <v>0</v>
      </c>
      <c r="AW518" s="1"/>
      <c r="AX518" s="1"/>
      <c r="AY518" s="1"/>
      <c r="AZ518" s="2">
        <f t="shared" si="65"/>
        <v>0</v>
      </c>
      <c r="BA518" s="2">
        <f>SUM(AF518,AH518,-AZ518,-Table1914[[#This Row],[Sale Fee]])</f>
        <v>0</v>
      </c>
      <c r="BC518" s="1"/>
      <c r="BD518" s="1"/>
      <c r="BE518" s="1"/>
    </row>
    <row r="519" spans="1:57" x14ac:dyDescent="0.25">
      <c r="A519" s="1"/>
      <c r="B519" s="1"/>
      <c r="E519" s="4"/>
      <c r="F519" s="4"/>
      <c r="Q519" s="1"/>
      <c r="R519" s="1"/>
      <c r="S519" s="1"/>
      <c r="U519" s="1"/>
      <c r="V519" s="1"/>
      <c r="W519" s="1">
        <f t="shared" si="66"/>
        <v>0</v>
      </c>
      <c r="X519" s="1"/>
      <c r="Y519" s="1"/>
      <c r="Z519" s="1">
        <f>Table1914[[#This Row],[Quantity2]]*Table1914[[#This Row],[U Cost]]</f>
        <v>0</v>
      </c>
      <c r="AB519" s="1"/>
      <c r="AC519" s="1"/>
      <c r="AD519" s="1">
        <f t="shared" si="67"/>
        <v>0</v>
      </c>
      <c r="AE519" s="1"/>
      <c r="AF519" s="1">
        <f>SUM(Table1914[[#This Row],[Total 
Paid]:[Shipping 
Charged]])</f>
        <v>0</v>
      </c>
      <c r="AG519" s="1"/>
      <c r="AH519" s="1"/>
      <c r="AI519" s="1">
        <f t="shared" si="68"/>
        <v>0</v>
      </c>
      <c r="AK519" s="1"/>
      <c r="AL519" s="1"/>
      <c r="AM519" s="1"/>
      <c r="AN519" s="1"/>
      <c r="AP519" s="30"/>
      <c r="AQ519" s="1"/>
      <c r="AR519" s="1">
        <f t="shared" si="64"/>
        <v>0</v>
      </c>
      <c r="AS519" s="1"/>
      <c r="AT519" s="1"/>
      <c r="AU519" s="2">
        <f t="shared" si="69"/>
        <v>0</v>
      </c>
      <c r="AW519" s="1"/>
      <c r="AX519" s="1"/>
      <c r="AY519" s="1"/>
      <c r="AZ519" s="2">
        <f t="shared" si="65"/>
        <v>0</v>
      </c>
      <c r="BA519" s="2">
        <f>SUM(AF519,AH519,-AZ519,-Table1914[[#This Row],[Sale Fee]])</f>
        <v>0</v>
      </c>
      <c r="BC519" s="1"/>
      <c r="BD519" s="1"/>
      <c r="BE519" s="1"/>
    </row>
    <row r="520" spans="1:57" x14ac:dyDescent="0.25">
      <c r="A520" s="1"/>
      <c r="B520" s="1"/>
      <c r="E520" s="4"/>
      <c r="F520" s="4"/>
      <c r="Q520" s="1"/>
      <c r="R520" s="1"/>
      <c r="S520" s="1"/>
      <c r="U520" s="1"/>
      <c r="V520" s="1"/>
      <c r="W520" s="1">
        <f t="shared" si="66"/>
        <v>0</v>
      </c>
      <c r="X520" s="1"/>
      <c r="Y520" s="1"/>
      <c r="Z520" s="1">
        <f>Table1914[[#This Row],[Quantity2]]*Table1914[[#This Row],[U Cost]]</f>
        <v>0</v>
      </c>
      <c r="AB520" s="1"/>
      <c r="AC520" s="1"/>
      <c r="AD520" s="1">
        <f t="shared" si="67"/>
        <v>0</v>
      </c>
      <c r="AE520" s="1"/>
      <c r="AF520" s="1">
        <f>SUM(Table1914[[#This Row],[Total 
Paid]:[Shipping 
Charged]])</f>
        <v>0</v>
      </c>
      <c r="AG520" s="1"/>
      <c r="AH520" s="1"/>
      <c r="AI520" s="1">
        <f t="shared" si="68"/>
        <v>0</v>
      </c>
      <c r="AK520" s="1"/>
      <c r="AL520" s="1"/>
      <c r="AM520" s="1"/>
      <c r="AN520" s="1"/>
      <c r="AP520" s="30"/>
      <c r="AQ520" s="1"/>
      <c r="AR520" s="1">
        <f t="shared" si="64"/>
        <v>0</v>
      </c>
      <c r="AS520" s="1"/>
      <c r="AT520" s="1"/>
      <c r="AU520" s="2">
        <f t="shared" si="69"/>
        <v>0</v>
      </c>
      <c r="AW520" s="1"/>
      <c r="AX520" s="1"/>
      <c r="AY520" s="1"/>
      <c r="AZ520" s="2">
        <f t="shared" si="65"/>
        <v>0</v>
      </c>
      <c r="BA520" s="2">
        <f>SUM(AF520,AH520,-AZ520,-Table1914[[#This Row],[Sale Fee]])</f>
        <v>0</v>
      </c>
      <c r="BC520" s="1"/>
      <c r="BD520" s="1"/>
      <c r="BE520" s="1"/>
    </row>
    <row r="521" spans="1:57" x14ac:dyDescent="0.25">
      <c r="A521" s="1"/>
      <c r="B521" s="1"/>
      <c r="E521" s="4"/>
      <c r="F521" s="4"/>
      <c r="Q521" s="1"/>
      <c r="R521" s="1"/>
      <c r="S521" s="1"/>
      <c r="U521" s="1"/>
      <c r="V521" s="1"/>
      <c r="W521" s="1">
        <f t="shared" si="66"/>
        <v>0</v>
      </c>
      <c r="X521" s="1"/>
      <c r="Y521" s="1"/>
      <c r="Z521" s="1">
        <f>Table1914[[#This Row],[Quantity2]]*Table1914[[#This Row],[U Cost]]</f>
        <v>0</v>
      </c>
      <c r="AB521" s="1"/>
      <c r="AC521" s="1"/>
      <c r="AD521" s="1">
        <f t="shared" si="67"/>
        <v>0</v>
      </c>
      <c r="AE521" s="1"/>
      <c r="AF521" s="1">
        <f>SUM(Table1914[[#This Row],[Total 
Paid]:[Shipping 
Charged]])</f>
        <v>0</v>
      </c>
      <c r="AG521" s="1"/>
      <c r="AH521" s="1"/>
      <c r="AI521" s="1">
        <f t="shared" si="68"/>
        <v>0</v>
      </c>
      <c r="AK521" s="1"/>
      <c r="AL521" s="1"/>
      <c r="AM521" s="1"/>
      <c r="AN521" s="1"/>
      <c r="AP521" s="30"/>
      <c r="AQ521" s="1"/>
      <c r="AR521" s="1">
        <f t="shared" si="64"/>
        <v>0</v>
      </c>
      <c r="AS521" s="1"/>
      <c r="AT521" s="1"/>
      <c r="AU521" s="2">
        <f t="shared" si="69"/>
        <v>0</v>
      </c>
      <c r="AW521" s="1"/>
      <c r="AX521" s="1"/>
      <c r="AY521" s="1"/>
      <c r="AZ521" s="2">
        <f t="shared" si="65"/>
        <v>0</v>
      </c>
      <c r="BA521" s="2">
        <f>SUM(AF521,AH521,-AZ521,-Table1914[[#This Row],[Sale Fee]])</f>
        <v>0</v>
      </c>
      <c r="BC521" s="1"/>
      <c r="BD521" s="1"/>
      <c r="BE521" s="1"/>
    </row>
    <row r="522" spans="1:57" x14ac:dyDescent="0.25">
      <c r="A522" s="1"/>
      <c r="B522" s="1"/>
      <c r="E522" s="4"/>
      <c r="F522" s="4"/>
      <c r="Q522" s="1"/>
      <c r="R522" s="1"/>
      <c r="S522" s="1"/>
      <c r="U522" s="1"/>
      <c r="V522" s="1"/>
      <c r="W522" s="1">
        <f t="shared" si="66"/>
        <v>0</v>
      </c>
      <c r="X522" s="1"/>
      <c r="Y522" s="1"/>
      <c r="Z522" s="1">
        <f>Table1914[[#This Row],[Quantity2]]*Table1914[[#This Row],[U Cost]]</f>
        <v>0</v>
      </c>
      <c r="AB522" s="1"/>
      <c r="AC522" s="1"/>
      <c r="AD522" s="1">
        <f t="shared" si="67"/>
        <v>0</v>
      </c>
      <c r="AE522" s="1"/>
      <c r="AF522" s="1">
        <f>SUM(Table1914[[#This Row],[Total 
Paid]:[Shipping 
Charged]])</f>
        <v>0</v>
      </c>
      <c r="AG522" s="1"/>
      <c r="AH522" s="1"/>
      <c r="AI522" s="1">
        <f t="shared" si="68"/>
        <v>0</v>
      </c>
      <c r="AK522" s="1"/>
      <c r="AL522" s="1"/>
      <c r="AM522" s="1"/>
      <c r="AN522" s="1"/>
      <c r="AP522" s="30"/>
      <c r="AQ522" s="1"/>
      <c r="AR522" s="1">
        <f t="shared" si="64"/>
        <v>0</v>
      </c>
      <c r="AS522" s="1"/>
      <c r="AT522" s="1"/>
      <c r="AU522" s="2">
        <f t="shared" si="69"/>
        <v>0</v>
      </c>
      <c r="AW522" s="1"/>
      <c r="AX522" s="1"/>
      <c r="AY522" s="1"/>
      <c r="AZ522" s="2">
        <f t="shared" si="65"/>
        <v>0</v>
      </c>
      <c r="BA522" s="2">
        <f>SUM(AF522,AH522,-AZ522,-Table1914[[#This Row],[Sale Fee]])</f>
        <v>0</v>
      </c>
      <c r="BC522" s="1"/>
      <c r="BD522" s="1"/>
      <c r="BE522" s="1"/>
    </row>
    <row r="523" spans="1:57" x14ac:dyDescent="0.25">
      <c r="A523" s="1"/>
      <c r="B523" s="1"/>
      <c r="E523" s="4"/>
      <c r="F523" s="4"/>
      <c r="Q523" s="1"/>
      <c r="R523" s="1"/>
      <c r="S523" s="1"/>
      <c r="U523" s="1"/>
      <c r="V523" s="1"/>
      <c r="W523" s="1">
        <f t="shared" si="66"/>
        <v>0</v>
      </c>
      <c r="X523" s="1"/>
      <c r="Y523" s="1"/>
      <c r="Z523" s="1">
        <f>Table1914[[#This Row],[Quantity2]]*Table1914[[#This Row],[U Cost]]</f>
        <v>0</v>
      </c>
      <c r="AB523" s="1"/>
      <c r="AC523" s="1"/>
      <c r="AD523" s="1">
        <f t="shared" si="67"/>
        <v>0</v>
      </c>
      <c r="AE523" s="1"/>
      <c r="AF523" s="1">
        <f>SUM(Table1914[[#This Row],[Total 
Paid]:[Shipping 
Charged]])</f>
        <v>0</v>
      </c>
      <c r="AG523" s="1"/>
      <c r="AH523" s="1"/>
      <c r="AI523" s="1">
        <f t="shared" si="68"/>
        <v>0</v>
      </c>
      <c r="AK523" s="1"/>
      <c r="AL523" s="1"/>
      <c r="AM523" s="1"/>
      <c r="AN523" s="1"/>
      <c r="AP523" s="30"/>
      <c r="AQ523" s="1"/>
      <c r="AR523" s="1">
        <f t="shared" si="64"/>
        <v>0</v>
      </c>
      <c r="AS523" s="1"/>
      <c r="AT523" s="1"/>
      <c r="AU523" s="2">
        <f t="shared" si="69"/>
        <v>0</v>
      </c>
      <c r="AW523" s="1"/>
      <c r="AX523" s="1"/>
      <c r="AY523" s="1"/>
      <c r="AZ523" s="2">
        <f t="shared" si="65"/>
        <v>0</v>
      </c>
      <c r="BA523" s="2">
        <f>SUM(AF523,AH523,-AZ523,-Table1914[[#This Row],[Sale Fee]])</f>
        <v>0</v>
      </c>
      <c r="BC523" s="1"/>
      <c r="BD523" s="1"/>
      <c r="BE523" s="1"/>
    </row>
    <row r="524" spans="1:57" x14ac:dyDescent="0.25">
      <c r="A524" s="1"/>
      <c r="B524" s="1"/>
      <c r="E524" s="4"/>
      <c r="F524" s="4"/>
      <c r="Q524" s="1"/>
      <c r="R524" s="1"/>
      <c r="S524" s="1"/>
      <c r="U524" s="1"/>
      <c r="V524" s="1"/>
      <c r="W524" s="1">
        <f t="shared" si="66"/>
        <v>0</v>
      </c>
      <c r="X524" s="1"/>
      <c r="Y524" s="1"/>
      <c r="Z524" s="1">
        <f>Table1914[[#This Row],[Quantity2]]*Table1914[[#This Row],[U Cost]]</f>
        <v>0</v>
      </c>
      <c r="AB524" s="1"/>
      <c r="AC524" s="1"/>
      <c r="AD524" s="1">
        <f t="shared" si="67"/>
        <v>0</v>
      </c>
      <c r="AE524" s="1"/>
      <c r="AF524" s="1">
        <f>SUM(Table1914[[#This Row],[Total 
Paid]:[Shipping 
Charged]])</f>
        <v>0</v>
      </c>
      <c r="AG524" s="1"/>
      <c r="AH524" s="1"/>
      <c r="AI524" s="1">
        <f t="shared" si="68"/>
        <v>0</v>
      </c>
      <c r="AK524" s="1"/>
      <c r="AL524" s="1"/>
      <c r="AM524" s="1"/>
      <c r="AN524" s="1"/>
      <c r="AP524" s="30"/>
      <c r="AQ524" s="1"/>
      <c r="AR524" s="1">
        <f t="shared" si="64"/>
        <v>0</v>
      </c>
      <c r="AS524" s="1"/>
      <c r="AT524" s="1"/>
      <c r="AU524" s="2">
        <f t="shared" si="69"/>
        <v>0</v>
      </c>
      <c r="AW524" s="1"/>
      <c r="AX524" s="1"/>
      <c r="AY524" s="1"/>
      <c r="AZ524" s="2">
        <f t="shared" si="65"/>
        <v>0</v>
      </c>
      <c r="BA524" s="2">
        <f>SUM(AF524,AH524,-AZ524,-Table1914[[#This Row],[Sale Fee]])</f>
        <v>0</v>
      </c>
      <c r="BC524" s="1"/>
      <c r="BD524" s="1"/>
      <c r="BE524" s="1"/>
    </row>
    <row r="525" spans="1:57" x14ac:dyDescent="0.25">
      <c r="A525" s="1"/>
      <c r="B525" s="1"/>
      <c r="E525" s="4"/>
      <c r="F525" s="4"/>
      <c r="Q525" s="1"/>
      <c r="R525" s="1"/>
      <c r="S525" s="1"/>
      <c r="U525" s="1"/>
      <c r="V525" s="1"/>
      <c r="W525" s="1">
        <f t="shared" si="66"/>
        <v>0</v>
      </c>
      <c r="X525" s="1"/>
      <c r="Y525" s="1"/>
      <c r="Z525" s="1">
        <f>Table1914[[#This Row],[Quantity2]]*Table1914[[#This Row],[U Cost]]</f>
        <v>0</v>
      </c>
      <c r="AB525" s="1"/>
      <c r="AC525" s="1"/>
      <c r="AD525" s="1">
        <f t="shared" si="67"/>
        <v>0</v>
      </c>
      <c r="AE525" s="1"/>
      <c r="AF525" s="1">
        <f>SUM(Table1914[[#This Row],[Total 
Paid]:[Shipping 
Charged]])</f>
        <v>0</v>
      </c>
      <c r="AG525" s="1"/>
      <c r="AH525" s="1"/>
      <c r="AI525" s="1">
        <f t="shared" si="68"/>
        <v>0</v>
      </c>
      <c r="AK525" s="1"/>
      <c r="AL525" s="1"/>
      <c r="AM525" s="1"/>
      <c r="AN525" s="1"/>
      <c r="AP525" s="30"/>
      <c r="AQ525" s="1"/>
      <c r="AR525" s="1">
        <f t="shared" si="64"/>
        <v>0</v>
      </c>
      <c r="AS525" s="1"/>
      <c r="AT525" s="1"/>
      <c r="AU525" s="2">
        <f t="shared" si="69"/>
        <v>0</v>
      </c>
      <c r="AW525" s="1"/>
      <c r="AX525" s="1"/>
      <c r="AY525" s="1"/>
      <c r="AZ525" s="2">
        <f t="shared" si="65"/>
        <v>0</v>
      </c>
      <c r="BA525" s="2">
        <f>SUM(AF525,AH525,-AZ525,-Table1914[[#This Row],[Sale Fee]])</f>
        <v>0</v>
      </c>
      <c r="BC525" s="1"/>
      <c r="BD525" s="1"/>
      <c r="BE525" s="1"/>
    </row>
    <row r="526" spans="1:57" x14ac:dyDescent="0.25">
      <c r="A526" s="1"/>
      <c r="B526" s="1"/>
      <c r="E526" s="4"/>
      <c r="F526" s="4"/>
      <c r="Q526" s="1"/>
      <c r="R526" s="1"/>
      <c r="S526" s="1"/>
      <c r="U526" s="1"/>
      <c r="V526" s="1"/>
      <c r="W526" s="1">
        <f t="shared" si="66"/>
        <v>0</v>
      </c>
      <c r="X526" s="1"/>
      <c r="Y526" s="1"/>
      <c r="Z526" s="1">
        <f>Table1914[[#This Row],[Quantity2]]*Table1914[[#This Row],[U Cost]]</f>
        <v>0</v>
      </c>
      <c r="AB526" s="1"/>
      <c r="AC526" s="1"/>
      <c r="AD526" s="1">
        <f t="shared" si="67"/>
        <v>0</v>
      </c>
      <c r="AE526" s="1"/>
      <c r="AF526" s="1">
        <f>SUM(Table1914[[#This Row],[Total 
Paid]:[Shipping 
Charged]])</f>
        <v>0</v>
      </c>
      <c r="AG526" s="1"/>
      <c r="AH526" s="1"/>
      <c r="AI526" s="1">
        <f t="shared" si="68"/>
        <v>0</v>
      </c>
      <c r="AK526" s="1"/>
      <c r="AL526" s="1"/>
      <c r="AM526" s="1"/>
      <c r="AN526" s="1"/>
      <c r="AP526" s="30"/>
      <c r="AQ526" s="1"/>
      <c r="AR526" s="1">
        <f t="shared" si="64"/>
        <v>0</v>
      </c>
      <c r="AS526" s="1"/>
      <c r="AT526" s="1"/>
      <c r="AU526" s="2">
        <f t="shared" si="69"/>
        <v>0</v>
      </c>
      <c r="AW526" s="1"/>
      <c r="AX526" s="1"/>
      <c r="AY526" s="1"/>
      <c r="AZ526" s="2">
        <f t="shared" si="65"/>
        <v>0</v>
      </c>
      <c r="BA526" s="2">
        <f>SUM(AF526,AH526,-AZ526,-Table1914[[#This Row],[Sale Fee]])</f>
        <v>0</v>
      </c>
      <c r="BC526" s="1"/>
      <c r="BD526" s="1"/>
      <c r="BE526" s="1"/>
    </row>
    <row r="527" spans="1:57" x14ac:dyDescent="0.25">
      <c r="A527" s="1"/>
      <c r="B527" s="1"/>
      <c r="E527" s="4"/>
      <c r="F527" s="4"/>
      <c r="Q527" s="1"/>
      <c r="R527" s="1"/>
      <c r="S527" s="1"/>
      <c r="U527" s="1"/>
      <c r="V527" s="1"/>
      <c r="W527" s="1">
        <f t="shared" si="66"/>
        <v>0</v>
      </c>
      <c r="X527" s="1"/>
      <c r="Y527" s="1"/>
      <c r="Z527" s="1">
        <f>Table1914[[#This Row],[Quantity2]]*Table1914[[#This Row],[U Cost]]</f>
        <v>0</v>
      </c>
      <c r="AB527" s="1"/>
      <c r="AC527" s="1"/>
      <c r="AD527" s="1">
        <f t="shared" si="67"/>
        <v>0</v>
      </c>
      <c r="AE527" s="1"/>
      <c r="AF527" s="1">
        <f>SUM(Table1914[[#This Row],[Total 
Paid]:[Shipping 
Charged]])</f>
        <v>0</v>
      </c>
      <c r="AG527" s="1"/>
      <c r="AH527" s="1"/>
      <c r="AI527" s="1">
        <f t="shared" si="68"/>
        <v>0</v>
      </c>
      <c r="AK527" s="1"/>
      <c r="AL527" s="1"/>
      <c r="AM527" s="1"/>
      <c r="AN527" s="1"/>
      <c r="AP527" s="30"/>
      <c r="AQ527" s="1"/>
      <c r="AR527" s="1">
        <f t="shared" si="64"/>
        <v>0</v>
      </c>
      <c r="AS527" s="1"/>
      <c r="AT527" s="1"/>
      <c r="AU527" s="2">
        <f t="shared" si="69"/>
        <v>0</v>
      </c>
      <c r="AW527" s="1"/>
      <c r="AX527" s="1"/>
      <c r="AY527" s="1"/>
      <c r="AZ527" s="2">
        <f t="shared" si="65"/>
        <v>0</v>
      </c>
      <c r="BA527" s="2">
        <f>SUM(AF527,AH527,-AZ527,-Table1914[[#This Row],[Sale Fee]])</f>
        <v>0</v>
      </c>
      <c r="BC527" s="1"/>
      <c r="BD527" s="1"/>
      <c r="BE527" s="1"/>
    </row>
    <row r="528" spans="1:57" x14ac:dyDescent="0.25">
      <c r="A528" s="1"/>
      <c r="B528" s="1"/>
      <c r="E528" s="4"/>
      <c r="F528" s="4"/>
      <c r="Q528" s="1"/>
      <c r="R528" s="1"/>
      <c r="S528" s="1"/>
      <c r="U528" s="1"/>
      <c r="V528" s="1"/>
      <c r="W528" s="1">
        <f t="shared" si="66"/>
        <v>0</v>
      </c>
      <c r="X528" s="1"/>
      <c r="Y528" s="1"/>
      <c r="Z528" s="1">
        <f>Table1914[[#This Row],[Quantity2]]*Table1914[[#This Row],[U Cost]]</f>
        <v>0</v>
      </c>
      <c r="AB528" s="1"/>
      <c r="AC528" s="1"/>
      <c r="AD528" s="1">
        <f t="shared" si="67"/>
        <v>0</v>
      </c>
      <c r="AE528" s="1"/>
      <c r="AF528" s="1">
        <f>SUM(Table1914[[#This Row],[Total 
Paid]:[Shipping 
Charged]])</f>
        <v>0</v>
      </c>
      <c r="AG528" s="1"/>
      <c r="AH528" s="1"/>
      <c r="AI528" s="1">
        <f t="shared" si="68"/>
        <v>0</v>
      </c>
      <c r="AK528" s="1"/>
      <c r="AL528" s="1"/>
      <c r="AM528" s="1"/>
      <c r="AN528" s="1"/>
      <c r="AP528" s="30"/>
      <c r="AQ528" s="1"/>
      <c r="AR528" s="1">
        <f t="shared" si="64"/>
        <v>0</v>
      </c>
      <c r="AS528" s="1"/>
      <c r="AT528" s="1"/>
      <c r="AU528" s="2">
        <f t="shared" si="69"/>
        <v>0</v>
      </c>
      <c r="AW528" s="1"/>
      <c r="AX528" s="1"/>
      <c r="AY528" s="1"/>
      <c r="AZ528" s="2">
        <f t="shared" si="65"/>
        <v>0</v>
      </c>
      <c r="BA528" s="2">
        <f>SUM(AF528,AH528,-AZ528,-Table1914[[#This Row],[Sale Fee]])</f>
        <v>0</v>
      </c>
      <c r="BC528" s="1"/>
      <c r="BD528" s="1"/>
      <c r="BE528" s="1"/>
    </row>
    <row r="529" spans="1:57" x14ac:dyDescent="0.25">
      <c r="A529" s="1"/>
      <c r="B529" s="1"/>
      <c r="E529" s="4"/>
      <c r="F529" s="4"/>
      <c r="Q529" s="1"/>
      <c r="R529" s="1"/>
      <c r="S529" s="1"/>
      <c r="U529" s="1"/>
      <c r="V529" s="1"/>
      <c r="W529" s="1">
        <f t="shared" si="66"/>
        <v>0</v>
      </c>
      <c r="X529" s="1"/>
      <c r="Y529" s="1"/>
      <c r="Z529" s="1">
        <f>Table1914[[#This Row],[Quantity2]]*Table1914[[#This Row],[U Cost]]</f>
        <v>0</v>
      </c>
      <c r="AB529" s="1"/>
      <c r="AC529" s="1"/>
      <c r="AD529" s="1">
        <f t="shared" si="67"/>
        <v>0</v>
      </c>
      <c r="AE529" s="1"/>
      <c r="AF529" s="1">
        <f>SUM(Table1914[[#This Row],[Total 
Paid]:[Shipping 
Charged]])</f>
        <v>0</v>
      </c>
      <c r="AG529" s="1"/>
      <c r="AH529" s="1"/>
      <c r="AI529" s="1">
        <f t="shared" si="68"/>
        <v>0</v>
      </c>
      <c r="AK529" s="1"/>
      <c r="AL529" s="1"/>
      <c r="AM529" s="1"/>
      <c r="AN529" s="1"/>
      <c r="AP529" s="30"/>
      <c r="AQ529" s="1"/>
      <c r="AR529" s="1">
        <f t="shared" si="64"/>
        <v>0</v>
      </c>
      <c r="AS529" s="1"/>
      <c r="AT529" s="1"/>
      <c r="AU529" s="2">
        <f t="shared" si="69"/>
        <v>0</v>
      </c>
      <c r="AW529" s="1"/>
      <c r="AX529" s="1"/>
      <c r="AY529" s="1"/>
      <c r="AZ529" s="2">
        <f t="shared" si="65"/>
        <v>0</v>
      </c>
      <c r="BA529" s="2">
        <f>SUM(AF529,AH529,-AZ529,-Table1914[[#This Row],[Sale Fee]])</f>
        <v>0</v>
      </c>
      <c r="BC529" s="1"/>
      <c r="BD529" s="1"/>
      <c r="BE529" s="1"/>
    </row>
    <row r="530" spans="1:57" x14ac:dyDescent="0.25">
      <c r="A530" s="1"/>
      <c r="B530" s="1"/>
      <c r="E530" s="4"/>
      <c r="F530" s="4"/>
      <c r="Q530" s="1"/>
      <c r="R530" s="1"/>
      <c r="S530" s="1"/>
      <c r="U530" s="1"/>
      <c r="V530" s="1"/>
      <c r="W530" s="1">
        <f t="shared" si="66"/>
        <v>0</v>
      </c>
      <c r="X530" s="1"/>
      <c r="Y530" s="1"/>
      <c r="Z530" s="1">
        <f>Table1914[[#This Row],[Quantity2]]*Table1914[[#This Row],[U Cost]]</f>
        <v>0</v>
      </c>
      <c r="AB530" s="1"/>
      <c r="AC530" s="1"/>
      <c r="AD530" s="1">
        <f t="shared" si="67"/>
        <v>0</v>
      </c>
      <c r="AE530" s="1"/>
      <c r="AF530" s="1">
        <f>SUM(Table1914[[#This Row],[Total 
Paid]:[Shipping 
Charged]])</f>
        <v>0</v>
      </c>
      <c r="AG530" s="1"/>
      <c r="AH530" s="1"/>
      <c r="AI530" s="1">
        <f t="shared" si="68"/>
        <v>0</v>
      </c>
      <c r="AK530" s="1"/>
      <c r="AL530" s="1"/>
      <c r="AM530" s="1"/>
      <c r="AN530" s="1"/>
      <c r="AP530" s="30"/>
      <c r="AQ530" s="1"/>
      <c r="AR530" s="1">
        <f t="shared" si="64"/>
        <v>0</v>
      </c>
      <c r="AS530" s="1"/>
      <c r="AT530" s="1"/>
      <c r="AU530" s="2">
        <f t="shared" si="69"/>
        <v>0</v>
      </c>
      <c r="AW530" s="1"/>
      <c r="AX530" s="1"/>
      <c r="AY530" s="1"/>
      <c r="AZ530" s="2">
        <f t="shared" si="65"/>
        <v>0</v>
      </c>
      <c r="BA530" s="2">
        <f>SUM(AF530,AH530,-AZ530,-Table1914[[#This Row],[Sale Fee]])</f>
        <v>0</v>
      </c>
      <c r="BC530" s="1"/>
      <c r="BD530" s="1"/>
      <c r="BE530" s="1"/>
    </row>
    <row r="531" spans="1:57" x14ac:dyDescent="0.25">
      <c r="A531" s="1"/>
      <c r="B531" s="1"/>
      <c r="E531" s="4"/>
      <c r="F531" s="4"/>
      <c r="Q531" s="1"/>
      <c r="R531" s="1"/>
      <c r="S531" s="1"/>
      <c r="U531" s="1"/>
      <c r="V531" s="1"/>
      <c r="W531" s="1">
        <f t="shared" si="66"/>
        <v>0</v>
      </c>
      <c r="X531" s="1"/>
      <c r="Y531" s="1"/>
      <c r="Z531" s="1">
        <f>Table1914[[#This Row],[Quantity2]]*Table1914[[#This Row],[U Cost]]</f>
        <v>0</v>
      </c>
      <c r="AB531" s="1"/>
      <c r="AC531" s="1"/>
      <c r="AD531" s="1">
        <f t="shared" si="67"/>
        <v>0</v>
      </c>
      <c r="AE531" s="1"/>
      <c r="AF531" s="1">
        <f>SUM(Table1914[[#This Row],[Total 
Paid]:[Shipping 
Charged]])</f>
        <v>0</v>
      </c>
      <c r="AG531" s="1"/>
      <c r="AH531" s="1"/>
      <c r="AI531" s="1">
        <f t="shared" si="68"/>
        <v>0</v>
      </c>
      <c r="AK531" s="1"/>
      <c r="AL531" s="1"/>
      <c r="AM531" s="1"/>
      <c r="AN531" s="1"/>
      <c r="AP531" s="30"/>
      <c r="AQ531" s="1"/>
      <c r="AR531" s="1">
        <f t="shared" si="64"/>
        <v>0</v>
      </c>
      <c r="AS531" s="1"/>
      <c r="AT531" s="1"/>
      <c r="AU531" s="2">
        <f t="shared" si="69"/>
        <v>0</v>
      </c>
      <c r="AW531" s="1"/>
      <c r="AX531" s="1"/>
      <c r="AY531" s="1"/>
      <c r="AZ531" s="2">
        <f t="shared" si="65"/>
        <v>0</v>
      </c>
      <c r="BA531" s="2">
        <f>SUM(AF531,AH531,-AZ531,-Table1914[[#This Row],[Sale Fee]])</f>
        <v>0</v>
      </c>
      <c r="BC531" s="1"/>
      <c r="BD531" s="1"/>
      <c r="BE531" s="1"/>
    </row>
    <row r="532" spans="1:57" x14ac:dyDescent="0.25">
      <c r="A532" s="1"/>
      <c r="B532" s="1"/>
      <c r="E532" s="4"/>
      <c r="F532" s="4"/>
      <c r="Q532" s="1"/>
      <c r="R532" s="1"/>
      <c r="S532" s="1"/>
      <c r="U532" s="1"/>
      <c r="V532" s="1"/>
      <c r="W532" s="1">
        <f t="shared" si="66"/>
        <v>0</v>
      </c>
      <c r="X532" s="1"/>
      <c r="Y532" s="1"/>
      <c r="Z532" s="1">
        <f>Table1914[[#This Row],[Quantity2]]*Table1914[[#This Row],[U Cost]]</f>
        <v>0</v>
      </c>
      <c r="AB532" s="1"/>
      <c r="AC532" s="1"/>
      <c r="AD532" s="1">
        <f t="shared" si="67"/>
        <v>0</v>
      </c>
      <c r="AE532" s="1"/>
      <c r="AF532" s="1">
        <f>SUM(Table1914[[#This Row],[Total 
Paid]:[Shipping 
Charged]])</f>
        <v>0</v>
      </c>
      <c r="AG532" s="1"/>
      <c r="AH532" s="1"/>
      <c r="AI532" s="1">
        <f t="shared" si="68"/>
        <v>0</v>
      </c>
      <c r="AK532" s="1"/>
      <c r="AL532" s="1"/>
      <c r="AM532" s="1"/>
      <c r="AN532" s="1"/>
      <c r="AP532" s="30"/>
      <c r="AQ532" s="1"/>
      <c r="AR532" s="1">
        <f t="shared" si="64"/>
        <v>0</v>
      </c>
      <c r="AS532" s="1"/>
      <c r="AT532" s="1"/>
      <c r="AU532" s="2">
        <f t="shared" si="69"/>
        <v>0</v>
      </c>
      <c r="AW532" s="1"/>
      <c r="AX532" s="1"/>
      <c r="AY532" s="1"/>
      <c r="AZ532" s="2">
        <f t="shared" si="65"/>
        <v>0</v>
      </c>
      <c r="BA532" s="2">
        <f>SUM(AF532,AH532,-AZ532,-Table1914[[#This Row],[Sale Fee]])</f>
        <v>0</v>
      </c>
      <c r="BC532" s="1"/>
      <c r="BD532" s="1"/>
      <c r="BE532" s="1"/>
    </row>
    <row r="533" spans="1:57" x14ac:dyDescent="0.25">
      <c r="A533" s="1"/>
      <c r="B533" s="1"/>
      <c r="E533" s="4"/>
      <c r="F533" s="4"/>
      <c r="Q533" s="1"/>
      <c r="R533" s="1"/>
      <c r="S533" s="1"/>
      <c r="U533" s="1"/>
      <c r="V533" s="1"/>
      <c r="W533" s="1">
        <f t="shared" si="66"/>
        <v>0</v>
      </c>
      <c r="X533" s="1"/>
      <c r="Y533" s="1"/>
      <c r="Z533" s="1">
        <f>Table1914[[#This Row],[Quantity2]]*Table1914[[#This Row],[U Cost]]</f>
        <v>0</v>
      </c>
      <c r="AB533" s="1"/>
      <c r="AC533" s="1"/>
      <c r="AD533" s="1">
        <f t="shared" si="67"/>
        <v>0</v>
      </c>
      <c r="AE533" s="1"/>
      <c r="AF533" s="1">
        <f>SUM(Table1914[[#This Row],[Total 
Paid]:[Shipping 
Charged]])</f>
        <v>0</v>
      </c>
      <c r="AG533" s="1"/>
      <c r="AH533" s="1"/>
      <c r="AI533" s="1">
        <f t="shared" si="68"/>
        <v>0</v>
      </c>
      <c r="AK533" s="1"/>
      <c r="AL533" s="1"/>
      <c r="AM533" s="1"/>
      <c r="AN533" s="1"/>
      <c r="AP533" s="30"/>
      <c r="AQ533" s="1"/>
      <c r="AR533" s="1">
        <f t="shared" si="64"/>
        <v>0</v>
      </c>
      <c r="AS533" s="1"/>
      <c r="AT533" s="1"/>
      <c r="AU533" s="2">
        <f t="shared" si="69"/>
        <v>0</v>
      </c>
      <c r="AW533" s="1"/>
      <c r="AX533" s="1"/>
      <c r="AY533" s="1"/>
      <c r="AZ533" s="2">
        <f t="shared" si="65"/>
        <v>0</v>
      </c>
      <c r="BA533" s="2">
        <f>SUM(AF533,AH533,-AZ533,-Table1914[[#This Row],[Sale Fee]])</f>
        <v>0</v>
      </c>
      <c r="BC533" s="1"/>
      <c r="BD533" s="1"/>
      <c r="BE533" s="1"/>
    </row>
    <row r="534" spans="1:57" x14ac:dyDescent="0.25">
      <c r="A534" s="1"/>
      <c r="B534" s="1"/>
      <c r="E534" s="4"/>
      <c r="F534" s="4"/>
      <c r="Q534" s="1"/>
      <c r="R534" s="1"/>
      <c r="S534" s="1"/>
      <c r="U534" s="1"/>
      <c r="V534" s="1"/>
      <c r="W534" s="1">
        <f t="shared" si="66"/>
        <v>0</v>
      </c>
      <c r="X534" s="1"/>
      <c r="Y534" s="1"/>
      <c r="Z534" s="1">
        <f>Table1914[[#This Row],[Quantity2]]*Table1914[[#This Row],[U Cost]]</f>
        <v>0</v>
      </c>
      <c r="AB534" s="1"/>
      <c r="AC534" s="1"/>
      <c r="AD534" s="1">
        <f t="shared" si="67"/>
        <v>0</v>
      </c>
      <c r="AE534" s="1"/>
      <c r="AF534" s="1">
        <f>SUM(Table1914[[#This Row],[Total 
Paid]:[Shipping 
Charged]])</f>
        <v>0</v>
      </c>
      <c r="AG534" s="1"/>
      <c r="AH534" s="1"/>
      <c r="AI534" s="1">
        <f t="shared" si="68"/>
        <v>0</v>
      </c>
      <c r="AK534" s="1"/>
      <c r="AL534" s="1"/>
      <c r="AM534" s="1"/>
      <c r="AN534" s="1"/>
      <c r="AP534" s="30"/>
      <c r="AQ534" s="1"/>
      <c r="AR534" s="1">
        <f t="shared" si="64"/>
        <v>0</v>
      </c>
      <c r="AS534" s="1"/>
      <c r="AT534" s="1"/>
      <c r="AU534" s="2">
        <f t="shared" si="69"/>
        <v>0</v>
      </c>
      <c r="AW534" s="1"/>
      <c r="AX534" s="1"/>
      <c r="AY534" s="1"/>
      <c r="AZ534" s="2">
        <f t="shared" si="65"/>
        <v>0</v>
      </c>
      <c r="BA534" s="2">
        <f>SUM(AF534,AH534,-AZ534,-Table1914[[#This Row],[Sale Fee]])</f>
        <v>0</v>
      </c>
      <c r="BC534" s="1"/>
      <c r="BD534" s="1"/>
      <c r="BE534" s="1"/>
    </row>
    <row r="535" spans="1:57" x14ac:dyDescent="0.25">
      <c r="A535" s="1"/>
      <c r="B535" s="1"/>
      <c r="E535" s="4"/>
      <c r="F535" s="4"/>
      <c r="Q535" s="1"/>
      <c r="R535" s="1"/>
      <c r="S535" s="1"/>
      <c r="U535" s="1"/>
      <c r="V535" s="1"/>
      <c r="W535" s="1">
        <f t="shared" si="66"/>
        <v>0</v>
      </c>
      <c r="X535" s="1"/>
      <c r="Y535" s="1"/>
      <c r="Z535" s="1">
        <f>Table1914[[#This Row],[Quantity2]]*Table1914[[#This Row],[U Cost]]</f>
        <v>0</v>
      </c>
      <c r="AB535" s="1"/>
      <c r="AC535" s="1"/>
      <c r="AD535" s="1">
        <f t="shared" si="67"/>
        <v>0</v>
      </c>
      <c r="AE535" s="1"/>
      <c r="AF535" s="1">
        <f>SUM(Table1914[[#This Row],[Total 
Paid]:[Shipping 
Charged]])</f>
        <v>0</v>
      </c>
      <c r="AG535" s="1"/>
      <c r="AH535" s="1"/>
      <c r="AI535" s="1">
        <f t="shared" si="68"/>
        <v>0</v>
      </c>
      <c r="AK535" s="1"/>
      <c r="AL535" s="1"/>
      <c r="AM535" s="1"/>
      <c r="AN535" s="1"/>
      <c r="AP535" s="30"/>
      <c r="AQ535" s="1"/>
      <c r="AR535" s="1">
        <f t="shared" si="64"/>
        <v>0</v>
      </c>
      <c r="AS535" s="1"/>
      <c r="AT535" s="1"/>
      <c r="AU535" s="2">
        <f t="shared" si="69"/>
        <v>0</v>
      </c>
      <c r="AW535" s="1"/>
      <c r="AX535" s="1"/>
      <c r="AY535" s="1"/>
      <c r="AZ535" s="2">
        <f t="shared" si="65"/>
        <v>0</v>
      </c>
      <c r="BA535" s="2">
        <f>SUM(AF535,AH535,-AZ535,-Table1914[[#This Row],[Sale Fee]])</f>
        <v>0</v>
      </c>
      <c r="BC535" s="1"/>
      <c r="BD535" s="1"/>
      <c r="BE535" s="1"/>
    </row>
    <row r="536" spans="1:57" x14ac:dyDescent="0.25">
      <c r="A536" s="1"/>
      <c r="B536" s="1"/>
      <c r="E536" s="4"/>
      <c r="F536" s="4"/>
      <c r="Q536" s="1"/>
      <c r="R536" s="1"/>
      <c r="S536" s="1"/>
      <c r="U536" s="1"/>
      <c r="V536" s="1"/>
      <c r="W536" s="1">
        <f t="shared" si="66"/>
        <v>0</v>
      </c>
      <c r="X536" s="1"/>
      <c r="Y536" s="1"/>
      <c r="Z536" s="1">
        <f>Table1914[[#This Row],[Quantity2]]*Table1914[[#This Row],[U Cost]]</f>
        <v>0</v>
      </c>
      <c r="AB536" s="1"/>
      <c r="AC536" s="1"/>
      <c r="AD536" s="1">
        <f t="shared" si="67"/>
        <v>0</v>
      </c>
      <c r="AE536" s="1"/>
      <c r="AF536" s="1">
        <f>SUM(Table1914[[#This Row],[Total 
Paid]:[Shipping 
Charged]])</f>
        <v>0</v>
      </c>
      <c r="AG536" s="1"/>
      <c r="AH536" s="1"/>
      <c r="AI536" s="1">
        <f t="shared" si="68"/>
        <v>0</v>
      </c>
      <c r="AK536" s="1"/>
      <c r="AL536" s="1"/>
      <c r="AM536" s="1"/>
      <c r="AN536" s="1"/>
      <c r="AP536" s="30"/>
      <c r="AQ536" s="1"/>
      <c r="AR536" s="1">
        <f t="shared" si="64"/>
        <v>0</v>
      </c>
      <c r="AS536" s="1"/>
      <c r="AT536" s="1"/>
      <c r="AU536" s="2">
        <f t="shared" si="69"/>
        <v>0</v>
      </c>
      <c r="AW536" s="1"/>
      <c r="AX536" s="1"/>
      <c r="AY536" s="1"/>
      <c r="AZ536" s="2">
        <f t="shared" si="65"/>
        <v>0</v>
      </c>
      <c r="BA536" s="2">
        <f>SUM(AF536,AH536,-AZ536,-Table1914[[#This Row],[Sale Fee]])</f>
        <v>0</v>
      </c>
      <c r="BC536" s="1"/>
      <c r="BD536" s="1"/>
      <c r="BE536" s="1"/>
    </row>
    <row r="537" spans="1:57" x14ac:dyDescent="0.25">
      <c r="A537" s="1"/>
      <c r="B537" s="1"/>
      <c r="E537" s="4"/>
      <c r="F537" s="4"/>
      <c r="Q537" s="1"/>
      <c r="R537" s="1"/>
      <c r="S537" s="1"/>
      <c r="U537" s="1"/>
      <c r="V537" s="1"/>
      <c r="W537" s="1">
        <f t="shared" si="66"/>
        <v>0</v>
      </c>
      <c r="X537" s="1"/>
      <c r="Y537" s="1"/>
      <c r="Z537" s="1">
        <f>Table1914[[#This Row],[Quantity2]]*Table1914[[#This Row],[U Cost]]</f>
        <v>0</v>
      </c>
      <c r="AB537" s="1"/>
      <c r="AC537" s="1"/>
      <c r="AD537" s="1">
        <f t="shared" si="67"/>
        <v>0</v>
      </c>
      <c r="AE537" s="1"/>
      <c r="AF537" s="1">
        <f>SUM(Table1914[[#This Row],[Total 
Paid]:[Shipping 
Charged]])</f>
        <v>0</v>
      </c>
      <c r="AG537" s="1"/>
      <c r="AH537" s="1"/>
      <c r="AI537" s="1">
        <f t="shared" si="68"/>
        <v>0</v>
      </c>
      <c r="AK537" s="1"/>
      <c r="AL537" s="1"/>
      <c r="AM537" s="1"/>
      <c r="AN537" s="1"/>
      <c r="AP537" s="30"/>
      <c r="AQ537" s="1"/>
      <c r="AR537" s="1">
        <f t="shared" si="64"/>
        <v>0</v>
      </c>
      <c r="AS537" s="1"/>
      <c r="AT537" s="1"/>
      <c r="AU537" s="2">
        <f t="shared" si="69"/>
        <v>0</v>
      </c>
      <c r="AW537" s="1"/>
      <c r="AX537" s="1"/>
      <c r="AY537" s="1"/>
      <c r="AZ537" s="2">
        <f t="shared" si="65"/>
        <v>0</v>
      </c>
      <c r="BA537" s="2">
        <f>SUM(AF537,AH537,-AZ537,-Table1914[[#This Row],[Sale Fee]])</f>
        <v>0</v>
      </c>
      <c r="BC537" s="1"/>
      <c r="BD537" s="1"/>
      <c r="BE537" s="1"/>
    </row>
    <row r="538" spans="1:57" x14ac:dyDescent="0.25">
      <c r="A538" s="1"/>
      <c r="B538" s="1"/>
      <c r="E538" s="4"/>
      <c r="F538" s="4"/>
      <c r="Q538" s="1"/>
      <c r="R538" s="1"/>
      <c r="S538" s="1"/>
      <c r="U538" s="1"/>
      <c r="V538" s="1"/>
      <c r="W538" s="1">
        <f t="shared" si="66"/>
        <v>0</v>
      </c>
      <c r="X538" s="1"/>
      <c r="Y538" s="1"/>
      <c r="Z538" s="1">
        <f>Table1914[[#This Row],[Quantity2]]*Table1914[[#This Row],[U Cost]]</f>
        <v>0</v>
      </c>
      <c r="AB538" s="1"/>
      <c r="AC538" s="1"/>
      <c r="AD538" s="1">
        <f t="shared" si="67"/>
        <v>0</v>
      </c>
      <c r="AE538" s="1"/>
      <c r="AF538" s="1">
        <f>SUM(Table1914[[#This Row],[Total 
Paid]:[Shipping 
Charged]])</f>
        <v>0</v>
      </c>
      <c r="AG538" s="1"/>
      <c r="AH538" s="1"/>
      <c r="AI538" s="1">
        <f t="shared" si="68"/>
        <v>0</v>
      </c>
      <c r="AK538" s="1"/>
      <c r="AL538" s="1"/>
      <c r="AM538" s="1"/>
      <c r="AN538" s="1"/>
      <c r="AP538" s="30"/>
      <c r="AQ538" s="1"/>
      <c r="AR538" s="1">
        <f t="shared" si="64"/>
        <v>0</v>
      </c>
      <c r="AS538" s="1"/>
      <c r="AT538" s="1"/>
      <c r="AU538" s="2">
        <f t="shared" si="69"/>
        <v>0</v>
      </c>
      <c r="AW538" s="1"/>
      <c r="AX538" s="1"/>
      <c r="AY538" s="1"/>
      <c r="AZ538" s="2">
        <f t="shared" si="65"/>
        <v>0</v>
      </c>
      <c r="BA538" s="2">
        <f>SUM(AF538,AH538,-AZ538,-Table1914[[#This Row],[Sale Fee]])</f>
        <v>0</v>
      </c>
      <c r="BC538" s="1"/>
      <c r="BD538" s="1"/>
      <c r="BE538" s="1"/>
    </row>
    <row r="539" spans="1:57" x14ac:dyDescent="0.25">
      <c r="A539" s="1"/>
      <c r="B539" s="1"/>
      <c r="E539" s="4"/>
      <c r="F539" s="4"/>
      <c r="Q539" s="1"/>
      <c r="R539" s="1"/>
      <c r="S539" s="1"/>
      <c r="U539" s="1"/>
      <c r="V539" s="1"/>
      <c r="W539" s="1">
        <f t="shared" si="66"/>
        <v>0</v>
      </c>
      <c r="X539" s="1"/>
      <c r="Y539" s="1"/>
      <c r="Z539" s="1">
        <f>Table1914[[#This Row],[Quantity2]]*Table1914[[#This Row],[U Cost]]</f>
        <v>0</v>
      </c>
      <c r="AB539" s="1"/>
      <c r="AC539" s="1"/>
      <c r="AD539" s="1">
        <f t="shared" si="67"/>
        <v>0</v>
      </c>
      <c r="AE539" s="1"/>
      <c r="AF539" s="1">
        <f>SUM(Table1914[[#This Row],[Total 
Paid]:[Shipping 
Charged]])</f>
        <v>0</v>
      </c>
      <c r="AG539" s="1"/>
      <c r="AH539" s="1"/>
      <c r="AI539" s="1">
        <f t="shared" si="68"/>
        <v>0</v>
      </c>
      <c r="AK539" s="1"/>
      <c r="AL539" s="1"/>
      <c r="AM539" s="1"/>
      <c r="AN539" s="1"/>
      <c r="AP539" s="30"/>
      <c r="AQ539" s="1"/>
      <c r="AR539" s="1">
        <f t="shared" si="64"/>
        <v>0</v>
      </c>
      <c r="AS539" s="1"/>
      <c r="AT539" s="1"/>
      <c r="AU539" s="2">
        <f t="shared" si="69"/>
        <v>0</v>
      </c>
      <c r="AW539" s="1"/>
      <c r="AX539" s="1"/>
      <c r="AY539" s="1"/>
      <c r="AZ539" s="2">
        <f t="shared" si="65"/>
        <v>0</v>
      </c>
      <c r="BA539" s="2">
        <f>SUM(AF539,AH539,-AZ539,-Table1914[[#This Row],[Sale Fee]])</f>
        <v>0</v>
      </c>
      <c r="BC539" s="1"/>
      <c r="BD539" s="1"/>
      <c r="BE539" s="1"/>
    </row>
    <row r="540" spans="1:57" x14ac:dyDescent="0.25">
      <c r="A540" s="1"/>
      <c r="B540" s="1"/>
      <c r="E540" s="4"/>
      <c r="F540" s="4"/>
      <c r="Q540" s="1"/>
      <c r="R540" s="1"/>
      <c r="S540" s="1"/>
      <c r="U540" s="1"/>
      <c r="V540" s="1"/>
      <c r="W540" s="1">
        <f t="shared" si="66"/>
        <v>0</v>
      </c>
      <c r="X540" s="1"/>
      <c r="Y540" s="1"/>
      <c r="Z540" s="1">
        <f>Table1914[[#This Row],[Quantity2]]*Table1914[[#This Row],[U Cost]]</f>
        <v>0</v>
      </c>
      <c r="AB540" s="1"/>
      <c r="AC540" s="1"/>
      <c r="AD540" s="1">
        <f t="shared" si="67"/>
        <v>0</v>
      </c>
      <c r="AE540" s="1"/>
      <c r="AF540" s="1">
        <f>SUM(Table1914[[#This Row],[Total 
Paid]:[Shipping 
Charged]])</f>
        <v>0</v>
      </c>
      <c r="AG540" s="1"/>
      <c r="AH540" s="1"/>
      <c r="AI540" s="1">
        <f t="shared" si="68"/>
        <v>0</v>
      </c>
      <c r="AK540" s="1"/>
      <c r="AL540" s="1"/>
      <c r="AM540" s="1"/>
      <c r="AN540" s="1"/>
      <c r="AP540" s="30"/>
      <c r="AQ540" s="1"/>
      <c r="AR540" s="1">
        <f t="shared" si="64"/>
        <v>0</v>
      </c>
      <c r="AS540" s="1"/>
      <c r="AT540" s="1"/>
      <c r="AU540" s="2">
        <f t="shared" si="69"/>
        <v>0</v>
      </c>
      <c r="AW540" s="1"/>
      <c r="AX540" s="1"/>
      <c r="AY540" s="1"/>
      <c r="AZ540" s="2">
        <f t="shared" si="65"/>
        <v>0</v>
      </c>
      <c r="BA540" s="2">
        <f>SUM(AF540,AH540,-AZ540,-Table1914[[#This Row],[Sale Fee]])</f>
        <v>0</v>
      </c>
      <c r="BC540" s="1"/>
      <c r="BD540" s="1"/>
      <c r="BE540" s="1"/>
    </row>
    <row r="541" spans="1:57" x14ac:dyDescent="0.25">
      <c r="A541" s="1"/>
      <c r="B541" s="1"/>
      <c r="E541" s="4"/>
      <c r="F541" s="4"/>
      <c r="Q541" s="1"/>
      <c r="R541" s="1"/>
      <c r="S541" s="1"/>
      <c r="U541" s="1"/>
      <c r="V541" s="1"/>
      <c r="W541" s="1">
        <f t="shared" si="66"/>
        <v>0</v>
      </c>
      <c r="X541" s="1"/>
      <c r="Y541" s="1"/>
      <c r="Z541" s="1">
        <f>Table1914[[#This Row],[Quantity2]]*Table1914[[#This Row],[U Cost]]</f>
        <v>0</v>
      </c>
      <c r="AB541" s="1"/>
      <c r="AC541" s="1"/>
      <c r="AD541" s="1">
        <f t="shared" si="67"/>
        <v>0</v>
      </c>
      <c r="AE541" s="1"/>
      <c r="AF541" s="1">
        <f>SUM(Table1914[[#This Row],[Total 
Paid]:[Shipping 
Charged]])</f>
        <v>0</v>
      </c>
      <c r="AG541" s="1"/>
      <c r="AH541" s="1"/>
      <c r="AI541" s="1">
        <f t="shared" si="68"/>
        <v>0</v>
      </c>
      <c r="AK541" s="1"/>
      <c r="AL541" s="1"/>
      <c r="AM541" s="1"/>
      <c r="AN541" s="1"/>
      <c r="AP541" s="30"/>
      <c r="AQ541" s="1"/>
      <c r="AR541" s="1">
        <f t="shared" si="64"/>
        <v>0</v>
      </c>
      <c r="AS541" s="1"/>
      <c r="AT541" s="1"/>
      <c r="AU541" s="2">
        <f t="shared" si="69"/>
        <v>0</v>
      </c>
      <c r="AW541" s="1"/>
      <c r="AX541" s="1"/>
      <c r="AY541" s="1"/>
      <c r="AZ541" s="2">
        <f t="shared" si="65"/>
        <v>0</v>
      </c>
      <c r="BA541" s="2">
        <f>SUM(AF541,AH541,-AZ541,-Table1914[[#This Row],[Sale Fee]])</f>
        <v>0</v>
      </c>
      <c r="BC541" s="1"/>
      <c r="BD541" s="1"/>
      <c r="BE541" s="1"/>
    </row>
    <row r="542" spans="1:57" x14ac:dyDescent="0.25">
      <c r="A542" s="1"/>
      <c r="B542" s="1"/>
      <c r="E542" s="4"/>
      <c r="F542" s="4"/>
      <c r="Q542" s="1"/>
      <c r="R542" s="1"/>
      <c r="S542" s="1"/>
      <c r="U542" s="1"/>
      <c r="V542" s="1"/>
      <c r="W542" s="1">
        <f t="shared" si="66"/>
        <v>0</v>
      </c>
      <c r="X542" s="1"/>
      <c r="Y542" s="1"/>
      <c r="Z542" s="1">
        <f>Table1914[[#This Row],[Quantity2]]*Table1914[[#This Row],[U Cost]]</f>
        <v>0</v>
      </c>
      <c r="AB542" s="1"/>
      <c r="AC542" s="1"/>
      <c r="AD542" s="1">
        <f t="shared" si="67"/>
        <v>0</v>
      </c>
      <c r="AE542" s="1"/>
      <c r="AF542" s="1">
        <f>SUM(Table1914[[#This Row],[Total 
Paid]:[Shipping 
Charged]])</f>
        <v>0</v>
      </c>
      <c r="AG542" s="1"/>
      <c r="AH542" s="1"/>
      <c r="AI542" s="1">
        <f t="shared" si="68"/>
        <v>0</v>
      </c>
      <c r="AK542" s="1"/>
      <c r="AL542" s="1"/>
      <c r="AM542" s="1"/>
      <c r="AN542" s="1"/>
      <c r="AP542" s="30"/>
      <c r="AQ542" s="1"/>
      <c r="AR542" s="1">
        <f t="shared" si="64"/>
        <v>0</v>
      </c>
      <c r="AS542" s="1"/>
      <c r="AT542" s="1"/>
      <c r="AU542" s="2">
        <f t="shared" si="69"/>
        <v>0</v>
      </c>
      <c r="AW542" s="1"/>
      <c r="AX542" s="1"/>
      <c r="AY542" s="1"/>
      <c r="AZ542" s="2">
        <f t="shared" si="65"/>
        <v>0</v>
      </c>
      <c r="BA542" s="2">
        <f>SUM(AF542,AH542,-AZ542,-Table1914[[#This Row],[Sale Fee]])</f>
        <v>0</v>
      </c>
      <c r="BC542" s="1"/>
      <c r="BD542" s="1"/>
      <c r="BE542" s="1"/>
    </row>
    <row r="543" spans="1:57" x14ac:dyDescent="0.25">
      <c r="A543" s="1"/>
      <c r="B543" s="1"/>
      <c r="E543" s="4"/>
      <c r="F543" s="4"/>
      <c r="Q543" s="1"/>
      <c r="R543" s="1"/>
      <c r="S543" s="1"/>
      <c r="U543" s="1"/>
      <c r="V543" s="1"/>
      <c r="W543" s="1">
        <f t="shared" si="66"/>
        <v>0</v>
      </c>
      <c r="X543" s="1"/>
      <c r="Y543" s="1"/>
      <c r="Z543" s="1">
        <f>Table1914[[#This Row],[Quantity2]]*Table1914[[#This Row],[U Cost]]</f>
        <v>0</v>
      </c>
      <c r="AB543" s="1"/>
      <c r="AC543" s="1"/>
      <c r="AD543" s="1">
        <f t="shared" si="67"/>
        <v>0</v>
      </c>
      <c r="AE543" s="1"/>
      <c r="AF543" s="1">
        <f>SUM(Table1914[[#This Row],[Total 
Paid]:[Shipping 
Charged]])</f>
        <v>0</v>
      </c>
      <c r="AG543" s="1"/>
      <c r="AH543" s="1"/>
      <c r="AI543" s="1">
        <f t="shared" si="68"/>
        <v>0</v>
      </c>
      <c r="AK543" s="1"/>
      <c r="AL543" s="1"/>
      <c r="AM543" s="1"/>
      <c r="AN543" s="1"/>
      <c r="AP543" s="30"/>
      <c r="AQ543" s="1"/>
      <c r="AR543" s="1">
        <f t="shared" si="64"/>
        <v>0</v>
      </c>
      <c r="AS543" s="1"/>
      <c r="AT543" s="1"/>
      <c r="AU543" s="2">
        <f t="shared" si="69"/>
        <v>0</v>
      </c>
      <c r="AW543" s="1"/>
      <c r="AX543" s="1"/>
      <c r="AY543" s="1"/>
      <c r="AZ543" s="2">
        <f t="shared" si="65"/>
        <v>0</v>
      </c>
      <c r="BA543" s="2">
        <f>SUM(AF543,AH543,-AZ543,-Table1914[[#This Row],[Sale Fee]])</f>
        <v>0</v>
      </c>
      <c r="BC543" s="1"/>
      <c r="BD543" s="1"/>
      <c r="BE543" s="1"/>
    </row>
    <row r="544" spans="1:57" x14ac:dyDescent="0.25">
      <c r="A544" s="1"/>
      <c r="B544" s="1"/>
      <c r="E544" s="4"/>
      <c r="F544" s="4"/>
      <c r="L544" s="51"/>
      <c r="Q544" s="1"/>
      <c r="R544" s="1"/>
      <c r="S544" s="1"/>
      <c r="U544" s="1"/>
      <c r="V544" s="1"/>
      <c r="W544" s="1">
        <f t="shared" si="66"/>
        <v>0</v>
      </c>
      <c r="X544" s="1"/>
      <c r="Y544" s="1"/>
      <c r="Z544" s="1">
        <f>Table1914[[#This Row],[Quantity2]]*Table1914[[#This Row],[U Cost]]</f>
        <v>0</v>
      </c>
      <c r="AB544" s="1"/>
      <c r="AC544" s="1"/>
      <c r="AD544" s="1">
        <f t="shared" si="67"/>
        <v>0</v>
      </c>
      <c r="AE544" s="1"/>
      <c r="AF544" s="1">
        <f>SUM(Table1914[[#This Row],[Total 
Paid]:[Shipping 
Charged]])</f>
        <v>0</v>
      </c>
      <c r="AG544" s="1"/>
      <c r="AH544" s="1"/>
      <c r="AI544" s="1">
        <f t="shared" si="68"/>
        <v>0</v>
      </c>
      <c r="AK544" s="1"/>
      <c r="AL544" s="1"/>
      <c r="AM544" s="1"/>
      <c r="AN544" s="1"/>
      <c r="AP544" s="30"/>
      <c r="AQ544" s="1"/>
      <c r="AR544" s="1">
        <f t="shared" si="64"/>
        <v>0</v>
      </c>
      <c r="AS544" s="1"/>
      <c r="AT544" s="1"/>
      <c r="AU544" s="2">
        <f t="shared" si="69"/>
        <v>0</v>
      </c>
      <c r="AW544" s="1"/>
      <c r="AX544" s="1"/>
      <c r="AY544" s="1"/>
      <c r="AZ544" s="2">
        <f t="shared" si="65"/>
        <v>0</v>
      </c>
      <c r="BA544" s="2">
        <f>SUM(AF544,AH544,-AZ544,-Table1914[[#This Row],[Sale Fee]])</f>
        <v>0</v>
      </c>
      <c r="BC544" s="1"/>
      <c r="BD544" s="1"/>
      <c r="BE544" s="1"/>
    </row>
    <row r="545" spans="1:57" x14ac:dyDescent="0.25">
      <c r="A545" s="1"/>
      <c r="B545" s="1"/>
      <c r="E545" s="4"/>
      <c r="F545" s="4"/>
      <c r="L545" s="51"/>
      <c r="Q545" s="1"/>
      <c r="R545" s="1"/>
      <c r="S545" s="1"/>
      <c r="U545" s="1"/>
      <c r="V545" s="1"/>
      <c r="W545" s="1">
        <f t="shared" si="66"/>
        <v>0</v>
      </c>
      <c r="X545" s="1"/>
      <c r="Y545" s="1"/>
      <c r="Z545" s="1">
        <f>Table1914[[#This Row],[Quantity2]]*Table1914[[#This Row],[U Cost]]</f>
        <v>0</v>
      </c>
      <c r="AB545" s="1"/>
      <c r="AC545" s="1"/>
      <c r="AD545" s="1">
        <f t="shared" si="67"/>
        <v>0</v>
      </c>
      <c r="AE545" s="1"/>
      <c r="AF545" s="1">
        <f>SUM(Table1914[[#This Row],[Total 
Paid]:[Shipping 
Charged]])</f>
        <v>0</v>
      </c>
      <c r="AG545" s="1"/>
      <c r="AH545" s="1"/>
      <c r="AI545" s="1">
        <f t="shared" si="68"/>
        <v>0</v>
      </c>
      <c r="AK545" s="1"/>
      <c r="AL545" s="1"/>
      <c r="AM545" s="1"/>
      <c r="AN545" s="1"/>
      <c r="AP545" s="30"/>
      <c r="AQ545" s="1"/>
      <c r="AR545" s="1">
        <f t="shared" si="64"/>
        <v>0</v>
      </c>
      <c r="AS545" s="1"/>
      <c r="AT545" s="1"/>
      <c r="AU545" s="2">
        <f t="shared" si="69"/>
        <v>0</v>
      </c>
      <c r="AW545" s="1"/>
      <c r="AX545" s="1"/>
      <c r="AY545" s="1"/>
      <c r="AZ545" s="2">
        <f t="shared" si="65"/>
        <v>0</v>
      </c>
      <c r="BA545" s="2">
        <f>SUM(AF545,AH545,-AZ545,-Table1914[[#This Row],[Sale Fee]])</f>
        <v>0</v>
      </c>
      <c r="BC545" s="1"/>
      <c r="BD545" s="1"/>
      <c r="BE545" s="1"/>
    </row>
    <row r="546" spans="1:57" x14ac:dyDescent="0.25">
      <c r="A546" s="1"/>
      <c r="B546" s="1"/>
      <c r="E546" s="4"/>
      <c r="F546" s="4"/>
      <c r="L546" s="51"/>
      <c r="Q546" s="1"/>
      <c r="R546" s="1"/>
      <c r="S546" s="1"/>
      <c r="U546" s="1"/>
      <c r="V546" s="1"/>
      <c r="W546" s="1">
        <f t="shared" si="66"/>
        <v>0</v>
      </c>
      <c r="X546" s="1"/>
      <c r="Y546" s="1"/>
      <c r="Z546" s="1">
        <f>Table1914[[#This Row],[Quantity2]]*Table1914[[#This Row],[U Cost]]</f>
        <v>0</v>
      </c>
      <c r="AB546" s="1"/>
      <c r="AC546" s="1"/>
      <c r="AD546" s="1">
        <f t="shared" si="67"/>
        <v>0</v>
      </c>
      <c r="AE546" s="1"/>
      <c r="AF546" s="1">
        <f>SUM(Table1914[[#This Row],[Total 
Paid]:[Shipping 
Charged]])</f>
        <v>0</v>
      </c>
      <c r="AG546" s="1"/>
      <c r="AH546" s="1"/>
      <c r="AI546" s="1">
        <f t="shared" si="68"/>
        <v>0</v>
      </c>
      <c r="AK546" s="1"/>
      <c r="AL546" s="1"/>
      <c r="AM546" s="1"/>
      <c r="AN546" s="1"/>
      <c r="AP546" s="30"/>
      <c r="AQ546" s="1"/>
      <c r="AR546" s="1">
        <f t="shared" si="64"/>
        <v>0</v>
      </c>
      <c r="AS546" s="1"/>
      <c r="AT546" s="1"/>
      <c r="AU546" s="2">
        <f t="shared" si="69"/>
        <v>0</v>
      </c>
      <c r="AW546" s="1"/>
      <c r="AX546" s="1"/>
      <c r="AY546" s="1"/>
      <c r="AZ546" s="2">
        <f t="shared" si="65"/>
        <v>0</v>
      </c>
      <c r="BA546" s="2">
        <f>SUM(AF546,AH546,-AZ546,-Table1914[[#This Row],[Sale Fee]])</f>
        <v>0</v>
      </c>
      <c r="BC546" s="1"/>
      <c r="BD546" s="1"/>
      <c r="BE546" s="1"/>
    </row>
    <row r="547" spans="1:57" x14ac:dyDescent="0.25">
      <c r="A547" s="1"/>
      <c r="B547" s="1"/>
      <c r="E547" s="4"/>
      <c r="F547" s="4"/>
      <c r="L547" s="51"/>
      <c r="Q547" s="1"/>
      <c r="R547" s="1"/>
      <c r="S547" s="1"/>
      <c r="U547" s="1"/>
      <c r="V547" s="1"/>
      <c r="W547" s="1">
        <f t="shared" si="66"/>
        <v>0</v>
      </c>
      <c r="X547" s="1"/>
      <c r="Y547" s="1"/>
      <c r="Z547" s="1">
        <f>Table1914[[#This Row],[Quantity2]]*Table1914[[#This Row],[U Cost]]</f>
        <v>0</v>
      </c>
      <c r="AB547" s="1"/>
      <c r="AC547" s="1"/>
      <c r="AD547" s="1">
        <f t="shared" si="67"/>
        <v>0</v>
      </c>
      <c r="AE547" s="1"/>
      <c r="AF547" s="1">
        <f>SUM(Table1914[[#This Row],[Total 
Paid]:[Shipping 
Charged]])</f>
        <v>0</v>
      </c>
      <c r="AG547" s="1"/>
      <c r="AH547" s="1"/>
      <c r="AI547" s="1">
        <f t="shared" si="68"/>
        <v>0</v>
      </c>
      <c r="AK547" s="1"/>
      <c r="AL547" s="1"/>
      <c r="AM547" s="1"/>
      <c r="AN547" s="1"/>
      <c r="AP547" s="30"/>
      <c r="AQ547" s="1"/>
      <c r="AR547" s="1">
        <f t="shared" si="64"/>
        <v>0</v>
      </c>
      <c r="AS547" s="1"/>
      <c r="AT547" s="1"/>
      <c r="AU547" s="2">
        <f t="shared" si="69"/>
        <v>0</v>
      </c>
      <c r="AW547" s="1"/>
      <c r="AX547" s="1"/>
      <c r="AY547" s="1"/>
      <c r="AZ547" s="2">
        <f t="shared" si="65"/>
        <v>0</v>
      </c>
      <c r="BA547" s="2">
        <f>SUM(AF547,AH547,-AZ547,-Table1914[[#This Row],[Sale Fee]])</f>
        <v>0</v>
      </c>
      <c r="BC547" s="1"/>
      <c r="BD547" s="1"/>
      <c r="BE547" s="1"/>
    </row>
    <row r="548" spans="1:57" x14ac:dyDescent="0.25">
      <c r="A548" s="1"/>
      <c r="B548" s="1"/>
      <c r="E548" s="4"/>
      <c r="F548" s="4"/>
      <c r="L548" s="51"/>
      <c r="Q548" s="1"/>
      <c r="R548" s="1"/>
      <c r="S548" s="1"/>
      <c r="U548" s="1"/>
      <c r="V548" s="1"/>
      <c r="W548" s="1">
        <f t="shared" si="66"/>
        <v>0</v>
      </c>
      <c r="X548" s="1"/>
      <c r="Y548" s="1"/>
      <c r="Z548" s="1">
        <f>Table1914[[#This Row],[Quantity2]]*Table1914[[#This Row],[U Cost]]</f>
        <v>0</v>
      </c>
      <c r="AB548" s="1"/>
      <c r="AC548" s="1"/>
      <c r="AD548" s="1">
        <f t="shared" si="67"/>
        <v>0</v>
      </c>
      <c r="AE548" s="1"/>
      <c r="AF548" s="1">
        <f>SUM(Table1914[[#This Row],[Total 
Paid]:[Shipping 
Charged]])</f>
        <v>0</v>
      </c>
      <c r="AG548" s="1"/>
      <c r="AH548" s="1"/>
      <c r="AI548" s="1">
        <f t="shared" si="68"/>
        <v>0</v>
      </c>
      <c r="AK548" s="1"/>
      <c r="AL548" s="1"/>
      <c r="AM548" s="1"/>
      <c r="AN548" s="1"/>
      <c r="AP548" s="30"/>
      <c r="AQ548" s="1"/>
      <c r="AR548" s="1">
        <f t="shared" si="64"/>
        <v>0</v>
      </c>
      <c r="AS548" s="1"/>
      <c r="AT548" s="1"/>
      <c r="AU548" s="2">
        <f t="shared" si="69"/>
        <v>0</v>
      </c>
      <c r="AW548" s="1"/>
      <c r="AX548" s="1"/>
      <c r="AY548" s="1"/>
      <c r="AZ548" s="2">
        <f t="shared" si="65"/>
        <v>0</v>
      </c>
      <c r="BA548" s="2">
        <f>SUM(AF548,AH548,-AZ548,-Table1914[[#This Row],[Sale Fee]])</f>
        <v>0</v>
      </c>
      <c r="BC548" s="1"/>
      <c r="BD548" s="1"/>
      <c r="BE548" s="1"/>
    </row>
    <row r="549" spans="1:57" x14ac:dyDescent="0.25">
      <c r="A549" s="1"/>
      <c r="B549" s="1"/>
      <c r="E549" s="4"/>
      <c r="F549" s="4"/>
      <c r="L549" s="51"/>
      <c r="Q549" s="1"/>
      <c r="R549" s="1"/>
      <c r="S549" s="1"/>
      <c r="U549" s="1"/>
      <c r="V549" s="1"/>
      <c r="W549" s="1">
        <f t="shared" si="66"/>
        <v>0</v>
      </c>
      <c r="X549" s="1"/>
      <c r="Y549" s="1"/>
      <c r="Z549" s="1">
        <f>Table1914[[#This Row],[Quantity2]]*Table1914[[#This Row],[U Cost]]</f>
        <v>0</v>
      </c>
      <c r="AB549" s="1"/>
      <c r="AC549" s="1"/>
      <c r="AD549" s="1">
        <f t="shared" si="67"/>
        <v>0</v>
      </c>
      <c r="AE549" s="1"/>
      <c r="AF549" s="1">
        <f>SUM(Table1914[[#This Row],[Total 
Paid]:[Shipping 
Charged]])</f>
        <v>0</v>
      </c>
      <c r="AG549" s="1"/>
      <c r="AH549" s="1"/>
      <c r="AI549" s="1">
        <f t="shared" si="68"/>
        <v>0</v>
      </c>
      <c r="AK549" s="1"/>
      <c r="AL549" s="1"/>
      <c r="AM549" s="1"/>
      <c r="AN549" s="1"/>
      <c r="AP549" s="30"/>
      <c r="AQ549" s="1"/>
      <c r="AR549" s="1">
        <f t="shared" si="64"/>
        <v>0</v>
      </c>
      <c r="AS549" s="1"/>
      <c r="AT549" s="1"/>
      <c r="AU549" s="2">
        <f t="shared" si="69"/>
        <v>0</v>
      </c>
      <c r="AW549" s="1"/>
      <c r="AX549" s="1"/>
      <c r="AY549" s="1"/>
      <c r="AZ549" s="2">
        <f t="shared" si="65"/>
        <v>0</v>
      </c>
      <c r="BA549" s="2">
        <f>SUM(AF549,AH549,-AZ549,-Table1914[[#This Row],[Sale Fee]])</f>
        <v>0</v>
      </c>
      <c r="BC549" s="1"/>
      <c r="BD549" s="1"/>
      <c r="BE549" s="1"/>
    </row>
    <row r="550" spans="1:57" x14ac:dyDescent="0.25">
      <c r="A550" s="1"/>
      <c r="B550" s="1"/>
      <c r="E550" s="4"/>
      <c r="F550" s="4"/>
      <c r="L550" s="51"/>
      <c r="Q550" s="1"/>
      <c r="R550" s="1"/>
      <c r="S550" s="1"/>
      <c r="U550" s="1"/>
      <c r="V550" s="1"/>
      <c r="W550" s="1">
        <f t="shared" si="66"/>
        <v>0</v>
      </c>
      <c r="X550" s="1"/>
      <c r="Y550" s="1"/>
      <c r="Z550" s="1">
        <f>Table1914[[#This Row],[Quantity2]]*Table1914[[#This Row],[U Cost]]</f>
        <v>0</v>
      </c>
      <c r="AB550" s="1"/>
      <c r="AC550" s="1"/>
      <c r="AD550" s="1">
        <f t="shared" si="67"/>
        <v>0</v>
      </c>
      <c r="AE550" s="1"/>
      <c r="AF550" s="1">
        <f>SUM(Table1914[[#This Row],[Total 
Paid]:[Shipping 
Charged]])</f>
        <v>0</v>
      </c>
      <c r="AG550" s="1"/>
      <c r="AH550" s="1"/>
      <c r="AI550" s="1">
        <f t="shared" si="68"/>
        <v>0</v>
      </c>
      <c r="AK550" s="1"/>
      <c r="AL550" s="1"/>
      <c r="AM550" s="1"/>
      <c r="AN550" s="1"/>
      <c r="AP550" s="30"/>
      <c r="AQ550" s="1"/>
      <c r="AR550" s="1">
        <f t="shared" si="64"/>
        <v>0</v>
      </c>
      <c r="AS550" s="1"/>
      <c r="AT550" s="1"/>
      <c r="AU550" s="2">
        <f t="shared" si="69"/>
        <v>0</v>
      </c>
      <c r="AW550" s="1"/>
      <c r="AX550" s="1"/>
      <c r="AY550" s="1"/>
      <c r="AZ550" s="2">
        <f t="shared" si="65"/>
        <v>0</v>
      </c>
      <c r="BA550" s="2">
        <f>SUM(AF550,AH550,-AZ550,-Table1914[[#This Row],[Sale Fee]])</f>
        <v>0</v>
      </c>
      <c r="BC550" s="1"/>
      <c r="BD550" s="1"/>
      <c r="BE550" s="1"/>
    </row>
    <row r="551" spans="1:57" x14ac:dyDescent="0.25">
      <c r="A551" s="1"/>
      <c r="B551" s="1"/>
      <c r="E551" s="4"/>
      <c r="F551" s="4"/>
      <c r="Q551" s="1"/>
      <c r="R551" s="1"/>
      <c r="S551" s="1"/>
      <c r="U551" s="1"/>
      <c r="V551" s="1"/>
      <c r="W551" s="1">
        <f t="shared" si="66"/>
        <v>0</v>
      </c>
      <c r="X551" s="1"/>
      <c r="Y551" s="1"/>
      <c r="Z551" s="1">
        <f>Table1914[[#This Row],[Quantity2]]*Table1914[[#This Row],[U Cost]]</f>
        <v>0</v>
      </c>
      <c r="AB551" s="1"/>
      <c r="AC551" s="1"/>
      <c r="AD551" s="1">
        <f t="shared" si="67"/>
        <v>0</v>
      </c>
      <c r="AE551" s="1"/>
      <c r="AF551" s="1">
        <f>SUM(Table1914[[#This Row],[Total 
Paid]:[Shipping 
Charged]])</f>
        <v>0</v>
      </c>
      <c r="AG551" s="1"/>
      <c r="AH551" s="1"/>
      <c r="AI551" s="1">
        <f t="shared" si="68"/>
        <v>0</v>
      </c>
      <c r="AK551" s="1"/>
      <c r="AL551" s="1"/>
      <c r="AM551" s="1"/>
      <c r="AN551" s="1"/>
      <c r="AP551" s="30"/>
      <c r="AQ551" s="1"/>
      <c r="AR551" s="1">
        <f t="shared" si="64"/>
        <v>0</v>
      </c>
      <c r="AS551" s="1"/>
      <c r="AT551" s="1"/>
      <c r="AU551" s="2">
        <f t="shared" si="69"/>
        <v>0</v>
      </c>
      <c r="AW551" s="1"/>
      <c r="AX551" s="1"/>
      <c r="AY551" s="1"/>
      <c r="AZ551" s="2">
        <f t="shared" si="65"/>
        <v>0</v>
      </c>
      <c r="BA551" s="2">
        <f>SUM(AF551,AH551,-AZ551,-Table1914[[#This Row],[Sale Fee]])</f>
        <v>0</v>
      </c>
      <c r="BC551" s="1"/>
      <c r="BD551" s="1"/>
      <c r="BE551" s="1"/>
    </row>
    <row r="552" spans="1:57" x14ac:dyDescent="0.25">
      <c r="A552" s="1"/>
      <c r="B552" s="1"/>
      <c r="E552" s="4"/>
      <c r="F552" s="4"/>
      <c r="Q552" s="1"/>
      <c r="R552" s="1"/>
      <c r="S552" s="1"/>
      <c r="U552" s="1"/>
      <c r="V552" s="1"/>
      <c r="W552" s="1">
        <f t="shared" si="66"/>
        <v>0</v>
      </c>
      <c r="X552" s="1"/>
      <c r="Y552" s="1"/>
      <c r="Z552" s="1">
        <f>Table1914[[#This Row],[Quantity2]]*Table1914[[#This Row],[U Cost]]</f>
        <v>0</v>
      </c>
      <c r="AB552" s="1"/>
      <c r="AC552" s="1"/>
      <c r="AD552" s="1">
        <f t="shared" si="67"/>
        <v>0</v>
      </c>
      <c r="AE552" s="1"/>
      <c r="AF552" s="1">
        <f>SUM(Table1914[[#This Row],[Total 
Paid]:[Shipping 
Charged]])</f>
        <v>0</v>
      </c>
      <c r="AG552" s="1"/>
      <c r="AH552" s="1"/>
      <c r="AI552" s="1">
        <f t="shared" si="68"/>
        <v>0</v>
      </c>
      <c r="AK552" s="1"/>
      <c r="AL552" s="1"/>
      <c r="AM552" s="1"/>
      <c r="AN552" s="1"/>
      <c r="AP552" s="30"/>
      <c r="AQ552" s="1"/>
      <c r="AR552" s="1">
        <f t="shared" si="64"/>
        <v>0</v>
      </c>
      <c r="AS552" s="1"/>
      <c r="AT552" s="1"/>
      <c r="AU552" s="2">
        <f t="shared" si="69"/>
        <v>0</v>
      </c>
      <c r="AW552" s="1"/>
      <c r="AX552" s="1"/>
      <c r="AY552" s="1"/>
      <c r="AZ552" s="2">
        <f t="shared" si="65"/>
        <v>0</v>
      </c>
      <c r="BA552" s="2">
        <f>SUM(AF552,AH552,-AZ552,-Table1914[[#This Row],[Sale Fee]])</f>
        <v>0</v>
      </c>
      <c r="BC552" s="1"/>
      <c r="BD552" s="1"/>
      <c r="BE552" s="1"/>
    </row>
    <row r="553" spans="1:57" x14ac:dyDescent="0.25">
      <c r="A553" s="1"/>
      <c r="B553" s="1"/>
      <c r="E553" s="4"/>
      <c r="F553" s="4"/>
      <c r="Q553" s="1"/>
      <c r="R553" s="1"/>
      <c r="S553" s="1"/>
      <c r="U553" s="1"/>
      <c r="V553" s="1"/>
      <c r="W553" s="1">
        <f t="shared" si="66"/>
        <v>0</v>
      </c>
      <c r="X553" s="1"/>
      <c r="Y553" s="1"/>
      <c r="Z553" s="1">
        <f>Table1914[[#This Row],[Quantity2]]*Table1914[[#This Row],[U Cost]]</f>
        <v>0</v>
      </c>
      <c r="AB553" s="1"/>
      <c r="AC553" s="1"/>
      <c r="AD553" s="1">
        <f t="shared" si="67"/>
        <v>0</v>
      </c>
      <c r="AE553" s="1"/>
      <c r="AF553" s="1">
        <f>SUM(Table1914[[#This Row],[Total 
Paid]:[Shipping 
Charged]])</f>
        <v>0</v>
      </c>
      <c r="AG553" s="1"/>
      <c r="AH553" s="1"/>
      <c r="AI553" s="1">
        <f t="shared" si="68"/>
        <v>0</v>
      </c>
      <c r="AK553" s="1"/>
      <c r="AL553" s="1"/>
      <c r="AM553" s="1"/>
      <c r="AN553" s="1"/>
      <c r="AP553" s="30"/>
      <c r="AQ553" s="1"/>
      <c r="AR553" s="1">
        <f t="shared" si="64"/>
        <v>0</v>
      </c>
      <c r="AS553" s="1"/>
      <c r="AT553" s="1"/>
      <c r="AU553" s="2">
        <f t="shared" si="69"/>
        <v>0</v>
      </c>
      <c r="AW553" s="1"/>
      <c r="AX553" s="1"/>
      <c r="AY553" s="1"/>
      <c r="AZ553" s="2">
        <f t="shared" si="65"/>
        <v>0</v>
      </c>
      <c r="BA553" s="2">
        <f>SUM(AF553,AH553,-AZ553,-Table1914[[#This Row],[Sale Fee]])</f>
        <v>0</v>
      </c>
      <c r="BC553" s="1"/>
      <c r="BD553" s="1"/>
      <c r="BE553" s="1"/>
    </row>
    <row r="554" spans="1:57" x14ac:dyDescent="0.25">
      <c r="A554" s="1"/>
      <c r="B554" s="1"/>
      <c r="E554" s="4"/>
      <c r="F554" s="4"/>
      <c r="Q554" s="1"/>
      <c r="R554" s="1"/>
      <c r="S554" s="1"/>
      <c r="U554" s="1"/>
      <c r="V554" s="1"/>
      <c r="W554" s="1">
        <f t="shared" si="66"/>
        <v>0</v>
      </c>
      <c r="X554" s="1"/>
      <c r="Y554" s="1"/>
      <c r="Z554" s="1">
        <f>Table1914[[#This Row],[Quantity2]]*Table1914[[#This Row],[U Cost]]</f>
        <v>0</v>
      </c>
      <c r="AB554" s="1"/>
      <c r="AC554" s="1"/>
      <c r="AD554" s="1">
        <f t="shared" si="67"/>
        <v>0</v>
      </c>
      <c r="AE554" s="1"/>
      <c r="AF554" s="1">
        <f>SUM(Table1914[[#This Row],[Total 
Paid]:[Shipping 
Charged]])</f>
        <v>0</v>
      </c>
      <c r="AG554" s="1"/>
      <c r="AH554" s="1"/>
      <c r="AI554" s="1">
        <f t="shared" si="68"/>
        <v>0</v>
      </c>
      <c r="AK554" s="1"/>
      <c r="AL554" s="1"/>
      <c r="AM554" s="1"/>
      <c r="AN554" s="1"/>
      <c r="AP554" s="30"/>
      <c r="AQ554" s="1"/>
      <c r="AR554" s="1">
        <f t="shared" si="64"/>
        <v>0</v>
      </c>
      <c r="AS554" s="1"/>
      <c r="AT554" s="1"/>
      <c r="AU554" s="2">
        <f t="shared" si="69"/>
        <v>0</v>
      </c>
      <c r="AW554" s="1"/>
      <c r="AX554" s="1"/>
      <c r="AY554" s="1"/>
      <c r="AZ554" s="2">
        <f t="shared" si="65"/>
        <v>0</v>
      </c>
      <c r="BA554" s="2">
        <f>SUM(AF554,AH554,-AZ554,-Table1914[[#This Row],[Sale Fee]])</f>
        <v>0</v>
      </c>
      <c r="BC554" s="1"/>
      <c r="BD554" s="1"/>
      <c r="BE554" s="1"/>
    </row>
    <row r="555" spans="1:57" x14ac:dyDescent="0.25">
      <c r="A555" s="1"/>
      <c r="B555" s="1"/>
      <c r="E555" s="4"/>
      <c r="F555" s="4"/>
      <c r="Q555" s="1"/>
      <c r="R555" s="1"/>
      <c r="S555" s="1"/>
      <c r="U555" s="1"/>
      <c r="V555" s="1"/>
      <c r="W555" s="1">
        <f t="shared" si="66"/>
        <v>0</v>
      </c>
      <c r="X555" s="1"/>
      <c r="Y555" s="1"/>
      <c r="Z555" s="1">
        <f>Table1914[[#This Row],[Quantity2]]*Table1914[[#This Row],[U Cost]]</f>
        <v>0</v>
      </c>
      <c r="AB555" s="1"/>
      <c r="AC555" s="1"/>
      <c r="AD555" s="1">
        <f t="shared" si="67"/>
        <v>0</v>
      </c>
      <c r="AE555" s="1"/>
      <c r="AF555" s="1">
        <f>SUM(Table1914[[#This Row],[Total 
Paid]:[Shipping 
Charged]])</f>
        <v>0</v>
      </c>
      <c r="AG555" s="1"/>
      <c r="AH555" s="1"/>
      <c r="AI555" s="1">
        <f t="shared" si="68"/>
        <v>0</v>
      </c>
      <c r="AK555" s="1"/>
      <c r="AL555" s="1"/>
      <c r="AM555" s="1"/>
      <c r="AN555" s="1"/>
      <c r="AP555" s="30"/>
      <c r="AQ555" s="1"/>
      <c r="AR555" s="1">
        <f t="shared" si="64"/>
        <v>0</v>
      </c>
      <c r="AS555" s="1"/>
      <c r="AT555" s="1"/>
      <c r="AU555" s="2">
        <f t="shared" si="69"/>
        <v>0</v>
      </c>
      <c r="AW555" s="1"/>
      <c r="AX555" s="1"/>
      <c r="AY555" s="1"/>
      <c r="AZ555" s="2">
        <f t="shared" si="65"/>
        <v>0</v>
      </c>
      <c r="BA555" s="2">
        <f>SUM(AF555,AH555,-AZ555,-Table1914[[#This Row],[Sale Fee]])</f>
        <v>0</v>
      </c>
      <c r="BC555" s="1"/>
      <c r="BD555" s="1"/>
      <c r="BE555" s="1"/>
    </row>
    <row r="556" spans="1:57" x14ac:dyDescent="0.25">
      <c r="A556" s="1"/>
      <c r="B556" s="1"/>
      <c r="E556" s="4"/>
      <c r="F556" s="4"/>
      <c r="Q556" s="1"/>
      <c r="R556" s="1"/>
      <c r="S556" s="1"/>
      <c r="U556" s="1"/>
      <c r="V556" s="1"/>
      <c r="W556" s="1">
        <f t="shared" si="66"/>
        <v>0</v>
      </c>
      <c r="X556" s="1"/>
      <c r="Y556" s="1"/>
      <c r="Z556" s="1">
        <f>Table1914[[#This Row],[Quantity2]]*Table1914[[#This Row],[U Cost]]</f>
        <v>0</v>
      </c>
      <c r="AB556" s="1"/>
      <c r="AC556" s="1"/>
      <c r="AD556" s="1">
        <f t="shared" si="67"/>
        <v>0</v>
      </c>
      <c r="AE556" s="1"/>
      <c r="AF556" s="1">
        <f>SUM(Table1914[[#This Row],[Total 
Paid]:[Shipping 
Charged]])</f>
        <v>0</v>
      </c>
      <c r="AG556" s="1"/>
      <c r="AH556" s="1"/>
      <c r="AI556" s="1">
        <f t="shared" si="68"/>
        <v>0</v>
      </c>
      <c r="AK556" s="1"/>
      <c r="AL556" s="1"/>
      <c r="AM556" s="1"/>
      <c r="AN556" s="1"/>
      <c r="AP556" s="30"/>
      <c r="AQ556" s="1"/>
      <c r="AR556" s="1">
        <f t="shared" si="64"/>
        <v>0</v>
      </c>
      <c r="AS556" s="1"/>
      <c r="AT556" s="1"/>
      <c r="AU556" s="2">
        <f t="shared" si="69"/>
        <v>0</v>
      </c>
      <c r="AW556" s="1"/>
      <c r="AX556" s="1"/>
      <c r="AY556" s="1"/>
      <c r="AZ556" s="2">
        <f t="shared" si="65"/>
        <v>0</v>
      </c>
      <c r="BA556" s="2">
        <f>SUM(AF556,AH556,-AZ556,-Table1914[[#This Row],[Sale Fee]])</f>
        <v>0</v>
      </c>
      <c r="BC556" s="1"/>
      <c r="BD556" s="1"/>
      <c r="BE556" s="1"/>
    </row>
    <row r="557" spans="1:57" x14ac:dyDescent="0.25">
      <c r="A557" s="1"/>
      <c r="B557" s="1"/>
      <c r="E557" s="4"/>
      <c r="F557" s="4"/>
      <c r="Q557" s="1"/>
      <c r="R557" s="1"/>
      <c r="S557" s="1"/>
      <c r="U557" s="1"/>
      <c r="V557" s="1"/>
      <c r="W557" s="1">
        <f t="shared" si="66"/>
        <v>0</v>
      </c>
      <c r="X557" s="1"/>
      <c r="Y557" s="1"/>
      <c r="Z557" s="1">
        <f>Table1914[[#This Row],[Quantity2]]*Table1914[[#This Row],[U Cost]]</f>
        <v>0</v>
      </c>
      <c r="AB557" s="1"/>
      <c r="AC557" s="1"/>
      <c r="AD557" s="1">
        <f t="shared" si="67"/>
        <v>0</v>
      </c>
      <c r="AE557" s="1"/>
      <c r="AF557" s="1">
        <f>SUM(Table1914[[#This Row],[Total 
Paid]:[Shipping 
Charged]])</f>
        <v>0</v>
      </c>
      <c r="AG557" s="1"/>
      <c r="AH557" s="1"/>
      <c r="AI557" s="1">
        <f t="shared" si="68"/>
        <v>0</v>
      </c>
      <c r="AK557" s="1"/>
      <c r="AL557" s="1"/>
      <c r="AM557" s="1"/>
      <c r="AN557" s="1"/>
      <c r="AP557" s="30"/>
      <c r="AQ557" s="1"/>
      <c r="AR557" s="1">
        <f t="shared" si="64"/>
        <v>0</v>
      </c>
      <c r="AS557" s="1"/>
      <c r="AT557" s="1"/>
      <c r="AU557" s="2">
        <f t="shared" si="69"/>
        <v>0</v>
      </c>
      <c r="AW557" s="1"/>
      <c r="AX557" s="1"/>
      <c r="AY557" s="1"/>
      <c r="AZ557" s="2">
        <f t="shared" si="65"/>
        <v>0</v>
      </c>
      <c r="BA557" s="2">
        <f>SUM(AF557,AH557,-AZ557,-Table1914[[#This Row],[Sale Fee]])</f>
        <v>0</v>
      </c>
      <c r="BC557" s="1"/>
      <c r="BD557" s="1"/>
      <c r="BE557" s="1"/>
    </row>
    <row r="558" spans="1:57" x14ac:dyDescent="0.25">
      <c r="A558" s="1"/>
      <c r="B558" s="1"/>
      <c r="E558" s="4"/>
      <c r="F558" s="4"/>
      <c r="Q558" s="1"/>
      <c r="R558" s="1"/>
      <c r="S558" s="1"/>
      <c r="U558" s="1"/>
      <c r="V558" s="1"/>
      <c r="W558" s="1">
        <f t="shared" si="66"/>
        <v>0</v>
      </c>
      <c r="X558" s="1"/>
      <c r="Y558" s="1"/>
      <c r="Z558" s="1">
        <f>Table1914[[#This Row],[Quantity2]]*Table1914[[#This Row],[U Cost]]</f>
        <v>0</v>
      </c>
      <c r="AB558" s="1"/>
      <c r="AC558" s="1"/>
      <c r="AD558" s="1">
        <f t="shared" si="67"/>
        <v>0</v>
      </c>
      <c r="AE558" s="1"/>
      <c r="AF558" s="1">
        <f>SUM(Table1914[[#This Row],[Total 
Paid]:[Shipping 
Charged]])</f>
        <v>0</v>
      </c>
      <c r="AG558" s="1"/>
      <c r="AH558" s="1"/>
      <c r="AI558" s="1">
        <f t="shared" si="68"/>
        <v>0</v>
      </c>
      <c r="AK558" s="1"/>
      <c r="AL558" s="1"/>
      <c r="AM558" s="1"/>
      <c r="AN558" s="1"/>
      <c r="AP558" s="30"/>
      <c r="AQ558" s="1"/>
      <c r="AR558" s="1">
        <f t="shared" si="64"/>
        <v>0</v>
      </c>
      <c r="AS558" s="1"/>
      <c r="AT558" s="1"/>
      <c r="AU558" s="2">
        <f t="shared" si="69"/>
        <v>0</v>
      </c>
      <c r="AW558" s="1"/>
      <c r="AX558" s="1"/>
      <c r="AY558" s="1"/>
      <c r="AZ558" s="2">
        <f t="shared" si="65"/>
        <v>0</v>
      </c>
      <c r="BA558" s="2">
        <f>SUM(AF558,AH558,-AZ558,-Table1914[[#This Row],[Sale Fee]])</f>
        <v>0</v>
      </c>
      <c r="BC558" s="1"/>
      <c r="BD558" s="1"/>
      <c r="BE558" s="1"/>
    </row>
    <row r="559" spans="1:57" x14ac:dyDescent="0.25">
      <c r="A559" s="1"/>
      <c r="B559" s="1"/>
      <c r="E559" s="4"/>
      <c r="F559" s="4"/>
      <c r="Q559" s="1"/>
      <c r="R559" s="1"/>
      <c r="S559" s="1"/>
      <c r="U559" s="1"/>
      <c r="V559" s="1"/>
      <c r="W559" s="1">
        <f t="shared" si="66"/>
        <v>0</v>
      </c>
      <c r="X559" s="1"/>
      <c r="Y559" s="1"/>
      <c r="Z559" s="1">
        <f>Table1914[[#This Row],[Quantity2]]*Table1914[[#This Row],[U Cost]]</f>
        <v>0</v>
      </c>
      <c r="AB559" s="1"/>
      <c r="AC559" s="1"/>
      <c r="AD559" s="1">
        <f t="shared" si="67"/>
        <v>0</v>
      </c>
      <c r="AE559" s="1"/>
      <c r="AF559" s="1">
        <f>SUM(Table1914[[#This Row],[Total 
Paid]:[Shipping 
Charged]])</f>
        <v>0</v>
      </c>
      <c r="AG559" s="1"/>
      <c r="AH559" s="1"/>
      <c r="AI559" s="1">
        <f t="shared" si="68"/>
        <v>0</v>
      </c>
      <c r="AK559" s="1"/>
      <c r="AL559" s="1"/>
      <c r="AM559" s="1"/>
      <c r="AN559" s="1"/>
      <c r="AP559" s="30"/>
      <c r="AQ559" s="1"/>
      <c r="AR559" s="1">
        <f t="shared" si="64"/>
        <v>0</v>
      </c>
      <c r="AS559" s="1"/>
      <c r="AT559" s="1"/>
      <c r="AU559" s="2">
        <f t="shared" si="69"/>
        <v>0</v>
      </c>
      <c r="AW559" s="1"/>
      <c r="AX559" s="1"/>
      <c r="AY559" s="1"/>
      <c r="AZ559" s="2">
        <f t="shared" si="65"/>
        <v>0</v>
      </c>
      <c r="BA559" s="2">
        <f>SUM(AF559,AH559,-AZ559,-Table1914[[#This Row],[Sale Fee]])</f>
        <v>0</v>
      </c>
      <c r="BC559" s="1"/>
      <c r="BD559" s="1"/>
      <c r="BE559" s="1"/>
    </row>
    <row r="560" spans="1:57" x14ac:dyDescent="0.25">
      <c r="A560" s="1"/>
      <c r="B560" s="1"/>
      <c r="E560" s="4"/>
      <c r="F560" s="4"/>
      <c r="Q560" s="1"/>
      <c r="R560" s="1"/>
      <c r="S560" s="1"/>
      <c r="U560" s="1"/>
      <c r="V560" s="1"/>
      <c r="W560" s="1">
        <f t="shared" si="66"/>
        <v>0</v>
      </c>
      <c r="X560" s="1"/>
      <c r="Y560" s="1"/>
      <c r="Z560" s="1">
        <f>Table1914[[#This Row],[Quantity2]]*Table1914[[#This Row],[U Cost]]</f>
        <v>0</v>
      </c>
      <c r="AB560" s="1"/>
      <c r="AC560" s="1"/>
      <c r="AD560" s="1">
        <f t="shared" si="67"/>
        <v>0</v>
      </c>
      <c r="AE560" s="1"/>
      <c r="AF560" s="1">
        <f>SUM(Table1914[[#This Row],[Total 
Paid]:[Shipping 
Charged]])</f>
        <v>0</v>
      </c>
      <c r="AG560" s="1"/>
      <c r="AH560" s="1"/>
      <c r="AI560" s="1">
        <f t="shared" si="68"/>
        <v>0</v>
      </c>
      <c r="AK560" s="1"/>
      <c r="AL560" s="1"/>
      <c r="AM560" s="1"/>
      <c r="AN560" s="1"/>
      <c r="AP560" s="30"/>
      <c r="AQ560" s="1"/>
      <c r="AR560" s="1">
        <f t="shared" si="64"/>
        <v>0</v>
      </c>
      <c r="AS560" s="1"/>
      <c r="AT560" s="1"/>
      <c r="AU560" s="2">
        <f t="shared" si="69"/>
        <v>0</v>
      </c>
      <c r="AW560" s="1"/>
      <c r="AX560" s="1"/>
      <c r="AY560" s="1"/>
      <c r="AZ560" s="2">
        <f t="shared" si="65"/>
        <v>0</v>
      </c>
      <c r="BA560" s="2">
        <f>SUM(AF560,AH560,-AZ560,-Table1914[[#This Row],[Sale Fee]])</f>
        <v>0</v>
      </c>
      <c r="BC560" s="1"/>
      <c r="BD560" s="1"/>
      <c r="BE560" s="1"/>
    </row>
    <row r="561" spans="1:57" x14ac:dyDescent="0.25">
      <c r="A561" s="1"/>
      <c r="B561" s="1"/>
      <c r="E561" s="4"/>
      <c r="F561" s="4"/>
      <c r="Q561" s="1"/>
      <c r="R561" s="1"/>
      <c r="S561" s="1"/>
      <c r="U561" s="1"/>
      <c r="V561" s="1"/>
      <c r="W561" s="1">
        <f t="shared" si="66"/>
        <v>0</v>
      </c>
      <c r="X561" s="1"/>
      <c r="Y561" s="1"/>
      <c r="Z561" s="1">
        <f>Table1914[[#This Row],[Quantity2]]*Table1914[[#This Row],[U Cost]]</f>
        <v>0</v>
      </c>
      <c r="AB561" s="1"/>
      <c r="AC561" s="1"/>
      <c r="AD561" s="1">
        <f t="shared" si="67"/>
        <v>0</v>
      </c>
      <c r="AE561" s="1"/>
      <c r="AF561" s="1">
        <f>SUM(Table1914[[#This Row],[Total 
Paid]:[Shipping 
Charged]])</f>
        <v>0</v>
      </c>
      <c r="AG561" s="1"/>
      <c r="AH561" s="1"/>
      <c r="AI561" s="1">
        <f t="shared" si="68"/>
        <v>0</v>
      </c>
      <c r="AK561" s="1"/>
      <c r="AL561" s="1"/>
      <c r="AM561" s="1"/>
      <c r="AN561" s="1"/>
      <c r="AP561" s="30"/>
      <c r="AQ561" s="1"/>
      <c r="AR561" s="1">
        <f t="shared" si="64"/>
        <v>0</v>
      </c>
      <c r="AS561" s="1"/>
      <c r="AT561" s="1"/>
      <c r="AU561" s="2">
        <f t="shared" si="69"/>
        <v>0</v>
      </c>
      <c r="AW561" s="1"/>
      <c r="AX561" s="1"/>
      <c r="AY561" s="1"/>
      <c r="AZ561" s="2">
        <f t="shared" si="65"/>
        <v>0</v>
      </c>
      <c r="BA561" s="2">
        <f>SUM(AF561,AH561,-AZ561,-Table1914[[#This Row],[Sale Fee]])</f>
        <v>0</v>
      </c>
      <c r="BC561" s="1"/>
      <c r="BD561" s="1"/>
      <c r="BE561" s="1"/>
    </row>
    <row r="562" spans="1:57" x14ac:dyDescent="0.25">
      <c r="A562" s="1"/>
      <c r="B562" s="1"/>
      <c r="E562" s="4"/>
      <c r="F562" s="4"/>
      <c r="Q562" s="1"/>
      <c r="R562" s="1"/>
      <c r="S562" s="1"/>
      <c r="U562" s="1"/>
      <c r="V562" s="1"/>
      <c r="W562" s="1">
        <f t="shared" si="66"/>
        <v>0</v>
      </c>
      <c r="X562" s="1"/>
      <c r="Y562" s="1"/>
      <c r="Z562" s="1">
        <f>Table1914[[#This Row],[Quantity2]]*Table1914[[#This Row],[U Cost]]</f>
        <v>0</v>
      </c>
      <c r="AB562" s="1"/>
      <c r="AC562" s="1"/>
      <c r="AD562" s="1">
        <f t="shared" si="67"/>
        <v>0</v>
      </c>
      <c r="AE562" s="1"/>
      <c r="AF562" s="1">
        <f>SUM(Table1914[[#This Row],[Total 
Paid]:[Shipping 
Charged]])</f>
        <v>0</v>
      </c>
      <c r="AG562" s="1"/>
      <c r="AH562" s="1"/>
      <c r="AI562" s="1">
        <f t="shared" si="68"/>
        <v>0</v>
      </c>
      <c r="AK562" s="1"/>
      <c r="AL562" s="1"/>
      <c r="AM562" s="1"/>
      <c r="AN562" s="1"/>
      <c r="AP562" s="30"/>
      <c r="AQ562" s="1"/>
      <c r="AR562" s="1">
        <f t="shared" si="64"/>
        <v>0</v>
      </c>
      <c r="AS562" s="1"/>
      <c r="AT562" s="1"/>
      <c r="AU562" s="2">
        <f t="shared" si="69"/>
        <v>0</v>
      </c>
      <c r="AW562" s="1"/>
      <c r="AX562" s="1"/>
      <c r="AY562" s="1"/>
      <c r="AZ562" s="2">
        <f t="shared" si="65"/>
        <v>0</v>
      </c>
      <c r="BA562" s="2">
        <f>SUM(AF562,AH562,-AZ562,-Table1914[[#This Row],[Sale Fee]])</f>
        <v>0</v>
      </c>
      <c r="BC562" s="1"/>
      <c r="BD562" s="1"/>
      <c r="BE562" s="1"/>
    </row>
    <row r="563" spans="1:57" x14ac:dyDescent="0.25">
      <c r="A563" s="1"/>
      <c r="B563" s="1"/>
      <c r="E563" s="4"/>
      <c r="F563" s="4"/>
      <c r="Q563" s="1"/>
      <c r="R563" s="1"/>
      <c r="S563" s="1"/>
      <c r="U563" s="1"/>
      <c r="V563" s="1"/>
      <c r="W563" s="1">
        <f t="shared" si="66"/>
        <v>0</v>
      </c>
      <c r="X563" s="1"/>
      <c r="Y563" s="1"/>
      <c r="Z563" s="1">
        <f>Table1914[[#This Row],[Quantity2]]*Table1914[[#This Row],[U Cost]]</f>
        <v>0</v>
      </c>
      <c r="AB563" s="1"/>
      <c r="AC563" s="1"/>
      <c r="AD563" s="1">
        <f t="shared" si="67"/>
        <v>0</v>
      </c>
      <c r="AE563" s="1"/>
      <c r="AF563" s="1">
        <f>SUM(Table1914[[#This Row],[Total 
Paid]:[Shipping 
Charged]])</f>
        <v>0</v>
      </c>
      <c r="AG563" s="1"/>
      <c r="AH563" s="1"/>
      <c r="AI563" s="1">
        <f t="shared" si="68"/>
        <v>0</v>
      </c>
      <c r="AK563" s="1"/>
      <c r="AL563" s="1"/>
      <c r="AM563" s="1"/>
      <c r="AN563" s="1"/>
      <c r="AP563" s="30"/>
      <c r="AQ563" s="1"/>
      <c r="AR563" s="1">
        <f t="shared" si="64"/>
        <v>0</v>
      </c>
      <c r="AS563" s="1"/>
      <c r="AT563" s="1"/>
      <c r="AU563" s="2">
        <f t="shared" si="69"/>
        <v>0</v>
      </c>
      <c r="AW563" s="1"/>
      <c r="AX563" s="1"/>
      <c r="AY563" s="1"/>
      <c r="AZ563" s="2">
        <f t="shared" si="65"/>
        <v>0</v>
      </c>
      <c r="BA563" s="2">
        <f>SUM(AF563,AH563,-AZ563,-Table1914[[#This Row],[Sale Fee]])</f>
        <v>0</v>
      </c>
      <c r="BC563" s="1"/>
      <c r="BD563" s="1"/>
      <c r="BE563" s="1"/>
    </row>
    <row r="564" spans="1:57" x14ac:dyDescent="0.25">
      <c r="A564" s="1"/>
      <c r="B564" s="1"/>
      <c r="E564" s="4"/>
      <c r="F564" s="4"/>
      <c r="Q564" s="1"/>
      <c r="R564" s="1"/>
      <c r="S564" s="1"/>
      <c r="U564" s="1"/>
      <c r="V564" s="1"/>
      <c r="W564" s="1">
        <f t="shared" si="66"/>
        <v>0</v>
      </c>
      <c r="X564" s="1"/>
      <c r="Y564" s="1"/>
      <c r="Z564" s="1">
        <f>Table1914[[#This Row],[Quantity2]]*Table1914[[#This Row],[U Cost]]</f>
        <v>0</v>
      </c>
      <c r="AB564" s="1"/>
      <c r="AC564" s="1"/>
      <c r="AD564" s="1">
        <f t="shared" si="67"/>
        <v>0</v>
      </c>
      <c r="AE564" s="1"/>
      <c r="AF564" s="1">
        <f>SUM(Table1914[[#This Row],[Total 
Paid]:[Shipping 
Charged]])</f>
        <v>0</v>
      </c>
      <c r="AG564" s="1"/>
      <c r="AH564" s="1"/>
      <c r="AI564" s="1">
        <f t="shared" si="68"/>
        <v>0</v>
      </c>
      <c r="AK564" s="1"/>
      <c r="AL564" s="1"/>
      <c r="AM564" s="1"/>
      <c r="AN564" s="1"/>
      <c r="AP564" s="30"/>
      <c r="AQ564" s="1"/>
      <c r="AR564" s="1">
        <f t="shared" si="64"/>
        <v>0</v>
      </c>
      <c r="AS564" s="1"/>
      <c r="AT564" s="1"/>
      <c r="AU564" s="2">
        <f t="shared" si="69"/>
        <v>0</v>
      </c>
      <c r="AW564" s="1"/>
      <c r="AX564" s="1"/>
      <c r="AY564" s="1"/>
      <c r="AZ564" s="2">
        <f t="shared" si="65"/>
        <v>0</v>
      </c>
      <c r="BA564" s="2">
        <f>SUM(AF564,AH564,-AZ564,-Table1914[[#This Row],[Sale Fee]])</f>
        <v>0</v>
      </c>
      <c r="BC564" s="1"/>
      <c r="BD564" s="1"/>
      <c r="BE564" s="1"/>
    </row>
    <row r="565" spans="1:57" x14ac:dyDescent="0.25">
      <c r="A565" s="1"/>
      <c r="B565" s="1"/>
      <c r="E565" s="4"/>
      <c r="F565" s="4"/>
      <c r="Q565" s="1"/>
      <c r="R565" s="1"/>
      <c r="S565" s="1"/>
      <c r="U565" s="1"/>
      <c r="V565" s="1"/>
      <c r="W565" s="1">
        <f t="shared" si="66"/>
        <v>0</v>
      </c>
      <c r="X565" s="1"/>
      <c r="Y565" s="1"/>
      <c r="Z565" s="1">
        <f>Table1914[[#This Row],[Quantity2]]*Table1914[[#This Row],[U Cost]]</f>
        <v>0</v>
      </c>
      <c r="AB565" s="1"/>
      <c r="AC565" s="1"/>
      <c r="AD565" s="1">
        <f t="shared" si="67"/>
        <v>0</v>
      </c>
      <c r="AE565" s="1"/>
      <c r="AF565" s="1">
        <f>SUM(Table1914[[#This Row],[Total 
Paid]:[Shipping 
Charged]])</f>
        <v>0</v>
      </c>
      <c r="AG565" s="1"/>
      <c r="AH565" s="1"/>
      <c r="AI565" s="1">
        <f t="shared" si="68"/>
        <v>0</v>
      </c>
      <c r="AK565" s="1"/>
      <c r="AL565" s="1"/>
      <c r="AM565" s="1"/>
      <c r="AN565" s="1"/>
      <c r="AP565" s="30"/>
      <c r="AQ565" s="1"/>
      <c r="AR565" s="1">
        <f t="shared" si="64"/>
        <v>0</v>
      </c>
      <c r="AS565" s="1"/>
      <c r="AT565" s="1"/>
      <c r="AU565" s="2">
        <f t="shared" si="69"/>
        <v>0</v>
      </c>
      <c r="AW565" s="1"/>
      <c r="AX565" s="1"/>
      <c r="AY565" s="1"/>
      <c r="AZ565" s="2">
        <f t="shared" si="65"/>
        <v>0</v>
      </c>
      <c r="BA565" s="2">
        <f>SUM(AF565,AH565,-AZ565,-Table1914[[#This Row],[Sale Fee]])</f>
        <v>0</v>
      </c>
      <c r="BC565" s="1"/>
      <c r="BD565" s="1"/>
      <c r="BE565" s="1"/>
    </row>
    <row r="566" spans="1:57" x14ac:dyDescent="0.25">
      <c r="A566" s="1"/>
      <c r="B566" s="1"/>
      <c r="E566" s="4"/>
      <c r="F566" s="4"/>
      <c r="Q566" s="1"/>
      <c r="R566" s="1"/>
      <c r="S566" s="1"/>
      <c r="U566" s="1"/>
      <c r="V566" s="1"/>
      <c r="W566" s="1">
        <f t="shared" si="66"/>
        <v>0</v>
      </c>
      <c r="X566" s="1"/>
      <c r="Y566" s="1"/>
      <c r="Z566" s="1">
        <f>Table1914[[#This Row],[Quantity2]]*Table1914[[#This Row],[U Cost]]</f>
        <v>0</v>
      </c>
      <c r="AB566" s="1"/>
      <c r="AC566" s="1"/>
      <c r="AD566" s="1">
        <f t="shared" si="67"/>
        <v>0</v>
      </c>
      <c r="AE566" s="1"/>
      <c r="AF566" s="1">
        <f>SUM(Table1914[[#This Row],[Total 
Paid]:[Shipping 
Charged]])</f>
        <v>0</v>
      </c>
      <c r="AG566" s="1"/>
      <c r="AH566" s="1"/>
      <c r="AI566" s="1">
        <f t="shared" si="68"/>
        <v>0</v>
      </c>
      <c r="AK566" s="1"/>
      <c r="AL566" s="1"/>
      <c r="AM566" s="1"/>
      <c r="AN566" s="1"/>
      <c r="AP566" s="30"/>
      <c r="AQ566" s="1"/>
      <c r="AR566" s="1">
        <f t="shared" si="64"/>
        <v>0</v>
      </c>
      <c r="AS566" s="1"/>
      <c r="AT566" s="1"/>
      <c r="AU566" s="2">
        <f t="shared" si="69"/>
        <v>0</v>
      </c>
      <c r="AW566" s="1"/>
      <c r="AX566" s="1"/>
      <c r="AY566" s="1"/>
      <c r="AZ566" s="2">
        <f t="shared" si="65"/>
        <v>0</v>
      </c>
      <c r="BA566" s="2">
        <f>SUM(AF566,AH566,-AZ566,-Table1914[[#This Row],[Sale Fee]])</f>
        <v>0</v>
      </c>
      <c r="BC566" s="1"/>
      <c r="BD566" s="1"/>
      <c r="BE566" s="1"/>
    </row>
    <row r="567" spans="1:57" x14ac:dyDescent="0.25">
      <c r="A567" s="1"/>
      <c r="B567" s="1"/>
      <c r="E567" s="4"/>
      <c r="F567" s="4"/>
      <c r="Q567" s="1"/>
      <c r="R567" s="1"/>
      <c r="S567" s="1"/>
      <c r="U567" s="1"/>
      <c r="V567" s="1"/>
      <c r="W567" s="1">
        <f t="shared" si="66"/>
        <v>0</v>
      </c>
      <c r="X567" s="1"/>
      <c r="Y567" s="1"/>
      <c r="Z567" s="1">
        <f>Table1914[[#This Row],[Quantity2]]*Table1914[[#This Row],[U Cost]]</f>
        <v>0</v>
      </c>
      <c r="AB567" s="1"/>
      <c r="AC567" s="1"/>
      <c r="AD567" s="1">
        <f t="shared" si="67"/>
        <v>0</v>
      </c>
      <c r="AE567" s="1"/>
      <c r="AF567" s="1">
        <f>SUM(Table1914[[#This Row],[Total 
Paid]:[Shipping 
Charged]])</f>
        <v>0</v>
      </c>
      <c r="AG567" s="1"/>
      <c r="AH567" s="1"/>
      <c r="AI567" s="1">
        <f t="shared" si="68"/>
        <v>0</v>
      </c>
      <c r="AK567" s="1"/>
      <c r="AL567" s="1"/>
      <c r="AM567" s="1"/>
      <c r="AN567" s="1"/>
      <c r="AP567" s="30"/>
      <c r="AQ567" s="1"/>
      <c r="AR567" s="1">
        <f t="shared" si="64"/>
        <v>0</v>
      </c>
      <c r="AS567" s="1"/>
      <c r="AT567" s="1"/>
      <c r="AU567" s="2">
        <f t="shared" si="69"/>
        <v>0</v>
      </c>
      <c r="AW567" s="1"/>
      <c r="AX567" s="1"/>
      <c r="AY567" s="1"/>
      <c r="AZ567" s="2">
        <f t="shared" si="65"/>
        <v>0</v>
      </c>
      <c r="BA567" s="2">
        <f>SUM(AF567,AH567,-AZ567,-Table1914[[#This Row],[Sale Fee]])</f>
        <v>0</v>
      </c>
      <c r="BC567" s="1"/>
      <c r="BD567" s="1"/>
      <c r="BE567" s="1"/>
    </row>
    <row r="568" spans="1:57" x14ac:dyDescent="0.25">
      <c r="A568" s="1"/>
      <c r="B568" s="1"/>
      <c r="E568" s="4"/>
      <c r="F568" s="4"/>
      <c r="Q568" s="1"/>
      <c r="R568" s="1"/>
      <c r="S568" s="1"/>
      <c r="U568" s="1"/>
      <c r="V568" s="1"/>
      <c r="W568" s="1">
        <f t="shared" si="66"/>
        <v>0</v>
      </c>
      <c r="X568" s="1"/>
      <c r="Y568" s="1"/>
      <c r="Z568" s="1">
        <f>Table1914[[#This Row],[Quantity2]]*Table1914[[#This Row],[U Cost]]</f>
        <v>0</v>
      </c>
      <c r="AB568" s="1"/>
      <c r="AC568" s="1"/>
      <c r="AD568" s="1">
        <f t="shared" si="67"/>
        <v>0</v>
      </c>
      <c r="AE568" s="1"/>
      <c r="AF568" s="1">
        <f>SUM(Table1914[[#This Row],[Total 
Paid]:[Shipping 
Charged]])</f>
        <v>0</v>
      </c>
      <c r="AG568" s="1"/>
      <c r="AH568" s="1"/>
      <c r="AI568" s="1">
        <f t="shared" si="68"/>
        <v>0</v>
      </c>
      <c r="AK568" s="1"/>
      <c r="AL568" s="1"/>
      <c r="AM568" s="1"/>
      <c r="AN568" s="1"/>
      <c r="AP568" s="30"/>
      <c r="AQ568" s="1"/>
      <c r="AR568" s="1">
        <f t="shared" si="64"/>
        <v>0</v>
      </c>
      <c r="AS568" s="1"/>
      <c r="AT568" s="1"/>
      <c r="AU568" s="2">
        <f t="shared" si="69"/>
        <v>0</v>
      </c>
      <c r="AW568" s="1"/>
      <c r="AX568" s="1"/>
      <c r="AY568" s="1"/>
      <c r="AZ568" s="2">
        <f t="shared" si="65"/>
        <v>0</v>
      </c>
      <c r="BA568" s="2">
        <f>SUM(AF568,AH568,-AZ568,-Table1914[[#This Row],[Sale Fee]])</f>
        <v>0</v>
      </c>
      <c r="BC568" s="1"/>
      <c r="BD568" s="1"/>
      <c r="BE568" s="1"/>
    </row>
    <row r="569" spans="1:57" x14ac:dyDescent="0.25">
      <c r="A569" s="1"/>
      <c r="B569" s="1"/>
      <c r="E569" s="4"/>
      <c r="F569" s="4"/>
      <c r="Q569" s="1"/>
      <c r="R569" s="1"/>
      <c r="S569" s="1"/>
      <c r="U569" s="1"/>
      <c r="V569" s="1"/>
      <c r="W569" s="1">
        <f t="shared" si="66"/>
        <v>0</v>
      </c>
      <c r="X569" s="1"/>
      <c r="Y569" s="1"/>
      <c r="Z569" s="1">
        <f>Table1914[[#This Row],[Quantity2]]*Table1914[[#This Row],[U Cost]]</f>
        <v>0</v>
      </c>
      <c r="AB569" s="1"/>
      <c r="AC569" s="1"/>
      <c r="AD569" s="1">
        <f t="shared" si="67"/>
        <v>0</v>
      </c>
      <c r="AE569" s="1"/>
      <c r="AF569" s="1">
        <f>SUM(Table1914[[#This Row],[Total 
Paid]:[Shipping 
Charged]])</f>
        <v>0</v>
      </c>
      <c r="AG569" s="1"/>
      <c r="AH569" s="1"/>
      <c r="AI569" s="1">
        <f t="shared" si="68"/>
        <v>0</v>
      </c>
      <c r="AK569" s="1"/>
      <c r="AL569" s="1"/>
      <c r="AM569" s="1"/>
      <c r="AN569" s="1"/>
      <c r="AP569" s="30"/>
      <c r="AQ569" s="1"/>
      <c r="AR569" s="1">
        <f t="shared" si="64"/>
        <v>0</v>
      </c>
      <c r="AS569" s="1"/>
      <c r="AT569" s="1"/>
      <c r="AU569" s="2">
        <f t="shared" si="69"/>
        <v>0</v>
      </c>
      <c r="AW569" s="1"/>
      <c r="AX569" s="1"/>
      <c r="AY569" s="1"/>
      <c r="AZ569" s="2">
        <f t="shared" si="65"/>
        <v>0</v>
      </c>
      <c r="BA569" s="2">
        <f>SUM(AF569,AH569,-AZ569,-Table1914[[#This Row],[Sale Fee]])</f>
        <v>0</v>
      </c>
      <c r="BC569" s="1"/>
      <c r="BD569" s="1"/>
      <c r="BE569" s="1"/>
    </row>
    <row r="570" spans="1:57" x14ac:dyDescent="0.25">
      <c r="A570" s="1"/>
      <c r="B570" s="1"/>
      <c r="E570" s="4"/>
      <c r="F570" s="4"/>
      <c r="Q570" s="1"/>
      <c r="R570" s="1"/>
      <c r="S570" s="1"/>
      <c r="U570" s="1"/>
      <c r="V570" s="1"/>
      <c r="W570" s="1">
        <f t="shared" si="66"/>
        <v>0</v>
      </c>
      <c r="X570" s="1"/>
      <c r="Y570" s="1"/>
      <c r="Z570" s="1">
        <f>Table1914[[#This Row],[Quantity2]]*Table1914[[#This Row],[U Cost]]</f>
        <v>0</v>
      </c>
      <c r="AB570" s="1"/>
      <c r="AC570" s="1"/>
      <c r="AD570" s="1">
        <f t="shared" si="67"/>
        <v>0</v>
      </c>
      <c r="AE570" s="1"/>
      <c r="AF570" s="1">
        <f>SUM(Table1914[[#This Row],[Total 
Paid]:[Shipping 
Charged]])</f>
        <v>0</v>
      </c>
      <c r="AG570" s="1"/>
      <c r="AH570" s="1"/>
      <c r="AI570" s="1">
        <f t="shared" si="68"/>
        <v>0</v>
      </c>
      <c r="AK570" s="1"/>
      <c r="AL570" s="1"/>
      <c r="AM570" s="1"/>
      <c r="AN570" s="1"/>
      <c r="AP570" s="30"/>
      <c r="AQ570" s="1"/>
      <c r="AR570" s="1">
        <f t="shared" si="64"/>
        <v>0</v>
      </c>
      <c r="AS570" s="1"/>
      <c r="AT570" s="1"/>
      <c r="AU570" s="2">
        <f t="shared" si="69"/>
        <v>0</v>
      </c>
      <c r="AW570" s="1"/>
      <c r="AX570" s="1"/>
      <c r="AY570" s="1"/>
      <c r="AZ570" s="2">
        <f t="shared" ref="AZ570:AZ633" si="70">SUM(AU570,AW570,AX570,AY570)</f>
        <v>0</v>
      </c>
      <c r="BA570" s="2">
        <f>SUM(AF570,AH570,-AZ570,-Table1914[[#This Row],[Sale Fee]])</f>
        <v>0</v>
      </c>
      <c r="BC570" s="1"/>
      <c r="BD570" s="1"/>
      <c r="BE570" s="1"/>
    </row>
    <row r="571" spans="1:57" x14ac:dyDescent="0.25">
      <c r="A571" s="1"/>
      <c r="B571" s="1"/>
      <c r="E571" s="4"/>
      <c r="F571" s="4"/>
      <c r="Q571" s="1"/>
      <c r="R571" s="1"/>
      <c r="S571" s="1"/>
      <c r="U571" s="1"/>
      <c r="V571" s="1"/>
      <c r="W571" s="1">
        <f t="shared" si="66"/>
        <v>0</v>
      </c>
      <c r="X571" s="1"/>
      <c r="Y571" s="1"/>
      <c r="Z571" s="1">
        <f>Table1914[[#This Row],[Quantity2]]*Table1914[[#This Row],[U Cost]]</f>
        <v>0</v>
      </c>
      <c r="AB571" s="1"/>
      <c r="AC571" s="1"/>
      <c r="AD571" s="1">
        <f t="shared" si="67"/>
        <v>0</v>
      </c>
      <c r="AE571" s="1"/>
      <c r="AF571" s="1">
        <f>SUM(Table1914[[#This Row],[Total 
Paid]:[Shipping 
Charged]])</f>
        <v>0</v>
      </c>
      <c r="AG571" s="1"/>
      <c r="AH571" s="1"/>
      <c r="AI571" s="1">
        <f t="shared" si="68"/>
        <v>0</v>
      </c>
      <c r="AK571" s="1"/>
      <c r="AL571" s="1"/>
      <c r="AM571" s="1"/>
      <c r="AN571" s="1"/>
      <c r="AP571" s="30"/>
      <c r="AQ571" s="1"/>
      <c r="AR571" s="1">
        <f t="shared" si="64"/>
        <v>0</v>
      </c>
      <c r="AS571" s="1"/>
      <c r="AT571" s="1"/>
      <c r="AU571" s="2">
        <f t="shared" si="69"/>
        <v>0</v>
      </c>
      <c r="AW571" s="1"/>
      <c r="AX571" s="1"/>
      <c r="AY571" s="1"/>
      <c r="AZ571" s="2">
        <f t="shared" si="70"/>
        <v>0</v>
      </c>
      <c r="BA571" s="2">
        <f>SUM(AF571,AH571,-AZ571,-Table1914[[#This Row],[Sale Fee]])</f>
        <v>0</v>
      </c>
      <c r="BC571" s="1"/>
      <c r="BD571" s="1"/>
      <c r="BE571" s="1"/>
    </row>
    <row r="572" spans="1:57" x14ac:dyDescent="0.25">
      <c r="A572" s="1"/>
      <c r="B572" s="1"/>
      <c r="E572" s="4"/>
      <c r="F572" s="4"/>
      <c r="Q572" s="1"/>
      <c r="R572" s="1"/>
      <c r="S572" s="1"/>
      <c r="U572" s="1"/>
      <c r="V572" s="1"/>
      <c r="W572" s="1">
        <f t="shared" si="66"/>
        <v>0</v>
      </c>
      <c r="X572" s="1"/>
      <c r="Y572" s="1"/>
      <c r="Z572" s="1">
        <f>Table1914[[#This Row],[Quantity2]]*Table1914[[#This Row],[U Cost]]</f>
        <v>0</v>
      </c>
      <c r="AB572" s="1"/>
      <c r="AC572" s="1"/>
      <c r="AD572" s="1">
        <f t="shared" si="67"/>
        <v>0</v>
      </c>
      <c r="AE572" s="1"/>
      <c r="AF572" s="1">
        <f>SUM(Table1914[[#This Row],[Total 
Paid]:[Shipping 
Charged]])</f>
        <v>0</v>
      </c>
      <c r="AG572" s="1"/>
      <c r="AH572" s="1"/>
      <c r="AI572" s="1">
        <f t="shared" si="68"/>
        <v>0</v>
      </c>
      <c r="AK572" s="1"/>
      <c r="AL572" s="1"/>
      <c r="AM572" s="1"/>
      <c r="AN572" s="1"/>
      <c r="AP572" s="30"/>
      <c r="AQ572" s="1"/>
      <c r="AR572" s="1">
        <f t="shared" si="64"/>
        <v>0</v>
      </c>
      <c r="AS572" s="1"/>
      <c r="AT572" s="1"/>
      <c r="AU572" s="2">
        <f t="shared" si="69"/>
        <v>0</v>
      </c>
      <c r="AW572" s="1"/>
      <c r="AX572" s="1"/>
      <c r="AY572" s="1"/>
      <c r="AZ572" s="2">
        <f t="shared" si="70"/>
        <v>0</v>
      </c>
      <c r="BA572" s="2">
        <f>SUM(AF572,AH572,-AZ572,-Table1914[[#This Row],[Sale Fee]])</f>
        <v>0</v>
      </c>
      <c r="BC572" s="1"/>
      <c r="BD572" s="1"/>
      <c r="BE572" s="1"/>
    </row>
    <row r="573" spans="1:57" x14ac:dyDescent="0.25">
      <c r="A573" s="1"/>
      <c r="B573" s="1"/>
      <c r="E573" s="4"/>
      <c r="F573" s="4"/>
      <c r="Q573" s="1"/>
      <c r="R573" s="1"/>
      <c r="S573" s="1"/>
      <c r="U573" s="1"/>
      <c r="V573" s="1"/>
      <c r="W573" s="1">
        <f t="shared" si="66"/>
        <v>0</v>
      </c>
      <c r="X573" s="1"/>
      <c r="Y573" s="1"/>
      <c r="Z573" s="1">
        <f>Table1914[[#This Row],[Quantity2]]*Table1914[[#This Row],[U Cost]]</f>
        <v>0</v>
      </c>
      <c r="AB573" s="1"/>
      <c r="AC573" s="1"/>
      <c r="AD573" s="1">
        <f t="shared" si="67"/>
        <v>0</v>
      </c>
      <c r="AE573" s="1"/>
      <c r="AF573" s="1">
        <f>SUM(Table1914[[#This Row],[Total 
Paid]:[Shipping 
Charged]])</f>
        <v>0</v>
      </c>
      <c r="AG573" s="1"/>
      <c r="AH573" s="1"/>
      <c r="AI573" s="1">
        <f t="shared" si="68"/>
        <v>0</v>
      </c>
      <c r="AK573" s="1"/>
      <c r="AL573" s="1"/>
      <c r="AM573" s="1"/>
      <c r="AN573" s="1"/>
      <c r="AP573" s="30"/>
      <c r="AQ573" s="1"/>
      <c r="AR573" s="1">
        <f t="shared" si="64"/>
        <v>0</v>
      </c>
      <c r="AS573" s="1"/>
      <c r="AT573" s="1"/>
      <c r="AU573" s="2">
        <f t="shared" si="69"/>
        <v>0</v>
      </c>
      <c r="AW573" s="1"/>
      <c r="AX573" s="1"/>
      <c r="AY573" s="1"/>
      <c r="AZ573" s="2">
        <f t="shared" si="70"/>
        <v>0</v>
      </c>
      <c r="BA573" s="2">
        <f>SUM(AF573,AH573,-AZ573,-Table1914[[#This Row],[Sale Fee]])</f>
        <v>0</v>
      </c>
      <c r="BC573" s="1"/>
      <c r="BD573" s="1"/>
      <c r="BE573" s="1"/>
    </row>
    <row r="574" spans="1:57" x14ac:dyDescent="0.25">
      <c r="A574" s="1"/>
      <c r="B574" s="1"/>
      <c r="E574" s="4"/>
      <c r="F574" s="4"/>
      <c r="Q574" s="1"/>
      <c r="R574" s="1"/>
      <c r="S574" s="1"/>
      <c r="U574" s="1"/>
      <c r="V574" s="1"/>
      <c r="W574" s="1">
        <f t="shared" si="66"/>
        <v>0</v>
      </c>
      <c r="X574" s="1"/>
      <c r="Y574" s="1"/>
      <c r="Z574" s="1">
        <f>Table1914[[#This Row],[Quantity2]]*Table1914[[#This Row],[U Cost]]</f>
        <v>0</v>
      </c>
      <c r="AB574" s="1"/>
      <c r="AC574" s="1"/>
      <c r="AD574" s="1">
        <f t="shared" si="67"/>
        <v>0</v>
      </c>
      <c r="AE574" s="1"/>
      <c r="AF574" s="1">
        <f>SUM(Table1914[[#This Row],[Total 
Paid]:[Shipping 
Charged]])</f>
        <v>0</v>
      </c>
      <c r="AG574" s="1"/>
      <c r="AH574" s="1"/>
      <c r="AI574" s="1">
        <f t="shared" si="68"/>
        <v>0</v>
      </c>
      <c r="AK574" s="1"/>
      <c r="AL574" s="1"/>
      <c r="AM574" s="1"/>
      <c r="AN574" s="1"/>
      <c r="AP574" s="30"/>
      <c r="AQ574" s="1"/>
      <c r="AR574" s="1">
        <f t="shared" si="64"/>
        <v>0</v>
      </c>
      <c r="AS574" s="1"/>
      <c r="AT574" s="1"/>
      <c r="AU574" s="2">
        <f t="shared" si="69"/>
        <v>0</v>
      </c>
      <c r="AW574" s="1"/>
      <c r="AX574" s="1"/>
      <c r="AY574" s="1"/>
      <c r="AZ574" s="2">
        <f t="shared" si="70"/>
        <v>0</v>
      </c>
      <c r="BA574" s="2">
        <f>SUM(AF574,AH574,-AZ574,-Table1914[[#This Row],[Sale Fee]])</f>
        <v>0</v>
      </c>
      <c r="BC574" s="1"/>
      <c r="BD574" s="1"/>
      <c r="BE574" s="1"/>
    </row>
    <row r="575" spans="1:57" x14ac:dyDescent="0.25">
      <c r="A575" s="1"/>
      <c r="B575" s="1"/>
      <c r="E575" s="4"/>
      <c r="F575" s="4"/>
      <c r="Q575" s="1"/>
      <c r="R575" s="1"/>
      <c r="S575" s="1"/>
      <c r="U575" s="1"/>
      <c r="V575" s="1"/>
      <c r="W575" s="1">
        <f t="shared" si="66"/>
        <v>0</v>
      </c>
      <c r="X575" s="1"/>
      <c r="Y575" s="1"/>
      <c r="Z575" s="1">
        <f>Table1914[[#This Row],[Quantity2]]*Table1914[[#This Row],[U Cost]]</f>
        <v>0</v>
      </c>
      <c r="AB575" s="1"/>
      <c r="AC575" s="1"/>
      <c r="AD575" s="1">
        <f t="shared" si="67"/>
        <v>0</v>
      </c>
      <c r="AE575" s="1"/>
      <c r="AF575" s="1">
        <f>SUM(Table1914[[#This Row],[Total 
Paid]:[Shipping 
Charged]])</f>
        <v>0</v>
      </c>
      <c r="AG575" s="1"/>
      <c r="AH575" s="1"/>
      <c r="AI575" s="1">
        <f t="shared" si="68"/>
        <v>0</v>
      </c>
      <c r="AK575" s="1"/>
      <c r="AL575" s="1"/>
      <c r="AM575" s="1"/>
      <c r="AN575" s="1"/>
      <c r="AP575" s="30"/>
      <c r="AQ575" s="1"/>
      <c r="AR575" s="1">
        <f t="shared" si="64"/>
        <v>0</v>
      </c>
      <c r="AS575" s="1"/>
      <c r="AT575" s="1"/>
      <c r="AU575" s="2">
        <f t="shared" si="69"/>
        <v>0</v>
      </c>
      <c r="AW575" s="1"/>
      <c r="AX575" s="1"/>
      <c r="AY575" s="1"/>
      <c r="AZ575" s="2">
        <f t="shared" si="70"/>
        <v>0</v>
      </c>
      <c r="BA575" s="2">
        <f>SUM(AF575,AH575,-AZ575,-Table1914[[#This Row],[Sale Fee]])</f>
        <v>0</v>
      </c>
      <c r="BC575" s="1"/>
      <c r="BD575" s="1"/>
      <c r="BE575" s="1"/>
    </row>
    <row r="576" spans="1:57" x14ac:dyDescent="0.25">
      <c r="A576" s="1"/>
      <c r="B576" s="1"/>
      <c r="E576" s="4"/>
      <c r="F576" s="4"/>
      <c r="Q576" s="1"/>
      <c r="R576" s="1"/>
      <c r="S576" s="1"/>
      <c r="U576" s="1"/>
      <c r="V576" s="1"/>
      <c r="W576" s="1">
        <f t="shared" si="66"/>
        <v>0</v>
      </c>
      <c r="X576" s="1"/>
      <c r="Y576" s="1"/>
      <c r="Z576" s="1">
        <f>Table1914[[#This Row],[Quantity2]]*Table1914[[#This Row],[U Cost]]</f>
        <v>0</v>
      </c>
      <c r="AB576" s="1"/>
      <c r="AC576" s="1"/>
      <c r="AD576" s="1">
        <f t="shared" si="67"/>
        <v>0</v>
      </c>
      <c r="AE576" s="1"/>
      <c r="AF576" s="1">
        <f>SUM(Table1914[[#This Row],[Total 
Paid]:[Shipping 
Charged]])</f>
        <v>0</v>
      </c>
      <c r="AG576" s="1"/>
      <c r="AH576" s="1"/>
      <c r="AI576" s="1">
        <f t="shared" si="68"/>
        <v>0</v>
      </c>
      <c r="AK576" s="1"/>
      <c r="AL576" s="1"/>
      <c r="AM576" s="1"/>
      <c r="AN576" s="1"/>
      <c r="AP576" s="30"/>
      <c r="AQ576" s="1"/>
      <c r="AR576" s="1">
        <f t="shared" si="64"/>
        <v>0</v>
      </c>
      <c r="AS576" s="1"/>
      <c r="AT576" s="1"/>
      <c r="AU576" s="2">
        <f t="shared" si="69"/>
        <v>0</v>
      </c>
      <c r="AW576" s="1"/>
      <c r="AX576" s="1"/>
      <c r="AY576" s="1"/>
      <c r="AZ576" s="2">
        <f t="shared" si="70"/>
        <v>0</v>
      </c>
      <c r="BA576" s="2">
        <f>SUM(AF576,AH576,-AZ576,-Table1914[[#This Row],[Sale Fee]])</f>
        <v>0</v>
      </c>
      <c r="BC576" s="1"/>
      <c r="BD576" s="1"/>
      <c r="BE576" s="1"/>
    </row>
    <row r="577" spans="1:57" x14ac:dyDescent="0.25">
      <c r="A577" s="1"/>
      <c r="B577" s="1"/>
      <c r="E577" s="4"/>
      <c r="F577" s="4"/>
      <c r="Q577" s="1"/>
      <c r="R577" s="1"/>
      <c r="S577" s="1"/>
      <c r="U577" s="1"/>
      <c r="V577" s="1"/>
      <c r="W577" s="1">
        <f t="shared" si="66"/>
        <v>0</v>
      </c>
      <c r="X577" s="1"/>
      <c r="Y577" s="1"/>
      <c r="Z577" s="1">
        <f>Table1914[[#This Row],[Quantity2]]*Table1914[[#This Row],[U Cost]]</f>
        <v>0</v>
      </c>
      <c r="AB577" s="1"/>
      <c r="AC577" s="1"/>
      <c r="AD577" s="1">
        <f t="shared" si="67"/>
        <v>0</v>
      </c>
      <c r="AE577" s="1"/>
      <c r="AF577" s="1">
        <f>SUM(Table1914[[#This Row],[Total 
Paid]:[Shipping 
Charged]])</f>
        <v>0</v>
      </c>
      <c r="AG577" s="1"/>
      <c r="AH577" s="1"/>
      <c r="AI577" s="1">
        <f t="shared" si="68"/>
        <v>0</v>
      </c>
      <c r="AK577" s="1"/>
      <c r="AL577" s="1"/>
      <c r="AM577" s="1"/>
      <c r="AN577" s="1"/>
      <c r="AP577" s="30"/>
      <c r="AQ577" s="1"/>
      <c r="AR577" s="1">
        <f t="shared" si="64"/>
        <v>0</v>
      </c>
      <c r="AS577" s="1"/>
      <c r="AT577" s="1"/>
      <c r="AU577" s="2">
        <f t="shared" si="69"/>
        <v>0</v>
      </c>
      <c r="AW577" s="1"/>
      <c r="AX577" s="1"/>
      <c r="AY577" s="1"/>
      <c r="AZ577" s="2">
        <f t="shared" si="70"/>
        <v>0</v>
      </c>
      <c r="BA577" s="2">
        <f>SUM(AF577,AH577,-AZ577,-Table1914[[#This Row],[Sale Fee]])</f>
        <v>0</v>
      </c>
      <c r="BC577" s="1"/>
      <c r="BD577" s="1"/>
      <c r="BE577" s="1"/>
    </row>
    <row r="578" spans="1:57" x14ac:dyDescent="0.25">
      <c r="A578" s="1"/>
      <c r="B578" s="1"/>
      <c r="E578" s="4"/>
      <c r="F578" s="4"/>
      <c r="Q578" s="1"/>
      <c r="R578" s="1"/>
      <c r="S578" s="1"/>
      <c r="U578" s="1"/>
      <c r="V578" s="1"/>
      <c r="W578" s="1">
        <f t="shared" si="66"/>
        <v>0</v>
      </c>
      <c r="X578" s="1"/>
      <c r="Y578" s="1"/>
      <c r="Z578" s="1">
        <f>Table1914[[#This Row],[Quantity2]]*Table1914[[#This Row],[U Cost]]</f>
        <v>0</v>
      </c>
      <c r="AB578" s="1"/>
      <c r="AC578" s="1"/>
      <c r="AD578" s="1">
        <f t="shared" si="67"/>
        <v>0</v>
      </c>
      <c r="AE578" s="1"/>
      <c r="AF578" s="1">
        <f>SUM(Table1914[[#This Row],[Total 
Paid]:[Shipping 
Charged]])</f>
        <v>0</v>
      </c>
      <c r="AG578" s="1"/>
      <c r="AH578" s="1"/>
      <c r="AI578" s="1">
        <f t="shared" si="68"/>
        <v>0</v>
      </c>
      <c r="AK578" s="1"/>
      <c r="AL578" s="1"/>
      <c r="AM578" s="1"/>
      <c r="AN578" s="1"/>
      <c r="AP578" s="30"/>
      <c r="AQ578" s="1"/>
      <c r="AR578" s="1">
        <f t="shared" si="64"/>
        <v>0</v>
      </c>
      <c r="AS578" s="1"/>
      <c r="AT578" s="1"/>
      <c r="AU578" s="2">
        <f t="shared" si="69"/>
        <v>0</v>
      </c>
      <c r="AW578" s="1"/>
      <c r="AX578" s="1"/>
      <c r="AY578" s="1"/>
      <c r="AZ578" s="2">
        <f t="shared" si="70"/>
        <v>0</v>
      </c>
      <c r="BA578" s="2">
        <f>SUM(AF578,AH578,-AZ578,-Table1914[[#This Row],[Sale Fee]])</f>
        <v>0</v>
      </c>
      <c r="BC578" s="1"/>
      <c r="BD578" s="1"/>
      <c r="BE578" s="1"/>
    </row>
    <row r="579" spans="1:57" x14ac:dyDescent="0.25">
      <c r="A579" s="1"/>
      <c r="B579" s="1"/>
      <c r="E579" s="4"/>
      <c r="F579" s="4"/>
      <c r="Q579" s="1"/>
      <c r="R579" s="1"/>
      <c r="S579" s="1"/>
      <c r="U579" s="1"/>
      <c r="V579" s="1"/>
      <c r="W579" s="1">
        <f t="shared" si="66"/>
        <v>0</v>
      </c>
      <c r="X579" s="1"/>
      <c r="Y579" s="1"/>
      <c r="Z579" s="1">
        <f>Table1914[[#This Row],[Quantity2]]*Table1914[[#This Row],[U Cost]]</f>
        <v>0</v>
      </c>
      <c r="AB579" s="1"/>
      <c r="AC579" s="1"/>
      <c r="AD579" s="1">
        <f t="shared" si="67"/>
        <v>0</v>
      </c>
      <c r="AE579" s="1"/>
      <c r="AF579" s="1">
        <f>SUM(Table1914[[#This Row],[Total 
Paid]:[Shipping 
Charged]])</f>
        <v>0</v>
      </c>
      <c r="AG579" s="1"/>
      <c r="AH579" s="1"/>
      <c r="AI579" s="1">
        <f t="shared" si="68"/>
        <v>0</v>
      </c>
      <c r="AK579" s="1"/>
      <c r="AL579" s="1"/>
      <c r="AM579" s="1"/>
      <c r="AN579" s="1"/>
      <c r="AP579" s="30"/>
      <c r="AQ579" s="1"/>
      <c r="AR579" s="1">
        <f t="shared" si="64"/>
        <v>0</v>
      </c>
      <c r="AS579" s="1"/>
      <c r="AT579" s="1"/>
      <c r="AU579" s="2">
        <f t="shared" si="69"/>
        <v>0</v>
      </c>
      <c r="AW579" s="1"/>
      <c r="AX579" s="1"/>
      <c r="AY579" s="1"/>
      <c r="AZ579" s="2">
        <f t="shared" si="70"/>
        <v>0</v>
      </c>
      <c r="BA579" s="2">
        <f>SUM(AF579,AH579,-AZ579,-Table1914[[#This Row],[Sale Fee]])</f>
        <v>0</v>
      </c>
      <c r="BC579" s="1"/>
      <c r="BD579" s="1"/>
      <c r="BE579" s="1"/>
    </row>
    <row r="580" spans="1:57" x14ac:dyDescent="0.25">
      <c r="A580" s="1"/>
      <c r="B580" s="1"/>
      <c r="E580" s="4"/>
      <c r="F580" s="4"/>
      <c r="Q580" s="1"/>
      <c r="R580" s="1"/>
      <c r="S580" s="1"/>
      <c r="U580" s="1"/>
      <c r="V580" s="1"/>
      <c r="W580" s="1">
        <f t="shared" si="66"/>
        <v>0</v>
      </c>
      <c r="X580" s="1"/>
      <c r="Y580" s="1"/>
      <c r="Z580" s="1">
        <f>Table1914[[#This Row],[Quantity2]]*Table1914[[#This Row],[U Cost]]</f>
        <v>0</v>
      </c>
      <c r="AB580" s="1"/>
      <c r="AC580" s="1"/>
      <c r="AD580" s="1">
        <f t="shared" si="67"/>
        <v>0</v>
      </c>
      <c r="AE580" s="1"/>
      <c r="AF580" s="1">
        <f>SUM(Table1914[[#This Row],[Total 
Paid]:[Shipping 
Charged]])</f>
        <v>0</v>
      </c>
      <c r="AG580" s="1"/>
      <c r="AH580" s="1"/>
      <c r="AI580" s="1">
        <f t="shared" si="68"/>
        <v>0</v>
      </c>
      <c r="AK580" s="1"/>
      <c r="AL580" s="1"/>
      <c r="AM580" s="1"/>
      <c r="AN580" s="1"/>
      <c r="AP580" s="30"/>
      <c r="AQ580" s="1"/>
      <c r="AR580" s="1">
        <f t="shared" si="64"/>
        <v>0</v>
      </c>
      <c r="AS580" s="1"/>
      <c r="AT580" s="1"/>
      <c r="AU580" s="2">
        <f t="shared" si="69"/>
        <v>0</v>
      </c>
      <c r="AW580" s="1"/>
      <c r="AX580" s="1"/>
      <c r="AY580" s="1"/>
      <c r="AZ580" s="2">
        <f t="shared" si="70"/>
        <v>0</v>
      </c>
      <c r="BA580" s="2">
        <f>SUM(AF580,AH580,-AZ580,-Table1914[[#This Row],[Sale Fee]])</f>
        <v>0</v>
      </c>
      <c r="BC580" s="1"/>
      <c r="BD580" s="1"/>
      <c r="BE580" s="1"/>
    </row>
    <row r="581" spans="1:57" x14ac:dyDescent="0.25">
      <c r="A581" s="1"/>
      <c r="B581" s="1"/>
      <c r="E581" s="4"/>
      <c r="F581" s="4"/>
      <c r="Q581" s="1"/>
      <c r="R581" s="1"/>
      <c r="S581" s="1"/>
      <c r="U581" s="1"/>
      <c r="V581" s="1"/>
      <c r="W581" s="1">
        <f t="shared" si="66"/>
        <v>0</v>
      </c>
      <c r="X581" s="1"/>
      <c r="Y581" s="1"/>
      <c r="Z581" s="1">
        <f>Table1914[[#This Row],[Quantity2]]*Table1914[[#This Row],[U Cost]]</f>
        <v>0</v>
      </c>
      <c r="AB581" s="1"/>
      <c r="AC581" s="1"/>
      <c r="AD581" s="1">
        <f t="shared" si="67"/>
        <v>0</v>
      </c>
      <c r="AE581" s="1"/>
      <c r="AF581" s="1">
        <f>SUM(Table1914[[#This Row],[Total 
Paid]:[Shipping 
Charged]])</f>
        <v>0</v>
      </c>
      <c r="AG581" s="1"/>
      <c r="AH581" s="1"/>
      <c r="AI581" s="1">
        <f t="shared" si="68"/>
        <v>0</v>
      </c>
      <c r="AK581" s="1"/>
      <c r="AL581" s="1"/>
      <c r="AM581" s="1"/>
      <c r="AN581" s="1"/>
      <c r="AP581" s="30"/>
      <c r="AQ581" s="1"/>
      <c r="AR581" s="1">
        <f t="shared" si="64"/>
        <v>0</v>
      </c>
      <c r="AS581" s="1"/>
      <c r="AT581" s="1"/>
      <c r="AU581" s="2">
        <f t="shared" si="69"/>
        <v>0</v>
      </c>
      <c r="AW581" s="1"/>
      <c r="AX581" s="1"/>
      <c r="AY581" s="1"/>
      <c r="AZ581" s="2">
        <f t="shared" si="70"/>
        <v>0</v>
      </c>
      <c r="BA581" s="2">
        <f>SUM(AF581,AH581,-AZ581,-Table1914[[#This Row],[Sale Fee]])</f>
        <v>0</v>
      </c>
      <c r="BC581" s="1"/>
      <c r="BD581" s="1"/>
      <c r="BE581" s="1"/>
    </row>
    <row r="582" spans="1:57" x14ac:dyDescent="0.25">
      <c r="A582" s="1"/>
      <c r="B582" s="1"/>
      <c r="E582" s="4"/>
      <c r="F582" s="4"/>
      <c r="Q582" s="1"/>
      <c r="R582" s="1"/>
      <c r="S582" s="1"/>
      <c r="U582" s="1"/>
      <c r="V582" s="1"/>
      <c r="W582" s="1">
        <f t="shared" ref="W582:W657" si="71">U582*V582</f>
        <v>0</v>
      </c>
      <c r="X582" s="1"/>
      <c r="Y582" s="1"/>
      <c r="Z582" s="1">
        <f>Table1914[[#This Row],[Quantity2]]*Table1914[[#This Row],[U Cost]]</f>
        <v>0</v>
      </c>
      <c r="AB582" s="1"/>
      <c r="AC582" s="1"/>
      <c r="AD582" s="1">
        <f t="shared" ref="AD582:AD657" si="72">AC582*AB582</f>
        <v>0</v>
      </c>
      <c r="AE582" s="1"/>
      <c r="AF582" s="1">
        <f>SUM(Table1914[[#This Row],[Total 
Paid]:[Shipping 
Charged]])</f>
        <v>0</v>
      </c>
      <c r="AG582" s="1"/>
      <c r="AH582" s="1"/>
      <c r="AI582" s="1">
        <f t="shared" ref="AI582:AI657" si="73">SUM(AF582,AG582,AH582)</f>
        <v>0</v>
      </c>
      <c r="AK582" s="1"/>
      <c r="AL582" s="1"/>
      <c r="AM582" s="1"/>
      <c r="AN582" s="1"/>
      <c r="AP582" s="30"/>
      <c r="AQ582" s="1"/>
      <c r="AR582" s="1">
        <f t="shared" si="64"/>
        <v>0</v>
      </c>
      <c r="AS582" s="1"/>
      <c r="AT582" s="1"/>
      <c r="AU582" s="2">
        <f t="shared" ref="AU582:AU657" si="74">SUM(AR582:AT582)</f>
        <v>0</v>
      </c>
      <c r="AW582" s="1"/>
      <c r="AX582" s="1"/>
      <c r="AY582" s="1"/>
      <c r="AZ582" s="2">
        <f t="shared" si="70"/>
        <v>0</v>
      </c>
      <c r="BA582" s="2">
        <f>SUM(AF582,AH582,-AZ582,-Table1914[[#This Row],[Sale Fee]])</f>
        <v>0</v>
      </c>
      <c r="BC582" s="1"/>
      <c r="BD582" s="1"/>
      <c r="BE582" s="1"/>
    </row>
    <row r="583" spans="1:57" x14ac:dyDescent="0.25">
      <c r="A583" s="1"/>
      <c r="B583" s="1"/>
      <c r="E583" s="4"/>
      <c r="F583" s="4"/>
      <c r="Q583" s="1"/>
      <c r="R583" s="1"/>
      <c r="S583" s="1"/>
      <c r="U583" s="1"/>
      <c r="V583" s="1"/>
      <c r="W583" s="1">
        <f t="shared" si="71"/>
        <v>0</v>
      </c>
      <c r="X583" s="1"/>
      <c r="Y583" s="1"/>
      <c r="Z583" s="1">
        <f>Table1914[[#This Row],[Quantity2]]*Table1914[[#This Row],[U Cost]]</f>
        <v>0</v>
      </c>
      <c r="AB583" s="1"/>
      <c r="AC583" s="1"/>
      <c r="AD583" s="1">
        <f t="shared" si="72"/>
        <v>0</v>
      </c>
      <c r="AE583" s="1"/>
      <c r="AF583" s="1">
        <f>SUM(Table1914[[#This Row],[Total 
Paid]:[Shipping 
Charged]])</f>
        <v>0</v>
      </c>
      <c r="AG583" s="1"/>
      <c r="AH583" s="1"/>
      <c r="AI583" s="1">
        <f t="shared" si="73"/>
        <v>0</v>
      </c>
      <c r="AK583" s="1"/>
      <c r="AL583" s="1"/>
      <c r="AM583" s="1"/>
      <c r="AN583" s="1"/>
      <c r="AP583" s="30"/>
      <c r="AQ583" s="1"/>
      <c r="AR583" s="1">
        <f t="shared" si="64"/>
        <v>0</v>
      </c>
      <c r="AS583" s="1"/>
      <c r="AT583" s="1"/>
      <c r="AU583" s="2">
        <f t="shared" si="74"/>
        <v>0</v>
      </c>
      <c r="AW583" s="1"/>
      <c r="AX583" s="1"/>
      <c r="AY583" s="1"/>
      <c r="AZ583" s="2">
        <f t="shared" si="70"/>
        <v>0</v>
      </c>
      <c r="BA583" s="2">
        <f>SUM(AF583,AH583,-AZ583,-Table1914[[#This Row],[Sale Fee]])</f>
        <v>0</v>
      </c>
      <c r="BC583" s="1"/>
      <c r="BD583" s="1"/>
      <c r="BE583" s="1"/>
    </row>
    <row r="584" spans="1:57" x14ac:dyDescent="0.25">
      <c r="A584" s="1"/>
      <c r="B584" s="1"/>
      <c r="E584" s="4"/>
      <c r="F584" s="4"/>
      <c r="Q584" s="1"/>
      <c r="R584" s="1"/>
      <c r="S584" s="1"/>
      <c r="U584" s="1"/>
      <c r="V584" s="1"/>
      <c r="W584" s="1">
        <f t="shared" si="71"/>
        <v>0</v>
      </c>
      <c r="X584" s="1"/>
      <c r="Y584" s="1"/>
      <c r="Z584" s="1">
        <f>Table1914[[#This Row],[Quantity2]]*Table1914[[#This Row],[U Cost]]</f>
        <v>0</v>
      </c>
      <c r="AB584" s="1"/>
      <c r="AC584" s="1"/>
      <c r="AD584" s="1">
        <f t="shared" si="72"/>
        <v>0</v>
      </c>
      <c r="AE584" s="1"/>
      <c r="AF584" s="1">
        <f>SUM(Table1914[[#This Row],[Total 
Paid]:[Shipping 
Charged]])</f>
        <v>0</v>
      </c>
      <c r="AG584" s="1"/>
      <c r="AH584" s="1"/>
      <c r="AI584" s="1">
        <f t="shared" si="73"/>
        <v>0</v>
      </c>
      <c r="AK584" s="1"/>
      <c r="AL584" s="1"/>
      <c r="AM584" s="1"/>
      <c r="AN584" s="1"/>
      <c r="AP584" s="30"/>
      <c r="AQ584" s="1"/>
      <c r="AR584" s="1">
        <f t="shared" si="64"/>
        <v>0</v>
      </c>
      <c r="AS584" s="1"/>
      <c r="AT584" s="1"/>
      <c r="AU584" s="2">
        <f t="shared" si="74"/>
        <v>0</v>
      </c>
      <c r="AW584" s="1"/>
      <c r="AX584" s="1"/>
      <c r="AY584" s="1"/>
      <c r="AZ584" s="2">
        <f t="shared" si="70"/>
        <v>0</v>
      </c>
      <c r="BA584" s="2">
        <f>SUM(AF584,AH584,-AZ584,-Table1914[[#This Row],[Sale Fee]])</f>
        <v>0</v>
      </c>
      <c r="BC584" s="1"/>
      <c r="BD584" s="1"/>
      <c r="BE584" s="1"/>
    </row>
    <row r="585" spans="1:57" x14ac:dyDescent="0.25">
      <c r="A585" s="1"/>
      <c r="B585" s="1"/>
      <c r="E585" s="4"/>
      <c r="F585" s="4"/>
      <c r="Q585" s="1"/>
      <c r="R585" s="1"/>
      <c r="S585" s="1"/>
      <c r="U585" s="1"/>
      <c r="V585" s="1"/>
      <c r="W585" s="1">
        <f t="shared" si="71"/>
        <v>0</v>
      </c>
      <c r="X585" s="1"/>
      <c r="Y585" s="1"/>
      <c r="Z585" s="1">
        <f>Table1914[[#This Row],[Quantity2]]*Table1914[[#This Row],[U Cost]]</f>
        <v>0</v>
      </c>
      <c r="AB585" s="1"/>
      <c r="AC585" s="1"/>
      <c r="AD585" s="1">
        <f t="shared" si="72"/>
        <v>0</v>
      </c>
      <c r="AE585" s="1"/>
      <c r="AF585" s="1">
        <f>SUM(Table1914[[#This Row],[Total 
Paid]:[Shipping 
Charged]])</f>
        <v>0</v>
      </c>
      <c r="AG585" s="1"/>
      <c r="AH585" s="1"/>
      <c r="AI585" s="1">
        <f t="shared" si="73"/>
        <v>0</v>
      </c>
      <c r="AK585" s="1"/>
      <c r="AL585" s="1"/>
      <c r="AM585" s="1"/>
      <c r="AN585" s="1"/>
      <c r="AP585" s="30"/>
      <c r="AQ585" s="1"/>
      <c r="AR585" s="1">
        <f t="shared" si="64"/>
        <v>0</v>
      </c>
      <c r="AS585" s="1"/>
      <c r="AT585" s="1"/>
      <c r="AU585" s="2">
        <f t="shared" si="74"/>
        <v>0</v>
      </c>
      <c r="AW585" s="1"/>
      <c r="AX585" s="1"/>
      <c r="AY585" s="1"/>
      <c r="AZ585" s="2">
        <f t="shared" si="70"/>
        <v>0</v>
      </c>
      <c r="BA585" s="2">
        <f>SUM(AF585,AH585,-AZ585,-Table1914[[#This Row],[Sale Fee]])</f>
        <v>0</v>
      </c>
      <c r="BC585" s="1"/>
      <c r="BD585" s="1"/>
      <c r="BE585" s="1"/>
    </row>
    <row r="586" spans="1:57" x14ac:dyDescent="0.25">
      <c r="A586" s="1"/>
      <c r="B586" s="1"/>
      <c r="E586" s="4"/>
      <c r="F586" s="4"/>
      <c r="Q586" s="1"/>
      <c r="R586" s="1"/>
      <c r="S586" s="1"/>
      <c r="U586" s="1"/>
      <c r="V586" s="1"/>
      <c r="W586" s="1">
        <f t="shared" si="71"/>
        <v>0</v>
      </c>
      <c r="X586" s="1"/>
      <c r="Y586" s="1"/>
      <c r="Z586" s="1">
        <f>Table1914[[#This Row],[Quantity2]]*Table1914[[#This Row],[U Cost]]</f>
        <v>0</v>
      </c>
      <c r="AB586" s="1"/>
      <c r="AC586" s="1"/>
      <c r="AD586" s="1">
        <f t="shared" si="72"/>
        <v>0</v>
      </c>
      <c r="AE586" s="1"/>
      <c r="AF586" s="1">
        <f>SUM(Table1914[[#This Row],[Total 
Paid]:[Shipping 
Charged]])</f>
        <v>0</v>
      </c>
      <c r="AG586" s="1"/>
      <c r="AH586" s="1"/>
      <c r="AI586" s="1">
        <f t="shared" si="73"/>
        <v>0</v>
      </c>
      <c r="AK586" s="1"/>
      <c r="AL586" s="1"/>
      <c r="AM586" s="1"/>
      <c r="AN586" s="1"/>
      <c r="AP586" s="30"/>
      <c r="AQ586" s="1"/>
      <c r="AR586" s="1">
        <f t="shared" si="64"/>
        <v>0</v>
      </c>
      <c r="AS586" s="1"/>
      <c r="AT586" s="1"/>
      <c r="AU586" s="2">
        <f t="shared" si="74"/>
        <v>0</v>
      </c>
      <c r="AW586" s="1"/>
      <c r="AX586" s="1"/>
      <c r="AY586" s="1"/>
      <c r="AZ586" s="2">
        <f t="shared" si="70"/>
        <v>0</v>
      </c>
      <c r="BA586" s="2">
        <f>SUM(AF586,AH586,-AZ586,-Table1914[[#This Row],[Sale Fee]])</f>
        <v>0</v>
      </c>
      <c r="BC586" s="1"/>
      <c r="BD586" s="1"/>
      <c r="BE586" s="1"/>
    </row>
    <row r="587" spans="1:57" x14ac:dyDescent="0.25">
      <c r="A587" s="1"/>
      <c r="B587" s="1"/>
      <c r="E587" s="4"/>
      <c r="F587" s="4"/>
      <c r="Q587" s="1"/>
      <c r="R587" s="1"/>
      <c r="S587" s="1"/>
      <c r="U587" s="1"/>
      <c r="V587" s="1"/>
      <c r="W587" s="1">
        <f t="shared" si="71"/>
        <v>0</v>
      </c>
      <c r="X587" s="1"/>
      <c r="Y587" s="1"/>
      <c r="Z587" s="1">
        <f>Table1914[[#This Row],[Quantity2]]*Table1914[[#This Row],[U Cost]]</f>
        <v>0</v>
      </c>
      <c r="AB587" s="1"/>
      <c r="AC587" s="1"/>
      <c r="AD587" s="1">
        <f t="shared" si="72"/>
        <v>0</v>
      </c>
      <c r="AE587" s="1"/>
      <c r="AF587" s="1">
        <f>SUM(Table1914[[#This Row],[Total 
Paid]:[Shipping 
Charged]])</f>
        <v>0</v>
      </c>
      <c r="AG587" s="1"/>
      <c r="AH587" s="1"/>
      <c r="AI587" s="1">
        <f t="shared" si="73"/>
        <v>0</v>
      </c>
      <c r="AK587" s="1"/>
      <c r="AL587" s="1"/>
      <c r="AM587" s="1"/>
      <c r="AN587" s="1"/>
      <c r="AP587" s="30"/>
      <c r="AQ587" s="1"/>
      <c r="AR587" s="1">
        <f t="shared" si="64"/>
        <v>0</v>
      </c>
      <c r="AS587" s="1"/>
      <c r="AT587" s="1"/>
      <c r="AU587" s="2">
        <f t="shared" si="74"/>
        <v>0</v>
      </c>
      <c r="AW587" s="1"/>
      <c r="AX587" s="1"/>
      <c r="AY587" s="1"/>
      <c r="AZ587" s="2">
        <f t="shared" si="70"/>
        <v>0</v>
      </c>
      <c r="BA587" s="2">
        <f>SUM(AF587,AH587,-AZ587,-Table1914[[#This Row],[Sale Fee]])</f>
        <v>0</v>
      </c>
      <c r="BC587" s="1"/>
      <c r="BD587" s="1"/>
      <c r="BE587" s="1"/>
    </row>
    <row r="588" spans="1:57" x14ac:dyDescent="0.25">
      <c r="A588" s="1"/>
      <c r="B588" s="1"/>
      <c r="E588" s="4"/>
      <c r="F588" s="4"/>
      <c r="Q588" s="1"/>
      <c r="R588" s="1"/>
      <c r="S588" s="1"/>
      <c r="U588" s="1"/>
      <c r="V588" s="1"/>
      <c r="W588" s="1">
        <f t="shared" si="71"/>
        <v>0</v>
      </c>
      <c r="X588" s="1"/>
      <c r="Y588" s="1"/>
      <c r="Z588" s="1">
        <f>Table1914[[#This Row],[Quantity2]]*Table1914[[#This Row],[U Cost]]</f>
        <v>0</v>
      </c>
      <c r="AB588" s="1"/>
      <c r="AC588" s="1"/>
      <c r="AD588" s="1">
        <f t="shared" si="72"/>
        <v>0</v>
      </c>
      <c r="AE588" s="1"/>
      <c r="AF588" s="1">
        <f>SUM(Table1914[[#This Row],[Total 
Paid]:[Shipping 
Charged]])</f>
        <v>0</v>
      </c>
      <c r="AG588" s="1"/>
      <c r="AH588" s="1"/>
      <c r="AI588" s="1">
        <f t="shared" si="73"/>
        <v>0</v>
      </c>
      <c r="AK588" s="1"/>
      <c r="AL588" s="1"/>
      <c r="AM588" s="1"/>
      <c r="AN588" s="1"/>
      <c r="AP588" s="30"/>
      <c r="AQ588" s="1"/>
      <c r="AR588" s="1">
        <f t="shared" si="64"/>
        <v>0</v>
      </c>
      <c r="AS588" s="1"/>
      <c r="AT588" s="1"/>
      <c r="AU588" s="2">
        <f t="shared" si="74"/>
        <v>0</v>
      </c>
      <c r="AW588" s="1"/>
      <c r="AX588" s="1"/>
      <c r="AY588" s="1"/>
      <c r="AZ588" s="2">
        <f t="shared" si="70"/>
        <v>0</v>
      </c>
      <c r="BA588" s="2">
        <f>SUM(AF588,AH588,-AZ588,-Table1914[[#This Row],[Sale Fee]])</f>
        <v>0</v>
      </c>
      <c r="BC588" s="1"/>
      <c r="BD588" s="1"/>
      <c r="BE588" s="1"/>
    </row>
    <row r="589" spans="1:57" x14ac:dyDescent="0.25">
      <c r="A589" s="1"/>
      <c r="B589" s="1"/>
      <c r="E589" s="4"/>
      <c r="F589" s="4"/>
      <c r="N589" s="49"/>
      <c r="Q589" s="1"/>
      <c r="R589" s="1"/>
      <c r="S589" s="1"/>
      <c r="U589" s="1"/>
      <c r="V589" s="1"/>
      <c r="W589" s="1">
        <f t="shared" si="71"/>
        <v>0</v>
      </c>
      <c r="X589" s="1"/>
      <c r="Y589" s="1"/>
      <c r="Z589" s="1">
        <f>Table1914[[#This Row],[Quantity2]]*Table1914[[#This Row],[U Cost]]</f>
        <v>0</v>
      </c>
      <c r="AB589" s="1"/>
      <c r="AC589" s="1"/>
      <c r="AD589" s="1">
        <f t="shared" si="72"/>
        <v>0</v>
      </c>
      <c r="AE589" s="1"/>
      <c r="AF589" s="1">
        <f>SUM(Table1914[[#This Row],[Total 
Paid]:[Shipping 
Charged]])</f>
        <v>0</v>
      </c>
      <c r="AG589" s="1"/>
      <c r="AH589" s="1"/>
      <c r="AI589" s="1">
        <f t="shared" si="73"/>
        <v>0</v>
      </c>
      <c r="AK589" s="1"/>
      <c r="AL589" s="1"/>
      <c r="AM589" s="1"/>
      <c r="AN589" s="1"/>
      <c r="AP589" s="30"/>
      <c r="AQ589" s="1"/>
      <c r="AR589" s="1">
        <f t="shared" si="64"/>
        <v>0</v>
      </c>
      <c r="AS589" s="1"/>
      <c r="AT589" s="1"/>
      <c r="AU589" s="2">
        <f t="shared" si="74"/>
        <v>0</v>
      </c>
      <c r="AW589" s="1"/>
      <c r="AX589" s="1"/>
      <c r="AY589" s="1"/>
      <c r="AZ589" s="2">
        <f t="shared" si="70"/>
        <v>0</v>
      </c>
      <c r="BA589" s="2">
        <f>SUM(AF589,AH589,-AZ589,-Table1914[[#This Row],[Sale Fee]])</f>
        <v>0</v>
      </c>
      <c r="BC589" s="1"/>
      <c r="BD589" s="1"/>
      <c r="BE589" s="1"/>
    </row>
    <row r="590" spans="1:57" x14ac:dyDescent="0.25">
      <c r="A590" s="1"/>
      <c r="B590" s="1"/>
      <c r="E590" s="4"/>
      <c r="F590" s="4"/>
      <c r="N590" s="49"/>
      <c r="Q590" s="1"/>
      <c r="R590" s="1"/>
      <c r="S590" s="1"/>
      <c r="U590" s="1"/>
      <c r="V590" s="1"/>
      <c r="W590" s="1">
        <f t="shared" si="71"/>
        <v>0</v>
      </c>
      <c r="X590" s="1"/>
      <c r="Y590" s="1"/>
      <c r="Z590" s="1">
        <f>Table1914[[#This Row],[Quantity2]]*Table1914[[#This Row],[U Cost]]</f>
        <v>0</v>
      </c>
      <c r="AB590" s="1"/>
      <c r="AC590" s="1"/>
      <c r="AD590" s="1">
        <f t="shared" si="72"/>
        <v>0</v>
      </c>
      <c r="AE590" s="1"/>
      <c r="AF590" s="1">
        <f>SUM(Table1914[[#This Row],[Total 
Paid]:[Shipping 
Charged]])</f>
        <v>0</v>
      </c>
      <c r="AG590" s="1"/>
      <c r="AH590" s="1"/>
      <c r="AI590" s="1">
        <f t="shared" si="73"/>
        <v>0</v>
      </c>
      <c r="AK590" s="1"/>
      <c r="AL590" s="1"/>
      <c r="AM590" s="1"/>
      <c r="AN590" s="1"/>
      <c r="AP590" s="30"/>
      <c r="AQ590" s="1"/>
      <c r="AR590" s="1">
        <f t="shared" si="64"/>
        <v>0</v>
      </c>
      <c r="AS590" s="1"/>
      <c r="AT590" s="1"/>
      <c r="AU590" s="2">
        <f t="shared" si="74"/>
        <v>0</v>
      </c>
      <c r="AW590" s="1"/>
      <c r="AX590" s="1"/>
      <c r="AY590" s="1"/>
      <c r="AZ590" s="2">
        <f t="shared" si="70"/>
        <v>0</v>
      </c>
      <c r="BA590" s="2">
        <f>SUM(AF590,AH590,-AZ590,-Table1914[[#This Row],[Sale Fee]])</f>
        <v>0</v>
      </c>
      <c r="BC590" s="1"/>
      <c r="BD590" s="1"/>
      <c r="BE590" s="1"/>
    </row>
    <row r="591" spans="1:57" x14ac:dyDescent="0.25">
      <c r="A591" s="1"/>
      <c r="B591" s="1"/>
      <c r="E591" s="4"/>
      <c r="F591" s="4"/>
      <c r="N591" s="49"/>
      <c r="Q591" s="1"/>
      <c r="R591" s="1"/>
      <c r="S591" s="1"/>
      <c r="U591" s="1"/>
      <c r="V591" s="1"/>
      <c r="W591" s="1">
        <f t="shared" si="71"/>
        <v>0</v>
      </c>
      <c r="X591" s="1"/>
      <c r="Y591" s="1"/>
      <c r="Z591" s="1">
        <f>Table1914[[#This Row],[Quantity2]]*Table1914[[#This Row],[U Cost]]</f>
        <v>0</v>
      </c>
      <c r="AB591" s="1"/>
      <c r="AC591" s="1"/>
      <c r="AD591" s="1">
        <f t="shared" si="72"/>
        <v>0</v>
      </c>
      <c r="AE591" s="1"/>
      <c r="AF591" s="1">
        <f>SUM(Table1914[[#This Row],[Total 
Paid]:[Shipping 
Charged]])</f>
        <v>0</v>
      </c>
      <c r="AG591" s="1"/>
      <c r="AH591" s="1"/>
      <c r="AI591" s="1">
        <f t="shared" si="73"/>
        <v>0</v>
      </c>
      <c r="AK591" s="1"/>
      <c r="AL591" s="1"/>
      <c r="AM591" s="1"/>
      <c r="AN591" s="1"/>
      <c r="AP591" s="30"/>
      <c r="AQ591" s="1"/>
      <c r="AR591" s="1">
        <f t="shared" si="64"/>
        <v>0</v>
      </c>
      <c r="AS591" s="1"/>
      <c r="AT591" s="1"/>
      <c r="AU591" s="2">
        <f t="shared" si="74"/>
        <v>0</v>
      </c>
      <c r="AW591" s="1"/>
      <c r="AX591" s="1"/>
      <c r="AY591" s="1"/>
      <c r="AZ591" s="2">
        <f t="shared" si="70"/>
        <v>0</v>
      </c>
      <c r="BA591" s="2">
        <f>SUM(AF591,AH591,-AZ591,-Table1914[[#This Row],[Sale Fee]])</f>
        <v>0</v>
      </c>
      <c r="BC591" s="1"/>
      <c r="BD591" s="1"/>
      <c r="BE591" s="1"/>
    </row>
    <row r="592" spans="1:57" x14ac:dyDescent="0.25">
      <c r="A592" s="1"/>
      <c r="B592" s="1"/>
      <c r="E592" s="4"/>
      <c r="F592" s="4"/>
      <c r="Q592" s="1"/>
      <c r="R592" s="1"/>
      <c r="S592" s="1"/>
      <c r="U592" s="1"/>
      <c r="V592" s="1"/>
      <c r="W592" s="1">
        <f t="shared" si="71"/>
        <v>0</v>
      </c>
      <c r="X592" s="1"/>
      <c r="Y592" s="1"/>
      <c r="Z592" s="1">
        <f>Table1914[[#This Row],[Quantity2]]*Table1914[[#This Row],[U Cost]]</f>
        <v>0</v>
      </c>
      <c r="AB592" s="1"/>
      <c r="AC592" s="1"/>
      <c r="AD592" s="1">
        <f t="shared" si="72"/>
        <v>0</v>
      </c>
      <c r="AE592" s="1"/>
      <c r="AF592" s="1">
        <f>SUM(Table1914[[#This Row],[Total 
Paid]:[Shipping 
Charged]])</f>
        <v>0</v>
      </c>
      <c r="AG592" s="1"/>
      <c r="AH592" s="1"/>
      <c r="AI592" s="1">
        <f t="shared" si="73"/>
        <v>0</v>
      </c>
      <c r="AK592" s="1"/>
      <c r="AL592" s="1"/>
      <c r="AM592" s="1"/>
      <c r="AN592" s="1"/>
      <c r="AP592" s="30"/>
      <c r="AQ592" s="1"/>
      <c r="AR592" s="1">
        <f t="shared" si="64"/>
        <v>0</v>
      </c>
      <c r="AS592" s="1"/>
      <c r="AT592" s="1"/>
      <c r="AU592" s="2">
        <f t="shared" si="74"/>
        <v>0</v>
      </c>
      <c r="AW592" s="1"/>
      <c r="AX592" s="1"/>
      <c r="AY592" s="1"/>
      <c r="AZ592" s="2">
        <f t="shared" si="70"/>
        <v>0</v>
      </c>
      <c r="BA592" s="2">
        <f>SUM(AF592,AH592,-AZ592,-Table1914[[#This Row],[Sale Fee]])</f>
        <v>0</v>
      </c>
      <c r="BC592" s="1"/>
      <c r="BD592" s="1"/>
      <c r="BE592" s="1"/>
    </row>
    <row r="593" spans="1:57" x14ac:dyDescent="0.25">
      <c r="A593" s="1"/>
      <c r="B593" s="1"/>
      <c r="E593" s="4"/>
      <c r="F593" s="4"/>
      <c r="Q593" s="1"/>
      <c r="R593" s="1"/>
      <c r="S593" s="1"/>
      <c r="U593" s="1"/>
      <c r="V593" s="1"/>
      <c r="W593" s="1">
        <f t="shared" si="71"/>
        <v>0</v>
      </c>
      <c r="X593" s="1"/>
      <c r="Y593" s="1"/>
      <c r="Z593" s="1">
        <f>Table1914[[#This Row],[Quantity2]]*Table1914[[#This Row],[U Cost]]</f>
        <v>0</v>
      </c>
      <c r="AB593" s="1"/>
      <c r="AC593" s="1"/>
      <c r="AD593" s="1">
        <f t="shared" si="72"/>
        <v>0</v>
      </c>
      <c r="AE593" s="1"/>
      <c r="AF593" s="1">
        <f>SUM(Table1914[[#This Row],[Total 
Paid]:[Shipping 
Charged]])</f>
        <v>0</v>
      </c>
      <c r="AG593" s="1"/>
      <c r="AH593" s="1"/>
      <c r="AI593" s="1">
        <f t="shared" si="73"/>
        <v>0</v>
      </c>
      <c r="AK593" s="1"/>
      <c r="AL593" s="1"/>
      <c r="AM593" s="1"/>
      <c r="AN593" s="1"/>
      <c r="AP593" s="30"/>
      <c r="AQ593" s="1"/>
      <c r="AR593" s="1">
        <f t="shared" si="64"/>
        <v>0</v>
      </c>
      <c r="AS593" s="1"/>
      <c r="AT593" s="1"/>
      <c r="AU593" s="2">
        <f t="shared" si="74"/>
        <v>0</v>
      </c>
      <c r="AW593" s="1"/>
      <c r="AX593" s="1"/>
      <c r="AY593" s="1"/>
      <c r="AZ593" s="2">
        <f t="shared" si="70"/>
        <v>0</v>
      </c>
      <c r="BA593" s="2">
        <f>SUM(AF593,AH593,-AZ593,-Table1914[[#This Row],[Sale Fee]])</f>
        <v>0</v>
      </c>
      <c r="BC593" s="1"/>
      <c r="BD593" s="1"/>
      <c r="BE593" s="1"/>
    </row>
    <row r="594" spans="1:57" x14ac:dyDescent="0.25">
      <c r="A594" s="1"/>
      <c r="B594" s="1"/>
      <c r="E594" s="4"/>
      <c r="F594" s="4"/>
      <c r="Q594" s="1"/>
      <c r="R594" s="1"/>
      <c r="S594" s="1"/>
      <c r="U594" s="1"/>
      <c r="V594" s="1"/>
      <c r="W594" s="1">
        <f t="shared" si="71"/>
        <v>0</v>
      </c>
      <c r="X594" s="1"/>
      <c r="Y594" s="1"/>
      <c r="Z594" s="1">
        <f>Table1914[[#This Row],[Quantity2]]*Table1914[[#This Row],[U Cost]]</f>
        <v>0</v>
      </c>
      <c r="AB594" s="1"/>
      <c r="AC594" s="1"/>
      <c r="AD594" s="1">
        <f t="shared" si="72"/>
        <v>0</v>
      </c>
      <c r="AE594" s="1"/>
      <c r="AF594" s="1">
        <f>SUM(Table1914[[#This Row],[Total 
Paid]:[Shipping 
Charged]])</f>
        <v>0</v>
      </c>
      <c r="AG594" s="1"/>
      <c r="AH594" s="1"/>
      <c r="AI594" s="1">
        <f t="shared" si="73"/>
        <v>0</v>
      </c>
      <c r="AK594" s="1"/>
      <c r="AL594" s="1"/>
      <c r="AM594" s="1"/>
      <c r="AN594" s="1"/>
      <c r="AP594" s="30"/>
      <c r="AQ594" s="1"/>
      <c r="AR594" s="1">
        <f t="shared" si="64"/>
        <v>0</v>
      </c>
      <c r="AS594" s="1"/>
      <c r="AT594" s="1"/>
      <c r="AU594" s="2">
        <f t="shared" si="74"/>
        <v>0</v>
      </c>
      <c r="AW594" s="1"/>
      <c r="AX594" s="1"/>
      <c r="AY594" s="1"/>
      <c r="AZ594" s="2">
        <f t="shared" si="70"/>
        <v>0</v>
      </c>
      <c r="BA594" s="2">
        <f>SUM(AF594,AH594,-AZ594,-Table1914[[#This Row],[Sale Fee]])</f>
        <v>0</v>
      </c>
      <c r="BC594" s="1"/>
      <c r="BD594" s="1"/>
      <c r="BE594" s="1"/>
    </row>
    <row r="595" spans="1:57" x14ac:dyDescent="0.25">
      <c r="A595" s="1"/>
      <c r="B595" s="1"/>
      <c r="E595" s="4"/>
      <c r="F595" s="4"/>
      <c r="Q595" s="1"/>
      <c r="R595" s="1"/>
      <c r="S595" s="1"/>
      <c r="U595" s="1"/>
      <c r="V595" s="1"/>
      <c r="W595" s="1">
        <f t="shared" si="71"/>
        <v>0</v>
      </c>
      <c r="X595" s="1"/>
      <c r="Y595" s="1"/>
      <c r="Z595" s="1">
        <f>Table1914[[#This Row],[Quantity2]]*Table1914[[#This Row],[U Cost]]</f>
        <v>0</v>
      </c>
      <c r="AB595" s="1"/>
      <c r="AC595" s="1"/>
      <c r="AD595" s="1">
        <f t="shared" si="72"/>
        <v>0</v>
      </c>
      <c r="AE595" s="1"/>
      <c r="AF595" s="1">
        <f>SUM(Table1914[[#This Row],[Total 
Paid]:[Shipping 
Charged]])</f>
        <v>0</v>
      </c>
      <c r="AG595" s="1"/>
      <c r="AH595" s="1"/>
      <c r="AI595" s="1">
        <f t="shared" si="73"/>
        <v>0</v>
      </c>
      <c r="AK595" s="1"/>
      <c r="AL595" s="1"/>
      <c r="AM595" s="1"/>
      <c r="AN595" s="1"/>
      <c r="AP595" s="30"/>
      <c r="AQ595" s="1"/>
      <c r="AR595" s="1">
        <f t="shared" si="64"/>
        <v>0</v>
      </c>
      <c r="AS595" s="1"/>
      <c r="AT595" s="1"/>
      <c r="AU595" s="2">
        <f t="shared" si="74"/>
        <v>0</v>
      </c>
      <c r="AW595" s="1"/>
      <c r="AX595" s="1"/>
      <c r="AY595" s="1"/>
      <c r="AZ595" s="2">
        <f t="shared" si="70"/>
        <v>0</v>
      </c>
      <c r="BA595" s="2">
        <f>SUM(AF595,AH595,-AZ595,-Table1914[[#This Row],[Sale Fee]])</f>
        <v>0</v>
      </c>
      <c r="BC595" s="1"/>
      <c r="BD595" s="1"/>
      <c r="BE595" s="1"/>
    </row>
    <row r="596" spans="1:57" x14ac:dyDescent="0.25">
      <c r="A596" s="1"/>
      <c r="B596" s="1"/>
      <c r="E596" s="4"/>
      <c r="F596" s="4"/>
      <c r="Q596" s="1"/>
      <c r="R596" s="1"/>
      <c r="S596" s="1"/>
      <c r="U596" s="1"/>
      <c r="V596" s="1"/>
      <c r="W596" s="1">
        <f t="shared" si="71"/>
        <v>0</v>
      </c>
      <c r="X596" s="1"/>
      <c r="Y596" s="1"/>
      <c r="Z596" s="1">
        <f>Table1914[[#This Row],[Quantity2]]*Table1914[[#This Row],[U Cost]]</f>
        <v>0</v>
      </c>
      <c r="AB596" s="1"/>
      <c r="AC596" s="1"/>
      <c r="AD596" s="1">
        <f t="shared" si="72"/>
        <v>0</v>
      </c>
      <c r="AE596" s="1"/>
      <c r="AF596" s="1">
        <f>SUM(Table1914[[#This Row],[Total 
Paid]:[Shipping 
Charged]])</f>
        <v>0</v>
      </c>
      <c r="AG596" s="1"/>
      <c r="AH596" s="1"/>
      <c r="AI596" s="1">
        <f t="shared" si="73"/>
        <v>0</v>
      </c>
      <c r="AK596" s="1"/>
      <c r="AL596" s="1"/>
      <c r="AM596" s="1"/>
      <c r="AN596" s="1"/>
      <c r="AP596" s="30"/>
      <c r="AQ596" s="1"/>
      <c r="AR596" s="1">
        <f t="shared" si="64"/>
        <v>0</v>
      </c>
      <c r="AS596" s="1"/>
      <c r="AT596" s="1"/>
      <c r="AU596" s="2">
        <f t="shared" si="74"/>
        <v>0</v>
      </c>
      <c r="AW596" s="1"/>
      <c r="AX596" s="1"/>
      <c r="AY596" s="1"/>
      <c r="AZ596" s="2">
        <f t="shared" si="70"/>
        <v>0</v>
      </c>
      <c r="BA596" s="2">
        <f>SUM(AF596,AH596,-AZ596,-Table1914[[#This Row],[Sale Fee]])</f>
        <v>0</v>
      </c>
      <c r="BC596" s="1"/>
      <c r="BD596" s="1"/>
      <c r="BE596" s="1"/>
    </row>
    <row r="597" spans="1:57" x14ac:dyDescent="0.25">
      <c r="A597" s="1"/>
      <c r="B597" s="1"/>
      <c r="E597" s="4"/>
      <c r="F597" s="4"/>
      <c r="Q597" s="1"/>
      <c r="R597" s="1"/>
      <c r="S597" s="1"/>
      <c r="U597" s="1"/>
      <c r="V597" s="1"/>
      <c r="W597" s="1">
        <f t="shared" si="71"/>
        <v>0</v>
      </c>
      <c r="X597" s="1"/>
      <c r="Y597" s="1"/>
      <c r="Z597" s="1">
        <f>Table1914[[#This Row],[Quantity2]]*Table1914[[#This Row],[U Cost]]</f>
        <v>0</v>
      </c>
      <c r="AB597" s="1"/>
      <c r="AC597" s="1"/>
      <c r="AD597" s="1">
        <f t="shared" si="72"/>
        <v>0</v>
      </c>
      <c r="AE597" s="1"/>
      <c r="AF597" s="1">
        <f>SUM(Table1914[[#This Row],[Total 
Paid]:[Shipping 
Charged]])</f>
        <v>0</v>
      </c>
      <c r="AG597" s="1"/>
      <c r="AH597" s="1"/>
      <c r="AI597" s="1">
        <f t="shared" si="73"/>
        <v>0</v>
      </c>
      <c r="AK597" s="1"/>
      <c r="AL597" s="1"/>
      <c r="AM597" s="1"/>
      <c r="AN597" s="1"/>
      <c r="AP597" s="30"/>
      <c r="AQ597" s="1"/>
      <c r="AR597" s="1">
        <f t="shared" si="64"/>
        <v>0</v>
      </c>
      <c r="AS597" s="1"/>
      <c r="AT597" s="1"/>
      <c r="AU597" s="2">
        <f t="shared" si="74"/>
        <v>0</v>
      </c>
      <c r="AW597" s="1"/>
      <c r="AX597" s="1"/>
      <c r="AY597" s="1"/>
      <c r="AZ597" s="2">
        <f t="shared" si="70"/>
        <v>0</v>
      </c>
      <c r="BA597" s="2">
        <f>SUM(AF597,AH597,-AZ597,-Table1914[[#This Row],[Sale Fee]])</f>
        <v>0</v>
      </c>
      <c r="BC597" s="1"/>
      <c r="BD597" s="1"/>
      <c r="BE597" s="1"/>
    </row>
    <row r="598" spans="1:57" x14ac:dyDescent="0.25">
      <c r="A598" s="1"/>
      <c r="B598" s="1"/>
      <c r="E598" s="4"/>
      <c r="F598" s="4"/>
      <c r="Q598" s="1"/>
      <c r="R598" s="1"/>
      <c r="S598" s="1"/>
      <c r="U598" s="1"/>
      <c r="V598" s="1"/>
      <c r="W598" s="1">
        <f t="shared" si="71"/>
        <v>0</v>
      </c>
      <c r="X598" s="1"/>
      <c r="Y598" s="1"/>
      <c r="Z598" s="1">
        <f>Table1914[[#This Row],[Quantity2]]*Table1914[[#This Row],[U Cost]]</f>
        <v>0</v>
      </c>
      <c r="AB598" s="1"/>
      <c r="AC598" s="1"/>
      <c r="AD598" s="1">
        <f t="shared" si="72"/>
        <v>0</v>
      </c>
      <c r="AE598" s="1"/>
      <c r="AF598" s="1">
        <f>SUM(Table1914[[#This Row],[Total 
Paid]:[Shipping 
Charged]])</f>
        <v>0</v>
      </c>
      <c r="AG598" s="1"/>
      <c r="AH598" s="1"/>
      <c r="AI598" s="1">
        <f t="shared" si="73"/>
        <v>0</v>
      </c>
      <c r="AK598" s="1"/>
      <c r="AL598" s="1"/>
      <c r="AM598" s="1"/>
      <c r="AN598" s="1"/>
      <c r="AP598" s="30"/>
      <c r="AQ598" s="1"/>
      <c r="AR598" s="1">
        <f t="shared" si="64"/>
        <v>0</v>
      </c>
      <c r="AS598" s="1"/>
      <c r="AT598" s="1"/>
      <c r="AU598" s="2">
        <f t="shared" si="74"/>
        <v>0</v>
      </c>
      <c r="AW598" s="1"/>
      <c r="AX598" s="1"/>
      <c r="AY598" s="1"/>
      <c r="AZ598" s="2">
        <f t="shared" si="70"/>
        <v>0</v>
      </c>
      <c r="BA598" s="2">
        <f>SUM(AF598,AH598,-AZ598,-Table1914[[#This Row],[Sale Fee]])</f>
        <v>0</v>
      </c>
      <c r="BC598" s="1"/>
      <c r="BD598" s="1"/>
      <c r="BE598" s="1"/>
    </row>
    <row r="599" spans="1:57" x14ac:dyDescent="0.25">
      <c r="A599" s="1"/>
      <c r="B599" s="1"/>
      <c r="E599" s="4"/>
      <c r="F599" s="4"/>
      <c r="Q599" s="1"/>
      <c r="R599" s="1"/>
      <c r="S599" s="1"/>
      <c r="U599" s="1"/>
      <c r="V599" s="1"/>
      <c r="W599" s="1">
        <f t="shared" si="71"/>
        <v>0</v>
      </c>
      <c r="X599" s="1"/>
      <c r="Y599" s="1"/>
      <c r="Z599" s="1">
        <f>Table1914[[#This Row],[Quantity2]]*Table1914[[#This Row],[U Cost]]</f>
        <v>0</v>
      </c>
      <c r="AB599" s="1"/>
      <c r="AC599" s="1"/>
      <c r="AD599" s="1">
        <f t="shared" si="72"/>
        <v>0</v>
      </c>
      <c r="AE599" s="1"/>
      <c r="AF599" s="1">
        <f>SUM(Table1914[[#This Row],[Total 
Paid]:[Shipping 
Charged]])</f>
        <v>0</v>
      </c>
      <c r="AG599" s="1"/>
      <c r="AH599" s="1"/>
      <c r="AI599" s="1">
        <f t="shared" si="73"/>
        <v>0</v>
      </c>
      <c r="AK599" s="1"/>
      <c r="AL599" s="1"/>
      <c r="AM599" s="1"/>
      <c r="AN599" s="1"/>
      <c r="AP599" s="30"/>
      <c r="AQ599" s="1"/>
      <c r="AR599" s="1">
        <f t="shared" si="64"/>
        <v>0</v>
      </c>
      <c r="AS599" s="1"/>
      <c r="AT599" s="1"/>
      <c r="AU599" s="2">
        <f t="shared" si="74"/>
        <v>0</v>
      </c>
      <c r="AW599" s="1"/>
      <c r="AX599" s="1"/>
      <c r="AY599" s="1"/>
      <c r="AZ599" s="2">
        <f t="shared" si="70"/>
        <v>0</v>
      </c>
      <c r="BA599" s="2">
        <f>SUM(AF599,AH599,-AZ599,-Table1914[[#This Row],[Sale Fee]])</f>
        <v>0</v>
      </c>
      <c r="BC599" s="1"/>
      <c r="BD599" s="1"/>
      <c r="BE599" s="1"/>
    </row>
    <row r="600" spans="1:57" x14ac:dyDescent="0.25">
      <c r="A600" s="1"/>
      <c r="B600" s="1"/>
      <c r="E600" s="4"/>
      <c r="F600" s="4"/>
      <c r="Q600" s="1"/>
      <c r="R600" s="1"/>
      <c r="S600" s="1"/>
      <c r="U600" s="1"/>
      <c r="V600" s="1"/>
      <c r="W600" s="1">
        <f t="shared" si="71"/>
        <v>0</v>
      </c>
      <c r="X600" s="1"/>
      <c r="Y600" s="1"/>
      <c r="Z600" s="1">
        <f>Table1914[[#This Row],[Quantity2]]*Table1914[[#This Row],[U Cost]]</f>
        <v>0</v>
      </c>
      <c r="AB600" s="1"/>
      <c r="AC600" s="1"/>
      <c r="AD600" s="1">
        <f t="shared" si="72"/>
        <v>0</v>
      </c>
      <c r="AE600" s="1"/>
      <c r="AF600" s="1">
        <f>SUM(Table1914[[#This Row],[Total 
Paid]:[Shipping 
Charged]])</f>
        <v>0</v>
      </c>
      <c r="AG600" s="1"/>
      <c r="AH600" s="1"/>
      <c r="AI600" s="1">
        <f t="shared" si="73"/>
        <v>0</v>
      </c>
      <c r="AK600" s="1"/>
      <c r="AL600" s="1"/>
      <c r="AM600" s="1"/>
      <c r="AN600" s="1"/>
      <c r="AP600" s="30"/>
      <c r="AQ600" s="1"/>
      <c r="AR600" s="1">
        <f t="shared" si="64"/>
        <v>0</v>
      </c>
      <c r="AS600" s="1"/>
      <c r="AT600" s="1"/>
      <c r="AU600" s="2">
        <f t="shared" si="74"/>
        <v>0</v>
      </c>
      <c r="AW600" s="1"/>
      <c r="AX600" s="1"/>
      <c r="AY600" s="1"/>
      <c r="AZ600" s="2">
        <f t="shared" si="70"/>
        <v>0</v>
      </c>
      <c r="BA600" s="2">
        <f>SUM(AF600,AH600,-AZ600,-Table1914[[#This Row],[Sale Fee]])</f>
        <v>0</v>
      </c>
      <c r="BC600" s="1"/>
      <c r="BD600" s="1"/>
      <c r="BE600" s="1"/>
    </row>
    <row r="601" spans="1:57" x14ac:dyDescent="0.25">
      <c r="A601" s="1"/>
      <c r="B601" s="1"/>
      <c r="E601" s="4"/>
      <c r="F601" s="4"/>
      <c r="Q601" s="1"/>
      <c r="R601" s="1"/>
      <c r="S601" s="1"/>
      <c r="U601" s="1"/>
      <c r="V601" s="1"/>
      <c r="W601" s="1">
        <f t="shared" si="71"/>
        <v>0</v>
      </c>
      <c r="X601" s="1"/>
      <c r="Y601" s="1"/>
      <c r="Z601" s="1">
        <f>Table1914[[#This Row],[Quantity2]]*Table1914[[#This Row],[U Cost]]</f>
        <v>0</v>
      </c>
      <c r="AB601" s="1"/>
      <c r="AC601" s="1"/>
      <c r="AD601" s="1">
        <f t="shared" si="72"/>
        <v>0</v>
      </c>
      <c r="AE601" s="1"/>
      <c r="AF601" s="1">
        <f>SUM(Table1914[[#This Row],[Total 
Paid]:[Shipping 
Charged]])</f>
        <v>0</v>
      </c>
      <c r="AG601" s="1"/>
      <c r="AH601" s="1"/>
      <c r="AI601" s="1">
        <f t="shared" si="73"/>
        <v>0</v>
      </c>
      <c r="AK601" s="1"/>
      <c r="AL601" s="1"/>
      <c r="AM601" s="1"/>
      <c r="AN601" s="1"/>
      <c r="AP601" s="30"/>
      <c r="AQ601" s="1"/>
      <c r="AR601" s="1">
        <f t="shared" si="64"/>
        <v>0</v>
      </c>
      <c r="AS601" s="1"/>
      <c r="AT601" s="1"/>
      <c r="AU601" s="2">
        <f t="shared" si="74"/>
        <v>0</v>
      </c>
      <c r="AW601" s="1"/>
      <c r="AX601" s="1"/>
      <c r="AY601" s="1"/>
      <c r="AZ601" s="2">
        <f t="shared" si="70"/>
        <v>0</v>
      </c>
      <c r="BA601" s="2">
        <f>SUM(AF601,AH601,-AZ601,-Table1914[[#This Row],[Sale Fee]])</f>
        <v>0</v>
      </c>
      <c r="BC601" s="1"/>
      <c r="BD601" s="1"/>
      <c r="BE601" s="1"/>
    </row>
    <row r="602" spans="1:57" x14ac:dyDescent="0.25">
      <c r="A602" s="1"/>
      <c r="B602" s="1"/>
      <c r="E602" s="4"/>
      <c r="F602" s="4"/>
      <c r="Q602" s="1"/>
      <c r="R602" s="1"/>
      <c r="S602" s="1"/>
      <c r="U602" s="1"/>
      <c r="V602" s="1"/>
      <c r="W602" s="1">
        <f t="shared" si="71"/>
        <v>0</v>
      </c>
      <c r="X602" s="1"/>
      <c r="Y602" s="1"/>
      <c r="Z602" s="1">
        <f>Table1914[[#This Row],[Quantity2]]*Table1914[[#This Row],[U Cost]]</f>
        <v>0</v>
      </c>
      <c r="AB602" s="1"/>
      <c r="AC602" s="1"/>
      <c r="AD602" s="1">
        <f t="shared" si="72"/>
        <v>0</v>
      </c>
      <c r="AE602" s="1"/>
      <c r="AF602" s="1">
        <f>SUM(Table1914[[#This Row],[Total 
Paid]:[Shipping 
Charged]])</f>
        <v>0</v>
      </c>
      <c r="AG602" s="1"/>
      <c r="AH602" s="1"/>
      <c r="AI602" s="1">
        <f t="shared" si="73"/>
        <v>0</v>
      </c>
      <c r="AK602" s="1"/>
      <c r="AL602" s="1"/>
      <c r="AM602" s="1"/>
      <c r="AN602" s="1"/>
      <c r="AP602" s="30"/>
      <c r="AQ602" s="1"/>
      <c r="AR602" s="1">
        <f t="shared" si="64"/>
        <v>0</v>
      </c>
      <c r="AS602" s="1"/>
      <c r="AT602" s="1"/>
      <c r="AU602" s="2">
        <f t="shared" si="74"/>
        <v>0</v>
      </c>
      <c r="AW602" s="1"/>
      <c r="AX602" s="1"/>
      <c r="AY602" s="1"/>
      <c r="AZ602" s="2">
        <f t="shared" si="70"/>
        <v>0</v>
      </c>
      <c r="BA602" s="2">
        <f>SUM(AF602,AH602,-AZ602,-Table1914[[#This Row],[Sale Fee]])</f>
        <v>0</v>
      </c>
      <c r="BC602" s="1"/>
      <c r="BD602" s="1"/>
      <c r="BE602" s="1"/>
    </row>
    <row r="603" spans="1:57" x14ac:dyDescent="0.25">
      <c r="A603" s="1"/>
      <c r="B603" s="1"/>
      <c r="E603" s="4"/>
      <c r="F603" s="4"/>
      <c r="Q603" s="1"/>
      <c r="R603" s="1"/>
      <c r="S603" s="1"/>
      <c r="U603" s="1"/>
      <c r="V603" s="1"/>
      <c r="W603" s="1">
        <f t="shared" si="71"/>
        <v>0</v>
      </c>
      <c r="X603" s="1"/>
      <c r="Y603" s="1"/>
      <c r="Z603" s="1">
        <f>Table1914[[#This Row],[Quantity2]]*Table1914[[#This Row],[U Cost]]</f>
        <v>0</v>
      </c>
      <c r="AB603" s="1"/>
      <c r="AC603" s="1"/>
      <c r="AD603" s="1">
        <f t="shared" si="72"/>
        <v>0</v>
      </c>
      <c r="AE603" s="1"/>
      <c r="AF603" s="1">
        <f>SUM(Table1914[[#This Row],[Total 
Paid]:[Shipping 
Charged]])</f>
        <v>0</v>
      </c>
      <c r="AG603" s="1"/>
      <c r="AH603" s="1"/>
      <c r="AI603" s="1">
        <f t="shared" si="73"/>
        <v>0</v>
      </c>
      <c r="AK603" s="1"/>
      <c r="AL603" s="1"/>
      <c r="AM603" s="1"/>
      <c r="AN603" s="1"/>
      <c r="AP603" s="30"/>
      <c r="AQ603" s="1"/>
      <c r="AR603" s="1">
        <f t="shared" si="64"/>
        <v>0</v>
      </c>
      <c r="AS603" s="1"/>
      <c r="AT603" s="1"/>
      <c r="AU603" s="2">
        <f t="shared" si="74"/>
        <v>0</v>
      </c>
      <c r="AW603" s="1"/>
      <c r="AX603" s="1"/>
      <c r="AY603" s="1"/>
      <c r="AZ603" s="2">
        <f t="shared" si="70"/>
        <v>0</v>
      </c>
      <c r="BA603" s="2">
        <f>SUM(AF603,AH603,-AZ603,-Table1914[[#This Row],[Sale Fee]])</f>
        <v>0</v>
      </c>
      <c r="BC603" s="1"/>
      <c r="BD603" s="1"/>
      <c r="BE603" s="1"/>
    </row>
    <row r="604" spans="1:57" x14ac:dyDescent="0.25">
      <c r="A604" s="1"/>
      <c r="B604" s="1"/>
      <c r="E604" s="4"/>
      <c r="F604" s="4"/>
      <c r="Q604" s="1"/>
      <c r="R604" s="1"/>
      <c r="S604" s="1"/>
      <c r="U604" s="1"/>
      <c r="V604" s="1"/>
      <c r="W604" s="1">
        <f t="shared" si="71"/>
        <v>0</v>
      </c>
      <c r="X604" s="1"/>
      <c r="Y604" s="1"/>
      <c r="Z604" s="1">
        <f>Table1914[[#This Row],[Quantity2]]*Table1914[[#This Row],[U Cost]]</f>
        <v>0</v>
      </c>
      <c r="AB604" s="1"/>
      <c r="AC604" s="1"/>
      <c r="AD604" s="1">
        <f t="shared" si="72"/>
        <v>0</v>
      </c>
      <c r="AE604" s="1"/>
      <c r="AF604" s="1">
        <f>SUM(Table1914[[#This Row],[Total 
Paid]:[Shipping 
Charged]])</f>
        <v>0</v>
      </c>
      <c r="AG604" s="1"/>
      <c r="AH604" s="1"/>
      <c r="AI604" s="1">
        <f t="shared" si="73"/>
        <v>0</v>
      </c>
      <c r="AK604" s="1"/>
      <c r="AL604" s="1"/>
      <c r="AM604" s="1"/>
      <c r="AN604" s="1"/>
      <c r="AP604" s="30"/>
      <c r="AQ604" s="1"/>
      <c r="AR604" s="1">
        <f t="shared" si="64"/>
        <v>0</v>
      </c>
      <c r="AS604" s="1"/>
      <c r="AT604" s="1"/>
      <c r="AU604" s="2">
        <f t="shared" si="74"/>
        <v>0</v>
      </c>
      <c r="AW604" s="1"/>
      <c r="AX604" s="1"/>
      <c r="AY604" s="1"/>
      <c r="AZ604" s="2">
        <f t="shared" si="70"/>
        <v>0</v>
      </c>
      <c r="BA604" s="2">
        <f>SUM(AF604,AH604,-AZ604,-Table1914[[#This Row],[Sale Fee]])</f>
        <v>0</v>
      </c>
      <c r="BC604" s="1"/>
      <c r="BD604" s="1"/>
      <c r="BE604" s="1"/>
    </row>
    <row r="605" spans="1:57" x14ac:dyDescent="0.25">
      <c r="A605" s="1"/>
      <c r="B605" s="1"/>
      <c r="E605" s="4"/>
      <c r="F605" s="4"/>
      <c r="Q605" s="1"/>
      <c r="R605" s="1"/>
      <c r="S605" s="1"/>
      <c r="U605" s="1"/>
      <c r="V605" s="1"/>
      <c r="W605" s="1">
        <f t="shared" si="71"/>
        <v>0</v>
      </c>
      <c r="X605" s="1"/>
      <c r="Y605" s="1"/>
      <c r="Z605" s="1">
        <f>Table1914[[#This Row],[Quantity2]]*Table1914[[#This Row],[U Cost]]</f>
        <v>0</v>
      </c>
      <c r="AB605" s="1"/>
      <c r="AC605" s="1"/>
      <c r="AD605" s="1">
        <f t="shared" si="72"/>
        <v>0</v>
      </c>
      <c r="AE605" s="1"/>
      <c r="AF605" s="1">
        <f>SUM(Table1914[[#This Row],[Total 
Paid]:[Shipping 
Charged]])</f>
        <v>0</v>
      </c>
      <c r="AG605" s="1"/>
      <c r="AH605" s="1"/>
      <c r="AI605" s="1">
        <f t="shared" si="73"/>
        <v>0</v>
      </c>
      <c r="AK605" s="1"/>
      <c r="AL605" s="1"/>
      <c r="AM605" s="1"/>
      <c r="AN605" s="1"/>
      <c r="AP605" s="30"/>
      <c r="AQ605" s="1"/>
      <c r="AR605" s="1">
        <f t="shared" si="64"/>
        <v>0</v>
      </c>
      <c r="AS605" s="1"/>
      <c r="AT605" s="1"/>
      <c r="AU605" s="2">
        <f t="shared" si="74"/>
        <v>0</v>
      </c>
      <c r="AW605" s="1"/>
      <c r="AX605" s="1"/>
      <c r="AY605" s="1"/>
      <c r="AZ605" s="2">
        <f t="shared" si="70"/>
        <v>0</v>
      </c>
      <c r="BA605" s="2">
        <f>SUM(AF605,AH605,-AZ605,-Table1914[[#This Row],[Sale Fee]])</f>
        <v>0</v>
      </c>
      <c r="BC605" s="1"/>
      <c r="BD605" s="1"/>
      <c r="BE605" s="1"/>
    </row>
    <row r="606" spans="1:57" x14ac:dyDescent="0.25">
      <c r="A606" s="1"/>
      <c r="B606" s="1"/>
      <c r="E606" s="4"/>
      <c r="F606" s="4"/>
      <c r="Q606" s="1"/>
      <c r="R606" s="1"/>
      <c r="S606" s="1"/>
      <c r="U606" s="1"/>
      <c r="V606" s="1"/>
      <c r="W606" s="1">
        <f t="shared" si="71"/>
        <v>0</v>
      </c>
      <c r="X606" s="1"/>
      <c r="Y606" s="1"/>
      <c r="Z606" s="1">
        <f>Table1914[[#This Row],[Quantity2]]*Table1914[[#This Row],[U Cost]]</f>
        <v>0</v>
      </c>
      <c r="AB606" s="1"/>
      <c r="AC606" s="1"/>
      <c r="AD606" s="1">
        <f t="shared" si="72"/>
        <v>0</v>
      </c>
      <c r="AE606" s="1"/>
      <c r="AF606" s="1">
        <f>SUM(Table1914[[#This Row],[Total 
Paid]:[Shipping 
Charged]])</f>
        <v>0</v>
      </c>
      <c r="AG606" s="1"/>
      <c r="AH606" s="1"/>
      <c r="AI606" s="1">
        <f t="shared" si="73"/>
        <v>0</v>
      </c>
      <c r="AK606" s="1"/>
      <c r="AL606" s="1"/>
      <c r="AM606" s="1"/>
      <c r="AN606" s="1"/>
      <c r="AP606" s="30"/>
      <c r="AQ606" s="1"/>
      <c r="AR606" s="1">
        <f t="shared" si="64"/>
        <v>0</v>
      </c>
      <c r="AS606" s="1"/>
      <c r="AT606" s="1"/>
      <c r="AU606" s="2">
        <f t="shared" si="74"/>
        <v>0</v>
      </c>
      <c r="AW606" s="1"/>
      <c r="AX606" s="1"/>
      <c r="AY606" s="1"/>
      <c r="AZ606" s="2">
        <f t="shared" si="70"/>
        <v>0</v>
      </c>
      <c r="BA606" s="2">
        <f>SUM(AF606,AH606,-AZ606,-Table1914[[#This Row],[Sale Fee]])</f>
        <v>0</v>
      </c>
      <c r="BC606" s="1"/>
      <c r="BD606" s="1"/>
      <c r="BE606" s="1"/>
    </row>
    <row r="607" spans="1:57" x14ac:dyDescent="0.25">
      <c r="A607" s="1"/>
      <c r="B607" s="1"/>
      <c r="E607" s="4"/>
      <c r="F607" s="4"/>
      <c r="Q607" s="1"/>
      <c r="R607" s="1"/>
      <c r="S607" s="1"/>
      <c r="U607" s="1"/>
      <c r="V607" s="1"/>
      <c r="W607" s="1">
        <f t="shared" si="71"/>
        <v>0</v>
      </c>
      <c r="X607" s="1"/>
      <c r="Y607" s="1"/>
      <c r="Z607" s="1">
        <f>Table1914[[#This Row],[Quantity2]]*Table1914[[#This Row],[U Cost]]</f>
        <v>0</v>
      </c>
      <c r="AB607" s="1"/>
      <c r="AC607" s="1"/>
      <c r="AD607" s="1">
        <f t="shared" si="72"/>
        <v>0</v>
      </c>
      <c r="AE607" s="1"/>
      <c r="AF607" s="1">
        <f>SUM(Table1914[[#This Row],[Total 
Paid]:[Shipping 
Charged]])</f>
        <v>0</v>
      </c>
      <c r="AG607" s="1"/>
      <c r="AH607" s="1"/>
      <c r="AI607" s="1">
        <f t="shared" si="73"/>
        <v>0</v>
      </c>
      <c r="AK607" s="1"/>
      <c r="AL607" s="1"/>
      <c r="AM607" s="1"/>
      <c r="AN607" s="1"/>
      <c r="AP607" s="30"/>
      <c r="AQ607" s="1"/>
      <c r="AR607" s="1">
        <f t="shared" si="64"/>
        <v>0</v>
      </c>
      <c r="AS607" s="1"/>
      <c r="AT607" s="1"/>
      <c r="AU607" s="2">
        <f t="shared" si="74"/>
        <v>0</v>
      </c>
      <c r="AW607" s="1"/>
      <c r="AX607" s="1"/>
      <c r="AY607" s="1"/>
      <c r="AZ607" s="2">
        <f t="shared" si="70"/>
        <v>0</v>
      </c>
      <c r="BA607" s="2">
        <f>SUM(AF607,AH607,-AZ607,-Table1914[[#This Row],[Sale Fee]])</f>
        <v>0</v>
      </c>
      <c r="BC607" s="1"/>
      <c r="BD607" s="1"/>
      <c r="BE607" s="1"/>
    </row>
    <row r="608" spans="1:57" x14ac:dyDescent="0.25">
      <c r="A608" s="1"/>
      <c r="B608" s="1"/>
      <c r="E608" s="4"/>
      <c r="F608" s="4"/>
      <c r="Q608" s="1"/>
      <c r="R608" s="1"/>
      <c r="S608" s="1"/>
      <c r="U608" s="1"/>
      <c r="V608" s="1"/>
      <c r="W608" s="1">
        <f t="shared" si="71"/>
        <v>0</v>
      </c>
      <c r="X608" s="1"/>
      <c r="Y608" s="1"/>
      <c r="Z608" s="1">
        <f>Table1914[[#This Row],[Quantity2]]*Table1914[[#This Row],[U Cost]]</f>
        <v>0</v>
      </c>
      <c r="AB608" s="1"/>
      <c r="AC608" s="1"/>
      <c r="AD608" s="1">
        <f t="shared" si="72"/>
        <v>0</v>
      </c>
      <c r="AE608" s="1"/>
      <c r="AF608" s="1">
        <f>SUM(Table1914[[#This Row],[Total 
Paid]:[Shipping 
Charged]])</f>
        <v>0</v>
      </c>
      <c r="AG608" s="1"/>
      <c r="AH608" s="1"/>
      <c r="AI608" s="1">
        <f t="shared" si="73"/>
        <v>0</v>
      </c>
      <c r="AK608" s="1"/>
      <c r="AL608" s="1"/>
      <c r="AM608" s="1"/>
      <c r="AN608" s="1"/>
      <c r="AP608" s="30"/>
      <c r="AQ608" s="1"/>
      <c r="AR608" s="1">
        <f t="shared" si="64"/>
        <v>0</v>
      </c>
      <c r="AS608" s="1"/>
      <c r="AT608" s="1"/>
      <c r="AU608" s="2">
        <f t="shared" si="74"/>
        <v>0</v>
      </c>
      <c r="AW608" s="1"/>
      <c r="AX608" s="1"/>
      <c r="AY608" s="1"/>
      <c r="AZ608" s="2">
        <f t="shared" si="70"/>
        <v>0</v>
      </c>
      <c r="BA608" s="2">
        <f>SUM(AF608,AH608,-AZ608,-Table1914[[#This Row],[Sale Fee]])</f>
        <v>0</v>
      </c>
      <c r="BC608" s="1"/>
      <c r="BD608" s="1"/>
      <c r="BE608" s="1"/>
    </row>
    <row r="609" spans="1:57" x14ac:dyDescent="0.25">
      <c r="A609" s="1"/>
      <c r="B609" s="1"/>
      <c r="E609" s="4"/>
      <c r="F609" s="4"/>
      <c r="Q609" s="1"/>
      <c r="R609" s="1"/>
      <c r="S609" s="1"/>
      <c r="U609" s="1"/>
      <c r="V609" s="1"/>
      <c r="W609" s="1">
        <f t="shared" si="71"/>
        <v>0</v>
      </c>
      <c r="X609" s="1"/>
      <c r="Y609" s="1"/>
      <c r="Z609" s="1">
        <f>Table1914[[#This Row],[Quantity2]]*Table1914[[#This Row],[U Cost]]</f>
        <v>0</v>
      </c>
      <c r="AB609" s="1"/>
      <c r="AC609" s="1"/>
      <c r="AD609" s="1">
        <f t="shared" si="72"/>
        <v>0</v>
      </c>
      <c r="AE609" s="1"/>
      <c r="AF609" s="1">
        <f>SUM(Table1914[[#This Row],[Total 
Paid]:[Shipping 
Charged]])</f>
        <v>0</v>
      </c>
      <c r="AG609" s="1"/>
      <c r="AH609" s="1"/>
      <c r="AI609" s="1">
        <f t="shared" si="73"/>
        <v>0</v>
      </c>
      <c r="AK609" s="1"/>
      <c r="AL609" s="1"/>
      <c r="AM609" s="1"/>
      <c r="AN609" s="1"/>
      <c r="AP609" s="30"/>
      <c r="AQ609" s="1"/>
      <c r="AR609" s="1">
        <f t="shared" si="64"/>
        <v>0</v>
      </c>
      <c r="AS609" s="1"/>
      <c r="AT609" s="1"/>
      <c r="AU609" s="2">
        <f t="shared" si="74"/>
        <v>0</v>
      </c>
      <c r="AW609" s="1"/>
      <c r="AX609" s="1"/>
      <c r="AY609" s="1"/>
      <c r="AZ609" s="2">
        <f t="shared" si="70"/>
        <v>0</v>
      </c>
      <c r="BA609" s="2">
        <f>SUM(AF609,AH609,-AZ609,-Table1914[[#This Row],[Sale Fee]])</f>
        <v>0</v>
      </c>
      <c r="BC609" s="1"/>
      <c r="BD609" s="1"/>
      <c r="BE609" s="1"/>
    </row>
    <row r="610" spans="1:57" x14ac:dyDescent="0.25">
      <c r="A610" s="1"/>
      <c r="B610" s="1"/>
      <c r="E610" s="4"/>
      <c r="F610" s="4"/>
      <c r="Q610" s="1"/>
      <c r="R610" s="1"/>
      <c r="S610" s="1"/>
      <c r="U610" s="1"/>
      <c r="V610" s="1"/>
      <c r="W610" s="1">
        <f t="shared" si="71"/>
        <v>0</v>
      </c>
      <c r="X610" s="1"/>
      <c r="Y610" s="1"/>
      <c r="Z610" s="1">
        <f>Table1914[[#This Row],[Quantity2]]*Table1914[[#This Row],[U Cost]]</f>
        <v>0</v>
      </c>
      <c r="AB610" s="1"/>
      <c r="AC610" s="1"/>
      <c r="AD610" s="1">
        <f t="shared" si="72"/>
        <v>0</v>
      </c>
      <c r="AE610" s="1"/>
      <c r="AF610" s="1">
        <f>SUM(Table1914[[#This Row],[Total 
Paid]:[Shipping 
Charged]])</f>
        <v>0</v>
      </c>
      <c r="AG610" s="1"/>
      <c r="AH610" s="1"/>
      <c r="AI610" s="1">
        <f t="shared" si="73"/>
        <v>0</v>
      </c>
      <c r="AK610" s="1"/>
      <c r="AL610" s="1"/>
      <c r="AM610" s="1"/>
      <c r="AN610" s="1"/>
      <c r="AP610" s="30"/>
      <c r="AQ610" s="1"/>
      <c r="AR610" s="1">
        <f t="shared" si="64"/>
        <v>0</v>
      </c>
      <c r="AS610" s="1"/>
      <c r="AT610" s="1"/>
      <c r="AU610" s="2">
        <f t="shared" si="74"/>
        <v>0</v>
      </c>
      <c r="AW610" s="1"/>
      <c r="AX610" s="1"/>
      <c r="AY610" s="1"/>
      <c r="AZ610" s="2">
        <f t="shared" si="70"/>
        <v>0</v>
      </c>
      <c r="BA610" s="2">
        <f>SUM(AF610,AH610,-AZ610,-Table1914[[#This Row],[Sale Fee]])</f>
        <v>0</v>
      </c>
      <c r="BC610" s="1"/>
      <c r="BD610" s="1"/>
      <c r="BE610" s="1"/>
    </row>
    <row r="611" spans="1:57" x14ac:dyDescent="0.25">
      <c r="A611" s="1"/>
      <c r="B611" s="1"/>
      <c r="E611" s="4"/>
      <c r="F611" s="4"/>
      <c r="Q611" s="1"/>
      <c r="R611" s="1"/>
      <c r="S611" s="1"/>
      <c r="U611" s="1"/>
      <c r="V611" s="1"/>
      <c r="W611" s="1">
        <f t="shared" si="71"/>
        <v>0</v>
      </c>
      <c r="X611" s="1"/>
      <c r="Y611" s="1"/>
      <c r="Z611" s="1">
        <f>Table1914[[#This Row],[Quantity2]]*Table1914[[#This Row],[U Cost]]</f>
        <v>0</v>
      </c>
      <c r="AB611" s="1"/>
      <c r="AC611" s="1"/>
      <c r="AD611" s="1">
        <f t="shared" si="72"/>
        <v>0</v>
      </c>
      <c r="AE611" s="1"/>
      <c r="AF611" s="1">
        <f>SUM(Table1914[[#This Row],[Total 
Paid]:[Shipping 
Charged]])</f>
        <v>0</v>
      </c>
      <c r="AG611" s="1"/>
      <c r="AH611" s="1"/>
      <c r="AI611" s="1">
        <f t="shared" si="73"/>
        <v>0</v>
      </c>
      <c r="AK611" s="1"/>
      <c r="AL611" s="1"/>
      <c r="AM611" s="1"/>
      <c r="AN611" s="1"/>
      <c r="AP611" s="30"/>
      <c r="AQ611" s="1"/>
      <c r="AR611" s="1">
        <f t="shared" si="64"/>
        <v>0</v>
      </c>
      <c r="AS611" s="1"/>
      <c r="AT611" s="1"/>
      <c r="AU611" s="2">
        <f t="shared" si="74"/>
        <v>0</v>
      </c>
      <c r="AW611" s="1"/>
      <c r="AX611" s="1"/>
      <c r="AY611" s="1"/>
      <c r="AZ611" s="2">
        <f t="shared" si="70"/>
        <v>0</v>
      </c>
      <c r="BA611" s="2">
        <f>SUM(AF611,AH611,-AZ611,-Table1914[[#This Row],[Sale Fee]])</f>
        <v>0</v>
      </c>
      <c r="BC611" s="1"/>
      <c r="BD611" s="1"/>
      <c r="BE611" s="1"/>
    </row>
    <row r="612" spans="1:57" x14ac:dyDescent="0.25">
      <c r="A612" s="1"/>
      <c r="B612" s="1"/>
      <c r="E612" s="4"/>
      <c r="F612" s="4"/>
      <c r="Q612" s="1"/>
      <c r="R612" s="1"/>
      <c r="S612" s="1"/>
      <c r="U612" s="1"/>
      <c r="V612" s="1"/>
      <c r="W612" s="1">
        <f t="shared" si="71"/>
        <v>0</v>
      </c>
      <c r="X612" s="1"/>
      <c r="Y612" s="1"/>
      <c r="Z612" s="1">
        <f>Table1914[[#This Row],[Quantity2]]*Table1914[[#This Row],[U Cost]]</f>
        <v>0</v>
      </c>
      <c r="AB612" s="1"/>
      <c r="AC612" s="1"/>
      <c r="AD612" s="1">
        <f t="shared" si="72"/>
        <v>0</v>
      </c>
      <c r="AE612" s="1"/>
      <c r="AF612" s="1">
        <f>SUM(Table1914[[#This Row],[Total 
Paid]:[Shipping 
Charged]])</f>
        <v>0</v>
      </c>
      <c r="AG612" s="1"/>
      <c r="AH612" s="1"/>
      <c r="AI612" s="1">
        <f t="shared" si="73"/>
        <v>0</v>
      </c>
      <c r="AK612" s="1"/>
      <c r="AL612" s="1"/>
      <c r="AM612" s="1"/>
      <c r="AN612" s="1"/>
      <c r="AP612" s="30"/>
      <c r="AQ612" s="1"/>
      <c r="AR612" s="1">
        <f t="shared" si="64"/>
        <v>0</v>
      </c>
      <c r="AS612" s="1"/>
      <c r="AT612" s="1"/>
      <c r="AU612" s="2">
        <f t="shared" si="74"/>
        <v>0</v>
      </c>
      <c r="AW612" s="1"/>
      <c r="AX612" s="1"/>
      <c r="AY612" s="1"/>
      <c r="AZ612" s="2">
        <f t="shared" si="70"/>
        <v>0</v>
      </c>
      <c r="BA612" s="2">
        <f>SUM(AF612,AH612,-AZ612,-Table1914[[#This Row],[Sale Fee]])</f>
        <v>0</v>
      </c>
      <c r="BC612" s="1"/>
      <c r="BD612" s="1"/>
      <c r="BE612" s="1"/>
    </row>
    <row r="613" spans="1:57" x14ac:dyDescent="0.25">
      <c r="A613" s="1"/>
      <c r="B613" s="1"/>
      <c r="E613" s="4"/>
      <c r="F613" s="4"/>
      <c r="Q613" s="1"/>
      <c r="R613" s="1"/>
      <c r="S613" s="1"/>
      <c r="U613" s="1"/>
      <c r="V613" s="1"/>
      <c r="W613" s="1">
        <f t="shared" si="71"/>
        <v>0</v>
      </c>
      <c r="X613" s="1"/>
      <c r="Y613" s="1"/>
      <c r="Z613" s="1">
        <f>Table1914[[#This Row],[Quantity2]]*Table1914[[#This Row],[U Cost]]</f>
        <v>0</v>
      </c>
      <c r="AB613" s="1"/>
      <c r="AC613" s="1"/>
      <c r="AD613" s="1">
        <f t="shared" si="72"/>
        <v>0</v>
      </c>
      <c r="AE613" s="1"/>
      <c r="AF613" s="1">
        <f>SUM(Table1914[[#This Row],[Total 
Paid]:[Shipping 
Charged]])</f>
        <v>0</v>
      </c>
      <c r="AG613" s="1"/>
      <c r="AH613" s="1"/>
      <c r="AI613" s="1">
        <f t="shared" si="73"/>
        <v>0</v>
      </c>
      <c r="AK613" s="1"/>
      <c r="AL613" s="1"/>
      <c r="AM613" s="1"/>
      <c r="AN613" s="1"/>
      <c r="AP613" s="30"/>
      <c r="AQ613" s="1"/>
      <c r="AR613" s="1">
        <f t="shared" si="64"/>
        <v>0</v>
      </c>
      <c r="AS613" s="1"/>
      <c r="AT613" s="1"/>
      <c r="AU613" s="2">
        <f t="shared" si="74"/>
        <v>0</v>
      </c>
      <c r="AW613" s="1"/>
      <c r="AX613" s="1"/>
      <c r="AY613" s="1"/>
      <c r="AZ613" s="2">
        <f t="shared" si="70"/>
        <v>0</v>
      </c>
      <c r="BA613" s="2">
        <f>SUM(AF613,AH613,-AZ613,-Table1914[[#This Row],[Sale Fee]])</f>
        <v>0</v>
      </c>
      <c r="BC613" s="1"/>
      <c r="BD613" s="1"/>
      <c r="BE613" s="1"/>
    </row>
    <row r="614" spans="1:57" x14ac:dyDescent="0.25">
      <c r="A614" s="1"/>
      <c r="B614" s="1"/>
      <c r="E614" s="4"/>
      <c r="F614" s="4"/>
      <c r="Q614" s="1"/>
      <c r="R614" s="1"/>
      <c r="S614" s="1"/>
      <c r="U614" s="1"/>
      <c r="V614" s="1"/>
      <c r="W614" s="1">
        <f t="shared" si="71"/>
        <v>0</v>
      </c>
      <c r="X614" s="1"/>
      <c r="Y614" s="1"/>
      <c r="Z614" s="1">
        <f>Table1914[[#This Row],[Quantity2]]*Table1914[[#This Row],[U Cost]]</f>
        <v>0</v>
      </c>
      <c r="AB614" s="1"/>
      <c r="AC614" s="1"/>
      <c r="AD614" s="1">
        <f t="shared" si="72"/>
        <v>0</v>
      </c>
      <c r="AE614" s="1"/>
      <c r="AF614" s="1">
        <f>SUM(Table1914[[#This Row],[Total 
Paid]:[Shipping 
Charged]])</f>
        <v>0</v>
      </c>
      <c r="AG614" s="1"/>
      <c r="AH614" s="1"/>
      <c r="AI614" s="1">
        <f t="shared" si="73"/>
        <v>0</v>
      </c>
      <c r="AK614" s="1"/>
      <c r="AL614" s="1"/>
      <c r="AM614" s="1"/>
      <c r="AN614" s="1"/>
      <c r="AP614" s="30"/>
      <c r="AQ614" s="1"/>
      <c r="AR614" s="1">
        <f t="shared" si="64"/>
        <v>0</v>
      </c>
      <c r="AS614" s="1"/>
      <c r="AT614" s="1"/>
      <c r="AU614" s="2">
        <f t="shared" si="74"/>
        <v>0</v>
      </c>
      <c r="AW614" s="1"/>
      <c r="AX614" s="1"/>
      <c r="AY614" s="1"/>
      <c r="AZ614" s="2">
        <f t="shared" si="70"/>
        <v>0</v>
      </c>
      <c r="BA614" s="2">
        <f>SUM(AF614,AH614,-AZ614,-Table1914[[#This Row],[Sale Fee]])</f>
        <v>0</v>
      </c>
      <c r="BC614" s="1"/>
      <c r="BD614" s="1"/>
      <c r="BE614" s="1"/>
    </row>
    <row r="615" spans="1:57" x14ac:dyDescent="0.25">
      <c r="A615" s="1"/>
      <c r="B615" s="1"/>
      <c r="E615" s="4"/>
      <c r="F615" s="4"/>
      <c r="Q615" s="1"/>
      <c r="R615" s="1"/>
      <c r="S615" s="1"/>
      <c r="U615" s="1"/>
      <c r="V615" s="1"/>
      <c r="W615" s="1">
        <f t="shared" si="71"/>
        <v>0</v>
      </c>
      <c r="X615" s="1"/>
      <c r="Y615" s="1"/>
      <c r="Z615" s="1">
        <f>Table1914[[#This Row],[Quantity2]]*Table1914[[#This Row],[U Cost]]</f>
        <v>0</v>
      </c>
      <c r="AB615" s="1"/>
      <c r="AC615" s="1"/>
      <c r="AD615" s="1">
        <f t="shared" si="72"/>
        <v>0</v>
      </c>
      <c r="AE615" s="1"/>
      <c r="AF615" s="1">
        <f>SUM(Table1914[[#This Row],[Total 
Paid]:[Shipping 
Charged]])</f>
        <v>0</v>
      </c>
      <c r="AG615" s="1"/>
      <c r="AH615" s="1"/>
      <c r="AI615" s="1">
        <f t="shared" si="73"/>
        <v>0</v>
      </c>
      <c r="AK615" s="1"/>
      <c r="AL615" s="1"/>
      <c r="AM615" s="1"/>
      <c r="AN615" s="1"/>
      <c r="AP615" s="30"/>
      <c r="AQ615" s="1"/>
      <c r="AR615" s="1">
        <f t="shared" si="64"/>
        <v>0</v>
      </c>
      <c r="AS615" s="1"/>
      <c r="AT615" s="1"/>
      <c r="AU615" s="2">
        <f t="shared" si="74"/>
        <v>0</v>
      </c>
      <c r="AW615" s="1"/>
      <c r="AX615" s="1"/>
      <c r="AY615" s="1"/>
      <c r="AZ615" s="2">
        <f t="shared" si="70"/>
        <v>0</v>
      </c>
      <c r="BA615" s="2">
        <f>SUM(AF615,AH615,-AZ615,-Table1914[[#This Row],[Sale Fee]])</f>
        <v>0</v>
      </c>
      <c r="BC615" s="1"/>
      <c r="BD615" s="1"/>
      <c r="BE615" s="1"/>
    </row>
    <row r="616" spans="1:57" x14ac:dyDescent="0.25">
      <c r="A616" s="1"/>
      <c r="B616" s="1"/>
      <c r="E616" s="4"/>
      <c r="F616" s="4"/>
      <c r="Q616" s="1"/>
      <c r="R616" s="1"/>
      <c r="S616" s="1"/>
      <c r="U616" s="1"/>
      <c r="V616" s="1"/>
      <c r="W616" s="1">
        <f t="shared" si="71"/>
        <v>0</v>
      </c>
      <c r="X616" s="1"/>
      <c r="Y616" s="1"/>
      <c r="Z616" s="1">
        <f>Table1914[[#This Row],[Quantity2]]*Table1914[[#This Row],[U Cost]]</f>
        <v>0</v>
      </c>
      <c r="AB616" s="1"/>
      <c r="AC616" s="1"/>
      <c r="AD616" s="1">
        <f t="shared" si="72"/>
        <v>0</v>
      </c>
      <c r="AE616" s="1"/>
      <c r="AF616" s="1">
        <f>SUM(Table1914[[#This Row],[Total 
Paid]:[Shipping 
Charged]])</f>
        <v>0</v>
      </c>
      <c r="AG616" s="1"/>
      <c r="AH616" s="1"/>
      <c r="AI616" s="1">
        <f t="shared" si="73"/>
        <v>0</v>
      </c>
      <c r="AK616" s="1"/>
      <c r="AL616" s="1"/>
      <c r="AM616" s="1"/>
      <c r="AN616" s="1"/>
      <c r="AP616" s="30"/>
      <c r="AQ616" s="1"/>
      <c r="AR616" s="1">
        <f t="shared" si="64"/>
        <v>0</v>
      </c>
      <c r="AS616" s="1"/>
      <c r="AT616" s="1"/>
      <c r="AU616" s="2">
        <f t="shared" si="74"/>
        <v>0</v>
      </c>
      <c r="AW616" s="1"/>
      <c r="AX616" s="1"/>
      <c r="AY616" s="1"/>
      <c r="AZ616" s="2">
        <f t="shared" si="70"/>
        <v>0</v>
      </c>
      <c r="BA616" s="2">
        <f>SUM(AF616,AH616,-AZ616,-Table1914[[#This Row],[Sale Fee]])</f>
        <v>0</v>
      </c>
      <c r="BC616" s="1"/>
      <c r="BD616" s="1"/>
      <c r="BE616" s="1"/>
    </row>
    <row r="617" spans="1:57" x14ac:dyDescent="0.25">
      <c r="A617" s="1"/>
      <c r="B617" s="1"/>
      <c r="E617" s="4"/>
      <c r="F617" s="4"/>
      <c r="Q617" s="1"/>
      <c r="R617" s="1"/>
      <c r="S617" s="1"/>
      <c r="U617" s="1"/>
      <c r="V617" s="1"/>
      <c r="W617" s="1">
        <f t="shared" si="71"/>
        <v>0</v>
      </c>
      <c r="X617" s="1"/>
      <c r="Y617" s="1"/>
      <c r="Z617" s="1">
        <f>Table1914[[#This Row],[Quantity2]]*Table1914[[#This Row],[U Cost]]</f>
        <v>0</v>
      </c>
      <c r="AB617" s="1"/>
      <c r="AC617" s="1"/>
      <c r="AD617" s="1">
        <f t="shared" si="72"/>
        <v>0</v>
      </c>
      <c r="AE617" s="1"/>
      <c r="AF617" s="1">
        <f>SUM(Table1914[[#This Row],[Total 
Paid]:[Shipping 
Charged]])</f>
        <v>0</v>
      </c>
      <c r="AG617" s="1"/>
      <c r="AH617" s="1"/>
      <c r="AI617" s="1">
        <f t="shared" si="73"/>
        <v>0</v>
      </c>
      <c r="AK617" s="1"/>
      <c r="AL617" s="1"/>
      <c r="AM617" s="1"/>
      <c r="AN617" s="1"/>
      <c r="AP617" s="30"/>
      <c r="AQ617" s="1"/>
      <c r="AR617" s="1">
        <f t="shared" si="64"/>
        <v>0</v>
      </c>
      <c r="AS617" s="1"/>
      <c r="AT617" s="1"/>
      <c r="AU617" s="2">
        <f t="shared" si="74"/>
        <v>0</v>
      </c>
      <c r="AW617" s="1"/>
      <c r="AX617" s="1"/>
      <c r="AY617" s="1"/>
      <c r="AZ617" s="2">
        <f t="shared" si="70"/>
        <v>0</v>
      </c>
      <c r="BA617" s="2">
        <f>SUM(AF617,AH617,-AZ617,-Table1914[[#This Row],[Sale Fee]])</f>
        <v>0</v>
      </c>
      <c r="BC617" s="1"/>
      <c r="BD617" s="1"/>
      <c r="BE617" s="1"/>
    </row>
    <row r="618" spans="1:57" x14ac:dyDescent="0.25">
      <c r="A618" s="1"/>
      <c r="B618" s="1"/>
      <c r="E618" s="4"/>
      <c r="F618" s="4"/>
      <c r="Q618" s="1"/>
      <c r="R618" s="1"/>
      <c r="S618" s="1"/>
      <c r="U618" s="1"/>
      <c r="V618" s="1"/>
      <c r="W618" s="1">
        <f t="shared" si="71"/>
        <v>0</v>
      </c>
      <c r="X618" s="1"/>
      <c r="Y618" s="1"/>
      <c r="Z618" s="1">
        <f>Table1914[[#This Row],[Quantity2]]*Table1914[[#This Row],[U Cost]]</f>
        <v>0</v>
      </c>
      <c r="AB618" s="1"/>
      <c r="AC618" s="1"/>
      <c r="AD618" s="1">
        <f t="shared" si="72"/>
        <v>0</v>
      </c>
      <c r="AE618" s="1"/>
      <c r="AF618" s="1">
        <f>SUM(Table1914[[#This Row],[Total 
Paid]:[Shipping 
Charged]])</f>
        <v>0</v>
      </c>
      <c r="AG618" s="1"/>
      <c r="AH618" s="1"/>
      <c r="AI618" s="1">
        <f t="shared" si="73"/>
        <v>0</v>
      </c>
      <c r="AK618" s="1"/>
      <c r="AL618" s="1"/>
      <c r="AM618" s="1"/>
      <c r="AN618" s="1"/>
      <c r="AP618" s="30"/>
      <c r="AQ618" s="1"/>
      <c r="AR618" s="1">
        <f t="shared" si="64"/>
        <v>0</v>
      </c>
      <c r="AS618" s="1"/>
      <c r="AT618" s="1"/>
      <c r="AU618" s="2">
        <f t="shared" si="74"/>
        <v>0</v>
      </c>
      <c r="AW618" s="1"/>
      <c r="AX618" s="1"/>
      <c r="AY618" s="1"/>
      <c r="AZ618" s="2">
        <f t="shared" si="70"/>
        <v>0</v>
      </c>
      <c r="BA618" s="2">
        <f>SUM(AF618,AH618,-AZ618,-Table1914[[#This Row],[Sale Fee]])</f>
        <v>0</v>
      </c>
      <c r="BC618" s="1"/>
      <c r="BD618" s="1"/>
      <c r="BE618" s="1"/>
    </row>
    <row r="619" spans="1:57" x14ac:dyDescent="0.25">
      <c r="A619" s="1"/>
      <c r="B619" s="1"/>
      <c r="E619" s="4"/>
      <c r="F619" s="4"/>
      <c r="Q619" s="1"/>
      <c r="R619" s="1"/>
      <c r="S619" s="1"/>
      <c r="U619" s="1"/>
      <c r="V619" s="1"/>
      <c r="W619" s="1">
        <f t="shared" si="71"/>
        <v>0</v>
      </c>
      <c r="X619" s="1"/>
      <c r="Y619" s="1"/>
      <c r="Z619" s="1">
        <f>Table1914[[#This Row],[Quantity2]]*Table1914[[#This Row],[U Cost]]</f>
        <v>0</v>
      </c>
      <c r="AB619" s="1"/>
      <c r="AC619" s="1"/>
      <c r="AD619" s="1">
        <f t="shared" si="72"/>
        <v>0</v>
      </c>
      <c r="AE619" s="1"/>
      <c r="AF619" s="1">
        <f>SUM(Table1914[[#This Row],[Total 
Paid]:[Shipping 
Charged]])</f>
        <v>0</v>
      </c>
      <c r="AG619" s="1"/>
      <c r="AH619" s="1"/>
      <c r="AI619" s="1">
        <f t="shared" si="73"/>
        <v>0</v>
      </c>
      <c r="AK619" s="1"/>
      <c r="AL619" s="1"/>
      <c r="AM619" s="1"/>
      <c r="AN619" s="1"/>
      <c r="AP619" s="30"/>
      <c r="AQ619" s="1"/>
      <c r="AR619" s="1">
        <f t="shared" si="64"/>
        <v>0</v>
      </c>
      <c r="AS619" s="1"/>
      <c r="AT619" s="1"/>
      <c r="AU619" s="2">
        <f t="shared" si="74"/>
        <v>0</v>
      </c>
      <c r="AW619" s="1"/>
      <c r="AX619" s="1"/>
      <c r="AY619" s="1"/>
      <c r="AZ619" s="2">
        <f t="shared" si="70"/>
        <v>0</v>
      </c>
      <c r="BA619" s="2">
        <f>SUM(AF619,AH619,-AZ619,-Table1914[[#This Row],[Sale Fee]])</f>
        <v>0</v>
      </c>
      <c r="BC619" s="1"/>
      <c r="BD619" s="1"/>
      <c r="BE619" s="1"/>
    </row>
    <row r="620" spans="1:57" x14ac:dyDescent="0.25">
      <c r="A620" s="1"/>
      <c r="B620" s="1"/>
      <c r="E620" s="4"/>
      <c r="F620" s="4"/>
      <c r="Q620" s="1"/>
      <c r="R620" s="1"/>
      <c r="S620" s="1"/>
      <c r="U620" s="1"/>
      <c r="V620" s="1"/>
      <c r="W620" s="1">
        <f t="shared" si="71"/>
        <v>0</v>
      </c>
      <c r="X620" s="1"/>
      <c r="Y620" s="1"/>
      <c r="Z620" s="1">
        <f>Table1914[[#This Row],[Quantity2]]*Table1914[[#This Row],[U Cost]]</f>
        <v>0</v>
      </c>
      <c r="AB620" s="1"/>
      <c r="AC620" s="1"/>
      <c r="AD620" s="1">
        <f t="shared" si="72"/>
        <v>0</v>
      </c>
      <c r="AE620" s="1"/>
      <c r="AF620" s="1">
        <f>SUM(Table1914[[#This Row],[Total 
Paid]:[Shipping 
Charged]])</f>
        <v>0</v>
      </c>
      <c r="AG620" s="1"/>
      <c r="AH620" s="1"/>
      <c r="AI620" s="1">
        <f t="shared" si="73"/>
        <v>0</v>
      </c>
      <c r="AK620" s="1"/>
      <c r="AL620" s="1"/>
      <c r="AM620" s="1"/>
      <c r="AN620" s="1"/>
      <c r="AP620" s="30"/>
      <c r="AQ620" s="1"/>
      <c r="AR620" s="1">
        <f t="shared" si="64"/>
        <v>0</v>
      </c>
      <c r="AS620" s="1"/>
      <c r="AT620" s="1"/>
      <c r="AU620" s="2">
        <f t="shared" si="74"/>
        <v>0</v>
      </c>
      <c r="AW620" s="1"/>
      <c r="AX620" s="1"/>
      <c r="AY620" s="1"/>
      <c r="AZ620" s="2">
        <f t="shared" si="70"/>
        <v>0</v>
      </c>
      <c r="BA620" s="2">
        <f>SUM(AF620,AH620,-AZ620,-Table1914[[#This Row],[Sale Fee]])</f>
        <v>0</v>
      </c>
      <c r="BC620" s="1"/>
      <c r="BD620" s="1"/>
      <c r="BE620" s="1"/>
    </row>
    <row r="621" spans="1:57" x14ac:dyDescent="0.25">
      <c r="A621" s="1"/>
      <c r="B621" s="1"/>
      <c r="E621" s="4"/>
      <c r="F621" s="4"/>
      <c r="Q621" s="1"/>
      <c r="R621" s="1"/>
      <c r="S621" s="1"/>
      <c r="U621" s="1"/>
      <c r="V621" s="1"/>
      <c r="W621" s="1">
        <f t="shared" si="71"/>
        <v>0</v>
      </c>
      <c r="X621" s="1"/>
      <c r="Y621" s="1"/>
      <c r="Z621" s="1">
        <f>Table1914[[#This Row],[Quantity2]]*Table1914[[#This Row],[U Cost]]</f>
        <v>0</v>
      </c>
      <c r="AB621" s="1"/>
      <c r="AC621" s="1"/>
      <c r="AD621" s="1">
        <f t="shared" si="72"/>
        <v>0</v>
      </c>
      <c r="AE621" s="1"/>
      <c r="AF621" s="1">
        <f>SUM(Table1914[[#This Row],[Total 
Paid]:[Shipping 
Charged]])</f>
        <v>0</v>
      </c>
      <c r="AG621" s="1"/>
      <c r="AH621" s="1"/>
      <c r="AI621" s="1">
        <f t="shared" si="73"/>
        <v>0</v>
      </c>
      <c r="AK621" s="1"/>
      <c r="AL621" s="1"/>
      <c r="AM621" s="1"/>
      <c r="AN621" s="1"/>
      <c r="AP621" s="30"/>
      <c r="AQ621" s="1"/>
      <c r="AR621" s="1">
        <f t="shared" si="64"/>
        <v>0</v>
      </c>
      <c r="AS621" s="1"/>
      <c r="AT621" s="1"/>
      <c r="AU621" s="2">
        <f t="shared" si="74"/>
        <v>0</v>
      </c>
      <c r="AW621" s="1"/>
      <c r="AX621" s="1"/>
      <c r="AY621" s="1"/>
      <c r="AZ621" s="2">
        <f t="shared" si="70"/>
        <v>0</v>
      </c>
      <c r="BA621" s="2">
        <f>SUM(AF621,AH621,-AZ621,-Table1914[[#This Row],[Sale Fee]])</f>
        <v>0</v>
      </c>
      <c r="BC621" s="1"/>
      <c r="BD621" s="1"/>
      <c r="BE621" s="1"/>
    </row>
    <row r="622" spans="1:57" x14ac:dyDescent="0.25">
      <c r="A622" s="1"/>
      <c r="B622" s="1"/>
      <c r="E622" s="4"/>
      <c r="F622" s="4"/>
      <c r="Q622" s="1"/>
      <c r="R622" s="1"/>
      <c r="S622" s="1"/>
      <c r="U622" s="1"/>
      <c r="V622" s="1"/>
      <c r="W622" s="1">
        <f t="shared" si="71"/>
        <v>0</v>
      </c>
      <c r="X622" s="1"/>
      <c r="Y622" s="1"/>
      <c r="Z622" s="1">
        <f>Table1914[[#This Row],[Quantity2]]*Table1914[[#This Row],[U Cost]]</f>
        <v>0</v>
      </c>
      <c r="AB622" s="1"/>
      <c r="AC622" s="1"/>
      <c r="AD622" s="1">
        <f t="shared" si="72"/>
        <v>0</v>
      </c>
      <c r="AE622" s="1"/>
      <c r="AF622" s="1">
        <f>SUM(Table1914[[#This Row],[Total 
Paid]:[Shipping 
Charged]])</f>
        <v>0</v>
      </c>
      <c r="AG622" s="1"/>
      <c r="AH622" s="1"/>
      <c r="AI622" s="1">
        <f t="shared" si="73"/>
        <v>0</v>
      </c>
      <c r="AK622" s="1"/>
      <c r="AL622" s="1"/>
      <c r="AM622" s="1"/>
      <c r="AN622" s="1"/>
      <c r="AP622" s="30"/>
      <c r="AQ622" s="1"/>
      <c r="AR622" s="1">
        <f t="shared" si="64"/>
        <v>0</v>
      </c>
      <c r="AS622" s="1"/>
      <c r="AT622" s="1"/>
      <c r="AU622" s="2">
        <f t="shared" si="74"/>
        <v>0</v>
      </c>
      <c r="AW622" s="1"/>
      <c r="AX622" s="1"/>
      <c r="AY622" s="1"/>
      <c r="AZ622" s="2">
        <f t="shared" si="70"/>
        <v>0</v>
      </c>
      <c r="BA622" s="2">
        <f>SUM(AF622,AH622,-AZ622,-Table1914[[#This Row],[Sale Fee]])</f>
        <v>0</v>
      </c>
      <c r="BC622" s="1"/>
      <c r="BD622" s="1"/>
      <c r="BE622" s="1"/>
    </row>
    <row r="623" spans="1:57" x14ac:dyDescent="0.25">
      <c r="A623" s="1"/>
      <c r="B623" s="1"/>
      <c r="E623" s="4"/>
      <c r="F623" s="4"/>
      <c r="Q623" s="1"/>
      <c r="R623" s="1"/>
      <c r="S623" s="1"/>
      <c r="U623" s="1"/>
      <c r="V623" s="1"/>
      <c r="W623" s="1">
        <f t="shared" si="71"/>
        <v>0</v>
      </c>
      <c r="X623" s="1"/>
      <c r="Y623" s="1"/>
      <c r="Z623" s="1">
        <f>Table1914[[#This Row],[Quantity2]]*Table1914[[#This Row],[U Cost]]</f>
        <v>0</v>
      </c>
      <c r="AB623" s="1"/>
      <c r="AC623" s="1"/>
      <c r="AD623" s="1">
        <f t="shared" si="72"/>
        <v>0</v>
      </c>
      <c r="AE623" s="1"/>
      <c r="AF623" s="1">
        <f>SUM(Table1914[[#This Row],[Total 
Paid]:[Shipping 
Charged]])</f>
        <v>0</v>
      </c>
      <c r="AG623" s="1"/>
      <c r="AH623" s="1"/>
      <c r="AI623" s="1">
        <f t="shared" si="73"/>
        <v>0</v>
      </c>
      <c r="AK623" s="1"/>
      <c r="AL623" s="1"/>
      <c r="AM623" s="1"/>
      <c r="AN623" s="1"/>
      <c r="AP623" s="30"/>
      <c r="AQ623" s="1"/>
      <c r="AR623" s="1">
        <f t="shared" si="64"/>
        <v>0</v>
      </c>
      <c r="AS623" s="1"/>
      <c r="AT623" s="1"/>
      <c r="AU623" s="2">
        <f t="shared" si="74"/>
        <v>0</v>
      </c>
      <c r="AW623" s="1"/>
      <c r="AX623" s="1"/>
      <c r="AY623" s="1"/>
      <c r="AZ623" s="2">
        <f t="shared" si="70"/>
        <v>0</v>
      </c>
      <c r="BA623" s="2">
        <f>SUM(AF623,AH623,-AZ623,-Table1914[[#This Row],[Sale Fee]])</f>
        <v>0</v>
      </c>
      <c r="BC623" s="1"/>
      <c r="BD623" s="1"/>
      <c r="BE623" s="1"/>
    </row>
    <row r="624" spans="1:57" x14ac:dyDescent="0.25">
      <c r="A624" s="1"/>
      <c r="B624" s="1"/>
      <c r="E624" s="4"/>
      <c r="F624" s="4"/>
      <c r="Q624" s="1"/>
      <c r="R624" s="1"/>
      <c r="S624" s="1"/>
      <c r="U624" s="1"/>
      <c r="V624" s="1"/>
      <c r="W624" s="1">
        <f t="shared" si="71"/>
        <v>0</v>
      </c>
      <c r="X624" s="1"/>
      <c r="Y624" s="1"/>
      <c r="Z624" s="1">
        <f>Table1914[[#This Row],[Quantity2]]*Table1914[[#This Row],[U Cost]]</f>
        <v>0</v>
      </c>
      <c r="AB624" s="1"/>
      <c r="AC624" s="1"/>
      <c r="AD624" s="1">
        <f t="shared" si="72"/>
        <v>0</v>
      </c>
      <c r="AE624" s="1"/>
      <c r="AF624" s="1">
        <f>SUM(Table1914[[#This Row],[Total 
Paid]:[Shipping 
Charged]])</f>
        <v>0</v>
      </c>
      <c r="AG624" s="1"/>
      <c r="AH624" s="1"/>
      <c r="AI624" s="1">
        <f t="shared" si="73"/>
        <v>0</v>
      </c>
      <c r="AK624" s="1"/>
      <c r="AL624" s="1"/>
      <c r="AM624" s="1"/>
      <c r="AN624" s="1"/>
      <c r="AP624" s="30"/>
      <c r="AQ624" s="1"/>
      <c r="AR624" s="1">
        <f t="shared" si="64"/>
        <v>0</v>
      </c>
      <c r="AS624" s="1"/>
      <c r="AT624" s="1"/>
      <c r="AU624" s="2">
        <f t="shared" si="74"/>
        <v>0</v>
      </c>
      <c r="AW624" s="1"/>
      <c r="AX624" s="1"/>
      <c r="AY624" s="1"/>
      <c r="AZ624" s="2">
        <f t="shared" si="70"/>
        <v>0</v>
      </c>
      <c r="BA624" s="2">
        <f>SUM(AF624,AH624,-AZ624,-Table1914[[#This Row],[Sale Fee]])</f>
        <v>0</v>
      </c>
      <c r="BC624" s="1"/>
      <c r="BD624" s="1"/>
      <c r="BE624" s="1"/>
    </row>
    <row r="625" spans="1:57" x14ac:dyDescent="0.25">
      <c r="A625" s="1"/>
      <c r="B625" s="1"/>
      <c r="E625" s="4"/>
      <c r="F625" s="4"/>
      <c r="Q625" s="1"/>
      <c r="R625" s="1"/>
      <c r="S625" s="1"/>
      <c r="U625" s="1"/>
      <c r="V625" s="1"/>
      <c r="W625" s="1">
        <f t="shared" si="71"/>
        <v>0</v>
      </c>
      <c r="X625" s="1"/>
      <c r="Y625" s="1"/>
      <c r="Z625" s="1">
        <f>Table1914[[#This Row],[Quantity2]]*Table1914[[#This Row],[U Cost]]</f>
        <v>0</v>
      </c>
      <c r="AB625" s="1"/>
      <c r="AC625" s="1"/>
      <c r="AD625" s="1">
        <f t="shared" si="72"/>
        <v>0</v>
      </c>
      <c r="AE625" s="1"/>
      <c r="AF625" s="1">
        <f>SUM(Table1914[[#This Row],[Total 
Paid]:[Shipping 
Charged]])</f>
        <v>0</v>
      </c>
      <c r="AG625" s="1"/>
      <c r="AH625" s="1"/>
      <c r="AI625" s="1">
        <f t="shared" si="73"/>
        <v>0</v>
      </c>
      <c r="AK625" s="1"/>
      <c r="AL625" s="1"/>
      <c r="AM625" s="1"/>
      <c r="AN625" s="1"/>
      <c r="AP625" s="30"/>
      <c r="AQ625" s="1"/>
      <c r="AR625" s="1">
        <f t="shared" si="64"/>
        <v>0</v>
      </c>
      <c r="AS625" s="1"/>
      <c r="AT625" s="1"/>
      <c r="AU625" s="2">
        <f t="shared" si="74"/>
        <v>0</v>
      </c>
      <c r="AW625" s="1"/>
      <c r="AX625" s="1"/>
      <c r="AY625" s="1"/>
      <c r="AZ625" s="2">
        <f t="shared" si="70"/>
        <v>0</v>
      </c>
      <c r="BA625" s="2">
        <f>SUM(AF625,AH625,-AZ625,-Table1914[[#This Row],[Sale Fee]])</f>
        <v>0</v>
      </c>
      <c r="BC625" s="1"/>
      <c r="BD625" s="1"/>
      <c r="BE625" s="1"/>
    </row>
    <row r="626" spans="1:57" x14ac:dyDescent="0.25">
      <c r="A626" s="1"/>
      <c r="B626" s="1"/>
      <c r="E626" s="4"/>
      <c r="F626" s="4"/>
      <c r="Q626" s="1"/>
      <c r="R626" s="1"/>
      <c r="S626" s="1"/>
      <c r="U626" s="1"/>
      <c r="V626" s="1"/>
      <c r="W626" s="1">
        <f t="shared" si="71"/>
        <v>0</v>
      </c>
      <c r="X626" s="1"/>
      <c r="Y626" s="1"/>
      <c r="Z626" s="1">
        <f>Table1914[[#This Row],[Quantity2]]*Table1914[[#This Row],[U Cost]]</f>
        <v>0</v>
      </c>
      <c r="AB626" s="1"/>
      <c r="AC626" s="1"/>
      <c r="AD626" s="1">
        <f t="shared" si="72"/>
        <v>0</v>
      </c>
      <c r="AE626" s="1"/>
      <c r="AF626" s="1">
        <f>SUM(Table1914[[#This Row],[Total 
Paid]:[Shipping 
Charged]])</f>
        <v>0</v>
      </c>
      <c r="AG626" s="1"/>
      <c r="AH626" s="1"/>
      <c r="AI626" s="1">
        <f t="shared" si="73"/>
        <v>0</v>
      </c>
      <c r="AK626" s="1"/>
      <c r="AL626" s="1"/>
      <c r="AM626" s="1"/>
      <c r="AN626" s="1"/>
      <c r="AP626" s="30"/>
      <c r="AQ626" s="1"/>
      <c r="AR626" s="1">
        <f t="shared" si="64"/>
        <v>0</v>
      </c>
      <c r="AS626" s="1"/>
      <c r="AT626" s="1"/>
      <c r="AU626" s="2">
        <f t="shared" si="74"/>
        <v>0</v>
      </c>
      <c r="AW626" s="1"/>
      <c r="AX626" s="1"/>
      <c r="AY626" s="1"/>
      <c r="AZ626" s="2">
        <f t="shared" si="70"/>
        <v>0</v>
      </c>
      <c r="BA626" s="2">
        <f>SUM(AF626,AH626,-AZ626,-Table1914[[#This Row],[Sale Fee]])</f>
        <v>0</v>
      </c>
      <c r="BC626" s="1"/>
      <c r="BD626" s="1"/>
      <c r="BE626" s="1"/>
    </row>
    <row r="627" spans="1:57" x14ac:dyDescent="0.25">
      <c r="A627" s="1"/>
      <c r="B627" s="1"/>
      <c r="E627" s="4"/>
      <c r="F627" s="4"/>
      <c r="Q627" s="1"/>
      <c r="R627" s="1"/>
      <c r="S627" s="1"/>
      <c r="U627" s="1"/>
      <c r="V627" s="1"/>
      <c r="W627" s="1">
        <f t="shared" si="71"/>
        <v>0</v>
      </c>
      <c r="X627" s="1"/>
      <c r="Y627" s="1"/>
      <c r="Z627" s="1">
        <f>Table1914[[#This Row],[Quantity2]]*Table1914[[#This Row],[U Cost]]</f>
        <v>0</v>
      </c>
      <c r="AB627" s="1"/>
      <c r="AC627" s="1"/>
      <c r="AD627" s="1">
        <f t="shared" si="72"/>
        <v>0</v>
      </c>
      <c r="AE627" s="1"/>
      <c r="AF627" s="1">
        <f>SUM(Table1914[[#This Row],[Total 
Paid]:[Shipping 
Charged]])</f>
        <v>0</v>
      </c>
      <c r="AG627" s="1"/>
      <c r="AH627" s="1"/>
      <c r="AI627" s="1">
        <f t="shared" si="73"/>
        <v>0</v>
      </c>
      <c r="AK627" s="1"/>
      <c r="AL627" s="1"/>
      <c r="AM627" s="1"/>
      <c r="AN627" s="1"/>
      <c r="AP627" s="30"/>
      <c r="AQ627" s="1"/>
      <c r="AR627" s="1">
        <f t="shared" si="64"/>
        <v>0</v>
      </c>
      <c r="AS627" s="1"/>
      <c r="AT627" s="1"/>
      <c r="AU627" s="2">
        <f t="shared" si="74"/>
        <v>0</v>
      </c>
      <c r="AW627" s="1"/>
      <c r="AX627" s="1"/>
      <c r="AY627" s="1"/>
      <c r="AZ627" s="2">
        <f t="shared" si="70"/>
        <v>0</v>
      </c>
      <c r="BA627" s="2">
        <f>SUM(AF627,AH627,-AZ627,-Table1914[[#This Row],[Sale Fee]])</f>
        <v>0</v>
      </c>
      <c r="BC627" s="1"/>
      <c r="BD627" s="1"/>
      <c r="BE627" s="1"/>
    </row>
    <row r="628" spans="1:57" x14ac:dyDescent="0.25">
      <c r="A628" s="1"/>
      <c r="B628" s="1"/>
      <c r="E628" s="4"/>
      <c r="F628" s="4"/>
      <c r="Q628" s="1"/>
      <c r="R628" s="1"/>
      <c r="S628" s="1"/>
      <c r="U628" s="1"/>
      <c r="V628" s="1"/>
      <c r="W628" s="1">
        <f t="shared" si="71"/>
        <v>0</v>
      </c>
      <c r="X628" s="1"/>
      <c r="Y628" s="1"/>
      <c r="Z628" s="1">
        <f>Table1914[[#This Row],[Quantity2]]*Table1914[[#This Row],[U Cost]]</f>
        <v>0</v>
      </c>
      <c r="AB628" s="1"/>
      <c r="AC628" s="1"/>
      <c r="AD628" s="1">
        <f t="shared" si="72"/>
        <v>0</v>
      </c>
      <c r="AE628" s="1"/>
      <c r="AF628" s="1">
        <f>SUM(Table1914[[#This Row],[Total 
Paid]:[Shipping 
Charged]])</f>
        <v>0</v>
      </c>
      <c r="AG628" s="1"/>
      <c r="AH628" s="1"/>
      <c r="AI628" s="1">
        <f t="shared" si="73"/>
        <v>0</v>
      </c>
      <c r="AK628" s="1"/>
      <c r="AL628" s="1"/>
      <c r="AM628" s="1"/>
      <c r="AN628" s="1"/>
      <c r="AP628" s="30"/>
      <c r="AQ628" s="1"/>
      <c r="AR628" s="1">
        <f t="shared" si="64"/>
        <v>0</v>
      </c>
      <c r="AS628" s="1"/>
      <c r="AT628" s="1"/>
      <c r="AU628" s="2">
        <f t="shared" si="74"/>
        <v>0</v>
      </c>
      <c r="AW628" s="1"/>
      <c r="AX628" s="1"/>
      <c r="AY628" s="1"/>
      <c r="AZ628" s="2">
        <f t="shared" si="70"/>
        <v>0</v>
      </c>
      <c r="BA628" s="2">
        <f>SUM(AF628,AH628,-AZ628,-Table1914[[#This Row],[Sale Fee]])</f>
        <v>0</v>
      </c>
      <c r="BC628" s="1"/>
      <c r="BD628" s="1"/>
      <c r="BE628" s="1"/>
    </row>
    <row r="629" spans="1:57" x14ac:dyDescent="0.25">
      <c r="A629" s="1"/>
      <c r="B629" s="1"/>
      <c r="E629" s="4"/>
      <c r="F629" s="4"/>
      <c r="Q629" s="1"/>
      <c r="R629" s="1"/>
      <c r="S629" s="1"/>
      <c r="U629" s="1"/>
      <c r="V629" s="1"/>
      <c r="W629" s="1">
        <f t="shared" si="71"/>
        <v>0</v>
      </c>
      <c r="X629" s="1"/>
      <c r="Y629" s="1"/>
      <c r="Z629" s="1">
        <f>Table1914[[#This Row],[Quantity2]]*Table1914[[#This Row],[U Cost]]</f>
        <v>0</v>
      </c>
      <c r="AB629" s="1"/>
      <c r="AC629" s="1"/>
      <c r="AD629" s="1">
        <f t="shared" si="72"/>
        <v>0</v>
      </c>
      <c r="AE629" s="1"/>
      <c r="AF629" s="1">
        <f>SUM(Table1914[[#This Row],[Total 
Paid]:[Shipping 
Charged]])</f>
        <v>0</v>
      </c>
      <c r="AG629" s="1"/>
      <c r="AH629" s="1"/>
      <c r="AI629" s="1">
        <f t="shared" si="73"/>
        <v>0</v>
      </c>
      <c r="AK629" s="1"/>
      <c r="AL629" s="1"/>
      <c r="AM629" s="1"/>
      <c r="AN629" s="1"/>
      <c r="AP629" s="30"/>
      <c r="AQ629" s="1"/>
      <c r="AR629" s="1">
        <f t="shared" si="64"/>
        <v>0</v>
      </c>
      <c r="AS629" s="1"/>
      <c r="AT629" s="1"/>
      <c r="AU629" s="2">
        <f t="shared" si="74"/>
        <v>0</v>
      </c>
      <c r="AW629" s="1"/>
      <c r="AX629" s="1"/>
      <c r="AY629" s="1"/>
      <c r="AZ629" s="2">
        <f t="shared" si="70"/>
        <v>0</v>
      </c>
      <c r="BA629" s="2">
        <f>SUM(AF629,AH629,-AZ629,-Table1914[[#This Row],[Sale Fee]])</f>
        <v>0</v>
      </c>
      <c r="BC629" s="1"/>
      <c r="BD629" s="1"/>
      <c r="BE629" s="1"/>
    </row>
    <row r="630" spans="1:57" x14ac:dyDescent="0.25">
      <c r="A630" s="1"/>
      <c r="B630" s="1"/>
      <c r="E630" s="4"/>
      <c r="F630" s="4"/>
      <c r="Q630" s="1"/>
      <c r="R630" s="1"/>
      <c r="S630" s="1"/>
      <c r="U630" s="1"/>
      <c r="V630" s="1"/>
      <c r="W630" s="1">
        <f t="shared" si="71"/>
        <v>0</v>
      </c>
      <c r="X630" s="1"/>
      <c r="Y630" s="1"/>
      <c r="Z630" s="1">
        <f>Table1914[[#This Row],[Quantity2]]*Table1914[[#This Row],[U Cost]]</f>
        <v>0</v>
      </c>
      <c r="AB630" s="1"/>
      <c r="AC630" s="1"/>
      <c r="AD630" s="1">
        <f t="shared" si="72"/>
        <v>0</v>
      </c>
      <c r="AE630" s="1"/>
      <c r="AF630" s="1">
        <f>SUM(Table1914[[#This Row],[Total 
Paid]:[Shipping 
Charged]])</f>
        <v>0</v>
      </c>
      <c r="AG630" s="1"/>
      <c r="AH630" s="1"/>
      <c r="AI630" s="1">
        <f t="shared" si="73"/>
        <v>0</v>
      </c>
      <c r="AK630" s="1"/>
      <c r="AL630" s="1"/>
      <c r="AM630" s="1"/>
      <c r="AN630" s="1"/>
      <c r="AP630" s="30"/>
      <c r="AQ630" s="1"/>
      <c r="AR630" s="1">
        <f t="shared" si="64"/>
        <v>0</v>
      </c>
      <c r="AS630" s="1"/>
      <c r="AT630" s="1"/>
      <c r="AU630" s="2">
        <f t="shared" si="74"/>
        <v>0</v>
      </c>
      <c r="AW630" s="1"/>
      <c r="AX630" s="1"/>
      <c r="AY630" s="1"/>
      <c r="AZ630" s="2">
        <f t="shared" si="70"/>
        <v>0</v>
      </c>
      <c r="BA630" s="2">
        <f>SUM(AF630,AH630,-AZ630,-Table1914[[#This Row],[Sale Fee]])</f>
        <v>0</v>
      </c>
      <c r="BC630" s="1"/>
      <c r="BD630" s="1"/>
      <c r="BE630" s="1"/>
    </row>
    <row r="631" spans="1:57" x14ac:dyDescent="0.25">
      <c r="A631" s="1"/>
      <c r="B631" s="1"/>
      <c r="E631" s="4"/>
      <c r="F631" s="4"/>
      <c r="Q631" s="1"/>
      <c r="R631" s="1"/>
      <c r="S631" s="1"/>
      <c r="U631" s="1"/>
      <c r="V631" s="1"/>
      <c r="W631" s="1">
        <f t="shared" si="71"/>
        <v>0</v>
      </c>
      <c r="X631" s="1"/>
      <c r="Y631" s="1"/>
      <c r="Z631" s="1">
        <f>Table1914[[#This Row],[Quantity2]]*Table1914[[#This Row],[U Cost]]</f>
        <v>0</v>
      </c>
      <c r="AB631" s="1"/>
      <c r="AC631" s="1"/>
      <c r="AD631" s="1">
        <f t="shared" si="72"/>
        <v>0</v>
      </c>
      <c r="AE631" s="1"/>
      <c r="AF631" s="1">
        <f>SUM(Table1914[[#This Row],[Total 
Paid]:[Shipping 
Charged]])</f>
        <v>0</v>
      </c>
      <c r="AG631" s="1"/>
      <c r="AH631" s="1"/>
      <c r="AI631" s="1">
        <f t="shared" si="73"/>
        <v>0</v>
      </c>
      <c r="AK631" s="1"/>
      <c r="AL631" s="1"/>
      <c r="AM631" s="1"/>
      <c r="AN631" s="1"/>
      <c r="AP631" s="30"/>
      <c r="AQ631" s="1"/>
      <c r="AR631" s="1">
        <f t="shared" si="64"/>
        <v>0</v>
      </c>
      <c r="AS631" s="1"/>
      <c r="AT631" s="1"/>
      <c r="AU631" s="2">
        <f t="shared" si="74"/>
        <v>0</v>
      </c>
      <c r="AW631" s="1"/>
      <c r="AX631" s="1"/>
      <c r="AY631" s="1"/>
      <c r="AZ631" s="2">
        <f t="shared" si="70"/>
        <v>0</v>
      </c>
      <c r="BA631" s="2">
        <f>SUM(AF631,AH631,-AZ631,-Table1914[[#This Row],[Sale Fee]])</f>
        <v>0</v>
      </c>
      <c r="BC631" s="1"/>
      <c r="BD631" s="1"/>
      <c r="BE631" s="1"/>
    </row>
    <row r="632" spans="1:57" x14ac:dyDescent="0.25">
      <c r="A632" s="1"/>
      <c r="B632" s="1"/>
      <c r="E632" s="4"/>
      <c r="F632" s="4"/>
      <c r="Q632" s="1"/>
      <c r="R632" s="1"/>
      <c r="S632" s="1"/>
      <c r="U632" s="1"/>
      <c r="V632" s="1"/>
      <c r="W632" s="1">
        <f t="shared" si="71"/>
        <v>0</v>
      </c>
      <c r="X632" s="1"/>
      <c r="Y632" s="1"/>
      <c r="Z632" s="1">
        <f>Table1914[[#This Row],[Quantity2]]*Table1914[[#This Row],[U Cost]]</f>
        <v>0</v>
      </c>
      <c r="AB632" s="1"/>
      <c r="AC632" s="1"/>
      <c r="AD632" s="1">
        <f t="shared" si="72"/>
        <v>0</v>
      </c>
      <c r="AE632" s="1"/>
      <c r="AF632" s="1">
        <f>SUM(Table1914[[#This Row],[Total 
Paid]:[Shipping 
Charged]])</f>
        <v>0</v>
      </c>
      <c r="AG632" s="1"/>
      <c r="AH632" s="1"/>
      <c r="AI632" s="1">
        <f t="shared" si="73"/>
        <v>0</v>
      </c>
      <c r="AK632" s="1"/>
      <c r="AL632" s="1"/>
      <c r="AM632" s="1"/>
      <c r="AN632" s="1"/>
      <c r="AP632" s="30"/>
      <c r="AQ632" s="1"/>
      <c r="AR632" s="1">
        <f t="shared" si="64"/>
        <v>0</v>
      </c>
      <c r="AS632" s="1"/>
      <c r="AT632" s="1"/>
      <c r="AU632" s="2">
        <f t="shared" si="74"/>
        <v>0</v>
      </c>
      <c r="AW632" s="1"/>
      <c r="AX632" s="1"/>
      <c r="AY632" s="1"/>
      <c r="AZ632" s="2">
        <f t="shared" si="70"/>
        <v>0</v>
      </c>
      <c r="BA632" s="2">
        <f>SUM(AF632,AH632,-AZ632,-Table1914[[#This Row],[Sale Fee]])</f>
        <v>0</v>
      </c>
      <c r="BC632" s="1"/>
      <c r="BD632" s="1"/>
      <c r="BE632" s="1"/>
    </row>
    <row r="633" spans="1:57" x14ac:dyDescent="0.25">
      <c r="A633" s="1"/>
      <c r="B633" s="1"/>
      <c r="E633" s="4"/>
      <c r="F633" s="4"/>
      <c r="Q633" s="1"/>
      <c r="R633" s="1"/>
      <c r="S633" s="1"/>
      <c r="U633" s="1"/>
      <c r="V633" s="1"/>
      <c r="W633" s="1">
        <f t="shared" si="71"/>
        <v>0</v>
      </c>
      <c r="X633" s="1"/>
      <c r="Y633" s="1"/>
      <c r="Z633" s="1">
        <f>Table1914[[#This Row],[Quantity2]]*Table1914[[#This Row],[U Cost]]</f>
        <v>0</v>
      </c>
      <c r="AB633" s="1"/>
      <c r="AC633" s="1"/>
      <c r="AD633" s="1">
        <f t="shared" si="72"/>
        <v>0</v>
      </c>
      <c r="AE633" s="1"/>
      <c r="AF633" s="1">
        <f>SUM(Table1914[[#This Row],[Total 
Paid]:[Shipping 
Charged]])</f>
        <v>0</v>
      </c>
      <c r="AG633" s="1"/>
      <c r="AH633" s="1"/>
      <c r="AI633" s="1">
        <f t="shared" si="73"/>
        <v>0</v>
      </c>
      <c r="AK633" s="1"/>
      <c r="AL633" s="1"/>
      <c r="AM633" s="1"/>
      <c r="AN633" s="1"/>
      <c r="AP633" s="30"/>
      <c r="AQ633" s="1"/>
      <c r="AR633" s="1">
        <f t="shared" si="64"/>
        <v>0</v>
      </c>
      <c r="AS633" s="1"/>
      <c r="AT633" s="1"/>
      <c r="AU633" s="2">
        <f t="shared" si="74"/>
        <v>0</v>
      </c>
      <c r="AW633" s="1"/>
      <c r="AX633" s="1"/>
      <c r="AY633" s="1"/>
      <c r="AZ633" s="2">
        <f t="shared" si="70"/>
        <v>0</v>
      </c>
      <c r="BA633" s="2">
        <f>SUM(AF633,AH633,-AZ633,-Table1914[[#This Row],[Sale Fee]])</f>
        <v>0</v>
      </c>
      <c r="BC633" s="1"/>
      <c r="BD633" s="1"/>
      <c r="BE633" s="1"/>
    </row>
    <row r="634" spans="1:57" x14ac:dyDescent="0.25">
      <c r="A634" s="1"/>
      <c r="B634" s="1"/>
      <c r="E634" s="4"/>
      <c r="F634" s="4"/>
      <c r="Q634" s="1"/>
      <c r="R634" s="1"/>
      <c r="S634" s="1"/>
      <c r="U634" s="1"/>
      <c r="V634" s="1"/>
      <c r="W634" s="1">
        <f t="shared" si="71"/>
        <v>0</v>
      </c>
      <c r="X634" s="1"/>
      <c r="Y634" s="1"/>
      <c r="Z634" s="1">
        <f>Table1914[[#This Row],[Quantity2]]*Table1914[[#This Row],[U Cost]]</f>
        <v>0</v>
      </c>
      <c r="AB634" s="1"/>
      <c r="AC634" s="1"/>
      <c r="AD634" s="1">
        <f t="shared" si="72"/>
        <v>0</v>
      </c>
      <c r="AE634" s="1"/>
      <c r="AF634" s="1">
        <f>SUM(Table1914[[#This Row],[Total 
Paid]:[Shipping 
Charged]])</f>
        <v>0</v>
      </c>
      <c r="AG634" s="1"/>
      <c r="AH634" s="1"/>
      <c r="AI634" s="1">
        <f t="shared" si="73"/>
        <v>0</v>
      </c>
      <c r="AK634" s="1"/>
      <c r="AL634" s="1"/>
      <c r="AM634" s="1"/>
      <c r="AN634" s="1"/>
      <c r="AP634" s="30"/>
      <c r="AQ634" s="1"/>
      <c r="AR634" s="1">
        <f t="shared" si="64"/>
        <v>0</v>
      </c>
      <c r="AS634" s="1"/>
      <c r="AT634" s="1"/>
      <c r="AU634" s="2">
        <f t="shared" si="74"/>
        <v>0</v>
      </c>
      <c r="AW634" s="1"/>
      <c r="AX634" s="1"/>
      <c r="AY634" s="1"/>
      <c r="AZ634" s="2">
        <f t="shared" ref="AZ634:AZ697" si="75">SUM(AU634,AW634,AX634,AY634)</f>
        <v>0</v>
      </c>
      <c r="BA634" s="2">
        <f>SUM(AF634,AH634,-AZ634,-Table1914[[#This Row],[Sale Fee]])</f>
        <v>0</v>
      </c>
      <c r="BC634" s="1"/>
      <c r="BD634" s="1"/>
      <c r="BE634" s="1"/>
    </row>
    <row r="635" spans="1:57" x14ac:dyDescent="0.25">
      <c r="A635" s="1"/>
      <c r="B635" s="1"/>
      <c r="E635" s="4"/>
      <c r="F635" s="4"/>
      <c r="Q635" s="1"/>
      <c r="R635" s="1"/>
      <c r="S635" s="1"/>
      <c r="U635" s="1"/>
      <c r="V635" s="1"/>
      <c r="W635" s="1">
        <f t="shared" si="71"/>
        <v>0</v>
      </c>
      <c r="X635" s="1"/>
      <c r="Y635" s="1"/>
      <c r="Z635" s="1">
        <f>Table1914[[#This Row],[Quantity2]]*Table1914[[#This Row],[U Cost]]</f>
        <v>0</v>
      </c>
      <c r="AB635" s="1"/>
      <c r="AC635" s="1"/>
      <c r="AD635" s="1">
        <f t="shared" si="72"/>
        <v>0</v>
      </c>
      <c r="AE635" s="1"/>
      <c r="AF635" s="1">
        <f>SUM(Table1914[[#This Row],[Total 
Paid]:[Shipping 
Charged]])</f>
        <v>0</v>
      </c>
      <c r="AG635" s="1"/>
      <c r="AH635" s="1"/>
      <c r="AI635" s="1">
        <f t="shared" si="73"/>
        <v>0</v>
      </c>
      <c r="AK635" s="1"/>
      <c r="AL635" s="1"/>
      <c r="AM635" s="1"/>
      <c r="AN635" s="1"/>
      <c r="AP635" s="30"/>
      <c r="AQ635" s="1"/>
      <c r="AR635" s="1">
        <f t="shared" si="64"/>
        <v>0</v>
      </c>
      <c r="AS635" s="1"/>
      <c r="AT635" s="1"/>
      <c r="AU635" s="2">
        <f t="shared" si="74"/>
        <v>0</v>
      </c>
      <c r="AW635" s="1"/>
      <c r="AX635" s="1"/>
      <c r="AY635" s="1"/>
      <c r="AZ635" s="2">
        <f t="shared" si="75"/>
        <v>0</v>
      </c>
      <c r="BA635" s="2">
        <f>SUM(AF635,AH635,-AZ635,-Table1914[[#This Row],[Sale Fee]])</f>
        <v>0</v>
      </c>
      <c r="BC635" s="1"/>
      <c r="BD635" s="1"/>
      <c r="BE635" s="1"/>
    </row>
    <row r="636" spans="1:57" x14ac:dyDescent="0.25">
      <c r="A636" s="1"/>
      <c r="B636" s="1"/>
      <c r="E636" s="4"/>
      <c r="F636" s="4"/>
      <c r="Q636" s="1"/>
      <c r="R636" s="1"/>
      <c r="S636" s="1"/>
      <c r="U636" s="1"/>
      <c r="V636" s="1"/>
      <c r="W636" s="1">
        <f t="shared" si="71"/>
        <v>0</v>
      </c>
      <c r="X636" s="1"/>
      <c r="Y636" s="1"/>
      <c r="Z636" s="1">
        <f>Table1914[[#This Row],[Quantity2]]*Table1914[[#This Row],[U Cost]]</f>
        <v>0</v>
      </c>
      <c r="AB636" s="1"/>
      <c r="AC636" s="1"/>
      <c r="AD636" s="1">
        <f t="shared" si="72"/>
        <v>0</v>
      </c>
      <c r="AE636" s="1"/>
      <c r="AF636" s="1">
        <f>SUM(Table1914[[#This Row],[Total 
Paid]:[Shipping 
Charged]])</f>
        <v>0</v>
      </c>
      <c r="AG636" s="1"/>
      <c r="AH636" s="1"/>
      <c r="AI636" s="1">
        <f t="shared" si="73"/>
        <v>0</v>
      </c>
      <c r="AK636" s="1"/>
      <c r="AL636" s="1"/>
      <c r="AM636" s="1"/>
      <c r="AN636" s="1"/>
      <c r="AP636" s="30"/>
      <c r="AQ636" s="1"/>
      <c r="AR636" s="1">
        <f t="shared" si="64"/>
        <v>0</v>
      </c>
      <c r="AS636" s="1"/>
      <c r="AT636" s="1"/>
      <c r="AU636" s="2">
        <f t="shared" si="74"/>
        <v>0</v>
      </c>
      <c r="AW636" s="1"/>
      <c r="AX636" s="1"/>
      <c r="AY636" s="1"/>
      <c r="AZ636" s="2">
        <f t="shared" si="75"/>
        <v>0</v>
      </c>
      <c r="BA636" s="2">
        <f>SUM(AF636,AH636,-AZ636,-Table1914[[#This Row],[Sale Fee]])</f>
        <v>0</v>
      </c>
      <c r="BC636" s="1"/>
      <c r="BD636" s="1"/>
      <c r="BE636" s="1"/>
    </row>
    <row r="637" spans="1:57" x14ac:dyDescent="0.25">
      <c r="A637" s="1"/>
      <c r="B637" s="1"/>
      <c r="E637" s="4"/>
      <c r="F637" s="4"/>
      <c r="Q637" s="1"/>
      <c r="R637" s="1"/>
      <c r="S637" s="1"/>
      <c r="U637" s="1"/>
      <c r="V637" s="1"/>
      <c r="W637" s="1">
        <f t="shared" si="71"/>
        <v>0</v>
      </c>
      <c r="X637" s="1"/>
      <c r="Y637" s="1"/>
      <c r="Z637" s="1">
        <f>Table1914[[#This Row],[Quantity2]]*Table1914[[#This Row],[U Cost]]</f>
        <v>0</v>
      </c>
      <c r="AB637" s="1"/>
      <c r="AC637" s="1"/>
      <c r="AD637" s="1">
        <f t="shared" si="72"/>
        <v>0</v>
      </c>
      <c r="AE637" s="1"/>
      <c r="AF637" s="1">
        <f>SUM(Table1914[[#This Row],[Total 
Paid]:[Shipping 
Charged]])</f>
        <v>0</v>
      </c>
      <c r="AG637" s="1"/>
      <c r="AH637" s="1"/>
      <c r="AI637" s="1">
        <f t="shared" si="73"/>
        <v>0</v>
      </c>
      <c r="AK637" s="1"/>
      <c r="AL637" s="1"/>
      <c r="AM637" s="1"/>
      <c r="AN637" s="1"/>
      <c r="AP637" s="30"/>
      <c r="AQ637" s="1"/>
      <c r="AR637" s="1">
        <f t="shared" si="64"/>
        <v>0</v>
      </c>
      <c r="AS637" s="1"/>
      <c r="AT637" s="1"/>
      <c r="AU637" s="2">
        <f t="shared" si="74"/>
        <v>0</v>
      </c>
      <c r="AW637" s="1"/>
      <c r="AX637" s="1"/>
      <c r="AY637" s="1"/>
      <c r="AZ637" s="2">
        <f t="shared" si="75"/>
        <v>0</v>
      </c>
      <c r="BA637" s="2">
        <f>SUM(AF637,AH637,-AZ637,-Table1914[[#This Row],[Sale Fee]])</f>
        <v>0</v>
      </c>
      <c r="BC637" s="1"/>
      <c r="BD637" s="1"/>
      <c r="BE637" s="1"/>
    </row>
    <row r="638" spans="1:57" x14ac:dyDescent="0.25">
      <c r="A638" s="1"/>
      <c r="B638" s="1"/>
      <c r="E638" s="4"/>
      <c r="F638" s="4"/>
      <c r="Q638" s="1"/>
      <c r="R638" s="1"/>
      <c r="S638" s="1"/>
      <c r="U638" s="1"/>
      <c r="V638" s="1"/>
      <c r="W638" s="1">
        <f t="shared" si="71"/>
        <v>0</v>
      </c>
      <c r="X638" s="1"/>
      <c r="Y638" s="1"/>
      <c r="Z638" s="1">
        <f>Table1914[[#This Row],[Quantity2]]*Table1914[[#This Row],[U Cost]]</f>
        <v>0</v>
      </c>
      <c r="AB638" s="1"/>
      <c r="AC638" s="1"/>
      <c r="AD638" s="1">
        <f t="shared" si="72"/>
        <v>0</v>
      </c>
      <c r="AE638" s="1"/>
      <c r="AF638" s="1">
        <f>SUM(Table1914[[#This Row],[Total 
Paid]:[Shipping 
Charged]])</f>
        <v>0</v>
      </c>
      <c r="AG638" s="1"/>
      <c r="AH638" s="1"/>
      <c r="AI638" s="1">
        <f t="shared" si="73"/>
        <v>0</v>
      </c>
      <c r="AK638" s="1"/>
      <c r="AL638" s="1"/>
      <c r="AM638" s="1"/>
      <c r="AN638" s="1"/>
      <c r="AP638" s="30"/>
      <c r="AQ638" s="1"/>
      <c r="AR638" s="1">
        <f t="shared" si="64"/>
        <v>0</v>
      </c>
      <c r="AS638" s="1"/>
      <c r="AT638" s="1"/>
      <c r="AU638" s="2">
        <f t="shared" si="74"/>
        <v>0</v>
      </c>
      <c r="AW638" s="1"/>
      <c r="AX638" s="1"/>
      <c r="AY638" s="1"/>
      <c r="AZ638" s="2">
        <f t="shared" si="75"/>
        <v>0</v>
      </c>
      <c r="BA638" s="2">
        <f>SUM(AF638,AH638,-AZ638,-Table1914[[#This Row],[Sale Fee]])</f>
        <v>0</v>
      </c>
      <c r="BC638" s="1"/>
      <c r="BD638" s="1"/>
      <c r="BE638" s="1"/>
    </row>
    <row r="639" spans="1:57" x14ac:dyDescent="0.25">
      <c r="A639" s="1"/>
      <c r="B639" s="1"/>
      <c r="E639" s="4"/>
      <c r="F639" s="4"/>
      <c r="Q639" s="1"/>
      <c r="R639" s="1"/>
      <c r="S639" s="1"/>
      <c r="U639" s="1"/>
      <c r="V639" s="1"/>
      <c r="W639" s="1">
        <f t="shared" si="71"/>
        <v>0</v>
      </c>
      <c r="X639" s="1"/>
      <c r="Y639" s="1"/>
      <c r="Z639" s="1">
        <f>Table1914[[#This Row],[Quantity2]]*Table1914[[#This Row],[U Cost]]</f>
        <v>0</v>
      </c>
      <c r="AB639" s="1"/>
      <c r="AC639" s="1"/>
      <c r="AD639" s="1">
        <f t="shared" si="72"/>
        <v>0</v>
      </c>
      <c r="AE639" s="1"/>
      <c r="AF639" s="1">
        <f>SUM(Table1914[[#This Row],[Total 
Paid]:[Shipping 
Charged]])</f>
        <v>0</v>
      </c>
      <c r="AG639" s="1"/>
      <c r="AH639" s="1"/>
      <c r="AI639" s="1">
        <f t="shared" si="73"/>
        <v>0</v>
      </c>
      <c r="AK639" s="1"/>
      <c r="AL639" s="1"/>
      <c r="AM639" s="1"/>
      <c r="AN639" s="1"/>
      <c r="AP639" s="30"/>
      <c r="AQ639" s="1"/>
      <c r="AR639" s="1">
        <f t="shared" si="64"/>
        <v>0</v>
      </c>
      <c r="AS639" s="1"/>
      <c r="AT639" s="1"/>
      <c r="AU639" s="2">
        <f t="shared" si="74"/>
        <v>0</v>
      </c>
      <c r="AW639" s="1"/>
      <c r="AX639" s="1"/>
      <c r="AY639" s="1"/>
      <c r="AZ639" s="2">
        <f t="shared" si="75"/>
        <v>0</v>
      </c>
      <c r="BA639" s="2">
        <f>SUM(AF639,AH639,-AZ639,-Table1914[[#This Row],[Sale Fee]])</f>
        <v>0</v>
      </c>
      <c r="BC639" s="1"/>
      <c r="BD639" s="1"/>
      <c r="BE639" s="1"/>
    </row>
    <row r="640" spans="1:57" x14ac:dyDescent="0.25">
      <c r="A640" s="1"/>
      <c r="B640" s="1"/>
      <c r="E640" s="4"/>
      <c r="F640" s="4"/>
      <c r="Q640" s="1"/>
      <c r="R640" s="1"/>
      <c r="S640" s="1"/>
      <c r="U640" s="1"/>
      <c r="V640" s="1"/>
      <c r="W640" s="1">
        <f t="shared" si="71"/>
        <v>0</v>
      </c>
      <c r="X640" s="1"/>
      <c r="Y640" s="1"/>
      <c r="Z640" s="1">
        <f>Table1914[[#This Row],[Quantity2]]*Table1914[[#This Row],[U Cost]]</f>
        <v>0</v>
      </c>
      <c r="AB640" s="1"/>
      <c r="AC640" s="1"/>
      <c r="AD640" s="1">
        <f t="shared" si="72"/>
        <v>0</v>
      </c>
      <c r="AE640" s="1"/>
      <c r="AF640" s="1">
        <f>SUM(Table1914[[#This Row],[Total 
Paid]:[Shipping 
Charged]])</f>
        <v>0</v>
      </c>
      <c r="AG640" s="1"/>
      <c r="AH640" s="1"/>
      <c r="AI640" s="1">
        <f t="shared" si="73"/>
        <v>0</v>
      </c>
      <c r="AK640" s="1"/>
      <c r="AL640" s="1"/>
      <c r="AM640" s="1"/>
      <c r="AN640" s="1"/>
      <c r="AP640" s="30"/>
      <c r="AQ640" s="1"/>
      <c r="AR640" s="1">
        <f t="shared" si="64"/>
        <v>0</v>
      </c>
      <c r="AS640" s="1"/>
      <c r="AT640" s="1"/>
      <c r="AU640" s="2">
        <f t="shared" si="74"/>
        <v>0</v>
      </c>
      <c r="AW640" s="1"/>
      <c r="AX640" s="1"/>
      <c r="AY640" s="1"/>
      <c r="AZ640" s="2">
        <f t="shared" si="75"/>
        <v>0</v>
      </c>
      <c r="BA640" s="2">
        <f>SUM(AF640,AH640,-AZ640,-Table1914[[#This Row],[Sale Fee]])</f>
        <v>0</v>
      </c>
      <c r="BC640" s="1"/>
      <c r="BD640" s="1"/>
      <c r="BE640" s="1"/>
    </row>
    <row r="641" spans="1:57" x14ac:dyDescent="0.25">
      <c r="A641" s="1"/>
      <c r="B641" s="1"/>
      <c r="E641" s="4"/>
      <c r="F641" s="4"/>
      <c r="Q641" s="1"/>
      <c r="R641" s="1"/>
      <c r="S641" s="1"/>
      <c r="U641" s="1"/>
      <c r="V641" s="1"/>
      <c r="W641" s="1">
        <f t="shared" si="71"/>
        <v>0</v>
      </c>
      <c r="X641" s="1"/>
      <c r="Y641" s="1"/>
      <c r="Z641" s="1">
        <f>Table1914[[#This Row],[Quantity2]]*Table1914[[#This Row],[U Cost]]</f>
        <v>0</v>
      </c>
      <c r="AB641" s="1"/>
      <c r="AC641" s="1"/>
      <c r="AD641" s="1">
        <f t="shared" si="72"/>
        <v>0</v>
      </c>
      <c r="AE641" s="1"/>
      <c r="AF641" s="1">
        <f>SUM(Table1914[[#This Row],[Total 
Paid]:[Shipping 
Charged]])</f>
        <v>0</v>
      </c>
      <c r="AG641" s="1"/>
      <c r="AH641" s="1"/>
      <c r="AI641" s="1">
        <f t="shared" si="73"/>
        <v>0</v>
      </c>
      <c r="AK641" s="1"/>
      <c r="AL641" s="1"/>
      <c r="AM641" s="1"/>
      <c r="AN641" s="1"/>
      <c r="AP641" s="30"/>
      <c r="AQ641" s="1"/>
      <c r="AR641" s="1">
        <f t="shared" si="64"/>
        <v>0</v>
      </c>
      <c r="AS641" s="1"/>
      <c r="AT641" s="1"/>
      <c r="AU641" s="2">
        <f t="shared" si="74"/>
        <v>0</v>
      </c>
      <c r="AW641" s="1"/>
      <c r="AX641" s="1"/>
      <c r="AY641" s="1"/>
      <c r="AZ641" s="2">
        <f t="shared" si="75"/>
        <v>0</v>
      </c>
      <c r="BA641" s="2">
        <f>SUM(AF641,AH641,-AZ641,-Table1914[[#This Row],[Sale Fee]])</f>
        <v>0</v>
      </c>
      <c r="BC641" s="1"/>
      <c r="BD641" s="1"/>
      <c r="BE641" s="1"/>
    </row>
    <row r="642" spans="1:57" x14ac:dyDescent="0.25">
      <c r="A642" s="1"/>
      <c r="B642" s="1"/>
      <c r="E642" s="4"/>
      <c r="F642" s="4"/>
      <c r="Q642" s="1"/>
      <c r="R642" s="1"/>
      <c r="S642" s="1"/>
      <c r="U642" s="1"/>
      <c r="V642" s="1"/>
      <c r="W642" s="1">
        <f t="shared" si="71"/>
        <v>0</v>
      </c>
      <c r="X642" s="1"/>
      <c r="Y642" s="1"/>
      <c r="Z642" s="1">
        <f>Table1914[[#This Row],[Quantity2]]*Table1914[[#This Row],[U Cost]]</f>
        <v>0</v>
      </c>
      <c r="AB642" s="1"/>
      <c r="AC642" s="1"/>
      <c r="AD642" s="1">
        <f t="shared" si="72"/>
        <v>0</v>
      </c>
      <c r="AE642" s="1"/>
      <c r="AF642" s="1">
        <f>SUM(Table1914[[#This Row],[Total 
Paid]:[Shipping 
Charged]])</f>
        <v>0</v>
      </c>
      <c r="AG642" s="1"/>
      <c r="AH642" s="1"/>
      <c r="AI642" s="1">
        <f t="shared" si="73"/>
        <v>0</v>
      </c>
      <c r="AK642" s="1"/>
      <c r="AL642" s="1"/>
      <c r="AM642" s="1"/>
      <c r="AN642" s="1"/>
      <c r="AP642" s="30"/>
      <c r="AQ642" s="1"/>
      <c r="AR642" s="1">
        <f t="shared" si="64"/>
        <v>0</v>
      </c>
      <c r="AS642" s="1"/>
      <c r="AT642" s="1"/>
      <c r="AU642" s="2">
        <f t="shared" si="74"/>
        <v>0</v>
      </c>
      <c r="AW642" s="1"/>
      <c r="AX642" s="1"/>
      <c r="AY642" s="1"/>
      <c r="AZ642" s="2">
        <f t="shared" si="75"/>
        <v>0</v>
      </c>
      <c r="BA642" s="2">
        <f>SUM(AF642,AH642,-AZ642,-Table1914[[#This Row],[Sale Fee]])</f>
        <v>0</v>
      </c>
      <c r="BC642" s="1"/>
      <c r="BD642" s="1"/>
      <c r="BE642" s="1"/>
    </row>
    <row r="643" spans="1:57" x14ac:dyDescent="0.25">
      <c r="A643" s="1"/>
      <c r="B643" s="1"/>
      <c r="E643" s="4"/>
      <c r="F643" s="4"/>
      <c r="Q643" s="1"/>
      <c r="R643" s="1"/>
      <c r="S643" s="1"/>
      <c r="U643" s="1"/>
      <c r="V643" s="1"/>
      <c r="W643" s="1">
        <f t="shared" si="71"/>
        <v>0</v>
      </c>
      <c r="X643" s="1"/>
      <c r="Y643" s="1"/>
      <c r="Z643" s="1">
        <f>Table1914[[#This Row],[Quantity2]]*Table1914[[#This Row],[U Cost]]</f>
        <v>0</v>
      </c>
      <c r="AB643" s="1"/>
      <c r="AC643" s="1"/>
      <c r="AD643" s="1">
        <f t="shared" si="72"/>
        <v>0</v>
      </c>
      <c r="AE643" s="1"/>
      <c r="AF643" s="1">
        <f>SUM(Table1914[[#This Row],[Total 
Paid]:[Shipping 
Charged]])</f>
        <v>0</v>
      </c>
      <c r="AG643" s="1"/>
      <c r="AH643" s="1"/>
      <c r="AI643" s="1">
        <f t="shared" si="73"/>
        <v>0</v>
      </c>
      <c r="AK643" s="1"/>
      <c r="AL643" s="1"/>
      <c r="AM643" s="1"/>
      <c r="AN643" s="1"/>
      <c r="AP643" s="30"/>
      <c r="AQ643" s="1"/>
      <c r="AR643" s="1">
        <f t="shared" si="64"/>
        <v>0</v>
      </c>
      <c r="AS643" s="1"/>
      <c r="AT643" s="1"/>
      <c r="AU643" s="2">
        <f t="shared" si="74"/>
        <v>0</v>
      </c>
      <c r="AW643" s="1"/>
      <c r="AX643" s="1"/>
      <c r="AY643" s="1"/>
      <c r="AZ643" s="2">
        <f t="shared" si="75"/>
        <v>0</v>
      </c>
      <c r="BA643" s="2">
        <f>SUM(AF643,AH643,-AZ643,-Table1914[[#This Row],[Sale Fee]])</f>
        <v>0</v>
      </c>
      <c r="BC643" s="1"/>
      <c r="BD643" s="1"/>
      <c r="BE643" s="1"/>
    </row>
    <row r="644" spans="1:57" x14ac:dyDescent="0.25">
      <c r="A644" s="1"/>
      <c r="B644" s="1"/>
      <c r="E644" s="4"/>
      <c r="F644" s="4"/>
      <c r="L644" s="50"/>
      <c r="Q644" s="1"/>
      <c r="R644" s="1"/>
      <c r="S644" s="1"/>
      <c r="U644" s="1"/>
      <c r="V644" s="1"/>
      <c r="W644" s="1">
        <f t="shared" si="71"/>
        <v>0</v>
      </c>
      <c r="X644" s="1"/>
      <c r="Y644" s="1"/>
      <c r="Z644" s="1">
        <f>Table1914[[#This Row],[Quantity2]]*Table1914[[#This Row],[U Cost]]</f>
        <v>0</v>
      </c>
      <c r="AB644" s="1"/>
      <c r="AC644" s="1"/>
      <c r="AD644" s="1">
        <f t="shared" si="72"/>
        <v>0</v>
      </c>
      <c r="AE644" s="1"/>
      <c r="AF644" s="1">
        <f>SUM(Table1914[[#This Row],[Total 
Paid]:[Shipping 
Charged]])</f>
        <v>0</v>
      </c>
      <c r="AG644" s="1"/>
      <c r="AH644" s="1"/>
      <c r="AI644" s="1">
        <f t="shared" si="73"/>
        <v>0</v>
      </c>
      <c r="AK644" s="1"/>
      <c r="AL644" s="1"/>
      <c r="AM644" s="1"/>
      <c r="AN644" s="1"/>
      <c r="AP644" s="30"/>
      <c r="AQ644" s="1"/>
      <c r="AR644" s="1">
        <f t="shared" si="64"/>
        <v>0</v>
      </c>
      <c r="AS644" s="1"/>
      <c r="AT644" s="1"/>
      <c r="AU644" s="2">
        <f t="shared" si="74"/>
        <v>0</v>
      </c>
      <c r="AW644" s="1"/>
      <c r="AX644" s="1"/>
      <c r="AY644" s="1"/>
      <c r="AZ644" s="2">
        <f t="shared" si="75"/>
        <v>0</v>
      </c>
      <c r="BA644" s="2">
        <f>SUM(AF644,AH644,-AZ644,-Table1914[[#This Row],[Sale Fee]])</f>
        <v>0</v>
      </c>
      <c r="BC644" s="1"/>
      <c r="BD644" s="1"/>
      <c r="BE644" s="1"/>
    </row>
    <row r="645" spans="1:57" x14ac:dyDescent="0.25">
      <c r="A645" s="1"/>
      <c r="B645" s="1"/>
      <c r="E645" s="4"/>
      <c r="F645" s="4"/>
      <c r="L645" s="50"/>
      <c r="Q645" s="1"/>
      <c r="R645" s="1"/>
      <c r="S645" s="1"/>
      <c r="U645" s="1"/>
      <c r="V645" s="1"/>
      <c r="W645" s="1">
        <f t="shared" si="71"/>
        <v>0</v>
      </c>
      <c r="X645" s="1"/>
      <c r="Y645" s="1"/>
      <c r="Z645" s="1">
        <f>Table1914[[#This Row],[Quantity2]]*Table1914[[#This Row],[U Cost]]</f>
        <v>0</v>
      </c>
      <c r="AB645" s="1"/>
      <c r="AC645" s="1"/>
      <c r="AD645" s="1">
        <f t="shared" si="72"/>
        <v>0</v>
      </c>
      <c r="AE645" s="1"/>
      <c r="AF645" s="1">
        <f>SUM(Table1914[[#This Row],[Total 
Paid]:[Shipping 
Charged]])</f>
        <v>0</v>
      </c>
      <c r="AG645" s="1"/>
      <c r="AH645" s="1"/>
      <c r="AI645" s="1">
        <f t="shared" si="73"/>
        <v>0</v>
      </c>
      <c r="AK645" s="1"/>
      <c r="AL645" s="1"/>
      <c r="AM645" s="1"/>
      <c r="AN645" s="1"/>
      <c r="AP645" s="30"/>
      <c r="AQ645" s="1"/>
      <c r="AR645" s="1">
        <f t="shared" si="64"/>
        <v>0</v>
      </c>
      <c r="AS645" s="1"/>
      <c r="AT645" s="1"/>
      <c r="AU645" s="2">
        <f t="shared" si="74"/>
        <v>0</v>
      </c>
      <c r="AW645" s="1"/>
      <c r="AX645" s="1"/>
      <c r="AY645" s="1"/>
      <c r="AZ645" s="2">
        <f t="shared" si="75"/>
        <v>0</v>
      </c>
      <c r="BA645" s="2">
        <f>SUM(AF645,AH645,-AZ645,-Table1914[[#This Row],[Sale Fee]])</f>
        <v>0</v>
      </c>
      <c r="BC645" s="1"/>
      <c r="BD645" s="1"/>
      <c r="BE645" s="1"/>
    </row>
    <row r="646" spans="1:57" x14ac:dyDescent="0.25">
      <c r="A646" s="1"/>
      <c r="B646" s="1"/>
      <c r="E646" s="4"/>
      <c r="F646" s="4"/>
      <c r="L646" s="50"/>
      <c r="Q646" s="1"/>
      <c r="R646" s="1"/>
      <c r="S646" s="1"/>
      <c r="U646" s="1"/>
      <c r="V646" s="1"/>
      <c r="W646" s="1">
        <f t="shared" si="71"/>
        <v>0</v>
      </c>
      <c r="X646" s="1"/>
      <c r="Y646" s="1"/>
      <c r="Z646" s="1">
        <f>Table1914[[#This Row],[Quantity2]]*Table1914[[#This Row],[U Cost]]</f>
        <v>0</v>
      </c>
      <c r="AB646" s="1"/>
      <c r="AC646" s="1"/>
      <c r="AD646" s="1">
        <f t="shared" si="72"/>
        <v>0</v>
      </c>
      <c r="AE646" s="1"/>
      <c r="AF646" s="1">
        <f>SUM(Table1914[[#This Row],[Total 
Paid]:[Shipping 
Charged]])</f>
        <v>0</v>
      </c>
      <c r="AG646" s="1"/>
      <c r="AH646" s="1"/>
      <c r="AI646" s="1">
        <f t="shared" si="73"/>
        <v>0</v>
      </c>
      <c r="AK646" s="1"/>
      <c r="AL646" s="1"/>
      <c r="AM646" s="1"/>
      <c r="AN646" s="1"/>
      <c r="AP646" s="30"/>
      <c r="AQ646" s="1"/>
      <c r="AR646" s="1">
        <f t="shared" si="64"/>
        <v>0</v>
      </c>
      <c r="AS646" s="1"/>
      <c r="AT646" s="1"/>
      <c r="AU646" s="2">
        <f t="shared" si="74"/>
        <v>0</v>
      </c>
      <c r="AW646" s="1"/>
      <c r="AX646" s="1"/>
      <c r="AY646" s="1"/>
      <c r="AZ646" s="2">
        <f t="shared" si="75"/>
        <v>0</v>
      </c>
      <c r="BA646" s="2">
        <f>SUM(AF646,AH646,-AZ646,-Table1914[[#This Row],[Sale Fee]])</f>
        <v>0</v>
      </c>
      <c r="BC646" s="1"/>
      <c r="BD646" s="1"/>
      <c r="BE646" s="1"/>
    </row>
    <row r="647" spans="1:57" x14ac:dyDescent="0.25">
      <c r="A647" s="1"/>
      <c r="B647" s="1"/>
      <c r="E647" s="4"/>
      <c r="F647" s="4"/>
      <c r="L647" s="50"/>
      <c r="Q647" s="1"/>
      <c r="R647" s="1"/>
      <c r="S647" s="1"/>
      <c r="U647" s="1"/>
      <c r="V647" s="1"/>
      <c r="W647" s="1">
        <f t="shared" si="71"/>
        <v>0</v>
      </c>
      <c r="X647" s="1"/>
      <c r="Y647" s="1"/>
      <c r="Z647" s="1">
        <f>Table1914[[#This Row],[Quantity2]]*Table1914[[#This Row],[U Cost]]</f>
        <v>0</v>
      </c>
      <c r="AB647" s="1"/>
      <c r="AC647" s="1"/>
      <c r="AD647" s="1">
        <f t="shared" si="72"/>
        <v>0</v>
      </c>
      <c r="AE647" s="1"/>
      <c r="AF647" s="1">
        <f>SUM(Table1914[[#This Row],[Total 
Paid]:[Shipping 
Charged]])</f>
        <v>0</v>
      </c>
      <c r="AG647" s="1"/>
      <c r="AH647" s="1"/>
      <c r="AI647" s="1">
        <f t="shared" si="73"/>
        <v>0</v>
      </c>
      <c r="AK647" s="1"/>
      <c r="AL647" s="1"/>
      <c r="AM647" s="1"/>
      <c r="AN647" s="1"/>
      <c r="AP647" s="30"/>
      <c r="AQ647" s="1"/>
      <c r="AR647" s="1">
        <f t="shared" si="64"/>
        <v>0</v>
      </c>
      <c r="AS647" s="1"/>
      <c r="AT647" s="1"/>
      <c r="AU647" s="2">
        <f t="shared" si="74"/>
        <v>0</v>
      </c>
      <c r="AW647" s="1"/>
      <c r="AX647" s="1"/>
      <c r="AY647" s="1"/>
      <c r="AZ647" s="2">
        <f t="shared" si="75"/>
        <v>0</v>
      </c>
      <c r="BA647" s="2">
        <f>SUM(AF647,AH647,-AZ647,-Table1914[[#This Row],[Sale Fee]])</f>
        <v>0</v>
      </c>
      <c r="BC647" s="1"/>
      <c r="BD647" s="1"/>
      <c r="BE647" s="1"/>
    </row>
    <row r="648" spans="1:57" x14ac:dyDescent="0.25">
      <c r="A648" s="1"/>
      <c r="B648" s="1"/>
      <c r="E648" s="4"/>
      <c r="F648" s="4"/>
      <c r="L648" s="50"/>
      <c r="Q648" s="1"/>
      <c r="R648" s="1"/>
      <c r="S648" s="1"/>
      <c r="U648" s="1"/>
      <c r="V648" s="1"/>
      <c r="W648" s="1">
        <f t="shared" si="71"/>
        <v>0</v>
      </c>
      <c r="X648" s="1"/>
      <c r="Y648" s="1"/>
      <c r="Z648" s="1">
        <f>Table1914[[#This Row],[Quantity2]]*Table1914[[#This Row],[U Cost]]</f>
        <v>0</v>
      </c>
      <c r="AB648" s="1"/>
      <c r="AC648" s="1"/>
      <c r="AD648" s="1">
        <f t="shared" si="72"/>
        <v>0</v>
      </c>
      <c r="AE648" s="1"/>
      <c r="AF648" s="1">
        <f>SUM(Table1914[[#This Row],[Total 
Paid]:[Shipping 
Charged]])</f>
        <v>0</v>
      </c>
      <c r="AG648" s="1"/>
      <c r="AH648" s="1"/>
      <c r="AI648" s="1">
        <f t="shared" si="73"/>
        <v>0</v>
      </c>
      <c r="AK648" s="1"/>
      <c r="AL648" s="1"/>
      <c r="AM648" s="1"/>
      <c r="AN648" s="1"/>
      <c r="AP648" s="30"/>
      <c r="AQ648" s="1"/>
      <c r="AR648" s="1">
        <f t="shared" si="64"/>
        <v>0</v>
      </c>
      <c r="AS648" s="1"/>
      <c r="AT648" s="1"/>
      <c r="AU648" s="2">
        <f t="shared" si="74"/>
        <v>0</v>
      </c>
      <c r="AW648" s="1"/>
      <c r="AX648" s="1"/>
      <c r="AY648" s="1"/>
      <c r="AZ648" s="2">
        <f t="shared" si="75"/>
        <v>0</v>
      </c>
      <c r="BA648" s="2">
        <f>SUM(AF648,AH648,-AZ648,-Table1914[[#This Row],[Sale Fee]])</f>
        <v>0</v>
      </c>
      <c r="BC648" s="1"/>
      <c r="BD648" s="1"/>
      <c r="BE648" s="1"/>
    </row>
    <row r="649" spans="1:57" x14ac:dyDescent="0.25">
      <c r="A649" s="1"/>
      <c r="B649" s="1"/>
      <c r="E649" s="4"/>
      <c r="F649" s="4"/>
      <c r="L649" s="50"/>
      <c r="Q649" s="1"/>
      <c r="R649" s="1"/>
      <c r="S649" s="1"/>
      <c r="U649" s="1"/>
      <c r="V649" s="1"/>
      <c r="W649" s="1">
        <f t="shared" si="71"/>
        <v>0</v>
      </c>
      <c r="X649" s="1"/>
      <c r="Y649" s="1"/>
      <c r="Z649" s="1">
        <f>Table1914[[#This Row],[Quantity2]]*Table1914[[#This Row],[U Cost]]</f>
        <v>0</v>
      </c>
      <c r="AB649" s="1"/>
      <c r="AC649" s="1"/>
      <c r="AD649" s="1">
        <f t="shared" si="72"/>
        <v>0</v>
      </c>
      <c r="AE649" s="1"/>
      <c r="AF649" s="1">
        <f>SUM(Table1914[[#This Row],[Total 
Paid]:[Shipping 
Charged]])</f>
        <v>0</v>
      </c>
      <c r="AG649" s="1"/>
      <c r="AH649" s="1"/>
      <c r="AI649" s="1">
        <f t="shared" si="73"/>
        <v>0</v>
      </c>
      <c r="AK649" s="1"/>
      <c r="AL649" s="1"/>
      <c r="AM649" s="1"/>
      <c r="AN649" s="1"/>
      <c r="AP649" s="30"/>
      <c r="AQ649" s="1"/>
      <c r="AR649" s="1">
        <f t="shared" si="64"/>
        <v>0</v>
      </c>
      <c r="AS649" s="1"/>
      <c r="AT649" s="1"/>
      <c r="AU649" s="2">
        <f t="shared" si="74"/>
        <v>0</v>
      </c>
      <c r="AW649" s="1"/>
      <c r="AX649" s="1"/>
      <c r="AY649" s="1"/>
      <c r="AZ649" s="2">
        <f t="shared" si="75"/>
        <v>0</v>
      </c>
      <c r="BA649" s="2">
        <f>SUM(AF649,AH649,-AZ649,-Table1914[[#This Row],[Sale Fee]])</f>
        <v>0</v>
      </c>
      <c r="BC649" s="1"/>
      <c r="BD649" s="1"/>
      <c r="BE649" s="1"/>
    </row>
    <row r="650" spans="1:57" x14ac:dyDescent="0.25">
      <c r="A650" s="1"/>
      <c r="B650" s="1"/>
      <c r="E650" s="4"/>
      <c r="F650" s="4"/>
      <c r="L650" s="50"/>
      <c r="Q650" s="1"/>
      <c r="R650" s="1"/>
      <c r="S650" s="1"/>
      <c r="U650" s="1"/>
      <c r="V650" s="1"/>
      <c r="W650" s="1">
        <f t="shared" si="71"/>
        <v>0</v>
      </c>
      <c r="X650" s="1"/>
      <c r="Y650" s="1"/>
      <c r="Z650" s="1">
        <f>Table1914[[#This Row],[Quantity2]]*Table1914[[#This Row],[U Cost]]</f>
        <v>0</v>
      </c>
      <c r="AB650" s="1"/>
      <c r="AC650" s="1"/>
      <c r="AD650" s="1">
        <f t="shared" si="72"/>
        <v>0</v>
      </c>
      <c r="AE650" s="1"/>
      <c r="AF650" s="1">
        <f>SUM(Table1914[[#This Row],[Total 
Paid]:[Shipping 
Charged]])</f>
        <v>0</v>
      </c>
      <c r="AG650" s="1"/>
      <c r="AH650" s="1"/>
      <c r="AI650" s="1">
        <f t="shared" si="73"/>
        <v>0</v>
      </c>
      <c r="AK650" s="1"/>
      <c r="AL650" s="1"/>
      <c r="AM650" s="1"/>
      <c r="AN650" s="1"/>
      <c r="AP650" s="30"/>
      <c r="AQ650" s="1"/>
      <c r="AR650" s="1">
        <f t="shared" si="64"/>
        <v>0</v>
      </c>
      <c r="AS650" s="1"/>
      <c r="AT650" s="1"/>
      <c r="AU650" s="2">
        <f t="shared" si="74"/>
        <v>0</v>
      </c>
      <c r="AW650" s="1"/>
      <c r="AX650" s="1"/>
      <c r="AY650" s="1"/>
      <c r="AZ650" s="2">
        <f t="shared" si="75"/>
        <v>0</v>
      </c>
      <c r="BA650" s="2">
        <f>SUM(AF650,AH650,-AZ650,-Table1914[[#This Row],[Sale Fee]])</f>
        <v>0</v>
      </c>
      <c r="BC650" s="1"/>
      <c r="BD650" s="1"/>
      <c r="BE650" s="1"/>
    </row>
    <row r="651" spans="1:57" x14ac:dyDescent="0.25">
      <c r="A651" s="1"/>
      <c r="B651" s="1"/>
      <c r="E651" s="4"/>
      <c r="F651" s="4"/>
      <c r="L651" s="50"/>
      <c r="Q651" s="1"/>
      <c r="R651" s="1"/>
      <c r="S651" s="1"/>
      <c r="U651" s="1"/>
      <c r="V651" s="1"/>
      <c r="W651" s="1">
        <f t="shared" si="71"/>
        <v>0</v>
      </c>
      <c r="X651" s="1"/>
      <c r="Y651" s="1"/>
      <c r="Z651" s="1">
        <f>Table1914[[#This Row],[Quantity2]]*Table1914[[#This Row],[U Cost]]</f>
        <v>0</v>
      </c>
      <c r="AB651" s="1"/>
      <c r="AC651" s="1"/>
      <c r="AD651" s="1">
        <f t="shared" si="72"/>
        <v>0</v>
      </c>
      <c r="AE651" s="1"/>
      <c r="AF651" s="1">
        <f>SUM(Table1914[[#This Row],[Total 
Paid]:[Shipping 
Charged]])</f>
        <v>0</v>
      </c>
      <c r="AG651" s="1"/>
      <c r="AH651" s="1"/>
      <c r="AI651" s="1">
        <f t="shared" si="73"/>
        <v>0</v>
      </c>
      <c r="AK651" s="1"/>
      <c r="AL651" s="1"/>
      <c r="AM651" s="1"/>
      <c r="AN651" s="1"/>
      <c r="AP651" s="30"/>
      <c r="AQ651" s="1"/>
      <c r="AR651" s="1">
        <f t="shared" si="64"/>
        <v>0</v>
      </c>
      <c r="AS651" s="1"/>
      <c r="AT651" s="1"/>
      <c r="AU651" s="2">
        <f t="shared" si="74"/>
        <v>0</v>
      </c>
      <c r="AW651" s="1"/>
      <c r="AX651" s="1"/>
      <c r="AY651" s="1"/>
      <c r="AZ651" s="2">
        <f t="shared" si="75"/>
        <v>0</v>
      </c>
      <c r="BA651" s="2">
        <f>SUM(AF651,AH651,-AZ651,-Table1914[[#This Row],[Sale Fee]])</f>
        <v>0</v>
      </c>
      <c r="BC651" s="1"/>
      <c r="BD651" s="1"/>
      <c r="BE651" s="1"/>
    </row>
    <row r="652" spans="1:57" x14ac:dyDescent="0.25">
      <c r="A652" s="1"/>
      <c r="B652" s="1"/>
      <c r="E652" s="4"/>
      <c r="F652" s="4"/>
      <c r="L652" s="50"/>
      <c r="Q652" s="1"/>
      <c r="R652" s="1"/>
      <c r="S652" s="1"/>
      <c r="U652" s="1"/>
      <c r="V652" s="1"/>
      <c r="W652" s="1">
        <f t="shared" si="71"/>
        <v>0</v>
      </c>
      <c r="X652" s="1"/>
      <c r="Y652" s="1"/>
      <c r="Z652" s="1">
        <f>Table1914[[#This Row],[Quantity2]]*Table1914[[#This Row],[U Cost]]</f>
        <v>0</v>
      </c>
      <c r="AB652" s="1"/>
      <c r="AC652" s="1"/>
      <c r="AD652" s="1">
        <f t="shared" si="72"/>
        <v>0</v>
      </c>
      <c r="AE652" s="1"/>
      <c r="AF652" s="1">
        <f>SUM(Table1914[[#This Row],[Total 
Paid]:[Shipping 
Charged]])</f>
        <v>0</v>
      </c>
      <c r="AG652" s="1"/>
      <c r="AH652" s="1"/>
      <c r="AI652" s="1">
        <f t="shared" si="73"/>
        <v>0</v>
      </c>
      <c r="AK652" s="1"/>
      <c r="AL652" s="1"/>
      <c r="AM652" s="1"/>
      <c r="AN652" s="1"/>
      <c r="AP652" s="30"/>
      <c r="AQ652" s="1"/>
      <c r="AR652" s="1">
        <f t="shared" si="64"/>
        <v>0</v>
      </c>
      <c r="AS652" s="1"/>
      <c r="AT652" s="1"/>
      <c r="AU652" s="2">
        <f t="shared" si="74"/>
        <v>0</v>
      </c>
      <c r="AW652" s="1"/>
      <c r="AX652" s="1"/>
      <c r="AY652" s="1"/>
      <c r="AZ652" s="2">
        <f t="shared" si="75"/>
        <v>0</v>
      </c>
      <c r="BA652" s="2">
        <f>SUM(AF652,AH652,-AZ652,-Table1914[[#This Row],[Sale Fee]])</f>
        <v>0</v>
      </c>
      <c r="BC652" s="1"/>
      <c r="BD652" s="1"/>
      <c r="BE652" s="1"/>
    </row>
    <row r="653" spans="1:57" x14ac:dyDescent="0.25">
      <c r="A653" s="1"/>
      <c r="B653" s="1"/>
      <c r="E653" s="4"/>
      <c r="F653" s="4"/>
      <c r="L653" s="50"/>
      <c r="Q653" s="1"/>
      <c r="R653" s="1"/>
      <c r="S653" s="1"/>
      <c r="U653" s="1"/>
      <c r="V653" s="1"/>
      <c r="W653" s="1">
        <f t="shared" si="71"/>
        <v>0</v>
      </c>
      <c r="X653" s="1"/>
      <c r="Y653" s="1"/>
      <c r="Z653" s="1">
        <f>Table1914[[#This Row],[Quantity2]]*Table1914[[#This Row],[U Cost]]</f>
        <v>0</v>
      </c>
      <c r="AB653" s="1"/>
      <c r="AC653" s="1"/>
      <c r="AD653" s="1">
        <f t="shared" si="72"/>
        <v>0</v>
      </c>
      <c r="AE653" s="1"/>
      <c r="AF653" s="1">
        <f>SUM(Table1914[[#This Row],[Total 
Paid]:[Shipping 
Charged]])</f>
        <v>0</v>
      </c>
      <c r="AG653" s="1"/>
      <c r="AH653" s="1"/>
      <c r="AI653" s="1">
        <f t="shared" si="73"/>
        <v>0</v>
      </c>
      <c r="AK653" s="1"/>
      <c r="AL653" s="1"/>
      <c r="AM653" s="1"/>
      <c r="AN653" s="1"/>
      <c r="AP653" s="30"/>
      <c r="AQ653" s="1"/>
      <c r="AR653" s="1">
        <f t="shared" si="64"/>
        <v>0</v>
      </c>
      <c r="AS653" s="1"/>
      <c r="AT653" s="1"/>
      <c r="AU653" s="2">
        <f t="shared" si="74"/>
        <v>0</v>
      </c>
      <c r="AW653" s="1"/>
      <c r="AX653" s="1"/>
      <c r="AY653" s="1"/>
      <c r="AZ653" s="2">
        <f t="shared" si="75"/>
        <v>0</v>
      </c>
      <c r="BA653" s="2">
        <f>SUM(AF653,AH653,-AZ653,-Table1914[[#This Row],[Sale Fee]])</f>
        <v>0</v>
      </c>
      <c r="BC653" s="1"/>
      <c r="BD653" s="1"/>
      <c r="BE653" s="1"/>
    </row>
    <row r="654" spans="1:57" x14ac:dyDescent="0.25">
      <c r="A654" s="1"/>
      <c r="B654" s="1"/>
      <c r="E654" s="4"/>
      <c r="F654" s="4"/>
      <c r="L654" s="50"/>
      <c r="N654" s="1"/>
      <c r="Q654" s="1"/>
      <c r="R654" s="1"/>
      <c r="S654" s="1"/>
      <c r="U654" s="1"/>
      <c r="V654" s="1"/>
      <c r="W654" s="1">
        <f t="shared" si="71"/>
        <v>0</v>
      </c>
      <c r="X654" s="1"/>
      <c r="Y654" s="1"/>
      <c r="Z654" s="1">
        <f>Table1914[[#This Row],[Quantity2]]*Table1914[[#This Row],[U Cost]]</f>
        <v>0</v>
      </c>
      <c r="AB654" s="1"/>
      <c r="AC654" s="1"/>
      <c r="AD654" s="1">
        <f t="shared" si="72"/>
        <v>0</v>
      </c>
      <c r="AE654" s="1"/>
      <c r="AF654" s="1">
        <f>SUM(Table1914[[#This Row],[Total 
Paid]:[Shipping 
Charged]])</f>
        <v>0</v>
      </c>
      <c r="AG654" s="1"/>
      <c r="AH654" s="1"/>
      <c r="AI654" s="1">
        <f t="shared" si="73"/>
        <v>0</v>
      </c>
      <c r="AK654" s="1"/>
      <c r="AL654" s="1"/>
      <c r="AM654" s="1"/>
      <c r="AN654" s="1"/>
      <c r="AP654" s="30"/>
      <c r="AQ654" s="1"/>
      <c r="AR654" s="1">
        <f t="shared" si="64"/>
        <v>0</v>
      </c>
      <c r="AS654" s="1"/>
      <c r="AT654" s="1"/>
      <c r="AU654" s="2">
        <f t="shared" si="74"/>
        <v>0</v>
      </c>
      <c r="AW654" s="1"/>
      <c r="AX654" s="1"/>
      <c r="AY654" s="1"/>
      <c r="AZ654" s="2">
        <f t="shared" si="75"/>
        <v>0</v>
      </c>
      <c r="BA654" s="2">
        <f>SUM(AF654,AH654,-AZ654,-Table1914[[#This Row],[Sale Fee]])</f>
        <v>0</v>
      </c>
      <c r="BC654" s="1"/>
      <c r="BD654" s="1"/>
      <c r="BE654" s="1"/>
    </row>
    <row r="655" spans="1:57" x14ac:dyDescent="0.25">
      <c r="A655" s="1"/>
      <c r="B655" s="1"/>
      <c r="E655" s="4"/>
      <c r="F655" s="4"/>
      <c r="L655" s="50"/>
      <c r="Q655" s="1"/>
      <c r="R655" s="1"/>
      <c r="S655" s="1"/>
      <c r="U655" s="1"/>
      <c r="V655" s="1"/>
      <c r="W655" s="1">
        <f t="shared" si="71"/>
        <v>0</v>
      </c>
      <c r="X655" s="1"/>
      <c r="Y655" s="1"/>
      <c r="Z655" s="1">
        <f>Table1914[[#This Row],[Quantity2]]*Table1914[[#This Row],[U Cost]]</f>
        <v>0</v>
      </c>
      <c r="AB655" s="1"/>
      <c r="AC655" s="1"/>
      <c r="AD655" s="1">
        <f t="shared" si="72"/>
        <v>0</v>
      </c>
      <c r="AE655" s="1"/>
      <c r="AF655" s="1">
        <f>SUM(Table1914[[#This Row],[Total 
Paid]:[Shipping 
Charged]])</f>
        <v>0</v>
      </c>
      <c r="AG655" s="1"/>
      <c r="AH655" s="1"/>
      <c r="AI655" s="1">
        <f t="shared" si="73"/>
        <v>0</v>
      </c>
      <c r="AK655" s="1"/>
      <c r="AL655" s="1"/>
      <c r="AM655" s="1"/>
      <c r="AN655" s="1"/>
      <c r="AP655" s="30"/>
      <c r="AQ655" s="1"/>
      <c r="AR655" s="1">
        <f t="shared" si="64"/>
        <v>0</v>
      </c>
      <c r="AS655" s="1"/>
      <c r="AT655" s="1"/>
      <c r="AU655" s="2">
        <f t="shared" si="74"/>
        <v>0</v>
      </c>
      <c r="AW655" s="1"/>
      <c r="AX655" s="1"/>
      <c r="AY655" s="1"/>
      <c r="AZ655" s="2">
        <f t="shared" si="75"/>
        <v>0</v>
      </c>
      <c r="BA655" s="2">
        <f>SUM(AF655,AH655,-AZ655,-Table1914[[#This Row],[Sale Fee]])</f>
        <v>0</v>
      </c>
      <c r="BC655" s="1"/>
      <c r="BD655" s="1"/>
      <c r="BE655" s="1"/>
    </row>
    <row r="656" spans="1:57" x14ac:dyDescent="0.25">
      <c r="A656" s="1"/>
      <c r="B656" s="1"/>
      <c r="Q656" s="1"/>
      <c r="R656" s="1"/>
      <c r="S656" s="1"/>
      <c r="U656" s="1"/>
      <c r="V656" s="1"/>
      <c r="W656" s="1">
        <f t="shared" si="71"/>
        <v>0</v>
      </c>
      <c r="X656" s="1"/>
      <c r="Y656" s="1"/>
      <c r="Z656" s="1">
        <f>Table1914[[#This Row],[Quantity2]]*Table1914[[#This Row],[U Cost]]</f>
        <v>0</v>
      </c>
      <c r="AB656" s="1"/>
      <c r="AC656" s="1"/>
      <c r="AD656" s="1">
        <f t="shared" si="72"/>
        <v>0</v>
      </c>
      <c r="AE656" s="1"/>
      <c r="AF656" s="1">
        <f>SUM(Table1914[[#This Row],[Total 
Paid]:[Shipping 
Charged]])</f>
        <v>0</v>
      </c>
      <c r="AG656" s="1"/>
      <c r="AH656" s="1"/>
      <c r="AI656" s="1">
        <f t="shared" si="73"/>
        <v>0</v>
      </c>
      <c r="AK656" s="1"/>
      <c r="AL656" s="1"/>
      <c r="AM656" s="1"/>
      <c r="AN656" s="1"/>
      <c r="AP656" s="30"/>
      <c r="AQ656" s="1"/>
      <c r="AR656" s="1">
        <f t="shared" si="64"/>
        <v>0</v>
      </c>
      <c r="AS656" s="1"/>
      <c r="AT656" s="1"/>
      <c r="AU656" s="2">
        <f t="shared" si="74"/>
        <v>0</v>
      </c>
      <c r="AW656" s="1"/>
      <c r="AX656" s="1"/>
      <c r="AY656" s="1"/>
      <c r="AZ656" s="2">
        <f t="shared" si="75"/>
        <v>0</v>
      </c>
      <c r="BA656" s="2">
        <f>SUM(AF656,AH656,-AZ656,-Table1914[[#This Row],[Sale Fee]])</f>
        <v>0</v>
      </c>
      <c r="BC656" s="1"/>
      <c r="BD656" s="1"/>
      <c r="BE656" s="1"/>
    </row>
    <row r="657" spans="1:57" x14ac:dyDescent="0.25">
      <c r="A657" s="1"/>
      <c r="B657" s="1"/>
      <c r="Q657" s="1"/>
      <c r="R657" s="1"/>
      <c r="S657" s="1"/>
      <c r="U657" s="1"/>
      <c r="V657" s="1"/>
      <c r="W657" s="1">
        <f t="shared" si="71"/>
        <v>0</v>
      </c>
      <c r="X657" s="1"/>
      <c r="Y657" s="1"/>
      <c r="Z657" s="1">
        <f>Table1914[[#This Row],[Quantity2]]*Table1914[[#This Row],[U Cost]]</f>
        <v>0</v>
      </c>
      <c r="AB657" s="1"/>
      <c r="AC657" s="1"/>
      <c r="AD657" s="1">
        <f t="shared" si="72"/>
        <v>0</v>
      </c>
      <c r="AE657" s="1"/>
      <c r="AF657" s="1">
        <f>SUM(Table1914[[#This Row],[Total 
Paid]:[Shipping 
Charged]])</f>
        <v>0</v>
      </c>
      <c r="AG657" s="1"/>
      <c r="AH657" s="1"/>
      <c r="AI657" s="1">
        <f t="shared" si="73"/>
        <v>0</v>
      </c>
      <c r="AK657" s="1"/>
      <c r="AL657" s="1"/>
      <c r="AM657" s="1"/>
      <c r="AN657" s="1"/>
      <c r="AP657" s="30"/>
      <c r="AQ657" s="1"/>
      <c r="AR657" s="1">
        <f t="shared" si="64"/>
        <v>0</v>
      </c>
      <c r="AS657" s="1"/>
      <c r="AT657" s="1"/>
      <c r="AU657" s="2">
        <f t="shared" si="74"/>
        <v>0</v>
      </c>
      <c r="AW657" s="1"/>
      <c r="AX657" s="1"/>
      <c r="AY657" s="1"/>
      <c r="AZ657" s="2">
        <f t="shared" si="75"/>
        <v>0</v>
      </c>
      <c r="BA657" s="2">
        <f>SUM(AF657,AH657,-AZ657,-Table1914[[#This Row],[Sale Fee]])</f>
        <v>0</v>
      </c>
      <c r="BC657" s="1"/>
      <c r="BD657" s="1"/>
      <c r="BE657" s="1"/>
    </row>
    <row r="658" spans="1:57" x14ac:dyDescent="0.25">
      <c r="A658" s="1"/>
      <c r="B658" s="1"/>
      <c r="Q658" s="1"/>
      <c r="R658" s="1"/>
      <c r="S658" s="1"/>
      <c r="U658" s="1"/>
      <c r="V658" s="1"/>
      <c r="W658" s="1">
        <f t="shared" ref="W658:W660" si="76">U658*V658</f>
        <v>0</v>
      </c>
      <c r="X658" s="1"/>
      <c r="Y658" s="1"/>
      <c r="Z658" s="1">
        <f>Table1914[[#This Row],[Quantity2]]*Table1914[[#This Row],[U Cost]]</f>
        <v>0</v>
      </c>
      <c r="AB658" s="1"/>
      <c r="AC658" s="1"/>
      <c r="AD658" s="1">
        <f t="shared" ref="AD658:AD832" si="77">AC658*AB658</f>
        <v>0</v>
      </c>
      <c r="AE658" s="1"/>
      <c r="AF658" s="1">
        <f>SUM(Table1914[[#This Row],[Total 
Paid]:[Shipping 
Charged]])</f>
        <v>0</v>
      </c>
      <c r="AG658" s="1"/>
      <c r="AH658" s="1"/>
      <c r="AI658" s="1">
        <f t="shared" ref="AI658:AI832" si="78">SUM(AF658,AG658,AH658)</f>
        <v>0</v>
      </c>
      <c r="AK658" s="1"/>
      <c r="AL658" s="1"/>
      <c r="AM658" s="1"/>
      <c r="AN658" s="1"/>
      <c r="AP658" s="30"/>
      <c r="AQ658" s="1"/>
      <c r="AR658" s="1">
        <f t="shared" si="64"/>
        <v>0</v>
      </c>
      <c r="AS658" s="1"/>
      <c r="AT658" s="1"/>
      <c r="AU658" s="2">
        <f t="shared" ref="AU658:AU832" si="79">SUM(AR658:AT658)</f>
        <v>0</v>
      </c>
      <c r="AW658" s="1"/>
      <c r="AX658" s="1"/>
      <c r="AY658" s="1"/>
      <c r="AZ658" s="2">
        <f t="shared" si="75"/>
        <v>0</v>
      </c>
      <c r="BA658" s="2">
        <f>SUM(AF658,AH658,-AZ658,-Table1914[[#This Row],[Sale Fee]])</f>
        <v>0</v>
      </c>
      <c r="BC658" s="1"/>
      <c r="BD658" s="1"/>
      <c r="BE658" s="1"/>
    </row>
    <row r="659" spans="1:57" x14ac:dyDescent="0.25">
      <c r="A659" s="1"/>
      <c r="B659" s="1"/>
      <c r="Q659" s="1"/>
      <c r="R659" s="1"/>
      <c r="S659" s="1"/>
      <c r="U659" s="1"/>
      <c r="V659" s="1"/>
      <c r="W659" s="1">
        <f t="shared" si="76"/>
        <v>0</v>
      </c>
      <c r="X659" s="1"/>
      <c r="Y659" s="1"/>
      <c r="Z659" s="1">
        <f>Table1914[[#This Row],[Quantity2]]*Table1914[[#This Row],[U Cost]]</f>
        <v>0</v>
      </c>
      <c r="AB659" s="1"/>
      <c r="AC659" s="1"/>
      <c r="AD659" s="1">
        <f t="shared" si="77"/>
        <v>0</v>
      </c>
      <c r="AE659" s="1"/>
      <c r="AF659" s="1">
        <f>SUM(Table1914[[#This Row],[Total 
Paid]:[Shipping 
Charged]])</f>
        <v>0</v>
      </c>
      <c r="AG659" s="1"/>
      <c r="AH659" s="1"/>
      <c r="AI659" s="1">
        <f t="shared" si="78"/>
        <v>0</v>
      </c>
      <c r="AK659" s="1"/>
      <c r="AL659" s="1"/>
      <c r="AM659" s="1"/>
      <c r="AN659" s="1"/>
      <c r="AP659" s="30"/>
      <c r="AQ659" s="1"/>
      <c r="AR659" s="1">
        <f t="shared" si="64"/>
        <v>0</v>
      </c>
      <c r="AS659" s="1"/>
      <c r="AT659" s="1"/>
      <c r="AU659" s="2">
        <f t="shared" si="79"/>
        <v>0</v>
      </c>
      <c r="AW659" s="1"/>
      <c r="AX659" s="1"/>
      <c r="AY659" s="1"/>
      <c r="AZ659" s="2">
        <f t="shared" si="75"/>
        <v>0</v>
      </c>
      <c r="BA659" s="2">
        <f>SUM(AF659,AH659,-AZ659,-Table1914[[#This Row],[Sale Fee]])</f>
        <v>0</v>
      </c>
      <c r="BC659" s="1"/>
      <c r="BD659" s="1"/>
      <c r="BE659" s="1"/>
    </row>
    <row r="660" spans="1:57" x14ac:dyDescent="0.25">
      <c r="A660" s="1"/>
      <c r="B660" s="1"/>
      <c r="E660" s="4"/>
      <c r="F660" s="4"/>
      <c r="Q660" s="1"/>
      <c r="R660" s="1"/>
      <c r="S660" s="1"/>
      <c r="U660" s="1"/>
      <c r="V660" s="1"/>
      <c r="W660" s="1">
        <f t="shared" si="76"/>
        <v>0</v>
      </c>
      <c r="X660" s="1"/>
      <c r="Y660" s="1"/>
      <c r="Z660" s="1">
        <f>Table1914[[#This Row],[Quantity2]]*Table1914[[#This Row],[U Cost]]</f>
        <v>0</v>
      </c>
      <c r="AB660" s="1"/>
      <c r="AC660" s="1"/>
      <c r="AD660" s="1">
        <f t="shared" si="77"/>
        <v>0</v>
      </c>
      <c r="AE660" s="1">
        <v>0</v>
      </c>
      <c r="AF660" s="1">
        <f>SUM(Table1914[[#This Row],[Total 
Paid]:[Shipping 
Charged]])</f>
        <v>0</v>
      </c>
      <c r="AG660" s="1"/>
      <c r="AH660" s="1"/>
      <c r="AI660" s="1">
        <f t="shared" si="78"/>
        <v>0</v>
      </c>
      <c r="AK660" s="1"/>
      <c r="AL660" s="1"/>
      <c r="AM660" s="1"/>
      <c r="AN660" s="1"/>
      <c r="AP660" s="30"/>
      <c r="AQ660" s="1"/>
      <c r="AR660" s="1">
        <f t="shared" si="64"/>
        <v>0</v>
      </c>
      <c r="AS660" s="1"/>
      <c r="AT660" s="1"/>
      <c r="AU660" s="2">
        <f t="shared" si="79"/>
        <v>0</v>
      </c>
      <c r="AW660" s="1"/>
      <c r="AX660" s="1"/>
      <c r="AY660" s="1"/>
      <c r="AZ660" s="2">
        <f t="shared" si="75"/>
        <v>0</v>
      </c>
      <c r="BA660" s="2">
        <f>SUM(AF660,AH660,-AZ660,-Table1914[[#This Row],[Sale Fee]])</f>
        <v>0</v>
      </c>
      <c r="BC660" s="1"/>
      <c r="BD660" s="1"/>
      <c r="BE660" s="1">
        <f t="shared" ref="BE660" si="80">BD660*BC660</f>
        <v>0</v>
      </c>
    </row>
    <row r="661" spans="1:57" x14ac:dyDescent="0.25">
      <c r="A661" s="1"/>
      <c r="B661" s="1"/>
      <c r="E661" s="4"/>
      <c r="F661" s="4"/>
      <c r="Q661" s="1"/>
      <c r="R661" s="1"/>
      <c r="S661" s="1"/>
      <c r="U661" s="1"/>
      <c r="V661" s="1"/>
      <c r="W661" s="1"/>
      <c r="X661" s="1"/>
      <c r="Y661" s="1"/>
      <c r="Z661" s="1">
        <f>Table1914[[#This Row],[Quantity2]]*Table1914[[#This Row],[U Cost]]</f>
        <v>0</v>
      </c>
      <c r="AB661" s="1"/>
      <c r="AC661" s="1"/>
      <c r="AD661" s="1">
        <f t="shared" si="77"/>
        <v>0</v>
      </c>
      <c r="AE661" s="1"/>
      <c r="AF661" s="1">
        <f>SUM(Table1914[[#This Row],[Total 
Paid]:[Shipping 
Charged]])</f>
        <v>0</v>
      </c>
      <c r="AG661" s="1"/>
      <c r="AH661" s="1"/>
      <c r="AI661" s="1">
        <f t="shared" si="78"/>
        <v>0</v>
      </c>
      <c r="AK661" s="1"/>
      <c r="AL661" s="1"/>
      <c r="AM661" s="1"/>
      <c r="AN661" s="1"/>
      <c r="AP661" s="30"/>
      <c r="AQ661" s="1"/>
      <c r="AR661" s="1">
        <f t="shared" si="64"/>
        <v>0</v>
      </c>
      <c r="AS661" s="1"/>
      <c r="AT661" s="1"/>
      <c r="AU661" s="2">
        <f t="shared" si="79"/>
        <v>0</v>
      </c>
      <c r="AW661" s="1"/>
      <c r="AX661" s="1"/>
      <c r="AY661" s="1"/>
      <c r="AZ661" s="2">
        <f t="shared" si="75"/>
        <v>0</v>
      </c>
      <c r="BA661" s="2">
        <f>SUM(AF661,AH661,-AZ661,-Table1914[[#This Row],[Sale Fee]])</f>
        <v>0</v>
      </c>
      <c r="BC661" s="1"/>
      <c r="BD661" s="1"/>
      <c r="BE661" s="1"/>
    </row>
    <row r="662" spans="1:57" x14ac:dyDescent="0.25">
      <c r="A662" s="1"/>
      <c r="B662" s="1"/>
      <c r="E662" s="4"/>
      <c r="F662" s="4"/>
      <c r="Q662" s="1"/>
      <c r="R662" s="1"/>
      <c r="S662" s="1"/>
      <c r="U662" s="1"/>
      <c r="V662" s="1"/>
      <c r="W662" s="1"/>
      <c r="X662" s="1"/>
      <c r="Y662" s="1"/>
      <c r="Z662" s="1">
        <f>Table1914[[#This Row],[Quantity2]]*Table1914[[#This Row],[U Cost]]</f>
        <v>0</v>
      </c>
      <c r="AB662" s="1"/>
      <c r="AC662" s="1"/>
      <c r="AD662" s="1">
        <f t="shared" si="77"/>
        <v>0</v>
      </c>
      <c r="AE662" s="1"/>
      <c r="AF662" s="1">
        <f>SUM(Table1914[[#This Row],[Total 
Paid]:[Shipping 
Charged]])</f>
        <v>0</v>
      </c>
      <c r="AG662" s="1"/>
      <c r="AH662" s="1"/>
      <c r="AI662" s="1">
        <f t="shared" si="78"/>
        <v>0</v>
      </c>
      <c r="AK662" s="1"/>
      <c r="AL662" s="1"/>
      <c r="AM662" s="1"/>
      <c r="AN662" s="1"/>
      <c r="AP662" s="30"/>
      <c r="AQ662" s="1"/>
      <c r="AR662" s="1">
        <f t="shared" si="64"/>
        <v>0</v>
      </c>
      <c r="AS662" s="1"/>
      <c r="AT662" s="1"/>
      <c r="AU662" s="2">
        <f t="shared" si="79"/>
        <v>0</v>
      </c>
      <c r="AW662" s="1"/>
      <c r="AX662" s="1"/>
      <c r="AY662" s="1"/>
      <c r="AZ662" s="2">
        <f t="shared" si="75"/>
        <v>0</v>
      </c>
      <c r="BA662" s="2">
        <f>SUM(AF662,AH662,-AZ662,-Table1914[[#This Row],[Sale Fee]])</f>
        <v>0</v>
      </c>
      <c r="BC662" s="1"/>
      <c r="BD662" s="1"/>
      <c r="BE662" s="1"/>
    </row>
    <row r="663" spans="1:57" x14ac:dyDescent="0.25">
      <c r="A663" s="1"/>
      <c r="B663" s="1"/>
      <c r="E663" s="4"/>
      <c r="F663" s="4"/>
      <c r="Q663" s="1"/>
      <c r="R663" s="1"/>
      <c r="S663" s="1"/>
      <c r="U663" s="1"/>
      <c r="V663" s="1"/>
      <c r="W663" s="1"/>
      <c r="X663" s="1"/>
      <c r="Y663" s="1"/>
      <c r="Z663" s="1">
        <f>Table1914[[#This Row],[Quantity2]]*Table1914[[#This Row],[U Cost]]</f>
        <v>0</v>
      </c>
      <c r="AB663" s="1"/>
      <c r="AC663" s="1"/>
      <c r="AD663" s="1">
        <f t="shared" si="77"/>
        <v>0</v>
      </c>
      <c r="AE663" s="1"/>
      <c r="AF663" s="1">
        <f>SUM(Table1914[[#This Row],[Total 
Paid]:[Shipping 
Charged]])</f>
        <v>0</v>
      </c>
      <c r="AG663" s="1"/>
      <c r="AH663" s="1"/>
      <c r="AI663" s="1">
        <f t="shared" si="78"/>
        <v>0</v>
      </c>
      <c r="AK663" s="1"/>
      <c r="AL663" s="1"/>
      <c r="AM663" s="1"/>
      <c r="AN663" s="1"/>
      <c r="AP663" s="30"/>
      <c r="AQ663" s="1"/>
      <c r="AR663" s="1">
        <f t="shared" si="64"/>
        <v>0</v>
      </c>
      <c r="AS663" s="1"/>
      <c r="AT663" s="1"/>
      <c r="AU663" s="2">
        <f t="shared" si="79"/>
        <v>0</v>
      </c>
      <c r="AW663" s="1"/>
      <c r="AX663" s="1"/>
      <c r="AY663" s="1"/>
      <c r="AZ663" s="2">
        <f t="shared" si="75"/>
        <v>0</v>
      </c>
      <c r="BA663" s="2">
        <f>SUM(AF663,AH663,-AZ663,-Table1914[[#This Row],[Sale Fee]])</f>
        <v>0</v>
      </c>
      <c r="BC663" s="1"/>
      <c r="BD663" s="1"/>
      <c r="BE663" s="1"/>
    </row>
    <row r="664" spans="1:57" x14ac:dyDescent="0.25">
      <c r="A664" s="1"/>
      <c r="B664" s="1"/>
      <c r="E664" s="4"/>
      <c r="F664" s="4"/>
      <c r="Q664" s="1"/>
      <c r="R664" s="1"/>
      <c r="S664" s="1"/>
      <c r="U664" s="1"/>
      <c r="V664" s="1"/>
      <c r="W664" s="1"/>
      <c r="X664" s="1"/>
      <c r="Y664" s="1"/>
      <c r="Z664" s="1">
        <f>Table1914[[#This Row],[Quantity2]]*Table1914[[#This Row],[U Cost]]</f>
        <v>0</v>
      </c>
      <c r="AB664" s="1"/>
      <c r="AC664" s="1"/>
      <c r="AD664" s="1">
        <f t="shared" si="77"/>
        <v>0</v>
      </c>
      <c r="AE664" s="1"/>
      <c r="AF664" s="1">
        <f>SUM(Table1914[[#This Row],[Total 
Paid]:[Shipping 
Charged]])</f>
        <v>0</v>
      </c>
      <c r="AG664" s="1"/>
      <c r="AH664" s="1"/>
      <c r="AI664" s="1">
        <f t="shared" si="78"/>
        <v>0</v>
      </c>
      <c r="AK664" s="1"/>
      <c r="AL664" s="1"/>
      <c r="AM664" s="1"/>
      <c r="AN664" s="1"/>
      <c r="AP664" s="30"/>
      <c r="AQ664" s="1"/>
      <c r="AR664" s="1">
        <f t="shared" si="64"/>
        <v>0</v>
      </c>
      <c r="AS664" s="1"/>
      <c r="AT664" s="1"/>
      <c r="AU664" s="2">
        <f t="shared" si="79"/>
        <v>0</v>
      </c>
      <c r="AW664" s="1"/>
      <c r="AX664" s="1"/>
      <c r="AY664" s="1"/>
      <c r="AZ664" s="2">
        <f t="shared" si="75"/>
        <v>0</v>
      </c>
      <c r="BA664" s="2">
        <f>SUM(AF664,AH664,-AZ664,-Table1914[[#This Row],[Sale Fee]])</f>
        <v>0</v>
      </c>
      <c r="BC664" s="1"/>
      <c r="BD664" s="1"/>
      <c r="BE664" s="1"/>
    </row>
    <row r="665" spans="1:57" x14ac:dyDescent="0.25">
      <c r="A665" s="1"/>
      <c r="B665" s="1"/>
      <c r="E665" s="4"/>
      <c r="F665" s="4"/>
      <c r="Q665" s="1"/>
      <c r="R665" s="1"/>
      <c r="S665" s="1"/>
      <c r="U665" s="1"/>
      <c r="V665" s="1"/>
      <c r="W665" s="1"/>
      <c r="X665" s="1"/>
      <c r="Y665" s="1"/>
      <c r="Z665" s="1">
        <f>Table1914[[#This Row],[Quantity2]]*Table1914[[#This Row],[U Cost]]</f>
        <v>0</v>
      </c>
      <c r="AB665" s="1"/>
      <c r="AC665" s="1"/>
      <c r="AD665" s="1">
        <f t="shared" si="77"/>
        <v>0</v>
      </c>
      <c r="AE665" s="1"/>
      <c r="AF665" s="1">
        <f>SUM(Table1914[[#This Row],[Total 
Paid]:[Shipping 
Charged]])</f>
        <v>0</v>
      </c>
      <c r="AG665" s="1"/>
      <c r="AH665" s="1"/>
      <c r="AI665" s="1">
        <f t="shared" si="78"/>
        <v>0</v>
      </c>
      <c r="AK665" s="1"/>
      <c r="AL665" s="1"/>
      <c r="AM665" s="1"/>
      <c r="AN665" s="1"/>
      <c r="AP665" s="30"/>
      <c r="AQ665" s="1"/>
      <c r="AR665" s="1">
        <f t="shared" si="64"/>
        <v>0</v>
      </c>
      <c r="AS665" s="1"/>
      <c r="AT665" s="1"/>
      <c r="AU665" s="2">
        <f t="shared" si="79"/>
        <v>0</v>
      </c>
      <c r="AW665" s="1"/>
      <c r="AX665" s="1"/>
      <c r="AY665" s="1"/>
      <c r="AZ665" s="2">
        <f t="shared" si="75"/>
        <v>0</v>
      </c>
      <c r="BA665" s="2">
        <f>SUM(AF665,AH665,-AZ665,-Table1914[[#This Row],[Sale Fee]])</f>
        <v>0</v>
      </c>
      <c r="BC665" s="1"/>
      <c r="BD665" s="1"/>
      <c r="BE665" s="1"/>
    </row>
    <row r="666" spans="1:57" x14ac:dyDescent="0.25">
      <c r="A666" s="1"/>
      <c r="B666" s="1"/>
      <c r="E666" s="4"/>
      <c r="F666" s="4"/>
      <c r="Q666" s="1"/>
      <c r="R666" s="1"/>
      <c r="S666" s="1"/>
      <c r="U666" s="1"/>
      <c r="V666" s="1"/>
      <c r="W666" s="1"/>
      <c r="X666" s="1"/>
      <c r="Y666" s="1"/>
      <c r="Z666" s="1">
        <f>Table1914[[#This Row],[Quantity2]]*Table1914[[#This Row],[U Cost]]</f>
        <v>0</v>
      </c>
      <c r="AB666" s="1"/>
      <c r="AC666" s="1"/>
      <c r="AD666" s="1">
        <f t="shared" si="77"/>
        <v>0</v>
      </c>
      <c r="AE666" s="1"/>
      <c r="AF666" s="1">
        <f>SUM(Table1914[[#This Row],[Total 
Paid]:[Shipping 
Charged]])</f>
        <v>0</v>
      </c>
      <c r="AG666" s="1"/>
      <c r="AH666" s="1"/>
      <c r="AI666" s="1">
        <f t="shared" si="78"/>
        <v>0</v>
      </c>
      <c r="AK666" s="1"/>
      <c r="AL666" s="1"/>
      <c r="AM666" s="1"/>
      <c r="AN666" s="1"/>
      <c r="AP666" s="30"/>
      <c r="AQ666" s="1"/>
      <c r="AR666" s="1">
        <f t="shared" si="64"/>
        <v>0</v>
      </c>
      <c r="AS666" s="1"/>
      <c r="AT666" s="1"/>
      <c r="AU666" s="2">
        <f t="shared" si="79"/>
        <v>0</v>
      </c>
      <c r="AW666" s="1"/>
      <c r="AX666" s="1"/>
      <c r="AY666" s="1"/>
      <c r="AZ666" s="2">
        <f t="shared" si="75"/>
        <v>0</v>
      </c>
      <c r="BA666" s="2">
        <f>SUM(AF666,AH666,-AZ666,-Table1914[[#This Row],[Sale Fee]])</f>
        <v>0</v>
      </c>
      <c r="BC666" s="1"/>
      <c r="BD666" s="1"/>
      <c r="BE666" s="1"/>
    </row>
    <row r="667" spans="1:57" x14ac:dyDescent="0.25">
      <c r="A667" s="1"/>
      <c r="B667" s="1"/>
      <c r="E667" s="4"/>
      <c r="F667" s="4"/>
      <c r="Q667" s="1"/>
      <c r="R667" s="1"/>
      <c r="S667" s="1"/>
      <c r="U667" s="1"/>
      <c r="V667" s="1"/>
      <c r="W667" s="1"/>
      <c r="X667" s="1"/>
      <c r="Y667" s="1"/>
      <c r="Z667" s="1">
        <f>Table1914[[#This Row],[Quantity2]]*Table1914[[#This Row],[U Cost]]</f>
        <v>0</v>
      </c>
      <c r="AB667" s="1"/>
      <c r="AC667" s="1"/>
      <c r="AD667" s="1">
        <f t="shared" si="77"/>
        <v>0</v>
      </c>
      <c r="AE667" s="1"/>
      <c r="AF667" s="1">
        <f>SUM(Table1914[[#This Row],[Total 
Paid]:[Shipping 
Charged]])</f>
        <v>0</v>
      </c>
      <c r="AG667" s="1"/>
      <c r="AH667" s="1"/>
      <c r="AI667" s="1">
        <f t="shared" si="78"/>
        <v>0</v>
      </c>
      <c r="AK667" s="1"/>
      <c r="AL667" s="1"/>
      <c r="AM667" s="1"/>
      <c r="AN667" s="1"/>
      <c r="AP667" s="30"/>
      <c r="AQ667" s="1"/>
      <c r="AR667" s="1">
        <f t="shared" si="64"/>
        <v>0</v>
      </c>
      <c r="AS667" s="1"/>
      <c r="AT667" s="1"/>
      <c r="AU667" s="2">
        <f t="shared" si="79"/>
        <v>0</v>
      </c>
      <c r="AW667" s="1"/>
      <c r="AX667" s="1"/>
      <c r="AY667" s="1"/>
      <c r="AZ667" s="2">
        <f t="shared" si="75"/>
        <v>0</v>
      </c>
      <c r="BA667" s="2">
        <f>SUM(AF667,AH667,-AZ667,-Table1914[[#This Row],[Sale Fee]])</f>
        <v>0</v>
      </c>
      <c r="BC667" s="1"/>
      <c r="BD667" s="1"/>
      <c r="BE667" s="1"/>
    </row>
    <row r="668" spans="1:57" x14ac:dyDescent="0.25">
      <c r="A668" s="1"/>
      <c r="B668" s="1"/>
      <c r="E668" s="4"/>
      <c r="F668" s="4"/>
      <c r="Q668" s="1"/>
      <c r="R668" s="1"/>
      <c r="S668" s="1"/>
      <c r="U668" s="1"/>
      <c r="V668" s="1"/>
      <c r="W668" s="1"/>
      <c r="X668" s="1"/>
      <c r="Y668" s="1"/>
      <c r="Z668" s="1">
        <f>Table1914[[#This Row],[Quantity2]]*Table1914[[#This Row],[U Cost]]</f>
        <v>0</v>
      </c>
      <c r="AB668" s="1"/>
      <c r="AC668" s="1"/>
      <c r="AD668" s="1">
        <f t="shared" si="77"/>
        <v>0</v>
      </c>
      <c r="AE668" s="1"/>
      <c r="AF668" s="1">
        <f>SUM(Table1914[[#This Row],[Total 
Paid]:[Shipping 
Charged]])</f>
        <v>0</v>
      </c>
      <c r="AG668" s="1"/>
      <c r="AH668" s="1"/>
      <c r="AI668" s="1">
        <f t="shared" si="78"/>
        <v>0</v>
      </c>
      <c r="AK668" s="1"/>
      <c r="AL668" s="1"/>
      <c r="AM668" s="1"/>
      <c r="AN668" s="1"/>
      <c r="AP668" s="30"/>
      <c r="AQ668" s="1"/>
      <c r="AR668" s="1">
        <f t="shared" si="64"/>
        <v>0</v>
      </c>
      <c r="AS668" s="1"/>
      <c r="AT668" s="1"/>
      <c r="AU668" s="2">
        <f t="shared" si="79"/>
        <v>0</v>
      </c>
      <c r="AW668" s="1"/>
      <c r="AX668" s="1"/>
      <c r="AY668" s="1"/>
      <c r="AZ668" s="2">
        <f t="shared" si="75"/>
        <v>0</v>
      </c>
      <c r="BA668" s="2">
        <f>SUM(AF668,AH668,-AZ668,-Table1914[[#This Row],[Sale Fee]])</f>
        <v>0</v>
      </c>
      <c r="BC668" s="1"/>
      <c r="BD668" s="1"/>
      <c r="BE668" s="1"/>
    </row>
    <row r="669" spans="1:57" x14ac:dyDescent="0.25">
      <c r="A669" s="1"/>
      <c r="B669" s="1"/>
      <c r="E669" s="4"/>
      <c r="F669" s="4"/>
      <c r="Q669" s="1"/>
      <c r="R669" s="1"/>
      <c r="S669" s="1"/>
      <c r="U669" s="1"/>
      <c r="V669" s="1"/>
      <c r="W669" s="1"/>
      <c r="X669" s="1"/>
      <c r="Y669" s="1"/>
      <c r="Z669" s="1">
        <f>Table1914[[#This Row],[Quantity2]]*Table1914[[#This Row],[U Cost]]</f>
        <v>0</v>
      </c>
      <c r="AB669" s="1"/>
      <c r="AC669" s="1"/>
      <c r="AD669" s="1">
        <f t="shared" si="77"/>
        <v>0</v>
      </c>
      <c r="AE669" s="1"/>
      <c r="AF669" s="1">
        <f>SUM(Table1914[[#This Row],[Total 
Paid]:[Shipping 
Charged]])</f>
        <v>0</v>
      </c>
      <c r="AG669" s="1"/>
      <c r="AH669" s="1"/>
      <c r="AI669" s="1">
        <f t="shared" si="78"/>
        <v>0</v>
      </c>
      <c r="AK669" s="1"/>
      <c r="AL669" s="1"/>
      <c r="AM669" s="1"/>
      <c r="AN669" s="1"/>
      <c r="AP669" s="30"/>
      <c r="AQ669" s="1"/>
      <c r="AR669" s="1">
        <f t="shared" si="64"/>
        <v>0</v>
      </c>
      <c r="AS669" s="1"/>
      <c r="AT669" s="1"/>
      <c r="AU669" s="2">
        <f t="shared" si="79"/>
        <v>0</v>
      </c>
      <c r="AW669" s="1"/>
      <c r="AX669" s="1"/>
      <c r="AY669" s="1"/>
      <c r="AZ669" s="2">
        <f t="shared" si="75"/>
        <v>0</v>
      </c>
      <c r="BA669" s="2">
        <f>SUM(AF669,AH669,-AZ669,-Table1914[[#This Row],[Sale Fee]])</f>
        <v>0</v>
      </c>
      <c r="BC669" s="1"/>
      <c r="BD669" s="1"/>
      <c r="BE669" s="1"/>
    </row>
    <row r="670" spans="1:57" x14ac:dyDescent="0.25">
      <c r="A670" s="1"/>
      <c r="B670" s="1"/>
      <c r="E670" s="4"/>
      <c r="F670" s="4"/>
      <c r="Q670" s="1"/>
      <c r="R670" s="1"/>
      <c r="S670" s="1"/>
      <c r="U670" s="1"/>
      <c r="V670" s="1"/>
      <c r="W670" s="1"/>
      <c r="X670" s="1"/>
      <c r="Y670" s="1"/>
      <c r="Z670" s="1">
        <f>Table1914[[#This Row],[Quantity2]]*Table1914[[#This Row],[U Cost]]</f>
        <v>0</v>
      </c>
      <c r="AB670" s="1"/>
      <c r="AC670" s="1"/>
      <c r="AD670" s="1">
        <f t="shared" si="77"/>
        <v>0</v>
      </c>
      <c r="AE670" s="1"/>
      <c r="AF670" s="1">
        <f>SUM(Table1914[[#This Row],[Total 
Paid]:[Shipping 
Charged]])</f>
        <v>0</v>
      </c>
      <c r="AG670" s="1"/>
      <c r="AH670" s="1"/>
      <c r="AI670" s="1">
        <f t="shared" si="78"/>
        <v>0</v>
      </c>
      <c r="AK670" s="1"/>
      <c r="AL670" s="1"/>
      <c r="AM670" s="1"/>
      <c r="AN670" s="1"/>
      <c r="AP670" s="30"/>
      <c r="AQ670" s="1"/>
      <c r="AR670" s="1">
        <f t="shared" si="64"/>
        <v>0</v>
      </c>
      <c r="AS670" s="1"/>
      <c r="AT670" s="1"/>
      <c r="AU670" s="2">
        <f t="shared" si="79"/>
        <v>0</v>
      </c>
      <c r="AW670" s="1"/>
      <c r="AX670" s="1"/>
      <c r="AY670" s="1"/>
      <c r="AZ670" s="2">
        <f t="shared" si="75"/>
        <v>0</v>
      </c>
      <c r="BA670" s="2">
        <f>SUM(AF670,AH670,-AZ670,-Table1914[[#This Row],[Sale Fee]])</f>
        <v>0</v>
      </c>
      <c r="BC670" s="1"/>
      <c r="BD670" s="1"/>
      <c r="BE670" s="1"/>
    </row>
    <row r="671" spans="1:57" x14ac:dyDescent="0.25">
      <c r="A671" s="1"/>
      <c r="B671" s="1"/>
      <c r="E671" s="4"/>
      <c r="F671" s="4"/>
      <c r="Q671" s="1"/>
      <c r="R671" s="1"/>
      <c r="S671" s="1"/>
      <c r="U671" s="1"/>
      <c r="V671" s="1"/>
      <c r="W671" s="1"/>
      <c r="X671" s="1"/>
      <c r="Y671" s="1"/>
      <c r="Z671" s="1">
        <f>Table1914[[#This Row],[Quantity2]]*Table1914[[#This Row],[U Cost]]</f>
        <v>0</v>
      </c>
      <c r="AB671" s="1"/>
      <c r="AC671" s="1"/>
      <c r="AD671" s="1">
        <f t="shared" si="77"/>
        <v>0</v>
      </c>
      <c r="AE671" s="1"/>
      <c r="AF671" s="1">
        <f>SUM(Table1914[[#This Row],[Total 
Paid]:[Shipping 
Charged]])</f>
        <v>0</v>
      </c>
      <c r="AG671" s="1"/>
      <c r="AH671" s="1"/>
      <c r="AI671" s="1">
        <f t="shared" si="78"/>
        <v>0</v>
      </c>
      <c r="AK671" s="1"/>
      <c r="AL671" s="1"/>
      <c r="AM671" s="1"/>
      <c r="AN671" s="1"/>
      <c r="AP671" s="30"/>
      <c r="AQ671" s="1"/>
      <c r="AR671" s="1">
        <f t="shared" si="64"/>
        <v>0</v>
      </c>
      <c r="AS671" s="1"/>
      <c r="AT671" s="1"/>
      <c r="AU671" s="2">
        <f t="shared" si="79"/>
        <v>0</v>
      </c>
      <c r="AW671" s="1"/>
      <c r="AX671" s="1"/>
      <c r="AY671" s="1"/>
      <c r="AZ671" s="2">
        <f t="shared" si="75"/>
        <v>0</v>
      </c>
      <c r="BA671" s="2">
        <f>SUM(AF671,AH671,-AZ671,-Table1914[[#This Row],[Sale Fee]])</f>
        <v>0</v>
      </c>
      <c r="BC671" s="1"/>
      <c r="BD671" s="1"/>
      <c r="BE671" s="1"/>
    </row>
    <row r="672" spans="1:57" x14ac:dyDescent="0.25">
      <c r="A672" s="1"/>
      <c r="B672" s="1"/>
      <c r="E672" s="4"/>
      <c r="F672" s="4"/>
      <c r="Q672" s="1"/>
      <c r="R672" s="1"/>
      <c r="S672" s="1"/>
      <c r="U672" s="1"/>
      <c r="V672" s="1"/>
      <c r="W672" s="1"/>
      <c r="X672" s="1"/>
      <c r="Y672" s="1"/>
      <c r="Z672" s="1">
        <f>Table1914[[#This Row],[Quantity2]]*Table1914[[#This Row],[U Cost]]</f>
        <v>0</v>
      </c>
      <c r="AB672" s="1"/>
      <c r="AC672" s="1"/>
      <c r="AD672" s="1">
        <f t="shared" si="77"/>
        <v>0</v>
      </c>
      <c r="AE672" s="1"/>
      <c r="AF672" s="1">
        <f>SUM(Table1914[[#This Row],[Total 
Paid]:[Shipping 
Charged]])</f>
        <v>0</v>
      </c>
      <c r="AG672" s="1"/>
      <c r="AH672" s="1"/>
      <c r="AI672" s="1">
        <f t="shared" si="78"/>
        <v>0</v>
      </c>
      <c r="AK672" s="1"/>
      <c r="AL672" s="1"/>
      <c r="AM672" s="1"/>
      <c r="AN672" s="1"/>
      <c r="AP672" s="30"/>
      <c r="AQ672" s="1"/>
      <c r="AR672" s="1">
        <f t="shared" si="64"/>
        <v>0</v>
      </c>
      <c r="AS672" s="1"/>
      <c r="AT672" s="1"/>
      <c r="AU672" s="2">
        <f t="shared" si="79"/>
        <v>0</v>
      </c>
      <c r="AW672" s="1"/>
      <c r="AX672" s="1"/>
      <c r="AY672" s="1"/>
      <c r="AZ672" s="2">
        <f t="shared" si="75"/>
        <v>0</v>
      </c>
      <c r="BA672" s="2">
        <f>SUM(AF672,AH672,-AZ672,-Table1914[[#This Row],[Sale Fee]])</f>
        <v>0</v>
      </c>
      <c r="BC672" s="1"/>
      <c r="BD672" s="1"/>
      <c r="BE672" s="1"/>
    </row>
    <row r="673" spans="1:57" x14ac:dyDescent="0.25">
      <c r="A673" s="1"/>
      <c r="B673" s="1"/>
      <c r="E673" s="4"/>
      <c r="F673" s="4"/>
      <c r="Q673" s="1"/>
      <c r="R673" s="1"/>
      <c r="S673" s="1"/>
      <c r="U673" s="1"/>
      <c r="V673" s="1"/>
      <c r="W673" s="1"/>
      <c r="X673" s="1"/>
      <c r="Y673" s="1"/>
      <c r="Z673" s="1">
        <f>Table1914[[#This Row],[Quantity2]]*Table1914[[#This Row],[U Cost]]</f>
        <v>0</v>
      </c>
      <c r="AB673" s="1"/>
      <c r="AC673" s="1"/>
      <c r="AD673" s="1">
        <f t="shared" si="77"/>
        <v>0</v>
      </c>
      <c r="AE673" s="1"/>
      <c r="AF673" s="1">
        <f>SUM(Table1914[[#This Row],[Total 
Paid]:[Shipping 
Charged]])</f>
        <v>0</v>
      </c>
      <c r="AG673" s="1"/>
      <c r="AH673" s="1"/>
      <c r="AI673" s="1">
        <f t="shared" si="78"/>
        <v>0</v>
      </c>
      <c r="AK673" s="1"/>
      <c r="AL673" s="1"/>
      <c r="AM673" s="1"/>
      <c r="AN673" s="1"/>
      <c r="AP673" s="30"/>
      <c r="AQ673" s="1"/>
      <c r="AR673" s="1">
        <f t="shared" si="64"/>
        <v>0</v>
      </c>
      <c r="AS673" s="1"/>
      <c r="AT673" s="1"/>
      <c r="AU673" s="2">
        <f t="shared" si="79"/>
        <v>0</v>
      </c>
      <c r="AW673" s="1"/>
      <c r="AX673" s="1"/>
      <c r="AY673" s="1"/>
      <c r="AZ673" s="2">
        <f t="shared" si="75"/>
        <v>0</v>
      </c>
      <c r="BA673" s="2">
        <f>SUM(AF673,AH673,-AZ673,-Table1914[[#This Row],[Sale Fee]])</f>
        <v>0</v>
      </c>
      <c r="BC673" s="1"/>
      <c r="BD673" s="1"/>
      <c r="BE673" s="1"/>
    </row>
    <row r="674" spans="1:57" x14ac:dyDescent="0.25">
      <c r="A674" s="1"/>
      <c r="B674" s="1"/>
      <c r="E674" s="4"/>
      <c r="F674" s="4"/>
      <c r="Q674" s="1"/>
      <c r="R674" s="1"/>
      <c r="S674" s="1"/>
      <c r="U674" s="1"/>
      <c r="V674" s="1"/>
      <c r="W674" s="1"/>
      <c r="X674" s="1"/>
      <c r="Y674" s="1"/>
      <c r="Z674" s="1">
        <f>Table1914[[#This Row],[Quantity2]]*Table1914[[#This Row],[U Cost]]</f>
        <v>0</v>
      </c>
      <c r="AB674" s="1"/>
      <c r="AC674" s="1"/>
      <c r="AD674" s="1">
        <f t="shared" si="77"/>
        <v>0</v>
      </c>
      <c r="AE674" s="1"/>
      <c r="AF674" s="1">
        <f>SUM(Table1914[[#This Row],[Total 
Paid]:[Shipping 
Charged]])</f>
        <v>0</v>
      </c>
      <c r="AG674" s="1"/>
      <c r="AH674" s="1"/>
      <c r="AI674" s="1">
        <f t="shared" si="78"/>
        <v>0</v>
      </c>
      <c r="AK674" s="1"/>
      <c r="AL674" s="1"/>
      <c r="AM674" s="1"/>
      <c r="AN674" s="1"/>
      <c r="AP674" s="30"/>
      <c r="AQ674" s="1"/>
      <c r="AR674" s="1">
        <f t="shared" si="64"/>
        <v>0</v>
      </c>
      <c r="AS674" s="1"/>
      <c r="AT674" s="1"/>
      <c r="AU674" s="2">
        <f t="shared" si="79"/>
        <v>0</v>
      </c>
      <c r="AW674" s="1"/>
      <c r="AX674" s="1"/>
      <c r="AY674" s="1"/>
      <c r="AZ674" s="2">
        <f t="shared" si="75"/>
        <v>0</v>
      </c>
      <c r="BA674" s="2">
        <f>SUM(AF674,AH674,-AZ674,-Table1914[[#This Row],[Sale Fee]])</f>
        <v>0</v>
      </c>
      <c r="BC674" s="1"/>
      <c r="BD674" s="1"/>
      <c r="BE674" s="1"/>
    </row>
    <row r="675" spans="1:57" x14ac:dyDescent="0.25">
      <c r="A675" s="1"/>
      <c r="B675" s="1"/>
      <c r="E675" s="4"/>
      <c r="F675" s="4"/>
      <c r="Q675" s="1"/>
      <c r="R675" s="1"/>
      <c r="S675" s="1"/>
      <c r="U675" s="1"/>
      <c r="V675" s="1"/>
      <c r="W675" s="1"/>
      <c r="X675" s="1"/>
      <c r="Y675" s="1"/>
      <c r="Z675" s="1">
        <f>Table1914[[#This Row],[Quantity2]]*Table1914[[#This Row],[U Cost]]</f>
        <v>0</v>
      </c>
      <c r="AB675" s="1"/>
      <c r="AC675" s="1"/>
      <c r="AD675" s="1">
        <f t="shared" si="77"/>
        <v>0</v>
      </c>
      <c r="AE675" s="1"/>
      <c r="AF675" s="1">
        <f>SUM(Table1914[[#This Row],[Total 
Paid]:[Shipping 
Charged]])</f>
        <v>0</v>
      </c>
      <c r="AG675" s="1"/>
      <c r="AH675" s="1"/>
      <c r="AI675" s="1">
        <f t="shared" si="78"/>
        <v>0</v>
      </c>
      <c r="AK675" s="1"/>
      <c r="AL675" s="1"/>
      <c r="AM675" s="1"/>
      <c r="AN675" s="1"/>
      <c r="AP675" s="30"/>
      <c r="AQ675" s="1"/>
      <c r="AR675" s="1">
        <f t="shared" si="64"/>
        <v>0</v>
      </c>
      <c r="AS675" s="1"/>
      <c r="AT675" s="1"/>
      <c r="AU675" s="2">
        <f t="shared" si="79"/>
        <v>0</v>
      </c>
      <c r="AW675" s="1"/>
      <c r="AX675" s="1"/>
      <c r="AY675" s="1"/>
      <c r="AZ675" s="2">
        <f t="shared" si="75"/>
        <v>0</v>
      </c>
      <c r="BA675" s="2">
        <f>SUM(AF675,AH675,-AZ675,-Table1914[[#This Row],[Sale Fee]])</f>
        <v>0</v>
      </c>
      <c r="BC675" s="1"/>
      <c r="BD675" s="1"/>
      <c r="BE675" s="1"/>
    </row>
    <row r="676" spans="1:57" x14ac:dyDescent="0.25">
      <c r="A676" s="1"/>
      <c r="B676" s="1"/>
      <c r="E676" s="4"/>
      <c r="F676" s="4"/>
      <c r="Q676" s="1"/>
      <c r="R676" s="1"/>
      <c r="S676" s="1"/>
      <c r="U676" s="1"/>
      <c r="V676" s="1"/>
      <c r="W676" s="1">
        <f t="shared" ref="W676" si="81">U676*V676</f>
        <v>0</v>
      </c>
      <c r="X676" s="1"/>
      <c r="Y676" s="1"/>
      <c r="Z676" s="1">
        <f>Table1914[[#This Row],[Quantity2]]*Table1914[[#This Row],[U Cost]]</f>
        <v>0</v>
      </c>
      <c r="AB676" s="1"/>
      <c r="AC676" s="1"/>
      <c r="AD676" s="1">
        <f t="shared" si="77"/>
        <v>0</v>
      </c>
      <c r="AE676" s="1"/>
      <c r="AF676" s="1">
        <f>SUM(Table1914[[#This Row],[Total 
Paid]:[Shipping 
Charged]])</f>
        <v>0</v>
      </c>
      <c r="AG676" s="1"/>
      <c r="AH676" s="1"/>
      <c r="AI676" s="1">
        <f t="shared" si="78"/>
        <v>0</v>
      </c>
      <c r="AK676" s="1"/>
      <c r="AL676" s="1"/>
      <c r="AM676" s="1"/>
      <c r="AN676" s="1"/>
      <c r="AP676" s="30"/>
      <c r="AQ676" s="1"/>
      <c r="AR676" s="1">
        <f t="shared" si="64"/>
        <v>0</v>
      </c>
      <c r="AS676" s="1"/>
      <c r="AT676" s="1"/>
      <c r="AU676" s="2">
        <f t="shared" si="79"/>
        <v>0</v>
      </c>
      <c r="AW676" s="1"/>
      <c r="AX676" s="1"/>
      <c r="AY676" s="1"/>
      <c r="AZ676" s="2">
        <f t="shared" si="75"/>
        <v>0</v>
      </c>
      <c r="BA676" s="2">
        <f>SUM(AF676,AH676,-AZ676,-Table1914[[#This Row],[Sale Fee]])</f>
        <v>0</v>
      </c>
      <c r="BC676" s="1"/>
      <c r="BD676" s="1"/>
      <c r="BE676" s="1"/>
    </row>
    <row r="677" spans="1:57" x14ac:dyDescent="0.25">
      <c r="A677" s="1"/>
      <c r="B677" s="1"/>
      <c r="E677" s="4"/>
      <c r="F677" s="4"/>
      <c r="Q677" s="1"/>
      <c r="R677" s="1"/>
      <c r="S677" s="1"/>
      <c r="U677" s="1"/>
      <c r="V677" s="1"/>
      <c r="W677" s="1"/>
      <c r="X677" s="1"/>
      <c r="Y677" s="1"/>
      <c r="Z677" s="1">
        <f>Table1914[[#This Row],[Quantity2]]*Table1914[[#This Row],[U Cost]]</f>
        <v>0</v>
      </c>
      <c r="AB677" s="1"/>
      <c r="AC677" s="1"/>
      <c r="AD677" s="1">
        <f t="shared" si="77"/>
        <v>0</v>
      </c>
      <c r="AE677" s="1"/>
      <c r="AF677" s="1">
        <f>SUM(Table1914[[#This Row],[Total 
Paid]:[Shipping 
Charged]])</f>
        <v>0</v>
      </c>
      <c r="AG677" s="1"/>
      <c r="AH677" s="1"/>
      <c r="AI677" s="1">
        <f t="shared" si="78"/>
        <v>0</v>
      </c>
      <c r="AK677" s="1"/>
      <c r="AL677" s="1"/>
      <c r="AM677" s="1"/>
      <c r="AN677" s="1"/>
      <c r="AP677" s="30"/>
      <c r="AQ677" s="1"/>
      <c r="AR677" s="1">
        <f t="shared" si="64"/>
        <v>0</v>
      </c>
      <c r="AS677" s="1"/>
      <c r="AT677" s="1"/>
      <c r="AU677" s="2">
        <f t="shared" si="79"/>
        <v>0</v>
      </c>
      <c r="AW677" s="1"/>
      <c r="AX677" s="1"/>
      <c r="AY677" s="1"/>
      <c r="AZ677" s="2">
        <f t="shared" si="75"/>
        <v>0</v>
      </c>
      <c r="BA677" s="2">
        <f>SUM(AF677,AH677,-AZ677,-Table1914[[#This Row],[Sale Fee]])</f>
        <v>0</v>
      </c>
      <c r="BC677" s="1"/>
      <c r="BD677" s="1"/>
      <c r="BE677" s="1"/>
    </row>
    <row r="678" spans="1:57" x14ac:dyDescent="0.25">
      <c r="A678" s="1"/>
      <c r="B678" s="1"/>
      <c r="E678" s="4"/>
      <c r="F678" s="4"/>
      <c r="Q678" s="1"/>
      <c r="R678" s="1"/>
      <c r="S678" s="1"/>
      <c r="U678" s="1"/>
      <c r="V678" s="1"/>
      <c r="W678" s="1"/>
      <c r="X678" s="1"/>
      <c r="Y678" s="1"/>
      <c r="Z678" s="1">
        <f>Table1914[[#This Row],[Quantity2]]*Table1914[[#This Row],[U Cost]]</f>
        <v>0</v>
      </c>
      <c r="AB678" s="1"/>
      <c r="AC678" s="1"/>
      <c r="AD678" s="1">
        <f t="shared" si="77"/>
        <v>0</v>
      </c>
      <c r="AE678" s="1"/>
      <c r="AF678" s="1">
        <f>SUM(Table1914[[#This Row],[Total 
Paid]:[Shipping 
Charged]])</f>
        <v>0</v>
      </c>
      <c r="AG678" s="1"/>
      <c r="AH678" s="1"/>
      <c r="AI678" s="1">
        <f t="shared" si="78"/>
        <v>0</v>
      </c>
      <c r="AK678" s="1"/>
      <c r="AL678" s="1"/>
      <c r="AM678" s="1"/>
      <c r="AN678" s="1"/>
      <c r="AP678" s="30"/>
      <c r="AQ678" s="1"/>
      <c r="AR678" s="1">
        <f t="shared" si="64"/>
        <v>0</v>
      </c>
      <c r="AS678" s="1"/>
      <c r="AT678" s="1"/>
      <c r="AU678" s="2">
        <f t="shared" si="79"/>
        <v>0</v>
      </c>
      <c r="AW678" s="1"/>
      <c r="AX678" s="1"/>
      <c r="AY678" s="1"/>
      <c r="AZ678" s="2">
        <f t="shared" si="75"/>
        <v>0</v>
      </c>
      <c r="BA678" s="2">
        <f>SUM(AF678,AH678,-AZ678,-Table1914[[#This Row],[Sale Fee]])</f>
        <v>0</v>
      </c>
      <c r="BC678" s="1"/>
      <c r="BD678" s="1"/>
      <c r="BE678" s="1"/>
    </row>
    <row r="679" spans="1:57" x14ac:dyDescent="0.25">
      <c r="A679" s="1"/>
      <c r="B679" s="1"/>
      <c r="E679" s="4"/>
      <c r="F679" s="4"/>
      <c r="Q679" s="1"/>
      <c r="R679" s="1"/>
      <c r="S679" s="1"/>
      <c r="U679" s="1"/>
      <c r="V679" s="1"/>
      <c r="W679" s="1"/>
      <c r="X679" s="1"/>
      <c r="Y679" s="1"/>
      <c r="Z679" s="1">
        <f>Table1914[[#This Row],[Quantity2]]*Table1914[[#This Row],[U Cost]]</f>
        <v>0</v>
      </c>
      <c r="AB679" s="1"/>
      <c r="AC679" s="1"/>
      <c r="AD679" s="1">
        <f t="shared" si="77"/>
        <v>0</v>
      </c>
      <c r="AE679" s="1"/>
      <c r="AF679" s="1">
        <f>SUM(Table1914[[#This Row],[Total 
Paid]:[Shipping 
Charged]])</f>
        <v>0</v>
      </c>
      <c r="AG679" s="1"/>
      <c r="AH679" s="1"/>
      <c r="AI679" s="1">
        <f t="shared" si="78"/>
        <v>0</v>
      </c>
      <c r="AK679" s="1"/>
      <c r="AL679" s="1"/>
      <c r="AM679" s="1"/>
      <c r="AN679" s="1"/>
      <c r="AP679" s="30"/>
      <c r="AQ679" s="1"/>
      <c r="AR679" s="1">
        <f t="shared" si="64"/>
        <v>0</v>
      </c>
      <c r="AS679" s="1"/>
      <c r="AT679" s="1"/>
      <c r="AU679" s="2">
        <f t="shared" si="79"/>
        <v>0</v>
      </c>
      <c r="AW679" s="1"/>
      <c r="AX679" s="1"/>
      <c r="AY679" s="1"/>
      <c r="AZ679" s="2">
        <f t="shared" si="75"/>
        <v>0</v>
      </c>
      <c r="BA679" s="2">
        <f>SUM(AF679,AH679,-AZ679,-Table1914[[#This Row],[Sale Fee]])</f>
        <v>0</v>
      </c>
      <c r="BC679" s="1"/>
      <c r="BD679" s="1"/>
      <c r="BE679" s="1"/>
    </row>
    <row r="680" spans="1:57" x14ac:dyDescent="0.25">
      <c r="A680" s="1"/>
      <c r="B680" s="1"/>
      <c r="E680" s="4"/>
      <c r="F680" s="4"/>
      <c r="Q680" s="1"/>
      <c r="R680" s="1"/>
      <c r="S680" s="1"/>
      <c r="U680" s="1"/>
      <c r="V680" s="1"/>
      <c r="W680" s="1"/>
      <c r="X680" s="1"/>
      <c r="Y680" s="1"/>
      <c r="Z680" s="1">
        <f>Table1914[[#This Row],[Quantity2]]*Table1914[[#This Row],[U Cost]]</f>
        <v>0</v>
      </c>
      <c r="AB680" s="1"/>
      <c r="AC680" s="1"/>
      <c r="AD680" s="1">
        <f t="shared" si="77"/>
        <v>0</v>
      </c>
      <c r="AE680" s="1"/>
      <c r="AF680" s="1">
        <f>SUM(Table1914[[#This Row],[Total 
Paid]:[Shipping 
Charged]])</f>
        <v>0</v>
      </c>
      <c r="AG680" s="1"/>
      <c r="AH680" s="1"/>
      <c r="AI680" s="1">
        <f t="shared" si="78"/>
        <v>0</v>
      </c>
      <c r="AK680" s="1"/>
      <c r="AL680" s="1"/>
      <c r="AM680" s="1"/>
      <c r="AN680" s="1"/>
      <c r="AP680" s="30"/>
      <c r="AQ680" s="1"/>
      <c r="AR680" s="1">
        <f t="shared" si="64"/>
        <v>0</v>
      </c>
      <c r="AS680" s="1"/>
      <c r="AT680" s="1"/>
      <c r="AU680" s="2">
        <f t="shared" si="79"/>
        <v>0</v>
      </c>
      <c r="AW680" s="1"/>
      <c r="AX680" s="1"/>
      <c r="AY680" s="1"/>
      <c r="AZ680" s="2">
        <f t="shared" si="75"/>
        <v>0</v>
      </c>
      <c r="BA680" s="2">
        <f>SUM(AF680,AH680,-AZ680,-Table1914[[#This Row],[Sale Fee]])</f>
        <v>0</v>
      </c>
      <c r="BC680" s="1"/>
      <c r="BD680" s="1"/>
      <c r="BE680" s="1"/>
    </row>
    <row r="681" spans="1:57" x14ac:dyDescent="0.25">
      <c r="A681" s="1"/>
      <c r="B681" s="1"/>
      <c r="E681" s="4"/>
      <c r="F681" s="4"/>
      <c r="Q681" s="1"/>
      <c r="R681" s="1"/>
      <c r="S681" s="1"/>
      <c r="U681" s="1"/>
      <c r="V681" s="1"/>
      <c r="W681" s="1"/>
      <c r="X681" s="1"/>
      <c r="Y681" s="1"/>
      <c r="Z681" s="1">
        <f>Table1914[[#This Row],[Quantity2]]*Table1914[[#This Row],[U Cost]]</f>
        <v>0</v>
      </c>
      <c r="AB681" s="1"/>
      <c r="AC681" s="1"/>
      <c r="AD681" s="1">
        <f t="shared" si="77"/>
        <v>0</v>
      </c>
      <c r="AE681" s="1"/>
      <c r="AF681" s="1">
        <f>SUM(Table1914[[#This Row],[Total 
Paid]:[Shipping 
Charged]])</f>
        <v>0</v>
      </c>
      <c r="AG681" s="1"/>
      <c r="AH681" s="1"/>
      <c r="AI681" s="1">
        <f t="shared" si="78"/>
        <v>0</v>
      </c>
      <c r="AK681" s="1"/>
      <c r="AL681" s="1"/>
      <c r="AM681" s="1"/>
      <c r="AN681" s="1"/>
      <c r="AP681" s="30"/>
      <c r="AQ681" s="1"/>
      <c r="AR681" s="1">
        <f t="shared" si="64"/>
        <v>0</v>
      </c>
      <c r="AS681" s="1"/>
      <c r="AT681" s="1"/>
      <c r="AU681" s="2">
        <f t="shared" si="79"/>
        <v>0</v>
      </c>
      <c r="AW681" s="1"/>
      <c r="AX681" s="1"/>
      <c r="AY681" s="1"/>
      <c r="AZ681" s="2">
        <f t="shared" si="75"/>
        <v>0</v>
      </c>
      <c r="BA681" s="2">
        <f>SUM(AF681,AH681,-AZ681,-Table1914[[#This Row],[Sale Fee]])</f>
        <v>0</v>
      </c>
      <c r="BC681" s="1"/>
      <c r="BD681" s="1"/>
      <c r="BE681" s="1"/>
    </row>
    <row r="682" spans="1:57" x14ac:dyDescent="0.25">
      <c r="A682" s="1"/>
      <c r="B682" s="1"/>
      <c r="E682" s="4"/>
      <c r="F682" s="4"/>
      <c r="Q682" s="1"/>
      <c r="R682" s="1"/>
      <c r="S682" s="1"/>
      <c r="U682" s="1"/>
      <c r="V682" s="1"/>
      <c r="W682" s="1"/>
      <c r="X682" s="1"/>
      <c r="Y682" s="1"/>
      <c r="Z682" s="1">
        <f>Table1914[[#This Row],[Quantity2]]*Table1914[[#This Row],[U Cost]]</f>
        <v>0</v>
      </c>
      <c r="AB682" s="1"/>
      <c r="AC682" s="1"/>
      <c r="AD682" s="1">
        <f t="shared" si="77"/>
        <v>0</v>
      </c>
      <c r="AE682" s="1"/>
      <c r="AF682" s="1">
        <f>SUM(Table1914[[#This Row],[Total 
Paid]:[Shipping 
Charged]])</f>
        <v>0</v>
      </c>
      <c r="AG682" s="1"/>
      <c r="AH682" s="1"/>
      <c r="AI682" s="1">
        <f t="shared" si="78"/>
        <v>0</v>
      </c>
      <c r="AK682" s="1"/>
      <c r="AL682" s="1"/>
      <c r="AM682" s="1"/>
      <c r="AN682" s="1"/>
      <c r="AP682" s="30"/>
      <c r="AQ682" s="1"/>
      <c r="AR682" s="1">
        <f t="shared" si="64"/>
        <v>0</v>
      </c>
      <c r="AS682" s="1"/>
      <c r="AT682" s="1"/>
      <c r="AU682" s="2">
        <f t="shared" si="79"/>
        <v>0</v>
      </c>
      <c r="AW682" s="1"/>
      <c r="AX682" s="1"/>
      <c r="AY682" s="1"/>
      <c r="AZ682" s="2">
        <f t="shared" si="75"/>
        <v>0</v>
      </c>
      <c r="BA682" s="2">
        <f>SUM(AF682,AH682,-AZ682,-Table1914[[#This Row],[Sale Fee]])</f>
        <v>0</v>
      </c>
      <c r="BC682" s="1"/>
      <c r="BD682" s="1"/>
      <c r="BE682" s="1"/>
    </row>
    <row r="683" spans="1:57" x14ac:dyDescent="0.25">
      <c r="A683" s="1"/>
      <c r="B683" s="1"/>
      <c r="E683" s="4"/>
      <c r="F683" s="4"/>
      <c r="Q683" s="1"/>
      <c r="R683" s="1"/>
      <c r="S683" s="1"/>
      <c r="U683" s="1"/>
      <c r="V683" s="1"/>
      <c r="W683" s="1"/>
      <c r="X683" s="1"/>
      <c r="Y683" s="1"/>
      <c r="Z683" s="1">
        <f>Table1914[[#This Row],[Quantity2]]*Table1914[[#This Row],[U Cost]]</f>
        <v>0</v>
      </c>
      <c r="AB683" s="1"/>
      <c r="AC683" s="1"/>
      <c r="AD683" s="1">
        <f t="shared" si="77"/>
        <v>0</v>
      </c>
      <c r="AE683" s="1"/>
      <c r="AF683" s="1">
        <f>SUM(Table1914[[#This Row],[Total 
Paid]:[Shipping 
Charged]])</f>
        <v>0</v>
      </c>
      <c r="AG683" s="1"/>
      <c r="AH683" s="1"/>
      <c r="AI683" s="1">
        <f t="shared" si="78"/>
        <v>0</v>
      </c>
      <c r="AK683" s="1"/>
      <c r="AL683" s="1"/>
      <c r="AM683" s="1"/>
      <c r="AN683" s="1"/>
      <c r="AP683" s="30"/>
      <c r="AQ683" s="1"/>
      <c r="AR683" s="1">
        <f t="shared" si="64"/>
        <v>0</v>
      </c>
      <c r="AS683" s="1"/>
      <c r="AT683" s="1"/>
      <c r="AU683" s="2">
        <f t="shared" si="79"/>
        <v>0</v>
      </c>
      <c r="AW683" s="1"/>
      <c r="AX683" s="1"/>
      <c r="AY683" s="1"/>
      <c r="AZ683" s="2">
        <f t="shared" si="75"/>
        <v>0</v>
      </c>
      <c r="BA683" s="2">
        <f>SUM(AF683,AH683,-AZ683,-Table1914[[#This Row],[Sale Fee]])</f>
        <v>0</v>
      </c>
      <c r="BC683" s="1"/>
      <c r="BD683" s="1"/>
      <c r="BE683" s="1"/>
    </row>
    <row r="684" spans="1:57" x14ac:dyDescent="0.25">
      <c r="A684" s="1"/>
      <c r="B684" s="1"/>
      <c r="E684" s="4"/>
      <c r="F684" s="4"/>
      <c r="Q684" s="1"/>
      <c r="R684" s="1"/>
      <c r="S684" s="1"/>
      <c r="U684" s="1"/>
      <c r="V684" s="1"/>
      <c r="W684" s="1"/>
      <c r="X684" s="1"/>
      <c r="Y684" s="1"/>
      <c r="Z684" s="1">
        <f>Table1914[[#This Row],[Quantity2]]*Table1914[[#This Row],[U Cost]]</f>
        <v>0</v>
      </c>
      <c r="AB684" s="1"/>
      <c r="AC684" s="1"/>
      <c r="AD684" s="1">
        <f t="shared" si="77"/>
        <v>0</v>
      </c>
      <c r="AE684" s="1"/>
      <c r="AF684" s="1">
        <f>SUM(Table1914[[#This Row],[Total 
Paid]:[Shipping 
Charged]])</f>
        <v>0</v>
      </c>
      <c r="AG684" s="1"/>
      <c r="AH684" s="1"/>
      <c r="AI684" s="1">
        <f t="shared" si="78"/>
        <v>0</v>
      </c>
      <c r="AK684" s="1"/>
      <c r="AL684" s="1"/>
      <c r="AM684" s="1"/>
      <c r="AN684" s="1"/>
      <c r="AP684" s="30"/>
      <c r="AQ684" s="1"/>
      <c r="AR684" s="1">
        <f t="shared" si="64"/>
        <v>0</v>
      </c>
      <c r="AS684" s="1"/>
      <c r="AT684" s="1"/>
      <c r="AU684" s="2">
        <f t="shared" si="79"/>
        <v>0</v>
      </c>
      <c r="AW684" s="1"/>
      <c r="AX684" s="1"/>
      <c r="AY684" s="1"/>
      <c r="AZ684" s="2">
        <f t="shared" si="75"/>
        <v>0</v>
      </c>
      <c r="BA684" s="2">
        <f>SUM(AF684,AH684,-AZ684,-Table1914[[#This Row],[Sale Fee]])</f>
        <v>0</v>
      </c>
      <c r="BC684" s="1"/>
      <c r="BD684" s="1"/>
      <c r="BE684" s="1"/>
    </row>
    <row r="685" spans="1:57" x14ac:dyDescent="0.25">
      <c r="A685" s="1"/>
      <c r="B685" s="1"/>
      <c r="E685" s="4"/>
      <c r="F685" s="4"/>
      <c r="Q685" s="1"/>
      <c r="R685" s="1"/>
      <c r="S685" s="1"/>
      <c r="U685" s="1"/>
      <c r="V685" s="1"/>
      <c r="W685" s="1"/>
      <c r="X685" s="1"/>
      <c r="Y685" s="1"/>
      <c r="Z685" s="1">
        <f>Table1914[[#This Row],[Quantity2]]*Table1914[[#This Row],[U Cost]]</f>
        <v>0</v>
      </c>
      <c r="AB685" s="1"/>
      <c r="AC685" s="1"/>
      <c r="AD685" s="1">
        <f t="shared" si="77"/>
        <v>0</v>
      </c>
      <c r="AE685" s="1"/>
      <c r="AF685" s="1">
        <f>SUM(Table1914[[#This Row],[Total 
Paid]:[Shipping 
Charged]])</f>
        <v>0</v>
      </c>
      <c r="AG685" s="1"/>
      <c r="AH685" s="1"/>
      <c r="AI685" s="1">
        <f t="shared" si="78"/>
        <v>0</v>
      </c>
      <c r="AK685" s="1"/>
      <c r="AL685" s="1"/>
      <c r="AM685" s="1"/>
      <c r="AN685" s="1"/>
      <c r="AP685" s="30"/>
      <c r="AQ685" s="1"/>
      <c r="AR685" s="1">
        <f t="shared" si="64"/>
        <v>0</v>
      </c>
      <c r="AS685" s="1"/>
      <c r="AT685" s="1"/>
      <c r="AU685" s="2">
        <f t="shared" si="79"/>
        <v>0</v>
      </c>
      <c r="AW685" s="1"/>
      <c r="AX685" s="1"/>
      <c r="AY685" s="1"/>
      <c r="AZ685" s="2">
        <f t="shared" si="75"/>
        <v>0</v>
      </c>
      <c r="BA685" s="2">
        <f>SUM(AF685,AH685,-AZ685,-Table1914[[#This Row],[Sale Fee]])</f>
        <v>0</v>
      </c>
      <c r="BC685" s="1"/>
      <c r="BD685" s="1"/>
      <c r="BE685" s="1"/>
    </row>
    <row r="686" spans="1:57" x14ac:dyDescent="0.25">
      <c r="A686" s="1"/>
      <c r="B686" s="1"/>
      <c r="E686" s="4"/>
      <c r="F686" s="4"/>
      <c r="Q686" s="1"/>
      <c r="R686" s="1"/>
      <c r="S686" s="1"/>
      <c r="U686" s="1"/>
      <c r="V686" s="1"/>
      <c r="W686" s="1"/>
      <c r="X686" s="1"/>
      <c r="Y686" s="1"/>
      <c r="Z686" s="1">
        <f>Table1914[[#This Row],[Quantity2]]*Table1914[[#This Row],[U Cost]]</f>
        <v>0</v>
      </c>
      <c r="AB686" s="1"/>
      <c r="AC686" s="1"/>
      <c r="AD686" s="1">
        <f t="shared" si="77"/>
        <v>0</v>
      </c>
      <c r="AE686" s="1"/>
      <c r="AF686" s="1">
        <f>SUM(Table1914[[#This Row],[Total 
Paid]:[Shipping 
Charged]])</f>
        <v>0</v>
      </c>
      <c r="AG686" s="1"/>
      <c r="AH686" s="1"/>
      <c r="AI686" s="1">
        <f t="shared" si="78"/>
        <v>0</v>
      </c>
      <c r="AK686" s="1"/>
      <c r="AL686" s="1"/>
      <c r="AM686" s="1"/>
      <c r="AN686" s="1"/>
      <c r="AP686" s="30"/>
      <c r="AQ686" s="1"/>
      <c r="AR686" s="1">
        <f t="shared" si="64"/>
        <v>0</v>
      </c>
      <c r="AS686" s="1"/>
      <c r="AT686" s="1"/>
      <c r="AU686" s="2">
        <f t="shared" si="79"/>
        <v>0</v>
      </c>
      <c r="AW686" s="1"/>
      <c r="AX686" s="1"/>
      <c r="AY686" s="1"/>
      <c r="AZ686" s="2">
        <f t="shared" si="75"/>
        <v>0</v>
      </c>
      <c r="BA686" s="2">
        <f>SUM(AF686,AH686,-AZ686,-Table1914[[#This Row],[Sale Fee]])</f>
        <v>0</v>
      </c>
      <c r="BC686" s="1"/>
      <c r="BD686" s="1"/>
      <c r="BE686" s="1"/>
    </row>
    <row r="687" spans="1:57" x14ac:dyDescent="0.25">
      <c r="A687" s="1"/>
      <c r="B687" s="1"/>
      <c r="E687" s="4"/>
      <c r="F687" s="4"/>
      <c r="Q687" s="1"/>
      <c r="R687" s="1"/>
      <c r="S687" s="1"/>
      <c r="U687" s="1"/>
      <c r="V687" s="1"/>
      <c r="W687" s="1"/>
      <c r="X687" s="1"/>
      <c r="Y687" s="1"/>
      <c r="Z687" s="1">
        <f>Table1914[[#This Row],[Quantity2]]*Table1914[[#This Row],[U Cost]]</f>
        <v>0</v>
      </c>
      <c r="AB687" s="1"/>
      <c r="AC687" s="1"/>
      <c r="AD687" s="1">
        <f t="shared" si="77"/>
        <v>0</v>
      </c>
      <c r="AE687" s="1"/>
      <c r="AF687" s="1">
        <f>SUM(Table1914[[#This Row],[Total 
Paid]:[Shipping 
Charged]])</f>
        <v>0</v>
      </c>
      <c r="AG687" s="1"/>
      <c r="AH687" s="1"/>
      <c r="AI687" s="1">
        <f t="shared" si="78"/>
        <v>0</v>
      </c>
      <c r="AK687" s="1"/>
      <c r="AL687" s="1"/>
      <c r="AM687" s="1"/>
      <c r="AN687" s="1"/>
      <c r="AP687" s="30"/>
      <c r="AQ687" s="1"/>
      <c r="AR687" s="1">
        <f t="shared" si="64"/>
        <v>0</v>
      </c>
      <c r="AS687" s="1"/>
      <c r="AT687" s="1"/>
      <c r="AU687" s="2">
        <f t="shared" si="79"/>
        <v>0</v>
      </c>
      <c r="AW687" s="1"/>
      <c r="AX687" s="1"/>
      <c r="AY687" s="1"/>
      <c r="AZ687" s="2">
        <f t="shared" si="75"/>
        <v>0</v>
      </c>
      <c r="BA687" s="2">
        <f>SUM(AF687,AH687,-AZ687,-Table1914[[#This Row],[Sale Fee]])</f>
        <v>0</v>
      </c>
      <c r="BC687" s="1"/>
      <c r="BD687" s="1"/>
      <c r="BE687" s="1"/>
    </row>
    <row r="688" spans="1:57" x14ac:dyDescent="0.25">
      <c r="A688" s="1"/>
      <c r="B688" s="1"/>
      <c r="E688" s="4"/>
      <c r="F688" s="4"/>
      <c r="Q688" s="1"/>
      <c r="R688" s="1"/>
      <c r="S688" s="1"/>
      <c r="U688" s="1"/>
      <c r="V688" s="1"/>
      <c r="W688" s="1"/>
      <c r="X688" s="1"/>
      <c r="Y688" s="1"/>
      <c r="Z688" s="1">
        <f>Table1914[[#This Row],[Quantity2]]*Table1914[[#This Row],[U Cost]]</f>
        <v>0</v>
      </c>
      <c r="AB688" s="1"/>
      <c r="AC688" s="1"/>
      <c r="AD688" s="1">
        <f t="shared" si="77"/>
        <v>0</v>
      </c>
      <c r="AE688" s="1"/>
      <c r="AF688" s="1">
        <f>SUM(Table1914[[#This Row],[Total 
Paid]:[Shipping 
Charged]])</f>
        <v>0</v>
      </c>
      <c r="AG688" s="1"/>
      <c r="AH688" s="1"/>
      <c r="AI688" s="1">
        <f t="shared" si="78"/>
        <v>0</v>
      </c>
      <c r="AK688" s="1"/>
      <c r="AL688" s="1"/>
      <c r="AM688" s="1"/>
      <c r="AN688" s="1"/>
      <c r="AP688" s="30"/>
      <c r="AQ688" s="1"/>
      <c r="AR688" s="1">
        <f t="shared" si="64"/>
        <v>0</v>
      </c>
      <c r="AS688" s="1"/>
      <c r="AT688" s="1"/>
      <c r="AU688" s="2">
        <f t="shared" si="79"/>
        <v>0</v>
      </c>
      <c r="AW688" s="1"/>
      <c r="AX688" s="1"/>
      <c r="AY688" s="1"/>
      <c r="AZ688" s="2">
        <f t="shared" si="75"/>
        <v>0</v>
      </c>
      <c r="BA688" s="2">
        <f>SUM(AF688,AH688,-AZ688,-Table1914[[#This Row],[Sale Fee]])</f>
        <v>0</v>
      </c>
      <c r="BC688" s="1"/>
      <c r="BD688" s="1"/>
      <c r="BE688" s="1"/>
    </row>
    <row r="689" spans="1:57" x14ac:dyDescent="0.25">
      <c r="A689" s="1"/>
      <c r="B689" s="1"/>
      <c r="E689" s="4"/>
      <c r="F689" s="4"/>
      <c r="Q689" s="1"/>
      <c r="R689" s="1"/>
      <c r="S689" s="1"/>
      <c r="U689" s="1"/>
      <c r="V689" s="1"/>
      <c r="W689" s="1"/>
      <c r="X689" s="1"/>
      <c r="Y689" s="1"/>
      <c r="Z689" s="1">
        <f>Table1914[[#This Row],[Quantity2]]*Table1914[[#This Row],[U Cost]]</f>
        <v>0</v>
      </c>
      <c r="AB689" s="1"/>
      <c r="AC689" s="1"/>
      <c r="AD689" s="1">
        <f t="shared" si="77"/>
        <v>0</v>
      </c>
      <c r="AE689" s="1"/>
      <c r="AF689" s="1">
        <f>SUM(Table1914[[#This Row],[Total 
Paid]:[Shipping 
Charged]])</f>
        <v>0</v>
      </c>
      <c r="AG689" s="1"/>
      <c r="AH689" s="1"/>
      <c r="AI689" s="1">
        <f t="shared" si="78"/>
        <v>0</v>
      </c>
      <c r="AK689" s="1"/>
      <c r="AL689" s="1"/>
      <c r="AM689" s="1"/>
      <c r="AN689" s="1"/>
      <c r="AP689" s="30"/>
      <c r="AQ689" s="1"/>
      <c r="AR689" s="1">
        <f t="shared" si="64"/>
        <v>0</v>
      </c>
      <c r="AS689" s="1"/>
      <c r="AT689" s="1"/>
      <c r="AU689" s="2">
        <f t="shared" si="79"/>
        <v>0</v>
      </c>
      <c r="AW689" s="1"/>
      <c r="AX689" s="1"/>
      <c r="AY689" s="1"/>
      <c r="AZ689" s="2">
        <f t="shared" si="75"/>
        <v>0</v>
      </c>
      <c r="BA689" s="2">
        <f>SUM(AF689,AH689,-AZ689,-Table1914[[#This Row],[Sale Fee]])</f>
        <v>0</v>
      </c>
      <c r="BC689" s="1"/>
      <c r="BD689" s="1"/>
      <c r="BE689" s="1"/>
    </row>
    <row r="690" spans="1:57" x14ac:dyDescent="0.25">
      <c r="A690" s="1"/>
      <c r="B690" s="1"/>
      <c r="E690" s="4"/>
      <c r="F690" s="4"/>
      <c r="Q690" s="1"/>
      <c r="R690" s="1"/>
      <c r="S690" s="1"/>
      <c r="U690" s="1"/>
      <c r="V690" s="1"/>
      <c r="W690" s="1"/>
      <c r="X690" s="1"/>
      <c r="Y690" s="1"/>
      <c r="Z690" s="1">
        <f>Table1914[[#This Row],[Quantity2]]*Table1914[[#This Row],[U Cost]]</f>
        <v>0</v>
      </c>
      <c r="AB690" s="1"/>
      <c r="AC690" s="1"/>
      <c r="AD690" s="1">
        <f t="shared" si="77"/>
        <v>0</v>
      </c>
      <c r="AE690" s="1"/>
      <c r="AF690" s="1">
        <f>SUM(Table1914[[#This Row],[Total 
Paid]:[Shipping 
Charged]])</f>
        <v>0</v>
      </c>
      <c r="AG690" s="1"/>
      <c r="AH690" s="1"/>
      <c r="AI690" s="1">
        <f t="shared" si="78"/>
        <v>0</v>
      </c>
      <c r="AK690" s="1"/>
      <c r="AL690" s="1"/>
      <c r="AM690" s="1"/>
      <c r="AN690" s="1"/>
      <c r="AP690" s="30"/>
      <c r="AQ690" s="1"/>
      <c r="AR690" s="1">
        <f t="shared" si="64"/>
        <v>0</v>
      </c>
      <c r="AS690" s="1"/>
      <c r="AT690" s="1"/>
      <c r="AU690" s="2">
        <f t="shared" si="79"/>
        <v>0</v>
      </c>
      <c r="AW690" s="1"/>
      <c r="AX690" s="1"/>
      <c r="AY690" s="1"/>
      <c r="AZ690" s="2">
        <f t="shared" si="75"/>
        <v>0</v>
      </c>
      <c r="BA690" s="2">
        <f>SUM(AF690,AH690,-AZ690,-Table1914[[#This Row],[Sale Fee]])</f>
        <v>0</v>
      </c>
      <c r="BC690" s="1"/>
      <c r="BD690" s="1"/>
      <c r="BE690" s="1"/>
    </row>
    <row r="691" spans="1:57" x14ac:dyDescent="0.25">
      <c r="A691" s="1"/>
      <c r="B691" s="1"/>
      <c r="E691" s="4"/>
      <c r="F691" s="4"/>
      <c r="Q691" s="1"/>
      <c r="R691" s="1"/>
      <c r="S691" s="1"/>
      <c r="U691" s="1"/>
      <c r="V691" s="1"/>
      <c r="W691" s="1"/>
      <c r="X691" s="1"/>
      <c r="Y691" s="1"/>
      <c r="Z691" s="1">
        <f>Table1914[[#This Row],[Quantity2]]*Table1914[[#This Row],[U Cost]]</f>
        <v>0</v>
      </c>
      <c r="AB691" s="1"/>
      <c r="AC691" s="1"/>
      <c r="AD691" s="1">
        <f t="shared" si="77"/>
        <v>0</v>
      </c>
      <c r="AE691" s="1"/>
      <c r="AF691" s="1">
        <f>SUM(Table1914[[#This Row],[Total 
Paid]:[Shipping 
Charged]])</f>
        <v>0</v>
      </c>
      <c r="AG691" s="1"/>
      <c r="AH691" s="1"/>
      <c r="AI691" s="1">
        <f t="shared" si="78"/>
        <v>0</v>
      </c>
      <c r="AK691" s="1"/>
      <c r="AL691" s="1"/>
      <c r="AM691" s="1"/>
      <c r="AN691" s="1"/>
      <c r="AP691" s="30"/>
      <c r="AQ691" s="1"/>
      <c r="AR691" s="1">
        <f t="shared" si="64"/>
        <v>0</v>
      </c>
      <c r="AS691" s="1"/>
      <c r="AT691" s="1"/>
      <c r="AU691" s="2">
        <f t="shared" si="79"/>
        <v>0</v>
      </c>
      <c r="AW691" s="1"/>
      <c r="AX691" s="1"/>
      <c r="AY691" s="1"/>
      <c r="AZ691" s="2">
        <f t="shared" si="75"/>
        <v>0</v>
      </c>
      <c r="BA691" s="2">
        <f>SUM(AF691,AH691,-AZ691,-Table1914[[#This Row],[Sale Fee]])</f>
        <v>0</v>
      </c>
      <c r="BC691" s="1"/>
      <c r="BD691" s="1"/>
      <c r="BE691" s="1"/>
    </row>
    <row r="692" spans="1:57" x14ac:dyDescent="0.25">
      <c r="A692" s="1"/>
      <c r="B692" s="1"/>
      <c r="E692" s="4"/>
      <c r="F692" s="4"/>
      <c r="Q692" s="1"/>
      <c r="R692" s="1"/>
      <c r="S692" s="1"/>
      <c r="U692" s="1"/>
      <c r="V692" s="1"/>
      <c r="W692" s="1"/>
      <c r="X692" s="1"/>
      <c r="Y692" s="1"/>
      <c r="Z692" s="1">
        <f>Table1914[[#This Row],[Quantity2]]*Table1914[[#This Row],[U Cost]]</f>
        <v>0</v>
      </c>
      <c r="AB692" s="1"/>
      <c r="AC692" s="1"/>
      <c r="AD692" s="1">
        <f t="shared" si="77"/>
        <v>0</v>
      </c>
      <c r="AE692" s="1"/>
      <c r="AF692" s="1">
        <f>SUM(Table1914[[#This Row],[Total 
Paid]:[Shipping 
Charged]])</f>
        <v>0</v>
      </c>
      <c r="AG692" s="1"/>
      <c r="AH692" s="1"/>
      <c r="AI692" s="1">
        <f t="shared" si="78"/>
        <v>0</v>
      </c>
      <c r="AK692" s="1"/>
      <c r="AL692" s="1"/>
      <c r="AM692" s="1"/>
      <c r="AN692" s="1"/>
      <c r="AP692" s="30"/>
      <c r="AQ692" s="1"/>
      <c r="AR692" s="1">
        <f t="shared" si="64"/>
        <v>0</v>
      </c>
      <c r="AS692" s="1"/>
      <c r="AT692" s="1"/>
      <c r="AU692" s="2">
        <f t="shared" si="79"/>
        <v>0</v>
      </c>
      <c r="AW692" s="1"/>
      <c r="AX692" s="1"/>
      <c r="AY692" s="1"/>
      <c r="AZ692" s="2">
        <f t="shared" si="75"/>
        <v>0</v>
      </c>
      <c r="BA692" s="2">
        <f>SUM(AF692,AH692,-AZ692,-Table1914[[#This Row],[Sale Fee]])</f>
        <v>0</v>
      </c>
      <c r="BC692" s="1"/>
      <c r="BD692" s="1"/>
      <c r="BE692" s="1"/>
    </row>
    <row r="693" spans="1:57" x14ac:dyDescent="0.25">
      <c r="A693" s="1"/>
      <c r="B693" s="1"/>
      <c r="E693" s="4"/>
      <c r="F693" s="4"/>
      <c r="Q693" s="1"/>
      <c r="R693" s="1"/>
      <c r="S693" s="1"/>
      <c r="U693" s="1"/>
      <c r="V693" s="1"/>
      <c r="W693" s="1"/>
      <c r="X693" s="1"/>
      <c r="Y693" s="1"/>
      <c r="Z693" s="1">
        <f>Table1914[[#This Row],[Quantity2]]*Table1914[[#This Row],[U Cost]]</f>
        <v>0</v>
      </c>
      <c r="AB693" s="1"/>
      <c r="AC693" s="1"/>
      <c r="AD693" s="1">
        <f t="shared" si="77"/>
        <v>0</v>
      </c>
      <c r="AE693" s="1"/>
      <c r="AF693" s="1">
        <f>SUM(Table1914[[#This Row],[Total 
Paid]:[Shipping 
Charged]])</f>
        <v>0</v>
      </c>
      <c r="AG693" s="1"/>
      <c r="AH693" s="1"/>
      <c r="AI693" s="1">
        <f t="shared" si="78"/>
        <v>0</v>
      </c>
      <c r="AK693" s="1"/>
      <c r="AL693" s="1"/>
      <c r="AM693" s="1"/>
      <c r="AN693" s="1"/>
      <c r="AP693" s="30"/>
      <c r="AQ693" s="1"/>
      <c r="AR693" s="1">
        <f t="shared" si="64"/>
        <v>0</v>
      </c>
      <c r="AS693" s="1"/>
      <c r="AT693" s="1"/>
      <c r="AU693" s="2">
        <f t="shared" si="79"/>
        <v>0</v>
      </c>
      <c r="AW693" s="1"/>
      <c r="AX693" s="1"/>
      <c r="AY693" s="1"/>
      <c r="AZ693" s="2">
        <f t="shared" si="75"/>
        <v>0</v>
      </c>
      <c r="BA693" s="2">
        <f>SUM(AF693,AH693,-AZ693,-Table1914[[#This Row],[Sale Fee]])</f>
        <v>0</v>
      </c>
      <c r="BC693" s="1"/>
      <c r="BD693" s="1"/>
      <c r="BE693" s="1"/>
    </row>
    <row r="694" spans="1:57" x14ac:dyDescent="0.25">
      <c r="A694" s="1"/>
      <c r="B694" s="1"/>
      <c r="E694" s="4"/>
      <c r="F694" s="4"/>
      <c r="Q694" s="1"/>
      <c r="R694" s="1"/>
      <c r="S694" s="1"/>
      <c r="U694" s="1"/>
      <c r="V694" s="1"/>
      <c r="W694" s="1"/>
      <c r="X694" s="1"/>
      <c r="Y694" s="1"/>
      <c r="Z694" s="1">
        <f>Table1914[[#This Row],[Quantity2]]*Table1914[[#This Row],[U Cost]]</f>
        <v>0</v>
      </c>
      <c r="AB694" s="1"/>
      <c r="AC694" s="1"/>
      <c r="AD694" s="1">
        <f t="shared" si="77"/>
        <v>0</v>
      </c>
      <c r="AE694" s="1"/>
      <c r="AF694" s="1">
        <f>SUM(Table1914[[#This Row],[Total 
Paid]:[Shipping 
Charged]])</f>
        <v>0</v>
      </c>
      <c r="AG694" s="1"/>
      <c r="AH694" s="1"/>
      <c r="AI694" s="1">
        <f t="shared" si="78"/>
        <v>0</v>
      </c>
      <c r="AK694" s="1"/>
      <c r="AL694" s="1"/>
      <c r="AM694" s="1"/>
      <c r="AN694" s="1"/>
      <c r="AP694" s="30"/>
      <c r="AQ694" s="1"/>
      <c r="AR694" s="1">
        <f t="shared" si="64"/>
        <v>0</v>
      </c>
      <c r="AS694" s="1"/>
      <c r="AT694" s="1"/>
      <c r="AU694" s="2">
        <f t="shared" si="79"/>
        <v>0</v>
      </c>
      <c r="AW694" s="1"/>
      <c r="AX694" s="1"/>
      <c r="AY694" s="1"/>
      <c r="AZ694" s="2">
        <f t="shared" si="75"/>
        <v>0</v>
      </c>
      <c r="BA694" s="2">
        <f>SUM(AF694,AH694,-AZ694,-Table1914[[#This Row],[Sale Fee]])</f>
        <v>0</v>
      </c>
      <c r="BC694" s="1"/>
      <c r="BD694" s="1"/>
      <c r="BE694" s="1"/>
    </row>
    <row r="695" spans="1:57" x14ac:dyDescent="0.25">
      <c r="A695" s="1"/>
      <c r="B695" s="1"/>
      <c r="E695" s="4"/>
      <c r="F695" s="4"/>
      <c r="Q695" s="1"/>
      <c r="R695" s="1"/>
      <c r="S695" s="1"/>
      <c r="U695" s="1"/>
      <c r="V695" s="1"/>
      <c r="W695" s="1"/>
      <c r="X695" s="1"/>
      <c r="Y695" s="1"/>
      <c r="Z695" s="1">
        <f>Table1914[[#This Row],[Quantity2]]*Table1914[[#This Row],[U Cost]]</f>
        <v>0</v>
      </c>
      <c r="AB695" s="1"/>
      <c r="AC695" s="1"/>
      <c r="AD695" s="1">
        <f t="shared" si="77"/>
        <v>0</v>
      </c>
      <c r="AE695" s="1"/>
      <c r="AF695" s="1">
        <f>SUM(Table1914[[#This Row],[Total 
Paid]:[Shipping 
Charged]])</f>
        <v>0</v>
      </c>
      <c r="AG695" s="1"/>
      <c r="AH695" s="1"/>
      <c r="AI695" s="1">
        <f t="shared" si="78"/>
        <v>0</v>
      </c>
      <c r="AK695" s="1"/>
      <c r="AL695" s="1"/>
      <c r="AM695" s="1"/>
      <c r="AN695" s="1"/>
      <c r="AP695" s="30"/>
      <c r="AQ695" s="1"/>
      <c r="AR695" s="1">
        <f t="shared" si="64"/>
        <v>0</v>
      </c>
      <c r="AS695" s="1"/>
      <c r="AT695" s="1"/>
      <c r="AU695" s="2">
        <f t="shared" si="79"/>
        <v>0</v>
      </c>
      <c r="AW695" s="1"/>
      <c r="AX695" s="1"/>
      <c r="AY695" s="1"/>
      <c r="AZ695" s="2">
        <f t="shared" si="75"/>
        <v>0</v>
      </c>
      <c r="BA695" s="2">
        <f>SUM(AF695,AH695,-AZ695,-Table1914[[#This Row],[Sale Fee]])</f>
        <v>0</v>
      </c>
      <c r="BC695" s="1"/>
      <c r="BD695" s="1"/>
      <c r="BE695" s="1"/>
    </row>
    <row r="696" spans="1:57" x14ac:dyDescent="0.25">
      <c r="A696" s="1"/>
      <c r="B696" s="1"/>
      <c r="E696" s="4"/>
      <c r="F696" s="4"/>
      <c r="Q696" s="1"/>
      <c r="R696" s="1"/>
      <c r="S696" s="1"/>
      <c r="U696" s="1"/>
      <c r="V696" s="1"/>
      <c r="W696" s="1"/>
      <c r="X696" s="1"/>
      <c r="Y696" s="1"/>
      <c r="Z696" s="1">
        <f>Table1914[[#This Row],[Quantity2]]*Table1914[[#This Row],[U Cost]]</f>
        <v>0</v>
      </c>
      <c r="AB696" s="1"/>
      <c r="AC696" s="1"/>
      <c r="AD696" s="1">
        <f t="shared" si="77"/>
        <v>0</v>
      </c>
      <c r="AE696" s="1"/>
      <c r="AF696" s="1">
        <f>SUM(Table1914[[#This Row],[Total 
Paid]:[Shipping 
Charged]])</f>
        <v>0</v>
      </c>
      <c r="AG696" s="1"/>
      <c r="AH696" s="1"/>
      <c r="AI696" s="1">
        <f t="shared" si="78"/>
        <v>0</v>
      </c>
      <c r="AK696" s="1"/>
      <c r="AL696" s="1"/>
      <c r="AM696" s="1"/>
      <c r="AN696" s="1"/>
      <c r="AP696" s="30"/>
      <c r="AQ696" s="1"/>
      <c r="AR696" s="1">
        <f t="shared" si="64"/>
        <v>0</v>
      </c>
      <c r="AS696" s="1"/>
      <c r="AT696" s="1"/>
      <c r="AU696" s="2">
        <f t="shared" si="79"/>
        <v>0</v>
      </c>
      <c r="AW696" s="1"/>
      <c r="AX696" s="1"/>
      <c r="AY696" s="1"/>
      <c r="AZ696" s="2">
        <f t="shared" si="75"/>
        <v>0</v>
      </c>
      <c r="BA696" s="2">
        <f>SUM(AF696,AH696,-AZ696,-Table1914[[#This Row],[Sale Fee]])</f>
        <v>0</v>
      </c>
      <c r="BC696" s="1"/>
      <c r="BD696" s="1"/>
      <c r="BE696" s="1"/>
    </row>
    <row r="697" spans="1:57" x14ac:dyDescent="0.25">
      <c r="A697" s="1"/>
      <c r="B697" s="1"/>
      <c r="E697" s="4"/>
      <c r="F697" s="4"/>
      <c r="Q697" s="1"/>
      <c r="R697" s="1"/>
      <c r="S697" s="1"/>
      <c r="U697" s="1"/>
      <c r="V697" s="1"/>
      <c r="W697" s="1"/>
      <c r="X697" s="1"/>
      <c r="Y697" s="1"/>
      <c r="Z697" s="1">
        <f>Table1914[[#This Row],[Quantity2]]*Table1914[[#This Row],[U Cost]]</f>
        <v>0</v>
      </c>
      <c r="AB697" s="1"/>
      <c r="AC697" s="1"/>
      <c r="AD697" s="1">
        <f t="shared" si="77"/>
        <v>0</v>
      </c>
      <c r="AE697" s="1"/>
      <c r="AF697" s="1">
        <f>SUM(Table1914[[#This Row],[Total 
Paid]:[Shipping 
Charged]])</f>
        <v>0</v>
      </c>
      <c r="AG697" s="1"/>
      <c r="AH697" s="1"/>
      <c r="AI697" s="1">
        <f t="shared" si="78"/>
        <v>0</v>
      </c>
      <c r="AK697" s="1"/>
      <c r="AL697" s="1"/>
      <c r="AM697" s="1"/>
      <c r="AN697" s="1"/>
      <c r="AP697" s="30"/>
      <c r="AQ697" s="1"/>
      <c r="AR697" s="1">
        <f t="shared" si="64"/>
        <v>0</v>
      </c>
      <c r="AS697" s="1"/>
      <c r="AT697" s="1"/>
      <c r="AU697" s="2">
        <f t="shared" si="79"/>
        <v>0</v>
      </c>
      <c r="AW697" s="1"/>
      <c r="AX697" s="1"/>
      <c r="AY697" s="1"/>
      <c r="AZ697" s="2">
        <f t="shared" si="75"/>
        <v>0</v>
      </c>
      <c r="BA697" s="2">
        <f>SUM(AF697,AH697,-AZ697,-Table1914[[#This Row],[Sale Fee]])</f>
        <v>0</v>
      </c>
      <c r="BC697" s="1"/>
      <c r="BD697" s="1"/>
      <c r="BE697" s="1"/>
    </row>
    <row r="698" spans="1:57" x14ac:dyDescent="0.25">
      <c r="A698" s="1"/>
      <c r="B698" s="1"/>
      <c r="E698" s="4"/>
      <c r="F698" s="4"/>
      <c r="Q698" s="1"/>
      <c r="R698" s="1"/>
      <c r="S698" s="1"/>
      <c r="U698" s="1"/>
      <c r="V698" s="1"/>
      <c r="W698" s="1"/>
      <c r="X698" s="1"/>
      <c r="Y698" s="1"/>
      <c r="Z698" s="1">
        <f>Table1914[[#This Row],[Quantity2]]*Table1914[[#This Row],[U Cost]]</f>
        <v>0</v>
      </c>
      <c r="AB698" s="1"/>
      <c r="AC698" s="1"/>
      <c r="AD698" s="1">
        <f t="shared" si="77"/>
        <v>0</v>
      </c>
      <c r="AE698" s="1"/>
      <c r="AF698" s="1">
        <f>SUM(Table1914[[#This Row],[Total 
Paid]:[Shipping 
Charged]])</f>
        <v>0</v>
      </c>
      <c r="AG698" s="1"/>
      <c r="AH698" s="1"/>
      <c r="AI698" s="1">
        <f t="shared" si="78"/>
        <v>0</v>
      </c>
      <c r="AK698" s="1"/>
      <c r="AL698" s="1"/>
      <c r="AM698" s="1"/>
      <c r="AN698" s="1"/>
      <c r="AP698" s="30"/>
      <c r="AQ698" s="1"/>
      <c r="AR698" s="1">
        <f t="shared" si="64"/>
        <v>0</v>
      </c>
      <c r="AS698" s="1"/>
      <c r="AT698" s="1"/>
      <c r="AU698" s="2">
        <f t="shared" si="79"/>
        <v>0</v>
      </c>
      <c r="AW698" s="1"/>
      <c r="AX698" s="1"/>
      <c r="AY698" s="1"/>
      <c r="AZ698" s="2">
        <f t="shared" ref="AZ698:AZ789" si="82">SUM(AU698,AW698,AX698,AY698)</f>
        <v>0</v>
      </c>
      <c r="BA698" s="2">
        <f>SUM(AF698,AH698,-AZ698,-Table1914[[#This Row],[Sale Fee]])</f>
        <v>0</v>
      </c>
      <c r="BC698" s="1"/>
      <c r="BD698" s="1"/>
      <c r="BE698" s="1"/>
    </row>
    <row r="699" spans="1:57" x14ac:dyDescent="0.25">
      <c r="A699" s="1"/>
      <c r="B699" s="1"/>
      <c r="E699" s="4"/>
      <c r="F699" s="4"/>
      <c r="Q699" s="1"/>
      <c r="R699" s="1"/>
      <c r="S699" s="1"/>
      <c r="U699" s="1"/>
      <c r="V699" s="1"/>
      <c r="W699" s="1"/>
      <c r="X699" s="1"/>
      <c r="Y699" s="1"/>
      <c r="Z699" s="1">
        <f>Table1914[[#This Row],[Quantity2]]*Table1914[[#This Row],[U Cost]]</f>
        <v>0</v>
      </c>
      <c r="AB699" s="1"/>
      <c r="AC699" s="1"/>
      <c r="AD699" s="1">
        <f t="shared" si="77"/>
        <v>0</v>
      </c>
      <c r="AE699" s="1"/>
      <c r="AF699" s="1">
        <f>SUM(Table1914[[#This Row],[Total 
Paid]:[Shipping 
Charged]])</f>
        <v>0</v>
      </c>
      <c r="AG699" s="1"/>
      <c r="AH699" s="1"/>
      <c r="AI699" s="1">
        <f t="shared" si="78"/>
        <v>0</v>
      </c>
      <c r="AK699" s="1"/>
      <c r="AL699" s="1"/>
      <c r="AM699" s="1"/>
      <c r="AN699" s="1"/>
      <c r="AP699" s="30"/>
      <c r="AQ699" s="1"/>
      <c r="AR699" s="1">
        <f t="shared" si="64"/>
        <v>0</v>
      </c>
      <c r="AS699" s="1"/>
      <c r="AT699" s="1"/>
      <c r="AU699" s="2">
        <f t="shared" si="79"/>
        <v>0</v>
      </c>
      <c r="AW699" s="1"/>
      <c r="AX699" s="1"/>
      <c r="AY699" s="1"/>
      <c r="AZ699" s="2">
        <f t="shared" si="82"/>
        <v>0</v>
      </c>
      <c r="BA699" s="2">
        <f>SUM(AF699,AH699,-AZ699,-Table1914[[#This Row],[Sale Fee]])</f>
        <v>0</v>
      </c>
      <c r="BC699" s="1"/>
      <c r="BD699" s="1"/>
      <c r="BE699" s="1"/>
    </row>
    <row r="700" spans="1:57" x14ac:dyDescent="0.25">
      <c r="A700" s="1"/>
      <c r="B700" s="1"/>
      <c r="E700" s="4"/>
      <c r="F700" s="4"/>
      <c r="Q700" s="1"/>
      <c r="R700" s="1"/>
      <c r="S700" s="1"/>
      <c r="U700" s="1"/>
      <c r="V700" s="1"/>
      <c r="W700" s="1"/>
      <c r="X700" s="1"/>
      <c r="Y700" s="1"/>
      <c r="Z700" s="1">
        <f>Table1914[[#This Row],[Quantity2]]*Table1914[[#This Row],[U Cost]]</f>
        <v>0</v>
      </c>
      <c r="AB700" s="1"/>
      <c r="AC700" s="1"/>
      <c r="AD700" s="1">
        <f t="shared" si="77"/>
        <v>0</v>
      </c>
      <c r="AE700" s="1"/>
      <c r="AF700" s="1">
        <f>SUM(Table1914[[#This Row],[Total 
Paid]:[Shipping 
Charged]])</f>
        <v>0</v>
      </c>
      <c r="AG700" s="1"/>
      <c r="AH700" s="1"/>
      <c r="AI700" s="1">
        <f t="shared" si="78"/>
        <v>0</v>
      </c>
      <c r="AK700" s="1"/>
      <c r="AL700" s="1"/>
      <c r="AM700" s="1"/>
      <c r="AN700" s="1"/>
      <c r="AP700" s="30"/>
      <c r="AQ700" s="1"/>
      <c r="AR700" s="1">
        <f t="shared" si="64"/>
        <v>0</v>
      </c>
      <c r="AS700" s="1"/>
      <c r="AT700" s="1"/>
      <c r="AU700" s="2">
        <f t="shared" si="79"/>
        <v>0</v>
      </c>
      <c r="AW700" s="1"/>
      <c r="AX700" s="1"/>
      <c r="AY700" s="1"/>
      <c r="AZ700" s="2">
        <f t="shared" si="82"/>
        <v>0</v>
      </c>
      <c r="BA700" s="2">
        <f>SUM(AF700,AH700,-AZ700,-Table1914[[#This Row],[Sale Fee]])</f>
        <v>0</v>
      </c>
      <c r="BC700" s="1"/>
      <c r="BD700" s="1"/>
      <c r="BE700" s="1"/>
    </row>
    <row r="701" spans="1:57" x14ac:dyDescent="0.25">
      <c r="A701" s="1"/>
      <c r="B701" s="1"/>
      <c r="E701" s="4"/>
      <c r="F701" s="4"/>
      <c r="Q701" s="1"/>
      <c r="R701" s="1"/>
      <c r="S701" s="1"/>
      <c r="U701" s="1"/>
      <c r="V701" s="1"/>
      <c r="W701" s="1"/>
      <c r="X701" s="1"/>
      <c r="Y701" s="1"/>
      <c r="Z701" s="1">
        <f>Table1914[[#This Row],[Quantity2]]*Table1914[[#This Row],[U Cost]]</f>
        <v>0</v>
      </c>
      <c r="AB701" s="1"/>
      <c r="AC701" s="1"/>
      <c r="AD701" s="1">
        <f t="shared" si="77"/>
        <v>0</v>
      </c>
      <c r="AE701" s="1"/>
      <c r="AF701" s="1">
        <f>SUM(Table1914[[#This Row],[Total 
Paid]:[Shipping 
Charged]])</f>
        <v>0</v>
      </c>
      <c r="AG701" s="1"/>
      <c r="AH701" s="1"/>
      <c r="AI701" s="1">
        <f t="shared" si="78"/>
        <v>0</v>
      </c>
      <c r="AK701" s="1"/>
      <c r="AL701" s="1"/>
      <c r="AM701" s="1"/>
      <c r="AN701" s="1"/>
      <c r="AP701" s="30"/>
      <c r="AQ701" s="1"/>
      <c r="AR701" s="1">
        <f t="shared" si="64"/>
        <v>0</v>
      </c>
      <c r="AS701" s="1"/>
      <c r="AT701" s="1"/>
      <c r="AU701" s="2">
        <f t="shared" si="79"/>
        <v>0</v>
      </c>
      <c r="AW701" s="1"/>
      <c r="AX701" s="1"/>
      <c r="AY701" s="1"/>
      <c r="AZ701" s="2">
        <f t="shared" si="82"/>
        <v>0</v>
      </c>
      <c r="BA701" s="2">
        <f>SUM(AF701,AH701,-AZ701,-Table1914[[#This Row],[Sale Fee]])</f>
        <v>0</v>
      </c>
      <c r="BC701" s="1"/>
      <c r="BD701" s="1"/>
      <c r="BE701" s="1"/>
    </row>
    <row r="702" spans="1:57" x14ac:dyDescent="0.25">
      <c r="A702" s="1"/>
      <c r="B702" s="1"/>
      <c r="E702" s="4"/>
      <c r="F702" s="4"/>
      <c r="Q702" s="1"/>
      <c r="R702" s="1"/>
      <c r="S702" s="1"/>
      <c r="U702" s="1"/>
      <c r="V702" s="1"/>
      <c r="W702" s="1"/>
      <c r="X702" s="1"/>
      <c r="Y702" s="1"/>
      <c r="Z702" s="1">
        <f>Table1914[[#This Row],[Quantity2]]*Table1914[[#This Row],[U Cost]]</f>
        <v>0</v>
      </c>
      <c r="AB702" s="1"/>
      <c r="AC702" s="1"/>
      <c r="AD702" s="1">
        <f t="shared" si="77"/>
        <v>0</v>
      </c>
      <c r="AE702" s="1"/>
      <c r="AF702" s="1">
        <f>SUM(Table1914[[#This Row],[Total 
Paid]:[Shipping 
Charged]])</f>
        <v>0</v>
      </c>
      <c r="AG702" s="1"/>
      <c r="AH702" s="1"/>
      <c r="AI702" s="1">
        <f t="shared" si="78"/>
        <v>0</v>
      </c>
      <c r="AK702" s="1"/>
      <c r="AL702" s="1"/>
      <c r="AM702" s="1"/>
      <c r="AN702" s="1"/>
      <c r="AP702" s="30"/>
      <c r="AQ702" s="1"/>
      <c r="AR702" s="1">
        <f t="shared" si="64"/>
        <v>0</v>
      </c>
      <c r="AS702" s="1"/>
      <c r="AT702" s="1"/>
      <c r="AU702" s="2">
        <f t="shared" si="79"/>
        <v>0</v>
      </c>
      <c r="AW702" s="1"/>
      <c r="AX702" s="1"/>
      <c r="AY702" s="1"/>
      <c r="AZ702" s="2">
        <f t="shared" si="82"/>
        <v>0</v>
      </c>
      <c r="BA702" s="2">
        <f>SUM(AF702,AH702,-AZ702,-Table1914[[#This Row],[Sale Fee]])</f>
        <v>0</v>
      </c>
      <c r="BC702" s="1"/>
      <c r="BD702" s="1"/>
      <c r="BE702" s="1"/>
    </row>
    <row r="703" spans="1:57" x14ac:dyDescent="0.25">
      <c r="A703" s="1"/>
      <c r="B703" s="1"/>
      <c r="E703" s="4"/>
      <c r="F703" s="4"/>
      <c r="Q703" s="1"/>
      <c r="R703" s="1"/>
      <c r="S703" s="1"/>
      <c r="U703" s="1"/>
      <c r="V703" s="1"/>
      <c r="W703" s="1"/>
      <c r="X703" s="1"/>
      <c r="Y703" s="1"/>
      <c r="Z703" s="1">
        <f>Table1914[[#This Row],[Quantity2]]*Table1914[[#This Row],[U Cost]]</f>
        <v>0</v>
      </c>
      <c r="AB703" s="1"/>
      <c r="AC703" s="1"/>
      <c r="AD703" s="1">
        <f t="shared" si="77"/>
        <v>0</v>
      </c>
      <c r="AE703" s="1"/>
      <c r="AF703" s="1">
        <f>SUM(Table1914[[#This Row],[Total 
Paid]:[Shipping 
Charged]])</f>
        <v>0</v>
      </c>
      <c r="AG703" s="1"/>
      <c r="AH703" s="1"/>
      <c r="AI703" s="1">
        <f t="shared" si="78"/>
        <v>0</v>
      </c>
      <c r="AK703" s="1"/>
      <c r="AL703" s="1"/>
      <c r="AM703" s="1"/>
      <c r="AN703" s="1"/>
      <c r="AP703" s="30"/>
      <c r="AQ703" s="1"/>
      <c r="AR703" s="1">
        <f t="shared" si="64"/>
        <v>0</v>
      </c>
      <c r="AS703" s="1"/>
      <c r="AT703" s="1"/>
      <c r="AU703" s="2">
        <f t="shared" si="79"/>
        <v>0</v>
      </c>
      <c r="AW703" s="1"/>
      <c r="AX703" s="1"/>
      <c r="AY703" s="1"/>
      <c r="AZ703" s="2">
        <f t="shared" si="82"/>
        <v>0</v>
      </c>
      <c r="BA703" s="2">
        <f>SUM(AF703,AH703,-AZ703,-Table1914[[#This Row],[Sale Fee]])</f>
        <v>0</v>
      </c>
      <c r="BC703" s="1"/>
      <c r="BD703" s="1"/>
      <c r="BE703" s="1"/>
    </row>
    <row r="704" spans="1:57" x14ac:dyDescent="0.25">
      <c r="A704" s="1"/>
      <c r="B704" s="1"/>
      <c r="E704" s="4"/>
      <c r="F704" s="4"/>
      <c r="Q704" s="1"/>
      <c r="R704" s="1"/>
      <c r="S704" s="1"/>
      <c r="U704" s="1"/>
      <c r="V704" s="1"/>
      <c r="W704" s="1"/>
      <c r="X704" s="1"/>
      <c r="Y704" s="1"/>
      <c r="Z704" s="1">
        <f>Table1914[[#This Row],[Quantity2]]*Table1914[[#This Row],[U Cost]]</f>
        <v>0</v>
      </c>
      <c r="AB704" s="1"/>
      <c r="AC704" s="1"/>
      <c r="AD704" s="1">
        <f t="shared" si="77"/>
        <v>0</v>
      </c>
      <c r="AE704" s="1"/>
      <c r="AF704" s="1">
        <f>SUM(Table1914[[#This Row],[Total 
Paid]:[Shipping 
Charged]])</f>
        <v>0</v>
      </c>
      <c r="AG704" s="1"/>
      <c r="AH704" s="1"/>
      <c r="AI704" s="1">
        <f t="shared" si="78"/>
        <v>0</v>
      </c>
      <c r="AK704" s="1"/>
      <c r="AL704" s="1"/>
      <c r="AM704" s="1"/>
      <c r="AN704" s="1"/>
      <c r="AP704" s="30"/>
      <c r="AQ704" s="1"/>
      <c r="AR704" s="1">
        <f t="shared" si="64"/>
        <v>0</v>
      </c>
      <c r="AS704" s="1"/>
      <c r="AT704" s="1"/>
      <c r="AU704" s="2">
        <f t="shared" si="79"/>
        <v>0</v>
      </c>
      <c r="AW704" s="1"/>
      <c r="AX704" s="1"/>
      <c r="AY704" s="1"/>
      <c r="AZ704" s="2">
        <f t="shared" si="82"/>
        <v>0</v>
      </c>
      <c r="BA704" s="2">
        <f>SUM(AF704,AH704,-AZ704,-Table1914[[#This Row],[Sale Fee]])</f>
        <v>0</v>
      </c>
      <c r="BC704" s="1"/>
      <c r="BD704" s="1"/>
      <c r="BE704" s="1"/>
    </row>
    <row r="705" spans="1:57" x14ac:dyDescent="0.25">
      <c r="A705" s="1"/>
      <c r="B705" s="1"/>
      <c r="E705" s="4"/>
      <c r="F705" s="4"/>
      <c r="Q705" s="1"/>
      <c r="R705" s="1"/>
      <c r="S705" s="1"/>
      <c r="U705" s="1"/>
      <c r="V705" s="1"/>
      <c r="W705" s="1"/>
      <c r="X705" s="1"/>
      <c r="Y705" s="1"/>
      <c r="Z705" s="1">
        <f>Table1914[[#This Row],[Quantity2]]*Table1914[[#This Row],[U Cost]]</f>
        <v>0</v>
      </c>
      <c r="AB705" s="1"/>
      <c r="AC705" s="1"/>
      <c r="AD705" s="1">
        <f t="shared" si="77"/>
        <v>0</v>
      </c>
      <c r="AE705" s="1"/>
      <c r="AF705" s="1">
        <f>SUM(Table1914[[#This Row],[Total 
Paid]:[Shipping 
Charged]])</f>
        <v>0</v>
      </c>
      <c r="AG705" s="1"/>
      <c r="AH705" s="1"/>
      <c r="AI705" s="1">
        <f t="shared" si="78"/>
        <v>0</v>
      </c>
      <c r="AK705" s="1"/>
      <c r="AL705" s="1"/>
      <c r="AM705" s="1"/>
      <c r="AN705" s="1"/>
      <c r="AP705" s="30"/>
      <c r="AQ705" s="1"/>
      <c r="AR705" s="1">
        <f t="shared" si="64"/>
        <v>0</v>
      </c>
      <c r="AS705" s="1"/>
      <c r="AT705" s="1"/>
      <c r="AU705" s="2">
        <f t="shared" si="79"/>
        <v>0</v>
      </c>
      <c r="AW705" s="1"/>
      <c r="AX705" s="1"/>
      <c r="AY705" s="1"/>
      <c r="AZ705" s="2">
        <f t="shared" si="82"/>
        <v>0</v>
      </c>
      <c r="BA705" s="2">
        <f>SUM(AF705,AH705,-AZ705,-Table1914[[#This Row],[Sale Fee]])</f>
        <v>0</v>
      </c>
      <c r="BC705" s="1"/>
      <c r="BD705" s="1"/>
      <c r="BE705" s="1"/>
    </row>
    <row r="706" spans="1:57" x14ac:dyDescent="0.25">
      <c r="A706" s="1"/>
      <c r="B706" s="1"/>
      <c r="E706" s="4"/>
      <c r="F706" s="4"/>
      <c r="Q706" s="1"/>
      <c r="R706" s="1"/>
      <c r="S706" s="1"/>
      <c r="U706" s="1"/>
      <c r="V706" s="1"/>
      <c r="W706" s="1"/>
      <c r="X706" s="1"/>
      <c r="Y706" s="1"/>
      <c r="Z706" s="1">
        <f>Table1914[[#This Row],[Quantity2]]*Table1914[[#This Row],[U Cost]]</f>
        <v>0</v>
      </c>
      <c r="AB706" s="1"/>
      <c r="AC706" s="1"/>
      <c r="AD706" s="1">
        <f t="shared" si="77"/>
        <v>0</v>
      </c>
      <c r="AE706" s="1"/>
      <c r="AF706" s="1">
        <f>SUM(Table1914[[#This Row],[Total 
Paid]:[Shipping 
Charged]])</f>
        <v>0</v>
      </c>
      <c r="AG706" s="1"/>
      <c r="AH706" s="1"/>
      <c r="AI706" s="1">
        <f t="shared" si="78"/>
        <v>0</v>
      </c>
      <c r="AK706" s="1"/>
      <c r="AL706" s="1"/>
      <c r="AM706" s="1"/>
      <c r="AN706" s="1"/>
      <c r="AP706" s="30"/>
      <c r="AQ706" s="1"/>
      <c r="AR706" s="1">
        <f t="shared" si="64"/>
        <v>0</v>
      </c>
      <c r="AS706" s="1"/>
      <c r="AT706" s="1"/>
      <c r="AU706" s="2">
        <f t="shared" si="79"/>
        <v>0</v>
      </c>
      <c r="AW706" s="1"/>
      <c r="AX706" s="1"/>
      <c r="AY706" s="1"/>
      <c r="AZ706" s="2">
        <f t="shared" si="82"/>
        <v>0</v>
      </c>
      <c r="BA706" s="2">
        <f>SUM(AF706,AH706,-AZ706,-Table1914[[#This Row],[Sale Fee]])</f>
        <v>0</v>
      </c>
      <c r="BC706" s="1"/>
      <c r="BD706" s="1"/>
      <c r="BE706" s="1"/>
    </row>
    <row r="707" spans="1:57" x14ac:dyDescent="0.25">
      <c r="A707" s="1"/>
      <c r="B707" s="1"/>
      <c r="E707" s="4"/>
      <c r="F707" s="4"/>
      <c r="Q707" s="1"/>
      <c r="R707" s="1"/>
      <c r="S707" s="1"/>
      <c r="U707" s="1"/>
      <c r="V707" s="1"/>
      <c r="W707" s="1"/>
      <c r="X707" s="1"/>
      <c r="Y707" s="1"/>
      <c r="Z707" s="1">
        <f>Table1914[[#This Row],[Quantity2]]*Table1914[[#This Row],[U Cost]]</f>
        <v>0</v>
      </c>
      <c r="AB707" s="1"/>
      <c r="AC707" s="1"/>
      <c r="AD707" s="1">
        <f t="shared" si="77"/>
        <v>0</v>
      </c>
      <c r="AE707" s="1"/>
      <c r="AF707" s="1">
        <f>SUM(Table1914[[#This Row],[Total 
Paid]:[Shipping 
Charged]])</f>
        <v>0</v>
      </c>
      <c r="AG707" s="1"/>
      <c r="AH707" s="1"/>
      <c r="AI707" s="1">
        <f t="shared" si="78"/>
        <v>0</v>
      </c>
      <c r="AK707" s="1"/>
      <c r="AL707" s="1"/>
      <c r="AM707" s="1"/>
      <c r="AN707" s="1"/>
      <c r="AP707" s="30"/>
      <c r="AQ707" s="1"/>
      <c r="AR707" s="1">
        <f t="shared" si="64"/>
        <v>0</v>
      </c>
      <c r="AS707" s="1"/>
      <c r="AT707" s="1"/>
      <c r="AU707" s="2">
        <f t="shared" si="79"/>
        <v>0</v>
      </c>
      <c r="AW707" s="1"/>
      <c r="AX707" s="1"/>
      <c r="AY707" s="1"/>
      <c r="AZ707" s="2">
        <f t="shared" si="82"/>
        <v>0</v>
      </c>
      <c r="BA707" s="2">
        <f>SUM(AF707,AH707,-AZ707,-Table1914[[#This Row],[Sale Fee]])</f>
        <v>0</v>
      </c>
      <c r="BC707" s="1"/>
      <c r="BD707" s="1"/>
      <c r="BE707" s="1"/>
    </row>
    <row r="708" spans="1:57" x14ac:dyDescent="0.25">
      <c r="A708" s="1"/>
      <c r="B708" s="1"/>
      <c r="E708" s="4"/>
      <c r="F708" s="4"/>
      <c r="Q708" s="1"/>
      <c r="R708" s="1"/>
      <c r="S708" s="1"/>
      <c r="U708" s="1"/>
      <c r="V708" s="1"/>
      <c r="W708" s="1"/>
      <c r="X708" s="1"/>
      <c r="Y708" s="1"/>
      <c r="Z708" s="1">
        <f>Table1914[[#This Row],[Quantity2]]*Table1914[[#This Row],[U Cost]]</f>
        <v>0</v>
      </c>
      <c r="AB708" s="1"/>
      <c r="AC708" s="1"/>
      <c r="AD708" s="1">
        <f t="shared" si="77"/>
        <v>0</v>
      </c>
      <c r="AE708" s="1"/>
      <c r="AF708" s="1">
        <f>SUM(Table1914[[#This Row],[Total 
Paid]:[Shipping 
Charged]])</f>
        <v>0</v>
      </c>
      <c r="AG708" s="1"/>
      <c r="AH708" s="1"/>
      <c r="AI708" s="1">
        <f t="shared" si="78"/>
        <v>0</v>
      </c>
      <c r="AK708" s="1"/>
      <c r="AL708" s="1"/>
      <c r="AM708" s="1"/>
      <c r="AN708" s="1"/>
      <c r="AP708" s="30"/>
      <c r="AQ708" s="1"/>
      <c r="AR708" s="1">
        <f t="shared" si="64"/>
        <v>0</v>
      </c>
      <c r="AS708" s="1"/>
      <c r="AT708" s="1"/>
      <c r="AU708" s="2">
        <f t="shared" si="79"/>
        <v>0</v>
      </c>
      <c r="AW708" s="1"/>
      <c r="AX708" s="1"/>
      <c r="AY708" s="1"/>
      <c r="AZ708" s="2">
        <f t="shared" si="82"/>
        <v>0</v>
      </c>
      <c r="BA708" s="2">
        <f>SUM(AF708,AH708,-AZ708,-Table1914[[#This Row],[Sale Fee]])</f>
        <v>0</v>
      </c>
      <c r="BC708" s="1"/>
      <c r="BD708" s="1"/>
      <c r="BE708" s="1"/>
    </row>
    <row r="709" spans="1:57" x14ac:dyDescent="0.25">
      <c r="A709" s="1"/>
      <c r="B709" s="1"/>
      <c r="E709" s="4"/>
      <c r="F709" s="4"/>
      <c r="Q709" s="1"/>
      <c r="R709" s="1"/>
      <c r="S709" s="1"/>
      <c r="U709" s="1"/>
      <c r="V709" s="1"/>
      <c r="W709" s="1"/>
      <c r="X709" s="1"/>
      <c r="Y709" s="1"/>
      <c r="Z709" s="1">
        <f>Table1914[[#This Row],[Quantity2]]*Table1914[[#This Row],[U Cost]]</f>
        <v>0</v>
      </c>
      <c r="AB709" s="1"/>
      <c r="AC709" s="1"/>
      <c r="AD709" s="1">
        <f t="shared" si="77"/>
        <v>0</v>
      </c>
      <c r="AE709" s="1"/>
      <c r="AF709" s="1">
        <f>SUM(Table1914[[#This Row],[Total 
Paid]:[Shipping 
Charged]])</f>
        <v>0</v>
      </c>
      <c r="AG709" s="1"/>
      <c r="AH709" s="1"/>
      <c r="AI709" s="1">
        <f t="shared" si="78"/>
        <v>0</v>
      </c>
      <c r="AK709" s="1"/>
      <c r="AL709" s="1"/>
      <c r="AM709" s="1"/>
      <c r="AN709" s="1"/>
      <c r="AP709" s="30"/>
      <c r="AQ709" s="1"/>
      <c r="AR709" s="1">
        <f t="shared" si="64"/>
        <v>0</v>
      </c>
      <c r="AS709" s="1"/>
      <c r="AT709" s="1"/>
      <c r="AU709" s="2">
        <f t="shared" si="79"/>
        <v>0</v>
      </c>
      <c r="AW709" s="1"/>
      <c r="AX709" s="1"/>
      <c r="AY709" s="1"/>
      <c r="AZ709" s="2">
        <f t="shared" si="82"/>
        <v>0</v>
      </c>
      <c r="BA709" s="2">
        <f>SUM(AF709,AH709,-AZ709,-Table1914[[#This Row],[Sale Fee]])</f>
        <v>0</v>
      </c>
      <c r="BC709" s="1"/>
      <c r="BD709" s="1"/>
      <c r="BE709" s="1"/>
    </row>
    <row r="710" spans="1:57" x14ac:dyDescent="0.25">
      <c r="A710" s="1"/>
      <c r="B710" s="1"/>
      <c r="E710" s="4"/>
      <c r="F710" s="4"/>
      <c r="Q710" s="1"/>
      <c r="R710" s="1"/>
      <c r="S710" s="1"/>
      <c r="U710" s="1"/>
      <c r="V710" s="1"/>
      <c r="W710" s="1"/>
      <c r="X710" s="1"/>
      <c r="Y710" s="1"/>
      <c r="Z710" s="1">
        <f>Table1914[[#This Row],[Quantity2]]*Table1914[[#This Row],[U Cost]]</f>
        <v>0</v>
      </c>
      <c r="AB710" s="1"/>
      <c r="AC710" s="1"/>
      <c r="AD710" s="1">
        <f t="shared" si="77"/>
        <v>0</v>
      </c>
      <c r="AE710" s="1"/>
      <c r="AF710" s="1">
        <f>SUM(Table1914[[#This Row],[Total 
Paid]:[Shipping 
Charged]])</f>
        <v>0</v>
      </c>
      <c r="AG710" s="1"/>
      <c r="AH710" s="1"/>
      <c r="AI710" s="1">
        <f t="shared" si="78"/>
        <v>0</v>
      </c>
      <c r="AK710" s="1"/>
      <c r="AL710" s="1"/>
      <c r="AM710" s="1"/>
      <c r="AN710" s="1"/>
      <c r="AP710" s="30"/>
      <c r="AQ710" s="1"/>
      <c r="AR710" s="1">
        <f t="shared" si="64"/>
        <v>0</v>
      </c>
      <c r="AS710" s="1"/>
      <c r="AT710" s="1"/>
      <c r="AU710" s="2">
        <f t="shared" si="79"/>
        <v>0</v>
      </c>
      <c r="AW710" s="1"/>
      <c r="AX710" s="1"/>
      <c r="AY710" s="1"/>
      <c r="AZ710" s="2">
        <f t="shared" si="82"/>
        <v>0</v>
      </c>
      <c r="BA710" s="2">
        <f>SUM(AF710,AH710,-AZ710,-Table1914[[#This Row],[Sale Fee]])</f>
        <v>0</v>
      </c>
      <c r="BC710" s="1"/>
      <c r="BD710" s="1"/>
      <c r="BE710" s="1"/>
    </row>
    <row r="711" spans="1:57" x14ac:dyDescent="0.25">
      <c r="A711" s="1"/>
      <c r="B711" s="1"/>
      <c r="E711" s="4"/>
      <c r="F711" s="4"/>
      <c r="Q711" s="1"/>
      <c r="R711" s="1"/>
      <c r="S711" s="1"/>
      <c r="U711" s="1"/>
      <c r="V711" s="1"/>
      <c r="W711" s="1"/>
      <c r="X711" s="1"/>
      <c r="Y711" s="1"/>
      <c r="Z711" s="1">
        <f>Table1914[[#This Row],[Quantity2]]*Table1914[[#This Row],[U Cost]]</f>
        <v>0</v>
      </c>
      <c r="AB711" s="1"/>
      <c r="AC711" s="1"/>
      <c r="AD711" s="1">
        <f t="shared" si="77"/>
        <v>0</v>
      </c>
      <c r="AE711" s="1"/>
      <c r="AF711" s="1">
        <f>SUM(Table1914[[#This Row],[Total 
Paid]:[Shipping 
Charged]])</f>
        <v>0</v>
      </c>
      <c r="AG711" s="1"/>
      <c r="AH711" s="1"/>
      <c r="AI711" s="1">
        <f t="shared" si="78"/>
        <v>0</v>
      </c>
      <c r="AK711" s="1"/>
      <c r="AL711" s="1"/>
      <c r="AM711" s="1"/>
      <c r="AN711" s="1"/>
      <c r="AP711" s="30"/>
      <c r="AQ711" s="1"/>
      <c r="AR711" s="1">
        <f t="shared" si="64"/>
        <v>0</v>
      </c>
      <c r="AS711" s="1"/>
      <c r="AT711" s="1"/>
      <c r="AU711" s="2">
        <f t="shared" si="79"/>
        <v>0</v>
      </c>
      <c r="AW711" s="1"/>
      <c r="AX711" s="1"/>
      <c r="AY711" s="1"/>
      <c r="AZ711" s="2">
        <f t="shared" si="82"/>
        <v>0</v>
      </c>
      <c r="BA711" s="2">
        <f>SUM(AF711,AH711,-AZ711,-Table1914[[#This Row],[Sale Fee]])</f>
        <v>0</v>
      </c>
      <c r="BC711" s="1"/>
      <c r="BD711" s="1"/>
      <c r="BE711" s="1"/>
    </row>
    <row r="712" spans="1:57" x14ac:dyDescent="0.25">
      <c r="A712" s="1"/>
      <c r="B712" s="1"/>
      <c r="E712" s="4"/>
      <c r="F712" s="4"/>
      <c r="Q712" s="1"/>
      <c r="R712" s="1"/>
      <c r="S712" s="1"/>
      <c r="U712" s="1"/>
      <c r="V712" s="1"/>
      <c r="W712" s="1"/>
      <c r="X712" s="1"/>
      <c r="Y712" s="1"/>
      <c r="Z712" s="1">
        <f>Table1914[[#This Row],[Quantity2]]*Table1914[[#This Row],[U Cost]]</f>
        <v>0</v>
      </c>
      <c r="AB712" s="1"/>
      <c r="AC712" s="1"/>
      <c r="AD712" s="1">
        <f t="shared" si="77"/>
        <v>0</v>
      </c>
      <c r="AE712" s="1"/>
      <c r="AF712" s="1">
        <f>SUM(Table1914[[#This Row],[Total 
Paid]:[Shipping 
Charged]])</f>
        <v>0</v>
      </c>
      <c r="AG712" s="1"/>
      <c r="AH712" s="1"/>
      <c r="AI712" s="1">
        <f t="shared" si="78"/>
        <v>0</v>
      </c>
      <c r="AK712" s="1"/>
      <c r="AL712" s="1"/>
      <c r="AM712" s="1"/>
      <c r="AN712" s="1"/>
      <c r="AP712" s="30"/>
      <c r="AQ712" s="1"/>
      <c r="AR712" s="1">
        <f t="shared" si="64"/>
        <v>0</v>
      </c>
      <c r="AS712" s="1"/>
      <c r="AT712" s="1"/>
      <c r="AU712" s="2">
        <f t="shared" si="79"/>
        <v>0</v>
      </c>
      <c r="AW712" s="1"/>
      <c r="AX712" s="1"/>
      <c r="AY712" s="1"/>
      <c r="AZ712" s="2">
        <f t="shared" si="82"/>
        <v>0</v>
      </c>
      <c r="BA712" s="2">
        <f>SUM(AF712,AH712,-AZ712,-Table1914[[#This Row],[Sale Fee]])</f>
        <v>0</v>
      </c>
      <c r="BC712" s="1"/>
      <c r="BD712" s="1"/>
      <c r="BE712" s="1"/>
    </row>
    <row r="713" spans="1:57" x14ac:dyDescent="0.25">
      <c r="A713" s="1"/>
      <c r="B713" s="1"/>
      <c r="E713" s="4"/>
      <c r="F713" s="4"/>
      <c r="Q713" s="1"/>
      <c r="R713" s="1"/>
      <c r="S713" s="1"/>
      <c r="U713" s="1"/>
      <c r="V713" s="1"/>
      <c r="W713" s="1"/>
      <c r="X713" s="1"/>
      <c r="Y713" s="1"/>
      <c r="Z713" s="1">
        <f>Table1914[[#This Row],[Quantity2]]*Table1914[[#This Row],[U Cost]]</f>
        <v>0</v>
      </c>
      <c r="AB713" s="1"/>
      <c r="AC713" s="1"/>
      <c r="AD713" s="1">
        <f t="shared" si="77"/>
        <v>0</v>
      </c>
      <c r="AE713" s="1"/>
      <c r="AF713" s="1">
        <f>SUM(Table1914[[#This Row],[Total 
Paid]:[Shipping 
Charged]])</f>
        <v>0</v>
      </c>
      <c r="AG713" s="1"/>
      <c r="AH713" s="1"/>
      <c r="AI713" s="1">
        <f t="shared" si="78"/>
        <v>0</v>
      </c>
      <c r="AK713" s="1"/>
      <c r="AL713" s="1"/>
      <c r="AM713" s="1"/>
      <c r="AN713" s="1"/>
      <c r="AP713" s="30"/>
      <c r="AQ713" s="1"/>
      <c r="AR713" s="1">
        <f t="shared" si="64"/>
        <v>0</v>
      </c>
      <c r="AS713" s="1"/>
      <c r="AT713" s="1"/>
      <c r="AU713" s="2">
        <f t="shared" si="79"/>
        <v>0</v>
      </c>
      <c r="AW713" s="1"/>
      <c r="AX713" s="1"/>
      <c r="AY713" s="1"/>
      <c r="AZ713" s="2">
        <f t="shared" si="82"/>
        <v>0</v>
      </c>
      <c r="BA713" s="2">
        <f>SUM(AF713,AH713,-AZ713,-Table1914[[#This Row],[Sale Fee]])</f>
        <v>0</v>
      </c>
      <c r="BC713" s="1"/>
      <c r="BD713" s="1"/>
      <c r="BE713" s="1"/>
    </row>
    <row r="714" spans="1:57" x14ac:dyDescent="0.25">
      <c r="A714" s="1"/>
      <c r="B714" s="1"/>
      <c r="E714" s="4"/>
      <c r="F714" s="4"/>
      <c r="Q714" s="1"/>
      <c r="R714" s="1"/>
      <c r="S714" s="1"/>
      <c r="U714" s="1"/>
      <c r="V714" s="1"/>
      <c r="W714" s="1"/>
      <c r="X714" s="1"/>
      <c r="Y714" s="1"/>
      <c r="Z714" s="1">
        <f>Table1914[[#This Row],[Quantity2]]*Table1914[[#This Row],[U Cost]]</f>
        <v>0</v>
      </c>
      <c r="AB714" s="1"/>
      <c r="AC714" s="1"/>
      <c r="AD714" s="1">
        <f t="shared" si="77"/>
        <v>0</v>
      </c>
      <c r="AE714" s="1"/>
      <c r="AF714" s="1">
        <f>SUM(Table1914[[#This Row],[Total 
Paid]:[Shipping 
Charged]])</f>
        <v>0</v>
      </c>
      <c r="AG714" s="1"/>
      <c r="AH714" s="1"/>
      <c r="AI714" s="1">
        <f t="shared" si="78"/>
        <v>0</v>
      </c>
      <c r="AK714" s="1"/>
      <c r="AL714" s="1"/>
      <c r="AM714" s="1"/>
      <c r="AN714" s="1"/>
      <c r="AP714" s="30"/>
      <c r="AQ714" s="1"/>
      <c r="AR714" s="1">
        <f t="shared" si="64"/>
        <v>0</v>
      </c>
      <c r="AS714" s="1"/>
      <c r="AT714" s="1"/>
      <c r="AU714" s="2">
        <f t="shared" si="79"/>
        <v>0</v>
      </c>
      <c r="AW714" s="1"/>
      <c r="AX714" s="1"/>
      <c r="AY714" s="1"/>
      <c r="AZ714" s="2">
        <f t="shared" si="82"/>
        <v>0</v>
      </c>
      <c r="BA714" s="2">
        <f>SUM(AF714,AH714,-AZ714,-Table1914[[#This Row],[Sale Fee]])</f>
        <v>0</v>
      </c>
      <c r="BC714" s="1"/>
      <c r="BD714" s="1"/>
      <c r="BE714" s="1"/>
    </row>
    <row r="715" spans="1:57" x14ac:dyDescent="0.25">
      <c r="A715" s="1"/>
      <c r="B715" s="1"/>
      <c r="E715" s="4"/>
      <c r="F715" s="4"/>
      <c r="Q715" s="1"/>
      <c r="R715" s="1"/>
      <c r="S715" s="1"/>
      <c r="U715" s="1"/>
      <c r="V715" s="1"/>
      <c r="W715" s="1"/>
      <c r="X715" s="1"/>
      <c r="Y715" s="1"/>
      <c r="Z715" s="1">
        <f>Table1914[[#This Row],[Quantity2]]*Table1914[[#This Row],[U Cost]]</f>
        <v>0</v>
      </c>
      <c r="AB715" s="1"/>
      <c r="AC715" s="1"/>
      <c r="AD715" s="1">
        <f t="shared" si="77"/>
        <v>0</v>
      </c>
      <c r="AE715" s="1"/>
      <c r="AF715" s="1">
        <f>SUM(Table1914[[#This Row],[Total 
Paid]:[Shipping 
Charged]])</f>
        <v>0</v>
      </c>
      <c r="AG715" s="1"/>
      <c r="AH715" s="1"/>
      <c r="AI715" s="1">
        <f t="shared" si="78"/>
        <v>0</v>
      </c>
      <c r="AK715" s="1"/>
      <c r="AL715" s="1"/>
      <c r="AM715" s="1"/>
      <c r="AN715" s="1"/>
      <c r="AP715" s="30"/>
      <c r="AQ715" s="1"/>
      <c r="AR715" s="1">
        <f t="shared" si="64"/>
        <v>0</v>
      </c>
      <c r="AS715" s="1"/>
      <c r="AT715" s="1"/>
      <c r="AU715" s="2">
        <f t="shared" si="79"/>
        <v>0</v>
      </c>
      <c r="AW715" s="1"/>
      <c r="AX715" s="1"/>
      <c r="AY715" s="1"/>
      <c r="AZ715" s="2">
        <f t="shared" si="82"/>
        <v>0</v>
      </c>
      <c r="BA715" s="2">
        <f>SUM(AF715,AH715,-AZ715,-Table1914[[#This Row],[Sale Fee]])</f>
        <v>0</v>
      </c>
      <c r="BC715" s="1"/>
      <c r="BD715" s="1"/>
      <c r="BE715" s="1"/>
    </row>
    <row r="716" spans="1:57" x14ac:dyDescent="0.25">
      <c r="A716" s="1"/>
      <c r="B716" s="1"/>
      <c r="E716" s="4"/>
      <c r="F716" s="4"/>
      <c r="Q716" s="1"/>
      <c r="R716" s="1"/>
      <c r="S716" s="1"/>
      <c r="U716" s="1"/>
      <c r="V716" s="1"/>
      <c r="W716" s="1"/>
      <c r="X716" s="1"/>
      <c r="Y716" s="1"/>
      <c r="Z716" s="1">
        <f>Table1914[[#This Row],[Quantity2]]*Table1914[[#This Row],[U Cost]]</f>
        <v>0</v>
      </c>
      <c r="AB716" s="1"/>
      <c r="AC716" s="1"/>
      <c r="AD716" s="1">
        <f t="shared" si="77"/>
        <v>0</v>
      </c>
      <c r="AE716" s="1"/>
      <c r="AF716" s="1">
        <f>SUM(Table1914[[#This Row],[Total 
Paid]:[Shipping 
Charged]])</f>
        <v>0</v>
      </c>
      <c r="AG716" s="1"/>
      <c r="AH716" s="1"/>
      <c r="AI716" s="1">
        <f t="shared" si="78"/>
        <v>0</v>
      </c>
      <c r="AK716" s="1"/>
      <c r="AL716" s="1"/>
      <c r="AM716" s="1"/>
      <c r="AN716" s="1"/>
      <c r="AP716" s="30"/>
      <c r="AQ716" s="1"/>
      <c r="AR716" s="1">
        <f t="shared" si="64"/>
        <v>0</v>
      </c>
      <c r="AS716" s="1"/>
      <c r="AT716" s="1"/>
      <c r="AU716" s="2">
        <f t="shared" si="79"/>
        <v>0</v>
      </c>
      <c r="AW716" s="1"/>
      <c r="AX716" s="1"/>
      <c r="AY716" s="1"/>
      <c r="AZ716" s="2">
        <f t="shared" si="82"/>
        <v>0</v>
      </c>
      <c r="BA716" s="2">
        <f>SUM(AF716,AH716,-AZ716,-Table1914[[#This Row],[Sale Fee]])</f>
        <v>0</v>
      </c>
      <c r="BC716" s="1"/>
      <c r="BD716" s="1"/>
      <c r="BE716" s="1"/>
    </row>
    <row r="717" spans="1:57" s="53" customFormat="1" x14ac:dyDescent="0.25">
      <c r="A717" s="67"/>
      <c r="B717" s="67"/>
      <c r="E717" s="68"/>
      <c r="F717" s="68"/>
      <c r="Q717" s="67"/>
      <c r="R717" s="67"/>
      <c r="S717" s="67"/>
      <c r="U717" s="67"/>
      <c r="V717" s="67"/>
      <c r="W717" s="67"/>
      <c r="X717" s="67"/>
      <c r="Y717" s="67"/>
      <c r="Z717" s="67">
        <f>Table1914[[#This Row],[Quantity2]]*Table1914[[#This Row],[U Cost]]</f>
        <v>0</v>
      </c>
      <c r="AB717" s="67"/>
      <c r="AC717" s="67"/>
      <c r="AD717" s="67">
        <f t="shared" si="77"/>
        <v>0</v>
      </c>
      <c r="AE717" s="67"/>
      <c r="AF717" s="67">
        <f>SUM(Table1914[[#This Row],[Total 
Paid]:[Shipping 
Charged]])</f>
        <v>0</v>
      </c>
      <c r="AG717" s="67"/>
      <c r="AH717" s="67"/>
      <c r="AI717" s="67">
        <f t="shared" si="78"/>
        <v>0</v>
      </c>
      <c r="AK717" s="67"/>
      <c r="AL717" s="67"/>
      <c r="AM717" s="67"/>
      <c r="AN717" s="67"/>
      <c r="AP717" s="66"/>
      <c r="AQ717" s="67"/>
      <c r="AR717" s="67">
        <f t="shared" si="64"/>
        <v>0</v>
      </c>
      <c r="AS717" s="67"/>
      <c r="AT717" s="67"/>
      <c r="AU717" s="69">
        <f t="shared" si="79"/>
        <v>0</v>
      </c>
      <c r="AW717" s="67"/>
      <c r="AX717" s="67"/>
      <c r="AY717" s="67"/>
      <c r="AZ717" s="69">
        <f t="shared" si="82"/>
        <v>0</v>
      </c>
      <c r="BA717" s="69">
        <f>SUM(AF717,AH717,-AZ717,-Table1914[[#This Row],[Sale Fee]])</f>
        <v>0</v>
      </c>
      <c r="BC717" s="67"/>
      <c r="BD717" s="67"/>
      <c r="BE717" s="67"/>
    </row>
    <row r="718" spans="1:57" s="53" customFormat="1" x14ac:dyDescent="0.25">
      <c r="A718" s="67"/>
      <c r="B718" s="67"/>
      <c r="E718" s="68"/>
      <c r="F718" s="68"/>
      <c r="Q718" s="67"/>
      <c r="R718" s="67"/>
      <c r="S718" s="67"/>
      <c r="U718" s="67"/>
      <c r="V718" s="67"/>
      <c r="W718" s="67"/>
      <c r="X718" s="67"/>
      <c r="Y718" s="67"/>
      <c r="Z718" s="67">
        <f>Table1914[[#This Row],[Quantity2]]*Table1914[[#This Row],[U Cost]]</f>
        <v>0</v>
      </c>
      <c r="AB718" s="67"/>
      <c r="AC718" s="67"/>
      <c r="AD718" s="67">
        <f t="shared" si="77"/>
        <v>0</v>
      </c>
      <c r="AE718" s="67"/>
      <c r="AF718" s="67">
        <f>SUM(Table1914[[#This Row],[Total 
Paid]:[Shipping 
Charged]])</f>
        <v>0</v>
      </c>
      <c r="AG718" s="67"/>
      <c r="AH718" s="67"/>
      <c r="AI718" s="67">
        <f t="shared" si="78"/>
        <v>0</v>
      </c>
      <c r="AK718" s="67"/>
      <c r="AL718" s="67"/>
      <c r="AM718" s="67"/>
      <c r="AN718" s="67"/>
      <c r="AP718" s="66"/>
      <c r="AQ718" s="67"/>
      <c r="AR718" s="67">
        <f t="shared" si="64"/>
        <v>0</v>
      </c>
      <c r="AS718" s="67"/>
      <c r="AT718" s="67"/>
      <c r="AU718" s="69">
        <f t="shared" si="79"/>
        <v>0</v>
      </c>
      <c r="AW718" s="67"/>
      <c r="AX718" s="67"/>
      <c r="AY718" s="67"/>
      <c r="AZ718" s="69">
        <f t="shared" si="82"/>
        <v>0</v>
      </c>
      <c r="BA718" s="69">
        <f>SUM(AF718,AH718,-AZ718,-Table1914[[#This Row],[Sale Fee]])</f>
        <v>0</v>
      </c>
      <c r="BC718" s="67"/>
      <c r="BD718" s="67"/>
      <c r="BE718" s="67"/>
    </row>
    <row r="719" spans="1:57" x14ac:dyDescent="0.25">
      <c r="A719" s="1"/>
      <c r="B719" s="1"/>
      <c r="E719" s="4"/>
      <c r="F719" s="4"/>
      <c r="Q719" s="1"/>
      <c r="R719" s="1"/>
      <c r="S719" s="1"/>
      <c r="U719" s="1"/>
      <c r="V719" s="1"/>
      <c r="W719" s="1"/>
      <c r="X719" s="1"/>
      <c r="Y719" s="1"/>
      <c r="Z719" s="1">
        <f>Table1914[[#This Row],[Quantity2]]*Table1914[[#This Row],[U Cost]]</f>
        <v>0</v>
      </c>
      <c r="AB719" s="1"/>
      <c r="AC719" s="1"/>
      <c r="AD719" s="1">
        <f t="shared" si="77"/>
        <v>0</v>
      </c>
      <c r="AE719" s="1"/>
      <c r="AF719" s="1">
        <f>SUM(Table1914[[#This Row],[Total 
Paid]:[Shipping 
Charged]])</f>
        <v>0</v>
      </c>
      <c r="AG719" s="1"/>
      <c r="AH719" s="1"/>
      <c r="AI719" s="1">
        <f t="shared" si="78"/>
        <v>0</v>
      </c>
      <c r="AK719" s="1"/>
      <c r="AL719" s="1"/>
      <c r="AM719" s="1"/>
      <c r="AN719" s="1"/>
      <c r="AP719" s="30"/>
      <c r="AQ719" s="1"/>
      <c r="AR719" s="1">
        <f t="shared" si="64"/>
        <v>0</v>
      </c>
      <c r="AS719" s="1"/>
      <c r="AT719" s="1"/>
      <c r="AU719" s="2">
        <f t="shared" si="79"/>
        <v>0</v>
      </c>
      <c r="AW719" s="1"/>
      <c r="AX719" s="1"/>
      <c r="AY719" s="1"/>
      <c r="AZ719" s="2">
        <f t="shared" si="82"/>
        <v>0</v>
      </c>
      <c r="BA719" s="2">
        <f>SUM(AF719,AH719,-AZ719,-Table1914[[#This Row],[Sale Fee]])</f>
        <v>0</v>
      </c>
      <c r="BC719" s="1"/>
      <c r="BD719" s="1"/>
      <c r="BE719" s="1"/>
    </row>
    <row r="720" spans="1:57" x14ac:dyDescent="0.25">
      <c r="A720" s="1"/>
      <c r="B720" s="1"/>
      <c r="E720" s="4"/>
      <c r="F720" s="4"/>
      <c r="Q720" s="1"/>
      <c r="R720" s="1"/>
      <c r="S720" s="1"/>
      <c r="U720" s="1"/>
      <c r="V720" s="1"/>
      <c r="W720" s="1"/>
      <c r="X720" s="1"/>
      <c r="Y720" s="1"/>
      <c r="Z720" s="1">
        <f>Table1914[[#This Row],[Quantity2]]*Table1914[[#This Row],[U Cost]]</f>
        <v>0</v>
      </c>
      <c r="AB720" s="1"/>
      <c r="AC720" s="1"/>
      <c r="AD720" s="1">
        <f t="shared" si="77"/>
        <v>0</v>
      </c>
      <c r="AE720" s="1"/>
      <c r="AF720" s="1">
        <f>SUM(Table1914[[#This Row],[Total 
Paid]:[Shipping 
Charged]])</f>
        <v>0</v>
      </c>
      <c r="AG720" s="1"/>
      <c r="AH720" s="1"/>
      <c r="AI720" s="1">
        <f t="shared" si="78"/>
        <v>0</v>
      </c>
      <c r="AK720" s="1"/>
      <c r="AL720" s="1"/>
      <c r="AM720" s="1"/>
      <c r="AN720" s="1"/>
      <c r="AP720" s="30"/>
      <c r="AQ720" s="1"/>
      <c r="AR720" s="1">
        <f t="shared" ref="AR720:AR783" si="83">AQ720*AP720</f>
        <v>0</v>
      </c>
      <c r="AS720" s="1"/>
      <c r="AT720" s="1"/>
      <c r="AU720" s="2">
        <f t="shared" si="79"/>
        <v>0</v>
      </c>
      <c r="AW720" s="1"/>
      <c r="AX720" s="1"/>
      <c r="AY720" s="1"/>
      <c r="AZ720" s="2">
        <f t="shared" si="82"/>
        <v>0</v>
      </c>
      <c r="BA720" s="2">
        <f>SUM(AF720,AH720,-AZ720,-Table1914[[#This Row],[Sale Fee]])</f>
        <v>0</v>
      </c>
      <c r="BC720" s="1"/>
      <c r="BD720" s="1"/>
      <c r="BE720" s="1"/>
    </row>
    <row r="721" spans="1:57" x14ac:dyDescent="0.25">
      <c r="A721" s="1"/>
      <c r="B721" s="1"/>
      <c r="E721" s="4"/>
      <c r="F721" s="4"/>
      <c r="Q721" s="1"/>
      <c r="R721" s="1"/>
      <c r="S721" s="1"/>
      <c r="U721" s="1"/>
      <c r="V721" s="1"/>
      <c r="W721" s="1"/>
      <c r="X721" s="1"/>
      <c r="Y721" s="1"/>
      <c r="Z721" s="1">
        <f>Table1914[[#This Row],[Quantity2]]*Table1914[[#This Row],[U Cost]]</f>
        <v>0</v>
      </c>
      <c r="AB721" s="1"/>
      <c r="AC721" s="1"/>
      <c r="AD721" s="1">
        <f t="shared" si="77"/>
        <v>0</v>
      </c>
      <c r="AE721" s="1"/>
      <c r="AF721" s="1">
        <f>SUM(Table1914[[#This Row],[Total 
Paid]:[Shipping 
Charged]])</f>
        <v>0</v>
      </c>
      <c r="AG721" s="1"/>
      <c r="AH721" s="1"/>
      <c r="AI721" s="1">
        <f t="shared" si="78"/>
        <v>0</v>
      </c>
      <c r="AK721" s="1"/>
      <c r="AL721" s="1"/>
      <c r="AM721" s="1"/>
      <c r="AN721" s="1"/>
      <c r="AP721" s="30"/>
      <c r="AQ721" s="1"/>
      <c r="AR721" s="1">
        <f t="shared" si="83"/>
        <v>0</v>
      </c>
      <c r="AS721" s="1"/>
      <c r="AT721" s="1"/>
      <c r="AU721" s="2">
        <f t="shared" si="79"/>
        <v>0</v>
      </c>
      <c r="AW721" s="1"/>
      <c r="AX721" s="1"/>
      <c r="AY721" s="1"/>
      <c r="AZ721" s="2">
        <f t="shared" si="82"/>
        <v>0</v>
      </c>
      <c r="BA721" s="2">
        <f>SUM(AF721,AH721,-AZ721,-Table1914[[#This Row],[Sale Fee]])</f>
        <v>0</v>
      </c>
      <c r="BC721" s="1"/>
      <c r="BD721" s="1"/>
      <c r="BE721" s="1"/>
    </row>
    <row r="722" spans="1:57" x14ac:dyDescent="0.25">
      <c r="A722" s="1"/>
      <c r="B722" s="1"/>
      <c r="E722" s="4"/>
      <c r="F722" s="4"/>
      <c r="Q722" s="1"/>
      <c r="R722" s="1"/>
      <c r="S722" s="1"/>
      <c r="U722" s="1"/>
      <c r="V722" s="1"/>
      <c r="W722" s="1"/>
      <c r="X722" s="1"/>
      <c r="Y722" s="1"/>
      <c r="Z722" s="1">
        <f>Table1914[[#This Row],[Quantity2]]*Table1914[[#This Row],[U Cost]]</f>
        <v>0</v>
      </c>
      <c r="AB722" s="1"/>
      <c r="AC722" s="1"/>
      <c r="AD722" s="1">
        <f t="shared" si="77"/>
        <v>0</v>
      </c>
      <c r="AE722" s="1"/>
      <c r="AF722" s="1">
        <f>SUM(Table1914[[#This Row],[Total 
Paid]:[Shipping 
Charged]])</f>
        <v>0</v>
      </c>
      <c r="AG722" s="1"/>
      <c r="AH722" s="1"/>
      <c r="AI722" s="1">
        <f t="shared" si="78"/>
        <v>0</v>
      </c>
      <c r="AK722" s="1"/>
      <c r="AL722" s="1"/>
      <c r="AM722" s="1"/>
      <c r="AN722" s="1"/>
      <c r="AP722" s="30"/>
      <c r="AQ722" s="1"/>
      <c r="AR722" s="1">
        <f t="shared" si="83"/>
        <v>0</v>
      </c>
      <c r="AS722" s="1"/>
      <c r="AT722" s="1"/>
      <c r="AU722" s="2">
        <f t="shared" si="79"/>
        <v>0</v>
      </c>
      <c r="AW722" s="1"/>
      <c r="AX722" s="1"/>
      <c r="AY722" s="1"/>
      <c r="AZ722" s="2">
        <f t="shared" si="82"/>
        <v>0</v>
      </c>
      <c r="BA722" s="2">
        <f>SUM(AF722,AH722,-AZ722,-Table1914[[#This Row],[Sale Fee]])</f>
        <v>0</v>
      </c>
      <c r="BC722" s="1"/>
      <c r="BD722" s="1"/>
      <c r="BE722" s="1"/>
    </row>
    <row r="723" spans="1:57" s="50" customFormat="1" x14ac:dyDescent="0.25">
      <c r="A723" s="58"/>
      <c r="B723" s="58"/>
      <c r="E723" s="57"/>
      <c r="F723" s="57"/>
      <c r="J723"/>
      <c r="Q723" s="58"/>
      <c r="R723" s="58"/>
      <c r="S723" s="58"/>
      <c r="U723" s="58"/>
      <c r="V723" s="58"/>
      <c r="W723" s="58"/>
      <c r="X723" s="58"/>
      <c r="Y723" s="58"/>
      <c r="Z723" s="58">
        <f>Table1914[[#This Row],[Quantity2]]*Table1914[[#This Row],[U Cost]]</f>
        <v>0</v>
      </c>
      <c r="AB723" s="58"/>
      <c r="AC723" s="58"/>
      <c r="AD723" s="58">
        <f t="shared" si="77"/>
        <v>0</v>
      </c>
      <c r="AE723" s="58"/>
      <c r="AF723" s="58">
        <f>SUM(Table1914[[#This Row],[Total 
Paid]:[Shipping 
Charged]])</f>
        <v>0</v>
      </c>
      <c r="AG723" s="58"/>
      <c r="AH723" s="58"/>
      <c r="AI723" s="58">
        <f t="shared" si="78"/>
        <v>0</v>
      </c>
      <c r="AK723" s="58"/>
      <c r="AL723" s="58"/>
      <c r="AM723" s="58"/>
      <c r="AN723" s="58"/>
      <c r="AP723" s="59"/>
      <c r="AQ723" s="58"/>
      <c r="AR723" s="58">
        <f t="shared" si="83"/>
        <v>0</v>
      </c>
      <c r="AS723" s="58"/>
      <c r="AT723" s="58"/>
      <c r="AU723" s="60">
        <f t="shared" si="79"/>
        <v>0</v>
      </c>
      <c r="AW723" s="58"/>
      <c r="AX723" s="58"/>
      <c r="AY723" s="58"/>
      <c r="AZ723" s="60">
        <f t="shared" si="82"/>
        <v>0</v>
      </c>
      <c r="BA723" s="60">
        <f>SUM(AF723,AH723,-AZ723,-Table1914[[#This Row],[Sale Fee]])</f>
        <v>0</v>
      </c>
      <c r="BC723" s="58"/>
      <c r="BD723" s="58"/>
      <c r="BE723" s="58"/>
    </row>
    <row r="724" spans="1:57" x14ac:dyDescent="0.25">
      <c r="A724" s="1"/>
      <c r="B724" s="1"/>
      <c r="E724" s="4"/>
      <c r="F724" s="4"/>
      <c r="Q724" s="1"/>
      <c r="R724" s="1"/>
      <c r="S724" s="1"/>
      <c r="U724" s="1"/>
      <c r="V724" s="1"/>
      <c r="W724" s="1"/>
      <c r="X724" s="1"/>
      <c r="Y724" s="1"/>
      <c r="Z724" s="1">
        <f>Table1914[[#This Row],[Quantity2]]*Table1914[[#This Row],[U Cost]]</f>
        <v>0</v>
      </c>
      <c r="AB724" s="1"/>
      <c r="AC724" s="1"/>
      <c r="AD724" s="1">
        <f t="shared" si="77"/>
        <v>0</v>
      </c>
      <c r="AE724" s="1"/>
      <c r="AF724" s="1">
        <f>SUM(Table1914[[#This Row],[Total 
Paid]:[Shipping 
Charged]])</f>
        <v>0</v>
      </c>
      <c r="AG724" s="1"/>
      <c r="AH724" s="1"/>
      <c r="AI724" s="1">
        <f t="shared" si="78"/>
        <v>0</v>
      </c>
      <c r="AK724" s="1"/>
      <c r="AL724" s="1"/>
      <c r="AM724" s="1"/>
      <c r="AN724" s="1"/>
      <c r="AP724" s="30"/>
      <c r="AQ724" s="1"/>
      <c r="AR724" s="1">
        <f t="shared" si="83"/>
        <v>0</v>
      </c>
      <c r="AS724" s="1"/>
      <c r="AT724" s="1"/>
      <c r="AU724" s="2">
        <f t="shared" si="79"/>
        <v>0</v>
      </c>
      <c r="AW724" s="1"/>
      <c r="AX724" s="1"/>
      <c r="AY724" s="1"/>
      <c r="AZ724" s="2">
        <f t="shared" si="82"/>
        <v>0</v>
      </c>
      <c r="BA724" s="2">
        <f>SUM(AF724,AH724,-AZ724,-Table1914[[#This Row],[Sale Fee]])</f>
        <v>0</v>
      </c>
      <c r="BC724" s="1"/>
      <c r="BD724" s="1"/>
      <c r="BE724" s="1"/>
    </row>
    <row r="725" spans="1:57" s="50" customFormat="1" x14ac:dyDescent="0.25">
      <c r="A725" s="58"/>
      <c r="B725" s="58"/>
      <c r="E725" s="57"/>
      <c r="F725" s="57"/>
      <c r="J725"/>
      <c r="O725"/>
      <c r="Q725" s="58"/>
      <c r="R725" s="58"/>
      <c r="S725" s="58"/>
      <c r="U725" s="58"/>
      <c r="V725" s="58"/>
      <c r="W725" s="58"/>
      <c r="X725" s="58"/>
      <c r="Y725" s="58"/>
      <c r="Z725" s="58">
        <f>Table1914[[#This Row],[Quantity2]]*Table1914[[#This Row],[U Cost]]</f>
        <v>0</v>
      </c>
      <c r="AB725" s="58"/>
      <c r="AC725" s="58"/>
      <c r="AD725" s="58">
        <f t="shared" si="77"/>
        <v>0</v>
      </c>
      <c r="AE725" s="58"/>
      <c r="AF725" s="58">
        <f>SUM(Table1914[[#This Row],[Total 
Paid]:[Shipping 
Charged]])</f>
        <v>0</v>
      </c>
      <c r="AG725" s="58"/>
      <c r="AH725" s="58"/>
      <c r="AI725" s="58">
        <f t="shared" si="78"/>
        <v>0</v>
      </c>
      <c r="AK725" s="58"/>
      <c r="AL725" s="58"/>
      <c r="AM725" s="58"/>
      <c r="AN725" s="58"/>
      <c r="AP725" s="59"/>
      <c r="AQ725" s="58"/>
      <c r="AR725" s="58">
        <f t="shared" si="83"/>
        <v>0</v>
      </c>
      <c r="AS725" s="58"/>
      <c r="AT725" s="58"/>
      <c r="AU725" s="60">
        <f t="shared" si="79"/>
        <v>0</v>
      </c>
      <c r="AW725" s="58"/>
      <c r="AX725" s="58"/>
      <c r="AY725" s="58"/>
      <c r="AZ725" s="60">
        <f t="shared" si="82"/>
        <v>0</v>
      </c>
      <c r="BA725" s="60">
        <f>SUM(AF725,AH725,-AZ725,-Table1914[[#This Row],[Sale Fee]])</f>
        <v>0</v>
      </c>
      <c r="BC725" s="58"/>
      <c r="BD725" s="58"/>
      <c r="BE725" s="58"/>
    </row>
    <row r="726" spans="1:57" s="50" customFormat="1" x14ac:dyDescent="0.25">
      <c r="A726" s="58"/>
      <c r="B726" s="58"/>
      <c r="E726" s="57"/>
      <c r="F726" s="57"/>
      <c r="J726"/>
      <c r="Q726" s="58"/>
      <c r="R726" s="58"/>
      <c r="S726" s="58"/>
      <c r="U726" s="58"/>
      <c r="V726" s="58"/>
      <c r="W726" s="58"/>
      <c r="X726" s="58"/>
      <c r="Y726" s="58"/>
      <c r="Z726" s="58">
        <f>Table1914[[#This Row],[Quantity2]]*Table1914[[#This Row],[U Cost]]</f>
        <v>0</v>
      </c>
      <c r="AB726" s="58"/>
      <c r="AC726" s="58"/>
      <c r="AD726" s="58">
        <f t="shared" si="77"/>
        <v>0</v>
      </c>
      <c r="AE726" s="58"/>
      <c r="AF726" s="58">
        <f>SUM(Table1914[[#This Row],[Total 
Paid]:[Shipping 
Charged]])</f>
        <v>0</v>
      </c>
      <c r="AG726" s="58"/>
      <c r="AH726" s="58"/>
      <c r="AI726" s="58">
        <f t="shared" si="78"/>
        <v>0</v>
      </c>
      <c r="AK726" s="58"/>
      <c r="AL726" s="58"/>
      <c r="AM726" s="58"/>
      <c r="AN726" s="58"/>
      <c r="AP726" s="59"/>
      <c r="AQ726" s="58"/>
      <c r="AR726" s="58">
        <f t="shared" si="83"/>
        <v>0</v>
      </c>
      <c r="AS726" s="58"/>
      <c r="AT726" s="58"/>
      <c r="AU726" s="60">
        <f t="shared" si="79"/>
        <v>0</v>
      </c>
      <c r="AW726" s="58"/>
      <c r="AX726" s="58"/>
      <c r="AY726" s="58"/>
      <c r="AZ726" s="60">
        <f t="shared" si="82"/>
        <v>0</v>
      </c>
      <c r="BA726" s="60">
        <f>SUM(AF726,AH726,-AZ726,-Table1914[[#This Row],[Sale Fee]])</f>
        <v>0</v>
      </c>
      <c r="BC726" s="58"/>
      <c r="BD726" s="58"/>
      <c r="BE726" s="58"/>
    </row>
    <row r="727" spans="1:57" x14ac:dyDescent="0.25">
      <c r="A727" s="1"/>
      <c r="B727" s="1"/>
      <c r="E727" s="4"/>
      <c r="F727" s="4"/>
      <c r="Q727" s="1"/>
      <c r="R727" s="1"/>
      <c r="S727" s="1"/>
      <c r="U727" s="1"/>
      <c r="V727" s="1"/>
      <c r="W727" s="1"/>
      <c r="X727" s="1"/>
      <c r="Y727" s="1"/>
      <c r="Z727" s="1">
        <f>Table1914[[#This Row],[Quantity2]]*Table1914[[#This Row],[U Cost]]</f>
        <v>0</v>
      </c>
      <c r="AB727" s="1"/>
      <c r="AC727" s="1"/>
      <c r="AD727" s="1">
        <f t="shared" si="77"/>
        <v>0</v>
      </c>
      <c r="AE727" s="1"/>
      <c r="AF727" s="1">
        <f>SUM(Table1914[[#This Row],[Total 
Paid]:[Shipping 
Charged]])</f>
        <v>0</v>
      </c>
      <c r="AG727" s="1"/>
      <c r="AH727" s="1"/>
      <c r="AI727" s="1">
        <f t="shared" si="78"/>
        <v>0</v>
      </c>
      <c r="AK727" s="1"/>
      <c r="AL727" s="1"/>
      <c r="AM727" s="1"/>
      <c r="AN727" s="1"/>
      <c r="AP727" s="30"/>
      <c r="AQ727" s="1"/>
      <c r="AR727" s="1">
        <f t="shared" si="83"/>
        <v>0</v>
      </c>
      <c r="AS727" s="1"/>
      <c r="AT727" s="1"/>
      <c r="AU727" s="2">
        <f t="shared" si="79"/>
        <v>0</v>
      </c>
      <c r="AW727" s="1"/>
      <c r="AX727" s="1"/>
      <c r="AY727" s="1"/>
      <c r="AZ727" s="2">
        <f t="shared" si="82"/>
        <v>0</v>
      </c>
      <c r="BA727" s="2">
        <f>SUM(AF727,AH727,-AZ727,-Table1914[[#This Row],[Sale Fee]])</f>
        <v>0</v>
      </c>
      <c r="BC727" s="1"/>
      <c r="BD727" s="1"/>
      <c r="BE727" s="1"/>
    </row>
    <row r="728" spans="1:57" x14ac:dyDescent="0.25">
      <c r="A728" s="1"/>
      <c r="B728" s="1"/>
      <c r="E728" s="4"/>
      <c r="F728" s="4"/>
      <c r="Q728" s="1"/>
      <c r="R728" s="1"/>
      <c r="S728" s="1"/>
      <c r="U728" s="1"/>
      <c r="V728" s="1"/>
      <c r="W728" s="1"/>
      <c r="X728" s="1"/>
      <c r="Y728" s="1"/>
      <c r="Z728" s="1">
        <f>Table1914[[#This Row],[Quantity2]]*Table1914[[#This Row],[U Cost]]</f>
        <v>0</v>
      </c>
      <c r="AB728" s="1"/>
      <c r="AC728" s="1"/>
      <c r="AD728" s="1">
        <f t="shared" si="77"/>
        <v>0</v>
      </c>
      <c r="AE728" s="1"/>
      <c r="AF728" s="1">
        <f>SUM(Table1914[[#This Row],[Total 
Paid]:[Shipping 
Charged]])</f>
        <v>0</v>
      </c>
      <c r="AG728" s="1"/>
      <c r="AH728" s="1"/>
      <c r="AI728" s="1">
        <f t="shared" si="78"/>
        <v>0</v>
      </c>
      <c r="AK728" s="1"/>
      <c r="AL728" s="1"/>
      <c r="AM728" s="1"/>
      <c r="AN728" s="1"/>
      <c r="AP728" s="30"/>
      <c r="AQ728" s="1"/>
      <c r="AR728" s="1">
        <f t="shared" si="83"/>
        <v>0</v>
      </c>
      <c r="AS728" s="1"/>
      <c r="AT728" s="1"/>
      <c r="AU728" s="2">
        <f t="shared" si="79"/>
        <v>0</v>
      </c>
      <c r="AW728" s="1"/>
      <c r="AX728" s="1"/>
      <c r="AY728" s="1"/>
      <c r="AZ728" s="2">
        <f t="shared" si="82"/>
        <v>0</v>
      </c>
      <c r="BA728" s="2">
        <f>SUM(AF728,AH728,-AZ728,-Table1914[[#This Row],[Sale Fee]])</f>
        <v>0</v>
      </c>
      <c r="BC728" s="1"/>
      <c r="BD728" s="1"/>
      <c r="BE728" s="1"/>
    </row>
    <row r="729" spans="1:57" x14ac:dyDescent="0.25">
      <c r="A729" s="1"/>
      <c r="B729" s="1"/>
      <c r="E729" s="4"/>
      <c r="F729" s="4"/>
      <c r="Q729" s="1"/>
      <c r="R729" s="1"/>
      <c r="S729" s="1"/>
      <c r="U729" s="1"/>
      <c r="V729" s="1"/>
      <c r="W729" s="1"/>
      <c r="X729" s="1"/>
      <c r="Y729" s="1"/>
      <c r="Z729" s="1">
        <f>Table1914[[#This Row],[Quantity2]]*Table1914[[#This Row],[U Cost]]</f>
        <v>0</v>
      </c>
      <c r="AB729" s="1"/>
      <c r="AC729" s="1"/>
      <c r="AD729" s="1">
        <f t="shared" si="77"/>
        <v>0</v>
      </c>
      <c r="AE729" s="1"/>
      <c r="AF729" s="1">
        <f>SUM(Table1914[[#This Row],[Total 
Paid]:[Shipping 
Charged]])</f>
        <v>0</v>
      </c>
      <c r="AG729" s="1"/>
      <c r="AH729" s="1"/>
      <c r="AI729" s="1">
        <f t="shared" si="78"/>
        <v>0</v>
      </c>
      <c r="AK729" s="1"/>
      <c r="AL729" s="1"/>
      <c r="AM729" s="1"/>
      <c r="AN729" s="1"/>
      <c r="AP729" s="30"/>
      <c r="AQ729" s="1"/>
      <c r="AR729" s="1">
        <f t="shared" si="83"/>
        <v>0</v>
      </c>
      <c r="AS729" s="1"/>
      <c r="AT729" s="1"/>
      <c r="AU729" s="2">
        <f t="shared" si="79"/>
        <v>0</v>
      </c>
      <c r="AW729" s="1"/>
      <c r="AX729" s="1"/>
      <c r="AY729" s="1"/>
      <c r="AZ729" s="2">
        <f t="shared" si="82"/>
        <v>0</v>
      </c>
      <c r="BA729" s="2">
        <f>SUM(AF729,AH729,-AZ729,-Table1914[[#This Row],[Sale Fee]])</f>
        <v>0</v>
      </c>
      <c r="BC729" s="1"/>
      <c r="BD729" s="1"/>
      <c r="BE729" s="1"/>
    </row>
    <row r="730" spans="1:57" x14ac:dyDescent="0.25">
      <c r="A730" s="1"/>
      <c r="B730" s="1"/>
      <c r="E730" s="4"/>
      <c r="F730" s="4"/>
      <c r="Q730" s="1"/>
      <c r="R730" s="1"/>
      <c r="S730" s="1"/>
      <c r="U730" s="1"/>
      <c r="V730" s="1"/>
      <c r="W730" s="1"/>
      <c r="X730" s="1"/>
      <c r="Y730" s="1"/>
      <c r="Z730" s="1">
        <f>Table1914[[#This Row],[Quantity2]]*Table1914[[#This Row],[U Cost]]</f>
        <v>0</v>
      </c>
      <c r="AB730" s="1"/>
      <c r="AC730" s="1"/>
      <c r="AD730" s="1">
        <f t="shared" si="77"/>
        <v>0</v>
      </c>
      <c r="AE730" s="1"/>
      <c r="AF730" s="1">
        <f>SUM(Table1914[[#This Row],[Total 
Paid]:[Shipping 
Charged]])</f>
        <v>0</v>
      </c>
      <c r="AG730" s="1"/>
      <c r="AH730" s="1"/>
      <c r="AI730" s="1">
        <f t="shared" si="78"/>
        <v>0</v>
      </c>
      <c r="AK730" s="1"/>
      <c r="AL730" s="1"/>
      <c r="AM730" s="1"/>
      <c r="AN730" s="1"/>
      <c r="AP730" s="30"/>
      <c r="AQ730" s="1"/>
      <c r="AR730" s="1">
        <f t="shared" si="83"/>
        <v>0</v>
      </c>
      <c r="AS730" s="1"/>
      <c r="AT730" s="1"/>
      <c r="AU730" s="2">
        <f t="shared" si="79"/>
        <v>0</v>
      </c>
      <c r="AW730" s="1"/>
      <c r="AX730" s="1"/>
      <c r="AY730" s="1"/>
      <c r="AZ730" s="2">
        <f t="shared" si="82"/>
        <v>0</v>
      </c>
      <c r="BA730" s="2">
        <f>SUM(AF730,AH730,-AZ730,-Table1914[[#This Row],[Sale Fee]])</f>
        <v>0</v>
      </c>
      <c r="BC730" s="1"/>
      <c r="BD730" s="1"/>
      <c r="BE730" s="1"/>
    </row>
    <row r="731" spans="1:57" s="50" customFormat="1" x14ac:dyDescent="0.25">
      <c r="A731" s="58"/>
      <c r="B731" s="58"/>
      <c r="E731" s="57"/>
      <c r="F731" s="57"/>
      <c r="Q731" s="58"/>
      <c r="R731" s="58"/>
      <c r="S731" s="58"/>
      <c r="U731" s="58"/>
      <c r="V731" s="58"/>
      <c r="W731" s="58"/>
      <c r="X731" s="58"/>
      <c r="Y731" s="58"/>
      <c r="Z731" s="58">
        <f>Table1914[[#This Row],[Quantity2]]*Table1914[[#This Row],[U Cost]]</f>
        <v>0</v>
      </c>
      <c r="AB731" s="58"/>
      <c r="AC731" s="58"/>
      <c r="AD731" s="58">
        <f t="shared" si="77"/>
        <v>0</v>
      </c>
      <c r="AE731" s="58"/>
      <c r="AF731" s="58">
        <f>SUM(Table1914[[#This Row],[Total 
Paid]:[Shipping 
Charged]])</f>
        <v>0</v>
      </c>
      <c r="AG731" s="58"/>
      <c r="AH731" s="58"/>
      <c r="AI731" s="58">
        <f t="shared" si="78"/>
        <v>0</v>
      </c>
      <c r="AK731" s="58"/>
      <c r="AL731" s="58"/>
      <c r="AM731" s="58"/>
      <c r="AN731" s="58"/>
      <c r="AP731" s="59"/>
      <c r="AQ731" s="58"/>
      <c r="AR731" s="58">
        <f t="shared" si="83"/>
        <v>0</v>
      </c>
      <c r="AS731" s="58"/>
      <c r="AT731" s="58"/>
      <c r="AU731" s="60">
        <f t="shared" si="79"/>
        <v>0</v>
      </c>
      <c r="AW731" s="58"/>
      <c r="AX731" s="58"/>
      <c r="AY731" s="58"/>
      <c r="AZ731" s="60">
        <f t="shared" si="82"/>
        <v>0</v>
      </c>
      <c r="BA731" s="60">
        <f>SUM(AF731,AH731,-AZ731,-Table1914[[#This Row],[Sale Fee]])</f>
        <v>0</v>
      </c>
      <c r="BC731" s="58"/>
      <c r="BD731" s="58"/>
      <c r="BE731" s="58"/>
    </row>
    <row r="732" spans="1:57" x14ac:dyDescent="0.25">
      <c r="A732" s="1"/>
      <c r="B732" s="1"/>
      <c r="E732" s="4"/>
      <c r="F732" s="4"/>
      <c r="Q732" s="1"/>
      <c r="R732" s="1"/>
      <c r="S732" s="1"/>
      <c r="U732" s="1"/>
      <c r="V732" s="1"/>
      <c r="W732" s="1"/>
      <c r="X732" s="1"/>
      <c r="Y732" s="1"/>
      <c r="Z732" s="1">
        <f>Table1914[[#This Row],[Quantity2]]*Table1914[[#This Row],[U Cost]]</f>
        <v>0</v>
      </c>
      <c r="AB732" s="1"/>
      <c r="AC732" s="1"/>
      <c r="AD732" s="1">
        <f t="shared" si="77"/>
        <v>0</v>
      </c>
      <c r="AE732" s="1"/>
      <c r="AF732" s="1">
        <f>SUM(Table1914[[#This Row],[Total 
Paid]:[Shipping 
Charged]])</f>
        <v>0</v>
      </c>
      <c r="AG732" s="1"/>
      <c r="AH732" s="1"/>
      <c r="AI732" s="1">
        <f t="shared" si="78"/>
        <v>0</v>
      </c>
      <c r="AK732" s="1"/>
      <c r="AL732" s="1"/>
      <c r="AM732" s="1"/>
      <c r="AN732" s="1"/>
      <c r="AP732" s="30"/>
      <c r="AQ732" s="1"/>
      <c r="AR732" s="1">
        <f t="shared" si="83"/>
        <v>0</v>
      </c>
      <c r="AS732" s="1"/>
      <c r="AT732" s="1"/>
      <c r="AU732" s="2">
        <f t="shared" si="79"/>
        <v>0</v>
      </c>
      <c r="AW732" s="1"/>
      <c r="AX732" s="1"/>
      <c r="AY732" s="1"/>
      <c r="AZ732" s="2">
        <f t="shared" si="82"/>
        <v>0</v>
      </c>
      <c r="BA732" s="2">
        <f>SUM(AF732,AH732,-AZ732,-Table1914[[#This Row],[Sale Fee]])</f>
        <v>0</v>
      </c>
      <c r="BC732" s="1"/>
      <c r="BD732" s="1"/>
      <c r="BE732" s="1"/>
    </row>
    <row r="733" spans="1:57" x14ac:dyDescent="0.25">
      <c r="A733" s="1"/>
      <c r="B733" s="1"/>
      <c r="E733" s="4"/>
      <c r="F733" s="4"/>
      <c r="Q733" s="1"/>
      <c r="R733" s="1"/>
      <c r="S733" s="1"/>
      <c r="U733" s="1"/>
      <c r="V733" s="1"/>
      <c r="W733" s="1"/>
      <c r="X733" s="1"/>
      <c r="Y733" s="1"/>
      <c r="Z733" s="1">
        <f>Table1914[[#This Row],[Quantity2]]*Table1914[[#This Row],[U Cost]]</f>
        <v>0</v>
      </c>
      <c r="AB733" s="1"/>
      <c r="AC733" s="1"/>
      <c r="AD733" s="1">
        <f t="shared" si="77"/>
        <v>0</v>
      </c>
      <c r="AE733" s="1"/>
      <c r="AF733" s="1">
        <f>SUM(Table1914[[#This Row],[Total 
Paid]:[Shipping 
Charged]])</f>
        <v>0</v>
      </c>
      <c r="AG733" s="1"/>
      <c r="AH733" s="1"/>
      <c r="AI733" s="1">
        <f t="shared" si="78"/>
        <v>0</v>
      </c>
      <c r="AK733" s="1"/>
      <c r="AL733" s="1"/>
      <c r="AM733" s="1"/>
      <c r="AN733" s="1"/>
      <c r="AP733" s="30"/>
      <c r="AQ733" s="1"/>
      <c r="AR733" s="1">
        <f t="shared" si="83"/>
        <v>0</v>
      </c>
      <c r="AS733" s="1"/>
      <c r="AT733" s="1"/>
      <c r="AU733" s="2">
        <f t="shared" si="79"/>
        <v>0</v>
      </c>
      <c r="AW733" s="1"/>
      <c r="AX733" s="1"/>
      <c r="AY733" s="1"/>
      <c r="AZ733" s="2">
        <f t="shared" si="82"/>
        <v>0</v>
      </c>
      <c r="BA733" s="2">
        <f>SUM(AF733,AH733,-AZ733,-Table1914[[#This Row],[Sale Fee]])</f>
        <v>0</v>
      </c>
      <c r="BC733" s="1"/>
      <c r="BD733" s="1"/>
      <c r="BE733" s="1"/>
    </row>
    <row r="734" spans="1:57" x14ac:dyDescent="0.25">
      <c r="A734" s="1"/>
      <c r="B734" s="1"/>
      <c r="E734" s="4"/>
      <c r="F734" s="4"/>
      <c r="Q734" s="1"/>
      <c r="R734" s="1"/>
      <c r="S734" s="1"/>
      <c r="U734" s="1"/>
      <c r="V734" s="1"/>
      <c r="W734" s="1"/>
      <c r="X734" s="1"/>
      <c r="Y734" s="1"/>
      <c r="Z734" s="1">
        <f>Table1914[[#This Row],[Quantity2]]*Table1914[[#This Row],[U Cost]]</f>
        <v>0</v>
      </c>
      <c r="AB734" s="1"/>
      <c r="AC734" s="1"/>
      <c r="AD734" s="1">
        <f t="shared" si="77"/>
        <v>0</v>
      </c>
      <c r="AE734" s="1"/>
      <c r="AF734" s="1">
        <f>SUM(Table1914[[#This Row],[Total 
Paid]:[Shipping 
Charged]])</f>
        <v>0</v>
      </c>
      <c r="AG734" s="1"/>
      <c r="AH734" s="1"/>
      <c r="AI734" s="1">
        <f t="shared" si="78"/>
        <v>0</v>
      </c>
      <c r="AK734" s="1"/>
      <c r="AL734" s="1"/>
      <c r="AM734" s="1"/>
      <c r="AN734" s="1"/>
      <c r="AP734" s="30"/>
      <c r="AQ734" s="1"/>
      <c r="AR734" s="1">
        <f t="shared" si="83"/>
        <v>0</v>
      </c>
      <c r="AS734" s="1"/>
      <c r="AT734" s="1"/>
      <c r="AU734" s="2">
        <f t="shared" si="79"/>
        <v>0</v>
      </c>
      <c r="AW734" s="1"/>
      <c r="AX734" s="1"/>
      <c r="AY734" s="1"/>
      <c r="AZ734" s="2">
        <f t="shared" si="82"/>
        <v>0</v>
      </c>
      <c r="BA734" s="2">
        <f>SUM(AF734,AH734,-AZ734,-Table1914[[#This Row],[Sale Fee]])</f>
        <v>0</v>
      </c>
      <c r="BC734" s="1"/>
      <c r="BD734" s="1"/>
      <c r="BE734" s="1"/>
    </row>
    <row r="735" spans="1:57" x14ac:dyDescent="0.25">
      <c r="A735" s="1"/>
      <c r="B735" s="1"/>
      <c r="E735" s="4"/>
      <c r="F735" s="4"/>
      <c r="Q735" s="1"/>
      <c r="R735" s="1"/>
      <c r="S735" s="1"/>
      <c r="U735" s="1"/>
      <c r="V735" s="1"/>
      <c r="W735" s="1"/>
      <c r="X735" s="1"/>
      <c r="Y735" s="1"/>
      <c r="Z735" s="1">
        <f>Table1914[[#This Row],[Quantity2]]*Table1914[[#This Row],[U Cost]]</f>
        <v>0</v>
      </c>
      <c r="AB735" s="1"/>
      <c r="AC735" s="1"/>
      <c r="AD735" s="1">
        <f t="shared" si="77"/>
        <v>0</v>
      </c>
      <c r="AE735" s="1"/>
      <c r="AF735" s="1">
        <f>SUM(Table1914[[#This Row],[Total 
Paid]:[Shipping 
Charged]])</f>
        <v>0</v>
      </c>
      <c r="AG735" s="1"/>
      <c r="AH735" s="1"/>
      <c r="AI735" s="1">
        <f t="shared" si="78"/>
        <v>0</v>
      </c>
      <c r="AK735" s="1"/>
      <c r="AL735" s="1"/>
      <c r="AM735" s="1"/>
      <c r="AN735" s="1"/>
      <c r="AP735" s="30"/>
      <c r="AQ735" s="1"/>
      <c r="AR735" s="1">
        <f t="shared" si="83"/>
        <v>0</v>
      </c>
      <c r="AS735" s="1"/>
      <c r="AT735" s="1"/>
      <c r="AU735" s="2">
        <f t="shared" si="79"/>
        <v>0</v>
      </c>
      <c r="AW735" s="1"/>
      <c r="AX735" s="1"/>
      <c r="AY735" s="1"/>
      <c r="AZ735" s="2">
        <f t="shared" si="82"/>
        <v>0</v>
      </c>
      <c r="BA735" s="2">
        <f>SUM(AF735,AH735,-AZ735,-Table1914[[#This Row],[Sale Fee]])</f>
        <v>0</v>
      </c>
      <c r="BC735" s="1"/>
      <c r="BD735" s="1"/>
      <c r="BE735" s="1"/>
    </row>
    <row r="736" spans="1:57" x14ac:dyDescent="0.25">
      <c r="A736" s="1"/>
      <c r="B736" s="1"/>
      <c r="E736" s="4"/>
      <c r="F736" s="4"/>
      <c r="Q736" s="1"/>
      <c r="R736" s="1"/>
      <c r="S736" s="1"/>
      <c r="U736" s="1"/>
      <c r="V736" s="1"/>
      <c r="W736" s="1"/>
      <c r="X736" s="1"/>
      <c r="Y736" s="1"/>
      <c r="Z736" s="1">
        <f>Table1914[[#This Row],[Quantity2]]*Table1914[[#This Row],[U Cost]]</f>
        <v>0</v>
      </c>
      <c r="AB736" s="1"/>
      <c r="AC736" s="1"/>
      <c r="AD736" s="1">
        <f t="shared" si="77"/>
        <v>0</v>
      </c>
      <c r="AE736" s="1"/>
      <c r="AF736" s="1">
        <f>SUM(Table1914[[#This Row],[Total 
Paid]:[Shipping 
Charged]])</f>
        <v>0</v>
      </c>
      <c r="AG736" s="1"/>
      <c r="AH736" s="1"/>
      <c r="AI736" s="1">
        <f t="shared" si="78"/>
        <v>0</v>
      </c>
      <c r="AK736" s="1"/>
      <c r="AL736" s="1"/>
      <c r="AM736" s="1"/>
      <c r="AN736" s="1"/>
      <c r="AP736" s="30"/>
      <c r="AQ736" s="1"/>
      <c r="AR736" s="1">
        <f t="shared" si="83"/>
        <v>0</v>
      </c>
      <c r="AS736" s="1"/>
      <c r="AT736" s="1"/>
      <c r="AU736" s="2">
        <f t="shared" si="79"/>
        <v>0</v>
      </c>
      <c r="AW736" s="1"/>
      <c r="AX736" s="1"/>
      <c r="AY736" s="1"/>
      <c r="AZ736" s="2">
        <f t="shared" si="82"/>
        <v>0</v>
      </c>
      <c r="BA736" s="2">
        <f>SUM(AF736,AH736,-AZ736,-Table1914[[#This Row],[Sale Fee]])</f>
        <v>0</v>
      </c>
      <c r="BC736" s="1"/>
      <c r="BD736" s="1"/>
      <c r="BE736" s="1"/>
    </row>
    <row r="737" spans="1:57" x14ac:dyDescent="0.25">
      <c r="A737" s="1"/>
      <c r="B737" s="1"/>
      <c r="E737" s="4"/>
      <c r="F737" s="4"/>
      <c r="Q737" s="1"/>
      <c r="R737" s="1"/>
      <c r="S737" s="1"/>
      <c r="U737" s="1"/>
      <c r="V737" s="1"/>
      <c r="W737" s="1"/>
      <c r="X737" s="1"/>
      <c r="Y737" s="1"/>
      <c r="Z737" s="1">
        <f>Table1914[[#This Row],[Quantity2]]*Table1914[[#This Row],[U Cost]]</f>
        <v>0</v>
      </c>
      <c r="AB737" s="1"/>
      <c r="AC737" s="1"/>
      <c r="AD737" s="1">
        <f t="shared" si="77"/>
        <v>0</v>
      </c>
      <c r="AE737" s="1"/>
      <c r="AF737" s="1">
        <f>SUM(Table1914[[#This Row],[Total 
Paid]:[Shipping 
Charged]])</f>
        <v>0</v>
      </c>
      <c r="AG737" s="1"/>
      <c r="AH737" s="1"/>
      <c r="AI737" s="1">
        <f t="shared" si="78"/>
        <v>0</v>
      </c>
      <c r="AK737" s="1"/>
      <c r="AL737" s="1"/>
      <c r="AM737" s="1"/>
      <c r="AN737" s="1"/>
      <c r="AP737" s="30"/>
      <c r="AQ737" s="1"/>
      <c r="AR737" s="1">
        <f t="shared" si="83"/>
        <v>0</v>
      </c>
      <c r="AS737" s="1"/>
      <c r="AT737" s="1"/>
      <c r="AU737" s="2">
        <f t="shared" si="79"/>
        <v>0</v>
      </c>
      <c r="AW737" s="1"/>
      <c r="AX737" s="1"/>
      <c r="AY737" s="1"/>
      <c r="AZ737" s="2">
        <f t="shared" si="82"/>
        <v>0</v>
      </c>
      <c r="BA737" s="2">
        <f>SUM(AF737,AH737,-AZ737,-Table1914[[#This Row],[Sale Fee]])</f>
        <v>0</v>
      </c>
      <c r="BC737" s="1"/>
      <c r="BD737" s="1"/>
      <c r="BE737" s="1"/>
    </row>
    <row r="738" spans="1:57" x14ac:dyDescent="0.25">
      <c r="A738" s="1"/>
      <c r="B738" s="1"/>
      <c r="E738" s="4"/>
      <c r="F738" s="4"/>
      <c r="Q738" s="1"/>
      <c r="R738" s="1"/>
      <c r="S738" s="1"/>
      <c r="U738" s="1"/>
      <c r="V738" s="1"/>
      <c r="W738" s="1"/>
      <c r="X738" s="1"/>
      <c r="Y738" s="1"/>
      <c r="Z738" s="1">
        <f>Table1914[[#This Row],[Quantity2]]*Table1914[[#This Row],[U Cost]]</f>
        <v>0</v>
      </c>
      <c r="AB738" s="1"/>
      <c r="AC738" s="1"/>
      <c r="AD738" s="1">
        <f t="shared" si="77"/>
        <v>0</v>
      </c>
      <c r="AE738" s="1"/>
      <c r="AF738" s="1">
        <f>SUM(Table1914[[#This Row],[Total 
Paid]:[Shipping 
Charged]])</f>
        <v>0</v>
      </c>
      <c r="AG738" s="1"/>
      <c r="AH738" s="1"/>
      <c r="AI738" s="1">
        <f t="shared" si="78"/>
        <v>0</v>
      </c>
      <c r="AK738" s="1"/>
      <c r="AL738" s="1"/>
      <c r="AM738" s="1"/>
      <c r="AN738" s="1"/>
      <c r="AP738" s="30"/>
      <c r="AQ738" s="1"/>
      <c r="AR738" s="1">
        <f t="shared" si="83"/>
        <v>0</v>
      </c>
      <c r="AS738" s="1"/>
      <c r="AT738" s="1"/>
      <c r="AU738" s="2">
        <f t="shared" si="79"/>
        <v>0</v>
      </c>
      <c r="AW738" s="1"/>
      <c r="AX738" s="1"/>
      <c r="AY738" s="1"/>
      <c r="AZ738" s="2">
        <f t="shared" si="82"/>
        <v>0</v>
      </c>
      <c r="BA738" s="2">
        <f>SUM(AF738,AH738,-AZ738,-Table1914[[#This Row],[Sale Fee]])</f>
        <v>0</v>
      </c>
      <c r="BC738" s="1"/>
      <c r="BD738" s="1"/>
      <c r="BE738" s="1"/>
    </row>
    <row r="739" spans="1:57" s="53" customFormat="1" x14ac:dyDescent="0.25">
      <c r="A739" s="67"/>
      <c r="B739" s="67"/>
      <c r="E739" s="68"/>
      <c r="F739" s="68"/>
      <c r="Q739" s="67"/>
      <c r="R739" s="67"/>
      <c r="S739" s="67"/>
      <c r="U739" s="67"/>
      <c r="V739" s="67"/>
      <c r="W739" s="67"/>
      <c r="X739" s="67"/>
      <c r="Y739" s="67"/>
      <c r="Z739" s="67">
        <f>Table1914[[#This Row],[Quantity2]]*Table1914[[#This Row],[U Cost]]</f>
        <v>0</v>
      </c>
      <c r="AB739" s="67"/>
      <c r="AC739" s="67"/>
      <c r="AD739" s="67">
        <f t="shared" si="77"/>
        <v>0</v>
      </c>
      <c r="AE739" s="67"/>
      <c r="AF739" s="67">
        <f>SUM(Table1914[[#This Row],[Total 
Paid]:[Shipping 
Charged]])</f>
        <v>0</v>
      </c>
      <c r="AG739" s="67"/>
      <c r="AH739" s="67"/>
      <c r="AI739" s="67">
        <f t="shared" si="78"/>
        <v>0</v>
      </c>
      <c r="AK739" s="67"/>
      <c r="AL739" s="67"/>
      <c r="AM739" s="67"/>
      <c r="AN739" s="67"/>
      <c r="AP739" s="66"/>
      <c r="AQ739" s="67"/>
      <c r="AR739" s="67">
        <f t="shared" si="83"/>
        <v>0</v>
      </c>
      <c r="AS739" s="67"/>
      <c r="AT739" s="67"/>
      <c r="AU739" s="69">
        <f t="shared" si="79"/>
        <v>0</v>
      </c>
      <c r="AW739" s="67"/>
      <c r="AX739" s="67"/>
      <c r="AY739" s="67"/>
      <c r="AZ739" s="69">
        <f t="shared" si="82"/>
        <v>0</v>
      </c>
      <c r="BA739" s="69">
        <f>SUM(AF739,AH739,-AZ739,-Table1914[[#This Row],[Sale Fee]])</f>
        <v>0</v>
      </c>
      <c r="BC739" s="67"/>
      <c r="BD739" s="67"/>
      <c r="BE739" s="67"/>
    </row>
    <row r="740" spans="1:57" s="53" customFormat="1" x14ac:dyDescent="0.25">
      <c r="A740" s="67"/>
      <c r="B740" s="67"/>
      <c r="E740" s="68"/>
      <c r="F740" s="68"/>
      <c r="Q740" s="67"/>
      <c r="R740" s="67"/>
      <c r="S740" s="67"/>
      <c r="U740" s="67"/>
      <c r="V740" s="67"/>
      <c r="W740" s="67"/>
      <c r="X740" s="67"/>
      <c r="Y740" s="67"/>
      <c r="Z740" s="67">
        <f>Table1914[[#This Row],[Quantity2]]*Table1914[[#This Row],[U Cost]]</f>
        <v>0</v>
      </c>
      <c r="AB740" s="67"/>
      <c r="AC740" s="67"/>
      <c r="AD740" s="67">
        <f t="shared" si="77"/>
        <v>0</v>
      </c>
      <c r="AE740" s="67"/>
      <c r="AF740" s="67">
        <f>SUM(Table1914[[#This Row],[Total 
Paid]:[Shipping 
Charged]])</f>
        <v>0</v>
      </c>
      <c r="AG740" s="67"/>
      <c r="AH740" s="67"/>
      <c r="AI740" s="67">
        <f t="shared" si="78"/>
        <v>0</v>
      </c>
      <c r="AK740" s="67"/>
      <c r="AL740" s="67"/>
      <c r="AM740" s="67"/>
      <c r="AN740" s="67"/>
      <c r="AP740" s="66"/>
      <c r="AQ740" s="67"/>
      <c r="AR740" s="67">
        <f t="shared" si="83"/>
        <v>0</v>
      </c>
      <c r="AS740" s="67"/>
      <c r="AT740" s="67"/>
      <c r="AU740" s="69">
        <f t="shared" si="79"/>
        <v>0</v>
      </c>
      <c r="AW740" s="67"/>
      <c r="AX740" s="67"/>
      <c r="AY740" s="67"/>
      <c r="AZ740" s="69">
        <f t="shared" si="82"/>
        <v>0</v>
      </c>
      <c r="BA740" s="69">
        <f>SUM(AF740,AH740,-AZ740,-Table1914[[#This Row],[Sale Fee]])</f>
        <v>0</v>
      </c>
      <c r="BC740" s="67"/>
      <c r="BD740" s="67"/>
      <c r="BE740" s="67"/>
    </row>
    <row r="741" spans="1:57" s="53" customFormat="1" x14ac:dyDescent="0.25">
      <c r="A741" s="67"/>
      <c r="B741" s="67"/>
      <c r="E741" s="68"/>
      <c r="F741" s="68"/>
      <c r="Q741" s="67"/>
      <c r="R741" s="67"/>
      <c r="S741" s="67"/>
      <c r="U741" s="67"/>
      <c r="V741" s="67"/>
      <c r="W741" s="67"/>
      <c r="X741" s="67"/>
      <c r="Y741" s="67"/>
      <c r="Z741" s="67">
        <f>Table1914[[#This Row],[Quantity2]]*Table1914[[#This Row],[U Cost]]</f>
        <v>0</v>
      </c>
      <c r="AB741" s="67"/>
      <c r="AC741" s="67"/>
      <c r="AD741" s="67">
        <f t="shared" si="77"/>
        <v>0</v>
      </c>
      <c r="AE741" s="67"/>
      <c r="AF741" s="67">
        <f>SUM(Table1914[[#This Row],[Total 
Paid]:[Shipping 
Charged]])</f>
        <v>0</v>
      </c>
      <c r="AG741" s="67"/>
      <c r="AH741" s="67"/>
      <c r="AI741" s="67">
        <f t="shared" si="78"/>
        <v>0</v>
      </c>
      <c r="AK741" s="67"/>
      <c r="AL741" s="67"/>
      <c r="AM741" s="67"/>
      <c r="AN741" s="67"/>
      <c r="AP741" s="66"/>
      <c r="AQ741" s="67"/>
      <c r="AR741" s="67">
        <f t="shared" si="83"/>
        <v>0</v>
      </c>
      <c r="AS741" s="67"/>
      <c r="AT741" s="67"/>
      <c r="AU741" s="69">
        <f t="shared" si="79"/>
        <v>0</v>
      </c>
      <c r="AW741" s="67"/>
      <c r="AX741" s="67"/>
      <c r="AY741" s="67"/>
      <c r="AZ741" s="69">
        <f t="shared" si="82"/>
        <v>0</v>
      </c>
      <c r="BA741" s="69">
        <f>SUM(AF741,AH741,-AZ741,-Table1914[[#This Row],[Sale Fee]])</f>
        <v>0</v>
      </c>
      <c r="BC741" s="67"/>
      <c r="BD741" s="67"/>
      <c r="BE741" s="67"/>
    </row>
    <row r="742" spans="1:57" s="53" customFormat="1" x14ac:dyDescent="0.25">
      <c r="A742" s="67"/>
      <c r="B742" s="67"/>
      <c r="E742" s="68"/>
      <c r="F742" s="68"/>
      <c r="Q742" s="67"/>
      <c r="R742" s="67"/>
      <c r="S742" s="67"/>
      <c r="U742" s="67"/>
      <c r="V742" s="67"/>
      <c r="W742" s="67"/>
      <c r="X742" s="67"/>
      <c r="Y742" s="67"/>
      <c r="Z742" s="67">
        <f>Table1914[[#This Row],[Quantity2]]*Table1914[[#This Row],[U Cost]]</f>
        <v>0</v>
      </c>
      <c r="AB742" s="67"/>
      <c r="AC742" s="67"/>
      <c r="AD742" s="67">
        <f t="shared" si="77"/>
        <v>0</v>
      </c>
      <c r="AE742" s="67"/>
      <c r="AF742" s="67">
        <f>SUM(Table1914[[#This Row],[Total 
Paid]:[Shipping 
Charged]])</f>
        <v>0</v>
      </c>
      <c r="AG742" s="67"/>
      <c r="AH742" s="67"/>
      <c r="AI742" s="67">
        <f t="shared" si="78"/>
        <v>0</v>
      </c>
      <c r="AK742" s="67"/>
      <c r="AL742" s="67"/>
      <c r="AM742" s="67"/>
      <c r="AN742" s="67"/>
      <c r="AP742" s="66"/>
      <c r="AQ742" s="67"/>
      <c r="AR742" s="67">
        <f t="shared" si="83"/>
        <v>0</v>
      </c>
      <c r="AS742" s="67"/>
      <c r="AT742" s="67"/>
      <c r="AU742" s="69">
        <f t="shared" si="79"/>
        <v>0</v>
      </c>
      <c r="AW742" s="67"/>
      <c r="AX742" s="67"/>
      <c r="AY742" s="67"/>
      <c r="AZ742" s="69">
        <f t="shared" si="82"/>
        <v>0</v>
      </c>
      <c r="BA742" s="69">
        <f>SUM(AF742,AH742,-AZ742,-Table1914[[#This Row],[Sale Fee]])</f>
        <v>0</v>
      </c>
      <c r="BC742" s="67"/>
      <c r="BD742" s="67"/>
      <c r="BE742" s="67"/>
    </row>
    <row r="743" spans="1:57" x14ac:dyDescent="0.25">
      <c r="A743" s="1"/>
      <c r="B743" s="1"/>
      <c r="E743" s="4"/>
      <c r="F743" s="4"/>
      <c r="Q743" s="1"/>
      <c r="R743" s="1"/>
      <c r="S743" s="1"/>
      <c r="U743" s="1"/>
      <c r="V743" s="1"/>
      <c r="W743" s="1"/>
      <c r="X743" s="1"/>
      <c r="Y743" s="1"/>
      <c r="Z743" s="1">
        <f>Table1914[[#This Row],[Quantity2]]*Table1914[[#This Row],[U Cost]]</f>
        <v>0</v>
      </c>
      <c r="AB743" s="1"/>
      <c r="AC743" s="1"/>
      <c r="AD743" s="1">
        <f t="shared" si="77"/>
        <v>0</v>
      </c>
      <c r="AE743" s="1"/>
      <c r="AF743" s="1">
        <f>SUM(Table1914[[#This Row],[Total 
Paid]:[Shipping 
Charged]])</f>
        <v>0</v>
      </c>
      <c r="AG743" s="1"/>
      <c r="AH743" s="1"/>
      <c r="AI743" s="1">
        <f t="shared" si="78"/>
        <v>0</v>
      </c>
      <c r="AK743" s="1"/>
      <c r="AL743" s="1"/>
      <c r="AM743" s="1"/>
      <c r="AN743" s="1"/>
      <c r="AP743" s="30"/>
      <c r="AQ743" s="1"/>
      <c r="AR743" s="1">
        <f t="shared" si="83"/>
        <v>0</v>
      </c>
      <c r="AS743" s="1"/>
      <c r="AT743" s="1"/>
      <c r="AU743" s="2">
        <f t="shared" si="79"/>
        <v>0</v>
      </c>
      <c r="AW743" s="1"/>
      <c r="AX743" s="1"/>
      <c r="AY743" s="1"/>
      <c r="AZ743" s="2">
        <f t="shared" si="82"/>
        <v>0</v>
      </c>
      <c r="BA743" s="2">
        <f>SUM(AF743,AH743,-AZ743,-Table1914[[#This Row],[Sale Fee]])</f>
        <v>0</v>
      </c>
      <c r="BC743" s="1"/>
      <c r="BD743" s="1"/>
      <c r="BE743" s="1"/>
    </row>
    <row r="744" spans="1:57" x14ac:dyDescent="0.25">
      <c r="A744" s="1"/>
      <c r="B744" s="1"/>
      <c r="E744" s="4"/>
      <c r="F744" s="4"/>
      <c r="Q744" s="1"/>
      <c r="R744" s="1"/>
      <c r="S744" s="1"/>
      <c r="U744" s="1"/>
      <c r="V744" s="1"/>
      <c r="W744" s="1"/>
      <c r="X744" s="1"/>
      <c r="Y744" s="1"/>
      <c r="Z744" s="1">
        <f>Table1914[[#This Row],[Quantity2]]*Table1914[[#This Row],[U Cost]]</f>
        <v>0</v>
      </c>
      <c r="AB744" s="1"/>
      <c r="AC744" s="1"/>
      <c r="AD744" s="1">
        <f t="shared" si="77"/>
        <v>0</v>
      </c>
      <c r="AE744" s="1"/>
      <c r="AF744" s="1">
        <f>SUM(Table1914[[#This Row],[Total 
Paid]:[Shipping 
Charged]])</f>
        <v>0</v>
      </c>
      <c r="AG744" s="1"/>
      <c r="AH744" s="1"/>
      <c r="AI744" s="1">
        <f t="shared" si="78"/>
        <v>0</v>
      </c>
      <c r="AK744" s="1"/>
      <c r="AL744" s="1"/>
      <c r="AM744" s="1"/>
      <c r="AN744" s="1"/>
      <c r="AP744" s="30"/>
      <c r="AQ744" s="1"/>
      <c r="AR744" s="1">
        <f t="shared" si="83"/>
        <v>0</v>
      </c>
      <c r="AS744" s="1"/>
      <c r="AT744" s="1"/>
      <c r="AU744" s="2">
        <f t="shared" si="79"/>
        <v>0</v>
      </c>
      <c r="AW744" s="1"/>
      <c r="AX744" s="1"/>
      <c r="AY744" s="1"/>
      <c r="AZ744" s="2">
        <f t="shared" si="82"/>
        <v>0</v>
      </c>
      <c r="BA744" s="2">
        <f>SUM(AF744,AH744,-AZ744,-Table1914[[#This Row],[Sale Fee]])</f>
        <v>0</v>
      </c>
      <c r="BC744" s="1"/>
      <c r="BD744" s="1"/>
      <c r="BE744" s="1"/>
    </row>
    <row r="745" spans="1:57" x14ac:dyDescent="0.25">
      <c r="A745" s="1"/>
      <c r="B745" s="1"/>
      <c r="E745" s="4"/>
      <c r="F745" s="4"/>
      <c r="Q745" s="1"/>
      <c r="R745" s="1"/>
      <c r="S745" s="1"/>
      <c r="U745" s="1"/>
      <c r="V745" s="1"/>
      <c r="W745" s="1"/>
      <c r="X745" s="1"/>
      <c r="Y745" s="1"/>
      <c r="Z745" s="1">
        <f>Table1914[[#This Row],[Quantity2]]*Table1914[[#This Row],[U Cost]]</f>
        <v>0</v>
      </c>
      <c r="AB745" s="1"/>
      <c r="AC745" s="1"/>
      <c r="AD745" s="1">
        <f t="shared" si="77"/>
        <v>0</v>
      </c>
      <c r="AE745" s="1"/>
      <c r="AF745" s="1">
        <f>SUM(Table1914[[#This Row],[Total 
Paid]:[Shipping 
Charged]])</f>
        <v>0</v>
      </c>
      <c r="AG745" s="1"/>
      <c r="AH745" s="1"/>
      <c r="AI745" s="1">
        <f t="shared" si="78"/>
        <v>0</v>
      </c>
      <c r="AK745" s="1"/>
      <c r="AL745" s="1"/>
      <c r="AM745" s="1"/>
      <c r="AN745" s="1"/>
      <c r="AP745" s="30"/>
      <c r="AQ745" s="1"/>
      <c r="AR745" s="1">
        <f t="shared" si="83"/>
        <v>0</v>
      </c>
      <c r="AS745" s="1"/>
      <c r="AT745" s="1"/>
      <c r="AU745" s="2">
        <f t="shared" si="79"/>
        <v>0</v>
      </c>
      <c r="AW745" s="1"/>
      <c r="AX745" s="1"/>
      <c r="AY745" s="1"/>
      <c r="AZ745" s="2">
        <f t="shared" si="82"/>
        <v>0</v>
      </c>
      <c r="BA745" s="2">
        <f>SUM(AF745,AH745,-AZ745,-Table1914[[#This Row],[Sale Fee]])</f>
        <v>0</v>
      </c>
      <c r="BC745" s="1"/>
      <c r="BD745" s="1"/>
      <c r="BE745" s="1"/>
    </row>
    <row r="746" spans="1:57" x14ac:dyDescent="0.25">
      <c r="A746" s="1"/>
      <c r="B746" s="1"/>
      <c r="E746" s="4"/>
      <c r="F746" s="4"/>
      <c r="Q746" s="1"/>
      <c r="R746" s="1"/>
      <c r="S746" s="1"/>
      <c r="U746" s="1"/>
      <c r="V746" s="1"/>
      <c r="W746" s="1"/>
      <c r="X746" s="1"/>
      <c r="Y746" s="1"/>
      <c r="Z746" s="1">
        <f>Table1914[[#This Row],[Quantity2]]*Table1914[[#This Row],[U Cost]]</f>
        <v>0</v>
      </c>
      <c r="AB746" s="1"/>
      <c r="AC746" s="1"/>
      <c r="AD746" s="1">
        <f t="shared" si="77"/>
        <v>0</v>
      </c>
      <c r="AE746" s="1"/>
      <c r="AF746" s="1">
        <f>SUM(Table1914[[#This Row],[Total 
Paid]:[Shipping 
Charged]])</f>
        <v>0</v>
      </c>
      <c r="AG746" s="1"/>
      <c r="AH746" s="1"/>
      <c r="AI746" s="1">
        <f t="shared" si="78"/>
        <v>0</v>
      </c>
      <c r="AK746" s="1"/>
      <c r="AL746" s="1"/>
      <c r="AM746" s="1"/>
      <c r="AN746" s="1"/>
      <c r="AP746" s="30"/>
      <c r="AQ746" s="1"/>
      <c r="AR746" s="1">
        <f t="shared" si="83"/>
        <v>0</v>
      </c>
      <c r="AS746" s="1"/>
      <c r="AT746" s="1"/>
      <c r="AU746" s="2">
        <f t="shared" si="79"/>
        <v>0</v>
      </c>
      <c r="AW746" s="1"/>
      <c r="AX746" s="1"/>
      <c r="AY746" s="1"/>
      <c r="AZ746" s="2">
        <f t="shared" si="82"/>
        <v>0</v>
      </c>
      <c r="BA746" s="2">
        <f>SUM(AF746,AH746,-AZ746,-Table1914[[#This Row],[Sale Fee]])</f>
        <v>0</v>
      </c>
      <c r="BC746" s="1"/>
      <c r="BD746" s="1"/>
      <c r="BE746" s="1"/>
    </row>
    <row r="747" spans="1:57" x14ac:dyDescent="0.25">
      <c r="A747" s="1"/>
      <c r="B747" s="1"/>
      <c r="E747" s="4"/>
      <c r="F747" s="4"/>
      <c r="Q747" s="1"/>
      <c r="R747" s="1"/>
      <c r="S747" s="1"/>
      <c r="U747" s="1"/>
      <c r="V747" s="1"/>
      <c r="W747" s="1"/>
      <c r="X747" s="1"/>
      <c r="Y747" s="1"/>
      <c r="Z747" s="1">
        <f>Table1914[[#This Row],[Quantity2]]*Table1914[[#This Row],[U Cost]]</f>
        <v>0</v>
      </c>
      <c r="AB747" s="1"/>
      <c r="AC747" s="1"/>
      <c r="AD747" s="1">
        <f t="shared" si="77"/>
        <v>0</v>
      </c>
      <c r="AE747" s="1"/>
      <c r="AF747" s="1">
        <f>SUM(Table1914[[#This Row],[Total 
Paid]:[Shipping 
Charged]])</f>
        <v>0</v>
      </c>
      <c r="AG747" s="1"/>
      <c r="AH747" s="1"/>
      <c r="AI747" s="1">
        <f t="shared" si="78"/>
        <v>0</v>
      </c>
      <c r="AK747" s="1"/>
      <c r="AL747" s="1"/>
      <c r="AM747" s="1"/>
      <c r="AN747" s="1"/>
      <c r="AP747" s="30"/>
      <c r="AQ747" s="1"/>
      <c r="AR747" s="1">
        <f t="shared" si="83"/>
        <v>0</v>
      </c>
      <c r="AS747" s="1"/>
      <c r="AT747" s="1"/>
      <c r="AU747" s="2">
        <f t="shared" si="79"/>
        <v>0</v>
      </c>
      <c r="AW747" s="1"/>
      <c r="AX747" s="1"/>
      <c r="AY747" s="1"/>
      <c r="AZ747" s="2">
        <f t="shared" si="82"/>
        <v>0</v>
      </c>
      <c r="BA747" s="2">
        <f>SUM(AF747,AH747,-AZ747,-Table1914[[#This Row],[Sale Fee]])</f>
        <v>0</v>
      </c>
      <c r="BC747" s="1"/>
      <c r="BD747" s="1"/>
      <c r="BE747" s="1"/>
    </row>
    <row r="748" spans="1:57" x14ac:dyDescent="0.25">
      <c r="A748" s="1"/>
      <c r="B748" s="1"/>
      <c r="E748" s="4"/>
      <c r="F748" s="4"/>
      <c r="Q748" s="1"/>
      <c r="R748" s="1"/>
      <c r="S748" s="1"/>
      <c r="U748" s="1"/>
      <c r="V748" s="1"/>
      <c r="W748" s="1"/>
      <c r="X748" s="1"/>
      <c r="Y748" s="1"/>
      <c r="Z748" s="1">
        <f>Table1914[[#This Row],[Quantity2]]*Table1914[[#This Row],[U Cost]]</f>
        <v>0</v>
      </c>
      <c r="AB748" s="1"/>
      <c r="AC748" s="1"/>
      <c r="AD748" s="1">
        <f t="shared" si="77"/>
        <v>0</v>
      </c>
      <c r="AE748" s="1"/>
      <c r="AF748" s="1">
        <f>SUM(Table1914[[#This Row],[Total 
Paid]:[Shipping 
Charged]])</f>
        <v>0</v>
      </c>
      <c r="AG748" s="1"/>
      <c r="AH748" s="1"/>
      <c r="AI748" s="1">
        <f t="shared" si="78"/>
        <v>0</v>
      </c>
      <c r="AK748" s="1"/>
      <c r="AL748" s="1"/>
      <c r="AM748" s="1"/>
      <c r="AN748" s="1"/>
      <c r="AP748" s="30"/>
      <c r="AQ748" s="1"/>
      <c r="AR748" s="1">
        <f t="shared" si="83"/>
        <v>0</v>
      </c>
      <c r="AS748" s="1"/>
      <c r="AT748" s="1"/>
      <c r="AU748" s="2">
        <f t="shared" si="79"/>
        <v>0</v>
      </c>
      <c r="AW748" s="1"/>
      <c r="AX748" s="1"/>
      <c r="AY748" s="1"/>
      <c r="AZ748" s="2">
        <f t="shared" si="82"/>
        <v>0</v>
      </c>
      <c r="BA748" s="2">
        <f>SUM(AF748,AH748,-AZ748,-Table1914[[#This Row],[Sale Fee]])</f>
        <v>0</v>
      </c>
      <c r="BC748" s="1"/>
      <c r="BD748" s="1"/>
      <c r="BE748" s="1"/>
    </row>
    <row r="749" spans="1:57" x14ac:dyDescent="0.25">
      <c r="A749" s="1"/>
      <c r="B749" s="1"/>
      <c r="E749" s="4"/>
      <c r="F749" s="4"/>
      <c r="Q749" s="1"/>
      <c r="R749" s="1"/>
      <c r="S749" s="1"/>
      <c r="U749" s="1"/>
      <c r="V749" s="1"/>
      <c r="W749" s="1"/>
      <c r="X749" s="1"/>
      <c r="Y749" s="1"/>
      <c r="Z749" s="1">
        <f>Table1914[[#This Row],[Quantity2]]*Table1914[[#This Row],[U Cost]]</f>
        <v>0</v>
      </c>
      <c r="AB749" s="1"/>
      <c r="AC749" s="1"/>
      <c r="AD749" s="1">
        <f t="shared" si="77"/>
        <v>0</v>
      </c>
      <c r="AE749" s="1"/>
      <c r="AF749" s="1">
        <f>SUM(Table1914[[#This Row],[Total 
Paid]:[Shipping 
Charged]])</f>
        <v>0</v>
      </c>
      <c r="AG749" s="1"/>
      <c r="AH749" s="1"/>
      <c r="AI749" s="1">
        <f t="shared" si="78"/>
        <v>0</v>
      </c>
      <c r="AK749" s="1"/>
      <c r="AL749" s="1"/>
      <c r="AM749" s="1"/>
      <c r="AN749" s="1"/>
      <c r="AP749" s="30"/>
      <c r="AQ749" s="1"/>
      <c r="AR749" s="1">
        <f t="shared" si="83"/>
        <v>0</v>
      </c>
      <c r="AS749" s="1"/>
      <c r="AT749" s="1"/>
      <c r="AU749" s="2">
        <f t="shared" si="79"/>
        <v>0</v>
      </c>
      <c r="AW749" s="1"/>
      <c r="AX749" s="1"/>
      <c r="AY749" s="1"/>
      <c r="AZ749" s="2">
        <f t="shared" si="82"/>
        <v>0</v>
      </c>
      <c r="BA749" s="2">
        <f>SUM(AF749,AH749,-AZ749,-Table1914[[#This Row],[Sale Fee]])</f>
        <v>0</v>
      </c>
      <c r="BC749" s="1"/>
      <c r="BD749" s="1"/>
      <c r="BE749" s="1"/>
    </row>
    <row r="750" spans="1:57" x14ac:dyDescent="0.25">
      <c r="A750" s="1"/>
      <c r="B750" s="1"/>
      <c r="E750" s="4"/>
      <c r="F750" s="4"/>
      <c r="Q750" s="1"/>
      <c r="R750" s="1"/>
      <c r="S750" s="1"/>
      <c r="U750" s="1"/>
      <c r="V750" s="1"/>
      <c r="W750" s="1"/>
      <c r="X750" s="1"/>
      <c r="Y750" s="1"/>
      <c r="Z750" s="1">
        <f>Table1914[[#This Row],[Quantity2]]*Table1914[[#This Row],[U Cost]]</f>
        <v>0</v>
      </c>
      <c r="AB750" s="1"/>
      <c r="AC750" s="1"/>
      <c r="AD750" s="1">
        <f t="shared" si="77"/>
        <v>0</v>
      </c>
      <c r="AE750" s="1"/>
      <c r="AF750" s="1">
        <f>SUM(Table1914[[#This Row],[Total 
Paid]:[Shipping 
Charged]])</f>
        <v>0</v>
      </c>
      <c r="AG750" s="1"/>
      <c r="AH750" s="1"/>
      <c r="AI750" s="1">
        <f t="shared" si="78"/>
        <v>0</v>
      </c>
      <c r="AK750" s="1"/>
      <c r="AL750" s="1"/>
      <c r="AM750" s="1"/>
      <c r="AN750" s="1"/>
      <c r="AP750" s="30"/>
      <c r="AQ750" s="1"/>
      <c r="AR750" s="1">
        <f t="shared" si="83"/>
        <v>0</v>
      </c>
      <c r="AS750" s="1"/>
      <c r="AT750" s="1"/>
      <c r="AU750" s="2">
        <f t="shared" si="79"/>
        <v>0</v>
      </c>
      <c r="AW750" s="1"/>
      <c r="AX750" s="1"/>
      <c r="AY750" s="1"/>
      <c r="AZ750" s="2">
        <f t="shared" si="82"/>
        <v>0</v>
      </c>
      <c r="BA750" s="2">
        <f>SUM(AF750,AH750,-AZ750,-Table1914[[#This Row],[Sale Fee]])</f>
        <v>0</v>
      </c>
      <c r="BC750" s="1"/>
      <c r="BD750" s="1"/>
      <c r="BE750" s="1"/>
    </row>
    <row r="751" spans="1:57" x14ac:dyDescent="0.25">
      <c r="A751" s="1"/>
      <c r="B751" s="1"/>
      <c r="E751" s="4"/>
      <c r="F751" s="4"/>
      <c r="Q751" s="1"/>
      <c r="R751" s="1"/>
      <c r="S751" s="1"/>
      <c r="U751" s="1"/>
      <c r="V751" s="1"/>
      <c r="W751" s="1"/>
      <c r="X751" s="1"/>
      <c r="Y751" s="1"/>
      <c r="Z751" s="1">
        <f>Table1914[[#This Row],[Quantity2]]*Table1914[[#This Row],[U Cost]]</f>
        <v>0</v>
      </c>
      <c r="AB751" s="1"/>
      <c r="AC751" s="1"/>
      <c r="AD751" s="1">
        <f t="shared" si="77"/>
        <v>0</v>
      </c>
      <c r="AE751" s="1"/>
      <c r="AF751" s="1">
        <f>SUM(Table1914[[#This Row],[Total 
Paid]:[Shipping 
Charged]])</f>
        <v>0</v>
      </c>
      <c r="AG751" s="1"/>
      <c r="AH751" s="1"/>
      <c r="AI751" s="1">
        <f t="shared" si="78"/>
        <v>0</v>
      </c>
      <c r="AK751" s="1"/>
      <c r="AL751" s="1"/>
      <c r="AM751" s="1"/>
      <c r="AN751" s="1"/>
      <c r="AP751" s="30"/>
      <c r="AQ751" s="1"/>
      <c r="AR751" s="1">
        <f t="shared" si="83"/>
        <v>0</v>
      </c>
      <c r="AS751" s="1"/>
      <c r="AT751" s="1"/>
      <c r="AU751" s="2">
        <f t="shared" si="79"/>
        <v>0</v>
      </c>
      <c r="AW751" s="1"/>
      <c r="AX751" s="1"/>
      <c r="AY751" s="1"/>
      <c r="AZ751" s="2">
        <f t="shared" si="82"/>
        <v>0</v>
      </c>
      <c r="BA751" s="2">
        <f>SUM(AF751,AH751,-AZ751,-Table1914[[#This Row],[Sale Fee]])</f>
        <v>0</v>
      </c>
      <c r="BC751" s="1"/>
      <c r="BD751" s="1"/>
      <c r="BE751" s="1"/>
    </row>
    <row r="752" spans="1:57" x14ac:dyDescent="0.25">
      <c r="A752" s="1"/>
      <c r="B752" s="1"/>
      <c r="E752" s="4"/>
      <c r="F752" s="4"/>
      <c r="Q752" s="1"/>
      <c r="R752" s="1"/>
      <c r="S752" s="1"/>
      <c r="U752" s="1"/>
      <c r="V752" s="1"/>
      <c r="W752" s="1"/>
      <c r="X752" s="1"/>
      <c r="Y752" s="1"/>
      <c r="Z752" s="1">
        <f>Table1914[[#This Row],[Quantity2]]*Table1914[[#This Row],[U Cost]]</f>
        <v>0</v>
      </c>
      <c r="AB752" s="1"/>
      <c r="AC752" s="1"/>
      <c r="AD752" s="1">
        <f t="shared" si="77"/>
        <v>0</v>
      </c>
      <c r="AE752" s="1"/>
      <c r="AF752" s="1">
        <f>SUM(Table1914[[#This Row],[Total 
Paid]:[Shipping 
Charged]])</f>
        <v>0</v>
      </c>
      <c r="AG752" s="1"/>
      <c r="AH752" s="1"/>
      <c r="AI752" s="1">
        <f t="shared" si="78"/>
        <v>0</v>
      </c>
      <c r="AK752" s="1"/>
      <c r="AL752" s="1"/>
      <c r="AM752" s="1"/>
      <c r="AN752" s="1"/>
      <c r="AP752" s="30"/>
      <c r="AQ752" s="1"/>
      <c r="AR752" s="1">
        <f t="shared" si="83"/>
        <v>0</v>
      </c>
      <c r="AS752" s="1"/>
      <c r="AT752" s="1"/>
      <c r="AU752" s="2">
        <f t="shared" si="79"/>
        <v>0</v>
      </c>
      <c r="AW752" s="1"/>
      <c r="AX752" s="1"/>
      <c r="AY752" s="1"/>
      <c r="AZ752" s="2">
        <f t="shared" si="82"/>
        <v>0</v>
      </c>
      <c r="BA752" s="2">
        <f>SUM(AF752,AH752,-AZ752,-Table1914[[#This Row],[Sale Fee]])</f>
        <v>0</v>
      </c>
      <c r="BC752" s="1"/>
      <c r="BD752" s="1"/>
      <c r="BE752" s="1"/>
    </row>
    <row r="753" spans="1:57" x14ac:dyDescent="0.25">
      <c r="A753" s="1"/>
      <c r="B753" s="1"/>
      <c r="E753" s="4"/>
      <c r="F753" s="4"/>
      <c r="Q753" s="1"/>
      <c r="R753" s="1"/>
      <c r="S753" s="1"/>
      <c r="U753" s="1"/>
      <c r="V753" s="1"/>
      <c r="W753" s="1"/>
      <c r="X753" s="1"/>
      <c r="Y753" s="1"/>
      <c r="Z753" s="1">
        <f>Table1914[[#This Row],[Quantity2]]*Table1914[[#This Row],[U Cost]]</f>
        <v>0</v>
      </c>
      <c r="AB753" s="1"/>
      <c r="AC753" s="1"/>
      <c r="AD753" s="1">
        <f t="shared" si="77"/>
        <v>0</v>
      </c>
      <c r="AE753" s="1"/>
      <c r="AF753" s="1">
        <f>SUM(Table1914[[#This Row],[Total 
Paid]:[Shipping 
Charged]])</f>
        <v>0</v>
      </c>
      <c r="AG753" s="1"/>
      <c r="AH753" s="1"/>
      <c r="AI753" s="1">
        <f t="shared" si="78"/>
        <v>0</v>
      </c>
      <c r="AK753" s="1"/>
      <c r="AL753" s="1"/>
      <c r="AM753" s="1"/>
      <c r="AN753" s="1"/>
      <c r="AP753" s="30"/>
      <c r="AQ753" s="1"/>
      <c r="AR753" s="1">
        <f t="shared" si="83"/>
        <v>0</v>
      </c>
      <c r="AS753" s="1"/>
      <c r="AT753" s="1"/>
      <c r="AU753" s="2">
        <f t="shared" si="79"/>
        <v>0</v>
      </c>
      <c r="AW753" s="1"/>
      <c r="AX753" s="1"/>
      <c r="AY753" s="1"/>
      <c r="AZ753" s="2">
        <f t="shared" si="82"/>
        <v>0</v>
      </c>
      <c r="BA753" s="2">
        <f>SUM(AF753,AH753,-AZ753,-Table1914[[#This Row],[Sale Fee]])</f>
        <v>0</v>
      </c>
      <c r="BC753" s="1"/>
      <c r="BD753" s="1"/>
      <c r="BE753" s="1"/>
    </row>
    <row r="754" spans="1:57" x14ac:dyDescent="0.25">
      <c r="A754" s="1"/>
      <c r="B754" s="1"/>
      <c r="E754" s="4"/>
      <c r="F754" s="4"/>
      <c r="Q754" s="1"/>
      <c r="R754" s="1"/>
      <c r="S754" s="1"/>
      <c r="U754" s="1"/>
      <c r="V754" s="1"/>
      <c r="W754" s="1"/>
      <c r="X754" s="1"/>
      <c r="Y754" s="1"/>
      <c r="Z754" s="1">
        <f>Table1914[[#This Row],[Quantity2]]*Table1914[[#This Row],[U Cost]]</f>
        <v>0</v>
      </c>
      <c r="AB754" s="1"/>
      <c r="AC754" s="1"/>
      <c r="AD754" s="1">
        <f t="shared" si="77"/>
        <v>0</v>
      </c>
      <c r="AE754" s="1"/>
      <c r="AF754" s="1">
        <f>SUM(Table1914[[#This Row],[Total 
Paid]:[Shipping 
Charged]])</f>
        <v>0</v>
      </c>
      <c r="AG754" s="1"/>
      <c r="AH754" s="1"/>
      <c r="AI754" s="1">
        <f t="shared" si="78"/>
        <v>0</v>
      </c>
      <c r="AK754" s="1"/>
      <c r="AL754" s="1"/>
      <c r="AM754" s="1"/>
      <c r="AN754" s="1"/>
      <c r="AP754" s="30"/>
      <c r="AQ754" s="1"/>
      <c r="AR754" s="1">
        <f t="shared" si="83"/>
        <v>0</v>
      </c>
      <c r="AS754" s="1"/>
      <c r="AT754" s="1"/>
      <c r="AU754" s="2">
        <f t="shared" si="79"/>
        <v>0</v>
      </c>
      <c r="AW754" s="1"/>
      <c r="AX754" s="1"/>
      <c r="AY754" s="1"/>
      <c r="AZ754" s="2">
        <f t="shared" si="82"/>
        <v>0</v>
      </c>
      <c r="BA754" s="2">
        <f>SUM(AF754,AH754,-AZ754,-Table1914[[#This Row],[Sale Fee]])</f>
        <v>0</v>
      </c>
      <c r="BC754" s="1"/>
      <c r="BD754" s="1"/>
      <c r="BE754" s="1"/>
    </row>
    <row r="755" spans="1:57" x14ac:dyDescent="0.25">
      <c r="A755" s="1"/>
      <c r="B755" s="1"/>
      <c r="E755" s="4"/>
      <c r="F755" s="4"/>
      <c r="Q755" s="1"/>
      <c r="R755" s="1"/>
      <c r="S755" s="1"/>
      <c r="U755" s="1"/>
      <c r="V755" s="1"/>
      <c r="W755" s="1"/>
      <c r="X755" s="1"/>
      <c r="Y755" s="1"/>
      <c r="Z755" s="1">
        <f>Table1914[[#This Row],[Quantity2]]*Table1914[[#This Row],[U Cost]]</f>
        <v>0</v>
      </c>
      <c r="AB755" s="1"/>
      <c r="AC755" s="1"/>
      <c r="AD755" s="1">
        <f t="shared" si="77"/>
        <v>0</v>
      </c>
      <c r="AE755" s="1"/>
      <c r="AF755" s="1">
        <f>SUM(Table1914[[#This Row],[Total 
Paid]:[Shipping 
Charged]])</f>
        <v>0</v>
      </c>
      <c r="AG755" s="1"/>
      <c r="AH755" s="1"/>
      <c r="AI755" s="1">
        <f t="shared" si="78"/>
        <v>0</v>
      </c>
      <c r="AK755" s="1"/>
      <c r="AL755" s="1"/>
      <c r="AM755" s="1"/>
      <c r="AN755" s="1"/>
      <c r="AP755" s="30"/>
      <c r="AQ755" s="1"/>
      <c r="AR755" s="1">
        <f t="shared" si="83"/>
        <v>0</v>
      </c>
      <c r="AS755" s="1"/>
      <c r="AT755" s="1"/>
      <c r="AU755" s="2">
        <f t="shared" si="79"/>
        <v>0</v>
      </c>
      <c r="AW755" s="1"/>
      <c r="AX755" s="1"/>
      <c r="AY755" s="1"/>
      <c r="AZ755" s="2">
        <f t="shared" si="82"/>
        <v>0</v>
      </c>
      <c r="BA755" s="2">
        <f>SUM(AF755,AH755,-AZ755,-Table1914[[#This Row],[Sale Fee]])</f>
        <v>0</v>
      </c>
      <c r="BC755" s="1"/>
      <c r="BD755" s="1"/>
      <c r="BE755" s="1"/>
    </row>
    <row r="756" spans="1:57" x14ac:dyDescent="0.25">
      <c r="A756" s="1"/>
      <c r="B756" s="1"/>
      <c r="E756" s="4"/>
      <c r="F756" s="4"/>
      <c r="Q756" s="1"/>
      <c r="R756" s="1"/>
      <c r="S756" s="1"/>
      <c r="U756" s="1"/>
      <c r="V756" s="1"/>
      <c r="W756" s="1"/>
      <c r="X756" s="1"/>
      <c r="Y756" s="1"/>
      <c r="Z756" s="1">
        <f>Table1914[[#This Row],[Quantity2]]*Table1914[[#This Row],[U Cost]]</f>
        <v>0</v>
      </c>
      <c r="AB756" s="1"/>
      <c r="AC756" s="1"/>
      <c r="AD756" s="1">
        <f t="shared" si="77"/>
        <v>0</v>
      </c>
      <c r="AE756" s="1"/>
      <c r="AF756" s="1">
        <f>SUM(Table1914[[#This Row],[Total 
Paid]:[Shipping 
Charged]])</f>
        <v>0</v>
      </c>
      <c r="AG756" s="1"/>
      <c r="AH756" s="1"/>
      <c r="AI756" s="1">
        <f t="shared" si="78"/>
        <v>0</v>
      </c>
      <c r="AK756" s="1"/>
      <c r="AL756" s="1"/>
      <c r="AM756" s="1"/>
      <c r="AN756" s="1"/>
      <c r="AP756" s="30"/>
      <c r="AQ756" s="1"/>
      <c r="AR756" s="1">
        <f t="shared" si="83"/>
        <v>0</v>
      </c>
      <c r="AS756" s="1"/>
      <c r="AT756" s="1"/>
      <c r="AU756" s="2">
        <f t="shared" si="79"/>
        <v>0</v>
      </c>
      <c r="AW756" s="1"/>
      <c r="AX756" s="1"/>
      <c r="AY756" s="1"/>
      <c r="AZ756" s="2">
        <f t="shared" si="82"/>
        <v>0</v>
      </c>
      <c r="BA756" s="2">
        <f>SUM(AF756,AH756,-AZ756,-Table1914[[#This Row],[Sale Fee]])</f>
        <v>0</v>
      </c>
      <c r="BC756" s="1"/>
      <c r="BD756" s="1"/>
      <c r="BE756" s="1"/>
    </row>
    <row r="757" spans="1:57" x14ac:dyDescent="0.25">
      <c r="A757" s="1"/>
      <c r="B757" s="1"/>
      <c r="E757" s="4"/>
      <c r="F757" s="4"/>
      <c r="Q757" s="1"/>
      <c r="R757" s="1"/>
      <c r="S757" s="1"/>
      <c r="U757" s="1"/>
      <c r="V757" s="1"/>
      <c r="W757" s="1"/>
      <c r="X757" s="1"/>
      <c r="Y757" s="1"/>
      <c r="Z757" s="1">
        <f>Table1914[[#This Row],[Quantity2]]*Table1914[[#This Row],[U Cost]]</f>
        <v>0</v>
      </c>
      <c r="AB757" s="1"/>
      <c r="AC757" s="1"/>
      <c r="AD757" s="1">
        <f t="shared" si="77"/>
        <v>0</v>
      </c>
      <c r="AE757" s="1"/>
      <c r="AF757" s="1">
        <f>SUM(Table1914[[#This Row],[Total 
Paid]:[Shipping 
Charged]])</f>
        <v>0</v>
      </c>
      <c r="AG757" s="1"/>
      <c r="AH757" s="1"/>
      <c r="AI757" s="1">
        <f t="shared" si="78"/>
        <v>0</v>
      </c>
      <c r="AK757" s="1"/>
      <c r="AL757" s="1"/>
      <c r="AM757" s="1"/>
      <c r="AN757" s="1"/>
      <c r="AP757" s="30"/>
      <c r="AQ757" s="1"/>
      <c r="AR757" s="1">
        <f t="shared" si="83"/>
        <v>0</v>
      </c>
      <c r="AS757" s="1"/>
      <c r="AT757" s="1"/>
      <c r="AU757" s="2">
        <f t="shared" si="79"/>
        <v>0</v>
      </c>
      <c r="AW757" s="1"/>
      <c r="AX757" s="1"/>
      <c r="AY757" s="1"/>
      <c r="AZ757" s="2">
        <f t="shared" si="82"/>
        <v>0</v>
      </c>
      <c r="BA757" s="2">
        <f>SUM(AF757,AH757,-AZ757,-Table1914[[#This Row],[Sale Fee]])</f>
        <v>0</v>
      </c>
      <c r="BC757" s="1"/>
      <c r="BD757" s="1"/>
      <c r="BE757" s="1"/>
    </row>
    <row r="758" spans="1:57" x14ac:dyDescent="0.25">
      <c r="A758" s="1"/>
      <c r="B758" s="1"/>
      <c r="E758" s="4"/>
      <c r="F758" s="4"/>
      <c r="Q758" s="1"/>
      <c r="R758" s="1"/>
      <c r="S758" s="1"/>
      <c r="U758" s="1"/>
      <c r="V758" s="1"/>
      <c r="W758" s="1"/>
      <c r="X758" s="1"/>
      <c r="Y758" s="1"/>
      <c r="Z758" s="1">
        <f>Table1914[[#This Row],[Quantity2]]*Table1914[[#This Row],[U Cost]]</f>
        <v>0</v>
      </c>
      <c r="AB758" s="1"/>
      <c r="AC758" s="1"/>
      <c r="AD758" s="1">
        <f t="shared" si="77"/>
        <v>0</v>
      </c>
      <c r="AE758" s="1"/>
      <c r="AF758" s="1">
        <f>SUM(Table1914[[#This Row],[Total 
Paid]:[Shipping 
Charged]])</f>
        <v>0</v>
      </c>
      <c r="AG758" s="1"/>
      <c r="AH758" s="1"/>
      <c r="AI758" s="1">
        <f t="shared" si="78"/>
        <v>0</v>
      </c>
      <c r="AK758" s="1"/>
      <c r="AL758" s="1"/>
      <c r="AM758" s="1"/>
      <c r="AN758" s="1"/>
      <c r="AP758" s="30"/>
      <c r="AQ758" s="1"/>
      <c r="AR758" s="1">
        <f t="shared" si="83"/>
        <v>0</v>
      </c>
      <c r="AS758" s="1"/>
      <c r="AT758" s="1"/>
      <c r="AU758" s="2">
        <f t="shared" si="79"/>
        <v>0</v>
      </c>
      <c r="AW758" s="1"/>
      <c r="AX758" s="1"/>
      <c r="AY758" s="1"/>
      <c r="AZ758" s="2">
        <f t="shared" si="82"/>
        <v>0</v>
      </c>
      <c r="BA758" s="2">
        <f>SUM(AF758,AH758,-AZ758,-Table1914[[#This Row],[Sale Fee]])</f>
        <v>0</v>
      </c>
      <c r="BC758" s="1"/>
      <c r="BD758" s="1"/>
      <c r="BE758" s="1"/>
    </row>
    <row r="759" spans="1:57" x14ac:dyDescent="0.25">
      <c r="A759" s="1"/>
      <c r="B759" s="1"/>
      <c r="E759" s="4"/>
      <c r="F759" s="4"/>
      <c r="Q759" s="1"/>
      <c r="R759" s="1"/>
      <c r="S759" s="1"/>
      <c r="U759" s="1"/>
      <c r="V759" s="1"/>
      <c r="W759" s="1"/>
      <c r="X759" s="1"/>
      <c r="Y759" s="1"/>
      <c r="Z759" s="1">
        <f>Table1914[[#This Row],[Quantity2]]*Table1914[[#This Row],[U Cost]]</f>
        <v>0</v>
      </c>
      <c r="AB759" s="1"/>
      <c r="AC759" s="1"/>
      <c r="AD759" s="1">
        <f t="shared" si="77"/>
        <v>0</v>
      </c>
      <c r="AE759" s="1"/>
      <c r="AF759" s="1">
        <f>SUM(Table1914[[#This Row],[Total 
Paid]:[Shipping 
Charged]])</f>
        <v>0</v>
      </c>
      <c r="AG759" s="1"/>
      <c r="AH759" s="1"/>
      <c r="AI759" s="1">
        <f t="shared" si="78"/>
        <v>0</v>
      </c>
      <c r="AK759" s="1"/>
      <c r="AL759" s="1"/>
      <c r="AM759" s="1"/>
      <c r="AN759" s="1"/>
      <c r="AP759" s="30"/>
      <c r="AQ759" s="1"/>
      <c r="AR759" s="1">
        <f t="shared" si="83"/>
        <v>0</v>
      </c>
      <c r="AS759" s="1"/>
      <c r="AT759" s="1"/>
      <c r="AU759" s="2">
        <f t="shared" si="79"/>
        <v>0</v>
      </c>
      <c r="AW759" s="1"/>
      <c r="AX759" s="1"/>
      <c r="AY759" s="1"/>
      <c r="AZ759" s="2">
        <f t="shared" si="82"/>
        <v>0</v>
      </c>
      <c r="BA759" s="2">
        <f>SUM(AF759,AH759,-AZ759,-Table1914[[#This Row],[Sale Fee]])</f>
        <v>0</v>
      </c>
      <c r="BC759" s="1"/>
      <c r="BD759" s="1"/>
      <c r="BE759" s="1"/>
    </row>
    <row r="760" spans="1:57" x14ac:dyDescent="0.25">
      <c r="A760" s="1"/>
      <c r="B760" s="1"/>
      <c r="E760" s="4"/>
      <c r="F760" s="4"/>
      <c r="Q760" s="1"/>
      <c r="R760" s="1"/>
      <c r="S760" s="1"/>
      <c r="U760" s="1"/>
      <c r="V760" s="1"/>
      <c r="W760" s="1"/>
      <c r="X760" s="1"/>
      <c r="Y760" s="1"/>
      <c r="Z760" s="1">
        <f>Table1914[[#This Row],[Quantity2]]*Table1914[[#This Row],[U Cost]]</f>
        <v>0</v>
      </c>
      <c r="AB760" s="1"/>
      <c r="AC760" s="1"/>
      <c r="AD760" s="1">
        <f t="shared" si="77"/>
        <v>0</v>
      </c>
      <c r="AE760" s="1"/>
      <c r="AF760" s="1">
        <f>SUM(Table1914[[#This Row],[Total 
Paid]:[Shipping 
Charged]])</f>
        <v>0</v>
      </c>
      <c r="AG760" s="1"/>
      <c r="AH760" s="1"/>
      <c r="AI760" s="1">
        <f t="shared" si="78"/>
        <v>0</v>
      </c>
      <c r="AK760" s="1"/>
      <c r="AL760" s="1"/>
      <c r="AM760" s="1"/>
      <c r="AN760" s="1"/>
      <c r="AP760" s="30"/>
      <c r="AQ760" s="1"/>
      <c r="AR760" s="1">
        <f t="shared" si="83"/>
        <v>0</v>
      </c>
      <c r="AS760" s="1"/>
      <c r="AT760" s="1"/>
      <c r="AU760" s="2">
        <f t="shared" si="79"/>
        <v>0</v>
      </c>
      <c r="AW760" s="1"/>
      <c r="AX760" s="1"/>
      <c r="AY760" s="1"/>
      <c r="AZ760" s="2">
        <f t="shared" si="82"/>
        <v>0</v>
      </c>
      <c r="BA760" s="2">
        <f>SUM(AF760,AH760,-AZ760,-Table1914[[#This Row],[Sale Fee]])</f>
        <v>0</v>
      </c>
      <c r="BC760" s="1"/>
      <c r="BD760" s="1"/>
      <c r="BE760" s="1"/>
    </row>
    <row r="761" spans="1:57" x14ac:dyDescent="0.25">
      <c r="A761" s="1"/>
      <c r="B761" s="1"/>
      <c r="E761" s="4"/>
      <c r="F761" s="4"/>
      <c r="Q761" s="1"/>
      <c r="R761" s="1"/>
      <c r="S761" s="1"/>
      <c r="U761" s="1"/>
      <c r="V761" s="1"/>
      <c r="W761" s="1"/>
      <c r="X761" s="1"/>
      <c r="Y761" s="1"/>
      <c r="Z761" s="1">
        <f>Table1914[[#This Row],[Quantity2]]*Table1914[[#This Row],[U Cost]]</f>
        <v>0</v>
      </c>
      <c r="AB761" s="1"/>
      <c r="AC761" s="1"/>
      <c r="AD761" s="1">
        <f t="shared" si="77"/>
        <v>0</v>
      </c>
      <c r="AE761" s="1"/>
      <c r="AF761" s="1">
        <f>SUM(Table1914[[#This Row],[Total 
Paid]:[Shipping 
Charged]])</f>
        <v>0</v>
      </c>
      <c r="AG761" s="1"/>
      <c r="AH761" s="1"/>
      <c r="AI761" s="1">
        <f t="shared" si="78"/>
        <v>0</v>
      </c>
      <c r="AK761" s="1"/>
      <c r="AL761" s="1"/>
      <c r="AM761" s="1"/>
      <c r="AN761" s="1"/>
      <c r="AP761" s="30"/>
      <c r="AQ761" s="1"/>
      <c r="AR761" s="1">
        <f t="shared" si="83"/>
        <v>0</v>
      </c>
      <c r="AS761" s="1"/>
      <c r="AT761" s="1"/>
      <c r="AU761" s="2">
        <f t="shared" si="79"/>
        <v>0</v>
      </c>
      <c r="AW761" s="1"/>
      <c r="AX761" s="1"/>
      <c r="AY761" s="1"/>
      <c r="AZ761" s="2">
        <f t="shared" si="82"/>
        <v>0</v>
      </c>
      <c r="BA761" s="2">
        <f>SUM(AF761,AH761,-AZ761,-Table1914[[#This Row],[Sale Fee]])</f>
        <v>0</v>
      </c>
      <c r="BC761" s="1"/>
      <c r="BD761" s="1"/>
      <c r="BE761" s="1"/>
    </row>
    <row r="762" spans="1:57" x14ac:dyDescent="0.25">
      <c r="A762" s="1"/>
      <c r="B762" s="1"/>
      <c r="E762" s="4"/>
      <c r="F762" s="4"/>
      <c r="Q762" s="1"/>
      <c r="R762" s="1"/>
      <c r="S762" s="1"/>
      <c r="U762" s="1"/>
      <c r="V762" s="1"/>
      <c r="W762" s="1"/>
      <c r="X762" s="1"/>
      <c r="Y762" s="1"/>
      <c r="Z762" s="1">
        <f>Table1914[[#This Row],[Quantity2]]*Table1914[[#This Row],[U Cost]]</f>
        <v>0</v>
      </c>
      <c r="AB762" s="1"/>
      <c r="AC762" s="1"/>
      <c r="AD762" s="1">
        <f t="shared" si="77"/>
        <v>0</v>
      </c>
      <c r="AE762" s="1"/>
      <c r="AF762" s="1">
        <f>SUM(Table1914[[#This Row],[Total 
Paid]:[Shipping 
Charged]])</f>
        <v>0</v>
      </c>
      <c r="AG762" s="1"/>
      <c r="AH762" s="1"/>
      <c r="AI762" s="1">
        <f t="shared" si="78"/>
        <v>0</v>
      </c>
      <c r="AK762" s="1"/>
      <c r="AL762" s="1"/>
      <c r="AM762" s="1"/>
      <c r="AN762" s="1"/>
      <c r="AP762" s="30"/>
      <c r="AQ762" s="1"/>
      <c r="AR762" s="1">
        <f t="shared" si="83"/>
        <v>0</v>
      </c>
      <c r="AS762" s="1"/>
      <c r="AT762" s="1"/>
      <c r="AU762" s="2">
        <f t="shared" si="79"/>
        <v>0</v>
      </c>
      <c r="AW762" s="1"/>
      <c r="AX762" s="1"/>
      <c r="AY762" s="1"/>
      <c r="AZ762" s="2">
        <f t="shared" si="82"/>
        <v>0</v>
      </c>
      <c r="BA762" s="2">
        <f>SUM(AF762,AH762,-AZ762,-Table1914[[#This Row],[Sale Fee]])</f>
        <v>0</v>
      </c>
      <c r="BC762" s="1"/>
      <c r="BD762" s="1"/>
      <c r="BE762" s="1"/>
    </row>
    <row r="763" spans="1:57" x14ac:dyDescent="0.25">
      <c r="A763" s="1"/>
      <c r="B763" s="1"/>
      <c r="E763" s="52"/>
      <c r="F763" s="52"/>
      <c r="O763" s="1"/>
      <c r="Q763" s="1"/>
      <c r="R763" s="1"/>
      <c r="S763" s="1"/>
      <c r="U763" s="1"/>
      <c r="V763" s="1"/>
      <c r="W763" s="1"/>
      <c r="X763" s="1"/>
      <c r="Y763" s="1"/>
      <c r="Z763" s="1">
        <f>Table1914[[#This Row],[Quantity2]]*Table1914[[#This Row],[U Cost]]</f>
        <v>0</v>
      </c>
      <c r="AB763" s="1"/>
      <c r="AC763" s="1"/>
      <c r="AD763" s="1">
        <f t="shared" si="77"/>
        <v>0</v>
      </c>
      <c r="AE763" s="1"/>
      <c r="AF763" s="1">
        <f>SUM(Table1914[[#This Row],[Total 
Paid]:[Shipping 
Charged]])</f>
        <v>0</v>
      </c>
      <c r="AG763" s="1"/>
      <c r="AH763" s="1"/>
      <c r="AI763" s="1">
        <f t="shared" si="78"/>
        <v>0</v>
      </c>
      <c r="AK763" s="1"/>
      <c r="AL763" s="1"/>
      <c r="AM763" s="1"/>
      <c r="AN763" s="1"/>
      <c r="AP763" s="30"/>
      <c r="AQ763" s="1"/>
      <c r="AR763" s="1">
        <f t="shared" si="83"/>
        <v>0</v>
      </c>
      <c r="AS763" s="1"/>
      <c r="AT763" s="1"/>
      <c r="AU763" s="2">
        <f t="shared" si="79"/>
        <v>0</v>
      </c>
      <c r="AW763" s="1"/>
      <c r="AX763" s="1"/>
      <c r="AY763" s="1"/>
      <c r="AZ763" s="2">
        <f t="shared" si="82"/>
        <v>0</v>
      </c>
      <c r="BA763" s="2">
        <f>SUM(AF763,AH763,-AZ763,-Table1914[[#This Row],[Sale Fee]])</f>
        <v>0</v>
      </c>
      <c r="BC763" s="1"/>
      <c r="BD763" s="1"/>
      <c r="BE763" s="1"/>
    </row>
    <row r="764" spans="1:57" x14ac:dyDescent="0.25">
      <c r="A764" s="1"/>
      <c r="B764" s="1"/>
      <c r="E764" s="4"/>
      <c r="F764" s="4"/>
      <c r="O764" s="49"/>
      <c r="Q764" s="1"/>
      <c r="R764" s="1"/>
      <c r="S764" s="1"/>
      <c r="U764" s="1"/>
      <c r="V764" s="1"/>
      <c r="W764" s="1"/>
      <c r="X764" s="1"/>
      <c r="Y764" s="1"/>
      <c r="Z764" s="1">
        <f>Table1914[[#This Row],[Quantity2]]*Table1914[[#This Row],[U Cost]]</f>
        <v>0</v>
      </c>
      <c r="AB764" s="1"/>
      <c r="AC764" s="1"/>
      <c r="AD764" s="1">
        <f t="shared" si="77"/>
        <v>0</v>
      </c>
      <c r="AE764" s="1"/>
      <c r="AF764" s="1">
        <f>SUM(Table1914[[#This Row],[Total 
Paid]:[Shipping 
Charged]])</f>
        <v>0</v>
      </c>
      <c r="AG764" s="1"/>
      <c r="AH764" s="1"/>
      <c r="AI764" s="1">
        <f t="shared" si="78"/>
        <v>0</v>
      </c>
      <c r="AK764" s="1"/>
      <c r="AL764" s="1"/>
      <c r="AM764" s="1"/>
      <c r="AN764" s="1"/>
      <c r="AP764" s="30"/>
      <c r="AQ764" s="1"/>
      <c r="AR764" s="1">
        <f t="shared" si="83"/>
        <v>0</v>
      </c>
      <c r="AS764" s="1"/>
      <c r="AT764" s="1"/>
      <c r="AU764" s="2">
        <f t="shared" si="79"/>
        <v>0</v>
      </c>
      <c r="AW764" s="1"/>
      <c r="AX764" s="1"/>
      <c r="AY764" s="1"/>
      <c r="AZ764" s="2">
        <f t="shared" si="82"/>
        <v>0</v>
      </c>
      <c r="BA764" s="2">
        <f>SUM(AF764,AH764,-AZ764,-Table1914[[#This Row],[Sale Fee]])</f>
        <v>0</v>
      </c>
      <c r="BC764" s="1"/>
      <c r="BD764" s="1"/>
      <c r="BE764" s="1"/>
    </row>
    <row r="765" spans="1:57" x14ac:dyDescent="0.25">
      <c r="A765" s="1"/>
      <c r="B765" s="1"/>
      <c r="E765" s="4"/>
      <c r="F765" s="4"/>
      <c r="Q765" s="1"/>
      <c r="R765" s="1"/>
      <c r="S765" s="1"/>
      <c r="U765" s="1"/>
      <c r="V765" s="1"/>
      <c r="W765" s="1"/>
      <c r="X765" s="1"/>
      <c r="Y765" s="1"/>
      <c r="Z765" s="1">
        <f>Table1914[[#This Row],[Quantity2]]*Table1914[[#This Row],[U Cost]]</f>
        <v>0</v>
      </c>
      <c r="AB765" s="1"/>
      <c r="AC765" s="1"/>
      <c r="AD765" s="1">
        <f t="shared" si="77"/>
        <v>0</v>
      </c>
      <c r="AE765" s="1"/>
      <c r="AF765" s="1">
        <f>SUM(Table1914[[#This Row],[Total 
Paid]:[Shipping 
Charged]])</f>
        <v>0</v>
      </c>
      <c r="AG765" s="1"/>
      <c r="AH765" s="1"/>
      <c r="AI765" s="1">
        <f t="shared" si="78"/>
        <v>0</v>
      </c>
      <c r="AK765" s="1"/>
      <c r="AL765" s="1"/>
      <c r="AM765" s="1"/>
      <c r="AN765" s="1"/>
      <c r="AP765" s="30"/>
      <c r="AQ765" s="1"/>
      <c r="AR765" s="1">
        <f t="shared" si="83"/>
        <v>0</v>
      </c>
      <c r="AS765" s="1"/>
      <c r="AT765" s="1"/>
      <c r="AU765" s="2">
        <f t="shared" si="79"/>
        <v>0</v>
      </c>
      <c r="AW765" s="1"/>
      <c r="AX765" s="1"/>
      <c r="AY765" s="1"/>
      <c r="AZ765" s="2">
        <f t="shared" si="82"/>
        <v>0</v>
      </c>
      <c r="BA765" s="2">
        <f>SUM(AF765,AH765,-AZ765,-Table1914[[#This Row],[Sale Fee]])</f>
        <v>0</v>
      </c>
      <c r="BC765" s="1"/>
      <c r="BD765" s="1"/>
      <c r="BE765" s="1"/>
    </row>
    <row r="766" spans="1:57" x14ac:dyDescent="0.25">
      <c r="A766" s="1"/>
      <c r="B766" s="1"/>
      <c r="E766" s="4"/>
      <c r="F766" s="4"/>
      <c r="Q766" s="1"/>
      <c r="R766" s="1"/>
      <c r="S766" s="1"/>
      <c r="U766" s="1"/>
      <c r="V766" s="1"/>
      <c r="W766" s="1"/>
      <c r="X766" s="1"/>
      <c r="Y766" s="1"/>
      <c r="Z766" s="1">
        <f>Table1914[[#This Row],[Quantity2]]*Table1914[[#This Row],[U Cost]]</f>
        <v>0</v>
      </c>
      <c r="AB766" s="1"/>
      <c r="AC766" s="1"/>
      <c r="AD766" s="1">
        <f t="shared" si="77"/>
        <v>0</v>
      </c>
      <c r="AE766" s="1"/>
      <c r="AF766" s="1">
        <f>SUM(Table1914[[#This Row],[Total 
Paid]:[Shipping 
Charged]])</f>
        <v>0</v>
      </c>
      <c r="AG766" s="1"/>
      <c r="AH766" s="1"/>
      <c r="AI766" s="1">
        <f t="shared" si="78"/>
        <v>0</v>
      </c>
      <c r="AK766" s="1"/>
      <c r="AL766" s="1"/>
      <c r="AM766" s="1"/>
      <c r="AN766" s="1"/>
      <c r="AP766" s="30"/>
      <c r="AQ766" s="1"/>
      <c r="AR766" s="1">
        <f t="shared" si="83"/>
        <v>0</v>
      </c>
      <c r="AS766" s="1"/>
      <c r="AT766" s="1"/>
      <c r="AU766" s="2">
        <f t="shared" si="79"/>
        <v>0</v>
      </c>
      <c r="AW766" s="1"/>
      <c r="AX766" s="1"/>
      <c r="AY766" s="1"/>
      <c r="AZ766" s="2">
        <f t="shared" si="82"/>
        <v>0</v>
      </c>
      <c r="BA766" s="2">
        <f>SUM(AF766,AH766,-AZ766,-Table1914[[#This Row],[Sale Fee]])</f>
        <v>0</v>
      </c>
      <c r="BC766" s="1"/>
      <c r="BD766" s="1"/>
      <c r="BE766" s="1"/>
    </row>
    <row r="767" spans="1:57" x14ac:dyDescent="0.25">
      <c r="A767" s="1"/>
      <c r="B767" s="1"/>
      <c r="E767" s="4"/>
      <c r="F767" s="4"/>
      <c r="Q767" s="1"/>
      <c r="R767" s="1"/>
      <c r="S767" s="1"/>
      <c r="U767" s="1"/>
      <c r="V767" s="1"/>
      <c r="W767" s="1"/>
      <c r="X767" s="1"/>
      <c r="Y767" s="1"/>
      <c r="Z767" s="1">
        <f>Table1914[[#This Row],[Quantity2]]*Table1914[[#This Row],[U Cost]]</f>
        <v>0</v>
      </c>
      <c r="AB767" s="1"/>
      <c r="AC767" s="1"/>
      <c r="AD767" s="1">
        <f t="shared" si="77"/>
        <v>0</v>
      </c>
      <c r="AE767" s="1"/>
      <c r="AF767" s="1">
        <f>SUM(Table1914[[#This Row],[Total 
Paid]:[Shipping 
Charged]])</f>
        <v>0</v>
      </c>
      <c r="AG767" s="1"/>
      <c r="AH767" s="1"/>
      <c r="AI767" s="1">
        <f t="shared" si="78"/>
        <v>0</v>
      </c>
      <c r="AK767" s="1"/>
      <c r="AL767" s="1"/>
      <c r="AM767" s="1"/>
      <c r="AN767" s="1"/>
      <c r="AP767" s="30"/>
      <c r="AQ767" s="1"/>
      <c r="AR767" s="1">
        <f t="shared" si="83"/>
        <v>0</v>
      </c>
      <c r="AS767" s="1"/>
      <c r="AT767" s="1"/>
      <c r="AU767" s="2">
        <f t="shared" si="79"/>
        <v>0</v>
      </c>
      <c r="AW767" s="1"/>
      <c r="AX767" s="1"/>
      <c r="AY767" s="1"/>
      <c r="AZ767" s="2">
        <f t="shared" si="82"/>
        <v>0</v>
      </c>
      <c r="BA767" s="2">
        <f>SUM(AF767,AH767,-AZ767,-Table1914[[#This Row],[Sale Fee]])</f>
        <v>0</v>
      </c>
      <c r="BC767" s="1"/>
      <c r="BD767" s="1"/>
      <c r="BE767" s="1"/>
    </row>
    <row r="768" spans="1:57" x14ac:dyDescent="0.25">
      <c r="A768" s="1"/>
      <c r="B768" s="1"/>
      <c r="E768" s="4"/>
      <c r="F768" s="4"/>
      <c r="Q768" s="1"/>
      <c r="R768" s="1"/>
      <c r="S768" s="1"/>
      <c r="U768" s="1"/>
      <c r="V768" s="1"/>
      <c r="W768" s="1"/>
      <c r="X768" s="1"/>
      <c r="Y768" s="1"/>
      <c r="Z768" s="1">
        <f>Table1914[[#This Row],[Quantity2]]*Table1914[[#This Row],[U Cost]]</f>
        <v>0</v>
      </c>
      <c r="AB768" s="1"/>
      <c r="AC768" s="1"/>
      <c r="AD768" s="1">
        <f t="shared" si="77"/>
        <v>0</v>
      </c>
      <c r="AE768" s="1"/>
      <c r="AF768" s="1">
        <f>SUM(Table1914[[#This Row],[Total 
Paid]:[Shipping 
Charged]])</f>
        <v>0</v>
      </c>
      <c r="AG768" s="1"/>
      <c r="AH768" s="1"/>
      <c r="AI768" s="1">
        <f t="shared" si="78"/>
        <v>0</v>
      </c>
      <c r="AK768" s="1"/>
      <c r="AL768" s="1"/>
      <c r="AM768" s="1"/>
      <c r="AN768" s="1"/>
      <c r="AP768" s="30"/>
      <c r="AQ768" s="1"/>
      <c r="AR768" s="1">
        <f t="shared" si="83"/>
        <v>0</v>
      </c>
      <c r="AS768" s="1"/>
      <c r="AT768" s="1"/>
      <c r="AU768" s="2">
        <f t="shared" si="79"/>
        <v>0</v>
      </c>
      <c r="AW768" s="1"/>
      <c r="AX768" s="1"/>
      <c r="AY768" s="1"/>
      <c r="AZ768" s="2">
        <f t="shared" si="82"/>
        <v>0</v>
      </c>
      <c r="BA768" s="2">
        <f>SUM(AF768,AH768,-AZ768,-Table1914[[#This Row],[Sale Fee]])</f>
        <v>0</v>
      </c>
      <c r="BC768" s="1"/>
      <c r="BD768" s="1"/>
      <c r="BE768" s="1"/>
    </row>
    <row r="769" spans="1:57" x14ac:dyDescent="0.25">
      <c r="A769" s="1"/>
      <c r="B769" s="1"/>
      <c r="E769" s="4"/>
      <c r="F769" s="4"/>
      <c r="Q769" s="1"/>
      <c r="R769" s="1"/>
      <c r="S769" s="1"/>
      <c r="U769" s="1"/>
      <c r="V769" s="1"/>
      <c r="W769" s="1"/>
      <c r="X769" s="1"/>
      <c r="Y769" s="1"/>
      <c r="Z769" s="1">
        <f>Table1914[[#This Row],[Quantity2]]*Table1914[[#This Row],[U Cost]]</f>
        <v>0</v>
      </c>
      <c r="AB769" s="1"/>
      <c r="AC769" s="1"/>
      <c r="AD769" s="1">
        <f t="shared" si="77"/>
        <v>0</v>
      </c>
      <c r="AE769" s="1"/>
      <c r="AF769" s="1">
        <f>SUM(Table1914[[#This Row],[Total 
Paid]:[Shipping 
Charged]])</f>
        <v>0</v>
      </c>
      <c r="AG769" s="1"/>
      <c r="AH769" s="1"/>
      <c r="AI769" s="1">
        <f t="shared" si="78"/>
        <v>0</v>
      </c>
      <c r="AK769" s="1"/>
      <c r="AL769" s="1"/>
      <c r="AM769" s="1"/>
      <c r="AN769" s="1"/>
      <c r="AP769" s="30"/>
      <c r="AQ769" s="1"/>
      <c r="AR769" s="1">
        <f t="shared" si="83"/>
        <v>0</v>
      </c>
      <c r="AS769" s="1"/>
      <c r="AT769" s="1"/>
      <c r="AU769" s="2">
        <f t="shared" si="79"/>
        <v>0</v>
      </c>
      <c r="AW769" s="1"/>
      <c r="AX769" s="1"/>
      <c r="AY769" s="1"/>
      <c r="AZ769" s="2">
        <f t="shared" si="82"/>
        <v>0</v>
      </c>
      <c r="BA769" s="2">
        <f>SUM(AF769,AH769,-AZ769,-Table1914[[#This Row],[Sale Fee]])</f>
        <v>0</v>
      </c>
      <c r="BC769" s="1"/>
      <c r="BD769" s="1"/>
      <c r="BE769" s="1"/>
    </row>
    <row r="770" spans="1:57" x14ac:dyDescent="0.25">
      <c r="A770" s="1"/>
      <c r="B770" s="1"/>
      <c r="E770" s="4"/>
      <c r="F770" s="4"/>
      <c r="Q770" s="1"/>
      <c r="R770" s="1"/>
      <c r="S770" s="1"/>
      <c r="U770" s="1"/>
      <c r="V770" s="1"/>
      <c r="W770" s="1"/>
      <c r="X770" s="1"/>
      <c r="Y770" s="1"/>
      <c r="Z770" s="1">
        <f>Table1914[[#This Row],[Quantity2]]*Table1914[[#This Row],[U Cost]]</f>
        <v>0</v>
      </c>
      <c r="AB770" s="1"/>
      <c r="AC770" s="1"/>
      <c r="AD770" s="1">
        <f t="shared" si="77"/>
        <v>0</v>
      </c>
      <c r="AE770" s="1"/>
      <c r="AF770" s="1">
        <f>SUM(Table1914[[#This Row],[Total 
Paid]:[Shipping 
Charged]])</f>
        <v>0</v>
      </c>
      <c r="AG770" s="1"/>
      <c r="AH770" s="1"/>
      <c r="AI770" s="1">
        <f t="shared" si="78"/>
        <v>0</v>
      </c>
      <c r="AK770" s="1"/>
      <c r="AL770" s="1"/>
      <c r="AM770" s="1"/>
      <c r="AN770" s="1"/>
      <c r="AP770" s="30"/>
      <c r="AQ770" s="1"/>
      <c r="AR770" s="1">
        <f t="shared" si="83"/>
        <v>0</v>
      </c>
      <c r="AS770" s="1"/>
      <c r="AT770" s="1"/>
      <c r="AU770" s="2">
        <f t="shared" si="79"/>
        <v>0</v>
      </c>
      <c r="AW770" s="1"/>
      <c r="AX770" s="1"/>
      <c r="AY770" s="1"/>
      <c r="AZ770" s="2">
        <f t="shared" si="82"/>
        <v>0</v>
      </c>
      <c r="BA770" s="2">
        <f>SUM(AF770,AH770,-AZ770,-Table1914[[#This Row],[Sale Fee]])</f>
        <v>0</v>
      </c>
      <c r="BC770" s="1"/>
      <c r="BD770" s="1"/>
      <c r="BE770" s="1"/>
    </row>
    <row r="771" spans="1:57" x14ac:dyDescent="0.25">
      <c r="A771" s="1"/>
      <c r="B771" s="1"/>
      <c r="E771" s="4"/>
      <c r="F771" s="4"/>
      <c r="Q771" s="1"/>
      <c r="R771" s="1"/>
      <c r="S771" s="1"/>
      <c r="U771" s="1"/>
      <c r="V771" s="1"/>
      <c r="W771" s="1"/>
      <c r="X771" s="1"/>
      <c r="Y771" s="1"/>
      <c r="Z771" s="1">
        <f>Table1914[[#This Row],[Quantity2]]*Table1914[[#This Row],[U Cost]]</f>
        <v>0</v>
      </c>
      <c r="AB771" s="1"/>
      <c r="AC771" s="1"/>
      <c r="AD771" s="1">
        <f t="shared" si="77"/>
        <v>0</v>
      </c>
      <c r="AE771" s="1"/>
      <c r="AF771" s="1">
        <f>SUM(Table1914[[#This Row],[Total 
Paid]:[Shipping 
Charged]])</f>
        <v>0</v>
      </c>
      <c r="AG771" s="1"/>
      <c r="AH771" s="1"/>
      <c r="AI771" s="1">
        <f t="shared" si="78"/>
        <v>0</v>
      </c>
      <c r="AK771" s="1"/>
      <c r="AL771" s="1"/>
      <c r="AM771" s="1"/>
      <c r="AN771" s="1"/>
      <c r="AP771" s="30"/>
      <c r="AQ771" s="1"/>
      <c r="AR771" s="1">
        <f t="shared" si="83"/>
        <v>0</v>
      </c>
      <c r="AS771" s="1"/>
      <c r="AT771" s="1"/>
      <c r="AU771" s="2">
        <f t="shared" si="79"/>
        <v>0</v>
      </c>
      <c r="AW771" s="1"/>
      <c r="AX771" s="1"/>
      <c r="AY771" s="1"/>
      <c r="AZ771" s="2">
        <f t="shared" si="82"/>
        <v>0</v>
      </c>
      <c r="BA771" s="2">
        <f>SUM(AF771,AH771,-AZ771,-Table1914[[#This Row],[Sale Fee]])</f>
        <v>0</v>
      </c>
      <c r="BC771" s="1"/>
      <c r="BD771" s="1"/>
      <c r="BE771" s="1"/>
    </row>
    <row r="772" spans="1:57" x14ac:dyDescent="0.25">
      <c r="A772" s="1"/>
      <c r="B772" s="1"/>
      <c r="E772" s="4"/>
      <c r="F772" s="4"/>
      <c r="O772" s="53"/>
      <c r="Q772" s="1"/>
      <c r="R772" s="1"/>
      <c r="S772" s="1"/>
      <c r="U772" s="1"/>
      <c r="V772" s="1"/>
      <c r="W772" s="1"/>
      <c r="X772" s="1"/>
      <c r="Y772" s="1"/>
      <c r="Z772" s="1">
        <f>Table1914[[#This Row],[Quantity2]]*Table1914[[#This Row],[U Cost]]</f>
        <v>0</v>
      </c>
      <c r="AB772" s="1"/>
      <c r="AC772" s="1"/>
      <c r="AD772" s="1">
        <f t="shared" si="77"/>
        <v>0</v>
      </c>
      <c r="AE772" s="1"/>
      <c r="AF772" s="1">
        <f>SUM(Table1914[[#This Row],[Total 
Paid]:[Shipping 
Charged]])</f>
        <v>0</v>
      </c>
      <c r="AG772" s="1"/>
      <c r="AH772" s="1"/>
      <c r="AI772" s="1">
        <f t="shared" si="78"/>
        <v>0</v>
      </c>
      <c r="AK772" s="1"/>
      <c r="AL772" s="1"/>
      <c r="AM772" s="1"/>
      <c r="AN772" s="1"/>
      <c r="AP772" s="30"/>
      <c r="AQ772" s="1"/>
      <c r="AR772" s="1">
        <f t="shared" si="83"/>
        <v>0</v>
      </c>
      <c r="AS772" s="1"/>
      <c r="AT772" s="1"/>
      <c r="AU772" s="2">
        <f t="shared" si="79"/>
        <v>0</v>
      </c>
      <c r="AW772" s="1"/>
      <c r="AX772" s="1"/>
      <c r="AY772" s="1"/>
      <c r="AZ772" s="2">
        <f t="shared" si="82"/>
        <v>0</v>
      </c>
      <c r="BA772" s="2">
        <f>SUM(AF772,AH772,-AZ772,-Table1914[[#This Row],[Sale Fee]])</f>
        <v>0</v>
      </c>
      <c r="BC772" s="1"/>
      <c r="BD772" s="1"/>
      <c r="BE772" s="1"/>
    </row>
    <row r="773" spans="1:57" x14ac:dyDescent="0.25">
      <c r="A773" s="1"/>
      <c r="B773" s="1"/>
      <c r="E773" s="4"/>
      <c r="F773" s="4"/>
      <c r="Q773" s="1"/>
      <c r="R773" s="1"/>
      <c r="S773" s="1"/>
      <c r="U773" s="1"/>
      <c r="V773" s="1"/>
      <c r="W773" s="1"/>
      <c r="X773" s="1"/>
      <c r="Y773" s="1"/>
      <c r="Z773" s="1">
        <f>Table1914[[#This Row],[Quantity2]]*Table1914[[#This Row],[U Cost]]</f>
        <v>0</v>
      </c>
      <c r="AB773" s="1"/>
      <c r="AC773" s="1"/>
      <c r="AD773" s="1">
        <f t="shared" si="77"/>
        <v>0</v>
      </c>
      <c r="AE773" s="1"/>
      <c r="AF773" s="1">
        <f>SUM(Table1914[[#This Row],[Total 
Paid]:[Shipping 
Charged]])</f>
        <v>0</v>
      </c>
      <c r="AG773" s="1"/>
      <c r="AH773" s="1"/>
      <c r="AI773" s="1">
        <f t="shared" si="78"/>
        <v>0</v>
      </c>
      <c r="AK773" s="1"/>
      <c r="AL773" s="1"/>
      <c r="AM773" s="1"/>
      <c r="AN773" s="1"/>
      <c r="AP773" s="30"/>
      <c r="AQ773" s="1"/>
      <c r="AR773" s="1">
        <f t="shared" si="83"/>
        <v>0</v>
      </c>
      <c r="AS773" s="1"/>
      <c r="AT773" s="1"/>
      <c r="AU773" s="2">
        <f t="shared" si="79"/>
        <v>0</v>
      </c>
      <c r="AW773" s="1"/>
      <c r="AX773" s="1"/>
      <c r="AY773" s="1"/>
      <c r="AZ773" s="2">
        <f t="shared" si="82"/>
        <v>0</v>
      </c>
      <c r="BA773" s="2">
        <f>SUM(AF773,AH773,-AZ773,-Table1914[[#This Row],[Sale Fee]])</f>
        <v>0</v>
      </c>
      <c r="BC773" s="1"/>
      <c r="BD773" s="1"/>
      <c r="BE773" s="1"/>
    </row>
    <row r="774" spans="1:57" x14ac:dyDescent="0.25">
      <c r="A774" s="1"/>
      <c r="B774" s="1"/>
      <c r="E774" s="4"/>
      <c r="F774" s="4"/>
      <c r="Q774" s="1"/>
      <c r="R774" s="1"/>
      <c r="S774" s="1"/>
      <c r="U774" s="1"/>
      <c r="V774" s="1"/>
      <c r="W774" s="1"/>
      <c r="X774" s="1"/>
      <c r="Y774" s="1"/>
      <c r="Z774" s="1">
        <f>Table1914[[#This Row],[Quantity2]]*Table1914[[#This Row],[U Cost]]</f>
        <v>0</v>
      </c>
      <c r="AB774" s="1"/>
      <c r="AC774" s="1"/>
      <c r="AD774" s="1">
        <f t="shared" si="77"/>
        <v>0</v>
      </c>
      <c r="AE774" s="1"/>
      <c r="AF774" s="1">
        <f>SUM(Table1914[[#This Row],[Total 
Paid]:[Shipping 
Charged]])</f>
        <v>0</v>
      </c>
      <c r="AG774" s="1"/>
      <c r="AH774" s="1"/>
      <c r="AI774" s="1">
        <f t="shared" si="78"/>
        <v>0</v>
      </c>
      <c r="AK774" s="1"/>
      <c r="AL774" s="1"/>
      <c r="AM774" s="1"/>
      <c r="AN774" s="1"/>
      <c r="AP774" s="30"/>
      <c r="AQ774" s="1"/>
      <c r="AR774" s="1">
        <f t="shared" si="83"/>
        <v>0</v>
      </c>
      <c r="AS774" s="1"/>
      <c r="AT774" s="1"/>
      <c r="AU774" s="2">
        <f t="shared" si="79"/>
        <v>0</v>
      </c>
      <c r="AW774" s="1"/>
      <c r="AX774" s="1"/>
      <c r="AY774" s="1"/>
      <c r="AZ774" s="2">
        <f t="shared" si="82"/>
        <v>0</v>
      </c>
      <c r="BA774" s="2">
        <f>SUM(AF774,AH774,-AZ774,-Table1914[[#This Row],[Sale Fee]])</f>
        <v>0</v>
      </c>
      <c r="BC774" s="1"/>
      <c r="BD774" s="1"/>
      <c r="BE774" s="1"/>
    </row>
    <row r="775" spans="1:57" x14ac:dyDescent="0.25">
      <c r="A775" s="1"/>
      <c r="B775" s="1"/>
      <c r="E775" s="4"/>
      <c r="F775" s="4"/>
      <c r="O775" s="53"/>
      <c r="Q775" s="1"/>
      <c r="R775" s="1"/>
      <c r="S775" s="1"/>
      <c r="U775" s="1"/>
      <c r="V775" s="1"/>
      <c r="W775" s="1"/>
      <c r="X775" s="1"/>
      <c r="Y775" s="1"/>
      <c r="Z775" s="1">
        <f>Table1914[[#This Row],[Quantity2]]*Table1914[[#This Row],[U Cost]]</f>
        <v>0</v>
      </c>
      <c r="AB775" s="1"/>
      <c r="AC775" s="1"/>
      <c r="AD775" s="1">
        <f t="shared" si="77"/>
        <v>0</v>
      </c>
      <c r="AE775" s="1"/>
      <c r="AF775" s="1">
        <f>SUM(Table1914[[#This Row],[Total 
Paid]:[Shipping 
Charged]])</f>
        <v>0</v>
      </c>
      <c r="AG775" s="1"/>
      <c r="AH775" s="1"/>
      <c r="AI775" s="1">
        <f t="shared" si="78"/>
        <v>0</v>
      </c>
      <c r="AK775" s="1"/>
      <c r="AL775" s="1"/>
      <c r="AM775" s="1"/>
      <c r="AN775" s="1"/>
      <c r="AP775" s="30"/>
      <c r="AQ775" s="1"/>
      <c r="AR775" s="1">
        <f t="shared" si="83"/>
        <v>0</v>
      </c>
      <c r="AS775" s="1"/>
      <c r="AT775" s="1"/>
      <c r="AU775" s="2">
        <f t="shared" si="79"/>
        <v>0</v>
      </c>
      <c r="AW775" s="1"/>
      <c r="AX775" s="1"/>
      <c r="AY775" s="1"/>
      <c r="AZ775" s="2">
        <f t="shared" si="82"/>
        <v>0</v>
      </c>
      <c r="BA775" s="2">
        <f>SUM(AF775,AH775,-AZ775,-Table1914[[#This Row],[Sale Fee]])</f>
        <v>0</v>
      </c>
      <c r="BC775" s="1"/>
      <c r="BD775" s="1"/>
      <c r="BE775" s="1"/>
    </row>
    <row r="776" spans="1:57" x14ac:dyDescent="0.25">
      <c r="A776" s="1"/>
      <c r="B776" s="1"/>
      <c r="E776" s="4"/>
      <c r="F776" s="4"/>
      <c r="Q776" s="1"/>
      <c r="R776" s="1"/>
      <c r="S776" s="1"/>
      <c r="U776" s="1"/>
      <c r="V776" s="1"/>
      <c r="W776" s="1"/>
      <c r="X776" s="1"/>
      <c r="Y776" s="1"/>
      <c r="Z776" s="1">
        <f>Table1914[[#This Row],[Quantity2]]*Table1914[[#This Row],[U Cost]]</f>
        <v>0</v>
      </c>
      <c r="AB776" s="1"/>
      <c r="AC776" s="1"/>
      <c r="AD776" s="1">
        <f t="shared" si="77"/>
        <v>0</v>
      </c>
      <c r="AE776" s="1"/>
      <c r="AF776" s="1">
        <f>SUM(Table1914[[#This Row],[Total 
Paid]:[Shipping 
Charged]])</f>
        <v>0</v>
      </c>
      <c r="AG776" s="1"/>
      <c r="AH776" s="1"/>
      <c r="AI776" s="1">
        <f t="shared" si="78"/>
        <v>0</v>
      </c>
      <c r="AK776" s="1"/>
      <c r="AL776" s="1"/>
      <c r="AM776" s="1"/>
      <c r="AN776" s="1"/>
      <c r="AP776" s="30"/>
      <c r="AQ776" s="1"/>
      <c r="AR776" s="1">
        <f t="shared" si="83"/>
        <v>0</v>
      </c>
      <c r="AS776" s="1"/>
      <c r="AT776" s="1"/>
      <c r="AU776" s="2">
        <f t="shared" si="79"/>
        <v>0</v>
      </c>
      <c r="AW776" s="1"/>
      <c r="AX776" s="1"/>
      <c r="AY776" s="1"/>
      <c r="AZ776" s="2">
        <f t="shared" si="82"/>
        <v>0</v>
      </c>
      <c r="BA776" s="2">
        <f>SUM(AF776,AH776,-AZ776,-Table1914[[#This Row],[Sale Fee]])</f>
        <v>0</v>
      </c>
      <c r="BC776" s="1"/>
      <c r="BD776" s="1"/>
      <c r="BE776" s="1"/>
    </row>
    <row r="777" spans="1:57" x14ac:dyDescent="0.25">
      <c r="A777" s="1"/>
      <c r="B777" s="1"/>
      <c r="E777" s="4"/>
      <c r="F777" s="4"/>
      <c r="O777" s="53"/>
      <c r="Q777" s="1"/>
      <c r="R777" s="1"/>
      <c r="S777" s="1"/>
      <c r="U777" s="1"/>
      <c r="V777" s="1"/>
      <c r="W777" s="1"/>
      <c r="X777" s="1"/>
      <c r="Y777" s="1"/>
      <c r="Z777" s="1">
        <f>Table1914[[#This Row],[Quantity2]]*Table1914[[#This Row],[U Cost]]</f>
        <v>0</v>
      </c>
      <c r="AB777" s="1"/>
      <c r="AC777" s="1"/>
      <c r="AD777" s="1">
        <f t="shared" si="77"/>
        <v>0</v>
      </c>
      <c r="AE777" s="1"/>
      <c r="AF777" s="1">
        <f>SUM(Table1914[[#This Row],[Total 
Paid]:[Shipping 
Charged]])</f>
        <v>0</v>
      </c>
      <c r="AG777" s="1"/>
      <c r="AH777" s="1"/>
      <c r="AI777" s="1">
        <f t="shared" si="78"/>
        <v>0</v>
      </c>
      <c r="AK777" s="1"/>
      <c r="AL777" s="1"/>
      <c r="AM777" s="1"/>
      <c r="AN777" s="1"/>
      <c r="AP777" s="30"/>
      <c r="AQ777" s="1"/>
      <c r="AR777" s="1">
        <f t="shared" si="83"/>
        <v>0</v>
      </c>
      <c r="AS777" s="1"/>
      <c r="AT777" s="1"/>
      <c r="AU777" s="2">
        <f t="shared" si="79"/>
        <v>0</v>
      </c>
      <c r="AW777" s="1"/>
      <c r="AX777" s="1"/>
      <c r="AY777" s="1"/>
      <c r="AZ777" s="2">
        <f t="shared" si="82"/>
        <v>0</v>
      </c>
      <c r="BA777" s="2">
        <f>SUM(AF777,AH777,-AZ777,-Table1914[[#This Row],[Sale Fee]])</f>
        <v>0</v>
      </c>
      <c r="BC777" s="1"/>
      <c r="BD777" s="1"/>
      <c r="BE777" s="1"/>
    </row>
    <row r="778" spans="1:57" x14ac:dyDescent="0.25">
      <c r="A778" s="1"/>
      <c r="B778" s="1"/>
      <c r="E778" s="4"/>
      <c r="F778" s="4"/>
      <c r="Q778" s="1"/>
      <c r="R778" s="1"/>
      <c r="S778" s="1"/>
      <c r="U778" s="1"/>
      <c r="V778" s="1"/>
      <c r="W778" s="1"/>
      <c r="X778" s="1"/>
      <c r="Y778" s="1"/>
      <c r="Z778" s="1">
        <f>Table1914[[#This Row],[Quantity2]]*Table1914[[#This Row],[U Cost]]</f>
        <v>0</v>
      </c>
      <c r="AB778" s="1"/>
      <c r="AC778" s="1"/>
      <c r="AD778" s="1">
        <f t="shared" si="77"/>
        <v>0</v>
      </c>
      <c r="AE778" s="1"/>
      <c r="AF778" s="1">
        <f>SUM(Table1914[[#This Row],[Total 
Paid]:[Shipping 
Charged]])</f>
        <v>0</v>
      </c>
      <c r="AG778" s="1"/>
      <c r="AH778" s="1"/>
      <c r="AI778" s="1">
        <f t="shared" si="78"/>
        <v>0</v>
      </c>
      <c r="AK778" s="1"/>
      <c r="AL778" s="1"/>
      <c r="AM778" s="1"/>
      <c r="AN778" s="1"/>
      <c r="AP778" s="30"/>
      <c r="AQ778" s="1"/>
      <c r="AR778" s="1">
        <f t="shared" si="83"/>
        <v>0</v>
      </c>
      <c r="AS778" s="1"/>
      <c r="AT778" s="1"/>
      <c r="AU778" s="2">
        <f t="shared" si="79"/>
        <v>0</v>
      </c>
      <c r="AW778" s="1"/>
      <c r="AX778" s="1"/>
      <c r="AY778" s="1"/>
      <c r="AZ778" s="2">
        <f t="shared" si="82"/>
        <v>0</v>
      </c>
      <c r="BA778" s="2">
        <f>SUM(AF778,AH778,-AZ778,-Table1914[[#This Row],[Sale Fee]])</f>
        <v>0</v>
      </c>
      <c r="BC778" s="1"/>
      <c r="BD778" s="1"/>
      <c r="BE778" s="1"/>
    </row>
    <row r="779" spans="1:57" x14ac:dyDescent="0.25">
      <c r="A779" s="1"/>
      <c r="B779" s="1"/>
      <c r="E779" s="4"/>
      <c r="F779" s="4"/>
      <c r="Q779" s="1"/>
      <c r="R779" s="1"/>
      <c r="S779" s="1"/>
      <c r="U779" s="1"/>
      <c r="V779" s="1"/>
      <c r="W779" s="1"/>
      <c r="X779" s="1"/>
      <c r="Y779" s="1"/>
      <c r="Z779" s="1">
        <f>Table1914[[#This Row],[Quantity2]]*Table1914[[#This Row],[U Cost]]</f>
        <v>0</v>
      </c>
      <c r="AB779" s="1"/>
      <c r="AC779" s="1"/>
      <c r="AD779" s="1">
        <f t="shared" si="77"/>
        <v>0</v>
      </c>
      <c r="AE779" s="1"/>
      <c r="AF779" s="1">
        <f>SUM(Table1914[[#This Row],[Total 
Paid]:[Shipping 
Charged]])</f>
        <v>0</v>
      </c>
      <c r="AG779" s="1"/>
      <c r="AH779" s="1"/>
      <c r="AI779" s="1">
        <f t="shared" si="78"/>
        <v>0</v>
      </c>
      <c r="AK779" s="1"/>
      <c r="AL779" s="1"/>
      <c r="AM779" s="1"/>
      <c r="AN779" s="1"/>
      <c r="AP779" s="30"/>
      <c r="AQ779" s="1"/>
      <c r="AR779" s="1">
        <f t="shared" si="83"/>
        <v>0</v>
      </c>
      <c r="AS779" s="1"/>
      <c r="AT779" s="1"/>
      <c r="AU779" s="2">
        <f t="shared" si="79"/>
        <v>0</v>
      </c>
      <c r="AW779" s="1"/>
      <c r="AX779" s="1"/>
      <c r="AY779" s="1"/>
      <c r="AZ779" s="2">
        <f t="shared" si="82"/>
        <v>0</v>
      </c>
      <c r="BA779" s="2">
        <f>SUM(AF779,AH779,-AZ779,-Table1914[[#This Row],[Sale Fee]])</f>
        <v>0</v>
      </c>
      <c r="BC779" s="1"/>
      <c r="BD779" s="1"/>
      <c r="BE779" s="1"/>
    </row>
    <row r="780" spans="1:57" x14ac:dyDescent="0.25">
      <c r="A780" s="1"/>
      <c r="B780" s="1"/>
      <c r="E780" s="4"/>
      <c r="F780" s="4"/>
      <c r="Q780" s="1"/>
      <c r="R780" s="1"/>
      <c r="S780" s="1"/>
      <c r="U780" s="1"/>
      <c r="V780" s="1"/>
      <c r="W780" s="1"/>
      <c r="X780" s="1"/>
      <c r="Y780" s="1"/>
      <c r="Z780" s="1">
        <f>Table1914[[#This Row],[Quantity2]]*Table1914[[#This Row],[U Cost]]</f>
        <v>0</v>
      </c>
      <c r="AB780" s="1"/>
      <c r="AC780" s="1"/>
      <c r="AD780" s="1">
        <f t="shared" si="77"/>
        <v>0</v>
      </c>
      <c r="AE780" s="1"/>
      <c r="AF780" s="1">
        <f>SUM(Table1914[[#This Row],[Total 
Paid]:[Shipping 
Charged]])</f>
        <v>0</v>
      </c>
      <c r="AG780" s="1"/>
      <c r="AH780" s="1"/>
      <c r="AI780" s="1">
        <f t="shared" si="78"/>
        <v>0</v>
      </c>
      <c r="AK780" s="1"/>
      <c r="AL780" s="1"/>
      <c r="AM780" s="1"/>
      <c r="AN780" s="1"/>
      <c r="AP780" s="30"/>
      <c r="AQ780" s="1"/>
      <c r="AR780" s="1">
        <f t="shared" si="83"/>
        <v>0</v>
      </c>
      <c r="AS780" s="1"/>
      <c r="AT780" s="1"/>
      <c r="AU780" s="2">
        <f t="shared" si="79"/>
        <v>0</v>
      </c>
      <c r="AW780" s="1"/>
      <c r="AX780" s="1"/>
      <c r="AY780" s="1"/>
      <c r="AZ780" s="2">
        <f t="shared" si="82"/>
        <v>0</v>
      </c>
      <c r="BA780" s="2">
        <f>SUM(AF780,AH780,-AZ780,-Table1914[[#This Row],[Sale Fee]])</f>
        <v>0</v>
      </c>
      <c r="BC780" s="1"/>
      <c r="BD780" s="1"/>
      <c r="BE780" s="1"/>
    </row>
    <row r="781" spans="1:57" x14ac:dyDescent="0.25">
      <c r="A781" s="1"/>
      <c r="B781" s="1"/>
      <c r="E781" s="4"/>
      <c r="F781" s="4"/>
      <c r="Q781" s="1"/>
      <c r="R781" s="1"/>
      <c r="S781" s="1"/>
      <c r="U781" s="1"/>
      <c r="V781" s="1"/>
      <c r="W781" s="1"/>
      <c r="X781" s="1"/>
      <c r="Y781" s="1"/>
      <c r="Z781" s="1">
        <f>Table1914[[#This Row],[Quantity2]]*Table1914[[#This Row],[U Cost]]</f>
        <v>0</v>
      </c>
      <c r="AB781" s="1"/>
      <c r="AC781" s="1"/>
      <c r="AD781" s="1">
        <f t="shared" si="77"/>
        <v>0</v>
      </c>
      <c r="AE781" s="1"/>
      <c r="AF781" s="1">
        <f>SUM(Table1914[[#This Row],[Total 
Paid]:[Shipping 
Charged]])</f>
        <v>0</v>
      </c>
      <c r="AG781" s="1"/>
      <c r="AH781" s="1"/>
      <c r="AI781" s="1">
        <f t="shared" si="78"/>
        <v>0</v>
      </c>
      <c r="AK781" s="1"/>
      <c r="AL781" s="1"/>
      <c r="AM781" s="1"/>
      <c r="AN781" s="1"/>
      <c r="AP781" s="30"/>
      <c r="AQ781" s="1"/>
      <c r="AR781" s="1">
        <f t="shared" si="83"/>
        <v>0</v>
      </c>
      <c r="AS781" s="1"/>
      <c r="AT781" s="1"/>
      <c r="AU781" s="2">
        <f t="shared" si="79"/>
        <v>0</v>
      </c>
      <c r="AW781" s="1"/>
      <c r="AX781" s="1"/>
      <c r="AY781" s="1"/>
      <c r="AZ781" s="2">
        <f t="shared" si="82"/>
        <v>0</v>
      </c>
      <c r="BA781" s="2">
        <f>SUM(AF781,AH781,-AZ781,-Table1914[[#This Row],[Sale Fee]])</f>
        <v>0</v>
      </c>
      <c r="BC781" s="1"/>
      <c r="BD781" s="1"/>
      <c r="BE781" s="1"/>
    </row>
    <row r="782" spans="1:57" x14ac:dyDescent="0.25">
      <c r="A782" s="1"/>
      <c r="B782" s="1"/>
      <c r="E782" s="4"/>
      <c r="F782" s="4"/>
      <c r="Q782" s="1"/>
      <c r="R782" s="1"/>
      <c r="S782" s="1"/>
      <c r="U782" s="1"/>
      <c r="V782" s="1"/>
      <c r="W782" s="1"/>
      <c r="X782" s="1"/>
      <c r="Y782" s="1"/>
      <c r="Z782" s="1">
        <f>Table1914[[#This Row],[Quantity2]]*Table1914[[#This Row],[U Cost]]</f>
        <v>0</v>
      </c>
      <c r="AB782" s="1"/>
      <c r="AC782" s="1"/>
      <c r="AD782" s="1">
        <f t="shared" si="77"/>
        <v>0</v>
      </c>
      <c r="AE782" s="1"/>
      <c r="AF782" s="1">
        <f>SUM(Table1914[[#This Row],[Total 
Paid]:[Shipping 
Charged]])</f>
        <v>0</v>
      </c>
      <c r="AG782" s="1"/>
      <c r="AH782" s="1"/>
      <c r="AI782" s="1">
        <f t="shared" si="78"/>
        <v>0</v>
      </c>
      <c r="AK782" s="1"/>
      <c r="AL782" s="1"/>
      <c r="AM782" s="1"/>
      <c r="AN782" s="1"/>
      <c r="AP782" s="30"/>
      <c r="AQ782" s="1"/>
      <c r="AR782" s="1">
        <f t="shared" si="83"/>
        <v>0</v>
      </c>
      <c r="AS782" s="1"/>
      <c r="AT782" s="1"/>
      <c r="AU782" s="2">
        <f t="shared" si="79"/>
        <v>0</v>
      </c>
      <c r="AW782" s="1"/>
      <c r="AX782" s="1"/>
      <c r="AY782" s="1"/>
      <c r="AZ782" s="2">
        <f t="shared" si="82"/>
        <v>0</v>
      </c>
      <c r="BA782" s="2">
        <f>SUM(AF782,AH782,-AZ782,-Table1914[[#This Row],[Sale Fee]])</f>
        <v>0</v>
      </c>
      <c r="BC782" s="1"/>
      <c r="BD782" s="1"/>
      <c r="BE782" s="1"/>
    </row>
    <row r="783" spans="1:57" x14ac:dyDescent="0.25">
      <c r="A783" s="1"/>
      <c r="B783" s="1"/>
      <c r="E783" s="4"/>
      <c r="F783" s="4"/>
      <c r="Q783" s="1"/>
      <c r="R783" s="1"/>
      <c r="S783" s="1"/>
      <c r="U783" s="1"/>
      <c r="V783" s="1"/>
      <c r="W783" s="1"/>
      <c r="X783" s="1"/>
      <c r="Y783" s="1"/>
      <c r="Z783" s="1">
        <f>Table1914[[#This Row],[Quantity2]]*Table1914[[#This Row],[U Cost]]</f>
        <v>0</v>
      </c>
      <c r="AB783" s="1"/>
      <c r="AC783" s="1"/>
      <c r="AD783" s="1">
        <f t="shared" si="77"/>
        <v>0</v>
      </c>
      <c r="AE783" s="1"/>
      <c r="AF783" s="1">
        <f>SUM(Table1914[[#This Row],[Total 
Paid]:[Shipping 
Charged]])</f>
        <v>0</v>
      </c>
      <c r="AG783" s="1"/>
      <c r="AH783" s="1"/>
      <c r="AI783" s="1">
        <f t="shared" si="78"/>
        <v>0</v>
      </c>
      <c r="AK783" s="1"/>
      <c r="AL783" s="1"/>
      <c r="AM783" s="1"/>
      <c r="AN783" s="1"/>
      <c r="AP783" s="30"/>
      <c r="AQ783" s="1"/>
      <c r="AR783" s="1">
        <f t="shared" si="83"/>
        <v>0</v>
      </c>
      <c r="AS783" s="1"/>
      <c r="AT783" s="1"/>
      <c r="AU783" s="2">
        <f t="shared" si="79"/>
        <v>0</v>
      </c>
      <c r="AW783" s="1"/>
      <c r="AX783" s="1"/>
      <c r="AY783" s="1"/>
      <c r="AZ783" s="2">
        <f t="shared" si="82"/>
        <v>0</v>
      </c>
      <c r="BA783" s="2">
        <f>SUM(AF783,AH783,-AZ783,-Table1914[[#This Row],[Sale Fee]])</f>
        <v>0</v>
      </c>
      <c r="BC783" s="1"/>
      <c r="BD783" s="1"/>
      <c r="BE783" s="1"/>
    </row>
    <row r="784" spans="1:57" x14ac:dyDescent="0.25">
      <c r="A784" s="1"/>
      <c r="B784" s="1"/>
      <c r="E784" s="4"/>
      <c r="F784" s="4"/>
      <c r="Q784" s="1"/>
      <c r="R784" s="1"/>
      <c r="S784" s="1"/>
      <c r="U784" s="1"/>
      <c r="V784" s="1"/>
      <c r="W784" s="1"/>
      <c r="X784" s="1"/>
      <c r="Y784" s="1"/>
      <c r="Z784" s="1">
        <f>Table1914[[#This Row],[Quantity2]]*Table1914[[#This Row],[U Cost]]</f>
        <v>0</v>
      </c>
      <c r="AB784" s="1"/>
      <c r="AC784" s="1"/>
      <c r="AD784" s="1">
        <f t="shared" si="77"/>
        <v>0</v>
      </c>
      <c r="AE784" s="1"/>
      <c r="AF784" s="1">
        <f>SUM(Table1914[[#This Row],[Total 
Paid]:[Shipping 
Charged]])</f>
        <v>0</v>
      </c>
      <c r="AG784" s="1"/>
      <c r="AH784" s="1"/>
      <c r="AI784" s="1">
        <f t="shared" si="78"/>
        <v>0</v>
      </c>
      <c r="AK784" s="1"/>
      <c r="AL784" s="1"/>
      <c r="AM784" s="1"/>
      <c r="AN784" s="1"/>
      <c r="AP784" s="30"/>
      <c r="AQ784" s="1"/>
      <c r="AR784" s="1">
        <f t="shared" ref="AR784:AR847" si="84">AQ784*AP784</f>
        <v>0</v>
      </c>
      <c r="AS784" s="1"/>
      <c r="AT784" s="1"/>
      <c r="AU784" s="2">
        <f t="shared" si="79"/>
        <v>0</v>
      </c>
      <c r="AW784" s="1"/>
      <c r="AX784" s="1"/>
      <c r="AY784" s="1"/>
      <c r="AZ784" s="2">
        <f t="shared" si="82"/>
        <v>0</v>
      </c>
      <c r="BA784" s="2">
        <f>SUM(AF784,AH784,-AZ784,-Table1914[[#This Row],[Sale Fee]])</f>
        <v>0</v>
      </c>
      <c r="BC784" s="1"/>
      <c r="BD784" s="1"/>
      <c r="BE784" s="1"/>
    </row>
    <row r="785" spans="1:57" x14ac:dyDescent="0.25">
      <c r="A785" s="1"/>
      <c r="B785" s="1"/>
      <c r="E785" s="4"/>
      <c r="F785" s="4"/>
      <c r="Q785" s="1"/>
      <c r="R785" s="1"/>
      <c r="S785" s="1"/>
      <c r="U785" s="1"/>
      <c r="V785" s="1"/>
      <c r="W785" s="1"/>
      <c r="X785" s="1"/>
      <c r="Y785" s="1"/>
      <c r="Z785" s="1">
        <f>Table1914[[#This Row],[Quantity2]]*Table1914[[#This Row],[U Cost]]</f>
        <v>0</v>
      </c>
      <c r="AB785" s="1"/>
      <c r="AC785" s="1"/>
      <c r="AD785" s="1">
        <f t="shared" si="77"/>
        <v>0</v>
      </c>
      <c r="AE785" s="1"/>
      <c r="AF785" s="1">
        <f>SUM(Table1914[[#This Row],[Total 
Paid]:[Shipping 
Charged]])</f>
        <v>0</v>
      </c>
      <c r="AG785" s="1"/>
      <c r="AH785" s="1"/>
      <c r="AI785" s="1">
        <f t="shared" si="78"/>
        <v>0</v>
      </c>
      <c r="AK785" s="1"/>
      <c r="AL785" s="1"/>
      <c r="AM785" s="1"/>
      <c r="AN785" s="1"/>
      <c r="AP785" s="30"/>
      <c r="AQ785" s="1"/>
      <c r="AR785" s="1">
        <f t="shared" si="84"/>
        <v>0</v>
      </c>
      <c r="AS785" s="1"/>
      <c r="AT785" s="1"/>
      <c r="AU785" s="2">
        <f t="shared" si="79"/>
        <v>0</v>
      </c>
      <c r="AW785" s="1"/>
      <c r="AX785" s="1"/>
      <c r="AY785" s="1"/>
      <c r="AZ785" s="2">
        <f t="shared" si="82"/>
        <v>0</v>
      </c>
      <c r="BA785" s="2">
        <f>SUM(AF785,AH785,-AZ785,-Table1914[[#This Row],[Sale Fee]])</f>
        <v>0</v>
      </c>
      <c r="BC785" s="1"/>
      <c r="BD785" s="1"/>
      <c r="BE785" s="1"/>
    </row>
    <row r="786" spans="1:57" x14ac:dyDescent="0.25">
      <c r="A786" s="1"/>
      <c r="B786" s="1"/>
      <c r="E786" s="4"/>
      <c r="F786" s="4"/>
      <c r="Q786" s="1"/>
      <c r="R786" s="1"/>
      <c r="S786" s="1"/>
      <c r="U786" s="1"/>
      <c r="V786" s="1"/>
      <c r="W786" s="1"/>
      <c r="X786" s="1"/>
      <c r="Y786" s="1"/>
      <c r="Z786" s="1">
        <f>Table1914[[#This Row],[Quantity2]]*Table1914[[#This Row],[U Cost]]</f>
        <v>0</v>
      </c>
      <c r="AB786" s="1"/>
      <c r="AC786" s="1"/>
      <c r="AD786" s="1">
        <f t="shared" si="77"/>
        <v>0</v>
      </c>
      <c r="AE786" s="1"/>
      <c r="AF786" s="1">
        <f>SUM(Table1914[[#This Row],[Total 
Paid]:[Shipping 
Charged]])</f>
        <v>0</v>
      </c>
      <c r="AG786" s="1"/>
      <c r="AH786" s="1"/>
      <c r="AI786" s="1">
        <f t="shared" si="78"/>
        <v>0</v>
      </c>
      <c r="AK786" s="1"/>
      <c r="AL786" s="1"/>
      <c r="AM786" s="1"/>
      <c r="AN786" s="1"/>
      <c r="AP786" s="30"/>
      <c r="AQ786" s="1"/>
      <c r="AR786" s="1">
        <f t="shared" si="84"/>
        <v>0</v>
      </c>
      <c r="AS786" s="1"/>
      <c r="AT786" s="1"/>
      <c r="AU786" s="2">
        <f t="shared" si="79"/>
        <v>0</v>
      </c>
      <c r="AW786" s="1"/>
      <c r="AX786" s="1"/>
      <c r="AY786" s="1"/>
      <c r="AZ786" s="2">
        <f t="shared" si="82"/>
        <v>0</v>
      </c>
      <c r="BA786" s="2">
        <f>SUM(AF786,AH786,-AZ786,-Table1914[[#This Row],[Sale Fee]])</f>
        <v>0</v>
      </c>
      <c r="BC786" s="1"/>
      <c r="BD786" s="1"/>
      <c r="BE786" s="1"/>
    </row>
    <row r="787" spans="1:57" x14ac:dyDescent="0.25">
      <c r="A787" s="1"/>
      <c r="B787" s="1"/>
      <c r="E787" s="4"/>
      <c r="F787" s="4"/>
      <c r="Q787" s="1"/>
      <c r="R787" s="1"/>
      <c r="S787" s="1"/>
      <c r="U787" s="1"/>
      <c r="V787" s="1"/>
      <c r="W787" s="1"/>
      <c r="X787" s="1"/>
      <c r="Y787" s="1"/>
      <c r="Z787" s="1">
        <f>Table1914[[#This Row],[Quantity2]]*Table1914[[#This Row],[U Cost]]</f>
        <v>0</v>
      </c>
      <c r="AB787" s="1"/>
      <c r="AC787" s="1"/>
      <c r="AD787" s="1">
        <f t="shared" si="77"/>
        <v>0</v>
      </c>
      <c r="AE787" s="1"/>
      <c r="AF787" s="1">
        <f>SUM(Table1914[[#This Row],[Total 
Paid]:[Shipping 
Charged]])</f>
        <v>0</v>
      </c>
      <c r="AG787" s="1"/>
      <c r="AH787" s="1"/>
      <c r="AI787" s="1">
        <f t="shared" si="78"/>
        <v>0</v>
      </c>
      <c r="AK787" s="1"/>
      <c r="AL787" s="1"/>
      <c r="AM787" s="1"/>
      <c r="AN787" s="1"/>
      <c r="AP787" s="30"/>
      <c r="AQ787" s="1"/>
      <c r="AR787" s="1">
        <f t="shared" si="84"/>
        <v>0</v>
      </c>
      <c r="AS787" s="1"/>
      <c r="AT787" s="1"/>
      <c r="AU787" s="2">
        <f t="shared" si="79"/>
        <v>0</v>
      </c>
      <c r="AW787" s="1"/>
      <c r="AX787" s="1"/>
      <c r="AY787" s="1"/>
      <c r="AZ787" s="2">
        <f t="shared" si="82"/>
        <v>0</v>
      </c>
      <c r="BA787" s="2">
        <f>SUM(AF787,AH787,-AZ787,-Table1914[[#This Row],[Sale Fee]])</f>
        <v>0</v>
      </c>
      <c r="BC787" s="1"/>
      <c r="BD787" s="1"/>
      <c r="BE787" s="1"/>
    </row>
    <row r="788" spans="1:57" x14ac:dyDescent="0.25">
      <c r="A788" s="1"/>
      <c r="B788" s="1"/>
      <c r="E788" s="4"/>
      <c r="F788" s="4"/>
      <c r="Q788" s="1"/>
      <c r="R788" s="1"/>
      <c r="S788" s="1"/>
      <c r="U788" s="1"/>
      <c r="V788" s="1"/>
      <c r="W788" s="1"/>
      <c r="X788" s="1"/>
      <c r="Y788" s="1"/>
      <c r="Z788" s="1">
        <f>Table1914[[#This Row],[Quantity2]]*Table1914[[#This Row],[U Cost]]</f>
        <v>0</v>
      </c>
      <c r="AB788" s="1"/>
      <c r="AC788" s="1"/>
      <c r="AD788" s="1">
        <f t="shared" si="77"/>
        <v>0</v>
      </c>
      <c r="AE788" s="1"/>
      <c r="AF788" s="1">
        <f>SUM(Table1914[[#This Row],[Total 
Paid]:[Shipping 
Charged]])</f>
        <v>0</v>
      </c>
      <c r="AG788" s="1"/>
      <c r="AH788" s="1"/>
      <c r="AI788" s="1">
        <f t="shared" si="78"/>
        <v>0</v>
      </c>
      <c r="AK788" s="1"/>
      <c r="AL788" s="1"/>
      <c r="AM788" s="1"/>
      <c r="AN788" s="1"/>
      <c r="AP788" s="30"/>
      <c r="AQ788" s="1"/>
      <c r="AR788" s="1">
        <f t="shared" si="84"/>
        <v>0</v>
      </c>
      <c r="AS788" s="1"/>
      <c r="AT788" s="1"/>
      <c r="AU788" s="2">
        <f t="shared" si="79"/>
        <v>0</v>
      </c>
      <c r="AW788" s="1"/>
      <c r="AX788" s="1"/>
      <c r="AY788" s="1"/>
      <c r="AZ788" s="2">
        <f t="shared" si="82"/>
        <v>0</v>
      </c>
      <c r="BA788" s="2">
        <f>SUM(AF788,AH788,-AZ788,-Table1914[[#This Row],[Sale Fee]])</f>
        <v>0</v>
      </c>
      <c r="BC788" s="1"/>
      <c r="BD788" s="1"/>
      <c r="BE788" s="1"/>
    </row>
    <row r="789" spans="1:57" x14ac:dyDescent="0.25">
      <c r="A789" s="1"/>
      <c r="B789" s="1"/>
      <c r="E789" s="4"/>
      <c r="F789" s="4"/>
      <c r="Q789" s="1"/>
      <c r="R789" s="1"/>
      <c r="S789" s="1"/>
      <c r="U789" s="1"/>
      <c r="V789" s="1"/>
      <c r="W789" s="1"/>
      <c r="X789" s="1"/>
      <c r="Y789" s="1"/>
      <c r="Z789" s="1">
        <f>Table1914[[#This Row],[Quantity2]]*Table1914[[#This Row],[U Cost]]</f>
        <v>0</v>
      </c>
      <c r="AB789" s="1"/>
      <c r="AC789" s="1"/>
      <c r="AD789" s="1">
        <f t="shared" si="77"/>
        <v>0</v>
      </c>
      <c r="AE789" s="1"/>
      <c r="AF789" s="1">
        <f>SUM(Table1914[[#This Row],[Total 
Paid]:[Shipping 
Charged]])</f>
        <v>0</v>
      </c>
      <c r="AG789" s="1"/>
      <c r="AH789" s="1"/>
      <c r="AI789" s="1">
        <f t="shared" si="78"/>
        <v>0</v>
      </c>
      <c r="AK789" s="1"/>
      <c r="AL789" s="1"/>
      <c r="AM789" s="1"/>
      <c r="AN789" s="1"/>
      <c r="AP789" s="30"/>
      <c r="AQ789" s="1"/>
      <c r="AR789" s="1">
        <f t="shared" si="84"/>
        <v>0</v>
      </c>
      <c r="AS789" s="1"/>
      <c r="AT789" s="1"/>
      <c r="AU789" s="2">
        <f t="shared" si="79"/>
        <v>0</v>
      </c>
      <c r="AW789" s="1"/>
      <c r="AX789" s="1"/>
      <c r="AY789" s="1"/>
      <c r="AZ789" s="2">
        <f t="shared" si="82"/>
        <v>0</v>
      </c>
      <c r="BA789" s="2">
        <f>SUM(AF789,AH789,-AZ789,-Table1914[[#This Row],[Sale Fee]])</f>
        <v>0</v>
      </c>
      <c r="BC789" s="1"/>
      <c r="BD789" s="1"/>
      <c r="BE789" s="1"/>
    </row>
    <row r="790" spans="1:57" x14ac:dyDescent="0.25">
      <c r="A790" s="1"/>
      <c r="B790" s="1"/>
      <c r="E790" s="4"/>
      <c r="F790" s="4"/>
      <c r="Q790" s="1"/>
      <c r="R790" s="1"/>
      <c r="S790" s="1"/>
      <c r="U790" s="1"/>
      <c r="V790" s="1"/>
      <c r="W790" s="1"/>
      <c r="X790" s="1"/>
      <c r="Y790" s="1"/>
      <c r="Z790" s="1">
        <f>Table1914[[#This Row],[Quantity2]]*Table1914[[#This Row],[U Cost]]</f>
        <v>0</v>
      </c>
      <c r="AB790" s="1"/>
      <c r="AC790" s="1"/>
      <c r="AD790" s="1">
        <f t="shared" si="77"/>
        <v>0</v>
      </c>
      <c r="AE790" s="1"/>
      <c r="AF790" s="1">
        <f>SUM(Table1914[[#This Row],[Total 
Paid]:[Shipping 
Charged]])</f>
        <v>0</v>
      </c>
      <c r="AG790" s="1"/>
      <c r="AH790" s="1"/>
      <c r="AI790" s="1">
        <f t="shared" si="78"/>
        <v>0</v>
      </c>
      <c r="AK790" s="1"/>
      <c r="AL790" s="1"/>
      <c r="AM790" s="1"/>
      <c r="AN790" s="1"/>
      <c r="AP790" s="30"/>
      <c r="AQ790" s="1"/>
      <c r="AR790" s="1">
        <f t="shared" si="84"/>
        <v>0</v>
      </c>
      <c r="AS790" s="1"/>
      <c r="AT790" s="1"/>
      <c r="AU790" s="2">
        <f t="shared" si="79"/>
        <v>0</v>
      </c>
      <c r="AW790" s="1"/>
      <c r="AX790" s="1"/>
      <c r="AY790" s="1"/>
      <c r="AZ790" s="2">
        <f t="shared" ref="AZ790:AZ868" si="85">SUM(AU790,AW790,AX790,AY790)</f>
        <v>0</v>
      </c>
      <c r="BA790" s="2">
        <f>SUM(AF790,AH790,-AZ790,-Table1914[[#This Row],[Sale Fee]])</f>
        <v>0</v>
      </c>
      <c r="BC790" s="1"/>
      <c r="BD790" s="1"/>
      <c r="BE790" s="1"/>
    </row>
    <row r="791" spans="1:57" x14ac:dyDescent="0.25">
      <c r="A791" s="1"/>
      <c r="B791" s="1"/>
      <c r="E791" s="4"/>
      <c r="F791" s="4"/>
      <c r="Q791" s="1"/>
      <c r="R791" s="1"/>
      <c r="S791" s="1">
        <f t="shared" ref="S791" si="86">R791*Q791</f>
        <v>0</v>
      </c>
      <c r="U791" s="1"/>
      <c r="V791" s="1"/>
      <c r="W791" s="1">
        <f t="shared" ref="W791" si="87">U791*V791</f>
        <v>0</v>
      </c>
      <c r="X791" s="1"/>
      <c r="Y791" s="1"/>
      <c r="Z791" s="1">
        <f>Table1914[[#This Row],[Quantity2]]*Table1914[[#This Row],[U Cost]]</f>
        <v>0</v>
      </c>
      <c r="AB791" s="1"/>
      <c r="AC791" s="1"/>
      <c r="AD791" s="1">
        <f t="shared" si="77"/>
        <v>0</v>
      </c>
      <c r="AE791" s="1"/>
      <c r="AF791" s="1">
        <f>SUM(Table1914[[#This Row],[Total 
Paid]:[Shipping 
Charged]])</f>
        <v>0</v>
      </c>
      <c r="AG791" s="1"/>
      <c r="AH791" s="1"/>
      <c r="AI791" s="1">
        <f t="shared" si="78"/>
        <v>0</v>
      </c>
      <c r="AK791" s="1"/>
      <c r="AL791" s="1"/>
      <c r="AM791" s="1"/>
      <c r="AN791" s="1"/>
      <c r="AP791" s="30"/>
      <c r="AQ791" s="1"/>
      <c r="AR791" s="1">
        <f t="shared" si="84"/>
        <v>0</v>
      </c>
      <c r="AS791" s="1"/>
      <c r="AT791" s="1"/>
      <c r="AU791" s="2">
        <f t="shared" si="79"/>
        <v>0</v>
      </c>
      <c r="AW791" s="1"/>
      <c r="AX791" s="1"/>
      <c r="AY791" s="1"/>
      <c r="AZ791" s="2">
        <f t="shared" si="85"/>
        <v>0</v>
      </c>
      <c r="BA791" s="2">
        <f>SUM(AF791,AH791,-AZ791,-Table1914[[#This Row],[Sale Fee]])</f>
        <v>0</v>
      </c>
      <c r="BC791" s="1"/>
      <c r="BD791" s="1"/>
      <c r="BE791" s="1">
        <f t="shared" ref="BE791" si="88">BD791*BC791</f>
        <v>0</v>
      </c>
    </row>
    <row r="792" spans="1:57" x14ac:dyDescent="0.25">
      <c r="A792" s="1"/>
      <c r="B792" s="1"/>
      <c r="E792" s="4"/>
      <c r="F792" s="4"/>
      <c r="Q792" s="1"/>
      <c r="R792" s="1"/>
      <c r="S792" s="1"/>
      <c r="U792" s="1"/>
      <c r="V792" s="1"/>
      <c r="W792" s="1"/>
      <c r="X792" s="1"/>
      <c r="Y792" s="1"/>
      <c r="Z792" s="1">
        <f>Table1914[[#This Row],[Quantity2]]*Table1914[[#This Row],[U Cost]]</f>
        <v>0</v>
      </c>
      <c r="AB792" s="1"/>
      <c r="AC792" s="1"/>
      <c r="AD792" s="1">
        <f t="shared" si="77"/>
        <v>0</v>
      </c>
      <c r="AE792" s="1"/>
      <c r="AF792" s="1">
        <f>SUM(Table1914[[#This Row],[Total 
Paid]:[Shipping 
Charged]])</f>
        <v>0</v>
      </c>
      <c r="AG792" s="1"/>
      <c r="AH792" s="1"/>
      <c r="AI792" s="1">
        <f t="shared" si="78"/>
        <v>0</v>
      </c>
      <c r="AK792" s="1"/>
      <c r="AL792" s="1"/>
      <c r="AM792" s="1"/>
      <c r="AN792" s="1"/>
      <c r="AP792" s="30"/>
      <c r="AQ792" s="1"/>
      <c r="AR792" s="1">
        <f t="shared" si="84"/>
        <v>0</v>
      </c>
      <c r="AS792" s="1"/>
      <c r="AT792" s="1"/>
      <c r="AU792" s="2">
        <f t="shared" si="79"/>
        <v>0</v>
      </c>
      <c r="AW792" s="1"/>
      <c r="AX792" s="1"/>
      <c r="AY792" s="1"/>
      <c r="AZ792" s="2">
        <f t="shared" si="85"/>
        <v>0</v>
      </c>
      <c r="BA792" s="2">
        <f>SUM(AF792,AH792,-AZ792,-Table1914[[#This Row],[Sale Fee]])</f>
        <v>0</v>
      </c>
      <c r="BC792" s="1"/>
      <c r="BD792" s="1"/>
      <c r="BE792" s="1"/>
    </row>
    <row r="793" spans="1:57" x14ac:dyDescent="0.25">
      <c r="A793" s="1"/>
      <c r="B793" s="1"/>
      <c r="E793" s="4"/>
      <c r="F793" s="4"/>
      <c r="Q793" s="1"/>
      <c r="R793" s="1"/>
      <c r="S793" s="1"/>
      <c r="U793" s="1"/>
      <c r="V793" s="1"/>
      <c r="W793" s="1"/>
      <c r="X793" s="1"/>
      <c r="Y793" s="1"/>
      <c r="Z793" s="1">
        <f>Table1914[[#This Row],[Quantity2]]*Table1914[[#This Row],[U Cost]]</f>
        <v>0</v>
      </c>
      <c r="AB793" s="1"/>
      <c r="AC793" s="1"/>
      <c r="AD793" s="1">
        <f t="shared" si="77"/>
        <v>0</v>
      </c>
      <c r="AE793" s="1"/>
      <c r="AF793" s="1">
        <f>SUM(Table1914[[#This Row],[Total 
Paid]:[Shipping 
Charged]])</f>
        <v>0</v>
      </c>
      <c r="AG793" s="1"/>
      <c r="AH793" s="1"/>
      <c r="AI793" s="1">
        <f t="shared" si="78"/>
        <v>0</v>
      </c>
      <c r="AK793" s="1"/>
      <c r="AL793" s="1"/>
      <c r="AM793" s="1"/>
      <c r="AN793" s="1"/>
      <c r="AP793" s="30"/>
      <c r="AQ793" s="1"/>
      <c r="AR793" s="1">
        <f t="shared" si="84"/>
        <v>0</v>
      </c>
      <c r="AS793" s="1"/>
      <c r="AT793" s="1"/>
      <c r="AU793" s="2">
        <f t="shared" si="79"/>
        <v>0</v>
      </c>
      <c r="AW793" s="1"/>
      <c r="AX793" s="1"/>
      <c r="AY793" s="1"/>
      <c r="AZ793" s="2">
        <f t="shared" si="85"/>
        <v>0</v>
      </c>
      <c r="BA793" s="2">
        <f>SUM(AF793,AH793,-AZ793,-Table1914[[#This Row],[Sale Fee]])</f>
        <v>0</v>
      </c>
      <c r="BC793" s="1"/>
      <c r="BD793" s="1"/>
      <c r="BE793" s="1"/>
    </row>
    <row r="794" spans="1:57" x14ac:dyDescent="0.25">
      <c r="A794" s="1"/>
      <c r="B794" s="1"/>
      <c r="E794" s="4"/>
      <c r="F794" s="4"/>
      <c r="Q794" s="1"/>
      <c r="R794" s="1"/>
      <c r="S794" s="1"/>
      <c r="U794" s="1"/>
      <c r="V794" s="1"/>
      <c r="W794" s="1"/>
      <c r="X794" s="1"/>
      <c r="Y794" s="1"/>
      <c r="Z794" s="1">
        <f>Table1914[[#This Row],[Quantity2]]*Table1914[[#This Row],[U Cost]]</f>
        <v>0</v>
      </c>
      <c r="AB794" s="1"/>
      <c r="AC794" s="1"/>
      <c r="AD794" s="1">
        <f t="shared" si="77"/>
        <v>0</v>
      </c>
      <c r="AE794" s="1"/>
      <c r="AF794" s="1">
        <f>SUM(Table1914[[#This Row],[Total 
Paid]:[Shipping 
Charged]])</f>
        <v>0</v>
      </c>
      <c r="AG794" s="1"/>
      <c r="AH794" s="1"/>
      <c r="AI794" s="1">
        <f t="shared" si="78"/>
        <v>0</v>
      </c>
      <c r="AK794" s="1"/>
      <c r="AL794" s="1"/>
      <c r="AM794" s="1"/>
      <c r="AN794" s="1"/>
      <c r="AP794" s="30"/>
      <c r="AQ794" s="1"/>
      <c r="AR794" s="1">
        <f t="shared" si="84"/>
        <v>0</v>
      </c>
      <c r="AS794" s="1"/>
      <c r="AT794" s="1"/>
      <c r="AU794" s="2">
        <f t="shared" si="79"/>
        <v>0</v>
      </c>
      <c r="AW794" s="1"/>
      <c r="AX794" s="1"/>
      <c r="AY794" s="1"/>
      <c r="AZ794" s="2">
        <f t="shared" si="85"/>
        <v>0</v>
      </c>
      <c r="BA794" s="2">
        <f>SUM(AF794,AH794,-AZ794,-Table1914[[#This Row],[Sale Fee]])</f>
        <v>0</v>
      </c>
      <c r="BC794" s="1"/>
      <c r="BD794" s="1"/>
      <c r="BE794" s="1"/>
    </row>
    <row r="795" spans="1:57" x14ac:dyDescent="0.25">
      <c r="A795" s="1"/>
      <c r="B795" s="1"/>
      <c r="E795" s="4"/>
      <c r="F795" s="4"/>
      <c r="Q795" s="1"/>
      <c r="R795" s="1"/>
      <c r="S795" s="1"/>
      <c r="U795" s="1"/>
      <c r="V795" s="1"/>
      <c r="W795" s="1"/>
      <c r="X795" s="1"/>
      <c r="Y795" s="1"/>
      <c r="Z795" s="1">
        <f>Table1914[[#This Row],[Quantity2]]*Table1914[[#This Row],[U Cost]]</f>
        <v>0</v>
      </c>
      <c r="AB795" s="1"/>
      <c r="AC795" s="1"/>
      <c r="AD795" s="1">
        <f t="shared" si="77"/>
        <v>0</v>
      </c>
      <c r="AE795" s="1"/>
      <c r="AF795" s="1">
        <f>SUM(Table1914[[#This Row],[Total 
Paid]:[Shipping 
Charged]])</f>
        <v>0</v>
      </c>
      <c r="AG795" s="1"/>
      <c r="AH795" s="1"/>
      <c r="AI795" s="1">
        <f t="shared" si="78"/>
        <v>0</v>
      </c>
      <c r="AK795" s="1"/>
      <c r="AL795" s="1"/>
      <c r="AM795" s="1"/>
      <c r="AN795" s="1"/>
      <c r="AP795" s="30"/>
      <c r="AQ795" s="1"/>
      <c r="AR795" s="1">
        <f t="shared" si="84"/>
        <v>0</v>
      </c>
      <c r="AS795" s="1"/>
      <c r="AT795" s="1"/>
      <c r="AU795" s="2">
        <f t="shared" si="79"/>
        <v>0</v>
      </c>
      <c r="AW795" s="1"/>
      <c r="AX795" s="1"/>
      <c r="AY795" s="1"/>
      <c r="AZ795" s="2">
        <f t="shared" si="85"/>
        <v>0</v>
      </c>
      <c r="BA795" s="2">
        <f>SUM(AF795,AH795,-AZ795,-Table1914[[#This Row],[Sale Fee]])</f>
        <v>0</v>
      </c>
      <c r="BC795" s="1"/>
      <c r="BD795" s="1"/>
      <c r="BE795" s="1"/>
    </row>
    <row r="796" spans="1:57" x14ac:dyDescent="0.25">
      <c r="A796" s="1"/>
      <c r="B796" s="1"/>
      <c r="E796" s="4"/>
      <c r="F796" s="4"/>
      <c r="Q796" s="1"/>
      <c r="R796" s="1"/>
      <c r="S796" s="1"/>
      <c r="U796" s="1"/>
      <c r="V796" s="1"/>
      <c r="W796" s="1"/>
      <c r="X796" s="1"/>
      <c r="Y796" s="1"/>
      <c r="Z796" s="1">
        <f>Table1914[[#This Row],[Quantity2]]*Table1914[[#This Row],[U Cost]]</f>
        <v>0</v>
      </c>
      <c r="AB796" s="1"/>
      <c r="AC796" s="1"/>
      <c r="AD796" s="1">
        <f t="shared" si="77"/>
        <v>0</v>
      </c>
      <c r="AE796" s="1"/>
      <c r="AF796" s="1">
        <f>SUM(Table1914[[#This Row],[Total 
Paid]:[Shipping 
Charged]])</f>
        <v>0</v>
      </c>
      <c r="AG796" s="1"/>
      <c r="AH796" s="1"/>
      <c r="AI796" s="1">
        <f t="shared" si="78"/>
        <v>0</v>
      </c>
      <c r="AK796" s="1"/>
      <c r="AL796" s="1"/>
      <c r="AM796" s="1"/>
      <c r="AN796" s="1"/>
      <c r="AP796" s="30"/>
      <c r="AQ796" s="1"/>
      <c r="AR796" s="1">
        <f t="shared" si="84"/>
        <v>0</v>
      </c>
      <c r="AS796" s="1"/>
      <c r="AT796" s="1"/>
      <c r="AU796" s="2">
        <f t="shared" si="79"/>
        <v>0</v>
      </c>
      <c r="AW796" s="1"/>
      <c r="AX796" s="1"/>
      <c r="AY796" s="1"/>
      <c r="AZ796" s="2">
        <f t="shared" si="85"/>
        <v>0</v>
      </c>
      <c r="BA796" s="2">
        <f>SUM(AF796,AH796,-AZ796,-Table1914[[#This Row],[Sale Fee]])</f>
        <v>0</v>
      </c>
      <c r="BC796" s="1"/>
      <c r="BD796" s="1"/>
      <c r="BE796" s="1"/>
    </row>
    <row r="797" spans="1:57" x14ac:dyDescent="0.25">
      <c r="A797" s="1"/>
      <c r="B797" s="1"/>
      <c r="E797" s="4"/>
      <c r="F797" s="4"/>
      <c r="Q797" s="1"/>
      <c r="R797" s="1"/>
      <c r="S797" s="1"/>
      <c r="U797" s="1"/>
      <c r="V797" s="1"/>
      <c r="W797" s="1"/>
      <c r="X797" s="1"/>
      <c r="Y797" s="1"/>
      <c r="Z797" s="1">
        <f>Table1914[[#This Row],[Quantity2]]*Table1914[[#This Row],[U Cost]]</f>
        <v>0</v>
      </c>
      <c r="AB797" s="1"/>
      <c r="AC797" s="1"/>
      <c r="AD797" s="1">
        <f t="shared" si="77"/>
        <v>0</v>
      </c>
      <c r="AE797" s="1"/>
      <c r="AF797" s="1">
        <f>SUM(Table1914[[#This Row],[Total 
Paid]:[Shipping 
Charged]])</f>
        <v>0</v>
      </c>
      <c r="AG797" s="1"/>
      <c r="AH797" s="1"/>
      <c r="AI797" s="1">
        <f t="shared" si="78"/>
        <v>0</v>
      </c>
      <c r="AK797" s="1"/>
      <c r="AL797" s="1"/>
      <c r="AM797" s="1"/>
      <c r="AN797" s="1"/>
      <c r="AP797" s="30"/>
      <c r="AQ797" s="1"/>
      <c r="AR797" s="1">
        <f t="shared" si="84"/>
        <v>0</v>
      </c>
      <c r="AS797" s="1"/>
      <c r="AT797" s="1"/>
      <c r="AU797" s="2">
        <f t="shared" si="79"/>
        <v>0</v>
      </c>
      <c r="AW797" s="1"/>
      <c r="AX797" s="1"/>
      <c r="AY797" s="1"/>
      <c r="AZ797" s="2">
        <f t="shared" si="85"/>
        <v>0</v>
      </c>
      <c r="BA797" s="2">
        <f>SUM(AF797,AH797,-AZ797,-Table1914[[#This Row],[Sale Fee]])</f>
        <v>0</v>
      </c>
      <c r="BC797" s="1"/>
      <c r="BD797" s="1"/>
      <c r="BE797" s="1"/>
    </row>
    <row r="798" spans="1:57" x14ac:dyDescent="0.25">
      <c r="A798" s="1"/>
      <c r="B798" s="1"/>
      <c r="E798" s="4"/>
      <c r="F798" s="4"/>
      <c r="Q798" s="1"/>
      <c r="R798" s="1"/>
      <c r="S798" s="1"/>
      <c r="U798" s="1"/>
      <c r="V798" s="1"/>
      <c r="W798" s="1"/>
      <c r="X798" s="1"/>
      <c r="Y798" s="1"/>
      <c r="Z798" s="1">
        <f>Table1914[[#This Row],[Quantity2]]*Table1914[[#This Row],[U Cost]]</f>
        <v>0</v>
      </c>
      <c r="AB798" s="1"/>
      <c r="AC798" s="1"/>
      <c r="AD798" s="1">
        <f t="shared" si="77"/>
        <v>0</v>
      </c>
      <c r="AE798" s="1"/>
      <c r="AF798" s="1">
        <f>SUM(Table1914[[#This Row],[Total 
Paid]:[Shipping 
Charged]])</f>
        <v>0</v>
      </c>
      <c r="AG798" s="1"/>
      <c r="AH798" s="1"/>
      <c r="AI798" s="1">
        <f t="shared" si="78"/>
        <v>0</v>
      </c>
      <c r="AK798" s="1"/>
      <c r="AL798" s="1"/>
      <c r="AM798" s="1"/>
      <c r="AN798" s="1"/>
      <c r="AP798" s="30"/>
      <c r="AQ798" s="1"/>
      <c r="AR798" s="1">
        <f t="shared" si="84"/>
        <v>0</v>
      </c>
      <c r="AS798" s="1"/>
      <c r="AT798" s="1"/>
      <c r="AU798" s="2">
        <f t="shared" si="79"/>
        <v>0</v>
      </c>
      <c r="AW798" s="1"/>
      <c r="AX798" s="1"/>
      <c r="AY798" s="1"/>
      <c r="AZ798" s="2">
        <f t="shared" si="85"/>
        <v>0</v>
      </c>
      <c r="BA798" s="2">
        <f>SUM(AF798,AH798,-AZ798,-Table1914[[#This Row],[Sale Fee]])</f>
        <v>0</v>
      </c>
      <c r="BC798" s="1"/>
      <c r="BD798" s="1"/>
      <c r="BE798" s="1"/>
    </row>
    <row r="799" spans="1:57" x14ac:dyDescent="0.25">
      <c r="A799" s="1"/>
      <c r="B799" s="1"/>
      <c r="E799" s="4"/>
      <c r="F799" s="4"/>
      <c r="Q799" s="1"/>
      <c r="R799" s="1"/>
      <c r="S799" s="1"/>
      <c r="U799" s="1"/>
      <c r="V799" s="1"/>
      <c r="W799" s="1"/>
      <c r="X799" s="1"/>
      <c r="Y799" s="1"/>
      <c r="Z799" s="1">
        <f>Table1914[[#This Row],[Quantity2]]*Table1914[[#This Row],[U Cost]]</f>
        <v>0</v>
      </c>
      <c r="AB799" s="1"/>
      <c r="AC799" s="1"/>
      <c r="AD799" s="1">
        <f t="shared" si="77"/>
        <v>0</v>
      </c>
      <c r="AE799" s="1"/>
      <c r="AF799" s="1">
        <f>SUM(Table1914[[#This Row],[Total 
Paid]:[Shipping 
Charged]])</f>
        <v>0</v>
      </c>
      <c r="AG799" s="1"/>
      <c r="AH799" s="1"/>
      <c r="AI799" s="1">
        <f t="shared" si="78"/>
        <v>0</v>
      </c>
      <c r="AK799" s="1"/>
      <c r="AL799" s="1"/>
      <c r="AM799" s="1"/>
      <c r="AN799" s="1"/>
      <c r="AP799" s="30"/>
      <c r="AQ799" s="1"/>
      <c r="AR799" s="1">
        <f t="shared" si="84"/>
        <v>0</v>
      </c>
      <c r="AS799" s="1"/>
      <c r="AT799" s="1"/>
      <c r="AU799" s="2">
        <f t="shared" si="79"/>
        <v>0</v>
      </c>
      <c r="AW799" s="1"/>
      <c r="AX799" s="1"/>
      <c r="AY799" s="1"/>
      <c r="AZ799" s="2">
        <f t="shared" si="85"/>
        <v>0</v>
      </c>
      <c r="BA799" s="2">
        <f>SUM(AF799,AH799,-AZ799,-Table1914[[#This Row],[Sale Fee]])</f>
        <v>0</v>
      </c>
      <c r="BC799" s="1"/>
      <c r="BD799" s="1"/>
      <c r="BE799" s="1"/>
    </row>
    <row r="800" spans="1:57" x14ac:dyDescent="0.25">
      <c r="A800" s="1"/>
      <c r="B800" s="1"/>
      <c r="E800" s="4"/>
      <c r="F800" s="4"/>
      <c r="Q800" s="1"/>
      <c r="R800" s="1"/>
      <c r="S800" s="1"/>
      <c r="U800" s="1"/>
      <c r="V800" s="1"/>
      <c r="W800" s="1"/>
      <c r="X800" s="1"/>
      <c r="Y800" s="1"/>
      <c r="Z800" s="1">
        <f>Table1914[[#This Row],[Quantity2]]*Table1914[[#This Row],[U Cost]]</f>
        <v>0</v>
      </c>
      <c r="AB800" s="1"/>
      <c r="AC800" s="1"/>
      <c r="AD800" s="1">
        <f t="shared" si="77"/>
        <v>0</v>
      </c>
      <c r="AE800" s="1"/>
      <c r="AF800" s="1">
        <f>SUM(Table1914[[#This Row],[Total 
Paid]:[Shipping 
Charged]])</f>
        <v>0</v>
      </c>
      <c r="AG800" s="1"/>
      <c r="AH800" s="1"/>
      <c r="AI800" s="1">
        <f t="shared" si="78"/>
        <v>0</v>
      </c>
      <c r="AK800" s="1"/>
      <c r="AL800" s="1"/>
      <c r="AM800" s="1"/>
      <c r="AN800" s="1"/>
      <c r="AP800" s="30"/>
      <c r="AQ800" s="1"/>
      <c r="AR800" s="1">
        <f t="shared" si="84"/>
        <v>0</v>
      </c>
      <c r="AS800" s="1"/>
      <c r="AT800" s="1"/>
      <c r="AU800" s="2">
        <f t="shared" si="79"/>
        <v>0</v>
      </c>
      <c r="AW800" s="1"/>
      <c r="AX800" s="1"/>
      <c r="AY800" s="1"/>
      <c r="AZ800" s="2">
        <f t="shared" si="85"/>
        <v>0</v>
      </c>
      <c r="BA800" s="2">
        <f>SUM(AF800,AH800,-AZ800,-Table1914[[#This Row],[Sale Fee]])</f>
        <v>0</v>
      </c>
      <c r="BC800" s="1"/>
      <c r="BD800" s="1"/>
      <c r="BE800" s="1"/>
    </row>
    <row r="801" spans="1:57" x14ac:dyDescent="0.25">
      <c r="A801" s="1"/>
      <c r="B801" s="1"/>
      <c r="E801" s="4"/>
      <c r="F801" s="4"/>
      <c r="Q801" s="1"/>
      <c r="R801" s="1"/>
      <c r="S801" s="1"/>
      <c r="U801" s="1"/>
      <c r="V801" s="1"/>
      <c r="W801" s="1"/>
      <c r="X801" s="1"/>
      <c r="Y801" s="1"/>
      <c r="Z801" s="1">
        <f>Table1914[[#This Row],[Quantity2]]*Table1914[[#This Row],[U Cost]]</f>
        <v>0</v>
      </c>
      <c r="AB801" s="1"/>
      <c r="AC801" s="1"/>
      <c r="AD801" s="1">
        <f t="shared" si="77"/>
        <v>0</v>
      </c>
      <c r="AE801" s="1"/>
      <c r="AF801" s="1">
        <f>SUM(Table1914[[#This Row],[Total 
Paid]:[Shipping 
Charged]])</f>
        <v>0</v>
      </c>
      <c r="AG801" s="1"/>
      <c r="AH801" s="1"/>
      <c r="AI801" s="1">
        <f t="shared" si="78"/>
        <v>0</v>
      </c>
      <c r="AK801" s="1"/>
      <c r="AL801" s="1"/>
      <c r="AM801" s="1"/>
      <c r="AN801" s="1"/>
      <c r="AP801" s="30"/>
      <c r="AQ801" s="1"/>
      <c r="AR801" s="1">
        <f t="shared" si="84"/>
        <v>0</v>
      </c>
      <c r="AS801" s="1"/>
      <c r="AT801" s="1"/>
      <c r="AU801" s="2">
        <f t="shared" si="79"/>
        <v>0</v>
      </c>
      <c r="AW801" s="1"/>
      <c r="AX801" s="1"/>
      <c r="AY801" s="1"/>
      <c r="AZ801" s="2">
        <f t="shared" si="85"/>
        <v>0</v>
      </c>
      <c r="BA801" s="2">
        <f>SUM(AF801,AH801,-AZ801,-Table1914[[#This Row],[Sale Fee]])</f>
        <v>0</v>
      </c>
      <c r="BC801" s="1"/>
      <c r="BD801" s="1"/>
      <c r="BE801" s="1"/>
    </row>
    <row r="802" spans="1:57" x14ac:dyDescent="0.25">
      <c r="A802" s="1"/>
      <c r="B802" s="1"/>
      <c r="E802" s="4"/>
      <c r="F802" s="4"/>
      <c r="Q802" s="1"/>
      <c r="R802" s="1"/>
      <c r="S802" s="1"/>
      <c r="U802" s="1"/>
      <c r="V802" s="1"/>
      <c r="W802" s="1"/>
      <c r="X802" s="1"/>
      <c r="Y802" s="1"/>
      <c r="Z802" s="1">
        <f>Table1914[[#This Row],[Quantity2]]*Table1914[[#This Row],[U Cost]]</f>
        <v>0</v>
      </c>
      <c r="AB802" s="1"/>
      <c r="AC802" s="1"/>
      <c r="AD802" s="1">
        <f t="shared" si="77"/>
        <v>0</v>
      </c>
      <c r="AE802" s="1"/>
      <c r="AF802" s="1">
        <f>SUM(Table1914[[#This Row],[Total 
Paid]:[Shipping 
Charged]])</f>
        <v>0</v>
      </c>
      <c r="AG802" s="1"/>
      <c r="AH802" s="1"/>
      <c r="AI802" s="1">
        <f t="shared" si="78"/>
        <v>0</v>
      </c>
      <c r="AK802" s="1"/>
      <c r="AL802" s="1"/>
      <c r="AM802" s="1"/>
      <c r="AN802" s="1"/>
      <c r="AP802" s="30"/>
      <c r="AQ802" s="1"/>
      <c r="AR802" s="1">
        <f t="shared" si="84"/>
        <v>0</v>
      </c>
      <c r="AS802" s="1"/>
      <c r="AT802" s="1"/>
      <c r="AU802" s="2">
        <f t="shared" si="79"/>
        <v>0</v>
      </c>
      <c r="AW802" s="1"/>
      <c r="AX802" s="1"/>
      <c r="AY802" s="1"/>
      <c r="AZ802" s="2">
        <f t="shared" si="85"/>
        <v>0</v>
      </c>
      <c r="BA802" s="2">
        <f>SUM(AF802,AH802,-AZ802,-Table1914[[#This Row],[Sale Fee]])</f>
        <v>0</v>
      </c>
      <c r="BC802" s="1"/>
      <c r="BD802" s="1"/>
      <c r="BE802" s="1"/>
    </row>
    <row r="803" spans="1:57" x14ac:dyDescent="0.25">
      <c r="A803" s="1"/>
      <c r="B803" s="1"/>
      <c r="E803" s="4"/>
      <c r="F803" s="4"/>
      <c r="Q803" s="1"/>
      <c r="R803" s="1"/>
      <c r="S803" s="1"/>
      <c r="U803" s="1"/>
      <c r="V803" s="1"/>
      <c r="W803" s="1"/>
      <c r="X803" s="1"/>
      <c r="Y803" s="1"/>
      <c r="Z803" s="1">
        <f>Table1914[[#This Row],[Quantity2]]*Table1914[[#This Row],[U Cost]]</f>
        <v>0</v>
      </c>
      <c r="AB803" s="1"/>
      <c r="AC803" s="1"/>
      <c r="AD803" s="1">
        <f t="shared" si="77"/>
        <v>0</v>
      </c>
      <c r="AE803" s="1"/>
      <c r="AF803" s="1">
        <f>SUM(Table1914[[#This Row],[Total 
Paid]:[Shipping 
Charged]])</f>
        <v>0</v>
      </c>
      <c r="AG803" s="1"/>
      <c r="AH803" s="1"/>
      <c r="AI803" s="1">
        <f t="shared" si="78"/>
        <v>0</v>
      </c>
      <c r="AK803" s="1"/>
      <c r="AL803" s="1"/>
      <c r="AM803" s="1"/>
      <c r="AN803" s="1"/>
      <c r="AP803" s="30"/>
      <c r="AQ803" s="1"/>
      <c r="AR803" s="1">
        <f t="shared" si="84"/>
        <v>0</v>
      </c>
      <c r="AS803" s="1"/>
      <c r="AT803" s="1"/>
      <c r="AU803" s="2">
        <f t="shared" si="79"/>
        <v>0</v>
      </c>
      <c r="AW803" s="1"/>
      <c r="AX803" s="1"/>
      <c r="AY803" s="1"/>
      <c r="AZ803" s="2">
        <f t="shared" si="85"/>
        <v>0</v>
      </c>
      <c r="BA803" s="2">
        <f>SUM(AF803,AH803,-AZ803,-Table1914[[#This Row],[Sale Fee]])</f>
        <v>0</v>
      </c>
      <c r="BC803" s="1"/>
      <c r="BD803" s="1"/>
      <c r="BE803" s="1"/>
    </row>
    <row r="804" spans="1:57" x14ac:dyDescent="0.25">
      <c r="A804" s="1"/>
      <c r="B804" s="1"/>
      <c r="E804" s="4"/>
      <c r="F804" s="4"/>
      <c r="Q804" s="1"/>
      <c r="R804" s="1"/>
      <c r="S804" s="1"/>
      <c r="U804" s="1"/>
      <c r="V804" s="1"/>
      <c r="W804" s="1"/>
      <c r="X804" s="1"/>
      <c r="Y804" s="1"/>
      <c r="Z804" s="1">
        <f>Table1914[[#This Row],[Quantity2]]*Table1914[[#This Row],[U Cost]]</f>
        <v>0</v>
      </c>
      <c r="AB804" s="1"/>
      <c r="AC804" s="1"/>
      <c r="AD804" s="1">
        <f t="shared" si="77"/>
        <v>0</v>
      </c>
      <c r="AE804" s="1"/>
      <c r="AF804" s="1">
        <f>SUM(Table1914[[#This Row],[Total 
Paid]:[Shipping 
Charged]])</f>
        <v>0</v>
      </c>
      <c r="AG804" s="1"/>
      <c r="AH804" s="1"/>
      <c r="AI804" s="1">
        <f t="shared" si="78"/>
        <v>0</v>
      </c>
      <c r="AK804" s="1"/>
      <c r="AL804" s="1"/>
      <c r="AM804" s="1"/>
      <c r="AN804" s="1"/>
      <c r="AP804" s="30"/>
      <c r="AQ804" s="1"/>
      <c r="AR804" s="1">
        <f t="shared" si="84"/>
        <v>0</v>
      </c>
      <c r="AS804" s="1"/>
      <c r="AT804" s="1"/>
      <c r="AU804" s="2">
        <f t="shared" si="79"/>
        <v>0</v>
      </c>
      <c r="AW804" s="1"/>
      <c r="AX804" s="1"/>
      <c r="AY804" s="1"/>
      <c r="AZ804" s="2">
        <f t="shared" si="85"/>
        <v>0</v>
      </c>
      <c r="BA804" s="2">
        <f>SUM(AF804,AH804,-AZ804,-Table1914[[#This Row],[Sale Fee]])</f>
        <v>0</v>
      </c>
      <c r="BC804" s="1"/>
      <c r="BD804" s="1"/>
      <c r="BE804" s="1"/>
    </row>
    <row r="805" spans="1:57" x14ac:dyDescent="0.25">
      <c r="A805" s="1"/>
      <c r="B805" s="1"/>
      <c r="E805" s="4"/>
      <c r="F805" s="4"/>
      <c r="Q805" s="1"/>
      <c r="R805" s="1"/>
      <c r="S805" s="1"/>
      <c r="U805" s="1"/>
      <c r="V805" s="1"/>
      <c r="W805" s="1"/>
      <c r="X805" s="1"/>
      <c r="Y805" s="1"/>
      <c r="Z805" s="1">
        <f>Table1914[[#This Row],[Quantity2]]*Table1914[[#This Row],[U Cost]]</f>
        <v>0</v>
      </c>
      <c r="AB805" s="1"/>
      <c r="AC805" s="1"/>
      <c r="AD805" s="1">
        <f t="shared" si="77"/>
        <v>0</v>
      </c>
      <c r="AE805" s="1"/>
      <c r="AF805" s="1">
        <f>SUM(Table1914[[#This Row],[Total 
Paid]:[Shipping 
Charged]])</f>
        <v>0</v>
      </c>
      <c r="AG805" s="1"/>
      <c r="AH805" s="1"/>
      <c r="AI805" s="1">
        <f t="shared" si="78"/>
        <v>0</v>
      </c>
      <c r="AK805" s="1"/>
      <c r="AL805" s="1"/>
      <c r="AM805" s="1"/>
      <c r="AN805" s="1"/>
      <c r="AP805" s="30"/>
      <c r="AQ805" s="1"/>
      <c r="AR805" s="1">
        <f t="shared" si="84"/>
        <v>0</v>
      </c>
      <c r="AS805" s="1"/>
      <c r="AT805" s="1"/>
      <c r="AU805" s="2">
        <f t="shared" si="79"/>
        <v>0</v>
      </c>
      <c r="AW805" s="1"/>
      <c r="AX805" s="1"/>
      <c r="AY805" s="1"/>
      <c r="AZ805" s="2">
        <f t="shared" si="85"/>
        <v>0</v>
      </c>
      <c r="BA805" s="2">
        <f>SUM(AF805,AH805,-AZ805,-Table1914[[#This Row],[Sale Fee]])</f>
        <v>0</v>
      </c>
      <c r="BC805" s="1"/>
      <c r="BD805" s="1"/>
      <c r="BE805" s="1"/>
    </row>
    <row r="806" spans="1:57" x14ac:dyDescent="0.25">
      <c r="A806" s="1"/>
      <c r="B806" s="1"/>
      <c r="E806" s="4"/>
      <c r="F806" s="4"/>
      <c r="Q806" s="1"/>
      <c r="R806" s="1"/>
      <c r="S806" s="1"/>
      <c r="U806" s="1"/>
      <c r="V806" s="1"/>
      <c r="W806" s="1"/>
      <c r="X806" s="1"/>
      <c r="Y806" s="1"/>
      <c r="Z806" s="1">
        <f>Table1914[[#This Row],[Quantity2]]*Table1914[[#This Row],[U Cost]]</f>
        <v>0</v>
      </c>
      <c r="AB806" s="1"/>
      <c r="AC806" s="1"/>
      <c r="AD806" s="1">
        <f t="shared" si="77"/>
        <v>0</v>
      </c>
      <c r="AE806" s="1"/>
      <c r="AF806" s="1">
        <f>SUM(Table1914[[#This Row],[Total 
Paid]:[Shipping 
Charged]])</f>
        <v>0</v>
      </c>
      <c r="AG806" s="1"/>
      <c r="AH806" s="1"/>
      <c r="AI806" s="1">
        <f t="shared" si="78"/>
        <v>0</v>
      </c>
      <c r="AK806" s="1"/>
      <c r="AL806" s="1"/>
      <c r="AM806" s="1"/>
      <c r="AN806" s="1"/>
      <c r="AP806" s="30"/>
      <c r="AQ806" s="1"/>
      <c r="AR806" s="1">
        <f t="shared" si="84"/>
        <v>0</v>
      </c>
      <c r="AS806" s="1"/>
      <c r="AT806" s="1"/>
      <c r="AU806" s="2">
        <f t="shared" si="79"/>
        <v>0</v>
      </c>
      <c r="AW806" s="1"/>
      <c r="AX806" s="1"/>
      <c r="AY806" s="1"/>
      <c r="AZ806" s="2">
        <f t="shared" si="85"/>
        <v>0</v>
      </c>
      <c r="BA806" s="2">
        <f>SUM(AF806,AH806,-AZ806,-Table1914[[#This Row],[Sale Fee]])</f>
        <v>0</v>
      </c>
      <c r="BC806" s="1"/>
      <c r="BD806" s="1"/>
      <c r="BE806" s="1"/>
    </row>
    <row r="807" spans="1:57" x14ac:dyDescent="0.25">
      <c r="A807" s="1"/>
      <c r="B807" s="1"/>
      <c r="E807" s="4"/>
      <c r="F807" s="4"/>
      <c r="Q807" s="1"/>
      <c r="R807" s="1"/>
      <c r="S807" s="1"/>
      <c r="U807" s="1"/>
      <c r="V807" s="1"/>
      <c r="W807" s="1"/>
      <c r="X807" s="1"/>
      <c r="Y807" s="1"/>
      <c r="Z807" s="1">
        <f>Table1914[[#This Row],[Quantity2]]*Table1914[[#This Row],[U Cost]]</f>
        <v>0</v>
      </c>
      <c r="AB807" s="1"/>
      <c r="AC807" s="1"/>
      <c r="AD807" s="1">
        <f t="shared" si="77"/>
        <v>0</v>
      </c>
      <c r="AE807" s="1"/>
      <c r="AF807" s="1">
        <f>SUM(Table1914[[#This Row],[Total 
Paid]:[Shipping 
Charged]])</f>
        <v>0</v>
      </c>
      <c r="AG807" s="1"/>
      <c r="AH807" s="1"/>
      <c r="AI807" s="1">
        <f t="shared" si="78"/>
        <v>0</v>
      </c>
      <c r="AK807" s="1"/>
      <c r="AL807" s="1"/>
      <c r="AM807" s="1"/>
      <c r="AN807" s="1"/>
      <c r="AP807" s="30"/>
      <c r="AQ807" s="1"/>
      <c r="AR807" s="1">
        <f t="shared" si="84"/>
        <v>0</v>
      </c>
      <c r="AS807" s="1"/>
      <c r="AT807" s="1"/>
      <c r="AU807" s="2">
        <f t="shared" si="79"/>
        <v>0</v>
      </c>
      <c r="AW807" s="1"/>
      <c r="AX807" s="1"/>
      <c r="AY807" s="1"/>
      <c r="AZ807" s="2">
        <f t="shared" si="85"/>
        <v>0</v>
      </c>
      <c r="BA807" s="2">
        <f>SUM(AF807,AH807,-AZ807,-Table1914[[#This Row],[Sale Fee]])</f>
        <v>0</v>
      </c>
      <c r="BC807" s="1"/>
      <c r="BD807" s="1"/>
      <c r="BE807" s="1"/>
    </row>
    <row r="808" spans="1:57" x14ac:dyDescent="0.25">
      <c r="A808" s="1"/>
      <c r="B808" s="1"/>
      <c r="E808" s="4"/>
      <c r="F808" s="4"/>
      <c r="Q808" s="1"/>
      <c r="R808" s="1"/>
      <c r="S808" s="1"/>
      <c r="U808" s="1"/>
      <c r="V808" s="1"/>
      <c r="W808" s="1"/>
      <c r="X808" s="1"/>
      <c r="Y808" s="1"/>
      <c r="Z808" s="1">
        <f>Table1914[[#This Row],[Quantity2]]*Table1914[[#This Row],[U Cost]]</f>
        <v>0</v>
      </c>
      <c r="AB808" s="1"/>
      <c r="AC808" s="1"/>
      <c r="AD808" s="1">
        <f t="shared" si="77"/>
        <v>0</v>
      </c>
      <c r="AE808" s="1"/>
      <c r="AF808" s="1">
        <f>SUM(Table1914[[#This Row],[Total 
Paid]:[Shipping 
Charged]])</f>
        <v>0</v>
      </c>
      <c r="AG808" s="1"/>
      <c r="AH808" s="1"/>
      <c r="AI808" s="1">
        <f t="shared" si="78"/>
        <v>0</v>
      </c>
      <c r="AK808" s="1"/>
      <c r="AL808" s="1"/>
      <c r="AM808" s="1"/>
      <c r="AN808" s="1"/>
      <c r="AP808" s="30"/>
      <c r="AQ808" s="1"/>
      <c r="AR808" s="1">
        <f t="shared" si="84"/>
        <v>0</v>
      </c>
      <c r="AS808" s="1"/>
      <c r="AT808" s="1"/>
      <c r="AU808" s="2">
        <f t="shared" si="79"/>
        <v>0</v>
      </c>
      <c r="AW808" s="1"/>
      <c r="AX808" s="1"/>
      <c r="AY808" s="1"/>
      <c r="AZ808" s="2">
        <f t="shared" si="85"/>
        <v>0</v>
      </c>
      <c r="BA808" s="2">
        <f>SUM(AF808,AH808,-AZ808,-Table1914[[#This Row],[Sale Fee]])</f>
        <v>0</v>
      </c>
      <c r="BC808" s="1"/>
      <c r="BD808" s="1"/>
      <c r="BE808" s="1"/>
    </row>
    <row r="809" spans="1:57" x14ac:dyDescent="0.25">
      <c r="A809" s="1"/>
      <c r="B809" s="1"/>
      <c r="E809" s="4"/>
      <c r="F809" s="4"/>
      <c r="Q809" s="1"/>
      <c r="R809" s="1"/>
      <c r="S809" s="1"/>
      <c r="U809" s="1"/>
      <c r="V809" s="1"/>
      <c r="W809" s="1"/>
      <c r="X809" s="1"/>
      <c r="Y809" s="1"/>
      <c r="Z809" s="1">
        <f>Table1914[[#This Row],[Quantity2]]*Table1914[[#This Row],[U Cost]]</f>
        <v>0</v>
      </c>
      <c r="AB809" s="1"/>
      <c r="AC809" s="1"/>
      <c r="AD809" s="1">
        <f t="shared" si="77"/>
        <v>0</v>
      </c>
      <c r="AE809" s="1"/>
      <c r="AF809" s="1">
        <f>SUM(Table1914[[#This Row],[Total 
Paid]:[Shipping 
Charged]])</f>
        <v>0</v>
      </c>
      <c r="AG809" s="1"/>
      <c r="AH809" s="1"/>
      <c r="AI809" s="1">
        <f t="shared" si="78"/>
        <v>0</v>
      </c>
      <c r="AK809" s="1"/>
      <c r="AL809" s="1"/>
      <c r="AM809" s="1"/>
      <c r="AN809" s="1"/>
      <c r="AP809" s="30"/>
      <c r="AQ809" s="1"/>
      <c r="AR809" s="1">
        <f t="shared" si="84"/>
        <v>0</v>
      </c>
      <c r="AS809" s="1"/>
      <c r="AT809" s="1"/>
      <c r="AU809" s="2">
        <f t="shared" si="79"/>
        <v>0</v>
      </c>
      <c r="AW809" s="1"/>
      <c r="AX809" s="1"/>
      <c r="AY809" s="1"/>
      <c r="AZ809" s="2">
        <f t="shared" si="85"/>
        <v>0</v>
      </c>
      <c r="BA809" s="2">
        <f>SUM(AF809,AH809,-AZ809,-Table1914[[#This Row],[Sale Fee]])</f>
        <v>0</v>
      </c>
      <c r="BC809" s="1"/>
      <c r="BD809" s="1"/>
      <c r="BE809" s="1"/>
    </row>
    <row r="810" spans="1:57" x14ac:dyDescent="0.25">
      <c r="A810" s="1"/>
      <c r="B810" s="1"/>
      <c r="E810" s="4"/>
      <c r="F810" s="4"/>
      <c r="Q810" s="1"/>
      <c r="R810" s="1"/>
      <c r="S810" s="1"/>
      <c r="U810" s="1"/>
      <c r="V810" s="1"/>
      <c r="W810" s="1"/>
      <c r="X810" s="1"/>
      <c r="Y810" s="1"/>
      <c r="Z810" s="1">
        <f>Table1914[[#This Row],[Quantity2]]*Table1914[[#This Row],[U Cost]]</f>
        <v>0</v>
      </c>
      <c r="AB810" s="1"/>
      <c r="AC810" s="1"/>
      <c r="AD810" s="1">
        <f t="shared" si="77"/>
        <v>0</v>
      </c>
      <c r="AE810" s="1"/>
      <c r="AF810" s="1">
        <f>SUM(Table1914[[#This Row],[Total 
Paid]:[Shipping 
Charged]])</f>
        <v>0</v>
      </c>
      <c r="AG810" s="1"/>
      <c r="AH810" s="1"/>
      <c r="AI810" s="1">
        <f t="shared" si="78"/>
        <v>0</v>
      </c>
      <c r="AK810" s="1"/>
      <c r="AL810" s="1"/>
      <c r="AM810" s="1"/>
      <c r="AN810" s="1"/>
      <c r="AP810" s="30"/>
      <c r="AQ810" s="1"/>
      <c r="AR810" s="1">
        <f t="shared" si="84"/>
        <v>0</v>
      </c>
      <c r="AS810" s="1"/>
      <c r="AT810" s="1"/>
      <c r="AU810" s="2">
        <f t="shared" si="79"/>
        <v>0</v>
      </c>
      <c r="AW810" s="1"/>
      <c r="AX810" s="1"/>
      <c r="AY810" s="1"/>
      <c r="AZ810" s="2">
        <f t="shared" si="85"/>
        <v>0</v>
      </c>
      <c r="BA810" s="2">
        <f>SUM(AF810,AH810,-AZ810,-Table1914[[#This Row],[Sale Fee]])</f>
        <v>0</v>
      </c>
      <c r="BC810" s="1"/>
      <c r="BD810" s="1"/>
      <c r="BE810" s="1"/>
    </row>
    <row r="811" spans="1:57" x14ac:dyDescent="0.25">
      <c r="A811" s="1"/>
      <c r="B811" s="1"/>
      <c r="E811" s="4"/>
      <c r="F811" s="4"/>
      <c r="Q811" s="1"/>
      <c r="R811" s="1"/>
      <c r="S811" s="1"/>
      <c r="U811" s="1"/>
      <c r="V811" s="1"/>
      <c r="W811" s="1"/>
      <c r="X811" s="1"/>
      <c r="Y811" s="1"/>
      <c r="Z811" s="1">
        <f>Table1914[[#This Row],[Quantity2]]*Table1914[[#This Row],[U Cost]]</f>
        <v>0</v>
      </c>
      <c r="AB811" s="1"/>
      <c r="AC811" s="1"/>
      <c r="AD811" s="1">
        <f t="shared" si="77"/>
        <v>0</v>
      </c>
      <c r="AE811" s="1"/>
      <c r="AF811" s="1">
        <f>SUM(Table1914[[#This Row],[Total 
Paid]:[Shipping 
Charged]])</f>
        <v>0</v>
      </c>
      <c r="AG811" s="1"/>
      <c r="AH811" s="1"/>
      <c r="AI811" s="1">
        <f t="shared" si="78"/>
        <v>0</v>
      </c>
      <c r="AK811" s="1"/>
      <c r="AL811" s="1"/>
      <c r="AM811" s="1"/>
      <c r="AN811" s="1"/>
      <c r="AP811" s="30"/>
      <c r="AQ811" s="1"/>
      <c r="AR811" s="1">
        <f t="shared" si="84"/>
        <v>0</v>
      </c>
      <c r="AS811" s="1"/>
      <c r="AT811" s="1"/>
      <c r="AU811" s="2">
        <f t="shared" si="79"/>
        <v>0</v>
      </c>
      <c r="AW811" s="1"/>
      <c r="AX811" s="1"/>
      <c r="AY811" s="1"/>
      <c r="AZ811" s="2">
        <f t="shared" si="85"/>
        <v>0</v>
      </c>
      <c r="BA811" s="2">
        <f>SUM(AF811,AH811,-AZ811,-Table1914[[#This Row],[Sale Fee]])</f>
        <v>0</v>
      </c>
      <c r="BC811" s="1"/>
      <c r="BD811" s="1"/>
      <c r="BE811" s="1"/>
    </row>
    <row r="812" spans="1:57" x14ac:dyDescent="0.25">
      <c r="A812" s="1"/>
      <c r="B812" s="1"/>
      <c r="E812" s="4"/>
      <c r="F812" s="4"/>
      <c r="Q812" s="1"/>
      <c r="R812" s="1"/>
      <c r="S812" s="1"/>
      <c r="U812" s="1"/>
      <c r="V812" s="1"/>
      <c r="W812" s="1"/>
      <c r="X812" s="1"/>
      <c r="Y812" s="1"/>
      <c r="Z812" s="1">
        <f>Table1914[[#This Row],[Quantity2]]*Table1914[[#This Row],[U Cost]]</f>
        <v>0</v>
      </c>
      <c r="AB812" s="1"/>
      <c r="AC812" s="1"/>
      <c r="AD812" s="1">
        <f t="shared" si="77"/>
        <v>0</v>
      </c>
      <c r="AE812" s="1"/>
      <c r="AF812" s="1">
        <f>SUM(Table1914[[#This Row],[Total 
Paid]:[Shipping 
Charged]])</f>
        <v>0</v>
      </c>
      <c r="AG812" s="1"/>
      <c r="AH812" s="1"/>
      <c r="AI812" s="1">
        <f t="shared" si="78"/>
        <v>0</v>
      </c>
      <c r="AK812" s="1"/>
      <c r="AL812" s="1"/>
      <c r="AM812" s="1"/>
      <c r="AN812" s="1"/>
      <c r="AP812" s="30"/>
      <c r="AQ812" s="1"/>
      <c r="AR812" s="1">
        <f t="shared" si="84"/>
        <v>0</v>
      </c>
      <c r="AS812" s="1"/>
      <c r="AT812" s="1"/>
      <c r="AU812" s="2">
        <f t="shared" si="79"/>
        <v>0</v>
      </c>
      <c r="AW812" s="1"/>
      <c r="AX812" s="1"/>
      <c r="AY812" s="1"/>
      <c r="AZ812" s="2">
        <f t="shared" si="85"/>
        <v>0</v>
      </c>
      <c r="BA812" s="2">
        <f>SUM(AF812,AH812,-AZ812,-Table1914[[#This Row],[Sale Fee]])</f>
        <v>0</v>
      </c>
      <c r="BC812" s="1"/>
      <c r="BD812" s="1"/>
      <c r="BE812" s="1"/>
    </row>
    <row r="813" spans="1:57" x14ac:dyDescent="0.25">
      <c r="A813" s="1"/>
      <c r="B813" s="1"/>
      <c r="E813" s="4"/>
      <c r="F813" s="4"/>
      <c r="Q813" s="1"/>
      <c r="R813" s="1"/>
      <c r="S813" s="1"/>
      <c r="U813" s="1"/>
      <c r="V813" s="1"/>
      <c r="W813" s="1"/>
      <c r="X813" s="1"/>
      <c r="Y813" s="1"/>
      <c r="Z813" s="1">
        <f>Table1914[[#This Row],[Quantity2]]*Table1914[[#This Row],[U Cost]]</f>
        <v>0</v>
      </c>
      <c r="AB813" s="1"/>
      <c r="AC813" s="1"/>
      <c r="AD813" s="1">
        <f t="shared" si="77"/>
        <v>0</v>
      </c>
      <c r="AE813" s="1"/>
      <c r="AF813" s="1">
        <f>SUM(Table1914[[#This Row],[Total 
Paid]:[Shipping 
Charged]])</f>
        <v>0</v>
      </c>
      <c r="AG813" s="1"/>
      <c r="AH813" s="1"/>
      <c r="AI813" s="1">
        <f t="shared" si="78"/>
        <v>0</v>
      </c>
      <c r="AK813" s="1"/>
      <c r="AL813" s="1"/>
      <c r="AM813" s="1"/>
      <c r="AN813" s="1"/>
      <c r="AP813" s="30"/>
      <c r="AQ813" s="1"/>
      <c r="AR813" s="1">
        <f t="shared" si="84"/>
        <v>0</v>
      </c>
      <c r="AS813" s="1"/>
      <c r="AT813" s="1"/>
      <c r="AU813" s="2">
        <f t="shared" si="79"/>
        <v>0</v>
      </c>
      <c r="AW813" s="1"/>
      <c r="AX813" s="1"/>
      <c r="AY813" s="1"/>
      <c r="AZ813" s="2">
        <f t="shared" si="85"/>
        <v>0</v>
      </c>
      <c r="BA813" s="2">
        <f>SUM(AF813,AH813,-AZ813,-Table1914[[#This Row],[Sale Fee]])</f>
        <v>0</v>
      </c>
      <c r="BC813" s="1"/>
      <c r="BD813" s="1"/>
      <c r="BE813" s="1"/>
    </row>
    <row r="814" spans="1:57" x14ac:dyDescent="0.25">
      <c r="A814" s="1"/>
      <c r="B814" s="1"/>
      <c r="E814" s="4"/>
      <c r="F814" s="4"/>
      <c r="Q814" s="1"/>
      <c r="R814" s="1"/>
      <c r="S814" s="1"/>
      <c r="U814" s="1"/>
      <c r="V814" s="1"/>
      <c r="W814" s="1"/>
      <c r="X814" s="1"/>
      <c r="Y814" s="1"/>
      <c r="Z814" s="1">
        <f>Table1914[[#This Row],[Quantity2]]*Table1914[[#This Row],[U Cost]]</f>
        <v>0</v>
      </c>
      <c r="AB814" s="1"/>
      <c r="AC814" s="1"/>
      <c r="AD814" s="1">
        <f t="shared" si="77"/>
        <v>0</v>
      </c>
      <c r="AE814" s="1"/>
      <c r="AF814" s="1">
        <f>SUM(Table1914[[#This Row],[Total 
Paid]:[Shipping 
Charged]])</f>
        <v>0</v>
      </c>
      <c r="AG814" s="1"/>
      <c r="AH814" s="1"/>
      <c r="AI814" s="1">
        <f t="shared" si="78"/>
        <v>0</v>
      </c>
      <c r="AK814" s="1"/>
      <c r="AL814" s="1"/>
      <c r="AM814" s="1"/>
      <c r="AN814" s="1"/>
      <c r="AP814" s="30"/>
      <c r="AQ814" s="1"/>
      <c r="AR814" s="1">
        <f t="shared" si="84"/>
        <v>0</v>
      </c>
      <c r="AS814" s="1"/>
      <c r="AT814" s="1"/>
      <c r="AU814" s="2">
        <f t="shared" si="79"/>
        <v>0</v>
      </c>
      <c r="AW814" s="1"/>
      <c r="AX814" s="1"/>
      <c r="AY814" s="1"/>
      <c r="AZ814" s="2">
        <f t="shared" si="85"/>
        <v>0</v>
      </c>
      <c r="BA814" s="2">
        <f>SUM(AF814,AH814,-AZ814,-Table1914[[#This Row],[Sale Fee]])</f>
        <v>0</v>
      </c>
      <c r="BC814" s="1"/>
      <c r="BD814" s="1"/>
      <c r="BE814" s="1"/>
    </row>
    <row r="815" spans="1:57" x14ac:dyDescent="0.25">
      <c r="A815" s="1"/>
      <c r="B815" s="1"/>
      <c r="E815" s="4"/>
      <c r="F815" s="4"/>
      <c r="Q815" s="1"/>
      <c r="R815" s="1"/>
      <c r="S815" s="1"/>
      <c r="U815" s="1"/>
      <c r="V815" s="1"/>
      <c r="W815" s="1"/>
      <c r="X815" s="1"/>
      <c r="Y815" s="1"/>
      <c r="Z815" s="1">
        <f>Table1914[[#This Row],[Quantity2]]*Table1914[[#This Row],[U Cost]]</f>
        <v>0</v>
      </c>
      <c r="AB815" s="1"/>
      <c r="AC815" s="1"/>
      <c r="AD815" s="1">
        <f t="shared" si="77"/>
        <v>0</v>
      </c>
      <c r="AE815" s="1"/>
      <c r="AF815" s="1">
        <f>SUM(Table1914[[#This Row],[Total 
Paid]:[Shipping 
Charged]])</f>
        <v>0</v>
      </c>
      <c r="AG815" s="1"/>
      <c r="AH815" s="1"/>
      <c r="AI815" s="1">
        <f t="shared" si="78"/>
        <v>0</v>
      </c>
      <c r="AK815" s="1"/>
      <c r="AL815" s="1"/>
      <c r="AM815" s="1"/>
      <c r="AN815" s="1"/>
      <c r="AP815" s="30"/>
      <c r="AQ815" s="1"/>
      <c r="AR815" s="1">
        <f t="shared" si="84"/>
        <v>0</v>
      </c>
      <c r="AS815" s="1"/>
      <c r="AT815" s="1"/>
      <c r="AU815" s="2">
        <f t="shared" si="79"/>
        <v>0</v>
      </c>
      <c r="AW815" s="1"/>
      <c r="AX815" s="1"/>
      <c r="AY815" s="1"/>
      <c r="AZ815" s="2">
        <f t="shared" si="85"/>
        <v>0</v>
      </c>
      <c r="BA815" s="2">
        <f>SUM(AF815,AH815,-AZ815,-Table1914[[#This Row],[Sale Fee]])</f>
        <v>0</v>
      </c>
      <c r="BC815" s="1"/>
      <c r="BD815" s="1"/>
      <c r="BE815" s="1"/>
    </row>
    <row r="816" spans="1:57" x14ac:dyDescent="0.25">
      <c r="A816" s="1"/>
      <c r="B816" s="1"/>
      <c r="E816" s="4"/>
      <c r="F816" s="4"/>
      <c r="Q816" s="1"/>
      <c r="R816" s="1"/>
      <c r="S816" s="1"/>
      <c r="U816" s="1"/>
      <c r="V816" s="1"/>
      <c r="W816" s="1"/>
      <c r="X816" s="1"/>
      <c r="Y816" s="1"/>
      <c r="Z816" s="1">
        <f>Table1914[[#This Row],[Quantity2]]*Table1914[[#This Row],[U Cost]]</f>
        <v>0</v>
      </c>
      <c r="AB816" s="1"/>
      <c r="AC816" s="1"/>
      <c r="AD816" s="1">
        <f t="shared" si="77"/>
        <v>0</v>
      </c>
      <c r="AE816" s="1"/>
      <c r="AF816" s="1">
        <f>SUM(Table1914[[#This Row],[Total 
Paid]:[Shipping 
Charged]])</f>
        <v>0</v>
      </c>
      <c r="AG816" s="1"/>
      <c r="AH816" s="1"/>
      <c r="AI816" s="1">
        <f t="shared" si="78"/>
        <v>0</v>
      </c>
      <c r="AK816" s="1"/>
      <c r="AL816" s="1"/>
      <c r="AM816" s="1"/>
      <c r="AN816" s="1"/>
      <c r="AP816" s="30"/>
      <c r="AQ816" s="1"/>
      <c r="AR816" s="1">
        <f t="shared" si="84"/>
        <v>0</v>
      </c>
      <c r="AS816" s="1"/>
      <c r="AT816" s="1"/>
      <c r="AU816" s="2">
        <f t="shared" si="79"/>
        <v>0</v>
      </c>
      <c r="AW816" s="1"/>
      <c r="AX816" s="1"/>
      <c r="AY816" s="1"/>
      <c r="AZ816" s="2">
        <f t="shared" si="85"/>
        <v>0</v>
      </c>
      <c r="BA816" s="2">
        <f>SUM(AF816,AH816,-AZ816,-Table1914[[#This Row],[Sale Fee]])</f>
        <v>0</v>
      </c>
      <c r="BC816" s="1"/>
      <c r="BD816" s="1"/>
      <c r="BE816" s="1"/>
    </row>
    <row r="817" spans="1:59" x14ac:dyDescent="0.25">
      <c r="A817" s="1"/>
      <c r="B817" s="1"/>
      <c r="E817" s="4"/>
      <c r="F817" s="4"/>
      <c r="Q817" s="1"/>
      <c r="R817" s="1"/>
      <c r="S817" s="1"/>
      <c r="U817" s="1"/>
      <c r="V817" s="1"/>
      <c r="W817" s="1"/>
      <c r="X817" s="1"/>
      <c r="Y817" s="1"/>
      <c r="Z817" s="1">
        <f>Table1914[[#This Row],[Quantity2]]*Table1914[[#This Row],[U Cost]]</f>
        <v>0</v>
      </c>
      <c r="AB817" s="1"/>
      <c r="AC817" s="1"/>
      <c r="AD817" s="1">
        <f t="shared" si="77"/>
        <v>0</v>
      </c>
      <c r="AE817" s="1"/>
      <c r="AF817" s="1">
        <f>SUM(Table1914[[#This Row],[Total 
Paid]:[Shipping 
Charged]])</f>
        <v>0</v>
      </c>
      <c r="AG817" s="1"/>
      <c r="AH817" s="1"/>
      <c r="AI817" s="1">
        <f t="shared" si="78"/>
        <v>0</v>
      </c>
      <c r="AK817" s="1"/>
      <c r="AL817" s="1"/>
      <c r="AM817" s="1"/>
      <c r="AN817" s="1"/>
      <c r="AP817" s="30"/>
      <c r="AQ817" s="1"/>
      <c r="AR817" s="1">
        <f t="shared" si="84"/>
        <v>0</v>
      </c>
      <c r="AS817" s="1"/>
      <c r="AT817" s="1"/>
      <c r="AU817" s="2">
        <f t="shared" si="79"/>
        <v>0</v>
      </c>
      <c r="AW817" s="1"/>
      <c r="AX817" s="1"/>
      <c r="AY817" s="1"/>
      <c r="AZ817" s="2">
        <f t="shared" si="85"/>
        <v>0</v>
      </c>
      <c r="BA817" s="2">
        <f>SUM(AF817,AH817,-AZ817,-Table1914[[#This Row],[Sale Fee]])</f>
        <v>0</v>
      </c>
      <c r="BC817" s="1"/>
      <c r="BD817" s="1"/>
      <c r="BE817" s="1"/>
    </row>
    <row r="818" spans="1:59" x14ac:dyDescent="0.25">
      <c r="A818" s="1"/>
      <c r="B818" s="1"/>
      <c r="E818" s="4"/>
      <c r="F818" s="4"/>
      <c r="Q818" s="1"/>
      <c r="R818" s="1"/>
      <c r="S818" s="1"/>
      <c r="U818" s="1"/>
      <c r="V818" s="1"/>
      <c r="W818" s="1"/>
      <c r="X818" s="1"/>
      <c r="Y818" s="1"/>
      <c r="Z818" s="1">
        <f>Table1914[[#This Row],[Quantity2]]*Table1914[[#This Row],[U Cost]]</f>
        <v>0</v>
      </c>
      <c r="AB818" s="1"/>
      <c r="AC818" s="1"/>
      <c r="AD818" s="1">
        <f t="shared" si="77"/>
        <v>0</v>
      </c>
      <c r="AE818" s="1"/>
      <c r="AF818" s="1">
        <f>SUM(Table1914[[#This Row],[Total 
Paid]:[Shipping 
Charged]])</f>
        <v>0</v>
      </c>
      <c r="AG818" s="1"/>
      <c r="AH818" s="1"/>
      <c r="AI818" s="1">
        <f t="shared" si="78"/>
        <v>0</v>
      </c>
      <c r="AK818" s="1"/>
      <c r="AL818" s="1"/>
      <c r="AM818" s="1"/>
      <c r="AN818" s="1"/>
      <c r="AP818" s="30"/>
      <c r="AQ818" s="1"/>
      <c r="AR818" s="1">
        <f t="shared" si="84"/>
        <v>0</v>
      </c>
      <c r="AS818" s="1"/>
      <c r="AT818" s="1"/>
      <c r="AU818" s="2">
        <f t="shared" si="79"/>
        <v>0</v>
      </c>
      <c r="AW818" s="1"/>
      <c r="AX818" s="1"/>
      <c r="AY818" s="1"/>
      <c r="AZ818" s="2">
        <f t="shared" si="85"/>
        <v>0</v>
      </c>
      <c r="BA818" s="2">
        <f>SUM(AF818,AH818,-AZ818,-Table1914[[#This Row],[Sale Fee]])</f>
        <v>0</v>
      </c>
      <c r="BC818" s="1"/>
      <c r="BD818" s="1"/>
      <c r="BE818" s="1"/>
    </row>
    <row r="819" spans="1:59" x14ac:dyDescent="0.25">
      <c r="A819" s="1"/>
      <c r="B819" s="1"/>
      <c r="E819" s="4"/>
      <c r="F819" s="4"/>
      <c r="Q819" s="1"/>
      <c r="R819" s="1"/>
      <c r="S819" s="1"/>
      <c r="U819" s="1"/>
      <c r="V819" s="1"/>
      <c r="W819" s="1"/>
      <c r="X819" s="1"/>
      <c r="Y819" s="1"/>
      <c r="Z819" s="1">
        <f>Table1914[[#This Row],[Quantity2]]*Table1914[[#This Row],[U Cost]]</f>
        <v>0</v>
      </c>
      <c r="AB819" s="1"/>
      <c r="AC819" s="1"/>
      <c r="AD819" s="1">
        <f t="shared" si="77"/>
        <v>0</v>
      </c>
      <c r="AE819" s="1"/>
      <c r="AF819" s="1">
        <f>SUM(Table1914[[#This Row],[Total 
Paid]:[Shipping 
Charged]])</f>
        <v>0</v>
      </c>
      <c r="AG819" s="1"/>
      <c r="AH819" s="1"/>
      <c r="AI819" s="1">
        <f t="shared" si="78"/>
        <v>0</v>
      </c>
      <c r="AK819" s="1"/>
      <c r="AL819" s="1"/>
      <c r="AM819" s="1"/>
      <c r="AN819" s="1"/>
      <c r="AP819" s="30"/>
      <c r="AQ819" s="1"/>
      <c r="AR819" s="1">
        <f t="shared" si="84"/>
        <v>0</v>
      </c>
      <c r="AS819" s="1"/>
      <c r="AT819" s="1"/>
      <c r="AU819" s="2">
        <f t="shared" si="79"/>
        <v>0</v>
      </c>
      <c r="AW819" s="1"/>
      <c r="AX819" s="1"/>
      <c r="AY819" s="1"/>
      <c r="AZ819" s="2">
        <f t="shared" si="85"/>
        <v>0</v>
      </c>
      <c r="BA819" s="2">
        <f>SUM(AF819,AH819,-AZ819,-Table1914[[#This Row],[Sale Fee]])</f>
        <v>0</v>
      </c>
      <c r="BC819" s="1"/>
      <c r="BD819" s="1"/>
      <c r="BE819" s="1"/>
    </row>
    <row r="820" spans="1:59" x14ac:dyDescent="0.25">
      <c r="A820" s="1"/>
      <c r="B820" s="1"/>
      <c r="E820" s="4"/>
      <c r="F820" s="4"/>
      <c r="Q820" s="1"/>
      <c r="R820" s="1"/>
      <c r="S820" s="1"/>
      <c r="U820" s="1"/>
      <c r="V820" s="1"/>
      <c r="W820" s="1"/>
      <c r="X820" s="1"/>
      <c r="Y820" s="1"/>
      <c r="Z820" s="1">
        <f>Table1914[[#This Row],[Quantity2]]*Table1914[[#This Row],[U Cost]]</f>
        <v>0</v>
      </c>
      <c r="AB820" s="1"/>
      <c r="AC820" s="1"/>
      <c r="AD820" s="1">
        <f t="shared" si="77"/>
        <v>0</v>
      </c>
      <c r="AE820" s="1"/>
      <c r="AF820" s="1">
        <f>SUM(Table1914[[#This Row],[Total 
Paid]:[Shipping 
Charged]])</f>
        <v>0</v>
      </c>
      <c r="AG820" s="1"/>
      <c r="AH820" s="1"/>
      <c r="AI820" s="1">
        <f t="shared" si="78"/>
        <v>0</v>
      </c>
      <c r="AK820" s="1"/>
      <c r="AL820" s="1"/>
      <c r="AM820" s="1"/>
      <c r="AN820" s="1"/>
      <c r="AP820" s="30"/>
      <c r="AQ820" s="1"/>
      <c r="AR820" s="1">
        <f t="shared" si="84"/>
        <v>0</v>
      </c>
      <c r="AS820" s="1"/>
      <c r="AT820" s="1"/>
      <c r="AU820" s="2">
        <f t="shared" si="79"/>
        <v>0</v>
      </c>
      <c r="AW820" s="1"/>
      <c r="AX820" s="1"/>
      <c r="AY820" s="1"/>
      <c r="AZ820" s="2">
        <f t="shared" si="85"/>
        <v>0</v>
      </c>
      <c r="BA820" s="2">
        <f>SUM(AF820,AH820,-AZ820,-Table1914[[#This Row],[Sale Fee]])</f>
        <v>0</v>
      </c>
      <c r="BC820" s="1"/>
      <c r="BD820" s="1"/>
      <c r="BE820" s="1"/>
    </row>
    <row r="821" spans="1:59" x14ac:dyDescent="0.25">
      <c r="A821" s="1"/>
      <c r="B821" s="1"/>
      <c r="E821" s="4"/>
      <c r="F821" s="4"/>
      <c r="Q821" s="1"/>
      <c r="R821" s="1"/>
      <c r="S821" s="1"/>
      <c r="U821" s="1"/>
      <c r="V821" s="1"/>
      <c r="W821" s="1"/>
      <c r="X821" s="1"/>
      <c r="Y821" s="1"/>
      <c r="Z821" s="1">
        <f>Table1914[[#This Row],[Quantity2]]*Table1914[[#This Row],[U Cost]]</f>
        <v>0</v>
      </c>
      <c r="AB821" s="1"/>
      <c r="AC821" s="1"/>
      <c r="AD821" s="1">
        <f t="shared" si="77"/>
        <v>0</v>
      </c>
      <c r="AE821" s="1"/>
      <c r="AF821" s="1">
        <f>SUM(Table1914[[#This Row],[Total 
Paid]:[Shipping 
Charged]])</f>
        <v>0</v>
      </c>
      <c r="AG821" s="1"/>
      <c r="AH821" s="1"/>
      <c r="AI821" s="1">
        <f t="shared" si="78"/>
        <v>0</v>
      </c>
      <c r="AK821" s="1"/>
      <c r="AL821" s="1"/>
      <c r="AM821" s="1"/>
      <c r="AN821" s="1"/>
      <c r="AP821" s="30"/>
      <c r="AQ821" s="1"/>
      <c r="AR821" s="1">
        <f t="shared" si="84"/>
        <v>0</v>
      </c>
      <c r="AS821" s="1"/>
      <c r="AT821" s="1"/>
      <c r="AU821" s="2">
        <f t="shared" si="79"/>
        <v>0</v>
      </c>
      <c r="AW821" s="1"/>
      <c r="AX821" s="1"/>
      <c r="AY821" s="1"/>
      <c r="AZ821" s="2">
        <f t="shared" si="85"/>
        <v>0</v>
      </c>
      <c r="BA821" s="2">
        <f>SUM(AF821,AH821,-AZ821,-Table1914[[#This Row],[Sale Fee]])</f>
        <v>0</v>
      </c>
      <c r="BC821" s="1"/>
      <c r="BD821" s="1"/>
      <c r="BE821" s="1"/>
    </row>
    <row r="822" spans="1:59" x14ac:dyDescent="0.25">
      <c r="A822" s="1"/>
      <c r="B822" s="1"/>
      <c r="E822" s="4"/>
      <c r="F822" s="4"/>
      <c r="Q822" s="1"/>
      <c r="R822" s="1"/>
      <c r="S822" s="1"/>
      <c r="U822" s="1"/>
      <c r="V822" s="1"/>
      <c r="W822" s="1"/>
      <c r="X822" s="1"/>
      <c r="Y822" s="1"/>
      <c r="Z822" s="1">
        <f>Table1914[[#This Row],[Quantity2]]*Table1914[[#This Row],[U Cost]]</f>
        <v>0</v>
      </c>
      <c r="AB822" s="1"/>
      <c r="AC822" s="1"/>
      <c r="AD822" s="1">
        <f t="shared" si="77"/>
        <v>0</v>
      </c>
      <c r="AE822" s="1"/>
      <c r="AF822" s="1">
        <f>SUM(Table1914[[#This Row],[Total 
Paid]:[Shipping 
Charged]])</f>
        <v>0</v>
      </c>
      <c r="AG822" s="1"/>
      <c r="AH822" s="1"/>
      <c r="AI822" s="1">
        <f t="shared" si="78"/>
        <v>0</v>
      </c>
      <c r="AK822" s="1"/>
      <c r="AL822" s="1"/>
      <c r="AM822" s="1"/>
      <c r="AN822" s="1"/>
      <c r="AP822" s="30"/>
      <c r="AQ822" s="1"/>
      <c r="AR822" s="1">
        <f t="shared" si="84"/>
        <v>0</v>
      </c>
      <c r="AS822" s="1"/>
      <c r="AT822" s="1"/>
      <c r="AU822" s="2">
        <f t="shared" si="79"/>
        <v>0</v>
      </c>
      <c r="AW822" s="1"/>
      <c r="AX822" s="1"/>
      <c r="AY822" s="1"/>
      <c r="AZ822" s="2">
        <f t="shared" si="85"/>
        <v>0</v>
      </c>
      <c r="BA822" s="2">
        <f>SUM(AF822,AH822,-AZ822,-Table1914[[#This Row],[Sale Fee]])</f>
        <v>0</v>
      </c>
      <c r="BC822" s="1"/>
      <c r="BD822" s="1"/>
      <c r="BE822" s="1"/>
    </row>
    <row r="823" spans="1:59" x14ac:dyDescent="0.25">
      <c r="A823" s="1"/>
      <c r="B823" s="1"/>
      <c r="E823" s="4"/>
      <c r="F823" s="4"/>
      <c r="Q823" s="1"/>
      <c r="R823" s="1"/>
      <c r="S823" s="1"/>
      <c r="U823" s="1"/>
      <c r="V823" s="1"/>
      <c r="W823" s="1"/>
      <c r="X823" s="1"/>
      <c r="Y823" s="1"/>
      <c r="Z823" s="1">
        <f>Table1914[[#This Row],[Quantity2]]*Table1914[[#This Row],[U Cost]]</f>
        <v>0</v>
      </c>
      <c r="AB823" s="1"/>
      <c r="AC823" s="1"/>
      <c r="AD823" s="1">
        <f t="shared" si="77"/>
        <v>0</v>
      </c>
      <c r="AE823" s="1"/>
      <c r="AF823" s="1">
        <f>SUM(Table1914[[#This Row],[Total 
Paid]:[Shipping 
Charged]])</f>
        <v>0</v>
      </c>
      <c r="AG823" s="1"/>
      <c r="AH823" s="1"/>
      <c r="AI823" s="1">
        <f t="shared" si="78"/>
        <v>0</v>
      </c>
      <c r="AK823" s="1"/>
      <c r="AL823" s="1"/>
      <c r="AM823" s="1"/>
      <c r="AN823" s="1"/>
      <c r="AP823" s="30"/>
      <c r="AQ823" s="1"/>
      <c r="AR823" s="1">
        <f t="shared" si="84"/>
        <v>0</v>
      </c>
      <c r="AS823" s="1"/>
      <c r="AT823" s="1"/>
      <c r="AU823" s="2">
        <f t="shared" si="79"/>
        <v>0</v>
      </c>
      <c r="AW823" s="1"/>
      <c r="AX823" s="1"/>
      <c r="AY823" s="1"/>
      <c r="AZ823" s="2">
        <f t="shared" si="85"/>
        <v>0</v>
      </c>
      <c r="BA823" s="2">
        <f>SUM(AF823,AH823,-AZ823,-Table1914[[#This Row],[Sale Fee]])</f>
        <v>0</v>
      </c>
      <c r="BC823" s="1"/>
      <c r="BD823" s="1"/>
      <c r="BE823" s="1"/>
    </row>
    <row r="824" spans="1:59" x14ac:dyDescent="0.25">
      <c r="A824" s="1"/>
      <c r="B824" s="1"/>
      <c r="E824" s="4"/>
      <c r="F824" s="4"/>
      <c r="Q824" s="1"/>
      <c r="R824" s="1"/>
      <c r="S824" s="1"/>
      <c r="U824" s="1"/>
      <c r="V824" s="1"/>
      <c r="W824" s="1"/>
      <c r="X824" s="1"/>
      <c r="Y824" s="1"/>
      <c r="Z824" s="1">
        <f>Table1914[[#This Row],[Quantity2]]*Table1914[[#This Row],[U Cost]]</f>
        <v>0</v>
      </c>
      <c r="AB824" s="1"/>
      <c r="AC824" s="1"/>
      <c r="AD824" s="1">
        <f t="shared" si="77"/>
        <v>0</v>
      </c>
      <c r="AE824" s="1"/>
      <c r="AF824" s="1">
        <f>SUM(Table1914[[#This Row],[Total 
Paid]:[Shipping 
Charged]])</f>
        <v>0</v>
      </c>
      <c r="AG824" s="1"/>
      <c r="AH824" s="1"/>
      <c r="AI824" s="1">
        <f t="shared" si="78"/>
        <v>0</v>
      </c>
      <c r="AK824" s="1"/>
      <c r="AL824" s="1"/>
      <c r="AM824" s="1"/>
      <c r="AN824" s="1"/>
      <c r="AP824" s="30"/>
      <c r="AQ824" s="1"/>
      <c r="AR824" s="1">
        <f t="shared" si="84"/>
        <v>0</v>
      </c>
      <c r="AS824" s="1"/>
      <c r="AT824" s="1"/>
      <c r="AU824" s="2">
        <f t="shared" si="79"/>
        <v>0</v>
      </c>
      <c r="AW824" s="1"/>
      <c r="AX824" s="1"/>
      <c r="AY824" s="1"/>
      <c r="AZ824" s="2">
        <f t="shared" si="85"/>
        <v>0</v>
      </c>
      <c r="BA824" s="2">
        <f>SUM(AF824,AH824,-AZ824,-Table1914[[#This Row],[Sale Fee]])</f>
        <v>0</v>
      </c>
      <c r="BC824" s="1"/>
      <c r="BD824" s="1"/>
      <c r="BE824" s="1"/>
    </row>
    <row r="825" spans="1:59" x14ac:dyDescent="0.25">
      <c r="A825" s="1"/>
      <c r="B825" s="1"/>
      <c r="E825" s="4"/>
      <c r="F825" s="4"/>
      <c r="Q825" s="1"/>
      <c r="R825" s="1"/>
      <c r="S825" s="1"/>
      <c r="U825" s="1"/>
      <c r="V825" s="1"/>
      <c r="W825" s="1"/>
      <c r="X825" s="1"/>
      <c r="Y825" s="1"/>
      <c r="Z825" s="1">
        <f>Table1914[[#This Row],[Quantity2]]*Table1914[[#This Row],[U Cost]]</f>
        <v>0</v>
      </c>
      <c r="AB825" s="1"/>
      <c r="AC825" s="1"/>
      <c r="AD825" s="1">
        <f t="shared" si="77"/>
        <v>0</v>
      </c>
      <c r="AE825" s="1"/>
      <c r="AF825" s="1">
        <f>SUM(Table1914[[#This Row],[Total 
Paid]:[Shipping 
Charged]])</f>
        <v>0</v>
      </c>
      <c r="AG825" s="1"/>
      <c r="AH825" s="1"/>
      <c r="AI825" s="1">
        <f t="shared" si="78"/>
        <v>0</v>
      </c>
      <c r="AK825" s="1"/>
      <c r="AL825" s="1"/>
      <c r="AM825" s="1"/>
      <c r="AN825" s="1"/>
      <c r="AP825" s="30"/>
      <c r="AQ825" s="1"/>
      <c r="AR825" s="1">
        <f t="shared" si="84"/>
        <v>0</v>
      </c>
      <c r="AS825" s="1"/>
      <c r="AT825" s="1"/>
      <c r="AU825" s="2">
        <f t="shared" si="79"/>
        <v>0</v>
      </c>
      <c r="AW825" s="1"/>
      <c r="AX825" s="1"/>
      <c r="AY825" s="1"/>
      <c r="AZ825" s="2">
        <f t="shared" si="85"/>
        <v>0</v>
      </c>
      <c r="BA825" s="2">
        <f>SUM(AF825,AH825,-AZ825,-Table1914[[#This Row],[Sale Fee]])</f>
        <v>0</v>
      </c>
      <c r="BC825" s="1"/>
      <c r="BD825" s="1"/>
      <c r="BE825" s="1"/>
    </row>
    <row r="826" spans="1:59" x14ac:dyDescent="0.25">
      <c r="A826" s="1"/>
      <c r="B826" s="1"/>
      <c r="E826" s="4"/>
      <c r="F826" s="4"/>
      <c r="Q826" s="1"/>
      <c r="R826" s="1"/>
      <c r="S826" s="1"/>
      <c r="U826" s="1"/>
      <c r="V826" s="1"/>
      <c r="W826" s="1"/>
      <c r="X826" s="1"/>
      <c r="Y826" s="1"/>
      <c r="Z826" s="1">
        <f>Table1914[[#This Row],[Quantity2]]*Table1914[[#This Row],[U Cost]]</f>
        <v>0</v>
      </c>
      <c r="AB826" s="1"/>
      <c r="AC826" s="1"/>
      <c r="AD826" s="1">
        <f t="shared" si="77"/>
        <v>0</v>
      </c>
      <c r="AE826" s="1"/>
      <c r="AF826" s="1">
        <f>SUM(Table1914[[#This Row],[Total 
Paid]:[Shipping 
Charged]])</f>
        <v>0</v>
      </c>
      <c r="AG826" s="1"/>
      <c r="AH826" s="1"/>
      <c r="AI826" s="1">
        <f t="shared" si="78"/>
        <v>0</v>
      </c>
      <c r="AK826" s="1"/>
      <c r="AL826" s="1"/>
      <c r="AM826" s="1"/>
      <c r="AN826" s="1"/>
      <c r="AP826" s="30"/>
      <c r="AQ826" s="1"/>
      <c r="AR826" s="1">
        <f t="shared" si="84"/>
        <v>0</v>
      </c>
      <c r="AS826" s="1"/>
      <c r="AT826" s="1"/>
      <c r="AU826" s="2">
        <f t="shared" si="79"/>
        <v>0</v>
      </c>
      <c r="AW826" s="1"/>
      <c r="AX826" s="1"/>
      <c r="AY826" s="1"/>
      <c r="AZ826" s="2">
        <f t="shared" si="85"/>
        <v>0</v>
      </c>
      <c r="BA826" s="2">
        <f>SUM(AF826,AH826,-AZ826,-Table1914[[#This Row],[Sale Fee]])</f>
        <v>0</v>
      </c>
      <c r="BC826" s="1"/>
      <c r="BD826" s="1"/>
      <c r="BE826" s="1"/>
    </row>
    <row r="827" spans="1:59" x14ac:dyDescent="0.25">
      <c r="A827" s="1"/>
      <c r="B827" s="1"/>
      <c r="E827" s="4"/>
      <c r="F827" s="4"/>
      <c r="Q827" s="1"/>
      <c r="R827" s="1"/>
      <c r="S827" s="1"/>
      <c r="U827" s="1"/>
      <c r="V827" s="1"/>
      <c r="W827" s="1"/>
      <c r="X827" s="1"/>
      <c r="Y827" s="1"/>
      <c r="Z827" s="1">
        <f>Table1914[[#This Row],[Quantity2]]*Table1914[[#This Row],[U Cost]]</f>
        <v>0</v>
      </c>
      <c r="AB827" s="1"/>
      <c r="AC827" s="1"/>
      <c r="AD827" s="1">
        <f t="shared" si="77"/>
        <v>0</v>
      </c>
      <c r="AE827" s="1"/>
      <c r="AF827" s="1">
        <f>SUM(Table1914[[#This Row],[Total 
Paid]:[Shipping 
Charged]])</f>
        <v>0</v>
      </c>
      <c r="AG827" s="1"/>
      <c r="AH827" s="1"/>
      <c r="AI827" s="1">
        <f t="shared" si="78"/>
        <v>0</v>
      </c>
      <c r="AK827" s="1"/>
      <c r="AL827" s="1"/>
      <c r="AM827" s="1"/>
      <c r="AN827" s="1"/>
      <c r="AP827" s="30"/>
      <c r="AQ827" s="1"/>
      <c r="AR827" s="1">
        <f t="shared" si="84"/>
        <v>0</v>
      </c>
      <c r="AS827" s="1"/>
      <c r="AT827" s="1"/>
      <c r="AU827" s="2">
        <f t="shared" si="79"/>
        <v>0</v>
      </c>
      <c r="AW827" s="1"/>
      <c r="AX827" s="1"/>
      <c r="AY827" s="1"/>
      <c r="AZ827" s="2">
        <f t="shared" si="85"/>
        <v>0</v>
      </c>
      <c r="BA827" s="2">
        <f>SUM(AF827,AH827,-AZ827,-Table1914[[#This Row],[Sale Fee]])</f>
        <v>0</v>
      </c>
      <c r="BC827" s="1"/>
      <c r="BD827" s="1"/>
      <c r="BE827" s="1"/>
    </row>
    <row r="828" spans="1:59" x14ac:dyDescent="0.25">
      <c r="A828" s="1"/>
      <c r="B828" s="1"/>
      <c r="E828" s="4"/>
      <c r="F828" s="4"/>
      <c r="Q828" s="1"/>
      <c r="R828" s="1"/>
      <c r="S828" s="1"/>
      <c r="U828" s="1"/>
      <c r="V828" s="1"/>
      <c r="W828" s="1"/>
      <c r="X828" s="1"/>
      <c r="Y828" s="1"/>
      <c r="Z828" s="1">
        <f>Table1914[[#This Row],[Quantity2]]*Table1914[[#This Row],[U Cost]]</f>
        <v>0</v>
      </c>
      <c r="AB828" s="1"/>
      <c r="AC828" s="1"/>
      <c r="AD828" s="1">
        <f t="shared" si="77"/>
        <v>0</v>
      </c>
      <c r="AE828" s="1"/>
      <c r="AF828" s="1">
        <f>SUM(Table1914[[#This Row],[Total 
Paid]:[Shipping 
Charged]])</f>
        <v>0</v>
      </c>
      <c r="AG828" s="1"/>
      <c r="AH828" s="1"/>
      <c r="AI828" s="1">
        <f t="shared" si="78"/>
        <v>0</v>
      </c>
      <c r="AK828" s="1"/>
      <c r="AL828" s="1"/>
      <c r="AM828" s="1"/>
      <c r="AN828" s="1"/>
      <c r="AP828" s="30"/>
      <c r="AQ828" s="1"/>
      <c r="AR828" s="1">
        <f t="shared" si="84"/>
        <v>0</v>
      </c>
      <c r="AS828" s="1"/>
      <c r="AT828" s="1"/>
      <c r="AU828" s="2">
        <f t="shared" si="79"/>
        <v>0</v>
      </c>
      <c r="AW828" s="1"/>
      <c r="AX828" s="1"/>
      <c r="AY828" s="1"/>
      <c r="AZ828" s="2">
        <f t="shared" si="85"/>
        <v>0</v>
      </c>
      <c r="BA828" s="2">
        <f>SUM(AF828,AH828,-AZ828,-Table1914[[#This Row],[Sale Fee]])</f>
        <v>0</v>
      </c>
      <c r="BC828" s="1"/>
      <c r="BD828" s="1"/>
      <c r="BE828" s="1"/>
    </row>
    <row r="829" spans="1:59" x14ac:dyDescent="0.25">
      <c r="A829" s="1"/>
      <c r="B829" s="1"/>
      <c r="E829" s="4"/>
      <c r="F829" s="4"/>
      <c r="Q829" s="1"/>
      <c r="R829" s="1"/>
      <c r="S829" s="1"/>
      <c r="U829" s="1"/>
      <c r="V829" s="1"/>
      <c r="W829" s="1"/>
      <c r="X829" s="1"/>
      <c r="Y829" s="1"/>
      <c r="Z829" s="1">
        <f>Table1914[[#This Row],[Quantity2]]*Table1914[[#This Row],[U Cost]]</f>
        <v>0</v>
      </c>
      <c r="AB829" s="1"/>
      <c r="AC829" s="1"/>
      <c r="AD829" s="1">
        <f t="shared" si="77"/>
        <v>0</v>
      </c>
      <c r="AE829" s="1"/>
      <c r="AF829" s="1">
        <f>SUM(Table1914[[#This Row],[Total 
Paid]:[Shipping 
Charged]])</f>
        <v>0</v>
      </c>
      <c r="AG829" s="1"/>
      <c r="AH829" s="1"/>
      <c r="AI829" s="1">
        <f t="shared" si="78"/>
        <v>0</v>
      </c>
      <c r="AK829" s="1"/>
      <c r="AL829" s="1"/>
      <c r="AM829" s="1"/>
      <c r="AN829" s="1"/>
      <c r="AP829" s="30"/>
      <c r="AQ829" s="1"/>
      <c r="AR829" s="1">
        <f t="shared" si="84"/>
        <v>0</v>
      </c>
      <c r="AS829" s="1"/>
      <c r="AT829" s="1"/>
      <c r="AU829" s="2">
        <f t="shared" si="79"/>
        <v>0</v>
      </c>
      <c r="AW829" s="1"/>
      <c r="AX829" s="1"/>
      <c r="AY829" s="1"/>
      <c r="AZ829" s="2">
        <f t="shared" si="85"/>
        <v>0</v>
      </c>
      <c r="BA829" s="2">
        <f>SUM(AF829,AH829,-AZ829,-Table1914[[#This Row],[Sale Fee]])</f>
        <v>0</v>
      </c>
      <c r="BC829" s="1"/>
      <c r="BD829" s="1"/>
      <c r="BE829" s="1"/>
    </row>
    <row r="830" spans="1:59" x14ac:dyDescent="0.25">
      <c r="A830" s="1"/>
      <c r="B830" s="1"/>
      <c r="E830" s="4"/>
      <c r="F830" s="4"/>
      <c r="Q830" s="1"/>
      <c r="R830" s="1"/>
      <c r="S830" s="1"/>
      <c r="U830" s="1"/>
      <c r="V830" s="1"/>
      <c r="W830" s="1"/>
      <c r="X830" s="1"/>
      <c r="Y830" s="1"/>
      <c r="Z830" s="1">
        <f>Table1914[[#This Row],[Quantity2]]*Table1914[[#This Row],[U Cost]]</f>
        <v>0</v>
      </c>
      <c r="AB830" s="1"/>
      <c r="AC830" s="1"/>
      <c r="AD830" s="1">
        <f t="shared" si="77"/>
        <v>0</v>
      </c>
      <c r="AE830" s="1"/>
      <c r="AF830" s="1">
        <f>SUM(Table1914[[#This Row],[Total 
Paid]:[Shipping 
Charged]])</f>
        <v>0</v>
      </c>
      <c r="AG830" s="1"/>
      <c r="AH830" s="1"/>
      <c r="AI830" s="1">
        <f t="shared" si="78"/>
        <v>0</v>
      </c>
      <c r="AK830" s="1"/>
      <c r="AL830" s="1"/>
      <c r="AM830" s="1"/>
      <c r="AN830" s="1"/>
      <c r="AP830" s="30"/>
      <c r="AQ830" s="1"/>
      <c r="AR830" s="1">
        <f t="shared" si="84"/>
        <v>0</v>
      </c>
      <c r="AS830" s="1"/>
      <c r="AT830" s="1"/>
      <c r="AU830" s="2">
        <f t="shared" si="79"/>
        <v>0</v>
      </c>
      <c r="AW830" s="1"/>
      <c r="AX830" s="1"/>
      <c r="AY830" s="1"/>
      <c r="AZ830" s="2">
        <f t="shared" si="85"/>
        <v>0</v>
      </c>
      <c r="BA830" s="2">
        <f>SUM(AF830,AH830,-AZ830,-Table1914[[#This Row],[Sale Fee]])</f>
        <v>0</v>
      </c>
      <c r="BC830" s="1"/>
      <c r="BD830" s="1"/>
      <c r="BE830" s="1"/>
      <c r="BG830" s="4"/>
    </row>
    <row r="831" spans="1:59" x14ac:dyDescent="0.25">
      <c r="A831" s="1"/>
      <c r="B831" s="1"/>
      <c r="E831" s="4"/>
      <c r="F831" s="4"/>
      <c r="Q831" s="1"/>
      <c r="R831" s="1"/>
      <c r="S831" s="1"/>
      <c r="U831" s="1"/>
      <c r="V831" s="1"/>
      <c r="W831" s="1"/>
      <c r="X831" s="1"/>
      <c r="Y831" s="1"/>
      <c r="Z831" s="1">
        <f>Table1914[[#This Row],[Quantity2]]*Table1914[[#This Row],[U Cost]]</f>
        <v>0</v>
      </c>
      <c r="AB831" s="1"/>
      <c r="AC831" s="1"/>
      <c r="AD831" s="1">
        <f t="shared" si="77"/>
        <v>0</v>
      </c>
      <c r="AE831" s="1"/>
      <c r="AF831" s="1">
        <f>SUM(Table1914[[#This Row],[Total 
Paid]:[Shipping 
Charged]])</f>
        <v>0</v>
      </c>
      <c r="AG831" s="1"/>
      <c r="AH831" s="1"/>
      <c r="AI831" s="1">
        <f t="shared" si="78"/>
        <v>0</v>
      </c>
      <c r="AK831" s="1"/>
      <c r="AL831" s="1"/>
      <c r="AM831" s="1"/>
      <c r="AN831" s="1"/>
      <c r="AP831" s="30"/>
      <c r="AQ831" s="1"/>
      <c r="AR831" s="1">
        <f t="shared" si="84"/>
        <v>0</v>
      </c>
      <c r="AS831" s="1"/>
      <c r="AT831" s="1"/>
      <c r="AU831" s="2">
        <f t="shared" si="79"/>
        <v>0</v>
      </c>
      <c r="AW831" s="1"/>
      <c r="AX831" s="1"/>
      <c r="AY831" s="1"/>
      <c r="AZ831" s="2">
        <f t="shared" si="85"/>
        <v>0</v>
      </c>
      <c r="BA831" s="2">
        <f>SUM(AF831,AH831,-AZ831,-Table1914[[#This Row],[Sale Fee]])</f>
        <v>0</v>
      </c>
      <c r="BC831" s="1"/>
      <c r="BD831" s="1"/>
      <c r="BE831" s="1"/>
    </row>
    <row r="832" spans="1:59" x14ac:dyDescent="0.25">
      <c r="A832" s="1"/>
      <c r="B832" s="1"/>
      <c r="E832" s="4"/>
      <c r="F832" s="4"/>
      <c r="Q832" s="1"/>
      <c r="R832" s="1"/>
      <c r="S832" s="1"/>
      <c r="U832" s="1"/>
      <c r="V832" s="1"/>
      <c r="W832" s="1"/>
      <c r="X832" s="1"/>
      <c r="Y832" s="1"/>
      <c r="Z832" s="1">
        <f>Table1914[[#This Row],[Quantity2]]*Table1914[[#This Row],[U Cost]]</f>
        <v>0</v>
      </c>
      <c r="AB832" s="1"/>
      <c r="AC832" s="1"/>
      <c r="AD832" s="1">
        <f t="shared" si="77"/>
        <v>0</v>
      </c>
      <c r="AE832" s="1"/>
      <c r="AF832" s="1">
        <f>SUM(Table1914[[#This Row],[Total 
Paid]:[Shipping 
Charged]])</f>
        <v>0</v>
      </c>
      <c r="AG832" s="1"/>
      <c r="AH832" s="1"/>
      <c r="AI832" s="1">
        <f t="shared" si="78"/>
        <v>0</v>
      </c>
      <c r="AK832" s="1"/>
      <c r="AL832" s="1"/>
      <c r="AM832" s="1"/>
      <c r="AN832" s="1"/>
      <c r="AP832" s="30"/>
      <c r="AQ832" s="1"/>
      <c r="AR832" s="1">
        <f t="shared" si="84"/>
        <v>0</v>
      </c>
      <c r="AS832" s="1"/>
      <c r="AT832" s="1"/>
      <c r="AU832" s="2">
        <f t="shared" si="79"/>
        <v>0</v>
      </c>
      <c r="AW832" s="1"/>
      <c r="AX832" s="1"/>
      <c r="AY832" s="1"/>
      <c r="AZ832" s="2">
        <f t="shared" si="85"/>
        <v>0</v>
      </c>
      <c r="BA832" s="2">
        <f>SUM(AF832,AH832,-AZ832,-Table1914[[#This Row],[Sale Fee]])</f>
        <v>0</v>
      </c>
      <c r="BC832" s="1"/>
      <c r="BD832" s="1"/>
      <c r="BE832" s="1"/>
    </row>
    <row r="833" spans="1:57" x14ac:dyDescent="0.25">
      <c r="A833" s="1"/>
      <c r="B833" s="1"/>
      <c r="E833" s="4"/>
      <c r="F833" s="4"/>
      <c r="Q833" s="1"/>
      <c r="R833" s="1"/>
      <c r="S833" s="1"/>
      <c r="U833" s="1"/>
      <c r="V833" s="1"/>
      <c r="W833" s="1"/>
      <c r="X833" s="1"/>
      <c r="Y833" s="1"/>
      <c r="Z833" s="1">
        <f>Table1914[[#This Row],[Quantity2]]*Table1914[[#This Row],[U Cost]]</f>
        <v>0</v>
      </c>
      <c r="AB833" s="1"/>
      <c r="AC833" s="1"/>
      <c r="AD833" s="1">
        <f t="shared" ref="AD833:AD896" si="89">AC833*AB833</f>
        <v>0</v>
      </c>
      <c r="AE833" s="1"/>
      <c r="AF833" s="1">
        <f>SUM(Table1914[[#This Row],[Total 
Paid]:[Shipping 
Charged]])</f>
        <v>0</v>
      </c>
      <c r="AG833" s="1"/>
      <c r="AH833" s="1"/>
      <c r="AI833" s="1">
        <f t="shared" ref="AI833:AI896" si="90">SUM(AF833,AG833,AH833)</f>
        <v>0</v>
      </c>
      <c r="AK833" s="1"/>
      <c r="AL833" s="1"/>
      <c r="AM833" s="1"/>
      <c r="AN833" s="1"/>
      <c r="AP833" s="30"/>
      <c r="AQ833" s="1"/>
      <c r="AR833" s="1">
        <f t="shared" si="84"/>
        <v>0</v>
      </c>
      <c r="AS833" s="1"/>
      <c r="AT833" s="1"/>
      <c r="AU833" s="2">
        <f t="shared" ref="AU833:AU896" si="91">SUM(AR833:AT833)</f>
        <v>0</v>
      </c>
      <c r="AW833" s="1"/>
      <c r="AX833" s="1"/>
      <c r="AY833" s="1"/>
      <c r="AZ833" s="2">
        <f t="shared" si="85"/>
        <v>0</v>
      </c>
      <c r="BA833" s="2">
        <f>SUM(AF833,AH833,-AZ833,-Table1914[[#This Row],[Sale Fee]])</f>
        <v>0</v>
      </c>
      <c r="BC833" s="1"/>
      <c r="BD833" s="1"/>
      <c r="BE833" s="1"/>
    </row>
    <row r="834" spans="1:57" x14ac:dyDescent="0.25">
      <c r="A834" s="1"/>
      <c r="B834" s="1"/>
      <c r="E834" s="4"/>
      <c r="F834" s="4"/>
      <c r="Q834" s="1"/>
      <c r="R834" s="1"/>
      <c r="S834" s="1"/>
      <c r="U834" s="1"/>
      <c r="V834" s="1"/>
      <c r="W834" s="1"/>
      <c r="X834" s="1"/>
      <c r="Y834" s="1"/>
      <c r="Z834" s="1">
        <f>Table1914[[#This Row],[Quantity2]]*Table1914[[#This Row],[U Cost]]</f>
        <v>0</v>
      </c>
      <c r="AB834" s="1"/>
      <c r="AC834" s="1"/>
      <c r="AD834" s="1">
        <f t="shared" si="89"/>
        <v>0</v>
      </c>
      <c r="AE834" s="1"/>
      <c r="AF834" s="1">
        <f>SUM(Table1914[[#This Row],[Total 
Paid]:[Shipping 
Charged]])</f>
        <v>0</v>
      </c>
      <c r="AG834" s="1"/>
      <c r="AH834" s="1"/>
      <c r="AI834" s="1">
        <f t="shared" si="90"/>
        <v>0</v>
      </c>
      <c r="AK834" s="1"/>
      <c r="AL834" s="1"/>
      <c r="AM834" s="1"/>
      <c r="AN834" s="1"/>
      <c r="AP834" s="30"/>
      <c r="AQ834" s="1"/>
      <c r="AR834" s="1">
        <f t="shared" si="84"/>
        <v>0</v>
      </c>
      <c r="AS834" s="1"/>
      <c r="AT834" s="1"/>
      <c r="AU834" s="2">
        <f t="shared" si="91"/>
        <v>0</v>
      </c>
      <c r="AW834" s="1"/>
      <c r="AX834" s="1"/>
      <c r="AY834" s="1"/>
      <c r="AZ834" s="2">
        <f t="shared" si="85"/>
        <v>0</v>
      </c>
      <c r="BA834" s="2">
        <f>SUM(AF834,AH834,-AZ834,-Table1914[[#This Row],[Sale Fee]])</f>
        <v>0</v>
      </c>
      <c r="BC834" s="1"/>
      <c r="BD834" s="1"/>
      <c r="BE834" s="1"/>
    </row>
    <row r="835" spans="1:57" x14ac:dyDescent="0.25">
      <c r="A835" s="1"/>
      <c r="B835" s="1"/>
      <c r="E835" s="4"/>
      <c r="F835" s="4"/>
      <c r="Q835" s="1"/>
      <c r="R835" s="1"/>
      <c r="S835" s="1"/>
      <c r="U835" s="1"/>
      <c r="V835" s="1"/>
      <c r="W835" s="1"/>
      <c r="X835" s="1"/>
      <c r="Y835" s="1"/>
      <c r="Z835" s="1">
        <f>Table1914[[#This Row],[Quantity2]]*Table1914[[#This Row],[U Cost]]</f>
        <v>0</v>
      </c>
      <c r="AB835" s="1"/>
      <c r="AC835" s="1"/>
      <c r="AD835" s="1">
        <f t="shared" si="89"/>
        <v>0</v>
      </c>
      <c r="AE835" s="1"/>
      <c r="AF835" s="1">
        <f>SUM(Table1914[[#This Row],[Total 
Paid]:[Shipping 
Charged]])</f>
        <v>0</v>
      </c>
      <c r="AG835" s="1"/>
      <c r="AH835" s="1"/>
      <c r="AI835" s="1">
        <f t="shared" si="90"/>
        <v>0</v>
      </c>
      <c r="AK835" s="1"/>
      <c r="AL835" s="1"/>
      <c r="AM835" s="1"/>
      <c r="AN835" s="1"/>
      <c r="AP835" s="30"/>
      <c r="AQ835" s="1"/>
      <c r="AR835" s="1">
        <f t="shared" si="84"/>
        <v>0</v>
      </c>
      <c r="AS835" s="1"/>
      <c r="AT835" s="1"/>
      <c r="AU835" s="2">
        <f t="shared" si="91"/>
        <v>0</v>
      </c>
      <c r="AW835" s="1"/>
      <c r="AX835" s="1"/>
      <c r="AY835" s="1"/>
      <c r="AZ835" s="2">
        <f t="shared" si="85"/>
        <v>0</v>
      </c>
      <c r="BA835" s="2">
        <f>SUM(AF835,AH835,-AZ835,-Table1914[[#This Row],[Sale Fee]])</f>
        <v>0</v>
      </c>
      <c r="BC835" s="1"/>
      <c r="BD835" s="1"/>
      <c r="BE835" s="1"/>
    </row>
    <row r="836" spans="1:57" x14ac:dyDescent="0.25">
      <c r="A836" s="1"/>
      <c r="B836" s="1"/>
      <c r="E836" s="4"/>
      <c r="F836" s="4"/>
      <c r="Q836" s="1"/>
      <c r="R836" s="1"/>
      <c r="S836" s="1"/>
      <c r="U836" s="1"/>
      <c r="V836" s="1"/>
      <c r="W836" s="1"/>
      <c r="X836" s="1"/>
      <c r="Y836" s="1"/>
      <c r="Z836" s="1">
        <f>Table1914[[#This Row],[Quantity2]]*Table1914[[#This Row],[U Cost]]</f>
        <v>0</v>
      </c>
      <c r="AB836" s="1"/>
      <c r="AC836" s="1"/>
      <c r="AD836" s="1">
        <f t="shared" si="89"/>
        <v>0</v>
      </c>
      <c r="AE836" s="1"/>
      <c r="AF836" s="1">
        <f>SUM(Table1914[[#This Row],[Total 
Paid]:[Shipping 
Charged]])</f>
        <v>0</v>
      </c>
      <c r="AG836" s="1"/>
      <c r="AH836" s="1"/>
      <c r="AI836" s="1">
        <f t="shared" si="90"/>
        <v>0</v>
      </c>
      <c r="AK836" s="1"/>
      <c r="AL836" s="1"/>
      <c r="AM836" s="1"/>
      <c r="AN836" s="1"/>
      <c r="AP836" s="30"/>
      <c r="AQ836" s="1"/>
      <c r="AR836" s="1">
        <f t="shared" si="84"/>
        <v>0</v>
      </c>
      <c r="AS836" s="1"/>
      <c r="AT836" s="1"/>
      <c r="AU836" s="2">
        <f t="shared" si="91"/>
        <v>0</v>
      </c>
      <c r="AW836" s="1"/>
      <c r="AX836" s="1"/>
      <c r="AY836" s="1"/>
      <c r="AZ836" s="2">
        <f t="shared" si="85"/>
        <v>0</v>
      </c>
      <c r="BA836" s="2">
        <f>SUM(AF836,AH836,-AZ836,-Table1914[[#This Row],[Sale Fee]])</f>
        <v>0</v>
      </c>
      <c r="BC836" s="1"/>
      <c r="BD836" s="1"/>
      <c r="BE836" s="1"/>
    </row>
    <row r="837" spans="1:57" x14ac:dyDescent="0.25">
      <c r="A837" s="1"/>
      <c r="B837" s="1"/>
      <c r="E837" s="4"/>
      <c r="F837" s="4"/>
      <c r="Q837" s="1"/>
      <c r="R837" s="1"/>
      <c r="S837" s="1"/>
      <c r="U837" s="1"/>
      <c r="V837" s="1"/>
      <c r="W837" s="1"/>
      <c r="X837" s="1"/>
      <c r="Y837" s="1"/>
      <c r="Z837" s="1">
        <f>Table1914[[#This Row],[Quantity2]]*Table1914[[#This Row],[U Cost]]</f>
        <v>0</v>
      </c>
      <c r="AB837" s="1"/>
      <c r="AC837" s="1"/>
      <c r="AD837" s="1">
        <f t="shared" si="89"/>
        <v>0</v>
      </c>
      <c r="AE837" s="1"/>
      <c r="AF837" s="1">
        <f>SUM(Table1914[[#This Row],[Total 
Paid]:[Shipping 
Charged]])</f>
        <v>0</v>
      </c>
      <c r="AG837" s="1"/>
      <c r="AH837" s="1"/>
      <c r="AI837" s="1">
        <f t="shared" si="90"/>
        <v>0</v>
      </c>
      <c r="AK837" s="1"/>
      <c r="AL837" s="1"/>
      <c r="AM837" s="1"/>
      <c r="AN837" s="1"/>
      <c r="AP837" s="30"/>
      <c r="AQ837" s="1"/>
      <c r="AR837" s="1">
        <f t="shared" si="84"/>
        <v>0</v>
      </c>
      <c r="AS837" s="1"/>
      <c r="AT837" s="1"/>
      <c r="AU837" s="2">
        <f t="shared" si="91"/>
        <v>0</v>
      </c>
      <c r="AW837" s="1"/>
      <c r="AX837" s="1"/>
      <c r="AY837" s="1"/>
      <c r="AZ837" s="2">
        <f t="shared" si="85"/>
        <v>0</v>
      </c>
      <c r="BA837" s="2">
        <f>SUM(AF837,AH837,-AZ837,-Table1914[[#This Row],[Sale Fee]])</f>
        <v>0</v>
      </c>
      <c r="BC837" s="1"/>
      <c r="BD837" s="1"/>
      <c r="BE837" s="1"/>
    </row>
    <row r="838" spans="1:57" x14ac:dyDescent="0.25">
      <c r="A838" s="1"/>
      <c r="B838" s="1"/>
      <c r="E838" s="4"/>
      <c r="F838" s="4"/>
      <c r="Q838" s="1"/>
      <c r="R838" s="1"/>
      <c r="S838" s="1"/>
      <c r="U838" s="1"/>
      <c r="V838" s="1"/>
      <c r="W838" s="1"/>
      <c r="X838" s="1"/>
      <c r="Y838" s="1"/>
      <c r="Z838" s="1">
        <f>Table1914[[#This Row],[Quantity2]]*Table1914[[#This Row],[U Cost]]</f>
        <v>0</v>
      </c>
      <c r="AB838" s="1"/>
      <c r="AC838" s="1"/>
      <c r="AD838" s="1">
        <f t="shared" si="89"/>
        <v>0</v>
      </c>
      <c r="AE838" s="1"/>
      <c r="AF838" s="1">
        <f>SUM(Table1914[[#This Row],[Total 
Paid]:[Shipping 
Charged]])</f>
        <v>0</v>
      </c>
      <c r="AG838" s="1"/>
      <c r="AH838" s="1"/>
      <c r="AI838" s="1">
        <f t="shared" si="90"/>
        <v>0</v>
      </c>
      <c r="AK838" s="1"/>
      <c r="AL838" s="1"/>
      <c r="AM838" s="1"/>
      <c r="AN838" s="1"/>
      <c r="AP838" s="30"/>
      <c r="AQ838" s="1"/>
      <c r="AR838" s="1">
        <f t="shared" si="84"/>
        <v>0</v>
      </c>
      <c r="AS838" s="1"/>
      <c r="AT838" s="1"/>
      <c r="AU838" s="2">
        <f t="shared" si="91"/>
        <v>0</v>
      </c>
      <c r="AW838" s="1"/>
      <c r="AX838" s="1"/>
      <c r="AY838" s="1"/>
      <c r="AZ838" s="2">
        <f t="shared" si="85"/>
        <v>0</v>
      </c>
      <c r="BA838" s="2">
        <f>SUM(AF838,AH838,-AZ838,-Table1914[[#This Row],[Sale Fee]])</f>
        <v>0</v>
      </c>
      <c r="BC838" s="1"/>
      <c r="BD838" s="1"/>
      <c r="BE838" s="1"/>
    </row>
    <row r="839" spans="1:57" x14ac:dyDescent="0.25">
      <c r="A839" s="1"/>
      <c r="B839" s="1"/>
      <c r="E839" s="4"/>
      <c r="F839" s="4"/>
      <c r="Q839" s="1"/>
      <c r="R839" s="1"/>
      <c r="S839" s="1"/>
      <c r="U839" s="1"/>
      <c r="V839" s="1"/>
      <c r="W839" s="1"/>
      <c r="X839" s="1"/>
      <c r="Y839" s="1"/>
      <c r="Z839" s="1">
        <f>Table1914[[#This Row],[Quantity2]]*Table1914[[#This Row],[U Cost]]</f>
        <v>0</v>
      </c>
      <c r="AB839" s="1"/>
      <c r="AC839" s="1"/>
      <c r="AD839" s="1">
        <f t="shared" si="89"/>
        <v>0</v>
      </c>
      <c r="AE839" s="1"/>
      <c r="AF839" s="1">
        <f>SUM(Table1914[[#This Row],[Total 
Paid]:[Shipping 
Charged]])</f>
        <v>0</v>
      </c>
      <c r="AG839" s="1"/>
      <c r="AH839" s="1"/>
      <c r="AI839" s="1">
        <f t="shared" si="90"/>
        <v>0</v>
      </c>
      <c r="AK839" s="1"/>
      <c r="AL839" s="1"/>
      <c r="AM839" s="1"/>
      <c r="AN839" s="1"/>
      <c r="AP839" s="30"/>
      <c r="AQ839" s="1"/>
      <c r="AR839" s="1">
        <f t="shared" si="84"/>
        <v>0</v>
      </c>
      <c r="AS839" s="1"/>
      <c r="AT839" s="1"/>
      <c r="AU839" s="2">
        <f t="shared" si="91"/>
        <v>0</v>
      </c>
      <c r="AW839" s="1"/>
      <c r="AX839" s="1"/>
      <c r="AY839" s="1"/>
      <c r="AZ839" s="2">
        <f t="shared" si="85"/>
        <v>0</v>
      </c>
      <c r="BA839" s="2">
        <f>SUM(AF839,AH839,-AZ839,-Table1914[[#This Row],[Sale Fee]])</f>
        <v>0</v>
      </c>
      <c r="BC839" s="1"/>
      <c r="BD839" s="1"/>
      <c r="BE839" s="1"/>
    </row>
    <row r="840" spans="1:57" x14ac:dyDescent="0.25">
      <c r="A840" s="1"/>
      <c r="B840" s="1"/>
      <c r="E840" s="4"/>
      <c r="F840" s="4"/>
      <c r="Q840" s="1"/>
      <c r="R840" s="1"/>
      <c r="S840" s="1"/>
      <c r="U840" s="1"/>
      <c r="V840" s="1"/>
      <c r="W840" s="1"/>
      <c r="X840" s="1"/>
      <c r="Y840" s="1"/>
      <c r="Z840" s="1">
        <f>Table1914[[#This Row],[Quantity2]]*Table1914[[#This Row],[U Cost]]</f>
        <v>0</v>
      </c>
      <c r="AB840" s="1"/>
      <c r="AC840" s="1"/>
      <c r="AD840" s="1">
        <f t="shared" si="89"/>
        <v>0</v>
      </c>
      <c r="AE840" s="1"/>
      <c r="AF840" s="1">
        <f>SUM(Table1914[[#This Row],[Total 
Paid]:[Shipping 
Charged]])</f>
        <v>0</v>
      </c>
      <c r="AG840" s="1"/>
      <c r="AH840" s="1"/>
      <c r="AI840" s="1">
        <f t="shared" si="90"/>
        <v>0</v>
      </c>
      <c r="AK840" s="1"/>
      <c r="AL840" s="1"/>
      <c r="AM840" s="1"/>
      <c r="AN840" s="1"/>
      <c r="AP840" s="30"/>
      <c r="AQ840" s="1"/>
      <c r="AR840" s="1">
        <f t="shared" si="84"/>
        <v>0</v>
      </c>
      <c r="AS840" s="1"/>
      <c r="AT840" s="1"/>
      <c r="AU840" s="2">
        <f t="shared" si="91"/>
        <v>0</v>
      </c>
      <c r="AW840" s="1"/>
      <c r="AX840" s="1"/>
      <c r="AY840" s="1"/>
      <c r="AZ840" s="2">
        <f t="shared" si="85"/>
        <v>0</v>
      </c>
      <c r="BA840" s="2">
        <f>SUM(AF840,AH840,-AZ840,-Table1914[[#This Row],[Sale Fee]])</f>
        <v>0</v>
      </c>
      <c r="BC840" s="1"/>
      <c r="BD840" s="1"/>
      <c r="BE840" s="1"/>
    </row>
    <row r="841" spans="1:57" x14ac:dyDescent="0.25">
      <c r="A841" s="1"/>
      <c r="B841" s="1"/>
      <c r="E841" s="4"/>
      <c r="F841" s="4"/>
      <c r="Q841" s="1"/>
      <c r="R841" s="1"/>
      <c r="S841" s="1"/>
      <c r="U841" s="1"/>
      <c r="V841" s="1"/>
      <c r="W841" s="1"/>
      <c r="X841" s="1"/>
      <c r="Y841" s="1"/>
      <c r="Z841" s="1">
        <f>Table1914[[#This Row],[Quantity2]]*Table1914[[#This Row],[U Cost]]</f>
        <v>0</v>
      </c>
      <c r="AB841" s="1"/>
      <c r="AC841" s="1"/>
      <c r="AD841" s="1">
        <f t="shared" si="89"/>
        <v>0</v>
      </c>
      <c r="AE841" s="1"/>
      <c r="AF841" s="1">
        <f>SUM(Table1914[[#This Row],[Total 
Paid]:[Shipping 
Charged]])</f>
        <v>0</v>
      </c>
      <c r="AG841" s="1"/>
      <c r="AH841" s="1"/>
      <c r="AI841" s="1">
        <f t="shared" si="90"/>
        <v>0</v>
      </c>
      <c r="AK841" s="1"/>
      <c r="AL841" s="1"/>
      <c r="AM841" s="1"/>
      <c r="AN841" s="1"/>
      <c r="AP841" s="30"/>
      <c r="AQ841" s="1"/>
      <c r="AR841" s="1">
        <f t="shared" si="84"/>
        <v>0</v>
      </c>
      <c r="AS841" s="1"/>
      <c r="AT841" s="1"/>
      <c r="AU841" s="2">
        <f t="shared" si="91"/>
        <v>0</v>
      </c>
      <c r="AW841" s="1"/>
      <c r="AX841" s="1"/>
      <c r="AY841" s="1"/>
      <c r="AZ841" s="2">
        <f t="shared" si="85"/>
        <v>0</v>
      </c>
      <c r="BA841" s="2">
        <f>SUM(AF841,AH841,-AZ841,-Table1914[[#This Row],[Sale Fee]])</f>
        <v>0</v>
      </c>
      <c r="BC841" s="1"/>
      <c r="BD841" s="1"/>
      <c r="BE841" s="1"/>
    </row>
    <row r="842" spans="1:57" x14ac:dyDescent="0.25">
      <c r="A842" s="1"/>
      <c r="B842" s="1"/>
      <c r="E842" s="4"/>
      <c r="F842" s="4"/>
      <c r="Q842" s="1"/>
      <c r="R842" s="1"/>
      <c r="S842" s="1"/>
      <c r="U842" s="1"/>
      <c r="V842" s="1"/>
      <c r="W842" s="1"/>
      <c r="X842" s="1"/>
      <c r="Y842" s="1"/>
      <c r="Z842" s="1">
        <f>Table1914[[#This Row],[Quantity2]]*Table1914[[#This Row],[U Cost]]</f>
        <v>0</v>
      </c>
      <c r="AB842" s="1"/>
      <c r="AC842" s="1"/>
      <c r="AD842" s="1">
        <f t="shared" si="89"/>
        <v>0</v>
      </c>
      <c r="AE842" s="1"/>
      <c r="AF842" s="1">
        <f>SUM(Table1914[[#This Row],[Total 
Paid]:[Shipping 
Charged]])</f>
        <v>0</v>
      </c>
      <c r="AG842" s="1"/>
      <c r="AH842" s="1"/>
      <c r="AI842" s="1">
        <f t="shared" si="90"/>
        <v>0</v>
      </c>
      <c r="AK842" s="1"/>
      <c r="AL842" s="1"/>
      <c r="AM842" s="1"/>
      <c r="AN842" s="1"/>
      <c r="AP842" s="30"/>
      <c r="AQ842" s="1"/>
      <c r="AR842" s="1">
        <f t="shared" si="84"/>
        <v>0</v>
      </c>
      <c r="AS842" s="1"/>
      <c r="AT842" s="1"/>
      <c r="AU842" s="2">
        <f t="shared" si="91"/>
        <v>0</v>
      </c>
      <c r="AW842" s="1"/>
      <c r="AX842" s="1"/>
      <c r="AY842" s="1"/>
      <c r="AZ842" s="2">
        <f t="shared" si="85"/>
        <v>0</v>
      </c>
      <c r="BA842" s="2">
        <f>SUM(AF842,AH842,-AZ842,-Table1914[[#This Row],[Sale Fee]])</f>
        <v>0</v>
      </c>
      <c r="BC842" s="1"/>
      <c r="BD842" s="1"/>
      <c r="BE842" s="1"/>
    </row>
    <row r="843" spans="1:57" x14ac:dyDescent="0.25">
      <c r="A843" s="1"/>
      <c r="B843" s="1"/>
      <c r="E843" s="4"/>
      <c r="F843" s="4"/>
      <c r="Q843" s="1"/>
      <c r="R843" s="1"/>
      <c r="S843" s="1"/>
      <c r="U843" s="1"/>
      <c r="V843" s="1"/>
      <c r="W843" s="1"/>
      <c r="X843" s="1"/>
      <c r="Y843" s="1"/>
      <c r="Z843" s="1">
        <f>Table1914[[#This Row],[Quantity2]]*Table1914[[#This Row],[U Cost]]</f>
        <v>0</v>
      </c>
      <c r="AB843" s="1"/>
      <c r="AC843" s="1"/>
      <c r="AD843" s="1">
        <f t="shared" si="89"/>
        <v>0</v>
      </c>
      <c r="AE843" s="1"/>
      <c r="AF843" s="1">
        <f>SUM(Table1914[[#This Row],[Total 
Paid]:[Shipping 
Charged]])</f>
        <v>0</v>
      </c>
      <c r="AG843" s="1"/>
      <c r="AH843" s="1"/>
      <c r="AI843" s="1">
        <f t="shared" si="90"/>
        <v>0</v>
      </c>
      <c r="AK843" s="1"/>
      <c r="AL843" s="1"/>
      <c r="AM843" s="1"/>
      <c r="AN843" s="1"/>
      <c r="AP843" s="30"/>
      <c r="AQ843" s="1"/>
      <c r="AR843" s="1">
        <f t="shared" si="84"/>
        <v>0</v>
      </c>
      <c r="AS843" s="1"/>
      <c r="AT843" s="1"/>
      <c r="AU843" s="2">
        <f t="shared" si="91"/>
        <v>0</v>
      </c>
      <c r="AW843" s="1"/>
      <c r="AX843" s="1"/>
      <c r="AY843" s="1"/>
      <c r="AZ843" s="2">
        <f t="shared" si="85"/>
        <v>0</v>
      </c>
      <c r="BA843" s="2">
        <f>SUM(AF843,AH843,-AZ843,-Table1914[[#This Row],[Sale Fee]])</f>
        <v>0</v>
      </c>
      <c r="BC843" s="1"/>
      <c r="BD843" s="1"/>
      <c r="BE843" s="1"/>
    </row>
    <row r="844" spans="1:57" x14ac:dyDescent="0.25">
      <c r="A844" s="1"/>
      <c r="B844" s="1"/>
      <c r="E844" s="4"/>
      <c r="F844" s="4"/>
      <c r="O844" s="49"/>
      <c r="Q844" s="1"/>
      <c r="R844" s="1"/>
      <c r="S844" s="1"/>
      <c r="U844" s="1"/>
      <c r="V844" s="1"/>
      <c r="W844" s="1"/>
      <c r="X844" s="1"/>
      <c r="Y844" s="1"/>
      <c r="Z844" s="1">
        <f>Table1914[[#This Row],[Quantity2]]*Table1914[[#This Row],[U Cost]]</f>
        <v>0</v>
      </c>
      <c r="AB844" s="1"/>
      <c r="AC844" s="1"/>
      <c r="AD844" s="1">
        <f t="shared" si="89"/>
        <v>0</v>
      </c>
      <c r="AE844" s="1"/>
      <c r="AF844" s="1">
        <f>SUM(Table1914[[#This Row],[Total 
Paid]:[Shipping 
Charged]])</f>
        <v>0</v>
      </c>
      <c r="AG844" s="1"/>
      <c r="AH844" s="1"/>
      <c r="AI844" s="1">
        <f t="shared" si="90"/>
        <v>0</v>
      </c>
      <c r="AK844" s="1"/>
      <c r="AL844" s="1"/>
      <c r="AM844" s="1"/>
      <c r="AN844" s="1"/>
      <c r="AP844" s="30"/>
      <c r="AQ844" s="1"/>
      <c r="AR844" s="1">
        <f t="shared" si="84"/>
        <v>0</v>
      </c>
      <c r="AS844" s="1"/>
      <c r="AT844" s="1"/>
      <c r="AU844" s="2">
        <f t="shared" si="91"/>
        <v>0</v>
      </c>
      <c r="AW844" s="1"/>
      <c r="AX844" s="1"/>
      <c r="AY844" s="1"/>
      <c r="AZ844" s="2">
        <f t="shared" si="85"/>
        <v>0</v>
      </c>
      <c r="BA844" s="2">
        <f>SUM(AF844,AH844,-AZ844,-Table1914[[#This Row],[Sale Fee]])</f>
        <v>0</v>
      </c>
      <c r="BC844" s="1"/>
      <c r="BD844" s="1"/>
      <c r="BE844" s="1"/>
    </row>
    <row r="845" spans="1:57" x14ac:dyDescent="0.25">
      <c r="A845" s="1"/>
      <c r="B845" s="1"/>
      <c r="E845" s="4"/>
      <c r="F845" s="4"/>
      <c r="Q845" s="1"/>
      <c r="R845" s="1"/>
      <c r="S845" s="1"/>
      <c r="U845" s="1"/>
      <c r="V845" s="1"/>
      <c r="W845" s="1"/>
      <c r="X845" s="1"/>
      <c r="Y845" s="1"/>
      <c r="Z845" s="1">
        <f>Table1914[[#This Row],[Quantity2]]*Table1914[[#This Row],[U Cost]]</f>
        <v>0</v>
      </c>
      <c r="AB845" s="1"/>
      <c r="AC845" s="1"/>
      <c r="AD845" s="1">
        <f t="shared" si="89"/>
        <v>0</v>
      </c>
      <c r="AE845" s="1"/>
      <c r="AF845" s="1">
        <f>SUM(Table1914[[#This Row],[Total 
Paid]:[Shipping 
Charged]])</f>
        <v>0</v>
      </c>
      <c r="AG845" s="1"/>
      <c r="AH845" s="1"/>
      <c r="AI845" s="1">
        <f t="shared" si="90"/>
        <v>0</v>
      </c>
      <c r="AK845" s="1"/>
      <c r="AL845" s="1"/>
      <c r="AM845" s="1"/>
      <c r="AN845" s="1"/>
      <c r="AP845" s="30"/>
      <c r="AQ845" s="1"/>
      <c r="AR845" s="1">
        <f t="shared" si="84"/>
        <v>0</v>
      </c>
      <c r="AS845" s="1"/>
      <c r="AT845" s="1"/>
      <c r="AU845" s="2">
        <f t="shared" si="91"/>
        <v>0</v>
      </c>
      <c r="AW845" s="1"/>
      <c r="AX845" s="1"/>
      <c r="AY845" s="1"/>
      <c r="AZ845" s="2">
        <f t="shared" si="85"/>
        <v>0</v>
      </c>
      <c r="BA845" s="2">
        <f>SUM(AF845,AH845,-AZ845,-Table1914[[#This Row],[Sale Fee]])</f>
        <v>0</v>
      </c>
      <c r="BC845" s="1"/>
      <c r="BD845" s="1"/>
      <c r="BE845" s="1"/>
    </row>
    <row r="846" spans="1:57" x14ac:dyDescent="0.25">
      <c r="A846" s="1"/>
      <c r="B846" s="1"/>
      <c r="E846" s="4"/>
      <c r="F846" s="4"/>
      <c r="O846" s="49"/>
      <c r="Q846" s="1"/>
      <c r="R846" s="1"/>
      <c r="S846" s="1"/>
      <c r="U846" s="1"/>
      <c r="V846" s="1"/>
      <c r="W846" s="1"/>
      <c r="X846" s="1"/>
      <c r="Y846" s="1"/>
      <c r="Z846" s="1">
        <f>Table1914[[#This Row],[Quantity2]]*Table1914[[#This Row],[U Cost]]</f>
        <v>0</v>
      </c>
      <c r="AB846" s="1"/>
      <c r="AC846" s="1"/>
      <c r="AD846" s="1">
        <f t="shared" si="89"/>
        <v>0</v>
      </c>
      <c r="AE846" s="1"/>
      <c r="AF846" s="1">
        <f>SUM(Table1914[[#This Row],[Total 
Paid]:[Shipping 
Charged]])</f>
        <v>0</v>
      </c>
      <c r="AG846" s="1"/>
      <c r="AH846" s="1"/>
      <c r="AI846" s="1">
        <f t="shared" si="90"/>
        <v>0</v>
      </c>
      <c r="AK846" s="1"/>
      <c r="AL846" s="1"/>
      <c r="AM846" s="1"/>
      <c r="AN846" s="1"/>
      <c r="AP846" s="30"/>
      <c r="AQ846" s="1"/>
      <c r="AR846" s="1">
        <f t="shared" si="84"/>
        <v>0</v>
      </c>
      <c r="AS846" s="1"/>
      <c r="AT846" s="1"/>
      <c r="AU846" s="2">
        <f t="shared" si="91"/>
        <v>0</v>
      </c>
      <c r="AW846" s="1"/>
      <c r="AX846" s="1"/>
      <c r="AY846" s="1"/>
      <c r="AZ846" s="2">
        <f t="shared" si="85"/>
        <v>0</v>
      </c>
      <c r="BA846" s="2">
        <f>SUM(AF846,AH846,-AZ846,-Table1914[[#This Row],[Sale Fee]])</f>
        <v>0</v>
      </c>
      <c r="BC846" s="1"/>
      <c r="BD846" s="1"/>
      <c r="BE846" s="1"/>
    </row>
    <row r="847" spans="1:57" x14ac:dyDescent="0.25">
      <c r="A847" s="1"/>
      <c r="B847" s="1"/>
      <c r="E847" s="4"/>
      <c r="F847" s="4"/>
      <c r="Q847" s="1"/>
      <c r="R847" s="1"/>
      <c r="S847" s="1"/>
      <c r="U847" s="1"/>
      <c r="V847" s="1"/>
      <c r="W847" s="1"/>
      <c r="X847" s="1"/>
      <c r="Y847" s="1"/>
      <c r="Z847" s="1">
        <f>Table1914[[#This Row],[Quantity2]]*Table1914[[#This Row],[U Cost]]</f>
        <v>0</v>
      </c>
      <c r="AB847" s="1"/>
      <c r="AC847" s="1"/>
      <c r="AD847" s="1">
        <f t="shared" si="89"/>
        <v>0</v>
      </c>
      <c r="AE847" s="1"/>
      <c r="AF847" s="1">
        <f>SUM(Table1914[[#This Row],[Total 
Paid]:[Shipping 
Charged]])</f>
        <v>0</v>
      </c>
      <c r="AG847" s="1"/>
      <c r="AH847" s="1"/>
      <c r="AI847" s="1">
        <f t="shared" si="90"/>
        <v>0</v>
      </c>
      <c r="AK847" s="1"/>
      <c r="AL847" s="1"/>
      <c r="AM847" s="1"/>
      <c r="AN847" s="1"/>
      <c r="AP847" s="30"/>
      <c r="AQ847" s="1"/>
      <c r="AR847" s="1">
        <f t="shared" si="84"/>
        <v>0</v>
      </c>
      <c r="AS847" s="1"/>
      <c r="AT847" s="1"/>
      <c r="AU847" s="2">
        <f t="shared" si="91"/>
        <v>0</v>
      </c>
      <c r="AW847" s="1"/>
      <c r="AX847" s="1"/>
      <c r="AY847" s="1"/>
      <c r="AZ847" s="2">
        <f t="shared" si="85"/>
        <v>0</v>
      </c>
      <c r="BA847" s="2">
        <f>SUM(AF847,AH847,-AZ847,-Table1914[[#This Row],[Sale Fee]])</f>
        <v>0</v>
      </c>
      <c r="BC847" s="1"/>
      <c r="BD847" s="1"/>
      <c r="BE847" s="1"/>
    </row>
    <row r="848" spans="1:57" x14ac:dyDescent="0.25">
      <c r="A848" s="1"/>
      <c r="B848" s="1"/>
      <c r="E848" s="4"/>
      <c r="F848" s="4"/>
      <c r="Q848" s="1"/>
      <c r="R848" s="1"/>
      <c r="S848" s="1"/>
      <c r="U848" s="1"/>
      <c r="V848" s="1"/>
      <c r="W848" s="1"/>
      <c r="X848" s="1"/>
      <c r="Y848" s="1"/>
      <c r="Z848" s="1">
        <f>Table1914[[#This Row],[Quantity2]]*Table1914[[#This Row],[U Cost]]</f>
        <v>0</v>
      </c>
      <c r="AB848" s="1"/>
      <c r="AC848" s="1"/>
      <c r="AD848" s="1">
        <f t="shared" si="89"/>
        <v>0</v>
      </c>
      <c r="AE848" s="1"/>
      <c r="AF848" s="1">
        <f>SUM(Table1914[[#This Row],[Total 
Paid]:[Shipping 
Charged]])</f>
        <v>0</v>
      </c>
      <c r="AG848" s="1"/>
      <c r="AH848" s="1"/>
      <c r="AI848" s="1">
        <f t="shared" si="90"/>
        <v>0</v>
      </c>
      <c r="AK848" s="1"/>
      <c r="AL848" s="1"/>
      <c r="AM848" s="1"/>
      <c r="AN848" s="1"/>
      <c r="AP848" s="30"/>
      <c r="AQ848" s="1"/>
      <c r="AR848" s="1">
        <f t="shared" ref="AR848:AR911" si="92">AQ848*AP848</f>
        <v>0</v>
      </c>
      <c r="AS848" s="1"/>
      <c r="AT848" s="1"/>
      <c r="AU848" s="2">
        <f t="shared" si="91"/>
        <v>0</v>
      </c>
      <c r="AW848" s="1"/>
      <c r="AX848" s="1"/>
      <c r="AY848" s="1"/>
      <c r="AZ848" s="2">
        <f t="shared" si="85"/>
        <v>0</v>
      </c>
      <c r="BA848" s="2">
        <f>SUM(AF848,AH848,-AZ848,-Table1914[[#This Row],[Sale Fee]])</f>
        <v>0</v>
      </c>
      <c r="BC848" s="1"/>
      <c r="BD848" s="1"/>
      <c r="BE848" s="1"/>
    </row>
    <row r="849" spans="1:57" x14ac:dyDescent="0.25">
      <c r="A849" s="1"/>
      <c r="B849" s="1"/>
      <c r="E849" s="4"/>
      <c r="F849" s="4"/>
      <c r="Q849" s="1"/>
      <c r="R849" s="1"/>
      <c r="S849" s="1"/>
      <c r="U849" s="1"/>
      <c r="V849" s="1"/>
      <c r="W849" s="1"/>
      <c r="X849" s="1"/>
      <c r="Y849" s="1"/>
      <c r="Z849" s="1">
        <f>Table1914[[#This Row],[Quantity2]]*Table1914[[#This Row],[U Cost]]</f>
        <v>0</v>
      </c>
      <c r="AB849" s="1"/>
      <c r="AC849" s="1"/>
      <c r="AD849" s="1">
        <f t="shared" si="89"/>
        <v>0</v>
      </c>
      <c r="AE849" s="1"/>
      <c r="AF849" s="1">
        <f>SUM(Table1914[[#This Row],[Total 
Paid]:[Shipping 
Charged]])</f>
        <v>0</v>
      </c>
      <c r="AG849" s="1"/>
      <c r="AH849" s="1"/>
      <c r="AI849" s="1">
        <f t="shared" si="90"/>
        <v>0</v>
      </c>
      <c r="AK849" s="1"/>
      <c r="AL849" s="1"/>
      <c r="AM849" s="1"/>
      <c r="AN849" s="1"/>
      <c r="AP849" s="30"/>
      <c r="AQ849" s="1"/>
      <c r="AR849" s="1">
        <f t="shared" si="92"/>
        <v>0</v>
      </c>
      <c r="AS849" s="1"/>
      <c r="AT849" s="1"/>
      <c r="AU849" s="2">
        <f t="shared" si="91"/>
        <v>0</v>
      </c>
      <c r="AW849" s="1"/>
      <c r="AX849" s="1"/>
      <c r="AY849" s="1"/>
      <c r="AZ849" s="2">
        <f t="shared" si="85"/>
        <v>0</v>
      </c>
      <c r="BA849" s="2">
        <f>SUM(AF849,AH849,-AZ849,-Table1914[[#This Row],[Sale Fee]])</f>
        <v>0</v>
      </c>
      <c r="BC849" s="1"/>
      <c r="BD849" s="1"/>
      <c r="BE849" s="1"/>
    </row>
    <row r="850" spans="1:57" x14ac:dyDescent="0.25">
      <c r="A850" s="1"/>
      <c r="B850" s="1"/>
      <c r="E850" s="4"/>
      <c r="F850" s="4"/>
      <c r="Q850" s="1"/>
      <c r="R850" s="1"/>
      <c r="S850" s="1"/>
      <c r="U850" s="1"/>
      <c r="V850" s="1"/>
      <c r="W850" s="1"/>
      <c r="X850" s="1"/>
      <c r="Y850" s="1"/>
      <c r="Z850" s="1">
        <f>Table1914[[#This Row],[Quantity2]]*Table1914[[#This Row],[U Cost]]</f>
        <v>0</v>
      </c>
      <c r="AB850" s="1"/>
      <c r="AC850" s="1"/>
      <c r="AD850" s="1">
        <f t="shared" si="89"/>
        <v>0</v>
      </c>
      <c r="AE850" s="1"/>
      <c r="AF850" s="1">
        <f>SUM(Table1914[[#This Row],[Total 
Paid]:[Shipping 
Charged]])</f>
        <v>0</v>
      </c>
      <c r="AG850" s="1"/>
      <c r="AH850" s="1"/>
      <c r="AI850" s="1">
        <f t="shared" si="90"/>
        <v>0</v>
      </c>
      <c r="AK850" s="1"/>
      <c r="AL850" s="1"/>
      <c r="AM850" s="1"/>
      <c r="AN850" s="1"/>
      <c r="AP850" s="30"/>
      <c r="AQ850" s="1"/>
      <c r="AR850" s="1">
        <f t="shared" si="92"/>
        <v>0</v>
      </c>
      <c r="AS850" s="1"/>
      <c r="AT850" s="1"/>
      <c r="AU850" s="2">
        <f t="shared" si="91"/>
        <v>0</v>
      </c>
      <c r="AW850" s="1"/>
      <c r="AX850" s="1"/>
      <c r="AY850" s="1"/>
      <c r="AZ850" s="2">
        <f t="shared" si="85"/>
        <v>0</v>
      </c>
      <c r="BA850" s="2">
        <f>SUM(AF850,AH850,-AZ850,-Table1914[[#This Row],[Sale Fee]])</f>
        <v>0</v>
      </c>
      <c r="BC850" s="1"/>
      <c r="BD850" s="1"/>
      <c r="BE850" s="1"/>
    </row>
    <row r="851" spans="1:57" x14ac:dyDescent="0.25">
      <c r="A851" s="1"/>
      <c r="B851" s="1"/>
      <c r="E851" s="4"/>
      <c r="F851" s="4"/>
      <c r="Q851" s="1"/>
      <c r="R851" s="1"/>
      <c r="S851" s="1"/>
      <c r="U851" s="1"/>
      <c r="V851" s="1"/>
      <c r="W851" s="1"/>
      <c r="X851" s="1"/>
      <c r="Y851" s="1"/>
      <c r="Z851" s="1">
        <f>Table1914[[#This Row],[Quantity2]]*Table1914[[#This Row],[U Cost]]</f>
        <v>0</v>
      </c>
      <c r="AB851" s="1"/>
      <c r="AC851" s="1"/>
      <c r="AD851" s="1">
        <f t="shared" si="89"/>
        <v>0</v>
      </c>
      <c r="AE851" s="1"/>
      <c r="AF851" s="1">
        <f>SUM(Table1914[[#This Row],[Total 
Paid]:[Shipping 
Charged]])</f>
        <v>0</v>
      </c>
      <c r="AG851" s="1"/>
      <c r="AH851" s="1"/>
      <c r="AI851" s="1">
        <f t="shared" si="90"/>
        <v>0</v>
      </c>
      <c r="AK851" s="1"/>
      <c r="AL851" s="1"/>
      <c r="AM851" s="1"/>
      <c r="AN851" s="1"/>
      <c r="AP851" s="30"/>
      <c r="AQ851" s="1"/>
      <c r="AR851" s="1">
        <f t="shared" si="92"/>
        <v>0</v>
      </c>
      <c r="AS851" s="1"/>
      <c r="AT851" s="1"/>
      <c r="AU851" s="2">
        <f t="shared" si="91"/>
        <v>0</v>
      </c>
      <c r="AW851" s="1"/>
      <c r="AX851" s="1"/>
      <c r="AY851" s="1"/>
      <c r="AZ851" s="2">
        <f t="shared" si="85"/>
        <v>0</v>
      </c>
      <c r="BA851" s="2">
        <f>SUM(AF851,AH851,-AZ851,-Table1914[[#This Row],[Sale Fee]])</f>
        <v>0</v>
      </c>
      <c r="BC851" s="1"/>
      <c r="BD851" s="1"/>
      <c r="BE851" s="1"/>
    </row>
    <row r="852" spans="1:57" x14ac:dyDescent="0.25">
      <c r="A852" s="1"/>
      <c r="B852" s="1"/>
      <c r="E852" s="4"/>
      <c r="F852" s="4"/>
      <c r="O852" s="49"/>
      <c r="Q852" s="1"/>
      <c r="R852" s="1"/>
      <c r="S852" s="1"/>
      <c r="U852" s="1"/>
      <c r="V852" s="1"/>
      <c r="W852" s="1"/>
      <c r="X852" s="1"/>
      <c r="Y852" s="1"/>
      <c r="Z852" s="1">
        <f>Table1914[[#This Row],[Quantity2]]*Table1914[[#This Row],[U Cost]]</f>
        <v>0</v>
      </c>
      <c r="AB852" s="1"/>
      <c r="AC852" s="1"/>
      <c r="AD852" s="1">
        <f t="shared" si="89"/>
        <v>0</v>
      </c>
      <c r="AE852" s="1"/>
      <c r="AF852" s="1">
        <f>SUM(Table1914[[#This Row],[Total 
Paid]:[Shipping 
Charged]])</f>
        <v>0</v>
      </c>
      <c r="AG852" s="1"/>
      <c r="AH852" s="1"/>
      <c r="AI852" s="1">
        <f t="shared" si="90"/>
        <v>0</v>
      </c>
      <c r="AK852" s="1"/>
      <c r="AL852" s="1"/>
      <c r="AM852" s="1"/>
      <c r="AN852" s="1"/>
      <c r="AP852" s="30"/>
      <c r="AQ852" s="1"/>
      <c r="AR852" s="1">
        <f t="shared" si="92"/>
        <v>0</v>
      </c>
      <c r="AS852" s="1"/>
      <c r="AT852" s="1"/>
      <c r="AU852" s="2">
        <f t="shared" si="91"/>
        <v>0</v>
      </c>
      <c r="AW852" s="1"/>
      <c r="AX852" s="1"/>
      <c r="AY852" s="1"/>
      <c r="AZ852" s="2">
        <f t="shared" si="85"/>
        <v>0</v>
      </c>
      <c r="BA852" s="2">
        <f>SUM(AF852,AH852,-AZ852,-Table1914[[#This Row],[Sale Fee]])</f>
        <v>0</v>
      </c>
      <c r="BC852" s="1"/>
      <c r="BD852" s="1"/>
      <c r="BE852" s="1"/>
    </row>
    <row r="853" spans="1:57" x14ac:dyDescent="0.25">
      <c r="A853" s="1"/>
      <c r="B853" s="1"/>
      <c r="E853" s="4"/>
      <c r="F853" s="4"/>
      <c r="O853" s="49"/>
      <c r="Q853" s="1"/>
      <c r="R853" s="1"/>
      <c r="S853" s="1"/>
      <c r="U853" s="1"/>
      <c r="V853" s="1"/>
      <c r="W853" s="1"/>
      <c r="X853" s="1"/>
      <c r="Y853" s="1"/>
      <c r="Z853" s="1">
        <f>Table1914[[#This Row],[Quantity2]]*Table1914[[#This Row],[U Cost]]</f>
        <v>0</v>
      </c>
      <c r="AB853" s="1"/>
      <c r="AC853" s="1"/>
      <c r="AD853" s="1">
        <f t="shared" si="89"/>
        <v>0</v>
      </c>
      <c r="AE853" s="1"/>
      <c r="AF853" s="1">
        <f>SUM(Table1914[[#This Row],[Total 
Paid]:[Shipping 
Charged]])</f>
        <v>0</v>
      </c>
      <c r="AG853" s="1"/>
      <c r="AH853" s="1"/>
      <c r="AI853" s="1">
        <f t="shared" si="90"/>
        <v>0</v>
      </c>
      <c r="AK853" s="1"/>
      <c r="AL853" s="1"/>
      <c r="AM853" s="1"/>
      <c r="AN853" s="1"/>
      <c r="AP853" s="30"/>
      <c r="AQ853" s="1"/>
      <c r="AR853" s="1">
        <f t="shared" si="92"/>
        <v>0</v>
      </c>
      <c r="AS853" s="1"/>
      <c r="AT853" s="1"/>
      <c r="AU853" s="2">
        <f t="shared" si="91"/>
        <v>0</v>
      </c>
      <c r="AW853" s="1"/>
      <c r="AX853" s="1"/>
      <c r="AY853" s="1"/>
      <c r="AZ853" s="2">
        <f t="shared" si="85"/>
        <v>0</v>
      </c>
      <c r="BA853" s="2">
        <f>SUM(AF853,AH853,-AZ853,-Table1914[[#This Row],[Sale Fee]])</f>
        <v>0</v>
      </c>
      <c r="BC853" s="1"/>
      <c r="BD853" s="1"/>
      <c r="BE853" s="1"/>
    </row>
    <row r="854" spans="1:57" x14ac:dyDescent="0.25">
      <c r="A854" s="1"/>
      <c r="B854" s="1"/>
      <c r="E854" s="4"/>
      <c r="F854" s="4"/>
      <c r="Q854" s="1"/>
      <c r="R854" s="1"/>
      <c r="S854" s="1"/>
      <c r="U854" s="1"/>
      <c r="V854" s="1"/>
      <c r="W854" s="1"/>
      <c r="X854" s="1"/>
      <c r="Y854" s="1"/>
      <c r="Z854" s="1">
        <f>Table1914[[#This Row],[Quantity2]]*Table1914[[#This Row],[U Cost]]</f>
        <v>0</v>
      </c>
      <c r="AB854" s="1"/>
      <c r="AC854" s="1"/>
      <c r="AD854" s="1">
        <f t="shared" si="89"/>
        <v>0</v>
      </c>
      <c r="AE854" s="1"/>
      <c r="AF854" s="1">
        <f>SUM(Table1914[[#This Row],[Total 
Paid]:[Shipping 
Charged]])</f>
        <v>0</v>
      </c>
      <c r="AG854" s="1"/>
      <c r="AH854" s="1"/>
      <c r="AI854" s="1">
        <f t="shared" si="90"/>
        <v>0</v>
      </c>
      <c r="AK854" s="1"/>
      <c r="AL854" s="1"/>
      <c r="AM854" s="1"/>
      <c r="AN854" s="1"/>
      <c r="AP854" s="30"/>
      <c r="AQ854" s="1"/>
      <c r="AR854" s="1">
        <f t="shared" si="92"/>
        <v>0</v>
      </c>
      <c r="AS854" s="1"/>
      <c r="AT854" s="1"/>
      <c r="AU854" s="2">
        <f t="shared" si="91"/>
        <v>0</v>
      </c>
      <c r="AW854" s="1"/>
      <c r="AX854" s="1"/>
      <c r="AY854" s="1"/>
      <c r="AZ854" s="2">
        <f t="shared" si="85"/>
        <v>0</v>
      </c>
      <c r="BA854" s="2">
        <f>SUM(AF854,AH854,-AZ854,-Table1914[[#This Row],[Sale Fee]])</f>
        <v>0</v>
      </c>
      <c r="BC854" s="1"/>
      <c r="BD854" s="1"/>
      <c r="BE854" s="1"/>
    </row>
    <row r="855" spans="1:57" x14ac:dyDescent="0.25">
      <c r="A855" s="1"/>
      <c r="B855" s="1"/>
      <c r="E855" s="4"/>
      <c r="F855" s="4"/>
      <c r="Q855" s="1"/>
      <c r="R855" s="1"/>
      <c r="S855" s="1"/>
      <c r="U855" s="1"/>
      <c r="V855" s="1"/>
      <c r="W855" s="1"/>
      <c r="X855" s="1"/>
      <c r="Y855" s="1"/>
      <c r="Z855" s="1">
        <f>Table1914[[#This Row],[Quantity2]]*Table1914[[#This Row],[U Cost]]</f>
        <v>0</v>
      </c>
      <c r="AB855" s="1"/>
      <c r="AC855" s="1"/>
      <c r="AD855" s="1">
        <f t="shared" si="89"/>
        <v>0</v>
      </c>
      <c r="AE855" s="1"/>
      <c r="AF855" s="1">
        <f>SUM(Table1914[[#This Row],[Total 
Paid]:[Shipping 
Charged]])</f>
        <v>0</v>
      </c>
      <c r="AG855" s="1"/>
      <c r="AH855" s="1"/>
      <c r="AI855" s="1">
        <f t="shared" si="90"/>
        <v>0</v>
      </c>
      <c r="AK855" s="1"/>
      <c r="AL855" s="1"/>
      <c r="AM855" s="1"/>
      <c r="AN855" s="1"/>
      <c r="AP855" s="30"/>
      <c r="AQ855" s="1"/>
      <c r="AR855" s="1">
        <f t="shared" si="92"/>
        <v>0</v>
      </c>
      <c r="AS855" s="1"/>
      <c r="AT855" s="1"/>
      <c r="AU855" s="2">
        <f t="shared" si="91"/>
        <v>0</v>
      </c>
      <c r="AW855" s="1"/>
      <c r="AX855" s="1"/>
      <c r="AY855" s="1"/>
      <c r="AZ855" s="2">
        <f t="shared" si="85"/>
        <v>0</v>
      </c>
      <c r="BA855" s="2">
        <f>SUM(AF855,AH855,-AZ855,-Table1914[[#This Row],[Sale Fee]])</f>
        <v>0</v>
      </c>
      <c r="BC855" s="1"/>
      <c r="BD855" s="1"/>
      <c r="BE855" s="1"/>
    </row>
    <row r="856" spans="1:57" x14ac:dyDescent="0.25">
      <c r="A856" s="1"/>
      <c r="B856" s="1"/>
      <c r="E856" s="4"/>
      <c r="F856" s="4"/>
      <c r="O856" s="49"/>
      <c r="Q856" s="1"/>
      <c r="R856" s="1"/>
      <c r="S856" s="1"/>
      <c r="U856" s="1"/>
      <c r="V856" s="1"/>
      <c r="W856" s="1"/>
      <c r="X856" s="1"/>
      <c r="Y856" s="1"/>
      <c r="Z856" s="1">
        <f>Table1914[[#This Row],[Quantity2]]*Table1914[[#This Row],[U Cost]]</f>
        <v>0</v>
      </c>
      <c r="AB856" s="1"/>
      <c r="AC856" s="1"/>
      <c r="AD856" s="1">
        <f t="shared" si="89"/>
        <v>0</v>
      </c>
      <c r="AE856" s="1"/>
      <c r="AF856" s="1">
        <f>SUM(Table1914[[#This Row],[Total 
Paid]:[Shipping 
Charged]])</f>
        <v>0</v>
      </c>
      <c r="AG856" s="1"/>
      <c r="AH856" s="1"/>
      <c r="AI856" s="1">
        <f t="shared" si="90"/>
        <v>0</v>
      </c>
      <c r="AK856" s="1"/>
      <c r="AL856" s="1"/>
      <c r="AM856" s="1"/>
      <c r="AN856" s="1"/>
      <c r="AP856" s="30"/>
      <c r="AQ856" s="1"/>
      <c r="AR856" s="1">
        <f t="shared" si="92"/>
        <v>0</v>
      </c>
      <c r="AS856" s="1"/>
      <c r="AT856" s="1"/>
      <c r="AU856" s="2">
        <f t="shared" si="91"/>
        <v>0</v>
      </c>
      <c r="AW856" s="1"/>
      <c r="AX856" s="1"/>
      <c r="AY856" s="1"/>
      <c r="AZ856" s="2">
        <f t="shared" si="85"/>
        <v>0</v>
      </c>
      <c r="BA856" s="2">
        <f>SUM(AF856,AH856,-AZ856,-Table1914[[#This Row],[Sale Fee]])</f>
        <v>0</v>
      </c>
      <c r="BC856" s="1"/>
      <c r="BD856" s="1"/>
      <c r="BE856" s="1"/>
    </row>
    <row r="857" spans="1:57" x14ac:dyDescent="0.25">
      <c r="A857" s="1"/>
      <c r="B857" s="1"/>
      <c r="E857" s="4"/>
      <c r="F857" s="4"/>
      <c r="O857" s="49"/>
      <c r="Q857" s="1"/>
      <c r="R857" s="1"/>
      <c r="S857" s="1"/>
      <c r="U857" s="1"/>
      <c r="V857" s="1"/>
      <c r="W857" s="1"/>
      <c r="X857" s="1"/>
      <c r="Y857" s="1"/>
      <c r="Z857" s="1">
        <f>Table1914[[#This Row],[Quantity2]]*Table1914[[#This Row],[U Cost]]</f>
        <v>0</v>
      </c>
      <c r="AB857" s="1"/>
      <c r="AC857" s="1"/>
      <c r="AD857" s="1">
        <f t="shared" si="89"/>
        <v>0</v>
      </c>
      <c r="AE857" s="1"/>
      <c r="AF857" s="1">
        <f>SUM(Table1914[[#This Row],[Total 
Paid]:[Shipping 
Charged]])</f>
        <v>0</v>
      </c>
      <c r="AG857" s="1"/>
      <c r="AH857" s="1"/>
      <c r="AI857" s="1">
        <f t="shared" si="90"/>
        <v>0</v>
      </c>
      <c r="AK857" s="1"/>
      <c r="AL857" s="1"/>
      <c r="AM857" s="1"/>
      <c r="AN857" s="1"/>
      <c r="AP857" s="30"/>
      <c r="AQ857" s="1"/>
      <c r="AR857" s="1">
        <f t="shared" si="92"/>
        <v>0</v>
      </c>
      <c r="AS857" s="1"/>
      <c r="AT857" s="1"/>
      <c r="AU857" s="2">
        <f t="shared" si="91"/>
        <v>0</v>
      </c>
      <c r="AW857" s="1"/>
      <c r="AX857" s="1"/>
      <c r="AY857" s="1"/>
      <c r="AZ857" s="2">
        <f t="shared" si="85"/>
        <v>0</v>
      </c>
      <c r="BA857" s="2">
        <f>SUM(AF857,AH857,-AZ857,-Table1914[[#This Row],[Sale Fee]])</f>
        <v>0</v>
      </c>
      <c r="BC857" s="1"/>
      <c r="BD857" s="1"/>
      <c r="BE857" s="1"/>
    </row>
    <row r="858" spans="1:57" x14ac:dyDescent="0.25">
      <c r="A858" s="1"/>
      <c r="B858" s="1"/>
      <c r="E858" s="4"/>
      <c r="F858" s="4"/>
      <c r="Q858" s="1"/>
      <c r="R858" s="1"/>
      <c r="S858" s="1"/>
      <c r="U858" s="1"/>
      <c r="V858" s="1"/>
      <c r="W858" s="1"/>
      <c r="X858" s="1"/>
      <c r="Y858" s="1"/>
      <c r="Z858" s="1">
        <f>Table1914[[#This Row],[Quantity2]]*Table1914[[#This Row],[U Cost]]</f>
        <v>0</v>
      </c>
      <c r="AB858" s="1"/>
      <c r="AC858" s="1"/>
      <c r="AD858" s="1">
        <f t="shared" si="89"/>
        <v>0</v>
      </c>
      <c r="AE858" s="1"/>
      <c r="AF858" s="1">
        <f>SUM(Table1914[[#This Row],[Total 
Paid]:[Shipping 
Charged]])</f>
        <v>0</v>
      </c>
      <c r="AG858" s="1"/>
      <c r="AH858" s="1"/>
      <c r="AI858" s="1">
        <f t="shared" si="90"/>
        <v>0</v>
      </c>
      <c r="AK858" s="1"/>
      <c r="AL858" s="1"/>
      <c r="AM858" s="1"/>
      <c r="AN858" s="1"/>
      <c r="AP858" s="30"/>
      <c r="AQ858" s="1"/>
      <c r="AR858" s="1">
        <f t="shared" si="92"/>
        <v>0</v>
      </c>
      <c r="AS858" s="1"/>
      <c r="AT858" s="1"/>
      <c r="AU858" s="2">
        <f t="shared" si="91"/>
        <v>0</v>
      </c>
      <c r="AW858" s="1"/>
      <c r="AX858" s="1"/>
      <c r="AY858" s="1"/>
      <c r="AZ858" s="2">
        <f t="shared" si="85"/>
        <v>0</v>
      </c>
      <c r="BA858" s="2">
        <f>SUM(AF858,AH858,-AZ858,-Table1914[[#This Row],[Sale Fee]])</f>
        <v>0</v>
      </c>
      <c r="BC858" s="1"/>
      <c r="BD858" s="1"/>
      <c r="BE858" s="1"/>
    </row>
    <row r="859" spans="1:57" x14ac:dyDescent="0.25">
      <c r="A859" s="1"/>
      <c r="B859" s="1"/>
      <c r="E859" s="4"/>
      <c r="F859" s="4"/>
      <c r="Q859" s="1"/>
      <c r="R859" s="1"/>
      <c r="S859" s="1"/>
      <c r="U859" s="1"/>
      <c r="V859" s="1"/>
      <c r="W859" s="1"/>
      <c r="X859" s="1"/>
      <c r="Y859" s="1"/>
      <c r="Z859" s="1">
        <f>Table1914[[#This Row],[Quantity2]]*Table1914[[#This Row],[U Cost]]</f>
        <v>0</v>
      </c>
      <c r="AB859" s="1"/>
      <c r="AC859" s="1"/>
      <c r="AD859" s="1">
        <f t="shared" si="89"/>
        <v>0</v>
      </c>
      <c r="AE859" s="1"/>
      <c r="AF859" s="1">
        <f>SUM(Table1914[[#This Row],[Total 
Paid]:[Shipping 
Charged]])</f>
        <v>0</v>
      </c>
      <c r="AG859" s="1"/>
      <c r="AH859" s="1"/>
      <c r="AI859" s="1">
        <f t="shared" si="90"/>
        <v>0</v>
      </c>
      <c r="AK859" s="1"/>
      <c r="AL859" s="1"/>
      <c r="AM859" s="1"/>
      <c r="AN859" s="1"/>
      <c r="AP859" s="30"/>
      <c r="AQ859" s="1"/>
      <c r="AR859" s="1">
        <f t="shared" si="92"/>
        <v>0</v>
      </c>
      <c r="AS859" s="1"/>
      <c r="AT859" s="1"/>
      <c r="AU859" s="2">
        <f t="shared" si="91"/>
        <v>0</v>
      </c>
      <c r="AW859" s="1"/>
      <c r="AX859" s="1"/>
      <c r="AY859" s="1"/>
      <c r="AZ859" s="2">
        <f t="shared" si="85"/>
        <v>0</v>
      </c>
      <c r="BA859" s="2">
        <f>SUM(AF859,AH859,-AZ859,-Table1914[[#This Row],[Sale Fee]])</f>
        <v>0</v>
      </c>
      <c r="BC859" s="1"/>
      <c r="BD859" s="1"/>
      <c r="BE859" s="1"/>
    </row>
    <row r="860" spans="1:57" x14ac:dyDescent="0.25">
      <c r="A860" s="1"/>
      <c r="B860" s="1"/>
      <c r="E860" s="4"/>
      <c r="F860" s="4"/>
      <c r="Q860" s="1"/>
      <c r="R860" s="1"/>
      <c r="S860" s="1"/>
      <c r="U860" s="1"/>
      <c r="V860" s="1"/>
      <c r="W860" s="1"/>
      <c r="X860" s="1"/>
      <c r="Y860" s="1"/>
      <c r="Z860" s="1">
        <f>Table1914[[#This Row],[Quantity2]]*Table1914[[#This Row],[U Cost]]</f>
        <v>0</v>
      </c>
      <c r="AB860" s="1"/>
      <c r="AC860" s="1"/>
      <c r="AD860" s="1">
        <f t="shared" si="89"/>
        <v>0</v>
      </c>
      <c r="AE860" s="1"/>
      <c r="AF860" s="1">
        <f>SUM(Table1914[[#This Row],[Total 
Paid]:[Shipping 
Charged]])</f>
        <v>0</v>
      </c>
      <c r="AG860" s="1"/>
      <c r="AH860" s="1"/>
      <c r="AI860" s="1">
        <f t="shared" si="90"/>
        <v>0</v>
      </c>
      <c r="AK860" s="1"/>
      <c r="AL860" s="1"/>
      <c r="AM860" s="1"/>
      <c r="AN860" s="1"/>
      <c r="AP860" s="30"/>
      <c r="AQ860" s="1"/>
      <c r="AR860" s="1">
        <f t="shared" si="92"/>
        <v>0</v>
      </c>
      <c r="AS860" s="1"/>
      <c r="AT860" s="1"/>
      <c r="AU860" s="2">
        <f t="shared" si="91"/>
        <v>0</v>
      </c>
      <c r="AW860" s="1"/>
      <c r="AX860" s="1"/>
      <c r="AY860" s="1"/>
      <c r="AZ860" s="2">
        <f t="shared" si="85"/>
        <v>0</v>
      </c>
      <c r="BA860" s="2">
        <f>SUM(AF860,AH860,-AZ860,-Table1914[[#This Row],[Sale Fee]])</f>
        <v>0</v>
      </c>
      <c r="BC860" s="1"/>
      <c r="BD860" s="1"/>
      <c r="BE860" s="1"/>
    </row>
    <row r="861" spans="1:57" x14ac:dyDescent="0.25">
      <c r="A861" s="1"/>
      <c r="B861" s="1"/>
      <c r="E861" s="4"/>
      <c r="F861" s="4"/>
      <c r="Q861" s="1"/>
      <c r="R861" s="1"/>
      <c r="S861" s="1"/>
      <c r="U861" s="1"/>
      <c r="V861" s="1"/>
      <c r="W861" s="1"/>
      <c r="X861" s="1"/>
      <c r="Y861" s="1"/>
      <c r="Z861" s="1">
        <f>Table1914[[#This Row],[Quantity2]]*Table1914[[#This Row],[U Cost]]</f>
        <v>0</v>
      </c>
      <c r="AB861" s="1"/>
      <c r="AC861" s="1"/>
      <c r="AD861" s="1">
        <f t="shared" si="89"/>
        <v>0</v>
      </c>
      <c r="AE861" s="1"/>
      <c r="AF861" s="1">
        <f>SUM(Table1914[[#This Row],[Total 
Paid]:[Shipping 
Charged]])</f>
        <v>0</v>
      </c>
      <c r="AG861" s="1"/>
      <c r="AH861" s="1"/>
      <c r="AI861" s="1">
        <f t="shared" si="90"/>
        <v>0</v>
      </c>
      <c r="AK861" s="1"/>
      <c r="AL861" s="1"/>
      <c r="AM861" s="1"/>
      <c r="AN861" s="1"/>
      <c r="AP861" s="30"/>
      <c r="AQ861" s="1"/>
      <c r="AR861" s="1">
        <f t="shared" si="92"/>
        <v>0</v>
      </c>
      <c r="AS861" s="1"/>
      <c r="AT861" s="1"/>
      <c r="AU861" s="2">
        <f t="shared" si="91"/>
        <v>0</v>
      </c>
      <c r="AW861" s="1"/>
      <c r="AX861" s="1"/>
      <c r="AY861" s="1"/>
      <c r="AZ861" s="2">
        <f t="shared" si="85"/>
        <v>0</v>
      </c>
      <c r="BA861" s="2">
        <f>SUM(AF861,AH861,-AZ861,-Table1914[[#This Row],[Sale Fee]])</f>
        <v>0</v>
      </c>
      <c r="BC861" s="1"/>
      <c r="BD861" s="1"/>
      <c r="BE861" s="1"/>
    </row>
    <row r="862" spans="1:57" x14ac:dyDescent="0.25">
      <c r="A862" s="1"/>
      <c r="B862" s="1"/>
      <c r="E862" s="4"/>
      <c r="F862" s="4"/>
      <c r="Q862" s="1"/>
      <c r="R862" s="1"/>
      <c r="S862" s="1"/>
      <c r="U862" s="1"/>
      <c r="V862" s="1"/>
      <c r="W862" s="1"/>
      <c r="X862" s="1"/>
      <c r="Y862" s="1"/>
      <c r="Z862" s="1">
        <f>Table1914[[#This Row],[Quantity2]]*Table1914[[#This Row],[U Cost]]</f>
        <v>0</v>
      </c>
      <c r="AB862" s="1"/>
      <c r="AC862" s="1"/>
      <c r="AD862" s="1">
        <f t="shared" si="89"/>
        <v>0</v>
      </c>
      <c r="AE862" s="1"/>
      <c r="AF862" s="1">
        <f>SUM(Table1914[[#This Row],[Total 
Paid]:[Shipping 
Charged]])</f>
        <v>0</v>
      </c>
      <c r="AG862" s="1"/>
      <c r="AH862" s="1"/>
      <c r="AI862" s="1">
        <f t="shared" si="90"/>
        <v>0</v>
      </c>
      <c r="AK862" s="1"/>
      <c r="AL862" s="1"/>
      <c r="AM862" s="1"/>
      <c r="AN862" s="1"/>
      <c r="AP862" s="30"/>
      <c r="AQ862" s="1"/>
      <c r="AR862" s="1">
        <f t="shared" si="92"/>
        <v>0</v>
      </c>
      <c r="AS862" s="1"/>
      <c r="AT862" s="1"/>
      <c r="AU862" s="2">
        <f t="shared" si="91"/>
        <v>0</v>
      </c>
      <c r="AW862" s="1"/>
      <c r="AX862" s="1"/>
      <c r="AY862" s="1"/>
      <c r="AZ862" s="2">
        <f t="shared" si="85"/>
        <v>0</v>
      </c>
      <c r="BA862" s="2">
        <f>SUM(AF862,AH862,-AZ862,-Table1914[[#This Row],[Sale Fee]])</f>
        <v>0</v>
      </c>
      <c r="BC862" s="1"/>
      <c r="BD862" s="1"/>
      <c r="BE862" s="1"/>
    </row>
    <row r="863" spans="1:57" x14ac:dyDescent="0.25">
      <c r="A863" s="1"/>
      <c r="B863" s="1"/>
      <c r="E863" s="4"/>
      <c r="F863" s="4"/>
      <c r="Q863" s="1"/>
      <c r="R863" s="1"/>
      <c r="S863" s="1"/>
      <c r="U863" s="1"/>
      <c r="V863" s="1"/>
      <c r="W863" s="1"/>
      <c r="X863" s="1"/>
      <c r="Y863" s="1"/>
      <c r="Z863" s="1">
        <f>Table1914[[#This Row],[Quantity2]]*Table1914[[#This Row],[U Cost]]</f>
        <v>0</v>
      </c>
      <c r="AB863" s="1"/>
      <c r="AC863" s="1"/>
      <c r="AD863" s="1">
        <f t="shared" si="89"/>
        <v>0</v>
      </c>
      <c r="AE863" s="1"/>
      <c r="AF863" s="1">
        <f>SUM(Table1914[[#This Row],[Total 
Paid]:[Shipping 
Charged]])</f>
        <v>0</v>
      </c>
      <c r="AG863" s="1"/>
      <c r="AH863" s="1"/>
      <c r="AI863" s="1">
        <f t="shared" si="90"/>
        <v>0</v>
      </c>
      <c r="AK863" s="1"/>
      <c r="AL863" s="1"/>
      <c r="AM863" s="1"/>
      <c r="AN863" s="1"/>
      <c r="AP863" s="30"/>
      <c r="AQ863" s="1"/>
      <c r="AR863" s="1">
        <f t="shared" si="92"/>
        <v>0</v>
      </c>
      <c r="AS863" s="1"/>
      <c r="AT863" s="1"/>
      <c r="AU863" s="2">
        <f t="shared" si="91"/>
        <v>0</v>
      </c>
      <c r="AW863" s="1"/>
      <c r="AX863" s="1"/>
      <c r="AY863" s="1"/>
      <c r="AZ863" s="2">
        <f t="shared" si="85"/>
        <v>0</v>
      </c>
      <c r="BA863" s="2">
        <f>SUM(AF863,AH863,-AZ863,-Table1914[[#This Row],[Sale Fee]])</f>
        <v>0</v>
      </c>
      <c r="BC863" s="1"/>
      <c r="BD863" s="1"/>
      <c r="BE863" s="1"/>
    </row>
    <row r="864" spans="1:57" x14ac:dyDescent="0.25">
      <c r="A864" s="1"/>
      <c r="B864" s="1"/>
      <c r="E864" s="4"/>
      <c r="F864" s="4"/>
      <c r="Q864" s="1"/>
      <c r="R864" s="1"/>
      <c r="S864" s="1"/>
      <c r="U864" s="1"/>
      <c r="V864" s="1"/>
      <c r="W864" s="1"/>
      <c r="X864" s="1"/>
      <c r="Y864" s="1"/>
      <c r="Z864" s="1">
        <f>Table1914[[#This Row],[Quantity2]]*Table1914[[#This Row],[U Cost]]</f>
        <v>0</v>
      </c>
      <c r="AB864" s="1"/>
      <c r="AC864" s="1"/>
      <c r="AD864" s="1">
        <f t="shared" si="89"/>
        <v>0</v>
      </c>
      <c r="AE864" s="1"/>
      <c r="AF864" s="1">
        <f>SUM(Table1914[[#This Row],[Total 
Paid]:[Shipping 
Charged]])</f>
        <v>0</v>
      </c>
      <c r="AG864" s="1"/>
      <c r="AH864" s="1"/>
      <c r="AI864" s="1">
        <f t="shared" si="90"/>
        <v>0</v>
      </c>
      <c r="AK864" s="1"/>
      <c r="AL864" s="1"/>
      <c r="AM864" s="1"/>
      <c r="AN864" s="1"/>
      <c r="AP864" s="30"/>
      <c r="AQ864" s="1"/>
      <c r="AR864" s="1">
        <f t="shared" si="92"/>
        <v>0</v>
      </c>
      <c r="AS864" s="1"/>
      <c r="AT864" s="1"/>
      <c r="AU864" s="2">
        <f t="shared" si="91"/>
        <v>0</v>
      </c>
      <c r="AW864" s="1"/>
      <c r="AX864" s="1"/>
      <c r="AY864" s="1"/>
      <c r="AZ864" s="2">
        <f t="shared" si="85"/>
        <v>0</v>
      </c>
      <c r="BA864" s="2">
        <f>SUM(AF864,AH864,-AZ864,-Table1914[[#This Row],[Sale Fee]])</f>
        <v>0</v>
      </c>
      <c r="BC864" s="1"/>
      <c r="BD864" s="1"/>
      <c r="BE864" s="1"/>
    </row>
    <row r="865" spans="1:57" x14ac:dyDescent="0.25">
      <c r="A865" s="1"/>
      <c r="B865" s="1"/>
      <c r="E865" s="4"/>
      <c r="F865" s="4"/>
      <c r="Q865" s="1"/>
      <c r="R865" s="1"/>
      <c r="S865" s="1"/>
      <c r="U865" s="1"/>
      <c r="V865" s="1"/>
      <c r="W865" s="1"/>
      <c r="X865" s="1"/>
      <c r="Y865" s="1"/>
      <c r="Z865" s="1">
        <f>Table1914[[#This Row],[Quantity2]]*Table1914[[#This Row],[U Cost]]</f>
        <v>0</v>
      </c>
      <c r="AB865" s="1"/>
      <c r="AC865" s="1"/>
      <c r="AD865" s="1">
        <f t="shared" si="89"/>
        <v>0</v>
      </c>
      <c r="AE865" s="1"/>
      <c r="AF865" s="1">
        <f>SUM(Table1914[[#This Row],[Total 
Paid]:[Shipping 
Charged]])</f>
        <v>0</v>
      </c>
      <c r="AG865" s="1"/>
      <c r="AH865" s="1"/>
      <c r="AI865" s="1">
        <f t="shared" si="90"/>
        <v>0</v>
      </c>
      <c r="AK865" s="1"/>
      <c r="AL865" s="1"/>
      <c r="AM865" s="1"/>
      <c r="AN865" s="1"/>
      <c r="AP865" s="30"/>
      <c r="AQ865" s="1"/>
      <c r="AR865" s="1">
        <f t="shared" si="92"/>
        <v>0</v>
      </c>
      <c r="AS865" s="1"/>
      <c r="AT865" s="1"/>
      <c r="AU865" s="2">
        <f t="shared" si="91"/>
        <v>0</v>
      </c>
      <c r="AW865" s="1"/>
      <c r="AX865" s="1"/>
      <c r="AY865" s="1"/>
      <c r="AZ865" s="2">
        <f t="shared" si="85"/>
        <v>0</v>
      </c>
      <c r="BA865" s="2">
        <f>SUM(AF865,AH865,-AZ865,-Table1914[[#This Row],[Sale Fee]])</f>
        <v>0</v>
      </c>
      <c r="BC865" s="1"/>
      <c r="BD865" s="1"/>
      <c r="BE865" s="1"/>
    </row>
    <row r="866" spans="1:57" x14ac:dyDescent="0.25">
      <c r="A866" s="1"/>
      <c r="B866" s="1"/>
      <c r="E866" s="4"/>
      <c r="F866" s="4"/>
      <c r="Q866" s="1"/>
      <c r="R866" s="1"/>
      <c r="S866" s="1"/>
      <c r="U866" s="1"/>
      <c r="V866" s="1"/>
      <c r="W866" s="1"/>
      <c r="X866" s="1"/>
      <c r="Y866" s="1"/>
      <c r="Z866" s="1">
        <f>Table1914[[#This Row],[Quantity2]]*Table1914[[#This Row],[U Cost]]</f>
        <v>0</v>
      </c>
      <c r="AB866" s="1"/>
      <c r="AC866" s="1"/>
      <c r="AD866" s="1">
        <f t="shared" si="89"/>
        <v>0</v>
      </c>
      <c r="AE866" s="1"/>
      <c r="AF866" s="1">
        <f>SUM(Table1914[[#This Row],[Total 
Paid]:[Shipping 
Charged]])</f>
        <v>0</v>
      </c>
      <c r="AG866" s="1"/>
      <c r="AH866" s="1"/>
      <c r="AI866" s="1">
        <f t="shared" si="90"/>
        <v>0</v>
      </c>
      <c r="AK866" s="1"/>
      <c r="AL866" s="1"/>
      <c r="AM866" s="1"/>
      <c r="AN866" s="1"/>
      <c r="AP866" s="30"/>
      <c r="AQ866" s="1"/>
      <c r="AR866" s="1">
        <f t="shared" si="92"/>
        <v>0</v>
      </c>
      <c r="AS866" s="1"/>
      <c r="AT866" s="1"/>
      <c r="AU866" s="2">
        <f t="shared" si="91"/>
        <v>0</v>
      </c>
      <c r="AW866" s="1"/>
      <c r="AX866" s="1"/>
      <c r="AY866" s="1"/>
      <c r="AZ866" s="2">
        <f t="shared" si="85"/>
        <v>0</v>
      </c>
      <c r="BA866" s="2">
        <f>SUM(AF866,AH866,-AZ866,-Table1914[[#This Row],[Sale Fee]])</f>
        <v>0</v>
      </c>
      <c r="BC866" s="1"/>
      <c r="BD866" s="1"/>
      <c r="BE866" s="1"/>
    </row>
    <row r="867" spans="1:57" x14ac:dyDescent="0.25">
      <c r="A867" s="1"/>
      <c r="B867" s="1"/>
      <c r="E867" s="4"/>
      <c r="F867" s="4"/>
      <c r="Q867" s="1"/>
      <c r="R867" s="1"/>
      <c r="S867" s="1"/>
      <c r="U867" s="1"/>
      <c r="V867" s="1"/>
      <c r="W867" s="1"/>
      <c r="X867" s="1"/>
      <c r="Y867" s="1"/>
      <c r="Z867" s="1">
        <f>Table1914[[#This Row],[Quantity2]]*Table1914[[#This Row],[U Cost]]</f>
        <v>0</v>
      </c>
      <c r="AB867" s="1"/>
      <c r="AC867" s="1"/>
      <c r="AD867" s="1">
        <f t="shared" si="89"/>
        <v>0</v>
      </c>
      <c r="AE867" s="1"/>
      <c r="AF867" s="1">
        <f>SUM(Table1914[[#This Row],[Total 
Paid]:[Shipping 
Charged]])</f>
        <v>0</v>
      </c>
      <c r="AG867" s="1"/>
      <c r="AH867" s="1"/>
      <c r="AI867" s="1">
        <f t="shared" si="90"/>
        <v>0</v>
      </c>
      <c r="AK867" s="1"/>
      <c r="AL867" s="1"/>
      <c r="AM867" s="1"/>
      <c r="AN867" s="1"/>
      <c r="AP867" s="30"/>
      <c r="AQ867" s="1"/>
      <c r="AR867" s="1">
        <f t="shared" si="92"/>
        <v>0</v>
      </c>
      <c r="AS867" s="1"/>
      <c r="AT867" s="1"/>
      <c r="AU867" s="2">
        <f t="shared" si="91"/>
        <v>0</v>
      </c>
      <c r="AW867" s="1"/>
      <c r="AX867" s="1"/>
      <c r="AY867" s="1"/>
      <c r="AZ867" s="2">
        <f t="shared" si="85"/>
        <v>0</v>
      </c>
      <c r="BA867" s="2">
        <f>SUM(AF867,AH867,-AZ867,-Table1914[[#This Row],[Sale Fee]])</f>
        <v>0</v>
      </c>
      <c r="BC867" s="1"/>
      <c r="BD867" s="1"/>
      <c r="BE867" s="1"/>
    </row>
    <row r="868" spans="1:57" x14ac:dyDescent="0.25">
      <c r="A868" s="1"/>
      <c r="B868" s="1"/>
      <c r="E868" s="4"/>
      <c r="F868" s="4"/>
      <c r="Q868" s="1"/>
      <c r="R868" s="1"/>
      <c r="S868" s="1"/>
      <c r="U868" s="1"/>
      <c r="V868" s="1"/>
      <c r="W868" s="1"/>
      <c r="X868" s="1"/>
      <c r="Y868" s="1"/>
      <c r="Z868" s="1">
        <f>Table1914[[#This Row],[Quantity2]]*Table1914[[#This Row],[U Cost]]</f>
        <v>0</v>
      </c>
      <c r="AB868" s="1"/>
      <c r="AC868" s="1"/>
      <c r="AD868" s="1">
        <f t="shared" si="89"/>
        <v>0</v>
      </c>
      <c r="AE868" s="1"/>
      <c r="AF868" s="1">
        <f>SUM(Table1914[[#This Row],[Total 
Paid]:[Shipping 
Charged]])</f>
        <v>0</v>
      </c>
      <c r="AG868" s="1"/>
      <c r="AH868" s="1"/>
      <c r="AI868" s="1">
        <f t="shared" si="90"/>
        <v>0</v>
      </c>
      <c r="AK868" s="1"/>
      <c r="AL868" s="1"/>
      <c r="AM868" s="1"/>
      <c r="AN868" s="1"/>
      <c r="AP868" s="30"/>
      <c r="AQ868" s="1"/>
      <c r="AR868" s="1">
        <f t="shared" si="92"/>
        <v>0</v>
      </c>
      <c r="AS868" s="1"/>
      <c r="AT868" s="1"/>
      <c r="AU868" s="2">
        <f t="shared" si="91"/>
        <v>0</v>
      </c>
      <c r="AW868" s="1"/>
      <c r="AX868" s="1"/>
      <c r="AY868" s="1"/>
      <c r="AZ868" s="2">
        <f t="shared" si="85"/>
        <v>0</v>
      </c>
      <c r="BA868" s="2">
        <f>SUM(AF868,AH868,-AZ868,-Table1914[[#This Row],[Sale Fee]])</f>
        <v>0</v>
      </c>
      <c r="BC868" s="1"/>
      <c r="BD868" s="1"/>
      <c r="BE868" s="1"/>
    </row>
    <row r="869" spans="1:57" x14ac:dyDescent="0.25">
      <c r="A869" s="1"/>
      <c r="B869" s="1"/>
      <c r="E869" s="4"/>
      <c r="F869" s="4"/>
      <c r="Q869" s="1"/>
      <c r="R869" s="1"/>
      <c r="S869" s="1"/>
      <c r="U869" s="1"/>
      <c r="V869" s="1"/>
      <c r="W869" s="1"/>
      <c r="X869" s="1"/>
      <c r="Y869" s="1"/>
      <c r="Z869" s="1">
        <f>Table1914[[#This Row],[Quantity2]]*Table1914[[#This Row],[U Cost]]</f>
        <v>0</v>
      </c>
      <c r="AB869" s="1"/>
      <c r="AC869" s="1"/>
      <c r="AD869" s="1">
        <f t="shared" si="89"/>
        <v>0</v>
      </c>
      <c r="AE869" s="1"/>
      <c r="AF869" s="1">
        <f>SUM(Table1914[[#This Row],[Total 
Paid]:[Shipping 
Charged]])</f>
        <v>0</v>
      </c>
      <c r="AG869" s="1"/>
      <c r="AH869" s="1"/>
      <c r="AI869" s="1">
        <f t="shared" si="90"/>
        <v>0</v>
      </c>
      <c r="AK869" s="1"/>
      <c r="AL869" s="1"/>
      <c r="AM869" s="1"/>
      <c r="AN869" s="1"/>
      <c r="AP869" s="30"/>
      <c r="AQ869" s="1"/>
      <c r="AR869" s="1">
        <f t="shared" si="92"/>
        <v>0</v>
      </c>
      <c r="AS869" s="1"/>
      <c r="AT869" s="1"/>
      <c r="AU869" s="2">
        <f t="shared" si="91"/>
        <v>0</v>
      </c>
      <c r="AW869" s="1"/>
      <c r="AX869" s="1"/>
      <c r="AY869" s="1"/>
      <c r="AZ869" s="2">
        <f t="shared" ref="AZ869:AZ888" si="93">SUM(AU869,AW869,AX869,AY869)</f>
        <v>0</v>
      </c>
      <c r="BA869" s="2">
        <f>SUM(AF869,AH869,-AZ869,-Table1914[[#This Row],[Sale Fee]])</f>
        <v>0</v>
      </c>
      <c r="BC869" s="1"/>
      <c r="BD869" s="1"/>
      <c r="BE869" s="1"/>
    </row>
    <row r="870" spans="1:57" x14ac:dyDescent="0.25">
      <c r="A870" s="1"/>
      <c r="B870" s="1"/>
      <c r="E870" s="4"/>
      <c r="F870" s="4"/>
      <c r="Q870" s="1"/>
      <c r="R870" s="1"/>
      <c r="S870" s="1"/>
      <c r="U870" s="1"/>
      <c r="V870" s="1"/>
      <c r="W870" s="1"/>
      <c r="X870" s="1"/>
      <c r="Y870" s="1"/>
      <c r="Z870" s="1">
        <f>Table1914[[#This Row],[Quantity2]]*Table1914[[#This Row],[U Cost]]</f>
        <v>0</v>
      </c>
      <c r="AB870" s="1"/>
      <c r="AC870" s="1"/>
      <c r="AD870" s="1">
        <f t="shared" si="89"/>
        <v>0</v>
      </c>
      <c r="AE870" s="1"/>
      <c r="AF870" s="1">
        <f>SUM(Table1914[[#This Row],[Total 
Paid]:[Shipping 
Charged]])</f>
        <v>0</v>
      </c>
      <c r="AG870" s="1"/>
      <c r="AH870" s="1"/>
      <c r="AI870" s="1">
        <f t="shared" si="90"/>
        <v>0</v>
      </c>
      <c r="AK870" s="1"/>
      <c r="AL870" s="1"/>
      <c r="AM870" s="1"/>
      <c r="AN870" s="1"/>
      <c r="AP870" s="30"/>
      <c r="AQ870" s="1"/>
      <c r="AR870" s="1">
        <f t="shared" si="92"/>
        <v>0</v>
      </c>
      <c r="AS870" s="1"/>
      <c r="AT870" s="1"/>
      <c r="AU870" s="2">
        <f t="shared" si="91"/>
        <v>0</v>
      </c>
      <c r="AW870" s="1"/>
      <c r="AX870" s="1"/>
      <c r="AY870" s="1"/>
      <c r="AZ870" s="2">
        <f t="shared" si="93"/>
        <v>0</v>
      </c>
      <c r="BA870" s="2">
        <f>SUM(AF870,AH870,-AZ870,-Table1914[[#This Row],[Sale Fee]])</f>
        <v>0</v>
      </c>
      <c r="BC870" s="1"/>
      <c r="BD870" s="1"/>
      <c r="BE870" s="1"/>
    </row>
    <row r="871" spans="1:57" x14ac:dyDescent="0.25">
      <c r="A871" s="1"/>
      <c r="B871" s="1"/>
      <c r="E871" s="4"/>
      <c r="F871" s="4"/>
      <c r="Q871" s="1"/>
      <c r="R871" s="1"/>
      <c r="S871" s="1"/>
      <c r="U871" s="1"/>
      <c r="V871" s="1"/>
      <c r="W871" s="1"/>
      <c r="X871" s="1"/>
      <c r="Y871" s="1"/>
      <c r="Z871" s="1">
        <f>Table1914[[#This Row],[Quantity2]]*Table1914[[#This Row],[U Cost]]</f>
        <v>0</v>
      </c>
      <c r="AB871" s="1"/>
      <c r="AC871" s="1"/>
      <c r="AD871" s="1">
        <f t="shared" si="89"/>
        <v>0</v>
      </c>
      <c r="AE871" s="1"/>
      <c r="AF871" s="1">
        <f>SUM(Table1914[[#This Row],[Total 
Paid]:[Shipping 
Charged]])</f>
        <v>0</v>
      </c>
      <c r="AG871" s="1"/>
      <c r="AH871" s="1"/>
      <c r="AI871" s="1">
        <f t="shared" si="90"/>
        <v>0</v>
      </c>
      <c r="AK871" s="1"/>
      <c r="AL871" s="1"/>
      <c r="AM871" s="1"/>
      <c r="AN871" s="1"/>
      <c r="AP871" s="30"/>
      <c r="AQ871" s="1"/>
      <c r="AR871" s="1">
        <f t="shared" si="92"/>
        <v>0</v>
      </c>
      <c r="AS871" s="1"/>
      <c r="AT871" s="1"/>
      <c r="AU871" s="2">
        <f t="shared" si="91"/>
        <v>0</v>
      </c>
      <c r="AW871" s="1"/>
      <c r="AX871" s="1"/>
      <c r="AY871" s="1"/>
      <c r="AZ871" s="2">
        <f t="shared" si="93"/>
        <v>0</v>
      </c>
      <c r="BA871" s="2">
        <f>SUM(AF871,AH871,-AZ871,-Table1914[[#This Row],[Sale Fee]])</f>
        <v>0</v>
      </c>
      <c r="BC871" s="1"/>
      <c r="BD871" s="1"/>
      <c r="BE871" s="1"/>
    </row>
    <row r="872" spans="1:57" x14ac:dyDescent="0.25">
      <c r="A872" s="1"/>
      <c r="B872" s="1"/>
      <c r="E872" s="4"/>
      <c r="F872" s="4"/>
      <c r="Q872" s="1"/>
      <c r="R872" s="1"/>
      <c r="S872" s="1"/>
      <c r="U872" s="1"/>
      <c r="V872" s="1"/>
      <c r="W872" s="1"/>
      <c r="X872" s="1"/>
      <c r="Y872" s="1"/>
      <c r="Z872" s="1">
        <f>Table1914[[#This Row],[Quantity2]]*Table1914[[#This Row],[U Cost]]</f>
        <v>0</v>
      </c>
      <c r="AB872" s="1"/>
      <c r="AC872" s="1"/>
      <c r="AD872" s="1">
        <f t="shared" si="89"/>
        <v>0</v>
      </c>
      <c r="AE872" s="1"/>
      <c r="AF872" s="1">
        <f>SUM(Table1914[[#This Row],[Total 
Paid]:[Shipping 
Charged]])</f>
        <v>0</v>
      </c>
      <c r="AG872" s="1"/>
      <c r="AH872" s="1"/>
      <c r="AI872" s="1">
        <f t="shared" si="90"/>
        <v>0</v>
      </c>
      <c r="AK872" s="1"/>
      <c r="AL872" s="1"/>
      <c r="AM872" s="1"/>
      <c r="AN872" s="1"/>
      <c r="AP872" s="30"/>
      <c r="AQ872" s="1"/>
      <c r="AR872" s="1">
        <f t="shared" si="92"/>
        <v>0</v>
      </c>
      <c r="AS872" s="1"/>
      <c r="AT872" s="1"/>
      <c r="AU872" s="2">
        <f t="shared" si="91"/>
        <v>0</v>
      </c>
      <c r="AW872" s="1"/>
      <c r="AX872" s="1"/>
      <c r="AY872" s="1"/>
      <c r="AZ872" s="2">
        <f t="shared" si="93"/>
        <v>0</v>
      </c>
      <c r="BA872" s="2">
        <f>SUM(AF872,AH872,-AZ872,-Table1914[[#This Row],[Sale Fee]])</f>
        <v>0</v>
      </c>
      <c r="BC872" s="1"/>
      <c r="BD872" s="1"/>
      <c r="BE872" s="1"/>
    </row>
    <row r="873" spans="1:57" x14ac:dyDescent="0.25">
      <c r="A873" s="1"/>
      <c r="B873" s="1"/>
      <c r="E873" s="4"/>
      <c r="F873" s="4"/>
      <c r="Q873" s="1"/>
      <c r="R873" s="1"/>
      <c r="S873" s="1"/>
      <c r="U873" s="1"/>
      <c r="V873" s="1"/>
      <c r="W873" s="1"/>
      <c r="X873" s="1"/>
      <c r="Y873" s="1"/>
      <c r="Z873" s="1">
        <f>Table1914[[#This Row],[Quantity2]]*Table1914[[#This Row],[U Cost]]</f>
        <v>0</v>
      </c>
      <c r="AB873" s="1"/>
      <c r="AC873" s="1"/>
      <c r="AD873" s="1">
        <f t="shared" si="89"/>
        <v>0</v>
      </c>
      <c r="AE873" s="1"/>
      <c r="AF873" s="1">
        <f>SUM(Table1914[[#This Row],[Total 
Paid]:[Shipping 
Charged]])</f>
        <v>0</v>
      </c>
      <c r="AG873" s="1"/>
      <c r="AH873" s="1"/>
      <c r="AI873" s="1">
        <f t="shared" si="90"/>
        <v>0</v>
      </c>
      <c r="AK873" s="1"/>
      <c r="AL873" s="1"/>
      <c r="AM873" s="1"/>
      <c r="AN873" s="1"/>
      <c r="AP873" s="30"/>
      <c r="AQ873" s="1"/>
      <c r="AR873" s="1">
        <f t="shared" si="92"/>
        <v>0</v>
      </c>
      <c r="AS873" s="1"/>
      <c r="AT873" s="1"/>
      <c r="AU873" s="2">
        <f t="shared" si="91"/>
        <v>0</v>
      </c>
      <c r="AW873" s="1"/>
      <c r="AX873" s="1"/>
      <c r="AY873" s="1"/>
      <c r="AZ873" s="2">
        <f t="shared" si="93"/>
        <v>0</v>
      </c>
      <c r="BA873" s="2">
        <f>SUM(AF873,AH873,-AZ873,-Table1914[[#This Row],[Sale Fee]])</f>
        <v>0</v>
      </c>
      <c r="BC873" s="1"/>
      <c r="BD873" s="1"/>
      <c r="BE873" s="1"/>
    </row>
    <row r="874" spans="1:57" x14ac:dyDescent="0.25">
      <c r="A874" s="1"/>
      <c r="B874" s="1"/>
      <c r="E874" s="4"/>
      <c r="F874" s="4"/>
      <c r="Q874" s="1"/>
      <c r="R874" s="1"/>
      <c r="S874" s="1"/>
      <c r="U874" s="1"/>
      <c r="V874" s="1"/>
      <c r="W874" s="1"/>
      <c r="X874" s="1"/>
      <c r="Y874" s="1"/>
      <c r="Z874" s="1">
        <f>Table1914[[#This Row],[Quantity2]]*Table1914[[#This Row],[U Cost]]</f>
        <v>0</v>
      </c>
      <c r="AB874" s="1"/>
      <c r="AC874" s="1"/>
      <c r="AD874" s="1">
        <f t="shared" si="89"/>
        <v>0</v>
      </c>
      <c r="AE874" s="1"/>
      <c r="AF874" s="1">
        <f>SUM(Table1914[[#This Row],[Total 
Paid]:[Shipping 
Charged]])</f>
        <v>0</v>
      </c>
      <c r="AG874" s="1"/>
      <c r="AH874" s="1"/>
      <c r="AI874" s="1">
        <f t="shared" si="90"/>
        <v>0</v>
      </c>
      <c r="AK874" s="1"/>
      <c r="AL874" s="1"/>
      <c r="AM874" s="1"/>
      <c r="AN874" s="1"/>
      <c r="AP874" s="30"/>
      <c r="AQ874" s="1"/>
      <c r="AR874" s="1">
        <f t="shared" si="92"/>
        <v>0</v>
      </c>
      <c r="AS874" s="1"/>
      <c r="AT874" s="1"/>
      <c r="AU874" s="2">
        <f t="shared" si="91"/>
        <v>0</v>
      </c>
      <c r="AW874" s="1"/>
      <c r="AX874" s="1"/>
      <c r="AY874" s="1"/>
      <c r="AZ874" s="2">
        <f t="shared" si="93"/>
        <v>0</v>
      </c>
      <c r="BA874" s="2">
        <f>SUM(AF874,AH874,-AZ874,-Table1914[[#This Row],[Sale Fee]])</f>
        <v>0</v>
      </c>
      <c r="BC874" s="1"/>
      <c r="BD874" s="1"/>
      <c r="BE874" s="1"/>
    </row>
    <row r="875" spans="1:57" x14ac:dyDescent="0.25">
      <c r="A875" s="1"/>
      <c r="B875" s="1"/>
      <c r="E875" s="4"/>
      <c r="F875" s="4"/>
      <c r="Q875" s="1"/>
      <c r="R875" s="1"/>
      <c r="S875" s="1"/>
      <c r="U875" s="1"/>
      <c r="V875" s="1"/>
      <c r="W875" s="1"/>
      <c r="X875" s="1"/>
      <c r="Y875" s="1"/>
      <c r="Z875" s="1">
        <f>Table1914[[#This Row],[Quantity2]]*Table1914[[#This Row],[U Cost]]</f>
        <v>0</v>
      </c>
      <c r="AB875" s="1"/>
      <c r="AC875" s="1"/>
      <c r="AD875" s="1">
        <f t="shared" si="89"/>
        <v>0</v>
      </c>
      <c r="AE875" s="1"/>
      <c r="AF875" s="1">
        <f>SUM(Table1914[[#This Row],[Total 
Paid]:[Shipping 
Charged]])</f>
        <v>0</v>
      </c>
      <c r="AG875" s="1"/>
      <c r="AH875" s="1"/>
      <c r="AI875" s="1">
        <f t="shared" si="90"/>
        <v>0</v>
      </c>
      <c r="AK875" s="1"/>
      <c r="AL875" s="1"/>
      <c r="AM875" s="1"/>
      <c r="AN875" s="1"/>
      <c r="AP875" s="30"/>
      <c r="AQ875" s="1"/>
      <c r="AR875" s="1">
        <f t="shared" si="92"/>
        <v>0</v>
      </c>
      <c r="AS875" s="1"/>
      <c r="AT875" s="1"/>
      <c r="AU875" s="2">
        <f t="shared" si="91"/>
        <v>0</v>
      </c>
      <c r="AW875" s="1"/>
      <c r="AX875" s="1"/>
      <c r="AY875" s="1"/>
      <c r="AZ875" s="2">
        <f t="shared" si="93"/>
        <v>0</v>
      </c>
      <c r="BA875" s="2">
        <f>SUM(AF875,AH875,-AZ875,-Table1914[[#This Row],[Sale Fee]])</f>
        <v>0</v>
      </c>
      <c r="BC875" s="1"/>
      <c r="BD875" s="1"/>
      <c r="BE875" s="1"/>
    </row>
    <row r="876" spans="1:57" x14ac:dyDescent="0.25">
      <c r="A876" s="1"/>
      <c r="B876" s="1"/>
      <c r="E876" s="4"/>
      <c r="F876" s="4"/>
      <c r="Q876" s="1"/>
      <c r="R876" s="1"/>
      <c r="S876" s="1"/>
      <c r="U876" s="1"/>
      <c r="V876" s="1"/>
      <c r="W876" s="1"/>
      <c r="X876" s="1"/>
      <c r="Y876" s="1"/>
      <c r="Z876" s="1">
        <f>Table1914[[#This Row],[Quantity2]]*Table1914[[#This Row],[U Cost]]</f>
        <v>0</v>
      </c>
      <c r="AB876" s="1"/>
      <c r="AC876" s="1"/>
      <c r="AD876" s="1">
        <f t="shared" si="89"/>
        <v>0</v>
      </c>
      <c r="AE876" s="1"/>
      <c r="AF876" s="1">
        <f>SUM(Table1914[[#This Row],[Total 
Paid]:[Shipping 
Charged]])</f>
        <v>0</v>
      </c>
      <c r="AG876" s="1"/>
      <c r="AH876" s="1"/>
      <c r="AI876" s="1">
        <f t="shared" si="90"/>
        <v>0</v>
      </c>
      <c r="AK876" s="1"/>
      <c r="AL876" s="1"/>
      <c r="AM876" s="1"/>
      <c r="AN876" s="1"/>
      <c r="AP876" s="30"/>
      <c r="AQ876" s="1"/>
      <c r="AR876" s="1">
        <f t="shared" si="92"/>
        <v>0</v>
      </c>
      <c r="AS876" s="1"/>
      <c r="AT876" s="1"/>
      <c r="AU876" s="2">
        <f t="shared" si="91"/>
        <v>0</v>
      </c>
      <c r="AW876" s="1"/>
      <c r="AX876" s="1"/>
      <c r="AY876" s="1"/>
      <c r="AZ876" s="2">
        <f t="shared" si="93"/>
        <v>0</v>
      </c>
      <c r="BA876" s="2">
        <f>SUM(AF876,AH876,-AZ876,-Table1914[[#This Row],[Sale Fee]])</f>
        <v>0</v>
      </c>
      <c r="BC876" s="1"/>
      <c r="BD876" s="1"/>
      <c r="BE876" s="1"/>
    </row>
    <row r="877" spans="1:57" x14ac:dyDescent="0.25">
      <c r="A877" s="1"/>
      <c r="B877" s="1"/>
      <c r="E877" s="4"/>
      <c r="F877" s="4"/>
      <c r="Q877" s="1"/>
      <c r="R877" s="1"/>
      <c r="S877" s="1"/>
      <c r="U877" s="1"/>
      <c r="V877" s="1"/>
      <c r="W877" s="1"/>
      <c r="X877" s="1"/>
      <c r="Y877" s="1"/>
      <c r="Z877" s="1">
        <f>Table1914[[#This Row],[Quantity2]]*Table1914[[#This Row],[U Cost]]</f>
        <v>0</v>
      </c>
      <c r="AB877" s="1"/>
      <c r="AC877" s="1"/>
      <c r="AD877" s="1">
        <f t="shared" si="89"/>
        <v>0</v>
      </c>
      <c r="AE877" s="1"/>
      <c r="AF877" s="1">
        <f>SUM(Table1914[[#This Row],[Total 
Paid]:[Shipping 
Charged]])</f>
        <v>0</v>
      </c>
      <c r="AG877" s="1"/>
      <c r="AH877" s="1"/>
      <c r="AI877" s="1">
        <f t="shared" si="90"/>
        <v>0</v>
      </c>
      <c r="AK877" s="1"/>
      <c r="AL877" s="1"/>
      <c r="AM877" s="1"/>
      <c r="AN877" s="1"/>
      <c r="AP877" s="30"/>
      <c r="AQ877" s="1"/>
      <c r="AR877" s="1">
        <f t="shared" si="92"/>
        <v>0</v>
      </c>
      <c r="AS877" s="1"/>
      <c r="AT877" s="1"/>
      <c r="AU877" s="2">
        <f t="shared" si="91"/>
        <v>0</v>
      </c>
      <c r="AW877" s="1"/>
      <c r="AX877" s="1"/>
      <c r="AY877" s="1"/>
      <c r="AZ877" s="2">
        <f t="shared" si="93"/>
        <v>0</v>
      </c>
      <c r="BA877" s="2">
        <f>SUM(AF877,AH877,-AZ877,-Table1914[[#This Row],[Sale Fee]])</f>
        <v>0</v>
      </c>
      <c r="BC877" s="1"/>
      <c r="BD877" s="1"/>
      <c r="BE877" s="1"/>
    </row>
    <row r="878" spans="1:57" x14ac:dyDescent="0.25">
      <c r="A878" s="1"/>
      <c r="B878" s="1"/>
      <c r="E878" s="4"/>
      <c r="F878" s="4"/>
      <c r="Q878" s="1"/>
      <c r="R878" s="1"/>
      <c r="S878" s="1"/>
      <c r="U878" s="1"/>
      <c r="V878" s="1"/>
      <c r="W878" s="1"/>
      <c r="X878" s="1"/>
      <c r="Y878" s="1"/>
      <c r="Z878" s="1">
        <f>Table1914[[#This Row],[Quantity2]]*Table1914[[#This Row],[U Cost]]</f>
        <v>0</v>
      </c>
      <c r="AB878" s="1"/>
      <c r="AC878" s="1"/>
      <c r="AD878" s="1">
        <f t="shared" si="89"/>
        <v>0</v>
      </c>
      <c r="AE878" s="1"/>
      <c r="AF878" s="1">
        <f>SUM(Table1914[[#This Row],[Total 
Paid]:[Shipping 
Charged]])</f>
        <v>0</v>
      </c>
      <c r="AG878" s="1"/>
      <c r="AH878" s="1"/>
      <c r="AI878" s="1">
        <f t="shared" si="90"/>
        <v>0</v>
      </c>
      <c r="AK878" s="1"/>
      <c r="AL878" s="1"/>
      <c r="AM878" s="1"/>
      <c r="AN878" s="1"/>
      <c r="AP878" s="30"/>
      <c r="AQ878" s="1"/>
      <c r="AR878" s="1">
        <f t="shared" si="92"/>
        <v>0</v>
      </c>
      <c r="AS878" s="1"/>
      <c r="AT878" s="1"/>
      <c r="AU878" s="2">
        <f t="shared" si="91"/>
        <v>0</v>
      </c>
      <c r="AW878" s="1"/>
      <c r="AX878" s="1"/>
      <c r="AY878" s="1"/>
      <c r="AZ878" s="2">
        <f t="shared" si="93"/>
        <v>0</v>
      </c>
      <c r="BA878" s="2">
        <f>SUM(AF878,AH878,-AZ878,-Table1914[[#This Row],[Sale Fee]])</f>
        <v>0</v>
      </c>
      <c r="BC878" s="1"/>
      <c r="BD878" s="1"/>
      <c r="BE878" s="1"/>
    </row>
    <row r="879" spans="1:57" x14ac:dyDescent="0.25">
      <c r="A879" s="1"/>
      <c r="B879" s="1"/>
      <c r="E879" s="4"/>
      <c r="F879" s="4"/>
      <c r="Q879" s="1"/>
      <c r="R879" s="1"/>
      <c r="S879" s="1"/>
      <c r="U879" s="1"/>
      <c r="V879" s="1"/>
      <c r="W879" s="1"/>
      <c r="X879" s="1"/>
      <c r="Y879" s="1"/>
      <c r="Z879" s="1">
        <f>Table1914[[#This Row],[Quantity2]]*Table1914[[#This Row],[U Cost]]</f>
        <v>0</v>
      </c>
      <c r="AB879" s="1"/>
      <c r="AC879" s="1"/>
      <c r="AD879" s="1">
        <f t="shared" si="89"/>
        <v>0</v>
      </c>
      <c r="AE879" s="1"/>
      <c r="AF879" s="1">
        <f>SUM(Table1914[[#This Row],[Total 
Paid]:[Shipping 
Charged]])</f>
        <v>0</v>
      </c>
      <c r="AG879" s="1"/>
      <c r="AH879" s="1"/>
      <c r="AI879" s="1">
        <f t="shared" si="90"/>
        <v>0</v>
      </c>
      <c r="AK879" s="1"/>
      <c r="AL879" s="1"/>
      <c r="AM879" s="1"/>
      <c r="AN879" s="1"/>
      <c r="AP879" s="30"/>
      <c r="AQ879" s="1"/>
      <c r="AR879" s="1">
        <f t="shared" si="92"/>
        <v>0</v>
      </c>
      <c r="AS879" s="1"/>
      <c r="AT879" s="1"/>
      <c r="AU879" s="2">
        <f t="shared" si="91"/>
        <v>0</v>
      </c>
      <c r="AW879" s="1"/>
      <c r="AX879" s="1"/>
      <c r="AY879" s="1"/>
      <c r="AZ879" s="2">
        <f t="shared" si="93"/>
        <v>0</v>
      </c>
      <c r="BA879" s="2">
        <f>SUM(AF879,AH879,-AZ879,-Table1914[[#This Row],[Sale Fee]])</f>
        <v>0</v>
      </c>
      <c r="BC879" s="1"/>
      <c r="BD879" s="1"/>
      <c r="BE879" s="1"/>
    </row>
    <row r="880" spans="1:57" x14ac:dyDescent="0.25">
      <c r="A880" s="1"/>
      <c r="B880" s="1"/>
      <c r="E880" s="4"/>
      <c r="F880" s="4"/>
      <c r="Q880" s="1"/>
      <c r="R880" s="1"/>
      <c r="S880" s="1"/>
      <c r="U880" s="1"/>
      <c r="V880" s="1"/>
      <c r="W880" s="1"/>
      <c r="X880" s="1"/>
      <c r="Y880" s="1"/>
      <c r="Z880" s="1">
        <f>Table1914[[#This Row],[Quantity2]]*Table1914[[#This Row],[U Cost]]</f>
        <v>0</v>
      </c>
      <c r="AB880" s="1"/>
      <c r="AC880" s="1"/>
      <c r="AD880" s="1">
        <f t="shared" si="89"/>
        <v>0</v>
      </c>
      <c r="AE880" s="1"/>
      <c r="AF880" s="1">
        <f>SUM(Table1914[[#This Row],[Total 
Paid]:[Shipping 
Charged]])</f>
        <v>0</v>
      </c>
      <c r="AG880" s="1"/>
      <c r="AH880" s="1"/>
      <c r="AI880" s="1">
        <f t="shared" si="90"/>
        <v>0</v>
      </c>
      <c r="AK880" s="1"/>
      <c r="AL880" s="1"/>
      <c r="AM880" s="1"/>
      <c r="AN880" s="1"/>
      <c r="AP880" s="30"/>
      <c r="AQ880" s="1"/>
      <c r="AR880" s="1">
        <f t="shared" si="92"/>
        <v>0</v>
      </c>
      <c r="AS880" s="1"/>
      <c r="AT880" s="1"/>
      <c r="AU880" s="2">
        <f t="shared" si="91"/>
        <v>0</v>
      </c>
      <c r="AW880" s="1"/>
      <c r="AX880" s="1"/>
      <c r="AY880" s="1"/>
      <c r="AZ880" s="2">
        <f t="shared" si="93"/>
        <v>0</v>
      </c>
      <c r="BA880" s="2">
        <f>SUM(AF880,AH880,-AZ880,-Table1914[[#This Row],[Sale Fee]])</f>
        <v>0</v>
      </c>
      <c r="BC880" s="1"/>
      <c r="BD880" s="1"/>
      <c r="BE880" s="1"/>
    </row>
    <row r="881" spans="1:57" x14ac:dyDescent="0.25">
      <c r="A881" s="1"/>
      <c r="B881" s="1"/>
      <c r="E881" s="4"/>
      <c r="F881" s="4"/>
      <c r="Q881" s="1"/>
      <c r="R881" s="1"/>
      <c r="S881" s="1"/>
      <c r="U881" s="1"/>
      <c r="V881" s="1"/>
      <c r="W881" s="1"/>
      <c r="X881" s="1"/>
      <c r="Y881" s="1"/>
      <c r="Z881" s="1">
        <f>Table1914[[#This Row],[Quantity2]]*Table1914[[#This Row],[U Cost]]</f>
        <v>0</v>
      </c>
      <c r="AB881" s="1"/>
      <c r="AC881" s="1"/>
      <c r="AD881" s="1">
        <f t="shared" si="89"/>
        <v>0</v>
      </c>
      <c r="AE881" s="1"/>
      <c r="AF881" s="1">
        <f>SUM(Table1914[[#This Row],[Total 
Paid]:[Shipping 
Charged]])</f>
        <v>0</v>
      </c>
      <c r="AG881" s="1"/>
      <c r="AH881" s="1"/>
      <c r="AI881" s="1">
        <f t="shared" si="90"/>
        <v>0</v>
      </c>
      <c r="AK881" s="1"/>
      <c r="AL881" s="1"/>
      <c r="AM881" s="1"/>
      <c r="AN881" s="1"/>
      <c r="AP881" s="30"/>
      <c r="AQ881" s="1"/>
      <c r="AR881" s="1">
        <f t="shared" si="92"/>
        <v>0</v>
      </c>
      <c r="AS881" s="1"/>
      <c r="AT881" s="1"/>
      <c r="AU881" s="2">
        <f t="shared" si="91"/>
        <v>0</v>
      </c>
      <c r="AW881" s="1"/>
      <c r="AX881" s="1"/>
      <c r="AY881" s="1"/>
      <c r="AZ881" s="2">
        <f t="shared" si="93"/>
        <v>0</v>
      </c>
      <c r="BA881" s="2">
        <f>SUM(AF881,AH881,-AZ881,-Table1914[[#This Row],[Sale Fee]])</f>
        <v>0</v>
      </c>
      <c r="BC881" s="1"/>
      <c r="BD881" s="1"/>
      <c r="BE881" s="1"/>
    </row>
    <row r="882" spans="1:57" x14ac:dyDescent="0.25">
      <c r="A882" s="1"/>
      <c r="B882" s="1"/>
      <c r="E882" s="4"/>
      <c r="F882" s="4"/>
      <c r="Q882" s="1"/>
      <c r="R882" s="1"/>
      <c r="S882" s="1"/>
      <c r="U882" s="1"/>
      <c r="V882" s="1"/>
      <c r="W882" s="1"/>
      <c r="X882" s="1"/>
      <c r="Y882" s="1"/>
      <c r="Z882" s="1">
        <f>Table1914[[#This Row],[Quantity2]]*Table1914[[#This Row],[U Cost]]</f>
        <v>0</v>
      </c>
      <c r="AB882" s="1"/>
      <c r="AC882" s="1"/>
      <c r="AD882" s="1">
        <f t="shared" si="89"/>
        <v>0</v>
      </c>
      <c r="AE882" s="1"/>
      <c r="AF882" s="1">
        <f>SUM(Table1914[[#This Row],[Total 
Paid]:[Shipping 
Charged]])</f>
        <v>0</v>
      </c>
      <c r="AG882" s="1"/>
      <c r="AH882" s="1"/>
      <c r="AI882" s="1">
        <f t="shared" si="90"/>
        <v>0</v>
      </c>
      <c r="AK882" s="1"/>
      <c r="AL882" s="1"/>
      <c r="AM882" s="1"/>
      <c r="AN882" s="1"/>
      <c r="AP882" s="30"/>
      <c r="AQ882" s="1"/>
      <c r="AR882" s="1">
        <f t="shared" si="92"/>
        <v>0</v>
      </c>
      <c r="AS882" s="1"/>
      <c r="AT882" s="1"/>
      <c r="AU882" s="2">
        <f t="shared" si="91"/>
        <v>0</v>
      </c>
      <c r="AW882" s="1"/>
      <c r="AX882" s="1"/>
      <c r="AY882" s="1"/>
      <c r="AZ882" s="2">
        <f t="shared" si="93"/>
        <v>0</v>
      </c>
      <c r="BA882" s="2">
        <f>SUM(AF882,AH882,-AZ882,-Table1914[[#This Row],[Sale Fee]])</f>
        <v>0</v>
      </c>
      <c r="BC882" s="1"/>
      <c r="BD882" s="1"/>
      <c r="BE882" s="1"/>
    </row>
    <row r="883" spans="1:57" x14ac:dyDescent="0.25">
      <c r="A883" s="1"/>
      <c r="B883" s="1"/>
      <c r="E883" s="4"/>
      <c r="F883" s="4"/>
      <c r="Q883" s="1"/>
      <c r="R883" s="1"/>
      <c r="S883" s="1"/>
      <c r="U883" s="1"/>
      <c r="V883" s="1"/>
      <c r="W883" s="1"/>
      <c r="X883" s="1"/>
      <c r="Y883" s="1"/>
      <c r="Z883" s="1">
        <f>Table1914[[#This Row],[Quantity2]]*Table1914[[#This Row],[U Cost]]</f>
        <v>0</v>
      </c>
      <c r="AB883" s="1"/>
      <c r="AC883" s="1"/>
      <c r="AD883" s="1">
        <f t="shared" si="89"/>
        <v>0</v>
      </c>
      <c r="AE883" s="1"/>
      <c r="AF883" s="1">
        <f>SUM(Table1914[[#This Row],[Total 
Paid]:[Shipping 
Charged]])</f>
        <v>0</v>
      </c>
      <c r="AG883" s="1"/>
      <c r="AH883" s="1"/>
      <c r="AI883" s="1">
        <f t="shared" si="90"/>
        <v>0</v>
      </c>
      <c r="AK883" s="1"/>
      <c r="AL883" s="1"/>
      <c r="AM883" s="1"/>
      <c r="AN883" s="1"/>
      <c r="AP883" s="30"/>
      <c r="AQ883" s="1"/>
      <c r="AR883" s="1">
        <f t="shared" si="92"/>
        <v>0</v>
      </c>
      <c r="AS883" s="1"/>
      <c r="AT883" s="1"/>
      <c r="AU883" s="2">
        <f t="shared" si="91"/>
        <v>0</v>
      </c>
      <c r="AW883" s="1"/>
      <c r="AX883" s="1"/>
      <c r="AY883" s="1"/>
      <c r="AZ883" s="2">
        <f t="shared" si="93"/>
        <v>0</v>
      </c>
      <c r="BA883" s="2">
        <f>SUM(AF883,AH883,-AZ883,-Table1914[[#This Row],[Sale Fee]])</f>
        <v>0</v>
      </c>
      <c r="BC883" s="1"/>
      <c r="BD883" s="1"/>
      <c r="BE883" s="1"/>
    </row>
    <row r="884" spans="1:57" x14ac:dyDescent="0.25">
      <c r="A884" s="1"/>
      <c r="B884" s="1"/>
      <c r="E884" s="4"/>
      <c r="F884" s="4"/>
      <c r="Q884" s="1"/>
      <c r="R884" s="1"/>
      <c r="S884" s="1"/>
      <c r="U884" s="1"/>
      <c r="V884" s="1"/>
      <c r="W884" s="1"/>
      <c r="X884" s="1"/>
      <c r="Y884" s="1"/>
      <c r="Z884" s="1">
        <f>Table1914[[#This Row],[Quantity2]]*Table1914[[#This Row],[U Cost]]</f>
        <v>0</v>
      </c>
      <c r="AB884" s="1"/>
      <c r="AC884" s="1"/>
      <c r="AD884" s="1">
        <f t="shared" si="89"/>
        <v>0</v>
      </c>
      <c r="AE884" s="1"/>
      <c r="AF884" s="1">
        <f>SUM(Table1914[[#This Row],[Total 
Paid]:[Shipping 
Charged]])</f>
        <v>0</v>
      </c>
      <c r="AG884" s="1"/>
      <c r="AH884" s="1"/>
      <c r="AI884" s="1">
        <f t="shared" si="90"/>
        <v>0</v>
      </c>
      <c r="AK884" s="1"/>
      <c r="AL884" s="1"/>
      <c r="AM884" s="1"/>
      <c r="AN884" s="1"/>
      <c r="AP884" s="30"/>
      <c r="AQ884" s="1"/>
      <c r="AR884" s="1">
        <f t="shared" si="92"/>
        <v>0</v>
      </c>
      <c r="AS884" s="1"/>
      <c r="AT884" s="1"/>
      <c r="AU884" s="2">
        <f t="shared" si="91"/>
        <v>0</v>
      </c>
      <c r="AW884" s="1"/>
      <c r="AX884" s="1"/>
      <c r="AY884" s="1"/>
      <c r="AZ884" s="2">
        <f t="shared" si="93"/>
        <v>0</v>
      </c>
      <c r="BA884" s="2">
        <f>SUM(AF884,AH884,-AZ884,-Table1914[[#This Row],[Sale Fee]])</f>
        <v>0</v>
      </c>
      <c r="BC884" s="1"/>
      <c r="BD884" s="1"/>
      <c r="BE884" s="1"/>
    </row>
    <row r="885" spans="1:57" x14ac:dyDescent="0.25">
      <c r="A885" s="1"/>
      <c r="B885" s="1"/>
      <c r="E885" s="4"/>
      <c r="F885" s="4"/>
      <c r="Q885" s="1"/>
      <c r="R885" s="1"/>
      <c r="S885" s="1"/>
      <c r="U885" s="1"/>
      <c r="V885" s="1"/>
      <c r="W885" s="1"/>
      <c r="X885" s="1"/>
      <c r="Y885" s="1"/>
      <c r="Z885" s="1">
        <f>Table1914[[#This Row],[Quantity2]]*Table1914[[#This Row],[U Cost]]</f>
        <v>0</v>
      </c>
      <c r="AB885" s="1"/>
      <c r="AC885" s="1"/>
      <c r="AD885" s="1">
        <f t="shared" si="89"/>
        <v>0</v>
      </c>
      <c r="AE885" s="1"/>
      <c r="AF885" s="1">
        <f>SUM(Table1914[[#This Row],[Total 
Paid]:[Shipping 
Charged]])</f>
        <v>0</v>
      </c>
      <c r="AG885" s="1"/>
      <c r="AH885" s="1"/>
      <c r="AI885" s="1">
        <f t="shared" si="90"/>
        <v>0</v>
      </c>
      <c r="AK885" s="1"/>
      <c r="AL885" s="1"/>
      <c r="AM885" s="1"/>
      <c r="AN885" s="1"/>
      <c r="AP885" s="30"/>
      <c r="AQ885" s="1"/>
      <c r="AR885" s="1">
        <f t="shared" si="92"/>
        <v>0</v>
      </c>
      <c r="AS885" s="1"/>
      <c r="AT885" s="1"/>
      <c r="AU885" s="2">
        <f t="shared" si="91"/>
        <v>0</v>
      </c>
      <c r="AW885" s="1"/>
      <c r="AX885" s="1"/>
      <c r="AY885" s="1"/>
      <c r="AZ885" s="2">
        <f t="shared" si="93"/>
        <v>0</v>
      </c>
      <c r="BA885" s="2">
        <f>SUM(AF885,AH885,-AZ885,-Table1914[[#This Row],[Sale Fee]])</f>
        <v>0</v>
      </c>
      <c r="BC885" s="1"/>
      <c r="BD885" s="1"/>
      <c r="BE885" s="1"/>
    </row>
    <row r="886" spans="1:57" x14ac:dyDescent="0.25">
      <c r="A886" s="1"/>
      <c r="B886" s="1"/>
      <c r="E886" s="4"/>
      <c r="F886" s="4"/>
      <c r="Q886" s="1"/>
      <c r="R886" s="1"/>
      <c r="S886" s="1"/>
      <c r="U886" s="1"/>
      <c r="V886" s="1"/>
      <c r="W886" s="1"/>
      <c r="X886" s="1"/>
      <c r="Y886" s="1"/>
      <c r="Z886" s="1">
        <f>Table1914[[#This Row],[Quantity2]]*Table1914[[#This Row],[U Cost]]</f>
        <v>0</v>
      </c>
      <c r="AB886" s="1"/>
      <c r="AC886" s="1"/>
      <c r="AD886" s="1">
        <f t="shared" si="89"/>
        <v>0</v>
      </c>
      <c r="AE886" s="1"/>
      <c r="AF886" s="1">
        <f>SUM(Table1914[[#This Row],[Total 
Paid]:[Shipping 
Charged]])</f>
        <v>0</v>
      </c>
      <c r="AG886" s="1"/>
      <c r="AH886" s="1"/>
      <c r="AI886" s="1">
        <f t="shared" si="90"/>
        <v>0</v>
      </c>
      <c r="AK886" s="1"/>
      <c r="AL886" s="1"/>
      <c r="AM886" s="1"/>
      <c r="AN886" s="1"/>
      <c r="AP886" s="30"/>
      <c r="AQ886" s="1"/>
      <c r="AR886" s="1">
        <f t="shared" si="92"/>
        <v>0</v>
      </c>
      <c r="AS886" s="1"/>
      <c r="AT886" s="1"/>
      <c r="AU886" s="2">
        <f t="shared" si="91"/>
        <v>0</v>
      </c>
      <c r="AW886" s="1"/>
      <c r="AX886" s="1"/>
      <c r="AY886" s="1"/>
      <c r="AZ886" s="2">
        <f t="shared" si="93"/>
        <v>0</v>
      </c>
      <c r="BA886" s="2">
        <f>SUM(AF886,AH886,-AZ886,-Table1914[[#This Row],[Sale Fee]])</f>
        <v>0</v>
      </c>
      <c r="BC886" s="1"/>
      <c r="BD886" s="1"/>
      <c r="BE886" s="1"/>
    </row>
    <row r="887" spans="1:57" x14ac:dyDescent="0.25">
      <c r="A887" s="1"/>
      <c r="B887" s="1"/>
      <c r="E887" s="4"/>
      <c r="F887" s="4"/>
      <c r="O887" s="49"/>
      <c r="Q887" s="1"/>
      <c r="R887" s="1"/>
      <c r="S887" s="1"/>
      <c r="U887" s="1"/>
      <c r="V887" s="1"/>
      <c r="W887" s="1"/>
      <c r="X887" s="1"/>
      <c r="Y887" s="1"/>
      <c r="Z887" s="1">
        <f>Table1914[[#This Row],[Quantity2]]*Table1914[[#This Row],[U Cost]]</f>
        <v>0</v>
      </c>
      <c r="AB887" s="1"/>
      <c r="AC887" s="1"/>
      <c r="AD887" s="1">
        <f t="shared" si="89"/>
        <v>0</v>
      </c>
      <c r="AE887" s="1"/>
      <c r="AF887" s="1">
        <f>SUM(Table1914[[#This Row],[Total 
Paid]:[Shipping 
Charged]])</f>
        <v>0</v>
      </c>
      <c r="AG887" s="1"/>
      <c r="AH887" s="1"/>
      <c r="AI887" s="1">
        <f t="shared" si="90"/>
        <v>0</v>
      </c>
      <c r="AK887" s="1"/>
      <c r="AL887" s="1"/>
      <c r="AM887" s="1"/>
      <c r="AN887" s="1"/>
      <c r="AP887" s="30"/>
      <c r="AQ887" s="1"/>
      <c r="AR887" s="1">
        <f t="shared" si="92"/>
        <v>0</v>
      </c>
      <c r="AS887" s="1"/>
      <c r="AT887" s="1"/>
      <c r="AU887" s="2">
        <f t="shared" si="91"/>
        <v>0</v>
      </c>
      <c r="AW887" s="1"/>
      <c r="AX887" s="1"/>
      <c r="AY887" s="1"/>
      <c r="AZ887" s="2">
        <f t="shared" si="93"/>
        <v>0</v>
      </c>
      <c r="BA887" s="2">
        <f>SUM(AF887,AH887,-AZ887,-Table1914[[#This Row],[Sale Fee]])</f>
        <v>0</v>
      </c>
      <c r="BC887" s="1"/>
      <c r="BD887" s="1"/>
      <c r="BE887" s="1"/>
    </row>
    <row r="888" spans="1:57" x14ac:dyDescent="0.25">
      <c r="A888" s="1"/>
      <c r="B888" s="1"/>
      <c r="E888" s="4"/>
      <c r="F888" s="4"/>
      <c r="Q888" s="1"/>
      <c r="R888" s="1"/>
      <c r="S888" s="1"/>
      <c r="U888" s="1"/>
      <c r="V888" s="1"/>
      <c r="W888" s="1"/>
      <c r="X888" s="1"/>
      <c r="Y888" s="1"/>
      <c r="Z888" s="1">
        <f>Table1914[[#This Row],[Quantity2]]*Table1914[[#This Row],[U Cost]]</f>
        <v>0</v>
      </c>
      <c r="AB888" s="1"/>
      <c r="AC888" s="1"/>
      <c r="AD888" s="1">
        <f t="shared" si="89"/>
        <v>0</v>
      </c>
      <c r="AE888" s="1"/>
      <c r="AF888" s="1">
        <f>SUM(Table1914[[#This Row],[Total 
Paid]:[Shipping 
Charged]])</f>
        <v>0</v>
      </c>
      <c r="AG888" s="1"/>
      <c r="AH888" s="1"/>
      <c r="AI888" s="1">
        <f t="shared" si="90"/>
        <v>0</v>
      </c>
      <c r="AK888" s="1"/>
      <c r="AL888" s="1"/>
      <c r="AM888" s="1"/>
      <c r="AN888" s="1"/>
      <c r="AP888" s="30"/>
      <c r="AQ888" s="1"/>
      <c r="AR888" s="1">
        <f t="shared" si="92"/>
        <v>0</v>
      </c>
      <c r="AS888" s="1"/>
      <c r="AT888" s="1"/>
      <c r="AU888" s="2">
        <f t="shared" si="91"/>
        <v>0</v>
      </c>
      <c r="AW888" s="1"/>
      <c r="AX888" s="1"/>
      <c r="AY888" s="1"/>
      <c r="AZ888" s="2">
        <f t="shared" si="93"/>
        <v>0</v>
      </c>
      <c r="BA888" s="2">
        <f>SUM(AF888,AH888,-AZ888,-Table1914[[#This Row],[Sale Fee]])</f>
        <v>0</v>
      </c>
      <c r="BC888" s="1"/>
      <c r="BD888" s="1"/>
      <c r="BE888" s="1"/>
    </row>
    <row r="889" spans="1:57" x14ac:dyDescent="0.25">
      <c r="A889" s="1"/>
      <c r="B889" s="1"/>
      <c r="E889" s="4"/>
      <c r="F889" s="4"/>
      <c r="O889" s="49"/>
      <c r="Q889" s="1"/>
      <c r="R889" s="1"/>
      <c r="S889" s="1"/>
      <c r="U889" s="1"/>
      <c r="V889" s="1"/>
      <c r="W889" s="1"/>
      <c r="X889" s="1"/>
      <c r="Y889" s="1"/>
      <c r="Z889" s="1">
        <f>Table1914[[#This Row],[Quantity2]]*Table1914[[#This Row],[U Cost]]</f>
        <v>0</v>
      </c>
      <c r="AB889" s="1"/>
      <c r="AC889" s="1"/>
      <c r="AD889" s="1">
        <f t="shared" si="89"/>
        <v>0</v>
      </c>
      <c r="AE889" s="1"/>
      <c r="AF889" s="1">
        <f>SUM(Table1914[[#This Row],[Total 
Paid]:[Shipping 
Charged]])</f>
        <v>0</v>
      </c>
      <c r="AG889" s="1"/>
      <c r="AH889" s="1"/>
      <c r="AI889" s="1">
        <f t="shared" si="90"/>
        <v>0</v>
      </c>
      <c r="AK889" s="1"/>
      <c r="AL889" s="1"/>
      <c r="AM889" s="1"/>
      <c r="AN889" s="1"/>
      <c r="AP889" s="30"/>
      <c r="AQ889" s="1"/>
      <c r="AR889" s="1">
        <f t="shared" si="92"/>
        <v>0</v>
      </c>
      <c r="AS889" s="1"/>
      <c r="AT889" s="1"/>
      <c r="AU889" s="2">
        <f t="shared" si="91"/>
        <v>0</v>
      </c>
      <c r="AW889" s="1"/>
      <c r="AX889" s="1"/>
      <c r="AY889" s="1"/>
      <c r="AZ889" s="2">
        <f>SUM(AU889,AW889,AX889,AY889)</f>
        <v>0</v>
      </c>
      <c r="BA889" s="2">
        <f>SUM(AF889,AH889,-AZ889,-Table1914[[#This Row],[Sale Fee]])</f>
        <v>0</v>
      </c>
      <c r="BC889" s="1"/>
      <c r="BD889" s="1"/>
      <c r="BE889" s="1"/>
    </row>
    <row r="890" spans="1:57" x14ac:dyDescent="0.25">
      <c r="A890" s="1"/>
      <c r="B890" s="1"/>
      <c r="E890" s="4"/>
      <c r="F890" s="4"/>
      <c r="Q890" s="1"/>
      <c r="R890" s="1"/>
      <c r="S890" s="1"/>
      <c r="U890" s="1"/>
      <c r="V890" s="1"/>
      <c r="W890" s="1"/>
      <c r="X890" s="1"/>
      <c r="Y890" s="1"/>
      <c r="Z890" s="1">
        <f>Table1914[[#This Row],[Quantity2]]*Table1914[[#This Row],[U Cost]]</f>
        <v>0</v>
      </c>
      <c r="AB890" s="1"/>
      <c r="AC890" s="1"/>
      <c r="AD890" s="1">
        <f t="shared" si="89"/>
        <v>0</v>
      </c>
      <c r="AE890" s="1"/>
      <c r="AF890" s="1">
        <f>SUM(Table1914[[#This Row],[Total 
Paid]:[Shipping 
Charged]])</f>
        <v>0</v>
      </c>
      <c r="AG890" s="1"/>
      <c r="AH890" s="1"/>
      <c r="AI890" s="1">
        <f t="shared" si="90"/>
        <v>0</v>
      </c>
      <c r="AK890" s="1"/>
      <c r="AL890" s="1"/>
      <c r="AM890" s="1"/>
      <c r="AN890" s="1"/>
      <c r="AP890" s="30"/>
      <c r="AQ890" s="1"/>
      <c r="AR890" s="1">
        <f t="shared" si="92"/>
        <v>0</v>
      </c>
      <c r="AS890" s="1"/>
      <c r="AT890" s="1"/>
      <c r="AU890" s="2">
        <f t="shared" si="91"/>
        <v>0</v>
      </c>
      <c r="AW890" s="1"/>
      <c r="AX890" s="1"/>
      <c r="AY890" s="1"/>
      <c r="AZ890" s="2">
        <f t="shared" ref="AZ890" si="94">SUM(AU890,AW890,AX890,AY890)</f>
        <v>0</v>
      </c>
      <c r="BA890" s="2">
        <f>SUM(AF890,AH890,-AZ890,-Table1914[[#This Row],[Sale Fee]])</f>
        <v>0</v>
      </c>
      <c r="BC890" s="1"/>
      <c r="BD890" s="1"/>
      <c r="BE890" s="1"/>
    </row>
    <row r="891" spans="1:57" x14ac:dyDescent="0.25">
      <c r="A891" s="1"/>
      <c r="B891" s="1"/>
      <c r="E891" s="4"/>
      <c r="F891" s="4"/>
      <c r="Q891" s="1"/>
      <c r="R891" s="1"/>
      <c r="S891" s="1"/>
      <c r="U891" s="1"/>
      <c r="V891" s="1"/>
      <c r="W891" s="1"/>
      <c r="X891" s="1"/>
      <c r="Y891" s="1"/>
      <c r="Z891" s="1">
        <f>Table1914[[#This Row],[Quantity2]]*Table1914[[#This Row],[U Cost]]</f>
        <v>0</v>
      </c>
      <c r="AB891" s="1"/>
      <c r="AC891" s="1"/>
      <c r="AD891" s="1">
        <f t="shared" si="89"/>
        <v>0</v>
      </c>
      <c r="AE891" s="1"/>
      <c r="AF891" s="1">
        <f>SUM(Table1914[[#This Row],[Total 
Paid]:[Shipping 
Charged]])</f>
        <v>0</v>
      </c>
      <c r="AG891" s="1"/>
      <c r="AH891" s="1"/>
      <c r="AI891" s="1">
        <f t="shared" si="90"/>
        <v>0</v>
      </c>
      <c r="AK891" s="1"/>
      <c r="AL891" s="1"/>
      <c r="AM891" s="1"/>
      <c r="AN891" s="1"/>
      <c r="AP891" s="30"/>
      <c r="AQ891" s="1"/>
      <c r="AR891" s="1">
        <f t="shared" si="92"/>
        <v>0</v>
      </c>
      <c r="AS891" s="1"/>
      <c r="AT891" s="1"/>
      <c r="AU891" s="2">
        <f t="shared" si="91"/>
        <v>0</v>
      </c>
      <c r="AW891" s="1"/>
      <c r="AX891" s="1"/>
      <c r="AY891" s="1"/>
      <c r="AZ891" s="2">
        <f>SUM(AU891,AW891,AX891,AY891)</f>
        <v>0</v>
      </c>
      <c r="BA891" s="2">
        <f>SUM(AF891,AH891,-AZ891,-Table1914[[#This Row],[Sale Fee]])</f>
        <v>0</v>
      </c>
      <c r="BC891" s="1"/>
      <c r="BD891" s="1"/>
      <c r="BE891" s="1"/>
    </row>
    <row r="892" spans="1:57" x14ac:dyDescent="0.25">
      <c r="A892" s="1"/>
      <c r="B892" s="1"/>
      <c r="E892" s="4"/>
      <c r="F892" s="4"/>
      <c r="Q892" s="1"/>
      <c r="R892" s="1"/>
      <c r="S892" s="1"/>
      <c r="U892" s="1"/>
      <c r="V892" s="1"/>
      <c r="W892" s="1"/>
      <c r="X892" s="1"/>
      <c r="Y892" s="1"/>
      <c r="Z892" s="1">
        <f>Table1914[[#This Row],[Quantity2]]*Table1914[[#This Row],[U Cost]]</f>
        <v>0</v>
      </c>
      <c r="AB892" s="1"/>
      <c r="AC892" s="1"/>
      <c r="AD892" s="1">
        <f t="shared" si="89"/>
        <v>0</v>
      </c>
      <c r="AE892" s="1"/>
      <c r="AF892" s="1">
        <f>SUM(Table1914[[#This Row],[Total 
Paid]:[Shipping 
Charged]])</f>
        <v>0</v>
      </c>
      <c r="AG892" s="1"/>
      <c r="AH892" s="1"/>
      <c r="AI892" s="1">
        <f t="shared" si="90"/>
        <v>0</v>
      </c>
      <c r="AK892" s="1"/>
      <c r="AL892" s="1"/>
      <c r="AM892" s="1"/>
      <c r="AN892" s="1"/>
      <c r="AP892" s="30"/>
      <c r="AQ892" s="1"/>
      <c r="AR892" s="1">
        <f t="shared" si="92"/>
        <v>0</v>
      </c>
      <c r="AS892" s="1"/>
      <c r="AT892" s="1"/>
      <c r="AU892" s="2">
        <f t="shared" si="91"/>
        <v>0</v>
      </c>
      <c r="AW892" s="1"/>
      <c r="AX892" s="1"/>
      <c r="AY892" s="1"/>
      <c r="AZ892" s="2">
        <f t="shared" ref="AZ892:AZ955" si="95">SUM(AU892,AW892,AX892,AY892)</f>
        <v>0</v>
      </c>
      <c r="BA892" s="2">
        <f>SUM(AF892,AH892,-AZ892,-Table1914[[#This Row],[Sale Fee]])</f>
        <v>0</v>
      </c>
      <c r="BC892" s="1"/>
      <c r="BD892" s="1"/>
      <c r="BE892" s="1"/>
    </row>
    <row r="893" spans="1:57" s="50" customFormat="1" x14ac:dyDescent="0.25">
      <c r="A893" s="58"/>
      <c r="B893" s="58"/>
      <c r="E893" s="57"/>
      <c r="F893" s="57"/>
      <c r="Q893" s="58"/>
      <c r="R893" s="58"/>
      <c r="S893" s="58"/>
      <c r="U893" s="58"/>
      <c r="V893" s="58"/>
      <c r="W893" s="58"/>
      <c r="X893" s="58"/>
      <c r="Y893" s="58"/>
      <c r="Z893" s="58">
        <f>Table1914[[#This Row],[Quantity2]]*Table1914[[#This Row],[U Cost]]</f>
        <v>0</v>
      </c>
      <c r="AB893" s="58"/>
      <c r="AC893" s="58"/>
      <c r="AD893" s="58">
        <f t="shared" si="89"/>
        <v>0</v>
      </c>
      <c r="AE893" s="58"/>
      <c r="AF893" s="58">
        <f>SUM(Table1914[[#This Row],[Total 
Paid]:[Shipping 
Charged]])</f>
        <v>0</v>
      </c>
      <c r="AG893" s="58"/>
      <c r="AH893" s="58"/>
      <c r="AI893" s="58">
        <f t="shared" si="90"/>
        <v>0</v>
      </c>
      <c r="AK893" s="58"/>
      <c r="AL893" s="58"/>
      <c r="AM893" s="58"/>
      <c r="AN893" s="58"/>
      <c r="AP893" s="59"/>
      <c r="AQ893" s="58"/>
      <c r="AR893" s="58">
        <f t="shared" si="92"/>
        <v>0</v>
      </c>
      <c r="AS893" s="58"/>
      <c r="AT893" s="58"/>
      <c r="AU893" s="60">
        <f t="shared" si="91"/>
        <v>0</v>
      </c>
      <c r="AW893" s="58"/>
      <c r="AX893" s="58"/>
      <c r="AY893" s="58"/>
      <c r="AZ893" s="60">
        <f t="shared" si="95"/>
        <v>0</v>
      </c>
      <c r="BA893" s="60">
        <f>SUM(AF893,AH893,-AZ893,-Table1914[[#This Row],[Sale Fee]])</f>
        <v>0</v>
      </c>
      <c r="BC893" s="58"/>
      <c r="BD893" s="58"/>
      <c r="BE893" s="58"/>
    </row>
    <row r="894" spans="1:57" x14ac:dyDescent="0.25">
      <c r="A894" s="1"/>
      <c r="B894" s="1"/>
      <c r="E894" s="4"/>
      <c r="F894" s="4"/>
      <c r="Q894" s="1"/>
      <c r="R894" s="1"/>
      <c r="S894" s="1"/>
      <c r="U894" s="1"/>
      <c r="V894" s="1"/>
      <c r="W894" s="1"/>
      <c r="X894" s="1"/>
      <c r="Y894" s="1"/>
      <c r="Z894" s="1">
        <f>Table1914[[#This Row],[Quantity2]]*Table1914[[#This Row],[U Cost]]</f>
        <v>0</v>
      </c>
      <c r="AB894" s="1"/>
      <c r="AC894" s="1"/>
      <c r="AD894" s="1">
        <f t="shared" si="89"/>
        <v>0</v>
      </c>
      <c r="AE894" s="1"/>
      <c r="AF894" s="1">
        <f>SUM(Table1914[[#This Row],[Total 
Paid]:[Shipping 
Charged]])</f>
        <v>0</v>
      </c>
      <c r="AG894" s="1"/>
      <c r="AH894" s="1"/>
      <c r="AI894" s="1">
        <f t="shared" si="90"/>
        <v>0</v>
      </c>
      <c r="AK894" s="1"/>
      <c r="AL894" s="1"/>
      <c r="AM894" s="1"/>
      <c r="AN894" s="1"/>
      <c r="AP894" s="30"/>
      <c r="AQ894" s="1"/>
      <c r="AR894" s="1">
        <f t="shared" si="92"/>
        <v>0</v>
      </c>
      <c r="AS894" s="1"/>
      <c r="AT894" s="1"/>
      <c r="AU894" s="2">
        <f t="shared" si="91"/>
        <v>0</v>
      </c>
      <c r="AW894" s="1"/>
      <c r="AX894" s="1"/>
      <c r="AY894" s="1"/>
      <c r="AZ894" s="2">
        <f t="shared" si="95"/>
        <v>0</v>
      </c>
      <c r="BA894" s="2">
        <f>SUM(AF894,AH894,-AZ894,-Table1914[[#This Row],[Sale Fee]])</f>
        <v>0</v>
      </c>
      <c r="BC894" s="1"/>
      <c r="BD894" s="1"/>
      <c r="BE894" s="1"/>
    </row>
    <row r="895" spans="1:57" x14ac:dyDescent="0.25">
      <c r="A895" s="1"/>
      <c r="B895" s="1"/>
      <c r="E895" s="4"/>
      <c r="F895" s="4"/>
      <c r="Q895" s="1"/>
      <c r="R895" s="1"/>
      <c r="S895" s="1"/>
      <c r="U895" s="1"/>
      <c r="V895" s="1"/>
      <c r="W895" s="1"/>
      <c r="X895" s="1"/>
      <c r="Y895" s="1"/>
      <c r="Z895" s="1">
        <f>Table1914[[#This Row],[Quantity2]]*Table1914[[#This Row],[U Cost]]</f>
        <v>0</v>
      </c>
      <c r="AB895" s="1"/>
      <c r="AC895" s="1"/>
      <c r="AD895" s="1">
        <f t="shared" si="89"/>
        <v>0</v>
      </c>
      <c r="AE895" s="1"/>
      <c r="AF895" s="1">
        <f>SUM(Table1914[[#This Row],[Total 
Paid]:[Shipping 
Charged]])</f>
        <v>0</v>
      </c>
      <c r="AG895" s="1"/>
      <c r="AH895" s="1"/>
      <c r="AI895" s="1">
        <f t="shared" si="90"/>
        <v>0</v>
      </c>
      <c r="AK895" s="1"/>
      <c r="AL895" s="1"/>
      <c r="AM895" s="1"/>
      <c r="AN895" s="1"/>
      <c r="AP895" s="30"/>
      <c r="AQ895" s="1"/>
      <c r="AR895" s="1">
        <f t="shared" si="92"/>
        <v>0</v>
      </c>
      <c r="AS895" s="1"/>
      <c r="AT895" s="1"/>
      <c r="AU895" s="2">
        <f t="shared" si="91"/>
        <v>0</v>
      </c>
      <c r="AW895" s="1"/>
      <c r="AX895" s="1"/>
      <c r="AY895" s="1"/>
      <c r="AZ895" s="2">
        <f t="shared" si="95"/>
        <v>0</v>
      </c>
      <c r="BA895" s="2">
        <f>SUM(AF895,AH895,-AZ895,-Table1914[[#This Row],[Sale Fee]])</f>
        <v>0</v>
      </c>
      <c r="BC895" s="1"/>
      <c r="BD895" s="1"/>
      <c r="BE895" s="1"/>
    </row>
    <row r="896" spans="1:57" x14ac:dyDescent="0.25">
      <c r="A896" s="1"/>
      <c r="B896" s="1"/>
      <c r="E896" s="4"/>
      <c r="F896" s="4"/>
      <c r="Q896" s="1"/>
      <c r="R896" s="1"/>
      <c r="S896" s="1"/>
      <c r="U896" s="1"/>
      <c r="V896" s="1"/>
      <c r="W896" s="1"/>
      <c r="X896" s="1"/>
      <c r="Y896" s="1"/>
      <c r="Z896" s="1">
        <f>Table1914[[#This Row],[Quantity2]]*Table1914[[#This Row],[U Cost]]</f>
        <v>0</v>
      </c>
      <c r="AB896" s="1"/>
      <c r="AC896" s="1"/>
      <c r="AD896" s="1">
        <f t="shared" si="89"/>
        <v>0</v>
      </c>
      <c r="AE896" s="1"/>
      <c r="AF896" s="1">
        <f>SUM(Table1914[[#This Row],[Total 
Paid]:[Shipping 
Charged]])</f>
        <v>0</v>
      </c>
      <c r="AG896" s="1"/>
      <c r="AH896" s="1"/>
      <c r="AI896" s="1">
        <f t="shared" si="90"/>
        <v>0</v>
      </c>
      <c r="AK896" s="1"/>
      <c r="AL896" s="1"/>
      <c r="AM896" s="1"/>
      <c r="AN896" s="1"/>
      <c r="AP896" s="30"/>
      <c r="AQ896" s="1"/>
      <c r="AR896" s="1">
        <f t="shared" si="92"/>
        <v>0</v>
      </c>
      <c r="AS896" s="1"/>
      <c r="AT896" s="1"/>
      <c r="AU896" s="2">
        <f t="shared" si="91"/>
        <v>0</v>
      </c>
      <c r="AW896" s="1"/>
      <c r="AX896" s="1"/>
      <c r="AY896" s="1"/>
      <c r="AZ896" s="2">
        <f t="shared" si="95"/>
        <v>0</v>
      </c>
      <c r="BA896" s="2">
        <f>SUM(AF896,AH896,-AZ896,-Table1914[[#This Row],[Sale Fee]])</f>
        <v>0</v>
      </c>
      <c r="BC896" s="1"/>
      <c r="BD896" s="1"/>
      <c r="BE896" s="1"/>
    </row>
    <row r="897" spans="1:57" x14ac:dyDescent="0.25">
      <c r="A897" s="1"/>
      <c r="B897" s="1"/>
      <c r="E897" s="4"/>
      <c r="F897" s="4"/>
      <c r="Q897" s="1"/>
      <c r="R897" s="1"/>
      <c r="S897" s="1"/>
      <c r="U897" s="1"/>
      <c r="V897" s="1"/>
      <c r="W897" s="1"/>
      <c r="X897" s="1"/>
      <c r="Y897" s="1"/>
      <c r="Z897" s="1">
        <f>Table1914[[#This Row],[Quantity2]]*Table1914[[#This Row],[U Cost]]</f>
        <v>0</v>
      </c>
      <c r="AB897" s="1"/>
      <c r="AC897" s="1"/>
      <c r="AD897" s="1">
        <f t="shared" ref="AD897:AD960" si="96">AC897*AB897</f>
        <v>0</v>
      </c>
      <c r="AE897" s="1"/>
      <c r="AF897" s="1">
        <f>SUM(Table1914[[#This Row],[Total 
Paid]:[Shipping 
Charged]])</f>
        <v>0</v>
      </c>
      <c r="AG897" s="1"/>
      <c r="AH897" s="1"/>
      <c r="AI897" s="1">
        <f t="shared" ref="AI897:AI960" si="97">SUM(AF897,AG897,AH897)</f>
        <v>0</v>
      </c>
      <c r="AK897" s="1"/>
      <c r="AL897" s="1"/>
      <c r="AM897" s="1"/>
      <c r="AN897" s="1"/>
      <c r="AP897" s="30"/>
      <c r="AQ897" s="1"/>
      <c r="AR897" s="1">
        <f t="shared" si="92"/>
        <v>0</v>
      </c>
      <c r="AS897" s="1"/>
      <c r="AT897" s="1"/>
      <c r="AU897" s="2">
        <f t="shared" ref="AU897:AU960" si="98">SUM(AR897:AT897)</f>
        <v>0</v>
      </c>
      <c r="AW897" s="1"/>
      <c r="AX897" s="1"/>
      <c r="AY897" s="1"/>
      <c r="AZ897" s="2">
        <f t="shared" si="95"/>
        <v>0</v>
      </c>
      <c r="BA897" s="2">
        <f>SUM(AF897,AH897,-AZ897,-Table1914[[#This Row],[Sale Fee]])</f>
        <v>0</v>
      </c>
      <c r="BC897" s="1"/>
      <c r="BD897" s="1"/>
      <c r="BE897" s="1"/>
    </row>
    <row r="898" spans="1:57" x14ac:dyDescent="0.25">
      <c r="A898" s="1"/>
      <c r="B898" s="1"/>
      <c r="E898" s="4"/>
      <c r="F898" s="4"/>
      <c r="Q898" s="1"/>
      <c r="R898" s="1"/>
      <c r="S898" s="1"/>
      <c r="U898" s="1"/>
      <c r="V898" s="1"/>
      <c r="W898" s="1"/>
      <c r="X898" s="1"/>
      <c r="Y898" s="1"/>
      <c r="Z898" s="1">
        <f>Table1914[[#This Row],[Quantity2]]*Table1914[[#This Row],[U Cost]]</f>
        <v>0</v>
      </c>
      <c r="AB898" s="1"/>
      <c r="AC898" s="1"/>
      <c r="AD898" s="1">
        <f t="shared" si="96"/>
        <v>0</v>
      </c>
      <c r="AE898" s="1"/>
      <c r="AF898" s="1">
        <f>SUM(Table1914[[#This Row],[Total 
Paid]:[Shipping 
Charged]])</f>
        <v>0</v>
      </c>
      <c r="AG898" s="1"/>
      <c r="AH898" s="1"/>
      <c r="AI898" s="1">
        <f t="shared" si="97"/>
        <v>0</v>
      </c>
      <c r="AK898" s="1"/>
      <c r="AL898" s="1"/>
      <c r="AM898" s="1"/>
      <c r="AN898" s="1"/>
      <c r="AP898" s="30"/>
      <c r="AQ898" s="1"/>
      <c r="AR898" s="1">
        <f t="shared" si="92"/>
        <v>0</v>
      </c>
      <c r="AS898" s="1"/>
      <c r="AT898" s="1"/>
      <c r="AU898" s="2">
        <f t="shared" si="98"/>
        <v>0</v>
      </c>
      <c r="AW898" s="1"/>
      <c r="AX898" s="1"/>
      <c r="AY898" s="1"/>
      <c r="AZ898" s="2">
        <f t="shared" si="95"/>
        <v>0</v>
      </c>
      <c r="BA898" s="2">
        <f>SUM(AF898,AH898,-AZ898,-Table1914[[#This Row],[Sale Fee]])</f>
        <v>0</v>
      </c>
      <c r="BC898" s="1"/>
      <c r="BD898" s="1"/>
      <c r="BE898" s="1"/>
    </row>
    <row r="899" spans="1:57" x14ac:dyDescent="0.25">
      <c r="A899" s="1"/>
      <c r="B899" s="1"/>
      <c r="E899" s="4"/>
      <c r="F899" s="4"/>
      <c r="Q899" s="1"/>
      <c r="R899" s="1"/>
      <c r="S899" s="1"/>
      <c r="U899" s="1"/>
      <c r="V899" s="1"/>
      <c r="W899" s="1"/>
      <c r="X899" s="1"/>
      <c r="Y899" s="1"/>
      <c r="Z899" s="1">
        <f>Table1914[[#This Row],[Quantity2]]*Table1914[[#This Row],[U Cost]]</f>
        <v>0</v>
      </c>
      <c r="AB899" s="1"/>
      <c r="AC899" s="1"/>
      <c r="AD899" s="1">
        <f t="shared" si="96"/>
        <v>0</v>
      </c>
      <c r="AE899" s="1"/>
      <c r="AF899" s="1">
        <f>SUM(Table1914[[#This Row],[Total 
Paid]:[Shipping 
Charged]])</f>
        <v>0</v>
      </c>
      <c r="AG899" s="1"/>
      <c r="AH899" s="1"/>
      <c r="AI899" s="1">
        <f t="shared" si="97"/>
        <v>0</v>
      </c>
      <c r="AK899" s="1"/>
      <c r="AL899" s="1"/>
      <c r="AM899" s="1"/>
      <c r="AN899" s="1"/>
      <c r="AP899" s="30"/>
      <c r="AQ899" s="1"/>
      <c r="AR899" s="1">
        <f t="shared" si="92"/>
        <v>0</v>
      </c>
      <c r="AS899" s="1"/>
      <c r="AT899" s="1"/>
      <c r="AU899" s="2">
        <f t="shared" si="98"/>
        <v>0</v>
      </c>
      <c r="AW899" s="1"/>
      <c r="AX899" s="1"/>
      <c r="AY899" s="1"/>
      <c r="AZ899" s="2">
        <f t="shared" si="95"/>
        <v>0</v>
      </c>
      <c r="BA899" s="2">
        <f>SUM(AF899,AH899,-AZ899,-Table1914[[#This Row],[Sale Fee]])</f>
        <v>0</v>
      </c>
      <c r="BC899" s="1"/>
      <c r="BD899" s="1"/>
      <c r="BE899" s="1"/>
    </row>
    <row r="900" spans="1:57" x14ac:dyDescent="0.25">
      <c r="A900" s="1"/>
      <c r="B900" s="1"/>
      <c r="E900" s="4"/>
      <c r="F900" s="4"/>
      <c r="Q900" s="1"/>
      <c r="R900" s="1"/>
      <c r="S900" s="1"/>
      <c r="U900" s="1"/>
      <c r="V900" s="1"/>
      <c r="W900" s="1"/>
      <c r="X900" s="1"/>
      <c r="Y900" s="1"/>
      <c r="Z900" s="1">
        <f>Table1914[[#This Row],[Quantity2]]*Table1914[[#This Row],[U Cost]]</f>
        <v>0</v>
      </c>
      <c r="AB900" s="1"/>
      <c r="AC900" s="1"/>
      <c r="AD900" s="1">
        <f t="shared" si="96"/>
        <v>0</v>
      </c>
      <c r="AE900" s="1"/>
      <c r="AF900" s="1">
        <f>SUM(Table1914[[#This Row],[Total 
Paid]:[Shipping 
Charged]])</f>
        <v>0</v>
      </c>
      <c r="AG900" s="1"/>
      <c r="AH900" s="1"/>
      <c r="AI900" s="1">
        <f t="shared" si="97"/>
        <v>0</v>
      </c>
      <c r="AK900" s="1"/>
      <c r="AL900" s="1"/>
      <c r="AM900" s="1"/>
      <c r="AN900" s="1"/>
      <c r="AP900" s="30"/>
      <c r="AQ900" s="1"/>
      <c r="AR900" s="1">
        <f t="shared" si="92"/>
        <v>0</v>
      </c>
      <c r="AS900" s="1"/>
      <c r="AT900" s="1"/>
      <c r="AU900" s="2">
        <f t="shared" si="98"/>
        <v>0</v>
      </c>
      <c r="AW900" s="1"/>
      <c r="AX900" s="1"/>
      <c r="AY900" s="1"/>
      <c r="AZ900" s="2">
        <f t="shared" si="95"/>
        <v>0</v>
      </c>
      <c r="BA900" s="2">
        <f>SUM(AF900,AH900,-AZ900,-Table1914[[#This Row],[Sale Fee]])</f>
        <v>0</v>
      </c>
      <c r="BC900" s="1"/>
      <c r="BD900" s="1"/>
      <c r="BE900" s="1"/>
    </row>
    <row r="901" spans="1:57" x14ac:dyDescent="0.25">
      <c r="A901" s="1"/>
      <c r="B901" s="1"/>
      <c r="E901" s="4"/>
      <c r="F901" s="4"/>
      <c r="Q901" s="1"/>
      <c r="R901" s="1"/>
      <c r="S901" s="1"/>
      <c r="U901" s="1"/>
      <c r="V901" s="1"/>
      <c r="W901" s="1"/>
      <c r="X901" s="1"/>
      <c r="Y901" s="1"/>
      <c r="Z901" s="1">
        <f>Table1914[[#This Row],[Quantity2]]*Table1914[[#This Row],[U Cost]]</f>
        <v>0</v>
      </c>
      <c r="AB901" s="1"/>
      <c r="AC901" s="1"/>
      <c r="AD901" s="1">
        <f t="shared" si="96"/>
        <v>0</v>
      </c>
      <c r="AE901" s="1"/>
      <c r="AF901" s="1">
        <f>SUM(Table1914[[#This Row],[Total 
Paid]:[Shipping 
Charged]])</f>
        <v>0</v>
      </c>
      <c r="AG901" s="1"/>
      <c r="AH901" s="1"/>
      <c r="AI901" s="1">
        <f t="shared" si="97"/>
        <v>0</v>
      </c>
      <c r="AK901" s="1"/>
      <c r="AL901" s="1"/>
      <c r="AM901" s="1"/>
      <c r="AN901" s="1"/>
      <c r="AP901" s="30"/>
      <c r="AQ901" s="1"/>
      <c r="AR901" s="1">
        <f t="shared" si="92"/>
        <v>0</v>
      </c>
      <c r="AS901" s="1"/>
      <c r="AT901" s="1"/>
      <c r="AU901" s="2">
        <f t="shared" si="98"/>
        <v>0</v>
      </c>
      <c r="AW901" s="1"/>
      <c r="AX901" s="1"/>
      <c r="AY901" s="1"/>
      <c r="AZ901" s="2">
        <f t="shared" si="95"/>
        <v>0</v>
      </c>
      <c r="BA901" s="2">
        <f>SUM(AF901,AH901,-AZ901,-Table1914[[#This Row],[Sale Fee]])</f>
        <v>0</v>
      </c>
      <c r="BC901" s="1"/>
      <c r="BD901" s="1"/>
      <c r="BE901" s="1"/>
    </row>
    <row r="902" spans="1:57" x14ac:dyDescent="0.25">
      <c r="A902" s="1"/>
      <c r="B902" s="1"/>
      <c r="E902" s="4"/>
      <c r="F902" s="4"/>
      <c r="Q902" s="1"/>
      <c r="R902" s="1"/>
      <c r="S902" s="1"/>
      <c r="U902" s="1"/>
      <c r="V902" s="1"/>
      <c r="W902" s="1"/>
      <c r="X902" s="1"/>
      <c r="Y902" s="1"/>
      <c r="Z902" s="1">
        <f>Table1914[[#This Row],[Quantity2]]*Table1914[[#This Row],[U Cost]]</f>
        <v>0</v>
      </c>
      <c r="AB902" s="1"/>
      <c r="AC902" s="1"/>
      <c r="AD902" s="1">
        <f t="shared" si="96"/>
        <v>0</v>
      </c>
      <c r="AE902" s="1"/>
      <c r="AF902" s="1">
        <f>SUM(Table1914[[#This Row],[Total 
Paid]:[Shipping 
Charged]])</f>
        <v>0</v>
      </c>
      <c r="AG902" s="1"/>
      <c r="AH902" s="1"/>
      <c r="AI902" s="1">
        <f t="shared" si="97"/>
        <v>0</v>
      </c>
      <c r="AK902" s="1"/>
      <c r="AL902" s="1"/>
      <c r="AM902" s="1"/>
      <c r="AN902" s="1"/>
      <c r="AP902" s="30"/>
      <c r="AQ902" s="1"/>
      <c r="AR902" s="1">
        <f t="shared" si="92"/>
        <v>0</v>
      </c>
      <c r="AS902" s="1"/>
      <c r="AT902" s="1"/>
      <c r="AU902" s="2">
        <f t="shared" si="98"/>
        <v>0</v>
      </c>
      <c r="AW902" s="1"/>
      <c r="AX902" s="1"/>
      <c r="AY902" s="1"/>
      <c r="AZ902" s="2">
        <f t="shared" si="95"/>
        <v>0</v>
      </c>
      <c r="BA902" s="2">
        <f>SUM(AF902,AH902,-AZ902,-Table1914[[#This Row],[Sale Fee]])</f>
        <v>0</v>
      </c>
      <c r="BC902" s="1"/>
      <c r="BD902" s="1"/>
      <c r="BE902" s="1"/>
    </row>
    <row r="903" spans="1:57" x14ac:dyDescent="0.25">
      <c r="A903" s="1"/>
      <c r="B903" s="1"/>
      <c r="E903" s="4"/>
      <c r="F903" s="4"/>
      <c r="Q903" s="1"/>
      <c r="R903" s="1"/>
      <c r="S903" s="1"/>
      <c r="U903" s="1"/>
      <c r="V903" s="1"/>
      <c r="W903" s="1"/>
      <c r="X903" s="1"/>
      <c r="Y903" s="1"/>
      <c r="Z903" s="1">
        <f>Table1914[[#This Row],[Quantity2]]*Table1914[[#This Row],[U Cost]]</f>
        <v>0</v>
      </c>
      <c r="AB903" s="1"/>
      <c r="AC903" s="1"/>
      <c r="AD903" s="1">
        <f t="shared" si="96"/>
        <v>0</v>
      </c>
      <c r="AE903" s="1"/>
      <c r="AF903" s="1">
        <f>SUM(Table1914[[#This Row],[Total 
Paid]:[Shipping 
Charged]])</f>
        <v>0</v>
      </c>
      <c r="AG903" s="1"/>
      <c r="AH903" s="1"/>
      <c r="AI903" s="1">
        <f t="shared" si="97"/>
        <v>0</v>
      </c>
      <c r="AK903" s="1"/>
      <c r="AL903" s="1"/>
      <c r="AM903" s="1"/>
      <c r="AN903" s="1"/>
      <c r="AP903" s="30"/>
      <c r="AQ903" s="1"/>
      <c r="AR903" s="1">
        <f t="shared" si="92"/>
        <v>0</v>
      </c>
      <c r="AS903" s="1"/>
      <c r="AT903" s="1"/>
      <c r="AU903" s="2">
        <f t="shared" si="98"/>
        <v>0</v>
      </c>
      <c r="AW903" s="1"/>
      <c r="AX903" s="1"/>
      <c r="AY903" s="1"/>
      <c r="AZ903" s="2">
        <f t="shared" si="95"/>
        <v>0</v>
      </c>
      <c r="BA903" s="2">
        <f>SUM(AF903,AH903,-AZ903,-Table1914[[#This Row],[Sale Fee]])</f>
        <v>0</v>
      </c>
      <c r="BC903" s="1"/>
      <c r="BD903" s="1"/>
      <c r="BE903" s="1"/>
    </row>
    <row r="904" spans="1:57" x14ac:dyDescent="0.25">
      <c r="A904" s="1"/>
      <c r="B904" s="1"/>
      <c r="E904" s="4"/>
      <c r="F904" s="4"/>
      <c r="Q904" s="1"/>
      <c r="R904" s="1"/>
      <c r="S904" s="1"/>
      <c r="U904" s="1"/>
      <c r="V904" s="1"/>
      <c r="W904" s="1"/>
      <c r="X904" s="1"/>
      <c r="Y904" s="1"/>
      <c r="Z904" s="1">
        <f>Table1914[[#This Row],[Quantity2]]*Table1914[[#This Row],[U Cost]]</f>
        <v>0</v>
      </c>
      <c r="AB904" s="1"/>
      <c r="AC904" s="1"/>
      <c r="AD904" s="1">
        <f t="shared" si="96"/>
        <v>0</v>
      </c>
      <c r="AE904" s="1"/>
      <c r="AF904" s="1">
        <f>SUM(Table1914[[#This Row],[Total 
Paid]:[Shipping 
Charged]])</f>
        <v>0</v>
      </c>
      <c r="AG904" s="1"/>
      <c r="AH904" s="1"/>
      <c r="AI904" s="1">
        <f t="shared" si="97"/>
        <v>0</v>
      </c>
      <c r="AK904" s="1"/>
      <c r="AL904" s="1"/>
      <c r="AM904" s="1"/>
      <c r="AN904" s="1"/>
      <c r="AP904" s="30"/>
      <c r="AQ904" s="1"/>
      <c r="AR904" s="1">
        <f t="shared" si="92"/>
        <v>0</v>
      </c>
      <c r="AS904" s="1"/>
      <c r="AT904" s="1"/>
      <c r="AU904" s="2">
        <f t="shared" si="98"/>
        <v>0</v>
      </c>
      <c r="AW904" s="1"/>
      <c r="AX904" s="1"/>
      <c r="AY904" s="1"/>
      <c r="AZ904" s="2">
        <f t="shared" si="95"/>
        <v>0</v>
      </c>
      <c r="BA904" s="2">
        <f>SUM(AF904,AH904,-AZ904,-Table1914[[#This Row],[Sale Fee]])</f>
        <v>0</v>
      </c>
      <c r="BC904" s="1"/>
      <c r="BD904" s="1"/>
      <c r="BE904" s="1"/>
    </row>
    <row r="905" spans="1:57" x14ac:dyDescent="0.25">
      <c r="A905" s="1"/>
      <c r="B905" s="1"/>
      <c r="E905" s="4"/>
      <c r="F905" s="4"/>
      <c r="Q905" s="1"/>
      <c r="R905" s="1"/>
      <c r="S905" s="1"/>
      <c r="U905" s="1"/>
      <c r="V905" s="1"/>
      <c r="W905" s="1"/>
      <c r="X905" s="1"/>
      <c r="Y905" s="1"/>
      <c r="Z905" s="1">
        <f>Table1914[[#This Row],[Quantity2]]*Table1914[[#This Row],[U Cost]]</f>
        <v>0</v>
      </c>
      <c r="AB905" s="1"/>
      <c r="AC905" s="1"/>
      <c r="AD905" s="1">
        <f t="shared" si="96"/>
        <v>0</v>
      </c>
      <c r="AE905" s="1"/>
      <c r="AF905" s="1">
        <f>SUM(Table1914[[#This Row],[Total 
Paid]:[Shipping 
Charged]])</f>
        <v>0</v>
      </c>
      <c r="AG905" s="1"/>
      <c r="AH905" s="1"/>
      <c r="AI905" s="1">
        <f t="shared" si="97"/>
        <v>0</v>
      </c>
      <c r="AK905" s="1"/>
      <c r="AL905" s="1"/>
      <c r="AM905" s="1"/>
      <c r="AN905" s="1"/>
      <c r="AP905" s="30"/>
      <c r="AQ905" s="1"/>
      <c r="AR905" s="1">
        <f t="shared" si="92"/>
        <v>0</v>
      </c>
      <c r="AS905" s="1"/>
      <c r="AT905" s="1"/>
      <c r="AU905" s="2">
        <f t="shared" si="98"/>
        <v>0</v>
      </c>
      <c r="AW905" s="1"/>
      <c r="AX905" s="1"/>
      <c r="AY905" s="1"/>
      <c r="AZ905" s="2">
        <f t="shared" si="95"/>
        <v>0</v>
      </c>
      <c r="BA905" s="2">
        <f>SUM(AF905,AH905,-AZ905,-Table1914[[#This Row],[Sale Fee]])</f>
        <v>0</v>
      </c>
      <c r="BC905" s="1"/>
      <c r="BD905" s="1"/>
      <c r="BE905" s="1"/>
    </row>
    <row r="906" spans="1:57" x14ac:dyDescent="0.25">
      <c r="A906" s="1"/>
      <c r="B906" s="1"/>
      <c r="E906" s="4"/>
      <c r="F906" s="4"/>
      <c r="Q906" s="1"/>
      <c r="R906" s="1"/>
      <c r="S906" s="1"/>
      <c r="U906" s="1"/>
      <c r="V906" s="1"/>
      <c r="W906" s="1"/>
      <c r="X906" s="1"/>
      <c r="Y906" s="1"/>
      <c r="Z906" s="1">
        <f>Table1914[[#This Row],[Quantity2]]*Table1914[[#This Row],[U Cost]]</f>
        <v>0</v>
      </c>
      <c r="AB906" s="1"/>
      <c r="AC906" s="1"/>
      <c r="AD906" s="1">
        <f t="shared" si="96"/>
        <v>0</v>
      </c>
      <c r="AE906" s="1"/>
      <c r="AF906" s="1">
        <f>SUM(Table1914[[#This Row],[Total 
Paid]:[Shipping 
Charged]])</f>
        <v>0</v>
      </c>
      <c r="AG906" s="1"/>
      <c r="AH906" s="1"/>
      <c r="AI906" s="1">
        <f t="shared" si="97"/>
        <v>0</v>
      </c>
      <c r="AK906" s="1"/>
      <c r="AL906" s="1"/>
      <c r="AM906" s="1"/>
      <c r="AN906" s="1"/>
      <c r="AP906" s="30"/>
      <c r="AQ906" s="1"/>
      <c r="AR906" s="1">
        <f t="shared" si="92"/>
        <v>0</v>
      </c>
      <c r="AS906" s="1"/>
      <c r="AT906" s="1"/>
      <c r="AU906" s="2">
        <f t="shared" si="98"/>
        <v>0</v>
      </c>
      <c r="AW906" s="1"/>
      <c r="AX906" s="1"/>
      <c r="AY906" s="1"/>
      <c r="AZ906" s="2">
        <f t="shared" si="95"/>
        <v>0</v>
      </c>
      <c r="BA906" s="2">
        <f>SUM(AF906,AH906,-AZ906,-Table1914[[#This Row],[Sale Fee]])</f>
        <v>0</v>
      </c>
      <c r="BC906" s="1"/>
      <c r="BD906" s="1"/>
      <c r="BE906" s="1"/>
    </row>
    <row r="907" spans="1:57" x14ac:dyDescent="0.25">
      <c r="A907" s="1"/>
      <c r="B907" s="1"/>
      <c r="E907" s="4"/>
      <c r="F907" s="4"/>
      <c r="Q907" s="1"/>
      <c r="R907" s="1"/>
      <c r="S907" s="1"/>
      <c r="U907" s="1"/>
      <c r="V907" s="1"/>
      <c r="W907" s="1"/>
      <c r="X907" s="1"/>
      <c r="Y907" s="1"/>
      <c r="Z907" s="1">
        <f>Table1914[[#This Row],[Quantity2]]*Table1914[[#This Row],[U Cost]]</f>
        <v>0</v>
      </c>
      <c r="AB907" s="1"/>
      <c r="AC907" s="1"/>
      <c r="AD907" s="1">
        <f t="shared" si="96"/>
        <v>0</v>
      </c>
      <c r="AE907" s="1"/>
      <c r="AF907" s="1">
        <f>SUM(Table1914[[#This Row],[Total 
Paid]:[Shipping 
Charged]])</f>
        <v>0</v>
      </c>
      <c r="AG907" s="1"/>
      <c r="AH907" s="1"/>
      <c r="AI907" s="1">
        <f t="shared" si="97"/>
        <v>0</v>
      </c>
      <c r="AK907" s="1"/>
      <c r="AL907" s="1"/>
      <c r="AM907" s="1"/>
      <c r="AN907" s="1"/>
      <c r="AP907" s="30"/>
      <c r="AQ907" s="1"/>
      <c r="AR907" s="1">
        <f t="shared" si="92"/>
        <v>0</v>
      </c>
      <c r="AS907" s="1"/>
      <c r="AT907" s="1"/>
      <c r="AU907" s="2">
        <f t="shared" si="98"/>
        <v>0</v>
      </c>
      <c r="AW907" s="1"/>
      <c r="AX907" s="1"/>
      <c r="AY907" s="1"/>
      <c r="AZ907" s="2">
        <f t="shared" si="95"/>
        <v>0</v>
      </c>
      <c r="BA907" s="2">
        <f>SUM(AF907,AH907,-AZ907,-Table1914[[#This Row],[Sale Fee]])</f>
        <v>0</v>
      </c>
      <c r="BC907" s="1"/>
      <c r="BD907" s="1"/>
      <c r="BE907" s="1"/>
    </row>
    <row r="908" spans="1:57" x14ac:dyDescent="0.25">
      <c r="A908" s="1"/>
      <c r="B908" s="1"/>
      <c r="E908" s="4"/>
      <c r="F908" s="4"/>
      <c r="Q908" s="1"/>
      <c r="R908" s="1"/>
      <c r="S908" s="1"/>
      <c r="U908" s="1"/>
      <c r="V908" s="1"/>
      <c r="W908" s="1"/>
      <c r="X908" s="1"/>
      <c r="Y908" s="1"/>
      <c r="Z908" s="1">
        <f>Table1914[[#This Row],[Quantity2]]*Table1914[[#This Row],[U Cost]]</f>
        <v>0</v>
      </c>
      <c r="AB908" s="1"/>
      <c r="AC908" s="1"/>
      <c r="AD908" s="1">
        <f t="shared" si="96"/>
        <v>0</v>
      </c>
      <c r="AE908" s="1"/>
      <c r="AF908" s="1">
        <f>SUM(Table1914[[#This Row],[Total 
Paid]:[Shipping 
Charged]])</f>
        <v>0</v>
      </c>
      <c r="AG908" s="1"/>
      <c r="AH908" s="1"/>
      <c r="AI908" s="1">
        <f t="shared" si="97"/>
        <v>0</v>
      </c>
      <c r="AK908" s="1"/>
      <c r="AL908" s="1"/>
      <c r="AM908" s="1"/>
      <c r="AN908" s="1"/>
      <c r="AP908" s="30"/>
      <c r="AQ908" s="1"/>
      <c r="AR908" s="1">
        <f t="shared" si="92"/>
        <v>0</v>
      </c>
      <c r="AS908" s="1"/>
      <c r="AT908" s="1"/>
      <c r="AU908" s="2">
        <f t="shared" si="98"/>
        <v>0</v>
      </c>
      <c r="AW908" s="1"/>
      <c r="AX908" s="1"/>
      <c r="AY908" s="1"/>
      <c r="AZ908" s="2">
        <f t="shared" si="95"/>
        <v>0</v>
      </c>
      <c r="BA908" s="2">
        <f>SUM(AF908,AH908,-AZ908,-Table1914[[#This Row],[Sale Fee]])</f>
        <v>0</v>
      </c>
      <c r="BC908" s="1"/>
      <c r="BD908" s="1"/>
      <c r="BE908" s="1"/>
    </row>
    <row r="909" spans="1:57" x14ac:dyDescent="0.25">
      <c r="A909" s="1"/>
      <c r="B909" s="1"/>
      <c r="E909" s="4"/>
      <c r="F909" s="4"/>
      <c r="Q909" s="1"/>
      <c r="R909" s="1"/>
      <c r="S909" s="1"/>
      <c r="U909" s="1"/>
      <c r="V909" s="1"/>
      <c r="W909" s="1"/>
      <c r="X909" s="1"/>
      <c r="Y909" s="1"/>
      <c r="Z909" s="1">
        <f>Table1914[[#This Row],[Quantity2]]*Table1914[[#This Row],[U Cost]]</f>
        <v>0</v>
      </c>
      <c r="AB909" s="1"/>
      <c r="AC909" s="1"/>
      <c r="AD909" s="1">
        <f t="shared" si="96"/>
        <v>0</v>
      </c>
      <c r="AE909" s="1"/>
      <c r="AF909" s="1">
        <f>SUM(Table1914[[#This Row],[Total 
Paid]:[Shipping 
Charged]])</f>
        <v>0</v>
      </c>
      <c r="AG909" s="1"/>
      <c r="AH909" s="1"/>
      <c r="AI909" s="1">
        <f t="shared" si="97"/>
        <v>0</v>
      </c>
      <c r="AK909" s="1"/>
      <c r="AL909" s="1"/>
      <c r="AM909" s="1"/>
      <c r="AN909" s="1"/>
      <c r="AP909" s="30"/>
      <c r="AQ909" s="1"/>
      <c r="AR909" s="1">
        <f t="shared" si="92"/>
        <v>0</v>
      </c>
      <c r="AS909" s="1"/>
      <c r="AT909" s="1"/>
      <c r="AU909" s="2">
        <f t="shared" si="98"/>
        <v>0</v>
      </c>
      <c r="AW909" s="1"/>
      <c r="AX909" s="1"/>
      <c r="AY909" s="1"/>
      <c r="AZ909" s="2">
        <f t="shared" si="95"/>
        <v>0</v>
      </c>
      <c r="BA909" s="2">
        <f>SUM(AF909,AH909,-AZ909,-Table1914[[#This Row],[Sale Fee]])</f>
        <v>0</v>
      </c>
      <c r="BC909" s="1"/>
      <c r="BD909" s="1"/>
      <c r="BE909" s="1"/>
    </row>
    <row r="910" spans="1:57" x14ac:dyDescent="0.25">
      <c r="A910" s="1"/>
      <c r="B910" s="1"/>
      <c r="E910" s="4"/>
      <c r="F910" s="4"/>
      <c r="Q910" s="1"/>
      <c r="R910" s="1"/>
      <c r="S910" s="1"/>
      <c r="U910" s="1"/>
      <c r="V910" s="1"/>
      <c r="W910" s="1"/>
      <c r="X910" s="1"/>
      <c r="Y910" s="1"/>
      <c r="Z910" s="1">
        <f>Table1914[[#This Row],[Quantity2]]*Table1914[[#This Row],[U Cost]]</f>
        <v>0</v>
      </c>
      <c r="AB910" s="1"/>
      <c r="AC910" s="1"/>
      <c r="AD910" s="1">
        <f t="shared" si="96"/>
        <v>0</v>
      </c>
      <c r="AE910" s="1"/>
      <c r="AF910" s="1">
        <f>SUM(Table1914[[#This Row],[Total 
Paid]:[Shipping 
Charged]])</f>
        <v>0</v>
      </c>
      <c r="AG910" s="1"/>
      <c r="AH910" s="1"/>
      <c r="AI910" s="1">
        <f t="shared" si="97"/>
        <v>0</v>
      </c>
      <c r="AK910" s="1"/>
      <c r="AL910" s="1"/>
      <c r="AM910" s="1"/>
      <c r="AN910" s="1"/>
      <c r="AP910" s="30"/>
      <c r="AQ910" s="1"/>
      <c r="AR910" s="1">
        <f t="shared" si="92"/>
        <v>0</v>
      </c>
      <c r="AS910" s="1"/>
      <c r="AT910" s="1"/>
      <c r="AU910" s="2">
        <f t="shared" si="98"/>
        <v>0</v>
      </c>
      <c r="AW910" s="1"/>
      <c r="AX910" s="1"/>
      <c r="AY910" s="1"/>
      <c r="AZ910" s="2">
        <f t="shared" si="95"/>
        <v>0</v>
      </c>
      <c r="BA910" s="2">
        <f>SUM(AF910,AH910,-AZ910,-Table1914[[#This Row],[Sale Fee]])</f>
        <v>0</v>
      </c>
      <c r="BC910" s="1"/>
      <c r="BD910" s="1"/>
      <c r="BE910" s="1"/>
    </row>
    <row r="911" spans="1:57" x14ac:dyDescent="0.25">
      <c r="A911" s="1"/>
      <c r="B911" s="1"/>
      <c r="E911" s="4"/>
      <c r="F911" s="4"/>
      <c r="Q911" s="1"/>
      <c r="R911" s="1"/>
      <c r="S911" s="1"/>
      <c r="U911" s="1"/>
      <c r="V911" s="1"/>
      <c r="W911" s="1"/>
      <c r="X911" s="1"/>
      <c r="Y911" s="1"/>
      <c r="Z911" s="1">
        <f>Table1914[[#This Row],[Quantity2]]*Table1914[[#This Row],[U Cost]]</f>
        <v>0</v>
      </c>
      <c r="AB911" s="1"/>
      <c r="AC911" s="1"/>
      <c r="AD911" s="1">
        <f t="shared" si="96"/>
        <v>0</v>
      </c>
      <c r="AE911" s="1"/>
      <c r="AF911" s="1">
        <f>SUM(Table1914[[#This Row],[Total 
Paid]:[Shipping 
Charged]])</f>
        <v>0</v>
      </c>
      <c r="AG911" s="1"/>
      <c r="AH911" s="1"/>
      <c r="AI911" s="1">
        <f t="shared" si="97"/>
        <v>0</v>
      </c>
      <c r="AK911" s="1"/>
      <c r="AL911" s="1"/>
      <c r="AM911" s="1"/>
      <c r="AN911" s="1"/>
      <c r="AP911" s="30"/>
      <c r="AQ911" s="1"/>
      <c r="AR911" s="1">
        <f t="shared" si="92"/>
        <v>0</v>
      </c>
      <c r="AS911" s="1"/>
      <c r="AT911" s="1"/>
      <c r="AU911" s="2">
        <f t="shared" si="98"/>
        <v>0</v>
      </c>
      <c r="AW911" s="1"/>
      <c r="AX911" s="1"/>
      <c r="AY911" s="1"/>
      <c r="AZ911" s="2">
        <f t="shared" si="95"/>
        <v>0</v>
      </c>
      <c r="BA911" s="2">
        <f>SUM(AF911,AH911,-AZ911,-Table1914[[#This Row],[Sale Fee]])</f>
        <v>0</v>
      </c>
      <c r="BC911" s="1"/>
      <c r="BD911" s="1"/>
      <c r="BE911" s="1"/>
    </row>
    <row r="912" spans="1:57" x14ac:dyDescent="0.25">
      <c r="A912" s="1"/>
      <c r="B912" s="1"/>
      <c r="Q912" s="1"/>
      <c r="R912" s="1"/>
      <c r="S912" s="1"/>
      <c r="U912" s="1"/>
      <c r="V912" s="1"/>
      <c r="W912" s="1"/>
      <c r="X912" s="1"/>
      <c r="Y912" s="1"/>
      <c r="Z912" s="1">
        <f>Table1914[[#This Row],[Quantity2]]*Table1914[[#This Row],[U Cost]]</f>
        <v>0</v>
      </c>
      <c r="AB912" s="1"/>
      <c r="AC912" s="1"/>
      <c r="AD912" s="1">
        <f t="shared" si="96"/>
        <v>0</v>
      </c>
      <c r="AE912" s="1"/>
      <c r="AF912" s="1">
        <f>SUM(Table1914[[#This Row],[Total 
Paid]:[Shipping 
Charged]])</f>
        <v>0</v>
      </c>
      <c r="AG912" s="1"/>
      <c r="AH912" s="1"/>
      <c r="AI912" s="1">
        <f t="shared" si="97"/>
        <v>0</v>
      </c>
      <c r="AK912" s="1"/>
      <c r="AL912" s="1"/>
      <c r="AM912" s="1"/>
      <c r="AN912" s="1"/>
      <c r="AP912" s="30"/>
      <c r="AQ912" s="1"/>
      <c r="AR912" s="1">
        <f t="shared" ref="AR912:AR1016" si="99">AQ912*AP912</f>
        <v>0</v>
      </c>
      <c r="AS912" s="1"/>
      <c r="AT912" s="1"/>
      <c r="AU912" s="2">
        <f t="shared" si="98"/>
        <v>0</v>
      </c>
      <c r="AW912" s="1"/>
      <c r="AX912" s="1"/>
      <c r="AY912" s="1"/>
      <c r="AZ912" s="2">
        <f t="shared" si="95"/>
        <v>0</v>
      </c>
      <c r="BA912" s="2">
        <f>SUM(AF912,AH912,-AZ912,-Table1914[[#This Row],[Sale Fee]])</f>
        <v>0</v>
      </c>
      <c r="BC912" s="1"/>
      <c r="BD912" s="1"/>
      <c r="BE912" s="1"/>
    </row>
    <row r="913" spans="1:57" x14ac:dyDescent="0.25">
      <c r="A913" s="1"/>
      <c r="B913" s="1"/>
      <c r="Q913" s="1"/>
      <c r="R913" s="1"/>
      <c r="S913" s="1"/>
      <c r="U913" s="1"/>
      <c r="V913" s="1"/>
      <c r="W913" s="1"/>
      <c r="X913" s="1"/>
      <c r="Y913" s="1"/>
      <c r="Z913" s="1">
        <f>Table1914[[#This Row],[Quantity2]]*Table1914[[#This Row],[U Cost]]</f>
        <v>0</v>
      </c>
      <c r="AB913" s="1"/>
      <c r="AC913" s="1"/>
      <c r="AD913" s="1">
        <f t="shared" si="96"/>
        <v>0</v>
      </c>
      <c r="AE913" s="1"/>
      <c r="AF913" s="1">
        <f>SUM(Table1914[[#This Row],[Total 
Paid]:[Shipping 
Charged]])</f>
        <v>0</v>
      </c>
      <c r="AG913" s="1"/>
      <c r="AH913" s="1"/>
      <c r="AI913" s="1">
        <f t="shared" si="97"/>
        <v>0</v>
      </c>
      <c r="AK913" s="1"/>
      <c r="AL913" s="1"/>
      <c r="AM913" s="1"/>
      <c r="AN913" s="1"/>
      <c r="AP913" s="30"/>
      <c r="AQ913" s="1"/>
      <c r="AR913" s="1">
        <f t="shared" si="99"/>
        <v>0</v>
      </c>
      <c r="AS913" s="1"/>
      <c r="AT913" s="1"/>
      <c r="AU913" s="2">
        <f t="shared" si="98"/>
        <v>0</v>
      </c>
      <c r="AW913" s="1"/>
      <c r="AX913" s="1"/>
      <c r="AY913" s="1"/>
      <c r="AZ913" s="2">
        <f t="shared" si="95"/>
        <v>0</v>
      </c>
      <c r="BA913" s="2">
        <f>SUM(AF913,AH913,-AZ913,-Table1914[[#This Row],[Sale Fee]])</f>
        <v>0</v>
      </c>
      <c r="BC913" s="1"/>
      <c r="BD913" s="1"/>
      <c r="BE913" s="1"/>
    </row>
    <row r="914" spans="1:57" x14ac:dyDescent="0.25">
      <c r="A914" s="1"/>
      <c r="B914" s="1"/>
      <c r="Q914" s="1"/>
      <c r="R914" s="1"/>
      <c r="S914" s="1"/>
      <c r="U914" s="1"/>
      <c r="V914" s="1"/>
      <c r="W914" s="1"/>
      <c r="X914" s="1"/>
      <c r="Y914" s="1"/>
      <c r="Z914" s="1">
        <f>Table1914[[#This Row],[Quantity2]]*Table1914[[#This Row],[U Cost]]</f>
        <v>0</v>
      </c>
      <c r="AB914" s="1"/>
      <c r="AC914" s="1"/>
      <c r="AD914" s="1">
        <f t="shared" si="96"/>
        <v>0</v>
      </c>
      <c r="AE914" s="1"/>
      <c r="AF914" s="1">
        <f>SUM(Table1914[[#This Row],[Total 
Paid]:[Shipping 
Charged]])</f>
        <v>0</v>
      </c>
      <c r="AG914" s="1"/>
      <c r="AH914" s="1"/>
      <c r="AI914" s="1">
        <f t="shared" si="97"/>
        <v>0</v>
      </c>
      <c r="AK914" s="1"/>
      <c r="AL914" s="1"/>
      <c r="AM914" s="1"/>
      <c r="AN914" s="1"/>
      <c r="AP914" s="30"/>
      <c r="AQ914" s="1"/>
      <c r="AR914" s="1">
        <f t="shared" si="99"/>
        <v>0</v>
      </c>
      <c r="AS914" s="1"/>
      <c r="AT914" s="1"/>
      <c r="AU914" s="2">
        <f t="shared" si="98"/>
        <v>0</v>
      </c>
      <c r="AW914" s="1"/>
      <c r="AX914" s="1"/>
      <c r="AY914" s="1"/>
      <c r="AZ914" s="2">
        <f t="shared" si="95"/>
        <v>0</v>
      </c>
      <c r="BA914" s="2">
        <f>SUM(AF914,AH914,-AZ914,-Table1914[[#This Row],[Sale Fee]])</f>
        <v>0</v>
      </c>
      <c r="BC914" s="1"/>
      <c r="BD914" s="1"/>
      <c r="BE914" s="1"/>
    </row>
    <row r="915" spans="1:57" x14ac:dyDescent="0.25">
      <c r="A915" s="1"/>
      <c r="B915" s="1"/>
      <c r="Q915" s="1"/>
      <c r="R915" s="1"/>
      <c r="S915" s="1"/>
      <c r="U915" s="1"/>
      <c r="V915" s="1"/>
      <c r="W915" s="1"/>
      <c r="X915" s="1"/>
      <c r="Y915" s="1"/>
      <c r="Z915" s="1">
        <f>Table1914[[#This Row],[Quantity2]]*Table1914[[#This Row],[U Cost]]</f>
        <v>0</v>
      </c>
      <c r="AB915" s="1"/>
      <c r="AC915" s="1"/>
      <c r="AD915" s="1">
        <f t="shared" si="96"/>
        <v>0</v>
      </c>
      <c r="AE915" s="1"/>
      <c r="AF915" s="1">
        <f>SUM(Table1914[[#This Row],[Total 
Paid]:[Shipping 
Charged]])</f>
        <v>0</v>
      </c>
      <c r="AG915" s="1"/>
      <c r="AH915" s="1"/>
      <c r="AI915" s="1">
        <f t="shared" si="97"/>
        <v>0</v>
      </c>
      <c r="AK915" s="1"/>
      <c r="AL915" s="1"/>
      <c r="AM915" s="1"/>
      <c r="AN915" s="1"/>
      <c r="AP915" s="30"/>
      <c r="AQ915" s="1"/>
      <c r="AR915" s="1">
        <f t="shared" si="99"/>
        <v>0</v>
      </c>
      <c r="AS915" s="1"/>
      <c r="AT915" s="1"/>
      <c r="AU915" s="2">
        <f t="shared" si="98"/>
        <v>0</v>
      </c>
      <c r="AW915" s="1"/>
      <c r="AX915" s="1"/>
      <c r="AY915" s="1"/>
      <c r="AZ915" s="2">
        <f t="shared" si="95"/>
        <v>0</v>
      </c>
      <c r="BA915" s="2">
        <f>SUM(AF915,AH915,-AZ915,-Table1914[[#This Row],[Sale Fee]])</f>
        <v>0</v>
      </c>
      <c r="BC915" s="1"/>
      <c r="BD915" s="1"/>
      <c r="BE915" s="1"/>
    </row>
    <row r="916" spans="1:57" x14ac:dyDescent="0.25">
      <c r="A916" s="1"/>
      <c r="B916" s="1"/>
      <c r="Q916" s="1"/>
      <c r="R916" s="1"/>
      <c r="S916" s="1"/>
      <c r="U916" s="1"/>
      <c r="V916" s="1"/>
      <c r="W916" s="1"/>
      <c r="X916" s="1"/>
      <c r="Y916" s="1"/>
      <c r="Z916" s="1">
        <f>Table1914[[#This Row],[Quantity2]]*Table1914[[#This Row],[U Cost]]</f>
        <v>0</v>
      </c>
      <c r="AB916" s="1"/>
      <c r="AC916" s="1"/>
      <c r="AD916" s="1">
        <f t="shared" si="96"/>
        <v>0</v>
      </c>
      <c r="AE916" s="1"/>
      <c r="AF916" s="1">
        <f>SUM(Table1914[[#This Row],[Total 
Paid]:[Shipping 
Charged]])</f>
        <v>0</v>
      </c>
      <c r="AG916" s="1"/>
      <c r="AH916" s="1"/>
      <c r="AI916" s="1">
        <f t="shared" si="97"/>
        <v>0</v>
      </c>
      <c r="AK916" s="1"/>
      <c r="AL916" s="1"/>
      <c r="AM916" s="1"/>
      <c r="AN916" s="1"/>
      <c r="AP916" s="30"/>
      <c r="AQ916" s="1"/>
      <c r="AR916" s="1">
        <f t="shared" si="99"/>
        <v>0</v>
      </c>
      <c r="AS916" s="1"/>
      <c r="AT916" s="1"/>
      <c r="AU916" s="2">
        <f t="shared" si="98"/>
        <v>0</v>
      </c>
      <c r="AW916" s="1"/>
      <c r="AX916" s="1"/>
      <c r="AY916" s="1"/>
      <c r="AZ916" s="2">
        <f t="shared" si="95"/>
        <v>0</v>
      </c>
      <c r="BA916" s="2">
        <f>SUM(AF916,AH916,-AZ916,-Table1914[[#This Row],[Sale Fee]])</f>
        <v>0</v>
      </c>
      <c r="BC916" s="1"/>
      <c r="BD916" s="1"/>
      <c r="BE916" s="1"/>
    </row>
    <row r="917" spans="1:57" x14ac:dyDescent="0.25">
      <c r="A917" s="1"/>
      <c r="B917" s="1"/>
      <c r="Q917" s="1"/>
      <c r="R917" s="1"/>
      <c r="S917" s="1"/>
      <c r="U917" s="1"/>
      <c r="V917" s="1"/>
      <c r="W917" s="1"/>
      <c r="X917" s="1"/>
      <c r="Y917" s="1"/>
      <c r="Z917" s="1">
        <f>Table1914[[#This Row],[Quantity2]]*Table1914[[#This Row],[U Cost]]</f>
        <v>0</v>
      </c>
      <c r="AB917" s="1"/>
      <c r="AC917" s="1"/>
      <c r="AD917" s="1">
        <f t="shared" si="96"/>
        <v>0</v>
      </c>
      <c r="AE917" s="1"/>
      <c r="AF917" s="1">
        <f>SUM(Table1914[[#This Row],[Total 
Paid]:[Shipping 
Charged]])</f>
        <v>0</v>
      </c>
      <c r="AG917" s="1"/>
      <c r="AH917" s="1"/>
      <c r="AI917" s="1">
        <f t="shared" si="97"/>
        <v>0</v>
      </c>
      <c r="AK917" s="1"/>
      <c r="AL917" s="1"/>
      <c r="AM917" s="1"/>
      <c r="AN917" s="1"/>
      <c r="AP917" s="30"/>
      <c r="AQ917" s="1"/>
      <c r="AR917" s="1">
        <f t="shared" si="99"/>
        <v>0</v>
      </c>
      <c r="AS917" s="1"/>
      <c r="AT917" s="1"/>
      <c r="AU917" s="2">
        <f t="shared" si="98"/>
        <v>0</v>
      </c>
      <c r="AW917" s="1"/>
      <c r="AX917" s="1"/>
      <c r="AY917" s="1"/>
      <c r="AZ917" s="2">
        <f t="shared" si="95"/>
        <v>0</v>
      </c>
      <c r="BA917" s="2">
        <f>SUM(AF917,AH917,-AZ917,-Table1914[[#This Row],[Sale Fee]])</f>
        <v>0</v>
      </c>
      <c r="BC917" s="1"/>
      <c r="BD917" s="1"/>
      <c r="BE917" s="1"/>
    </row>
    <row r="918" spans="1:57" x14ac:dyDescent="0.25">
      <c r="A918" s="1"/>
      <c r="B918" s="1"/>
      <c r="Q918" s="1"/>
      <c r="R918" s="1"/>
      <c r="S918" s="1"/>
      <c r="U918" s="1"/>
      <c r="V918" s="1"/>
      <c r="W918" s="1"/>
      <c r="X918" s="1"/>
      <c r="Y918" s="1"/>
      <c r="Z918" s="1">
        <f>Table1914[[#This Row],[Quantity2]]*Table1914[[#This Row],[U Cost]]</f>
        <v>0</v>
      </c>
      <c r="AB918" s="1"/>
      <c r="AC918" s="1"/>
      <c r="AD918" s="1">
        <f t="shared" si="96"/>
        <v>0</v>
      </c>
      <c r="AE918" s="1"/>
      <c r="AF918" s="1">
        <f>SUM(Table1914[[#This Row],[Total 
Paid]:[Shipping 
Charged]])</f>
        <v>0</v>
      </c>
      <c r="AG918" s="1"/>
      <c r="AH918" s="1"/>
      <c r="AI918" s="1">
        <f t="shared" si="97"/>
        <v>0</v>
      </c>
      <c r="AK918" s="1"/>
      <c r="AL918" s="1"/>
      <c r="AM918" s="1"/>
      <c r="AN918" s="1"/>
      <c r="AP918" s="30"/>
      <c r="AQ918" s="1"/>
      <c r="AR918" s="1">
        <f t="shared" si="99"/>
        <v>0</v>
      </c>
      <c r="AS918" s="1"/>
      <c r="AT918" s="1"/>
      <c r="AU918" s="2">
        <f t="shared" si="98"/>
        <v>0</v>
      </c>
      <c r="AW918" s="1"/>
      <c r="AX918" s="1"/>
      <c r="AY918" s="1"/>
      <c r="AZ918" s="2">
        <f t="shared" si="95"/>
        <v>0</v>
      </c>
      <c r="BA918" s="2">
        <f>SUM(AF918,AH918,-AZ918,-Table1914[[#This Row],[Sale Fee]])</f>
        <v>0</v>
      </c>
      <c r="BC918" s="1"/>
      <c r="BD918" s="1"/>
      <c r="BE918" s="1"/>
    </row>
    <row r="919" spans="1:57" x14ac:dyDescent="0.25">
      <c r="A919" s="1"/>
      <c r="B919" s="1"/>
      <c r="Q919" s="1"/>
      <c r="R919" s="1"/>
      <c r="S919" s="1"/>
      <c r="U919" s="1"/>
      <c r="V919" s="1"/>
      <c r="W919" s="1"/>
      <c r="X919" s="1"/>
      <c r="Y919" s="1"/>
      <c r="Z919" s="1">
        <f>Table1914[[#This Row],[Quantity2]]*Table1914[[#This Row],[U Cost]]</f>
        <v>0</v>
      </c>
      <c r="AB919" s="1"/>
      <c r="AC919" s="1"/>
      <c r="AD919" s="1">
        <f t="shared" si="96"/>
        <v>0</v>
      </c>
      <c r="AE919" s="1"/>
      <c r="AF919" s="1">
        <f>SUM(Table1914[[#This Row],[Total 
Paid]:[Shipping 
Charged]])</f>
        <v>0</v>
      </c>
      <c r="AG919" s="1"/>
      <c r="AH919" s="1"/>
      <c r="AI919" s="1">
        <f t="shared" si="97"/>
        <v>0</v>
      </c>
      <c r="AK919" s="1"/>
      <c r="AL919" s="1"/>
      <c r="AM919" s="1"/>
      <c r="AN919" s="1"/>
      <c r="AP919" s="30"/>
      <c r="AQ919" s="1"/>
      <c r="AR919" s="1">
        <f t="shared" si="99"/>
        <v>0</v>
      </c>
      <c r="AS919" s="1"/>
      <c r="AT919" s="1"/>
      <c r="AU919" s="2">
        <f t="shared" si="98"/>
        <v>0</v>
      </c>
      <c r="AW919" s="1"/>
      <c r="AX919" s="1"/>
      <c r="AY919" s="1"/>
      <c r="AZ919" s="2">
        <f t="shared" si="95"/>
        <v>0</v>
      </c>
      <c r="BA919" s="2">
        <f>SUM(AF919,AH919,-AZ919,-Table1914[[#This Row],[Sale Fee]])</f>
        <v>0</v>
      </c>
      <c r="BC919" s="1"/>
      <c r="BD919" s="1"/>
      <c r="BE919" s="1"/>
    </row>
    <row r="920" spans="1:57" x14ac:dyDescent="0.25">
      <c r="A920" s="1"/>
      <c r="B920" s="1"/>
      <c r="Q920" s="1"/>
      <c r="R920" s="1"/>
      <c r="S920" s="1"/>
      <c r="U920" s="1"/>
      <c r="V920" s="1"/>
      <c r="W920" s="1"/>
      <c r="X920" s="1"/>
      <c r="Y920" s="1"/>
      <c r="Z920" s="1">
        <f>Table1914[[#This Row],[Quantity2]]*Table1914[[#This Row],[U Cost]]</f>
        <v>0</v>
      </c>
      <c r="AB920" s="1"/>
      <c r="AC920" s="1"/>
      <c r="AD920" s="1">
        <f t="shared" si="96"/>
        <v>0</v>
      </c>
      <c r="AE920" s="1"/>
      <c r="AF920" s="1">
        <f>SUM(Table1914[[#This Row],[Total 
Paid]:[Shipping 
Charged]])</f>
        <v>0</v>
      </c>
      <c r="AG920" s="1"/>
      <c r="AH920" s="1"/>
      <c r="AI920" s="1">
        <f t="shared" si="97"/>
        <v>0</v>
      </c>
      <c r="AK920" s="1"/>
      <c r="AL920" s="1"/>
      <c r="AM920" s="1"/>
      <c r="AN920" s="1"/>
      <c r="AP920" s="30"/>
      <c r="AQ920" s="1"/>
      <c r="AR920" s="1">
        <f t="shared" si="99"/>
        <v>0</v>
      </c>
      <c r="AS920" s="1"/>
      <c r="AT920" s="1"/>
      <c r="AU920" s="2">
        <f t="shared" si="98"/>
        <v>0</v>
      </c>
      <c r="AW920" s="1"/>
      <c r="AX920" s="1"/>
      <c r="AY920" s="1"/>
      <c r="AZ920" s="2">
        <f t="shared" si="95"/>
        <v>0</v>
      </c>
      <c r="BA920" s="2">
        <f>SUM(AF920,AH920,-AZ920,-Table1914[[#This Row],[Sale Fee]])</f>
        <v>0</v>
      </c>
      <c r="BC920" s="1"/>
      <c r="BD920" s="1"/>
      <c r="BE920" s="1"/>
    </row>
    <row r="921" spans="1:57" x14ac:dyDescent="0.25">
      <c r="A921" s="1"/>
      <c r="B921" s="1"/>
      <c r="Q921" s="1"/>
      <c r="R921" s="1"/>
      <c r="S921" s="1"/>
      <c r="U921" s="1"/>
      <c r="V921" s="1"/>
      <c r="W921" s="1"/>
      <c r="X921" s="1"/>
      <c r="Y921" s="1"/>
      <c r="Z921" s="1">
        <f>Table1914[[#This Row],[Quantity2]]*Table1914[[#This Row],[U Cost]]</f>
        <v>0</v>
      </c>
      <c r="AB921" s="1"/>
      <c r="AC921" s="1"/>
      <c r="AD921" s="1">
        <f t="shared" si="96"/>
        <v>0</v>
      </c>
      <c r="AE921" s="1"/>
      <c r="AF921" s="1">
        <f>SUM(Table1914[[#This Row],[Total 
Paid]:[Shipping 
Charged]])</f>
        <v>0</v>
      </c>
      <c r="AG921" s="1"/>
      <c r="AH921" s="1"/>
      <c r="AI921" s="1">
        <f t="shared" si="97"/>
        <v>0</v>
      </c>
      <c r="AK921" s="1"/>
      <c r="AL921" s="1"/>
      <c r="AM921" s="1"/>
      <c r="AN921" s="1"/>
      <c r="AP921" s="30"/>
      <c r="AQ921" s="1"/>
      <c r="AR921" s="1">
        <f t="shared" si="99"/>
        <v>0</v>
      </c>
      <c r="AS921" s="1"/>
      <c r="AT921" s="1"/>
      <c r="AU921" s="2">
        <f t="shared" si="98"/>
        <v>0</v>
      </c>
      <c r="AW921" s="1"/>
      <c r="AX921" s="1"/>
      <c r="AY921" s="1"/>
      <c r="AZ921" s="2">
        <f t="shared" si="95"/>
        <v>0</v>
      </c>
      <c r="BA921" s="2">
        <f>SUM(AF921,AH921,-AZ921,-Table1914[[#This Row],[Sale Fee]])</f>
        <v>0</v>
      </c>
      <c r="BC921" s="1"/>
      <c r="BD921" s="1"/>
      <c r="BE921" s="1"/>
    </row>
    <row r="922" spans="1:57" x14ac:dyDescent="0.25">
      <c r="A922" s="1"/>
      <c r="B922" s="1"/>
      <c r="Q922" s="1"/>
      <c r="R922" s="1"/>
      <c r="S922" s="1"/>
      <c r="U922" s="1"/>
      <c r="V922" s="1"/>
      <c r="W922" s="1"/>
      <c r="X922" s="1"/>
      <c r="Y922" s="1"/>
      <c r="Z922" s="1">
        <f>Table1914[[#This Row],[Quantity2]]*Table1914[[#This Row],[U Cost]]</f>
        <v>0</v>
      </c>
      <c r="AB922" s="1"/>
      <c r="AC922" s="1"/>
      <c r="AD922" s="1">
        <f t="shared" si="96"/>
        <v>0</v>
      </c>
      <c r="AE922" s="1"/>
      <c r="AF922" s="1">
        <f>SUM(Table1914[[#This Row],[Total 
Paid]:[Shipping 
Charged]])</f>
        <v>0</v>
      </c>
      <c r="AG922" s="1"/>
      <c r="AH922" s="1"/>
      <c r="AI922" s="1">
        <f t="shared" si="97"/>
        <v>0</v>
      </c>
      <c r="AK922" s="1"/>
      <c r="AL922" s="1"/>
      <c r="AM922" s="1"/>
      <c r="AN922" s="1"/>
      <c r="AP922" s="30"/>
      <c r="AQ922" s="1"/>
      <c r="AR922" s="1">
        <f t="shared" si="99"/>
        <v>0</v>
      </c>
      <c r="AS922" s="1"/>
      <c r="AT922" s="1"/>
      <c r="AU922" s="2">
        <f t="shared" si="98"/>
        <v>0</v>
      </c>
      <c r="AW922" s="1"/>
      <c r="AX922" s="1"/>
      <c r="AY922" s="1"/>
      <c r="AZ922" s="2">
        <f t="shared" si="95"/>
        <v>0</v>
      </c>
      <c r="BA922" s="2">
        <f>SUM(AF922,AH922,-AZ922,-Table1914[[#This Row],[Sale Fee]])</f>
        <v>0</v>
      </c>
      <c r="BC922" s="1"/>
      <c r="BD922" s="1"/>
      <c r="BE922" s="1"/>
    </row>
    <row r="923" spans="1:57" x14ac:dyDescent="0.25">
      <c r="A923" s="1"/>
      <c r="B923" s="1"/>
      <c r="Q923" s="1"/>
      <c r="R923" s="1"/>
      <c r="S923" s="1"/>
      <c r="U923" s="1"/>
      <c r="V923" s="1"/>
      <c r="W923" s="1"/>
      <c r="X923" s="1"/>
      <c r="Y923" s="1"/>
      <c r="Z923" s="1">
        <f>Table1914[[#This Row],[Quantity2]]*Table1914[[#This Row],[U Cost]]</f>
        <v>0</v>
      </c>
      <c r="AB923" s="1"/>
      <c r="AC923" s="1"/>
      <c r="AD923" s="1">
        <f t="shared" si="96"/>
        <v>0</v>
      </c>
      <c r="AE923" s="1"/>
      <c r="AF923" s="1">
        <f>SUM(Table1914[[#This Row],[Total 
Paid]:[Shipping 
Charged]])</f>
        <v>0</v>
      </c>
      <c r="AG923" s="1"/>
      <c r="AH923" s="1"/>
      <c r="AI923" s="1">
        <f t="shared" si="97"/>
        <v>0</v>
      </c>
      <c r="AK923" s="1"/>
      <c r="AL923" s="1"/>
      <c r="AM923" s="1"/>
      <c r="AN923" s="1"/>
      <c r="AP923" s="30"/>
      <c r="AQ923" s="1"/>
      <c r="AR923" s="1">
        <f t="shared" si="99"/>
        <v>0</v>
      </c>
      <c r="AS923" s="1"/>
      <c r="AT923" s="1"/>
      <c r="AU923" s="2">
        <f t="shared" si="98"/>
        <v>0</v>
      </c>
      <c r="AW923" s="1"/>
      <c r="AX923" s="1"/>
      <c r="AY923" s="1"/>
      <c r="AZ923" s="2">
        <f t="shared" si="95"/>
        <v>0</v>
      </c>
      <c r="BA923" s="2">
        <f>SUM(AF923,AH923,-AZ923,-Table1914[[#This Row],[Sale Fee]])</f>
        <v>0</v>
      </c>
      <c r="BC923" s="1"/>
      <c r="BD923" s="1"/>
      <c r="BE923" s="1"/>
    </row>
    <row r="924" spans="1:57" x14ac:dyDescent="0.25">
      <c r="A924" s="1"/>
      <c r="B924" s="1"/>
      <c r="Q924" s="1"/>
      <c r="R924" s="1"/>
      <c r="S924" s="1"/>
      <c r="U924" s="1"/>
      <c r="V924" s="1"/>
      <c r="W924" s="1"/>
      <c r="X924" s="1"/>
      <c r="Y924" s="1"/>
      <c r="Z924" s="1">
        <f>Table1914[[#This Row],[Quantity2]]*Table1914[[#This Row],[U Cost]]</f>
        <v>0</v>
      </c>
      <c r="AB924" s="1"/>
      <c r="AC924" s="1"/>
      <c r="AD924" s="1">
        <f t="shared" si="96"/>
        <v>0</v>
      </c>
      <c r="AE924" s="1"/>
      <c r="AF924" s="1">
        <f>SUM(Table1914[[#This Row],[Total 
Paid]:[Shipping 
Charged]])</f>
        <v>0</v>
      </c>
      <c r="AG924" s="1"/>
      <c r="AH924" s="1"/>
      <c r="AI924" s="1">
        <f t="shared" si="97"/>
        <v>0</v>
      </c>
      <c r="AK924" s="1"/>
      <c r="AL924" s="1"/>
      <c r="AM924" s="1"/>
      <c r="AN924" s="1"/>
      <c r="AP924" s="30"/>
      <c r="AQ924" s="1"/>
      <c r="AR924" s="1">
        <f t="shared" si="99"/>
        <v>0</v>
      </c>
      <c r="AS924" s="1"/>
      <c r="AT924" s="1"/>
      <c r="AU924" s="2">
        <f t="shared" si="98"/>
        <v>0</v>
      </c>
      <c r="AW924" s="1"/>
      <c r="AX924" s="1"/>
      <c r="AY924" s="1"/>
      <c r="AZ924" s="2">
        <f t="shared" si="95"/>
        <v>0</v>
      </c>
      <c r="BA924" s="2">
        <f>SUM(AF924,AH924,-AZ924,-Table1914[[#This Row],[Sale Fee]])</f>
        <v>0</v>
      </c>
      <c r="BC924" s="1"/>
      <c r="BD924" s="1"/>
      <c r="BE924" s="1"/>
    </row>
    <row r="925" spans="1:57" x14ac:dyDescent="0.25">
      <c r="A925" s="1"/>
      <c r="B925" s="1"/>
      <c r="Q925" s="1"/>
      <c r="R925" s="1"/>
      <c r="S925" s="1"/>
      <c r="U925" s="1"/>
      <c r="V925" s="1"/>
      <c r="W925" s="1"/>
      <c r="X925" s="1"/>
      <c r="Y925" s="1"/>
      <c r="Z925" s="1">
        <f>Table1914[[#This Row],[Quantity2]]*Table1914[[#This Row],[U Cost]]</f>
        <v>0</v>
      </c>
      <c r="AB925" s="1"/>
      <c r="AC925" s="1"/>
      <c r="AD925" s="1">
        <f t="shared" si="96"/>
        <v>0</v>
      </c>
      <c r="AE925" s="1"/>
      <c r="AF925" s="1">
        <f>SUM(Table1914[[#This Row],[Total 
Paid]:[Shipping 
Charged]])</f>
        <v>0</v>
      </c>
      <c r="AG925" s="1"/>
      <c r="AH925" s="1"/>
      <c r="AI925" s="1">
        <f t="shared" si="97"/>
        <v>0</v>
      </c>
      <c r="AK925" s="1"/>
      <c r="AL925" s="1"/>
      <c r="AM925" s="1"/>
      <c r="AN925" s="1"/>
      <c r="AP925" s="30"/>
      <c r="AQ925" s="1"/>
      <c r="AR925" s="1">
        <f t="shared" si="99"/>
        <v>0</v>
      </c>
      <c r="AS925" s="1"/>
      <c r="AT925" s="1"/>
      <c r="AU925" s="2">
        <f t="shared" si="98"/>
        <v>0</v>
      </c>
      <c r="AW925" s="1"/>
      <c r="AX925" s="1"/>
      <c r="AY925" s="1"/>
      <c r="AZ925" s="2">
        <f t="shared" si="95"/>
        <v>0</v>
      </c>
      <c r="BA925" s="2">
        <f>SUM(AF925,AH925,-AZ925,-Table1914[[#This Row],[Sale Fee]])</f>
        <v>0</v>
      </c>
      <c r="BC925" s="1"/>
      <c r="BD925" s="1"/>
      <c r="BE925" s="1"/>
    </row>
    <row r="926" spans="1:57" x14ac:dyDescent="0.25">
      <c r="A926" s="1"/>
      <c r="B926" s="1"/>
      <c r="Q926" s="1"/>
      <c r="R926" s="1"/>
      <c r="S926" s="1"/>
      <c r="U926" s="1"/>
      <c r="V926" s="1"/>
      <c r="W926" s="1"/>
      <c r="X926" s="1"/>
      <c r="Y926" s="1"/>
      <c r="Z926" s="1">
        <f>Table1914[[#This Row],[Quantity2]]*Table1914[[#This Row],[U Cost]]</f>
        <v>0</v>
      </c>
      <c r="AB926" s="1"/>
      <c r="AC926" s="1"/>
      <c r="AD926" s="1">
        <f t="shared" si="96"/>
        <v>0</v>
      </c>
      <c r="AE926" s="1"/>
      <c r="AF926" s="1">
        <f>SUM(Table1914[[#This Row],[Total 
Paid]:[Shipping 
Charged]])</f>
        <v>0</v>
      </c>
      <c r="AG926" s="1"/>
      <c r="AH926" s="1"/>
      <c r="AI926" s="1">
        <f t="shared" si="97"/>
        <v>0</v>
      </c>
      <c r="AK926" s="1"/>
      <c r="AL926" s="1"/>
      <c r="AM926" s="1"/>
      <c r="AN926" s="1"/>
      <c r="AP926" s="30"/>
      <c r="AQ926" s="1"/>
      <c r="AR926" s="1">
        <f t="shared" si="99"/>
        <v>0</v>
      </c>
      <c r="AS926" s="1"/>
      <c r="AT926" s="1"/>
      <c r="AU926" s="2">
        <f t="shared" si="98"/>
        <v>0</v>
      </c>
      <c r="AW926" s="1"/>
      <c r="AX926" s="1"/>
      <c r="AY926" s="1"/>
      <c r="AZ926" s="2">
        <f t="shared" si="95"/>
        <v>0</v>
      </c>
      <c r="BA926" s="2">
        <f>SUM(AF926,AH926,-AZ926,-Table1914[[#This Row],[Sale Fee]])</f>
        <v>0</v>
      </c>
      <c r="BC926" s="1"/>
      <c r="BD926" s="1"/>
      <c r="BE926" s="1"/>
    </row>
    <row r="927" spans="1:57" x14ac:dyDescent="0.25">
      <c r="A927" s="1"/>
      <c r="B927" s="1"/>
      <c r="Q927" s="1"/>
      <c r="R927" s="1"/>
      <c r="S927" s="1"/>
      <c r="U927" s="1"/>
      <c r="V927" s="1"/>
      <c r="W927" s="1"/>
      <c r="X927" s="1"/>
      <c r="Y927" s="1"/>
      <c r="Z927" s="1">
        <f>Table1914[[#This Row],[Quantity2]]*Table1914[[#This Row],[U Cost]]</f>
        <v>0</v>
      </c>
      <c r="AB927" s="1"/>
      <c r="AC927" s="1"/>
      <c r="AD927" s="1">
        <f t="shared" si="96"/>
        <v>0</v>
      </c>
      <c r="AE927" s="1"/>
      <c r="AF927" s="1">
        <f>SUM(Table1914[[#This Row],[Total 
Paid]:[Shipping 
Charged]])</f>
        <v>0</v>
      </c>
      <c r="AG927" s="1"/>
      <c r="AH927" s="1"/>
      <c r="AI927" s="1">
        <f t="shared" si="97"/>
        <v>0</v>
      </c>
      <c r="AK927" s="1"/>
      <c r="AL927" s="1"/>
      <c r="AM927" s="1"/>
      <c r="AN927" s="1"/>
      <c r="AP927" s="30"/>
      <c r="AQ927" s="1"/>
      <c r="AR927" s="1">
        <f t="shared" si="99"/>
        <v>0</v>
      </c>
      <c r="AS927" s="1"/>
      <c r="AT927" s="1"/>
      <c r="AU927" s="2">
        <f t="shared" si="98"/>
        <v>0</v>
      </c>
      <c r="AW927" s="1"/>
      <c r="AX927" s="1"/>
      <c r="AY927" s="1"/>
      <c r="AZ927" s="2">
        <f t="shared" si="95"/>
        <v>0</v>
      </c>
      <c r="BA927" s="2">
        <f>SUM(AF927,AH927,-AZ927,-Table1914[[#This Row],[Sale Fee]])</f>
        <v>0</v>
      </c>
      <c r="BC927" s="1"/>
      <c r="BD927" s="1"/>
      <c r="BE927" s="1"/>
    </row>
    <row r="928" spans="1:57" x14ac:dyDescent="0.25">
      <c r="A928" s="1"/>
      <c r="B928" s="1"/>
      <c r="Q928" s="1"/>
      <c r="R928" s="1"/>
      <c r="S928" s="1"/>
      <c r="U928" s="1"/>
      <c r="V928" s="1"/>
      <c r="W928" s="1"/>
      <c r="X928" s="1"/>
      <c r="Y928" s="1"/>
      <c r="Z928" s="1">
        <f>Table1914[[#This Row],[Quantity2]]*Table1914[[#This Row],[U Cost]]</f>
        <v>0</v>
      </c>
      <c r="AB928" s="1"/>
      <c r="AC928" s="1"/>
      <c r="AD928" s="1">
        <f t="shared" si="96"/>
        <v>0</v>
      </c>
      <c r="AE928" s="1"/>
      <c r="AF928" s="1">
        <f>SUM(Table1914[[#This Row],[Total 
Paid]:[Shipping 
Charged]])</f>
        <v>0</v>
      </c>
      <c r="AG928" s="1"/>
      <c r="AH928" s="1"/>
      <c r="AI928" s="1">
        <f t="shared" si="97"/>
        <v>0</v>
      </c>
      <c r="AK928" s="1"/>
      <c r="AL928" s="1"/>
      <c r="AM928" s="1"/>
      <c r="AN928" s="1"/>
      <c r="AP928" s="30"/>
      <c r="AQ928" s="1"/>
      <c r="AR928" s="1">
        <f t="shared" si="99"/>
        <v>0</v>
      </c>
      <c r="AS928" s="1"/>
      <c r="AT928" s="1"/>
      <c r="AU928" s="2">
        <f t="shared" si="98"/>
        <v>0</v>
      </c>
      <c r="AW928" s="1"/>
      <c r="AX928" s="1"/>
      <c r="AY928" s="1"/>
      <c r="AZ928" s="2">
        <f t="shared" si="95"/>
        <v>0</v>
      </c>
      <c r="BA928" s="2">
        <f>SUM(AF928,AH928,-AZ928,-Table1914[[#This Row],[Sale Fee]])</f>
        <v>0</v>
      </c>
      <c r="BC928" s="1"/>
      <c r="BD928" s="1"/>
      <c r="BE928" s="1"/>
    </row>
    <row r="929" spans="1:57" x14ac:dyDescent="0.25">
      <c r="A929" s="1"/>
      <c r="B929" s="1"/>
      <c r="Q929" s="1"/>
      <c r="R929" s="1"/>
      <c r="S929" s="1"/>
      <c r="U929" s="1"/>
      <c r="V929" s="1"/>
      <c r="W929" s="1"/>
      <c r="X929" s="1"/>
      <c r="Y929" s="1"/>
      <c r="Z929" s="1">
        <f>Table1914[[#This Row],[Quantity2]]*Table1914[[#This Row],[U Cost]]</f>
        <v>0</v>
      </c>
      <c r="AB929" s="1"/>
      <c r="AC929" s="1"/>
      <c r="AD929" s="1">
        <f t="shared" si="96"/>
        <v>0</v>
      </c>
      <c r="AE929" s="1"/>
      <c r="AF929" s="1">
        <f>SUM(Table1914[[#This Row],[Total 
Paid]:[Shipping 
Charged]])</f>
        <v>0</v>
      </c>
      <c r="AG929" s="1"/>
      <c r="AH929" s="1"/>
      <c r="AI929" s="1">
        <f t="shared" si="97"/>
        <v>0</v>
      </c>
      <c r="AK929" s="1"/>
      <c r="AL929" s="1"/>
      <c r="AM929" s="1"/>
      <c r="AN929" s="1"/>
      <c r="AP929" s="30"/>
      <c r="AQ929" s="1"/>
      <c r="AR929" s="1">
        <f t="shared" si="99"/>
        <v>0</v>
      </c>
      <c r="AS929" s="1"/>
      <c r="AT929" s="1"/>
      <c r="AU929" s="2">
        <f t="shared" si="98"/>
        <v>0</v>
      </c>
      <c r="AW929" s="1"/>
      <c r="AX929" s="1"/>
      <c r="AY929" s="1"/>
      <c r="AZ929" s="2">
        <f t="shared" si="95"/>
        <v>0</v>
      </c>
      <c r="BA929" s="2">
        <f>SUM(AF929,AH929,-AZ929,-Table1914[[#This Row],[Sale Fee]])</f>
        <v>0</v>
      </c>
      <c r="BC929" s="1"/>
      <c r="BD929" s="1"/>
      <c r="BE929" s="1"/>
    </row>
    <row r="930" spans="1:57" x14ac:dyDescent="0.25">
      <c r="A930" s="1"/>
      <c r="B930" s="1"/>
      <c r="Q930" s="1"/>
      <c r="R930" s="1"/>
      <c r="S930" s="1"/>
      <c r="U930" s="1"/>
      <c r="V930" s="1"/>
      <c r="W930" s="1"/>
      <c r="X930" s="1"/>
      <c r="Y930" s="1"/>
      <c r="Z930" s="1">
        <f>Table1914[[#This Row],[Quantity2]]*Table1914[[#This Row],[U Cost]]</f>
        <v>0</v>
      </c>
      <c r="AB930" s="1"/>
      <c r="AC930" s="1"/>
      <c r="AD930" s="1">
        <f t="shared" si="96"/>
        <v>0</v>
      </c>
      <c r="AE930" s="1"/>
      <c r="AF930" s="1">
        <f>SUM(Table1914[[#This Row],[Total 
Paid]:[Shipping 
Charged]])</f>
        <v>0</v>
      </c>
      <c r="AG930" s="1"/>
      <c r="AH930" s="1"/>
      <c r="AI930" s="1">
        <f t="shared" si="97"/>
        <v>0</v>
      </c>
      <c r="AK930" s="1"/>
      <c r="AL930" s="1"/>
      <c r="AM930" s="1"/>
      <c r="AN930" s="1"/>
      <c r="AP930" s="30"/>
      <c r="AQ930" s="1"/>
      <c r="AR930" s="1">
        <f t="shared" si="99"/>
        <v>0</v>
      </c>
      <c r="AS930" s="1"/>
      <c r="AT930" s="1"/>
      <c r="AU930" s="2">
        <f t="shared" si="98"/>
        <v>0</v>
      </c>
      <c r="AW930" s="1"/>
      <c r="AX930" s="1"/>
      <c r="AY930" s="1"/>
      <c r="AZ930" s="2">
        <f t="shared" si="95"/>
        <v>0</v>
      </c>
      <c r="BA930" s="2">
        <f>SUM(AF930,AH930,-AZ930,-Table1914[[#This Row],[Sale Fee]])</f>
        <v>0</v>
      </c>
      <c r="BC930" s="1"/>
      <c r="BD930" s="1"/>
      <c r="BE930" s="1"/>
    </row>
    <row r="931" spans="1:57" x14ac:dyDescent="0.25">
      <c r="A931" s="1"/>
      <c r="B931" s="1"/>
      <c r="Q931" s="1"/>
      <c r="R931" s="1"/>
      <c r="S931" s="1"/>
      <c r="U931" s="1"/>
      <c r="V931" s="1"/>
      <c r="W931" s="1"/>
      <c r="X931" s="1"/>
      <c r="Y931" s="1"/>
      <c r="Z931" s="1">
        <f>Table1914[[#This Row],[Quantity2]]*Table1914[[#This Row],[U Cost]]</f>
        <v>0</v>
      </c>
      <c r="AB931" s="1"/>
      <c r="AC931" s="1"/>
      <c r="AD931" s="1">
        <f t="shared" si="96"/>
        <v>0</v>
      </c>
      <c r="AE931" s="1"/>
      <c r="AF931" s="1">
        <f>SUM(Table1914[[#This Row],[Total 
Paid]:[Shipping 
Charged]])</f>
        <v>0</v>
      </c>
      <c r="AG931" s="1"/>
      <c r="AH931" s="1"/>
      <c r="AI931" s="1">
        <f t="shared" si="97"/>
        <v>0</v>
      </c>
      <c r="AK931" s="1"/>
      <c r="AL931" s="1"/>
      <c r="AM931" s="1"/>
      <c r="AN931" s="1"/>
      <c r="AP931" s="30"/>
      <c r="AQ931" s="1"/>
      <c r="AR931" s="1">
        <f t="shared" si="99"/>
        <v>0</v>
      </c>
      <c r="AS931" s="1"/>
      <c r="AT931" s="1"/>
      <c r="AU931" s="2">
        <f t="shared" si="98"/>
        <v>0</v>
      </c>
      <c r="AW931" s="1"/>
      <c r="AX931" s="1"/>
      <c r="AY931" s="1"/>
      <c r="AZ931" s="2">
        <f t="shared" si="95"/>
        <v>0</v>
      </c>
      <c r="BA931" s="2">
        <f>SUM(AF931,AH931,-AZ931,-Table1914[[#This Row],[Sale Fee]])</f>
        <v>0</v>
      </c>
      <c r="BC931" s="1"/>
      <c r="BD931" s="1"/>
      <c r="BE931" s="1"/>
    </row>
    <row r="932" spans="1:57" x14ac:dyDescent="0.25">
      <c r="A932" s="1"/>
      <c r="B932" s="1"/>
      <c r="Q932" s="1"/>
      <c r="R932" s="1"/>
      <c r="S932" s="1"/>
      <c r="U932" s="1"/>
      <c r="V932" s="1"/>
      <c r="W932" s="1"/>
      <c r="X932" s="1"/>
      <c r="Y932" s="1"/>
      <c r="Z932" s="1">
        <f>Table1914[[#This Row],[Quantity2]]*Table1914[[#This Row],[U Cost]]</f>
        <v>0</v>
      </c>
      <c r="AB932" s="1"/>
      <c r="AC932" s="1"/>
      <c r="AD932" s="1">
        <f t="shared" si="96"/>
        <v>0</v>
      </c>
      <c r="AE932" s="1"/>
      <c r="AF932" s="1">
        <f>SUM(Table1914[[#This Row],[Total 
Paid]:[Shipping 
Charged]])</f>
        <v>0</v>
      </c>
      <c r="AG932" s="1"/>
      <c r="AH932" s="1"/>
      <c r="AI932" s="1">
        <f t="shared" si="97"/>
        <v>0</v>
      </c>
      <c r="AK932" s="1"/>
      <c r="AL932" s="1"/>
      <c r="AM932" s="1"/>
      <c r="AN932" s="1"/>
      <c r="AP932" s="30"/>
      <c r="AQ932" s="1"/>
      <c r="AR932" s="1">
        <f t="shared" si="99"/>
        <v>0</v>
      </c>
      <c r="AS932" s="1"/>
      <c r="AT932" s="1"/>
      <c r="AU932" s="2">
        <f t="shared" si="98"/>
        <v>0</v>
      </c>
      <c r="AW932" s="1"/>
      <c r="AX932" s="1"/>
      <c r="AY932" s="1"/>
      <c r="AZ932" s="2">
        <f t="shared" si="95"/>
        <v>0</v>
      </c>
      <c r="BA932" s="2">
        <f>SUM(AF932,AH932,-AZ932,-Table1914[[#This Row],[Sale Fee]])</f>
        <v>0</v>
      </c>
      <c r="BC932" s="1"/>
      <c r="BD932" s="1"/>
      <c r="BE932" s="1"/>
    </row>
    <row r="933" spans="1:57" x14ac:dyDescent="0.25">
      <c r="A933" s="1"/>
      <c r="B933" s="1"/>
      <c r="Q933" s="1"/>
      <c r="R933" s="1"/>
      <c r="S933" s="1"/>
      <c r="U933" s="1"/>
      <c r="V933" s="1"/>
      <c r="W933" s="1"/>
      <c r="X933" s="1"/>
      <c r="Y933" s="1"/>
      <c r="Z933" s="1">
        <f>Table1914[[#This Row],[Quantity2]]*Table1914[[#This Row],[U Cost]]</f>
        <v>0</v>
      </c>
      <c r="AB933" s="1"/>
      <c r="AC933" s="1"/>
      <c r="AD933" s="1">
        <f t="shared" si="96"/>
        <v>0</v>
      </c>
      <c r="AE933" s="1"/>
      <c r="AF933" s="1">
        <f>SUM(Table1914[[#This Row],[Total 
Paid]:[Shipping 
Charged]])</f>
        <v>0</v>
      </c>
      <c r="AG933" s="1"/>
      <c r="AH933" s="1"/>
      <c r="AI933" s="1">
        <f t="shared" si="97"/>
        <v>0</v>
      </c>
      <c r="AK933" s="1"/>
      <c r="AL933" s="1"/>
      <c r="AM933" s="1"/>
      <c r="AN933" s="1"/>
      <c r="AP933" s="30"/>
      <c r="AQ933" s="1"/>
      <c r="AR933" s="1">
        <f t="shared" si="99"/>
        <v>0</v>
      </c>
      <c r="AS933" s="1"/>
      <c r="AT933" s="1"/>
      <c r="AU933" s="2">
        <f t="shared" si="98"/>
        <v>0</v>
      </c>
      <c r="AW933" s="1"/>
      <c r="AX933" s="1"/>
      <c r="AY933" s="1"/>
      <c r="AZ933" s="2">
        <f t="shared" si="95"/>
        <v>0</v>
      </c>
      <c r="BA933" s="2">
        <f>SUM(AF933,AH933,-AZ933,-Table1914[[#This Row],[Sale Fee]])</f>
        <v>0</v>
      </c>
      <c r="BC933" s="1"/>
      <c r="BD933" s="1"/>
      <c r="BE933" s="1"/>
    </row>
    <row r="934" spans="1:57" x14ac:dyDescent="0.25">
      <c r="A934" s="1"/>
      <c r="B934" s="1"/>
      <c r="Q934" s="1"/>
      <c r="R934" s="1"/>
      <c r="S934" s="1"/>
      <c r="U934" s="1"/>
      <c r="V934" s="1"/>
      <c r="W934" s="1"/>
      <c r="X934" s="1"/>
      <c r="Y934" s="1"/>
      <c r="Z934" s="1">
        <f>Table1914[[#This Row],[Quantity2]]*Table1914[[#This Row],[U Cost]]</f>
        <v>0</v>
      </c>
      <c r="AB934" s="1"/>
      <c r="AC934" s="1"/>
      <c r="AD934" s="1">
        <f t="shared" si="96"/>
        <v>0</v>
      </c>
      <c r="AE934" s="1"/>
      <c r="AF934" s="1">
        <f>SUM(Table1914[[#This Row],[Total 
Paid]:[Shipping 
Charged]])</f>
        <v>0</v>
      </c>
      <c r="AG934" s="1"/>
      <c r="AH934" s="1"/>
      <c r="AI934" s="1">
        <f t="shared" si="97"/>
        <v>0</v>
      </c>
      <c r="AK934" s="1"/>
      <c r="AL934" s="1"/>
      <c r="AM934" s="1"/>
      <c r="AN934" s="1"/>
      <c r="AP934" s="30"/>
      <c r="AQ934" s="1"/>
      <c r="AR934" s="1">
        <f t="shared" si="99"/>
        <v>0</v>
      </c>
      <c r="AS934" s="1"/>
      <c r="AT934" s="1"/>
      <c r="AU934" s="2">
        <f t="shared" si="98"/>
        <v>0</v>
      </c>
      <c r="AW934" s="1"/>
      <c r="AX934" s="1"/>
      <c r="AY934" s="1"/>
      <c r="AZ934" s="2">
        <f t="shared" si="95"/>
        <v>0</v>
      </c>
      <c r="BA934" s="2">
        <f>SUM(AF934,AH934,-AZ934,-Table1914[[#This Row],[Sale Fee]])</f>
        <v>0</v>
      </c>
      <c r="BC934" s="1"/>
      <c r="BD934" s="1"/>
      <c r="BE934" s="1"/>
    </row>
    <row r="935" spans="1:57" x14ac:dyDescent="0.25">
      <c r="A935" s="1"/>
      <c r="B935" s="1"/>
      <c r="Q935" s="1"/>
      <c r="R935" s="1"/>
      <c r="S935" s="1"/>
      <c r="U935" s="1"/>
      <c r="V935" s="1"/>
      <c r="W935" s="1"/>
      <c r="X935" s="1"/>
      <c r="Y935" s="1"/>
      <c r="Z935" s="1">
        <f>Table1914[[#This Row],[Quantity2]]*Table1914[[#This Row],[U Cost]]</f>
        <v>0</v>
      </c>
      <c r="AB935" s="1"/>
      <c r="AC935" s="1"/>
      <c r="AD935" s="1">
        <f t="shared" si="96"/>
        <v>0</v>
      </c>
      <c r="AE935" s="1"/>
      <c r="AF935" s="1">
        <f>SUM(Table1914[[#This Row],[Total 
Paid]:[Shipping 
Charged]])</f>
        <v>0</v>
      </c>
      <c r="AG935" s="1"/>
      <c r="AH935" s="1"/>
      <c r="AI935" s="1">
        <f t="shared" si="97"/>
        <v>0</v>
      </c>
      <c r="AK935" s="1"/>
      <c r="AL935" s="1"/>
      <c r="AM935" s="1"/>
      <c r="AN935" s="1"/>
      <c r="AP935" s="30"/>
      <c r="AQ935" s="1"/>
      <c r="AR935" s="1">
        <f t="shared" si="99"/>
        <v>0</v>
      </c>
      <c r="AS935" s="1"/>
      <c r="AT935" s="1"/>
      <c r="AU935" s="2">
        <f t="shared" si="98"/>
        <v>0</v>
      </c>
      <c r="AW935" s="1"/>
      <c r="AX935" s="1"/>
      <c r="AY935" s="1"/>
      <c r="AZ935" s="2">
        <f t="shared" si="95"/>
        <v>0</v>
      </c>
      <c r="BA935" s="2">
        <f>SUM(AF935,AH935,-AZ935,-Table1914[[#This Row],[Sale Fee]])</f>
        <v>0</v>
      </c>
      <c r="BC935" s="1"/>
      <c r="BD935" s="1"/>
      <c r="BE935" s="1"/>
    </row>
    <row r="936" spans="1:57" x14ac:dyDescent="0.25">
      <c r="A936" s="1"/>
      <c r="B936" s="1"/>
      <c r="Q936" s="1"/>
      <c r="R936" s="1"/>
      <c r="S936" s="1"/>
      <c r="U936" s="1"/>
      <c r="V936" s="1"/>
      <c r="W936" s="1"/>
      <c r="X936" s="1"/>
      <c r="Y936" s="1"/>
      <c r="Z936" s="1">
        <f>Table1914[[#This Row],[Quantity2]]*Table1914[[#This Row],[U Cost]]</f>
        <v>0</v>
      </c>
      <c r="AB936" s="1"/>
      <c r="AC936" s="1"/>
      <c r="AD936" s="1">
        <f t="shared" si="96"/>
        <v>0</v>
      </c>
      <c r="AE936" s="1"/>
      <c r="AF936" s="1">
        <f>SUM(Table1914[[#This Row],[Total 
Paid]:[Shipping 
Charged]])</f>
        <v>0</v>
      </c>
      <c r="AG936" s="1"/>
      <c r="AH936" s="1"/>
      <c r="AI936" s="1">
        <f t="shared" si="97"/>
        <v>0</v>
      </c>
      <c r="AK936" s="1"/>
      <c r="AL936" s="1"/>
      <c r="AM936" s="1"/>
      <c r="AN936" s="1"/>
      <c r="AP936" s="30"/>
      <c r="AQ936" s="1"/>
      <c r="AR936" s="1">
        <f t="shared" si="99"/>
        <v>0</v>
      </c>
      <c r="AS936" s="1"/>
      <c r="AT936" s="1"/>
      <c r="AU936" s="2">
        <f t="shared" si="98"/>
        <v>0</v>
      </c>
      <c r="AW936" s="1"/>
      <c r="AX936" s="1"/>
      <c r="AY936" s="1"/>
      <c r="AZ936" s="2">
        <f t="shared" si="95"/>
        <v>0</v>
      </c>
      <c r="BA936" s="2">
        <f>SUM(AF936,AH936,-AZ936,-Table1914[[#This Row],[Sale Fee]])</f>
        <v>0</v>
      </c>
      <c r="BC936" s="1"/>
      <c r="BD936" s="1"/>
      <c r="BE936" s="1"/>
    </row>
    <row r="937" spans="1:57" x14ac:dyDescent="0.25">
      <c r="A937" s="1"/>
      <c r="B937" s="1"/>
      <c r="Q937" s="1"/>
      <c r="R937" s="1"/>
      <c r="S937" s="1"/>
      <c r="U937" s="1"/>
      <c r="V937" s="1"/>
      <c r="W937" s="1"/>
      <c r="X937" s="1"/>
      <c r="Y937" s="1"/>
      <c r="Z937" s="1">
        <f>Table1914[[#This Row],[Quantity2]]*Table1914[[#This Row],[U Cost]]</f>
        <v>0</v>
      </c>
      <c r="AB937" s="1"/>
      <c r="AC937" s="1"/>
      <c r="AD937" s="1">
        <f t="shared" si="96"/>
        <v>0</v>
      </c>
      <c r="AE937" s="1"/>
      <c r="AF937" s="1">
        <f>SUM(Table1914[[#This Row],[Total 
Paid]:[Shipping 
Charged]])</f>
        <v>0</v>
      </c>
      <c r="AG937" s="1"/>
      <c r="AH937" s="1"/>
      <c r="AI937" s="1">
        <f t="shared" si="97"/>
        <v>0</v>
      </c>
      <c r="AK937" s="1"/>
      <c r="AL937" s="1"/>
      <c r="AM937" s="1"/>
      <c r="AN937" s="1"/>
      <c r="AP937" s="30"/>
      <c r="AQ937" s="1"/>
      <c r="AR937" s="1">
        <f t="shared" si="99"/>
        <v>0</v>
      </c>
      <c r="AS937" s="1"/>
      <c r="AT937" s="1"/>
      <c r="AU937" s="2">
        <f t="shared" si="98"/>
        <v>0</v>
      </c>
      <c r="AW937" s="1"/>
      <c r="AX937" s="1"/>
      <c r="AY937" s="1"/>
      <c r="AZ937" s="2">
        <f t="shared" si="95"/>
        <v>0</v>
      </c>
      <c r="BA937" s="2">
        <f>SUM(AF937,AH937,-AZ937,-Table1914[[#This Row],[Sale Fee]])</f>
        <v>0</v>
      </c>
      <c r="BC937" s="1"/>
      <c r="BD937" s="1"/>
      <c r="BE937" s="1"/>
    </row>
    <row r="938" spans="1:57" x14ac:dyDescent="0.25">
      <c r="A938" s="1"/>
      <c r="B938" s="1"/>
      <c r="Q938" s="1"/>
      <c r="R938" s="1"/>
      <c r="S938" s="1"/>
      <c r="U938" s="1"/>
      <c r="V938" s="1"/>
      <c r="W938" s="1"/>
      <c r="X938" s="1"/>
      <c r="Y938" s="1"/>
      <c r="Z938" s="1">
        <f>Table1914[[#This Row],[Quantity2]]*Table1914[[#This Row],[U Cost]]</f>
        <v>0</v>
      </c>
      <c r="AB938" s="1"/>
      <c r="AC938" s="1"/>
      <c r="AD938" s="1">
        <f t="shared" si="96"/>
        <v>0</v>
      </c>
      <c r="AE938" s="1"/>
      <c r="AF938" s="1">
        <f>SUM(Table1914[[#This Row],[Total 
Paid]:[Shipping 
Charged]])</f>
        <v>0</v>
      </c>
      <c r="AG938" s="1"/>
      <c r="AH938" s="1"/>
      <c r="AI938" s="1">
        <f t="shared" si="97"/>
        <v>0</v>
      </c>
      <c r="AK938" s="1"/>
      <c r="AL938" s="1"/>
      <c r="AM938" s="1"/>
      <c r="AN938" s="1"/>
      <c r="AP938" s="30"/>
      <c r="AQ938" s="1"/>
      <c r="AR938" s="1">
        <f t="shared" si="99"/>
        <v>0</v>
      </c>
      <c r="AS938" s="1"/>
      <c r="AT938" s="1"/>
      <c r="AU938" s="2">
        <f t="shared" si="98"/>
        <v>0</v>
      </c>
      <c r="AW938" s="1"/>
      <c r="AX938" s="1"/>
      <c r="AY938" s="1"/>
      <c r="AZ938" s="2">
        <f t="shared" si="95"/>
        <v>0</v>
      </c>
      <c r="BA938" s="2">
        <f>SUM(AF938,AH938,-AZ938,-Table1914[[#This Row],[Sale Fee]])</f>
        <v>0</v>
      </c>
      <c r="BC938" s="1"/>
      <c r="BD938" s="1"/>
      <c r="BE938" s="1"/>
    </row>
    <row r="939" spans="1:57" x14ac:dyDescent="0.25">
      <c r="A939" s="1"/>
      <c r="B939" s="1"/>
      <c r="Q939" s="1"/>
      <c r="R939" s="1"/>
      <c r="S939" s="1"/>
      <c r="U939" s="1"/>
      <c r="V939" s="1"/>
      <c r="W939" s="1"/>
      <c r="X939" s="1"/>
      <c r="Y939" s="1"/>
      <c r="Z939" s="1">
        <f>Table1914[[#This Row],[Quantity2]]*Table1914[[#This Row],[U Cost]]</f>
        <v>0</v>
      </c>
      <c r="AB939" s="1"/>
      <c r="AC939" s="1"/>
      <c r="AD939" s="1">
        <f t="shared" si="96"/>
        <v>0</v>
      </c>
      <c r="AE939" s="1"/>
      <c r="AF939" s="1">
        <f>SUM(Table1914[[#This Row],[Total 
Paid]:[Shipping 
Charged]])</f>
        <v>0</v>
      </c>
      <c r="AG939" s="1"/>
      <c r="AH939" s="1"/>
      <c r="AI939" s="1">
        <f t="shared" si="97"/>
        <v>0</v>
      </c>
      <c r="AK939" s="1"/>
      <c r="AL939" s="1"/>
      <c r="AM939" s="1"/>
      <c r="AN939" s="1"/>
      <c r="AP939" s="30"/>
      <c r="AQ939" s="1"/>
      <c r="AR939" s="1">
        <f t="shared" si="99"/>
        <v>0</v>
      </c>
      <c r="AS939" s="1"/>
      <c r="AT939" s="1"/>
      <c r="AU939" s="2">
        <f t="shared" si="98"/>
        <v>0</v>
      </c>
      <c r="AW939" s="1"/>
      <c r="AX939" s="1"/>
      <c r="AY939" s="1"/>
      <c r="AZ939" s="2">
        <f t="shared" si="95"/>
        <v>0</v>
      </c>
      <c r="BA939" s="2">
        <f>SUM(AF939,AH939,-AZ939,-Table1914[[#This Row],[Sale Fee]])</f>
        <v>0</v>
      </c>
      <c r="BC939" s="1"/>
      <c r="BD939" s="1"/>
      <c r="BE939" s="1"/>
    </row>
    <row r="940" spans="1:57" x14ac:dyDescent="0.25">
      <c r="A940" s="1"/>
      <c r="B940" s="1"/>
      <c r="Q940" s="1"/>
      <c r="R940" s="1"/>
      <c r="S940" s="1"/>
      <c r="U940" s="1"/>
      <c r="V940" s="1"/>
      <c r="W940" s="1"/>
      <c r="X940" s="1"/>
      <c r="Y940" s="1"/>
      <c r="Z940" s="1">
        <f>Table1914[[#This Row],[Quantity2]]*Table1914[[#This Row],[U Cost]]</f>
        <v>0</v>
      </c>
      <c r="AB940" s="1"/>
      <c r="AC940" s="1"/>
      <c r="AD940" s="1">
        <f t="shared" si="96"/>
        <v>0</v>
      </c>
      <c r="AE940" s="1"/>
      <c r="AF940" s="1">
        <f>SUM(Table1914[[#This Row],[Total 
Paid]:[Shipping 
Charged]])</f>
        <v>0</v>
      </c>
      <c r="AG940" s="1"/>
      <c r="AH940" s="1"/>
      <c r="AI940" s="1">
        <f t="shared" si="97"/>
        <v>0</v>
      </c>
      <c r="AK940" s="1"/>
      <c r="AL940" s="1"/>
      <c r="AM940" s="1"/>
      <c r="AN940" s="1"/>
      <c r="AP940" s="30"/>
      <c r="AQ940" s="1"/>
      <c r="AR940" s="1">
        <f t="shared" si="99"/>
        <v>0</v>
      </c>
      <c r="AS940" s="1"/>
      <c r="AT940" s="1"/>
      <c r="AU940" s="2">
        <f t="shared" si="98"/>
        <v>0</v>
      </c>
      <c r="AW940" s="1"/>
      <c r="AX940" s="1"/>
      <c r="AY940" s="1"/>
      <c r="AZ940" s="2">
        <f t="shared" si="95"/>
        <v>0</v>
      </c>
      <c r="BA940" s="2">
        <f>SUM(AF940,AH940,-AZ940,-Table1914[[#This Row],[Sale Fee]])</f>
        <v>0</v>
      </c>
      <c r="BC940" s="1"/>
      <c r="BD940" s="1"/>
      <c r="BE940" s="1"/>
    </row>
    <row r="941" spans="1:57" x14ac:dyDescent="0.25">
      <c r="A941" s="1"/>
      <c r="B941" s="1"/>
      <c r="Q941" s="1"/>
      <c r="R941" s="1"/>
      <c r="S941" s="1"/>
      <c r="U941" s="1"/>
      <c r="V941" s="1"/>
      <c r="W941" s="1"/>
      <c r="X941" s="1"/>
      <c r="Y941" s="1"/>
      <c r="Z941" s="1">
        <f>Table1914[[#This Row],[Quantity2]]*Table1914[[#This Row],[U Cost]]</f>
        <v>0</v>
      </c>
      <c r="AB941" s="1"/>
      <c r="AC941" s="1"/>
      <c r="AD941" s="1">
        <f t="shared" si="96"/>
        <v>0</v>
      </c>
      <c r="AE941" s="1"/>
      <c r="AF941" s="1">
        <f>SUM(Table1914[[#This Row],[Total 
Paid]:[Shipping 
Charged]])</f>
        <v>0</v>
      </c>
      <c r="AG941" s="1"/>
      <c r="AH941" s="1"/>
      <c r="AI941" s="1">
        <f t="shared" si="97"/>
        <v>0</v>
      </c>
      <c r="AK941" s="1"/>
      <c r="AL941" s="1"/>
      <c r="AM941" s="1"/>
      <c r="AN941" s="1"/>
      <c r="AP941" s="30"/>
      <c r="AQ941" s="1"/>
      <c r="AR941" s="1">
        <f t="shared" si="99"/>
        <v>0</v>
      </c>
      <c r="AS941" s="1"/>
      <c r="AT941" s="1"/>
      <c r="AU941" s="2">
        <f t="shared" si="98"/>
        <v>0</v>
      </c>
      <c r="AW941" s="1"/>
      <c r="AX941" s="1"/>
      <c r="AY941" s="1"/>
      <c r="AZ941" s="2">
        <f t="shared" si="95"/>
        <v>0</v>
      </c>
      <c r="BA941" s="2">
        <f>SUM(AF941,AH941,-AZ941,-Table1914[[#This Row],[Sale Fee]])</f>
        <v>0</v>
      </c>
      <c r="BC941" s="1"/>
      <c r="BD941" s="1"/>
      <c r="BE941" s="1"/>
    </row>
    <row r="942" spans="1:57" x14ac:dyDescent="0.25">
      <c r="A942" s="1"/>
      <c r="B942" s="1"/>
      <c r="Q942" s="1"/>
      <c r="R942" s="1"/>
      <c r="S942" s="1"/>
      <c r="U942" s="1"/>
      <c r="V942" s="1"/>
      <c r="W942" s="1"/>
      <c r="X942" s="1"/>
      <c r="Y942" s="1"/>
      <c r="Z942" s="1">
        <f>Table1914[[#This Row],[Quantity2]]*Table1914[[#This Row],[U Cost]]</f>
        <v>0</v>
      </c>
      <c r="AB942" s="1"/>
      <c r="AC942" s="1"/>
      <c r="AD942" s="1">
        <f t="shared" si="96"/>
        <v>0</v>
      </c>
      <c r="AE942" s="1"/>
      <c r="AF942" s="1">
        <f>SUM(Table1914[[#This Row],[Total 
Paid]:[Shipping 
Charged]])</f>
        <v>0</v>
      </c>
      <c r="AG942" s="1"/>
      <c r="AH942" s="1"/>
      <c r="AI942" s="1">
        <f t="shared" si="97"/>
        <v>0</v>
      </c>
      <c r="AK942" s="1"/>
      <c r="AL942" s="1"/>
      <c r="AM942" s="1"/>
      <c r="AN942" s="1"/>
      <c r="AP942" s="30"/>
      <c r="AQ942" s="1"/>
      <c r="AR942" s="1">
        <f t="shared" si="99"/>
        <v>0</v>
      </c>
      <c r="AS942" s="1"/>
      <c r="AT942" s="1"/>
      <c r="AU942" s="2">
        <f t="shared" si="98"/>
        <v>0</v>
      </c>
      <c r="AW942" s="1"/>
      <c r="AX942" s="1"/>
      <c r="AY942" s="1"/>
      <c r="AZ942" s="2">
        <f t="shared" si="95"/>
        <v>0</v>
      </c>
      <c r="BA942" s="2">
        <f>SUM(AF942,AH942,-AZ942,-Table1914[[#This Row],[Sale Fee]])</f>
        <v>0</v>
      </c>
      <c r="BC942" s="1"/>
      <c r="BD942" s="1"/>
      <c r="BE942" s="1"/>
    </row>
    <row r="943" spans="1:57" x14ac:dyDescent="0.25">
      <c r="A943" s="1"/>
      <c r="B943" s="1"/>
      <c r="Q943" s="1"/>
      <c r="R943" s="1"/>
      <c r="S943" s="1"/>
      <c r="U943" s="1"/>
      <c r="V943" s="1"/>
      <c r="W943" s="1"/>
      <c r="X943" s="1"/>
      <c r="Y943" s="1"/>
      <c r="Z943" s="1">
        <f>Table1914[[#This Row],[Quantity2]]*Table1914[[#This Row],[U Cost]]</f>
        <v>0</v>
      </c>
      <c r="AB943" s="1"/>
      <c r="AC943" s="1"/>
      <c r="AD943" s="1">
        <f t="shared" si="96"/>
        <v>0</v>
      </c>
      <c r="AE943" s="1"/>
      <c r="AF943" s="1">
        <f>SUM(Table1914[[#This Row],[Total 
Paid]:[Shipping 
Charged]])</f>
        <v>0</v>
      </c>
      <c r="AG943" s="1"/>
      <c r="AH943" s="1"/>
      <c r="AI943" s="1">
        <f t="shared" si="97"/>
        <v>0</v>
      </c>
      <c r="AK943" s="1"/>
      <c r="AL943" s="1"/>
      <c r="AM943" s="1"/>
      <c r="AN943" s="1"/>
      <c r="AP943" s="30"/>
      <c r="AQ943" s="1"/>
      <c r="AR943" s="1">
        <f t="shared" si="99"/>
        <v>0</v>
      </c>
      <c r="AS943" s="1"/>
      <c r="AT943" s="1"/>
      <c r="AU943" s="2">
        <f t="shared" si="98"/>
        <v>0</v>
      </c>
      <c r="AW943" s="1"/>
      <c r="AX943" s="1"/>
      <c r="AY943" s="1"/>
      <c r="AZ943" s="2">
        <f t="shared" si="95"/>
        <v>0</v>
      </c>
      <c r="BA943" s="2">
        <f>SUM(AF943,AH943,-AZ943,-Table1914[[#This Row],[Sale Fee]])</f>
        <v>0</v>
      </c>
      <c r="BC943" s="1"/>
      <c r="BD943" s="1"/>
      <c r="BE943" s="1"/>
    </row>
    <row r="944" spans="1:57" x14ac:dyDescent="0.25">
      <c r="A944" s="1"/>
      <c r="B944" s="1"/>
      <c r="Q944" s="1"/>
      <c r="R944" s="1"/>
      <c r="S944" s="1"/>
      <c r="U944" s="1"/>
      <c r="V944" s="1"/>
      <c r="W944" s="1"/>
      <c r="X944" s="1"/>
      <c r="Y944" s="1"/>
      <c r="Z944" s="1">
        <f>Table1914[[#This Row],[Quantity2]]*Table1914[[#This Row],[U Cost]]</f>
        <v>0</v>
      </c>
      <c r="AB944" s="1"/>
      <c r="AC944" s="1"/>
      <c r="AD944" s="1">
        <f t="shared" si="96"/>
        <v>0</v>
      </c>
      <c r="AE944" s="1"/>
      <c r="AF944" s="1">
        <f>SUM(Table1914[[#This Row],[Total 
Paid]:[Shipping 
Charged]])</f>
        <v>0</v>
      </c>
      <c r="AG944" s="1"/>
      <c r="AH944" s="1"/>
      <c r="AI944" s="1">
        <f t="shared" si="97"/>
        <v>0</v>
      </c>
      <c r="AK944" s="1"/>
      <c r="AL944" s="1"/>
      <c r="AM944" s="1"/>
      <c r="AN944" s="1"/>
      <c r="AP944" s="30"/>
      <c r="AQ944" s="1"/>
      <c r="AR944" s="1">
        <f t="shared" si="99"/>
        <v>0</v>
      </c>
      <c r="AS944" s="1"/>
      <c r="AT944" s="1"/>
      <c r="AU944" s="2">
        <f t="shared" si="98"/>
        <v>0</v>
      </c>
      <c r="AW944" s="1"/>
      <c r="AX944" s="1"/>
      <c r="AY944" s="1"/>
      <c r="AZ944" s="2">
        <f t="shared" si="95"/>
        <v>0</v>
      </c>
      <c r="BA944" s="2">
        <f>SUM(AF944,AH944,-AZ944,-Table1914[[#This Row],[Sale Fee]])</f>
        <v>0</v>
      </c>
      <c r="BC944" s="1"/>
      <c r="BD944" s="1"/>
      <c r="BE944" s="1"/>
    </row>
    <row r="945" spans="1:57" x14ac:dyDescent="0.25">
      <c r="A945" s="1"/>
      <c r="B945" s="1"/>
      <c r="Q945" s="1"/>
      <c r="R945" s="1"/>
      <c r="S945" s="1"/>
      <c r="U945" s="1"/>
      <c r="V945" s="1"/>
      <c r="W945" s="1"/>
      <c r="X945" s="1"/>
      <c r="Y945" s="1"/>
      <c r="Z945" s="1">
        <f>Table1914[[#This Row],[Quantity2]]*Table1914[[#This Row],[U Cost]]</f>
        <v>0</v>
      </c>
      <c r="AB945" s="1"/>
      <c r="AC945" s="1"/>
      <c r="AD945" s="1">
        <f t="shared" si="96"/>
        <v>0</v>
      </c>
      <c r="AE945" s="1"/>
      <c r="AF945" s="1">
        <f>SUM(Table1914[[#This Row],[Total 
Paid]:[Shipping 
Charged]])</f>
        <v>0</v>
      </c>
      <c r="AG945" s="1"/>
      <c r="AH945" s="1"/>
      <c r="AI945" s="1">
        <f t="shared" si="97"/>
        <v>0</v>
      </c>
      <c r="AK945" s="1"/>
      <c r="AL945" s="1"/>
      <c r="AM945" s="1"/>
      <c r="AN945" s="1"/>
      <c r="AP945" s="30"/>
      <c r="AQ945" s="1"/>
      <c r="AR945" s="1">
        <f t="shared" si="99"/>
        <v>0</v>
      </c>
      <c r="AS945" s="1"/>
      <c r="AT945" s="1"/>
      <c r="AU945" s="2">
        <f t="shared" si="98"/>
        <v>0</v>
      </c>
      <c r="AW945" s="1"/>
      <c r="AX945" s="1"/>
      <c r="AY945" s="1"/>
      <c r="AZ945" s="2">
        <f t="shared" si="95"/>
        <v>0</v>
      </c>
      <c r="BA945" s="2">
        <f>SUM(AF945,AH945,-AZ945,-Table1914[[#This Row],[Sale Fee]])</f>
        <v>0</v>
      </c>
      <c r="BC945" s="1"/>
      <c r="BD945" s="1"/>
      <c r="BE945" s="1"/>
    </row>
    <row r="946" spans="1:57" x14ac:dyDescent="0.25">
      <c r="A946" s="1"/>
      <c r="B946" s="1"/>
      <c r="Q946" s="1"/>
      <c r="R946" s="1"/>
      <c r="S946" s="1"/>
      <c r="U946" s="1"/>
      <c r="V946" s="1"/>
      <c r="W946" s="1"/>
      <c r="X946" s="1"/>
      <c r="Y946" s="1"/>
      <c r="Z946" s="1">
        <f>Table1914[[#This Row],[Quantity2]]*Table1914[[#This Row],[U Cost]]</f>
        <v>0</v>
      </c>
      <c r="AB946" s="1"/>
      <c r="AC946" s="1"/>
      <c r="AD946" s="1">
        <f t="shared" si="96"/>
        <v>0</v>
      </c>
      <c r="AE946" s="1"/>
      <c r="AF946" s="1">
        <f>SUM(Table1914[[#This Row],[Total 
Paid]:[Shipping 
Charged]])</f>
        <v>0</v>
      </c>
      <c r="AG946" s="1"/>
      <c r="AH946" s="1"/>
      <c r="AI946" s="1">
        <f t="shared" si="97"/>
        <v>0</v>
      </c>
      <c r="AK946" s="1"/>
      <c r="AL946" s="1"/>
      <c r="AM946" s="1"/>
      <c r="AN946" s="1"/>
      <c r="AP946" s="30"/>
      <c r="AQ946" s="1"/>
      <c r="AR946" s="1">
        <f t="shared" si="99"/>
        <v>0</v>
      </c>
      <c r="AS946" s="1"/>
      <c r="AT946" s="1"/>
      <c r="AU946" s="2">
        <f t="shared" si="98"/>
        <v>0</v>
      </c>
      <c r="AW946" s="1"/>
      <c r="AX946" s="1"/>
      <c r="AY946" s="1"/>
      <c r="AZ946" s="2">
        <f t="shared" si="95"/>
        <v>0</v>
      </c>
      <c r="BA946" s="2">
        <f>SUM(AF946,AH946,-AZ946,-Table1914[[#This Row],[Sale Fee]])</f>
        <v>0</v>
      </c>
      <c r="BC946" s="1"/>
      <c r="BD946" s="1"/>
      <c r="BE946" s="1"/>
    </row>
    <row r="947" spans="1:57" x14ac:dyDescent="0.25">
      <c r="A947" s="1"/>
      <c r="B947" s="1"/>
      <c r="Q947" s="1"/>
      <c r="R947" s="1"/>
      <c r="S947" s="1"/>
      <c r="U947" s="1"/>
      <c r="V947" s="1"/>
      <c r="W947" s="1"/>
      <c r="X947" s="1"/>
      <c r="Y947" s="1"/>
      <c r="Z947" s="1">
        <f>Table1914[[#This Row],[Quantity2]]*Table1914[[#This Row],[U Cost]]</f>
        <v>0</v>
      </c>
      <c r="AB947" s="1"/>
      <c r="AC947" s="1"/>
      <c r="AD947" s="1">
        <f t="shared" si="96"/>
        <v>0</v>
      </c>
      <c r="AE947" s="1"/>
      <c r="AF947" s="1">
        <f>SUM(Table1914[[#This Row],[Total 
Paid]:[Shipping 
Charged]])</f>
        <v>0</v>
      </c>
      <c r="AG947" s="1"/>
      <c r="AH947" s="1"/>
      <c r="AI947" s="1">
        <f t="shared" si="97"/>
        <v>0</v>
      </c>
      <c r="AK947" s="1"/>
      <c r="AL947" s="1"/>
      <c r="AM947" s="1"/>
      <c r="AN947" s="1"/>
      <c r="AP947" s="30"/>
      <c r="AQ947" s="1"/>
      <c r="AR947" s="1">
        <f t="shared" si="99"/>
        <v>0</v>
      </c>
      <c r="AS947" s="1"/>
      <c r="AT947" s="1"/>
      <c r="AU947" s="2">
        <f t="shared" si="98"/>
        <v>0</v>
      </c>
      <c r="AW947" s="1"/>
      <c r="AX947" s="1"/>
      <c r="AY947" s="1"/>
      <c r="AZ947" s="2">
        <f t="shared" si="95"/>
        <v>0</v>
      </c>
      <c r="BA947" s="2">
        <f>SUM(AF947,AH947,-AZ947,-Table1914[[#This Row],[Sale Fee]])</f>
        <v>0</v>
      </c>
      <c r="BC947" s="1"/>
      <c r="BD947" s="1"/>
      <c r="BE947" s="1"/>
    </row>
    <row r="948" spans="1:57" x14ac:dyDescent="0.25">
      <c r="A948" s="1"/>
      <c r="B948" s="1"/>
      <c r="Q948" s="1"/>
      <c r="R948" s="1"/>
      <c r="S948" s="1"/>
      <c r="U948" s="1"/>
      <c r="V948" s="1"/>
      <c r="W948" s="1"/>
      <c r="X948" s="1"/>
      <c r="Y948" s="1"/>
      <c r="Z948" s="1">
        <f>Table1914[[#This Row],[Quantity2]]*Table1914[[#This Row],[U Cost]]</f>
        <v>0</v>
      </c>
      <c r="AB948" s="1"/>
      <c r="AC948" s="1"/>
      <c r="AD948" s="1">
        <f t="shared" si="96"/>
        <v>0</v>
      </c>
      <c r="AE948" s="1"/>
      <c r="AF948" s="1">
        <f>SUM(Table1914[[#This Row],[Total 
Paid]:[Shipping 
Charged]])</f>
        <v>0</v>
      </c>
      <c r="AG948" s="1"/>
      <c r="AH948" s="1"/>
      <c r="AI948" s="1">
        <f t="shared" si="97"/>
        <v>0</v>
      </c>
      <c r="AK948" s="1"/>
      <c r="AL948" s="1"/>
      <c r="AM948" s="1"/>
      <c r="AN948" s="1"/>
      <c r="AP948" s="30"/>
      <c r="AQ948" s="1"/>
      <c r="AR948" s="1">
        <f t="shared" si="99"/>
        <v>0</v>
      </c>
      <c r="AS948" s="1"/>
      <c r="AT948" s="1"/>
      <c r="AU948" s="2">
        <f t="shared" si="98"/>
        <v>0</v>
      </c>
      <c r="AW948" s="1"/>
      <c r="AX948" s="1"/>
      <c r="AY948" s="1"/>
      <c r="AZ948" s="2">
        <f t="shared" si="95"/>
        <v>0</v>
      </c>
      <c r="BA948" s="2">
        <f>SUM(AF948,AH948,-AZ948,-Table1914[[#This Row],[Sale Fee]])</f>
        <v>0</v>
      </c>
      <c r="BC948" s="1"/>
      <c r="BD948" s="1"/>
      <c r="BE948" s="1"/>
    </row>
    <row r="949" spans="1:57" x14ac:dyDescent="0.25">
      <c r="A949" s="1"/>
      <c r="B949" s="1"/>
      <c r="Q949" s="1"/>
      <c r="R949" s="1"/>
      <c r="S949" s="1"/>
      <c r="U949" s="1"/>
      <c r="V949" s="1"/>
      <c r="W949" s="1"/>
      <c r="X949" s="1"/>
      <c r="Y949" s="1"/>
      <c r="Z949" s="1">
        <f>Table1914[[#This Row],[Quantity2]]*Table1914[[#This Row],[U Cost]]</f>
        <v>0</v>
      </c>
      <c r="AB949" s="1"/>
      <c r="AC949" s="1"/>
      <c r="AD949" s="1">
        <f t="shared" si="96"/>
        <v>0</v>
      </c>
      <c r="AE949" s="1"/>
      <c r="AF949" s="1">
        <f>SUM(Table1914[[#This Row],[Total 
Paid]:[Shipping 
Charged]])</f>
        <v>0</v>
      </c>
      <c r="AG949" s="1"/>
      <c r="AH949" s="1"/>
      <c r="AI949" s="1">
        <f t="shared" si="97"/>
        <v>0</v>
      </c>
      <c r="AK949" s="1"/>
      <c r="AL949" s="1"/>
      <c r="AM949" s="1"/>
      <c r="AN949" s="1"/>
      <c r="AP949" s="30"/>
      <c r="AQ949" s="1"/>
      <c r="AR949" s="1">
        <f t="shared" si="99"/>
        <v>0</v>
      </c>
      <c r="AS949" s="1"/>
      <c r="AT949" s="1"/>
      <c r="AU949" s="2">
        <f t="shared" si="98"/>
        <v>0</v>
      </c>
      <c r="AW949" s="1"/>
      <c r="AX949" s="1"/>
      <c r="AY949" s="1"/>
      <c r="AZ949" s="2">
        <f t="shared" si="95"/>
        <v>0</v>
      </c>
      <c r="BA949" s="2">
        <f>SUM(AF949,AH949,-AZ949,-Table1914[[#This Row],[Sale Fee]])</f>
        <v>0</v>
      </c>
      <c r="BC949" s="1"/>
      <c r="BD949" s="1"/>
      <c r="BE949" s="1"/>
    </row>
    <row r="950" spans="1:57" x14ac:dyDescent="0.25">
      <c r="A950" s="1"/>
      <c r="B950" s="1"/>
      <c r="Q950" s="1"/>
      <c r="R950" s="1"/>
      <c r="S950" s="1"/>
      <c r="U950" s="1"/>
      <c r="V950" s="1"/>
      <c r="W950" s="1"/>
      <c r="X950" s="1"/>
      <c r="Y950" s="1"/>
      <c r="Z950" s="1">
        <f>Table1914[[#This Row],[Quantity2]]*Table1914[[#This Row],[U Cost]]</f>
        <v>0</v>
      </c>
      <c r="AB950" s="1"/>
      <c r="AC950" s="1"/>
      <c r="AD950" s="1">
        <f t="shared" si="96"/>
        <v>0</v>
      </c>
      <c r="AE950" s="1"/>
      <c r="AF950" s="1">
        <f>SUM(Table1914[[#This Row],[Total 
Paid]:[Shipping 
Charged]])</f>
        <v>0</v>
      </c>
      <c r="AG950" s="1"/>
      <c r="AH950" s="1"/>
      <c r="AI950" s="1">
        <f t="shared" si="97"/>
        <v>0</v>
      </c>
      <c r="AK950" s="1"/>
      <c r="AL950" s="1"/>
      <c r="AM950" s="1"/>
      <c r="AN950" s="1"/>
      <c r="AP950" s="30"/>
      <c r="AQ950" s="1"/>
      <c r="AR950" s="1">
        <f t="shared" si="99"/>
        <v>0</v>
      </c>
      <c r="AS950" s="1"/>
      <c r="AT950" s="1"/>
      <c r="AU950" s="2">
        <f t="shared" si="98"/>
        <v>0</v>
      </c>
      <c r="AW950" s="1"/>
      <c r="AX950" s="1"/>
      <c r="AY950" s="1"/>
      <c r="AZ950" s="2">
        <f t="shared" si="95"/>
        <v>0</v>
      </c>
      <c r="BA950" s="2">
        <f>SUM(AF950,AH950,-AZ950,-Table1914[[#This Row],[Sale Fee]])</f>
        <v>0</v>
      </c>
      <c r="BC950" s="1"/>
      <c r="BD950" s="1"/>
      <c r="BE950" s="1"/>
    </row>
    <row r="951" spans="1:57" x14ac:dyDescent="0.25">
      <c r="A951" s="1"/>
      <c r="B951" s="1"/>
      <c r="Q951" s="1"/>
      <c r="R951" s="1"/>
      <c r="S951" s="1"/>
      <c r="U951" s="1"/>
      <c r="V951" s="1"/>
      <c r="W951" s="1"/>
      <c r="X951" s="1"/>
      <c r="Y951" s="1"/>
      <c r="Z951" s="1">
        <f>Table1914[[#This Row],[Quantity2]]*Table1914[[#This Row],[U Cost]]</f>
        <v>0</v>
      </c>
      <c r="AB951" s="1"/>
      <c r="AC951" s="1"/>
      <c r="AD951" s="1">
        <f t="shared" si="96"/>
        <v>0</v>
      </c>
      <c r="AE951" s="1"/>
      <c r="AF951" s="1">
        <f>SUM(Table1914[[#This Row],[Total 
Paid]:[Shipping 
Charged]])</f>
        <v>0</v>
      </c>
      <c r="AG951" s="1"/>
      <c r="AH951" s="1"/>
      <c r="AI951" s="1">
        <f t="shared" si="97"/>
        <v>0</v>
      </c>
      <c r="AK951" s="1"/>
      <c r="AL951" s="1"/>
      <c r="AM951" s="1"/>
      <c r="AN951" s="1"/>
      <c r="AP951" s="30"/>
      <c r="AQ951" s="1"/>
      <c r="AR951" s="1">
        <f t="shared" si="99"/>
        <v>0</v>
      </c>
      <c r="AS951" s="1"/>
      <c r="AT951" s="1"/>
      <c r="AU951" s="2">
        <f t="shared" si="98"/>
        <v>0</v>
      </c>
      <c r="AW951" s="1"/>
      <c r="AX951" s="1"/>
      <c r="AY951" s="1"/>
      <c r="AZ951" s="2">
        <f t="shared" si="95"/>
        <v>0</v>
      </c>
      <c r="BA951" s="2">
        <f>SUM(AF951,AH951,-AZ951,-Table1914[[#This Row],[Sale Fee]])</f>
        <v>0</v>
      </c>
      <c r="BC951" s="1"/>
      <c r="BD951" s="1"/>
      <c r="BE951" s="1"/>
    </row>
    <row r="952" spans="1:57" x14ac:dyDescent="0.25">
      <c r="A952" s="1"/>
      <c r="B952" s="1"/>
      <c r="Q952" s="1"/>
      <c r="R952" s="1"/>
      <c r="S952" s="1"/>
      <c r="U952" s="1"/>
      <c r="V952" s="1"/>
      <c r="W952" s="1"/>
      <c r="X952" s="1"/>
      <c r="Y952" s="1"/>
      <c r="Z952" s="1">
        <f>Table1914[[#This Row],[Quantity2]]*Table1914[[#This Row],[U Cost]]</f>
        <v>0</v>
      </c>
      <c r="AB952" s="1"/>
      <c r="AC952" s="1"/>
      <c r="AD952" s="1">
        <f t="shared" si="96"/>
        <v>0</v>
      </c>
      <c r="AE952" s="1"/>
      <c r="AF952" s="1">
        <f>SUM(Table1914[[#This Row],[Total 
Paid]:[Shipping 
Charged]])</f>
        <v>0</v>
      </c>
      <c r="AG952" s="1"/>
      <c r="AH952" s="1"/>
      <c r="AI952" s="1">
        <f t="shared" si="97"/>
        <v>0</v>
      </c>
      <c r="AK952" s="1"/>
      <c r="AL952" s="1"/>
      <c r="AM952" s="1"/>
      <c r="AN952" s="1"/>
      <c r="AP952" s="30"/>
      <c r="AQ952" s="1"/>
      <c r="AR952" s="1">
        <f t="shared" si="99"/>
        <v>0</v>
      </c>
      <c r="AS952" s="1"/>
      <c r="AT952" s="1"/>
      <c r="AU952" s="2">
        <f t="shared" si="98"/>
        <v>0</v>
      </c>
      <c r="AW952" s="1"/>
      <c r="AX952" s="1"/>
      <c r="AY952" s="1"/>
      <c r="AZ952" s="2">
        <f t="shared" si="95"/>
        <v>0</v>
      </c>
      <c r="BA952" s="2">
        <f>SUM(AF952,AH952,-AZ952,-Table1914[[#This Row],[Sale Fee]])</f>
        <v>0</v>
      </c>
      <c r="BC952" s="1"/>
      <c r="BD952" s="1"/>
      <c r="BE952" s="1"/>
    </row>
    <row r="953" spans="1:57" x14ac:dyDescent="0.25">
      <c r="A953" s="1"/>
      <c r="B953" s="1"/>
      <c r="Q953" s="1"/>
      <c r="R953" s="1"/>
      <c r="S953" s="1"/>
      <c r="U953" s="1"/>
      <c r="V953" s="1"/>
      <c r="W953" s="1"/>
      <c r="X953" s="1"/>
      <c r="Y953" s="1"/>
      <c r="Z953" s="1">
        <f>Table1914[[#This Row],[Quantity2]]*Table1914[[#This Row],[U Cost]]</f>
        <v>0</v>
      </c>
      <c r="AB953" s="1"/>
      <c r="AC953" s="1"/>
      <c r="AD953" s="1">
        <f t="shared" si="96"/>
        <v>0</v>
      </c>
      <c r="AE953" s="1"/>
      <c r="AF953" s="1">
        <f>SUM(Table1914[[#This Row],[Total 
Paid]:[Shipping 
Charged]])</f>
        <v>0</v>
      </c>
      <c r="AG953" s="1"/>
      <c r="AH953" s="1"/>
      <c r="AI953" s="1">
        <f t="shared" si="97"/>
        <v>0</v>
      </c>
      <c r="AK953" s="1"/>
      <c r="AL953" s="1"/>
      <c r="AM953" s="1"/>
      <c r="AN953" s="1"/>
      <c r="AP953" s="30"/>
      <c r="AQ953" s="1"/>
      <c r="AR953" s="1">
        <f t="shared" si="99"/>
        <v>0</v>
      </c>
      <c r="AS953" s="1"/>
      <c r="AT953" s="1"/>
      <c r="AU953" s="2">
        <f t="shared" si="98"/>
        <v>0</v>
      </c>
      <c r="AW953" s="1"/>
      <c r="AX953" s="1"/>
      <c r="AY953" s="1"/>
      <c r="AZ953" s="2">
        <f t="shared" si="95"/>
        <v>0</v>
      </c>
      <c r="BA953" s="2">
        <f>SUM(AF953,AH953,-AZ953,-Table1914[[#This Row],[Sale Fee]])</f>
        <v>0</v>
      </c>
      <c r="BC953" s="1"/>
      <c r="BD953" s="1"/>
      <c r="BE953" s="1"/>
    </row>
    <row r="954" spans="1:57" x14ac:dyDescent="0.25">
      <c r="A954" s="1"/>
      <c r="B954" s="1"/>
      <c r="Q954" s="1"/>
      <c r="R954" s="1"/>
      <c r="S954" s="1"/>
      <c r="U954" s="1"/>
      <c r="V954" s="1"/>
      <c r="W954" s="1"/>
      <c r="X954" s="1"/>
      <c r="Y954" s="1"/>
      <c r="Z954" s="1">
        <f>Table1914[[#This Row],[Quantity2]]*Table1914[[#This Row],[U Cost]]</f>
        <v>0</v>
      </c>
      <c r="AB954" s="1"/>
      <c r="AC954" s="1"/>
      <c r="AD954" s="1">
        <f t="shared" si="96"/>
        <v>0</v>
      </c>
      <c r="AE954" s="1"/>
      <c r="AF954" s="1">
        <f>SUM(Table1914[[#This Row],[Total 
Paid]:[Shipping 
Charged]])</f>
        <v>0</v>
      </c>
      <c r="AG954" s="1"/>
      <c r="AH954" s="1"/>
      <c r="AI954" s="1">
        <f t="shared" si="97"/>
        <v>0</v>
      </c>
      <c r="AK954" s="1"/>
      <c r="AL954" s="1"/>
      <c r="AM954" s="1"/>
      <c r="AN954" s="1"/>
      <c r="AP954" s="30"/>
      <c r="AQ954" s="1"/>
      <c r="AR954" s="1">
        <f t="shared" si="99"/>
        <v>0</v>
      </c>
      <c r="AS954" s="1"/>
      <c r="AT954" s="1"/>
      <c r="AU954" s="2">
        <f t="shared" si="98"/>
        <v>0</v>
      </c>
      <c r="AW954" s="1"/>
      <c r="AX954" s="1"/>
      <c r="AY954" s="1"/>
      <c r="AZ954" s="2">
        <f t="shared" si="95"/>
        <v>0</v>
      </c>
      <c r="BA954" s="2">
        <f>SUM(AF954,AH954,-AZ954,-Table1914[[#This Row],[Sale Fee]])</f>
        <v>0</v>
      </c>
      <c r="BC954" s="1"/>
      <c r="BD954" s="1"/>
      <c r="BE954" s="1"/>
    </row>
    <row r="955" spans="1:57" x14ac:dyDescent="0.25">
      <c r="A955" s="1"/>
      <c r="B955" s="1"/>
      <c r="Q955" s="1"/>
      <c r="R955" s="1"/>
      <c r="S955" s="1"/>
      <c r="U955" s="1"/>
      <c r="V955" s="1"/>
      <c r="W955" s="1"/>
      <c r="X955" s="1"/>
      <c r="Y955" s="1"/>
      <c r="Z955" s="1">
        <f>Table1914[[#This Row],[Quantity2]]*Table1914[[#This Row],[U Cost]]</f>
        <v>0</v>
      </c>
      <c r="AB955" s="1"/>
      <c r="AC955" s="1"/>
      <c r="AD955" s="1">
        <f t="shared" si="96"/>
        <v>0</v>
      </c>
      <c r="AE955" s="1"/>
      <c r="AF955" s="1">
        <f>SUM(Table1914[[#This Row],[Total 
Paid]:[Shipping 
Charged]])</f>
        <v>0</v>
      </c>
      <c r="AG955" s="1"/>
      <c r="AH955" s="1"/>
      <c r="AI955" s="1">
        <f t="shared" si="97"/>
        <v>0</v>
      </c>
      <c r="AK955" s="1"/>
      <c r="AL955" s="1"/>
      <c r="AM955" s="1"/>
      <c r="AN955" s="1"/>
      <c r="AP955" s="30"/>
      <c r="AQ955" s="1"/>
      <c r="AR955" s="1">
        <f t="shared" si="99"/>
        <v>0</v>
      </c>
      <c r="AS955" s="1"/>
      <c r="AT955" s="1"/>
      <c r="AU955" s="2">
        <f t="shared" si="98"/>
        <v>0</v>
      </c>
      <c r="AW955" s="1"/>
      <c r="AX955" s="1"/>
      <c r="AY955" s="1"/>
      <c r="AZ955" s="2">
        <f t="shared" si="95"/>
        <v>0</v>
      </c>
      <c r="BA955" s="2">
        <f>SUM(AF955,AH955,-AZ955,-Table1914[[#This Row],[Sale Fee]])</f>
        <v>0</v>
      </c>
      <c r="BC955" s="1"/>
      <c r="BD955" s="1"/>
      <c r="BE955" s="1"/>
    </row>
    <row r="956" spans="1:57" x14ac:dyDescent="0.25">
      <c r="A956" s="1"/>
      <c r="B956" s="1"/>
      <c r="Q956" s="1"/>
      <c r="R956" s="1"/>
      <c r="S956" s="1"/>
      <c r="U956" s="1"/>
      <c r="V956" s="1"/>
      <c r="W956" s="1"/>
      <c r="X956" s="1"/>
      <c r="Y956" s="1"/>
      <c r="Z956" s="1">
        <f>Table1914[[#This Row],[Quantity2]]*Table1914[[#This Row],[U Cost]]</f>
        <v>0</v>
      </c>
      <c r="AB956" s="1"/>
      <c r="AC956" s="1"/>
      <c r="AD956" s="1">
        <f t="shared" si="96"/>
        <v>0</v>
      </c>
      <c r="AE956" s="1"/>
      <c r="AF956" s="1">
        <f>SUM(Table1914[[#This Row],[Total 
Paid]:[Shipping 
Charged]])</f>
        <v>0</v>
      </c>
      <c r="AG956" s="1"/>
      <c r="AH956" s="1"/>
      <c r="AI956" s="1">
        <f t="shared" si="97"/>
        <v>0</v>
      </c>
      <c r="AK956" s="1"/>
      <c r="AL956" s="1"/>
      <c r="AM956" s="1"/>
      <c r="AN956" s="1"/>
      <c r="AP956" s="30"/>
      <c r="AQ956" s="1"/>
      <c r="AR956" s="1">
        <f t="shared" si="99"/>
        <v>0</v>
      </c>
      <c r="AS956" s="1"/>
      <c r="AT956" s="1"/>
      <c r="AU956" s="2">
        <f t="shared" si="98"/>
        <v>0</v>
      </c>
      <c r="AW956" s="1"/>
      <c r="AX956" s="1"/>
      <c r="AY956" s="1"/>
      <c r="AZ956" s="2">
        <f t="shared" ref="AZ956:AZ1019" si="100">SUM(AU956,AW956,AX956,AY956)</f>
        <v>0</v>
      </c>
      <c r="BA956" s="2">
        <f>SUM(AF956,AH956,-AZ956,-Table1914[[#This Row],[Sale Fee]])</f>
        <v>0</v>
      </c>
      <c r="BC956" s="1"/>
      <c r="BD956" s="1"/>
      <c r="BE956" s="1"/>
    </row>
    <row r="957" spans="1:57" x14ac:dyDescent="0.25">
      <c r="A957" s="1"/>
      <c r="B957" s="1"/>
      <c r="Q957" s="1"/>
      <c r="R957" s="1"/>
      <c r="S957" s="1"/>
      <c r="U957" s="1"/>
      <c r="V957" s="1"/>
      <c r="W957" s="1"/>
      <c r="X957" s="1"/>
      <c r="Y957" s="1"/>
      <c r="Z957" s="1">
        <f>Table1914[[#This Row],[Quantity2]]*Table1914[[#This Row],[U Cost]]</f>
        <v>0</v>
      </c>
      <c r="AB957" s="1"/>
      <c r="AC957" s="1"/>
      <c r="AD957" s="1">
        <f t="shared" si="96"/>
        <v>0</v>
      </c>
      <c r="AE957" s="1"/>
      <c r="AF957" s="1">
        <f>SUM(Table1914[[#This Row],[Total 
Paid]:[Shipping 
Charged]])</f>
        <v>0</v>
      </c>
      <c r="AG957" s="1"/>
      <c r="AH957" s="1"/>
      <c r="AI957" s="1">
        <f t="shared" si="97"/>
        <v>0</v>
      </c>
      <c r="AK957" s="1"/>
      <c r="AL957" s="1"/>
      <c r="AM957" s="1"/>
      <c r="AN957" s="1"/>
      <c r="AP957" s="30"/>
      <c r="AQ957" s="1"/>
      <c r="AR957" s="1">
        <f t="shared" si="99"/>
        <v>0</v>
      </c>
      <c r="AS957" s="1"/>
      <c r="AT957" s="1"/>
      <c r="AU957" s="2">
        <f t="shared" si="98"/>
        <v>0</v>
      </c>
      <c r="AW957" s="1"/>
      <c r="AX957" s="1"/>
      <c r="AY957" s="1"/>
      <c r="AZ957" s="2">
        <f t="shared" si="100"/>
        <v>0</v>
      </c>
      <c r="BA957" s="2">
        <f>SUM(AF957,AH957,-AZ957,-Table1914[[#This Row],[Sale Fee]])</f>
        <v>0</v>
      </c>
      <c r="BC957" s="1"/>
      <c r="BD957" s="1"/>
      <c r="BE957" s="1"/>
    </row>
    <row r="958" spans="1:57" x14ac:dyDescent="0.25">
      <c r="A958" s="1"/>
      <c r="B958" s="1"/>
      <c r="Q958" s="1"/>
      <c r="R958" s="1"/>
      <c r="S958" s="1"/>
      <c r="U958" s="1"/>
      <c r="V958" s="1"/>
      <c r="W958" s="1"/>
      <c r="X958" s="1"/>
      <c r="Y958" s="1"/>
      <c r="Z958" s="1">
        <f>Table1914[[#This Row],[Quantity2]]*Table1914[[#This Row],[U Cost]]</f>
        <v>0</v>
      </c>
      <c r="AB958" s="1"/>
      <c r="AC958" s="1"/>
      <c r="AD958" s="1">
        <f t="shared" si="96"/>
        <v>0</v>
      </c>
      <c r="AE958" s="1"/>
      <c r="AF958" s="1">
        <f>SUM(Table1914[[#This Row],[Total 
Paid]:[Shipping 
Charged]])</f>
        <v>0</v>
      </c>
      <c r="AG958" s="1"/>
      <c r="AH958" s="1"/>
      <c r="AI958" s="1">
        <f t="shared" si="97"/>
        <v>0</v>
      </c>
      <c r="AK958" s="1"/>
      <c r="AL958" s="1"/>
      <c r="AM958" s="1"/>
      <c r="AN958" s="1"/>
      <c r="AP958" s="30"/>
      <c r="AQ958" s="1"/>
      <c r="AR958" s="1">
        <f t="shared" si="99"/>
        <v>0</v>
      </c>
      <c r="AS958" s="1"/>
      <c r="AT958" s="1"/>
      <c r="AU958" s="2">
        <f t="shared" si="98"/>
        <v>0</v>
      </c>
      <c r="AW958" s="1"/>
      <c r="AX958" s="1"/>
      <c r="AY958" s="1"/>
      <c r="AZ958" s="2">
        <f t="shared" si="100"/>
        <v>0</v>
      </c>
      <c r="BA958" s="2">
        <f>SUM(AF958,AH958,-AZ958,-Table1914[[#This Row],[Sale Fee]])</f>
        <v>0</v>
      </c>
      <c r="BC958" s="1"/>
      <c r="BD958" s="1"/>
      <c r="BE958" s="1"/>
    </row>
    <row r="959" spans="1:57" x14ac:dyDescent="0.25">
      <c r="A959" s="1"/>
      <c r="B959" s="1"/>
      <c r="Q959" s="1"/>
      <c r="R959" s="1"/>
      <c r="S959" s="1"/>
      <c r="U959" s="1"/>
      <c r="V959" s="1"/>
      <c r="W959" s="1"/>
      <c r="X959" s="1"/>
      <c r="Y959" s="1"/>
      <c r="Z959" s="1">
        <f>Table1914[[#This Row],[Quantity2]]*Table1914[[#This Row],[U Cost]]</f>
        <v>0</v>
      </c>
      <c r="AB959" s="1"/>
      <c r="AC959" s="1"/>
      <c r="AD959" s="1">
        <f t="shared" si="96"/>
        <v>0</v>
      </c>
      <c r="AE959" s="1"/>
      <c r="AF959" s="1">
        <f>SUM(Table1914[[#This Row],[Total 
Paid]:[Shipping 
Charged]])</f>
        <v>0</v>
      </c>
      <c r="AG959" s="1"/>
      <c r="AH959" s="1"/>
      <c r="AI959" s="1">
        <f t="shared" si="97"/>
        <v>0</v>
      </c>
      <c r="AK959" s="1"/>
      <c r="AL959" s="1"/>
      <c r="AM959" s="1"/>
      <c r="AN959" s="1"/>
      <c r="AP959" s="30"/>
      <c r="AQ959" s="1"/>
      <c r="AR959" s="1">
        <f t="shared" si="99"/>
        <v>0</v>
      </c>
      <c r="AS959" s="1"/>
      <c r="AT959" s="1"/>
      <c r="AU959" s="2">
        <f t="shared" si="98"/>
        <v>0</v>
      </c>
      <c r="AW959" s="1"/>
      <c r="AX959" s="1"/>
      <c r="AY959" s="1"/>
      <c r="AZ959" s="2">
        <f t="shared" si="100"/>
        <v>0</v>
      </c>
      <c r="BA959" s="2">
        <f>SUM(AF959,AH959,-AZ959,-Table1914[[#This Row],[Sale Fee]])</f>
        <v>0</v>
      </c>
      <c r="BC959" s="1"/>
      <c r="BD959" s="1"/>
      <c r="BE959" s="1"/>
    </row>
    <row r="960" spans="1:57" x14ac:dyDescent="0.25">
      <c r="A960" s="1"/>
      <c r="B960" s="1"/>
      <c r="Q960" s="1"/>
      <c r="R960" s="1"/>
      <c r="S960" s="1"/>
      <c r="U960" s="1"/>
      <c r="V960" s="1"/>
      <c r="W960" s="1"/>
      <c r="X960" s="1"/>
      <c r="Y960" s="1"/>
      <c r="Z960" s="1">
        <f>Table1914[[#This Row],[Quantity2]]*Table1914[[#This Row],[U Cost]]</f>
        <v>0</v>
      </c>
      <c r="AB960" s="1"/>
      <c r="AC960" s="1"/>
      <c r="AD960" s="1">
        <f t="shared" si="96"/>
        <v>0</v>
      </c>
      <c r="AE960" s="1"/>
      <c r="AF960" s="1">
        <f>SUM(Table1914[[#This Row],[Total 
Paid]:[Shipping 
Charged]])</f>
        <v>0</v>
      </c>
      <c r="AG960" s="1"/>
      <c r="AH960" s="1"/>
      <c r="AI960" s="1">
        <f t="shared" si="97"/>
        <v>0</v>
      </c>
      <c r="AK960" s="1"/>
      <c r="AL960" s="1"/>
      <c r="AM960" s="1"/>
      <c r="AN960" s="1"/>
      <c r="AP960" s="30"/>
      <c r="AQ960" s="1"/>
      <c r="AR960" s="1">
        <f t="shared" si="99"/>
        <v>0</v>
      </c>
      <c r="AS960" s="1"/>
      <c r="AT960" s="1"/>
      <c r="AU960" s="2">
        <f t="shared" si="98"/>
        <v>0</v>
      </c>
      <c r="AW960" s="1"/>
      <c r="AX960" s="1"/>
      <c r="AY960" s="1"/>
      <c r="AZ960" s="2">
        <f t="shared" si="100"/>
        <v>0</v>
      </c>
      <c r="BA960" s="2">
        <f>SUM(AF960,AH960,-AZ960,-Table1914[[#This Row],[Sale Fee]])</f>
        <v>0</v>
      </c>
      <c r="BC960" s="1"/>
      <c r="BD960" s="1"/>
      <c r="BE960" s="1"/>
    </row>
    <row r="961" spans="1:57" x14ac:dyDescent="0.25">
      <c r="A961" s="1"/>
      <c r="B961" s="1"/>
      <c r="Q961" s="1"/>
      <c r="R961" s="1"/>
      <c r="S961" s="1"/>
      <c r="U961" s="1"/>
      <c r="V961" s="1"/>
      <c r="W961" s="1"/>
      <c r="X961" s="1"/>
      <c r="Y961" s="1"/>
      <c r="Z961" s="1">
        <f>Table1914[[#This Row],[Quantity2]]*Table1914[[#This Row],[U Cost]]</f>
        <v>0</v>
      </c>
      <c r="AB961" s="1"/>
      <c r="AC961" s="1"/>
      <c r="AD961" s="1">
        <f t="shared" ref="AD961:AD1024" si="101">AC961*AB961</f>
        <v>0</v>
      </c>
      <c r="AE961" s="1"/>
      <c r="AF961" s="1">
        <f>SUM(Table1914[[#This Row],[Total 
Paid]:[Shipping 
Charged]])</f>
        <v>0</v>
      </c>
      <c r="AG961" s="1"/>
      <c r="AH961" s="1"/>
      <c r="AI961" s="1">
        <f t="shared" ref="AI961:AI1024" si="102">SUM(AF961,AG961,AH961)</f>
        <v>0</v>
      </c>
      <c r="AK961" s="1"/>
      <c r="AL961" s="1"/>
      <c r="AM961" s="1"/>
      <c r="AN961" s="1"/>
      <c r="AP961" s="30"/>
      <c r="AQ961" s="1"/>
      <c r="AR961" s="1">
        <f t="shared" si="99"/>
        <v>0</v>
      </c>
      <c r="AS961" s="1"/>
      <c r="AT961" s="1"/>
      <c r="AU961" s="2">
        <f t="shared" ref="AU961:AU1024" si="103">SUM(AR961:AT961)</f>
        <v>0</v>
      </c>
      <c r="AW961" s="1"/>
      <c r="AX961" s="1"/>
      <c r="AY961" s="1"/>
      <c r="AZ961" s="2">
        <f t="shared" si="100"/>
        <v>0</v>
      </c>
      <c r="BA961" s="2">
        <f>SUM(AF961,AH961,-AZ961,-Table1914[[#This Row],[Sale Fee]])</f>
        <v>0</v>
      </c>
      <c r="BC961" s="1"/>
      <c r="BD961" s="1"/>
      <c r="BE961" s="1"/>
    </row>
    <row r="962" spans="1:57" x14ac:dyDescent="0.25">
      <c r="A962" s="1"/>
      <c r="B962" s="1"/>
      <c r="Q962" s="1"/>
      <c r="R962" s="1"/>
      <c r="S962" s="1"/>
      <c r="U962" s="1"/>
      <c r="V962" s="1"/>
      <c r="W962" s="1"/>
      <c r="X962" s="1"/>
      <c r="Y962" s="1"/>
      <c r="Z962" s="1">
        <f>Table1914[[#This Row],[Quantity2]]*Table1914[[#This Row],[U Cost]]</f>
        <v>0</v>
      </c>
      <c r="AB962" s="1"/>
      <c r="AC962" s="1"/>
      <c r="AD962" s="1">
        <f t="shared" si="101"/>
        <v>0</v>
      </c>
      <c r="AE962" s="1"/>
      <c r="AF962" s="1">
        <f>SUM(Table1914[[#This Row],[Total 
Paid]:[Shipping 
Charged]])</f>
        <v>0</v>
      </c>
      <c r="AG962" s="1"/>
      <c r="AH962" s="1"/>
      <c r="AI962" s="1">
        <f t="shared" si="102"/>
        <v>0</v>
      </c>
      <c r="AK962" s="1"/>
      <c r="AL962" s="1"/>
      <c r="AM962" s="1"/>
      <c r="AN962" s="1"/>
      <c r="AP962" s="30"/>
      <c r="AQ962" s="1"/>
      <c r="AR962" s="1">
        <f t="shared" si="99"/>
        <v>0</v>
      </c>
      <c r="AS962" s="1"/>
      <c r="AT962" s="1"/>
      <c r="AU962" s="2">
        <f t="shared" si="103"/>
        <v>0</v>
      </c>
      <c r="AW962" s="1"/>
      <c r="AX962" s="1"/>
      <c r="AY962" s="1"/>
      <c r="AZ962" s="2">
        <f t="shared" si="100"/>
        <v>0</v>
      </c>
      <c r="BA962" s="2">
        <f>SUM(AF962,AH962,-AZ962,-Table1914[[#This Row],[Sale Fee]])</f>
        <v>0</v>
      </c>
      <c r="BC962" s="1"/>
      <c r="BD962" s="1"/>
      <c r="BE962" s="1"/>
    </row>
    <row r="963" spans="1:57" x14ac:dyDescent="0.25">
      <c r="A963" s="1"/>
      <c r="B963" s="1"/>
      <c r="Q963" s="1"/>
      <c r="R963" s="1"/>
      <c r="S963" s="1"/>
      <c r="U963" s="1"/>
      <c r="V963" s="1"/>
      <c r="W963" s="1"/>
      <c r="X963" s="1"/>
      <c r="Y963" s="1"/>
      <c r="Z963" s="1">
        <f>Table1914[[#This Row],[Quantity2]]*Table1914[[#This Row],[U Cost]]</f>
        <v>0</v>
      </c>
      <c r="AB963" s="1"/>
      <c r="AC963" s="1"/>
      <c r="AD963" s="1">
        <f t="shared" si="101"/>
        <v>0</v>
      </c>
      <c r="AE963" s="1"/>
      <c r="AF963" s="1">
        <f>SUM(Table1914[[#This Row],[Total 
Paid]:[Shipping 
Charged]])</f>
        <v>0</v>
      </c>
      <c r="AG963" s="1"/>
      <c r="AH963" s="1"/>
      <c r="AI963" s="1">
        <f t="shared" si="102"/>
        <v>0</v>
      </c>
      <c r="AK963" s="1"/>
      <c r="AL963" s="1"/>
      <c r="AM963" s="1"/>
      <c r="AN963" s="1"/>
      <c r="AP963" s="30"/>
      <c r="AQ963" s="1"/>
      <c r="AR963" s="1">
        <f t="shared" si="99"/>
        <v>0</v>
      </c>
      <c r="AS963" s="1"/>
      <c r="AT963" s="1"/>
      <c r="AU963" s="2">
        <f t="shared" si="103"/>
        <v>0</v>
      </c>
      <c r="AW963" s="1"/>
      <c r="AX963" s="1"/>
      <c r="AY963" s="1"/>
      <c r="AZ963" s="2">
        <f t="shared" si="100"/>
        <v>0</v>
      </c>
      <c r="BA963" s="2">
        <f>SUM(AF963,AH963,-AZ963,-Table1914[[#This Row],[Sale Fee]])</f>
        <v>0</v>
      </c>
      <c r="BC963" s="1"/>
      <c r="BD963" s="1"/>
      <c r="BE963" s="1"/>
    </row>
    <row r="964" spans="1:57" x14ac:dyDescent="0.25">
      <c r="A964" s="1"/>
      <c r="B964" s="1"/>
      <c r="Q964" s="1"/>
      <c r="R964" s="1"/>
      <c r="S964" s="1"/>
      <c r="U964" s="1"/>
      <c r="V964" s="1"/>
      <c r="W964" s="1"/>
      <c r="X964" s="1"/>
      <c r="Y964" s="1"/>
      <c r="Z964" s="1">
        <f>Table1914[[#This Row],[Quantity2]]*Table1914[[#This Row],[U Cost]]</f>
        <v>0</v>
      </c>
      <c r="AB964" s="1"/>
      <c r="AC964" s="1"/>
      <c r="AD964" s="1">
        <f t="shared" si="101"/>
        <v>0</v>
      </c>
      <c r="AE964" s="1"/>
      <c r="AF964" s="1">
        <f>SUM(Table1914[[#This Row],[Total 
Paid]:[Shipping 
Charged]])</f>
        <v>0</v>
      </c>
      <c r="AG964" s="1"/>
      <c r="AH964" s="1"/>
      <c r="AI964" s="1">
        <f t="shared" si="102"/>
        <v>0</v>
      </c>
      <c r="AK964" s="1"/>
      <c r="AL964" s="1"/>
      <c r="AM964" s="1"/>
      <c r="AN964" s="1"/>
      <c r="AP964" s="30"/>
      <c r="AQ964" s="1"/>
      <c r="AR964" s="1">
        <f t="shared" si="99"/>
        <v>0</v>
      </c>
      <c r="AS964" s="1"/>
      <c r="AT964" s="1"/>
      <c r="AU964" s="2">
        <f t="shared" si="103"/>
        <v>0</v>
      </c>
      <c r="AW964" s="1"/>
      <c r="AX964" s="1"/>
      <c r="AY964" s="1"/>
      <c r="AZ964" s="2">
        <f t="shared" si="100"/>
        <v>0</v>
      </c>
      <c r="BA964" s="2">
        <f>SUM(AF964,AH964,-AZ964,-Table1914[[#This Row],[Sale Fee]])</f>
        <v>0</v>
      </c>
      <c r="BC964" s="1"/>
      <c r="BD964" s="1"/>
      <c r="BE964" s="1"/>
    </row>
    <row r="965" spans="1:57" x14ac:dyDescent="0.25">
      <c r="A965" s="1"/>
      <c r="B965" s="1"/>
      <c r="Q965" s="1"/>
      <c r="R965" s="1"/>
      <c r="S965" s="1"/>
      <c r="U965" s="1"/>
      <c r="V965" s="1"/>
      <c r="W965" s="1"/>
      <c r="X965" s="1"/>
      <c r="Y965" s="1"/>
      <c r="Z965" s="1">
        <f>Table1914[[#This Row],[Quantity2]]*Table1914[[#This Row],[U Cost]]</f>
        <v>0</v>
      </c>
      <c r="AB965" s="1"/>
      <c r="AC965" s="1"/>
      <c r="AD965" s="1">
        <f t="shared" si="101"/>
        <v>0</v>
      </c>
      <c r="AE965" s="1"/>
      <c r="AF965" s="1">
        <f>SUM(Table1914[[#This Row],[Total 
Paid]:[Shipping 
Charged]])</f>
        <v>0</v>
      </c>
      <c r="AG965" s="1"/>
      <c r="AH965" s="1"/>
      <c r="AI965" s="1">
        <f t="shared" si="102"/>
        <v>0</v>
      </c>
      <c r="AK965" s="1"/>
      <c r="AL965" s="1"/>
      <c r="AM965" s="1"/>
      <c r="AN965" s="1"/>
      <c r="AP965" s="30"/>
      <c r="AQ965" s="1"/>
      <c r="AR965" s="1">
        <f t="shared" si="99"/>
        <v>0</v>
      </c>
      <c r="AS965" s="1"/>
      <c r="AT965" s="1"/>
      <c r="AU965" s="2">
        <f t="shared" si="103"/>
        <v>0</v>
      </c>
      <c r="AW965" s="1"/>
      <c r="AX965" s="1"/>
      <c r="AY965" s="1"/>
      <c r="AZ965" s="2">
        <f t="shared" si="100"/>
        <v>0</v>
      </c>
      <c r="BA965" s="2">
        <f>SUM(AF965,AH965,-AZ965,-Table1914[[#This Row],[Sale Fee]])</f>
        <v>0</v>
      </c>
      <c r="BC965" s="1"/>
      <c r="BD965" s="1"/>
      <c r="BE965" s="1"/>
    </row>
    <row r="966" spans="1:57" x14ac:dyDescent="0.25">
      <c r="A966" s="1"/>
      <c r="B966" s="1"/>
      <c r="Q966" s="1"/>
      <c r="R966" s="1"/>
      <c r="S966" s="1"/>
      <c r="U966" s="1"/>
      <c r="V966" s="1"/>
      <c r="W966" s="1"/>
      <c r="X966" s="1"/>
      <c r="Y966" s="1"/>
      <c r="Z966" s="1">
        <f>Table1914[[#This Row],[Quantity2]]*Table1914[[#This Row],[U Cost]]</f>
        <v>0</v>
      </c>
      <c r="AB966" s="1"/>
      <c r="AC966" s="1"/>
      <c r="AD966" s="1">
        <f t="shared" si="101"/>
        <v>0</v>
      </c>
      <c r="AE966" s="1"/>
      <c r="AF966" s="1">
        <f>SUM(Table1914[[#This Row],[Total 
Paid]:[Shipping 
Charged]])</f>
        <v>0</v>
      </c>
      <c r="AG966" s="1"/>
      <c r="AH966" s="1"/>
      <c r="AI966" s="1">
        <f t="shared" si="102"/>
        <v>0</v>
      </c>
      <c r="AK966" s="1"/>
      <c r="AL966" s="1"/>
      <c r="AM966" s="1"/>
      <c r="AN966" s="1"/>
      <c r="AP966" s="30"/>
      <c r="AQ966" s="1"/>
      <c r="AR966" s="1">
        <f t="shared" si="99"/>
        <v>0</v>
      </c>
      <c r="AS966" s="1"/>
      <c r="AT966" s="1"/>
      <c r="AU966" s="2">
        <f t="shared" si="103"/>
        <v>0</v>
      </c>
      <c r="AW966" s="1"/>
      <c r="AX966" s="1"/>
      <c r="AY966" s="1"/>
      <c r="AZ966" s="2">
        <f t="shared" si="100"/>
        <v>0</v>
      </c>
      <c r="BA966" s="2">
        <f>SUM(AF966,AH966,-AZ966,-Table1914[[#This Row],[Sale Fee]])</f>
        <v>0</v>
      </c>
      <c r="BC966" s="1"/>
      <c r="BD966" s="1"/>
      <c r="BE966" s="1"/>
    </row>
    <row r="967" spans="1:57" x14ac:dyDescent="0.25">
      <c r="A967" s="1"/>
      <c r="B967" s="1"/>
      <c r="Q967" s="1"/>
      <c r="R967" s="1"/>
      <c r="S967" s="1"/>
      <c r="U967" s="1"/>
      <c r="V967" s="1"/>
      <c r="W967" s="1"/>
      <c r="X967" s="1"/>
      <c r="Y967" s="1"/>
      <c r="Z967" s="1">
        <f>Table1914[[#This Row],[Quantity2]]*Table1914[[#This Row],[U Cost]]</f>
        <v>0</v>
      </c>
      <c r="AB967" s="1"/>
      <c r="AC967" s="1"/>
      <c r="AD967" s="1">
        <f t="shared" si="101"/>
        <v>0</v>
      </c>
      <c r="AE967" s="1"/>
      <c r="AF967" s="1">
        <f>SUM(Table1914[[#This Row],[Total 
Paid]:[Shipping 
Charged]])</f>
        <v>0</v>
      </c>
      <c r="AG967" s="1"/>
      <c r="AH967" s="1"/>
      <c r="AI967" s="1">
        <f t="shared" si="102"/>
        <v>0</v>
      </c>
      <c r="AK967" s="1"/>
      <c r="AL967" s="1"/>
      <c r="AM967" s="1"/>
      <c r="AN967" s="1"/>
      <c r="AP967" s="30"/>
      <c r="AQ967" s="1"/>
      <c r="AR967" s="1">
        <f t="shared" si="99"/>
        <v>0</v>
      </c>
      <c r="AS967" s="1"/>
      <c r="AT967" s="1"/>
      <c r="AU967" s="2">
        <f t="shared" si="103"/>
        <v>0</v>
      </c>
      <c r="AW967" s="1"/>
      <c r="AX967" s="1"/>
      <c r="AY967" s="1"/>
      <c r="AZ967" s="2">
        <f t="shared" si="100"/>
        <v>0</v>
      </c>
      <c r="BA967" s="2">
        <f>SUM(AF967,AH967,-AZ967,-Table1914[[#This Row],[Sale Fee]])</f>
        <v>0</v>
      </c>
      <c r="BC967" s="1"/>
      <c r="BD967" s="1"/>
      <c r="BE967" s="1"/>
    </row>
    <row r="968" spans="1:57" x14ac:dyDescent="0.25">
      <c r="A968" s="1"/>
      <c r="B968" s="1"/>
      <c r="Q968" s="1"/>
      <c r="R968" s="1"/>
      <c r="S968" s="1"/>
      <c r="U968" s="1"/>
      <c r="V968" s="1"/>
      <c r="W968" s="1"/>
      <c r="X968" s="1"/>
      <c r="Y968" s="1"/>
      <c r="Z968" s="1">
        <f>Table1914[[#This Row],[Quantity2]]*Table1914[[#This Row],[U Cost]]</f>
        <v>0</v>
      </c>
      <c r="AB968" s="1"/>
      <c r="AC968" s="1"/>
      <c r="AD968" s="1">
        <f t="shared" si="101"/>
        <v>0</v>
      </c>
      <c r="AE968" s="1"/>
      <c r="AF968" s="1">
        <f>SUM(Table1914[[#This Row],[Total 
Paid]:[Shipping 
Charged]])</f>
        <v>0</v>
      </c>
      <c r="AG968" s="1"/>
      <c r="AH968" s="1"/>
      <c r="AI968" s="1">
        <f t="shared" si="102"/>
        <v>0</v>
      </c>
      <c r="AK968" s="1"/>
      <c r="AL968" s="1"/>
      <c r="AM968" s="1"/>
      <c r="AN968" s="1"/>
      <c r="AP968" s="30"/>
      <c r="AQ968" s="1"/>
      <c r="AR968" s="1">
        <f t="shared" si="99"/>
        <v>0</v>
      </c>
      <c r="AS968" s="1"/>
      <c r="AT968" s="1"/>
      <c r="AU968" s="2">
        <f t="shared" si="103"/>
        <v>0</v>
      </c>
      <c r="AW968" s="1"/>
      <c r="AX968" s="1"/>
      <c r="AY968" s="1"/>
      <c r="AZ968" s="2">
        <f t="shared" si="100"/>
        <v>0</v>
      </c>
      <c r="BA968" s="2">
        <f>SUM(AF968,AH968,-AZ968,-Table1914[[#This Row],[Sale Fee]])</f>
        <v>0</v>
      </c>
      <c r="BC968" s="1"/>
      <c r="BD968" s="1"/>
      <c r="BE968" s="1"/>
    </row>
    <row r="969" spans="1:57" x14ac:dyDescent="0.25">
      <c r="A969" s="1"/>
      <c r="B969" s="1"/>
      <c r="Q969" s="1"/>
      <c r="R969" s="1"/>
      <c r="S969" s="1"/>
      <c r="U969" s="1"/>
      <c r="V969" s="1"/>
      <c r="W969" s="1"/>
      <c r="X969" s="1"/>
      <c r="Y969" s="1"/>
      <c r="Z969" s="1">
        <f>Table1914[[#This Row],[Quantity2]]*Table1914[[#This Row],[U Cost]]</f>
        <v>0</v>
      </c>
      <c r="AB969" s="1"/>
      <c r="AC969" s="1"/>
      <c r="AD969" s="1">
        <f t="shared" si="101"/>
        <v>0</v>
      </c>
      <c r="AE969" s="1"/>
      <c r="AF969" s="1">
        <f>SUM(Table1914[[#This Row],[Total 
Paid]:[Shipping 
Charged]])</f>
        <v>0</v>
      </c>
      <c r="AG969" s="1"/>
      <c r="AH969" s="1"/>
      <c r="AI969" s="1">
        <f t="shared" si="102"/>
        <v>0</v>
      </c>
      <c r="AK969" s="1"/>
      <c r="AL969" s="1"/>
      <c r="AM969" s="1"/>
      <c r="AN969" s="1"/>
      <c r="AP969" s="30"/>
      <c r="AQ969" s="1"/>
      <c r="AR969" s="1">
        <f t="shared" si="99"/>
        <v>0</v>
      </c>
      <c r="AS969" s="1"/>
      <c r="AT969" s="1"/>
      <c r="AU969" s="2">
        <f t="shared" si="103"/>
        <v>0</v>
      </c>
      <c r="AW969" s="1"/>
      <c r="AX969" s="1"/>
      <c r="AY969" s="1"/>
      <c r="AZ969" s="2">
        <f t="shared" si="100"/>
        <v>0</v>
      </c>
      <c r="BA969" s="2">
        <f>SUM(AF969,AH969,-AZ969,-Table1914[[#This Row],[Sale Fee]])</f>
        <v>0</v>
      </c>
      <c r="BC969" s="1"/>
      <c r="BD969" s="1"/>
      <c r="BE969" s="1"/>
    </row>
    <row r="970" spans="1:57" x14ac:dyDescent="0.25">
      <c r="A970" s="1"/>
      <c r="B970" s="1"/>
      <c r="Q970" s="1"/>
      <c r="R970" s="1"/>
      <c r="S970" s="1"/>
      <c r="U970" s="1"/>
      <c r="V970" s="1"/>
      <c r="W970" s="1"/>
      <c r="X970" s="1"/>
      <c r="Y970" s="1"/>
      <c r="Z970" s="1">
        <f>Table1914[[#This Row],[Quantity2]]*Table1914[[#This Row],[U Cost]]</f>
        <v>0</v>
      </c>
      <c r="AB970" s="1"/>
      <c r="AC970" s="1"/>
      <c r="AD970" s="1">
        <f t="shared" si="101"/>
        <v>0</v>
      </c>
      <c r="AE970" s="1"/>
      <c r="AF970" s="1">
        <f>SUM(Table1914[[#This Row],[Total 
Paid]:[Shipping 
Charged]])</f>
        <v>0</v>
      </c>
      <c r="AG970" s="1"/>
      <c r="AH970" s="1"/>
      <c r="AI970" s="1">
        <f t="shared" si="102"/>
        <v>0</v>
      </c>
      <c r="AK970" s="1"/>
      <c r="AL970" s="1"/>
      <c r="AM970" s="1"/>
      <c r="AN970" s="1"/>
      <c r="AP970" s="30"/>
      <c r="AQ970" s="1"/>
      <c r="AR970" s="1">
        <f t="shared" si="99"/>
        <v>0</v>
      </c>
      <c r="AS970" s="1"/>
      <c r="AT970" s="1"/>
      <c r="AU970" s="2">
        <f t="shared" si="103"/>
        <v>0</v>
      </c>
      <c r="AW970" s="1"/>
      <c r="AX970" s="1"/>
      <c r="AY970" s="1"/>
      <c r="AZ970" s="2">
        <f t="shared" si="100"/>
        <v>0</v>
      </c>
      <c r="BA970" s="2">
        <f>SUM(AF970,AH970,-AZ970,-Table1914[[#This Row],[Sale Fee]])</f>
        <v>0</v>
      </c>
      <c r="BC970" s="1"/>
      <c r="BD970" s="1"/>
      <c r="BE970" s="1"/>
    </row>
    <row r="971" spans="1:57" x14ac:dyDescent="0.25">
      <c r="A971" s="1"/>
      <c r="B971" s="1"/>
      <c r="Q971" s="1"/>
      <c r="R971" s="1"/>
      <c r="S971" s="1"/>
      <c r="U971" s="1"/>
      <c r="V971" s="1"/>
      <c r="W971" s="1"/>
      <c r="X971" s="1"/>
      <c r="Y971" s="1"/>
      <c r="Z971" s="1">
        <f>Table1914[[#This Row],[Quantity2]]*Table1914[[#This Row],[U Cost]]</f>
        <v>0</v>
      </c>
      <c r="AB971" s="1"/>
      <c r="AC971" s="1"/>
      <c r="AD971" s="1">
        <f t="shared" si="101"/>
        <v>0</v>
      </c>
      <c r="AE971" s="1"/>
      <c r="AF971" s="1">
        <f>SUM(Table1914[[#This Row],[Total 
Paid]:[Shipping 
Charged]])</f>
        <v>0</v>
      </c>
      <c r="AG971" s="1"/>
      <c r="AH971" s="1"/>
      <c r="AI971" s="1">
        <f t="shared" si="102"/>
        <v>0</v>
      </c>
      <c r="AK971" s="1"/>
      <c r="AL971" s="1"/>
      <c r="AM971" s="1"/>
      <c r="AN971" s="1"/>
      <c r="AP971" s="30"/>
      <c r="AQ971" s="1"/>
      <c r="AR971" s="1">
        <f t="shared" si="99"/>
        <v>0</v>
      </c>
      <c r="AS971" s="1"/>
      <c r="AT971" s="1"/>
      <c r="AU971" s="2">
        <f t="shared" si="103"/>
        <v>0</v>
      </c>
      <c r="AW971" s="1"/>
      <c r="AX971" s="1"/>
      <c r="AY971" s="1"/>
      <c r="AZ971" s="2">
        <f t="shared" si="100"/>
        <v>0</v>
      </c>
      <c r="BA971" s="2">
        <f>SUM(AF971,AH971,-AZ971,-Table1914[[#This Row],[Sale Fee]])</f>
        <v>0</v>
      </c>
      <c r="BC971" s="1"/>
      <c r="BD971" s="1"/>
      <c r="BE971" s="1"/>
    </row>
    <row r="972" spans="1:57" x14ac:dyDescent="0.25">
      <c r="A972" s="1"/>
      <c r="B972" s="1"/>
      <c r="Q972" s="1"/>
      <c r="R972" s="1"/>
      <c r="S972" s="1"/>
      <c r="U972" s="1"/>
      <c r="V972" s="1"/>
      <c r="W972" s="1"/>
      <c r="X972" s="1"/>
      <c r="Y972" s="1"/>
      <c r="Z972" s="1">
        <f>Table1914[[#This Row],[Quantity2]]*Table1914[[#This Row],[U Cost]]</f>
        <v>0</v>
      </c>
      <c r="AB972" s="1"/>
      <c r="AC972" s="1"/>
      <c r="AD972" s="1">
        <f t="shared" si="101"/>
        <v>0</v>
      </c>
      <c r="AE972" s="1"/>
      <c r="AF972" s="1">
        <f>SUM(Table1914[[#This Row],[Total 
Paid]:[Shipping 
Charged]])</f>
        <v>0</v>
      </c>
      <c r="AG972" s="1"/>
      <c r="AH972" s="1"/>
      <c r="AI972" s="1">
        <f t="shared" si="102"/>
        <v>0</v>
      </c>
      <c r="AK972" s="1"/>
      <c r="AL972" s="1"/>
      <c r="AM972" s="1"/>
      <c r="AN972" s="1"/>
      <c r="AP972" s="30"/>
      <c r="AQ972" s="1"/>
      <c r="AR972" s="1">
        <f t="shared" si="99"/>
        <v>0</v>
      </c>
      <c r="AS972" s="1"/>
      <c r="AT972" s="1"/>
      <c r="AU972" s="2">
        <f t="shared" si="103"/>
        <v>0</v>
      </c>
      <c r="AW972" s="1"/>
      <c r="AX972" s="1"/>
      <c r="AY972" s="1"/>
      <c r="AZ972" s="2">
        <f t="shared" si="100"/>
        <v>0</v>
      </c>
      <c r="BA972" s="2">
        <f>SUM(AF972,AH972,-AZ972,-Table1914[[#This Row],[Sale Fee]])</f>
        <v>0</v>
      </c>
      <c r="BC972" s="1"/>
      <c r="BD972" s="1"/>
      <c r="BE972" s="1"/>
    </row>
    <row r="973" spans="1:57" x14ac:dyDescent="0.25">
      <c r="A973" s="1"/>
      <c r="B973" s="1"/>
      <c r="Q973" s="1"/>
      <c r="R973" s="1"/>
      <c r="S973" s="1"/>
      <c r="U973" s="1"/>
      <c r="V973" s="1"/>
      <c r="W973" s="1"/>
      <c r="X973" s="1"/>
      <c r="Y973" s="1"/>
      <c r="Z973" s="1">
        <f>Table1914[[#This Row],[Quantity2]]*Table1914[[#This Row],[U Cost]]</f>
        <v>0</v>
      </c>
      <c r="AB973" s="1"/>
      <c r="AC973" s="1"/>
      <c r="AD973" s="1">
        <f t="shared" si="101"/>
        <v>0</v>
      </c>
      <c r="AE973" s="1"/>
      <c r="AF973" s="1">
        <f>SUM(Table1914[[#This Row],[Total 
Paid]:[Shipping 
Charged]])</f>
        <v>0</v>
      </c>
      <c r="AG973" s="1"/>
      <c r="AH973" s="1"/>
      <c r="AI973" s="1">
        <f t="shared" si="102"/>
        <v>0</v>
      </c>
      <c r="AK973" s="1"/>
      <c r="AL973" s="1"/>
      <c r="AM973" s="1"/>
      <c r="AN973" s="1"/>
      <c r="AP973" s="30"/>
      <c r="AQ973" s="1"/>
      <c r="AR973" s="1">
        <f t="shared" si="99"/>
        <v>0</v>
      </c>
      <c r="AS973" s="1"/>
      <c r="AT973" s="1"/>
      <c r="AU973" s="2">
        <f t="shared" si="103"/>
        <v>0</v>
      </c>
      <c r="AW973" s="1"/>
      <c r="AX973" s="1"/>
      <c r="AY973" s="1"/>
      <c r="AZ973" s="2">
        <f t="shared" si="100"/>
        <v>0</v>
      </c>
      <c r="BA973" s="2">
        <f>SUM(AF973,AH973,-AZ973,-Table1914[[#This Row],[Sale Fee]])</f>
        <v>0</v>
      </c>
      <c r="BC973" s="1"/>
      <c r="BD973" s="1"/>
      <c r="BE973" s="1"/>
    </row>
    <row r="974" spans="1:57" x14ac:dyDescent="0.25">
      <c r="A974" s="1"/>
      <c r="B974" s="1"/>
      <c r="Q974" s="1"/>
      <c r="R974" s="1"/>
      <c r="S974" s="1"/>
      <c r="U974" s="1"/>
      <c r="V974" s="1"/>
      <c r="W974" s="1"/>
      <c r="X974" s="1"/>
      <c r="Y974" s="1"/>
      <c r="Z974" s="1">
        <f>Table1914[[#This Row],[Quantity2]]*Table1914[[#This Row],[U Cost]]</f>
        <v>0</v>
      </c>
      <c r="AB974" s="1"/>
      <c r="AC974" s="1"/>
      <c r="AD974" s="1">
        <f t="shared" si="101"/>
        <v>0</v>
      </c>
      <c r="AE974" s="1"/>
      <c r="AF974" s="1">
        <f>SUM(Table1914[[#This Row],[Total 
Paid]:[Shipping 
Charged]])</f>
        <v>0</v>
      </c>
      <c r="AG974" s="1"/>
      <c r="AH974" s="1"/>
      <c r="AI974" s="1">
        <f t="shared" si="102"/>
        <v>0</v>
      </c>
      <c r="AK974" s="1"/>
      <c r="AL974" s="1"/>
      <c r="AM974" s="1"/>
      <c r="AN974" s="1"/>
      <c r="AP974" s="30"/>
      <c r="AQ974" s="1"/>
      <c r="AR974" s="1">
        <f t="shared" si="99"/>
        <v>0</v>
      </c>
      <c r="AS974" s="1"/>
      <c r="AT974" s="1"/>
      <c r="AU974" s="2">
        <f t="shared" si="103"/>
        <v>0</v>
      </c>
      <c r="AW974" s="1"/>
      <c r="AX974" s="1"/>
      <c r="AY974" s="1"/>
      <c r="AZ974" s="2">
        <f t="shared" si="100"/>
        <v>0</v>
      </c>
      <c r="BA974" s="2">
        <f>SUM(AF974,AH974,-AZ974,-Table1914[[#This Row],[Sale Fee]])</f>
        <v>0</v>
      </c>
      <c r="BC974" s="1"/>
      <c r="BD974" s="1"/>
      <c r="BE974" s="1"/>
    </row>
    <row r="975" spans="1:57" x14ac:dyDescent="0.25">
      <c r="A975" s="1"/>
      <c r="B975" s="1"/>
      <c r="Q975" s="1"/>
      <c r="R975" s="1"/>
      <c r="S975" s="1"/>
      <c r="U975" s="1"/>
      <c r="V975" s="1"/>
      <c r="W975" s="1"/>
      <c r="X975" s="1"/>
      <c r="Y975" s="1"/>
      <c r="Z975" s="1">
        <f>Table1914[[#This Row],[Quantity2]]*Table1914[[#This Row],[U Cost]]</f>
        <v>0</v>
      </c>
      <c r="AB975" s="1"/>
      <c r="AC975" s="1"/>
      <c r="AD975" s="1">
        <f t="shared" si="101"/>
        <v>0</v>
      </c>
      <c r="AE975" s="1"/>
      <c r="AF975" s="1">
        <f>SUM(Table1914[[#This Row],[Total 
Paid]:[Shipping 
Charged]])</f>
        <v>0</v>
      </c>
      <c r="AG975" s="1"/>
      <c r="AH975" s="1"/>
      <c r="AI975" s="1">
        <f t="shared" si="102"/>
        <v>0</v>
      </c>
      <c r="AK975" s="1"/>
      <c r="AL975" s="1"/>
      <c r="AM975" s="1"/>
      <c r="AN975" s="1"/>
      <c r="AP975" s="30"/>
      <c r="AQ975" s="1"/>
      <c r="AR975" s="1">
        <f t="shared" si="99"/>
        <v>0</v>
      </c>
      <c r="AS975" s="1"/>
      <c r="AT975" s="1"/>
      <c r="AU975" s="2">
        <f t="shared" si="103"/>
        <v>0</v>
      </c>
      <c r="AW975" s="1"/>
      <c r="AX975" s="1"/>
      <c r="AY975" s="1"/>
      <c r="AZ975" s="2">
        <f t="shared" si="100"/>
        <v>0</v>
      </c>
      <c r="BA975" s="2">
        <f>SUM(AF975,AH975,-AZ975,-Table1914[[#This Row],[Sale Fee]])</f>
        <v>0</v>
      </c>
      <c r="BC975" s="1"/>
      <c r="BD975" s="1"/>
      <c r="BE975" s="1"/>
    </row>
    <row r="976" spans="1:57" x14ac:dyDescent="0.25">
      <c r="A976" s="1"/>
      <c r="B976" s="1"/>
      <c r="Q976" s="1"/>
      <c r="R976" s="1"/>
      <c r="S976" s="1"/>
      <c r="U976" s="1"/>
      <c r="V976" s="1"/>
      <c r="W976" s="1"/>
      <c r="X976" s="1"/>
      <c r="Y976" s="1"/>
      <c r="Z976" s="1">
        <f>Table1914[[#This Row],[Quantity2]]*Table1914[[#This Row],[U Cost]]</f>
        <v>0</v>
      </c>
      <c r="AB976" s="1"/>
      <c r="AC976" s="1"/>
      <c r="AD976" s="1">
        <f t="shared" si="101"/>
        <v>0</v>
      </c>
      <c r="AE976" s="1"/>
      <c r="AF976" s="1">
        <f>SUM(Table1914[[#This Row],[Total 
Paid]:[Shipping 
Charged]])</f>
        <v>0</v>
      </c>
      <c r="AG976" s="1"/>
      <c r="AH976" s="1"/>
      <c r="AI976" s="1">
        <f t="shared" si="102"/>
        <v>0</v>
      </c>
      <c r="AK976" s="1"/>
      <c r="AL976" s="1"/>
      <c r="AM976" s="1"/>
      <c r="AN976" s="1"/>
      <c r="AP976" s="30"/>
      <c r="AQ976" s="1"/>
      <c r="AR976" s="1">
        <f t="shared" si="99"/>
        <v>0</v>
      </c>
      <c r="AS976" s="1"/>
      <c r="AT976" s="1"/>
      <c r="AU976" s="2">
        <f t="shared" si="103"/>
        <v>0</v>
      </c>
      <c r="AW976" s="1"/>
      <c r="AX976" s="1"/>
      <c r="AY976" s="1"/>
      <c r="AZ976" s="2">
        <f t="shared" si="100"/>
        <v>0</v>
      </c>
      <c r="BA976" s="2">
        <f>SUM(AF976,AH976,-AZ976,-Table1914[[#This Row],[Sale Fee]])</f>
        <v>0</v>
      </c>
      <c r="BC976" s="1"/>
      <c r="BD976" s="1"/>
      <c r="BE976" s="1"/>
    </row>
    <row r="977" spans="1:57" x14ac:dyDescent="0.25">
      <c r="A977" s="1"/>
      <c r="B977" s="1"/>
      <c r="Q977" s="1"/>
      <c r="R977" s="1"/>
      <c r="S977" s="1"/>
      <c r="U977" s="1"/>
      <c r="V977" s="1"/>
      <c r="W977" s="1"/>
      <c r="X977" s="1"/>
      <c r="Y977" s="1"/>
      <c r="Z977" s="1">
        <f>Table1914[[#This Row],[Quantity2]]*Table1914[[#This Row],[U Cost]]</f>
        <v>0</v>
      </c>
      <c r="AB977" s="1"/>
      <c r="AC977" s="1"/>
      <c r="AD977" s="1">
        <f t="shared" si="101"/>
        <v>0</v>
      </c>
      <c r="AE977" s="1"/>
      <c r="AF977" s="1">
        <f>SUM(Table1914[[#This Row],[Total 
Paid]:[Shipping 
Charged]])</f>
        <v>0</v>
      </c>
      <c r="AG977" s="1"/>
      <c r="AH977" s="1"/>
      <c r="AI977" s="1">
        <f t="shared" si="102"/>
        <v>0</v>
      </c>
      <c r="AK977" s="1"/>
      <c r="AL977" s="1"/>
      <c r="AM977" s="1"/>
      <c r="AN977" s="1"/>
      <c r="AP977" s="30"/>
      <c r="AQ977" s="1"/>
      <c r="AR977" s="1">
        <f t="shared" si="99"/>
        <v>0</v>
      </c>
      <c r="AS977" s="1"/>
      <c r="AT977" s="1"/>
      <c r="AU977" s="2">
        <f t="shared" si="103"/>
        <v>0</v>
      </c>
      <c r="AW977" s="1"/>
      <c r="AX977" s="1"/>
      <c r="AY977" s="1"/>
      <c r="AZ977" s="2">
        <f t="shared" si="100"/>
        <v>0</v>
      </c>
      <c r="BA977" s="2">
        <f>SUM(AF977,AH977,-AZ977,-Table1914[[#This Row],[Sale Fee]])</f>
        <v>0</v>
      </c>
      <c r="BC977" s="1"/>
      <c r="BD977" s="1"/>
      <c r="BE977" s="1"/>
    </row>
    <row r="978" spans="1:57" x14ac:dyDescent="0.25">
      <c r="A978" s="1"/>
      <c r="B978" s="1"/>
      <c r="Q978" s="1"/>
      <c r="R978" s="1"/>
      <c r="S978" s="1"/>
      <c r="U978" s="1"/>
      <c r="V978" s="1"/>
      <c r="W978" s="1"/>
      <c r="X978" s="1"/>
      <c r="Y978" s="1"/>
      <c r="Z978" s="1">
        <f>Table1914[[#This Row],[Quantity2]]*Table1914[[#This Row],[U Cost]]</f>
        <v>0</v>
      </c>
      <c r="AB978" s="1"/>
      <c r="AC978" s="1"/>
      <c r="AD978" s="1">
        <f t="shared" si="101"/>
        <v>0</v>
      </c>
      <c r="AE978" s="1"/>
      <c r="AF978" s="1">
        <f>SUM(Table1914[[#This Row],[Total 
Paid]:[Shipping 
Charged]])</f>
        <v>0</v>
      </c>
      <c r="AG978" s="1"/>
      <c r="AH978" s="1"/>
      <c r="AI978" s="1">
        <f t="shared" si="102"/>
        <v>0</v>
      </c>
      <c r="AK978" s="1"/>
      <c r="AL978" s="1"/>
      <c r="AM978" s="1"/>
      <c r="AN978" s="1"/>
      <c r="AP978" s="30"/>
      <c r="AQ978" s="1"/>
      <c r="AR978" s="1">
        <f t="shared" si="99"/>
        <v>0</v>
      </c>
      <c r="AS978" s="1"/>
      <c r="AT978" s="1"/>
      <c r="AU978" s="2">
        <f t="shared" si="103"/>
        <v>0</v>
      </c>
      <c r="AW978" s="1"/>
      <c r="AX978" s="1"/>
      <c r="AY978" s="1"/>
      <c r="AZ978" s="2">
        <f t="shared" si="100"/>
        <v>0</v>
      </c>
      <c r="BA978" s="2">
        <f>SUM(AF978,AH978,-AZ978,-Table1914[[#This Row],[Sale Fee]])</f>
        <v>0</v>
      </c>
      <c r="BC978" s="1"/>
      <c r="BD978" s="1"/>
      <c r="BE978" s="1"/>
    </row>
    <row r="979" spans="1:57" x14ac:dyDescent="0.25">
      <c r="A979" s="1"/>
      <c r="B979" s="1"/>
      <c r="Q979" s="1"/>
      <c r="R979" s="1"/>
      <c r="S979" s="1"/>
      <c r="U979" s="1"/>
      <c r="V979" s="1"/>
      <c r="W979" s="1"/>
      <c r="X979" s="1"/>
      <c r="Y979" s="1"/>
      <c r="Z979" s="1">
        <f>Table1914[[#This Row],[Quantity2]]*Table1914[[#This Row],[U Cost]]</f>
        <v>0</v>
      </c>
      <c r="AB979" s="1"/>
      <c r="AC979" s="1"/>
      <c r="AD979" s="1">
        <f t="shared" si="101"/>
        <v>0</v>
      </c>
      <c r="AE979" s="1"/>
      <c r="AF979" s="1">
        <f>SUM(Table1914[[#This Row],[Total 
Paid]:[Shipping 
Charged]])</f>
        <v>0</v>
      </c>
      <c r="AG979" s="1"/>
      <c r="AH979" s="1"/>
      <c r="AI979" s="1">
        <f t="shared" si="102"/>
        <v>0</v>
      </c>
      <c r="AK979" s="1"/>
      <c r="AL979" s="1"/>
      <c r="AM979" s="1"/>
      <c r="AN979" s="1"/>
      <c r="AP979" s="30"/>
      <c r="AQ979" s="1"/>
      <c r="AR979" s="1">
        <f t="shared" si="99"/>
        <v>0</v>
      </c>
      <c r="AS979" s="1"/>
      <c r="AT979" s="1"/>
      <c r="AU979" s="2">
        <f t="shared" si="103"/>
        <v>0</v>
      </c>
      <c r="AW979" s="1"/>
      <c r="AX979" s="1"/>
      <c r="AY979" s="1"/>
      <c r="AZ979" s="2">
        <f t="shared" si="100"/>
        <v>0</v>
      </c>
      <c r="BA979" s="2">
        <f>SUM(AF979,AH979,-AZ979,-Table1914[[#This Row],[Sale Fee]])</f>
        <v>0</v>
      </c>
      <c r="BC979" s="1"/>
      <c r="BD979" s="1"/>
      <c r="BE979" s="1"/>
    </row>
    <row r="980" spans="1:57" x14ac:dyDescent="0.25">
      <c r="A980" s="1"/>
      <c r="B980" s="1"/>
      <c r="Q980" s="1"/>
      <c r="R980" s="1"/>
      <c r="S980" s="1"/>
      <c r="U980" s="1"/>
      <c r="V980" s="1"/>
      <c r="W980" s="1"/>
      <c r="X980" s="1"/>
      <c r="Y980" s="1"/>
      <c r="Z980" s="1">
        <f>Table1914[[#This Row],[Quantity2]]*Table1914[[#This Row],[U Cost]]</f>
        <v>0</v>
      </c>
      <c r="AB980" s="1"/>
      <c r="AC980" s="1"/>
      <c r="AD980" s="1">
        <f t="shared" si="101"/>
        <v>0</v>
      </c>
      <c r="AE980" s="1"/>
      <c r="AF980" s="1">
        <f>SUM(Table1914[[#This Row],[Total 
Paid]:[Shipping 
Charged]])</f>
        <v>0</v>
      </c>
      <c r="AG980" s="1"/>
      <c r="AH980" s="1"/>
      <c r="AI980" s="1">
        <f t="shared" si="102"/>
        <v>0</v>
      </c>
      <c r="AK980" s="1"/>
      <c r="AL980" s="1"/>
      <c r="AM980" s="1"/>
      <c r="AN980" s="1"/>
      <c r="AP980" s="30"/>
      <c r="AQ980" s="1"/>
      <c r="AR980" s="1">
        <f t="shared" si="99"/>
        <v>0</v>
      </c>
      <c r="AS980" s="1"/>
      <c r="AT980" s="1"/>
      <c r="AU980" s="2">
        <f t="shared" si="103"/>
        <v>0</v>
      </c>
      <c r="AW980" s="1"/>
      <c r="AX980" s="1"/>
      <c r="AY980" s="1"/>
      <c r="AZ980" s="2">
        <f t="shared" si="100"/>
        <v>0</v>
      </c>
      <c r="BA980" s="2">
        <f>SUM(AF980,AH980,-AZ980,-Table1914[[#This Row],[Sale Fee]])</f>
        <v>0</v>
      </c>
      <c r="BC980" s="1"/>
      <c r="BD980" s="1"/>
      <c r="BE980" s="1"/>
    </row>
    <row r="981" spans="1:57" x14ac:dyDescent="0.25">
      <c r="A981" s="1"/>
      <c r="B981" s="1"/>
      <c r="Q981" s="1"/>
      <c r="R981" s="1"/>
      <c r="S981" s="1"/>
      <c r="U981" s="1"/>
      <c r="V981" s="1"/>
      <c r="W981" s="1"/>
      <c r="X981" s="1"/>
      <c r="Y981" s="1"/>
      <c r="Z981" s="1">
        <f>Table1914[[#This Row],[Quantity2]]*Table1914[[#This Row],[U Cost]]</f>
        <v>0</v>
      </c>
      <c r="AB981" s="1"/>
      <c r="AC981" s="1"/>
      <c r="AD981" s="1">
        <f t="shared" si="101"/>
        <v>0</v>
      </c>
      <c r="AE981" s="1"/>
      <c r="AF981" s="1">
        <f>SUM(Table1914[[#This Row],[Total 
Paid]:[Shipping 
Charged]])</f>
        <v>0</v>
      </c>
      <c r="AG981" s="1"/>
      <c r="AH981" s="1"/>
      <c r="AI981" s="1">
        <f t="shared" si="102"/>
        <v>0</v>
      </c>
      <c r="AK981" s="1"/>
      <c r="AL981" s="1"/>
      <c r="AM981" s="1"/>
      <c r="AN981" s="1"/>
      <c r="AP981" s="30"/>
      <c r="AQ981" s="1"/>
      <c r="AR981" s="1">
        <f t="shared" si="99"/>
        <v>0</v>
      </c>
      <c r="AS981" s="1"/>
      <c r="AT981" s="1"/>
      <c r="AU981" s="2">
        <f t="shared" si="103"/>
        <v>0</v>
      </c>
      <c r="AW981" s="1"/>
      <c r="AX981" s="1"/>
      <c r="AY981" s="1"/>
      <c r="AZ981" s="2">
        <f t="shared" si="100"/>
        <v>0</v>
      </c>
      <c r="BA981" s="2">
        <f>SUM(AF981,AH981,-AZ981,-Table1914[[#This Row],[Sale Fee]])</f>
        <v>0</v>
      </c>
      <c r="BC981" s="1"/>
      <c r="BD981" s="1"/>
      <c r="BE981" s="1"/>
    </row>
    <row r="982" spans="1:57" x14ac:dyDescent="0.25">
      <c r="A982" s="1"/>
      <c r="B982" s="1"/>
      <c r="Q982" s="1"/>
      <c r="R982" s="1"/>
      <c r="S982" s="1"/>
      <c r="U982" s="1"/>
      <c r="V982" s="1"/>
      <c r="W982" s="1"/>
      <c r="X982" s="1"/>
      <c r="Y982" s="1"/>
      <c r="Z982" s="1">
        <f>Table1914[[#This Row],[Quantity2]]*Table1914[[#This Row],[U Cost]]</f>
        <v>0</v>
      </c>
      <c r="AB982" s="1"/>
      <c r="AC982" s="1"/>
      <c r="AD982" s="1">
        <f t="shared" si="101"/>
        <v>0</v>
      </c>
      <c r="AE982" s="1"/>
      <c r="AF982" s="1">
        <f>SUM(Table1914[[#This Row],[Total 
Paid]:[Shipping 
Charged]])</f>
        <v>0</v>
      </c>
      <c r="AG982" s="1"/>
      <c r="AH982" s="1"/>
      <c r="AI982" s="1">
        <f t="shared" si="102"/>
        <v>0</v>
      </c>
      <c r="AK982" s="1"/>
      <c r="AL982" s="1"/>
      <c r="AM982" s="1"/>
      <c r="AN982" s="1"/>
      <c r="AP982" s="30"/>
      <c r="AQ982" s="1"/>
      <c r="AR982" s="1">
        <f t="shared" si="99"/>
        <v>0</v>
      </c>
      <c r="AS982" s="1"/>
      <c r="AT982" s="1"/>
      <c r="AU982" s="2">
        <f t="shared" si="103"/>
        <v>0</v>
      </c>
      <c r="AW982" s="1"/>
      <c r="AX982" s="1"/>
      <c r="AY982" s="1"/>
      <c r="AZ982" s="2">
        <f t="shared" si="100"/>
        <v>0</v>
      </c>
      <c r="BA982" s="2">
        <f>SUM(AF982,AH982,-AZ982,-Table1914[[#This Row],[Sale Fee]])</f>
        <v>0</v>
      </c>
      <c r="BC982" s="1"/>
      <c r="BD982" s="1"/>
      <c r="BE982" s="1"/>
    </row>
    <row r="983" spans="1:57" x14ac:dyDescent="0.25">
      <c r="A983" s="1"/>
      <c r="B983" s="1"/>
      <c r="Q983" s="1"/>
      <c r="R983" s="1"/>
      <c r="S983" s="1"/>
      <c r="U983" s="1"/>
      <c r="V983" s="1"/>
      <c r="W983" s="1"/>
      <c r="X983" s="1"/>
      <c r="Y983" s="1"/>
      <c r="Z983" s="1">
        <f>Table1914[[#This Row],[Quantity2]]*Table1914[[#This Row],[U Cost]]</f>
        <v>0</v>
      </c>
      <c r="AB983" s="1"/>
      <c r="AC983" s="1"/>
      <c r="AD983" s="1">
        <f t="shared" si="101"/>
        <v>0</v>
      </c>
      <c r="AE983" s="1"/>
      <c r="AF983" s="1">
        <f>SUM(Table1914[[#This Row],[Total 
Paid]:[Shipping 
Charged]])</f>
        <v>0</v>
      </c>
      <c r="AG983" s="1"/>
      <c r="AH983" s="1"/>
      <c r="AI983" s="1">
        <f t="shared" si="102"/>
        <v>0</v>
      </c>
      <c r="AK983" s="1"/>
      <c r="AL983" s="1"/>
      <c r="AM983" s="1"/>
      <c r="AN983" s="1"/>
      <c r="AP983" s="30"/>
      <c r="AQ983" s="1"/>
      <c r="AR983" s="1">
        <f t="shared" si="99"/>
        <v>0</v>
      </c>
      <c r="AS983" s="1"/>
      <c r="AT983" s="1"/>
      <c r="AU983" s="2">
        <f t="shared" si="103"/>
        <v>0</v>
      </c>
      <c r="AW983" s="1"/>
      <c r="AX983" s="1"/>
      <c r="AY983" s="1"/>
      <c r="AZ983" s="2">
        <f t="shared" si="100"/>
        <v>0</v>
      </c>
      <c r="BA983" s="2">
        <f>SUM(AF983,AH983,-AZ983,-Table1914[[#This Row],[Sale Fee]])</f>
        <v>0</v>
      </c>
      <c r="BC983" s="1"/>
      <c r="BD983" s="1"/>
      <c r="BE983" s="1"/>
    </row>
    <row r="984" spans="1:57" x14ac:dyDescent="0.25">
      <c r="A984" s="1"/>
      <c r="B984" s="1"/>
      <c r="Q984" s="1"/>
      <c r="R984" s="1"/>
      <c r="S984" s="1"/>
      <c r="U984" s="1"/>
      <c r="V984" s="1"/>
      <c r="W984" s="1"/>
      <c r="X984" s="1"/>
      <c r="Y984" s="1"/>
      <c r="Z984" s="1">
        <f>Table1914[[#This Row],[Quantity2]]*Table1914[[#This Row],[U Cost]]</f>
        <v>0</v>
      </c>
      <c r="AB984" s="1"/>
      <c r="AC984" s="1"/>
      <c r="AD984" s="1">
        <f t="shared" si="101"/>
        <v>0</v>
      </c>
      <c r="AE984" s="1"/>
      <c r="AF984" s="1">
        <f>SUM(Table1914[[#This Row],[Total 
Paid]:[Shipping 
Charged]])</f>
        <v>0</v>
      </c>
      <c r="AG984" s="1"/>
      <c r="AH984" s="1"/>
      <c r="AI984" s="1">
        <f t="shared" si="102"/>
        <v>0</v>
      </c>
      <c r="AK984" s="1"/>
      <c r="AL984" s="1"/>
      <c r="AM984" s="1"/>
      <c r="AN984" s="1"/>
      <c r="AP984" s="30"/>
      <c r="AQ984" s="1"/>
      <c r="AR984" s="1">
        <f t="shared" si="99"/>
        <v>0</v>
      </c>
      <c r="AS984" s="1"/>
      <c r="AT984" s="1"/>
      <c r="AU984" s="2">
        <f t="shared" si="103"/>
        <v>0</v>
      </c>
      <c r="AW984" s="1"/>
      <c r="AX984" s="1"/>
      <c r="AY984" s="1"/>
      <c r="AZ984" s="2">
        <f t="shared" si="100"/>
        <v>0</v>
      </c>
      <c r="BA984" s="2">
        <f>SUM(AF984,AH984,-AZ984,-Table1914[[#This Row],[Sale Fee]])</f>
        <v>0</v>
      </c>
      <c r="BC984" s="1"/>
      <c r="BD984" s="1"/>
      <c r="BE984" s="1"/>
    </row>
    <row r="985" spans="1:57" x14ac:dyDescent="0.25">
      <c r="A985" s="1"/>
      <c r="B985" s="1"/>
      <c r="Q985" s="1"/>
      <c r="R985" s="1"/>
      <c r="S985" s="1"/>
      <c r="U985" s="1"/>
      <c r="V985" s="1"/>
      <c r="W985" s="1"/>
      <c r="X985" s="1"/>
      <c r="Y985" s="1"/>
      <c r="Z985" s="1">
        <f>Table1914[[#This Row],[Quantity2]]*Table1914[[#This Row],[U Cost]]</f>
        <v>0</v>
      </c>
      <c r="AB985" s="1"/>
      <c r="AC985" s="1"/>
      <c r="AD985" s="1">
        <f t="shared" si="101"/>
        <v>0</v>
      </c>
      <c r="AE985" s="1"/>
      <c r="AF985" s="1">
        <f>SUM(Table1914[[#This Row],[Total 
Paid]:[Shipping 
Charged]])</f>
        <v>0</v>
      </c>
      <c r="AG985" s="1"/>
      <c r="AH985" s="1"/>
      <c r="AI985" s="1">
        <f t="shared" si="102"/>
        <v>0</v>
      </c>
      <c r="AK985" s="1"/>
      <c r="AL985" s="1"/>
      <c r="AM985" s="1"/>
      <c r="AN985" s="1"/>
      <c r="AP985" s="30"/>
      <c r="AQ985" s="1"/>
      <c r="AR985" s="1">
        <f t="shared" si="99"/>
        <v>0</v>
      </c>
      <c r="AS985" s="1"/>
      <c r="AT985" s="1"/>
      <c r="AU985" s="2">
        <f t="shared" si="103"/>
        <v>0</v>
      </c>
      <c r="AW985" s="1"/>
      <c r="AX985" s="1"/>
      <c r="AY985" s="1"/>
      <c r="AZ985" s="2">
        <f t="shared" si="100"/>
        <v>0</v>
      </c>
      <c r="BA985" s="2">
        <f>SUM(AF985,AH985,-AZ985,-Table1914[[#This Row],[Sale Fee]])</f>
        <v>0</v>
      </c>
      <c r="BC985" s="1"/>
      <c r="BD985" s="1"/>
      <c r="BE985" s="1"/>
    </row>
    <row r="986" spans="1:57" x14ac:dyDescent="0.25">
      <c r="A986" s="1"/>
      <c r="B986" s="1"/>
      <c r="Q986" s="1"/>
      <c r="R986" s="1"/>
      <c r="S986" s="1"/>
      <c r="U986" s="1"/>
      <c r="V986" s="1"/>
      <c r="W986" s="1"/>
      <c r="X986" s="1"/>
      <c r="Y986" s="1"/>
      <c r="Z986" s="1">
        <f>Table1914[[#This Row],[Quantity2]]*Table1914[[#This Row],[U Cost]]</f>
        <v>0</v>
      </c>
      <c r="AB986" s="1"/>
      <c r="AC986" s="1"/>
      <c r="AD986" s="1">
        <f t="shared" si="101"/>
        <v>0</v>
      </c>
      <c r="AE986" s="1"/>
      <c r="AF986" s="1">
        <f>SUM(Table1914[[#This Row],[Total 
Paid]:[Shipping 
Charged]])</f>
        <v>0</v>
      </c>
      <c r="AG986" s="1"/>
      <c r="AH986" s="1"/>
      <c r="AI986" s="1">
        <f t="shared" si="102"/>
        <v>0</v>
      </c>
      <c r="AK986" s="1"/>
      <c r="AL986" s="1"/>
      <c r="AM986" s="1"/>
      <c r="AN986" s="1"/>
      <c r="AP986" s="30"/>
      <c r="AQ986" s="1"/>
      <c r="AR986" s="1">
        <f t="shared" si="99"/>
        <v>0</v>
      </c>
      <c r="AS986" s="1"/>
      <c r="AT986" s="1"/>
      <c r="AU986" s="2">
        <f t="shared" si="103"/>
        <v>0</v>
      </c>
      <c r="AW986" s="1"/>
      <c r="AX986" s="1"/>
      <c r="AY986" s="1"/>
      <c r="AZ986" s="2">
        <f t="shared" si="100"/>
        <v>0</v>
      </c>
      <c r="BA986" s="2">
        <f>SUM(AF986,AH986,-AZ986,-Table1914[[#This Row],[Sale Fee]])</f>
        <v>0</v>
      </c>
      <c r="BC986" s="1"/>
      <c r="BD986" s="1"/>
      <c r="BE986" s="1"/>
    </row>
    <row r="987" spans="1:57" x14ac:dyDescent="0.25">
      <c r="A987" s="1"/>
      <c r="B987" s="1"/>
      <c r="Q987" s="1"/>
      <c r="R987" s="1"/>
      <c r="S987" s="1"/>
      <c r="U987" s="1"/>
      <c r="V987" s="1"/>
      <c r="W987" s="1"/>
      <c r="X987" s="1"/>
      <c r="Y987" s="1"/>
      <c r="Z987" s="1">
        <f>Table1914[[#This Row],[Quantity2]]*Table1914[[#This Row],[U Cost]]</f>
        <v>0</v>
      </c>
      <c r="AB987" s="1"/>
      <c r="AC987" s="1"/>
      <c r="AD987" s="1">
        <f t="shared" si="101"/>
        <v>0</v>
      </c>
      <c r="AE987" s="1"/>
      <c r="AF987" s="1">
        <f>SUM(Table1914[[#This Row],[Total 
Paid]:[Shipping 
Charged]])</f>
        <v>0</v>
      </c>
      <c r="AG987" s="1"/>
      <c r="AH987" s="1"/>
      <c r="AI987" s="1">
        <f t="shared" si="102"/>
        <v>0</v>
      </c>
      <c r="AK987" s="1"/>
      <c r="AL987" s="1"/>
      <c r="AM987" s="1"/>
      <c r="AN987" s="1"/>
      <c r="AP987" s="30"/>
      <c r="AQ987" s="1"/>
      <c r="AR987" s="1">
        <f t="shared" si="99"/>
        <v>0</v>
      </c>
      <c r="AS987" s="1"/>
      <c r="AT987" s="1"/>
      <c r="AU987" s="2">
        <f t="shared" si="103"/>
        <v>0</v>
      </c>
      <c r="AW987" s="1"/>
      <c r="AX987" s="1"/>
      <c r="AY987" s="1"/>
      <c r="AZ987" s="2">
        <f t="shared" si="100"/>
        <v>0</v>
      </c>
      <c r="BA987" s="2">
        <f>SUM(AF987,AH987,-AZ987,-Table1914[[#This Row],[Sale Fee]])</f>
        <v>0</v>
      </c>
      <c r="BC987" s="1"/>
      <c r="BD987" s="1"/>
      <c r="BE987" s="1"/>
    </row>
    <row r="988" spans="1:57" x14ac:dyDescent="0.25">
      <c r="A988" s="1"/>
      <c r="B988" s="1"/>
      <c r="Q988" s="1"/>
      <c r="R988" s="1"/>
      <c r="S988" s="1"/>
      <c r="U988" s="1"/>
      <c r="V988" s="1"/>
      <c r="W988" s="1"/>
      <c r="X988" s="1"/>
      <c r="Y988" s="1"/>
      <c r="Z988" s="1">
        <f>Table1914[[#This Row],[Quantity2]]*Table1914[[#This Row],[U Cost]]</f>
        <v>0</v>
      </c>
      <c r="AB988" s="1"/>
      <c r="AC988" s="1"/>
      <c r="AD988" s="1">
        <f t="shared" si="101"/>
        <v>0</v>
      </c>
      <c r="AE988" s="1"/>
      <c r="AF988" s="1">
        <f>SUM(Table1914[[#This Row],[Total 
Paid]:[Shipping 
Charged]])</f>
        <v>0</v>
      </c>
      <c r="AG988" s="1"/>
      <c r="AH988" s="1"/>
      <c r="AI988" s="1">
        <f t="shared" si="102"/>
        <v>0</v>
      </c>
      <c r="AK988" s="1"/>
      <c r="AL988" s="1"/>
      <c r="AM988" s="1"/>
      <c r="AN988" s="1"/>
      <c r="AP988" s="30"/>
      <c r="AQ988" s="1"/>
      <c r="AR988" s="1">
        <f t="shared" si="99"/>
        <v>0</v>
      </c>
      <c r="AS988" s="1"/>
      <c r="AT988" s="1"/>
      <c r="AU988" s="2">
        <f t="shared" si="103"/>
        <v>0</v>
      </c>
      <c r="AW988" s="1"/>
      <c r="AX988" s="1"/>
      <c r="AY988" s="1"/>
      <c r="AZ988" s="2">
        <f t="shared" si="100"/>
        <v>0</v>
      </c>
      <c r="BA988" s="2">
        <f>SUM(AF988,AH988,-AZ988,-Table1914[[#This Row],[Sale Fee]])</f>
        <v>0</v>
      </c>
      <c r="BC988" s="1"/>
      <c r="BD988" s="1"/>
      <c r="BE988" s="1"/>
    </row>
    <row r="989" spans="1:57" x14ac:dyDescent="0.25">
      <c r="A989" s="1"/>
      <c r="B989" s="1"/>
      <c r="Q989" s="1"/>
      <c r="R989" s="1"/>
      <c r="S989" s="1"/>
      <c r="U989" s="1"/>
      <c r="V989" s="1"/>
      <c r="W989" s="1"/>
      <c r="X989" s="1"/>
      <c r="Y989" s="1"/>
      <c r="Z989" s="1">
        <f>Table1914[[#This Row],[Quantity2]]*Table1914[[#This Row],[U Cost]]</f>
        <v>0</v>
      </c>
      <c r="AB989" s="1"/>
      <c r="AC989" s="1"/>
      <c r="AD989" s="1">
        <f t="shared" si="101"/>
        <v>0</v>
      </c>
      <c r="AE989" s="1"/>
      <c r="AF989" s="1">
        <f>SUM(Table1914[[#This Row],[Total 
Paid]:[Shipping 
Charged]])</f>
        <v>0</v>
      </c>
      <c r="AG989" s="1"/>
      <c r="AH989" s="1"/>
      <c r="AI989" s="1">
        <f t="shared" si="102"/>
        <v>0</v>
      </c>
      <c r="AK989" s="1"/>
      <c r="AL989" s="1"/>
      <c r="AM989" s="1"/>
      <c r="AN989" s="1"/>
      <c r="AP989" s="30"/>
      <c r="AQ989" s="1"/>
      <c r="AR989" s="1">
        <f t="shared" si="99"/>
        <v>0</v>
      </c>
      <c r="AS989" s="1"/>
      <c r="AT989" s="1"/>
      <c r="AU989" s="2">
        <f t="shared" si="103"/>
        <v>0</v>
      </c>
      <c r="AW989" s="1"/>
      <c r="AX989" s="1"/>
      <c r="AY989" s="1"/>
      <c r="AZ989" s="2">
        <f t="shared" si="100"/>
        <v>0</v>
      </c>
      <c r="BA989" s="2">
        <f>SUM(AF989,AH989,-AZ989,-Table1914[[#This Row],[Sale Fee]])</f>
        <v>0</v>
      </c>
      <c r="BC989" s="1"/>
      <c r="BD989" s="1"/>
      <c r="BE989" s="1"/>
    </row>
    <row r="990" spans="1:57" x14ac:dyDescent="0.25">
      <c r="A990" s="1"/>
      <c r="B990" s="1"/>
      <c r="Q990" s="1"/>
      <c r="R990" s="1"/>
      <c r="S990" s="1"/>
      <c r="U990" s="1"/>
      <c r="V990" s="1"/>
      <c r="W990" s="1"/>
      <c r="X990" s="1"/>
      <c r="Y990" s="1"/>
      <c r="Z990" s="1">
        <f>Table1914[[#This Row],[Quantity2]]*Table1914[[#This Row],[U Cost]]</f>
        <v>0</v>
      </c>
      <c r="AB990" s="1"/>
      <c r="AC990" s="1"/>
      <c r="AD990" s="1">
        <f t="shared" si="101"/>
        <v>0</v>
      </c>
      <c r="AE990" s="1"/>
      <c r="AF990" s="1">
        <f>SUM(Table1914[[#This Row],[Total 
Paid]:[Shipping 
Charged]])</f>
        <v>0</v>
      </c>
      <c r="AG990" s="1"/>
      <c r="AH990" s="1"/>
      <c r="AI990" s="1">
        <f t="shared" si="102"/>
        <v>0</v>
      </c>
      <c r="AK990" s="1"/>
      <c r="AL990" s="1"/>
      <c r="AM990" s="1"/>
      <c r="AN990" s="1"/>
      <c r="AP990" s="30"/>
      <c r="AQ990" s="1"/>
      <c r="AR990" s="1">
        <f t="shared" si="99"/>
        <v>0</v>
      </c>
      <c r="AS990" s="1"/>
      <c r="AT990" s="1"/>
      <c r="AU990" s="2">
        <f t="shared" si="103"/>
        <v>0</v>
      </c>
      <c r="AW990" s="1"/>
      <c r="AX990" s="1"/>
      <c r="AY990" s="1"/>
      <c r="AZ990" s="2">
        <f t="shared" si="100"/>
        <v>0</v>
      </c>
      <c r="BA990" s="2">
        <f>SUM(AF990,AH990,-AZ990,-Table1914[[#This Row],[Sale Fee]])</f>
        <v>0</v>
      </c>
      <c r="BC990" s="1"/>
      <c r="BD990" s="1"/>
      <c r="BE990" s="1"/>
    </row>
    <row r="991" spans="1:57" x14ac:dyDescent="0.25">
      <c r="A991" s="1"/>
      <c r="B991" s="1"/>
      <c r="Q991" s="1"/>
      <c r="R991" s="1"/>
      <c r="S991" s="1"/>
      <c r="U991" s="1"/>
      <c r="V991" s="1"/>
      <c r="W991" s="1"/>
      <c r="X991" s="1"/>
      <c r="Y991" s="1"/>
      <c r="Z991" s="1">
        <f>Table1914[[#This Row],[Quantity2]]*Table1914[[#This Row],[U Cost]]</f>
        <v>0</v>
      </c>
      <c r="AB991" s="1"/>
      <c r="AC991" s="1"/>
      <c r="AD991" s="1">
        <f t="shared" si="101"/>
        <v>0</v>
      </c>
      <c r="AE991" s="1"/>
      <c r="AF991" s="1">
        <f>SUM(Table1914[[#This Row],[Total 
Paid]:[Shipping 
Charged]])</f>
        <v>0</v>
      </c>
      <c r="AG991" s="1"/>
      <c r="AH991" s="1"/>
      <c r="AI991" s="1">
        <f t="shared" si="102"/>
        <v>0</v>
      </c>
      <c r="AK991" s="1"/>
      <c r="AL991" s="1"/>
      <c r="AM991" s="1"/>
      <c r="AN991" s="1"/>
      <c r="AP991" s="30"/>
      <c r="AQ991" s="1"/>
      <c r="AR991" s="1">
        <f t="shared" si="99"/>
        <v>0</v>
      </c>
      <c r="AS991" s="1"/>
      <c r="AT991" s="1"/>
      <c r="AU991" s="2">
        <f t="shared" si="103"/>
        <v>0</v>
      </c>
      <c r="AW991" s="1"/>
      <c r="AX991" s="1"/>
      <c r="AY991" s="1"/>
      <c r="AZ991" s="2">
        <f t="shared" si="100"/>
        <v>0</v>
      </c>
      <c r="BA991" s="2">
        <f>SUM(AF991,AH991,-AZ991,-Table1914[[#This Row],[Sale Fee]])</f>
        <v>0</v>
      </c>
      <c r="BC991" s="1"/>
      <c r="BD991" s="1"/>
      <c r="BE991" s="1"/>
    </row>
    <row r="992" spans="1:57" x14ac:dyDescent="0.25">
      <c r="A992" s="1"/>
      <c r="B992" s="1"/>
      <c r="Q992" s="1"/>
      <c r="R992" s="1"/>
      <c r="S992" s="1"/>
      <c r="U992" s="1"/>
      <c r="V992" s="1"/>
      <c r="W992" s="1"/>
      <c r="X992" s="1"/>
      <c r="Y992" s="1"/>
      <c r="Z992" s="1">
        <f>Table1914[[#This Row],[Quantity2]]*Table1914[[#This Row],[U Cost]]</f>
        <v>0</v>
      </c>
      <c r="AB992" s="1"/>
      <c r="AC992" s="1"/>
      <c r="AD992" s="1">
        <f t="shared" si="101"/>
        <v>0</v>
      </c>
      <c r="AE992" s="1"/>
      <c r="AF992" s="1">
        <f>SUM(Table1914[[#This Row],[Total 
Paid]:[Shipping 
Charged]])</f>
        <v>0</v>
      </c>
      <c r="AG992" s="1"/>
      <c r="AH992" s="1"/>
      <c r="AI992" s="1">
        <f t="shared" si="102"/>
        <v>0</v>
      </c>
      <c r="AK992" s="1"/>
      <c r="AL992" s="1"/>
      <c r="AM992" s="1"/>
      <c r="AN992" s="1"/>
      <c r="AP992" s="30"/>
      <c r="AQ992" s="1"/>
      <c r="AR992" s="1">
        <f t="shared" si="99"/>
        <v>0</v>
      </c>
      <c r="AS992" s="1"/>
      <c r="AT992" s="1"/>
      <c r="AU992" s="2">
        <f t="shared" si="103"/>
        <v>0</v>
      </c>
      <c r="AW992" s="1"/>
      <c r="AX992" s="1"/>
      <c r="AY992" s="1"/>
      <c r="AZ992" s="2">
        <f t="shared" si="100"/>
        <v>0</v>
      </c>
      <c r="BA992" s="2">
        <f>SUM(AF992,AH992,-AZ992,-Table1914[[#This Row],[Sale Fee]])</f>
        <v>0</v>
      </c>
      <c r="BC992" s="1"/>
      <c r="BD992" s="1"/>
      <c r="BE992" s="1"/>
    </row>
    <row r="993" spans="1:57" x14ac:dyDescent="0.25">
      <c r="A993" s="1"/>
      <c r="B993" s="1"/>
      <c r="Q993" s="1"/>
      <c r="R993" s="1"/>
      <c r="S993" s="1"/>
      <c r="U993" s="1"/>
      <c r="V993" s="1"/>
      <c r="W993" s="1"/>
      <c r="X993" s="1"/>
      <c r="Y993" s="1"/>
      <c r="Z993" s="1">
        <f>Table1914[[#This Row],[Quantity2]]*Table1914[[#This Row],[U Cost]]</f>
        <v>0</v>
      </c>
      <c r="AB993" s="1"/>
      <c r="AC993" s="1"/>
      <c r="AD993" s="1">
        <f t="shared" si="101"/>
        <v>0</v>
      </c>
      <c r="AE993" s="1"/>
      <c r="AF993" s="1">
        <f>SUM(Table1914[[#This Row],[Total 
Paid]:[Shipping 
Charged]])</f>
        <v>0</v>
      </c>
      <c r="AG993" s="1"/>
      <c r="AH993" s="1"/>
      <c r="AI993" s="1">
        <f t="shared" si="102"/>
        <v>0</v>
      </c>
      <c r="AK993" s="1"/>
      <c r="AL993" s="1"/>
      <c r="AM993" s="1"/>
      <c r="AN993" s="1"/>
      <c r="AP993" s="30"/>
      <c r="AQ993" s="1"/>
      <c r="AR993" s="1">
        <f t="shared" si="99"/>
        <v>0</v>
      </c>
      <c r="AS993" s="1"/>
      <c r="AT993" s="1"/>
      <c r="AU993" s="2">
        <f t="shared" si="103"/>
        <v>0</v>
      </c>
      <c r="AW993" s="1"/>
      <c r="AX993" s="1"/>
      <c r="AY993" s="1"/>
      <c r="AZ993" s="2">
        <f t="shared" si="100"/>
        <v>0</v>
      </c>
      <c r="BA993" s="2">
        <f>SUM(AF993,AH993,-AZ993,-Table1914[[#This Row],[Sale Fee]])</f>
        <v>0</v>
      </c>
      <c r="BC993" s="1"/>
      <c r="BD993" s="1"/>
      <c r="BE993" s="1"/>
    </row>
    <row r="994" spans="1:57" x14ac:dyDescent="0.25">
      <c r="A994" s="1"/>
      <c r="B994" s="1"/>
      <c r="Q994" s="1"/>
      <c r="R994" s="1"/>
      <c r="S994" s="1"/>
      <c r="U994" s="1"/>
      <c r="V994" s="1"/>
      <c r="W994" s="1"/>
      <c r="X994" s="1"/>
      <c r="Y994" s="1"/>
      <c r="Z994" s="1">
        <f>Table1914[[#This Row],[Quantity2]]*Table1914[[#This Row],[U Cost]]</f>
        <v>0</v>
      </c>
      <c r="AB994" s="1"/>
      <c r="AC994" s="1"/>
      <c r="AD994" s="1">
        <f t="shared" si="101"/>
        <v>0</v>
      </c>
      <c r="AE994" s="1"/>
      <c r="AF994" s="1">
        <f>SUM(Table1914[[#This Row],[Total 
Paid]:[Shipping 
Charged]])</f>
        <v>0</v>
      </c>
      <c r="AG994" s="1"/>
      <c r="AH994" s="1"/>
      <c r="AI994" s="1">
        <f t="shared" si="102"/>
        <v>0</v>
      </c>
      <c r="AK994" s="1"/>
      <c r="AL994" s="1"/>
      <c r="AM994" s="1"/>
      <c r="AN994" s="1"/>
      <c r="AP994" s="30"/>
      <c r="AQ994" s="1"/>
      <c r="AR994" s="1">
        <f t="shared" si="99"/>
        <v>0</v>
      </c>
      <c r="AS994" s="1"/>
      <c r="AT994" s="1"/>
      <c r="AU994" s="2">
        <f t="shared" si="103"/>
        <v>0</v>
      </c>
      <c r="AW994" s="1"/>
      <c r="AX994" s="1"/>
      <c r="AY994" s="1"/>
      <c r="AZ994" s="2">
        <f t="shared" si="100"/>
        <v>0</v>
      </c>
      <c r="BA994" s="2">
        <f>SUM(AF994,AH994,-AZ994,-Table1914[[#This Row],[Sale Fee]])</f>
        <v>0</v>
      </c>
      <c r="BC994" s="1"/>
      <c r="BD994" s="1"/>
      <c r="BE994" s="1"/>
    </row>
    <row r="995" spans="1:57" x14ac:dyDescent="0.25">
      <c r="A995" s="1"/>
      <c r="B995" s="1"/>
      <c r="Q995" s="1"/>
      <c r="R995" s="1"/>
      <c r="S995" s="1"/>
      <c r="U995" s="1"/>
      <c r="V995" s="1"/>
      <c r="W995" s="1"/>
      <c r="X995" s="1"/>
      <c r="Y995" s="1"/>
      <c r="Z995" s="1">
        <f>Table1914[[#This Row],[Quantity2]]*Table1914[[#This Row],[U Cost]]</f>
        <v>0</v>
      </c>
      <c r="AB995" s="1"/>
      <c r="AC995" s="1"/>
      <c r="AD995" s="1">
        <f t="shared" si="101"/>
        <v>0</v>
      </c>
      <c r="AE995" s="1"/>
      <c r="AF995" s="1">
        <f>SUM(Table1914[[#This Row],[Total 
Paid]:[Shipping 
Charged]])</f>
        <v>0</v>
      </c>
      <c r="AG995" s="1"/>
      <c r="AH995" s="1"/>
      <c r="AI995" s="1">
        <f t="shared" si="102"/>
        <v>0</v>
      </c>
      <c r="AK995" s="1"/>
      <c r="AL995" s="1"/>
      <c r="AM995" s="1"/>
      <c r="AN995" s="1"/>
      <c r="AP995" s="30"/>
      <c r="AQ995" s="1"/>
      <c r="AR995" s="1">
        <f t="shared" si="99"/>
        <v>0</v>
      </c>
      <c r="AS995" s="1"/>
      <c r="AT995" s="1"/>
      <c r="AU995" s="2">
        <f t="shared" si="103"/>
        <v>0</v>
      </c>
      <c r="AW995" s="1"/>
      <c r="AX995" s="1"/>
      <c r="AY995" s="1"/>
      <c r="AZ995" s="2">
        <f t="shared" si="100"/>
        <v>0</v>
      </c>
      <c r="BA995" s="2">
        <f>SUM(AF995,AH995,-AZ995,-Table1914[[#This Row],[Sale Fee]])</f>
        <v>0</v>
      </c>
      <c r="BC995" s="1"/>
      <c r="BD995" s="1"/>
      <c r="BE995" s="1"/>
    </row>
    <row r="996" spans="1:57" x14ac:dyDescent="0.25">
      <c r="A996" s="1"/>
      <c r="B996" s="1"/>
      <c r="Q996" s="1"/>
      <c r="R996" s="1"/>
      <c r="S996" s="1"/>
      <c r="U996" s="1"/>
      <c r="V996" s="1"/>
      <c r="W996" s="1"/>
      <c r="X996" s="1"/>
      <c r="Y996" s="1"/>
      <c r="Z996" s="1">
        <f>Table1914[[#This Row],[Quantity2]]*Table1914[[#This Row],[U Cost]]</f>
        <v>0</v>
      </c>
      <c r="AB996" s="1"/>
      <c r="AC996" s="1"/>
      <c r="AD996" s="1">
        <f t="shared" si="101"/>
        <v>0</v>
      </c>
      <c r="AE996" s="1"/>
      <c r="AF996" s="1">
        <f>SUM(Table1914[[#This Row],[Total 
Paid]:[Shipping 
Charged]])</f>
        <v>0</v>
      </c>
      <c r="AG996" s="1"/>
      <c r="AH996" s="1"/>
      <c r="AI996" s="1">
        <f t="shared" si="102"/>
        <v>0</v>
      </c>
      <c r="AK996" s="1"/>
      <c r="AL996" s="1"/>
      <c r="AM996" s="1"/>
      <c r="AN996" s="1"/>
      <c r="AP996" s="30"/>
      <c r="AQ996" s="1"/>
      <c r="AR996" s="1">
        <f t="shared" si="99"/>
        <v>0</v>
      </c>
      <c r="AS996" s="1"/>
      <c r="AT996" s="1"/>
      <c r="AU996" s="2">
        <f t="shared" si="103"/>
        <v>0</v>
      </c>
      <c r="AW996" s="1"/>
      <c r="AX996" s="1"/>
      <c r="AY996" s="1"/>
      <c r="AZ996" s="2">
        <f t="shared" si="100"/>
        <v>0</v>
      </c>
      <c r="BA996" s="2">
        <f>SUM(AF996,AH996,-AZ996,-Table1914[[#This Row],[Sale Fee]])</f>
        <v>0</v>
      </c>
      <c r="BC996" s="1"/>
      <c r="BD996" s="1"/>
      <c r="BE996" s="1"/>
    </row>
    <row r="997" spans="1:57" x14ac:dyDescent="0.25">
      <c r="A997" s="1"/>
      <c r="B997" s="1"/>
      <c r="Q997" s="1"/>
      <c r="R997" s="1"/>
      <c r="S997" s="1"/>
      <c r="U997" s="1"/>
      <c r="V997" s="1"/>
      <c r="W997" s="1"/>
      <c r="X997" s="1"/>
      <c r="Y997" s="1"/>
      <c r="Z997" s="1">
        <f>Table1914[[#This Row],[Quantity2]]*Table1914[[#This Row],[U Cost]]</f>
        <v>0</v>
      </c>
      <c r="AB997" s="1"/>
      <c r="AC997" s="1"/>
      <c r="AD997" s="1">
        <f t="shared" si="101"/>
        <v>0</v>
      </c>
      <c r="AE997" s="1"/>
      <c r="AF997" s="1">
        <f>SUM(Table1914[[#This Row],[Total 
Paid]:[Shipping 
Charged]])</f>
        <v>0</v>
      </c>
      <c r="AG997" s="1"/>
      <c r="AH997" s="1"/>
      <c r="AI997" s="1">
        <f t="shared" si="102"/>
        <v>0</v>
      </c>
      <c r="AK997" s="1"/>
      <c r="AL997" s="1"/>
      <c r="AM997" s="1"/>
      <c r="AN997" s="1"/>
      <c r="AP997" s="30"/>
      <c r="AQ997" s="1"/>
      <c r="AR997" s="1">
        <f t="shared" si="99"/>
        <v>0</v>
      </c>
      <c r="AS997" s="1"/>
      <c r="AT997" s="1"/>
      <c r="AU997" s="2">
        <f t="shared" si="103"/>
        <v>0</v>
      </c>
      <c r="AW997" s="1"/>
      <c r="AX997" s="1"/>
      <c r="AY997" s="1"/>
      <c r="AZ997" s="2">
        <f t="shared" si="100"/>
        <v>0</v>
      </c>
      <c r="BA997" s="2">
        <f>SUM(AF997,AH997,-AZ997,-Table1914[[#This Row],[Sale Fee]])</f>
        <v>0</v>
      </c>
      <c r="BC997" s="1"/>
      <c r="BD997" s="1"/>
      <c r="BE997" s="1"/>
    </row>
    <row r="998" spans="1:57" x14ac:dyDescent="0.25">
      <c r="A998" s="1"/>
      <c r="B998" s="1"/>
      <c r="Q998" s="1"/>
      <c r="R998" s="1"/>
      <c r="S998" s="1"/>
      <c r="U998" s="1"/>
      <c r="V998" s="1"/>
      <c r="W998" s="1"/>
      <c r="X998" s="1"/>
      <c r="Y998" s="1"/>
      <c r="Z998" s="1">
        <f>Table1914[[#This Row],[Quantity2]]*Table1914[[#This Row],[U Cost]]</f>
        <v>0</v>
      </c>
      <c r="AB998" s="1"/>
      <c r="AC998" s="1"/>
      <c r="AD998" s="1">
        <f t="shared" si="101"/>
        <v>0</v>
      </c>
      <c r="AE998" s="1"/>
      <c r="AF998" s="1">
        <f>SUM(Table1914[[#This Row],[Total 
Paid]:[Shipping 
Charged]])</f>
        <v>0</v>
      </c>
      <c r="AG998" s="1"/>
      <c r="AH998" s="1"/>
      <c r="AI998" s="1">
        <f t="shared" si="102"/>
        <v>0</v>
      </c>
      <c r="AK998" s="1"/>
      <c r="AL998" s="1"/>
      <c r="AM998" s="1"/>
      <c r="AN998" s="1"/>
      <c r="AP998" s="30"/>
      <c r="AQ998" s="1"/>
      <c r="AR998" s="1">
        <f t="shared" si="99"/>
        <v>0</v>
      </c>
      <c r="AS998" s="1"/>
      <c r="AT998" s="1"/>
      <c r="AU998" s="2">
        <f t="shared" si="103"/>
        <v>0</v>
      </c>
      <c r="AW998" s="1"/>
      <c r="AX998" s="1"/>
      <c r="AY998" s="1"/>
      <c r="AZ998" s="2">
        <f t="shared" si="100"/>
        <v>0</v>
      </c>
      <c r="BA998" s="2">
        <f>SUM(AF998,AH998,-AZ998,-Table1914[[#This Row],[Sale Fee]])</f>
        <v>0</v>
      </c>
      <c r="BC998" s="1"/>
      <c r="BD998" s="1"/>
      <c r="BE998" s="1"/>
    </row>
    <row r="999" spans="1:57" x14ac:dyDescent="0.25">
      <c r="A999" s="1"/>
      <c r="B999" s="1"/>
      <c r="Q999" s="1"/>
      <c r="R999" s="1"/>
      <c r="S999" s="1"/>
      <c r="U999" s="1"/>
      <c r="V999" s="1"/>
      <c r="W999" s="1"/>
      <c r="X999" s="1"/>
      <c r="Y999" s="1"/>
      <c r="Z999" s="1">
        <f>Table1914[[#This Row],[Quantity2]]*Table1914[[#This Row],[U Cost]]</f>
        <v>0</v>
      </c>
      <c r="AB999" s="1"/>
      <c r="AC999" s="1"/>
      <c r="AD999" s="1">
        <f t="shared" si="101"/>
        <v>0</v>
      </c>
      <c r="AE999" s="1"/>
      <c r="AF999" s="1">
        <f>SUM(Table1914[[#This Row],[Total 
Paid]:[Shipping 
Charged]])</f>
        <v>0</v>
      </c>
      <c r="AG999" s="1"/>
      <c r="AH999" s="1"/>
      <c r="AI999" s="1">
        <f t="shared" si="102"/>
        <v>0</v>
      </c>
      <c r="AK999" s="1"/>
      <c r="AL999" s="1"/>
      <c r="AM999" s="1"/>
      <c r="AN999" s="1"/>
      <c r="AP999" s="30"/>
      <c r="AQ999" s="1"/>
      <c r="AR999" s="1">
        <f t="shared" si="99"/>
        <v>0</v>
      </c>
      <c r="AS999" s="1"/>
      <c r="AT999" s="1"/>
      <c r="AU999" s="2">
        <f t="shared" si="103"/>
        <v>0</v>
      </c>
      <c r="AW999" s="1"/>
      <c r="AX999" s="1"/>
      <c r="AY999" s="1"/>
      <c r="AZ999" s="2">
        <f t="shared" si="100"/>
        <v>0</v>
      </c>
      <c r="BA999" s="2">
        <f>SUM(AF999,AH999,-AZ999,-Table1914[[#This Row],[Sale Fee]])</f>
        <v>0</v>
      </c>
      <c r="BC999" s="1"/>
      <c r="BD999" s="1"/>
      <c r="BE999" s="1"/>
    </row>
    <row r="1000" spans="1:57" x14ac:dyDescent="0.25">
      <c r="A1000" s="1"/>
      <c r="B1000" s="1"/>
      <c r="Q1000" s="1"/>
      <c r="R1000" s="1"/>
      <c r="S1000" s="1"/>
      <c r="U1000" s="1"/>
      <c r="V1000" s="1"/>
      <c r="W1000" s="1"/>
      <c r="X1000" s="1"/>
      <c r="Y1000" s="1"/>
      <c r="Z1000" s="1">
        <f>Table1914[[#This Row],[Quantity2]]*Table1914[[#This Row],[U Cost]]</f>
        <v>0</v>
      </c>
      <c r="AB1000" s="1"/>
      <c r="AC1000" s="1"/>
      <c r="AD1000" s="1">
        <f t="shared" si="101"/>
        <v>0</v>
      </c>
      <c r="AE1000" s="1"/>
      <c r="AF1000" s="1">
        <f>SUM(Table1914[[#This Row],[Total 
Paid]:[Shipping 
Charged]])</f>
        <v>0</v>
      </c>
      <c r="AG1000" s="1"/>
      <c r="AH1000" s="1"/>
      <c r="AI1000" s="1">
        <f t="shared" si="102"/>
        <v>0</v>
      </c>
      <c r="AK1000" s="1"/>
      <c r="AL1000" s="1"/>
      <c r="AM1000" s="1"/>
      <c r="AN1000" s="1"/>
      <c r="AP1000" s="30"/>
      <c r="AQ1000" s="1"/>
      <c r="AR1000" s="1">
        <f t="shared" si="99"/>
        <v>0</v>
      </c>
      <c r="AS1000" s="1"/>
      <c r="AT1000" s="1"/>
      <c r="AU1000" s="2">
        <f t="shared" si="103"/>
        <v>0</v>
      </c>
      <c r="AW1000" s="1"/>
      <c r="AX1000" s="1"/>
      <c r="AY1000" s="1"/>
      <c r="AZ1000" s="2">
        <f t="shared" si="100"/>
        <v>0</v>
      </c>
      <c r="BA1000" s="2">
        <f>SUM(AF1000,AH1000,-AZ1000,-Table1914[[#This Row],[Sale Fee]])</f>
        <v>0</v>
      </c>
      <c r="BC1000" s="1"/>
      <c r="BD1000" s="1"/>
      <c r="BE1000" s="1"/>
    </row>
    <row r="1001" spans="1:57" x14ac:dyDescent="0.25">
      <c r="A1001" s="1"/>
      <c r="B1001" s="1"/>
      <c r="Q1001" s="1"/>
      <c r="R1001" s="1"/>
      <c r="S1001" s="1"/>
      <c r="U1001" s="1"/>
      <c r="V1001" s="1"/>
      <c r="W1001" s="1"/>
      <c r="X1001" s="1"/>
      <c r="Y1001" s="1"/>
      <c r="Z1001" s="1">
        <f>Table1914[[#This Row],[Quantity2]]*Table1914[[#This Row],[U Cost]]</f>
        <v>0</v>
      </c>
      <c r="AB1001" s="1"/>
      <c r="AC1001" s="1"/>
      <c r="AD1001" s="1">
        <f t="shared" si="101"/>
        <v>0</v>
      </c>
      <c r="AE1001" s="1"/>
      <c r="AF1001" s="1">
        <f>SUM(Table1914[[#This Row],[Total 
Paid]:[Shipping 
Charged]])</f>
        <v>0</v>
      </c>
      <c r="AG1001" s="1"/>
      <c r="AH1001" s="1"/>
      <c r="AI1001" s="1">
        <f t="shared" si="102"/>
        <v>0</v>
      </c>
      <c r="AK1001" s="1"/>
      <c r="AL1001" s="1"/>
      <c r="AM1001" s="1"/>
      <c r="AN1001" s="1"/>
      <c r="AP1001" s="30"/>
      <c r="AQ1001" s="1"/>
      <c r="AR1001" s="1">
        <f t="shared" si="99"/>
        <v>0</v>
      </c>
      <c r="AS1001" s="1"/>
      <c r="AT1001" s="1"/>
      <c r="AU1001" s="2">
        <f t="shared" si="103"/>
        <v>0</v>
      </c>
      <c r="AW1001" s="1"/>
      <c r="AX1001" s="1"/>
      <c r="AY1001" s="1"/>
      <c r="AZ1001" s="2">
        <f t="shared" si="100"/>
        <v>0</v>
      </c>
      <c r="BA1001" s="2">
        <f>SUM(AF1001,AH1001,-AZ1001,-Table1914[[#This Row],[Sale Fee]])</f>
        <v>0</v>
      </c>
      <c r="BC1001" s="1"/>
      <c r="BD1001" s="1"/>
      <c r="BE1001" s="1"/>
    </row>
    <row r="1002" spans="1:57" x14ac:dyDescent="0.25">
      <c r="A1002" s="1"/>
      <c r="B1002" s="1"/>
      <c r="Q1002" s="1"/>
      <c r="R1002" s="1"/>
      <c r="S1002" s="1"/>
      <c r="U1002" s="1"/>
      <c r="V1002" s="1"/>
      <c r="W1002" s="1"/>
      <c r="X1002" s="1"/>
      <c r="Y1002" s="1"/>
      <c r="Z1002" s="1">
        <f>Table1914[[#This Row],[Quantity2]]*Table1914[[#This Row],[U Cost]]</f>
        <v>0</v>
      </c>
      <c r="AB1002" s="1"/>
      <c r="AC1002" s="1"/>
      <c r="AD1002" s="1">
        <f t="shared" si="101"/>
        <v>0</v>
      </c>
      <c r="AE1002" s="1"/>
      <c r="AF1002" s="1">
        <f>SUM(Table1914[[#This Row],[Total 
Paid]:[Shipping 
Charged]])</f>
        <v>0</v>
      </c>
      <c r="AG1002" s="1"/>
      <c r="AH1002" s="1"/>
      <c r="AI1002" s="1">
        <f t="shared" si="102"/>
        <v>0</v>
      </c>
      <c r="AK1002" s="1"/>
      <c r="AL1002" s="1"/>
      <c r="AM1002" s="1"/>
      <c r="AN1002" s="1"/>
      <c r="AP1002" s="30"/>
      <c r="AQ1002" s="1"/>
      <c r="AR1002" s="1">
        <f t="shared" si="99"/>
        <v>0</v>
      </c>
      <c r="AS1002" s="1"/>
      <c r="AT1002" s="1"/>
      <c r="AU1002" s="2">
        <f t="shared" si="103"/>
        <v>0</v>
      </c>
      <c r="AW1002" s="1"/>
      <c r="AX1002" s="1"/>
      <c r="AY1002" s="1"/>
      <c r="AZ1002" s="2">
        <f t="shared" si="100"/>
        <v>0</v>
      </c>
      <c r="BA1002" s="2">
        <f>SUM(AF1002,AH1002,-AZ1002,-Table1914[[#This Row],[Sale Fee]])</f>
        <v>0</v>
      </c>
      <c r="BC1002" s="1"/>
      <c r="BD1002" s="1"/>
      <c r="BE1002" s="1"/>
    </row>
    <row r="1003" spans="1:57" x14ac:dyDescent="0.25">
      <c r="A1003" s="1"/>
      <c r="B1003" s="1"/>
      <c r="Q1003" s="1"/>
      <c r="R1003" s="1"/>
      <c r="S1003" s="1"/>
      <c r="U1003" s="1"/>
      <c r="V1003" s="1"/>
      <c r="W1003" s="1"/>
      <c r="X1003" s="1"/>
      <c r="Y1003" s="1"/>
      <c r="Z1003" s="1">
        <f>Table1914[[#This Row],[Quantity2]]*Table1914[[#This Row],[U Cost]]</f>
        <v>0</v>
      </c>
      <c r="AB1003" s="1"/>
      <c r="AC1003" s="1"/>
      <c r="AD1003" s="1">
        <f t="shared" si="101"/>
        <v>0</v>
      </c>
      <c r="AE1003" s="1"/>
      <c r="AF1003" s="1">
        <f>SUM(Table1914[[#This Row],[Total 
Paid]:[Shipping 
Charged]])</f>
        <v>0</v>
      </c>
      <c r="AG1003" s="1"/>
      <c r="AH1003" s="1"/>
      <c r="AI1003" s="1">
        <f t="shared" si="102"/>
        <v>0</v>
      </c>
      <c r="AK1003" s="1"/>
      <c r="AL1003" s="1"/>
      <c r="AM1003" s="1"/>
      <c r="AN1003" s="1"/>
      <c r="AP1003" s="30"/>
      <c r="AQ1003" s="1"/>
      <c r="AR1003" s="1">
        <f t="shared" si="99"/>
        <v>0</v>
      </c>
      <c r="AS1003" s="1"/>
      <c r="AT1003" s="1"/>
      <c r="AU1003" s="2">
        <f t="shared" si="103"/>
        <v>0</v>
      </c>
      <c r="AW1003" s="1"/>
      <c r="AX1003" s="1"/>
      <c r="AY1003" s="1"/>
      <c r="AZ1003" s="2">
        <f t="shared" si="100"/>
        <v>0</v>
      </c>
      <c r="BA1003" s="2">
        <f>SUM(AF1003,AH1003,-AZ1003,-Table1914[[#This Row],[Sale Fee]])</f>
        <v>0</v>
      </c>
      <c r="BC1003" s="1"/>
      <c r="BD1003" s="1"/>
      <c r="BE1003" s="1"/>
    </row>
    <row r="1004" spans="1:57" x14ac:dyDescent="0.25">
      <c r="A1004" s="1"/>
      <c r="B1004" s="1"/>
      <c r="Q1004" s="1"/>
      <c r="R1004" s="1"/>
      <c r="S1004" s="1"/>
      <c r="U1004" s="1"/>
      <c r="V1004" s="1"/>
      <c r="W1004" s="1"/>
      <c r="X1004" s="1"/>
      <c r="Y1004" s="1"/>
      <c r="Z1004" s="1">
        <f>Table1914[[#This Row],[Quantity2]]*Table1914[[#This Row],[U Cost]]</f>
        <v>0</v>
      </c>
      <c r="AB1004" s="1"/>
      <c r="AC1004" s="1"/>
      <c r="AD1004" s="1">
        <f t="shared" si="101"/>
        <v>0</v>
      </c>
      <c r="AE1004" s="1"/>
      <c r="AF1004" s="1">
        <f>SUM(Table1914[[#This Row],[Total 
Paid]:[Shipping 
Charged]])</f>
        <v>0</v>
      </c>
      <c r="AG1004" s="1"/>
      <c r="AH1004" s="1"/>
      <c r="AI1004" s="1">
        <f t="shared" si="102"/>
        <v>0</v>
      </c>
      <c r="AK1004" s="1"/>
      <c r="AL1004" s="1"/>
      <c r="AM1004" s="1"/>
      <c r="AN1004" s="1"/>
      <c r="AP1004" s="30"/>
      <c r="AQ1004" s="1"/>
      <c r="AR1004" s="1">
        <f t="shared" si="99"/>
        <v>0</v>
      </c>
      <c r="AS1004" s="1"/>
      <c r="AT1004" s="1"/>
      <c r="AU1004" s="2">
        <f t="shared" si="103"/>
        <v>0</v>
      </c>
      <c r="AW1004" s="1"/>
      <c r="AX1004" s="1"/>
      <c r="AY1004" s="1"/>
      <c r="AZ1004" s="2">
        <f t="shared" si="100"/>
        <v>0</v>
      </c>
      <c r="BA1004" s="2">
        <f>SUM(AF1004,AH1004,-AZ1004,-Table1914[[#This Row],[Sale Fee]])</f>
        <v>0</v>
      </c>
      <c r="BC1004" s="1"/>
      <c r="BD1004" s="1"/>
      <c r="BE1004" s="1"/>
    </row>
    <row r="1005" spans="1:57" x14ac:dyDescent="0.25">
      <c r="A1005" s="1"/>
      <c r="B1005" s="1"/>
      <c r="Q1005" s="1"/>
      <c r="R1005" s="1"/>
      <c r="S1005" s="1"/>
      <c r="U1005" s="1"/>
      <c r="V1005" s="1"/>
      <c r="W1005" s="1"/>
      <c r="X1005" s="1"/>
      <c r="Y1005" s="1"/>
      <c r="Z1005" s="1">
        <f>Table1914[[#This Row],[Quantity2]]*Table1914[[#This Row],[U Cost]]</f>
        <v>0</v>
      </c>
      <c r="AB1005" s="1"/>
      <c r="AC1005" s="1"/>
      <c r="AD1005" s="1">
        <f t="shared" si="101"/>
        <v>0</v>
      </c>
      <c r="AE1005" s="1"/>
      <c r="AF1005" s="1">
        <f>SUM(Table1914[[#This Row],[Total 
Paid]:[Shipping 
Charged]])</f>
        <v>0</v>
      </c>
      <c r="AG1005" s="1"/>
      <c r="AH1005" s="1"/>
      <c r="AI1005" s="1">
        <f t="shared" si="102"/>
        <v>0</v>
      </c>
      <c r="AK1005" s="1"/>
      <c r="AL1005" s="1"/>
      <c r="AM1005" s="1"/>
      <c r="AN1005" s="1"/>
      <c r="AP1005" s="30"/>
      <c r="AQ1005" s="1"/>
      <c r="AR1005" s="1">
        <f t="shared" si="99"/>
        <v>0</v>
      </c>
      <c r="AS1005" s="1"/>
      <c r="AT1005" s="1"/>
      <c r="AU1005" s="2">
        <f t="shared" si="103"/>
        <v>0</v>
      </c>
      <c r="AW1005" s="1"/>
      <c r="AX1005" s="1"/>
      <c r="AY1005" s="1"/>
      <c r="AZ1005" s="2">
        <f t="shared" si="100"/>
        <v>0</v>
      </c>
      <c r="BA1005" s="2">
        <f>SUM(AF1005,AH1005,-AZ1005,-Table1914[[#This Row],[Sale Fee]])</f>
        <v>0</v>
      </c>
      <c r="BC1005" s="1"/>
      <c r="BD1005" s="1"/>
      <c r="BE1005" s="1"/>
    </row>
    <row r="1006" spans="1:57" x14ac:dyDescent="0.25">
      <c r="A1006" s="1"/>
      <c r="B1006" s="1"/>
      <c r="Q1006" s="1"/>
      <c r="R1006" s="1"/>
      <c r="S1006" s="1"/>
      <c r="U1006" s="1"/>
      <c r="V1006" s="1"/>
      <c r="W1006" s="1"/>
      <c r="X1006" s="1"/>
      <c r="Y1006" s="1"/>
      <c r="Z1006" s="1">
        <f>Table1914[[#This Row],[Quantity2]]*Table1914[[#This Row],[U Cost]]</f>
        <v>0</v>
      </c>
      <c r="AB1006" s="1"/>
      <c r="AC1006" s="1"/>
      <c r="AD1006" s="1">
        <f t="shared" si="101"/>
        <v>0</v>
      </c>
      <c r="AE1006" s="1"/>
      <c r="AF1006" s="1">
        <f>SUM(Table1914[[#This Row],[Total 
Paid]:[Shipping 
Charged]])</f>
        <v>0</v>
      </c>
      <c r="AG1006" s="1"/>
      <c r="AH1006" s="1"/>
      <c r="AI1006" s="1">
        <f t="shared" si="102"/>
        <v>0</v>
      </c>
      <c r="AK1006" s="1"/>
      <c r="AL1006" s="1"/>
      <c r="AM1006" s="1"/>
      <c r="AN1006" s="1"/>
      <c r="AP1006" s="30"/>
      <c r="AQ1006" s="1"/>
      <c r="AR1006" s="1">
        <f t="shared" si="99"/>
        <v>0</v>
      </c>
      <c r="AS1006" s="1"/>
      <c r="AT1006" s="1"/>
      <c r="AU1006" s="2">
        <f t="shared" si="103"/>
        <v>0</v>
      </c>
      <c r="AW1006" s="1"/>
      <c r="AX1006" s="1"/>
      <c r="AY1006" s="1"/>
      <c r="AZ1006" s="2">
        <f t="shared" si="100"/>
        <v>0</v>
      </c>
      <c r="BA1006" s="2">
        <f>SUM(AF1006,AH1006,-AZ1006,-Table1914[[#This Row],[Sale Fee]])</f>
        <v>0</v>
      </c>
      <c r="BC1006" s="1"/>
      <c r="BD1006" s="1"/>
      <c r="BE1006" s="1"/>
    </row>
    <row r="1007" spans="1:57" x14ac:dyDescent="0.25">
      <c r="A1007" s="1"/>
      <c r="B1007" s="1"/>
      <c r="Q1007" s="1"/>
      <c r="R1007" s="1"/>
      <c r="S1007" s="1"/>
      <c r="U1007" s="1"/>
      <c r="V1007" s="1"/>
      <c r="W1007" s="1"/>
      <c r="X1007" s="1"/>
      <c r="Y1007" s="1"/>
      <c r="Z1007" s="1">
        <f>Table1914[[#This Row],[Quantity2]]*Table1914[[#This Row],[U Cost]]</f>
        <v>0</v>
      </c>
      <c r="AB1007" s="1"/>
      <c r="AC1007" s="1"/>
      <c r="AD1007" s="1">
        <f t="shared" si="101"/>
        <v>0</v>
      </c>
      <c r="AE1007" s="1"/>
      <c r="AF1007" s="1">
        <f>SUM(Table1914[[#This Row],[Total 
Paid]:[Shipping 
Charged]])</f>
        <v>0</v>
      </c>
      <c r="AG1007" s="1"/>
      <c r="AH1007" s="1"/>
      <c r="AI1007" s="1">
        <f t="shared" si="102"/>
        <v>0</v>
      </c>
      <c r="AK1007" s="1"/>
      <c r="AL1007" s="1"/>
      <c r="AM1007" s="1"/>
      <c r="AN1007" s="1"/>
      <c r="AP1007" s="30"/>
      <c r="AQ1007" s="1"/>
      <c r="AR1007" s="1">
        <f t="shared" si="99"/>
        <v>0</v>
      </c>
      <c r="AS1007" s="1"/>
      <c r="AT1007" s="1"/>
      <c r="AU1007" s="2">
        <f t="shared" si="103"/>
        <v>0</v>
      </c>
      <c r="AW1007" s="1"/>
      <c r="AX1007" s="1"/>
      <c r="AY1007" s="1"/>
      <c r="AZ1007" s="2">
        <f t="shared" si="100"/>
        <v>0</v>
      </c>
      <c r="BA1007" s="2">
        <f>SUM(AF1007,AH1007,-AZ1007,-Table1914[[#This Row],[Sale Fee]])</f>
        <v>0</v>
      </c>
      <c r="BC1007" s="1"/>
      <c r="BD1007" s="1"/>
      <c r="BE1007" s="1"/>
    </row>
    <row r="1008" spans="1:57" x14ac:dyDescent="0.25">
      <c r="A1008" s="1"/>
      <c r="B1008" s="1"/>
      <c r="Q1008" s="1"/>
      <c r="R1008" s="1"/>
      <c r="S1008" s="1"/>
      <c r="U1008" s="1"/>
      <c r="V1008" s="1"/>
      <c r="W1008" s="1"/>
      <c r="X1008" s="1"/>
      <c r="Y1008" s="1"/>
      <c r="Z1008" s="1">
        <f>Table1914[[#This Row],[Quantity2]]*Table1914[[#This Row],[U Cost]]</f>
        <v>0</v>
      </c>
      <c r="AB1008" s="1"/>
      <c r="AC1008" s="1"/>
      <c r="AD1008" s="1">
        <f t="shared" si="101"/>
        <v>0</v>
      </c>
      <c r="AE1008" s="1"/>
      <c r="AF1008" s="1">
        <f>SUM(Table1914[[#This Row],[Total 
Paid]:[Shipping 
Charged]])</f>
        <v>0</v>
      </c>
      <c r="AG1008" s="1"/>
      <c r="AH1008" s="1"/>
      <c r="AI1008" s="1">
        <f t="shared" si="102"/>
        <v>0</v>
      </c>
      <c r="AK1008" s="1"/>
      <c r="AL1008" s="1"/>
      <c r="AM1008" s="1"/>
      <c r="AN1008" s="1"/>
      <c r="AP1008" s="30"/>
      <c r="AQ1008" s="1"/>
      <c r="AR1008" s="1">
        <f t="shared" si="99"/>
        <v>0</v>
      </c>
      <c r="AS1008" s="1"/>
      <c r="AT1008" s="1"/>
      <c r="AU1008" s="2">
        <f t="shared" si="103"/>
        <v>0</v>
      </c>
      <c r="AW1008" s="1"/>
      <c r="AX1008" s="1"/>
      <c r="AY1008" s="1"/>
      <c r="AZ1008" s="2">
        <f t="shared" si="100"/>
        <v>0</v>
      </c>
      <c r="BA1008" s="2">
        <f>SUM(AF1008,AH1008,-AZ1008,-Table1914[[#This Row],[Sale Fee]])</f>
        <v>0</v>
      </c>
      <c r="BC1008" s="1"/>
      <c r="BD1008" s="1"/>
      <c r="BE1008" s="1"/>
    </row>
    <row r="1009" spans="1:57" x14ac:dyDescent="0.25">
      <c r="A1009" s="1"/>
      <c r="B1009" s="1"/>
      <c r="Q1009" s="1"/>
      <c r="R1009" s="1"/>
      <c r="S1009" s="1"/>
      <c r="U1009" s="1"/>
      <c r="V1009" s="1"/>
      <c r="W1009" s="1"/>
      <c r="X1009" s="1"/>
      <c r="Y1009" s="1"/>
      <c r="Z1009" s="1">
        <f>Table1914[[#This Row],[Quantity2]]*Table1914[[#This Row],[U Cost]]</f>
        <v>0</v>
      </c>
      <c r="AB1009" s="1"/>
      <c r="AC1009" s="1"/>
      <c r="AD1009" s="1">
        <f t="shared" si="101"/>
        <v>0</v>
      </c>
      <c r="AE1009" s="1"/>
      <c r="AF1009" s="1">
        <f>SUM(Table1914[[#This Row],[Total 
Paid]:[Shipping 
Charged]])</f>
        <v>0</v>
      </c>
      <c r="AG1009" s="1"/>
      <c r="AH1009" s="1"/>
      <c r="AI1009" s="1">
        <f t="shared" si="102"/>
        <v>0</v>
      </c>
      <c r="AK1009" s="1"/>
      <c r="AL1009" s="1"/>
      <c r="AM1009" s="1"/>
      <c r="AN1009" s="1"/>
      <c r="AP1009" s="30"/>
      <c r="AQ1009" s="1"/>
      <c r="AR1009" s="1">
        <f t="shared" si="99"/>
        <v>0</v>
      </c>
      <c r="AS1009" s="1"/>
      <c r="AT1009" s="1"/>
      <c r="AU1009" s="2">
        <f t="shared" si="103"/>
        <v>0</v>
      </c>
      <c r="AW1009" s="1"/>
      <c r="AX1009" s="1"/>
      <c r="AY1009" s="1"/>
      <c r="AZ1009" s="2">
        <f t="shared" si="100"/>
        <v>0</v>
      </c>
      <c r="BA1009" s="2">
        <f>SUM(AF1009,AH1009,-AZ1009,-Table1914[[#This Row],[Sale Fee]])</f>
        <v>0</v>
      </c>
      <c r="BC1009" s="1"/>
      <c r="BD1009" s="1"/>
      <c r="BE1009" s="1"/>
    </row>
    <row r="1010" spans="1:57" x14ac:dyDescent="0.25">
      <c r="A1010" s="1"/>
      <c r="B1010" s="1"/>
      <c r="Q1010" s="1"/>
      <c r="R1010" s="1"/>
      <c r="S1010" s="1"/>
      <c r="U1010" s="1"/>
      <c r="V1010" s="1"/>
      <c r="W1010" s="1"/>
      <c r="X1010" s="1"/>
      <c r="Y1010" s="1"/>
      <c r="Z1010" s="1">
        <f>Table1914[[#This Row],[Quantity2]]*Table1914[[#This Row],[U Cost]]</f>
        <v>0</v>
      </c>
      <c r="AB1010" s="1"/>
      <c r="AC1010" s="1"/>
      <c r="AD1010" s="1">
        <f t="shared" si="101"/>
        <v>0</v>
      </c>
      <c r="AE1010" s="1"/>
      <c r="AF1010" s="1">
        <f>SUM(Table1914[[#This Row],[Total 
Paid]:[Shipping 
Charged]])</f>
        <v>0</v>
      </c>
      <c r="AG1010" s="1"/>
      <c r="AH1010" s="1"/>
      <c r="AI1010" s="1">
        <f t="shared" si="102"/>
        <v>0</v>
      </c>
      <c r="AK1010" s="1"/>
      <c r="AL1010" s="1"/>
      <c r="AM1010" s="1"/>
      <c r="AN1010" s="1"/>
      <c r="AP1010" s="30"/>
      <c r="AQ1010" s="1"/>
      <c r="AR1010" s="1">
        <f t="shared" si="99"/>
        <v>0</v>
      </c>
      <c r="AS1010" s="1"/>
      <c r="AT1010" s="1"/>
      <c r="AU1010" s="2">
        <f t="shared" si="103"/>
        <v>0</v>
      </c>
      <c r="AW1010" s="1"/>
      <c r="AX1010" s="1"/>
      <c r="AY1010" s="1"/>
      <c r="AZ1010" s="2">
        <f t="shared" si="100"/>
        <v>0</v>
      </c>
      <c r="BA1010" s="2">
        <f>SUM(AF1010,AH1010,-AZ1010,-Table1914[[#This Row],[Sale Fee]])</f>
        <v>0</v>
      </c>
      <c r="BC1010" s="1"/>
      <c r="BD1010" s="1"/>
      <c r="BE1010" s="1"/>
    </row>
    <row r="1011" spans="1:57" x14ac:dyDescent="0.25">
      <c r="A1011" s="1"/>
      <c r="B1011" s="1"/>
      <c r="Q1011" s="1"/>
      <c r="R1011" s="1"/>
      <c r="S1011" s="1"/>
      <c r="U1011" s="1"/>
      <c r="V1011" s="1"/>
      <c r="W1011" s="1"/>
      <c r="X1011" s="1"/>
      <c r="Y1011" s="1"/>
      <c r="Z1011" s="1">
        <f>Table1914[[#This Row],[Quantity2]]*Table1914[[#This Row],[U Cost]]</f>
        <v>0</v>
      </c>
      <c r="AB1011" s="1"/>
      <c r="AC1011" s="1"/>
      <c r="AD1011" s="1">
        <f t="shared" si="101"/>
        <v>0</v>
      </c>
      <c r="AE1011" s="1"/>
      <c r="AF1011" s="1">
        <f>SUM(Table1914[[#This Row],[Total 
Paid]:[Shipping 
Charged]])</f>
        <v>0</v>
      </c>
      <c r="AG1011" s="1"/>
      <c r="AH1011" s="1"/>
      <c r="AI1011" s="1">
        <f t="shared" si="102"/>
        <v>0</v>
      </c>
      <c r="AK1011" s="1"/>
      <c r="AL1011" s="1"/>
      <c r="AM1011" s="1"/>
      <c r="AN1011" s="1"/>
      <c r="AP1011" s="30"/>
      <c r="AQ1011" s="1"/>
      <c r="AR1011" s="1">
        <f t="shared" si="99"/>
        <v>0</v>
      </c>
      <c r="AS1011" s="1"/>
      <c r="AT1011" s="1"/>
      <c r="AU1011" s="2">
        <f t="shared" si="103"/>
        <v>0</v>
      </c>
      <c r="AW1011" s="1"/>
      <c r="AX1011" s="1"/>
      <c r="AY1011" s="1"/>
      <c r="AZ1011" s="2">
        <f t="shared" si="100"/>
        <v>0</v>
      </c>
      <c r="BA1011" s="2">
        <f>SUM(AF1011,AH1011,-AZ1011,-Table1914[[#This Row],[Sale Fee]])</f>
        <v>0</v>
      </c>
      <c r="BC1011" s="1"/>
      <c r="BD1011" s="1"/>
      <c r="BE1011" s="1"/>
    </row>
    <row r="1012" spans="1:57" x14ac:dyDescent="0.25">
      <c r="A1012" s="1"/>
      <c r="B1012" s="1"/>
      <c r="Q1012" s="1"/>
      <c r="R1012" s="1"/>
      <c r="S1012" s="1"/>
      <c r="U1012" s="1"/>
      <c r="V1012" s="1"/>
      <c r="W1012" s="1"/>
      <c r="X1012" s="1"/>
      <c r="Y1012" s="1"/>
      <c r="Z1012" s="1">
        <f>Table1914[[#This Row],[Quantity2]]*Table1914[[#This Row],[U Cost]]</f>
        <v>0</v>
      </c>
      <c r="AB1012" s="1"/>
      <c r="AC1012" s="1"/>
      <c r="AD1012" s="1">
        <f t="shared" si="101"/>
        <v>0</v>
      </c>
      <c r="AE1012" s="1"/>
      <c r="AF1012" s="1">
        <f>SUM(Table1914[[#This Row],[Total 
Paid]:[Shipping 
Charged]])</f>
        <v>0</v>
      </c>
      <c r="AG1012" s="1"/>
      <c r="AH1012" s="1"/>
      <c r="AI1012" s="1">
        <f t="shared" si="102"/>
        <v>0</v>
      </c>
      <c r="AK1012" s="1"/>
      <c r="AL1012" s="1"/>
      <c r="AM1012" s="1"/>
      <c r="AN1012" s="1"/>
      <c r="AP1012" s="30"/>
      <c r="AQ1012" s="1"/>
      <c r="AR1012" s="1">
        <f t="shared" si="99"/>
        <v>0</v>
      </c>
      <c r="AS1012" s="1"/>
      <c r="AT1012" s="1"/>
      <c r="AU1012" s="2">
        <f t="shared" si="103"/>
        <v>0</v>
      </c>
      <c r="AW1012" s="1"/>
      <c r="AX1012" s="1"/>
      <c r="AY1012" s="1"/>
      <c r="AZ1012" s="2">
        <f t="shared" si="100"/>
        <v>0</v>
      </c>
      <c r="BA1012" s="2">
        <f>SUM(AF1012,AH1012,-AZ1012,-Table1914[[#This Row],[Sale Fee]])</f>
        <v>0</v>
      </c>
      <c r="BC1012" s="1"/>
      <c r="BD1012" s="1"/>
      <c r="BE1012" s="1"/>
    </row>
    <row r="1013" spans="1:57" x14ac:dyDescent="0.25">
      <c r="A1013" s="1"/>
      <c r="B1013" s="1"/>
      <c r="Q1013" s="1"/>
      <c r="R1013" s="1"/>
      <c r="S1013" s="1"/>
      <c r="U1013" s="1"/>
      <c r="V1013" s="1"/>
      <c r="W1013" s="1"/>
      <c r="X1013" s="1"/>
      <c r="Y1013" s="1"/>
      <c r="Z1013" s="1">
        <f>Table1914[[#This Row],[Quantity2]]*Table1914[[#This Row],[U Cost]]</f>
        <v>0</v>
      </c>
      <c r="AB1013" s="1"/>
      <c r="AC1013" s="1"/>
      <c r="AD1013" s="1">
        <f t="shared" si="101"/>
        <v>0</v>
      </c>
      <c r="AE1013" s="1"/>
      <c r="AF1013" s="1">
        <f>SUM(Table1914[[#This Row],[Total 
Paid]:[Shipping 
Charged]])</f>
        <v>0</v>
      </c>
      <c r="AG1013" s="1"/>
      <c r="AH1013" s="1"/>
      <c r="AI1013" s="1">
        <f t="shared" si="102"/>
        <v>0</v>
      </c>
      <c r="AK1013" s="1"/>
      <c r="AL1013" s="1"/>
      <c r="AM1013" s="1"/>
      <c r="AN1013" s="1"/>
      <c r="AP1013" s="30"/>
      <c r="AQ1013" s="1"/>
      <c r="AR1013" s="1">
        <f t="shared" si="99"/>
        <v>0</v>
      </c>
      <c r="AS1013" s="1"/>
      <c r="AT1013" s="1"/>
      <c r="AU1013" s="2">
        <f t="shared" si="103"/>
        <v>0</v>
      </c>
      <c r="AW1013" s="1"/>
      <c r="AX1013" s="1"/>
      <c r="AY1013" s="1"/>
      <c r="AZ1013" s="2">
        <f t="shared" si="100"/>
        <v>0</v>
      </c>
      <c r="BA1013" s="2">
        <f>SUM(AF1013,AH1013,-AZ1013,-Table1914[[#This Row],[Sale Fee]])</f>
        <v>0</v>
      </c>
      <c r="BC1013" s="1"/>
      <c r="BD1013" s="1"/>
      <c r="BE1013" s="1"/>
    </row>
    <row r="1014" spans="1:57" x14ac:dyDescent="0.25">
      <c r="A1014" s="1"/>
      <c r="B1014" s="1"/>
      <c r="Q1014" s="1"/>
      <c r="R1014" s="1"/>
      <c r="S1014" s="1"/>
      <c r="U1014" s="1"/>
      <c r="V1014" s="1"/>
      <c r="W1014" s="1"/>
      <c r="X1014" s="1"/>
      <c r="Y1014" s="1"/>
      <c r="Z1014" s="1">
        <f>Table1914[[#This Row],[Quantity2]]*Table1914[[#This Row],[U Cost]]</f>
        <v>0</v>
      </c>
      <c r="AB1014" s="1"/>
      <c r="AC1014" s="1"/>
      <c r="AD1014" s="1">
        <f t="shared" si="101"/>
        <v>0</v>
      </c>
      <c r="AE1014" s="1"/>
      <c r="AF1014" s="1">
        <f>SUM(Table1914[[#This Row],[Total 
Paid]:[Shipping 
Charged]])</f>
        <v>0</v>
      </c>
      <c r="AG1014" s="1"/>
      <c r="AH1014" s="1"/>
      <c r="AI1014" s="1">
        <f t="shared" si="102"/>
        <v>0</v>
      </c>
      <c r="AK1014" s="1"/>
      <c r="AL1014" s="1"/>
      <c r="AM1014" s="1"/>
      <c r="AN1014" s="1"/>
      <c r="AP1014" s="30"/>
      <c r="AQ1014" s="1"/>
      <c r="AR1014" s="1">
        <f t="shared" si="99"/>
        <v>0</v>
      </c>
      <c r="AS1014" s="1"/>
      <c r="AT1014" s="1"/>
      <c r="AU1014" s="2">
        <f t="shared" si="103"/>
        <v>0</v>
      </c>
      <c r="AW1014" s="1"/>
      <c r="AX1014" s="1"/>
      <c r="AY1014" s="1"/>
      <c r="AZ1014" s="2">
        <f t="shared" si="100"/>
        <v>0</v>
      </c>
      <c r="BA1014" s="2">
        <f>SUM(AF1014,AH1014,-AZ1014,-Table1914[[#This Row],[Sale Fee]])</f>
        <v>0</v>
      </c>
      <c r="BC1014" s="1"/>
      <c r="BD1014" s="1"/>
      <c r="BE1014" s="1"/>
    </row>
    <row r="1015" spans="1:57" x14ac:dyDescent="0.25">
      <c r="A1015" s="1"/>
      <c r="B1015" s="1"/>
      <c r="Q1015" s="1"/>
      <c r="R1015" s="1"/>
      <c r="S1015" s="1"/>
      <c r="U1015" s="1"/>
      <c r="V1015" s="1"/>
      <c r="W1015" s="1"/>
      <c r="X1015" s="1"/>
      <c r="Y1015" s="1"/>
      <c r="Z1015" s="1">
        <f>Table1914[[#This Row],[Quantity2]]*Table1914[[#This Row],[U Cost]]</f>
        <v>0</v>
      </c>
      <c r="AB1015" s="1"/>
      <c r="AC1015" s="1"/>
      <c r="AD1015" s="1">
        <f t="shared" si="101"/>
        <v>0</v>
      </c>
      <c r="AE1015" s="1"/>
      <c r="AF1015" s="1">
        <f>SUM(Table1914[[#This Row],[Total 
Paid]:[Shipping 
Charged]])</f>
        <v>0</v>
      </c>
      <c r="AG1015" s="1"/>
      <c r="AH1015" s="1"/>
      <c r="AI1015" s="1">
        <f t="shared" si="102"/>
        <v>0</v>
      </c>
      <c r="AK1015" s="1"/>
      <c r="AL1015" s="1"/>
      <c r="AM1015" s="1"/>
      <c r="AN1015" s="1"/>
      <c r="AP1015" s="30"/>
      <c r="AQ1015" s="1"/>
      <c r="AR1015" s="1">
        <f t="shared" si="99"/>
        <v>0</v>
      </c>
      <c r="AS1015" s="1"/>
      <c r="AT1015" s="1"/>
      <c r="AU1015" s="2">
        <f t="shared" si="103"/>
        <v>0</v>
      </c>
      <c r="AW1015" s="1"/>
      <c r="AX1015" s="1"/>
      <c r="AY1015" s="1"/>
      <c r="AZ1015" s="2">
        <f t="shared" si="100"/>
        <v>0</v>
      </c>
      <c r="BA1015" s="2">
        <f>SUM(AF1015,AH1015,-AZ1015,-Table1914[[#This Row],[Sale Fee]])</f>
        <v>0</v>
      </c>
      <c r="BC1015" s="1"/>
      <c r="BD1015" s="1"/>
      <c r="BE1015" s="1"/>
    </row>
    <row r="1016" spans="1:57" x14ac:dyDescent="0.25">
      <c r="A1016" s="1"/>
      <c r="B1016" s="1"/>
      <c r="Q1016" s="1"/>
      <c r="R1016" s="1"/>
      <c r="S1016" s="1"/>
      <c r="U1016" s="1"/>
      <c r="V1016" s="1"/>
      <c r="W1016" s="1"/>
      <c r="X1016" s="1"/>
      <c r="Y1016" s="1"/>
      <c r="Z1016" s="1">
        <f>Table1914[[#This Row],[Quantity2]]*Table1914[[#This Row],[U Cost]]</f>
        <v>0</v>
      </c>
      <c r="AB1016" s="1"/>
      <c r="AC1016" s="1"/>
      <c r="AD1016" s="1">
        <f t="shared" si="101"/>
        <v>0</v>
      </c>
      <c r="AE1016" s="1"/>
      <c r="AF1016" s="1">
        <f>SUM(Table1914[[#This Row],[Total 
Paid]:[Shipping 
Charged]])</f>
        <v>0</v>
      </c>
      <c r="AG1016" s="1"/>
      <c r="AH1016" s="1"/>
      <c r="AI1016" s="1">
        <f t="shared" si="102"/>
        <v>0</v>
      </c>
      <c r="AK1016" s="1"/>
      <c r="AL1016" s="1"/>
      <c r="AM1016" s="1"/>
      <c r="AN1016" s="1"/>
      <c r="AP1016" s="30"/>
      <c r="AQ1016" s="1"/>
      <c r="AR1016" s="1">
        <f t="shared" si="99"/>
        <v>0</v>
      </c>
      <c r="AS1016" s="1"/>
      <c r="AT1016" s="1"/>
      <c r="AU1016" s="2">
        <f t="shared" si="103"/>
        <v>0</v>
      </c>
      <c r="AW1016" s="1"/>
      <c r="AX1016" s="1"/>
      <c r="AY1016" s="1"/>
      <c r="AZ1016" s="2">
        <f t="shared" si="100"/>
        <v>0</v>
      </c>
      <c r="BA1016" s="2">
        <f>SUM(AF1016,AH1016,-AZ1016,-Table1914[[#This Row],[Sale Fee]])</f>
        <v>0</v>
      </c>
      <c r="BC1016" s="1"/>
      <c r="BD1016" s="1"/>
      <c r="BE1016" s="1"/>
    </row>
    <row r="1017" spans="1:57" x14ac:dyDescent="0.25">
      <c r="A1017" s="1"/>
      <c r="B1017" s="1"/>
      <c r="Q1017" s="1"/>
      <c r="R1017" s="1"/>
      <c r="S1017" s="1"/>
      <c r="U1017" s="1"/>
      <c r="V1017" s="1"/>
      <c r="W1017" s="1"/>
      <c r="X1017" s="1"/>
      <c r="Y1017" s="1"/>
      <c r="Z1017" s="1">
        <f>Table1914[[#This Row],[Quantity2]]*Table1914[[#This Row],[U Cost]]</f>
        <v>0</v>
      </c>
      <c r="AB1017" s="1"/>
      <c r="AC1017" s="1"/>
      <c r="AD1017" s="1">
        <f t="shared" si="101"/>
        <v>0</v>
      </c>
      <c r="AE1017" s="1"/>
      <c r="AF1017" s="1">
        <f>SUM(Table1914[[#This Row],[Total 
Paid]:[Shipping 
Charged]])</f>
        <v>0</v>
      </c>
      <c r="AG1017" s="1"/>
      <c r="AH1017" s="1"/>
      <c r="AI1017" s="1">
        <f t="shared" si="102"/>
        <v>0</v>
      </c>
      <c r="AK1017" s="1"/>
      <c r="AL1017" s="1"/>
      <c r="AM1017" s="1"/>
      <c r="AN1017" s="1"/>
      <c r="AP1017" s="30"/>
      <c r="AQ1017" s="1"/>
      <c r="AR1017" s="1">
        <f t="shared" ref="AR1017:AR1072" si="104">AQ1017*AP1017</f>
        <v>0</v>
      </c>
      <c r="AS1017" s="1"/>
      <c r="AT1017" s="1"/>
      <c r="AU1017" s="2">
        <f t="shared" si="103"/>
        <v>0</v>
      </c>
      <c r="AW1017" s="1"/>
      <c r="AX1017" s="1"/>
      <c r="AY1017" s="1"/>
      <c r="AZ1017" s="2">
        <f t="shared" si="100"/>
        <v>0</v>
      </c>
      <c r="BA1017" s="2">
        <f>SUM(AF1017,AH1017,-AZ1017,-Table1914[[#This Row],[Sale Fee]])</f>
        <v>0</v>
      </c>
      <c r="BC1017" s="1"/>
      <c r="BD1017" s="1"/>
      <c r="BE1017" s="1"/>
    </row>
    <row r="1018" spans="1:57" x14ac:dyDescent="0.25">
      <c r="A1018" s="1"/>
      <c r="B1018" s="1"/>
      <c r="Q1018" s="1"/>
      <c r="R1018" s="1"/>
      <c r="S1018" s="1"/>
      <c r="U1018" s="1"/>
      <c r="V1018" s="1"/>
      <c r="W1018" s="1"/>
      <c r="X1018" s="1"/>
      <c r="Y1018" s="1"/>
      <c r="Z1018" s="1">
        <f>Table1914[[#This Row],[Quantity2]]*Table1914[[#This Row],[U Cost]]</f>
        <v>0</v>
      </c>
      <c r="AB1018" s="1"/>
      <c r="AC1018" s="1"/>
      <c r="AD1018" s="1">
        <f t="shared" si="101"/>
        <v>0</v>
      </c>
      <c r="AE1018" s="1"/>
      <c r="AF1018" s="1">
        <f>SUM(Table1914[[#This Row],[Total 
Paid]:[Shipping 
Charged]])</f>
        <v>0</v>
      </c>
      <c r="AG1018" s="1"/>
      <c r="AH1018" s="1"/>
      <c r="AI1018" s="1">
        <f t="shared" si="102"/>
        <v>0</v>
      </c>
      <c r="AK1018" s="1"/>
      <c r="AL1018" s="1"/>
      <c r="AM1018" s="1"/>
      <c r="AN1018" s="1"/>
      <c r="AP1018" s="30"/>
      <c r="AQ1018" s="1"/>
      <c r="AR1018" s="1">
        <f t="shared" si="104"/>
        <v>0</v>
      </c>
      <c r="AS1018" s="1"/>
      <c r="AT1018" s="1"/>
      <c r="AU1018" s="2">
        <f t="shared" si="103"/>
        <v>0</v>
      </c>
      <c r="AW1018" s="1"/>
      <c r="AX1018" s="1"/>
      <c r="AY1018" s="1"/>
      <c r="AZ1018" s="2">
        <f t="shared" si="100"/>
        <v>0</v>
      </c>
      <c r="BA1018" s="2">
        <f>SUM(AF1018,AH1018,-AZ1018,-Table1914[[#This Row],[Sale Fee]])</f>
        <v>0</v>
      </c>
      <c r="BC1018" s="1"/>
      <c r="BD1018" s="1"/>
      <c r="BE1018" s="1"/>
    </row>
    <row r="1019" spans="1:57" x14ac:dyDescent="0.25">
      <c r="A1019" s="1"/>
      <c r="B1019" s="1"/>
      <c r="Q1019" s="1"/>
      <c r="R1019" s="1"/>
      <c r="S1019" s="1"/>
      <c r="U1019" s="1"/>
      <c r="V1019" s="1"/>
      <c r="W1019" s="1"/>
      <c r="X1019" s="1"/>
      <c r="Y1019" s="1"/>
      <c r="Z1019" s="1">
        <f>Table1914[[#This Row],[Quantity2]]*Table1914[[#This Row],[U Cost]]</f>
        <v>0</v>
      </c>
      <c r="AB1019" s="1"/>
      <c r="AC1019" s="1"/>
      <c r="AD1019" s="1">
        <f t="shared" si="101"/>
        <v>0</v>
      </c>
      <c r="AE1019" s="1"/>
      <c r="AF1019" s="1">
        <f>SUM(Table1914[[#This Row],[Total 
Paid]:[Shipping 
Charged]])</f>
        <v>0</v>
      </c>
      <c r="AG1019" s="1"/>
      <c r="AH1019" s="1"/>
      <c r="AI1019" s="1">
        <f t="shared" si="102"/>
        <v>0</v>
      </c>
      <c r="AK1019" s="1"/>
      <c r="AL1019" s="1"/>
      <c r="AM1019" s="1"/>
      <c r="AN1019" s="1"/>
      <c r="AP1019" s="30"/>
      <c r="AQ1019" s="1"/>
      <c r="AR1019" s="1">
        <f t="shared" si="104"/>
        <v>0</v>
      </c>
      <c r="AS1019" s="1"/>
      <c r="AT1019" s="1"/>
      <c r="AU1019" s="2">
        <f t="shared" si="103"/>
        <v>0</v>
      </c>
      <c r="AW1019" s="1"/>
      <c r="AX1019" s="1"/>
      <c r="AY1019" s="1"/>
      <c r="AZ1019" s="2">
        <f t="shared" si="100"/>
        <v>0</v>
      </c>
      <c r="BA1019" s="2">
        <f>SUM(AF1019,AH1019,-AZ1019,-Table1914[[#This Row],[Sale Fee]])</f>
        <v>0</v>
      </c>
      <c r="BC1019" s="1"/>
      <c r="BD1019" s="1"/>
      <c r="BE1019" s="1"/>
    </row>
    <row r="1020" spans="1:57" x14ac:dyDescent="0.25">
      <c r="A1020" s="1"/>
      <c r="B1020" s="1"/>
      <c r="Q1020" s="1"/>
      <c r="R1020" s="1"/>
      <c r="S1020" s="1"/>
      <c r="U1020" s="1"/>
      <c r="V1020" s="1"/>
      <c r="W1020" s="1"/>
      <c r="X1020" s="1"/>
      <c r="Y1020" s="1"/>
      <c r="Z1020" s="1">
        <f>Table1914[[#This Row],[Quantity2]]*Table1914[[#This Row],[U Cost]]</f>
        <v>0</v>
      </c>
      <c r="AB1020" s="1"/>
      <c r="AC1020" s="1"/>
      <c r="AD1020" s="1">
        <f t="shared" si="101"/>
        <v>0</v>
      </c>
      <c r="AE1020" s="1"/>
      <c r="AF1020" s="1">
        <f>SUM(Table1914[[#This Row],[Total 
Paid]:[Shipping 
Charged]])</f>
        <v>0</v>
      </c>
      <c r="AG1020" s="1"/>
      <c r="AH1020" s="1"/>
      <c r="AI1020" s="1">
        <f t="shared" si="102"/>
        <v>0</v>
      </c>
      <c r="AK1020" s="1"/>
      <c r="AL1020" s="1"/>
      <c r="AM1020" s="1"/>
      <c r="AN1020" s="1"/>
      <c r="AP1020" s="30"/>
      <c r="AQ1020" s="1"/>
      <c r="AR1020" s="1">
        <f t="shared" si="104"/>
        <v>0</v>
      </c>
      <c r="AS1020" s="1"/>
      <c r="AT1020" s="1"/>
      <c r="AU1020" s="2">
        <f t="shared" si="103"/>
        <v>0</v>
      </c>
      <c r="AW1020" s="1"/>
      <c r="AX1020" s="1"/>
      <c r="AY1020" s="1"/>
      <c r="AZ1020" s="2">
        <f t="shared" ref="AZ1020:AZ1072" si="105">SUM(AU1020,AW1020,AX1020,AY1020)</f>
        <v>0</v>
      </c>
      <c r="BA1020" s="2">
        <f>SUM(AF1020,AH1020,-AZ1020,-Table1914[[#This Row],[Sale Fee]])</f>
        <v>0</v>
      </c>
      <c r="BC1020" s="1"/>
      <c r="BD1020" s="1"/>
      <c r="BE1020" s="1"/>
    </row>
    <row r="1021" spans="1:57" x14ac:dyDescent="0.25">
      <c r="A1021" s="1"/>
      <c r="B1021" s="1"/>
      <c r="Q1021" s="1"/>
      <c r="R1021" s="1"/>
      <c r="S1021" s="1"/>
      <c r="U1021" s="1"/>
      <c r="V1021" s="1"/>
      <c r="W1021" s="1"/>
      <c r="X1021" s="1"/>
      <c r="Y1021" s="1"/>
      <c r="Z1021" s="1">
        <f>Table1914[[#This Row],[Quantity2]]*Table1914[[#This Row],[U Cost]]</f>
        <v>0</v>
      </c>
      <c r="AB1021" s="1"/>
      <c r="AC1021" s="1"/>
      <c r="AD1021" s="1">
        <f t="shared" si="101"/>
        <v>0</v>
      </c>
      <c r="AE1021" s="1"/>
      <c r="AF1021" s="1">
        <f>SUM(Table1914[[#This Row],[Total 
Paid]:[Shipping 
Charged]])</f>
        <v>0</v>
      </c>
      <c r="AG1021" s="1"/>
      <c r="AH1021" s="1"/>
      <c r="AI1021" s="1">
        <f t="shared" si="102"/>
        <v>0</v>
      </c>
      <c r="AK1021" s="1"/>
      <c r="AL1021" s="1"/>
      <c r="AM1021" s="1"/>
      <c r="AN1021" s="1"/>
      <c r="AP1021" s="30"/>
      <c r="AQ1021" s="1"/>
      <c r="AR1021" s="1">
        <f t="shared" si="104"/>
        <v>0</v>
      </c>
      <c r="AS1021" s="1"/>
      <c r="AT1021" s="1"/>
      <c r="AU1021" s="2">
        <f t="shared" si="103"/>
        <v>0</v>
      </c>
      <c r="AW1021" s="1"/>
      <c r="AX1021" s="1"/>
      <c r="AY1021" s="1"/>
      <c r="AZ1021" s="2">
        <f t="shared" si="105"/>
        <v>0</v>
      </c>
      <c r="BA1021" s="2">
        <f>SUM(AF1021,AH1021,-AZ1021,-Table1914[[#This Row],[Sale Fee]])</f>
        <v>0</v>
      </c>
      <c r="BC1021" s="1"/>
      <c r="BD1021" s="1"/>
      <c r="BE1021" s="1"/>
    </row>
    <row r="1022" spans="1:57" x14ac:dyDescent="0.25">
      <c r="A1022" s="1"/>
      <c r="B1022" s="1"/>
      <c r="Q1022" s="1"/>
      <c r="R1022" s="1"/>
      <c r="S1022" s="1"/>
      <c r="U1022" s="1"/>
      <c r="V1022" s="1"/>
      <c r="W1022" s="1"/>
      <c r="X1022" s="1"/>
      <c r="Y1022" s="1"/>
      <c r="Z1022" s="1">
        <f>Table1914[[#This Row],[Quantity2]]*Table1914[[#This Row],[U Cost]]</f>
        <v>0</v>
      </c>
      <c r="AB1022" s="1"/>
      <c r="AC1022" s="1"/>
      <c r="AD1022" s="1">
        <f t="shared" si="101"/>
        <v>0</v>
      </c>
      <c r="AE1022" s="1"/>
      <c r="AF1022" s="1">
        <f>SUM(Table1914[[#This Row],[Total 
Paid]:[Shipping 
Charged]])</f>
        <v>0</v>
      </c>
      <c r="AG1022" s="1"/>
      <c r="AH1022" s="1"/>
      <c r="AI1022" s="1">
        <f t="shared" si="102"/>
        <v>0</v>
      </c>
      <c r="AK1022" s="1"/>
      <c r="AL1022" s="1"/>
      <c r="AM1022" s="1"/>
      <c r="AN1022" s="1"/>
      <c r="AP1022" s="30"/>
      <c r="AQ1022" s="1"/>
      <c r="AR1022" s="1">
        <f t="shared" si="104"/>
        <v>0</v>
      </c>
      <c r="AS1022" s="1"/>
      <c r="AT1022" s="1"/>
      <c r="AU1022" s="2">
        <f t="shared" si="103"/>
        <v>0</v>
      </c>
      <c r="AW1022" s="1"/>
      <c r="AX1022" s="1"/>
      <c r="AY1022" s="1"/>
      <c r="AZ1022" s="2">
        <f t="shared" si="105"/>
        <v>0</v>
      </c>
      <c r="BA1022" s="2">
        <f>SUM(AF1022,AH1022,-AZ1022,-Table1914[[#This Row],[Sale Fee]])</f>
        <v>0</v>
      </c>
      <c r="BC1022" s="1"/>
      <c r="BD1022" s="1"/>
      <c r="BE1022" s="1"/>
    </row>
    <row r="1023" spans="1:57" x14ac:dyDescent="0.25">
      <c r="A1023" s="1"/>
      <c r="B1023" s="1"/>
      <c r="Q1023" s="1"/>
      <c r="R1023" s="1"/>
      <c r="S1023" s="1"/>
      <c r="U1023" s="1"/>
      <c r="V1023" s="1"/>
      <c r="W1023" s="1"/>
      <c r="X1023" s="1"/>
      <c r="Y1023" s="1"/>
      <c r="Z1023" s="1">
        <f>Table1914[[#This Row],[Quantity2]]*Table1914[[#This Row],[U Cost]]</f>
        <v>0</v>
      </c>
      <c r="AB1023" s="1"/>
      <c r="AC1023" s="1"/>
      <c r="AD1023" s="1">
        <f t="shared" si="101"/>
        <v>0</v>
      </c>
      <c r="AE1023" s="1"/>
      <c r="AF1023" s="1">
        <f>SUM(Table1914[[#This Row],[Total 
Paid]:[Shipping 
Charged]])</f>
        <v>0</v>
      </c>
      <c r="AG1023" s="1"/>
      <c r="AH1023" s="1"/>
      <c r="AI1023" s="1">
        <f t="shared" si="102"/>
        <v>0</v>
      </c>
      <c r="AK1023" s="1"/>
      <c r="AL1023" s="1"/>
      <c r="AM1023" s="1"/>
      <c r="AN1023" s="1"/>
      <c r="AP1023" s="30"/>
      <c r="AQ1023" s="1"/>
      <c r="AR1023" s="1">
        <f t="shared" si="104"/>
        <v>0</v>
      </c>
      <c r="AS1023" s="1"/>
      <c r="AT1023" s="1"/>
      <c r="AU1023" s="2">
        <f t="shared" si="103"/>
        <v>0</v>
      </c>
      <c r="AW1023" s="1"/>
      <c r="AX1023" s="1"/>
      <c r="AY1023" s="1"/>
      <c r="AZ1023" s="2">
        <f t="shared" si="105"/>
        <v>0</v>
      </c>
      <c r="BA1023" s="2">
        <f>SUM(AF1023,AH1023,-AZ1023,-Table1914[[#This Row],[Sale Fee]])</f>
        <v>0</v>
      </c>
      <c r="BC1023" s="1"/>
      <c r="BD1023" s="1"/>
      <c r="BE1023" s="1"/>
    </row>
    <row r="1024" spans="1:57" x14ac:dyDescent="0.25">
      <c r="A1024" s="1"/>
      <c r="B1024" s="1"/>
      <c r="Q1024" s="1"/>
      <c r="R1024" s="1"/>
      <c r="S1024" s="1"/>
      <c r="U1024" s="1"/>
      <c r="V1024" s="1"/>
      <c r="W1024" s="1"/>
      <c r="X1024" s="1"/>
      <c r="Y1024" s="1"/>
      <c r="Z1024" s="1">
        <f>Table1914[[#This Row],[Quantity2]]*Table1914[[#This Row],[U Cost]]</f>
        <v>0</v>
      </c>
      <c r="AB1024" s="1"/>
      <c r="AC1024" s="1"/>
      <c r="AD1024" s="1">
        <f t="shared" si="101"/>
        <v>0</v>
      </c>
      <c r="AE1024" s="1"/>
      <c r="AF1024" s="1">
        <f>SUM(Table1914[[#This Row],[Total 
Paid]:[Shipping 
Charged]])</f>
        <v>0</v>
      </c>
      <c r="AG1024" s="1"/>
      <c r="AH1024" s="1"/>
      <c r="AI1024" s="1">
        <f t="shared" si="102"/>
        <v>0</v>
      </c>
      <c r="AK1024" s="1"/>
      <c r="AL1024" s="1"/>
      <c r="AM1024" s="1"/>
      <c r="AN1024" s="1"/>
      <c r="AP1024" s="30"/>
      <c r="AQ1024" s="1"/>
      <c r="AR1024" s="1">
        <f t="shared" si="104"/>
        <v>0</v>
      </c>
      <c r="AS1024" s="1"/>
      <c r="AT1024" s="1"/>
      <c r="AU1024" s="2">
        <f t="shared" si="103"/>
        <v>0</v>
      </c>
      <c r="AW1024" s="1"/>
      <c r="AX1024" s="1"/>
      <c r="AY1024" s="1"/>
      <c r="AZ1024" s="2">
        <f t="shared" si="105"/>
        <v>0</v>
      </c>
      <c r="BA1024" s="2">
        <f>SUM(AF1024,AH1024,-AZ1024,-Table1914[[#This Row],[Sale Fee]])</f>
        <v>0</v>
      </c>
      <c r="BC1024" s="1"/>
      <c r="BD1024" s="1"/>
      <c r="BE1024" s="1"/>
    </row>
    <row r="1025" spans="1:57" x14ac:dyDescent="0.25">
      <c r="A1025" s="1"/>
      <c r="B1025" s="1"/>
      <c r="Q1025" s="1"/>
      <c r="R1025" s="1"/>
      <c r="S1025" s="1"/>
      <c r="U1025" s="1"/>
      <c r="V1025" s="1"/>
      <c r="W1025" s="1"/>
      <c r="X1025" s="1"/>
      <c r="Y1025" s="1"/>
      <c r="Z1025" s="1">
        <f>Table1914[[#This Row],[Quantity2]]*Table1914[[#This Row],[U Cost]]</f>
        <v>0</v>
      </c>
      <c r="AB1025" s="1"/>
      <c r="AC1025" s="1"/>
      <c r="AD1025" s="1">
        <f t="shared" ref="AD1025:AD1072" si="106">AC1025*AB1025</f>
        <v>0</v>
      </c>
      <c r="AE1025" s="1"/>
      <c r="AF1025" s="1">
        <f>SUM(Table1914[[#This Row],[Total 
Paid]:[Shipping 
Charged]])</f>
        <v>0</v>
      </c>
      <c r="AG1025" s="1"/>
      <c r="AH1025" s="1"/>
      <c r="AI1025" s="1">
        <f t="shared" ref="AI1025:AI1072" si="107">SUM(AF1025,AG1025,AH1025)</f>
        <v>0</v>
      </c>
      <c r="AK1025" s="1"/>
      <c r="AL1025" s="1"/>
      <c r="AM1025" s="1"/>
      <c r="AN1025" s="1"/>
      <c r="AP1025" s="30"/>
      <c r="AQ1025" s="1"/>
      <c r="AR1025" s="1">
        <f t="shared" si="104"/>
        <v>0</v>
      </c>
      <c r="AS1025" s="1"/>
      <c r="AT1025" s="1"/>
      <c r="AU1025" s="2">
        <f t="shared" ref="AU1025:AU1072" si="108">SUM(AR1025:AT1025)</f>
        <v>0</v>
      </c>
      <c r="AW1025" s="1"/>
      <c r="AX1025" s="1"/>
      <c r="AY1025" s="1"/>
      <c r="AZ1025" s="2">
        <f t="shared" si="105"/>
        <v>0</v>
      </c>
      <c r="BA1025" s="2">
        <f>SUM(AF1025,AH1025,-AZ1025,-Table1914[[#This Row],[Sale Fee]])</f>
        <v>0</v>
      </c>
      <c r="BC1025" s="1"/>
      <c r="BD1025" s="1"/>
      <c r="BE1025" s="1"/>
    </row>
    <row r="1026" spans="1:57" x14ac:dyDescent="0.25">
      <c r="A1026" s="1"/>
      <c r="B1026" s="1"/>
      <c r="Q1026" s="1"/>
      <c r="R1026" s="1"/>
      <c r="S1026" s="1"/>
      <c r="U1026" s="1"/>
      <c r="V1026" s="1"/>
      <c r="W1026" s="1"/>
      <c r="X1026" s="1"/>
      <c r="Y1026" s="1"/>
      <c r="Z1026" s="1">
        <f>Table1914[[#This Row],[Quantity2]]*Table1914[[#This Row],[U Cost]]</f>
        <v>0</v>
      </c>
      <c r="AB1026" s="1"/>
      <c r="AC1026" s="1"/>
      <c r="AD1026" s="1">
        <f t="shared" si="106"/>
        <v>0</v>
      </c>
      <c r="AE1026" s="1"/>
      <c r="AF1026" s="1">
        <f>SUM(Table1914[[#This Row],[Total 
Paid]:[Shipping 
Charged]])</f>
        <v>0</v>
      </c>
      <c r="AG1026" s="1"/>
      <c r="AH1026" s="1"/>
      <c r="AI1026" s="1">
        <f t="shared" si="107"/>
        <v>0</v>
      </c>
      <c r="AK1026" s="1"/>
      <c r="AL1026" s="1"/>
      <c r="AM1026" s="1"/>
      <c r="AN1026" s="1"/>
      <c r="AP1026" s="30"/>
      <c r="AQ1026" s="1"/>
      <c r="AR1026" s="1">
        <f t="shared" si="104"/>
        <v>0</v>
      </c>
      <c r="AS1026" s="1"/>
      <c r="AT1026" s="1"/>
      <c r="AU1026" s="2">
        <f t="shared" si="108"/>
        <v>0</v>
      </c>
      <c r="AW1026" s="1"/>
      <c r="AX1026" s="1"/>
      <c r="AY1026" s="1"/>
      <c r="AZ1026" s="2">
        <f t="shared" si="105"/>
        <v>0</v>
      </c>
      <c r="BA1026" s="2">
        <f>SUM(AF1026,AH1026,-AZ1026,-Table1914[[#This Row],[Sale Fee]])</f>
        <v>0</v>
      </c>
      <c r="BC1026" s="1"/>
      <c r="BD1026" s="1"/>
      <c r="BE1026" s="1"/>
    </row>
    <row r="1027" spans="1:57" x14ac:dyDescent="0.25">
      <c r="A1027" s="1"/>
      <c r="B1027" s="1"/>
      <c r="Q1027" s="1"/>
      <c r="R1027" s="1"/>
      <c r="S1027" s="1"/>
      <c r="U1027" s="1"/>
      <c r="V1027" s="1"/>
      <c r="W1027" s="1"/>
      <c r="X1027" s="1"/>
      <c r="Y1027" s="1"/>
      <c r="Z1027" s="1">
        <f>Table1914[[#This Row],[Quantity2]]*Table1914[[#This Row],[U Cost]]</f>
        <v>0</v>
      </c>
      <c r="AB1027" s="1"/>
      <c r="AC1027" s="1"/>
      <c r="AD1027" s="1">
        <f t="shared" si="106"/>
        <v>0</v>
      </c>
      <c r="AE1027" s="1"/>
      <c r="AF1027" s="1">
        <f>SUM(Table1914[[#This Row],[Total 
Paid]:[Shipping 
Charged]])</f>
        <v>0</v>
      </c>
      <c r="AG1027" s="1"/>
      <c r="AH1027" s="1"/>
      <c r="AI1027" s="1">
        <f t="shared" si="107"/>
        <v>0</v>
      </c>
      <c r="AK1027" s="1"/>
      <c r="AL1027" s="1"/>
      <c r="AM1027" s="1"/>
      <c r="AN1027" s="1"/>
      <c r="AP1027" s="30"/>
      <c r="AQ1027" s="1"/>
      <c r="AR1027" s="1">
        <f t="shared" si="104"/>
        <v>0</v>
      </c>
      <c r="AS1027" s="1"/>
      <c r="AT1027" s="1"/>
      <c r="AU1027" s="2">
        <f t="shared" si="108"/>
        <v>0</v>
      </c>
      <c r="AW1027" s="1"/>
      <c r="AX1027" s="1"/>
      <c r="AY1027" s="1"/>
      <c r="AZ1027" s="2">
        <f t="shared" si="105"/>
        <v>0</v>
      </c>
      <c r="BA1027" s="2">
        <f>SUM(AF1027,AH1027,-AZ1027,-Table1914[[#This Row],[Sale Fee]])</f>
        <v>0</v>
      </c>
      <c r="BC1027" s="1"/>
      <c r="BD1027" s="1"/>
      <c r="BE1027" s="1"/>
    </row>
    <row r="1028" spans="1:57" x14ac:dyDescent="0.25">
      <c r="A1028" s="1"/>
      <c r="B1028" s="1"/>
      <c r="Q1028" s="1"/>
      <c r="R1028" s="1"/>
      <c r="S1028" s="1"/>
      <c r="U1028" s="1"/>
      <c r="V1028" s="1"/>
      <c r="W1028" s="1"/>
      <c r="X1028" s="1"/>
      <c r="Y1028" s="1"/>
      <c r="Z1028" s="1">
        <f>Table1914[[#This Row],[Quantity2]]*Table1914[[#This Row],[U Cost]]</f>
        <v>0</v>
      </c>
      <c r="AB1028" s="1"/>
      <c r="AC1028" s="1"/>
      <c r="AD1028" s="1">
        <f t="shared" si="106"/>
        <v>0</v>
      </c>
      <c r="AE1028" s="1"/>
      <c r="AF1028" s="1">
        <f>SUM(Table1914[[#This Row],[Total 
Paid]:[Shipping 
Charged]])</f>
        <v>0</v>
      </c>
      <c r="AG1028" s="1"/>
      <c r="AH1028" s="1"/>
      <c r="AI1028" s="1">
        <f t="shared" si="107"/>
        <v>0</v>
      </c>
      <c r="AK1028" s="1"/>
      <c r="AL1028" s="1"/>
      <c r="AM1028" s="1"/>
      <c r="AN1028" s="1"/>
      <c r="AP1028" s="30"/>
      <c r="AQ1028" s="1"/>
      <c r="AR1028" s="1">
        <f t="shared" si="104"/>
        <v>0</v>
      </c>
      <c r="AS1028" s="1"/>
      <c r="AT1028" s="1"/>
      <c r="AU1028" s="2">
        <f t="shared" si="108"/>
        <v>0</v>
      </c>
      <c r="AW1028" s="1"/>
      <c r="AX1028" s="1"/>
      <c r="AY1028" s="1"/>
      <c r="AZ1028" s="2">
        <f t="shared" si="105"/>
        <v>0</v>
      </c>
      <c r="BA1028" s="2">
        <f>SUM(AF1028,AH1028,-AZ1028,-Table1914[[#This Row],[Sale Fee]])</f>
        <v>0</v>
      </c>
      <c r="BC1028" s="1"/>
      <c r="BD1028" s="1"/>
      <c r="BE1028" s="1"/>
    </row>
    <row r="1029" spans="1:57" x14ac:dyDescent="0.25">
      <c r="A1029" s="1"/>
      <c r="B1029" s="1"/>
      <c r="Q1029" s="1"/>
      <c r="R1029" s="1"/>
      <c r="S1029" s="1"/>
      <c r="U1029" s="1"/>
      <c r="V1029" s="1"/>
      <c r="W1029" s="1"/>
      <c r="X1029" s="1"/>
      <c r="Y1029" s="1"/>
      <c r="Z1029" s="1">
        <f>Table1914[[#This Row],[Quantity2]]*Table1914[[#This Row],[U Cost]]</f>
        <v>0</v>
      </c>
      <c r="AB1029" s="1"/>
      <c r="AC1029" s="1"/>
      <c r="AD1029" s="1">
        <f t="shared" si="106"/>
        <v>0</v>
      </c>
      <c r="AE1029" s="1"/>
      <c r="AF1029" s="1">
        <f>SUM(Table1914[[#This Row],[Total 
Paid]:[Shipping 
Charged]])</f>
        <v>0</v>
      </c>
      <c r="AG1029" s="1"/>
      <c r="AH1029" s="1"/>
      <c r="AI1029" s="1">
        <f t="shared" si="107"/>
        <v>0</v>
      </c>
      <c r="AK1029" s="1"/>
      <c r="AL1029" s="1"/>
      <c r="AM1029" s="1"/>
      <c r="AN1029" s="1"/>
      <c r="AP1029" s="30"/>
      <c r="AQ1029" s="1"/>
      <c r="AR1029" s="1">
        <f t="shared" si="104"/>
        <v>0</v>
      </c>
      <c r="AS1029" s="1"/>
      <c r="AT1029" s="1"/>
      <c r="AU1029" s="2">
        <f t="shared" si="108"/>
        <v>0</v>
      </c>
      <c r="AW1029" s="1"/>
      <c r="AX1029" s="1"/>
      <c r="AY1029" s="1"/>
      <c r="AZ1029" s="2">
        <f t="shared" si="105"/>
        <v>0</v>
      </c>
      <c r="BA1029" s="2">
        <f>SUM(AF1029,AH1029,-AZ1029,-Table1914[[#This Row],[Sale Fee]])</f>
        <v>0</v>
      </c>
      <c r="BC1029" s="1"/>
      <c r="BD1029" s="1"/>
      <c r="BE1029" s="1"/>
    </row>
    <row r="1030" spans="1:57" x14ac:dyDescent="0.25">
      <c r="A1030" s="1"/>
      <c r="B1030" s="1"/>
      <c r="Q1030" s="1"/>
      <c r="R1030" s="1"/>
      <c r="S1030" s="1"/>
      <c r="U1030" s="1"/>
      <c r="V1030" s="1"/>
      <c r="W1030" s="1"/>
      <c r="X1030" s="1"/>
      <c r="Y1030" s="1"/>
      <c r="Z1030" s="1">
        <f>Table1914[[#This Row],[Quantity2]]*Table1914[[#This Row],[U Cost]]</f>
        <v>0</v>
      </c>
      <c r="AB1030" s="1"/>
      <c r="AC1030" s="1"/>
      <c r="AD1030" s="1">
        <f t="shared" si="106"/>
        <v>0</v>
      </c>
      <c r="AE1030" s="1"/>
      <c r="AF1030" s="1">
        <f>SUM(Table1914[[#This Row],[Total 
Paid]:[Shipping 
Charged]])</f>
        <v>0</v>
      </c>
      <c r="AG1030" s="1"/>
      <c r="AH1030" s="1"/>
      <c r="AI1030" s="1">
        <f t="shared" si="107"/>
        <v>0</v>
      </c>
      <c r="AK1030" s="1"/>
      <c r="AL1030" s="1"/>
      <c r="AM1030" s="1"/>
      <c r="AN1030" s="1"/>
      <c r="AP1030" s="30"/>
      <c r="AQ1030" s="1"/>
      <c r="AR1030" s="1">
        <f t="shared" si="104"/>
        <v>0</v>
      </c>
      <c r="AS1030" s="1"/>
      <c r="AT1030" s="1"/>
      <c r="AU1030" s="2">
        <f t="shared" si="108"/>
        <v>0</v>
      </c>
      <c r="AW1030" s="1"/>
      <c r="AX1030" s="1"/>
      <c r="AY1030" s="1"/>
      <c r="AZ1030" s="2">
        <f t="shared" si="105"/>
        <v>0</v>
      </c>
      <c r="BA1030" s="2">
        <f>SUM(AF1030,AH1030,-AZ1030,-Table1914[[#This Row],[Sale Fee]])</f>
        <v>0</v>
      </c>
      <c r="BC1030" s="1"/>
      <c r="BD1030" s="1"/>
      <c r="BE1030" s="1"/>
    </row>
    <row r="1031" spans="1:57" x14ac:dyDescent="0.25">
      <c r="A1031" s="1"/>
      <c r="B1031" s="1"/>
      <c r="Q1031" s="1"/>
      <c r="R1031" s="1"/>
      <c r="S1031" s="1"/>
      <c r="U1031" s="1"/>
      <c r="V1031" s="1"/>
      <c r="W1031" s="1"/>
      <c r="X1031" s="1"/>
      <c r="Y1031" s="1"/>
      <c r="Z1031" s="1">
        <f>Table1914[[#This Row],[Quantity2]]*Table1914[[#This Row],[U Cost]]</f>
        <v>0</v>
      </c>
      <c r="AB1031" s="1"/>
      <c r="AC1031" s="1"/>
      <c r="AD1031" s="1">
        <f t="shared" si="106"/>
        <v>0</v>
      </c>
      <c r="AE1031" s="1"/>
      <c r="AF1031" s="1">
        <f>SUM(Table1914[[#This Row],[Total 
Paid]:[Shipping 
Charged]])</f>
        <v>0</v>
      </c>
      <c r="AG1031" s="1"/>
      <c r="AH1031" s="1"/>
      <c r="AI1031" s="1">
        <f t="shared" si="107"/>
        <v>0</v>
      </c>
      <c r="AK1031" s="1"/>
      <c r="AL1031" s="1"/>
      <c r="AM1031" s="1"/>
      <c r="AN1031" s="1"/>
      <c r="AP1031" s="30"/>
      <c r="AQ1031" s="1"/>
      <c r="AR1031" s="1">
        <f t="shared" si="104"/>
        <v>0</v>
      </c>
      <c r="AS1031" s="1"/>
      <c r="AT1031" s="1"/>
      <c r="AU1031" s="2">
        <f t="shared" si="108"/>
        <v>0</v>
      </c>
      <c r="AW1031" s="1"/>
      <c r="AX1031" s="1"/>
      <c r="AY1031" s="1"/>
      <c r="AZ1031" s="2">
        <f t="shared" si="105"/>
        <v>0</v>
      </c>
      <c r="BA1031" s="2">
        <f>SUM(AF1031,AH1031,-AZ1031,-Table1914[[#This Row],[Sale Fee]])</f>
        <v>0</v>
      </c>
      <c r="BC1031" s="1"/>
      <c r="BD1031" s="1"/>
      <c r="BE1031" s="1"/>
    </row>
    <row r="1032" spans="1:57" x14ac:dyDescent="0.25">
      <c r="A1032" s="1"/>
      <c r="B1032" s="1"/>
      <c r="Q1032" s="1"/>
      <c r="R1032" s="1"/>
      <c r="S1032" s="1"/>
      <c r="U1032" s="1"/>
      <c r="V1032" s="1"/>
      <c r="W1032" s="1"/>
      <c r="X1032" s="1"/>
      <c r="Y1032" s="1"/>
      <c r="Z1032" s="1">
        <f>Table1914[[#This Row],[Quantity2]]*Table1914[[#This Row],[U Cost]]</f>
        <v>0</v>
      </c>
      <c r="AB1032" s="1"/>
      <c r="AC1032" s="1"/>
      <c r="AD1032" s="1">
        <f t="shared" si="106"/>
        <v>0</v>
      </c>
      <c r="AE1032" s="1"/>
      <c r="AF1032" s="1">
        <f>SUM(Table1914[[#This Row],[Total 
Paid]:[Shipping 
Charged]])</f>
        <v>0</v>
      </c>
      <c r="AG1032" s="1"/>
      <c r="AH1032" s="1"/>
      <c r="AI1032" s="1">
        <f t="shared" si="107"/>
        <v>0</v>
      </c>
      <c r="AK1032" s="1"/>
      <c r="AL1032" s="1"/>
      <c r="AM1032" s="1"/>
      <c r="AN1032" s="1"/>
      <c r="AP1032" s="30"/>
      <c r="AQ1032" s="1"/>
      <c r="AR1032" s="1">
        <f t="shared" si="104"/>
        <v>0</v>
      </c>
      <c r="AS1032" s="1"/>
      <c r="AT1032" s="1"/>
      <c r="AU1032" s="2">
        <f t="shared" si="108"/>
        <v>0</v>
      </c>
      <c r="AW1032" s="1"/>
      <c r="AX1032" s="1"/>
      <c r="AY1032" s="1"/>
      <c r="AZ1032" s="2">
        <f t="shared" si="105"/>
        <v>0</v>
      </c>
      <c r="BA1032" s="2">
        <f>SUM(AF1032,AH1032,-AZ1032,-Table1914[[#This Row],[Sale Fee]])</f>
        <v>0</v>
      </c>
      <c r="BC1032" s="1"/>
      <c r="BD1032" s="1"/>
      <c r="BE1032" s="1"/>
    </row>
    <row r="1033" spans="1:57" x14ac:dyDescent="0.25">
      <c r="A1033" s="1"/>
      <c r="B1033" s="1"/>
      <c r="Q1033" s="1"/>
      <c r="R1033" s="1"/>
      <c r="S1033" s="1"/>
      <c r="U1033" s="1"/>
      <c r="V1033" s="1"/>
      <c r="W1033" s="1"/>
      <c r="X1033" s="1"/>
      <c r="Y1033" s="1"/>
      <c r="Z1033" s="1">
        <f>Table1914[[#This Row],[Quantity2]]*Table1914[[#This Row],[U Cost]]</f>
        <v>0</v>
      </c>
      <c r="AB1033" s="1"/>
      <c r="AC1033" s="1"/>
      <c r="AD1033" s="1">
        <f t="shared" si="106"/>
        <v>0</v>
      </c>
      <c r="AE1033" s="1"/>
      <c r="AF1033" s="1">
        <f>SUM(Table1914[[#This Row],[Total 
Paid]:[Shipping 
Charged]])</f>
        <v>0</v>
      </c>
      <c r="AG1033" s="1"/>
      <c r="AH1033" s="1"/>
      <c r="AI1033" s="1">
        <f t="shared" si="107"/>
        <v>0</v>
      </c>
      <c r="AK1033" s="1"/>
      <c r="AL1033" s="1"/>
      <c r="AM1033" s="1"/>
      <c r="AN1033" s="1"/>
      <c r="AP1033" s="30"/>
      <c r="AQ1033" s="1"/>
      <c r="AR1033" s="1">
        <f t="shared" si="104"/>
        <v>0</v>
      </c>
      <c r="AS1033" s="1"/>
      <c r="AT1033" s="1"/>
      <c r="AU1033" s="2">
        <f t="shared" si="108"/>
        <v>0</v>
      </c>
      <c r="AW1033" s="1"/>
      <c r="AX1033" s="1"/>
      <c r="AY1033" s="1"/>
      <c r="AZ1033" s="2">
        <f t="shared" si="105"/>
        <v>0</v>
      </c>
      <c r="BA1033" s="2">
        <f>SUM(AF1033,AH1033,-AZ1033,-Table1914[[#This Row],[Sale Fee]])</f>
        <v>0</v>
      </c>
      <c r="BC1033" s="1"/>
      <c r="BD1033" s="1"/>
      <c r="BE1033" s="1"/>
    </row>
    <row r="1034" spans="1:57" x14ac:dyDescent="0.25">
      <c r="A1034" s="1"/>
      <c r="B1034" s="1"/>
      <c r="Q1034" s="1"/>
      <c r="R1034" s="1"/>
      <c r="S1034" s="1"/>
      <c r="U1034" s="1"/>
      <c r="V1034" s="1"/>
      <c r="W1034" s="1"/>
      <c r="X1034" s="1"/>
      <c r="Y1034" s="1"/>
      <c r="Z1034" s="1">
        <f>Table1914[[#This Row],[Quantity2]]*Table1914[[#This Row],[U Cost]]</f>
        <v>0</v>
      </c>
      <c r="AB1034" s="1"/>
      <c r="AC1034" s="1"/>
      <c r="AD1034" s="1">
        <f t="shared" si="106"/>
        <v>0</v>
      </c>
      <c r="AE1034" s="1"/>
      <c r="AF1034" s="1">
        <f>SUM(Table1914[[#This Row],[Total 
Paid]:[Shipping 
Charged]])</f>
        <v>0</v>
      </c>
      <c r="AG1034" s="1"/>
      <c r="AH1034" s="1"/>
      <c r="AI1034" s="1">
        <f t="shared" si="107"/>
        <v>0</v>
      </c>
      <c r="AK1034" s="1"/>
      <c r="AL1034" s="1"/>
      <c r="AM1034" s="1"/>
      <c r="AN1034" s="1"/>
      <c r="AP1034" s="30"/>
      <c r="AQ1034" s="1"/>
      <c r="AR1034" s="1">
        <f t="shared" si="104"/>
        <v>0</v>
      </c>
      <c r="AS1034" s="1"/>
      <c r="AT1034" s="1"/>
      <c r="AU1034" s="2">
        <f t="shared" si="108"/>
        <v>0</v>
      </c>
      <c r="AW1034" s="1"/>
      <c r="AX1034" s="1"/>
      <c r="AY1034" s="1"/>
      <c r="AZ1034" s="2">
        <f t="shared" si="105"/>
        <v>0</v>
      </c>
      <c r="BA1034" s="2">
        <f>SUM(AF1034,AH1034,-AZ1034,-Table1914[[#This Row],[Sale Fee]])</f>
        <v>0</v>
      </c>
      <c r="BC1034" s="1"/>
      <c r="BD1034" s="1"/>
      <c r="BE1034" s="1"/>
    </row>
    <row r="1035" spans="1:57" x14ac:dyDescent="0.25">
      <c r="A1035" s="1"/>
      <c r="B1035" s="1"/>
      <c r="Q1035" s="1"/>
      <c r="R1035" s="1"/>
      <c r="S1035" s="1"/>
      <c r="U1035" s="1"/>
      <c r="V1035" s="1"/>
      <c r="W1035" s="1"/>
      <c r="X1035" s="1"/>
      <c r="Y1035" s="1"/>
      <c r="Z1035" s="1">
        <f>Table1914[[#This Row],[Quantity2]]*Table1914[[#This Row],[U Cost]]</f>
        <v>0</v>
      </c>
      <c r="AB1035" s="1"/>
      <c r="AC1035" s="1"/>
      <c r="AD1035" s="1">
        <f t="shared" si="106"/>
        <v>0</v>
      </c>
      <c r="AE1035" s="1"/>
      <c r="AF1035" s="1">
        <f>SUM(Table1914[[#This Row],[Total 
Paid]:[Shipping 
Charged]])</f>
        <v>0</v>
      </c>
      <c r="AG1035" s="1"/>
      <c r="AH1035" s="1"/>
      <c r="AI1035" s="1">
        <f t="shared" si="107"/>
        <v>0</v>
      </c>
      <c r="AK1035" s="1"/>
      <c r="AL1035" s="1"/>
      <c r="AM1035" s="1"/>
      <c r="AN1035" s="1"/>
      <c r="AP1035" s="30"/>
      <c r="AQ1035" s="1"/>
      <c r="AR1035" s="1">
        <f t="shared" si="104"/>
        <v>0</v>
      </c>
      <c r="AS1035" s="1"/>
      <c r="AT1035" s="1"/>
      <c r="AU1035" s="2">
        <f t="shared" si="108"/>
        <v>0</v>
      </c>
      <c r="AW1035" s="1"/>
      <c r="AX1035" s="1"/>
      <c r="AY1035" s="1"/>
      <c r="AZ1035" s="2">
        <f t="shared" si="105"/>
        <v>0</v>
      </c>
      <c r="BA1035" s="2">
        <f>SUM(AF1035,AH1035,-AZ1035,-Table1914[[#This Row],[Sale Fee]])</f>
        <v>0</v>
      </c>
      <c r="BC1035" s="1"/>
      <c r="BD1035" s="1"/>
      <c r="BE1035" s="1"/>
    </row>
    <row r="1036" spans="1:57" x14ac:dyDescent="0.25">
      <c r="A1036" s="1"/>
      <c r="B1036" s="1"/>
      <c r="Q1036" s="1"/>
      <c r="R1036" s="1"/>
      <c r="S1036" s="1"/>
      <c r="U1036" s="1"/>
      <c r="V1036" s="1"/>
      <c r="W1036" s="1"/>
      <c r="X1036" s="1"/>
      <c r="Y1036" s="1"/>
      <c r="Z1036" s="1">
        <f>Table1914[[#This Row],[Quantity2]]*Table1914[[#This Row],[U Cost]]</f>
        <v>0</v>
      </c>
      <c r="AB1036" s="1"/>
      <c r="AC1036" s="1"/>
      <c r="AD1036" s="1">
        <f t="shared" si="106"/>
        <v>0</v>
      </c>
      <c r="AE1036" s="1"/>
      <c r="AF1036" s="1">
        <f>SUM(Table1914[[#This Row],[Total 
Paid]:[Shipping 
Charged]])</f>
        <v>0</v>
      </c>
      <c r="AG1036" s="1"/>
      <c r="AH1036" s="1"/>
      <c r="AI1036" s="1">
        <f t="shared" si="107"/>
        <v>0</v>
      </c>
      <c r="AK1036" s="1"/>
      <c r="AL1036" s="1"/>
      <c r="AM1036" s="1"/>
      <c r="AN1036" s="1"/>
      <c r="AP1036" s="30"/>
      <c r="AQ1036" s="1"/>
      <c r="AR1036" s="1">
        <f t="shared" si="104"/>
        <v>0</v>
      </c>
      <c r="AS1036" s="1"/>
      <c r="AT1036" s="1"/>
      <c r="AU1036" s="2">
        <f t="shared" si="108"/>
        <v>0</v>
      </c>
      <c r="AW1036" s="1"/>
      <c r="AX1036" s="1"/>
      <c r="AY1036" s="1"/>
      <c r="AZ1036" s="2">
        <f t="shared" si="105"/>
        <v>0</v>
      </c>
      <c r="BA1036" s="2">
        <f>SUM(AF1036,AH1036,-AZ1036,-Table1914[[#This Row],[Sale Fee]])</f>
        <v>0</v>
      </c>
      <c r="BC1036" s="1"/>
      <c r="BD1036" s="1"/>
      <c r="BE1036" s="1"/>
    </row>
    <row r="1037" spans="1:57" x14ac:dyDescent="0.25">
      <c r="A1037" s="1"/>
      <c r="B1037" s="1"/>
      <c r="Q1037" s="1"/>
      <c r="R1037" s="1"/>
      <c r="S1037" s="1"/>
      <c r="U1037" s="1"/>
      <c r="V1037" s="1"/>
      <c r="W1037" s="1"/>
      <c r="X1037" s="1"/>
      <c r="Y1037" s="1"/>
      <c r="Z1037" s="1">
        <f>Table1914[[#This Row],[Quantity2]]*Table1914[[#This Row],[U Cost]]</f>
        <v>0</v>
      </c>
      <c r="AB1037" s="1"/>
      <c r="AC1037" s="1"/>
      <c r="AD1037" s="1">
        <f t="shared" si="106"/>
        <v>0</v>
      </c>
      <c r="AE1037" s="1"/>
      <c r="AF1037" s="1">
        <f>SUM(Table1914[[#This Row],[Total 
Paid]:[Shipping 
Charged]])</f>
        <v>0</v>
      </c>
      <c r="AG1037" s="1"/>
      <c r="AH1037" s="1"/>
      <c r="AI1037" s="1">
        <f t="shared" si="107"/>
        <v>0</v>
      </c>
      <c r="AK1037" s="1"/>
      <c r="AL1037" s="1"/>
      <c r="AM1037" s="1"/>
      <c r="AN1037" s="1"/>
      <c r="AP1037" s="30"/>
      <c r="AQ1037" s="1"/>
      <c r="AR1037" s="1">
        <f t="shared" si="104"/>
        <v>0</v>
      </c>
      <c r="AS1037" s="1"/>
      <c r="AT1037" s="1"/>
      <c r="AU1037" s="2">
        <f t="shared" si="108"/>
        <v>0</v>
      </c>
      <c r="AW1037" s="1"/>
      <c r="AX1037" s="1"/>
      <c r="AY1037" s="1"/>
      <c r="AZ1037" s="2">
        <f t="shared" si="105"/>
        <v>0</v>
      </c>
      <c r="BA1037" s="2">
        <f>SUM(AF1037,AH1037,-AZ1037,-Table1914[[#This Row],[Sale Fee]])</f>
        <v>0</v>
      </c>
      <c r="BC1037" s="1"/>
      <c r="BD1037" s="1"/>
      <c r="BE1037" s="1"/>
    </row>
    <row r="1038" spans="1:57" x14ac:dyDescent="0.25">
      <c r="A1038" s="1"/>
      <c r="B1038" s="1"/>
      <c r="Q1038" s="1"/>
      <c r="R1038" s="1"/>
      <c r="S1038" s="1"/>
      <c r="U1038" s="1"/>
      <c r="V1038" s="1"/>
      <c r="W1038" s="1"/>
      <c r="X1038" s="1"/>
      <c r="Y1038" s="1"/>
      <c r="Z1038" s="1">
        <f>Table1914[[#This Row],[Quantity2]]*Table1914[[#This Row],[U Cost]]</f>
        <v>0</v>
      </c>
      <c r="AB1038" s="1"/>
      <c r="AC1038" s="1"/>
      <c r="AD1038" s="1">
        <f t="shared" si="106"/>
        <v>0</v>
      </c>
      <c r="AE1038" s="1"/>
      <c r="AF1038" s="1">
        <f>SUM(Table1914[[#This Row],[Total 
Paid]:[Shipping 
Charged]])</f>
        <v>0</v>
      </c>
      <c r="AG1038" s="1"/>
      <c r="AH1038" s="1"/>
      <c r="AI1038" s="1">
        <f t="shared" si="107"/>
        <v>0</v>
      </c>
      <c r="AK1038" s="1"/>
      <c r="AL1038" s="1"/>
      <c r="AM1038" s="1"/>
      <c r="AN1038" s="1"/>
      <c r="AP1038" s="30"/>
      <c r="AQ1038" s="1"/>
      <c r="AR1038" s="1">
        <f t="shared" si="104"/>
        <v>0</v>
      </c>
      <c r="AS1038" s="1"/>
      <c r="AT1038" s="1"/>
      <c r="AU1038" s="2">
        <f t="shared" si="108"/>
        <v>0</v>
      </c>
      <c r="AW1038" s="1"/>
      <c r="AX1038" s="1"/>
      <c r="AY1038" s="1"/>
      <c r="AZ1038" s="2">
        <f t="shared" si="105"/>
        <v>0</v>
      </c>
      <c r="BA1038" s="2">
        <f>SUM(AF1038,AH1038,-AZ1038,-Table1914[[#This Row],[Sale Fee]])</f>
        <v>0</v>
      </c>
      <c r="BC1038" s="1"/>
      <c r="BD1038" s="1"/>
      <c r="BE1038" s="1"/>
    </row>
    <row r="1039" spans="1:57" x14ac:dyDescent="0.25">
      <c r="A1039" s="1"/>
      <c r="B1039" s="1"/>
      <c r="Q1039" s="1"/>
      <c r="R1039" s="1"/>
      <c r="S1039" s="1"/>
      <c r="U1039" s="1"/>
      <c r="V1039" s="1"/>
      <c r="W1039" s="1"/>
      <c r="X1039" s="1"/>
      <c r="Y1039" s="1"/>
      <c r="Z1039" s="1">
        <f>Table1914[[#This Row],[Quantity2]]*Table1914[[#This Row],[U Cost]]</f>
        <v>0</v>
      </c>
      <c r="AB1039" s="1"/>
      <c r="AC1039" s="1"/>
      <c r="AD1039" s="1">
        <f t="shared" si="106"/>
        <v>0</v>
      </c>
      <c r="AE1039" s="1"/>
      <c r="AF1039" s="1">
        <f>SUM(Table1914[[#This Row],[Total 
Paid]:[Shipping 
Charged]])</f>
        <v>0</v>
      </c>
      <c r="AG1039" s="1"/>
      <c r="AH1039" s="1"/>
      <c r="AI1039" s="1">
        <f t="shared" si="107"/>
        <v>0</v>
      </c>
      <c r="AK1039" s="1"/>
      <c r="AL1039" s="1"/>
      <c r="AM1039" s="1"/>
      <c r="AN1039" s="1"/>
      <c r="AP1039" s="30"/>
      <c r="AQ1039" s="1"/>
      <c r="AR1039" s="1">
        <f t="shared" si="104"/>
        <v>0</v>
      </c>
      <c r="AS1039" s="1"/>
      <c r="AT1039" s="1"/>
      <c r="AU1039" s="2">
        <f t="shared" si="108"/>
        <v>0</v>
      </c>
      <c r="AW1039" s="1"/>
      <c r="AX1039" s="1"/>
      <c r="AY1039" s="1"/>
      <c r="AZ1039" s="2">
        <f t="shared" si="105"/>
        <v>0</v>
      </c>
      <c r="BA1039" s="2">
        <f>SUM(AF1039,AH1039,-AZ1039,-Table1914[[#This Row],[Sale Fee]])</f>
        <v>0</v>
      </c>
      <c r="BC1039" s="1"/>
      <c r="BD1039" s="1"/>
      <c r="BE1039" s="1"/>
    </row>
    <row r="1040" spans="1:57" x14ac:dyDescent="0.25">
      <c r="A1040" s="1"/>
      <c r="B1040" s="1"/>
      <c r="Q1040" s="1"/>
      <c r="R1040" s="1"/>
      <c r="S1040" s="1"/>
      <c r="U1040" s="1"/>
      <c r="V1040" s="1"/>
      <c r="W1040" s="1"/>
      <c r="X1040" s="1"/>
      <c r="Y1040" s="1"/>
      <c r="Z1040" s="1">
        <f>Table1914[[#This Row],[Quantity2]]*Table1914[[#This Row],[U Cost]]</f>
        <v>0</v>
      </c>
      <c r="AB1040" s="1"/>
      <c r="AC1040" s="1"/>
      <c r="AD1040" s="1">
        <f t="shared" si="106"/>
        <v>0</v>
      </c>
      <c r="AE1040" s="1"/>
      <c r="AF1040" s="1">
        <f>SUM(Table1914[[#This Row],[Total 
Paid]:[Shipping 
Charged]])</f>
        <v>0</v>
      </c>
      <c r="AG1040" s="1"/>
      <c r="AH1040" s="1"/>
      <c r="AI1040" s="1">
        <f t="shared" si="107"/>
        <v>0</v>
      </c>
      <c r="AK1040" s="1"/>
      <c r="AL1040" s="1"/>
      <c r="AM1040" s="1"/>
      <c r="AN1040" s="1"/>
      <c r="AP1040" s="30"/>
      <c r="AQ1040" s="1"/>
      <c r="AR1040" s="1">
        <f t="shared" si="104"/>
        <v>0</v>
      </c>
      <c r="AS1040" s="1"/>
      <c r="AT1040" s="1"/>
      <c r="AU1040" s="2">
        <f t="shared" si="108"/>
        <v>0</v>
      </c>
      <c r="AW1040" s="1"/>
      <c r="AX1040" s="1"/>
      <c r="AY1040" s="1"/>
      <c r="AZ1040" s="2">
        <f t="shared" si="105"/>
        <v>0</v>
      </c>
      <c r="BA1040" s="2">
        <f>SUM(AF1040,AH1040,-AZ1040,-Table1914[[#This Row],[Sale Fee]])</f>
        <v>0</v>
      </c>
      <c r="BC1040" s="1"/>
      <c r="BD1040" s="1"/>
      <c r="BE1040" s="1"/>
    </row>
    <row r="1041" spans="1:57" x14ac:dyDescent="0.25">
      <c r="A1041" s="1"/>
      <c r="B1041" s="1"/>
      <c r="Q1041" s="1"/>
      <c r="R1041" s="1"/>
      <c r="S1041" s="1"/>
      <c r="U1041" s="1"/>
      <c r="V1041" s="1"/>
      <c r="W1041" s="1"/>
      <c r="X1041" s="1"/>
      <c r="Y1041" s="1"/>
      <c r="Z1041" s="1">
        <f>Table1914[[#This Row],[Quantity2]]*Table1914[[#This Row],[U Cost]]</f>
        <v>0</v>
      </c>
      <c r="AB1041" s="1"/>
      <c r="AC1041" s="1"/>
      <c r="AD1041" s="1">
        <f t="shared" si="106"/>
        <v>0</v>
      </c>
      <c r="AE1041" s="1"/>
      <c r="AF1041" s="1">
        <f>SUM(Table1914[[#This Row],[Total 
Paid]:[Shipping 
Charged]])</f>
        <v>0</v>
      </c>
      <c r="AG1041" s="1"/>
      <c r="AH1041" s="1"/>
      <c r="AI1041" s="1">
        <f t="shared" si="107"/>
        <v>0</v>
      </c>
      <c r="AK1041" s="1"/>
      <c r="AL1041" s="1"/>
      <c r="AM1041" s="1"/>
      <c r="AN1041" s="1"/>
      <c r="AP1041" s="30"/>
      <c r="AQ1041" s="1"/>
      <c r="AR1041" s="1">
        <f t="shared" si="104"/>
        <v>0</v>
      </c>
      <c r="AS1041" s="1"/>
      <c r="AT1041" s="1"/>
      <c r="AU1041" s="2">
        <f t="shared" si="108"/>
        <v>0</v>
      </c>
      <c r="AW1041" s="1"/>
      <c r="AX1041" s="1"/>
      <c r="AY1041" s="1"/>
      <c r="AZ1041" s="2">
        <f t="shared" si="105"/>
        <v>0</v>
      </c>
      <c r="BA1041" s="2">
        <f>SUM(AF1041,AH1041,-AZ1041,-Table1914[[#This Row],[Sale Fee]])</f>
        <v>0</v>
      </c>
      <c r="BC1041" s="1"/>
      <c r="BD1041" s="1"/>
      <c r="BE1041" s="1"/>
    </row>
    <row r="1042" spans="1:57" x14ac:dyDescent="0.25">
      <c r="A1042" s="1"/>
      <c r="B1042" s="1"/>
      <c r="Q1042" s="1"/>
      <c r="R1042" s="1"/>
      <c r="S1042" s="1"/>
      <c r="U1042" s="1"/>
      <c r="V1042" s="1"/>
      <c r="W1042" s="1"/>
      <c r="X1042" s="1"/>
      <c r="Y1042" s="1"/>
      <c r="Z1042" s="1">
        <f>Table1914[[#This Row],[Quantity2]]*Table1914[[#This Row],[U Cost]]</f>
        <v>0</v>
      </c>
      <c r="AB1042" s="1"/>
      <c r="AC1042" s="1"/>
      <c r="AD1042" s="1">
        <f t="shared" si="106"/>
        <v>0</v>
      </c>
      <c r="AE1042" s="1"/>
      <c r="AF1042" s="1">
        <f>SUM(Table1914[[#This Row],[Total 
Paid]:[Shipping 
Charged]])</f>
        <v>0</v>
      </c>
      <c r="AG1042" s="1"/>
      <c r="AH1042" s="1"/>
      <c r="AI1042" s="1">
        <f t="shared" si="107"/>
        <v>0</v>
      </c>
      <c r="AK1042" s="1"/>
      <c r="AL1042" s="1"/>
      <c r="AM1042" s="1"/>
      <c r="AN1042" s="1"/>
      <c r="AP1042" s="30"/>
      <c r="AQ1042" s="1"/>
      <c r="AR1042" s="1">
        <f t="shared" si="104"/>
        <v>0</v>
      </c>
      <c r="AS1042" s="1"/>
      <c r="AT1042" s="1"/>
      <c r="AU1042" s="2">
        <f t="shared" si="108"/>
        <v>0</v>
      </c>
      <c r="AW1042" s="1"/>
      <c r="AX1042" s="1"/>
      <c r="AY1042" s="1"/>
      <c r="AZ1042" s="2">
        <f t="shared" si="105"/>
        <v>0</v>
      </c>
      <c r="BA1042" s="2">
        <f>SUM(AF1042,AH1042,-AZ1042,-Table1914[[#This Row],[Sale Fee]])</f>
        <v>0</v>
      </c>
      <c r="BC1042" s="1"/>
      <c r="BD1042" s="1"/>
      <c r="BE1042" s="1"/>
    </row>
    <row r="1043" spans="1:57" x14ac:dyDescent="0.25">
      <c r="A1043" s="1"/>
      <c r="B1043" s="1"/>
      <c r="Q1043" s="1"/>
      <c r="R1043" s="1"/>
      <c r="S1043" s="1"/>
      <c r="U1043" s="1"/>
      <c r="V1043" s="1"/>
      <c r="W1043" s="1"/>
      <c r="X1043" s="1"/>
      <c r="Y1043" s="1"/>
      <c r="Z1043" s="1">
        <f>Table1914[[#This Row],[Quantity2]]*Table1914[[#This Row],[U Cost]]</f>
        <v>0</v>
      </c>
      <c r="AB1043" s="1"/>
      <c r="AC1043" s="1"/>
      <c r="AD1043" s="1">
        <f t="shared" si="106"/>
        <v>0</v>
      </c>
      <c r="AE1043" s="1"/>
      <c r="AF1043" s="1">
        <f>SUM(Table1914[[#This Row],[Total 
Paid]:[Shipping 
Charged]])</f>
        <v>0</v>
      </c>
      <c r="AG1043" s="1"/>
      <c r="AH1043" s="1"/>
      <c r="AI1043" s="1">
        <f t="shared" si="107"/>
        <v>0</v>
      </c>
      <c r="AK1043" s="1"/>
      <c r="AL1043" s="1"/>
      <c r="AM1043" s="1"/>
      <c r="AN1043" s="1"/>
      <c r="AP1043" s="30"/>
      <c r="AQ1043" s="1"/>
      <c r="AR1043" s="1">
        <f t="shared" si="104"/>
        <v>0</v>
      </c>
      <c r="AS1043" s="1"/>
      <c r="AT1043" s="1"/>
      <c r="AU1043" s="2">
        <f t="shared" si="108"/>
        <v>0</v>
      </c>
      <c r="AW1043" s="1"/>
      <c r="AX1043" s="1"/>
      <c r="AY1043" s="1"/>
      <c r="AZ1043" s="2">
        <f t="shared" si="105"/>
        <v>0</v>
      </c>
      <c r="BA1043" s="2">
        <f>SUM(AF1043,AH1043,-AZ1043,-Table1914[[#This Row],[Sale Fee]])</f>
        <v>0</v>
      </c>
      <c r="BC1043" s="1"/>
      <c r="BD1043" s="1"/>
      <c r="BE1043" s="1"/>
    </row>
    <row r="1044" spans="1:57" x14ac:dyDescent="0.25">
      <c r="A1044" s="1"/>
      <c r="B1044" s="1"/>
      <c r="Q1044" s="1"/>
      <c r="R1044" s="1"/>
      <c r="S1044" s="1"/>
      <c r="U1044" s="1"/>
      <c r="V1044" s="1"/>
      <c r="W1044" s="1"/>
      <c r="X1044" s="1"/>
      <c r="Y1044" s="1"/>
      <c r="Z1044" s="1">
        <f>Table1914[[#This Row],[Quantity2]]*Table1914[[#This Row],[U Cost]]</f>
        <v>0</v>
      </c>
      <c r="AB1044" s="1"/>
      <c r="AC1044" s="1"/>
      <c r="AD1044" s="1">
        <f t="shared" si="106"/>
        <v>0</v>
      </c>
      <c r="AE1044" s="1"/>
      <c r="AF1044" s="1">
        <f>SUM(Table1914[[#This Row],[Total 
Paid]:[Shipping 
Charged]])</f>
        <v>0</v>
      </c>
      <c r="AG1044" s="1"/>
      <c r="AH1044" s="1"/>
      <c r="AI1044" s="1">
        <f t="shared" si="107"/>
        <v>0</v>
      </c>
      <c r="AK1044" s="1"/>
      <c r="AL1044" s="1"/>
      <c r="AM1044" s="1"/>
      <c r="AN1044" s="1"/>
      <c r="AP1044" s="30"/>
      <c r="AQ1044" s="1"/>
      <c r="AR1044" s="1">
        <f t="shared" si="104"/>
        <v>0</v>
      </c>
      <c r="AS1044" s="1"/>
      <c r="AT1044" s="1"/>
      <c r="AU1044" s="2">
        <f t="shared" si="108"/>
        <v>0</v>
      </c>
      <c r="AW1044" s="1"/>
      <c r="AX1044" s="1"/>
      <c r="AY1044" s="1"/>
      <c r="AZ1044" s="2">
        <f t="shared" si="105"/>
        <v>0</v>
      </c>
      <c r="BA1044" s="2">
        <f>SUM(AF1044,AH1044,-AZ1044,-Table1914[[#This Row],[Sale Fee]])</f>
        <v>0</v>
      </c>
      <c r="BC1044" s="1"/>
      <c r="BD1044" s="1"/>
      <c r="BE1044" s="1"/>
    </row>
    <row r="1045" spans="1:57" x14ac:dyDescent="0.25">
      <c r="A1045" s="1"/>
      <c r="B1045" s="1"/>
      <c r="Q1045" s="1"/>
      <c r="R1045" s="1"/>
      <c r="S1045" s="1"/>
      <c r="U1045" s="1"/>
      <c r="V1045" s="1"/>
      <c r="W1045" s="1"/>
      <c r="X1045" s="1"/>
      <c r="Y1045" s="1"/>
      <c r="Z1045" s="1">
        <f>Table1914[[#This Row],[Quantity2]]*Table1914[[#This Row],[U Cost]]</f>
        <v>0</v>
      </c>
      <c r="AB1045" s="1"/>
      <c r="AC1045" s="1"/>
      <c r="AD1045" s="1">
        <f t="shared" si="106"/>
        <v>0</v>
      </c>
      <c r="AE1045" s="1"/>
      <c r="AF1045" s="1">
        <f>SUM(Table1914[[#This Row],[Total 
Paid]:[Shipping 
Charged]])</f>
        <v>0</v>
      </c>
      <c r="AG1045" s="1"/>
      <c r="AH1045" s="1"/>
      <c r="AI1045" s="1">
        <f t="shared" si="107"/>
        <v>0</v>
      </c>
      <c r="AK1045" s="1"/>
      <c r="AL1045" s="1"/>
      <c r="AM1045" s="1"/>
      <c r="AN1045" s="1"/>
      <c r="AP1045" s="30"/>
      <c r="AQ1045" s="1"/>
      <c r="AR1045" s="1">
        <f t="shared" si="104"/>
        <v>0</v>
      </c>
      <c r="AS1045" s="1"/>
      <c r="AT1045" s="1"/>
      <c r="AU1045" s="2">
        <f t="shared" si="108"/>
        <v>0</v>
      </c>
      <c r="AW1045" s="1"/>
      <c r="AX1045" s="1"/>
      <c r="AY1045" s="1"/>
      <c r="AZ1045" s="2">
        <f t="shared" si="105"/>
        <v>0</v>
      </c>
      <c r="BA1045" s="2">
        <f>SUM(AF1045,AH1045,-AZ1045,-Table1914[[#This Row],[Sale Fee]])</f>
        <v>0</v>
      </c>
      <c r="BC1045" s="1"/>
      <c r="BD1045" s="1"/>
      <c r="BE1045" s="1"/>
    </row>
    <row r="1046" spans="1:57" x14ac:dyDescent="0.25">
      <c r="A1046" s="1"/>
      <c r="B1046" s="1"/>
      <c r="Q1046" s="1"/>
      <c r="R1046" s="1"/>
      <c r="S1046" s="1"/>
      <c r="U1046" s="1"/>
      <c r="V1046" s="1"/>
      <c r="W1046" s="1"/>
      <c r="X1046" s="1"/>
      <c r="Y1046" s="1"/>
      <c r="Z1046" s="1">
        <f>Table1914[[#This Row],[Quantity2]]*Table1914[[#This Row],[U Cost]]</f>
        <v>0</v>
      </c>
      <c r="AB1046" s="1"/>
      <c r="AC1046" s="1"/>
      <c r="AD1046" s="1">
        <f t="shared" si="106"/>
        <v>0</v>
      </c>
      <c r="AE1046" s="1"/>
      <c r="AF1046" s="1">
        <f>SUM(Table1914[[#This Row],[Total 
Paid]:[Shipping 
Charged]])</f>
        <v>0</v>
      </c>
      <c r="AG1046" s="1"/>
      <c r="AH1046" s="1"/>
      <c r="AI1046" s="1">
        <f t="shared" si="107"/>
        <v>0</v>
      </c>
      <c r="AK1046" s="1"/>
      <c r="AL1046" s="1"/>
      <c r="AM1046" s="1"/>
      <c r="AN1046" s="1"/>
      <c r="AP1046" s="30"/>
      <c r="AQ1046" s="1"/>
      <c r="AR1046" s="1">
        <f t="shared" si="104"/>
        <v>0</v>
      </c>
      <c r="AS1046" s="1"/>
      <c r="AT1046" s="1"/>
      <c r="AU1046" s="2">
        <f t="shared" si="108"/>
        <v>0</v>
      </c>
      <c r="AW1046" s="1"/>
      <c r="AX1046" s="1"/>
      <c r="AY1046" s="1"/>
      <c r="AZ1046" s="2">
        <f t="shared" si="105"/>
        <v>0</v>
      </c>
      <c r="BA1046" s="2">
        <f>SUM(AF1046,AH1046,-AZ1046,-Table1914[[#This Row],[Sale Fee]])</f>
        <v>0</v>
      </c>
      <c r="BC1046" s="1"/>
      <c r="BD1046" s="1"/>
      <c r="BE1046" s="1"/>
    </row>
    <row r="1047" spans="1:57" x14ac:dyDescent="0.25">
      <c r="A1047" s="1"/>
      <c r="B1047" s="1"/>
      <c r="Q1047" s="1"/>
      <c r="R1047" s="1"/>
      <c r="S1047" s="1"/>
      <c r="U1047" s="1"/>
      <c r="V1047" s="1"/>
      <c r="W1047" s="1"/>
      <c r="X1047" s="1"/>
      <c r="Y1047" s="1"/>
      <c r="Z1047" s="1">
        <f>Table1914[[#This Row],[Quantity2]]*Table1914[[#This Row],[U Cost]]</f>
        <v>0</v>
      </c>
      <c r="AB1047" s="1"/>
      <c r="AC1047" s="1"/>
      <c r="AD1047" s="1">
        <f t="shared" si="106"/>
        <v>0</v>
      </c>
      <c r="AE1047" s="1"/>
      <c r="AF1047" s="1">
        <f>SUM(Table1914[[#This Row],[Total 
Paid]:[Shipping 
Charged]])</f>
        <v>0</v>
      </c>
      <c r="AG1047" s="1"/>
      <c r="AH1047" s="1"/>
      <c r="AI1047" s="1">
        <f t="shared" si="107"/>
        <v>0</v>
      </c>
      <c r="AK1047" s="1"/>
      <c r="AL1047" s="1"/>
      <c r="AM1047" s="1"/>
      <c r="AN1047" s="1"/>
      <c r="AP1047" s="30"/>
      <c r="AQ1047" s="1"/>
      <c r="AR1047" s="1">
        <f t="shared" si="104"/>
        <v>0</v>
      </c>
      <c r="AS1047" s="1"/>
      <c r="AT1047" s="1"/>
      <c r="AU1047" s="2">
        <f t="shared" si="108"/>
        <v>0</v>
      </c>
      <c r="AW1047" s="1"/>
      <c r="AX1047" s="1"/>
      <c r="AY1047" s="1"/>
      <c r="AZ1047" s="2">
        <f t="shared" si="105"/>
        <v>0</v>
      </c>
      <c r="BA1047" s="2">
        <f>SUM(AF1047,AH1047,-AZ1047,-Table1914[[#This Row],[Sale Fee]])</f>
        <v>0</v>
      </c>
      <c r="BC1047" s="1"/>
      <c r="BD1047" s="1"/>
      <c r="BE1047" s="1"/>
    </row>
    <row r="1048" spans="1:57" x14ac:dyDescent="0.25">
      <c r="A1048" s="1"/>
      <c r="B1048" s="1"/>
      <c r="Q1048" s="1"/>
      <c r="R1048" s="1"/>
      <c r="S1048" s="1"/>
      <c r="U1048" s="1"/>
      <c r="V1048" s="1"/>
      <c r="W1048" s="1"/>
      <c r="X1048" s="1"/>
      <c r="Y1048" s="1"/>
      <c r="Z1048" s="1">
        <f>Table1914[[#This Row],[Quantity2]]*Table1914[[#This Row],[U Cost]]</f>
        <v>0</v>
      </c>
      <c r="AB1048" s="1"/>
      <c r="AC1048" s="1"/>
      <c r="AD1048" s="1">
        <f t="shared" si="106"/>
        <v>0</v>
      </c>
      <c r="AE1048" s="1"/>
      <c r="AF1048" s="1">
        <f>SUM(Table1914[[#This Row],[Total 
Paid]:[Shipping 
Charged]])</f>
        <v>0</v>
      </c>
      <c r="AG1048" s="1"/>
      <c r="AH1048" s="1"/>
      <c r="AI1048" s="1">
        <f t="shared" si="107"/>
        <v>0</v>
      </c>
      <c r="AK1048" s="1"/>
      <c r="AL1048" s="1"/>
      <c r="AM1048" s="1"/>
      <c r="AN1048" s="1"/>
      <c r="AP1048" s="30"/>
      <c r="AQ1048" s="1"/>
      <c r="AR1048" s="1">
        <f t="shared" si="104"/>
        <v>0</v>
      </c>
      <c r="AS1048" s="1"/>
      <c r="AT1048" s="1"/>
      <c r="AU1048" s="2">
        <f t="shared" si="108"/>
        <v>0</v>
      </c>
      <c r="AW1048" s="1"/>
      <c r="AX1048" s="1"/>
      <c r="AY1048" s="1"/>
      <c r="AZ1048" s="2">
        <f t="shared" si="105"/>
        <v>0</v>
      </c>
      <c r="BA1048" s="2">
        <f>SUM(AF1048,AH1048,-AZ1048,-Table1914[[#This Row],[Sale Fee]])</f>
        <v>0</v>
      </c>
      <c r="BC1048" s="1"/>
      <c r="BD1048" s="1"/>
      <c r="BE1048" s="1"/>
    </row>
    <row r="1049" spans="1:57" x14ac:dyDescent="0.25">
      <c r="A1049" s="1"/>
      <c r="B1049" s="1"/>
      <c r="Q1049" s="1"/>
      <c r="R1049" s="1"/>
      <c r="S1049" s="1"/>
      <c r="U1049" s="1"/>
      <c r="V1049" s="1"/>
      <c r="W1049" s="1"/>
      <c r="X1049" s="1"/>
      <c r="Y1049" s="1"/>
      <c r="Z1049" s="1">
        <f>Table1914[[#This Row],[Quantity2]]*Table1914[[#This Row],[U Cost]]</f>
        <v>0</v>
      </c>
      <c r="AB1049" s="1"/>
      <c r="AC1049" s="1"/>
      <c r="AD1049" s="1">
        <f t="shared" si="106"/>
        <v>0</v>
      </c>
      <c r="AE1049" s="1"/>
      <c r="AF1049" s="1">
        <f>SUM(Table1914[[#This Row],[Total 
Paid]:[Shipping 
Charged]])</f>
        <v>0</v>
      </c>
      <c r="AG1049" s="1"/>
      <c r="AH1049" s="1"/>
      <c r="AI1049" s="1">
        <f t="shared" si="107"/>
        <v>0</v>
      </c>
      <c r="AK1049" s="1"/>
      <c r="AL1049" s="1"/>
      <c r="AM1049" s="1"/>
      <c r="AN1049" s="1"/>
      <c r="AP1049" s="30"/>
      <c r="AQ1049" s="1"/>
      <c r="AR1049" s="1">
        <f t="shared" si="104"/>
        <v>0</v>
      </c>
      <c r="AS1049" s="1"/>
      <c r="AT1049" s="1"/>
      <c r="AU1049" s="2">
        <f t="shared" si="108"/>
        <v>0</v>
      </c>
      <c r="AW1049" s="1"/>
      <c r="AX1049" s="1"/>
      <c r="AY1049" s="1"/>
      <c r="AZ1049" s="2">
        <f t="shared" si="105"/>
        <v>0</v>
      </c>
      <c r="BA1049" s="2">
        <f>SUM(AF1049,AH1049,-AZ1049,-Table1914[[#This Row],[Sale Fee]])</f>
        <v>0</v>
      </c>
      <c r="BC1049" s="1"/>
      <c r="BD1049" s="1"/>
      <c r="BE1049" s="1"/>
    </row>
    <row r="1050" spans="1:57" x14ac:dyDescent="0.25">
      <c r="A1050" s="1"/>
      <c r="B1050" s="1"/>
      <c r="Q1050" s="1"/>
      <c r="R1050" s="1"/>
      <c r="S1050" s="1"/>
      <c r="U1050" s="1"/>
      <c r="V1050" s="1"/>
      <c r="W1050" s="1"/>
      <c r="X1050" s="1"/>
      <c r="Y1050" s="1"/>
      <c r="Z1050" s="1">
        <f>Table1914[[#This Row],[Quantity2]]*Table1914[[#This Row],[U Cost]]</f>
        <v>0</v>
      </c>
      <c r="AB1050" s="1"/>
      <c r="AC1050" s="1"/>
      <c r="AD1050" s="1">
        <f t="shared" si="106"/>
        <v>0</v>
      </c>
      <c r="AE1050" s="1"/>
      <c r="AF1050" s="1">
        <f>SUM(Table1914[[#This Row],[Total 
Paid]:[Shipping 
Charged]])</f>
        <v>0</v>
      </c>
      <c r="AG1050" s="1"/>
      <c r="AH1050" s="1"/>
      <c r="AI1050" s="1">
        <f t="shared" si="107"/>
        <v>0</v>
      </c>
      <c r="AK1050" s="1"/>
      <c r="AL1050" s="1"/>
      <c r="AM1050" s="1"/>
      <c r="AN1050" s="1"/>
      <c r="AP1050" s="30"/>
      <c r="AQ1050" s="1"/>
      <c r="AR1050" s="1">
        <f t="shared" si="104"/>
        <v>0</v>
      </c>
      <c r="AS1050" s="1"/>
      <c r="AT1050" s="1"/>
      <c r="AU1050" s="2">
        <f t="shared" si="108"/>
        <v>0</v>
      </c>
      <c r="AW1050" s="1"/>
      <c r="AX1050" s="1"/>
      <c r="AY1050" s="1"/>
      <c r="AZ1050" s="2">
        <f t="shared" si="105"/>
        <v>0</v>
      </c>
      <c r="BA1050" s="2">
        <f>SUM(AF1050,AH1050,-AZ1050,-Table1914[[#This Row],[Sale Fee]])</f>
        <v>0</v>
      </c>
      <c r="BC1050" s="1"/>
      <c r="BD1050" s="1"/>
      <c r="BE1050" s="1"/>
    </row>
    <row r="1051" spans="1:57" x14ac:dyDescent="0.25">
      <c r="A1051" s="1"/>
      <c r="B1051" s="1"/>
      <c r="Q1051" s="1"/>
      <c r="R1051" s="1"/>
      <c r="S1051" s="1"/>
      <c r="U1051" s="1"/>
      <c r="V1051" s="1"/>
      <c r="W1051" s="1"/>
      <c r="X1051" s="1"/>
      <c r="Y1051" s="1"/>
      <c r="Z1051" s="1">
        <f>Table1914[[#This Row],[Quantity2]]*Table1914[[#This Row],[U Cost]]</f>
        <v>0</v>
      </c>
      <c r="AB1051" s="1"/>
      <c r="AC1051" s="1"/>
      <c r="AD1051" s="1">
        <f t="shared" si="106"/>
        <v>0</v>
      </c>
      <c r="AE1051" s="1"/>
      <c r="AF1051" s="1">
        <f>SUM(Table1914[[#This Row],[Total 
Paid]:[Shipping 
Charged]])</f>
        <v>0</v>
      </c>
      <c r="AG1051" s="1"/>
      <c r="AH1051" s="1"/>
      <c r="AI1051" s="1">
        <f t="shared" si="107"/>
        <v>0</v>
      </c>
      <c r="AK1051" s="1"/>
      <c r="AL1051" s="1"/>
      <c r="AM1051" s="1"/>
      <c r="AN1051" s="1"/>
      <c r="AP1051" s="30"/>
      <c r="AQ1051" s="1"/>
      <c r="AR1051" s="1">
        <f t="shared" si="104"/>
        <v>0</v>
      </c>
      <c r="AS1051" s="1"/>
      <c r="AT1051" s="1"/>
      <c r="AU1051" s="2">
        <f t="shared" si="108"/>
        <v>0</v>
      </c>
      <c r="AW1051" s="1"/>
      <c r="AX1051" s="1"/>
      <c r="AY1051" s="1"/>
      <c r="AZ1051" s="2">
        <f t="shared" si="105"/>
        <v>0</v>
      </c>
      <c r="BA1051" s="2">
        <f>SUM(AF1051,AH1051,-AZ1051,-Table1914[[#This Row],[Sale Fee]])</f>
        <v>0</v>
      </c>
      <c r="BC1051" s="1"/>
      <c r="BD1051" s="1"/>
      <c r="BE1051" s="1"/>
    </row>
    <row r="1052" spans="1:57" x14ac:dyDescent="0.25">
      <c r="A1052" s="1"/>
      <c r="B1052" s="1"/>
      <c r="Q1052" s="1"/>
      <c r="R1052" s="1"/>
      <c r="S1052" s="1"/>
      <c r="U1052" s="1"/>
      <c r="V1052" s="1"/>
      <c r="W1052" s="1"/>
      <c r="X1052" s="1"/>
      <c r="Y1052" s="1"/>
      <c r="Z1052" s="1">
        <f>Table1914[[#This Row],[Quantity2]]*Table1914[[#This Row],[U Cost]]</f>
        <v>0</v>
      </c>
      <c r="AB1052" s="1"/>
      <c r="AC1052" s="1"/>
      <c r="AD1052" s="1">
        <f t="shared" si="106"/>
        <v>0</v>
      </c>
      <c r="AE1052" s="1"/>
      <c r="AF1052" s="1">
        <f>SUM(Table1914[[#This Row],[Total 
Paid]:[Shipping 
Charged]])</f>
        <v>0</v>
      </c>
      <c r="AG1052" s="1"/>
      <c r="AH1052" s="1"/>
      <c r="AI1052" s="1">
        <f t="shared" si="107"/>
        <v>0</v>
      </c>
      <c r="AK1052" s="1"/>
      <c r="AL1052" s="1"/>
      <c r="AM1052" s="1"/>
      <c r="AN1052" s="1"/>
      <c r="AP1052" s="30"/>
      <c r="AQ1052" s="1"/>
      <c r="AR1052" s="1">
        <f t="shared" si="104"/>
        <v>0</v>
      </c>
      <c r="AS1052" s="1"/>
      <c r="AT1052" s="1"/>
      <c r="AU1052" s="2">
        <f t="shared" si="108"/>
        <v>0</v>
      </c>
      <c r="AW1052" s="1"/>
      <c r="AX1052" s="1"/>
      <c r="AY1052" s="1"/>
      <c r="AZ1052" s="2">
        <f t="shared" si="105"/>
        <v>0</v>
      </c>
      <c r="BA1052" s="2">
        <f>SUM(AF1052,AH1052,-AZ1052,-Table1914[[#This Row],[Sale Fee]])</f>
        <v>0</v>
      </c>
      <c r="BC1052" s="1"/>
      <c r="BD1052" s="1"/>
      <c r="BE1052" s="1"/>
    </row>
    <row r="1053" spans="1:57" x14ac:dyDescent="0.25">
      <c r="A1053" s="1"/>
      <c r="B1053" s="1"/>
      <c r="Q1053" s="1"/>
      <c r="R1053" s="1"/>
      <c r="S1053" s="1"/>
      <c r="U1053" s="1"/>
      <c r="V1053" s="1"/>
      <c r="W1053" s="1"/>
      <c r="X1053" s="1"/>
      <c r="Y1053" s="1"/>
      <c r="Z1053" s="1">
        <f>Table1914[[#This Row],[Quantity2]]*Table1914[[#This Row],[U Cost]]</f>
        <v>0</v>
      </c>
      <c r="AB1053" s="1"/>
      <c r="AC1053" s="1"/>
      <c r="AD1053" s="1">
        <f t="shared" si="106"/>
        <v>0</v>
      </c>
      <c r="AE1053" s="1"/>
      <c r="AF1053" s="1">
        <f>SUM(Table1914[[#This Row],[Total 
Paid]:[Shipping 
Charged]])</f>
        <v>0</v>
      </c>
      <c r="AG1053" s="1"/>
      <c r="AH1053" s="1"/>
      <c r="AI1053" s="1">
        <f t="shared" si="107"/>
        <v>0</v>
      </c>
      <c r="AK1053" s="1"/>
      <c r="AL1053" s="1"/>
      <c r="AM1053" s="1"/>
      <c r="AN1053" s="1"/>
      <c r="AP1053" s="30"/>
      <c r="AQ1053" s="1"/>
      <c r="AR1053" s="1">
        <f t="shared" si="104"/>
        <v>0</v>
      </c>
      <c r="AS1053" s="1"/>
      <c r="AT1053" s="1"/>
      <c r="AU1053" s="2">
        <f t="shared" si="108"/>
        <v>0</v>
      </c>
      <c r="AW1053" s="1"/>
      <c r="AX1053" s="1"/>
      <c r="AY1053" s="1"/>
      <c r="AZ1053" s="2">
        <f t="shared" si="105"/>
        <v>0</v>
      </c>
      <c r="BA1053" s="2">
        <f>SUM(AF1053,AH1053,-AZ1053,-Table1914[[#This Row],[Sale Fee]])</f>
        <v>0</v>
      </c>
      <c r="BC1053" s="1"/>
      <c r="BD1053" s="1"/>
      <c r="BE1053" s="1"/>
    </row>
    <row r="1054" spans="1:57" x14ac:dyDescent="0.25">
      <c r="A1054" s="1"/>
      <c r="B1054" s="1"/>
      <c r="Q1054" s="1"/>
      <c r="R1054" s="1"/>
      <c r="S1054" s="1"/>
      <c r="U1054" s="1"/>
      <c r="V1054" s="1"/>
      <c r="W1054" s="1"/>
      <c r="X1054" s="1"/>
      <c r="Y1054" s="1"/>
      <c r="Z1054" s="1">
        <f>Table1914[[#This Row],[Quantity2]]*Table1914[[#This Row],[U Cost]]</f>
        <v>0</v>
      </c>
      <c r="AB1054" s="1"/>
      <c r="AC1054" s="1"/>
      <c r="AD1054" s="1">
        <f t="shared" si="106"/>
        <v>0</v>
      </c>
      <c r="AE1054" s="1"/>
      <c r="AF1054" s="1">
        <f>SUM(Table1914[[#This Row],[Total 
Paid]:[Shipping 
Charged]])</f>
        <v>0</v>
      </c>
      <c r="AG1054" s="1"/>
      <c r="AH1054" s="1"/>
      <c r="AI1054" s="1">
        <f t="shared" si="107"/>
        <v>0</v>
      </c>
      <c r="AK1054" s="1"/>
      <c r="AL1054" s="1"/>
      <c r="AM1054" s="1"/>
      <c r="AN1054" s="1"/>
      <c r="AP1054" s="30"/>
      <c r="AQ1054" s="1"/>
      <c r="AR1054" s="1">
        <f t="shared" si="104"/>
        <v>0</v>
      </c>
      <c r="AS1054" s="1"/>
      <c r="AT1054" s="1"/>
      <c r="AU1054" s="2">
        <f t="shared" si="108"/>
        <v>0</v>
      </c>
      <c r="AW1054" s="1"/>
      <c r="AX1054" s="1"/>
      <c r="AY1054" s="1"/>
      <c r="AZ1054" s="2">
        <f t="shared" si="105"/>
        <v>0</v>
      </c>
      <c r="BA1054" s="2">
        <f>SUM(AF1054,AH1054,-AZ1054,-Table1914[[#This Row],[Sale Fee]])</f>
        <v>0</v>
      </c>
      <c r="BC1054" s="1"/>
      <c r="BD1054" s="1"/>
      <c r="BE1054" s="1"/>
    </row>
    <row r="1055" spans="1:57" x14ac:dyDescent="0.25">
      <c r="A1055" s="1"/>
      <c r="B1055" s="1"/>
      <c r="Q1055" s="1"/>
      <c r="R1055" s="1"/>
      <c r="S1055" s="1"/>
      <c r="U1055" s="1"/>
      <c r="V1055" s="1"/>
      <c r="W1055" s="1"/>
      <c r="X1055" s="1"/>
      <c r="Y1055" s="1"/>
      <c r="Z1055" s="1">
        <f>Table1914[[#This Row],[Quantity2]]*Table1914[[#This Row],[U Cost]]</f>
        <v>0</v>
      </c>
      <c r="AB1055" s="1"/>
      <c r="AC1055" s="1"/>
      <c r="AD1055" s="1">
        <f t="shared" si="106"/>
        <v>0</v>
      </c>
      <c r="AE1055" s="1"/>
      <c r="AF1055" s="1">
        <f>SUM(Table1914[[#This Row],[Total 
Paid]:[Shipping 
Charged]])</f>
        <v>0</v>
      </c>
      <c r="AG1055" s="1"/>
      <c r="AH1055" s="1"/>
      <c r="AI1055" s="1">
        <f t="shared" si="107"/>
        <v>0</v>
      </c>
      <c r="AK1055" s="1"/>
      <c r="AL1055" s="1"/>
      <c r="AM1055" s="1"/>
      <c r="AN1055" s="1"/>
      <c r="AP1055" s="30"/>
      <c r="AQ1055" s="1"/>
      <c r="AR1055" s="1">
        <f t="shared" si="104"/>
        <v>0</v>
      </c>
      <c r="AS1055" s="1"/>
      <c r="AT1055" s="1"/>
      <c r="AU1055" s="2">
        <f t="shared" si="108"/>
        <v>0</v>
      </c>
      <c r="AW1055" s="1"/>
      <c r="AX1055" s="1"/>
      <c r="AY1055" s="1"/>
      <c r="AZ1055" s="2">
        <f t="shared" si="105"/>
        <v>0</v>
      </c>
      <c r="BA1055" s="2">
        <f>SUM(AF1055,AH1055,-AZ1055,-Table1914[[#This Row],[Sale Fee]])</f>
        <v>0</v>
      </c>
      <c r="BC1055" s="1"/>
      <c r="BD1055" s="1"/>
      <c r="BE1055" s="1"/>
    </row>
    <row r="1056" spans="1:57" x14ac:dyDescent="0.25">
      <c r="A1056" s="1"/>
      <c r="B1056" s="1"/>
      <c r="Q1056" s="1"/>
      <c r="R1056" s="1"/>
      <c r="S1056" s="1"/>
      <c r="U1056" s="1"/>
      <c r="V1056" s="1"/>
      <c r="W1056" s="1"/>
      <c r="X1056" s="1"/>
      <c r="Y1056" s="1"/>
      <c r="Z1056" s="1">
        <f>Table1914[[#This Row],[Quantity2]]*Table1914[[#This Row],[U Cost]]</f>
        <v>0</v>
      </c>
      <c r="AB1056" s="1"/>
      <c r="AC1056" s="1"/>
      <c r="AD1056" s="1">
        <f t="shared" si="106"/>
        <v>0</v>
      </c>
      <c r="AE1056" s="1"/>
      <c r="AF1056" s="1">
        <f>SUM(Table1914[[#This Row],[Total 
Paid]:[Shipping 
Charged]])</f>
        <v>0</v>
      </c>
      <c r="AG1056" s="1"/>
      <c r="AH1056" s="1"/>
      <c r="AI1056" s="1">
        <f t="shared" si="107"/>
        <v>0</v>
      </c>
      <c r="AK1056" s="1"/>
      <c r="AL1056" s="1"/>
      <c r="AM1056" s="1"/>
      <c r="AN1056" s="1"/>
      <c r="AP1056" s="30"/>
      <c r="AQ1056" s="1"/>
      <c r="AR1056" s="1">
        <f t="shared" si="104"/>
        <v>0</v>
      </c>
      <c r="AS1056" s="1"/>
      <c r="AT1056" s="1"/>
      <c r="AU1056" s="2">
        <f t="shared" si="108"/>
        <v>0</v>
      </c>
      <c r="AW1056" s="1"/>
      <c r="AX1056" s="1"/>
      <c r="AY1056" s="1"/>
      <c r="AZ1056" s="2">
        <f t="shared" si="105"/>
        <v>0</v>
      </c>
      <c r="BA1056" s="2">
        <f>SUM(AF1056,AH1056,-AZ1056,-Table1914[[#This Row],[Sale Fee]])</f>
        <v>0</v>
      </c>
      <c r="BC1056" s="1"/>
      <c r="BD1056" s="1"/>
      <c r="BE1056" s="1"/>
    </row>
    <row r="1057" spans="1:57" x14ac:dyDescent="0.25">
      <c r="A1057" s="1"/>
      <c r="B1057" s="1"/>
      <c r="Q1057" s="1"/>
      <c r="R1057" s="1"/>
      <c r="S1057" s="1"/>
      <c r="U1057" s="1"/>
      <c r="V1057" s="1"/>
      <c r="W1057" s="1"/>
      <c r="X1057" s="1"/>
      <c r="Y1057" s="1"/>
      <c r="Z1057" s="1">
        <f>Table1914[[#This Row],[Quantity2]]*Table1914[[#This Row],[U Cost]]</f>
        <v>0</v>
      </c>
      <c r="AB1057" s="1"/>
      <c r="AC1057" s="1"/>
      <c r="AD1057" s="1">
        <f t="shared" si="106"/>
        <v>0</v>
      </c>
      <c r="AE1057" s="1"/>
      <c r="AF1057" s="1">
        <f>SUM(Table1914[[#This Row],[Total 
Paid]:[Shipping 
Charged]])</f>
        <v>0</v>
      </c>
      <c r="AG1057" s="1"/>
      <c r="AH1057" s="1"/>
      <c r="AI1057" s="1">
        <f t="shared" si="107"/>
        <v>0</v>
      </c>
      <c r="AK1057" s="1"/>
      <c r="AL1057" s="1"/>
      <c r="AM1057" s="1"/>
      <c r="AN1057" s="1"/>
      <c r="AP1057" s="30"/>
      <c r="AQ1057" s="1"/>
      <c r="AR1057" s="1">
        <f t="shared" si="104"/>
        <v>0</v>
      </c>
      <c r="AS1057" s="1"/>
      <c r="AT1057" s="1"/>
      <c r="AU1057" s="2">
        <f t="shared" si="108"/>
        <v>0</v>
      </c>
      <c r="AW1057" s="1"/>
      <c r="AX1057" s="1"/>
      <c r="AY1057" s="1"/>
      <c r="AZ1057" s="2">
        <f t="shared" si="105"/>
        <v>0</v>
      </c>
      <c r="BA1057" s="2">
        <f>SUM(AF1057,AH1057,-AZ1057,-Table1914[[#This Row],[Sale Fee]])</f>
        <v>0</v>
      </c>
      <c r="BC1057" s="1"/>
      <c r="BD1057" s="1"/>
      <c r="BE1057" s="1"/>
    </row>
    <row r="1058" spans="1:57" x14ac:dyDescent="0.25">
      <c r="A1058" s="1"/>
      <c r="B1058" s="1"/>
      <c r="Q1058" s="1"/>
      <c r="R1058" s="1"/>
      <c r="S1058" s="1"/>
      <c r="U1058" s="1"/>
      <c r="V1058" s="1"/>
      <c r="W1058" s="1"/>
      <c r="X1058" s="1"/>
      <c r="Y1058" s="1"/>
      <c r="Z1058" s="1">
        <f>Table1914[[#This Row],[Quantity2]]*Table1914[[#This Row],[U Cost]]</f>
        <v>0</v>
      </c>
      <c r="AB1058" s="1"/>
      <c r="AC1058" s="1"/>
      <c r="AD1058" s="1">
        <f t="shared" si="106"/>
        <v>0</v>
      </c>
      <c r="AE1058" s="1"/>
      <c r="AF1058" s="1">
        <f>SUM(Table1914[[#This Row],[Total 
Paid]:[Shipping 
Charged]])</f>
        <v>0</v>
      </c>
      <c r="AG1058" s="1"/>
      <c r="AH1058" s="1"/>
      <c r="AI1058" s="1">
        <f t="shared" si="107"/>
        <v>0</v>
      </c>
      <c r="AK1058" s="1"/>
      <c r="AL1058" s="1"/>
      <c r="AM1058" s="1"/>
      <c r="AN1058" s="1"/>
      <c r="AP1058" s="30"/>
      <c r="AQ1058" s="1"/>
      <c r="AR1058" s="1">
        <f t="shared" si="104"/>
        <v>0</v>
      </c>
      <c r="AS1058" s="1"/>
      <c r="AT1058" s="1"/>
      <c r="AU1058" s="2">
        <f t="shared" si="108"/>
        <v>0</v>
      </c>
      <c r="AW1058" s="1"/>
      <c r="AX1058" s="1"/>
      <c r="AY1058" s="1"/>
      <c r="AZ1058" s="2">
        <f t="shared" si="105"/>
        <v>0</v>
      </c>
      <c r="BA1058" s="2">
        <f>SUM(AF1058,AH1058,-AZ1058,-Table1914[[#This Row],[Sale Fee]])</f>
        <v>0</v>
      </c>
      <c r="BC1058" s="1"/>
      <c r="BD1058" s="1"/>
      <c r="BE1058" s="1"/>
    </row>
    <row r="1059" spans="1:57" x14ac:dyDescent="0.25">
      <c r="A1059" s="1"/>
      <c r="B1059" s="1"/>
      <c r="Q1059" s="1"/>
      <c r="R1059" s="1"/>
      <c r="S1059" s="1"/>
      <c r="U1059" s="1"/>
      <c r="V1059" s="1"/>
      <c r="W1059" s="1"/>
      <c r="X1059" s="1"/>
      <c r="Y1059" s="1"/>
      <c r="Z1059" s="1">
        <f>Table1914[[#This Row],[Quantity2]]*Table1914[[#This Row],[U Cost]]</f>
        <v>0</v>
      </c>
      <c r="AB1059" s="1"/>
      <c r="AC1059" s="1"/>
      <c r="AD1059" s="1">
        <f t="shared" si="106"/>
        <v>0</v>
      </c>
      <c r="AE1059" s="1"/>
      <c r="AF1059" s="1">
        <f>SUM(Table1914[[#This Row],[Total 
Paid]:[Shipping 
Charged]])</f>
        <v>0</v>
      </c>
      <c r="AG1059" s="1"/>
      <c r="AH1059" s="1"/>
      <c r="AI1059" s="1">
        <f t="shared" si="107"/>
        <v>0</v>
      </c>
      <c r="AK1059" s="1"/>
      <c r="AL1059" s="1"/>
      <c r="AM1059" s="1"/>
      <c r="AN1059" s="1"/>
      <c r="AP1059" s="30"/>
      <c r="AQ1059" s="1"/>
      <c r="AR1059" s="1">
        <f t="shared" si="104"/>
        <v>0</v>
      </c>
      <c r="AS1059" s="1"/>
      <c r="AT1059" s="1"/>
      <c r="AU1059" s="2">
        <f t="shared" si="108"/>
        <v>0</v>
      </c>
      <c r="AW1059" s="1"/>
      <c r="AX1059" s="1"/>
      <c r="AY1059" s="1"/>
      <c r="AZ1059" s="2">
        <f t="shared" si="105"/>
        <v>0</v>
      </c>
      <c r="BA1059" s="2">
        <f>SUM(AF1059,AH1059,-AZ1059,-Table1914[[#This Row],[Sale Fee]])</f>
        <v>0</v>
      </c>
      <c r="BC1059" s="1"/>
      <c r="BD1059" s="1"/>
      <c r="BE1059" s="1"/>
    </row>
    <row r="1060" spans="1:57" x14ac:dyDescent="0.25">
      <c r="A1060" s="1"/>
      <c r="B1060" s="1"/>
      <c r="Q1060" s="1"/>
      <c r="R1060" s="1"/>
      <c r="S1060" s="1"/>
      <c r="U1060" s="1"/>
      <c r="V1060" s="1"/>
      <c r="W1060" s="1"/>
      <c r="X1060" s="1"/>
      <c r="Y1060" s="1"/>
      <c r="Z1060" s="1">
        <f>Table1914[[#This Row],[Quantity2]]*Table1914[[#This Row],[U Cost]]</f>
        <v>0</v>
      </c>
      <c r="AB1060" s="1"/>
      <c r="AC1060" s="1"/>
      <c r="AD1060" s="1">
        <f t="shared" si="106"/>
        <v>0</v>
      </c>
      <c r="AE1060" s="1"/>
      <c r="AF1060" s="1">
        <f>SUM(Table1914[[#This Row],[Total 
Paid]:[Shipping 
Charged]])</f>
        <v>0</v>
      </c>
      <c r="AG1060" s="1"/>
      <c r="AH1060" s="1"/>
      <c r="AI1060" s="1">
        <f t="shared" si="107"/>
        <v>0</v>
      </c>
      <c r="AK1060" s="1"/>
      <c r="AL1060" s="1"/>
      <c r="AM1060" s="1"/>
      <c r="AN1060" s="1"/>
      <c r="AP1060" s="30"/>
      <c r="AQ1060" s="1"/>
      <c r="AR1060" s="1">
        <f t="shared" si="104"/>
        <v>0</v>
      </c>
      <c r="AS1060" s="1"/>
      <c r="AT1060" s="1"/>
      <c r="AU1060" s="2">
        <f t="shared" si="108"/>
        <v>0</v>
      </c>
      <c r="AW1060" s="1"/>
      <c r="AX1060" s="1"/>
      <c r="AY1060" s="1"/>
      <c r="AZ1060" s="2">
        <f t="shared" si="105"/>
        <v>0</v>
      </c>
      <c r="BA1060" s="2">
        <f>SUM(AF1060,AH1060,-AZ1060,-Table1914[[#This Row],[Sale Fee]])</f>
        <v>0</v>
      </c>
      <c r="BC1060" s="1"/>
      <c r="BD1060" s="1"/>
      <c r="BE1060" s="1"/>
    </row>
    <row r="1061" spans="1:57" x14ac:dyDescent="0.25">
      <c r="A1061" s="1"/>
      <c r="B1061" s="1"/>
      <c r="Q1061" s="1"/>
      <c r="R1061" s="1"/>
      <c r="S1061" s="1"/>
      <c r="U1061" s="1"/>
      <c r="V1061" s="1"/>
      <c r="W1061" s="1"/>
      <c r="X1061" s="1"/>
      <c r="Y1061" s="1"/>
      <c r="Z1061" s="1">
        <f>Table1914[[#This Row],[Quantity2]]*Table1914[[#This Row],[U Cost]]</f>
        <v>0</v>
      </c>
      <c r="AB1061" s="1"/>
      <c r="AC1061" s="1"/>
      <c r="AD1061" s="1">
        <f t="shared" si="106"/>
        <v>0</v>
      </c>
      <c r="AE1061" s="1"/>
      <c r="AF1061" s="1">
        <f>SUM(Table1914[[#This Row],[Total 
Paid]:[Shipping 
Charged]])</f>
        <v>0</v>
      </c>
      <c r="AG1061" s="1"/>
      <c r="AH1061" s="1"/>
      <c r="AI1061" s="1">
        <f t="shared" si="107"/>
        <v>0</v>
      </c>
      <c r="AK1061" s="1"/>
      <c r="AL1061" s="1"/>
      <c r="AM1061" s="1"/>
      <c r="AN1061" s="1"/>
      <c r="AP1061" s="30"/>
      <c r="AQ1061" s="1"/>
      <c r="AR1061" s="1">
        <f t="shared" si="104"/>
        <v>0</v>
      </c>
      <c r="AS1061" s="1"/>
      <c r="AT1061" s="1"/>
      <c r="AU1061" s="2">
        <f t="shared" si="108"/>
        <v>0</v>
      </c>
      <c r="AW1061" s="1"/>
      <c r="AX1061" s="1"/>
      <c r="AY1061" s="1"/>
      <c r="AZ1061" s="2">
        <f t="shared" si="105"/>
        <v>0</v>
      </c>
      <c r="BA1061" s="2">
        <f>SUM(AF1061,AH1061,-AZ1061,-Table1914[[#This Row],[Sale Fee]])</f>
        <v>0</v>
      </c>
      <c r="BC1061" s="1"/>
      <c r="BD1061" s="1"/>
      <c r="BE1061" s="1"/>
    </row>
    <row r="1062" spans="1:57" x14ac:dyDescent="0.25">
      <c r="A1062" s="1"/>
      <c r="B1062" s="1"/>
      <c r="Q1062" s="1"/>
      <c r="R1062" s="1"/>
      <c r="S1062" s="1"/>
      <c r="U1062" s="1"/>
      <c r="V1062" s="1"/>
      <c r="W1062" s="1"/>
      <c r="X1062" s="1"/>
      <c r="Y1062" s="1"/>
      <c r="Z1062" s="1">
        <f>Table1914[[#This Row],[Quantity2]]*Table1914[[#This Row],[U Cost]]</f>
        <v>0</v>
      </c>
      <c r="AB1062" s="1"/>
      <c r="AC1062" s="1"/>
      <c r="AD1062" s="1">
        <f t="shared" si="106"/>
        <v>0</v>
      </c>
      <c r="AE1062" s="1"/>
      <c r="AF1062" s="1">
        <f>SUM(Table1914[[#This Row],[Total 
Paid]:[Shipping 
Charged]])</f>
        <v>0</v>
      </c>
      <c r="AG1062" s="1"/>
      <c r="AH1062" s="1"/>
      <c r="AI1062" s="1">
        <f t="shared" si="107"/>
        <v>0</v>
      </c>
      <c r="AK1062" s="1"/>
      <c r="AL1062" s="1"/>
      <c r="AM1062" s="1"/>
      <c r="AN1062" s="1"/>
      <c r="AP1062" s="30"/>
      <c r="AQ1062" s="1"/>
      <c r="AR1062" s="1">
        <f t="shared" si="104"/>
        <v>0</v>
      </c>
      <c r="AS1062" s="1"/>
      <c r="AT1062" s="1"/>
      <c r="AU1062" s="2">
        <f t="shared" si="108"/>
        <v>0</v>
      </c>
      <c r="AW1062" s="1"/>
      <c r="AX1062" s="1"/>
      <c r="AY1062" s="1"/>
      <c r="AZ1062" s="2">
        <f t="shared" si="105"/>
        <v>0</v>
      </c>
      <c r="BA1062" s="2">
        <f>SUM(AF1062,AH1062,-AZ1062,-Table1914[[#This Row],[Sale Fee]])</f>
        <v>0</v>
      </c>
      <c r="BC1062" s="1"/>
      <c r="BD1062" s="1"/>
      <c r="BE1062" s="1"/>
    </row>
    <row r="1063" spans="1:57" x14ac:dyDescent="0.25">
      <c r="A1063" s="1"/>
      <c r="B1063" s="1"/>
      <c r="Q1063" s="1"/>
      <c r="R1063" s="1"/>
      <c r="S1063" s="1"/>
      <c r="U1063" s="1"/>
      <c r="V1063" s="1"/>
      <c r="W1063" s="1"/>
      <c r="X1063" s="1"/>
      <c r="Y1063" s="1"/>
      <c r="Z1063" s="1">
        <f>Table1914[[#This Row],[Quantity2]]*Table1914[[#This Row],[U Cost]]</f>
        <v>0</v>
      </c>
      <c r="AB1063" s="1"/>
      <c r="AC1063" s="1"/>
      <c r="AD1063" s="1">
        <f t="shared" si="106"/>
        <v>0</v>
      </c>
      <c r="AE1063" s="1"/>
      <c r="AF1063" s="1">
        <f>SUM(Table1914[[#This Row],[Total 
Paid]:[Shipping 
Charged]])</f>
        <v>0</v>
      </c>
      <c r="AG1063" s="1"/>
      <c r="AH1063" s="1"/>
      <c r="AI1063" s="1">
        <f t="shared" si="107"/>
        <v>0</v>
      </c>
      <c r="AK1063" s="1"/>
      <c r="AL1063" s="1"/>
      <c r="AM1063" s="1"/>
      <c r="AN1063" s="1"/>
      <c r="AP1063" s="30"/>
      <c r="AQ1063" s="1"/>
      <c r="AR1063" s="1">
        <f t="shared" si="104"/>
        <v>0</v>
      </c>
      <c r="AS1063" s="1"/>
      <c r="AT1063" s="1"/>
      <c r="AU1063" s="2">
        <f t="shared" si="108"/>
        <v>0</v>
      </c>
      <c r="AW1063" s="1"/>
      <c r="AX1063" s="1"/>
      <c r="AY1063" s="1"/>
      <c r="AZ1063" s="2">
        <f t="shared" si="105"/>
        <v>0</v>
      </c>
      <c r="BA1063" s="2">
        <f>SUM(AF1063,AH1063,-AZ1063,-Table1914[[#This Row],[Sale Fee]])</f>
        <v>0</v>
      </c>
      <c r="BC1063" s="1"/>
      <c r="BD1063" s="1"/>
      <c r="BE1063" s="1"/>
    </row>
    <row r="1064" spans="1:57" x14ac:dyDescent="0.25">
      <c r="A1064" s="1"/>
      <c r="B1064" s="1"/>
      <c r="Q1064" s="1"/>
      <c r="R1064" s="1"/>
      <c r="S1064" s="1"/>
      <c r="U1064" s="1"/>
      <c r="V1064" s="1"/>
      <c r="W1064" s="1"/>
      <c r="X1064" s="1"/>
      <c r="Y1064" s="1"/>
      <c r="Z1064" s="1">
        <f>Table1914[[#This Row],[Quantity2]]*Table1914[[#This Row],[U Cost]]</f>
        <v>0</v>
      </c>
      <c r="AB1064" s="1"/>
      <c r="AC1064" s="1"/>
      <c r="AD1064" s="1">
        <f t="shared" si="106"/>
        <v>0</v>
      </c>
      <c r="AE1064" s="1"/>
      <c r="AF1064" s="1">
        <f>SUM(Table1914[[#This Row],[Total 
Paid]:[Shipping 
Charged]])</f>
        <v>0</v>
      </c>
      <c r="AG1064" s="1"/>
      <c r="AH1064" s="1"/>
      <c r="AI1064" s="1">
        <f t="shared" si="107"/>
        <v>0</v>
      </c>
      <c r="AK1064" s="1"/>
      <c r="AL1064" s="1"/>
      <c r="AM1064" s="1"/>
      <c r="AN1064" s="1"/>
      <c r="AP1064" s="30"/>
      <c r="AQ1064" s="1"/>
      <c r="AR1064" s="1">
        <f t="shared" si="104"/>
        <v>0</v>
      </c>
      <c r="AS1064" s="1"/>
      <c r="AT1064" s="1"/>
      <c r="AU1064" s="2">
        <f t="shared" si="108"/>
        <v>0</v>
      </c>
      <c r="AW1064" s="1"/>
      <c r="AX1064" s="1"/>
      <c r="AY1064" s="1"/>
      <c r="AZ1064" s="2">
        <f t="shared" si="105"/>
        <v>0</v>
      </c>
      <c r="BA1064" s="2">
        <f>SUM(AF1064,AH1064,-AZ1064,-Table1914[[#This Row],[Sale Fee]])</f>
        <v>0</v>
      </c>
      <c r="BC1064" s="1"/>
      <c r="BD1064" s="1"/>
      <c r="BE1064" s="1"/>
    </row>
    <row r="1065" spans="1:57" x14ac:dyDescent="0.25">
      <c r="A1065" s="1"/>
      <c r="B1065" s="1"/>
      <c r="Q1065" s="1"/>
      <c r="R1065" s="1"/>
      <c r="S1065" s="1"/>
      <c r="U1065" s="1"/>
      <c r="V1065" s="1"/>
      <c r="W1065" s="1"/>
      <c r="X1065" s="1"/>
      <c r="Y1065" s="1"/>
      <c r="Z1065" s="1">
        <f>Table1914[[#This Row],[Quantity2]]*Table1914[[#This Row],[U Cost]]</f>
        <v>0</v>
      </c>
      <c r="AB1065" s="1"/>
      <c r="AC1065" s="1"/>
      <c r="AD1065" s="1">
        <f t="shared" si="106"/>
        <v>0</v>
      </c>
      <c r="AE1065" s="1"/>
      <c r="AF1065" s="1">
        <f>SUM(Table1914[[#This Row],[Total 
Paid]:[Shipping 
Charged]])</f>
        <v>0</v>
      </c>
      <c r="AG1065" s="1"/>
      <c r="AH1065" s="1"/>
      <c r="AI1065" s="1">
        <f t="shared" si="107"/>
        <v>0</v>
      </c>
      <c r="AK1065" s="1"/>
      <c r="AL1065" s="1"/>
      <c r="AM1065" s="1"/>
      <c r="AN1065" s="1"/>
      <c r="AP1065" s="30"/>
      <c r="AQ1065" s="1"/>
      <c r="AR1065" s="1">
        <f t="shared" si="104"/>
        <v>0</v>
      </c>
      <c r="AS1065" s="1"/>
      <c r="AT1065" s="1"/>
      <c r="AU1065" s="2">
        <f t="shared" si="108"/>
        <v>0</v>
      </c>
      <c r="AW1065" s="1"/>
      <c r="AX1065" s="1"/>
      <c r="AY1065" s="1"/>
      <c r="AZ1065" s="2">
        <f t="shared" si="105"/>
        <v>0</v>
      </c>
      <c r="BA1065" s="2">
        <f>SUM(AF1065,AH1065,-AZ1065,-Table1914[[#This Row],[Sale Fee]])</f>
        <v>0</v>
      </c>
      <c r="BC1065" s="1"/>
      <c r="BD1065" s="1"/>
      <c r="BE1065" s="1"/>
    </row>
    <row r="1066" spans="1:57" x14ac:dyDescent="0.25">
      <c r="A1066" s="1"/>
      <c r="B1066" s="1"/>
      <c r="Q1066" s="1"/>
      <c r="R1066" s="1"/>
      <c r="S1066" s="1"/>
      <c r="U1066" s="1"/>
      <c r="V1066" s="1"/>
      <c r="W1066" s="1"/>
      <c r="X1066" s="1"/>
      <c r="Y1066" s="1"/>
      <c r="Z1066" s="1">
        <f>Table1914[[#This Row],[Quantity2]]*Table1914[[#This Row],[U Cost]]</f>
        <v>0</v>
      </c>
      <c r="AB1066" s="1"/>
      <c r="AC1066" s="1"/>
      <c r="AD1066" s="1">
        <f t="shared" si="106"/>
        <v>0</v>
      </c>
      <c r="AE1066" s="1"/>
      <c r="AF1066" s="1">
        <f>SUM(Table1914[[#This Row],[Total 
Paid]:[Shipping 
Charged]])</f>
        <v>0</v>
      </c>
      <c r="AG1066" s="1"/>
      <c r="AH1066" s="1"/>
      <c r="AI1066" s="1">
        <f t="shared" si="107"/>
        <v>0</v>
      </c>
      <c r="AK1066" s="1"/>
      <c r="AL1066" s="1"/>
      <c r="AM1066" s="1"/>
      <c r="AN1066" s="1"/>
      <c r="AP1066" s="30"/>
      <c r="AQ1066" s="1"/>
      <c r="AR1066" s="1">
        <f t="shared" si="104"/>
        <v>0</v>
      </c>
      <c r="AS1066" s="1"/>
      <c r="AT1066" s="1"/>
      <c r="AU1066" s="2">
        <f t="shared" si="108"/>
        <v>0</v>
      </c>
      <c r="AW1066" s="1"/>
      <c r="AX1066" s="1"/>
      <c r="AY1066" s="1"/>
      <c r="AZ1066" s="2">
        <f t="shared" si="105"/>
        <v>0</v>
      </c>
      <c r="BA1066" s="2">
        <f>SUM(AF1066,AH1066,-AZ1066,-Table1914[[#This Row],[Sale Fee]])</f>
        <v>0</v>
      </c>
      <c r="BC1066" s="1"/>
      <c r="BD1066" s="1"/>
      <c r="BE1066" s="1"/>
    </row>
    <row r="1067" spans="1:57" x14ac:dyDescent="0.25">
      <c r="A1067" s="1"/>
      <c r="B1067" s="1"/>
      <c r="Q1067" s="1"/>
      <c r="R1067" s="1"/>
      <c r="S1067" s="1"/>
      <c r="U1067" s="1"/>
      <c r="V1067" s="1"/>
      <c r="W1067" s="1"/>
      <c r="X1067" s="1"/>
      <c r="Y1067" s="1"/>
      <c r="Z1067" s="1">
        <f>Table1914[[#This Row],[Quantity2]]*Table1914[[#This Row],[U Cost]]</f>
        <v>0</v>
      </c>
      <c r="AB1067" s="1"/>
      <c r="AC1067" s="1"/>
      <c r="AD1067" s="1">
        <f t="shared" si="106"/>
        <v>0</v>
      </c>
      <c r="AE1067" s="1"/>
      <c r="AF1067" s="1">
        <f>SUM(Table1914[[#This Row],[Total 
Paid]:[Shipping 
Charged]])</f>
        <v>0</v>
      </c>
      <c r="AG1067" s="1"/>
      <c r="AH1067" s="1"/>
      <c r="AI1067" s="1">
        <f t="shared" si="107"/>
        <v>0</v>
      </c>
      <c r="AK1067" s="1"/>
      <c r="AL1067" s="1"/>
      <c r="AM1067" s="1"/>
      <c r="AN1067" s="1"/>
      <c r="AP1067" s="30"/>
      <c r="AQ1067" s="1"/>
      <c r="AR1067" s="1">
        <f t="shared" si="104"/>
        <v>0</v>
      </c>
      <c r="AS1067" s="1"/>
      <c r="AT1067" s="1"/>
      <c r="AU1067" s="2">
        <f t="shared" si="108"/>
        <v>0</v>
      </c>
      <c r="AW1067" s="1"/>
      <c r="AX1067" s="1"/>
      <c r="AY1067" s="1"/>
      <c r="AZ1067" s="2">
        <f t="shared" si="105"/>
        <v>0</v>
      </c>
      <c r="BA1067" s="2">
        <f>SUM(AF1067,AH1067,-AZ1067,-Table1914[[#This Row],[Sale Fee]])</f>
        <v>0</v>
      </c>
      <c r="BC1067" s="1"/>
      <c r="BD1067" s="1"/>
      <c r="BE1067" s="1"/>
    </row>
    <row r="1068" spans="1:57" x14ac:dyDescent="0.25">
      <c r="A1068" s="1"/>
      <c r="B1068" s="1"/>
      <c r="Q1068" s="1"/>
      <c r="R1068" s="1"/>
      <c r="S1068" s="1"/>
      <c r="U1068" s="1"/>
      <c r="V1068" s="1"/>
      <c r="W1068" s="1"/>
      <c r="X1068" s="1"/>
      <c r="Y1068" s="1"/>
      <c r="Z1068" s="1">
        <f>Table1914[[#This Row],[Quantity2]]*Table1914[[#This Row],[U Cost]]</f>
        <v>0</v>
      </c>
      <c r="AB1068" s="1">
        <v>0</v>
      </c>
      <c r="AC1068" s="1">
        <v>0</v>
      </c>
      <c r="AD1068" s="1">
        <f t="shared" si="106"/>
        <v>0</v>
      </c>
      <c r="AE1068" s="1"/>
      <c r="AF1068" s="1">
        <f>SUM(Table1914[[#This Row],[Total 
Paid]:[Shipping 
Charged]])</f>
        <v>0</v>
      </c>
      <c r="AG1068" s="1"/>
      <c r="AH1068" s="1"/>
      <c r="AI1068" s="1">
        <f t="shared" si="107"/>
        <v>0</v>
      </c>
      <c r="AK1068" s="1"/>
      <c r="AL1068" s="1"/>
      <c r="AM1068" s="1"/>
      <c r="AN1068" s="1"/>
      <c r="AP1068" s="30"/>
      <c r="AQ1068" s="1"/>
      <c r="AR1068" s="1">
        <f t="shared" si="104"/>
        <v>0</v>
      </c>
      <c r="AS1068" s="1"/>
      <c r="AT1068" s="1"/>
      <c r="AU1068" s="2">
        <f t="shared" si="108"/>
        <v>0</v>
      </c>
      <c r="AW1068" s="1"/>
      <c r="AX1068" s="1"/>
      <c r="AY1068" s="1"/>
      <c r="AZ1068" s="2">
        <f t="shared" si="105"/>
        <v>0</v>
      </c>
      <c r="BA1068" s="2">
        <f>SUM(AF1068,AH1068,-AZ1068,-Table1914[[#This Row],[Sale Fee]])</f>
        <v>0</v>
      </c>
      <c r="BC1068" s="1"/>
      <c r="BD1068" s="1"/>
      <c r="BE1068" s="1"/>
    </row>
    <row r="1069" spans="1:57" x14ac:dyDescent="0.25">
      <c r="A1069" s="1"/>
      <c r="B1069" s="1"/>
      <c r="Q1069" s="1"/>
      <c r="R1069" s="1"/>
      <c r="S1069" s="1"/>
      <c r="U1069" s="1"/>
      <c r="V1069" s="1"/>
      <c r="W1069" s="1"/>
      <c r="X1069" s="1"/>
      <c r="Y1069" s="1"/>
      <c r="Z1069" s="1">
        <f>Table1914[[#This Row],[Quantity2]]*Table1914[[#This Row],[U Cost]]</f>
        <v>0</v>
      </c>
      <c r="AB1069" s="1">
        <v>0</v>
      </c>
      <c r="AC1069" s="1">
        <v>0</v>
      </c>
      <c r="AD1069" s="1">
        <f t="shared" si="106"/>
        <v>0</v>
      </c>
      <c r="AE1069" s="1"/>
      <c r="AF1069" s="1">
        <f>SUM(Table1914[[#This Row],[Total 
Paid]:[Shipping 
Charged]])</f>
        <v>0</v>
      </c>
      <c r="AG1069" s="1"/>
      <c r="AH1069" s="1"/>
      <c r="AI1069" s="1">
        <f t="shared" si="107"/>
        <v>0</v>
      </c>
      <c r="AK1069" s="1"/>
      <c r="AL1069" s="1"/>
      <c r="AM1069" s="1"/>
      <c r="AN1069" s="1"/>
      <c r="AP1069" s="30"/>
      <c r="AQ1069" s="1"/>
      <c r="AR1069" s="1">
        <f t="shared" si="104"/>
        <v>0</v>
      </c>
      <c r="AS1069" s="1"/>
      <c r="AT1069" s="1"/>
      <c r="AU1069" s="2">
        <f t="shared" si="108"/>
        <v>0</v>
      </c>
      <c r="AW1069" s="1"/>
      <c r="AX1069" s="1"/>
      <c r="AY1069" s="1"/>
      <c r="AZ1069" s="2">
        <f t="shared" si="105"/>
        <v>0</v>
      </c>
      <c r="BA1069" s="2">
        <f>SUM(AF1069,AH1069,-AZ1069,-Table1914[[#This Row],[Sale Fee]])</f>
        <v>0</v>
      </c>
      <c r="BC1069" s="1"/>
      <c r="BD1069" s="1"/>
      <c r="BE1069" s="1"/>
    </row>
    <row r="1070" spans="1:57" x14ac:dyDescent="0.25">
      <c r="A1070" s="1"/>
      <c r="B1070" s="1"/>
      <c r="Q1070" s="1"/>
      <c r="R1070" s="1"/>
      <c r="S1070" s="1"/>
      <c r="U1070" s="1"/>
      <c r="V1070" s="1"/>
      <c r="W1070" s="1"/>
      <c r="X1070" s="1"/>
      <c r="Y1070" s="1"/>
      <c r="Z1070" s="1">
        <f>Table1914[[#This Row],[Quantity2]]*Table1914[[#This Row],[U Cost]]</f>
        <v>0</v>
      </c>
      <c r="AB1070" s="1">
        <v>0</v>
      </c>
      <c r="AC1070" s="1">
        <v>0</v>
      </c>
      <c r="AD1070" s="1">
        <f t="shared" si="106"/>
        <v>0</v>
      </c>
      <c r="AE1070" s="1"/>
      <c r="AF1070" s="1">
        <f>SUM(Table1914[[#This Row],[Total 
Paid]:[Shipping 
Charged]])</f>
        <v>0</v>
      </c>
      <c r="AG1070" s="1"/>
      <c r="AH1070" s="1"/>
      <c r="AI1070" s="1">
        <f t="shared" si="107"/>
        <v>0</v>
      </c>
      <c r="AK1070" s="1"/>
      <c r="AL1070" s="1"/>
      <c r="AM1070" s="1"/>
      <c r="AN1070" s="1"/>
      <c r="AP1070" s="30">
        <f>AB1070</f>
        <v>0</v>
      </c>
      <c r="AQ1070" s="1"/>
      <c r="AR1070" s="1">
        <f t="shared" si="104"/>
        <v>0</v>
      </c>
      <c r="AS1070" s="1"/>
      <c r="AT1070" s="1"/>
      <c r="AU1070" s="2">
        <f t="shared" si="108"/>
        <v>0</v>
      </c>
      <c r="AW1070" s="1"/>
      <c r="AX1070" s="1"/>
      <c r="AY1070" s="1"/>
      <c r="AZ1070" s="2">
        <f t="shared" si="105"/>
        <v>0</v>
      </c>
      <c r="BA1070" s="2">
        <f>SUM(AF1070,AH1070,-AZ1070,-Table1914[[#This Row],[Sale Fee]])</f>
        <v>0</v>
      </c>
      <c r="BC1070" s="1"/>
      <c r="BD1070" s="1"/>
      <c r="BE1070" s="1"/>
    </row>
    <row r="1071" spans="1:57" x14ac:dyDescent="0.25">
      <c r="A1071" s="1"/>
      <c r="B1071" s="1"/>
      <c r="Q1071" s="1"/>
      <c r="R1071" s="1"/>
      <c r="S1071" s="1"/>
      <c r="U1071" s="1"/>
      <c r="V1071" s="1"/>
      <c r="W1071" s="1"/>
      <c r="X1071" s="1"/>
      <c r="Y1071" s="1"/>
      <c r="Z1071" s="1">
        <f>Table1914[[#This Row],[Quantity2]]*Table1914[[#This Row],[U Cost]]</f>
        <v>0</v>
      </c>
      <c r="AB1071" s="1">
        <v>0</v>
      </c>
      <c r="AC1071" s="1">
        <v>0</v>
      </c>
      <c r="AD1071" s="1">
        <f t="shared" si="106"/>
        <v>0</v>
      </c>
      <c r="AE1071" s="1"/>
      <c r="AF1071" s="1">
        <f>SUM(Table1914[[#This Row],[Total 
Paid]:[Shipping 
Charged]])</f>
        <v>0</v>
      </c>
      <c r="AG1071" s="1"/>
      <c r="AH1071" s="1"/>
      <c r="AI1071" s="1">
        <f t="shared" si="107"/>
        <v>0</v>
      </c>
      <c r="AK1071" s="1"/>
      <c r="AL1071" s="1"/>
      <c r="AM1071" s="1"/>
      <c r="AN1071" s="1"/>
      <c r="AP1071" s="30">
        <f>AB1071</f>
        <v>0</v>
      </c>
      <c r="AQ1071" s="1"/>
      <c r="AR1071" s="1">
        <f t="shared" si="104"/>
        <v>0</v>
      </c>
      <c r="AS1071" s="1"/>
      <c r="AT1071" s="1"/>
      <c r="AU1071" s="2">
        <f t="shared" si="108"/>
        <v>0</v>
      </c>
      <c r="AW1071" s="1"/>
      <c r="AX1071" s="1"/>
      <c r="AY1071" s="1"/>
      <c r="AZ1071" s="2">
        <f t="shared" si="105"/>
        <v>0</v>
      </c>
      <c r="BA1071" s="2">
        <f>SUM(AF1071,AH1071,-AZ1071,-Table1914[[#This Row],[Sale Fee]])</f>
        <v>0</v>
      </c>
      <c r="BC1071" s="1"/>
      <c r="BD1071" s="1"/>
      <c r="BE1071" s="1"/>
    </row>
    <row r="1072" spans="1:57" x14ac:dyDescent="0.25">
      <c r="A1072" s="1"/>
      <c r="B1072" s="1"/>
      <c r="Q1072" s="1"/>
      <c r="R1072" s="1"/>
      <c r="S1072" s="1"/>
      <c r="U1072" s="1"/>
      <c r="V1072" s="1"/>
      <c r="W1072" s="1"/>
      <c r="X1072" s="1"/>
      <c r="Y1072" s="1"/>
      <c r="Z1072" s="1">
        <f>Table1914[[#This Row],[Quantity2]]*Table1914[[#This Row],[U Cost]]</f>
        <v>0</v>
      </c>
      <c r="AB1072" s="1">
        <v>0</v>
      </c>
      <c r="AC1072" s="1">
        <v>0</v>
      </c>
      <c r="AD1072" s="1">
        <f t="shared" si="106"/>
        <v>0</v>
      </c>
      <c r="AE1072" s="1"/>
      <c r="AF1072" s="1">
        <f>SUM(Table1914[[#This Row],[Total 
Paid]:[Shipping 
Charged]])</f>
        <v>0</v>
      </c>
      <c r="AG1072" s="1"/>
      <c r="AH1072" s="1"/>
      <c r="AI1072" s="1">
        <f t="shared" si="107"/>
        <v>0</v>
      </c>
      <c r="AK1072" s="1"/>
      <c r="AL1072" s="1"/>
      <c r="AM1072" s="1"/>
      <c r="AN1072" s="1"/>
      <c r="AP1072" s="30">
        <f>AB1072</f>
        <v>0</v>
      </c>
      <c r="AQ1072" s="1"/>
      <c r="AR1072" s="1">
        <f t="shared" si="104"/>
        <v>0</v>
      </c>
      <c r="AS1072" s="1"/>
      <c r="AT1072" s="1"/>
      <c r="AU1072" s="2">
        <f t="shared" si="108"/>
        <v>0</v>
      </c>
      <c r="AW1072" s="1"/>
      <c r="AX1072" s="1"/>
      <c r="AY1072" s="1"/>
      <c r="AZ1072" s="2">
        <f t="shared" si="105"/>
        <v>0</v>
      </c>
      <c r="BA1072" s="2">
        <f>SUM(AF1072,AH1072,-AZ1072,-Table1914[[#This Row],[Sale Fee]])</f>
        <v>0</v>
      </c>
      <c r="BC1072" s="1"/>
      <c r="BD1072" s="1"/>
      <c r="BE1072" s="1"/>
    </row>
    <row r="1073" spans="1:57" x14ac:dyDescent="0.25">
      <c r="A1073" s="1"/>
      <c r="B1073" s="1"/>
      <c r="E1073" s="4"/>
      <c r="F1073" s="4"/>
      <c r="Q1073" s="1"/>
      <c r="R1073" s="1"/>
      <c r="S1073" s="1"/>
      <c r="U1073" s="1"/>
      <c r="V1073" s="1"/>
      <c r="W1073" s="1"/>
      <c r="X1073" s="1"/>
      <c r="Y1073" s="1"/>
      <c r="Z1073" s="1">
        <f>Table1914[[#This Row],[Quantity2]]*Table1914[[#This Row],[U Cost]]</f>
        <v>0</v>
      </c>
      <c r="AB1073" s="1"/>
      <c r="AC1073" s="1"/>
      <c r="AD1073" s="1"/>
      <c r="AE1073" s="1"/>
      <c r="AF1073" s="1">
        <f>SUM(Table1914[[#This Row],[Total 
Paid]:[Shipping 
Charged]])</f>
        <v>0</v>
      </c>
      <c r="AG1073" s="1"/>
      <c r="AH1073" s="1"/>
      <c r="AI1073" s="1"/>
      <c r="AK1073" s="1"/>
      <c r="AL1073" s="1"/>
      <c r="AM1073" s="1"/>
      <c r="AN1073" s="1"/>
      <c r="AO1073" s="30"/>
      <c r="AP1073" s="30"/>
      <c r="AQ1073" s="1"/>
      <c r="AR1073" s="1"/>
      <c r="AS1073" s="1"/>
      <c r="AT1073" s="1"/>
      <c r="AU1073" s="2"/>
      <c r="AV1073" s="1"/>
      <c r="AW1073" s="1"/>
      <c r="AX1073" s="1"/>
      <c r="AY1073" s="1"/>
      <c r="AZ1073" s="2"/>
      <c r="BA1073" s="2">
        <f>SUM(AF1073,AH1073,-AZ1073,-Table1914[[#This Row],[Sale Fee]])</f>
        <v>0</v>
      </c>
      <c r="BB1073" s="1"/>
      <c r="BC1073" s="1"/>
      <c r="BD1073" s="1"/>
      <c r="BE1073" s="1"/>
    </row>
  </sheetData>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8EF3F019-9A51-42F2-AC26-C43A899CCBFD}">
          <x14:formula1>
            <xm:f>List!$E:$E</xm:f>
          </x14:formula1>
          <xm:sqref>M7:M1073</xm:sqref>
        </x14:dataValidation>
        <x14:dataValidation type="list" allowBlank="1" showInputMessage="1" showErrorMessage="1" xr:uid="{EF00DC16-8C9F-48FC-958A-51F522C64FAF}">
          <x14:formula1>
            <xm:f>List!$D:$D</xm:f>
          </x14:formula1>
          <xm:sqref>K7:K1073</xm:sqref>
        </x14:dataValidation>
        <x14:dataValidation type="list" allowBlank="1" showInputMessage="1" showErrorMessage="1" xr:uid="{F8EC2788-287C-4BE3-AD14-03CCEFCFA9C3}">
          <x14:formula1>
            <xm:f>List!$C:$C</xm:f>
          </x14:formula1>
          <xm:sqref>J7:J1073 AO7:AO1073</xm:sqref>
        </x14:dataValidation>
        <x14:dataValidation type="list" allowBlank="1" showInputMessage="1" showErrorMessage="1" xr:uid="{0627F426-3066-4796-BF84-D44E8D867045}">
          <x14:formula1>
            <xm:f>List!$B:$B</xm:f>
          </x14:formula1>
          <xm:sqref>G7:G1073</xm:sqref>
        </x14:dataValidation>
        <x14:dataValidation type="list" allowBlank="1" showInputMessage="1" showErrorMessage="1" xr:uid="{3B2E9473-AC7E-4075-9AF7-846F2C6378DC}">
          <x14:formula1>
            <xm:f>List!$F:$F</xm:f>
          </x14:formula1>
          <xm:sqref>D7:D1073</xm:sqref>
        </x14:dataValidation>
        <x14:dataValidation type="list" allowBlank="1" showInputMessage="1" showErrorMessage="1" xr:uid="{999A9340-25CC-44A2-959A-FA00A9EB8543}">
          <x14:formula1>
            <xm:f>List!$Q:$Q</xm:f>
          </x14:formula1>
          <xm:sqref>AL7:AL1073</xm:sqref>
        </x14:dataValidation>
        <x14:dataValidation type="list" allowBlank="1" showInputMessage="1" showErrorMessage="1" xr:uid="{5D7F29F7-DC4A-4787-A2F8-79E4D5D3AE97}">
          <x14:formula1>
            <xm:f>List!$R:$R</xm:f>
          </x14:formula1>
          <xm:sqref>AM7:AM1073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F66AC-5BBA-4514-B437-FE560292C3A7}">
  <dimension ref="A2:AM284"/>
  <sheetViews>
    <sheetView workbookViewId="0">
      <pane ySplit="7" topLeftCell="A8" activePane="bottomLeft" state="frozen"/>
      <selection activeCell="M13" sqref="M13"/>
      <selection pane="bottomLeft" activeCell="M13" sqref="M13"/>
    </sheetView>
  </sheetViews>
  <sheetFormatPr defaultRowHeight="15" outlineLevelCol="1" x14ac:dyDescent="0.25"/>
  <cols>
    <col min="2" max="2" width="54.85546875" customWidth="1" outlineLevel="1"/>
    <col min="3" max="4" width="9.140625" customWidth="1" outlineLevel="1"/>
    <col min="5" max="6" width="10.7109375" customWidth="1" outlineLevel="1"/>
    <col min="7" max="7" width="9.7109375" customWidth="1" outlineLevel="1"/>
    <col min="8" max="12" width="16" customWidth="1" outlineLevel="1"/>
    <col min="13" max="13" width="16" customWidth="1"/>
    <col min="14" max="14" width="17.7109375" customWidth="1"/>
    <col min="15" max="15" width="93.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9.140625" customWidth="1" outlineLevel="1"/>
    <col min="23" max="23" width="10.42578125" customWidth="1" outlineLevel="1"/>
    <col min="24" max="24" width="4" customWidth="1" outlineLevel="1"/>
    <col min="25" max="25" width="9.140625" style="1" customWidth="1"/>
    <col min="26" max="26" width="9.5703125" bestFit="1" customWidth="1"/>
    <col min="27" max="27" width="10.42578125" customWidth="1"/>
    <col min="28" max="28" width="3.85546875" customWidth="1"/>
    <col min="29" max="29" width="9.140625" customWidth="1"/>
    <col min="30" max="31" width="9.5703125" bestFit="1" customWidth="1"/>
    <col min="32" max="32" width="5" customWidth="1"/>
    <col min="35" max="35" width="11.140625" bestFit="1" customWidth="1"/>
    <col min="36" max="36" width="6.28515625" customWidth="1"/>
    <col min="37" max="37" width="9.7109375" bestFit="1" customWidth="1"/>
    <col min="38" max="39" width="9.5703125" bestFit="1" customWidth="1"/>
  </cols>
  <sheetData>
    <row r="2" spans="1:39" x14ac:dyDescent="0.25">
      <c r="AC2" s="1"/>
      <c r="AK2" s="4"/>
    </row>
    <row r="4" spans="1:39" s="1" customFormat="1" x14ac:dyDescent="0.25">
      <c r="N4" s="1" t="s">
        <v>43</v>
      </c>
      <c r="P4" s="29"/>
      <c r="R4" s="1">
        <f>SUM(S:S)</f>
        <v>0</v>
      </c>
      <c r="T4" s="29"/>
      <c r="V4" s="1">
        <f>SUM(W:W)</f>
        <v>0</v>
      </c>
      <c r="X4" s="29"/>
      <c r="Z4" s="1">
        <f>SUM(AA:AA)</f>
        <v>0</v>
      </c>
      <c r="AB4" s="29"/>
      <c r="AD4" s="1">
        <f>SUM(AE:AE)</f>
        <v>0</v>
      </c>
      <c r="AF4" s="29"/>
      <c r="AH4" s="1">
        <f>SUM(AI:AI)</f>
        <v>0</v>
      </c>
      <c r="AJ4" s="29"/>
      <c r="AL4" s="1">
        <f>SUM(AM:AM)</f>
        <v>0</v>
      </c>
    </row>
    <row r="5" spans="1:39" x14ac:dyDescent="0.25">
      <c r="P5" s="7"/>
      <c r="T5" s="7"/>
      <c r="X5" s="7"/>
      <c r="Z5" s="2">
        <f>SUM(R4,V4,-AD4)</f>
        <v>0</v>
      </c>
      <c r="AA5" s="2"/>
      <c r="AB5" s="7"/>
      <c r="AC5" t="s">
        <v>19</v>
      </c>
      <c r="AF5" s="7"/>
      <c r="AG5" t="s">
        <v>4</v>
      </c>
      <c r="AJ5" s="7"/>
      <c r="AK5" t="s">
        <v>19</v>
      </c>
    </row>
    <row r="6" spans="1:39" s="6" customFormat="1" ht="15.75" x14ac:dyDescent="0.25">
      <c r="H6" s="6" t="s">
        <v>0</v>
      </c>
      <c r="P6" s="8"/>
      <c r="Q6" s="6" t="s">
        <v>49</v>
      </c>
      <c r="T6" s="8"/>
      <c r="U6" s="11" t="s">
        <v>47</v>
      </c>
      <c r="X6" s="8"/>
      <c r="Y6" s="11" t="s">
        <v>48</v>
      </c>
      <c r="AB6" s="8"/>
      <c r="AC6" s="6" t="s">
        <v>30</v>
      </c>
      <c r="AF6" s="8"/>
      <c r="AG6" s="6" t="s">
        <v>50</v>
      </c>
      <c r="AJ6" s="8"/>
      <c r="AK6" s="6" t="s">
        <v>28</v>
      </c>
    </row>
    <row r="7" spans="1:39" s="5" customFormat="1" x14ac:dyDescent="0.25">
      <c r="A7" s="5" t="s">
        <v>199</v>
      </c>
      <c r="B7" s="5" t="s">
        <v>200</v>
      </c>
      <c r="C7" s="5" t="s">
        <v>17</v>
      </c>
      <c r="D7" s="5" t="s">
        <v>21</v>
      </c>
      <c r="E7" s="5" t="s">
        <v>14</v>
      </c>
      <c r="F7" s="5" t="s">
        <v>253</v>
      </c>
      <c r="G7" s="5" t="s">
        <v>258</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180</v>
      </c>
    </row>
    <row r="8" spans="1:39" s="3" customFormat="1" x14ac:dyDescent="0.25">
      <c r="O8" s="72"/>
      <c r="Q8" s="85"/>
      <c r="S8" s="76"/>
      <c r="U8" s="76"/>
      <c r="W8" s="76"/>
      <c r="Y8" s="76"/>
      <c r="AA8" s="76"/>
      <c r="AC8" s="76"/>
      <c r="AE8" s="76"/>
      <c r="AG8" s="76"/>
      <c r="AI8" s="76"/>
      <c r="AK8" s="76"/>
      <c r="AM8" s="76"/>
    </row>
    <row r="9" spans="1:39" x14ac:dyDescent="0.25">
      <c r="O9" s="50"/>
      <c r="P9" s="7"/>
      <c r="Q9" s="30"/>
      <c r="S9" s="1"/>
      <c r="T9" s="7"/>
      <c r="W9" s="1"/>
      <c r="X9" s="7"/>
      <c r="Y9" s="61"/>
      <c r="AA9" s="61"/>
      <c r="AB9" s="7"/>
      <c r="AC9" s="1"/>
      <c r="AE9" s="1"/>
      <c r="AF9" s="7"/>
      <c r="AG9" s="1"/>
      <c r="AI9" s="1"/>
      <c r="AJ9" s="7"/>
      <c r="AK9" s="1"/>
      <c r="AM9" s="1"/>
    </row>
    <row r="10" spans="1:39" x14ac:dyDescent="0.25">
      <c r="O10" s="70"/>
      <c r="P10" s="7"/>
      <c r="Q10" s="30">
        <f>SUMIFS(Table1914[Quantity],Table1914[Product Name],'Stationery Inventory Sum'!$O10)</f>
        <v>0</v>
      </c>
      <c r="S10" s="1">
        <f>SUMIFS(Table1914[Total Cost],Table1914[Product Name],'Stationery Inventory Sum'!$O10)</f>
        <v>0</v>
      </c>
      <c r="T10" s="7"/>
      <c r="U10" s="1">
        <f>SUMIFS(Table1914[Quantity Purchased],Table1914[Product Name],'Stationery Inventory Sum'!$O10)</f>
        <v>0</v>
      </c>
      <c r="W10" s="1">
        <f>SUMIFS(Table1914[Total Purchase
Cost],Table1914[Product Name],'Stationery Inventory Sum'!$O10)</f>
        <v>0</v>
      </c>
      <c r="X10" s="7"/>
      <c r="Y10" s="61">
        <f>SUM(Q10,U10,-AC10,AG10)</f>
        <v>0</v>
      </c>
      <c r="AA10" s="61">
        <f>SUM(S10,W10,-AE10,AI10)</f>
        <v>0</v>
      </c>
      <c r="AB10" s="7"/>
      <c r="AC10" s="1">
        <f>SUMIFS(Table7[Quantity of 
Product Sold],Table7[Sale - Product Name],'Stationery Inventory Sum'!$O10,Table7[Product Type2],'Stationery Inventory Sum'!$AC$5)</f>
        <v>0</v>
      </c>
      <c r="AE10" s="1">
        <f>SUMIFS(Table7[Total Cost of
Goods Sold],Table7[Sale - Product Name],'Stationery Inventory Sum'!$O10,Table7[Product Type2],'Stationery Inventory Sum'!$AC$5)</f>
        <v>0</v>
      </c>
      <c r="AF10" s="7"/>
      <c r="AG10" s="1">
        <f>SUMIFS(Table17[Quantity2],Table17[Product Name],'Stationery Inventory Sum'!$O10,Table17[Product Type2],'Stationery Inventory Sum'!$AG$5)</f>
        <v>0</v>
      </c>
      <c r="AI10" s="1">
        <f>SUMIFS(Table17[Total out of Inventory],Table17[Product Name],'Stationery Inventory Sum'!$O10,Table17[Product Type2],'Stationery Inventory Sum'!$AG$5)</f>
        <v>0</v>
      </c>
      <c r="AJ10" s="7"/>
      <c r="AK10" s="1">
        <f>SUMIFS(Table7[Quantity
 Sold],Table7[Sale - Product Name],'Stationery Inventory Sum'!$O10,Table7[Product Type2],'Stationery Inventory Sum'!$AK$5)</f>
        <v>0</v>
      </c>
      <c r="AM10" s="1">
        <f>SUMIFS(Table7[Total 
Paid],Table7[Sale - Product Name],'Stationery Inventory Sum'!$O10,Table7[Product Type2],'Stationery Inventory Sum'!$AK$5)</f>
        <v>0</v>
      </c>
    </row>
    <row r="11" spans="1:39" x14ac:dyDescent="0.25">
      <c r="O11" s="70"/>
      <c r="P11" s="7"/>
      <c r="Q11" s="30">
        <f>SUMIFS(Table1914[Quantity],Table1914[Product Name],'Stationery Inventory Sum'!$O11)</f>
        <v>0</v>
      </c>
      <c r="S11" s="1">
        <f>SUMIFS(Table1914[Total Cost],Table1914[Product Name],'Stationery Inventory Sum'!$O11)</f>
        <v>0</v>
      </c>
      <c r="T11" s="7"/>
      <c r="U11" s="1">
        <f>SUMIFS(Table1914[Quantity Purchased],Table1914[Product Name],'Stationery Inventory Sum'!$O11)</f>
        <v>0</v>
      </c>
      <c r="W11" s="1">
        <f>SUMIFS(Table1914[Total Purchase
Cost],Table1914[Product Name],'Stationery Inventory Sum'!$O11)</f>
        <v>0</v>
      </c>
      <c r="X11" s="7"/>
      <c r="Y11" s="61">
        <f t="shared" ref="Y11:Y73" si="0">SUM(Q11,U11,-AC11,AG11)</f>
        <v>0</v>
      </c>
      <c r="AA11" s="61">
        <f t="shared" ref="AA11:AA73" si="1">SUM(S11,W11,-AE11,AI11)</f>
        <v>0</v>
      </c>
      <c r="AB11" s="7"/>
      <c r="AC11" s="1">
        <f>SUMIFS(Table7[Quantity of 
Product Sold],Table7[Sale - Product Name],'Stationery Inventory Sum'!$O11,Table7[Product Type2],'Stationery Inventory Sum'!$AC$5)</f>
        <v>0</v>
      </c>
      <c r="AE11" s="1">
        <f>SUMIFS(Table7[Total Cost of
Goods Sold],Table7[Sale - Product Name],'Stationery Inventory Sum'!$O11,Table7[Product Type2],'Stationery Inventory Sum'!$AC$5)</f>
        <v>0</v>
      </c>
      <c r="AF11" s="7"/>
      <c r="AG11" s="1">
        <f>SUMIFS(Table17[Quantity2],Table17[Product Name],'Stationery Inventory Sum'!$O11,Table17[Product Type2],'Stationery Inventory Sum'!$AG$5)</f>
        <v>0</v>
      </c>
      <c r="AI11" s="1">
        <f>SUMIFS(Table17[Total out of Inventory],Table17[Product Name],'Stationery Inventory Sum'!$O11,Table17[Product Type2],'Stationery Inventory Sum'!$AG$5)</f>
        <v>0</v>
      </c>
      <c r="AJ11" s="7"/>
      <c r="AK11" s="1">
        <f>SUMIFS(Table7[Quantity
 Sold],Table7[Sale - Product Name],'Stationery Inventory Sum'!$O11,Table7[Product Type2],'Stationery Inventory Sum'!$AK$5)</f>
        <v>0</v>
      </c>
      <c r="AM11" s="1">
        <f>SUMIFS(Table7[Total 
Paid],Table7[Sale - Product Name],'Stationery Inventory Sum'!$O11,Table7[Product Type2],'Stationery Inventory Sum'!$AK$5)</f>
        <v>0</v>
      </c>
    </row>
    <row r="12" spans="1:39" x14ac:dyDescent="0.25">
      <c r="O12" s="70"/>
      <c r="P12" s="7"/>
      <c r="Q12" s="30">
        <f>SUMIFS(Table1914[Quantity],Table1914[Product Name],'Stationery Inventory Sum'!$O12)</f>
        <v>0</v>
      </c>
      <c r="S12" s="1">
        <f>SUMIFS(Table1914[Total Cost],Table1914[Product Name],'Stationery Inventory Sum'!$O12)</f>
        <v>0</v>
      </c>
      <c r="T12" s="7"/>
      <c r="U12" s="1">
        <f>SUMIFS(Table1914[Quantity Purchased],Table1914[Product Name],'Stationery Inventory Sum'!$O12)</f>
        <v>0</v>
      </c>
      <c r="W12" s="1">
        <f>SUMIFS(Table1914[Total Purchase
Cost],Table1914[Product Name],'Stationery Inventory Sum'!$O12)</f>
        <v>0</v>
      </c>
      <c r="X12" s="7"/>
      <c r="Y12" s="61">
        <f t="shared" si="0"/>
        <v>0</v>
      </c>
      <c r="AA12" s="61">
        <f t="shared" si="1"/>
        <v>0</v>
      </c>
      <c r="AB12" s="7"/>
      <c r="AC12" s="1">
        <f>SUMIFS(Table7[Quantity of 
Product Sold],Table7[Sale - Product Name],'Stationery Inventory Sum'!$O12,Table7[Product Type2],'Stationery Inventory Sum'!$AC$5)</f>
        <v>0</v>
      </c>
      <c r="AE12" s="1">
        <f>SUMIFS(Table7[Total Cost of
Goods Sold],Table7[Sale - Product Name],'Stationery Inventory Sum'!$O12,Table7[Product Type2],'Stationery Inventory Sum'!$AC$5)</f>
        <v>0</v>
      </c>
      <c r="AF12" s="7"/>
      <c r="AG12" s="1">
        <f>SUMIFS(Table17[Quantity2],Table17[Product Name],'Stationery Inventory Sum'!$O12,Table17[Product Type2],'Stationery Inventory Sum'!$AG$5)</f>
        <v>0</v>
      </c>
      <c r="AI12" s="1">
        <f>SUMIFS(Table17[Total out of Inventory],Table17[Product Name],'Stationery Inventory Sum'!$O12,Table17[Product Type2],'Stationery Inventory Sum'!$AG$5)</f>
        <v>0</v>
      </c>
      <c r="AJ12" s="7"/>
      <c r="AK12" s="1">
        <f>SUMIFS(Table7[Quantity
 Sold],Table7[Sale - Product Name],'Stationery Inventory Sum'!$O12,Table7[Product Type2],'Stationery Inventory Sum'!$AK$5)</f>
        <v>0</v>
      </c>
      <c r="AM12" s="1">
        <f>SUMIFS(Table7[Total 
Paid],Table7[Sale - Product Name],'Stationery Inventory Sum'!$O12,Table7[Product Type2],'Stationery Inventory Sum'!$AK$5)</f>
        <v>0</v>
      </c>
    </row>
    <row r="13" spans="1:39" x14ac:dyDescent="0.25">
      <c r="O13" s="70"/>
      <c r="P13" s="7"/>
      <c r="Q13" s="30">
        <f>SUMIFS(Table1914[Quantity],Table1914[Product Name],'Stationery Inventory Sum'!$O13)</f>
        <v>0</v>
      </c>
      <c r="S13" s="1">
        <f>SUMIFS(Table1914[Total Cost],Table1914[Product Name],'Stationery Inventory Sum'!$O13)</f>
        <v>0</v>
      </c>
      <c r="T13" s="7"/>
      <c r="U13" s="1">
        <f>SUMIFS(Table1914[Quantity Purchased],Table1914[Product Name],'Stationery Inventory Sum'!$O13)</f>
        <v>0</v>
      </c>
      <c r="W13" s="1">
        <f>SUMIFS(Table1914[Total Purchase
Cost],Table1914[Product Name],'Stationery Inventory Sum'!$O13)</f>
        <v>0</v>
      </c>
      <c r="X13" s="7"/>
      <c r="Y13" s="61">
        <f t="shared" si="0"/>
        <v>0</v>
      </c>
      <c r="AA13" s="61">
        <f t="shared" si="1"/>
        <v>0</v>
      </c>
      <c r="AB13" s="7"/>
      <c r="AC13" s="1">
        <f>SUMIFS(Table7[Quantity of 
Product Sold],Table7[Sale - Product Name],'Stationery Inventory Sum'!$O13,Table7[Product Type2],'Stationery Inventory Sum'!$AC$5)</f>
        <v>0</v>
      </c>
      <c r="AE13" s="1">
        <f>SUMIFS(Table7[Total Cost of
Goods Sold],Table7[Sale - Product Name],'Stationery Inventory Sum'!$O13,Table7[Product Type2],'Stationery Inventory Sum'!$AC$5)</f>
        <v>0</v>
      </c>
      <c r="AF13" s="7"/>
      <c r="AG13" s="1">
        <f>SUMIFS(Table17[Quantity2],Table17[Product Name],'Stationery Inventory Sum'!$O13,Table17[Product Type2],'Stationery Inventory Sum'!$AG$5)</f>
        <v>0</v>
      </c>
      <c r="AI13" s="1">
        <f>SUMIFS(Table17[Total out of Inventory],Table17[Product Name],'Stationery Inventory Sum'!$O13,Table17[Product Type2],'Stationery Inventory Sum'!$AG$5)</f>
        <v>0</v>
      </c>
      <c r="AJ13" s="7"/>
      <c r="AK13" s="1">
        <f>SUMIFS(Table7[Quantity
 Sold],Table7[Sale - Product Name],'Stationery Inventory Sum'!$O13,Table7[Product Type2],'Stationery Inventory Sum'!$AK$5)</f>
        <v>0</v>
      </c>
      <c r="AM13" s="1">
        <f>SUMIFS(Table7[Total 
Paid],Table7[Sale - Product Name],'Stationery Inventory Sum'!$O13,Table7[Product Type2],'Stationery Inventory Sum'!$AK$5)</f>
        <v>0</v>
      </c>
    </row>
    <row r="14" spans="1:39" x14ac:dyDescent="0.25">
      <c r="O14" s="70"/>
      <c r="P14" s="7"/>
      <c r="Q14" s="30">
        <f>SUMIFS(Table1914[Quantity],Table1914[Product Name],'Stationery Inventory Sum'!$O14)</f>
        <v>0</v>
      </c>
      <c r="S14" s="1">
        <f>SUMIFS(Table1914[Total Cost],Table1914[Product Name],'Stationery Inventory Sum'!$O14)</f>
        <v>0</v>
      </c>
      <c r="T14" s="7"/>
      <c r="U14" s="1">
        <f>SUMIFS(Table1914[Quantity Purchased],Table1914[Product Name],'Stationery Inventory Sum'!$O14)</f>
        <v>0</v>
      </c>
      <c r="W14" s="1">
        <f>SUMIFS(Table1914[Total Purchase
Cost],Table1914[Product Name],'Stationery Inventory Sum'!$O14)</f>
        <v>0</v>
      </c>
      <c r="X14" s="7"/>
      <c r="Y14" s="61">
        <f t="shared" si="0"/>
        <v>0</v>
      </c>
      <c r="AA14" s="61">
        <f t="shared" si="1"/>
        <v>0</v>
      </c>
      <c r="AB14" s="7"/>
      <c r="AC14" s="1">
        <f>SUMIFS(Table7[Quantity of 
Product Sold],Table7[Sale - Product Name],'Stationery Inventory Sum'!$O14,Table7[Product Type2],'Stationery Inventory Sum'!$AC$5)</f>
        <v>0</v>
      </c>
      <c r="AE14" s="1">
        <f>SUMIFS(Table7[Total Cost of
Goods Sold],Table7[Sale - Product Name],'Stationery Inventory Sum'!$O14,Table7[Product Type2],'Stationery Inventory Sum'!$AC$5)</f>
        <v>0</v>
      </c>
      <c r="AF14" s="7"/>
      <c r="AG14" s="1">
        <f>SUMIFS(Table17[Quantity2],Table17[Product Name],'Stationery Inventory Sum'!$O14,Table17[Product Type2],'Stationery Inventory Sum'!$AG$5)</f>
        <v>0</v>
      </c>
      <c r="AI14" s="1">
        <f>SUMIFS(Table17[Total out of Inventory],Table17[Product Name],'Stationery Inventory Sum'!$O14,Table17[Product Type2],'Stationery Inventory Sum'!$AG$5)</f>
        <v>0</v>
      </c>
      <c r="AJ14" s="7"/>
      <c r="AK14" s="1">
        <f>SUMIFS(Table7[Quantity
 Sold],Table7[Sale - Product Name],'Stationery Inventory Sum'!$O14,Table7[Product Type2],'Stationery Inventory Sum'!$AK$5)</f>
        <v>0</v>
      </c>
      <c r="AM14" s="1">
        <f>SUMIFS(Table7[Total 
Paid],Table7[Sale - Product Name],'Stationery Inventory Sum'!$O14,Table7[Product Type2],'Stationery Inventory Sum'!$AK$5)</f>
        <v>0</v>
      </c>
    </row>
    <row r="15" spans="1:39" x14ac:dyDescent="0.25">
      <c r="O15" s="70"/>
      <c r="P15" s="7"/>
      <c r="Q15" s="30">
        <f>SUMIFS(Table1914[Quantity],Table1914[Product Name],'Stationery Inventory Sum'!$O15)</f>
        <v>0</v>
      </c>
      <c r="S15" s="1">
        <f>SUMIFS(Table1914[Total Cost],Table1914[Product Name],'Stationery Inventory Sum'!$O15)</f>
        <v>0</v>
      </c>
      <c r="T15" s="7"/>
      <c r="U15" s="1">
        <f>SUMIFS(Table1914[Quantity Purchased],Table1914[Product Name],'Stationery Inventory Sum'!$O15)</f>
        <v>0</v>
      </c>
      <c r="W15" s="1">
        <f>SUMIFS(Table1914[Total Purchase
Cost],Table1914[Product Name],'Stationery Inventory Sum'!$O15)</f>
        <v>0</v>
      </c>
      <c r="X15" s="7"/>
      <c r="Y15" s="61">
        <f t="shared" si="0"/>
        <v>0</v>
      </c>
      <c r="AA15" s="61">
        <f t="shared" si="1"/>
        <v>0</v>
      </c>
      <c r="AB15" s="7"/>
      <c r="AC15" s="1">
        <f>SUMIFS(Table7[Quantity of 
Product Sold],Table7[Sale - Product Name],'Stationery Inventory Sum'!$O15,Table7[Product Type2],'Stationery Inventory Sum'!$AC$5)</f>
        <v>0</v>
      </c>
      <c r="AE15" s="1">
        <f>SUMIFS(Table7[Total Cost of
Goods Sold],Table7[Sale - Product Name],'Stationery Inventory Sum'!$O15,Table7[Product Type2],'Stationery Inventory Sum'!$AC$5)</f>
        <v>0</v>
      </c>
      <c r="AF15" s="7"/>
      <c r="AG15" s="1">
        <f>SUMIFS(Table17[Quantity2],Table17[Product Name],'Stationery Inventory Sum'!$O15,Table17[Product Type2],'Stationery Inventory Sum'!$AG$5)</f>
        <v>0</v>
      </c>
      <c r="AI15" s="1">
        <f>SUMIFS(Table17[Total out of Inventory],Table17[Product Name],'Stationery Inventory Sum'!$O15,Table17[Product Type2],'Stationery Inventory Sum'!$AG$5)</f>
        <v>0</v>
      </c>
      <c r="AJ15" s="7"/>
      <c r="AK15" s="1">
        <f>SUMIFS(Table7[Quantity
 Sold],Table7[Sale - Product Name],'Stationery Inventory Sum'!$O15,Table7[Product Type2],'Stationery Inventory Sum'!$AK$5)</f>
        <v>0</v>
      </c>
      <c r="AM15" s="1">
        <f>SUMIFS(Table7[Total 
Paid],Table7[Sale - Product Name],'Stationery Inventory Sum'!$O15,Table7[Product Type2],'Stationery Inventory Sum'!$AK$5)</f>
        <v>0</v>
      </c>
    </row>
    <row r="16" spans="1:39" x14ac:dyDescent="0.25">
      <c r="O16" s="70"/>
      <c r="P16" s="7"/>
      <c r="Q16" s="30">
        <f>SUMIFS(Table1914[Quantity],Table1914[Product Name],'Stationery Inventory Sum'!$O16)</f>
        <v>0</v>
      </c>
      <c r="S16" s="1">
        <f>SUMIFS(Table1914[Total Cost],Table1914[Product Name],'Stationery Inventory Sum'!$O16)</f>
        <v>0</v>
      </c>
      <c r="T16" s="7"/>
      <c r="U16" s="1">
        <f>SUMIFS(Table1914[Quantity Purchased],Table1914[Product Name],'Stationery Inventory Sum'!$O16)</f>
        <v>0</v>
      </c>
      <c r="W16" s="1">
        <f>SUMIFS(Table1914[Total Purchase
Cost],Table1914[Product Name],'Stationery Inventory Sum'!$O16)</f>
        <v>0</v>
      </c>
      <c r="X16" s="7"/>
      <c r="Y16" s="61">
        <f t="shared" si="0"/>
        <v>0</v>
      </c>
      <c r="AA16" s="61">
        <f t="shared" si="1"/>
        <v>0</v>
      </c>
      <c r="AB16" s="7"/>
      <c r="AC16" s="1">
        <f>SUMIFS(Table7[Quantity of 
Product Sold],Table7[Sale - Product Name],'Stationery Inventory Sum'!$O16,Table7[Product Type2],'Stationery Inventory Sum'!$AC$5)</f>
        <v>0</v>
      </c>
      <c r="AE16" s="1">
        <f>SUMIFS(Table7[Total Cost of
Goods Sold],Table7[Sale - Product Name],'Stationery Inventory Sum'!$O16,Table7[Product Type2],'Stationery Inventory Sum'!$AC$5)</f>
        <v>0</v>
      </c>
      <c r="AF16" s="7"/>
      <c r="AG16" s="1">
        <f>SUMIFS(Table17[Quantity2],Table17[Product Name],'Stationery Inventory Sum'!$O16,Table17[Product Type2],'Stationery Inventory Sum'!$AG$5)</f>
        <v>0</v>
      </c>
      <c r="AI16" s="1">
        <f>SUMIFS(Table17[Total out of Inventory],Table17[Product Name],'Stationery Inventory Sum'!$O16,Table17[Product Type2],'Stationery Inventory Sum'!$AG$5)</f>
        <v>0</v>
      </c>
      <c r="AJ16" s="7"/>
      <c r="AK16" s="1">
        <f>SUMIFS(Table7[Quantity
 Sold],Table7[Sale - Product Name],'Stationery Inventory Sum'!$O16,Table7[Product Type2],'Stationery Inventory Sum'!$AK$5)</f>
        <v>0</v>
      </c>
      <c r="AM16" s="1">
        <f>SUMIFS(Table7[Total 
Paid],Table7[Sale - Product Name],'Stationery Inventory Sum'!$O16,Table7[Product Type2],'Stationery Inventory Sum'!$AK$5)</f>
        <v>0</v>
      </c>
    </row>
    <row r="17" spans="5:39" x14ac:dyDescent="0.25">
      <c r="O17" s="70"/>
      <c r="P17" s="7"/>
      <c r="Q17" s="30">
        <f>SUMIFS(Table1914[Quantity],Table1914[Product Name],'Stationery Inventory Sum'!$O17)</f>
        <v>0</v>
      </c>
      <c r="S17" s="1">
        <f>SUMIFS(Table1914[Total Cost],Table1914[Product Name],'Stationery Inventory Sum'!$O17)</f>
        <v>0</v>
      </c>
      <c r="T17" s="7"/>
      <c r="U17" s="1">
        <f>SUMIFS(Table1914[Quantity Purchased],Table1914[Product Name],'Stationery Inventory Sum'!$O17)</f>
        <v>0</v>
      </c>
      <c r="W17" s="1">
        <f>SUMIFS(Table1914[Total Purchase
Cost],Table1914[Product Name],'Stationery Inventory Sum'!$O17)</f>
        <v>0</v>
      </c>
      <c r="X17" s="7"/>
      <c r="Y17" s="61">
        <f t="shared" si="0"/>
        <v>0</v>
      </c>
      <c r="AA17" s="61">
        <f t="shared" si="1"/>
        <v>0</v>
      </c>
      <c r="AB17" s="7"/>
      <c r="AC17" s="1">
        <f>SUMIFS(Table7[Quantity of 
Product Sold],Table7[Sale - Product Name],'Stationery Inventory Sum'!$O17,Table7[Product Type2],'Stationery Inventory Sum'!$AC$5)</f>
        <v>0</v>
      </c>
      <c r="AE17" s="1">
        <f>SUMIFS(Table7[Total Cost of
Goods Sold],Table7[Sale - Product Name],'Stationery Inventory Sum'!$O17,Table7[Product Type2],'Stationery Inventory Sum'!$AC$5)</f>
        <v>0</v>
      </c>
      <c r="AF17" s="7"/>
      <c r="AG17" s="1">
        <f>SUMIFS(Table17[Quantity2],Table17[Product Name],'Stationery Inventory Sum'!$O17,Table17[Product Type2],'Stationery Inventory Sum'!$AG$5)</f>
        <v>0</v>
      </c>
      <c r="AI17" s="1">
        <f>SUMIFS(Table17[Total out of Inventory],Table17[Product Name],'Stationery Inventory Sum'!$O17,Table17[Product Type2],'Stationery Inventory Sum'!$AG$5)</f>
        <v>0</v>
      </c>
      <c r="AJ17" s="7"/>
      <c r="AK17" s="1">
        <f>SUMIFS(Table7[Quantity
 Sold],Table7[Sale - Product Name],'Stationery Inventory Sum'!$O17,Table7[Product Type2],'Stationery Inventory Sum'!$AK$5)</f>
        <v>0</v>
      </c>
      <c r="AM17" s="1">
        <f>SUMIFS(Table7[Total 
Paid],Table7[Sale - Product Name],'Stationery Inventory Sum'!$O17,Table7[Product Type2],'Stationery Inventory Sum'!$AK$5)</f>
        <v>0</v>
      </c>
    </row>
    <row r="18" spans="5:39" x14ac:dyDescent="0.25">
      <c r="O18" s="70"/>
      <c r="P18" s="7"/>
      <c r="Q18" s="30">
        <f>SUMIFS(Table1914[Quantity],Table1914[Product Name],'Stationery Inventory Sum'!$O18)</f>
        <v>0</v>
      </c>
      <c r="S18" s="1">
        <f>SUMIFS(Table1914[Total Cost],Table1914[Product Name],'Stationery Inventory Sum'!$O18)</f>
        <v>0</v>
      </c>
      <c r="T18" s="7"/>
      <c r="U18" s="1">
        <f>SUMIFS(Table1914[Quantity Purchased],Table1914[Product Name],'Stationery Inventory Sum'!$O18)</f>
        <v>0</v>
      </c>
      <c r="W18" s="1">
        <f>SUMIFS(Table1914[Total Purchase
Cost],Table1914[Product Name],'Stationery Inventory Sum'!$O18)</f>
        <v>0</v>
      </c>
      <c r="X18" s="7"/>
      <c r="Y18" s="61">
        <f t="shared" si="0"/>
        <v>0</v>
      </c>
      <c r="AA18" s="61">
        <f t="shared" si="1"/>
        <v>0</v>
      </c>
      <c r="AB18" s="7"/>
      <c r="AC18" s="1">
        <f>SUMIFS(Table7[Quantity of 
Product Sold],Table7[Sale - Product Name],'Stationery Inventory Sum'!$O18,Table7[Product Type2],'Stationery Inventory Sum'!$AC$5)</f>
        <v>0</v>
      </c>
      <c r="AE18" s="1">
        <f>SUMIFS(Table7[Total Cost of
Goods Sold],Table7[Sale - Product Name],'Stationery Inventory Sum'!$O18,Table7[Product Type2],'Stationery Inventory Sum'!$AC$5)</f>
        <v>0</v>
      </c>
      <c r="AF18" s="7"/>
      <c r="AG18" s="1">
        <f>SUMIFS(Table17[Quantity2],Table17[Product Name],'Stationery Inventory Sum'!$O18,Table17[Product Type2],'Stationery Inventory Sum'!$AG$5)</f>
        <v>0</v>
      </c>
      <c r="AI18" s="1">
        <f>SUMIFS(Table17[Total out of Inventory],Table17[Product Name],'Stationery Inventory Sum'!$O18,Table17[Product Type2],'Stationery Inventory Sum'!$AG$5)</f>
        <v>0</v>
      </c>
      <c r="AJ18" s="7"/>
      <c r="AK18" s="1">
        <f>SUMIFS(Table7[Quantity
 Sold],Table7[Sale - Product Name],'Stationery Inventory Sum'!$O18,Table7[Product Type2],'Stationery Inventory Sum'!$AK$5)</f>
        <v>0</v>
      </c>
      <c r="AM18" s="1">
        <f>SUMIFS(Table7[Total 
Paid],Table7[Sale - Product Name],'Stationery Inventory Sum'!$O18,Table7[Product Type2],'Stationery Inventory Sum'!$AK$5)</f>
        <v>0</v>
      </c>
    </row>
    <row r="19" spans="5:39" x14ac:dyDescent="0.25">
      <c r="O19" s="70"/>
      <c r="P19" s="7"/>
      <c r="Q19" s="30">
        <f>SUMIFS(Table1914[Quantity],Table1914[Product Name],'Stationery Inventory Sum'!$O19)</f>
        <v>0</v>
      </c>
      <c r="S19" s="1">
        <f>SUMIFS(Table1914[Total Cost],Table1914[Product Name],'Stationery Inventory Sum'!$O19)</f>
        <v>0</v>
      </c>
      <c r="T19" s="7"/>
      <c r="U19" s="1">
        <f>SUMIFS(Table1914[Quantity Purchased],Table1914[Product Name],'Stationery Inventory Sum'!$O19)</f>
        <v>0</v>
      </c>
      <c r="W19" s="1">
        <f>SUMIFS(Table1914[Total Purchase
Cost],Table1914[Product Name],'Stationery Inventory Sum'!$O19)</f>
        <v>0</v>
      </c>
      <c r="X19" s="7"/>
      <c r="Y19" s="61">
        <f t="shared" si="0"/>
        <v>0</v>
      </c>
      <c r="AA19" s="61">
        <f t="shared" si="1"/>
        <v>0</v>
      </c>
      <c r="AB19" s="7"/>
      <c r="AC19" s="1">
        <f>SUMIFS(Table7[Quantity of 
Product Sold],Table7[Sale - Product Name],'Stationery Inventory Sum'!$O19,Table7[Product Type2],'Stationery Inventory Sum'!$AC$5)</f>
        <v>0</v>
      </c>
      <c r="AE19" s="1">
        <f>SUMIFS(Table7[Total Cost of
Goods Sold],Table7[Sale - Product Name],'Stationery Inventory Sum'!$O19,Table7[Product Type2],'Stationery Inventory Sum'!$AC$5)</f>
        <v>0</v>
      </c>
      <c r="AF19" s="7"/>
      <c r="AG19" s="1">
        <f>SUMIFS(Table17[Quantity2],Table17[Product Name],'Stationery Inventory Sum'!$O19,Table17[Product Type2],'Stationery Inventory Sum'!$AG$5)</f>
        <v>0</v>
      </c>
      <c r="AI19" s="1">
        <f>SUMIFS(Table17[Total out of Inventory],Table17[Product Name],'Stationery Inventory Sum'!$O19,Table17[Product Type2],'Stationery Inventory Sum'!$AG$5)</f>
        <v>0</v>
      </c>
      <c r="AJ19" s="7"/>
      <c r="AK19" s="1">
        <f>SUMIFS(Table7[Quantity
 Sold],Table7[Sale - Product Name],'Stationery Inventory Sum'!$O19,Table7[Product Type2],'Stationery Inventory Sum'!$AK$5)</f>
        <v>0</v>
      </c>
      <c r="AM19" s="1">
        <f>SUMIFS(Table7[Total 
Paid],Table7[Sale - Product Name],'Stationery Inventory Sum'!$O19,Table7[Product Type2],'Stationery Inventory Sum'!$AK$5)</f>
        <v>0</v>
      </c>
    </row>
    <row r="20" spans="5:39" x14ac:dyDescent="0.25">
      <c r="O20" s="70"/>
      <c r="P20" s="7"/>
      <c r="Q20" s="30">
        <f>SUMIFS(Table1914[Quantity],Table1914[Product Name],'Stationery Inventory Sum'!$O20)</f>
        <v>0</v>
      </c>
      <c r="S20" s="1">
        <f>SUMIFS(Table1914[Total Cost],Table1914[Product Name],'Stationery Inventory Sum'!$O20)</f>
        <v>0</v>
      </c>
      <c r="T20" s="7"/>
      <c r="U20" s="1">
        <f>SUMIFS(Table1914[Quantity Purchased],Table1914[Product Name],'Stationery Inventory Sum'!$O20)</f>
        <v>0</v>
      </c>
      <c r="W20" s="1">
        <f>SUMIFS(Table1914[Total Purchase
Cost],Table1914[Product Name],'Stationery Inventory Sum'!$O20)</f>
        <v>0</v>
      </c>
      <c r="X20" s="7"/>
      <c r="Y20" s="61">
        <f t="shared" si="0"/>
        <v>0</v>
      </c>
      <c r="AA20" s="61">
        <f t="shared" si="1"/>
        <v>0</v>
      </c>
      <c r="AB20" s="7"/>
      <c r="AC20" s="1">
        <f>SUMIFS(Table7[Quantity of 
Product Sold],Table7[Sale - Product Name],'Stationery Inventory Sum'!$O20,Table7[Product Type2],'Stationery Inventory Sum'!$AC$5)</f>
        <v>0</v>
      </c>
      <c r="AE20" s="1">
        <f>SUMIFS(Table7[Total Cost of
Goods Sold],Table7[Sale - Product Name],'Stationery Inventory Sum'!$O20,Table7[Product Type2],'Stationery Inventory Sum'!$AC$5)</f>
        <v>0</v>
      </c>
      <c r="AF20" s="7"/>
      <c r="AG20" s="1">
        <f>SUMIFS(Table17[Quantity2],Table17[Product Name],'Stationery Inventory Sum'!$O20,Table17[Product Type2],'Stationery Inventory Sum'!$AG$5)</f>
        <v>0</v>
      </c>
      <c r="AI20" s="1">
        <f>SUMIFS(Table17[Total out of Inventory],Table17[Product Name],'Stationery Inventory Sum'!$O20,Table17[Product Type2],'Stationery Inventory Sum'!$AG$5)</f>
        <v>0</v>
      </c>
      <c r="AJ20" s="7"/>
      <c r="AK20" s="1">
        <f>SUMIFS(Table7[Quantity
 Sold],Table7[Sale - Product Name],'Stationery Inventory Sum'!$O20,Table7[Product Type2],'Stationery Inventory Sum'!$AK$5)</f>
        <v>0</v>
      </c>
      <c r="AM20" s="1">
        <f>SUMIFS(Table7[Total 
Paid],Table7[Sale - Product Name],'Stationery Inventory Sum'!$O20,Table7[Product Type2],'Stationery Inventory Sum'!$AK$5)</f>
        <v>0</v>
      </c>
    </row>
    <row r="21" spans="5:39" x14ac:dyDescent="0.25">
      <c r="O21" s="70"/>
      <c r="P21" s="7"/>
      <c r="Q21" s="30">
        <f>SUMIFS(Table1914[Quantity],Table1914[Product Name],'Stationery Inventory Sum'!$O21)</f>
        <v>0</v>
      </c>
      <c r="S21" s="1">
        <f>SUMIFS(Table1914[Total Cost],Table1914[Product Name],'Stationery Inventory Sum'!$O21)</f>
        <v>0</v>
      </c>
      <c r="T21" s="7"/>
      <c r="U21" s="1">
        <f>SUMIFS(Table1914[Quantity Purchased],Table1914[Product Name],'Stationery Inventory Sum'!$O21)</f>
        <v>0</v>
      </c>
      <c r="W21" s="1">
        <f>SUMIFS(Table1914[Total Purchase
Cost],Table1914[Product Name],'Stationery Inventory Sum'!$O21)</f>
        <v>0</v>
      </c>
      <c r="X21" s="7"/>
      <c r="Y21" s="61">
        <f t="shared" si="0"/>
        <v>0</v>
      </c>
      <c r="AA21" s="61">
        <f t="shared" si="1"/>
        <v>0</v>
      </c>
      <c r="AB21" s="7"/>
      <c r="AC21" s="1">
        <f>SUMIFS(Table7[Quantity of 
Product Sold],Table7[Sale - Product Name],'Stationery Inventory Sum'!$O21,Table7[Product Type2],'Stationery Inventory Sum'!$AC$5)</f>
        <v>0</v>
      </c>
      <c r="AE21" s="1">
        <f>SUMIFS(Table7[Total Cost of
Goods Sold],Table7[Sale - Product Name],'Stationery Inventory Sum'!$O21,Table7[Product Type2],'Stationery Inventory Sum'!$AC$5)</f>
        <v>0</v>
      </c>
      <c r="AF21" s="7"/>
      <c r="AG21" s="1">
        <f>SUMIFS(Table17[Quantity2],Table17[Product Name],'Stationery Inventory Sum'!$O21,Table17[Product Type2],'Stationery Inventory Sum'!$AG$5)</f>
        <v>0</v>
      </c>
      <c r="AI21" s="1">
        <f>SUMIFS(Table17[Total out of Inventory],Table17[Product Name],'Stationery Inventory Sum'!$O21,Table17[Product Type2],'Stationery Inventory Sum'!$AG$5)</f>
        <v>0</v>
      </c>
      <c r="AJ21" s="7"/>
      <c r="AK21" s="1">
        <f>SUMIFS(Table7[Quantity
 Sold],Table7[Sale - Product Name],'Stationery Inventory Sum'!$O21,Table7[Product Type2],'Stationery Inventory Sum'!$AK$5)</f>
        <v>0</v>
      </c>
      <c r="AM21" s="1">
        <f>SUMIFS(Table7[Total 
Paid],Table7[Sale - Product Name],'Stationery Inventory Sum'!$O21,Table7[Product Type2],'Stationery Inventory Sum'!$AK$5)</f>
        <v>0</v>
      </c>
    </row>
    <row r="22" spans="5:39" x14ac:dyDescent="0.25">
      <c r="O22" s="70"/>
      <c r="P22" s="7"/>
      <c r="Q22" s="30">
        <f>SUMIFS(Table1914[Quantity],Table1914[Product Name],'Stationery Inventory Sum'!$O22)</f>
        <v>0</v>
      </c>
      <c r="S22" s="1">
        <f>SUMIFS(Table1914[Total Cost],Table1914[Product Name],'Stationery Inventory Sum'!$O22)</f>
        <v>0</v>
      </c>
      <c r="T22" s="7"/>
      <c r="U22" s="1">
        <f>SUMIFS(Table1914[Quantity Purchased],Table1914[Product Name],'Stationery Inventory Sum'!$O22)</f>
        <v>0</v>
      </c>
      <c r="W22" s="1">
        <f>SUMIFS(Table1914[Total Purchase
Cost],Table1914[Product Name],'Stationery Inventory Sum'!$O22)</f>
        <v>0</v>
      </c>
      <c r="X22" s="7"/>
      <c r="Y22" s="61">
        <f t="shared" si="0"/>
        <v>0</v>
      </c>
      <c r="AA22" s="61">
        <f t="shared" si="1"/>
        <v>0</v>
      </c>
      <c r="AB22" s="7"/>
      <c r="AC22" s="1">
        <f>SUMIFS(Table7[Quantity of 
Product Sold],Table7[Sale - Product Name],'Stationery Inventory Sum'!$O22,Table7[Product Type2],'Stationery Inventory Sum'!$AC$5)</f>
        <v>0</v>
      </c>
      <c r="AE22" s="1">
        <f>SUMIFS(Table7[Total Cost of
Goods Sold],Table7[Sale - Product Name],'Stationery Inventory Sum'!$O22,Table7[Product Type2],'Stationery Inventory Sum'!$AC$5)</f>
        <v>0</v>
      </c>
      <c r="AF22" s="7"/>
      <c r="AG22" s="1">
        <f>SUMIFS(Table17[Quantity2],Table17[Product Name],'Stationery Inventory Sum'!$O22,Table17[Product Type2],'Stationery Inventory Sum'!$AG$5)</f>
        <v>0</v>
      </c>
      <c r="AI22" s="1">
        <f>SUMIFS(Table17[Total out of Inventory],Table17[Product Name],'Stationery Inventory Sum'!$O22,Table17[Product Type2],'Stationery Inventory Sum'!$AG$5)</f>
        <v>0</v>
      </c>
      <c r="AJ22" s="7"/>
      <c r="AK22" s="1">
        <f>SUMIFS(Table7[Quantity
 Sold],Table7[Sale - Product Name],'Stationery Inventory Sum'!$O22,Table7[Product Type2],'Stationery Inventory Sum'!$AK$5)</f>
        <v>0</v>
      </c>
      <c r="AM22" s="1">
        <f>SUMIFS(Table7[Total 
Paid],Table7[Sale - Product Name],'Stationery Inventory Sum'!$O22,Table7[Product Type2],'Stationery Inventory Sum'!$AK$5)</f>
        <v>0</v>
      </c>
    </row>
    <row r="23" spans="5:39" x14ac:dyDescent="0.25">
      <c r="O23" s="70"/>
      <c r="P23" s="7"/>
      <c r="Q23" s="30">
        <f>SUMIFS(Table1914[Quantity],Table1914[Product Name],'Stationery Inventory Sum'!$O23)</f>
        <v>0</v>
      </c>
      <c r="S23" s="1">
        <f>SUMIFS(Table1914[Total Cost],Table1914[Product Name],'Stationery Inventory Sum'!$O23)</f>
        <v>0</v>
      </c>
      <c r="T23" s="7"/>
      <c r="U23" s="1">
        <f>SUMIFS(Table1914[Quantity Purchased],Table1914[Product Name],'Stationery Inventory Sum'!$O23)</f>
        <v>0</v>
      </c>
      <c r="W23" s="1">
        <f>SUMIFS(Table1914[Total Purchase
Cost],Table1914[Product Name],'Stationery Inventory Sum'!$O23)</f>
        <v>0</v>
      </c>
      <c r="X23" s="7"/>
      <c r="Y23" s="61">
        <f t="shared" si="0"/>
        <v>0</v>
      </c>
      <c r="AA23" s="61">
        <f t="shared" si="1"/>
        <v>0</v>
      </c>
      <c r="AB23" s="7"/>
      <c r="AC23" s="1">
        <f>SUMIFS(Table7[Quantity of 
Product Sold],Table7[Sale - Product Name],'Stationery Inventory Sum'!$O23,Table7[Product Type2],'Stationery Inventory Sum'!$AC$5)</f>
        <v>0</v>
      </c>
      <c r="AE23" s="1">
        <f>SUMIFS(Table7[Total Cost of
Goods Sold],Table7[Sale - Product Name],'Stationery Inventory Sum'!$O23,Table7[Product Type2],'Stationery Inventory Sum'!$AC$5)</f>
        <v>0</v>
      </c>
      <c r="AF23" s="7"/>
      <c r="AG23" s="1">
        <f>SUMIFS(Table17[Quantity2],Table17[Product Name],'Stationery Inventory Sum'!$O23,Table17[Product Type2],'Stationery Inventory Sum'!$AG$5)</f>
        <v>0</v>
      </c>
      <c r="AI23" s="1">
        <f>SUMIFS(Table17[Total out of Inventory],Table17[Product Name],'Stationery Inventory Sum'!$O23,Table17[Product Type2],'Stationery Inventory Sum'!$AG$5)</f>
        <v>0</v>
      </c>
      <c r="AJ23" s="7"/>
      <c r="AK23" s="1">
        <f>SUMIFS(Table7[Quantity
 Sold],Table7[Sale - Product Name],'Stationery Inventory Sum'!$O23,Table7[Product Type2],'Stationery Inventory Sum'!$AK$5)</f>
        <v>0</v>
      </c>
      <c r="AM23" s="1">
        <f>SUMIFS(Table7[Total 
Paid],Table7[Sale - Product Name],'Stationery Inventory Sum'!$O23,Table7[Product Type2],'Stationery Inventory Sum'!$AK$5)</f>
        <v>0</v>
      </c>
    </row>
    <row r="24" spans="5:39" x14ac:dyDescent="0.25">
      <c r="O24" s="70"/>
      <c r="P24" s="7"/>
      <c r="Q24" s="30">
        <f>SUMIFS(Table1914[Quantity],Table1914[Product Name],'Stationery Inventory Sum'!$O24)</f>
        <v>0</v>
      </c>
      <c r="S24" s="1">
        <f>SUMIFS(Table1914[Total Cost],Table1914[Product Name],'Stationery Inventory Sum'!$O24)</f>
        <v>0</v>
      </c>
      <c r="T24" s="7"/>
      <c r="U24" s="1">
        <f>SUMIFS(Table1914[Quantity Purchased],Table1914[Product Name],'Stationery Inventory Sum'!$O24)</f>
        <v>0</v>
      </c>
      <c r="W24" s="1">
        <f>SUMIFS(Table1914[Total Purchase
Cost],Table1914[Product Name],'Stationery Inventory Sum'!$O24)</f>
        <v>0</v>
      </c>
      <c r="X24" s="7"/>
      <c r="Y24" s="61">
        <f t="shared" si="0"/>
        <v>0</v>
      </c>
      <c r="AA24" s="61">
        <f t="shared" si="1"/>
        <v>0</v>
      </c>
      <c r="AB24" s="7"/>
      <c r="AC24" s="1">
        <f>SUMIFS(Table7[Quantity of 
Product Sold],Table7[Sale - Product Name],'Stationery Inventory Sum'!$O24,Table7[Product Type2],'Stationery Inventory Sum'!$AC$5)</f>
        <v>0</v>
      </c>
      <c r="AE24" s="1">
        <f>SUMIFS(Table7[Total Cost of
Goods Sold],Table7[Sale - Product Name],'Stationery Inventory Sum'!$O24,Table7[Product Type2],'Stationery Inventory Sum'!$AC$5)</f>
        <v>0</v>
      </c>
      <c r="AF24" s="7"/>
      <c r="AG24" s="1">
        <f>SUMIFS(Table17[Quantity2],Table17[Product Name],'Stationery Inventory Sum'!$O24,Table17[Product Type2],'Stationery Inventory Sum'!$AG$5)</f>
        <v>0</v>
      </c>
      <c r="AI24" s="1">
        <f>SUMIFS(Table17[Total out of Inventory],Table17[Product Name],'Stationery Inventory Sum'!$O24,Table17[Product Type2],'Stationery Inventory Sum'!$AG$5)</f>
        <v>0</v>
      </c>
      <c r="AJ24" s="7"/>
      <c r="AK24" s="1">
        <f>SUMIFS(Table7[Quantity
 Sold],Table7[Sale - Product Name],'Stationery Inventory Sum'!$O24,Table7[Product Type2],'Stationery Inventory Sum'!$AK$5)</f>
        <v>0</v>
      </c>
      <c r="AM24" s="1">
        <f>SUMIFS(Table7[Total 
Paid],Table7[Sale - Product Name],'Stationery Inventory Sum'!$O24,Table7[Product Type2],'Stationery Inventory Sum'!$AK$5)</f>
        <v>0</v>
      </c>
    </row>
    <row r="25" spans="5:39" x14ac:dyDescent="0.25">
      <c r="O25" s="70"/>
      <c r="P25" s="7"/>
      <c r="Q25" s="30">
        <f>SUMIFS(Table1914[Quantity],Table1914[Product Name],'Stationery Inventory Sum'!$O25)</f>
        <v>0</v>
      </c>
      <c r="S25" s="1">
        <f>SUMIFS(Table1914[Total Cost],Table1914[Product Name],'Stationery Inventory Sum'!$O25)</f>
        <v>0</v>
      </c>
      <c r="T25" s="7"/>
      <c r="U25" s="1">
        <f>SUMIFS(Table1914[Quantity Purchased],Table1914[Product Name],'Stationery Inventory Sum'!$O25)</f>
        <v>0</v>
      </c>
      <c r="W25" s="1">
        <f>SUMIFS(Table1914[Total Purchase
Cost],Table1914[Product Name],'Stationery Inventory Sum'!$O25)</f>
        <v>0</v>
      </c>
      <c r="X25" s="7"/>
      <c r="Y25" s="61">
        <f t="shared" si="0"/>
        <v>0</v>
      </c>
      <c r="AA25" s="61">
        <f t="shared" si="1"/>
        <v>0</v>
      </c>
      <c r="AB25" s="7"/>
      <c r="AC25" s="1">
        <f>SUMIFS(Table7[Quantity of 
Product Sold],Table7[Sale - Product Name],'Stationery Inventory Sum'!$O25,Table7[Product Type2],'Stationery Inventory Sum'!$AC$5)</f>
        <v>0</v>
      </c>
      <c r="AE25" s="1">
        <f>SUMIFS(Table7[Total Cost of
Goods Sold],Table7[Sale - Product Name],'Stationery Inventory Sum'!$O25,Table7[Product Type2],'Stationery Inventory Sum'!$AC$5)</f>
        <v>0</v>
      </c>
      <c r="AF25" s="7"/>
      <c r="AG25" s="1">
        <f>SUMIFS(Table17[Quantity2],Table17[Product Name],'Stationery Inventory Sum'!$O25,Table17[Product Type2],'Stationery Inventory Sum'!$AG$5)</f>
        <v>0</v>
      </c>
      <c r="AI25" s="1">
        <f>SUMIFS(Table17[Total out of Inventory],Table17[Product Name],'Stationery Inventory Sum'!$O25,Table17[Product Type2],'Stationery Inventory Sum'!$AG$5)</f>
        <v>0</v>
      </c>
      <c r="AJ25" s="7"/>
      <c r="AK25" s="1">
        <f>SUMIFS(Table7[Quantity
 Sold],Table7[Sale - Product Name],'Stationery Inventory Sum'!$O25,Table7[Product Type2],'Stationery Inventory Sum'!$AK$5)</f>
        <v>0</v>
      </c>
      <c r="AM25" s="1">
        <f>SUMIFS(Table7[Total 
Paid],Table7[Sale - Product Name],'Stationery Inventory Sum'!$O25,Table7[Product Type2],'Stationery Inventory Sum'!$AK$5)</f>
        <v>0</v>
      </c>
    </row>
    <row r="26" spans="5:39" x14ac:dyDescent="0.25">
      <c r="O26" s="70"/>
      <c r="P26" s="7"/>
      <c r="Q26" s="30">
        <f>SUMIFS(Table1914[Quantity],Table1914[Product Name],'Stationery Inventory Sum'!$O26)</f>
        <v>0</v>
      </c>
      <c r="S26" s="1">
        <f>SUMIFS(Table1914[Total Cost],Table1914[Product Name],'Stationery Inventory Sum'!$O26)</f>
        <v>0</v>
      </c>
      <c r="T26" s="7"/>
      <c r="U26" s="1">
        <f>SUMIFS(Table1914[Quantity Purchased],Table1914[Product Name],'Stationery Inventory Sum'!$O26)</f>
        <v>0</v>
      </c>
      <c r="W26" s="1">
        <f>SUMIFS(Table1914[Total Purchase
Cost],Table1914[Product Name],'Stationery Inventory Sum'!$O26)</f>
        <v>0</v>
      </c>
      <c r="X26" s="7"/>
      <c r="Y26" s="61">
        <f t="shared" si="0"/>
        <v>0</v>
      </c>
      <c r="AA26" s="61">
        <f t="shared" si="1"/>
        <v>0</v>
      </c>
      <c r="AB26" s="7"/>
      <c r="AC26" s="1">
        <f>SUMIFS(Table7[Quantity of 
Product Sold],Table7[Sale - Product Name],'Stationery Inventory Sum'!$O26,Table7[Product Type2],'Stationery Inventory Sum'!$AC$5)</f>
        <v>0</v>
      </c>
      <c r="AE26" s="1">
        <f>SUMIFS(Table7[Total Cost of
Goods Sold],Table7[Sale - Product Name],'Stationery Inventory Sum'!$O26,Table7[Product Type2],'Stationery Inventory Sum'!$AC$5)</f>
        <v>0</v>
      </c>
      <c r="AF26" s="7"/>
      <c r="AG26" s="1">
        <f>SUMIFS(Table17[Quantity2],Table17[Product Name],'Stationery Inventory Sum'!$O26,Table17[Product Type2],'Stationery Inventory Sum'!$AG$5)</f>
        <v>0</v>
      </c>
      <c r="AI26" s="1">
        <f>SUMIFS(Table17[Total out of Inventory],Table17[Product Name],'Stationery Inventory Sum'!$O26,Table17[Product Type2],'Stationery Inventory Sum'!$AG$5)</f>
        <v>0</v>
      </c>
      <c r="AJ26" s="7"/>
      <c r="AK26" s="1">
        <f>SUMIFS(Table7[Quantity
 Sold],Table7[Sale - Product Name],'Stationery Inventory Sum'!$O26,Table7[Product Type2],'Stationery Inventory Sum'!$AK$5)</f>
        <v>0</v>
      </c>
      <c r="AM26" s="1">
        <f>SUMIFS(Table7[Total 
Paid],Table7[Sale - Product Name],'Stationery Inventory Sum'!$O26,Table7[Product Type2],'Stationery Inventory Sum'!$AK$5)</f>
        <v>0</v>
      </c>
    </row>
    <row r="27" spans="5:39" x14ac:dyDescent="0.25">
      <c r="O27" s="70"/>
      <c r="P27" s="7"/>
      <c r="Q27" s="30">
        <f>SUMIFS(Table1914[Quantity],Table1914[Product Name],'Stationery Inventory Sum'!$O27)</f>
        <v>0</v>
      </c>
      <c r="S27" s="1">
        <f>SUMIFS(Table1914[Total Cost],Table1914[Product Name],'Stationery Inventory Sum'!$O27)</f>
        <v>0</v>
      </c>
      <c r="T27" s="7"/>
      <c r="U27" s="1">
        <f>SUMIFS(Table1914[Quantity Purchased],Table1914[Product Name],'Stationery Inventory Sum'!$O27)</f>
        <v>0</v>
      </c>
      <c r="W27" s="1">
        <f>SUMIFS(Table1914[Total Purchase
Cost],Table1914[Product Name],'Stationery Inventory Sum'!$O27)</f>
        <v>0</v>
      </c>
      <c r="X27" s="7"/>
      <c r="Y27" s="61">
        <f t="shared" si="0"/>
        <v>0</v>
      </c>
      <c r="AA27" s="61">
        <f t="shared" si="1"/>
        <v>0</v>
      </c>
      <c r="AB27" s="7"/>
      <c r="AC27" s="1">
        <f>SUMIFS(Table7[Quantity of 
Product Sold],Table7[Sale - Product Name],'Stationery Inventory Sum'!$O27,Table7[Product Type2],'Stationery Inventory Sum'!$AC$5)</f>
        <v>0</v>
      </c>
      <c r="AE27" s="1">
        <f>SUMIFS(Table7[Total Cost of
Goods Sold],Table7[Sale - Product Name],'Stationery Inventory Sum'!$O27,Table7[Product Type2],'Stationery Inventory Sum'!$AC$5)</f>
        <v>0</v>
      </c>
      <c r="AF27" s="7"/>
      <c r="AG27" s="1">
        <f>SUMIFS(Table17[Quantity2],Table17[Product Name],'Stationery Inventory Sum'!$O27,Table17[Product Type2],'Stationery Inventory Sum'!$AG$5)</f>
        <v>0</v>
      </c>
      <c r="AI27" s="1">
        <f>SUMIFS(Table17[Total out of Inventory],Table17[Product Name],'Stationery Inventory Sum'!$O27,Table17[Product Type2],'Stationery Inventory Sum'!$AG$5)</f>
        <v>0</v>
      </c>
      <c r="AJ27" s="7"/>
      <c r="AK27" s="1">
        <f>SUMIFS(Table7[Quantity
 Sold],Table7[Sale - Product Name],'Stationery Inventory Sum'!$O27,Table7[Product Type2],'Stationery Inventory Sum'!$AK$5)</f>
        <v>0</v>
      </c>
      <c r="AM27" s="1">
        <f>SUMIFS(Table7[Total 
Paid],Table7[Sale - Product Name],'Stationery Inventory Sum'!$O27,Table7[Product Type2],'Stationery Inventory Sum'!$AK$5)</f>
        <v>0</v>
      </c>
    </row>
    <row r="28" spans="5:39" x14ac:dyDescent="0.25">
      <c r="O28" s="70"/>
      <c r="P28" s="7"/>
      <c r="Q28" s="30">
        <f>SUMIFS(Table1914[Quantity],Table1914[Product Name],'Stationery Inventory Sum'!$O28)</f>
        <v>0</v>
      </c>
      <c r="S28" s="1">
        <f>SUMIFS(Table1914[Total Cost],Table1914[Product Name],'Stationery Inventory Sum'!$O28)</f>
        <v>0</v>
      </c>
      <c r="T28" s="7"/>
      <c r="U28" s="1">
        <f>SUMIFS(Table1914[Quantity Purchased],Table1914[Product Name],'Stationery Inventory Sum'!$O28)</f>
        <v>0</v>
      </c>
      <c r="W28" s="1">
        <f>SUMIFS(Table1914[Total Purchase
Cost],Table1914[Product Name],'Stationery Inventory Sum'!$O28)</f>
        <v>0</v>
      </c>
      <c r="X28" s="7"/>
      <c r="Y28" s="61">
        <f t="shared" si="0"/>
        <v>0</v>
      </c>
      <c r="AA28" s="61">
        <f t="shared" si="1"/>
        <v>0</v>
      </c>
      <c r="AB28" s="7"/>
      <c r="AC28" s="1">
        <f>SUMIFS(Table7[Quantity of 
Product Sold],Table7[Sale - Product Name],'Stationery Inventory Sum'!$O28,Table7[Product Type2],'Stationery Inventory Sum'!$AC$5)</f>
        <v>0</v>
      </c>
      <c r="AE28" s="1">
        <f>SUMIFS(Table7[Total Cost of
Goods Sold],Table7[Sale - Product Name],'Stationery Inventory Sum'!$O28,Table7[Product Type2],'Stationery Inventory Sum'!$AC$5)</f>
        <v>0</v>
      </c>
      <c r="AF28" s="7"/>
      <c r="AG28" s="1">
        <f>SUMIFS(Table17[Quantity2],Table17[Product Name],'Stationery Inventory Sum'!$O28,Table17[Product Type2],'Stationery Inventory Sum'!$AG$5)</f>
        <v>0</v>
      </c>
      <c r="AI28" s="1">
        <f>SUMIFS(Table17[Total out of Inventory],Table17[Product Name],'Stationery Inventory Sum'!$O28,Table17[Product Type2],'Stationery Inventory Sum'!$AG$5)</f>
        <v>0</v>
      </c>
      <c r="AJ28" s="7"/>
      <c r="AK28" s="1">
        <f>SUMIFS(Table7[Quantity
 Sold],Table7[Sale - Product Name],'Stationery Inventory Sum'!$O28,Table7[Product Type2],'Stationery Inventory Sum'!$AK$5)</f>
        <v>0</v>
      </c>
      <c r="AM28" s="1">
        <f>SUMIFS(Table7[Total 
Paid],Table7[Sale - Product Name],'Stationery Inventory Sum'!$O28,Table7[Product Type2],'Stationery Inventory Sum'!$AK$5)</f>
        <v>0</v>
      </c>
    </row>
    <row r="29" spans="5:39" x14ac:dyDescent="0.25">
      <c r="O29" s="70"/>
      <c r="P29" s="7"/>
      <c r="Q29" s="30">
        <f>SUMIFS(Table1914[Quantity],Table1914[Product Name],'Stationery Inventory Sum'!$O29)</f>
        <v>0</v>
      </c>
      <c r="S29" s="1">
        <f>SUMIFS(Table1914[Total Cost],Table1914[Product Name],'Stationery Inventory Sum'!$O29)</f>
        <v>0</v>
      </c>
      <c r="T29" s="7"/>
      <c r="U29" s="1">
        <f>SUMIFS(Table1914[Quantity Purchased],Table1914[Product Name],'Stationery Inventory Sum'!$O29)</f>
        <v>0</v>
      </c>
      <c r="W29" s="1">
        <f>SUMIFS(Table1914[Total Purchase
Cost],Table1914[Product Name],'Stationery Inventory Sum'!$O29)</f>
        <v>0</v>
      </c>
      <c r="X29" s="7"/>
      <c r="Y29" s="61">
        <f t="shared" si="0"/>
        <v>0</v>
      </c>
      <c r="AA29" s="61">
        <f t="shared" si="1"/>
        <v>0</v>
      </c>
      <c r="AB29" s="7"/>
      <c r="AC29" s="1">
        <f>SUMIFS(Table7[Quantity of 
Product Sold],Table7[Sale - Product Name],'Stationery Inventory Sum'!$O29,Table7[Product Type2],'Stationery Inventory Sum'!$AC$5)</f>
        <v>0</v>
      </c>
      <c r="AE29" s="1">
        <f>SUMIFS(Table7[Total Cost of
Goods Sold],Table7[Sale - Product Name],'Stationery Inventory Sum'!$O29,Table7[Product Type2],'Stationery Inventory Sum'!$AC$5)</f>
        <v>0</v>
      </c>
      <c r="AF29" s="7"/>
      <c r="AG29" s="1">
        <f>SUMIFS(Table17[Quantity2],Table17[Product Name],'Stationery Inventory Sum'!$O29,Table17[Product Type2],'Stationery Inventory Sum'!$AG$5)</f>
        <v>0</v>
      </c>
      <c r="AI29" s="1">
        <f>SUMIFS(Table17[Total out of Inventory],Table17[Product Name],'Stationery Inventory Sum'!$O29,Table17[Product Type2],'Stationery Inventory Sum'!$AG$5)</f>
        <v>0</v>
      </c>
      <c r="AJ29" s="7"/>
      <c r="AK29" s="1">
        <f>SUMIFS(Table7[Quantity
 Sold],Table7[Sale - Product Name],'Stationery Inventory Sum'!$O29,Table7[Product Type2],'Stationery Inventory Sum'!$AK$5)</f>
        <v>0</v>
      </c>
      <c r="AM29" s="1">
        <f>SUMIFS(Table7[Total 
Paid],Table7[Sale - Product Name],'Stationery Inventory Sum'!$O29,Table7[Product Type2],'Stationery Inventory Sum'!$AK$5)</f>
        <v>0</v>
      </c>
    </row>
    <row r="30" spans="5:39" x14ac:dyDescent="0.25">
      <c r="O30" s="70"/>
      <c r="P30" s="7"/>
      <c r="Q30" s="30">
        <f>SUMIFS(Table1914[Quantity],Table1914[Product Name],'Stationery Inventory Sum'!$O30)</f>
        <v>0</v>
      </c>
      <c r="S30" s="1">
        <f>SUMIFS(Table1914[Total Cost],Table1914[Product Name],'Stationery Inventory Sum'!$O30)</f>
        <v>0</v>
      </c>
      <c r="T30" s="7"/>
      <c r="U30" s="1">
        <f>SUMIFS(Table1914[Quantity Purchased],Table1914[Product Name],'Stationery Inventory Sum'!$O30)</f>
        <v>0</v>
      </c>
      <c r="W30" s="1">
        <f>SUMIFS(Table1914[Total Purchase
Cost],Table1914[Product Name],'Stationery Inventory Sum'!$O30)</f>
        <v>0</v>
      </c>
      <c r="X30" s="7"/>
      <c r="Y30" s="61">
        <f t="shared" si="0"/>
        <v>0</v>
      </c>
      <c r="AA30" s="61">
        <f t="shared" si="1"/>
        <v>0</v>
      </c>
      <c r="AB30" s="7"/>
      <c r="AC30" s="1">
        <f>SUMIFS(Table7[Quantity of 
Product Sold],Table7[Sale - Product Name],'Stationery Inventory Sum'!$O30,Table7[Product Type2],'Stationery Inventory Sum'!$AC$5)</f>
        <v>0</v>
      </c>
      <c r="AE30" s="1">
        <f>SUMIFS(Table7[Total Cost of
Goods Sold],Table7[Sale - Product Name],'Stationery Inventory Sum'!$O30,Table7[Product Type2],'Stationery Inventory Sum'!$AC$5)</f>
        <v>0</v>
      </c>
      <c r="AF30" s="7"/>
      <c r="AG30" s="1">
        <f>SUMIFS(Table17[Quantity2],Table17[Product Name],'Stationery Inventory Sum'!$O30,Table17[Product Type2],'Stationery Inventory Sum'!$AG$5)</f>
        <v>0</v>
      </c>
      <c r="AI30" s="1">
        <f>SUMIFS(Table17[Total out of Inventory],Table17[Product Name],'Stationery Inventory Sum'!$O30,Table17[Product Type2],'Stationery Inventory Sum'!$AG$5)</f>
        <v>0</v>
      </c>
      <c r="AJ30" s="7"/>
      <c r="AK30" s="1">
        <f>SUMIFS(Table7[Quantity
 Sold],Table7[Sale - Product Name],'Stationery Inventory Sum'!$O30,Table7[Product Type2],'Stationery Inventory Sum'!$AK$5)</f>
        <v>0</v>
      </c>
      <c r="AM30" s="1">
        <f>SUMIFS(Table7[Total 
Paid],Table7[Sale - Product Name],'Stationery Inventory Sum'!$O30,Table7[Product Type2],'Stationery Inventory Sum'!$AK$5)</f>
        <v>0</v>
      </c>
    </row>
    <row r="31" spans="5:39" x14ac:dyDescent="0.25">
      <c r="O31" s="70"/>
      <c r="P31" s="7"/>
      <c r="Q31" s="30">
        <f>SUMIFS(Table1914[Quantity],Table1914[Product Name],'Stationery Inventory Sum'!$O31)</f>
        <v>0</v>
      </c>
      <c r="S31" s="1">
        <f>SUMIFS(Table1914[Total Cost],Table1914[Product Name],'Stationery Inventory Sum'!$O31)</f>
        <v>0</v>
      </c>
      <c r="T31" s="7"/>
      <c r="U31" s="1">
        <f>SUMIFS(Table1914[Quantity Purchased],Table1914[Product Name],'Stationery Inventory Sum'!$O31)</f>
        <v>0</v>
      </c>
      <c r="W31" s="1">
        <f>SUMIFS(Table1914[Total Purchase
Cost],Table1914[Product Name],'Stationery Inventory Sum'!$O31)</f>
        <v>0</v>
      </c>
      <c r="X31" s="7"/>
      <c r="Y31" s="61">
        <f t="shared" si="0"/>
        <v>0</v>
      </c>
      <c r="AA31" s="61">
        <f t="shared" si="1"/>
        <v>0</v>
      </c>
      <c r="AB31" s="7"/>
      <c r="AC31" s="1">
        <f>SUMIFS(Table7[Quantity of 
Product Sold],Table7[Sale - Product Name],'Stationery Inventory Sum'!$O31,Table7[Product Type2],'Stationery Inventory Sum'!$AC$5)</f>
        <v>0</v>
      </c>
      <c r="AE31" s="1">
        <f>SUMIFS(Table7[Total Cost of
Goods Sold],Table7[Sale - Product Name],'Stationery Inventory Sum'!$O31,Table7[Product Type2],'Stationery Inventory Sum'!$AC$5)</f>
        <v>0</v>
      </c>
      <c r="AF31" s="7"/>
      <c r="AG31" s="1">
        <f>SUMIFS(Table17[Quantity2],Table17[Product Name],'Stationery Inventory Sum'!$O31,Table17[Product Type2],'Stationery Inventory Sum'!$AG$5)</f>
        <v>0</v>
      </c>
      <c r="AI31" s="1">
        <f>SUMIFS(Table17[Total out of Inventory],Table17[Product Name],'Stationery Inventory Sum'!$O31,Table17[Product Type2],'Stationery Inventory Sum'!$AG$5)</f>
        <v>0</v>
      </c>
      <c r="AJ31" s="7"/>
      <c r="AK31" s="1">
        <f>SUMIFS(Table7[Quantity
 Sold],Table7[Sale - Product Name],'Stationery Inventory Sum'!$O31,Table7[Product Type2],'Stationery Inventory Sum'!$AK$5)</f>
        <v>0</v>
      </c>
      <c r="AM31" s="1">
        <f>SUMIFS(Table7[Total 
Paid],Table7[Sale - Product Name],'Stationery Inventory Sum'!$O31,Table7[Product Type2],'Stationery Inventory Sum'!$AK$5)</f>
        <v>0</v>
      </c>
    </row>
    <row r="32" spans="5:39" x14ac:dyDescent="0.25">
      <c r="E32" s="4"/>
      <c r="O32" s="49"/>
      <c r="P32" s="7"/>
      <c r="Q32" s="30">
        <f>SUMIFS(Table1914[Quantity],Table1914[Product Name],'Stationery Inventory Sum'!$O32)</f>
        <v>0</v>
      </c>
      <c r="S32" s="1">
        <f>SUMIFS(Table1914[Total Cost],Table1914[Product Name],'Stationery Inventory Sum'!$O32)</f>
        <v>0</v>
      </c>
      <c r="T32" s="7"/>
      <c r="U32" s="1">
        <f>SUMIFS(Table1914[Quantity Purchased],Table1914[Product Name],'Stationery Inventory Sum'!$O32)</f>
        <v>0</v>
      </c>
      <c r="W32" s="1">
        <f>SUMIFS(Table1914[Total Purchase
Cost],Table1914[Product Name],'Stationery Inventory Sum'!$O32)</f>
        <v>0</v>
      </c>
      <c r="X32" s="7"/>
      <c r="Y32" s="61">
        <f t="shared" si="0"/>
        <v>0</v>
      </c>
      <c r="AA32" s="61">
        <f t="shared" si="1"/>
        <v>0</v>
      </c>
      <c r="AB32" s="7"/>
      <c r="AC32" s="1">
        <f>SUMIFS(Table7[Quantity of 
Product Sold],Table7[Sale - Product Name],'Stationery Inventory Sum'!$O32,Table7[Product Type2],'Stationery Inventory Sum'!$AC$5)</f>
        <v>0</v>
      </c>
      <c r="AE32" s="1">
        <f>SUMIFS(Table7[Total Cost of
Goods Sold],Table7[Sale - Product Name],'Stationery Inventory Sum'!$O32,Table7[Product Type2],'Stationery Inventory Sum'!$AC$5)</f>
        <v>0</v>
      </c>
      <c r="AF32" s="7"/>
      <c r="AG32" s="1">
        <f>SUMIFS(Table17[Quantity2],Table17[Product Name],'Stationery Inventory Sum'!$O32,Table17[Product Type2],'Stationery Inventory Sum'!$AG$5)</f>
        <v>0</v>
      </c>
      <c r="AI32" s="1">
        <f>SUMIFS(Table17[Total out of Inventory],Table17[Product Name],'Stationery Inventory Sum'!$O32,Table17[Product Type2],'Stationery Inventory Sum'!$AG$5)</f>
        <v>0</v>
      </c>
      <c r="AJ32" s="7"/>
      <c r="AK32" s="1">
        <f>SUMIFS(Table7[Quantity
 Sold],Table7[Sale - Product Name],'Stationery Inventory Sum'!$O32,Table7[Product Type2],'Stationery Inventory Sum'!$AK$5)</f>
        <v>0</v>
      </c>
      <c r="AM32" s="1">
        <f>SUMIFS(Table7[Total 
Paid],Table7[Sale - Product Name],'Stationery Inventory Sum'!$O32,Table7[Product Type2],'Stationery Inventory Sum'!$AK$5)</f>
        <v>0</v>
      </c>
    </row>
    <row r="33" spans="5:39" x14ac:dyDescent="0.25">
      <c r="E33" s="4"/>
      <c r="O33" s="49"/>
      <c r="P33" s="7"/>
      <c r="Q33" s="30">
        <f>SUMIFS(Table1914[Quantity],Table1914[Product Name],'Stationery Inventory Sum'!$O33)</f>
        <v>0</v>
      </c>
      <c r="S33" s="1">
        <f>SUMIFS(Table1914[Total Cost],Table1914[Product Name],'Stationery Inventory Sum'!$O33)</f>
        <v>0</v>
      </c>
      <c r="T33" s="7"/>
      <c r="U33" s="1">
        <f>SUMIFS(Table1914[Quantity Purchased],Table1914[Product Name],'Stationery Inventory Sum'!$O33)</f>
        <v>0</v>
      </c>
      <c r="W33" s="1">
        <f>SUMIFS(Table1914[Total Purchase
Cost],Table1914[Product Name],'Stationery Inventory Sum'!$O33)</f>
        <v>0</v>
      </c>
      <c r="X33" s="7"/>
      <c r="Y33" s="61">
        <f t="shared" si="0"/>
        <v>0</v>
      </c>
      <c r="AA33" s="61">
        <f t="shared" si="1"/>
        <v>0</v>
      </c>
      <c r="AB33" s="7"/>
      <c r="AC33" s="1">
        <f>SUMIFS(Table7[Quantity of 
Product Sold],Table7[Sale - Product Name],'Stationery Inventory Sum'!$O33,Table7[Product Type2],'Stationery Inventory Sum'!$AC$5)</f>
        <v>0</v>
      </c>
      <c r="AE33" s="1">
        <f>SUMIFS(Table7[Total Cost of
Goods Sold],Table7[Sale - Product Name],'Stationery Inventory Sum'!$O33,Table7[Product Type2],'Stationery Inventory Sum'!$AC$5)</f>
        <v>0</v>
      </c>
      <c r="AF33" s="7"/>
      <c r="AG33" s="1">
        <f>SUMIFS(Table17[Quantity2],Table17[Product Name],'Stationery Inventory Sum'!$O33,Table17[Product Type2],'Stationery Inventory Sum'!$AG$5)</f>
        <v>0</v>
      </c>
      <c r="AI33" s="1">
        <f>SUMIFS(Table17[Total out of Inventory],Table17[Product Name],'Stationery Inventory Sum'!$O33,Table17[Product Type2],'Stationery Inventory Sum'!$AG$5)</f>
        <v>0</v>
      </c>
      <c r="AJ33" s="7"/>
      <c r="AK33" s="1">
        <f>SUMIFS(Table7[Quantity
 Sold],Table7[Sale - Product Name],'Stationery Inventory Sum'!$O33,Table7[Product Type2],'Stationery Inventory Sum'!$AK$5)</f>
        <v>0</v>
      </c>
      <c r="AM33" s="1">
        <f>SUMIFS(Table7[Total 
Paid],Table7[Sale - Product Name],'Stationery Inventory Sum'!$O33,Table7[Product Type2],'Stationery Inventory Sum'!$AK$5)</f>
        <v>0</v>
      </c>
    </row>
    <row r="34" spans="5:39" x14ac:dyDescent="0.25">
      <c r="E34" s="4"/>
      <c r="O34" s="49"/>
      <c r="P34" s="7"/>
      <c r="Q34" s="30">
        <f>SUMIFS(Table1914[Quantity],Table1914[Product Name],'Stationery Inventory Sum'!$O34)</f>
        <v>0</v>
      </c>
      <c r="S34" s="1">
        <f>SUMIFS(Table1914[Total Cost],Table1914[Product Name],'Stationery Inventory Sum'!$O34)</f>
        <v>0</v>
      </c>
      <c r="T34" s="7"/>
      <c r="U34" s="1">
        <f>SUMIFS(Table1914[Quantity Purchased],Table1914[Product Name],'Stationery Inventory Sum'!$O34)</f>
        <v>0</v>
      </c>
      <c r="W34" s="1">
        <f>SUMIFS(Table1914[Total Purchase
Cost],Table1914[Product Name],'Stationery Inventory Sum'!$O34)</f>
        <v>0</v>
      </c>
      <c r="X34" s="7"/>
      <c r="Y34" s="61">
        <f t="shared" si="0"/>
        <v>0</v>
      </c>
      <c r="AA34" s="61">
        <f t="shared" si="1"/>
        <v>0</v>
      </c>
      <c r="AB34" s="7"/>
      <c r="AC34" s="1">
        <f>SUMIFS(Table7[Quantity of 
Product Sold],Table7[Sale - Product Name],'Stationery Inventory Sum'!$O34,Table7[Product Type2],'Stationery Inventory Sum'!$AC$5)</f>
        <v>0</v>
      </c>
      <c r="AE34" s="1">
        <f>SUMIFS(Table7[Total Cost of
Goods Sold],Table7[Sale - Product Name],'Stationery Inventory Sum'!$O34,Table7[Product Type2],'Stationery Inventory Sum'!$AC$5)</f>
        <v>0</v>
      </c>
      <c r="AF34" s="7"/>
      <c r="AG34" s="1">
        <f>SUMIFS(Table17[Quantity2],Table17[Product Name],'Stationery Inventory Sum'!$O34,Table17[Product Type2],'Stationery Inventory Sum'!$AG$5)</f>
        <v>0</v>
      </c>
      <c r="AI34" s="1">
        <f>SUMIFS(Table17[Total out of Inventory],Table17[Product Name],'Stationery Inventory Sum'!$O34,Table17[Product Type2],'Stationery Inventory Sum'!$AG$5)</f>
        <v>0</v>
      </c>
      <c r="AJ34" s="7"/>
      <c r="AK34" s="1">
        <f>SUMIFS(Table7[Quantity
 Sold],Table7[Sale - Product Name],'Stationery Inventory Sum'!$O34,Table7[Product Type2],'Stationery Inventory Sum'!$AK$5)</f>
        <v>0</v>
      </c>
      <c r="AM34" s="1">
        <f>SUMIFS(Table7[Total 
Paid],Table7[Sale - Product Name],'Stationery Inventory Sum'!$O34,Table7[Product Type2],'Stationery Inventory Sum'!$AK$5)</f>
        <v>0</v>
      </c>
    </row>
    <row r="35" spans="5:39" x14ac:dyDescent="0.25">
      <c r="E35" s="4"/>
      <c r="O35" s="49"/>
      <c r="P35" s="7"/>
      <c r="Q35" s="30">
        <f>SUMIFS(Table1914[Quantity],Table1914[Product Name],'Stationery Inventory Sum'!$O35)</f>
        <v>0</v>
      </c>
      <c r="S35" s="1">
        <f>SUMIFS(Table1914[Total Cost],Table1914[Product Name],'Stationery Inventory Sum'!$O35)</f>
        <v>0</v>
      </c>
      <c r="T35" s="7"/>
      <c r="U35" s="1">
        <f>SUMIFS(Table1914[Quantity Purchased],Table1914[Product Name],'Stationery Inventory Sum'!$O35)</f>
        <v>0</v>
      </c>
      <c r="W35" s="1">
        <f>SUMIFS(Table1914[Total Purchase
Cost],Table1914[Product Name],'Stationery Inventory Sum'!$O35)</f>
        <v>0</v>
      </c>
      <c r="X35" s="7"/>
      <c r="Y35" s="61">
        <f t="shared" si="0"/>
        <v>0</v>
      </c>
      <c r="AA35" s="61">
        <f t="shared" si="1"/>
        <v>0</v>
      </c>
      <c r="AB35" s="7"/>
      <c r="AC35" s="1">
        <f>SUMIFS(Table7[Quantity of 
Product Sold],Table7[Sale - Product Name],'Stationery Inventory Sum'!$O35,Table7[Product Type2],'Stationery Inventory Sum'!$AC$5)</f>
        <v>0</v>
      </c>
      <c r="AE35" s="1">
        <f>SUMIFS(Table7[Total Cost of
Goods Sold],Table7[Sale - Product Name],'Stationery Inventory Sum'!$O35,Table7[Product Type2],'Stationery Inventory Sum'!$AC$5)</f>
        <v>0</v>
      </c>
      <c r="AF35" s="7"/>
      <c r="AG35" s="1">
        <f>SUMIFS(Table17[Quantity2],Table17[Product Name],'Stationery Inventory Sum'!$O35,Table17[Product Type2],'Stationery Inventory Sum'!$AG$5)</f>
        <v>0</v>
      </c>
      <c r="AI35" s="1">
        <f>SUMIFS(Table17[Total out of Inventory],Table17[Product Name],'Stationery Inventory Sum'!$O35,Table17[Product Type2],'Stationery Inventory Sum'!$AG$5)</f>
        <v>0</v>
      </c>
      <c r="AJ35" s="7"/>
      <c r="AK35" s="1">
        <f>SUMIFS(Table7[Quantity
 Sold],Table7[Sale - Product Name],'Stationery Inventory Sum'!$O35,Table7[Product Type2],'Stationery Inventory Sum'!$AK$5)</f>
        <v>0</v>
      </c>
      <c r="AM35" s="1">
        <f>SUMIFS(Table7[Total 
Paid],Table7[Sale - Product Name],'Stationery Inventory Sum'!$O35,Table7[Product Type2],'Stationery Inventory Sum'!$AK$5)</f>
        <v>0</v>
      </c>
    </row>
    <row r="36" spans="5:39" x14ac:dyDescent="0.25">
      <c r="E36" s="4"/>
      <c r="O36" s="49"/>
      <c r="P36" s="7"/>
      <c r="Q36" s="30">
        <f>SUMIFS(Table1914[Quantity],Table1914[Product Name],'Stationery Inventory Sum'!$O36)</f>
        <v>0</v>
      </c>
      <c r="S36" s="1">
        <f>SUMIFS(Table1914[Total Cost],Table1914[Product Name],'Stationery Inventory Sum'!$O36)</f>
        <v>0</v>
      </c>
      <c r="T36" s="7"/>
      <c r="U36" s="1">
        <f>SUMIFS(Table1914[Quantity Purchased],Table1914[Product Name],'Stationery Inventory Sum'!$O36)</f>
        <v>0</v>
      </c>
      <c r="W36" s="1">
        <f>SUMIFS(Table1914[Total Purchase
Cost],Table1914[Product Name],'Stationery Inventory Sum'!$O36)</f>
        <v>0</v>
      </c>
      <c r="X36" s="7"/>
      <c r="Y36" s="61">
        <f t="shared" si="0"/>
        <v>0</v>
      </c>
      <c r="AA36" s="61">
        <f t="shared" si="1"/>
        <v>0</v>
      </c>
      <c r="AB36" s="7"/>
      <c r="AC36" s="1">
        <f>SUMIFS(Table7[Quantity of 
Product Sold],Table7[Sale - Product Name],'Stationery Inventory Sum'!$O36,Table7[Product Type2],'Stationery Inventory Sum'!$AC$5)</f>
        <v>0</v>
      </c>
      <c r="AE36" s="1">
        <f>SUMIFS(Table7[Total Cost of
Goods Sold],Table7[Sale - Product Name],'Stationery Inventory Sum'!$O36,Table7[Product Type2],'Stationery Inventory Sum'!$AC$5)</f>
        <v>0</v>
      </c>
      <c r="AF36" s="7"/>
      <c r="AG36" s="1">
        <f>SUMIFS(Table17[Quantity2],Table17[Product Name],'Stationery Inventory Sum'!$O36,Table17[Product Type2],'Stationery Inventory Sum'!$AG$5)</f>
        <v>0</v>
      </c>
      <c r="AI36" s="1">
        <f>SUMIFS(Table17[Total out of Inventory],Table17[Product Name],'Stationery Inventory Sum'!$O36,Table17[Product Type2],'Stationery Inventory Sum'!$AG$5)</f>
        <v>0</v>
      </c>
      <c r="AJ36" s="7"/>
      <c r="AK36" s="1">
        <f>SUMIFS(Table7[Quantity
 Sold],Table7[Sale - Product Name],'Stationery Inventory Sum'!$O36,Table7[Product Type2],'Stationery Inventory Sum'!$AK$5)</f>
        <v>0</v>
      </c>
      <c r="AM36" s="1">
        <f>SUMIFS(Table7[Total 
Paid],Table7[Sale - Product Name],'Stationery Inventory Sum'!$O36,Table7[Product Type2],'Stationery Inventory Sum'!$AK$5)</f>
        <v>0</v>
      </c>
    </row>
    <row r="37" spans="5:39" x14ac:dyDescent="0.25">
      <c r="E37" s="4"/>
      <c r="O37" s="49"/>
      <c r="P37" s="7"/>
      <c r="Q37" s="30">
        <f>SUMIFS(Table1914[Quantity],Table1914[Product Name],'Stationery Inventory Sum'!$O37)</f>
        <v>0</v>
      </c>
      <c r="S37" s="1">
        <f>SUMIFS(Table1914[Total Cost],Table1914[Product Name],'Stationery Inventory Sum'!$O37)</f>
        <v>0</v>
      </c>
      <c r="T37" s="7"/>
      <c r="U37" s="1">
        <f>SUMIFS(Table1914[Quantity Purchased],Table1914[Product Name],'Stationery Inventory Sum'!$O37)</f>
        <v>0</v>
      </c>
      <c r="W37" s="1">
        <f>SUMIFS(Table1914[Total Purchase
Cost],Table1914[Product Name],'Stationery Inventory Sum'!$O37)</f>
        <v>0</v>
      </c>
      <c r="X37" s="7"/>
      <c r="Y37" s="61">
        <f t="shared" si="0"/>
        <v>0</v>
      </c>
      <c r="AA37" s="61">
        <f t="shared" si="1"/>
        <v>0</v>
      </c>
      <c r="AB37" s="7"/>
      <c r="AC37" s="1">
        <f>SUMIFS(Table7[Quantity of 
Product Sold],Table7[Sale - Product Name],'Stationery Inventory Sum'!$O37,Table7[Product Type2],'Stationery Inventory Sum'!$AC$5)</f>
        <v>0</v>
      </c>
      <c r="AE37" s="1">
        <f>SUMIFS(Table7[Total Cost of
Goods Sold],Table7[Sale - Product Name],'Stationery Inventory Sum'!$O37,Table7[Product Type2],'Stationery Inventory Sum'!$AC$5)</f>
        <v>0</v>
      </c>
      <c r="AF37" s="7"/>
      <c r="AG37" s="1">
        <f>SUMIFS(Table17[Quantity2],Table17[Product Name],'Stationery Inventory Sum'!$O37,Table17[Product Type2],'Stationery Inventory Sum'!$AG$5)</f>
        <v>0</v>
      </c>
      <c r="AI37" s="1">
        <f>SUMIFS(Table17[Total out of Inventory],Table17[Product Name],'Stationery Inventory Sum'!$O37,Table17[Product Type2],'Stationery Inventory Sum'!$AG$5)</f>
        <v>0</v>
      </c>
      <c r="AJ37" s="7"/>
      <c r="AK37" s="1">
        <f>SUMIFS(Table7[Quantity
 Sold],Table7[Sale - Product Name],'Stationery Inventory Sum'!$O37,Table7[Product Type2],'Stationery Inventory Sum'!$AK$5)</f>
        <v>0</v>
      </c>
      <c r="AM37" s="1">
        <f>SUMIFS(Table7[Total 
Paid],Table7[Sale - Product Name],'Stationery Inventory Sum'!$O37,Table7[Product Type2],'Stationery Inventory Sum'!$AK$5)</f>
        <v>0</v>
      </c>
    </row>
    <row r="38" spans="5:39" x14ac:dyDescent="0.25">
      <c r="E38" s="4"/>
      <c r="O38" s="49"/>
      <c r="P38" s="7"/>
      <c r="Q38" s="30">
        <f>SUMIFS(Table1914[Quantity],Table1914[Product Name],'Stationery Inventory Sum'!$O38)</f>
        <v>0</v>
      </c>
      <c r="S38" s="1">
        <f>SUMIFS(Table1914[Total Cost],Table1914[Product Name],'Stationery Inventory Sum'!$O38)</f>
        <v>0</v>
      </c>
      <c r="T38" s="7"/>
      <c r="U38" s="1">
        <f>SUMIFS(Table1914[Quantity Purchased],Table1914[Product Name],'Stationery Inventory Sum'!$O38)</f>
        <v>0</v>
      </c>
      <c r="W38" s="1">
        <f>SUMIFS(Table1914[Total Purchase
Cost],Table1914[Product Name],'Stationery Inventory Sum'!$O38)</f>
        <v>0</v>
      </c>
      <c r="X38" s="7"/>
      <c r="Y38" s="61">
        <f t="shared" si="0"/>
        <v>0</v>
      </c>
      <c r="AA38" s="61">
        <f t="shared" si="1"/>
        <v>0</v>
      </c>
      <c r="AB38" s="7"/>
      <c r="AC38" s="1">
        <f>SUMIFS(Table7[Quantity of 
Product Sold],Table7[Sale - Product Name],'Stationery Inventory Sum'!$O38,Table7[Product Type2],'Stationery Inventory Sum'!$AC$5)</f>
        <v>0</v>
      </c>
      <c r="AE38" s="1">
        <f>SUMIFS(Table7[Total Cost of
Goods Sold],Table7[Sale - Product Name],'Stationery Inventory Sum'!$O38,Table7[Product Type2],'Stationery Inventory Sum'!$AC$5)</f>
        <v>0</v>
      </c>
      <c r="AF38" s="7"/>
      <c r="AG38" s="1">
        <f>SUMIFS(Table17[Quantity2],Table17[Product Name],'Stationery Inventory Sum'!$O38,Table17[Product Type2],'Stationery Inventory Sum'!$AG$5)</f>
        <v>0</v>
      </c>
      <c r="AI38" s="1">
        <f>SUMIFS(Table17[Total out of Inventory],Table17[Product Name],'Stationery Inventory Sum'!$O38,Table17[Product Type2],'Stationery Inventory Sum'!$AG$5)</f>
        <v>0</v>
      </c>
      <c r="AJ38" s="7"/>
      <c r="AK38" s="1">
        <f>SUMIFS(Table7[Quantity
 Sold],Table7[Sale - Product Name],'Stationery Inventory Sum'!$O38,Table7[Product Type2],'Stationery Inventory Sum'!$AK$5)</f>
        <v>0</v>
      </c>
      <c r="AM38" s="1">
        <f>SUMIFS(Table7[Total 
Paid],Table7[Sale - Product Name],'Stationery Inventory Sum'!$O38,Table7[Product Type2],'Stationery Inventory Sum'!$AK$5)</f>
        <v>0</v>
      </c>
    </row>
    <row r="39" spans="5:39" x14ac:dyDescent="0.25">
      <c r="E39" s="4"/>
      <c r="O39" s="49"/>
      <c r="P39" s="7"/>
      <c r="Q39" s="30">
        <f>SUMIFS(Table1914[Quantity],Table1914[Product Name],'Stationery Inventory Sum'!$O39)</f>
        <v>0</v>
      </c>
      <c r="S39" s="1">
        <f>SUMIFS(Table1914[Total Cost],Table1914[Product Name],'Stationery Inventory Sum'!$O39)</f>
        <v>0</v>
      </c>
      <c r="T39" s="7"/>
      <c r="U39" s="1">
        <f>SUMIFS(Table1914[Quantity Purchased],Table1914[Product Name],'Stationery Inventory Sum'!$O39)</f>
        <v>0</v>
      </c>
      <c r="W39" s="1">
        <f>SUMIFS(Table1914[Total Purchase
Cost],Table1914[Product Name],'Stationery Inventory Sum'!$O39)</f>
        <v>0</v>
      </c>
      <c r="X39" s="7"/>
      <c r="Y39" s="61">
        <f t="shared" si="0"/>
        <v>0</v>
      </c>
      <c r="AA39" s="61">
        <f t="shared" si="1"/>
        <v>0</v>
      </c>
      <c r="AB39" s="7"/>
      <c r="AC39" s="1">
        <f>SUMIFS(Table7[Quantity of 
Product Sold],Table7[Sale - Product Name],'Stationery Inventory Sum'!$O39,Table7[Product Type2],'Stationery Inventory Sum'!$AC$5)</f>
        <v>0</v>
      </c>
      <c r="AE39" s="1">
        <f>SUMIFS(Table7[Total Cost of
Goods Sold],Table7[Sale - Product Name],'Stationery Inventory Sum'!$O39,Table7[Product Type2],'Stationery Inventory Sum'!$AC$5)</f>
        <v>0</v>
      </c>
      <c r="AF39" s="7"/>
      <c r="AG39" s="1">
        <f>SUMIFS(Table17[Quantity2],Table17[Product Name],'Stationery Inventory Sum'!$O39,Table17[Product Type2],'Stationery Inventory Sum'!$AG$5)</f>
        <v>0</v>
      </c>
      <c r="AI39" s="1">
        <f>SUMIFS(Table17[Total out of Inventory],Table17[Product Name],'Stationery Inventory Sum'!$O39,Table17[Product Type2],'Stationery Inventory Sum'!$AG$5)</f>
        <v>0</v>
      </c>
      <c r="AJ39" s="7"/>
      <c r="AK39" s="1">
        <f>SUMIFS(Table7[Quantity
 Sold],Table7[Sale - Product Name],'Stationery Inventory Sum'!$O39,Table7[Product Type2],'Stationery Inventory Sum'!$AK$5)</f>
        <v>0</v>
      </c>
      <c r="AM39" s="1">
        <f>SUMIFS(Table7[Total 
Paid],Table7[Sale - Product Name],'Stationery Inventory Sum'!$O39,Table7[Product Type2],'Stationery Inventory Sum'!$AK$5)</f>
        <v>0</v>
      </c>
    </row>
    <row r="40" spans="5:39" x14ac:dyDescent="0.25">
      <c r="E40" s="4"/>
      <c r="O40" s="49"/>
      <c r="P40" s="7"/>
      <c r="Q40" s="30">
        <f>SUMIFS(Table1914[Quantity],Table1914[Product Name],'Stationery Inventory Sum'!$O40)</f>
        <v>0</v>
      </c>
      <c r="S40" s="1">
        <f>SUMIFS(Table1914[Total Cost],Table1914[Product Name],'Stationery Inventory Sum'!$O40)</f>
        <v>0</v>
      </c>
      <c r="T40" s="7"/>
      <c r="U40" s="1">
        <f>SUMIFS(Table1914[Quantity Purchased],Table1914[Product Name],'Stationery Inventory Sum'!$O40)</f>
        <v>0</v>
      </c>
      <c r="W40" s="1">
        <f>SUMIFS(Table1914[Total Purchase
Cost],Table1914[Product Name],'Stationery Inventory Sum'!$O40)</f>
        <v>0</v>
      </c>
      <c r="X40" s="7"/>
      <c r="Y40" s="61">
        <f t="shared" si="0"/>
        <v>0</v>
      </c>
      <c r="AA40" s="61">
        <f t="shared" si="1"/>
        <v>0</v>
      </c>
      <c r="AB40" s="7"/>
      <c r="AC40" s="1">
        <f>SUMIFS(Table7[Quantity of 
Product Sold],Table7[Sale - Product Name],'Stationery Inventory Sum'!$O40,Table7[Product Type2],'Stationery Inventory Sum'!$AC$5)</f>
        <v>0</v>
      </c>
      <c r="AE40" s="1">
        <f>SUMIFS(Table7[Total Cost of
Goods Sold],Table7[Sale - Product Name],'Stationery Inventory Sum'!$O40,Table7[Product Type2],'Stationery Inventory Sum'!$AC$5)</f>
        <v>0</v>
      </c>
      <c r="AF40" s="7"/>
      <c r="AG40" s="1">
        <f>SUMIFS(Table17[Quantity2],Table17[Product Name],'Stationery Inventory Sum'!$O40,Table17[Product Type2],'Stationery Inventory Sum'!$AG$5)</f>
        <v>0</v>
      </c>
      <c r="AI40" s="1">
        <f>SUMIFS(Table17[Total out of Inventory],Table17[Product Name],'Stationery Inventory Sum'!$O40,Table17[Product Type2],'Stationery Inventory Sum'!$AG$5)</f>
        <v>0</v>
      </c>
      <c r="AJ40" s="7"/>
      <c r="AK40" s="1">
        <f>SUMIFS(Table7[Quantity
 Sold],Table7[Sale - Product Name],'Stationery Inventory Sum'!$O40,Table7[Product Type2],'Stationery Inventory Sum'!$AK$5)</f>
        <v>0</v>
      </c>
      <c r="AM40" s="1">
        <f>SUMIFS(Table7[Total 
Paid],Table7[Sale - Product Name],'Stationery Inventory Sum'!$O40,Table7[Product Type2],'Stationery Inventory Sum'!$AK$5)</f>
        <v>0</v>
      </c>
    </row>
    <row r="41" spans="5:39" x14ac:dyDescent="0.25">
      <c r="E41" s="4"/>
      <c r="O41" s="49"/>
      <c r="P41" s="7"/>
      <c r="Q41" s="30">
        <f>SUMIFS(Table1914[Quantity],Table1914[Product Name],'Stationery Inventory Sum'!$O41)</f>
        <v>0</v>
      </c>
      <c r="S41" s="1">
        <f>SUMIFS(Table1914[Total Cost],Table1914[Product Name],'Stationery Inventory Sum'!$O41)</f>
        <v>0</v>
      </c>
      <c r="T41" s="7"/>
      <c r="U41" s="1">
        <f>SUMIFS(Table1914[Quantity Purchased],Table1914[Product Name],'Stationery Inventory Sum'!$O41)</f>
        <v>0</v>
      </c>
      <c r="W41" s="1">
        <f>SUMIFS(Table1914[Total Purchase
Cost],Table1914[Product Name],'Stationery Inventory Sum'!$O41)</f>
        <v>0</v>
      </c>
      <c r="X41" s="7"/>
      <c r="Y41" s="61">
        <f t="shared" si="0"/>
        <v>0</v>
      </c>
      <c r="AA41" s="61">
        <f t="shared" si="1"/>
        <v>0</v>
      </c>
      <c r="AB41" s="7"/>
      <c r="AC41" s="1">
        <f>SUMIFS(Table7[Quantity of 
Product Sold],Table7[Sale - Product Name],'Stationery Inventory Sum'!$O41,Table7[Product Type2],'Stationery Inventory Sum'!$AC$5)</f>
        <v>0</v>
      </c>
      <c r="AE41" s="1">
        <f>SUMIFS(Table7[Total Cost of
Goods Sold],Table7[Sale - Product Name],'Stationery Inventory Sum'!$O41,Table7[Product Type2],'Stationery Inventory Sum'!$AC$5)</f>
        <v>0</v>
      </c>
      <c r="AF41" s="7"/>
      <c r="AG41" s="1">
        <f>SUMIFS(Table17[Quantity2],Table17[Product Name],'Stationery Inventory Sum'!$O41,Table17[Product Type2],'Stationery Inventory Sum'!$AG$5)</f>
        <v>0</v>
      </c>
      <c r="AI41" s="1">
        <f>SUMIFS(Table17[Total out of Inventory],Table17[Product Name],'Stationery Inventory Sum'!$O41,Table17[Product Type2],'Stationery Inventory Sum'!$AG$5)</f>
        <v>0</v>
      </c>
      <c r="AJ41" s="7"/>
      <c r="AK41" s="1">
        <f>SUMIFS(Table7[Quantity
 Sold],Table7[Sale - Product Name],'Stationery Inventory Sum'!$O41,Table7[Product Type2],'Stationery Inventory Sum'!$AK$5)</f>
        <v>0</v>
      </c>
      <c r="AM41" s="1">
        <f>SUMIFS(Table7[Total 
Paid],Table7[Sale - Product Name],'Stationery Inventory Sum'!$O41,Table7[Product Type2],'Stationery Inventory Sum'!$AK$5)</f>
        <v>0</v>
      </c>
    </row>
    <row r="42" spans="5:39" x14ac:dyDescent="0.25">
      <c r="E42" s="4"/>
      <c r="O42" s="49"/>
      <c r="P42" s="7"/>
      <c r="Q42" s="30">
        <f>SUMIFS(Table1914[Quantity],Table1914[Product Name],'Stationery Inventory Sum'!$O42)</f>
        <v>0</v>
      </c>
      <c r="S42" s="1">
        <f>SUMIFS(Table1914[Total Cost],Table1914[Product Name],'Stationery Inventory Sum'!$O42)</f>
        <v>0</v>
      </c>
      <c r="T42" s="7"/>
      <c r="U42" s="1">
        <f>SUMIFS(Table1914[Quantity Purchased],Table1914[Product Name],'Stationery Inventory Sum'!$O42)</f>
        <v>0</v>
      </c>
      <c r="W42" s="1">
        <f>SUMIFS(Table1914[Total Purchase
Cost],Table1914[Product Name],'Stationery Inventory Sum'!$O42)</f>
        <v>0</v>
      </c>
      <c r="X42" s="7"/>
      <c r="Y42" s="61">
        <f t="shared" si="0"/>
        <v>0</v>
      </c>
      <c r="AA42" s="61">
        <f t="shared" si="1"/>
        <v>0</v>
      </c>
      <c r="AB42" s="7"/>
      <c r="AC42" s="1">
        <f>SUMIFS(Table7[Quantity of 
Product Sold],Table7[Sale - Product Name],'Stationery Inventory Sum'!$O42,Table7[Product Type2],'Stationery Inventory Sum'!$AC$5)</f>
        <v>0</v>
      </c>
      <c r="AE42" s="1">
        <f>SUMIFS(Table7[Total Cost of
Goods Sold],Table7[Sale - Product Name],'Stationery Inventory Sum'!$O42,Table7[Product Type2],'Stationery Inventory Sum'!$AC$5)</f>
        <v>0</v>
      </c>
      <c r="AF42" s="7"/>
      <c r="AG42" s="1">
        <f>SUMIFS(Table17[Quantity2],Table17[Product Name],'Stationery Inventory Sum'!$O42,Table17[Product Type2],'Stationery Inventory Sum'!$AG$5)</f>
        <v>0</v>
      </c>
      <c r="AI42" s="1">
        <f>SUMIFS(Table17[Total out of Inventory],Table17[Product Name],'Stationery Inventory Sum'!$O42,Table17[Product Type2],'Stationery Inventory Sum'!$AG$5)</f>
        <v>0</v>
      </c>
      <c r="AJ42" s="7"/>
      <c r="AK42" s="1">
        <f>SUMIFS(Table7[Quantity
 Sold],Table7[Sale - Product Name],'Stationery Inventory Sum'!$O42,Table7[Product Type2],'Stationery Inventory Sum'!$AK$5)</f>
        <v>0</v>
      </c>
      <c r="AM42" s="1">
        <f>SUMIFS(Table7[Total 
Paid],Table7[Sale - Product Name],'Stationery Inventory Sum'!$O42,Table7[Product Type2],'Stationery Inventory Sum'!$AK$5)</f>
        <v>0</v>
      </c>
    </row>
    <row r="43" spans="5:39" x14ac:dyDescent="0.25">
      <c r="E43" s="4"/>
      <c r="O43" s="49"/>
      <c r="P43" s="7"/>
      <c r="Q43" s="30">
        <f>SUMIFS(Table1914[Quantity],Table1914[Product Name],'Stationery Inventory Sum'!$O43)</f>
        <v>0</v>
      </c>
      <c r="S43" s="1">
        <f>SUMIFS(Table1914[Total Cost],Table1914[Product Name],'Stationery Inventory Sum'!$O43)</f>
        <v>0</v>
      </c>
      <c r="T43" s="7"/>
      <c r="U43" s="1">
        <f>SUMIFS(Table1914[Quantity Purchased],Table1914[Product Name],'Stationery Inventory Sum'!$O43)</f>
        <v>0</v>
      </c>
      <c r="W43" s="1">
        <f>SUMIFS(Table1914[Total Purchase
Cost],Table1914[Product Name],'Stationery Inventory Sum'!$O43)</f>
        <v>0</v>
      </c>
      <c r="X43" s="7"/>
      <c r="Y43" s="61">
        <f t="shared" si="0"/>
        <v>0</v>
      </c>
      <c r="AA43" s="61">
        <f t="shared" si="1"/>
        <v>0</v>
      </c>
      <c r="AB43" s="7"/>
      <c r="AC43" s="1">
        <f>SUMIFS(Table7[Quantity of 
Product Sold],Table7[Sale - Product Name],'Stationery Inventory Sum'!$O43,Table7[Product Type2],'Stationery Inventory Sum'!$AC$5)</f>
        <v>0</v>
      </c>
      <c r="AE43" s="1">
        <f>SUMIFS(Table7[Total Cost of
Goods Sold],Table7[Sale - Product Name],'Stationery Inventory Sum'!$O43,Table7[Product Type2],'Stationery Inventory Sum'!$AC$5)</f>
        <v>0</v>
      </c>
      <c r="AF43" s="7"/>
      <c r="AG43" s="1">
        <f>SUMIFS(Table17[Quantity2],Table17[Product Name],'Stationery Inventory Sum'!$O43,Table17[Product Type2],'Stationery Inventory Sum'!$AG$5)</f>
        <v>0</v>
      </c>
      <c r="AI43" s="1">
        <f>SUMIFS(Table17[Total out of Inventory],Table17[Product Name],'Stationery Inventory Sum'!$O43,Table17[Product Type2],'Stationery Inventory Sum'!$AG$5)</f>
        <v>0</v>
      </c>
      <c r="AJ43" s="7"/>
      <c r="AK43" s="1">
        <f>SUMIFS(Table7[Quantity
 Sold],Table7[Sale - Product Name],'Stationery Inventory Sum'!$O43,Table7[Product Type2],'Stationery Inventory Sum'!$AK$5)</f>
        <v>0</v>
      </c>
      <c r="AM43" s="1">
        <f>SUMIFS(Table7[Total 
Paid],Table7[Sale - Product Name],'Stationery Inventory Sum'!$O43,Table7[Product Type2],'Stationery Inventory Sum'!$AK$5)</f>
        <v>0</v>
      </c>
    </row>
    <row r="44" spans="5:39" x14ac:dyDescent="0.25">
      <c r="E44" s="4"/>
      <c r="O44" s="49"/>
      <c r="P44" s="7"/>
      <c r="Q44" s="30">
        <f>SUMIFS(Table1914[Quantity],Table1914[Product Name],'Stationery Inventory Sum'!$O44)</f>
        <v>0</v>
      </c>
      <c r="S44" s="1">
        <f>SUMIFS(Table1914[Total Cost],Table1914[Product Name],'Stationery Inventory Sum'!$O44)</f>
        <v>0</v>
      </c>
      <c r="T44" s="7"/>
      <c r="U44" s="1">
        <f>SUMIFS(Table1914[Quantity Purchased],Table1914[Product Name],'Stationery Inventory Sum'!$O44)</f>
        <v>0</v>
      </c>
      <c r="W44" s="1">
        <f>SUMIFS(Table1914[Total Purchase
Cost],Table1914[Product Name],'Stationery Inventory Sum'!$O44)</f>
        <v>0</v>
      </c>
      <c r="X44" s="7"/>
      <c r="Y44" s="61">
        <f t="shared" si="0"/>
        <v>0</v>
      </c>
      <c r="AA44" s="61">
        <f t="shared" si="1"/>
        <v>0</v>
      </c>
      <c r="AB44" s="7"/>
      <c r="AC44" s="1">
        <f>SUMIFS(Table7[Quantity of 
Product Sold],Table7[Sale - Product Name],'Stationery Inventory Sum'!$O44,Table7[Product Type2],'Stationery Inventory Sum'!$AC$5)</f>
        <v>0</v>
      </c>
      <c r="AE44" s="1">
        <f>SUMIFS(Table7[Total Cost of
Goods Sold],Table7[Sale - Product Name],'Stationery Inventory Sum'!$O44,Table7[Product Type2],'Stationery Inventory Sum'!$AC$5)</f>
        <v>0</v>
      </c>
      <c r="AF44" s="7"/>
      <c r="AG44" s="1">
        <f>SUMIFS(Table17[Quantity2],Table17[Product Name],'Stationery Inventory Sum'!$O44,Table17[Product Type2],'Stationery Inventory Sum'!$AG$5)</f>
        <v>0</v>
      </c>
      <c r="AI44" s="1">
        <f>SUMIFS(Table17[Total out of Inventory],Table17[Product Name],'Stationery Inventory Sum'!$O44,Table17[Product Type2],'Stationery Inventory Sum'!$AG$5)</f>
        <v>0</v>
      </c>
      <c r="AJ44" s="7"/>
      <c r="AK44" s="1">
        <f>SUMIFS(Table7[Quantity
 Sold],Table7[Sale - Product Name],'Stationery Inventory Sum'!$O44,Table7[Product Type2],'Stationery Inventory Sum'!$AK$5)</f>
        <v>0</v>
      </c>
      <c r="AM44" s="1">
        <f>SUMIFS(Table7[Total 
Paid],Table7[Sale - Product Name],'Stationery Inventory Sum'!$O44,Table7[Product Type2],'Stationery Inventory Sum'!$AK$5)</f>
        <v>0</v>
      </c>
    </row>
    <row r="45" spans="5:39" x14ac:dyDescent="0.25">
      <c r="E45" s="4"/>
      <c r="O45" s="49"/>
      <c r="P45" s="7"/>
      <c r="Q45" s="30">
        <f>SUMIFS(Table1914[Quantity],Table1914[Product Name],'Stationery Inventory Sum'!$O45)</f>
        <v>0</v>
      </c>
      <c r="S45" s="1">
        <f>SUMIFS(Table1914[Total Cost],Table1914[Product Name],'Stationery Inventory Sum'!$O45)</f>
        <v>0</v>
      </c>
      <c r="T45" s="7"/>
      <c r="U45" s="1">
        <f>SUMIFS(Table1914[Quantity Purchased],Table1914[Product Name],'Stationery Inventory Sum'!$O45)</f>
        <v>0</v>
      </c>
      <c r="W45" s="1">
        <f>SUMIFS(Table1914[Total Purchase
Cost],Table1914[Product Name],'Stationery Inventory Sum'!$O45)</f>
        <v>0</v>
      </c>
      <c r="X45" s="7"/>
      <c r="Y45" s="61">
        <f t="shared" si="0"/>
        <v>0</v>
      </c>
      <c r="AA45" s="61">
        <f t="shared" si="1"/>
        <v>0</v>
      </c>
      <c r="AB45" s="7"/>
      <c r="AC45" s="1">
        <f>SUMIFS(Table7[Quantity of 
Product Sold],Table7[Sale - Product Name],'Stationery Inventory Sum'!$O45,Table7[Product Type2],'Stationery Inventory Sum'!$AC$5)</f>
        <v>0</v>
      </c>
      <c r="AE45" s="1">
        <f>SUMIFS(Table7[Total Cost of
Goods Sold],Table7[Sale - Product Name],'Stationery Inventory Sum'!$O45,Table7[Product Type2],'Stationery Inventory Sum'!$AC$5)</f>
        <v>0</v>
      </c>
      <c r="AF45" s="7"/>
      <c r="AG45" s="1">
        <f>SUMIFS(Table17[Quantity2],Table17[Product Name],'Stationery Inventory Sum'!$O45,Table17[Product Type2],'Stationery Inventory Sum'!$AG$5)</f>
        <v>0</v>
      </c>
      <c r="AI45" s="1">
        <f>SUMIFS(Table17[Total out of Inventory],Table17[Product Name],'Stationery Inventory Sum'!$O45,Table17[Product Type2],'Stationery Inventory Sum'!$AG$5)</f>
        <v>0</v>
      </c>
      <c r="AJ45" s="7"/>
      <c r="AK45" s="1">
        <f>SUMIFS(Table7[Quantity
 Sold],Table7[Sale - Product Name],'Stationery Inventory Sum'!$O45,Table7[Product Type2],'Stationery Inventory Sum'!$AK$5)</f>
        <v>0</v>
      </c>
      <c r="AM45" s="1">
        <f>SUMIFS(Table7[Total 
Paid],Table7[Sale - Product Name],'Stationery Inventory Sum'!$O45,Table7[Product Type2],'Stationery Inventory Sum'!$AK$5)</f>
        <v>0</v>
      </c>
    </row>
    <row r="46" spans="5:39" x14ac:dyDescent="0.25">
      <c r="E46" s="4"/>
      <c r="O46" s="49"/>
      <c r="P46" s="7"/>
      <c r="Q46" s="30">
        <f>SUMIFS(Table1914[Quantity],Table1914[Product Name],'Stationery Inventory Sum'!$O46)</f>
        <v>0</v>
      </c>
      <c r="S46" s="1">
        <f>SUMIFS(Table1914[Total Cost],Table1914[Product Name],'Stationery Inventory Sum'!$O46)</f>
        <v>0</v>
      </c>
      <c r="T46" s="7"/>
      <c r="U46" s="1">
        <f>SUMIFS(Table1914[Quantity Purchased],Table1914[Product Name],'Stationery Inventory Sum'!$O46)</f>
        <v>0</v>
      </c>
      <c r="W46" s="1">
        <f>SUMIFS(Table1914[Total Purchase
Cost],Table1914[Product Name],'Stationery Inventory Sum'!$O46)</f>
        <v>0</v>
      </c>
      <c r="X46" s="7"/>
      <c r="Y46" s="61">
        <f t="shared" si="0"/>
        <v>0</v>
      </c>
      <c r="AA46" s="61">
        <f t="shared" si="1"/>
        <v>0</v>
      </c>
      <c r="AB46" s="7"/>
      <c r="AC46" s="1">
        <f>SUMIFS(Table7[Quantity of 
Product Sold],Table7[Sale - Product Name],'Stationery Inventory Sum'!$O46,Table7[Product Type2],'Stationery Inventory Sum'!$AC$5)</f>
        <v>0</v>
      </c>
      <c r="AE46" s="1">
        <f>SUMIFS(Table7[Total Cost of
Goods Sold],Table7[Sale - Product Name],'Stationery Inventory Sum'!$O46,Table7[Product Type2],'Stationery Inventory Sum'!$AC$5)</f>
        <v>0</v>
      </c>
      <c r="AF46" s="7"/>
      <c r="AG46" s="1">
        <f>SUMIFS(Table17[Quantity2],Table17[Product Name],'Stationery Inventory Sum'!$O46,Table17[Product Type2],'Stationery Inventory Sum'!$AG$5)</f>
        <v>0</v>
      </c>
      <c r="AI46" s="1">
        <f>SUMIFS(Table17[Total out of Inventory],Table17[Product Name],'Stationery Inventory Sum'!$O46,Table17[Product Type2],'Stationery Inventory Sum'!$AG$5)</f>
        <v>0</v>
      </c>
      <c r="AJ46" s="7"/>
      <c r="AK46" s="1">
        <f>SUMIFS(Table7[Quantity
 Sold],Table7[Sale - Product Name],'Stationery Inventory Sum'!$O46,Table7[Product Type2],'Stationery Inventory Sum'!$AK$5)</f>
        <v>0</v>
      </c>
      <c r="AM46" s="1">
        <f>SUMIFS(Table7[Total 
Paid],Table7[Sale - Product Name],'Stationery Inventory Sum'!$O46,Table7[Product Type2],'Stationery Inventory Sum'!$AK$5)</f>
        <v>0</v>
      </c>
    </row>
    <row r="47" spans="5:39" x14ac:dyDescent="0.25">
      <c r="E47" s="4"/>
      <c r="O47" s="49"/>
      <c r="P47" s="7"/>
      <c r="Q47" s="30">
        <f>SUMIFS(Table1914[Quantity],Table1914[Product Name],'Stationery Inventory Sum'!$O47)</f>
        <v>0</v>
      </c>
      <c r="S47" s="1">
        <f>SUMIFS(Table1914[Total Cost],Table1914[Product Name],'Stationery Inventory Sum'!$O47)</f>
        <v>0</v>
      </c>
      <c r="T47" s="7"/>
      <c r="U47" s="1">
        <f>SUMIFS(Table1914[Quantity Purchased],Table1914[Product Name],'Stationery Inventory Sum'!$O47)</f>
        <v>0</v>
      </c>
      <c r="W47" s="1">
        <f>SUMIFS(Table1914[Total Purchase
Cost],Table1914[Product Name],'Stationery Inventory Sum'!$O47)</f>
        <v>0</v>
      </c>
      <c r="X47" s="7"/>
      <c r="Y47" s="61">
        <f t="shared" si="0"/>
        <v>0</v>
      </c>
      <c r="AA47" s="61">
        <f t="shared" si="1"/>
        <v>0</v>
      </c>
      <c r="AB47" s="7"/>
      <c r="AC47" s="1">
        <f>SUMIFS(Table7[Quantity of 
Product Sold],Table7[Sale - Product Name],'Stationery Inventory Sum'!$O47,Table7[Product Type2],'Stationery Inventory Sum'!$AC$5)</f>
        <v>0</v>
      </c>
      <c r="AE47" s="1">
        <f>SUMIFS(Table7[Total Cost of
Goods Sold],Table7[Sale - Product Name],'Stationery Inventory Sum'!$O47,Table7[Product Type2],'Stationery Inventory Sum'!$AC$5)</f>
        <v>0</v>
      </c>
      <c r="AF47" s="7"/>
      <c r="AG47" s="1">
        <f>SUMIFS(Table17[Quantity2],Table17[Product Name],'Stationery Inventory Sum'!$O47,Table17[Product Type2],'Stationery Inventory Sum'!$AG$5)</f>
        <v>0</v>
      </c>
      <c r="AI47" s="1">
        <f>SUMIFS(Table17[Total out of Inventory],Table17[Product Name],'Stationery Inventory Sum'!$O47,Table17[Product Type2],'Stationery Inventory Sum'!$AG$5)</f>
        <v>0</v>
      </c>
      <c r="AJ47" s="7"/>
      <c r="AK47" s="1">
        <f>SUMIFS(Table7[Quantity
 Sold],Table7[Sale - Product Name],'Stationery Inventory Sum'!$O47,Table7[Product Type2],'Stationery Inventory Sum'!$AK$5)</f>
        <v>0</v>
      </c>
      <c r="AM47" s="1">
        <f>SUMIFS(Table7[Total 
Paid],Table7[Sale - Product Name],'Stationery Inventory Sum'!$O47,Table7[Product Type2],'Stationery Inventory Sum'!$AK$5)</f>
        <v>0</v>
      </c>
    </row>
    <row r="48" spans="5:39" x14ac:dyDescent="0.25">
      <c r="E48" s="4"/>
      <c r="O48" s="49"/>
      <c r="P48" s="7"/>
      <c r="Q48" s="30">
        <f>SUMIFS(Table1914[Quantity],Table1914[Product Name],'Stationery Inventory Sum'!$O48)</f>
        <v>0</v>
      </c>
      <c r="S48" s="1">
        <f>SUMIFS(Table1914[Total Cost],Table1914[Product Name],'Stationery Inventory Sum'!$O48)</f>
        <v>0</v>
      </c>
      <c r="T48" s="7"/>
      <c r="U48" s="1">
        <f>SUMIFS(Table1914[Quantity Purchased],Table1914[Product Name],'Stationery Inventory Sum'!$O48)</f>
        <v>0</v>
      </c>
      <c r="W48" s="1">
        <f>SUMIFS(Table1914[Total Purchase
Cost],Table1914[Product Name],'Stationery Inventory Sum'!$O48)</f>
        <v>0</v>
      </c>
      <c r="X48" s="7"/>
      <c r="Y48" s="61">
        <f t="shared" si="0"/>
        <v>0</v>
      </c>
      <c r="AA48" s="61">
        <f t="shared" si="1"/>
        <v>0</v>
      </c>
      <c r="AB48" s="7"/>
      <c r="AC48" s="1">
        <f>SUMIFS(Table7[Quantity of 
Product Sold],Table7[Sale - Product Name],'Stationery Inventory Sum'!$O48,Table7[Product Type2],'Stationery Inventory Sum'!$AC$5)</f>
        <v>0</v>
      </c>
      <c r="AE48" s="1">
        <f>SUMIFS(Table7[Total Cost of
Goods Sold],Table7[Sale - Product Name],'Stationery Inventory Sum'!$O48,Table7[Product Type2],'Stationery Inventory Sum'!$AC$5)</f>
        <v>0</v>
      </c>
      <c r="AF48" s="7"/>
      <c r="AG48" s="1">
        <f>SUMIFS(Table17[Quantity2],Table17[Product Name],'Stationery Inventory Sum'!$O48,Table17[Product Type2],'Stationery Inventory Sum'!$AG$5)</f>
        <v>0</v>
      </c>
      <c r="AI48" s="1">
        <f>SUMIFS(Table17[Total out of Inventory],Table17[Product Name],'Stationery Inventory Sum'!$O48,Table17[Product Type2],'Stationery Inventory Sum'!$AG$5)</f>
        <v>0</v>
      </c>
      <c r="AJ48" s="7"/>
      <c r="AK48" s="1">
        <f>SUMIFS(Table7[Quantity
 Sold],Table7[Sale - Product Name],'Stationery Inventory Sum'!$O48,Table7[Product Type2],'Stationery Inventory Sum'!$AK$5)</f>
        <v>0</v>
      </c>
      <c r="AM48" s="1">
        <f>SUMIFS(Table7[Total 
Paid],Table7[Sale - Product Name],'Stationery Inventory Sum'!$O48,Table7[Product Type2],'Stationery Inventory Sum'!$AK$5)</f>
        <v>0</v>
      </c>
    </row>
    <row r="49" spans="5:39" x14ac:dyDescent="0.25">
      <c r="E49" s="4"/>
      <c r="O49" s="49"/>
      <c r="P49" s="7"/>
      <c r="Q49" s="30">
        <f>SUMIFS(Table1914[Quantity],Table1914[Product Name],'Stationery Inventory Sum'!$O49)</f>
        <v>0</v>
      </c>
      <c r="S49" s="1">
        <f>SUMIFS(Table1914[Total Cost],Table1914[Product Name],'Stationery Inventory Sum'!$O49)</f>
        <v>0</v>
      </c>
      <c r="T49" s="7"/>
      <c r="U49" s="1">
        <f>SUMIFS(Table1914[Quantity Purchased],Table1914[Product Name],'Stationery Inventory Sum'!$O49)</f>
        <v>0</v>
      </c>
      <c r="W49" s="1">
        <f>SUMIFS(Table1914[Total Purchase
Cost],Table1914[Product Name],'Stationery Inventory Sum'!$O49)</f>
        <v>0</v>
      </c>
      <c r="X49" s="7"/>
      <c r="Y49" s="61">
        <f t="shared" si="0"/>
        <v>0</v>
      </c>
      <c r="AA49" s="61">
        <f t="shared" si="1"/>
        <v>0</v>
      </c>
      <c r="AB49" s="7"/>
      <c r="AC49" s="1">
        <f>SUMIFS(Table7[Quantity of 
Product Sold],Table7[Sale - Product Name],'Stationery Inventory Sum'!$O49,Table7[Product Type2],'Stationery Inventory Sum'!$AC$5)</f>
        <v>0</v>
      </c>
      <c r="AE49" s="1">
        <f>SUMIFS(Table7[Total Cost of
Goods Sold],Table7[Sale - Product Name],'Stationery Inventory Sum'!$O49,Table7[Product Type2],'Stationery Inventory Sum'!$AC$5)</f>
        <v>0</v>
      </c>
      <c r="AF49" s="7"/>
      <c r="AG49" s="1">
        <f>SUMIFS(Table17[Quantity2],Table17[Product Name],'Stationery Inventory Sum'!$O49,Table17[Product Type2],'Stationery Inventory Sum'!$AG$5)</f>
        <v>0</v>
      </c>
      <c r="AI49" s="1">
        <f>SUMIFS(Table17[Total out of Inventory],Table17[Product Name],'Stationery Inventory Sum'!$O49,Table17[Product Type2],'Stationery Inventory Sum'!$AG$5)</f>
        <v>0</v>
      </c>
      <c r="AJ49" s="7"/>
      <c r="AK49" s="1">
        <f>SUMIFS(Table7[Quantity
 Sold],Table7[Sale - Product Name],'Stationery Inventory Sum'!$O49,Table7[Product Type2],'Stationery Inventory Sum'!$AK$5)</f>
        <v>0</v>
      </c>
      <c r="AM49" s="1">
        <f>SUMIFS(Table7[Total 
Paid],Table7[Sale - Product Name],'Stationery Inventory Sum'!$O49,Table7[Product Type2],'Stationery Inventory Sum'!$AK$5)</f>
        <v>0</v>
      </c>
    </row>
    <row r="50" spans="5:39" x14ac:dyDescent="0.25">
      <c r="E50" s="4"/>
      <c r="O50" s="49"/>
      <c r="P50" s="7"/>
      <c r="Q50" s="30">
        <f>SUMIFS(Table1914[Quantity],Table1914[Product Name],'Stationery Inventory Sum'!$O50)</f>
        <v>0</v>
      </c>
      <c r="S50" s="1">
        <f>SUMIFS(Table1914[Total Cost],Table1914[Product Name],'Stationery Inventory Sum'!$O50)</f>
        <v>0</v>
      </c>
      <c r="T50" s="7"/>
      <c r="U50" s="1">
        <f>SUMIFS(Table1914[Quantity Purchased],Table1914[Product Name],'Stationery Inventory Sum'!$O50)</f>
        <v>0</v>
      </c>
      <c r="W50" s="1">
        <f>SUMIFS(Table1914[Total Purchase
Cost],Table1914[Product Name],'Stationery Inventory Sum'!$O50)</f>
        <v>0</v>
      </c>
      <c r="X50" s="7"/>
      <c r="Y50" s="61">
        <f t="shared" si="0"/>
        <v>0</v>
      </c>
      <c r="AA50" s="61">
        <f t="shared" si="1"/>
        <v>0</v>
      </c>
      <c r="AB50" s="7"/>
      <c r="AC50" s="1">
        <f>SUMIFS(Table7[Quantity of 
Product Sold],Table7[Sale - Product Name],'Stationery Inventory Sum'!$O50,Table7[Product Type2],'Stationery Inventory Sum'!$AC$5)</f>
        <v>0</v>
      </c>
      <c r="AE50" s="1">
        <f>SUMIFS(Table7[Total Cost of
Goods Sold],Table7[Sale - Product Name],'Stationery Inventory Sum'!$O50,Table7[Product Type2],'Stationery Inventory Sum'!$AC$5)</f>
        <v>0</v>
      </c>
      <c r="AF50" s="7"/>
      <c r="AG50" s="1">
        <f>SUMIFS(Table17[Quantity2],Table17[Product Name],'Stationery Inventory Sum'!$O50,Table17[Product Type2],'Stationery Inventory Sum'!$AG$5)</f>
        <v>0</v>
      </c>
      <c r="AI50" s="1">
        <f>SUMIFS(Table17[Total out of Inventory],Table17[Product Name],'Stationery Inventory Sum'!$O50,Table17[Product Type2],'Stationery Inventory Sum'!$AG$5)</f>
        <v>0</v>
      </c>
      <c r="AJ50" s="7"/>
      <c r="AK50" s="1">
        <f>SUMIFS(Table7[Quantity
 Sold],Table7[Sale - Product Name],'Stationery Inventory Sum'!$O50,Table7[Product Type2],'Stationery Inventory Sum'!$AK$5)</f>
        <v>0</v>
      </c>
      <c r="AM50" s="1">
        <f>SUMIFS(Table7[Total 
Paid],Table7[Sale - Product Name],'Stationery Inventory Sum'!$O50,Table7[Product Type2],'Stationery Inventory Sum'!$AK$5)</f>
        <v>0</v>
      </c>
    </row>
    <row r="51" spans="5:39" x14ac:dyDescent="0.25">
      <c r="E51" s="4"/>
      <c r="O51" s="49"/>
      <c r="P51" s="7"/>
      <c r="Q51" s="30">
        <f>SUMIFS(Table1914[Quantity],Table1914[Product Name],'Stationery Inventory Sum'!$O51)</f>
        <v>0</v>
      </c>
      <c r="S51" s="1">
        <f>SUMIFS(Table1914[Total Cost],Table1914[Product Name],'Stationery Inventory Sum'!$O51)</f>
        <v>0</v>
      </c>
      <c r="T51" s="7"/>
      <c r="U51" s="1">
        <f>SUMIFS(Table1914[Quantity Purchased],Table1914[Product Name],'Stationery Inventory Sum'!$O51)</f>
        <v>0</v>
      </c>
      <c r="W51" s="1">
        <f>SUMIFS(Table1914[Total Purchase
Cost],Table1914[Product Name],'Stationery Inventory Sum'!$O51)</f>
        <v>0</v>
      </c>
      <c r="X51" s="7"/>
      <c r="Y51" s="61">
        <f t="shared" si="0"/>
        <v>0</v>
      </c>
      <c r="AA51" s="61">
        <f t="shared" si="1"/>
        <v>0</v>
      </c>
      <c r="AB51" s="7"/>
      <c r="AC51" s="1">
        <f>SUMIFS(Table7[Quantity of 
Product Sold],Table7[Sale - Product Name],'Stationery Inventory Sum'!$O51,Table7[Product Type2],'Stationery Inventory Sum'!$AC$5)</f>
        <v>0</v>
      </c>
      <c r="AE51" s="1">
        <f>SUMIFS(Table7[Total Cost of
Goods Sold],Table7[Sale - Product Name],'Stationery Inventory Sum'!$O51,Table7[Product Type2],'Stationery Inventory Sum'!$AC$5)</f>
        <v>0</v>
      </c>
      <c r="AF51" s="7"/>
      <c r="AG51" s="1">
        <f>SUMIFS(Table17[Quantity2],Table17[Product Name],'Stationery Inventory Sum'!$O51,Table17[Product Type2],'Stationery Inventory Sum'!$AG$5)</f>
        <v>0</v>
      </c>
      <c r="AI51" s="1">
        <f>SUMIFS(Table17[Total out of Inventory],Table17[Product Name],'Stationery Inventory Sum'!$O51,Table17[Product Type2],'Stationery Inventory Sum'!$AG$5)</f>
        <v>0</v>
      </c>
      <c r="AJ51" s="7"/>
      <c r="AK51" s="1">
        <f>SUMIFS(Table7[Quantity
 Sold],Table7[Sale - Product Name],'Stationery Inventory Sum'!$O51,Table7[Product Type2],'Stationery Inventory Sum'!$AK$5)</f>
        <v>0</v>
      </c>
      <c r="AM51" s="1">
        <f>SUMIFS(Table7[Total 
Paid],Table7[Sale - Product Name],'Stationery Inventory Sum'!$O51,Table7[Product Type2],'Stationery Inventory Sum'!$AK$5)</f>
        <v>0</v>
      </c>
    </row>
    <row r="52" spans="5:39" x14ac:dyDescent="0.25">
      <c r="E52" s="4"/>
      <c r="O52" s="49"/>
      <c r="P52" s="7"/>
      <c r="Q52" s="30">
        <f>SUMIFS(Table1914[Quantity],Table1914[Product Name],'Stationery Inventory Sum'!$O52)</f>
        <v>0</v>
      </c>
      <c r="S52" s="1">
        <f>SUMIFS(Table1914[Total Cost],Table1914[Product Name],'Stationery Inventory Sum'!$O52)</f>
        <v>0</v>
      </c>
      <c r="T52" s="7"/>
      <c r="U52" s="1">
        <f>SUMIFS(Table1914[Quantity Purchased],Table1914[Product Name],'Stationery Inventory Sum'!$O52)</f>
        <v>0</v>
      </c>
      <c r="W52" s="1">
        <f>SUMIFS(Table1914[Total Purchase
Cost],Table1914[Product Name],'Stationery Inventory Sum'!$O52)</f>
        <v>0</v>
      </c>
      <c r="X52" s="7"/>
      <c r="Y52" s="61">
        <f t="shared" si="0"/>
        <v>0</v>
      </c>
      <c r="AA52" s="61">
        <f t="shared" si="1"/>
        <v>0</v>
      </c>
      <c r="AB52" s="7"/>
      <c r="AC52" s="1">
        <f>SUMIFS(Table7[Quantity of 
Product Sold],Table7[Sale - Product Name],'Stationery Inventory Sum'!$O52,Table7[Product Type2],'Stationery Inventory Sum'!$AC$5)</f>
        <v>0</v>
      </c>
      <c r="AE52" s="1">
        <f>SUMIFS(Table7[Total Cost of
Goods Sold],Table7[Sale - Product Name],'Stationery Inventory Sum'!$O52,Table7[Product Type2],'Stationery Inventory Sum'!$AC$5)</f>
        <v>0</v>
      </c>
      <c r="AF52" s="7"/>
      <c r="AG52" s="1">
        <f>SUMIFS(Table17[Quantity2],Table17[Product Name],'Stationery Inventory Sum'!$O52,Table17[Product Type2],'Stationery Inventory Sum'!$AG$5)</f>
        <v>0</v>
      </c>
      <c r="AI52" s="1">
        <f>SUMIFS(Table17[Total out of Inventory],Table17[Product Name],'Stationery Inventory Sum'!$O52,Table17[Product Type2],'Stationery Inventory Sum'!$AG$5)</f>
        <v>0</v>
      </c>
      <c r="AJ52" s="7"/>
      <c r="AK52" s="1">
        <f>SUMIFS(Table7[Quantity
 Sold],Table7[Sale - Product Name],'Stationery Inventory Sum'!$O52,Table7[Product Type2],'Stationery Inventory Sum'!$AK$5)</f>
        <v>0</v>
      </c>
      <c r="AM52" s="1">
        <f>SUMIFS(Table7[Total 
Paid],Table7[Sale - Product Name],'Stationery Inventory Sum'!$O52,Table7[Product Type2],'Stationery Inventory Sum'!$AK$5)</f>
        <v>0</v>
      </c>
    </row>
    <row r="53" spans="5:39" x14ac:dyDescent="0.25">
      <c r="E53" s="4"/>
      <c r="O53" s="49"/>
      <c r="P53" s="7"/>
      <c r="Q53" s="30">
        <f>SUMIFS(Table1914[Quantity],Table1914[Product Name],'Stationery Inventory Sum'!$O53)</f>
        <v>0</v>
      </c>
      <c r="S53" s="1">
        <f>SUMIFS(Table1914[Total Cost],Table1914[Product Name],'Stationery Inventory Sum'!$O53)</f>
        <v>0</v>
      </c>
      <c r="T53" s="7"/>
      <c r="U53" s="1">
        <f>SUMIFS(Table1914[Quantity Purchased],Table1914[Product Name],'Stationery Inventory Sum'!$O53)</f>
        <v>0</v>
      </c>
      <c r="W53" s="1">
        <f>SUMIFS(Table1914[Total Purchase
Cost],Table1914[Product Name],'Stationery Inventory Sum'!$O53)</f>
        <v>0</v>
      </c>
      <c r="X53" s="7"/>
      <c r="Y53" s="61">
        <f t="shared" si="0"/>
        <v>0</v>
      </c>
      <c r="AA53" s="61">
        <f t="shared" si="1"/>
        <v>0</v>
      </c>
      <c r="AB53" s="7"/>
      <c r="AC53" s="1">
        <f>SUMIFS(Table7[Quantity of 
Product Sold],Table7[Sale - Product Name],'Stationery Inventory Sum'!$O53,Table7[Product Type2],'Stationery Inventory Sum'!$AC$5)</f>
        <v>0</v>
      </c>
      <c r="AE53" s="1">
        <f>SUMIFS(Table7[Total Cost of
Goods Sold],Table7[Sale - Product Name],'Stationery Inventory Sum'!$O53,Table7[Product Type2],'Stationery Inventory Sum'!$AC$5)</f>
        <v>0</v>
      </c>
      <c r="AF53" s="7"/>
      <c r="AG53" s="1">
        <f>SUMIFS(Table17[Quantity2],Table17[Product Name],'Stationery Inventory Sum'!$O53,Table17[Product Type2],'Stationery Inventory Sum'!$AG$5)</f>
        <v>0</v>
      </c>
      <c r="AI53" s="1">
        <f>SUMIFS(Table17[Total out of Inventory],Table17[Product Name],'Stationery Inventory Sum'!$O53,Table17[Product Type2],'Stationery Inventory Sum'!$AG$5)</f>
        <v>0</v>
      </c>
      <c r="AJ53" s="7"/>
      <c r="AK53" s="1">
        <f>SUMIFS(Table7[Quantity
 Sold],Table7[Sale - Product Name],'Stationery Inventory Sum'!$O53,Table7[Product Type2],'Stationery Inventory Sum'!$AK$5)</f>
        <v>0</v>
      </c>
      <c r="AM53" s="1">
        <f>SUMIFS(Table7[Total 
Paid],Table7[Sale - Product Name],'Stationery Inventory Sum'!$O53,Table7[Product Type2],'Stationery Inventory Sum'!$AK$5)</f>
        <v>0</v>
      </c>
    </row>
    <row r="54" spans="5:39" x14ac:dyDescent="0.25">
      <c r="E54" s="4"/>
      <c r="O54" s="49"/>
      <c r="P54" s="7"/>
      <c r="Q54" s="30">
        <f>SUMIFS(Table1914[Quantity],Table1914[Product Name],'Stationery Inventory Sum'!$O54)</f>
        <v>0</v>
      </c>
      <c r="S54" s="1">
        <f>SUMIFS(Table1914[Total Cost],Table1914[Product Name],'Stationery Inventory Sum'!$O54)</f>
        <v>0</v>
      </c>
      <c r="T54" s="7"/>
      <c r="U54" s="1">
        <f>SUMIFS(Table1914[Quantity Purchased],Table1914[Product Name],'Stationery Inventory Sum'!$O54)</f>
        <v>0</v>
      </c>
      <c r="W54" s="1">
        <f>SUMIFS(Table1914[Total Purchase
Cost],Table1914[Product Name],'Stationery Inventory Sum'!$O54)</f>
        <v>0</v>
      </c>
      <c r="X54" s="7"/>
      <c r="Y54" s="61">
        <f t="shared" si="0"/>
        <v>0</v>
      </c>
      <c r="AA54" s="61">
        <f t="shared" si="1"/>
        <v>0</v>
      </c>
      <c r="AB54" s="7"/>
      <c r="AC54" s="1">
        <f>SUMIFS(Table7[Quantity of 
Product Sold],Table7[Sale - Product Name],'Stationery Inventory Sum'!$O54,Table7[Product Type2],'Stationery Inventory Sum'!$AC$5)</f>
        <v>0</v>
      </c>
      <c r="AE54" s="1">
        <f>SUMIFS(Table7[Total Cost of
Goods Sold],Table7[Sale - Product Name],'Stationery Inventory Sum'!$O54,Table7[Product Type2],'Stationery Inventory Sum'!$AC$5)</f>
        <v>0</v>
      </c>
      <c r="AF54" s="7"/>
      <c r="AG54" s="1">
        <f>SUMIFS(Table17[Quantity2],Table17[Product Name],'Stationery Inventory Sum'!$O54,Table17[Product Type2],'Stationery Inventory Sum'!$AG$5)</f>
        <v>0</v>
      </c>
      <c r="AI54" s="1">
        <f>SUMIFS(Table17[Total out of Inventory],Table17[Product Name],'Stationery Inventory Sum'!$O54,Table17[Product Type2],'Stationery Inventory Sum'!$AG$5)</f>
        <v>0</v>
      </c>
      <c r="AJ54" s="7"/>
      <c r="AK54" s="1">
        <f>SUMIFS(Table7[Quantity
 Sold],Table7[Sale - Product Name],'Stationery Inventory Sum'!$O54,Table7[Product Type2],'Stationery Inventory Sum'!$AK$5)</f>
        <v>0</v>
      </c>
      <c r="AM54" s="1">
        <f>SUMIFS(Table7[Total 
Paid],Table7[Sale - Product Name],'Stationery Inventory Sum'!$O54,Table7[Product Type2],'Stationery Inventory Sum'!$AK$5)</f>
        <v>0</v>
      </c>
    </row>
    <row r="55" spans="5:39" x14ac:dyDescent="0.25">
      <c r="E55" s="4"/>
      <c r="O55" s="49"/>
      <c r="P55" s="7"/>
      <c r="Q55" s="30">
        <f>SUMIFS(Table1914[Quantity],Table1914[Product Name],'Stationery Inventory Sum'!$O55)</f>
        <v>0</v>
      </c>
      <c r="S55" s="1">
        <f>SUMIFS(Table1914[Total Cost],Table1914[Product Name],'Stationery Inventory Sum'!$O55)</f>
        <v>0</v>
      </c>
      <c r="T55" s="7"/>
      <c r="U55" s="1">
        <f>SUMIFS(Table1914[Quantity Purchased],Table1914[Product Name],'Stationery Inventory Sum'!$O55)</f>
        <v>0</v>
      </c>
      <c r="W55" s="1">
        <f>SUMIFS(Table1914[Total Purchase
Cost],Table1914[Product Name],'Stationery Inventory Sum'!$O55)</f>
        <v>0</v>
      </c>
      <c r="X55" s="7"/>
      <c r="Y55" s="61">
        <f t="shared" si="0"/>
        <v>0</v>
      </c>
      <c r="AA55" s="61">
        <f t="shared" si="1"/>
        <v>0</v>
      </c>
      <c r="AB55" s="7"/>
      <c r="AC55" s="1">
        <f>SUMIFS(Table7[Quantity of 
Product Sold],Table7[Sale - Product Name],'Stationery Inventory Sum'!$O55,Table7[Product Type2],'Stationery Inventory Sum'!$AC$5)</f>
        <v>0</v>
      </c>
      <c r="AE55" s="1">
        <f>SUMIFS(Table7[Total Cost of
Goods Sold],Table7[Sale - Product Name],'Stationery Inventory Sum'!$O55,Table7[Product Type2],'Stationery Inventory Sum'!$AC$5)</f>
        <v>0</v>
      </c>
      <c r="AF55" s="7"/>
      <c r="AG55" s="1">
        <f>SUMIFS(Table17[Quantity2],Table17[Product Name],'Stationery Inventory Sum'!$O55,Table17[Product Type2],'Stationery Inventory Sum'!$AG$5)</f>
        <v>0</v>
      </c>
      <c r="AI55" s="1">
        <f>SUMIFS(Table17[Total out of Inventory],Table17[Product Name],'Stationery Inventory Sum'!$O55,Table17[Product Type2],'Stationery Inventory Sum'!$AG$5)</f>
        <v>0</v>
      </c>
      <c r="AJ55" s="7"/>
      <c r="AK55" s="1">
        <f>SUMIFS(Table7[Quantity
 Sold],Table7[Sale - Product Name],'Stationery Inventory Sum'!$O55,Table7[Product Type2],'Stationery Inventory Sum'!$AK$5)</f>
        <v>0</v>
      </c>
      <c r="AM55" s="1">
        <f>SUMIFS(Table7[Total 
Paid],Table7[Sale - Product Name],'Stationery Inventory Sum'!$O55,Table7[Product Type2],'Stationery Inventory Sum'!$AK$5)</f>
        <v>0</v>
      </c>
    </row>
    <row r="56" spans="5:39" x14ac:dyDescent="0.25">
      <c r="E56" s="4"/>
      <c r="O56" s="49"/>
      <c r="P56" s="7"/>
      <c r="Q56" s="30">
        <f>SUMIFS(Table1914[Quantity],Table1914[Product Name],'Stationery Inventory Sum'!$O56)</f>
        <v>0</v>
      </c>
      <c r="S56" s="1">
        <f>SUMIFS(Table1914[Total Cost],Table1914[Product Name],'Stationery Inventory Sum'!$O56)</f>
        <v>0</v>
      </c>
      <c r="T56" s="7"/>
      <c r="U56" s="1">
        <f>SUMIFS(Table1914[Quantity Purchased],Table1914[Product Name],'Stationery Inventory Sum'!$O56)</f>
        <v>0</v>
      </c>
      <c r="W56" s="1">
        <f>SUMIFS(Table1914[Total Purchase
Cost],Table1914[Product Name],'Stationery Inventory Sum'!$O56)</f>
        <v>0</v>
      </c>
      <c r="X56" s="7"/>
      <c r="Y56" s="61">
        <f t="shared" si="0"/>
        <v>0</v>
      </c>
      <c r="AA56" s="61">
        <f t="shared" si="1"/>
        <v>0</v>
      </c>
      <c r="AB56" s="7"/>
      <c r="AC56" s="1">
        <f>SUMIFS(Table7[Quantity of 
Product Sold],Table7[Sale - Product Name],'Stationery Inventory Sum'!$O56,Table7[Product Type2],'Stationery Inventory Sum'!$AC$5)</f>
        <v>0</v>
      </c>
      <c r="AE56" s="1">
        <f>SUMIFS(Table7[Total Cost of
Goods Sold],Table7[Sale - Product Name],'Stationery Inventory Sum'!$O56,Table7[Product Type2],'Stationery Inventory Sum'!$AC$5)</f>
        <v>0</v>
      </c>
      <c r="AF56" s="7"/>
      <c r="AG56" s="1">
        <f>SUMIFS(Table17[Quantity2],Table17[Product Name],'Stationery Inventory Sum'!$O56,Table17[Product Type2],'Stationery Inventory Sum'!$AG$5)</f>
        <v>0</v>
      </c>
      <c r="AI56" s="1">
        <f>SUMIFS(Table17[Total out of Inventory],Table17[Product Name],'Stationery Inventory Sum'!$O56,Table17[Product Type2],'Stationery Inventory Sum'!$AG$5)</f>
        <v>0</v>
      </c>
      <c r="AJ56" s="7"/>
      <c r="AK56" s="1">
        <f>SUMIFS(Table7[Quantity
 Sold],Table7[Sale - Product Name],'Stationery Inventory Sum'!$O56,Table7[Product Type2],'Stationery Inventory Sum'!$AK$5)</f>
        <v>0</v>
      </c>
      <c r="AM56" s="1">
        <f>SUMIFS(Table7[Total 
Paid],Table7[Sale - Product Name],'Stationery Inventory Sum'!$O56,Table7[Product Type2],'Stationery Inventory Sum'!$AK$5)</f>
        <v>0</v>
      </c>
    </row>
    <row r="57" spans="5:39" x14ac:dyDescent="0.25">
      <c r="E57" s="4"/>
      <c r="O57" s="49"/>
      <c r="P57" s="7"/>
      <c r="Q57" s="30">
        <f>SUMIFS(Table1914[Quantity],Table1914[Product Name],'Stationery Inventory Sum'!$O57)</f>
        <v>0</v>
      </c>
      <c r="S57" s="1">
        <f>SUMIFS(Table1914[Total Cost],Table1914[Product Name],'Stationery Inventory Sum'!$O57)</f>
        <v>0</v>
      </c>
      <c r="T57" s="7"/>
      <c r="U57" s="1">
        <f>SUMIFS(Table1914[Quantity Purchased],Table1914[Product Name],'Stationery Inventory Sum'!$O57)</f>
        <v>0</v>
      </c>
      <c r="W57" s="1">
        <f>SUMIFS(Table1914[Total Purchase
Cost],Table1914[Product Name],'Stationery Inventory Sum'!$O57)</f>
        <v>0</v>
      </c>
      <c r="X57" s="7"/>
      <c r="Y57" s="61">
        <f t="shared" si="0"/>
        <v>0</v>
      </c>
      <c r="AA57" s="61">
        <f t="shared" si="1"/>
        <v>0</v>
      </c>
      <c r="AB57" s="7"/>
      <c r="AC57" s="1">
        <f>SUMIFS(Table7[Quantity of 
Product Sold],Table7[Sale - Product Name],'Stationery Inventory Sum'!$O57,Table7[Product Type2],'Stationery Inventory Sum'!$AC$5)</f>
        <v>0</v>
      </c>
      <c r="AE57" s="1">
        <f>SUMIFS(Table7[Total Cost of
Goods Sold],Table7[Sale - Product Name],'Stationery Inventory Sum'!$O57,Table7[Product Type2],'Stationery Inventory Sum'!$AC$5)</f>
        <v>0</v>
      </c>
      <c r="AF57" s="7"/>
      <c r="AG57" s="1">
        <f>SUMIFS(Table17[Quantity2],Table17[Product Name],'Stationery Inventory Sum'!$O57,Table17[Product Type2],'Stationery Inventory Sum'!$AG$5)</f>
        <v>0</v>
      </c>
      <c r="AI57" s="1">
        <f>SUMIFS(Table17[Total out of Inventory],Table17[Product Name],'Stationery Inventory Sum'!$O57,Table17[Product Type2],'Stationery Inventory Sum'!$AG$5)</f>
        <v>0</v>
      </c>
      <c r="AJ57" s="7"/>
      <c r="AK57" s="1">
        <f>SUMIFS(Table7[Quantity
 Sold],Table7[Sale - Product Name],'Stationery Inventory Sum'!$O57,Table7[Product Type2],'Stationery Inventory Sum'!$AK$5)</f>
        <v>0</v>
      </c>
      <c r="AM57" s="1">
        <f>SUMIFS(Table7[Total 
Paid],Table7[Sale - Product Name],'Stationery Inventory Sum'!$O57,Table7[Product Type2],'Stationery Inventory Sum'!$AK$5)</f>
        <v>0</v>
      </c>
    </row>
    <row r="58" spans="5:39" x14ac:dyDescent="0.25">
      <c r="E58" s="4"/>
      <c r="O58" s="49"/>
      <c r="P58" s="7"/>
      <c r="Q58" s="30">
        <f>SUMIFS(Table1914[Quantity],Table1914[Product Name],'Stationery Inventory Sum'!$O58)</f>
        <v>0</v>
      </c>
      <c r="S58" s="1">
        <f>SUMIFS(Table1914[Total Cost],Table1914[Product Name],'Stationery Inventory Sum'!$O58)</f>
        <v>0</v>
      </c>
      <c r="T58" s="7"/>
      <c r="U58" s="1">
        <f>SUMIFS(Table1914[Quantity Purchased],Table1914[Product Name],'Stationery Inventory Sum'!$O58)</f>
        <v>0</v>
      </c>
      <c r="W58" s="1">
        <f>SUMIFS(Table1914[Total Purchase
Cost],Table1914[Product Name],'Stationery Inventory Sum'!$O58)</f>
        <v>0</v>
      </c>
      <c r="X58" s="7"/>
      <c r="Y58" s="61">
        <f t="shared" si="0"/>
        <v>0</v>
      </c>
      <c r="AA58" s="61">
        <f t="shared" si="1"/>
        <v>0</v>
      </c>
      <c r="AB58" s="7"/>
      <c r="AC58" s="1">
        <f>SUMIFS(Table7[Quantity of 
Product Sold],Table7[Sale - Product Name],'Stationery Inventory Sum'!$O58,Table7[Product Type2],'Stationery Inventory Sum'!$AC$5)</f>
        <v>0</v>
      </c>
      <c r="AE58" s="1">
        <f>SUMIFS(Table7[Total Cost of
Goods Sold],Table7[Sale - Product Name],'Stationery Inventory Sum'!$O58,Table7[Product Type2],'Stationery Inventory Sum'!$AC$5)</f>
        <v>0</v>
      </c>
      <c r="AF58" s="7"/>
      <c r="AG58" s="1">
        <f>SUMIFS(Table17[Quantity2],Table17[Product Name],'Stationery Inventory Sum'!$O58,Table17[Product Type2],'Stationery Inventory Sum'!$AG$5)</f>
        <v>0</v>
      </c>
      <c r="AI58" s="1">
        <f>SUMIFS(Table17[Total out of Inventory],Table17[Product Name],'Stationery Inventory Sum'!$O58,Table17[Product Type2],'Stationery Inventory Sum'!$AG$5)</f>
        <v>0</v>
      </c>
      <c r="AJ58" s="7"/>
      <c r="AK58" s="1">
        <f>SUMIFS(Table7[Quantity
 Sold],Table7[Sale - Product Name],'Stationery Inventory Sum'!$O58,Table7[Product Type2],'Stationery Inventory Sum'!$AK$5)</f>
        <v>0</v>
      </c>
      <c r="AM58" s="1">
        <f>SUMIFS(Table7[Total 
Paid],Table7[Sale - Product Name],'Stationery Inventory Sum'!$O58,Table7[Product Type2],'Stationery Inventory Sum'!$AK$5)</f>
        <v>0</v>
      </c>
    </row>
    <row r="59" spans="5:39" x14ac:dyDescent="0.25">
      <c r="E59" s="4"/>
      <c r="O59" s="49"/>
      <c r="P59" s="7"/>
      <c r="Q59" s="30">
        <f>SUMIFS(Table1914[Quantity],Table1914[Product Name],'Stationery Inventory Sum'!$O59)</f>
        <v>0</v>
      </c>
      <c r="S59" s="1">
        <f>SUMIFS(Table1914[Total Cost],Table1914[Product Name],'Stationery Inventory Sum'!$O59)</f>
        <v>0</v>
      </c>
      <c r="T59" s="7"/>
      <c r="U59" s="1">
        <f>SUMIFS(Table1914[Quantity Purchased],Table1914[Product Name],'Stationery Inventory Sum'!$O59)</f>
        <v>0</v>
      </c>
      <c r="W59" s="1">
        <f>SUMIFS(Table1914[Total Purchase
Cost],Table1914[Product Name],'Stationery Inventory Sum'!$O59)</f>
        <v>0</v>
      </c>
      <c r="X59" s="7"/>
      <c r="Y59" s="61">
        <f t="shared" si="0"/>
        <v>0</v>
      </c>
      <c r="AA59" s="61">
        <f t="shared" si="1"/>
        <v>0</v>
      </c>
      <c r="AB59" s="7"/>
      <c r="AC59" s="1">
        <f>SUMIFS(Table7[Quantity of 
Product Sold],Table7[Sale - Product Name],'Stationery Inventory Sum'!$O59,Table7[Product Type2],'Stationery Inventory Sum'!$AC$5)</f>
        <v>0</v>
      </c>
      <c r="AE59" s="1">
        <f>SUMIFS(Table7[Total Cost of
Goods Sold],Table7[Sale - Product Name],'Stationery Inventory Sum'!$O59,Table7[Product Type2],'Stationery Inventory Sum'!$AC$5)</f>
        <v>0</v>
      </c>
      <c r="AF59" s="7"/>
      <c r="AG59" s="1">
        <f>SUMIFS(Table17[Quantity2],Table17[Product Name],'Stationery Inventory Sum'!$O59,Table17[Product Type2],'Stationery Inventory Sum'!$AG$5)</f>
        <v>0</v>
      </c>
      <c r="AI59" s="1">
        <f>SUMIFS(Table17[Total out of Inventory],Table17[Product Name],'Stationery Inventory Sum'!$O59,Table17[Product Type2],'Stationery Inventory Sum'!$AG$5)</f>
        <v>0</v>
      </c>
      <c r="AJ59" s="7"/>
      <c r="AK59" s="1">
        <f>SUMIFS(Table7[Quantity
 Sold],Table7[Sale - Product Name],'Stationery Inventory Sum'!$O59,Table7[Product Type2],'Stationery Inventory Sum'!$AK$5)</f>
        <v>0</v>
      </c>
      <c r="AM59" s="1">
        <f>SUMIFS(Table7[Total 
Paid],Table7[Sale - Product Name],'Stationery Inventory Sum'!$O59,Table7[Product Type2],'Stationery Inventory Sum'!$AK$5)</f>
        <v>0</v>
      </c>
    </row>
    <row r="60" spans="5:39" x14ac:dyDescent="0.25">
      <c r="O60" s="70"/>
      <c r="P60" s="7"/>
      <c r="Q60" s="30">
        <f>SUMIFS(Table1914[Quantity],Table1914[Product Name],'Stationery Inventory Sum'!$O60)</f>
        <v>0</v>
      </c>
      <c r="S60" s="1">
        <f>SUMIFS(Table1914[Total Cost],Table1914[Product Name],'Stationery Inventory Sum'!$O60)</f>
        <v>0</v>
      </c>
      <c r="T60" s="7"/>
      <c r="U60" s="1">
        <f>SUMIFS(Table1914[Quantity Purchased],Table1914[Product Name],'Stationery Inventory Sum'!$O60)</f>
        <v>0</v>
      </c>
      <c r="W60" s="1">
        <f>SUMIFS(Table1914[Total Purchase
Cost],Table1914[Product Name],'Stationery Inventory Sum'!$O60)</f>
        <v>0</v>
      </c>
      <c r="X60" s="7"/>
      <c r="Y60" s="61">
        <f t="shared" si="0"/>
        <v>0</v>
      </c>
      <c r="AA60" s="61">
        <f t="shared" si="1"/>
        <v>0</v>
      </c>
      <c r="AB60" s="7"/>
      <c r="AC60" s="1">
        <f>SUMIFS(Table7[Quantity of 
Product Sold],Table7[Sale - Product Name],'Stationery Inventory Sum'!$O60,Table7[Product Type2],'Stationery Inventory Sum'!$AC$5)</f>
        <v>0</v>
      </c>
      <c r="AE60" s="1">
        <f>SUMIFS(Table7[Total Cost of
Goods Sold],Table7[Sale - Product Name],'Stationery Inventory Sum'!$O60,Table7[Product Type2],'Stationery Inventory Sum'!$AC$5)</f>
        <v>0</v>
      </c>
      <c r="AF60" s="7"/>
      <c r="AG60" s="1">
        <f>SUMIFS(Table17[Quantity2],Table17[Product Name],'Stationery Inventory Sum'!$O60,Table17[Product Type2],'Stationery Inventory Sum'!$AG$5)</f>
        <v>0</v>
      </c>
      <c r="AI60" s="1">
        <f>SUMIFS(Table17[Total out of Inventory],Table17[Product Name],'Stationery Inventory Sum'!$O60,Table17[Product Type2],'Stationery Inventory Sum'!$AG$5)</f>
        <v>0</v>
      </c>
      <c r="AJ60" s="7"/>
      <c r="AK60" s="1">
        <f>SUMIFS(Table7[Quantity
 Sold],Table7[Sale - Product Name],'Stationery Inventory Sum'!$O60,Table7[Product Type2],'Stationery Inventory Sum'!$AK$5)</f>
        <v>0</v>
      </c>
      <c r="AM60" s="1">
        <f>SUMIFS(Table7[Total 
Paid],Table7[Sale - Product Name],'Stationery Inventory Sum'!$O60,Table7[Product Type2],'Stationery Inventory Sum'!$AK$5)</f>
        <v>0</v>
      </c>
    </row>
    <row r="61" spans="5:39" x14ac:dyDescent="0.25">
      <c r="O61" s="70"/>
      <c r="P61" s="7"/>
      <c r="Q61" s="30">
        <f>SUMIFS(Table1914[Quantity],Table1914[Product Name],'Stationery Inventory Sum'!$O61)</f>
        <v>0</v>
      </c>
      <c r="S61" s="1">
        <f>SUMIFS(Table1914[Total Cost],Table1914[Product Name],'Stationery Inventory Sum'!$O61)</f>
        <v>0</v>
      </c>
      <c r="T61" s="7"/>
      <c r="U61" s="1">
        <f>SUMIFS(Table1914[Quantity Purchased],Table1914[Product Name],'Stationery Inventory Sum'!$O61)</f>
        <v>0</v>
      </c>
      <c r="W61" s="1">
        <f>SUMIFS(Table1914[Total Purchase
Cost],Table1914[Product Name],'Stationery Inventory Sum'!$O61)</f>
        <v>0</v>
      </c>
      <c r="X61" s="7"/>
      <c r="Y61" s="61">
        <f t="shared" si="0"/>
        <v>0</v>
      </c>
      <c r="AA61" s="61">
        <f t="shared" si="1"/>
        <v>0</v>
      </c>
      <c r="AB61" s="7"/>
      <c r="AC61" s="1">
        <f>SUMIFS(Table7[Quantity of 
Product Sold],Table7[Sale - Product Name],'Stationery Inventory Sum'!$O61,Table7[Product Type2],'Stationery Inventory Sum'!$AC$5)</f>
        <v>0</v>
      </c>
      <c r="AE61" s="1">
        <f>SUMIFS(Table7[Total Cost of
Goods Sold],Table7[Sale - Product Name],'Stationery Inventory Sum'!$O61,Table7[Product Type2],'Stationery Inventory Sum'!$AC$5)</f>
        <v>0</v>
      </c>
      <c r="AF61" s="7"/>
      <c r="AG61" s="1">
        <f>SUMIFS(Table17[Quantity2],Table17[Product Name],'Stationery Inventory Sum'!$O61,Table17[Product Type2],'Stationery Inventory Sum'!$AG$5)</f>
        <v>0</v>
      </c>
      <c r="AI61" s="1">
        <f>SUMIFS(Table17[Total out of Inventory],Table17[Product Name],'Stationery Inventory Sum'!$O61,Table17[Product Type2],'Stationery Inventory Sum'!$AG$5)</f>
        <v>0</v>
      </c>
      <c r="AJ61" s="7"/>
      <c r="AK61" s="1">
        <f>SUMIFS(Table7[Quantity
 Sold],Table7[Sale - Product Name],'Stationery Inventory Sum'!$O61,Table7[Product Type2],'Stationery Inventory Sum'!$AK$5)</f>
        <v>0</v>
      </c>
      <c r="AM61" s="1">
        <f>SUMIFS(Table7[Total 
Paid],Table7[Sale - Product Name],'Stationery Inventory Sum'!$O61,Table7[Product Type2],'Stationery Inventory Sum'!$AK$5)</f>
        <v>0</v>
      </c>
    </row>
    <row r="62" spans="5:39" x14ac:dyDescent="0.25">
      <c r="O62" s="70"/>
      <c r="P62" s="7"/>
      <c r="Q62" s="30">
        <f>SUMIFS(Table1914[Quantity],Table1914[Product Name],'Stationery Inventory Sum'!$O62)</f>
        <v>0</v>
      </c>
      <c r="S62" s="1">
        <f>SUMIFS(Table1914[Total Cost],Table1914[Product Name],'Stationery Inventory Sum'!$O62)</f>
        <v>0</v>
      </c>
      <c r="T62" s="7"/>
      <c r="U62" s="1">
        <f>SUMIFS(Table1914[Quantity Purchased],Table1914[Product Name],'Stationery Inventory Sum'!$O62)</f>
        <v>0</v>
      </c>
      <c r="W62" s="1">
        <f>SUMIFS(Table1914[Total Purchase
Cost],Table1914[Product Name],'Stationery Inventory Sum'!$O62)</f>
        <v>0</v>
      </c>
      <c r="X62" s="7"/>
      <c r="Y62" s="61">
        <f t="shared" si="0"/>
        <v>0</v>
      </c>
      <c r="AA62" s="61">
        <f t="shared" si="1"/>
        <v>0</v>
      </c>
      <c r="AB62" s="7"/>
      <c r="AC62" s="1">
        <f>SUMIFS(Table7[Quantity of 
Product Sold],Table7[Sale - Product Name],'Stationery Inventory Sum'!$O62,Table7[Product Type2],'Stationery Inventory Sum'!$AC$5)</f>
        <v>0</v>
      </c>
      <c r="AE62" s="1">
        <f>SUMIFS(Table7[Total Cost of
Goods Sold],Table7[Sale - Product Name],'Stationery Inventory Sum'!$O62,Table7[Product Type2],'Stationery Inventory Sum'!$AC$5)</f>
        <v>0</v>
      </c>
      <c r="AF62" s="7"/>
      <c r="AG62" s="1">
        <f>SUMIFS(Table17[Quantity2],Table17[Product Name],'Stationery Inventory Sum'!$O62,Table17[Product Type2],'Stationery Inventory Sum'!$AG$5)</f>
        <v>0</v>
      </c>
      <c r="AI62" s="1">
        <f>SUMIFS(Table17[Total out of Inventory],Table17[Product Name],'Stationery Inventory Sum'!$O62,Table17[Product Type2],'Stationery Inventory Sum'!$AG$5)</f>
        <v>0</v>
      </c>
      <c r="AJ62" s="7"/>
      <c r="AK62" s="1">
        <f>SUMIFS(Table7[Quantity
 Sold],Table7[Sale - Product Name],'Stationery Inventory Sum'!$O62,Table7[Product Type2],'Stationery Inventory Sum'!$AK$5)</f>
        <v>0</v>
      </c>
      <c r="AM62" s="1">
        <f>SUMIFS(Table7[Total 
Paid],Table7[Sale - Product Name],'Stationery Inventory Sum'!$O62,Table7[Product Type2],'Stationery Inventory Sum'!$AK$5)</f>
        <v>0</v>
      </c>
    </row>
    <row r="63" spans="5:39" x14ac:dyDescent="0.25">
      <c r="O63" s="70"/>
      <c r="P63" s="7"/>
      <c r="Q63" s="30">
        <f>SUMIFS(Table1914[Quantity],Table1914[Product Name],'Stationery Inventory Sum'!$O63)</f>
        <v>0</v>
      </c>
      <c r="S63" s="1">
        <f>SUMIFS(Table1914[Total Cost],Table1914[Product Name],'Stationery Inventory Sum'!$O63)</f>
        <v>0</v>
      </c>
      <c r="T63" s="7"/>
      <c r="U63" s="1">
        <f>SUMIFS(Table1914[Quantity Purchased],Table1914[Product Name],'Stationery Inventory Sum'!$O63)</f>
        <v>0</v>
      </c>
      <c r="W63" s="1">
        <f>SUMIFS(Table1914[Total Purchase
Cost],Table1914[Product Name],'Stationery Inventory Sum'!$O63)</f>
        <v>0</v>
      </c>
      <c r="X63" s="7"/>
      <c r="Y63" s="61">
        <f t="shared" si="0"/>
        <v>0</v>
      </c>
      <c r="AA63" s="61">
        <f t="shared" si="1"/>
        <v>0</v>
      </c>
      <c r="AB63" s="7"/>
      <c r="AC63" s="1">
        <f>SUMIFS(Table7[Quantity of 
Product Sold],Table7[Sale - Product Name],'Stationery Inventory Sum'!$O63,Table7[Product Type2],'Stationery Inventory Sum'!$AC$5)</f>
        <v>0</v>
      </c>
      <c r="AE63" s="1">
        <f>SUMIFS(Table7[Total Cost of
Goods Sold],Table7[Sale - Product Name],'Stationery Inventory Sum'!$O63,Table7[Product Type2],'Stationery Inventory Sum'!$AC$5)</f>
        <v>0</v>
      </c>
      <c r="AF63" s="7"/>
      <c r="AG63" s="1">
        <f>SUMIFS(Table17[Quantity2],Table17[Product Name],'Stationery Inventory Sum'!$O63,Table17[Product Type2],'Stationery Inventory Sum'!$AG$5)</f>
        <v>0</v>
      </c>
      <c r="AI63" s="1">
        <f>SUMIFS(Table17[Total out of Inventory],Table17[Product Name],'Stationery Inventory Sum'!$O63,Table17[Product Type2],'Stationery Inventory Sum'!$AG$5)</f>
        <v>0</v>
      </c>
      <c r="AJ63" s="7"/>
      <c r="AK63" s="1">
        <f>SUMIFS(Table7[Quantity
 Sold],Table7[Sale - Product Name],'Stationery Inventory Sum'!$O63,Table7[Product Type2],'Stationery Inventory Sum'!$AK$5)</f>
        <v>0</v>
      </c>
      <c r="AM63" s="1">
        <f>SUMIFS(Table7[Total 
Paid],Table7[Sale - Product Name],'Stationery Inventory Sum'!$O63,Table7[Product Type2],'Stationery Inventory Sum'!$AK$5)</f>
        <v>0</v>
      </c>
    </row>
    <row r="64" spans="5:39" x14ac:dyDescent="0.25">
      <c r="O64" s="49"/>
      <c r="P64" s="7"/>
      <c r="Q64" s="30">
        <f>SUMIFS(Table1914[Quantity],Table1914[Product Name],'Stationery Inventory Sum'!$O64)</f>
        <v>0</v>
      </c>
      <c r="S64" s="1">
        <f>SUMIFS(Table1914[Total Cost],Table1914[Product Name],'Stationery Inventory Sum'!$O64)</f>
        <v>0</v>
      </c>
      <c r="T64" s="7"/>
      <c r="U64" s="1">
        <f>SUMIFS(Table1914[Quantity Purchased],Table1914[Product Name],'Stationery Inventory Sum'!$O64)</f>
        <v>0</v>
      </c>
      <c r="W64" s="1">
        <f>SUMIFS(Table1914[Total Purchase
Cost],Table1914[Product Name],'Stationery Inventory Sum'!$O64)</f>
        <v>0</v>
      </c>
      <c r="X64" s="7"/>
      <c r="Y64" s="61">
        <f t="shared" si="0"/>
        <v>0</v>
      </c>
      <c r="AA64" s="61">
        <f t="shared" si="1"/>
        <v>0</v>
      </c>
      <c r="AB64" s="7"/>
      <c r="AC64" s="1">
        <f>SUMIFS(Table7[Quantity of 
Product Sold],Table7[Sale - Product Name],'Stationery Inventory Sum'!$O64,Table7[Product Type2],'Stationery Inventory Sum'!$AC$5)</f>
        <v>0</v>
      </c>
      <c r="AE64" s="1">
        <f>SUMIFS(Table7[Total Cost of
Goods Sold],Table7[Sale - Product Name],'Stationery Inventory Sum'!$O64,Table7[Product Type2],'Stationery Inventory Sum'!$AC$5)</f>
        <v>0</v>
      </c>
      <c r="AF64" s="7"/>
      <c r="AG64" s="1">
        <f>SUMIFS(Table17[Quantity2],Table17[Product Name],'Stationery Inventory Sum'!$O64,Table17[Product Type2],'Stationery Inventory Sum'!$AG$5)</f>
        <v>0</v>
      </c>
      <c r="AI64" s="1">
        <f>SUMIFS(Table17[Total out of Inventory],Table17[Product Name],'Stationery Inventory Sum'!$O64,Table17[Product Type2],'Stationery Inventory Sum'!$AG$5)</f>
        <v>0</v>
      </c>
      <c r="AJ64" s="7"/>
      <c r="AK64" s="1">
        <f>SUMIFS(Table7[Quantity
 Sold],Table7[Sale - Product Name],'Stationery Inventory Sum'!$O64,Table7[Product Type2],'Stationery Inventory Sum'!$AK$5)</f>
        <v>0</v>
      </c>
      <c r="AM64" s="1">
        <f>SUMIFS(Table7[Total 
Paid],Table7[Sale - Product Name],'Stationery Inventory Sum'!$O64,Table7[Product Type2],'Stationery Inventory Sum'!$AK$5)</f>
        <v>0</v>
      </c>
    </row>
    <row r="65" spans="15:39" x14ac:dyDescent="0.25">
      <c r="O65" s="49"/>
      <c r="P65" s="7"/>
      <c r="Q65" s="30">
        <f>SUMIFS(Table1914[Quantity],Table1914[Product Name],'Stationery Inventory Sum'!$O65)</f>
        <v>0</v>
      </c>
      <c r="S65" s="1">
        <f>SUMIFS(Table1914[Total Cost],Table1914[Product Name],'Stationery Inventory Sum'!$O65)</f>
        <v>0</v>
      </c>
      <c r="T65" s="7"/>
      <c r="U65" s="1">
        <f>SUMIFS(Table1914[Quantity Purchased],Table1914[Product Name],'Stationery Inventory Sum'!$O65)</f>
        <v>0</v>
      </c>
      <c r="W65" s="1">
        <f>SUMIFS(Table1914[Total Purchase
Cost],Table1914[Product Name],'Stationery Inventory Sum'!$O65)</f>
        <v>0</v>
      </c>
      <c r="X65" s="7"/>
      <c r="Y65" s="61">
        <f t="shared" si="0"/>
        <v>0</v>
      </c>
      <c r="AA65" s="61">
        <f t="shared" si="1"/>
        <v>0</v>
      </c>
      <c r="AB65" s="7"/>
      <c r="AC65" s="1">
        <f>SUMIFS(Table7[Quantity of 
Product Sold],Table7[Sale - Product Name],'Stationery Inventory Sum'!$O65,Table7[Product Type2],'Stationery Inventory Sum'!$AC$5)</f>
        <v>0</v>
      </c>
      <c r="AE65" s="1">
        <f>SUMIFS(Table7[Total Cost of
Goods Sold],Table7[Sale - Product Name],'Stationery Inventory Sum'!$O65,Table7[Product Type2],'Stationery Inventory Sum'!$AC$5)</f>
        <v>0</v>
      </c>
      <c r="AF65" s="7"/>
      <c r="AG65" s="1">
        <f>SUMIFS(Table17[Quantity2],Table17[Product Name],'Stationery Inventory Sum'!$O65,Table17[Product Type2],'Stationery Inventory Sum'!$AG$5)</f>
        <v>0</v>
      </c>
      <c r="AI65" s="1">
        <f>SUMIFS(Table17[Total out of Inventory],Table17[Product Name],'Stationery Inventory Sum'!$O65,Table17[Product Type2],'Stationery Inventory Sum'!$AG$5)</f>
        <v>0</v>
      </c>
      <c r="AJ65" s="7"/>
      <c r="AK65" s="1">
        <f>SUMIFS(Table7[Quantity
 Sold],Table7[Sale - Product Name],'Stationery Inventory Sum'!$O65,Table7[Product Type2],'Stationery Inventory Sum'!$AK$5)</f>
        <v>0</v>
      </c>
      <c r="AM65" s="1">
        <f>SUMIFS(Table7[Total 
Paid],Table7[Sale - Product Name],'Stationery Inventory Sum'!$O65,Table7[Product Type2],'Stationery Inventory Sum'!$AK$5)</f>
        <v>0</v>
      </c>
    </row>
    <row r="66" spans="15:39" x14ac:dyDescent="0.25">
      <c r="O66" s="50"/>
      <c r="P66" s="7"/>
      <c r="Q66" s="30">
        <f>SUMIFS(Table1914[Quantity],Table1914[Product Name],'Stationery Inventory Sum'!$O66)</f>
        <v>0</v>
      </c>
      <c r="S66" s="1">
        <f>SUMIFS(Table1914[Total Cost],Table1914[Product Name],'Stationery Inventory Sum'!$O66)</f>
        <v>0</v>
      </c>
      <c r="T66" s="7"/>
      <c r="U66" s="1">
        <f>SUMIFS(Table1914[Quantity Purchased],Table1914[Product Name],'Stationery Inventory Sum'!$O66)</f>
        <v>0</v>
      </c>
      <c r="W66" s="1">
        <f>SUMIFS(Table1914[Total Purchase
Cost],Table1914[Product Name],'Stationery Inventory Sum'!$O66)</f>
        <v>0</v>
      </c>
      <c r="X66" s="7"/>
      <c r="Y66" s="61">
        <f t="shared" si="0"/>
        <v>0</v>
      </c>
      <c r="AA66" s="61">
        <f t="shared" si="1"/>
        <v>0</v>
      </c>
      <c r="AB66" s="7"/>
      <c r="AC66" s="1">
        <f>SUMIFS(Table7[Quantity of 
Product Sold],Table7[Sale - Product Name],'Stationery Inventory Sum'!$O66,Table7[Product Type2],'Stationery Inventory Sum'!$AC$5)</f>
        <v>0</v>
      </c>
      <c r="AE66" s="1">
        <f>SUMIFS(Table7[Total Cost of
Goods Sold],Table7[Sale - Product Name],'Stationery Inventory Sum'!$O66,Table7[Product Type2],'Stationery Inventory Sum'!$AC$5)</f>
        <v>0</v>
      </c>
      <c r="AF66" s="7"/>
      <c r="AG66" s="1">
        <f>SUMIFS(Table17[Quantity2],Table17[Product Name],'Stationery Inventory Sum'!$O66,Table17[Product Type2],'Stationery Inventory Sum'!$AG$5)</f>
        <v>0</v>
      </c>
      <c r="AI66" s="1">
        <f>SUMIFS(Table17[Total out of Inventory],Table17[Product Name],'Stationery Inventory Sum'!$O66,Table17[Product Type2],'Stationery Inventory Sum'!$AG$5)</f>
        <v>0</v>
      </c>
      <c r="AJ66" s="7"/>
      <c r="AK66" s="1">
        <f>SUMIFS(Table7[Quantity
 Sold],Table7[Sale - Product Name],'Stationery Inventory Sum'!$O66,Table7[Product Type2],'Stationery Inventory Sum'!$AK$5)</f>
        <v>0</v>
      </c>
      <c r="AM66" s="1">
        <f>SUMIFS(Table7[Total 
Paid],Table7[Sale - Product Name],'Stationery Inventory Sum'!$O66,Table7[Product Type2],'Stationery Inventory Sum'!$AK$5)</f>
        <v>0</v>
      </c>
    </row>
    <row r="67" spans="15:39" x14ac:dyDescent="0.25">
      <c r="O67" s="50"/>
      <c r="P67" s="7"/>
      <c r="Q67" s="30">
        <f>SUMIFS(Table1914[Quantity],Table1914[Product Name],'Stationery Inventory Sum'!$O67)</f>
        <v>0</v>
      </c>
      <c r="S67" s="1">
        <f>SUMIFS(Table1914[Total Cost],Table1914[Product Name],'Stationery Inventory Sum'!$O67)</f>
        <v>0</v>
      </c>
      <c r="T67" s="7"/>
      <c r="U67" s="1">
        <f>SUMIFS(Table1914[Quantity Purchased],Table1914[Product Name],'Stationery Inventory Sum'!$O67)</f>
        <v>0</v>
      </c>
      <c r="W67" s="1">
        <f>SUMIFS(Table1914[Total Purchase
Cost],Table1914[Product Name],'Stationery Inventory Sum'!$O67)</f>
        <v>0</v>
      </c>
      <c r="X67" s="7"/>
      <c r="Y67" s="61">
        <f t="shared" si="0"/>
        <v>0</v>
      </c>
      <c r="AA67" s="61">
        <f t="shared" si="1"/>
        <v>0</v>
      </c>
      <c r="AB67" s="7"/>
      <c r="AC67" s="1">
        <f>SUMIFS(Table7[Quantity of 
Product Sold],Table7[Sale - Product Name],'Stationery Inventory Sum'!$O67,Table7[Product Type2],'Stationery Inventory Sum'!$AC$5)</f>
        <v>0</v>
      </c>
      <c r="AE67" s="1">
        <f>SUMIFS(Table7[Total Cost of
Goods Sold],Table7[Sale - Product Name],'Stationery Inventory Sum'!$O67,Table7[Product Type2],'Stationery Inventory Sum'!$AC$5)</f>
        <v>0</v>
      </c>
      <c r="AF67" s="7"/>
      <c r="AG67" s="1">
        <f>SUMIFS(Table17[Quantity2],Table17[Product Name],'Stationery Inventory Sum'!$O67,Table17[Product Type2],'Stationery Inventory Sum'!$AG$5)</f>
        <v>0</v>
      </c>
      <c r="AI67" s="1">
        <f>SUMIFS(Table17[Total out of Inventory],Table17[Product Name],'Stationery Inventory Sum'!$O67,Table17[Product Type2],'Stationery Inventory Sum'!$AG$5)</f>
        <v>0</v>
      </c>
      <c r="AJ67" s="7"/>
      <c r="AK67" s="1">
        <f>SUMIFS(Table7[Quantity
 Sold],Table7[Sale - Product Name],'Stationery Inventory Sum'!$O67,Table7[Product Type2],'Stationery Inventory Sum'!$AK$5)</f>
        <v>0</v>
      </c>
      <c r="AM67" s="1">
        <f>SUMIFS(Table7[Total 
Paid],Table7[Sale - Product Name],'Stationery Inventory Sum'!$O67,Table7[Product Type2],'Stationery Inventory Sum'!$AK$5)</f>
        <v>0</v>
      </c>
    </row>
    <row r="68" spans="15:39" x14ac:dyDescent="0.25">
      <c r="O68" s="50"/>
      <c r="P68" s="7"/>
      <c r="Q68" s="30">
        <f>SUMIFS(Table1914[Quantity],Table1914[Product Name],'Stationery Inventory Sum'!$O68)</f>
        <v>0</v>
      </c>
      <c r="S68" s="1">
        <f>SUMIFS(Table1914[Total Cost],Table1914[Product Name],'Stationery Inventory Sum'!$O68)</f>
        <v>0</v>
      </c>
      <c r="T68" s="7"/>
      <c r="U68" s="1">
        <f>SUMIFS(Table1914[Quantity Purchased],Table1914[Product Name],'Stationery Inventory Sum'!$O68)</f>
        <v>0</v>
      </c>
      <c r="W68" s="1">
        <f>SUMIFS(Table1914[Total Purchase
Cost],Table1914[Product Name],'Stationery Inventory Sum'!$O68)</f>
        <v>0</v>
      </c>
      <c r="X68" s="7"/>
      <c r="Y68" s="61">
        <f t="shared" si="0"/>
        <v>0</v>
      </c>
      <c r="AA68" s="61">
        <f t="shared" si="1"/>
        <v>0</v>
      </c>
      <c r="AB68" s="7"/>
      <c r="AC68" s="1">
        <f>SUMIFS(Table7[Quantity of 
Product Sold],Table7[Sale - Product Name],'Stationery Inventory Sum'!$O68,Table7[Product Type2],'Stationery Inventory Sum'!$AC$5)</f>
        <v>0</v>
      </c>
      <c r="AE68" s="1">
        <f>SUMIFS(Table7[Total Cost of
Goods Sold],Table7[Sale - Product Name],'Stationery Inventory Sum'!$O68,Table7[Product Type2],'Stationery Inventory Sum'!$AC$5)</f>
        <v>0</v>
      </c>
      <c r="AF68" s="7"/>
      <c r="AG68" s="1">
        <f>SUMIFS(Table17[Quantity2],Table17[Product Name],'Stationery Inventory Sum'!$O68,Table17[Product Type2],'Stationery Inventory Sum'!$AG$5)</f>
        <v>0</v>
      </c>
      <c r="AI68" s="1">
        <f>SUMIFS(Table17[Total out of Inventory],Table17[Product Name],'Stationery Inventory Sum'!$O68,Table17[Product Type2],'Stationery Inventory Sum'!$AG$5)</f>
        <v>0</v>
      </c>
      <c r="AJ68" s="7"/>
      <c r="AK68" s="1">
        <f>SUMIFS(Table7[Quantity
 Sold],Table7[Sale - Product Name],'Stationery Inventory Sum'!$O68,Table7[Product Type2],'Stationery Inventory Sum'!$AK$5)</f>
        <v>0</v>
      </c>
      <c r="AM68" s="1">
        <f>SUMIFS(Table7[Total 
Paid],Table7[Sale - Product Name],'Stationery Inventory Sum'!$O68,Table7[Product Type2],'Stationery Inventory Sum'!$AK$5)</f>
        <v>0</v>
      </c>
    </row>
    <row r="69" spans="15:39" x14ac:dyDescent="0.25">
      <c r="O69" s="50"/>
      <c r="P69" s="7"/>
      <c r="Q69" s="30">
        <f>SUMIFS(Table1914[Quantity],Table1914[Product Name],'Stationery Inventory Sum'!$O69)</f>
        <v>0</v>
      </c>
      <c r="S69" s="1">
        <f>SUMIFS(Table1914[Total Cost],Table1914[Product Name],'Stationery Inventory Sum'!$O69)</f>
        <v>0</v>
      </c>
      <c r="T69" s="7"/>
      <c r="U69" s="1">
        <f>SUMIFS(Table1914[Quantity Purchased],Table1914[Product Name],'Stationery Inventory Sum'!$O69)</f>
        <v>0</v>
      </c>
      <c r="W69" s="1">
        <f>SUMIFS(Table1914[Total Purchase
Cost],Table1914[Product Name],'Stationery Inventory Sum'!$O69)</f>
        <v>0</v>
      </c>
      <c r="X69" s="7"/>
      <c r="Y69" s="61">
        <f t="shared" si="0"/>
        <v>0</v>
      </c>
      <c r="AA69" s="61">
        <f t="shared" si="1"/>
        <v>0</v>
      </c>
      <c r="AB69" s="7"/>
      <c r="AC69" s="1">
        <f>SUMIFS(Table7[Quantity of 
Product Sold],Table7[Sale - Product Name],'Stationery Inventory Sum'!$O69,Table7[Product Type2],'Stationery Inventory Sum'!$AC$5)</f>
        <v>0</v>
      </c>
      <c r="AE69" s="1">
        <f>SUMIFS(Table7[Total Cost of
Goods Sold],Table7[Sale - Product Name],'Stationery Inventory Sum'!$O69,Table7[Product Type2],'Stationery Inventory Sum'!$AC$5)</f>
        <v>0</v>
      </c>
      <c r="AF69" s="7"/>
      <c r="AG69" s="1">
        <f>SUMIFS(Table17[Quantity2],Table17[Product Name],'Stationery Inventory Sum'!$O69,Table17[Product Type2],'Stationery Inventory Sum'!$AG$5)</f>
        <v>0</v>
      </c>
      <c r="AI69" s="1">
        <f>SUMIFS(Table17[Total out of Inventory],Table17[Product Name],'Stationery Inventory Sum'!$O69,Table17[Product Type2],'Stationery Inventory Sum'!$AG$5)</f>
        <v>0</v>
      </c>
      <c r="AJ69" s="7"/>
      <c r="AK69" s="1">
        <f>SUMIFS(Table7[Quantity
 Sold],Table7[Sale - Product Name],'Stationery Inventory Sum'!$O69,Table7[Product Type2],'Stationery Inventory Sum'!$AK$5)</f>
        <v>0</v>
      </c>
      <c r="AM69" s="1">
        <f>SUMIFS(Table7[Total 
Paid],Table7[Sale - Product Name],'Stationery Inventory Sum'!$O69,Table7[Product Type2],'Stationery Inventory Sum'!$AK$5)</f>
        <v>0</v>
      </c>
    </row>
    <row r="70" spans="15:39" x14ac:dyDescent="0.25">
      <c r="O70" s="50"/>
      <c r="P70" s="7"/>
      <c r="Q70" s="30">
        <f>SUMIFS(Table1914[Quantity],Table1914[Product Name],'Stationery Inventory Sum'!$O70)</f>
        <v>0</v>
      </c>
      <c r="S70" s="1">
        <f>SUMIFS(Table1914[Total Cost],Table1914[Product Name],'Stationery Inventory Sum'!$O70)</f>
        <v>0</v>
      </c>
      <c r="T70" s="7"/>
      <c r="U70" s="1">
        <f>SUMIFS(Table1914[Quantity Purchased],Table1914[Product Name],'Stationery Inventory Sum'!$O70)</f>
        <v>0</v>
      </c>
      <c r="W70" s="1">
        <f>SUMIFS(Table1914[Total Purchase
Cost],Table1914[Product Name],'Stationery Inventory Sum'!$O70)</f>
        <v>0</v>
      </c>
      <c r="X70" s="7"/>
      <c r="Y70" s="61">
        <f t="shared" si="0"/>
        <v>0</v>
      </c>
      <c r="AA70" s="61">
        <f t="shared" si="1"/>
        <v>0</v>
      </c>
      <c r="AB70" s="7"/>
      <c r="AC70" s="1">
        <f>SUMIFS(Table7[Quantity of 
Product Sold],Table7[Sale - Product Name],'Stationery Inventory Sum'!$O70,Table7[Product Type2],'Stationery Inventory Sum'!$AC$5)</f>
        <v>0</v>
      </c>
      <c r="AE70" s="1">
        <f>SUMIFS(Table7[Total Cost of
Goods Sold],Table7[Sale - Product Name],'Stationery Inventory Sum'!$O70,Table7[Product Type2],'Stationery Inventory Sum'!$AC$5)</f>
        <v>0</v>
      </c>
      <c r="AF70" s="7"/>
      <c r="AG70" s="1">
        <f>SUMIFS(Table17[Quantity2],Table17[Product Name],'Stationery Inventory Sum'!$O70,Table17[Product Type2],'Stationery Inventory Sum'!$AG$5)</f>
        <v>0</v>
      </c>
      <c r="AI70" s="1">
        <f>SUMIFS(Table17[Total out of Inventory],Table17[Product Name],'Stationery Inventory Sum'!$O70,Table17[Product Type2],'Stationery Inventory Sum'!$AG$5)</f>
        <v>0</v>
      </c>
      <c r="AJ70" s="7"/>
      <c r="AK70" s="1">
        <f>SUMIFS(Table7[Quantity
 Sold],Table7[Sale - Product Name],'Stationery Inventory Sum'!$O70,Table7[Product Type2],'Stationery Inventory Sum'!$AK$5)</f>
        <v>0</v>
      </c>
      <c r="AM70" s="1">
        <f>SUMIFS(Table7[Total 
Paid],Table7[Sale - Product Name],'Stationery Inventory Sum'!$O70,Table7[Product Type2],'Stationery Inventory Sum'!$AK$5)</f>
        <v>0</v>
      </c>
    </row>
    <row r="71" spans="15:39" x14ac:dyDescent="0.25">
      <c r="O71" s="50"/>
      <c r="P71" s="7"/>
      <c r="Q71" s="30">
        <f>SUMIFS(Table1914[Quantity],Table1914[Product Name],'Stationery Inventory Sum'!$O71)</f>
        <v>0</v>
      </c>
      <c r="S71" s="1">
        <f>SUMIFS(Table1914[Total Cost],Table1914[Product Name],'Stationery Inventory Sum'!$O71)</f>
        <v>0</v>
      </c>
      <c r="T71" s="7"/>
      <c r="U71" s="1">
        <f>SUMIFS(Table1914[Quantity Purchased],Table1914[Product Name],'Stationery Inventory Sum'!$O71)</f>
        <v>0</v>
      </c>
      <c r="W71" s="1">
        <f>SUMIFS(Table1914[Total Purchase
Cost],Table1914[Product Name],'Stationery Inventory Sum'!$O71)</f>
        <v>0</v>
      </c>
      <c r="X71" s="7"/>
      <c r="Y71" s="61">
        <f t="shared" si="0"/>
        <v>0</v>
      </c>
      <c r="AA71" s="61">
        <f t="shared" si="1"/>
        <v>0</v>
      </c>
      <c r="AB71" s="7"/>
      <c r="AC71" s="1">
        <f>SUMIFS(Table7[Quantity of 
Product Sold],Table7[Sale - Product Name],'Stationery Inventory Sum'!$O71,Table7[Product Type2],'Stationery Inventory Sum'!$AC$5)</f>
        <v>0</v>
      </c>
      <c r="AE71" s="1">
        <f>SUMIFS(Table7[Total Cost of
Goods Sold],Table7[Sale - Product Name],'Stationery Inventory Sum'!$O71,Table7[Product Type2],'Stationery Inventory Sum'!$AC$5)</f>
        <v>0</v>
      </c>
      <c r="AF71" s="7"/>
      <c r="AG71" s="1">
        <f>SUMIFS(Table17[Quantity2],Table17[Product Name],'Stationery Inventory Sum'!$O71,Table17[Product Type2],'Stationery Inventory Sum'!$AG$5)</f>
        <v>0</v>
      </c>
      <c r="AI71" s="1">
        <f>SUMIFS(Table17[Total out of Inventory],Table17[Product Name],'Stationery Inventory Sum'!$O71,Table17[Product Type2],'Stationery Inventory Sum'!$AG$5)</f>
        <v>0</v>
      </c>
      <c r="AJ71" s="7"/>
      <c r="AK71" s="1">
        <f>SUMIFS(Table7[Quantity
 Sold],Table7[Sale - Product Name],'Stationery Inventory Sum'!$O71,Table7[Product Type2],'Stationery Inventory Sum'!$AK$5)</f>
        <v>0</v>
      </c>
      <c r="AM71" s="1">
        <f>SUMIFS(Table7[Total 
Paid],Table7[Sale - Product Name],'Stationery Inventory Sum'!$O71,Table7[Product Type2],'Stationery Inventory Sum'!$AK$5)</f>
        <v>0</v>
      </c>
    </row>
    <row r="72" spans="15:39" x14ac:dyDescent="0.25">
      <c r="O72" s="50"/>
      <c r="P72" s="7"/>
      <c r="Q72" s="30">
        <f>SUMIFS(Table1914[Quantity],Table1914[Product Name],'Stationery Inventory Sum'!$O72)</f>
        <v>0</v>
      </c>
      <c r="S72" s="1">
        <f>SUMIFS(Table1914[Total Cost],Table1914[Product Name],'Stationery Inventory Sum'!$O72)</f>
        <v>0</v>
      </c>
      <c r="T72" s="7"/>
      <c r="U72" s="1">
        <f>SUMIFS(Table1914[Quantity Purchased],Table1914[Product Name],'Stationery Inventory Sum'!$O72)</f>
        <v>0</v>
      </c>
      <c r="W72" s="1">
        <f>SUMIFS(Table1914[Total Purchase
Cost],Table1914[Product Name],'Stationery Inventory Sum'!$O72)</f>
        <v>0</v>
      </c>
      <c r="X72" s="7"/>
      <c r="Y72" s="61">
        <f t="shared" si="0"/>
        <v>0</v>
      </c>
      <c r="AA72" s="61">
        <f t="shared" si="1"/>
        <v>0</v>
      </c>
      <c r="AB72" s="7"/>
      <c r="AC72" s="1">
        <f>SUMIFS(Table7[Quantity of 
Product Sold],Table7[Sale - Product Name],'Stationery Inventory Sum'!$O72,Table7[Product Type2],'Stationery Inventory Sum'!$AC$5)</f>
        <v>0</v>
      </c>
      <c r="AE72" s="1">
        <f>SUMIFS(Table7[Total Cost of
Goods Sold],Table7[Sale - Product Name],'Stationery Inventory Sum'!$O72,Table7[Product Type2],'Stationery Inventory Sum'!$AC$5)</f>
        <v>0</v>
      </c>
      <c r="AF72" s="7"/>
      <c r="AG72" s="1">
        <f>SUMIFS(Table17[Quantity2],Table17[Product Name],'Stationery Inventory Sum'!$O72,Table17[Product Type2],'Stationery Inventory Sum'!$AG$5)</f>
        <v>0</v>
      </c>
      <c r="AI72" s="1">
        <f>SUMIFS(Table17[Total out of Inventory],Table17[Product Name],'Stationery Inventory Sum'!$O72,Table17[Product Type2],'Stationery Inventory Sum'!$AG$5)</f>
        <v>0</v>
      </c>
      <c r="AJ72" s="7"/>
      <c r="AK72" s="1">
        <f>SUMIFS(Table7[Quantity
 Sold],Table7[Sale - Product Name],'Stationery Inventory Sum'!$O72,Table7[Product Type2],'Stationery Inventory Sum'!$AK$5)</f>
        <v>0</v>
      </c>
      <c r="AM72" s="1">
        <f>SUMIFS(Table7[Total 
Paid],Table7[Sale - Product Name],'Stationery Inventory Sum'!$O72,Table7[Product Type2],'Stationery Inventory Sum'!$AK$5)</f>
        <v>0</v>
      </c>
    </row>
    <row r="73" spans="15:39" x14ac:dyDescent="0.25">
      <c r="O73" s="50"/>
      <c r="P73" s="7"/>
      <c r="Q73" s="30">
        <f>SUMIFS(Table1914[Quantity],Table1914[Product Name],'Stationery Inventory Sum'!$O73)</f>
        <v>0</v>
      </c>
      <c r="S73" s="1">
        <f>SUMIFS(Table1914[Total Cost],Table1914[Product Name],'Stationery Inventory Sum'!$O73)</f>
        <v>0</v>
      </c>
      <c r="T73" s="7"/>
      <c r="U73" s="1">
        <f>SUMIFS(Table1914[Quantity Purchased],Table1914[Product Name],'Stationery Inventory Sum'!$O73)</f>
        <v>0</v>
      </c>
      <c r="W73" s="1">
        <f>SUMIFS(Table1914[Total Purchase
Cost],Table1914[Product Name],'Stationery Inventory Sum'!$O73)</f>
        <v>0</v>
      </c>
      <c r="X73" s="7"/>
      <c r="Y73" s="61">
        <f t="shared" si="0"/>
        <v>0</v>
      </c>
      <c r="AA73" s="61">
        <f t="shared" si="1"/>
        <v>0</v>
      </c>
      <c r="AB73" s="7"/>
      <c r="AC73" s="1">
        <f>SUMIFS(Table7[Quantity of 
Product Sold],Table7[Sale - Product Name],'Stationery Inventory Sum'!$O73,Table7[Product Type2],'Stationery Inventory Sum'!$AC$5)</f>
        <v>0</v>
      </c>
      <c r="AE73" s="1">
        <f>SUMIFS(Table7[Total Cost of
Goods Sold],Table7[Sale - Product Name],'Stationery Inventory Sum'!$O73,Table7[Product Type2],'Stationery Inventory Sum'!$AC$5)</f>
        <v>0</v>
      </c>
      <c r="AF73" s="7"/>
      <c r="AG73" s="1">
        <f>SUMIFS(Table17[Quantity2],Table17[Product Name],'Stationery Inventory Sum'!$O73,Table17[Product Type2],'Stationery Inventory Sum'!$AG$5)</f>
        <v>0</v>
      </c>
      <c r="AI73" s="1">
        <f>SUMIFS(Table17[Total out of Inventory],Table17[Product Name],'Stationery Inventory Sum'!$O73,Table17[Product Type2],'Stationery Inventory Sum'!$AG$5)</f>
        <v>0</v>
      </c>
      <c r="AJ73" s="7"/>
      <c r="AK73" s="1">
        <f>SUMIFS(Table7[Quantity
 Sold],Table7[Sale - Product Name],'Stationery Inventory Sum'!$O73,Table7[Product Type2],'Stationery Inventory Sum'!$AK$5)</f>
        <v>0</v>
      </c>
      <c r="AM73" s="1">
        <f>SUMIFS(Table7[Total 
Paid],Table7[Sale - Product Name],'Stationery Inventory Sum'!$O73,Table7[Product Type2],'Stationery Inventory Sum'!$AK$5)</f>
        <v>0</v>
      </c>
    </row>
    <row r="74" spans="15:39" x14ac:dyDescent="0.25">
      <c r="O74" s="50"/>
      <c r="P74" s="7"/>
      <c r="Q74" s="30">
        <f>SUMIFS(Table1914[Quantity],Table1914[Product Name],'Stationery Inventory Sum'!$O74)</f>
        <v>0</v>
      </c>
      <c r="S74" s="1">
        <f>SUMIFS(Table1914[Total Cost],Table1914[Product Name],'Stationery Inventory Sum'!$O74)</f>
        <v>0</v>
      </c>
      <c r="T74" s="7"/>
      <c r="U74" s="1">
        <f>SUMIFS(Table1914[Quantity Purchased],Table1914[Product Name],'Stationery Inventory Sum'!$O74)</f>
        <v>0</v>
      </c>
      <c r="W74" s="1">
        <f>SUMIFS(Table1914[Total Purchase
Cost],Table1914[Product Name],'Stationery Inventory Sum'!$O74)</f>
        <v>0</v>
      </c>
      <c r="X74" s="7"/>
      <c r="Y74" s="61">
        <f t="shared" ref="Y74:Y137" si="2">SUM(Q74,U74,-AC74,AG74)</f>
        <v>0</v>
      </c>
      <c r="AA74" s="61">
        <f t="shared" ref="AA74:AA137" si="3">SUM(S74,W74,-AE74,AI74)</f>
        <v>0</v>
      </c>
      <c r="AB74" s="7"/>
      <c r="AC74" s="1">
        <f>SUMIFS(Table7[Quantity of 
Product Sold],Table7[Sale - Product Name],'Stationery Inventory Sum'!$O74,Table7[Product Type2],'Stationery Inventory Sum'!$AC$5)</f>
        <v>0</v>
      </c>
      <c r="AE74" s="1">
        <f>SUMIFS(Table7[Total Cost of
Goods Sold],Table7[Sale - Product Name],'Stationery Inventory Sum'!$O74,Table7[Product Type2],'Stationery Inventory Sum'!$AC$5)</f>
        <v>0</v>
      </c>
      <c r="AF74" s="7"/>
      <c r="AG74" s="1">
        <f>SUMIFS(Table17[Quantity2],Table17[Product Name],'Stationery Inventory Sum'!$O74,Table17[Product Type2],'Stationery Inventory Sum'!$AG$5)</f>
        <v>0</v>
      </c>
      <c r="AI74" s="1">
        <f>SUMIFS(Table17[Total out of Inventory],Table17[Product Name],'Stationery Inventory Sum'!$O74,Table17[Product Type2],'Stationery Inventory Sum'!$AG$5)</f>
        <v>0</v>
      </c>
      <c r="AJ74" s="7"/>
      <c r="AK74" s="1">
        <f>SUMIFS(Table7[Quantity
 Sold],Table7[Sale - Product Name],'Stationery Inventory Sum'!$O74,Table7[Product Type2],'Stationery Inventory Sum'!$AK$5)</f>
        <v>0</v>
      </c>
      <c r="AM74" s="1">
        <f>SUMIFS(Table7[Total 
Paid],Table7[Sale - Product Name],'Stationery Inventory Sum'!$O74,Table7[Product Type2],'Stationery Inventory Sum'!$AK$5)</f>
        <v>0</v>
      </c>
    </row>
    <row r="75" spans="15:39" x14ac:dyDescent="0.25">
      <c r="O75" s="50"/>
      <c r="P75" s="7"/>
      <c r="Q75" s="30">
        <f>SUMIFS(Table1914[Quantity],Table1914[Product Name],'Stationery Inventory Sum'!$O75)</f>
        <v>0</v>
      </c>
      <c r="S75" s="1">
        <f>SUMIFS(Table1914[Total Cost],Table1914[Product Name],'Stationery Inventory Sum'!$O75)</f>
        <v>0</v>
      </c>
      <c r="T75" s="7"/>
      <c r="U75" s="1">
        <f>SUMIFS(Table1914[Quantity Purchased],Table1914[Product Name],'Stationery Inventory Sum'!$O75)</f>
        <v>0</v>
      </c>
      <c r="W75" s="1">
        <f>SUMIFS(Table1914[Total Purchase
Cost],Table1914[Product Name],'Stationery Inventory Sum'!$O75)</f>
        <v>0</v>
      </c>
      <c r="X75" s="7"/>
      <c r="Y75" s="61">
        <f t="shared" si="2"/>
        <v>0</v>
      </c>
      <c r="AA75" s="61">
        <f t="shared" si="3"/>
        <v>0</v>
      </c>
      <c r="AB75" s="7"/>
      <c r="AC75" s="1">
        <f>SUMIFS(Table7[Quantity of 
Product Sold],Table7[Sale - Product Name],'Stationery Inventory Sum'!$O75,Table7[Product Type2],'Stationery Inventory Sum'!$AC$5)</f>
        <v>0</v>
      </c>
      <c r="AE75" s="1">
        <f>SUMIFS(Table7[Total Cost of
Goods Sold],Table7[Sale - Product Name],'Stationery Inventory Sum'!$O75,Table7[Product Type2],'Stationery Inventory Sum'!$AC$5)</f>
        <v>0</v>
      </c>
      <c r="AF75" s="7"/>
      <c r="AG75" s="1">
        <f>SUMIFS(Table17[Quantity2],Table17[Product Name],'Stationery Inventory Sum'!$O75,Table17[Product Type2],'Stationery Inventory Sum'!$AG$5)</f>
        <v>0</v>
      </c>
      <c r="AI75" s="1">
        <f>SUMIFS(Table17[Total out of Inventory],Table17[Product Name],'Stationery Inventory Sum'!$O75,Table17[Product Type2],'Stationery Inventory Sum'!$AG$5)</f>
        <v>0</v>
      </c>
      <c r="AJ75" s="7"/>
      <c r="AK75" s="1">
        <f>SUMIFS(Table7[Quantity
 Sold],Table7[Sale - Product Name],'Stationery Inventory Sum'!$O75,Table7[Product Type2],'Stationery Inventory Sum'!$AK$5)</f>
        <v>0</v>
      </c>
      <c r="AM75" s="1">
        <f>SUMIFS(Table7[Total 
Paid],Table7[Sale - Product Name],'Stationery Inventory Sum'!$O75,Table7[Product Type2],'Stationery Inventory Sum'!$AK$5)</f>
        <v>0</v>
      </c>
    </row>
    <row r="76" spans="15:39" x14ac:dyDescent="0.25">
      <c r="O76" s="50"/>
      <c r="P76" s="7"/>
      <c r="Q76" s="30">
        <f>SUMIFS(Table1914[Quantity],Table1914[Product Name],'Stationery Inventory Sum'!$O76)</f>
        <v>0</v>
      </c>
      <c r="S76" s="1">
        <f>SUMIFS(Table1914[Total Cost],Table1914[Product Name],'Stationery Inventory Sum'!$O76)</f>
        <v>0</v>
      </c>
      <c r="T76" s="7"/>
      <c r="U76" s="1">
        <f>SUMIFS(Table1914[Quantity Purchased],Table1914[Product Name],'Stationery Inventory Sum'!$O76)</f>
        <v>0</v>
      </c>
      <c r="W76" s="1">
        <f>SUMIFS(Table1914[Total Purchase
Cost],Table1914[Product Name],'Stationery Inventory Sum'!$O76)</f>
        <v>0</v>
      </c>
      <c r="X76" s="7"/>
      <c r="Y76" s="61">
        <f t="shared" si="2"/>
        <v>0</v>
      </c>
      <c r="AA76" s="61">
        <f t="shared" si="3"/>
        <v>0</v>
      </c>
      <c r="AB76" s="7"/>
      <c r="AC76" s="1">
        <f>SUMIFS(Table7[Quantity of 
Product Sold],Table7[Sale - Product Name],'Stationery Inventory Sum'!$O76,Table7[Product Type2],'Stationery Inventory Sum'!$AC$5)</f>
        <v>0</v>
      </c>
      <c r="AE76" s="1">
        <f>SUMIFS(Table7[Total Cost of
Goods Sold],Table7[Sale - Product Name],'Stationery Inventory Sum'!$O76,Table7[Product Type2],'Stationery Inventory Sum'!$AC$5)</f>
        <v>0</v>
      </c>
      <c r="AF76" s="7"/>
      <c r="AG76" s="1">
        <f>SUMIFS(Table17[Quantity2],Table17[Product Name],'Stationery Inventory Sum'!$O76,Table17[Product Type2],'Stationery Inventory Sum'!$AG$5)</f>
        <v>0</v>
      </c>
      <c r="AI76" s="1">
        <f>SUMIFS(Table17[Total out of Inventory],Table17[Product Name],'Stationery Inventory Sum'!$O76,Table17[Product Type2],'Stationery Inventory Sum'!$AG$5)</f>
        <v>0</v>
      </c>
      <c r="AJ76" s="7"/>
      <c r="AK76" s="1">
        <f>SUMIFS(Table7[Quantity
 Sold],Table7[Sale - Product Name],'Stationery Inventory Sum'!$O76,Table7[Product Type2],'Stationery Inventory Sum'!$AK$5)</f>
        <v>0</v>
      </c>
      <c r="AM76" s="1">
        <f>SUMIFS(Table7[Total 
Paid],Table7[Sale - Product Name],'Stationery Inventory Sum'!$O76,Table7[Product Type2],'Stationery Inventory Sum'!$AK$5)</f>
        <v>0</v>
      </c>
    </row>
    <row r="77" spans="15:39" x14ac:dyDescent="0.25">
      <c r="O77" s="50"/>
      <c r="P77" s="7"/>
      <c r="Q77" s="30">
        <f>SUMIFS(Table1914[Quantity],Table1914[Product Name],'Stationery Inventory Sum'!$O77)</f>
        <v>0</v>
      </c>
      <c r="S77" s="1">
        <f>SUMIFS(Table1914[Total Cost],Table1914[Product Name],'Stationery Inventory Sum'!$O77)</f>
        <v>0</v>
      </c>
      <c r="T77" s="7"/>
      <c r="U77" s="1">
        <f>SUMIFS(Table1914[Quantity Purchased],Table1914[Product Name],'Stationery Inventory Sum'!$O77)</f>
        <v>0</v>
      </c>
      <c r="W77" s="1">
        <f>SUMIFS(Table1914[Total Purchase
Cost],Table1914[Product Name],'Stationery Inventory Sum'!$O77)</f>
        <v>0</v>
      </c>
      <c r="X77" s="7"/>
      <c r="Y77" s="61">
        <f t="shared" si="2"/>
        <v>0</v>
      </c>
      <c r="AA77" s="61">
        <f t="shared" si="3"/>
        <v>0</v>
      </c>
      <c r="AB77" s="7"/>
      <c r="AC77" s="1">
        <f>SUMIFS(Table7[Quantity of 
Product Sold],Table7[Sale - Product Name],'Stationery Inventory Sum'!$O77,Table7[Product Type2],'Stationery Inventory Sum'!$AC$5)</f>
        <v>0</v>
      </c>
      <c r="AE77" s="1">
        <f>SUMIFS(Table7[Total Cost of
Goods Sold],Table7[Sale - Product Name],'Stationery Inventory Sum'!$O77,Table7[Product Type2],'Stationery Inventory Sum'!$AC$5)</f>
        <v>0</v>
      </c>
      <c r="AF77" s="7"/>
      <c r="AG77" s="1">
        <f>SUMIFS(Table17[Quantity2],Table17[Product Name],'Stationery Inventory Sum'!$O77,Table17[Product Type2],'Stationery Inventory Sum'!$AG$5)</f>
        <v>0</v>
      </c>
      <c r="AI77" s="1">
        <f>SUMIFS(Table17[Total out of Inventory],Table17[Product Name],'Stationery Inventory Sum'!$O77,Table17[Product Type2],'Stationery Inventory Sum'!$AG$5)</f>
        <v>0</v>
      </c>
      <c r="AJ77" s="7"/>
      <c r="AK77" s="1">
        <f>SUMIFS(Table7[Quantity
 Sold],Table7[Sale - Product Name],'Stationery Inventory Sum'!$O77,Table7[Product Type2],'Stationery Inventory Sum'!$AK$5)</f>
        <v>0</v>
      </c>
      <c r="AM77" s="1">
        <f>SUMIFS(Table7[Total 
Paid],Table7[Sale - Product Name],'Stationery Inventory Sum'!$O77,Table7[Product Type2],'Stationery Inventory Sum'!$AK$5)</f>
        <v>0</v>
      </c>
    </row>
    <row r="78" spans="15:39" x14ac:dyDescent="0.25">
      <c r="O78" s="50"/>
      <c r="P78" s="7"/>
      <c r="Q78" s="30">
        <f>SUMIFS(Table1914[Quantity],Table1914[Product Name],'Stationery Inventory Sum'!$O78)</f>
        <v>0</v>
      </c>
      <c r="S78" s="1">
        <f>SUMIFS(Table1914[Total Cost],Table1914[Product Name],'Stationery Inventory Sum'!$O78)</f>
        <v>0</v>
      </c>
      <c r="T78" s="7"/>
      <c r="U78" s="1">
        <f>SUMIFS(Table1914[Quantity Purchased],Table1914[Product Name],'Stationery Inventory Sum'!$O78)</f>
        <v>0</v>
      </c>
      <c r="W78" s="1">
        <f>SUMIFS(Table1914[Total Purchase
Cost],Table1914[Product Name],'Stationery Inventory Sum'!$O78)</f>
        <v>0</v>
      </c>
      <c r="X78" s="7"/>
      <c r="Y78" s="61">
        <f t="shared" si="2"/>
        <v>0</v>
      </c>
      <c r="AA78" s="61">
        <f t="shared" si="3"/>
        <v>0</v>
      </c>
      <c r="AB78" s="7"/>
      <c r="AC78" s="1">
        <f>SUMIFS(Table7[Quantity of 
Product Sold],Table7[Sale - Product Name],'Stationery Inventory Sum'!$O78,Table7[Product Type2],'Stationery Inventory Sum'!$AC$5)</f>
        <v>0</v>
      </c>
      <c r="AE78" s="1">
        <f>SUMIFS(Table7[Total Cost of
Goods Sold],Table7[Sale - Product Name],'Stationery Inventory Sum'!$O78,Table7[Product Type2],'Stationery Inventory Sum'!$AC$5)</f>
        <v>0</v>
      </c>
      <c r="AF78" s="7"/>
      <c r="AG78" s="1">
        <f>SUMIFS(Table17[Quantity2],Table17[Product Name],'Stationery Inventory Sum'!$O78,Table17[Product Type2],'Stationery Inventory Sum'!$AG$5)</f>
        <v>0</v>
      </c>
      <c r="AI78" s="1">
        <f>SUMIFS(Table17[Total out of Inventory],Table17[Product Name],'Stationery Inventory Sum'!$O78,Table17[Product Type2],'Stationery Inventory Sum'!$AG$5)</f>
        <v>0</v>
      </c>
      <c r="AJ78" s="7"/>
      <c r="AK78" s="1">
        <f>SUMIFS(Table7[Quantity
 Sold],Table7[Sale - Product Name],'Stationery Inventory Sum'!$O78,Table7[Product Type2],'Stationery Inventory Sum'!$AK$5)</f>
        <v>0</v>
      </c>
      <c r="AM78" s="1">
        <f>SUMIFS(Table7[Total 
Paid],Table7[Sale - Product Name],'Stationery Inventory Sum'!$O78,Table7[Product Type2],'Stationery Inventory Sum'!$AK$5)</f>
        <v>0</v>
      </c>
    </row>
    <row r="79" spans="15:39" x14ac:dyDescent="0.25">
      <c r="O79" s="50"/>
      <c r="P79" s="7"/>
      <c r="Q79" s="30">
        <f>SUMIFS(Table1914[Quantity],Table1914[Product Name],'Stationery Inventory Sum'!$O79)</f>
        <v>0</v>
      </c>
      <c r="S79" s="1">
        <f>SUMIFS(Table1914[Total Cost],Table1914[Product Name],'Stationery Inventory Sum'!$O79)</f>
        <v>0</v>
      </c>
      <c r="T79" s="7"/>
      <c r="U79" s="1">
        <f>SUMIFS(Table1914[Quantity Purchased],Table1914[Product Name],'Stationery Inventory Sum'!$O79)</f>
        <v>0</v>
      </c>
      <c r="W79" s="1">
        <f>SUMIFS(Table1914[Total Purchase
Cost],Table1914[Product Name],'Stationery Inventory Sum'!$O79)</f>
        <v>0</v>
      </c>
      <c r="X79" s="7"/>
      <c r="Y79" s="61">
        <f t="shared" si="2"/>
        <v>0</v>
      </c>
      <c r="AA79" s="61">
        <f t="shared" si="3"/>
        <v>0</v>
      </c>
      <c r="AB79" s="7"/>
      <c r="AC79" s="1">
        <f>SUMIFS(Table7[Quantity of 
Product Sold],Table7[Sale - Product Name],'Stationery Inventory Sum'!$O79,Table7[Product Type2],'Stationery Inventory Sum'!$AC$5)</f>
        <v>0</v>
      </c>
      <c r="AE79" s="1">
        <f>SUMIFS(Table7[Total Cost of
Goods Sold],Table7[Sale - Product Name],'Stationery Inventory Sum'!$O79,Table7[Product Type2],'Stationery Inventory Sum'!$AC$5)</f>
        <v>0</v>
      </c>
      <c r="AF79" s="7"/>
      <c r="AG79" s="1">
        <f>SUMIFS(Table17[Quantity2],Table17[Product Name],'Stationery Inventory Sum'!$O79,Table17[Product Type2],'Stationery Inventory Sum'!$AG$5)</f>
        <v>0</v>
      </c>
      <c r="AI79" s="1">
        <f>SUMIFS(Table17[Total out of Inventory],Table17[Product Name],'Stationery Inventory Sum'!$O79,Table17[Product Type2],'Stationery Inventory Sum'!$AG$5)</f>
        <v>0</v>
      </c>
      <c r="AJ79" s="7"/>
      <c r="AK79" s="1">
        <f>SUMIFS(Table7[Quantity
 Sold],Table7[Sale - Product Name],'Stationery Inventory Sum'!$O79,Table7[Product Type2],'Stationery Inventory Sum'!$AK$5)</f>
        <v>0</v>
      </c>
      <c r="AM79" s="1">
        <f>SUMIFS(Table7[Total 
Paid],Table7[Sale - Product Name],'Stationery Inventory Sum'!$O79,Table7[Product Type2],'Stationery Inventory Sum'!$AK$5)</f>
        <v>0</v>
      </c>
    </row>
    <row r="80" spans="15:39" x14ac:dyDescent="0.25">
      <c r="O80" s="50"/>
      <c r="P80" s="7"/>
      <c r="Q80" s="30">
        <f>SUMIFS(Table1914[Quantity],Table1914[Product Name],'Stationery Inventory Sum'!$O80)</f>
        <v>0</v>
      </c>
      <c r="S80" s="1">
        <f>SUMIFS(Table1914[Total Cost],Table1914[Product Name],'Stationery Inventory Sum'!$O80)</f>
        <v>0</v>
      </c>
      <c r="T80" s="7"/>
      <c r="U80" s="1">
        <f>SUMIFS(Table1914[Quantity Purchased],Table1914[Product Name],'Stationery Inventory Sum'!$O80)</f>
        <v>0</v>
      </c>
      <c r="W80" s="1">
        <f>SUMIFS(Table1914[Total Purchase
Cost],Table1914[Product Name],'Stationery Inventory Sum'!$O80)</f>
        <v>0</v>
      </c>
      <c r="X80" s="7"/>
      <c r="Y80" s="61">
        <f t="shared" si="2"/>
        <v>0</v>
      </c>
      <c r="AA80" s="61">
        <f t="shared" si="3"/>
        <v>0</v>
      </c>
      <c r="AB80" s="7"/>
      <c r="AC80" s="1">
        <f>SUMIFS(Table7[Quantity of 
Product Sold],Table7[Sale - Product Name],'Stationery Inventory Sum'!$O80,Table7[Product Type2],'Stationery Inventory Sum'!$AC$5)</f>
        <v>0</v>
      </c>
      <c r="AE80" s="1">
        <f>SUMIFS(Table7[Total Cost of
Goods Sold],Table7[Sale - Product Name],'Stationery Inventory Sum'!$O80,Table7[Product Type2],'Stationery Inventory Sum'!$AC$5)</f>
        <v>0</v>
      </c>
      <c r="AF80" s="7"/>
      <c r="AG80" s="1">
        <f>SUMIFS(Table17[Quantity2],Table17[Product Name],'Stationery Inventory Sum'!$O80,Table17[Product Type2],'Stationery Inventory Sum'!$AG$5)</f>
        <v>0</v>
      </c>
      <c r="AI80" s="1">
        <f>SUMIFS(Table17[Total out of Inventory],Table17[Product Name],'Stationery Inventory Sum'!$O80,Table17[Product Type2],'Stationery Inventory Sum'!$AG$5)</f>
        <v>0</v>
      </c>
      <c r="AJ80" s="7"/>
      <c r="AK80" s="1">
        <f>SUMIFS(Table7[Quantity
 Sold],Table7[Sale - Product Name],'Stationery Inventory Sum'!$O80,Table7[Product Type2],'Stationery Inventory Sum'!$AK$5)</f>
        <v>0</v>
      </c>
      <c r="AM80" s="1">
        <f>SUMIFS(Table7[Total 
Paid],Table7[Sale - Product Name],'Stationery Inventory Sum'!$O80,Table7[Product Type2],'Stationery Inventory Sum'!$AK$5)</f>
        <v>0</v>
      </c>
    </row>
    <row r="81" spans="15:39" x14ac:dyDescent="0.25">
      <c r="O81" s="50"/>
      <c r="P81" s="7"/>
      <c r="Q81" s="30">
        <f>SUMIFS(Table1914[Quantity],Table1914[Product Name],'Stationery Inventory Sum'!$O81)</f>
        <v>0</v>
      </c>
      <c r="S81" s="1">
        <f>SUMIFS(Table1914[Total Cost],Table1914[Product Name],'Stationery Inventory Sum'!$O81)</f>
        <v>0</v>
      </c>
      <c r="T81" s="7"/>
      <c r="U81" s="1">
        <f>SUMIFS(Table1914[Quantity Purchased],Table1914[Product Name],'Stationery Inventory Sum'!$O81)</f>
        <v>0</v>
      </c>
      <c r="W81" s="1">
        <f>SUMIFS(Table1914[Total Purchase
Cost],Table1914[Product Name],'Stationery Inventory Sum'!$O81)</f>
        <v>0</v>
      </c>
      <c r="X81" s="7"/>
      <c r="Y81" s="61">
        <f t="shared" si="2"/>
        <v>0</v>
      </c>
      <c r="AA81" s="61">
        <f t="shared" si="3"/>
        <v>0</v>
      </c>
      <c r="AB81" s="7"/>
      <c r="AC81" s="1">
        <f>SUMIFS(Table7[Quantity of 
Product Sold],Table7[Sale - Product Name],'Stationery Inventory Sum'!$O81,Table7[Product Type2],'Stationery Inventory Sum'!$AC$5)</f>
        <v>0</v>
      </c>
      <c r="AE81" s="1">
        <f>SUMIFS(Table7[Total Cost of
Goods Sold],Table7[Sale - Product Name],'Stationery Inventory Sum'!$O81,Table7[Product Type2],'Stationery Inventory Sum'!$AC$5)</f>
        <v>0</v>
      </c>
      <c r="AF81" s="7"/>
      <c r="AG81" s="1">
        <f>SUMIFS(Table17[Quantity2],Table17[Product Name],'Stationery Inventory Sum'!$O81,Table17[Product Type2],'Stationery Inventory Sum'!$AG$5)</f>
        <v>0</v>
      </c>
      <c r="AI81" s="1">
        <f>SUMIFS(Table17[Total out of Inventory],Table17[Product Name],'Stationery Inventory Sum'!$O81,Table17[Product Type2],'Stationery Inventory Sum'!$AG$5)</f>
        <v>0</v>
      </c>
      <c r="AJ81" s="7"/>
      <c r="AK81" s="1">
        <f>SUMIFS(Table7[Quantity
 Sold],Table7[Sale - Product Name],'Stationery Inventory Sum'!$O81,Table7[Product Type2],'Stationery Inventory Sum'!$AK$5)</f>
        <v>0</v>
      </c>
      <c r="AM81" s="1">
        <f>SUMIFS(Table7[Total 
Paid],Table7[Sale - Product Name],'Stationery Inventory Sum'!$O81,Table7[Product Type2],'Stationery Inventory Sum'!$AK$5)</f>
        <v>0</v>
      </c>
    </row>
    <row r="82" spans="15:39" x14ac:dyDescent="0.25">
      <c r="O82" s="50"/>
      <c r="P82" s="7"/>
      <c r="Q82" s="30">
        <f>SUMIFS(Table1914[Quantity],Table1914[Product Name],'Stationery Inventory Sum'!$O82)</f>
        <v>0</v>
      </c>
      <c r="S82" s="1">
        <f>SUMIFS(Table1914[Total Cost],Table1914[Product Name],'Stationery Inventory Sum'!$O82)</f>
        <v>0</v>
      </c>
      <c r="T82" s="7"/>
      <c r="U82" s="1">
        <f>SUMIFS(Table1914[Quantity Purchased],Table1914[Product Name],'Stationery Inventory Sum'!$O82)</f>
        <v>0</v>
      </c>
      <c r="W82" s="1">
        <f>SUMIFS(Table1914[Total Purchase
Cost],Table1914[Product Name],'Stationery Inventory Sum'!$O82)</f>
        <v>0</v>
      </c>
      <c r="X82" s="7"/>
      <c r="Y82" s="61">
        <f t="shared" si="2"/>
        <v>0</v>
      </c>
      <c r="AA82" s="61">
        <f t="shared" si="3"/>
        <v>0</v>
      </c>
      <c r="AB82" s="7"/>
      <c r="AC82" s="1">
        <f>SUMIFS(Table7[Quantity of 
Product Sold],Table7[Sale - Product Name],'Stationery Inventory Sum'!$O82,Table7[Product Type2],'Stationery Inventory Sum'!$AC$5)</f>
        <v>0</v>
      </c>
      <c r="AE82" s="1">
        <f>SUMIFS(Table7[Total Cost of
Goods Sold],Table7[Sale - Product Name],'Stationery Inventory Sum'!$O82,Table7[Product Type2],'Stationery Inventory Sum'!$AC$5)</f>
        <v>0</v>
      </c>
      <c r="AF82" s="7"/>
      <c r="AG82" s="1">
        <f>SUMIFS(Table17[Quantity2],Table17[Product Name],'Stationery Inventory Sum'!$O82,Table17[Product Type2],'Stationery Inventory Sum'!$AG$5)</f>
        <v>0</v>
      </c>
      <c r="AI82" s="1">
        <f>SUMIFS(Table17[Total out of Inventory],Table17[Product Name],'Stationery Inventory Sum'!$O82,Table17[Product Type2],'Stationery Inventory Sum'!$AG$5)</f>
        <v>0</v>
      </c>
      <c r="AJ82" s="7"/>
      <c r="AK82" s="1">
        <f>SUMIFS(Table7[Quantity
 Sold],Table7[Sale - Product Name],'Stationery Inventory Sum'!$O82,Table7[Product Type2],'Stationery Inventory Sum'!$AK$5)</f>
        <v>0</v>
      </c>
      <c r="AM82" s="1">
        <f>SUMIFS(Table7[Total 
Paid],Table7[Sale - Product Name],'Stationery Inventory Sum'!$O82,Table7[Product Type2],'Stationery Inventory Sum'!$AK$5)</f>
        <v>0</v>
      </c>
    </row>
    <row r="83" spans="15:39" x14ac:dyDescent="0.25">
      <c r="O83" s="50"/>
      <c r="P83" s="7"/>
      <c r="Q83" s="30">
        <f>SUMIFS(Table1914[Quantity],Table1914[Product Name],'Stationery Inventory Sum'!$O83)</f>
        <v>0</v>
      </c>
      <c r="S83" s="1">
        <f>SUMIFS(Table1914[Total Cost],Table1914[Product Name],'Stationery Inventory Sum'!$O83)</f>
        <v>0</v>
      </c>
      <c r="T83" s="7"/>
      <c r="U83" s="1">
        <f>SUMIFS(Table1914[Quantity Purchased],Table1914[Product Name],'Stationery Inventory Sum'!$O83)</f>
        <v>0</v>
      </c>
      <c r="W83" s="1">
        <f>SUMIFS(Table1914[Total Purchase
Cost],Table1914[Product Name],'Stationery Inventory Sum'!$O83)</f>
        <v>0</v>
      </c>
      <c r="X83" s="7"/>
      <c r="Y83" s="61">
        <f t="shared" si="2"/>
        <v>0</v>
      </c>
      <c r="AA83" s="61">
        <f t="shared" si="3"/>
        <v>0</v>
      </c>
      <c r="AB83" s="7"/>
      <c r="AC83" s="1">
        <f>SUMIFS(Table7[Quantity of 
Product Sold],Table7[Sale - Product Name],'Stationery Inventory Sum'!$O83,Table7[Product Type2],'Stationery Inventory Sum'!$AC$5)</f>
        <v>0</v>
      </c>
      <c r="AE83" s="1">
        <f>SUMIFS(Table7[Total Cost of
Goods Sold],Table7[Sale - Product Name],'Stationery Inventory Sum'!$O83,Table7[Product Type2],'Stationery Inventory Sum'!$AC$5)</f>
        <v>0</v>
      </c>
      <c r="AF83" s="7"/>
      <c r="AG83" s="1">
        <f>SUMIFS(Table17[Quantity2],Table17[Product Name],'Stationery Inventory Sum'!$O83,Table17[Product Type2],'Stationery Inventory Sum'!$AG$5)</f>
        <v>0</v>
      </c>
      <c r="AI83" s="1">
        <f>SUMIFS(Table17[Total out of Inventory],Table17[Product Name],'Stationery Inventory Sum'!$O83,Table17[Product Type2],'Stationery Inventory Sum'!$AG$5)</f>
        <v>0</v>
      </c>
      <c r="AJ83" s="7"/>
      <c r="AK83" s="1">
        <f>SUMIFS(Table7[Quantity
 Sold],Table7[Sale - Product Name],'Stationery Inventory Sum'!$O83,Table7[Product Type2],'Stationery Inventory Sum'!$AK$5)</f>
        <v>0</v>
      </c>
      <c r="AM83" s="1">
        <f>SUMIFS(Table7[Total 
Paid],Table7[Sale - Product Name],'Stationery Inventory Sum'!$O83,Table7[Product Type2],'Stationery Inventory Sum'!$AK$5)</f>
        <v>0</v>
      </c>
    </row>
    <row r="84" spans="15:39" x14ac:dyDescent="0.25">
      <c r="O84" s="50"/>
      <c r="P84" s="7"/>
      <c r="Q84" s="30">
        <f>SUMIFS(Table1914[Quantity],Table1914[Product Name],'Stationery Inventory Sum'!$O84)</f>
        <v>0</v>
      </c>
      <c r="S84" s="1">
        <f>SUMIFS(Table1914[Total Cost],Table1914[Product Name],'Stationery Inventory Sum'!$O84)</f>
        <v>0</v>
      </c>
      <c r="T84" s="7"/>
      <c r="U84" s="1">
        <f>SUMIFS(Table1914[Quantity Purchased],Table1914[Product Name],'Stationery Inventory Sum'!$O84)</f>
        <v>0</v>
      </c>
      <c r="W84" s="1">
        <f>SUMIFS(Table1914[Total Purchase
Cost],Table1914[Product Name],'Stationery Inventory Sum'!$O84)</f>
        <v>0</v>
      </c>
      <c r="X84" s="7"/>
      <c r="Y84" s="61">
        <f t="shared" si="2"/>
        <v>0</v>
      </c>
      <c r="AA84" s="61">
        <f t="shared" si="3"/>
        <v>0</v>
      </c>
      <c r="AB84" s="7"/>
      <c r="AC84" s="1">
        <f>SUMIFS(Table7[Quantity of 
Product Sold],Table7[Sale - Product Name],'Stationery Inventory Sum'!$O84,Table7[Product Type2],'Stationery Inventory Sum'!$AC$5)</f>
        <v>0</v>
      </c>
      <c r="AE84" s="1">
        <f>SUMIFS(Table7[Total Cost of
Goods Sold],Table7[Sale - Product Name],'Stationery Inventory Sum'!$O84,Table7[Product Type2],'Stationery Inventory Sum'!$AC$5)</f>
        <v>0</v>
      </c>
      <c r="AF84" s="7"/>
      <c r="AG84" s="1">
        <f>SUMIFS(Table17[Quantity2],Table17[Product Name],'Stationery Inventory Sum'!$O84,Table17[Product Type2],'Stationery Inventory Sum'!$AG$5)</f>
        <v>0</v>
      </c>
      <c r="AI84" s="1">
        <f>SUMIFS(Table17[Total out of Inventory],Table17[Product Name],'Stationery Inventory Sum'!$O84,Table17[Product Type2],'Stationery Inventory Sum'!$AG$5)</f>
        <v>0</v>
      </c>
      <c r="AJ84" s="7"/>
      <c r="AK84" s="1">
        <f>SUMIFS(Table7[Quantity
 Sold],Table7[Sale - Product Name],'Stationery Inventory Sum'!$O84,Table7[Product Type2],'Stationery Inventory Sum'!$AK$5)</f>
        <v>0</v>
      </c>
      <c r="AM84" s="1">
        <f>SUMIFS(Table7[Total 
Paid],Table7[Sale - Product Name],'Stationery Inventory Sum'!$O84,Table7[Product Type2],'Stationery Inventory Sum'!$AK$5)</f>
        <v>0</v>
      </c>
    </row>
    <row r="85" spans="15:39" x14ac:dyDescent="0.25">
      <c r="O85" s="50"/>
      <c r="P85" s="7"/>
      <c r="Q85" s="30">
        <f>SUMIFS(Table1914[Quantity],Table1914[Product Name],'Stationery Inventory Sum'!$O85)</f>
        <v>0</v>
      </c>
      <c r="S85" s="1">
        <f>SUMIFS(Table1914[Total Cost],Table1914[Product Name],'Stationery Inventory Sum'!$O85)</f>
        <v>0</v>
      </c>
      <c r="T85" s="7"/>
      <c r="U85" s="1">
        <f>SUMIFS(Table1914[Quantity Purchased],Table1914[Product Name],'Stationery Inventory Sum'!$O85)</f>
        <v>0</v>
      </c>
      <c r="W85" s="1">
        <f>SUMIFS(Table1914[Total Purchase
Cost],Table1914[Product Name],'Stationery Inventory Sum'!$O85)</f>
        <v>0</v>
      </c>
      <c r="X85" s="7"/>
      <c r="Y85" s="61">
        <f t="shared" si="2"/>
        <v>0</v>
      </c>
      <c r="AA85" s="61">
        <f t="shared" si="3"/>
        <v>0</v>
      </c>
      <c r="AB85" s="7"/>
      <c r="AC85" s="1">
        <f>SUMIFS(Table7[Quantity of 
Product Sold],Table7[Sale - Product Name],'Stationery Inventory Sum'!$O85,Table7[Product Type2],'Stationery Inventory Sum'!$AC$5)</f>
        <v>0</v>
      </c>
      <c r="AE85" s="1">
        <f>SUMIFS(Table7[Total Cost of
Goods Sold],Table7[Sale - Product Name],'Stationery Inventory Sum'!$O85,Table7[Product Type2],'Stationery Inventory Sum'!$AC$5)</f>
        <v>0</v>
      </c>
      <c r="AF85" s="7"/>
      <c r="AG85" s="1">
        <f>SUMIFS(Table17[Quantity2],Table17[Product Name],'Stationery Inventory Sum'!$O85,Table17[Product Type2],'Stationery Inventory Sum'!$AG$5)</f>
        <v>0</v>
      </c>
      <c r="AI85" s="1">
        <f>SUMIFS(Table17[Total out of Inventory],Table17[Product Name],'Stationery Inventory Sum'!$O85,Table17[Product Type2],'Stationery Inventory Sum'!$AG$5)</f>
        <v>0</v>
      </c>
      <c r="AJ85" s="7"/>
      <c r="AK85" s="1">
        <f>SUMIFS(Table7[Quantity
 Sold],Table7[Sale - Product Name],'Stationery Inventory Sum'!$O85,Table7[Product Type2],'Stationery Inventory Sum'!$AK$5)</f>
        <v>0</v>
      </c>
      <c r="AM85" s="1">
        <f>SUMIFS(Table7[Total 
Paid],Table7[Sale - Product Name],'Stationery Inventory Sum'!$O85,Table7[Product Type2],'Stationery Inventory Sum'!$AK$5)</f>
        <v>0</v>
      </c>
    </row>
    <row r="86" spans="15:39" x14ac:dyDescent="0.25">
      <c r="O86" s="50"/>
      <c r="P86" s="7"/>
      <c r="Q86" s="30">
        <f>SUMIFS(Table1914[Quantity],Table1914[Product Name],'Stationery Inventory Sum'!$O86)</f>
        <v>0</v>
      </c>
      <c r="S86" s="1">
        <f>SUMIFS(Table1914[Total Cost],Table1914[Product Name],'Stationery Inventory Sum'!$O86)</f>
        <v>0</v>
      </c>
      <c r="T86" s="7"/>
      <c r="U86" s="1">
        <f>SUMIFS(Table1914[Quantity Purchased],Table1914[Product Name],'Stationery Inventory Sum'!$O86)</f>
        <v>0</v>
      </c>
      <c r="W86" s="1">
        <f>SUMIFS(Table1914[Total Purchase
Cost],Table1914[Product Name],'Stationery Inventory Sum'!$O86)</f>
        <v>0</v>
      </c>
      <c r="X86" s="7"/>
      <c r="Y86" s="61">
        <f t="shared" si="2"/>
        <v>0</v>
      </c>
      <c r="AA86" s="61">
        <f t="shared" si="3"/>
        <v>0</v>
      </c>
      <c r="AB86" s="7"/>
      <c r="AC86" s="1">
        <f>SUMIFS(Table7[Quantity of 
Product Sold],Table7[Sale - Product Name],'Stationery Inventory Sum'!$O86,Table7[Product Type2],'Stationery Inventory Sum'!$AC$5)</f>
        <v>0</v>
      </c>
      <c r="AE86" s="1">
        <f>SUMIFS(Table7[Total Cost of
Goods Sold],Table7[Sale - Product Name],'Stationery Inventory Sum'!$O86,Table7[Product Type2],'Stationery Inventory Sum'!$AC$5)</f>
        <v>0</v>
      </c>
      <c r="AF86" s="7"/>
      <c r="AG86" s="1">
        <f>SUMIFS(Table17[Quantity2],Table17[Product Name],'Stationery Inventory Sum'!$O86,Table17[Product Type2],'Stationery Inventory Sum'!$AG$5)</f>
        <v>0</v>
      </c>
      <c r="AI86" s="1">
        <f>SUMIFS(Table17[Total out of Inventory],Table17[Product Name],'Stationery Inventory Sum'!$O86,Table17[Product Type2],'Stationery Inventory Sum'!$AG$5)</f>
        <v>0</v>
      </c>
      <c r="AJ86" s="7"/>
      <c r="AK86" s="1">
        <f>SUMIFS(Table7[Quantity
 Sold],Table7[Sale - Product Name],'Stationery Inventory Sum'!$O86,Table7[Product Type2],'Stationery Inventory Sum'!$AK$5)</f>
        <v>0</v>
      </c>
      <c r="AM86" s="1">
        <f>SUMIFS(Table7[Total 
Paid],Table7[Sale - Product Name],'Stationery Inventory Sum'!$O86,Table7[Product Type2],'Stationery Inventory Sum'!$AK$5)</f>
        <v>0</v>
      </c>
    </row>
    <row r="87" spans="15:39" x14ac:dyDescent="0.25">
      <c r="O87" s="50"/>
      <c r="P87" s="7"/>
      <c r="Q87" s="30">
        <f>SUMIFS(Table1914[Quantity],Table1914[Product Name],'Stationery Inventory Sum'!$O87)</f>
        <v>0</v>
      </c>
      <c r="S87" s="1">
        <f>SUMIFS(Table1914[Total Cost],Table1914[Product Name],'Stationery Inventory Sum'!$O87)</f>
        <v>0</v>
      </c>
      <c r="T87" s="7"/>
      <c r="U87" s="1">
        <f>SUMIFS(Table1914[Quantity Purchased],Table1914[Product Name],'Stationery Inventory Sum'!$O87)</f>
        <v>0</v>
      </c>
      <c r="W87" s="1">
        <f>SUMIFS(Table1914[Total Purchase
Cost],Table1914[Product Name],'Stationery Inventory Sum'!$O87)</f>
        <v>0</v>
      </c>
      <c r="X87" s="7"/>
      <c r="Y87" s="61">
        <f t="shared" si="2"/>
        <v>0</v>
      </c>
      <c r="AA87" s="61">
        <f t="shared" si="3"/>
        <v>0</v>
      </c>
      <c r="AB87" s="7"/>
      <c r="AC87" s="1">
        <f>SUMIFS(Table7[Quantity of 
Product Sold],Table7[Sale - Product Name],'Stationery Inventory Sum'!$O87,Table7[Product Type2],'Stationery Inventory Sum'!$AC$5)</f>
        <v>0</v>
      </c>
      <c r="AE87" s="1">
        <f>SUMIFS(Table7[Total Cost of
Goods Sold],Table7[Sale - Product Name],'Stationery Inventory Sum'!$O87,Table7[Product Type2],'Stationery Inventory Sum'!$AC$5)</f>
        <v>0</v>
      </c>
      <c r="AF87" s="7"/>
      <c r="AG87" s="1">
        <f>SUMIFS(Table17[Quantity2],Table17[Product Name],'Stationery Inventory Sum'!$O87,Table17[Product Type2],'Stationery Inventory Sum'!$AG$5)</f>
        <v>0</v>
      </c>
      <c r="AI87" s="1">
        <f>SUMIFS(Table17[Total out of Inventory],Table17[Product Name],'Stationery Inventory Sum'!$O87,Table17[Product Type2],'Stationery Inventory Sum'!$AG$5)</f>
        <v>0</v>
      </c>
      <c r="AJ87" s="7"/>
      <c r="AK87" s="1">
        <f>SUMIFS(Table7[Quantity
 Sold],Table7[Sale - Product Name],'Stationery Inventory Sum'!$O87,Table7[Product Type2],'Stationery Inventory Sum'!$AK$5)</f>
        <v>0</v>
      </c>
      <c r="AM87" s="1">
        <f>SUMIFS(Table7[Total 
Paid],Table7[Sale - Product Name],'Stationery Inventory Sum'!$O87,Table7[Product Type2],'Stationery Inventory Sum'!$AK$5)</f>
        <v>0</v>
      </c>
    </row>
    <row r="88" spans="15:39" x14ac:dyDescent="0.25">
      <c r="O88" s="50"/>
      <c r="P88" s="7"/>
      <c r="Q88" s="30">
        <f>SUMIFS(Table1914[Quantity],Table1914[Product Name],'Stationery Inventory Sum'!$O88)</f>
        <v>0</v>
      </c>
      <c r="S88" s="1">
        <f>SUMIFS(Table1914[Total Cost],Table1914[Product Name],'Stationery Inventory Sum'!$O88)</f>
        <v>0</v>
      </c>
      <c r="T88" s="7"/>
      <c r="U88" s="1">
        <f>SUMIFS(Table1914[Quantity Purchased],Table1914[Product Name],'Stationery Inventory Sum'!$O88)</f>
        <v>0</v>
      </c>
      <c r="W88" s="1">
        <f>SUMIFS(Table1914[Total Purchase
Cost],Table1914[Product Name],'Stationery Inventory Sum'!$O88)</f>
        <v>0</v>
      </c>
      <c r="X88" s="7"/>
      <c r="Y88" s="61">
        <f t="shared" si="2"/>
        <v>0</v>
      </c>
      <c r="AA88" s="61">
        <f t="shared" si="3"/>
        <v>0</v>
      </c>
      <c r="AB88" s="7"/>
      <c r="AC88" s="1">
        <f>SUMIFS(Table7[Quantity of 
Product Sold],Table7[Sale - Product Name],'Stationery Inventory Sum'!$O88,Table7[Product Type2],'Stationery Inventory Sum'!$AC$5)</f>
        <v>0</v>
      </c>
      <c r="AE88" s="1">
        <f>SUMIFS(Table7[Total Cost of
Goods Sold],Table7[Sale - Product Name],'Stationery Inventory Sum'!$O88,Table7[Product Type2],'Stationery Inventory Sum'!$AC$5)</f>
        <v>0</v>
      </c>
      <c r="AF88" s="7"/>
      <c r="AG88" s="1">
        <f>SUMIFS(Table17[Quantity2],Table17[Product Name],'Stationery Inventory Sum'!$O88,Table17[Product Type2],'Stationery Inventory Sum'!$AG$5)</f>
        <v>0</v>
      </c>
      <c r="AI88" s="1">
        <f>SUMIFS(Table17[Total out of Inventory],Table17[Product Name],'Stationery Inventory Sum'!$O88,Table17[Product Type2],'Stationery Inventory Sum'!$AG$5)</f>
        <v>0</v>
      </c>
      <c r="AJ88" s="7"/>
      <c r="AK88" s="1">
        <f>SUMIFS(Table7[Quantity
 Sold],Table7[Sale - Product Name],'Stationery Inventory Sum'!$O88,Table7[Product Type2],'Stationery Inventory Sum'!$AK$5)</f>
        <v>0</v>
      </c>
      <c r="AM88" s="1">
        <f>SUMIFS(Table7[Total 
Paid],Table7[Sale - Product Name],'Stationery Inventory Sum'!$O88,Table7[Product Type2],'Stationery Inventory Sum'!$AK$5)</f>
        <v>0</v>
      </c>
    </row>
    <row r="89" spans="15:39" x14ac:dyDescent="0.25">
      <c r="O89" s="50"/>
      <c r="P89" s="7"/>
      <c r="Q89" s="30">
        <f>SUMIFS(Table1914[Quantity],Table1914[Product Name],'Stationery Inventory Sum'!$O89)</f>
        <v>0</v>
      </c>
      <c r="S89" s="1">
        <f>SUMIFS(Table1914[Total Cost],Table1914[Product Name],'Stationery Inventory Sum'!$O89)</f>
        <v>0</v>
      </c>
      <c r="T89" s="7"/>
      <c r="U89" s="1">
        <f>SUMIFS(Table1914[Quantity Purchased],Table1914[Product Name],'Stationery Inventory Sum'!$O89)</f>
        <v>0</v>
      </c>
      <c r="W89" s="1">
        <f>SUMIFS(Table1914[Total Purchase
Cost],Table1914[Product Name],'Stationery Inventory Sum'!$O89)</f>
        <v>0</v>
      </c>
      <c r="X89" s="7"/>
      <c r="Y89" s="61">
        <f t="shared" si="2"/>
        <v>0</v>
      </c>
      <c r="AA89" s="61">
        <f t="shared" si="3"/>
        <v>0</v>
      </c>
      <c r="AB89" s="7"/>
      <c r="AC89" s="1">
        <f>SUMIFS(Table7[Quantity of 
Product Sold],Table7[Sale - Product Name],'Stationery Inventory Sum'!$O89,Table7[Product Type2],'Stationery Inventory Sum'!$AC$5)</f>
        <v>0</v>
      </c>
      <c r="AE89" s="1">
        <f>SUMIFS(Table7[Total Cost of
Goods Sold],Table7[Sale - Product Name],'Stationery Inventory Sum'!$O89,Table7[Product Type2],'Stationery Inventory Sum'!$AC$5)</f>
        <v>0</v>
      </c>
      <c r="AF89" s="7"/>
      <c r="AG89" s="1">
        <f>SUMIFS(Table17[Quantity2],Table17[Product Name],'Stationery Inventory Sum'!$O89,Table17[Product Type2],'Stationery Inventory Sum'!$AG$5)</f>
        <v>0</v>
      </c>
      <c r="AI89" s="1">
        <f>SUMIFS(Table17[Total out of Inventory],Table17[Product Name],'Stationery Inventory Sum'!$O89,Table17[Product Type2],'Stationery Inventory Sum'!$AG$5)</f>
        <v>0</v>
      </c>
      <c r="AJ89" s="7"/>
      <c r="AK89" s="1">
        <f>SUMIFS(Table7[Quantity
 Sold],Table7[Sale - Product Name],'Stationery Inventory Sum'!$O89,Table7[Product Type2],'Stationery Inventory Sum'!$AK$5)</f>
        <v>0</v>
      </c>
      <c r="AM89" s="1">
        <f>SUMIFS(Table7[Total 
Paid],Table7[Sale - Product Name],'Stationery Inventory Sum'!$O89,Table7[Product Type2],'Stationery Inventory Sum'!$AK$5)</f>
        <v>0</v>
      </c>
    </row>
    <row r="90" spans="15:39" x14ac:dyDescent="0.25">
      <c r="O90" s="50"/>
      <c r="P90" s="7"/>
      <c r="Q90" s="30">
        <f>SUMIFS(Table1914[Quantity],Table1914[Product Name],'Stationery Inventory Sum'!$O90)</f>
        <v>0</v>
      </c>
      <c r="S90" s="1">
        <f>SUMIFS(Table1914[Total Cost],Table1914[Product Name],'Stationery Inventory Sum'!$O90)</f>
        <v>0</v>
      </c>
      <c r="T90" s="7"/>
      <c r="U90" s="1">
        <f>SUMIFS(Table1914[Quantity Purchased],Table1914[Product Name],'Stationery Inventory Sum'!$O90)</f>
        <v>0</v>
      </c>
      <c r="W90" s="1">
        <f>SUMIFS(Table1914[Total Purchase
Cost],Table1914[Product Name],'Stationery Inventory Sum'!$O90)</f>
        <v>0</v>
      </c>
      <c r="X90" s="7"/>
      <c r="Y90" s="61">
        <f t="shared" si="2"/>
        <v>0</v>
      </c>
      <c r="AA90" s="61">
        <f t="shared" si="3"/>
        <v>0</v>
      </c>
      <c r="AB90" s="7"/>
      <c r="AC90" s="1">
        <f>SUMIFS(Table7[Quantity of 
Product Sold],Table7[Sale - Product Name],'Stationery Inventory Sum'!$O90,Table7[Product Type2],'Stationery Inventory Sum'!$AC$5)</f>
        <v>0</v>
      </c>
      <c r="AE90" s="1">
        <f>SUMIFS(Table7[Total Cost of
Goods Sold],Table7[Sale - Product Name],'Stationery Inventory Sum'!$O90,Table7[Product Type2],'Stationery Inventory Sum'!$AC$5)</f>
        <v>0</v>
      </c>
      <c r="AF90" s="7"/>
      <c r="AG90" s="1">
        <f>SUMIFS(Table17[Quantity2],Table17[Product Name],'Stationery Inventory Sum'!$O90,Table17[Product Type2],'Stationery Inventory Sum'!$AG$5)</f>
        <v>0</v>
      </c>
      <c r="AI90" s="1">
        <f>SUMIFS(Table17[Total out of Inventory],Table17[Product Name],'Stationery Inventory Sum'!$O90,Table17[Product Type2],'Stationery Inventory Sum'!$AG$5)</f>
        <v>0</v>
      </c>
      <c r="AJ90" s="7"/>
      <c r="AK90" s="1">
        <f>SUMIFS(Table7[Quantity
 Sold],Table7[Sale - Product Name],'Stationery Inventory Sum'!$O90,Table7[Product Type2],'Stationery Inventory Sum'!$AK$5)</f>
        <v>0</v>
      </c>
      <c r="AM90" s="1">
        <f>SUMIFS(Table7[Total 
Paid],Table7[Sale - Product Name],'Stationery Inventory Sum'!$O90,Table7[Product Type2],'Stationery Inventory Sum'!$AK$5)</f>
        <v>0</v>
      </c>
    </row>
    <row r="91" spans="15:39" x14ac:dyDescent="0.25">
      <c r="O91" s="50"/>
      <c r="P91" s="7"/>
      <c r="Q91" s="30">
        <f>SUMIFS(Table1914[Quantity],Table1914[Product Name],'Stationery Inventory Sum'!$O91)</f>
        <v>0</v>
      </c>
      <c r="S91" s="1">
        <f>SUMIFS(Table1914[Total Cost],Table1914[Product Name],'Stationery Inventory Sum'!$O91)</f>
        <v>0</v>
      </c>
      <c r="T91" s="7"/>
      <c r="U91" s="1">
        <f>SUMIFS(Table1914[Quantity Purchased],Table1914[Product Name],'Stationery Inventory Sum'!$O91)</f>
        <v>0</v>
      </c>
      <c r="W91" s="1">
        <f>SUMIFS(Table1914[Total Purchase
Cost],Table1914[Product Name],'Stationery Inventory Sum'!$O91)</f>
        <v>0</v>
      </c>
      <c r="X91" s="7"/>
      <c r="Y91" s="61">
        <f t="shared" si="2"/>
        <v>0</v>
      </c>
      <c r="AA91" s="61">
        <f t="shared" si="3"/>
        <v>0</v>
      </c>
      <c r="AB91" s="7"/>
      <c r="AC91" s="1">
        <f>SUMIFS(Table7[Quantity of 
Product Sold],Table7[Sale - Product Name],'Stationery Inventory Sum'!$O91,Table7[Product Type2],'Stationery Inventory Sum'!$AC$5)</f>
        <v>0</v>
      </c>
      <c r="AE91" s="1">
        <f>SUMIFS(Table7[Total Cost of
Goods Sold],Table7[Sale - Product Name],'Stationery Inventory Sum'!$O91,Table7[Product Type2],'Stationery Inventory Sum'!$AC$5)</f>
        <v>0</v>
      </c>
      <c r="AF91" s="7"/>
      <c r="AG91" s="1">
        <f>SUMIFS(Table17[Quantity2],Table17[Product Name],'Stationery Inventory Sum'!$O91,Table17[Product Type2],'Stationery Inventory Sum'!$AG$5)</f>
        <v>0</v>
      </c>
      <c r="AI91" s="1">
        <f>SUMIFS(Table17[Total out of Inventory],Table17[Product Name],'Stationery Inventory Sum'!$O91,Table17[Product Type2],'Stationery Inventory Sum'!$AG$5)</f>
        <v>0</v>
      </c>
      <c r="AJ91" s="7"/>
      <c r="AK91" s="1">
        <f>SUMIFS(Table7[Quantity
 Sold],Table7[Sale - Product Name],'Stationery Inventory Sum'!$O91,Table7[Product Type2],'Stationery Inventory Sum'!$AK$5)</f>
        <v>0</v>
      </c>
      <c r="AM91" s="1">
        <f>SUMIFS(Table7[Total 
Paid],Table7[Sale - Product Name],'Stationery Inventory Sum'!$O91,Table7[Product Type2],'Stationery Inventory Sum'!$AK$5)</f>
        <v>0</v>
      </c>
    </row>
    <row r="92" spans="15:39" x14ac:dyDescent="0.25">
      <c r="O92" s="50"/>
      <c r="P92" s="7"/>
      <c r="Q92" s="30">
        <f>SUMIFS(Table1914[Quantity],Table1914[Product Name],'Stationery Inventory Sum'!$O92)</f>
        <v>0</v>
      </c>
      <c r="S92" s="1">
        <f>SUMIFS(Table1914[Total Cost],Table1914[Product Name],'Stationery Inventory Sum'!$O92)</f>
        <v>0</v>
      </c>
      <c r="T92" s="7"/>
      <c r="U92" s="1">
        <f>SUMIFS(Table1914[Quantity Purchased],Table1914[Product Name],'Stationery Inventory Sum'!$O92)</f>
        <v>0</v>
      </c>
      <c r="W92" s="1">
        <f>SUMIFS(Table1914[Total Purchase
Cost],Table1914[Product Name],'Stationery Inventory Sum'!$O92)</f>
        <v>0</v>
      </c>
      <c r="X92" s="7"/>
      <c r="Y92" s="61">
        <f t="shared" si="2"/>
        <v>0</v>
      </c>
      <c r="AA92" s="61">
        <f t="shared" si="3"/>
        <v>0</v>
      </c>
      <c r="AB92" s="7"/>
      <c r="AC92" s="1">
        <f>SUMIFS(Table7[Quantity of 
Product Sold],Table7[Sale - Product Name],'Stationery Inventory Sum'!$O92,Table7[Product Type2],'Stationery Inventory Sum'!$AC$5)</f>
        <v>0</v>
      </c>
      <c r="AE92" s="1">
        <f>SUMIFS(Table7[Total Cost of
Goods Sold],Table7[Sale - Product Name],'Stationery Inventory Sum'!$O92,Table7[Product Type2],'Stationery Inventory Sum'!$AC$5)</f>
        <v>0</v>
      </c>
      <c r="AF92" s="7"/>
      <c r="AG92" s="1">
        <f>SUMIFS(Table17[Quantity2],Table17[Product Name],'Stationery Inventory Sum'!$O92,Table17[Product Type2],'Stationery Inventory Sum'!$AG$5)</f>
        <v>0</v>
      </c>
      <c r="AI92" s="1">
        <f>SUMIFS(Table17[Total out of Inventory],Table17[Product Name],'Stationery Inventory Sum'!$O92,Table17[Product Type2],'Stationery Inventory Sum'!$AG$5)</f>
        <v>0</v>
      </c>
      <c r="AJ92" s="7"/>
      <c r="AK92" s="1">
        <f>SUMIFS(Table7[Quantity
 Sold],Table7[Sale - Product Name],'Stationery Inventory Sum'!$O92,Table7[Product Type2],'Stationery Inventory Sum'!$AK$5)</f>
        <v>0</v>
      </c>
      <c r="AM92" s="1">
        <f>SUMIFS(Table7[Total 
Paid],Table7[Sale - Product Name],'Stationery Inventory Sum'!$O92,Table7[Product Type2],'Stationery Inventory Sum'!$AK$5)</f>
        <v>0</v>
      </c>
    </row>
    <row r="93" spans="15:39" x14ac:dyDescent="0.25">
      <c r="O93" s="50"/>
      <c r="P93" s="7"/>
      <c r="Q93" s="30">
        <f>SUMIFS(Table1914[Quantity],Table1914[Product Name],'Stationery Inventory Sum'!$O93)</f>
        <v>0</v>
      </c>
      <c r="S93" s="1">
        <f>SUMIFS(Table1914[Total Cost],Table1914[Product Name],'Stationery Inventory Sum'!$O93)</f>
        <v>0</v>
      </c>
      <c r="T93" s="7"/>
      <c r="U93" s="1">
        <f>SUMIFS(Table1914[Quantity Purchased],Table1914[Product Name],'Stationery Inventory Sum'!$O93)</f>
        <v>0</v>
      </c>
      <c r="W93" s="1">
        <f>SUMIFS(Table1914[Total Purchase
Cost],Table1914[Product Name],'Stationery Inventory Sum'!$O93)</f>
        <v>0</v>
      </c>
      <c r="X93" s="7"/>
      <c r="Y93" s="61">
        <f t="shared" si="2"/>
        <v>0</v>
      </c>
      <c r="AA93" s="61">
        <f t="shared" si="3"/>
        <v>0</v>
      </c>
      <c r="AB93" s="7"/>
      <c r="AC93" s="1">
        <f>SUMIFS(Table7[Quantity of 
Product Sold],Table7[Sale - Product Name],'Stationery Inventory Sum'!$O93,Table7[Product Type2],'Stationery Inventory Sum'!$AC$5)</f>
        <v>0</v>
      </c>
      <c r="AE93" s="1">
        <f>SUMIFS(Table7[Total Cost of
Goods Sold],Table7[Sale - Product Name],'Stationery Inventory Sum'!$O93,Table7[Product Type2],'Stationery Inventory Sum'!$AC$5)</f>
        <v>0</v>
      </c>
      <c r="AF93" s="7"/>
      <c r="AG93" s="1">
        <f>SUMIFS(Table17[Quantity2],Table17[Product Name],'Stationery Inventory Sum'!$O93,Table17[Product Type2],'Stationery Inventory Sum'!$AG$5)</f>
        <v>0</v>
      </c>
      <c r="AI93" s="1">
        <f>SUMIFS(Table17[Total out of Inventory],Table17[Product Name],'Stationery Inventory Sum'!$O93,Table17[Product Type2],'Stationery Inventory Sum'!$AG$5)</f>
        <v>0</v>
      </c>
      <c r="AJ93" s="7"/>
      <c r="AK93" s="1">
        <f>SUMIFS(Table7[Quantity
 Sold],Table7[Sale - Product Name],'Stationery Inventory Sum'!$O93,Table7[Product Type2],'Stationery Inventory Sum'!$AK$5)</f>
        <v>0</v>
      </c>
      <c r="AM93" s="1">
        <f>SUMIFS(Table7[Total 
Paid],Table7[Sale - Product Name],'Stationery Inventory Sum'!$O93,Table7[Product Type2],'Stationery Inventory Sum'!$AK$5)</f>
        <v>0</v>
      </c>
    </row>
    <row r="94" spans="15:39" x14ac:dyDescent="0.25">
      <c r="O94" s="50"/>
      <c r="P94" s="7"/>
      <c r="Q94" s="30">
        <f>SUMIFS(Table1914[Quantity],Table1914[Product Name],'Stationery Inventory Sum'!$O94)</f>
        <v>0</v>
      </c>
      <c r="S94" s="1">
        <f>SUMIFS(Table1914[Total Cost],Table1914[Product Name],'Stationery Inventory Sum'!$O94)</f>
        <v>0</v>
      </c>
      <c r="T94" s="7"/>
      <c r="U94" s="1">
        <f>SUMIFS(Table1914[Quantity Purchased],Table1914[Product Name],'Stationery Inventory Sum'!$O94)</f>
        <v>0</v>
      </c>
      <c r="W94" s="1">
        <f>SUMIFS(Table1914[Total Purchase
Cost],Table1914[Product Name],'Stationery Inventory Sum'!$O94)</f>
        <v>0</v>
      </c>
      <c r="X94" s="7"/>
      <c r="Y94" s="61">
        <f t="shared" si="2"/>
        <v>0</v>
      </c>
      <c r="AA94" s="61">
        <f t="shared" si="3"/>
        <v>0</v>
      </c>
      <c r="AB94" s="7"/>
      <c r="AC94" s="1">
        <f>SUMIFS(Table7[Quantity of 
Product Sold],Table7[Sale - Product Name],'Stationery Inventory Sum'!$O94,Table7[Product Type2],'Stationery Inventory Sum'!$AC$5)</f>
        <v>0</v>
      </c>
      <c r="AE94" s="1">
        <f>SUMIFS(Table7[Total Cost of
Goods Sold],Table7[Sale - Product Name],'Stationery Inventory Sum'!$O94,Table7[Product Type2],'Stationery Inventory Sum'!$AC$5)</f>
        <v>0</v>
      </c>
      <c r="AF94" s="7"/>
      <c r="AG94" s="1">
        <f>SUMIFS(Table17[Quantity2],Table17[Product Name],'Stationery Inventory Sum'!$O94,Table17[Product Type2],'Stationery Inventory Sum'!$AG$5)</f>
        <v>0</v>
      </c>
      <c r="AI94" s="1">
        <f>SUMIFS(Table17[Total out of Inventory],Table17[Product Name],'Stationery Inventory Sum'!$O94,Table17[Product Type2],'Stationery Inventory Sum'!$AG$5)</f>
        <v>0</v>
      </c>
      <c r="AJ94" s="7"/>
      <c r="AK94" s="1">
        <f>SUMIFS(Table7[Quantity
 Sold],Table7[Sale - Product Name],'Stationery Inventory Sum'!$O94,Table7[Product Type2],'Stationery Inventory Sum'!$AK$5)</f>
        <v>0</v>
      </c>
      <c r="AM94" s="1">
        <f>SUMIFS(Table7[Total 
Paid],Table7[Sale - Product Name],'Stationery Inventory Sum'!$O94,Table7[Product Type2],'Stationery Inventory Sum'!$AK$5)</f>
        <v>0</v>
      </c>
    </row>
    <row r="95" spans="15:39" x14ac:dyDescent="0.25">
      <c r="O95" s="50"/>
      <c r="P95" s="7"/>
      <c r="Q95" s="30">
        <f>SUMIFS(Table1914[Quantity],Table1914[Product Name],'Stationery Inventory Sum'!$O95)</f>
        <v>0</v>
      </c>
      <c r="S95" s="1">
        <f>SUMIFS(Table1914[Total Cost],Table1914[Product Name],'Stationery Inventory Sum'!$O95)</f>
        <v>0</v>
      </c>
      <c r="T95" s="7"/>
      <c r="U95" s="1">
        <f>SUMIFS(Table1914[Quantity Purchased],Table1914[Product Name],'Stationery Inventory Sum'!$O95)</f>
        <v>0</v>
      </c>
      <c r="W95" s="1">
        <f>SUMIFS(Table1914[Total Purchase
Cost],Table1914[Product Name],'Stationery Inventory Sum'!$O95)</f>
        <v>0</v>
      </c>
      <c r="X95" s="7"/>
      <c r="Y95" s="61">
        <f t="shared" si="2"/>
        <v>0</v>
      </c>
      <c r="AA95" s="61">
        <f t="shared" si="3"/>
        <v>0</v>
      </c>
      <c r="AB95" s="7"/>
      <c r="AC95" s="1">
        <f>SUMIFS(Table7[Quantity of 
Product Sold],Table7[Sale - Product Name],'Stationery Inventory Sum'!$O95,Table7[Product Type2],'Stationery Inventory Sum'!$AC$5)</f>
        <v>0</v>
      </c>
      <c r="AE95" s="1">
        <f>SUMIFS(Table7[Total Cost of
Goods Sold],Table7[Sale - Product Name],'Stationery Inventory Sum'!$O95,Table7[Product Type2],'Stationery Inventory Sum'!$AC$5)</f>
        <v>0</v>
      </c>
      <c r="AF95" s="7"/>
      <c r="AG95" s="1">
        <f>SUMIFS(Table17[Quantity2],Table17[Product Name],'Stationery Inventory Sum'!$O95,Table17[Product Type2],'Stationery Inventory Sum'!$AG$5)</f>
        <v>0</v>
      </c>
      <c r="AI95" s="1">
        <f>SUMIFS(Table17[Total out of Inventory],Table17[Product Name],'Stationery Inventory Sum'!$O95,Table17[Product Type2],'Stationery Inventory Sum'!$AG$5)</f>
        <v>0</v>
      </c>
      <c r="AJ95" s="7"/>
      <c r="AK95" s="1">
        <f>SUMIFS(Table7[Quantity
 Sold],Table7[Sale - Product Name],'Stationery Inventory Sum'!$O95,Table7[Product Type2],'Stationery Inventory Sum'!$AK$5)</f>
        <v>0</v>
      </c>
      <c r="AM95" s="1">
        <f>SUMIFS(Table7[Total 
Paid],Table7[Sale - Product Name],'Stationery Inventory Sum'!$O95,Table7[Product Type2],'Stationery Inventory Sum'!$AK$5)</f>
        <v>0</v>
      </c>
    </row>
    <row r="96" spans="15:39" x14ac:dyDescent="0.25">
      <c r="O96" s="50"/>
      <c r="P96" s="7"/>
      <c r="Q96" s="30">
        <f>SUMIFS(Table1914[Quantity],Table1914[Product Name],'Stationery Inventory Sum'!$O96)</f>
        <v>0</v>
      </c>
      <c r="S96" s="1">
        <f>SUMIFS(Table1914[Total Cost],Table1914[Product Name],'Stationery Inventory Sum'!$O96)</f>
        <v>0</v>
      </c>
      <c r="T96" s="7"/>
      <c r="U96" s="1">
        <f>SUMIFS(Table1914[Quantity Purchased],Table1914[Product Name],'Stationery Inventory Sum'!$O96)</f>
        <v>0</v>
      </c>
      <c r="W96" s="1">
        <f>SUMIFS(Table1914[Total Purchase
Cost],Table1914[Product Name],'Stationery Inventory Sum'!$O96)</f>
        <v>0</v>
      </c>
      <c r="X96" s="7"/>
      <c r="Y96" s="61">
        <f t="shared" si="2"/>
        <v>0</v>
      </c>
      <c r="AA96" s="61">
        <f t="shared" si="3"/>
        <v>0</v>
      </c>
      <c r="AB96" s="7"/>
      <c r="AC96" s="1">
        <f>SUMIFS(Table7[Quantity of 
Product Sold],Table7[Sale - Product Name],'Stationery Inventory Sum'!$O96,Table7[Product Type2],'Stationery Inventory Sum'!$AC$5)</f>
        <v>0</v>
      </c>
      <c r="AE96" s="1">
        <f>SUMIFS(Table7[Total Cost of
Goods Sold],Table7[Sale - Product Name],'Stationery Inventory Sum'!$O96,Table7[Product Type2],'Stationery Inventory Sum'!$AC$5)</f>
        <v>0</v>
      </c>
      <c r="AF96" s="7"/>
      <c r="AG96" s="1">
        <f>SUMIFS(Table17[Quantity2],Table17[Product Name],'Stationery Inventory Sum'!$O96,Table17[Product Type2],'Stationery Inventory Sum'!$AG$5)</f>
        <v>0</v>
      </c>
      <c r="AI96" s="1">
        <f>SUMIFS(Table17[Total out of Inventory],Table17[Product Name],'Stationery Inventory Sum'!$O96,Table17[Product Type2],'Stationery Inventory Sum'!$AG$5)</f>
        <v>0</v>
      </c>
      <c r="AJ96" s="7"/>
      <c r="AK96" s="1">
        <f>SUMIFS(Table7[Quantity
 Sold],Table7[Sale - Product Name],'Stationery Inventory Sum'!$O96,Table7[Product Type2],'Stationery Inventory Sum'!$AK$5)</f>
        <v>0</v>
      </c>
      <c r="AM96" s="1">
        <f>SUMIFS(Table7[Total 
Paid],Table7[Sale - Product Name],'Stationery Inventory Sum'!$O96,Table7[Product Type2],'Stationery Inventory Sum'!$AK$5)</f>
        <v>0</v>
      </c>
    </row>
    <row r="97" spans="15:39" x14ac:dyDescent="0.25">
      <c r="O97" s="50"/>
      <c r="P97" s="7"/>
      <c r="Q97" s="30">
        <f>SUMIFS(Table1914[Quantity],Table1914[Product Name],'Stationery Inventory Sum'!$O97)</f>
        <v>0</v>
      </c>
      <c r="S97" s="1">
        <f>SUMIFS(Table1914[Total Cost],Table1914[Product Name],'Stationery Inventory Sum'!$O97)</f>
        <v>0</v>
      </c>
      <c r="T97" s="7"/>
      <c r="U97" s="1">
        <f>SUMIFS(Table1914[Quantity Purchased],Table1914[Product Name],'Stationery Inventory Sum'!$O97)</f>
        <v>0</v>
      </c>
      <c r="W97" s="1">
        <f>SUMIFS(Table1914[Total Purchase
Cost],Table1914[Product Name],'Stationery Inventory Sum'!$O97)</f>
        <v>0</v>
      </c>
      <c r="X97" s="7"/>
      <c r="Y97" s="61">
        <f t="shared" si="2"/>
        <v>0</v>
      </c>
      <c r="AA97" s="61">
        <f t="shared" si="3"/>
        <v>0</v>
      </c>
      <c r="AB97" s="7"/>
      <c r="AC97" s="1">
        <f>SUMIFS(Table7[Quantity of 
Product Sold],Table7[Sale - Product Name],'Stationery Inventory Sum'!$O97,Table7[Product Type2],'Stationery Inventory Sum'!$AC$5)</f>
        <v>0</v>
      </c>
      <c r="AE97" s="1">
        <f>SUMIFS(Table7[Total Cost of
Goods Sold],Table7[Sale - Product Name],'Stationery Inventory Sum'!$O97,Table7[Product Type2],'Stationery Inventory Sum'!$AC$5)</f>
        <v>0</v>
      </c>
      <c r="AF97" s="7"/>
      <c r="AG97" s="1">
        <f>SUMIFS(Table17[Quantity2],Table17[Product Name],'Stationery Inventory Sum'!$O97,Table17[Product Type2],'Stationery Inventory Sum'!$AG$5)</f>
        <v>0</v>
      </c>
      <c r="AI97" s="1">
        <f>SUMIFS(Table17[Total out of Inventory],Table17[Product Name],'Stationery Inventory Sum'!$O97,Table17[Product Type2],'Stationery Inventory Sum'!$AG$5)</f>
        <v>0</v>
      </c>
      <c r="AJ97" s="7"/>
      <c r="AK97" s="1">
        <f>SUMIFS(Table7[Quantity
 Sold],Table7[Sale - Product Name],'Stationery Inventory Sum'!$O97,Table7[Product Type2],'Stationery Inventory Sum'!$AK$5)</f>
        <v>0</v>
      </c>
      <c r="AM97" s="1">
        <f>SUMIFS(Table7[Total 
Paid],Table7[Sale - Product Name],'Stationery Inventory Sum'!$O97,Table7[Product Type2],'Stationery Inventory Sum'!$AK$5)</f>
        <v>0</v>
      </c>
    </row>
    <row r="98" spans="15:39" x14ac:dyDescent="0.25">
      <c r="P98" s="7"/>
      <c r="Q98" s="30">
        <f>SUMIFS(Table1914[Quantity],Table1914[Product Name],'Stationery Inventory Sum'!$O98)</f>
        <v>0</v>
      </c>
      <c r="S98" s="1">
        <f>SUMIFS(Table1914[Total Cost],Table1914[Product Name],'Stationery Inventory Sum'!$O98)</f>
        <v>0</v>
      </c>
      <c r="T98" s="7"/>
      <c r="U98" s="1">
        <f>SUMIFS(Table1914[Quantity Purchased],Table1914[Product Name],'Stationery Inventory Sum'!$O98)</f>
        <v>0</v>
      </c>
      <c r="W98" s="1">
        <f>SUMIFS(Table1914[Total Purchase
Cost],Table1914[Product Name],'Stationery Inventory Sum'!$O98)</f>
        <v>0</v>
      </c>
      <c r="X98" s="7"/>
      <c r="Y98" s="61">
        <f t="shared" si="2"/>
        <v>0</v>
      </c>
      <c r="AA98" s="61">
        <f t="shared" si="3"/>
        <v>0</v>
      </c>
      <c r="AB98" s="7"/>
      <c r="AC98" s="1">
        <f>SUMIFS(Table7[Quantity of 
Product Sold],Table7[Sale - Product Name],'Stationery Inventory Sum'!$O98,Table7[Product Type2],'Stationery Inventory Sum'!$AC$5)</f>
        <v>0</v>
      </c>
      <c r="AE98" s="1">
        <f>SUMIFS(Table7[Total Cost of
Goods Sold],Table7[Sale - Product Name],'Stationery Inventory Sum'!$O98,Table7[Product Type2],'Stationery Inventory Sum'!$AC$5)</f>
        <v>0</v>
      </c>
      <c r="AF98" s="7"/>
      <c r="AG98" s="1">
        <f>SUMIFS(Table17[Quantity2],Table17[Product Name],'Stationery Inventory Sum'!$O98,Table17[Product Type2],'Stationery Inventory Sum'!$AG$5)</f>
        <v>0</v>
      </c>
      <c r="AI98" s="1">
        <f>SUMIFS(Table17[Total out of Inventory],Table17[Product Name],'Stationery Inventory Sum'!$O98,Table17[Product Type2],'Stationery Inventory Sum'!$AG$5)</f>
        <v>0</v>
      </c>
      <c r="AJ98" s="7"/>
      <c r="AK98" s="1">
        <f>SUMIFS(Table7[Quantity
 Sold],Table7[Sale - Product Name],'Stationery Inventory Sum'!$O98,Table7[Product Type2],'Stationery Inventory Sum'!$AK$5)</f>
        <v>0</v>
      </c>
      <c r="AM98" s="1">
        <f>SUMIFS(Table7[Total 
Paid],Table7[Sale - Product Name],'Stationery Inventory Sum'!$O98,Table7[Product Type2],'Stationery Inventory Sum'!$AK$5)</f>
        <v>0</v>
      </c>
    </row>
    <row r="99" spans="15:39" x14ac:dyDescent="0.25">
      <c r="P99" s="7"/>
      <c r="Q99" s="30">
        <f>SUMIFS(Table1914[Quantity],Table1914[Product Name],'Stationery Inventory Sum'!$O99)</f>
        <v>0</v>
      </c>
      <c r="S99" s="1">
        <f>SUMIFS(Table1914[Total Cost],Table1914[Product Name],'Stationery Inventory Sum'!$O99)</f>
        <v>0</v>
      </c>
      <c r="T99" s="7"/>
      <c r="U99" s="1">
        <f>SUMIFS(Table1914[Quantity Purchased],Table1914[Product Name],'Stationery Inventory Sum'!$O99)</f>
        <v>0</v>
      </c>
      <c r="W99" s="1">
        <f>SUMIFS(Table1914[Total Purchase
Cost],Table1914[Product Name],'Stationery Inventory Sum'!$O99)</f>
        <v>0</v>
      </c>
      <c r="X99" s="7"/>
      <c r="Y99" s="61">
        <f t="shared" si="2"/>
        <v>0</v>
      </c>
      <c r="AA99" s="61">
        <f t="shared" si="3"/>
        <v>0</v>
      </c>
      <c r="AB99" s="7"/>
      <c r="AC99" s="1">
        <f>SUMIFS(Table7[Quantity of 
Product Sold],Table7[Sale - Product Name],'Stationery Inventory Sum'!$O99,Table7[Product Type2],'Stationery Inventory Sum'!$AC$5)</f>
        <v>0</v>
      </c>
      <c r="AE99" s="1">
        <f>SUMIFS(Table7[Total Cost of
Goods Sold],Table7[Sale - Product Name],'Stationery Inventory Sum'!$O99,Table7[Product Type2],'Stationery Inventory Sum'!$AC$5)</f>
        <v>0</v>
      </c>
      <c r="AF99" s="7"/>
      <c r="AG99" s="1">
        <f>SUMIFS(Table17[Quantity2],Table17[Product Name],'Stationery Inventory Sum'!$O99,Table17[Product Type2],'Stationery Inventory Sum'!$AG$5)</f>
        <v>0</v>
      </c>
      <c r="AI99" s="1">
        <f>SUMIFS(Table17[Total out of Inventory],Table17[Product Name],'Stationery Inventory Sum'!$O99,Table17[Product Type2],'Stationery Inventory Sum'!$AG$5)</f>
        <v>0</v>
      </c>
      <c r="AJ99" s="7"/>
      <c r="AK99" s="1">
        <f>SUMIFS(Table7[Quantity
 Sold],Table7[Sale - Product Name],'Stationery Inventory Sum'!$O99,Table7[Product Type2],'Stationery Inventory Sum'!$AK$5)</f>
        <v>0</v>
      </c>
      <c r="AM99" s="1">
        <f>SUMIFS(Table7[Total 
Paid],Table7[Sale - Product Name],'Stationery Inventory Sum'!$O99,Table7[Product Type2],'Stationery Inventory Sum'!$AK$5)</f>
        <v>0</v>
      </c>
    </row>
    <row r="100" spans="15:39" x14ac:dyDescent="0.25">
      <c r="P100" s="7"/>
      <c r="Q100" s="30">
        <f>SUMIFS(Table1914[Quantity],Table1914[Product Name],'Stationery Inventory Sum'!$O100)</f>
        <v>0</v>
      </c>
      <c r="S100" s="1">
        <f>SUMIFS(Table1914[Total Cost],Table1914[Product Name],'Stationery Inventory Sum'!$O100)</f>
        <v>0</v>
      </c>
      <c r="T100" s="7"/>
      <c r="U100" s="1">
        <f>SUMIFS(Table1914[Quantity Purchased],Table1914[Product Name],'Stationery Inventory Sum'!$O100)</f>
        <v>0</v>
      </c>
      <c r="W100" s="1">
        <f>SUMIFS(Table1914[Total Purchase
Cost],Table1914[Product Name],'Stationery Inventory Sum'!$O100)</f>
        <v>0</v>
      </c>
      <c r="X100" s="7"/>
      <c r="Y100" s="61">
        <f t="shared" si="2"/>
        <v>0</v>
      </c>
      <c r="AA100" s="61">
        <f t="shared" si="3"/>
        <v>0</v>
      </c>
      <c r="AB100" s="7"/>
      <c r="AC100" s="1">
        <f>SUMIFS(Table7[Quantity of 
Product Sold],Table7[Sale - Product Name],'Stationery Inventory Sum'!$O100,Table7[Product Type2],'Stationery Inventory Sum'!$AC$5)</f>
        <v>0</v>
      </c>
      <c r="AE100" s="1">
        <f>SUMIFS(Table7[Total Cost of
Goods Sold],Table7[Sale - Product Name],'Stationery Inventory Sum'!$O100,Table7[Product Type2],'Stationery Inventory Sum'!$AC$5)</f>
        <v>0</v>
      </c>
      <c r="AF100" s="7"/>
      <c r="AG100" s="1">
        <f>SUMIFS(Table17[Quantity2],Table17[Product Name],'Stationery Inventory Sum'!$O100,Table17[Product Type2],'Stationery Inventory Sum'!$AG$5)</f>
        <v>0</v>
      </c>
      <c r="AI100" s="1">
        <f>SUMIFS(Table17[Total out of Inventory],Table17[Product Name],'Stationery Inventory Sum'!$O100,Table17[Product Type2],'Stationery Inventory Sum'!$AG$5)</f>
        <v>0</v>
      </c>
      <c r="AJ100" s="7"/>
      <c r="AK100" s="1">
        <f>SUMIFS(Table7[Quantity
 Sold],Table7[Sale - Product Name],'Stationery Inventory Sum'!$O100,Table7[Product Type2],'Stationery Inventory Sum'!$AK$5)</f>
        <v>0</v>
      </c>
      <c r="AM100" s="1">
        <f>SUMIFS(Table7[Total 
Paid],Table7[Sale - Product Name],'Stationery Inventory Sum'!$O100,Table7[Product Type2],'Stationery Inventory Sum'!$AK$5)</f>
        <v>0</v>
      </c>
    </row>
    <row r="101" spans="15:39" x14ac:dyDescent="0.25">
      <c r="P101" s="7"/>
      <c r="Q101" s="30">
        <f>SUMIFS(Table1914[Quantity],Table1914[Product Name],'Stationery Inventory Sum'!$O101)</f>
        <v>0</v>
      </c>
      <c r="S101" s="1">
        <f>SUMIFS(Table1914[Total Cost],Table1914[Product Name],'Stationery Inventory Sum'!$O101)</f>
        <v>0</v>
      </c>
      <c r="T101" s="7"/>
      <c r="U101" s="1">
        <f>SUMIFS(Table1914[Quantity Purchased],Table1914[Product Name],'Stationery Inventory Sum'!$O101)</f>
        <v>0</v>
      </c>
      <c r="W101" s="1">
        <f>SUMIFS(Table1914[Total Purchase
Cost],Table1914[Product Name],'Stationery Inventory Sum'!$O101)</f>
        <v>0</v>
      </c>
      <c r="X101" s="7"/>
      <c r="Y101" s="61">
        <f t="shared" si="2"/>
        <v>0</v>
      </c>
      <c r="AA101" s="61">
        <f t="shared" si="3"/>
        <v>0</v>
      </c>
      <c r="AB101" s="7"/>
      <c r="AC101" s="1">
        <f>SUMIFS(Table7[Quantity of 
Product Sold],Table7[Sale - Product Name],'Stationery Inventory Sum'!$O101,Table7[Product Type2],'Stationery Inventory Sum'!$AC$5)</f>
        <v>0</v>
      </c>
      <c r="AE101" s="1">
        <f>SUMIFS(Table7[Total Cost of
Goods Sold],Table7[Sale - Product Name],'Stationery Inventory Sum'!$O101,Table7[Product Type2],'Stationery Inventory Sum'!$AC$5)</f>
        <v>0</v>
      </c>
      <c r="AF101" s="7"/>
      <c r="AG101" s="1">
        <f>SUMIFS(Table17[Quantity2],Table17[Product Name],'Stationery Inventory Sum'!$O101,Table17[Product Type2],'Stationery Inventory Sum'!$AG$5)</f>
        <v>0</v>
      </c>
      <c r="AI101" s="1">
        <f>SUMIFS(Table17[Total out of Inventory],Table17[Product Name],'Stationery Inventory Sum'!$O101,Table17[Product Type2],'Stationery Inventory Sum'!$AG$5)</f>
        <v>0</v>
      </c>
      <c r="AJ101" s="7"/>
      <c r="AK101" s="1">
        <f>SUMIFS(Table7[Quantity
 Sold],Table7[Sale - Product Name],'Stationery Inventory Sum'!$O101,Table7[Product Type2],'Stationery Inventory Sum'!$AK$5)</f>
        <v>0</v>
      </c>
      <c r="AM101" s="1">
        <f>SUMIFS(Table7[Total 
Paid],Table7[Sale - Product Name],'Stationery Inventory Sum'!$O101,Table7[Product Type2],'Stationery Inventory Sum'!$AK$5)</f>
        <v>0</v>
      </c>
    </row>
    <row r="102" spans="15:39" x14ac:dyDescent="0.25">
      <c r="P102" s="7"/>
      <c r="Q102" s="30">
        <f>SUMIFS(Table1914[Quantity],Table1914[Product Name],'Stationery Inventory Sum'!$O102)</f>
        <v>0</v>
      </c>
      <c r="S102" s="1">
        <f>SUMIFS(Table1914[Total Cost],Table1914[Product Name],'Stationery Inventory Sum'!$O102)</f>
        <v>0</v>
      </c>
      <c r="T102" s="7"/>
      <c r="U102" s="1">
        <f>SUMIFS(Table1914[Quantity Purchased],Table1914[Product Name],'Stationery Inventory Sum'!$O102)</f>
        <v>0</v>
      </c>
      <c r="W102" s="1">
        <f>SUMIFS(Table1914[Total Purchase
Cost],Table1914[Product Name],'Stationery Inventory Sum'!$O102)</f>
        <v>0</v>
      </c>
      <c r="X102" s="7"/>
      <c r="Y102" s="61">
        <f t="shared" si="2"/>
        <v>0</v>
      </c>
      <c r="AA102" s="61">
        <f t="shared" si="3"/>
        <v>0</v>
      </c>
      <c r="AB102" s="7"/>
      <c r="AC102" s="1">
        <f>SUMIFS(Table7[Quantity of 
Product Sold],Table7[Sale - Product Name],'Stationery Inventory Sum'!$O102,Table7[Product Type2],'Stationery Inventory Sum'!$AC$5)</f>
        <v>0</v>
      </c>
      <c r="AE102" s="1">
        <f>SUMIFS(Table7[Total Cost of
Goods Sold],Table7[Sale - Product Name],'Stationery Inventory Sum'!$O102,Table7[Product Type2],'Stationery Inventory Sum'!$AC$5)</f>
        <v>0</v>
      </c>
      <c r="AF102" s="7"/>
      <c r="AG102" s="1">
        <f>SUMIFS(Table17[Quantity2],Table17[Product Name],'Stationery Inventory Sum'!$O102,Table17[Product Type2],'Stationery Inventory Sum'!$AG$5)</f>
        <v>0</v>
      </c>
      <c r="AI102" s="1">
        <f>SUMIFS(Table17[Total out of Inventory],Table17[Product Name],'Stationery Inventory Sum'!$O102,Table17[Product Type2],'Stationery Inventory Sum'!$AG$5)</f>
        <v>0</v>
      </c>
      <c r="AJ102" s="7"/>
      <c r="AK102" s="1">
        <f>SUMIFS(Table7[Quantity
 Sold],Table7[Sale - Product Name],'Stationery Inventory Sum'!$O102,Table7[Product Type2],'Stationery Inventory Sum'!$AK$5)</f>
        <v>0</v>
      </c>
      <c r="AM102" s="1">
        <f>SUMIFS(Table7[Total 
Paid],Table7[Sale - Product Name],'Stationery Inventory Sum'!$O102,Table7[Product Type2],'Stationery Inventory Sum'!$AK$5)</f>
        <v>0</v>
      </c>
    </row>
    <row r="103" spans="15:39" x14ac:dyDescent="0.25">
      <c r="P103" s="7"/>
      <c r="Q103" s="30">
        <f>SUMIFS(Table1914[Quantity],Table1914[Product Name],'Stationery Inventory Sum'!$O103)</f>
        <v>0</v>
      </c>
      <c r="S103" s="1">
        <f>SUMIFS(Table1914[Total Cost],Table1914[Product Name],'Stationery Inventory Sum'!$O103)</f>
        <v>0</v>
      </c>
      <c r="T103" s="7"/>
      <c r="U103" s="1">
        <f>SUMIFS(Table1914[Quantity Purchased],Table1914[Product Name],'Stationery Inventory Sum'!$O103)</f>
        <v>0</v>
      </c>
      <c r="W103" s="1">
        <f>SUMIFS(Table1914[Total Purchase
Cost],Table1914[Product Name],'Stationery Inventory Sum'!$O103)</f>
        <v>0</v>
      </c>
      <c r="X103" s="7"/>
      <c r="Y103" s="61">
        <f t="shared" si="2"/>
        <v>0</v>
      </c>
      <c r="AA103" s="61">
        <f t="shared" si="3"/>
        <v>0</v>
      </c>
      <c r="AB103" s="7"/>
      <c r="AC103" s="1">
        <f>SUMIFS(Table7[Quantity of 
Product Sold],Table7[Sale - Product Name],'Stationery Inventory Sum'!$O103,Table7[Product Type2],'Stationery Inventory Sum'!$AC$5)</f>
        <v>0</v>
      </c>
      <c r="AE103" s="1">
        <f>SUMIFS(Table7[Total Cost of
Goods Sold],Table7[Sale - Product Name],'Stationery Inventory Sum'!$O103,Table7[Product Type2],'Stationery Inventory Sum'!$AC$5)</f>
        <v>0</v>
      </c>
      <c r="AF103" s="7"/>
      <c r="AG103" s="1">
        <f>SUMIFS(Table17[Quantity2],Table17[Product Name],'Stationery Inventory Sum'!$O103,Table17[Product Type2],'Stationery Inventory Sum'!$AG$5)</f>
        <v>0</v>
      </c>
      <c r="AI103" s="1">
        <f>SUMIFS(Table17[Total out of Inventory],Table17[Product Name],'Stationery Inventory Sum'!$O103,Table17[Product Type2],'Stationery Inventory Sum'!$AG$5)</f>
        <v>0</v>
      </c>
      <c r="AJ103" s="7"/>
      <c r="AK103" s="1">
        <f>SUMIFS(Table7[Quantity
 Sold],Table7[Sale - Product Name],'Stationery Inventory Sum'!$O103,Table7[Product Type2],'Stationery Inventory Sum'!$AK$5)</f>
        <v>0</v>
      </c>
      <c r="AM103" s="1">
        <f>SUMIFS(Table7[Total 
Paid],Table7[Sale - Product Name],'Stationery Inventory Sum'!$O103,Table7[Product Type2],'Stationery Inventory Sum'!$AK$5)</f>
        <v>0</v>
      </c>
    </row>
    <row r="104" spans="15:39" x14ac:dyDescent="0.25">
      <c r="P104" s="7"/>
      <c r="Q104" s="30">
        <f>SUMIFS(Table1914[Quantity],Table1914[Product Name],'Stationery Inventory Sum'!$O104)</f>
        <v>0</v>
      </c>
      <c r="S104" s="1">
        <f>SUMIFS(Table1914[Total Cost],Table1914[Product Name],'Stationery Inventory Sum'!$O104)</f>
        <v>0</v>
      </c>
      <c r="T104" s="7"/>
      <c r="U104" s="1">
        <f>SUMIFS(Table1914[Quantity Purchased],Table1914[Product Name],'Stationery Inventory Sum'!$O104)</f>
        <v>0</v>
      </c>
      <c r="W104" s="1">
        <f>SUMIFS(Table1914[Total Purchase
Cost],Table1914[Product Name],'Stationery Inventory Sum'!$O104)</f>
        <v>0</v>
      </c>
      <c r="X104" s="7"/>
      <c r="Y104" s="61">
        <f t="shared" si="2"/>
        <v>0</v>
      </c>
      <c r="AA104" s="61">
        <f t="shared" si="3"/>
        <v>0</v>
      </c>
      <c r="AB104" s="7"/>
      <c r="AC104" s="1">
        <f>SUMIFS(Table7[Quantity of 
Product Sold],Table7[Sale - Product Name],'Stationery Inventory Sum'!$O104,Table7[Product Type2],'Stationery Inventory Sum'!$AC$5)</f>
        <v>0</v>
      </c>
      <c r="AE104" s="1">
        <f>SUMIFS(Table7[Total Cost of
Goods Sold],Table7[Sale - Product Name],'Stationery Inventory Sum'!$O104,Table7[Product Type2],'Stationery Inventory Sum'!$AC$5)</f>
        <v>0</v>
      </c>
      <c r="AF104" s="7"/>
      <c r="AG104" s="1">
        <f>SUMIFS(Table17[Quantity2],Table17[Product Name],'Stationery Inventory Sum'!$O104,Table17[Product Type2],'Stationery Inventory Sum'!$AG$5)</f>
        <v>0</v>
      </c>
      <c r="AI104" s="1">
        <f>SUMIFS(Table17[Total out of Inventory],Table17[Product Name],'Stationery Inventory Sum'!$O104,Table17[Product Type2],'Stationery Inventory Sum'!$AG$5)</f>
        <v>0</v>
      </c>
      <c r="AJ104" s="7"/>
      <c r="AK104" s="1">
        <f>SUMIFS(Table7[Quantity
 Sold],Table7[Sale - Product Name],'Stationery Inventory Sum'!$O104,Table7[Product Type2],'Stationery Inventory Sum'!$AK$5)</f>
        <v>0</v>
      </c>
      <c r="AM104" s="1">
        <f>SUMIFS(Table7[Total 
Paid],Table7[Sale - Product Name],'Stationery Inventory Sum'!$O104,Table7[Product Type2],'Stationery Inventory Sum'!$AK$5)</f>
        <v>0</v>
      </c>
    </row>
    <row r="105" spans="15:39" x14ac:dyDescent="0.25">
      <c r="P105" s="7"/>
      <c r="Q105" s="30">
        <f>SUMIFS(Table1914[Quantity],Table1914[Product Name],'Stationery Inventory Sum'!$O105)</f>
        <v>0</v>
      </c>
      <c r="S105" s="1">
        <f>SUMIFS(Table1914[Total Cost],Table1914[Product Name],'Stationery Inventory Sum'!$O105)</f>
        <v>0</v>
      </c>
      <c r="T105" s="7"/>
      <c r="U105" s="1">
        <f>SUMIFS(Table1914[Quantity Purchased],Table1914[Product Name],'Stationery Inventory Sum'!$O105)</f>
        <v>0</v>
      </c>
      <c r="W105" s="1">
        <f>SUMIFS(Table1914[Total Purchase
Cost],Table1914[Product Name],'Stationery Inventory Sum'!$O105)</f>
        <v>0</v>
      </c>
      <c r="X105" s="7"/>
      <c r="Y105" s="61">
        <f t="shared" si="2"/>
        <v>0</v>
      </c>
      <c r="AA105" s="61">
        <f t="shared" si="3"/>
        <v>0</v>
      </c>
      <c r="AB105" s="7"/>
      <c r="AC105" s="1">
        <f>SUMIFS(Table7[Quantity of 
Product Sold],Table7[Sale - Product Name],'Stationery Inventory Sum'!$O105,Table7[Product Type2],'Stationery Inventory Sum'!$AC$5)</f>
        <v>0</v>
      </c>
      <c r="AE105" s="1">
        <f>SUMIFS(Table7[Total Cost of
Goods Sold],Table7[Sale - Product Name],'Stationery Inventory Sum'!$O105,Table7[Product Type2],'Stationery Inventory Sum'!$AC$5)</f>
        <v>0</v>
      </c>
      <c r="AF105" s="7"/>
      <c r="AG105" s="1">
        <f>SUMIFS(Table17[Quantity2],Table17[Product Name],'Stationery Inventory Sum'!$O105,Table17[Product Type2],'Stationery Inventory Sum'!$AG$5)</f>
        <v>0</v>
      </c>
      <c r="AI105" s="1">
        <f>SUMIFS(Table17[Total out of Inventory],Table17[Product Name],'Stationery Inventory Sum'!$O105,Table17[Product Type2],'Stationery Inventory Sum'!$AG$5)</f>
        <v>0</v>
      </c>
      <c r="AJ105" s="7"/>
      <c r="AK105" s="1">
        <f>SUMIFS(Table7[Quantity
 Sold],Table7[Sale - Product Name],'Stationery Inventory Sum'!$O105,Table7[Product Type2],'Stationery Inventory Sum'!$AK$5)</f>
        <v>0</v>
      </c>
      <c r="AM105" s="1">
        <f>SUMIFS(Table7[Total 
Paid],Table7[Sale - Product Name],'Stationery Inventory Sum'!$O105,Table7[Product Type2],'Stationery Inventory Sum'!$AK$5)</f>
        <v>0</v>
      </c>
    </row>
    <row r="106" spans="15:39" x14ac:dyDescent="0.25">
      <c r="P106" s="7"/>
      <c r="Q106" s="30">
        <f>SUMIFS(Table1914[Quantity],Table1914[Product Name],'Stationery Inventory Sum'!$O106)</f>
        <v>0</v>
      </c>
      <c r="S106" s="1">
        <f>SUMIFS(Table1914[Total Cost],Table1914[Product Name],'Stationery Inventory Sum'!$O106)</f>
        <v>0</v>
      </c>
      <c r="T106" s="7"/>
      <c r="U106" s="1">
        <f>SUMIFS(Table1914[Quantity Purchased],Table1914[Product Name],'Stationery Inventory Sum'!$O106)</f>
        <v>0</v>
      </c>
      <c r="W106" s="1">
        <f>SUMIFS(Table1914[Total Purchase
Cost],Table1914[Product Name],'Stationery Inventory Sum'!$O106)</f>
        <v>0</v>
      </c>
      <c r="X106" s="7"/>
      <c r="Y106" s="61">
        <f t="shared" si="2"/>
        <v>0</v>
      </c>
      <c r="AA106" s="61">
        <f t="shared" si="3"/>
        <v>0</v>
      </c>
      <c r="AB106" s="7"/>
      <c r="AC106" s="1">
        <f>SUMIFS(Table7[Quantity of 
Product Sold],Table7[Sale - Product Name],'Stationery Inventory Sum'!$O106,Table7[Product Type2],'Stationery Inventory Sum'!$AC$5)</f>
        <v>0</v>
      </c>
      <c r="AE106" s="1">
        <f>SUMIFS(Table7[Total Cost of
Goods Sold],Table7[Sale - Product Name],'Stationery Inventory Sum'!$O106,Table7[Product Type2],'Stationery Inventory Sum'!$AC$5)</f>
        <v>0</v>
      </c>
      <c r="AF106" s="7"/>
      <c r="AG106" s="1">
        <f>SUMIFS(Table17[Quantity2],Table17[Product Name],'Stationery Inventory Sum'!$O106,Table17[Product Type2],'Stationery Inventory Sum'!$AG$5)</f>
        <v>0</v>
      </c>
      <c r="AI106" s="1">
        <f>SUMIFS(Table17[Total out of Inventory],Table17[Product Name],'Stationery Inventory Sum'!$O106,Table17[Product Type2],'Stationery Inventory Sum'!$AG$5)</f>
        <v>0</v>
      </c>
      <c r="AJ106" s="7"/>
      <c r="AK106" s="1">
        <f>SUMIFS(Table7[Quantity
 Sold],Table7[Sale - Product Name],'Stationery Inventory Sum'!$O106,Table7[Product Type2],'Stationery Inventory Sum'!$AK$5)</f>
        <v>0</v>
      </c>
      <c r="AM106" s="1">
        <f>SUMIFS(Table7[Total 
Paid],Table7[Sale - Product Name],'Stationery Inventory Sum'!$O106,Table7[Product Type2],'Stationery Inventory Sum'!$AK$5)</f>
        <v>0</v>
      </c>
    </row>
    <row r="107" spans="15:39" x14ac:dyDescent="0.25">
      <c r="P107" s="7"/>
      <c r="Q107" s="30">
        <f>SUMIFS(Table1914[Quantity],Table1914[Product Name],'Stationery Inventory Sum'!$O107)</f>
        <v>0</v>
      </c>
      <c r="S107" s="1">
        <f>SUMIFS(Table1914[Total Cost],Table1914[Product Name],'Stationery Inventory Sum'!$O107)</f>
        <v>0</v>
      </c>
      <c r="T107" s="7"/>
      <c r="U107" s="1">
        <f>SUMIFS(Table1914[Quantity Purchased],Table1914[Product Name],'Stationery Inventory Sum'!$O107)</f>
        <v>0</v>
      </c>
      <c r="W107" s="1">
        <f>SUMIFS(Table1914[Total Purchase
Cost],Table1914[Product Name],'Stationery Inventory Sum'!$O107)</f>
        <v>0</v>
      </c>
      <c r="X107" s="7"/>
      <c r="Y107" s="61">
        <f t="shared" si="2"/>
        <v>0</v>
      </c>
      <c r="AA107" s="61">
        <f t="shared" si="3"/>
        <v>0</v>
      </c>
      <c r="AB107" s="7"/>
      <c r="AC107" s="1">
        <f>SUMIFS(Table7[Quantity of 
Product Sold],Table7[Sale - Product Name],'Stationery Inventory Sum'!$O107,Table7[Product Type2],'Stationery Inventory Sum'!$AC$5)</f>
        <v>0</v>
      </c>
      <c r="AE107" s="1">
        <f>SUMIFS(Table7[Total Cost of
Goods Sold],Table7[Sale - Product Name],'Stationery Inventory Sum'!$O107,Table7[Product Type2],'Stationery Inventory Sum'!$AC$5)</f>
        <v>0</v>
      </c>
      <c r="AF107" s="7"/>
      <c r="AG107" s="1">
        <f>SUMIFS(Table17[Quantity2],Table17[Product Name],'Stationery Inventory Sum'!$O107,Table17[Product Type2],'Stationery Inventory Sum'!$AG$5)</f>
        <v>0</v>
      </c>
      <c r="AI107" s="1">
        <f>SUMIFS(Table17[Total out of Inventory],Table17[Product Name],'Stationery Inventory Sum'!$O107,Table17[Product Type2],'Stationery Inventory Sum'!$AG$5)</f>
        <v>0</v>
      </c>
      <c r="AJ107" s="7"/>
      <c r="AK107" s="1">
        <f>SUMIFS(Table7[Quantity
 Sold],Table7[Sale - Product Name],'Stationery Inventory Sum'!$O107,Table7[Product Type2],'Stationery Inventory Sum'!$AK$5)</f>
        <v>0</v>
      </c>
      <c r="AM107" s="1">
        <f>SUMIFS(Table7[Total 
Paid],Table7[Sale - Product Name],'Stationery Inventory Sum'!$O107,Table7[Product Type2],'Stationery Inventory Sum'!$AK$5)</f>
        <v>0</v>
      </c>
    </row>
    <row r="108" spans="15:39" x14ac:dyDescent="0.25">
      <c r="O108" s="50"/>
      <c r="P108" s="7"/>
      <c r="Q108" s="30">
        <f>SUMIFS(Table1914[Quantity],Table1914[Product Name],'Stationery Inventory Sum'!$O108)</f>
        <v>0</v>
      </c>
      <c r="S108" s="1">
        <f>SUMIFS(Table1914[Total Cost],Table1914[Product Name],'Stationery Inventory Sum'!$O108)</f>
        <v>0</v>
      </c>
      <c r="T108" s="7"/>
      <c r="U108" s="1">
        <f>SUMIFS(Table1914[Quantity Purchased],Table1914[Product Name],'Stationery Inventory Sum'!$O108)</f>
        <v>0</v>
      </c>
      <c r="W108" s="1">
        <f>SUMIFS(Table1914[Total Purchase
Cost],Table1914[Product Name],'Stationery Inventory Sum'!$O108)</f>
        <v>0</v>
      </c>
      <c r="X108" s="7"/>
      <c r="Y108" s="61">
        <f t="shared" si="2"/>
        <v>0</v>
      </c>
      <c r="AA108" s="61">
        <f t="shared" si="3"/>
        <v>0</v>
      </c>
      <c r="AB108" s="7"/>
      <c r="AC108" s="1">
        <f>SUMIFS(Table7[Quantity of 
Product Sold],Table7[Sale - Product Name],'Stationery Inventory Sum'!$O108,Table7[Product Type2],'Stationery Inventory Sum'!$AC$5)</f>
        <v>0</v>
      </c>
      <c r="AE108" s="1">
        <f>SUMIFS(Table7[Total Cost of
Goods Sold],Table7[Sale - Product Name],'Stationery Inventory Sum'!$O108,Table7[Product Type2],'Stationery Inventory Sum'!$AC$5)</f>
        <v>0</v>
      </c>
      <c r="AF108" s="7"/>
      <c r="AG108" s="1">
        <f>SUMIFS(Table17[Quantity2],Table17[Product Name],'Stationery Inventory Sum'!$O108,Table17[Product Type2],'Stationery Inventory Sum'!$AG$5)</f>
        <v>0</v>
      </c>
      <c r="AI108" s="1">
        <f>SUMIFS(Table17[Total out of Inventory],Table17[Product Name],'Stationery Inventory Sum'!$O108,Table17[Product Type2],'Stationery Inventory Sum'!$AG$5)</f>
        <v>0</v>
      </c>
      <c r="AJ108" s="7"/>
      <c r="AK108" s="1">
        <f>SUMIFS(Table7[Quantity
 Sold],Table7[Sale - Product Name],'Stationery Inventory Sum'!$O108,Table7[Product Type2],'Stationery Inventory Sum'!$AK$5)</f>
        <v>0</v>
      </c>
      <c r="AM108" s="1">
        <f>SUMIFS(Table7[Total 
Paid],Table7[Sale - Product Name],'Stationery Inventory Sum'!$O108,Table7[Product Type2],'Stationery Inventory Sum'!$AK$5)</f>
        <v>0</v>
      </c>
    </row>
    <row r="109" spans="15:39" x14ac:dyDescent="0.25">
      <c r="O109" s="50"/>
      <c r="P109" s="7"/>
      <c r="Q109" s="30">
        <f>SUMIFS(Table1914[Quantity],Table1914[Product Name],'Stationery Inventory Sum'!$O109)</f>
        <v>0</v>
      </c>
      <c r="S109" s="1">
        <f>SUMIFS(Table1914[Total Cost],Table1914[Product Name],'Stationery Inventory Sum'!$O109)</f>
        <v>0</v>
      </c>
      <c r="T109" s="7"/>
      <c r="U109" s="1">
        <f>SUMIFS(Table1914[Quantity Purchased],Table1914[Product Name],'Stationery Inventory Sum'!$O109)</f>
        <v>0</v>
      </c>
      <c r="W109" s="1">
        <f>SUMIFS(Table1914[Total Purchase
Cost],Table1914[Product Name],'Stationery Inventory Sum'!$O109)</f>
        <v>0</v>
      </c>
      <c r="X109" s="7"/>
      <c r="Y109" s="61">
        <f t="shared" si="2"/>
        <v>0</v>
      </c>
      <c r="AA109" s="61">
        <f t="shared" si="3"/>
        <v>0</v>
      </c>
      <c r="AB109" s="7"/>
      <c r="AC109" s="1">
        <f>SUMIFS(Table7[Quantity of 
Product Sold],Table7[Sale - Product Name],'Stationery Inventory Sum'!$O109,Table7[Product Type2],'Stationery Inventory Sum'!$AC$5)</f>
        <v>0</v>
      </c>
      <c r="AE109" s="1">
        <f>SUMIFS(Table7[Total Cost of
Goods Sold],Table7[Sale - Product Name],'Stationery Inventory Sum'!$O109,Table7[Product Type2],'Stationery Inventory Sum'!$AC$5)</f>
        <v>0</v>
      </c>
      <c r="AF109" s="7"/>
      <c r="AG109" s="1">
        <f>SUMIFS(Table17[Quantity2],Table17[Product Name],'Stationery Inventory Sum'!$O109,Table17[Product Type2],'Stationery Inventory Sum'!$AG$5)</f>
        <v>0</v>
      </c>
      <c r="AI109" s="1">
        <f>SUMIFS(Table17[Total out of Inventory],Table17[Product Name],'Stationery Inventory Sum'!$O109,Table17[Product Type2],'Stationery Inventory Sum'!$AG$5)</f>
        <v>0</v>
      </c>
      <c r="AJ109" s="7"/>
      <c r="AK109" s="1">
        <f>SUMIFS(Table7[Quantity
 Sold],Table7[Sale - Product Name],'Stationery Inventory Sum'!$O109,Table7[Product Type2],'Stationery Inventory Sum'!$AK$5)</f>
        <v>0</v>
      </c>
      <c r="AM109" s="1">
        <f>SUMIFS(Table7[Total 
Paid],Table7[Sale - Product Name],'Stationery Inventory Sum'!$O109,Table7[Product Type2],'Stationery Inventory Sum'!$AK$5)</f>
        <v>0</v>
      </c>
    </row>
    <row r="110" spans="15:39" x14ac:dyDescent="0.25">
      <c r="O110" s="50"/>
      <c r="P110" s="7"/>
      <c r="Q110" s="30">
        <f>SUMIFS(Table1914[Quantity],Table1914[Product Name],'Stationery Inventory Sum'!$O110)</f>
        <v>0</v>
      </c>
      <c r="S110" s="1">
        <f>SUMIFS(Table1914[Total Cost],Table1914[Product Name],'Stationery Inventory Sum'!$O110)</f>
        <v>0</v>
      </c>
      <c r="T110" s="7"/>
      <c r="U110" s="1">
        <f>SUMIFS(Table1914[Quantity Purchased],Table1914[Product Name],'Stationery Inventory Sum'!$O110)</f>
        <v>0</v>
      </c>
      <c r="W110" s="1">
        <f>SUMIFS(Table1914[Total Purchase
Cost],Table1914[Product Name],'Stationery Inventory Sum'!$O110)</f>
        <v>0</v>
      </c>
      <c r="X110" s="7"/>
      <c r="Y110" s="61">
        <f t="shared" si="2"/>
        <v>0</v>
      </c>
      <c r="AA110" s="61">
        <f t="shared" si="3"/>
        <v>0</v>
      </c>
      <c r="AB110" s="7"/>
      <c r="AC110" s="1">
        <f>SUMIFS(Table7[Quantity of 
Product Sold],Table7[Sale - Product Name],'Stationery Inventory Sum'!$O110,Table7[Product Type2],'Stationery Inventory Sum'!$AC$5)</f>
        <v>0</v>
      </c>
      <c r="AE110" s="1">
        <f>SUMIFS(Table7[Total Cost of
Goods Sold],Table7[Sale - Product Name],'Stationery Inventory Sum'!$O110,Table7[Product Type2],'Stationery Inventory Sum'!$AC$5)</f>
        <v>0</v>
      </c>
      <c r="AF110" s="7"/>
      <c r="AG110" s="1">
        <f>SUMIFS(Table17[Quantity2],Table17[Product Name],'Stationery Inventory Sum'!$O110,Table17[Product Type2],'Stationery Inventory Sum'!$AG$5)</f>
        <v>0</v>
      </c>
      <c r="AI110" s="1">
        <f>SUMIFS(Table17[Total out of Inventory],Table17[Product Name],'Stationery Inventory Sum'!$O110,Table17[Product Type2],'Stationery Inventory Sum'!$AG$5)</f>
        <v>0</v>
      </c>
      <c r="AJ110" s="7"/>
      <c r="AK110" s="1">
        <f>SUMIFS(Table7[Quantity
 Sold],Table7[Sale - Product Name],'Stationery Inventory Sum'!$O110,Table7[Product Type2],'Stationery Inventory Sum'!$AK$5)</f>
        <v>0</v>
      </c>
      <c r="AM110" s="1">
        <f>SUMIFS(Table7[Total 
Paid],Table7[Sale - Product Name],'Stationery Inventory Sum'!$O110,Table7[Product Type2],'Stationery Inventory Sum'!$AK$5)</f>
        <v>0</v>
      </c>
    </row>
    <row r="111" spans="15:39" x14ac:dyDescent="0.25">
      <c r="O111" s="50"/>
      <c r="P111" s="7"/>
      <c r="Q111" s="30">
        <f>SUMIFS(Table1914[Quantity],Table1914[Product Name],'Stationery Inventory Sum'!$O111)</f>
        <v>0</v>
      </c>
      <c r="S111" s="1">
        <f>SUMIFS(Table1914[Total Cost],Table1914[Product Name],'Stationery Inventory Sum'!$O111)</f>
        <v>0</v>
      </c>
      <c r="T111" s="7"/>
      <c r="U111" s="1">
        <f>SUMIFS(Table1914[Quantity Purchased],Table1914[Product Name],'Stationery Inventory Sum'!$O111)</f>
        <v>0</v>
      </c>
      <c r="W111" s="1">
        <f>SUMIFS(Table1914[Total Purchase
Cost],Table1914[Product Name],'Stationery Inventory Sum'!$O111)</f>
        <v>0</v>
      </c>
      <c r="X111" s="7"/>
      <c r="Y111" s="61">
        <f t="shared" si="2"/>
        <v>0</v>
      </c>
      <c r="AA111" s="61">
        <f t="shared" si="3"/>
        <v>0</v>
      </c>
      <c r="AB111" s="7"/>
      <c r="AC111" s="1">
        <f>SUMIFS(Table7[Quantity of 
Product Sold],Table7[Sale - Product Name],'Stationery Inventory Sum'!$O111,Table7[Product Type2],'Stationery Inventory Sum'!$AC$5)</f>
        <v>0</v>
      </c>
      <c r="AE111" s="1">
        <f>SUMIFS(Table7[Total Cost of
Goods Sold],Table7[Sale - Product Name],'Stationery Inventory Sum'!$O111,Table7[Product Type2],'Stationery Inventory Sum'!$AC$5)</f>
        <v>0</v>
      </c>
      <c r="AF111" s="7"/>
      <c r="AG111" s="1">
        <f>SUMIFS(Table17[Quantity2],Table17[Product Name],'Stationery Inventory Sum'!$O111,Table17[Product Type2],'Stationery Inventory Sum'!$AG$5)</f>
        <v>0</v>
      </c>
      <c r="AI111" s="1">
        <f>SUMIFS(Table17[Total out of Inventory],Table17[Product Name],'Stationery Inventory Sum'!$O111,Table17[Product Type2],'Stationery Inventory Sum'!$AG$5)</f>
        <v>0</v>
      </c>
      <c r="AJ111" s="7"/>
      <c r="AK111" s="1">
        <f>SUMIFS(Table7[Quantity
 Sold],Table7[Sale - Product Name],'Stationery Inventory Sum'!$O111,Table7[Product Type2],'Stationery Inventory Sum'!$AK$5)</f>
        <v>0</v>
      </c>
      <c r="AM111" s="1">
        <f>SUMIFS(Table7[Total 
Paid],Table7[Sale - Product Name],'Stationery Inventory Sum'!$O111,Table7[Product Type2],'Stationery Inventory Sum'!$AK$5)</f>
        <v>0</v>
      </c>
    </row>
    <row r="112" spans="15:39" x14ac:dyDescent="0.25">
      <c r="O112" s="50"/>
      <c r="P112" s="7"/>
      <c r="Q112" s="30">
        <f>SUMIFS(Table1914[Quantity],Table1914[Product Name],'Stationery Inventory Sum'!$O112)</f>
        <v>0</v>
      </c>
      <c r="S112" s="1">
        <f>SUMIFS(Table1914[Total Cost],Table1914[Product Name],'Stationery Inventory Sum'!$O112)</f>
        <v>0</v>
      </c>
      <c r="T112" s="7"/>
      <c r="U112" s="1">
        <f>SUMIFS(Table1914[Quantity Purchased],Table1914[Product Name],'Stationery Inventory Sum'!$O112)</f>
        <v>0</v>
      </c>
      <c r="W112" s="1">
        <f>SUMIFS(Table1914[Total Purchase
Cost],Table1914[Product Name],'Stationery Inventory Sum'!$O112)</f>
        <v>0</v>
      </c>
      <c r="X112" s="7"/>
      <c r="Y112" s="61">
        <f t="shared" si="2"/>
        <v>0</v>
      </c>
      <c r="AA112" s="61">
        <f t="shared" si="3"/>
        <v>0</v>
      </c>
      <c r="AB112" s="7"/>
      <c r="AC112" s="1">
        <f>SUMIFS(Table7[Quantity of 
Product Sold],Table7[Sale - Product Name],'Stationery Inventory Sum'!$O112,Table7[Product Type2],'Stationery Inventory Sum'!$AC$5)</f>
        <v>0</v>
      </c>
      <c r="AE112" s="1">
        <f>SUMIFS(Table7[Total Cost of
Goods Sold],Table7[Sale - Product Name],'Stationery Inventory Sum'!$O112,Table7[Product Type2],'Stationery Inventory Sum'!$AC$5)</f>
        <v>0</v>
      </c>
      <c r="AF112" s="7"/>
      <c r="AG112" s="1">
        <f>SUMIFS(Table17[Quantity2],Table17[Product Name],'Stationery Inventory Sum'!$O112,Table17[Product Type2],'Stationery Inventory Sum'!$AG$5)</f>
        <v>0</v>
      </c>
      <c r="AI112" s="1">
        <f>SUMIFS(Table17[Total out of Inventory],Table17[Product Name],'Stationery Inventory Sum'!$O112,Table17[Product Type2],'Stationery Inventory Sum'!$AG$5)</f>
        <v>0</v>
      </c>
      <c r="AJ112" s="7"/>
      <c r="AK112" s="1">
        <f>SUMIFS(Table7[Quantity
 Sold],Table7[Sale - Product Name],'Stationery Inventory Sum'!$O112,Table7[Product Type2],'Stationery Inventory Sum'!$AK$5)</f>
        <v>0</v>
      </c>
      <c r="AM112" s="1">
        <f>SUMIFS(Table7[Total 
Paid],Table7[Sale - Product Name],'Stationery Inventory Sum'!$O112,Table7[Product Type2],'Stationery Inventory Sum'!$AK$5)</f>
        <v>0</v>
      </c>
    </row>
    <row r="113" spans="15:39" x14ac:dyDescent="0.25">
      <c r="O113" s="50"/>
      <c r="P113" s="7"/>
      <c r="Q113" s="30">
        <f>SUMIFS(Table1914[Quantity],Table1914[Product Name],'Stationery Inventory Sum'!$O113)</f>
        <v>0</v>
      </c>
      <c r="S113" s="1">
        <f>SUMIFS(Table1914[Total Cost],Table1914[Product Name],'Stationery Inventory Sum'!$O113)</f>
        <v>0</v>
      </c>
      <c r="T113" s="7"/>
      <c r="U113" s="1">
        <f>SUMIFS(Table1914[Quantity Purchased],Table1914[Product Name],'Stationery Inventory Sum'!$O113)</f>
        <v>0</v>
      </c>
      <c r="W113" s="1">
        <f>SUMIFS(Table1914[Total Purchase
Cost],Table1914[Product Name],'Stationery Inventory Sum'!$O113)</f>
        <v>0</v>
      </c>
      <c r="X113" s="7"/>
      <c r="Y113" s="61">
        <f t="shared" si="2"/>
        <v>0</v>
      </c>
      <c r="AA113" s="61">
        <f t="shared" si="3"/>
        <v>0</v>
      </c>
      <c r="AB113" s="7"/>
      <c r="AC113" s="1">
        <f>SUMIFS(Table7[Quantity of 
Product Sold],Table7[Sale - Product Name],'Stationery Inventory Sum'!$O113,Table7[Product Type2],'Stationery Inventory Sum'!$AC$5)</f>
        <v>0</v>
      </c>
      <c r="AE113" s="1">
        <f>SUMIFS(Table7[Total Cost of
Goods Sold],Table7[Sale - Product Name],'Stationery Inventory Sum'!$O113,Table7[Product Type2],'Stationery Inventory Sum'!$AC$5)</f>
        <v>0</v>
      </c>
      <c r="AF113" s="7"/>
      <c r="AG113" s="1">
        <f>SUMIFS(Table17[Quantity2],Table17[Product Name],'Stationery Inventory Sum'!$O113,Table17[Product Type2],'Stationery Inventory Sum'!$AG$5)</f>
        <v>0</v>
      </c>
      <c r="AI113" s="1">
        <f>SUMIFS(Table17[Total out of Inventory],Table17[Product Name],'Stationery Inventory Sum'!$O113,Table17[Product Type2],'Stationery Inventory Sum'!$AG$5)</f>
        <v>0</v>
      </c>
      <c r="AJ113" s="7"/>
      <c r="AK113" s="1">
        <f>SUMIFS(Table7[Quantity
 Sold],Table7[Sale - Product Name],'Stationery Inventory Sum'!$O113,Table7[Product Type2],'Stationery Inventory Sum'!$AK$5)</f>
        <v>0</v>
      </c>
      <c r="AM113" s="1">
        <f>SUMIFS(Table7[Total 
Paid],Table7[Sale - Product Name],'Stationery Inventory Sum'!$O113,Table7[Product Type2],'Stationery Inventory Sum'!$AK$5)</f>
        <v>0</v>
      </c>
    </row>
    <row r="114" spans="15:39" x14ac:dyDescent="0.25">
      <c r="O114" s="50"/>
      <c r="P114" s="7"/>
      <c r="Q114" s="30">
        <f>SUMIFS(Table1914[Quantity],Table1914[Product Name],'Stationery Inventory Sum'!$O114)</f>
        <v>0</v>
      </c>
      <c r="S114" s="1">
        <f>SUMIFS(Table1914[Total Cost],Table1914[Product Name],'Stationery Inventory Sum'!$O114)</f>
        <v>0</v>
      </c>
      <c r="T114" s="7"/>
      <c r="U114" s="1">
        <f>SUMIFS(Table1914[Quantity Purchased],Table1914[Product Name],'Stationery Inventory Sum'!$O114)</f>
        <v>0</v>
      </c>
      <c r="W114" s="1">
        <f>SUMIFS(Table1914[Total Purchase
Cost],Table1914[Product Name],'Stationery Inventory Sum'!$O114)</f>
        <v>0</v>
      </c>
      <c r="X114" s="7"/>
      <c r="Y114" s="61">
        <f t="shared" si="2"/>
        <v>0</v>
      </c>
      <c r="AA114" s="61">
        <f t="shared" si="3"/>
        <v>0</v>
      </c>
      <c r="AB114" s="7"/>
      <c r="AC114" s="1">
        <f>SUMIFS(Table7[Quantity of 
Product Sold],Table7[Sale - Product Name],'Stationery Inventory Sum'!$O114,Table7[Product Type2],'Stationery Inventory Sum'!$AC$5)</f>
        <v>0</v>
      </c>
      <c r="AE114" s="1">
        <f>SUMIFS(Table7[Total Cost of
Goods Sold],Table7[Sale - Product Name],'Stationery Inventory Sum'!$O114,Table7[Product Type2],'Stationery Inventory Sum'!$AC$5)</f>
        <v>0</v>
      </c>
      <c r="AF114" s="7"/>
      <c r="AG114" s="1">
        <f>SUMIFS(Table17[Quantity2],Table17[Product Name],'Stationery Inventory Sum'!$O114,Table17[Product Type2],'Stationery Inventory Sum'!$AG$5)</f>
        <v>0</v>
      </c>
      <c r="AI114" s="1">
        <f>SUMIFS(Table17[Total out of Inventory],Table17[Product Name],'Stationery Inventory Sum'!$O114,Table17[Product Type2],'Stationery Inventory Sum'!$AG$5)</f>
        <v>0</v>
      </c>
      <c r="AJ114" s="7"/>
      <c r="AK114" s="1">
        <f>SUMIFS(Table7[Quantity
 Sold],Table7[Sale - Product Name],'Stationery Inventory Sum'!$O114,Table7[Product Type2],'Stationery Inventory Sum'!$AK$5)</f>
        <v>0</v>
      </c>
      <c r="AM114" s="1">
        <f>SUMIFS(Table7[Total 
Paid],Table7[Sale - Product Name],'Stationery Inventory Sum'!$O114,Table7[Product Type2],'Stationery Inventory Sum'!$AK$5)</f>
        <v>0</v>
      </c>
    </row>
    <row r="115" spans="15:39" x14ac:dyDescent="0.25">
      <c r="O115" s="50"/>
      <c r="P115" s="7"/>
      <c r="Q115" s="30">
        <f>SUMIFS(Table1914[Quantity],Table1914[Product Name],'Stationery Inventory Sum'!$O115)</f>
        <v>0</v>
      </c>
      <c r="S115" s="1">
        <f>SUMIFS(Table1914[Total Cost],Table1914[Product Name],'Stationery Inventory Sum'!$O115)</f>
        <v>0</v>
      </c>
      <c r="T115" s="7"/>
      <c r="U115" s="1">
        <f>SUMIFS(Table1914[Quantity Purchased],Table1914[Product Name],'Stationery Inventory Sum'!$O115)</f>
        <v>0</v>
      </c>
      <c r="W115" s="1">
        <f>SUMIFS(Table1914[Total Purchase
Cost],Table1914[Product Name],'Stationery Inventory Sum'!$O115)</f>
        <v>0</v>
      </c>
      <c r="X115" s="7"/>
      <c r="Y115" s="61">
        <f t="shared" si="2"/>
        <v>0</v>
      </c>
      <c r="AA115" s="61">
        <f t="shared" si="3"/>
        <v>0</v>
      </c>
      <c r="AB115" s="7"/>
      <c r="AC115" s="1">
        <f>SUMIFS(Table7[Quantity of 
Product Sold],Table7[Sale - Product Name],'Stationery Inventory Sum'!$O115,Table7[Product Type2],'Stationery Inventory Sum'!$AC$5)</f>
        <v>0</v>
      </c>
      <c r="AE115" s="1">
        <f>SUMIFS(Table7[Total Cost of
Goods Sold],Table7[Sale - Product Name],'Stationery Inventory Sum'!$O115,Table7[Product Type2],'Stationery Inventory Sum'!$AC$5)</f>
        <v>0</v>
      </c>
      <c r="AF115" s="7"/>
      <c r="AG115" s="1">
        <f>SUMIFS(Table17[Quantity2],Table17[Product Name],'Stationery Inventory Sum'!$O115,Table17[Product Type2],'Stationery Inventory Sum'!$AG$5)</f>
        <v>0</v>
      </c>
      <c r="AI115" s="1">
        <f>SUMIFS(Table17[Total out of Inventory],Table17[Product Name],'Stationery Inventory Sum'!$O115,Table17[Product Type2],'Stationery Inventory Sum'!$AG$5)</f>
        <v>0</v>
      </c>
      <c r="AJ115" s="7"/>
      <c r="AK115" s="1">
        <f>SUMIFS(Table7[Quantity
 Sold],Table7[Sale - Product Name],'Stationery Inventory Sum'!$O115,Table7[Product Type2],'Stationery Inventory Sum'!$AK$5)</f>
        <v>0</v>
      </c>
      <c r="AM115" s="1">
        <f>SUMIFS(Table7[Total 
Paid],Table7[Sale - Product Name],'Stationery Inventory Sum'!$O115,Table7[Product Type2],'Stationery Inventory Sum'!$AK$5)</f>
        <v>0</v>
      </c>
    </row>
    <row r="116" spans="15:39" x14ac:dyDescent="0.25">
      <c r="O116" s="50"/>
      <c r="P116" s="7"/>
      <c r="Q116" s="30">
        <f>SUMIFS(Table1914[Quantity],Table1914[Product Name],'Stationery Inventory Sum'!$O116)</f>
        <v>0</v>
      </c>
      <c r="S116" s="1">
        <f>SUMIFS(Table1914[Total Cost],Table1914[Product Name],'Stationery Inventory Sum'!$O116)</f>
        <v>0</v>
      </c>
      <c r="T116" s="7"/>
      <c r="U116" s="1">
        <f>SUMIFS(Table1914[Quantity Purchased],Table1914[Product Name],'Stationery Inventory Sum'!$O116)</f>
        <v>0</v>
      </c>
      <c r="W116" s="1">
        <f>SUMIFS(Table1914[Total Purchase
Cost],Table1914[Product Name],'Stationery Inventory Sum'!$O116)</f>
        <v>0</v>
      </c>
      <c r="X116" s="7"/>
      <c r="Y116" s="61">
        <f t="shared" si="2"/>
        <v>0</v>
      </c>
      <c r="AA116" s="61">
        <f t="shared" si="3"/>
        <v>0</v>
      </c>
      <c r="AB116" s="7"/>
      <c r="AC116" s="1">
        <f>SUMIFS(Table7[Quantity of 
Product Sold],Table7[Sale - Product Name],'Stationery Inventory Sum'!$O116,Table7[Product Type2],'Stationery Inventory Sum'!$AC$5)</f>
        <v>0</v>
      </c>
      <c r="AE116" s="1">
        <f>SUMIFS(Table7[Total Cost of
Goods Sold],Table7[Sale - Product Name],'Stationery Inventory Sum'!$O116,Table7[Product Type2],'Stationery Inventory Sum'!$AC$5)</f>
        <v>0</v>
      </c>
      <c r="AF116" s="7"/>
      <c r="AG116" s="1">
        <f>SUMIFS(Table17[Quantity2],Table17[Product Name],'Stationery Inventory Sum'!$O116,Table17[Product Type2],'Stationery Inventory Sum'!$AG$5)</f>
        <v>0</v>
      </c>
      <c r="AI116" s="1">
        <f>SUMIFS(Table17[Total out of Inventory],Table17[Product Name],'Stationery Inventory Sum'!$O116,Table17[Product Type2],'Stationery Inventory Sum'!$AG$5)</f>
        <v>0</v>
      </c>
      <c r="AJ116" s="7"/>
      <c r="AK116" s="1">
        <f>SUMIFS(Table7[Quantity
 Sold],Table7[Sale - Product Name],'Stationery Inventory Sum'!$O116,Table7[Product Type2],'Stationery Inventory Sum'!$AK$5)</f>
        <v>0</v>
      </c>
      <c r="AM116" s="1">
        <f>SUMIFS(Table7[Total 
Paid],Table7[Sale - Product Name],'Stationery Inventory Sum'!$O116,Table7[Product Type2],'Stationery Inventory Sum'!$AK$5)</f>
        <v>0</v>
      </c>
    </row>
    <row r="117" spans="15:39" x14ac:dyDescent="0.25">
      <c r="O117" s="50"/>
      <c r="P117" s="7"/>
      <c r="Q117" s="30">
        <f>SUMIFS(Table1914[Quantity],Table1914[Product Name],'Stationery Inventory Sum'!$O117)</f>
        <v>0</v>
      </c>
      <c r="S117" s="1">
        <f>SUMIFS(Table1914[Total Cost],Table1914[Product Name],'Stationery Inventory Sum'!$O117)</f>
        <v>0</v>
      </c>
      <c r="T117" s="7"/>
      <c r="U117" s="1">
        <f>SUMIFS(Table1914[Quantity Purchased],Table1914[Product Name],'Stationery Inventory Sum'!$O117)</f>
        <v>0</v>
      </c>
      <c r="W117" s="1">
        <f>SUMIFS(Table1914[Total Purchase
Cost],Table1914[Product Name],'Stationery Inventory Sum'!$O117)</f>
        <v>0</v>
      </c>
      <c r="X117" s="7"/>
      <c r="Y117" s="61">
        <f t="shared" si="2"/>
        <v>0</v>
      </c>
      <c r="AA117" s="61">
        <f t="shared" si="3"/>
        <v>0</v>
      </c>
      <c r="AB117" s="7"/>
      <c r="AC117" s="1">
        <f>SUMIFS(Table7[Quantity of 
Product Sold],Table7[Sale - Product Name],'Stationery Inventory Sum'!$O117,Table7[Product Type2],'Stationery Inventory Sum'!$AC$5)</f>
        <v>0</v>
      </c>
      <c r="AE117" s="1">
        <f>SUMIFS(Table7[Total Cost of
Goods Sold],Table7[Sale - Product Name],'Stationery Inventory Sum'!$O117,Table7[Product Type2],'Stationery Inventory Sum'!$AC$5)</f>
        <v>0</v>
      </c>
      <c r="AF117" s="7"/>
      <c r="AG117" s="1">
        <f>SUMIFS(Table17[Quantity2],Table17[Product Name],'Stationery Inventory Sum'!$O117,Table17[Product Type2],'Stationery Inventory Sum'!$AG$5)</f>
        <v>0</v>
      </c>
      <c r="AI117" s="1">
        <f>SUMIFS(Table17[Total out of Inventory],Table17[Product Name],'Stationery Inventory Sum'!$O117,Table17[Product Type2],'Stationery Inventory Sum'!$AG$5)</f>
        <v>0</v>
      </c>
      <c r="AJ117" s="7"/>
      <c r="AK117" s="1">
        <f>SUMIFS(Table7[Quantity
 Sold],Table7[Sale - Product Name],'Stationery Inventory Sum'!$O117,Table7[Product Type2],'Stationery Inventory Sum'!$AK$5)</f>
        <v>0</v>
      </c>
      <c r="AM117" s="1">
        <f>SUMIFS(Table7[Total 
Paid],Table7[Sale - Product Name],'Stationery Inventory Sum'!$O117,Table7[Product Type2],'Stationery Inventory Sum'!$AK$5)</f>
        <v>0</v>
      </c>
    </row>
    <row r="118" spans="15:39" x14ac:dyDescent="0.25">
      <c r="O118" s="50"/>
      <c r="P118" s="7"/>
      <c r="Q118" s="30">
        <f>SUMIFS(Table1914[Quantity],Table1914[Product Name],'Stationery Inventory Sum'!$O118)</f>
        <v>0</v>
      </c>
      <c r="S118" s="1">
        <f>SUMIFS(Table1914[Total Cost],Table1914[Product Name],'Stationery Inventory Sum'!$O118)</f>
        <v>0</v>
      </c>
      <c r="T118" s="7"/>
      <c r="U118" s="1">
        <f>SUMIFS(Table1914[Quantity Purchased],Table1914[Product Name],'Stationery Inventory Sum'!$O118)</f>
        <v>0</v>
      </c>
      <c r="W118" s="1">
        <f>SUMIFS(Table1914[Total Purchase
Cost],Table1914[Product Name],'Stationery Inventory Sum'!$O118)</f>
        <v>0</v>
      </c>
      <c r="X118" s="7"/>
      <c r="Y118" s="61">
        <f t="shared" si="2"/>
        <v>0</v>
      </c>
      <c r="AA118" s="61">
        <f t="shared" si="3"/>
        <v>0</v>
      </c>
      <c r="AB118" s="7"/>
      <c r="AC118" s="1">
        <f>SUMIFS(Table7[Quantity of 
Product Sold],Table7[Sale - Product Name],'Stationery Inventory Sum'!$O118,Table7[Product Type2],'Stationery Inventory Sum'!$AC$5)</f>
        <v>0</v>
      </c>
      <c r="AE118" s="1">
        <f>SUMIFS(Table7[Total Cost of
Goods Sold],Table7[Sale - Product Name],'Stationery Inventory Sum'!$O118,Table7[Product Type2],'Stationery Inventory Sum'!$AC$5)</f>
        <v>0</v>
      </c>
      <c r="AF118" s="7"/>
      <c r="AG118" s="1">
        <f>SUMIFS(Table17[Quantity2],Table17[Product Name],'Stationery Inventory Sum'!$O118,Table17[Product Type2],'Stationery Inventory Sum'!$AG$5)</f>
        <v>0</v>
      </c>
      <c r="AI118" s="1">
        <f>SUMIFS(Table17[Total out of Inventory],Table17[Product Name],'Stationery Inventory Sum'!$O118,Table17[Product Type2],'Stationery Inventory Sum'!$AG$5)</f>
        <v>0</v>
      </c>
      <c r="AJ118" s="7"/>
      <c r="AK118" s="1">
        <f>SUMIFS(Table7[Quantity
 Sold],Table7[Sale - Product Name],'Stationery Inventory Sum'!$O118,Table7[Product Type2],'Stationery Inventory Sum'!$AK$5)</f>
        <v>0</v>
      </c>
      <c r="AM118" s="1">
        <f>SUMIFS(Table7[Total 
Paid],Table7[Sale - Product Name],'Stationery Inventory Sum'!$O118,Table7[Product Type2],'Stationery Inventory Sum'!$AK$5)</f>
        <v>0</v>
      </c>
    </row>
    <row r="119" spans="15:39" x14ac:dyDescent="0.25">
      <c r="O119" s="50"/>
      <c r="P119" s="7"/>
      <c r="Q119" s="30">
        <f>SUMIFS(Table1914[Quantity],Table1914[Product Name],'Stationery Inventory Sum'!$O119)</f>
        <v>0</v>
      </c>
      <c r="S119" s="1">
        <f>SUMIFS(Table1914[Total Cost],Table1914[Product Name],'Stationery Inventory Sum'!$O119)</f>
        <v>0</v>
      </c>
      <c r="T119" s="7"/>
      <c r="U119" s="1">
        <f>SUMIFS(Table1914[Quantity Purchased],Table1914[Product Name],'Stationery Inventory Sum'!$O119)</f>
        <v>0</v>
      </c>
      <c r="W119" s="1">
        <f>SUMIFS(Table1914[Total Purchase
Cost],Table1914[Product Name],'Stationery Inventory Sum'!$O119)</f>
        <v>0</v>
      </c>
      <c r="X119" s="7"/>
      <c r="Y119" s="61">
        <f t="shared" si="2"/>
        <v>0</v>
      </c>
      <c r="AA119" s="61">
        <f t="shared" si="3"/>
        <v>0</v>
      </c>
      <c r="AB119" s="7"/>
      <c r="AC119" s="1">
        <f>SUMIFS(Table7[Quantity of 
Product Sold],Table7[Sale - Product Name],'Stationery Inventory Sum'!$O119,Table7[Product Type2],'Stationery Inventory Sum'!$AC$5)</f>
        <v>0</v>
      </c>
      <c r="AE119" s="1">
        <f>SUMIFS(Table7[Total Cost of
Goods Sold],Table7[Sale - Product Name],'Stationery Inventory Sum'!$O119,Table7[Product Type2],'Stationery Inventory Sum'!$AC$5)</f>
        <v>0</v>
      </c>
      <c r="AF119" s="7"/>
      <c r="AG119" s="1">
        <f>SUMIFS(Table17[Quantity2],Table17[Product Name],'Stationery Inventory Sum'!$O119,Table17[Product Type2],'Stationery Inventory Sum'!$AG$5)</f>
        <v>0</v>
      </c>
      <c r="AI119" s="1">
        <f>SUMIFS(Table17[Total out of Inventory],Table17[Product Name],'Stationery Inventory Sum'!$O119,Table17[Product Type2],'Stationery Inventory Sum'!$AG$5)</f>
        <v>0</v>
      </c>
      <c r="AJ119" s="7"/>
      <c r="AK119" s="1">
        <f>SUMIFS(Table7[Quantity
 Sold],Table7[Sale - Product Name],'Stationery Inventory Sum'!$O119,Table7[Product Type2],'Stationery Inventory Sum'!$AK$5)</f>
        <v>0</v>
      </c>
      <c r="AM119" s="1">
        <f>SUMIFS(Table7[Total 
Paid],Table7[Sale - Product Name],'Stationery Inventory Sum'!$O119,Table7[Product Type2],'Stationery Inventory Sum'!$AK$5)</f>
        <v>0</v>
      </c>
    </row>
    <row r="120" spans="15:39" x14ac:dyDescent="0.25">
      <c r="O120" s="50"/>
      <c r="P120" s="7"/>
      <c r="Q120" s="30">
        <f>SUMIFS(Table1914[Quantity],Table1914[Product Name],'Stationery Inventory Sum'!$O120)</f>
        <v>0</v>
      </c>
      <c r="S120" s="1">
        <f>SUMIFS(Table1914[Total Cost],Table1914[Product Name],'Stationery Inventory Sum'!$O120)</f>
        <v>0</v>
      </c>
      <c r="T120" s="7"/>
      <c r="U120" s="1">
        <f>SUMIFS(Table1914[Quantity Purchased],Table1914[Product Name],'Stationery Inventory Sum'!$O120)</f>
        <v>0</v>
      </c>
      <c r="W120" s="1">
        <f>SUMIFS(Table1914[Total Purchase
Cost],Table1914[Product Name],'Stationery Inventory Sum'!$O120)</f>
        <v>0</v>
      </c>
      <c r="X120" s="7"/>
      <c r="Y120" s="61">
        <f t="shared" si="2"/>
        <v>0</v>
      </c>
      <c r="AA120" s="61">
        <f t="shared" si="3"/>
        <v>0</v>
      </c>
      <c r="AB120" s="7"/>
      <c r="AC120" s="1">
        <f>SUMIFS(Table7[Quantity of 
Product Sold],Table7[Sale - Product Name],'Stationery Inventory Sum'!$O120,Table7[Product Type2],'Stationery Inventory Sum'!$AC$5)</f>
        <v>0</v>
      </c>
      <c r="AE120" s="1">
        <f>SUMIFS(Table7[Total Cost of
Goods Sold],Table7[Sale - Product Name],'Stationery Inventory Sum'!$O120,Table7[Product Type2],'Stationery Inventory Sum'!$AC$5)</f>
        <v>0</v>
      </c>
      <c r="AF120" s="7"/>
      <c r="AG120" s="1">
        <f>SUMIFS(Table17[Quantity2],Table17[Product Name],'Stationery Inventory Sum'!$O120,Table17[Product Type2],'Stationery Inventory Sum'!$AG$5)</f>
        <v>0</v>
      </c>
      <c r="AI120" s="1">
        <f>SUMIFS(Table17[Total out of Inventory],Table17[Product Name],'Stationery Inventory Sum'!$O120,Table17[Product Type2],'Stationery Inventory Sum'!$AG$5)</f>
        <v>0</v>
      </c>
      <c r="AJ120" s="7"/>
      <c r="AK120" s="1">
        <f>SUMIFS(Table7[Quantity
 Sold],Table7[Sale - Product Name],'Stationery Inventory Sum'!$O120,Table7[Product Type2],'Stationery Inventory Sum'!$AK$5)</f>
        <v>0</v>
      </c>
      <c r="AM120" s="1">
        <f>SUMIFS(Table7[Total 
Paid],Table7[Sale - Product Name],'Stationery Inventory Sum'!$O120,Table7[Product Type2],'Stationery Inventory Sum'!$AK$5)</f>
        <v>0</v>
      </c>
    </row>
    <row r="121" spans="15:39" x14ac:dyDescent="0.25">
      <c r="O121" s="50"/>
      <c r="P121" s="7"/>
      <c r="Q121" s="30">
        <f>SUMIFS(Table1914[Quantity],Table1914[Product Name],'Stationery Inventory Sum'!$O121)</f>
        <v>0</v>
      </c>
      <c r="S121" s="1">
        <f>SUMIFS(Table1914[Total Cost],Table1914[Product Name],'Stationery Inventory Sum'!$O121)</f>
        <v>0</v>
      </c>
      <c r="T121" s="7"/>
      <c r="U121" s="1">
        <f>SUMIFS(Table1914[Quantity Purchased],Table1914[Product Name],'Stationery Inventory Sum'!$O121)</f>
        <v>0</v>
      </c>
      <c r="W121" s="1">
        <f>SUMIFS(Table1914[Total Purchase
Cost],Table1914[Product Name],'Stationery Inventory Sum'!$O121)</f>
        <v>0</v>
      </c>
      <c r="X121" s="7"/>
      <c r="Y121" s="61">
        <f t="shared" si="2"/>
        <v>0</v>
      </c>
      <c r="AA121" s="61">
        <f t="shared" si="3"/>
        <v>0</v>
      </c>
      <c r="AB121" s="7"/>
      <c r="AC121" s="1">
        <f>SUMIFS(Table7[Quantity of 
Product Sold],Table7[Sale - Product Name],'Stationery Inventory Sum'!$O121,Table7[Product Type2],'Stationery Inventory Sum'!$AC$5)</f>
        <v>0</v>
      </c>
      <c r="AE121" s="1">
        <f>SUMIFS(Table7[Total Cost of
Goods Sold],Table7[Sale - Product Name],'Stationery Inventory Sum'!$O121,Table7[Product Type2],'Stationery Inventory Sum'!$AC$5)</f>
        <v>0</v>
      </c>
      <c r="AF121" s="7"/>
      <c r="AG121" s="1">
        <f>SUMIFS(Table17[Quantity2],Table17[Product Name],'Stationery Inventory Sum'!$O121,Table17[Product Type2],'Stationery Inventory Sum'!$AG$5)</f>
        <v>0</v>
      </c>
      <c r="AI121" s="1">
        <f>SUMIFS(Table17[Total out of Inventory],Table17[Product Name],'Stationery Inventory Sum'!$O121,Table17[Product Type2],'Stationery Inventory Sum'!$AG$5)</f>
        <v>0</v>
      </c>
      <c r="AJ121" s="7"/>
      <c r="AK121" s="1">
        <f>SUMIFS(Table7[Quantity
 Sold],Table7[Sale - Product Name],'Stationery Inventory Sum'!$O121,Table7[Product Type2],'Stationery Inventory Sum'!$AK$5)</f>
        <v>0</v>
      </c>
      <c r="AM121" s="1">
        <f>SUMIFS(Table7[Total 
Paid],Table7[Sale - Product Name],'Stationery Inventory Sum'!$O121,Table7[Product Type2],'Stationery Inventory Sum'!$AK$5)</f>
        <v>0</v>
      </c>
    </row>
    <row r="122" spans="15:39" x14ac:dyDescent="0.25">
      <c r="O122" s="50"/>
      <c r="P122" s="7"/>
      <c r="Q122" s="30">
        <f>SUMIFS(Table1914[Quantity],Table1914[Product Name],'Stationery Inventory Sum'!$O122)</f>
        <v>0</v>
      </c>
      <c r="S122" s="1">
        <f>SUMIFS(Table1914[Total Cost],Table1914[Product Name],'Stationery Inventory Sum'!$O122)</f>
        <v>0</v>
      </c>
      <c r="T122" s="7"/>
      <c r="U122" s="1">
        <f>SUMIFS(Table1914[Quantity Purchased],Table1914[Product Name],'Stationery Inventory Sum'!$O122)</f>
        <v>0</v>
      </c>
      <c r="W122" s="1">
        <f>SUMIFS(Table1914[Total Purchase
Cost],Table1914[Product Name],'Stationery Inventory Sum'!$O122)</f>
        <v>0</v>
      </c>
      <c r="X122" s="7"/>
      <c r="Y122" s="61">
        <f t="shared" si="2"/>
        <v>0</v>
      </c>
      <c r="AA122" s="61">
        <f t="shared" si="3"/>
        <v>0</v>
      </c>
      <c r="AB122" s="7"/>
      <c r="AC122" s="1">
        <f>SUMIFS(Table7[Quantity of 
Product Sold],Table7[Sale - Product Name],'Stationery Inventory Sum'!$O122,Table7[Product Type2],'Stationery Inventory Sum'!$AC$5)</f>
        <v>0</v>
      </c>
      <c r="AE122" s="1">
        <f>SUMIFS(Table7[Total Cost of
Goods Sold],Table7[Sale - Product Name],'Stationery Inventory Sum'!$O122,Table7[Product Type2],'Stationery Inventory Sum'!$AC$5)</f>
        <v>0</v>
      </c>
      <c r="AF122" s="7"/>
      <c r="AG122" s="1">
        <f>SUMIFS(Table17[Quantity2],Table17[Product Name],'Stationery Inventory Sum'!$O122,Table17[Product Type2],'Stationery Inventory Sum'!$AG$5)</f>
        <v>0</v>
      </c>
      <c r="AI122" s="1">
        <f>SUMIFS(Table17[Total out of Inventory],Table17[Product Name],'Stationery Inventory Sum'!$O122,Table17[Product Type2],'Stationery Inventory Sum'!$AG$5)</f>
        <v>0</v>
      </c>
      <c r="AJ122" s="7"/>
      <c r="AK122" s="1">
        <f>SUMIFS(Table7[Quantity
 Sold],Table7[Sale - Product Name],'Stationery Inventory Sum'!$O122,Table7[Product Type2],'Stationery Inventory Sum'!$AK$5)</f>
        <v>0</v>
      </c>
      <c r="AM122" s="1">
        <f>SUMIFS(Table7[Total 
Paid],Table7[Sale - Product Name],'Stationery Inventory Sum'!$O122,Table7[Product Type2],'Stationery Inventory Sum'!$AK$5)</f>
        <v>0</v>
      </c>
    </row>
    <row r="123" spans="15:39" x14ac:dyDescent="0.25">
      <c r="O123" s="50"/>
      <c r="P123" s="7"/>
      <c r="Q123" s="30">
        <f>SUMIFS(Table1914[Quantity],Table1914[Product Name],'Stationery Inventory Sum'!$O123)</f>
        <v>0</v>
      </c>
      <c r="S123" s="1">
        <f>SUMIFS(Table1914[Total Cost],Table1914[Product Name],'Stationery Inventory Sum'!$O123)</f>
        <v>0</v>
      </c>
      <c r="T123" s="7"/>
      <c r="U123" s="1">
        <f>SUMIFS(Table1914[Quantity Purchased],Table1914[Product Name],'Stationery Inventory Sum'!$O123)</f>
        <v>0</v>
      </c>
      <c r="W123" s="1">
        <f>SUMIFS(Table1914[Total Purchase
Cost],Table1914[Product Name],'Stationery Inventory Sum'!$O123)</f>
        <v>0</v>
      </c>
      <c r="X123" s="7"/>
      <c r="Y123" s="61">
        <f t="shared" si="2"/>
        <v>0</v>
      </c>
      <c r="AA123" s="61">
        <f t="shared" si="3"/>
        <v>0</v>
      </c>
      <c r="AB123" s="7"/>
      <c r="AC123" s="1">
        <f>SUMIFS(Table7[Quantity of 
Product Sold],Table7[Sale - Product Name],'Stationery Inventory Sum'!$O123,Table7[Product Type2],'Stationery Inventory Sum'!$AC$5)</f>
        <v>0</v>
      </c>
      <c r="AE123" s="1">
        <f>SUMIFS(Table7[Total Cost of
Goods Sold],Table7[Sale - Product Name],'Stationery Inventory Sum'!$O123,Table7[Product Type2],'Stationery Inventory Sum'!$AC$5)</f>
        <v>0</v>
      </c>
      <c r="AF123" s="7"/>
      <c r="AG123" s="1">
        <f>SUMIFS(Table17[Quantity2],Table17[Product Name],'Stationery Inventory Sum'!$O123,Table17[Product Type2],'Stationery Inventory Sum'!$AG$5)</f>
        <v>0</v>
      </c>
      <c r="AI123" s="1">
        <f>SUMIFS(Table17[Total out of Inventory],Table17[Product Name],'Stationery Inventory Sum'!$O123,Table17[Product Type2],'Stationery Inventory Sum'!$AG$5)</f>
        <v>0</v>
      </c>
      <c r="AJ123" s="7"/>
      <c r="AK123" s="1">
        <f>SUMIFS(Table7[Quantity
 Sold],Table7[Sale - Product Name],'Stationery Inventory Sum'!$O123,Table7[Product Type2],'Stationery Inventory Sum'!$AK$5)</f>
        <v>0</v>
      </c>
      <c r="AM123" s="1">
        <f>SUMIFS(Table7[Total 
Paid],Table7[Sale - Product Name],'Stationery Inventory Sum'!$O123,Table7[Product Type2],'Stationery Inventory Sum'!$AK$5)</f>
        <v>0</v>
      </c>
    </row>
    <row r="124" spans="15:39" x14ac:dyDescent="0.25">
      <c r="O124" s="50"/>
      <c r="P124" s="7"/>
      <c r="Q124" s="30">
        <f>SUMIFS(Table1914[Quantity],Table1914[Product Name],'Stationery Inventory Sum'!$O124)</f>
        <v>0</v>
      </c>
      <c r="S124" s="1">
        <f>SUMIFS(Table1914[Total Cost],Table1914[Product Name],'Stationery Inventory Sum'!$O124)</f>
        <v>0</v>
      </c>
      <c r="T124" s="7"/>
      <c r="U124" s="1">
        <f>SUMIFS(Table1914[Quantity Purchased],Table1914[Product Name],'Stationery Inventory Sum'!$O124)</f>
        <v>0</v>
      </c>
      <c r="W124" s="1">
        <f>SUMIFS(Table1914[Total Purchase
Cost],Table1914[Product Name],'Stationery Inventory Sum'!$O124)</f>
        <v>0</v>
      </c>
      <c r="X124" s="7"/>
      <c r="Y124" s="61">
        <f t="shared" si="2"/>
        <v>0</v>
      </c>
      <c r="AA124" s="61">
        <f t="shared" si="3"/>
        <v>0</v>
      </c>
      <c r="AB124" s="7"/>
      <c r="AC124" s="1">
        <f>SUMIFS(Table7[Quantity of 
Product Sold],Table7[Sale - Product Name],'Stationery Inventory Sum'!$O124,Table7[Product Type2],'Stationery Inventory Sum'!$AC$5)</f>
        <v>0</v>
      </c>
      <c r="AE124" s="1">
        <f>SUMIFS(Table7[Total Cost of
Goods Sold],Table7[Sale - Product Name],'Stationery Inventory Sum'!$O124,Table7[Product Type2],'Stationery Inventory Sum'!$AC$5)</f>
        <v>0</v>
      </c>
      <c r="AF124" s="7"/>
      <c r="AG124" s="1">
        <f>SUMIFS(Table17[Quantity2],Table17[Product Name],'Stationery Inventory Sum'!$O124,Table17[Product Type2],'Stationery Inventory Sum'!$AG$5)</f>
        <v>0</v>
      </c>
      <c r="AI124" s="1">
        <f>SUMIFS(Table17[Total out of Inventory],Table17[Product Name],'Stationery Inventory Sum'!$O124,Table17[Product Type2],'Stationery Inventory Sum'!$AG$5)</f>
        <v>0</v>
      </c>
      <c r="AJ124" s="7"/>
      <c r="AK124" s="1">
        <f>SUMIFS(Table7[Quantity
 Sold],Table7[Sale - Product Name],'Stationery Inventory Sum'!$O124,Table7[Product Type2],'Stationery Inventory Sum'!$AK$5)</f>
        <v>0</v>
      </c>
      <c r="AM124" s="1">
        <f>SUMIFS(Table7[Total 
Paid],Table7[Sale - Product Name],'Stationery Inventory Sum'!$O124,Table7[Product Type2],'Stationery Inventory Sum'!$AK$5)</f>
        <v>0</v>
      </c>
    </row>
    <row r="125" spans="15:39" x14ac:dyDescent="0.25">
      <c r="O125" s="50"/>
      <c r="P125" s="7"/>
      <c r="Q125" s="30">
        <f>SUMIFS(Table1914[Quantity],Table1914[Product Name],'Stationery Inventory Sum'!$O125)</f>
        <v>0</v>
      </c>
      <c r="S125" s="1">
        <f>SUMIFS(Table1914[Total Cost],Table1914[Product Name],'Stationery Inventory Sum'!$O125)</f>
        <v>0</v>
      </c>
      <c r="T125" s="7"/>
      <c r="U125" s="1">
        <f>SUMIFS(Table1914[Quantity Purchased],Table1914[Product Name],'Stationery Inventory Sum'!$O125)</f>
        <v>0</v>
      </c>
      <c r="W125" s="1">
        <f>SUMIFS(Table1914[Total Purchase
Cost],Table1914[Product Name],'Stationery Inventory Sum'!$O125)</f>
        <v>0</v>
      </c>
      <c r="X125" s="7"/>
      <c r="Y125" s="61">
        <f t="shared" si="2"/>
        <v>0</v>
      </c>
      <c r="AA125" s="61">
        <f t="shared" si="3"/>
        <v>0</v>
      </c>
      <c r="AB125" s="7"/>
      <c r="AC125" s="1">
        <f>SUMIFS(Table7[Quantity of 
Product Sold],Table7[Sale - Product Name],'Stationery Inventory Sum'!$O125,Table7[Product Type2],'Stationery Inventory Sum'!$AC$5)</f>
        <v>0</v>
      </c>
      <c r="AE125" s="1">
        <f>SUMIFS(Table7[Total Cost of
Goods Sold],Table7[Sale - Product Name],'Stationery Inventory Sum'!$O125,Table7[Product Type2],'Stationery Inventory Sum'!$AC$5)</f>
        <v>0</v>
      </c>
      <c r="AF125" s="7"/>
      <c r="AG125" s="1">
        <f>SUMIFS(Table17[Quantity2],Table17[Product Name],'Stationery Inventory Sum'!$O125,Table17[Product Type2],'Stationery Inventory Sum'!$AG$5)</f>
        <v>0</v>
      </c>
      <c r="AI125" s="1">
        <f>SUMIFS(Table17[Total out of Inventory],Table17[Product Name],'Stationery Inventory Sum'!$O125,Table17[Product Type2],'Stationery Inventory Sum'!$AG$5)</f>
        <v>0</v>
      </c>
      <c r="AJ125" s="7"/>
      <c r="AK125" s="1">
        <f>SUMIFS(Table7[Quantity
 Sold],Table7[Sale - Product Name],'Stationery Inventory Sum'!$O125,Table7[Product Type2],'Stationery Inventory Sum'!$AK$5)</f>
        <v>0</v>
      </c>
      <c r="AM125" s="1">
        <f>SUMIFS(Table7[Total 
Paid],Table7[Sale - Product Name],'Stationery Inventory Sum'!$O125,Table7[Product Type2],'Stationery Inventory Sum'!$AK$5)</f>
        <v>0</v>
      </c>
    </row>
    <row r="126" spans="15:39" x14ac:dyDescent="0.25">
      <c r="O126" s="50"/>
      <c r="P126" s="7"/>
      <c r="Q126" s="30">
        <f>SUMIFS(Table1914[Quantity],Table1914[Product Name],'Stationery Inventory Sum'!$O126)</f>
        <v>0</v>
      </c>
      <c r="S126" s="1">
        <f>SUMIFS(Table1914[Total Cost],Table1914[Product Name],'Stationery Inventory Sum'!$O126)</f>
        <v>0</v>
      </c>
      <c r="T126" s="7"/>
      <c r="U126" s="1">
        <f>SUMIFS(Table1914[Quantity Purchased],Table1914[Product Name],'Stationery Inventory Sum'!$O126)</f>
        <v>0</v>
      </c>
      <c r="W126" s="1">
        <f>SUMIFS(Table1914[Total Purchase
Cost],Table1914[Product Name],'Stationery Inventory Sum'!$O126)</f>
        <v>0</v>
      </c>
      <c r="X126" s="7"/>
      <c r="Y126" s="61">
        <f t="shared" si="2"/>
        <v>0</v>
      </c>
      <c r="AA126" s="61">
        <f t="shared" si="3"/>
        <v>0</v>
      </c>
      <c r="AB126" s="7"/>
      <c r="AC126" s="1">
        <f>SUMIFS(Table7[Quantity of 
Product Sold],Table7[Sale - Product Name],'Stationery Inventory Sum'!$O126,Table7[Product Type2],'Stationery Inventory Sum'!$AC$5)</f>
        <v>0</v>
      </c>
      <c r="AE126" s="1">
        <f>SUMIFS(Table7[Total Cost of
Goods Sold],Table7[Sale - Product Name],'Stationery Inventory Sum'!$O126,Table7[Product Type2],'Stationery Inventory Sum'!$AC$5)</f>
        <v>0</v>
      </c>
      <c r="AF126" s="7"/>
      <c r="AG126" s="1">
        <f>SUMIFS(Table17[Quantity2],Table17[Product Name],'Stationery Inventory Sum'!$O126,Table17[Product Type2],'Stationery Inventory Sum'!$AG$5)</f>
        <v>0</v>
      </c>
      <c r="AI126" s="1">
        <f>SUMIFS(Table17[Total out of Inventory],Table17[Product Name],'Stationery Inventory Sum'!$O126,Table17[Product Type2],'Stationery Inventory Sum'!$AG$5)</f>
        <v>0</v>
      </c>
      <c r="AJ126" s="7"/>
      <c r="AK126" s="1">
        <f>SUMIFS(Table7[Quantity
 Sold],Table7[Sale - Product Name],'Stationery Inventory Sum'!$O126,Table7[Product Type2],'Stationery Inventory Sum'!$AK$5)</f>
        <v>0</v>
      </c>
      <c r="AM126" s="1">
        <f>SUMIFS(Table7[Total 
Paid],Table7[Sale - Product Name],'Stationery Inventory Sum'!$O126,Table7[Product Type2],'Stationery Inventory Sum'!$AK$5)</f>
        <v>0</v>
      </c>
    </row>
    <row r="127" spans="15:39" x14ac:dyDescent="0.25">
      <c r="O127" s="50"/>
      <c r="P127" s="7"/>
      <c r="Q127" s="30">
        <f>SUMIFS(Table1914[Quantity],Table1914[Product Name],'Stationery Inventory Sum'!$O127)</f>
        <v>0</v>
      </c>
      <c r="S127" s="1">
        <f>SUMIFS(Table1914[Total Cost],Table1914[Product Name],'Stationery Inventory Sum'!$O127)</f>
        <v>0</v>
      </c>
      <c r="T127" s="7"/>
      <c r="U127" s="1">
        <f>SUMIFS(Table1914[Quantity Purchased],Table1914[Product Name],'Stationery Inventory Sum'!$O127)</f>
        <v>0</v>
      </c>
      <c r="W127" s="1">
        <f>SUMIFS(Table1914[Total Purchase
Cost],Table1914[Product Name],'Stationery Inventory Sum'!$O127)</f>
        <v>0</v>
      </c>
      <c r="X127" s="7"/>
      <c r="Y127" s="61">
        <f t="shared" si="2"/>
        <v>0</v>
      </c>
      <c r="AA127" s="61">
        <f t="shared" si="3"/>
        <v>0</v>
      </c>
      <c r="AB127" s="7"/>
      <c r="AC127" s="1">
        <f>SUMIFS(Table7[Quantity of 
Product Sold],Table7[Sale - Product Name],'Stationery Inventory Sum'!$O127,Table7[Product Type2],'Stationery Inventory Sum'!$AC$5)</f>
        <v>0</v>
      </c>
      <c r="AE127" s="1">
        <f>SUMIFS(Table7[Total Cost of
Goods Sold],Table7[Sale - Product Name],'Stationery Inventory Sum'!$O127,Table7[Product Type2],'Stationery Inventory Sum'!$AC$5)</f>
        <v>0</v>
      </c>
      <c r="AF127" s="7"/>
      <c r="AG127" s="1">
        <f>SUMIFS(Table17[Quantity2],Table17[Product Name],'Stationery Inventory Sum'!$O127,Table17[Product Type2],'Stationery Inventory Sum'!$AG$5)</f>
        <v>0</v>
      </c>
      <c r="AI127" s="1">
        <f>SUMIFS(Table17[Total out of Inventory],Table17[Product Name],'Stationery Inventory Sum'!$O127,Table17[Product Type2],'Stationery Inventory Sum'!$AG$5)</f>
        <v>0</v>
      </c>
      <c r="AJ127" s="7"/>
      <c r="AK127" s="1">
        <f>SUMIFS(Table7[Quantity
 Sold],Table7[Sale - Product Name],'Stationery Inventory Sum'!$O127,Table7[Product Type2],'Stationery Inventory Sum'!$AK$5)</f>
        <v>0</v>
      </c>
      <c r="AM127" s="1">
        <f>SUMIFS(Table7[Total 
Paid],Table7[Sale - Product Name],'Stationery Inventory Sum'!$O127,Table7[Product Type2],'Stationery Inventory Sum'!$AK$5)</f>
        <v>0</v>
      </c>
    </row>
    <row r="128" spans="15:39" x14ac:dyDescent="0.25">
      <c r="O128" s="50"/>
      <c r="P128" s="7"/>
      <c r="Q128" s="30">
        <f>SUMIFS(Table1914[Quantity],Table1914[Product Name],'Stationery Inventory Sum'!$O128)</f>
        <v>0</v>
      </c>
      <c r="S128" s="1">
        <f>SUMIFS(Table1914[Total Cost],Table1914[Product Name],'Stationery Inventory Sum'!$O128)</f>
        <v>0</v>
      </c>
      <c r="T128" s="7"/>
      <c r="U128" s="1">
        <f>SUMIFS(Table1914[Quantity Purchased],Table1914[Product Name],'Stationery Inventory Sum'!$O128)</f>
        <v>0</v>
      </c>
      <c r="W128" s="1">
        <f>SUMIFS(Table1914[Total Purchase
Cost],Table1914[Product Name],'Stationery Inventory Sum'!$O128)</f>
        <v>0</v>
      </c>
      <c r="X128" s="7"/>
      <c r="Y128" s="61">
        <f t="shared" si="2"/>
        <v>0</v>
      </c>
      <c r="AA128" s="61">
        <f t="shared" si="3"/>
        <v>0</v>
      </c>
      <c r="AB128" s="7"/>
      <c r="AC128" s="1">
        <f>SUMIFS(Table7[Quantity of 
Product Sold],Table7[Sale - Product Name],'Stationery Inventory Sum'!$O128,Table7[Product Type2],'Stationery Inventory Sum'!$AC$5)</f>
        <v>0</v>
      </c>
      <c r="AE128" s="1">
        <f>SUMIFS(Table7[Total Cost of
Goods Sold],Table7[Sale - Product Name],'Stationery Inventory Sum'!$O128,Table7[Product Type2],'Stationery Inventory Sum'!$AC$5)</f>
        <v>0</v>
      </c>
      <c r="AF128" s="7"/>
      <c r="AG128" s="1">
        <f>SUMIFS(Table17[Quantity2],Table17[Product Name],'Stationery Inventory Sum'!$O128,Table17[Product Type2],'Stationery Inventory Sum'!$AG$5)</f>
        <v>0</v>
      </c>
      <c r="AI128" s="1">
        <f>SUMIFS(Table17[Total out of Inventory],Table17[Product Name],'Stationery Inventory Sum'!$O128,Table17[Product Type2],'Stationery Inventory Sum'!$AG$5)</f>
        <v>0</v>
      </c>
      <c r="AJ128" s="7"/>
      <c r="AK128" s="1">
        <f>SUMIFS(Table7[Quantity
 Sold],Table7[Sale - Product Name],'Stationery Inventory Sum'!$O128,Table7[Product Type2],'Stationery Inventory Sum'!$AK$5)</f>
        <v>0</v>
      </c>
      <c r="AM128" s="1">
        <f>SUMIFS(Table7[Total 
Paid],Table7[Sale - Product Name],'Stationery Inventory Sum'!$O128,Table7[Product Type2],'Stationery Inventory Sum'!$AK$5)</f>
        <v>0</v>
      </c>
    </row>
    <row r="129" spans="15:39" x14ac:dyDescent="0.25">
      <c r="O129" s="50"/>
      <c r="P129" s="7"/>
      <c r="Q129" s="30">
        <f>SUMIFS(Table1914[Quantity],Table1914[Product Name],'Stationery Inventory Sum'!$O129)</f>
        <v>0</v>
      </c>
      <c r="S129" s="1">
        <f>SUMIFS(Table1914[Total Cost],Table1914[Product Name],'Stationery Inventory Sum'!$O129)</f>
        <v>0</v>
      </c>
      <c r="T129" s="7"/>
      <c r="U129" s="1">
        <f>SUMIFS(Table1914[Quantity Purchased],Table1914[Product Name],'Stationery Inventory Sum'!$O129)</f>
        <v>0</v>
      </c>
      <c r="W129" s="1">
        <f>SUMIFS(Table1914[Total Purchase
Cost],Table1914[Product Name],'Stationery Inventory Sum'!$O129)</f>
        <v>0</v>
      </c>
      <c r="X129" s="7"/>
      <c r="Y129" s="61">
        <f t="shared" si="2"/>
        <v>0</v>
      </c>
      <c r="AA129" s="61">
        <f t="shared" si="3"/>
        <v>0</v>
      </c>
      <c r="AB129" s="7"/>
      <c r="AC129" s="1">
        <f>SUMIFS(Table7[Quantity of 
Product Sold],Table7[Sale - Product Name],'Stationery Inventory Sum'!$O129,Table7[Product Type2],'Stationery Inventory Sum'!$AC$5)</f>
        <v>0</v>
      </c>
      <c r="AE129" s="1">
        <f>SUMIFS(Table7[Total Cost of
Goods Sold],Table7[Sale - Product Name],'Stationery Inventory Sum'!$O129,Table7[Product Type2],'Stationery Inventory Sum'!$AC$5)</f>
        <v>0</v>
      </c>
      <c r="AF129" s="7"/>
      <c r="AG129" s="1">
        <f>SUMIFS(Table17[Quantity2],Table17[Product Name],'Stationery Inventory Sum'!$O129,Table17[Product Type2],'Stationery Inventory Sum'!$AG$5)</f>
        <v>0</v>
      </c>
      <c r="AI129" s="1">
        <f>SUMIFS(Table17[Total out of Inventory],Table17[Product Name],'Stationery Inventory Sum'!$O129,Table17[Product Type2],'Stationery Inventory Sum'!$AG$5)</f>
        <v>0</v>
      </c>
      <c r="AJ129" s="7"/>
      <c r="AK129" s="1">
        <f>SUMIFS(Table7[Quantity
 Sold],Table7[Sale - Product Name],'Stationery Inventory Sum'!$O129,Table7[Product Type2],'Stationery Inventory Sum'!$AK$5)</f>
        <v>0</v>
      </c>
      <c r="AM129" s="1">
        <f>SUMIFS(Table7[Total 
Paid],Table7[Sale - Product Name],'Stationery Inventory Sum'!$O129,Table7[Product Type2],'Stationery Inventory Sum'!$AK$5)</f>
        <v>0</v>
      </c>
    </row>
    <row r="130" spans="15:39" x14ac:dyDescent="0.25">
      <c r="O130" s="50"/>
      <c r="P130" s="7"/>
      <c r="Q130" s="30">
        <f>SUMIFS(Table1914[Quantity],Table1914[Product Name],'Stationery Inventory Sum'!$O130)</f>
        <v>0</v>
      </c>
      <c r="S130" s="1">
        <f>SUMIFS(Table1914[Total Cost],Table1914[Product Name],'Stationery Inventory Sum'!$O130)</f>
        <v>0</v>
      </c>
      <c r="T130" s="7"/>
      <c r="U130" s="1">
        <f>SUMIFS(Table1914[Quantity Purchased],Table1914[Product Name],'Stationery Inventory Sum'!$O130)</f>
        <v>0</v>
      </c>
      <c r="W130" s="1">
        <f>SUMIFS(Table1914[Total Purchase
Cost],Table1914[Product Name],'Stationery Inventory Sum'!$O130)</f>
        <v>0</v>
      </c>
      <c r="X130" s="7"/>
      <c r="Y130" s="61">
        <f t="shared" si="2"/>
        <v>0</v>
      </c>
      <c r="AA130" s="61">
        <f t="shared" si="3"/>
        <v>0</v>
      </c>
      <c r="AB130" s="7"/>
      <c r="AC130" s="1">
        <f>SUMIFS(Table7[Quantity of 
Product Sold],Table7[Sale - Product Name],'Stationery Inventory Sum'!$O130,Table7[Product Type2],'Stationery Inventory Sum'!$AC$5)</f>
        <v>0</v>
      </c>
      <c r="AE130" s="1">
        <f>SUMIFS(Table7[Total Cost of
Goods Sold],Table7[Sale - Product Name],'Stationery Inventory Sum'!$O130,Table7[Product Type2],'Stationery Inventory Sum'!$AC$5)</f>
        <v>0</v>
      </c>
      <c r="AF130" s="7"/>
      <c r="AG130" s="1">
        <f>SUMIFS(Table17[Quantity2],Table17[Product Name],'Stationery Inventory Sum'!$O130,Table17[Product Type2],'Stationery Inventory Sum'!$AG$5)</f>
        <v>0</v>
      </c>
      <c r="AI130" s="1">
        <f>SUMIFS(Table17[Total out of Inventory],Table17[Product Name],'Stationery Inventory Sum'!$O130,Table17[Product Type2],'Stationery Inventory Sum'!$AG$5)</f>
        <v>0</v>
      </c>
      <c r="AJ130" s="7"/>
      <c r="AK130" s="1">
        <f>SUMIFS(Table7[Quantity
 Sold],Table7[Sale - Product Name],'Stationery Inventory Sum'!$O130,Table7[Product Type2],'Stationery Inventory Sum'!$AK$5)</f>
        <v>0</v>
      </c>
      <c r="AM130" s="1">
        <f>SUMIFS(Table7[Total 
Paid],Table7[Sale - Product Name],'Stationery Inventory Sum'!$O130,Table7[Product Type2],'Stationery Inventory Sum'!$AK$5)</f>
        <v>0</v>
      </c>
    </row>
    <row r="131" spans="15:39" x14ac:dyDescent="0.25">
      <c r="O131" s="50"/>
      <c r="P131" s="7"/>
      <c r="Q131" s="30">
        <f>SUMIFS(Table1914[Quantity],Table1914[Product Name],'Stationery Inventory Sum'!$O131)</f>
        <v>0</v>
      </c>
      <c r="S131" s="1">
        <f>SUMIFS(Table1914[Total Cost],Table1914[Product Name],'Stationery Inventory Sum'!$O131)</f>
        <v>0</v>
      </c>
      <c r="T131" s="7"/>
      <c r="U131" s="1">
        <f>SUMIFS(Table1914[Quantity Purchased],Table1914[Product Name],'Stationery Inventory Sum'!$O131)</f>
        <v>0</v>
      </c>
      <c r="W131" s="1">
        <f>SUMIFS(Table1914[Total Purchase
Cost],Table1914[Product Name],'Stationery Inventory Sum'!$O131)</f>
        <v>0</v>
      </c>
      <c r="X131" s="7"/>
      <c r="Y131" s="61">
        <f t="shared" si="2"/>
        <v>0</v>
      </c>
      <c r="AA131" s="61">
        <f t="shared" si="3"/>
        <v>0</v>
      </c>
      <c r="AB131" s="7"/>
      <c r="AC131" s="1">
        <f>SUMIFS(Table7[Quantity of 
Product Sold],Table7[Sale - Product Name],'Stationery Inventory Sum'!$O131,Table7[Product Type2],'Stationery Inventory Sum'!$AC$5)</f>
        <v>0</v>
      </c>
      <c r="AE131" s="1">
        <f>SUMIFS(Table7[Total Cost of
Goods Sold],Table7[Sale - Product Name],'Stationery Inventory Sum'!$O131,Table7[Product Type2],'Stationery Inventory Sum'!$AC$5)</f>
        <v>0</v>
      </c>
      <c r="AF131" s="7"/>
      <c r="AG131" s="1">
        <f>SUMIFS(Table17[Quantity2],Table17[Product Name],'Stationery Inventory Sum'!$O131,Table17[Product Type2],'Stationery Inventory Sum'!$AG$5)</f>
        <v>0</v>
      </c>
      <c r="AI131" s="1">
        <f>SUMIFS(Table17[Total out of Inventory],Table17[Product Name],'Stationery Inventory Sum'!$O131,Table17[Product Type2],'Stationery Inventory Sum'!$AG$5)</f>
        <v>0</v>
      </c>
      <c r="AJ131" s="7"/>
      <c r="AK131" s="1">
        <f>SUMIFS(Table7[Quantity
 Sold],Table7[Sale - Product Name],'Stationery Inventory Sum'!$O131,Table7[Product Type2],'Stationery Inventory Sum'!$AK$5)</f>
        <v>0</v>
      </c>
      <c r="AM131" s="1">
        <f>SUMIFS(Table7[Total 
Paid],Table7[Sale - Product Name],'Stationery Inventory Sum'!$O131,Table7[Product Type2],'Stationery Inventory Sum'!$AK$5)</f>
        <v>0</v>
      </c>
    </row>
    <row r="132" spans="15:39" x14ac:dyDescent="0.25">
      <c r="O132" s="50"/>
      <c r="P132" s="7"/>
      <c r="Q132" s="30">
        <f>SUMIFS(Table1914[Quantity],Table1914[Product Name],'Stationery Inventory Sum'!$O132)</f>
        <v>0</v>
      </c>
      <c r="S132" s="1">
        <f>SUMIFS(Table1914[Total Cost],Table1914[Product Name],'Stationery Inventory Sum'!$O132)</f>
        <v>0</v>
      </c>
      <c r="T132" s="7"/>
      <c r="U132" s="1">
        <f>SUMIFS(Table1914[Quantity Purchased],Table1914[Product Name],'Stationery Inventory Sum'!$O132)</f>
        <v>0</v>
      </c>
      <c r="W132" s="1">
        <f>SUMIFS(Table1914[Total Purchase
Cost],Table1914[Product Name],'Stationery Inventory Sum'!$O132)</f>
        <v>0</v>
      </c>
      <c r="X132" s="7"/>
      <c r="Y132" s="61">
        <f t="shared" si="2"/>
        <v>0</v>
      </c>
      <c r="AA132" s="61">
        <f t="shared" si="3"/>
        <v>0</v>
      </c>
      <c r="AB132" s="7"/>
      <c r="AC132" s="1">
        <f>SUMIFS(Table7[Quantity of 
Product Sold],Table7[Sale - Product Name],'Stationery Inventory Sum'!$O132,Table7[Product Type2],'Stationery Inventory Sum'!$AC$5)</f>
        <v>0</v>
      </c>
      <c r="AE132" s="1">
        <f>SUMIFS(Table7[Total Cost of
Goods Sold],Table7[Sale - Product Name],'Stationery Inventory Sum'!$O132,Table7[Product Type2],'Stationery Inventory Sum'!$AC$5)</f>
        <v>0</v>
      </c>
      <c r="AF132" s="7"/>
      <c r="AG132" s="1">
        <f>SUMIFS(Table17[Quantity2],Table17[Product Name],'Stationery Inventory Sum'!$O132,Table17[Product Type2],'Stationery Inventory Sum'!$AG$5)</f>
        <v>0</v>
      </c>
      <c r="AI132" s="1">
        <f>SUMIFS(Table17[Total out of Inventory],Table17[Product Name],'Stationery Inventory Sum'!$O132,Table17[Product Type2],'Stationery Inventory Sum'!$AG$5)</f>
        <v>0</v>
      </c>
      <c r="AJ132" s="7"/>
      <c r="AK132" s="1">
        <f>SUMIFS(Table7[Quantity
 Sold],Table7[Sale - Product Name],'Stationery Inventory Sum'!$O132,Table7[Product Type2],'Stationery Inventory Sum'!$AK$5)</f>
        <v>0</v>
      </c>
      <c r="AM132" s="1">
        <f>SUMIFS(Table7[Total 
Paid],Table7[Sale - Product Name],'Stationery Inventory Sum'!$O132,Table7[Product Type2],'Stationery Inventory Sum'!$AK$5)</f>
        <v>0</v>
      </c>
    </row>
    <row r="133" spans="15:39" x14ac:dyDescent="0.25">
      <c r="O133" s="50"/>
      <c r="P133" s="7"/>
      <c r="Q133" s="30">
        <f>SUMIFS(Table1914[Quantity],Table1914[Product Name],'Stationery Inventory Sum'!$O133)</f>
        <v>0</v>
      </c>
      <c r="S133" s="1">
        <f>SUMIFS(Table1914[Total Cost],Table1914[Product Name],'Stationery Inventory Sum'!$O133)</f>
        <v>0</v>
      </c>
      <c r="T133" s="7"/>
      <c r="U133" s="1">
        <f>SUMIFS(Table1914[Quantity Purchased],Table1914[Product Name],'Stationery Inventory Sum'!$O133)</f>
        <v>0</v>
      </c>
      <c r="W133" s="1">
        <f>SUMIFS(Table1914[Total Purchase
Cost],Table1914[Product Name],'Stationery Inventory Sum'!$O133)</f>
        <v>0</v>
      </c>
      <c r="X133" s="7"/>
      <c r="Y133" s="61">
        <f t="shared" si="2"/>
        <v>0</v>
      </c>
      <c r="AA133" s="61">
        <f t="shared" si="3"/>
        <v>0</v>
      </c>
      <c r="AB133" s="7"/>
      <c r="AC133" s="1">
        <f>SUMIFS(Table7[Quantity of 
Product Sold],Table7[Sale - Product Name],'Stationery Inventory Sum'!$O133,Table7[Product Type2],'Stationery Inventory Sum'!$AC$5)</f>
        <v>0</v>
      </c>
      <c r="AE133" s="1">
        <f>SUMIFS(Table7[Total Cost of
Goods Sold],Table7[Sale - Product Name],'Stationery Inventory Sum'!$O133,Table7[Product Type2],'Stationery Inventory Sum'!$AC$5)</f>
        <v>0</v>
      </c>
      <c r="AF133" s="7"/>
      <c r="AG133" s="1">
        <f>SUMIFS(Table17[Quantity2],Table17[Product Name],'Stationery Inventory Sum'!$O133,Table17[Product Type2],'Stationery Inventory Sum'!$AG$5)</f>
        <v>0</v>
      </c>
      <c r="AI133" s="1">
        <f>SUMIFS(Table17[Total out of Inventory],Table17[Product Name],'Stationery Inventory Sum'!$O133,Table17[Product Type2],'Stationery Inventory Sum'!$AG$5)</f>
        <v>0</v>
      </c>
      <c r="AJ133" s="7"/>
      <c r="AK133" s="1">
        <f>SUMIFS(Table7[Quantity
 Sold],Table7[Sale - Product Name],'Stationery Inventory Sum'!$O133,Table7[Product Type2],'Stationery Inventory Sum'!$AK$5)</f>
        <v>0</v>
      </c>
      <c r="AM133" s="1">
        <f>SUMIFS(Table7[Total 
Paid],Table7[Sale - Product Name],'Stationery Inventory Sum'!$O133,Table7[Product Type2],'Stationery Inventory Sum'!$AK$5)</f>
        <v>0</v>
      </c>
    </row>
    <row r="134" spans="15:39" x14ac:dyDescent="0.25">
      <c r="O134" s="50"/>
      <c r="P134" s="7"/>
      <c r="Q134" s="30">
        <f>SUMIFS(Table1914[Quantity],Table1914[Product Name],'Stationery Inventory Sum'!$O134)</f>
        <v>0</v>
      </c>
      <c r="S134" s="1">
        <f>SUMIFS(Table1914[Total Cost],Table1914[Product Name],'Stationery Inventory Sum'!$O134)</f>
        <v>0</v>
      </c>
      <c r="T134" s="7"/>
      <c r="U134" s="1">
        <f>SUMIFS(Table1914[Quantity Purchased],Table1914[Product Name],'Stationery Inventory Sum'!$O134)</f>
        <v>0</v>
      </c>
      <c r="W134" s="1">
        <f>SUMIFS(Table1914[Total Purchase
Cost],Table1914[Product Name],'Stationery Inventory Sum'!$O134)</f>
        <v>0</v>
      </c>
      <c r="X134" s="7"/>
      <c r="Y134" s="61">
        <f t="shared" si="2"/>
        <v>0</v>
      </c>
      <c r="AA134" s="61">
        <f t="shared" si="3"/>
        <v>0</v>
      </c>
      <c r="AB134" s="7"/>
      <c r="AC134" s="1">
        <f>SUMIFS(Table7[Quantity of 
Product Sold],Table7[Sale - Product Name],'Stationery Inventory Sum'!$O134,Table7[Product Type2],'Stationery Inventory Sum'!$AC$5)</f>
        <v>0</v>
      </c>
      <c r="AE134" s="1">
        <f>SUMIFS(Table7[Total Cost of
Goods Sold],Table7[Sale - Product Name],'Stationery Inventory Sum'!$O134,Table7[Product Type2],'Stationery Inventory Sum'!$AC$5)</f>
        <v>0</v>
      </c>
      <c r="AF134" s="7"/>
      <c r="AG134" s="1">
        <f>SUMIFS(Table17[Quantity2],Table17[Product Name],'Stationery Inventory Sum'!$O134,Table17[Product Type2],'Stationery Inventory Sum'!$AG$5)</f>
        <v>0</v>
      </c>
      <c r="AI134" s="1">
        <f>SUMIFS(Table17[Total out of Inventory],Table17[Product Name],'Stationery Inventory Sum'!$O134,Table17[Product Type2],'Stationery Inventory Sum'!$AG$5)</f>
        <v>0</v>
      </c>
      <c r="AJ134" s="7"/>
      <c r="AK134" s="1">
        <f>SUMIFS(Table7[Quantity
 Sold],Table7[Sale - Product Name],'Stationery Inventory Sum'!$O134,Table7[Product Type2],'Stationery Inventory Sum'!$AK$5)</f>
        <v>0</v>
      </c>
      <c r="AM134" s="1">
        <f>SUMIFS(Table7[Total 
Paid],Table7[Sale - Product Name],'Stationery Inventory Sum'!$O134,Table7[Product Type2],'Stationery Inventory Sum'!$AK$5)</f>
        <v>0</v>
      </c>
    </row>
    <row r="135" spans="15:39" x14ac:dyDescent="0.25">
      <c r="O135" s="50"/>
      <c r="P135" s="7"/>
      <c r="Q135" s="30">
        <f>SUMIFS(Table1914[Quantity],Table1914[Product Name],'Stationery Inventory Sum'!$O135)</f>
        <v>0</v>
      </c>
      <c r="S135" s="1">
        <f>SUMIFS(Table1914[Total Cost],Table1914[Product Name],'Stationery Inventory Sum'!$O135)</f>
        <v>0</v>
      </c>
      <c r="T135" s="7"/>
      <c r="U135" s="1">
        <f>SUMIFS(Table1914[Quantity Purchased],Table1914[Product Name],'Stationery Inventory Sum'!$O135)</f>
        <v>0</v>
      </c>
      <c r="W135" s="1">
        <f>SUMIFS(Table1914[Total Purchase
Cost],Table1914[Product Name],'Stationery Inventory Sum'!$O135)</f>
        <v>0</v>
      </c>
      <c r="X135" s="7"/>
      <c r="Y135" s="61">
        <f t="shared" si="2"/>
        <v>0</v>
      </c>
      <c r="AA135" s="61">
        <f t="shared" si="3"/>
        <v>0</v>
      </c>
      <c r="AB135" s="7"/>
      <c r="AC135" s="1">
        <f>SUMIFS(Table7[Quantity of 
Product Sold],Table7[Sale - Product Name],'Stationery Inventory Sum'!$O135,Table7[Product Type2],'Stationery Inventory Sum'!$AC$5)</f>
        <v>0</v>
      </c>
      <c r="AE135" s="1">
        <f>SUMIFS(Table7[Total Cost of
Goods Sold],Table7[Sale - Product Name],'Stationery Inventory Sum'!$O135,Table7[Product Type2],'Stationery Inventory Sum'!$AC$5)</f>
        <v>0</v>
      </c>
      <c r="AF135" s="7"/>
      <c r="AG135" s="1">
        <f>SUMIFS(Table17[Quantity2],Table17[Product Name],'Stationery Inventory Sum'!$O135,Table17[Product Type2],'Stationery Inventory Sum'!$AG$5)</f>
        <v>0</v>
      </c>
      <c r="AI135" s="1">
        <f>SUMIFS(Table17[Total out of Inventory],Table17[Product Name],'Stationery Inventory Sum'!$O135,Table17[Product Type2],'Stationery Inventory Sum'!$AG$5)</f>
        <v>0</v>
      </c>
      <c r="AJ135" s="7"/>
      <c r="AK135" s="1">
        <f>SUMIFS(Table7[Quantity
 Sold],Table7[Sale - Product Name],'Stationery Inventory Sum'!$O135,Table7[Product Type2],'Stationery Inventory Sum'!$AK$5)</f>
        <v>0</v>
      </c>
      <c r="AM135" s="1">
        <f>SUMIFS(Table7[Total 
Paid],Table7[Sale - Product Name],'Stationery Inventory Sum'!$O135,Table7[Product Type2],'Stationery Inventory Sum'!$AK$5)</f>
        <v>0</v>
      </c>
    </row>
    <row r="136" spans="15:39" x14ac:dyDescent="0.25">
      <c r="O136" s="50"/>
      <c r="P136" s="7"/>
      <c r="Q136" s="30">
        <f>SUMIFS(Table1914[Quantity],Table1914[Product Name],'Stationery Inventory Sum'!$O136)</f>
        <v>0</v>
      </c>
      <c r="S136" s="1">
        <f>SUMIFS(Table1914[Total Cost],Table1914[Product Name],'Stationery Inventory Sum'!$O136)</f>
        <v>0</v>
      </c>
      <c r="T136" s="7"/>
      <c r="U136" s="1">
        <f>SUMIFS(Table1914[Quantity Purchased],Table1914[Product Name],'Stationery Inventory Sum'!$O136)</f>
        <v>0</v>
      </c>
      <c r="W136" s="1">
        <f>SUMIFS(Table1914[Total Purchase
Cost],Table1914[Product Name],'Stationery Inventory Sum'!$O136)</f>
        <v>0</v>
      </c>
      <c r="X136" s="7"/>
      <c r="Y136" s="61">
        <f t="shared" si="2"/>
        <v>0</v>
      </c>
      <c r="AA136" s="61">
        <f t="shared" si="3"/>
        <v>0</v>
      </c>
      <c r="AB136" s="7"/>
      <c r="AC136" s="1">
        <f>SUMIFS(Table7[Quantity of 
Product Sold],Table7[Sale - Product Name],'Stationery Inventory Sum'!$O136,Table7[Product Type2],'Stationery Inventory Sum'!$AC$5)</f>
        <v>0</v>
      </c>
      <c r="AE136" s="1">
        <f>SUMIFS(Table7[Total Cost of
Goods Sold],Table7[Sale - Product Name],'Stationery Inventory Sum'!$O136,Table7[Product Type2],'Stationery Inventory Sum'!$AC$5)</f>
        <v>0</v>
      </c>
      <c r="AF136" s="7"/>
      <c r="AG136" s="1">
        <f>SUMIFS(Table17[Quantity2],Table17[Product Name],'Stationery Inventory Sum'!$O136,Table17[Product Type2],'Stationery Inventory Sum'!$AG$5)</f>
        <v>0</v>
      </c>
      <c r="AI136" s="1">
        <f>SUMIFS(Table17[Total out of Inventory],Table17[Product Name],'Stationery Inventory Sum'!$O136,Table17[Product Type2],'Stationery Inventory Sum'!$AG$5)</f>
        <v>0</v>
      </c>
      <c r="AJ136" s="7"/>
      <c r="AK136" s="1">
        <f>SUMIFS(Table7[Quantity
 Sold],Table7[Sale - Product Name],'Stationery Inventory Sum'!$O136,Table7[Product Type2],'Stationery Inventory Sum'!$AK$5)</f>
        <v>0</v>
      </c>
      <c r="AM136" s="1">
        <f>SUMIFS(Table7[Total 
Paid],Table7[Sale - Product Name],'Stationery Inventory Sum'!$O136,Table7[Product Type2],'Stationery Inventory Sum'!$AK$5)</f>
        <v>0</v>
      </c>
    </row>
    <row r="137" spans="15:39" x14ac:dyDescent="0.25">
      <c r="O137" s="50"/>
      <c r="P137" s="7"/>
      <c r="Q137" s="30">
        <f>SUMIFS(Table1914[Quantity],Table1914[Product Name],'Stationery Inventory Sum'!$O137)</f>
        <v>0</v>
      </c>
      <c r="S137" s="1">
        <f>SUMIFS(Table1914[Total Cost],Table1914[Product Name],'Stationery Inventory Sum'!$O137)</f>
        <v>0</v>
      </c>
      <c r="T137" s="7"/>
      <c r="U137" s="1">
        <f>SUMIFS(Table1914[Quantity Purchased],Table1914[Product Name],'Stationery Inventory Sum'!$O137)</f>
        <v>0</v>
      </c>
      <c r="W137" s="1">
        <f>SUMIFS(Table1914[Total Purchase
Cost],Table1914[Product Name],'Stationery Inventory Sum'!$O137)</f>
        <v>0</v>
      </c>
      <c r="X137" s="7"/>
      <c r="Y137" s="61">
        <f t="shared" si="2"/>
        <v>0</v>
      </c>
      <c r="AA137" s="61">
        <f t="shared" si="3"/>
        <v>0</v>
      </c>
      <c r="AB137" s="7"/>
      <c r="AC137" s="1">
        <f>SUMIFS(Table7[Quantity of 
Product Sold],Table7[Sale - Product Name],'Stationery Inventory Sum'!$O137,Table7[Product Type2],'Stationery Inventory Sum'!$AC$5)</f>
        <v>0</v>
      </c>
      <c r="AE137" s="1">
        <f>SUMIFS(Table7[Total Cost of
Goods Sold],Table7[Sale - Product Name],'Stationery Inventory Sum'!$O137,Table7[Product Type2],'Stationery Inventory Sum'!$AC$5)</f>
        <v>0</v>
      </c>
      <c r="AF137" s="7"/>
      <c r="AG137" s="1">
        <f>SUMIFS(Table17[Quantity2],Table17[Product Name],'Stationery Inventory Sum'!$O137,Table17[Product Type2],'Stationery Inventory Sum'!$AG$5)</f>
        <v>0</v>
      </c>
      <c r="AI137" s="1">
        <f>SUMIFS(Table17[Total out of Inventory],Table17[Product Name],'Stationery Inventory Sum'!$O137,Table17[Product Type2],'Stationery Inventory Sum'!$AG$5)</f>
        <v>0</v>
      </c>
      <c r="AJ137" s="7"/>
      <c r="AK137" s="1">
        <f>SUMIFS(Table7[Quantity
 Sold],Table7[Sale - Product Name],'Stationery Inventory Sum'!$O137,Table7[Product Type2],'Stationery Inventory Sum'!$AK$5)</f>
        <v>0</v>
      </c>
      <c r="AM137" s="1">
        <f>SUMIFS(Table7[Total 
Paid],Table7[Sale - Product Name],'Stationery Inventory Sum'!$O137,Table7[Product Type2],'Stationery Inventory Sum'!$AK$5)</f>
        <v>0</v>
      </c>
    </row>
    <row r="138" spans="15:39" x14ac:dyDescent="0.25">
      <c r="O138" s="50"/>
      <c r="P138" s="7"/>
      <c r="Q138" s="30">
        <f>SUMIFS(Table1914[Quantity],Table1914[Product Name],'Stationery Inventory Sum'!$O138)</f>
        <v>0</v>
      </c>
      <c r="S138" s="1">
        <f>SUMIFS(Table1914[Total Cost],Table1914[Product Name],'Stationery Inventory Sum'!$O138)</f>
        <v>0</v>
      </c>
      <c r="T138" s="7"/>
      <c r="U138" s="1">
        <f>SUMIFS(Table1914[Quantity Purchased],Table1914[Product Name],'Stationery Inventory Sum'!$O138)</f>
        <v>0</v>
      </c>
      <c r="W138" s="1">
        <f>SUMIFS(Table1914[Total Purchase
Cost],Table1914[Product Name],'Stationery Inventory Sum'!$O138)</f>
        <v>0</v>
      </c>
      <c r="X138" s="7"/>
      <c r="Y138" s="61">
        <f t="shared" ref="Y138:Y201" si="4">SUM(Q138,U138,-AC138,AG138)</f>
        <v>0</v>
      </c>
      <c r="AA138" s="61">
        <f t="shared" ref="AA138:AA201" si="5">SUM(S138,W138,-AE138,AI138)</f>
        <v>0</v>
      </c>
      <c r="AB138" s="7"/>
      <c r="AC138" s="1">
        <f>SUMIFS(Table7[Quantity of 
Product Sold],Table7[Sale - Product Name],'Stationery Inventory Sum'!$O138,Table7[Product Type2],'Stationery Inventory Sum'!$AC$5)</f>
        <v>0</v>
      </c>
      <c r="AE138" s="1">
        <f>SUMIFS(Table7[Total Cost of
Goods Sold],Table7[Sale - Product Name],'Stationery Inventory Sum'!$O138,Table7[Product Type2],'Stationery Inventory Sum'!$AC$5)</f>
        <v>0</v>
      </c>
      <c r="AF138" s="7"/>
      <c r="AG138" s="1">
        <f>SUMIFS(Table17[Quantity2],Table17[Product Name],'Stationery Inventory Sum'!$O138,Table17[Product Type2],'Stationery Inventory Sum'!$AG$5)</f>
        <v>0</v>
      </c>
      <c r="AI138" s="1">
        <f>SUMIFS(Table17[Total out of Inventory],Table17[Product Name],'Stationery Inventory Sum'!$O138,Table17[Product Type2],'Stationery Inventory Sum'!$AG$5)</f>
        <v>0</v>
      </c>
      <c r="AJ138" s="7"/>
      <c r="AK138" s="1">
        <f>SUMIFS(Table7[Quantity
 Sold],Table7[Sale - Product Name],'Stationery Inventory Sum'!$O138,Table7[Product Type2],'Stationery Inventory Sum'!$AK$5)</f>
        <v>0</v>
      </c>
      <c r="AM138" s="1">
        <f>SUMIFS(Table7[Total 
Paid],Table7[Sale - Product Name],'Stationery Inventory Sum'!$O138,Table7[Product Type2],'Stationery Inventory Sum'!$AK$5)</f>
        <v>0</v>
      </c>
    </row>
    <row r="139" spans="15:39" x14ac:dyDescent="0.25">
      <c r="O139" s="50"/>
      <c r="P139" s="7"/>
      <c r="Q139" s="30">
        <f>SUMIFS(Table1914[Quantity],Table1914[Product Name],'Stationery Inventory Sum'!$O139)</f>
        <v>0</v>
      </c>
      <c r="S139" s="1">
        <f>SUMIFS(Table1914[Total Cost],Table1914[Product Name],'Stationery Inventory Sum'!$O139)</f>
        <v>0</v>
      </c>
      <c r="T139" s="7"/>
      <c r="U139" s="1">
        <f>SUMIFS(Table1914[Quantity Purchased],Table1914[Product Name],'Stationery Inventory Sum'!$O139)</f>
        <v>0</v>
      </c>
      <c r="W139" s="1">
        <f>SUMIFS(Table1914[Total Purchase
Cost],Table1914[Product Name],'Stationery Inventory Sum'!$O139)</f>
        <v>0</v>
      </c>
      <c r="X139" s="7"/>
      <c r="Y139" s="61">
        <f t="shared" si="4"/>
        <v>0</v>
      </c>
      <c r="AA139" s="61">
        <f t="shared" si="5"/>
        <v>0</v>
      </c>
      <c r="AB139" s="7"/>
      <c r="AC139" s="1">
        <f>SUMIFS(Table7[Quantity of 
Product Sold],Table7[Sale - Product Name],'Stationery Inventory Sum'!$O139,Table7[Product Type2],'Stationery Inventory Sum'!$AC$5)</f>
        <v>0</v>
      </c>
      <c r="AE139" s="1">
        <f>SUMIFS(Table7[Total Cost of
Goods Sold],Table7[Sale - Product Name],'Stationery Inventory Sum'!$O139,Table7[Product Type2],'Stationery Inventory Sum'!$AC$5)</f>
        <v>0</v>
      </c>
      <c r="AF139" s="7"/>
      <c r="AG139" s="1">
        <f>SUMIFS(Table17[Quantity2],Table17[Product Name],'Stationery Inventory Sum'!$O139,Table17[Product Type2],'Stationery Inventory Sum'!$AG$5)</f>
        <v>0</v>
      </c>
      <c r="AI139" s="1">
        <f>SUMIFS(Table17[Total out of Inventory],Table17[Product Name],'Stationery Inventory Sum'!$O139,Table17[Product Type2],'Stationery Inventory Sum'!$AG$5)</f>
        <v>0</v>
      </c>
      <c r="AJ139" s="7"/>
      <c r="AK139" s="1">
        <f>SUMIFS(Table7[Quantity
 Sold],Table7[Sale - Product Name],'Stationery Inventory Sum'!$O139,Table7[Product Type2],'Stationery Inventory Sum'!$AK$5)</f>
        <v>0</v>
      </c>
      <c r="AM139" s="1">
        <f>SUMIFS(Table7[Total 
Paid],Table7[Sale - Product Name],'Stationery Inventory Sum'!$O139,Table7[Product Type2],'Stationery Inventory Sum'!$AK$5)</f>
        <v>0</v>
      </c>
    </row>
    <row r="140" spans="15:39" x14ac:dyDescent="0.25">
      <c r="O140" s="50"/>
      <c r="P140" s="7"/>
      <c r="Q140" s="30">
        <f>SUMIFS(Table1914[Quantity],Table1914[Product Name],'Stationery Inventory Sum'!$O140)</f>
        <v>0</v>
      </c>
      <c r="S140" s="1">
        <f>SUMIFS(Table1914[Total Cost],Table1914[Product Name],'Stationery Inventory Sum'!$O140)</f>
        <v>0</v>
      </c>
      <c r="T140" s="7"/>
      <c r="U140" s="1">
        <f>SUMIFS(Table1914[Quantity Purchased],Table1914[Product Name],'Stationery Inventory Sum'!$O140)</f>
        <v>0</v>
      </c>
      <c r="W140" s="1">
        <f>SUMIFS(Table1914[Total Purchase
Cost],Table1914[Product Name],'Stationery Inventory Sum'!$O140)</f>
        <v>0</v>
      </c>
      <c r="X140" s="7"/>
      <c r="Y140" s="61">
        <f t="shared" si="4"/>
        <v>0</v>
      </c>
      <c r="AA140" s="61">
        <f t="shared" si="5"/>
        <v>0</v>
      </c>
      <c r="AB140" s="7"/>
      <c r="AC140" s="1">
        <f>SUMIFS(Table7[Quantity of 
Product Sold],Table7[Sale - Product Name],'Stationery Inventory Sum'!$O140,Table7[Product Type2],'Stationery Inventory Sum'!$AC$5)</f>
        <v>0</v>
      </c>
      <c r="AE140" s="1">
        <f>SUMIFS(Table7[Total Cost of
Goods Sold],Table7[Sale - Product Name],'Stationery Inventory Sum'!$O140,Table7[Product Type2],'Stationery Inventory Sum'!$AC$5)</f>
        <v>0</v>
      </c>
      <c r="AF140" s="7"/>
      <c r="AG140" s="1">
        <f>SUMIFS(Table17[Quantity2],Table17[Product Name],'Stationery Inventory Sum'!$O140,Table17[Product Type2],'Stationery Inventory Sum'!$AG$5)</f>
        <v>0</v>
      </c>
      <c r="AI140" s="1">
        <f>SUMIFS(Table17[Total out of Inventory],Table17[Product Name],'Stationery Inventory Sum'!$O140,Table17[Product Type2],'Stationery Inventory Sum'!$AG$5)</f>
        <v>0</v>
      </c>
      <c r="AJ140" s="7"/>
      <c r="AK140" s="1">
        <f>SUMIFS(Table7[Quantity
 Sold],Table7[Sale - Product Name],'Stationery Inventory Sum'!$O140,Table7[Product Type2],'Stationery Inventory Sum'!$AK$5)</f>
        <v>0</v>
      </c>
      <c r="AM140" s="1">
        <f>SUMIFS(Table7[Total 
Paid],Table7[Sale - Product Name],'Stationery Inventory Sum'!$O140,Table7[Product Type2],'Stationery Inventory Sum'!$AK$5)</f>
        <v>0</v>
      </c>
    </row>
    <row r="141" spans="15:39" x14ac:dyDescent="0.25">
      <c r="O141" s="50"/>
      <c r="P141" s="7"/>
      <c r="Q141" s="30">
        <f>SUMIFS(Table1914[Quantity],Table1914[Product Name],'Stationery Inventory Sum'!$O141)</f>
        <v>0</v>
      </c>
      <c r="S141" s="1">
        <f>SUMIFS(Table1914[Total Cost],Table1914[Product Name],'Stationery Inventory Sum'!$O141)</f>
        <v>0</v>
      </c>
      <c r="T141" s="7"/>
      <c r="U141" s="1">
        <f>SUMIFS(Table1914[Quantity Purchased],Table1914[Product Name],'Stationery Inventory Sum'!$O141)</f>
        <v>0</v>
      </c>
      <c r="W141" s="1">
        <f>SUMIFS(Table1914[Total Purchase
Cost],Table1914[Product Name],'Stationery Inventory Sum'!$O141)</f>
        <v>0</v>
      </c>
      <c r="X141" s="7"/>
      <c r="Y141" s="61">
        <f t="shared" si="4"/>
        <v>0</v>
      </c>
      <c r="AA141" s="61">
        <f t="shared" si="5"/>
        <v>0</v>
      </c>
      <c r="AB141" s="7"/>
      <c r="AC141" s="1">
        <f>SUMIFS(Table7[Quantity of 
Product Sold],Table7[Sale - Product Name],'Stationery Inventory Sum'!$O141,Table7[Product Type2],'Stationery Inventory Sum'!$AC$5)</f>
        <v>0</v>
      </c>
      <c r="AE141" s="1">
        <f>SUMIFS(Table7[Total Cost of
Goods Sold],Table7[Sale - Product Name],'Stationery Inventory Sum'!$O141,Table7[Product Type2],'Stationery Inventory Sum'!$AC$5)</f>
        <v>0</v>
      </c>
      <c r="AF141" s="7"/>
      <c r="AG141" s="1">
        <f>SUMIFS(Table17[Quantity2],Table17[Product Name],'Stationery Inventory Sum'!$O141,Table17[Product Type2],'Stationery Inventory Sum'!$AG$5)</f>
        <v>0</v>
      </c>
      <c r="AI141" s="1">
        <f>SUMIFS(Table17[Total out of Inventory],Table17[Product Name],'Stationery Inventory Sum'!$O141,Table17[Product Type2],'Stationery Inventory Sum'!$AG$5)</f>
        <v>0</v>
      </c>
      <c r="AJ141" s="7"/>
      <c r="AK141" s="1">
        <f>SUMIFS(Table7[Quantity
 Sold],Table7[Sale - Product Name],'Stationery Inventory Sum'!$O141,Table7[Product Type2],'Stationery Inventory Sum'!$AK$5)</f>
        <v>0</v>
      </c>
      <c r="AM141" s="1">
        <f>SUMIFS(Table7[Total 
Paid],Table7[Sale - Product Name],'Stationery Inventory Sum'!$O141,Table7[Product Type2],'Stationery Inventory Sum'!$AK$5)</f>
        <v>0</v>
      </c>
    </row>
    <row r="142" spans="15:39" x14ac:dyDescent="0.25">
      <c r="O142" s="50"/>
      <c r="P142" s="7"/>
      <c r="Q142" s="30">
        <f>SUMIFS(Table1914[Quantity],Table1914[Product Name],'Stationery Inventory Sum'!$O142)</f>
        <v>0</v>
      </c>
      <c r="S142" s="1">
        <f>SUMIFS(Table1914[Total Cost],Table1914[Product Name],'Stationery Inventory Sum'!$O142)</f>
        <v>0</v>
      </c>
      <c r="T142" s="7"/>
      <c r="U142" s="1">
        <f>SUMIFS(Table1914[Quantity Purchased],Table1914[Product Name],'Stationery Inventory Sum'!$O142)</f>
        <v>0</v>
      </c>
      <c r="W142" s="1">
        <f>SUMIFS(Table1914[Total Purchase
Cost],Table1914[Product Name],'Stationery Inventory Sum'!$O142)</f>
        <v>0</v>
      </c>
      <c r="X142" s="7"/>
      <c r="Y142" s="61">
        <f t="shared" si="4"/>
        <v>0</v>
      </c>
      <c r="AA142" s="61">
        <f t="shared" si="5"/>
        <v>0</v>
      </c>
      <c r="AB142" s="7"/>
      <c r="AC142" s="1">
        <f>SUMIFS(Table7[Quantity of 
Product Sold],Table7[Sale - Product Name],'Stationery Inventory Sum'!$O142,Table7[Product Type2],'Stationery Inventory Sum'!$AC$5)</f>
        <v>0</v>
      </c>
      <c r="AE142" s="1">
        <f>SUMIFS(Table7[Total Cost of
Goods Sold],Table7[Sale - Product Name],'Stationery Inventory Sum'!$O142,Table7[Product Type2],'Stationery Inventory Sum'!$AC$5)</f>
        <v>0</v>
      </c>
      <c r="AF142" s="7"/>
      <c r="AG142" s="1">
        <f>SUMIFS(Table17[Quantity2],Table17[Product Name],'Stationery Inventory Sum'!$O142,Table17[Product Type2],'Stationery Inventory Sum'!$AG$5)</f>
        <v>0</v>
      </c>
      <c r="AI142" s="1">
        <f>SUMIFS(Table17[Total out of Inventory],Table17[Product Name],'Stationery Inventory Sum'!$O142,Table17[Product Type2],'Stationery Inventory Sum'!$AG$5)</f>
        <v>0</v>
      </c>
      <c r="AJ142" s="7"/>
      <c r="AK142" s="1">
        <f>SUMIFS(Table7[Quantity
 Sold],Table7[Sale - Product Name],'Stationery Inventory Sum'!$O142,Table7[Product Type2],'Stationery Inventory Sum'!$AK$5)</f>
        <v>0</v>
      </c>
      <c r="AM142" s="1">
        <f>SUMIFS(Table7[Total 
Paid],Table7[Sale - Product Name],'Stationery Inventory Sum'!$O142,Table7[Product Type2],'Stationery Inventory Sum'!$AK$5)</f>
        <v>0</v>
      </c>
    </row>
    <row r="143" spans="15:39" x14ac:dyDescent="0.25">
      <c r="O143" s="50"/>
      <c r="P143" s="7"/>
      <c r="Q143" s="30">
        <f>SUMIFS(Table1914[Quantity],Table1914[Product Name],'Stationery Inventory Sum'!$O143)</f>
        <v>0</v>
      </c>
      <c r="S143" s="1">
        <f>SUMIFS(Table1914[Total Cost],Table1914[Product Name],'Stationery Inventory Sum'!$O143)</f>
        <v>0</v>
      </c>
      <c r="T143" s="7"/>
      <c r="U143" s="1">
        <f>SUMIFS(Table1914[Quantity Purchased],Table1914[Product Name],'Stationery Inventory Sum'!$O143)</f>
        <v>0</v>
      </c>
      <c r="W143" s="1">
        <f>SUMIFS(Table1914[Total Purchase
Cost],Table1914[Product Name],'Stationery Inventory Sum'!$O143)</f>
        <v>0</v>
      </c>
      <c r="X143" s="7"/>
      <c r="Y143" s="61">
        <f t="shared" si="4"/>
        <v>0</v>
      </c>
      <c r="AA143" s="61">
        <f t="shared" si="5"/>
        <v>0</v>
      </c>
      <c r="AB143" s="7"/>
      <c r="AC143" s="1">
        <f>SUMIFS(Table7[Quantity of 
Product Sold],Table7[Sale - Product Name],'Stationery Inventory Sum'!$O143,Table7[Product Type2],'Stationery Inventory Sum'!$AC$5)</f>
        <v>0</v>
      </c>
      <c r="AE143" s="1">
        <f>SUMIFS(Table7[Total Cost of
Goods Sold],Table7[Sale - Product Name],'Stationery Inventory Sum'!$O143,Table7[Product Type2],'Stationery Inventory Sum'!$AC$5)</f>
        <v>0</v>
      </c>
      <c r="AF143" s="7"/>
      <c r="AG143" s="1">
        <f>SUMIFS(Table17[Quantity2],Table17[Product Name],'Stationery Inventory Sum'!$O143,Table17[Product Type2],'Stationery Inventory Sum'!$AG$5)</f>
        <v>0</v>
      </c>
      <c r="AI143" s="1">
        <f>SUMIFS(Table17[Total out of Inventory],Table17[Product Name],'Stationery Inventory Sum'!$O143,Table17[Product Type2],'Stationery Inventory Sum'!$AG$5)</f>
        <v>0</v>
      </c>
      <c r="AJ143" s="7"/>
      <c r="AK143" s="1">
        <f>SUMIFS(Table7[Quantity
 Sold],Table7[Sale - Product Name],'Stationery Inventory Sum'!$O143,Table7[Product Type2],'Stationery Inventory Sum'!$AK$5)</f>
        <v>0</v>
      </c>
      <c r="AM143" s="1">
        <f>SUMIFS(Table7[Total 
Paid],Table7[Sale - Product Name],'Stationery Inventory Sum'!$O143,Table7[Product Type2],'Stationery Inventory Sum'!$AK$5)</f>
        <v>0</v>
      </c>
    </row>
    <row r="144" spans="15:39" x14ac:dyDescent="0.25">
      <c r="O144" s="50"/>
      <c r="P144" s="7"/>
      <c r="Q144" s="30">
        <f>SUMIFS(Table1914[Quantity],Table1914[Product Name],'Stationery Inventory Sum'!$O144)</f>
        <v>0</v>
      </c>
      <c r="S144" s="1">
        <f>SUMIFS(Table1914[Total Cost],Table1914[Product Name],'Stationery Inventory Sum'!$O144)</f>
        <v>0</v>
      </c>
      <c r="T144" s="7"/>
      <c r="U144" s="1">
        <f>SUMIFS(Table1914[Quantity Purchased],Table1914[Product Name],'Stationery Inventory Sum'!$O144)</f>
        <v>0</v>
      </c>
      <c r="W144" s="1">
        <f>SUMIFS(Table1914[Total Purchase
Cost],Table1914[Product Name],'Stationery Inventory Sum'!$O144)</f>
        <v>0</v>
      </c>
      <c r="X144" s="7"/>
      <c r="Y144" s="61">
        <f t="shared" si="4"/>
        <v>0</v>
      </c>
      <c r="AA144" s="61">
        <f t="shared" si="5"/>
        <v>0</v>
      </c>
      <c r="AB144" s="7"/>
      <c r="AC144" s="1">
        <f>SUMIFS(Table7[Quantity of 
Product Sold],Table7[Sale - Product Name],'Stationery Inventory Sum'!$O144,Table7[Product Type2],'Stationery Inventory Sum'!$AC$5)</f>
        <v>0</v>
      </c>
      <c r="AE144" s="1">
        <f>SUMIFS(Table7[Total Cost of
Goods Sold],Table7[Sale - Product Name],'Stationery Inventory Sum'!$O144,Table7[Product Type2],'Stationery Inventory Sum'!$AC$5)</f>
        <v>0</v>
      </c>
      <c r="AF144" s="7"/>
      <c r="AG144" s="1">
        <f>SUMIFS(Table17[Quantity2],Table17[Product Name],'Stationery Inventory Sum'!$O144,Table17[Product Type2],'Stationery Inventory Sum'!$AG$5)</f>
        <v>0</v>
      </c>
      <c r="AI144" s="1">
        <f>SUMIFS(Table17[Total out of Inventory],Table17[Product Name],'Stationery Inventory Sum'!$O144,Table17[Product Type2],'Stationery Inventory Sum'!$AG$5)</f>
        <v>0</v>
      </c>
      <c r="AJ144" s="7"/>
      <c r="AK144" s="1">
        <f>SUMIFS(Table7[Quantity
 Sold],Table7[Sale - Product Name],'Stationery Inventory Sum'!$O144,Table7[Product Type2],'Stationery Inventory Sum'!$AK$5)</f>
        <v>0</v>
      </c>
      <c r="AM144" s="1">
        <f>SUMIFS(Table7[Total 
Paid],Table7[Sale - Product Name],'Stationery Inventory Sum'!$O144,Table7[Product Type2],'Stationery Inventory Sum'!$AK$5)</f>
        <v>0</v>
      </c>
    </row>
    <row r="145" spans="5:39" x14ac:dyDescent="0.25">
      <c r="O145" s="50"/>
      <c r="P145" s="7"/>
      <c r="Q145" s="30">
        <f>SUMIFS(Table1914[Quantity],Table1914[Product Name],'Stationery Inventory Sum'!$O145)</f>
        <v>0</v>
      </c>
      <c r="S145" s="1">
        <f>SUMIFS(Table1914[Total Cost],Table1914[Product Name],'Stationery Inventory Sum'!$O145)</f>
        <v>0</v>
      </c>
      <c r="T145" s="7"/>
      <c r="U145" s="1">
        <f>SUMIFS(Table1914[Quantity Purchased],Table1914[Product Name],'Stationery Inventory Sum'!$O145)</f>
        <v>0</v>
      </c>
      <c r="W145" s="1">
        <f>SUMIFS(Table1914[Total Purchase
Cost],Table1914[Product Name],'Stationery Inventory Sum'!$O145)</f>
        <v>0</v>
      </c>
      <c r="X145" s="7"/>
      <c r="Y145" s="61">
        <f t="shared" si="4"/>
        <v>0</v>
      </c>
      <c r="AA145" s="61">
        <f t="shared" si="5"/>
        <v>0</v>
      </c>
      <c r="AB145" s="7"/>
      <c r="AC145" s="1">
        <f>SUMIFS(Table7[Quantity of 
Product Sold],Table7[Sale - Product Name],'Stationery Inventory Sum'!$O145,Table7[Product Type2],'Stationery Inventory Sum'!$AC$5)</f>
        <v>0</v>
      </c>
      <c r="AE145" s="1">
        <f>SUMIFS(Table7[Total Cost of
Goods Sold],Table7[Sale - Product Name],'Stationery Inventory Sum'!$O145,Table7[Product Type2],'Stationery Inventory Sum'!$AC$5)</f>
        <v>0</v>
      </c>
      <c r="AF145" s="7"/>
      <c r="AG145" s="1">
        <f>SUMIFS(Table17[Quantity2],Table17[Product Name],'Stationery Inventory Sum'!$O145,Table17[Product Type2],'Stationery Inventory Sum'!$AG$5)</f>
        <v>0</v>
      </c>
      <c r="AI145" s="1">
        <f>SUMIFS(Table17[Total out of Inventory],Table17[Product Name],'Stationery Inventory Sum'!$O145,Table17[Product Type2],'Stationery Inventory Sum'!$AG$5)</f>
        <v>0</v>
      </c>
      <c r="AJ145" s="7"/>
      <c r="AK145" s="1">
        <f>SUMIFS(Table7[Quantity
 Sold],Table7[Sale - Product Name],'Stationery Inventory Sum'!$O145,Table7[Product Type2],'Stationery Inventory Sum'!$AK$5)</f>
        <v>0</v>
      </c>
      <c r="AM145" s="1">
        <f>SUMIFS(Table7[Total 
Paid],Table7[Sale - Product Name],'Stationery Inventory Sum'!$O145,Table7[Product Type2],'Stationery Inventory Sum'!$AK$5)</f>
        <v>0</v>
      </c>
    </row>
    <row r="146" spans="5:39" x14ac:dyDescent="0.25">
      <c r="O146" s="50"/>
      <c r="P146" s="7"/>
      <c r="Q146" s="30">
        <f>SUMIFS(Table1914[Quantity],Table1914[Product Name],'Stationery Inventory Sum'!$O146)</f>
        <v>0</v>
      </c>
      <c r="S146" s="1">
        <f>SUMIFS(Table1914[Total Cost],Table1914[Product Name],'Stationery Inventory Sum'!$O146)</f>
        <v>0</v>
      </c>
      <c r="T146" s="7"/>
      <c r="U146" s="1">
        <f>SUMIFS(Table1914[Quantity Purchased],Table1914[Product Name],'Stationery Inventory Sum'!$O146)</f>
        <v>0</v>
      </c>
      <c r="W146" s="1">
        <f>SUMIFS(Table1914[Total Purchase
Cost],Table1914[Product Name],'Stationery Inventory Sum'!$O146)</f>
        <v>0</v>
      </c>
      <c r="X146" s="7"/>
      <c r="Y146" s="61">
        <f t="shared" si="4"/>
        <v>0</v>
      </c>
      <c r="AA146" s="61">
        <f t="shared" si="5"/>
        <v>0</v>
      </c>
      <c r="AB146" s="7"/>
      <c r="AC146" s="1">
        <f>SUMIFS(Table7[Quantity of 
Product Sold],Table7[Sale - Product Name],'Stationery Inventory Sum'!$O146,Table7[Product Type2],'Stationery Inventory Sum'!$AC$5)</f>
        <v>0</v>
      </c>
      <c r="AE146" s="1">
        <f>SUMIFS(Table7[Total Cost of
Goods Sold],Table7[Sale - Product Name],'Stationery Inventory Sum'!$O146,Table7[Product Type2],'Stationery Inventory Sum'!$AC$5)</f>
        <v>0</v>
      </c>
      <c r="AF146" s="7"/>
      <c r="AG146" s="1">
        <f>SUMIFS(Table17[Quantity2],Table17[Product Name],'Stationery Inventory Sum'!$O146,Table17[Product Type2],'Stationery Inventory Sum'!$AG$5)</f>
        <v>0</v>
      </c>
      <c r="AI146" s="1">
        <f>SUMIFS(Table17[Total out of Inventory],Table17[Product Name],'Stationery Inventory Sum'!$O146,Table17[Product Type2],'Stationery Inventory Sum'!$AG$5)</f>
        <v>0</v>
      </c>
      <c r="AJ146" s="7"/>
      <c r="AK146" s="1">
        <f>SUMIFS(Table7[Quantity
 Sold],Table7[Sale - Product Name],'Stationery Inventory Sum'!$O146,Table7[Product Type2],'Stationery Inventory Sum'!$AK$5)</f>
        <v>0</v>
      </c>
      <c r="AM146" s="1">
        <f>SUMIFS(Table7[Total 
Paid],Table7[Sale - Product Name],'Stationery Inventory Sum'!$O146,Table7[Product Type2],'Stationery Inventory Sum'!$AK$5)</f>
        <v>0</v>
      </c>
    </row>
    <row r="147" spans="5:39" x14ac:dyDescent="0.25">
      <c r="O147" s="50"/>
      <c r="P147" s="7"/>
      <c r="Q147" s="30">
        <f>SUMIFS(Table1914[Quantity],Table1914[Product Name],'Stationery Inventory Sum'!$O147)</f>
        <v>0</v>
      </c>
      <c r="S147" s="1">
        <f>SUMIFS(Table1914[Total Cost],Table1914[Product Name],'Stationery Inventory Sum'!$O147)</f>
        <v>0</v>
      </c>
      <c r="T147" s="7"/>
      <c r="U147" s="1">
        <f>SUMIFS(Table1914[Quantity Purchased],Table1914[Product Name],'Stationery Inventory Sum'!$O147)</f>
        <v>0</v>
      </c>
      <c r="W147" s="1">
        <f>SUMIFS(Table1914[Total Purchase
Cost],Table1914[Product Name],'Stationery Inventory Sum'!$O147)</f>
        <v>0</v>
      </c>
      <c r="X147" s="7"/>
      <c r="Y147" s="61">
        <f t="shared" si="4"/>
        <v>0</v>
      </c>
      <c r="AA147" s="61">
        <f t="shared" si="5"/>
        <v>0</v>
      </c>
      <c r="AB147" s="7"/>
      <c r="AC147" s="1">
        <f>SUMIFS(Table7[Quantity of 
Product Sold],Table7[Sale - Product Name],'Stationery Inventory Sum'!$O147,Table7[Product Type2],'Stationery Inventory Sum'!$AC$5)</f>
        <v>0</v>
      </c>
      <c r="AE147" s="1">
        <f>SUMIFS(Table7[Total Cost of
Goods Sold],Table7[Sale - Product Name],'Stationery Inventory Sum'!$O147,Table7[Product Type2],'Stationery Inventory Sum'!$AC$5)</f>
        <v>0</v>
      </c>
      <c r="AF147" s="7"/>
      <c r="AG147" s="1">
        <f>SUMIFS(Table17[Quantity2],Table17[Product Name],'Stationery Inventory Sum'!$O147,Table17[Product Type2],'Stationery Inventory Sum'!$AG$5)</f>
        <v>0</v>
      </c>
      <c r="AI147" s="1">
        <f>SUMIFS(Table17[Total out of Inventory],Table17[Product Name],'Stationery Inventory Sum'!$O147,Table17[Product Type2],'Stationery Inventory Sum'!$AG$5)</f>
        <v>0</v>
      </c>
      <c r="AJ147" s="7"/>
      <c r="AK147" s="1">
        <f>SUMIFS(Table7[Quantity
 Sold],Table7[Sale - Product Name],'Stationery Inventory Sum'!$O147,Table7[Product Type2],'Stationery Inventory Sum'!$AK$5)</f>
        <v>0</v>
      </c>
      <c r="AM147" s="1">
        <f>SUMIFS(Table7[Total 
Paid],Table7[Sale - Product Name],'Stationery Inventory Sum'!$O147,Table7[Product Type2],'Stationery Inventory Sum'!$AK$5)</f>
        <v>0</v>
      </c>
    </row>
    <row r="148" spans="5:39" x14ac:dyDescent="0.25">
      <c r="O148" s="50"/>
      <c r="P148" s="7"/>
      <c r="Q148" s="30">
        <f>SUMIFS(Table1914[Quantity],Table1914[Product Name],'Stationery Inventory Sum'!$O148)</f>
        <v>0</v>
      </c>
      <c r="S148" s="1">
        <f>SUMIFS(Table1914[Total Cost],Table1914[Product Name],'Stationery Inventory Sum'!$O148)</f>
        <v>0</v>
      </c>
      <c r="T148" s="7"/>
      <c r="U148" s="1">
        <f>SUMIFS(Table1914[Quantity Purchased],Table1914[Product Name],'Stationery Inventory Sum'!$O148)</f>
        <v>0</v>
      </c>
      <c r="W148" s="1">
        <f>SUMIFS(Table1914[Total Purchase
Cost],Table1914[Product Name],'Stationery Inventory Sum'!$O148)</f>
        <v>0</v>
      </c>
      <c r="X148" s="7"/>
      <c r="Y148" s="61">
        <f t="shared" si="4"/>
        <v>0</v>
      </c>
      <c r="AA148" s="61">
        <f t="shared" si="5"/>
        <v>0</v>
      </c>
      <c r="AB148" s="7"/>
      <c r="AC148" s="1">
        <f>SUMIFS(Table7[Quantity of 
Product Sold],Table7[Sale - Product Name],'Stationery Inventory Sum'!$O148,Table7[Product Type2],'Stationery Inventory Sum'!$AC$5)</f>
        <v>0</v>
      </c>
      <c r="AE148" s="1">
        <f>SUMIFS(Table7[Total Cost of
Goods Sold],Table7[Sale - Product Name],'Stationery Inventory Sum'!$O148,Table7[Product Type2],'Stationery Inventory Sum'!$AC$5)</f>
        <v>0</v>
      </c>
      <c r="AF148" s="7"/>
      <c r="AG148" s="1">
        <f>SUMIFS(Table17[Quantity2],Table17[Product Name],'Stationery Inventory Sum'!$O148,Table17[Product Type2],'Stationery Inventory Sum'!$AG$5)</f>
        <v>0</v>
      </c>
      <c r="AI148" s="1">
        <f>SUMIFS(Table17[Total out of Inventory],Table17[Product Name],'Stationery Inventory Sum'!$O148,Table17[Product Type2],'Stationery Inventory Sum'!$AG$5)</f>
        <v>0</v>
      </c>
      <c r="AJ148" s="7"/>
      <c r="AK148" s="1">
        <f>SUMIFS(Table7[Quantity
 Sold],Table7[Sale - Product Name],'Stationery Inventory Sum'!$O148,Table7[Product Type2],'Stationery Inventory Sum'!$AK$5)</f>
        <v>0</v>
      </c>
      <c r="AM148" s="1">
        <f>SUMIFS(Table7[Total 
Paid],Table7[Sale - Product Name],'Stationery Inventory Sum'!$O148,Table7[Product Type2],'Stationery Inventory Sum'!$AK$5)</f>
        <v>0</v>
      </c>
    </row>
    <row r="149" spans="5:39" x14ac:dyDescent="0.25">
      <c r="O149" s="50"/>
      <c r="P149" s="7"/>
      <c r="Q149" s="30">
        <f>SUMIFS(Table1914[Quantity],Table1914[Product Name],'Stationery Inventory Sum'!$O149)</f>
        <v>0</v>
      </c>
      <c r="S149" s="1">
        <f>SUMIFS(Table1914[Total Cost],Table1914[Product Name],'Stationery Inventory Sum'!$O149)</f>
        <v>0</v>
      </c>
      <c r="T149" s="7"/>
      <c r="U149" s="1">
        <f>SUMIFS(Table1914[Quantity Purchased],Table1914[Product Name],'Stationery Inventory Sum'!$O149)</f>
        <v>0</v>
      </c>
      <c r="W149" s="1">
        <f>SUMIFS(Table1914[Total Purchase
Cost],Table1914[Product Name],'Stationery Inventory Sum'!$O149)</f>
        <v>0</v>
      </c>
      <c r="X149" s="7"/>
      <c r="Y149" s="61">
        <f t="shared" si="4"/>
        <v>0</v>
      </c>
      <c r="AA149" s="61">
        <f t="shared" si="5"/>
        <v>0</v>
      </c>
      <c r="AB149" s="7"/>
      <c r="AC149" s="1">
        <f>SUMIFS(Table7[Quantity of 
Product Sold],Table7[Sale - Product Name],'Stationery Inventory Sum'!$O149,Table7[Product Type2],'Stationery Inventory Sum'!$AC$5)</f>
        <v>0</v>
      </c>
      <c r="AE149" s="1">
        <f>SUMIFS(Table7[Total Cost of
Goods Sold],Table7[Sale - Product Name],'Stationery Inventory Sum'!$O149,Table7[Product Type2],'Stationery Inventory Sum'!$AC$5)</f>
        <v>0</v>
      </c>
      <c r="AF149" s="7"/>
      <c r="AG149" s="1">
        <f>SUMIFS(Table17[Quantity2],Table17[Product Name],'Stationery Inventory Sum'!$O149,Table17[Product Type2],'Stationery Inventory Sum'!$AG$5)</f>
        <v>0</v>
      </c>
      <c r="AI149" s="1">
        <f>SUMIFS(Table17[Total out of Inventory],Table17[Product Name],'Stationery Inventory Sum'!$O149,Table17[Product Type2],'Stationery Inventory Sum'!$AG$5)</f>
        <v>0</v>
      </c>
      <c r="AJ149" s="7"/>
      <c r="AK149" s="1">
        <f>SUMIFS(Table7[Quantity
 Sold],Table7[Sale - Product Name],'Stationery Inventory Sum'!$O149,Table7[Product Type2],'Stationery Inventory Sum'!$AK$5)</f>
        <v>0</v>
      </c>
      <c r="AM149" s="1">
        <f>SUMIFS(Table7[Total 
Paid],Table7[Sale - Product Name],'Stationery Inventory Sum'!$O149,Table7[Product Type2],'Stationery Inventory Sum'!$AK$5)</f>
        <v>0</v>
      </c>
    </row>
    <row r="150" spans="5:39" x14ac:dyDescent="0.25">
      <c r="O150" s="50"/>
      <c r="P150" s="7"/>
      <c r="Q150" s="30">
        <f>SUMIFS(Table1914[Quantity],Table1914[Product Name],'Stationery Inventory Sum'!$O150)</f>
        <v>0</v>
      </c>
      <c r="S150" s="1">
        <f>SUMIFS(Table1914[Total Cost],Table1914[Product Name],'Stationery Inventory Sum'!$O150)</f>
        <v>0</v>
      </c>
      <c r="T150" s="7"/>
      <c r="U150" s="1">
        <f>SUMIFS(Table1914[Quantity Purchased],Table1914[Product Name],'Stationery Inventory Sum'!$O150)</f>
        <v>0</v>
      </c>
      <c r="W150" s="1">
        <f>SUMIFS(Table1914[Total Purchase
Cost],Table1914[Product Name],'Stationery Inventory Sum'!$O150)</f>
        <v>0</v>
      </c>
      <c r="X150" s="7"/>
      <c r="Y150" s="61">
        <f t="shared" si="4"/>
        <v>0</v>
      </c>
      <c r="AA150" s="61">
        <f t="shared" si="5"/>
        <v>0</v>
      </c>
      <c r="AB150" s="7"/>
      <c r="AC150" s="1">
        <f>SUMIFS(Table7[Quantity of 
Product Sold],Table7[Sale - Product Name],'Stationery Inventory Sum'!$O150,Table7[Product Type2],'Stationery Inventory Sum'!$AC$5)</f>
        <v>0</v>
      </c>
      <c r="AE150" s="1">
        <f>SUMIFS(Table7[Total Cost of
Goods Sold],Table7[Sale - Product Name],'Stationery Inventory Sum'!$O150,Table7[Product Type2],'Stationery Inventory Sum'!$AC$5)</f>
        <v>0</v>
      </c>
      <c r="AF150" s="7"/>
      <c r="AG150" s="1">
        <f>SUMIFS(Table17[Quantity2],Table17[Product Name],'Stationery Inventory Sum'!$O150,Table17[Product Type2],'Stationery Inventory Sum'!$AG$5)</f>
        <v>0</v>
      </c>
      <c r="AI150" s="1">
        <f>SUMIFS(Table17[Total out of Inventory],Table17[Product Name],'Stationery Inventory Sum'!$O150,Table17[Product Type2],'Stationery Inventory Sum'!$AG$5)</f>
        <v>0</v>
      </c>
      <c r="AJ150" s="7"/>
      <c r="AK150" s="1">
        <f>SUMIFS(Table7[Quantity
 Sold],Table7[Sale - Product Name],'Stationery Inventory Sum'!$O150,Table7[Product Type2],'Stationery Inventory Sum'!$AK$5)</f>
        <v>0</v>
      </c>
      <c r="AM150" s="1">
        <f>SUMIFS(Table7[Total 
Paid],Table7[Sale - Product Name],'Stationery Inventory Sum'!$O150,Table7[Product Type2],'Stationery Inventory Sum'!$AK$5)</f>
        <v>0</v>
      </c>
    </row>
    <row r="151" spans="5:39" x14ac:dyDescent="0.25">
      <c r="O151" s="50"/>
      <c r="P151" s="7"/>
      <c r="Q151" s="30">
        <f>SUMIFS(Table1914[Quantity],Table1914[Product Name],'Stationery Inventory Sum'!$O151)</f>
        <v>0</v>
      </c>
      <c r="S151" s="1">
        <f>SUMIFS(Table1914[Total Cost],Table1914[Product Name],'Stationery Inventory Sum'!$O151)</f>
        <v>0</v>
      </c>
      <c r="T151" s="7"/>
      <c r="U151" s="1">
        <f>SUMIFS(Table1914[Quantity Purchased],Table1914[Product Name],'Stationery Inventory Sum'!$O151)</f>
        <v>0</v>
      </c>
      <c r="W151" s="1">
        <f>SUMIFS(Table1914[Total Purchase
Cost],Table1914[Product Name],'Stationery Inventory Sum'!$O151)</f>
        <v>0</v>
      </c>
      <c r="X151" s="7"/>
      <c r="Y151" s="61">
        <f t="shared" si="4"/>
        <v>0</v>
      </c>
      <c r="AA151" s="61">
        <f t="shared" si="5"/>
        <v>0</v>
      </c>
      <c r="AB151" s="7"/>
      <c r="AC151" s="1">
        <f>SUMIFS(Table7[Quantity of 
Product Sold],Table7[Sale - Product Name],'Stationery Inventory Sum'!$O151,Table7[Product Type2],'Stationery Inventory Sum'!$AC$5)</f>
        <v>0</v>
      </c>
      <c r="AE151" s="1">
        <f>SUMIFS(Table7[Total Cost of
Goods Sold],Table7[Sale - Product Name],'Stationery Inventory Sum'!$O151,Table7[Product Type2],'Stationery Inventory Sum'!$AC$5)</f>
        <v>0</v>
      </c>
      <c r="AF151" s="7"/>
      <c r="AG151" s="1">
        <f>SUMIFS(Table17[Quantity2],Table17[Product Name],'Stationery Inventory Sum'!$O151,Table17[Product Type2],'Stationery Inventory Sum'!$AG$5)</f>
        <v>0</v>
      </c>
      <c r="AI151" s="1">
        <f>SUMIFS(Table17[Total out of Inventory],Table17[Product Name],'Stationery Inventory Sum'!$O151,Table17[Product Type2],'Stationery Inventory Sum'!$AG$5)</f>
        <v>0</v>
      </c>
      <c r="AJ151" s="7"/>
      <c r="AK151" s="1">
        <f>SUMIFS(Table7[Quantity
 Sold],Table7[Sale - Product Name],'Stationery Inventory Sum'!$O151,Table7[Product Type2],'Stationery Inventory Sum'!$AK$5)</f>
        <v>0</v>
      </c>
      <c r="AM151" s="1">
        <f>SUMIFS(Table7[Total 
Paid],Table7[Sale - Product Name],'Stationery Inventory Sum'!$O151,Table7[Product Type2],'Stationery Inventory Sum'!$AK$5)</f>
        <v>0</v>
      </c>
    </row>
    <row r="152" spans="5:39" x14ac:dyDescent="0.25">
      <c r="O152" s="50"/>
      <c r="P152" s="7"/>
      <c r="Q152" s="30">
        <f>SUMIFS(Table1914[Quantity],Table1914[Product Name],'Stationery Inventory Sum'!$O152)</f>
        <v>0</v>
      </c>
      <c r="S152" s="1">
        <f>SUMIFS(Table1914[Total Cost],Table1914[Product Name],'Stationery Inventory Sum'!$O152)</f>
        <v>0</v>
      </c>
      <c r="T152" s="7"/>
      <c r="U152" s="1">
        <f>SUMIFS(Table1914[Quantity Purchased],Table1914[Product Name],'Stationery Inventory Sum'!$O152)</f>
        <v>0</v>
      </c>
      <c r="W152" s="1">
        <f>SUMIFS(Table1914[Total Purchase
Cost],Table1914[Product Name],'Stationery Inventory Sum'!$O152)</f>
        <v>0</v>
      </c>
      <c r="X152" s="7"/>
      <c r="Y152" s="61">
        <f t="shared" si="4"/>
        <v>0</v>
      </c>
      <c r="AA152" s="61">
        <f t="shared" si="5"/>
        <v>0</v>
      </c>
      <c r="AB152" s="7"/>
      <c r="AC152" s="1">
        <f>SUMIFS(Table7[Quantity of 
Product Sold],Table7[Sale - Product Name],'Stationery Inventory Sum'!$O152,Table7[Product Type2],'Stationery Inventory Sum'!$AC$5)</f>
        <v>0</v>
      </c>
      <c r="AE152" s="1">
        <f>SUMIFS(Table7[Total Cost of
Goods Sold],Table7[Sale - Product Name],'Stationery Inventory Sum'!$O152,Table7[Product Type2],'Stationery Inventory Sum'!$AC$5)</f>
        <v>0</v>
      </c>
      <c r="AF152" s="7"/>
      <c r="AG152" s="1">
        <f>SUMIFS(Table17[Quantity2],Table17[Product Name],'Stationery Inventory Sum'!$O152,Table17[Product Type2],'Stationery Inventory Sum'!$AG$5)</f>
        <v>0</v>
      </c>
      <c r="AI152" s="1">
        <f>SUMIFS(Table17[Total out of Inventory],Table17[Product Name],'Stationery Inventory Sum'!$O152,Table17[Product Type2],'Stationery Inventory Sum'!$AG$5)</f>
        <v>0</v>
      </c>
      <c r="AJ152" s="7"/>
      <c r="AK152" s="1">
        <f>SUMIFS(Table7[Quantity
 Sold],Table7[Sale - Product Name],'Stationery Inventory Sum'!$O152,Table7[Product Type2],'Stationery Inventory Sum'!$AK$5)</f>
        <v>0</v>
      </c>
      <c r="AM152" s="1">
        <f>SUMIFS(Table7[Total 
Paid],Table7[Sale - Product Name],'Stationery Inventory Sum'!$O152,Table7[Product Type2],'Stationery Inventory Sum'!$AK$5)</f>
        <v>0</v>
      </c>
    </row>
    <row r="153" spans="5:39" x14ac:dyDescent="0.25">
      <c r="O153" s="50"/>
      <c r="P153" s="7"/>
      <c r="Q153" s="30">
        <f>SUMIFS(Table1914[Quantity],Table1914[Product Name],'Stationery Inventory Sum'!$O153)</f>
        <v>0</v>
      </c>
      <c r="S153" s="1">
        <f>SUMIFS(Table1914[Total Cost],Table1914[Product Name],'Stationery Inventory Sum'!$O153)</f>
        <v>0</v>
      </c>
      <c r="T153" s="7"/>
      <c r="U153" s="1">
        <f>SUMIFS(Table1914[Quantity Purchased],Table1914[Product Name],'Stationery Inventory Sum'!$O153)</f>
        <v>0</v>
      </c>
      <c r="W153" s="1">
        <f>SUMIFS(Table1914[Total Purchase
Cost],Table1914[Product Name],'Stationery Inventory Sum'!$O153)</f>
        <v>0</v>
      </c>
      <c r="X153" s="7"/>
      <c r="Y153" s="61">
        <f t="shared" si="4"/>
        <v>0</v>
      </c>
      <c r="AA153" s="61">
        <f t="shared" si="5"/>
        <v>0</v>
      </c>
      <c r="AB153" s="7"/>
      <c r="AC153" s="1">
        <f>SUMIFS(Table7[Quantity of 
Product Sold],Table7[Sale - Product Name],'Stationery Inventory Sum'!$O153,Table7[Product Type2],'Stationery Inventory Sum'!$AC$5)</f>
        <v>0</v>
      </c>
      <c r="AE153" s="1">
        <f>SUMIFS(Table7[Total Cost of
Goods Sold],Table7[Sale - Product Name],'Stationery Inventory Sum'!$O153,Table7[Product Type2],'Stationery Inventory Sum'!$AC$5)</f>
        <v>0</v>
      </c>
      <c r="AF153" s="7"/>
      <c r="AG153" s="1">
        <f>SUMIFS(Table17[Quantity2],Table17[Product Name],'Stationery Inventory Sum'!$O153,Table17[Product Type2],'Stationery Inventory Sum'!$AG$5)</f>
        <v>0</v>
      </c>
      <c r="AI153" s="1">
        <f>SUMIFS(Table17[Total out of Inventory],Table17[Product Name],'Stationery Inventory Sum'!$O153,Table17[Product Type2],'Stationery Inventory Sum'!$AG$5)</f>
        <v>0</v>
      </c>
      <c r="AJ153" s="7"/>
      <c r="AK153" s="1">
        <f>SUMIFS(Table7[Quantity
 Sold],Table7[Sale - Product Name],'Stationery Inventory Sum'!$O153,Table7[Product Type2],'Stationery Inventory Sum'!$AK$5)</f>
        <v>0</v>
      </c>
      <c r="AM153" s="1">
        <f>SUMIFS(Table7[Total 
Paid],Table7[Sale - Product Name],'Stationery Inventory Sum'!$O153,Table7[Product Type2],'Stationery Inventory Sum'!$AK$5)</f>
        <v>0</v>
      </c>
    </row>
    <row r="154" spans="5:39" x14ac:dyDescent="0.25">
      <c r="O154" s="50"/>
      <c r="P154" s="7"/>
      <c r="Q154" s="30">
        <f>SUMIFS(Table1914[Quantity],Table1914[Product Name],'Stationery Inventory Sum'!$O154)</f>
        <v>0</v>
      </c>
      <c r="S154" s="1">
        <f>SUMIFS(Table1914[Total Cost],Table1914[Product Name],'Stationery Inventory Sum'!$O154)</f>
        <v>0</v>
      </c>
      <c r="T154" s="7"/>
      <c r="U154" s="1">
        <f>SUMIFS(Table1914[Quantity Purchased],Table1914[Product Name],'Stationery Inventory Sum'!$O154)</f>
        <v>0</v>
      </c>
      <c r="W154" s="1">
        <f>SUMIFS(Table1914[Total Purchase
Cost],Table1914[Product Name],'Stationery Inventory Sum'!$O154)</f>
        <v>0</v>
      </c>
      <c r="X154" s="7"/>
      <c r="Y154" s="61">
        <f t="shared" si="4"/>
        <v>0</v>
      </c>
      <c r="AA154" s="61">
        <f t="shared" si="5"/>
        <v>0</v>
      </c>
      <c r="AB154" s="7"/>
      <c r="AC154" s="1">
        <f>SUMIFS(Table7[Quantity of 
Product Sold],Table7[Sale - Product Name],'Stationery Inventory Sum'!$O154,Table7[Product Type2],'Stationery Inventory Sum'!$AC$5)</f>
        <v>0</v>
      </c>
      <c r="AE154" s="1">
        <f>SUMIFS(Table7[Total Cost of
Goods Sold],Table7[Sale - Product Name],'Stationery Inventory Sum'!$O154,Table7[Product Type2],'Stationery Inventory Sum'!$AC$5)</f>
        <v>0</v>
      </c>
      <c r="AF154" s="7"/>
      <c r="AG154" s="1">
        <f>SUMIFS(Table17[Quantity2],Table17[Product Name],'Stationery Inventory Sum'!$O154,Table17[Product Type2],'Stationery Inventory Sum'!$AG$5)</f>
        <v>0</v>
      </c>
      <c r="AI154" s="1">
        <f>SUMIFS(Table17[Total out of Inventory],Table17[Product Name],'Stationery Inventory Sum'!$O154,Table17[Product Type2],'Stationery Inventory Sum'!$AG$5)</f>
        <v>0</v>
      </c>
      <c r="AJ154" s="7"/>
      <c r="AK154" s="1">
        <f>SUMIFS(Table7[Quantity
 Sold],Table7[Sale - Product Name],'Stationery Inventory Sum'!$O154,Table7[Product Type2],'Stationery Inventory Sum'!$AK$5)</f>
        <v>0</v>
      </c>
      <c r="AM154" s="1">
        <f>SUMIFS(Table7[Total 
Paid],Table7[Sale - Product Name],'Stationery Inventory Sum'!$O154,Table7[Product Type2],'Stationery Inventory Sum'!$AK$5)</f>
        <v>0</v>
      </c>
    </row>
    <row r="155" spans="5:39" x14ac:dyDescent="0.25">
      <c r="O155" s="50"/>
      <c r="P155" s="7"/>
      <c r="Q155" s="30">
        <f>SUMIFS(Table1914[Quantity],Table1914[Product Name],'Stationery Inventory Sum'!$O155)</f>
        <v>0</v>
      </c>
      <c r="S155" s="1">
        <f>SUMIFS(Table1914[Total Cost],Table1914[Product Name],'Stationery Inventory Sum'!$O155)</f>
        <v>0</v>
      </c>
      <c r="T155" s="7"/>
      <c r="U155" s="1">
        <f>SUMIFS(Table1914[Quantity Purchased],Table1914[Product Name],'Stationery Inventory Sum'!$O155)</f>
        <v>0</v>
      </c>
      <c r="W155" s="1">
        <f>SUMIFS(Table1914[Total Purchase
Cost],Table1914[Product Name],'Stationery Inventory Sum'!$O155)</f>
        <v>0</v>
      </c>
      <c r="X155" s="7"/>
      <c r="Y155" s="61">
        <f t="shared" si="4"/>
        <v>0</v>
      </c>
      <c r="AA155" s="61">
        <f t="shared" si="5"/>
        <v>0</v>
      </c>
      <c r="AB155" s="7"/>
      <c r="AC155" s="1">
        <f>SUMIFS(Table7[Quantity of 
Product Sold],Table7[Sale - Product Name],'Stationery Inventory Sum'!$O155,Table7[Product Type2],'Stationery Inventory Sum'!$AC$5)</f>
        <v>0</v>
      </c>
      <c r="AE155" s="1">
        <f>SUMIFS(Table7[Total Cost of
Goods Sold],Table7[Sale - Product Name],'Stationery Inventory Sum'!$O155,Table7[Product Type2],'Stationery Inventory Sum'!$AC$5)</f>
        <v>0</v>
      </c>
      <c r="AF155" s="7"/>
      <c r="AG155" s="1">
        <f>SUMIFS(Table17[Quantity2],Table17[Product Name],'Stationery Inventory Sum'!$O155,Table17[Product Type2],'Stationery Inventory Sum'!$AG$5)</f>
        <v>0</v>
      </c>
      <c r="AI155" s="1">
        <f>SUMIFS(Table17[Total out of Inventory],Table17[Product Name],'Stationery Inventory Sum'!$O155,Table17[Product Type2],'Stationery Inventory Sum'!$AG$5)</f>
        <v>0</v>
      </c>
      <c r="AJ155" s="7"/>
      <c r="AK155" s="1">
        <f>SUMIFS(Table7[Quantity
 Sold],Table7[Sale - Product Name],'Stationery Inventory Sum'!$O155,Table7[Product Type2],'Stationery Inventory Sum'!$AK$5)</f>
        <v>0</v>
      </c>
      <c r="AM155" s="1">
        <f>SUMIFS(Table7[Total 
Paid],Table7[Sale - Product Name],'Stationery Inventory Sum'!$O155,Table7[Product Type2],'Stationery Inventory Sum'!$AK$5)</f>
        <v>0</v>
      </c>
    </row>
    <row r="156" spans="5:39" x14ac:dyDescent="0.25">
      <c r="O156" s="50"/>
      <c r="P156" s="7"/>
      <c r="Q156" s="30">
        <f>SUMIFS(Table1914[Quantity],Table1914[Product Name],'Stationery Inventory Sum'!$O156)</f>
        <v>0</v>
      </c>
      <c r="S156" s="1">
        <f>SUMIFS(Table1914[Total Cost],Table1914[Product Name],'Stationery Inventory Sum'!$O156)</f>
        <v>0</v>
      </c>
      <c r="T156" s="7"/>
      <c r="U156" s="1">
        <f>SUMIFS(Table1914[Quantity Purchased],Table1914[Product Name],'Stationery Inventory Sum'!$O156)</f>
        <v>0</v>
      </c>
      <c r="W156" s="1">
        <f>SUMIFS(Table1914[Total Purchase
Cost],Table1914[Product Name],'Stationery Inventory Sum'!$O156)</f>
        <v>0</v>
      </c>
      <c r="X156" s="7"/>
      <c r="Y156" s="61">
        <f t="shared" si="4"/>
        <v>0</v>
      </c>
      <c r="AA156" s="61">
        <f t="shared" si="5"/>
        <v>0</v>
      </c>
      <c r="AB156" s="7"/>
      <c r="AC156" s="1">
        <f>SUMIFS(Table7[Quantity of 
Product Sold],Table7[Sale - Product Name],'Stationery Inventory Sum'!$O156,Table7[Product Type2],'Stationery Inventory Sum'!$AC$5)</f>
        <v>0</v>
      </c>
      <c r="AE156" s="1">
        <f>SUMIFS(Table7[Total Cost of
Goods Sold],Table7[Sale - Product Name],'Stationery Inventory Sum'!$O156,Table7[Product Type2],'Stationery Inventory Sum'!$AC$5)</f>
        <v>0</v>
      </c>
      <c r="AF156" s="7"/>
      <c r="AG156" s="1">
        <f>SUMIFS(Table17[Quantity2],Table17[Product Name],'Stationery Inventory Sum'!$O156,Table17[Product Type2],'Stationery Inventory Sum'!$AG$5)</f>
        <v>0</v>
      </c>
      <c r="AI156" s="1">
        <f>SUMIFS(Table17[Total out of Inventory],Table17[Product Name],'Stationery Inventory Sum'!$O156,Table17[Product Type2],'Stationery Inventory Sum'!$AG$5)</f>
        <v>0</v>
      </c>
      <c r="AJ156" s="7"/>
      <c r="AK156" s="1">
        <f>SUMIFS(Table7[Quantity
 Sold],Table7[Sale - Product Name],'Stationery Inventory Sum'!$O156,Table7[Product Type2],'Stationery Inventory Sum'!$AK$5)</f>
        <v>0</v>
      </c>
      <c r="AM156" s="1">
        <f>SUMIFS(Table7[Total 
Paid],Table7[Sale - Product Name],'Stationery Inventory Sum'!$O156,Table7[Product Type2],'Stationery Inventory Sum'!$AK$5)</f>
        <v>0</v>
      </c>
    </row>
    <row r="157" spans="5:39" x14ac:dyDescent="0.25">
      <c r="O157" s="50"/>
      <c r="P157" s="7"/>
      <c r="Q157" s="30">
        <f>SUMIFS(Table1914[Quantity],Table1914[Product Name],'Stationery Inventory Sum'!$O157)</f>
        <v>0</v>
      </c>
      <c r="S157" s="1">
        <f>SUMIFS(Table1914[Total Cost],Table1914[Product Name],'Stationery Inventory Sum'!$O157)</f>
        <v>0</v>
      </c>
      <c r="T157" s="7"/>
      <c r="U157" s="1">
        <f>SUMIFS(Table1914[Quantity Purchased],Table1914[Product Name],'Stationery Inventory Sum'!$O157)</f>
        <v>0</v>
      </c>
      <c r="W157" s="1">
        <f>SUMIFS(Table1914[Total Purchase
Cost],Table1914[Product Name],'Stationery Inventory Sum'!$O157)</f>
        <v>0</v>
      </c>
      <c r="X157" s="7"/>
      <c r="Y157" s="61">
        <f t="shared" si="4"/>
        <v>0</v>
      </c>
      <c r="AA157" s="61">
        <f t="shared" si="5"/>
        <v>0</v>
      </c>
      <c r="AB157" s="7"/>
      <c r="AC157" s="1">
        <f>SUMIFS(Table7[Quantity of 
Product Sold],Table7[Sale - Product Name],'Stationery Inventory Sum'!$O157,Table7[Product Type2],'Stationery Inventory Sum'!$AC$5)</f>
        <v>0</v>
      </c>
      <c r="AE157" s="1">
        <f>SUMIFS(Table7[Total Cost of
Goods Sold],Table7[Sale - Product Name],'Stationery Inventory Sum'!$O157,Table7[Product Type2],'Stationery Inventory Sum'!$AC$5)</f>
        <v>0</v>
      </c>
      <c r="AF157" s="7"/>
      <c r="AG157" s="1">
        <f>SUMIFS(Table17[Quantity2],Table17[Product Name],'Stationery Inventory Sum'!$O157,Table17[Product Type2],'Stationery Inventory Sum'!$AG$5)</f>
        <v>0</v>
      </c>
      <c r="AI157" s="1">
        <f>SUMIFS(Table17[Total out of Inventory],Table17[Product Name],'Stationery Inventory Sum'!$O157,Table17[Product Type2],'Stationery Inventory Sum'!$AG$5)</f>
        <v>0</v>
      </c>
      <c r="AJ157" s="7"/>
      <c r="AK157" s="1">
        <f>SUMIFS(Table7[Quantity
 Sold],Table7[Sale - Product Name],'Stationery Inventory Sum'!$O157,Table7[Product Type2],'Stationery Inventory Sum'!$AK$5)</f>
        <v>0</v>
      </c>
      <c r="AM157" s="1">
        <f>SUMIFS(Table7[Total 
Paid],Table7[Sale - Product Name],'Stationery Inventory Sum'!$O157,Table7[Product Type2],'Stationery Inventory Sum'!$AK$5)</f>
        <v>0</v>
      </c>
    </row>
    <row r="158" spans="5:39" x14ac:dyDescent="0.25">
      <c r="O158" s="50"/>
      <c r="P158" s="7"/>
      <c r="Q158" s="30">
        <f>SUMIFS(Table1914[Quantity],Table1914[Product Name],'Stationery Inventory Sum'!$O158)</f>
        <v>0</v>
      </c>
      <c r="S158" s="1">
        <f>SUMIFS(Table1914[Total Cost],Table1914[Product Name],'Stationery Inventory Sum'!$O158)</f>
        <v>0</v>
      </c>
      <c r="T158" s="7"/>
      <c r="U158" s="1">
        <f>SUMIFS(Table1914[Quantity Purchased],Table1914[Product Name],'Stationery Inventory Sum'!$O158)</f>
        <v>0</v>
      </c>
      <c r="W158" s="1">
        <f>SUMIFS(Table1914[Total Purchase
Cost],Table1914[Product Name],'Stationery Inventory Sum'!$O158)</f>
        <v>0</v>
      </c>
      <c r="X158" s="7"/>
      <c r="Y158" s="61">
        <f t="shared" si="4"/>
        <v>0</v>
      </c>
      <c r="AA158" s="61">
        <f t="shared" si="5"/>
        <v>0</v>
      </c>
      <c r="AB158" s="7"/>
      <c r="AC158" s="1">
        <f>SUMIFS(Table7[Quantity of 
Product Sold],Table7[Sale - Product Name],'Stationery Inventory Sum'!$O158,Table7[Product Type2],'Stationery Inventory Sum'!$AC$5)</f>
        <v>0</v>
      </c>
      <c r="AE158" s="1">
        <f>SUMIFS(Table7[Total Cost of
Goods Sold],Table7[Sale - Product Name],'Stationery Inventory Sum'!$O158,Table7[Product Type2],'Stationery Inventory Sum'!$AC$5)</f>
        <v>0</v>
      </c>
      <c r="AF158" s="7"/>
      <c r="AG158" s="1">
        <f>SUMIFS(Table17[Quantity2],Table17[Product Name],'Stationery Inventory Sum'!$O158,Table17[Product Type2],'Stationery Inventory Sum'!$AG$5)</f>
        <v>0</v>
      </c>
      <c r="AI158" s="1">
        <f>SUMIFS(Table17[Total out of Inventory],Table17[Product Name],'Stationery Inventory Sum'!$O158,Table17[Product Type2],'Stationery Inventory Sum'!$AG$5)</f>
        <v>0</v>
      </c>
      <c r="AJ158" s="7"/>
      <c r="AK158" s="1">
        <f>SUMIFS(Table7[Quantity
 Sold],Table7[Sale - Product Name],'Stationery Inventory Sum'!$O158,Table7[Product Type2],'Stationery Inventory Sum'!$AK$5)</f>
        <v>0</v>
      </c>
      <c r="AM158" s="1">
        <f>SUMIFS(Table7[Total 
Paid],Table7[Sale - Product Name],'Stationery Inventory Sum'!$O158,Table7[Product Type2],'Stationery Inventory Sum'!$AK$5)</f>
        <v>0</v>
      </c>
    </row>
    <row r="159" spans="5:39" x14ac:dyDescent="0.25">
      <c r="E159" s="4"/>
      <c r="G159" s="4"/>
      <c r="O159" s="50"/>
      <c r="P159" s="7"/>
      <c r="Q159" s="30">
        <f>SUMIFS(Table1914[Quantity],Table1914[Product Name],'Stationery Inventory Sum'!$O159)</f>
        <v>0</v>
      </c>
      <c r="S159" s="1">
        <f>SUMIFS(Table1914[Total Cost],Table1914[Product Name],'Stationery Inventory Sum'!$O159)</f>
        <v>0</v>
      </c>
      <c r="T159" s="7"/>
      <c r="U159" s="1">
        <f>SUMIFS(Table1914[Quantity Purchased],Table1914[Product Name],'Stationery Inventory Sum'!$O159)</f>
        <v>0</v>
      </c>
      <c r="W159" s="1">
        <f>SUMIFS(Table1914[Total Purchase
Cost],Table1914[Product Name],'Stationery Inventory Sum'!$O159)</f>
        <v>0</v>
      </c>
      <c r="X159" s="7"/>
      <c r="Y159" s="61">
        <f t="shared" si="4"/>
        <v>0</v>
      </c>
      <c r="AA159" s="61">
        <f t="shared" si="5"/>
        <v>0</v>
      </c>
      <c r="AB159" s="7"/>
      <c r="AC159" s="1">
        <f>SUMIFS(Table7[Quantity of 
Product Sold],Table7[Sale - Product Name],'Stationery Inventory Sum'!$O159,Table7[Product Type2],'Stationery Inventory Sum'!$AC$5)</f>
        <v>0</v>
      </c>
      <c r="AE159" s="1">
        <f>SUMIFS(Table7[Total Cost of
Goods Sold],Table7[Sale - Product Name],'Stationery Inventory Sum'!$O159,Table7[Product Type2],'Stationery Inventory Sum'!$AC$5)</f>
        <v>0</v>
      </c>
      <c r="AF159" s="7"/>
      <c r="AG159" s="1">
        <f>SUMIFS(Table17[Quantity2],Table17[Product Name],'Stationery Inventory Sum'!$O159,Table17[Product Type2],'Stationery Inventory Sum'!$AG$5)</f>
        <v>0</v>
      </c>
      <c r="AI159" s="1">
        <f>SUMIFS(Table17[Total out of Inventory],Table17[Product Name],'Stationery Inventory Sum'!$O159,Table17[Product Type2],'Stationery Inventory Sum'!$AG$5)</f>
        <v>0</v>
      </c>
      <c r="AJ159" s="7"/>
      <c r="AK159" s="1">
        <f>SUMIFS(Table7[Quantity
 Sold],Table7[Sale - Product Name],'Stationery Inventory Sum'!$O159,Table7[Product Type2],'Stationery Inventory Sum'!$AK$5)</f>
        <v>0</v>
      </c>
      <c r="AM159" s="1">
        <f>SUMIFS(Table7[Total 
Paid],Table7[Sale - Product Name],'Stationery Inventory Sum'!$O159,Table7[Product Type2],'Stationery Inventory Sum'!$AK$5)</f>
        <v>0</v>
      </c>
    </row>
    <row r="160" spans="5:39" x14ac:dyDescent="0.25">
      <c r="O160" s="50"/>
      <c r="P160" s="7"/>
      <c r="Q160" s="30">
        <f>SUMIFS(Table1914[Quantity],Table1914[Product Name],'Stationery Inventory Sum'!$O160)</f>
        <v>0</v>
      </c>
      <c r="S160" s="1">
        <f>SUMIFS(Table1914[Total Cost],Table1914[Product Name],'Stationery Inventory Sum'!$O160)</f>
        <v>0</v>
      </c>
      <c r="T160" s="7"/>
      <c r="U160" s="1">
        <f>SUMIFS(Table1914[Quantity Purchased],Table1914[Product Name],'Stationery Inventory Sum'!$O160)</f>
        <v>0</v>
      </c>
      <c r="W160" s="1">
        <f>SUMIFS(Table1914[Total Purchase
Cost],Table1914[Product Name],'Stationery Inventory Sum'!$O160)</f>
        <v>0</v>
      </c>
      <c r="X160" s="7"/>
      <c r="Y160" s="61">
        <f t="shared" si="4"/>
        <v>0</v>
      </c>
      <c r="AA160" s="61">
        <f t="shared" si="5"/>
        <v>0</v>
      </c>
      <c r="AB160" s="7"/>
      <c r="AC160" s="1">
        <f>SUMIFS(Table7[Quantity of 
Product Sold],Table7[Sale - Product Name],'Stationery Inventory Sum'!$O160,Table7[Product Type2],'Stationery Inventory Sum'!$AC$5)</f>
        <v>0</v>
      </c>
      <c r="AE160" s="1">
        <f>SUMIFS(Table7[Total Cost of
Goods Sold],Table7[Sale - Product Name],'Stationery Inventory Sum'!$O160,Table7[Product Type2],'Stationery Inventory Sum'!$AC$5)</f>
        <v>0</v>
      </c>
      <c r="AF160" s="7"/>
      <c r="AG160" s="1">
        <f>SUMIFS(Table17[Quantity2],Table17[Product Name],'Stationery Inventory Sum'!$O160,Table17[Product Type2],'Stationery Inventory Sum'!$AG$5)</f>
        <v>0</v>
      </c>
      <c r="AI160" s="1">
        <f>SUMIFS(Table17[Total out of Inventory],Table17[Product Name],'Stationery Inventory Sum'!$O160,Table17[Product Type2],'Stationery Inventory Sum'!$AG$5)</f>
        <v>0</v>
      </c>
      <c r="AJ160" s="7"/>
      <c r="AK160" s="1">
        <f>SUMIFS(Table7[Quantity
 Sold],Table7[Sale - Product Name],'Stationery Inventory Sum'!$O160,Table7[Product Type2],'Stationery Inventory Sum'!$AK$5)</f>
        <v>0</v>
      </c>
      <c r="AM160" s="1">
        <f>SUMIFS(Table7[Total 
Paid],Table7[Sale - Product Name],'Stationery Inventory Sum'!$O160,Table7[Product Type2],'Stationery Inventory Sum'!$AK$5)</f>
        <v>0</v>
      </c>
    </row>
    <row r="161" spans="5:39" s="50" customFormat="1" x14ac:dyDescent="0.25">
      <c r="P161" s="71"/>
      <c r="Q161" s="30">
        <f>SUMIFS(Table1914[Quantity],Table1914[Product Name],'Stationery Inventory Sum'!$O161)</f>
        <v>0</v>
      </c>
      <c r="R161"/>
      <c r="S161" s="1">
        <f>SUMIFS(Table1914[Total Cost],Table1914[Product Name],'Stationery Inventory Sum'!$O161)</f>
        <v>0</v>
      </c>
      <c r="T161" s="7"/>
      <c r="U161" s="1">
        <f>SUMIFS(Table1914[Quantity Purchased],Table1914[Product Name],'Stationery Inventory Sum'!$O161)</f>
        <v>0</v>
      </c>
      <c r="V161"/>
      <c r="W161" s="1">
        <f>SUMIFS(Table1914[Total Purchase
Cost],Table1914[Product Name],'Stationery Inventory Sum'!$O161)</f>
        <v>0</v>
      </c>
      <c r="X161" s="7"/>
      <c r="Y161" s="61">
        <f t="shared" si="4"/>
        <v>0</v>
      </c>
      <c r="Z161"/>
      <c r="AA161" s="61">
        <f t="shared" si="5"/>
        <v>0</v>
      </c>
      <c r="AB161" s="7"/>
      <c r="AC161" s="1">
        <f>SUMIFS(Table7[Quantity of 
Product Sold],Table7[Sale - Product Name],'Stationery Inventory Sum'!$O161,Table7[Product Type2],'Stationery Inventory Sum'!$AC$5)</f>
        <v>0</v>
      </c>
      <c r="AD161"/>
      <c r="AE161" s="1">
        <f>SUMIFS(Table7[Total Cost of
Goods Sold],Table7[Sale - Product Name],'Stationery Inventory Sum'!$O161,Table7[Product Type2],'Stationery Inventory Sum'!$AC$5)</f>
        <v>0</v>
      </c>
      <c r="AF161" s="7"/>
      <c r="AG161" s="1">
        <f>SUMIFS(Table17[Quantity2],Table17[Product Name],'Stationery Inventory Sum'!$O161,Table17[Product Type2],'Stationery Inventory Sum'!$AG$5)</f>
        <v>0</v>
      </c>
      <c r="AH161"/>
      <c r="AI161" s="1">
        <f>SUMIFS(Table17[Total out of Inventory],Table17[Product Name],'Stationery Inventory Sum'!$O161,Table17[Product Type2],'Stationery Inventory Sum'!$AG$5)</f>
        <v>0</v>
      </c>
      <c r="AJ161" s="7"/>
      <c r="AK161" s="1">
        <f>SUMIFS(Table7[Quantity
 Sold],Table7[Sale - Product Name],'Stationery Inventory Sum'!$O161,Table7[Product Type2],'Stationery Inventory Sum'!$AK$5)</f>
        <v>0</v>
      </c>
      <c r="AL161"/>
      <c r="AM161" s="1">
        <f>SUMIFS(Table7[Total 
Paid],Table7[Sale - Product Name],'Stationery Inventory Sum'!$O161,Table7[Product Type2],'Stationery Inventory Sum'!$AK$5)</f>
        <v>0</v>
      </c>
    </row>
    <row r="162" spans="5:39" s="50" customFormat="1" x14ac:dyDescent="0.25">
      <c r="P162" s="71"/>
      <c r="Q162" s="30">
        <f>SUMIFS(Table1914[Quantity],Table1914[Product Name],'Stationery Inventory Sum'!$O162)</f>
        <v>0</v>
      </c>
      <c r="R162"/>
      <c r="S162" s="1">
        <f>SUMIFS(Table1914[Total Cost],Table1914[Product Name],'Stationery Inventory Sum'!$O162)</f>
        <v>0</v>
      </c>
      <c r="T162" s="7"/>
      <c r="U162" s="1">
        <f>SUMIFS(Table1914[Quantity Purchased],Table1914[Product Name],'Stationery Inventory Sum'!$O162)</f>
        <v>0</v>
      </c>
      <c r="V162"/>
      <c r="W162" s="1">
        <f>SUMIFS(Table1914[Total Purchase
Cost],Table1914[Product Name],'Stationery Inventory Sum'!$O162)</f>
        <v>0</v>
      </c>
      <c r="X162" s="7"/>
      <c r="Y162" s="61">
        <f t="shared" si="4"/>
        <v>0</v>
      </c>
      <c r="Z162"/>
      <c r="AA162" s="61">
        <f t="shared" si="5"/>
        <v>0</v>
      </c>
      <c r="AB162" s="7"/>
      <c r="AC162" s="1">
        <f>SUMIFS(Table7[Quantity of 
Product Sold],Table7[Sale - Product Name],'Stationery Inventory Sum'!$O162,Table7[Product Type2],'Stationery Inventory Sum'!$AC$5)</f>
        <v>0</v>
      </c>
      <c r="AD162"/>
      <c r="AE162" s="1">
        <f>SUMIFS(Table7[Total Cost of
Goods Sold],Table7[Sale - Product Name],'Stationery Inventory Sum'!$O162,Table7[Product Type2],'Stationery Inventory Sum'!$AC$5)</f>
        <v>0</v>
      </c>
      <c r="AF162" s="7"/>
      <c r="AG162" s="1">
        <f>SUMIFS(Table17[Quantity2],Table17[Product Name],'Stationery Inventory Sum'!$O162,Table17[Product Type2],'Stationery Inventory Sum'!$AG$5)</f>
        <v>0</v>
      </c>
      <c r="AH162"/>
      <c r="AI162" s="1">
        <f>SUMIFS(Table17[Total out of Inventory],Table17[Product Name],'Stationery Inventory Sum'!$O162,Table17[Product Type2],'Stationery Inventory Sum'!$AG$5)</f>
        <v>0</v>
      </c>
      <c r="AJ162" s="7"/>
      <c r="AK162" s="1">
        <f>SUMIFS(Table7[Quantity
 Sold],Table7[Sale - Product Name],'Stationery Inventory Sum'!$O162,Table7[Product Type2],'Stationery Inventory Sum'!$AK$5)</f>
        <v>0</v>
      </c>
      <c r="AL162"/>
      <c r="AM162" s="1">
        <f>SUMIFS(Table7[Total 
Paid],Table7[Sale - Product Name],'Stationery Inventory Sum'!$O162,Table7[Product Type2],'Stationery Inventory Sum'!$AK$5)</f>
        <v>0</v>
      </c>
    </row>
    <row r="163" spans="5:39" s="50" customFormat="1" x14ac:dyDescent="0.25">
      <c r="P163" s="71"/>
      <c r="Q163" s="30">
        <f>SUMIFS(Table1914[Quantity],Table1914[Product Name],'Stationery Inventory Sum'!$O163)</f>
        <v>0</v>
      </c>
      <c r="R163"/>
      <c r="S163" s="1">
        <f>SUMIFS(Table1914[Total Cost],Table1914[Product Name],'Stationery Inventory Sum'!$O163)</f>
        <v>0</v>
      </c>
      <c r="T163" s="7"/>
      <c r="U163" s="1">
        <f>SUMIFS(Table1914[Quantity Purchased],Table1914[Product Name],'Stationery Inventory Sum'!$O163)</f>
        <v>0</v>
      </c>
      <c r="V163"/>
      <c r="W163" s="1">
        <f>SUMIFS(Table1914[Total Purchase
Cost],Table1914[Product Name],'Stationery Inventory Sum'!$O163)</f>
        <v>0</v>
      </c>
      <c r="X163" s="7"/>
      <c r="Y163" s="61">
        <f t="shared" si="4"/>
        <v>0</v>
      </c>
      <c r="Z163"/>
      <c r="AA163" s="61">
        <f t="shared" si="5"/>
        <v>0</v>
      </c>
      <c r="AB163" s="7"/>
      <c r="AC163" s="1">
        <f>SUMIFS(Table7[Quantity of 
Product Sold],Table7[Sale - Product Name],'Stationery Inventory Sum'!$O163,Table7[Product Type2],'Stationery Inventory Sum'!$AC$5)</f>
        <v>0</v>
      </c>
      <c r="AD163"/>
      <c r="AE163" s="1">
        <f>SUMIFS(Table7[Total Cost of
Goods Sold],Table7[Sale - Product Name],'Stationery Inventory Sum'!$O163,Table7[Product Type2],'Stationery Inventory Sum'!$AC$5)</f>
        <v>0</v>
      </c>
      <c r="AF163" s="7"/>
      <c r="AG163" s="1">
        <f>SUMIFS(Table17[Quantity2],Table17[Product Name],'Stationery Inventory Sum'!$O163,Table17[Product Type2],'Stationery Inventory Sum'!$AG$5)</f>
        <v>0</v>
      </c>
      <c r="AH163"/>
      <c r="AI163" s="1">
        <f>SUMIFS(Table17[Total out of Inventory],Table17[Product Name],'Stationery Inventory Sum'!$O163,Table17[Product Type2],'Stationery Inventory Sum'!$AG$5)</f>
        <v>0</v>
      </c>
      <c r="AJ163" s="7"/>
      <c r="AK163" s="1">
        <f>SUMIFS(Table7[Quantity
 Sold],Table7[Sale - Product Name],'Stationery Inventory Sum'!$O163,Table7[Product Type2],'Stationery Inventory Sum'!$AK$5)</f>
        <v>0</v>
      </c>
      <c r="AL163"/>
      <c r="AM163" s="1">
        <f>SUMIFS(Table7[Total 
Paid],Table7[Sale - Product Name],'Stationery Inventory Sum'!$O163,Table7[Product Type2],'Stationery Inventory Sum'!$AK$5)</f>
        <v>0</v>
      </c>
    </row>
    <row r="164" spans="5:39" x14ac:dyDescent="0.25">
      <c r="O164" s="50"/>
      <c r="P164" s="7"/>
      <c r="Q164" s="30">
        <f>SUMIFS(Table1914[Quantity],Table1914[Product Name],'Stationery Inventory Sum'!$O164)</f>
        <v>0</v>
      </c>
      <c r="S164" s="1">
        <f>SUMIFS(Table1914[Total Cost],Table1914[Product Name],'Stationery Inventory Sum'!$O164)</f>
        <v>0</v>
      </c>
      <c r="T164" s="7"/>
      <c r="U164" s="1">
        <f>SUMIFS(Table1914[Quantity Purchased],Table1914[Product Name],'Stationery Inventory Sum'!$O164)</f>
        <v>0</v>
      </c>
      <c r="W164" s="1">
        <f>SUMIFS(Table1914[Total Purchase
Cost],Table1914[Product Name],'Stationery Inventory Sum'!$O164)</f>
        <v>0</v>
      </c>
      <c r="X164" s="7"/>
      <c r="Y164" s="61">
        <f t="shared" si="4"/>
        <v>0</v>
      </c>
      <c r="AA164" s="61">
        <f t="shared" si="5"/>
        <v>0</v>
      </c>
      <c r="AB164" s="7"/>
      <c r="AC164" s="1">
        <f>SUMIFS(Table7[Quantity of 
Product Sold],Table7[Sale - Product Name],'Stationery Inventory Sum'!$O164,Table7[Product Type2],'Stationery Inventory Sum'!$AC$5)</f>
        <v>0</v>
      </c>
      <c r="AE164" s="1">
        <f>SUMIFS(Table7[Total Cost of
Goods Sold],Table7[Sale - Product Name],'Stationery Inventory Sum'!$O164,Table7[Product Type2],'Stationery Inventory Sum'!$AC$5)</f>
        <v>0</v>
      </c>
      <c r="AF164" s="7"/>
      <c r="AG164" s="1">
        <f>SUMIFS(Table17[Quantity2],Table17[Product Name],'Stationery Inventory Sum'!$O164,Table17[Product Type2],'Stationery Inventory Sum'!$AG$5)</f>
        <v>0</v>
      </c>
      <c r="AI164" s="1">
        <f>SUMIFS(Table17[Total out of Inventory],Table17[Product Name],'Stationery Inventory Sum'!$O164,Table17[Product Type2],'Stationery Inventory Sum'!$AG$5)</f>
        <v>0</v>
      </c>
      <c r="AJ164" s="7"/>
      <c r="AK164" s="1">
        <f>SUMIFS(Table7[Quantity
 Sold],Table7[Sale - Product Name],'Stationery Inventory Sum'!$O164,Table7[Product Type2],'Stationery Inventory Sum'!$AK$5)</f>
        <v>0</v>
      </c>
      <c r="AM164" s="1">
        <f>SUMIFS(Table7[Total 
Paid],Table7[Sale - Product Name],'Stationery Inventory Sum'!$O164,Table7[Product Type2],'Stationery Inventory Sum'!$AK$5)</f>
        <v>0</v>
      </c>
    </row>
    <row r="165" spans="5:39" x14ac:dyDescent="0.25">
      <c r="O165" s="50"/>
      <c r="P165" s="7"/>
      <c r="Q165" s="30">
        <f>SUMIFS(Table1914[Quantity],Table1914[Product Name],'Stationery Inventory Sum'!$O165)</f>
        <v>0</v>
      </c>
      <c r="S165" s="1">
        <f>SUMIFS(Table1914[Total Cost],Table1914[Product Name],'Stationery Inventory Sum'!$O165)</f>
        <v>0</v>
      </c>
      <c r="T165" s="7"/>
      <c r="U165" s="1">
        <f>SUMIFS(Table1914[Quantity Purchased],Table1914[Product Name],'Stationery Inventory Sum'!$O165)</f>
        <v>0</v>
      </c>
      <c r="W165" s="1">
        <f>SUMIFS(Table1914[Total Purchase
Cost],Table1914[Product Name],'Stationery Inventory Sum'!$O165)</f>
        <v>0</v>
      </c>
      <c r="X165" s="7"/>
      <c r="Y165" s="61">
        <f t="shared" si="4"/>
        <v>0</v>
      </c>
      <c r="AA165" s="61">
        <f t="shared" si="5"/>
        <v>0</v>
      </c>
      <c r="AB165" s="7"/>
      <c r="AC165" s="1">
        <f>SUMIFS(Table7[Quantity of 
Product Sold],Table7[Sale - Product Name],'Stationery Inventory Sum'!$O165,Table7[Product Type2],'Stationery Inventory Sum'!$AC$5)</f>
        <v>0</v>
      </c>
      <c r="AE165" s="1">
        <f>SUMIFS(Table7[Total Cost of
Goods Sold],Table7[Sale - Product Name],'Stationery Inventory Sum'!$O165,Table7[Product Type2],'Stationery Inventory Sum'!$AC$5)</f>
        <v>0</v>
      </c>
      <c r="AF165" s="7"/>
      <c r="AG165" s="1">
        <f>SUMIFS(Table17[Quantity2],Table17[Product Name],'Stationery Inventory Sum'!$O165,Table17[Product Type2],'Stationery Inventory Sum'!$AG$5)</f>
        <v>0</v>
      </c>
      <c r="AI165" s="1">
        <f>SUMIFS(Table17[Total out of Inventory],Table17[Product Name],'Stationery Inventory Sum'!$O165,Table17[Product Type2],'Stationery Inventory Sum'!$AG$5)</f>
        <v>0</v>
      </c>
      <c r="AJ165" s="7"/>
      <c r="AK165" s="1">
        <f>SUMIFS(Table7[Quantity
 Sold],Table7[Sale - Product Name],'Stationery Inventory Sum'!$O165,Table7[Product Type2],'Stationery Inventory Sum'!$AK$5)</f>
        <v>0</v>
      </c>
      <c r="AM165" s="1">
        <f>SUMIFS(Table7[Total 
Paid],Table7[Sale - Product Name],'Stationery Inventory Sum'!$O165,Table7[Product Type2],'Stationery Inventory Sum'!$AK$5)</f>
        <v>0</v>
      </c>
    </row>
    <row r="166" spans="5:39" x14ac:dyDescent="0.25">
      <c r="O166" s="50"/>
      <c r="P166" s="7"/>
      <c r="Q166" s="30">
        <f>SUMIFS(Table1914[Quantity],Table1914[Product Name],'Stationery Inventory Sum'!$O166)</f>
        <v>0</v>
      </c>
      <c r="S166" s="1">
        <f>SUMIFS(Table1914[Total Cost],Table1914[Product Name],'Stationery Inventory Sum'!$O166)</f>
        <v>0</v>
      </c>
      <c r="T166" s="7"/>
      <c r="U166" s="1">
        <f>SUMIFS(Table1914[Quantity Purchased],Table1914[Product Name],'Stationery Inventory Sum'!$O166)</f>
        <v>0</v>
      </c>
      <c r="W166" s="1">
        <f>SUMIFS(Table1914[Total Purchase
Cost],Table1914[Product Name],'Stationery Inventory Sum'!$O166)</f>
        <v>0</v>
      </c>
      <c r="X166" s="7"/>
      <c r="Y166" s="61">
        <f t="shared" si="4"/>
        <v>0</v>
      </c>
      <c r="AA166" s="61">
        <f t="shared" si="5"/>
        <v>0</v>
      </c>
      <c r="AB166" s="7"/>
      <c r="AC166" s="1">
        <f>SUMIFS(Table7[Quantity of 
Product Sold],Table7[Sale - Product Name],'Stationery Inventory Sum'!$O166,Table7[Product Type2],'Stationery Inventory Sum'!$AC$5)</f>
        <v>0</v>
      </c>
      <c r="AE166" s="1">
        <f>SUMIFS(Table7[Total Cost of
Goods Sold],Table7[Sale - Product Name],'Stationery Inventory Sum'!$O166,Table7[Product Type2],'Stationery Inventory Sum'!$AC$5)</f>
        <v>0</v>
      </c>
      <c r="AF166" s="7"/>
      <c r="AG166" s="1">
        <f>SUMIFS(Table17[Quantity2],Table17[Product Name],'Stationery Inventory Sum'!$O166,Table17[Product Type2],'Stationery Inventory Sum'!$AG$5)</f>
        <v>0</v>
      </c>
      <c r="AI166" s="1">
        <f>SUMIFS(Table17[Total out of Inventory],Table17[Product Name],'Stationery Inventory Sum'!$O166,Table17[Product Type2],'Stationery Inventory Sum'!$AG$5)</f>
        <v>0</v>
      </c>
      <c r="AJ166" s="7"/>
      <c r="AK166" s="1">
        <f>SUMIFS(Table7[Quantity
 Sold],Table7[Sale - Product Name],'Stationery Inventory Sum'!$O166,Table7[Product Type2],'Stationery Inventory Sum'!$AK$5)</f>
        <v>0</v>
      </c>
      <c r="AM166" s="1">
        <f>SUMIFS(Table7[Total 
Paid],Table7[Sale - Product Name],'Stationery Inventory Sum'!$O166,Table7[Product Type2],'Stationery Inventory Sum'!$AK$5)</f>
        <v>0</v>
      </c>
    </row>
    <row r="167" spans="5:39" x14ac:dyDescent="0.25">
      <c r="O167" s="50"/>
      <c r="P167" s="7"/>
      <c r="Q167" s="30">
        <f>SUMIFS(Table1914[Quantity],Table1914[Product Name],'Stationery Inventory Sum'!$O167)</f>
        <v>0</v>
      </c>
      <c r="S167" s="1">
        <f>SUMIFS(Table1914[Total Cost],Table1914[Product Name],'Stationery Inventory Sum'!$O167)</f>
        <v>0</v>
      </c>
      <c r="T167" s="7"/>
      <c r="U167" s="1">
        <f>SUMIFS(Table1914[Quantity Purchased],Table1914[Product Name],'Stationery Inventory Sum'!$O167)</f>
        <v>0</v>
      </c>
      <c r="W167" s="1">
        <f>SUMIFS(Table1914[Total Purchase
Cost],Table1914[Product Name],'Stationery Inventory Sum'!$O167)</f>
        <v>0</v>
      </c>
      <c r="X167" s="7"/>
      <c r="Y167" s="61">
        <f t="shared" si="4"/>
        <v>0</v>
      </c>
      <c r="AA167" s="61">
        <f t="shared" si="5"/>
        <v>0</v>
      </c>
      <c r="AB167" s="7"/>
      <c r="AC167" s="1">
        <f>SUMIFS(Table7[Quantity of 
Product Sold],Table7[Sale - Product Name],'Stationery Inventory Sum'!$O167,Table7[Product Type2],'Stationery Inventory Sum'!$AC$5)</f>
        <v>0</v>
      </c>
      <c r="AE167" s="1">
        <f>SUMIFS(Table7[Total Cost of
Goods Sold],Table7[Sale - Product Name],'Stationery Inventory Sum'!$O167,Table7[Product Type2],'Stationery Inventory Sum'!$AC$5)</f>
        <v>0</v>
      </c>
      <c r="AF167" s="7"/>
      <c r="AG167" s="1">
        <f>SUMIFS(Table17[Quantity2],Table17[Product Name],'Stationery Inventory Sum'!$O167,Table17[Product Type2],'Stationery Inventory Sum'!$AG$5)</f>
        <v>0</v>
      </c>
      <c r="AI167" s="1">
        <f>SUMIFS(Table17[Total out of Inventory],Table17[Product Name],'Stationery Inventory Sum'!$O167,Table17[Product Type2],'Stationery Inventory Sum'!$AG$5)</f>
        <v>0</v>
      </c>
      <c r="AJ167" s="7"/>
      <c r="AK167" s="1">
        <f>SUMIFS(Table7[Quantity
 Sold],Table7[Sale - Product Name],'Stationery Inventory Sum'!$O167,Table7[Product Type2],'Stationery Inventory Sum'!$AK$5)</f>
        <v>0</v>
      </c>
      <c r="AM167" s="1">
        <f>SUMIFS(Table7[Total 
Paid],Table7[Sale - Product Name],'Stationery Inventory Sum'!$O167,Table7[Product Type2],'Stationery Inventory Sum'!$AK$5)</f>
        <v>0</v>
      </c>
    </row>
    <row r="168" spans="5:39" x14ac:dyDescent="0.25">
      <c r="O168" s="50"/>
      <c r="P168" s="7"/>
      <c r="Q168" s="30">
        <f>SUMIFS(Table1914[Quantity],Table1914[Product Name],'Stationery Inventory Sum'!$O168)</f>
        <v>0</v>
      </c>
      <c r="S168" s="1">
        <f>SUMIFS(Table1914[Total Cost],Table1914[Product Name],'Stationery Inventory Sum'!$O168)</f>
        <v>0</v>
      </c>
      <c r="T168" s="7"/>
      <c r="U168" s="1">
        <f>SUMIFS(Table1914[Quantity Purchased],Table1914[Product Name],'Stationery Inventory Sum'!$O168)</f>
        <v>0</v>
      </c>
      <c r="W168" s="1">
        <f>SUMIFS(Table1914[Total Purchase
Cost],Table1914[Product Name],'Stationery Inventory Sum'!$O168)</f>
        <v>0</v>
      </c>
      <c r="X168" s="7"/>
      <c r="Y168" s="61">
        <f t="shared" si="4"/>
        <v>0</v>
      </c>
      <c r="AA168" s="61">
        <f t="shared" si="5"/>
        <v>0</v>
      </c>
      <c r="AB168" s="7"/>
      <c r="AC168" s="1">
        <f>SUMIFS(Table7[Quantity of 
Product Sold],Table7[Sale - Product Name],'Stationery Inventory Sum'!$O168,Table7[Product Type2],'Stationery Inventory Sum'!$AC$5)</f>
        <v>0</v>
      </c>
      <c r="AE168" s="1">
        <f>SUMIFS(Table7[Total Cost of
Goods Sold],Table7[Sale - Product Name],'Stationery Inventory Sum'!$O168,Table7[Product Type2],'Stationery Inventory Sum'!$AC$5)</f>
        <v>0</v>
      </c>
      <c r="AF168" s="7"/>
      <c r="AG168" s="1">
        <f>SUMIFS(Table17[Quantity2],Table17[Product Name],'Stationery Inventory Sum'!$O168,Table17[Product Type2],'Stationery Inventory Sum'!$AG$5)</f>
        <v>0</v>
      </c>
      <c r="AI168" s="1">
        <f>SUMIFS(Table17[Total out of Inventory],Table17[Product Name],'Stationery Inventory Sum'!$O168,Table17[Product Type2],'Stationery Inventory Sum'!$AG$5)</f>
        <v>0</v>
      </c>
      <c r="AJ168" s="7"/>
      <c r="AK168" s="1">
        <f>SUMIFS(Table7[Quantity
 Sold],Table7[Sale - Product Name],'Stationery Inventory Sum'!$O168,Table7[Product Type2],'Stationery Inventory Sum'!$AK$5)</f>
        <v>0</v>
      </c>
      <c r="AM168" s="1">
        <f>SUMIFS(Table7[Total 
Paid],Table7[Sale - Product Name],'Stationery Inventory Sum'!$O168,Table7[Product Type2],'Stationery Inventory Sum'!$AK$5)</f>
        <v>0</v>
      </c>
    </row>
    <row r="169" spans="5:39" x14ac:dyDescent="0.25">
      <c r="E169" s="4"/>
      <c r="O169" s="50"/>
      <c r="P169" s="7"/>
      <c r="Q169" s="30">
        <f>SUMIFS(Table1914[Quantity],Table1914[Product Name],'Stationery Inventory Sum'!$O169)</f>
        <v>0</v>
      </c>
      <c r="S169" s="1">
        <f>SUMIFS(Table1914[Total Cost],Table1914[Product Name],'Stationery Inventory Sum'!$O169)</f>
        <v>0</v>
      </c>
      <c r="T169" s="7"/>
      <c r="U169" s="1">
        <f>SUMIFS(Table1914[Quantity Purchased],Table1914[Product Name],'Stationery Inventory Sum'!$O169)</f>
        <v>0</v>
      </c>
      <c r="W169" s="1">
        <f>SUMIFS(Table1914[Total Purchase
Cost],Table1914[Product Name],'Stationery Inventory Sum'!$O169)</f>
        <v>0</v>
      </c>
      <c r="X169" s="7"/>
      <c r="Y169" s="61">
        <f t="shared" si="4"/>
        <v>0</v>
      </c>
      <c r="AA169" s="61">
        <f t="shared" si="5"/>
        <v>0</v>
      </c>
      <c r="AB169" s="7"/>
      <c r="AC169" s="1">
        <f>SUMIFS(Table7[Quantity of 
Product Sold],Table7[Sale - Product Name],'Stationery Inventory Sum'!$O169,Table7[Product Type2],'Stationery Inventory Sum'!$AC$5)</f>
        <v>0</v>
      </c>
      <c r="AE169" s="1">
        <f>SUMIFS(Table7[Total Cost of
Goods Sold],Table7[Sale - Product Name],'Stationery Inventory Sum'!$O169,Table7[Product Type2],'Stationery Inventory Sum'!$AC$5)</f>
        <v>0</v>
      </c>
      <c r="AF169" s="7"/>
      <c r="AG169" s="1">
        <f>SUMIFS(Table17[Quantity2],Table17[Product Name],'Stationery Inventory Sum'!$O169,Table17[Product Type2],'Stationery Inventory Sum'!$AG$5)</f>
        <v>0</v>
      </c>
      <c r="AI169" s="1">
        <f>SUMIFS(Table17[Total out of Inventory],Table17[Product Name],'Stationery Inventory Sum'!$O169,Table17[Product Type2],'Stationery Inventory Sum'!$AG$5)</f>
        <v>0</v>
      </c>
      <c r="AJ169" s="7"/>
      <c r="AK169" s="1">
        <f>SUMIFS(Table7[Quantity
 Sold],Table7[Sale - Product Name],'Stationery Inventory Sum'!$O169,Table7[Product Type2],'Stationery Inventory Sum'!$AK$5)</f>
        <v>0</v>
      </c>
      <c r="AM169" s="1">
        <f>SUMIFS(Table7[Total 
Paid],Table7[Sale - Product Name],'Stationery Inventory Sum'!$O169,Table7[Product Type2],'Stationery Inventory Sum'!$AK$5)</f>
        <v>0</v>
      </c>
    </row>
    <row r="170" spans="5:39" x14ac:dyDescent="0.25">
      <c r="E170" s="4"/>
      <c r="O170" s="50"/>
      <c r="P170" s="7"/>
      <c r="Q170" s="30">
        <f>SUMIFS(Table1914[Quantity],Table1914[Product Name],'Stationery Inventory Sum'!$O170)</f>
        <v>0</v>
      </c>
      <c r="S170" s="1">
        <f>SUMIFS(Table1914[Total Cost],Table1914[Product Name],'Stationery Inventory Sum'!$O170)</f>
        <v>0</v>
      </c>
      <c r="T170" s="7"/>
      <c r="U170" s="1">
        <f>SUMIFS(Table1914[Quantity Purchased],Table1914[Product Name],'Stationery Inventory Sum'!$O170)</f>
        <v>0</v>
      </c>
      <c r="W170" s="1">
        <f>SUMIFS(Table1914[Total Purchase
Cost],Table1914[Product Name],'Stationery Inventory Sum'!$O170)</f>
        <v>0</v>
      </c>
      <c r="X170" s="7"/>
      <c r="Y170" s="61">
        <f t="shared" si="4"/>
        <v>0</v>
      </c>
      <c r="AA170" s="61">
        <f t="shared" si="5"/>
        <v>0</v>
      </c>
      <c r="AB170" s="7"/>
      <c r="AC170" s="1">
        <f>SUMIFS(Table7[Quantity of 
Product Sold],Table7[Sale - Product Name],'Stationery Inventory Sum'!$O170,Table7[Product Type2],'Stationery Inventory Sum'!$AC$5)</f>
        <v>0</v>
      </c>
      <c r="AE170" s="1">
        <f>SUMIFS(Table7[Total Cost of
Goods Sold],Table7[Sale - Product Name],'Stationery Inventory Sum'!$O170,Table7[Product Type2],'Stationery Inventory Sum'!$AC$5)</f>
        <v>0</v>
      </c>
      <c r="AF170" s="7"/>
      <c r="AG170" s="1">
        <f>SUMIFS(Table17[Quantity2],Table17[Product Name],'Stationery Inventory Sum'!$O170,Table17[Product Type2],'Stationery Inventory Sum'!$AG$5)</f>
        <v>0</v>
      </c>
      <c r="AI170" s="1">
        <f>SUMIFS(Table17[Total out of Inventory],Table17[Product Name],'Stationery Inventory Sum'!$O170,Table17[Product Type2],'Stationery Inventory Sum'!$AG$5)</f>
        <v>0</v>
      </c>
      <c r="AJ170" s="7"/>
      <c r="AK170" s="1">
        <f>SUMIFS(Table7[Quantity
 Sold],Table7[Sale - Product Name],'Stationery Inventory Sum'!$O170,Table7[Product Type2],'Stationery Inventory Sum'!$AK$5)</f>
        <v>0</v>
      </c>
      <c r="AM170" s="1">
        <f>SUMIFS(Table7[Total 
Paid],Table7[Sale - Product Name],'Stationery Inventory Sum'!$O170,Table7[Product Type2],'Stationery Inventory Sum'!$AK$5)</f>
        <v>0</v>
      </c>
    </row>
    <row r="171" spans="5:39" x14ac:dyDescent="0.25">
      <c r="E171" s="4"/>
      <c r="O171" s="50"/>
      <c r="P171" s="7"/>
      <c r="Q171" s="30">
        <f>SUMIFS(Table1914[Quantity],Table1914[Product Name],'Stationery Inventory Sum'!$O171)</f>
        <v>0</v>
      </c>
      <c r="S171" s="1">
        <f>SUMIFS(Table1914[Total Cost],Table1914[Product Name],'Stationery Inventory Sum'!$O171)</f>
        <v>0</v>
      </c>
      <c r="T171" s="7"/>
      <c r="U171" s="1">
        <f>SUMIFS(Table1914[Quantity Purchased],Table1914[Product Name],'Stationery Inventory Sum'!$O171)</f>
        <v>0</v>
      </c>
      <c r="W171" s="1">
        <f>SUMIFS(Table1914[Total Purchase
Cost],Table1914[Product Name],'Stationery Inventory Sum'!$O171)</f>
        <v>0</v>
      </c>
      <c r="X171" s="7"/>
      <c r="Y171" s="61">
        <f t="shared" si="4"/>
        <v>0</v>
      </c>
      <c r="AA171" s="61">
        <f t="shared" si="5"/>
        <v>0</v>
      </c>
      <c r="AB171" s="7"/>
      <c r="AC171" s="1">
        <f>SUMIFS(Table7[Quantity of 
Product Sold],Table7[Sale - Product Name],'Stationery Inventory Sum'!$O171,Table7[Product Type2],'Stationery Inventory Sum'!$AC$5)</f>
        <v>0</v>
      </c>
      <c r="AE171" s="1">
        <f>SUMIFS(Table7[Total Cost of
Goods Sold],Table7[Sale - Product Name],'Stationery Inventory Sum'!$O171,Table7[Product Type2],'Stationery Inventory Sum'!$AC$5)</f>
        <v>0</v>
      </c>
      <c r="AF171" s="7"/>
      <c r="AG171" s="1">
        <f>SUMIFS(Table17[Quantity2],Table17[Product Name],'Stationery Inventory Sum'!$O171,Table17[Product Type2],'Stationery Inventory Sum'!$AG$5)</f>
        <v>0</v>
      </c>
      <c r="AI171" s="1">
        <f>SUMIFS(Table17[Total out of Inventory],Table17[Product Name],'Stationery Inventory Sum'!$O171,Table17[Product Type2],'Stationery Inventory Sum'!$AG$5)</f>
        <v>0</v>
      </c>
      <c r="AJ171" s="7"/>
      <c r="AK171" s="1">
        <f>SUMIFS(Table7[Quantity
 Sold],Table7[Sale - Product Name],'Stationery Inventory Sum'!$O171,Table7[Product Type2],'Stationery Inventory Sum'!$AK$5)</f>
        <v>0</v>
      </c>
      <c r="AM171" s="1">
        <f>SUMIFS(Table7[Total 
Paid],Table7[Sale - Product Name],'Stationery Inventory Sum'!$O171,Table7[Product Type2],'Stationery Inventory Sum'!$AK$5)</f>
        <v>0</v>
      </c>
    </row>
    <row r="172" spans="5:39" x14ac:dyDescent="0.25">
      <c r="E172" s="4"/>
      <c r="O172" s="50"/>
      <c r="P172" s="7"/>
      <c r="Q172" s="30">
        <f>SUMIFS(Table1914[Quantity],Table1914[Product Name],'Stationery Inventory Sum'!$O172)</f>
        <v>0</v>
      </c>
      <c r="S172" s="1">
        <f>SUMIFS(Table1914[Total Cost],Table1914[Product Name],'Stationery Inventory Sum'!$O172)</f>
        <v>0</v>
      </c>
      <c r="T172" s="7"/>
      <c r="U172" s="1">
        <f>SUMIFS(Table1914[Quantity Purchased],Table1914[Product Name],'Stationery Inventory Sum'!$O172)</f>
        <v>0</v>
      </c>
      <c r="W172" s="1">
        <f>SUMIFS(Table1914[Total Purchase
Cost],Table1914[Product Name],'Stationery Inventory Sum'!$O172)</f>
        <v>0</v>
      </c>
      <c r="X172" s="7"/>
      <c r="Y172" s="61">
        <f t="shared" si="4"/>
        <v>0</v>
      </c>
      <c r="AA172" s="61">
        <f t="shared" si="5"/>
        <v>0</v>
      </c>
      <c r="AB172" s="7"/>
      <c r="AC172" s="1">
        <f>SUMIFS(Table7[Quantity of 
Product Sold],Table7[Sale - Product Name],'Stationery Inventory Sum'!$O172,Table7[Product Type2],'Stationery Inventory Sum'!$AC$5)</f>
        <v>0</v>
      </c>
      <c r="AE172" s="1">
        <f>SUMIFS(Table7[Total Cost of
Goods Sold],Table7[Sale - Product Name],'Stationery Inventory Sum'!$O172,Table7[Product Type2],'Stationery Inventory Sum'!$AC$5)</f>
        <v>0</v>
      </c>
      <c r="AF172" s="7"/>
      <c r="AG172" s="1">
        <f>SUMIFS(Table17[Quantity2],Table17[Product Name],'Stationery Inventory Sum'!$O172,Table17[Product Type2],'Stationery Inventory Sum'!$AG$5)</f>
        <v>0</v>
      </c>
      <c r="AI172" s="1">
        <f>SUMIFS(Table17[Total out of Inventory],Table17[Product Name],'Stationery Inventory Sum'!$O172,Table17[Product Type2],'Stationery Inventory Sum'!$AG$5)</f>
        <v>0</v>
      </c>
      <c r="AJ172" s="7"/>
      <c r="AK172" s="1">
        <f>SUMIFS(Table7[Quantity
 Sold],Table7[Sale - Product Name],'Stationery Inventory Sum'!$O172,Table7[Product Type2],'Stationery Inventory Sum'!$AK$5)</f>
        <v>0</v>
      </c>
      <c r="AM172" s="1">
        <f>SUMIFS(Table7[Total 
Paid],Table7[Sale - Product Name],'Stationery Inventory Sum'!$O172,Table7[Product Type2],'Stationery Inventory Sum'!$AK$5)</f>
        <v>0</v>
      </c>
    </row>
    <row r="173" spans="5:39" x14ac:dyDescent="0.25">
      <c r="E173" s="4"/>
      <c r="O173" s="50"/>
      <c r="P173" s="7"/>
      <c r="Q173" s="30">
        <f>SUMIFS(Table1914[Quantity],Table1914[Product Name],'Stationery Inventory Sum'!$O173)</f>
        <v>0</v>
      </c>
      <c r="S173" s="1">
        <f>SUMIFS(Table1914[Total Cost],Table1914[Product Name],'Stationery Inventory Sum'!$O173)</f>
        <v>0</v>
      </c>
      <c r="T173" s="7"/>
      <c r="U173" s="1">
        <f>SUMIFS(Table1914[Quantity Purchased],Table1914[Product Name],'Stationery Inventory Sum'!$O173)</f>
        <v>0</v>
      </c>
      <c r="W173" s="1">
        <f>SUMIFS(Table1914[Total Purchase
Cost],Table1914[Product Name],'Stationery Inventory Sum'!$O173)</f>
        <v>0</v>
      </c>
      <c r="X173" s="7"/>
      <c r="Y173" s="61">
        <f t="shared" si="4"/>
        <v>0</v>
      </c>
      <c r="AA173" s="61">
        <f t="shared" si="5"/>
        <v>0</v>
      </c>
      <c r="AB173" s="7"/>
      <c r="AC173" s="1">
        <f>SUMIFS(Table7[Quantity of 
Product Sold],Table7[Sale - Product Name],'Stationery Inventory Sum'!$O173,Table7[Product Type2],'Stationery Inventory Sum'!$AC$5)</f>
        <v>0</v>
      </c>
      <c r="AE173" s="1">
        <f>SUMIFS(Table7[Total Cost of
Goods Sold],Table7[Sale - Product Name],'Stationery Inventory Sum'!$O173,Table7[Product Type2],'Stationery Inventory Sum'!$AC$5)</f>
        <v>0</v>
      </c>
      <c r="AF173" s="7"/>
      <c r="AG173" s="1">
        <f>SUMIFS(Table17[Quantity2],Table17[Product Name],'Stationery Inventory Sum'!$O173,Table17[Product Type2],'Stationery Inventory Sum'!$AG$5)</f>
        <v>0</v>
      </c>
      <c r="AI173" s="1">
        <f>SUMIFS(Table17[Total out of Inventory],Table17[Product Name],'Stationery Inventory Sum'!$O173,Table17[Product Type2],'Stationery Inventory Sum'!$AG$5)</f>
        <v>0</v>
      </c>
      <c r="AJ173" s="7"/>
      <c r="AK173" s="1">
        <f>SUMIFS(Table7[Quantity
 Sold],Table7[Sale - Product Name],'Stationery Inventory Sum'!$O173,Table7[Product Type2],'Stationery Inventory Sum'!$AK$5)</f>
        <v>0</v>
      </c>
      <c r="AM173" s="1">
        <f>SUMIFS(Table7[Total 
Paid],Table7[Sale - Product Name],'Stationery Inventory Sum'!$O173,Table7[Product Type2],'Stationery Inventory Sum'!$AK$5)</f>
        <v>0</v>
      </c>
    </row>
    <row r="174" spans="5:39" x14ac:dyDescent="0.25">
      <c r="E174" s="4"/>
      <c r="O174" s="50"/>
      <c r="P174" s="7"/>
      <c r="Q174" s="30">
        <f>SUMIFS(Table1914[Quantity],Table1914[Product Name],'Stationery Inventory Sum'!$O174)</f>
        <v>0</v>
      </c>
      <c r="S174" s="1">
        <f>SUMIFS(Table1914[Total Cost],Table1914[Product Name],'Stationery Inventory Sum'!$O174)</f>
        <v>0</v>
      </c>
      <c r="T174" s="7"/>
      <c r="U174" s="1">
        <f>SUMIFS(Table1914[Quantity Purchased],Table1914[Product Name],'Stationery Inventory Sum'!$O174)</f>
        <v>0</v>
      </c>
      <c r="W174" s="1">
        <f>SUMIFS(Table1914[Total Purchase
Cost],Table1914[Product Name],'Stationery Inventory Sum'!$O174)</f>
        <v>0</v>
      </c>
      <c r="X174" s="7"/>
      <c r="Y174" s="61">
        <f t="shared" si="4"/>
        <v>0</v>
      </c>
      <c r="AA174" s="61">
        <f t="shared" si="5"/>
        <v>0</v>
      </c>
      <c r="AB174" s="7"/>
      <c r="AC174" s="1">
        <f>SUMIFS(Table7[Quantity of 
Product Sold],Table7[Sale - Product Name],'Stationery Inventory Sum'!$O174,Table7[Product Type2],'Stationery Inventory Sum'!$AC$5)</f>
        <v>0</v>
      </c>
      <c r="AE174" s="1">
        <f>SUMIFS(Table7[Total Cost of
Goods Sold],Table7[Sale - Product Name],'Stationery Inventory Sum'!$O174,Table7[Product Type2],'Stationery Inventory Sum'!$AC$5)</f>
        <v>0</v>
      </c>
      <c r="AF174" s="7"/>
      <c r="AG174" s="1">
        <f>SUMIFS(Table17[Quantity2],Table17[Product Name],'Stationery Inventory Sum'!$O174,Table17[Product Type2],'Stationery Inventory Sum'!$AG$5)</f>
        <v>0</v>
      </c>
      <c r="AI174" s="1">
        <f>SUMIFS(Table17[Total out of Inventory],Table17[Product Name],'Stationery Inventory Sum'!$O174,Table17[Product Type2],'Stationery Inventory Sum'!$AG$5)</f>
        <v>0</v>
      </c>
      <c r="AJ174" s="7"/>
      <c r="AK174" s="1">
        <f>SUMIFS(Table7[Quantity
 Sold],Table7[Sale - Product Name],'Stationery Inventory Sum'!$O174,Table7[Product Type2],'Stationery Inventory Sum'!$AK$5)</f>
        <v>0</v>
      </c>
      <c r="AM174" s="1">
        <f>SUMIFS(Table7[Total 
Paid],Table7[Sale - Product Name],'Stationery Inventory Sum'!$O174,Table7[Product Type2],'Stationery Inventory Sum'!$AK$5)</f>
        <v>0</v>
      </c>
    </row>
    <row r="175" spans="5:39" x14ac:dyDescent="0.25">
      <c r="E175" s="4"/>
      <c r="O175" s="50"/>
      <c r="P175" s="7"/>
      <c r="Q175" s="30">
        <f>SUMIFS(Table1914[Quantity],Table1914[Product Name],'Stationery Inventory Sum'!$O175)</f>
        <v>0</v>
      </c>
      <c r="S175" s="1">
        <f>SUMIFS(Table1914[Total Cost],Table1914[Product Name],'Stationery Inventory Sum'!$O175)</f>
        <v>0</v>
      </c>
      <c r="T175" s="7"/>
      <c r="U175" s="1">
        <f>SUMIFS(Table1914[Quantity Purchased],Table1914[Product Name],'Stationery Inventory Sum'!$O175)</f>
        <v>0</v>
      </c>
      <c r="W175" s="1">
        <f>SUMIFS(Table1914[Total Purchase
Cost],Table1914[Product Name],'Stationery Inventory Sum'!$O175)</f>
        <v>0</v>
      </c>
      <c r="X175" s="7"/>
      <c r="Y175" s="61">
        <f t="shared" si="4"/>
        <v>0</v>
      </c>
      <c r="AA175" s="61">
        <f t="shared" si="5"/>
        <v>0</v>
      </c>
      <c r="AB175" s="7"/>
      <c r="AC175" s="1">
        <f>SUMIFS(Table7[Quantity of 
Product Sold],Table7[Sale - Product Name],'Stationery Inventory Sum'!$O175,Table7[Product Type2],'Stationery Inventory Sum'!$AC$5)</f>
        <v>0</v>
      </c>
      <c r="AE175" s="1">
        <f>SUMIFS(Table7[Total Cost of
Goods Sold],Table7[Sale - Product Name],'Stationery Inventory Sum'!$O175,Table7[Product Type2],'Stationery Inventory Sum'!$AC$5)</f>
        <v>0</v>
      </c>
      <c r="AF175" s="7"/>
      <c r="AG175" s="1">
        <f>SUMIFS(Table17[Quantity2],Table17[Product Name],'Stationery Inventory Sum'!$O175,Table17[Product Type2],'Stationery Inventory Sum'!$AG$5)</f>
        <v>0</v>
      </c>
      <c r="AI175" s="1">
        <f>SUMIFS(Table17[Total out of Inventory],Table17[Product Name],'Stationery Inventory Sum'!$O175,Table17[Product Type2],'Stationery Inventory Sum'!$AG$5)</f>
        <v>0</v>
      </c>
      <c r="AJ175" s="7"/>
      <c r="AK175" s="1">
        <f>SUMIFS(Table7[Quantity
 Sold],Table7[Sale - Product Name],'Stationery Inventory Sum'!$O175,Table7[Product Type2],'Stationery Inventory Sum'!$AK$5)</f>
        <v>0</v>
      </c>
      <c r="AM175" s="1">
        <f>SUMIFS(Table7[Total 
Paid],Table7[Sale - Product Name],'Stationery Inventory Sum'!$O175,Table7[Product Type2],'Stationery Inventory Sum'!$AK$5)</f>
        <v>0</v>
      </c>
    </row>
    <row r="176" spans="5:39" x14ac:dyDescent="0.25">
      <c r="E176" s="4"/>
      <c r="O176" s="50"/>
      <c r="P176" s="7"/>
      <c r="Q176" s="30">
        <f>SUMIFS(Table1914[Quantity],Table1914[Product Name],'Stationery Inventory Sum'!$O176)</f>
        <v>0</v>
      </c>
      <c r="S176" s="1">
        <f>SUMIFS(Table1914[Total Cost],Table1914[Product Name],'Stationery Inventory Sum'!$O176)</f>
        <v>0</v>
      </c>
      <c r="T176" s="7"/>
      <c r="U176" s="1">
        <f>SUMIFS(Table1914[Quantity Purchased],Table1914[Product Name],'Stationery Inventory Sum'!$O176)</f>
        <v>0</v>
      </c>
      <c r="W176" s="1">
        <f>SUMIFS(Table1914[Total Purchase
Cost],Table1914[Product Name],'Stationery Inventory Sum'!$O176)</f>
        <v>0</v>
      </c>
      <c r="X176" s="7"/>
      <c r="Y176" s="61">
        <f t="shared" si="4"/>
        <v>0</v>
      </c>
      <c r="AA176" s="61">
        <f t="shared" si="5"/>
        <v>0</v>
      </c>
      <c r="AB176" s="7"/>
      <c r="AC176" s="1">
        <f>SUMIFS(Table7[Quantity of 
Product Sold],Table7[Sale - Product Name],'Stationery Inventory Sum'!$O176,Table7[Product Type2],'Stationery Inventory Sum'!$AC$5)</f>
        <v>0</v>
      </c>
      <c r="AE176" s="1">
        <f>SUMIFS(Table7[Total Cost of
Goods Sold],Table7[Sale - Product Name],'Stationery Inventory Sum'!$O176,Table7[Product Type2],'Stationery Inventory Sum'!$AC$5)</f>
        <v>0</v>
      </c>
      <c r="AF176" s="7"/>
      <c r="AG176" s="1">
        <f>SUMIFS(Table17[Quantity2],Table17[Product Name],'Stationery Inventory Sum'!$O176,Table17[Product Type2],'Stationery Inventory Sum'!$AG$5)</f>
        <v>0</v>
      </c>
      <c r="AI176" s="1">
        <f>SUMIFS(Table17[Total out of Inventory],Table17[Product Name],'Stationery Inventory Sum'!$O176,Table17[Product Type2],'Stationery Inventory Sum'!$AG$5)</f>
        <v>0</v>
      </c>
      <c r="AJ176" s="7"/>
      <c r="AK176" s="1">
        <f>SUMIFS(Table7[Quantity
 Sold],Table7[Sale - Product Name],'Stationery Inventory Sum'!$O176,Table7[Product Type2],'Stationery Inventory Sum'!$AK$5)</f>
        <v>0</v>
      </c>
      <c r="AM176" s="1">
        <f>SUMIFS(Table7[Total 
Paid],Table7[Sale - Product Name],'Stationery Inventory Sum'!$O176,Table7[Product Type2],'Stationery Inventory Sum'!$AK$5)</f>
        <v>0</v>
      </c>
    </row>
    <row r="177" spans="15:39" x14ac:dyDescent="0.25">
      <c r="O177" s="50"/>
      <c r="P177" s="7"/>
      <c r="Q177" s="30">
        <f>SUMIFS(Table1914[Quantity],Table1914[Product Name],'Stationery Inventory Sum'!$O177)</f>
        <v>0</v>
      </c>
      <c r="S177" s="1">
        <f>SUMIFS(Table1914[Total Cost],Table1914[Product Name],'Stationery Inventory Sum'!$O177)</f>
        <v>0</v>
      </c>
      <c r="T177" s="7"/>
      <c r="U177" s="1">
        <f>SUMIFS(Table1914[Quantity Purchased],Table1914[Product Name],'Stationery Inventory Sum'!$O177)</f>
        <v>0</v>
      </c>
      <c r="W177" s="1">
        <f>SUMIFS(Table1914[Total Purchase
Cost],Table1914[Product Name],'Stationery Inventory Sum'!$O177)</f>
        <v>0</v>
      </c>
      <c r="X177" s="7"/>
      <c r="Y177" s="61">
        <f t="shared" si="4"/>
        <v>0</v>
      </c>
      <c r="AA177" s="61">
        <f t="shared" si="5"/>
        <v>0</v>
      </c>
      <c r="AB177" s="7"/>
      <c r="AC177" s="1">
        <f>SUMIFS(Table7[Quantity of 
Product Sold],Table7[Sale - Product Name],'Stationery Inventory Sum'!$O177,Table7[Product Type2],'Stationery Inventory Sum'!$AC$5)</f>
        <v>0</v>
      </c>
      <c r="AE177" s="1">
        <f>SUMIFS(Table7[Total Cost of
Goods Sold],Table7[Sale - Product Name],'Stationery Inventory Sum'!$O177,Table7[Product Type2],'Stationery Inventory Sum'!$AC$5)</f>
        <v>0</v>
      </c>
      <c r="AF177" s="7"/>
      <c r="AG177" s="1">
        <f>SUMIFS(Table17[Quantity2],Table17[Product Name],'Stationery Inventory Sum'!$O177,Table17[Product Type2],'Stationery Inventory Sum'!$AG$5)</f>
        <v>0</v>
      </c>
      <c r="AI177" s="1">
        <f>SUMIFS(Table17[Total out of Inventory],Table17[Product Name],'Stationery Inventory Sum'!$O177,Table17[Product Type2],'Stationery Inventory Sum'!$AG$5)</f>
        <v>0</v>
      </c>
      <c r="AJ177" s="7"/>
      <c r="AK177" s="1">
        <f>SUMIFS(Table7[Quantity
 Sold],Table7[Sale - Product Name],'Stationery Inventory Sum'!$O177,Table7[Product Type2],'Stationery Inventory Sum'!$AK$5)</f>
        <v>0</v>
      </c>
      <c r="AM177" s="1">
        <f>SUMIFS(Table7[Total 
Paid],Table7[Sale - Product Name],'Stationery Inventory Sum'!$O177,Table7[Product Type2],'Stationery Inventory Sum'!$AK$5)</f>
        <v>0</v>
      </c>
    </row>
    <row r="178" spans="15:39" x14ac:dyDescent="0.25">
      <c r="O178" s="50"/>
      <c r="P178" s="7"/>
      <c r="Q178" s="30">
        <f>SUMIFS(Table1914[Quantity],Table1914[Product Name],'Stationery Inventory Sum'!$O178)</f>
        <v>0</v>
      </c>
      <c r="S178" s="1">
        <f>SUMIFS(Table1914[Total Cost],Table1914[Product Name],'Stationery Inventory Sum'!$O178)</f>
        <v>0</v>
      </c>
      <c r="T178" s="7"/>
      <c r="U178" s="1">
        <f>SUMIFS(Table1914[Quantity Purchased],Table1914[Product Name],'Stationery Inventory Sum'!$O178)</f>
        <v>0</v>
      </c>
      <c r="W178" s="1">
        <f>SUMIFS(Table1914[Total Purchase
Cost],Table1914[Product Name],'Stationery Inventory Sum'!$O178)</f>
        <v>0</v>
      </c>
      <c r="X178" s="7"/>
      <c r="Y178" s="61">
        <f t="shared" si="4"/>
        <v>0</v>
      </c>
      <c r="AA178" s="61">
        <f t="shared" si="5"/>
        <v>0</v>
      </c>
      <c r="AB178" s="7"/>
      <c r="AC178" s="1">
        <f>SUMIFS(Table7[Quantity of 
Product Sold],Table7[Sale - Product Name],'Stationery Inventory Sum'!$O178,Table7[Product Type2],'Stationery Inventory Sum'!$AC$5)</f>
        <v>0</v>
      </c>
      <c r="AE178" s="1">
        <f>SUMIFS(Table7[Total Cost of
Goods Sold],Table7[Sale - Product Name],'Stationery Inventory Sum'!$O178,Table7[Product Type2],'Stationery Inventory Sum'!$AC$5)</f>
        <v>0</v>
      </c>
      <c r="AF178" s="7"/>
      <c r="AG178" s="1">
        <f>SUMIFS(Table17[Quantity2],Table17[Product Name],'Stationery Inventory Sum'!$O178,Table17[Product Type2],'Stationery Inventory Sum'!$AG$5)</f>
        <v>0</v>
      </c>
      <c r="AI178" s="1">
        <f>SUMIFS(Table17[Total out of Inventory],Table17[Product Name],'Stationery Inventory Sum'!$O178,Table17[Product Type2],'Stationery Inventory Sum'!$AG$5)</f>
        <v>0</v>
      </c>
      <c r="AJ178" s="7"/>
      <c r="AK178" s="1">
        <f>SUMIFS(Table7[Quantity
 Sold],Table7[Sale - Product Name],'Stationery Inventory Sum'!$O178,Table7[Product Type2],'Stationery Inventory Sum'!$AK$5)</f>
        <v>0</v>
      </c>
      <c r="AM178" s="1">
        <f>SUMIFS(Table7[Total 
Paid],Table7[Sale - Product Name],'Stationery Inventory Sum'!$O178,Table7[Product Type2],'Stationery Inventory Sum'!$AK$5)</f>
        <v>0</v>
      </c>
    </row>
    <row r="179" spans="15:39" x14ac:dyDescent="0.25">
      <c r="O179" s="50"/>
      <c r="P179" s="7"/>
      <c r="Q179" s="30">
        <f>SUMIFS(Table1914[Quantity],Table1914[Product Name],'Stationery Inventory Sum'!$O179)</f>
        <v>0</v>
      </c>
      <c r="S179" s="1">
        <f>SUMIFS(Table1914[Total Cost],Table1914[Product Name],'Stationery Inventory Sum'!$O179)</f>
        <v>0</v>
      </c>
      <c r="T179" s="7"/>
      <c r="U179" s="1">
        <f>SUMIFS(Table1914[Quantity Purchased],Table1914[Product Name],'Stationery Inventory Sum'!$O179)</f>
        <v>0</v>
      </c>
      <c r="W179" s="1">
        <f>SUMIFS(Table1914[Total Purchase
Cost],Table1914[Product Name],'Stationery Inventory Sum'!$O179)</f>
        <v>0</v>
      </c>
      <c r="X179" s="7"/>
      <c r="Y179" s="61">
        <f t="shared" si="4"/>
        <v>0</v>
      </c>
      <c r="AA179" s="61">
        <f t="shared" si="5"/>
        <v>0</v>
      </c>
      <c r="AB179" s="7"/>
      <c r="AC179" s="1">
        <f>SUMIFS(Table7[Quantity of 
Product Sold],Table7[Sale - Product Name],'Stationery Inventory Sum'!$O179,Table7[Product Type2],'Stationery Inventory Sum'!$AC$5)</f>
        <v>0</v>
      </c>
      <c r="AE179" s="1">
        <f>SUMIFS(Table7[Total Cost of
Goods Sold],Table7[Sale - Product Name],'Stationery Inventory Sum'!$O179,Table7[Product Type2],'Stationery Inventory Sum'!$AC$5)</f>
        <v>0</v>
      </c>
      <c r="AF179" s="7"/>
      <c r="AG179" s="1">
        <f>SUMIFS(Table17[Quantity2],Table17[Product Name],'Stationery Inventory Sum'!$O179,Table17[Product Type2],'Stationery Inventory Sum'!$AG$5)</f>
        <v>0</v>
      </c>
      <c r="AI179" s="1">
        <f>SUMIFS(Table17[Total out of Inventory],Table17[Product Name],'Stationery Inventory Sum'!$O179,Table17[Product Type2],'Stationery Inventory Sum'!$AG$5)</f>
        <v>0</v>
      </c>
      <c r="AJ179" s="7"/>
      <c r="AK179" s="1">
        <f>SUMIFS(Table7[Quantity
 Sold],Table7[Sale - Product Name],'Stationery Inventory Sum'!$O179,Table7[Product Type2],'Stationery Inventory Sum'!$AK$5)</f>
        <v>0</v>
      </c>
      <c r="AM179" s="1">
        <f>SUMIFS(Table7[Total 
Paid],Table7[Sale - Product Name],'Stationery Inventory Sum'!$O179,Table7[Product Type2],'Stationery Inventory Sum'!$AK$5)</f>
        <v>0</v>
      </c>
    </row>
    <row r="180" spans="15:39" x14ac:dyDescent="0.25">
      <c r="O180" s="50"/>
      <c r="P180" s="7"/>
      <c r="Q180" s="30">
        <f>SUMIFS(Table1914[Quantity],Table1914[Product Name],'Stationery Inventory Sum'!$O180)</f>
        <v>0</v>
      </c>
      <c r="S180" s="1">
        <f>SUMIFS(Table1914[Total Cost],Table1914[Product Name],'Stationery Inventory Sum'!$O180)</f>
        <v>0</v>
      </c>
      <c r="T180" s="7"/>
      <c r="U180" s="1">
        <f>SUMIFS(Table1914[Quantity Purchased],Table1914[Product Name],'Stationery Inventory Sum'!$O180)</f>
        <v>0</v>
      </c>
      <c r="W180" s="1">
        <f>SUMIFS(Table1914[Total Purchase
Cost],Table1914[Product Name],'Stationery Inventory Sum'!$O180)</f>
        <v>0</v>
      </c>
      <c r="X180" s="7"/>
      <c r="Y180" s="61">
        <f t="shared" si="4"/>
        <v>0</v>
      </c>
      <c r="AA180" s="61">
        <f t="shared" si="5"/>
        <v>0</v>
      </c>
      <c r="AB180" s="7"/>
      <c r="AC180" s="1">
        <f>SUMIFS(Table7[Quantity of 
Product Sold],Table7[Sale - Product Name],'Stationery Inventory Sum'!$O180,Table7[Product Type2],'Stationery Inventory Sum'!$AC$5)</f>
        <v>0</v>
      </c>
      <c r="AE180" s="1">
        <f>SUMIFS(Table7[Total Cost of
Goods Sold],Table7[Sale - Product Name],'Stationery Inventory Sum'!$O180,Table7[Product Type2],'Stationery Inventory Sum'!$AC$5)</f>
        <v>0</v>
      </c>
      <c r="AF180" s="7"/>
      <c r="AG180" s="1">
        <f>SUMIFS(Table17[Quantity2],Table17[Product Name],'Stationery Inventory Sum'!$O180,Table17[Product Type2],'Stationery Inventory Sum'!$AG$5)</f>
        <v>0</v>
      </c>
      <c r="AI180" s="1">
        <f>SUMIFS(Table17[Total out of Inventory],Table17[Product Name],'Stationery Inventory Sum'!$O180,Table17[Product Type2],'Stationery Inventory Sum'!$AG$5)</f>
        <v>0</v>
      </c>
      <c r="AJ180" s="7"/>
      <c r="AK180" s="1">
        <f>SUMIFS(Table7[Quantity
 Sold],Table7[Sale - Product Name],'Stationery Inventory Sum'!$O180,Table7[Product Type2],'Stationery Inventory Sum'!$AK$5)</f>
        <v>0</v>
      </c>
      <c r="AM180" s="1">
        <f>SUMIFS(Table7[Total 
Paid],Table7[Sale - Product Name],'Stationery Inventory Sum'!$O180,Table7[Product Type2],'Stationery Inventory Sum'!$AK$5)</f>
        <v>0</v>
      </c>
    </row>
    <row r="181" spans="15:39" x14ac:dyDescent="0.25">
      <c r="O181" s="50"/>
      <c r="P181" s="7"/>
      <c r="Q181" s="30">
        <f>SUMIFS(Table1914[Quantity],Table1914[Product Name],'Stationery Inventory Sum'!$O181)</f>
        <v>0</v>
      </c>
      <c r="S181" s="1">
        <f>SUMIFS(Table1914[Total Cost],Table1914[Product Name],'Stationery Inventory Sum'!$O181)</f>
        <v>0</v>
      </c>
      <c r="T181" s="7"/>
      <c r="U181" s="1">
        <f>SUMIFS(Table1914[Quantity Purchased],Table1914[Product Name],'Stationery Inventory Sum'!$O181)</f>
        <v>0</v>
      </c>
      <c r="W181" s="1">
        <f>SUMIFS(Table1914[Total Purchase
Cost],Table1914[Product Name],'Stationery Inventory Sum'!$O181)</f>
        <v>0</v>
      </c>
      <c r="X181" s="7"/>
      <c r="Y181" s="61">
        <f t="shared" si="4"/>
        <v>0</v>
      </c>
      <c r="AA181" s="61">
        <f t="shared" si="5"/>
        <v>0</v>
      </c>
      <c r="AB181" s="7"/>
      <c r="AC181" s="1">
        <f>SUMIFS(Table7[Quantity of 
Product Sold],Table7[Sale - Product Name],'Stationery Inventory Sum'!$O181,Table7[Product Type2],'Stationery Inventory Sum'!$AC$5)</f>
        <v>0</v>
      </c>
      <c r="AE181" s="1">
        <f>SUMIFS(Table7[Total Cost of
Goods Sold],Table7[Sale - Product Name],'Stationery Inventory Sum'!$O181,Table7[Product Type2],'Stationery Inventory Sum'!$AC$5)</f>
        <v>0</v>
      </c>
      <c r="AF181" s="7"/>
      <c r="AG181" s="1">
        <f>SUMIFS(Table17[Quantity2],Table17[Product Name],'Stationery Inventory Sum'!$O181,Table17[Product Type2],'Stationery Inventory Sum'!$AG$5)</f>
        <v>0</v>
      </c>
      <c r="AI181" s="1">
        <f>SUMIFS(Table17[Total out of Inventory],Table17[Product Name],'Stationery Inventory Sum'!$O181,Table17[Product Type2],'Stationery Inventory Sum'!$AG$5)</f>
        <v>0</v>
      </c>
      <c r="AJ181" s="7"/>
      <c r="AK181" s="1">
        <f>SUMIFS(Table7[Quantity
 Sold],Table7[Sale - Product Name],'Stationery Inventory Sum'!$O181,Table7[Product Type2],'Stationery Inventory Sum'!$AK$5)</f>
        <v>0</v>
      </c>
      <c r="AM181" s="1">
        <f>SUMIFS(Table7[Total 
Paid],Table7[Sale - Product Name],'Stationery Inventory Sum'!$O181,Table7[Product Type2],'Stationery Inventory Sum'!$AK$5)</f>
        <v>0</v>
      </c>
    </row>
    <row r="182" spans="15:39" x14ac:dyDescent="0.25">
      <c r="P182" s="7"/>
      <c r="Q182" s="30">
        <f>SUMIFS(Table1914[Quantity],Table1914[Product Name],'Stationery Inventory Sum'!$O182)</f>
        <v>0</v>
      </c>
      <c r="S182" s="1">
        <f>SUMIFS(Table1914[Total Cost],Table1914[Product Name],'Stationery Inventory Sum'!$O182)</f>
        <v>0</v>
      </c>
      <c r="T182" s="7"/>
      <c r="U182" s="1">
        <f>SUMIFS(Table1914[Quantity Purchased],Table1914[Product Name],'Stationery Inventory Sum'!$O182)</f>
        <v>0</v>
      </c>
      <c r="W182" s="1">
        <f>SUMIFS(Table1914[Total Purchase
Cost],Table1914[Product Name],'Stationery Inventory Sum'!$O182)</f>
        <v>0</v>
      </c>
      <c r="X182" s="7"/>
      <c r="Y182" s="61">
        <f t="shared" si="4"/>
        <v>0</v>
      </c>
      <c r="AA182" s="61">
        <f t="shared" si="5"/>
        <v>0</v>
      </c>
      <c r="AB182" s="7"/>
      <c r="AC182" s="1">
        <f>SUMIFS(Table7[Quantity of 
Product Sold],Table7[Sale - Product Name],'Stationery Inventory Sum'!$O182,Table7[Product Type2],'Stationery Inventory Sum'!$AC$5)</f>
        <v>0</v>
      </c>
      <c r="AE182" s="1">
        <f>SUMIFS(Table7[Total Cost of
Goods Sold],Table7[Sale - Product Name],'Stationery Inventory Sum'!$O182,Table7[Product Type2],'Stationery Inventory Sum'!$AC$5)</f>
        <v>0</v>
      </c>
      <c r="AF182" s="7"/>
      <c r="AG182" s="1">
        <f>SUMIFS(Table17[Quantity2],Table17[Product Name],'Stationery Inventory Sum'!$O182,Table17[Product Type2],'Stationery Inventory Sum'!$AG$5)</f>
        <v>0</v>
      </c>
      <c r="AI182" s="1">
        <f>SUMIFS(Table17[Total out of Inventory],Table17[Product Name],'Stationery Inventory Sum'!$O182,Table17[Product Type2],'Stationery Inventory Sum'!$AG$5)</f>
        <v>0</v>
      </c>
      <c r="AJ182" s="7"/>
      <c r="AK182" s="1">
        <f>SUMIFS(Table7[Quantity
 Sold],Table7[Sale - Product Name],'Stationery Inventory Sum'!$O182,Table7[Product Type2],'Stationery Inventory Sum'!$AK$5)</f>
        <v>0</v>
      </c>
      <c r="AM182" s="1">
        <f>SUMIFS(Table7[Total 
Paid],Table7[Sale - Product Name],'Stationery Inventory Sum'!$O182,Table7[Product Type2],'Stationery Inventory Sum'!$AK$5)</f>
        <v>0</v>
      </c>
    </row>
    <row r="183" spans="15:39" x14ac:dyDescent="0.25">
      <c r="P183" s="7"/>
      <c r="Q183" s="30">
        <f>SUMIFS(Table1914[Quantity],Table1914[Product Name],'Stationery Inventory Sum'!$O183)</f>
        <v>0</v>
      </c>
      <c r="S183" s="1">
        <f>SUMIFS(Table1914[Total Cost],Table1914[Product Name],'Stationery Inventory Sum'!$O183)</f>
        <v>0</v>
      </c>
      <c r="T183" s="7"/>
      <c r="U183" s="1">
        <f>SUMIFS(Table1914[Quantity Purchased],Table1914[Product Name],'Stationery Inventory Sum'!$O183)</f>
        <v>0</v>
      </c>
      <c r="W183" s="1">
        <f>SUMIFS(Table1914[Total Purchase
Cost],Table1914[Product Name],'Stationery Inventory Sum'!$O183)</f>
        <v>0</v>
      </c>
      <c r="X183" s="7"/>
      <c r="Y183" s="61">
        <f t="shared" si="4"/>
        <v>0</v>
      </c>
      <c r="AA183" s="61">
        <f t="shared" si="5"/>
        <v>0</v>
      </c>
      <c r="AB183" s="7"/>
      <c r="AC183" s="1">
        <f>SUMIFS(Table7[Quantity of 
Product Sold],Table7[Sale - Product Name],'Stationery Inventory Sum'!$O183,Table7[Product Type2],'Stationery Inventory Sum'!$AC$5)</f>
        <v>0</v>
      </c>
      <c r="AE183" s="1">
        <f>SUMIFS(Table7[Total Cost of
Goods Sold],Table7[Sale - Product Name],'Stationery Inventory Sum'!$O183,Table7[Product Type2],'Stationery Inventory Sum'!$AC$5)</f>
        <v>0</v>
      </c>
      <c r="AF183" s="7"/>
      <c r="AG183" s="1">
        <f>SUMIFS(Table17[Quantity2],Table17[Product Name],'Stationery Inventory Sum'!$O183,Table17[Product Type2],'Stationery Inventory Sum'!$AG$5)</f>
        <v>0</v>
      </c>
      <c r="AI183" s="1">
        <f>SUMIFS(Table17[Total out of Inventory],Table17[Product Name],'Stationery Inventory Sum'!$O183,Table17[Product Type2],'Stationery Inventory Sum'!$AG$5)</f>
        <v>0</v>
      </c>
      <c r="AJ183" s="7"/>
      <c r="AK183" s="1">
        <f>SUMIFS(Table7[Quantity
 Sold],Table7[Sale - Product Name],'Stationery Inventory Sum'!$O183,Table7[Product Type2],'Stationery Inventory Sum'!$AK$5)</f>
        <v>0</v>
      </c>
      <c r="AM183" s="1">
        <f>SUMIFS(Table7[Total 
Paid],Table7[Sale - Product Name],'Stationery Inventory Sum'!$O183,Table7[Product Type2],'Stationery Inventory Sum'!$AK$5)</f>
        <v>0</v>
      </c>
    </row>
    <row r="184" spans="15:39" x14ac:dyDescent="0.25">
      <c r="P184" s="7"/>
      <c r="Q184" s="30">
        <f>SUMIFS(Table1914[Quantity],Table1914[Product Name],'Stationery Inventory Sum'!$O184)</f>
        <v>0</v>
      </c>
      <c r="S184" s="1">
        <f>SUMIFS(Table1914[Total Cost],Table1914[Product Name],'Stationery Inventory Sum'!$O184)</f>
        <v>0</v>
      </c>
      <c r="T184" s="7"/>
      <c r="U184" s="1">
        <f>SUMIFS(Table1914[Quantity Purchased],Table1914[Product Name],'Stationery Inventory Sum'!$O184)</f>
        <v>0</v>
      </c>
      <c r="W184" s="1">
        <f>SUMIFS(Table1914[Total Purchase
Cost],Table1914[Product Name],'Stationery Inventory Sum'!$O184)</f>
        <v>0</v>
      </c>
      <c r="X184" s="7"/>
      <c r="Y184" s="61">
        <f t="shared" si="4"/>
        <v>0</v>
      </c>
      <c r="AA184" s="61">
        <f t="shared" si="5"/>
        <v>0</v>
      </c>
      <c r="AB184" s="7"/>
      <c r="AC184" s="1">
        <f>SUMIFS(Table7[Quantity of 
Product Sold],Table7[Sale - Product Name],'Stationery Inventory Sum'!$O184,Table7[Product Type2],'Stationery Inventory Sum'!$AC$5)</f>
        <v>0</v>
      </c>
      <c r="AE184" s="1">
        <f>SUMIFS(Table7[Total Cost of
Goods Sold],Table7[Sale - Product Name],'Stationery Inventory Sum'!$O184,Table7[Product Type2],'Stationery Inventory Sum'!$AC$5)</f>
        <v>0</v>
      </c>
      <c r="AF184" s="7"/>
      <c r="AG184" s="1">
        <f>SUMIFS(Table17[Quantity2],Table17[Product Name],'Stationery Inventory Sum'!$O184,Table17[Product Type2],'Stationery Inventory Sum'!$AG$5)</f>
        <v>0</v>
      </c>
      <c r="AI184" s="1">
        <f>SUMIFS(Table17[Total out of Inventory],Table17[Product Name],'Stationery Inventory Sum'!$O184,Table17[Product Type2],'Stationery Inventory Sum'!$AG$5)</f>
        <v>0</v>
      </c>
      <c r="AJ184" s="7"/>
      <c r="AK184" s="1">
        <f>SUMIFS(Table7[Quantity
 Sold],Table7[Sale - Product Name],'Stationery Inventory Sum'!$O184,Table7[Product Type2],'Stationery Inventory Sum'!$AK$5)</f>
        <v>0</v>
      </c>
      <c r="AM184" s="1">
        <f>SUMIFS(Table7[Total 
Paid],Table7[Sale - Product Name],'Stationery Inventory Sum'!$O184,Table7[Product Type2],'Stationery Inventory Sum'!$AK$5)</f>
        <v>0</v>
      </c>
    </row>
    <row r="185" spans="15:39" x14ac:dyDescent="0.25">
      <c r="P185" s="7"/>
      <c r="Q185" s="30">
        <f>SUMIFS(Table1914[Quantity],Table1914[Product Name],'Stationery Inventory Sum'!$O185)</f>
        <v>0</v>
      </c>
      <c r="S185" s="1">
        <f>SUMIFS(Table1914[Total Cost],Table1914[Product Name],'Stationery Inventory Sum'!$O185)</f>
        <v>0</v>
      </c>
      <c r="T185" s="7"/>
      <c r="U185" s="1">
        <f>SUMIFS(Table1914[Quantity Purchased],Table1914[Product Name],'Stationery Inventory Sum'!$O185)</f>
        <v>0</v>
      </c>
      <c r="W185" s="1">
        <f>SUMIFS(Table1914[Total Purchase
Cost],Table1914[Product Name],'Stationery Inventory Sum'!$O185)</f>
        <v>0</v>
      </c>
      <c r="X185" s="7"/>
      <c r="Y185" s="61">
        <f t="shared" si="4"/>
        <v>0</v>
      </c>
      <c r="AA185" s="61">
        <f t="shared" si="5"/>
        <v>0</v>
      </c>
      <c r="AB185" s="7"/>
      <c r="AC185" s="1">
        <f>SUMIFS(Table7[Quantity of 
Product Sold],Table7[Sale - Product Name],'Stationery Inventory Sum'!$O185,Table7[Product Type2],'Stationery Inventory Sum'!$AC$5)</f>
        <v>0</v>
      </c>
      <c r="AE185" s="1">
        <f>SUMIFS(Table7[Total Cost of
Goods Sold],Table7[Sale - Product Name],'Stationery Inventory Sum'!$O185,Table7[Product Type2],'Stationery Inventory Sum'!$AC$5)</f>
        <v>0</v>
      </c>
      <c r="AF185" s="7"/>
      <c r="AG185" s="1">
        <f>SUMIFS(Table17[Quantity2],Table17[Product Name],'Stationery Inventory Sum'!$O185,Table17[Product Type2],'Stationery Inventory Sum'!$AG$5)</f>
        <v>0</v>
      </c>
      <c r="AI185" s="1">
        <f>SUMIFS(Table17[Total out of Inventory],Table17[Product Name],'Stationery Inventory Sum'!$O185,Table17[Product Type2],'Stationery Inventory Sum'!$AG$5)</f>
        <v>0</v>
      </c>
      <c r="AJ185" s="7"/>
      <c r="AK185" s="1">
        <f>SUMIFS(Table7[Quantity
 Sold],Table7[Sale - Product Name],'Stationery Inventory Sum'!$O185,Table7[Product Type2],'Stationery Inventory Sum'!$AK$5)</f>
        <v>0</v>
      </c>
      <c r="AM185" s="1">
        <f>SUMIFS(Table7[Total 
Paid],Table7[Sale - Product Name],'Stationery Inventory Sum'!$O185,Table7[Product Type2],'Stationery Inventory Sum'!$AK$5)</f>
        <v>0</v>
      </c>
    </row>
    <row r="186" spans="15:39" x14ac:dyDescent="0.25">
      <c r="P186" s="7"/>
      <c r="Q186" s="30">
        <f>SUMIFS(Table1914[Quantity],Table1914[Product Name],'Stationery Inventory Sum'!$O186)</f>
        <v>0</v>
      </c>
      <c r="S186" s="1">
        <f>SUMIFS(Table1914[Total Cost],Table1914[Product Name],'Stationery Inventory Sum'!$O186)</f>
        <v>0</v>
      </c>
      <c r="T186" s="7"/>
      <c r="U186" s="1">
        <f>SUMIFS(Table1914[Quantity Purchased],Table1914[Product Name],'Stationery Inventory Sum'!$O186)</f>
        <v>0</v>
      </c>
      <c r="W186" s="1">
        <f>SUMIFS(Table1914[Total Purchase
Cost],Table1914[Product Name],'Stationery Inventory Sum'!$O186)</f>
        <v>0</v>
      </c>
      <c r="X186" s="7"/>
      <c r="Y186" s="61">
        <f t="shared" si="4"/>
        <v>0</v>
      </c>
      <c r="AA186" s="61">
        <f t="shared" si="5"/>
        <v>0</v>
      </c>
      <c r="AB186" s="7"/>
      <c r="AC186" s="1">
        <f>SUMIFS(Table7[Quantity of 
Product Sold],Table7[Sale - Product Name],'Stationery Inventory Sum'!$O186,Table7[Product Type2],'Stationery Inventory Sum'!$AC$5)</f>
        <v>0</v>
      </c>
      <c r="AE186" s="1">
        <f>SUMIFS(Table7[Total Cost of
Goods Sold],Table7[Sale - Product Name],'Stationery Inventory Sum'!$O186,Table7[Product Type2],'Stationery Inventory Sum'!$AC$5)</f>
        <v>0</v>
      </c>
      <c r="AF186" s="7"/>
      <c r="AG186" s="1">
        <f>SUMIFS(Table17[Quantity2],Table17[Product Name],'Stationery Inventory Sum'!$O186,Table17[Product Type2],'Stationery Inventory Sum'!$AG$5)</f>
        <v>0</v>
      </c>
      <c r="AI186" s="1">
        <f>SUMIFS(Table17[Total out of Inventory],Table17[Product Name],'Stationery Inventory Sum'!$O186,Table17[Product Type2],'Stationery Inventory Sum'!$AG$5)</f>
        <v>0</v>
      </c>
      <c r="AJ186" s="7"/>
      <c r="AK186" s="1">
        <f>SUMIFS(Table7[Quantity
 Sold],Table7[Sale - Product Name],'Stationery Inventory Sum'!$O186,Table7[Product Type2],'Stationery Inventory Sum'!$AK$5)</f>
        <v>0</v>
      </c>
      <c r="AM186" s="1">
        <f>SUMIFS(Table7[Total 
Paid],Table7[Sale - Product Name],'Stationery Inventory Sum'!$O186,Table7[Product Type2],'Stationery Inventory Sum'!$AK$5)</f>
        <v>0</v>
      </c>
    </row>
    <row r="187" spans="15:39" x14ac:dyDescent="0.25">
      <c r="P187" s="7"/>
      <c r="Q187" s="30">
        <f>SUMIFS(Table1914[Quantity],Table1914[Product Name],'Stationery Inventory Sum'!$O187)</f>
        <v>0</v>
      </c>
      <c r="S187" s="1">
        <f>SUMIFS(Table1914[Total Cost],Table1914[Product Name],'Stationery Inventory Sum'!$O187)</f>
        <v>0</v>
      </c>
      <c r="T187" s="7"/>
      <c r="U187" s="1">
        <f>SUMIFS(Table1914[Quantity Purchased],Table1914[Product Name],'Stationery Inventory Sum'!$O187)</f>
        <v>0</v>
      </c>
      <c r="W187" s="1">
        <f>SUMIFS(Table1914[Total Purchase
Cost],Table1914[Product Name],'Stationery Inventory Sum'!$O187)</f>
        <v>0</v>
      </c>
      <c r="X187" s="7"/>
      <c r="Y187" s="61">
        <f t="shared" si="4"/>
        <v>0</v>
      </c>
      <c r="AA187" s="61">
        <f t="shared" si="5"/>
        <v>0</v>
      </c>
      <c r="AB187" s="7"/>
      <c r="AC187" s="1">
        <f>SUMIFS(Table7[Quantity of 
Product Sold],Table7[Sale - Product Name],'Stationery Inventory Sum'!$O187,Table7[Product Type2],'Stationery Inventory Sum'!$AC$5)</f>
        <v>0</v>
      </c>
      <c r="AE187" s="1">
        <f>SUMIFS(Table7[Total Cost of
Goods Sold],Table7[Sale - Product Name],'Stationery Inventory Sum'!$O187,Table7[Product Type2],'Stationery Inventory Sum'!$AC$5)</f>
        <v>0</v>
      </c>
      <c r="AF187" s="7"/>
      <c r="AG187" s="1">
        <f>SUMIFS(Table17[Quantity2],Table17[Product Name],'Stationery Inventory Sum'!$O187,Table17[Product Type2],'Stationery Inventory Sum'!$AG$5)</f>
        <v>0</v>
      </c>
      <c r="AI187" s="1">
        <f>SUMIFS(Table17[Total out of Inventory],Table17[Product Name],'Stationery Inventory Sum'!$O187,Table17[Product Type2],'Stationery Inventory Sum'!$AG$5)</f>
        <v>0</v>
      </c>
      <c r="AJ187" s="7"/>
      <c r="AK187" s="1">
        <f>SUMIFS(Table7[Quantity
 Sold],Table7[Sale - Product Name],'Stationery Inventory Sum'!$O187,Table7[Product Type2],'Stationery Inventory Sum'!$AK$5)</f>
        <v>0</v>
      </c>
      <c r="AM187" s="1">
        <f>SUMIFS(Table7[Total 
Paid],Table7[Sale - Product Name],'Stationery Inventory Sum'!$O187,Table7[Product Type2],'Stationery Inventory Sum'!$AK$5)</f>
        <v>0</v>
      </c>
    </row>
    <row r="188" spans="15:39" x14ac:dyDescent="0.25">
      <c r="P188" s="7"/>
      <c r="Q188" s="30">
        <f>SUMIFS(Table1914[Quantity],Table1914[Product Name],'Stationery Inventory Sum'!$O188)</f>
        <v>0</v>
      </c>
      <c r="S188" s="1">
        <f>SUMIFS(Table1914[Total Cost],Table1914[Product Name],'Stationery Inventory Sum'!$O188)</f>
        <v>0</v>
      </c>
      <c r="T188" s="7"/>
      <c r="U188" s="1">
        <f>SUMIFS(Table1914[Quantity Purchased],Table1914[Product Name],'Stationery Inventory Sum'!$O188)</f>
        <v>0</v>
      </c>
      <c r="W188" s="1">
        <f>SUMIFS(Table1914[Total Purchase
Cost],Table1914[Product Name],'Stationery Inventory Sum'!$O188)</f>
        <v>0</v>
      </c>
      <c r="X188" s="7"/>
      <c r="Y188" s="61">
        <f t="shared" si="4"/>
        <v>0</v>
      </c>
      <c r="AA188" s="61">
        <f t="shared" si="5"/>
        <v>0</v>
      </c>
      <c r="AB188" s="7"/>
      <c r="AC188" s="1">
        <f>SUMIFS(Table7[Quantity of 
Product Sold],Table7[Sale - Product Name],'Stationery Inventory Sum'!$O188,Table7[Product Type2],'Stationery Inventory Sum'!$AC$5)</f>
        <v>0</v>
      </c>
      <c r="AE188" s="1">
        <f>SUMIFS(Table7[Total Cost of
Goods Sold],Table7[Sale - Product Name],'Stationery Inventory Sum'!$O188,Table7[Product Type2],'Stationery Inventory Sum'!$AC$5)</f>
        <v>0</v>
      </c>
      <c r="AF188" s="7"/>
      <c r="AG188" s="1">
        <f>SUMIFS(Table17[Quantity2],Table17[Product Name],'Stationery Inventory Sum'!$O188,Table17[Product Type2],'Stationery Inventory Sum'!$AG$5)</f>
        <v>0</v>
      </c>
      <c r="AI188" s="1">
        <f>SUMIFS(Table17[Total out of Inventory],Table17[Product Name],'Stationery Inventory Sum'!$O188,Table17[Product Type2],'Stationery Inventory Sum'!$AG$5)</f>
        <v>0</v>
      </c>
      <c r="AJ188" s="7"/>
      <c r="AK188" s="1">
        <f>SUMIFS(Table7[Quantity
 Sold],Table7[Sale - Product Name],'Stationery Inventory Sum'!$O188,Table7[Product Type2],'Stationery Inventory Sum'!$AK$5)</f>
        <v>0</v>
      </c>
      <c r="AM188" s="1">
        <f>SUMIFS(Table7[Total 
Paid],Table7[Sale - Product Name],'Stationery Inventory Sum'!$O188,Table7[Product Type2],'Stationery Inventory Sum'!$AK$5)</f>
        <v>0</v>
      </c>
    </row>
    <row r="189" spans="15:39" x14ac:dyDescent="0.25">
      <c r="P189" s="7"/>
      <c r="Q189" s="30">
        <f>SUMIFS(Table1914[Quantity],Table1914[Product Name],'Stationery Inventory Sum'!$O189)</f>
        <v>0</v>
      </c>
      <c r="S189" s="1">
        <f>SUMIFS(Table1914[Total Cost],Table1914[Product Name],'Stationery Inventory Sum'!$O189)</f>
        <v>0</v>
      </c>
      <c r="T189" s="7"/>
      <c r="U189" s="1">
        <f>SUMIFS(Table1914[Quantity Purchased],Table1914[Product Name],'Stationery Inventory Sum'!$O189)</f>
        <v>0</v>
      </c>
      <c r="W189" s="1">
        <f>SUMIFS(Table1914[Total Purchase
Cost],Table1914[Product Name],'Stationery Inventory Sum'!$O189)</f>
        <v>0</v>
      </c>
      <c r="X189" s="7"/>
      <c r="Y189" s="61">
        <f t="shared" si="4"/>
        <v>0</v>
      </c>
      <c r="AA189" s="61">
        <f t="shared" si="5"/>
        <v>0</v>
      </c>
      <c r="AB189" s="7"/>
      <c r="AC189" s="1">
        <f>SUMIFS(Table7[Quantity of 
Product Sold],Table7[Sale - Product Name],'Stationery Inventory Sum'!$O189,Table7[Product Type2],'Stationery Inventory Sum'!$AC$5)</f>
        <v>0</v>
      </c>
      <c r="AE189" s="1">
        <f>SUMIFS(Table7[Total Cost of
Goods Sold],Table7[Sale - Product Name],'Stationery Inventory Sum'!$O189,Table7[Product Type2],'Stationery Inventory Sum'!$AC$5)</f>
        <v>0</v>
      </c>
      <c r="AF189" s="7"/>
      <c r="AG189" s="1">
        <f>SUMIFS(Table17[Quantity2],Table17[Product Name],'Stationery Inventory Sum'!$O189,Table17[Product Type2],'Stationery Inventory Sum'!$AG$5)</f>
        <v>0</v>
      </c>
      <c r="AI189" s="1">
        <f>SUMIFS(Table17[Total out of Inventory],Table17[Product Name],'Stationery Inventory Sum'!$O189,Table17[Product Type2],'Stationery Inventory Sum'!$AG$5)</f>
        <v>0</v>
      </c>
      <c r="AJ189" s="7"/>
      <c r="AK189" s="1">
        <f>SUMIFS(Table7[Quantity
 Sold],Table7[Sale - Product Name],'Stationery Inventory Sum'!$O189,Table7[Product Type2],'Stationery Inventory Sum'!$AK$5)</f>
        <v>0</v>
      </c>
      <c r="AM189" s="1">
        <f>SUMIFS(Table7[Total 
Paid],Table7[Sale - Product Name],'Stationery Inventory Sum'!$O189,Table7[Product Type2],'Stationery Inventory Sum'!$AK$5)</f>
        <v>0</v>
      </c>
    </row>
    <row r="190" spans="15:39" x14ac:dyDescent="0.25">
      <c r="P190" s="7"/>
      <c r="Q190" s="30">
        <f>SUMIFS(Table1914[Quantity],Table1914[Product Name],'Stationery Inventory Sum'!$O190)</f>
        <v>0</v>
      </c>
      <c r="S190" s="1">
        <f>SUMIFS(Table1914[Total Cost],Table1914[Product Name],'Stationery Inventory Sum'!$O190)</f>
        <v>0</v>
      </c>
      <c r="T190" s="7"/>
      <c r="U190" s="1">
        <f>SUMIFS(Table1914[Quantity Purchased],Table1914[Product Name],'Stationery Inventory Sum'!$O190)</f>
        <v>0</v>
      </c>
      <c r="W190" s="1">
        <f>SUMIFS(Table1914[Total Purchase
Cost],Table1914[Product Name],'Stationery Inventory Sum'!$O190)</f>
        <v>0</v>
      </c>
      <c r="X190" s="7"/>
      <c r="Y190" s="61">
        <f t="shared" si="4"/>
        <v>0</v>
      </c>
      <c r="AA190" s="61">
        <f t="shared" si="5"/>
        <v>0</v>
      </c>
      <c r="AB190" s="7"/>
      <c r="AC190" s="1">
        <f>SUMIFS(Table7[Quantity of 
Product Sold],Table7[Sale - Product Name],'Stationery Inventory Sum'!$O190,Table7[Product Type2],'Stationery Inventory Sum'!$AC$5)</f>
        <v>0</v>
      </c>
      <c r="AE190" s="1">
        <f>SUMIFS(Table7[Total Cost of
Goods Sold],Table7[Sale - Product Name],'Stationery Inventory Sum'!$O190,Table7[Product Type2],'Stationery Inventory Sum'!$AC$5)</f>
        <v>0</v>
      </c>
      <c r="AF190" s="7"/>
      <c r="AG190" s="1">
        <f>SUMIFS(Table17[Quantity2],Table17[Product Name],'Stationery Inventory Sum'!$O190,Table17[Product Type2],'Stationery Inventory Sum'!$AG$5)</f>
        <v>0</v>
      </c>
      <c r="AI190" s="1">
        <f>SUMIFS(Table17[Total out of Inventory],Table17[Product Name],'Stationery Inventory Sum'!$O190,Table17[Product Type2],'Stationery Inventory Sum'!$AG$5)</f>
        <v>0</v>
      </c>
      <c r="AJ190" s="7"/>
      <c r="AK190" s="1">
        <f>SUMIFS(Table7[Quantity
 Sold],Table7[Sale - Product Name],'Stationery Inventory Sum'!$O190,Table7[Product Type2],'Stationery Inventory Sum'!$AK$5)</f>
        <v>0</v>
      </c>
      <c r="AM190" s="1">
        <f>SUMIFS(Table7[Total 
Paid],Table7[Sale - Product Name],'Stationery Inventory Sum'!$O190,Table7[Product Type2],'Stationery Inventory Sum'!$AK$5)</f>
        <v>0</v>
      </c>
    </row>
    <row r="191" spans="15:39" x14ac:dyDescent="0.25">
      <c r="P191" s="7"/>
      <c r="Q191" s="30">
        <f>SUMIFS(Table1914[Quantity],Table1914[Product Name],'Stationery Inventory Sum'!$O191)</f>
        <v>0</v>
      </c>
      <c r="S191" s="1">
        <f>SUMIFS(Table1914[Total Cost],Table1914[Product Name],'Stationery Inventory Sum'!$O191)</f>
        <v>0</v>
      </c>
      <c r="T191" s="7"/>
      <c r="U191" s="1">
        <f>SUMIFS(Table1914[Quantity Purchased],Table1914[Product Name],'Stationery Inventory Sum'!$O191)</f>
        <v>0</v>
      </c>
      <c r="W191" s="1">
        <f>SUMIFS(Table1914[Total Purchase
Cost],Table1914[Product Name],'Stationery Inventory Sum'!$O191)</f>
        <v>0</v>
      </c>
      <c r="X191" s="7"/>
      <c r="Y191" s="61">
        <f t="shared" si="4"/>
        <v>0</v>
      </c>
      <c r="AA191" s="61">
        <f t="shared" si="5"/>
        <v>0</v>
      </c>
      <c r="AB191" s="7"/>
      <c r="AC191" s="1">
        <f>SUMIFS(Table7[Quantity of 
Product Sold],Table7[Sale - Product Name],'Stationery Inventory Sum'!$O191,Table7[Product Type2],'Stationery Inventory Sum'!$AC$5)</f>
        <v>0</v>
      </c>
      <c r="AE191" s="1">
        <f>SUMIFS(Table7[Total Cost of
Goods Sold],Table7[Sale - Product Name],'Stationery Inventory Sum'!$O191,Table7[Product Type2],'Stationery Inventory Sum'!$AC$5)</f>
        <v>0</v>
      </c>
      <c r="AF191" s="7"/>
      <c r="AG191" s="1">
        <f>SUMIFS(Table17[Quantity2],Table17[Product Name],'Stationery Inventory Sum'!$O191,Table17[Product Type2],'Stationery Inventory Sum'!$AG$5)</f>
        <v>0</v>
      </c>
      <c r="AI191" s="1">
        <f>SUMIFS(Table17[Total out of Inventory],Table17[Product Name],'Stationery Inventory Sum'!$O191,Table17[Product Type2],'Stationery Inventory Sum'!$AG$5)</f>
        <v>0</v>
      </c>
      <c r="AJ191" s="7"/>
      <c r="AK191" s="1">
        <f>SUMIFS(Table7[Quantity
 Sold],Table7[Sale - Product Name],'Stationery Inventory Sum'!$O191,Table7[Product Type2],'Stationery Inventory Sum'!$AK$5)</f>
        <v>0</v>
      </c>
      <c r="AM191" s="1">
        <f>SUMIFS(Table7[Total 
Paid],Table7[Sale - Product Name],'Stationery Inventory Sum'!$O191,Table7[Product Type2],'Stationery Inventory Sum'!$AK$5)</f>
        <v>0</v>
      </c>
    </row>
    <row r="192" spans="15:39" x14ac:dyDescent="0.25">
      <c r="P192" s="7"/>
      <c r="Q192" s="30">
        <f>SUMIFS(Table1914[Quantity],Table1914[Product Name],'Stationery Inventory Sum'!$O192)</f>
        <v>0</v>
      </c>
      <c r="S192" s="1">
        <f>SUMIFS(Table1914[Total Cost],Table1914[Product Name],'Stationery Inventory Sum'!$O192)</f>
        <v>0</v>
      </c>
      <c r="T192" s="7"/>
      <c r="U192" s="1">
        <f>SUMIFS(Table1914[Quantity Purchased],Table1914[Product Name],'Stationery Inventory Sum'!$O192)</f>
        <v>0</v>
      </c>
      <c r="W192" s="1">
        <f>SUMIFS(Table1914[Total Purchase
Cost],Table1914[Product Name],'Stationery Inventory Sum'!$O192)</f>
        <v>0</v>
      </c>
      <c r="X192" s="7"/>
      <c r="Y192" s="61">
        <f t="shared" si="4"/>
        <v>0</v>
      </c>
      <c r="AA192" s="61">
        <f t="shared" si="5"/>
        <v>0</v>
      </c>
      <c r="AB192" s="7"/>
      <c r="AC192" s="1">
        <f>SUMIFS(Table7[Quantity of 
Product Sold],Table7[Sale - Product Name],'Stationery Inventory Sum'!$O192,Table7[Product Type2],'Stationery Inventory Sum'!$AC$5)</f>
        <v>0</v>
      </c>
      <c r="AE192" s="1">
        <f>SUMIFS(Table7[Total Cost of
Goods Sold],Table7[Sale - Product Name],'Stationery Inventory Sum'!$O192,Table7[Product Type2],'Stationery Inventory Sum'!$AC$5)</f>
        <v>0</v>
      </c>
      <c r="AF192" s="7"/>
      <c r="AG192" s="1">
        <f>SUMIFS(Table17[Quantity2],Table17[Product Name],'Stationery Inventory Sum'!$O192,Table17[Product Type2],'Stationery Inventory Sum'!$AG$5)</f>
        <v>0</v>
      </c>
      <c r="AI192" s="1">
        <f>SUMIFS(Table17[Total out of Inventory],Table17[Product Name],'Stationery Inventory Sum'!$O192,Table17[Product Type2],'Stationery Inventory Sum'!$AG$5)</f>
        <v>0</v>
      </c>
      <c r="AJ192" s="7"/>
      <c r="AK192" s="1">
        <f>SUMIFS(Table7[Quantity
 Sold],Table7[Sale - Product Name],'Stationery Inventory Sum'!$O192,Table7[Product Type2],'Stationery Inventory Sum'!$AK$5)</f>
        <v>0</v>
      </c>
      <c r="AM192" s="1">
        <f>SUMIFS(Table7[Total 
Paid],Table7[Sale - Product Name],'Stationery Inventory Sum'!$O192,Table7[Product Type2],'Stationery Inventory Sum'!$AK$5)</f>
        <v>0</v>
      </c>
    </row>
    <row r="193" spans="16:39" x14ac:dyDescent="0.25">
      <c r="P193" s="7"/>
      <c r="Q193" s="30">
        <f>SUMIFS(Table1914[Quantity],Table1914[Product Name],'Stationery Inventory Sum'!$O193)</f>
        <v>0</v>
      </c>
      <c r="S193" s="1">
        <f>SUMIFS(Table1914[Total Cost],Table1914[Product Name],'Stationery Inventory Sum'!$O193)</f>
        <v>0</v>
      </c>
      <c r="T193" s="7"/>
      <c r="U193" s="1">
        <f>SUMIFS(Table1914[Quantity Purchased],Table1914[Product Name],'Stationery Inventory Sum'!$O193)</f>
        <v>0</v>
      </c>
      <c r="W193" s="1">
        <f>SUMIFS(Table1914[Total Purchase
Cost],Table1914[Product Name],'Stationery Inventory Sum'!$O193)</f>
        <v>0</v>
      </c>
      <c r="X193" s="7"/>
      <c r="Y193" s="61">
        <f t="shared" si="4"/>
        <v>0</v>
      </c>
      <c r="AA193" s="61">
        <f t="shared" si="5"/>
        <v>0</v>
      </c>
      <c r="AB193" s="7"/>
      <c r="AC193" s="1">
        <f>SUMIFS(Table7[Quantity of 
Product Sold],Table7[Sale - Product Name],'Stationery Inventory Sum'!$O193,Table7[Product Type2],'Stationery Inventory Sum'!$AC$5)</f>
        <v>0</v>
      </c>
      <c r="AE193" s="1">
        <f>SUMIFS(Table7[Total Cost of
Goods Sold],Table7[Sale - Product Name],'Stationery Inventory Sum'!$O193,Table7[Product Type2],'Stationery Inventory Sum'!$AC$5)</f>
        <v>0</v>
      </c>
      <c r="AF193" s="7"/>
      <c r="AG193" s="1">
        <f>SUMIFS(Table17[Quantity2],Table17[Product Name],'Stationery Inventory Sum'!$O193,Table17[Product Type2],'Stationery Inventory Sum'!$AG$5)</f>
        <v>0</v>
      </c>
      <c r="AI193" s="1">
        <f>SUMIFS(Table17[Total out of Inventory],Table17[Product Name],'Stationery Inventory Sum'!$O193,Table17[Product Type2],'Stationery Inventory Sum'!$AG$5)</f>
        <v>0</v>
      </c>
      <c r="AJ193" s="7"/>
      <c r="AK193" s="1">
        <f>SUMIFS(Table7[Quantity
 Sold],Table7[Sale - Product Name],'Stationery Inventory Sum'!$O193,Table7[Product Type2],'Stationery Inventory Sum'!$AK$5)</f>
        <v>0</v>
      </c>
      <c r="AM193" s="1">
        <f>SUMIFS(Table7[Total 
Paid],Table7[Sale - Product Name],'Stationery Inventory Sum'!$O193,Table7[Product Type2],'Stationery Inventory Sum'!$AK$5)</f>
        <v>0</v>
      </c>
    </row>
    <row r="194" spans="16:39" x14ac:dyDescent="0.25">
      <c r="P194" s="7"/>
      <c r="Q194" s="30">
        <f>SUMIFS(Table1914[Quantity],Table1914[Product Name],'Stationery Inventory Sum'!$O194)</f>
        <v>0</v>
      </c>
      <c r="S194" s="1">
        <f>SUMIFS(Table1914[Total Cost],Table1914[Product Name],'Stationery Inventory Sum'!$O194)</f>
        <v>0</v>
      </c>
      <c r="T194" s="7"/>
      <c r="U194" s="1">
        <f>SUMIFS(Table1914[Quantity Purchased],Table1914[Product Name],'Stationery Inventory Sum'!$O194)</f>
        <v>0</v>
      </c>
      <c r="W194" s="1">
        <f>SUMIFS(Table1914[Total Purchase
Cost],Table1914[Product Name],'Stationery Inventory Sum'!$O194)</f>
        <v>0</v>
      </c>
      <c r="X194" s="7"/>
      <c r="Y194" s="61">
        <f t="shared" si="4"/>
        <v>0</v>
      </c>
      <c r="AA194" s="61">
        <f t="shared" si="5"/>
        <v>0</v>
      </c>
      <c r="AB194" s="7"/>
      <c r="AC194" s="1">
        <f>SUMIFS(Table7[Quantity of 
Product Sold],Table7[Sale - Product Name],'Stationery Inventory Sum'!$O194,Table7[Product Type2],'Stationery Inventory Sum'!$AC$5)</f>
        <v>0</v>
      </c>
      <c r="AE194" s="1">
        <f>SUMIFS(Table7[Total Cost of
Goods Sold],Table7[Sale - Product Name],'Stationery Inventory Sum'!$O194,Table7[Product Type2],'Stationery Inventory Sum'!$AC$5)</f>
        <v>0</v>
      </c>
      <c r="AF194" s="7"/>
      <c r="AG194" s="1">
        <f>SUMIFS(Table17[Quantity2],Table17[Product Name],'Stationery Inventory Sum'!$O194,Table17[Product Type2],'Stationery Inventory Sum'!$AG$5)</f>
        <v>0</v>
      </c>
      <c r="AI194" s="1">
        <f>SUMIFS(Table17[Total out of Inventory],Table17[Product Name],'Stationery Inventory Sum'!$O194,Table17[Product Type2],'Stationery Inventory Sum'!$AG$5)</f>
        <v>0</v>
      </c>
      <c r="AJ194" s="7"/>
      <c r="AK194" s="1">
        <f>SUMIFS(Table7[Quantity
 Sold],Table7[Sale - Product Name],'Stationery Inventory Sum'!$O194,Table7[Product Type2],'Stationery Inventory Sum'!$AK$5)</f>
        <v>0</v>
      </c>
      <c r="AM194" s="1">
        <f>SUMIFS(Table7[Total 
Paid],Table7[Sale - Product Name],'Stationery Inventory Sum'!$O194,Table7[Product Type2],'Stationery Inventory Sum'!$AK$5)</f>
        <v>0</v>
      </c>
    </row>
    <row r="195" spans="16:39" x14ac:dyDescent="0.25">
      <c r="P195" s="7"/>
      <c r="Q195" s="30">
        <f>SUMIFS(Table1914[Quantity],Table1914[Product Name],'Stationery Inventory Sum'!$O195)</f>
        <v>0</v>
      </c>
      <c r="S195" s="1">
        <f>SUMIFS(Table1914[Total Cost],Table1914[Product Name],'Stationery Inventory Sum'!$O195)</f>
        <v>0</v>
      </c>
      <c r="T195" s="7"/>
      <c r="U195" s="1">
        <f>SUMIFS(Table1914[Quantity Purchased],Table1914[Product Name],'Stationery Inventory Sum'!$O195)</f>
        <v>0</v>
      </c>
      <c r="W195" s="1">
        <f>SUMIFS(Table1914[Total Purchase
Cost],Table1914[Product Name],'Stationery Inventory Sum'!$O195)</f>
        <v>0</v>
      </c>
      <c r="X195" s="7"/>
      <c r="Y195" s="61">
        <f t="shared" si="4"/>
        <v>0</v>
      </c>
      <c r="AA195" s="61">
        <f t="shared" si="5"/>
        <v>0</v>
      </c>
      <c r="AB195" s="7"/>
      <c r="AC195" s="1">
        <f>SUMIFS(Table7[Quantity of 
Product Sold],Table7[Sale - Product Name],'Stationery Inventory Sum'!$O195,Table7[Product Type2],'Stationery Inventory Sum'!$AC$5)</f>
        <v>0</v>
      </c>
      <c r="AE195" s="1">
        <f>SUMIFS(Table7[Total Cost of
Goods Sold],Table7[Sale - Product Name],'Stationery Inventory Sum'!$O195,Table7[Product Type2],'Stationery Inventory Sum'!$AC$5)</f>
        <v>0</v>
      </c>
      <c r="AF195" s="7"/>
      <c r="AG195" s="1">
        <f>SUMIFS(Table17[Quantity2],Table17[Product Name],'Stationery Inventory Sum'!$O195,Table17[Product Type2],'Stationery Inventory Sum'!$AG$5)</f>
        <v>0</v>
      </c>
      <c r="AI195" s="1">
        <f>SUMIFS(Table17[Total out of Inventory],Table17[Product Name],'Stationery Inventory Sum'!$O195,Table17[Product Type2],'Stationery Inventory Sum'!$AG$5)</f>
        <v>0</v>
      </c>
      <c r="AJ195" s="7"/>
      <c r="AK195" s="1">
        <f>SUMIFS(Table7[Quantity
 Sold],Table7[Sale - Product Name],'Stationery Inventory Sum'!$O195,Table7[Product Type2],'Stationery Inventory Sum'!$AK$5)</f>
        <v>0</v>
      </c>
      <c r="AM195" s="1">
        <f>SUMIFS(Table7[Total 
Paid],Table7[Sale - Product Name],'Stationery Inventory Sum'!$O195,Table7[Product Type2],'Stationery Inventory Sum'!$AK$5)</f>
        <v>0</v>
      </c>
    </row>
    <row r="196" spans="16:39" x14ac:dyDescent="0.25">
      <c r="P196" s="7"/>
      <c r="Q196" s="30">
        <f>SUMIFS(Table1914[Quantity],Table1914[Product Name],'Stationery Inventory Sum'!$O196)</f>
        <v>0</v>
      </c>
      <c r="S196" s="1">
        <f>SUMIFS(Table1914[Total Cost],Table1914[Product Name],'Stationery Inventory Sum'!$O196)</f>
        <v>0</v>
      </c>
      <c r="T196" s="7"/>
      <c r="U196" s="1">
        <f>SUMIFS(Table1914[Quantity Purchased],Table1914[Product Name],'Stationery Inventory Sum'!$O196)</f>
        <v>0</v>
      </c>
      <c r="W196" s="1">
        <f>SUMIFS(Table1914[Total Purchase
Cost],Table1914[Product Name],'Stationery Inventory Sum'!$O196)</f>
        <v>0</v>
      </c>
      <c r="X196" s="7"/>
      <c r="Y196" s="61">
        <f t="shared" si="4"/>
        <v>0</v>
      </c>
      <c r="AA196" s="61">
        <f t="shared" si="5"/>
        <v>0</v>
      </c>
      <c r="AB196" s="7"/>
      <c r="AC196" s="1">
        <f>SUMIFS(Table7[Quantity of 
Product Sold],Table7[Sale - Product Name],'Stationery Inventory Sum'!$O196,Table7[Product Type2],'Stationery Inventory Sum'!$AC$5)</f>
        <v>0</v>
      </c>
      <c r="AE196" s="1">
        <f>SUMIFS(Table7[Total Cost of
Goods Sold],Table7[Sale - Product Name],'Stationery Inventory Sum'!$O196,Table7[Product Type2],'Stationery Inventory Sum'!$AC$5)</f>
        <v>0</v>
      </c>
      <c r="AF196" s="7"/>
      <c r="AG196" s="1">
        <f>SUMIFS(Table17[Quantity2],Table17[Product Name],'Stationery Inventory Sum'!$O196,Table17[Product Type2],'Stationery Inventory Sum'!$AG$5)</f>
        <v>0</v>
      </c>
      <c r="AI196" s="1">
        <f>SUMIFS(Table17[Total out of Inventory],Table17[Product Name],'Stationery Inventory Sum'!$O196,Table17[Product Type2],'Stationery Inventory Sum'!$AG$5)</f>
        <v>0</v>
      </c>
      <c r="AJ196" s="7"/>
      <c r="AK196" s="1">
        <f>SUMIFS(Table7[Quantity
 Sold],Table7[Sale - Product Name],'Stationery Inventory Sum'!$O196,Table7[Product Type2],'Stationery Inventory Sum'!$AK$5)</f>
        <v>0</v>
      </c>
      <c r="AM196" s="1">
        <f>SUMIFS(Table7[Total 
Paid],Table7[Sale - Product Name],'Stationery Inventory Sum'!$O196,Table7[Product Type2],'Stationery Inventory Sum'!$AK$5)</f>
        <v>0</v>
      </c>
    </row>
    <row r="197" spans="16:39" x14ac:dyDescent="0.25">
      <c r="P197" s="7"/>
      <c r="Q197" s="30">
        <f>SUMIFS(Table1914[Quantity],Table1914[Product Name],'Stationery Inventory Sum'!$O197)</f>
        <v>0</v>
      </c>
      <c r="S197" s="1">
        <f>SUMIFS(Table1914[Total Cost],Table1914[Product Name],'Stationery Inventory Sum'!$O197)</f>
        <v>0</v>
      </c>
      <c r="T197" s="7"/>
      <c r="U197" s="1">
        <f>SUMIFS(Table1914[Quantity Purchased],Table1914[Product Name],'Stationery Inventory Sum'!$O197)</f>
        <v>0</v>
      </c>
      <c r="W197" s="1">
        <f>SUMIFS(Table1914[Total Purchase
Cost],Table1914[Product Name],'Stationery Inventory Sum'!$O197)</f>
        <v>0</v>
      </c>
      <c r="X197" s="7"/>
      <c r="Y197" s="61">
        <f t="shared" si="4"/>
        <v>0</v>
      </c>
      <c r="AA197" s="61">
        <f t="shared" si="5"/>
        <v>0</v>
      </c>
      <c r="AB197" s="7"/>
      <c r="AC197" s="1">
        <f>SUMIFS(Table7[Quantity of 
Product Sold],Table7[Sale - Product Name],'Stationery Inventory Sum'!$O197,Table7[Product Type2],'Stationery Inventory Sum'!$AC$5)</f>
        <v>0</v>
      </c>
      <c r="AE197" s="1">
        <f>SUMIFS(Table7[Total Cost of
Goods Sold],Table7[Sale - Product Name],'Stationery Inventory Sum'!$O197,Table7[Product Type2],'Stationery Inventory Sum'!$AC$5)</f>
        <v>0</v>
      </c>
      <c r="AF197" s="7"/>
      <c r="AG197" s="1">
        <f>SUMIFS(Table17[Quantity2],Table17[Product Name],'Stationery Inventory Sum'!$O197,Table17[Product Type2],'Stationery Inventory Sum'!$AG$5)</f>
        <v>0</v>
      </c>
      <c r="AI197" s="1">
        <f>SUMIFS(Table17[Total out of Inventory],Table17[Product Name],'Stationery Inventory Sum'!$O197,Table17[Product Type2],'Stationery Inventory Sum'!$AG$5)</f>
        <v>0</v>
      </c>
      <c r="AJ197" s="7"/>
      <c r="AK197" s="1">
        <f>SUMIFS(Table7[Quantity
 Sold],Table7[Sale - Product Name],'Stationery Inventory Sum'!$O197,Table7[Product Type2],'Stationery Inventory Sum'!$AK$5)</f>
        <v>0</v>
      </c>
      <c r="AM197" s="1">
        <f>SUMIFS(Table7[Total 
Paid],Table7[Sale - Product Name],'Stationery Inventory Sum'!$O197,Table7[Product Type2],'Stationery Inventory Sum'!$AK$5)</f>
        <v>0</v>
      </c>
    </row>
    <row r="198" spans="16:39" x14ac:dyDescent="0.25">
      <c r="P198" s="7"/>
      <c r="Q198" s="30">
        <f>SUMIFS(Table1914[Quantity],Table1914[Product Name],'Stationery Inventory Sum'!$O198)</f>
        <v>0</v>
      </c>
      <c r="S198" s="1">
        <f>SUMIFS(Table1914[Total Cost],Table1914[Product Name],'Stationery Inventory Sum'!$O198)</f>
        <v>0</v>
      </c>
      <c r="T198" s="7"/>
      <c r="U198" s="1">
        <f>SUMIFS(Table1914[Quantity Purchased],Table1914[Product Name],'Stationery Inventory Sum'!$O198)</f>
        <v>0</v>
      </c>
      <c r="W198" s="1">
        <f>SUMIFS(Table1914[Total Purchase
Cost],Table1914[Product Name],'Stationery Inventory Sum'!$O198)</f>
        <v>0</v>
      </c>
      <c r="X198" s="7"/>
      <c r="Y198" s="61">
        <f t="shared" si="4"/>
        <v>0</v>
      </c>
      <c r="AA198" s="61">
        <f t="shared" si="5"/>
        <v>0</v>
      </c>
      <c r="AB198" s="7"/>
      <c r="AC198" s="1">
        <f>SUMIFS(Table7[Quantity of 
Product Sold],Table7[Sale - Product Name],'Stationery Inventory Sum'!$O198,Table7[Product Type2],'Stationery Inventory Sum'!$AC$5)</f>
        <v>0</v>
      </c>
      <c r="AE198" s="1">
        <f>SUMIFS(Table7[Total Cost of
Goods Sold],Table7[Sale - Product Name],'Stationery Inventory Sum'!$O198,Table7[Product Type2],'Stationery Inventory Sum'!$AC$5)</f>
        <v>0</v>
      </c>
      <c r="AF198" s="7"/>
      <c r="AG198" s="1">
        <f>SUMIFS(Table17[Quantity2],Table17[Product Name],'Stationery Inventory Sum'!$O198,Table17[Product Type2],'Stationery Inventory Sum'!$AG$5)</f>
        <v>0</v>
      </c>
      <c r="AI198" s="1">
        <f>SUMIFS(Table17[Total out of Inventory],Table17[Product Name],'Stationery Inventory Sum'!$O198,Table17[Product Type2],'Stationery Inventory Sum'!$AG$5)</f>
        <v>0</v>
      </c>
      <c r="AJ198" s="7"/>
      <c r="AK198" s="1">
        <f>SUMIFS(Table7[Quantity
 Sold],Table7[Sale - Product Name],'Stationery Inventory Sum'!$O198,Table7[Product Type2],'Stationery Inventory Sum'!$AK$5)</f>
        <v>0</v>
      </c>
      <c r="AM198" s="1">
        <f>SUMIFS(Table7[Total 
Paid],Table7[Sale - Product Name],'Stationery Inventory Sum'!$O198,Table7[Product Type2],'Stationery Inventory Sum'!$AK$5)</f>
        <v>0</v>
      </c>
    </row>
    <row r="199" spans="16:39" x14ac:dyDescent="0.25">
      <c r="P199" s="7"/>
      <c r="Q199" s="30">
        <f>SUMIFS(Table1914[Quantity],Table1914[Product Name],'Stationery Inventory Sum'!$O199)</f>
        <v>0</v>
      </c>
      <c r="S199" s="1">
        <f>SUMIFS(Table1914[Total Cost],Table1914[Product Name],'Stationery Inventory Sum'!$O199)</f>
        <v>0</v>
      </c>
      <c r="T199" s="7"/>
      <c r="U199" s="1">
        <f>SUMIFS(Table1914[Quantity Purchased],Table1914[Product Name],'Stationery Inventory Sum'!$O199)</f>
        <v>0</v>
      </c>
      <c r="W199" s="1">
        <f>SUMIFS(Table1914[Total Purchase
Cost],Table1914[Product Name],'Stationery Inventory Sum'!$O199)</f>
        <v>0</v>
      </c>
      <c r="X199" s="7"/>
      <c r="Y199" s="61">
        <f t="shared" si="4"/>
        <v>0</v>
      </c>
      <c r="AA199" s="61">
        <f t="shared" si="5"/>
        <v>0</v>
      </c>
      <c r="AB199" s="7"/>
      <c r="AC199" s="1">
        <f>SUMIFS(Table7[Quantity of 
Product Sold],Table7[Sale - Product Name],'Stationery Inventory Sum'!$O199,Table7[Product Type2],'Stationery Inventory Sum'!$AC$5)</f>
        <v>0</v>
      </c>
      <c r="AE199" s="1">
        <f>SUMIFS(Table7[Total Cost of
Goods Sold],Table7[Sale - Product Name],'Stationery Inventory Sum'!$O199,Table7[Product Type2],'Stationery Inventory Sum'!$AC$5)</f>
        <v>0</v>
      </c>
      <c r="AF199" s="7"/>
      <c r="AG199" s="1">
        <f>SUMIFS(Table17[Quantity2],Table17[Product Name],'Stationery Inventory Sum'!$O199,Table17[Product Type2],'Stationery Inventory Sum'!$AG$5)</f>
        <v>0</v>
      </c>
      <c r="AI199" s="1">
        <f>SUMIFS(Table17[Total out of Inventory],Table17[Product Name],'Stationery Inventory Sum'!$O199,Table17[Product Type2],'Stationery Inventory Sum'!$AG$5)</f>
        <v>0</v>
      </c>
      <c r="AJ199" s="7"/>
      <c r="AK199" s="1">
        <f>SUMIFS(Table7[Quantity
 Sold],Table7[Sale - Product Name],'Stationery Inventory Sum'!$O199,Table7[Product Type2],'Stationery Inventory Sum'!$AK$5)</f>
        <v>0</v>
      </c>
      <c r="AM199" s="1">
        <f>SUMIFS(Table7[Total 
Paid],Table7[Sale - Product Name],'Stationery Inventory Sum'!$O199,Table7[Product Type2],'Stationery Inventory Sum'!$AK$5)</f>
        <v>0</v>
      </c>
    </row>
    <row r="200" spans="16:39" x14ac:dyDescent="0.25">
      <c r="P200" s="7"/>
      <c r="Q200" s="30">
        <f>SUMIFS(Table1914[Quantity],Table1914[Product Name],'Stationery Inventory Sum'!$O200)</f>
        <v>0</v>
      </c>
      <c r="S200" s="1">
        <f>SUMIFS(Table1914[Total Cost],Table1914[Product Name],'Stationery Inventory Sum'!$O200)</f>
        <v>0</v>
      </c>
      <c r="T200" s="7"/>
      <c r="U200" s="1">
        <f>SUMIFS(Table1914[Quantity Purchased],Table1914[Product Name],'Stationery Inventory Sum'!$O200)</f>
        <v>0</v>
      </c>
      <c r="W200" s="1">
        <f>SUMIFS(Table1914[Total Purchase
Cost],Table1914[Product Name],'Stationery Inventory Sum'!$O200)</f>
        <v>0</v>
      </c>
      <c r="X200" s="7"/>
      <c r="Y200" s="61">
        <f t="shared" si="4"/>
        <v>0</v>
      </c>
      <c r="AA200" s="61">
        <f t="shared" si="5"/>
        <v>0</v>
      </c>
      <c r="AB200" s="7"/>
      <c r="AC200" s="1">
        <f>SUMIFS(Table7[Quantity of 
Product Sold],Table7[Sale - Product Name],'Stationery Inventory Sum'!$O200,Table7[Product Type2],'Stationery Inventory Sum'!$AC$5)</f>
        <v>0</v>
      </c>
      <c r="AE200" s="1">
        <f>SUMIFS(Table7[Total Cost of
Goods Sold],Table7[Sale - Product Name],'Stationery Inventory Sum'!$O200,Table7[Product Type2],'Stationery Inventory Sum'!$AC$5)</f>
        <v>0</v>
      </c>
      <c r="AF200" s="7"/>
      <c r="AG200" s="1">
        <f>SUMIFS(Table17[Quantity2],Table17[Product Name],'Stationery Inventory Sum'!$O200,Table17[Product Type2],'Stationery Inventory Sum'!$AG$5)</f>
        <v>0</v>
      </c>
      <c r="AI200" s="1">
        <f>SUMIFS(Table17[Total out of Inventory],Table17[Product Name],'Stationery Inventory Sum'!$O200,Table17[Product Type2],'Stationery Inventory Sum'!$AG$5)</f>
        <v>0</v>
      </c>
      <c r="AJ200" s="7"/>
      <c r="AK200" s="1">
        <f>SUMIFS(Table7[Quantity
 Sold],Table7[Sale - Product Name],'Stationery Inventory Sum'!$O200,Table7[Product Type2],'Stationery Inventory Sum'!$AK$5)</f>
        <v>0</v>
      </c>
      <c r="AM200" s="1">
        <f>SUMIFS(Table7[Total 
Paid],Table7[Sale - Product Name],'Stationery Inventory Sum'!$O200,Table7[Product Type2],'Stationery Inventory Sum'!$AK$5)</f>
        <v>0</v>
      </c>
    </row>
    <row r="201" spans="16:39" x14ac:dyDescent="0.25">
      <c r="P201" s="7"/>
      <c r="Q201" s="30">
        <f>SUMIFS(Table1914[Quantity],Table1914[Product Name],'Stationery Inventory Sum'!$O201)</f>
        <v>0</v>
      </c>
      <c r="S201" s="1">
        <f>SUMIFS(Table1914[Total Cost],Table1914[Product Name],'Stationery Inventory Sum'!$O201)</f>
        <v>0</v>
      </c>
      <c r="T201" s="7"/>
      <c r="U201" s="1">
        <f>SUMIFS(Table1914[Quantity Purchased],Table1914[Product Name],'Stationery Inventory Sum'!$O201)</f>
        <v>0</v>
      </c>
      <c r="W201" s="1">
        <f>SUMIFS(Table1914[Total Purchase
Cost],Table1914[Product Name],'Stationery Inventory Sum'!$O201)</f>
        <v>0</v>
      </c>
      <c r="X201" s="7"/>
      <c r="Y201" s="61">
        <f t="shared" si="4"/>
        <v>0</v>
      </c>
      <c r="AA201" s="61">
        <f t="shared" si="5"/>
        <v>0</v>
      </c>
      <c r="AB201" s="7"/>
      <c r="AC201" s="1">
        <f>SUMIFS(Table7[Quantity of 
Product Sold],Table7[Sale - Product Name],'Stationery Inventory Sum'!$O201,Table7[Product Type2],'Stationery Inventory Sum'!$AC$5)</f>
        <v>0</v>
      </c>
      <c r="AE201" s="1">
        <f>SUMIFS(Table7[Total Cost of
Goods Sold],Table7[Sale - Product Name],'Stationery Inventory Sum'!$O201,Table7[Product Type2],'Stationery Inventory Sum'!$AC$5)</f>
        <v>0</v>
      </c>
      <c r="AF201" s="7"/>
      <c r="AG201" s="1">
        <f>SUMIFS(Table17[Quantity2],Table17[Product Name],'Stationery Inventory Sum'!$O201,Table17[Product Type2],'Stationery Inventory Sum'!$AG$5)</f>
        <v>0</v>
      </c>
      <c r="AI201" s="1">
        <f>SUMIFS(Table17[Total out of Inventory],Table17[Product Name],'Stationery Inventory Sum'!$O201,Table17[Product Type2],'Stationery Inventory Sum'!$AG$5)</f>
        <v>0</v>
      </c>
      <c r="AJ201" s="7"/>
      <c r="AK201" s="1">
        <f>SUMIFS(Table7[Quantity
 Sold],Table7[Sale - Product Name],'Stationery Inventory Sum'!$O201,Table7[Product Type2],'Stationery Inventory Sum'!$AK$5)</f>
        <v>0</v>
      </c>
      <c r="AM201" s="1">
        <f>SUMIFS(Table7[Total 
Paid],Table7[Sale - Product Name],'Stationery Inventory Sum'!$O201,Table7[Product Type2],'Stationery Inventory Sum'!$AK$5)</f>
        <v>0</v>
      </c>
    </row>
    <row r="202" spans="16:39" x14ac:dyDescent="0.25">
      <c r="P202" s="7"/>
      <c r="Q202" s="30">
        <f>SUMIFS(Table1914[Quantity],Table1914[Product Name],'Stationery Inventory Sum'!$O202)</f>
        <v>0</v>
      </c>
      <c r="S202" s="1">
        <f>SUMIFS(Table1914[Total Cost],Table1914[Product Name],'Stationery Inventory Sum'!$O202)</f>
        <v>0</v>
      </c>
      <c r="T202" s="7"/>
      <c r="U202" s="1">
        <f>SUMIFS(Table1914[Quantity Purchased],Table1914[Product Name],'Stationery Inventory Sum'!$O202)</f>
        <v>0</v>
      </c>
      <c r="W202" s="1">
        <f>SUMIFS(Table1914[Total Purchase
Cost],Table1914[Product Name],'Stationery Inventory Sum'!$O202)</f>
        <v>0</v>
      </c>
      <c r="X202" s="7"/>
      <c r="Y202" s="61">
        <f t="shared" ref="Y202:Y265" si="6">SUM(Q202,U202,-AC202,AG202)</f>
        <v>0</v>
      </c>
      <c r="AA202" s="61">
        <f t="shared" ref="AA202:AA265" si="7">SUM(S202,W202,-AE202,AI202)</f>
        <v>0</v>
      </c>
      <c r="AB202" s="7"/>
      <c r="AC202" s="1">
        <f>SUMIFS(Table7[Quantity of 
Product Sold],Table7[Sale - Product Name],'Stationery Inventory Sum'!$O202,Table7[Product Type2],'Stationery Inventory Sum'!$AC$5)</f>
        <v>0</v>
      </c>
      <c r="AE202" s="1">
        <f>SUMIFS(Table7[Total Cost of
Goods Sold],Table7[Sale - Product Name],'Stationery Inventory Sum'!$O202,Table7[Product Type2],'Stationery Inventory Sum'!$AC$5)</f>
        <v>0</v>
      </c>
      <c r="AF202" s="7"/>
      <c r="AG202" s="1">
        <f>SUMIFS(Table17[Quantity2],Table17[Product Name],'Stationery Inventory Sum'!$O202,Table17[Product Type2],'Stationery Inventory Sum'!$AG$5)</f>
        <v>0</v>
      </c>
      <c r="AI202" s="1">
        <f>SUMIFS(Table17[Total out of Inventory],Table17[Product Name],'Stationery Inventory Sum'!$O202,Table17[Product Type2],'Stationery Inventory Sum'!$AG$5)</f>
        <v>0</v>
      </c>
      <c r="AJ202" s="7"/>
      <c r="AK202" s="1">
        <f>SUMIFS(Table7[Quantity
 Sold],Table7[Sale - Product Name],'Stationery Inventory Sum'!$O202,Table7[Product Type2],'Stationery Inventory Sum'!$AK$5)</f>
        <v>0</v>
      </c>
      <c r="AM202" s="1">
        <f>SUMIFS(Table7[Total 
Paid],Table7[Sale - Product Name],'Stationery Inventory Sum'!$O202,Table7[Product Type2],'Stationery Inventory Sum'!$AK$5)</f>
        <v>0</v>
      </c>
    </row>
    <row r="203" spans="16:39" x14ac:dyDescent="0.25">
      <c r="P203" s="7"/>
      <c r="Q203" s="30">
        <f>SUMIFS(Table1914[Quantity],Table1914[Product Name],'Stationery Inventory Sum'!$O203)</f>
        <v>0</v>
      </c>
      <c r="S203" s="1">
        <f>SUMIFS(Table1914[Total Cost],Table1914[Product Name],'Stationery Inventory Sum'!$O203)</f>
        <v>0</v>
      </c>
      <c r="T203" s="7"/>
      <c r="U203" s="1">
        <f>SUMIFS(Table1914[Quantity Purchased],Table1914[Product Name],'Stationery Inventory Sum'!$O203)</f>
        <v>0</v>
      </c>
      <c r="W203" s="1">
        <f>SUMIFS(Table1914[Total Purchase
Cost],Table1914[Product Name],'Stationery Inventory Sum'!$O203)</f>
        <v>0</v>
      </c>
      <c r="X203" s="7"/>
      <c r="Y203" s="61">
        <f t="shared" si="6"/>
        <v>0</v>
      </c>
      <c r="AA203" s="61">
        <f t="shared" si="7"/>
        <v>0</v>
      </c>
      <c r="AB203" s="7"/>
      <c r="AC203" s="1">
        <f>SUMIFS(Table7[Quantity of 
Product Sold],Table7[Sale - Product Name],'Stationery Inventory Sum'!$O203,Table7[Product Type2],'Stationery Inventory Sum'!$AC$5)</f>
        <v>0</v>
      </c>
      <c r="AE203" s="1">
        <f>SUMIFS(Table7[Total Cost of
Goods Sold],Table7[Sale - Product Name],'Stationery Inventory Sum'!$O203,Table7[Product Type2],'Stationery Inventory Sum'!$AC$5)</f>
        <v>0</v>
      </c>
      <c r="AF203" s="7"/>
      <c r="AG203" s="1">
        <f>SUMIFS(Table17[Quantity2],Table17[Product Name],'Stationery Inventory Sum'!$O203,Table17[Product Type2],'Stationery Inventory Sum'!$AG$5)</f>
        <v>0</v>
      </c>
      <c r="AI203" s="1">
        <f>SUMIFS(Table17[Total out of Inventory],Table17[Product Name],'Stationery Inventory Sum'!$O203,Table17[Product Type2],'Stationery Inventory Sum'!$AG$5)</f>
        <v>0</v>
      </c>
      <c r="AJ203" s="7"/>
      <c r="AK203" s="1">
        <f>SUMIFS(Table7[Quantity
 Sold],Table7[Sale - Product Name],'Stationery Inventory Sum'!$O203,Table7[Product Type2],'Stationery Inventory Sum'!$AK$5)</f>
        <v>0</v>
      </c>
      <c r="AM203" s="1">
        <f>SUMIFS(Table7[Total 
Paid],Table7[Sale - Product Name],'Stationery Inventory Sum'!$O203,Table7[Product Type2],'Stationery Inventory Sum'!$AK$5)</f>
        <v>0</v>
      </c>
    </row>
    <row r="204" spans="16:39" x14ac:dyDescent="0.25">
      <c r="P204" s="7"/>
      <c r="Q204" s="30">
        <f>SUMIFS(Table1914[Quantity],Table1914[Product Name],'Stationery Inventory Sum'!$O204)</f>
        <v>0</v>
      </c>
      <c r="S204" s="1">
        <f>SUMIFS(Table1914[Total Cost],Table1914[Product Name],'Stationery Inventory Sum'!$O204)</f>
        <v>0</v>
      </c>
      <c r="T204" s="7"/>
      <c r="U204" s="1">
        <f>SUMIFS(Table1914[Quantity Purchased],Table1914[Product Name],'Stationery Inventory Sum'!$O204)</f>
        <v>0</v>
      </c>
      <c r="W204" s="1">
        <f>SUMIFS(Table1914[Total Purchase
Cost],Table1914[Product Name],'Stationery Inventory Sum'!$O204)</f>
        <v>0</v>
      </c>
      <c r="X204" s="7"/>
      <c r="Y204" s="61">
        <f t="shared" si="6"/>
        <v>0</v>
      </c>
      <c r="AA204" s="61">
        <f t="shared" si="7"/>
        <v>0</v>
      </c>
      <c r="AB204" s="7"/>
      <c r="AC204" s="1">
        <f>SUMIFS(Table7[Quantity of 
Product Sold],Table7[Sale - Product Name],'Stationery Inventory Sum'!$O204,Table7[Product Type2],'Stationery Inventory Sum'!$AC$5)</f>
        <v>0</v>
      </c>
      <c r="AE204" s="1">
        <f>SUMIFS(Table7[Total Cost of
Goods Sold],Table7[Sale - Product Name],'Stationery Inventory Sum'!$O204,Table7[Product Type2],'Stationery Inventory Sum'!$AC$5)</f>
        <v>0</v>
      </c>
      <c r="AF204" s="7"/>
      <c r="AG204" s="1">
        <f>SUMIFS(Table17[Quantity2],Table17[Product Name],'Stationery Inventory Sum'!$O204,Table17[Product Type2],'Stationery Inventory Sum'!$AG$5)</f>
        <v>0</v>
      </c>
      <c r="AI204" s="1">
        <f>SUMIFS(Table17[Total out of Inventory],Table17[Product Name],'Stationery Inventory Sum'!$O204,Table17[Product Type2],'Stationery Inventory Sum'!$AG$5)</f>
        <v>0</v>
      </c>
      <c r="AJ204" s="7"/>
      <c r="AK204" s="1">
        <f>SUMIFS(Table7[Quantity
 Sold],Table7[Sale - Product Name],'Stationery Inventory Sum'!$O204,Table7[Product Type2],'Stationery Inventory Sum'!$AK$5)</f>
        <v>0</v>
      </c>
      <c r="AM204" s="1">
        <f>SUMIFS(Table7[Total 
Paid],Table7[Sale - Product Name],'Stationery Inventory Sum'!$O204,Table7[Product Type2],'Stationery Inventory Sum'!$AK$5)</f>
        <v>0</v>
      </c>
    </row>
    <row r="205" spans="16:39" x14ac:dyDescent="0.25">
      <c r="P205" s="7"/>
      <c r="Q205" s="30">
        <f>SUMIFS(Table1914[Quantity],Table1914[Product Name],'Stationery Inventory Sum'!$O205)</f>
        <v>0</v>
      </c>
      <c r="S205" s="1">
        <f>SUMIFS(Table1914[Total Cost],Table1914[Product Name],'Stationery Inventory Sum'!$O205)</f>
        <v>0</v>
      </c>
      <c r="T205" s="7"/>
      <c r="U205" s="1">
        <f>SUMIFS(Table1914[Quantity Purchased],Table1914[Product Name],'Stationery Inventory Sum'!$O205)</f>
        <v>0</v>
      </c>
      <c r="W205" s="1">
        <f>SUMIFS(Table1914[Total Purchase
Cost],Table1914[Product Name],'Stationery Inventory Sum'!$O205)</f>
        <v>0</v>
      </c>
      <c r="X205" s="7"/>
      <c r="Y205" s="61">
        <f t="shared" si="6"/>
        <v>0</v>
      </c>
      <c r="AA205" s="61">
        <f t="shared" si="7"/>
        <v>0</v>
      </c>
      <c r="AB205" s="7"/>
      <c r="AC205" s="1">
        <f>SUMIFS(Table7[Quantity of 
Product Sold],Table7[Sale - Product Name],'Stationery Inventory Sum'!$O205,Table7[Product Type2],'Stationery Inventory Sum'!$AC$5)</f>
        <v>0</v>
      </c>
      <c r="AE205" s="1">
        <f>SUMIFS(Table7[Total Cost of
Goods Sold],Table7[Sale - Product Name],'Stationery Inventory Sum'!$O205,Table7[Product Type2],'Stationery Inventory Sum'!$AC$5)</f>
        <v>0</v>
      </c>
      <c r="AF205" s="7"/>
      <c r="AG205" s="1">
        <f>SUMIFS(Table17[Quantity2],Table17[Product Name],'Stationery Inventory Sum'!$O205,Table17[Product Type2],'Stationery Inventory Sum'!$AG$5)</f>
        <v>0</v>
      </c>
      <c r="AI205" s="1">
        <f>SUMIFS(Table17[Total out of Inventory],Table17[Product Name],'Stationery Inventory Sum'!$O205,Table17[Product Type2],'Stationery Inventory Sum'!$AG$5)</f>
        <v>0</v>
      </c>
      <c r="AJ205" s="7"/>
      <c r="AK205" s="1">
        <f>SUMIFS(Table7[Quantity
 Sold],Table7[Sale - Product Name],'Stationery Inventory Sum'!$O205,Table7[Product Type2],'Stationery Inventory Sum'!$AK$5)</f>
        <v>0</v>
      </c>
      <c r="AM205" s="1">
        <f>SUMIFS(Table7[Total 
Paid],Table7[Sale - Product Name],'Stationery Inventory Sum'!$O205,Table7[Product Type2],'Stationery Inventory Sum'!$AK$5)</f>
        <v>0</v>
      </c>
    </row>
    <row r="206" spans="16:39" x14ac:dyDescent="0.25">
      <c r="P206" s="7"/>
      <c r="Q206" s="30">
        <f>SUMIFS(Table1914[Quantity],Table1914[Product Name],'Stationery Inventory Sum'!$O206)</f>
        <v>0</v>
      </c>
      <c r="S206" s="1">
        <f>SUMIFS(Table1914[Total Cost],Table1914[Product Name],'Stationery Inventory Sum'!$O206)</f>
        <v>0</v>
      </c>
      <c r="T206" s="7"/>
      <c r="U206" s="1">
        <f>SUMIFS(Table1914[Quantity Purchased],Table1914[Product Name],'Stationery Inventory Sum'!$O206)</f>
        <v>0</v>
      </c>
      <c r="W206" s="1">
        <f>SUMIFS(Table1914[Total Purchase
Cost],Table1914[Product Name],'Stationery Inventory Sum'!$O206)</f>
        <v>0</v>
      </c>
      <c r="X206" s="7"/>
      <c r="Y206" s="61">
        <f t="shared" si="6"/>
        <v>0</v>
      </c>
      <c r="AA206" s="61">
        <f t="shared" si="7"/>
        <v>0</v>
      </c>
      <c r="AB206" s="7"/>
      <c r="AC206" s="1">
        <f>SUMIFS(Table7[Quantity of 
Product Sold],Table7[Sale - Product Name],'Stationery Inventory Sum'!$O206,Table7[Product Type2],'Stationery Inventory Sum'!$AC$5)</f>
        <v>0</v>
      </c>
      <c r="AE206" s="1">
        <f>SUMIFS(Table7[Total Cost of
Goods Sold],Table7[Sale - Product Name],'Stationery Inventory Sum'!$O206,Table7[Product Type2],'Stationery Inventory Sum'!$AC$5)</f>
        <v>0</v>
      </c>
      <c r="AF206" s="7"/>
      <c r="AG206" s="1">
        <f>SUMIFS(Table17[Quantity2],Table17[Product Name],'Stationery Inventory Sum'!$O206,Table17[Product Type2],'Stationery Inventory Sum'!$AG$5)</f>
        <v>0</v>
      </c>
      <c r="AI206" s="1">
        <f>SUMIFS(Table17[Total out of Inventory],Table17[Product Name],'Stationery Inventory Sum'!$O206,Table17[Product Type2],'Stationery Inventory Sum'!$AG$5)</f>
        <v>0</v>
      </c>
      <c r="AJ206" s="7"/>
      <c r="AK206" s="1">
        <f>SUMIFS(Table7[Quantity
 Sold],Table7[Sale - Product Name],'Stationery Inventory Sum'!$O206,Table7[Product Type2],'Stationery Inventory Sum'!$AK$5)</f>
        <v>0</v>
      </c>
      <c r="AM206" s="1">
        <f>SUMIFS(Table7[Total 
Paid],Table7[Sale - Product Name],'Stationery Inventory Sum'!$O206,Table7[Product Type2],'Stationery Inventory Sum'!$AK$5)</f>
        <v>0</v>
      </c>
    </row>
    <row r="207" spans="16:39" x14ac:dyDescent="0.25">
      <c r="P207" s="7"/>
      <c r="Q207" s="30">
        <f>SUMIFS(Table1914[Quantity],Table1914[Product Name],'Stationery Inventory Sum'!$O207)</f>
        <v>0</v>
      </c>
      <c r="S207" s="1">
        <f>SUMIFS(Table1914[Total Cost],Table1914[Product Name],'Stationery Inventory Sum'!$O207)</f>
        <v>0</v>
      </c>
      <c r="T207" s="7"/>
      <c r="U207" s="1">
        <f>SUMIFS(Table1914[Quantity Purchased],Table1914[Product Name],'Stationery Inventory Sum'!$O207)</f>
        <v>0</v>
      </c>
      <c r="W207" s="1">
        <f>SUMIFS(Table1914[Total Purchase
Cost],Table1914[Product Name],'Stationery Inventory Sum'!$O207)</f>
        <v>0</v>
      </c>
      <c r="X207" s="7"/>
      <c r="Y207" s="61">
        <f t="shared" si="6"/>
        <v>0</v>
      </c>
      <c r="AA207" s="61">
        <f t="shared" si="7"/>
        <v>0</v>
      </c>
      <c r="AB207" s="7"/>
      <c r="AC207" s="1">
        <f>SUMIFS(Table7[Quantity of 
Product Sold],Table7[Sale - Product Name],'Stationery Inventory Sum'!$O207,Table7[Product Type2],'Stationery Inventory Sum'!$AC$5)</f>
        <v>0</v>
      </c>
      <c r="AE207" s="1">
        <f>SUMIFS(Table7[Total Cost of
Goods Sold],Table7[Sale - Product Name],'Stationery Inventory Sum'!$O207,Table7[Product Type2],'Stationery Inventory Sum'!$AC$5)</f>
        <v>0</v>
      </c>
      <c r="AF207" s="7"/>
      <c r="AG207" s="1">
        <f>SUMIFS(Table17[Quantity2],Table17[Product Name],'Stationery Inventory Sum'!$O207,Table17[Product Type2],'Stationery Inventory Sum'!$AG$5)</f>
        <v>0</v>
      </c>
      <c r="AI207" s="1">
        <f>SUMIFS(Table17[Total out of Inventory],Table17[Product Name],'Stationery Inventory Sum'!$O207,Table17[Product Type2],'Stationery Inventory Sum'!$AG$5)</f>
        <v>0</v>
      </c>
      <c r="AJ207" s="7"/>
      <c r="AK207" s="1">
        <f>SUMIFS(Table7[Quantity
 Sold],Table7[Sale - Product Name],'Stationery Inventory Sum'!$O207,Table7[Product Type2],'Stationery Inventory Sum'!$AK$5)</f>
        <v>0</v>
      </c>
      <c r="AM207" s="1">
        <f>SUMIFS(Table7[Total 
Paid],Table7[Sale - Product Name],'Stationery Inventory Sum'!$O207,Table7[Product Type2],'Stationery Inventory Sum'!$AK$5)</f>
        <v>0</v>
      </c>
    </row>
    <row r="208" spans="16:39" x14ac:dyDescent="0.25">
      <c r="P208" s="7"/>
      <c r="Q208" s="30">
        <f>SUMIFS(Table1914[Quantity],Table1914[Product Name],'Stationery Inventory Sum'!$O208)</f>
        <v>0</v>
      </c>
      <c r="S208" s="1">
        <f>SUMIFS(Table1914[Total Cost],Table1914[Product Name],'Stationery Inventory Sum'!$O208)</f>
        <v>0</v>
      </c>
      <c r="T208" s="7"/>
      <c r="U208" s="1">
        <f>SUMIFS(Table1914[Quantity Purchased],Table1914[Product Name],'Stationery Inventory Sum'!$O208)</f>
        <v>0</v>
      </c>
      <c r="W208" s="1">
        <f>SUMIFS(Table1914[Total Purchase
Cost],Table1914[Product Name],'Stationery Inventory Sum'!$O208)</f>
        <v>0</v>
      </c>
      <c r="X208" s="7"/>
      <c r="Y208" s="61">
        <f t="shared" si="6"/>
        <v>0</v>
      </c>
      <c r="AA208" s="61">
        <f t="shared" si="7"/>
        <v>0</v>
      </c>
      <c r="AB208" s="7"/>
      <c r="AC208" s="1">
        <f>SUMIFS(Table7[Quantity of 
Product Sold],Table7[Sale - Product Name],'Stationery Inventory Sum'!$O208,Table7[Product Type2],'Stationery Inventory Sum'!$AC$5)</f>
        <v>0</v>
      </c>
      <c r="AE208" s="1">
        <f>SUMIFS(Table7[Total Cost of
Goods Sold],Table7[Sale - Product Name],'Stationery Inventory Sum'!$O208,Table7[Product Type2],'Stationery Inventory Sum'!$AC$5)</f>
        <v>0</v>
      </c>
      <c r="AF208" s="7"/>
      <c r="AG208" s="1">
        <f>SUMIFS(Table17[Quantity2],Table17[Product Name],'Stationery Inventory Sum'!$O208,Table17[Product Type2],'Stationery Inventory Sum'!$AG$5)</f>
        <v>0</v>
      </c>
      <c r="AI208" s="1">
        <f>SUMIFS(Table17[Total out of Inventory],Table17[Product Name],'Stationery Inventory Sum'!$O208,Table17[Product Type2],'Stationery Inventory Sum'!$AG$5)</f>
        <v>0</v>
      </c>
      <c r="AJ208" s="7"/>
      <c r="AK208" s="1">
        <f>SUMIFS(Table7[Quantity
 Sold],Table7[Sale - Product Name],'Stationery Inventory Sum'!$O208,Table7[Product Type2],'Stationery Inventory Sum'!$AK$5)</f>
        <v>0</v>
      </c>
      <c r="AM208" s="1">
        <f>SUMIFS(Table7[Total 
Paid],Table7[Sale - Product Name],'Stationery Inventory Sum'!$O208,Table7[Product Type2],'Stationery Inventory Sum'!$AK$5)</f>
        <v>0</v>
      </c>
    </row>
    <row r="209" spans="16:39" x14ac:dyDescent="0.25">
      <c r="P209" s="7"/>
      <c r="Q209" s="30">
        <f>SUMIFS(Table1914[Quantity],Table1914[Product Name],'Stationery Inventory Sum'!$O209)</f>
        <v>0</v>
      </c>
      <c r="S209" s="1">
        <f>SUMIFS(Table1914[Total Cost],Table1914[Product Name],'Stationery Inventory Sum'!$O209)</f>
        <v>0</v>
      </c>
      <c r="T209" s="7"/>
      <c r="U209" s="1">
        <f>SUMIFS(Table1914[Quantity Purchased],Table1914[Product Name],'Stationery Inventory Sum'!$O209)</f>
        <v>0</v>
      </c>
      <c r="W209" s="1">
        <f>SUMIFS(Table1914[Total Purchase
Cost],Table1914[Product Name],'Stationery Inventory Sum'!$O209)</f>
        <v>0</v>
      </c>
      <c r="X209" s="7"/>
      <c r="Y209" s="61">
        <f t="shared" si="6"/>
        <v>0</v>
      </c>
      <c r="AA209" s="61">
        <f t="shared" si="7"/>
        <v>0</v>
      </c>
      <c r="AB209" s="7"/>
      <c r="AC209" s="1">
        <f>SUMIFS(Table7[Quantity of 
Product Sold],Table7[Sale - Product Name],'Stationery Inventory Sum'!$O209,Table7[Product Type2],'Stationery Inventory Sum'!$AC$5)</f>
        <v>0</v>
      </c>
      <c r="AE209" s="1">
        <f>SUMIFS(Table7[Total Cost of
Goods Sold],Table7[Sale - Product Name],'Stationery Inventory Sum'!$O209,Table7[Product Type2],'Stationery Inventory Sum'!$AC$5)</f>
        <v>0</v>
      </c>
      <c r="AF209" s="7"/>
      <c r="AG209" s="1">
        <f>SUMIFS(Table17[Quantity2],Table17[Product Name],'Stationery Inventory Sum'!$O209,Table17[Product Type2],'Stationery Inventory Sum'!$AG$5)</f>
        <v>0</v>
      </c>
      <c r="AI209" s="1">
        <f>SUMIFS(Table17[Total out of Inventory],Table17[Product Name],'Stationery Inventory Sum'!$O209,Table17[Product Type2],'Stationery Inventory Sum'!$AG$5)</f>
        <v>0</v>
      </c>
      <c r="AJ209" s="7"/>
      <c r="AK209" s="1">
        <f>SUMIFS(Table7[Quantity
 Sold],Table7[Sale - Product Name],'Stationery Inventory Sum'!$O209,Table7[Product Type2],'Stationery Inventory Sum'!$AK$5)</f>
        <v>0</v>
      </c>
      <c r="AM209" s="1">
        <f>SUMIFS(Table7[Total 
Paid],Table7[Sale - Product Name],'Stationery Inventory Sum'!$O209,Table7[Product Type2],'Stationery Inventory Sum'!$AK$5)</f>
        <v>0</v>
      </c>
    </row>
    <row r="210" spans="16:39" x14ac:dyDescent="0.25">
      <c r="P210" s="7"/>
      <c r="Q210" s="30">
        <f>SUMIFS(Table1914[Quantity],Table1914[Product Name],'Stationery Inventory Sum'!$O210)</f>
        <v>0</v>
      </c>
      <c r="S210" s="1">
        <f>SUMIFS(Table1914[Total Cost],Table1914[Product Name],'Stationery Inventory Sum'!$O210)</f>
        <v>0</v>
      </c>
      <c r="T210" s="7"/>
      <c r="U210" s="1">
        <f>SUMIFS(Table1914[Quantity Purchased],Table1914[Product Name],'Stationery Inventory Sum'!$O210)</f>
        <v>0</v>
      </c>
      <c r="W210" s="1">
        <f>SUMIFS(Table1914[Total Purchase
Cost],Table1914[Product Name],'Stationery Inventory Sum'!$O210)</f>
        <v>0</v>
      </c>
      <c r="X210" s="7"/>
      <c r="Y210" s="61">
        <f t="shared" si="6"/>
        <v>0</v>
      </c>
      <c r="AA210" s="61">
        <f t="shared" si="7"/>
        <v>0</v>
      </c>
      <c r="AB210" s="7"/>
      <c r="AC210" s="1">
        <f>SUMIFS(Table7[Quantity of 
Product Sold],Table7[Sale - Product Name],'Stationery Inventory Sum'!$O210,Table7[Product Type2],'Stationery Inventory Sum'!$AC$5)</f>
        <v>0</v>
      </c>
      <c r="AE210" s="1">
        <f>SUMIFS(Table7[Total Cost of
Goods Sold],Table7[Sale - Product Name],'Stationery Inventory Sum'!$O210,Table7[Product Type2],'Stationery Inventory Sum'!$AC$5)</f>
        <v>0</v>
      </c>
      <c r="AF210" s="7"/>
      <c r="AG210" s="1">
        <f>SUMIFS(Table17[Quantity2],Table17[Product Name],'Stationery Inventory Sum'!$O210,Table17[Product Type2],'Stationery Inventory Sum'!$AG$5)</f>
        <v>0</v>
      </c>
      <c r="AI210" s="1">
        <f>SUMIFS(Table17[Total out of Inventory],Table17[Product Name],'Stationery Inventory Sum'!$O210,Table17[Product Type2],'Stationery Inventory Sum'!$AG$5)</f>
        <v>0</v>
      </c>
      <c r="AJ210" s="7"/>
      <c r="AK210" s="1">
        <f>SUMIFS(Table7[Quantity
 Sold],Table7[Sale - Product Name],'Stationery Inventory Sum'!$O210,Table7[Product Type2],'Stationery Inventory Sum'!$AK$5)</f>
        <v>0</v>
      </c>
      <c r="AM210" s="1">
        <f>SUMIFS(Table7[Total 
Paid],Table7[Sale - Product Name],'Stationery Inventory Sum'!$O210,Table7[Product Type2],'Stationery Inventory Sum'!$AK$5)</f>
        <v>0</v>
      </c>
    </row>
    <row r="211" spans="16:39" x14ac:dyDescent="0.25">
      <c r="P211" s="7"/>
      <c r="Q211" s="30">
        <f>SUMIFS(Table1914[Quantity],Table1914[Product Name],'Stationery Inventory Sum'!$O211)</f>
        <v>0</v>
      </c>
      <c r="S211" s="1">
        <f>SUMIFS(Table1914[Total Cost],Table1914[Product Name],'Stationery Inventory Sum'!$O211)</f>
        <v>0</v>
      </c>
      <c r="T211" s="7"/>
      <c r="U211" s="1">
        <f>SUMIFS(Table1914[Quantity Purchased],Table1914[Product Name],'Stationery Inventory Sum'!$O211)</f>
        <v>0</v>
      </c>
      <c r="W211" s="1">
        <f>SUMIFS(Table1914[Total Purchase
Cost],Table1914[Product Name],'Stationery Inventory Sum'!$O211)</f>
        <v>0</v>
      </c>
      <c r="X211" s="7"/>
      <c r="Y211" s="61">
        <f t="shared" si="6"/>
        <v>0</v>
      </c>
      <c r="AA211" s="61">
        <f t="shared" si="7"/>
        <v>0</v>
      </c>
      <c r="AB211" s="7"/>
      <c r="AC211" s="1">
        <f>SUMIFS(Table7[Quantity of 
Product Sold],Table7[Sale - Product Name],'Stationery Inventory Sum'!$O211,Table7[Product Type2],'Stationery Inventory Sum'!$AC$5)</f>
        <v>0</v>
      </c>
      <c r="AE211" s="1">
        <f>SUMIFS(Table7[Total Cost of
Goods Sold],Table7[Sale - Product Name],'Stationery Inventory Sum'!$O211,Table7[Product Type2],'Stationery Inventory Sum'!$AC$5)</f>
        <v>0</v>
      </c>
      <c r="AF211" s="7"/>
      <c r="AG211" s="1">
        <f>SUMIFS(Table17[Quantity2],Table17[Product Name],'Stationery Inventory Sum'!$O211,Table17[Product Type2],'Stationery Inventory Sum'!$AG$5)</f>
        <v>0</v>
      </c>
      <c r="AI211" s="1">
        <f>SUMIFS(Table17[Total out of Inventory],Table17[Product Name],'Stationery Inventory Sum'!$O211,Table17[Product Type2],'Stationery Inventory Sum'!$AG$5)</f>
        <v>0</v>
      </c>
      <c r="AJ211" s="7"/>
      <c r="AK211" s="1">
        <f>SUMIFS(Table7[Quantity
 Sold],Table7[Sale - Product Name],'Stationery Inventory Sum'!$O211,Table7[Product Type2],'Stationery Inventory Sum'!$AK$5)</f>
        <v>0</v>
      </c>
      <c r="AM211" s="1">
        <f>SUMIFS(Table7[Total 
Paid],Table7[Sale - Product Name],'Stationery Inventory Sum'!$O211,Table7[Product Type2],'Stationery Inventory Sum'!$AK$5)</f>
        <v>0</v>
      </c>
    </row>
    <row r="212" spans="16:39" x14ac:dyDescent="0.25">
      <c r="P212" s="7"/>
      <c r="Q212" s="30">
        <f>SUMIFS(Table1914[Quantity],Table1914[Product Name],'Stationery Inventory Sum'!$O212)</f>
        <v>0</v>
      </c>
      <c r="S212" s="1">
        <f>SUMIFS(Table1914[Total Cost],Table1914[Product Name],'Stationery Inventory Sum'!$O212)</f>
        <v>0</v>
      </c>
      <c r="T212" s="7"/>
      <c r="U212" s="1">
        <f>SUMIFS(Table1914[Quantity Purchased],Table1914[Product Name],'Stationery Inventory Sum'!$O212)</f>
        <v>0</v>
      </c>
      <c r="W212" s="1">
        <f>SUMIFS(Table1914[Total Purchase
Cost],Table1914[Product Name],'Stationery Inventory Sum'!$O212)</f>
        <v>0</v>
      </c>
      <c r="X212" s="7"/>
      <c r="Y212" s="61">
        <f t="shared" si="6"/>
        <v>0</v>
      </c>
      <c r="AA212" s="61">
        <f t="shared" si="7"/>
        <v>0</v>
      </c>
      <c r="AB212" s="7"/>
      <c r="AC212" s="1">
        <f>SUMIFS(Table7[Quantity of 
Product Sold],Table7[Sale - Product Name],'Stationery Inventory Sum'!$O212,Table7[Product Type2],'Stationery Inventory Sum'!$AC$5)</f>
        <v>0</v>
      </c>
      <c r="AE212" s="1">
        <f>SUMIFS(Table7[Total Cost of
Goods Sold],Table7[Sale - Product Name],'Stationery Inventory Sum'!$O212,Table7[Product Type2],'Stationery Inventory Sum'!$AC$5)</f>
        <v>0</v>
      </c>
      <c r="AF212" s="7"/>
      <c r="AG212" s="1">
        <f>SUMIFS(Table17[Quantity2],Table17[Product Name],'Stationery Inventory Sum'!$O212,Table17[Product Type2],'Stationery Inventory Sum'!$AG$5)</f>
        <v>0</v>
      </c>
      <c r="AI212" s="1">
        <f>SUMIFS(Table17[Total out of Inventory],Table17[Product Name],'Stationery Inventory Sum'!$O212,Table17[Product Type2],'Stationery Inventory Sum'!$AG$5)</f>
        <v>0</v>
      </c>
      <c r="AJ212" s="7"/>
      <c r="AK212" s="1">
        <f>SUMIFS(Table7[Quantity
 Sold],Table7[Sale - Product Name],'Stationery Inventory Sum'!$O212,Table7[Product Type2],'Stationery Inventory Sum'!$AK$5)</f>
        <v>0</v>
      </c>
      <c r="AM212" s="1">
        <f>SUMIFS(Table7[Total 
Paid],Table7[Sale - Product Name],'Stationery Inventory Sum'!$O212,Table7[Product Type2],'Stationery Inventory Sum'!$AK$5)</f>
        <v>0</v>
      </c>
    </row>
    <row r="213" spans="16:39" x14ac:dyDescent="0.25">
      <c r="P213" s="7"/>
      <c r="Q213" s="30">
        <f>SUMIFS(Table1914[Quantity],Table1914[Product Name],'Stationery Inventory Sum'!$O213)</f>
        <v>0</v>
      </c>
      <c r="S213" s="1">
        <f>SUMIFS(Table1914[Total Cost],Table1914[Product Name],'Stationery Inventory Sum'!$O213)</f>
        <v>0</v>
      </c>
      <c r="T213" s="7"/>
      <c r="U213" s="1">
        <f>SUMIFS(Table1914[Quantity Purchased],Table1914[Product Name],'Stationery Inventory Sum'!$O213)</f>
        <v>0</v>
      </c>
      <c r="W213" s="1">
        <f>SUMIFS(Table1914[Total Purchase
Cost],Table1914[Product Name],'Stationery Inventory Sum'!$O213)</f>
        <v>0</v>
      </c>
      <c r="X213" s="7"/>
      <c r="Y213" s="61">
        <f t="shared" si="6"/>
        <v>0</v>
      </c>
      <c r="AA213" s="61">
        <f t="shared" si="7"/>
        <v>0</v>
      </c>
      <c r="AB213" s="7"/>
      <c r="AC213" s="1">
        <f>SUMIFS(Table7[Quantity of 
Product Sold],Table7[Sale - Product Name],'Stationery Inventory Sum'!$O213,Table7[Product Type2],'Stationery Inventory Sum'!$AC$5)</f>
        <v>0</v>
      </c>
      <c r="AE213" s="1">
        <f>SUMIFS(Table7[Total Cost of
Goods Sold],Table7[Sale - Product Name],'Stationery Inventory Sum'!$O213,Table7[Product Type2],'Stationery Inventory Sum'!$AC$5)</f>
        <v>0</v>
      </c>
      <c r="AF213" s="7"/>
      <c r="AG213" s="1">
        <f>SUMIFS(Table17[Quantity2],Table17[Product Name],'Stationery Inventory Sum'!$O213,Table17[Product Type2],'Stationery Inventory Sum'!$AG$5)</f>
        <v>0</v>
      </c>
      <c r="AI213" s="1">
        <f>SUMIFS(Table17[Total out of Inventory],Table17[Product Name],'Stationery Inventory Sum'!$O213,Table17[Product Type2],'Stationery Inventory Sum'!$AG$5)</f>
        <v>0</v>
      </c>
      <c r="AJ213" s="7"/>
      <c r="AK213" s="1">
        <f>SUMIFS(Table7[Quantity
 Sold],Table7[Sale - Product Name],'Stationery Inventory Sum'!$O213,Table7[Product Type2],'Stationery Inventory Sum'!$AK$5)</f>
        <v>0</v>
      </c>
      <c r="AM213" s="1">
        <f>SUMIFS(Table7[Total 
Paid],Table7[Sale - Product Name],'Stationery Inventory Sum'!$O213,Table7[Product Type2],'Stationery Inventory Sum'!$AK$5)</f>
        <v>0</v>
      </c>
    </row>
    <row r="214" spans="16:39" x14ac:dyDescent="0.25">
      <c r="P214" s="7"/>
      <c r="Q214" s="30">
        <f>SUMIFS(Table1914[Quantity],Table1914[Product Name],'Stationery Inventory Sum'!$O214)</f>
        <v>0</v>
      </c>
      <c r="S214" s="1">
        <f>SUMIFS(Table1914[Total Cost],Table1914[Product Name],'Stationery Inventory Sum'!$O214)</f>
        <v>0</v>
      </c>
      <c r="T214" s="7"/>
      <c r="U214" s="1">
        <f>SUMIFS(Table1914[Quantity Purchased],Table1914[Product Name],'Stationery Inventory Sum'!$O214)</f>
        <v>0</v>
      </c>
      <c r="W214" s="1">
        <f>SUMIFS(Table1914[Total Purchase
Cost],Table1914[Product Name],'Stationery Inventory Sum'!$O214)</f>
        <v>0</v>
      </c>
      <c r="X214" s="7"/>
      <c r="Y214" s="61">
        <f t="shared" si="6"/>
        <v>0</v>
      </c>
      <c r="AA214" s="61">
        <f t="shared" si="7"/>
        <v>0</v>
      </c>
      <c r="AB214" s="7"/>
      <c r="AC214" s="1">
        <f>SUMIFS(Table7[Quantity of 
Product Sold],Table7[Sale - Product Name],'Stationery Inventory Sum'!$O214,Table7[Product Type2],'Stationery Inventory Sum'!$AC$5)</f>
        <v>0</v>
      </c>
      <c r="AE214" s="1">
        <f>SUMIFS(Table7[Total Cost of
Goods Sold],Table7[Sale - Product Name],'Stationery Inventory Sum'!$O214,Table7[Product Type2],'Stationery Inventory Sum'!$AC$5)</f>
        <v>0</v>
      </c>
      <c r="AF214" s="7"/>
      <c r="AG214" s="1">
        <f>SUMIFS(Table17[Quantity2],Table17[Product Name],'Stationery Inventory Sum'!$O214,Table17[Product Type2],'Stationery Inventory Sum'!$AG$5)</f>
        <v>0</v>
      </c>
      <c r="AI214" s="1">
        <f>SUMIFS(Table17[Total out of Inventory],Table17[Product Name],'Stationery Inventory Sum'!$O214,Table17[Product Type2],'Stationery Inventory Sum'!$AG$5)</f>
        <v>0</v>
      </c>
      <c r="AJ214" s="7"/>
      <c r="AK214" s="1">
        <f>SUMIFS(Table7[Quantity
 Sold],Table7[Sale - Product Name],'Stationery Inventory Sum'!$O214,Table7[Product Type2],'Stationery Inventory Sum'!$AK$5)</f>
        <v>0</v>
      </c>
      <c r="AM214" s="1">
        <f>SUMIFS(Table7[Total 
Paid],Table7[Sale - Product Name],'Stationery Inventory Sum'!$O214,Table7[Product Type2],'Stationery Inventory Sum'!$AK$5)</f>
        <v>0</v>
      </c>
    </row>
    <row r="215" spans="16:39" x14ac:dyDescent="0.25">
      <c r="P215" s="7"/>
      <c r="Q215" s="30">
        <f>SUMIFS(Table1914[Quantity],Table1914[Product Name],'Stationery Inventory Sum'!$O215)</f>
        <v>0</v>
      </c>
      <c r="S215" s="1">
        <f>SUMIFS(Table1914[Total Cost],Table1914[Product Name],'Stationery Inventory Sum'!$O215)</f>
        <v>0</v>
      </c>
      <c r="T215" s="7"/>
      <c r="U215" s="1">
        <f>SUMIFS(Table1914[Quantity Purchased],Table1914[Product Name],'Stationery Inventory Sum'!$O215)</f>
        <v>0</v>
      </c>
      <c r="W215" s="1">
        <f>SUMIFS(Table1914[Total Purchase
Cost],Table1914[Product Name],'Stationery Inventory Sum'!$O215)</f>
        <v>0</v>
      </c>
      <c r="X215" s="7"/>
      <c r="Y215" s="61">
        <f t="shared" si="6"/>
        <v>0</v>
      </c>
      <c r="AA215" s="61">
        <f t="shared" si="7"/>
        <v>0</v>
      </c>
      <c r="AB215" s="7"/>
      <c r="AC215" s="1">
        <f>SUMIFS(Table7[Quantity of 
Product Sold],Table7[Sale - Product Name],'Stationery Inventory Sum'!$O215,Table7[Product Type2],'Stationery Inventory Sum'!$AC$5)</f>
        <v>0</v>
      </c>
      <c r="AE215" s="1">
        <f>SUMIFS(Table7[Total Cost of
Goods Sold],Table7[Sale - Product Name],'Stationery Inventory Sum'!$O215,Table7[Product Type2],'Stationery Inventory Sum'!$AC$5)</f>
        <v>0</v>
      </c>
      <c r="AF215" s="7"/>
      <c r="AG215" s="1">
        <f>SUMIFS(Table17[Quantity2],Table17[Product Name],'Stationery Inventory Sum'!$O215,Table17[Product Type2],'Stationery Inventory Sum'!$AG$5)</f>
        <v>0</v>
      </c>
      <c r="AI215" s="1">
        <f>SUMIFS(Table17[Total out of Inventory],Table17[Product Name],'Stationery Inventory Sum'!$O215,Table17[Product Type2],'Stationery Inventory Sum'!$AG$5)</f>
        <v>0</v>
      </c>
      <c r="AJ215" s="7"/>
      <c r="AK215" s="1">
        <f>SUMIFS(Table7[Quantity
 Sold],Table7[Sale - Product Name],'Stationery Inventory Sum'!$O215,Table7[Product Type2],'Stationery Inventory Sum'!$AK$5)</f>
        <v>0</v>
      </c>
      <c r="AM215" s="1">
        <f>SUMIFS(Table7[Total 
Paid],Table7[Sale - Product Name],'Stationery Inventory Sum'!$O215,Table7[Product Type2],'Stationery Inventory Sum'!$AK$5)</f>
        <v>0</v>
      </c>
    </row>
    <row r="216" spans="16:39" x14ac:dyDescent="0.25">
      <c r="P216" s="7"/>
      <c r="Q216" s="30">
        <f>SUMIFS(Table1914[Quantity],Table1914[Product Name],'Stationery Inventory Sum'!$O216)</f>
        <v>0</v>
      </c>
      <c r="S216" s="1">
        <f>SUMIFS(Table1914[Total Cost],Table1914[Product Name],'Stationery Inventory Sum'!$O216)</f>
        <v>0</v>
      </c>
      <c r="T216" s="7"/>
      <c r="U216" s="1">
        <f>SUMIFS(Table1914[Quantity Purchased],Table1914[Product Name],'Stationery Inventory Sum'!$O216)</f>
        <v>0</v>
      </c>
      <c r="W216" s="1">
        <f>SUMIFS(Table1914[Total Purchase
Cost],Table1914[Product Name],'Stationery Inventory Sum'!$O216)</f>
        <v>0</v>
      </c>
      <c r="X216" s="7"/>
      <c r="Y216" s="61">
        <f t="shared" si="6"/>
        <v>0</v>
      </c>
      <c r="AA216" s="61">
        <f t="shared" si="7"/>
        <v>0</v>
      </c>
      <c r="AB216" s="7"/>
      <c r="AC216" s="1">
        <f>SUMIFS(Table7[Quantity of 
Product Sold],Table7[Sale - Product Name],'Stationery Inventory Sum'!$O216,Table7[Product Type2],'Stationery Inventory Sum'!$AC$5)</f>
        <v>0</v>
      </c>
      <c r="AE216" s="1">
        <f>SUMIFS(Table7[Total Cost of
Goods Sold],Table7[Sale - Product Name],'Stationery Inventory Sum'!$O216,Table7[Product Type2],'Stationery Inventory Sum'!$AC$5)</f>
        <v>0</v>
      </c>
      <c r="AF216" s="7"/>
      <c r="AG216" s="1">
        <f>SUMIFS(Table17[Quantity2],Table17[Product Name],'Stationery Inventory Sum'!$O216,Table17[Product Type2],'Stationery Inventory Sum'!$AG$5)</f>
        <v>0</v>
      </c>
      <c r="AI216" s="1">
        <f>SUMIFS(Table17[Total out of Inventory],Table17[Product Name],'Stationery Inventory Sum'!$O216,Table17[Product Type2],'Stationery Inventory Sum'!$AG$5)</f>
        <v>0</v>
      </c>
      <c r="AJ216" s="7"/>
      <c r="AK216" s="1">
        <f>SUMIFS(Table7[Quantity
 Sold],Table7[Sale - Product Name],'Stationery Inventory Sum'!$O216,Table7[Product Type2],'Stationery Inventory Sum'!$AK$5)</f>
        <v>0</v>
      </c>
      <c r="AM216" s="1">
        <f>SUMIFS(Table7[Total 
Paid],Table7[Sale - Product Name],'Stationery Inventory Sum'!$O216,Table7[Product Type2],'Stationery Inventory Sum'!$AK$5)</f>
        <v>0</v>
      </c>
    </row>
    <row r="217" spans="16:39" x14ac:dyDescent="0.25">
      <c r="P217" s="7"/>
      <c r="Q217" s="30">
        <f>SUMIFS(Table1914[Quantity],Table1914[Product Name],'Stationery Inventory Sum'!$O217)</f>
        <v>0</v>
      </c>
      <c r="S217" s="1">
        <f>SUMIFS(Table1914[Total Cost],Table1914[Product Name],'Stationery Inventory Sum'!$O217)</f>
        <v>0</v>
      </c>
      <c r="T217" s="7"/>
      <c r="U217" s="1">
        <f>SUMIFS(Table1914[Quantity Purchased],Table1914[Product Name],'Stationery Inventory Sum'!$O217)</f>
        <v>0</v>
      </c>
      <c r="W217" s="1">
        <f>SUMIFS(Table1914[Total Purchase
Cost],Table1914[Product Name],'Stationery Inventory Sum'!$O217)</f>
        <v>0</v>
      </c>
      <c r="X217" s="7"/>
      <c r="Y217" s="61">
        <f t="shared" si="6"/>
        <v>0</v>
      </c>
      <c r="AA217" s="61">
        <f t="shared" si="7"/>
        <v>0</v>
      </c>
      <c r="AB217" s="7"/>
      <c r="AC217" s="1">
        <f>SUMIFS(Table7[Quantity of 
Product Sold],Table7[Sale - Product Name],'Stationery Inventory Sum'!$O217,Table7[Product Type2],'Stationery Inventory Sum'!$AC$5)</f>
        <v>0</v>
      </c>
      <c r="AE217" s="1">
        <f>SUMIFS(Table7[Total Cost of
Goods Sold],Table7[Sale - Product Name],'Stationery Inventory Sum'!$O217,Table7[Product Type2],'Stationery Inventory Sum'!$AC$5)</f>
        <v>0</v>
      </c>
      <c r="AF217" s="7"/>
      <c r="AG217" s="1">
        <f>SUMIFS(Table17[Quantity2],Table17[Product Name],'Stationery Inventory Sum'!$O217,Table17[Product Type2],'Stationery Inventory Sum'!$AG$5)</f>
        <v>0</v>
      </c>
      <c r="AI217" s="1">
        <f>SUMIFS(Table17[Total out of Inventory],Table17[Product Name],'Stationery Inventory Sum'!$O217,Table17[Product Type2],'Stationery Inventory Sum'!$AG$5)</f>
        <v>0</v>
      </c>
      <c r="AJ217" s="7"/>
      <c r="AK217" s="1">
        <f>SUMIFS(Table7[Quantity
 Sold],Table7[Sale - Product Name],'Stationery Inventory Sum'!$O217,Table7[Product Type2],'Stationery Inventory Sum'!$AK$5)</f>
        <v>0</v>
      </c>
      <c r="AM217" s="1">
        <f>SUMIFS(Table7[Total 
Paid],Table7[Sale - Product Name],'Stationery Inventory Sum'!$O217,Table7[Product Type2],'Stationery Inventory Sum'!$AK$5)</f>
        <v>0</v>
      </c>
    </row>
    <row r="218" spans="16:39" x14ac:dyDescent="0.25">
      <c r="P218" s="7"/>
      <c r="Q218" s="30">
        <f>SUMIFS(Table1914[Quantity],Table1914[Product Name],'Stationery Inventory Sum'!$O218)</f>
        <v>0</v>
      </c>
      <c r="S218" s="1">
        <f>SUMIFS(Table1914[Total Cost],Table1914[Product Name],'Stationery Inventory Sum'!$O218)</f>
        <v>0</v>
      </c>
      <c r="T218" s="7"/>
      <c r="U218" s="1">
        <f>SUMIFS(Table1914[Quantity Purchased],Table1914[Product Name],'Stationery Inventory Sum'!$O218)</f>
        <v>0</v>
      </c>
      <c r="W218" s="1">
        <f>SUMIFS(Table1914[Total Purchase
Cost],Table1914[Product Name],'Stationery Inventory Sum'!$O218)</f>
        <v>0</v>
      </c>
      <c r="X218" s="7"/>
      <c r="Y218" s="61">
        <f t="shared" si="6"/>
        <v>0</v>
      </c>
      <c r="AA218" s="61">
        <f t="shared" si="7"/>
        <v>0</v>
      </c>
      <c r="AB218" s="7"/>
      <c r="AC218" s="1">
        <f>SUMIFS(Table7[Quantity of 
Product Sold],Table7[Sale - Product Name],'Stationery Inventory Sum'!$O218,Table7[Product Type2],'Stationery Inventory Sum'!$AC$5)</f>
        <v>0</v>
      </c>
      <c r="AE218" s="1">
        <f>SUMIFS(Table7[Total Cost of
Goods Sold],Table7[Sale - Product Name],'Stationery Inventory Sum'!$O218,Table7[Product Type2],'Stationery Inventory Sum'!$AC$5)</f>
        <v>0</v>
      </c>
      <c r="AF218" s="7"/>
      <c r="AG218" s="1">
        <f>SUMIFS(Table17[Quantity2],Table17[Product Name],'Stationery Inventory Sum'!$O218,Table17[Product Type2],'Stationery Inventory Sum'!$AG$5)</f>
        <v>0</v>
      </c>
      <c r="AI218" s="1">
        <f>SUMIFS(Table17[Total out of Inventory],Table17[Product Name],'Stationery Inventory Sum'!$O218,Table17[Product Type2],'Stationery Inventory Sum'!$AG$5)</f>
        <v>0</v>
      </c>
      <c r="AJ218" s="7"/>
      <c r="AK218" s="1">
        <f>SUMIFS(Table7[Quantity
 Sold],Table7[Sale - Product Name],'Stationery Inventory Sum'!$O218,Table7[Product Type2],'Stationery Inventory Sum'!$AK$5)</f>
        <v>0</v>
      </c>
      <c r="AM218" s="1">
        <f>SUMIFS(Table7[Total 
Paid],Table7[Sale - Product Name],'Stationery Inventory Sum'!$O218,Table7[Product Type2],'Stationery Inventory Sum'!$AK$5)</f>
        <v>0</v>
      </c>
    </row>
    <row r="219" spans="16:39" x14ac:dyDescent="0.25">
      <c r="P219" s="7"/>
      <c r="Q219" s="30">
        <f>SUMIFS(Table1914[Quantity],Table1914[Product Name],'Stationery Inventory Sum'!$O219)</f>
        <v>0</v>
      </c>
      <c r="S219" s="1">
        <f>SUMIFS(Table1914[Total Cost],Table1914[Product Name],'Stationery Inventory Sum'!$O219)</f>
        <v>0</v>
      </c>
      <c r="T219" s="7"/>
      <c r="U219" s="1">
        <f>SUMIFS(Table1914[Quantity Purchased],Table1914[Product Name],'Stationery Inventory Sum'!$O219)</f>
        <v>0</v>
      </c>
      <c r="W219" s="1">
        <f>SUMIFS(Table1914[Total Purchase
Cost],Table1914[Product Name],'Stationery Inventory Sum'!$O219)</f>
        <v>0</v>
      </c>
      <c r="X219" s="7"/>
      <c r="Y219" s="61">
        <f t="shared" si="6"/>
        <v>0</v>
      </c>
      <c r="AA219" s="61">
        <f t="shared" si="7"/>
        <v>0</v>
      </c>
      <c r="AB219" s="7"/>
      <c r="AC219" s="1">
        <f>SUMIFS(Table7[Quantity of 
Product Sold],Table7[Sale - Product Name],'Stationery Inventory Sum'!$O219,Table7[Product Type2],'Stationery Inventory Sum'!$AC$5)</f>
        <v>0</v>
      </c>
      <c r="AE219" s="1">
        <f>SUMIFS(Table7[Total Cost of
Goods Sold],Table7[Sale - Product Name],'Stationery Inventory Sum'!$O219,Table7[Product Type2],'Stationery Inventory Sum'!$AC$5)</f>
        <v>0</v>
      </c>
      <c r="AF219" s="7"/>
      <c r="AG219" s="1">
        <f>SUMIFS(Table17[Quantity2],Table17[Product Name],'Stationery Inventory Sum'!$O219,Table17[Product Type2],'Stationery Inventory Sum'!$AG$5)</f>
        <v>0</v>
      </c>
      <c r="AI219" s="1">
        <f>SUMIFS(Table17[Total out of Inventory],Table17[Product Name],'Stationery Inventory Sum'!$O219,Table17[Product Type2],'Stationery Inventory Sum'!$AG$5)</f>
        <v>0</v>
      </c>
      <c r="AJ219" s="7"/>
      <c r="AK219" s="1">
        <f>SUMIFS(Table7[Quantity
 Sold],Table7[Sale - Product Name],'Stationery Inventory Sum'!$O219,Table7[Product Type2],'Stationery Inventory Sum'!$AK$5)</f>
        <v>0</v>
      </c>
      <c r="AM219" s="1">
        <f>SUMIFS(Table7[Total 
Paid],Table7[Sale - Product Name],'Stationery Inventory Sum'!$O219,Table7[Product Type2],'Stationery Inventory Sum'!$AK$5)</f>
        <v>0</v>
      </c>
    </row>
    <row r="220" spans="16:39" x14ac:dyDescent="0.25">
      <c r="P220" s="7"/>
      <c r="Q220" s="30">
        <f>SUMIFS(Table1914[Quantity],Table1914[Product Name],'Stationery Inventory Sum'!$O220)</f>
        <v>0</v>
      </c>
      <c r="S220" s="1">
        <f>SUMIFS(Table1914[Total Cost],Table1914[Product Name],'Stationery Inventory Sum'!$O220)</f>
        <v>0</v>
      </c>
      <c r="T220" s="7"/>
      <c r="U220" s="1">
        <f>SUMIFS(Table1914[Quantity Purchased],Table1914[Product Name],'Stationery Inventory Sum'!$O220)</f>
        <v>0</v>
      </c>
      <c r="W220" s="1">
        <f>SUMIFS(Table1914[Total Purchase
Cost],Table1914[Product Name],'Stationery Inventory Sum'!$O220)</f>
        <v>0</v>
      </c>
      <c r="X220" s="7"/>
      <c r="Y220" s="61">
        <f t="shared" si="6"/>
        <v>0</v>
      </c>
      <c r="AA220" s="61">
        <f t="shared" si="7"/>
        <v>0</v>
      </c>
      <c r="AB220" s="7"/>
      <c r="AC220" s="1">
        <f>SUMIFS(Table7[Quantity of 
Product Sold],Table7[Sale - Product Name],'Stationery Inventory Sum'!$O220,Table7[Product Type2],'Stationery Inventory Sum'!$AC$5)</f>
        <v>0</v>
      </c>
      <c r="AE220" s="1">
        <f>SUMIFS(Table7[Total Cost of
Goods Sold],Table7[Sale - Product Name],'Stationery Inventory Sum'!$O220,Table7[Product Type2],'Stationery Inventory Sum'!$AC$5)</f>
        <v>0</v>
      </c>
      <c r="AF220" s="7"/>
      <c r="AG220" s="1">
        <f>SUMIFS(Table17[Quantity2],Table17[Product Name],'Stationery Inventory Sum'!$O220,Table17[Product Type2],'Stationery Inventory Sum'!$AG$5)</f>
        <v>0</v>
      </c>
      <c r="AI220" s="1">
        <f>SUMIFS(Table17[Total out of Inventory],Table17[Product Name],'Stationery Inventory Sum'!$O220,Table17[Product Type2],'Stationery Inventory Sum'!$AG$5)</f>
        <v>0</v>
      </c>
      <c r="AJ220" s="7"/>
      <c r="AK220" s="1">
        <f>SUMIFS(Table7[Quantity
 Sold],Table7[Sale - Product Name],'Stationery Inventory Sum'!$O220,Table7[Product Type2],'Stationery Inventory Sum'!$AK$5)</f>
        <v>0</v>
      </c>
      <c r="AM220" s="1">
        <f>SUMIFS(Table7[Total 
Paid],Table7[Sale - Product Name],'Stationery Inventory Sum'!$O220,Table7[Product Type2],'Stationery Inventory Sum'!$AK$5)</f>
        <v>0</v>
      </c>
    </row>
    <row r="221" spans="16:39" x14ac:dyDescent="0.25">
      <c r="P221" s="7"/>
      <c r="Q221" s="30">
        <f>SUMIFS(Table1914[Quantity],Table1914[Product Name],'Stationery Inventory Sum'!$O221)</f>
        <v>0</v>
      </c>
      <c r="S221" s="1">
        <f>SUMIFS(Table1914[Total Cost],Table1914[Product Name],'Stationery Inventory Sum'!$O221)</f>
        <v>0</v>
      </c>
      <c r="T221" s="7"/>
      <c r="U221" s="1">
        <f>SUMIFS(Table1914[Quantity Purchased],Table1914[Product Name],'Stationery Inventory Sum'!$O221)</f>
        <v>0</v>
      </c>
      <c r="W221" s="1">
        <f>SUMIFS(Table1914[Total Purchase
Cost],Table1914[Product Name],'Stationery Inventory Sum'!$O221)</f>
        <v>0</v>
      </c>
      <c r="X221" s="7"/>
      <c r="Y221" s="61">
        <f t="shared" si="6"/>
        <v>0</v>
      </c>
      <c r="AA221" s="61">
        <f t="shared" si="7"/>
        <v>0</v>
      </c>
      <c r="AB221" s="7"/>
      <c r="AC221" s="1">
        <f>SUMIFS(Table7[Quantity of 
Product Sold],Table7[Sale - Product Name],'Stationery Inventory Sum'!$O221,Table7[Product Type2],'Stationery Inventory Sum'!$AC$5)</f>
        <v>0</v>
      </c>
      <c r="AE221" s="1">
        <f>SUMIFS(Table7[Total Cost of
Goods Sold],Table7[Sale - Product Name],'Stationery Inventory Sum'!$O221,Table7[Product Type2],'Stationery Inventory Sum'!$AC$5)</f>
        <v>0</v>
      </c>
      <c r="AF221" s="7"/>
      <c r="AG221" s="1">
        <f>SUMIFS(Table17[Quantity2],Table17[Product Name],'Stationery Inventory Sum'!$O221,Table17[Product Type2],'Stationery Inventory Sum'!$AG$5)</f>
        <v>0</v>
      </c>
      <c r="AI221" s="1">
        <f>SUMIFS(Table17[Total out of Inventory],Table17[Product Name],'Stationery Inventory Sum'!$O221,Table17[Product Type2],'Stationery Inventory Sum'!$AG$5)</f>
        <v>0</v>
      </c>
      <c r="AJ221" s="7"/>
      <c r="AK221" s="1">
        <f>SUMIFS(Table7[Quantity
 Sold],Table7[Sale - Product Name],'Stationery Inventory Sum'!$O221,Table7[Product Type2],'Stationery Inventory Sum'!$AK$5)</f>
        <v>0</v>
      </c>
      <c r="AM221" s="1">
        <f>SUMIFS(Table7[Total 
Paid],Table7[Sale - Product Name],'Stationery Inventory Sum'!$O221,Table7[Product Type2],'Stationery Inventory Sum'!$AK$5)</f>
        <v>0</v>
      </c>
    </row>
    <row r="222" spans="16:39" x14ac:dyDescent="0.25">
      <c r="P222" s="7"/>
      <c r="Q222" s="30">
        <f>SUMIFS(Table1914[Quantity],Table1914[Product Name],'Stationery Inventory Sum'!$O222)</f>
        <v>0</v>
      </c>
      <c r="S222" s="1">
        <f>SUMIFS(Table1914[Total Cost],Table1914[Product Name],'Stationery Inventory Sum'!$O222)</f>
        <v>0</v>
      </c>
      <c r="T222" s="7"/>
      <c r="U222" s="1">
        <f>SUMIFS(Table1914[Quantity Purchased],Table1914[Product Name],'Stationery Inventory Sum'!$O222)</f>
        <v>0</v>
      </c>
      <c r="W222" s="1">
        <f>SUMIFS(Table1914[Total Purchase
Cost],Table1914[Product Name],'Stationery Inventory Sum'!$O222)</f>
        <v>0</v>
      </c>
      <c r="X222" s="7"/>
      <c r="Y222" s="61">
        <f t="shared" si="6"/>
        <v>0</v>
      </c>
      <c r="AA222" s="61">
        <f t="shared" si="7"/>
        <v>0</v>
      </c>
      <c r="AB222" s="7"/>
      <c r="AC222" s="1">
        <f>SUMIFS(Table7[Quantity of 
Product Sold],Table7[Sale - Product Name],'Stationery Inventory Sum'!$O222,Table7[Product Type2],'Stationery Inventory Sum'!$AC$5)</f>
        <v>0</v>
      </c>
      <c r="AE222" s="1">
        <f>SUMIFS(Table7[Total Cost of
Goods Sold],Table7[Sale - Product Name],'Stationery Inventory Sum'!$O222,Table7[Product Type2],'Stationery Inventory Sum'!$AC$5)</f>
        <v>0</v>
      </c>
      <c r="AF222" s="7"/>
      <c r="AG222" s="1">
        <f>SUMIFS(Table17[Quantity2],Table17[Product Name],'Stationery Inventory Sum'!$O222,Table17[Product Type2],'Stationery Inventory Sum'!$AG$5)</f>
        <v>0</v>
      </c>
      <c r="AI222" s="1">
        <f>SUMIFS(Table17[Total out of Inventory],Table17[Product Name],'Stationery Inventory Sum'!$O222,Table17[Product Type2],'Stationery Inventory Sum'!$AG$5)</f>
        <v>0</v>
      </c>
      <c r="AJ222" s="7"/>
      <c r="AK222" s="1">
        <f>SUMIFS(Table7[Quantity
 Sold],Table7[Sale - Product Name],'Stationery Inventory Sum'!$O222,Table7[Product Type2],'Stationery Inventory Sum'!$AK$5)</f>
        <v>0</v>
      </c>
      <c r="AM222" s="1">
        <f>SUMIFS(Table7[Total 
Paid],Table7[Sale - Product Name],'Stationery Inventory Sum'!$O222,Table7[Product Type2],'Stationery Inventory Sum'!$AK$5)</f>
        <v>0</v>
      </c>
    </row>
    <row r="223" spans="16:39" x14ac:dyDescent="0.25">
      <c r="P223" s="7"/>
      <c r="Q223" s="30">
        <f>SUMIFS(Table1914[Quantity],Table1914[Product Name],'Stationery Inventory Sum'!$O223)</f>
        <v>0</v>
      </c>
      <c r="S223" s="1">
        <f>SUMIFS(Table1914[Total Cost],Table1914[Product Name],'Stationery Inventory Sum'!$O223)</f>
        <v>0</v>
      </c>
      <c r="T223" s="7"/>
      <c r="U223" s="1">
        <f>SUMIFS(Table1914[Quantity Purchased],Table1914[Product Name],'Stationery Inventory Sum'!$O223)</f>
        <v>0</v>
      </c>
      <c r="W223" s="1">
        <f>SUMIFS(Table1914[Total Purchase
Cost],Table1914[Product Name],'Stationery Inventory Sum'!$O223)</f>
        <v>0</v>
      </c>
      <c r="X223" s="7"/>
      <c r="Y223" s="61">
        <f t="shared" si="6"/>
        <v>0</v>
      </c>
      <c r="AA223" s="61">
        <f t="shared" si="7"/>
        <v>0</v>
      </c>
      <c r="AB223" s="7"/>
      <c r="AC223" s="1">
        <f>SUMIFS(Table7[Quantity of 
Product Sold],Table7[Sale - Product Name],'Stationery Inventory Sum'!$O223,Table7[Product Type2],'Stationery Inventory Sum'!$AC$5)</f>
        <v>0</v>
      </c>
      <c r="AE223" s="1">
        <f>SUMIFS(Table7[Total Cost of
Goods Sold],Table7[Sale - Product Name],'Stationery Inventory Sum'!$O223,Table7[Product Type2],'Stationery Inventory Sum'!$AC$5)</f>
        <v>0</v>
      </c>
      <c r="AF223" s="7"/>
      <c r="AG223" s="1">
        <f>SUMIFS(Table17[Quantity2],Table17[Product Name],'Stationery Inventory Sum'!$O223,Table17[Product Type2],'Stationery Inventory Sum'!$AG$5)</f>
        <v>0</v>
      </c>
      <c r="AI223" s="1">
        <f>SUMIFS(Table17[Total out of Inventory],Table17[Product Name],'Stationery Inventory Sum'!$O223,Table17[Product Type2],'Stationery Inventory Sum'!$AG$5)</f>
        <v>0</v>
      </c>
      <c r="AJ223" s="7"/>
      <c r="AK223" s="1">
        <f>SUMIFS(Table7[Quantity
 Sold],Table7[Sale - Product Name],'Stationery Inventory Sum'!$O223,Table7[Product Type2],'Stationery Inventory Sum'!$AK$5)</f>
        <v>0</v>
      </c>
      <c r="AM223" s="1">
        <f>SUMIFS(Table7[Total 
Paid],Table7[Sale - Product Name],'Stationery Inventory Sum'!$O223,Table7[Product Type2],'Stationery Inventory Sum'!$AK$5)</f>
        <v>0</v>
      </c>
    </row>
    <row r="224" spans="16:39" x14ac:dyDescent="0.25">
      <c r="P224" s="7"/>
      <c r="Q224" s="30">
        <f>SUMIFS(Table1914[Quantity],Table1914[Product Name],'Stationery Inventory Sum'!$O224)</f>
        <v>0</v>
      </c>
      <c r="S224" s="1">
        <f>SUMIFS(Table1914[Total Cost],Table1914[Product Name],'Stationery Inventory Sum'!$O224)</f>
        <v>0</v>
      </c>
      <c r="T224" s="7"/>
      <c r="U224" s="1">
        <f>SUMIFS(Table1914[Quantity Purchased],Table1914[Product Name],'Stationery Inventory Sum'!$O224)</f>
        <v>0</v>
      </c>
      <c r="W224" s="1">
        <f>SUMIFS(Table1914[Total Purchase
Cost],Table1914[Product Name],'Stationery Inventory Sum'!$O224)</f>
        <v>0</v>
      </c>
      <c r="X224" s="7"/>
      <c r="Y224" s="61">
        <f t="shared" si="6"/>
        <v>0</v>
      </c>
      <c r="AA224" s="61">
        <f t="shared" si="7"/>
        <v>0</v>
      </c>
      <c r="AB224" s="7"/>
      <c r="AC224" s="1">
        <f>SUMIFS(Table7[Quantity of 
Product Sold],Table7[Sale - Product Name],'Stationery Inventory Sum'!$O224,Table7[Product Type2],'Stationery Inventory Sum'!$AC$5)</f>
        <v>0</v>
      </c>
      <c r="AE224" s="1">
        <f>SUMIFS(Table7[Total Cost of
Goods Sold],Table7[Sale - Product Name],'Stationery Inventory Sum'!$O224,Table7[Product Type2],'Stationery Inventory Sum'!$AC$5)</f>
        <v>0</v>
      </c>
      <c r="AF224" s="7"/>
      <c r="AG224" s="1">
        <f>SUMIFS(Table17[Quantity2],Table17[Product Name],'Stationery Inventory Sum'!$O224,Table17[Product Type2],'Stationery Inventory Sum'!$AG$5)</f>
        <v>0</v>
      </c>
      <c r="AI224" s="1">
        <f>SUMIFS(Table17[Total out of Inventory],Table17[Product Name],'Stationery Inventory Sum'!$O224,Table17[Product Type2],'Stationery Inventory Sum'!$AG$5)</f>
        <v>0</v>
      </c>
      <c r="AJ224" s="7"/>
      <c r="AK224" s="1">
        <f>SUMIFS(Table7[Quantity
 Sold],Table7[Sale - Product Name],'Stationery Inventory Sum'!$O224,Table7[Product Type2],'Stationery Inventory Sum'!$AK$5)</f>
        <v>0</v>
      </c>
      <c r="AM224" s="1">
        <f>SUMIFS(Table7[Total 
Paid],Table7[Sale - Product Name],'Stationery Inventory Sum'!$O224,Table7[Product Type2],'Stationery Inventory Sum'!$AK$5)</f>
        <v>0</v>
      </c>
    </row>
    <row r="225" spans="16:39" x14ac:dyDescent="0.25">
      <c r="P225" s="7"/>
      <c r="Q225" s="30">
        <f>SUMIFS(Table1914[Quantity],Table1914[Product Name],'Stationery Inventory Sum'!$O225)</f>
        <v>0</v>
      </c>
      <c r="S225" s="1">
        <f>SUMIFS(Table1914[Total Cost],Table1914[Product Name],'Stationery Inventory Sum'!$O225)</f>
        <v>0</v>
      </c>
      <c r="T225" s="7"/>
      <c r="U225" s="1">
        <f>SUMIFS(Table1914[Quantity Purchased],Table1914[Product Name],'Stationery Inventory Sum'!$O225)</f>
        <v>0</v>
      </c>
      <c r="W225" s="1">
        <f>SUMIFS(Table1914[Total Purchase
Cost],Table1914[Product Name],'Stationery Inventory Sum'!$O225)</f>
        <v>0</v>
      </c>
      <c r="X225" s="7"/>
      <c r="Y225" s="61">
        <f t="shared" si="6"/>
        <v>0</v>
      </c>
      <c r="AA225" s="61">
        <f t="shared" si="7"/>
        <v>0</v>
      </c>
      <c r="AB225" s="7"/>
      <c r="AC225" s="1">
        <f>SUMIFS(Table7[Quantity of 
Product Sold],Table7[Sale - Product Name],'Stationery Inventory Sum'!$O225,Table7[Product Type2],'Stationery Inventory Sum'!$AC$5)</f>
        <v>0</v>
      </c>
      <c r="AE225" s="1">
        <f>SUMIFS(Table7[Total Cost of
Goods Sold],Table7[Sale - Product Name],'Stationery Inventory Sum'!$O225,Table7[Product Type2],'Stationery Inventory Sum'!$AC$5)</f>
        <v>0</v>
      </c>
      <c r="AF225" s="7"/>
      <c r="AG225" s="1">
        <f>SUMIFS(Table17[Quantity2],Table17[Product Name],'Stationery Inventory Sum'!$O225,Table17[Product Type2],'Stationery Inventory Sum'!$AG$5)</f>
        <v>0</v>
      </c>
      <c r="AI225" s="1">
        <f>SUMIFS(Table17[Total out of Inventory],Table17[Product Name],'Stationery Inventory Sum'!$O225,Table17[Product Type2],'Stationery Inventory Sum'!$AG$5)</f>
        <v>0</v>
      </c>
      <c r="AJ225" s="7"/>
      <c r="AK225" s="1">
        <f>SUMIFS(Table7[Quantity
 Sold],Table7[Sale - Product Name],'Stationery Inventory Sum'!$O225,Table7[Product Type2],'Stationery Inventory Sum'!$AK$5)</f>
        <v>0</v>
      </c>
      <c r="AM225" s="1">
        <f>SUMIFS(Table7[Total 
Paid],Table7[Sale - Product Name],'Stationery Inventory Sum'!$O225,Table7[Product Type2],'Stationery Inventory Sum'!$AK$5)</f>
        <v>0</v>
      </c>
    </row>
    <row r="226" spans="16:39" x14ac:dyDescent="0.25">
      <c r="P226" s="7"/>
      <c r="Q226" s="30">
        <f>SUMIFS(Table1914[Quantity],Table1914[Product Name],'Stationery Inventory Sum'!$O226)</f>
        <v>0</v>
      </c>
      <c r="S226" s="1">
        <f>SUMIFS(Table1914[Total Cost],Table1914[Product Name],'Stationery Inventory Sum'!$O226)</f>
        <v>0</v>
      </c>
      <c r="T226" s="7"/>
      <c r="U226" s="1">
        <f>SUMIFS(Table1914[Quantity Purchased],Table1914[Product Name],'Stationery Inventory Sum'!$O226)</f>
        <v>0</v>
      </c>
      <c r="W226" s="1">
        <f>SUMIFS(Table1914[Total Purchase
Cost],Table1914[Product Name],'Stationery Inventory Sum'!$O226)</f>
        <v>0</v>
      </c>
      <c r="X226" s="7"/>
      <c r="Y226" s="61">
        <f t="shared" si="6"/>
        <v>0</v>
      </c>
      <c r="AA226" s="61">
        <f t="shared" si="7"/>
        <v>0</v>
      </c>
      <c r="AB226" s="7"/>
      <c r="AC226" s="1">
        <f>SUMIFS(Table7[Quantity of 
Product Sold],Table7[Sale - Product Name],'Stationery Inventory Sum'!$O226,Table7[Product Type2],'Stationery Inventory Sum'!$AC$5)</f>
        <v>0</v>
      </c>
      <c r="AE226" s="1">
        <f>SUMIFS(Table7[Total Cost of
Goods Sold],Table7[Sale - Product Name],'Stationery Inventory Sum'!$O226,Table7[Product Type2],'Stationery Inventory Sum'!$AC$5)</f>
        <v>0</v>
      </c>
      <c r="AF226" s="7"/>
      <c r="AG226" s="1">
        <f>SUMIFS(Table17[Quantity2],Table17[Product Name],'Stationery Inventory Sum'!$O226,Table17[Product Type2],'Stationery Inventory Sum'!$AG$5)</f>
        <v>0</v>
      </c>
      <c r="AI226" s="1">
        <f>SUMIFS(Table17[Total out of Inventory],Table17[Product Name],'Stationery Inventory Sum'!$O226,Table17[Product Type2],'Stationery Inventory Sum'!$AG$5)</f>
        <v>0</v>
      </c>
      <c r="AJ226" s="7"/>
      <c r="AK226" s="1">
        <f>SUMIFS(Table7[Quantity
 Sold],Table7[Sale - Product Name],'Stationery Inventory Sum'!$O226,Table7[Product Type2],'Stationery Inventory Sum'!$AK$5)</f>
        <v>0</v>
      </c>
      <c r="AM226" s="1">
        <f>SUMIFS(Table7[Total 
Paid],Table7[Sale - Product Name],'Stationery Inventory Sum'!$O226,Table7[Product Type2],'Stationery Inventory Sum'!$AK$5)</f>
        <v>0</v>
      </c>
    </row>
    <row r="227" spans="16:39" x14ac:dyDescent="0.25">
      <c r="P227" s="7"/>
      <c r="Q227" s="30">
        <f>SUMIFS(Table1914[Quantity],Table1914[Product Name],'Stationery Inventory Sum'!$O227)</f>
        <v>0</v>
      </c>
      <c r="S227" s="1">
        <f>SUMIFS(Table1914[Total Cost],Table1914[Product Name],'Stationery Inventory Sum'!$O227)</f>
        <v>0</v>
      </c>
      <c r="T227" s="7"/>
      <c r="U227" s="1">
        <f>SUMIFS(Table1914[Quantity Purchased],Table1914[Product Name],'Stationery Inventory Sum'!$O227)</f>
        <v>0</v>
      </c>
      <c r="W227" s="1">
        <f>SUMIFS(Table1914[Total Purchase
Cost],Table1914[Product Name],'Stationery Inventory Sum'!$O227)</f>
        <v>0</v>
      </c>
      <c r="X227" s="7"/>
      <c r="Y227" s="61">
        <f t="shared" si="6"/>
        <v>0</v>
      </c>
      <c r="AA227" s="61">
        <f t="shared" si="7"/>
        <v>0</v>
      </c>
      <c r="AB227" s="7"/>
      <c r="AC227" s="1">
        <f>SUMIFS(Table7[Quantity of 
Product Sold],Table7[Sale - Product Name],'Stationery Inventory Sum'!$O227,Table7[Product Type2],'Stationery Inventory Sum'!$AC$5)</f>
        <v>0</v>
      </c>
      <c r="AE227" s="1">
        <f>SUMIFS(Table7[Total Cost of
Goods Sold],Table7[Sale - Product Name],'Stationery Inventory Sum'!$O227,Table7[Product Type2],'Stationery Inventory Sum'!$AC$5)</f>
        <v>0</v>
      </c>
      <c r="AF227" s="7"/>
      <c r="AG227" s="1">
        <f>SUMIFS(Table17[Quantity2],Table17[Product Name],'Stationery Inventory Sum'!$O227,Table17[Product Type2],'Stationery Inventory Sum'!$AG$5)</f>
        <v>0</v>
      </c>
      <c r="AI227" s="1">
        <f>SUMIFS(Table17[Total out of Inventory],Table17[Product Name],'Stationery Inventory Sum'!$O227,Table17[Product Type2],'Stationery Inventory Sum'!$AG$5)</f>
        <v>0</v>
      </c>
      <c r="AJ227" s="7"/>
      <c r="AK227" s="1">
        <f>SUMIFS(Table7[Quantity
 Sold],Table7[Sale - Product Name],'Stationery Inventory Sum'!$O227,Table7[Product Type2],'Stationery Inventory Sum'!$AK$5)</f>
        <v>0</v>
      </c>
      <c r="AM227" s="1">
        <f>SUMIFS(Table7[Total 
Paid],Table7[Sale - Product Name],'Stationery Inventory Sum'!$O227,Table7[Product Type2],'Stationery Inventory Sum'!$AK$5)</f>
        <v>0</v>
      </c>
    </row>
    <row r="228" spans="16:39" x14ac:dyDescent="0.25">
      <c r="P228" s="7"/>
      <c r="Q228" s="30">
        <f>SUMIFS(Table1914[Quantity],Table1914[Product Name],'Stationery Inventory Sum'!$O228)</f>
        <v>0</v>
      </c>
      <c r="S228" s="1">
        <f>SUMIFS(Table1914[Total Cost],Table1914[Product Name],'Stationery Inventory Sum'!$O228)</f>
        <v>0</v>
      </c>
      <c r="T228" s="7"/>
      <c r="U228" s="1">
        <f>SUMIFS(Table1914[Quantity Purchased],Table1914[Product Name],'Stationery Inventory Sum'!$O228)</f>
        <v>0</v>
      </c>
      <c r="W228" s="1">
        <f>SUMIFS(Table1914[Total Purchase
Cost],Table1914[Product Name],'Stationery Inventory Sum'!$O228)</f>
        <v>0</v>
      </c>
      <c r="X228" s="7"/>
      <c r="Y228" s="61">
        <f t="shared" si="6"/>
        <v>0</v>
      </c>
      <c r="AA228" s="61">
        <f t="shared" si="7"/>
        <v>0</v>
      </c>
      <c r="AB228" s="7"/>
      <c r="AC228" s="1">
        <f>SUMIFS(Table7[Quantity of 
Product Sold],Table7[Sale - Product Name],'Stationery Inventory Sum'!$O228,Table7[Product Type2],'Stationery Inventory Sum'!$AC$5)</f>
        <v>0</v>
      </c>
      <c r="AE228" s="1">
        <f>SUMIFS(Table7[Total Cost of
Goods Sold],Table7[Sale - Product Name],'Stationery Inventory Sum'!$O228,Table7[Product Type2],'Stationery Inventory Sum'!$AC$5)</f>
        <v>0</v>
      </c>
      <c r="AF228" s="7"/>
      <c r="AG228" s="1">
        <f>SUMIFS(Table17[Quantity2],Table17[Product Name],'Stationery Inventory Sum'!$O228,Table17[Product Type2],'Stationery Inventory Sum'!$AG$5)</f>
        <v>0</v>
      </c>
      <c r="AI228" s="1">
        <f>SUMIFS(Table17[Total out of Inventory],Table17[Product Name],'Stationery Inventory Sum'!$O228,Table17[Product Type2],'Stationery Inventory Sum'!$AG$5)</f>
        <v>0</v>
      </c>
      <c r="AJ228" s="7"/>
      <c r="AK228" s="1">
        <f>SUMIFS(Table7[Quantity
 Sold],Table7[Sale - Product Name],'Stationery Inventory Sum'!$O228,Table7[Product Type2],'Stationery Inventory Sum'!$AK$5)</f>
        <v>0</v>
      </c>
      <c r="AM228" s="1">
        <f>SUMIFS(Table7[Total 
Paid],Table7[Sale - Product Name],'Stationery Inventory Sum'!$O228,Table7[Product Type2],'Stationery Inventory Sum'!$AK$5)</f>
        <v>0</v>
      </c>
    </row>
    <row r="229" spans="16:39" x14ac:dyDescent="0.25">
      <c r="P229" s="7"/>
      <c r="Q229" s="30">
        <f>SUMIFS(Table1914[Quantity],Table1914[Product Name],'Stationery Inventory Sum'!$O229)</f>
        <v>0</v>
      </c>
      <c r="S229" s="1">
        <f>SUMIFS(Table1914[Total Cost],Table1914[Product Name],'Stationery Inventory Sum'!$O229)</f>
        <v>0</v>
      </c>
      <c r="T229" s="7"/>
      <c r="U229" s="1">
        <f>SUMIFS(Table1914[Quantity Purchased],Table1914[Product Name],'Stationery Inventory Sum'!$O229)</f>
        <v>0</v>
      </c>
      <c r="W229" s="1">
        <f>SUMIFS(Table1914[Total Purchase
Cost],Table1914[Product Name],'Stationery Inventory Sum'!$O229)</f>
        <v>0</v>
      </c>
      <c r="X229" s="7"/>
      <c r="Y229" s="61">
        <f t="shared" si="6"/>
        <v>0</v>
      </c>
      <c r="AA229" s="61">
        <f t="shared" si="7"/>
        <v>0</v>
      </c>
      <c r="AB229" s="7"/>
      <c r="AC229" s="1">
        <f>SUMIFS(Table7[Quantity of 
Product Sold],Table7[Sale - Product Name],'Stationery Inventory Sum'!$O229,Table7[Product Type2],'Stationery Inventory Sum'!$AC$5)</f>
        <v>0</v>
      </c>
      <c r="AE229" s="1">
        <f>SUMIFS(Table7[Total Cost of
Goods Sold],Table7[Sale - Product Name],'Stationery Inventory Sum'!$O229,Table7[Product Type2],'Stationery Inventory Sum'!$AC$5)</f>
        <v>0</v>
      </c>
      <c r="AF229" s="7"/>
      <c r="AG229" s="1">
        <f>SUMIFS(Table17[Quantity2],Table17[Product Name],'Stationery Inventory Sum'!$O229,Table17[Product Type2],'Stationery Inventory Sum'!$AG$5)</f>
        <v>0</v>
      </c>
      <c r="AI229" s="1">
        <f>SUMIFS(Table17[Total out of Inventory],Table17[Product Name],'Stationery Inventory Sum'!$O229,Table17[Product Type2],'Stationery Inventory Sum'!$AG$5)</f>
        <v>0</v>
      </c>
      <c r="AJ229" s="7"/>
      <c r="AK229" s="1">
        <f>SUMIFS(Table7[Quantity
 Sold],Table7[Sale - Product Name],'Stationery Inventory Sum'!$O229,Table7[Product Type2],'Stationery Inventory Sum'!$AK$5)</f>
        <v>0</v>
      </c>
      <c r="AM229" s="1">
        <f>SUMIFS(Table7[Total 
Paid],Table7[Sale - Product Name],'Stationery Inventory Sum'!$O229,Table7[Product Type2],'Stationery Inventory Sum'!$AK$5)</f>
        <v>0</v>
      </c>
    </row>
    <row r="230" spans="16:39" x14ac:dyDescent="0.25">
      <c r="P230" s="7"/>
      <c r="Q230" s="30">
        <f>SUMIFS(Table1914[Quantity],Table1914[Product Name],'Stationery Inventory Sum'!$O230)</f>
        <v>0</v>
      </c>
      <c r="S230" s="1">
        <f>SUMIFS(Table1914[Total Cost],Table1914[Product Name],'Stationery Inventory Sum'!$O230)</f>
        <v>0</v>
      </c>
      <c r="T230" s="7"/>
      <c r="U230" s="1">
        <f>SUMIFS(Table1914[Quantity Purchased],Table1914[Product Name],'Stationery Inventory Sum'!$O230)</f>
        <v>0</v>
      </c>
      <c r="W230" s="1">
        <f>SUMIFS(Table1914[Total Purchase
Cost],Table1914[Product Name],'Stationery Inventory Sum'!$O230)</f>
        <v>0</v>
      </c>
      <c r="X230" s="7"/>
      <c r="Y230" s="61">
        <f t="shared" si="6"/>
        <v>0</v>
      </c>
      <c r="AA230" s="61">
        <f t="shared" si="7"/>
        <v>0</v>
      </c>
      <c r="AB230" s="7"/>
      <c r="AC230" s="1">
        <f>SUMIFS(Table7[Quantity of 
Product Sold],Table7[Sale - Product Name],'Stationery Inventory Sum'!$O230,Table7[Product Type2],'Stationery Inventory Sum'!$AC$5)</f>
        <v>0</v>
      </c>
      <c r="AE230" s="1">
        <f>SUMIFS(Table7[Total Cost of
Goods Sold],Table7[Sale - Product Name],'Stationery Inventory Sum'!$O230,Table7[Product Type2],'Stationery Inventory Sum'!$AC$5)</f>
        <v>0</v>
      </c>
      <c r="AF230" s="7"/>
      <c r="AG230" s="1">
        <f>SUMIFS(Table17[Quantity2],Table17[Product Name],'Stationery Inventory Sum'!$O230,Table17[Product Type2],'Stationery Inventory Sum'!$AG$5)</f>
        <v>0</v>
      </c>
      <c r="AI230" s="1">
        <f>SUMIFS(Table17[Total out of Inventory],Table17[Product Name],'Stationery Inventory Sum'!$O230,Table17[Product Type2],'Stationery Inventory Sum'!$AG$5)</f>
        <v>0</v>
      </c>
      <c r="AJ230" s="7"/>
      <c r="AK230" s="1">
        <f>SUMIFS(Table7[Quantity
 Sold],Table7[Sale - Product Name],'Stationery Inventory Sum'!$O230,Table7[Product Type2],'Stationery Inventory Sum'!$AK$5)</f>
        <v>0</v>
      </c>
      <c r="AM230" s="1">
        <f>SUMIFS(Table7[Total 
Paid],Table7[Sale - Product Name],'Stationery Inventory Sum'!$O230,Table7[Product Type2],'Stationery Inventory Sum'!$AK$5)</f>
        <v>0</v>
      </c>
    </row>
    <row r="231" spans="16:39" x14ac:dyDescent="0.25">
      <c r="P231" s="7"/>
      <c r="Q231" s="30">
        <f>SUMIFS(Table1914[Quantity],Table1914[Product Name],'Stationery Inventory Sum'!$O231)</f>
        <v>0</v>
      </c>
      <c r="S231" s="1">
        <f>SUMIFS(Table1914[Total Cost],Table1914[Product Name],'Stationery Inventory Sum'!$O231)</f>
        <v>0</v>
      </c>
      <c r="T231" s="7"/>
      <c r="U231" s="1">
        <f>SUMIFS(Table1914[Quantity Purchased],Table1914[Product Name],'Stationery Inventory Sum'!$O231)</f>
        <v>0</v>
      </c>
      <c r="W231" s="1">
        <f>SUMIFS(Table1914[Total Purchase
Cost],Table1914[Product Name],'Stationery Inventory Sum'!$O231)</f>
        <v>0</v>
      </c>
      <c r="X231" s="7"/>
      <c r="Y231" s="61">
        <f t="shared" si="6"/>
        <v>0</v>
      </c>
      <c r="AA231" s="61">
        <f t="shared" si="7"/>
        <v>0</v>
      </c>
      <c r="AB231" s="7"/>
      <c r="AC231" s="1">
        <f>SUMIFS(Table7[Quantity of 
Product Sold],Table7[Sale - Product Name],'Stationery Inventory Sum'!$O231,Table7[Product Type2],'Stationery Inventory Sum'!$AC$5)</f>
        <v>0</v>
      </c>
      <c r="AE231" s="1">
        <f>SUMIFS(Table7[Total Cost of
Goods Sold],Table7[Sale - Product Name],'Stationery Inventory Sum'!$O231,Table7[Product Type2],'Stationery Inventory Sum'!$AC$5)</f>
        <v>0</v>
      </c>
      <c r="AF231" s="7"/>
      <c r="AG231" s="1">
        <f>SUMIFS(Table17[Quantity2],Table17[Product Name],'Stationery Inventory Sum'!$O231,Table17[Product Type2],'Stationery Inventory Sum'!$AG$5)</f>
        <v>0</v>
      </c>
      <c r="AI231" s="1">
        <f>SUMIFS(Table17[Total out of Inventory],Table17[Product Name],'Stationery Inventory Sum'!$O231,Table17[Product Type2],'Stationery Inventory Sum'!$AG$5)</f>
        <v>0</v>
      </c>
      <c r="AJ231" s="7"/>
      <c r="AK231" s="1">
        <f>SUMIFS(Table7[Quantity
 Sold],Table7[Sale - Product Name],'Stationery Inventory Sum'!$O231,Table7[Product Type2],'Stationery Inventory Sum'!$AK$5)</f>
        <v>0</v>
      </c>
      <c r="AM231" s="1">
        <f>SUMIFS(Table7[Total 
Paid],Table7[Sale - Product Name],'Stationery Inventory Sum'!$O231,Table7[Product Type2],'Stationery Inventory Sum'!$AK$5)</f>
        <v>0</v>
      </c>
    </row>
    <row r="232" spans="16:39" x14ac:dyDescent="0.25">
      <c r="P232" s="7"/>
      <c r="Q232" s="30">
        <f>SUMIFS(Table1914[Quantity],Table1914[Product Name],'Stationery Inventory Sum'!$O232)</f>
        <v>0</v>
      </c>
      <c r="S232" s="1">
        <f>SUMIFS(Table1914[Total Cost],Table1914[Product Name],'Stationery Inventory Sum'!$O232)</f>
        <v>0</v>
      </c>
      <c r="T232" s="7"/>
      <c r="U232" s="1">
        <f>SUMIFS(Table1914[Quantity Purchased],Table1914[Product Name],'Stationery Inventory Sum'!$O232)</f>
        <v>0</v>
      </c>
      <c r="W232" s="1">
        <f>SUMIFS(Table1914[Total Purchase
Cost],Table1914[Product Name],'Stationery Inventory Sum'!$O232)</f>
        <v>0</v>
      </c>
      <c r="X232" s="7"/>
      <c r="Y232" s="61">
        <f t="shared" si="6"/>
        <v>0</v>
      </c>
      <c r="AA232" s="61">
        <f t="shared" si="7"/>
        <v>0</v>
      </c>
      <c r="AB232" s="7"/>
      <c r="AC232" s="1">
        <f>SUMIFS(Table7[Quantity of 
Product Sold],Table7[Sale - Product Name],'Stationery Inventory Sum'!$O232,Table7[Product Type2],'Stationery Inventory Sum'!$AC$5)</f>
        <v>0</v>
      </c>
      <c r="AE232" s="1">
        <f>SUMIFS(Table7[Total Cost of
Goods Sold],Table7[Sale - Product Name],'Stationery Inventory Sum'!$O232,Table7[Product Type2],'Stationery Inventory Sum'!$AC$5)</f>
        <v>0</v>
      </c>
      <c r="AF232" s="7"/>
      <c r="AG232" s="1">
        <f>SUMIFS(Table17[Quantity2],Table17[Product Name],'Stationery Inventory Sum'!$O232,Table17[Product Type2],'Stationery Inventory Sum'!$AG$5)</f>
        <v>0</v>
      </c>
      <c r="AI232" s="1">
        <f>SUMIFS(Table17[Total out of Inventory],Table17[Product Name],'Stationery Inventory Sum'!$O232,Table17[Product Type2],'Stationery Inventory Sum'!$AG$5)</f>
        <v>0</v>
      </c>
      <c r="AJ232" s="7"/>
      <c r="AK232" s="1">
        <f>SUMIFS(Table7[Quantity
 Sold],Table7[Sale - Product Name],'Stationery Inventory Sum'!$O232,Table7[Product Type2],'Stationery Inventory Sum'!$AK$5)</f>
        <v>0</v>
      </c>
      <c r="AM232" s="1">
        <f>SUMIFS(Table7[Total 
Paid],Table7[Sale - Product Name],'Stationery Inventory Sum'!$O232,Table7[Product Type2],'Stationery Inventory Sum'!$AK$5)</f>
        <v>0</v>
      </c>
    </row>
    <row r="233" spans="16:39" x14ac:dyDescent="0.25">
      <c r="P233" s="7"/>
      <c r="Q233" s="30">
        <f>SUMIFS(Table1914[Quantity],Table1914[Product Name],'Stationery Inventory Sum'!$O233)</f>
        <v>0</v>
      </c>
      <c r="S233" s="1">
        <f>SUMIFS(Table1914[Total Cost],Table1914[Product Name],'Stationery Inventory Sum'!$O233)</f>
        <v>0</v>
      </c>
      <c r="T233" s="7"/>
      <c r="U233" s="1">
        <f>SUMIFS(Table1914[Quantity Purchased],Table1914[Product Name],'Stationery Inventory Sum'!$O233)</f>
        <v>0</v>
      </c>
      <c r="W233" s="1">
        <f>SUMIFS(Table1914[Total Purchase
Cost],Table1914[Product Name],'Stationery Inventory Sum'!$O233)</f>
        <v>0</v>
      </c>
      <c r="X233" s="7"/>
      <c r="Y233" s="61">
        <f t="shared" si="6"/>
        <v>0</v>
      </c>
      <c r="AA233" s="61">
        <f t="shared" si="7"/>
        <v>0</v>
      </c>
      <c r="AB233" s="7"/>
      <c r="AC233" s="1">
        <f>SUMIFS(Table7[Quantity of 
Product Sold],Table7[Sale - Product Name],'Stationery Inventory Sum'!$O233,Table7[Product Type2],'Stationery Inventory Sum'!$AC$5)</f>
        <v>0</v>
      </c>
      <c r="AE233" s="1">
        <f>SUMIFS(Table7[Total Cost of
Goods Sold],Table7[Sale - Product Name],'Stationery Inventory Sum'!$O233,Table7[Product Type2],'Stationery Inventory Sum'!$AC$5)</f>
        <v>0</v>
      </c>
      <c r="AF233" s="7"/>
      <c r="AG233" s="1">
        <f>SUMIFS(Table17[Quantity2],Table17[Product Name],'Stationery Inventory Sum'!$O233,Table17[Product Type2],'Stationery Inventory Sum'!$AG$5)</f>
        <v>0</v>
      </c>
      <c r="AI233" s="1">
        <f>SUMIFS(Table17[Total out of Inventory],Table17[Product Name],'Stationery Inventory Sum'!$O233,Table17[Product Type2],'Stationery Inventory Sum'!$AG$5)</f>
        <v>0</v>
      </c>
      <c r="AJ233" s="7"/>
      <c r="AK233" s="1">
        <f>SUMIFS(Table7[Quantity
 Sold],Table7[Sale - Product Name],'Stationery Inventory Sum'!$O233,Table7[Product Type2],'Stationery Inventory Sum'!$AK$5)</f>
        <v>0</v>
      </c>
      <c r="AM233" s="1">
        <f>SUMIFS(Table7[Total 
Paid],Table7[Sale - Product Name],'Stationery Inventory Sum'!$O233,Table7[Product Type2],'Stationery Inventory Sum'!$AK$5)</f>
        <v>0</v>
      </c>
    </row>
    <row r="234" spans="16:39" x14ac:dyDescent="0.25">
      <c r="P234" s="7"/>
      <c r="Q234" s="30">
        <f>SUMIFS(Table1914[Quantity],Table1914[Product Name],'Stationery Inventory Sum'!$O234)</f>
        <v>0</v>
      </c>
      <c r="S234" s="1">
        <f>SUMIFS(Table1914[Total Cost],Table1914[Product Name],'Stationery Inventory Sum'!$O234)</f>
        <v>0</v>
      </c>
      <c r="T234" s="7"/>
      <c r="U234" s="1">
        <f>SUMIFS(Table1914[Quantity Purchased],Table1914[Product Name],'Stationery Inventory Sum'!$O234)</f>
        <v>0</v>
      </c>
      <c r="W234" s="1">
        <f>SUMIFS(Table1914[Total Purchase
Cost],Table1914[Product Name],'Stationery Inventory Sum'!$O234)</f>
        <v>0</v>
      </c>
      <c r="X234" s="7"/>
      <c r="Y234" s="61">
        <f t="shared" si="6"/>
        <v>0</v>
      </c>
      <c r="AA234" s="61">
        <f t="shared" si="7"/>
        <v>0</v>
      </c>
      <c r="AB234" s="7"/>
      <c r="AC234" s="1">
        <f>SUMIFS(Table7[Quantity of 
Product Sold],Table7[Sale - Product Name],'Stationery Inventory Sum'!$O234,Table7[Product Type2],'Stationery Inventory Sum'!$AC$5)</f>
        <v>0</v>
      </c>
      <c r="AE234" s="1">
        <f>SUMIFS(Table7[Total Cost of
Goods Sold],Table7[Sale - Product Name],'Stationery Inventory Sum'!$O234,Table7[Product Type2],'Stationery Inventory Sum'!$AC$5)</f>
        <v>0</v>
      </c>
      <c r="AF234" s="7"/>
      <c r="AG234" s="1">
        <f>SUMIFS(Table17[Quantity2],Table17[Product Name],'Stationery Inventory Sum'!$O234,Table17[Product Type2],'Stationery Inventory Sum'!$AG$5)</f>
        <v>0</v>
      </c>
      <c r="AI234" s="1">
        <f>SUMIFS(Table17[Total out of Inventory],Table17[Product Name],'Stationery Inventory Sum'!$O234,Table17[Product Type2],'Stationery Inventory Sum'!$AG$5)</f>
        <v>0</v>
      </c>
      <c r="AJ234" s="7"/>
      <c r="AK234" s="1">
        <f>SUMIFS(Table7[Quantity
 Sold],Table7[Sale - Product Name],'Stationery Inventory Sum'!$O234,Table7[Product Type2],'Stationery Inventory Sum'!$AK$5)</f>
        <v>0</v>
      </c>
      <c r="AM234" s="1">
        <f>SUMIFS(Table7[Total 
Paid],Table7[Sale - Product Name],'Stationery Inventory Sum'!$O234,Table7[Product Type2],'Stationery Inventory Sum'!$AK$5)</f>
        <v>0</v>
      </c>
    </row>
    <row r="235" spans="16:39" x14ac:dyDescent="0.25">
      <c r="P235" s="7"/>
      <c r="Q235" s="30">
        <f>SUMIFS(Table1914[Quantity],Table1914[Product Name],'Stationery Inventory Sum'!$O235)</f>
        <v>0</v>
      </c>
      <c r="S235" s="1">
        <f>SUMIFS(Table1914[Total Cost],Table1914[Product Name],'Stationery Inventory Sum'!$O235)</f>
        <v>0</v>
      </c>
      <c r="T235" s="7"/>
      <c r="U235" s="1">
        <f>SUMIFS(Table1914[Quantity Purchased],Table1914[Product Name],'Stationery Inventory Sum'!$O235)</f>
        <v>0</v>
      </c>
      <c r="W235" s="1">
        <f>SUMIFS(Table1914[Total Purchase
Cost],Table1914[Product Name],'Stationery Inventory Sum'!$O235)</f>
        <v>0</v>
      </c>
      <c r="X235" s="7"/>
      <c r="Y235" s="61">
        <f t="shared" si="6"/>
        <v>0</v>
      </c>
      <c r="AA235" s="61">
        <f t="shared" si="7"/>
        <v>0</v>
      </c>
      <c r="AB235" s="7"/>
      <c r="AC235" s="1">
        <f>SUMIFS(Table7[Quantity of 
Product Sold],Table7[Sale - Product Name],'Stationery Inventory Sum'!$O235,Table7[Product Type2],'Stationery Inventory Sum'!$AC$5)</f>
        <v>0</v>
      </c>
      <c r="AE235" s="1">
        <f>SUMIFS(Table7[Total Cost of
Goods Sold],Table7[Sale - Product Name],'Stationery Inventory Sum'!$O235,Table7[Product Type2],'Stationery Inventory Sum'!$AC$5)</f>
        <v>0</v>
      </c>
      <c r="AF235" s="7"/>
      <c r="AG235" s="1">
        <f>SUMIFS(Table17[Quantity2],Table17[Product Name],'Stationery Inventory Sum'!$O235,Table17[Product Type2],'Stationery Inventory Sum'!$AG$5)</f>
        <v>0</v>
      </c>
      <c r="AI235" s="1">
        <f>SUMIFS(Table17[Total out of Inventory],Table17[Product Name],'Stationery Inventory Sum'!$O235,Table17[Product Type2],'Stationery Inventory Sum'!$AG$5)</f>
        <v>0</v>
      </c>
      <c r="AJ235" s="7"/>
      <c r="AK235" s="1">
        <f>SUMIFS(Table7[Quantity
 Sold],Table7[Sale - Product Name],'Stationery Inventory Sum'!$O235,Table7[Product Type2],'Stationery Inventory Sum'!$AK$5)</f>
        <v>0</v>
      </c>
      <c r="AM235" s="1">
        <f>SUMIFS(Table7[Total 
Paid],Table7[Sale - Product Name],'Stationery Inventory Sum'!$O235,Table7[Product Type2],'Stationery Inventory Sum'!$AK$5)</f>
        <v>0</v>
      </c>
    </row>
    <row r="236" spans="16:39" x14ac:dyDescent="0.25">
      <c r="P236" s="7"/>
      <c r="Q236" s="30">
        <f>SUMIFS(Table1914[Quantity],Table1914[Product Name],'Stationery Inventory Sum'!$O236)</f>
        <v>0</v>
      </c>
      <c r="S236" s="1">
        <f>SUMIFS(Table1914[Total Cost],Table1914[Product Name],'Stationery Inventory Sum'!$O236)</f>
        <v>0</v>
      </c>
      <c r="T236" s="7"/>
      <c r="U236" s="1">
        <f>SUMIFS(Table1914[Quantity Purchased],Table1914[Product Name],'Stationery Inventory Sum'!$O236)</f>
        <v>0</v>
      </c>
      <c r="W236" s="1">
        <f>SUMIFS(Table1914[Total Purchase
Cost],Table1914[Product Name],'Stationery Inventory Sum'!$O236)</f>
        <v>0</v>
      </c>
      <c r="X236" s="7"/>
      <c r="Y236" s="61">
        <f t="shared" si="6"/>
        <v>0</v>
      </c>
      <c r="AA236" s="61">
        <f t="shared" si="7"/>
        <v>0</v>
      </c>
      <c r="AB236" s="7"/>
      <c r="AC236" s="1">
        <f>SUMIFS(Table7[Quantity of 
Product Sold],Table7[Sale - Product Name],'Stationery Inventory Sum'!$O236,Table7[Product Type2],'Stationery Inventory Sum'!$AC$5)</f>
        <v>0</v>
      </c>
      <c r="AE236" s="1">
        <f>SUMIFS(Table7[Total Cost of
Goods Sold],Table7[Sale - Product Name],'Stationery Inventory Sum'!$O236,Table7[Product Type2],'Stationery Inventory Sum'!$AC$5)</f>
        <v>0</v>
      </c>
      <c r="AF236" s="7"/>
      <c r="AG236" s="1">
        <f>SUMIFS(Table17[Quantity2],Table17[Product Name],'Stationery Inventory Sum'!$O236,Table17[Product Type2],'Stationery Inventory Sum'!$AG$5)</f>
        <v>0</v>
      </c>
      <c r="AI236" s="1">
        <f>SUMIFS(Table17[Total out of Inventory],Table17[Product Name],'Stationery Inventory Sum'!$O236,Table17[Product Type2],'Stationery Inventory Sum'!$AG$5)</f>
        <v>0</v>
      </c>
      <c r="AJ236" s="7"/>
      <c r="AK236" s="1">
        <f>SUMIFS(Table7[Quantity
 Sold],Table7[Sale - Product Name],'Stationery Inventory Sum'!$O236,Table7[Product Type2],'Stationery Inventory Sum'!$AK$5)</f>
        <v>0</v>
      </c>
      <c r="AM236" s="1">
        <f>SUMIFS(Table7[Total 
Paid],Table7[Sale - Product Name],'Stationery Inventory Sum'!$O236,Table7[Product Type2],'Stationery Inventory Sum'!$AK$5)</f>
        <v>0</v>
      </c>
    </row>
    <row r="237" spans="16:39" x14ac:dyDescent="0.25">
      <c r="P237" s="7"/>
      <c r="Q237" s="30">
        <f>SUMIFS(Table1914[Quantity],Table1914[Product Name],'Stationery Inventory Sum'!$O237)</f>
        <v>0</v>
      </c>
      <c r="S237" s="1">
        <f>SUMIFS(Table1914[Total Cost],Table1914[Product Name],'Stationery Inventory Sum'!$O237)</f>
        <v>0</v>
      </c>
      <c r="T237" s="7"/>
      <c r="U237" s="1">
        <f>SUMIFS(Table1914[Quantity Purchased],Table1914[Product Name],'Stationery Inventory Sum'!$O237)</f>
        <v>0</v>
      </c>
      <c r="W237" s="1">
        <f>SUMIFS(Table1914[Total Purchase
Cost],Table1914[Product Name],'Stationery Inventory Sum'!$O237)</f>
        <v>0</v>
      </c>
      <c r="X237" s="7"/>
      <c r="Y237" s="61">
        <f t="shared" si="6"/>
        <v>0</v>
      </c>
      <c r="AA237" s="61">
        <f t="shared" si="7"/>
        <v>0</v>
      </c>
      <c r="AB237" s="7"/>
      <c r="AC237" s="1">
        <f>SUMIFS(Table7[Quantity of 
Product Sold],Table7[Sale - Product Name],'Stationery Inventory Sum'!$O237,Table7[Product Type2],'Stationery Inventory Sum'!$AC$5)</f>
        <v>0</v>
      </c>
      <c r="AE237" s="1">
        <f>SUMIFS(Table7[Total Cost of
Goods Sold],Table7[Sale - Product Name],'Stationery Inventory Sum'!$O237,Table7[Product Type2],'Stationery Inventory Sum'!$AC$5)</f>
        <v>0</v>
      </c>
      <c r="AF237" s="7"/>
      <c r="AG237" s="1">
        <f>SUMIFS(Table17[Quantity2],Table17[Product Name],'Stationery Inventory Sum'!$O237,Table17[Product Type2],'Stationery Inventory Sum'!$AG$5)</f>
        <v>0</v>
      </c>
      <c r="AI237" s="1">
        <f>SUMIFS(Table17[Total out of Inventory],Table17[Product Name],'Stationery Inventory Sum'!$O237,Table17[Product Type2],'Stationery Inventory Sum'!$AG$5)</f>
        <v>0</v>
      </c>
      <c r="AJ237" s="7"/>
      <c r="AK237" s="1">
        <f>SUMIFS(Table7[Quantity
 Sold],Table7[Sale - Product Name],'Stationery Inventory Sum'!$O237,Table7[Product Type2],'Stationery Inventory Sum'!$AK$5)</f>
        <v>0</v>
      </c>
      <c r="AM237" s="1">
        <f>SUMIFS(Table7[Total 
Paid],Table7[Sale - Product Name],'Stationery Inventory Sum'!$O237,Table7[Product Type2],'Stationery Inventory Sum'!$AK$5)</f>
        <v>0</v>
      </c>
    </row>
    <row r="238" spans="16:39" x14ac:dyDescent="0.25">
      <c r="P238" s="7"/>
      <c r="Q238" s="30">
        <f>SUMIFS(Table1914[Quantity],Table1914[Product Name],'Stationery Inventory Sum'!$O238)</f>
        <v>0</v>
      </c>
      <c r="S238" s="1">
        <f>SUMIFS(Table1914[Total Cost],Table1914[Product Name],'Stationery Inventory Sum'!$O238)</f>
        <v>0</v>
      </c>
      <c r="T238" s="7"/>
      <c r="U238" s="1">
        <f>SUMIFS(Table1914[Quantity Purchased],Table1914[Product Name],'Stationery Inventory Sum'!$O238)</f>
        <v>0</v>
      </c>
      <c r="W238" s="1">
        <f>SUMIFS(Table1914[Total Purchase
Cost],Table1914[Product Name],'Stationery Inventory Sum'!$O238)</f>
        <v>0</v>
      </c>
      <c r="X238" s="7"/>
      <c r="Y238" s="61">
        <f t="shared" si="6"/>
        <v>0</v>
      </c>
      <c r="AA238" s="61">
        <f t="shared" si="7"/>
        <v>0</v>
      </c>
      <c r="AB238" s="7"/>
      <c r="AC238" s="1">
        <f>SUMIFS(Table7[Quantity of 
Product Sold],Table7[Sale - Product Name],'Stationery Inventory Sum'!$O238,Table7[Product Type2],'Stationery Inventory Sum'!$AC$5)</f>
        <v>0</v>
      </c>
      <c r="AE238" s="1">
        <f>SUMIFS(Table7[Total Cost of
Goods Sold],Table7[Sale - Product Name],'Stationery Inventory Sum'!$O238,Table7[Product Type2],'Stationery Inventory Sum'!$AC$5)</f>
        <v>0</v>
      </c>
      <c r="AF238" s="7"/>
      <c r="AG238" s="1">
        <f>SUMIFS(Table17[Quantity2],Table17[Product Name],'Stationery Inventory Sum'!$O238,Table17[Product Type2],'Stationery Inventory Sum'!$AG$5)</f>
        <v>0</v>
      </c>
      <c r="AI238" s="1">
        <f>SUMIFS(Table17[Total out of Inventory],Table17[Product Name],'Stationery Inventory Sum'!$O238,Table17[Product Type2],'Stationery Inventory Sum'!$AG$5)</f>
        <v>0</v>
      </c>
      <c r="AJ238" s="7"/>
      <c r="AK238" s="1">
        <f>SUMIFS(Table7[Quantity
 Sold],Table7[Sale - Product Name],'Stationery Inventory Sum'!$O238,Table7[Product Type2],'Stationery Inventory Sum'!$AK$5)</f>
        <v>0</v>
      </c>
      <c r="AM238" s="1">
        <f>SUMIFS(Table7[Total 
Paid],Table7[Sale - Product Name],'Stationery Inventory Sum'!$O238,Table7[Product Type2],'Stationery Inventory Sum'!$AK$5)</f>
        <v>0</v>
      </c>
    </row>
    <row r="239" spans="16:39" x14ac:dyDescent="0.25">
      <c r="P239" s="7"/>
      <c r="Q239" s="30">
        <f>SUMIFS(Table1914[Quantity],Table1914[Product Name],'Stationery Inventory Sum'!$O239)</f>
        <v>0</v>
      </c>
      <c r="S239" s="1">
        <f>SUMIFS(Table1914[Total Cost],Table1914[Product Name],'Stationery Inventory Sum'!$O239)</f>
        <v>0</v>
      </c>
      <c r="T239" s="7"/>
      <c r="U239" s="1">
        <f>SUMIFS(Table1914[Quantity Purchased],Table1914[Product Name],'Stationery Inventory Sum'!$O239)</f>
        <v>0</v>
      </c>
      <c r="W239" s="1">
        <f>SUMIFS(Table1914[Total Purchase
Cost],Table1914[Product Name],'Stationery Inventory Sum'!$O239)</f>
        <v>0</v>
      </c>
      <c r="X239" s="7"/>
      <c r="Y239" s="61">
        <f t="shared" si="6"/>
        <v>0</v>
      </c>
      <c r="AA239" s="61">
        <f t="shared" si="7"/>
        <v>0</v>
      </c>
      <c r="AB239" s="7"/>
      <c r="AC239" s="1">
        <f>SUMIFS(Table7[Quantity of 
Product Sold],Table7[Sale - Product Name],'Stationery Inventory Sum'!$O239,Table7[Product Type2],'Stationery Inventory Sum'!$AC$5)</f>
        <v>0</v>
      </c>
      <c r="AE239" s="1">
        <f>SUMIFS(Table7[Total Cost of
Goods Sold],Table7[Sale - Product Name],'Stationery Inventory Sum'!$O239,Table7[Product Type2],'Stationery Inventory Sum'!$AC$5)</f>
        <v>0</v>
      </c>
      <c r="AF239" s="7"/>
      <c r="AG239" s="1">
        <f>SUMIFS(Table17[Quantity2],Table17[Product Name],'Stationery Inventory Sum'!$O239,Table17[Product Type2],'Stationery Inventory Sum'!$AG$5)</f>
        <v>0</v>
      </c>
      <c r="AI239" s="1">
        <f>SUMIFS(Table17[Total out of Inventory],Table17[Product Name],'Stationery Inventory Sum'!$O239,Table17[Product Type2],'Stationery Inventory Sum'!$AG$5)</f>
        <v>0</v>
      </c>
      <c r="AJ239" s="7"/>
      <c r="AK239" s="1">
        <f>SUMIFS(Table7[Quantity
 Sold],Table7[Sale - Product Name],'Stationery Inventory Sum'!$O239,Table7[Product Type2],'Stationery Inventory Sum'!$AK$5)</f>
        <v>0</v>
      </c>
      <c r="AM239" s="1">
        <f>SUMIFS(Table7[Total 
Paid],Table7[Sale - Product Name],'Stationery Inventory Sum'!$O239,Table7[Product Type2],'Stationery Inventory Sum'!$AK$5)</f>
        <v>0</v>
      </c>
    </row>
    <row r="240" spans="16:39" x14ac:dyDescent="0.25">
      <c r="P240" s="7"/>
      <c r="Q240" s="30">
        <f>SUMIFS(Table1914[Quantity],Table1914[Product Name],'Stationery Inventory Sum'!$O240)</f>
        <v>0</v>
      </c>
      <c r="S240" s="1">
        <f>SUMIFS(Table1914[Total Cost],Table1914[Product Name],'Stationery Inventory Sum'!$O240)</f>
        <v>0</v>
      </c>
      <c r="T240" s="7"/>
      <c r="U240" s="1">
        <f>SUMIFS(Table1914[Quantity Purchased],Table1914[Product Name],'Stationery Inventory Sum'!$O240)</f>
        <v>0</v>
      </c>
      <c r="W240" s="1">
        <f>SUMIFS(Table1914[Total Purchase
Cost],Table1914[Product Name],'Stationery Inventory Sum'!$O240)</f>
        <v>0</v>
      </c>
      <c r="X240" s="7"/>
      <c r="Y240" s="61">
        <f t="shared" si="6"/>
        <v>0</v>
      </c>
      <c r="AA240" s="61">
        <f t="shared" si="7"/>
        <v>0</v>
      </c>
      <c r="AB240" s="7"/>
      <c r="AC240" s="1">
        <f>SUMIFS(Table7[Quantity of 
Product Sold],Table7[Sale - Product Name],'Stationery Inventory Sum'!$O240,Table7[Product Type2],'Stationery Inventory Sum'!$AC$5)</f>
        <v>0</v>
      </c>
      <c r="AE240" s="1">
        <f>SUMIFS(Table7[Total Cost of
Goods Sold],Table7[Sale - Product Name],'Stationery Inventory Sum'!$O240,Table7[Product Type2],'Stationery Inventory Sum'!$AC$5)</f>
        <v>0</v>
      </c>
      <c r="AF240" s="7"/>
      <c r="AG240" s="1">
        <f>SUMIFS(Table17[Quantity2],Table17[Product Name],'Stationery Inventory Sum'!$O240,Table17[Product Type2],'Stationery Inventory Sum'!$AG$5)</f>
        <v>0</v>
      </c>
      <c r="AI240" s="1">
        <f>SUMIFS(Table17[Total out of Inventory],Table17[Product Name],'Stationery Inventory Sum'!$O240,Table17[Product Type2],'Stationery Inventory Sum'!$AG$5)</f>
        <v>0</v>
      </c>
      <c r="AJ240" s="7"/>
      <c r="AK240" s="1">
        <f>SUMIFS(Table7[Quantity
 Sold],Table7[Sale - Product Name],'Stationery Inventory Sum'!$O240,Table7[Product Type2],'Stationery Inventory Sum'!$AK$5)</f>
        <v>0</v>
      </c>
      <c r="AM240" s="1">
        <f>SUMIFS(Table7[Total 
Paid],Table7[Sale - Product Name],'Stationery Inventory Sum'!$O240,Table7[Product Type2],'Stationery Inventory Sum'!$AK$5)</f>
        <v>0</v>
      </c>
    </row>
    <row r="241" spans="16:39" x14ac:dyDescent="0.25">
      <c r="P241" s="7"/>
      <c r="Q241" s="30">
        <f>SUMIFS(Table1914[Quantity],Table1914[Product Name],'Stationery Inventory Sum'!$O241)</f>
        <v>0</v>
      </c>
      <c r="S241" s="1">
        <f>SUMIFS(Table1914[Total Cost],Table1914[Product Name],'Stationery Inventory Sum'!$O241)</f>
        <v>0</v>
      </c>
      <c r="T241" s="7"/>
      <c r="U241" s="1">
        <f>SUMIFS(Table1914[Quantity Purchased],Table1914[Product Name],'Stationery Inventory Sum'!$O241)</f>
        <v>0</v>
      </c>
      <c r="W241" s="1">
        <f>SUMIFS(Table1914[Total Purchase
Cost],Table1914[Product Name],'Stationery Inventory Sum'!$O241)</f>
        <v>0</v>
      </c>
      <c r="X241" s="7"/>
      <c r="Y241" s="61">
        <f t="shared" si="6"/>
        <v>0</v>
      </c>
      <c r="AA241" s="61">
        <f t="shared" si="7"/>
        <v>0</v>
      </c>
      <c r="AB241" s="7"/>
      <c r="AC241" s="1">
        <f>SUMIFS(Table7[Quantity of 
Product Sold],Table7[Sale - Product Name],'Stationery Inventory Sum'!$O241,Table7[Product Type2],'Stationery Inventory Sum'!$AC$5)</f>
        <v>0</v>
      </c>
      <c r="AE241" s="1">
        <f>SUMIFS(Table7[Total Cost of
Goods Sold],Table7[Sale - Product Name],'Stationery Inventory Sum'!$O241,Table7[Product Type2],'Stationery Inventory Sum'!$AC$5)</f>
        <v>0</v>
      </c>
      <c r="AF241" s="7"/>
      <c r="AG241" s="1">
        <f>SUMIFS(Table17[Quantity2],Table17[Product Name],'Stationery Inventory Sum'!$O241,Table17[Product Type2],'Stationery Inventory Sum'!$AG$5)</f>
        <v>0</v>
      </c>
      <c r="AI241" s="1">
        <f>SUMIFS(Table17[Total out of Inventory],Table17[Product Name],'Stationery Inventory Sum'!$O241,Table17[Product Type2],'Stationery Inventory Sum'!$AG$5)</f>
        <v>0</v>
      </c>
      <c r="AJ241" s="7"/>
      <c r="AK241" s="1">
        <f>SUMIFS(Table7[Quantity
 Sold],Table7[Sale - Product Name],'Stationery Inventory Sum'!$O241,Table7[Product Type2],'Stationery Inventory Sum'!$AK$5)</f>
        <v>0</v>
      </c>
      <c r="AM241" s="1">
        <f>SUMIFS(Table7[Total 
Paid],Table7[Sale - Product Name],'Stationery Inventory Sum'!$O241,Table7[Product Type2],'Stationery Inventory Sum'!$AK$5)</f>
        <v>0</v>
      </c>
    </row>
    <row r="242" spans="16:39" x14ac:dyDescent="0.25">
      <c r="P242" s="7"/>
      <c r="Q242" s="30">
        <f>SUMIFS(Table1914[Quantity],Table1914[Product Name],'Stationery Inventory Sum'!$O242)</f>
        <v>0</v>
      </c>
      <c r="S242" s="1">
        <f>SUMIFS(Table1914[Total Cost],Table1914[Product Name],'Stationery Inventory Sum'!$O242)</f>
        <v>0</v>
      </c>
      <c r="T242" s="7"/>
      <c r="U242" s="1">
        <f>SUMIFS(Table1914[Quantity Purchased],Table1914[Product Name],'Stationery Inventory Sum'!$O242)</f>
        <v>0</v>
      </c>
      <c r="W242" s="1">
        <f>SUMIFS(Table1914[Total Purchase
Cost],Table1914[Product Name],'Stationery Inventory Sum'!$O242)</f>
        <v>0</v>
      </c>
      <c r="X242" s="7"/>
      <c r="Y242" s="61">
        <f t="shared" si="6"/>
        <v>0</v>
      </c>
      <c r="AA242" s="61">
        <f t="shared" si="7"/>
        <v>0</v>
      </c>
      <c r="AB242" s="7"/>
      <c r="AC242" s="1">
        <f>SUMIFS(Table7[Quantity of 
Product Sold],Table7[Sale - Product Name],'Stationery Inventory Sum'!$O242,Table7[Product Type2],'Stationery Inventory Sum'!$AC$5)</f>
        <v>0</v>
      </c>
      <c r="AE242" s="1">
        <f>SUMIFS(Table7[Total Cost of
Goods Sold],Table7[Sale - Product Name],'Stationery Inventory Sum'!$O242,Table7[Product Type2],'Stationery Inventory Sum'!$AC$5)</f>
        <v>0</v>
      </c>
      <c r="AF242" s="7"/>
      <c r="AG242" s="1">
        <f>SUMIFS(Table17[Quantity2],Table17[Product Name],'Stationery Inventory Sum'!$O242,Table17[Product Type2],'Stationery Inventory Sum'!$AG$5)</f>
        <v>0</v>
      </c>
      <c r="AI242" s="1">
        <f>SUMIFS(Table17[Total out of Inventory],Table17[Product Name],'Stationery Inventory Sum'!$O242,Table17[Product Type2],'Stationery Inventory Sum'!$AG$5)</f>
        <v>0</v>
      </c>
      <c r="AJ242" s="7"/>
      <c r="AK242" s="1">
        <f>SUMIFS(Table7[Quantity
 Sold],Table7[Sale - Product Name],'Stationery Inventory Sum'!$O242,Table7[Product Type2],'Stationery Inventory Sum'!$AK$5)</f>
        <v>0</v>
      </c>
      <c r="AM242" s="1">
        <f>SUMIFS(Table7[Total 
Paid],Table7[Sale - Product Name],'Stationery Inventory Sum'!$O242,Table7[Product Type2],'Stationery Inventory Sum'!$AK$5)</f>
        <v>0</v>
      </c>
    </row>
    <row r="243" spans="16:39" x14ac:dyDescent="0.25">
      <c r="P243" s="7"/>
      <c r="Q243" s="30">
        <f>SUMIFS(Table1914[Quantity],Table1914[Product Name],'Stationery Inventory Sum'!$O243)</f>
        <v>0</v>
      </c>
      <c r="S243" s="1">
        <f>SUMIFS(Table1914[Total Cost],Table1914[Product Name],'Stationery Inventory Sum'!$O243)</f>
        <v>0</v>
      </c>
      <c r="T243" s="7"/>
      <c r="U243" s="1">
        <f>SUMIFS(Table1914[Quantity Purchased],Table1914[Product Name],'Stationery Inventory Sum'!$O243)</f>
        <v>0</v>
      </c>
      <c r="W243" s="1">
        <f>SUMIFS(Table1914[Total Purchase
Cost],Table1914[Product Name],'Stationery Inventory Sum'!$O243)</f>
        <v>0</v>
      </c>
      <c r="X243" s="7"/>
      <c r="Y243" s="61">
        <f t="shared" si="6"/>
        <v>0</v>
      </c>
      <c r="AA243" s="61">
        <f t="shared" si="7"/>
        <v>0</v>
      </c>
      <c r="AB243" s="7"/>
      <c r="AC243" s="1">
        <f>SUMIFS(Table7[Quantity of 
Product Sold],Table7[Sale - Product Name],'Stationery Inventory Sum'!$O243,Table7[Product Type2],'Stationery Inventory Sum'!$AC$5)</f>
        <v>0</v>
      </c>
      <c r="AE243" s="1">
        <f>SUMIFS(Table7[Total Cost of
Goods Sold],Table7[Sale - Product Name],'Stationery Inventory Sum'!$O243,Table7[Product Type2],'Stationery Inventory Sum'!$AC$5)</f>
        <v>0</v>
      </c>
      <c r="AF243" s="7"/>
      <c r="AG243" s="1">
        <f>SUMIFS(Table17[Quantity2],Table17[Product Name],'Stationery Inventory Sum'!$O243,Table17[Product Type2],'Stationery Inventory Sum'!$AG$5)</f>
        <v>0</v>
      </c>
      <c r="AI243" s="1">
        <f>SUMIFS(Table17[Total out of Inventory],Table17[Product Name],'Stationery Inventory Sum'!$O243,Table17[Product Type2],'Stationery Inventory Sum'!$AG$5)</f>
        <v>0</v>
      </c>
      <c r="AJ243" s="7"/>
      <c r="AK243" s="1">
        <f>SUMIFS(Table7[Quantity
 Sold],Table7[Sale - Product Name],'Stationery Inventory Sum'!$O243,Table7[Product Type2],'Stationery Inventory Sum'!$AK$5)</f>
        <v>0</v>
      </c>
      <c r="AM243" s="1">
        <f>SUMIFS(Table7[Total 
Paid],Table7[Sale - Product Name],'Stationery Inventory Sum'!$O243,Table7[Product Type2],'Stationery Inventory Sum'!$AK$5)</f>
        <v>0</v>
      </c>
    </row>
    <row r="244" spans="16:39" x14ac:dyDescent="0.25">
      <c r="P244" s="7"/>
      <c r="Q244" s="30">
        <f>SUMIFS(Table1914[Quantity],Table1914[Product Name],'Stationery Inventory Sum'!$O244)</f>
        <v>0</v>
      </c>
      <c r="S244" s="1">
        <f>SUMIFS(Table1914[Total Cost],Table1914[Product Name],'Stationery Inventory Sum'!$O244)</f>
        <v>0</v>
      </c>
      <c r="T244" s="7"/>
      <c r="U244" s="1">
        <f>SUMIFS(Table1914[Quantity Purchased],Table1914[Product Name],'Stationery Inventory Sum'!$O244)</f>
        <v>0</v>
      </c>
      <c r="W244" s="1">
        <f>SUMIFS(Table1914[Total Purchase
Cost],Table1914[Product Name],'Stationery Inventory Sum'!$O244)</f>
        <v>0</v>
      </c>
      <c r="X244" s="7"/>
      <c r="Y244" s="61">
        <f t="shared" si="6"/>
        <v>0</v>
      </c>
      <c r="AA244" s="61">
        <f t="shared" si="7"/>
        <v>0</v>
      </c>
      <c r="AB244" s="7"/>
      <c r="AC244" s="1">
        <f>SUMIFS(Table7[Quantity of 
Product Sold],Table7[Sale - Product Name],'Stationery Inventory Sum'!$O244,Table7[Product Type2],'Stationery Inventory Sum'!$AC$5)</f>
        <v>0</v>
      </c>
      <c r="AE244" s="1">
        <f>SUMIFS(Table7[Total Cost of
Goods Sold],Table7[Sale - Product Name],'Stationery Inventory Sum'!$O244,Table7[Product Type2],'Stationery Inventory Sum'!$AC$5)</f>
        <v>0</v>
      </c>
      <c r="AF244" s="7"/>
      <c r="AG244" s="1">
        <f>SUMIFS(Table17[Quantity2],Table17[Product Name],'Stationery Inventory Sum'!$O244,Table17[Product Type2],'Stationery Inventory Sum'!$AG$5)</f>
        <v>0</v>
      </c>
      <c r="AI244" s="1">
        <f>SUMIFS(Table17[Total out of Inventory],Table17[Product Name],'Stationery Inventory Sum'!$O244,Table17[Product Type2],'Stationery Inventory Sum'!$AG$5)</f>
        <v>0</v>
      </c>
      <c r="AJ244" s="7"/>
      <c r="AK244" s="1">
        <f>SUMIFS(Table7[Quantity
 Sold],Table7[Sale - Product Name],'Stationery Inventory Sum'!$O244,Table7[Product Type2],'Stationery Inventory Sum'!$AK$5)</f>
        <v>0</v>
      </c>
      <c r="AM244" s="1">
        <f>SUMIFS(Table7[Total 
Paid],Table7[Sale - Product Name],'Stationery Inventory Sum'!$O244,Table7[Product Type2],'Stationery Inventory Sum'!$AK$5)</f>
        <v>0</v>
      </c>
    </row>
    <row r="245" spans="16:39" x14ac:dyDescent="0.25">
      <c r="P245" s="7"/>
      <c r="Q245" s="30">
        <f>SUMIFS(Table1914[Quantity],Table1914[Product Name],'Stationery Inventory Sum'!$O245)</f>
        <v>0</v>
      </c>
      <c r="S245" s="1">
        <f>SUMIFS(Table1914[Total Cost],Table1914[Product Name],'Stationery Inventory Sum'!$O245)</f>
        <v>0</v>
      </c>
      <c r="T245" s="7"/>
      <c r="U245" s="1">
        <f>SUMIFS(Table1914[Quantity Purchased],Table1914[Product Name],'Stationery Inventory Sum'!$O245)</f>
        <v>0</v>
      </c>
      <c r="W245" s="1">
        <f>SUMIFS(Table1914[Total Purchase
Cost],Table1914[Product Name],'Stationery Inventory Sum'!$O245)</f>
        <v>0</v>
      </c>
      <c r="X245" s="7"/>
      <c r="Y245" s="61">
        <f t="shared" si="6"/>
        <v>0</v>
      </c>
      <c r="AA245" s="61">
        <f t="shared" si="7"/>
        <v>0</v>
      </c>
      <c r="AB245" s="7"/>
      <c r="AC245" s="1">
        <f>SUMIFS(Table7[Quantity of 
Product Sold],Table7[Sale - Product Name],'Stationery Inventory Sum'!$O245,Table7[Product Type2],'Stationery Inventory Sum'!$AC$5)</f>
        <v>0</v>
      </c>
      <c r="AE245" s="1">
        <f>SUMIFS(Table7[Total Cost of
Goods Sold],Table7[Sale - Product Name],'Stationery Inventory Sum'!$O245,Table7[Product Type2],'Stationery Inventory Sum'!$AC$5)</f>
        <v>0</v>
      </c>
      <c r="AF245" s="7"/>
      <c r="AG245" s="1">
        <f>SUMIFS(Table17[Quantity2],Table17[Product Name],'Stationery Inventory Sum'!$O245,Table17[Product Type2],'Stationery Inventory Sum'!$AG$5)</f>
        <v>0</v>
      </c>
      <c r="AI245" s="1">
        <f>SUMIFS(Table17[Total out of Inventory],Table17[Product Name],'Stationery Inventory Sum'!$O245,Table17[Product Type2],'Stationery Inventory Sum'!$AG$5)</f>
        <v>0</v>
      </c>
      <c r="AJ245" s="7"/>
      <c r="AK245" s="1">
        <f>SUMIFS(Table7[Quantity
 Sold],Table7[Sale - Product Name],'Stationery Inventory Sum'!$O245,Table7[Product Type2],'Stationery Inventory Sum'!$AK$5)</f>
        <v>0</v>
      </c>
      <c r="AM245" s="1">
        <f>SUMIFS(Table7[Total 
Paid],Table7[Sale - Product Name],'Stationery Inventory Sum'!$O245,Table7[Product Type2],'Stationery Inventory Sum'!$AK$5)</f>
        <v>0</v>
      </c>
    </row>
    <row r="246" spans="16:39" x14ac:dyDescent="0.25">
      <c r="P246" s="7"/>
      <c r="Q246" s="30">
        <f>SUMIFS(Table1914[Quantity],Table1914[Product Name],'Stationery Inventory Sum'!$O246)</f>
        <v>0</v>
      </c>
      <c r="S246" s="1">
        <f>SUMIFS(Table1914[Total Cost],Table1914[Product Name],'Stationery Inventory Sum'!$O246)</f>
        <v>0</v>
      </c>
      <c r="T246" s="7"/>
      <c r="U246" s="1">
        <f>SUMIFS(Table1914[Quantity Purchased],Table1914[Product Name],'Stationery Inventory Sum'!$O246)</f>
        <v>0</v>
      </c>
      <c r="W246" s="1">
        <f>SUMIFS(Table1914[Total Purchase
Cost],Table1914[Product Name],'Stationery Inventory Sum'!$O246)</f>
        <v>0</v>
      </c>
      <c r="X246" s="7"/>
      <c r="Y246" s="61">
        <f t="shared" si="6"/>
        <v>0</v>
      </c>
      <c r="AA246" s="61">
        <f t="shared" si="7"/>
        <v>0</v>
      </c>
      <c r="AB246" s="7"/>
      <c r="AC246" s="1">
        <f>SUMIFS(Table7[Quantity of 
Product Sold],Table7[Sale - Product Name],'Stationery Inventory Sum'!$O246,Table7[Product Type2],'Stationery Inventory Sum'!$AC$5)</f>
        <v>0</v>
      </c>
      <c r="AE246" s="1">
        <f>SUMIFS(Table7[Total Cost of
Goods Sold],Table7[Sale - Product Name],'Stationery Inventory Sum'!$O246,Table7[Product Type2],'Stationery Inventory Sum'!$AC$5)</f>
        <v>0</v>
      </c>
      <c r="AF246" s="7"/>
      <c r="AG246" s="1">
        <f>SUMIFS(Table17[Quantity2],Table17[Product Name],'Stationery Inventory Sum'!$O246,Table17[Product Type2],'Stationery Inventory Sum'!$AG$5)</f>
        <v>0</v>
      </c>
      <c r="AI246" s="1">
        <f>SUMIFS(Table17[Total out of Inventory],Table17[Product Name],'Stationery Inventory Sum'!$O246,Table17[Product Type2],'Stationery Inventory Sum'!$AG$5)</f>
        <v>0</v>
      </c>
      <c r="AJ246" s="7"/>
      <c r="AK246" s="1">
        <f>SUMIFS(Table7[Quantity
 Sold],Table7[Sale - Product Name],'Stationery Inventory Sum'!$O246,Table7[Product Type2],'Stationery Inventory Sum'!$AK$5)</f>
        <v>0</v>
      </c>
      <c r="AM246" s="1">
        <f>SUMIFS(Table7[Total 
Paid],Table7[Sale - Product Name],'Stationery Inventory Sum'!$O246,Table7[Product Type2],'Stationery Inventory Sum'!$AK$5)</f>
        <v>0</v>
      </c>
    </row>
    <row r="247" spans="16:39" x14ac:dyDescent="0.25">
      <c r="P247" s="7"/>
      <c r="Q247" s="30">
        <f>SUMIFS(Table1914[Quantity],Table1914[Product Name],'Stationery Inventory Sum'!$O247)</f>
        <v>0</v>
      </c>
      <c r="S247" s="1">
        <f>SUMIFS(Table1914[Total Cost],Table1914[Product Name],'Stationery Inventory Sum'!$O247)</f>
        <v>0</v>
      </c>
      <c r="T247" s="7"/>
      <c r="U247" s="1">
        <f>SUMIFS(Table1914[Quantity Purchased],Table1914[Product Name],'Stationery Inventory Sum'!$O247)</f>
        <v>0</v>
      </c>
      <c r="W247" s="1">
        <f>SUMIFS(Table1914[Total Purchase
Cost],Table1914[Product Name],'Stationery Inventory Sum'!$O247)</f>
        <v>0</v>
      </c>
      <c r="X247" s="7"/>
      <c r="Y247" s="61">
        <f t="shared" si="6"/>
        <v>0</v>
      </c>
      <c r="AA247" s="61">
        <f t="shared" si="7"/>
        <v>0</v>
      </c>
      <c r="AB247" s="7"/>
      <c r="AC247" s="1">
        <f>SUMIFS(Table7[Quantity of 
Product Sold],Table7[Sale - Product Name],'Stationery Inventory Sum'!$O247,Table7[Product Type2],'Stationery Inventory Sum'!$AC$5)</f>
        <v>0</v>
      </c>
      <c r="AE247" s="1">
        <f>SUMIFS(Table7[Total Cost of
Goods Sold],Table7[Sale - Product Name],'Stationery Inventory Sum'!$O247,Table7[Product Type2],'Stationery Inventory Sum'!$AC$5)</f>
        <v>0</v>
      </c>
      <c r="AF247" s="7"/>
      <c r="AG247" s="1">
        <f>SUMIFS(Table17[Quantity2],Table17[Product Name],'Stationery Inventory Sum'!$O247,Table17[Product Type2],'Stationery Inventory Sum'!$AG$5)</f>
        <v>0</v>
      </c>
      <c r="AI247" s="1">
        <f>SUMIFS(Table17[Total out of Inventory],Table17[Product Name],'Stationery Inventory Sum'!$O247,Table17[Product Type2],'Stationery Inventory Sum'!$AG$5)</f>
        <v>0</v>
      </c>
      <c r="AJ247" s="7"/>
      <c r="AK247" s="1">
        <f>SUMIFS(Table7[Quantity
 Sold],Table7[Sale - Product Name],'Stationery Inventory Sum'!$O247,Table7[Product Type2],'Stationery Inventory Sum'!$AK$5)</f>
        <v>0</v>
      </c>
      <c r="AM247" s="1">
        <f>SUMIFS(Table7[Total 
Paid],Table7[Sale - Product Name],'Stationery Inventory Sum'!$O247,Table7[Product Type2],'Stationery Inventory Sum'!$AK$5)</f>
        <v>0</v>
      </c>
    </row>
    <row r="248" spans="16:39" x14ac:dyDescent="0.25">
      <c r="P248" s="7"/>
      <c r="Q248" s="30">
        <f>SUMIFS(Table1914[Quantity],Table1914[Product Name],'Stationery Inventory Sum'!$O248)</f>
        <v>0</v>
      </c>
      <c r="S248" s="1">
        <f>SUMIFS(Table1914[Total Cost],Table1914[Product Name],'Stationery Inventory Sum'!$O248)</f>
        <v>0</v>
      </c>
      <c r="T248" s="7"/>
      <c r="U248" s="1">
        <f>SUMIFS(Table1914[Quantity Purchased],Table1914[Product Name],'Stationery Inventory Sum'!$O248)</f>
        <v>0</v>
      </c>
      <c r="W248" s="1">
        <f>SUMIFS(Table1914[Total Purchase
Cost],Table1914[Product Name],'Stationery Inventory Sum'!$O248)</f>
        <v>0</v>
      </c>
      <c r="X248" s="7"/>
      <c r="Y248" s="61">
        <f t="shared" si="6"/>
        <v>0</v>
      </c>
      <c r="AA248" s="61">
        <f t="shared" si="7"/>
        <v>0</v>
      </c>
      <c r="AB248" s="7"/>
      <c r="AC248" s="1">
        <f>SUMIFS(Table7[Quantity of 
Product Sold],Table7[Sale - Product Name],'Stationery Inventory Sum'!$O248,Table7[Product Type2],'Stationery Inventory Sum'!$AC$5)</f>
        <v>0</v>
      </c>
      <c r="AE248" s="1">
        <f>SUMIFS(Table7[Total Cost of
Goods Sold],Table7[Sale - Product Name],'Stationery Inventory Sum'!$O248,Table7[Product Type2],'Stationery Inventory Sum'!$AC$5)</f>
        <v>0</v>
      </c>
      <c r="AF248" s="7"/>
      <c r="AG248" s="1">
        <f>SUMIFS(Table17[Quantity2],Table17[Product Name],'Stationery Inventory Sum'!$O248,Table17[Product Type2],'Stationery Inventory Sum'!$AG$5)</f>
        <v>0</v>
      </c>
      <c r="AI248" s="1">
        <f>SUMIFS(Table17[Total out of Inventory],Table17[Product Name],'Stationery Inventory Sum'!$O248,Table17[Product Type2],'Stationery Inventory Sum'!$AG$5)</f>
        <v>0</v>
      </c>
      <c r="AJ248" s="7"/>
      <c r="AK248" s="1">
        <f>SUMIFS(Table7[Quantity
 Sold],Table7[Sale - Product Name],'Stationery Inventory Sum'!$O248,Table7[Product Type2],'Stationery Inventory Sum'!$AK$5)</f>
        <v>0</v>
      </c>
      <c r="AM248" s="1">
        <f>SUMIFS(Table7[Total 
Paid],Table7[Sale - Product Name],'Stationery Inventory Sum'!$O248,Table7[Product Type2],'Stationery Inventory Sum'!$AK$5)</f>
        <v>0</v>
      </c>
    </row>
    <row r="249" spans="16:39" x14ac:dyDescent="0.25">
      <c r="P249" s="7"/>
      <c r="Q249" s="30">
        <f>SUMIFS(Table1914[Quantity],Table1914[Product Name],'Stationery Inventory Sum'!$O249)</f>
        <v>0</v>
      </c>
      <c r="S249" s="1">
        <f>SUMIFS(Table1914[Total Cost],Table1914[Product Name],'Stationery Inventory Sum'!$O249)</f>
        <v>0</v>
      </c>
      <c r="T249" s="7"/>
      <c r="U249" s="1">
        <f>SUMIFS(Table1914[Quantity Purchased],Table1914[Product Name],'Stationery Inventory Sum'!$O249)</f>
        <v>0</v>
      </c>
      <c r="W249" s="1">
        <f>SUMIFS(Table1914[Total Purchase
Cost],Table1914[Product Name],'Stationery Inventory Sum'!$O249)</f>
        <v>0</v>
      </c>
      <c r="X249" s="7"/>
      <c r="Y249" s="61">
        <f t="shared" si="6"/>
        <v>0</v>
      </c>
      <c r="AA249" s="61">
        <f t="shared" si="7"/>
        <v>0</v>
      </c>
      <c r="AB249" s="7"/>
      <c r="AC249" s="1">
        <f>SUMIFS(Table7[Quantity of 
Product Sold],Table7[Sale - Product Name],'Stationery Inventory Sum'!$O249,Table7[Product Type2],'Stationery Inventory Sum'!$AC$5)</f>
        <v>0</v>
      </c>
      <c r="AE249" s="1">
        <f>SUMIFS(Table7[Total Cost of
Goods Sold],Table7[Sale - Product Name],'Stationery Inventory Sum'!$O249,Table7[Product Type2],'Stationery Inventory Sum'!$AC$5)</f>
        <v>0</v>
      </c>
      <c r="AF249" s="7"/>
      <c r="AG249" s="1">
        <f>SUMIFS(Table17[Quantity2],Table17[Product Name],'Stationery Inventory Sum'!$O249,Table17[Product Type2],'Stationery Inventory Sum'!$AG$5)</f>
        <v>0</v>
      </c>
      <c r="AI249" s="1">
        <f>SUMIFS(Table17[Total out of Inventory],Table17[Product Name],'Stationery Inventory Sum'!$O249,Table17[Product Type2],'Stationery Inventory Sum'!$AG$5)</f>
        <v>0</v>
      </c>
      <c r="AJ249" s="7"/>
      <c r="AK249" s="1">
        <f>SUMIFS(Table7[Quantity
 Sold],Table7[Sale - Product Name],'Stationery Inventory Sum'!$O249,Table7[Product Type2],'Stationery Inventory Sum'!$AK$5)</f>
        <v>0</v>
      </c>
      <c r="AM249" s="1">
        <f>SUMIFS(Table7[Total 
Paid],Table7[Sale - Product Name],'Stationery Inventory Sum'!$O249,Table7[Product Type2],'Stationery Inventory Sum'!$AK$5)</f>
        <v>0</v>
      </c>
    </row>
    <row r="250" spans="16:39" x14ac:dyDescent="0.25">
      <c r="P250" s="7"/>
      <c r="Q250" s="30">
        <f>SUMIFS(Table1914[Quantity],Table1914[Product Name],'Stationery Inventory Sum'!$O250)</f>
        <v>0</v>
      </c>
      <c r="S250" s="1">
        <f>SUMIFS(Table1914[Total Cost],Table1914[Product Name],'Stationery Inventory Sum'!$O250)</f>
        <v>0</v>
      </c>
      <c r="T250" s="7"/>
      <c r="U250" s="1">
        <f>SUMIFS(Table1914[Quantity Purchased],Table1914[Product Name],'Stationery Inventory Sum'!$O250)</f>
        <v>0</v>
      </c>
      <c r="W250" s="1">
        <f>SUMIFS(Table1914[Total Purchase
Cost],Table1914[Product Name],'Stationery Inventory Sum'!$O250)</f>
        <v>0</v>
      </c>
      <c r="X250" s="7"/>
      <c r="Y250" s="61">
        <f t="shared" si="6"/>
        <v>0</v>
      </c>
      <c r="AA250" s="61">
        <f t="shared" si="7"/>
        <v>0</v>
      </c>
      <c r="AB250" s="7"/>
      <c r="AC250" s="1">
        <f>SUMIFS(Table7[Quantity of 
Product Sold],Table7[Sale - Product Name],'Stationery Inventory Sum'!$O250,Table7[Product Type2],'Stationery Inventory Sum'!$AC$5)</f>
        <v>0</v>
      </c>
      <c r="AE250" s="1">
        <f>SUMIFS(Table7[Total Cost of
Goods Sold],Table7[Sale - Product Name],'Stationery Inventory Sum'!$O250,Table7[Product Type2],'Stationery Inventory Sum'!$AC$5)</f>
        <v>0</v>
      </c>
      <c r="AF250" s="7"/>
      <c r="AG250" s="1">
        <f>SUMIFS(Table17[Quantity2],Table17[Product Name],'Stationery Inventory Sum'!$O250,Table17[Product Type2],'Stationery Inventory Sum'!$AG$5)</f>
        <v>0</v>
      </c>
      <c r="AI250" s="1">
        <f>SUMIFS(Table17[Total out of Inventory],Table17[Product Name],'Stationery Inventory Sum'!$O250,Table17[Product Type2],'Stationery Inventory Sum'!$AG$5)</f>
        <v>0</v>
      </c>
      <c r="AJ250" s="7"/>
      <c r="AK250" s="1">
        <f>SUMIFS(Table7[Quantity
 Sold],Table7[Sale - Product Name],'Stationery Inventory Sum'!$O250,Table7[Product Type2],'Stationery Inventory Sum'!$AK$5)</f>
        <v>0</v>
      </c>
      <c r="AM250" s="1">
        <f>SUMIFS(Table7[Total 
Paid],Table7[Sale - Product Name],'Stationery Inventory Sum'!$O250,Table7[Product Type2],'Stationery Inventory Sum'!$AK$5)</f>
        <v>0</v>
      </c>
    </row>
    <row r="251" spans="16:39" x14ac:dyDescent="0.25">
      <c r="P251" s="7"/>
      <c r="Q251" s="30">
        <f>SUMIFS(Table1914[Quantity],Table1914[Product Name],'Stationery Inventory Sum'!$O251)</f>
        <v>0</v>
      </c>
      <c r="S251" s="1">
        <f>SUMIFS(Table1914[Total Cost],Table1914[Product Name],'Stationery Inventory Sum'!$O251)</f>
        <v>0</v>
      </c>
      <c r="T251" s="7"/>
      <c r="U251" s="1">
        <f>SUMIFS(Table1914[Quantity Purchased],Table1914[Product Name],'Stationery Inventory Sum'!$O251)</f>
        <v>0</v>
      </c>
      <c r="W251" s="1">
        <f>SUMIFS(Table1914[Total Purchase
Cost],Table1914[Product Name],'Stationery Inventory Sum'!$O251)</f>
        <v>0</v>
      </c>
      <c r="X251" s="7"/>
      <c r="Y251" s="61">
        <f t="shared" si="6"/>
        <v>0</v>
      </c>
      <c r="AA251" s="61">
        <f t="shared" si="7"/>
        <v>0</v>
      </c>
      <c r="AB251" s="7"/>
      <c r="AC251" s="1">
        <f>SUMIFS(Table7[Quantity of 
Product Sold],Table7[Sale - Product Name],'Stationery Inventory Sum'!$O251,Table7[Product Type2],'Stationery Inventory Sum'!$AC$5)</f>
        <v>0</v>
      </c>
      <c r="AE251" s="1">
        <f>SUMIFS(Table7[Total Cost of
Goods Sold],Table7[Sale - Product Name],'Stationery Inventory Sum'!$O251,Table7[Product Type2],'Stationery Inventory Sum'!$AC$5)</f>
        <v>0</v>
      </c>
      <c r="AF251" s="7"/>
      <c r="AG251" s="1">
        <f>SUMIFS(Table17[Quantity2],Table17[Product Name],'Stationery Inventory Sum'!$O251,Table17[Product Type2],'Stationery Inventory Sum'!$AG$5)</f>
        <v>0</v>
      </c>
      <c r="AI251" s="1">
        <f>SUMIFS(Table17[Total out of Inventory],Table17[Product Name],'Stationery Inventory Sum'!$O251,Table17[Product Type2],'Stationery Inventory Sum'!$AG$5)</f>
        <v>0</v>
      </c>
      <c r="AJ251" s="7"/>
      <c r="AK251" s="1">
        <f>SUMIFS(Table7[Quantity
 Sold],Table7[Sale - Product Name],'Stationery Inventory Sum'!$O251,Table7[Product Type2],'Stationery Inventory Sum'!$AK$5)</f>
        <v>0</v>
      </c>
      <c r="AM251" s="1">
        <f>SUMIFS(Table7[Total 
Paid],Table7[Sale - Product Name],'Stationery Inventory Sum'!$O251,Table7[Product Type2],'Stationery Inventory Sum'!$AK$5)</f>
        <v>0</v>
      </c>
    </row>
    <row r="252" spans="16:39" x14ac:dyDescent="0.25">
      <c r="P252" s="7"/>
      <c r="Q252" s="30">
        <f>SUMIFS(Table1914[Quantity],Table1914[Product Name],'Stationery Inventory Sum'!$O252)</f>
        <v>0</v>
      </c>
      <c r="S252" s="1">
        <f>SUMIFS(Table1914[Total Cost],Table1914[Product Name],'Stationery Inventory Sum'!$O252)</f>
        <v>0</v>
      </c>
      <c r="T252" s="7"/>
      <c r="U252" s="1">
        <f>SUMIFS(Table1914[Quantity Purchased],Table1914[Product Name],'Stationery Inventory Sum'!$O252)</f>
        <v>0</v>
      </c>
      <c r="W252" s="1">
        <f>SUMIFS(Table1914[Total Purchase
Cost],Table1914[Product Name],'Stationery Inventory Sum'!$O252)</f>
        <v>0</v>
      </c>
      <c r="X252" s="7"/>
      <c r="Y252" s="61">
        <f t="shared" si="6"/>
        <v>0</v>
      </c>
      <c r="AA252" s="61">
        <f t="shared" si="7"/>
        <v>0</v>
      </c>
      <c r="AB252" s="7"/>
      <c r="AC252" s="1">
        <f>SUMIFS(Table7[Quantity of 
Product Sold],Table7[Sale - Product Name],'Stationery Inventory Sum'!$O252,Table7[Product Type2],'Stationery Inventory Sum'!$AC$5)</f>
        <v>0</v>
      </c>
      <c r="AE252" s="1">
        <f>SUMIFS(Table7[Total Cost of
Goods Sold],Table7[Sale - Product Name],'Stationery Inventory Sum'!$O252,Table7[Product Type2],'Stationery Inventory Sum'!$AC$5)</f>
        <v>0</v>
      </c>
      <c r="AF252" s="7"/>
      <c r="AG252" s="1">
        <f>SUMIFS(Table17[Quantity2],Table17[Product Name],'Stationery Inventory Sum'!$O252,Table17[Product Type2],'Stationery Inventory Sum'!$AG$5)</f>
        <v>0</v>
      </c>
      <c r="AI252" s="1">
        <f>SUMIFS(Table17[Total out of Inventory],Table17[Product Name],'Stationery Inventory Sum'!$O252,Table17[Product Type2],'Stationery Inventory Sum'!$AG$5)</f>
        <v>0</v>
      </c>
      <c r="AJ252" s="7"/>
      <c r="AK252" s="1">
        <f>SUMIFS(Table7[Quantity
 Sold],Table7[Sale - Product Name],'Stationery Inventory Sum'!$O252,Table7[Product Type2],'Stationery Inventory Sum'!$AK$5)</f>
        <v>0</v>
      </c>
      <c r="AM252" s="1">
        <f>SUMIFS(Table7[Total 
Paid],Table7[Sale - Product Name],'Stationery Inventory Sum'!$O252,Table7[Product Type2],'Stationery Inventory Sum'!$AK$5)</f>
        <v>0</v>
      </c>
    </row>
    <row r="253" spans="16:39" x14ac:dyDescent="0.25">
      <c r="P253" s="7"/>
      <c r="Q253" s="30">
        <f>SUMIFS(Table1914[Quantity],Table1914[Product Name],'Stationery Inventory Sum'!$O253)</f>
        <v>0</v>
      </c>
      <c r="S253" s="1">
        <f>SUMIFS(Table1914[Total Cost],Table1914[Product Name],'Stationery Inventory Sum'!$O253)</f>
        <v>0</v>
      </c>
      <c r="T253" s="7"/>
      <c r="U253" s="1">
        <f>SUMIFS(Table1914[Quantity Purchased],Table1914[Product Name],'Stationery Inventory Sum'!$O253)</f>
        <v>0</v>
      </c>
      <c r="W253" s="1">
        <f>SUMIFS(Table1914[Total Purchase
Cost],Table1914[Product Name],'Stationery Inventory Sum'!$O253)</f>
        <v>0</v>
      </c>
      <c r="X253" s="7"/>
      <c r="Y253" s="61">
        <f t="shared" si="6"/>
        <v>0</v>
      </c>
      <c r="AA253" s="61">
        <f t="shared" si="7"/>
        <v>0</v>
      </c>
      <c r="AB253" s="7"/>
      <c r="AC253" s="1">
        <f>SUMIFS(Table7[Quantity of 
Product Sold],Table7[Sale - Product Name],'Stationery Inventory Sum'!$O253,Table7[Product Type2],'Stationery Inventory Sum'!$AC$5)</f>
        <v>0</v>
      </c>
      <c r="AE253" s="1">
        <f>SUMIFS(Table7[Total Cost of
Goods Sold],Table7[Sale - Product Name],'Stationery Inventory Sum'!$O253,Table7[Product Type2],'Stationery Inventory Sum'!$AC$5)</f>
        <v>0</v>
      </c>
      <c r="AF253" s="7"/>
      <c r="AG253" s="1">
        <f>SUMIFS(Table17[Quantity2],Table17[Product Name],'Stationery Inventory Sum'!$O253,Table17[Product Type2],'Stationery Inventory Sum'!$AG$5)</f>
        <v>0</v>
      </c>
      <c r="AI253" s="1">
        <f>SUMIFS(Table17[Total out of Inventory],Table17[Product Name],'Stationery Inventory Sum'!$O253,Table17[Product Type2],'Stationery Inventory Sum'!$AG$5)</f>
        <v>0</v>
      </c>
      <c r="AJ253" s="7"/>
      <c r="AK253" s="1">
        <f>SUMIFS(Table7[Quantity
 Sold],Table7[Sale - Product Name],'Stationery Inventory Sum'!$O253,Table7[Product Type2],'Stationery Inventory Sum'!$AK$5)</f>
        <v>0</v>
      </c>
      <c r="AM253" s="1">
        <f>SUMIFS(Table7[Total 
Paid],Table7[Sale - Product Name],'Stationery Inventory Sum'!$O253,Table7[Product Type2],'Stationery Inventory Sum'!$AK$5)</f>
        <v>0</v>
      </c>
    </row>
    <row r="254" spans="16:39" x14ac:dyDescent="0.25">
      <c r="P254" s="7"/>
      <c r="Q254" s="30">
        <f>SUMIFS(Table1914[Quantity],Table1914[Product Name],'Stationery Inventory Sum'!$O254)</f>
        <v>0</v>
      </c>
      <c r="S254" s="1">
        <f>SUMIFS(Table1914[Total Cost],Table1914[Product Name],'Stationery Inventory Sum'!$O254)</f>
        <v>0</v>
      </c>
      <c r="T254" s="7"/>
      <c r="U254" s="1">
        <f>SUMIFS(Table1914[Quantity Purchased],Table1914[Product Name],'Stationery Inventory Sum'!$O254)</f>
        <v>0</v>
      </c>
      <c r="W254" s="1">
        <f>SUMIFS(Table1914[Total Purchase
Cost],Table1914[Product Name],'Stationery Inventory Sum'!$O254)</f>
        <v>0</v>
      </c>
      <c r="X254" s="7"/>
      <c r="Y254" s="61">
        <f t="shared" si="6"/>
        <v>0</v>
      </c>
      <c r="AA254" s="61">
        <f t="shared" si="7"/>
        <v>0</v>
      </c>
      <c r="AB254" s="7"/>
      <c r="AC254" s="1">
        <f>SUMIFS(Table7[Quantity of 
Product Sold],Table7[Sale - Product Name],'Stationery Inventory Sum'!$O254,Table7[Product Type2],'Stationery Inventory Sum'!$AC$5)</f>
        <v>0</v>
      </c>
      <c r="AE254" s="1">
        <f>SUMIFS(Table7[Total Cost of
Goods Sold],Table7[Sale - Product Name],'Stationery Inventory Sum'!$O254,Table7[Product Type2],'Stationery Inventory Sum'!$AC$5)</f>
        <v>0</v>
      </c>
      <c r="AF254" s="7"/>
      <c r="AG254" s="1">
        <f>SUMIFS(Table17[Quantity2],Table17[Product Name],'Stationery Inventory Sum'!$O254,Table17[Product Type2],'Stationery Inventory Sum'!$AG$5)</f>
        <v>0</v>
      </c>
      <c r="AI254" s="1">
        <f>SUMIFS(Table17[Total out of Inventory],Table17[Product Name],'Stationery Inventory Sum'!$O254,Table17[Product Type2],'Stationery Inventory Sum'!$AG$5)</f>
        <v>0</v>
      </c>
      <c r="AJ254" s="7"/>
      <c r="AK254" s="1">
        <f>SUMIFS(Table7[Quantity
 Sold],Table7[Sale - Product Name],'Stationery Inventory Sum'!$O254,Table7[Product Type2],'Stationery Inventory Sum'!$AK$5)</f>
        <v>0</v>
      </c>
      <c r="AM254" s="1">
        <f>SUMIFS(Table7[Total 
Paid],Table7[Sale - Product Name],'Stationery Inventory Sum'!$O254,Table7[Product Type2],'Stationery Inventory Sum'!$AK$5)</f>
        <v>0</v>
      </c>
    </row>
    <row r="255" spans="16:39" x14ac:dyDescent="0.25">
      <c r="P255" s="7"/>
      <c r="Q255" s="30">
        <f>SUMIFS(Table1914[Quantity],Table1914[Product Name],'Stationery Inventory Sum'!$O255)</f>
        <v>0</v>
      </c>
      <c r="S255" s="1">
        <f>SUMIFS(Table1914[Total Cost],Table1914[Product Name],'Stationery Inventory Sum'!$O255)</f>
        <v>0</v>
      </c>
      <c r="T255" s="7"/>
      <c r="U255" s="1">
        <f>SUMIFS(Table1914[Quantity Purchased],Table1914[Product Name],'Stationery Inventory Sum'!$O255)</f>
        <v>0</v>
      </c>
      <c r="W255" s="1">
        <f>SUMIFS(Table1914[Total Purchase
Cost],Table1914[Product Name],'Stationery Inventory Sum'!$O255)</f>
        <v>0</v>
      </c>
      <c r="X255" s="7"/>
      <c r="Y255" s="61">
        <f t="shared" si="6"/>
        <v>0</v>
      </c>
      <c r="AA255" s="61">
        <f t="shared" si="7"/>
        <v>0</v>
      </c>
      <c r="AB255" s="7"/>
      <c r="AC255" s="1">
        <f>SUMIFS(Table7[Quantity of 
Product Sold],Table7[Sale - Product Name],'Stationery Inventory Sum'!$O255,Table7[Product Type2],'Stationery Inventory Sum'!$AC$5)</f>
        <v>0</v>
      </c>
      <c r="AE255" s="1">
        <f>SUMIFS(Table7[Total Cost of
Goods Sold],Table7[Sale - Product Name],'Stationery Inventory Sum'!$O255,Table7[Product Type2],'Stationery Inventory Sum'!$AC$5)</f>
        <v>0</v>
      </c>
      <c r="AF255" s="7"/>
      <c r="AG255" s="1">
        <f>SUMIFS(Table17[Quantity2],Table17[Product Name],'Stationery Inventory Sum'!$O255,Table17[Product Type2],'Stationery Inventory Sum'!$AG$5)</f>
        <v>0</v>
      </c>
      <c r="AI255" s="1">
        <f>SUMIFS(Table17[Total out of Inventory],Table17[Product Name],'Stationery Inventory Sum'!$O255,Table17[Product Type2],'Stationery Inventory Sum'!$AG$5)</f>
        <v>0</v>
      </c>
      <c r="AJ255" s="7"/>
      <c r="AK255" s="1">
        <f>SUMIFS(Table7[Quantity
 Sold],Table7[Sale - Product Name],'Stationery Inventory Sum'!$O255,Table7[Product Type2],'Stationery Inventory Sum'!$AK$5)</f>
        <v>0</v>
      </c>
      <c r="AM255" s="1">
        <f>SUMIFS(Table7[Total 
Paid],Table7[Sale - Product Name],'Stationery Inventory Sum'!$O255,Table7[Product Type2],'Stationery Inventory Sum'!$AK$5)</f>
        <v>0</v>
      </c>
    </row>
    <row r="256" spans="16:39" x14ac:dyDescent="0.25">
      <c r="P256" s="7"/>
      <c r="Q256" s="30">
        <f>SUMIFS(Table1914[Quantity],Table1914[Product Name],'Stationery Inventory Sum'!$O256)</f>
        <v>0</v>
      </c>
      <c r="S256" s="1">
        <f>SUMIFS(Table1914[Total Cost],Table1914[Product Name],'Stationery Inventory Sum'!$O256)</f>
        <v>0</v>
      </c>
      <c r="T256" s="7"/>
      <c r="U256" s="1">
        <f>SUMIFS(Table1914[Quantity Purchased],Table1914[Product Name],'Stationery Inventory Sum'!$O256)</f>
        <v>0</v>
      </c>
      <c r="W256" s="1">
        <f>SUMIFS(Table1914[Total Purchase
Cost],Table1914[Product Name],'Stationery Inventory Sum'!$O256)</f>
        <v>0</v>
      </c>
      <c r="X256" s="7"/>
      <c r="Y256" s="61">
        <f t="shared" si="6"/>
        <v>0</v>
      </c>
      <c r="AA256" s="61">
        <f t="shared" si="7"/>
        <v>0</v>
      </c>
      <c r="AB256" s="7"/>
      <c r="AC256" s="1">
        <f>SUMIFS(Table7[Quantity of 
Product Sold],Table7[Sale - Product Name],'Stationery Inventory Sum'!$O256,Table7[Product Type2],'Stationery Inventory Sum'!$AC$5)</f>
        <v>0</v>
      </c>
      <c r="AE256" s="1">
        <f>SUMIFS(Table7[Total Cost of
Goods Sold],Table7[Sale - Product Name],'Stationery Inventory Sum'!$O256,Table7[Product Type2],'Stationery Inventory Sum'!$AC$5)</f>
        <v>0</v>
      </c>
      <c r="AF256" s="7"/>
      <c r="AG256" s="1">
        <f>SUMIFS(Table17[Quantity2],Table17[Product Name],'Stationery Inventory Sum'!$O256,Table17[Product Type2],'Stationery Inventory Sum'!$AG$5)</f>
        <v>0</v>
      </c>
      <c r="AI256" s="1">
        <f>SUMIFS(Table17[Total out of Inventory],Table17[Product Name],'Stationery Inventory Sum'!$O256,Table17[Product Type2],'Stationery Inventory Sum'!$AG$5)</f>
        <v>0</v>
      </c>
      <c r="AJ256" s="7"/>
      <c r="AK256" s="1">
        <f>SUMIFS(Table7[Quantity
 Sold],Table7[Sale - Product Name],'Stationery Inventory Sum'!$O256,Table7[Product Type2],'Stationery Inventory Sum'!$AK$5)</f>
        <v>0</v>
      </c>
      <c r="AM256" s="1">
        <f>SUMIFS(Table7[Total 
Paid],Table7[Sale - Product Name],'Stationery Inventory Sum'!$O256,Table7[Product Type2],'Stationery Inventory Sum'!$AK$5)</f>
        <v>0</v>
      </c>
    </row>
    <row r="257" spans="16:39" x14ac:dyDescent="0.25">
      <c r="P257" s="7"/>
      <c r="Q257" s="30">
        <f>SUMIFS(Table1914[Quantity],Table1914[Product Name],'Stationery Inventory Sum'!$O257)</f>
        <v>0</v>
      </c>
      <c r="S257" s="1">
        <f>SUMIFS(Table1914[Total Cost],Table1914[Product Name],'Stationery Inventory Sum'!$O257)</f>
        <v>0</v>
      </c>
      <c r="T257" s="7"/>
      <c r="U257" s="1">
        <f>SUMIFS(Table1914[Quantity Purchased],Table1914[Product Name],'Stationery Inventory Sum'!$O257)</f>
        <v>0</v>
      </c>
      <c r="W257" s="1">
        <f>SUMIFS(Table1914[Total Purchase
Cost],Table1914[Product Name],'Stationery Inventory Sum'!$O257)</f>
        <v>0</v>
      </c>
      <c r="X257" s="7"/>
      <c r="Y257" s="61">
        <f t="shared" si="6"/>
        <v>0</v>
      </c>
      <c r="AA257" s="61">
        <f t="shared" si="7"/>
        <v>0</v>
      </c>
      <c r="AB257" s="7"/>
      <c r="AC257" s="1">
        <f>SUMIFS(Table7[Quantity of 
Product Sold],Table7[Sale - Product Name],'Stationery Inventory Sum'!$O257,Table7[Product Type2],'Stationery Inventory Sum'!$AC$5)</f>
        <v>0</v>
      </c>
      <c r="AE257" s="1">
        <f>SUMIFS(Table7[Total Cost of
Goods Sold],Table7[Sale - Product Name],'Stationery Inventory Sum'!$O257,Table7[Product Type2],'Stationery Inventory Sum'!$AC$5)</f>
        <v>0</v>
      </c>
      <c r="AF257" s="7"/>
      <c r="AG257" s="1">
        <f>SUMIFS(Table17[Quantity2],Table17[Product Name],'Stationery Inventory Sum'!$O257,Table17[Product Type2],'Stationery Inventory Sum'!$AG$5)</f>
        <v>0</v>
      </c>
      <c r="AI257" s="1">
        <f>SUMIFS(Table17[Total out of Inventory],Table17[Product Name],'Stationery Inventory Sum'!$O257,Table17[Product Type2],'Stationery Inventory Sum'!$AG$5)</f>
        <v>0</v>
      </c>
      <c r="AJ257" s="7"/>
      <c r="AK257" s="1">
        <f>SUMIFS(Table7[Quantity
 Sold],Table7[Sale - Product Name],'Stationery Inventory Sum'!$O257,Table7[Product Type2],'Stationery Inventory Sum'!$AK$5)</f>
        <v>0</v>
      </c>
      <c r="AM257" s="1">
        <f>SUMIFS(Table7[Total 
Paid],Table7[Sale - Product Name],'Stationery Inventory Sum'!$O257,Table7[Product Type2],'Stationery Inventory Sum'!$AK$5)</f>
        <v>0</v>
      </c>
    </row>
    <row r="258" spans="16:39" x14ac:dyDescent="0.25">
      <c r="P258" s="7"/>
      <c r="Q258" s="30">
        <f>SUMIFS(Table1914[Quantity],Table1914[Product Name],'Stationery Inventory Sum'!$O258)</f>
        <v>0</v>
      </c>
      <c r="S258" s="1">
        <f>SUMIFS(Table1914[Total Cost],Table1914[Product Name],'Stationery Inventory Sum'!$O258)</f>
        <v>0</v>
      </c>
      <c r="T258" s="7"/>
      <c r="U258" s="1">
        <f>SUMIFS(Table1914[Quantity Purchased],Table1914[Product Name],'Stationery Inventory Sum'!$O258)</f>
        <v>0</v>
      </c>
      <c r="W258" s="1">
        <f>SUMIFS(Table1914[Total Purchase
Cost],Table1914[Product Name],'Stationery Inventory Sum'!$O258)</f>
        <v>0</v>
      </c>
      <c r="X258" s="7"/>
      <c r="Y258" s="61">
        <f t="shared" si="6"/>
        <v>0</v>
      </c>
      <c r="AA258" s="61">
        <f t="shared" si="7"/>
        <v>0</v>
      </c>
      <c r="AB258" s="7"/>
      <c r="AC258" s="1">
        <f>SUMIFS(Table7[Quantity of 
Product Sold],Table7[Sale - Product Name],'Stationery Inventory Sum'!$O258,Table7[Product Type2],'Stationery Inventory Sum'!$AC$5)</f>
        <v>0</v>
      </c>
      <c r="AE258" s="1">
        <f>SUMIFS(Table7[Total Cost of
Goods Sold],Table7[Sale - Product Name],'Stationery Inventory Sum'!$O258,Table7[Product Type2],'Stationery Inventory Sum'!$AC$5)</f>
        <v>0</v>
      </c>
      <c r="AF258" s="7"/>
      <c r="AG258" s="1">
        <f>SUMIFS(Table17[Quantity2],Table17[Product Name],'Stationery Inventory Sum'!$O258,Table17[Product Type2],'Stationery Inventory Sum'!$AG$5)</f>
        <v>0</v>
      </c>
      <c r="AI258" s="1">
        <f>SUMIFS(Table17[Total out of Inventory],Table17[Product Name],'Stationery Inventory Sum'!$O258,Table17[Product Type2],'Stationery Inventory Sum'!$AG$5)</f>
        <v>0</v>
      </c>
      <c r="AJ258" s="7"/>
      <c r="AK258" s="1">
        <f>SUMIFS(Table7[Quantity
 Sold],Table7[Sale - Product Name],'Stationery Inventory Sum'!$O258,Table7[Product Type2],'Stationery Inventory Sum'!$AK$5)</f>
        <v>0</v>
      </c>
      <c r="AM258" s="1">
        <f>SUMIFS(Table7[Total 
Paid],Table7[Sale - Product Name],'Stationery Inventory Sum'!$O258,Table7[Product Type2],'Stationery Inventory Sum'!$AK$5)</f>
        <v>0</v>
      </c>
    </row>
    <row r="259" spans="16:39" x14ac:dyDescent="0.25">
      <c r="P259" s="7"/>
      <c r="Q259" s="30">
        <f>SUMIFS(Table1914[Quantity],Table1914[Product Name],'Stationery Inventory Sum'!$O259)</f>
        <v>0</v>
      </c>
      <c r="S259" s="1">
        <f>SUMIFS(Table1914[Total Cost],Table1914[Product Name],'Stationery Inventory Sum'!$O259)</f>
        <v>0</v>
      </c>
      <c r="T259" s="7"/>
      <c r="U259" s="1">
        <f>SUMIFS(Table1914[Quantity Purchased],Table1914[Product Name],'Stationery Inventory Sum'!$O259)</f>
        <v>0</v>
      </c>
      <c r="W259" s="1">
        <f>SUMIFS(Table1914[Total Purchase
Cost],Table1914[Product Name],'Stationery Inventory Sum'!$O259)</f>
        <v>0</v>
      </c>
      <c r="X259" s="7"/>
      <c r="Y259" s="61">
        <f t="shared" si="6"/>
        <v>0</v>
      </c>
      <c r="AA259" s="61">
        <f t="shared" si="7"/>
        <v>0</v>
      </c>
      <c r="AB259" s="7"/>
      <c r="AC259" s="1">
        <f>SUMIFS(Table7[Quantity of 
Product Sold],Table7[Sale - Product Name],'Stationery Inventory Sum'!$O259,Table7[Product Type2],'Stationery Inventory Sum'!$AC$5)</f>
        <v>0</v>
      </c>
      <c r="AE259" s="1">
        <f>SUMIFS(Table7[Total Cost of
Goods Sold],Table7[Sale - Product Name],'Stationery Inventory Sum'!$O259,Table7[Product Type2],'Stationery Inventory Sum'!$AC$5)</f>
        <v>0</v>
      </c>
      <c r="AF259" s="7"/>
      <c r="AG259" s="1">
        <f>SUMIFS(Table17[Quantity2],Table17[Product Name],'Stationery Inventory Sum'!$O259,Table17[Product Type2],'Stationery Inventory Sum'!$AG$5)</f>
        <v>0</v>
      </c>
      <c r="AI259" s="1">
        <f>SUMIFS(Table17[Total out of Inventory],Table17[Product Name],'Stationery Inventory Sum'!$O259,Table17[Product Type2],'Stationery Inventory Sum'!$AG$5)</f>
        <v>0</v>
      </c>
      <c r="AJ259" s="7"/>
      <c r="AK259" s="1">
        <f>SUMIFS(Table7[Quantity
 Sold],Table7[Sale - Product Name],'Stationery Inventory Sum'!$O259,Table7[Product Type2],'Stationery Inventory Sum'!$AK$5)</f>
        <v>0</v>
      </c>
      <c r="AM259" s="1">
        <f>SUMIFS(Table7[Total 
Paid],Table7[Sale - Product Name],'Stationery Inventory Sum'!$O259,Table7[Product Type2],'Stationery Inventory Sum'!$AK$5)</f>
        <v>0</v>
      </c>
    </row>
    <row r="260" spans="16:39" x14ac:dyDescent="0.25">
      <c r="P260" s="7"/>
      <c r="Q260" s="30">
        <f>SUMIFS(Table1914[Quantity],Table1914[Product Name],'Stationery Inventory Sum'!$O260)</f>
        <v>0</v>
      </c>
      <c r="S260" s="1">
        <f>SUMIFS(Table1914[Total Cost],Table1914[Product Name],'Stationery Inventory Sum'!$O260)</f>
        <v>0</v>
      </c>
      <c r="T260" s="7"/>
      <c r="U260" s="1">
        <f>SUMIFS(Table1914[Quantity Purchased],Table1914[Product Name],'Stationery Inventory Sum'!$O260)</f>
        <v>0</v>
      </c>
      <c r="W260" s="1">
        <f>SUMIFS(Table1914[Total Purchase
Cost],Table1914[Product Name],'Stationery Inventory Sum'!$O260)</f>
        <v>0</v>
      </c>
      <c r="X260" s="7"/>
      <c r="Y260" s="61">
        <f t="shared" si="6"/>
        <v>0</v>
      </c>
      <c r="AA260" s="61">
        <f t="shared" si="7"/>
        <v>0</v>
      </c>
      <c r="AB260" s="7"/>
      <c r="AC260" s="1">
        <f>SUMIFS(Table7[Quantity of 
Product Sold],Table7[Sale - Product Name],'Stationery Inventory Sum'!$O260,Table7[Product Type2],'Stationery Inventory Sum'!$AC$5)</f>
        <v>0</v>
      </c>
      <c r="AE260" s="1">
        <f>SUMIFS(Table7[Total Cost of
Goods Sold],Table7[Sale - Product Name],'Stationery Inventory Sum'!$O260,Table7[Product Type2],'Stationery Inventory Sum'!$AC$5)</f>
        <v>0</v>
      </c>
      <c r="AF260" s="7"/>
      <c r="AG260" s="1">
        <f>SUMIFS(Table17[Quantity2],Table17[Product Name],'Stationery Inventory Sum'!$O260,Table17[Product Type2],'Stationery Inventory Sum'!$AG$5)</f>
        <v>0</v>
      </c>
      <c r="AI260" s="1">
        <f>SUMIFS(Table17[Total out of Inventory],Table17[Product Name],'Stationery Inventory Sum'!$O260,Table17[Product Type2],'Stationery Inventory Sum'!$AG$5)</f>
        <v>0</v>
      </c>
      <c r="AJ260" s="7"/>
      <c r="AK260" s="1">
        <f>SUMIFS(Table7[Quantity
 Sold],Table7[Sale - Product Name],'Stationery Inventory Sum'!$O260,Table7[Product Type2],'Stationery Inventory Sum'!$AK$5)</f>
        <v>0</v>
      </c>
      <c r="AM260" s="1">
        <f>SUMIFS(Table7[Total 
Paid],Table7[Sale - Product Name],'Stationery Inventory Sum'!$O260,Table7[Product Type2],'Stationery Inventory Sum'!$AK$5)</f>
        <v>0</v>
      </c>
    </row>
    <row r="261" spans="16:39" x14ac:dyDescent="0.25">
      <c r="P261" s="7"/>
      <c r="Q261" s="30">
        <f>SUMIFS(Table1914[Quantity],Table1914[Product Name],'Stationery Inventory Sum'!$O261)</f>
        <v>0</v>
      </c>
      <c r="S261" s="1">
        <f>SUMIFS(Table1914[Total Cost],Table1914[Product Name],'Stationery Inventory Sum'!$O261)</f>
        <v>0</v>
      </c>
      <c r="T261" s="7"/>
      <c r="U261" s="1">
        <f>SUMIFS(Table1914[Quantity Purchased],Table1914[Product Name],'Stationery Inventory Sum'!$O261)</f>
        <v>0</v>
      </c>
      <c r="W261" s="1">
        <f>SUMIFS(Table1914[Total Purchase
Cost],Table1914[Product Name],'Stationery Inventory Sum'!$O261)</f>
        <v>0</v>
      </c>
      <c r="X261" s="7"/>
      <c r="Y261" s="61">
        <f t="shared" si="6"/>
        <v>0</v>
      </c>
      <c r="AA261" s="61">
        <f t="shared" si="7"/>
        <v>0</v>
      </c>
      <c r="AB261" s="7"/>
      <c r="AC261" s="1">
        <f>SUMIFS(Table7[Quantity of 
Product Sold],Table7[Sale - Product Name],'Stationery Inventory Sum'!$O261,Table7[Product Type2],'Stationery Inventory Sum'!$AC$5)</f>
        <v>0</v>
      </c>
      <c r="AE261" s="1">
        <f>SUMIFS(Table7[Total Cost of
Goods Sold],Table7[Sale - Product Name],'Stationery Inventory Sum'!$O261,Table7[Product Type2],'Stationery Inventory Sum'!$AC$5)</f>
        <v>0</v>
      </c>
      <c r="AF261" s="7"/>
      <c r="AG261" s="1">
        <f>SUMIFS(Table17[Quantity2],Table17[Product Name],'Stationery Inventory Sum'!$O261,Table17[Product Type2],'Stationery Inventory Sum'!$AG$5)</f>
        <v>0</v>
      </c>
      <c r="AI261" s="1">
        <f>SUMIFS(Table17[Total out of Inventory],Table17[Product Name],'Stationery Inventory Sum'!$O261,Table17[Product Type2],'Stationery Inventory Sum'!$AG$5)</f>
        <v>0</v>
      </c>
      <c r="AJ261" s="7"/>
      <c r="AK261" s="1">
        <f>SUMIFS(Table7[Quantity
 Sold],Table7[Sale - Product Name],'Stationery Inventory Sum'!$O261,Table7[Product Type2],'Stationery Inventory Sum'!$AK$5)</f>
        <v>0</v>
      </c>
      <c r="AM261" s="1">
        <f>SUMIFS(Table7[Total 
Paid],Table7[Sale - Product Name],'Stationery Inventory Sum'!$O261,Table7[Product Type2],'Stationery Inventory Sum'!$AK$5)</f>
        <v>0</v>
      </c>
    </row>
    <row r="262" spans="16:39" x14ac:dyDescent="0.25">
      <c r="P262" s="7"/>
      <c r="Q262" s="30">
        <f>SUMIFS(Table1914[Quantity],Table1914[Product Name],'Stationery Inventory Sum'!$O262)</f>
        <v>0</v>
      </c>
      <c r="S262" s="1">
        <f>SUMIFS(Table1914[Total Cost],Table1914[Product Name],'Stationery Inventory Sum'!$O262)</f>
        <v>0</v>
      </c>
      <c r="T262" s="7"/>
      <c r="U262" s="1">
        <f>SUMIFS(Table1914[Quantity Purchased],Table1914[Product Name],'Stationery Inventory Sum'!$O262)</f>
        <v>0</v>
      </c>
      <c r="W262" s="1">
        <f>SUMIFS(Table1914[Total Purchase
Cost],Table1914[Product Name],'Stationery Inventory Sum'!$O262)</f>
        <v>0</v>
      </c>
      <c r="X262" s="7"/>
      <c r="Y262" s="61">
        <f t="shared" si="6"/>
        <v>0</v>
      </c>
      <c r="AA262" s="61">
        <f t="shared" si="7"/>
        <v>0</v>
      </c>
      <c r="AB262" s="7"/>
      <c r="AC262" s="1">
        <f>SUMIFS(Table7[Quantity of 
Product Sold],Table7[Sale - Product Name],'Stationery Inventory Sum'!$O262,Table7[Product Type2],'Stationery Inventory Sum'!$AC$5)</f>
        <v>0</v>
      </c>
      <c r="AE262" s="1">
        <f>SUMIFS(Table7[Total Cost of
Goods Sold],Table7[Sale - Product Name],'Stationery Inventory Sum'!$O262,Table7[Product Type2],'Stationery Inventory Sum'!$AC$5)</f>
        <v>0</v>
      </c>
      <c r="AF262" s="7"/>
      <c r="AG262" s="1">
        <f>SUMIFS(Table17[Quantity2],Table17[Product Name],'Stationery Inventory Sum'!$O262,Table17[Product Type2],'Stationery Inventory Sum'!$AG$5)</f>
        <v>0</v>
      </c>
      <c r="AI262" s="1">
        <f>SUMIFS(Table17[Total out of Inventory],Table17[Product Name],'Stationery Inventory Sum'!$O262,Table17[Product Type2],'Stationery Inventory Sum'!$AG$5)</f>
        <v>0</v>
      </c>
      <c r="AJ262" s="7"/>
      <c r="AK262" s="1">
        <f>SUMIFS(Table7[Quantity
 Sold],Table7[Sale - Product Name],'Stationery Inventory Sum'!$O262,Table7[Product Type2],'Stationery Inventory Sum'!$AK$5)</f>
        <v>0</v>
      </c>
      <c r="AM262" s="1">
        <f>SUMIFS(Table7[Total 
Paid],Table7[Sale - Product Name],'Stationery Inventory Sum'!$O262,Table7[Product Type2],'Stationery Inventory Sum'!$AK$5)</f>
        <v>0</v>
      </c>
    </row>
    <row r="263" spans="16:39" x14ac:dyDescent="0.25">
      <c r="P263" s="7"/>
      <c r="Q263" s="30">
        <f>SUMIFS(Table1914[Quantity],Table1914[Product Name],'Stationery Inventory Sum'!$O263)</f>
        <v>0</v>
      </c>
      <c r="S263" s="1">
        <f>SUMIFS(Table1914[Total Cost],Table1914[Product Name],'Stationery Inventory Sum'!$O263)</f>
        <v>0</v>
      </c>
      <c r="T263" s="7"/>
      <c r="U263" s="1">
        <f>SUMIFS(Table1914[Quantity Purchased],Table1914[Product Name],'Stationery Inventory Sum'!$O263)</f>
        <v>0</v>
      </c>
      <c r="W263" s="1">
        <f>SUMIFS(Table1914[Total Purchase
Cost],Table1914[Product Name],'Stationery Inventory Sum'!$O263)</f>
        <v>0</v>
      </c>
      <c r="X263" s="7"/>
      <c r="Y263" s="61">
        <f t="shared" si="6"/>
        <v>0</v>
      </c>
      <c r="AA263" s="61">
        <f t="shared" si="7"/>
        <v>0</v>
      </c>
      <c r="AB263" s="7"/>
      <c r="AC263" s="1">
        <f>SUMIFS(Table7[Quantity of 
Product Sold],Table7[Sale - Product Name],'Stationery Inventory Sum'!$O263,Table7[Product Type2],'Stationery Inventory Sum'!$AC$5)</f>
        <v>0</v>
      </c>
      <c r="AE263" s="1">
        <f>SUMIFS(Table7[Total Cost of
Goods Sold],Table7[Sale - Product Name],'Stationery Inventory Sum'!$O263,Table7[Product Type2],'Stationery Inventory Sum'!$AC$5)</f>
        <v>0</v>
      </c>
      <c r="AF263" s="7"/>
      <c r="AG263" s="1">
        <f>SUMIFS(Table17[Quantity2],Table17[Product Name],'Stationery Inventory Sum'!$O263,Table17[Product Type2],'Stationery Inventory Sum'!$AG$5)</f>
        <v>0</v>
      </c>
      <c r="AI263" s="1">
        <f>SUMIFS(Table17[Total out of Inventory],Table17[Product Name],'Stationery Inventory Sum'!$O263,Table17[Product Type2],'Stationery Inventory Sum'!$AG$5)</f>
        <v>0</v>
      </c>
      <c r="AJ263" s="7"/>
      <c r="AK263" s="1">
        <f>SUMIFS(Table7[Quantity
 Sold],Table7[Sale - Product Name],'Stationery Inventory Sum'!$O263,Table7[Product Type2],'Stationery Inventory Sum'!$AK$5)</f>
        <v>0</v>
      </c>
      <c r="AM263" s="1">
        <f>SUMIFS(Table7[Total 
Paid],Table7[Sale - Product Name],'Stationery Inventory Sum'!$O263,Table7[Product Type2],'Stationery Inventory Sum'!$AK$5)</f>
        <v>0</v>
      </c>
    </row>
    <row r="264" spans="16:39" x14ac:dyDescent="0.25">
      <c r="P264" s="7"/>
      <c r="Q264" s="30">
        <f>SUMIFS(Table1914[Quantity],Table1914[Product Name],'Stationery Inventory Sum'!$O264)</f>
        <v>0</v>
      </c>
      <c r="S264" s="1">
        <f>SUMIFS(Table1914[Total Cost],Table1914[Product Name],'Stationery Inventory Sum'!$O264)</f>
        <v>0</v>
      </c>
      <c r="T264" s="7"/>
      <c r="U264" s="1">
        <f>SUMIFS(Table1914[Quantity Purchased],Table1914[Product Name],'Stationery Inventory Sum'!$O264)</f>
        <v>0</v>
      </c>
      <c r="W264" s="1">
        <f>SUMIFS(Table1914[Total Purchase
Cost],Table1914[Product Name],'Stationery Inventory Sum'!$O264)</f>
        <v>0</v>
      </c>
      <c r="X264" s="7"/>
      <c r="Y264" s="61">
        <f t="shared" si="6"/>
        <v>0</v>
      </c>
      <c r="AA264" s="61">
        <f t="shared" si="7"/>
        <v>0</v>
      </c>
      <c r="AB264" s="7"/>
      <c r="AC264" s="1">
        <f>SUMIFS(Table7[Quantity of 
Product Sold],Table7[Sale - Product Name],'Stationery Inventory Sum'!$O264,Table7[Product Type2],'Stationery Inventory Sum'!$AC$5)</f>
        <v>0</v>
      </c>
      <c r="AE264" s="1">
        <f>SUMIFS(Table7[Total Cost of
Goods Sold],Table7[Sale - Product Name],'Stationery Inventory Sum'!$O264,Table7[Product Type2],'Stationery Inventory Sum'!$AC$5)</f>
        <v>0</v>
      </c>
      <c r="AF264" s="7"/>
      <c r="AG264" s="1">
        <f>SUMIFS(Table17[Quantity2],Table17[Product Name],'Stationery Inventory Sum'!$O264,Table17[Product Type2],'Stationery Inventory Sum'!$AG$5)</f>
        <v>0</v>
      </c>
      <c r="AI264" s="1">
        <f>SUMIFS(Table17[Total out of Inventory],Table17[Product Name],'Stationery Inventory Sum'!$O264,Table17[Product Type2],'Stationery Inventory Sum'!$AG$5)</f>
        <v>0</v>
      </c>
      <c r="AJ264" s="7"/>
      <c r="AK264" s="1">
        <f>SUMIFS(Table7[Quantity
 Sold],Table7[Sale - Product Name],'Stationery Inventory Sum'!$O264,Table7[Product Type2],'Stationery Inventory Sum'!$AK$5)</f>
        <v>0</v>
      </c>
      <c r="AM264" s="1">
        <f>SUMIFS(Table7[Total 
Paid],Table7[Sale - Product Name],'Stationery Inventory Sum'!$O264,Table7[Product Type2],'Stationery Inventory Sum'!$AK$5)</f>
        <v>0</v>
      </c>
    </row>
    <row r="265" spans="16:39" x14ac:dyDescent="0.25">
      <c r="P265" s="7"/>
      <c r="Q265" s="30">
        <f>SUMIFS(Table1914[Quantity],Table1914[Product Name],'Stationery Inventory Sum'!$O265)</f>
        <v>0</v>
      </c>
      <c r="S265" s="1">
        <f>SUMIFS(Table1914[Total Cost],Table1914[Product Name],'Stationery Inventory Sum'!$O265)</f>
        <v>0</v>
      </c>
      <c r="T265" s="7"/>
      <c r="U265" s="1">
        <f>SUMIFS(Table1914[Quantity Purchased],Table1914[Product Name],'Stationery Inventory Sum'!$O265)</f>
        <v>0</v>
      </c>
      <c r="W265" s="1">
        <f>SUMIFS(Table1914[Total Purchase
Cost],Table1914[Product Name],'Stationery Inventory Sum'!$O265)</f>
        <v>0</v>
      </c>
      <c r="X265" s="7"/>
      <c r="Y265" s="61">
        <f t="shared" si="6"/>
        <v>0</v>
      </c>
      <c r="AA265" s="61">
        <f t="shared" si="7"/>
        <v>0</v>
      </c>
      <c r="AB265" s="7"/>
      <c r="AC265" s="1">
        <f>SUMIFS(Table7[Quantity of 
Product Sold],Table7[Sale - Product Name],'Stationery Inventory Sum'!$O265,Table7[Product Type2],'Stationery Inventory Sum'!$AC$5)</f>
        <v>0</v>
      </c>
      <c r="AE265" s="1">
        <f>SUMIFS(Table7[Total Cost of
Goods Sold],Table7[Sale - Product Name],'Stationery Inventory Sum'!$O265,Table7[Product Type2],'Stationery Inventory Sum'!$AC$5)</f>
        <v>0</v>
      </c>
      <c r="AF265" s="7"/>
      <c r="AG265" s="1">
        <f>SUMIFS(Table17[Quantity2],Table17[Product Name],'Stationery Inventory Sum'!$O265,Table17[Product Type2],'Stationery Inventory Sum'!$AG$5)</f>
        <v>0</v>
      </c>
      <c r="AI265" s="1">
        <f>SUMIFS(Table17[Total out of Inventory],Table17[Product Name],'Stationery Inventory Sum'!$O265,Table17[Product Type2],'Stationery Inventory Sum'!$AG$5)</f>
        <v>0</v>
      </c>
      <c r="AJ265" s="7"/>
      <c r="AK265" s="1">
        <f>SUMIFS(Table7[Quantity
 Sold],Table7[Sale - Product Name],'Stationery Inventory Sum'!$O265,Table7[Product Type2],'Stationery Inventory Sum'!$AK$5)</f>
        <v>0</v>
      </c>
      <c r="AM265" s="1">
        <f>SUMIFS(Table7[Total 
Paid],Table7[Sale - Product Name],'Stationery Inventory Sum'!$O265,Table7[Product Type2],'Stationery Inventory Sum'!$AK$5)</f>
        <v>0</v>
      </c>
    </row>
    <row r="266" spans="16:39" x14ac:dyDescent="0.25">
      <c r="P266" s="7"/>
      <c r="Q266" s="30">
        <f>SUMIFS(Table1914[Quantity],Table1914[Product Name],'Stationery Inventory Sum'!$O266)</f>
        <v>0</v>
      </c>
      <c r="S266" s="1">
        <f>SUMIFS(Table1914[Total Cost],Table1914[Product Name],'Stationery Inventory Sum'!$O266)</f>
        <v>0</v>
      </c>
      <c r="T266" s="7"/>
      <c r="U266" s="1">
        <f>SUMIFS(Table1914[Quantity Purchased],Table1914[Product Name],'Stationery Inventory Sum'!$O266)</f>
        <v>0</v>
      </c>
      <c r="W266" s="1">
        <f>SUMIFS(Table1914[Total Purchase
Cost],Table1914[Product Name],'Stationery Inventory Sum'!$O266)</f>
        <v>0</v>
      </c>
      <c r="X266" s="7"/>
      <c r="Y266" s="61">
        <f t="shared" ref="Y266:Y282" si="8">SUM(Q266,U266,-AC266,AG266)</f>
        <v>0</v>
      </c>
      <c r="AA266" s="61">
        <f t="shared" ref="AA266:AA282" si="9">SUM(S266,W266,-AE266,AI266)</f>
        <v>0</v>
      </c>
      <c r="AB266" s="7"/>
      <c r="AC266" s="1">
        <f>SUMIFS(Table7[Quantity of 
Product Sold],Table7[Sale - Product Name],'Stationery Inventory Sum'!$O266,Table7[Product Type2],'Stationery Inventory Sum'!$AC$5)</f>
        <v>0</v>
      </c>
      <c r="AE266" s="1">
        <f>SUMIFS(Table7[Total Cost of
Goods Sold],Table7[Sale - Product Name],'Stationery Inventory Sum'!$O266,Table7[Product Type2],'Stationery Inventory Sum'!$AC$5)</f>
        <v>0</v>
      </c>
      <c r="AF266" s="7"/>
      <c r="AG266" s="1">
        <f>SUMIFS(Table17[Quantity2],Table17[Product Name],'Stationery Inventory Sum'!$O266,Table17[Product Type2],'Stationery Inventory Sum'!$AG$5)</f>
        <v>0</v>
      </c>
      <c r="AI266" s="1">
        <f>SUMIFS(Table17[Total out of Inventory],Table17[Product Name],'Stationery Inventory Sum'!$O266,Table17[Product Type2],'Stationery Inventory Sum'!$AG$5)</f>
        <v>0</v>
      </c>
      <c r="AJ266" s="7"/>
      <c r="AK266" s="1">
        <f>SUMIFS(Table7[Quantity
 Sold],Table7[Sale - Product Name],'Stationery Inventory Sum'!$O266,Table7[Product Type2],'Stationery Inventory Sum'!$AK$5)</f>
        <v>0</v>
      </c>
      <c r="AM266" s="1">
        <f>SUMIFS(Table7[Total 
Paid],Table7[Sale - Product Name],'Stationery Inventory Sum'!$O266,Table7[Product Type2],'Stationery Inventory Sum'!$AK$5)</f>
        <v>0</v>
      </c>
    </row>
    <row r="267" spans="16:39" x14ac:dyDescent="0.25">
      <c r="P267" s="7"/>
      <c r="Q267" s="30">
        <f>SUMIFS(Table1914[Quantity],Table1914[Product Name],'Stationery Inventory Sum'!$O267)</f>
        <v>0</v>
      </c>
      <c r="S267" s="1">
        <f>SUMIFS(Table1914[Total Cost],Table1914[Product Name],'Stationery Inventory Sum'!$O267)</f>
        <v>0</v>
      </c>
      <c r="T267" s="7"/>
      <c r="U267" s="1">
        <f>SUMIFS(Table1914[Quantity Purchased],Table1914[Product Name],'Stationery Inventory Sum'!$O267)</f>
        <v>0</v>
      </c>
      <c r="W267" s="1">
        <f>SUMIFS(Table1914[Total Purchase
Cost],Table1914[Product Name],'Stationery Inventory Sum'!$O267)</f>
        <v>0</v>
      </c>
      <c r="X267" s="7"/>
      <c r="Y267" s="61">
        <f t="shared" si="8"/>
        <v>0</v>
      </c>
      <c r="AA267" s="61">
        <f t="shared" si="9"/>
        <v>0</v>
      </c>
      <c r="AB267" s="7"/>
      <c r="AC267" s="1">
        <f>SUMIFS(Table7[Quantity of 
Product Sold],Table7[Sale - Product Name],'Stationery Inventory Sum'!$O267,Table7[Product Type2],'Stationery Inventory Sum'!$AC$5)</f>
        <v>0</v>
      </c>
      <c r="AE267" s="1">
        <f>SUMIFS(Table7[Total Cost of
Goods Sold],Table7[Sale - Product Name],'Stationery Inventory Sum'!$O267,Table7[Product Type2],'Stationery Inventory Sum'!$AC$5)</f>
        <v>0</v>
      </c>
      <c r="AF267" s="7"/>
      <c r="AG267" s="1">
        <f>SUMIFS(Table17[Quantity2],Table17[Product Name],'Stationery Inventory Sum'!$O267,Table17[Product Type2],'Stationery Inventory Sum'!$AG$5)</f>
        <v>0</v>
      </c>
      <c r="AI267" s="1">
        <f>SUMIFS(Table17[Total out of Inventory],Table17[Product Name],'Stationery Inventory Sum'!$O267,Table17[Product Type2],'Stationery Inventory Sum'!$AG$5)</f>
        <v>0</v>
      </c>
      <c r="AJ267" s="7"/>
      <c r="AK267" s="1">
        <f>SUMIFS(Table7[Quantity
 Sold],Table7[Sale - Product Name],'Stationery Inventory Sum'!$O267,Table7[Product Type2],'Stationery Inventory Sum'!$AK$5)</f>
        <v>0</v>
      </c>
      <c r="AM267" s="1">
        <f>SUMIFS(Table7[Total 
Paid],Table7[Sale - Product Name],'Stationery Inventory Sum'!$O267,Table7[Product Type2],'Stationery Inventory Sum'!$AK$5)</f>
        <v>0</v>
      </c>
    </row>
    <row r="268" spans="16:39" x14ac:dyDescent="0.25">
      <c r="P268" s="7"/>
      <c r="Q268" s="30">
        <f>SUMIFS(Table1914[Quantity],Table1914[Product Name],'Stationery Inventory Sum'!$O268)</f>
        <v>0</v>
      </c>
      <c r="S268" s="1">
        <f>SUMIFS(Table1914[Total Cost],Table1914[Product Name],'Stationery Inventory Sum'!$O268)</f>
        <v>0</v>
      </c>
      <c r="T268" s="7"/>
      <c r="U268" s="1">
        <f>SUMIFS(Table1914[Quantity Purchased],Table1914[Product Name],'Stationery Inventory Sum'!$O268)</f>
        <v>0</v>
      </c>
      <c r="W268" s="1">
        <f>SUMIFS(Table1914[Total Purchase
Cost],Table1914[Product Name],'Stationery Inventory Sum'!$O268)</f>
        <v>0</v>
      </c>
      <c r="X268" s="7"/>
      <c r="Y268" s="61">
        <f t="shared" si="8"/>
        <v>0</v>
      </c>
      <c r="AA268" s="61">
        <f t="shared" si="9"/>
        <v>0</v>
      </c>
      <c r="AB268" s="7"/>
      <c r="AC268" s="1">
        <f>SUMIFS(Table7[Quantity of 
Product Sold],Table7[Sale - Product Name],'Stationery Inventory Sum'!$O268,Table7[Product Type2],'Stationery Inventory Sum'!$AC$5)</f>
        <v>0</v>
      </c>
      <c r="AE268" s="1">
        <f>SUMIFS(Table7[Total Cost of
Goods Sold],Table7[Sale - Product Name],'Stationery Inventory Sum'!$O268,Table7[Product Type2],'Stationery Inventory Sum'!$AC$5)</f>
        <v>0</v>
      </c>
      <c r="AF268" s="7"/>
      <c r="AG268" s="1">
        <f>SUMIFS(Table17[Quantity2],Table17[Product Name],'Stationery Inventory Sum'!$O268,Table17[Product Type2],'Stationery Inventory Sum'!$AG$5)</f>
        <v>0</v>
      </c>
      <c r="AI268" s="1">
        <f>SUMIFS(Table17[Total out of Inventory],Table17[Product Name],'Stationery Inventory Sum'!$O268,Table17[Product Type2],'Stationery Inventory Sum'!$AG$5)</f>
        <v>0</v>
      </c>
      <c r="AJ268" s="7"/>
      <c r="AK268" s="1">
        <f>SUMIFS(Table7[Quantity
 Sold],Table7[Sale - Product Name],'Stationery Inventory Sum'!$O268,Table7[Product Type2],'Stationery Inventory Sum'!$AK$5)</f>
        <v>0</v>
      </c>
      <c r="AM268" s="1">
        <f>SUMIFS(Table7[Total 
Paid],Table7[Sale - Product Name],'Stationery Inventory Sum'!$O268,Table7[Product Type2],'Stationery Inventory Sum'!$AK$5)</f>
        <v>0</v>
      </c>
    </row>
    <row r="269" spans="16:39" x14ac:dyDescent="0.25">
      <c r="P269" s="7"/>
      <c r="Q269" s="30">
        <f>SUMIFS(Table1914[Quantity],Table1914[Product Name],'Stationery Inventory Sum'!$O269)</f>
        <v>0</v>
      </c>
      <c r="S269" s="1">
        <f>SUMIFS(Table1914[Total Cost],Table1914[Product Name],'Stationery Inventory Sum'!$O269)</f>
        <v>0</v>
      </c>
      <c r="T269" s="7"/>
      <c r="U269" s="1">
        <f>SUMIFS(Table1914[Quantity Purchased],Table1914[Product Name],'Stationery Inventory Sum'!$O269)</f>
        <v>0</v>
      </c>
      <c r="W269" s="1">
        <f>SUMIFS(Table1914[Total Purchase
Cost],Table1914[Product Name],'Stationery Inventory Sum'!$O269)</f>
        <v>0</v>
      </c>
      <c r="X269" s="7"/>
      <c r="Y269" s="61">
        <f t="shared" si="8"/>
        <v>0</v>
      </c>
      <c r="AA269" s="61">
        <f t="shared" si="9"/>
        <v>0</v>
      </c>
      <c r="AB269" s="7"/>
      <c r="AC269" s="1">
        <f>SUMIFS(Table7[Quantity of 
Product Sold],Table7[Sale - Product Name],'Stationery Inventory Sum'!$O269,Table7[Product Type2],'Stationery Inventory Sum'!$AC$5)</f>
        <v>0</v>
      </c>
      <c r="AE269" s="1">
        <f>SUMIFS(Table7[Total Cost of
Goods Sold],Table7[Sale - Product Name],'Stationery Inventory Sum'!$O269,Table7[Product Type2],'Stationery Inventory Sum'!$AC$5)</f>
        <v>0</v>
      </c>
      <c r="AF269" s="7"/>
      <c r="AG269" s="1">
        <f>SUMIFS(Table17[Quantity2],Table17[Product Name],'Stationery Inventory Sum'!$O269,Table17[Product Type2],'Stationery Inventory Sum'!$AG$5)</f>
        <v>0</v>
      </c>
      <c r="AI269" s="1">
        <f>SUMIFS(Table17[Total out of Inventory],Table17[Product Name],'Stationery Inventory Sum'!$O269,Table17[Product Type2],'Stationery Inventory Sum'!$AG$5)</f>
        <v>0</v>
      </c>
      <c r="AJ269" s="7"/>
      <c r="AK269" s="1">
        <f>SUMIFS(Table7[Quantity
 Sold],Table7[Sale - Product Name],'Stationery Inventory Sum'!$O269,Table7[Product Type2],'Stationery Inventory Sum'!$AK$5)</f>
        <v>0</v>
      </c>
      <c r="AM269" s="1">
        <f>SUMIFS(Table7[Total 
Paid],Table7[Sale - Product Name],'Stationery Inventory Sum'!$O269,Table7[Product Type2],'Stationery Inventory Sum'!$AK$5)</f>
        <v>0</v>
      </c>
    </row>
    <row r="270" spans="16:39" x14ac:dyDescent="0.25">
      <c r="P270" s="7"/>
      <c r="Q270" s="30">
        <f>SUMIFS(Table1914[Quantity],Table1914[Product Name],'Stationery Inventory Sum'!$O270)</f>
        <v>0</v>
      </c>
      <c r="S270" s="1">
        <f>SUMIFS(Table1914[Total Cost],Table1914[Product Name],'Stationery Inventory Sum'!$O270)</f>
        <v>0</v>
      </c>
      <c r="T270" s="7"/>
      <c r="U270" s="1">
        <f>SUMIFS(Table1914[Quantity Purchased],Table1914[Product Name],'Stationery Inventory Sum'!$O270)</f>
        <v>0</v>
      </c>
      <c r="W270" s="1">
        <f>SUMIFS(Table1914[Total Purchase
Cost],Table1914[Product Name],'Stationery Inventory Sum'!$O270)</f>
        <v>0</v>
      </c>
      <c r="X270" s="7"/>
      <c r="Y270" s="61">
        <f t="shared" si="8"/>
        <v>0</v>
      </c>
      <c r="AA270" s="61">
        <f t="shared" si="9"/>
        <v>0</v>
      </c>
      <c r="AB270" s="7"/>
      <c r="AC270" s="1">
        <f>SUMIFS(Table7[Quantity of 
Product Sold],Table7[Sale - Product Name],'Stationery Inventory Sum'!$O270,Table7[Product Type2],'Stationery Inventory Sum'!$AC$5)</f>
        <v>0</v>
      </c>
      <c r="AE270" s="1">
        <f>SUMIFS(Table7[Total Cost of
Goods Sold],Table7[Sale - Product Name],'Stationery Inventory Sum'!$O270,Table7[Product Type2],'Stationery Inventory Sum'!$AC$5)</f>
        <v>0</v>
      </c>
      <c r="AF270" s="7"/>
      <c r="AG270" s="1">
        <f>SUMIFS(Table17[Quantity2],Table17[Product Name],'Stationery Inventory Sum'!$O270,Table17[Product Type2],'Stationery Inventory Sum'!$AG$5)</f>
        <v>0</v>
      </c>
      <c r="AI270" s="1">
        <f>SUMIFS(Table17[Total out of Inventory],Table17[Product Name],'Stationery Inventory Sum'!$O270,Table17[Product Type2],'Stationery Inventory Sum'!$AG$5)</f>
        <v>0</v>
      </c>
      <c r="AJ270" s="7"/>
      <c r="AK270" s="1">
        <f>SUMIFS(Table7[Quantity
 Sold],Table7[Sale - Product Name],'Stationery Inventory Sum'!$O270,Table7[Product Type2],'Stationery Inventory Sum'!$AK$5)</f>
        <v>0</v>
      </c>
      <c r="AM270" s="1">
        <f>SUMIFS(Table7[Total 
Paid],Table7[Sale - Product Name],'Stationery Inventory Sum'!$O270,Table7[Product Type2],'Stationery Inventory Sum'!$AK$5)</f>
        <v>0</v>
      </c>
    </row>
    <row r="271" spans="16:39" x14ac:dyDescent="0.25">
      <c r="P271" s="7"/>
      <c r="Q271" s="30">
        <f>SUMIFS(Table1914[Quantity],Table1914[Product Name],'Stationery Inventory Sum'!$O271)</f>
        <v>0</v>
      </c>
      <c r="S271" s="1">
        <f>SUMIFS(Table1914[Total Cost],Table1914[Product Name],'Stationery Inventory Sum'!$O271)</f>
        <v>0</v>
      </c>
      <c r="T271" s="7"/>
      <c r="U271" s="1">
        <f>SUMIFS(Table1914[Quantity Purchased],Table1914[Product Name],'Stationery Inventory Sum'!$O271)</f>
        <v>0</v>
      </c>
      <c r="W271" s="1">
        <f>SUMIFS(Table1914[Total Purchase
Cost],Table1914[Product Name],'Stationery Inventory Sum'!$O271)</f>
        <v>0</v>
      </c>
      <c r="X271" s="7"/>
      <c r="Y271" s="61">
        <f t="shared" si="8"/>
        <v>0</v>
      </c>
      <c r="AA271" s="61">
        <f t="shared" si="9"/>
        <v>0</v>
      </c>
      <c r="AB271" s="7"/>
      <c r="AC271" s="1">
        <f>SUMIFS(Table7[Quantity of 
Product Sold],Table7[Sale - Product Name],'Stationery Inventory Sum'!$O271,Table7[Product Type2],'Stationery Inventory Sum'!$AC$5)</f>
        <v>0</v>
      </c>
      <c r="AE271" s="1">
        <f>SUMIFS(Table7[Total Cost of
Goods Sold],Table7[Sale - Product Name],'Stationery Inventory Sum'!$O271,Table7[Product Type2],'Stationery Inventory Sum'!$AC$5)</f>
        <v>0</v>
      </c>
      <c r="AF271" s="7"/>
      <c r="AG271" s="1">
        <f>SUMIFS(Table17[Quantity2],Table17[Product Name],'Stationery Inventory Sum'!$O271,Table17[Product Type2],'Stationery Inventory Sum'!$AG$5)</f>
        <v>0</v>
      </c>
      <c r="AI271" s="1">
        <f>SUMIFS(Table17[Total out of Inventory],Table17[Product Name],'Stationery Inventory Sum'!$O271,Table17[Product Type2],'Stationery Inventory Sum'!$AG$5)</f>
        <v>0</v>
      </c>
      <c r="AJ271" s="7"/>
      <c r="AK271" s="1">
        <f>SUMIFS(Table7[Quantity
 Sold],Table7[Sale - Product Name],'Stationery Inventory Sum'!$O271,Table7[Product Type2],'Stationery Inventory Sum'!$AK$5)</f>
        <v>0</v>
      </c>
      <c r="AM271" s="1">
        <f>SUMIFS(Table7[Total 
Paid],Table7[Sale - Product Name],'Stationery Inventory Sum'!$O271,Table7[Product Type2],'Stationery Inventory Sum'!$AK$5)</f>
        <v>0</v>
      </c>
    </row>
    <row r="272" spans="16:39" x14ac:dyDescent="0.25">
      <c r="P272" s="7"/>
      <c r="Q272" s="30">
        <f>SUMIFS(Table1914[Quantity],Table1914[Product Name],'Stationery Inventory Sum'!$O272)</f>
        <v>0</v>
      </c>
      <c r="S272" s="1">
        <f>SUMIFS(Table1914[Total Cost],Table1914[Product Name],'Stationery Inventory Sum'!$O272)</f>
        <v>0</v>
      </c>
      <c r="T272" s="7"/>
      <c r="U272" s="1">
        <f>SUMIFS(Table1914[Quantity Purchased],Table1914[Product Name],'Stationery Inventory Sum'!$O272)</f>
        <v>0</v>
      </c>
      <c r="W272" s="1">
        <f>SUMIFS(Table1914[Total Purchase
Cost],Table1914[Product Name],'Stationery Inventory Sum'!$O272)</f>
        <v>0</v>
      </c>
      <c r="X272" s="7"/>
      <c r="Y272" s="61">
        <f t="shared" si="8"/>
        <v>0</v>
      </c>
      <c r="AA272" s="61">
        <f t="shared" si="9"/>
        <v>0</v>
      </c>
      <c r="AB272" s="7"/>
      <c r="AC272" s="1">
        <f>SUMIFS(Table7[Quantity of 
Product Sold],Table7[Sale - Product Name],'Stationery Inventory Sum'!$O272,Table7[Product Type2],'Stationery Inventory Sum'!$AC$5)</f>
        <v>0</v>
      </c>
      <c r="AE272" s="1">
        <f>SUMIFS(Table7[Total Cost of
Goods Sold],Table7[Sale - Product Name],'Stationery Inventory Sum'!$O272,Table7[Product Type2],'Stationery Inventory Sum'!$AC$5)</f>
        <v>0</v>
      </c>
      <c r="AF272" s="7"/>
      <c r="AG272" s="1">
        <f>SUMIFS(Table17[Quantity2],Table17[Product Name],'Stationery Inventory Sum'!$O272,Table17[Product Type2],'Stationery Inventory Sum'!$AG$5)</f>
        <v>0</v>
      </c>
      <c r="AI272" s="1">
        <f>SUMIFS(Table17[Total out of Inventory],Table17[Product Name],'Stationery Inventory Sum'!$O272,Table17[Product Type2],'Stationery Inventory Sum'!$AG$5)</f>
        <v>0</v>
      </c>
      <c r="AJ272" s="7"/>
      <c r="AK272" s="1">
        <f>SUMIFS(Table7[Quantity
 Sold],Table7[Sale - Product Name],'Stationery Inventory Sum'!$O272,Table7[Product Type2],'Stationery Inventory Sum'!$AK$5)</f>
        <v>0</v>
      </c>
      <c r="AM272" s="1">
        <f>SUMIFS(Table7[Total 
Paid],Table7[Sale - Product Name],'Stationery Inventory Sum'!$O272,Table7[Product Type2],'Stationery Inventory Sum'!$AK$5)</f>
        <v>0</v>
      </c>
    </row>
    <row r="273" spans="8:39" x14ac:dyDescent="0.25">
      <c r="P273" s="7"/>
      <c r="Q273" s="30">
        <f>SUMIFS(Table1914[Quantity],Table1914[Product Name],'Stationery Inventory Sum'!$O273)</f>
        <v>0</v>
      </c>
      <c r="S273" s="1">
        <f>SUMIFS(Table1914[Total Cost],Table1914[Product Name],'Stationery Inventory Sum'!$O273)</f>
        <v>0</v>
      </c>
      <c r="T273" s="7"/>
      <c r="U273" s="1">
        <f>SUMIFS(Table1914[Quantity Purchased],Table1914[Product Name],'Stationery Inventory Sum'!$O273)</f>
        <v>0</v>
      </c>
      <c r="W273" s="1">
        <f>SUMIFS(Table1914[Total Purchase
Cost],Table1914[Product Name],'Stationery Inventory Sum'!$O273)</f>
        <v>0</v>
      </c>
      <c r="X273" s="7"/>
      <c r="Y273" s="61">
        <f t="shared" si="8"/>
        <v>0</v>
      </c>
      <c r="AA273" s="61">
        <f t="shared" si="9"/>
        <v>0</v>
      </c>
      <c r="AB273" s="7"/>
      <c r="AC273" s="1">
        <f>SUMIFS(Table7[Quantity of 
Product Sold],Table7[Sale - Product Name],'Stationery Inventory Sum'!$O273,Table7[Product Type2],'Stationery Inventory Sum'!$AC$5)</f>
        <v>0</v>
      </c>
      <c r="AE273" s="1">
        <f>SUMIFS(Table7[Total Cost of
Goods Sold],Table7[Sale - Product Name],'Stationery Inventory Sum'!$O273,Table7[Product Type2],'Stationery Inventory Sum'!$AC$5)</f>
        <v>0</v>
      </c>
      <c r="AF273" s="7"/>
      <c r="AG273" s="1">
        <f>SUMIFS(Table17[Quantity2],Table17[Product Name],'Stationery Inventory Sum'!$O273,Table17[Product Type2],'Stationery Inventory Sum'!$AG$5)</f>
        <v>0</v>
      </c>
      <c r="AI273" s="1">
        <f>SUMIFS(Table17[Total out of Inventory],Table17[Product Name],'Stationery Inventory Sum'!$O273,Table17[Product Type2],'Stationery Inventory Sum'!$AG$5)</f>
        <v>0</v>
      </c>
      <c r="AJ273" s="7"/>
      <c r="AK273" s="1">
        <f>SUMIFS(Table7[Quantity
 Sold],Table7[Sale - Product Name],'Stationery Inventory Sum'!$O273,Table7[Product Type2],'Stationery Inventory Sum'!$AK$5)</f>
        <v>0</v>
      </c>
      <c r="AM273" s="1">
        <f>SUMIFS(Table7[Total 
Paid],Table7[Sale - Product Name],'Stationery Inventory Sum'!$O273,Table7[Product Type2],'Stationery Inventory Sum'!$AK$5)</f>
        <v>0</v>
      </c>
    </row>
    <row r="274" spans="8:39" x14ac:dyDescent="0.25">
      <c r="P274" s="7"/>
      <c r="Q274" s="30">
        <f>SUMIFS(Table1914[Quantity],Table1914[Product Name],'Stationery Inventory Sum'!$O274)</f>
        <v>0</v>
      </c>
      <c r="S274" s="1">
        <f>SUMIFS(Table1914[Total Cost],Table1914[Product Name],'Stationery Inventory Sum'!$O274)</f>
        <v>0</v>
      </c>
      <c r="T274" s="7"/>
      <c r="U274" s="1">
        <f>SUMIFS(Table1914[Quantity Purchased],Table1914[Product Name],'Stationery Inventory Sum'!$O274)</f>
        <v>0</v>
      </c>
      <c r="W274" s="1">
        <f>SUMIFS(Table1914[Total Purchase
Cost],Table1914[Product Name],'Stationery Inventory Sum'!$O274)</f>
        <v>0</v>
      </c>
      <c r="X274" s="7"/>
      <c r="Y274" s="61">
        <f t="shared" si="8"/>
        <v>0</v>
      </c>
      <c r="AA274" s="61">
        <f t="shared" si="9"/>
        <v>0</v>
      </c>
      <c r="AB274" s="7"/>
      <c r="AC274" s="1">
        <f>SUMIFS(Table7[Quantity of 
Product Sold],Table7[Sale - Product Name],'Stationery Inventory Sum'!$O274,Table7[Product Type2],'Stationery Inventory Sum'!$AC$5)</f>
        <v>0</v>
      </c>
      <c r="AE274" s="1">
        <f>SUMIFS(Table7[Total Cost of
Goods Sold],Table7[Sale - Product Name],'Stationery Inventory Sum'!$O274,Table7[Product Type2],'Stationery Inventory Sum'!$AC$5)</f>
        <v>0</v>
      </c>
      <c r="AF274" s="7"/>
      <c r="AG274" s="1">
        <f>SUMIFS(Table17[Quantity2],Table17[Product Name],'Stationery Inventory Sum'!$O274,Table17[Product Type2],'Stationery Inventory Sum'!$AG$5)</f>
        <v>0</v>
      </c>
      <c r="AI274" s="1">
        <f>SUMIFS(Table17[Total out of Inventory],Table17[Product Name],'Stationery Inventory Sum'!$O274,Table17[Product Type2],'Stationery Inventory Sum'!$AG$5)</f>
        <v>0</v>
      </c>
      <c r="AJ274" s="7"/>
      <c r="AK274" s="1">
        <f>SUMIFS(Table7[Quantity
 Sold],Table7[Sale - Product Name],'Stationery Inventory Sum'!$O274,Table7[Product Type2],'Stationery Inventory Sum'!$AK$5)</f>
        <v>0</v>
      </c>
      <c r="AM274" s="1">
        <f>SUMIFS(Table7[Total 
Paid],Table7[Sale - Product Name],'Stationery Inventory Sum'!$O274,Table7[Product Type2],'Stationery Inventory Sum'!$AK$5)</f>
        <v>0</v>
      </c>
    </row>
    <row r="275" spans="8:39" x14ac:dyDescent="0.25">
      <c r="P275" s="7"/>
      <c r="Q275" s="30">
        <f>SUMIFS(Table1914[Quantity],Table1914[Product Name],'Stationery Inventory Sum'!$O275)</f>
        <v>0</v>
      </c>
      <c r="S275" s="1">
        <f>SUMIFS(Table1914[Total Cost],Table1914[Product Name],'Stationery Inventory Sum'!$O275)</f>
        <v>0</v>
      </c>
      <c r="T275" s="7"/>
      <c r="U275" s="1">
        <f>SUMIFS(Table1914[Quantity Purchased],Table1914[Product Name],'Stationery Inventory Sum'!$O275)</f>
        <v>0</v>
      </c>
      <c r="W275" s="1">
        <f>SUMIFS(Table1914[Total Purchase
Cost],Table1914[Product Name],'Stationery Inventory Sum'!$O275)</f>
        <v>0</v>
      </c>
      <c r="X275" s="7"/>
      <c r="Y275" s="61">
        <f t="shared" si="8"/>
        <v>0</v>
      </c>
      <c r="AA275" s="61">
        <f t="shared" si="9"/>
        <v>0</v>
      </c>
      <c r="AB275" s="7"/>
      <c r="AC275" s="1">
        <f>SUMIFS(Table7[Quantity of 
Product Sold],Table7[Sale - Product Name],'Stationery Inventory Sum'!$O275,Table7[Product Type2],'Stationery Inventory Sum'!$AC$5)</f>
        <v>0</v>
      </c>
      <c r="AE275" s="1">
        <f>SUMIFS(Table7[Total Cost of
Goods Sold],Table7[Sale - Product Name],'Stationery Inventory Sum'!$O275,Table7[Product Type2],'Stationery Inventory Sum'!$AC$5)</f>
        <v>0</v>
      </c>
      <c r="AF275" s="7"/>
      <c r="AG275" s="1">
        <f>SUMIFS(Table17[Quantity2],Table17[Product Name],'Stationery Inventory Sum'!$O275,Table17[Product Type2],'Stationery Inventory Sum'!$AG$5)</f>
        <v>0</v>
      </c>
      <c r="AI275" s="1">
        <f>SUMIFS(Table17[Total out of Inventory],Table17[Product Name],'Stationery Inventory Sum'!$O275,Table17[Product Type2],'Stationery Inventory Sum'!$AG$5)</f>
        <v>0</v>
      </c>
      <c r="AJ275" s="7"/>
      <c r="AK275" s="1">
        <f>SUMIFS(Table7[Quantity
 Sold],Table7[Sale - Product Name],'Stationery Inventory Sum'!$O275,Table7[Product Type2],'Stationery Inventory Sum'!$AK$5)</f>
        <v>0</v>
      </c>
      <c r="AM275" s="1">
        <f>SUMIFS(Table7[Total 
Paid],Table7[Sale - Product Name],'Stationery Inventory Sum'!$O275,Table7[Product Type2],'Stationery Inventory Sum'!$AK$5)</f>
        <v>0</v>
      </c>
    </row>
    <row r="276" spans="8:39" x14ac:dyDescent="0.25">
      <c r="P276" s="7"/>
      <c r="Q276" s="30">
        <f>SUMIFS(Table1914[Quantity],Table1914[Product Name],'Stationery Inventory Sum'!$O276)</f>
        <v>0</v>
      </c>
      <c r="S276" s="1">
        <f>SUMIFS(Table1914[Total Cost],Table1914[Product Name],'Stationery Inventory Sum'!$O276)</f>
        <v>0</v>
      </c>
      <c r="T276" s="7"/>
      <c r="U276" s="1">
        <f>SUMIFS(Table1914[Quantity Purchased],Table1914[Product Name],'Stationery Inventory Sum'!$O276)</f>
        <v>0</v>
      </c>
      <c r="W276" s="1">
        <f>SUMIFS(Table1914[Total Purchase
Cost],Table1914[Product Name],'Stationery Inventory Sum'!$O276)</f>
        <v>0</v>
      </c>
      <c r="X276" s="7"/>
      <c r="Y276" s="61">
        <f t="shared" si="8"/>
        <v>0</v>
      </c>
      <c r="AA276" s="61">
        <f t="shared" si="9"/>
        <v>0</v>
      </c>
      <c r="AB276" s="7"/>
      <c r="AC276" s="1">
        <f>SUMIFS(Table7[Quantity of 
Product Sold],Table7[Sale - Product Name],'Stationery Inventory Sum'!$O276,Table7[Product Type2],'Stationery Inventory Sum'!$AC$5)</f>
        <v>0</v>
      </c>
      <c r="AE276" s="1">
        <f>SUMIFS(Table7[Total Cost of
Goods Sold],Table7[Sale - Product Name],'Stationery Inventory Sum'!$O276,Table7[Product Type2],'Stationery Inventory Sum'!$AC$5)</f>
        <v>0</v>
      </c>
      <c r="AF276" s="7"/>
      <c r="AG276" s="1">
        <f>SUMIFS(Table17[Quantity2],Table17[Product Name],'Stationery Inventory Sum'!$O276,Table17[Product Type2],'Stationery Inventory Sum'!$AG$5)</f>
        <v>0</v>
      </c>
      <c r="AI276" s="1">
        <f>SUMIFS(Table17[Total out of Inventory],Table17[Product Name],'Stationery Inventory Sum'!$O276,Table17[Product Type2],'Stationery Inventory Sum'!$AG$5)</f>
        <v>0</v>
      </c>
      <c r="AJ276" s="7"/>
      <c r="AK276" s="1">
        <f>SUMIFS(Table7[Quantity
 Sold],Table7[Sale - Product Name],'Stationery Inventory Sum'!$O276,Table7[Product Type2],'Stationery Inventory Sum'!$AK$5)</f>
        <v>0</v>
      </c>
      <c r="AM276" s="1">
        <f>SUMIFS(Table7[Total 
Paid],Table7[Sale - Product Name],'Stationery Inventory Sum'!$O276,Table7[Product Type2],'Stationery Inventory Sum'!$AK$5)</f>
        <v>0</v>
      </c>
    </row>
    <row r="277" spans="8:39" x14ac:dyDescent="0.25">
      <c r="P277" s="7"/>
      <c r="Q277" s="30">
        <f>SUMIFS(Table1914[Quantity],Table1914[Product Name],'Stationery Inventory Sum'!$O277)</f>
        <v>0</v>
      </c>
      <c r="S277" s="1">
        <f>SUMIFS(Table1914[Total Cost],Table1914[Product Name],'Stationery Inventory Sum'!$O277)</f>
        <v>0</v>
      </c>
      <c r="T277" s="7"/>
      <c r="U277" s="1">
        <f>SUMIFS(Table1914[Quantity Purchased],Table1914[Product Name],'Stationery Inventory Sum'!$O277)</f>
        <v>0</v>
      </c>
      <c r="W277" s="1">
        <f>SUMIFS(Table1914[Total Purchase
Cost],Table1914[Product Name],'Stationery Inventory Sum'!$O277)</f>
        <v>0</v>
      </c>
      <c r="X277" s="7"/>
      <c r="Y277" s="61">
        <f t="shared" si="8"/>
        <v>0</v>
      </c>
      <c r="AA277" s="61">
        <f t="shared" si="9"/>
        <v>0</v>
      </c>
      <c r="AB277" s="7"/>
      <c r="AC277" s="1">
        <f>SUMIFS(Table7[Quantity of 
Product Sold],Table7[Sale - Product Name],'Stationery Inventory Sum'!$O277,Table7[Product Type2],'Stationery Inventory Sum'!$AC$5)</f>
        <v>0</v>
      </c>
      <c r="AE277" s="1">
        <f>SUMIFS(Table7[Total Cost of
Goods Sold],Table7[Sale - Product Name],'Stationery Inventory Sum'!$O277,Table7[Product Type2],'Stationery Inventory Sum'!$AC$5)</f>
        <v>0</v>
      </c>
      <c r="AF277" s="7"/>
      <c r="AG277" s="1">
        <f>SUMIFS(Table17[Quantity2],Table17[Product Name],'Stationery Inventory Sum'!$O277,Table17[Product Type2],'Stationery Inventory Sum'!$AG$5)</f>
        <v>0</v>
      </c>
      <c r="AI277" s="1">
        <f>SUMIFS(Table17[Total out of Inventory],Table17[Product Name],'Stationery Inventory Sum'!$O277,Table17[Product Type2],'Stationery Inventory Sum'!$AG$5)</f>
        <v>0</v>
      </c>
      <c r="AJ277" s="7"/>
      <c r="AK277" s="1">
        <f>SUMIFS(Table7[Quantity
 Sold],Table7[Sale - Product Name],'Stationery Inventory Sum'!$O277,Table7[Product Type2],'Stationery Inventory Sum'!$AK$5)</f>
        <v>0</v>
      </c>
      <c r="AM277" s="1">
        <f>SUMIFS(Table7[Total 
Paid],Table7[Sale - Product Name],'Stationery Inventory Sum'!$O277,Table7[Product Type2],'Stationery Inventory Sum'!$AK$5)</f>
        <v>0</v>
      </c>
    </row>
    <row r="278" spans="8:39" x14ac:dyDescent="0.25">
      <c r="P278" s="7"/>
      <c r="Q278" s="30">
        <f>SUMIFS(Table1914[Quantity],Table1914[Product Name],'Stationery Inventory Sum'!$O278)</f>
        <v>0</v>
      </c>
      <c r="S278" s="1">
        <f>SUMIFS(Table1914[Total Cost],Table1914[Product Name],'Stationery Inventory Sum'!$O278)</f>
        <v>0</v>
      </c>
      <c r="T278" s="7"/>
      <c r="U278" s="1">
        <f>SUMIFS(Table1914[Quantity Purchased],Table1914[Product Name],'Stationery Inventory Sum'!$O278)</f>
        <v>0</v>
      </c>
      <c r="W278" s="1">
        <f>SUMIFS(Table1914[Total Purchase
Cost],Table1914[Product Name],'Stationery Inventory Sum'!$O278)</f>
        <v>0</v>
      </c>
      <c r="X278" s="7"/>
      <c r="Y278" s="61">
        <f t="shared" si="8"/>
        <v>0</v>
      </c>
      <c r="AA278" s="61">
        <f t="shared" si="9"/>
        <v>0</v>
      </c>
      <c r="AB278" s="7"/>
      <c r="AC278" s="1">
        <f>SUMIFS(Table7[Quantity of 
Product Sold],Table7[Sale - Product Name],'Stationery Inventory Sum'!$O278,Table7[Product Type2],'Stationery Inventory Sum'!$AC$5)</f>
        <v>0</v>
      </c>
      <c r="AE278" s="1">
        <f>SUMIFS(Table7[Total Cost of
Goods Sold],Table7[Sale - Product Name],'Stationery Inventory Sum'!$O278,Table7[Product Type2],'Stationery Inventory Sum'!$AC$5)</f>
        <v>0</v>
      </c>
      <c r="AF278" s="7"/>
      <c r="AG278" s="1">
        <f>SUMIFS(Table17[Quantity2],Table17[Product Name],'Stationery Inventory Sum'!$O278,Table17[Product Type2],'Stationery Inventory Sum'!$AG$5)</f>
        <v>0</v>
      </c>
      <c r="AI278" s="1">
        <f>SUMIFS(Table17[Total out of Inventory],Table17[Product Name],'Stationery Inventory Sum'!$O278,Table17[Product Type2],'Stationery Inventory Sum'!$AG$5)</f>
        <v>0</v>
      </c>
      <c r="AJ278" s="7"/>
      <c r="AK278" s="1">
        <f>SUMIFS(Table7[Quantity
 Sold],Table7[Sale - Product Name],'Stationery Inventory Sum'!$O278,Table7[Product Type2],'Stationery Inventory Sum'!$AK$5)</f>
        <v>0</v>
      </c>
      <c r="AM278" s="1">
        <f>SUMIFS(Table7[Total 
Paid],Table7[Sale - Product Name],'Stationery Inventory Sum'!$O278,Table7[Product Type2],'Stationery Inventory Sum'!$AK$5)</f>
        <v>0</v>
      </c>
    </row>
    <row r="279" spans="8:39" x14ac:dyDescent="0.25">
      <c r="P279" s="7"/>
      <c r="Q279" s="30">
        <f>SUMIFS(Table1914[Quantity],Table1914[Product Name],'Stationery Inventory Sum'!$O279)</f>
        <v>0</v>
      </c>
      <c r="S279" s="1">
        <f>SUMIFS(Table1914[Total Cost],Table1914[Product Name],'Stationery Inventory Sum'!$O279)</f>
        <v>0</v>
      </c>
      <c r="T279" s="7"/>
      <c r="U279" s="1">
        <f>SUMIFS(Table1914[Quantity Purchased],Table1914[Product Name],'Stationery Inventory Sum'!$O279)</f>
        <v>0</v>
      </c>
      <c r="W279" s="1">
        <f>SUMIFS(Table1914[Total Purchase
Cost],Table1914[Product Name],'Stationery Inventory Sum'!$O279)</f>
        <v>0</v>
      </c>
      <c r="X279" s="7"/>
      <c r="Y279" s="61">
        <f t="shared" si="8"/>
        <v>0</v>
      </c>
      <c r="AA279" s="61">
        <f t="shared" si="9"/>
        <v>0</v>
      </c>
      <c r="AB279" s="7"/>
      <c r="AC279" s="1">
        <f>SUMIFS(Table7[Quantity of 
Product Sold],Table7[Sale - Product Name],'Stationery Inventory Sum'!$O279,Table7[Product Type2],'Stationery Inventory Sum'!$AC$5)</f>
        <v>0</v>
      </c>
      <c r="AE279" s="1">
        <f>SUMIFS(Table7[Total Cost of
Goods Sold],Table7[Sale - Product Name],'Stationery Inventory Sum'!$O279,Table7[Product Type2],'Stationery Inventory Sum'!$AC$5)</f>
        <v>0</v>
      </c>
      <c r="AF279" s="7"/>
      <c r="AG279" s="1">
        <f>SUMIFS(Table17[Quantity2],Table17[Product Name],'Stationery Inventory Sum'!$O279,Table17[Product Type2],'Stationery Inventory Sum'!$AG$5)</f>
        <v>0</v>
      </c>
      <c r="AI279" s="1">
        <f>SUMIFS(Table17[Total out of Inventory],Table17[Product Name],'Stationery Inventory Sum'!$O279,Table17[Product Type2],'Stationery Inventory Sum'!$AG$5)</f>
        <v>0</v>
      </c>
      <c r="AJ279" s="7"/>
      <c r="AK279" s="1">
        <f>SUMIFS(Table7[Quantity
 Sold],Table7[Sale - Product Name],'Stationery Inventory Sum'!$O279,Table7[Product Type2],'Stationery Inventory Sum'!$AK$5)</f>
        <v>0</v>
      </c>
      <c r="AM279" s="1">
        <f>SUMIFS(Table7[Total 
Paid],Table7[Sale - Product Name],'Stationery Inventory Sum'!$O279,Table7[Product Type2],'Stationery Inventory Sum'!$AK$5)</f>
        <v>0</v>
      </c>
    </row>
    <row r="280" spans="8:39" x14ac:dyDescent="0.25">
      <c r="P280" s="7"/>
      <c r="Q280" s="30">
        <f>SUMIFS(Table1914[Quantity],Table1914[Product Name],'Stationery Inventory Sum'!$O280)</f>
        <v>0</v>
      </c>
      <c r="S280" s="1">
        <f>SUMIFS(Table1914[Total Cost],Table1914[Product Name],'Stationery Inventory Sum'!$O280)</f>
        <v>0</v>
      </c>
      <c r="T280" s="7"/>
      <c r="U280" s="1">
        <f>SUMIFS(Table1914[Quantity Purchased],Table1914[Product Name],'Stationery Inventory Sum'!$O280)</f>
        <v>0</v>
      </c>
      <c r="W280" s="1">
        <f>SUMIFS(Table1914[Total Purchase
Cost],Table1914[Product Name],'Stationery Inventory Sum'!$O280)</f>
        <v>0</v>
      </c>
      <c r="X280" s="7"/>
      <c r="Y280" s="61">
        <f t="shared" si="8"/>
        <v>0</v>
      </c>
      <c r="AA280" s="61">
        <f t="shared" si="9"/>
        <v>0</v>
      </c>
      <c r="AB280" s="7"/>
      <c r="AC280" s="1">
        <f>SUMIFS(Table7[Quantity of 
Product Sold],Table7[Sale - Product Name],'Stationery Inventory Sum'!$O280,Table7[Product Type2],'Stationery Inventory Sum'!$AC$5)</f>
        <v>0</v>
      </c>
      <c r="AE280" s="1">
        <f>SUMIFS(Table7[Total Cost of
Goods Sold],Table7[Sale - Product Name],'Stationery Inventory Sum'!$O280,Table7[Product Type2],'Stationery Inventory Sum'!$AC$5)</f>
        <v>0</v>
      </c>
      <c r="AF280" s="7"/>
      <c r="AG280" s="1">
        <f>SUMIFS(Table17[Quantity2],Table17[Product Name],'Stationery Inventory Sum'!$O280,Table17[Product Type2],'Stationery Inventory Sum'!$AG$5)</f>
        <v>0</v>
      </c>
      <c r="AI280" s="1">
        <f>SUMIFS(Table17[Total out of Inventory],Table17[Product Name],'Stationery Inventory Sum'!$O280,Table17[Product Type2],'Stationery Inventory Sum'!$AG$5)</f>
        <v>0</v>
      </c>
      <c r="AJ280" s="7"/>
      <c r="AK280" s="1">
        <f>SUMIFS(Table7[Quantity
 Sold],Table7[Sale - Product Name],'Stationery Inventory Sum'!$O280,Table7[Product Type2],'Stationery Inventory Sum'!$AK$5)</f>
        <v>0</v>
      </c>
      <c r="AM280" s="1">
        <f>SUMIFS(Table7[Total 
Paid],Table7[Sale - Product Name],'Stationery Inventory Sum'!$O280,Table7[Product Type2],'Stationery Inventory Sum'!$AK$5)</f>
        <v>0</v>
      </c>
    </row>
    <row r="281" spans="8:39" x14ac:dyDescent="0.25">
      <c r="P281" s="7"/>
      <c r="Q281" s="30">
        <f>SUMIFS(Table1914[Quantity],Table1914[Product Name],'Stationery Inventory Sum'!$O281)</f>
        <v>0</v>
      </c>
      <c r="S281" s="1">
        <f>SUMIFS(Table1914[Total Cost],Table1914[Product Name],'Stationery Inventory Sum'!$O281)</f>
        <v>0</v>
      </c>
      <c r="T281" s="7"/>
      <c r="U281" s="1">
        <f>SUMIFS(Table1914[Quantity Purchased],Table1914[Product Name],'Stationery Inventory Sum'!$O281)</f>
        <v>0</v>
      </c>
      <c r="W281" s="1">
        <f>SUMIFS(Table1914[Total Purchase
Cost],Table1914[Product Name],'Stationery Inventory Sum'!$O281)</f>
        <v>0</v>
      </c>
      <c r="X281" s="7"/>
      <c r="Y281" s="61">
        <f t="shared" si="8"/>
        <v>0</v>
      </c>
      <c r="AA281" s="61">
        <f t="shared" si="9"/>
        <v>0</v>
      </c>
      <c r="AB281" s="7"/>
      <c r="AC281" s="1">
        <f>SUMIFS(Table7[Quantity of 
Product Sold],Table7[Sale - Product Name],'Stationery Inventory Sum'!$O281,Table7[Product Type2],'Stationery Inventory Sum'!$AC$5)</f>
        <v>0</v>
      </c>
      <c r="AE281" s="1">
        <f>SUMIFS(Table7[Total Cost of
Goods Sold],Table7[Sale - Product Name],'Stationery Inventory Sum'!$O281,Table7[Product Type2],'Stationery Inventory Sum'!$AC$5)</f>
        <v>0</v>
      </c>
      <c r="AF281" s="7"/>
      <c r="AG281" s="1">
        <f>SUMIFS(Table17[Quantity2],Table17[Product Name],'Stationery Inventory Sum'!$O281,Table17[Product Type2],'Stationery Inventory Sum'!$AG$5)</f>
        <v>0</v>
      </c>
      <c r="AI281" s="1">
        <f>SUMIFS(Table17[Total out of Inventory],Table17[Product Name],'Stationery Inventory Sum'!$O281,Table17[Product Type2],'Stationery Inventory Sum'!$AG$5)</f>
        <v>0</v>
      </c>
      <c r="AJ281" s="7"/>
      <c r="AK281" s="1">
        <f>SUMIFS(Table7[Quantity
 Sold],Table7[Sale - Product Name],'Stationery Inventory Sum'!$O281,Table7[Product Type2],'Stationery Inventory Sum'!$AK$5)</f>
        <v>0</v>
      </c>
      <c r="AM281" s="1">
        <f>SUMIFS(Table7[Total 
Paid],Table7[Sale - Product Name],'Stationery Inventory Sum'!$O281,Table7[Product Type2],'Stationery Inventory Sum'!$AK$5)</f>
        <v>0</v>
      </c>
    </row>
    <row r="282" spans="8:39" x14ac:dyDescent="0.25">
      <c r="P282" s="7"/>
      <c r="Q282" s="30">
        <f>SUMIFS(Table1914[Quantity],Table1914[Product Name],'Stationery Inventory Sum'!$O282)</f>
        <v>0</v>
      </c>
      <c r="S282" s="1">
        <f>SUMIFS(Table1914[Total Cost],Table1914[Product Name],'Stationery Inventory Sum'!$O282)</f>
        <v>0</v>
      </c>
      <c r="T282" s="7"/>
      <c r="U282" s="1">
        <f>SUMIFS(Table1914[Quantity Purchased],Table1914[Product Name],'Stationery Inventory Sum'!$O282)</f>
        <v>0</v>
      </c>
      <c r="W282" s="1">
        <f>SUMIFS(Table1914[Total Purchase
Cost],Table1914[Product Name],'Stationery Inventory Sum'!$O282)</f>
        <v>0</v>
      </c>
      <c r="X282" s="7"/>
      <c r="Y282" s="61">
        <f t="shared" si="8"/>
        <v>0</v>
      </c>
      <c r="AA282" s="61">
        <f t="shared" si="9"/>
        <v>0</v>
      </c>
      <c r="AB282" s="7"/>
      <c r="AC282" s="1">
        <f>SUMIFS(Table7[Quantity of 
Product Sold],Table7[Sale - Product Name],'Stationery Inventory Sum'!$O282,Table7[Product Type2],'Stationery Inventory Sum'!$AC$5)</f>
        <v>0</v>
      </c>
      <c r="AE282" s="1">
        <f>SUMIFS(Table7[Total Cost of
Goods Sold],Table7[Sale - Product Name],'Stationery Inventory Sum'!$O282,Table7[Product Type2],'Stationery Inventory Sum'!$AC$5)</f>
        <v>0</v>
      </c>
      <c r="AF282" s="7"/>
      <c r="AG282" s="1">
        <f>SUMIFS(Table17[Quantity2],Table17[Product Name],'Stationery Inventory Sum'!$O282,Table17[Product Type2],'Stationery Inventory Sum'!$AG$5)</f>
        <v>0</v>
      </c>
      <c r="AI282" s="1">
        <f>SUMIFS(Table17[Total out of Inventory],Table17[Product Name],'Stationery Inventory Sum'!$O282,Table17[Product Type2],'Stationery Inventory Sum'!$AG$5)</f>
        <v>0</v>
      </c>
      <c r="AJ282" s="7"/>
      <c r="AK282" s="1">
        <f>SUMIFS(Table7[Quantity
 Sold],Table7[Sale - Product Name],'Stationery Inventory Sum'!$O282,Table7[Product Type2],'Stationery Inventory Sum'!$AK$5)</f>
        <v>0</v>
      </c>
      <c r="AM282" s="1">
        <f>SUMIFS(Table7[Total 
Paid],Table7[Sale - Product Name],'Stationery Inventory Sum'!$O282,Table7[Product Type2],'Stationery Inventory Sum'!$AK$5)</f>
        <v>0</v>
      </c>
    </row>
    <row r="283" spans="8:39" x14ac:dyDescent="0.25">
      <c r="H283" s="7" t="s">
        <v>52</v>
      </c>
      <c r="I283" s="7"/>
      <c r="J283" s="7"/>
      <c r="K283" s="7"/>
      <c r="L283" s="7"/>
      <c r="M283" s="7"/>
      <c r="N283" s="7"/>
      <c r="O283" s="7"/>
      <c r="P283" s="7"/>
      <c r="Q283" s="7"/>
      <c r="R283" s="7"/>
      <c r="S283" s="7"/>
      <c r="T283" s="7"/>
      <c r="U283" s="29"/>
      <c r="V283" s="7"/>
      <c r="W283" s="7"/>
      <c r="X283" s="7"/>
      <c r="Y283" s="29"/>
      <c r="Z283" s="7"/>
      <c r="AA283" s="7"/>
      <c r="AB283" s="7"/>
      <c r="AC283" s="7"/>
      <c r="AD283" s="7"/>
      <c r="AE283" s="7"/>
      <c r="AF283" s="7"/>
      <c r="AG283" s="7"/>
      <c r="AH283" s="7"/>
      <c r="AI283" s="7"/>
      <c r="AJ283" s="7"/>
    </row>
    <row r="284" spans="8:39" s="6" customFormat="1" ht="15.75" x14ac:dyDescent="0.25">
      <c r="H284" s="6" t="s">
        <v>43</v>
      </c>
      <c r="R284" s="11">
        <f>SUM(S8:S282)</f>
        <v>0</v>
      </c>
      <c r="T284" s="11"/>
      <c r="V284" s="11">
        <f>SUM(W8:W282)</f>
        <v>0</v>
      </c>
      <c r="X284" s="11"/>
      <c r="Z284" s="11">
        <f>SUM(AA8:AA282)</f>
        <v>0</v>
      </c>
      <c r="AD284" s="11">
        <f>SUM(AE8:AE282)</f>
        <v>0</v>
      </c>
      <c r="AH284" s="11">
        <f>SUM(AI8:AI282)</f>
        <v>0</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15A89DE-38C3-405E-98B1-C6841111628C}">
          <x14:formula1>
            <xm:f>List!$E:$E</xm:f>
          </x14:formula1>
          <xm:sqref>N8:N263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5DE36-A2F1-4696-8D12-CD9C67D0FC57}">
  <dimension ref="A1:T123"/>
  <sheetViews>
    <sheetView topLeftCell="A121" workbookViewId="0">
      <selection activeCell="M13" sqref="M13"/>
    </sheetView>
  </sheetViews>
  <sheetFormatPr defaultRowHeight="15" x14ac:dyDescent="0.25"/>
  <cols>
    <col min="2" max="2" width="10.7109375" bestFit="1" customWidth="1"/>
    <col min="3" max="3" width="9.7109375" customWidth="1"/>
    <col min="4" max="4" width="14.140625" customWidth="1"/>
    <col min="5" max="5" width="13.85546875" customWidth="1"/>
    <col min="6" max="6" width="12" bestFit="1" customWidth="1"/>
    <col min="7" max="7" width="51.140625" customWidth="1"/>
    <col min="8" max="8" width="19.28515625" customWidth="1"/>
    <col min="9" max="9" width="10.85546875" customWidth="1"/>
    <col min="10" max="10" width="15.7109375" customWidth="1"/>
    <col min="11" max="11" width="16.28515625" customWidth="1"/>
    <col min="12" max="12" width="15.85546875" customWidth="1"/>
    <col min="13" max="13" width="11.140625" customWidth="1"/>
    <col min="14" max="14" width="15.42578125" customWidth="1"/>
    <col min="15" max="15" width="11.140625" customWidth="1"/>
    <col min="16" max="16" width="16" customWidth="1"/>
    <col min="17" max="17" width="16.7109375" customWidth="1"/>
    <col min="18" max="18" width="10" customWidth="1"/>
    <col min="19" max="19" width="11.140625" customWidth="1"/>
    <col min="20" max="20" width="19.7109375" customWidth="1"/>
  </cols>
  <sheetData>
    <row r="1" spans="1:20" x14ac:dyDescent="0.25">
      <c r="G1" t="s">
        <v>136</v>
      </c>
    </row>
    <row r="3" spans="1:20" x14ac:dyDescent="0.25">
      <c r="G3" t="s">
        <v>43</v>
      </c>
      <c r="K3" s="1">
        <f>SUM(Table2[Start Inventory])</f>
        <v>0</v>
      </c>
      <c r="N3" s="32">
        <f>SUM(Table2[Purchase Cost])</f>
        <v>0</v>
      </c>
      <c r="Q3" s="32">
        <f>SUM(Table2[Total Used Cost])</f>
        <v>0</v>
      </c>
      <c r="T3" s="32">
        <f>SUM(Table2[Inventory Year End])</f>
        <v>0</v>
      </c>
    </row>
    <row r="5" spans="1:20" x14ac:dyDescent="0.25">
      <c r="I5" s="35" t="s">
        <v>119</v>
      </c>
      <c r="J5" s="35"/>
      <c r="K5" s="35"/>
      <c r="L5" s="7" t="s">
        <v>123</v>
      </c>
      <c r="M5" s="7"/>
      <c r="N5" s="7"/>
      <c r="O5" s="33" t="s">
        <v>118</v>
      </c>
      <c r="P5" s="33"/>
      <c r="Q5" s="33"/>
      <c r="R5" s="34" t="s">
        <v>117</v>
      </c>
      <c r="S5" s="34"/>
      <c r="T5" s="34"/>
    </row>
    <row r="6" spans="1:20" x14ac:dyDescent="0.25">
      <c r="A6" t="s">
        <v>21</v>
      </c>
      <c r="B6" s="4" t="s">
        <v>14</v>
      </c>
      <c r="C6" t="s">
        <v>15</v>
      </c>
      <c r="D6" t="s">
        <v>16</v>
      </c>
      <c r="E6" t="s">
        <v>131</v>
      </c>
      <c r="F6" t="s">
        <v>116</v>
      </c>
      <c r="G6" t="s">
        <v>137</v>
      </c>
      <c r="H6" t="s">
        <v>4</v>
      </c>
      <c r="I6" t="s">
        <v>120</v>
      </c>
      <c r="J6" t="s">
        <v>121</v>
      </c>
      <c r="K6" t="s">
        <v>122</v>
      </c>
      <c r="L6" t="s">
        <v>124</v>
      </c>
      <c r="M6" t="s">
        <v>125</v>
      </c>
      <c r="N6" t="s">
        <v>126</v>
      </c>
      <c r="O6" t="s">
        <v>127</v>
      </c>
      <c r="P6" t="s">
        <v>128</v>
      </c>
      <c r="Q6" t="s">
        <v>129</v>
      </c>
      <c r="R6" t="s">
        <v>130</v>
      </c>
      <c r="S6" t="s">
        <v>25</v>
      </c>
      <c r="T6" t="s">
        <v>42</v>
      </c>
    </row>
    <row r="7" spans="1:20" x14ac:dyDescent="0.25">
      <c r="J7" s="1"/>
      <c r="K7" s="1">
        <f>Table2[[#This Row],[Start Unit Cost]]*Table2[[#This Row],[Start Qty]]</f>
        <v>0</v>
      </c>
      <c r="N7" s="1">
        <f>Table2[[#This Row],[Qty Purchased]]*Table2[[#This Row],[Unit Paid]]</f>
        <v>0</v>
      </c>
      <c r="P7" s="1"/>
      <c r="Q7" s="1">
        <f>Table2[[#This Row],[Qty Used]]*Table2[[#This Row],[Unit Used Cost]]</f>
        <v>0</v>
      </c>
    </row>
    <row r="8" spans="1:20" x14ac:dyDescent="0.25">
      <c r="J8" s="1"/>
      <c r="K8" s="1">
        <f>Table2[[#This Row],[Start Unit Cost]]*Table2[[#This Row],[Start Qty]]</f>
        <v>0</v>
      </c>
      <c r="N8" s="1">
        <f>Table2[[#This Row],[Qty Purchased]]*Table2[[#This Row],[Unit Paid]]</f>
        <v>0</v>
      </c>
      <c r="P8" s="1"/>
      <c r="Q8" s="1">
        <f>Table2[[#This Row],[Qty Used]]*Table2[[#This Row],[Unit Used Cost]]</f>
        <v>0</v>
      </c>
    </row>
    <row r="9" spans="1:20" x14ac:dyDescent="0.25">
      <c r="J9" s="1"/>
      <c r="K9" s="1">
        <f>Table2[[#This Row],[Start Unit Cost]]*Table2[[#This Row],[Start Qty]]</f>
        <v>0</v>
      </c>
      <c r="N9" s="1">
        <f>Table2[[#This Row],[Qty Purchased]]*Table2[[#This Row],[Unit Paid]]</f>
        <v>0</v>
      </c>
      <c r="P9" s="1"/>
      <c r="Q9" s="1">
        <f>Table2[[#This Row],[Qty Used]]*Table2[[#This Row],[Unit Used Cost]]</f>
        <v>0</v>
      </c>
    </row>
    <row r="10" spans="1:20" x14ac:dyDescent="0.25">
      <c r="B10" s="4"/>
      <c r="J10" s="1"/>
      <c r="K10" s="1">
        <f>Table2[[#This Row],[Start Unit Cost]]*Table2[[#This Row],[Start Qty]]</f>
        <v>0</v>
      </c>
      <c r="N10" s="1">
        <f>Table2[[#This Row],[Qty Purchased]]*Table2[[#This Row],[Unit Paid]]</f>
        <v>0</v>
      </c>
      <c r="P10" s="1"/>
      <c r="Q10" s="1">
        <f>Table2[[#This Row],[Qty Used]]*Table2[[#This Row],[Unit Used Cost]]</f>
        <v>0</v>
      </c>
    </row>
    <row r="11" spans="1:20" x14ac:dyDescent="0.25">
      <c r="B11" s="4"/>
      <c r="J11" s="1"/>
      <c r="K11" s="1">
        <f>Table2[[#This Row],[Start Unit Cost]]*Table2[[#This Row],[Start Qty]]</f>
        <v>0</v>
      </c>
      <c r="N11" s="1">
        <f>Table2[[#This Row],[Qty Purchased]]*Table2[[#This Row],[Unit Paid]]</f>
        <v>0</v>
      </c>
      <c r="P11" s="1"/>
      <c r="Q11" s="1">
        <f>Table2[[#This Row],[Qty Used]]*Table2[[#This Row],[Unit Used Cost]]</f>
        <v>0</v>
      </c>
    </row>
    <row r="12" spans="1:20" x14ac:dyDescent="0.25">
      <c r="G12" s="1"/>
      <c r="J12" s="1"/>
      <c r="K12" s="1">
        <f>Table2[[#This Row],[Start Unit Cost]]*Table2[[#This Row],[Start Qty]]</f>
        <v>0</v>
      </c>
      <c r="N12" s="1">
        <f>Table2[[#This Row],[Qty Purchased]]*Table2[[#This Row],[Unit Paid]]</f>
        <v>0</v>
      </c>
      <c r="P12" s="1"/>
      <c r="Q12" s="1">
        <f>Table2[[#This Row],[Qty Used]]*Table2[[#This Row],[Unit Used Cost]]</f>
        <v>0</v>
      </c>
    </row>
    <row r="13" spans="1:20" x14ac:dyDescent="0.25">
      <c r="G13" s="1"/>
      <c r="J13" s="1"/>
      <c r="K13" s="1">
        <f>Table2[[#This Row],[Start Unit Cost]]*Table2[[#This Row],[Start Qty]]</f>
        <v>0</v>
      </c>
      <c r="N13" s="1">
        <f>Table2[[#This Row],[Qty Purchased]]*Table2[[#This Row],[Unit Paid]]</f>
        <v>0</v>
      </c>
      <c r="P13" s="1"/>
      <c r="Q13" s="1">
        <f>Table2[[#This Row],[Qty Used]]*Table2[[#This Row],[Unit Used Cost]]</f>
        <v>0</v>
      </c>
    </row>
    <row r="14" spans="1:20" x14ac:dyDescent="0.25">
      <c r="G14" s="1"/>
      <c r="J14" s="1"/>
      <c r="K14" s="1">
        <f>Table2[[#This Row],[Start Unit Cost]]*Table2[[#This Row],[Start Qty]]</f>
        <v>0</v>
      </c>
      <c r="N14" s="1">
        <f>Table2[[#This Row],[Qty Purchased]]*Table2[[#This Row],[Unit Paid]]</f>
        <v>0</v>
      </c>
      <c r="P14" s="1"/>
      <c r="Q14" s="1">
        <f>Table2[[#This Row],[Qty Used]]*Table2[[#This Row],[Unit Used Cost]]</f>
        <v>0</v>
      </c>
    </row>
    <row r="15" spans="1:20" x14ac:dyDescent="0.25">
      <c r="F15" s="1"/>
      <c r="G15" s="1"/>
      <c r="J15" s="1"/>
      <c r="K15" s="1">
        <f>Table2[[#This Row],[Start Unit Cost]]*Table2[[#This Row],[Start Qty]]</f>
        <v>0</v>
      </c>
      <c r="N15" s="1">
        <f>Table2[[#This Row],[Qty Purchased]]*Table2[[#This Row],[Unit Paid]]</f>
        <v>0</v>
      </c>
      <c r="P15" s="1"/>
      <c r="Q15" s="1">
        <f>Table2[[#This Row],[Qty Used]]*Table2[[#This Row],[Unit Used Cost]]</f>
        <v>0</v>
      </c>
    </row>
    <row r="16" spans="1:20" x14ac:dyDescent="0.25">
      <c r="F16" s="1"/>
      <c r="G16" s="1"/>
      <c r="J16" s="1"/>
      <c r="K16" s="1">
        <f>Table2[[#This Row],[Start Unit Cost]]*Table2[[#This Row],[Start Qty]]</f>
        <v>0</v>
      </c>
      <c r="N16" s="1">
        <f>Table2[[#This Row],[Qty Purchased]]*Table2[[#This Row],[Unit Paid]]</f>
        <v>0</v>
      </c>
      <c r="P16" s="1"/>
      <c r="Q16" s="1">
        <f>Table2[[#This Row],[Qty Used]]*Table2[[#This Row],[Unit Used Cost]]</f>
        <v>0</v>
      </c>
    </row>
    <row r="17" spans="6:17" x14ac:dyDescent="0.25">
      <c r="F17" s="1"/>
      <c r="G17" s="31"/>
      <c r="J17" s="1"/>
      <c r="K17" s="1">
        <f>Table2[[#This Row],[Start Unit Cost]]*Table2[[#This Row],[Start Qty]]</f>
        <v>0</v>
      </c>
      <c r="N17" s="1">
        <f>Table2[[#This Row],[Qty Purchased]]*Table2[[#This Row],[Unit Paid]]</f>
        <v>0</v>
      </c>
      <c r="P17" s="1"/>
      <c r="Q17" s="1">
        <f>Table2[[#This Row],[Qty Used]]*Table2[[#This Row],[Unit Used Cost]]</f>
        <v>0</v>
      </c>
    </row>
    <row r="18" spans="6:17" x14ac:dyDescent="0.25">
      <c r="F18" s="1"/>
      <c r="G18" s="1"/>
      <c r="J18" s="1"/>
      <c r="K18" s="1">
        <f>Table2[[#This Row],[Start Unit Cost]]*Table2[[#This Row],[Start Qty]]</f>
        <v>0</v>
      </c>
      <c r="N18" s="1">
        <f>Table2[[#This Row],[Qty Purchased]]*Table2[[#This Row],[Unit Paid]]</f>
        <v>0</v>
      </c>
      <c r="P18" s="1"/>
      <c r="Q18" s="1">
        <f>Table2[[#This Row],[Qty Used]]*Table2[[#This Row],[Unit Used Cost]]</f>
        <v>0</v>
      </c>
    </row>
    <row r="19" spans="6:17" x14ac:dyDescent="0.25">
      <c r="F19" s="1"/>
      <c r="G19" s="1"/>
      <c r="J19" s="1"/>
      <c r="K19" s="1">
        <f>Table2[[#This Row],[Start Unit Cost]]*Table2[[#This Row],[Start Qty]]</f>
        <v>0</v>
      </c>
      <c r="N19" s="1">
        <f>Table2[[#This Row],[Qty Purchased]]*Table2[[#This Row],[Unit Paid]]</f>
        <v>0</v>
      </c>
      <c r="P19" s="1"/>
      <c r="Q19" s="1">
        <f>Table2[[#This Row],[Qty Used]]*Table2[[#This Row],[Unit Used Cost]]</f>
        <v>0</v>
      </c>
    </row>
    <row r="20" spans="6:17" x14ac:dyDescent="0.25">
      <c r="F20" s="1"/>
      <c r="G20" s="1"/>
      <c r="J20" s="1"/>
      <c r="K20" s="1">
        <f>Table2[[#This Row],[Start Unit Cost]]*Table2[[#This Row],[Start Qty]]</f>
        <v>0</v>
      </c>
      <c r="N20" s="1">
        <f>Table2[[#This Row],[Qty Purchased]]*Table2[[#This Row],[Unit Paid]]</f>
        <v>0</v>
      </c>
      <c r="P20" s="1"/>
      <c r="Q20" s="1">
        <f>Table2[[#This Row],[Qty Used]]*Table2[[#This Row],[Unit Used Cost]]</f>
        <v>0</v>
      </c>
    </row>
    <row r="21" spans="6:17" x14ac:dyDescent="0.25">
      <c r="F21" s="1"/>
      <c r="G21" s="1"/>
      <c r="J21" s="1"/>
      <c r="K21" s="1">
        <f>Table2[[#This Row],[Start Unit Cost]]*Table2[[#This Row],[Start Qty]]</f>
        <v>0</v>
      </c>
      <c r="N21" s="1">
        <f>Table2[[#This Row],[Qty Purchased]]*Table2[[#This Row],[Unit Paid]]</f>
        <v>0</v>
      </c>
      <c r="P21" s="1"/>
      <c r="Q21" s="1">
        <f>Table2[[#This Row],[Qty Used]]*Table2[[#This Row],[Unit Used Cost]]</f>
        <v>0</v>
      </c>
    </row>
    <row r="22" spans="6:17" x14ac:dyDescent="0.25">
      <c r="F22" s="1"/>
      <c r="G22" s="1"/>
      <c r="J22" s="1"/>
      <c r="K22" s="1">
        <f>Table2[[#This Row],[Start Unit Cost]]*Table2[[#This Row],[Start Qty]]</f>
        <v>0</v>
      </c>
      <c r="N22" s="1">
        <f>Table2[[#This Row],[Qty Purchased]]*Table2[[#This Row],[Unit Paid]]</f>
        <v>0</v>
      </c>
      <c r="P22" s="1"/>
      <c r="Q22" s="1">
        <f>Table2[[#This Row],[Qty Used]]*Table2[[#This Row],[Unit Used Cost]]</f>
        <v>0</v>
      </c>
    </row>
    <row r="23" spans="6:17" x14ac:dyDescent="0.25">
      <c r="F23" s="1"/>
      <c r="G23" s="1"/>
      <c r="J23" s="1"/>
      <c r="K23" s="1">
        <f>Table2[[#This Row],[Start Unit Cost]]*Table2[[#This Row],[Start Qty]]</f>
        <v>0</v>
      </c>
      <c r="N23" s="1">
        <f>Table2[[#This Row],[Qty Purchased]]*Table2[[#This Row],[Unit Paid]]</f>
        <v>0</v>
      </c>
      <c r="P23" s="1"/>
      <c r="Q23" s="1">
        <f>Table2[[#This Row],[Qty Used]]*Table2[[#This Row],[Unit Used Cost]]</f>
        <v>0</v>
      </c>
    </row>
    <row r="24" spans="6:17" x14ac:dyDescent="0.25">
      <c r="F24" s="1"/>
      <c r="G24" s="1"/>
      <c r="J24" s="1"/>
      <c r="K24" s="1">
        <f>Table2[[#This Row],[Start Unit Cost]]*Table2[[#This Row],[Start Qty]]</f>
        <v>0</v>
      </c>
      <c r="N24" s="1">
        <f>Table2[[#This Row],[Qty Purchased]]*Table2[[#This Row],[Unit Paid]]</f>
        <v>0</v>
      </c>
      <c r="P24" s="1"/>
      <c r="Q24" s="1">
        <f>Table2[[#This Row],[Qty Used]]*Table2[[#This Row],[Unit Used Cost]]</f>
        <v>0</v>
      </c>
    </row>
    <row r="25" spans="6:17" x14ac:dyDescent="0.25">
      <c r="F25" s="1"/>
      <c r="G25" s="1"/>
      <c r="J25" s="1"/>
      <c r="K25" s="1">
        <f>Table2[[#This Row],[Start Unit Cost]]*Table2[[#This Row],[Start Qty]]</f>
        <v>0</v>
      </c>
      <c r="N25" s="1">
        <f>Table2[[#This Row],[Qty Purchased]]*Table2[[#This Row],[Unit Paid]]</f>
        <v>0</v>
      </c>
      <c r="P25" s="1"/>
      <c r="Q25" s="1">
        <f>Table2[[#This Row],[Qty Used]]*Table2[[#This Row],[Unit Used Cost]]</f>
        <v>0</v>
      </c>
    </row>
    <row r="26" spans="6:17" x14ac:dyDescent="0.25">
      <c r="F26" s="1"/>
      <c r="G26" s="1"/>
      <c r="J26" s="1"/>
      <c r="K26" s="1">
        <f>Table2[[#This Row],[Start Unit Cost]]*Table2[[#This Row],[Start Qty]]</f>
        <v>0</v>
      </c>
      <c r="N26" s="1">
        <f>Table2[[#This Row],[Qty Purchased]]*Table2[[#This Row],[Unit Paid]]</f>
        <v>0</v>
      </c>
      <c r="P26" s="1"/>
      <c r="Q26" s="1">
        <f>Table2[[#This Row],[Qty Used]]*Table2[[#This Row],[Unit Used Cost]]</f>
        <v>0</v>
      </c>
    </row>
    <row r="27" spans="6:17" x14ac:dyDescent="0.25">
      <c r="F27" s="1"/>
      <c r="G27" s="1"/>
      <c r="J27" s="1"/>
      <c r="K27" s="1">
        <f>Table2[[#This Row],[Start Unit Cost]]*Table2[[#This Row],[Start Qty]]</f>
        <v>0</v>
      </c>
      <c r="N27" s="1">
        <f>Table2[[#This Row],[Qty Purchased]]*Table2[[#This Row],[Unit Paid]]</f>
        <v>0</v>
      </c>
      <c r="P27" s="1"/>
      <c r="Q27" s="1">
        <f>Table2[[#This Row],[Qty Used]]*Table2[[#This Row],[Unit Used Cost]]</f>
        <v>0</v>
      </c>
    </row>
    <row r="28" spans="6:17" x14ac:dyDescent="0.25">
      <c r="F28" s="1"/>
      <c r="G28" s="1"/>
      <c r="J28" s="1"/>
      <c r="K28" s="1">
        <f>Table2[[#This Row],[Start Unit Cost]]*Table2[[#This Row],[Start Qty]]</f>
        <v>0</v>
      </c>
      <c r="N28" s="1">
        <f>Table2[[#This Row],[Qty Purchased]]*Table2[[#This Row],[Unit Paid]]</f>
        <v>0</v>
      </c>
      <c r="P28" s="1"/>
      <c r="Q28" s="1">
        <f>Table2[[#This Row],[Qty Used]]*Table2[[#This Row],[Unit Used Cost]]</f>
        <v>0</v>
      </c>
    </row>
    <row r="29" spans="6:17" x14ac:dyDescent="0.25">
      <c r="F29" s="1"/>
      <c r="G29" s="1"/>
      <c r="J29" s="1"/>
      <c r="K29" s="1">
        <f>Table2[[#This Row],[Start Unit Cost]]*Table2[[#This Row],[Start Qty]]</f>
        <v>0</v>
      </c>
      <c r="N29" s="1">
        <f>Table2[[#This Row],[Qty Purchased]]*Table2[[#This Row],[Unit Paid]]</f>
        <v>0</v>
      </c>
      <c r="P29" s="1"/>
      <c r="Q29" s="1">
        <f>Table2[[#This Row],[Qty Used]]*Table2[[#This Row],[Unit Used Cost]]</f>
        <v>0</v>
      </c>
    </row>
    <row r="30" spans="6:17" x14ac:dyDescent="0.25">
      <c r="F30" s="1"/>
      <c r="G30" s="1"/>
      <c r="J30" s="1"/>
      <c r="K30" s="1">
        <f>Table2[[#This Row],[Start Unit Cost]]*Table2[[#This Row],[Start Qty]]</f>
        <v>0</v>
      </c>
      <c r="N30" s="1">
        <f>Table2[[#This Row],[Qty Purchased]]*Table2[[#This Row],[Unit Paid]]</f>
        <v>0</v>
      </c>
      <c r="P30" s="1"/>
      <c r="Q30" s="1">
        <f>Table2[[#This Row],[Qty Used]]*Table2[[#This Row],[Unit Used Cost]]</f>
        <v>0</v>
      </c>
    </row>
    <row r="31" spans="6:17" x14ac:dyDescent="0.25">
      <c r="F31" s="1"/>
      <c r="G31" s="1"/>
      <c r="J31" s="1"/>
      <c r="K31" s="1">
        <f>Table2[[#This Row],[Start Unit Cost]]*Table2[[#This Row],[Start Qty]]</f>
        <v>0</v>
      </c>
      <c r="N31" s="1">
        <f>Table2[[#This Row],[Qty Purchased]]*Table2[[#This Row],[Unit Paid]]</f>
        <v>0</v>
      </c>
      <c r="P31" s="1"/>
      <c r="Q31" s="1">
        <f>Table2[[#This Row],[Qty Used]]*Table2[[#This Row],[Unit Used Cost]]</f>
        <v>0</v>
      </c>
    </row>
    <row r="32" spans="6:17" x14ac:dyDescent="0.25">
      <c r="F32" s="1"/>
      <c r="G32" s="1"/>
      <c r="J32" s="1"/>
      <c r="K32" s="1">
        <f>Table2[[#This Row],[Start Unit Cost]]*Table2[[#This Row],[Start Qty]]</f>
        <v>0</v>
      </c>
      <c r="N32" s="1">
        <f>Table2[[#This Row],[Qty Purchased]]*Table2[[#This Row],[Unit Paid]]</f>
        <v>0</v>
      </c>
      <c r="P32" s="1"/>
      <c r="Q32" s="1">
        <f>Table2[[#This Row],[Qty Used]]*Table2[[#This Row],[Unit Used Cost]]</f>
        <v>0</v>
      </c>
    </row>
    <row r="33" spans="2:17" x14ac:dyDescent="0.25">
      <c r="F33" s="1"/>
      <c r="G33" s="1"/>
      <c r="J33" s="1"/>
      <c r="K33" s="1">
        <f>Table2[[#This Row],[Start Unit Cost]]*Table2[[#This Row],[Start Qty]]</f>
        <v>0</v>
      </c>
      <c r="N33" s="1">
        <f>Table2[[#This Row],[Qty Purchased]]*Table2[[#This Row],[Unit Paid]]</f>
        <v>0</v>
      </c>
      <c r="P33" s="1"/>
      <c r="Q33" s="1">
        <f>Table2[[#This Row],[Qty Used]]*Table2[[#This Row],[Unit Used Cost]]</f>
        <v>0</v>
      </c>
    </row>
    <row r="34" spans="2:17" x14ac:dyDescent="0.25">
      <c r="F34" s="1"/>
      <c r="G34" s="1"/>
      <c r="J34" s="1"/>
      <c r="K34" s="1">
        <f>Table2[[#This Row],[Start Unit Cost]]*Table2[[#This Row],[Start Qty]]</f>
        <v>0</v>
      </c>
      <c r="N34" s="1">
        <f>Table2[[#This Row],[Qty Purchased]]*Table2[[#This Row],[Unit Paid]]</f>
        <v>0</v>
      </c>
      <c r="P34" s="1"/>
      <c r="Q34" s="1">
        <f>Table2[[#This Row],[Qty Used]]*Table2[[#This Row],[Unit Used Cost]]</f>
        <v>0</v>
      </c>
    </row>
    <row r="35" spans="2:17" x14ac:dyDescent="0.25">
      <c r="G35" s="1"/>
      <c r="J35" s="1"/>
      <c r="K35" s="1">
        <f>Table2[[#This Row],[Start Unit Cost]]*Table2[[#This Row],[Start Qty]]</f>
        <v>0</v>
      </c>
      <c r="N35" s="1">
        <f>Table2[[#This Row],[Qty Purchased]]*Table2[[#This Row],[Unit Paid]]</f>
        <v>0</v>
      </c>
      <c r="P35" s="1"/>
      <c r="Q35" s="1">
        <f>Table2[[#This Row],[Qty Used]]*Table2[[#This Row],[Unit Used Cost]]</f>
        <v>0</v>
      </c>
    </row>
    <row r="36" spans="2:17" x14ac:dyDescent="0.25">
      <c r="G36" s="1"/>
      <c r="J36" s="1"/>
      <c r="K36" s="1">
        <f>Table2[[#This Row],[Start Unit Cost]]*Table2[[#This Row],[Start Qty]]</f>
        <v>0</v>
      </c>
      <c r="N36" s="1">
        <f>Table2[[#This Row],[Qty Purchased]]*Table2[[#This Row],[Unit Paid]]</f>
        <v>0</v>
      </c>
      <c r="P36" s="1"/>
      <c r="Q36" s="1">
        <f>Table2[[#This Row],[Qty Used]]*Table2[[#This Row],[Unit Used Cost]]</f>
        <v>0</v>
      </c>
    </row>
    <row r="37" spans="2:17" x14ac:dyDescent="0.25">
      <c r="G37" s="1"/>
      <c r="J37" s="1"/>
      <c r="K37" s="1">
        <f>Table2[[#This Row],[Start Unit Cost]]*Table2[[#This Row],[Start Qty]]</f>
        <v>0</v>
      </c>
      <c r="N37" s="1">
        <f>Table2[[#This Row],[Qty Purchased]]*Table2[[#This Row],[Unit Paid]]</f>
        <v>0</v>
      </c>
      <c r="P37" s="1"/>
      <c r="Q37" s="1">
        <f>Table2[[#This Row],[Qty Used]]*Table2[[#This Row],[Unit Used Cost]]</f>
        <v>0</v>
      </c>
    </row>
    <row r="38" spans="2:17" x14ac:dyDescent="0.25">
      <c r="G38" s="1"/>
      <c r="J38" s="1"/>
      <c r="K38" s="1">
        <f>Table2[[#This Row],[Start Unit Cost]]*Table2[[#This Row],[Start Qty]]</f>
        <v>0</v>
      </c>
      <c r="N38" s="1">
        <f>Table2[[#This Row],[Qty Purchased]]*Table2[[#This Row],[Unit Paid]]</f>
        <v>0</v>
      </c>
      <c r="P38" s="1"/>
      <c r="Q38" s="1">
        <f>Table2[[#This Row],[Qty Used]]*Table2[[#This Row],[Unit Used Cost]]</f>
        <v>0</v>
      </c>
    </row>
    <row r="39" spans="2:17" x14ac:dyDescent="0.25">
      <c r="G39" s="1"/>
      <c r="J39" s="1"/>
      <c r="K39" s="1">
        <f>Table2[[#This Row],[Start Unit Cost]]*Table2[[#This Row],[Start Qty]]</f>
        <v>0</v>
      </c>
      <c r="N39" s="1">
        <f>Table2[[#This Row],[Qty Purchased]]*Table2[[#This Row],[Unit Paid]]</f>
        <v>0</v>
      </c>
      <c r="P39" s="1"/>
      <c r="Q39" s="1">
        <f>Table2[[#This Row],[Qty Used]]*Table2[[#This Row],[Unit Used Cost]]</f>
        <v>0</v>
      </c>
    </row>
    <row r="40" spans="2:17" x14ac:dyDescent="0.25">
      <c r="G40" s="1"/>
      <c r="J40" s="1"/>
      <c r="K40" s="1">
        <f>Table2[[#This Row],[Start Unit Cost]]*Table2[[#This Row],[Start Qty]]</f>
        <v>0</v>
      </c>
      <c r="N40" s="1">
        <f>Table2[[#This Row],[Qty Purchased]]*Table2[[#This Row],[Unit Paid]]</f>
        <v>0</v>
      </c>
      <c r="P40" s="1"/>
      <c r="Q40" s="1">
        <f>Table2[[#This Row],[Qty Used]]*Table2[[#This Row],[Unit Used Cost]]</f>
        <v>0</v>
      </c>
    </row>
    <row r="41" spans="2:17" x14ac:dyDescent="0.25">
      <c r="G41" s="1"/>
      <c r="J41" s="1"/>
      <c r="K41" s="1">
        <f>Table2[[#This Row],[Start Unit Cost]]*Table2[[#This Row],[Start Qty]]</f>
        <v>0</v>
      </c>
      <c r="N41" s="1">
        <f>Table2[[#This Row],[Qty Purchased]]*Table2[[#This Row],[Unit Paid]]</f>
        <v>0</v>
      </c>
      <c r="P41" s="1"/>
      <c r="Q41" s="1">
        <f>Table2[[#This Row],[Qty Used]]*Table2[[#This Row],[Unit Used Cost]]</f>
        <v>0</v>
      </c>
    </row>
    <row r="42" spans="2:17" x14ac:dyDescent="0.25">
      <c r="G42" s="1"/>
      <c r="J42" s="1"/>
      <c r="K42" s="1">
        <f>Table2[[#This Row],[Start Unit Cost]]*Table2[[#This Row],[Start Qty]]</f>
        <v>0</v>
      </c>
      <c r="N42" s="1">
        <f>Table2[[#This Row],[Qty Purchased]]*Table2[[#This Row],[Unit Paid]]</f>
        <v>0</v>
      </c>
      <c r="P42" s="1"/>
      <c r="Q42" s="1">
        <f>Table2[[#This Row],[Qty Used]]*Table2[[#This Row],[Unit Used Cost]]</f>
        <v>0</v>
      </c>
    </row>
    <row r="43" spans="2:17" x14ac:dyDescent="0.25">
      <c r="G43" s="1"/>
      <c r="J43" s="1"/>
      <c r="K43" s="1">
        <f>Table2[[#This Row],[Start Unit Cost]]*Table2[[#This Row],[Start Qty]]</f>
        <v>0</v>
      </c>
      <c r="N43" s="1">
        <f>Table2[[#This Row],[Qty Purchased]]*Table2[[#This Row],[Unit Paid]]</f>
        <v>0</v>
      </c>
      <c r="P43" s="1"/>
      <c r="Q43" s="1">
        <f>Table2[[#This Row],[Qty Used]]*Table2[[#This Row],[Unit Used Cost]]</f>
        <v>0</v>
      </c>
    </row>
    <row r="44" spans="2:17" x14ac:dyDescent="0.25">
      <c r="G44" s="1"/>
      <c r="J44" s="1"/>
      <c r="K44" s="1">
        <f>Table2[[#This Row],[Start Unit Cost]]*Table2[[#This Row],[Start Qty]]</f>
        <v>0</v>
      </c>
      <c r="M44" s="48"/>
      <c r="N44" s="1">
        <f>Table2[[#This Row],[Qty Purchased]]*Table2[[#This Row],[Unit Paid]]</f>
        <v>0</v>
      </c>
      <c r="P44" s="1"/>
      <c r="Q44" s="1">
        <f>Table2[[#This Row],[Qty Used]]*Table2[[#This Row],[Unit Used Cost]]</f>
        <v>0</v>
      </c>
    </row>
    <row r="45" spans="2:17" x14ac:dyDescent="0.25">
      <c r="B45" s="4"/>
      <c r="F45" s="51"/>
      <c r="G45" s="1"/>
      <c r="J45" s="1"/>
      <c r="K45" s="1">
        <f>Table2[[#This Row],[Start Unit Cost]]*Table2[[#This Row],[Start Qty]]</f>
        <v>0</v>
      </c>
      <c r="N45" s="1">
        <f>Table2[[#This Row],[Qty Purchased]]*Table2[[#This Row],[Unit Paid]]</f>
        <v>0</v>
      </c>
      <c r="P45" s="1"/>
      <c r="Q45" s="1">
        <f>Table2[[#This Row],[Qty Used]]*Table2[[#This Row],[Unit Used Cost]]</f>
        <v>0</v>
      </c>
    </row>
    <row r="46" spans="2:17" x14ac:dyDescent="0.25">
      <c r="B46" s="4"/>
      <c r="F46" s="51"/>
      <c r="G46" s="1"/>
      <c r="J46" s="1"/>
      <c r="K46" s="1">
        <f>Table2[[#This Row],[Start Unit Cost]]*Table2[[#This Row],[Start Qty]]</f>
        <v>0</v>
      </c>
      <c r="N46" s="1">
        <f>Table2[[#This Row],[Qty Purchased]]*Table2[[#This Row],[Unit Paid]]</f>
        <v>0</v>
      </c>
      <c r="P46" s="1"/>
      <c r="Q46" s="1">
        <f>Table2[[#This Row],[Qty Used]]*Table2[[#This Row],[Unit Used Cost]]</f>
        <v>0</v>
      </c>
    </row>
    <row r="47" spans="2:17" x14ac:dyDescent="0.25">
      <c r="B47" s="4"/>
      <c r="F47" s="51"/>
      <c r="G47" s="1"/>
      <c r="J47" s="1"/>
      <c r="K47" s="1">
        <f>Table2[[#This Row],[Start Unit Cost]]*Table2[[#This Row],[Start Qty]]</f>
        <v>0</v>
      </c>
      <c r="N47" s="1">
        <f>Table2[[#This Row],[Qty Purchased]]*Table2[[#This Row],[Unit Paid]]</f>
        <v>0</v>
      </c>
      <c r="P47" s="1"/>
      <c r="Q47" s="1">
        <f>Table2[[#This Row],[Qty Used]]*Table2[[#This Row],[Unit Used Cost]]</f>
        <v>0</v>
      </c>
    </row>
    <row r="48" spans="2:17" x14ac:dyDescent="0.25">
      <c r="B48" s="4"/>
      <c r="F48" s="51"/>
      <c r="G48" s="1"/>
      <c r="J48" s="1"/>
      <c r="K48" s="1">
        <f>Table2[[#This Row],[Start Unit Cost]]*Table2[[#This Row],[Start Qty]]</f>
        <v>0</v>
      </c>
      <c r="N48" s="1">
        <f>Table2[[#This Row],[Qty Purchased]]*Table2[[#This Row],[Unit Paid]]</f>
        <v>0</v>
      </c>
      <c r="P48" s="1"/>
      <c r="Q48" s="1">
        <f>Table2[[#This Row],[Qty Used]]*Table2[[#This Row],[Unit Used Cost]]</f>
        <v>0</v>
      </c>
    </row>
    <row r="49" spans="2:17" x14ac:dyDescent="0.25">
      <c r="B49" s="4"/>
      <c r="F49" s="51"/>
      <c r="G49" s="1"/>
      <c r="J49" s="1"/>
      <c r="K49" s="1">
        <f>Table2[[#This Row],[Start Unit Cost]]*Table2[[#This Row],[Start Qty]]</f>
        <v>0</v>
      </c>
      <c r="N49" s="1">
        <f>Table2[[#This Row],[Qty Purchased]]*Table2[[#This Row],[Unit Paid]]</f>
        <v>0</v>
      </c>
      <c r="P49" s="1"/>
      <c r="Q49" s="1">
        <f>Table2[[#This Row],[Qty Used]]*Table2[[#This Row],[Unit Used Cost]]</f>
        <v>0</v>
      </c>
    </row>
    <row r="50" spans="2:17" x14ac:dyDescent="0.25">
      <c r="B50" s="4"/>
      <c r="F50" s="51"/>
      <c r="G50" s="1"/>
      <c r="J50" s="1"/>
      <c r="K50" s="1">
        <f>Table2[[#This Row],[Start Unit Cost]]*Table2[[#This Row],[Start Qty]]</f>
        <v>0</v>
      </c>
      <c r="N50" s="1">
        <f>Table2[[#This Row],[Qty Purchased]]*Table2[[#This Row],[Unit Paid]]</f>
        <v>0</v>
      </c>
      <c r="P50" s="1"/>
      <c r="Q50" s="1">
        <f>Table2[[#This Row],[Qty Used]]*Table2[[#This Row],[Unit Used Cost]]</f>
        <v>0</v>
      </c>
    </row>
    <row r="51" spans="2:17" x14ac:dyDescent="0.25">
      <c r="B51" s="4"/>
      <c r="F51" s="51"/>
      <c r="G51" s="1"/>
      <c r="J51" s="1"/>
      <c r="K51" s="1">
        <f>Table2[[#This Row],[Start Unit Cost]]*Table2[[#This Row],[Start Qty]]</f>
        <v>0</v>
      </c>
      <c r="N51" s="1">
        <f>Table2[[#This Row],[Qty Purchased]]*Table2[[#This Row],[Unit Paid]]</f>
        <v>0</v>
      </c>
      <c r="P51" s="1"/>
      <c r="Q51" s="1">
        <f>Table2[[#This Row],[Qty Used]]*Table2[[#This Row],[Unit Used Cost]]</f>
        <v>0</v>
      </c>
    </row>
    <row r="52" spans="2:17" x14ac:dyDescent="0.25">
      <c r="B52" s="4"/>
      <c r="F52" s="51"/>
      <c r="G52" s="1"/>
      <c r="J52" s="1"/>
      <c r="K52" s="1">
        <f>Table2[[#This Row],[Start Unit Cost]]*Table2[[#This Row],[Start Qty]]</f>
        <v>0</v>
      </c>
      <c r="N52" s="1">
        <f>Table2[[#This Row],[Qty Purchased]]*Table2[[#This Row],[Unit Paid]]</f>
        <v>0</v>
      </c>
      <c r="P52" s="1"/>
      <c r="Q52" s="1">
        <f>Table2[[#This Row],[Qty Used]]*Table2[[#This Row],[Unit Used Cost]]</f>
        <v>0</v>
      </c>
    </row>
    <row r="53" spans="2:17" x14ac:dyDescent="0.25">
      <c r="B53" s="4"/>
      <c r="J53" s="1"/>
      <c r="K53" s="1">
        <f>Table2[[#This Row],[Start Unit Cost]]*Table2[[#This Row],[Start Qty]]</f>
        <v>0</v>
      </c>
      <c r="N53" s="1">
        <f>Table2[[#This Row],[Qty Purchased]]*Table2[[#This Row],[Unit Paid]]</f>
        <v>0</v>
      </c>
      <c r="P53" s="1"/>
      <c r="Q53" s="1">
        <f>Table2[[#This Row],[Qty Used]]*Table2[[#This Row],[Unit Used Cost]]</f>
        <v>0</v>
      </c>
    </row>
    <row r="54" spans="2:17" x14ac:dyDescent="0.25">
      <c r="B54" s="4"/>
      <c r="J54" s="1"/>
      <c r="K54" s="1">
        <f>Table2[[#This Row],[Start Unit Cost]]*Table2[[#This Row],[Start Qty]]</f>
        <v>0</v>
      </c>
      <c r="N54" s="1">
        <f>Table2[[#This Row],[Qty Purchased]]*Table2[[#This Row],[Unit Paid]]</f>
        <v>0</v>
      </c>
      <c r="P54" s="1"/>
      <c r="Q54" s="1">
        <f>Table2[[#This Row],[Qty Used]]*Table2[[#This Row],[Unit Used Cost]]</f>
        <v>0</v>
      </c>
    </row>
    <row r="55" spans="2:17" x14ac:dyDescent="0.25">
      <c r="B55" s="4"/>
      <c r="H55" s="1"/>
      <c r="J55" s="1"/>
      <c r="K55" s="1">
        <f>Table2[[#This Row],[Start Unit Cost]]*Table2[[#This Row],[Start Qty]]</f>
        <v>0</v>
      </c>
      <c r="N55" s="1">
        <f>Table2[[#This Row],[Qty Purchased]]*Table2[[#This Row],[Unit Paid]]</f>
        <v>0</v>
      </c>
      <c r="P55" s="1"/>
      <c r="Q55" s="1">
        <f>Table2[[#This Row],[Qty Used]]*Table2[[#This Row],[Unit Used Cost]]</f>
        <v>0</v>
      </c>
    </row>
    <row r="56" spans="2:17" s="50" customFormat="1" x14ac:dyDescent="0.25">
      <c r="B56" s="57"/>
      <c r="H56" s="58"/>
      <c r="J56" s="58"/>
      <c r="K56" s="58">
        <f>Table2[[#This Row],[Start Unit Cost]]*Table2[[#This Row],[Start Qty]]</f>
        <v>0</v>
      </c>
      <c r="N56" s="1">
        <f>Table2[[#This Row],[Qty Purchased]]*Table2[[#This Row],[Unit Paid]]</f>
        <v>0</v>
      </c>
      <c r="P56" s="58"/>
      <c r="Q56" s="58">
        <f>Table2[[#This Row],[Qty Used]]*Table2[[#This Row],[Unit Used Cost]]</f>
        <v>0</v>
      </c>
    </row>
    <row r="57" spans="2:17" s="50" customFormat="1" x14ac:dyDescent="0.25">
      <c r="B57" s="57"/>
      <c r="J57" s="58"/>
      <c r="K57" s="58">
        <f>Table2[[#This Row],[Start Unit Cost]]*Table2[[#This Row],[Start Qty]]</f>
        <v>0</v>
      </c>
      <c r="N57" s="58">
        <f>Table2[[#This Row],[Qty Purchased]]*Table2[[#This Row],[Unit Paid]]</f>
        <v>0</v>
      </c>
      <c r="P57" s="58"/>
      <c r="Q57" s="58">
        <f>Table2[[#This Row],[Qty Used]]*Table2[[#This Row],[Unit Used Cost]]</f>
        <v>0</v>
      </c>
    </row>
    <row r="58" spans="2:17" s="50" customFormat="1" x14ac:dyDescent="0.25">
      <c r="B58" s="57"/>
      <c r="H58" s="58"/>
      <c r="J58" s="58"/>
      <c r="K58" s="58">
        <f>Table2[[#This Row],[Start Unit Cost]]*Table2[[#This Row],[Start Qty]]</f>
        <v>0</v>
      </c>
      <c r="N58" s="58">
        <f>Table2[[#This Row],[Qty Purchased]]*Table2[[#This Row],[Unit Paid]]</f>
        <v>0</v>
      </c>
      <c r="P58" s="58"/>
      <c r="Q58" s="58">
        <f>Table2[[#This Row],[Qty Used]]*Table2[[#This Row],[Unit Used Cost]]</f>
        <v>0</v>
      </c>
    </row>
    <row r="59" spans="2:17" s="50" customFormat="1" x14ac:dyDescent="0.25">
      <c r="B59" s="57"/>
      <c r="F59" s="107"/>
      <c r="H59" s="58"/>
      <c r="J59" s="58"/>
      <c r="K59" s="58">
        <f>Table2[[#This Row],[Start Unit Cost]]*Table2[[#This Row],[Start Qty]]</f>
        <v>0</v>
      </c>
      <c r="N59" s="58">
        <f>Table2[[#This Row],[Qty Purchased]]*Table2[[#This Row],[Unit Paid]]</f>
        <v>0</v>
      </c>
      <c r="P59" s="58"/>
      <c r="Q59" s="58">
        <f>Table2[[#This Row],[Qty Used]]*Table2[[#This Row],[Unit Used Cost]]</f>
        <v>0</v>
      </c>
    </row>
    <row r="60" spans="2:17" s="50" customFormat="1" x14ac:dyDescent="0.25">
      <c r="B60" s="57"/>
      <c r="H60" s="58"/>
      <c r="J60" s="58"/>
      <c r="K60" s="58">
        <f>Table2[[#This Row],[Start Unit Cost]]*Table2[[#This Row],[Start Qty]]</f>
        <v>0</v>
      </c>
      <c r="N60" s="58">
        <f>Table2[[#This Row],[Qty Purchased]]*Table2[[#This Row],[Unit Paid]]</f>
        <v>0</v>
      </c>
      <c r="P60" s="58"/>
      <c r="Q60" s="58">
        <f>Table2[[#This Row],[Qty Used]]*Table2[[#This Row],[Unit Used Cost]]</f>
        <v>0</v>
      </c>
    </row>
    <row r="61" spans="2:17" s="50" customFormat="1" x14ac:dyDescent="0.25">
      <c r="B61" s="57"/>
      <c r="H61" s="58"/>
      <c r="J61" s="58"/>
      <c r="K61" s="58">
        <f>Table2[[#This Row],[Start Unit Cost]]*Table2[[#This Row],[Start Qty]]</f>
        <v>0</v>
      </c>
      <c r="N61" s="58">
        <f>Table2[[#This Row],[Qty Purchased]]*Table2[[#This Row],[Unit Paid]]</f>
        <v>0</v>
      </c>
      <c r="P61" s="58"/>
      <c r="Q61" s="58">
        <f>Table2[[#This Row],[Qty Used]]*Table2[[#This Row],[Unit Used Cost]]</f>
        <v>0</v>
      </c>
    </row>
    <row r="62" spans="2:17" x14ac:dyDescent="0.25">
      <c r="B62" s="4"/>
      <c r="F62" s="1"/>
      <c r="H62" s="1"/>
      <c r="J62" s="1"/>
      <c r="K62" s="1">
        <f>Table2[[#This Row],[Start Unit Cost]]*Table2[[#This Row],[Start Qty]]</f>
        <v>0</v>
      </c>
      <c r="N62" s="1">
        <f>Table2[[#This Row],[Qty Purchased]]*Table2[[#This Row],[Unit Paid]]</f>
        <v>0</v>
      </c>
      <c r="P62" s="1"/>
      <c r="Q62" s="1">
        <f>Table2[[#This Row],[Qty Used]]*Table2[[#This Row],[Unit Used Cost]]</f>
        <v>0</v>
      </c>
    </row>
    <row r="63" spans="2:17" x14ac:dyDescent="0.25">
      <c r="B63" s="4"/>
      <c r="F63" s="1"/>
      <c r="H63" s="1"/>
      <c r="J63" s="1"/>
      <c r="K63" s="1">
        <f>Table2[[#This Row],[Start Unit Cost]]*Table2[[#This Row],[Start Qty]]</f>
        <v>0</v>
      </c>
      <c r="N63" s="1">
        <f>Table2[[#This Row],[Qty Purchased]]*Table2[[#This Row],[Unit Paid]]</f>
        <v>0</v>
      </c>
      <c r="P63" s="1"/>
      <c r="Q63" s="1">
        <f>Table2[[#This Row],[Qty Used]]*Table2[[#This Row],[Unit Used Cost]]</f>
        <v>0</v>
      </c>
    </row>
    <row r="64" spans="2:17" x14ac:dyDescent="0.25">
      <c r="B64" s="4"/>
      <c r="F64" s="1"/>
      <c r="H64" s="1"/>
      <c r="J64" s="1"/>
      <c r="K64" s="1">
        <f>Table2[[#This Row],[Start Unit Cost]]*Table2[[#This Row],[Start Qty]]</f>
        <v>0</v>
      </c>
      <c r="N64" s="1">
        <f>Table2[[#This Row],[Qty Purchased]]*Table2[[#This Row],[Unit Paid]]</f>
        <v>0</v>
      </c>
      <c r="P64" s="1"/>
      <c r="Q64" s="1">
        <f>Table2[[#This Row],[Qty Used]]*Table2[[#This Row],[Unit Used Cost]]</f>
        <v>0</v>
      </c>
    </row>
    <row r="65" spans="2:17" x14ac:dyDescent="0.25">
      <c r="B65" s="4"/>
      <c r="F65" s="1"/>
      <c r="H65" s="1"/>
      <c r="J65" s="1"/>
      <c r="K65" s="1">
        <f>Table2[[#This Row],[Start Unit Cost]]*Table2[[#This Row],[Start Qty]]</f>
        <v>0</v>
      </c>
      <c r="N65" s="1">
        <f>Table2[[#This Row],[Qty Purchased]]*Table2[[#This Row],[Unit Paid]]</f>
        <v>0</v>
      </c>
      <c r="P65" s="1"/>
      <c r="Q65" s="1">
        <f>Table2[[#This Row],[Qty Used]]*Table2[[#This Row],[Unit Used Cost]]</f>
        <v>0</v>
      </c>
    </row>
    <row r="66" spans="2:17" x14ac:dyDescent="0.25">
      <c r="B66" s="4"/>
      <c r="F66" s="1"/>
      <c r="H66" s="1"/>
      <c r="J66" s="1"/>
      <c r="K66" s="1">
        <f>Table2[[#This Row],[Start Unit Cost]]*Table2[[#This Row],[Start Qty]]</f>
        <v>0</v>
      </c>
      <c r="N66" s="1">
        <f>Table2[[#This Row],[Qty Purchased]]*Table2[[#This Row],[Unit Paid]]</f>
        <v>0</v>
      </c>
      <c r="P66" s="1"/>
      <c r="Q66" s="1">
        <f>Table2[[#This Row],[Qty Used]]*Table2[[#This Row],[Unit Used Cost]]</f>
        <v>0</v>
      </c>
    </row>
    <row r="67" spans="2:17" x14ac:dyDescent="0.25">
      <c r="B67" s="4"/>
      <c r="F67" s="1"/>
      <c r="G67" s="1"/>
      <c r="H67" s="1"/>
      <c r="J67" s="1"/>
      <c r="K67" s="1">
        <f>Table2[[#This Row],[Start Unit Cost]]*Table2[[#This Row],[Start Qty]]</f>
        <v>0</v>
      </c>
      <c r="N67" s="1">
        <f>Table2[[#This Row],[Qty Purchased]]*Table2[[#This Row],[Unit Paid]]</f>
        <v>0</v>
      </c>
      <c r="P67" s="1"/>
      <c r="Q67" s="1">
        <f>Table2[[#This Row],[Qty Used]]*Table2[[#This Row],[Unit Used Cost]]</f>
        <v>0</v>
      </c>
    </row>
    <row r="68" spans="2:17" x14ac:dyDescent="0.25">
      <c r="B68" s="4"/>
      <c r="F68" s="1"/>
      <c r="G68" s="1"/>
      <c r="H68" s="1"/>
      <c r="J68" s="1"/>
      <c r="K68" s="1">
        <f>Table2[[#This Row],[Start Unit Cost]]*Table2[[#This Row],[Start Qty]]</f>
        <v>0</v>
      </c>
      <c r="N68" s="1">
        <f>Table2[[#This Row],[Qty Purchased]]*Table2[[#This Row],[Unit Paid]]</f>
        <v>0</v>
      </c>
      <c r="P68" s="1"/>
      <c r="Q68" s="1">
        <f>Table2[[#This Row],[Qty Used]]*Table2[[#This Row],[Unit Used Cost]]</f>
        <v>0</v>
      </c>
    </row>
    <row r="69" spans="2:17" x14ac:dyDescent="0.25">
      <c r="B69" s="4"/>
      <c r="F69" s="1"/>
      <c r="H69" s="1"/>
      <c r="J69" s="1"/>
      <c r="K69" s="1">
        <f>Table2[[#This Row],[Start Unit Cost]]*Table2[[#This Row],[Start Qty]]</f>
        <v>0</v>
      </c>
      <c r="N69" s="1">
        <f>Table2[[#This Row],[Qty Purchased]]*Table2[[#This Row],[Unit Paid]]</f>
        <v>0</v>
      </c>
      <c r="P69" s="1"/>
      <c r="Q69" s="1">
        <f>Table2[[#This Row],[Qty Used]]*Table2[[#This Row],[Unit Used Cost]]</f>
        <v>0</v>
      </c>
    </row>
    <row r="70" spans="2:17" x14ac:dyDescent="0.25">
      <c r="B70" s="4"/>
      <c r="F70" s="1"/>
      <c r="H70" s="1"/>
      <c r="J70" s="1"/>
      <c r="K70" s="1">
        <f>Table2[[#This Row],[Start Unit Cost]]*Table2[[#This Row],[Start Qty]]</f>
        <v>0</v>
      </c>
      <c r="N70" s="1">
        <f>Table2[[#This Row],[Qty Purchased]]*Table2[[#This Row],[Unit Paid]]</f>
        <v>0</v>
      </c>
      <c r="P70" s="1"/>
      <c r="Q70" s="1">
        <f>Table2[[#This Row],[Qty Used]]*Table2[[#This Row],[Unit Used Cost]]</f>
        <v>0</v>
      </c>
    </row>
    <row r="71" spans="2:17" x14ac:dyDescent="0.25">
      <c r="B71" s="4"/>
      <c r="J71" s="1"/>
      <c r="K71" s="1">
        <f>Table2[[#This Row],[Start Unit Cost]]*Table2[[#This Row],[Start Qty]]</f>
        <v>0</v>
      </c>
      <c r="N71" s="1">
        <f>Table2[[#This Row],[Qty Purchased]]*Table2[[#This Row],[Unit Paid]]</f>
        <v>0</v>
      </c>
      <c r="P71" s="1"/>
      <c r="Q71" s="1">
        <f>Table2[[#This Row],[Qty Used]]*Table2[[#This Row],[Unit Used Cost]]</f>
        <v>0</v>
      </c>
    </row>
    <row r="72" spans="2:17" x14ac:dyDescent="0.25">
      <c r="B72" s="4"/>
      <c r="J72" s="1"/>
      <c r="K72" s="1">
        <f>Table2[[#This Row],[Start Unit Cost]]*Table2[[#This Row],[Start Qty]]</f>
        <v>0</v>
      </c>
      <c r="N72" s="1">
        <f>Table2[[#This Row],[Qty Purchased]]*Table2[[#This Row],[Unit Paid]]</f>
        <v>0</v>
      </c>
      <c r="P72" s="1"/>
      <c r="Q72" s="1">
        <f>Table2[[#This Row],[Qty Used]]*Table2[[#This Row],[Unit Used Cost]]</f>
        <v>0</v>
      </c>
    </row>
    <row r="73" spans="2:17" x14ac:dyDescent="0.25">
      <c r="B73" s="4"/>
      <c r="J73" s="1"/>
      <c r="K73" s="1">
        <f>Table2[[#This Row],[Start Unit Cost]]*Table2[[#This Row],[Start Qty]]</f>
        <v>0</v>
      </c>
      <c r="N73" s="1">
        <f>Table2[[#This Row],[Qty Purchased]]*Table2[[#This Row],[Unit Paid]]</f>
        <v>0</v>
      </c>
      <c r="P73" s="1"/>
      <c r="Q73" s="1">
        <f>Table2[[#This Row],[Qty Used]]*Table2[[#This Row],[Unit Used Cost]]</f>
        <v>0</v>
      </c>
    </row>
    <row r="74" spans="2:17" x14ac:dyDescent="0.25">
      <c r="B74" s="4"/>
      <c r="F74" s="1"/>
      <c r="H74" s="1"/>
      <c r="J74" s="1"/>
      <c r="K74" s="1">
        <f>Table2[[#This Row],[Start Unit Cost]]*Table2[[#This Row],[Start Qty]]</f>
        <v>0</v>
      </c>
      <c r="N74" s="1">
        <f>Table2[[#This Row],[Qty Purchased]]*Table2[[#This Row],[Unit Paid]]</f>
        <v>0</v>
      </c>
      <c r="P74" s="1"/>
      <c r="Q74" s="1">
        <f>Table2[[#This Row],[Qty Used]]*Table2[[#This Row],[Unit Used Cost]]</f>
        <v>0</v>
      </c>
    </row>
    <row r="75" spans="2:17" x14ac:dyDescent="0.25">
      <c r="B75" s="4"/>
      <c r="F75" s="1"/>
      <c r="H75" s="1"/>
      <c r="J75" s="1"/>
      <c r="K75" s="1">
        <f>Table2[[#This Row],[Start Unit Cost]]*Table2[[#This Row],[Start Qty]]</f>
        <v>0</v>
      </c>
      <c r="N75" s="1">
        <f>Table2[[#This Row],[Qty Purchased]]*Table2[[#This Row],[Unit Paid]]</f>
        <v>0</v>
      </c>
      <c r="P75" s="1"/>
      <c r="Q75" s="1">
        <f>Table2[[#This Row],[Qty Used]]*Table2[[#This Row],[Unit Used Cost]]</f>
        <v>0</v>
      </c>
    </row>
    <row r="76" spans="2:17" x14ac:dyDescent="0.25">
      <c r="B76" s="4"/>
      <c r="F76" s="1"/>
      <c r="H76" s="1"/>
      <c r="J76" s="1"/>
      <c r="K76" s="1">
        <f>Table2[[#This Row],[Start Unit Cost]]*Table2[[#This Row],[Start Qty]]</f>
        <v>0</v>
      </c>
      <c r="N76" s="1">
        <f>Table2[[#This Row],[Qty Purchased]]*Table2[[#This Row],[Unit Paid]]</f>
        <v>0</v>
      </c>
      <c r="P76" s="1"/>
      <c r="Q76" s="1">
        <f>Table2[[#This Row],[Qty Used]]*Table2[[#This Row],[Unit Used Cost]]</f>
        <v>0</v>
      </c>
    </row>
    <row r="77" spans="2:17" x14ac:dyDescent="0.25">
      <c r="B77" s="4"/>
      <c r="F77" s="1"/>
      <c r="H77" s="1"/>
      <c r="J77" s="1"/>
      <c r="K77" s="1">
        <f>Table2[[#This Row],[Start Unit Cost]]*Table2[[#This Row],[Start Qty]]</f>
        <v>0</v>
      </c>
      <c r="N77" s="1">
        <f>Table2[[#This Row],[Qty Purchased]]*Table2[[#This Row],[Unit Paid]]</f>
        <v>0</v>
      </c>
      <c r="P77" s="1"/>
      <c r="Q77" s="1">
        <f>Table2[[#This Row],[Qty Used]]*Table2[[#This Row],[Unit Used Cost]]</f>
        <v>0</v>
      </c>
    </row>
    <row r="78" spans="2:17" x14ac:dyDescent="0.25">
      <c r="B78" s="4"/>
      <c r="H78" s="1"/>
      <c r="J78" s="1"/>
      <c r="K78" s="1">
        <f>Table2[[#This Row],[Start Unit Cost]]*Table2[[#This Row],[Start Qty]]</f>
        <v>0</v>
      </c>
      <c r="N78" s="1">
        <f>Table2[[#This Row],[Qty Purchased]]*Table2[[#This Row],[Unit Paid]]</f>
        <v>0</v>
      </c>
      <c r="P78" s="1"/>
      <c r="Q78" s="1">
        <f>Table2[[#This Row],[Qty Used]]*Table2[[#This Row],[Unit Used Cost]]</f>
        <v>0</v>
      </c>
    </row>
    <row r="79" spans="2:17" x14ac:dyDescent="0.25">
      <c r="B79" s="4"/>
      <c r="F79" s="1"/>
      <c r="H79" s="1"/>
      <c r="J79" s="1"/>
      <c r="K79" s="1">
        <f>Table2[[#This Row],[Start Unit Cost]]*Table2[[#This Row],[Start Qty]]</f>
        <v>0</v>
      </c>
      <c r="N79" s="1">
        <f>Table2[[#This Row],[Qty Purchased]]*Table2[[#This Row],[Unit Paid]]</f>
        <v>0</v>
      </c>
      <c r="P79" s="1"/>
      <c r="Q79" s="1">
        <f>Table2[[#This Row],[Qty Used]]*Table2[[#This Row],[Unit Used Cost]]</f>
        <v>0</v>
      </c>
    </row>
    <row r="80" spans="2:17" x14ac:dyDescent="0.25">
      <c r="B80" s="4"/>
      <c r="F80" s="1"/>
      <c r="H80" s="1"/>
      <c r="J80" s="1"/>
      <c r="K80" s="1">
        <f>Table2[[#This Row],[Start Unit Cost]]*Table2[[#This Row],[Start Qty]]</f>
        <v>0</v>
      </c>
      <c r="N80" s="1">
        <f>Table2[[#This Row],[Qty Purchased]]*Table2[[#This Row],[Unit Paid]]</f>
        <v>0</v>
      </c>
      <c r="P80" s="1"/>
      <c r="Q80" s="1">
        <f>Table2[[#This Row],[Qty Used]]*Table2[[#This Row],[Unit Used Cost]]</f>
        <v>0</v>
      </c>
    </row>
    <row r="81" spans="2:17" x14ac:dyDescent="0.25">
      <c r="B81" s="4"/>
      <c r="F81" s="1"/>
      <c r="H81" s="1"/>
      <c r="J81" s="1"/>
      <c r="K81" s="1">
        <f>Table2[[#This Row],[Start Unit Cost]]*Table2[[#This Row],[Start Qty]]</f>
        <v>0</v>
      </c>
      <c r="N81" s="1">
        <f>Table2[[#This Row],[Qty Purchased]]*Table2[[#This Row],[Unit Paid]]</f>
        <v>0</v>
      </c>
      <c r="P81" s="1"/>
      <c r="Q81" s="1">
        <f>Table2[[#This Row],[Qty Used]]*Table2[[#This Row],[Unit Used Cost]]</f>
        <v>0</v>
      </c>
    </row>
    <row r="82" spans="2:17" x14ac:dyDescent="0.25">
      <c r="B82" s="4"/>
      <c r="H82" s="1"/>
      <c r="J82" s="1"/>
      <c r="K82" s="1">
        <f>Table2[[#This Row],[Start Unit Cost]]*Table2[[#This Row],[Start Qty]]</f>
        <v>0</v>
      </c>
      <c r="N82" s="1">
        <f>Table2[[#This Row],[Qty Purchased]]*Table2[[#This Row],[Unit Paid]]</f>
        <v>0</v>
      </c>
      <c r="P82" s="1"/>
      <c r="Q82" s="1">
        <f>Table2[[#This Row],[Qty Used]]*Table2[[#This Row],[Unit Used Cost]]</f>
        <v>0</v>
      </c>
    </row>
    <row r="83" spans="2:17" x14ac:dyDescent="0.25">
      <c r="B83" s="4"/>
      <c r="F83" s="1"/>
      <c r="H83" s="1"/>
      <c r="J83" s="1"/>
      <c r="K83" s="1">
        <f>Table2[[#This Row],[Start Unit Cost]]*Table2[[#This Row],[Start Qty]]</f>
        <v>0</v>
      </c>
      <c r="N83" s="1">
        <f>Table2[[#This Row],[Qty Purchased]]*Table2[[#This Row],[Unit Paid]]</f>
        <v>0</v>
      </c>
      <c r="P83" s="1"/>
      <c r="Q83" s="1">
        <f>Table2[[#This Row],[Qty Used]]*Table2[[#This Row],[Unit Used Cost]]</f>
        <v>0</v>
      </c>
    </row>
    <row r="84" spans="2:17" x14ac:dyDescent="0.25">
      <c r="B84" s="4"/>
      <c r="F84" s="1"/>
      <c r="H84" s="1"/>
      <c r="J84" s="1"/>
      <c r="K84" s="1">
        <f>Table2[[#This Row],[Start Unit Cost]]*Table2[[#This Row],[Start Qty]]</f>
        <v>0</v>
      </c>
      <c r="N84" s="1">
        <f>Table2[[#This Row],[Qty Purchased]]*Table2[[#This Row],[Unit Paid]]</f>
        <v>0</v>
      </c>
      <c r="P84" s="1"/>
      <c r="Q84" s="1">
        <f>Table2[[#This Row],[Qty Used]]*Table2[[#This Row],[Unit Used Cost]]</f>
        <v>0</v>
      </c>
    </row>
    <row r="85" spans="2:17" x14ac:dyDescent="0.25">
      <c r="B85" s="4"/>
      <c r="F85" s="1"/>
      <c r="H85" s="1"/>
      <c r="J85" s="1"/>
      <c r="K85" s="1">
        <f>Table2[[#This Row],[Start Unit Cost]]*Table2[[#This Row],[Start Qty]]</f>
        <v>0</v>
      </c>
      <c r="N85" s="1">
        <f>Table2[[#This Row],[Qty Purchased]]*Table2[[#This Row],[Unit Paid]]</f>
        <v>0</v>
      </c>
      <c r="P85" s="1"/>
      <c r="Q85" s="1">
        <f>Table2[[#This Row],[Qty Used]]*Table2[[#This Row],[Unit Used Cost]]</f>
        <v>0</v>
      </c>
    </row>
    <row r="86" spans="2:17" x14ac:dyDescent="0.25">
      <c r="B86" s="4"/>
      <c r="F86" s="1"/>
      <c r="H86" s="1"/>
      <c r="J86" s="1"/>
      <c r="K86" s="1">
        <f>Table2[[#This Row],[Start Unit Cost]]*Table2[[#This Row],[Start Qty]]</f>
        <v>0</v>
      </c>
      <c r="N86" s="1">
        <f>Table2[[#This Row],[Qty Purchased]]*Table2[[#This Row],[Unit Paid]]</f>
        <v>0</v>
      </c>
      <c r="P86" s="1"/>
      <c r="Q86" s="1">
        <f>Table2[[#This Row],[Qty Used]]*Table2[[#This Row],[Unit Used Cost]]</f>
        <v>0</v>
      </c>
    </row>
    <row r="87" spans="2:17" x14ac:dyDescent="0.25">
      <c r="B87" s="4"/>
      <c r="F87" s="1"/>
      <c r="G87" s="1"/>
      <c r="J87" s="1"/>
      <c r="K87" s="1">
        <f>Table2[[#This Row],[Start Unit Cost]]*Table2[[#This Row],[Start Qty]]</f>
        <v>0</v>
      </c>
      <c r="N87" s="1">
        <f>Table2[[#This Row],[Qty Purchased]]*Table2[[#This Row],[Unit Paid]]</f>
        <v>0</v>
      </c>
      <c r="P87" s="1"/>
      <c r="Q87" s="1">
        <f>Table2[[#This Row],[Qty Used]]*Table2[[#This Row],[Unit Used Cost]]</f>
        <v>0</v>
      </c>
    </row>
    <row r="88" spans="2:17" x14ac:dyDescent="0.25">
      <c r="B88" s="4"/>
      <c r="F88" s="1"/>
      <c r="H88" s="1"/>
      <c r="J88" s="1"/>
      <c r="K88" s="1">
        <f>Table2[[#This Row],[Start Unit Cost]]*Table2[[#This Row],[Start Qty]]</f>
        <v>0</v>
      </c>
      <c r="N88" s="1">
        <f>Table2[[#This Row],[Qty Purchased]]*Table2[[#This Row],[Unit Paid]]</f>
        <v>0</v>
      </c>
      <c r="P88" s="1"/>
      <c r="Q88" s="1">
        <f>Table2[[#This Row],[Qty Used]]*Table2[[#This Row],[Unit Used Cost]]</f>
        <v>0</v>
      </c>
    </row>
    <row r="89" spans="2:17" x14ac:dyDescent="0.25">
      <c r="B89" s="4"/>
      <c r="F89" s="1"/>
      <c r="H89" s="1"/>
      <c r="J89" s="1"/>
      <c r="K89" s="1">
        <f>Table2[[#This Row],[Start Unit Cost]]*Table2[[#This Row],[Start Qty]]</f>
        <v>0</v>
      </c>
      <c r="N89" s="1">
        <f>Table2[[#This Row],[Qty Purchased]]*Table2[[#This Row],[Unit Paid]]</f>
        <v>0</v>
      </c>
      <c r="P89" s="1"/>
      <c r="Q89" s="1">
        <f>Table2[[#This Row],[Qty Used]]*Table2[[#This Row],[Unit Used Cost]]</f>
        <v>0</v>
      </c>
    </row>
    <row r="90" spans="2:17" x14ac:dyDescent="0.25">
      <c r="B90" s="4"/>
      <c r="F90" s="1"/>
      <c r="H90" s="1"/>
      <c r="J90" s="1"/>
      <c r="K90" s="1">
        <f>Table2[[#This Row],[Start Unit Cost]]*Table2[[#This Row],[Start Qty]]</f>
        <v>0</v>
      </c>
      <c r="N90" s="1">
        <f>Table2[[#This Row],[Qty Purchased]]*Table2[[#This Row],[Unit Paid]]</f>
        <v>0</v>
      </c>
      <c r="P90" s="1"/>
      <c r="Q90" s="1">
        <f>Table2[[#This Row],[Qty Used]]*Table2[[#This Row],[Unit Used Cost]]</f>
        <v>0</v>
      </c>
    </row>
    <row r="91" spans="2:17" x14ac:dyDescent="0.25">
      <c r="B91" s="4"/>
      <c r="F91" s="1"/>
      <c r="H91" s="1"/>
      <c r="J91" s="1"/>
      <c r="K91" s="1">
        <f>Table2[[#This Row],[Start Unit Cost]]*Table2[[#This Row],[Start Qty]]</f>
        <v>0</v>
      </c>
      <c r="N91" s="1">
        <f>Table2[[#This Row],[Qty Purchased]]*Table2[[#This Row],[Unit Paid]]</f>
        <v>0</v>
      </c>
      <c r="P91" s="1"/>
      <c r="Q91" s="1">
        <f>Table2[[#This Row],[Qty Used]]*Table2[[#This Row],[Unit Used Cost]]</f>
        <v>0</v>
      </c>
    </row>
    <row r="92" spans="2:17" x14ac:dyDescent="0.25">
      <c r="B92" s="4"/>
      <c r="F92" s="1"/>
      <c r="G92" s="31"/>
      <c r="H92" s="31"/>
      <c r="J92" s="1"/>
      <c r="K92" s="1">
        <f>Table2[[#This Row],[Start Unit Cost]]*Table2[[#This Row],[Start Qty]]</f>
        <v>0</v>
      </c>
      <c r="N92" s="1">
        <f>Table2[[#This Row],[Qty Purchased]]*Table2[[#This Row],[Unit Paid]]</f>
        <v>0</v>
      </c>
      <c r="P92" s="1"/>
      <c r="Q92" s="1">
        <f>Table2[[#This Row],[Qty Used]]*Table2[[#This Row],[Unit Used Cost]]</f>
        <v>0</v>
      </c>
    </row>
    <row r="93" spans="2:17" x14ac:dyDescent="0.25">
      <c r="B93" s="4"/>
      <c r="J93" s="1"/>
      <c r="K93" s="1">
        <f>Table2[[#This Row],[Start Unit Cost]]*Table2[[#This Row],[Start Qty]]</f>
        <v>0</v>
      </c>
      <c r="N93" s="1">
        <f>Table2[[#This Row],[Qty Purchased]]*Table2[[#This Row],[Unit Paid]]</f>
        <v>0</v>
      </c>
      <c r="P93" s="1"/>
      <c r="Q93" s="1">
        <f>Table2[[#This Row],[Qty Used]]*Table2[[#This Row],[Unit Used Cost]]</f>
        <v>0</v>
      </c>
    </row>
    <row r="94" spans="2:17" x14ac:dyDescent="0.25">
      <c r="B94" s="4"/>
      <c r="J94" s="1"/>
      <c r="K94" s="1">
        <f>Table2[[#This Row],[Start Unit Cost]]*Table2[[#This Row],[Start Qty]]</f>
        <v>0</v>
      </c>
      <c r="N94" s="1">
        <f>Table2[[#This Row],[Qty Purchased]]*Table2[[#This Row],[Unit Paid]]</f>
        <v>0</v>
      </c>
      <c r="P94" s="1"/>
      <c r="Q94" s="1">
        <f>Table2[[#This Row],[Qty Used]]*Table2[[#This Row],[Unit Used Cost]]</f>
        <v>0</v>
      </c>
    </row>
    <row r="95" spans="2:17" x14ac:dyDescent="0.25">
      <c r="B95" s="4"/>
      <c r="J95" s="1"/>
      <c r="K95" s="1">
        <f>Table2[[#This Row],[Start Unit Cost]]*Table2[[#This Row],[Start Qty]]</f>
        <v>0</v>
      </c>
      <c r="N95" s="1">
        <f>Table2[[#This Row],[Qty Purchased]]*Table2[[#This Row],[Unit Paid]]</f>
        <v>0</v>
      </c>
      <c r="P95" s="1"/>
      <c r="Q95" s="1">
        <f>Table2[[#This Row],[Qty Used]]*Table2[[#This Row],[Unit Used Cost]]</f>
        <v>0</v>
      </c>
    </row>
    <row r="96" spans="2:17" x14ac:dyDescent="0.25">
      <c r="B96" s="4"/>
      <c r="F96" s="1"/>
      <c r="G96" s="1"/>
      <c r="J96" s="1"/>
      <c r="K96" s="1">
        <f>Table2[[#This Row],[Start Unit Cost]]*Table2[[#This Row],[Start Qty]]</f>
        <v>0</v>
      </c>
      <c r="N96" s="1">
        <f>Table2[[#This Row],[Qty Purchased]]*Table2[[#This Row],[Unit Paid]]</f>
        <v>0</v>
      </c>
      <c r="P96" s="1"/>
      <c r="Q96" s="1">
        <f>Table2[[#This Row],[Qty Used]]*Table2[[#This Row],[Unit Used Cost]]</f>
        <v>0</v>
      </c>
    </row>
    <row r="97" spans="2:17" x14ac:dyDescent="0.25">
      <c r="B97" s="4"/>
      <c r="F97" s="1"/>
      <c r="H97" s="1"/>
      <c r="J97" s="1"/>
      <c r="K97" s="1">
        <f>Table2[[#This Row],[Start Unit Cost]]*Table2[[#This Row],[Start Qty]]</f>
        <v>0</v>
      </c>
      <c r="N97" s="1">
        <f>Table2[[#This Row],[Qty Purchased]]*Table2[[#This Row],[Unit Paid]]</f>
        <v>0</v>
      </c>
      <c r="P97" s="1"/>
      <c r="Q97" s="1">
        <f>Table2[[#This Row],[Qty Used]]*Table2[[#This Row],[Unit Used Cost]]</f>
        <v>0</v>
      </c>
    </row>
    <row r="98" spans="2:17" x14ac:dyDescent="0.25">
      <c r="B98" s="4"/>
      <c r="F98" s="1"/>
      <c r="H98" s="1"/>
      <c r="J98" s="1"/>
      <c r="K98" s="1">
        <f>Table2[[#This Row],[Start Unit Cost]]*Table2[[#This Row],[Start Qty]]</f>
        <v>0</v>
      </c>
      <c r="N98" s="1">
        <f>Table2[[#This Row],[Qty Purchased]]*Table2[[#This Row],[Unit Paid]]</f>
        <v>0</v>
      </c>
      <c r="P98" s="1"/>
      <c r="Q98" s="1">
        <f>Table2[[#This Row],[Qty Used]]*Table2[[#This Row],[Unit Used Cost]]</f>
        <v>0</v>
      </c>
    </row>
    <row r="99" spans="2:17" x14ac:dyDescent="0.25">
      <c r="B99" s="4"/>
      <c r="F99" s="1"/>
      <c r="G99" s="1"/>
      <c r="J99" s="1"/>
      <c r="K99" s="1">
        <f>Table2[[#This Row],[Start Unit Cost]]*Table2[[#This Row],[Start Qty]]</f>
        <v>0</v>
      </c>
      <c r="N99" s="1">
        <f>Table2[[#This Row],[Qty Purchased]]*Table2[[#This Row],[Unit Paid]]</f>
        <v>0</v>
      </c>
      <c r="P99" s="1"/>
      <c r="Q99" s="1">
        <f>Table2[[#This Row],[Qty Used]]*Table2[[#This Row],[Unit Used Cost]]</f>
        <v>0</v>
      </c>
    </row>
    <row r="100" spans="2:17" x14ac:dyDescent="0.25">
      <c r="B100" s="4"/>
      <c r="H100" s="1"/>
      <c r="J100" s="1"/>
      <c r="K100" s="1">
        <f>Table2[[#This Row],[Start Unit Cost]]*Table2[[#This Row],[Start Qty]]</f>
        <v>0</v>
      </c>
      <c r="N100" s="1">
        <f>Table2[[#This Row],[Qty Purchased]]*Table2[[#This Row],[Unit Paid]]</f>
        <v>0</v>
      </c>
      <c r="P100" s="1"/>
      <c r="Q100" s="1">
        <f>Table2[[#This Row],[Qty Used]]*Table2[[#This Row],[Unit Used Cost]]</f>
        <v>0</v>
      </c>
    </row>
    <row r="101" spans="2:17" x14ac:dyDescent="0.25">
      <c r="B101" s="4"/>
      <c r="F101" s="51"/>
      <c r="G101" s="1"/>
      <c r="H101" s="1"/>
      <c r="J101" s="1"/>
      <c r="K101" s="1">
        <f>Table2[[#This Row],[Start Unit Cost]]*Table2[[#This Row],[Start Qty]]</f>
        <v>0</v>
      </c>
      <c r="N101" s="1">
        <f>Table2[[#This Row],[Qty Purchased]]*Table2[[#This Row],[Unit Paid]]</f>
        <v>0</v>
      </c>
      <c r="P101" s="1"/>
      <c r="Q101" s="1">
        <f>Table2[[#This Row],[Qty Used]]*Table2[[#This Row],[Unit Used Cost]]</f>
        <v>0</v>
      </c>
    </row>
    <row r="102" spans="2:17" x14ac:dyDescent="0.25">
      <c r="B102" s="4"/>
      <c r="H102" s="1"/>
      <c r="J102" s="1"/>
      <c r="K102" s="1">
        <f>Table2[[#This Row],[Start Unit Cost]]*Table2[[#This Row],[Start Qty]]</f>
        <v>0</v>
      </c>
      <c r="N102" s="1">
        <f>Table2[[#This Row],[Qty Purchased]]*Table2[[#This Row],[Unit Paid]]</f>
        <v>0</v>
      </c>
      <c r="P102" s="1"/>
      <c r="Q102" s="1">
        <f>Table2[[#This Row],[Qty Used]]*Table2[[#This Row],[Unit Used Cost]]</f>
        <v>0</v>
      </c>
    </row>
    <row r="103" spans="2:17" x14ac:dyDescent="0.25">
      <c r="B103" s="4"/>
      <c r="H103" s="1"/>
      <c r="J103" s="1"/>
      <c r="K103" s="1">
        <f>Table2[[#This Row],[Start Unit Cost]]*Table2[[#This Row],[Start Qty]]</f>
        <v>0</v>
      </c>
      <c r="N103" s="1">
        <f>Table2[[#This Row],[Qty Purchased]]*Table2[[#This Row],[Unit Paid]]</f>
        <v>0</v>
      </c>
      <c r="P103" s="1"/>
      <c r="Q103" s="1">
        <f>Table2[[#This Row],[Qty Used]]*Table2[[#This Row],[Unit Used Cost]]</f>
        <v>0</v>
      </c>
    </row>
    <row r="104" spans="2:17" x14ac:dyDescent="0.25">
      <c r="B104" s="4"/>
      <c r="F104" s="1"/>
      <c r="G104" s="1"/>
      <c r="J104" s="1"/>
      <c r="K104" s="1">
        <f>Table2[[#This Row],[Start Unit Cost]]*Table2[[#This Row],[Start Qty]]</f>
        <v>0</v>
      </c>
      <c r="N104" s="1">
        <f>Table2[[#This Row],[Qty Purchased]]*Table2[[#This Row],[Unit Paid]]</f>
        <v>0</v>
      </c>
      <c r="P104" s="1"/>
      <c r="Q104" s="1">
        <f>Table2[[#This Row],[Qty Used]]*Table2[[#This Row],[Unit Used Cost]]</f>
        <v>0</v>
      </c>
    </row>
    <row r="105" spans="2:17" x14ac:dyDescent="0.25">
      <c r="B105" s="4"/>
      <c r="F105" s="1"/>
      <c r="H105" s="1"/>
      <c r="J105" s="1"/>
      <c r="K105" s="1">
        <f>Table2[[#This Row],[Start Unit Cost]]*Table2[[#This Row],[Start Qty]]</f>
        <v>0</v>
      </c>
      <c r="N105" s="1">
        <f>Table2[[#This Row],[Qty Purchased]]*Table2[[#This Row],[Unit Paid]]</f>
        <v>0</v>
      </c>
      <c r="P105" s="1"/>
      <c r="Q105" s="1">
        <f>Table2[[#This Row],[Qty Used]]*Table2[[#This Row],[Unit Used Cost]]</f>
        <v>0</v>
      </c>
    </row>
    <row r="106" spans="2:17" x14ac:dyDescent="0.25">
      <c r="B106" s="4"/>
      <c r="J106" s="1"/>
      <c r="K106" s="1">
        <f>Table2[[#This Row],[Start Unit Cost]]*Table2[[#This Row],[Start Qty]]</f>
        <v>0</v>
      </c>
      <c r="N106" s="1">
        <f>Table2[[#This Row],[Qty Purchased]]*Table2[[#This Row],[Unit Paid]]</f>
        <v>0</v>
      </c>
      <c r="Q106" s="1">
        <f>Table2[[#This Row],[Qty Used]]*Table2[[#This Row],[Unit Used Cost]]</f>
        <v>0</v>
      </c>
    </row>
    <row r="107" spans="2:17" x14ac:dyDescent="0.25">
      <c r="B107" s="4"/>
      <c r="J107" s="1"/>
      <c r="K107" s="1">
        <f>Table2[[#This Row],[Start Unit Cost]]*Table2[[#This Row],[Start Qty]]</f>
        <v>0</v>
      </c>
      <c r="N107" s="1">
        <f>Table2[[#This Row],[Qty Purchased]]*Table2[[#This Row],[Unit Paid]]</f>
        <v>0</v>
      </c>
      <c r="Q107" s="1">
        <f>Table2[[#This Row],[Qty Used]]*Table2[[#This Row],[Unit Used Cost]]</f>
        <v>0</v>
      </c>
    </row>
    <row r="108" spans="2:17" x14ac:dyDescent="0.25">
      <c r="B108" s="4"/>
      <c r="J108" s="1"/>
      <c r="K108" s="1">
        <f>Table2[[#This Row],[Start Unit Cost]]*Table2[[#This Row],[Start Qty]]</f>
        <v>0</v>
      </c>
      <c r="N108" s="1">
        <f>Table2[[#This Row],[Qty Purchased]]*Table2[[#This Row],[Unit Paid]]</f>
        <v>0</v>
      </c>
      <c r="Q108" s="1">
        <f>Table2[[#This Row],[Qty Used]]*Table2[[#This Row],[Unit Used Cost]]</f>
        <v>0</v>
      </c>
    </row>
    <row r="109" spans="2:17" x14ac:dyDescent="0.25">
      <c r="B109" s="4"/>
      <c r="J109" s="1"/>
      <c r="K109" s="1">
        <f>Table2[[#This Row],[Start Unit Cost]]*Table2[[#This Row],[Start Qty]]</f>
        <v>0</v>
      </c>
      <c r="N109" s="1">
        <f>Table2[[#This Row],[Qty Purchased]]*Table2[[#This Row],[Unit Paid]]</f>
        <v>0</v>
      </c>
      <c r="Q109" s="1">
        <f>Table2[[#This Row],[Qty Used]]*Table2[[#This Row],[Unit Used Cost]]</f>
        <v>0</v>
      </c>
    </row>
    <row r="110" spans="2:17" x14ac:dyDescent="0.25">
      <c r="B110" s="4"/>
      <c r="G110" s="1"/>
      <c r="J110" s="1"/>
      <c r="K110" s="1">
        <f>Table2[[#This Row],[Start Unit Cost]]*Table2[[#This Row],[Start Qty]]</f>
        <v>0</v>
      </c>
      <c r="N110" s="1">
        <f>Table2[[#This Row],[Qty Purchased]]*Table2[[#This Row],[Unit Paid]]</f>
        <v>0</v>
      </c>
      <c r="Q110" s="1">
        <f>Table2[[#This Row],[Qty Used]]*Table2[[#This Row],[Unit Used Cost]]</f>
        <v>0</v>
      </c>
    </row>
    <row r="111" spans="2:17" x14ac:dyDescent="0.25">
      <c r="B111" s="4"/>
      <c r="J111" s="1"/>
      <c r="K111" s="1">
        <f>Table2[[#This Row],[Start Unit Cost]]*Table2[[#This Row],[Start Qty]]</f>
        <v>0</v>
      </c>
      <c r="N111" s="1">
        <f>Table2[[#This Row],[Qty Purchased]]*Table2[[#This Row],[Unit Paid]]</f>
        <v>0</v>
      </c>
      <c r="Q111" s="1">
        <f>Table2[[#This Row],[Qty Used]]*Table2[[#This Row],[Unit Used Cost]]</f>
        <v>0</v>
      </c>
    </row>
    <row r="112" spans="2:17" x14ac:dyDescent="0.25">
      <c r="B112" s="4"/>
      <c r="J112" s="1"/>
      <c r="K112" s="1">
        <f>Table2[[#This Row],[Start Unit Cost]]*Table2[[#This Row],[Start Qty]]</f>
        <v>0</v>
      </c>
      <c r="N112" s="1">
        <f>Table2[[#This Row],[Qty Purchased]]*Table2[[#This Row],[Unit Paid]]</f>
        <v>0</v>
      </c>
      <c r="Q112" s="1">
        <f>Table2[[#This Row],[Qty Used]]*Table2[[#This Row],[Unit Used Cost]]</f>
        <v>0</v>
      </c>
    </row>
    <row r="113" spans="2:17" x14ac:dyDescent="0.25">
      <c r="B113" s="4"/>
      <c r="J113" s="1"/>
      <c r="K113" s="1">
        <f>Table2[[#This Row],[Start Unit Cost]]*Table2[[#This Row],[Start Qty]]</f>
        <v>0</v>
      </c>
      <c r="N113" s="1">
        <f>Table2[[#This Row],[Qty Purchased]]*Table2[[#This Row],[Unit Paid]]</f>
        <v>0</v>
      </c>
      <c r="P113" s="1"/>
      <c r="Q113" s="1">
        <f>Table2[[#This Row],[Qty Used]]*Table2[[#This Row],[Unit Used Cost]]</f>
        <v>0</v>
      </c>
    </row>
    <row r="114" spans="2:17" x14ac:dyDescent="0.25">
      <c r="B114" s="4"/>
      <c r="F114" s="1"/>
      <c r="H114" s="1"/>
      <c r="J114" s="1"/>
      <c r="K114" s="1">
        <f>Table2[[#This Row],[Start Unit Cost]]*Table2[[#This Row],[Start Qty]]</f>
        <v>0</v>
      </c>
      <c r="N114" s="1">
        <f>Table2[[#This Row],[Qty Purchased]]*Table2[[#This Row],[Unit Paid]]</f>
        <v>0</v>
      </c>
      <c r="P114" s="1"/>
      <c r="Q114" s="1">
        <f>Table2[[#This Row],[Qty Used]]*Table2[[#This Row],[Unit Used Cost]]</f>
        <v>0</v>
      </c>
    </row>
    <row r="115" spans="2:17" x14ac:dyDescent="0.25">
      <c r="B115" s="4"/>
      <c r="F115" s="1"/>
      <c r="H115" s="1"/>
      <c r="J115" s="1"/>
      <c r="K115" s="1">
        <f>Table2[[#This Row],[Start Unit Cost]]*Table2[[#This Row],[Start Qty]]</f>
        <v>0</v>
      </c>
      <c r="N115" s="1">
        <f>Table2[[#This Row],[Qty Purchased]]*Table2[[#This Row],[Unit Paid]]</f>
        <v>0</v>
      </c>
      <c r="P115" s="1"/>
      <c r="Q115" s="1">
        <f>Table2[[#This Row],[Qty Used]]*Table2[[#This Row],[Unit Used Cost]]</f>
        <v>0</v>
      </c>
    </row>
    <row r="116" spans="2:17" x14ac:dyDescent="0.25">
      <c r="B116" s="4"/>
      <c r="F116" s="1"/>
      <c r="H116" s="1"/>
      <c r="J116" s="1"/>
      <c r="K116" s="1">
        <f>Table2[[#This Row],[Start Unit Cost]]*Table2[[#This Row],[Start Qty]]</f>
        <v>0</v>
      </c>
      <c r="N116" s="1">
        <f>Table2[[#This Row],[Qty Purchased]]*Table2[[#This Row],[Unit Paid]]</f>
        <v>0</v>
      </c>
      <c r="P116" s="1"/>
      <c r="Q116" s="1">
        <f>Table2[[#This Row],[Qty Used]]*Table2[[#This Row],[Unit Used Cost]]</f>
        <v>0</v>
      </c>
    </row>
    <row r="117" spans="2:17" x14ac:dyDescent="0.25">
      <c r="B117" s="4"/>
      <c r="J117" s="1"/>
      <c r="K117" s="1">
        <f>Table2[[#This Row],[Start Unit Cost]]*Table2[[#This Row],[Start Qty]]</f>
        <v>0</v>
      </c>
      <c r="N117" s="1">
        <f>Table2[[#This Row],[Qty Purchased]]*Table2[[#This Row],[Unit Paid]]</f>
        <v>0</v>
      </c>
      <c r="P117" s="1"/>
      <c r="Q117" s="1">
        <f>Table2[[#This Row],[Qty Used]]*Table2[[#This Row],[Unit Used Cost]]</f>
        <v>0</v>
      </c>
    </row>
    <row r="118" spans="2:17" x14ac:dyDescent="0.25">
      <c r="B118" s="4"/>
      <c r="G118" s="1"/>
      <c r="H118" s="1"/>
      <c r="J118" s="1"/>
      <c r="K118" s="1">
        <f>Table2[[#This Row],[Start Unit Cost]]*Table2[[#This Row],[Start Qty]]</f>
        <v>0</v>
      </c>
      <c r="N118" s="1">
        <f>Table2[[#This Row],[Qty Purchased]]*Table2[[#This Row],[Unit Paid]]</f>
        <v>0</v>
      </c>
      <c r="P118" s="1"/>
      <c r="Q118" s="1">
        <f>Table2[[#This Row],[Qty Used]]*Table2[[#This Row],[Unit Used Cost]]</f>
        <v>0</v>
      </c>
    </row>
    <row r="119" spans="2:17" x14ac:dyDescent="0.25">
      <c r="B119" s="4"/>
      <c r="F119" s="1"/>
      <c r="H119" s="1"/>
      <c r="J119" s="1"/>
      <c r="K119" s="1">
        <f>Table2[[#This Row],[Start Unit Cost]]*Table2[[#This Row],[Start Qty]]</f>
        <v>0</v>
      </c>
      <c r="N119" s="1">
        <f>Table2[[#This Row],[Qty Purchased]]*Table2[[#This Row],[Unit Paid]]</f>
        <v>0</v>
      </c>
      <c r="P119" s="1"/>
      <c r="Q119" s="1">
        <f>Table2[[#This Row],[Qty Used]]*Table2[[#This Row],[Unit Used Cost]]</f>
        <v>0</v>
      </c>
    </row>
    <row r="120" spans="2:17" x14ac:dyDescent="0.25">
      <c r="B120" s="4"/>
      <c r="F120" s="1"/>
      <c r="H120" s="1"/>
      <c r="J120" s="1"/>
      <c r="K120" s="1">
        <f>Table2[[#This Row],[Start Unit Cost]]*Table2[[#This Row],[Start Qty]]</f>
        <v>0</v>
      </c>
      <c r="N120" s="1">
        <f>Table2[[#This Row],[Qty Purchased]]*Table2[[#This Row],[Unit Paid]]</f>
        <v>0</v>
      </c>
      <c r="P120" s="1"/>
      <c r="Q120" s="1">
        <f>Table2[[#This Row],[Qty Used]]*Table2[[#This Row],[Unit Used Cost]]</f>
        <v>0</v>
      </c>
    </row>
    <row r="121" spans="2:17" x14ac:dyDescent="0.25">
      <c r="B121" s="4"/>
      <c r="F121" s="1"/>
      <c r="H121" s="1"/>
      <c r="J121" s="1"/>
      <c r="K121" s="1">
        <f>Table2[[#This Row],[Start Unit Cost]]*Table2[[#This Row],[Start Qty]]</f>
        <v>0</v>
      </c>
      <c r="N121" s="1">
        <f>Table2[[#This Row],[Qty Purchased]]*Table2[[#This Row],[Unit Paid]]</f>
        <v>0</v>
      </c>
      <c r="P121" s="1"/>
      <c r="Q121" s="1">
        <f>Table2[[#This Row],[Qty Used]]*Table2[[#This Row],[Unit Used Cost]]</f>
        <v>0</v>
      </c>
    </row>
    <row r="122" spans="2:17" x14ac:dyDescent="0.25">
      <c r="B122" s="4"/>
      <c r="F122" s="1"/>
      <c r="H122" s="1"/>
      <c r="J122" s="1"/>
      <c r="K122" s="1">
        <f>Table2[[#This Row],[Start Unit Cost]]*Table2[[#This Row],[Start Qty]]</f>
        <v>0</v>
      </c>
      <c r="N122" s="1">
        <f>Table2[[#This Row],[Qty Purchased]]*Table2[[#This Row],[Unit Paid]]</f>
        <v>0</v>
      </c>
      <c r="P122" s="1"/>
      <c r="Q122" s="1">
        <f>Table2[[#This Row],[Qty Used]]*Table2[[#This Row],[Unit Used Cost]]</f>
        <v>0</v>
      </c>
    </row>
    <row r="123" spans="2:17" x14ac:dyDescent="0.25">
      <c r="B123" s="4"/>
      <c r="H123" s="1"/>
      <c r="J123" s="1"/>
      <c r="K123" s="1">
        <f>Table2[[#This Row],[Start Unit Cost]]*Table2[[#This Row],[Start Qty]]</f>
        <v>0</v>
      </c>
      <c r="N123" s="1">
        <f>Table2[[#This Row],[Qty Purchased]]*Table2[[#This Row],[Unit Paid]]</f>
        <v>0</v>
      </c>
      <c r="P123" s="1"/>
      <c r="Q123" s="1">
        <f>Table2[[#This Row],[Qty Used]]*Table2[[#This Row],[Unit Used Cost]]</f>
        <v>0</v>
      </c>
    </row>
  </sheetData>
  <phoneticPr fontId="5" type="noConversion"/>
  <pageMargins left="0.7" right="0.7" top="0.75" bottom="0.75" header="0.3" footer="0.3"/>
  <pageSetup orientation="portrait" r:id="rId1"/>
  <headerFooter>
    <oddFooter>&amp;Lhttps://liberdownload.com</oddFooter>
  </headerFooter>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B3AB58FB-1258-460B-88B0-66AA07B9E42F}">
          <x14:formula1>
            <xm:f>List!$H:$H</xm:f>
          </x14:formula1>
          <xm:sqref>E7:E123</xm:sqref>
        </x14:dataValidation>
        <x14:dataValidation type="list" allowBlank="1" showInputMessage="1" showErrorMessage="1" xr:uid="{981CF396-0248-4F21-88CA-EA440B8A7989}">
          <x14:formula1>
            <xm:f>List!$F:$F</xm:f>
          </x14:formula1>
          <xm:sqref>A7:A123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3ED68-D41F-449D-A501-6F43B02DC73E}">
  <dimension ref="B2:C20"/>
  <sheetViews>
    <sheetView workbookViewId="0">
      <selection activeCell="M13" sqref="M13"/>
    </sheetView>
  </sheetViews>
  <sheetFormatPr defaultRowHeight="15" x14ac:dyDescent="0.25"/>
  <sheetData>
    <row r="2" spans="2:3" ht="18.75" x14ac:dyDescent="0.3">
      <c r="B2" s="99" t="s">
        <v>142</v>
      </c>
    </row>
    <row r="5" spans="2:3" x14ac:dyDescent="0.25">
      <c r="B5" t="s">
        <v>143</v>
      </c>
    </row>
    <row r="6" spans="2:3" x14ac:dyDescent="0.25">
      <c r="B6" t="s">
        <v>144</v>
      </c>
    </row>
    <row r="8" spans="2:3" x14ac:dyDescent="0.25">
      <c r="B8" t="s">
        <v>145</v>
      </c>
    </row>
    <row r="10" spans="2:3" x14ac:dyDescent="0.25">
      <c r="B10" t="s">
        <v>146</v>
      </c>
      <c r="C10" t="s">
        <v>147</v>
      </c>
    </row>
    <row r="12" spans="2:3" ht="15.75" x14ac:dyDescent="0.25">
      <c r="B12" s="88" t="s">
        <v>315</v>
      </c>
    </row>
    <row r="13" spans="2:3" x14ac:dyDescent="0.25">
      <c r="B13" t="s">
        <v>288</v>
      </c>
    </row>
    <row r="14" spans="2:3" x14ac:dyDescent="0.25">
      <c r="B14" t="s">
        <v>286</v>
      </c>
    </row>
    <row r="15" spans="2:3" x14ac:dyDescent="0.25">
      <c r="B15" t="s">
        <v>287</v>
      </c>
    </row>
    <row r="16" spans="2:3" x14ac:dyDescent="0.25">
      <c r="B16" t="s">
        <v>289</v>
      </c>
    </row>
    <row r="18" spans="2:3" x14ac:dyDescent="0.25">
      <c r="B18" s="5" t="s">
        <v>313</v>
      </c>
    </row>
    <row r="19" spans="2:3" x14ac:dyDescent="0.25">
      <c r="C19" t="s">
        <v>314</v>
      </c>
    </row>
    <row r="20" spans="2:3" x14ac:dyDescent="0.25">
      <c r="C20" t="s">
        <v>346</v>
      </c>
    </row>
  </sheetData>
  <pageMargins left="0.7" right="0.7" top="0.75" bottom="0.75" header="0.3" footer="0.3"/>
  <pageSetup orientation="portrait" r:id="rId1"/>
  <headerFooter>
    <oddFooter>&amp;Lhttps://liberdownload.com</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CEDFE-4CA1-4B49-9C07-C58C6D943F51}">
  <dimension ref="B2:P84"/>
  <sheetViews>
    <sheetView topLeftCell="C1" workbookViewId="0">
      <selection activeCell="M13" sqref="M13"/>
    </sheetView>
  </sheetViews>
  <sheetFormatPr defaultRowHeight="15" outlineLevelCol="1" x14ac:dyDescent="0.25"/>
  <cols>
    <col min="3" max="3" width="51" customWidth="1"/>
    <col min="4" max="4" width="11" customWidth="1" outlineLevel="1"/>
    <col min="5" max="5" width="10.85546875" customWidth="1" outlineLevel="1"/>
    <col min="6" max="6" width="15.7109375" customWidth="1" outlineLevel="1"/>
    <col min="7" max="7" width="16.7109375" customWidth="1" outlineLevel="1"/>
    <col min="8" max="8" width="15.85546875" customWidth="1" outlineLevel="1"/>
    <col min="9" max="9" width="11.140625" customWidth="1" outlineLevel="1"/>
    <col min="10" max="10" width="15.42578125" customWidth="1" outlineLevel="1"/>
    <col min="11" max="11" width="11.140625" customWidth="1" outlineLevel="1"/>
    <col min="12" max="12" width="16" customWidth="1" outlineLevel="1"/>
    <col min="13" max="13" width="16.7109375" customWidth="1" outlineLevel="1"/>
    <col min="14" max="14" width="10" customWidth="1"/>
    <col min="15" max="15" width="11.140625" customWidth="1"/>
    <col min="16" max="16" width="19.7109375" customWidth="1"/>
  </cols>
  <sheetData>
    <row r="2" spans="2:16" x14ac:dyDescent="0.25">
      <c r="D2" t="s">
        <v>138</v>
      </c>
    </row>
    <row r="6" spans="2:16" x14ac:dyDescent="0.25">
      <c r="E6" t="s">
        <v>119</v>
      </c>
      <c r="H6" t="s">
        <v>123</v>
      </c>
      <c r="K6" t="s">
        <v>118</v>
      </c>
      <c r="N6" t="s">
        <v>117</v>
      </c>
    </row>
    <row r="7" spans="2:16" x14ac:dyDescent="0.25">
      <c r="B7" t="s">
        <v>116</v>
      </c>
      <c r="C7" t="s">
        <v>137</v>
      </c>
      <c r="D7" t="s">
        <v>65</v>
      </c>
      <c r="E7" t="s">
        <v>120</v>
      </c>
      <c r="F7" t="s">
        <v>121</v>
      </c>
      <c r="G7" t="s">
        <v>122</v>
      </c>
      <c r="H7" t="s">
        <v>124</v>
      </c>
      <c r="I7" t="s">
        <v>125</v>
      </c>
      <c r="J7" t="s">
        <v>126</v>
      </c>
      <c r="K7" t="s">
        <v>127</v>
      </c>
      <c r="L7" t="s">
        <v>128</v>
      </c>
      <c r="M7" t="s">
        <v>129</v>
      </c>
      <c r="N7" t="s">
        <v>130</v>
      </c>
      <c r="O7" t="s">
        <v>25</v>
      </c>
      <c r="P7" t="s">
        <v>42</v>
      </c>
    </row>
    <row r="8" spans="2:16" x14ac:dyDescent="0.25">
      <c r="E8" s="30">
        <f>SUMIFS(Table2[Start Qty],Table2[Supplies],'Packaging Inventory Sum'!$C8)</f>
        <v>0</v>
      </c>
      <c r="F8" s="1" t="e">
        <f>G8/E8</f>
        <v>#DIV/0!</v>
      </c>
      <c r="G8" s="1">
        <f>SUMIFS(Table2[Start Inventory],Table2[Supplies],'Packaging Inventory Sum'!$C8)</f>
        <v>0</v>
      </c>
      <c r="H8" s="30">
        <f>SUMIFS(Table2[Qty Purchased],Table2[Supplies],'Packaging Inventory Sum'!$C8)</f>
        <v>0</v>
      </c>
      <c r="I8" s="1"/>
      <c r="J8" s="1">
        <f>SUMIFS(Table2[Purchase Cost],Table2[Supplies],'Packaging Inventory Sum'!$C8)</f>
        <v>0</v>
      </c>
      <c r="K8" s="30">
        <f>SUMIFS(Table2[Qty Used],Table2[Out of Inventory],'Packaging Inventory Sum'!$C8)</f>
        <v>0</v>
      </c>
      <c r="L8" s="1"/>
      <c r="M8" s="1">
        <f>SUMIFS(Table2[Total Used Cost],Table2[Out of Inventory],'Packaging Inventory Sum'!$C8)</f>
        <v>0</v>
      </c>
      <c r="N8" s="30">
        <f t="shared" ref="N8:N39" si="0">SUM(E8,H8,-K8)</f>
        <v>0</v>
      </c>
      <c r="O8" s="1" t="e">
        <f>P8/N8</f>
        <v>#DIV/0!</v>
      </c>
      <c r="P8" s="1">
        <f>SUM(G8,J8,-M8)</f>
        <v>0</v>
      </c>
    </row>
    <row r="9" spans="2:16" x14ac:dyDescent="0.25">
      <c r="E9" s="30">
        <f>SUMIFS(Table2[Start Qty],Table2[Supplies],'Packaging Inventory Sum'!$C9)</f>
        <v>0</v>
      </c>
      <c r="F9" s="1" t="e">
        <f t="shared" ref="F9:F40" si="1">G9/E9</f>
        <v>#DIV/0!</v>
      </c>
      <c r="G9" s="1">
        <f>SUMIFS(Table2[Start Inventory],Table2[Supplies],'Packaging Inventory Sum'!$C9)</f>
        <v>0</v>
      </c>
      <c r="H9" s="30">
        <f>SUMIFS(Table2[Qty Purchased],Table2[Supplies],'Packaging Inventory Sum'!$C9)</f>
        <v>0</v>
      </c>
      <c r="I9" s="1"/>
      <c r="J9" s="1">
        <f>SUMIFS(Table2[Purchase Cost],Table2[Supplies],'Packaging Inventory Sum'!$C9)</f>
        <v>0</v>
      </c>
      <c r="K9" s="30">
        <f>SUMIFS(Table2[Qty Used],Table2[Out of Inventory],'Packaging Inventory Sum'!$C9)</f>
        <v>0</v>
      </c>
      <c r="L9" s="1"/>
      <c r="M9" s="1">
        <f>SUMIFS(Table2[Total Used Cost],Table2[Out of Inventory],'Packaging Inventory Sum'!$C9)</f>
        <v>0</v>
      </c>
      <c r="N9" s="30">
        <f t="shared" si="0"/>
        <v>0</v>
      </c>
      <c r="O9" s="1" t="e">
        <f t="shared" ref="O9:O40" si="2">P9/N9</f>
        <v>#DIV/0!</v>
      </c>
      <c r="P9" s="1">
        <f t="shared" ref="P9:P39" si="3">SUM(G9,J9,-M9)</f>
        <v>0</v>
      </c>
    </row>
    <row r="10" spans="2:16" x14ac:dyDescent="0.25">
      <c r="E10" s="30">
        <f>SUMIFS(Table2[Start Qty],Table2[Supplies],'Packaging Inventory Sum'!$C10)</f>
        <v>0</v>
      </c>
      <c r="F10" s="1" t="e">
        <f t="shared" si="1"/>
        <v>#DIV/0!</v>
      </c>
      <c r="G10" s="1">
        <f>SUMIFS(Table2[Start Inventory],Table2[Supplies],'Packaging Inventory Sum'!$C10)</f>
        <v>0</v>
      </c>
      <c r="H10" s="30">
        <f>SUMIFS(Table2[Qty Purchased],Table2[Supplies],'Packaging Inventory Sum'!$C10)</f>
        <v>0</v>
      </c>
      <c r="I10" s="1"/>
      <c r="J10" s="1">
        <f>SUMIFS(Table2[Purchase Cost],Table2[Supplies],'Packaging Inventory Sum'!$C10)</f>
        <v>0</v>
      </c>
      <c r="K10" s="30">
        <f>SUMIFS(Table2[Qty Used],Table2[Out of Inventory],'Packaging Inventory Sum'!$C10)</f>
        <v>0</v>
      </c>
      <c r="L10" s="1"/>
      <c r="M10" s="1">
        <f>SUMIFS(Table2[Total Used Cost],Table2[Out of Inventory],'Packaging Inventory Sum'!$C10)</f>
        <v>0</v>
      </c>
      <c r="N10" s="30">
        <f t="shared" si="0"/>
        <v>0</v>
      </c>
      <c r="O10" s="1" t="e">
        <f t="shared" si="2"/>
        <v>#DIV/0!</v>
      </c>
      <c r="P10" s="1">
        <f t="shared" si="3"/>
        <v>0</v>
      </c>
    </row>
    <row r="11" spans="2:16" x14ac:dyDescent="0.25">
      <c r="E11" s="30">
        <f>SUMIFS(Table2[Start Qty],Table2[Supplies],'Packaging Inventory Sum'!$C11)</f>
        <v>0</v>
      </c>
      <c r="F11" s="1" t="e">
        <f t="shared" si="1"/>
        <v>#DIV/0!</v>
      </c>
      <c r="G11" s="1">
        <f>SUMIFS(Table2[Start Inventory],Table2[Supplies],'Packaging Inventory Sum'!$C11)</f>
        <v>0</v>
      </c>
      <c r="H11" s="30">
        <f>SUMIFS(Table2[Qty Purchased],Table2[Supplies],'Packaging Inventory Sum'!$C11)</f>
        <v>0</v>
      </c>
      <c r="I11" s="1"/>
      <c r="J11" s="1">
        <f>SUMIFS(Table2[Purchase Cost],Table2[Supplies],'Packaging Inventory Sum'!$C11)</f>
        <v>0</v>
      </c>
      <c r="K11" s="30">
        <f>SUMIFS(Table2[Qty Used],Table2[Out of Inventory],'Packaging Inventory Sum'!$C11)</f>
        <v>0</v>
      </c>
      <c r="L11" s="1"/>
      <c r="M11" s="1">
        <f>SUMIFS(Table2[Total Used Cost],Table2[Out of Inventory],'Packaging Inventory Sum'!$C11)</f>
        <v>0</v>
      </c>
      <c r="N11" s="30">
        <f t="shared" si="0"/>
        <v>0</v>
      </c>
      <c r="O11" s="1" t="e">
        <f t="shared" si="2"/>
        <v>#DIV/0!</v>
      </c>
      <c r="P11" s="1">
        <f t="shared" si="3"/>
        <v>0</v>
      </c>
    </row>
    <row r="12" spans="2:16" x14ac:dyDescent="0.25">
      <c r="E12" s="30">
        <f>SUMIFS(Table2[Start Qty],Table2[Supplies],'Packaging Inventory Sum'!$C12)</f>
        <v>0</v>
      </c>
      <c r="F12" s="1" t="e">
        <f t="shared" si="1"/>
        <v>#DIV/0!</v>
      </c>
      <c r="G12" s="1">
        <f>SUMIFS(Table2[Start Inventory],Table2[Supplies],'Packaging Inventory Sum'!$C12)</f>
        <v>0</v>
      </c>
      <c r="H12" s="30">
        <f>SUMIFS(Table2[Qty Purchased],Table2[Supplies],'Packaging Inventory Sum'!$C12)</f>
        <v>0</v>
      </c>
      <c r="I12" s="1"/>
      <c r="J12" s="1">
        <f>SUMIFS(Table2[Purchase Cost],Table2[Supplies],'Packaging Inventory Sum'!$C12)</f>
        <v>0</v>
      </c>
      <c r="K12" s="30">
        <f>SUMIFS(Table2[Qty Used],Table2[Out of Inventory],'Packaging Inventory Sum'!$C12)</f>
        <v>0</v>
      </c>
      <c r="L12" s="1"/>
      <c r="M12" s="1">
        <f>SUMIFS(Table2[Total Used Cost],Table2[Out of Inventory],'Packaging Inventory Sum'!$C12)</f>
        <v>0</v>
      </c>
      <c r="N12" s="30">
        <f t="shared" si="0"/>
        <v>0</v>
      </c>
      <c r="O12" s="1" t="e">
        <f t="shared" si="2"/>
        <v>#DIV/0!</v>
      </c>
      <c r="P12" s="1">
        <f t="shared" si="3"/>
        <v>0</v>
      </c>
    </row>
    <row r="13" spans="2:16" x14ac:dyDescent="0.25">
      <c r="E13" s="30">
        <f>SUMIFS(Table2[Start Qty],Table2[Supplies],'Packaging Inventory Sum'!$C13)</f>
        <v>0</v>
      </c>
      <c r="F13" s="1" t="e">
        <f t="shared" si="1"/>
        <v>#DIV/0!</v>
      </c>
      <c r="G13" s="1">
        <f>SUMIFS(Table2[Start Inventory],Table2[Supplies],'Packaging Inventory Sum'!$C13)</f>
        <v>0</v>
      </c>
      <c r="H13" s="30">
        <f>SUMIFS(Table2[Qty Purchased],Table2[Supplies],'Packaging Inventory Sum'!$C13)</f>
        <v>0</v>
      </c>
      <c r="I13" s="1"/>
      <c r="J13" s="1">
        <f>SUMIFS(Table2[Purchase Cost],Table2[Supplies],'Packaging Inventory Sum'!$C13)</f>
        <v>0</v>
      </c>
      <c r="K13" s="30">
        <f>SUMIFS(Table2[Qty Used],Table2[Out of Inventory],'Packaging Inventory Sum'!$C13)</f>
        <v>0</v>
      </c>
      <c r="L13" s="1"/>
      <c r="M13" s="1">
        <f>SUMIFS(Table2[Total Used Cost],Table2[Out of Inventory],'Packaging Inventory Sum'!$C13)</f>
        <v>0</v>
      </c>
      <c r="N13" s="30">
        <f t="shared" si="0"/>
        <v>0</v>
      </c>
      <c r="O13" s="1" t="e">
        <f t="shared" si="2"/>
        <v>#DIV/0!</v>
      </c>
      <c r="P13" s="1">
        <f t="shared" si="3"/>
        <v>0</v>
      </c>
    </row>
    <row r="14" spans="2:16" x14ac:dyDescent="0.25">
      <c r="E14" s="30">
        <f>SUMIFS(Table2[Start Qty],Table2[Supplies],'Packaging Inventory Sum'!$C14)</f>
        <v>0</v>
      </c>
      <c r="F14" s="1" t="e">
        <f t="shared" si="1"/>
        <v>#DIV/0!</v>
      </c>
      <c r="G14" s="1">
        <f>SUMIFS(Table2[Start Inventory],Table2[Supplies],'Packaging Inventory Sum'!$C14)</f>
        <v>0</v>
      </c>
      <c r="H14" s="30">
        <f>SUMIFS(Table2[Qty Purchased],Table2[Supplies],'Packaging Inventory Sum'!$C14)</f>
        <v>0</v>
      </c>
      <c r="I14" s="1"/>
      <c r="J14" s="1">
        <f>SUMIFS(Table2[Purchase Cost],Table2[Supplies],'Packaging Inventory Sum'!$C14)</f>
        <v>0</v>
      </c>
      <c r="K14" s="30">
        <f>SUMIFS(Table2[Qty Used],Table2[Out of Inventory],'Packaging Inventory Sum'!$C14)</f>
        <v>0</v>
      </c>
      <c r="L14" s="1"/>
      <c r="M14" s="1">
        <f>SUMIFS(Table2[Total Used Cost],Table2[Out of Inventory],'Packaging Inventory Sum'!$C14)</f>
        <v>0</v>
      </c>
      <c r="N14" s="30">
        <f t="shared" si="0"/>
        <v>0</v>
      </c>
      <c r="O14" s="1" t="e">
        <f t="shared" si="2"/>
        <v>#DIV/0!</v>
      </c>
      <c r="P14" s="1">
        <f t="shared" si="3"/>
        <v>0</v>
      </c>
    </row>
    <row r="15" spans="2:16" x14ac:dyDescent="0.25">
      <c r="E15" s="30">
        <f>SUMIFS(Table2[Start Qty],Table2[Supplies],'Packaging Inventory Sum'!$C15)</f>
        <v>0</v>
      </c>
      <c r="F15" s="1" t="e">
        <f t="shared" si="1"/>
        <v>#DIV/0!</v>
      </c>
      <c r="G15" s="1">
        <f>SUMIFS(Table2[Start Inventory],Table2[Supplies],'Packaging Inventory Sum'!$C15)</f>
        <v>0</v>
      </c>
      <c r="H15" s="30">
        <f>SUMIFS(Table2[Qty Purchased],Table2[Supplies],'Packaging Inventory Sum'!$C15)</f>
        <v>0</v>
      </c>
      <c r="I15" s="1"/>
      <c r="J15" s="1">
        <f>SUMIFS(Table2[Purchase Cost],Table2[Supplies],'Packaging Inventory Sum'!$C15)</f>
        <v>0</v>
      </c>
      <c r="K15" s="30">
        <f>SUMIFS(Table2[Qty Used],Table2[Out of Inventory],'Packaging Inventory Sum'!$C15)</f>
        <v>0</v>
      </c>
      <c r="L15" s="1"/>
      <c r="M15" s="1">
        <f>SUMIFS(Table2[Total Used Cost],Table2[Out of Inventory],'Packaging Inventory Sum'!$C15)</f>
        <v>0</v>
      </c>
      <c r="N15" s="30">
        <f t="shared" si="0"/>
        <v>0</v>
      </c>
      <c r="O15" s="1" t="e">
        <f t="shared" si="2"/>
        <v>#DIV/0!</v>
      </c>
      <c r="P15" s="1">
        <f t="shared" si="3"/>
        <v>0</v>
      </c>
    </row>
    <row r="16" spans="2:16" x14ac:dyDescent="0.25">
      <c r="E16" s="30">
        <f>SUMIFS(Table2[Start Qty],Table2[Supplies],'Packaging Inventory Sum'!$C16)</f>
        <v>0</v>
      </c>
      <c r="F16" s="1" t="e">
        <f t="shared" si="1"/>
        <v>#DIV/0!</v>
      </c>
      <c r="G16" s="1">
        <f>SUMIFS(Table2[Start Inventory],Table2[Supplies],'Packaging Inventory Sum'!$C16)</f>
        <v>0</v>
      </c>
      <c r="H16" s="30">
        <f>SUMIFS(Table2[Qty Purchased],Table2[Supplies],'Packaging Inventory Sum'!$C16)</f>
        <v>0</v>
      </c>
      <c r="I16" s="1"/>
      <c r="J16" s="1">
        <f>SUMIFS(Table2[Purchase Cost],Table2[Supplies],'Packaging Inventory Sum'!$C16)</f>
        <v>0</v>
      </c>
      <c r="K16" s="30">
        <f>SUMIFS(Table2[Qty Used],Table2[Out of Inventory],'Packaging Inventory Sum'!$C16)</f>
        <v>0</v>
      </c>
      <c r="L16" s="1"/>
      <c r="M16" s="1">
        <f>SUMIFS(Table2[Total Used Cost],Table2[Out of Inventory],'Packaging Inventory Sum'!$C16)</f>
        <v>0</v>
      </c>
      <c r="N16" s="30">
        <f t="shared" si="0"/>
        <v>0</v>
      </c>
      <c r="O16" s="1" t="e">
        <f t="shared" si="2"/>
        <v>#DIV/0!</v>
      </c>
      <c r="P16" s="1">
        <f t="shared" si="3"/>
        <v>0</v>
      </c>
    </row>
    <row r="17" spans="5:16" x14ac:dyDescent="0.25">
      <c r="E17" s="30">
        <f>SUMIFS(Table2[Start Qty],Table2[Supplies],'Packaging Inventory Sum'!$C17)</f>
        <v>0</v>
      </c>
      <c r="F17" s="1" t="e">
        <f t="shared" si="1"/>
        <v>#DIV/0!</v>
      </c>
      <c r="G17" s="1">
        <f>SUMIFS(Table2[Start Inventory],Table2[Supplies],'Packaging Inventory Sum'!$C17)</f>
        <v>0</v>
      </c>
      <c r="H17" s="30">
        <f>SUMIFS(Table2[Qty Purchased],Table2[Supplies],'Packaging Inventory Sum'!$C17)</f>
        <v>0</v>
      </c>
      <c r="I17" s="1"/>
      <c r="J17" s="1">
        <f>SUMIFS(Table2[Purchase Cost],Table2[Supplies],'Packaging Inventory Sum'!$C17)</f>
        <v>0</v>
      </c>
      <c r="K17" s="30">
        <f>SUMIFS(Table2[Qty Used],Table2[Out of Inventory],'Packaging Inventory Sum'!$C17)</f>
        <v>0</v>
      </c>
      <c r="L17" s="1"/>
      <c r="M17" s="1">
        <f>SUMIFS(Table2[Total Used Cost],Table2[Out of Inventory],'Packaging Inventory Sum'!$C17)</f>
        <v>0</v>
      </c>
      <c r="N17" s="30">
        <f t="shared" si="0"/>
        <v>0</v>
      </c>
      <c r="O17" s="1" t="e">
        <f t="shared" si="2"/>
        <v>#DIV/0!</v>
      </c>
      <c r="P17" s="1">
        <f t="shared" si="3"/>
        <v>0</v>
      </c>
    </row>
    <row r="18" spans="5:16" x14ac:dyDescent="0.25">
      <c r="E18" s="30">
        <f>SUMIFS(Table2[Start Qty],Table2[Supplies],'Packaging Inventory Sum'!$C18)</f>
        <v>0</v>
      </c>
      <c r="F18" s="1" t="e">
        <f t="shared" si="1"/>
        <v>#DIV/0!</v>
      </c>
      <c r="G18" s="1">
        <f>SUMIFS(Table2[Start Inventory],Table2[Supplies],'Packaging Inventory Sum'!$C18)</f>
        <v>0</v>
      </c>
      <c r="H18" s="30">
        <f>SUMIFS(Table2[Qty Purchased],Table2[Supplies],'Packaging Inventory Sum'!$C18)</f>
        <v>0</v>
      </c>
      <c r="I18" s="1"/>
      <c r="J18" s="1">
        <f>SUMIFS(Table2[Purchase Cost],Table2[Supplies],'Packaging Inventory Sum'!$C18)</f>
        <v>0</v>
      </c>
      <c r="K18" s="30">
        <f>SUMIFS(Table2[Qty Used],Table2[Out of Inventory],'Packaging Inventory Sum'!$C18)</f>
        <v>0</v>
      </c>
      <c r="L18" s="1"/>
      <c r="M18" s="1">
        <f>SUMIFS(Table2[Total Used Cost],Table2[Out of Inventory],'Packaging Inventory Sum'!$C18)</f>
        <v>0</v>
      </c>
      <c r="N18" s="30">
        <f t="shared" si="0"/>
        <v>0</v>
      </c>
      <c r="O18" s="1" t="e">
        <f t="shared" si="2"/>
        <v>#DIV/0!</v>
      </c>
      <c r="P18" s="1">
        <f t="shared" si="3"/>
        <v>0</v>
      </c>
    </row>
    <row r="19" spans="5:16" x14ac:dyDescent="0.25">
      <c r="E19" s="30">
        <f>SUMIFS(Table2[Start Qty],Table2[Supplies],'Packaging Inventory Sum'!$C19)</f>
        <v>0</v>
      </c>
      <c r="F19" s="1" t="e">
        <f t="shared" si="1"/>
        <v>#DIV/0!</v>
      </c>
      <c r="G19" s="1">
        <f>SUMIFS(Table2[Start Inventory],Table2[Supplies],'Packaging Inventory Sum'!$C19)</f>
        <v>0</v>
      </c>
      <c r="H19" s="30">
        <f>SUMIFS(Table2[Qty Purchased],Table2[Supplies],'Packaging Inventory Sum'!$C19)</f>
        <v>0</v>
      </c>
      <c r="I19" s="1"/>
      <c r="J19" s="1">
        <f>SUMIFS(Table2[Purchase Cost],Table2[Supplies],'Packaging Inventory Sum'!$C19)</f>
        <v>0</v>
      </c>
      <c r="K19" s="30">
        <f>SUMIFS(Table2[Qty Used],Table2[Out of Inventory],'Packaging Inventory Sum'!$C19)</f>
        <v>0</v>
      </c>
      <c r="L19" s="1"/>
      <c r="M19" s="1">
        <f>SUMIFS(Table2[Total Used Cost],Table2[Out of Inventory],'Packaging Inventory Sum'!$C19)</f>
        <v>0</v>
      </c>
      <c r="N19" s="30">
        <f t="shared" si="0"/>
        <v>0</v>
      </c>
      <c r="O19" s="1" t="e">
        <f t="shared" si="2"/>
        <v>#DIV/0!</v>
      </c>
      <c r="P19" s="1">
        <f t="shared" si="3"/>
        <v>0</v>
      </c>
    </row>
    <row r="20" spans="5:16" x14ac:dyDescent="0.25">
      <c r="E20" s="30">
        <f>SUMIFS(Table2[Start Qty],Table2[Supplies],'Packaging Inventory Sum'!$C20)</f>
        <v>0</v>
      </c>
      <c r="F20" s="1" t="e">
        <f t="shared" si="1"/>
        <v>#DIV/0!</v>
      </c>
      <c r="G20" s="1">
        <f>SUMIFS(Table2[Start Inventory],Table2[Supplies],'Packaging Inventory Sum'!$C20)</f>
        <v>0</v>
      </c>
      <c r="H20" s="30">
        <f>SUMIFS(Table2[Qty Purchased],Table2[Supplies],'Packaging Inventory Sum'!$C20)</f>
        <v>0</v>
      </c>
      <c r="I20" s="1"/>
      <c r="J20" s="1">
        <f>SUMIFS(Table2[Purchase Cost],Table2[Supplies],'Packaging Inventory Sum'!$C20)</f>
        <v>0</v>
      </c>
      <c r="K20" s="30">
        <f>SUMIFS(Table2[Qty Used],Table2[Out of Inventory],'Packaging Inventory Sum'!$C20)</f>
        <v>0</v>
      </c>
      <c r="L20" s="1"/>
      <c r="M20" s="1">
        <f>SUMIFS(Table2[Total Used Cost],Table2[Out of Inventory],'Packaging Inventory Sum'!$C20)</f>
        <v>0</v>
      </c>
      <c r="N20" s="30">
        <f t="shared" si="0"/>
        <v>0</v>
      </c>
      <c r="O20" s="1" t="e">
        <f t="shared" si="2"/>
        <v>#DIV/0!</v>
      </c>
      <c r="P20" s="1">
        <f t="shared" si="3"/>
        <v>0</v>
      </c>
    </row>
    <row r="21" spans="5:16" x14ac:dyDescent="0.25">
      <c r="E21" s="30">
        <f>SUMIFS(Table2[Start Qty],Table2[Supplies],'Packaging Inventory Sum'!$C21)</f>
        <v>0</v>
      </c>
      <c r="F21" s="1" t="e">
        <f t="shared" si="1"/>
        <v>#DIV/0!</v>
      </c>
      <c r="G21" s="1">
        <f>SUMIFS(Table2[Start Inventory],Table2[Supplies],'Packaging Inventory Sum'!$C21)</f>
        <v>0</v>
      </c>
      <c r="H21" s="30">
        <f>SUMIFS(Table2[Qty Purchased],Table2[Supplies],'Packaging Inventory Sum'!$C21)</f>
        <v>0</v>
      </c>
      <c r="I21" s="1"/>
      <c r="J21" s="1">
        <f>SUMIFS(Table2[Purchase Cost],Table2[Supplies],'Packaging Inventory Sum'!$C21)</f>
        <v>0</v>
      </c>
      <c r="K21" s="30">
        <f>SUMIFS(Table2[Qty Used],Table2[Out of Inventory],'Packaging Inventory Sum'!$C21)</f>
        <v>0</v>
      </c>
      <c r="L21" s="1"/>
      <c r="M21" s="1">
        <f>SUMIFS(Table2[Total Used Cost],Table2[Out of Inventory],'Packaging Inventory Sum'!$C21)</f>
        <v>0</v>
      </c>
      <c r="N21" s="30">
        <f t="shared" si="0"/>
        <v>0</v>
      </c>
      <c r="O21" s="1" t="e">
        <f t="shared" si="2"/>
        <v>#DIV/0!</v>
      </c>
      <c r="P21" s="1">
        <f t="shared" si="3"/>
        <v>0</v>
      </c>
    </row>
    <row r="22" spans="5:16" x14ac:dyDescent="0.25">
      <c r="E22" s="30">
        <f>SUMIFS(Table2[Start Qty],Table2[Supplies],'Packaging Inventory Sum'!$C22)</f>
        <v>0</v>
      </c>
      <c r="F22" s="1" t="e">
        <f t="shared" si="1"/>
        <v>#DIV/0!</v>
      </c>
      <c r="G22" s="1">
        <f>SUMIFS(Table2[Start Inventory],Table2[Supplies],'Packaging Inventory Sum'!$C22)</f>
        <v>0</v>
      </c>
      <c r="H22" s="30">
        <f>SUMIFS(Table2[Qty Purchased],Table2[Supplies],'Packaging Inventory Sum'!$C22)</f>
        <v>0</v>
      </c>
      <c r="I22" s="1"/>
      <c r="J22" s="1">
        <f>SUMIFS(Table2[Purchase Cost],Table2[Supplies],'Packaging Inventory Sum'!$C22)</f>
        <v>0</v>
      </c>
      <c r="K22" s="30">
        <f>SUMIFS(Table2[Qty Used],Table2[Out of Inventory],'Packaging Inventory Sum'!$C22)</f>
        <v>0</v>
      </c>
      <c r="L22" s="1"/>
      <c r="M22" s="1">
        <f>SUMIFS(Table2[Total Used Cost],Table2[Out of Inventory],'Packaging Inventory Sum'!$C22)</f>
        <v>0</v>
      </c>
      <c r="N22" s="30">
        <f t="shared" si="0"/>
        <v>0</v>
      </c>
      <c r="O22" s="1" t="e">
        <f t="shared" si="2"/>
        <v>#DIV/0!</v>
      </c>
      <c r="P22" s="1">
        <f t="shared" si="3"/>
        <v>0</v>
      </c>
    </row>
    <row r="23" spans="5:16" x14ac:dyDescent="0.25">
      <c r="E23" s="30">
        <f>SUMIFS(Table2[Start Qty],Table2[Supplies],'Packaging Inventory Sum'!$C23)</f>
        <v>0</v>
      </c>
      <c r="F23" s="1" t="e">
        <f t="shared" si="1"/>
        <v>#DIV/0!</v>
      </c>
      <c r="G23" s="1">
        <f>SUMIFS(Table2[Start Inventory],Table2[Supplies],'Packaging Inventory Sum'!$C23)</f>
        <v>0</v>
      </c>
      <c r="H23" s="30">
        <f>SUMIFS(Table2[Qty Purchased],Table2[Supplies],'Packaging Inventory Sum'!$C23)</f>
        <v>0</v>
      </c>
      <c r="I23" s="1"/>
      <c r="J23" s="1">
        <f>SUMIFS(Table2[Purchase Cost],Table2[Supplies],'Packaging Inventory Sum'!$C23)</f>
        <v>0</v>
      </c>
      <c r="K23" s="30">
        <f>SUMIFS(Table2[Qty Used],Table2[Out of Inventory],'Packaging Inventory Sum'!$C23)</f>
        <v>0</v>
      </c>
      <c r="L23" s="1"/>
      <c r="M23" s="1">
        <f>SUMIFS(Table2[Total Used Cost],Table2[Out of Inventory],'Packaging Inventory Sum'!$C23)</f>
        <v>0</v>
      </c>
      <c r="N23" s="30">
        <f t="shared" si="0"/>
        <v>0</v>
      </c>
      <c r="O23" s="1" t="e">
        <f t="shared" si="2"/>
        <v>#DIV/0!</v>
      </c>
      <c r="P23" s="1">
        <f t="shared" si="3"/>
        <v>0</v>
      </c>
    </row>
    <row r="24" spans="5:16" x14ac:dyDescent="0.25">
      <c r="E24" s="30">
        <f>SUMIFS(Table2[Start Qty],Table2[Supplies],'Packaging Inventory Sum'!$C24)</f>
        <v>0</v>
      </c>
      <c r="F24" s="1" t="e">
        <f t="shared" si="1"/>
        <v>#DIV/0!</v>
      </c>
      <c r="G24" s="1">
        <f>SUMIFS(Table2[Start Inventory],Table2[Supplies],'Packaging Inventory Sum'!$C24)</f>
        <v>0</v>
      </c>
      <c r="H24" s="30">
        <f>SUMIFS(Table2[Qty Purchased],Table2[Supplies],'Packaging Inventory Sum'!$C24)</f>
        <v>0</v>
      </c>
      <c r="I24" s="1"/>
      <c r="J24" s="1">
        <f>SUMIFS(Table2[Purchase Cost],Table2[Supplies],'Packaging Inventory Sum'!$C24)</f>
        <v>0</v>
      </c>
      <c r="K24" s="30">
        <f>SUMIFS(Table2[Qty Used],Table2[Out of Inventory],'Packaging Inventory Sum'!$C24)</f>
        <v>0</v>
      </c>
      <c r="L24" s="1"/>
      <c r="M24" s="1">
        <f>SUMIFS(Table2[Total Used Cost],Table2[Out of Inventory],'Packaging Inventory Sum'!$C24)</f>
        <v>0</v>
      </c>
      <c r="N24" s="30">
        <f t="shared" si="0"/>
        <v>0</v>
      </c>
      <c r="O24" s="1" t="e">
        <f t="shared" si="2"/>
        <v>#DIV/0!</v>
      </c>
      <c r="P24" s="1">
        <f t="shared" si="3"/>
        <v>0</v>
      </c>
    </row>
    <row r="25" spans="5:16" x14ac:dyDescent="0.25">
      <c r="E25" s="30">
        <f>SUMIFS(Table2[Start Qty],Table2[Supplies],'Packaging Inventory Sum'!$C25)</f>
        <v>0</v>
      </c>
      <c r="F25" s="1" t="e">
        <f t="shared" si="1"/>
        <v>#DIV/0!</v>
      </c>
      <c r="G25" s="1">
        <f>SUMIFS(Table2[Start Inventory],Table2[Supplies],'Packaging Inventory Sum'!$C25)</f>
        <v>0</v>
      </c>
      <c r="H25" s="30">
        <f>SUMIFS(Table2[Qty Purchased],Table2[Supplies],'Packaging Inventory Sum'!$C25)</f>
        <v>0</v>
      </c>
      <c r="I25" s="1"/>
      <c r="J25" s="1">
        <f>SUMIFS(Table2[Purchase Cost],Table2[Supplies],'Packaging Inventory Sum'!$C25)</f>
        <v>0</v>
      </c>
      <c r="K25" s="30">
        <f>SUMIFS(Table2[Qty Used],Table2[Out of Inventory],'Packaging Inventory Sum'!$C25)</f>
        <v>0</v>
      </c>
      <c r="L25" s="1"/>
      <c r="M25" s="1">
        <f>SUMIFS(Table2[Total Used Cost],Table2[Out of Inventory],'Packaging Inventory Sum'!$C25)</f>
        <v>0</v>
      </c>
      <c r="N25" s="30">
        <f t="shared" si="0"/>
        <v>0</v>
      </c>
      <c r="O25" s="1" t="e">
        <f t="shared" si="2"/>
        <v>#DIV/0!</v>
      </c>
      <c r="P25" s="1">
        <f t="shared" si="3"/>
        <v>0</v>
      </c>
    </row>
    <row r="26" spans="5:16" x14ac:dyDescent="0.25">
      <c r="E26" s="30">
        <f>SUMIFS(Table2[Start Qty],Table2[Supplies],'Packaging Inventory Sum'!$C26)</f>
        <v>0</v>
      </c>
      <c r="F26" s="1" t="e">
        <f t="shared" si="1"/>
        <v>#DIV/0!</v>
      </c>
      <c r="G26" s="1">
        <f>SUMIFS(Table2[Start Inventory],Table2[Supplies],'Packaging Inventory Sum'!$C26)</f>
        <v>0</v>
      </c>
      <c r="H26" s="30">
        <f>SUMIFS(Table2[Qty Purchased],Table2[Supplies],'Packaging Inventory Sum'!$C26)</f>
        <v>0</v>
      </c>
      <c r="I26" s="1"/>
      <c r="J26" s="1">
        <f>SUMIFS(Table2[Purchase Cost],Table2[Supplies],'Packaging Inventory Sum'!$C26)</f>
        <v>0</v>
      </c>
      <c r="K26" s="30">
        <f>SUMIFS(Table2[Qty Used],Table2[Out of Inventory],'Packaging Inventory Sum'!$C26)</f>
        <v>0</v>
      </c>
      <c r="L26" s="1"/>
      <c r="M26" s="1">
        <f>SUMIFS(Table2[Total Used Cost],Table2[Out of Inventory],'Packaging Inventory Sum'!$C26)</f>
        <v>0</v>
      </c>
      <c r="N26" s="30">
        <f t="shared" si="0"/>
        <v>0</v>
      </c>
      <c r="O26" s="1" t="e">
        <f t="shared" si="2"/>
        <v>#DIV/0!</v>
      </c>
      <c r="P26" s="1">
        <f t="shared" si="3"/>
        <v>0</v>
      </c>
    </row>
    <row r="27" spans="5:16" x14ac:dyDescent="0.25">
      <c r="E27" s="30">
        <f>SUMIFS(Table2[Start Qty],Table2[Supplies],'Packaging Inventory Sum'!$C27)</f>
        <v>0</v>
      </c>
      <c r="F27" s="1" t="e">
        <f t="shared" si="1"/>
        <v>#DIV/0!</v>
      </c>
      <c r="G27" s="1">
        <f>SUMIFS(Table2[Start Inventory],Table2[Supplies],'Packaging Inventory Sum'!$C27)</f>
        <v>0</v>
      </c>
      <c r="H27" s="30">
        <f>SUMIFS(Table2[Qty Purchased],Table2[Supplies],'Packaging Inventory Sum'!$C27)</f>
        <v>0</v>
      </c>
      <c r="I27" s="1"/>
      <c r="J27" s="1">
        <f>SUMIFS(Table2[Purchase Cost],Table2[Supplies],'Packaging Inventory Sum'!$C27)</f>
        <v>0</v>
      </c>
      <c r="K27" s="30">
        <f>SUMIFS(Table2[Qty Used],Table2[Out of Inventory],'Packaging Inventory Sum'!$C27)</f>
        <v>0</v>
      </c>
      <c r="L27" s="1"/>
      <c r="M27" s="1">
        <f>SUMIFS(Table2[Total Used Cost],Table2[Out of Inventory],'Packaging Inventory Sum'!$C27)</f>
        <v>0</v>
      </c>
      <c r="N27" s="30">
        <f t="shared" si="0"/>
        <v>0</v>
      </c>
      <c r="O27" s="1" t="e">
        <f t="shared" si="2"/>
        <v>#DIV/0!</v>
      </c>
      <c r="P27" s="1">
        <f t="shared" si="3"/>
        <v>0</v>
      </c>
    </row>
    <row r="28" spans="5:16" x14ac:dyDescent="0.25">
      <c r="E28" s="30">
        <f>SUMIFS(Table2[Start Qty],Table2[Supplies],'Packaging Inventory Sum'!$C28)</f>
        <v>0</v>
      </c>
      <c r="F28" s="1" t="e">
        <f t="shared" si="1"/>
        <v>#DIV/0!</v>
      </c>
      <c r="G28" s="1">
        <f>SUMIFS(Table2[Start Inventory],Table2[Supplies],'Packaging Inventory Sum'!$C28)</f>
        <v>0</v>
      </c>
      <c r="H28" s="30">
        <f>SUMIFS(Table2[Qty Purchased],Table2[Supplies],'Packaging Inventory Sum'!$C28)</f>
        <v>0</v>
      </c>
      <c r="I28" s="1"/>
      <c r="J28" s="1">
        <f>SUMIFS(Table2[Purchase Cost],Table2[Supplies],'Packaging Inventory Sum'!$C28)</f>
        <v>0</v>
      </c>
      <c r="K28" s="30">
        <f>SUMIFS(Table2[Qty Used],Table2[Out of Inventory],'Packaging Inventory Sum'!$C28)</f>
        <v>0</v>
      </c>
      <c r="L28" s="1"/>
      <c r="M28" s="1">
        <f>SUMIFS(Table2[Total Used Cost],Table2[Out of Inventory],'Packaging Inventory Sum'!$C28)</f>
        <v>0</v>
      </c>
      <c r="N28" s="30">
        <f t="shared" si="0"/>
        <v>0</v>
      </c>
      <c r="O28" s="1" t="e">
        <f t="shared" si="2"/>
        <v>#DIV/0!</v>
      </c>
      <c r="P28" s="1">
        <f t="shared" si="3"/>
        <v>0</v>
      </c>
    </row>
    <row r="29" spans="5:16" x14ac:dyDescent="0.25">
      <c r="E29" s="30">
        <f>SUMIFS(Table2[Start Qty],Table2[Supplies],'Packaging Inventory Sum'!$C29)</f>
        <v>0</v>
      </c>
      <c r="F29" s="1" t="e">
        <f t="shared" si="1"/>
        <v>#DIV/0!</v>
      </c>
      <c r="G29" s="1">
        <f>SUMIFS(Table2[Start Inventory],Table2[Supplies],'Packaging Inventory Sum'!$C29)</f>
        <v>0</v>
      </c>
      <c r="H29" s="30">
        <f>SUMIFS(Table2[Qty Purchased],Table2[Supplies],'Packaging Inventory Sum'!$C29)</f>
        <v>0</v>
      </c>
      <c r="I29" s="1"/>
      <c r="J29" s="1">
        <f>SUMIFS(Table2[Purchase Cost],Table2[Supplies],'Packaging Inventory Sum'!$C29)</f>
        <v>0</v>
      </c>
      <c r="K29" s="30">
        <f>SUMIFS(Table2[Qty Used],Table2[Out of Inventory],'Packaging Inventory Sum'!$C29)</f>
        <v>0</v>
      </c>
      <c r="L29" s="1"/>
      <c r="M29" s="1">
        <f>SUMIFS(Table2[Total Used Cost],Table2[Out of Inventory],'Packaging Inventory Sum'!$C29)</f>
        <v>0</v>
      </c>
      <c r="N29" s="30">
        <f t="shared" si="0"/>
        <v>0</v>
      </c>
      <c r="O29" s="1" t="e">
        <f t="shared" si="2"/>
        <v>#DIV/0!</v>
      </c>
      <c r="P29" s="1">
        <f t="shared" si="3"/>
        <v>0</v>
      </c>
    </row>
    <row r="30" spans="5:16" x14ac:dyDescent="0.25">
      <c r="E30" s="30">
        <f>SUMIFS(Table2[Start Qty],Table2[Supplies],'Packaging Inventory Sum'!$C30)</f>
        <v>0</v>
      </c>
      <c r="F30" s="1" t="e">
        <f t="shared" si="1"/>
        <v>#DIV/0!</v>
      </c>
      <c r="G30" s="1">
        <f>SUMIFS(Table2[Start Inventory],Table2[Supplies],'Packaging Inventory Sum'!$C30)</f>
        <v>0</v>
      </c>
      <c r="H30" s="30">
        <f>SUMIFS(Table2[Qty Purchased],Table2[Supplies],'Packaging Inventory Sum'!$C30)</f>
        <v>0</v>
      </c>
      <c r="I30" s="1"/>
      <c r="J30" s="1">
        <f>SUMIFS(Table2[Purchase Cost],Table2[Supplies],'Packaging Inventory Sum'!$C30)</f>
        <v>0</v>
      </c>
      <c r="K30" s="30">
        <f>SUMIFS(Table2[Qty Used],Table2[Out of Inventory],'Packaging Inventory Sum'!$C30)</f>
        <v>0</v>
      </c>
      <c r="L30" s="1"/>
      <c r="M30" s="1">
        <f>SUMIFS(Table2[Total Used Cost],Table2[Out of Inventory],'Packaging Inventory Sum'!$C30)</f>
        <v>0</v>
      </c>
      <c r="N30" s="30">
        <f t="shared" si="0"/>
        <v>0</v>
      </c>
      <c r="O30" s="1" t="e">
        <f t="shared" si="2"/>
        <v>#DIV/0!</v>
      </c>
      <c r="P30" s="1">
        <f t="shared" si="3"/>
        <v>0</v>
      </c>
    </row>
    <row r="31" spans="5:16" x14ac:dyDescent="0.25">
      <c r="E31" s="30">
        <f>SUMIFS(Table2[Start Qty],Table2[Supplies],'Packaging Inventory Sum'!$C31)</f>
        <v>0</v>
      </c>
      <c r="F31" s="1" t="e">
        <f t="shared" si="1"/>
        <v>#DIV/0!</v>
      </c>
      <c r="G31" s="1">
        <f>SUMIFS(Table2[Start Inventory],Table2[Supplies],'Packaging Inventory Sum'!$C31)</f>
        <v>0</v>
      </c>
      <c r="H31" s="30">
        <f>SUMIFS(Table2[Qty Purchased],Table2[Supplies],'Packaging Inventory Sum'!$C31)</f>
        <v>0</v>
      </c>
      <c r="I31" s="1"/>
      <c r="J31" s="1">
        <f>SUMIFS(Table2[Purchase Cost],Table2[Supplies],'Packaging Inventory Sum'!$C31)</f>
        <v>0</v>
      </c>
      <c r="K31" s="30">
        <f>SUMIFS(Table2[Qty Used],Table2[Out of Inventory],'Packaging Inventory Sum'!$C31)</f>
        <v>0</v>
      </c>
      <c r="L31" s="1"/>
      <c r="M31" s="1">
        <f>SUMIFS(Table2[Total Used Cost],Table2[Out of Inventory],'Packaging Inventory Sum'!$C31)</f>
        <v>0</v>
      </c>
      <c r="N31" s="30">
        <f t="shared" si="0"/>
        <v>0</v>
      </c>
      <c r="O31" s="1" t="e">
        <f t="shared" si="2"/>
        <v>#DIV/0!</v>
      </c>
      <c r="P31" s="1">
        <f t="shared" si="3"/>
        <v>0</v>
      </c>
    </row>
    <row r="32" spans="5:16" x14ac:dyDescent="0.25">
      <c r="E32" s="30">
        <f>SUMIFS(Table2[Start Qty],Table2[Supplies],'Packaging Inventory Sum'!$C32)</f>
        <v>0</v>
      </c>
      <c r="F32" s="1" t="e">
        <f t="shared" si="1"/>
        <v>#DIV/0!</v>
      </c>
      <c r="G32" s="1">
        <f>SUMIFS(Table2[Start Inventory],Table2[Supplies],'Packaging Inventory Sum'!$C32)</f>
        <v>0</v>
      </c>
      <c r="H32" s="30">
        <f>SUMIFS(Table2[Qty Purchased],Table2[Supplies],'Packaging Inventory Sum'!$C32)</f>
        <v>0</v>
      </c>
      <c r="I32" s="1"/>
      <c r="J32" s="1">
        <f>SUMIFS(Table2[Purchase Cost],Table2[Supplies],'Packaging Inventory Sum'!$C32)</f>
        <v>0</v>
      </c>
      <c r="K32" s="30">
        <f>SUMIFS(Table2[Qty Used],Table2[Out of Inventory],'Packaging Inventory Sum'!$C32)</f>
        <v>0</v>
      </c>
      <c r="L32" s="1"/>
      <c r="M32" s="1">
        <f>SUMIFS(Table2[Total Used Cost],Table2[Out of Inventory],'Packaging Inventory Sum'!$C32)</f>
        <v>0</v>
      </c>
      <c r="N32" s="30">
        <f t="shared" si="0"/>
        <v>0</v>
      </c>
      <c r="O32" s="1" t="e">
        <f t="shared" si="2"/>
        <v>#DIV/0!</v>
      </c>
      <c r="P32" s="1">
        <f t="shared" si="3"/>
        <v>0</v>
      </c>
    </row>
    <row r="33" spans="5:16" x14ac:dyDescent="0.25">
      <c r="E33" s="30">
        <f>SUMIFS(Table2[Start Qty],Table2[Supplies],'Packaging Inventory Sum'!$C33)</f>
        <v>0</v>
      </c>
      <c r="F33" s="1" t="e">
        <f t="shared" si="1"/>
        <v>#DIV/0!</v>
      </c>
      <c r="G33" s="1">
        <f>SUMIFS(Table2[Start Inventory],Table2[Supplies],'Packaging Inventory Sum'!$C33)</f>
        <v>0</v>
      </c>
      <c r="H33" s="30">
        <f>SUMIFS(Table2[Qty Purchased],Table2[Supplies],'Packaging Inventory Sum'!$C33)</f>
        <v>0</v>
      </c>
      <c r="I33" s="1"/>
      <c r="J33" s="1">
        <f>SUMIFS(Table2[Purchase Cost],Table2[Supplies],'Packaging Inventory Sum'!$C33)</f>
        <v>0</v>
      </c>
      <c r="K33" s="30">
        <f>SUMIFS(Table2[Qty Used],Table2[Out of Inventory],'Packaging Inventory Sum'!$C33)</f>
        <v>0</v>
      </c>
      <c r="L33" s="1"/>
      <c r="M33" s="1">
        <f>SUMIFS(Table2[Total Used Cost],Table2[Out of Inventory],'Packaging Inventory Sum'!$C33)</f>
        <v>0</v>
      </c>
      <c r="N33" s="30">
        <f t="shared" si="0"/>
        <v>0</v>
      </c>
      <c r="O33" s="1" t="e">
        <f t="shared" si="2"/>
        <v>#DIV/0!</v>
      </c>
      <c r="P33" s="1">
        <f t="shared" si="3"/>
        <v>0</v>
      </c>
    </row>
    <row r="34" spans="5:16" x14ac:dyDescent="0.25">
      <c r="E34" s="30">
        <f>SUMIFS(Table2[Start Qty],Table2[Supplies],'Packaging Inventory Sum'!$C34)</f>
        <v>0</v>
      </c>
      <c r="F34" s="1" t="e">
        <f t="shared" si="1"/>
        <v>#DIV/0!</v>
      </c>
      <c r="G34" s="1">
        <f>SUMIFS(Table2[Start Inventory],Table2[Supplies],'Packaging Inventory Sum'!$C34)</f>
        <v>0</v>
      </c>
      <c r="H34" s="30">
        <f>SUMIFS(Table2[Qty Purchased],Table2[Supplies],'Packaging Inventory Sum'!$C34)</f>
        <v>0</v>
      </c>
      <c r="I34" s="1"/>
      <c r="J34" s="1">
        <f>SUMIFS(Table2[Purchase Cost],Table2[Supplies],'Packaging Inventory Sum'!$C34)</f>
        <v>0</v>
      </c>
      <c r="K34" s="30">
        <f>SUMIFS(Table2[Qty Used],Table2[Out of Inventory],'Packaging Inventory Sum'!$C34)</f>
        <v>0</v>
      </c>
      <c r="L34" s="1"/>
      <c r="M34" s="1">
        <f>SUMIFS(Table2[Total Used Cost],Table2[Out of Inventory],'Packaging Inventory Sum'!$C34)</f>
        <v>0</v>
      </c>
      <c r="N34" s="30">
        <f t="shared" si="0"/>
        <v>0</v>
      </c>
      <c r="O34" s="1" t="e">
        <f t="shared" si="2"/>
        <v>#DIV/0!</v>
      </c>
      <c r="P34" s="1">
        <f t="shared" si="3"/>
        <v>0</v>
      </c>
    </row>
    <row r="35" spans="5:16" x14ac:dyDescent="0.25">
      <c r="E35" s="30">
        <f>SUMIFS(Table2[Start Qty],Table2[Supplies],'Packaging Inventory Sum'!$C35)</f>
        <v>0</v>
      </c>
      <c r="F35" s="1" t="e">
        <f t="shared" si="1"/>
        <v>#DIV/0!</v>
      </c>
      <c r="G35" s="1">
        <f>SUMIFS(Table2[Start Inventory],Table2[Supplies],'Packaging Inventory Sum'!$C35)</f>
        <v>0</v>
      </c>
      <c r="H35" s="30">
        <f>SUMIFS(Table2[Qty Purchased],Table2[Supplies],'Packaging Inventory Sum'!$C35)</f>
        <v>0</v>
      </c>
      <c r="I35" s="1"/>
      <c r="J35" s="1">
        <f>SUMIFS(Table2[Purchase Cost],Table2[Supplies],'Packaging Inventory Sum'!$C35)</f>
        <v>0</v>
      </c>
      <c r="K35" s="30">
        <f>SUMIFS(Table2[Qty Used],Table2[Out of Inventory],'Packaging Inventory Sum'!$C35)</f>
        <v>0</v>
      </c>
      <c r="L35" s="1"/>
      <c r="M35" s="1">
        <f>SUMIFS(Table2[Total Used Cost],Table2[Out of Inventory],'Packaging Inventory Sum'!$C35)</f>
        <v>0</v>
      </c>
      <c r="N35" s="30">
        <f t="shared" si="0"/>
        <v>0</v>
      </c>
      <c r="O35" s="1" t="e">
        <f t="shared" si="2"/>
        <v>#DIV/0!</v>
      </c>
      <c r="P35" s="1">
        <f t="shared" si="3"/>
        <v>0</v>
      </c>
    </row>
    <row r="36" spans="5:16" x14ac:dyDescent="0.25">
      <c r="E36" s="30">
        <f>SUMIFS(Table2[Start Qty],Table2[Supplies],'Packaging Inventory Sum'!$C36)</f>
        <v>0</v>
      </c>
      <c r="F36" s="1" t="e">
        <f t="shared" si="1"/>
        <v>#DIV/0!</v>
      </c>
      <c r="G36" s="1">
        <f>SUMIFS(Table2[Start Inventory],Table2[Supplies],'Packaging Inventory Sum'!$C36)</f>
        <v>0</v>
      </c>
      <c r="H36" s="30">
        <f>SUMIFS(Table2[Qty Purchased],Table2[Supplies],'Packaging Inventory Sum'!$C36)</f>
        <v>0</v>
      </c>
      <c r="I36" s="1"/>
      <c r="J36" s="1">
        <f>SUMIFS(Table2[Purchase Cost],Table2[Supplies],'Packaging Inventory Sum'!$C36)</f>
        <v>0</v>
      </c>
      <c r="K36" s="30">
        <f>SUMIFS(Table2[Qty Used],Table2[Out of Inventory],'Packaging Inventory Sum'!$C36)</f>
        <v>0</v>
      </c>
      <c r="L36" s="1"/>
      <c r="M36" s="1">
        <f>SUMIFS(Table2[Total Used Cost],Table2[Out of Inventory],'Packaging Inventory Sum'!$C36)</f>
        <v>0</v>
      </c>
      <c r="N36" s="30">
        <f t="shared" si="0"/>
        <v>0</v>
      </c>
      <c r="O36" s="1" t="e">
        <f t="shared" si="2"/>
        <v>#DIV/0!</v>
      </c>
      <c r="P36" s="1">
        <f t="shared" si="3"/>
        <v>0</v>
      </c>
    </row>
    <row r="37" spans="5:16" x14ac:dyDescent="0.25">
      <c r="E37" s="30">
        <f>SUMIFS(Table2[Start Qty],Table2[Supplies],'Packaging Inventory Sum'!$C37)</f>
        <v>0</v>
      </c>
      <c r="F37" s="1" t="e">
        <f t="shared" si="1"/>
        <v>#DIV/0!</v>
      </c>
      <c r="G37" s="1">
        <f>SUMIFS(Table2[Start Inventory],Table2[Supplies],'Packaging Inventory Sum'!$C37)</f>
        <v>0</v>
      </c>
      <c r="H37" s="30">
        <f>SUMIFS(Table2[Qty Purchased],Table2[Supplies],'Packaging Inventory Sum'!$C37)</f>
        <v>0</v>
      </c>
      <c r="I37" s="1"/>
      <c r="J37" s="1">
        <f>SUMIFS(Table2[Purchase Cost],Table2[Supplies],'Packaging Inventory Sum'!$C37)</f>
        <v>0</v>
      </c>
      <c r="K37" s="30">
        <f>SUMIFS(Table2[Qty Used],Table2[Out of Inventory],'Packaging Inventory Sum'!$C37)</f>
        <v>0</v>
      </c>
      <c r="L37" s="1"/>
      <c r="M37" s="1">
        <f>SUMIFS(Table2[Total Used Cost],Table2[Out of Inventory],'Packaging Inventory Sum'!$C37)</f>
        <v>0</v>
      </c>
      <c r="N37" s="30">
        <f t="shared" si="0"/>
        <v>0</v>
      </c>
      <c r="O37" s="1" t="e">
        <f t="shared" si="2"/>
        <v>#DIV/0!</v>
      </c>
      <c r="P37" s="1">
        <f t="shared" si="3"/>
        <v>0</v>
      </c>
    </row>
    <row r="38" spans="5:16" x14ac:dyDescent="0.25">
      <c r="E38" s="30">
        <f>SUMIFS(Table2[Start Qty],Table2[Supplies],'Packaging Inventory Sum'!$C38)</f>
        <v>0</v>
      </c>
      <c r="F38" s="1" t="e">
        <f t="shared" si="1"/>
        <v>#DIV/0!</v>
      </c>
      <c r="G38" s="1">
        <f>SUMIFS(Table2[Start Inventory],Table2[Supplies],'Packaging Inventory Sum'!$C38)</f>
        <v>0</v>
      </c>
      <c r="H38" s="30">
        <f>SUMIFS(Table2[Qty Purchased],Table2[Supplies],'Packaging Inventory Sum'!$C38)</f>
        <v>0</v>
      </c>
      <c r="I38" s="1"/>
      <c r="J38" s="1">
        <f>SUMIFS(Table2[Purchase Cost],Table2[Supplies],'Packaging Inventory Sum'!$C38)</f>
        <v>0</v>
      </c>
      <c r="K38" s="30">
        <f>SUMIFS(Table2[Qty Used],Table2[Out of Inventory],'Packaging Inventory Sum'!$C38)</f>
        <v>0</v>
      </c>
      <c r="L38" s="1"/>
      <c r="M38" s="1">
        <f>SUMIFS(Table2[Total Used Cost],Table2[Out of Inventory],'Packaging Inventory Sum'!$C38)</f>
        <v>0</v>
      </c>
      <c r="N38" s="30">
        <f t="shared" si="0"/>
        <v>0</v>
      </c>
      <c r="O38" s="1" t="e">
        <f t="shared" si="2"/>
        <v>#DIV/0!</v>
      </c>
      <c r="P38" s="1">
        <f t="shared" si="3"/>
        <v>0</v>
      </c>
    </row>
    <row r="39" spans="5:16" x14ac:dyDescent="0.25">
      <c r="E39" s="30">
        <f>SUMIFS(Table2[Start Qty],Table2[Supplies],'Packaging Inventory Sum'!$C39)</f>
        <v>0</v>
      </c>
      <c r="F39" s="1" t="e">
        <f t="shared" si="1"/>
        <v>#DIV/0!</v>
      </c>
      <c r="G39" s="1">
        <f>SUMIFS(Table2[Start Inventory],Table2[Supplies],'Packaging Inventory Sum'!$C39)</f>
        <v>0</v>
      </c>
      <c r="H39" s="30">
        <f>SUMIFS(Table2[Qty Purchased],Table2[Supplies],'Packaging Inventory Sum'!$C39)</f>
        <v>0</v>
      </c>
      <c r="I39" s="1"/>
      <c r="J39" s="1">
        <f>SUMIFS(Table2[Purchase Cost],Table2[Supplies],'Packaging Inventory Sum'!$C39)</f>
        <v>0</v>
      </c>
      <c r="K39" s="30">
        <f>SUMIFS(Table2[Qty Used],Table2[Out of Inventory],'Packaging Inventory Sum'!$C39)</f>
        <v>0</v>
      </c>
      <c r="L39" s="1"/>
      <c r="M39" s="1">
        <f>SUMIFS(Table2[Total Used Cost],Table2[Out of Inventory],'Packaging Inventory Sum'!$C39)</f>
        <v>0</v>
      </c>
      <c r="N39" s="30">
        <f t="shared" si="0"/>
        <v>0</v>
      </c>
      <c r="O39" s="1" t="e">
        <f t="shared" si="2"/>
        <v>#DIV/0!</v>
      </c>
      <c r="P39" s="1">
        <f t="shared" si="3"/>
        <v>0</v>
      </c>
    </row>
    <row r="40" spans="5:16" x14ac:dyDescent="0.25">
      <c r="E40" s="30">
        <f>SUMIFS(Table2[Start Qty],Table2[Supplies],'Packaging Inventory Sum'!$C40)</f>
        <v>0</v>
      </c>
      <c r="F40" s="1" t="e">
        <f t="shared" si="1"/>
        <v>#DIV/0!</v>
      </c>
      <c r="G40" s="1">
        <f>SUMIFS(Table2[Start Inventory],Table2[Supplies],'Packaging Inventory Sum'!$C40)</f>
        <v>0</v>
      </c>
      <c r="H40" s="30">
        <f>SUMIFS(Table2[Qty Purchased],Table2[Supplies],'Packaging Inventory Sum'!$C40)</f>
        <v>0</v>
      </c>
      <c r="I40" s="1"/>
      <c r="J40" s="1">
        <f>SUMIFS(Table2[Purchase Cost],Table2[Supplies],'Packaging Inventory Sum'!$C40)</f>
        <v>0</v>
      </c>
      <c r="K40" s="30">
        <f>SUMIFS(Table2[Qty Used],Table2[Out of Inventory],'Packaging Inventory Sum'!$C40)</f>
        <v>0</v>
      </c>
      <c r="L40" s="1"/>
      <c r="M40" s="1">
        <f>SUMIFS(Table2[Total Used Cost],Table2[Out of Inventory],'Packaging Inventory Sum'!$C40)</f>
        <v>0</v>
      </c>
      <c r="N40" s="30">
        <f t="shared" ref="N40:N71" si="4">SUM(E40,H40,-K40)</f>
        <v>0</v>
      </c>
      <c r="O40" s="1" t="e">
        <f t="shared" si="2"/>
        <v>#DIV/0!</v>
      </c>
      <c r="P40" s="1">
        <f t="shared" ref="P40" si="5">SUM(G40,J40,-M40)</f>
        <v>0</v>
      </c>
    </row>
    <row r="41" spans="5:16" x14ac:dyDescent="0.25">
      <c r="E41" s="30">
        <f>SUMIFS(Table2[Start Qty],Table2[Supplies],'Packaging Inventory Sum'!$C41)</f>
        <v>0</v>
      </c>
      <c r="F41" s="1" t="e">
        <f t="shared" ref="F41:F84" si="6">G41/E41</f>
        <v>#DIV/0!</v>
      </c>
      <c r="G41" s="1">
        <f>SUMIFS(Table2[Start Inventory],Table2[Supplies],'Packaging Inventory Sum'!$C41)</f>
        <v>0</v>
      </c>
      <c r="H41" s="30">
        <f>SUMIFS(Table2[Qty Purchased],Table2[Supplies],'Packaging Inventory Sum'!$C41)</f>
        <v>0</v>
      </c>
      <c r="I41" s="1"/>
      <c r="J41" s="1">
        <f>SUMIFS(Table2[Purchase Cost],Table2[Supplies],'Packaging Inventory Sum'!$C41)</f>
        <v>0</v>
      </c>
      <c r="K41" s="30">
        <f>SUMIFS(Table2[Qty Used],Table2[Out of Inventory],'Packaging Inventory Sum'!$C41)</f>
        <v>0</v>
      </c>
      <c r="L41" s="1"/>
      <c r="M41" s="1">
        <f>SUMIFS(Table2[Total Used Cost],Table2[Out of Inventory],'Packaging Inventory Sum'!$C41)</f>
        <v>0</v>
      </c>
      <c r="N41" s="30">
        <f t="shared" si="4"/>
        <v>0</v>
      </c>
      <c r="O41" s="1" t="e">
        <f t="shared" ref="O41:O84" si="7">P41/N41</f>
        <v>#DIV/0!</v>
      </c>
      <c r="P41" s="1">
        <f t="shared" ref="P41:P84" si="8">SUM(G41,J41,-M41)</f>
        <v>0</v>
      </c>
    </row>
    <row r="42" spans="5:16" x14ac:dyDescent="0.25">
      <c r="E42" s="30">
        <f>SUMIFS(Table2[Start Qty],Table2[Supplies],'Packaging Inventory Sum'!$C42)</f>
        <v>0</v>
      </c>
      <c r="F42" s="1" t="e">
        <f t="shared" si="6"/>
        <v>#DIV/0!</v>
      </c>
      <c r="G42" s="1">
        <f>SUMIFS(Table2[Start Inventory],Table2[Supplies],'Packaging Inventory Sum'!$C42)</f>
        <v>0</v>
      </c>
      <c r="H42" s="30">
        <f>SUMIFS(Table2[Qty Purchased],Table2[Supplies],'Packaging Inventory Sum'!$C42)</f>
        <v>0</v>
      </c>
      <c r="I42" s="1"/>
      <c r="J42" s="1">
        <f>SUMIFS(Table2[Purchase Cost],Table2[Supplies],'Packaging Inventory Sum'!$C42)</f>
        <v>0</v>
      </c>
      <c r="K42" s="30">
        <f>SUMIFS(Table2[Qty Used],Table2[Out of Inventory],'Packaging Inventory Sum'!$C42)</f>
        <v>0</v>
      </c>
      <c r="L42" s="1"/>
      <c r="M42" s="1">
        <f>SUMIFS(Table2[Total Used Cost],Table2[Out of Inventory],'Packaging Inventory Sum'!$C42)</f>
        <v>0</v>
      </c>
      <c r="N42" s="30">
        <f t="shared" si="4"/>
        <v>0</v>
      </c>
      <c r="O42" s="1" t="e">
        <f t="shared" si="7"/>
        <v>#DIV/0!</v>
      </c>
      <c r="P42" s="1">
        <f t="shared" si="8"/>
        <v>0</v>
      </c>
    </row>
    <row r="43" spans="5:16" x14ac:dyDescent="0.25">
      <c r="E43" s="30">
        <f>SUMIFS(Table2[Start Qty],Table2[Supplies],'Packaging Inventory Sum'!$C43)</f>
        <v>0</v>
      </c>
      <c r="F43" s="1" t="e">
        <f t="shared" si="6"/>
        <v>#DIV/0!</v>
      </c>
      <c r="G43" s="1">
        <f>SUMIFS(Table2[Start Inventory],Table2[Supplies],'Packaging Inventory Sum'!$C43)</f>
        <v>0</v>
      </c>
      <c r="H43" s="30">
        <f>SUMIFS(Table2[Qty Purchased],Table2[Supplies],'Packaging Inventory Sum'!$C43)</f>
        <v>0</v>
      </c>
      <c r="I43" s="1"/>
      <c r="J43" s="1">
        <f>SUMIFS(Table2[Purchase Cost],Table2[Supplies],'Packaging Inventory Sum'!$C43)</f>
        <v>0</v>
      </c>
      <c r="K43" s="30">
        <f>SUMIFS(Table2[Qty Used],Table2[Out of Inventory],'Packaging Inventory Sum'!$C43)</f>
        <v>0</v>
      </c>
      <c r="L43" s="1"/>
      <c r="M43" s="1">
        <f>SUMIFS(Table2[Total Used Cost],Table2[Out of Inventory],'Packaging Inventory Sum'!$C43)</f>
        <v>0</v>
      </c>
      <c r="N43" s="30">
        <f t="shared" si="4"/>
        <v>0</v>
      </c>
      <c r="O43" s="1" t="e">
        <f t="shared" si="7"/>
        <v>#DIV/0!</v>
      </c>
      <c r="P43" s="1">
        <f t="shared" si="8"/>
        <v>0</v>
      </c>
    </row>
    <row r="44" spans="5:16" x14ac:dyDescent="0.25">
      <c r="E44" s="30">
        <f>SUMIFS(Table2[Start Qty],Table2[Supplies],'Packaging Inventory Sum'!$C44)</f>
        <v>0</v>
      </c>
      <c r="F44" s="1" t="e">
        <f t="shared" si="6"/>
        <v>#DIV/0!</v>
      </c>
      <c r="G44" s="1">
        <f>SUMIFS(Table2[Start Inventory],Table2[Supplies],'Packaging Inventory Sum'!$C44)</f>
        <v>0</v>
      </c>
      <c r="H44" s="30">
        <f>SUMIFS(Table2[Qty Purchased],Table2[Supplies],'Packaging Inventory Sum'!$C44)</f>
        <v>0</v>
      </c>
      <c r="I44" s="1"/>
      <c r="J44" s="1">
        <f>SUMIFS(Table2[Purchase Cost],Table2[Supplies],'Packaging Inventory Sum'!$C44)</f>
        <v>0</v>
      </c>
      <c r="K44" s="30">
        <f>SUMIFS(Table2[Qty Used],Table2[Out of Inventory],'Packaging Inventory Sum'!$C44)</f>
        <v>0</v>
      </c>
      <c r="L44" s="1"/>
      <c r="M44" s="1">
        <f>SUMIFS(Table2[Total Used Cost],Table2[Out of Inventory],'Packaging Inventory Sum'!$C44)</f>
        <v>0</v>
      </c>
      <c r="N44" s="30">
        <f t="shared" si="4"/>
        <v>0</v>
      </c>
      <c r="O44" s="1" t="e">
        <f t="shared" si="7"/>
        <v>#DIV/0!</v>
      </c>
      <c r="P44" s="1">
        <f t="shared" si="8"/>
        <v>0</v>
      </c>
    </row>
    <row r="45" spans="5:16" x14ac:dyDescent="0.25">
      <c r="E45" s="30">
        <f>SUMIFS(Table2[Start Qty],Table2[Supplies],'Packaging Inventory Sum'!$C45)</f>
        <v>0</v>
      </c>
      <c r="F45" s="1" t="e">
        <f t="shared" si="6"/>
        <v>#DIV/0!</v>
      </c>
      <c r="G45" s="1">
        <f>SUMIFS(Table2[Start Inventory],Table2[Supplies],'Packaging Inventory Sum'!$C45)</f>
        <v>0</v>
      </c>
      <c r="H45" s="30">
        <f>SUMIFS(Table2[Qty Purchased],Table2[Supplies],'Packaging Inventory Sum'!$C45)</f>
        <v>0</v>
      </c>
      <c r="I45" s="1"/>
      <c r="J45" s="1">
        <f>SUMIFS(Table2[Purchase Cost],Table2[Supplies],'Packaging Inventory Sum'!$C45)</f>
        <v>0</v>
      </c>
      <c r="K45" s="30">
        <f>SUMIFS(Table2[Qty Used],Table2[Out of Inventory],'Packaging Inventory Sum'!$C45)</f>
        <v>0</v>
      </c>
      <c r="L45" s="1"/>
      <c r="M45" s="1">
        <f>SUMIFS(Table2[Total Used Cost],Table2[Out of Inventory],'Packaging Inventory Sum'!$C45)</f>
        <v>0</v>
      </c>
      <c r="N45" s="30">
        <f t="shared" si="4"/>
        <v>0</v>
      </c>
      <c r="O45" s="1" t="e">
        <f t="shared" si="7"/>
        <v>#DIV/0!</v>
      </c>
      <c r="P45" s="1">
        <f t="shared" si="8"/>
        <v>0</v>
      </c>
    </row>
    <row r="46" spans="5:16" x14ac:dyDescent="0.25">
      <c r="E46" s="30">
        <f>SUMIFS(Table2[Start Qty],Table2[Supplies],'Packaging Inventory Sum'!$C46)</f>
        <v>0</v>
      </c>
      <c r="F46" s="1" t="e">
        <f t="shared" si="6"/>
        <v>#DIV/0!</v>
      </c>
      <c r="G46" s="1">
        <f>SUMIFS(Table2[Start Inventory],Table2[Supplies],'Packaging Inventory Sum'!$C46)</f>
        <v>0</v>
      </c>
      <c r="H46" s="30">
        <f>SUMIFS(Table2[Qty Purchased],Table2[Supplies],'Packaging Inventory Sum'!$C46)</f>
        <v>0</v>
      </c>
      <c r="I46" s="1"/>
      <c r="J46" s="1">
        <f>SUMIFS(Table2[Purchase Cost],Table2[Supplies],'Packaging Inventory Sum'!$C46)</f>
        <v>0</v>
      </c>
      <c r="K46" s="30">
        <f>SUMIFS(Table2[Qty Used],Table2[Out of Inventory],'Packaging Inventory Sum'!$C46)</f>
        <v>0</v>
      </c>
      <c r="L46" s="1"/>
      <c r="M46" s="1">
        <f>SUMIFS(Table2[Total Used Cost],Table2[Out of Inventory],'Packaging Inventory Sum'!$C46)</f>
        <v>0</v>
      </c>
      <c r="N46" s="30">
        <f t="shared" si="4"/>
        <v>0</v>
      </c>
      <c r="O46" s="1" t="e">
        <f t="shared" si="7"/>
        <v>#DIV/0!</v>
      </c>
      <c r="P46" s="1">
        <f t="shared" si="8"/>
        <v>0</v>
      </c>
    </row>
    <row r="47" spans="5:16" x14ac:dyDescent="0.25">
      <c r="E47" s="30">
        <f>SUMIFS(Table2[Start Qty],Table2[Supplies],'Packaging Inventory Sum'!$C47)</f>
        <v>0</v>
      </c>
      <c r="F47" s="1" t="e">
        <f t="shared" si="6"/>
        <v>#DIV/0!</v>
      </c>
      <c r="G47" s="1">
        <f>SUMIFS(Table2[Start Inventory],Table2[Supplies],'Packaging Inventory Sum'!$C47)</f>
        <v>0</v>
      </c>
      <c r="H47" s="30">
        <f>SUMIFS(Table2[Qty Purchased],Table2[Supplies],'Packaging Inventory Sum'!$C47)</f>
        <v>0</v>
      </c>
      <c r="I47" s="1"/>
      <c r="J47" s="1">
        <f>SUMIFS(Table2[Purchase Cost],Table2[Supplies],'Packaging Inventory Sum'!$C47)</f>
        <v>0</v>
      </c>
      <c r="K47" s="30">
        <f>SUMIFS(Table2[Qty Used],Table2[Out of Inventory],'Packaging Inventory Sum'!$C47)</f>
        <v>0</v>
      </c>
      <c r="L47" s="1"/>
      <c r="M47" s="1">
        <f>SUMIFS(Table2[Total Used Cost],Table2[Out of Inventory],'Packaging Inventory Sum'!$C47)</f>
        <v>0</v>
      </c>
      <c r="N47" s="30">
        <f t="shared" si="4"/>
        <v>0</v>
      </c>
      <c r="O47" s="1" t="e">
        <f t="shared" si="7"/>
        <v>#DIV/0!</v>
      </c>
      <c r="P47" s="1">
        <f t="shared" si="8"/>
        <v>0</v>
      </c>
    </row>
    <row r="48" spans="5:16" x14ac:dyDescent="0.25">
      <c r="E48" s="30">
        <f>SUMIFS(Table2[Start Qty],Table2[Supplies],'Packaging Inventory Sum'!$C48)</f>
        <v>0</v>
      </c>
      <c r="F48" s="1" t="e">
        <f t="shared" ref="F48:F83" si="9">G48/E48</f>
        <v>#DIV/0!</v>
      </c>
      <c r="G48" s="1">
        <f>SUMIFS(Table2[Start Inventory],Table2[Supplies],'Packaging Inventory Sum'!$C48)</f>
        <v>0</v>
      </c>
      <c r="H48" s="30">
        <f>SUMIFS(Table2[Qty Purchased],Table2[Supplies],'Packaging Inventory Sum'!$C48)</f>
        <v>0</v>
      </c>
      <c r="I48" s="1"/>
      <c r="J48" s="1">
        <f>SUMIFS(Table2[Purchase Cost],Table2[Supplies],'Packaging Inventory Sum'!$C48)</f>
        <v>0</v>
      </c>
      <c r="K48" s="30">
        <f>SUMIFS(Table2[Qty Used],Table2[Out of Inventory],'Packaging Inventory Sum'!$C48)</f>
        <v>0</v>
      </c>
      <c r="L48" s="1"/>
      <c r="M48" s="1">
        <f>SUMIFS(Table2[Total Used Cost],Table2[Out of Inventory],'Packaging Inventory Sum'!$C48)</f>
        <v>0</v>
      </c>
      <c r="N48" s="30">
        <f t="shared" si="4"/>
        <v>0</v>
      </c>
      <c r="O48" s="1" t="e">
        <f t="shared" ref="O48:O83" si="10">P48/N48</f>
        <v>#DIV/0!</v>
      </c>
      <c r="P48" s="1">
        <f t="shared" ref="P48:P83" si="11">SUM(G48,J48,-M48)</f>
        <v>0</v>
      </c>
    </row>
    <row r="49" spans="5:16" x14ac:dyDescent="0.25">
      <c r="E49" s="30">
        <f>SUMIFS(Table2[Start Qty],Table2[Supplies],'Packaging Inventory Sum'!$C49)</f>
        <v>0</v>
      </c>
      <c r="F49" s="1" t="e">
        <f t="shared" si="9"/>
        <v>#DIV/0!</v>
      </c>
      <c r="G49" s="1">
        <f>SUMIFS(Table2[Start Inventory],Table2[Supplies],'Packaging Inventory Sum'!$C49)</f>
        <v>0</v>
      </c>
      <c r="H49" s="30">
        <f>SUMIFS(Table2[Qty Purchased],Table2[Supplies],'Packaging Inventory Sum'!$C49)</f>
        <v>0</v>
      </c>
      <c r="I49" s="1"/>
      <c r="J49" s="1">
        <f>SUMIFS(Table2[Purchase Cost],Table2[Supplies],'Packaging Inventory Sum'!$C49)</f>
        <v>0</v>
      </c>
      <c r="K49" s="30">
        <f>SUMIFS(Table2[Qty Used],Table2[Out of Inventory],'Packaging Inventory Sum'!$C49)</f>
        <v>0</v>
      </c>
      <c r="L49" s="1"/>
      <c r="M49" s="1">
        <f>SUMIFS(Table2[Total Used Cost],Table2[Out of Inventory],'Packaging Inventory Sum'!$C49)</f>
        <v>0</v>
      </c>
      <c r="N49" s="30">
        <f t="shared" si="4"/>
        <v>0</v>
      </c>
      <c r="O49" s="1" t="e">
        <f t="shared" si="10"/>
        <v>#DIV/0!</v>
      </c>
      <c r="P49" s="1">
        <f t="shared" si="11"/>
        <v>0</v>
      </c>
    </row>
    <row r="50" spans="5:16" x14ac:dyDescent="0.25">
      <c r="E50" s="30">
        <f>SUMIFS(Table2[Start Qty],Table2[Supplies],'Packaging Inventory Sum'!$C50)</f>
        <v>0</v>
      </c>
      <c r="F50" s="1" t="e">
        <f t="shared" si="9"/>
        <v>#DIV/0!</v>
      </c>
      <c r="G50" s="1">
        <f>SUMIFS(Table2[Start Inventory],Table2[Supplies],'Packaging Inventory Sum'!$C50)</f>
        <v>0</v>
      </c>
      <c r="H50" s="30">
        <f>SUMIFS(Table2[Qty Purchased],Table2[Supplies],'Packaging Inventory Sum'!$C50)</f>
        <v>0</v>
      </c>
      <c r="I50" s="1"/>
      <c r="J50" s="1">
        <f>SUMIFS(Table2[Purchase Cost],Table2[Supplies],'Packaging Inventory Sum'!$C50)</f>
        <v>0</v>
      </c>
      <c r="K50" s="30">
        <f>SUMIFS(Table2[Qty Used],Table2[Out of Inventory],'Packaging Inventory Sum'!$C50)</f>
        <v>0</v>
      </c>
      <c r="L50" s="1"/>
      <c r="M50" s="1">
        <f>SUMIFS(Table2[Total Used Cost],Table2[Out of Inventory],'Packaging Inventory Sum'!$C50)</f>
        <v>0</v>
      </c>
      <c r="N50" s="30">
        <f t="shared" si="4"/>
        <v>0</v>
      </c>
      <c r="O50" s="1" t="e">
        <f t="shared" si="10"/>
        <v>#DIV/0!</v>
      </c>
      <c r="P50" s="1">
        <f t="shared" si="11"/>
        <v>0</v>
      </c>
    </row>
    <row r="51" spans="5:16" x14ac:dyDescent="0.25">
      <c r="E51" s="30">
        <f>SUMIFS(Table2[Start Qty],Table2[Supplies],'Packaging Inventory Sum'!$C51)</f>
        <v>0</v>
      </c>
      <c r="F51" s="1" t="e">
        <f t="shared" ref="F51:F60" si="12">G51/E51</f>
        <v>#DIV/0!</v>
      </c>
      <c r="G51" s="1">
        <f>SUMIFS(Table2[Start Inventory],Table2[Supplies],'Packaging Inventory Sum'!$C51)</f>
        <v>0</v>
      </c>
      <c r="H51" s="30">
        <f>SUMIFS(Table2[Qty Purchased],Table2[Supplies],'Packaging Inventory Sum'!$C51)</f>
        <v>0</v>
      </c>
      <c r="I51" s="1"/>
      <c r="J51" s="1">
        <f>SUMIFS(Table2[Purchase Cost],Table2[Supplies],'Packaging Inventory Sum'!$C51)</f>
        <v>0</v>
      </c>
      <c r="K51" s="30">
        <f>SUMIFS(Table2[Qty Used],Table2[Out of Inventory],'Packaging Inventory Sum'!$C51)</f>
        <v>0</v>
      </c>
      <c r="L51" s="1"/>
      <c r="M51" s="1">
        <f>SUMIFS(Table2[Total Used Cost],Table2[Out of Inventory],'Packaging Inventory Sum'!$C51)</f>
        <v>0</v>
      </c>
      <c r="N51" s="30">
        <f t="shared" si="4"/>
        <v>0</v>
      </c>
      <c r="O51" s="1" t="e">
        <f t="shared" ref="O51:O60" si="13">P51/N51</f>
        <v>#DIV/0!</v>
      </c>
      <c r="P51" s="1">
        <f t="shared" ref="P51:P60" si="14">SUM(G51,J51,-M51)</f>
        <v>0</v>
      </c>
    </row>
    <row r="52" spans="5:16" x14ac:dyDescent="0.25">
      <c r="E52" s="30">
        <f>SUMIFS(Table2[Start Qty],Table2[Supplies],'Packaging Inventory Sum'!$C52)</f>
        <v>0</v>
      </c>
      <c r="F52" s="1" t="e">
        <f t="shared" si="12"/>
        <v>#DIV/0!</v>
      </c>
      <c r="G52" s="1">
        <f>SUMIFS(Table2[Start Inventory],Table2[Supplies],'Packaging Inventory Sum'!$C52)</f>
        <v>0</v>
      </c>
      <c r="H52" s="30">
        <f>SUMIFS(Table2[Qty Purchased],Table2[Supplies],'Packaging Inventory Sum'!$C52)</f>
        <v>0</v>
      </c>
      <c r="I52" s="1"/>
      <c r="J52" s="1">
        <f>SUMIFS(Table2[Purchase Cost],Table2[Supplies],'Packaging Inventory Sum'!$C52)</f>
        <v>0</v>
      </c>
      <c r="K52" s="30">
        <f>SUMIFS(Table2[Qty Used],Table2[Out of Inventory],'Packaging Inventory Sum'!$C52)</f>
        <v>0</v>
      </c>
      <c r="L52" s="1"/>
      <c r="M52" s="1">
        <f>SUMIFS(Table2[Total Used Cost],Table2[Out of Inventory],'Packaging Inventory Sum'!$C52)</f>
        <v>0</v>
      </c>
      <c r="N52" s="30">
        <f t="shared" si="4"/>
        <v>0</v>
      </c>
      <c r="O52" s="1" t="e">
        <f t="shared" si="13"/>
        <v>#DIV/0!</v>
      </c>
      <c r="P52" s="1">
        <f t="shared" si="14"/>
        <v>0</v>
      </c>
    </row>
    <row r="53" spans="5:16" x14ac:dyDescent="0.25">
      <c r="E53" s="30">
        <f>SUMIFS(Table2[Start Qty],Table2[Supplies],'Packaging Inventory Sum'!$C53)</f>
        <v>0</v>
      </c>
      <c r="F53" s="1" t="e">
        <f t="shared" si="12"/>
        <v>#DIV/0!</v>
      </c>
      <c r="G53" s="1">
        <f>SUMIFS(Table2[Start Inventory],Table2[Supplies],'Packaging Inventory Sum'!$C53)</f>
        <v>0</v>
      </c>
      <c r="H53" s="30">
        <f>SUMIFS(Table2[Qty Purchased],Table2[Supplies],'Packaging Inventory Sum'!$C53)</f>
        <v>0</v>
      </c>
      <c r="I53" s="1"/>
      <c r="J53" s="1">
        <f>SUMIFS(Table2[Purchase Cost],Table2[Supplies],'Packaging Inventory Sum'!$C53)</f>
        <v>0</v>
      </c>
      <c r="K53" s="30">
        <f>SUMIFS(Table2[Qty Used],Table2[Out of Inventory],'Packaging Inventory Sum'!$C53)</f>
        <v>0</v>
      </c>
      <c r="L53" s="1"/>
      <c r="M53" s="1">
        <f>SUMIFS(Table2[Total Used Cost],Table2[Out of Inventory],'Packaging Inventory Sum'!$C53)</f>
        <v>0</v>
      </c>
      <c r="N53" s="30">
        <f t="shared" si="4"/>
        <v>0</v>
      </c>
      <c r="O53" s="1" t="e">
        <f t="shared" si="13"/>
        <v>#DIV/0!</v>
      </c>
      <c r="P53" s="1">
        <f t="shared" si="14"/>
        <v>0</v>
      </c>
    </row>
    <row r="54" spans="5:16" x14ac:dyDescent="0.25">
      <c r="E54" s="30">
        <f>SUMIFS(Table2[Start Qty],Table2[Supplies],'Packaging Inventory Sum'!$C54)</f>
        <v>0</v>
      </c>
      <c r="F54" s="1" t="e">
        <f t="shared" si="12"/>
        <v>#DIV/0!</v>
      </c>
      <c r="G54" s="1">
        <f>SUMIFS(Table2[Start Inventory],Table2[Supplies],'Packaging Inventory Sum'!$C54)</f>
        <v>0</v>
      </c>
      <c r="H54" s="30">
        <f>SUMIFS(Table2[Qty Purchased],Table2[Supplies],'Packaging Inventory Sum'!$C54)</f>
        <v>0</v>
      </c>
      <c r="I54" s="1"/>
      <c r="J54" s="1">
        <f>SUMIFS(Table2[Purchase Cost],Table2[Supplies],'Packaging Inventory Sum'!$C54)</f>
        <v>0</v>
      </c>
      <c r="K54" s="30">
        <f>SUMIFS(Table2[Qty Used],Table2[Out of Inventory],'Packaging Inventory Sum'!$C54)</f>
        <v>0</v>
      </c>
      <c r="L54" s="1"/>
      <c r="M54" s="1">
        <f>SUMIFS(Table2[Total Used Cost],Table2[Out of Inventory],'Packaging Inventory Sum'!$C54)</f>
        <v>0</v>
      </c>
      <c r="N54" s="30">
        <f t="shared" si="4"/>
        <v>0</v>
      </c>
      <c r="O54" s="1" t="e">
        <f t="shared" si="13"/>
        <v>#DIV/0!</v>
      </c>
      <c r="P54" s="1">
        <f t="shared" si="14"/>
        <v>0</v>
      </c>
    </row>
    <row r="55" spans="5:16" x14ac:dyDescent="0.25">
      <c r="E55" s="30">
        <f>SUMIFS(Table2[Start Qty],Table2[Supplies],'Packaging Inventory Sum'!$C55)</f>
        <v>0</v>
      </c>
      <c r="F55" s="1" t="e">
        <f t="shared" si="12"/>
        <v>#DIV/0!</v>
      </c>
      <c r="G55" s="1">
        <f>SUMIFS(Table2[Start Inventory],Table2[Supplies],'Packaging Inventory Sum'!$C55)</f>
        <v>0</v>
      </c>
      <c r="H55" s="30">
        <f>SUMIFS(Table2[Qty Purchased],Table2[Supplies],'Packaging Inventory Sum'!$C55)</f>
        <v>0</v>
      </c>
      <c r="I55" s="1"/>
      <c r="J55" s="1">
        <f>SUMIFS(Table2[Purchase Cost],Table2[Supplies],'Packaging Inventory Sum'!$C55)</f>
        <v>0</v>
      </c>
      <c r="K55" s="30">
        <f>SUMIFS(Table2[Qty Used],Table2[Out of Inventory],'Packaging Inventory Sum'!$C55)</f>
        <v>0</v>
      </c>
      <c r="L55" s="1"/>
      <c r="M55" s="1">
        <f>SUMIFS(Table2[Total Used Cost],Table2[Out of Inventory],'Packaging Inventory Sum'!$C55)</f>
        <v>0</v>
      </c>
      <c r="N55" s="30">
        <f t="shared" si="4"/>
        <v>0</v>
      </c>
      <c r="O55" s="1" t="e">
        <f t="shared" si="13"/>
        <v>#DIV/0!</v>
      </c>
      <c r="P55" s="1">
        <f t="shared" si="14"/>
        <v>0</v>
      </c>
    </row>
    <row r="56" spans="5:16" x14ac:dyDescent="0.25">
      <c r="E56" s="30">
        <f>SUMIFS(Table2[Start Qty],Table2[Supplies],'Packaging Inventory Sum'!$C56)</f>
        <v>0</v>
      </c>
      <c r="F56" s="1" t="e">
        <f t="shared" si="12"/>
        <v>#DIV/0!</v>
      </c>
      <c r="G56" s="1">
        <f>SUMIFS(Table2[Start Inventory],Table2[Supplies],'Packaging Inventory Sum'!$C56)</f>
        <v>0</v>
      </c>
      <c r="H56" s="30">
        <f>SUMIFS(Table2[Qty Purchased],Table2[Supplies],'Packaging Inventory Sum'!$C56)</f>
        <v>0</v>
      </c>
      <c r="I56" s="1"/>
      <c r="J56" s="1">
        <f>SUMIFS(Table2[Purchase Cost],Table2[Supplies],'Packaging Inventory Sum'!$C56)</f>
        <v>0</v>
      </c>
      <c r="K56" s="30">
        <f>SUMIFS(Table2[Qty Used],Table2[Out of Inventory],'Packaging Inventory Sum'!$C56)</f>
        <v>0</v>
      </c>
      <c r="L56" s="1"/>
      <c r="M56" s="1">
        <f>SUMIFS(Table2[Total Used Cost],Table2[Out of Inventory],'Packaging Inventory Sum'!$C56)</f>
        <v>0</v>
      </c>
      <c r="N56" s="30">
        <f t="shared" si="4"/>
        <v>0</v>
      </c>
      <c r="O56" s="1" t="e">
        <f t="shared" si="13"/>
        <v>#DIV/0!</v>
      </c>
      <c r="P56" s="1">
        <f t="shared" si="14"/>
        <v>0</v>
      </c>
    </row>
    <row r="57" spans="5:16" x14ac:dyDescent="0.25">
      <c r="E57" s="30">
        <f>SUMIFS(Table2[Start Qty],Table2[Supplies],'Packaging Inventory Sum'!$C57)</f>
        <v>0</v>
      </c>
      <c r="F57" s="1" t="e">
        <f t="shared" si="12"/>
        <v>#DIV/0!</v>
      </c>
      <c r="G57" s="1">
        <f>SUMIFS(Table2[Start Inventory],Table2[Supplies],'Packaging Inventory Sum'!$C57)</f>
        <v>0</v>
      </c>
      <c r="H57" s="30">
        <f>SUMIFS(Table2[Qty Purchased],Table2[Supplies],'Packaging Inventory Sum'!$C57)</f>
        <v>0</v>
      </c>
      <c r="I57" s="1"/>
      <c r="J57" s="1">
        <f>SUMIFS(Table2[Purchase Cost],Table2[Supplies],'Packaging Inventory Sum'!$C57)</f>
        <v>0</v>
      </c>
      <c r="K57" s="30">
        <f>SUMIFS(Table2[Qty Used],Table2[Out of Inventory],'Packaging Inventory Sum'!$C57)</f>
        <v>0</v>
      </c>
      <c r="L57" s="1"/>
      <c r="M57" s="1">
        <f>SUMIFS(Table2[Total Used Cost],Table2[Out of Inventory],'Packaging Inventory Sum'!$C57)</f>
        <v>0</v>
      </c>
      <c r="N57" s="30">
        <f t="shared" si="4"/>
        <v>0</v>
      </c>
      <c r="O57" s="1" t="e">
        <f>P57/N57</f>
        <v>#DIV/0!</v>
      </c>
      <c r="P57" s="1">
        <f t="shared" si="14"/>
        <v>0</v>
      </c>
    </row>
    <row r="58" spans="5:16" x14ac:dyDescent="0.25">
      <c r="E58" s="30">
        <f>SUMIFS(Table2[Start Qty],Table2[Supplies],'Packaging Inventory Sum'!$C58)</f>
        <v>0</v>
      </c>
      <c r="F58" s="1" t="e">
        <f t="shared" si="12"/>
        <v>#DIV/0!</v>
      </c>
      <c r="G58" s="1">
        <f>SUMIFS(Table2[Start Inventory],Table2[Supplies],'Packaging Inventory Sum'!$C58)</f>
        <v>0</v>
      </c>
      <c r="H58" s="30">
        <f>SUMIFS(Table2[Qty Purchased],Table2[Supplies],'Packaging Inventory Sum'!$C58)</f>
        <v>0</v>
      </c>
      <c r="I58" s="1"/>
      <c r="J58" s="1">
        <f>SUMIFS(Table2[Purchase Cost],Table2[Supplies],'Packaging Inventory Sum'!$C58)</f>
        <v>0</v>
      </c>
      <c r="K58" s="30">
        <f>SUMIFS(Table2[Qty Used],Table2[Out of Inventory],'Packaging Inventory Sum'!$C58)</f>
        <v>0</v>
      </c>
      <c r="L58" s="1"/>
      <c r="M58" s="1">
        <f>SUMIFS(Table2[Total Used Cost],Table2[Out of Inventory],'Packaging Inventory Sum'!$C58)</f>
        <v>0</v>
      </c>
      <c r="N58" s="30">
        <f t="shared" si="4"/>
        <v>0</v>
      </c>
      <c r="O58" s="1" t="e">
        <f t="shared" si="13"/>
        <v>#DIV/0!</v>
      </c>
      <c r="P58" s="1">
        <f t="shared" si="14"/>
        <v>0</v>
      </c>
    </row>
    <row r="59" spans="5:16" x14ac:dyDescent="0.25">
      <c r="E59" s="30">
        <f>SUMIFS(Table2[Start Qty],Table2[Supplies],'Packaging Inventory Sum'!$C59)</f>
        <v>0</v>
      </c>
      <c r="F59" s="1" t="e">
        <f t="shared" si="12"/>
        <v>#DIV/0!</v>
      </c>
      <c r="G59" s="1">
        <f>SUMIFS(Table2[Start Inventory],Table2[Supplies],'Packaging Inventory Sum'!$C59)</f>
        <v>0</v>
      </c>
      <c r="H59" s="30">
        <f>SUMIFS(Table2[Qty Purchased],Table2[Supplies],'Packaging Inventory Sum'!$C59)</f>
        <v>0</v>
      </c>
      <c r="I59" s="1"/>
      <c r="J59" s="1">
        <f>SUMIFS(Table2[Purchase Cost],Table2[Supplies],'Packaging Inventory Sum'!$C59)</f>
        <v>0</v>
      </c>
      <c r="K59" s="30">
        <f>SUMIFS(Table2[Qty Used],Table2[Out of Inventory],'Packaging Inventory Sum'!$C59)</f>
        <v>0</v>
      </c>
      <c r="L59" s="1"/>
      <c r="M59" s="1">
        <f>SUMIFS(Table2[Total Used Cost],Table2[Out of Inventory],'Packaging Inventory Sum'!$C59)</f>
        <v>0</v>
      </c>
      <c r="N59" s="30">
        <f t="shared" si="4"/>
        <v>0</v>
      </c>
      <c r="O59" s="1" t="e">
        <f t="shared" si="13"/>
        <v>#DIV/0!</v>
      </c>
      <c r="P59" s="1">
        <f t="shared" si="14"/>
        <v>0</v>
      </c>
    </row>
    <row r="60" spans="5:16" x14ac:dyDescent="0.25">
      <c r="E60" s="30">
        <f>SUMIFS(Table2[Start Qty],Table2[Supplies],'Packaging Inventory Sum'!$C60)</f>
        <v>0</v>
      </c>
      <c r="F60" s="1" t="e">
        <f t="shared" si="12"/>
        <v>#DIV/0!</v>
      </c>
      <c r="G60" s="1">
        <f>SUMIFS(Table2[Start Inventory],Table2[Supplies],'Packaging Inventory Sum'!$C60)</f>
        <v>0</v>
      </c>
      <c r="H60" s="30">
        <f>SUMIFS(Table2[Qty Purchased],Table2[Supplies],'Packaging Inventory Sum'!$C60)</f>
        <v>0</v>
      </c>
      <c r="I60" s="1"/>
      <c r="J60" s="1">
        <f>SUMIFS(Table2[Purchase Cost],Table2[Supplies],'Packaging Inventory Sum'!$C60)</f>
        <v>0</v>
      </c>
      <c r="K60" s="30">
        <f>SUMIFS(Table2[Qty Used],Table2[Out of Inventory],'Packaging Inventory Sum'!$C60)</f>
        <v>0</v>
      </c>
      <c r="L60" s="1"/>
      <c r="M60" s="1">
        <f>SUMIFS(Table2[Total Used Cost],Table2[Out of Inventory],'Packaging Inventory Sum'!$C60)</f>
        <v>0</v>
      </c>
      <c r="N60" s="30">
        <f t="shared" si="4"/>
        <v>0</v>
      </c>
      <c r="O60" s="1" t="e">
        <f t="shared" si="13"/>
        <v>#DIV/0!</v>
      </c>
      <c r="P60" s="1">
        <f t="shared" si="14"/>
        <v>0</v>
      </c>
    </row>
    <row r="61" spans="5:16" x14ac:dyDescent="0.25">
      <c r="E61" s="30">
        <f>SUMIFS(Table2[Start Qty],Table2[Supplies],'Packaging Inventory Sum'!$C61)</f>
        <v>0</v>
      </c>
      <c r="F61" s="1" t="e">
        <f t="shared" si="9"/>
        <v>#DIV/0!</v>
      </c>
      <c r="G61" s="1">
        <f>SUMIFS(Table2[Start Inventory],Table2[Supplies],'Packaging Inventory Sum'!$C61)</f>
        <v>0</v>
      </c>
      <c r="H61" s="30">
        <f>SUMIFS(Table2[Qty Purchased],Table2[Supplies],'Packaging Inventory Sum'!$C61)</f>
        <v>0</v>
      </c>
      <c r="I61" s="1"/>
      <c r="J61" s="1">
        <f>SUMIFS(Table2[Purchase Cost],Table2[Supplies],'Packaging Inventory Sum'!$C61)</f>
        <v>0</v>
      </c>
      <c r="K61" s="30">
        <f>SUMIFS(Table2[Qty Used],Table2[Out of Inventory],'Packaging Inventory Sum'!$C61)</f>
        <v>0</v>
      </c>
      <c r="L61" s="1"/>
      <c r="M61" s="1">
        <f>SUMIFS(Table2[Total Used Cost],Table2[Out of Inventory],'Packaging Inventory Sum'!$C61)</f>
        <v>0</v>
      </c>
      <c r="N61" s="30">
        <f t="shared" si="4"/>
        <v>0</v>
      </c>
      <c r="O61" s="1" t="e">
        <f t="shared" si="10"/>
        <v>#DIV/0!</v>
      </c>
      <c r="P61" s="1">
        <f t="shared" si="11"/>
        <v>0</v>
      </c>
    </row>
    <row r="62" spans="5:16" x14ac:dyDescent="0.25">
      <c r="E62" s="30">
        <f>SUMIFS(Table2[Start Qty],Table2[Supplies],'Packaging Inventory Sum'!$C62)</f>
        <v>0</v>
      </c>
      <c r="F62" s="1" t="e">
        <f t="shared" si="9"/>
        <v>#DIV/0!</v>
      </c>
      <c r="G62" s="1">
        <f>SUMIFS(Table2[Start Inventory],Table2[Supplies],'Packaging Inventory Sum'!$C62)</f>
        <v>0</v>
      </c>
      <c r="H62" s="30">
        <f>SUMIFS(Table2[Qty Purchased],Table2[Supplies],'Packaging Inventory Sum'!$C62)</f>
        <v>0</v>
      </c>
      <c r="I62" s="1"/>
      <c r="J62" s="1">
        <f>SUMIFS(Table2[Purchase Cost],Table2[Supplies],'Packaging Inventory Sum'!$C62)</f>
        <v>0</v>
      </c>
      <c r="K62" s="30">
        <f>SUMIFS(Table2[Qty Used],Table2[Out of Inventory],'Packaging Inventory Sum'!$C62)</f>
        <v>0</v>
      </c>
      <c r="L62" s="1"/>
      <c r="M62" s="1">
        <f>SUMIFS(Table2[Total Used Cost],Table2[Out of Inventory],'Packaging Inventory Sum'!$C62)</f>
        <v>0</v>
      </c>
      <c r="N62" s="30">
        <f t="shared" si="4"/>
        <v>0</v>
      </c>
      <c r="O62" s="1" t="e">
        <f t="shared" si="10"/>
        <v>#DIV/0!</v>
      </c>
      <c r="P62" s="1">
        <f t="shared" si="11"/>
        <v>0</v>
      </c>
    </row>
    <row r="63" spans="5:16" x14ac:dyDescent="0.25">
      <c r="E63" s="30">
        <f>SUMIFS(Table2[Start Qty],Table2[Supplies],'Packaging Inventory Sum'!$C63)</f>
        <v>0</v>
      </c>
      <c r="F63" s="1" t="e">
        <f t="shared" si="9"/>
        <v>#DIV/0!</v>
      </c>
      <c r="G63" s="1">
        <f>SUMIFS(Table2[Start Inventory],Table2[Supplies],'Packaging Inventory Sum'!$C63)</f>
        <v>0</v>
      </c>
      <c r="H63" s="30">
        <f>SUMIFS(Table2[Qty Purchased],Table2[Supplies],'Packaging Inventory Sum'!$C63)</f>
        <v>0</v>
      </c>
      <c r="I63" s="1"/>
      <c r="J63" s="1">
        <f>SUMIFS(Table2[Purchase Cost],Table2[Supplies],'Packaging Inventory Sum'!$C63)</f>
        <v>0</v>
      </c>
      <c r="K63" s="30">
        <f>SUMIFS(Table2[Qty Used],Table2[Out of Inventory],'Packaging Inventory Sum'!$C63)</f>
        <v>0</v>
      </c>
      <c r="L63" s="1"/>
      <c r="M63" s="1">
        <f>SUMIFS(Table2[Total Used Cost],Table2[Out of Inventory],'Packaging Inventory Sum'!$C63)</f>
        <v>0</v>
      </c>
      <c r="N63" s="30">
        <f t="shared" si="4"/>
        <v>0</v>
      </c>
      <c r="O63" s="1" t="e">
        <f t="shared" si="10"/>
        <v>#DIV/0!</v>
      </c>
      <c r="P63" s="1">
        <f t="shared" si="11"/>
        <v>0</v>
      </c>
    </row>
    <row r="64" spans="5:16" x14ac:dyDescent="0.25">
      <c r="E64" s="30">
        <f>SUMIFS(Table2[Start Qty],Table2[Supplies],'Packaging Inventory Sum'!$C64)</f>
        <v>0</v>
      </c>
      <c r="F64" s="1" t="e">
        <f t="shared" si="9"/>
        <v>#DIV/0!</v>
      </c>
      <c r="G64" s="1">
        <f>SUMIFS(Table2[Start Inventory],Table2[Supplies],'Packaging Inventory Sum'!$C64)</f>
        <v>0</v>
      </c>
      <c r="H64" s="30">
        <f>SUMIFS(Table2[Qty Purchased],Table2[Supplies],'Packaging Inventory Sum'!$C64)</f>
        <v>0</v>
      </c>
      <c r="I64" s="1"/>
      <c r="J64" s="1">
        <f>SUMIFS(Table2[Purchase Cost],Table2[Supplies],'Packaging Inventory Sum'!$C64)</f>
        <v>0</v>
      </c>
      <c r="K64" s="30">
        <f>SUMIFS(Table2[Qty Used],Table2[Out of Inventory],'Packaging Inventory Sum'!$C64)</f>
        <v>0</v>
      </c>
      <c r="L64" s="1"/>
      <c r="M64" s="1">
        <f>SUMIFS(Table2[Total Used Cost],Table2[Out of Inventory],'Packaging Inventory Sum'!$C64)</f>
        <v>0</v>
      </c>
      <c r="N64" s="30">
        <f t="shared" si="4"/>
        <v>0</v>
      </c>
      <c r="O64" s="1" t="e">
        <f t="shared" si="10"/>
        <v>#DIV/0!</v>
      </c>
      <c r="P64" s="1">
        <f t="shared" si="11"/>
        <v>0</v>
      </c>
    </row>
    <row r="65" spans="5:16" x14ac:dyDescent="0.25">
      <c r="E65" s="30">
        <f>SUMIFS(Table2[Start Qty],Table2[Supplies],'Packaging Inventory Sum'!$C65)</f>
        <v>0</v>
      </c>
      <c r="F65" s="1" t="e">
        <f t="shared" si="9"/>
        <v>#DIV/0!</v>
      </c>
      <c r="G65" s="1">
        <f>SUMIFS(Table2[Start Inventory],Table2[Supplies],'Packaging Inventory Sum'!$C65)</f>
        <v>0</v>
      </c>
      <c r="H65" s="30">
        <f>SUMIFS(Table2[Qty Purchased],Table2[Supplies],'Packaging Inventory Sum'!$C65)</f>
        <v>0</v>
      </c>
      <c r="I65" s="1"/>
      <c r="J65" s="1">
        <f>SUMIFS(Table2[Purchase Cost],Table2[Supplies],'Packaging Inventory Sum'!$C65)</f>
        <v>0</v>
      </c>
      <c r="K65" s="30">
        <f>SUMIFS(Table2[Qty Used],Table2[Out of Inventory],'Packaging Inventory Sum'!$C65)</f>
        <v>0</v>
      </c>
      <c r="L65" s="1"/>
      <c r="M65" s="1">
        <f>SUMIFS(Table2[Total Used Cost],Table2[Out of Inventory],'Packaging Inventory Sum'!$C65)</f>
        <v>0</v>
      </c>
      <c r="N65" s="30">
        <f t="shared" si="4"/>
        <v>0</v>
      </c>
      <c r="O65" s="1" t="e">
        <f t="shared" si="10"/>
        <v>#DIV/0!</v>
      </c>
      <c r="P65" s="1">
        <f t="shared" si="11"/>
        <v>0</v>
      </c>
    </row>
    <row r="66" spans="5:16" x14ac:dyDescent="0.25">
      <c r="E66" s="30">
        <f>SUMIFS(Table2[Start Qty],Table2[Supplies],'Packaging Inventory Sum'!$C66)</f>
        <v>0</v>
      </c>
      <c r="F66" s="1" t="e">
        <f t="shared" ref="F66:F73" si="15">G66/E66</f>
        <v>#DIV/0!</v>
      </c>
      <c r="G66" s="1">
        <f>SUMIFS(Table2[Start Inventory],Table2[Supplies],'Packaging Inventory Sum'!$C66)</f>
        <v>0</v>
      </c>
      <c r="H66" s="30">
        <f>SUMIFS(Table2[Qty Purchased],Table2[Supplies],'Packaging Inventory Sum'!$C66)</f>
        <v>0</v>
      </c>
      <c r="I66" s="1"/>
      <c r="J66" s="1">
        <f>SUMIFS(Table2[Purchase Cost],Table2[Supplies],'Packaging Inventory Sum'!$C66)</f>
        <v>0</v>
      </c>
      <c r="K66" s="30">
        <f>SUMIFS(Table2[Qty Used],Table2[Out of Inventory],'Packaging Inventory Sum'!$C66)</f>
        <v>0</v>
      </c>
      <c r="L66" s="1"/>
      <c r="M66" s="1">
        <f>SUMIFS(Table2[Total Used Cost],Table2[Out of Inventory],'Packaging Inventory Sum'!$C66)</f>
        <v>0</v>
      </c>
      <c r="N66" s="30">
        <f t="shared" si="4"/>
        <v>0</v>
      </c>
      <c r="O66" s="1" t="e">
        <f t="shared" ref="O66:O73" si="16">P66/N66</f>
        <v>#DIV/0!</v>
      </c>
      <c r="P66" s="1">
        <f t="shared" ref="P66:P73" si="17">SUM(G66,J66,-M66)</f>
        <v>0</v>
      </c>
    </row>
    <row r="67" spans="5:16" x14ac:dyDescent="0.25">
      <c r="E67" s="30">
        <f>SUMIFS(Table2[Start Qty],Table2[Supplies],'Packaging Inventory Sum'!$C67)</f>
        <v>0</v>
      </c>
      <c r="F67" s="1" t="e">
        <f t="shared" si="15"/>
        <v>#DIV/0!</v>
      </c>
      <c r="G67" s="1">
        <f>SUMIFS(Table2[Start Inventory],Table2[Supplies],'Packaging Inventory Sum'!$C67)</f>
        <v>0</v>
      </c>
      <c r="H67" s="30">
        <f>SUMIFS(Table2[Qty Purchased],Table2[Supplies],'Packaging Inventory Sum'!$C67)</f>
        <v>0</v>
      </c>
      <c r="I67" s="1"/>
      <c r="J67" s="1">
        <f>SUMIFS(Table2[Purchase Cost],Table2[Supplies],'Packaging Inventory Sum'!$C67)</f>
        <v>0</v>
      </c>
      <c r="K67" s="30">
        <f>SUMIFS(Table2[Qty Used],Table2[Out of Inventory],'Packaging Inventory Sum'!$C67)</f>
        <v>0</v>
      </c>
      <c r="L67" s="1"/>
      <c r="M67" s="1">
        <f>SUMIFS(Table2[Total Used Cost],Table2[Out of Inventory],'Packaging Inventory Sum'!$C67)</f>
        <v>0</v>
      </c>
      <c r="N67" s="30">
        <f t="shared" si="4"/>
        <v>0</v>
      </c>
      <c r="O67" s="1" t="e">
        <f t="shared" si="16"/>
        <v>#DIV/0!</v>
      </c>
      <c r="P67" s="1">
        <f t="shared" si="17"/>
        <v>0</v>
      </c>
    </row>
    <row r="68" spans="5:16" x14ac:dyDescent="0.25">
      <c r="E68" s="30">
        <f>SUMIFS(Table2[Start Qty],Table2[Supplies],'Packaging Inventory Sum'!$C68)</f>
        <v>0</v>
      </c>
      <c r="F68" s="1" t="e">
        <f t="shared" si="15"/>
        <v>#DIV/0!</v>
      </c>
      <c r="G68" s="1">
        <f>SUMIFS(Table2[Start Inventory],Table2[Supplies],'Packaging Inventory Sum'!$C68)</f>
        <v>0</v>
      </c>
      <c r="H68" s="30">
        <f>SUMIFS(Table2[Qty Purchased],Table2[Supplies],'Packaging Inventory Sum'!$C68)</f>
        <v>0</v>
      </c>
      <c r="I68" s="1"/>
      <c r="J68" s="1">
        <f>SUMIFS(Table2[Purchase Cost],Table2[Supplies],'Packaging Inventory Sum'!$C68)</f>
        <v>0</v>
      </c>
      <c r="K68" s="30">
        <f>SUMIFS(Table2[Qty Used],Table2[Out of Inventory],'Packaging Inventory Sum'!$C68)</f>
        <v>0</v>
      </c>
      <c r="L68" s="1"/>
      <c r="M68" s="1">
        <f>SUMIFS(Table2[Total Used Cost],Table2[Out of Inventory],'Packaging Inventory Sum'!$C68)</f>
        <v>0</v>
      </c>
      <c r="N68" s="30">
        <f t="shared" si="4"/>
        <v>0</v>
      </c>
      <c r="O68" s="1" t="e">
        <f t="shared" si="16"/>
        <v>#DIV/0!</v>
      </c>
      <c r="P68" s="1">
        <f t="shared" si="17"/>
        <v>0</v>
      </c>
    </row>
    <row r="69" spans="5:16" x14ac:dyDescent="0.25">
      <c r="E69" s="30">
        <f>SUMIFS(Table2[Start Qty],Table2[Supplies],'Packaging Inventory Sum'!$C69)</f>
        <v>0</v>
      </c>
      <c r="F69" s="1" t="e">
        <f t="shared" si="15"/>
        <v>#DIV/0!</v>
      </c>
      <c r="G69" s="1">
        <f>SUMIFS(Table2[Start Inventory],Table2[Supplies],'Packaging Inventory Sum'!$C69)</f>
        <v>0</v>
      </c>
      <c r="H69" s="30">
        <f>SUMIFS(Table2[Qty Purchased],Table2[Supplies],'Packaging Inventory Sum'!$C69)</f>
        <v>0</v>
      </c>
      <c r="I69" s="1"/>
      <c r="J69" s="1">
        <f>SUMIFS(Table2[Purchase Cost],Table2[Supplies],'Packaging Inventory Sum'!$C69)</f>
        <v>0</v>
      </c>
      <c r="K69" s="30">
        <f>SUMIFS(Table2[Qty Used],Table2[Out of Inventory],'Packaging Inventory Sum'!$C69)</f>
        <v>0</v>
      </c>
      <c r="L69" s="1"/>
      <c r="M69" s="1">
        <f>SUMIFS(Table2[Total Used Cost],Table2[Out of Inventory],'Packaging Inventory Sum'!$C69)</f>
        <v>0</v>
      </c>
      <c r="N69" s="30">
        <f t="shared" si="4"/>
        <v>0</v>
      </c>
      <c r="O69" s="1" t="e">
        <f t="shared" si="16"/>
        <v>#DIV/0!</v>
      </c>
      <c r="P69" s="1">
        <f t="shared" si="17"/>
        <v>0</v>
      </c>
    </row>
    <row r="70" spans="5:16" x14ac:dyDescent="0.25">
      <c r="E70" s="30">
        <f>SUMIFS(Table2[Start Qty],Table2[Supplies],'Packaging Inventory Sum'!$C70)</f>
        <v>0</v>
      </c>
      <c r="F70" s="1" t="e">
        <f t="shared" si="15"/>
        <v>#DIV/0!</v>
      </c>
      <c r="G70" s="1">
        <f>SUMIFS(Table2[Start Inventory],Table2[Supplies],'Packaging Inventory Sum'!$C70)</f>
        <v>0</v>
      </c>
      <c r="H70" s="30">
        <f>SUMIFS(Table2[Qty Purchased],Table2[Supplies],'Packaging Inventory Sum'!$C70)</f>
        <v>0</v>
      </c>
      <c r="I70" s="1"/>
      <c r="J70" s="1">
        <f>SUMIFS(Table2[Purchase Cost],Table2[Supplies],'Packaging Inventory Sum'!$C70)</f>
        <v>0</v>
      </c>
      <c r="K70" s="30">
        <f>SUMIFS(Table2[Qty Used],Table2[Out of Inventory],'Packaging Inventory Sum'!$C70)</f>
        <v>0</v>
      </c>
      <c r="L70" s="1"/>
      <c r="M70" s="1">
        <f>SUMIFS(Table2[Total Used Cost],Table2[Out of Inventory],'Packaging Inventory Sum'!$C70)</f>
        <v>0</v>
      </c>
      <c r="N70" s="30">
        <f t="shared" si="4"/>
        <v>0</v>
      </c>
      <c r="O70" s="1" t="e">
        <f t="shared" si="16"/>
        <v>#DIV/0!</v>
      </c>
      <c r="P70" s="1">
        <f t="shared" si="17"/>
        <v>0</v>
      </c>
    </row>
    <row r="71" spans="5:16" x14ac:dyDescent="0.25">
      <c r="E71" s="30">
        <f>SUMIFS(Table2[Start Qty],Table2[Supplies],'Packaging Inventory Sum'!$C71)</f>
        <v>0</v>
      </c>
      <c r="F71" s="1" t="e">
        <f t="shared" si="15"/>
        <v>#DIV/0!</v>
      </c>
      <c r="G71" s="1">
        <f>SUMIFS(Table2[Start Inventory],Table2[Supplies],'Packaging Inventory Sum'!$C71)</f>
        <v>0</v>
      </c>
      <c r="H71" s="30">
        <f>SUMIFS(Table2[Qty Purchased],Table2[Supplies],'Packaging Inventory Sum'!$C71)</f>
        <v>0</v>
      </c>
      <c r="I71" s="1"/>
      <c r="J71" s="1">
        <f>SUMIFS(Table2[Purchase Cost],Table2[Supplies],'Packaging Inventory Sum'!$C71)</f>
        <v>0</v>
      </c>
      <c r="K71" s="30">
        <f>SUMIFS(Table2[Qty Used],Table2[Out of Inventory],'Packaging Inventory Sum'!$C71)</f>
        <v>0</v>
      </c>
      <c r="L71" s="1"/>
      <c r="M71" s="1">
        <f>SUMIFS(Table2[Total Used Cost],Table2[Out of Inventory],'Packaging Inventory Sum'!$C71)</f>
        <v>0</v>
      </c>
      <c r="N71" s="30">
        <f t="shared" si="4"/>
        <v>0</v>
      </c>
      <c r="O71" s="1" t="e">
        <f t="shared" si="16"/>
        <v>#DIV/0!</v>
      </c>
      <c r="P71" s="1">
        <f t="shared" si="17"/>
        <v>0</v>
      </c>
    </row>
    <row r="72" spans="5:16" x14ac:dyDescent="0.25">
      <c r="E72" s="30">
        <f>SUMIFS(Table2[Start Qty],Table2[Supplies],'Packaging Inventory Sum'!$C72)</f>
        <v>0</v>
      </c>
      <c r="F72" s="1" t="e">
        <f t="shared" si="15"/>
        <v>#DIV/0!</v>
      </c>
      <c r="G72" s="1">
        <f>SUMIFS(Table2[Start Inventory],Table2[Supplies],'Packaging Inventory Sum'!$C72)</f>
        <v>0</v>
      </c>
      <c r="H72" s="30">
        <f>SUMIFS(Table2[Qty Purchased],Table2[Supplies],'Packaging Inventory Sum'!$C72)</f>
        <v>0</v>
      </c>
      <c r="I72" s="1"/>
      <c r="J72" s="1">
        <f>SUMIFS(Table2[Purchase Cost],Table2[Supplies],'Packaging Inventory Sum'!$C72)</f>
        <v>0</v>
      </c>
      <c r="K72" s="30">
        <f>SUMIFS(Table2[Qty Used],Table2[Out of Inventory],'Packaging Inventory Sum'!$C72)</f>
        <v>0</v>
      </c>
      <c r="L72" s="1"/>
      <c r="M72" s="1">
        <f>SUMIFS(Table2[Total Used Cost],Table2[Out of Inventory],'Packaging Inventory Sum'!$C72)</f>
        <v>0</v>
      </c>
      <c r="N72" s="30">
        <f t="shared" ref="N72:N84" si="18">SUM(E72,H72,-K72)</f>
        <v>0</v>
      </c>
      <c r="O72" s="1" t="e">
        <f t="shared" si="16"/>
        <v>#DIV/0!</v>
      </c>
      <c r="P72" s="1">
        <f t="shared" si="17"/>
        <v>0</v>
      </c>
    </row>
    <row r="73" spans="5:16" x14ac:dyDescent="0.25">
      <c r="E73" s="30">
        <f>SUMIFS(Table2[Start Qty],Table2[Supplies],'Packaging Inventory Sum'!$C73)</f>
        <v>0</v>
      </c>
      <c r="F73" s="1" t="e">
        <f t="shared" si="15"/>
        <v>#DIV/0!</v>
      </c>
      <c r="G73" s="1">
        <f>SUMIFS(Table2[Start Inventory],Table2[Supplies],'Packaging Inventory Sum'!$C73)</f>
        <v>0</v>
      </c>
      <c r="H73" s="30">
        <f>SUMIFS(Table2[Qty Purchased],Table2[Supplies],'Packaging Inventory Sum'!$C73)</f>
        <v>0</v>
      </c>
      <c r="I73" s="1"/>
      <c r="J73" s="1">
        <f>SUMIFS(Table2[Purchase Cost],Table2[Supplies],'Packaging Inventory Sum'!$C73)</f>
        <v>0</v>
      </c>
      <c r="K73" s="30">
        <f>SUMIFS(Table2[Qty Used],Table2[Out of Inventory],'Packaging Inventory Sum'!$C73)</f>
        <v>0</v>
      </c>
      <c r="L73" s="1"/>
      <c r="M73" s="1">
        <f>SUMIFS(Table2[Total Used Cost],Table2[Out of Inventory],'Packaging Inventory Sum'!$C73)</f>
        <v>0</v>
      </c>
      <c r="N73" s="30">
        <f t="shared" si="18"/>
        <v>0</v>
      </c>
      <c r="O73" s="1" t="e">
        <f t="shared" si="16"/>
        <v>#DIV/0!</v>
      </c>
      <c r="P73" s="1">
        <f t="shared" si="17"/>
        <v>0</v>
      </c>
    </row>
    <row r="74" spans="5:16" x14ac:dyDescent="0.25">
      <c r="E74" s="30">
        <f>SUMIFS(Table2[Start Qty],Table2[Supplies],'Packaging Inventory Sum'!$C74)</f>
        <v>0</v>
      </c>
      <c r="F74" s="1" t="e">
        <f t="shared" si="9"/>
        <v>#DIV/0!</v>
      </c>
      <c r="G74" s="1">
        <f>SUMIFS(Table2[Start Inventory],Table2[Supplies],'Packaging Inventory Sum'!$C74)</f>
        <v>0</v>
      </c>
      <c r="H74" s="30">
        <f>SUMIFS(Table2[Qty Purchased],Table2[Supplies],'Packaging Inventory Sum'!$C74)</f>
        <v>0</v>
      </c>
      <c r="I74" s="1"/>
      <c r="J74" s="1">
        <f>SUMIFS(Table2[Purchase Cost],Table2[Supplies],'Packaging Inventory Sum'!$C74)</f>
        <v>0</v>
      </c>
      <c r="K74" s="30">
        <f>SUMIFS(Table2[Qty Used],Table2[Out of Inventory],'Packaging Inventory Sum'!$C74)</f>
        <v>0</v>
      </c>
      <c r="L74" s="1"/>
      <c r="M74" s="1">
        <f>SUMIFS(Table2[Total Used Cost],Table2[Out of Inventory],'Packaging Inventory Sum'!$C74)</f>
        <v>0</v>
      </c>
      <c r="N74" s="30">
        <f t="shared" si="18"/>
        <v>0</v>
      </c>
      <c r="O74" s="1" t="e">
        <f t="shared" si="10"/>
        <v>#DIV/0!</v>
      </c>
      <c r="P74" s="1">
        <f t="shared" si="11"/>
        <v>0</v>
      </c>
    </row>
    <row r="75" spans="5:16" x14ac:dyDescent="0.25">
      <c r="E75" s="30">
        <f>SUMIFS(Table2[Start Qty],Table2[Supplies],'Packaging Inventory Sum'!$C75)</f>
        <v>0</v>
      </c>
      <c r="F75" s="1" t="e">
        <f t="shared" si="9"/>
        <v>#DIV/0!</v>
      </c>
      <c r="G75" s="1">
        <f>SUMIFS(Table2[Start Inventory],Table2[Supplies],'Packaging Inventory Sum'!$C75)</f>
        <v>0</v>
      </c>
      <c r="H75" s="30">
        <f>SUMIFS(Table2[Qty Purchased],Table2[Supplies],'Packaging Inventory Sum'!$C75)</f>
        <v>0</v>
      </c>
      <c r="I75" s="1"/>
      <c r="J75" s="1">
        <f>SUMIFS(Table2[Purchase Cost],Table2[Supplies],'Packaging Inventory Sum'!$C75)</f>
        <v>0</v>
      </c>
      <c r="K75" s="30">
        <f>SUMIFS(Table2[Qty Used],Table2[Out of Inventory],'Packaging Inventory Sum'!$C75)</f>
        <v>0</v>
      </c>
      <c r="L75" s="1"/>
      <c r="M75" s="1">
        <f>SUMIFS(Table2[Total Used Cost],Table2[Out of Inventory],'Packaging Inventory Sum'!$C75)</f>
        <v>0</v>
      </c>
      <c r="N75" s="30">
        <f t="shared" si="18"/>
        <v>0</v>
      </c>
      <c r="O75" s="1" t="e">
        <f t="shared" si="10"/>
        <v>#DIV/0!</v>
      </c>
      <c r="P75" s="1">
        <f t="shared" si="11"/>
        <v>0</v>
      </c>
    </row>
    <row r="76" spans="5:16" x14ac:dyDescent="0.25">
      <c r="E76" s="30">
        <f>SUMIFS(Table2[Start Qty],Table2[Supplies],'Packaging Inventory Sum'!$C76)</f>
        <v>0</v>
      </c>
      <c r="F76" s="1" t="e">
        <f t="shared" si="9"/>
        <v>#DIV/0!</v>
      </c>
      <c r="G76" s="1">
        <f>SUMIFS(Table2[Start Inventory],Table2[Supplies],'Packaging Inventory Sum'!$C76)</f>
        <v>0</v>
      </c>
      <c r="H76" s="30">
        <f>SUMIFS(Table2[Qty Purchased],Table2[Supplies],'Packaging Inventory Sum'!$C76)</f>
        <v>0</v>
      </c>
      <c r="I76" s="1"/>
      <c r="J76" s="1">
        <f>SUMIFS(Table2[Purchase Cost],Table2[Supplies],'Packaging Inventory Sum'!$C76)</f>
        <v>0</v>
      </c>
      <c r="K76" s="30">
        <f>SUMIFS(Table2[Qty Used],Table2[Out of Inventory],'Packaging Inventory Sum'!$C76)</f>
        <v>0</v>
      </c>
      <c r="L76" s="1"/>
      <c r="M76" s="1">
        <f>SUMIFS(Table2[Total Used Cost],Table2[Out of Inventory],'Packaging Inventory Sum'!$C76)</f>
        <v>0</v>
      </c>
      <c r="N76" s="30">
        <f t="shared" si="18"/>
        <v>0</v>
      </c>
      <c r="O76" s="1" t="e">
        <f t="shared" si="10"/>
        <v>#DIV/0!</v>
      </c>
      <c r="P76" s="1">
        <f>SUM(G76,J76,-M76)</f>
        <v>0</v>
      </c>
    </row>
    <row r="77" spans="5:16" x14ac:dyDescent="0.25">
      <c r="E77" s="30">
        <f>SUMIFS(Table2[Start Qty],Table2[Supplies],'Packaging Inventory Sum'!$C77)</f>
        <v>0</v>
      </c>
      <c r="F77" s="1" t="e">
        <f t="shared" si="9"/>
        <v>#DIV/0!</v>
      </c>
      <c r="G77" s="1">
        <f>SUMIFS(Table2[Start Inventory],Table2[Supplies],'Packaging Inventory Sum'!$C77)</f>
        <v>0</v>
      </c>
      <c r="H77" s="30">
        <f>SUMIFS(Table2[Qty Purchased],Table2[Supplies],'Packaging Inventory Sum'!$C77)</f>
        <v>0</v>
      </c>
      <c r="I77" s="1"/>
      <c r="J77" s="1">
        <f>SUMIFS(Table2[Purchase Cost],Table2[Supplies],'Packaging Inventory Sum'!$C77)</f>
        <v>0</v>
      </c>
      <c r="K77" s="30">
        <f>SUMIFS(Table2[Qty Used],Table2[Out of Inventory],'Packaging Inventory Sum'!$C77)</f>
        <v>0</v>
      </c>
      <c r="L77" s="1"/>
      <c r="M77" s="1">
        <f>SUMIFS(Table2[Total Used Cost],Table2[Out of Inventory],'Packaging Inventory Sum'!$C77)</f>
        <v>0</v>
      </c>
      <c r="N77" s="30">
        <f t="shared" si="18"/>
        <v>0</v>
      </c>
      <c r="O77" s="1" t="e">
        <f t="shared" si="10"/>
        <v>#DIV/0!</v>
      </c>
      <c r="P77" s="1">
        <f t="shared" si="11"/>
        <v>0</v>
      </c>
    </row>
    <row r="78" spans="5:16" x14ac:dyDescent="0.25">
      <c r="E78" s="30">
        <f>SUMIFS(Table2[Start Qty],Table2[Supplies],'Packaging Inventory Sum'!$C78)</f>
        <v>0</v>
      </c>
      <c r="F78" s="1" t="e">
        <f t="shared" si="9"/>
        <v>#DIV/0!</v>
      </c>
      <c r="G78" s="1">
        <f>SUMIFS(Table2[Start Inventory],Table2[Supplies],'Packaging Inventory Sum'!$C78)</f>
        <v>0</v>
      </c>
      <c r="H78" s="30">
        <f>SUMIFS(Table2[Qty Purchased],Table2[Supplies],'Packaging Inventory Sum'!$C78)</f>
        <v>0</v>
      </c>
      <c r="I78" s="1"/>
      <c r="J78" s="1">
        <f>SUMIFS(Table2[Purchase Cost],Table2[Supplies],'Packaging Inventory Sum'!$C78)</f>
        <v>0</v>
      </c>
      <c r="K78" s="30">
        <f>SUMIFS(Table2[Qty Used],Table2[Out of Inventory],'Packaging Inventory Sum'!$C78)</f>
        <v>0</v>
      </c>
      <c r="L78" s="1"/>
      <c r="M78" s="1">
        <f>SUMIFS(Table2[Total Used Cost],Table2[Out of Inventory],'Packaging Inventory Sum'!$C78)</f>
        <v>0</v>
      </c>
      <c r="N78" s="30">
        <f t="shared" si="18"/>
        <v>0</v>
      </c>
      <c r="O78" s="1" t="e">
        <f>P78/N78</f>
        <v>#DIV/0!</v>
      </c>
      <c r="P78" s="1">
        <f t="shared" si="11"/>
        <v>0</v>
      </c>
    </row>
    <row r="79" spans="5:16" x14ac:dyDescent="0.25">
      <c r="E79" s="30">
        <f>SUMIFS(Table2[Start Qty],Table2[Supplies],'Packaging Inventory Sum'!$C79)</f>
        <v>0</v>
      </c>
      <c r="F79" s="1" t="e">
        <f t="shared" si="9"/>
        <v>#DIV/0!</v>
      </c>
      <c r="G79" s="1">
        <f>SUMIFS(Table2[Start Inventory],Table2[Supplies],'Packaging Inventory Sum'!$C79)</f>
        <v>0</v>
      </c>
      <c r="H79" s="30">
        <f>SUMIFS(Table2[Qty Purchased],Table2[Supplies],'Packaging Inventory Sum'!$C79)</f>
        <v>0</v>
      </c>
      <c r="I79" s="1"/>
      <c r="J79" s="1">
        <f>SUMIFS(Table2[Purchase Cost],Table2[Supplies],'Packaging Inventory Sum'!$C79)</f>
        <v>0</v>
      </c>
      <c r="K79" s="30">
        <f>SUMIFS(Table2[Qty Used],Table2[Out of Inventory],'Packaging Inventory Sum'!$C79)</f>
        <v>0</v>
      </c>
      <c r="L79" s="1"/>
      <c r="M79" s="1">
        <f>SUMIFS(Table2[Total Used Cost],Table2[Out of Inventory],'Packaging Inventory Sum'!$C79)</f>
        <v>0</v>
      </c>
      <c r="N79" s="30">
        <f t="shared" si="18"/>
        <v>0</v>
      </c>
      <c r="O79" s="1" t="e">
        <f t="shared" si="10"/>
        <v>#DIV/0!</v>
      </c>
      <c r="P79" s="1">
        <f t="shared" si="11"/>
        <v>0</v>
      </c>
    </row>
    <row r="80" spans="5:16" x14ac:dyDescent="0.25">
      <c r="E80" s="30">
        <f>SUMIFS(Table2[Start Qty],Table2[Supplies],'Packaging Inventory Sum'!$C80)</f>
        <v>0</v>
      </c>
      <c r="F80" s="1" t="e">
        <f t="shared" si="9"/>
        <v>#DIV/0!</v>
      </c>
      <c r="G80" s="1">
        <f>SUMIFS(Table2[Start Inventory],Table2[Supplies],'Packaging Inventory Sum'!$C80)</f>
        <v>0</v>
      </c>
      <c r="H80" s="30">
        <f>SUMIFS(Table2[Qty Purchased],Table2[Supplies],'Packaging Inventory Sum'!$C80)</f>
        <v>0</v>
      </c>
      <c r="I80" s="1"/>
      <c r="J80" s="1">
        <f>SUMIFS(Table2[Purchase Cost],Table2[Supplies],'Packaging Inventory Sum'!$C80)</f>
        <v>0</v>
      </c>
      <c r="K80" s="30">
        <f>SUMIFS(Table2[Qty Used],Table2[Out of Inventory],'Packaging Inventory Sum'!$C80)</f>
        <v>0</v>
      </c>
      <c r="L80" s="1"/>
      <c r="M80" s="1">
        <f>SUMIFS(Table2[Total Used Cost],Table2[Out of Inventory],'Packaging Inventory Sum'!$C80)</f>
        <v>0</v>
      </c>
      <c r="N80" s="30">
        <f t="shared" si="18"/>
        <v>0</v>
      </c>
      <c r="O80" s="1" t="e">
        <f t="shared" si="10"/>
        <v>#DIV/0!</v>
      </c>
      <c r="P80" s="1">
        <f t="shared" si="11"/>
        <v>0</v>
      </c>
    </row>
    <row r="81" spans="5:16" x14ac:dyDescent="0.25">
      <c r="E81" s="30">
        <f>SUMIFS(Table2[Start Qty],Table2[Supplies],'Packaging Inventory Sum'!$C81)</f>
        <v>0</v>
      </c>
      <c r="F81" s="1" t="e">
        <f t="shared" si="9"/>
        <v>#DIV/0!</v>
      </c>
      <c r="G81" s="1">
        <f>SUMIFS(Table2[Start Inventory],Table2[Supplies],'Packaging Inventory Sum'!$C81)</f>
        <v>0</v>
      </c>
      <c r="H81" s="30">
        <f>SUMIFS(Table2[Qty Purchased],Table2[Supplies],'Packaging Inventory Sum'!$C81)</f>
        <v>0</v>
      </c>
      <c r="I81" s="1"/>
      <c r="J81" s="1">
        <f>SUMIFS(Table2[Purchase Cost],Table2[Supplies],'Packaging Inventory Sum'!$C81)</f>
        <v>0</v>
      </c>
      <c r="K81" s="30">
        <f>SUMIFS(Table2[Qty Used],Table2[Out of Inventory],'Packaging Inventory Sum'!$C81)</f>
        <v>0</v>
      </c>
      <c r="L81" s="1"/>
      <c r="M81" s="1">
        <f>SUMIFS(Table2[Total Used Cost],Table2[Out of Inventory],'Packaging Inventory Sum'!$C81)</f>
        <v>0</v>
      </c>
      <c r="N81" s="30">
        <f t="shared" si="18"/>
        <v>0</v>
      </c>
      <c r="O81" s="1" t="e">
        <f t="shared" si="10"/>
        <v>#DIV/0!</v>
      </c>
      <c r="P81" s="1">
        <f t="shared" si="11"/>
        <v>0</v>
      </c>
    </row>
    <row r="82" spans="5:16" x14ac:dyDescent="0.25">
      <c r="E82" s="30">
        <f>SUMIFS(Table2[Start Qty],Table2[Supplies],'Packaging Inventory Sum'!$C82)</f>
        <v>0</v>
      </c>
      <c r="F82" s="1" t="e">
        <f t="shared" si="9"/>
        <v>#DIV/0!</v>
      </c>
      <c r="G82" s="1">
        <f>SUMIFS(Table2[Start Inventory],Table2[Supplies],'Packaging Inventory Sum'!$C82)</f>
        <v>0</v>
      </c>
      <c r="H82" s="30">
        <f>SUMIFS(Table2[Qty Purchased],Table2[Supplies],'Packaging Inventory Sum'!$C82)</f>
        <v>0</v>
      </c>
      <c r="I82" s="1"/>
      <c r="J82" s="1">
        <f>SUMIFS(Table2[Purchase Cost],Table2[Supplies],'Packaging Inventory Sum'!$C82)</f>
        <v>0</v>
      </c>
      <c r="K82" s="30">
        <f>SUMIFS(Table2[Qty Used],Table2[Out of Inventory],'Packaging Inventory Sum'!$C82)</f>
        <v>0</v>
      </c>
      <c r="L82" s="1"/>
      <c r="M82" s="1">
        <f>SUMIFS(Table2[Total Used Cost],Table2[Out of Inventory],'Packaging Inventory Sum'!$C82)</f>
        <v>0</v>
      </c>
      <c r="N82" s="30">
        <f t="shared" si="18"/>
        <v>0</v>
      </c>
      <c r="O82" s="1" t="e">
        <f t="shared" si="10"/>
        <v>#DIV/0!</v>
      </c>
      <c r="P82" s="1">
        <f t="shared" si="11"/>
        <v>0</v>
      </c>
    </row>
    <row r="83" spans="5:16" x14ac:dyDescent="0.25">
      <c r="E83" s="30">
        <f>SUMIFS(Table2[Start Qty],Table2[Supplies],'Packaging Inventory Sum'!$C83)</f>
        <v>0</v>
      </c>
      <c r="F83" s="1" t="e">
        <f t="shared" si="9"/>
        <v>#DIV/0!</v>
      </c>
      <c r="G83" s="1">
        <f>SUMIFS(Table2[Start Inventory],Table2[Supplies],'Packaging Inventory Sum'!$C83)</f>
        <v>0</v>
      </c>
      <c r="H83" s="30">
        <f>SUMIFS(Table2[Qty Purchased],Table2[Supplies],'Packaging Inventory Sum'!$C83)</f>
        <v>0</v>
      </c>
      <c r="I83" s="1"/>
      <c r="J83" s="1">
        <f>SUMIFS(Table2[Purchase Cost],Table2[Supplies],'Packaging Inventory Sum'!$C83)</f>
        <v>0</v>
      </c>
      <c r="K83" s="30">
        <f>SUMIFS(Table2[Qty Used],Table2[Out of Inventory],'Packaging Inventory Sum'!$C83)</f>
        <v>0</v>
      </c>
      <c r="L83" s="1"/>
      <c r="M83" s="1">
        <f>SUMIFS(Table2[Total Used Cost],Table2[Out of Inventory],'Packaging Inventory Sum'!$C83)</f>
        <v>0</v>
      </c>
      <c r="N83" s="30">
        <f t="shared" si="18"/>
        <v>0</v>
      </c>
      <c r="O83" s="1" t="e">
        <f t="shared" si="10"/>
        <v>#DIV/0!</v>
      </c>
      <c r="P83" s="1">
        <f t="shared" si="11"/>
        <v>0</v>
      </c>
    </row>
    <row r="84" spans="5:16" x14ac:dyDescent="0.25">
      <c r="E84" s="30">
        <f>SUMIFS(Table2[Start Qty],Table2[Supplies],'Packaging Inventory Sum'!$C84)</f>
        <v>0</v>
      </c>
      <c r="F84" s="1" t="e">
        <f t="shared" si="6"/>
        <v>#DIV/0!</v>
      </c>
      <c r="G84" s="1">
        <f>SUMIFS(Table2[Start Inventory],Table2[Supplies],'Packaging Inventory Sum'!$C84)</f>
        <v>0</v>
      </c>
      <c r="H84" s="30">
        <f>SUMIFS(Table2[Qty Purchased],Table2[Supplies],'Packaging Inventory Sum'!$C84)</f>
        <v>0</v>
      </c>
      <c r="I84" s="1"/>
      <c r="J84" s="1">
        <f>SUMIFS(Table2[Purchase Cost],Table2[Supplies],'Packaging Inventory Sum'!$C84)</f>
        <v>0</v>
      </c>
      <c r="K84" s="30">
        <f>SUMIFS(Table2[Qty Used],Table2[Out of Inventory],'Packaging Inventory Sum'!$C84)</f>
        <v>0</v>
      </c>
      <c r="L84" s="1"/>
      <c r="M84" s="1">
        <f>SUMIFS(Table2[Total Used Cost],Table2[Out of Inventory],'Packaging Inventory Sum'!$C84)</f>
        <v>0</v>
      </c>
      <c r="N84" s="30">
        <f t="shared" si="18"/>
        <v>0</v>
      </c>
      <c r="O84" s="1" t="e">
        <f t="shared" si="7"/>
        <v>#DIV/0!</v>
      </c>
      <c r="P84" s="1">
        <f t="shared" si="8"/>
        <v>0</v>
      </c>
    </row>
  </sheetData>
  <pageMargins left="0.7" right="0.7" top="0.75" bottom="0.75" header="0.3" footer="0.3"/>
  <pageSetup orientation="portrait" r:id="rId1"/>
  <headerFooter>
    <oddFooter>&amp;Lhttps://liberdownload.com</oddFooter>
  </headerFooter>
  <tableParts count="1">
    <tablePart r:id="rId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AB0F-0A09-432A-BBAC-CF2260C9CE6A}">
  <dimension ref="A1:Q55"/>
  <sheetViews>
    <sheetView tabSelected="1" topLeftCell="A36" workbookViewId="0">
      <selection activeCell="B7" sqref="B7"/>
    </sheetView>
  </sheetViews>
  <sheetFormatPr defaultRowHeight="15" outlineLevelRow="1" x14ac:dyDescent="0.25"/>
  <cols>
    <col min="1" max="1" width="18.28515625" customWidth="1"/>
    <col min="2" max="2" width="44.140625" customWidth="1"/>
    <col min="3" max="3" width="4" customWidth="1"/>
    <col min="4" max="4" width="10.5703125" bestFit="1" customWidth="1"/>
    <col min="5" max="5" width="12.7109375" customWidth="1"/>
    <col min="6" max="6" width="16" bestFit="1" customWidth="1"/>
    <col min="8" max="8" width="9.5703125" bestFit="1" customWidth="1"/>
    <col min="9" max="9" width="12.42578125" bestFit="1" customWidth="1"/>
    <col min="10" max="10" width="11.5703125" customWidth="1"/>
    <col min="13" max="15" width="11.5703125" customWidth="1"/>
    <col min="16" max="16" width="6.7109375" customWidth="1"/>
    <col min="17" max="17" width="9.5703125" bestFit="1" customWidth="1"/>
  </cols>
  <sheetData>
    <row r="1" spans="1:17" x14ac:dyDescent="0.25">
      <c r="F1" t="s">
        <v>99</v>
      </c>
    </row>
    <row r="2" spans="1:17" x14ac:dyDescent="0.25">
      <c r="E2" t="s">
        <v>18</v>
      </c>
    </row>
    <row r="3" spans="1:17" x14ac:dyDescent="0.25">
      <c r="A3" t="s">
        <v>347</v>
      </c>
      <c r="D3" t="s">
        <v>43</v>
      </c>
      <c r="E3" t="s">
        <v>1</v>
      </c>
      <c r="F3" t="s">
        <v>3</v>
      </c>
      <c r="G3" t="s">
        <v>4</v>
      </c>
      <c r="H3" t="s">
        <v>5</v>
      </c>
      <c r="I3" t="s">
        <v>2</v>
      </c>
      <c r="J3" t="s">
        <v>316</v>
      </c>
      <c r="K3" t="s">
        <v>6</v>
      </c>
      <c r="L3" t="s">
        <v>340</v>
      </c>
      <c r="M3" t="s">
        <v>7</v>
      </c>
      <c r="N3" t="s">
        <v>98</v>
      </c>
      <c r="O3" t="s">
        <v>100</v>
      </c>
      <c r="Q3" t="s">
        <v>43</v>
      </c>
    </row>
    <row r="4" spans="1:17" ht="14.25" customHeight="1" x14ac:dyDescent="0.25">
      <c r="A4" t="s">
        <v>348</v>
      </c>
      <c r="B4" t="s">
        <v>53</v>
      </c>
      <c r="D4" s="58" t="e">
        <f>SUM('Raw Mat Inventory Sum'!S:S,'Resale Inventory Sum'!S:S,'POD Inventory Sum'!S:S,'Private Label Inventory Sum'!S:S,'Finished Products Inventory Sum'!S:S,'Stationery Inventory Sum'!S:S)</f>
        <v>#REF!</v>
      </c>
      <c r="E4" s="97">
        <f>SUMIFS('Finished Products Inventory Sum'!$S:$S,'Finished Products Inventory Sum'!$H:$H,'COGS Summary'!$E$3)</f>
        <v>0</v>
      </c>
      <c r="F4" s="58">
        <f>SUMIFS('Raw Mat Inventory Sum'!$S:$S,'Raw Mat Inventory Sum'!$H:$H,'COGS Summary'!$F$3)</f>
        <v>0</v>
      </c>
      <c r="G4" s="1"/>
      <c r="H4" s="58">
        <f>SUMIFS('Resale Inventory Sum'!$S:$S,'Resale Inventory Sum'!$H:$H,'COGS Summary'!$H$3)</f>
        <v>0</v>
      </c>
      <c r="I4" s="58">
        <f>SUMIFS('Private Label Inventory Sum'!$S:$S,'Private Label Inventory Sum'!$H:$H,'COGS Summary'!$I$3)</f>
        <v>0</v>
      </c>
      <c r="J4" s="58">
        <f>SUMIFS('Stationery Inventory Sum'!$S:$S,'Stationery Inventory Sum'!$H:$H,'COGS Summary'!J$3)</f>
        <v>0</v>
      </c>
      <c r="K4" s="58">
        <f>SUMIFS('POD Inventory Sum'!$S:$S,'POD Inventory Sum'!$H:$H,'COGS Summary'!K$3)</f>
        <v>0</v>
      </c>
      <c r="L4" s="58">
        <f>SUMIFS('POD Inventory Sum'!$S:$S,'POD Inventory Sum'!$H:$H,'COGS Summary'!L$3)</f>
        <v>0</v>
      </c>
      <c r="M4" s="58">
        <f>SUMIFS('POD Inventory Sum'!$S:$S,'POD Inventory Sum'!$H:$H,'COGS Summary'!M$3)</f>
        <v>0</v>
      </c>
      <c r="N4" s="58">
        <f>SUMIFS('POD Inventory Sum'!$S:$S,'POD Inventory Sum'!$H:$H,'COGS Summary'!N$3)</f>
        <v>0</v>
      </c>
      <c r="O4" s="58">
        <f>SUMIFS('POD Inventory Sum'!$S:$S,'POD Inventory Sum'!$H:$H,'COGS Summary'!O$3)</f>
        <v>0</v>
      </c>
      <c r="P4" s="58"/>
      <c r="Q4" s="60">
        <f>SUM(E4:P4)</f>
        <v>0</v>
      </c>
    </row>
    <row r="5" spans="1:17" x14ac:dyDescent="0.25">
      <c r="A5" t="s">
        <v>353</v>
      </c>
      <c r="B5" t="s">
        <v>54</v>
      </c>
      <c r="D5" s="58" t="e">
        <f>SUM('Raw Mat Inventory Sum'!W:W,'Resale Inventory Sum'!W:W,'POD Inventory Sum'!W:W,'Private Label Inventory Sum'!W:W,'Finished Products Inventory Sum'!W:W,'Stationery Inventory Sum'!W:W)</f>
        <v>#REF!</v>
      </c>
      <c r="E5" s="58">
        <f>SUMIFS('Finished Products Inventory Sum'!$W:$W,'Finished Products Inventory Sum'!$H:$H,'COGS Summary'!$E$3)</f>
        <v>0</v>
      </c>
      <c r="F5" s="58">
        <f>SUMIFS('Raw Mat Inventory Sum'!$W:$W,'Raw Mat Inventory Sum'!$H:$H,'COGS Summary'!$F$3)</f>
        <v>0</v>
      </c>
      <c r="G5" s="1"/>
      <c r="H5" s="58">
        <f>SUMIFS('Resale Inventory Sum'!$W:$W,'Resale Inventory Sum'!$H:$H,'COGS Summary'!$H$3)</f>
        <v>0</v>
      </c>
      <c r="I5" s="58">
        <f>SUMIFS('Private Label Inventory Sum'!$W:$W,'Private Label Inventory Sum'!$H:$H,'COGS Summary'!$I$3)</f>
        <v>0</v>
      </c>
      <c r="J5" s="58">
        <f>SUMIFS('Stationery Inventory Sum'!$W:$W,'Stationery Inventory Sum'!$H:$H,'COGS Summary'!$J$3)</f>
        <v>0</v>
      </c>
      <c r="K5" s="58">
        <f>SUMIFS('POD Inventory Sum'!$W:$W,'POD Inventory Sum'!$H:$H,'COGS Summary'!K$3)</f>
        <v>0</v>
      </c>
      <c r="L5" s="58">
        <f>SUMIFS('POD Inventory Sum'!$W:$W,'POD Inventory Sum'!$H:$H,'COGS Summary'!L$3)</f>
        <v>0</v>
      </c>
      <c r="M5" s="58">
        <f>SUMIFS('POD Inventory Sum'!$W:$W,'POD Inventory Sum'!$H:$H,'COGS Summary'!M$3)</f>
        <v>0</v>
      </c>
      <c r="N5" s="58">
        <f>SUMIFS('POD Inventory Sum'!$W:$W,'POD Inventory Sum'!$H:$H,'COGS Summary'!N$3)</f>
        <v>0</v>
      </c>
      <c r="O5" s="58">
        <f>SUMIFS('POD Inventory Sum'!$W:$W,'POD Inventory Sum'!$H:$H,'COGS Summary'!O$3)</f>
        <v>0</v>
      </c>
      <c r="P5" s="58"/>
      <c r="Q5" s="60">
        <f t="shared" ref="Q5:Q10" si="0">SUM(E5:P5)</f>
        <v>0</v>
      </c>
    </row>
    <row r="6" spans="1:17" outlineLevel="1" x14ac:dyDescent="0.25">
      <c r="A6" t="s">
        <v>353</v>
      </c>
      <c r="B6" t="s">
        <v>55</v>
      </c>
      <c r="D6" s="58" t="e">
        <f>SUM('Raw Mat Inventory Sum'!AI:AI,'Resale Inventory Sum'!AI:AI,'POD Inventory Sum'!AI:AI,'Private Label Inventory Sum'!AI:AI,'Finished Products Inventory Sum'!AI:AI,'Stationery Inventory Sum'!AI:AI)</f>
        <v>#REF!</v>
      </c>
      <c r="E6" s="58">
        <f>SUMIFS('Finished Products Inventory Sum'!$AI:$AI,'Finished Products Inventory Sum'!$H:$H,'COGS Summary'!$E$3)</f>
        <v>0</v>
      </c>
      <c r="F6" s="58">
        <f>SUMIFS('Raw Mat Inventory Sum'!$AI:$AI,'Raw Mat Inventory Sum'!$H:$H,'COGS Summary'!$F$3)</f>
        <v>0</v>
      </c>
      <c r="G6" s="58">
        <f>SUMIFS('Out of Inventory'!$Y:$Y,'Out of Inventory'!$F:$F,'COGS Summary'!$G$3)</f>
        <v>0</v>
      </c>
      <c r="H6" s="58">
        <f>SUMIFS('Resale Inventory Sum'!$AI:$AI,'Resale Inventory Sum'!$H:$H,'COGS Summary'!$H$3)</f>
        <v>0</v>
      </c>
      <c r="I6" s="58">
        <f>SUMIFS('Private Label Inventory Sum'!$AI:$AI,'Private Label Inventory Sum'!$H:$H,'COGS Summary'!$I$3)</f>
        <v>0</v>
      </c>
      <c r="J6" s="58">
        <f>SUMIFS('Stationery Inventory Sum'!$AI:$AI,'Stationery Inventory Sum'!$H:$H,'COGS Summary'!$J$3)</f>
        <v>0</v>
      </c>
      <c r="K6" s="58">
        <f>SUMIFS('POD Inventory Sum'!$AI:$AI,'POD Inventory Sum'!$H:$H,'COGS Summary'!$K$3)</f>
        <v>0</v>
      </c>
      <c r="L6" s="58">
        <f>SUMIFS('POD Inventory Sum'!$AI:$AI,'POD Inventory Sum'!$H:$H,'COGS Summary'!$L$3)</f>
        <v>0</v>
      </c>
      <c r="M6" s="58">
        <f>SUMIFS('POD Inventory Sum'!$AI:$AI,'POD Inventory Sum'!$H:$H,'COGS Summary'!M$3)</f>
        <v>0</v>
      </c>
      <c r="N6" s="58">
        <f>SUMIFS('POD Inventory Sum'!$AI:$AI,'POD Inventory Sum'!$H:$H,'COGS Summary'!N$3)</f>
        <v>0</v>
      </c>
      <c r="O6" s="58">
        <f>SUMIFS('POD Inventory Sum'!$AI:$AI,'POD Inventory Sum'!$H:$H,'COGS Summary'!O$3)</f>
        <v>0</v>
      </c>
      <c r="P6" s="58"/>
      <c r="Q6" s="60">
        <f t="shared" si="0"/>
        <v>0</v>
      </c>
    </row>
    <row r="7" spans="1:17" outlineLevel="1" x14ac:dyDescent="0.25">
      <c r="A7" t="s">
        <v>354</v>
      </c>
      <c r="B7" t="s">
        <v>33</v>
      </c>
      <c r="D7" s="58" t="e">
        <f>#REF!</f>
        <v>#REF!</v>
      </c>
      <c r="E7" s="58"/>
      <c r="F7" s="1"/>
      <c r="G7" s="1"/>
      <c r="H7" s="1"/>
      <c r="I7" s="1"/>
      <c r="J7" s="1"/>
      <c r="K7" s="1"/>
      <c r="L7" s="1"/>
      <c r="M7" s="1"/>
      <c r="N7" s="1"/>
      <c r="O7" s="1"/>
      <c r="P7" s="1"/>
      <c r="Q7" s="60">
        <f t="shared" si="0"/>
        <v>0</v>
      </c>
    </row>
    <row r="8" spans="1:17" outlineLevel="1" x14ac:dyDescent="0.25">
      <c r="A8" t="s">
        <v>355</v>
      </c>
      <c r="B8" t="s">
        <v>31</v>
      </c>
      <c r="D8" s="58"/>
      <c r="E8" s="58"/>
      <c r="F8" s="1"/>
      <c r="G8" s="1"/>
      <c r="H8" s="1"/>
      <c r="I8" s="1"/>
      <c r="J8" s="1"/>
      <c r="K8" s="1"/>
      <c r="L8" s="1"/>
      <c r="M8" s="1"/>
      <c r="N8" s="1"/>
      <c r="O8" s="1"/>
      <c r="P8" s="1"/>
      <c r="Q8" s="60">
        <f t="shared" si="0"/>
        <v>0</v>
      </c>
    </row>
    <row r="9" spans="1:17" outlineLevel="1" x14ac:dyDescent="0.25">
      <c r="D9" s="58"/>
      <c r="E9" s="58"/>
      <c r="F9" s="1"/>
      <c r="G9" s="1"/>
      <c r="H9" s="1"/>
      <c r="I9" s="1"/>
      <c r="J9" s="1"/>
      <c r="K9" s="1"/>
      <c r="L9" s="1"/>
      <c r="M9" s="1"/>
      <c r="N9" s="1"/>
      <c r="O9" s="1"/>
      <c r="P9" s="1"/>
      <c r="Q9" s="60">
        <f t="shared" si="0"/>
        <v>0</v>
      </c>
    </row>
    <row r="10" spans="1:17" outlineLevel="1" x14ac:dyDescent="0.25">
      <c r="A10" t="s">
        <v>349</v>
      </c>
      <c r="B10" t="s">
        <v>48</v>
      </c>
      <c r="D10" s="58" t="e">
        <f>SUM('Raw Mat Inventory Sum'!AA:AA,'Resale Inventory Sum'!AA:AA,'POD Inventory Sum'!AA:AA,'Private Label Inventory Sum'!AA:AA,'Finished Products Inventory Sum'!AA:AA,'Stationery Inventory Sum'!AA:AA)</f>
        <v>#REF!</v>
      </c>
      <c r="E10" s="58">
        <f>SUMIFS('Finished Products Inventory Sum'!$AA:$AA,'Finished Products Inventory Sum'!$H:$H,'COGS Summary'!$E$3)</f>
        <v>0</v>
      </c>
      <c r="F10" s="58">
        <f>SUMIFS('Raw Mat Inventory Sum'!$AA:$AA,'Raw Mat Inventory Sum'!$H:$H,'COGS Summary'!$F$3)</f>
        <v>0</v>
      </c>
      <c r="G10" s="1"/>
      <c r="H10" s="58">
        <f>SUMIFS('Resale Inventory Sum'!$AA:$AA,'Resale Inventory Sum'!$H:$H,'COGS Summary'!$H$3)</f>
        <v>0</v>
      </c>
      <c r="I10" s="58">
        <f>SUMIFS('Private Label Inventory Sum'!$AA:$AA,'Private Label Inventory Sum'!$H:$H,'COGS Summary'!$I$3)</f>
        <v>0</v>
      </c>
      <c r="J10" s="58">
        <f>SUMIFS('Stationery Inventory Sum'!$AA:$AA,'Stationery Inventory Sum'!$H:$H,'COGS Summary'!$J$3)</f>
        <v>0</v>
      </c>
      <c r="K10" s="58">
        <f>SUMIFS('POD Inventory Sum'!$AA:$AA,'POD Inventory Sum'!$H:$H,'COGS Summary'!$K$3)</f>
        <v>0</v>
      </c>
      <c r="L10" s="58">
        <f>SUMIFS('POD Inventory Sum'!$AA:$AA,'POD Inventory Sum'!$H:$H,'COGS Summary'!L$3)</f>
        <v>0</v>
      </c>
      <c r="M10" s="58">
        <f>SUMIFS('POD Inventory Sum'!$AA:$AA,'POD Inventory Sum'!$H:$H,'COGS Summary'!M$3)</f>
        <v>0</v>
      </c>
      <c r="N10" s="58">
        <f>SUMIFS('POD Inventory Sum'!$AA:$AA,'POD Inventory Sum'!$H:$H,'COGS Summary'!N$3)</f>
        <v>0</v>
      </c>
      <c r="O10" s="58">
        <f>SUMIFS('POD Inventory Sum'!$AA:$AA,'POD Inventory Sum'!$H:$H,'COGS Summary'!O$3)</f>
        <v>0</v>
      </c>
      <c r="P10" s="58"/>
      <c r="Q10" s="60">
        <f t="shared" si="0"/>
        <v>0</v>
      </c>
    </row>
    <row r="11" spans="1:17" outlineLevel="1" x14ac:dyDescent="0.25">
      <c r="A11" t="s">
        <v>350</v>
      </c>
      <c r="B11" s="12" t="s">
        <v>30</v>
      </c>
      <c r="C11" s="12"/>
      <c r="D11" s="98" t="e">
        <f>SUM(D4:D8,-D10)</f>
        <v>#REF!</v>
      </c>
      <c r="E11" s="98">
        <f>SUM(E4:E8,-E10)</f>
        <v>0</v>
      </c>
      <c r="F11" s="98">
        <f>SUM(F4:F8,-F10)</f>
        <v>0</v>
      </c>
      <c r="G11" s="98"/>
      <c r="H11" s="98">
        <f t="shared" ref="H11:K11" si="1">SUM(H4:H8,-H10)</f>
        <v>0</v>
      </c>
      <c r="I11" s="98">
        <f>SUM(I4:I8,-I10)</f>
        <v>0</v>
      </c>
      <c r="J11" s="98">
        <f>SUM(J4:J8,-J10)</f>
        <v>0</v>
      </c>
      <c r="K11" s="98">
        <f t="shared" si="1"/>
        <v>0</v>
      </c>
      <c r="L11" s="98">
        <f t="shared" ref="L11" si="2">SUM(L4:L8,-L10)</f>
        <v>0</v>
      </c>
      <c r="M11" s="98">
        <f t="shared" ref="M11:N11" si="3">SUM(M4:M8,-M10)</f>
        <v>0</v>
      </c>
      <c r="N11" s="98">
        <f t="shared" si="3"/>
        <v>0</v>
      </c>
      <c r="O11" s="98">
        <f>SUM(O4:O8,-O10)</f>
        <v>0</v>
      </c>
      <c r="P11" s="13"/>
      <c r="Q11" s="100">
        <f>SUM(E11:P11)</f>
        <v>0</v>
      </c>
    </row>
    <row r="12" spans="1:17" x14ac:dyDescent="0.25">
      <c r="A12" t="s">
        <v>351</v>
      </c>
      <c r="B12" t="s">
        <v>30</v>
      </c>
      <c r="D12" s="58">
        <f>SUM(Table7[Total Cost of
Goods Sold])</f>
        <v>0</v>
      </c>
      <c r="E12" s="58">
        <f>SUMIFS(Table7[Total Cost of
Goods Sold],Table7[Category],'COGS Summary'!E$3)</f>
        <v>0</v>
      </c>
      <c r="F12" s="58">
        <f>SUMIFS(Table7[Total Cost of
Goods Sold],Table7[Category],'COGS Summary'!F$3)</f>
        <v>0</v>
      </c>
      <c r="G12" s="58">
        <f>SUMIFS(Table7[Total Cost of
Goods Sold],Table7[Category],'COGS Summary'!G$3)</f>
        <v>0</v>
      </c>
      <c r="H12" s="58">
        <f>SUMIFS(Table7[Total Cost of
Goods Sold],Table7[Category],'COGS Summary'!H$3)</f>
        <v>0</v>
      </c>
      <c r="I12" s="58">
        <f>SUMIFS(Table7[Total Cost of
Goods Sold],Table7[Category],'COGS Summary'!I$3)</f>
        <v>0</v>
      </c>
      <c r="J12" s="58">
        <f>SUMIFS(Table7[Total Cost of
Goods Sold],Table7[Category],'COGS Summary'!J$3)</f>
        <v>0</v>
      </c>
      <c r="K12" s="58">
        <f>SUMIFS(Table7[Total Cost of
Goods Sold],Table7[Category],'COGS Summary'!K$3)</f>
        <v>0</v>
      </c>
      <c r="L12" s="58">
        <f>SUMIFS(Table7[Total Cost of
Goods Sold],Table7[Category],'COGS Summary'!L$3)</f>
        <v>0</v>
      </c>
      <c r="M12" s="58">
        <f>SUMIFS(Table7[Total Cost of
Goods Sold],Table7[Category],'COGS Summary'!M$3)</f>
        <v>0</v>
      </c>
      <c r="N12" s="58">
        <f>SUMIFS(Table7[Total Cost of
Goods Sold],Table7[Category],'COGS Summary'!N$3)</f>
        <v>0</v>
      </c>
      <c r="O12" s="58">
        <f>SUMIFS(Table7[Total Cost of
Goods Sold],Table7[Category],'COGS Summary'!O$3)</f>
        <v>0</v>
      </c>
      <c r="P12" s="58"/>
      <c r="Q12" s="60">
        <f>SUM(E12:P12)</f>
        <v>0</v>
      </c>
    </row>
    <row r="13" spans="1:17" x14ac:dyDescent="0.25">
      <c r="A13" t="s">
        <v>352</v>
      </c>
      <c r="B13" t="s">
        <v>48</v>
      </c>
      <c r="D13" s="58" t="e">
        <f>SUM(D4,D5,D6,-D12)</f>
        <v>#REF!</v>
      </c>
      <c r="E13" s="58">
        <f>SUM(E4,E5,E6,-E12)</f>
        <v>0</v>
      </c>
      <c r="F13" s="58">
        <f t="shared" ref="F13:O13" si="4">SUM(F4,F5,F6,-F12)</f>
        <v>0</v>
      </c>
      <c r="G13" s="58">
        <f t="shared" si="4"/>
        <v>0</v>
      </c>
      <c r="H13" s="58">
        <f t="shared" si="4"/>
        <v>0</v>
      </c>
      <c r="I13" s="58">
        <f t="shared" si="4"/>
        <v>0</v>
      </c>
      <c r="J13" s="58">
        <f t="shared" si="4"/>
        <v>0</v>
      </c>
      <c r="K13" s="58">
        <f t="shared" si="4"/>
        <v>0</v>
      </c>
      <c r="L13" s="58">
        <f t="shared" ref="L13" si="5">SUM(L4,L5,L6,-L12)</f>
        <v>0</v>
      </c>
      <c r="M13" s="58">
        <f t="shared" si="4"/>
        <v>0</v>
      </c>
      <c r="N13" s="58">
        <f t="shared" si="4"/>
        <v>0</v>
      </c>
      <c r="O13" s="58">
        <f t="shared" si="4"/>
        <v>0</v>
      </c>
      <c r="P13" s="1"/>
      <c r="Q13" s="60">
        <f t="shared" ref="Q13:Q18" si="6">SUM(E13:P13)</f>
        <v>0</v>
      </c>
    </row>
    <row r="14" spans="1:17" x14ac:dyDescent="0.25">
      <c r="A14" s="2"/>
      <c r="D14" s="58"/>
      <c r="E14" s="1"/>
      <c r="F14" s="1"/>
      <c r="G14" s="1"/>
      <c r="H14" s="1"/>
      <c r="I14" s="1"/>
      <c r="J14" s="1"/>
      <c r="K14" s="1"/>
      <c r="L14" s="1"/>
      <c r="M14" s="1"/>
      <c r="N14" s="1"/>
      <c r="O14" s="1"/>
      <c r="P14" s="1"/>
      <c r="Q14" s="60">
        <f t="shared" si="6"/>
        <v>0</v>
      </c>
    </row>
    <row r="15" spans="1:17" x14ac:dyDescent="0.25">
      <c r="A15" s="2"/>
      <c r="B15" t="s">
        <v>104</v>
      </c>
      <c r="D15" s="58"/>
      <c r="E15" s="1"/>
      <c r="F15" s="1"/>
      <c r="G15" s="1"/>
      <c r="H15" s="1"/>
      <c r="I15" s="1"/>
      <c r="J15" s="1"/>
      <c r="K15" s="1"/>
      <c r="L15" s="1"/>
      <c r="M15" s="1"/>
      <c r="N15" s="1"/>
      <c r="O15" s="1"/>
      <c r="P15" s="1"/>
      <c r="Q15" s="60">
        <f t="shared" si="6"/>
        <v>0</v>
      </c>
    </row>
    <row r="16" spans="1:17" x14ac:dyDescent="0.25">
      <c r="B16" t="s">
        <v>185</v>
      </c>
      <c r="D16" s="58">
        <f>SUM(Table7[Total Sales])</f>
        <v>0</v>
      </c>
      <c r="E16" s="58">
        <f>SUMIFS(Table7[Total Sales],Table7[Category],'COGS Summary'!E$3)</f>
        <v>0</v>
      </c>
      <c r="F16" s="58">
        <f>SUMIFS(Table7[Total Sales],Table7[Category],'COGS Summary'!F$3)</f>
        <v>0</v>
      </c>
      <c r="G16" s="1"/>
      <c r="H16" s="58">
        <f>SUMIFS(Table7[Total Sales],Table7[Category],'COGS Summary'!H$3)</f>
        <v>0</v>
      </c>
      <c r="I16" s="58">
        <f>SUMIFS(Table7[Total Sales],Table7[Category],'COGS Summary'!I$3)</f>
        <v>0</v>
      </c>
      <c r="J16" s="58">
        <f>SUMIFS(Table7[Total Sales],Table7[Category],'COGS Summary'!J$3)</f>
        <v>0</v>
      </c>
      <c r="K16" s="58">
        <f>SUMIFS(Table7[Total Sales],Table7[Category],'COGS Summary'!K$3)</f>
        <v>0</v>
      </c>
      <c r="L16" s="58">
        <f>SUMIFS(Table7[Total Sales],Table7[Category],'COGS Summary'!L$3)</f>
        <v>0</v>
      </c>
      <c r="M16" s="58">
        <f>SUMIFS(Table7[Total Sales],Table7[Category],'COGS Summary'!M$3)</f>
        <v>0</v>
      </c>
      <c r="N16" s="58">
        <f>SUMIFS(Table7[Total Sales],Table7[Category],'COGS Summary'!N$3)</f>
        <v>0</v>
      </c>
      <c r="O16" s="58">
        <f>SUMIFS(Table7[Total Sales],Table7[Category],'COGS Summary'!O$3)</f>
        <v>0</v>
      </c>
      <c r="P16" s="58"/>
      <c r="Q16" s="60">
        <f t="shared" si="6"/>
        <v>0</v>
      </c>
    </row>
    <row r="17" spans="1:17" x14ac:dyDescent="0.25">
      <c r="B17" t="s">
        <v>184</v>
      </c>
      <c r="D17" s="58">
        <f>SUM(Table7[Returns])</f>
        <v>0</v>
      </c>
      <c r="E17" s="58">
        <f>SUMIFS(Table7[Returns],Table7[Category],'COGS Summary'!E$3)</f>
        <v>0</v>
      </c>
      <c r="F17" s="58">
        <f>SUMIFS(Table7[Returns],Table7[Category],'COGS Summary'!F$3)</f>
        <v>0</v>
      </c>
      <c r="G17" s="1"/>
      <c r="H17" s="58">
        <f>SUMIFS(Table7[Returns],Table7[Category],'COGS Summary'!H$3)</f>
        <v>0</v>
      </c>
      <c r="I17" s="58">
        <f>SUMIFS(Table7[Returns],Table7[Category],'COGS Summary'!I$3)</f>
        <v>0</v>
      </c>
      <c r="J17" s="58">
        <f>SUMIFS(Table7[Returns],Table7[Category],'COGS Summary'!J$3)</f>
        <v>0</v>
      </c>
      <c r="K17" s="58">
        <f>SUMIFS(Table7[Returns],Table7[Category],'COGS Summary'!K$3)</f>
        <v>0</v>
      </c>
      <c r="L17" s="58">
        <f>SUMIFS(Table7[Returns],Table7[Category],'COGS Summary'!L$3)</f>
        <v>0</v>
      </c>
      <c r="M17" s="58">
        <f>SUMIFS(Table7[Returns],Table7[Category],'COGS Summary'!M$3)</f>
        <v>0</v>
      </c>
      <c r="N17" s="58">
        <f>SUMIFS(Table7[Returns],Table7[Category],'COGS Summary'!N$3)</f>
        <v>0</v>
      </c>
      <c r="O17" s="58">
        <f>SUMIFS(Table7[Returns],Table7[Category],'COGS Summary'!O$3)</f>
        <v>0</v>
      </c>
      <c r="P17" s="58"/>
      <c r="Q17" s="60">
        <f t="shared" si="6"/>
        <v>0</v>
      </c>
    </row>
    <row r="18" spans="1:17" x14ac:dyDescent="0.25">
      <c r="B18" t="s">
        <v>56</v>
      </c>
      <c r="D18" s="58">
        <f>SUM(E18:O18)</f>
        <v>0</v>
      </c>
      <c r="E18" s="1"/>
      <c r="F18" s="1"/>
      <c r="G18" s="1"/>
      <c r="H18" s="1"/>
      <c r="I18" s="1"/>
      <c r="J18" s="1"/>
      <c r="K18" s="1"/>
      <c r="L18" s="1"/>
      <c r="M18" s="1"/>
      <c r="N18" s="1"/>
      <c r="O18" s="1"/>
      <c r="P18" s="1"/>
      <c r="Q18" s="60">
        <f t="shared" si="6"/>
        <v>0</v>
      </c>
    </row>
    <row r="19" spans="1:17" x14ac:dyDescent="0.25">
      <c r="B19" s="12" t="s">
        <v>60</v>
      </c>
      <c r="C19" s="12"/>
      <c r="D19" s="98">
        <f>SUM(D15:D18)</f>
        <v>0</v>
      </c>
      <c r="E19" s="98">
        <f>SUM(E16:E18)</f>
        <v>0</v>
      </c>
      <c r="F19" s="98">
        <f t="shared" ref="F19:O19" si="7">SUM(F16:F18)</f>
        <v>0</v>
      </c>
      <c r="G19" s="98">
        <f t="shared" si="7"/>
        <v>0</v>
      </c>
      <c r="H19" s="98">
        <f t="shared" si="7"/>
        <v>0</v>
      </c>
      <c r="I19" s="98">
        <f t="shared" si="7"/>
        <v>0</v>
      </c>
      <c r="J19" s="98">
        <f t="shared" ref="J19" si="8">SUM(J16:J18)</f>
        <v>0</v>
      </c>
      <c r="K19" s="98">
        <f t="shared" si="7"/>
        <v>0</v>
      </c>
      <c r="L19" s="98">
        <f t="shared" ref="L19" si="9">SUM(L16:L18)</f>
        <v>0</v>
      </c>
      <c r="M19" s="98">
        <f t="shared" si="7"/>
        <v>0</v>
      </c>
      <c r="N19" s="98">
        <f t="shared" si="7"/>
        <v>0</v>
      </c>
      <c r="O19" s="98">
        <f t="shared" si="7"/>
        <v>0</v>
      </c>
      <c r="P19" s="13"/>
      <c r="Q19" s="100">
        <f>SUM(E19:P19)</f>
        <v>0</v>
      </c>
    </row>
    <row r="20" spans="1:17" x14ac:dyDescent="0.25">
      <c r="B20" t="s">
        <v>34</v>
      </c>
      <c r="D20" s="58">
        <f>D12</f>
        <v>0</v>
      </c>
      <c r="E20" s="58">
        <f>SUMIFS(Sold!$AP:$AP,Sold!$F:$F,'COGS Summary'!E$3)</f>
        <v>0</v>
      </c>
      <c r="F20" s="58">
        <f>SUMIFS(Sold!$AP:$AP,Sold!$F:$F,'COGS Summary'!F$3)</f>
        <v>0</v>
      </c>
      <c r="G20" s="58">
        <f>SUMIFS(Sold!$AP:$AP,Sold!$F:$F,'COGS Summary'!G$3)</f>
        <v>0</v>
      </c>
      <c r="H20" s="58">
        <f>SUMIFS(Sold!$AP:$AP,Sold!$F:$F,'COGS Summary'!H$3)</f>
        <v>0</v>
      </c>
      <c r="I20" s="58">
        <f>SUMIFS(Sold!$AP:$AP,Sold!$F:$F,'COGS Summary'!I$3)</f>
        <v>0</v>
      </c>
      <c r="J20" s="58">
        <f>SUMIFS(Sold!$AP:$AP,Sold!$F:$F,'COGS Summary'!J$3)</f>
        <v>0</v>
      </c>
      <c r="K20" s="58">
        <f>SUMIFS(Sold!$AP:$AP,Sold!$F:$F,'COGS Summary'!K$3)</f>
        <v>0</v>
      </c>
      <c r="L20" s="58">
        <f>SUMIFS(Sold!$AP:$AP,Sold!$F:$F,'COGS Summary'!L$3)</f>
        <v>0</v>
      </c>
      <c r="M20" s="58">
        <f>SUMIFS(Sold!$AP:$AP,Sold!$F:$F,'COGS Summary'!M$3)</f>
        <v>0</v>
      </c>
      <c r="N20" s="58">
        <f>SUMIFS(Sold!$AP:$AP,Sold!$F:$F,'COGS Summary'!N$3)</f>
        <v>0</v>
      </c>
      <c r="O20" s="58">
        <f>SUMIFS(Sold!$AP:$AP,Sold!$F:$F,'COGS Summary'!O$3)</f>
        <v>0</v>
      </c>
      <c r="P20" s="58"/>
      <c r="Q20" s="60">
        <f>SUM(E20:P20)</f>
        <v>0</v>
      </c>
    </row>
    <row r="21" spans="1:17" x14ac:dyDescent="0.25">
      <c r="B21" s="12" t="s">
        <v>186</v>
      </c>
      <c r="C21" s="12"/>
      <c r="D21" s="98">
        <f>SUM(D19,-D20)</f>
        <v>0</v>
      </c>
      <c r="E21" s="98">
        <f>SUM(E19,-E20)</f>
        <v>0</v>
      </c>
      <c r="F21" s="98">
        <f t="shared" ref="F21:O21" si="10">SUM(F19,-F20)</f>
        <v>0</v>
      </c>
      <c r="G21" s="98">
        <f t="shared" si="10"/>
        <v>0</v>
      </c>
      <c r="H21" s="98">
        <f t="shared" si="10"/>
        <v>0</v>
      </c>
      <c r="I21" s="98">
        <f t="shared" si="10"/>
        <v>0</v>
      </c>
      <c r="J21" s="98">
        <f t="shared" ref="J21" si="11">SUM(J19,-J20)</f>
        <v>0</v>
      </c>
      <c r="K21" s="98">
        <f t="shared" si="10"/>
        <v>0</v>
      </c>
      <c r="L21" s="98">
        <f t="shared" ref="L21" si="12">SUM(L19,-L20)</f>
        <v>0</v>
      </c>
      <c r="M21" s="98">
        <f t="shared" si="10"/>
        <v>0</v>
      </c>
      <c r="N21" s="98">
        <f t="shared" si="10"/>
        <v>0</v>
      </c>
      <c r="O21" s="98">
        <f t="shared" si="10"/>
        <v>0</v>
      </c>
      <c r="P21" s="13"/>
      <c r="Q21" s="100">
        <f>SUM(E21:O21)</f>
        <v>0</v>
      </c>
    </row>
    <row r="22" spans="1:17" x14ac:dyDescent="0.25">
      <c r="D22" s="1"/>
      <c r="E22" s="1"/>
      <c r="F22" s="1"/>
      <c r="G22" s="58"/>
      <c r="H22" s="58"/>
      <c r="I22" s="58"/>
      <c r="J22" s="58"/>
      <c r="K22" s="58"/>
      <c r="L22" s="58"/>
      <c r="M22" s="58"/>
      <c r="N22" s="58"/>
      <c r="O22" s="58"/>
      <c r="P22" s="1"/>
    </row>
    <row r="23" spans="1:17" x14ac:dyDescent="0.25">
      <c r="D23" s="1"/>
      <c r="E23" s="1"/>
      <c r="F23" s="1"/>
      <c r="G23" s="1"/>
      <c r="H23" s="1"/>
      <c r="I23" s="1"/>
      <c r="J23" s="1"/>
      <c r="K23" s="1"/>
      <c r="L23" s="1"/>
      <c r="M23" s="1"/>
      <c r="N23" s="1"/>
      <c r="O23" s="1"/>
      <c r="P23" s="1"/>
    </row>
    <row r="24" spans="1:17" outlineLevel="1" x14ac:dyDescent="0.25">
      <c r="D24" s="1"/>
      <c r="E24" s="1"/>
      <c r="F24" s="1"/>
      <c r="G24" s="1"/>
      <c r="H24" s="1"/>
      <c r="I24" s="1"/>
      <c r="J24" s="1"/>
      <c r="K24" s="1"/>
      <c r="L24" s="1"/>
      <c r="M24" s="1"/>
      <c r="N24" s="1"/>
      <c r="O24" s="1"/>
      <c r="P24" s="1"/>
    </row>
    <row r="25" spans="1:17" outlineLevel="1" x14ac:dyDescent="0.25">
      <c r="B25" t="s">
        <v>57</v>
      </c>
      <c r="D25" s="1"/>
      <c r="E25" s="1"/>
      <c r="F25" s="1"/>
      <c r="G25" s="1"/>
      <c r="H25" s="1"/>
      <c r="I25" s="1"/>
      <c r="J25" s="1"/>
      <c r="K25" s="1"/>
      <c r="L25" s="1"/>
      <c r="M25" s="1"/>
      <c r="N25" s="1"/>
      <c r="O25" s="1"/>
      <c r="P25" s="1"/>
    </row>
    <row r="26" spans="1:17" outlineLevel="1" x14ac:dyDescent="0.25">
      <c r="A26" t="s">
        <v>13</v>
      </c>
      <c r="B26" t="s">
        <v>58</v>
      </c>
      <c r="D26" s="58">
        <f>SUMIFS(Table7[Tax],Table7[Platform],'COGS Summary'!$A$26)</f>
        <v>0</v>
      </c>
      <c r="E26" s="1"/>
      <c r="F26" s="1"/>
      <c r="G26" s="1"/>
      <c r="H26" s="1"/>
      <c r="I26" s="1"/>
      <c r="J26" s="1"/>
      <c r="K26" s="1"/>
      <c r="L26" s="1"/>
      <c r="M26" s="1"/>
      <c r="N26" s="1"/>
      <c r="O26" s="1"/>
      <c r="P26" s="1"/>
    </row>
    <row r="27" spans="1:17" outlineLevel="1" x14ac:dyDescent="0.25">
      <c r="A27" t="s">
        <v>61</v>
      </c>
      <c r="B27" t="s">
        <v>59</v>
      </c>
      <c r="D27" s="58">
        <f>SUMIFS(Table7[Tax],Table7[Platform],'COGS Summary'!$A$26,Table7[State],'COGS Summary'!$A$27)</f>
        <v>0</v>
      </c>
      <c r="E27" s="1"/>
      <c r="F27" s="1"/>
      <c r="G27" s="1"/>
      <c r="H27" s="1"/>
      <c r="I27" s="1"/>
      <c r="J27" s="1"/>
      <c r="K27" s="1"/>
      <c r="L27" s="1"/>
      <c r="M27" s="1"/>
      <c r="N27" s="1"/>
      <c r="O27" s="1"/>
      <c r="P27" s="1"/>
    </row>
    <row r="28" spans="1:17" outlineLevel="1" x14ac:dyDescent="0.25">
      <c r="D28" s="50"/>
    </row>
    <row r="29" spans="1:17" outlineLevel="1" x14ac:dyDescent="0.25">
      <c r="D29" s="50"/>
    </row>
    <row r="30" spans="1:17" outlineLevel="1" x14ac:dyDescent="0.25">
      <c r="B30" t="s">
        <v>114</v>
      </c>
      <c r="D30" s="60">
        <f>D16</f>
        <v>0</v>
      </c>
    </row>
    <row r="31" spans="1:17" outlineLevel="1" x14ac:dyDescent="0.25">
      <c r="B31" t="s">
        <v>101</v>
      </c>
      <c r="D31" s="50"/>
    </row>
    <row r="32" spans="1:17" outlineLevel="1" x14ac:dyDescent="0.25">
      <c r="B32" t="s">
        <v>102</v>
      </c>
      <c r="D32" s="50"/>
    </row>
    <row r="33" spans="2:4" outlineLevel="1" x14ac:dyDescent="0.25">
      <c r="B33" s="7" t="s">
        <v>103</v>
      </c>
      <c r="C33" s="7"/>
      <c r="D33" s="103">
        <f>SUM(D30:D32)</f>
        <v>0</v>
      </c>
    </row>
    <row r="34" spans="2:4" outlineLevel="1" x14ac:dyDescent="0.25">
      <c r="B34" t="s">
        <v>38</v>
      </c>
      <c r="D34" s="60">
        <f>D17</f>
        <v>0</v>
      </c>
    </row>
    <row r="35" spans="2:4" outlineLevel="1" x14ac:dyDescent="0.25">
      <c r="B35" s="7" t="s">
        <v>105</v>
      </c>
      <c r="C35" s="7"/>
      <c r="D35" s="103">
        <f>SUM(D33:D34)</f>
        <v>0</v>
      </c>
    </row>
    <row r="36" spans="2:4" outlineLevel="1" x14ac:dyDescent="0.25">
      <c r="B36" t="s">
        <v>30</v>
      </c>
      <c r="D36" s="60">
        <f>D20</f>
        <v>0</v>
      </c>
    </row>
    <row r="37" spans="2:4" outlineLevel="1" x14ac:dyDescent="0.25">
      <c r="B37" s="7" t="s">
        <v>35</v>
      </c>
      <c r="C37" s="7"/>
      <c r="D37" s="104">
        <f>SUM(D35,-D36)</f>
        <v>0</v>
      </c>
    </row>
    <row r="38" spans="2:4" outlineLevel="1" x14ac:dyDescent="0.25">
      <c r="D38" s="50"/>
    </row>
    <row r="39" spans="2:4" outlineLevel="1" x14ac:dyDescent="0.25">
      <c r="B39" s="5" t="s">
        <v>115</v>
      </c>
      <c r="D39" s="50"/>
    </row>
    <row r="40" spans="2:4" outlineLevel="1" x14ac:dyDescent="0.25">
      <c r="D40" s="50"/>
    </row>
    <row r="41" spans="2:4" outlineLevel="1" x14ac:dyDescent="0.25">
      <c r="B41" t="s">
        <v>159</v>
      </c>
      <c r="D41" s="58">
        <f>SUMIFS(Table7[Total Sales],Table7[Platform],'COGS Summary'!$A$26,Table7[Tax Exemption],'COGS Summary'!$B$41)</f>
        <v>0</v>
      </c>
    </row>
    <row r="42" spans="2:4" outlineLevel="1" x14ac:dyDescent="0.25">
      <c r="B42" t="s">
        <v>155</v>
      </c>
      <c r="D42" s="58">
        <f>SUMIFS(Table7[Total Sales],Table7[Platform],'COGS Summary'!$A$26,Table7[Tax Exemption],'COGS Summary'!$B$42)</f>
        <v>0</v>
      </c>
    </row>
    <row r="43" spans="2:4" outlineLevel="1" x14ac:dyDescent="0.25">
      <c r="B43" t="s">
        <v>156</v>
      </c>
      <c r="D43" s="58">
        <f>SUMIFS(Table7[Total Sales],Table7[Platform],'COGS Summary'!$A$26,Table7[Tax Exemption],'COGS Summary'!$B$43)</f>
        <v>0</v>
      </c>
    </row>
    <row r="44" spans="2:4" outlineLevel="1" x14ac:dyDescent="0.25">
      <c r="B44" t="s">
        <v>157</v>
      </c>
      <c r="D44" s="58">
        <f>SUMIFS(Table7[Total Sales],Table7[Platform],'COGS Summary'!$A$26,Table7[Tax Exemption],'COGS Summary'!$B$44)</f>
        <v>0</v>
      </c>
    </row>
    <row r="45" spans="2:4" outlineLevel="1" x14ac:dyDescent="0.25">
      <c r="B45" t="s">
        <v>158</v>
      </c>
      <c r="D45" s="58">
        <f>SUMIFS(Table7[Total Sales],Table7[Platform],'COGS Summary'!$A$26,Table7[Tax Exemption],'COGS Summary'!$B$45)</f>
        <v>0</v>
      </c>
    </row>
    <row r="46" spans="2:4" outlineLevel="1" x14ac:dyDescent="0.25">
      <c r="B46" s="5" t="s">
        <v>106</v>
      </c>
      <c r="D46" s="58"/>
    </row>
    <row r="47" spans="2:4" outlineLevel="1" x14ac:dyDescent="0.25">
      <c r="B47" t="s">
        <v>107</v>
      </c>
      <c r="D47" s="58">
        <f>SUMIFS(Table7[Total Sales],Table7[Tax Exemption],'COGS Summary'!$B$47)</f>
        <v>0</v>
      </c>
    </row>
    <row r="48" spans="2:4" outlineLevel="1" x14ac:dyDescent="0.25">
      <c r="B48" t="s">
        <v>108</v>
      </c>
      <c r="D48" s="58">
        <f>SUM(D42:D45)</f>
        <v>0</v>
      </c>
    </row>
    <row r="49" spans="2:5" outlineLevel="1" x14ac:dyDescent="0.25">
      <c r="B49" s="7" t="s">
        <v>109</v>
      </c>
      <c r="C49" s="7"/>
      <c r="D49" s="103">
        <f>SUM(D47:D48)</f>
        <v>0</v>
      </c>
    </row>
    <row r="50" spans="2:5" outlineLevel="1" x14ac:dyDescent="0.25">
      <c r="B50" s="7" t="s">
        <v>110</v>
      </c>
      <c r="C50" s="7"/>
      <c r="D50" s="104">
        <f>SUMIFS(Table7[Total Sales],Table7[Tax Exemption],'COGS Summary'!$B$41)</f>
        <v>0</v>
      </c>
      <c r="E50" s="2" cm="1">
        <f t="array" ref="E50">SUM(D33,-D47:D48)</f>
        <v>0</v>
      </c>
    </row>
    <row r="51" spans="2:5" outlineLevel="1" x14ac:dyDescent="0.25">
      <c r="B51" t="s">
        <v>111</v>
      </c>
      <c r="C51" s="101">
        <v>0.06</v>
      </c>
      <c r="D51" s="60">
        <f>D50*$C$51</f>
        <v>0</v>
      </c>
    </row>
    <row r="52" spans="2:5" outlineLevel="1" x14ac:dyDescent="0.25">
      <c r="B52" t="s">
        <v>112</v>
      </c>
      <c r="C52" s="102">
        <v>0.01</v>
      </c>
      <c r="D52" s="60">
        <f>D50*$C$52</f>
        <v>0</v>
      </c>
    </row>
    <row r="53" spans="2:5" outlineLevel="1" x14ac:dyDescent="0.25">
      <c r="B53" s="7" t="s">
        <v>113</v>
      </c>
      <c r="C53" s="7"/>
      <c r="D53" s="103">
        <f>SUM(D51:D52)</f>
        <v>0</v>
      </c>
    </row>
    <row r="54" spans="2:5" outlineLevel="1" x14ac:dyDescent="0.25">
      <c r="D54" s="50"/>
    </row>
    <row r="55" spans="2:5" x14ac:dyDescent="0.25">
      <c r="D55" s="50"/>
    </row>
  </sheetData>
  <pageMargins left="0.7" right="0.7" top="0.75" bottom="0.75" header="0.3" footer="0.3"/>
  <pageSetup orientation="portrait" r:id="rId1"/>
  <headerFooter>
    <oddFooter>&amp;Lhttps://liberdownload.com</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D48D6-14C1-4AE6-82AF-45CA89A2F148}">
  <dimension ref="D2:T51"/>
  <sheetViews>
    <sheetView topLeftCell="D1" workbookViewId="0">
      <selection activeCell="F16" sqref="F16"/>
    </sheetView>
  </sheetViews>
  <sheetFormatPr defaultRowHeight="15" x14ac:dyDescent="0.25"/>
  <cols>
    <col min="5" max="5" width="54.28515625" customWidth="1"/>
    <col min="6" max="6" width="20.42578125" customWidth="1"/>
    <col min="7" max="8" width="9.5703125" bestFit="1" customWidth="1"/>
    <col min="9" max="11" width="9.28515625" bestFit="1" customWidth="1"/>
    <col min="12" max="12" width="9.5703125" bestFit="1" customWidth="1"/>
    <col min="13" max="16" width="9.28515625" bestFit="1" customWidth="1"/>
    <col min="17" max="17" width="10.5703125" bestFit="1" customWidth="1"/>
    <col min="18" max="18" width="10.28515625" bestFit="1" customWidth="1"/>
    <col min="19" max="19" width="5" customWidth="1"/>
    <col min="20" max="20" width="9.5703125" bestFit="1" customWidth="1"/>
  </cols>
  <sheetData>
    <row r="2" spans="5:20" x14ac:dyDescent="0.25">
      <c r="F2" t="s">
        <v>148</v>
      </c>
    </row>
    <row r="3" spans="5:20" x14ac:dyDescent="0.25">
      <c r="E3" s="44" t="s">
        <v>149</v>
      </c>
      <c r="G3" s="36" t="s">
        <v>61</v>
      </c>
    </row>
    <row r="4" spans="5:20" x14ac:dyDescent="0.25">
      <c r="E4" s="44" t="s">
        <v>171</v>
      </c>
      <c r="G4" s="45">
        <v>0.06</v>
      </c>
    </row>
    <row r="5" spans="5:20" x14ac:dyDescent="0.25">
      <c r="E5" s="44" t="s">
        <v>172</v>
      </c>
      <c r="G5" s="45">
        <v>0.01</v>
      </c>
    </row>
    <row r="6" spans="5:20" x14ac:dyDescent="0.25">
      <c r="E6" s="44" t="s">
        <v>173</v>
      </c>
      <c r="G6" s="36"/>
    </row>
    <row r="9" spans="5:20" x14ac:dyDescent="0.25">
      <c r="E9" s="105" t="s">
        <v>150</v>
      </c>
      <c r="F9" s="105" t="s">
        <v>43</v>
      </c>
      <c r="G9" s="105" t="s">
        <v>71</v>
      </c>
      <c r="H9" s="105" t="s">
        <v>72</v>
      </c>
      <c r="I9" s="105" t="s">
        <v>73</v>
      </c>
      <c r="J9" s="105" t="s">
        <v>74</v>
      </c>
      <c r="K9" s="105" t="s">
        <v>46</v>
      </c>
      <c r="L9" s="105" t="s">
        <v>75</v>
      </c>
      <c r="M9" s="105" t="s">
        <v>76</v>
      </c>
      <c r="N9" s="105" t="s">
        <v>77</v>
      </c>
      <c r="O9" s="105" t="s">
        <v>78</v>
      </c>
      <c r="P9" s="105" t="s">
        <v>79</v>
      </c>
      <c r="Q9" s="105" t="s">
        <v>80</v>
      </c>
      <c r="R9" s="105" t="s">
        <v>81</v>
      </c>
      <c r="S9" s="105"/>
      <c r="T9" s="105" t="s">
        <v>43</v>
      </c>
    </row>
    <row r="11" spans="5:20" x14ac:dyDescent="0.25">
      <c r="E11" t="s">
        <v>153</v>
      </c>
      <c r="F11" s="1">
        <f t="shared" ref="F11:F28" si="0">SUM(G11:R11)</f>
        <v>0</v>
      </c>
      <c r="G11" s="1">
        <f>SUMIFS(Table7[Total Sales],Table7[Product/Service],'State Tax'!$E11,Table7[Month],'State Tax'!G$9)</f>
        <v>0</v>
      </c>
      <c r="H11" s="1">
        <f>SUMIFS(Table7[Total Sales],Table7[Product/Service],'State Tax'!$E11,Table7[Month],'State Tax'!H$9)</f>
        <v>0</v>
      </c>
      <c r="I11" s="1">
        <f>SUMIFS(Table7[Total Sales],Table7[Product/Service],'State Tax'!$E11,Table7[Month],'State Tax'!I$9)</f>
        <v>0</v>
      </c>
      <c r="J11" s="1">
        <f>SUMIFS(Table7[Total Sales],Table7[Product/Service],'State Tax'!$E11,Table7[Month],'State Tax'!J$9)</f>
        <v>0</v>
      </c>
      <c r="K11" s="1">
        <f>SUMIFS(Table7[Total Sales],Table7[Product/Service],'State Tax'!$E11,Table7[Month],'State Tax'!K$9)</f>
        <v>0</v>
      </c>
      <c r="L11" s="1">
        <f>SUMIFS(Table7[Total Sales],Table7[Product/Service],'State Tax'!$E11,Table7[Month],'State Tax'!L$9)</f>
        <v>0</v>
      </c>
      <c r="M11" s="1">
        <f>SUMIFS(Table7[Total Sales],Table7[Product/Service],'State Tax'!$E11,Table7[Month],'State Tax'!M$9)</f>
        <v>0</v>
      </c>
      <c r="N11" s="1">
        <f>SUMIFS(Table7[Total Sales],Table7[Product/Service],'State Tax'!$E11,Table7[Month],'State Tax'!N$9)</f>
        <v>0</v>
      </c>
      <c r="O11" s="1">
        <f>SUMIFS(Table7[Total Sales],Table7[Product/Service],'State Tax'!$E11,Table7[Month],'State Tax'!O$9)</f>
        <v>0</v>
      </c>
      <c r="P11" s="1">
        <f>SUMIFS(Table7[Total Sales],Table7[Product/Service],'State Tax'!$E11,Table7[Month],'State Tax'!P$9)</f>
        <v>0</v>
      </c>
      <c r="Q11" s="1">
        <f>SUMIFS(Table7[Total Sales],Table7[Product/Service],'State Tax'!$E11,Table7[Month],'State Tax'!Q$9)</f>
        <v>0</v>
      </c>
      <c r="R11" s="1">
        <f>SUMIFS(Table7[Total Sales],Table7[Product/Service],'State Tax'!$E11,Table7[Month],'State Tax'!R$9)</f>
        <v>0</v>
      </c>
      <c r="T11" s="1">
        <f>SUMIFS(Table7[Total Sales],Table7[Product/Service],'State Tax'!E$11)</f>
        <v>0</v>
      </c>
    </row>
    <row r="12" spans="5:20" x14ac:dyDescent="0.25">
      <c r="F12" s="1"/>
      <c r="H12" s="1"/>
      <c r="I12" s="1"/>
      <c r="J12" s="1"/>
      <c r="K12" s="1"/>
      <c r="L12" s="1"/>
      <c r="M12" s="1"/>
      <c r="N12" s="1"/>
      <c r="O12" s="1"/>
      <c r="P12" s="1"/>
      <c r="Q12" s="1"/>
      <c r="R12" s="1"/>
      <c r="T12" s="1"/>
    </row>
    <row r="13" spans="5:20" x14ac:dyDescent="0.25">
      <c r="E13" t="s">
        <v>7</v>
      </c>
      <c r="F13" s="1">
        <f>SUM(G13:R13)</f>
        <v>0</v>
      </c>
      <c r="G13" s="1">
        <f>SUMIFS(Table7[Total Sales],Table7[Category],'State Tax'!$E13,Table7[Month],'State Tax'!G$9)</f>
        <v>0</v>
      </c>
      <c r="H13" s="1">
        <f>SUMIFS(Table7[Total Sales],Table7[Category],'State Tax'!$E13,Table7[Month],'State Tax'!H$9)</f>
        <v>0</v>
      </c>
      <c r="I13" s="1">
        <f>SUMIFS(Table7[Total Sales],Table7[Category],'State Tax'!$E13,Table7[Month],'State Tax'!I$9)</f>
        <v>0</v>
      </c>
      <c r="J13" s="1">
        <f>SUMIFS(Table7[Total Sales],Table7[Category],'State Tax'!$E13,Table7[Month],'State Tax'!J$9)</f>
        <v>0</v>
      </c>
      <c r="K13" s="1">
        <f>SUMIFS(Table7[Total Sales],Table7[Category],'State Tax'!$E13,Table7[Month],'State Tax'!K$9)</f>
        <v>0</v>
      </c>
      <c r="L13" s="1">
        <f>SUMIFS(Table7[Total Sales],Table7[Category],'State Tax'!$E13,Table7[Month],'State Tax'!L$9)</f>
        <v>0</v>
      </c>
      <c r="M13" s="1">
        <f>SUMIFS(Table7[Total Sales],Table7[Category],'State Tax'!$E13,Table7[Month],'State Tax'!M$9)</f>
        <v>0</v>
      </c>
      <c r="N13" s="1">
        <f>SUMIFS(Table7[Total Sales],Table7[Category],'State Tax'!$E13,Table7[Month],'State Tax'!N$9)</f>
        <v>0</v>
      </c>
      <c r="O13" s="1">
        <f>SUMIFS(Table7[Total Sales],Table7[Category],'State Tax'!$E13,Table7[Month],'State Tax'!O$9)</f>
        <v>0</v>
      </c>
      <c r="P13" s="1">
        <f>SUMIFS(Table7[Total Sales],Table7[Category],'State Tax'!$E13,Table7[Month],'State Tax'!P$9)</f>
        <v>0</v>
      </c>
      <c r="Q13" s="1">
        <f>SUMIFS(Table7[Total Sales],Table7[Category],'State Tax'!$E13,Table7[Month],'State Tax'!Q$9)</f>
        <v>0</v>
      </c>
      <c r="R13" s="1">
        <f>SUMIFS(Table7[Total Sales],Table7[Category],'State Tax'!$E13,Table7[Month],'State Tax'!R$9)</f>
        <v>0</v>
      </c>
      <c r="T13" s="1">
        <f>SUMIFS(Table7[Total Sales],Table7[Category],'State Tax'!$E13)</f>
        <v>0</v>
      </c>
    </row>
    <row r="14" spans="5:20" x14ac:dyDescent="0.25">
      <c r="E14" t="s">
        <v>340</v>
      </c>
      <c r="F14" s="1">
        <f t="shared" ref="F14" si="1">SUM(G14:R14)</f>
        <v>0</v>
      </c>
      <c r="G14" s="1">
        <f>SUMIFS(Table7[Total Sales],Table7[Category],'State Tax'!$E14,Table7[Month],'State Tax'!G$9)</f>
        <v>0</v>
      </c>
      <c r="H14" s="1">
        <f>SUMIFS(Table7[Total Sales],Table7[Category],'State Tax'!$E14,Table7[Month],'State Tax'!H$9)</f>
        <v>0</v>
      </c>
      <c r="I14" s="1">
        <f>SUMIFS(Table7[Total Sales],Table7[Category],'State Tax'!$E14,Table7[Month],'State Tax'!I$9)</f>
        <v>0</v>
      </c>
      <c r="J14" s="1">
        <f>SUMIFS(Table7[Total Sales],Table7[Category],'State Tax'!$E14,Table7[Month],'State Tax'!J$9)</f>
        <v>0</v>
      </c>
      <c r="K14" s="1">
        <f>SUMIFS(Table7[Total Sales],Table7[Category],'State Tax'!$E14,Table7[Month],'State Tax'!K$9)</f>
        <v>0</v>
      </c>
      <c r="L14" s="1">
        <f>SUMIFS(Table7[Total Sales],Table7[Category],'State Tax'!$E14,Table7[Month],'State Tax'!L$9)</f>
        <v>0</v>
      </c>
      <c r="M14" s="1">
        <f>SUMIFS(Table7[Total Sales],Table7[Category],'State Tax'!$E14,Table7[Month],'State Tax'!M$9)</f>
        <v>0</v>
      </c>
      <c r="N14" s="1">
        <f>SUMIFS(Table7[Total Sales],Table7[Category],'State Tax'!$E14,Table7[Month],'State Tax'!N$9)</f>
        <v>0</v>
      </c>
      <c r="O14" s="1">
        <f>SUMIFS(Table7[Total Sales],Table7[Category],'State Tax'!$E14,Table7[Month],'State Tax'!O$9)</f>
        <v>0</v>
      </c>
      <c r="P14" s="1">
        <f>SUMIFS(Table7[Total Sales],Table7[Category],'State Tax'!$E14,Table7[Month],'State Tax'!P$9)</f>
        <v>0</v>
      </c>
      <c r="Q14" s="1">
        <f>SUMIFS(Table7[Total Sales],Table7[Category],'State Tax'!$E14,Table7[Month],'State Tax'!Q$9)</f>
        <v>0</v>
      </c>
      <c r="R14" s="1">
        <f>SUMIFS(Table7[Total Sales],Table7[Category],'State Tax'!$E14,Table7[Month],'State Tax'!R$9)</f>
        <v>0</v>
      </c>
      <c r="T14" s="1">
        <f>SUMIFS(Table7[Total Sales],Table7[Category],'State Tax'!$E14)</f>
        <v>0</v>
      </c>
    </row>
    <row r="15" spans="5:20" x14ac:dyDescent="0.25">
      <c r="E15" t="s">
        <v>1</v>
      </c>
      <c r="F15" s="1">
        <f t="shared" ref="F15" si="2">SUM(G15:R15)</f>
        <v>0</v>
      </c>
      <c r="G15" s="1">
        <f>SUMIFS(Table7[Total Sales],Table7[Category],'State Tax'!$E15,Table7[Month],'State Tax'!G$9)</f>
        <v>0</v>
      </c>
      <c r="H15" s="1">
        <f>SUMIFS(Table7[Total Sales],Table7[Category],'State Tax'!$E15,Table7[Month],'State Tax'!H$9)</f>
        <v>0</v>
      </c>
      <c r="I15" s="1">
        <f>SUMIFS(Table7[Total Sales],Table7[Category],'State Tax'!$E15,Table7[Month],'State Tax'!I$9)</f>
        <v>0</v>
      </c>
      <c r="J15" s="1">
        <f>SUMIFS(Table7[Total Sales],Table7[Category],'State Tax'!$E15,Table7[Month],'State Tax'!J$9)</f>
        <v>0</v>
      </c>
      <c r="K15" s="1">
        <f>SUMIFS(Table7[Total Sales],Table7[Category],'State Tax'!$E15,Table7[Month],'State Tax'!K$9)</f>
        <v>0</v>
      </c>
      <c r="L15" s="1">
        <f>SUMIFS(Table7[Total Sales],Table7[Category],'State Tax'!$E15,Table7[Month],'State Tax'!L$9)</f>
        <v>0</v>
      </c>
      <c r="M15" s="1">
        <f>SUMIFS(Table7[Total Sales],Table7[Category],'State Tax'!$E15,Table7[Month],'State Tax'!M$9)</f>
        <v>0</v>
      </c>
      <c r="N15" s="1">
        <f>SUMIFS(Table7[Total Sales],Table7[Category],'State Tax'!$E15,Table7[Month],'State Tax'!N$9)</f>
        <v>0</v>
      </c>
      <c r="O15" s="1">
        <f>SUMIFS(Table7[Total Sales],Table7[Category],'State Tax'!$E15,Table7[Month],'State Tax'!O$9)</f>
        <v>0</v>
      </c>
      <c r="P15" s="1">
        <f>SUMIFS(Table7[Total Sales],Table7[Category],'State Tax'!$E15,Table7[Month],'State Tax'!P$9)</f>
        <v>0</v>
      </c>
      <c r="Q15" s="1">
        <f>SUMIFS(Table7[Total Sales],Table7[Category],'State Tax'!$E15,Table7[Month],'State Tax'!Q$9)</f>
        <v>0</v>
      </c>
      <c r="R15" s="1">
        <f>SUMIFS(Table7[Total Sales],Table7[Category],'State Tax'!$E15,Table7[Month],'State Tax'!R$9)</f>
        <v>0</v>
      </c>
      <c r="T15" s="1">
        <f>SUMIFS(Table7[Total Sales],Table7[Category],'State Tax'!$E15)</f>
        <v>0</v>
      </c>
    </row>
    <row r="16" spans="5:20" x14ac:dyDescent="0.25">
      <c r="E16" t="s">
        <v>6</v>
      </c>
      <c r="F16" s="1">
        <f t="shared" si="0"/>
        <v>0</v>
      </c>
      <c r="G16" s="1">
        <f>SUMIFS(Table7[Total Sales],Table7[Category],'State Tax'!$E16,Table7[Month],'State Tax'!G$9)</f>
        <v>0</v>
      </c>
      <c r="H16" s="1">
        <f>SUMIFS(Table7[Total Sales],Table7[Category],'State Tax'!$E16,Table7[Month],'State Tax'!H$9)</f>
        <v>0</v>
      </c>
      <c r="I16" s="1">
        <f>SUMIFS(Table7[Total Sales],Table7[Category],'State Tax'!$E16,Table7[Month],'State Tax'!I$9)</f>
        <v>0</v>
      </c>
      <c r="J16" s="1">
        <f>SUMIFS(Table7[Total Sales],Table7[Category],'State Tax'!$E16,Table7[Month],'State Tax'!J$9)</f>
        <v>0</v>
      </c>
      <c r="K16" s="1">
        <f>SUMIFS(Table7[Total Sales],Table7[Category],'State Tax'!$E16,Table7[Month],'State Tax'!K$9)</f>
        <v>0</v>
      </c>
      <c r="L16" s="1">
        <f>SUMIFS(Table7[Total Sales],Table7[Category],'State Tax'!$E16,Table7[Month],'State Tax'!L$9)</f>
        <v>0</v>
      </c>
      <c r="M16" s="1">
        <f>SUMIFS(Table7[Total Sales],Table7[Category],'State Tax'!$E16,Table7[Month],'State Tax'!M$9)</f>
        <v>0</v>
      </c>
      <c r="N16" s="1">
        <f>SUMIFS(Table7[Total Sales],Table7[Category],'State Tax'!$E16,Table7[Month],'State Tax'!N$9)</f>
        <v>0</v>
      </c>
      <c r="O16" s="1">
        <f>SUMIFS(Table7[Total Sales],Table7[Category],'State Tax'!$E16,Table7[Month],'State Tax'!O$9)</f>
        <v>0</v>
      </c>
      <c r="P16" s="1">
        <f>SUMIFS(Table7[Total Sales],Table7[Category],'State Tax'!$E16,Table7[Month],'State Tax'!P$9)</f>
        <v>0</v>
      </c>
      <c r="Q16" s="1">
        <f>SUMIFS(Table7[Total Sales],Table7[Category],'State Tax'!$E16,Table7[Month],'State Tax'!Q$9)</f>
        <v>0</v>
      </c>
      <c r="R16" s="1">
        <f>SUMIFS(Table7[Total Sales],Table7[Category],'State Tax'!$E16,Table7[Month],'State Tax'!R$9)</f>
        <v>0</v>
      </c>
      <c r="T16" s="1">
        <f>SUMIFS(Table7[Total Sales],Table7[Category],'State Tax'!$E16)</f>
        <v>0</v>
      </c>
    </row>
    <row r="17" spans="5:20" x14ac:dyDescent="0.25">
      <c r="E17" t="s">
        <v>2</v>
      </c>
      <c r="F17" s="1">
        <f t="shared" ref="F17:F19" si="3">SUM(G17:R17)</f>
        <v>0</v>
      </c>
      <c r="G17" s="1">
        <f>SUMIFS(Table7[Total Sales],Table7[Category],'State Tax'!$E17,Table7[Month],'State Tax'!G$9)</f>
        <v>0</v>
      </c>
      <c r="H17" s="1">
        <f>SUMIFS(Table7[Total Sales],Table7[Category],'State Tax'!$E17,Table7[Month],'State Tax'!H$9)</f>
        <v>0</v>
      </c>
      <c r="I17" s="1">
        <f>SUMIFS(Table7[Total Sales],Table7[Category],'State Tax'!$E17,Table7[Month],'State Tax'!I$9)</f>
        <v>0</v>
      </c>
      <c r="J17" s="1">
        <f>SUMIFS(Table7[Total Sales],Table7[Category],'State Tax'!$E17,Table7[Month],'State Tax'!J$9)</f>
        <v>0</v>
      </c>
      <c r="K17" s="1">
        <f>SUMIFS(Table7[Total Sales],Table7[Category],'State Tax'!$E17,Table7[Month],'State Tax'!K$9)</f>
        <v>0</v>
      </c>
      <c r="L17" s="1">
        <f>SUMIFS(Table7[Total Sales],Table7[Category],'State Tax'!$E17,Table7[Month],'State Tax'!L$9)</f>
        <v>0</v>
      </c>
      <c r="M17" s="1">
        <f>SUMIFS(Table7[Total Sales],Table7[Category],'State Tax'!$E17,Table7[Month],'State Tax'!M$9)</f>
        <v>0</v>
      </c>
      <c r="N17" s="1">
        <f>SUMIFS(Table7[Total Sales],Table7[Category],'State Tax'!$E17,Table7[Month],'State Tax'!N$9)</f>
        <v>0</v>
      </c>
      <c r="O17" s="1">
        <f>SUMIFS(Table7[Total Sales],Table7[Category],'State Tax'!$E17,Table7[Month],'State Tax'!O$9)</f>
        <v>0</v>
      </c>
      <c r="P17" s="1">
        <f>SUMIFS(Table7[Total Sales],Table7[Category],'State Tax'!$E17,Table7[Month],'State Tax'!P$9)</f>
        <v>0</v>
      </c>
      <c r="Q17" s="1">
        <f>SUMIFS(Table7[Total Sales],Table7[Category],'State Tax'!$E17,Table7[Month],'State Tax'!Q$9)</f>
        <v>0</v>
      </c>
      <c r="R17" s="1">
        <f>SUMIFS(Table7[Total Sales],Table7[Category],'State Tax'!$E17,Table7[Month],'State Tax'!R$9)</f>
        <v>0</v>
      </c>
      <c r="T17" s="1">
        <f>SUMIFS(Table7[Total Sales],Table7[Category],'State Tax'!$E17)</f>
        <v>0</v>
      </c>
    </row>
    <row r="18" spans="5:20" x14ac:dyDescent="0.25">
      <c r="E18" t="s">
        <v>3</v>
      </c>
      <c r="F18" s="1">
        <f t="shared" ref="F18" si="4">SUM(G18:R18)</f>
        <v>0</v>
      </c>
      <c r="G18" s="1">
        <f>SUMIFS(Table7[Total Sales],Table7[Category],'State Tax'!$E18,Table7[Month],'State Tax'!G$9)</f>
        <v>0</v>
      </c>
      <c r="H18" s="1">
        <f>SUMIFS(Table7[Total Sales],Table7[Category],'State Tax'!$E18,Table7[Month],'State Tax'!H$9)</f>
        <v>0</v>
      </c>
      <c r="I18" s="1">
        <f>SUMIFS(Table7[Total Sales],Table7[Category],'State Tax'!$E18,Table7[Month],'State Tax'!I$9)</f>
        <v>0</v>
      </c>
      <c r="J18" s="1">
        <f>SUMIFS(Table7[Total Sales],Table7[Category],'State Tax'!$E18,Table7[Month],'State Tax'!J$9)</f>
        <v>0</v>
      </c>
      <c r="K18" s="1">
        <f>SUMIFS(Table7[Total Sales],Table7[Category],'State Tax'!$E18,Table7[Month],'State Tax'!K$9)</f>
        <v>0</v>
      </c>
      <c r="L18" s="1">
        <f>SUMIFS(Table7[Total Sales],Table7[Category],'State Tax'!$E18,Table7[Month],'State Tax'!L$9)</f>
        <v>0</v>
      </c>
      <c r="M18" s="1">
        <f>SUMIFS(Table7[Total Sales],Table7[Category],'State Tax'!$E18,Table7[Month],'State Tax'!M$9)</f>
        <v>0</v>
      </c>
      <c r="N18" s="1">
        <f>SUMIFS(Table7[Total Sales],Table7[Category],'State Tax'!$E18,Table7[Month],'State Tax'!N$9)</f>
        <v>0</v>
      </c>
      <c r="O18" s="1">
        <f>SUMIFS(Table7[Total Sales],Table7[Category],'State Tax'!$E18,Table7[Month],'State Tax'!O$9)</f>
        <v>0</v>
      </c>
      <c r="P18" s="1">
        <f>SUMIFS(Table7[Total Sales],Table7[Category],'State Tax'!$E18,Table7[Month],'State Tax'!P$9)</f>
        <v>0</v>
      </c>
      <c r="Q18" s="1">
        <f>SUMIFS(Table7[Total Sales],Table7[Category],'State Tax'!$E18,Table7[Month],'State Tax'!Q$9)</f>
        <v>0</v>
      </c>
      <c r="R18" s="1">
        <f>SUMIFS(Table7[Total Sales],Table7[Category],'State Tax'!$E18,Table7[Month],'State Tax'!R$9)</f>
        <v>0</v>
      </c>
      <c r="T18" s="1">
        <f>SUMIFS(Table7[Total Sales],Table7[Category],'State Tax'!$E18)</f>
        <v>0</v>
      </c>
    </row>
    <row r="19" spans="5:20" x14ac:dyDescent="0.25">
      <c r="E19" t="s">
        <v>5</v>
      </c>
      <c r="F19" s="1">
        <f t="shared" si="3"/>
        <v>0</v>
      </c>
      <c r="G19" s="1">
        <f>SUMIFS(Table7[Total Sales],Table7[Category],'State Tax'!$E19,Table7[Month],'State Tax'!G$9)</f>
        <v>0</v>
      </c>
      <c r="H19" s="1">
        <f>SUMIFS(Table7[Total Sales],Table7[Category],'State Tax'!$E19,Table7[Month],'State Tax'!H$9)</f>
        <v>0</v>
      </c>
      <c r="I19" s="1">
        <f>SUMIFS(Table7[Total Sales],Table7[Category],'State Tax'!$E19,Table7[Month],'State Tax'!I$9)</f>
        <v>0</v>
      </c>
      <c r="J19" s="1">
        <f>SUMIFS(Table7[Total Sales],Table7[Category],'State Tax'!$E19,Table7[Month],'State Tax'!J$9)</f>
        <v>0</v>
      </c>
      <c r="K19" s="1">
        <f>SUMIFS(Table7[Total Sales],Table7[Category],'State Tax'!$E19,Table7[Month],'State Tax'!K$9)</f>
        <v>0</v>
      </c>
      <c r="L19" s="1">
        <f>SUMIFS(Table7[Total Sales],Table7[Category],'State Tax'!$E19,Table7[Month],'State Tax'!L$9)</f>
        <v>0</v>
      </c>
      <c r="M19" s="1">
        <f>SUMIFS(Table7[Total Sales],Table7[Category],'State Tax'!$E19,Table7[Month],'State Tax'!M$9)</f>
        <v>0</v>
      </c>
      <c r="N19" s="1">
        <f>SUMIFS(Table7[Total Sales],Table7[Category],'State Tax'!$E19,Table7[Month],'State Tax'!N$9)</f>
        <v>0</v>
      </c>
      <c r="O19" s="1">
        <f>SUMIFS(Table7[Total Sales],Table7[Category],'State Tax'!$E19,Table7[Month],'State Tax'!O$9)</f>
        <v>0</v>
      </c>
      <c r="P19" s="1">
        <f>SUMIFS(Table7[Total Sales],Table7[Category],'State Tax'!$E19,Table7[Month],'State Tax'!P$9)</f>
        <v>0</v>
      </c>
      <c r="Q19" s="1">
        <f>SUMIFS(Table7[Total Sales],Table7[Category],'State Tax'!$E19,Table7[Month],'State Tax'!Q$9)</f>
        <v>0</v>
      </c>
      <c r="R19" s="1">
        <f>SUMIFS(Table7[Total Sales],Table7[Category],'State Tax'!$E19,Table7[Month],'State Tax'!R$9)</f>
        <v>0</v>
      </c>
      <c r="T19" s="1">
        <f>SUMIFS(Table7[Total Sales],Table7[Category],'State Tax'!$E19)</f>
        <v>0</v>
      </c>
    </row>
    <row r="20" spans="5:20" x14ac:dyDescent="0.25">
      <c r="E20" t="s">
        <v>316</v>
      </c>
      <c r="F20" s="1">
        <f t="shared" ref="F20" si="5">SUM(G20:R20)</f>
        <v>0</v>
      </c>
      <c r="G20" s="1">
        <f>SUMIFS(Table7[Total Sales],Table7[Category],'State Tax'!$E20,Table7[Month],'State Tax'!G$9)</f>
        <v>0</v>
      </c>
      <c r="H20" s="1">
        <f>SUMIFS(Table7[Total Sales],Table7[Category],'State Tax'!$E20,Table7[Month],'State Tax'!H$9)</f>
        <v>0</v>
      </c>
      <c r="I20" s="1">
        <f>SUMIFS(Table7[Total Sales],Table7[Category],'State Tax'!$E20,Table7[Month],'State Tax'!I$9)</f>
        <v>0</v>
      </c>
      <c r="J20" s="1">
        <f>SUMIFS(Table7[Total Sales],Table7[Category],'State Tax'!$E20,Table7[Month],'State Tax'!J$9)</f>
        <v>0</v>
      </c>
      <c r="K20" s="1">
        <f>SUMIFS(Table7[Total Sales],Table7[Category],'State Tax'!$E20,Table7[Month],'State Tax'!K$9)</f>
        <v>0</v>
      </c>
      <c r="L20" s="1">
        <f>SUMIFS(Table7[Total Sales],Table7[Category],'State Tax'!$E20,Table7[Month],'State Tax'!L$9)</f>
        <v>0</v>
      </c>
      <c r="M20" s="1">
        <f>SUMIFS(Table7[Total Sales],Table7[Category],'State Tax'!$E20,Table7[Month],'State Tax'!M$9)</f>
        <v>0</v>
      </c>
      <c r="N20" s="1">
        <f>SUMIFS(Table7[Total Sales],Table7[Category],'State Tax'!$E20,Table7[Month],'State Tax'!N$9)</f>
        <v>0</v>
      </c>
      <c r="O20" s="1">
        <f>SUMIFS(Table7[Total Sales],Table7[Category],'State Tax'!$E20,Table7[Month],'State Tax'!O$9)</f>
        <v>0</v>
      </c>
      <c r="P20" s="1">
        <f>SUMIFS(Table7[Total Sales],Table7[Category],'State Tax'!$E20,Table7[Month],'State Tax'!P$9)</f>
        <v>0</v>
      </c>
      <c r="Q20" s="1">
        <f>SUMIFS(Table7[Total Sales],Table7[Category],'State Tax'!$E20,Table7[Month],'State Tax'!Q$9)</f>
        <v>0</v>
      </c>
      <c r="R20" s="1">
        <f>SUMIFS(Table7[Total Sales],Table7[Category],'State Tax'!$E20,Table7[Month],'State Tax'!R$9)</f>
        <v>0</v>
      </c>
      <c r="T20" s="1">
        <f>SUMIFS(Table7[Total Sales],Table7[Category],'State Tax'!$E20)</f>
        <v>0</v>
      </c>
    </row>
    <row r="21" spans="5:20" x14ac:dyDescent="0.25">
      <c r="E21" t="s">
        <v>100</v>
      </c>
      <c r="F21" s="1">
        <f t="shared" si="0"/>
        <v>0</v>
      </c>
      <c r="G21" s="1">
        <f>SUMIFS(Table7[Total Sales],Table7[Category],'State Tax'!$E21,Table7[Month],'State Tax'!G$9)</f>
        <v>0</v>
      </c>
      <c r="H21" s="1">
        <f>SUMIFS(Table7[Total Sales],Table7[Category],'State Tax'!$E21,Table7[Month],'State Tax'!H$9)</f>
        <v>0</v>
      </c>
      <c r="I21" s="1">
        <f>SUMIFS(Table7[Total Sales],Table7[Category],'State Tax'!$E21,Table7[Month],'State Tax'!I$9)</f>
        <v>0</v>
      </c>
      <c r="J21" s="1">
        <f>SUMIFS(Table7[Total Sales],Table7[Category],'State Tax'!$E21,Table7[Month],'State Tax'!J$9)</f>
        <v>0</v>
      </c>
      <c r="K21" s="1">
        <f>SUMIFS(Table7[Total Sales],Table7[Category],'State Tax'!$E21,Table7[Month],'State Tax'!K$9)</f>
        <v>0</v>
      </c>
      <c r="L21" s="1">
        <f>SUMIFS(Table7[Total Sales],Table7[Category],'State Tax'!$E21,Table7[Month],'State Tax'!L$9)</f>
        <v>0</v>
      </c>
      <c r="M21" s="1">
        <f>SUMIFS(Table7[Total Sales],Table7[Category],'State Tax'!$E21,Table7[Month],'State Tax'!M$9)</f>
        <v>0</v>
      </c>
      <c r="N21" s="1">
        <f>SUMIFS(Table7[Total Sales],Table7[Category],'State Tax'!$E21,Table7[Month],'State Tax'!N$9)</f>
        <v>0</v>
      </c>
      <c r="O21" s="1">
        <f>SUMIFS(Table7[Total Sales],Table7[Category],'State Tax'!$E21,Table7[Month],'State Tax'!O$9)</f>
        <v>0</v>
      </c>
      <c r="P21" s="1">
        <f>SUMIFS(Table7[Total Sales],Table7[Category],'State Tax'!$E21,Table7[Month],'State Tax'!P$9)</f>
        <v>0</v>
      </c>
      <c r="Q21" s="1">
        <f>SUMIFS(Table7[Total Sales],Table7[Category],'State Tax'!$E21,Table7[Month],'State Tax'!Q$9)</f>
        <v>0</v>
      </c>
      <c r="R21" s="1">
        <f>SUMIFS(Table7[Total Sales],Table7[Category],'State Tax'!$E21,Table7[Month],'State Tax'!R$9)</f>
        <v>0</v>
      </c>
      <c r="T21" s="1">
        <f>SUMIFS(Table7[Total Sales],Table7[Category],'State Tax'!$E21)</f>
        <v>0</v>
      </c>
    </row>
    <row r="22" spans="5:20" x14ac:dyDescent="0.25">
      <c r="E22" t="s">
        <v>98</v>
      </c>
      <c r="F22" s="1">
        <f t="shared" si="0"/>
        <v>0</v>
      </c>
      <c r="G22" s="1">
        <f>SUMIFS(Table7[Total Sales],Table7[Category],'State Tax'!$E22,Table7[Month],'State Tax'!G$9)</f>
        <v>0</v>
      </c>
      <c r="H22" s="1">
        <f>SUMIFS(Table7[Total Sales],Table7[Category],'State Tax'!$E22,Table7[Month],'State Tax'!H$9)</f>
        <v>0</v>
      </c>
      <c r="I22" s="1">
        <f>SUMIFS(Table7[Total Sales],Table7[Category],'State Tax'!$E22,Table7[Month],'State Tax'!I$9)</f>
        <v>0</v>
      </c>
      <c r="J22" s="1">
        <f>SUMIFS(Table7[Total Sales],Table7[Category],'State Tax'!$E22,Table7[Month],'State Tax'!J$9)</f>
        <v>0</v>
      </c>
      <c r="K22" s="1">
        <f>SUMIFS(Table7[Total Sales],Table7[Category],'State Tax'!$E22,Table7[Month],'State Tax'!K$9)</f>
        <v>0</v>
      </c>
      <c r="L22" s="1">
        <f>SUMIFS(Table7[Total Sales],Table7[Category],'State Tax'!$E22,Table7[Month],'State Tax'!L$9)</f>
        <v>0</v>
      </c>
      <c r="M22" s="1">
        <f>SUMIFS(Table7[Total Sales],Table7[Category],'State Tax'!$E22,Table7[Month],'State Tax'!M$9)</f>
        <v>0</v>
      </c>
      <c r="N22" s="1">
        <f>SUMIFS(Table7[Total Sales],Table7[Category],'State Tax'!$E22,Table7[Month],'State Tax'!N$9)</f>
        <v>0</v>
      </c>
      <c r="O22" s="1">
        <f>SUMIFS(Table7[Total Sales],Table7[Category],'State Tax'!$E22,Table7[Month],'State Tax'!O$9)</f>
        <v>0</v>
      </c>
      <c r="P22" s="1">
        <f>SUMIFS(Table7[Total Sales],Table7[Category],'State Tax'!$E22,Table7[Month],'State Tax'!P$9)</f>
        <v>0</v>
      </c>
      <c r="Q22" s="1">
        <f>SUMIFS(Table7[Total Sales],Table7[Category],'State Tax'!$E22,Table7[Month],'State Tax'!Q$9)</f>
        <v>0</v>
      </c>
      <c r="R22" s="1">
        <f>SUMIFS(Table7[Total Sales],Table7[Category],'State Tax'!$E22,Table7[Month],'State Tax'!R$9)</f>
        <v>0</v>
      </c>
      <c r="T22" s="1">
        <f>SUMIFS(Table7[Total Sales],Table7[Category],'State Tax'!$E22)</f>
        <v>0</v>
      </c>
    </row>
    <row r="23" spans="5:20" x14ac:dyDescent="0.25">
      <c r="E23" t="s">
        <v>154</v>
      </c>
      <c r="F23" s="1">
        <f t="shared" si="0"/>
        <v>0</v>
      </c>
      <c r="G23" s="1">
        <f>SUMIFS(Table7[Total Sales],Table7[Product/Service],'State Tax'!$E23,Table7[Month],'State Tax'!G$9)</f>
        <v>0</v>
      </c>
      <c r="H23" s="1">
        <f>SUMIFS(Table7[Total Sales],Table7[Product/Service],'State Tax'!$E23,Table7[Month],'State Tax'!H$9)</f>
        <v>0</v>
      </c>
      <c r="I23" s="1">
        <f>SUMIFS(Table7[Total Sales],Table7[Product/Service],'State Tax'!$E23,Table7[Month],'State Tax'!I$9)</f>
        <v>0</v>
      </c>
      <c r="J23" s="1">
        <f>SUMIFS(Table7[Total Sales],Table7[Product/Service],'State Tax'!$E23,Table7[Month],'State Tax'!J$9)</f>
        <v>0</v>
      </c>
      <c r="K23" s="1">
        <f>SUMIFS(Table7[Total Sales],Table7[Product/Service],'State Tax'!$E23,Table7[Month],'State Tax'!K$9)</f>
        <v>0</v>
      </c>
      <c r="L23" s="1">
        <f>SUMIFS(Table7[Total Sales],Table7[Product/Service],'State Tax'!$E23,Table7[Month],'State Tax'!L$9)</f>
        <v>0</v>
      </c>
      <c r="M23" s="1">
        <f>SUMIFS(Table7[Total Sales],Table7[Product/Service],'State Tax'!$E23,Table7[Month],'State Tax'!M$9)</f>
        <v>0</v>
      </c>
      <c r="N23" s="1">
        <f>SUMIFS(Table7[Total Sales],Table7[Product/Service],'State Tax'!$E23,Table7[Month],'State Tax'!N$9)</f>
        <v>0</v>
      </c>
      <c r="O23" s="1">
        <f>SUMIFS(Table7[Total Sales],Table7[Product/Service],'State Tax'!$E23,Table7[Month],'State Tax'!O$9)</f>
        <v>0</v>
      </c>
      <c r="P23" s="1">
        <f>SUMIFS(Table7[Total Sales],Table7[Product/Service],'State Tax'!$E23,Table7[Month],'State Tax'!P$9)</f>
        <v>0</v>
      </c>
      <c r="Q23" s="1">
        <f>SUMIFS(Table7[Total Sales],Table7[Product/Service],'State Tax'!$E23,Table7[Month],'State Tax'!Q$9)</f>
        <v>0</v>
      </c>
      <c r="R23" s="1">
        <f>SUMIFS(Table7[Total Sales],Table7[Product/Service],'State Tax'!$E23,Table7[Month],'State Tax'!R$9)</f>
        <v>0</v>
      </c>
      <c r="T23" s="1">
        <f>SUMIFS(Table7[Total Sales],Table7[Product/Service],'State Tax'!E$23)</f>
        <v>0</v>
      </c>
    </row>
    <row r="24" spans="5:20" x14ac:dyDescent="0.25">
      <c r="E24" s="40" t="s">
        <v>164</v>
      </c>
      <c r="F24" s="41">
        <f>SUM(G24:R24)</f>
        <v>0</v>
      </c>
      <c r="G24" s="42">
        <f>SUM(G13:G23)</f>
        <v>0</v>
      </c>
      <c r="H24" s="42">
        <f t="shared" ref="H24:R24" si="6">SUM(H13:H23)</f>
        <v>0</v>
      </c>
      <c r="I24" s="42">
        <f t="shared" si="6"/>
        <v>0</v>
      </c>
      <c r="J24" s="42">
        <f t="shared" si="6"/>
        <v>0</v>
      </c>
      <c r="K24" s="42">
        <f t="shared" si="6"/>
        <v>0</v>
      </c>
      <c r="L24" s="42">
        <f t="shared" si="6"/>
        <v>0</v>
      </c>
      <c r="M24" s="42">
        <f t="shared" si="6"/>
        <v>0</v>
      </c>
      <c r="N24" s="42">
        <f t="shared" si="6"/>
        <v>0</v>
      </c>
      <c r="O24" s="42">
        <f t="shared" si="6"/>
        <v>0</v>
      </c>
      <c r="P24" s="42">
        <f t="shared" si="6"/>
        <v>0</v>
      </c>
      <c r="Q24" s="42">
        <f t="shared" si="6"/>
        <v>0</v>
      </c>
      <c r="R24" s="42">
        <f t="shared" si="6"/>
        <v>0</v>
      </c>
      <c r="T24" s="42">
        <f>SUM(T13:T23)</f>
        <v>0</v>
      </c>
    </row>
    <row r="25" spans="5:20" x14ac:dyDescent="0.25">
      <c r="E25" t="s">
        <v>169</v>
      </c>
      <c r="F25" s="1">
        <f t="shared" si="0"/>
        <v>0</v>
      </c>
      <c r="G25" s="1">
        <f>SUMIFS(Table7[Returns],Table7[Month],'State Tax'!G$9)</f>
        <v>0</v>
      </c>
      <c r="H25" s="1">
        <f>SUMIFS(Table7[Returns],Table7[Month],'State Tax'!H$9)</f>
        <v>0</v>
      </c>
      <c r="I25" s="1">
        <f>SUMIFS(Table7[Returns],Table7[Month],'State Tax'!I$9)</f>
        <v>0</v>
      </c>
      <c r="J25" s="1">
        <f>SUMIFS(Table7[Returns],Table7[Month],'State Tax'!J$9)</f>
        <v>0</v>
      </c>
      <c r="K25" s="1">
        <f>SUMIFS(Table7[Returns],Table7[Month],'State Tax'!K$9)</f>
        <v>0</v>
      </c>
      <c r="L25" s="1">
        <f>SUMIFS(Table7[Returns],Table7[Month],'State Tax'!L$9)</f>
        <v>0</v>
      </c>
      <c r="M25" s="1">
        <f>SUMIFS(Table7[Returns],Table7[Month],'State Tax'!M$9)</f>
        <v>0</v>
      </c>
      <c r="N25" s="1">
        <f>SUMIFS(Table7[Returns],Table7[Month],'State Tax'!N$9)</f>
        <v>0</v>
      </c>
      <c r="O25" s="1">
        <f>SUMIFS(Table7[Returns],Table7[Month],'State Tax'!O$9)</f>
        <v>0</v>
      </c>
      <c r="P25" s="1">
        <f>SUMIFS(Table7[Returns],Table7[Month],'State Tax'!P$9)</f>
        <v>0</v>
      </c>
      <c r="Q25" s="1">
        <f>SUMIFS(Table7[Returns],Table7[Month],'State Tax'!Q$9)</f>
        <v>0</v>
      </c>
      <c r="R25" s="1">
        <f>SUMIFS(Table7[Returns],Table7[Month],'State Tax'!R$9)</f>
        <v>0</v>
      </c>
      <c r="T25" s="1">
        <f>SUM(Table7[Returns])</f>
        <v>0</v>
      </c>
    </row>
    <row r="26" spans="5:20" x14ac:dyDescent="0.25">
      <c r="E26" s="40" t="s">
        <v>105</v>
      </c>
      <c r="F26" s="41">
        <f t="shared" si="0"/>
        <v>0</v>
      </c>
      <c r="G26" s="42">
        <f>SUM(G24,G25)</f>
        <v>0</v>
      </c>
      <c r="H26" s="42">
        <f t="shared" ref="H26:R26" si="7">SUM(H24,H25)</f>
        <v>0</v>
      </c>
      <c r="I26" s="42">
        <f t="shared" si="7"/>
        <v>0</v>
      </c>
      <c r="J26" s="42">
        <f t="shared" si="7"/>
        <v>0</v>
      </c>
      <c r="K26" s="42">
        <f t="shared" si="7"/>
        <v>0</v>
      </c>
      <c r="L26" s="42">
        <f t="shared" si="7"/>
        <v>0</v>
      </c>
      <c r="M26" s="42">
        <f t="shared" si="7"/>
        <v>0</v>
      </c>
      <c r="N26" s="42">
        <f t="shared" si="7"/>
        <v>0</v>
      </c>
      <c r="O26" s="42">
        <f t="shared" si="7"/>
        <v>0</v>
      </c>
      <c r="P26" s="42">
        <f t="shared" si="7"/>
        <v>0</v>
      </c>
      <c r="Q26" s="42">
        <f t="shared" si="7"/>
        <v>0</v>
      </c>
      <c r="R26" s="42">
        <f t="shared" si="7"/>
        <v>0</v>
      </c>
      <c r="T26" s="42">
        <f>SUM(T24,T25)</f>
        <v>0</v>
      </c>
    </row>
    <row r="27" spans="5:20" x14ac:dyDescent="0.25">
      <c r="E27" t="s">
        <v>30</v>
      </c>
      <c r="F27" s="1">
        <f t="shared" si="0"/>
        <v>0</v>
      </c>
      <c r="G27" s="1">
        <f>SUMIFS(Table7[Total Cost of
Goods Sold],Table7[Month],'State Tax'!G$9)</f>
        <v>0</v>
      </c>
      <c r="H27" s="1">
        <f>SUMIFS(Table7[Total Cost of
Goods Sold],Table7[Month],'State Tax'!H$9)</f>
        <v>0</v>
      </c>
      <c r="I27" s="1">
        <f>SUMIFS(Table7[Total Cost of
Goods Sold],Table7[Month],'State Tax'!I$9)</f>
        <v>0</v>
      </c>
      <c r="J27" s="1">
        <f>SUMIFS(Table7[Total Cost of
Goods Sold],Table7[Month],'State Tax'!J$9)</f>
        <v>0</v>
      </c>
      <c r="K27" s="1">
        <f>SUMIFS(Table7[Total Cost of
Goods Sold],Table7[Month],'State Tax'!K$9)</f>
        <v>0</v>
      </c>
      <c r="L27" s="1">
        <f>SUMIFS(Table7[Total Cost of
Goods Sold],Table7[Month],'State Tax'!L$9)</f>
        <v>0</v>
      </c>
      <c r="M27" s="1">
        <f>SUMIFS(Table7[Total Cost of
Goods Sold],Table7[Month],'State Tax'!M$9)</f>
        <v>0</v>
      </c>
      <c r="N27" s="1">
        <f>SUMIFS(Table7[Total Cost of
Goods Sold],Table7[Month],'State Tax'!N$9)</f>
        <v>0</v>
      </c>
      <c r="O27" s="1">
        <f>SUMIFS(Table7[Total Cost of
Goods Sold],Table7[Month],'State Tax'!O$9)</f>
        <v>0</v>
      </c>
      <c r="P27" s="1">
        <f>SUMIFS(Table7[Total Cost of
Goods Sold],Table7[Month],'State Tax'!P$9)</f>
        <v>0</v>
      </c>
      <c r="Q27" s="1">
        <f>SUMIFS(Table7[Total Cost of
Goods Sold],Table7[Month],'State Tax'!Q$9)</f>
        <v>0</v>
      </c>
      <c r="R27" s="1">
        <f>SUMIFS(Table7[Total Cost of
Goods Sold],Table7[Month],'State Tax'!R$9)</f>
        <v>0</v>
      </c>
      <c r="T27" s="1">
        <f>SUM(Table7[Total Cost of
Goods Sold])</f>
        <v>0</v>
      </c>
    </row>
    <row r="28" spans="5:20" x14ac:dyDescent="0.25">
      <c r="E28" s="43" t="s">
        <v>35</v>
      </c>
      <c r="F28" s="106">
        <f t="shared" si="0"/>
        <v>0</v>
      </c>
      <c r="G28" s="106">
        <f>SUM(G26,-G27)</f>
        <v>0</v>
      </c>
      <c r="H28" s="106">
        <f>SUM(H26,-H27)</f>
        <v>0</v>
      </c>
      <c r="I28" s="106">
        <f t="shared" ref="I28:R28" si="8">SUM(I26,-I27)</f>
        <v>0</v>
      </c>
      <c r="J28" s="106">
        <f t="shared" si="8"/>
        <v>0</v>
      </c>
      <c r="K28" s="106">
        <f t="shared" si="8"/>
        <v>0</v>
      </c>
      <c r="L28" s="106">
        <f t="shared" si="8"/>
        <v>0</v>
      </c>
      <c r="M28" s="106">
        <f t="shared" si="8"/>
        <v>0</v>
      </c>
      <c r="N28" s="106">
        <f t="shared" si="8"/>
        <v>0</v>
      </c>
      <c r="O28" s="106">
        <f>SUM(O26,-O27)</f>
        <v>0</v>
      </c>
      <c r="P28" s="106">
        <f>SUM(P26,-P27)</f>
        <v>0</v>
      </c>
      <c r="Q28" s="106">
        <f t="shared" si="8"/>
        <v>0</v>
      </c>
      <c r="R28" s="106">
        <f t="shared" si="8"/>
        <v>0</v>
      </c>
      <c r="S28" s="5"/>
      <c r="T28" s="106">
        <f>SUM(T26,-T27)</f>
        <v>0</v>
      </c>
    </row>
    <row r="30" spans="5:20" x14ac:dyDescent="0.25">
      <c r="E30" s="5" t="s">
        <v>115</v>
      </c>
      <c r="F30" s="5" t="s">
        <v>43</v>
      </c>
      <c r="G30" s="5" t="s">
        <v>71</v>
      </c>
      <c r="H30" s="5" t="s">
        <v>72</v>
      </c>
      <c r="I30" s="5" t="s">
        <v>73</v>
      </c>
      <c r="J30" s="5" t="s">
        <v>74</v>
      </c>
      <c r="K30" s="5" t="s">
        <v>46</v>
      </c>
      <c r="L30" s="5" t="s">
        <v>75</v>
      </c>
      <c r="M30" s="5" t="s">
        <v>76</v>
      </c>
      <c r="N30" s="5" t="s">
        <v>77</v>
      </c>
      <c r="O30" s="5" t="s">
        <v>78</v>
      </c>
      <c r="P30" s="5" t="s">
        <v>79</v>
      </c>
      <c r="Q30" s="5" t="s">
        <v>80</v>
      </c>
      <c r="R30" s="5" t="s">
        <v>81</v>
      </c>
      <c r="S30" s="5"/>
      <c r="T30" s="5"/>
    </row>
    <row r="31" spans="5:20" x14ac:dyDescent="0.25">
      <c r="E31" t="s">
        <v>159</v>
      </c>
      <c r="F31" s="1">
        <f t="shared" ref="F31:F49" si="9">SUM(G31:R31)</f>
        <v>0</v>
      </c>
      <c r="G31" s="1">
        <f>SUMIFS(Table7[Total Sales],Table7[Tax Exemption],'State Tax'!$E31,Table7[Month],'State Tax'!G$9)</f>
        <v>0</v>
      </c>
      <c r="H31" s="1">
        <f>SUMIFS(Table7[Total Sales],Table7[Tax Exemption],'State Tax'!$E31,Table7[Month],'State Tax'!H$9)</f>
        <v>0</v>
      </c>
      <c r="I31" s="1">
        <f>SUMIFS(Table7[Total Sales],Table7[Tax Exemption],'State Tax'!$E31,Table7[Month],'State Tax'!I$9)</f>
        <v>0</v>
      </c>
      <c r="J31" s="1">
        <f>SUMIFS(Table7[Total Sales],Table7[Tax Exemption],'State Tax'!$E31,Table7[Month],'State Tax'!J$9)</f>
        <v>0</v>
      </c>
      <c r="K31" s="1">
        <f>SUMIFS(Table7[Total Sales],Table7[Tax Exemption],'State Tax'!$E31,Table7[Month],'State Tax'!K$9)</f>
        <v>0</v>
      </c>
      <c r="L31" s="1">
        <f>SUMIFS(Table7[Total Sales],Table7[Tax Exemption],'State Tax'!$E31,Table7[Month],'State Tax'!L$9)</f>
        <v>0</v>
      </c>
      <c r="M31" s="1">
        <f>SUMIFS(Table7[Total Sales],Table7[Tax Exemption],'State Tax'!$E31,Table7[Month],'State Tax'!M$9)</f>
        <v>0</v>
      </c>
      <c r="N31" s="1">
        <f>SUMIFS(Table7[Total Sales],Table7[Tax Exemption],'State Tax'!$E31,Table7[Month],'State Tax'!N$9)</f>
        <v>0</v>
      </c>
      <c r="O31" s="1">
        <f>SUMIFS(Table7[Total Sales],Table7[Tax Exemption],'State Tax'!$E31,Table7[Month],'State Tax'!O$9)</f>
        <v>0</v>
      </c>
      <c r="P31" s="1">
        <f>SUMIFS(Table7[Total Sales],Table7[Tax Exemption],'State Tax'!$E31,Table7[Month],'State Tax'!P$9)</f>
        <v>0</v>
      </c>
      <c r="Q31" s="1">
        <f>SUMIFS(Table7[Total Sales],Table7[Tax Exemption],'State Tax'!$E31,Table7[Month],'State Tax'!Q$9)</f>
        <v>0</v>
      </c>
      <c r="R31" s="1">
        <f>SUMIFS(Table7[Total Sales],Table7[Tax Exemption],'State Tax'!$E31,Table7[Month],'State Tax'!R$9)</f>
        <v>0</v>
      </c>
      <c r="T31" s="1">
        <f>SUMIFS(Table7[Total Sales],Table7[Tax Exemption],'State Tax'!$E31)</f>
        <v>0</v>
      </c>
    </row>
    <row r="32" spans="5:20" x14ac:dyDescent="0.25">
      <c r="E32" t="s">
        <v>155</v>
      </c>
      <c r="F32" s="1">
        <f t="shared" si="9"/>
        <v>0</v>
      </c>
      <c r="G32" s="1">
        <f>SUMIFS(Table7[Total Sales],Table7[Tax Exemption],'State Tax'!$E32,Table7[Month],'State Tax'!G$9)</f>
        <v>0</v>
      </c>
      <c r="H32" s="1">
        <f>SUMIFS(Table7[Total Sales],Table7[Tax Exemption],'State Tax'!$E32,Table7[Month],'State Tax'!H$9)</f>
        <v>0</v>
      </c>
      <c r="I32" s="1">
        <f>SUMIFS(Table7[Total Sales],Table7[Tax Exemption],'State Tax'!$E32,Table7[Month],'State Tax'!I$9)</f>
        <v>0</v>
      </c>
      <c r="J32" s="1">
        <f>SUMIFS(Table7[Total Sales],Table7[Tax Exemption],'State Tax'!$E32,Table7[Month],'State Tax'!J$9)</f>
        <v>0</v>
      </c>
      <c r="K32" s="1">
        <f>SUMIFS(Table7[Total Sales],Table7[Tax Exemption],'State Tax'!$E32,Table7[Month],'State Tax'!K$9)</f>
        <v>0</v>
      </c>
      <c r="L32" s="1">
        <f>SUMIFS(Table7[Total Sales],Table7[Tax Exemption],'State Tax'!$E32,Table7[Month],'State Tax'!L$9)</f>
        <v>0</v>
      </c>
      <c r="M32" s="1">
        <f>SUMIFS(Table7[Total Sales],Table7[Tax Exemption],'State Tax'!$E32,Table7[Month],'State Tax'!M$9)</f>
        <v>0</v>
      </c>
      <c r="N32" s="1">
        <f>SUMIFS(Table7[Total Sales],Table7[Tax Exemption],'State Tax'!$E32,Table7[Month],'State Tax'!N$9)</f>
        <v>0</v>
      </c>
      <c r="O32" s="1">
        <f>SUMIFS(Table7[Total Sales],Table7[Tax Exemption],'State Tax'!$E32,Table7[Month],'State Tax'!O$9)</f>
        <v>0</v>
      </c>
      <c r="P32" s="1">
        <f>SUMIFS(Table7[Total Sales],Table7[Tax Exemption],'State Tax'!$E32,Table7[Month],'State Tax'!P$9)</f>
        <v>0</v>
      </c>
      <c r="Q32" s="1">
        <f>SUMIFS(Table7[Total Sales],Table7[Tax Exemption],'State Tax'!$E32,Table7[Month],'State Tax'!Q$9)</f>
        <v>0</v>
      </c>
      <c r="R32" s="1">
        <f>SUMIFS(Table7[Total Sales],Table7[Tax Exemption],'State Tax'!$E32,Table7[Month],'State Tax'!R$9)</f>
        <v>0</v>
      </c>
      <c r="T32" s="1">
        <f>SUMIFS(Table7[Total Sales],Table7[Tax Exemption],'State Tax'!$E32)</f>
        <v>0</v>
      </c>
    </row>
    <row r="33" spans="4:20" x14ac:dyDescent="0.25">
      <c r="E33" t="s">
        <v>156</v>
      </c>
      <c r="F33" s="1">
        <f t="shared" si="9"/>
        <v>0</v>
      </c>
      <c r="G33" s="1">
        <f>SUMIFS(Table7[Total Sales],Table7[Tax Exemption],'State Tax'!$E33,Table7[Month],'State Tax'!G$9)</f>
        <v>0</v>
      </c>
      <c r="H33" s="1">
        <f>SUMIFS(Table7[Total Sales],Table7[Tax Exemption],'State Tax'!$E33,Table7[Month],'State Tax'!H$9)</f>
        <v>0</v>
      </c>
      <c r="I33" s="1">
        <f>SUMIFS(Table7[Total Sales],Table7[Tax Exemption],'State Tax'!$E33,Table7[Month],'State Tax'!I$9)</f>
        <v>0</v>
      </c>
      <c r="J33" s="1">
        <f>SUMIFS(Table7[Total Sales],Table7[Tax Exemption],'State Tax'!$E33,Table7[Month],'State Tax'!J$9)</f>
        <v>0</v>
      </c>
      <c r="K33" s="1">
        <f>SUMIFS(Table7[Total Sales],Table7[Tax Exemption],'State Tax'!$E33,Table7[Month],'State Tax'!K$9)</f>
        <v>0</v>
      </c>
      <c r="L33" s="1">
        <f>SUMIFS(Table7[Total Sales],Table7[Tax Exemption],'State Tax'!$E33,Table7[Month],'State Tax'!L$9)</f>
        <v>0</v>
      </c>
      <c r="M33" s="1">
        <f>SUMIFS(Table7[Total Sales],Table7[Tax Exemption],'State Tax'!$E33,Table7[Month],'State Tax'!M$9)</f>
        <v>0</v>
      </c>
      <c r="N33" s="1">
        <f>SUMIFS(Table7[Total Sales],Table7[Tax Exemption],'State Tax'!$E33,Table7[Month],'State Tax'!N$9)</f>
        <v>0</v>
      </c>
      <c r="O33" s="1">
        <f>SUMIFS(Table7[Total Sales],Table7[Tax Exemption],'State Tax'!$E33,Table7[Month],'State Tax'!O$9)</f>
        <v>0</v>
      </c>
      <c r="P33" s="1">
        <f>SUMIFS(Table7[Total Sales],Table7[Tax Exemption],'State Tax'!$E33,Table7[Month],'State Tax'!P$9)</f>
        <v>0</v>
      </c>
      <c r="Q33" s="1">
        <f>SUMIFS(Table7[Total Sales],Table7[Tax Exemption],'State Tax'!$E33,Table7[Month],'State Tax'!Q$9)</f>
        <v>0</v>
      </c>
      <c r="R33" s="1">
        <f>SUMIFS(Table7[Total Sales],Table7[Tax Exemption],'State Tax'!$E33,Table7[Month],'State Tax'!R$9)</f>
        <v>0</v>
      </c>
      <c r="T33" s="1">
        <f>SUMIFS(Table7[Total Sales],Table7[Tax Exemption],'State Tax'!$E33)</f>
        <v>0</v>
      </c>
    </row>
    <row r="34" spans="4:20" x14ac:dyDescent="0.25">
      <c r="E34" t="s">
        <v>157</v>
      </c>
      <c r="F34" s="1">
        <f t="shared" si="9"/>
        <v>0</v>
      </c>
      <c r="G34" s="1">
        <f>SUMIFS(Table7[Total Sales],Table7[Tax Exemption],'State Tax'!$E34,Table7[Month],'State Tax'!G$9)</f>
        <v>0</v>
      </c>
      <c r="H34" s="1">
        <f>SUMIFS(Table7[Total Sales],Table7[Tax Exemption],'State Tax'!$E34,Table7[Month],'State Tax'!H$9)</f>
        <v>0</v>
      </c>
      <c r="I34" s="1">
        <f>SUMIFS(Table7[Total Sales],Table7[Tax Exemption],'State Tax'!$E34,Table7[Month],'State Tax'!I$9)</f>
        <v>0</v>
      </c>
      <c r="J34" s="1">
        <f>SUMIFS(Table7[Total Sales],Table7[Tax Exemption],'State Tax'!$E34,Table7[Month],'State Tax'!J$9)</f>
        <v>0</v>
      </c>
      <c r="K34" s="1">
        <f>SUMIFS(Table7[Total Sales],Table7[Tax Exemption],'State Tax'!$E34,Table7[Month],'State Tax'!K$9)</f>
        <v>0</v>
      </c>
      <c r="L34" s="1">
        <f>SUMIFS(Table7[Total Sales],Table7[Tax Exemption],'State Tax'!$E34,Table7[Month],'State Tax'!L$9)</f>
        <v>0</v>
      </c>
      <c r="M34" s="1">
        <f>SUMIFS(Table7[Total Sales],Table7[Tax Exemption],'State Tax'!$E34,Table7[Month],'State Tax'!M$9)</f>
        <v>0</v>
      </c>
      <c r="N34" s="1">
        <f>SUMIFS(Table7[Total Sales],Table7[Tax Exemption],'State Tax'!$E34,Table7[Month],'State Tax'!N$9)</f>
        <v>0</v>
      </c>
      <c r="O34" s="1">
        <f>SUMIFS(Table7[Total Sales],Table7[Tax Exemption],'State Tax'!$E34,Table7[Month],'State Tax'!O$9)</f>
        <v>0</v>
      </c>
      <c r="P34" s="1">
        <f>SUMIFS(Table7[Total Sales],Table7[Tax Exemption],'State Tax'!$E34,Table7[Month],'State Tax'!P$9)</f>
        <v>0</v>
      </c>
      <c r="Q34" s="1">
        <f>SUMIFS(Table7[Total Sales],Table7[Tax Exemption],'State Tax'!$E34,Table7[Month],'State Tax'!Q$9)</f>
        <v>0</v>
      </c>
      <c r="R34" s="1">
        <f>SUMIFS(Table7[Total Sales],Table7[Tax Exemption],'State Tax'!$E34,Table7[Month],'State Tax'!R$9)</f>
        <v>0</v>
      </c>
      <c r="T34" s="1">
        <f>SUMIFS(Table7[Total Sales],Table7[Tax Exemption],'State Tax'!$E34)</f>
        <v>0</v>
      </c>
    </row>
    <row r="35" spans="4:20" x14ac:dyDescent="0.25">
      <c r="E35" t="s">
        <v>158</v>
      </c>
      <c r="F35" s="1">
        <f t="shared" si="9"/>
        <v>0</v>
      </c>
      <c r="G35" s="1">
        <f>SUMIFS(Table7[Total Sales],Table7[Tax Exemption],'State Tax'!$E35,Table7[Month],'State Tax'!G$9)</f>
        <v>0</v>
      </c>
      <c r="H35" s="1">
        <f>SUMIFS(Table7[Total Sales],Table7[Tax Exemption],'State Tax'!$E35,Table7[Month],'State Tax'!H$9)</f>
        <v>0</v>
      </c>
      <c r="I35" s="1">
        <f>SUMIFS(Table7[Total Sales],Table7[Tax Exemption],'State Tax'!$E35,Table7[Month],'State Tax'!I$9)</f>
        <v>0</v>
      </c>
      <c r="J35" s="1">
        <f>SUMIFS(Table7[Total Sales],Table7[Tax Exemption],'State Tax'!$E35,Table7[Month],'State Tax'!J$9)</f>
        <v>0</v>
      </c>
      <c r="K35" s="1">
        <f>SUMIFS(Table7[Total Sales],Table7[Tax Exemption],'State Tax'!$E35,Table7[Month],'State Tax'!K$9)</f>
        <v>0</v>
      </c>
      <c r="L35" s="1">
        <f>SUMIFS(Table7[Total Sales],Table7[Tax Exemption],'State Tax'!$E35,Table7[Month],'State Tax'!L$9)</f>
        <v>0</v>
      </c>
      <c r="M35" s="1">
        <f>SUMIFS(Table7[Total Sales],Table7[Tax Exemption],'State Tax'!$E35,Table7[Month],'State Tax'!M$9)</f>
        <v>0</v>
      </c>
      <c r="N35" s="1">
        <f>SUMIFS(Table7[Total Sales],Table7[Tax Exemption],'State Tax'!$E35,Table7[Month],'State Tax'!N$9)</f>
        <v>0</v>
      </c>
      <c r="O35" s="1">
        <f>SUMIFS(Table7[Total Sales],Table7[Tax Exemption],'State Tax'!$E35,Table7[Month],'State Tax'!O$9)</f>
        <v>0</v>
      </c>
      <c r="P35" s="1">
        <f>SUMIFS(Table7[Total Sales],Table7[Tax Exemption],'State Tax'!$E35,Table7[Month],'State Tax'!P$9)</f>
        <v>0</v>
      </c>
      <c r="Q35" s="1">
        <f>SUMIFS(Table7[Total Sales],Table7[Tax Exemption],'State Tax'!$E35,Table7[Month],'State Tax'!Q$9)</f>
        <v>0</v>
      </c>
      <c r="R35" s="1">
        <f>SUMIFS(Table7[Total Sales],Table7[Tax Exemption],'State Tax'!$E35,Table7[Month],'State Tax'!R$9)</f>
        <v>0</v>
      </c>
      <c r="T35" s="1">
        <f>SUMIFS(Table7[Total Sales],Table7[Tax Exemption],'State Tax'!$E35)</f>
        <v>0</v>
      </c>
    </row>
    <row r="36" spans="4:20" x14ac:dyDescent="0.25">
      <c r="E36" s="43" t="s">
        <v>166</v>
      </c>
      <c r="F36" s="41">
        <f>SUM(G36:R36)</f>
        <v>0</v>
      </c>
      <c r="G36" s="42">
        <f>SUM(G31:G35)</f>
        <v>0</v>
      </c>
      <c r="H36" s="42">
        <f t="shared" ref="H36:Q36" si="10">SUM(H31:H35)</f>
        <v>0</v>
      </c>
      <c r="I36" s="42">
        <f t="shared" si="10"/>
        <v>0</v>
      </c>
      <c r="J36" s="42">
        <f t="shared" si="10"/>
        <v>0</v>
      </c>
      <c r="K36" s="42">
        <f t="shared" si="10"/>
        <v>0</v>
      </c>
      <c r="L36" s="42">
        <f t="shared" si="10"/>
        <v>0</v>
      </c>
      <c r="M36" s="42">
        <f t="shared" si="10"/>
        <v>0</v>
      </c>
      <c r="N36" s="42">
        <f t="shared" si="10"/>
        <v>0</v>
      </c>
      <c r="O36" s="42">
        <f t="shared" si="10"/>
        <v>0</v>
      </c>
      <c r="P36" s="42">
        <f t="shared" si="10"/>
        <v>0</v>
      </c>
      <c r="Q36" s="42">
        <f t="shared" si="10"/>
        <v>0</v>
      </c>
      <c r="R36" s="42">
        <f>SUM(R31:R35)</f>
        <v>0</v>
      </c>
      <c r="T36" s="42">
        <f>SUM(T31:T35)</f>
        <v>0</v>
      </c>
    </row>
    <row r="37" spans="4:20" x14ac:dyDescent="0.25">
      <c r="E37" t="s">
        <v>106</v>
      </c>
      <c r="F37" s="1"/>
    </row>
    <row r="38" spans="4:20" x14ac:dyDescent="0.25">
      <c r="E38" s="34" t="s">
        <v>107</v>
      </c>
      <c r="F38" s="46">
        <f t="shared" si="9"/>
        <v>0</v>
      </c>
      <c r="G38" s="46">
        <f>SUMIFS(Table7[Total Sales],Table7[Tax Exemption],'State Tax'!$E38,Table7[Month],'State Tax'!G$9)</f>
        <v>0</v>
      </c>
      <c r="H38" s="46">
        <f>SUMIFS(Table7[Total Sales],Table7[Tax Exemption],'State Tax'!$E38,Table7[Month],'State Tax'!H$9)</f>
        <v>0</v>
      </c>
      <c r="I38" s="46">
        <f>SUMIFS(Table7[Total Sales],Table7[Tax Exemption],'State Tax'!$E38,Table7[Month],'State Tax'!I$9)</f>
        <v>0</v>
      </c>
      <c r="J38" s="46">
        <f>SUMIFS(Table7[Total Sales],Table7[Tax Exemption],'State Tax'!$E38,Table7[Month],'State Tax'!J$9)</f>
        <v>0</v>
      </c>
      <c r="K38" s="46">
        <f>SUMIFS(Table7[Total Sales],Table7[Tax Exemption],'State Tax'!$E38,Table7[Month],'State Tax'!K$9)</f>
        <v>0</v>
      </c>
      <c r="L38" s="46">
        <f>SUMIFS(Table7[Total Sales],Table7[Tax Exemption],'State Tax'!$E38,Table7[Month],'State Tax'!L$9)</f>
        <v>0</v>
      </c>
      <c r="M38" s="46">
        <f>SUMIFS(Table7[Total Sales],Table7[Tax Exemption],'State Tax'!$E38,Table7[Month],'State Tax'!M$9)</f>
        <v>0</v>
      </c>
      <c r="N38" s="46">
        <f>SUMIFS(Table7[Total Sales],Table7[Tax Exemption],'State Tax'!$E38,Table7[Month],'State Tax'!N$9)</f>
        <v>0</v>
      </c>
      <c r="O38" s="46">
        <f>SUMIFS(Table7[Total Sales],Table7[Tax Exemption],'State Tax'!$E38,Table7[Month],'State Tax'!O$9)</f>
        <v>0</v>
      </c>
      <c r="P38" s="46">
        <f>SUMIFS(Table7[Total Sales],Table7[Tax Exemption],'State Tax'!$E38,Table7[Month],'State Tax'!P$9)</f>
        <v>0</v>
      </c>
      <c r="Q38" s="46">
        <f>SUMIFS(Table7[Total Sales],Table7[Tax Exemption],'State Tax'!$E38,Table7[Month],'State Tax'!Q$9)</f>
        <v>0</v>
      </c>
      <c r="R38" s="46">
        <f>SUMIFS(Table7[Total Sales],Table7[Tax Exemption],'State Tax'!$E38,Table7[Month],'State Tax'!R$9)</f>
        <v>0</v>
      </c>
      <c r="T38" s="1">
        <f>SUMIFS(Table7[Total Sales],Table7[Tax Exemption],'State Tax'!$E38)</f>
        <v>0</v>
      </c>
    </row>
    <row r="39" spans="4:20" x14ac:dyDescent="0.25">
      <c r="D39" t="s">
        <v>13</v>
      </c>
      <c r="E39" t="s">
        <v>167</v>
      </c>
      <c r="F39" s="1"/>
    </row>
    <row r="40" spans="4:20" x14ac:dyDescent="0.25">
      <c r="E40" t="s">
        <v>100</v>
      </c>
      <c r="F40" s="1">
        <f t="shared" si="9"/>
        <v>0</v>
      </c>
      <c r="G40" s="2">
        <f>SUMIFS(Table7[Total Sales],Table7[Product/Service],'State Tax'!$E40,Table7[Month],'State Tax'!G$9,Table7[State],'State Tax'!$G$3,Table7[Platform],'State Tax'!$D$39)</f>
        <v>0</v>
      </c>
      <c r="H40" s="2">
        <f>SUMIFS(Table7[Total Sales],Table7[Product/Service],'State Tax'!$E40,Table7[Month],'State Tax'!H$9,Table7[State],'State Tax'!$G$3,Table7[Platform],'State Tax'!$D$39)</f>
        <v>0</v>
      </c>
      <c r="I40" s="2">
        <f>SUMIFS(Table7[Total Sales],Table7[Product/Service],'State Tax'!$E40,Table7[Month],'State Tax'!I$9,Table7[State],'State Tax'!$G$3,Table7[Platform],'State Tax'!$D$39)</f>
        <v>0</v>
      </c>
      <c r="J40" s="2">
        <f>SUMIFS(Table7[Total Sales],Table7[Product/Service],'State Tax'!$E40,Table7[Month],'State Tax'!J$9,Table7[State],'State Tax'!$G$3,Table7[Platform],'State Tax'!$D$39)</f>
        <v>0</v>
      </c>
      <c r="K40" s="2">
        <f>SUMIFS(Table7[Total Sales],Table7[Product/Service],'State Tax'!$E40,Table7[Month],'State Tax'!K$9,Table7[State],'State Tax'!$G$3,Table7[Platform],'State Tax'!$D$39)</f>
        <v>0</v>
      </c>
      <c r="L40" s="2">
        <f>SUMIFS(Table7[Total Sales],Table7[Product/Service],'State Tax'!$E40,Table7[Month],'State Tax'!L$9,Table7[State],'State Tax'!$G$3,Table7[Platform],'State Tax'!$D$39)</f>
        <v>0</v>
      </c>
      <c r="M40" s="2">
        <f>SUMIFS(Table7[Total Sales],Table7[Product/Service],'State Tax'!$E40,Table7[Month],'State Tax'!M$9,Table7[State],'State Tax'!$G$3,Table7[Platform],'State Tax'!$D$39)</f>
        <v>0</v>
      </c>
      <c r="N40" s="2">
        <f>SUMIFS(Table7[Total Sales],Table7[Product/Service],'State Tax'!$E40,Table7[Month],'State Tax'!N$9,Table7[State],'State Tax'!$G$3,Table7[Platform],'State Tax'!$D$39)</f>
        <v>0</v>
      </c>
      <c r="O40" s="2">
        <f>SUMIFS(Table7[Total Sales],Table7[Product/Service],'State Tax'!$E40,Table7[Month],'State Tax'!O$9,Table7[State],'State Tax'!$G$3,Table7[Platform],'State Tax'!$D$39)</f>
        <v>0</v>
      </c>
      <c r="P40" s="2">
        <f>SUMIFS(Table7[Total Sales],Table7[Product/Service],'State Tax'!$E40,Table7[Month],'State Tax'!P$9,Table7[State],'State Tax'!$G$3,Table7[Platform],'State Tax'!$D$39)</f>
        <v>0</v>
      </c>
      <c r="Q40" s="2">
        <f>SUMIFS(Table7[Total Sales],Table7[Product/Service],'State Tax'!$E40,Table7[Month],'State Tax'!Q$9,Table7[State],'State Tax'!$G$3,Table7[Platform],'State Tax'!$D$39)</f>
        <v>0</v>
      </c>
      <c r="R40" s="2">
        <f>SUMIFS(Table7[Total Sales],Table7[Product/Service],'State Tax'!$E40,Table7[Month],'State Tax'!R$9,Table7[State],'State Tax'!$G$3,Table7[Platform],'State Tax'!$D$39)</f>
        <v>0</v>
      </c>
      <c r="T40" s="1">
        <f>SUMIFS(Table7[Total Sales],Table7[Product/Service],'State Tax'!$E40)</f>
        <v>0</v>
      </c>
    </row>
    <row r="41" spans="4:20" x14ac:dyDescent="0.25">
      <c r="E41" t="s">
        <v>152</v>
      </c>
      <c r="F41" s="1">
        <f t="shared" si="9"/>
        <v>0</v>
      </c>
      <c r="G41" s="2">
        <f>SUMIFS(Table7[Total Sales],Table7[Product/Service],'State Tax'!$E41,Table7[Month],'State Tax'!G$9,Table7[State],'State Tax'!$G$3,Table7[Platform],'State Tax'!$D$39)</f>
        <v>0</v>
      </c>
      <c r="H41" s="2">
        <f>SUMIFS(Table7[Total Sales],Table7[Product/Service],'State Tax'!$E41,Table7[Month],'State Tax'!H$9,Table7[State],'State Tax'!$G$3,Table7[Platform],'State Tax'!$D$39)</f>
        <v>0</v>
      </c>
      <c r="I41" s="2">
        <f>SUMIFS(Table7[Total Sales],Table7[Product/Service],'State Tax'!$E41,Table7[Month],'State Tax'!I$9,Table7[State],'State Tax'!$G$3,Table7[Platform],'State Tax'!$D$39)</f>
        <v>0</v>
      </c>
      <c r="J41" s="2">
        <f>SUMIFS(Table7[Total Sales],Table7[Product/Service],'State Tax'!$E41,Table7[Month],'State Tax'!J$9,Table7[State],'State Tax'!$G$3,Table7[Platform],'State Tax'!$D$39)</f>
        <v>0</v>
      </c>
      <c r="K41" s="2">
        <f>SUMIFS(Table7[Total Sales],Table7[Product/Service],'State Tax'!$E41,Table7[Month],'State Tax'!K$9,Table7[State],'State Tax'!$G$3,Table7[Platform],'State Tax'!$D$39)</f>
        <v>0</v>
      </c>
      <c r="L41" s="2">
        <f>SUMIFS(Table7[Total Sales],Table7[Product/Service],'State Tax'!$E41,Table7[Month],'State Tax'!L$9,Table7[State],'State Tax'!$G$3,Table7[Platform],'State Tax'!$D$39)</f>
        <v>0</v>
      </c>
      <c r="M41" s="2">
        <f>SUMIFS(Table7[Total Sales],Table7[Product/Service],'State Tax'!$E41,Table7[Month],'State Tax'!M$9,Table7[State],'State Tax'!$G$3,Table7[Platform],'State Tax'!$D$39)</f>
        <v>0</v>
      </c>
      <c r="N41" s="2">
        <f>SUMIFS(Table7[Total Sales],Table7[Product/Service],'State Tax'!$E41,Table7[Month],'State Tax'!N$9,Table7[State],'State Tax'!$G$3,Table7[Platform],'State Tax'!$D$39)</f>
        <v>0</v>
      </c>
      <c r="O41" s="2">
        <f>SUMIFS(Table7[Total Sales],Table7[Product/Service],'State Tax'!$E41,Table7[Month],'State Tax'!O$9,Table7[State],'State Tax'!$G$3,Table7[Platform],'State Tax'!$D$39)</f>
        <v>0</v>
      </c>
      <c r="P41" s="2">
        <f>SUMIFS(Table7[Total Sales],Table7[Product/Service],'State Tax'!$E41,Table7[Month],'State Tax'!P$9,Table7[State],'State Tax'!$G$3,Table7[Platform],'State Tax'!$D$39)</f>
        <v>0</v>
      </c>
      <c r="Q41" s="2">
        <f>SUMIFS(Table7[Total Sales],Table7[Product/Service],'State Tax'!$E41,Table7[Month],'State Tax'!Q$9,Table7[State],'State Tax'!$G$3,Table7[Platform],'State Tax'!$D$39)</f>
        <v>0</v>
      </c>
      <c r="R41" s="2">
        <f>SUMIFS(Table7[Total Sales],Table7[Product/Service],'State Tax'!$E41,Table7[Month],'State Tax'!R$9,Table7[State],'State Tax'!$G$3,Table7[Platform],'State Tax'!$D$39)</f>
        <v>0</v>
      </c>
      <c r="T41" s="1">
        <f>SUMIFS(Table7[Total Sales],Table7[Product/Service],'State Tax'!$E41)</f>
        <v>0</v>
      </c>
    </row>
    <row r="42" spans="4:20" x14ac:dyDescent="0.25">
      <c r="E42" t="s">
        <v>98</v>
      </c>
      <c r="F42" s="1">
        <f t="shared" si="9"/>
        <v>0</v>
      </c>
      <c r="G42" s="2">
        <f>SUMIFS(Table7[Total Sales],Table7[Product/Service],'State Tax'!$E42,Table7[Month],'State Tax'!G$9,Table7[State],'State Tax'!$G$3,Table7[Platform],'State Tax'!$D$39)</f>
        <v>0</v>
      </c>
      <c r="H42" s="2">
        <f>SUMIFS(Table7[Total Sales],Table7[Product/Service],'State Tax'!$E42,Table7[Month],'State Tax'!H$9,Table7[State],'State Tax'!$G$3,Table7[Platform],'State Tax'!$D$39)</f>
        <v>0</v>
      </c>
      <c r="I42" s="2">
        <f>SUMIFS(Table7[Total Sales],Table7[Product/Service],'State Tax'!$E42,Table7[Month],'State Tax'!I$9,Table7[State],'State Tax'!$G$3,Table7[Platform],'State Tax'!$D$39)</f>
        <v>0</v>
      </c>
      <c r="J42" s="2">
        <f>SUMIFS(Table7[Total Sales],Table7[Product/Service],'State Tax'!$E42,Table7[Month],'State Tax'!J$9,Table7[State],'State Tax'!$G$3,Table7[Platform],'State Tax'!$D$39)</f>
        <v>0</v>
      </c>
      <c r="K42" s="2">
        <f>SUMIFS(Table7[Total Sales],Table7[Product/Service],'State Tax'!$E42,Table7[Month],'State Tax'!K$9,Table7[State],'State Tax'!$G$3,Table7[Platform],'State Tax'!$D$39)</f>
        <v>0</v>
      </c>
      <c r="L42" s="2">
        <f>SUMIFS(Table7[Total Sales],Table7[Product/Service],'State Tax'!$E42,Table7[Month],'State Tax'!L$9,Table7[State],'State Tax'!$G$3,Table7[Platform],'State Tax'!$D$39)</f>
        <v>0</v>
      </c>
      <c r="M42" s="2">
        <f>SUMIFS(Table7[Total Sales],Table7[Product/Service],'State Tax'!$E42,Table7[Month],'State Tax'!M$9,Table7[State],'State Tax'!$G$3,Table7[Platform],'State Tax'!$D$39)</f>
        <v>0</v>
      </c>
      <c r="N42" s="2">
        <f>SUMIFS(Table7[Total Sales],Table7[Product/Service],'State Tax'!$E42,Table7[Month],'State Tax'!N$9,Table7[State],'State Tax'!$G$3,Table7[Platform],'State Tax'!$D$39)</f>
        <v>0</v>
      </c>
      <c r="O42" s="2">
        <f>SUMIFS(Table7[Total Sales],Table7[Product/Service],'State Tax'!$E42,Table7[Month],'State Tax'!O$9,Table7[State],'State Tax'!$G$3,Table7[Platform],'State Tax'!$D$39)</f>
        <v>0</v>
      </c>
      <c r="P42" s="2">
        <f>SUMIFS(Table7[Total Sales],Table7[Product/Service],'State Tax'!$E42,Table7[Month],'State Tax'!P$9,Table7[State],'State Tax'!$G$3,Table7[Platform],'State Tax'!$D$39)</f>
        <v>0</v>
      </c>
      <c r="Q42" s="2">
        <f>SUMIFS(Table7[Total Sales],Table7[Product/Service],'State Tax'!$E42,Table7[Month],'State Tax'!Q$9,Table7[State],'State Tax'!$G$3,Table7[Platform],'State Tax'!$D$39)</f>
        <v>0</v>
      </c>
      <c r="R42" s="2">
        <f>SUMIFS(Table7[Total Sales],Table7[Product/Service],'State Tax'!$E42,Table7[Month],'State Tax'!R$9,Table7[State],'State Tax'!$G$3,Table7[Platform],'State Tax'!$D$39)</f>
        <v>0</v>
      </c>
      <c r="T42" s="1">
        <f>SUMIFS(Table7[Total Sales],Table7[Product/Service],'State Tax'!$E42)</f>
        <v>0</v>
      </c>
    </row>
    <row r="43" spans="4:20" x14ac:dyDescent="0.25">
      <c r="E43" t="s">
        <v>154</v>
      </c>
      <c r="F43" s="1">
        <f t="shared" si="9"/>
        <v>0</v>
      </c>
      <c r="G43" s="2">
        <f>SUMIFS(Table7[Total Sales],Table7[Product/Service],'State Tax'!$E43,Table7[Month],'State Tax'!G$9,Table7[State],'State Tax'!$G$3,Table7[Platform],'State Tax'!$D$39)</f>
        <v>0</v>
      </c>
      <c r="H43" s="2">
        <f>SUMIFS(Table7[Total Sales],Table7[Product/Service],'State Tax'!$E43,Table7[Month],'State Tax'!H$9,Table7[State],'State Tax'!$G$3,Table7[Platform],'State Tax'!$D$39)</f>
        <v>0</v>
      </c>
      <c r="I43" s="2">
        <f>SUMIFS(Table7[Total Sales],Table7[Product/Service],'State Tax'!$E43,Table7[Month],'State Tax'!I$9,Table7[State],'State Tax'!$G$3,Table7[Platform],'State Tax'!$D$39)</f>
        <v>0</v>
      </c>
      <c r="J43" s="2">
        <f>SUMIFS(Table7[Total Sales],Table7[Product/Service],'State Tax'!$E43,Table7[Month],'State Tax'!J$9,Table7[State],'State Tax'!$G$3,Table7[Platform],'State Tax'!$D$39)</f>
        <v>0</v>
      </c>
      <c r="K43" s="2">
        <f>SUMIFS(Table7[Total Sales],Table7[Product/Service],'State Tax'!$E43,Table7[Month],'State Tax'!K$9,Table7[State],'State Tax'!$G$3,Table7[Platform],'State Tax'!$D$39)</f>
        <v>0</v>
      </c>
      <c r="L43" s="2">
        <f>SUMIFS(Table7[Total Sales],Table7[Product/Service],'State Tax'!$E43,Table7[Month],'State Tax'!L$9,Table7[State],'State Tax'!$G$3,Table7[Platform],'State Tax'!$D$39)</f>
        <v>0</v>
      </c>
      <c r="M43" s="2">
        <f>SUMIFS(Table7[Total Sales],Table7[Product/Service],'State Tax'!$E43,Table7[Month],'State Tax'!M$9,Table7[State],'State Tax'!$G$3,Table7[Platform],'State Tax'!$D$39)</f>
        <v>0</v>
      </c>
      <c r="N43" s="2">
        <f>SUMIFS(Table7[Total Sales],Table7[Product/Service],'State Tax'!$E43,Table7[Month],'State Tax'!N$9,Table7[State],'State Tax'!$G$3,Table7[Platform],'State Tax'!$D$39)</f>
        <v>0</v>
      </c>
      <c r="O43" s="2">
        <f>SUMIFS(Table7[Total Sales],Table7[Product/Service],'State Tax'!$E43,Table7[Month],'State Tax'!O$9,Table7[State],'State Tax'!$G$3,Table7[Platform],'State Tax'!$D$39)</f>
        <v>0</v>
      </c>
      <c r="P43" s="2">
        <f>SUMIFS(Table7[Total Sales],Table7[Product/Service],'State Tax'!$E43,Table7[Month],'State Tax'!P$9,Table7[State],'State Tax'!$G$3,Table7[Platform],'State Tax'!$D$39)</f>
        <v>0</v>
      </c>
      <c r="Q43" s="2">
        <f>SUMIFS(Table7[Total Sales],Table7[Product/Service],'State Tax'!$E43,Table7[Month],'State Tax'!Q$9,Table7[State],'State Tax'!$G$3,Table7[Platform],'State Tax'!$D$39)</f>
        <v>0</v>
      </c>
      <c r="R43" s="2">
        <f>SUMIFS(Table7[Total Sales],Table7[Product/Service],'State Tax'!$E43,Table7[Month],'State Tax'!R$9,Table7[State],'State Tax'!$G$3,Table7[Platform],'State Tax'!$D$39)</f>
        <v>0</v>
      </c>
      <c r="T43" s="1">
        <f>SUMIFS(Table7[Total Sales],Table7[Product/Service],'State Tax'!$E43)</f>
        <v>0</v>
      </c>
    </row>
    <row r="44" spans="4:20" x14ac:dyDescent="0.25">
      <c r="E44" s="40" t="s">
        <v>168</v>
      </c>
      <c r="F44" s="41">
        <f>SUM(G44:R44)</f>
        <v>0</v>
      </c>
      <c r="G44" s="42">
        <f>SUM(G40:G43)</f>
        <v>0</v>
      </c>
      <c r="H44" s="42">
        <f t="shared" ref="H44:Q44" si="11">SUM(H40:H43)</f>
        <v>0</v>
      </c>
      <c r="I44" s="42">
        <f t="shared" si="11"/>
        <v>0</v>
      </c>
      <c r="J44" s="42">
        <f t="shared" si="11"/>
        <v>0</v>
      </c>
      <c r="K44" s="42">
        <f t="shared" si="11"/>
        <v>0</v>
      </c>
      <c r="L44" s="42">
        <f t="shared" si="11"/>
        <v>0</v>
      </c>
      <c r="M44" s="42">
        <f t="shared" si="11"/>
        <v>0</v>
      </c>
      <c r="N44" s="42">
        <f t="shared" si="11"/>
        <v>0</v>
      </c>
      <c r="O44" s="42">
        <f t="shared" si="11"/>
        <v>0</v>
      </c>
      <c r="P44" s="42">
        <f t="shared" si="11"/>
        <v>0</v>
      </c>
      <c r="Q44" s="42">
        <f t="shared" si="11"/>
        <v>0</v>
      </c>
      <c r="R44" s="42">
        <f>SUM(R40:R43)</f>
        <v>0</v>
      </c>
      <c r="T44" s="41">
        <f>SUM(T40:T43)</f>
        <v>0</v>
      </c>
    </row>
    <row r="45" spans="4:20" x14ac:dyDescent="0.25">
      <c r="E45" s="37" t="s">
        <v>109</v>
      </c>
      <c r="F45" s="38">
        <f>SUM(G45:R45)</f>
        <v>0</v>
      </c>
      <c r="G45" s="39">
        <f>SUM(G38,G44)</f>
        <v>0</v>
      </c>
      <c r="H45" s="39">
        <f t="shared" ref="H45:Q45" si="12">SUM(H38,H44)</f>
        <v>0</v>
      </c>
      <c r="I45" s="39">
        <f t="shared" si="12"/>
        <v>0</v>
      </c>
      <c r="J45" s="39">
        <f t="shared" si="12"/>
        <v>0</v>
      </c>
      <c r="K45" s="39">
        <f t="shared" si="12"/>
        <v>0</v>
      </c>
      <c r="L45" s="39">
        <f t="shared" si="12"/>
        <v>0</v>
      </c>
      <c r="M45" s="39">
        <f t="shared" si="12"/>
        <v>0</v>
      </c>
      <c r="N45" s="39">
        <f t="shared" si="12"/>
        <v>0</v>
      </c>
      <c r="O45" s="39">
        <f t="shared" si="12"/>
        <v>0</v>
      </c>
      <c r="P45" s="39">
        <f t="shared" si="12"/>
        <v>0</v>
      </c>
      <c r="Q45" s="39">
        <f t="shared" si="12"/>
        <v>0</v>
      </c>
      <c r="R45" s="39">
        <f>SUM(R38,R44)</f>
        <v>0</v>
      </c>
      <c r="T45" s="38">
        <f>SUM(T38,T44)</f>
        <v>0</v>
      </c>
    </row>
    <row r="46" spans="4:20" x14ac:dyDescent="0.25">
      <c r="E46" s="40" t="s">
        <v>110</v>
      </c>
      <c r="F46" s="41">
        <f>SUM(G46:R46)</f>
        <v>0</v>
      </c>
      <c r="G46" s="42">
        <f>SUM(G36,-G44)</f>
        <v>0</v>
      </c>
      <c r="H46" s="41">
        <f>SUM(H36,-H44)</f>
        <v>0</v>
      </c>
      <c r="I46" s="41">
        <f t="shared" ref="I46:Q46" si="13">SUM(I36,-I44)</f>
        <v>0</v>
      </c>
      <c r="J46" s="41">
        <f t="shared" si="13"/>
        <v>0</v>
      </c>
      <c r="K46" s="41">
        <f t="shared" si="13"/>
        <v>0</v>
      </c>
      <c r="L46" s="41">
        <f t="shared" si="13"/>
        <v>0</v>
      </c>
      <c r="M46" s="41">
        <f t="shared" si="13"/>
        <v>0</v>
      </c>
      <c r="N46" s="41">
        <f t="shared" si="13"/>
        <v>0</v>
      </c>
      <c r="O46" s="41">
        <f>SUM(O36,-O44)</f>
        <v>0</v>
      </c>
      <c r="P46" s="41">
        <f t="shared" si="13"/>
        <v>0</v>
      </c>
      <c r="Q46" s="41">
        <f t="shared" si="13"/>
        <v>0</v>
      </c>
      <c r="R46" s="41">
        <f>SUM(R36,-R44)</f>
        <v>0</v>
      </c>
      <c r="T46" s="41">
        <f>SUM(T36,-T44)</f>
        <v>0</v>
      </c>
    </row>
    <row r="47" spans="4:20" x14ac:dyDescent="0.25">
      <c r="E47" t="s">
        <v>111</v>
      </c>
      <c r="F47" s="1">
        <f>SUM(G47:R47)</f>
        <v>0</v>
      </c>
      <c r="G47" s="2">
        <f>G46*$G$4</f>
        <v>0</v>
      </c>
      <c r="H47" s="1">
        <f>H46*$G$4</f>
        <v>0</v>
      </c>
      <c r="I47" s="1">
        <f t="shared" ref="I47:Q47" si="14">I46*$G$4</f>
        <v>0</v>
      </c>
      <c r="J47" s="1">
        <f t="shared" si="14"/>
        <v>0</v>
      </c>
      <c r="K47" s="1">
        <f t="shared" si="14"/>
        <v>0</v>
      </c>
      <c r="L47" s="1">
        <f t="shared" si="14"/>
        <v>0</v>
      </c>
      <c r="M47" s="1">
        <f t="shared" si="14"/>
        <v>0</v>
      </c>
      <c r="N47" s="1">
        <f t="shared" si="14"/>
        <v>0</v>
      </c>
      <c r="O47" s="1">
        <f t="shared" si="14"/>
        <v>0</v>
      </c>
      <c r="P47" s="1">
        <f t="shared" si="14"/>
        <v>0</v>
      </c>
      <c r="Q47" s="1">
        <f t="shared" si="14"/>
        <v>0</v>
      </c>
      <c r="R47" s="1">
        <f>R46*$G$4</f>
        <v>0</v>
      </c>
      <c r="T47" s="1">
        <f>T46*$G$4</f>
        <v>0</v>
      </c>
    </row>
    <row r="48" spans="4:20" x14ac:dyDescent="0.25">
      <c r="E48" t="s">
        <v>174</v>
      </c>
      <c r="F48" s="1">
        <f>SUM(G48:R48)</f>
        <v>0</v>
      </c>
      <c r="G48" s="2">
        <f>G46*$G$5</f>
        <v>0</v>
      </c>
      <c r="H48" s="2">
        <f t="shared" ref="H48:P48" si="15">H46*$G$5</f>
        <v>0</v>
      </c>
      <c r="I48" s="2">
        <f t="shared" si="15"/>
        <v>0</v>
      </c>
      <c r="J48" s="2">
        <f t="shared" si="15"/>
        <v>0</v>
      </c>
      <c r="K48" s="2">
        <f t="shared" si="15"/>
        <v>0</v>
      </c>
      <c r="L48" s="2">
        <f t="shared" si="15"/>
        <v>0</v>
      </c>
      <c r="M48" s="2">
        <f t="shared" si="15"/>
        <v>0</v>
      </c>
      <c r="N48" s="2">
        <f t="shared" si="15"/>
        <v>0</v>
      </c>
      <c r="O48" s="2">
        <f t="shared" si="15"/>
        <v>0</v>
      </c>
      <c r="P48" s="2">
        <f t="shared" si="15"/>
        <v>0</v>
      </c>
      <c r="Q48" s="2">
        <f>Q46*$G$5</f>
        <v>0</v>
      </c>
      <c r="R48" s="1">
        <f>R46*$G$5</f>
        <v>0</v>
      </c>
      <c r="T48" s="1">
        <f>T46*$G$5</f>
        <v>0</v>
      </c>
    </row>
    <row r="49" spans="5:20" x14ac:dyDescent="0.25">
      <c r="E49" t="s">
        <v>175</v>
      </c>
      <c r="F49" s="1">
        <f t="shared" si="9"/>
        <v>0</v>
      </c>
      <c r="G49" s="2">
        <f>G46*$G$6</f>
        <v>0</v>
      </c>
      <c r="H49" s="1">
        <f t="shared" ref="H49:Q49" si="16">H46*$G$6</f>
        <v>0</v>
      </c>
      <c r="I49" s="1">
        <f t="shared" si="16"/>
        <v>0</v>
      </c>
      <c r="J49" s="1">
        <f t="shared" si="16"/>
        <v>0</v>
      </c>
      <c r="K49" s="1">
        <f t="shared" si="16"/>
        <v>0</v>
      </c>
      <c r="L49" s="1">
        <f t="shared" si="16"/>
        <v>0</v>
      </c>
      <c r="M49" s="1">
        <f t="shared" si="16"/>
        <v>0</v>
      </c>
      <c r="N49" s="1">
        <f t="shared" si="16"/>
        <v>0</v>
      </c>
      <c r="O49" s="1">
        <f t="shared" si="16"/>
        <v>0</v>
      </c>
      <c r="P49" s="1">
        <f t="shared" si="16"/>
        <v>0</v>
      </c>
      <c r="Q49" s="1">
        <f t="shared" si="16"/>
        <v>0</v>
      </c>
      <c r="R49" s="1">
        <f>R46*$G$6</f>
        <v>0</v>
      </c>
      <c r="T49" s="1">
        <f>T46*$G$6</f>
        <v>0</v>
      </c>
    </row>
    <row r="50" spans="5:20" x14ac:dyDescent="0.25">
      <c r="E50" s="40" t="s">
        <v>176</v>
      </c>
      <c r="F50" s="41">
        <f>SUM(G50:R50)</f>
        <v>0</v>
      </c>
      <c r="G50" s="42">
        <f>SUM(G47:G49)</f>
        <v>0</v>
      </c>
      <c r="H50" s="41">
        <f>SUM(H47:H49)</f>
        <v>0</v>
      </c>
      <c r="I50" s="41">
        <f t="shared" ref="I50:Q50" si="17">SUM(I47:I49)</f>
        <v>0</v>
      </c>
      <c r="J50" s="41">
        <f t="shared" si="17"/>
        <v>0</v>
      </c>
      <c r="K50" s="41">
        <f t="shared" si="17"/>
        <v>0</v>
      </c>
      <c r="L50" s="41">
        <f t="shared" si="17"/>
        <v>0</v>
      </c>
      <c r="M50" s="41">
        <f t="shared" si="17"/>
        <v>0</v>
      </c>
      <c r="N50" s="41">
        <f t="shared" si="17"/>
        <v>0</v>
      </c>
      <c r="O50" s="41">
        <f t="shared" si="17"/>
        <v>0</v>
      </c>
      <c r="P50" s="41">
        <f t="shared" si="17"/>
        <v>0</v>
      </c>
      <c r="Q50" s="41">
        <f t="shared" si="17"/>
        <v>0</v>
      </c>
      <c r="R50" s="41">
        <f>SUM(R47:R49)</f>
        <v>0</v>
      </c>
      <c r="T50" s="41">
        <f>SUM(T47:T49)</f>
        <v>0</v>
      </c>
    </row>
    <row r="51" spans="5:20" x14ac:dyDescent="0.25">
      <c r="E51" s="40" t="s">
        <v>165</v>
      </c>
      <c r="F51" s="41">
        <f>SUM(G51:R51)</f>
        <v>0</v>
      </c>
      <c r="G51" s="41">
        <f>SUMIFS(Table7[Your State Sales Tax],Table7[State],'State Tax'!$G$3,Table7[Month],'State Tax'!G$9)</f>
        <v>0</v>
      </c>
      <c r="H51" s="41">
        <f>SUMIFS(Table7[Your State Sales Tax],Table7[State],'State Tax'!$G$3,Table7[Month],'State Tax'!H$9)</f>
        <v>0</v>
      </c>
      <c r="I51" s="41">
        <f>SUMIFS(Table7[Your State Sales Tax],Table7[State],'State Tax'!$G$3,Table7[Month],'State Tax'!I$9)</f>
        <v>0</v>
      </c>
      <c r="J51" s="41">
        <f>SUMIFS(Table7[Your State Sales Tax],Table7[State],'State Tax'!$G$3,Table7[Month],'State Tax'!J$9)</f>
        <v>0</v>
      </c>
      <c r="K51" s="41">
        <f>SUMIFS(Table7[Your State Sales Tax],Table7[State],'State Tax'!$G$3,Table7[Month],'State Tax'!K$9)</f>
        <v>0</v>
      </c>
      <c r="L51" s="41">
        <f>SUMIFS(Table7[Your State Sales Tax],Table7[State],'State Tax'!$G$3,Table7[Month],'State Tax'!L$9)</f>
        <v>0</v>
      </c>
      <c r="M51" s="41">
        <f>SUMIFS(Table7[Your State Sales Tax],Table7[State],'State Tax'!$G$3,Table7[Month],'State Tax'!M$9)</f>
        <v>0</v>
      </c>
      <c r="N51" s="41">
        <f>SUMIFS(Table7[Your State Sales Tax],Table7[State],'State Tax'!$G$3,Table7[Month],'State Tax'!N$9)</f>
        <v>0</v>
      </c>
      <c r="O51" s="41">
        <f>SUMIFS(Table7[Your State Sales Tax],Table7[State],'State Tax'!$G$3,Table7[Month],'State Tax'!O$9)</f>
        <v>0</v>
      </c>
      <c r="P51" s="41">
        <f>SUMIFS(Table7[Your State Sales Tax],Table7[State],'State Tax'!$G$3,Table7[Month],'State Tax'!P$9)</f>
        <v>0</v>
      </c>
      <c r="Q51" s="41">
        <f>SUMIFS(Table7[Your State Sales Tax],Table7[State],'State Tax'!$G$3,Table7[Month],'State Tax'!Q$9)</f>
        <v>0</v>
      </c>
      <c r="R51" s="41">
        <f>SUMIFS(Table7[Your State Sales Tax],Table7[State],'State Tax'!$G$3,Table7[Month],'State Tax'!R$9)</f>
        <v>0</v>
      </c>
      <c r="T51" s="1">
        <f>SUMIFS(Table7[Your State Sales Tax],Table7[State],'State Tax'!$G$3)</f>
        <v>0</v>
      </c>
    </row>
  </sheetData>
  <phoneticPr fontId="5" type="noConversion"/>
  <pageMargins left="0.7" right="0.7" top="0.75" bottom="0.75" header="0.3" footer="0.3"/>
  <pageSetup orientation="portrait" r:id="rId1"/>
  <headerFooter>
    <oddFooter>&amp;Lhttps://liberdownload.com</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7115D-5E63-46DE-8E4F-7481B06F9859}">
  <dimension ref="A3:R31"/>
  <sheetViews>
    <sheetView topLeftCell="B1" workbookViewId="0">
      <selection activeCell="M13" sqref="M13"/>
    </sheetView>
  </sheetViews>
  <sheetFormatPr defaultRowHeight="15" x14ac:dyDescent="0.25"/>
  <cols>
    <col min="2" max="2" width="16.7109375" customWidth="1"/>
    <col min="3" max="3" width="11.7109375" customWidth="1"/>
    <col min="4" max="4" width="17.7109375" customWidth="1"/>
    <col min="5" max="5" width="18.7109375" customWidth="1"/>
    <col min="6" max="6" width="11.28515625" customWidth="1"/>
    <col min="7" max="7" width="18.85546875" customWidth="1"/>
    <col min="8" max="8" width="18.5703125" customWidth="1"/>
    <col min="10" max="11" width="0" hidden="1" customWidth="1"/>
    <col min="12" max="12" width="23.85546875" hidden="1" customWidth="1"/>
    <col min="13" max="14" width="0" hidden="1" customWidth="1"/>
    <col min="15" max="15" width="25.7109375" customWidth="1"/>
    <col min="16" max="16" width="1.85546875" customWidth="1"/>
    <col min="17" max="17" width="23.5703125" customWidth="1"/>
    <col min="18" max="18" width="16.42578125" customWidth="1"/>
  </cols>
  <sheetData>
    <row r="3" spans="2:18" x14ac:dyDescent="0.25">
      <c r="B3" t="s">
        <v>20</v>
      </c>
      <c r="C3" t="s">
        <v>8</v>
      </c>
      <c r="D3" t="s">
        <v>13</v>
      </c>
      <c r="E3" t="s">
        <v>17</v>
      </c>
      <c r="F3" t="s">
        <v>21</v>
      </c>
      <c r="G3" t="s">
        <v>251</v>
      </c>
      <c r="H3" t="s">
        <v>131</v>
      </c>
      <c r="O3" t="s">
        <v>140</v>
      </c>
      <c r="Q3" t="s">
        <v>151</v>
      </c>
      <c r="R3" t="s">
        <v>160</v>
      </c>
    </row>
    <row r="5" spans="2:18" x14ac:dyDescent="0.25">
      <c r="B5" t="s">
        <v>340</v>
      </c>
      <c r="C5" t="s">
        <v>10</v>
      </c>
      <c r="E5" t="s">
        <v>7</v>
      </c>
      <c r="F5" t="s">
        <v>71</v>
      </c>
      <c r="H5" t="s">
        <v>132</v>
      </c>
      <c r="Q5" t="s">
        <v>153</v>
      </c>
      <c r="R5" t="s">
        <v>107</v>
      </c>
    </row>
    <row r="6" spans="2:18" x14ac:dyDescent="0.25">
      <c r="B6" t="s">
        <v>7</v>
      </c>
      <c r="C6" t="s">
        <v>9</v>
      </c>
      <c r="E6" t="s">
        <v>18</v>
      </c>
      <c r="F6" t="s">
        <v>72</v>
      </c>
      <c r="H6" t="s">
        <v>135</v>
      </c>
      <c r="Q6" t="s">
        <v>100</v>
      </c>
      <c r="R6" t="s">
        <v>159</v>
      </c>
    </row>
    <row r="7" spans="2:18" x14ac:dyDescent="0.25">
      <c r="B7" t="s">
        <v>1</v>
      </c>
      <c r="C7" t="s">
        <v>11</v>
      </c>
      <c r="E7" t="s">
        <v>98</v>
      </c>
      <c r="F7" t="s">
        <v>73</v>
      </c>
      <c r="H7" t="s">
        <v>133</v>
      </c>
      <c r="Q7" t="s">
        <v>98</v>
      </c>
      <c r="R7" t="s">
        <v>155</v>
      </c>
    </row>
    <row r="8" spans="2:18" x14ac:dyDescent="0.25">
      <c r="B8" t="s">
        <v>98</v>
      </c>
      <c r="C8" t="s">
        <v>12</v>
      </c>
      <c r="E8" t="s">
        <v>4</v>
      </c>
      <c r="F8" t="s">
        <v>74</v>
      </c>
      <c r="H8" t="s">
        <v>134</v>
      </c>
      <c r="Q8" t="s">
        <v>152</v>
      </c>
      <c r="R8" t="s">
        <v>156</v>
      </c>
    </row>
    <row r="9" spans="2:18" x14ac:dyDescent="0.25">
      <c r="B9" t="s">
        <v>4</v>
      </c>
      <c r="C9" t="s">
        <v>13</v>
      </c>
      <c r="E9" t="s">
        <v>6</v>
      </c>
      <c r="F9" t="s">
        <v>46</v>
      </c>
      <c r="Q9" t="s">
        <v>154</v>
      </c>
      <c r="R9" t="s">
        <v>157</v>
      </c>
    </row>
    <row r="10" spans="2:18" x14ac:dyDescent="0.25">
      <c r="B10" t="s">
        <v>6</v>
      </c>
      <c r="C10" t="s">
        <v>163</v>
      </c>
      <c r="E10" t="s">
        <v>2</v>
      </c>
      <c r="F10" t="s">
        <v>75</v>
      </c>
      <c r="R10" t="s">
        <v>158</v>
      </c>
    </row>
    <row r="11" spans="2:18" x14ac:dyDescent="0.25">
      <c r="B11" t="s">
        <v>2</v>
      </c>
      <c r="C11" t="s">
        <v>183</v>
      </c>
      <c r="E11" t="s">
        <v>3</v>
      </c>
      <c r="F11" t="s">
        <v>76</v>
      </c>
    </row>
    <row r="12" spans="2:18" x14ac:dyDescent="0.25">
      <c r="B12" t="s">
        <v>3</v>
      </c>
      <c r="C12" t="s">
        <v>324</v>
      </c>
      <c r="E12" t="s">
        <v>62</v>
      </c>
      <c r="F12" t="s">
        <v>77</v>
      </c>
    </row>
    <row r="13" spans="2:18" x14ac:dyDescent="0.25">
      <c r="B13" t="s">
        <v>5</v>
      </c>
      <c r="C13" t="s">
        <v>330</v>
      </c>
      <c r="E13" t="s">
        <v>100</v>
      </c>
      <c r="F13" t="s">
        <v>78</v>
      </c>
    </row>
    <row r="14" spans="2:18" x14ac:dyDescent="0.25">
      <c r="B14" t="s">
        <v>100</v>
      </c>
      <c r="C14" t="s">
        <v>331</v>
      </c>
      <c r="E14" t="s">
        <v>19</v>
      </c>
      <c r="F14" t="s">
        <v>79</v>
      </c>
    </row>
    <row r="15" spans="2:18" x14ac:dyDescent="0.25">
      <c r="B15" t="s">
        <v>316</v>
      </c>
      <c r="C15" t="s">
        <v>325</v>
      </c>
      <c r="F15" t="s">
        <v>80</v>
      </c>
    </row>
    <row r="16" spans="2:18" x14ac:dyDescent="0.25">
      <c r="C16" t="s">
        <v>326</v>
      </c>
      <c r="F16" t="s">
        <v>81</v>
      </c>
    </row>
    <row r="17" spans="1:9" x14ac:dyDescent="0.25">
      <c r="C17" t="s">
        <v>327</v>
      </c>
    </row>
    <row r="18" spans="1:9" x14ac:dyDescent="0.25">
      <c r="C18" t="s">
        <v>328</v>
      </c>
    </row>
    <row r="19" spans="1:9" x14ac:dyDescent="0.25">
      <c r="C19" t="s">
        <v>329</v>
      </c>
    </row>
    <row r="20" spans="1:9" x14ac:dyDescent="0.25">
      <c r="C20" t="s">
        <v>341</v>
      </c>
    </row>
    <row r="31" spans="1:9" x14ac:dyDescent="0.25">
      <c r="A31" s="3" t="s">
        <v>45</v>
      </c>
      <c r="B31" s="3"/>
      <c r="C31" s="3"/>
      <c r="D31" s="3"/>
      <c r="E31" s="3"/>
      <c r="F31" s="3"/>
      <c r="G31" s="3"/>
      <c r="H31" s="3"/>
      <c r="I31" s="3"/>
    </row>
  </sheetData>
  <phoneticPr fontId="5" type="noConversion"/>
  <pageMargins left="0.7" right="0.7" top="0.75" bottom="0.75" header="0.3" footer="0.3"/>
  <pageSetup orientation="portrait" r:id="rId1"/>
  <headerFooter>
    <oddFooter>&amp;Lhttps://liberdownload.com</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64C59-A302-446E-B11C-CF02DC593237}">
  <dimension ref="A3:BG1442"/>
  <sheetViews>
    <sheetView zoomScale="85" zoomScaleNormal="85" workbookViewId="0">
      <selection activeCell="M13" sqref="M13"/>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customWidth="1" outlineLevel="1"/>
    <col min="9" max="9" width="11.42578125" customWidth="1" outlineLevel="1"/>
    <col min="10" max="10" width="12.28515625" customWidth="1" outlineLevel="1"/>
    <col min="11" max="11" width="16.42578125" customWidth="1" outlineLevel="1"/>
    <col min="12" max="12" width="31.42578125" customWidth="1" outlineLevel="1"/>
    <col min="13" max="13" width="15.5703125" customWidth="1"/>
    <col min="14" max="14" width="75.7109375" customWidth="1"/>
    <col min="15" max="15" width="14.85546875" customWidth="1" outlineLevel="1"/>
    <col min="16" max="16" width="12.28515625" customWidth="1" outlineLevel="1"/>
    <col min="17" max="17" width="13.140625" customWidth="1" outlineLevel="1"/>
    <col min="18" max="18" width="14.28515625" customWidth="1"/>
    <col min="19" max="19" width="8.28515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0.710937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2"/>
      <c r="V3" s="2"/>
      <c r="W3" s="18"/>
      <c r="X3" s="18"/>
      <c r="Y3" s="18"/>
      <c r="Z3" s="18"/>
      <c r="AA3" s="18"/>
      <c r="AB3" s="18"/>
      <c r="AC3" s="18"/>
      <c r="AD3" s="18"/>
      <c r="AF3" s="2"/>
      <c r="AG3" s="62"/>
      <c r="AH3" s="18"/>
      <c r="AI3" s="18"/>
      <c r="AJ3" s="18"/>
      <c r="AK3" s="18"/>
      <c r="AQ3" s="2"/>
      <c r="AT3" s="2"/>
      <c r="AV3" s="2"/>
      <c r="AW3" s="2"/>
      <c r="AZ3" s="2"/>
      <c r="BC3" s="2"/>
    </row>
    <row r="4" spans="1:57" ht="15.75" x14ac:dyDescent="0.25">
      <c r="W4" s="18"/>
      <c r="X4" s="18"/>
      <c r="Y4" s="18"/>
      <c r="Z4" s="18"/>
      <c r="AA4" s="18"/>
      <c r="AB4" s="18"/>
      <c r="AC4" s="18"/>
      <c r="AD4" s="18"/>
      <c r="AE4" s="18" t="s">
        <v>190</v>
      </c>
      <c r="AF4" s="18"/>
      <c r="AG4" s="18"/>
      <c r="AH4" s="18"/>
      <c r="AJ4">
        <v>7.0000000000000007E-2</v>
      </c>
      <c r="AK4" s="2">
        <f>SUM(Table110[Sales Tax])</f>
        <v>0</v>
      </c>
      <c r="AT4" s="6"/>
      <c r="AU4" s="6"/>
      <c r="AV4" s="6"/>
    </row>
    <row r="5" spans="1:57" ht="15.75" x14ac:dyDescent="0.25">
      <c r="Q5" s="20" t="s">
        <v>23</v>
      </c>
      <c r="R5" s="3"/>
      <c r="S5" s="3"/>
      <c r="U5" s="21" t="s">
        <v>27</v>
      </c>
      <c r="V5" s="21"/>
      <c r="W5" s="37"/>
      <c r="X5" s="37"/>
      <c r="Y5" s="37" t="s">
        <v>4</v>
      </c>
      <c r="Z5" s="37"/>
      <c r="AA5" s="16"/>
      <c r="AB5" s="23" t="s">
        <v>28</v>
      </c>
      <c r="AC5" s="24" t="s">
        <v>181</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199</v>
      </c>
      <c r="B6" s="22" t="s">
        <v>200</v>
      </c>
      <c r="C6" s="22" t="s">
        <v>17</v>
      </c>
      <c r="D6" s="22" t="s">
        <v>21</v>
      </c>
      <c r="E6" s="22" t="s">
        <v>14</v>
      </c>
      <c r="F6" s="22" t="s">
        <v>253</v>
      </c>
      <c r="G6" s="22" t="s">
        <v>0</v>
      </c>
      <c r="H6" s="22" t="s">
        <v>15</v>
      </c>
      <c r="I6" s="22" t="s">
        <v>16</v>
      </c>
      <c r="J6" s="22" t="s">
        <v>8</v>
      </c>
      <c r="K6" s="22" t="s">
        <v>13</v>
      </c>
      <c r="L6" s="22" t="s">
        <v>22</v>
      </c>
      <c r="M6" s="22" t="s">
        <v>182</v>
      </c>
      <c r="N6" s="22" t="s">
        <v>44</v>
      </c>
      <c r="O6" s="22" t="s">
        <v>51</v>
      </c>
      <c r="P6" s="22" t="s">
        <v>66</v>
      </c>
      <c r="Q6" s="22" t="s">
        <v>24</v>
      </c>
      <c r="R6" s="22" t="s">
        <v>25</v>
      </c>
      <c r="S6" s="22" t="s">
        <v>26</v>
      </c>
      <c r="T6" s="22" t="s">
        <v>67</v>
      </c>
      <c r="U6" s="22" t="s">
        <v>259</v>
      </c>
      <c r="V6" s="22" t="s">
        <v>84</v>
      </c>
      <c r="W6" s="22" t="s">
        <v>85</v>
      </c>
      <c r="X6" s="22" t="s">
        <v>279</v>
      </c>
      <c r="Y6" s="22" t="s">
        <v>280</v>
      </c>
      <c r="Z6" s="22" t="s">
        <v>281</v>
      </c>
      <c r="AA6" s="22" t="s">
        <v>68</v>
      </c>
      <c r="AB6" s="22" t="s">
        <v>82</v>
      </c>
      <c r="AC6" s="22" t="s">
        <v>29</v>
      </c>
      <c r="AD6" s="22" t="s">
        <v>86</v>
      </c>
      <c r="AE6" s="22" t="s">
        <v>87</v>
      </c>
      <c r="AF6" s="80" t="s">
        <v>39</v>
      </c>
      <c r="AG6" s="22" t="s">
        <v>36</v>
      </c>
      <c r="AH6" s="22" t="s">
        <v>169</v>
      </c>
      <c r="AI6" s="22" t="s">
        <v>64</v>
      </c>
      <c r="AJ6" s="22" t="s">
        <v>37</v>
      </c>
      <c r="AK6" s="22" t="s">
        <v>40</v>
      </c>
      <c r="AL6" s="74" t="s">
        <v>151</v>
      </c>
      <c r="AM6" s="74" t="s">
        <v>160</v>
      </c>
      <c r="AN6" s="74" t="s">
        <v>161</v>
      </c>
      <c r="AO6" s="22" t="s">
        <v>162</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 t="shared" ref="S7:S16" si="0">R7*Q7</f>
        <v>0</v>
      </c>
      <c r="U7" s="1"/>
      <c r="V7" s="1"/>
      <c r="W7" s="1">
        <f t="shared" ref="W7" si="1">U7*V7</f>
        <v>0</v>
      </c>
      <c r="X7" s="1"/>
      <c r="Y7" s="1"/>
      <c r="Z7" s="1">
        <f>Table110[[#This Row],[Quantity2]]*Table110[[#This Row],[U Cost]]</f>
        <v>0</v>
      </c>
      <c r="AB7" s="1"/>
      <c r="AC7" s="1"/>
      <c r="AD7" s="1">
        <f t="shared" ref="AD7:AD106" si="2">AC7*AB7</f>
        <v>0</v>
      </c>
      <c r="AE7" s="1"/>
      <c r="AF7" s="1">
        <f>SUM(Table110[[#This Row],[Total 
Paid]:[Shipping 
Charged]])</f>
        <v>0</v>
      </c>
      <c r="AG7" s="1"/>
      <c r="AH7" s="1"/>
      <c r="AI7" s="1">
        <f t="shared" ref="AI7:AI16" si="3">SUM(AF7,AG7,AH7)</f>
        <v>0</v>
      </c>
      <c r="AK7" s="1"/>
      <c r="AL7" s="1"/>
      <c r="AM7" s="1"/>
      <c r="AN7" s="1"/>
      <c r="AP7" s="30"/>
      <c r="AQ7" s="1"/>
      <c r="AR7" s="1">
        <f t="shared" ref="AR7:AR95" si="4">AQ7*AP7</f>
        <v>0</v>
      </c>
      <c r="AS7" s="1"/>
      <c r="AT7" s="1"/>
      <c r="AU7" s="2">
        <f>SUM(AR7:AT7)</f>
        <v>0</v>
      </c>
      <c r="AW7" s="1"/>
      <c r="AX7" s="1"/>
      <c r="AY7" s="1"/>
      <c r="AZ7" s="2">
        <f>SUM(AU7,AW7,AX7,AY7)</f>
        <v>0</v>
      </c>
      <c r="BA7" s="2">
        <f>SUM(AF7,AH7,-AZ7,-Table110[[#This Row],[Sale Fee]])</f>
        <v>0</v>
      </c>
      <c r="BC7" s="1">
        <f>SUM(Q7,U7,-SUM($AP7:$AP8))</f>
        <v>0</v>
      </c>
      <c r="BD7" s="1">
        <f>R7</f>
        <v>0</v>
      </c>
      <c r="BE7" s="1">
        <f t="shared" ref="BE7:BE106" si="5">BD7*BC7</f>
        <v>0</v>
      </c>
    </row>
    <row r="8" spans="1:57" x14ac:dyDescent="0.25">
      <c r="A8" s="1"/>
      <c r="B8" s="1"/>
      <c r="E8" s="4"/>
      <c r="Q8" s="1"/>
      <c r="R8" s="1"/>
      <c r="S8" s="1">
        <f t="shared" si="0"/>
        <v>0</v>
      </c>
      <c r="U8" s="1"/>
      <c r="V8" s="1"/>
      <c r="W8" s="1">
        <f t="shared" ref="W8:W13" si="6">U8*V8</f>
        <v>0</v>
      </c>
      <c r="X8" s="1"/>
      <c r="Y8" s="1"/>
      <c r="Z8" s="1">
        <f>Table110[[#This Row],[Quantity2]]*Table110[[#This Row],[U Cost]]</f>
        <v>0</v>
      </c>
      <c r="AB8" s="1"/>
      <c r="AC8" s="1"/>
      <c r="AD8" s="1">
        <f t="shared" si="2"/>
        <v>0</v>
      </c>
      <c r="AE8" s="1"/>
      <c r="AF8" s="1">
        <f>SUM(Table110[[#This Row],[Total 
Paid]:[Shipping 
Charged]])</f>
        <v>0</v>
      </c>
      <c r="AG8" s="1"/>
      <c r="AH8" s="1"/>
      <c r="AI8" s="1">
        <f t="shared" si="3"/>
        <v>0</v>
      </c>
      <c r="AK8" s="1"/>
      <c r="AL8" s="1"/>
      <c r="AM8" s="1"/>
      <c r="AN8" s="1"/>
      <c r="AP8" s="30"/>
      <c r="AQ8" s="1"/>
      <c r="AR8" s="1">
        <f t="shared" si="4"/>
        <v>0</v>
      </c>
      <c r="AS8" s="1"/>
      <c r="AT8" s="1"/>
      <c r="AU8" s="2">
        <f t="shared" ref="AU8:AU107" si="7">SUM(AR8:AT8)</f>
        <v>0</v>
      </c>
      <c r="AW8" s="1"/>
      <c r="AX8" s="1"/>
      <c r="AY8" s="1"/>
      <c r="AZ8" s="2">
        <f t="shared" ref="AZ8:AZ20" si="8">SUM(AU8,AW8,AX8,AY8)</f>
        <v>0</v>
      </c>
      <c r="BA8" s="2">
        <f>SUM(AF8,AH8,-AZ8,-Table110[[#This Row],[Sale Fee]])</f>
        <v>0</v>
      </c>
      <c r="BC8" s="1"/>
      <c r="BD8" s="1"/>
      <c r="BE8" s="1">
        <f t="shared" si="5"/>
        <v>0</v>
      </c>
    </row>
    <row r="9" spans="1:57" x14ac:dyDescent="0.25">
      <c r="A9" s="1"/>
      <c r="B9" s="1"/>
      <c r="Q9" s="1"/>
      <c r="R9" s="1"/>
      <c r="S9" s="1">
        <f t="shared" si="0"/>
        <v>0</v>
      </c>
      <c r="U9" s="1"/>
      <c r="V9" s="1"/>
      <c r="W9" s="1">
        <f t="shared" si="6"/>
        <v>0</v>
      </c>
      <c r="X9" s="1"/>
      <c r="Y9" s="1"/>
      <c r="Z9" s="1">
        <f>Table110[[#This Row],[Quantity2]]*Table110[[#This Row],[U Cost]]</f>
        <v>0</v>
      </c>
      <c r="AB9" s="1"/>
      <c r="AC9" s="1"/>
      <c r="AD9" s="1">
        <f t="shared" ref="AD9:AD14" si="9">AC9*AB9</f>
        <v>0</v>
      </c>
      <c r="AE9" s="1"/>
      <c r="AF9" s="1">
        <f>SUM(Table110[[#This Row],[Total 
Paid]:[Shipping 
Charged]])</f>
        <v>0</v>
      </c>
      <c r="AG9" s="1"/>
      <c r="AH9" s="1"/>
      <c r="AI9" s="1">
        <f t="shared" si="3"/>
        <v>0</v>
      </c>
      <c r="AK9" s="1"/>
      <c r="AL9" s="1"/>
      <c r="AM9" s="1"/>
      <c r="AN9" s="1"/>
      <c r="AP9" s="30"/>
      <c r="AQ9" s="1"/>
      <c r="AR9" s="1">
        <f t="shared" si="4"/>
        <v>0</v>
      </c>
      <c r="AS9" s="1"/>
      <c r="AT9" s="1"/>
      <c r="AU9" s="2">
        <f t="shared" ref="AU9:AU14" si="10">SUM(AR9:AT9)</f>
        <v>0</v>
      </c>
      <c r="AW9" s="1"/>
      <c r="AX9" s="1"/>
      <c r="AY9" s="1"/>
      <c r="AZ9" s="2">
        <f t="shared" ref="AZ9:AZ14" si="11">SUM(AU9,AW9,AX9,AY9)</f>
        <v>0</v>
      </c>
      <c r="BA9" s="2">
        <f>SUM(AF9,AH9,-AZ9,-Table110[[#This Row],[Sale Fee]])</f>
        <v>0</v>
      </c>
      <c r="BC9" s="1"/>
      <c r="BD9" s="1"/>
      <c r="BE9" s="1">
        <f t="shared" ref="BE9:BE14" si="12">BD9*BC9</f>
        <v>0</v>
      </c>
    </row>
    <row r="10" spans="1:57" x14ac:dyDescent="0.25">
      <c r="A10" s="1"/>
      <c r="B10" s="1"/>
      <c r="E10" s="4"/>
      <c r="Q10" s="1"/>
      <c r="R10" s="1"/>
      <c r="S10" s="1">
        <f t="shared" si="0"/>
        <v>0</v>
      </c>
      <c r="U10" s="1"/>
      <c r="V10" s="1"/>
      <c r="W10" s="1">
        <f t="shared" si="6"/>
        <v>0</v>
      </c>
      <c r="X10" s="1"/>
      <c r="Y10" s="1"/>
      <c r="Z10" s="1">
        <f>Table110[[#This Row],[Quantity2]]*Table110[[#This Row],[U Cost]]</f>
        <v>0</v>
      </c>
      <c r="AB10" s="1"/>
      <c r="AC10" s="1"/>
      <c r="AD10" s="1">
        <f t="shared" si="9"/>
        <v>0</v>
      </c>
      <c r="AE10" s="1"/>
      <c r="AF10" s="1">
        <f>SUM(Table110[[#This Row],[Total 
Paid]:[Shipping 
Charged]])</f>
        <v>0</v>
      </c>
      <c r="AG10" s="1"/>
      <c r="AH10" s="1"/>
      <c r="AI10" s="1">
        <f t="shared" si="3"/>
        <v>0</v>
      </c>
      <c r="AK10" s="1"/>
      <c r="AL10" s="1"/>
      <c r="AM10" s="1"/>
      <c r="AN10" s="1"/>
      <c r="AP10" s="30"/>
      <c r="AQ10" s="1"/>
      <c r="AR10" s="1">
        <f t="shared" si="4"/>
        <v>0</v>
      </c>
      <c r="AS10" s="1"/>
      <c r="AT10" s="1"/>
      <c r="AU10" s="2">
        <f t="shared" si="10"/>
        <v>0</v>
      </c>
      <c r="AW10" s="1"/>
      <c r="AX10" s="1"/>
      <c r="AY10" s="1"/>
      <c r="AZ10" s="2">
        <f t="shared" si="11"/>
        <v>0</v>
      </c>
      <c r="BA10" s="2">
        <f>SUM(AF10,AH10,-AZ10,-Table110[[#This Row],[Sale Fee]])</f>
        <v>0</v>
      </c>
      <c r="BC10" s="1"/>
      <c r="BD10" s="1"/>
      <c r="BE10" s="1">
        <f t="shared" si="12"/>
        <v>0</v>
      </c>
    </row>
    <row r="11" spans="1:57" x14ac:dyDescent="0.25">
      <c r="A11" s="1"/>
      <c r="B11" s="1"/>
      <c r="E11" s="4"/>
      <c r="Q11" s="1"/>
      <c r="R11" s="1"/>
      <c r="S11" s="1">
        <f t="shared" si="0"/>
        <v>0</v>
      </c>
      <c r="U11" s="1"/>
      <c r="V11" s="1"/>
      <c r="W11" s="1">
        <f t="shared" si="6"/>
        <v>0</v>
      </c>
      <c r="X11" s="1"/>
      <c r="Y11" s="1"/>
      <c r="Z11" s="1">
        <f>Table110[[#This Row],[Quantity2]]*Table110[[#This Row],[U Cost]]</f>
        <v>0</v>
      </c>
      <c r="AB11" s="1"/>
      <c r="AC11" s="1"/>
      <c r="AD11" s="1">
        <f t="shared" si="9"/>
        <v>0</v>
      </c>
      <c r="AE11" s="1"/>
      <c r="AF11" s="1">
        <f>SUM(Table110[[#This Row],[Total 
Paid]:[Shipping 
Charged]])</f>
        <v>0</v>
      </c>
      <c r="AG11" s="1"/>
      <c r="AH11" s="1"/>
      <c r="AI11" s="1">
        <f t="shared" si="3"/>
        <v>0</v>
      </c>
      <c r="AK11" s="1"/>
      <c r="AL11" s="1"/>
      <c r="AM11" s="1"/>
      <c r="AN11" s="1"/>
      <c r="AP11" s="30"/>
      <c r="AQ11" s="1"/>
      <c r="AR11" s="1">
        <f t="shared" ref="AR11" si="13">AQ11*AP11</f>
        <v>0</v>
      </c>
      <c r="AS11" s="1"/>
      <c r="AT11" s="1"/>
      <c r="AU11" s="2">
        <f t="shared" si="10"/>
        <v>0</v>
      </c>
      <c r="AW11" s="1"/>
      <c r="AX11" s="1"/>
      <c r="AY11" s="1"/>
      <c r="AZ11" s="2">
        <f t="shared" si="11"/>
        <v>0</v>
      </c>
      <c r="BA11" s="2">
        <f>SUM(AF11,AH11,-AZ11,-Table110[[#This Row],[Sale Fee]])</f>
        <v>0</v>
      </c>
      <c r="BC11" s="1"/>
      <c r="BD11" s="1"/>
      <c r="BE11" s="1">
        <f t="shared" si="12"/>
        <v>0</v>
      </c>
    </row>
    <row r="12" spans="1:57" x14ac:dyDescent="0.25">
      <c r="A12" s="1"/>
      <c r="B12" s="1"/>
      <c r="E12" s="4"/>
      <c r="Q12" s="1"/>
      <c r="R12" s="1"/>
      <c r="S12" s="1">
        <f t="shared" ref="S12" si="14">R12*Q12</f>
        <v>0</v>
      </c>
      <c r="U12" s="1"/>
      <c r="V12" s="1"/>
      <c r="W12" s="1">
        <f t="shared" si="6"/>
        <v>0</v>
      </c>
      <c r="X12" s="1"/>
      <c r="Y12" s="1"/>
      <c r="Z12" s="1">
        <f>Table110[[#This Row],[Quantity2]]*Table110[[#This Row],[U Cost]]</f>
        <v>0</v>
      </c>
      <c r="AB12" s="1"/>
      <c r="AC12" s="1"/>
      <c r="AD12" s="1">
        <f t="shared" si="9"/>
        <v>0</v>
      </c>
      <c r="AE12" s="1"/>
      <c r="AF12" s="1">
        <f>SUM(Table110[[#This Row],[Total 
Paid]:[Shipping 
Charged]])</f>
        <v>0</v>
      </c>
      <c r="AG12" s="1"/>
      <c r="AH12" s="1"/>
      <c r="AI12" s="1">
        <f t="shared" ref="AI12" si="15">SUM(AF12,AG12,AH12)</f>
        <v>0</v>
      </c>
      <c r="AK12" s="1"/>
      <c r="AL12" s="1"/>
      <c r="AM12" s="1"/>
      <c r="AN12" s="1"/>
      <c r="AP12" s="30"/>
      <c r="AQ12" s="1"/>
      <c r="AR12" s="1">
        <f t="shared" ref="AR12" si="16">AQ12*AP12</f>
        <v>0</v>
      </c>
      <c r="AS12" s="1"/>
      <c r="AT12" s="1"/>
      <c r="AU12" s="2">
        <f t="shared" si="10"/>
        <v>0</v>
      </c>
      <c r="AW12" s="1"/>
      <c r="AX12" s="1"/>
      <c r="AY12" s="1"/>
      <c r="AZ12" s="2">
        <f t="shared" si="11"/>
        <v>0</v>
      </c>
      <c r="BA12" s="2">
        <f>SUM(AF12,AH12,-AZ12,-Table110[[#This Row],[Sale Fee]])</f>
        <v>0</v>
      </c>
      <c r="BC12" s="1"/>
      <c r="BD12" s="1"/>
      <c r="BE12" s="1">
        <f t="shared" si="12"/>
        <v>0</v>
      </c>
    </row>
    <row r="13" spans="1:57" x14ac:dyDescent="0.25">
      <c r="A13" s="1"/>
      <c r="B13" s="1"/>
      <c r="E13" s="4"/>
      <c r="Q13" s="1"/>
      <c r="R13" s="1"/>
      <c r="S13" s="1">
        <f t="shared" ref="S13" si="17">R13*Q13</f>
        <v>0</v>
      </c>
      <c r="U13" s="1"/>
      <c r="V13" s="1"/>
      <c r="W13" s="1">
        <f t="shared" si="6"/>
        <v>0</v>
      </c>
      <c r="X13" s="1"/>
      <c r="Y13" s="1"/>
      <c r="Z13" s="1">
        <f>Table110[[#This Row],[Quantity2]]*Table110[[#This Row],[U Cost]]</f>
        <v>0</v>
      </c>
      <c r="AB13" s="1"/>
      <c r="AC13" s="1"/>
      <c r="AD13" s="1">
        <f t="shared" si="9"/>
        <v>0</v>
      </c>
      <c r="AE13" s="1"/>
      <c r="AF13" s="1">
        <f>SUM(Table110[[#This Row],[Total 
Paid]:[Shipping 
Charged]])</f>
        <v>0</v>
      </c>
      <c r="AG13" s="1"/>
      <c r="AH13" s="1"/>
      <c r="AI13" s="1">
        <f t="shared" ref="AI13" si="18">SUM(AF13,AG13,AH13)</f>
        <v>0</v>
      </c>
      <c r="AK13" s="1"/>
      <c r="AL13" s="1"/>
      <c r="AM13" s="1"/>
      <c r="AN13" s="1"/>
      <c r="AP13" s="30"/>
      <c r="AQ13" s="1"/>
      <c r="AR13" s="1">
        <f t="shared" ref="AR13" si="19">AQ13*AP13</f>
        <v>0</v>
      </c>
      <c r="AS13" s="1"/>
      <c r="AT13" s="1"/>
      <c r="AU13" s="2">
        <f t="shared" si="10"/>
        <v>0</v>
      </c>
      <c r="AW13" s="1"/>
      <c r="AX13" s="1"/>
      <c r="AY13" s="1"/>
      <c r="AZ13" s="2">
        <f t="shared" si="11"/>
        <v>0</v>
      </c>
      <c r="BA13" s="2">
        <f>SUM(AF13,AH13,-AZ13,-Table110[[#This Row],[Sale Fee]])</f>
        <v>0</v>
      </c>
      <c r="BC13" s="1"/>
      <c r="BD13" s="1"/>
      <c r="BE13" s="1">
        <f t="shared" si="12"/>
        <v>0</v>
      </c>
    </row>
    <row r="14" spans="1:57" s="53" customFormat="1" x14ac:dyDescent="0.25">
      <c r="A14" s="67"/>
      <c r="B14" s="67"/>
      <c r="E14" s="68"/>
      <c r="Q14" s="67"/>
      <c r="R14" s="67"/>
      <c r="S14" s="67">
        <f t="shared" ref="S14" si="20">R14*Q14</f>
        <v>0</v>
      </c>
      <c r="U14" s="67"/>
      <c r="V14" s="67"/>
      <c r="W14" s="67">
        <f t="shared" ref="W14" si="21">U14*V14</f>
        <v>0</v>
      </c>
      <c r="X14" s="67"/>
      <c r="Y14" s="67"/>
      <c r="Z14" s="67">
        <f>Table110[[#This Row],[Quantity2]]*Table110[[#This Row],[U Cost]]</f>
        <v>0</v>
      </c>
      <c r="AB14" s="67"/>
      <c r="AC14" s="67"/>
      <c r="AD14" s="67">
        <f t="shared" si="9"/>
        <v>0</v>
      </c>
      <c r="AE14" s="67"/>
      <c r="AF14" s="67">
        <f>SUM(Table110[[#This Row],[Total 
Paid]:[Shipping 
Charged]])</f>
        <v>0</v>
      </c>
      <c r="AG14" s="67"/>
      <c r="AH14" s="67"/>
      <c r="AI14" s="67">
        <f t="shared" ref="AI14" si="22">SUM(AF14,AG14,AH14)</f>
        <v>0</v>
      </c>
      <c r="AK14" s="67"/>
      <c r="AL14" s="67"/>
      <c r="AM14" s="67"/>
      <c r="AN14" s="67"/>
      <c r="AP14" s="66"/>
      <c r="AQ14" s="67"/>
      <c r="AR14" s="67">
        <f t="shared" ref="AR14" si="23">AQ14*AP14</f>
        <v>0</v>
      </c>
      <c r="AS14" s="67"/>
      <c r="AT14" s="67"/>
      <c r="AU14" s="69">
        <f t="shared" si="10"/>
        <v>0</v>
      </c>
      <c r="AW14" s="67"/>
      <c r="AX14" s="67"/>
      <c r="AY14" s="67"/>
      <c r="AZ14" s="69">
        <f t="shared" si="11"/>
        <v>0</v>
      </c>
      <c r="BA14" s="69">
        <f>SUM(AF14,AH14,-AZ14,-Table110[[#This Row],[Sale Fee]])</f>
        <v>0</v>
      </c>
      <c r="BC14" s="67"/>
      <c r="BD14" s="67"/>
      <c r="BE14" s="67">
        <f t="shared" si="12"/>
        <v>0</v>
      </c>
    </row>
    <row r="15" spans="1:57" s="53" customFormat="1" x14ac:dyDescent="0.25">
      <c r="A15" s="67"/>
      <c r="B15" s="67"/>
      <c r="E15" s="68"/>
      <c r="Q15" s="67"/>
      <c r="R15" s="67"/>
      <c r="S15" s="67">
        <f t="shared" ref="S15" si="24">R15*Q15</f>
        <v>0</v>
      </c>
      <c r="U15" s="67"/>
      <c r="V15" s="67"/>
      <c r="W15" s="67">
        <f t="shared" ref="W15" si="25">U15*V15</f>
        <v>0</v>
      </c>
      <c r="X15" s="67"/>
      <c r="Y15" s="67"/>
      <c r="Z15" s="67">
        <f>Table110[[#This Row],[Quantity2]]*Table110[[#This Row],[U Cost]]</f>
        <v>0</v>
      </c>
      <c r="AB15" s="67"/>
      <c r="AC15" s="67"/>
      <c r="AD15" s="67">
        <f t="shared" ref="AD15" si="26">AC15*AB15</f>
        <v>0</v>
      </c>
      <c r="AE15" s="67"/>
      <c r="AF15" s="67">
        <f>SUM(Table110[[#This Row],[Total 
Paid]:[Shipping 
Charged]])</f>
        <v>0</v>
      </c>
      <c r="AG15" s="67"/>
      <c r="AH15" s="67"/>
      <c r="AI15" s="67">
        <f t="shared" ref="AI15" si="27">SUM(AF15,AG15,AH15)</f>
        <v>0</v>
      </c>
      <c r="AK15" s="67"/>
      <c r="AL15" s="67"/>
      <c r="AM15" s="67"/>
      <c r="AN15" s="67"/>
      <c r="AP15" s="66"/>
      <c r="AQ15" s="67"/>
      <c r="AR15" s="67">
        <f t="shared" ref="AR15" si="28">AQ15*AP15</f>
        <v>0</v>
      </c>
      <c r="AS15" s="67"/>
      <c r="AT15" s="67"/>
      <c r="AU15" s="69">
        <f t="shared" ref="AU15" si="29">SUM(AR15:AT15)</f>
        <v>0</v>
      </c>
      <c r="AW15" s="67"/>
      <c r="AX15" s="67"/>
      <c r="AY15" s="67"/>
      <c r="AZ15" s="69">
        <f t="shared" ref="AZ15" si="30">SUM(AU15,AW15,AX15,AY15)</f>
        <v>0</v>
      </c>
      <c r="BA15" s="69">
        <f>SUM(AF15,AH15,-AZ15,-Table110[[#This Row],[Sale Fee]])</f>
        <v>0</v>
      </c>
      <c r="BC15" s="67"/>
      <c r="BD15" s="67"/>
      <c r="BE15" s="67">
        <f t="shared" ref="BE15" si="31">BD15*BC15</f>
        <v>0</v>
      </c>
    </row>
    <row r="16" spans="1:57" x14ac:dyDescent="0.25">
      <c r="A16" s="1"/>
      <c r="B16" s="1"/>
      <c r="E16" s="4"/>
      <c r="Q16" s="1"/>
      <c r="R16" s="1"/>
      <c r="S16" s="1">
        <f t="shared" si="0"/>
        <v>0</v>
      </c>
      <c r="U16" s="1"/>
      <c r="V16" s="1"/>
      <c r="W16" s="1">
        <f t="shared" ref="W16" si="32">U16*V16</f>
        <v>0</v>
      </c>
      <c r="X16" s="1"/>
      <c r="Y16" s="1"/>
      <c r="Z16" s="1">
        <f>Table110[[#This Row],[Quantity2]]*Table110[[#This Row],[U Cost]]</f>
        <v>0</v>
      </c>
      <c r="AB16" s="1"/>
      <c r="AC16" s="1"/>
      <c r="AD16" s="1">
        <f t="shared" ref="AD16" si="33">AC16*AB16</f>
        <v>0</v>
      </c>
      <c r="AE16" s="1"/>
      <c r="AF16" s="1">
        <f>SUM(Table110[[#This Row],[Total 
Paid]:[Shipping 
Charged]])</f>
        <v>0</v>
      </c>
      <c r="AG16" s="1"/>
      <c r="AH16" s="1"/>
      <c r="AI16" s="1">
        <f t="shared" si="3"/>
        <v>0</v>
      </c>
      <c r="AK16" s="1"/>
      <c r="AL16" s="1"/>
      <c r="AM16" s="1"/>
      <c r="AN16" s="1"/>
      <c r="AP16" s="30"/>
      <c r="AQ16" s="1"/>
      <c r="AR16" s="1">
        <f t="shared" si="4"/>
        <v>0</v>
      </c>
      <c r="AS16" s="1"/>
      <c r="AT16" s="1"/>
      <c r="AU16" s="2">
        <f t="shared" ref="AU16" si="34">SUM(AR16:AT16)</f>
        <v>0</v>
      </c>
      <c r="AW16" s="1"/>
      <c r="AX16" s="1"/>
      <c r="AY16" s="1"/>
      <c r="AZ16" s="2">
        <f t="shared" ref="AZ16" si="35">SUM(AU16,AW16,AX16,AY16)</f>
        <v>0</v>
      </c>
      <c r="BA16" s="2">
        <f>SUM(AF16,AH16,-AZ16,-Table110[[#This Row],[Sale Fee]])</f>
        <v>0</v>
      </c>
      <c r="BC16" s="1"/>
      <c r="BD16" s="1"/>
      <c r="BE16" s="1">
        <f t="shared" ref="BE16" si="36">BD16*BC16</f>
        <v>0</v>
      </c>
    </row>
    <row r="17" spans="1:57" x14ac:dyDescent="0.25">
      <c r="A17" s="1"/>
      <c r="B17" s="1"/>
      <c r="E17" s="4"/>
      <c r="Q17" s="1"/>
      <c r="R17" s="1"/>
      <c r="S17" s="1">
        <f t="shared" ref="S17" si="37">R17*Q17</f>
        <v>0</v>
      </c>
      <c r="U17" s="1"/>
      <c r="V17" s="1"/>
      <c r="W17" s="1">
        <f t="shared" ref="W17" si="38">U17*V17</f>
        <v>0</v>
      </c>
      <c r="X17" s="1"/>
      <c r="Y17" s="1"/>
      <c r="Z17" s="1">
        <f>Table110[[#This Row],[Quantity2]]*Table110[[#This Row],[U Cost]]</f>
        <v>0</v>
      </c>
      <c r="AB17" s="1"/>
      <c r="AC17" s="1"/>
      <c r="AD17" s="1">
        <f t="shared" ref="AD17" si="39">AC17*AB17</f>
        <v>0</v>
      </c>
      <c r="AE17" s="1"/>
      <c r="AF17" s="1">
        <f>SUM(Table110[[#This Row],[Total 
Paid]:[Shipping 
Charged]])</f>
        <v>0</v>
      </c>
      <c r="AG17" s="1"/>
      <c r="AH17" s="1"/>
      <c r="AI17" s="1">
        <f t="shared" ref="AI17" si="40">SUM(AF17,AG17,AH17)</f>
        <v>0</v>
      </c>
      <c r="AK17" s="1"/>
      <c r="AL17" s="1"/>
      <c r="AM17" s="1"/>
      <c r="AN17" s="1"/>
      <c r="AP17" s="30"/>
      <c r="AQ17" s="1"/>
      <c r="AR17" s="1">
        <f t="shared" ref="AR17" si="41">AQ17*AP17</f>
        <v>0</v>
      </c>
      <c r="AS17" s="1"/>
      <c r="AT17" s="1"/>
      <c r="AU17" s="2">
        <f t="shared" ref="AU17" si="42">SUM(AR17:AT17)</f>
        <v>0</v>
      </c>
      <c r="AW17" s="1"/>
      <c r="AX17" s="1"/>
      <c r="AY17" s="1"/>
      <c r="AZ17" s="2">
        <f t="shared" ref="AZ17" si="43">SUM(AU17,AW17,AX17,AY17)</f>
        <v>0</v>
      </c>
      <c r="BA17" s="2">
        <f>SUM(AF17,AH17,-AZ17,-Table110[[#This Row],[Sale Fee]])</f>
        <v>0</v>
      </c>
      <c r="BC17" s="1"/>
      <c r="BD17" s="1"/>
      <c r="BE17" s="1">
        <f t="shared" ref="BE17" si="44">BD17*BC17</f>
        <v>0</v>
      </c>
    </row>
    <row r="18" spans="1:57" s="53" customFormat="1" x14ac:dyDescent="0.25">
      <c r="A18" s="67"/>
      <c r="B18" s="67"/>
      <c r="E18" s="68"/>
      <c r="Q18" s="67"/>
      <c r="R18" s="67"/>
      <c r="S18" s="67">
        <f t="shared" ref="S18" si="45">R18*Q18</f>
        <v>0</v>
      </c>
      <c r="U18" s="67"/>
      <c r="V18" s="67"/>
      <c r="W18" s="67">
        <f t="shared" ref="W18" si="46">U18*V18</f>
        <v>0</v>
      </c>
      <c r="X18" s="67"/>
      <c r="Y18" s="67"/>
      <c r="Z18" s="67">
        <f>Table110[[#This Row],[Quantity2]]*Table110[[#This Row],[U Cost]]</f>
        <v>0</v>
      </c>
      <c r="AB18" s="67"/>
      <c r="AC18" s="67"/>
      <c r="AD18" s="67">
        <f t="shared" ref="AD18" si="47">AC18*AB18</f>
        <v>0</v>
      </c>
      <c r="AE18" s="67"/>
      <c r="AF18" s="67">
        <f>SUM(Table110[[#This Row],[Total 
Paid]:[Shipping 
Charged]])</f>
        <v>0</v>
      </c>
      <c r="AG18" s="67"/>
      <c r="AH18" s="67"/>
      <c r="AI18" s="67">
        <f t="shared" ref="AI18" si="48">SUM(AF18,AG18,AH18)</f>
        <v>0</v>
      </c>
      <c r="AK18" s="67"/>
      <c r="AL18" s="67"/>
      <c r="AM18" s="67"/>
      <c r="AN18" s="67"/>
      <c r="AP18" s="66"/>
      <c r="AQ18" s="67"/>
      <c r="AR18" s="67">
        <f t="shared" ref="AR18" si="49">AQ18*AP18</f>
        <v>0</v>
      </c>
      <c r="AS18" s="67"/>
      <c r="AT18" s="67"/>
      <c r="AU18" s="69">
        <f t="shared" ref="AU18" si="50">SUM(AR18:AT18)</f>
        <v>0</v>
      </c>
      <c r="AW18" s="67"/>
      <c r="AX18" s="67"/>
      <c r="AY18" s="67"/>
      <c r="AZ18" s="69">
        <f t="shared" ref="AZ18" si="51">SUM(AU18,AW18,AX18,AY18)</f>
        <v>0</v>
      </c>
      <c r="BA18" s="69">
        <f>SUM(AF18,AH18,-AZ18,-Table110[[#This Row],[Sale Fee]])</f>
        <v>0</v>
      </c>
      <c r="BC18" s="67"/>
      <c r="BD18" s="67"/>
      <c r="BE18" s="67">
        <f t="shared" ref="BE18" si="52">BD18*BC18</f>
        <v>0</v>
      </c>
    </row>
    <row r="19" spans="1:57" s="53" customFormat="1" x14ac:dyDescent="0.25">
      <c r="A19" s="67"/>
      <c r="B19" s="67"/>
      <c r="E19" s="68"/>
      <c r="Q19" s="67"/>
      <c r="R19" s="67"/>
      <c r="S19" s="67">
        <f t="shared" ref="S19" si="53">R19*Q19</f>
        <v>0</v>
      </c>
      <c r="U19" s="67"/>
      <c r="V19" s="67"/>
      <c r="W19" s="67">
        <f t="shared" ref="W19" si="54">U19*V19</f>
        <v>0</v>
      </c>
      <c r="X19" s="67"/>
      <c r="Y19" s="67"/>
      <c r="Z19" s="67">
        <f>Table110[[#This Row],[Quantity2]]*Table110[[#This Row],[U Cost]]</f>
        <v>0</v>
      </c>
      <c r="AB19" s="67"/>
      <c r="AC19" s="67"/>
      <c r="AD19" s="67">
        <f t="shared" ref="AD19" si="55">AC19*AB19</f>
        <v>0</v>
      </c>
      <c r="AE19" s="67"/>
      <c r="AF19" s="67">
        <f>SUM(Table110[[#This Row],[Total 
Paid]:[Shipping 
Charged]])</f>
        <v>0</v>
      </c>
      <c r="AG19" s="67"/>
      <c r="AH19" s="67"/>
      <c r="AI19" s="67">
        <f t="shared" ref="AI19" si="56">SUM(AF19,AG19,AH19)</f>
        <v>0</v>
      </c>
      <c r="AK19" s="67"/>
      <c r="AL19" s="67"/>
      <c r="AM19" s="67"/>
      <c r="AN19" s="67"/>
      <c r="AP19" s="66"/>
      <c r="AQ19" s="67"/>
      <c r="AR19" s="67">
        <f t="shared" ref="AR19" si="57">AQ19*AP19</f>
        <v>0</v>
      </c>
      <c r="AS19" s="67"/>
      <c r="AT19" s="67"/>
      <c r="AU19" s="69">
        <f t="shared" ref="AU19" si="58">SUM(AR19:AT19)</f>
        <v>0</v>
      </c>
      <c r="AW19" s="67"/>
      <c r="AX19" s="67"/>
      <c r="AY19" s="67"/>
      <c r="AZ19" s="69">
        <f t="shared" ref="AZ19" si="59">SUM(AU19,AW19,AX19,AY19)</f>
        <v>0</v>
      </c>
      <c r="BA19" s="69">
        <f>SUM(AF19,AH19,-AZ19,-Table110[[#This Row],[Sale Fee]])</f>
        <v>0</v>
      </c>
      <c r="BC19" s="67"/>
      <c r="BD19" s="67"/>
      <c r="BE19" s="67">
        <f t="shared" ref="BE19" si="60">BD19*BC19</f>
        <v>0</v>
      </c>
    </row>
    <row r="20" spans="1:57" x14ac:dyDescent="0.25">
      <c r="A20" s="1"/>
      <c r="B20" s="1"/>
      <c r="Q20" s="1"/>
      <c r="R20" s="1"/>
      <c r="S20" s="1">
        <f t="shared" ref="S20:S23" si="61">R20*Q20</f>
        <v>0</v>
      </c>
      <c r="U20" s="1"/>
      <c r="V20" s="1"/>
      <c r="W20" s="1">
        <f>U20*V20</f>
        <v>0</v>
      </c>
      <c r="X20" s="1"/>
      <c r="Y20" s="1"/>
      <c r="Z20" s="1">
        <f>Table110[[#This Row],[Quantity2]]*Table110[[#This Row],[U Cost]]</f>
        <v>0</v>
      </c>
      <c r="AB20" s="1"/>
      <c r="AC20" s="1"/>
      <c r="AD20" s="1">
        <f t="shared" si="2"/>
        <v>0</v>
      </c>
      <c r="AE20" s="1"/>
      <c r="AF20" s="1">
        <f>SUM(Table110[[#This Row],[Total 
Paid]:[Shipping 
Charged]])</f>
        <v>0</v>
      </c>
      <c r="AG20" s="1"/>
      <c r="AH20" s="1"/>
      <c r="AI20" s="1">
        <f t="shared" ref="AI20:AI107" si="62">SUM(AF20,AG20,AH20)</f>
        <v>0</v>
      </c>
      <c r="AK20" s="1"/>
      <c r="AL20" s="1"/>
      <c r="AM20" s="1"/>
      <c r="AN20" s="1"/>
      <c r="AP20" s="30"/>
      <c r="AQ20" s="1"/>
      <c r="AR20" s="1">
        <f t="shared" si="4"/>
        <v>0</v>
      </c>
      <c r="AS20" s="1"/>
      <c r="AT20" s="1"/>
      <c r="AU20" s="2">
        <f t="shared" si="7"/>
        <v>0</v>
      </c>
      <c r="AW20" s="1"/>
      <c r="AX20" s="1"/>
      <c r="AY20" s="1"/>
      <c r="AZ20" s="2">
        <f t="shared" si="8"/>
        <v>0</v>
      </c>
      <c r="BA20" s="2">
        <f>SUM(AF20,AH20,-AZ20,-Table110[[#This Row],[Sale Fee]])</f>
        <v>0</v>
      </c>
      <c r="BC20" s="1">
        <f>SUM(Q20,U20,-SUM($AP20:$AP20))</f>
        <v>0</v>
      </c>
      <c r="BD20" s="1">
        <f>V20</f>
        <v>0</v>
      </c>
      <c r="BE20" s="1">
        <f t="shared" si="5"/>
        <v>0</v>
      </c>
    </row>
    <row r="21" spans="1:57" x14ac:dyDescent="0.25">
      <c r="A21" s="1"/>
      <c r="B21" s="1"/>
      <c r="E21" s="4"/>
      <c r="F21" s="4"/>
      <c r="Q21" s="1"/>
      <c r="R21" s="1"/>
      <c r="S21" s="1">
        <f t="shared" si="61"/>
        <v>0</v>
      </c>
      <c r="W21" s="1">
        <f>U21*V21</f>
        <v>0</v>
      </c>
      <c r="X21" s="1"/>
      <c r="Y21" s="1"/>
      <c r="Z21" s="1">
        <f>Table110[[#This Row],[Quantity2]]*Table110[[#This Row],[U Cost]]</f>
        <v>0</v>
      </c>
      <c r="AD21" s="1">
        <f t="shared" si="2"/>
        <v>0</v>
      </c>
      <c r="AF21" s="1">
        <f>SUM(Table110[[#This Row],[Total 
Paid]:[Shipping 
Charged]])</f>
        <v>0</v>
      </c>
      <c r="AI21" s="1">
        <f t="shared" si="62"/>
        <v>0</v>
      </c>
      <c r="AK21" s="1"/>
      <c r="AL21" s="1"/>
      <c r="AM21" s="1"/>
      <c r="AN21" s="1"/>
      <c r="AP21" s="30"/>
      <c r="AQ21" s="1"/>
      <c r="AR21" s="1">
        <f t="shared" si="4"/>
        <v>0</v>
      </c>
      <c r="AS21" s="1"/>
      <c r="AT21" s="1"/>
      <c r="AU21" s="2">
        <f t="shared" si="7"/>
        <v>0</v>
      </c>
      <c r="AW21" s="1"/>
      <c r="AX21" s="1"/>
      <c r="AY21" s="1"/>
      <c r="AZ21" s="2">
        <f>SUM(AU21,AW21,AX21,AY21)</f>
        <v>0</v>
      </c>
      <c r="BA21" s="2">
        <f>SUM(AF21,AH21,-AZ21,-Table110[[#This Row],[Sale Fee]])</f>
        <v>0</v>
      </c>
      <c r="BC21" s="1">
        <f>SUM(Q21,U21,-SUM($AP21:$AP21))</f>
        <v>0</v>
      </c>
      <c r="BD21" s="1">
        <f>V21</f>
        <v>0</v>
      </c>
      <c r="BE21" s="1">
        <f t="shared" si="5"/>
        <v>0</v>
      </c>
    </row>
    <row r="22" spans="1:57" x14ac:dyDescent="0.25">
      <c r="A22" s="1"/>
      <c r="B22" s="1"/>
      <c r="E22" s="4"/>
      <c r="F22" s="4"/>
      <c r="Q22" s="1"/>
      <c r="R22" s="1"/>
      <c r="S22" s="1">
        <f t="shared" ref="S22" si="63">R22*Q22</f>
        <v>0</v>
      </c>
      <c r="U22" s="1"/>
      <c r="V22" s="1"/>
      <c r="W22" s="1">
        <f>U22*V22</f>
        <v>0</v>
      </c>
      <c r="X22" s="1"/>
      <c r="Y22" s="1"/>
      <c r="Z22" s="1">
        <f>Table110[[#This Row],[Quantity2]]*Table110[[#This Row],[U Cost]]</f>
        <v>0</v>
      </c>
      <c r="AB22" s="1"/>
      <c r="AC22" s="1"/>
      <c r="AD22" s="1">
        <f t="shared" ref="AD22" si="64">AC22*AB22</f>
        <v>0</v>
      </c>
      <c r="AE22" s="1"/>
      <c r="AF22" s="1">
        <f>SUM(Table110[[#This Row],[Total 
Paid]:[Shipping 
Charged]])</f>
        <v>0</v>
      </c>
      <c r="AG22" s="1"/>
      <c r="AH22" s="1"/>
      <c r="AI22" s="1">
        <f t="shared" ref="AI22" si="65">SUM(AF22,AG22,AH22)</f>
        <v>0</v>
      </c>
      <c r="AK22" s="1"/>
      <c r="AL22" s="1"/>
      <c r="AM22" s="1"/>
      <c r="AN22" s="1"/>
      <c r="AP22" s="30"/>
      <c r="AQ22" s="1"/>
      <c r="AR22" s="1">
        <f t="shared" ref="AR22" si="66">AQ22*AP22</f>
        <v>0</v>
      </c>
      <c r="AS22" s="1"/>
      <c r="AT22" s="1"/>
      <c r="AU22" s="2">
        <f t="shared" ref="AU22" si="67">SUM(AR22:AT22)</f>
        <v>0</v>
      </c>
      <c r="AW22" s="1"/>
      <c r="AX22" s="1"/>
      <c r="AY22" s="1"/>
      <c r="AZ22" s="2">
        <f>SUM(AU22,AW22,AX22,AY22)</f>
        <v>0</v>
      </c>
      <c r="BA22" s="2">
        <f>SUM(AF22,AH22,-AZ22,-Table110[[#This Row],[Sale Fee]])</f>
        <v>0</v>
      </c>
      <c r="BC22" s="1">
        <f>SUM(Q22,U22,-SUM($AP22:$AP22))</f>
        <v>0</v>
      </c>
      <c r="BD22" s="1">
        <f>V22</f>
        <v>0</v>
      </c>
      <c r="BE22" s="1">
        <f t="shared" ref="BE22" si="68">BD22*BC22</f>
        <v>0</v>
      </c>
    </row>
    <row r="23" spans="1:57" x14ac:dyDescent="0.25">
      <c r="A23" s="1"/>
      <c r="B23" s="1"/>
      <c r="E23" s="4"/>
      <c r="F23" s="4"/>
      <c r="Q23" s="1"/>
      <c r="R23" s="1"/>
      <c r="S23" s="1">
        <f t="shared" si="61"/>
        <v>0</v>
      </c>
      <c r="W23" s="1">
        <f>U23*V23</f>
        <v>0</v>
      </c>
      <c r="X23" s="1"/>
      <c r="Y23" s="1"/>
      <c r="Z23" s="1">
        <f>Table110[[#This Row],[Quantity2]]*Table110[[#This Row],[U Cost]]</f>
        <v>0</v>
      </c>
      <c r="AD23" s="1">
        <f t="shared" si="2"/>
        <v>0</v>
      </c>
      <c r="AF23" s="1">
        <f>SUM(Table110[[#This Row],[Total 
Paid]:[Shipping 
Charged]])</f>
        <v>0</v>
      </c>
      <c r="AI23" s="1">
        <f t="shared" si="62"/>
        <v>0</v>
      </c>
      <c r="AK23" s="1"/>
      <c r="AL23" s="1"/>
      <c r="AM23" s="1"/>
      <c r="AN23" s="1"/>
      <c r="AP23" s="30"/>
      <c r="AQ23" s="1"/>
      <c r="AR23" s="1">
        <f t="shared" si="4"/>
        <v>0</v>
      </c>
      <c r="AS23" s="1"/>
      <c r="AT23" s="1"/>
      <c r="AU23" s="2">
        <f t="shared" si="7"/>
        <v>0</v>
      </c>
      <c r="AW23" s="1"/>
      <c r="AX23" s="1"/>
      <c r="AY23" s="1"/>
      <c r="AZ23" s="2">
        <f>SUM(AU23,AW23,AX23,AY23)</f>
        <v>0</v>
      </c>
      <c r="BA23" s="2">
        <f>SUM(AF23,AH23,-AZ23,-Table110[[#This Row],[Sale Fee]])</f>
        <v>0</v>
      </c>
      <c r="BC23" s="1">
        <f>SUM(Q23,U23,-SUM($AP23:$AP23))</f>
        <v>0</v>
      </c>
      <c r="BD23" s="1">
        <f>V23</f>
        <v>0</v>
      </c>
      <c r="BE23" s="1">
        <f t="shared" si="5"/>
        <v>0</v>
      </c>
    </row>
    <row r="24" spans="1:57" x14ac:dyDescent="0.25">
      <c r="A24" s="1"/>
      <c r="B24" s="1"/>
      <c r="E24" s="4"/>
      <c r="F24" s="4"/>
      <c r="Q24" s="1"/>
      <c r="R24" s="1"/>
      <c r="S24" s="1">
        <f t="shared" ref="S24:S27" si="69">R24*Q24</f>
        <v>0</v>
      </c>
      <c r="W24" s="1">
        <f>U24*V24</f>
        <v>0</v>
      </c>
      <c r="X24" s="1"/>
      <c r="Y24" s="1"/>
      <c r="Z24" s="1">
        <f>Table110[[#This Row],[Quantity2]]*Table110[[#This Row],[U Cost]]</f>
        <v>0</v>
      </c>
      <c r="AD24" s="1">
        <f t="shared" ref="AD24:AD27" si="70">AC24*AB24</f>
        <v>0</v>
      </c>
      <c r="AF24" s="1">
        <f>SUM(Table110[[#This Row],[Total 
Paid]:[Shipping 
Charged]])</f>
        <v>0</v>
      </c>
      <c r="AI24" s="1">
        <f t="shared" ref="AI24:AI27" si="71">SUM(AF24,AG24,AH24)</f>
        <v>0</v>
      </c>
      <c r="AK24" s="1"/>
      <c r="AL24" s="1"/>
      <c r="AM24" s="1"/>
      <c r="AN24" s="1"/>
      <c r="AP24" s="30"/>
      <c r="AQ24" s="1"/>
      <c r="AR24" s="1">
        <f t="shared" ref="AR24:AR27" si="72">AQ24*AP24</f>
        <v>0</v>
      </c>
      <c r="AS24" s="1"/>
      <c r="AT24" s="1"/>
      <c r="AU24" s="2">
        <f t="shared" ref="AU24:AU27" si="73">SUM(AR24:AT24)</f>
        <v>0</v>
      </c>
      <c r="AW24" s="1"/>
      <c r="AX24" s="1"/>
      <c r="AY24" s="1"/>
      <c r="AZ24" s="2">
        <f>SUM(AU24,AW24,AX24,AY24)</f>
        <v>0</v>
      </c>
      <c r="BA24" s="2">
        <f>SUM(AF24,AH24,-AZ24,-Table110[[#This Row],[Sale Fee]])</f>
        <v>0</v>
      </c>
      <c r="BC24" s="1">
        <f>SUM(Q24,U24,-SUM($AP24:$AP24))</f>
        <v>0</v>
      </c>
      <c r="BD24" s="1">
        <f>V24</f>
        <v>0</v>
      </c>
      <c r="BE24" s="1">
        <f t="shared" ref="BE24:BE27" si="74">BD24*BC24</f>
        <v>0</v>
      </c>
    </row>
    <row r="25" spans="1:57" x14ac:dyDescent="0.25">
      <c r="A25" s="1"/>
      <c r="B25" s="1"/>
      <c r="E25" s="4"/>
      <c r="F25" s="4"/>
      <c r="Q25" s="1"/>
      <c r="R25" s="1"/>
      <c r="S25" s="1">
        <f t="shared" si="69"/>
        <v>0</v>
      </c>
      <c r="W25" s="1">
        <f t="shared" ref="W25:W27" si="75">U25*V25</f>
        <v>0</v>
      </c>
      <c r="X25" s="1"/>
      <c r="Y25" s="1"/>
      <c r="Z25" s="1">
        <f>Table110[[#This Row],[Quantity2]]*Table110[[#This Row],[U Cost]]</f>
        <v>0</v>
      </c>
      <c r="AD25" s="1">
        <f t="shared" si="70"/>
        <v>0</v>
      </c>
      <c r="AF25" s="1">
        <f>SUM(Table110[[#This Row],[Total 
Paid]:[Shipping 
Charged]])</f>
        <v>0</v>
      </c>
      <c r="AI25" s="1">
        <f t="shared" si="71"/>
        <v>0</v>
      </c>
      <c r="AK25" s="1"/>
      <c r="AL25" s="1"/>
      <c r="AM25" s="1"/>
      <c r="AN25" s="1"/>
      <c r="AP25" s="30"/>
      <c r="AQ25" s="1"/>
      <c r="AR25" s="1">
        <f t="shared" si="72"/>
        <v>0</v>
      </c>
      <c r="AS25" s="1"/>
      <c r="AT25" s="1"/>
      <c r="AU25" s="2">
        <f t="shared" si="73"/>
        <v>0</v>
      </c>
      <c r="AW25" s="1"/>
      <c r="AX25" s="1"/>
      <c r="AY25" s="1"/>
      <c r="AZ25" s="2">
        <f t="shared" ref="AZ25:AZ27" si="76">SUM(AU25,AW25,AX25,AY25)</f>
        <v>0</v>
      </c>
      <c r="BA25" s="2">
        <f>SUM(AF25,AH25,-AZ25,-Table110[[#This Row],[Sale Fee]])</f>
        <v>0</v>
      </c>
      <c r="BC25" s="1">
        <f t="shared" ref="BC25:BC27" si="77">SUM(Q25,U25,-SUM($AP25:$AP25))</f>
        <v>0</v>
      </c>
      <c r="BD25" s="1">
        <f t="shared" ref="BD25:BD27" si="78">V25</f>
        <v>0</v>
      </c>
      <c r="BE25" s="1">
        <f t="shared" si="74"/>
        <v>0</v>
      </c>
    </row>
    <row r="26" spans="1:57" x14ac:dyDescent="0.25">
      <c r="A26" s="1"/>
      <c r="B26" s="1"/>
      <c r="E26" s="4"/>
      <c r="F26" s="4"/>
      <c r="Q26" s="1"/>
      <c r="R26" s="1"/>
      <c r="S26" s="1">
        <f t="shared" ref="S26" si="79">R26*Q26</f>
        <v>0</v>
      </c>
      <c r="W26" s="1">
        <f t="shared" ref="W26" si="80">U26*V26</f>
        <v>0</v>
      </c>
      <c r="X26" s="1"/>
      <c r="Y26" s="1"/>
      <c r="Z26" s="1">
        <f>Table110[[#This Row],[Quantity2]]*Table110[[#This Row],[U Cost]]</f>
        <v>0</v>
      </c>
      <c r="AD26" s="1">
        <f t="shared" ref="AD26" si="81">AC26*AB26</f>
        <v>0</v>
      </c>
      <c r="AF26" s="1">
        <f>SUM(Table110[[#This Row],[Total 
Paid]:[Shipping 
Charged]])</f>
        <v>0</v>
      </c>
      <c r="AI26" s="1">
        <f t="shared" ref="AI26" si="82">SUM(AF26,AG26,AH26)</f>
        <v>0</v>
      </c>
      <c r="AK26" s="1"/>
      <c r="AL26" s="1"/>
      <c r="AM26" s="1"/>
      <c r="AN26" s="1"/>
      <c r="AP26" s="30"/>
      <c r="AQ26" s="1"/>
      <c r="AR26" s="1">
        <f t="shared" ref="AR26" si="83">AQ26*AP26</f>
        <v>0</v>
      </c>
      <c r="AS26" s="1"/>
      <c r="AT26" s="1"/>
      <c r="AU26" s="2">
        <f t="shared" ref="AU26" si="84">SUM(AR26:AT26)</f>
        <v>0</v>
      </c>
      <c r="AW26" s="1"/>
      <c r="AX26" s="1"/>
      <c r="AY26" s="1"/>
      <c r="AZ26" s="2">
        <f t="shared" ref="AZ26" si="85">SUM(AU26,AW26,AX26,AY26)</f>
        <v>0</v>
      </c>
      <c r="BA26" s="2">
        <f>SUM(AF26,AH26,-AZ26,-Table110[[#This Row],[Sale Fee]])</f>
        <v>0</v>
      </c>
      <c r="BC26" s="1">
        <f t="shared" ref="BC26" si="86">SUM(Q26,U26,-SUM($AP26:$AP26))</f>
        <v>0</v>
      </c>
      <c r="BD26" s="1">
        <f t="shared" ref="BD26" si="87">V26</f>
        <v>0</v>
      </c>
      <c r="BE26" s="1">
        <f t="shared" ref="BE26" si="88">BD26*BC26</f>
        <v>0</v>
      </c>
    </row>
    <row r="27" spans="1:57" x14ac:dyDescent="0.25">
      <c r="A27" s="1"/>
      <c r="B27" s="1"/>
      <c r="E27" s="4"/>
      <c r="F27" s="4"/>
      <c r="Q27" s="1"/>
      <c r="R27" s="1"/>
      <c r="S27" s="1">
        <f t="shared" si="69"/>
        <v>0</v>
      </c>
      <c r="W27" s="1">
        <f t="shared" si="75"/>
        <v>0</v>
      </c>
      <c r="X27" s="1"/>
      <c r="Y27" s="1"/>
      <c r="Z27" s="1">
        <f>Table110[[#This Row],[Quantity2]]*Table110[[#This Row],[U Cost]]</f>
        <v>0</v>
      </c>
      <c r="AD27" s="1">
        <f t="shared" si="70"/>
        <v>0</v>
      </c>
      <c r="AF27" s="1">
        <f>SUM(Table110[[#This Row],[Total 
Paid]:[Shipping 
Charged]])</f>
        <v>0</v>
      </c>
      <c r="AI27" s="1">
        <f t="shared" si="71"/>
        <v>0</v>
      </c>
      <c r="AK27" s="1"/>
      <c r="AL27" s="1"/>
      <c r="AM27" s="1"/>
      <c r="AN27" s="1"/>
      <c r="AP27" s="30"/>
      <c r="AQ27" s="1"/>
      <c r="AR27" s="1">
        <f t="shared" si="72"/>
        <v>0</v>
      </c>
      <c r="AS27" s="1"/>
      <c r="AT27" s="1"/>
      <c r="AU27" s="2">
        <f t="shared" si="73"/>
        <v>0</v>
      </c>
      <c r="AW27" s="1"/>
      <c r="AX27" s="1"/>
      <c r="AY27" s="1"/>
      <c r="AZ27" s="2">
        <f t="shared" si="76"/>
        <v>0</v>
      </c>
      <c r="BA27" s="2">
        <f>SUM(AF27,AH27,-AZ27,-Table110[[#This Row],[Sale Fee]])</f>
        <v>0</v>
      </c>
      <c r="BC27" s="1">
        <f t="shared" si="77"/>
        <v>0</v>
      </c>
      <c r="BD27" s="1">
        <f t="shared" si="78"/>
        <v>0</v>
      </c>
      <c r="BE27" s="1">
        <f t="shared" si="74"/>
        <v>0</v>
      </c>
    </row>
    <row r="28" spans="1:57" x14ac:dyDescent="0.25">
      <c r="A28" s="1"/>
      <c r="B28" s="1"/>
      <c r="E28" s="4"/>
      <c r="F28" s="4"/>
      <c r="Q28" s="1"/>
      <c r="R28" s="1"/>
      <c r="S28" s="1">
        <f t="shared" ref="S28" si="89">R28*Q28</f>
        <v>0</v>
      </c>
      <c r="W28" s="1">
        <f t="shared" ref="W28" si="90">U28*V28</f>
        <v>0</v>
      </c>
      <c r="X28" s="1"/>
      <c r="Y28" s="1"/>
      <c r="Z28" s="1">
        <f>Table110[[#This Row],[Quantity2]]*Table110[[#This Row],[U Cost]]</f>
        <v>0</v>
      </c>
      <c r="AD28" s="1">
        <f t="shared" ref="AD28" si="91">AC28*AB28</f>
        <v>0</v>
      </c>
      <c r="AF28" s="1">
        <f>SUM(Table110[[#This Row],[Total 
Paid]:[Shipping 
Charged]])</f>
        <v>0</v>
      </c>
      <c r="AI28" s="1">
        <f t="shared" ref="AI28" si="92">SUM(AF28,AG28,AH28)</f>
        <v>0</v>
      </c>
      <c r="AK28" s="1"/>
      <c r="AL28" s="1"/>
      <c r="AM28" s="1"/>
      <c r="AN28" s="1"/>
      <c r="AP28" s="30"/>
      <c r="AQ28" s="1"/>
      <c r="AR28" s="1">
        <f t="shared" ref="AR28" si="93">AQ28*AP28</f>
        <v>0</v>
      </c>
      <c r="AS28" s="1"/>
      <c r="AT28" s="1"/>
      <c r="AU28" s="2">
        <f t="shared" ref="AU28" si="94">SUM(AR28:AT28)</f>
        <v>0</v>
      </c>
      <c r="AW28" s="1"/>
      <c r="AX28" s="1"/>
      <c r="AY28" s="1"/>
      <c r="AZ28" s="2">
        <f t="shared" ref="AZ28" si="95">SUM(AU28,AW28,AX28,AY28)</f>
        <v>0</v>
      </c>
      <c r="BA28" s="2">
        <f>SUM(AF28,AH28,-AZ28,-Table110[[#This Row],[Sale Fee]])</f>
        <v>0</v>
      </c>
      <c r="BC28" s="1">
        <f t="shared" ref="BC28" si="96">SUM(Q28,U28,-SUM($AP28:$AP28))</f>
        <v>0</v>
      </c>
      <c r="BD28" s="1">
        <f t="shared" ref="BD28" si="97">V28</f>
        <v>0</v>
      </c>
      <c r="BE28" s="1">
        <f t="shared" ref="BE28" si="98">BD28*BC28</f>
        <v>0</v>
      </c>
    </row>
    <row r="29" spans="1:57" x14ac:dyDescent="0.25">
      <c r="A29" s="1"/>
      <c r="B29" s="1"/>
      <c r="E29" s="4"/>
      <c r="F29" s="4"/>
      <c r="Q29" s="1"/>
      <c r="R29" s="1"/>
      <c r="S29" s="1">
        <f>R29*Q29</f>
        <v>0</v>
      </c>
      <c r="U29" s="30"/>
      <c r="V29" s="1"/>
      <c r="W29" s="1">
        <f t="shared" ref="W29:W103" si="99">U29*V29</f>
        <v>0</v>
      </c>
      <c r="X29" s="1"/>
      <c r="Y29" s="1"/>
      <c r="Z29" s="1">
        <f>Table110[[#This Row],[Quantity2]]*Table110[[#This Row],[U Cost]]</f>
        <v>0</v>
      </c>
      <c r="AB29" s="1"/>
      <c r="AC29" s="1"/>
      <c r="AD29" s="1">
        <f t="shared" si="2"/>
        <v>0</v>
      </c>
      <c r="AE29" s="1"/>
      <c r="AF29" s="1">
        <f>SUM(Table110[[#This Row],[Total 
Paid]:[Shipping 
Charged]])</f>
        <v>0</v>
      </c>
      <c r="AG29" s="1"/>
      <c r="AH29" s="1"/>
      <c r="AI29" s="1">
        <f t="shared" si="62"/>
        <v>0</v>
      </c>
      <c r="AK29" s="1"/>
      <c r="AL29" s="1"/>
      <c r="AM29" s="1"/>
      <c r="AN29" s="1"/>
      <c r="AP29" s="30"/>
      <c r="AQ29" s="1"/>
      <c r="AR29" s="1">
        <f t="shared" si="4"/>
        <v>0</v>
      </c>
      <c r="AS29" s="1"/>
      <c r="AT29" s="1"/>
      <c r="AU29" s="2">
        <f t="shared" si="7"/>
        <v>0</v>
      </c>
      <c r="AW29" s="1"/>
      <c r="AX29" s="1"/>
      <c r="AY29" s="1"/>
      <c r="AZ29" s="2">
        <f t="shared" ref="AZ29:AZ103" si="100">SUM(AU29,AW29,AX29,AY29)</f>
        <v>0</v>
      </c>
      <c r="BA29" s="2">
        <f>SUM(AF29,AH29,-AZ29,-Table110[[#This Row],[Sale Fee]])</f>
        <v>0</v>
      </c>
      <c r="BC29" s="1"/>
      <c r="BD29" s="1"/>
      <c r="BE29" s="1"/>
    </row>
    <row r="30" spans="1:57" x14ac:dyDescent="0.25">
      <c r="A30" s="1"/>
      <c r="B30" s="1"/>
      <c r="E30" s="4"/>
      <c r="F30" s="4"/>
      <c r="Q30" s="1"/>
      <c r="R30" s="1"/>
      <c r="S30" s="1">
        <f t="shared" ref="S30:S104" si="101">R30*Q30</f>
        <v>0</v>
      </c>
      <c r="U30" s="1"/>
      <c r="V30" s="1"/>
      <c r="W30" s="1">
        <f t="shared" si="99"/>
        <v>0</v>
      </c>
      <c r="X30" s="1"/>
      <c r="Y30" s="1"/>
      <c r="Z30" s="1">
        <f>Table110[[#This Row],[Quantity2]]*Table110[[#This Row],[U Cost]]</f>
        <v>0</v>
      </c>
      <c r="AB30" s="1"/>
      <c r="AC30" s="1"/>
      <c r="AD30" s="1">
        <f t="shared" si="2"/>
        <v>0</v>
      </c>
      <c r="AE30" s="1"/>
      <c r="AF30" s="1">
        <f>SUM(Table110[[#This Row],[Total 
Paid]:[Shipping 
Charged]])</f>
        <v>0</v>
      </c>
      <c r="AG30" s="1"/>
      <c r="AH30" s="1"/>
      <c r="AI30" s="1">
        <f t="shared" si="62"/>
        <v>0</v>
      </c>
      <c r="AK30" s="1"/>
      <c r="AL30" s="1"/>
      <c r="AM30" s="1"/>
      <c r="AN30" s="1"/>
      <c r="AP30" s="30"/>
      <c r="AQ30" s="1"/>
      <c r="AR30" s="1">
        <f t="shared" si="4"/>
        <v>0</v>
      </c>
      <c r="AS30" s="1"/>
      <c r="AT30" s="1"/>
      <c r="AU30" s="2">
        <f t="shared" si="7"/>
        <v>0</v>
      </c>
      <c r="AW30" s="1"/>
      <c r="AX30" s="1"/>
      <c r="AY30" s="1"/>
      <c r="AZ30" s="2">
        <f t="shared" si="100"/>
        <v>0</v>
      </c>
      <c r="BA30" s="2">
        <f>SUM(AF30,AH30,-AZ30,-Table110[[#This Row],[Sale Fee]])</f>
        <v>0</v>
      </c>
      <c r="BC30" s="1"/>
      <c r="BD30" s="1"/>
      <c r="BE30" s="1"/>
    </row>
    <row r="31" spans="1:57" x14ac:dyDescent="0.25">
      <c r="A31" s="1"/>
      <c r="B31" s="1"/>
      <c r="E31" s="4"/>
      <c r="F31" s="4"/>
      <c r="Q31" s="1"/>
      <c r="R31" s="1"/>
      <c r="S31" s="1">
        <f t="shared" si="101"/>
        <v>0</v>
      </c>
      <c r="U31" s="1"/>
      <c r="V31" s="1"/>
      <c r="W31" s="1">
        <f t="shared" si="99"/>
        <v>0</v>
      </c>
      <c r="X31" s="1"/>
      <c r="Y31" s="1"/>
      <c r="Z31" s="1">
        <f>Table110[[#This Row],[Quantity2]]*Table110[[#This Row],[U Cost]]</f>
        <v>0</v>
      </c>
      <c r="AB31" s="1"/>
      <c r="AC31" s="1"/>
      <c r="AD31" s="1">
        <f t="shared" si="2"/>
        <v>0</v>
      </c>
      <c r="AE31" s="1"/>
      <c r="AF31" s="1">
        <f>SUM(Table110[[#This Row],[Total 
Paid]:[Shipping 
Charged]])</f>
        <v>0</v>
      </c>
      <c r="AG31" s="1"/>
      <c r="AH31" s="1"/>
      <c r="AI31" s="1">
        <f t="shared" si="62"/>
        <v>0</v>
      </c>
      <c r="AK31" s="1"/>
      <c r="AL31" s="1"/>
      <c r="AM31" s="1"/>
      <c r="AN31" s="1"/>
      <c r="AP31" s="30"/>
      <c r="AQ31" s="1"/>
      <c r="AR31" s="1">
        <f t="shared" si="4"/>
        <v>0</v>
      </c>
      <c r="AS31" s="1"/>
      <c r="AT31" s="1"/>
      <c r="AU31" s="2">
        <f t="shared" si="7"/>
        <v>0</v>
      </c>
      <c r="AW31" s="1"/>
      <c r="AX31" s="1"/>
      <c r="AY31" s="1"/>
      <c r="AZ31" s="2">
        <f t="shared" si="100"/>
        <v>0</v>
      </c>
      <c r="BA31" s="2">
        <f>SUM(AF31,AH31,-AZ31,-Table110[[#This Row],[Sale Fee]])</f>
        <v>0</v>
      </c>
      <c r="BC31" s="1"/>
      <c r="BD31" s="1"/>
      <c r="BE31" s="1"/>
    </row>
    <row r="32" spans="1:57" x14ac:dyDescent="0.25">
      <c r="A32" s="1"/>
      <c r="B32" s="1"/>
      <c r="E32" s="4"/>
      <c r="F32" s="4"/>
      <c r="Q32" s="1"/>
      <c r="R32" s="1"/>
      <c r="S32" s="1">
        <f t="shared" ref="S32" si="102">R32*Q32</f>
        <v>0</v>
      </c>
      <c r="U32" s="1"/>
      <c r="V32" s="1"/>
      <c r="W32" s="1">
        <f t="shared" ref="W32" si="103">U32*V32</f>
        <v>0</v>
      </c>
      <c r="X32" s="1"/>
      <c r="Y32" s="1"/>
      <c r="Z32" s="1">
        <f>Table110[[#This Row],[Quantity2]]*Table110[[#This Row],[U Cost]]</f>
        <v>0</v>
      </c>
      <c r="AB32" s="1"/>
      <c r="AC32" s="1"/>
      <c r="AD32" s="1">
        <f t="shared" ref="AD32" si="104">AC32*AB32</f>
        <v>0</v>
      </c>
      <c r="AE32" s="1"/>
      <c r="AF32" s="1">
        <f>SUM(Table110[[#This Row],[Total 
Paid]:[Shipping 
Charged]])</f>
        <v>0</v>
      </c>
      <c r="AG32" s="1"/>
      <c r="AH32" s="1"/>
      <c r="AI32" s="1">
        <f t="shared" ref="AI32" si="105">SUM(AF32,AG32,AH32)</f>
        <v>0</v>
      </c>
      <c r="AK32" s="1"/>
      <c r="AL32" s="1"/>
      <c r="AM32" s="1"/>
      <c r="AN32" s="1"/>
      <c r="AP32" s="30"/>
      <c r="AQ32" s="1"/>
      <c r="AR32" s="1">
        <f t="shared" ref="AR32" si="106">AQ32*AP32</f>
        <v>0</v>
      </c>
      <c r="AS32" s="1"/>
      <c r="AT32" s="1"/>
      <c r="AU32" s="2">
        <f t="shared" ref="AU32" si="107">SUM(AR32:AT32)</f>
        <v>0</v>
      </c>
      <c r="AW32" s="1"/>
      <c r="AX32" s="1"/>
      <c r="AY32" s="1"/>
      <c r="AZ32" s="2">
        <f t="shared" ref="AZ32" si="108">SUM(AU32,AW32,AX32,AY32)</f>
        <v>0</v>
      </c>
      <c r="BA32" s="2">
        <f>SUM(AF32,AH32,-AZ32,-Table110[[#This Row],[Sale Fee]])</f>
        <v>0</v>
      </c>
      <c r="BC32" s="1"/>
      <c r="BD32" s="1"/>
      <c r="BE32" s="1"/>
    </row>
    <row r="33" spans="1:57" x14ac:dyDescent="0.25">
      <c r="A33" s="1"/>
      <c r="B33" s="1"/>
      <c r="E33" s="4"/>
      <c r="F33" s="4"/>
      <c r="Q33" s="1"/>
      <c r="R33" s="1"/>
      <c r="S33" s="1">
        <f t="shared" ref="S33" si="109">R33*Q33</f>
        <v>0</v>
      </c>
      <c r="U33" s="1"/>
      <c r="V33" s="1"/>
      <c r="W33" s="1">
        <f t="shared" ref="W33" si="110">U33*V33</f>
        <v>0</v>
      </c>
      <c r="X33" s="1"/>
      <c r="Y33" s="1"/>
      <c r="Z33" s="1">
        <f>Table110[[#This Row],[Quantity2]]*Table110[[#This Row],[U Cost]]</f>
        <v>0</v>
      </c>
      <c r="AB33" s="1"/>
      <c r="AC33" s="1"/>
      <c r="AD33" s="1">
        <f t="shared" ref="AD33" si="111">AC33*AB33</f>
        <v>0</v>
      </c>
      <c r="AE33" s="1"/>
      <c r="AF33" s="1">
        <f>SUM(Table110[[#This Row],[Total 
Paid]:[Shipping 
Charged]])</f>
        <v>0</v>
      </c>
      <c r="AG33" s="1"/>
      <c r="AH33" s="1"/>
      <c r="AI33" s="1">
        <f t="shared" ref="AI33" si="112">SUM(AF33,AG33,AH33)</f>
        <v>0</v>
      </c>
      <c r="AK33" s="1"/>
      <c r="AL33" s="1"/>
      <c r="AM33" s="1"/>
      <c r="AN33" s="1"/>
      <c r="AP33" s="30"/>
      <c r="AQ33" s="1"/>
      <c r="AR33" s="1">
        <f t="shared" ref="AR33" si="113">AQ33*AP33</f>
        <v>0</v>
      </c>
      <c r="AS33" s="1"/>
      <c r="AT33" s="1"/>
      <c r="AU33" s="2">
        <f t="shared" ref="AU33" si="114">SUM(AR33:AT33)</f>
        <v>0</v>
      </c>
      <c r="AW33" s="1"/>
      <c r="AX33" s="1"/>
      <c r="AY33" s="1"/>
      <c r="AZ33" s="2">
        <f t="shared" ref="AZ33" si="115">SUM(AU33,AW33,AX33,AY33)</f>
        <v>0</v>
      </c>
      <c r="BA33" s="2">
        <f>SUM(AF33,AH33,-AZ33,-Table110[[#This Row],[Sale Fee]])</f>
        <v>0</v>
      </c>
      <c r="BC33" s="1"/>
      <c r="BD33" s="1"/>
      <c r="BE33" s="1"/>
    </row>
    <row r="34" spans="1:57" x14ac:dyDescent="0.25">
      <c r="A34" s="1"/>
      <c r="B34" s="1"/>
      <c r="E34" s="4"/>
      <c r="F34" s="4"/>
      <c r="Q34" s="1"/>
      <c r="R34" s="1"/>
      <c r="S34" s="1">
        <f t="shared" si="101"/>
        <v>0</v>
      </c>
      <c r="U34" s="1"/>
      <c r="V34" s="1"/>
      <c r="W34" s="1">
        <f t="shared" si="99"/>
        <v>0</v>
      </c>
      <c r="X34" s="1"/>
      <c r="Y34" s="1"/>
      <c r="Z34" s="1">
        <f>Table110[[#This Row],[Quantity2]]*Table110[[#This Row],[U Cost]]</f>
        <v>0</v>
      </c>
      <c r="AB34" s="1"/>
      <c r="AC34" s="1"/>
      <c r="AD34" s="1">
        <f t="shared" si="2"/>
        <v>0</v>
      </c>
      <c r="AE34" s="1"/>
      <c r="AF34" s="1">
        <f>SUM(Table110[[#This Row],[Total 
Paid]:[Shipping 
Charged]])</f>
        <v>0</v>
      </c>
      <c r="AG34" s="1"/>
      <c r="AH34" s="1"/>
      <c r="AI34" s="1">
        <f t="shared" si="62"/>
        <v>0</v>
      </c>
      <c r="AK34" s="1"/>
      <c r="AL34" s="1"/>
      <c r="AM34" s="1"/>
      <c r="AN34" s="1"/>
      <c r="AP34" s="30"/>
      <c r="AQ34" s="1"/>
      <c r="AR34" s="1">
        <f t="shared" si="4"/>
        <v>0</v>
      </c>
      <c r="AS34" s="1"/>
      <c r="AT34" s="1"/>
      <c r="AU34" s="2">
        <f t="shared" si="7"/>
        <v>0</v>
      </c>
      <c r="AW34" s="1"/>
      <c r="AX34" s="1"/>
      <c r="AY34" s="1"/>
      <c r="AZ34" s="2">
        <f t="shared" si="100"/>
        <v>0</v>
      </c>
      <c r="BA34" s="2">
        <f>SUM(AF34,AH34,-AZ34,-Table110[[#This Row],[Sale Fee]])</f>
        <v>0</v>
      </c>
      <c r="BC34" s="1"/>
      <c r="BD34" s="1"/>
      <c r="BE34" s="1"/>
    </row>
    <row r="35" spans="1:57" x14ac:dyDescent="0.25">
      <c r="A35" s="1"/>
      <c r="B35" s="1"/>
      <c r="E35" s="4"/>
      <c r="F35" s="4"/>
      <c r="Q35" s="1"/>
      <c r="R35" s="1"/>
      <c r="S35" s="1">
        <f t="shared" si="101"/>
        <v>0</v>
      </c>
      <c r="U35" s="1"/>
      <c r="V35" s="1"/>
      <c r="W35" s="1">
        <f t="shared" si="99"/>
        <v>0</v>
      </c>
      <c r="X35" s="1"/>
      <c r="Y35" s="1"/>
      <c r="Z35" s="1">
        <f>Table110[[#This Row],[Quantity2]]*Table110[[#This Row],[U Cost]]</f>
        <v>0</v>
      </c>
      <c r="AB35" s="1"/>
      <c r="AC35" s="1"/>
      <c r="AD35" s="1">
        <f t="shared" si="2"/>
        <v>0</v>
      </c>
      <c r="AE35" s="1"/>
      <c r="AF35" s="1">
        <f>SUM(Table110[[#This Row],[Total 
Paid]:[Shipping 
Charged]])</f>
        <v>0</v>
      </c>
      <c r="AG35" s="1"/>
      <c r="AH35" s="1"/>
      <c r="AI35" s="1">
        <f t="shared" si="62"/>
        <v>0</v>
      </c>
      <c r="AK35" s="1"/>
      <c r="AL35" s="1"/>
      <c r="AM35" s="1"/>
      <c r="AN35" s="1"/>
      <c r="AP35" s="30"/>
      <c r="AQ35" s="1"/>
      <c r="AR35" s="1">
        <f t="shared" si="4"/>
        <v>0</v>
      </c>
      <c r="AS35" s="1"/>
      <c r="AT35" s="1"/>
      <c r="AU35" s="2">
        <f t="shared" si="7"/>
        <v>0</v>
      </c>
      <c r="AW35" s="1"/>
      <c r="AX35" s="1"/>
      <c r="AY35" s="1"/>
      <c r="AZ35" s="2">
        <f t="shared" si="100"/>
        <v>0</v>
      </c>
      <c r="BA35" s="2">
        <f>SUM(AF35,AH35,-AZ35,-Table110[[#This Row],[Sale Fee]])</f>
        <v>0</v>
      </c>
      <c r="BC35" s="1"/>
      <c r="BD35" s="1"/>
      <c r="BE35" s="1"/>
    </row>
    <row r="36" spans="1:57" x14ac:dyDescent="0.25">
      <c r="A36" s="1"/>
      <c r="B36" s="1"/>
      <c r="E36" s="4"/>
      <c r="F36" s="4"/>
      <c r="Q36" s="1"/>
      <c r="R36" s="1"/>
      <c r="S36" s="1">
        <f t="shared" si="101"/>
        <v>0</v>
      </c>
      <c r="U36" s="1"/>
      <c r="V36" s="1"/>
      <c r="W36" s="1">
        <f t="shared" si="99"/>
        <v>0</v>
      </c>
      <c r="X36" s="1"/>
      <c r="Y36" s="1"/>
      <c r="Z36" s="1">
        <f>Table110[[#This Row],[Quantity2]]*Table110[[#This Row],[U Cost]]</f>
        <v>0</v>
      </c>
      <c r="AB36" s="1"/>
      <c r="AC36" s="1"/>
      <c r="AD36" s="1">
        <f t="shared" si="2"/>
        <v>0</v>
      </c>
      <c r="AE36" s="1"/>
      <c r="AF36" s="1">
        <f>SUM(Table110[[#This Row],[Total 
Paid]:[Shipping 
Charged]])</f>
        <v>0</v>
      </c>
      <c r="AG36" s="1"/>
      <c r="AH36" s="1"/>
      <c r="AI36" s="1">
        <f t="shared" si="62"/>
        <v>0</v>
      </c>
      <c r="AK36" s="1"/>
      <c r="AL36" s="1"/>
      <c r="AM36" s="1"/>
      <c r="AN36" s="1"/>
      <c r="AP36" s="30"/>
      <c r="AQ36" s="1"/>
      <c r="AR36" s="1">
        <f t="shared" si="4"/>
        <v>0</v>
      </c>
      <c r="AS36" s="1"/>
      <c r="AT36" s="1"/>
      <c r="AU36" s="2">
        <f t="shared" si="7"/>
        <v>0</v>
      </c>
      <c r="AW36" s="1"/>
      <c r="AX36" s="1"/>
      <c r="AY36" s="1"/>
      <c r="AZ36" s="2">
        <f t="shared" si="100"/>
        <v>0</v>
      </c>
      <c r="BA36" s="2">
        <f>SUM(AF36,AH36,-AZ36,-Table110[[#This Row],[Sale Fee]])</f>
        <v>0</v>
      </c>
      <c r="BC36" s="1"/>
      <c r="BD36" s="1"/>
      <c r="BE36" s="1"/>
    </row>
    <row r="37" spans="1:57" x14ac:dyDescent="0.25">
      <c r="A37" s="1"/>
      <c r="B37" s="1"/>
      <c r="Q37" s="1"/>
      <c r="R37" s="1"/>
      <c r="S37" s="1">
        <f t="shared" si="101"/>
        <v>0</v>
      </c>
      <c r="U37" s="1"/>
      <c r="V37" s="1"/>
      <c r="W37" s="1">
        <f t="shared" si="99"/>
        <v>0</v>
      </c>
      <c r="X37" s="1"/>
      <c r="Y37" s="1"/>
      <c r="Z37" s="1">
        <f>Table110[[#This Row],[Quantity2]]*Table110[[#This Row],[U Cost]]</f>
        <v>0</v>
      </c>
      <c r="AB37" s="1"/>
      <c r="AC37" s="1"/>
      <c r="AD37" s="1">
        <f t="shared" si="2"/>
        <v>0</v>
      </c>
      <c r="AE37" s="1"/>
      <c r="AF37" s="1">
        <f>SUM(Table110[[#This Row],[Total 
Paid]:[Shipping 
Charged]])</f>
        <v>0</v>
      </c>
      <c r="AG37" s="1"/>
      <c r="AH37" s="1"/>
      <c r="AI37" s="1">
        <f t="shared" si="62"/>
        <v>0</v>
      </c>
      <c r="AK37" s="1"/>
      <c r="AL37" s="1"/>
      <c r="AM37" s="1"/>
      <c r="AN37" s="1"/>
      <c r="AP37" s="30"/>
      <c r="AQ37" s="1"/>
      <c r="AR37" s="1">
        <f t="shared" si="4"/>
        <v>0</v>
      </c>
      <c r="AS37" s="1"/>
      <c r="AT37" s="1"/>
      <c r="AU37" s="2">
        <f t="shared" si="7"/>
        <v>0</v>
      </c>
      <c r="AW37" s="1"/>
      <c r="AX37" s="1"/>
      <c r="AY37" s="1"/>
      <c r="AZ37" s="2">
        <f t="shared" si="100"/>
        <v>0</v>
      </c>
      <c r="BA37" s="2">
        <f>SUM(AF37,AH37,-AZ37,-Table110[[#This Row],[Sale Fee]])</f>
        <v>0</v>
      </c>
      <c r="BC37" s="1"/>
      <c r="BD37" s="1"/>
      <c r="BE37" s="1">
        <f t="shared" ref="BE37:BE38" si="116">BD37*BC37</f>
        <v>0</v>
      </c>
    </row>
    <row r="38" spans="1:57" x14ac:dyDescent="0.25">
      <c r="A38" s="1"/>
      <c r="B38" s="1"/>
      <c r="Q38" s="1"/>
      <c r="R38" s="1"/>
      <c r="S38" s="1">
        <f t="shared" si="101"/>
        <v>0</v>
      </c>
      <c r="U38" s="1"/>
      <c r="V38" s="1"/>
      <c r="W38" s="1">
        <f t="shared" si="99"/>
        <v>0</v>
      </c>
      <c r="X38" s="1"/>
      <c r="Y38" s="1"/>
      <c r="Z38" s="1">
        <f>Table110[[#This Row],[Quantity2]]*Table110[[#This Row],[U Cost]]</f>
        <v>0</v>
      </c>
      <c r="AB38" s="1"/>
      <c r="AC38" s="1"/>
      <c r="AD38" s="1">
        <f t="shared" si="2"/>
        <v>0</v>
      </c>
      <c r="AE38" s="1"/>
      <c r="AF38" s="1">
        <f>SUM(Table110[[#This Row],[Total 
Paid]:[Shipping 
Charged]])</f>
        <v>0</v>
      </c>
      <c r="AG38" s="1"/>
      <c r="AH38" s="1"/>
      <c r="AI38" s="1">
        <f t="shared" si="62"/>
        <v>0</v>
      </c>
      <c r="AK38" s="1"/>
      <c r="AL38" s="1"/>
      <c r="AM38" s="1"/>
      <c r="AN38" s="1"/>
      <c r="AP38" s="30"/>
      <c r="AQ38" s="1"/>
      <c r="AR38" s="1">
        <f t="shared" si="4"/>
        <v>0</v>
      </c>
      <c r="AS38" s="1"/>
      <c r="AT38" s="1"/>
      <c r="AU38" s="2">
        <f t="shared" si="7"/>
        <v>0</v>
      </c>
      <c r="AW38" s="1"/>
      <c r="AX38" s="1"/>
      <c r="AY38" s="1"/>
      <c r="AZ38" s="2">
        <f t="shared" si="100"/>
        <v>0</v>
      </c>
      <c r="BA38" s="2">
        <f>SUM(AF38,AH38,-AZ38,-Table110[[#This Row],[Sale Fee]])</f>
        <v>0</v>
      </c>
      <c r="BC38" s="1"/>
      <c r="BD38" s="1"/>
      <c r="BE38" s="1">
        <f t="shared" si="116"/>
        <v>0</v>
      </c>
    </row>
    <row r="39" spans="1:57" x14ac:dyDescent="0.25">
      <c r="A39" s="1"/>
      <c r="B39" s="1"/>
      <c r="Q39" s="1"/>
      <c r="R39" s="1"/>
      <c r="S39" s="1">
        <f t="shared" si="101"/>
        <v>0</v>
      </c>
      <c r="U39" s="1"/>
      <c r="V39" s="1"/>
      <c r="W39" s="1">
        <f t="shared" si="99"/>
        <v>0</v>
      </c>
      <c r="X39" s="1"/>
      <c r="Y39" s="1"/>
      <c r="Z39" s="1">
        <f>Table110[[#This Row],[Quantity2]]*Table110[[#This Row],[U Cost]]</f>
        <v>0</v>
      </c>
      <c r="AB39" s="1"/>
      <c r="AC39" s="1"/>
      <c r="AD39" s="1">
        <f t="shared" si="2"/>
        <v>0</v>
      </c>
      <c r="AE39" s="1"/>
      <c r="AF39" s="1">
        <f>SUM(Table110[[#This Row],[Total 
Paid]:[Shipping 
Charged]])</f>
        <v>0</v>
      </c>
      <c r="AG39" s="1"/>
      <c r="AH39" s="1"/>
      <c r="AI39" s="1">
        <f t="shared" si="62"/>
        <v>0</v>
      </c>
      <c r="AK39" s="1"/>
      <c r="AL39" s="1"/>
      <c r="AM39" s="1"/>
      <c r="AN39" s="1"/>
      <c r="AP39" s="30"/>
      <c r="AQ39" s="1"/>
      <c r="AR39" s="1">
        <f t="shared" si="4"/>
        <v>0</v>
      </c>
      <c r="AS39" s="1"/>
      <c r="AT39" s="1"/>
      <c r="AU39" s="2">
        <f t="shared" si="7"/>
        <v>0</v>
      </c>
      <c r="AW39" s="1"/>
      <c r="AX39" s="1"/>
      <c r="AY39" s="1"/>
      <c r="AZ39" s="2">
        <f t="shared" si="100"/>
        <v>0</v>
      </c>
      <c r="BA39" s="2">
        <f>SUM(AF39,AH39,-AZ39,-Table110[[#This Row],[Sale Fee]])</f>
        <v>0</v>
      </c>
      <c r="BC39" s="1"/>
      <c r="BD39" s="1"/>
      <c r="BE39" s="1">
        <f t="shared" si="5"/>
        <v>0</v>
      </c>
    </row>
    <row r="40" spans="1:57" x14ac:dyDescent="0.25">
      <c r="A40" s="1"/>
      <c r="B40" s="1"/>
      <c r="E40" s="4"/>
      <c r="Q40" s="1"/>
      <c r="R40" s="1"/>
      <c r="S40" s="1">
        <f t="shared" ref="S40" si="117">R40*Q40</f>
        <v>0</v>
      </c>
      <c r="U40" s="1"/>
      <c r="V40" s="1"/>
      <c r="W40" s="1">
        <f t="shared" ref="W40" si="118">U40*V40</f>
        <v>0</v>
      </c>
      <c r="X40" s="1"/>
      <c r="Y40" s="1"/>
      <c r="Z40" s="1">
        <f>Table110[[#This Row],[Quantity2]]*Table110[[#This Row],[U Cost]]</f>
        <v>0</v>
      </c>
      <c r="AB40" s="1"/>
      <c r="AC40" s="1"/>
      <c r="AD40" s="1">
        <f t="shared" ref="AD40" si="119">AC40*AB40</f>
        <v>0</v>
      </c>
      <c r="AE40" s="1"/>
      <c r="AF40" s="1">
        <f>SUM(Table110[[#This Row],[Total 
Paid]:[Shipping 
Charged]])</f>
        <v>0</v>
      </c>
      <c r="AG40" s="1"/>
      <c r="AH40" s="1"/>
      <c r="AI40" s="1">
        <f t="shared" ref="AI40" si="120">SUM(AF40,AG40,AH40)</f>
        <v>0</v>
      </c>
      <c r="AK40" s="1"/>
      <c r="AL40" s="1"/>
      <c r="AM40" s="1"/>
      <c r="AN40" s="1"/>
      <c r="AP40" s="30"/>
      <c r="AQ40" s="1"/>
      <c r="AR40" s="1">
        <f t="shared" ref="AR40" si="121">AQ40*AP40</f>
        <v>0</v>
      </c>
      <c r="AS40" s="1"/>
      <c r="AT40" s="1"/>
      <c r="AU40" s="2">
        <f t="shared" ref="AU40" si="122">SUM(AR40:AT40)</f>
        <v>0</v>
      </c>
      <c r="AW40" s="1"/>
      <c r="AX40" s="1"/>
      <c r="AY40" s="1"/>
      <c r="AZ40" s="2">
        <f t="shared" ref="AZ40" si="123">SUM(AU40,AW40,AX40,AY40)</f>
        <v>0</v>
      </c>
      <c r="BA40" s="2">
        <f>SUM(AF40,AH40,-AZ40,-Table110[[#This Row],[Sale Fee]])</f>
        <v>0</v>
      </c>
      <c r="BC40" s="1"/>
      <c r="BD40" s="1"/>
      <c r="BE40" s="1">
        <f t="shared" ref="BE40" si="124">BD40*BC40</f>
        <v>0</v>
      </c>
    </row>
    <row r="41" spans="1:57" x14ac:dyDescent="0.25">
      <c r="A41" s="1"/>
      <c r="B41" s="1"/>
      <c r="Q41" s="1"/>
      <c r="R41" s="1"/>
      <c r="S41" s="1">
        <f t="shared" si="101"/>
        <v>0</v>
      </c>
      <c r="U41" s="1"/>
      <c r="V41" s="1"/>
      <c r="W41" s="1">
        <f t="shared" si="99"/>
        <v>0</v>
      </c>
      <c r="X41" s="1"/>
      <c r="Y41" s="1"/>
      <c r="Z41" s="1">
        <f>Table110[[#This Row],[Quantity2]]*Table110[[#This Row],[U Cost]]</f>
        <v>0</v>
      </c>
      <c r="AB41" s="1"/>
      <c r="AC41" s="1"/>
      <c r="AD41" s="1">
        <f t="shared" si="2"/>
        <v>0</v>
      </c>
      <c r="AE41" s="1"/>
      <c r="AF41" s="1">
        <f>SUM(Table110[[#This Row],[Total 
Paid]:[Shipping 
Charged]])</f>
        <v>0</v>
      </c>
      <c r="AG41" s="1"/>
      <c r="AH41" s="1"/>
      <c r="AI41" s="1">
        <f t="shared" si="62"/>
        <v>0</v>
      </c>
      <c r="AK41" s="1"/>
      <c r="AL41" s="1"/>
      <c r="AM41" s="1"/>
      <c r="AN41" s="1"/>
      <c r="AP41" s="30"/>
      <c r="AQ41" s="1"/>
      <c r="AR41" s="1">
        <f t="shared" si="4"/>
        <v>0</v>
      </c>
      <c r="AS41" s="1"/>
      <c r="AT41" s="1"/>
      <c r="AU41" s="2">
        <f t="shared" si="7"/>
        <v>0</v>
      </c>
      <c r="AW41" s="1"/>
      <c r="AX41" s="1"/>
      <c r="AY41" s="1"/>
      <c r="AZ41" s="2">
        <f t="shared" si="100"/>
        <v>0</v>
      </c>
      <c r="BA41" s="2">
        <f>SUM(AF41,AH41,-AZ41,-Table110[[#This Row],[Sale Fee]])</f>
        <v>0</v>
      </c>
      <c r="BC41" s="1"/>
      <c r="BD41" s="1"/>
      <c r="BE41" s="1">
        <f t="shared" si="5"/>
        <v>0</v>
      </c>
    </row>
    <row r="42" spans="1:57" x14ac:dyDescent="0.25">
      <c r="A42" s="1"/>
      <c r="B42" s="1"/>
      <c r="Q42" s="1"/>
      <c r="R42" s="1"/>
      <c r="S42" s="1">
        <f t="shared" si="101"/>
        <v>0</v>
      </c>
      <c r="U42" s="1"/>
      <c r="V42" s="1"/>
      <c r="W42" s="1">
        <f t="shared" si="99"/>
        <v>0</v>
      </c>
      <c r="X42" s="1"/>
      <c r="Y42" s="1"/>
      <c r="Z42" s="1">
        <f>Table110[[#This Row],[Quantity2]]*Table110[[#This Row],[U Cost]]</f>
        <v>0</v>
      </c>
      <c r="AB42" s="1"/>
      <c r="AC42" s="1"/>
      <c r="AD42" s="1">
        <f t="shared" si="2"/>
        <v>0</v>
      </c>
      <c r="AE42" s="1"/>
      <c r="AF42" s="1">
        <f>SUM(Table110[[#This Row],[Total 
Paid]:[Shipping 
Charged]])</f>
        <v>0</v>
      </c>
      <c r="AG42" s="1"/>
      <c r="AH42" s="1"/>
      <c r="AI42" s="1">
        <f t="shared" si="62"/>
        <v>0</v>
      </c>
      <c r="AK42" s="1"/>
      <c r="AL42" s="1"/>
      <c r="AM42" s="1"/>
      <c r="AN42" s="1"/>
      <c r="AP42" s="30"/>
      <c r="AQ42" s="1"/>
      <c r="AR42" s="1">
        <f t="shared" si="4"/>
        <v>0</v>
      </c>
      <c r="AS42" s="1"/>
      <c r="AT42" s="1"/>
      <c r="AU42" s="2">
        <f t="shared" si="7"/>
        <v>0</v>
      </c>
      <c r="AW42" s="1"/>
      <c r="AX42" s="1"/>
      <c r="AY42" s="1"/>
      <c r="AZ42" s="2">
        <f t="shared" si="100"/>
        <v>0</v>
      </c>
      <c r="BA42" s="2">
        <f>SUM(AF42,AH42,-AZ42,-Table110[[#This Row],[Sale Fee]])</f>
        <v>0</v>
      </c>
      <c r="BC42" s="1"/>
      <c r="BD42" s="1"/>
      <c r="BE42" s="1">
        <f t="shared" si="5"/>
        <v>0</v>
      </c>
    </row>
    <row r="43" spans="1:57" x14ac:dyDescent="0.25">
      <c r="A43" s="1"/>
      <c r="B43" s="1"/>
      <c r="E43" s="4"/>
      <c r="Q43" s="1"/>
      <c r="R43" s="1"/>
      <c r="S43" s="1">
        <f t="shared" ref="S43:S45" si="125">R43*Q43</f>
        <v>0</v>
      </c>
      <c r="U43" s="1"/>
      <c r="V43" s="1"/>
      <c r="W43" s="1">
        <f t="shared" ref="W43:W45" si="126">U43*V43</f>
        <v>0</v>
      </c>
      <c r="X43" s="1"/>
      <c r="Y43" s="1"/>
      <c r="Z43" s="1">
        <f>Table110[[#This Row],[Quantity2]]*Table110[[#This Row],[U Cost]]</f>
        <v>0</v>
      </c>
      <c r="AB43" s="1"/>
      <c r="AC43" s="1"/>
      <c r="AD43" s="1">
        <f t="shared" ref="AD43:AD45" si="127">AC43*AB43</f>
        <v>0</v>
      </c>
      <c r="AE43" s="1"/>
      <c r="AF43" s="1">
        <f>SUM(Table110[[#This Row],[Total 
Paid]:[Shipping 
Charged]])</f>
        <v>0</v>
      </c>
      <c r="AG43" s="1"/>
      <c r="AH43" s="1"/>
      <c r="AI43" s="1">
        <f t="shared" ref="AI43:AI45" si="128">SUM(AF43,AG43,AH43)</f>
        <v>0</v>
      </c>
      <c r="AK43" s="1"/>
      <c r="AL43" s="1"/>
      <c r="AM43" s="1"/>
      <c r="AN43" s="1"/>
      <c r="AP43" s="30"/>
      <c r="AQ43" s="1"/>
      <c r="AR43" s="1">
        <f t="shared" ref="AR43:AR45" si="129">AQ43*AP43</f>
        <v>0</v>
      </c>
      <c r="AS43" s="1"/>
      <c r="AT43" s="1"/>
      <c r="AU43" s="2">
        <f t="shared" ref="AU43:AU45" si="130">SUM(AR43:AT43)</f>
        <v>0</v>
      </c>
      <c r="AW43" s="1"/>
      <c r="AX43" s="1"/>
      <c r="AY43" s="1"/>
      <c r="AZ43" s="2">
        <f t="shared" ref="AZ43:AZ45" si="131">SUM(AU43,AW43,AX43,AY43)</f>
        <v>0</v>
      </c>
      <c r="BA43" s="2">
        <f>SUM(AF43,AH43,-AZ43,-Table110[[#This Row],[Sale Fee]])</f>
        <v>0</v>
      </c>
      <c r="BC43" s="1"/>
      <c r="BD43" s="1"/>
      <c r="BE43" s="1">
        <f t="shared" ref="BE43:BE45" si="132">BD43*BC43</f>
        <v>0</v>
      </c>
    </row>
    <row r="44" spans="1:57" x14ac:dyDescent="0.25">
      <c r="A44" s="1"/>
      <c r="B44" s="1"/>
      <c r="E44" s="4"/>
      <c r="Q44" s="1"/>
      <c r="R44" s="1"/>
      <c r="S44" s="1">
        <f t="shared" ref="S44" si="133">R44*Q44</f>
        <v>0</v>
      </c>
      <c r="U44" s="1"/>
      <c r="V44" s="1"/>
      <c r="W44" s="1">
        <f t="shared" ref="W44" si="134">U44*V44</f>
        <v>0</v>
      </c>
      <c r="X44" s="1"/>
      <c r="Y44" s="1"/>
      <c r="Z44" s="1">
        <f>Table110[[#This Row],[Quantity2]]*Table110[[#This Row],[U Cost]]</f>
        <v>0</v>
      </c>
      <c r="AB44" s="1"/>
      <c r="AC44" s="1"/>
      <c r="AD44" s="1">
        <f t="shared" ref="AD44" si="135">AC44*AB44</f>
        <v>0</v>
      </c>
      <c r="AE44" s="1"/>
      <c r="AF44" s="1">
        <f>SUM(Table110[[#This Row],[Total 
Paid]:[Shipping 
Charged]])</f>
        <v>0</v>
      </c>
      <c r="AG44" s="1"/>
      <c r="AH44" s="1"/>
      <c r="AI44" s="1">
        <f t="shared" ref="AI44" si="136">SUM(AF44,AG44,AH44)</f>
        <v>0</v>
      </c>
      <c r="AK44" s="1"/>
      <c r="AL44" s="1"/>
      <c r="AM44" s="1"/>
      <c r="AN44" s="1"/>
      <c r="AP44" s="30"/>
      <c r="AQ44" s="1"/>
      <c r="AR44" s="1">
        <f t="shared" ref="AR44" si="137">AQ44*AP44</f>
        <v>0</v>
      </c>
      <c r="AS44" s="1"/>
      <c r="AT44" s="1"/>
      <c r="AU44" s="2">
        <f t="shared" ref="AU44" si="138">SUM(AR44:AT44)</f>
        <v>0</v>
      </c>
      <c r="AW44" s="1"/>
      <c r="AX44" s="1"/>
      <c r="AY44" s="1"/>
      <c r="AZ44" s="2">
        <f t="shared" ref="AZ44" si="139">SUM(AU44,AW44,AX44,AY44)</f>
        <v>0</v>
      </c>
      <c r="BA44" s="2">
        <f>SUM(AF44,AH44,-AZ44,-Table110[[#This Row],[Sale Fee]])</f>
        <v>0</v>
      </c>
      <c r="BC44" s="1"/>
      <c r="BD44" s="1"/>
      <c r="BE44" s="1">
        <f t="shared" ref="BE44" si="140">BD44*BC44</f>
        <v>0</v>
      </c>
    </row>
    <row r="45" spans="1:57" x14ac:dyDescent="0.25">
      <c r="A45" s="1"/>
      <c r="B45" s="1"/>
      <c r="E45" s="4"/>
      <c r="Q45" s="1"/>
      <c r="R45" s="1"/>
      <c r="S45" s="1">
        <f t="shared" si="125"/>
        <v>0</v>
      </c>
      <c r="U45" s="1"/>
      <c r="V45" s="1"/>
      <c r="W45" s="1">
        <f t="shared" si="126"/>
        <v>0</v>
      </c>
      <c r="X45" s="1"/>
      <c r="Y45" s="1"/>
      <c r="Z45" s="1">
        <f>Table110[[#This Row],[Quantity2]]*Table110[[#This Row],[U Cost]]</f>
        <v>0</v>
      </c>
      <c r="AB45" s="1"/>
      <c r="AC45" s="1"/>
      <c r="AD45" s="1">
        <f t="shared" si="127"/>
        <v>0</v>
      </c>
      <c r="AE45" s="1"/>
      <c r="AF45" s="1">
        <f>SUM(Table110[[#This Row],[Total 
Paid]:[Shipping 
Charged]])</f>
        <v>0</v>
      </c>
      <c r="AG45" s="1"/>
      <c r="AH45" s="1"/>
      <c r="AI45" s="1">
        <f t="shared" si="128"/>
        <v>0</v>
      </c>
      <c r="AK45" s="1"/>
      <c r="AL45" s="1"/>
      <c r="AM45" s="1"/>
      <c r="AN45" s="1"/>
      <c r="AP45" s="30"/>
      <c r="AQ45" s="1"/>
      <c r="AR45" s="1">
        <f t="shared" si="129"/>
        <v>0</v>
      </c>
      <c r="AS45" s="1"/>
      <c r="AT45" s="1"/>
      <c r="AU45" s="2">
        <f t="shared" si="130"/>
        <v>0</v>
      </c>
      <c r="AW45" s="1"/>
      <c r="AX45" s="1"/>
      <c r="AY45" s="1"/>
      <c r="AZ45" s="2">
        <f t="shared" si="131"/>
        <v>0</v>
      </c>
      <c r="BA45" s="2">
        <f>SUM(AF45,AH45,-AZ45,-Table110[[#This Row],[Sale Fee]])</f>
        <v>0</v>
      </c>
      <c r="BC45" s="1"/>
      <c r="BD45" s="1"/>
      <c r="BE45" s="1">
        <f t="shared" si="132"/>
        <v>0</v>
      </c>
    </row>
    <row r="46" spans="1:57" x14ac:dyDescent="0.25">
      <c r="A46" s="1"/>
      <c r="B46" s="1"/>
      <c r="E46" s="4"/>
      <c r="Q46" s="1"/>
      <c r="R46" s="1"/>
      <c r="S46" s="1">
        <f t="shared" ref="S46" si="141">R46*Q46</f>
        <v>0</v>
      </c>
      <c r="U46" s="1"/>
      <c r="V46" s="1"/>
      <c r="W46" s="1">
        <f t="shared" ref="W46" si="142">U46*V46</f>
        <v>0</v>
      </c>
      <c r="X46" s="1"/>
      <c r="Y46" s="1"/>
      <c r="Z46" s="1">
        <f>Table110[[#This Row],[Quantity2]]*Table110[[#This Row],[U Cost]]</f>
        <v>0</v>
      </c>
      <c r="AB46" s="1"/>
      <c r="AC46" s="1"/>
      <c r="AD46" s="1">
        <f t="shared" ref="AD46" si="143">AC46*AB46</f>
        <v>0</v>
      </c>
      <c r="AE46" s="1"/>
      <c r="AF46" s="1">
        <f>SUM(Table110[[#This Row],[Total 
Paid]:[Shipping 
Charged]])</f>
        <v>0</v>
      </c>
      <c r="AG46" s="1"/>
      <c r="AH46" s="1"/>
      <c r="AI46" s="1">
        <f t="shared" ref="AI46" si="144">SUM(AF46,AG46,AH46)</f>
        <v>0</v>
      </c>
      <c r="AK46" s="1"/>
      <c r="AL46" s="1"/>
      <c r="AM46" s="1"/>
      <c r="AN46" s="1"/>
      <c r="AP46" s="30"/>
      <c r="AQ46" s="1"/>
      <c r="AR46" s="1">
        <f t="shared" ref="AR46" si="145">AQ46*AP46</f>
        <v>0</v>
      </c>
      <c r="AS46" s="1"/>
      <c r="AT46" s="1"/>
      <c r="AU46" s="2">
        <f t="shared" ref="AU46" si="146">SUM(AR46:AT46)</f>
        <v>0</v>
      </c>
      <c r="AW46" s="1"/>
      <c r="AX46" s="1"/>
      <c r="AY46" s="1"/>
      <c r="AZ46" s="2">
        <f t="shared" ref="AZ46" si="147">SUM(AU46,AW46,AX46,AY46)</f>
        <v>0</v>
      </c>
      <c r="BA46" s="2">
        <f>SUM(AF46,AH46,-AZ46,-Table110[[#This Row],[Sale Fee]])</f>
        <v>0</v>
      </c>
      <c r="BC46" s="1"/>
      <c r="BD46" s="1"/>
      <c r="BE46" s="1">
        <f t="shared" ref="BE46" si="148">BD46*BC46</f>
        <v>0</v>
      </c>
    </row>
    <row r="47" spans="1:57" x14ac:dyDescent="0.25">
      <c r="A47" s="1"/>
      <c r="B47" s="1"/>
      <c r="E47" s="4"/>
      <c r="Q47" s="1"/>
      <c r="R47" s="1"/>
      <c r="S47" s="1">
        <f t="shared" ref="S47:S48" si="149">R47*Q47</f>
        <v>0</v>
      </c>
      <c r="U47" s="1"/>
      <c r="V47" s="1"/>
      <c r="W47" s="1">
        <f t="shared" ref="W47:W48" si="150">U47*V47</f>
        <v>0</v>
      </c>
      <c r="X47" s="1"/>
      <c r="Y47" s="1"/>
      <c r="Z47" s="1">
        <f>Table110[[#This Row],[Quantity2]]*Table110[[#This Row],[U Cost]]</f>
        <v>0</v>
      </c>
      <c r="AB47" s="1"/>
      <c r="AC47" s="1"/>
      <c r="AD47" s="1">
        <f t="shared" ref="AD47:AD48" si="151">AC47*AB47</f>
        <v>0</v>
      </c>
      <c r="AE47" s="1"/>
      <c r="AF47" s="1">
        <f>SUM(Table110[[#This Row],[Total 
Paid]:[Shipping 
Charged]])</f>
        <v>0</v>
      </c>
      <c r="AG47" s="1"/>
      <c r="AH47" s="1"/>
      <c r="AI47" s="1">
        <f t="shared" ref="AI47:AI48" si="152">SUM(AF47,AG47,AH47)</f>
        <v>0</v>
      </c>
      <c r="AK47" s="1"/>
      <c r="AL47" s="1"/>
      <c r="AM47" s="1"/>
      <c r="AN47" s="1"/>
      <c r="AP47" s="30"/>
      <c r="AQ47" s="1"/>
      <c r="AR47" s="1">
        <f t="shared" ref="AR47:AR48" si="153">AQ47*AP47</f>
        <v>0</v>
      </c>
      <c r="AS47" s="1"/>
      <c r="AT47" s="1"/>
      <c r="AU47" s="2">
        <f t="shared" ref="AU47:AU48" si="154">SUM(AR47:AT47)</f>
        <v>0</v>
      </c>
      <c r="AW47" s="1"/>
      <c r="AX47" s="1"/>
      <c r="AY47" s="1"/>
      <c r="AZ47" s="2">
        <f t="shared" ref="AZ47:AZ48" si="155">SUM(AU47,AW47,AX47,AY47)</f>
        <v>0</v>
      </c>
      <c r="BA47" s="2">
        <f>SUM(AF47,AH47,-AZ47,-Table110[[#This Row],[Sale Fee]])</f>
        <v>0</v>
      </c>
      <c r="BC47" s="1"/>
      <c r="BD47" s="1"/>
      <c r="BE47" s="1">
        <f t="shared" ref="BE47:BE48" si="156">BD47*BC47</f>
        <v>0</v>
      </c>
    </row>
    <row r="48" spans="1:57" x14ac:dyDescent="0.25">
      <c r="A48" s="1"/>
      <c r="B48" s="1"/>
      <c r="E48" s="4"/>
      <c r="Q48" s="1"/>
      <c r="R48" s="1"/>
      <c r="S48" s="1">
        <f t="shared" si="149"/>
        <v>0</v>
      </c>
      <c r="U48" s="1"/>
      <c r="V48" s="1"/>
      <c r="W48" s="1">
        <f t="shared" si="150"/>
        <v>0</v>
      </c>
      <c r="X48" s="1"/>
      <c r="Y48" s="1"/>
      <c r="Z48" s="1">
        <f>Table110[[#This Row],[Quantity2]]*Table110[[#This Row],[U Cost]]</f>
        <v>0</v>
      </c>
      <c r="AB48" s="1"/>
      <c r="AC48" s="1"/>
      <c r="AD48" s="1">
        <f t="shared" si="151"/>
        <v>0</v>
      </c>
      <c r="AE48" s="1"/>
      <c r="AF48" s="1">
        <f>SUM(Table110[[#This Row],[Total 
Paid]:[Shipping 
Charged]])</f>
        <v>0</v>
      </c>
      <c r="AG48" s="1"/>
      <c r="AH48" s="1"/>
      <c r="AI48" s="1">
        <f t="shared" si="152"/>
        <v>0</v>
      </c>
      <c r="AK48" s="1"/>
      <c r="AL48" s="1"/>
      <c r="AM48" s="1"/>
      <c r="AN48" s="1"/>
      <c r="AP48" s="30"/>
      <c r="AQ48" s="1"/>
      <c r="AR48" s="1">
        <f t="shared" si="153"/>
        <v>0</v>
      </c>
      <c r="AS48" s="1"/>
      <c r="AT48" s="1"/>
      <c r="AU48" s="2">
        <f t="shared" si="154"/>
        <v>0</v>
      </c>
      <c r="AW48" s="1"/>
      <c r="AX48" s="1"/>
      <c r="AY48" s="1"/>
      <c r="AZ48" s="2">
        <f t="shared" si="155"/>
        <v>0</v>
      </c>
      <c r="BA48" s="2">
        <f>SUM(AF48,AH48,-AZ48,-Table110[[#This Row],[Sale Fee]])</f>
        <v>0</v>
      </c>
      <c r="BC48" s="1"/>
      <c r="BD48" s="1"/>
      <c r="BE48" s="1">
        <f t="shared" si="156"/>
        <v>0</v>
      </c>
    </row>
    <row r="49" spans="1:57" x14ac:dyDescent="0.25">
      <c r="A49" s="1"/>
      <c r="B49" s="1"/>
      <c r="Q49" s="1"/>
      <c r="R49" s="1"/>
      <c r="S49" s="1">
        <f t="shared" si="101"/>
        <v>0</v>
      </c>
      <c r="U49" s="1"/>
      <c r="V49" s="1"/>
      <c r="W49" s="1">
        <f t="shared" si="99"/>
        <v>0</v>
      </c>
      <c r="X49" s="1"/>
      <c r="Y49" s="1"/>
      <c r="Z49" s="1">
        <f>Table110[[#This Row],[Quantity2]]*Table110[[#This Row],[U Cost]]</f>
        <v>0</v>
      </c>
      <c r="AB49" s="1"/>
      <c r="AC49" s="1"/>
      <c r="AD49" s="1">
        <f t="shared" si="2"/>
        <v>0</v>
      </c>
      <c r="AE49" s="1"/>
      <c r="AF49" s="1">
        <f>SUM(Table110[[#This Row],[Total 
Paid]:[Shipping 
Charged]])</f>
        <v>0</v>
      </c>
      <c r="AG49" s="1"/>
      <c r="AH49" s="1"/>
      <c r="AI49" s="1">
        <f t="shared" si="62"/>
        <v>0</v>
      </c>
      <c r="AK49" s="1"/>
      <c r="AL49" s="1"/>
      <c r="AM49" s="1"/>
      <c r="AN49" s="1"/>
      <c r="AP49" s="30"/>
      <c r="AQ49" s="1"/>
      <c r="AR49" s="1">
        <f t="shared" si="4"/>
        <v>0</v>
      </c>
      <c r="AS49" s="1"/>
      <c r="AT49" s="1"/>
      <c r="AU49" s="2">
        <f t="shared" si="7"/>
        <v>0</v>
      </c>
      <c r="AW49" s="1"/>
      <c r="AX49" s="1"/>
      <c r="AY49" s="1"/>
      <c r="AZ49" s="2">
        <f t="shared" si="100"/>
        <v>0</v>
      </c>
      <c r="BA49" s="2">
        <f>SUM(AF49,AH49,-AZ49,-Table110[[#This Row],[Sale Fee]])</f>
        <v>0</v>
      </c>
      <c r="BC49" s="1"/>
      <c r="BD49" s="1"/>
      <c r="BE49" s="1">
        <f t="shared" si="5"/>
        <v>0</v>
      </c>
    </row>
    <row r="50" spans="1:57" x14ac:dyDescent="0.25">
      <c r="A50" s="1"/>
      <c r="B50" s="1"/>
      <c r="Q50" s="1"/>
      <c r="R50" s="1"/>
      <c r="S50" s="1">
        <f t="shared" si="101"/>
        <v>0</v>
      </c>
      <c r="U50" s="1"/>
      <c r="V50" s="1"/>
      <c r="W50" s="1">
        <f t="shared" si="99"/>
        <v>0</v>
      </c>
      <c r="X50" s="1"/>
      <c r="Y50" s="1"/>
      <c r="Z50" s="1">
        <f>Table110[[#This Row],[Quantity2]]*Table110[[#This Row],[U Cost]]</f>
        <v>0</v>
      </c>
      <c r="AB50" s="1"/>
      <c r="AC50" s="1"/>
      <c r="AD50" s="1">
        <f t="shared" si="2"/>
        <v>0</v>
      </c>
      <c r="AE50" s="1"/>
      <c r="AF50" s="1">
        <f>SUM(Table110[[#This Row],[Total 
Paid]:[Shipping 
Charged]])</f>
        <v>0</v>
      </c>
      <c r="AG50" s="1"/>
      <c r="AH50" s="1"/>
      <c r="AI50" s="1">
        <f t="shared" si="62"/>
        <v>0</v>
      </c>
      <c r="AK50" s="1"/>
      <c r="AL50" s="1"/>
      <c r="AM50" s="1"/>
      <c r="AN50" s="1"/>
      <c r="AP50" s="30"/>
      <c r="AQ50" s="1"/>
      <c r="AR50" s="1">
        <f t="shared" si="4"/>
        <v>0</v>
      </c>
      <c r="AS50" s="1"/>
      <c r="AT50" s="1"/>
      <c r="AU50" s="2">
        <f t="shared" si="7"/>
        <v>0</v>
      </c>
      <c r="AW50" s="1"/>
      <c r="AX50" s="1"/>
      <c r="AY50" s="1"/>
      <c r="AZ50" s="2">
        <f t="shared" si="100"/>
        <v>0</v>
      </c>
      <c r="BA50" s="2">
        <f>SUM(AF50,AH50,-AZ50,-Table110[[#This Row],[Sale Fee]])</f>
        <v>0</v>
      </c>
      <c r="BC50" s="1"/>
      <c r="BD50" s="1"/>
      <c r="BE50" s="1">
        <f t="shared" si="5"/>
        <v>0</v>
      </c>
    </row>
    <row r="51" spans="1:57" x14ac:dyDescent="0.25">
      <c r="A51" s="1"/>
      <c r="B51" s="1"/>
      <c r="Q51" s="1"/>
      <c r="R51" s="1"/>
      <c r="S51" s="1">
        <f t="shared" si="101"/>
        <v>0</v>
      </c>
      <c r="U51" s="1"/>
      <c r="V51" s="1"/>
      <c r="W51" s="1">
        <f t="shared" si="99"/>
        <v>0</v>
      </c>
      <c r="X51" s="1"/>
      <c r="Y51" s="1"/>
      <c r="Z51" s="1">
        <f>Table110[[#This Row],[Quantity2]]*Table110[[#This Row],[U Cost]]</f>
        <v>0</v>
      </c>
      <c r="AB51" s="1"/>
      <c r="AC51" s="1"/>
      <c r="AD51" s="1">
        <f t="shared" si="2"/>
        <v>0</v>
      </c>
      <c r="AE51" s="1"/>
      <c r="AF51" s="1">
        <f>SUM(Table110[[#This Row],[Total 
Paid]:[Shipping 
Charged]])</f>
        <v>0</v>
      </c>
      <c r="AG51" s="1"/>
      <c r="AH51" s="1"/>
      <c r="AI51" s="1">
        <f t="shared" si="62"/>
        <v>0</v>
      </c>
      <c r="AK51" s="1"/>
      <c r="AL51" s="1"/>
      <c r="AM51" s="1"/>
      <c r="AN51" s="1"/>
      <c r="AP51" s="30"/>
      <c r="AQ51" s="1"/>
      <c r="AR51" s="1">
        <f t="shared" si="4"/>
        <v>0</v>
      </c>
      <c r="AS51" s="1"/>
      <c r="AT51" s="1"/>
      <c r="AU51" s="2">
        <f t="shared" si="7"/>
        <v>0</v>
      </c>
      <c r="AW51" s="1"/>
      <c r="AX51" s="1"/>
      <c r="AY51" s="1"/>
      <c r="AZ51" s="2">
        <f t="shared" si="100"/>
        <v>0</v>
      </c>
      <c r="BA51" s="2">
        <f>SUM(AF51,AH51,-AZ51,-Table110[[#This Row],[Sale Fee]])</f>
        <v>0</v>
      </c>
      <c r="BC51" s="1"/>
      <c r="BD51" s="1"/>
      <c r="BE51" s="1">
        <f t="shared" si="5"/>
        <v>0</v>
      </c>
    </row>
    <row r="52" spans="1:57" x14ac:dyDescent="0.25">
      <c r="A52" s="1"/>
      <c r="B52" s="1"/>
      <c r="E52" s="4"/>
      <c r="F52" s="4"/>
      <c r="Q52" s="1"/>
      <c r="R52" s="1"/>
      <c r="S52" s="1">
        <f t="shared" si="101"/>
        <v>0</v>
      </c>
      <c r="U52" s="1"/>
      <c r="V52" s="1"/>
      <c r="W52" s="1">
        <f t="shared" si="99"/>
        <v>0</v>
      </c>
      <c r="X52" s="1"/>
      <c r="Y52" s="1"/>
      <c r="Z52" s="1">
        <f>Table110[[#This Row],[Quantity2]]*Table110[[#This Row],[U Cost]]</f>
        <v>0</v>
      </c>
      <c r="AB52" s="1"/>
      <c r="AC52" s="1"/>
      <c r="AD52" s="1">
        <f t="shared" si="2"/>
        <v>0</v>
      </c>
      <c r="AE52" s="1"/>
      <c r="AF52" s="1">
        <f>SUM(Table110[[#This Row],[Total 
Paid]:[Shipping 
Charged]])</f>
        <v>0</v>
      </c>
      <c r="AG52" s="1"/>
      <c r="AH52" s="1"/>
      <c r="AI52" s="1">
        <f t="shared" si="62"/>
        <v>0</v>
      </c>
      <c r="AK52" s="1"/>
      <c r="AL52" s="1"/>
      <c r="AM52" s="1"/>
      <c r="AN52" s="1"/>
      <c r="AP52" s="30"/>
      <c r="AQ52" s="1"/>
      <c r="AR52" s="1">
        <f t="shared" si="4"/>
        <v>0</v>
      </c>
      <c r="AS52" s="1"/>
      <c r="AT52" s="1"/>
      <c r="AU52" s="2">
        <f t="shared" si="7"/>
        <v>0</v>
      </c>
      <c r="AW52" s="1"/>
      <c r="AX52" s="1"/>
      <c r="AY52" s="1"/>
      <c r="AZ52" s="2">
        <f t="shared" si="100"/>
        <v>0</v>
      </c>
      <c r="BA52" s="2">
        <f>SUM(AF52,AH52,-AZ52,-Table110[[#This Row],[Sale Fee]])</f>
        <v>0</v>
      </c>
      <c r="BC52" s="1"/>
      <c r="BD52" s="1"/>
      <c r="BE52" s="1">
        <f t="shared" si="5"/>
        <v>0</v>
      </c>
    </row>
    <row r="53" spans="1:57" x14ac:dyDescent="0.25">
      <c r="A53" s="1"/>
      <c r="B53" s="1"/>
      <c r="E53" s="4"/>
      <c r="F53" s="4"/>
      <c r="Q53" s="1"/>
      <c r="R53" s="1"/>
      <c r="S53" s="1">
        <f t="shared" si="101"/>
        <v>0</v>
      </c>
      <c r="U53" s="1"/>
      <c r="V53" s="1"/>
      <c r="W53" s="1">
        <f t="shared" si="99"/>
        <v>0</v>
      </c>
      <c r="X53" s="1"/>
      <c r="Y53" s="1"/>
      <c r="Z53" s="1">
        <f>Table110[[#This Row],[Quantity2]]*Table110[[#This Row],[U Cost]]</f>
        <v>0</v>
      </c>
      <c r="AB53" s="1"/>
      <c r="AC53" s="1"/>
      <c r="AD53" s="1">
        <f t="shared" si="2"/>
        <v>0</v>
      </c>
      <c r="AE53" s="1"/>
      <c r="AF53" s="1">
        <f>SUM(Table110[[#This Row],[Total 
Paid]:[Shipping 
Charged]])</f>
        <v>0</v>
      </c>
      <c r="AG53" s="1"/>
      <c r="AH53" s="1"/>
      <c r="AI53" s="1">
        <f t="shared" si="62"/>
        <v>0</v>
      </c>
      <c r="AK53" s="1"/>
      <c r="AL53" s="1"/>
      <c r="AM53" s="1"/>
      <c r="AN53" s="1"/>
      <c r="AP53" s="30"/>
      <c r="AQ53" s="1"/>
      <c r="AR53" s="1">
        <f t="shared" si="4"/>
        <v>0</v>
      </c>
      <c r="AS53" s="1"/>
      <c r="AT53" s="1"/>
      <c r="AU53" s="2">
        <f t="shared" si="7"/>
        <v>0</v>
      </c>
      <c r="AW53" s="1"/>
      <c r="AX53" s="1"/>
      <c r="AY53" s="1"/>
      <c r="AZ53" s="2">
        <f t="shared" si="100"/>
        <v>0</v>
      </c>
      <c r="BA53" s="2">
        <f>SUM(AF53,AH53,-AZ53,-Table110[[#This Row],[Sale Fee]])</f>
        <v>0</v>
      </c>
      <c r="BC53" s="1"/>
      <c r="BD53" s="1"/>
      <c r="BE53" s="1">
        <f t="shared" si="5"/>
        <v>0</v>
      </c>
    </row>
    <row r="54" spans="1:57" x14ac:dyDescent="0.25">
      <c r="A54" s="1"/>
      <c r="B54" s="1"/>
      <c r="Q54" s="1"/>
      <c r="R54" s="1"/>
      <c r="S54" s="1">
        <f t="shared" si="101"/>
        <v>0</v>
      </c>
      <c r="U54" s="1"/>
      <c r="V54" s="1"/>
      <c r="W54" s="1">
        <f t="shared" si="99"/>
        <v>0</v>
      </c>
      <c r="X54" s="1"/>
      <c r="Y54" s="1"/>
      <c r="Z54" s="1">
        <f>Table110[[#This Row],[Quantity2]]*Table110[[#This Row],[U Cost]]</f>
        <v>0</v>
      </c>
      <c r="AB54" s="1"/>
      <c r="AC54" s="1"/>
      <c r="AD54" s="1">
        <f t="shared" si="2"/>
        <v>0</v>
      </c>
      <c r="AE54" s="1"/>
      <c r="AF54" s="1">
        <f>SUM(Table110[[#This Row],[Total 
Paid]:[Shipping 
Charged]])</f>
        <v>0</v>
      </c>
      <c r="AG54" s="1"/>
      <c r="AH54" s="1"/>
      <c r="AI54" s="1">
        <f t="shared" si="62"/>
        <v>0</v>
      </c>
      <c r="AK54" s="1"/>
      <c r="AL54" s="1"/>
      <c r="AM54" s="1"/>
      <c r="AN54" s="1"/>
      <c r="AP54" s="30"/>
      <c r="AQ54" s="1"/>
      <c r="AR54" s="1">
        <f t="shared" si="4"/>
        <v>0</v>
      </c>
      <c r="AS54" s="1"/>
      <c r="AT54" s="1"/>
      <c r="AU54" s="2">
        <f t="shared" si="7"/>
        <v>0</v>
      </c>
      <c r="AW54" s="1"/>
      <c r="AX54" s="1"/>
      <c r="AY54" s="1"/>
      <c r="AZ54" s="2">
        <f t="shared" si="100"/>
        <v>0</v>
      </c>
      <c r="BA54" s="2">
        <f>SUM(AF54,AH54,-AZ54,-Table110[[#This Row],[Sale Fee]])</f>
        <v>0</v>
      </c>
      <c r="BC54" s="1"/>
      <c r="BD54" s="1"/>
      <c r="BE54" s="1">
        <f t="shared" si="5"/>
        <v>0</v>
      </c>
    </row>
    <row r="55" spans="1:57" x14ac:dyDescent="0.25">
      <c r="A55" s="1"/>
      <c r="B55" s="1"/>
      <c r="Q55" s="1"/>
      <c r="R55" s="1"/>
      <c r="S55" s="1">
        <f t="shared" si="101"/>
        <v>0</v>
      </c>
      <c r="U55" s="1"/>
      <c r="V55" s="1"/>
      <c r="W55" s="1">
        <f t="shared" si="99"/>
        <v>0</v>
      </c>
      <c r="X55" s="1"/>
      <c r="Y55" s="1"/>
      <c r="Z55" s="1">
        <f>Table110[[#This Row],[Quantity2]]*Table110[[#This Row],[U Cost]]</f>
        <v>0</v>
      </c>
      <c r="AB55" s="1"/>
      <c r="AC55" s="1"/>
      <c r="AD55" s="1">
        <f t="shared" si="2"/>
        <v>0</v>
      </c>
      <c r="AE55" s="1"/>
      <c r="AF55" s="1">
        <f>SUM(Table110[[#This Row],[Total 
Paid]:[Shipping 
Charged]])</f>
        <v>0</v>
      </c>
      <c r="AG55" s="1"/>
      <c r="AH55" s="1"/>
      <c r="AI55" s="1">
        <f t="shared" si="62"/>
        <v>0</v>
      </c>
      <c r="AK55" s="1"/>
      <c r="AL55" s="1"/>
      <c r="AM55" s="1"/>
      <c r="AN55" s="1"/>
      <c r="AP55" s="30"/>
      <c r="AQ55" s="1"/>
      <c r="AR55" s="1">
        <f t="shared" si="4"/>
        <v>0</v>
      </c>
      <c r="AS55" s="1"/>
      <c r="AT55" s="1"/>
      <c r="AU55" s="2">
        <f t="shared" si="7"/>
        <v>0</v>
      </c>
      <c r="AW55" s="1"/>
      <c r="AX55" s="1"/>
      <c r="AY55" s="1"/>
      <c r="AZ55" s="2">
        <f t="shared" si="100"/>
        <v>0</v>
      </c>
      <c r="BA55" s="2">
        <f>SUM(AF55,AH55,-AZ55,-Table110[[#This Row],[Sale Fee]])</f>
        <v>0</v>
      </c>
      <c r="BC55" s="1"/>
      <c r="BD55" s="1"/>
      <c r="BE55" s="1">
        <f t="shared" si="5"/>
        <v>0</v>
      </c>
    </row>
    <row r="56" spans="1:57" x14ac:dyDescent="0.25">
      <c r="A56" s="1"/>
      <c r="B56" s="1"/>
      <c r="Q56" s="1"/>
      <c r="R56" s="1"/>
      <c r="S56" s="1">
        <f t="shared" si="101"/>
        <v>0</v>
      </c>
      <c r="U56" s="1"/>
      <c r="V56" s="1"/>
      <c r="W56" s="1">
        <f t="shared" si="99"/>
        <v>0</v>
      </c>
      <c r="X56" s="1"/>
      <c r="Y56" s="1"/>
      <c r="Z56" s="1">
        <f>Table110[[#This Row],[Quantity2]]*Table110[[#This Row],[U Cost]]</f>
        <v>0</v>
      </c>
      <c r="AB56" s="1"/>
      <c r="AC56" s="1"/>
      <c r="AD56" s="1">
        <f t="shared" si="2"/>
        <v>0</v>
      </c>
      <c r="AE56" s="1"/>
      <c r="AF56" s="1">
        <f>SUM(Table110[[#This Row],[Total 
Paid]:[Shipping 
Charged]])</f>
        <v>0</v>
      </c>
      <c r="AG56" s="1"/>
      <c r="AH56" s="1"/>
      <c r="AI56" s="1">
        <f t="shared" si="62"/>
        <v>0</v>
      </c>
      <c r="AK56" s="1"/>
      <c r="AL56" s="1"/>
      <c r="AM56" s="1"/>
      <c r="AN56" s="1"/>
      <c r="AP56" s="30"/>
      <c r="AQ56" s="1"/>
      <c r="AR56" s="1">
        <f t="shared" si="4"/>
        <v>0</v>
      </c>
      <c r="AS56" s="1"/>
      <c r="AT56" s="1"/>
      <c r="AU56" s="2">
        <f t="shared" si="7"/>
        <v>0</v>
      </c>
      <c r="AW56" s="1"/>
      <c r="AX56" s="1"/>
      <c r="AY56" s="1"/>
      <c r="AZ56" s="2">
        <f t="shared" si="100"/>
        <v>0</v>
      </c>
      <c r="BA56" s="2">
        <f>SUM(AF56,AH56,-AZ56,-Table110[[#This Row],[Sale Fee]])</f>
        <v>0</v>
      </c>
      <c r="BC56" s="1"/>
      <c r="BD56" s="1"/>
      <c r="BE56" s="1">
        <f t="shared" si="5"/>
        <v>0</v>
      </c>
    </row>
    <row r="57" spans="1:57" x14ac:dyDescent="0.25">
      <c r="A57" s="1"/>
      <c r="B57" s="1"/>
      <c r="Q57" s="1"/>
      <c r="R57" s="1"/>
      <c r="S57" s="1">
        <f t="shared" si="101"/>
        <v>0</v>
      </c>
      <c r="U57" s="1"/>
      <c r="V57" s="1"/>
      <c r="W57" s="1">
        <f t="shared" si="99"/>
        <v>0</v>
      </c>
      <c r="X57" s="1"/>
      <c r="Y57" s="1"/>
      <c r="Z57" s="1">
        <f>Table110[[#This Row],[Quantity2]]*Table110[[#This Row],[U Cost]]</f>
        <v>0</v>
      </c>
      <c r="AB57" s="1"/>
      <c r="AC57" s="1"/>
      <c r="AD57" s="1">
        <f t="shared" si="2"/>
        <v>0</v>
      </c>
      <c r="AE57" s="1"/>
      <c r="AF57" s="1">
        <f>SUM(Table110[[#This Row],[Total 
Paid]:[Shipping 
Charged]])</f>
        <v>0</v>
      </c>
      <c r="AG57" s="1"/>
      <c r="AH57" s="1"/>
      <c r="AI57" s="1">
        <f t="shared" si="62"/>
        <v>0</v>
      </c>
      <c r="AK57" s="1"/>
      <c r="AL57" s="1"/>
      <c r="AM57" s="1"/>
      <c r="AN57" s="1"/>
      <c r="AP57" s="30"/>
      <c r="AQ57" s="1"/>
      <c r="AR57" s="1">
        <f t="shared" si="4"/>
        <v>0</v>
      </c>
      <c r="AS57" s="1"/>
      <c r="AT57" s="1"/>
      <c r="AU57" s="2">
        <f t="shared" si="7"/>
        <v>0</v>
      </c>
      <c r="AW57" s="1"/>
      <c r="AX57" s="1"/>
      <c r="AY57" s="1"/>
      <c r="AZ57" s="2">
        <f t="shared" si="100"/>
        <v>0</v>
      </c>
      <c r="BA57" s="2">
        <f>SUM(AF57,AH57,-AZ57,-Table110[[#This Row],[Sale Fee]])</f>
        <v>0</v>
      </c>
      <c r="BC57" s="1"/>
      <c r="BD57" s="1"/>
      <c r="BE57" s="1">
        <f t="shared" si="5"/>
        <v>0</v>
      </c>
    </row>
    <row r="58" spans="1:57" x14ac:dyDescent="0.25">
      <c r="A58" s="1"/>
      <c r="B58" s="1"/>
      <c r="Q58" s="1"/>
      <c r="R58" s="1"/>
      <c r="S58" s="1">
        <f t="shared" si="101"/>
        <v>0</v>
      </c>
      <c r="U58" s="1"/>
      <c r="V58" s="1"/>
      <c r="W58" s="1">
        <f t="shared" si="99"/>
        <v>0</v>
      </c>
      <c r="X58" s="1"/>
      <c r="Y58" s="1"/>
      <c r="Z58" s="1">
        <f>Table110[[#This Row],[Quantity2]]*Table110[[#This Row],[U Cost]]</f>
        <v>0</v>
      </c>
      <c r="AB58" s="1"/>
      <c r="AC58" s="1"/>
      <c r="AD58" s="1">
        <f t="shared" si="2"/>
        <v>0</v>
      </c>
      <c r="AE58" s="1"/>
      <c r="AF58" s="1">
        <f>SUM(Table110[[#This Row],[Total 
Paid]:[Shipping 
Charged]])</f>
        <v>0</v>
      </c>
      <c r="AG58" s="1"/>
      <c r="AH58" s="1"/>
      <c r="AI58" s="1">
        <f t="shared" si="62"/>
        <v>0</v>
      </c>
      <c r="AK58" s="1"/>
      <c r="AL58" s="1"/>
      <c r="AM58" s="1"/>
      <c r="AN58" s="1"/>
      <c r="AP58" s="30"/>
      <c r="AQ58" s="1"/>
      <c r="AR58" s="1">
        <f t="shared" si="4"/>
        <v>0</v>
      </c>
      <c r="AS58" s="1"/>
      <c r="AT58" s="1"/>
      <c r="AU58" s="2">
        <f t="shared" si="7"/>
        <v>0</v>
      </c>
      <c r="AW58" s="1"/>
      <c r="AX58" s="1"/>
      <c r="AY58" s="1"/>
      <c r="AZ58" s="2">
        <f t="shared" si="100"/>
        <v>0</v>
      </c>
      <c r="BA58" s="2">
        <f>SUM(AF58,AH58,-AZ58,-Table110[[#This Row],[Sale Fee]])</f>
        <v>0</v>
      </c>
      <c r="BC58" s="1"/>
      <c r="BD58" s="1"/>
      <c r="BE58" s="1">
        <f t="shared" si="5"/>
        <v>0</v>
      </c>
    </row>
    <row r="59" spans="1:57" x14ac:dyDescent="0.25">
      <c r="A59" s="1"/>
      <c r="B59" s="1"/>
      <c r="Q59" s="1"/>
      <c r="R59" s="1"/>
      <c r="S59" s="1">
        <f t="shared" si="101"/>
        <v>0</v>
      </c>
      <c r="U59" s="1"/>
      <c r="V59" s="1"/>
      <c r="W59" s="1">
        <f t="shared" si="99"/>
        <v>0</v>
      </c>
      <c r="X59" s="1"/>
      <c r="Y59" s="1"/>
      <c r="Z59" s="1">
        <f>Table110[[#This Row],[Quantity2]]*Table110[[#This Row],[U Cost]]</f>
        <v>0</v>
      </c>
      <c r="AB59" s="1"/>
      <c r="AC59" s="1"/>
      <c r="AD59" s="1">
        <f t="shared" si="2"/>
        <v>0</v>
      </c>
      <c r="AE59" s="1"/>
      <c r="AF59" s="1">
        <f>SUM(Table110[[#This Row],[Total 
Paid]:[Shipping 
Charged]])</f>
        <v>0</v>
      </c>
      <c r="AG59" s="1"/>
      <c r="AH59" s="1"/>
      <c r="AI59" s="1">
        <f t="shared" si="62"/>
        <v>0</v>
      </c>
      <c r="AK59" s="1"/>
      <c r="AL59" s="1"/>
      <c r="AM59" s="1"/>
      <c r="AN59" s="1"/>
      <c r="AP59" s="30"/>
      <c r="AQ59" s="1"/>
      <c r="AR59" s="1">
        <f t="shared" si="4"/>
        <v>0</v>
      </c>
      <c r="AS59" s="1"/>
      <c r="AT59" s="1"/>
      <c r="AU59" s="2">
        <f t="shared" si="7"/>
        <v>0</v>
      </c>
      <c r="AW59" s="1"/>
      <c r="AX59" s="1"/>
      <c r="AY59" s="1"/>
      <c r="AZ59" s="2">
        <f t="shared" si="100"/>
        <v>0</v>
      </c>
      <c r="BA59" s="2">
        <f>SUM(AF59,AH59,-AZ59,-Table110[[#This Row],[Sale Fee]])</f>
        <v>0</v>
      </c>
      <c r="BC59" s="1"/>
      <c r="BD59" s="1"/>
      <c r="BE59" s="1">
        <f t="shared" si="5"/>
        <v>0</v>
      </c>
    </row>
    <row r="60" spans="1:57" x14ac:dyDescent="0.25">
      <c r="A60" s="1"/>
      <c r="B60" s="1"/>
      <c r="Q60" s="1"/>
      <c r="R60" s="1"/>
      <c r="S60" s="1">
        <f t="shared" si="101"/>
        <v>0</v>
      </c>
      <c r="U60" s="1"/>
      <c r="V60" s="1"/>
      <c r="W60" s="1">
        <f t="shared" si="99"/>
        <v>0</v>
      </c>
      <c r="X60" s="1"/>
      <c r="Y60" s="1"/>
      <c r="Z60" s="1">
        <f>Table110[[#This Row],[Quantity2]]*Table110[[#This Row],[U Cost]]</f>
        <v>0</v>
      </c>
      <c r="AB60" s="1"/>
      <c r="AC60" s="1"/>
      <c r="AD60" s="1">
        <f t="shared" si="2"/>
        <v>0</v>
      </c>
      <c r="AE60" s="1"/>
      <c r="AF60" s="1">
        <f>SUM(Table110[[#This Row],[Total 
Paid]:[Shipping 
Charged]])</f>
        <v>0</v>
      </c>
      <c r="AG60" s="1"/>
      <c r="AH60" s="1"/>
      <c r="AI60" s="1">
        <f t="shared" si="62"/>
        <v>0</v>
      </c>
      <c r="AK60" s="1"/>
      <c r="AL60" s="1"/>
      <c r="AM60" s="1"/>
      <c r="AN60" s="1"/>
      <c r="AP60" s="30"/>
      <c r="AQ60" s="1"/>
      <c r="AR60" s="1">
        <f t="shared" si="4"/>
        <v>0</v>
      </c>
      <c r="AS60" s="1"/>
      <c r="AT60" s="1"/>
      <c r="AU60" s="2">
        <f t="shared" si="7"/>
        <v>0</v>
      </c>
      <c r="AW60" s="1"/>
      <c r="AX60" s="1"/>
      <c r="AY60" s="1"/>
      <c r="AZ60" s="2">
        <f t="shared" si="100"/>
        <v>0</v>
      </c>
      <c r="BA60" s="2">
        <f>SUM(AF60,AH60,-AZ60,-Table110[[#This Row],[Sale Fee]])</f>
        <v>0</v>
      </c>
      <c r="BC60" s="1"/>
      <c r="BD60" s="1"/>
      <c r="BE60" s="1">
        <f t="shared" si="5"/>
        <v>0</v>
      </c>
    </row>
    <row r="61" spans="1:57" x14ac:dyDescent="0.25">
      <c r="A61" s="1"/>
      <c r="B61" s="1"/>
      <c r="Q61" s="1"/>
      <c r="R61" s="1"/>
      <c r="S61" s="1">
        <f t="shared" si="101"/>
        <v>0</v>
      </c>
      <c r="U61" s="1"/>
      <c r="V61" s="1"/>
      <c r="W61" s="1">
        <f t="shared" si="99"/>
        <v>0</v>
      </c>
      <c r="X61" s="1"/>
      <c r="Y61" s="1"/>
      <c r="Z61" s="1">
        <f>Table110[[#This Row],[Quantity2]]*Table110[[#This Row],[U Cost]]</f>
        <v>0</v>
      </c>
      <c r="AB61" s="1"/>
      <c r="AC61" s="1"/>
      <c r="AD61" s="1">
        <f t="shared" si="2"/>
        <v>0</v>
      </c>
      <c r="AE61" s="1"/>
      <c r="AF61" s="1">
        <f>SUM(Table110[[#This Row],[Total 
Paid]:[Shipping 
Charged]])</f>
        <v>0</v>
      </c>
      <c r="AG61" s="1"/>
      <c r="AH61" s="1"/>
      <c r="AI61" s="1">
        <f t="shared" si="62"/>
        <v>0</v>
      </c>
      <c r="AK61" s="1"/>
      <c r="AL61" s="1"/>
      <c r="AM61" s="1"/>
      <c r="AN61" s="1"/>
      <c r="AP61" s="30"/>
      <c r="AQ61" s="1"/>
      <c r="AR61" s="1">
        <f t="shared" si="4"/>
        <v>0</v>
      </c>
      <c r="AS61" s="1"/>
      <c r="AT61" s="1"/>
      <c r="AU61" s="2">
        <f t="shared" si="7"/>
        <v>0</v>
      </c>
      <c r="AW61" s="1"/>
      <c r="AX61" s="1"/>
      <c r="AY61" s="1"/>
      <c r="AZ61" s="2">
        <f t="shared" si="100"/>
        <v>0</v>
      </c>
      <c r="BA61" s="2">
        <f>SUM(AF61,AH61,-AZ61,-Table110[[#This Row],[Sale Fee]])</f>
        <v>0</v>
      </c>
      <c r="BC61" s="1"/>
      <c r="BD61" s="1"/>
      <c r="BE61" s="1">
        <f t="shared" si="5"/>
        <v>0</v>
      </c>
    </row>
    <row r="62" spans="1:57" x14ac:dyDescent="0.25">
      <c r="A62" s="1"/>
      <c r="B62" s="1"/>
      <c r="Q62" s="1"/>
      <c r="R62" s="1"/>
      <c r="S62" s="1">
        <f t="shared" si="101"/>
        <v>0</v>
      </c>
      <c r="U62" s="1"/>
      <c r="V62" s="1"/>
      <c r="W62" s="1">
        <f t="shared" si="99"/>
        <v>0</v>
      </c>
      <c r="X62" s="1"/>
      <c r="Y62" s="1"/>
      <c r="Z62" s="1">
        <f>Table110[[#This Row],[Quantity2]]*Table110[[#This Row],[U Cost]]</f>
        <v>0</v>
      </c>
      <c r="AB62" s="1"/>
      <c r="AC62" s="1"/>
      <c r="AD62" s="1">
        <f t="shared" si="2"/>
        <v>0</v>
      </c>
      <c r="AE62" s="1"/>
      <c r="AF62" s="1">
        <f>SUM(Table110[[#This Row],[Total 
Paid]:[Shipping 
Charged]])</f>
        <v>0</v>
      </c>
      <c r="AG62" s="1"/>
      <c r="AH62" s="1"/>
      <c r="AI62" s="1">
        <f t="shared" si="62"/>
        <v>0</v>
      </c>
      <c r="AK62" s="1"/>
      <c r="AL62" s="1"/>
      <c r="AM62" s="1"/>
      <c r="AN62" s="1"/>
      <c r="AP62" s="30"/>
      <c r="AQ62" s="1"/>
      <c r="AR62" s="1">
        <f t="shared" si="4"/>
        <v>0</v>
      </c>
      <c r="AS62" s="1"/>
      <c r="AT62" s="1"/>
      <c r="AU62" s="2">
        <f t="shared" si="7"/>
        <v>0</v>
      </c>
      <c r="AW62" s="1"/>
      <c r="AX62" s="1"/>
      <c r="AY62" s="1"/>
      <c r="AZ62" s="2">
        <f t="shared" si="100"/>
        <v>0</v>
      </c>
      <c r="BA62" s="2">
        <f>SUM(AF62,AH62,-AZ62,-Table110[[#This Row],[Sale Fee]])</f>
        <v>0</v>
      </c>
      <c r="BC62" s="1"/>
      <c r="BD62" s="1"/>
      <c r="BE62" s="1">
        <f t="shared" si="5"/>
        <v>0</v>
      </c>
    </row>
    <row r="63" spans="1:57" x14ac:dyDescent="0.25">
      <c r="A63" s="1"/>
      <c r="B63" s="1"/>
      <c r="Q63" s="1"/>
      <c r="R63" s="1"/>
      <c r="S63" s="1">
        <f t="shared" si="101"/>
        <v>0</v>
      </c>
      <c r="U63" s="1"/>
      <c r="V63" s="1"/>
      <c r="W63" s="1">
        <f t="shared" si="99"/>
        <v>0</v>
      </c>
      <c r="X63" s="1"/>
      <c r="Y63" s="1"/>
      <c r="Z63" s="1">
        <f>Table110[[#This Row],[Quantity2]]*Table110[[#This Row],[U Cost]]</f>
        <v>0</v>
      </c>
      <c r="AB63" s="1"/>
      <c r="AC63" s="1"/>
      <c r="AD63" s="1">
        <f t="shared" si="2"/>
        <v>0</v>
      </c>
      <c r="AE63" s="1"/>
      <c r="AF63" s="1">
        <f>SUM(Table110[[#This Row],[Total 
Paid]:[Shipping 
Charged]])</f>
        <v>0</v>
      </c>
      <c r="AG63" s="1"/>
      <c r="AH63" s="1"/>
      <c r="AI63" s="1">
        <f t="shared" si="62"/>
        <v>0</v>
      </c>
      <c r="AK63" s="1"/>
      <c r="AL63" s="1"/>
      <c r="AM63" s="1"/>
      <c r="AN63" s="1"/>
      <c r="AP63" s="30"/>
      <c r="AQ63" s="1"/>
      <c r="AR63" s="1">
        <f t="shared" si="4"/>
        <v>0</v>
      </c>
      <c r="AS63" s="1"/>
      <c r="AT63" s="1"/>
      <c r="AU63" s="2">
        <f t="shared" si="7"/>
        <v>0</v>
      </c>
      <c r="AW63" s="1"/>
      <c r="AX63" s="1"/>
      <c r="AY63" s="1"/>
      <c r="AZ63" s="2">
        <f t="shared" si="100"/>
        <v>0</v>
      </c>
      <c r="BA63" s="2">
        <f>SUM(AF63,AH63,-AZ63,-Table110[[#This Row],[Sale Fee]])</f>
        <v>0</v>
      </c>
      <c r="BC63" s="1"/>
      <c r="BD63" s="1"/>
      <c r="BE63" s="1">
        <f t="shared" si="5"/>
        <v>0</v>
      </c>
    </row>
    <row r="64" spans="1:57" x14ac:dyDescent="0.25">
      <c r="A64" s="1"/>
      <c r="B64" s="1"/>
      <c r="Q64" s="1"/>
      <c r="R64" s="1"/>
      <c r="S64" s="1">
        <f t="shared" si="101"/>
        <v>0</v>
      </c>
      <c r="U64" s="1"/>
      <c r="V64" s="1"/>
      <c r="W64" s="1">
        <f t="shared" si="99"/>
        <v>0</v>
      </c>
      <c r="X64" s="1"/>
      <c r="Y64" s="1"/>
      <c r="Z64" s="1">
        <f>Table110[[#This Row],[Quantity2]]*Table110[[#This Row],[U Cost]]</f>
        <v>0</v>
      </c>
      <c r="AB64" s="1"/>
      <c r="AC64" s="1"/>
      <c r="AD64" s="1">
        <f t="shared" si="2"/>
        <v>0</v>
      </c>
      <c r="AE64" s="1"/>
      <c r="AF64" s="1">
        <f>SUM(Table110[[#This Row],[Total 
Paid]:[Shipping 
Charged]])</f>
        <v>0</v>
      </c>
      <c r="AG64" s="1"/>
      <c r="AH64" s="1"/>
      <c r="AI64" s="1">
        <f t="shared" si="62"/>
        <v>0</v>
      </c>
      <c r="AK64" s="1"/>
      <c r="AL64" s="1"/>
      <c r="AM64" s="1"/>
      <c r="AN64" s="1"/>
      <c r="AP64" s="30"/>
      <c r="AQ64" s="1"/>
      <c r="AR64" s="1">
        <f t="shared" si="4"/>
        <v>0</v>
      </c>
      <c r="AS64" s="1"/>
      <c r="AT64" s="1"/>
      <c r="AU64" s="2">
        <f t="shared" si="7"/>
        <v>0</v>
      </c>
      <c r="AW64" s="1"/>
      <c r="AX64" s="1"/>
      <c r="AY64" s="1"/>
      <c r="AZ64" s="2">
        <f t="shared" si="100"/>
        <v>0</v>
      </c>
      <c r="BA64" s="2">
        <f>SUM(AF64,AH64,-AZ64,-Table110[[#This Row],[Sale Fee]])</f>
        <v>0</v>
      </c>
      <c r="BC64" s="1"/>
      <c r="BD64" s="1"/>
      <c r="BE64" s="1">
        <f t="shared" si="5"/>
        <v>0</v>
      </c>
    </row>
    <row r="65" spans="1:57" x14ac:dyDescent="0.25">
      <c r="A65" s="1"/>
      <c r="B65" s="1"/>
      <c r="Q65" s="1"/>
      <c r="R65" s="1"/>
      <c r="S65" s="1">
        <f t="shared" si="101"/>
        <v>0</v>
      </c>
      <c r="U65" s="1"/>
      <c r="V65" s="1"/>
      <c r="W65" s="1">
        <f t="shared" si="99"/>
        <v>0</v>
      </c>
      <c r="X65" s="1"/>
      <c r="Y65" s="1"/>
      <c r="Z65" s="1">
        <f>Table110[[#This Row],[Quantity2]]*Table110[[#This Row],[U Cost]]</f>
        <v>0</v>
      </c>
      <c r="AB65" s="1"/>
      <c r="AC65" s="1"/>
      <c r="AD65" s="1">
        <f t="shared" si="2"/>
        <v>0</v>
      </c>
      <c r="AE65" s="1"/>
      <c r="AF65" s="1">
        <f>SUM(Table110[[#This Row],[Total 
Paid]:[Shipping 
Charged]])</f>
        <v>0</v>
      </c>
      <c r="AG65" s="1"/>
      <c r="AH65" s="1"/>
      <c r="AI65" s="1">
        <f t="shared" si="62"/>
        <v>0</v>
      </c>
      <c r="AK65" s="1"/>
      <c r="AL65" s="1"/>
      <c r="AM65" s="1"/>
      <c r="AN65" s="1"/>
      <c r="AP65" s="30"/>
      <c r="AQ65" s="1"/>
      <c r="AR65" s="1">
        <f t="shared" si="4"/>
        <v>0</v>
      </c>
      <c r="AS65" s="1"/>
      <c r="AT65" s="1"/>
      <c r="AU65" s="2">
        <f t="shared" si="7"/>
        <v>0</v>
      </c>
      <c r="AW65" s="1"/>
      <c r="AX65" s="1"/>
      <c r="AY65" s="1"/>
      <c r="AZ65" s="2">
        <f t="shared" si="100"/>
        <v>0</v>
      </c>
      <c r="BA65" s="2">
        <f>SUM(AF65,AH65,-AZ65,-Table110[[#This Row],[Sale Fee]])</f>
        <v>0</v>
      </c>
      <c r="BC65" s="1"/>
      <c r="BD65" s="1"/>
      <c r="BE65" s="1">
        <f t="shared" si="5"/>
        <v>0</v>
      </c>
    </row>
    <row r="66" spans="1:57" x14ac:dyDescent="0.25">
      <c r="A66" s="1"/>
      <c r="B66" s="1"/>
      <c r="Q66" s="1"/>
      <c r="R66" s="1"/>
      <c r="S66" s="1">
        <f t="shared" si="101"/>
        <v>0</v>
      </c>
      <c r="U66" s="1"/>
      <c r="V66" s="1"/>
      <c r="W66" s="1">
        <f t="shared" si="99"/>
        <v>0</v>
      </c>
      <c r="X66" s="1"/>
      <c r="Y66" s="1"/>
      <c r="Z66" s="1">
        <f>Table110[[#This Row],[Quantity2]]*Table110[[#This Row],[U Cost]]</f>
        <v>0</v>
      </c>
      <c r="AB66" s="1"/>
      <c r="AC66" s="1"/>
      <c r="AD66" s="1">
        <f t="shared" si="2"/>
        <v>0</v>
      </c>
      <c r="AE66" s="1"/>
      <c r="AF66" s="1">
        <f>SUM(Table110[[#This Row],[Total 
Paid]:[Shipping 
Charged]])</f>
        <v>0</v>
      </c>
      <c r="AG66" s="1"/>
      <c r="AH66" s="1"/>
      <c r="AI66" s="1">
        <f t="shared" si="62"/>
        <v>0</v>
      </c>
      <c r="AK66" s="1"/>
      <c r="AL66" s="1"/>
      <c r="AM66" s="1"/>
      <c r="AN66" s="1"/>
      <c r="AP66" s="30"/>
      <c r="AQ66" s="1"/>
      <c r="AR66" s="1">
        <f t="shared" si="4"/>
        <v>0</v>
      </c>
      <c r="AS66" s="1"/>
      <c r="AT66" s="1"/>
      <c r="AU66" s="2">
        <f t="shared" si="7"/>
        <v>0</v>
      </c>
      <c r="AW66" s="1"/>
      <c r="AX66" s="1"/>
      <c r="AY66" s="1"/>
      <c r="AZ66" s="2">
        <f t="shared" si="100"/>
        <v>0</v>
      </c>
      <c r="BA66" s="2">
        <f>SUM(AF66,AH66,-AZ66,-Table110[[#This Row],[Sale Fee]])</f>
        <v>0</v>
      </c>
      <c r="BC66" s="1"/>
      <c r="BD66" s="1"/>
      <c r="BE66" s="1">
        <f t="shared" si="5"/>
        <v>0</v>
      </c>
    </row>
    <row r="67" spans="1:57" x14ac:dyDescent="0.25">
      <c r="A67" s="1"/>
      <c r="B67" s="1"/>
      <c r="Q67" s="1"/>
      <c r="R67" s="1"/>
      <c r="S67" s="1">
        <f t="shared" si="101"/>
        <v>0</v>
      </c>
      <c r="U67" s="1"/>
      <c r="V67" s="1"/>
      <c r="W67" s="1">
        <f t="shared" si="99"/>
        <v>0</v>
      </c>
      <c r="X67" s="1"/>
      <c r="Y67" s="1"/>
      <c r="Z67" s="1">
        <f>Table110[[#This Row],[Quantity2]]*Table110[[#This Row],[U Cost]]</f>
        <v>0</v>
      </c>
      <c r="AB67" s="1"/>
      <c r="AC67" s="1"/>
      <c r="AD67" s="1">
        <f t="shared" si="2"/>
        <v>0</v>
      </c>
      <c r="AE67" s="1"/>
      <c r="AF67" s="1">
        <f>SUM(Table110[[#This Row],[Total 
Paid]:[Shipping 
Charged]])</f>
        <v>0</v>
      </c>
      <c r="AG67" s="1"/>
      <c r="AH67" s="1"/>
      <c r="AI67" s="1">
        <f t="shared" si="62"/>
        <v>0</v>
      </c>
      <c r="AK67" s="1"/>
      <c r="AL67" s="1"/>
      <c r="AM67" s="1"/>
      <c r="AN67" s="1"/>
      <c r="AP67" s="30"/>
      <c r="AQ67" s="1"/>
      <c r="AR67" s="1">
        <f t="shared" si="4"/>
        <v>0</v>
      </c>
      <c r="AS67" s="1"/>
      <c r="AT67" s="1"/>
      <c r="AU67" s="2">
        <f t="shared" si="7"/>
        <v>0</v>
      </c>
      <c r="AW67" s="1"/>
      <c r="AX67" s="1"/>
      <c r="AY67" s="1"/>
      <c r="AZ67" s="2">
        <f t="shared" si="100"/>
        <v>0</v>
      </c>
      <c r="BA67" s="2">
        <f>SUM(AF67,AH67,-AZ67,-Table110[[#This Row],[Sale Fee]])</f>
        <v>0</v>
      </c>
      <c r="BC67" s="1"/>
      <c r="BD67" s="1"/>
      <c r="BE67" s="1">
        <f t="shared" si="5"/>
        <v>0</v>
      </c>
    </row>
    <row r="68" spans="1:57" x14ac:dyDescent="0.25">
      <c r="A68" s="1"/>
      <c r="B68" s="1"/>
      <c r="Q68" s="1"/>
      <c r="R68" s="1"/>
      <c r="S68" s="1">
        <f t="shared" si="101"/>
        <v>0</v>
      </c>
      <c r="U68" s="1"/>
      <c r="V68" s="1"/>
      <c r="W68" s="1">
        <f t="shared" si="99"/>
        <v>0</v>
      </c>
      <c r="X68" s="1"/>
      <c r="Y68" s="1"/>
      <c r="Z68" s="1">
        <f>Table110[[#This Row],[Quantity2]]*Table110[[#This Row],[U Cost]]</f>
        <v>0</v>
      </c>
      <c r="AB68" s="1"/>
      <c r="AC68" s="1"/>
      <c r="AD68" s="1">
        <f t="shared" si="2"/>
        <v>0</v>
      </c>
      <c r="AE68" s="1"/>
      <c r="AF68" s="1">
        <f>SUM(Table110[[#This Row],[Total 
Paid]:[Shipping 
Charged]])</f>
        <v>0</v>
      </c>
      <c r="AG68" s="1"/>
      <c r="AH68" s="1"/>
      <c r="AI68" s="1">
        <f t="shared" si="62"/>
        <v>0</v>
      </c>
      <c r="AK68" s="1"/>
      <c r="AL68" s="1"/>
      <c r="AM68" s="1"/>
      <c r="AN68" s="1"/>
      <c r="AP68" s="30"/>
      <c r="AQ68" s="1"/>
      <c r="AR68" s="1">
        <f t="shared" si="4"/>
        <v>0</v>
      </c>
      <c r="AS68" s="1"/>
      <c r="AT68" s="1"/>
      <c r="AU68" s="2">
        <f t="shared" si="7"/>
        <v>0</v>
      </c>
      <c r="AW68" s="1"/>
      <c r="AX68" s="1"/>
      <c r="AY68" s="1"/>
      <c r="AZ68" s="2">
        <f t="shared" si="100"/>
        <v>0</v>
      </c>
      <c r="BA68" s="2">
        <f>SUM(AF68,AH68,-AZ68,-Table110[[#This Row],[Sale Fee]])</f>
        <v>0</v>
      </c>
      <c r="BC68" s="1"/>
      <c r="BD68" s="1"/>
      <c r="BE68" s="1">
        <f t="shared" si="5"/>
        <v>0</v>
      </c>
    </row>
    <row r="69" spans="1:57" x14ac:dyDescent="0.25">
      <c r="A69" s="1"/>
      <c r="B69" s="1"/>
      <c r="Q69" s="1"/>
      <c r="R69" s="1"/>
      <c r="S69" s="1">
        <f t="shared" si="101"/>
        <v>0</v>
      </c>
      <c r="U69" s="1"/>
      <c r="V69" s="1"/>
      <c r="W69" s="1">
        <f t="shared" si="99"/>
        <v>0</v>
      </c>
      <c r="X69" s="1"/>
      <c r="Y69" s="1"/>
      <c r="Z69" s="1">
        <f>Table110[[#This Row],[Quantity2]]*Table110[[#This Row],[U Cost]]</f>
        <v>0</v>
      </c>
      <c r="AB69" s="1"/>
      <c r="AC69" s="1"/>
      <c r="AD69" s="1">
        <f t="shared" si="2"/>
        <v>0</v>
      </c>
      <c r="AE69" s="1"/>
      <c r="AF69" s="1">
        <f>SUM(Table110[[#This Row],[Total 
Paid]:[Shipping 
Charged]])</f>
        <v>0</v>
      </c>
      <c r="AG69" s="1"/>
      <c r="AH69" s="1"/>
      <c r="AI69" s="1">
        <f t="shared" si="62"/>
        <v>0</v>
      </c>
      <c r="AK69" s="1"/>
      <c r="AL69" s="1"/>
      <c r="AM69" s="1"/>
      <c r="AN69" s="1"/>
      <c r="AP69" s="30"/>
      <c r="AQ69" s="1"/>
      <c r="AR69" s="1">
        <f t="shared" si="4"/>
        <v>0</v>
      </c>
      <c r="AS69" s="1"/>
      <c r="AT69" s="1"/>
      <c r="AU69" s="2">
        <f t="shared" si="7"/>
        <v>0</v>
      </c>
      <c r="AW69" s="1"/>
      <c r="AX69" s="1"/>
      <c r="AY69" s="1"/>
      <c r="AZ69" s="2">
        <f t="shared" si="100"/>
        <v>0</v>
      </c>
      <c r="BA69" s="2">
        <f>SUM(AF69,AH69,-AZ69,-Table110[[#This Row],[Sale Fee]])</f>
        <v>0</v>
      </c>
      <c r="BC69" s="1"/>
      <c r="BD69" s="1"/>
      <c r="BE69" s="1">
        <f t="shared" si="5"/>
        <v>0</v>
      </c>
    </row>
    <row r="70" spans="1:57" x14ac:dyDescent="0.25">
      <c r="A70" s="1"/>
      <c r="B70" s="1"/>
      <c r="Q70" s="1"/>
      <c r="R70" s="1"/>
      <c r="S70" s="1">
        <f t="shared" si="101"/>
        <v>0</v>
      </c>
      <c r="U70" s="1"/>
      <c r="V70" s="1"/>
      <c r="W70" s="1">
        <f t="shared" si="99"/>
        <v>0</v>
      </c>
      <c r="X70" s="1"/>
      <c r="Y70" s="1"/>
      <c r="Z70" s="1">
        <f>Table110[[#This Row],[Quantity2]]*Table110[[#This Row],[U Cost]]</f>
        <v>0</v>
      </c>
      <c r="AB70" s="1"/>
      <c r="AC70" s="1"/>
      <c r="AD70" s="1">
        <f t="shared" si="2"/>
        <v>0</v>
      </c>
      <c r="AE70" s="1"/>
      <c r="AF70" s="1">
        <f>SUM(Table110[[#This Row],[Total 
Paid]:[Shipping 
Charged]])</f>
        <v>0</v>
      </c>
      <c r="AG70" s="1"/>
      <c r="AH70" s="1"/>
      <c r="AI70" s="1">
        <f t="shared" si="62"/>
        <v>0</v>
      </c>
      <c r="AK70" s="1"/>
      <c r="AL70" s="1"/>
      <c r="AM70" s="1"/>
      <c r="AN70" s="1"/>
      <c r="AP70" s="30"/>
      <c r="AQ70" s="1"/>
      <c r="AR70" s="1">
        <f t="shared" si="4"/>
        <v>0</v>
      </c>
      <c r="AS70" s="1"/>
      <c r="AT70" s="1"/>
      <c r="AU70" s="2">
        <f t="shared" si="7"/>
        <v>0</v>
      </c>
      <c r="AW70" s="1"/>
      <c r="AX70" s="1"/>
      <c r="AY70" s="1"/>
      <c r="AZ70" s="2">
        <f t="shared" si="100"/>
        <v>0</v>
      </c>
      <c r="BA70" s="2">
        <f>SUM(AF70,AH70,-AZ70,-Table110[[#This Row],[Sale Fee]])</f>
        <v>0</v>
      </c>
      <c r="BC70" s="1"/>
      <c r="BD70" s="1"/>
      <c r="BE70" s="1">
        <f t="shared" si="5"/>
        <v>0</v>
      </c>
    </row>
    <row r="71" spans="1:57" x14ac:dyDescent="0.25">
      <c r="A71" s="1"/>
      <c r="B71" s="1"/>
      <c r="Q71" s="1"/>
      <c r="R71" s="1"/>
      <c r="S71" s="1">
        <f t="shared" si="101"/>
        <v>0</v>
      </c>
      <c r="U71" s="1"/>
      <c r="V71" s="1"/>
      <c r="W71" s="1">
        <f t="shared" si="99"/>
        <v>0</v>
      </c>
      <c r="X71" s="1"/>
      <c r="Y71" s="1"/>
      <c r="Z71" s="1">
        <f>Table110[[#This Row],[Quantity2]]*Table110[[#This Row],[U Cost]]</f>
        <v>0</v>
      </c>
      <c r="AB71" s="1"/>
      <c r="AC71" s="1"/>
      <c r="AD71" s="1">
        <f t="shared" si="2"/>
        <v>0</v>
      </c>
      <c r="AE71" s="1"/>
      <c r="AF71" s="1">
        <f>SUM(Table110[[#This Row],[Total 
Paid]:[Shipping 
Charged]])</f>
        <v>0</v>
      </c>
      <c r="AG71" s="1"/>
      <c r="AH71" s="1"/>
      <c r="AI71" s="1">
        <f t="shared" si="62"/>
        <v>0</v>
      </c>
      <c r="AK71" s="1"/>
      <c r="AL71" s="1"/>
      <c r="AM71" s="1"/>
      <c r="AN71" s="1"/>
      <c r="AP71" s="30"/>
      <c r="AQ71" s="1"/>
      <c r="AR71" s="1">
        <f t="shared" si="4"/>
        <v>0</v>
      </c>
      <c r="AS71" s="1"/>
      <c r="AT71" s="1"/>
      <c r="AU71" s="2">
        <f t="shared" si="7"/>
        <v>0</v>
      </c>
      <c r="AW71" s="1"/>
      <c r="AX71" s="1"/>
      <c r="AY71" s="1"/>
      <c r="AZ71" s="2">
        <f t="shared" si="100"/>
        <v>0</v>
      </c>
      <c r="BA71" s="2">
        <f>SUM(AF71,AH71,-AZ71,-Table110[[#This Row],[Sale Fee]])</f>
        <v>0</v>
      </c>
      <c r="BC71" s="1"/>
      <c r="BD71" s="1"/>
      <c r="BE71" s="1">
        <f t="shared" si="5"/>
        <v>0</v>
      </c>
    </row>
    <row r="72" spans="1:57" x14ac:dyDescent="0.25">
      <c r="A72" s="1"/>
      <c r="B72" s="1"/>
      <c r="Q72" s="1"/>
      <c r="R72" s="1"/>
      <c r="S72" s="1">
        <f t="shared" si="101"/>
        <v>0</v>
      </c>
      <c r="U72" s="1"/>
      <c r="V72" s="1"/>
      <c r="W72" s="1">
        <f t="shared" si="99"/>
        <v>0</v>
      </c>
      <c r="X72" s="1"/>
      <c r="Y72" s="1"/>
      <c r="Z72" s="1">
        <f>Table110[[#This Row],[Quantity2]]*Table110[[#This Row],[U Cost]]</f>
        <v>0</v>
      </c>
      <c r="AB72" s="1"/>
      <c r="AC72" s="1"/>
      <c r="AD72" s="1">
        <f t="shared" si="2"/>
        <v>0</v>
      </c>
      <c r="AE72" s="1"/>
      <c r="AF72" s="1">
        <f>SUM(Table110[[#This Row],[Total 
Paid]:[Shipping 
Charged]])</f>
        <v>0</v>
      </c>
      <c r="AG72" s="1"/>
      <c r="AH72" s="1"/>
      <c r="AI72" s="1">
        <f t="shared" si="62"/>
        <v>0</v>
      </c>
      <c r="AK72" s="1"/>
      <c r="AL72" s="1"/>
      <c r="AM72" s="1"/>
      <c r="AN72" s="1"/>
      <c r="AP72" s="30"/>
      <c r="AQ72" s="1"/>
      <c r="AR72" s="1">
        <f t="shared" si="4"/>
        <v>0</v>
      </c>
      <c r="AS72" s="1"/>
      <c r="AT72" s="1"/>
      <c r="AU72" s="2">
        <f t="shared" si="7"/>
        <v>0</v>
      </c>
      <c r="AW72" s="1"/>
      <c r="AX72" s="1"/>
      <c r="AY72" s="1"/>
      <c r="AZ72" s="2">
        <f t="shared" si="100"/>
        <v>0</v>
      </c>
      <c r="BA72" s="2">
        <f>SUM(AF72,AH72,-AZ72,-Table110[[#This Row],[Sale Fee]])</f>
        <v>0</v>
      </c>
      <c r="BC72" s="1"/>
      <c r="BD72" s="1"/>
      <c r="BE72" s="1">
        <f t="shared" si="5"/>
        <v>0</v>
      </c>
    </row>
    <row r="73" spans="1:57" x14ac:dyDescent="0.25">
      <c r="A73" s="1"/>
      <c r="B73" s="1"/>
      <c r="Q73" s="1"/>
      <c r="R73" s="1"/>
      <c r="S73" s="1">
        <f t="shared" si="101"/>
        <v>0</v>
      </c>
      <c r="U73" s="1"/>
      <c r="V73" s="1"/>
      <c r="W73" s="1">
        <f t="shared" si="99"/>
        <v>0</v>
      </c>
      <c r="X73" s="1"/>
      <c r="Y73" s="1"/>
      <c r="Z73" s="1">
        <f>Table110[[#This Row],[Quantity2]]*Table110[[#This Row],[U Cost]]</f>
        <v>0</v>
      </c>
      <c r="AB73" s="1"/>
      <c r="AC73" s="1"/>
      <c r="AD73" s="1">
        <f t="shared" si="2"/>
        <v>0</v>
      </c>
      <c r="AE73" s="1"/>
      <c r="AF73" s="1">
        <f>SUM(Table110[[#This Row],[Total 
Paid]:[Shipping 
Charged]])</f>
        <v>0</v>
      </c>
      <c r="AG73" s="1"/>
      <c r="AH73" s="1"/>
      <c r="AI73" s="1">
        <f t="shared" si="62"/>
        <v>0</v>
      </c>
      <c r="AK73" s="1"/>
      <c r="AL73" s="1"/>
      <c r="AM73" s="1"/>
      <c r="AN73" s="1"/>
      <c r="AP73" s="30"/>
      <c r="AQ73" s="1"/>
      <c r="AR73" s="1">
        <f t="shared" si="4"/>
        <v>0</v>
      </c>
      <c r="AS73" s="1"/>
      <c r="AT73" s="1"/>
      <c r="AU73" s="2">
        <f t="shared" si="7"/>
        <v>0</v>
      </c>
      <c r="AW73" s="1"/>
      <c r="AX73" s="1"/>
      <c r="AY73" s="1"/>
      <c r="AZ73" s="2">
        <f t="shared" si="100"/>
        <v>0</v>
      </c>
      <c r="BA73" s="2">
        <f>SUM(AF73,AH73,-AZ73,-Table110[[#This Row],[Sale Fee]])</f>
        <v>0</v>
      </c>
      <c r="BC73" s="1"/>
      <c r="BD73" s="1"/>
      <c r="BE73" s="1">
        <f t="shared" si="5"/>
        <v>0</v>
      </c>
    </row>
    <row r="74" spans="1:57" x14ac:dyDescent="0.25">
      <c r="A74" s="1"/>
      <c r="B74" s="1"/>
      <c r="Q74" s="1"/>
      <c r="R74" s="1"/>
      <c r="S74" s="1">
        <f t="shared" si="101"/>
        <v>0</v>
      </c>
      <c r="U74" s="1"/>
      <c r="V74" s="1"/>
      <c r="W74" s="1">
        <f t="shared" si="99"/>
        <v>0</v>
      </c>
      <c r="X74" s="1"/>
      <c r="Y74" s="1"/>
      <c r="Z74" s="1">
        <f>Table110[[#This Row],[Quantity2]]*Table110[[#This Row],[U Cost]]</f>
        <v>0</v>
      </c>
      <c r="AB74" s="1"/>
      <c r="AC74" s="1"/>
      <c r="AD74" s="1">
        <f t="shared" si="2"/>
        <v>0</v>
      </c>
      <c r="AE74" s="1"/>
      <c r="AF74" s="1">
        <f>SUM(Table110[[#This Row],[Total 
Paid]:[Shipping 
Charged]])</f>
        <v>0</v>
      </c>
      <c r="AG74" s="1"/>
      <c r="AH74" s="1"/>
      <c r="AI74" s="1">
        <f t="shared" si="62"/>
        <v>0</v>
      </c>
      <c r="AK74" s="1"/>
      <c r="AL74" s="1"/>
      <c r="AM74" s="1"/>
      <c r="AN74" s="1"/>
      <c r="AP74" s="30"/>
      <c r="AQ74" s="1"/>
      <c r="AR74" s="1">
        <f t="shared" si="4"/>
        <v>0</v>
      </c>
      <c r="AS74" s="1"/>
      <c r="AT74" s="1"/>
      <c r="AU74" s="2">
        <f t="shared" si="7"/>
        <v>0</v>
      </c>
      <c r="AW74" s="1"/>
      <c r="AX74" s="1"/>
      <c r="AY74" s="1"/>
      <c r="AZ74" s="2">
        <f t="shared" si="100"/>
        <v>0</v>
      </c>
      <c r="BA74" s="2">
        <f>SUM(AF74,AH74,-AZ74,-Table110[[#This Row],[Sale Fee]])</f>
        <v>0</v>
      </c>
      <c r="BC74" s="1"/>
      <c r="BD74" s="1"/>
      <c r="BE74" s="1">
        <f t="shared" si="5"/>
        <v>0</v>
      </c>
    </row>
    <row r="75" spans="1:57" x14ac:dyDescent="0.25">
      <c r="A75" s="1"/>
      <c r="B75" s="1"/>
      <c r="Q75" s="1"/>
      <c r="R75" s="1"/>
      <c r="S75" s="1">
        <f t="shared" si="101"/>
        <v>0</v>
      </c>
      <c r="U75" s="1"/>
      <c r="V75" s="1"/>
      <c r="W75" s="1">
        <f t="shared" si="99"/>
        <v>0</v>
      </c>
      <c r="X75" s="1"/>
      <c r="Y75" s="1"/>
      <c r="Z75" s="1">
        <f>Table110[[#This Row],[Quantity2]]*Table110[[#This Row],[U Cost]]</f>
        <v>0</v>
      </c>
      <c r="AB75" s="1"/>
      <c r="AC75" s="1"/>
      <c r="AD75" s="1">
        <f t="shared" si="2"/>
        <v>0</v>
      </c>
      <c r="AE75" s="1"/>
      <c r="AF75" s="1">
        <f>SUM(Table110[[#This Row],[Total 
Paid]:[Shipping 
Charged]])</f>
        <v>0</v>
      </c>
      <c r="AG75" s="1"/>
      <c r="AH75" s="1"/>
      <c r="AI75" s="1">
        <f t="shared" si="62"/>
        <v>0</v>
      </c>
      <c r="AK75" s="1"/>
      <c r="AL75" s="1"/>
      <c r="AM75" s="1"/>
      <c r="AN75" s="1"/>
      <c r="AP75" s="30"/>
      <c r="AQ75" s="1"/>
      <c r="AR75" s="1">
        <f t="shared" si="4"/>
        <v>0</v>
      </c>
      <c r="AS75" s="1"/>
      <c r="AT75" s="1"/>
      <c r="AU75" s="2">
        <f t="shared" si="7"/>
        <v>0</v>
      </c>
      <c r="AW75" s="1"/>
      <c r="AX75" s="1"/>
      <c r="AY75" s="1"/>
      <c r="AZ75" s="2">
        <f t="shared" si="100"/>
        <v>0</v>
      </c>
      <c r="BA75" s="2">
        <f>SUM(AF75,AH75,-AZ75,-Table110[[#This Row],[Sale Fee]])</f>
        <v>0</v>
      </c>
      <c r="BC75" s="1"/>
      <c r="BD75" s="1"/>
      <c r="BE75" s="1">
        <f t="shared" si="5"/>
        <v>0</v>
      </c>
    </row>
    <row r="76" spans="1:57" x14ac:dyDescent="0.25">
      <c r="A76" s="1"/>
      <c r="B76" s="1"/>
      <c r="Q76" s="1"/>
      <c r="R76" s="1"/>
      <c r="S76" s="1">
        <f t="shared" si="101"/>
        <v>0</v>
      </c>
      <c r="U76" s="1"/>
      <c r="V76" s="1"/>
      <c r="W76" s="1">
        <f t="shared" si="99"/>
        <v>0</v>
      </c>
      <c r="X76" s="1"/>
      <c r="Y76" s="1"/>
      <c r="Z76" s="1">
        <f>Table110[[#This Row],[Quantity2]]*Table110[[#This Row],[U Cost]]</f>
        <v>0</v>
      </c>
      <c r="AB76" s="1"/>
      <c r="AC76" s="1"/>
      <c r="AD76" s="1">
        <f t="shared" si="2"/>
        <v>0</v>
      </c>
      <c r="AE76" s="1"/>
      <c r="AF76" s="1">
        <f>SUM(Table110[[#This Row],[Total 
Paid]:[Shipping 
Charged]])</f>
        <v>0</v>
      </c>
      <c r="AG76" s="1"/>
      <c r="AH76" s="1"/>
      <c r="AI76" s="1">
        <f t="shared" si="62"/>
        <v>0</v>
      </c>
      <c r="AK76" s="1"/>
      <c r="AL76" s="1"/>
      <c r="AM76" s="1"/>
      <c r="AN76" s="1"/>
      <c r="AP76" s="30"/>
      <c r="AQ76" s="1"/>
      <c r="AR76" s="1">
        <f t="shared" si="4"/>
        <v>0</v>
      </c>
      <c r="AS76" s="1"/>
      <c r="AT76" s="1"/>
      <c r="AU76" s="2">
        <f t="shared" si="7"/>
        <v>0</v>
      </c>
      <c r="AW76" s="1"/>
      <c r="AX76" s="1"/>
      <c r="AY76" s="1"/>
      <c r="AZ76" s="2">
        <f t="shared" si="100"/>
        <v>0</v>
      </c>
      <c r="BA76" s="2">
        <f>SUM(AF76,AH76,-AZ76,-Table110[[#This Row],[Sale Fee]])</f>
        <v>0</v>
      </c>
      <c r="BC76" s="1"/>
      <c r="BD76" s="1"/>
      <c r="BE76" s="1">
        <f t="shared" si="5"/>
        <v>0</v>
      </c>
    </row>
    <row r="77" spans="1:57" x14ac:dyDescent="0.25">
      <c r="A77" s="1"/>
      <c r="B77" s="1"/>
      <c r="Q77" s="1"/>
      <c r="R77" s="1"/>
      <c r="S77" s="1">
        <f t="shared" si="101"/>
        <v>0</v>
      </c>
      <c r="U77" s="1"/>
      <c r="V77" s="1"/>
      <c r="W77" s="1">
        <f t="shared" si="99"/>
        <v>0</v>
      </c>
      <c r="X77" s="1"/>
      <c r="Y77" s="1"/>
      <c r="Z77" s="1">
        <f>Table110[[#This Row],[Quantity2]]*Table110[[#This Row],[U Cost]]</f>
        <v>0</v>
      </c>
      <c r="AB77" s="1"/>
      <c r="AC77" s="1"/>
      <c r="AD77" s="1">
        <f t="shared" si="2"/>
        <v>0</v>
      </c>
      <c r="AE77" s="1"/>
      <c r="AF77" s="1">
        <f>SUM(Table110[[#This Row],[Total 
Paid]:[Shipping 
Charged]])</f>
        <v>0</v>
      </c>
      <c r="AG77" s="1"/>
      <c r="AH77" s="1"/>
      <c r="AI77" s="1">
        <f t="shared" si="62"/>
        <v>0</v>
      </c>
      <c r="AK77" s="1"/>
      <c r="AL77" s="1"/>
      <c r="AM77" s="1"/>
      <c r="AN77" s="1"/>
      <c r="AP77" s="30"/>
      <c r="AQ77" s="1"/>
      <c r="AR77" s="1">
        <f t="shared" si="4"/>
        <v>0</v>
      </c>
      <c r="AS77" s="1"/>
      <c r="AT77" s="1"/>
      <c r="AU77" s="2">
        <f t="shared" si="7"/>
        <v>0</v>
      </c>
      <c r="AW77" s="1"/>
      <c r="AX77" s="1"/>
      <c r="AY77" s="1"/>
      <c r="AZ77" s="2">
        <f t="shared" si="100"/>
        <v>0</v>
      </c>
      <c r="BA77" s="2">
        <f>SUM(AF77,AH77,-AZ77,-Table110[[#This Row],[Sale Fee]])</f>
        <v>0</v>
      </c>
      <c r="BC77" s="1"/>
      <c r="BD77" s="1"/>
      <c r="BE77" s="1">
        <f t="shared" si="5"/>
        <v>0</v>
      </c>
    </row>
    <row r="78" spans="1:57" x14ac:dyDescent="0.25">
      <c r="A78" s="1"/>
      <c r="B78" s="1"/>
      <c r="Q78" s="1"/>
      <c r="R78" s="1"/>
      <c r="S78" s="1">
        <f t="shared" si="101"/>
        <v>0</v>
      </c>
      <c r="U78" s="1"/>
      <c r="V78" s="1"/>
      <c r="W78" s="1">
        <f t="shared" si="99"/>
        <v>0</v>
      </c>
      <c r="X78" s="1"/>
      <c r="Y78" s="1"/>
      <c r="Z78" s="1">
        <f>Table110[[#This Row],[Quantity2]]*Table110[[#This Row],[U Cost]]</f>
        <v>0</v>
      </c>
      <c r="AB78" s="1"/>
      <c r="AC78" s="1"/>
      <c r="AD78" s="1">
        <f t="shared" si="2"/>
        <v>0</v>
      </c>
      <c r="AE78" s="1"/>
      <c r="AF78" s="1">
        <f>SUM(Table110[[#This Row],[Total 
Paid]:[Shipping 
Charged]])</f>
        <v>0</v>
      </c>
      <c r="AG78" s="1"/>
      <c r="AH78" s="1"/>
      <c r="AI78" s="1">
        <f t="shared" si="62"/>
        <v>0</v>
      </c>
      <c r="AK78" s="1"/>
      <c r="AL78" s="1"/>
      <c r="AM78" s="1"/>
      <c r="AN78" s="1"/>
      <c r="AP78" s="30"/>
      <c r="AQ78" s="1"/>
      <c r="AR78" s="1">
        <f t="shared" si="4"/>
        <v>0</v>
      </c>
      <c r="AS78" s="1"/>
      <c r="AT78" s="1"/>
      <c r="AU78" s="2">
        <f t="shared" si="7"/>
        <v>0</v>
      </c>
      <c r="AW78" s="1"/>
      <c r="AX78" s="1"/>
      <c r="AY78" s="1"/>
      <c r="AZ78" s="2">
        <f t="shared" si="100"/>
        <v>0</v>
      </c>
      <c r="BA78" s="2">
        <f>SUM(AF78,AH78,-AZ78,-Table110[[#This Row],[Sale Fee]])</f>
        <v>0</v>
      </c>
      <c r="BC78" s="1"/>
      <c r="BD78" s="1"/>
      <c r="BE78" s="1">
        <f t="shared" si="5"/>
        <v>0</v>
      </c>
    </row>
    <row r="79" spans="1:57" x14ac:dyDescent="0.25">
      <c r="A79" s="1"/>
      <c r="B79" s="1"/>
      <c r="N79" s="53"/>
      <c r="Q79" s="1"/>
      <c r="R79" s="1"/>
      <c r="S79" s="1">
        <f t="shared" ref="S79:S80" si="157">R79*Q79</f>
        <v>0</v>
      </c>
      <c r="U79" s="1"/>
      <c r="V79" s="1"/>
      <c r="W79" s="1">
        <f t="shared" ref="W79:W80" si="158">U79*V79</f>
        <v>0</v>
      </c>
      <c r="X79" s="1"/>
      <c r="Y79" s="1"/>
      <c r="Z79" s="1">
        <f>Table110[[#This Row],[Quantity2]]*Table110[[#This Row],[U Cost]]</f>
        <v>0</v>
      </c>
      <c r="AB79" s="1"/>
      <c r="AC79" s="1"/>
      <c r="AD79" s="1">
        <f t="shared" ref="AD79:AD80" si="159">AC79*AB79</f>
        <v>0</v>
      </c>
      <c r="AE79" s="1"/>
      <c r="AF79" s="1">
        <f>SUM(Table110[[#This Row],[Total 
Paid]:[Shipping 
Charged]])</f>
        <v>0</v>
      </c>
      <c r="AG79" s="1"/>
      <c r="AH79" s="1"/>
      <c r="AI79" s="1">
        <f t="shared" ref="AI79:AI80" si="160">SUM(AF79,AG79,AH79)</f>
        <v>0</v>
      </c>
      <c r="AK79" s="1"/>
      <c r="AL79" s="1"/>
      <c r="AM79" s="1"/>
      <c r="AN79" s="1"/>
      <c r="AP79" s="30"/>
      <c r="AQ79" s="1"/>
      <c r="AR79" s="1">
        <f t="shared" ref="AR79:AR80" si="161">AQ79*AP79</f>
        <v>0</v>
      </c>
      <c r="AS79" s="1"/>
      <c r="AT79" s="1"/>
      <c r="AU79" s="2">
        <f t="shared" ref="AU79:AU80" si="162">SUM(AR79:AT79)</f>
        <v>0</v>
      </c>
      <c r="AW79" s="1"/>
      <c r="AX79" s="1"/>
      <c r="AY79" s="1"/>
      <c r="AZ79" s="2">
        <f t="shared" ref="AZ79:AZ80" si="163">SUM(AU79,AW79,AX79,AY79)</f>
        <v>0</v>
      </c>
      <c r="BA79" s="2">
        <f>SUM(AF79,AH79,-AZ79,-Table110[[#This Row],[Sale Fee]])</f>
        <v>0</v>
      </c>
      <c r="BC79" s="1"/>
      <c r="BD79" s="1"/>
      <c r="BE79" s="1">
        <f t="shared" ref="BE79:BE80" si="164">BD79*BC79</f>
        <v>0</v>
      </c>
    </row>
    <row r="80" spans="1:57" x14ac:dyDescent="0.25">
      <c r="A80" s="1"/>
      <c r="B80" s="1"/>
      <c r="N80" s="53"/>
      <c r="Q80" s="1"/>
      <c r="R80" s="1"/>
      <c r="S80" s="1">
        <f t="shared" si="157"/>
        <v>0</v>
      </c>
      <c r="U80" s="1"/>
      <c r="V80" s="1"/>
      <c r="W80" s="1">
        <f t="shared" si="158"/>
        <v>0</v>
      </c>
      <c r="X80" s="1"/>
      <c r="Y80" s="1"/>
      <c r="Z80" s="1">
        <f>Table110[[#This Row],[Quantity2]]*Table110[[#This Row],[U Cost]]</f>
        <v>0</v>
      </c>
      <c r="AB80" s="1"/>
      <c r="AC80" s="1"/>
      <c r="AD80" s="1">
        <f t="shared" si="159"/>
        <v>0</v>
      </c>
      <c r="AE80" s="1"/>
      <c r="AF80" s="1">
        <f>SUM(Table110[[#This Row],[Total 
Paid]:[Shipping 
Charged]])</f>
        <v>0</v>
      </c>
      <c r="AG80" s="1"/>
      <c r="AH80" s="1"/>
      <c r="AI80" s="1">
        <f t="shared" si="160"/>
        <v>0</v>
      </c>
      <c r="AK80" s="1"/>
      <c r="AL80" s="1"/>
      <c r="AM80" s="1"/>
      <c r="AN80" s="1"/>
      <c r="AP80" s="30"/>
      <c r="AQ80" s="1"/>
      <c r="AR80" s="1">
        <f t="shared" si="161"/>
        <v>0</v>
      </c>
      <c r="AS80" s="1"/>
      <c r="AT80" s="1"/>
      <c r="AU80" s="2">
        <f t="shared" si="162"/>
        <v>0</v>
      </c>
      <c r="AW80" s="1"/>
      <c r="AX80" s="1"/>
      <c r="AY80" s="1"/>
      <c r="AZ80" s="2">
        <f t="shared" si="163"/>
        <v>0</v>
      </c>
      <c r="BA80" s="2">
        <f>SUM(AF80,AH80,-AZ80,-Table110[[#This Row],[Sale Fee]])</f>
        <v>0</v>
      </c>
      <c r="BC80" s="1"/>
      <c r="BD80" s="1"/>
      <c r="BE80" s="1">
        <f t="shared" si="164"/>
        <v>0</v>
      </c>
    </row>
    <row r="81" spans="1:57" x14ac:dyDescent="0.25">
      <c r="A81" s="1"/>
      <c r="B81" s="1"/>
      <c r="Q81" s="1"/>
      <c r="R81" s="1"/>
      <c r="S81" s="1">
        <f t="shared" si="101"/>
        <v>0</v>
      </c>
      <c r="U81" s="1"/>
      <c r="V81" s="1"/>
      <c r="W81" s="1">
        <f t="shared" si="99"/>
        <v>0</v>
      </c>
      <c r="X81" s="1"/>
      <c r="Y81" s="1"/>
      <c r="Z81" s="1">
        <f>Table110[[#This Row],[Quantity2]]*Table110[[#This Row],[U Cost]]</f>
        <v>0</v>
      </c>
      <c r="AB81" s="1"/>
      <c r="AC81" s="1"/>
      <c r="AD81" s="1">
        <f t="shared" si="2"/>
        <v>0</v>
      </c>
      <c r="AE81" s="1"/>
      <c r="AF81" s="1">
        <f>SUM(Table110[[#This Row],[Total 
Paid]:[Shipping 
Charged]])</f>
        <v>0</v>
      </c>
      <c r="AG81" s="1"/>
      <c r="AH81" s="1"/>
      <c r="AI81" s="1">
        <f t="shared" si="62"/>
        <v>0</v>
      </c>
      <c r="AK81" s="1"/>
      <c r="AL81" s="1"/>
      <c r="AM81" s="1"/>
      <c r="AN81" s="1"/>
      <c r="AP81" s="30"/>
      <c r="AQ81" s="1"/>
      <c r="AR81" s="1">
        <f t="shared" si="4"/>
        <v>0</v>
      </c>
      <c r="AS81" s="1"/>
      <c r="AT81" s="1"/>
      <c r="AU81" s="2">
        <f t="shared" si="7"/>
        <v>0</v>
      </c>
      <c r="AW81" s="1"/>
      <c r="AX81" s="1"/>
      <c r="AY81" s="1"/>
      <c r="AZ81" s="2">
        <f t="shared" si="100"/>
        <v>0</v>
      </c>
      <c r="BA81" s="2">
        <f>SUM(AF81,AH81,-AZ81,-Table110[[#This Row],[Sale Fee]])</f>
        <v>0</v>
      </c>
      <c r="BC81" s="1"/>
      <c r="BD81" s="1"/>
      <c r="BE81" s="1">
        <f t="shared" si="5"/>
        <v>0</v>
      </c>
    </row>
    <row r="82" spans="1:57" x14ac:dyDescent="0.25">
      <c r="A82" s="1"/>
      <c r="B82" s="1"/>
      <c r="Q82" s="1"/>
      <c r="R82" s="1"/>
      <c r="S82" s="1">
        <f t="shared" si="101"/>
        <v>0</v>
      </c>
      <c r="U82" s="1"/>
      <c r="V82" s="1"/>
      <c r="W82" s="1">
        <f t="shared" si="99"/>
        <v>0</v>
      </c>
      <c r="X82" s="1"/>
      <c r="Y82" s="1"/>
      <c r="Z82" s="1">
        <f>Table110[[#This Row],[Quantity2]]*Table110[[#This Row],[U Cost]]</f>
        <v>0</v>
      </c>
      <c r="AB82" s="1"/>
      <c r="AC82" s="1"/>
      <c r="AD82" s="1">
        <f t="shared" si="2"/>
        <v>0</v>
      </c>
      <c r="AE82" s="1"/>
      <c r="AF82" s="1">
        <f>SUM(Table110[[#This Row],[Total 
Paid]:[Shipping 
Charged]])</f>
        <v>0</v>
      </c>
      <c r="AG82" s="1"/>
      <c r="AH82" s="1"/>
      <c r="AI82" s="1">
        <f t="shared" si="62"/>
        <v>0</v>
      </c>
      <c r="AK82" s="1"/>
      <c r="AL82" s="1"/>
      <c r="AM82" s="1"/>
      <c r="AN82" s="1"/>
      <c r="AP82" s="30"/>
      <c r="AQ82" s="1"/>
      <c r="AR82" s="1">
        <f t="shared" si="4"/>
        <v>0</v>
      </c>
      <c r="AS82" s="1"/>
      <c r="AT82" s="1"/>
      <c r="AU82" s="2">
        <f t="shared" si="7"/>
        <v>0</v>
      </c>
      <c r="AW82" s="1"/>
      <c r="AX82" s="1"/>
      <c r="AY82" s="1"/>
      <c r="AZ82" s="2">
        <f t="shared" si="100"/>
        <v>0</v>
      </c>
      <c r="BA82" s="2">
        <f>SUM(AF82,AH82,-AZ82,-Table110[[#This Row],[Sale Fee]])</f>
        <v>0</v>
      </c>
      <c r="BC82" s="1"/>
      <c r="BD82" s="1"/>
      <c r="BE82" s="1">
        <f t="shared" si="5"/>
        <v>0</v>
      </c>
    </row>
    <row r="83" spans="1:57" x14ac:dyDescent="0.25">
      <c r="A83" s="1"/>
      <c r="B83" s="1"/>
      <c r="Q83" s="1"/>
      <c r="R83" s="1"/>
      <c r="S83" s="1">
        <f t="shared" si="101"/>
        <v>0</v>
      </c>
      <c r="U83" s="1"/>
      <c r="V83" s="1"/>
      <c r="W83" s="1">
        <f t="shared" si="99"/>
        <v>0</v>
      </c>
      <c r="X83" s="1"/>
      <c r="Y83" s="1"/>
      <c r="Z83" s="1">
        <f>Table110[[#This Row],[Quantity2]]*Table110[[#This Row],[U Cost]]</f>
        <v>0</v>
      </c>
      <c r="AB83" s="1"/>
      <c r="AC83" s="1"/>
      <c r="AD83" s="1">
        <f t="shared" si="2"/>
        <v>0</v>
      </c>
      <c r="AE83" s="1"/>
      <c r="AF83" s="1">
        <f>SUM(Table110[[#This Row],[Total 
Paid]:[Shipping 
Charged]])</f>
        <v>0</v>
      </c>
      <c r="AG83" s="1"/>
      <c r="AH83" s="1"/>
      <c r="AI83" s="1">
        <f t="shared" si="62"/>
        <v>0</v>
      </c>
      <c r="AK83" s="1"/>
      <c r="AL83" s="1"/>
      <c r="AM83" s="1"/>
      <c r="AN83" s="1"/>
      <c r="AP83" s="30"/>
      <c r="AQ83" s="1"/>
      <c r="AR83" s="1">
        <f t="shared" si="4"/>
        <v>0</v>
      </c>
      <c r="AS83" s="1"/>
      <c r="AT83" s="1"/>
      <c r="AU83" s="2">
        <f t="shared" si="7"/>
        <v>0</v>
      </c>
      <c r="AW83" s="1"/>
      <c r="AX83" s="1"/>
      <c r="AY83" s="1"/>
      <c r="AZ83" s="2">
        <f t="shared" si="100"/>
        <v>0</v>
      </c>
      <c r="BA83" s="2">
        <f>SUM(AF83,AH83,-AZ83,-Table110[[#This Row],[Sale Fee]])</f>
        <v>0</v>
      </c>
      <c r="BC83" s="1"/>
      <c r="BD83" s="1"/>
      <c r="BE83" s="1">
        <f t="shared" si="5"/>
        <v>0</v>
      </c>
    </row>
    <row r="84" spans="1:57" x14ac:dyDescent="0.25">
      <c r="A84" s="1"/>
      <c r="B84" s="1"/>
      <c r="Q84" s="1"/>
      <c r="R84" s="1"/>
      <c r="S84" s="1">
        <f t="shared" si="101"/>
        <v>0</v>
      </c>
      <c r="U84" s="1"/>
      <c r="V84" s="1"/>
      <c r="W84" s="1">
        <f t="shared" si="99"/>
        <v>0</v>
      </c>
      <c r="X84" s="1"/>
      <c r="Y84" s="1"/>
      <c r="Z84" s="1">
        <f>Table110[[#This Row],[Quantity2]]*Table110[[#This Row],[U Cost]]</f>
        <v>0</v>
      </c>
      <c r="AB84" s="1"/>
      <c r="AC84" s="1"/>
      <c r="AD84" s="1">
        <f t="shared" si="2"/>
        <v>0</v>
      </c>
      <c r="AE84" s="1"/>
      <c r="AF84" s="1">
        <f>SUM(Table110[[#This Row],[Total 
Paid]:[Shipping 
Charged]])</f>
        <v>0</v>
      </c>
      <c r="AG84" s="1"/>
      <c r="AH84" s="1"/>
      <c r="AI84" s="1">
        <f t="shared" si="62"/>
        <v>0</v>
      </c>
      <c r="AK84" s="1"/>
      <c r="AL84" s="1"/>
      <c r="AM84" s="1"/>
      <c r="AN84" s="1"/>
      <c r="AP84" s="30"/>
      <c r="AQ84" s="1"/>
      <c r="AR84" s="1">
        <f t="shared" si="4"/>
        <v>0</v>
      </c>
      <c r="AS84" s="1"/>
      <c r="AT84" s="1"/>
      <c r="AU84" s="2">
        <f t="shared" si="7"/>
        <v>0</v>
      </c>
      <c r="AW84" s="1"/>
      <c r="AX84" s="1"/>
      <c r="AY84" s="1"/>
      <c r="AZ84" s="2">
        <f t="shared" si="100"/>
        <v>0</v>
      </c>
      <c r="BA84" s="2">
        <f>SUM(AF84,AH84,-AZ84,-Table110[[#This Row],[Sale Fee]])</f>
        <v>0</v>
      </c>
      <c r="BC84" s="1"/>
      <c r="BD84" s="1"/>
      <c r="BE84" s="1">
        <f t="shared" si="5"/>
        <v>0</v>
      </c>
    </row>
    <row r="85" spans="1:57" x14ac:dyDescent="0.25">
      <c r="A85" s="1"/>
      <c r="B85" s="1"/>
      <c r="Q85" s="1"/>
      <c r="R85" s="1"/>
      <c r="S85" s="1">
        <f t="shared" si="101"/>
        <v>0</v>
      </c>
      <c r="U85" s="1"/>
      <c r="V85" s="1"/>
      <c r="W85" s="1">
        <f t="shared" si="99"/>
        <v>0</v>
      </c>
      <c r="X85" s="1"/>
      <c r="Y85" s="1"/>
      <c r="Z85" s="1">
        <f>Table110[[#This Row],[Quantity2]]*Table110[[#This Row],[U Cost]]</f>
        <v>0</v>
      </c>
      <c r="AB85" s="1"/>
      <c r="AC85" s="1"/>
      <c r="AD85" s="1">
        <f t="shared" si="2"/>
        <v>0</v>
      </c>
      <c r="AE85" s="1"/>
      <c r="AF85" s="1">
        <f>SUM(Table110[[#This Row],[Total 
Paid]:[Shipping 
Charged]])</f>
        <v>0</v>
      </c>
      <c r="AG85" s="1"/>
      <c r="AH85" s="1"/>
      <c r="AI85" s="1">
        <f t="shared" si="62"/>
        <v>0</v>
      </c>
      <c r="AK85" s="1"/>
      <c r="AL85" s="1"/>
      <c r="AM85" s="1"/>
      <c r="AN85" s="1"/>
      <c r="AP85" s="30"/>
      <c r="AQ85" s="1"/>
      <c r="AR85" s="1">
        <f t="shared" si="4"/>
        <v>0</v>
      </c>
      <c r="AS85" s="1"/>
      <c r="AT85" s="1"/>
      <c r="AU85" s="2">
        <f t="shared" si="7"/>
        <v>0</v>
      </c>
      <c r="AW85" s="1"/>
      <c r="AX85" s="1"/>
      <c r="AY85" s="1"/>
      <c r="AZ85" s="2">
        <f t="shared" si="100"/>
        <v>0</v>
      </c>
      <c r="BA85" s="2">
        <f>SUM(AF85,AH85,-AZ85,-Table110[[#This Row],[Sale Fee]])</f>
        <v>0</v>
      </c>
      <c r="BC85" s="1"/>
      <c r="BD85" s="1"/>
      <c r="BE85" s="1">
        <f t="shared" si="5"/>
        <v>0</v>
      </c>
    </row>
    <row r="86" spans="1:57" x14ac:dyDescent="0.25">
      <c r="A86" s="1"/>
      <c r="B86" s="1"/>
      <c r="Q86" s="1"/>
      <c r="R86" s="1"/>
      <c r="S86" s="1">
        <f t="shared" si="101"/>
        <v>0</v>
      </c>
      <c r="U86" s="1"/>
      <c r="V86" s="1"/>
      <c r="W86" s="1">
        <f t="shared" si="99"/>
        <v>0</v>
      </c>
      <c r="X86" s="1"/>
      <c r="Y86" s="1"/>
      <c r="Z86" s="1">
        <f>Table110[[#This Row],[Quantity2]]*Table110[[#This Row],[U Cost]]</f>
        <v>0</v>
      </c>
      <c r="AB86" s="1"/>
      <c r="AC86" s="1"/>
      <c r="AD86" s="1">
        <f t="shared" si="2"/>
        <v>0</v>
      </c>
      <c r="AE86" s="1"/>
      <c r="AF86" s="1">
        <f>SUM(Table110[[#This Row],[Total 
Paid]:[Shipping 
Charged]])</f>
        <v>0</v>
      </c>
      <c r="AG86" s="1"/>
      <c r="AH86" s="1"/>
      <c r="AI86" s="1">
        <f t="shared" si="62"/>
        <v>0</v>
      </c>
      <c r="AK86" s="1"/>
      <c r="AL86" s="1"/>
      <c r="AM86" s="1"/>
      <c r="AN86" s="1"/>
      <c r="AP86" s="30"/>
      <c r="AQ86" s="1"/>
      <c r="AR86" s="1">
        <f t="shared" si="4"/>
        <v>0</v>
      </c>
      <c r="AS86" s="1"/>
      <c r="AT86" s="1"/>
      <c r="AU86" s="2">
        <f t="shared" si="7"/>
        <v>0</v>
      </c>
      <c r="AW86" s="1"/>
      <c r="AX86" s="1"/>
      <c r="AY86" s="1"/>
      <c r="AZ86" s="2">
        <f t="shared" si="100"/>
        <v>0</v>
      </c>
      <c r="BA86" s="2">
        <f>SUM(AF86,AH86,-AZ86,-Table110[[#This Row],[Sale Fee]])</f>
        <v>0</v>
      </c>
      <c r="BC86" s="1"/>
      <c r="BD86" s="1"/>
      <c r="BE86" s="1">
        <f t="shared" si="5"/>
        <v>0</v>
      </c>
    </row>
    <row r="87" spans="1:57" x14ac:dyDescent="0.25">
      <c r="A87" s="1"/>
      <c r="B87" s="1"/>
      <c r="Q87" s="1"/>
      <c r="R87" s="1"/>
      <c r="S87" s="1">
        <f t="shared" si="101"/>
        <v>0</v>
      </c>
      <c r="U87" s="1"/>
      <c r="V87" s="1"/>
      <c r="W87" s="1">
        <f t="shared" si="99"/>
        <v>0</v>
      </c>
      <c r="X87" s="1"/>
      <c r="Y87" s="1"/>
      <c r="Z87" s="1">
        <f>Table110[[#This Row],[Quantity2]]*Table110[[#This Row],[U Cost]]</f>
        <v>0</v>
      </c>
      <c r="AB87" s="1"/>
      <c r="AC87" s="1"/>
      <c r="AD87" s="1">
        <f t="shared" si="2"/>
        <v>0</v>
      </c>
      <c r="AE87" s="1"/>
      <c r="AF87" s="1">
        <f>SUM(Table110[[#This Row],[Total 
Paid]:[Shipping 
Charged]])</f>
        <v>0</v>
      </c>
      <c r="AG87" s="1"/>
      <c r="AH87" s="1"/>
      <c r="AI87" s="1">
        <f t="shared" si="62"/>
        <v>0</v>
      </c>
      <c r="AK87" s="1"/>
      <c r="AL87" s="1"/>
      <c r="AM87" s="1"/>
      <c r="AN87" s="1"/>
      <c r="AP87" s="30"/>
      <c r="AQ87" s="1"/>
      <c r="AR87" s="1">
        <f t="shared" si="4"/>
        <v>0</v>
      </c>
      <c r="AS87" s="1"/>
      <c r="AT87" s="1"/>
      <c r="AU87" s="2">
        <f t="shared" si="7"/>
        <v>0</v>
      </c>
      <c r="AW87" s="1"/>
      <c r="AX87" s="1"/>
      <c r="AY87" s="1"/>
      <c r="AZ87" s="2">
        <f t="shared" si="100"/>
        <v>0</v>
      </c>
      <c r="BA87" s="2">
        <f>SUM(AF87,AH87,-AZ87,-Table110[[#This Row],[Sale Fee]])</f>
        <v>0</v>
      </c>
      <c r="BC87" s="1"/>
      <c r="BD87" s="1"/>
      <c r="BE87" s="1">
        <f t="shared" si="5"/>
        <v>0</v>
      </c>
    </row>
    <row r="88" spans="1:57" x14ac:dyDescent="0.25">
      <c r="A88" s="1"/>
      <c r="B88" s="1"/>
      <c r="Q88" s="1"/>
      <c r="R88" s="1"/>
      <c r="S88" s="1">
        <f t="shared" si="101"/>
        <v>0</v>
      </c>
      <c r="U88" s="1"/>
      <c r="V88" s="1"/>
      <c r="W88" s="1">
        <f t="shared" si="99"/>
        <v>0</v>
      </c>
      <c r="X88" s="1"/>
      <c r="Y88" s="1"/>
      <c r="Z88" s="1">
        <f>Table110[[#This Row],[Quantity2]]*Table110[[#This Row],[U Cost]]</f>
        <v>0</v>
      </c>
      <c r="AB88" s="1"/>
      <c r="AC88" s="1"/>
      <c r="AD88" s="1">
        <f t="shared" si="2"/>
        <v>0</v>
      </c>
      <c r="AE88" s="1"/>
      <c r="AF88" s="1">
        <f>SUM(Table110[[#This Row],[Total 
Paid]:[Shipping 
Charged]])</f>
        <v>0</v>
      </c>
      <c r="AG88" s="1"/>
      <c r="AH88" s="1"/>
      <c r="AI88" s="1">
        <f t="shared" si="62"/>
        <v>0</v>
      </c>
      <c r="AK88" s="1"/>
      <c r="AL88" s="1"/>
      <c r="AM88" s="1"/>
      <c r="AN88" s="1"/>
      <c r="AP88" s="30"/>
      <c r="AQ88" s="1"/>
      <c r="AR88" s="1">
        <f t="shared" si="4"/>
        <v>0</v>
      </c>
      <c r="AS88" s="1"/>
      <c r="AT88" s="1"/>
      <c r="AU88" s="2">
        <f t="shared" si="7"/>
        <v>0</v>
      </c>
      <c r="AW88" s="1"/>
      <c r="AX88" s="1"/>
      <c r="AY88" s="1"/>
      <c r="AZ88" s="2">
        <f t="shared" si="100"/>
        <v>0</v>
      </c>
      <c r="BA88" s="2">
        <f>SUM(AF88,AH88,-AZ88,-Table110[[#This Row],[Sale Fee]])</f>
        <v>0</v>
      </c>
      <c r="BC88" s="1"/>
      <c r="BD88" s="1"/>
      <c r="BE88" s="1">
        <f t="shared" si="5"/>
        <v>0</v>
      </c>
    </row>
    <row r="89" spans="1:57" x14ac:dyDescent="0.25">
      <c r="A89" s="1"/>
      <c r="B89" s="1"/>
      <c r="Q89" s="1"/>
      <c r="R89" s="1"/>
      <c r="S89" s="1">
        <f t="shared" si="101"/>
        <v>0</v>
      </c>
      <c r="U89" s="1"/>
      <c r="V89" s="1"/>
      <c r="W89" s="1">
        <f t="shared" si="99"/>
        <v>0</v>
      </c>
      <c r="X89" s="1"/>
      <c r="Y89" s="1"/>
      <c r="Z89" s="1">
        <f>Table110[[#This Row],[Quantity2]]*Table110[[#This Row],[U Cost]]</f>
        <v>0</v>
      </c>
      <c r="AB89" s="1"/>
      <c r="AC89" s="1"/>
      <c r="AD89" s="1">
        <f t="shared" si="2"/>
        <v>0</v>
      </c>
      <c r="AE89" s="1"/>
      <c r="AF89" s="1">
        <f>SUM(Table110[[#This Row],[Total 
Paid]:[Shipping 
Charged]])</f>
        <v>0</v>
      </c>
      <c r="AG89" s="1"/>
      <c r="AH89" s="1"/>
      <c r="AI89" s="1">
        <f t="shared" si="62"/>
        <v>0</v>
      </c>
      <c r="AK89" s="1"/>
      <c r="AL89" s="1"/>
      <c r="AM89" s="1"/>
      <c r="AN89" s="1"/>
      <c r="AP89" s="30"/>
      <c r="AQ89" s="1"/>
      <c r="AR89" s="1">
        <f t="shared" si="4"/>
        <v>0</v>
      </c>
      <c r="AS89" s="1"/>
      <c r="AT89" s="1"/>
      <c r="AU89" s="2">
        <f t="shared" si="7"/>
        <v>0</v>
      </c>
      <c r="AW89" s="1"/>
      <c r="AX89" s="1"/>
      <c r="AY89" s="1"/>
      <c r="AZ89" s="2">
        <f t="shared" si="100"/>
        <v>0</v>
      </c>
      <c r="BA89" s="2">
        <f>SUM(AF89,AH89,-AZ89,-Table110[[#This Row],[Sale Fee]])</f>
        <v>0</v>
      </c>
      <c r="BC89" s="1"/>
      <c r="BD89" s="1"/>
      <c r="BE89" s="1">
        <f t="shared" si="5"/>
        <v>0</v>
      </c>
    </row>
    <row r="90" spans="1:57" x14ac:dyDescent="0.25">
      <c r="A90" s="1"/>
      <c r="B90" s="1"/>
      <c r="Q90" s="1"/>
      <c r="R90" s="1"/>
      <c r="S90" s="1">
        <f t="shared" si="101"/>
        <v>0</v>
      </c>
      <c r="U90" s="1"/>
      <c r="V90" s="1"/>
      <c r="W90" s="1">
        <f t="shared" si="99"/>
        <v>0</v>
      </c>
      <c r="X90" s="1"/>
      <c r="Y90" s="1"/>
      <c r="Z90" s="1">
        <f>Table110[[#This Row],[Quantity2]]*Table110[[#This Row],[U Cost]]</f>
        <v>0</v>
      </c>
      <c r="AB90" s="1"/>
      <c r="AC90" s="1"/>
      <c r="AD90" s="1">
        <f t="shared" si="2"/>
        <v>0</v>
      </c>
      <c r="AE90" s="1"/>
      <c r="AF90" s="1">
        <f>SUM(Table110[[#This Row],[Total 
Paid]:[Shipping 
Charged]])</f>
        <v>0</v>
      </c>
      <c r="AG90" s="1"/>
      <c r="AH90" s="1"/>
      <c r="AI90" s="1">
        <f t="shared" si="62"/>
        <v>0</v>
      </c>
      <c r="AK90" s="1"/>
      <c r="AL90" s="1"/>
      <c r="AM90" s="1"/>
      <c r="AN90" s="1"/>
      <c r="AP90" s="30"/>
      <c r="AQ90" s="1"/>
      <c r="AR90" s="1">
        <f t="shared" si="4"/>
        <v>0</v>
      </c>
      <c r="AS90" s="1"/>
      <c r="AT90" s="1"/>
      <c r="AU90" s="2">
        <f t="shared" si="7"/>
        <v>0</v>
      </c>
      <c r="AW90" s="1"/>
      <c r="AX90" s="1"/>
      <c r="AY90" s="1"/>
      <c r="AZ90" s="2">
        <f t="shared" si="100"/>
        <v>0</v>
      </c>
      <c r="BA90" s="2">
        <f>SUM(AF90,AH90,-AZ90,-Table110[[#This Row],[Sale Fee]])</f>
        <v>0</v>
      </c>
      <c r="BC90" s="1"/>
      <c r="BD90" s="1"/>
      <c r="BE90" s="1">
        <f t="shared" si="5"/>
        <v>0</v>
      </c>
    </row>
    <row r="91" spans="1:57" x14ac:dyDescent="0.25">
      <c r="A91" s="1"/>
      <c r="B91" s="1"/>
      <c r="Q91" s="1"/>
      <c r="R91" s="1"/>
      <c r="S91" s="1">
        <f t="shared" si="101"/>
        <v>0</v>
      </c>
      <c r="U91" s="1"/>
      <c r="V91" s="1"/>
      <c r="W91" s="1">
        <f t="shared" si="99"/>
        <v>0</v>
      </c>
      <c r="X91" s="1"/>
      <c r="Y91" s="1"/>
      <c r="Z91" s="1">
        <f>Table110[[#This Row],[Quantity2]]*Table110[[#This Row],[U Cost]]</f>
        <v>0</v>
      </c>
      <c r="AB91" s="1"/>
      <c r="AC91" s="1"/>
      <c r="AD91" s="1">
        <f t="shared" si="2"/>
        <v>0</v>
      </c>
      <c r="AE91" s="1"/>
      <c r="AF91" s="1">
        <f>SUM(Table110[[#This Row],[Total 
Paid]:[Shipping 
Charged]])</f>
        <v>0</v>
      </c>
      <c r="AG91" s="1"/>
      <c r="AH91" s="1"/>
      <c r="AI91" s="1">
        <f t="shared" si="62"/>
        <v>0</v>
      </c>
      <c r="AK91" s="1"/>
      <c r="AL91" s="1"/>
      <c r="AM91" s="1"/>
      <c r="AN91" s="1"/>
      <c r="AP91" s="30"/>
      <c r="AQ91" s="1"/>
      <c r="AR91" s="1">
        <f t="shared" si="4"/>
        <v>0</v>
      </c>
      <c r="AS91" s="1"/>
      <c r="AT91" s="1"/>
      <c r="AU91" s="2">
        <f t="shared" si="7"/>
        <v>0</v>
      </c>
      <c r="AW91" s="1"/>
      <c r="AX91" s="1"/>
      <c r="AY91" s="1"/>
      <c r="AZ91" s="2">
        <f t="shared" si="100"/>
        <v>0</v>
      </c>
      <c r="BA91" s="2">
        <f>SUM(AF91,AH91,-AZ91,-Table110[[#This Row],[Sale Fee]])</f>
        <v>0</v>
      </c>
      <c r="BC91" s="1"/>
      <c r="BD91" s="1"/>
      <c r="BE91" s="1">
        <f t="shared" si="5"/>
        <v>0</v>
      </c>
    </row>
    <row r="92" spans="1:57" x14ac:dyDescent="0.25">
      <c r="A92" s="1"/>
      <c r="B92" s="1"/>
      <c r="Q92" s="1"/>
      <c r="R92" s="1"/>
      <c r="S92" s="1">
        <f t="shared" si="101"/>
        <v>0</v>
      </c>
      <c r="U92" s="1"/>
      <c r="V92" s="1"/>
      <c r="W92" s="1">
        <f t="shared" si="99"/>
        <v>0</v>
      </c>
      <c r="X92" s="1"/>
      <c r="Y92" s="1"/>
      <c r="Z92" s="1">
        <f>Table110[[#This Row],[Quantity2]]*Table110[[#This Row],[U Cost]]</f>
        <v>0</v>
      </c>
      <c r="AB92" s="1"/>
      <c r="AC92" s="1"/>
      <c r="AD92" s="1">
        <f t="shared" si="2"/>
        <v>0</v>
      </c>
      <c r="AE92" s="1"/>
      <c r="AF92" s="1">
        <f>SUM(Table110[[#This Row],[Total 
Paid]:[Shipping 
Charged]])</f>
        <v>0</v>
      </c>
      <c r="AG92" s="1"/>
      <c r="AH92" s="1"/>
      <c r="AI92" s="1">
        <f t="shared" si="62"/>
        <v>0</v>
      </c>
      <c r="AK92" s="1"/>
      <c r="AL92" s="1"/>
      <c r="AM92" s="1"/>
      <c r="AN92" s="1"/>
      <c r="AP92" s="30"/>
      <c r="AQ92" s="1"/>
      <c r="AR92" s="1">
        <f t="shared" si="4"/>
        <v>0</v>
      </c>
      <c r="AS92" s="1"/>
      <c r="AT92" s="1"/>
      <c r="AU92" s="2">
        <f t="shared" si="7"/>
        <v>0</v>
      </c>
      <c r="AW92" s="1"/>
      <c r="AX92" s="1"/>
      <c r="AY92" s="1"/>
      <c r="AZ92" s="2">
        <f t="shared" si="100"/>
        <v>0</v>
      </c>
      <c r="BA92" s="2">
        <f>SUM(AF92,AH92,-AZ92,-Table110[[#This Row],[Sale Fee]])</f>
        <v>0</v>
      </c>
      <c r="BC92" s="1"/>
      <c r="BD92" s="1"/>
      <c r="BE92" s="1">
        <f t="shared" si="5"/>
        <v>0</v>
      </c>
    </row>
    <row r="93" spans="1:57" x14ac:dyDescent="0.25">
      <c r="A93" s="1"/>
      <c r="B93" s="1"/>
      <c r="Q93" s="1"/>
      <c r="R93" s="1"/>
      <c r="S93" s="1">
        <f t="shared" si="101"/>
        <v>0</v>
      </c>
      <c r="U93" s="1"/>
      <c r="V93" s="1"/>
      <c r="W93" s="1">
        <f t="shared" si="99"/>
        <v>0</v>
      </c>
      <c r="X93" s="1"/>
      <c r="Y93" s="1"/>
      <c r="Z93" s="1">
        <f>Table110[[#This Row],[Quantity2]]*Table110[[#This Row],[U Cost]]</f>
        <v>0</v>
      </c>
      <c r="AB93" s="1"/>
      <c r="AC93" s="1"/>
      <c r="AD93" s="1">
        <f t="shared" si="2"/>
        <v>0</v>
      </c>
      <c r="AE93" s="1"/>
      <c r="AF93" s="1">
        <f>SUM(Table110[[#This Row],[Total 
Paid]:[Shipping 
Charged]])</f>
        <v>0</v>
      </c>
      <c r="AG93" s="1"/>
      <c r="AH93" s="1"/>
      <c r="AI93" s="1">
        <f t="shared" si="62"/>
        <v>0</v>
      </c>
      <c r="AK93" s="1"/>
      <c r="AL93" s="1"/>
      <c r="AM93" s="1"/>
      <c r="AN93" s="1"/>
      <c r="AP93" s="30"/>
      <c r="AQ93" s="1"/>
      <c r="AR93" s="1">
        <f t="shared" si="4"/>
        <v>0</v>
      </c>
      <c r="AS93" s="1"/>
      <c r="AT93" s="1"/>
      <c r="AU93" s="2">
        <f t="shared" si="7"/>
        <v>0</v>
      </c>
      <c r="AW93" s="1"/>
      <c r="AX93" s="1"/>
      <c r="AY93" s="1"/>
      <c r="AZ93" s="2">
        <f t="shared" si="100"/>
        <v>0</v>
      </c>
      <c r="BA93" s="2">
        <f>SUM(AF93,AH93,-AZ93,-Table110[[#This Row],[Sale Fee]])</f>
        <v>0</v>
      </c>
      <c r="BC93" s="1"/>
      <c r="BD93" s="1"/>
      <c r="BE93" s="1">
        <f t="shared" si="5"/>
        <v>0</v>
      </c>
    </row>
    <row r="94" spans="1:57" x14ac:dyDescent="0.25">
      <c r="A94" s="1"/>
      <c r="B94" s="1"/>
      <c r="Q94" s="1"/>
      <c r="R94" s="1"/>
      <c r="S94" s="1">
        <f t="shared" si="101"/>
        <v>0</v>
      </c>
      <c r="U94" s="1"/>
      <c r="V94" s="1"/>
      <c r="W94" s="1">
        <f t="shared" si="99"/>
        <v>0</v>
      </c>
      <c r="X94" s="1"/>
      <c r="Y94" s="1"/>
      <c r="Z94" s="1">
        <f>Table110[[#This Row],[Quantity2]]*Table110[[#This Row],[U Cost]]</f>
        <v>0</v>
      </c>
      <c r="AB94" s="1"/>
      <c r="AC94" s="1"/>
      <c r="AD94" s="1">
        <f t="shared" si="2"/>
        <v>0</v>
      </c>
      <c r="AE94" s="1"/>
      <c r="AF94" s="1">
        <f>SUM(Table110[[#This Row],[Total 
Paid]:[Shipping 
Charged]])</f>
        <v>0</v>
      </c>
      <c r="AG94" s="1"/>
      <c r="AH94" s="1"/>
      <c r="AI94" s="1">
        <f t="shared" si="62"/>
        <v>0</v>
      </c>
      <c r="AK94" s="1"/>
      <c r="AL94" s="1"/>
      <c r="AM94" s="1"/>
      <c r="AN94" s="1"/>
      <c r="AP94" s="30"/>
      <c r="AQ94" s="1"/>
      <c r="AR94" s="1">
        <f t="shared" si="4"/>
        <v>0</v>
      </c>
      <c r="AS94" s="1"/>
      <c r="AT94" s="1"/>
      <c r="AU94" s="2">
        <f t="shared" si="7"/>
        <v>0</v>
      </c>
      <c r="AW94" s="1"/>
      <c r="AX94" s="1"/>
      <c r="AY94" s="1"/>
      <c r="AZ94" s="2">
        <f t="shared" si="100"/>
        <v>0</v>
      </c>
      <c r="BA94" s="2">
        <f>SUM(AF94,AH94,-AZ94,-Table110[[#This Row],[Sale Fee]])</f>
        <v>0</v>
      </c>
      <c r="BC94" s="1"/>
      <c r="BD94" s="1"/>
      <c r="BE94" s="1">
        <f t="shared" si="5"/>
        <v>0</v>
      </c>
    </row>
    <row r="95" spans="1:57" x14ac:dyDescent="0.25">
      <c r="A95" s="1"/>
      <c r="B95" s="1"/>
      <c r="Q95" s="1"/>
      <c r="R95" s="1"/>
      <c r="S95" s="1">
        <f t="shared" si="101"/>
        <v>0</v>
      </c>
      <c r="U95" s="1"/>
      <c r="V95" s="1"/>
      <c r="W95" s="1">
        <f t="shared" si="99"/>
        <v>0</v>
      </c>
      <c r="X95" s="1"/>
      <c r="Y95" s="1"/>
      <c r="Z95" s="1">
        <f>Table110[[#This Row],[Quantity2]]*Table110[[#This Row],[U Cost]]</f>
        <v>0</v>
      </c>
      <c r="AB95" s="1"/>
      <c r="AC95" s="1"/>
      <c r="AD95" s="1">
        <f t="shared" si="2"/>
        <v>0</v>
      </c>
      <c r="AE95" s="1"/>
      <c r="AF95" s="1">
        <f>SUM(Table110[[#This Row],[Total 
Paid]:[Shipping 
Charged]])</f>
        <v>0</v>
      </c>
      <c r="AG95" s="1"/>
      <c r="AH95" s="1"/>
      <c r="AI95" s="1">
        <f t="shared" si="62"/>
        <v>0</v>
      </c>
      <c r="AK95" s="1"/>
      <c r="AL95" s="1"/>
      <c r="AM95" s="1"/>
      <c r="AN95" s="1"/>
      <c r="AP95" s="30"/>
      <c r="AQ95" s="1"/>
      <c r="AR95" s="1">
        <f t="shared" si="4"/>
        <v>0</v>
      </c>
      <c r="AS95" s="1"/>
      <c r="AT95" s="1"/>
      <c r="AU95" s="2">
        <f t="shared" si="7"/>
        <v>0</v>
      </c>
      <c r="AW95" s="1"/>
      <c r="AX95" s="1"/>
      <c r="AY95" s="1"/>
      <c r="AZ95" s="2">
        <f t="shared" si="100"/>
        <v>0</v>
      </c>
      <c r="BA95" s="2">
        <f>SUM(AF95,AH95,-AZ95,-Table110[[#This Row],[Sale Fee]])</f>
        <v>0</v>
      </c>
      <c r="BC95" s="1"/>
      <c r="BD95" s="1"/>
      <c r="BE95" s="1">
        <f t="shared" si="5"/>
        <v>0</v>
      </c>
    </row>
    <row r="96" spans="1:57" x14ac:dyDescent="0.25">
      <c r="A96" s="1"/>
      <c r="B96" s="1"/>
      <c r="Q96" s="1"/>
      <c r="R96" s="1"/>
      <c r="S96" s="1">
        <f t="shared" si="101"/>
        <v>0</v>
      </c>
      <c r="U96" s="1"/>
      <c r="V96" s="1"/>
      <c r="W96" s="1">
        <f t="shared" si="99"/>
        <v>0</v>
      </c>
      <c r="X96" s="1"/>
      <c r="Y96" s="1"/>
      <c r="Z96" s="1">
        <f>Table110[[#This Row],[Quantity2]]*Table110[[#This Row],[U Cost]]</f>
        <v>0</v>
      </c>
      <c r="AB96" s="1"/>
      <c r="AC96" s="1"/>
      <c r="AD96" s="1">
        <f t="shared" si="2"/>
        <v>0</v>
      </c>
      <c r="AE96" s="1"/>
      <c r="AF96" s="1">
        <f>SUM(Table110[[#This Row],[Total 
Paid]:[Shipping 
Charged]])</f>
        <v>0</v>
      </c>
      <c r="AG96" s="1"/>
      <c r="AH96" s="1"/>
      <c r="AI96" s="1">
        <f t="shared" si="62"/>
        <v>0</v>
      </c>
      <c r="AK96" s="1"/>
      <c r="AL96" s="1"/>
      <c r="AM96" s="1"/>
      <c r="AN96" s="1"/>
      <c r="AP96" s="30"/>
      <c r="AQ96" s="1"/>
      <c r="AR96" s="1">
        <f t="shared" ref="AR96:AR156" si="165">AQ96*AP96</f>
        <v>0</v>
      </c>
      <c r="AS96" s="1"/>
      <c r="AT96" s="1"/>
      <c r="AU96" s="2">
        <f t="shared" si="7"/>
        <v>0</v>
      </c>
      <c r="AW96" s="1"/>
      <c r="AX96" s="1"/>
      <c r="AY96" s="1"/>
      <c r="AZ96" s="2">
        <f t="shared" si="100"/>
        <v>0</v>
      </c>
      <c r="BA96" s="2">
        <f>SUM(AF96,AH96,-AZ96,-Table110[[#This Row],[Sale Fee]])</f>
        <v>0</v>
      </c>
      <c r="BC96" s="1"/>
      <c r="BD96" s="1"/>
      <c r="BE96" s="1">
        <f t="shared" si="5"/>
        <v>0</v>
      </c>
    </row>
    <row r="97" spans="1:57" x14ac:dyDescent="0.25">
      <c r="A97" s="1"/>
      <c r="B97" s="1"/>
      <c r="Q97" s="1"/>
      <c r="R97" s="1"/>
      <c r="S97" s="1">
        <f t="shared" si="101"/>
        <v>0</v>
      </c>
      <c r="U97" s="1"/>
      <c r="V97" s="1"/>
      <c r="W97" s="1">
        <f t="shared" si="99"/>
        <v>0</v>
      </c>
      <c r="X97" s="1"/>
      <c r="Y97" s="1"/>
      <c r="Z97" s="1">
        <f>Table110[[#This Row],[Quantity2]]*Table110[[#This Row],[U Cost]]</f>
        <v>0</v>
      </c>
      <c r="AB97" s="1"/>
      <c r="AC97" s="1"/>
      <c r="AD97" s="1">
        <f t="shared" si="2"/>
        <v>0</v>
      </c>
      <c r="AE97" s="1"/>
      <c r="AF97" s="1">
        <f>SUM(Table110[[#This Row],[Total 
Paid]:[Shipping 
Charged]])</f>
        <v>0</v>
      </c>
      <c r="AG97" s="1"/>
      <c r="AH97" s="1"/>
      <c r="AI97" s="1">
        <f t="shared" si="62"/>
        <v>0</v>
      </c>
      <c r="AK97" s="1"/>
      <c r="AL97" s="1"/>
      <c r="AM97" s="1"/>
      <c r="AN97" s="1"/>
      <c r="AP97" s="30"/>
      <c r="AQ97" s="1"/>
      <c r="AR97" s="1">
        <f t="shared" si="165"/>
        <v>0</v>
      </c>
      <c r="AS97" s="1"/>
      <c r="AT97" s="1"/>
      <c r="AU97" s="2">
        <f t="shared" si="7"/>
        <v>0</v>
      </c>
      <c r="AW97" s="1"/>
      <c r="AX97" s="1"/>
      <c r="AY97" s="1"/>
      <c r="AZ97" s="2">
        <f t="shared" si="100"/>
        <v>0</v>
      </c>
      <c r="BA97" s="2">
        <f>SUM(AF97,AH97,-AZ97,-Table110[[#This Row],[Sale Fee]])</f>
        <v>0</v>
      </c>
      <c r="BC97" s="1"/>
      <c r="BD97" s="1"/>
      <c r="BE97" s="1">
        <f t="shared" si="5"/>
        <v>0</v>
      </c>
    </row>
    <row r="98" spans="1:57" x14ac:dyDescent="0.25">
      <c r="A98" s="1"/>
      <c r="B98" s="1"/>
      <c r="Q98" s="1"/>
      <c r="R98" s="1"/>
      <c r="S98" s="1">
        <f t="shared" si="101"/>
        <v>0</v>
      </c>
      <c r="U98" s="1"/>
      <c r="V98" s="1"/>
      <c r="W98" s="1">
        <f t="shared" si="99"/>
        <v>0</v>
      </c>
      <c r="X98" s="1"/>
      <c r="Y98" s="1"/>
      <c r="Z98" s="1">
        <f>Table110[[#This Row],[Quantity2]]*Table110[[#This Row],[U Cost]]</f>
        <v>0</v>
      </c>
      <c r="AB98" s="1"/>
      <c r="AC98" s="1"/>
      <c r="AD98" s="1">
        <f t="shared" si="2"/>
        <v>0</v>
      </c>
      <c r="AE98" s="1"/>
      <c r="AF98" s="1">
        <f>SUM(Table110[[#This Row],[Total 
Paid]:[Shipping 
Charged]])</f>
        <v>0</v>
      </c>
      <c r="AG98" s="1"/>
      <c r="AH98" s="1"/>
      <c r="AI98" s="1">
        <f t="shared" si="62"/>
        <v>0</v>
      </c>
      <c r="AK98" s="1"/>
      <c r="AL98" s="1"/>
      <c r="AM98" s="1"/>
      <c r="AN98" s="1"/>
      <c r="AP98" s="30"/>
      <c r="AQ98" s="1"/>
      <c r="AR98" s="1">
        <f t="shared" si="165"/>
        <v>0</v>
      </c>
      <c r="AS98" s="1"/>
      <c r="AT98" s="1"/>
      <c r="AU98" s="2">
        <f t="shared" si="7"/>
        <v>0</v>
      </c>
      <c r="AW98" s="1"/>
      <c r="AX98" s="1"/>
      <c r="AY98" s="1"/>
      <c r="AZ98" s="2">
        <f t="shared" si="100"/>
        <v>0</v>
      </c>
      <c r="BA98" s="2">
        <f>SUM(AF98,AH98,-AZ98,-Table110[[#This Row],[Sale Fee]])</f>
        <v>0</v>
      </c>
      <c r="BC98" s="1"/>
      <c r="BD98" s="1"/>
      <c r="BE98" s="1">
        <f t="shared" si="5"/>
        <v>0</v>
      </c>
    </row>
    <row r="99" spans="1:57" x14ac:dyDescent="0.25">
      <c r="A99" s="1"/>
      <c r="B99" s="1"/>
      <c r="Q99" s="1"/>
      <c r="R99" s="1"/>
      <c r="S99" s="1">
        <f t="shared" si="101"/>
        <v>0</v>
      </c>
      <c r="U99" s="1"/>
      <c r="V99" s="1"/>
      <c r="W99" s="1">
        <f t="shared" si="99"/>
        <v>0</v>
      </c>
      <c r="X99" s="1"/>
      <c r="Y99" s="1"/>
      <c r="Z99" s="1">
        <f>Table110[[#This Row],[Quantity2]]*Table110[[#This Row],[U Cost]]</f>
        <v>0</v>
      </c>
      <c r="AB99" s="1"/>
      <c r="AC99" s="1"/>
      <c r="AD99" s="1">
        <f t="shared" si="2"/>
        <v>0</v>
      </c>
      <c r="AE99" s="1"/>
      <c r="AF99" s="1">
        <f>SUM(Table110[[#This Row],[Total 
Paid]:[Shipping 
Charged]])</f>
        <v>0</v>
      </c>
      <c r="AG99" s="1"/>
      <c r="AH99" s="1"/>
      <c r="AI99" s="1">
        <f t="shared" si="62"/>
        <v>0</v>
      </c>
      <c r="AK99" s="1"/>
      <c r="AL99" s="1"/>
      <c r="AM99" s="1"/>
      <c r="AN99" s="1"/>
      <c r="AP99" s="30"/>
      <c r="AQ99" s="1"/>
      <c r="AR99" s="1">
        <f t="shared" si="165"/>
        <v>0</v>
      </c>
      <c r="AS99" s="1"/>
      <c r="AT99" s="1"/>
      <c r="AU99" s="2">
        <f t="shared" si="7"/>
        <v>0</v>
      </c>
      <c r="AW99" s="1"/>
      <c r="AX99" s="1"/>
      <c r="AY99" s="1"/>
      <c r="AZ99" s="2">
        <f t="shared" si="100"/>
        <v>0</v>
      </c>
      <c r="BA99" s="2">
        <f>SUM(AF99,AH99,-AZ99,-Table110[[#This Row],[Sale Fee]])</f>
        <v>0</v>
      </c>
      <c r="BC99" s="1"/>
      <c r="BD99" s="1"/>
      <c r="BE99" s="1">
        <f t="shared" si="5"/>
        <v>0</v>
      </c>
    </row>
    <row r="100" spans="1:57" x14ac:dyDescent="0.25">
      <c r="A100" s="1"/>
      <c r="B100" s="1"/>
      <c r="Q100" s="1"/>
      <c r="R100" s="1"/>
      <c r="S100" s="1">
        <f t="shared" si="101"/>
        <v>0</v>
      </c>
      <c r="U100" s="1"/>
      <c r="V100" s="1"/>
      <c r="W100" s="1">
        <f t="shared" si="99"/>
        <v>0</v>
      </c>
      <c r="X100" s="1"/>
      <c r="Y100" s="1"/>
      <c r="Z100" s="1">
        <f>Table110[[#This Row],[Quantity2]]*Table110[[#This Row],[U Cost]]</f>
        <v>0</v>
      </c>
      <c r="AB100" s="1"/>
      <c r="AC100" s="1"/>
      <c r="AD100" s="1">
        <f t="shared" si="2"/>
        <v>0</v>
      </c>
      <c r="AE100" s="1"/>
      <c r="AF100" s="1">
        <f>SUM(Table110[[#This Row],[Total 
Paid]:[Shipping 
Charged]])</f>
        <v>0</v>
      </c>
      <c r="AG100" s="1"/>
      <c r="AH100" s="1"/>
      <c r="AI100" s="1">
        <f t="shared" si="62"/>
        <v>0</v>
      </c>
      <c r="AK100" s="1"/>
      <c r="AL100" s="1"/>
      <c r="AM100" s="1"/>
      <c r="AN100" s="1"/>
      <c r="AP100" s="30"/>
      <c r="AQ100" s="1"/>
      <c r="AR100" s="1">
        <f t="shared" si="165"/>
        <v>0</v>
      </c>
      <c r="AS100" s="1"/>
      <c r="AT100" s="1"/>
      <c r="AU100" s="2">
        <f t="shared" si="7"/>
        <v>0</v>
      </c>
      <c r="AW100" s="1"/>
      <c r="AX100" s="1"/>
      <c r="AY100" s="1"/>
      <c r="AZ100" s="2">
        <f t="shared" si="100"/>
        <v>0</v>
      </c>
      <c r="BA100" s="2">
        <f>SUM(AF100,AH100,-AZ100,-Table110[[#This Row],[Sale Fee]])</f>
        <v>0</v>
      </c>
      <c r="BC100" s="1"/>
      <c r="BD100" s="1"/>
      <c r="BE100" s="1">
        <f t="shared" si="5"/>
        <v>0</v>
      </c>
    </row>
    <row r="101" spans="1:57" x14ac:dyDescent="0.25">
      <c r="A101" s="1"/>
      <c r="B101" s="1"/>
      <c r="Q101" s="1"/>
      <c r="R101" s="1"/>
      <c r="S101" s="1">
        <f t="shared" si="101"/>
        <v>0</v>
      </c>
      <c r="U101" s="1"/>
      <c r="V101" s="1"/>
      <c r="W101" s="1">
        <f t="shared" si="99"/>
        <v>0</v>
      </c>
      <c r="X101" s="1"/>
      <c r="Y101" s="1"/>
      <c r="Z101" s="1">
        <f>Table110[[#This Row],[Quantity2]]*Table110[[#This Row],[U Cost]]</f>
        <v>0</v>
      </c>
      <c r="AB101" s="1"/>
      <c r="AC101" s="1"/>
      <c r="AD101" s="1">
        <f t="shared" si="2"/>
        <v>0</v>
      </c>
      <c r="AE101" s="1"/>
      <c r="AF101" s="1">
        <f>SUM(Table110[[#This Row],[Total 
Paid]:[Shipping 
Charged]])</f>
        <v>0</v>
      </c>
      <c r="AG101" s="1"/>
      <c r="AH101" s="1"/>
      <c r="AI101" s="1">
        <f t="shared" si="62"/>
        <v>0</v>
      </c>
      <c r="AK101" s="1"/>
      <c r="AL101" s="1"/>
      <c r="AM101" s="1"/>
      <c r="AN101" s="1"/>
      <c r="AP101" s="30"/>
      <c r="AQ101" s="1"/>
      <c r="AR101" s="1">
        <f t="shared" si="165"/>
        <v>0</v>
      </c>
      <c r="AS101" s="1"/>
      <c r="AT101" s="1"/>
      <c r="AU101" s="2">
        <f t="shared" si="7"/>
        <v>0</v>
      </c>
      <c r="AW101" s="1"/>
      <c r="AX101" s="1"/>
      <c r="AY101" s="1"/>
      <c r="AZ101" s="2">
        <f t="shared" si="100"/>
        <v>0</v>
      </c>
      <c r="BA101" s="2">
        <f>SUM(AF101,AH101,-AZ101,-Table110[[#This Row],[Sale Fee]])</f>
        <v>0</v>
      </c>
      <c r="BC101" s="1"/>
      <c r="BD101" s="1"/>
      <c r="BE101" s="1">
        <f t="shared" si="5"/>
        <v>0</v>
      </c>
    </row>
    <row r="102" spans="1:57" x14ac:dyDescent="0.25">
      <c r="A102" s="1"/>
      <c r="B102" s="1"/>
      <c r="Q102" s="1"/>
      <c r="R102" s="1"/>
      <c r="S102" s="1">
        <f t="shared" si="101"/>
        <v>0</v>
      </c>
      <c r="U102" s="1"/>
      <c r="V102" s="1"/>
      <c r="W102" s="1">
        <f t="shared" si="99"/>
        <v>0</v>
      </c>
      <c r="X102" s="1"/>
      <c r="Y102" s="1"/>
      <c r="Z102" s="1">
        <f>Table110[[#This Row],[Quantity2]]*Table110[[#This Row],[U Cost]]</f>
        <v>0</v>
      </c>
      <c r="AB102" s="1"/>
      <c r="AC102" s="1"/>
      <c r="AD102" s="1">
        <f t="shared" si="2"/>
        <v>0</v>
      </c>
      <c r="AE102" s="1"/>
      <c r="AF102" s="1">
        <f>SUM(Table110[[#This Row],[Total 
Paid]:[Shipping 
Charged]])</f>
        <v>0</v>
      </c>
      <c r="AG102" s="1"/>
      <c r="AH102" s="1"/>
      <c r="AI102" s="1">
        <f t="shared" si="62"/>
        <v>0</v>
      </c>
      <c r="AK102" s="1"/>
      <c r="AL102" s="1"/>
      <c r="AM102" s="1"/>
      <c r="AN102" s="1"/>
      <c r="AP102" s="30"/>
      <c r="AQ102" s="1"/>
      <c r="AR102" s="1">
        <f t="shared" si="165"/>
        <v>0</v>
      </c>
      <c r="AS102" s="1"/>
      <c r="AT102" s="1"/>
      <c r="AU102" s="2">
        <f t="shared" si="7"/>
        <v>0</v>
      </c>
      <c r="AW102" s="1"/>
      <c r="AX102" s="1"/>
      <c r="AY102" s="1"/>
      <c r="AZ102" s="2">
        <f t="shared" si="100"/>
        <v>0</v>
      </c>
      <c r="BA102" s="2">
        <f>SUM(AF102,AH102,-AZ102,-Table110[[#This Row],[Sale Fee]])</f>
        <v>0</v>
      </c>
      <c r="BC102" s="1"/>
      <c r="BD102" s="1"/>
      <c r="BE102" s="1">
        <f t="shared" si="5"/>
        <v>0</v>
      </c>
    </row>
    <row r="103" spans="1:57" x14ac:dyDescent="0.25">
      <c r="A103" s="1"/>
      <c r="B103" s="1"/>
      <c r="Q103" s="1"/>
      <c r="R103" s="1"/>
      <c r="S103" s="1">
        <f t="shared" si="101"/>
        <v>0</v>
      </c>
      <c r="U103" s="1"/>
      <c r="V103" s="1"/>
      <c r="W103" s="1">
        <f t="shared" si="99"/>
        <v>0</v>
      </c>
      <c r="X103" s="1"/>
      <c r="Y103" s="1"/>
      <c r="Z103" s="1">
        <f>Table110[[#This Row],[Quantity2]]*Table110[[#This Row],[U Cost]]</f>
        <v>0</v>
      </c>
      <c r="AB103" s="1"/>
      <c r="AC103" s="1"/>
      <c r="AD103" s="1">
        <f t="shared" si="2"/>
        <v>0</v>
      </c>
      <c r="AE103" s="1"/>
      <c r="AF103" s="1">
        <f>SUM(Table110[[#This Row],[Total 
Paid]:[Shipping 
Charged]])</f>
        <v>0</v>
      </c>
      <c r="AG103" s="1"/>
      <c r="AH103" s="1"/>
      <c r="AI103" s="1">
        <f t="shared" si="62"/>
        <v>0</v>
      </c>
      <c r="AK103" s="1"/>
      <c r="AL103" s="1"/>
      <c r="AM103" s="1"/>
      <c r="AN103" s="1"/>
      <c r="AP103" s="30"/>
      <c r="AQ103" s="1"/>
      <c r="AR103" s="1">
        <f t="shared" si="165"/>
        <v>0</v>
      </c>
      <c r="AS103" s="1"/>
      <c r="AT103" s="1"/>
      <c r="AU103" s="2">
        <f t="shared" si="7"/>
        <v>0</v>
      </c>
      <c r="AW103" s="1"/>
      <c r="AX103" s="1"/>
      <c r="AY103" s="1"/>
      <c r="AZ103" s="2">
        <f t="shared" si="100"/>
        <v>0</v>
      </c>
      <c r="BA103" s="2">
        <f>SUM(AF103,AH103,-AZ103,-Table110[[#This Row],[Sale Fee]])</f>
        <v>0</v>
      </c>
      <c r="BC103" s="1"/>
      <c r="BD103" s="1"/>
      <c r="BE103" s="1">
        <f t="shared" si="5"/>
        <v>0</v>
      </c>
    </row>
    <row r="104" spans="1:57" x14ac:dyDescent="0.25">
      <c r="A104" s="1"/>
      <c r="B104" s="1"/>
      <c r="Q104" s="1"/>
      <c r="R104" s="1"/>
      <c r="S104" s="1">
        <f t="shared" si="101"/>
        <v>0</v>
      </c>
      <c r="U104" s="1"/>
      <c r="V104" s="1"/>
      <c r="W104" s="1">
        <f t="shared" ref="W104:W164" si="166">U104*V104</f>
        <v>0</v>
      </c>
      <c r="X104" s="1"/>
      <c r="Y104" s="1"/>
      <c r="Z104" s="1">
        <f>Table110[[#This Row],[Quantity2]]*Table110[[#This Row],[U Cost]]</f>
        <v>0</v>
      </c>
      <c r="AB104" s="1"/>
      <c r="AC104" s="1"/>
      <c r="AD104" s="1">
        <f t="shared" si="2"/>
        <v>0</v>
      </c>
      <c r="AE104" s="1"/>
      <c r="AF104" s="1">
        <f>SUM(Table110[[#This Row],[Total 
Paid]:[Shipping 
Charged]])</f>
        <v>0</v>
      </c>
      <c r="AG104" s="1"/>
      <c r="AH104" s="1"/>
      <c r="AI104" s="1">
        <f t="shared" si="62"/>
        <v>0</v>
      </c>
      <c r="AK104" s="1"/>
      <c r="AL104" s="1"/>
      <c r="AM104" s="1"/>
      <c r="AN104" s="1"/>
      <c r="AP104" s="30"/>
      <c r="AQ104" s="1"/>
      <c r="AR104" s="1">
        <f t="shared" si="165"/>
        <v>0</v>
      </c>
      <c r="AS104" s="1"/>
      <c r="AT104" s="1"/>
      <c r="AU104" s="2">
        <f t="shared" si="7"/>
        <v>0</v>
      </c>
      <c r="AW104" s="1"/>
      <c r="AX104" s="1"/>
      <c r="AY104" s="1"/>
      <c r="AZ104" s="2">
        <f t="shared" ref="AZ104:AZ164" si="167">SUM(AU104,AW104,AX104,AY104)</f>
        <v>0</v>
      </c>
      <c r="BA104" s="2">
        <f>SUM(AF104,AH104,-AZ104,-Table110[[#This Row],[Sale Fee]])</f>
        <v>0</v>
      </c>
      <c r="BC104" s="1"/>
      <c r="BD104" s="1"/>
      <c r="BE104" s="1">
        <f t="shared" si="5"/>
        <v>0</v>
      </c>
    </row>
    <row r="105" spans="1:57" x14ac:dyDescent="0.25">
      <c r="A105" s="1"/>
      <c r="B105" s="1"/>
      <c r="Q105" s="1"/>
      <c r="R105" s="1"/>
      <c r="S105" s="1">
        <f t="shared" ref="S105:S168" si="168">R105*Q105</f>
        <v>0</v>
      </c>
      <c r="U105" s="1"/>
      <c r="V105" s="1"/>
      <c r="W105" s="1">
        <f t="shared" si="166"/>
        <v>0</v>
      </c>
      <c r="X105" s="1"/>
      <c r="Y105" s="1"/>
      <c r="Z105" s="1">
        <f>Table110[[#This Row],[Quantity2]]*Table110[[#This Row],[U Cost]]</f>
        <v>0</v>
      </c>
      <c r="AB105" s="1"/>
      <c r="AC105" s="1"/>
      <c r="AD105" s="1">
        <f t="shared" si="2"/>
        <v>0</v>
      </c>
      <c r="AE105" s="1"/>
      <c r="AF105" s="1">
        <f>SUM(Table110[[#This Row],[Total 
Paid]:[Shipping 
Charged]])</f>
        <v>0</v>
      </c>
      <c r="AG105" s="1"/>
      <c r="AH105" s="1"/>
      <c r="AI105" s="1">
        <f t="shared" si="62"/>
        <v>0</v>
      </c>
      <c r="AK105" s="1"/>
      <c r="AL105" s="1"/>
      <c r="AM105" s="1"/>
      <c r="AN105" s="1"/>
      <c r="AP105" s="30"/>
      <c r="AQ105" s="1"/>
      <c r="AR105" s="1">
        <f t="shared" si="165"/>
        <v>0</v>
      </c>
      <c r="AS105" s="1"/>
      <c r="AT105" s="1"/>
      <c r="AU105" s="2">
        <f t="shared" si="7"/>
        <v>0</v>
      </c>
      <c r="AW105" s="1"/>
      <c r="AX105" s="1"/>
      <c r="AY105" s="1"/>
      <c r="AZ105" s="2">
        <f t="shared" si="167"/>
        <v>0</v>
      </c>
      <c r="BA105" s="2">
        <f>SUM(AF105,AH105,-AZ105,-Table110[[#This Row],[Sale Fee]])</f>
        <v>0</v>
      </c>
      <c r="BC105" s="1"/>
      <c r="BD105" s="1"/>
      <c r="BE105" s="1">
        <f t="shared" si="5"/>
        <v>0</v>
      </c>
    </row>
    <row r="106" spans="1:57" x14ac:dyDescent="0.25">
      <c r="A106" s="1"/>
      <c r="B106" s="1"/>
      <c r="Q106" s="1"/>
      <c r="R106" s="1"/>
      <c r="S106" s="1">
        <f t="shared" si="168"/>
        <v>0</v>
      </c>
      <c r="U106" s="1"/>
      <c r="V106" s="1"/>
      <c r="W106" s="1">
        <f t="shared" si="166"/>
        <v>0</v>
      </c>
      <c r="X106" s="1"/>
      <c r="Y106" s="1"/>
      <c r="Z106" s="1">
        <f>Table110[[#This Row],[Quantity2]]*Table110[[#This Row],[U Cost]]</f>
        <v>0</v>
      </c>
      <c r="AB106" s="1"/>
      <c r="AC106" s="1"/>
      <c r="AD106" s="1">
        <f t="shared" si="2"/>
        <v>0</v>
      </c>
      <c r="AE106" s="1"/>
      <c r="AF106" s="1">
        <f>SUM(Table110[[#This Row],[Total 
Paid]:[Shipping 
Charged]])</f>
        <v>0</v>
      </c>
      <c r="AG106" s="1"/>
      <c r="AH106" s="1"/>
      <c r="AI106" s="1">
        <f t="shared" si="62"/>
        <v>0</v>
      </c>
      <c r="AK106" s="1"/>
      <c r="AL106" s="1"/>
      <c r="AM106" s="1"/>
      <c r="AN106" s="1"/>
      <c r="AP106" s="30"/>
      <c r="AQ106" s="1"/>
      <c r="AR106" s="1">
        <f t="shared" si="165"/>
        <v>0</v>
      </c>
      <c r="AS106" s="1"/>
      <c r="AT106" s="1"/>
      <c r="AU106" s="2">
        <f t="shared" si="7"/>
        <v>0</v>
      </c>
      <c r="AW106" s="1"/>
      <c r="AX106" s="1"/>
      <c r="AY106" s="1"/>
      <c r="AZ106" s="2">
        <f t="shared" si="167"/>
        <v>0</v>
      </c>
      <c r="BA106" s="2">
        <f>SUM(AF106,AH106,-AZ106,-Table110[[#This Row],[Sale Fee]])</f>
        <v>0</v>
      </c>
      <c r="BC106" s="1"/>
      <c r="BD106" s="1"/>
      <c r="BE106" s="1">
        <f t="shared" si="5"/>
        <v>0</v>
      </c>
    </row>
    <row r="107" spans="1:57" x14ac:dyDescent="0.25">
      <c r="A107" s="1"/>
      <c r="B107" s="1"/>
      <c r="Q107" s="1"/>
      <c r="R107" s="1"/>
      <c r="S107" s="1">
        <f t="shared" si="168"/>
        <v>0</v>
      </c>
      <c r="U107" s="1"/>
      <c r="V107" s="1"/>
      <c r="W107" s="1">
        <f t="shared" si="166"/>
        <v>0</v>
      </c>
      <c r="X107" s="1"/>
      <c r="Y107" s="1"/>
      <c r="Z107" s="1">
        <f>Table110[[#This Row],[Quantity2]]*Table110[[#This Row],[U Cost]]</f>
        <v>0</v>
      </c>
      <c r="AB107" s="1"/>
      <c r="AC107" s="1"/>
      <c r="AD107" s="1">
        <f t="shared" ref="AD107:AD367" si="169">AC107*AB107</f>
        <v>0</v>
      </c>
      <c r="AE107" s="1"/>
      <c r="AF107" s="1">
        <f>SUM(Table110[[#This Row],[Total 
Paid]:[Shipping 
Charged]])</f>
        <v>0</v>
      </c>
      <c r="AG107" s="1"/>
      <c r="AH107" s="1"/>
      <c r="AI107" s="1">
        <f t="shared" si="62"/>
        <v>0</v>
      </c>
      <c r="AK107" s="1"/>
      <c r="AL107" s="1"/>
      <c r="AM107" s="1"/>
      <c r="AN107" s="1"/>
      <c r="AP107" s="30"/>
      <c r="AQ107" s="1"/>
      <c r="AR107" s="1">
        <f t="shared" si="165"/>
        <v>0</v>
      </c>
      <c r="AS107" s="1"/>
      <c r="AT107" s="1"/>
      <c r="AU107" s="2">
        <f t="shared" si="7"/>
        <v>0</v>
      </c>
      <c r="AW107" s="1"/>
      <c r="AX107" s="1"/>
      <c r="AY107" s="1"/>
      <c r="AZ107" s="2">
        <f t="shared" si="167"/>
        <v>0</v>
      </c>
      <c r="BA107" s="2">
        <f>SUM(AF107,AH107,-AZ107,-Table110[[#This Row],[Sale Fee]])</f>
        <v>0</v>
      </c>
      <c r="BC107" s="1"/>
      <c r="BD107" s="1"/>
      <c r="BE107" s="1">
        <f t="shared" ref="BE107:BE1029" si="170">BD107*BC107</f>
        <v>0</v>
      </c>
    </row>
    <row r="108" spans="1:57" x14ac:dyDescent="0.25">
      <c r="A108" s="1"/>
      <c r="B108" s="1"/>
      <c r="Q108" s="1"/>
      <c r="R108" s="1"/>
      <c r="S108" s="1">
        <f t="shared" si="168"/>
        <v>0</v>
      </c>
      <c r="U108" s="1"/>
      <c r="V108" s="1"/>
      <c r="W108" s="1">
        <f t="shared" si="166"/>
        <v>0</v>
      </c>
      <c r="X108" s="1"/>
      <c r="Y108" s="1"/>
      <c r="Z108" s="1">
        <f>Table110[[#This Row],[Quantity2]]*Table110[[#This Row],[U Cost]]</f>
        <v>0</v>
      </c>
      <c r="AB108" s="1"/>
      <c r="AC108" s="1"/>
      <c r="AD108" s="1">
        <f t="shared" si="169"/>
        <v>0</v>
      </c>
      <c r="AE108" s="1"/>
      <c r="AF108" s="1">
        <f>SUM(Table110[[#This Row],[Total 
Paid]:[Shipping 
Charged]])</f>
        <v>0</v>
      </c>
      <c r="AG108" s="1"/>
      <c r="AH108" s="1"/>
      <c r="AI108" s="1">
        <f t="shared" ref="AI108:AI368" si="171">SUM(AF108,AG108,AH108)</f>
        <v>0</v>
      </c>
      <c r="AK108" s="1"/>
      <c r="AL108" s="1"/>
      <c r="AM108" s="1"/>
      <c r="AN108" s="1"/>
      <c r="AP108" s="30"/>
      <c r="AQ108" s="1"/>
      <c r="AR108" s="1">
        <f t="shared" si="165"/>
        <v>0</v>
      </c>
      <c r="AS108" s="1"/>
      <c r="AT108" s="1"/>
      <c r="AU108" s="2">
        <f t="shared" ref="AU108:AU368" si="172">SUM(AR108:AT108)</f>
        <v>0</v>
      </c>
      <c r="AW108" s="1"/>
      <c r="AX108" s="1"/>
      <c r="AY108" s="1"/>
      <c r="AZ108" s="2">
        <f t="shared" si="167"/>
        <v>0</v>
      </c>
      <c r="BA108" s="2">
        <f>SUM(AF108,AH108,-AZ108,-Table110[[#This Row],[Sale Fee]])</f>
        <v>0</v>
      </c>
      <c r="BC108" s="1"/>
      <c r="BD108" s="1"/>
      <c r="BE108" s="1">
        <f t="shared" si="170"/>
        <v>0</v>
      </c>
    </row>
    <row r="109" spans="1:57" x14ac:dyDescent="0.25">
      <c r="A109" s="1"/>
      <c r="B109" s="1"/>
      <c r="Q109" s="1"/>
      <c r="R109" s="1"/>
      <c r="S109" s="1">
        <f t="shared" si="168"/>
        <v>0</v>
      </c>
      <c r="U109" s="1"/>
      <c r="V109" s="1"/>
      <c r="W109" s="1">
        <f t="shared" si="166"/>
        <v>0</v>
      </c>
      <c r="X109" s="1"/>
      <c r="Y109" s="1"/>
      <c r="Z109" s="1">
        <f>Table110[[#This Row],[Quantity2]]*Table110[[#This Row],[U Cost]]</f>
        <v>0</v>
      </c>
      <c r="AB109" s="1"/>
      <c r="AC109" s="1"/>
      <c r="AD109" s="1">
        <f t="shared" si="169"/>
        <v>0</v>
      </c>
      <c r="AE109" s="1"/>
      <c r="AF109" s="1">
        <f>SUM(Table110[[#This Row],[Total 
Paid]:[Shipping 
Charged]])</f>
        <v>0</v>
      </c>
      <c r="AG109" s="1"/>
      <c r="AH109" s="1"/>
      <c r="AI109" s="1">
        <f t="shared" si="171"/>
        <v>0</v>
      </c>
      <c r="AK109" s="1"/>
      <c r="AL109" s="1"/>
      <c r="AM109" s="1"/>
      <c r="AN109" s="1"/>
      <c r="AP109" s="30"/>
      <c r="AQ109" s="1"/>
      <c r="AR109" s="1">
        <f t="shared" si="165"/>
        <v>0</v>
      </c>
      <c r="AS109" s="1"/>
      <c r="AT109" s="1"/>
      <c r="AU109" s="2">
        <f t="shared" si="172"/>
        <v>0</v>
      </c>
      <c r="AW109" s="1"/>
      <c r="AX109" s="1"/>
      <c r="AY109" s="1"/>
      <c r="AZ109" s="2">
        <f t="shared" si="167"/>
        <v>0</v>
      </c>
      <c r="BA109" s="2">
        <f>SUM(AF109,AH109,-AZ109,-Table110[[#This Row],[Sale Fee]])</f>
        <v>0</v>
      </c>
      <c r="BC109" s="1"/>
      <c r="BD109" s="1"/>
      <c r="BE109" s="1">
        <f t="shared" si="170"/>
        <v>0</v>
      </c>
    </row>
    <row r="110" spans="1:57" x14ac:dyDescent="0.25">
      <c r="A110" s="1"/>
      <c r="B110" s="1"/>
      <c r="Q110" s="1"/>
      <c r="R110" s="1"/>
      <c r="S110" s="1">
        <f t="shared" si="168"/>
        <v>0</v>
      </c>
      <c r="U110" s="1"/>
      <c r="V110" s="1"/>
      <c r="W110" s="1">
        <f t="shared" si="166"/>
        <v>0</v>
      </c>
      <c r="X110" s="1"/>
      <c r="Y110" s="1"/>
      <c r="Z110" s="1">
        <f>Table110[[#This Row],[Quantity2]]*Table110[[#This Row],[U Cost]]</f>
        <v>0</v>
      </c>
      <c r="AB110" s="1"/>
      <c r="AC110" s="1"/>
      <c r="AD110" s="1">
        <f t="shared" si="169"/>
        <v>0</v>
      </c>
      <c r="AE110" s="1"/>
      <c r="AF110" s="1">
        <f>SUM(Table110[[#This Row],[Total 
Paid]:[Shipping 
Charged]])</f>
        <v>0</v>
      </c>
      <c r="AG110" s="1"/>
      <c r="AH110" s="1"/>
      <c r="AI110" s="1">
        <f t="shared" si="171"/>
        <v>0</v>
      </c>
      <c r="AK110" s="1"/>
      <c r="AL110" s="1"/>
      <c r="AM110" s="1"/>
      <c r="AN110" s="1"/>
      <c r="AP110" s="30"/>
      <c r="AQ110" s="1"/>
      <c r="AR110" s="1">
        <f t="shared" si="165"/>
        <v>0</v>
      </c>
      <c r="AS110" s="1"/>
      <c r="AT110" s="1"/>
      <c r="AU110" s="2">
        <f t="shared" si="172"/>
        <v>0</v>
      </c>
      <c r="AW110" s="1"/>
      <c r="AX110" s="1"/>
      <c r="AY110" s="1"/>
      <c r="AZ110" s="2">
        <f t="shared" si="167"/>
        <v>0</v>
      </c>
      <c r="BA110" s="2">
        <f>SUM(AF110,AH110,-AZ110,-Table110[[#This Row],[Sale Fee]])</f>
        <v>0</v>
      </c>
      <c r="BC110" s="1"/>
      <c r="BD110" s="1"/>
      <c r="BE110" s="1">
        <f t="shared" si="170"/>
        <v>0</v>
      </c>
    </row>
    <row r="111" spans="1:57" x14ac:dyDescent="0.25">
      <c r="A111" s="1"/>
      <c r="B111" s="1"/>
      <c r="Q111" s="1"/>
      <c r="R111" s="1"/>
      <c r="S111" s="1">
        <f t="shared" si="168"/>
        <v>0</v>
      </c>
      <c r="U111" s="1"/>
      <c r="V111" s="1"/>
      <c r="W111" s="1">
        <f t="shared" si="166"/>
        <v>0</v>
      </c>
      <c r="X111" s="1"/>
      <c r="Y111" s="1"/>
      <c r="Z111" s="1">
        <f>Table110[[#This Row],[Quantity2]]*Table110[[#This Row],[U Cost]]</f>
        <v>0</v>
      </c>
      <c r="AB111" s="1"/>
      <c r="AC111" s="1"/>
      <c r="AD111" s="1">
        <f t="shared" si="169"/>
        <v>0</v>
      </c>
      <c r="AE111" s="1"/>
      <c r="AF111" s="1">
        <f>SUM(Table110[[#This Row],[Total 
Paid]:[Shipping 
Charged]])</f>
        <v>0</v>
      </c>
      <c r="AG111" s="1"/>
      <c r="AH111" s="1"/>
      <c r="AI111" s="1">
        <f t="shared" si="171"/>
        <v>0</v>
      </c>
      <c r="AK111" s="1"/>
      <c r="AL111" s="1"/>
      <c r="AM111" s="1"/>
      <c r="AN111" s="1"/>
      <c r="AP111" s="30"/>
      <c r="AQ111" s="1"/>
      <c r="AR111" s="1">
        <f t="shared" si="165"/>
        <v>0</v>
      </c>
      <c r="AS111" s="1"/>
      <c r="AT111" s="1"/>
      <c r="AU111" s="2">
        <f t="shared" si="172"/>
        <v>0</v>
      </c>
      <c r="AW111" s="1"/>
      <c r="AX111" s="1"/>
      <c r="AY111" s="1"/>
      <c r="AZ111" s="2">
        <f t="shared" si="167"/>
        <v>0</v>
      </c>
      <c r="BA111" s="2">
        <f>SUM(AF111,AH111,-AZ111,-Table110[[#This Row],[Sale Fee]])</f>
        <v>0</v>
      </c>
      <c r="BC111" s="1"/>
      <c r="BD111" s="1"/>
      <c r="BE111" s="1">
        <f t="shared" si="170"/>
        <v>0</v>
      </c>
    </row>
    <row r="112" spans="1:57" x14ac:dyDescent="0.25">
      <c r="A112" s="1"/>
      <c r="B112" s="1"/>
      <c r="Q112" s="1"/>
      <c r="R112" s="1"/>
      <c r="S112" s="1">
        <f t="shared" si="168"/>
        <v>0</v>
      </c>
      <c r="U112" s="1"/>
      <c r="V112" s="1"/>
      <c r="W112" s="1">
        <f t="shared" si="166"/>
        <v>0</v>
      </c>
      <c r="X112" s="1"/>
      <c r="Y112" s="1"/>
      <c r="Z112" s="1">
        <f>Table110[[#This Row],[Quantity2]]*Table110[[#This Row],[U Cost]]</f>
        <v>0</v>
      </c>
      <c r="AB112" s="1"/>
      <c r="AC112" s="1"/>
      <c r="AD112" s="1">
        <f t="shared" si="169"/>
        <v>0</v>
      </c>
      <c r="AE112" s="1"/>
      <c r="AF112" s="1">
        <f>SUM(Table110[[#This Row],[Total 
Paid]:[Shipping 
Charged]])</f>
        <v>0</v>
      </c>
      <c r="AG112" s="1"/>
      <c r="AH112" s="1"/>
      <c r="AI112" s="1">
        <f t="shared" si="171"/>
        <v>0</v>
      </c>
      <c r="AK112" s="1"/>
      <c r="AL112" s="1"/>
      <c r="AM112" s="1"/>
      <c r="AN112" s="1"/>
      <c r="AP112" s="30"/>
      <c r="AQ112" s="1"/>
      <c r="AR112" s="1">
        <f t="shared" si="165"/>
        <v>0</v>
      </c>
      <c r="AS112" s="1"/>
      <c r="AT112" s="1"/>
      <c r="AU112" s="2">
        <f t="shared" si="172"/>
        <v>0</v>
      </c>
      <c r="AW112" s="1"/>
      <c r="AX112" s="1"/>
      <c r="AY112" s="1"/>
      <c r="AZ112" s="2">
        <f t="shared" si="167"/>
        <v>0</v>
      </c>
      <c r="BA112" s="2">
        <f>SUM(AF112,AH112,-AZ112,-Table110[[#This Row],[Sale Fee]])</f>
        <v>0</v>
      </c>
      <c r="BC112" s="1"/>
      <c r="BD112" s="1"/>
      <c r="BE112" s="1">
        <f t="shared" si="170"/>
        <v>0</v>
      </c>
    </row>
    <row r="113" spans="1:57" x14ac:dyDescent="0.25">
      <c r="A113" s="1"/>
      <c r="B113" s="1"/>
      <c r="Q113" s="1"/>
      <c r="R113" s="1"/>
      <c r="S113" s="1">
        <f t="shared" si="168"/>
        <v>0</v>
      </c>
      <c r="U113" s="1"/>
      <c r="V113" s="1"/>
      <c r="W113" s="1">
        <f t="shared" si="166"/>
        <v>0</v>
      </c>
      <c r="X113" s="1"/>
      <c r="Y113" s="1"/>
      <c r="Z113" s="1">
        <f>Table110[[#This Row],[Quantity2]]*Table110[[#This Row],[U Cost]]</f>
        <v>0</v>
      </c>
      <c r="AB113" s="1"/>
      <c r="AC113" s="1"/>
      <c r="AD113" s="1">
        <f t="shared" si="169"/>
        <v>0</v>
      </c>
      <c r="AE113" s="1"/>
      <c r="AF113" s="1">
        <f>SUM(Table110[[#This Row],[Total 
Paid]:[Shipping 
Charged]])</f>
        <v>0</v>
      </c>
      <c r="AG113" s="1"/>
      <c r="AH113" s="1"/>
      <c r="AI113" s="1">
        <f t="shared" si="171"/>
        <v>0</v>
      </c>
      <c r="AK113" s="1"/>
      <c r="AL113" s="1"/>
      <c r="AM113" s="1"/>
      <c r="AN113" s="1"/>
      <c r="AP113" s="30"/>
      <c r="AQ113" s="1"/>
      <c r="AR113" s="1">
        <f t="shared" si="165"/>
        <v>0</v>
      </c>
      <c r="AS113" s="1"/>
      <c r="AT113" s="1"/>
      <c r="AU113" s="2">
        <f t="shared" si="172"/>
        <v>0</v>
      </c>
      <c r="AW113" s="1"/>
      <c r="AX113" s="1"/>
      <c r="AY113" s="1"/>
      <c r="AZ113" s="2">
        <f t="shared" si="167"/>
        <v>0</v>
      </c>
      <c r="BA113" s="2">
        <f>SUM(AF113,AH113,-AZ113,-Table110[[#This Row],[Sale Fee]])</f>
        <v>0</v>
      </c>
      <c r="BC113" s="1"/>
      <c r="BD113" s="1"/>
      <c r="BE113" s="1">
        <f t="shared" si="170"/>
        <v>0</v>
      </c>
    </row>
    <row r="114" spans="1:57" x14ac:dyDescent="0.25">
      <c r="A114" s="1"/>
      <c r="B114" s="1"/>
      <c r="Q114" s="1"/>
      <c r="R114" s="1"/>
      <c r="S114" s="1">
        <f t="shared" si="168"/>
        <v>0</v>
      </c>
      <c r="U114" s="1"/>
      <c r="V114" s="1"/>
      <c r="W114" s="1">
        <f t="shared" si="166"/>
        <v>0</v>
      </c>
      <c r="X114" s="1"/>
      <c r="Y114" s="1"/>
      <c r="Z114" s="1">
        <f>Table110[[#This Row],[Quantity2]]*Table110[[#This Row],[U Cost]]</f>
        <v>0</v>
      </c>
      <c r="AB114" s="1"/>
      <c r="AC114" s="1"/>
      <c r="AD114" s="1">
        <f t="shared" si="169"/>
        <v>0</v>
      </c>
      <c r="AE114" s="1"/>
      <c r="AF114" s="1">
        <f>SUM(Table110[[#This Row],[Total 
Paid]:[Shipping 
Charged]])</f>
        <v>0</v>
      </c>
      <c r="AG114" s="1"/>
      <c r="AH114" s="1"/>
      <c r="AI114" s="1">
        <f t="shared" si="171"/>
        <v>0</v>
      </c>
      <c r="AK114" s="1"/>
      <c r="AL114" s="1"/>
      <c r="AM114" s="1"/>
      <c r="AN114" s="1"/>
      <c r="AP114" s="30"/>
      <c r="AQ114" s="1"/>
      <c r="AR114" s="1">
        <f t="shared" si="165"/>
        <v>0</v>
      </c>
      <c r="AS114" s="1"/>
      <c r="AT114" s="1"/>
      <c r="AU114" s="2">
        <f t="shared" si="172"/>
        <v>0</v>
      </c>
      <c r="AW114" s="1"/>
      <c r="AX114" s="1"/>
      <c r="AY114" s="1"/>
      <c r="AZ114" s="2">
        <f t="shared" si="167"/>
        <v>0</v>
      </c>
      <c r="BA114" s="2">
        <f>SUM(AF114,AH114,-AZ114,-Table110[[#This Row],[Sale Fee]])</f>
        <v>0</v>
      </c>
      <c r="BC114" s="1"/>
      <c r="BD114" s="1"/>
      <c r="BE114" s="1">
        <f t="shared" si="170"/>
        <v>0</v>
      </c>
    </row>
    <row r="115" spans="1:57" x14ac:dyDescent="0.25">
      <c r="A115" s="1"/>
      <c r="B115" s="1"/>
      <c r="Q115" s="1"/>
      <c r="R115" s="1"/>
      <c r="S115" s="1">
        <f t="shared" si="168"/>
        <v>0</v>
      </c>
      <c r="U115" s="1"/>
      <c r="V115" s="1"/>
      <c r="W115" s="1">
        <f t="shared" si="166"/>
        <v>0</v>
      </c>
      <c r="X115" s="1"/>
      <c r="Y115" s="1"/>
      <c r="Z115" s="1">
        <f>Table110[[#This Row],[Quantity2]]*Table110[[#This Row],[U Cost]]</f>
        <v>0</v>
      </c>
      <c r="AB115" s="1"/>
      <c r="AC115" s="1"/>
      <c r="AD115" s="1">
        <f t="shared" si="169"/>
        <v>0</v>
      </c>
      <c r="AE115" s="1"/>
      <c r="AF115" s="1">
        <f>SUM(Table110[[#This Row],[Total 
Paid]:[Shipping 
Charged]])</f>
        <v>0</v>
      </c>
      <c r="AG115" s="1"/>
      <c r="AH115" s="1"/>
      <c r="AI115" s="1">
        <f t="shared" si="171"/>
        <v>0</v>
      </c>
      <c r="AK115" s="1"/>
      <c r="AL115" s="1"/>
      <c r="AM115" s="1"/>
      <c r="AN115" s="1"/>
      <c r="AP115" s="30"/>
      <c r="AQ115" s="1"/>
      <c r="AR115" s="1">
        <f t="shared" si="165"/>
        <v>0</v>
      </c>
      <c r="AS115" s="1"/>
      <c r="AT115" s="1"/>
      <c r="AU115" s="2">
        <f t="shared" si="172"/>
        <v>0</v>
      </c>
      <c r="AW115" s="1"/>
      <c r="AX115" s="1"/>
      <c r="AY115" s="1"/>
      <c r="AZ115" s="2">
        <f t="shared" si="167"/>
        <v>0</v>
      </c>
      <c r="BA115" s="2">
        <f>SUM(AF115,AH115,-AZ115,-Table110[[#This Row],[Sale Fee]])</f>
        <v>0</v>
      </c>
      <c r="BC115" s="1"/>
      <c r="BD115" s="1"/>
      <c r="BE115" s="1">
        <f t="shared" si="170"/>
        <v>0</v>
      </c>
    </row>
    <row r="116" spans="1:57" x14ac:dyDescent="0.25">
      <c r="A116" s="1"/>
      <c r="B116" s="1"/>
      <c r="Q116" s="1"/>
      <c r="R116" s="1"/>
      <c r="S116" s="1">
        <f t="shared" si="168"/>
        <v>0</v>
      </c>
      <c r="U116" s="1"/>
      <c r="V116" s="1"/>
      <c r="W116" s="1">
        <f t="shared" si="166"/>
        <v>0</v>
      </c>
      <c r="X116" s="1"/>
      <c r="Y116" s="1"/>
      <c r="Z116" s="1">
        <f>Table110[[#This Row],[Quantity2]]*Table110[[#This Row],[U Cost]]</f>
        <v>0</v>
      </c>
      <c r="AB116" s="1"/>
      <c r="AC116" s="1"/>
      <c r="AD116" s="1">
        <f t="shared" si="169"/>
        <v>0</v>
      </c>
      <c r="AE116" s="1"/>
      <c r="AF116" s="1">
        <f>SUM(Table110[[#This Row],[Total 
Paid]:[Shipping 
Charged]])</f>
        <v>0</v>
      </c>
      <c r="AG116" s="1"/>
      <c r="AH116" s="1"/>
      <c r="AI116" s="1">
        <f t="shared" si="171"/>
        <v>0</v>
      </c>
      <c r="AK116" s="1"/>
      <c r="AL116" s="1"/>
      <c r="AM116" s="1"/>
      <c r="AN116" s="1"/>
      <c r="AP116" s="30"/>
      <c r="AQ116" s="1"/>
      <c r="AR116" s="1">
        <f t="shared" si="165"/>
        <v>0</v>
      </c>
      <c r="AS116" s="1"/>
      <c r="AT116" s="1"/>
      <c r="AU116" s="2">
        <f t="shared" si="172"/>
        <v>0</v>
      </c>
      <c r="AW116" s="1"/>
      <c r="AX116" s="1"/>
      <c r="AY116" s="1"/>
      <c r="AZ116" s="2">
        <f t="shared" si="167"/>
        <v>0</v>
      </c>
      <c r="BA116" s="2">
        <f>SUM(AF116,AH116,-AZ116,-Table110[[#This Row],[Sale Fee]])</f>
        <v>0</v>
      </c>
      <c r="BC116" s="1"/>
      <c r="BD116" s="1"/>
      <c r="BE116" s="1">
        <f t="shared" si="170"/>
        <v>0</v>
      </c>
    </row>
    <row r="117" spans="1:57" x14ac:dyDescent="0.25">
      <c r="A117" s="1"/>
      <c r="B117" s="1"/>
      <c r="Q117" s="1"/>
      <c r="R117" s="1"/>
      <c r="S117" s="1">
        <f t="shared" si="168"/>
        <v>0</v>
      </c>
      <c r="U117" s="1"/>
      <c r="V117" s="1"/>
      <c r="W117" s="1">
        <f t="shared" si="166"/>
        <v>0</v>
      </c>
      <c r="X117" s="1"/>
      <c r="Y117" s="1"/>
      <c r="Z117" s="1">
        <f>Table110[[#This Row],[Quantity2]]*Table110[[#This Row],[U Cost]]</f>
        <v>0</v>
      </c>
      <c r="AB117" s="1"/>
      <c r="AC117" s="1"/>
      <c r="AD117" s="1">
        <f t="shared" si="169"/>
        <v>0</v>
      </c>
      <c r="AE117" s="1"/>
      <c r="AF117" s="1">
        <f>SUM(Table110[[#This Row],[Total 
Paid]:[Shipping 
Charged]])</f>
        <v>0</v>
      </c>
      <c r="AG117" s="1"/>
      <c r="AH117" s="1"/>
      <c r="AI117" s="1">
        <f t="shared" si="171"/>
        <v>0</v>
      </c>
      <c r="AK117" s="1"/>
      <c r="AL117" s="1"/>
      <c r="AM117" s="1"/>
      <c r="AN117" s="1"/>
      <c r="AP117" s="30"/>
      <c r="AQ117" s="1"/>
      <c r="AR117" s="1">
        <f t="shared" si="165"/>
        <v>0</v>
      </c>
      <c r="AS117" s="1"/>
      <c r="AT117" s="1"/>
      <c r="AU117" s="2">
        <f t="shared" si="172"/>
        <v>0</v>
      </c>
      <c r="AW117" s="1"/>
      <c r="AX117" s="1"/>
      <c r="AY117" s="1"/>
      <c r="AZ117" s="2">
        <f t="shared" si="167"/>
        <v>0</v>
      </c>
      <c r="BA117" s="2">
        <f>SUM(AF117,AH117,-AZ117,-Table110[[#This Row],[Sale Fee]])</f>
        <v>0</v>
      </c>
      <c r="BC117" s="1"/>
      <c r="BD117" s="1"/>
      <c r="BE117" s="1">
        <f t="shared" si="170"/>
        <v>0</v>
      </c>
    </row>
    <row r="118" spans="1:57" x14ac:dyDescent="0.25">
      <c r="A118" s="1"/>
      <c r="B118" s="1"/>
      <c r="Q118" s="1"/>
      <c r="R118" s="1"/>
      <c r="S118" s="1">
        <f t="shared" si="168"/>
        <v>0</v>
      </c>
      <c r="U118" s="1"/>
      <c r="V118" s="1"/>
      <c r="W118" s="1">
        <f t="shared" si="166"/>
        <v>0</v>
      </c>
      <c r="X118" s="1"/>
      <c r="Y118" s="1"/>
      <c r="Z118" s="1">
        <f>Table110[[#This Row],[Quantity2]]*Table110[[#This Row],[U Cost]]</f>
        <v>0</v>
      </c>
      <c r="AB118" s="1"/>
      <c r="AC118" s="1"/>
      <c r="AD118" s="1">
        <f t="shared" si="169"/>
        <v>0</v>
      </c>
      <c r="AE118" s="1"/>
      <c r="AF118" s="1">
        <f>SUM(Table110[[#This Row],[Total 
Paid]:[Shipping 
Charged]])</f>
        <v>0</v>
      </c>
      <c r="AG118" s="1"/>
      <c r="AH118" s="1"/>
      <c r="AI118" s="1">
        <f t="shared" si="171"/>
        <v>0</v>
      </c>
      <c r="AK118" s="1"/>
      <c r="AL118" s="1"/>
      <c r="AM118" s="1"/>
      <c r="AN118" s="1"/>
      <c r="AP118" s="30"/>
      <c r="AQ118" s="1"/>
      <c r="AR118" s="1">
        <f t="shared" si="165"/>
        <v>0</v>
      </c>
      <c r="AS118" s="1"/>
      <c r="AT118" s="1"/>
      <c r="AU118" s="2">
        <f t="shared" si="172"/>
        <v>0</v>
      </c>
      <c r="AW118" s="1"/>
      <c r="AX118" s="1"/>
      <c r="AY118" s="1"/>
      <c r="AZ118" s="2">
        <f t="shared" si="167"/>
        <v>0</v>
      </c>
      <c r="BA118" s="2">
        <f>SUM(AF118,AH118,-AZ118,-Table110[[#This Row],[Sale Fee]])</f>
        <v>0</v>
      </c>
      <c r="BC118" s="1"/>
      <c r="BD118" s="1"/>
      <c r="BE118" s="1">
        <f t="shared" si="170"/>
        <v>0</v>
      </c>
    </row>
    <row r="119" spans="1:57" x14ac:dyDescent="0.25">
      <c r="A119" s="1"/>
      <c r="B119" s="1"/>
      <c r="Q119" s="1"/>
      <c r="R119" s="1"/>
      <c r="S119" s="1">
        <f t="shared" si="168"/>
        <v>0</v>
      </c>
      <c r="U119" s="1"/>
      <c r="V119" s="1"/>
      <c r="W119" s="1">
        <f t="shared" si="166"/>
        <v>0</v>
      </c>
      <c r="X119" s="1"/>
      <c r="Y119" s="1"/>
      <c r="Z119" s="1">
        <f>Table110[[#This Row],[Quantity2]]*Table110[[#This Row],[U Cost]]</f>
        <v>0</v>
      </c>
      <c r="AB119" s="1"/>
      <c r="AC119" s="1"/>
      <c r="AD119" s="1">
        <f t="shared" si="169"/>
        <v>0</v>
      </c>
      <c r="AE119" s="1"/>
      <c r="AF119" s="1">
        <f>SUM(Table110[[#This Row],[Total 
Paid]:[Shipping 
Charged]])</f>
        <v>0</v>
      </c>
      <c r="AG119" s="1"/>
      <c r="AH119" s="1"/>
      <c r="AI119" s="1">
        <f t="shared" si="171"/>
        <v>0</v>
      </c>
      <c r="AK119" s="1"/>
      <c r="AL119" s="1"/>
      <c r="AM119" s="1"/>
      <c r="AN119" s="1"/>
      <c r="AP119" s="30"/>
      <c r="AQ119" s="1"/>
      <c r="AR119" s="1">
        <f t="shared" si="165"/>
        <v>0</v>
      </c>
      <c r="AS119" s="1"/>
      <c r="AT119" s="1"/>
      <c r="AU119" s="2">
        <f t="shared" si="172"/>
        <v>0</v>
      </c>
      <c r="AW119" s="1"/>
      <c r="AX119" s="1"/>
      <c r="AY119" s="1"/>
      <c r="AZ119" s="2">
        <f t="shared" si="167"/>
        <v>0</v>
      </c>
      <c r="BA119" s="2">
        <f>SUM(AF119,AH119,-AZ119,-Table110[[#This Row],[Sale Fee]])</f>
        <v>0</v>
      </c>
      <c r="BC119" s="1"/>
      <c r="BD119" s="1"/>
      <c r="BE119" s="1">
        <f t="shared" si="170"/>
        <v>0</v>
      </c>
    </row>
    <row r="120" spans="1:57" x14ac:dyDescent="0.25">
      <c r="A120" s="1"/>
      <c r="B120" s="1"/>
      <c r="Q120" s="1"/>
      <c r="R120" s="1"/>
      <c r="S120" s="1">
        <f t="shared" ref="S120" si="173">R120*Q120</f>
        <v>0</v>
      </c>
      <c r="U120" s="1"/>
      <c r="V120" s="1"/>
      <c r="W120" s="1">
        <f t="shared" ref="W120" si="174">U120*V120</f>
        <v>0</v>
      </c>
      <c r="X120" s="1"/>
      <c r="Y120" s="1"/>
      <c r="Z120" s="1">
        <f>Table110[[#This Row],[Quantity2]]*Table110[[#This Row],[U Cost]]</f>
        <v>0</v>
      </c>
      <c r="AB120" s="1"/>
      <c r="AC120" s="1"/>
      <c r="AD120" s="1">
        <f t="shared" ref="AD120" si="175">AC120*AB120</f>
        <v>0</v>
      </c>
      <c r="AE120" s="1"/>
      <c r="AF120" s="1">
        <f>SUM(Table110[[#This Row],[Total 
Paid]:[Shipping 
Charged]])</f>
        <v>0</v>
      </c>
      <c r="AG120" s="1"/>
      <c r="AH120" s="1"/>
      <c r="AI120" s="1">
        <f t="shared" ref="AI120" si="176">SUM(AF120,AG120,AH120)</f>
        <v>0</v>
      </c>
      <c r="AK120" s="1"/>
      <c r="AL120" s="1"/>
      <c r="AM120" s="1"/>
      <c r="AN120" s="1"/>
      <c r="AP120" s="30"/>
      <c r="AQ120" s="1"/>
      <c r="AR120" s="1">
        <f t="shared" ref="AR120" si="177">AQ120*AP120</f>
        <v>0</v>
      </c>
      <c r="AS120" s="1"/>
      <c r="AT120" s="1"/>
      <c r="AU120" s="2">
        <f t="shared" ref="AU120" si="178">SUM(AR120:AT120)</f>
        <v>0</v>
      </c>
      <c r="AW120" s="1"/>
      <c r="AX120" s="1"/>
      <c r="AY120" s="1"/>
      <c r="AZ120" s="2">
        <f t="shared" ref="AZ120" si="179">SUM(AU120,AW120,AX120,AY120)</f>
        <v>0</v>
      </c>
      <c r="BA120" s="2">
        <f>SUM(AF120,AH120,-AZ120,-Table110[[#This Row],[Sale Fee]])</f>
        <v>0</v>
      </c>
      <c r="BC120" s="1"/>
      <c r="BD120" s="1"/>
      <c r="BE120" s="1">
        <f t="shared" ref="BE120" si="180">BD120*BC120</f>
        <v>0</v>
      </c>
    </row>
    <row r="121" spans="1:57" x14ac:dyDescent="0.25">
      <c r="A121" s="1"/>
      <c r="B121" s="1"/>
      <c r="Q121" s="1"/>
      <c r="R121" s="1"/>
      <c r="S121" s="1">
        <f t="shared" si="168"/>
        <v>0</v>
      </c>
      <c r="U121" s="1"/>
      <c r="V121" s="1"/>
      <c r="W121" s="1">
        <f t="shared" si="166"/>
        <v>0</v>
      </c>
      <c r="X121" s="1"/>
      <c r="Y121" s="1"/>
      <c r="Z121" s="1">
        <f>Table110[[#This Row],[Quantity2]]*Table110[[#This Row],[U Cost]]</f>
        <v>0</v>
      </c>
      <c r="AB121" s="1"/>
      <c r="AC121" s="1"/>
      <c r="AD121" s="1">
        <f t="shared" si="169"/>
        <v>0</v>
      </c>
      <c r="AE121" s="1"/>
      <c r="AF121" s="1">
        <f>SUM(Table110[[#This Row],[Total 
Paid]:[Shipping 
Charged]])</f>
        <v>0</v>
      </c>
      <c r="AG121" s="1"/>
      <c r="AH121" s="1"/>
      <c r="AI121" s="1">
        <f t="shared" si="171"/>
        <v>0</v>
      </c>
      <c r="AK121" s="1"/>
      <c r="AL121" s="1"/>
      <c r="AM121" s="1"/>
      <c r="AN121" s="1"/>
      <c r="AP121" s="30"/>
      <c r="AQ121" s="1"/>
      <c r="AR121" s="1">
        <f t="shared" si="165"/>
        <v>0</v>
      </c>
      <c r="AS121" s="1"/>
      <c r="AT121" s="1"/>
      <c r="AU121" s="2">
        <f t="shared" si="172"/>
        <v>0</v>
      </c>
      <c r="AW121" s="1"/>
      <c r="AX121" s="1"/>
      <c r="AY121" s="1"/>
      <c r="AZ121" s="2">
        <f t="shared" si="167"/>
        <v>0</v>
      </c>
      <c r="BA121" s="2">
        <f>SUM(AF121,AH121,-AZ121,-Table110[[#This Row],[Sale Fee]])</f>
        <v>0</v>
      </c>
      <c r="BC121" s="1"/>
      <c r="BD121" s="1"/>
      <c r="BE121" s="1">
        <f t="shared" si="170"/>
        <v>0</v>
      </c>
    </row>
    <row r="122" spans="1:57" x14ac:dyDescent="0.25">
      <c r="A122" s="1"/>
      <c r="B122" s="1"/>
      <c r="Q122" s="1"/>
      <c r="R122" s="1"/>
      <c r="S122" s="1">
        <f t="shared" si="168"/>
        <v>0</v>
      </c>
      <c r="U122" s="1"/>
      <c r="V122" s="1"/>
      <c r="W122" s="1">
        <f t="shared" si="166"/>
        <v>0</v>
      </c>
      <c r="X122" s="1"/>
      <c r="Y122" s="1"/>
      <c r="Z122" s="1">
        <f>Table110[[#This Row],[Quantity2]]*Table110[[#This Row],[U Cost]]</f>
        <v>0</v>
      </c>
      <c r="AB122" s="1"/>
      <c r="AC122" s="1"/>
      <c r="AD122" s="1">
        <f t="shared" si="169"/>
        <v>0</v>
      </c>
      <c r="AE122" s="1"/>
      <c r="AF122" s="1">
        <f>SUM(Table110[[#This Row],[Total 
Paid]:[Shipping 
Charged]])</f>
        <v>0</v>
      </c>
      <c r="AG122" s="1"/>
      <c r="AH122" s="1"/>
      <c r="AI122" s="1">
        <f t="shared" si="171"/>
        <v>0</v>
      </c>
      <c r="AK122" s="1"/>
      <c r="AL122" s="1"/>
      <c r="AM122" s="1"/>
      <c r="AN122" s="1"/>
      <c r="AP122" s="30"/>
      <c r="AQ122" s="1"/>
      <c r="AR122" s="1">
        <f t="shared" si="165"/>
        <v>0</v>
      </c>
      <c r="AS122" s="1"/>
      <c r="AT122" s="1"/>
      <c r="AU122" s="2">
        <f t="shared" si="172"/>
        <v>0</v>
      </c>
      <c r="AW122" s="1"/>
      <c r="AX122" s="1"/>
      <c r="AY122" s="1"/>
      <c r="AZ122" s="2">
        <f t="shared" si="167"/>
        <v>0</v>
      </c>
      <c r="BA122" s="2">
        <f>SUM(AF122,AH122,-AZ122,-Table110[[#This Row],[Sale Fee]])</f>
        <v>0</v>
      </c>
      <c r="BC122" s="1"/>
      <c r="BD122" s="1"/>
      <c r="BE122" s="1">
        <f t="shared" si="170"/>
        <v>0</v>
      </c>
    </row>
    <row r="123" spans="1:57" x14ac:dyDescent="0.25">
      <c r="A123" s="1"/>
      <c r="B123" s="1"/>
      <c r="Q123" s="1"/>
      <c r="R123" s="1"/>
      <c r="S123" s="1">
        <f t="shared" si="168"/>
        <v>0</v>
      </c>
      <c r="U123" s="1"/>
      <c r="V123" s="1"/>
      <c r="W123" s="1">
        <f t="shared" si="166"/>
        <v>0</v>
      </c>
      <c r="X123" s="1"/>
      <c r="Y123" s="1"/>
      <c r="Z123" s="1">
        <f>Table110[[#This Row],[Quantity2]]*Table110[[#This Row],[U Cost]]</f>
        <v>0</v>
      </c>
      <c r="AB123" s="1"/>
      <c r="AC123" s="1"/>
      <c r="AD123" s="1">
        <f t="shared" si="169"/>
        <v>0</v>
      </c>
      <c r="AE123" s="1"/>
      <c r="AF123" s="1">
        <f>SUM(Table110[[#This Row],[Total 
Paid]:[Shipping 
Charged]])</f>
        <v>0</v>
      </c>
      <c r="AG123" s="1"/>
      <c r="AH123" s="1"/>
      <c r="AI123" s="1">
        <f t="shared" si="171"/>
        <v>0</v>
      </c>
      <c r="AK123" s="1"/>
      <c r="AL123" s="1"/>
      <c r="AM123" s="1"/>
      <c r="AN123" s="1"/>
      <c r="AP123" s="30"/>
      <c r="AQ123" s="1"/>
      <c r="AR123" s="1">
        <f t="shared" si="165"/>
        <v>0</v>
      </c>
      <c r="AS123" s="1"/>
      <c r="AT123" s="1"/>
      <c r="AU123" s="2">
        <f t="shared" si="172"/>
        <v>0</v>
      </c>
      <c r="AW123" s="1"/>
      <c r="AX123" s="1"/>
      <c r="AY123" s="1"/>
      <c r="AZ123" s="2">
        <f t="shared" si="167"/>
        <v>0</v>
      </c>
      <c r="BA123" s="2">
        <f>SUM(AF123,AH123,-AZ123,-Table110[[#This Row],[Sale Fee]])</f>
        <v>0</v>
      </c>
      <c r="BC123" s="1"/>
      <c r="BD123" s="1"/>
      <c r="BE123" s="1">
        <f t="shared" si="170"/>
        <v>0</v>
      </c>
    </row>
    <row r="124" spans="1:57" x14ac:dyDescent="0.25">
      <c r="A124" s="1"/>
      <c r="B124" s="1"/>
      <c r="Q124" s="1"/>
      <c r="R124" s="1"/>
      <c r="S124" s="1">
        <f t="shared" si="168"/>
        <v>0</v>
      </c>
      <c r="U124" s="1"/>
      <c r="V124" s="1"/>
      <c r="W124" s="1">
        <f t="shared" si="166"/>
        <v>0</v>
      </c>
      <c r="X124" s="1"/>
      <c r="Y124" s="1"/>
      <c r="Z124" s="1">
        <f>Table110[[#This Row],[Quantity2]]*Table110[[#This Row],[U Cost]]</f>
        <v>0</v>
      </c>
      <c r="AB124" s="1"/>
      <c r="AC124" s="1"/>
      <c r="AD124" s="1">
        <f t="shared" si="169"/>
        <v>0</v>
      </c>
      <c r="AE124" s="1"/>
      <c r="AF124" s="1">
        <f>SUM(Table110[[#This Row],[Total 
Paid]:[Shipping 
Charged]])</f>
        <v>0</v>
      </c>
      <c r="AG124" s="1"/>
      <c r="AH124" s="1"/>
      <c r="AI124" s="1">
        <f t="shared" si="171"/>
        <v>0</v>
      </c>
      <c r="AK124" s="1"/>
      <c r="AL124" s="1"/>
      <c r="AM124" s="1"/>
      <c r="AN124" s="1"/>
      <c r="AP124" s="30"/>
      <c r="AQ124" s="1"/>
      <c r="AR124" s="1">
        <f t="shared" si="165"/>
        <v>0</v>
      </c>
      <c r="AS124" s="1"/>
      <c r="AT124" s="1"/>
      <c r="AU124" s="2">
        <f t="shared" si="172"/>
        <v>0</v>
      </c>
      <c r="AW124" s="1"/>
      <c r="AX124" s="1"/>
      <c r="AY124" s="1"/>
      <c r="AZ124" s="2">
        <f t="shared" si="167"/>
        <v>0</v>
      </c>
      <c r="BA124" s="2">
        <f>SUM(AF124,AH124,-AZ124,-Table110[[#This Row],[Sale Fee]])</f>
        <v>0</v>
      </c>
      <c r="BC124" s="1"/>
      <c r="BD124" s="1"/>
      <c r="BE124" s="1">
        <f t="shared" si="170"/>
        <v>0</v>
      </c>
    </row>
    <row r="125" spans="1:57" x14ac:dyDescent="0.25">
      <c r="A125" s="1"/>
      <c r="B125" s="1"/>
      <c r="Q125" s="1"/>
      <c r="R125" s="1"/>
      <c r="S125" s="1">
        <f t="shared" si="168"/>
        <v>0</v>
      </c>
      <c r="U125" s="1"/>
      <c r="V125" s="1"/>
      <c r="W125" s="1">
        <f t="shared" si="166"/>
        <v>0</v>
      </c>
      <c r="X125" s="1"/>
      <c r="Y125" s="1"/>
      <c r="Z125" s="1">
        <f>Table110[[#This Row],[Quantity2]]*Table110[[#This Row],[U Cost]]</f>
        <v>0</v>
      </c>
      <c r="AB125" s="1"/>
      <c r="AC125" s="1"/>
      <c r="AD125" s="1">
        <f t="shared" si="169"/>
        <v>0</v>
      </c>
      <c r="AE125" s="1"/>
      <c r="AF125" s="1">
        <f>SUM(Table110[[#This Row],[Total 
Paid]:[Shipping 
Charged]])</f>
        <v>0</v>
      </c>
      <c r="AG125" s="1"/>
      <c r="AH125" s="1"/>
      <c r="AI125" s="1">
        <f t="shared" si="171"/>
        <v>0</v>
      </c>
      <c r="AK125" s="1"/>
      <c r="AL125" s="1"/>
      <c r="AM125" s="1"/>
      <c r="AN125" s="1"/>
      <c r="AP125" s="30"/>
      <c r="AQ125" s="1"/>
      <c r="AR125" s="1">
        <f t="shared" si="165"/>
        <v>0</v>
      </c>
      <c r="AS125" s="1"/>
      <c r="AT125" s="1"/>
      <c r="AU125" s="2">
        <f t="shared" si="172"/>
        <v>0</v>
      </c>
      <c r="AW125" s="1"/>
      <c r="AX125" s="1"/>
      <c r="AY125" s="1"/>
      <c r="AZ125" s="2">
        <f t="shared" si="167"/>
        <v>0</v>
      </c>
      <c r="BA125" s="2">
        <f>SUM(AF125,AH125,-AZ125,-Table110[[#This Row],[Sale Fee]])</f>
        <v>0</v>
      </c>
      <c r="BC125" s="1"/>
      <c r="BD125" s="1"/>
      <c r="BE125" s="1">
        <f t="shared" si="170"/>
        <v>0</v>
      </c>
    </row>
    <row r="126" spans="1:57" x14ac:dyDescent="0.25">
      <c r="A126" s="1"/>
      <c r="B126" s="1"/>
      <c r="Q126" s="1"/>
      <c r="R126" s="1"/>
      <c r="S126" s="1">
        <f t="shared" si="168"/>
        <v>0</v>
      </c>
      <c r="U126" s="1"/>
      <c r="V126" s="1"/>
      <c r="W126" s="1">
        <f t="shared" si="166"/>
        <v>0</v>
      </c>
      <c r="X126" s="1"/>
      <c r="Y126" s="1"/>
      <c r="Z126" s="1">
        <f>Table110[[#This Row],[Quantity2]]*Table110[[#This Row],[U Cost]]</f>
        <v>0</v>
      </c>
      <c r="AB126" s="1"/>
      <c r="AC126" s="1"/>
      <c r="AD126" s="1">
        <f t="shared" si="169"/>
        <v>0</v>
      </c>
      <c r="AE126" s="1"/>
      <c r="AF126" s="1">
        <f>SUM(Table110[[#This Row],[Total 
Paid]:[Shipping 
Charged]])</f>
        <v>0</v>
      </c>
      <c r="AG126" s="1"/>
      <c r="AH126" s="1"/>
      <c r="AI126" s="1">
        <f t="shared" si="171"/>
        <v>0</v>
      </c>
      <c r="AK126" s="1"/>
      <c r="AL126" s="1"/>
      <c r="AM126" s="1"/>
      <c r="AN126" s="1"/>
      <c r="AP126" s="30"/>
      <c r="AQ126" s="1"/>
      <c r="AR126" s="1">
        <f t="shared" si="165"/>
        <v>0</v>
      </c>
      <c r="AS126" s="1"/>
      <c r="AT126" s="1"/>
      <c r="AU126" s="2">
        <f t="shared" si="172"/>
        <v>0</v>
      </c>
      <c r="AW126" s="1"/>
      <c r="AX126" s="1"/>
      <c r="AY126" s="1"/>
      <c r="AZ126" s="2">
        <f t="shared" si="167"/>
        <v>0</v>
      </c>
      <c r="BA126" s="2">
        <f>SUM(AF126,AH126,-AZ126,-Table110[[#This Row],[Sale Fee]])</f>
        <v>0</v>
      </c>
      <c r="BC126" s="1"/>
      <c r="BD126" s="1"/>
      <c r="BE126" s="1">
        <f t="shared" si="170"/>
        <v>0</v>
      </c>
    </row>
    <row r="127" spans="1:57" x14ac:dyDescent="0.25">
      <c r="A127" s="1"/>
      <c r="B127" s="1"/>
      <c r="Q127" s="1"/>
      <c r="R127" s="1"/>
      <c r="S127" s="1">
        <f t="shared" si="168"/>
        <v>0</v>
      </c>
      <c r="U127" s="1"/>
      <c r="V127" s="1"/>
      <c r="W127" s="1">
        <f t="shared" si="166"/>
        <v>0</v>
      </c>
      <c r="X127" s="1"/>
      <c r="Y127" s="1"/>
      <c r="Z127" s="1">
        <f>Table110[[#This Row],[Quantity2]]*Table110[[#This Row],[U Cost]]</f>
        <v>0</v>
      </c>
      <c r="AB127" s="1"/>
      <c r="AC127" s="1"/>
      <c r="AD127" s="1">
        <f t="shared" si="169"/>
        <v>0</v>
      </c>
      <c r="AE127" s="1"/>
      <c r="AF127" s="1">
        <f>SUM(Table110[[#This Row],[Total 
Paid]:[Shipping 
Charged]])</f>
        <v>0</v>
      </c>
      <c r="AG127" s="1"/>
      <c r="AH127" s="1"/>
      <c r="AI127" s="1">
        <f t="shared" si="171"/>
        <v>0</v>
      </c>
      <c r="AK127" s="1"/>
      <c r="AL127" s="1"/>
      <c r="AM127" s="1"/>
      <c r="AN127" s="1"/>
      <c r="AP127" s="30"/>
      <c r="AQ127" s="1"/>
      <c r="AR127" s="1">
        <f t="shared" si="165"/>
        <v>0</v>
      </c>
      <c r="AS127" s="1"/>
      <c r="AT127" s="1"/>
      <c r="AU127" s="2">
        <f t="shared" si="172"/>
        <v>0</v>
      </c>
      <c r="AW127" s="1"/>
      <c r="AX127" s="1"/>
      <c r="AY127" s="1"/>
      <c r="AZ127" s="2">
        <f t="shared" si="167"/>
        <v>0</v>
      </c>
      <c r="BA127" s="2">
        <f>SUM(AF127,AH127,-AZ127,-Table110[[#This Row],[Sale Fee]])</f>
        <v>0</v>
      </c>
      <c r="BC127" s="1"/>
      <c r="BD127" s="1"/>
      <c r="BE127" s="1">
        <f t="shared" si="170"/>
        <v>0</v>
      </c>
    </row>
    <row r="128" spans="1:57" x14ac:dyDescent="0.25">
      <c r="A128" s="1"/>
      <c r="B128" s="1"/>
      <c r="Q128" s="1"/>
      <c r="R128" s="1"/>
      <c r="S128" s="1">
        <f t="shared" si="168"/>
        <v>0</v>
      </c>
      <c r="U128" s="1"/>
      <c r="V128" s="1"/>
      <c r="W128" s="1">
        <f t="shared" si="166"/>
        <v>0</v>
      </c>
      <c r="X128" s="1"/>
      <c r="Y128" s="1"/>
      <c r="Z128" s="1">
        <f>Table110[[#This Row],[Quantity2]]*Table110[[#This Row],[U Cost]]</f>
        <v>0</v>
      </c>
      <c r="AB128" s="1"/>
      <c r="AC128" s="1"/>
      <c r="AD128" s="1">
        <f t="shared" si="169"/>
        <v>0</v>
      </c>
      <c r="AE128" s="1"/>
      <c r="AF128" s="1">
        <f>SUM(Table110[[#This Row],[Total 
Paid]:[Shipping 
Charged]])</f>
        <v>0</v>
      </c>
      <c r="AG128" s="1"/>
      <c r="AH128" s="1"/>
      <c r="AI128" s="1">
        <f t="shared" si="171"/>
        <v>0</v>
      </c>
      <c r="AK128" s="1"/>
      <c r="AL128" s="1"/>
      <c r="AM128" s="1"/>
      <c r="AN128" s="1"/>
      <c r="AP128" s="30"/>
      <c r="AQ128" s="1"/>
      <c r="AR128" s="1">
        <f t="shared" si="165"/>
        <v>0</v>
      </c>
      <c r="AS128" s="1"/>
      <c r="AT128" s="1"/>
      <c r="AU128" s="2">
        <f t="shared" si="172"/>
        <v>0</v>
      </c>
      <c r="AW128" s="1"/>
      <c r="AX128" s="1"/>
      <c r="AY128" s="1"/>
      <c r="AZ128" s="2">
        <f t="shared" si="167"/>
        <v>0</v>
      </c>
      <c r="BA128" s="2">
        <f>SUM(AF128,AH128,-AZ128,-Table110[[#This Row],[Sale Fee]])</f>
        <v>0</v>
      </c>
      <c r="BC128" s="1"/>
      <c r="BD128" s="1"/>
      <c r="BE128" s="1">
        <f t="shared" si="170"/>
        <v>0</v>
      </c>
    </row>
    <row r="129" spans="1:57" x14ac:dyDescent="0.25">
      <c r="A129" s="1"/>
      <c r="B129" s="1"/>
      <c r="Q129" s="1"/>
      <c r="R129" s="1"/>
      <c r="S129" s="1">
        <f t="shared" si="168"/>
        <v>0</v>
      </c>
      <c r="U129" s="1"/>
      <c r="V129" s="1"/>
      <c r="W129" s="1">
        <f t="shared" si="166"/>
        <v>0</v>
      </c>
      <c r="X129" s="1"/>
      <c r="Y129" s="1"/>
      <c r="Z129" s="1">
        <f>Table110[[#This Row],[Quantity2]]*Table110[[#This Row],[U Cost]]</f>
        <v>0</v>
      </c>
      <c r="AB129" s="1"/>
      <c r="AC129" s="1"/>
      <c r="AD129" s="1">
        <f t="shared" si="169"/>
        <v>0</v>
      </c>
      <c r="AE129" s="1"/>
      <c r="AF129" s="1">
        <f>SUM(Table110[[#This Row],[Total 
Paid]:[Shipping 
Charged]])</f>
        <v>0</v>
      </c>
      <c r="AG129" s="1"/>
      <c r="AH129" s="1"/>
      <c r="AI129" s="1">
        <f t="shared" si="171"/>
        <v>0</v>
      </c>
      <c r="AK129" s="1"/>
      <c r="AL129" s="1"/>
      <c r="AM129" s="1"/>
      <c r="AN129" s="1"/>
      <c r="AP129" s="30"/>
      <c r="AQ129" s="1"/>
      <c r="AR129" s="1">
        <f t="shared" si="165"/>
        <v>0</v>
      </c>
      <c r="AS129" s="1"/>
      <c r="AT129" s="1"/>
      <c r="AU129" s="2">
        <f t="shared" si="172"/>
        <v>0</v>
      </c>
      <c r="AW129" s="1"/>
      <c r="AX129" s="1"/>
      <c r="AY129" s="1"/>
      <c r="AZ129" s="2">
        <f t="shared" si="167"/>
        <v>0</v>
      </c>
      <c r="BA129" s="2">
        <f>SUM(AF129,AH129,-AZ129,-Table110[[#This Row],[Sale Fee]])</f>
        <v>0</v>
      </c>
      <c r="BC129" s="1"/>
      <c r="BD129" s="1"/>
      <c r="BE129" s="1">
        <f t="shared" si="170"/>
        <v>0</v>
      </c>
    </row>
    <row r="130" spans="1:57" x14ac:dyDescent="0.25">
      <c r="A130" s="1"/>
      <c r="B130" s="1"/>
      <c r="Q130" s="1"/>
      <c r="R130" s="1"/>
      <c r="S130" s="1">
        <f t="shared" si="168"/>
        <v>0</v>
      </c>
      <c r="U130" s="1"/>
      <c r="V130" s="1"/>
      <c r="W130" s="1">
        <f t="shared" si="166"/>
        <v>0</v>
      </c>
      <c r="X130" s="1"/>
      <c r="Y130" s="1"/>
      <c r="Z130" s="1">
        <f>Table110[[#This Row],[Quantity2]]*Table110[[#This Row],[U Cost]]</f>
        <v>0</v>
      </c>
      <c r="AB130" s="1"/>
      <c r="AC130" s="1"/>
      <c r="AD130" s="1">
        <f t="shared" si="169"/>
        <v>0</v>
      </c>
      <c r="AE130" s="1"/>
      <c r="AF130" s="1">
        <f>SUM(Table110[[#This Row],[Total 
Paid]:[Shipping 
Charged]])</f>
        <v>0</v>
      </c>
      <c r="AG130" s="1"/>
      <c r="AH130" s="1"/>
      <c r="AI130" s="1">
        <f t="shared" si="171"/>
        <v>0</v>
      </c>
      <c r="AK130" s="1"/>
      <c r="AL130" s="1"/>
      <c r="AM130" s="1"/>
      <c r="AN130" s="1"/>
      <c r="AP130" s="30"/>
      <c r="AQ130" s="1"/>
      <c r="AR130" s="1">
        <f t="shared" si="165"/>
        <v>0</v>
      </c>
      <c r="AS130" s="1"/>
      <c r="AT130" s="1"/>
      <c r="AU130" s="2">
        <f t="shared" si="172"/>
        <v>0</v>
      </c>
      <c r="AW130" s="1"/>
      <c r="AX130" s="1"/>
      <c r="AY130" s="1"/>
      <c r="AZ130" s="2">
        <f t="shared" si="167"/>
        <v>0</v>
      </c>
      <c r="BA130" s="2">
        <f>SUM(AF130,AH130,-AZ130,-Table110[[#This Row],[Sale Fee]])</f>
        <v>0</v>
      </c>
      <c r="BC130" s="1"/>
      <c r="BD130" s="1"/>
      <c r="BE130" s="1">
        <f t="shared" si="170"/>
        <v>0</v>
      </c>
    </row>
    <row r="131" spans="1:57" x14ac:dyDescent="0.25">
      <c r="A131" s="1"/>
      <c r="B131" s="1"/>
      <c r="Q131" s="1"/>
      <c r="R131" s="1"/>
      <c r="S131" s="1">
        <f t="shared" si="168"/>
        <v>0</v>
      </c>
      <c r="U131" s="1"/>
      <c r="V131" s="1"/>
      <c r="W131" s="1">
        <f t="shared" si="166"/>
        <v>0</v>
      </c>
      <c r="X131" s="1"/>
      <c r="Y131" s="1"/>
      <c r="Z131" s="1">
        <f>Table110[[#This Row],[Quantity2]]*Table110[[#This Row],[U Cost]]</f>
        <v>0</v>
      </c>
      <c r="AB131" s="1"/>
      <c r="AC131" s="1"/>
      <c r="AD131" s="1">
        <f t="shared" si="169"/>
        <v>0</v>
      </c>
      <c r="AE131" s="1"/>
      <c r="AF131" s="1">
        <f>SUM(Table110[[#This Row],[Total 
Paid]:[Shipping 
Charged]])</f>
        <v>0</v>
      </c>
      <c r="AG131" s="1"/>
      <c r="AH131" s="1"/>
      <c r="AI131" s="1">
        <f t="shared" si="171"/>
        <v>0</v>
      </c>
      <c r="AK131" s="1"/>
      <c r="AL131" s="1"/>
      <c r="AM131" s="1"/>
      <c r="AN131" s="1"/>
      <c r="AP131" s="30"/>
      <c r="AQ131" s="1"/>
      <c r="AR131" s="1">
        <f t="shared" si="165"/>
        <v>0</v>
      </c>
      <c r="AS131" s="1"/>
      <c r="AT131" s="1"/>
      <c r="AU131" s="2">
        <f t="shared" si="172"/>
        <v>0</v>
      </c>
      <c r="AW131" s="1"/>
      <c r="AX131" s="1"/>
      <c r="AY131" s="1"/>
      <c r="AZ131" s="2">
        <f t="shared" si="167"/>
        <v>0</v>
      </c>
      <c r="BA131" s="2">
        <f>SUM(AF131,AH131,-AZ131,-Table110[[#This Row],[Sale Fee]])</f>
        <v>0</v>
      </c>
      <c r="BC131" s="1"/>
      <c r="BD131" s="1"/>
      <c r="BE131" s="1">
        <f t="shared" si="170"/>
        <v>0</v>
      </c>
    </row>
    <row r="132" spans="1:57" x14ac:dyDescent="0.25">
      <c r="A132" s="1"/>
      <c r="B132" s="1"/>
      <c r="Q132" s="1"/>
      <c r="R132" s="1"/>
      <c r="S132" s="1">
        <f t="shared" si="168"/>
        <v>0</v>
      </c>
      <c r="U132" s="1"/>
      <c r="V132" s="1"/>
      <c r="W132" s="1">
        <f t="shared" si="166"/>
        <v>0</v>
      </c>
      <c r="X132" s="1"/>
      <c r="Y132" s="1"/>
      <c r="Z132" s="1">
        <f>Table110[[#This Row],[Quantity2]]*Table110[[#This Row],[U Cost]]</f>
        <v>0</v>
      </c>
      <c r="AB132" s="1"/>
      <c r="AC132" s="1"/>
      <c r="AD132" s="1">
        <f t="shared" si="169"/>
        <v>0</v>
      </c>
      <c r="AE132" s="1"/>
      <c r="AF132" s="1">
        <f>SUM(Table110[[#This Row],[Total 
Paid]:[Shipping 
Charged]])</f>
        <v>0</v>
      </c>
      <c r="AG132" s="1"/>
      <c r="AH132" s="1"/>
      <c r="AI132" s="1">
        <f t="shared" si="171"/>
        <v>0</v>
      </c>
      <c r="AK132" s="1"/>
      <c r="AL132" s="1"/>
      <c r="AM132" s="1"/>
      <c r="AN132" s="1"/>
      <c r="AP132" s="30"/>
      <c r="AQ132" s="1"/>
      <c r="AR132" s="1">
        <f t="shared" si="165"/>
        <v>0</v>
      </c>
      <c r="AS132" s="1"/>
      <c r="AT132" s="1"/>
      <c r="AU132" s="2">
        <f t="shared" si="172"/>
        <v>0</v>
      </c>
      <c r="AW132" s="1"/>
      <c r="AX132" s="1"/>
      <c r="AY132" s="1"/>
      <c r="AZ132" s="2">
        <f t="shared" si="167"/>
        <v>0</v>
      </c>
      <c r="BA132" s="2">
        <f>SUM(AF132,AH132,-AZ132,-Table110[[#This Row],[Sale Fee]])</f>
        <v>0</v>
      </c>
      <c r="BC132" s="1"/>
      <c r="BD132" s="1"/>
      <c r="BE132" s="1">
        <f t="shared" si="170"/>
        <v>0</v>
      </c>
    </row>
    <row r="133" spans="1:57" x14ac:dyDescent="0.25">
      <c r="A133" s="1"/>
      <c r="B133" s="1"/>
      <c r="Q133" s="1"/>
      <c r="R133" s="1"/>
      <c r="S133" s="1">
        <f t="shared" si="168"/>
        <v>0</v>
      </c>
      <c r="U133" s="1"/>
      <c r="V133" s="1"/>
      <c r="W133" s="1">
        <f t="shared" si="166"/>
        <v>0</v>
      </c>
      <c r="X133" s="1"/>
      <c r="Y133" s="1"/>
      <c r="Z133" s="1">
        <f>Table110[[#This Row],[Quantity2]]*Table110[[#This Row],[U Cost]]</f>
        <v>0</v>
      </c>
      <c r="AB133" s="1"/>
      <c r="AC133" s="1"/>
      <c r="AD133" s="1">
        <f t="shared" si="169"/>
        <v>0</v>
      </c>
      <c r="AE133" s="1"/>
      <c r="AF133" s="1">
        <f>SUM(Table110[[#This Row],[Total 
Paid]:[Shipping 
Charged]])</f>
        <v>0</v>
      </c>
      <c r="AG133" s="1"/>
      <c r="AH133" s="1"/>
      <c r="AI133" s="1">
        <f t="shared" si="171"/>
        <v>0</v>
      </c>
      <c r="AK133" s="1"/>
      <c r="AL133" s="1"/>
      <c r="AM133" s="1"/>
      <c r="AN133" s="1"/>
      <c r="AP133" s="30"/>
      <c r="AQ133" s="1"/>
      <c r="AR133" s="1">
        <f t="shared" si="165"/>
        <v>0</v>
      </c>
      <c r="AS133" s="1"/>
      <c r="AT133" s="1"/>
      <c r="AU133" s="2">
        <f t="shared" si="172"/>
        <v>0</v>
      </c>
      <c r="AW133" s="1"/>
      <c r="AX133" s="1"/>
      <c r="AY133" s="1"/>
      <c r="AZ133" s="2">
        <f t="shared" si="167"/>
        <v>0</v>
      </c>
      <c r="BA133" s="2">
        <f>SUM(AF133,AH133,-AZ133,-Table110[[#This Row],[Sale Fee]])</f>
        <v>0</v>
      </c>
      <c r="BC133" s="1"/>
      <c r="BD133" s="1"/>
      <c r="BE133" s="1">
        <f t="shared" si="170"/>
        <v>0</v>
      </c>
    </row>
    <row r="134" spans="1:57" x14ac:dyDescent="0.25">
      <c r="A134" s="1"/>
      <c r="B134" s="1"/>
      <c r="Q134" s="1"/>
      <c r="R134" s="1"/>
      <c r="S134" s="1">
        <f t="shared" si="168"/>
        <v>0</v>
      </c>
      <c r="U134" s="1"/>
      <c r="V134" s="1"/>
      <c r="W134" s="1">
        <f t="shared" si="166"/>
        <v>0</v>
      </c>
      <c r="X134" s="1"/>
      <c r="Y134" s="1"/>
      <c r="Z134" s="1">
        <f>Table110[[#This Row],[Quantity2]]*Table110[[#This Row],[U Cost]]</f>
        <v>0</v>
      </c>
      <c r="AB134" s="1"/>
      <c r="AC134" s="1"/>
      <c r="AD134" s="1">
        <f t="shared" si="169"/>
        <v>0</v>
      </c>
      <c r="AE134" s="1"/>
      <c r="AF134" s="1">
        <f>SUM(Table110[[#This Row],[Total 
Paid]:[Shipping 
Charged]])</f>
        <v>0</v>
      </c>
      <c r="AG134" s="1"/>
      <c r="AH134" s="1"/>
      <c r="AI134" s="1">
        <f t="shared" si="171"/>
        <v>0</v>
      </c>
      <c r="AK134" s="1"/>
      <c r="AL134" s="1"/>
      <c r="AM134" s="1"/>
      <c r="AN134" s="1"/>
      <c r="AP134" s="30"/>
      <c r="AQ134" s="1"/>
      <c r="AR134" s="1">
        <f t="shared" si="165"/>
        <v>0</v>
      </c>
      <c r="AS134" s="1"/>
      <c r="AT134" s="1"/>
      <c r="AU134" s="2">
        <f t="shared" si="172"/>
        <v>0</v>
      </c>
      <c r="AW134" s="1"/>
      <c r="AX134" s="1"/>
      <c r="AY134" s="1"/>
      <c r="AZ134" s="2">
        <f t="shared" si="167"/>
        <v>0</v>
      </c>
      <c r="BA134" s="2">
        <f>SUM(AF134,AH134,-AZ134,-Table110[[#This Row],[Sale Fee]])</f>
        <v>0</v>
      </c>
      <c r="BC134" s="1"/>
      <c r="BD134" s="1"/>
      <c r="BE134" s="1">
        <f t="shared" si="170"/>
        <v>0</v>
      </c>
    </row>
    <row r="135" spans="1:57" x14ac:dyDescent="0.25">
      <c r="A135" s="1"/>
      <c r="B135" s="1"/>
      <c r="Q135" s="1"/>
      <c r="R135" s="1"/>
      <c r="S135" s="1">
        <f t="shared" si="168"/>
        <v>0</v>
      </c>
      <c r="U135" s="1"/>
      <c r="V135" s="1"/>
      <c r="W135" s="1">
        <f t="shared" si="166"/>
        <v>0</v>
      </c>
      <c r="X135" s="1"/>
      <c r="Y135" s="1"/>
      <c r="Z135" s="1">
        <f>Table110[[#This Row],[Quantity2]]*Table110[[#This Row],[U Cost]]</f>
        <v>0</v>
      </c>
      <c r="AB135" s="1"/>
      <c r="AC135" s="1"/>
      <c r="AD135" s="1">
        <f t="shared" si="169"/>
        <v>0</v>
      </c>
      <c r="AE135" s="1"/>
      <c r="AF135" s="1">
        <f>SUM(Table110[[#This Row],[Total 
Paid]:[Shipping 
Charged]])</f>
        <v>0</v>
      </c>
      <c r="AG135" s="1"/>
      <c r="AH135" s="1"/>
      <c r="AI135" s="1">
        <f t="shared" si="171"/>
        <v>0</v>
      </c>
      <c r="AK135" s="1"/>
      <c r="AL135" s="1"/>
      <c r="AM135" s="1"/>
      <c r="AN135" s="1"/>
      <c r="AP135" s="30"/>
      <c r="AQ135" s="1"/>
      <c r="AR135" s="1">
        <f t="shared" si="165"/>
        <v>0</v>
      </c>
      <c r="AS135" s="1"/>
      <c r="AT135" s="1"/>
      <c r="AU135" s="2">
        <f t="shared" si="172"/>
        <v>0</v>
      </c>
      <c r="AW135" s="1"/>
      <c r="AX135" s="1"/>
      <c r="AY135" s="1"/>
      <c r="AZ135" s="2">
        <f t="shared" si="167"/>
        <v>0</v>
      </c>
      <c r="BA135" s="2">
        <f>SUM(AF135,AH135,-AZ135,-Table110[[#This Row],[Sale Fee]])</f>
        <v>0</v>
      </c>
      <c r="BC135" s="1"/>
      <c r="BD135" s="1"/>
      <c r="BE135" s="1">
        <f t="shared" si="170"/>
        <v>0</v>
      </c>
    </row>
    <row r="136" spans="1:57" x14ac:dyDescent="0.25">
      <c r="A136" s="1"/>
      <c r="B136" s="1"/>
      <c r="E136" s="4"/>
      <c r="Q136" s="1"/>
      <c r="R136" s="1"/>
      <c r="S136" s="1">
        <f t="shared" ref="S136:S137" si="181">R136*Q136</f>
        <v>0</v>
      </c>
      <c r="U136" s="1"/>
      <c r="V136" s="1"/>
      <c r="W136" s="1">
        <f t="shared" ref="W136:W137" si="182">U136*V136</f>
        <v>0</v>
      </c>
      <c r="X136" s="1"/>
      <c r="Y136" s="1"/>
      <c r="Z136" s="1">
        <f>Table110[[#This Row],[Quantity2]]*Table110[[#This Row],[U Cost]]</f>
        <v>0</v>
      </c>
      <c r="AB136" s="1"/>
      <c r="AC136" s="1"/>
      <c r="AD136" s="1">
        <f t="shared" ref="AD136:AD137" si="183">AC136*AB136</f>
        <v>0</v>
      </c>
      <c r="AE136" s="1"/>
      <c r="AF136" s="1">
        <f>SUM(Table110[[#This Row],[Total 
Paid]:[Shipping 
Charged]])</f>
        <v>0</v>
      </c>
      <c r="AG136" s="1"/>
      <c r="AH136" s="1"/>
      <c r="AI136" s="1">
        <f t="shared" ref="AI136:AI137" si="184">SUM(AF136,AG136,AH136)</f>
        <v>0</v>
      </c>
      <c r="AK136" s="1"/>
      <c r="AL136" s="1"/>
      <c r="AM136" s="1"/>
      <c r="AN136" s="1"/>
      <c r="AP136" s="30"/>
      <c r="AQ136" s="1"/>
      <c r="AR136" s="1">
        <f t="shared" ref="AR136:AR137" si="185">AQ136*AP136</f>
        <v>0</v>
      </c>
      <c r="AS136" s="1"/>
      <c r="AT136" s="1"/>
      <c r="AU136" s="2">
        <f t="shared" ref="AU136:AU137" si="186">SUM(AR136:AT136)</f>
        <v>0</v>
      </c>
      <c r="AW136" s="1"/>
      <c r="AX136" s="1"/>
      <c r="AY136" s="1"/>
      <c r="AZ136" s="2">
        <f t="shared" ref="AZ136:AZ137" si="187">SUM(AU136,AW136,AX136,AY136)</f>
        <v>0</v>
      </c>
      <c r="BA136" s="2">
        <f>SUM(AF136,AH136,-AZ136,-Table110[[#This Row],[Sale Fee]])</f>
        <v>0</v>
      </c>
      <c r="BC136" s="1"/>
      <c r="BD136" s="1"/>
      <c r="BE136" s="1">
        <f t="shared" ref="BE136:BE137" si="188">BD136*BC136</f>
        <v>0</v>
      </c>
    </row>
    <row r="137" spans="1:57" x14ac:dyDescent="0.25">
      <c r="A137" s="1"/>
      <c r="B137" s="1"/>
      <c r="E137" s="4"/>
      <c r="Q137" s="1"/>
      <c r="R137" s="1"/>
      <c r="S137" s="1">
        <f t="shared" si="181"/>
        <v>0</v>
      </c>
      <c r="U137" s="1"/>
      <c r="V137" s="1"/>
      <c r="W137" s="1">
        <f t="shared" si="182"/>
        <v>0</v>
      </c>
      <c r="X137" s="1"/>
      <c r="Y137" s="1"/>
      <c r="Z137" s="1">
        <f>Table110[[#This Row],[Quantity2]]*Table110[[#This Row],[U Cost]]</f>
        <v>0</v>
      </c>
      <c r="AB137" s="1"/>
      <c r="AC137" s="1"/>
      <c r="AD137" s="1">
        <f t="shared" si="183"/>
        <v>0</v>
      </c>
      <c r="AE137" s="1"/>
      <c r="AF137" s="1">
        <f>SUM(Table110[[#This Row],[Total 
Paid]:[Shipping 
Charged]])</f>
        <v>0</v>
      </c>
      <c r="AG137" s="1"/>
      <c r="AH137" s="1"/>
      <c r="AI137" s="1">
        <f t="shared" si="184"/>
        <v>0</v>
      </c>
      <c r="AK137" s="1"/>
      <c r="AL137" s="1"/>
      <c r="AM137" s="1"/>
      <c r="AN137" s="1"/>
      <c r="AP137" s="30"/>
      <c r="AQ137" s="1"/>
      <c r="AR137" s="1">
        <f t="shared" si="185"/>
        <v>0</v>
      </c>
      <c r="AS137" s="1"/>
      <c r="AT137" s="1"/>
      <c r="AU137" s="2">
        <f t="shared" si="186"/>
        <v>0</v>
      </c>
      <c r="AW137" s="1"/>
      <c r="AX137" s="1"/>
      <c r="AY137" s="1"/>
      <c r="AZ137" s="2">
        <f t="shared" si="187"/>
        <v>0</v>
      </c>
      <c r="BA137" s="2">
        <f>SUM(AF137,AH137,-AZ137,-Table110[[#This Row],[Sale Fee]])</f>
        <v>0</v>
      </c>
      <c r="BC137" s="1"/>
      <c r="BD137" s="1"/>
      <c r="BE137" s="1">
        <f t="shared" si="188"/>
        <v>0</v>
      </c>
    </row>
    <row r="138" spans="1:57" x14ac:dyDescent="0.25">
      <c r="A138" s="1"/>
      <c r="B138" s="1"/>
      <c r="E138" s="4"/>
      <c r="Q138" s="1"/>
      <c r="R138" s="1"/>
      <c r="S138" s="1">
        <f t="shared" si="168"/>
        <v>0</v>
      </c>
      <c r="U138" s="1"/>
      <c r="V138" s="1"/>
      <c r="W138" s="1">
        <f t="shared" si="166"/>
        <v>0</v>
      </c>
      <c r="X138" s="1"/>
      <c r="Y138" s="1"/>
      <c r="Z138" s="1">
        <f>Table110[[#This Row],[Quantity2]]*Table110[[#This Row],[U Cost]]</f>
        <v>0</v>
      </c>
      <c r="AB138" s="1"/>
      <c r="AC138" s="1"/>
      <c r="AD138" s="1">
        <f t="shared" si="169"/>
        <v>0</v>
      </c>
      <c r="AE138" s="1"/>
      <c r="AF138" s="1">
        <f>SUM(Table110[[#This Row],[Total 
Paid]:[Shipping 
Charged]])</f>
        <v>0</v>
      </c>
      <c r="AG138" s="1"/>
      <c r="AH138" s="1"/>
      <c r="AI138" s="1">
        <f t="shared" si="171"/>
        <v>0</v>
      </c>
      <c r="AK138" s="1"/>
      <c r="AL138" s="1"/>
      <c r="AM138" s="1"/>
      <c r="AN138" s="1"/>
      <c r="AP138" s="30"/>
      <c r="AQ138" s="1"/>
      <c r="AR138" s="1">
        <f t="shared" si="165"/>
        <v>0</v>
      </c>
      <c r="AS138" s="1"/>
      <c r="AT138" s="1"/>
      <c r="AU138" s="2">
        <f t="shared" si="172"/>
        <v>0</v>
      </c>
      <c r="AW138" s="1"/>
      <c r="AX138" s="1"/>
      <c r="AY138" s="1"/>
      <c r="AZ138" s="2">
        <f t="shared" si="167"/>
        <v>0</v>
      </c>
      <c r="BA138" s="2">
        <f>SUM(AF138,AH138,-AZ138,-Table110[[#This Row],[Sale Fee]])</f>
        <v>0</v>
      </c>
      <c r="BC138" s="1"/>
      <c r="BD138" s="1"/>
      <c r="BE138" s="1">
        <f t="shared" si="170"/>
        <v>0</v>
      </c>
    </row>
    <row r="139" spans="1:57" x14ac:dyDescent="0.25">
      <c r="A139" s="1"/>
      <c r="B139" s="1"/>
      <c r="E139" s="4"/>
      <c r="Q139" s="1"/>
      <c r="R139" s="1"/>
      <c r="S139" s="1">
        <f t="shared" ref="S139:S147" si="189">R139*Q139</f>
        <v>0</v>
      </c>
      <c r="U139" s="1"/>
      <c r="V139" s="1"/>
      <c r="W139" s="1">
        <f t="shared" ref="W139:W147" si="190">U139*V139</f>
        <v>0</v>
      </c>
      <c r="X139" s="1"/>
      <c r="Y139" s="1"/>
      <c r="Z139" s="1">
        <f>Table110[[#This Row],[Quantity2]]*Table110[[#This Row],[U Cost]]</f>
        <v>0</v>
      </c>
      <c r="AB139" s="1"/>
      <c r="AC139" s="1"/>
      <c r="AD139" s="1">
        <f t="shared" ref="AD139:AD147" si="191">AC139*AB139</f>
        <v>0</v>
      </c>
      <c r="AE139" s="1"/>
      <c r="AF139" s="1">
        <f>SUM(Table110[[#This Row],[Total 
Paid]:[Shipping 
Charged]])</f>
        <v>0</v>
      </c>
      <c r="AG139" s="1"/>
      <c r="AH139" s="1"/>
      <c r="AI139" s="1">
        <f t="shared" ref="AI139:AI147" si="192">SUM(AF139,AG139,AH139)</f>
        <v>0</v>
      </c>
      <c r="AK139" s="1"/>
      <c r="AL139" s="1"/>
      <c r="AM139" s="1"/>
      <c r="AN139" s="1"/>
      <c r="AP139" s="30"/>
      <c r="AQ139" s="1"/>
      <c r="AR139" s="1">
        <f t="shared" ref="AR139:AR147" si="193">AQ139*AP139</f>
        <v>0</v>
      </c>
      <c r="AS139" s="1"/>
      <c r="AT139" s="1"/>
      <c r="AU139" s="2">
        <f t="shared" ref="AU139:AU147" si="194">SUM(AR139:AT139)</f>
        <v>0</v>
      </c>
      <c r="AW139" s="1"/>
      <c r="AX139" s="1"/>
      <c r="AY139" s="1"/>
      <c r="AZ139" s="2">
        <f t="shared" ref="AZ139:AZ147" si="195">SUM(AU139,AW139,AX139,AY139)</f>
        <v>0</v>
      </c>
      <c r="BA139" s="2">
        <f>SUM(AF139,AH139,-AZ139,-Table110[[#This Row],[Sale Fee]])</f>
        <v>0</v>
      </c>
      <c r="BC139" s="1"/>
      <c r="BD139" s="1"/>
      <c r="BE139" s="1">
        <f t="shared" ref="BE139:BE147" si="196">BD139*BC139</f>
        <v>0</v>
      </c>
    </row>
    <row r="140" spans="1:57" x14ac:dyDescent="0.25">
      <c r="A140" s="1"/>
      <c r="B140" s="1"/>
      <c r="E140" s="4"/>
      <c r="Q140" s="1"/>
      <c r="R140" s="1"/>
      <c r="S140" s="1">
        <f t="shared" si="189"/>
        <v>0</v>
      </c>
      <c r="U140" s="1"/>
      <c r="V140" s="1"/>
      <c r="W140" s="1">
        <f t="shared" si="190"/>
        <v>0</v>
      </c>
      <c r="X140" s="1"/>
      <c r="Y140" s="1"/>
      <c r="Z140" s="1">
        <f>Table110[[#This Row],[Quantity2]]*Table110[[#This Row],[U Cost]]</f>
        <v>0</v>
      </c>
      <c r="AB140" s="1"/>
      <c r="AC140" s="1"/>
      <c r="AD140" s="1">
        <f t="shared" si="191"/>
        <v>0</v>
      </c>
      <c r="AE140" s="1"/>
      <c r="AF140" s="1">
        <f>SUM(Table110[[#This Row],[Total 
Paid]:[Shipping 
Charged]])</f>
        <v>0</v>
      </c>
      <c r="AG140" s="1"/>
      <c r="AH140" s="1"/>
      <c r="AI140" s="1">
        <f t="shared" si="192"/>
        <v>0</v>
      </c>
      <c r="AK140" s="1"/>
      <c r="AL140" s="1"/>
      <c r="AM140" s="1"/>
      <c r="AN140" s="1"/>
      <c r="AP140" s="30"/>
      <c r="AQ140" s="1"/>
      <c r="AR140" s="1">
        <f t="shared" si="193"/>
        <v>0</v>
      </c>
      <c r="AS140" s="1"/>
      <c r="AT140" s="1"/>
      <c r="AU140" s="2">
        <f t="shared" si="194"/>
        <v>0</v>
      </c>
      <c r="AW140" s="1"/>
      <c r="AX140" s="1"/>
      <c r="AY140" s="1"/>
      <c r="AZ140" s="2">
        <f t="shared" si="195"/>
        <v>0</v>
      </c>
      <c r="BA140" s="2">
        <f>SUM(AF140,AH140,-AZ140,-Table110[[#This Row],[Sale Fee]])</f>
        <v>0</v>
      </c>
      <c r="BC140" s="1"/>
      <c r="BD140" s="1"/>
      <c r="BE140" s="1">
        <f t="shared" si="196"/>
        <v>0</v>
      </c>
    </row>
    <row r="141" spans="1:57" x14ac:dyDescent="0.25">
      <c r="A141" s="1"/>
      <c r="B141" s="1"/>
      <c r="E141" s="4"/>
      <c r="Q141" s="1"/>
      <c r="R141" s="1"/>
      <c r="S141" s="1">
        <f t="shared" si="189"/>
        <v>0</v>
      </c>
      <c r="U141" s="1"/>
      <c r="V141" s="1"/>
      <c r="W141" s="1">
        <f t="shared" si="190"/>
        <v>0</v>
      </c>
      <c r="X141" s="1"/>
      <c r="Y141" s="1"/>
      <c r="Z141" s="1">
        <f>Table110[[#This Row],[Quantity2]]*Table110[[#This Row],[U Cost]]</f>
        <v>0</v>
      </c>
      <c r="AB141" s="1"/>
      <c r="AC141" s="1"/>
      <c r="AD141" s="1">
        <f t="shared" si="191"/>
        <v>0</v>
      </c>
      <c r="AE141" s="1"/>
      <c r="AF141" s="1">
        <f>SUM(Table110[[#This Row],[Total 
Paid]:[Shipping 
Charged]])</f>
        <v>0</v>
      </c>
      <c r="AG141" s="1"/>
      <c r="AH141" s="1"/>
      <c r="AI141" s="1">
        <f t="shared" si="192"/>
        <v>0</v>
      </c>
      <c r="AK141" s="1"/>
      <c r="AL141" s="1"/>
      <c r="AM141" s="1"/>
      <c r="AN141" s="1"/>
      <c r="AP141" s="30"/>
      <c r="AQ141" s="1"/>
      <c r="AR141" s="1">
        <f t="shared" si="193"/>
        <v>0</v>
      </c>
      <c r="AS141" s="1"/>
      <c r="AT141" s="1"/>
      <c r="AU141" s="2">
        <f t="shared" si="194"/>
        <v>0</v>
      </c>
      <c r="AW141" s="1"/>
      <c r="AX141" s="1"/>
      <c r="AY141" s="1"/>
      <c r="AZ141" s="2">
        <f t="shared" si="195"/>
        <v>0</v>
      </c>
      <c r="BA141" s="2">
        <f>SUM(AF141,AH141,-AZ141,-Table110[[#This Row],[Sale Fee]])</f>
        <v>0</v>
      </c>
      <c r="BC141" s="1"/>
      <c r="BD141" s="1"/>
      <c r="BE141" s="1">
        <f t="shared" si="196"/>
        <v>0</v>
      </c>
    </row>
    <row r="142" spans="1:57" x14ac:dyDescent="0.25">
      <c r="A142" s="1"/>
      <c r="B142" s="1"/>
      <c r="E142" s="4"/>
      <c r="N142" s="53"/>
      <c r="Q142" s="1"/>
      <c r="R142" s="1"/>
      <c r="S142" s="1">
        <f t="shared" si="189"/>
        <v>0</v>
      </c>
      <c r="U142" s="1"/>
      <c r="V142" s="1"/>
      <c r="W142" s="1">
        <f t="shared" si="190"/>
        <v>0</v>
      </c>
      <c r="X142" s="1"/>
      <c r="Y142" s="1"/>
      <c r="Z142" s="1">
        <f>Table110[[#This Row],[Quantity2]]*Table110[[#This Row],[U Cost]]</f>
        <v>0</v>
      </c>
      <c r="AB142" s="1"/>
      <c r="AC142" s="1"/>
      <c r="AD142" s="1">
        <f t="shared" si="191"/>
        <v>0</v>
      </c>
      <c r="AE142" s="1"/>
      <c r="AF142" s="1">
        <f>SUM(Table110[[#This Row],[Total 
Paid]:[Shipping 
Charged]])</f>
        <v>0</v>
      </c>
      <c r="AG142" s="1"/>
      <c r="AH142" s="1"/>
      <c r="AI142" s="1">
        <f t="shared" si="192"/>
        <v>0</v>
      </c>
      <c r="AK142" s="1"/>
      <c r="AL142" s="1"/>
      <c r="AM142" s="1"/>
      <c r="AN142" s="1"/>
      <c r="AP142" s="30"/>
      <c r="AQ142" s="1"/>
      <c r="AR142" s="1">
        <f t="shared" si="193"/>
        <v>0</v>
      </c>
      <c r="AS142" s="1"/>
      <c r="AT142" s="1"/>
      <c r="AU142" s="2">
        <f t="shared" si="194"/>
        <v>0</v>
      </c>
      <c r="AW142" s="1"/>
      <c r="AX142" s="1"/>
      <c r="AY142" s="1"/>
      <c r="AZ142" s="2">
        <f t="shared" si="195"/>
        <v>0</v>
      </c>
      <c r="BA142" s="2">
        <f>SUM(AF142,AH142,-AZ142,-Table110[[#This Row],[Sale Fee]])</f>
        <v>0</v>
      </c>
      <c r="BC142" s="1"/>
      <c r="BD142" s="1"/>
      <c r="BE142" s="1">
        <f t="shared" si="196"/>
        <v>0</v>
      </c>
    </row>
    <row r="143" spans="1:57" x14ac:dyDescent="0.25">
      <c r="A143" s="1"/>
      <c r="B143" s="1"/>
      <c r="E143" s="4"/>
      <c r="Q143" s="1"/>
      <c r="R143" s="1"/>
      <c r="S143" s="1">
        <f t="shared" si="189"/>
        <v>0</v>
      </c>
      <c r="U143" s="1"/>
      <c r="V143" s="1"/>
      <c r="W143" s="1">
        <f t="shared" si="190"/>
        <v>0</v>
      </c>
      <c r="X143" s="1"/>
      <c r="Y143" s="1"/>
      <c r="Z143" s="1">
        <f>Table110[[#This Row],[Quantity2]]*Table110[[#This Row],[U Cost]]</f>
        <v>0</v>
      </c>
      <c r="AB143" s="1"/>
      <c r="AC143" s="1"/>
      <c r="AD143" s="1">
        <f t="shared" si="191"/>
        <v>0</v>
      </c>
      <c r="AE143" s="1"/>
      <c r="AF143" s="1">
        <f>SUM(Table110[[#This Row],[Total 
Paid]:[Shipping 
Charged]])</f>
        <v>0</v>
      </c>
      <c r="AG143" s="1"/>
      <c r="AH143" s="1"/>
      <c r="AI143" s="1">
        <f t="shared" si="192"/>
        <v>0</v>
      </c>
      <c r="AK143" s="1"/>
      <c r="AL143" s="1"/>
      <c r="AM143" s="1"/>
      <c r="AN143" s="1"/>
      <c r="AP143" s="30"/>
      <c r="AQ143" s="1"/>
      <c r="AR143" s="1">
        <f t="shared" si="193"/>
        <v>0</v>
      </c>
      <c r="AS143" s="1"/>
      <c r="AT143" s="1"/>
      <c r="AU143" s="2">
        <f t="shared" si="194"/>
        <v>0</v>
      </c>
      <c r="AW143" s="1"/>
      <c r="AX143" s="1"/>
      <c r="AY143" s="1"/>
      <c r="AZ143" s="2">
        <f t="shared" si="195"/>
        <v>0</v>
      </c>
      <c r="BA143" s="2">
        <f>SUM(AF143,AH143,-AZ143,-Table110[[#This Row],[Sale Fee]])</f>
        <v>0</v>
      </c>
      <c r="BC143" s="1"/>
      <c r="BD143" s="1"/>
      <c r="BE143" s="1">
        <f t="shared" si="196"/>
        <v>0</v>
      </c>
    </row>
    <row r="144" spans="1:57" x14ac:dyDescent="0.25">
      <c r="A144" s="1"/>
      <c r="B144" s="1"/>
      <c r="E144" s="4"/>
      <c r="Q144" s="1"/>
      <c r="R144" s="1"/>
      <c r="S144" s="1">
        <f t="shared" si="189"/>
        <v>0</v>
      </c>
      <c r="U144" s="1"/>
      <c r="V144" s="1"/>
      <c r="W144" s="1">
        <f t="shared" si="190"/>
        <v>0</v>
      </c>
      <c r="X144" s="1"/>
      <c r="Y144" s="1"/>
      <c r="Z144" s="1">
        <f>Table110[[#This Row],[Quantity2]]*Table110[[#This Row],[U Cost]]</f>
        <v>0</v>
      </c>
      <c r="AB144" s="1"/>
      <c r="AC144" s="1"/>
      <c r="AD144" s="1">
        <f t="shared" si="191"/>
        <v>0</v>
      </c>
      <c r="AE144" s="1"/>
      <c r="AF144" s="1">
        <f>SUM(Table110[[#This Row],[Total 
Paid]:[Shipping 
Charged]])</f>
        <v>0</v>
      </c>
      <c r="AG144" s="1"/>
      <c r="AH144" s="1"/>
      <c r="AI144" s="1">
        <f t="shared" si="192"/>
        <v>0</v>
      </c>
      <c r="AK144" s="1"/>
      <c r="AL144" s="1"/>
      <c r="AM144" s="1"/>
      <c r="AN144" s="1"/>
      <c r="AP144" s="30"/>
      <c r="AQ144" s="1"/>
      <c r="AR144" s="1">
        <f t="shared" si="193"/>
        <v>0</v>
      </c>
      <c r="AS144" s="1"/>
      <c r="AT144" s="1"/>
      <c r="AU144" s="2">
        <f t="shared" si="194"/>
        <v>0</v>
      </c>
      <c r="AW144" s="1"/>
      <c r="AX144" s="1"/>
      <c r="AY144" s="1"/>
      <c r="AZ144" s="2">
        <f t="shared" si="195"/>
        <v>0</v>
      </c>
      <c r="BA144" s="2">
        <f>SUM(AF144,AH144,-AZ144,-Table110[[#This Row],[Sale Fee]])</f>
        <v>0</v>
      </c>
      <c r="BC144" s="1"/>
      <c r="BD144" s="1"/>
      <c r="BE144" s="1">
        <f t="shared" si="196"/>
        <v>0</v>
      </c>
    </row>
    <row r="145" spans="1:57" x14ac:dyDescent="0.25">
      <c r="A145" s="1"/>
      <c r="B145" s="1"/>
      <c r="E145" s="4"/>
      <c r="Q145" s="1"/>
      <c r="R145" s="1"/>
      <c r="S145" s="1">
        <f t="shared" si="189"/>
        <v>0</v>
      </c>
      <c r="U145" s="1"/>
      <c r="V145" s="1"/>
      <c r="W145" s="1">
        <f t="shared" si="190"/>
        <v>0</v>
      </c>
      <c r="X145" s="1"/>
      <c r="Y145" s="1"/>
      <c r="Z145" s="1">
        <f>Table110[[#This Row],[Quantity2]]*Table110[[#This Row],[U Cost]]</f>
        <v>0</v>
      </c>
      <c r="AB145" s="1"/>
      <c r="AC145" s="1"/>
      <c r="AD145" s="1">
        <f t="shared" si="191"/>
        <v>0</v>
      </c>
      <c r="AE145" s="1"/>
      <c r="AF145" s="1">
        <f>SUM(Table110[[#This Row],[Total 
Paid]:[Shipping 
Charged]])</f>
        <v>0</v>
      </c>
      <c r="AG145" s="1"/>
      <c r="AH145" s="1"/>
      <c r="AI145" s="1">
        <f t="shared" si="192"/>
        <v>0</v>
      </c>
      <c r="AK145" s="1"/>
      <c r="AL145" s="1"/>
      <c r="AM145" s="1"/>
      <c r="AN145" s="1"/>
      <c r="AP145" s="30"/>
      <c r="AQ145" s="1"/>
      <c r="AR145" s="1">
        <f t="shared" si="193"/>
        <v>0</v>
      </c>
      <c r="AS145" s="1"/>
      <c r="AT145" s="1"/>
      <c r="AU145" s="2">
        <f t="shared" si="194"/>
        <v>0</v>
      </c>
      <c r="AW145" s="1"/>
      <c r="AX145" s="1"/>
      <c r="AY145" s="1"/>
      <c r="AZ145" s="2">
        <f t="shared" si="195"/>
        <v>0</v>
      </c>
      <c r="BA145" s="2">
        <f>SUM(AF145,AH145,-AZ145,-Table110[[#This Row],[Sale Fee]])</f>
        <v>0</v>
      </c>
      <c r="BC145" s="1"/>
      <c r="BD145" s="1"/>
      <c r="BE145" s="1">
        <f t="shared" si="196"/>
        <v>0</v>
      </c>
    </row>
    <row r="146" spans="1:57" x14ac:dyDescent="0.25">
      <c r="A146" s="1"/>
      <c r="B146" s="1"/>
      <c r="E146" s="4"/>
      <c r="Q146" s="1"/>
      <c r="R146" s="1"/>
      <c r="S146" s="1">
        <f t="shared" si="189"/>
        <v>0</v>
      </c>
      <c r="U146" s="1"/>
      <c r="V146" s="1"/>
      <c r="W146" s="1">
        <f t="shared" si="190"/>
        <v>0</v>
      </c>
      <c r="X146" s="1"/>
      <c r="Y146" s="1"/>
      <c r="Z146" s="1">
        <f>Table110[[#This Row],[Quantity2]]*Table110[[#This Row],[U Cost]]</f>
        <v>0</v>
      </c>
      <c r="AB146" s="1"/>
      <c r="AC146" s="1"/>
      <c r="AD146" s="1">
        <f t="shared" si="191"/>
        <v>0</v>
      </c>
      <c r="AE146" s="1"/>
      <c r="AF146" s="1">
        <f>SUM(Table110[[#This Row],[Total 
Paid]:[Shipping 
Charged]])</f>
        <v>0</v>
      </c>
      <c r="AG146" s="1"/>
      <c r="AH146" s="1"/>
      <c r="AI146" s="1">
        <f t="shared" si="192"/>
        <v>0</v>
      </c>
      <c r="AK146" s="1"/>
      <c r="AL146" s="1"/>
      <c r="AM146" s="1"/>
      <c r="AN146" s="1"/>
      <c r="AP146" s="30"/>
      <c r="AQ146" s="1"/>
      <c r="AR146" s="1">
        <f t="shared" si="193"/>
        <v>0</v>
      </c>
      <c r="AS146" s="1"/>
      <c r="AT146" s="1"/>
      <c r="AU146" s="2">
        <f t="shared" si="194"/>
        <v>0</v>
      </c>
      <c r="AW146" s="1"/>
      <c r="AX146" s="1"/>
      <c r="AY146" s="1"/>
      <c r="AZ146" s="2">
        <f t="shared" si="195"/>
        <v>0</v>
      </c>
      <c r="BA146" s="2">
        <f>SUM(AF146,AH146,-AZ146,-Table110[[#This Row],[Sale Fee]])</f>
        <v>0</v>
      </c>
      <c r="BC146" s="1"/>
      <c r="BD146" s="1"/>
      <c r="BE146" s="1">
        <f t="shared" si="196"/>
        <v>0</v>
      </c>
    </row>
    <row r="147" spans="1:57" x14ac:dyDescent="0.25">
      <c r="A147" s="1"/>
      <c r="B147" s="1"/>
      <c r="E147" s="4"/>
      <c r="N147" s="53"/>
      <c r="Q147" s="1"/>
      <c r="R147" s="1"/>
      <c r="S147" s="1">
        <f t="shared" si="189"/>
        <v>0</v>
      </c>
      <c r="U147" s="1"/>
      <c r="V147" s="1"/>
      <c r="W147" s="1">
        <f t="shared" si="190"/>
        <v>0</v>
      </c>
      <c r="X147" s="1"/>
      <c r="Y147" s="1"/>
      <c r="Z147" s="1">
        <f>Table110[[#This Row],[Quantity2]]*Table110[[#This Row],[U Cost]]</f>
        <v>0</v>
      </c>
      <c r="AB147" s="1"/>
      <c r="AC147" s="1"/>
      <c r="AD147" s="1">
        <f t="shared" si="191"/>
        <v>0</v>
      </c>
      <c r="AE147" s="1"/>
      <c r="AF147" s="1">
        <f>SUM(Table110[[#This Row],[Total 
Paid]:[Shipping 
Charged]])</f>
        <v>0</v>
      </c>
      <c r="AG147" s="1"/>
      <c r="AH147" s="1"/>
      <c r="AI147" s="1">
        <f t="shared" si="192"/>
        <v>0</v>
      </c>
      <c r="AK147" s="1"/>
      <c r="AL147" s="1"/>
      <c r="AM147" s="1"/>
      <c r="AN147" s="1"/>
      <c r="AP147" s="30"/>
      <c r="AQ147" s="1"/>
      <c r="AR147" s="1">
        <f t="shared" si="193"/>
        <v>0</v>
      </c>
      <c r="AS147" s="1"/>
      <c r="AT147" s="1"/>
      <c r="AU147" s="2">
        <f t="shared" si="194"/>
        <v>0</v>
      </c>
      <c r="AW147" s="1"/>
      <c r="AX147" s="1"/>
      <c r="AY147" s="1"/>
      <c r="AZ147" s="2">
        <f t="shared" si="195"/>
        <v>0</v>
      </c>
      <c r="BA147" s="2">
        <f>SUM(AF147,AH147,-AZ147,-Table110[[#This Row],[Sale Fee]])</f>
        <v>0</v>
      </c>
      <c r="BC147" s="1"/>
      <c r="BD147" s="1"/>
      <c r="BE147" s="1">
        <f t="shared" si="196"/>
        <v>0</v>
      </c>
    </row>
    <row r="148" spans="1:57" x14ac:dyDescent="0.25">
      <c r="A148" s="1"/>
      <c r="B148" s="1"/>
      <c r="Q148" s="1"/>
      <c r="R148" s="1"/>
      <c r="S148" s="1">
        <f t="shared" si="168"/>
        <v>0</v>
      </c>
      <c r="U148" s="1"/>
      <c r="V148" s="1"/>
      <c r="W148" s="1">
        <f t="shared" si="166"/>
        <v>0</v>
      </c>
      <c r="X148" s="1"/>
      <c r="Y148" s="1"/>
      <c r="Z148" s="1">
        <f>Table110[[#This Row],[Quantity2]]*Table110[[#This Row],[U Cost]]</f>
        <v>0</v>
      </c>
      <c r="AB148" s="1"/>
      <c r="AC148" s="1"/>
      <c r="AD148" s="1">
        <f t="shared" si="169"/>
        <v>0</v>
      </c>
      <c r="AE148" s="1"/>
      <c r="AF148" s="1">
        <f>SUM(Table110[[#This Row],[Total 
Paid]:[Shipping 
Charged]])</f>
        <v>0</v>
      </c>
      <c r="AG148" s="1"/>
      <c r="AH148" s="1"/>
      <c r="AI148" s="1">
        <f t="shared" si="171"/>
        <v>0</v>
      </c>
      <c r="AK148" s="1"/>
      <c r="AL148" s="1"/>
      <c r="AM148" s="1"/>
      <c r="AN148" s="1"/>
      <c r="AP148" s="30"/>
      <c r="AQ148" s="1"/>
      <c r="AR148" s="1">
        <f t="shared" si="165"/>
        <v>0</v>
      </c>
      <c r="AS148" s="1"/>
      <c r="AT148" s="1"/>
      <c r="AU148" s="2">
        <f t="shared" si="172"/>
        <v>0</v>
      </c>
      <c r="AW148" s="1"/>
      <c r="AX148" s="1"/>
      <c r="AY148" s="1"/>
      <c r="AZ148" s="2">
        <f t="shared" si="167"/>
        <v>0</v>
      </c>
      <c r="BA148" s="2">
        <f>SUM(AF148,AH148,-AZ148,-Table110[[#This Row],[Sale Fee]])</f>
        <v>0</v>
      </c>
      <c r="BC148" s="1"/>
      <c r="BD148" s="1"/>
      <c r="BE148" s="1"/>
    </row>
    <row r="149" spans="1:57" x14ac:dyDescent="0.25">
      <c r="A149" s="1"/>
      <c r="B149" s="1"/>
      <c r="Q149" s="1"/>
      <c r="R149" s="1"/>
      <c r="S149" s="1">
        <f t="shared" si="168"/>
        <v>0</v>
      </c>
      <c r="U149" s="1"/>
      <c r="V149" s="1"/>
      <c r="W149" s="1">
        <f t="shared" si="166"/>
        <v>0</v>
      </c>
      <c r="X149" s="1"/>
      <c r="Y149" s="1"/>
      <c r="Z149" s="1">
        <f>Table110[[#This Row],[Quantity2]]*Table110[[#This Row],[U Cost]]</f>
        <v>0</v>
      </c>
      <c r="AB149" s="1"/>
      <c r="AC149" s="1"/>
      <c r="AD149" s="1">
        <f t="shared" si="169"/>
        <v>0</v>
      </c>
      <c r="AE149" s="1"/>
      <c r="AF149" s="1">
        <f>SUM(Table110[[#This Row],[Total 
Paid]:[Shipping 
Charged]])</f>
        <v>0</v>
      </c>
      <c r="AG149" s="1"/>
      <c r="AH149" s="1"/>
      <c r="AI149" s="1">
        <f t="shared" si="171"/>
        <v>0</v>
      </c>
      <c r="AK149" s="1"/>
      <c r="AL149" s="1"/>
      <c r="AM149" s="1"/>
      <c r="AN149" s="1"/>
      <c r="AP149" s="30"/>
      <c r="AQ149" s="1"/>
      <c r="AR149" s="1">
        <f t="shared" si="165"/>
        <v>0</v>
      </c>
      <c r="AS149" s="1"/>
      <c r="AT149" s="1"/>
      <c r="AU149" s="2">
        <f t="shared" si="172"/>
        <v>0</v>
      </c>
      <c r="AW149" s="1"/>
      <c r="AX149" s="1"/>
      <c r="AY149" s="1"/>
      <c r="AZ149" s="2">
        <f t="shared" si="167"/>
        <v>0</v>
      </c>
      <c r="BA149" s="2">
        <f>SUM(AF149,AH149,-AZ149,-Table110[[#This Row],[Sale Fee]])</f>
        <v>0</v>
      </c>
      <c r="BC149" s="1"/>
      <c r="BD149" s="1"/>
      <c r="BE149" s="1"/>
    </row>
    <row r="150" spans="1:57" x14ac:dyDescent="0.25">
      <c r="A150" s="1"/>
      <c r="B150" s="1"/>
      <c r="Q150" s="1"/>
      <c r="R150" s="1"/>
      <c r="S150" s="1">
        <f t="shared" si="168"/>
        <v>0</v>
      </c>
      <c r="U150" s="1"/>
      <c r="V150" s="1"/>
      <c r="W150" s="1">
        <f t="shared" si="166"/>
        <v>0</v>
      </c>
      <c r="X150" s="1"/>
      <c r="Y150" s="1"/>
      <c r="Z150" s="1">
        <f>Table110[[#This Row],[Quantity2]]*Table110[[#This Row],[U Cost]]</f>
        <v>0</v>
      </c>
      <c r="AB150" s="1"/>
      <c r="AC150" s="1"/>
      <c r="AD150" s="1">
        <f t="shared" si="169"/>
        <v>0</v>
      </c>
      <c r="AE150" s="1"/>
      <c r="AF150" s="1">
        <f>SUM(Table110[[#This Row],[Total 
Paid]:[Shipping 
Charged]])</f>
        <v>0</v>
      </c>
      <c r="AG150" s="1"/>
      <c r="AH150" s="1"/>
      <c r="AI150" s="1">
        <f t="shared" si="171"/>
        <v>0</v>
      </c>
      <c r="AK150" s="1"/>
      <c r="AL150" s="1"/>
      <c r="AM150" s="1"/>
      <c r="AN150" s="1"/>
      <c r="AP150" s="30"/>
      <c r="AQ150" s="1"/>
      <c r="AR150" s="1">
        <f t="shared" si="165"/>
        <v>0</v>
      </c>
      <c r="AS150" s="1"/>
      <c r="AT150" s="1"/>
      <c r="AU150" s="2">
        <f t="shared" si="172"/>
        <v>0</v>
      </c>
      <c r="AW150" s="1"/>
      <c r="AX150" s="1"/>
      <c r="AY150" s="1"/>
      <c r="AZ150" s="2">
        <f t="shared" si="167"/>
        <v>0</v>
      </c>
      <c r="BA150" s="2">
        <f>SUM(AF150,AH150,-AZ150,-Table110[[#This Row],[Sale Fee]])</f>
        <v>0</v>
      </c>
      <c r="BC150" s="1"/>
      <c r="BD150" s="1"/>
      <c r="BE150" s="1"/>
    </row>
    <row r="151" spans="1:57" x14ac:dyDescent="0.25">
      <c r="A151" s="1"/>
      <c r="B151" s="1"/>
      <c r="Q151" s="1"/>
      <c r="R151" s="1"/>
      <c r="S151" s="1">
        <f t="shared" si="168"/>
        <v>0</v>
      </c>
      <c r="U151" s="1"/>
      <c r="V151" s="1"/>
      <c r="W151" s="1">
        <f t="shared" si="166"/>
        <v>0</v>
      </c>
      <c r="X151" s="1"/>
      <c r="Y151" s="1"/>
      <c r="Z151" s="1">
        <f>Table110[[#This Row],[Quantity2]]*Table110[[#This Row],[U Cost]]</f>
        <v>0</v>
      </c>
      <c r="AB151" s="1"/>
      <c r="AC151" s="1"/>
      <c r="AD151" s="1">
        <f t="shared" si="169"/>
        <v>0</v>
      </c>
      <c r="AE151" s="1"/>
      <c r="AF151" s="1">
        <f>SUM(Table110[[#This Row],[Total 
Paid]:[Shipping 
Charged]])</f>
        <v>0</v>
      </c>
      <c r="AG151" s="1"/>
      <c r="AH151" s="1"/>
      <c r="AI151" s="1">
        <f t="shared" si="171"/>
        <v>0</v>
      </c>
      <c r="AK151" s="1"/>
      <c r="AL151" s="1"/>
      <c r="AM151" s="1"/>
      <c r="AN151" s="1"/>
      <c r="AP151" s="30"/>
      <c r="AQ151" s="1"/>
      <c r="AR151" s="1">
        <f t="shared" si="165"/>
        <v>0</v>
      </c>
      <c r="AS151" s="1"/>
      <c r="AT151" s="1"/>
      <c r="AU151" s="2">
        <f t="shared" si="172"/>
        <v>0</v>
      </c>
      <c r="AW151" s="1"/>
      <c r="AX151" s="1"/>
      <c r="AY151" s="1"/>
      <c r="AZ151" s="2">
        <f t="shared" si="167"/>
        <v>0</v>
      </c>
      <c r="BA151" s="2">
        <f>SUM(AF151,AH151,-AZ151,-Table110[[#This Row],[Sale Fee]])</f>
        <v>0</v>
      </c>
      <c r="BC151" s="1"/>
      <c r="BD151" s="1"/>
      <c r="BE151" s="1"/>
    </row>
    <row r="152" spans="1:57" x14ac:dyDescent="0.25">
      <c r="A152" s="1"/>
      <c r="B152" s="1"/>
      <c r="E152" s="4"/>
      <c r="Q152" s="1"/>
      <c r="R152" s="1"/>
      <c r="S152" s="1">
        <f t="shared" si="168"/>
        <v>0</v>
      </c>
      <c r="U152" s="1"/>
      <c r="V152" s="1"/>
      <c r="W152" s="1">
        <f t="shared" si="166"/>
        <v>0</v>
      </c>
      <c r="X152" s="1"/>
      <c r="Y152" s="1"/>
      <c r="Z152" s="1">
        <f>Table110[[#This Row],[Quantity2]]*Table110[[#This Row],[U Cost]]</f>
        <v>0</v>
      </c>
      <c r="AB152" s="1"/>
      <c r="AC152" s="1"/>
      <c r="AD152" s="1">
        <f t="shared" si="169"/>
        <v>0</v>
      </c>
      <c r="AE152" s="1"/>
      <c r="AF152" s="1">
        <f>SUM(Table110[[#This Row],[Total 
Paid]:[Shipping 
Charged]])</f>
        <v>0</v>
      </c>
      <c r="AG152" s="1"/>
      <c r="AH152" s="1"/>
      <c r="AI152" s="1">
        <f t="shared" si="171"/>
        <v>0</v>
      </c>
      <c r="AK152" s="1"/>
      <c r="AL152" s="1"/>
      <c r="AM152" s="1"/>
      <c r="AN152" s="1"/>
      <c r="AP152" s="30"/>
      <c r="AQ152" s="1"/>
      <c r="AR152" s="1">
        <f t="shared" si="165"/>
        <v>0</v>
      </c>
      <c r="AS152" s="1"/>
      <c r="AT152" s="1"/>
      <c r="AU152" s="2">
        <f t="shared" si="172"/>
        <v>0</v>
      </c>
      <c r="AW152" s="1"/>
      <c r="AX152" s="1"/>
      <c r="AY152" s="1"/>
      <c r="AZ152" s="2">
        <f t="shared" si="167"/>
        <v>0</v>
      </c>
      <c r="BA152" s="2">
        <f>SUM(AF152,AH152,-AZ152,-Table110[[#This Row],[Sale Fee]])</f>
        <v>0</v>
      </c>
      <c r="BC152" s="1"/>
      <c r="BD152" s="1"/>
      <c r="BE152" s="1"/>
    </row>
    <row r="153" spans="1:57" x14ac:dyDescent="0.25">
      <c r="A153" s="1"/>
      <c r="B153" s="1"/>
      <c r="E153" s="4"/>
      <c r="Q153" s="1"/>
      <c r="R153" s="1"/>
      <c r="S153" s="1">
        <f t="shared" si="168"/>
        <v>0</v>
      </c>
      <c r="U153" s="1"/>
      <c r="V153" s="1"/>
      <c r="W153" s="1">
        <f t="shared" si="166"/>
        <v>0</v>
      </c>
      <c r="X153" s="1"/>
      <c r="Y153" s="1"/>
      <c r="Z153" s="1">
        <f>Table110[[#This Row],[Quantity2]]*Table110[[#This Row],[U Cost]]</f>
        <v>0</v>
      </c>
      <c r="AB153" s="1"/>
      <c r="AC153" s="1"/>
      <c r="AD153" s="1">
        <f t="shared" si="169"/>
        <v>0</v>
      </c>
      <c r="AE153" s="1"/>
      <c r="AF153" s="1">
        <f>SUM(Table110[[#This Row],[Total 
Paid]:[Shipping 
Charged]])</f>
        <v>0</v>
      </c>
      <c r="AG153" s="1"/>
      <c r="AH153" s="1"/>
      <c r="AI153" s="1">
        <f t="shared" si="171"/>
        <v>0</v>
      </c>
      <c r="AK153" s="1"/>
      <c r="AL153" s="1"/>
      <c r="AM153" s="1"/>
      <c r="AN153" s="1"/>
      <c r="AP153" s="30"/>
      <c r="AQ153" s="1"/>
      <c r="AR153" s="1">
        <f t="shared" si="165"/>
        <v>0</v>
      </c>
      <c r="AS153" s="1"/>
      <c r="AT153" s="1"/>
      <c r="AU153" s="2">
        <f t="shared" si="172"/>
        <v>0</v>
      </c>
      <c r="AW153" s="1"/>
      <c r="AX153" s="1"/>
      <c r="AY153" s="1"/>
      <c r="AZ153" s="2">
        <f t="shared" si="167"/>
        <v>0</v>
      </c>
      <c r="BA153" s="2">
        <f>SUM(AF153,AH153,-AZ153,-Table110[[#This Row],[Sale Fee]])</f>
        <v>0</v>
      </c>
      <c r="BC153" s="1"/>
      <c r="BD153" s="1"/>
      <c r="BE153" s="1"/>
    </row>
    <row r="154" spans="1:57" x14ac:dyDescent="0.25">
      <c r="A154" s="1"/>
      <c r="B154" s="1"/>
      <c r="E154" s="4"/>
      <c r="Q154" s="1"/>
      <c r="R154" s="1"/>
      <c r="S154" s="1">
        <f t="shared" si="168"/>
        <v>0</v>
      </c>
      <c r="U154" s="1"/>
      <c r="V154" s="1"/>
      <c r="W154" s="1">
        <f t="shared" si="166"/>
        <v>0</v>
      </c>
      <c r="X154" s="1"/>
      <c r="Y154" s="1"/>
      <c r="Z154" s="1">
        <f>Table110[[#This Row],[Quantity2]]*Table110[[#This Row],[U Cost]]</f>
        <v>0</v>
      </c>
      <c r="AB154" s="1"/>
      <c r="AC154" s="1"/>
      <c r="AD154" s="1">
        <f t="shared" si="169"/>
        <v>0</v>
      </c>
      <c r="AE154" s="1"/>
      <c r="AF154" s="1">
        <f>SUM(Table110[[#This Row],[Total 
Paid]:[Shipping 
Charged]])</f>
        <v>0</v>
      </c>
      <c r="AG154" s="1"/>
      <c r="AH154" s="1"/>
      <c r="AI154" s="1">
        <f t="shared" si="171"/>
        <v>0</v>
      </c>
      <c r="AK154" s="1"/>
      <c r="AL154" s="1"/>
      <c r="AM154" s="1"/>
      <c r="AN154" s="1"/>
      <c r="AP154" s="30"/>
      <c r="AQ154" s="1"/>
      <c r="AR154" s="1">
        <f t="shared" si="165"/>
        <v>0</v>
      </c>
      <c r="AS154" s="1"/>
      <c r="AT154" s="1"/>
      <c r="AU154" s="2">
        <f t="shared" si="172"/>
        <v>0</v>
      </c>
      <c r="AW154" s="1"/>
      <c r="AX154" s="1"/>
      <c r="AY154" s="1"/>
      <c r="AZ154" s="2">
        <f t="shared" si="167"/>
        <v>0</v>
      </c>
      <c r="BA154" s="2">
        <f>SUM(AF154,AH154,-AZ154,-Table110[[#This Row],[Sale Fee]])</f>
        <v>0</v>
      </c>
      <c r="BC154" s="1"/>
      <c r="BD154" s="1"/>
      <c r="BE154" s="1"/>
    </row>
    <row r="155" spans="1:57" x14ac:dyDescent="0.25">
      <c r="A155" s="1"/>
      <c r="B155" s="1"/>
      <c r="Q155" s="1"/>
      <c r="R155" s="1"/>
      <c r="S155" s="1">
        <f t="shared" si="168"/>
        <v>0</v>
      </c>
      <c r="U155" s="1"/>
      <c r="V155" s="1"/>
      <c r="W155" s="1">
        <f t="shared" si="166"/>
        <v>0</v>
      </c>
      <c r="X155" s="1"/>
      <c r="Y155" s="1"/>
      <c r="Z155" s="1">
        <f>Table110[[#This Row],[Quantity2]]*Table110[[#This Row],[U Cost]]</f>
        <v>0</v>
      </c>
      <c r="AB155" s="1"/>
      <c r="AC155" s="1"/>
      <c r="AD155" s="1">
        <f t="shared" si="169"/>
        <v>0</v>
      </c>
      <c r="AE155" s="1"/>
      <c r="AF155" s="1">
        <f>SUM(Table110[[#This Row],[Total 
Paid]:[Shipping 
Charged]])</f>
        <v>0</v>
      </c>
      <c r="AG155" s="1"/>
      <c r="AH155" s="1"/>
      <c r="AI155" s="1">
        <f t="shared" si="171"/>
        <v>0</v>
      </c>
      <c r="AK155" s="1"/>
      <c r="AL155" s="1"/>
      <c r="AM155" s="1"/>
      <c r="AN155" s="1"/>
      <c r="AP155" s="30"/>
      <c r="AQ155" s="1"/>
      <c r="AR155" s="1">
        <f t="shared" si="165"/>
        <v>0</v>
      </c>
      <c r="AS155" s="1"/>
      <c r="AT155" s="1"/>
      <c r="AU155" s="2">
        <f t="shared" si="172"/>
        <v>0</v>
      </c>
      <c r="AW155" s="1"/>
      <c r="AX155" s="1"/>
      <c r="AY155" s="1"/>
      <c r="AZ155" s="2">
        <f t="shared" si="167"/>
        <v>0</v>
      </c>
      <c r="BA155" s="2">
        <f>SUM(AF155,AH155,-AZ155,-Table110[[#This Row],[Sale Fee]])</f>
        <v>0</v>
      </c>
      <c r="BC155" s="1"/>
      <c r="BD155" s="1"/>
      <c r="BE155" s="1"/>
    </row>
    <row r="156" spans="1:57" x14ac:dyDescent="0.25">
      <c r="A156" s="1"/>
      <c r="B156" s="1"/>
      <c r="Q156" s="1"/>
      <c r="R156" s="1"/>
      <c r="S156" s="1">
        <f t="shared" si="168"/>
        <v>0</v>
      </c>
      <c r="U156" s="1"/>
      <c r="V156" s="1"/>
      <c r="W156" s="1">
        <f t="shared" si="166"/>
        <v>0</v>
      </c>
      <c r="X156" s="1"/>
      <c r="Y156" s="1"/>
      <c r="Z156" s="1">
        <f>Table110[[#This Row],[Quantity2]]*Table110[[#This Row],[U Cost]]</f>
        <v>0</v>
      </c>
      <c r="AB156" s="1"/>
      <c r="AC156" s="1"/>
      <c r="AD156" s="1">
        <f t="shared" si="169"/>
        <v>0</v>
      </c>
      <c r="AE156" s="1"/>
      <c r="AF156" s="1">
        <f>SUM(Table110[[#This Row],[Total 
Paid]:[Shipping 
Charged]])</f>
        <v>0</v>
      </c>
      <c r="AG156" s="1"/>
      <c r="AH156" s="1"/>
      <c r="AI156" s="1">
        <f t="shared" si="171"/>
        <v>0</v>
      </c>
      <c r="AK156" s="1"/>
      <c r="AL156" s="1"/>
      <c r="AM156" s="1"/>
      <c r="AN156" s="1"/>
      <c r="AP156" s="30"/>
      <c r="AQ156" s="1"/>
      <c r="AR156" s="1">
        <f t="shared" si="165"/>
        <v>0</v>
      </c>
      <c r="AS156" s="1"/>
      <c r="AT156" s="1"/>
      <c r="AU156" s="2">
        <f t="shared" si="172"/>
        <v>0</v>
      </c>
      <c r="AW156" s="1"/>
      <c r="AX156" s="1"/>
      <c r="AY156" s="1"/>
      <c r="AZ156" s="2">
        <f t="shared" si="167"/>
        <v>0</v>
      </c>
      <c r="BA156" s="2">
        <f>SUM(AF156,AH156,-AZ156,-Table110[[#This Row],[Sale Fee]])</f>
        <v>0</v>
      </c>
      <c r="BC156" s="1"/>
      <c r="BD156" s="1"/>
      <c r="BE156" s="1"/>
    </row>
    <row r="157" spans="1:57" x14ac:dyDescent="0.25">
      <c r="A157" s="1"/>
      <c r="B157" s="1"/>
      <c r="E157" s="4"/>
      <c r="F157" s="4"/>
      <c r="Q157" s="1"/>
      <c r="R157" s="1"/>
      <c r="S157" s="1">
        <f t="shared" si="168"/>
        <v>0</v>
      </c>
      <c r="U157" s="1"/>
      <c r="V157" s="1"/>
      <c r="W157" s="1">
        <f t="shared" si="166"/>
        <v>0</v>
      </c>
      <c r="X157" s="1"/>
      <c r="Y157" s="1"/>
      <c r="Z157" s="1">
        <f>Table110[[#This Row],[Quantity2]]*Table110[[#This Row],[U Cost]]</f>
        <v>0</v>
      </c>
      <c r="AB157" s="1"/>
      <c r="AC157" s="1"/>
      <c r="AD157" s="1">
        <f t="shared" si="169"/>
        <v>0</v>
      </c>
      <c r="AE157" s="1"/>
      <c r="AF157" s="1">
        <f>SUM(Table110[[#This Row],[Total 
Paid]:[Shipping 
Charged]])</f>
        <v>0</v>
      </c>
      <c r="AG157" s="1"/>
      <c r="AH157" s="1"/>
      <c r="AI157" s="1">
        <f t="shared" si="171"/>
        <v>0</v>
      </c>
      <c r="AK157" s="1"/>
      <c r="AL157" s="1"/>
      <c r="AM157" s="1"/>
      <c r="AN157" s="1"/>
      <c r="AP157" s="30"/>
      <c r="AQ157" s="1"/>
      <c r="AR157" s="1">
        <f t="shared" ref="AR157:AR220" si="197">AQ157*AP157</f>
        <v>0</v>
      </c>
      <c r="AS157" s="1"/>
      <c r="AT157" s="1"/>
      <c r="AU157" s="2">
        <f t="shared" si="172"/>
        <v>0</v>
      </c>
      <c r="AW157" s="1"/>
      <c r="AX157" s="1"/>
      <c r="AY157" s="1"/>
      <c r="AZ157" s="2">
        <f t="shared" si="167"/>
        <v>0</v>
      </c>
      <c r="BA157" s="2">
        <f>SUM(AF157,AH157,-AZ157,-Table110[[#This Row],[Sale Fee]])</f>
        <v>0</v>
      </c>
      <c r="BC157" s="1"/>
      <c r="BD157" s="1"/>
      <c r="BE157" s="1"/>
    </row>
    <row r="158" spans="1:57" x14ac:dyDescent="0.25">
      <c r="A158" s="1"/>
      <c r="B158" s="1"/>
      <c r="E158" s="4"/>
      <c r="F158" s="4"/>
      <c r="Q158" s="1"/>
      <c r="R158" s="1"/>
      <c r="S158" s="1">
        <f t="shared" si="168"/>
        <v>0</v>
      </c>
      <c r="U158" s="1"/>
      <c r="V158" s="1"/>
      <c r="W158" s="1">
        <f t="shared" si="166"/>
        <v>0</v>
      </c>
      <c r="X158" s="1"/>
      <c r="Y158" s="1"/>
      <c r="Z158" s="1">
        <f>Table110[[#This Row],[Quantity2]]*Table110[[#This Row],[U Cost]]</f>
        <v>0</v>
      </c>
      <c r="AB158" s="1"/>
      <c r="AC158" s="1"/>
      <c r="AD158" s="1">
        <f t="shared" si="169"/>
        <v>0</v>
      </c>
      <c r="AE158" s="1"/>
      <c r="AF158" s="1">
        <f>SUM(Table110[[#This Row],[Total 
Paid]:[Shipping 
Charged]])</f>
        <v>0</v>
      </c>
      <c r="AG158" s="1"/>
      <c r="AH158" s="1"/>
      <c r="AI158" s="1">
        <f t="shared" si="171"/>
        <v>0</v>
      </c>
      <c r="AK158" s="1"/>
      <c r="AL158" s="1"/>
      <c r="AM158" s="1"/>
      <c r="AN158" s="1"/>
      <c r="AP158" s="30"/>
      <c r="AQ158" s="1"/>
      <c r="AR158" s="1">
        <f t="shared" si="197"/>
        <v>0</v>
      </c>
      <c r="AS158" s="1"/>
      <c r="AT158" s="1"/>
      <c r="AU158" s="2">
        <f t="shared" si="172"/>
        <v>0</v>
      </c>
      <c r="AW158" s="1"/>
      <c r="AX158" s="1"/>
      <c r="AY158" s="1"/>
      <c r="AZ158" s="2">
        <f t="shared" si="167"/>
        <v>0</v>
      </c>
      <c r="BA158" s="2">
        <f>SUM(AF158,AH158,-AZ158,-Table110[[#This Row],[Sale Fee]])</f>
        <v>0</v>
      </c>
      <c r="BC158" s="1"/>
      <c r="BD158" s="1"/>
      <c r="BE158" s="1"/>
    </row>
    <row r="159" spans="1:57" x14ac:dyDescent="0.25">
      <c r="A159" s="1"/>
      <c r="B159" s="1"/>
      <c r="E159" s="4"/>
      <c r="F159" s="4"/>
      <c r="Q159" s="1"/>
      <c r="R159" s="1"/>
      <c r="S159" s="1">
        <f t="shared" si="168"/>
        <v>0</v>
      </c>
      <c r="U159" s="1"/>
      <c r="V159" s="1"/>
      <c r="W159" s="1">
        <f t="shared" si="166"/>
        <v>0</v>
      </c>
      <c r="X159" s="1"/>
      <c r="Y159" s="1"/>
      <c r="Z159" s="1">
        <f>Table110[[#This Row],[Quantity2]]*Table110[[#This Row],[U Cost]]</f>
        <v>0</v>
      </c>
      <c r="AB159" s="1"/>
      <c r="AC159" s="1"/>
      <c r="AD159" s="1">
        <f t="shared" si="169"/>
        <v>0</v>
      </c>
      <c r="AE159" s="1"/>
      <c r="AF159" s="1">
        <f>SUM(Table110[[#This Row],[Total 
Paid]:[Shipping 
Charged]])</f>
        <v>0</v>
      </c>
      <c r="AG159" s="1"/>
      <c r="AH159" s="1"/>
      <c r="AI159" s="1">
        <f t="shared" si="171"/>
        <v>0</v>
      </c>
      <c r="AK159" s="1"/>
      <c r="AL159" s="1"/>
      <c r="AM159" s="1"/>
      <c r="AN159" s="1"/>
      <c r="AP159" s="30"/>
      <c r="AQ159" s="1"/>
      <c r="AR159" s="1">
        <f t="shared" si="197"/>
        <v>0</v>
      </c>
      <c r="AS159" s="1"/>
      <c r="AT159" s="1"/>
      <c r="AU159" s="2">
        <f t="shared" si="172"/>
        <v>0</v>
      </c>
      <c r="AW159" s="1"/>
      <c r="AX159" s="1"/>
      <c r="AY159" s="1"/>
      <c r="AZ159" s="2">
        <f t="shared" si="167"/>
        <v>0</v>
      </c>
      <c r="BA159" s="2">
        <f>SUM(AF159,AH159,-AZ159,-Table110[[#This Row],[Sale Fee]])</f>
        <v>0</v>
      </c>
      <c r="BC159" s="1"/>
      <c r="BD159" s="1"/>
      <c r="BE159" s="1"/>
    </row>
    <row r="160" spans="1:57" x14ac:dyDescent="0.25">
      <c r="A160" s="1"/>
      <c r="B160" s="1"/>
      <c r="E160" s="4"/>
      <c r="F160" s="4"/>
      <c r="Q160" s="1"/>
      <c r="R160" s="1"/>
      <c r="S160" s="1">
        <f t="shared" si="168"/>
        <v>0</v>
      </c>
      <c r="U160" s="1"/>
      <c r="V160" s="1"/>
      <c r="W160" s="1">
        <f t="shared" si="166"/>
        <v>0</v>
      </c>
      <c r="X160" s="1"/>
      <c r="Y160" s="1"/>
      <c r="Z160" s="1">
        <f>Table110[[#This Row],[Quantity2]]*Table110[[#This Row],[U Cost]]</f>
        <v>0</v>
      </c>
      <c r="AB160" s="1"/>
      <c r="AC160" s="1"/>
      <c r="AD160" s="1">
        <f t="shared" si="169"/>
        <v>0</v>
      </c>
      <c r="AE160" s="1"/>
      <c r="AF160" s="1">
        <f>SUM(Table110[[#This Row],[Total 
Paid]:[Shipping 
Charged]])</f>
        <v>0</v>
      </c>
      <c r="AG160" s="1"/>
      <c r="AH160" s="1"/>
      <c r="AI160" s="1">
        <f t="shared" si="171"/>
        <v>0</v>
      </c>
      <c r="AK160" s="1"/>
      <c r="AL160" s="1"/>
      <c r="AM160" s="1"/>
      <c r="AN160" s="1"/>
      <c r="AP160" s="30"/>
      <c r="AQ160" s="1"/>
      <c r="AR160" s="1">
        <f t="shared" si="197"/>
        <v>0</v>
      </c>
      <c r="AS160" s="1"/>
      <c r="AT160" s="1"/>
      <c r="AU160" s="2">
        <f t="shared" si="172"/>
        <v>0</v>
      </c>
      <c r="AW160" s="1"/>
      <c r="AX160" s="1"/>
      <c r="AY160" s="1"/>
      <c r="AZ160" s="2">
        <f t="shared" si="167"/>
        <v>0</v>
      </c>
      <c r="BA160" s="2">
        <f>SUM(AF160,AH160,-AZ160,-Table110[[#This Row],[Sale Fee]])</f>
        <v>0</v>
      </c>
      <c r="BC160" s="1"/>
      <c r="BD160" s="1"/>
      <c r="BE160" s="1"/>
    </row>
    <row r="161" spans="1:57" x14ac:dyDescent="0.25">
      <c r="A161" s="1"/>
      <c r="B161" s="1"/>
      <c r="E161" s="4"/>
      <c r="F161" s="4"/>
      <c r="Q161" s="1"/>
      <c r="R161" s="1"/>
      <c r="S161" s="1">
        <f t="shared" si="168"/>
        <v>0</v>
      </c>
      <c r="U161" s="1"/>
      <c r="V161" s="1"/>
      <c r="W161" s="1">
        <f t="shared" si="166"/>
        <v>0</v>
      </c>
      <c r="X161" s="1"/>
      <c r="Y161" s="1"/>
      <c r="Z161" s="1">
        <f>Table110[[#This Row],[Quantity2]]*Table110[[#This Row],[U Cost]]</f>
        <v>0</v>
      </c>
      <c r="AB161" s="1"/>
      <c r="AC161" s="1"/>
      <c r="AD161" s="1">
        <f t="shared" si="169"/>
        <v>0</v>
      </c>
      <c r="AE161" s="1"/>
      <c r="AF161" s="1">
        <f>SUM(Table110[[#This Row],[Total 
Paid]:[Shipping 
Charged]])</f>
        <v>0</v>
      </c>
      <c r="AG161" s="1"/>
      <c r="AH161" s="1"/>
      <c r="AI161" s="1">
        <f t="shared" si="171"/>
        <v>0</v>
      </c>
      <c r="AK161" s="1"/>
      <c r="AL161" s="1"/>
      <c r="AM161" s="1"/>
      <c r="AN161" s="1"/>
      <c r="AP161" s="30"/>
      <c r="AQ161" s="1"/>
      <c r="AR161" s="1">
        <f t="shared" si="197"/>
        <v>0</v>
      </c>
      <c r="AS161" s="1"/>
      <c r="AT161" s="1"/>
      <c r="AU161" s="2">
        <f t="shared" si="172"/>
        <v>0</v>
      </c>
      <c r="AW161" s="1"/>
      <c r="AX161" s="1"/>
      <c r="AY161" s="1"/>
      <c r="AZ161" s="2">
        <f t="shared" si="167"/>
        <v>0</v>
      </c>
      <c r="BA161" s="2">
        <f>SUM(AF161,AH161,-AZ161,-Table110[[#This Row],[Sale Fee]])</f>
        <v>0</v>
      </c>
      <c r="BC161" s="1"/>
      <c r="BD161" s="1"/>
      <c r="BE161" s="1"/>
    </row>
    <row r="162" spans="1:57" x14ac:dyDescent="0.25">
      <c r="A162" s="1"/>
      <c r="B162" s="1"/>
      <c r="E162" s="4"/>
      <c r="F162" s="4"/>
      <c r="Q162" s="1"/>
      <c r="R162" s="1"/>
      <c r="S162" s="1">
        <f t="shared" si="168"/>
        <v>0</v>
      </c>
      <c r="U162" s="1"/>
      <c r="V162" s="1"/>
      <c r="W162" s="1">
        <f t="shared" si="166"/>
        <v>0</v>
      </c>
      <c r="X162" s="1"/>
      <c r="Y162" s="1"/>
      <c r="Z162" s="1">
        <f>Table110[[#This Row],[Quantity2]]*Table110[[#This Row],[U Cost]]</f>
        <v>0</v>
      </c>
      <c r="AB162" s="1"/>
      <c r="AC162" s="1"/>
      <c r="AD162" s="1">
        <f t="shared" si="169"/>
        <v>0</v>
      </c>
      <c r="AE162" s="1"/>
      <c r="AF162" s="1">
        <f>SUM(Table110[[#This Row],[Total 
Paid]:[Shipping 
Charged]])</f>
        <v>0</v>
      </c>
      <c r="AG162" s="1"/>
      <c r="AH162" s="1"/>
      <c r="AI162" s="1">
        <f t="shared" si="171"/>
        <v>0</v>
      </c>
      <c r="AK162" s="1"/>
      <c r="AL162" s="1"/>
      <c r="AM162" s="1"/>
      <c r="AN162" s="1"/>
      <c r="AP162" s="30"/>
      <c r="AQ162" s="1"/>
      <c r="AR162" s="1">
        <f t="shared" si="197"/>
        <v>0</v>
      </c>
      <c r="AS162" s="1"/>
      <c r="AT162" s="1"/>
      <c r="AU162" s="2">
        <f t="shared" si="172"/>
        <v>0</v>
      </c>
      <c r="AW162" s="1"/>
      <c r="AX162" s="1"/>
      <c r="AY162" s="1"/>
      <c r="AZ162" s="2">
        <f t="shared" si="167"/>
        <v>0</v>
      </c>
      <c r="BA162" s="2">
        <f>SUM(AF162,AH162,-AZ162,-Table110[[#This Row],[Sale Fee]])</f>
        <v>0</v>
      </c>
      <c r="BC162" s="1"/>
      <c r="BD162" s="1"/>
      <c r="BE162" s="1"/>
    </row>
    <row r="163" spans="1:57" x14ac:dyDescent="0.25">
      <c r="A163" s="1"/>
      <c r="B163" s="1"/>
      <c r="E163" s="4"/>
      <c r="F163" s="4"/>
      <c r="Q163" s="1"/>
      <c r="R163" s="1"/>
      <c r="S163" s="1">
        <f t="shared" si="168"/>
        <v>0</v>
      </c>
      <c r="U163" s="1"/>
      <c r="V163" s="1"/>
      <c r="W163" s="1">
        <f t="shared" si="166"/>
        <v>0</v>
      </c>
      <c r="X163" s="1"/>
      <c r="Y163" s="1"/>
      <c r="Z163" s="1">
        <f>Table110[[#This Row],[Quantity2]]*Table110[[#This Row],[U Cost]]</f>
        <v>0</v>
      </c>
      <c r="AB163" s="1"/>
      <c r="AC163" s="1"/>
      <c r="AD163" s="1">
        <f t="shared" si="169"/>
        <v>0</v>
      </c>
      <c r="AE163" s="1"/>
      <c r="AF163" s="1">
        <f>SUM(Table110[[#This Row],[Total 
Paid]:[Shipping 
Charged]])</f>
        <v>0</v>
      </c>
      <c r="AG163" s="1"/>
      <c r="AH163" s="1"/>
      <c r="AI163" s="1">
        <f t="shared" si="171"/>
        <v>0</v>
      </c>
      <c r="AK163" s="1"/>
      <c r="AL163" s="1"/>
      <c r="AM163" s="1"/>
      <c r="AN163" s="1"/>
      <c r="AP163" s="30"/>
      <c r="AQ163" s="1"/>
      <c r="AR163" s="1">
        <f t="shared" si="197"/>
        <v>0</v>
      </c>
      <c r="AS163" s="1"/>
      <c r="AT163" s="1"/>
      <c r="AU163" s="2">
        <f t="shared" si="172"/>
        <v>0</v>
      </c>
      <c r="AW163" s="1"/>
      <c r="AX163" s="1"/>
      <c r="AY163" s="1"/>
      <c r="AZ163" s="2">
        <f t="shared" si="167"/>
        <v>0</v>
      </c>
      <c r="BA163" s="2">
        <f>SUM(AF163,AH163,-AZ163,-Table110[[#This Row],[Sale Fee]])</f>
        <v>0</v>
      </c>
      <c r="BC163" s="1"/>
      <c r="BD163" s="1"/>
      <c r="BE163" s="1"/>
    </row>
    <row r="164" spans="1:57" x14ac:dyDescent="0.25">
      <c r="A164" s="1"/>
      <c r="B164" s="1"/>
      <c r="E164" s="4"/>
      <c r="F164" s="4"/>
      <c r="Q164" s="1"/>
      <c r="R164" s="1"/>
      <c r="S164" s="1">
        <f t="shared" si="168"/>
        <v>0</v>
      </c>
      <c r="U164" s="1"/>
      <c r="V164" s="1"/>
      <c r="W164" s="1">
        <f t="shared" si="166"/>
        <v>0</v>
      </c>
      <c r="X164" s="1"/>
      <c r="Y164" s="1"/>
      <c r="Z164" s="1">
        <f>Table110[[#This Row],[Quantity2]]*Table110[[#This Row],[U Cost]]</f>
        <v>0</v>
      </c>
      <c r="AB164" s="1"/>
      <c r="AC164" s="1"/>
      <c r="AD164" s="1">
        <f t="shared" si="169"/>
        <v>0</v>
      </c>
      <c r="AE164" s="1"/>
      <c r="AF164" s="1">
        <f>SUM(Table110[[#This Row],[Total 
Paid]:[Shipping 
Charged]])</f>
        <v>0</v>
      </c>
      <c r="AG164" s="1"/>
      <c r="AH164" s="1"/>
      <c r="AI164" s="1">
        <f t="shared" si="171"/>
        <v>0</v>
      </c>
      <c r="AK164" s="1"/>
      <c r="AL164" s="1"/>
      <c r="AM164" s="1"/>
      <c r="AN164" s="1"/>
      <c r="AP164" s="30"/>
      <c r="AQ164" s="1"/>
      <c r="AR164" s="1">
        <f t="shared" si="197"/>
        <v>0</v>
      </c>
      <c r="AS164" s="1"/>
      <c r="AT164" s="1"/>
      <c r="AU164" s="2">
        <f t="shared" si="172"/>
        <v>0</v>
      </c>
      <c r="AW164" s="1"/>
      <c r="AX164" s="1"/>
      <c r="AY164" s="1"/>
      <c r="AZ164" s="2">
        <f t="shared" si="167"/>
        <v>0</v>
      </c>
      <c r="BA164" s="2">
        <f>SUM(AF164,AH164,-AZ164,-Table110[[#This Row],[Sale Fee]])</f>
        <v>0</v>
      </c>
      <c r="BC164" s="1"/>
      <c r="BD164" s="1"/>
      <c r="BE164" s="1"/>
    </row>
    <row r="165" spans="1:57" x14ac:dyDescent="0.25">
      <c r="A165" s="1"/>
      <c r="B165" s="1"/>
      <c r="E165" s="4"/>
      <c r="F165" s="4"/>
      <c r="Q165" s="1"/>
      <c r="R165" s="1"/>
      <c r="S165" s="1">
        <f t="shared" si="168"/>
        <v>0</v>
      </c>
      <c r="U165" s="1"/>
      <c r="V165" s="1"/>
      <c r="W165" s="1">
        <f t="shared" ref="W165:W438" si="198">U165*V165</f>
        <v>0</v>
      </c>
      <c r="X165" s="1"/>
      <c r="Y165" s="1"/>
      <c r="Z165" s="1">
        <f>Table110[[#This Row],[Quantity2]]*Table110[[#This Row],[U Cost]]</f>
        <v>0</v>
      </c>
      <c r="AB165" s="1"/>
      <c r="AC165" s="1"/>
      <c r="AD165" s="1">
        <f t="shared" si="169"/>
        <v>0</v>
      </c>
      <c r="AE165" s="1"/>
      <c r="AF165" s="1">
        <f>SUM(Table110[[#This Row],[Total 
Paid]:[Shipping 
Charged]])</f>
        <v>0</v>
      </c>
      <c r="AG165" s="1"/>
      <c r="AH165" s="1"/>
      <c r="AI165" s="1">
        <f t="shared" si="171"/>
        <v>0</v>
      </c>
      <c r="AK165" s="1"/>
      <c r="AL165" s="1"/>
      <c r="AM165" s="1"/>
      <c r="AN165" s="1"/>
      <c r="AP165" s="30"/>
      <c r="AQ165" s="1"/>
      <c r="AR165" s="1">
        <f t="shared" si="197"/>
        <v>0</v>
      </c>
      <c r="AS165" s="1"/>
      <c r="AT165" s="1"/>
      <c r="AU165" s="2">
        <f t="shared" si="172"/>
        <v>0</v>
      </c>
      <c r="AW165" s="1"/>
      <c r="AX165" s="1"/>
      <c r="AY165" s="1"/>
      <c r="AZ165" s="2">
        <f t="shared" ref="AZ165:AZ362" si="199">SUM(AU165,AW165,AX165,AY165)</f>
        <v>0</v>
      </c>
      <c r="BA165" s="2">
        <f>SUM(AF165,AH165,-AZ165,-Table110[[#This Row],[Sale Fee]])</f>
        <v>0</v>
      </c>
      <c r="BC165" s="1"/>
      <c r="BD165" s="1"/>
      <c r="BE165" s="1"/>
    </row>
    <row r="166" spans="1:57" x14ac:dyDescent="0.25">
      <c r="A166" s="1"/>
      <c r="B166" s="1"/>
      <c r="E166" s="4"/>
      <c r="F166" s="4"/>
      <c r="Q166" s="1"/>
      <c r="R166" s="1"/>
      <c r="S166" s="1">
        <f t="shared" si="168"/>
        <v>0</v>
      </c>
      <c r="U166" s="1"/>
      <c r="V166" s="1"/>
      <c r="W166" s="1">
        <f t="shared" si="198"/>
        <v>0</v>
      </c>
      <c r="X166" s="1"/>
      <c r="Y166" s="1"/>
      <c r="Z166" s="1">
        <f>Table110[[#This Row],[Quantity2]]*Table110[[#This Row],[U Cost]]</f>
        <v>0</v>
      </c>
      <c r="AB166" s="1"/>
      <c r="AC166" s="1"/>
      <c r="AD166" s="1">
        <f t="shared" si="169"/>
        <v>0</v>
      </c>
      <c r="AE166" s="1"/>
      <c r="AF166" s="1">
        <f>SUM(Table110[[#This Row],[Total 
Paid]:[Shipping 
Charged]])</f>
        <v>0</v>
      </c>
      <c r="AG166" s="1"/>
      <c r="AH166" s="1"/>
      <c r="AI166" s="1">
        <f t="shared" si="171"/>
        <v>0</v>
      </c>
      <c r="AK166" s="1"/>
      <c r="AL166" s="1"/>
      <c r="AM166" s="1"/>
      <c r="AN166" s="1"/>
      <c r="AP166" s="30"/>
      <c r="AQ166" s="1"/>
      <c r="AR166" s="1">
        <f t="shared" si="197"/>
        <v>0</v>
      </c>
      <c r="AS166" s="1"/>
      <c r="AT166" s="1"/>
      <c r="AU166" s="2">
        <f t="shared" si="172"/>
        <v>0</v>
      </c>
      <c r="AW166" s="1"/>
      <c r="AX166" s="1"/>
      <c r="AY166" s="1"/>
      <c r="AZ166" s="2">
        <f t="shared" si="199"/>
        <v>0</v>
      </c>
      <c r="BA166" s="2">
        <f>SUM(AF166,AH166,-AZ166,-Table110[[#This Row],[Sale Fee]])</f>
        <v>0</v>
      </c>
      <c r="BC166" s="1"/>
      <c r="BD166" s="1"/>
      <c r="BE166" s="1"/>
    </row>
    <row r="167" spans="1:57" x14ac:dyDescent="0.25">
      <c r="A167" s="1"/>
      <c r="B167" s="1"/>
      <c r="E167" s="4"/>
      <c r="F167" s="4"/>
      <c r="Q167" s="1"/>
      <c r="R167" s="1"/>
      <c r="S167" s="1">
        <f t="shared" si="168"/>
        <v>0</v>
      </c>
      <c r="U167" s="1"/>
      <c r="V167" s="1"/>
      <c r="W167" s="1">
        <f t="shared" si="198"/>
        <v>0</v>
      </c>
      <c r="X167" s="1"/>
      <c r="Y167" s="1"/>
      <c r="Z167" s="1">
        <f>Table110[[#This Row],[Quantity2]]*Table110[[#This Row],[U Cost]]</f>
        <v>0</v>
      </c>
      <c r="AB167" s="1"/>
      <c r="AC167" s="1"/>
      <c r="AD167" s="1">
        <f t="shared" si="169"/>
        <v>0</v>
      </c>
      <c r="AE167" s="1"/>
      <c r="AF167" s="1">
        <f>SUM(Table110[[#This Row],[Total 
Paid]:[Shipping 
Charged]])</f>
        <v>0</v>
      </c>
      <c r="AG167" s="1"/>
      <c r="AH167" s="1"/>
      <c r="AI167" s="1">
        <f t="shared" si="171"/>
        <v>0</v>
      </c>
      <c r="AK167" s="1"/>
      <c r="AL167" s="1"/>
      <c r="AM167" s="1"/>
      <c r="AN167" s="1"/>
      <c r="AP167" s="30"/>
      <c r="AQ167" s="1"/>
      <c r="AR167" s="1">
        <f t="shared" si="197"/>
        <v>0</v>
      </c>
      <c r="AS167" s="1"/>
      <c r="AT167" s="1"/>
      <c r="AU167" s="2">
        <f t="shared" si="172"/>
        <v>0</v>
      </c>
      <c r="AW167" s="1"/>
      <c r="AX167" s="1"/>
      <c r="AY167" s="1"/>
      <c r="AZ167" s="2">
        <f t="shared" si="199"/>
        <v>0</v>
      </c>
      <c r="BA167" s="2">
        <f>SUM(AF167,AH167,-AZ167,-Table110[[#This Row],[Sale Fee]])</f>
        <v>0</v>
      </c>
      <c r="BC167" s="1"/>
      <c r="BD167" s="1"/>
      <c r="BE167" s="1"/>
    </row>
    <row r="168" spans="1:57" x14ac:dyDescent="0.25">
      <c r="A168" s="1"/>
      <c r="B168" s="1"/>
      <c r="E168" s="4"/>
      <c r="F168" s="4"/>
      <c r="Q168" s="1"/>
      <c r="R168" s="1"/>
      <c r="S168" s="1">
        <f t="shared" si="168"/>
        <v>0</v>
      </c>
      <c r="U168" s="1"/>
      <c r="V168" s="1"/>
      <c r="W168" s="1">
        <f t="shared" si="198"/>
        <v>0</v>
      </c>
      <c r="X168" s="1"/>
      <c r="Y168" s="1"/>
      <c r="Z168" s="1">
        <f>Table110[[#This Row],[Quantity2]]*Table110[[#This Row],[U Cost]]</f>
        <v>0</v>
      </c>
      <c r="AB168" s="1"/>
      <c r="AC168" s="1"/>
      <c r="AD168" s="1">
        <f t="shared" si="169"/>
        <v>0</v>
      </c>
      <c r="AE168" s="1"/>
      <c r="AF168" s="1">
        <f>SUM(Table110[[#This Row],[Total 
Paid]:[Shipping 
Charged]])</f>
        <v>0</v>
      </c>
      <c r="AG168" s="1"/>
      <c r="AH168" s="1"/>
      <c r="AI168" s="1">
        <f t="shared" si="171"/>
        <v>0</v>
      </c>
      <c r="AK168" s="1"/>
      <c r="AL168" s="1"/>
      <c r="AM168" s="1"/>
      <c r="AN168" s="1"/>
      <c r="AP168" s="30"/>
      <c r="AQ168" s="1"/>
      <c r="AR168" s="1">
        <f t="shared" si="197"/>
        <v>0</v>
      </c>
      <c r="AS168" s="1"/>
      <c r="AT168" s="1"/>
      <c r="AU168" s="2">
        <f t="shared" si="172"/>
        <v>0</v>
      </c>
      <c r="AW168" s="1"/>
      <c r="AX168" s="1"/>
      <c r="AY168" s="1"/>
      <c r="AZ168" s="2">
        <f t="shared" si="199"/>
        <v>0</v>
      </c>
      <c r="BA168" s="2">
        <f>SUM(AF168,AH168,-AZ168,-Table110[[#This Row],[Sale Fee]])</f>
        <v>0</v>
      </c>
      <c r="BC168" s="1"/>
      <c r="BD168" s="1"/>
      <c r="BE168" s="1"/>
    </row>
    <row r="169" spans="1:57" x14ac:dyDescent="0.25">
      <c r="A169" s="1"/>
      <c r="B169" s="1"/>
      <c r="E169" s="4"/>
      <c r="F169" s="4"/>
      <c r="Q169" s="1"/>
      <c r="R169" s="1"/>
      <c r="S169" s="1">
        <f t="shared" ref="S169:S232" si="200">R169*Q169</f>
        <v>0</v>
      </c>
      <c r="U169" s="1"/>
      <c r="V169" s="1"/>
      <c r="W169" s="1">
        <f t="shared" si="198"/>
        <v>0</v>
      </c>
      <c r="X169" s="1"/>
      <c r="Y169" s="1"/>
      <c r="Z169" s="1">
        <f>Table110[[#This Row],[Quantity2]]*Table110[[#This Row],[U Cost]]</f>
        <v>0</v>
      </c>
      <c r="AB169" s="1"/>
      <c r="AC169" s="1"/>
      <c r="AD169" s="1">
        <f t="shared" si="169"/>
        <v>0</v>
      </c>
      <c r="AE169" s="1"/>
      <c r="AF169" s="1">
        <f>SUM(Table110[[#This Row],[Total 
Paid]:[Shipping 
Charged]])</f>
        <v>0</v>
      </c>
      <c r="AG169" s="1"/>
      <c r="AH169" s="1"/>
      <c r="AI169" s="1">
        <f t="shared" si="171"/>
        <v>0</v>
      </c>
      <c r="AK169" s="1"/>
      <c r="AL169" s="1"/>
      <c r="AM169" s="1"/>
      <c r="AN169" s="1"/>
      <c r="AP169" s="30"/>
      <c r="AQ169" s="1"/>
      <c r="AR169" s="1">
        <f t="shared" si="197"/>
        <v>0</v>
      </c>
      <c r="AS169" s="1"/>
      <c r="AT169" s="1"/>
      <c r="AU169" s="2">
        <f t="shared" si="172"/>
        <v>0</v>
      </c>
      <c r="AW169" s="1"/>
      <c r="AX169" s="1"/>
      <c r="AY169" s="1"/>
      <c r="AZ169" s="2">
        <f t="shared" si="199"/>
        <v>0</v>
      </c>
      <c r="BA169" s="2">
        <f>SUM(AF169,AH169,-AZ169,-Table110[[#This Row],[Sale Fee]])</f>
        <v>0</v>
      </c>
      <c r="BC169" s="1"/>
      <c r="BD169" s="1"/>
      <c r="BE169" s="1"/>
    </row>
    <row r="170" spans="1:57" x14ac:dyDescent="0.25">
      <c r="A170" s="1"/>
      <c r="B170" s="1"/>
      <c r="E170" s="4"/>
      <c r="F170" s="4"/>
      <c r="Q170" s="1"/>
      <c r="R170" s="1"/>
      <c r="S170" s="1">
        <f t="shared" si="200"/>
        <v>0</v>
      </c>
      <c r="U170" s="1"/>
      <c r="V170" s="1"/>
      <c r="W170" s="1">
        <f t="shared" si="198"/>
        <v>0</v>
      </c>
      <c r="X170" s="1"/>
      <c r="Y170" s="1"/>
      <c r="Z170" s="1">
        <f>Table110[[#This Row],[Quantity2]]*Table110[[#This Row],[U Cost]]</f>
        <v>0</v>
      </c>
      <c r="AB170" s="1"/>
      <c r="AC170" s="1"/>
      <c r="AD170" s="1">
        <f t="shared" si="169"/>
        <v>0</v>
      </c>
      <c r="AE170" s="1"/>
      <c r="AF170" s="1">
        <f>SUM(Table110[[#This Row],[Total 
Paid]:[Shipping 
Charged]])</f>
        <v>0</v>
      </c>
      <c r="AG170" s="1"/>
      <c r="AH170" s="1"/>
      <c r="AI170" s="1">
        <f t="shared" si="171"/>
        <v>0</v>
      </c>
      <c r="AK170" s="1"/>
      <c r="AL170" s="1"/>
      <c r="AM170" s="1"/>
      <c r="AN170" s="1"/>
      <c r="AP170" s="30"/>
      <c r="AQ170" s="1"/>
      <c r="AR170" s="1">
        <f t="shared" si="197"/>
        <v>0</v>
      </c>
      <c r="AS170" s="1"/>
      <c r="AT170" s="1"/>
      <c r="AU170" s="2">
        <f t="shared" si="172"/>
        <v>0</v>
      </c>
      <c r="AW170" s="1"/>
      <c r="AX170" s="1"/>
      <c r="AY170" s="1"/>
      <c r="AZ170" s="2">
        <f t="shared" si="199"/>
        <v>0</v>
      </c>
      <c r="BA170" s="2">
        <f>SUM(AF170,AH170,-AZ170,-Table110[[#This Row],[Sale Fee]])</f>
        <v>0</v>
      </c>
      <c r="BC170" s="1"/>
      <c r="BD170" s="1"/>
      <c r="BE170" s="1"/>
    </row>
    <row r="171" spans="1:57" x14ac:dyDescent="0.25">
      <c r="A171" s="1"/>
      <c r="B171" s="1"/>
      <c r="E171" s="4"/>
      <c r="F171" s="4"/>
      <c r="Q171" s="1"/>
      <c r="R171" s="1"/>
      <c r="S171" s="1">
        <f t="shared" si="200"/>
        <v>0</v>
      </c>
      <c r="U171" s="1"/>
      <c r="V171" s="1"/>
      <c r="W171" s="1">
        <f t="shared" si="198"/>
        <v>0</v>
      </c>
      <c r="X171" s="1"/>
      <c r="Y171" s="1"/>
      <c r="Z171" s="1">
        <f>Table110[[#This Row],[Quantity2]]*Table110[[#This Row],[U Cost]]</f>
        <v>0</v>
      </c>
      <c r="AB171" s="1"/>
      <c r="AC171" s="1"/>
      <c r="AD171" s="1">
        <f t="shared" si="169"/>
        <v>0</v>
      </c>
      <c r="AE171" s="1"/>
      <c r="AF171" s="1">
        <f>SUM(Table110[[#This Row],[Total 
Paid]:[Shipping 
Charged]])</f>
        <v>0</v>
      </c>
      <c r="AG171" s="1"/>
      <c r="AH171" s="1"/>
      <c r="AI171" s="1">
        <f t="shared" si="171"/>
        <v>0</v>
      </c>
      <c r="AK171" s="1"/>
      <c r="AL171" s="1"/>
      <c r="AM171" s="1"/>
      <c r="AN171" s="1"/>
      <c r="AP171" s="30"/>
      <c r="AQ171" s="1"/>
      <c r="AR171" s="1">
        <f t="shared" si="197"/>
        <v>0</v>
      </c>
      <c r="AS171" s="1"/>
      <c r="AT171" s="1"/>
      <c r="AU171" s="2">
        <f t="shared" si="172"/>
        <v>0</v>
      </c>
      <c r="AW171" s="1"/>
      <c r="AX171" s="1"/>
      <c r="AY171" s="1"/>
      <c r="AZ171" s="2">
        <f t="shared" si="199"/>
        <v>0</v>
      </c>
      <c r="BA171" s="2">
        <f>SUM(AF171,AH171,-AZ171,-Table110[[#This Row],[Sale Fee]])</f>
        <v>0</v>
      </c>
      <c r="BC171" s="1"/>
      <c r="BD171" s="1"/>
      <c r="BE171" s="1"/>
    </row>
    <row r="172" spans="1:57" x14ac:dyDescent="0.25">
      <c r="A172" s="1"/>
      <c r="B172" s="1"/>
      <c r="E172" s="4"/>
      <c r="F172" s="4"/>
      <c r="Q172" s="1"/>
      <c r="R172" s="1"/>
      <c r="S172" s="1">
        <f t="shared" si="200"/>
        <v>0</v>
      </c>
      <c r="U172" s="1"/>
      <c r="V172" s="1"/>
      <c r="W172" s="1">
        <f t="shared" si="198"/>
        <v>0</v>
      </c>
      <c r="X172" s="1"/>
      <c r="Y172" s="1"/>
      <c r="Z172" s="1">
        <f>Table110[[#This Row],[Quantity2]]*Table110[[#This Row],[U Cost]]</f>
        <v>0</v>
      </c>
      <c r="AB172" s="1"/>
      <c r="AC172" s="1"/>
      <c r="AD172" s="1">
        <f t="shared" si="169"/>
        <v>0</v>
      </c>
      <c r="AE172" s="1"/>
      <c r="AF172" s="1">
        <f>SUM(Table110[[#This Row],[Total 
Paid]:[Shipping 
Charged]])</f>
        <v>0</v>
      </c>
      <c r="AG172" s="1"/>
      <c r="AH172" s="1"/>
      <c r="AI172" s="1">
        <f t="shared" si="171"/>
        <v>0</v>
      </c>
      <c r="AK172" s="1"/>
      <c r="AL172" s="1"/>
      <c r="AM172" s="1"/>
      <c r="AN172" s="1"/>
      <c r="AP172" s="30"/>
      <c r="AQ172" s="1"/>
      <c r="AR172" s="1">
        <f t="shared" si="197"/>
        <v>0</v>
      </c>
      <c r="AS172" s="1"/>
      <c r="AT172" s="1"/>
      <c r="AU172" s="2">
        <f t="shared" si="172"/>
        <v>0</v>
      </c>
      <c r="AW172" s="1"/>
      <c r="AX172" s="1"/>
      <c r="AY172" s="1"/>
      <c r="AZ172" s="2">
        <f t="shared" si="199"/>
        <v>0</v>
      </c>
      <c r="BA172" s="2">
        <f>SUM(AF172,AH172,-AZ172,-Table110[[#This Row],[Sale Fee]])</f>
        <v>0</v>
      </c>
      <c r="BC172" s="1"/>
      <c r="BD172" s="1"/>
      <c r="BE172" s="1"/>
    </row>
    <row r="173" spans="1:57" x14ac:dyDescent="0.25">
      <c r="A173" s="1"/>
      <c r="B173" s="1"/>
      <c r="E173" s="4"/>
      <c r="F173" s="4"/>
      <c r="Q173" s="1"/>
      <c r="R173" s="1"/>
      <c r="S173" s="1">
        <f t="shared" si="200"/>
        <v>0</v>
      </c>
      <c r="U173" s="1"/>
      <c r="V173" s="1"/>
      <c r="W173" s="1">
        <f t="shared" si="198"/>
        <v>0</v>
      </c>
      <c r="X173" s="1"/>
      <c r="Y173" s="1"/>
      <c r="Z173" s="1">
        <f>Table110[[#This Row],[Quantity2]]*Table110[[#This Row],[U Cost]]</f>
        <v>0</v>
      </c>
      <c r="AB173" s="1"/>
      <c r="AC173" s="1"/>
      <c r="AD173" s="1">
        <f t="shared" si="169"/>
        <v>0</v>
      </c>
      <c r="AE173" s="1"/>
      <c r="AF173" s="1">
        <f>SUM(Table110[[#This Row],[Total 
Paid]:[Shipping 
Charged]])</f>
        <v>0</v>
      </c>
      <c r="AG173" s="1"/>
      <c r="AH173" s="1"/>
      <c r="AI173" s="1">
        <f t="shared" si="171"/>
        <v>0</v>
      </c>
      <c r="AK173" s="1"/>
      <c r="AL173" s="1"/>
      <c r="AM173" s="1"/>
      <c r="AN173" s="1"/>
      <c r="AP173" s="30"/>
      <c r="AQ173" s="1"/>
      <c r="AR173" s="1">
        <f t="shared" si="197"/>
        <v>0</v>
      </c>
      <c r="AS173" s="1"/>
      <c r="AT173" s="1"/>
      <c r="AU173" s="2">
        <f t="shared" si="172"/>
        <v>0</v>
      </c>
      <c r="AW173" s="1"/>
      <c r="AX173" s="1"/>
      <c r="AY173" s="1"/>
      <c r="AZ173" s="2">
        <f t="shared" si="199"/>
        <v>0</v>
      </c>
      <c r="BA173" s="2">
        <f>SUM(AF173,AH173,-AZ173,-Table110[[#This Row],[Sale Fee]])</f>
        <v>0</v>
      </c>
      <c r="BC173" s="1"/>
      <c r="BD173" s="1"/>
      <c r="BE173" s="1"/>
    </row>
    <row r="174" spans="1:57" x14ac:dyDescent="0.25">
      <c r="A174" s="1"/>
      <c r="B174" s="1"/>
      <c r="E174" s="4"/>
      <c r="F174" s="4"/>
      <c r="Q174" s="1"/>
      <c r="R174" s="1"/>
      <c r="S174" s="1">
        <f t="shared" si="200"/>
        <v>0</v>
      </c>
      <c r="U174" s="1"/>
      <c r="V174" s="1"/>
      <c r="W174" s="1">
        <f t="shared" si="198"/>
        <v>0</v>
      </c>
      <c r="X174" s="1"/>
      <c r="Y174" s="1"/>
      <c r="Z174" s="1">
        <f>Table110[[#This Row],[Quantity2]]*Table110[[#This Row],[U Cost]]</f>
        <v>0</v>
      </c>
      <c r="AB174" s="1"/>
      <c r="AC174" s="1"/>
      <c r="AD174" s="1">
        <f t="shared" si="169"/>
        <v>0</v>
      </c>
      <c r="AE174" s="1"/>
      <c r="AF174" s="1">
        <f>SUM(Table110[[#This Row],[Total 
Paid]:[Shipping 
Charged]])</f>
        <v>0</v>
      </c>
      <c r="AG174" s="1"/>
      <c r="AH174" s="1"/>
      <c r="AI174" s="1">
        <f t="shared" si="171"/>
        <v>0</v>
      </c>
      <c r="AK174" s="1"/>
      <c r="AL174" s="1"/>
      <c r="AM174" s="1"/>
      <c r="AN174" s="1"/>
      <c r="AP174" s="30"/>
      <c r="AQ174" s="1"/>
      <c r="AR174" s="1">
        <f t="shared" si="197"/>
        <v>0</v>
      </c>
      <c r="AS174" s="1"/>
      <c r="AT174" s="1"/>
      <c r="AU174" s="2">
        <f t="shared" si="172"/>
        <v>0</v>
      </c>
      <c r="AW174" s="1"/>
      <c r="AX174" s="1"/>
      <c r="AY174" s="1"/>
      <c r="AZ174" s="2">
        <f t="shared" si="199"/>
        <v>0</v>
      </c>
      <c r="BA174" s="2">
        <f>SUM(AF174,AH174,-AZ174,-Table110[[#This Row],[Sale Fee]])</f>
        <v>0</v>
      </c>
      <c r="BC174" s="1"/>
      <c r="BD174" s="1"/>
      <c r="BE174" s="1"/>
    </row>
    <row r="175" spans="1:57" x14ac:dyDescent="0.25">
      <c r="A175" s="1"/>
      <c r="B175" s="1"/>
      <c r="E175" s="4"/>
      <c r="F175" s="4"/>
      <c r="Q175" s="1"/>
      <c r="R175" s="1"/>
      <c r="S175" s="1">
        <f t="shared" si="200"/>
        <v>0</v>
      </c>
      <c r="U175" s="1"/>
      <c r="V175" s="1"/>
      <c r="W175" s="1">
        <f t="shared" si="198"/>
        <v>0</v>
      </c>
      <c r="X175" s="1"/>
      <c r="Y175" s="1"/>
      <c r="Z175" s="1">
        <f>Table110[[#This Row],[Quantity2]]*Table110[[#This Row],[U Cost]]</f>
        <v>0</v>
      </c>
      <c r="AB175" s="1"/>
      <c r="AC175" s="1"/>
      <c r="AD175" s="1">
        <f t="shared" si="169"/>
        <v>0</v>
      </c>
      <c r="AE175" s="1"/>
      <c r="AF175" s="1">
        <f>SUM(Table110[[#This Row],[Total 
Paid]:[Shipping 
Charged]])</f>
        <v>0</v>
      </c>
      <c r="AG175" s="1"/>
      <c r="AH175" s="1"/>
      <c r="AI175" s="1">
        <f t="shared" si="171"/>
        <v>0</v>
      </c>
      <c r="AK175" s="1"/>
      <c r="AL175" s="1"/>
      <c r="AM175" s="1"/>
      <c r="AN175" s="1"/>
      <c r="AP175" s="30"/>
      <c r="AQ175" s="1"/>
      <c r="AR175" s="1">
        <f t="shared" si="197"/>
        <v>0</v>
      </c>
      <c r="AS175" s="1"/>
      <c r="AT175" s="1"/>
      <c r="AU175" s="2">
        <f t="shared" si="172"/>
        <v>0</v>
      </c>
      <c r="AW175" s="1"/>
      <c r="AX175" s="1"/>
      <c r="AY175" s="1"/>
      <c r="AZ175" s="2">
        <f t="shared" si="199"/>
        <v>0</v>
      </c>
      <c r="BA175" s="2">
        <f>SUM(AF175,AH175,-AZ175,-Table110[[#This Row],[Sale Fee]])</f>
        <v>0</v>
      </c>
      <c r="BC175" s="1"/>
      <c r="BD175" s="1"/>
      <c r="BE175" s="1"/>
    </row>
    <row r="176" spans="1:57" x14ac:dyDescent="0.25">
      <c r="A176" s="1"/>
      <c r="B176" s="1"/>
      <c r="E176" s="4"/>
      <c r="F176" s="4"/>
      <c r="Q176" s="1"/>
      <c r="R176" s="1"/>
      <c r="S176" s="1">
        <f t="shared" si="200"/>
        <v>0</v>
      </c>
      <c r="U176" s="1"/>
      <c r="V176" s="1"/>
      <c r="W176" s="1">
        <f t="shared" si="198"/>
        <v>0</v>
      </c>
      <c r="X176" s="1"/>
      <c r="Y176" s="1"/>
      <c r="Z176" s="1">
        <f>Table110[[#This Row],[Quantity2]]*Table110[[#This Row],[U Cost]]</f>
        <v>0</v>
      </c>
      <c r="AB176" s="1"/>
      <c r="AC176" s="1"/>
      <c r="AD176" s="1">
        <f t="shared" si="169"/>
        <v>0</v>
      </c>
      <c r="AE176" s="1"/>
      <c r="AF176" s="1">
        <f>SUM(Table110[[#This Row],[Total 
Paid]:[Shipping 
Charged]])</f>
        <v>0</v>
      </c>
      <c r="AG176" s="1"/>
      <c r="AH176" s="1"/>
      <c r="AI176" s="1">
        <f t="shared" si="171"/>
        <v>0</v>
      </c>
      <c r="AK176" s="1"/>
      <c r="AL176" s="1"/>
      <c r="AM176" s="1"/>
      <c r="AN176" s="1"/>
      <c r="AP176" s="30"/>
      <c r="AQ176" s="1"/>
      <c r="AR176" s="1">
        <f t="shared" si="197"/>
        <v>0</v>
      </c>
      <c r="AS176" s="1"/>
      <c r="AT176" s="1"/>
      <c r="AU176" s="2">
        <f t="shared" si="172"/>
        <v>0</v>
      </c>
      <c r="AW176" s="1"/>
      <c r="AX176" s="1"/>
      <c r="AY176" s="1"/>
      <c r="AZ176" s="2">
        <f t="shared" si="199"/>
        <v>0</v>
      </c>
      <c r="BA176" s="2">
        <f>SUM(AF176,AH176,-AZ176,-Table110[[#This Row],[Sale Fee]])</f>
        <v>0</v>
      </c>
      <c r="BC176" s="1"/>
      <c r="BD176" s="1"/>
      <c r="BE176" s="1"/>
    </row>
    <row r="177" spans="1:57" x14ac:dyDescent="0.25">
      <c r="A177" s="1"/>
      <c r="B177" s="1"/>
      <c r="E177" s="4"/>
      <c r="F177" s="4"/>
      <c r="Q177" s="1"/>
      <c r="R177" s="1"/>
      <c r="S177" s="1">
        <f t="shared" si="200"/>
        <v>0</v>
      </c>
      <c r="U177" s="1"/>
      <c r="V177" s="1"/>
      <c r="W177" s="1">
        <f t="shared" si="198"/>
        <v>0</v>
      </c>
      <c r="X177" s="1"/>
      <c r="Y177" s="1"/>
      <c r="Z177" s="1">
        <f>Table110[[#This Row],[Quantity2]]*Table110[[#This Row],[U Cost]]</f>
        <v>0</v>
      </c>
      <c r="AB177" s="1"/>
      <c r="AC177" s="1"/>
      <c r="AD177" s="1">
        <f t="shared" si="169"/>
        <v>0</v>
      </c>
      <c r="AE177" s="1"/>
      <c r="AF177" s="1">
        <f>SUM(Table110[[#This Row],[Total 
Paid]:[Shipping 
Charged]])</f>
        <v>0</v>
      </c>
      <c r="AG177" s="1"/>
      <c r="AH177" s="1"/>
      <c r="AI177" s="1">
        <f t="shared" si="171"/>
        <v>0</v>
      </c>
      <c r="AK177" s="1"/>
      <c r="AL177" s="1"/>
      <c r="AM177" s="1"/>
      <c r="AN177" s="1"/>
      <c r="AP177" s="30"/>
      <c r="AQ177" s="1"/>
      <c r="AR177" s="1">
        <f t="shared" si="197"/>
        <v>0</v>
      </c>
      <c r="AS177" s="1"/>
      <c r="AT177" s="1"/>
      <c r="AU177" s="2">
        <f t="shared" si="172"/>
        <v>0</v>
      </c>
      <c r="AW177" s="1"/>
      <c r="AX177" s="1"/>
      <c r="AY177" s="1"/>
      <c r="AZ177" s="2">
        <f t="shared" si="199"/>
        <v>0</v>
      </c>
      <c r="BA177" s="2">
        <f>SUM(AF177,AH177,-AZ177,-Table110[[#This Row],[Sale Fee]])</f>
        <v>0</v>
      </c>
      <c r="BC177" s="1"/>
      <c r="BD177" s="1"/>
      <c r="BE177" s="1"/>
    </row>
    <row r="178" spans="1:57" x14ac:dyDescent="0.25">
      <c r="A178" s="1"/>
      <c r="B178" s="1"/>
      <c r="E178" s="4"/>
      <c r="F178" s="4"/>
      <c r="Q178" s="1"/>
      <c r="R178" s="1"/>
      <c r="S178" s="1">
        <f t="shared" si="200"/>
        <v>0</v>
      </c>
      <c r="U178" s="1"/>
      <c r="V178" s="1"/>
      <c r="W178" s="1">
        <f t="shared" si="198"/>
        <v>0</v>
      </c>
      <c r="X178" s="1"/>
      <c r="Y178" s="1"/>
      <c r="Z178" s="1">
        <f>Table110[[#This Row],[Quantity2]]*Table110[[#This Row],[U Cost]]</f>
        <v>0</v>
      </c>
      <c r="AB178" s="1"/>
      <c r="AC178" s="1"/>
      <c r="AD178" s="1">
        <f t="shared" si="169"/>
        <v>0</v>
      </c>
      <c r="AE178" s="1"/>
      <c r="AF178" s="1">
        <f>SUM(Table110[[#This Row],[Total 
Paid]:[Shipping 
Charged]])</f>
        <v>0</v>
      </c>
      <c r="AG178" s="1"/>
      <c r="AH178" s="1"/>
      <c r="AI178" s="1">
        <f t="shared" si="171"/>
        <v>0</v>
      </c>
      <c r="AK178" s="1"/>
      <c r="AL178" s="1"/>
      <c r="AM178" s="1"/>
      <c r="AN178" s="1"/>
      <c r="AP178" s="30"/>
      <c r="AQ178" s="1"/>
      <c r="AR178" s="1">
        <f t="shared" si="197"/>
        <v>0</v>
      </c>
      <c r="AS178" s="1"/>
      <c r="AT178" s="1"/>
      <c r="AU178" s="2">
        <f t="shared" si="172"/>
        <v>0</v>
      </c>
      <c r="AW178" s="1"/>
      <c r="AX178" s="1"/>
      <c r="AY178" s="1"/>
      <c r="AZ178" s="2">
        <f t="shared" si="199"/>
        <v>0</v>
      </c>
      <c r="BA178" s="2">
        <f>SUM(AF178,AH178,-AZ178,-Table110[[#This Row],[Sale Fee]])</f>
        <v>0</v>
      </c>
      <c r="BC178" s="1"/>
      <c r="BD178" s="1"/>
      <c r="BE178" s="1"/>
    </row>
    <row r="179" spans="1:57" x14ac:dyDescent="0.25">
      <c r="A179" s="1"/>
      <c r="B179" s="1"/>
      <c r="E179" s="4"/>
      <c r="F179" s="4"/>
      <c r="Q179" s="1"/>
      <c r="R179" s="1"/>
      <c r="S179" s="1">
        <f t="shared" si="200"/>
        <v>0</v>
      </c>
      <c r="U179" s="1"/>
      <c r="V179" s="1"/>
      <c r="W179" s="1">
        <f t="shared" si="198"/>
        <v>0</v>
      </c>
      <c r="X179" s="1"/>
      <c r="Y179" s="1"/>
      <c r="Z179" s="1">
        <f>Table110[[#This Row],[Quantity2]]*Table110[[#This Row],[U Cost]]</f>
        <v>0</v>
      </c>
      <c r="AB179" s="1"/>
      <c r="AC179" s="1"/>
      <c r="AD179" s="1">
        <f t="shared" si="169"/>
        <v>0</v>
      </c>
      <c r="AE179" s="1"/>
      <c r="AF179" s="1">
        <f>SUM(Table110[[#This Row],[Total 
Paid]:[Shipping 
Charged]])</f>
        <v>0</v>
      </c>
      <c r="AG179" s="1"/>
      <c r="AH179" s="1"/>
      <c r="AI179" s="1">
        <f t="shared" si="171"/>
        <v>0</v>
      </c>
      <c r="AK179" s="1"/>
      <c r="AL179" s="1"/>
      <c r="AM179" s="1"/>
      <c r="AN179" s="1"/>
      <c r="AP179" s="30"/>
      <c r="AQ179" s="1"/>
      <c r="AR179" s="1">
        <f t="shared" si="197"/>
        <v>0</v>
      </c>
      <c r="AS179" s="1"/>
      <c r="AT179" s="1"/>
      <c r="AU179" s="2">
        <f t="shared" si="172"/>
        <v>0</v>
      </c>
      <c r="AW179" s="1"/>
      <c r="AX179" s="1"/>
      <c r="AY179" s="1"/>
      <c r="AZ179" s="2">
        <f t="shared" si="199"/>
        <v>0</v>
      </c>
      <c r="BA179" s="2">
        <f>SUM(AF179,AH179,-AZ179,-Table110[[#This Row],[Sale Fee]])</f>
        <v>0</v>
      </c>
      <c r="BC179" s="1"/>
      <c r="BD179" s="1"/>
      <c r="BE179" s="1"/>
    </row>
    <row r="180" spans="1:57" x14ac:dyDescent="0.25">
      <c r="A180" s="1"/>
      <c r="B180" s="1"/>
      <c r="E180" s="4"/>
      <c r="F180" s="4"/>
      <c r="Q180" s="1"/>
      <c r="R180" s="1"/>
      <c r="S180" s="1">
        <f t="shared" si="200"/>
        <v>0</v>
      </c>
      <c r="U180" s="1"/>
      <c r="V180" s="1"/>
      <c r="W180" s="1">
        <f t="shared" si="198"/>
        <v>0</v>
      </c>
      <c r="X180" s="1"/>
      <c r="Y180" s="1"/>
      <c r="Z180" s="1">
        <f>Table110[[#This Row],[Quantity2]]*Table110[[#This Row],[U Cost]]</f>
        <v>0</v>
      </c>
      <c r="AB180" s="1"/>
      <c r="AC180" s="1"/>
      <c r="AD180" s="1">
        <f t="shared" si="169"/>
        <v>0</v>
      </c>
      <c r="AE180" s="1"/>
      <c r="AF180" s="1">
        <f>SUM(Table110[[#This Row],[Total 
Paid]:[Shipping 
Charged]])</f>
        <v>0</v>
      </c>
      <c r="AG180" s="1"/>
      <c r="AH180" s="1"/>
      <c r="AI180" s="1">
        <f t="shared" si="171"/>
        <v>0</v>
      </c>
      <c r="AK180" s="1"/>
      <c r="AL180" s="1"/>
      <c r="AM180" s="1"/>
      <c r="AN180" s="1"/>
      <c r="AP180" s="30"/>
      <c r="AQ180" s="1"/>
      <c r="AR180" s="1">
        <f t="shared" si="197"/>
        <v>0</v>
      </c>
      <c r="AS180" s="1"/>
      <c r="AT180" s="1"/>
      <c r="AU180" s="2">
        <f t="shared" si="172"/>
        <v>0</v>
      </c>
      <c r="AW180" s="1"/>
      <c r="AX180" s="1"/>
      <c r="AY180" s="1"/>
      <c r="AZ180" s="2">
        <f t="shared" si="199"/>
        <v>0</v>
      </c>
      <c r="BA180" s="2">
        <f>SUM(AF180,AH180,-AZ180,-Table110[[#This Row],[Sale Fee]])</f>
        <v>0</v>
      </c>
      <c r="BC180" s="1"/>
      <c r="BD180" s="1"/>
      <c r="BE180" s="1"/>
    </row>
    <row r="181" spans="1:57" x14ac:dyDescent="0.25">
      <c r="A181" s="1"/>
      <c r="B181" s="1"/>
      <c r="E181" s="4"/>
      <c r="F181" s="4"/>
      <c r="Q181" s="1"/>
      <c r="R181" s="1"/>
      <c r="S181" s="1">
        <f t="shared" si="200"/>
        <v>0</v>
      </c>
      <c r="U181" s="1"/>
      <c r="V181" s="1"/>
      <c r="W181" s="1">
        <f t="shared" si="198"/>
        <v>0</v>
      </c>
      <c r="X181" s="1"/>
      <c r="Y181" s="1"/>
      <c r="Z181" s="1">
        <f>Table110[[#This Row],[Quantity2]]*Table110[[#This Row],[U Cost]]</f>
        <v>0</v>
      </c>
      <c r="AB181" s="1"/>
      <c r="AC181" s="1"/>
      <c r="AD181" s="1">
        <f t="shared" si="169"/>
        <v>0</v>
      </c>
      <c r="AE181" s="1"/>
      <c r="AF181" s="1">
        <f>SUM(Table110[[#This Row],[Total 
Paid]:[Shipping 
Charged]])</f>
        <v>0</v>
      </c>
      <c r="AG181" s="1"/>
      <c r="AH181" s="1"/>
      <c r="AI181" s="1">
        <f t="shared" si="171"/>
        <v>0</v>
      </c>
      <c r="AK181" s="1"/>
      <c r="AL181" s="1"/>
      <c r="AM181" s="1"/>
      <c r="AN181" s="1"/>
      <c r="AP181" s="30"/>
      <c r="AQ181" s="1"/>
      <c r="AR181" s="1">
        <f t="shared" si="197"/>
        <v>0</v>
      </c>
      <c r="AS181" s="1"/>
      <c r="AT181" s="1"/>
      <c r="AU181" s="2">
        <f t="shared" si="172"/>
        <v>0</v>
      </c>
      <c r="AW181" s="1"/>
      <c r="AX181" s="1"/>
      <c r="AY181" s="1"/>
      <c r="AZ181" s="2">
        <f t="shared" si="199"/>
        <v>0</v>
      </c>
      <c r="BA181" s="2">
        <f>SUM(AF181,AH181,-AZ181,-Table110[[#This Row],[Sale Fee]])</f>
        <v>0</v>
      </c>
      <c r="BC181" s="1"/>
      <c r="BD181" s="1"/>
      <c r="BE181" s="1"/>
    </row>
    <row r="182" spans="1:57" x14ac:dyDescent="0.25">
      <c r="A182" s="1"/>
      <c r="B182" s="1"/>
      <c r="E182" s="4"/>
      <c r="F182" s="4"/>
      <c r="L182" s="50"/>
      <c r="Q182" s="1"/>
      <c r="R182" s="1"/>
      <c r="S182" s="1">
        <f t="shared" si="200"/>
        <v>0</v>
      </c>
      <c r="U182" s="1"/>
      <c r="V182" s="1"/>
      <c r="W182" s="1">
        <f t="shared" si="198"/>
        <v>0</v>
      </c>
      <c r="X182" s="1"/>
      <c r="Y182" s="1"/>
      <c r="Z182" s="1">
        <f>Table110[[#This Row],[Quantity2]]*Table110[[#This Row],[U Cost]]</f>
        <v>0</v>
      </c>
      <c r="AB182" s="1"/>
      <c r="AC182" s="1"/>
      <c r="AD182" s="1">
        <f t="shared" si="169"/>
        <v>0</v>
      </c>
      <c r="AE182" s="1"/>
      <c r="AF182" s="1">
        <f>SUM(Table110[[#This Row],[Total 
Paid]:[Shipping 
Charged]])</f>
        <v>0</v>
      </c>
      <c r="AG182" s="1"/>
      <c r="AH182" s="1"/>
      <c r="AI182" s="1">
        <f t="shared" si="171"/>
        <v>0</v>
      </c>
      <c r="AK182" s="1"/>
      <c r="AL182" s="1"/>
      <c r="AM182" s="1"/>
      <c r="AN182" s="1"/>
      <c r="AP182" s="30"/>
      <c r="AQ182" s="1"/>
      <c r="AR182" s="1">
        <f t="shared" si="197"/>
        <v>0</v>
      </c>
      <c r="AS182" s="1"/>
      <c r="AT182" s="1"/>
      <c r="AU182" s="2">
        <f t="shared" si="172"/>
        <v>0</v>
      </c>
      <c r="AW182" s="1"/>
      <c r="AX182" s="1"/>
      <c r="AY182" s="1"/>
      <c r="AZ182" s="2">
        <f t="shared" si="199"/>
        <v>0</v>
      </c>
      <c r="BA182" s="2">
        <f>SUM(AF182,AH182,-AZ182,-Table110[[#This Row],[Sale Fee]])</f>
        <v>0</v>
      </c>
      <c r="BC182" s="1"/>
      <c r="BD182" s="1"/>
      <c r="BE182" s="1"/>
    </row>
    <row r="183" spans="1:57" x14ac:dyDescent="0.25">
      <c r="A183" s="1"/>
      <c r="B183" s="1"/>
      <c r="E183" s="4"/>
      <c r="F183" s="4"/>
      <c r="L183" s="50"/>
      <c r="Q183" s="1"/>
      <c r="R183" s="1"/>
      <c r="S183" s="1">
        <f t="shared" si="200"/>
        <v>0</v>
      </c>
      <c r="U183" s="1"/>
      <c r="V183" s="1"/>
      <c r="W183" s="1">
        <f t="shared" si="198"/>
        <v>0</v>
      </c>
      <c r="X183" s="1"/>
      <c r="Y183" s="1"/>
      <c r="Z183" s="1">
        <f>Table110[[#This Row],[Quantity2]]*Table110[[#This Row],[U Cost]]</f>
        <v>0</v>
      </c>
      <c r="AB183" s="1"/>
      <c r="AC183" s="1"/>
      <c r="AD183" s="1">
        <f t="shared" si="169"/>
        <v>0</v>
      </c>
      <c r="AE183" s="1"/>
      <c r="AF183" s="1">
        <f>SUM(Table110[[#This Row],[Total 
Paid]:[Shipping 
Charged]])</f>
        <v>0</v>
      </c>
      <c r="AG183" s="1"/>
      <c r="AH183" s="1"/>
      <c r="AI183" s="1">
        <f t="shared" si="171"/>
        <v>0</v>
      </c>
      <c r="AK183" s="1"/>
      <c r="AL183" s="1"/>
      <c r="AM183" s="1"/>
      <c r="AN183" s="1"/>
      <c r="AP183" s="30"/>
      <c r="AQ183" s="1"/>
      <c r="AR183" s="1">
        <f t="shared" si="197"/>
        <v>0</v>
      </c>
      <c r="AS183" s="1"/>
      <c r="AT183" s="1"/>
      <c r="AU183" s="2">
        <f t="shared" si="172"/>
        <v>0</v>
      </c>
      <c r="AW183" s="1"/>
      <c r="AX183" s="1"/>
      <c r="AY183" s="1"/>
      <c r="AZ183" s="2">
        <f t="shared" si="199"/>
        <v>0</v>
      </c>
      <c r="BA183" s="2">
        <f>SUM(AF183,AH183,-AZ183,-Table110[[#This Row],[Sale Fee]])</f>
        <v>0</v>
      </c>
      <c r="BC183" s="1"/>
      <c r="BD183" s="1"/>
      <c r="BE183" s="1"/>
    </row>
    <row r="184" spans="1:57" x14ac:dyDescent="0.25">
      <c r="A184" s="1"/>
      <c r="B184" s="1"/>
      <c r="E184" s="4"/>
      <c r="F184" s="4"/>
      <c r="L184" s="50"/>
      <c r="Q184" s="1"/>
      <c r="R184" s="1"/>
      <c r="S184" s="1">
        <f t="shared" si="200"/>
        <v>0</v>
      </c>
      <c r="U184" s="1"/>
      <c r="V184" s="1"/>
      <c r="W184" s="1">
        <f t="shared" si="198"/>
        <v>0</v>
      </c>
      <c r="X184" s="1"/>
      <c r="Y184" s="1"/>
      <c r="Z184" s="1">
        <f>Table110[[#This Row],[Quantity2]]*Table110[[#This Row],[U Cost]]</f>
        <v>0</v>
      </c>
      <c r="AB184" s="1"/>
      <c r="AC184" s="1"/>
      <c r="AD184" s="1">
        <f t="shared" si="169"/>
        <v>0</v>
      </c>
      <c r="AE184" s="1"/>
      <c r="AF184" s="1">
        <f>SUM(Table110[[#This Row],[Total 
Paid]:[Shipping 
Charged]])</f>
        <v>0</v>
      </c>
      <c r="AG184" s="1"/>
      <c r="AH184" s="1"/>
      <c r="AI184" s="1">
        <f t="shared" si="171"/>
        <v>0</v>
      </c>
      <c r="AK184" s="1"/>
      <c r="AL184" s="1"/>
      <c r="AM184" s="1"/>
      <c r="AN184" s="1"/>
      <c r="AP184" s="30"/>
      <c r="AQ184" s="1"/>
      <c r="AR184" s="1">
        <f t="shared" si="197"/>
        <v>0</v>
      </c>
      <c r="AS184" s="1"/>
      <c r="AT184" s="1"/>
      <c r="AU184" s="2">
        <f t="shared" si="172"/>
        <v>0</v>
      </c>
      <c r="AW184" s="1"/>
      <c r="AX184" s="1"/>
      <c r="AY184" s="1"/>
      <c r="AZ184" s="2">
        <f t="shared" si="199"/>
        <v>0</v>
      </c>
      <c r="BA184" s="2">
        <f>SUM(AF184,AH184,-AZ184,-Table110[[#This Row],[Sale Fee]])</f>
        <v>0</v>
      </c>
      <c r="BC184" s="1"/>
      <c r="BD184" s="1"/>
      <c r="BE184" s="1"/>
    </row>
    <row r="185" spans="1:57" x14ac:dyDescent="0.25">
      <c r="A185" s="1"/>
      <c r="B185" s="1"/>
      <c r="E185" s="4"/>
      <c r="F185" s="4"/>
      <c r="L185" s="50"/>
      <c r="Q185" s="1"/>
      <c r="R185" s="1"/>
      <c r="S185" s="1">
        <f t="shared" si="200"/>
        <v>0</v>
      </c>
      <c r="U185" s="1"/>
      <c r="V185" s="1"/>
      <c r="W185" s="1">
        <f t="shared" si="198"/>
        <v>0</v>
      </c>
      <c r="X185" s="1"/>
      <c r="Y185" s="1"/>
      <c r="Z185" s="1">
        <f>Table110[[#This Row],[Quantity2]]*Table110[[#This Row],[U Cost]]</f>
        <v>0</v>
      </c>
      <c r="AB185" s="1"/>
      <c r="AC185" s="1"/>
      <c r="AD185" s="1">
        <f t="shared" si="169"/>
        <v>0</v>
      </c>
      <c r="AE185" s="1"/>
      <c r="AF185" s="1">
        <f>SUM(Table110[[#This Row],[Total 
Paid]:[Shipping 
Charged]])</f>
        <v>0</v>
      </c>
      <c r="AG185" s="1"/>
      <c r="AH185" s="1"/>
      <c r="AI185" s="1">
        <f t="shared" si="171"/>
        <v>0</v>
      </c>
      <c r="AK185" s="1"/>
      <c r="AL185" s="1"/>
      <c r="AM185" s="1"/>
      <c r="AN185" s="1"/>
      <c r="AP185" s="30"/>
      <c r="AQ185" s="1"/>
      <c r="AR185" s="1">
        <f t="shared" si="197"/>
        <v>0</v>
      </c>
      <c r="AS185" s="1"/>
      <c r="AT185" s="1"/>
      <c r="AU185" s="2">
        <f t="shared" si="172"/>
        <v>0</v>
      </c>
      <c r="AW185" s="1"/>
      <c r="AX185" s="1"/>
      <c r="AY185" s="1"/>
      <c r="AZ185" s="2">
        <f t="shared" si="199"/>
        <v>0</v>
      </c>
      <c r="BA185" s="2">
        <f>SUM(AF185,AH185,-AZ185,-Table110[[#This Row],[Sale Fee]])</f>
        <v>0</v>
      </c>
      <c r="BC185" s="1"/>
      <c r="BD185" s="1"/>
      <c r="BE185" s="1"/>
    </row>
    <row r="186" spans="1:57" x14ac:dyDescent="0.25">
      <c r="A186" s="1"/>
      <c r="B186" s="1"/>
      <c r="E186" s="4"/>
      <c r="F186" s="4"/>
      <c r="L186" s="50"/>
      <c r="Q186" s="1"/>
      <c r="R186" s="1"/>
      <c r="S186" s="1">
        <f t="shared" si="200"/>
        <v>0</v>
      </c>
      <c r="U186" s="1"/>
      <c r="V186" s="1"/>
      <c r="W186" s="1">
        <f t="shared" si="198"/>
        <v>0</v>
      </c>
      <c r="X186" s="1"/>
      <c r="Y186" s="1"/>
      <c r="Z186" s="1">
        <f>Table110[[#This Row],[Quantity2]]*Table110[[#This Row],[U Cost]]</f>
        <v>0</v>
      </c>
      <c r="AB186" s="1"/>
      <c r="AC186" s="1"/>
      <c r="AD186" s="1">
        <f t="shared" si="169"/>
        <v>0</v>
      </c>
      <c r="AE186" s="1"/>
      <c r="AF186" s="1">
        <f>SUM(Table110[[#This Row],[Total 
Paid]:[Shipping 
Charged]])</f>
        <v>0</v>
      </c>
      <c r="AG186" s="1"/>
      <c r="AH186" s="1"/>
      <c r="AI186" s="1">
        <f t="shared" si="171"/>
        <v>0</v>
      </c>
      <c r="AK186" s="1"/>
      <c r="AL186" s="1"/>
      <c r="AM186" s="1"/>
      <c r="AN186" s="1"/>
      <c r="AP186" s="30"/>
      <c r="AQ186" s="1"/>
      <c r="AR186" s="1">
        <f t="shared" si="197"/>
        <v>0</v>
      </c>
      <c r="AS186" s="1"/>
      <c r="AT186" s="1"/>
      <c r="AU186" s="2">
        <f t="shared" si="172"/>
        <v>0</v>
      </c>
      <c r="AW186" s="1"/>
      <c r="AX186" s="1"/>
      <c r="AY186" s="1"/>
      <c r="AZ186" s="2">
        <f t="shared" si="199"/>
        <v>0</v>
      </c>
      <c r="BA186" s="2">
        <f>SUM(AF186,AH186,-AZ186,-Table110[[#This Row],[Sale Fee]])</f>
        <v>0</v>
      </c>
      <c r="BC186" s="1"/>
      <c r="BD186" s="1"/>
      <c r="BE186" s="1"/>
    </row>
    <row r="187" spans="1:57" x14ac:dyDescent="0.25">
      <c r="A187" s="1"/>
      <c r="B187" s="1"/>
      <c r="E187" s="4"/>
      <c r="F187" s="4"/>
      <c r="L187" s="50"/>
      <c r="Q187" s="1"/>
      <c r="R187" s="1"/>
      <c r="S187" s="1">
        <f t="shared" si="200"/>
        <v>0</v>
      </c>
      <c r="U187" s="1"/>
      <c r="V187" s="1"/>
      <c r="W187" s="1">
        <f t="shared" si="198"/>
        <v>0</v>
      </c>
      <c r="X187" s="1"/>
      <c r="Y187" s="1"/>
      <c r="Z187" s="1">
        <f>Table110[[#This Row],[Quantity2]]*Table110[[#This Row],[U Cost]]</f>
        <v>0</v>
      </c>
      <c r="AB187" s="1"/>
      <c r="AC187" s="1"/>
      <c r="AD187" s="1">
        <f t="shared" si="169"/>
        <v>0</v>
      </c>
      <c r="AE187" s="1"/>
      <c r="AF187" s="1">
        <f>SUM(Table110[[#This Row],[Total 
Paid]:[Shipping 
Charged]])</f>
        <v>0</v>
      </c>
      <c r="AG187" s="1"/>
      <c r="AH187" s="1"/>
      <c r="AI187" s="1">
        <f t="shared" si="171"/>
        <v>0</v>
      </c>
      <c r="AK187" s="1"/>
      <c r="AL187" s="1"/>
      <c r="AM187" s="1"/>
      <c r="AN187" s="1"/>
      <c r="AP187" s="30"/>
      <c r="AQ187" s="1"/>
      <c r="AR187" s="1">
        <f t="shared" si="197"/>
        <v>0</v>
      </c>
      <c r="AS187" s="1"/>
      <c r="AT187" s="1"/>
      <c r="AU187" s="2">
        <f t="shared" si="172"/>
        <v>0</v>
      </c>
      <c r="AW187" s="1"/>
      <c r="AX187" s="1"/>
      <c r="AY187" s="1"/>
      <c r="AZ187" s="2">
        <f t="shared" si="199"/>
        <v>0</v>
      </c>
      <c r="BA187" s="2">
        <f>SUM(AF187,AH187,-AZ187,-Table110[[#This Row],[Sale Fee]])</f>
        <v>0</v>
      </c>
      <c r="BC187" s="1"/>
      <c r="BD187" s="1"/>
      <c r="BE187" s="1"/>
    </row>
    <row r="188" spans="1:57" x14ac:dyDescent="0.25">
      <c r="A188" s="1"/>
      <c r="B188" s="1"/>
      <c r="E188" s="4"/>
      <c r="F188" s="4"/>
      <c r="L188" s="50"/>
      <c r="Q188" s="1"/>
      <c r="R188" s="1"/>
      <c r="S188" s="1">
        <f t="shared" si="200"/>
        <v>0</v>
      </c>
      <c r="U188" s="1"/>
      <c r="V188" s="1"/>
      <c r="W188" s="1">
        <f t="shared" si="198"/>
        <v>0</v>
      </c>
      <c r="X188" s="1"/>
      <c r="Y188" s="1"/>
      <c r="Z188" s="1">
        <f>Table110[[#This Row],[Quantity2]]*Table110[[#This Row],[U Cost]]</f>
        <v>0</v>
      </c>
      <c r="AB188" s="1"/>
      <c r="AC188" s="1"/>
      <c r="AD188" s="1">
        <f t="shared" si="169"/>
        <v>0</v>
      </c>
      <c r="AE188" s="1"/>
      <c r="AF188" s="1">
        <f>SUM(Table110[[#This Row],[Total 
Paid]:[Shipping 
Charged]])</f>
        <v>0</v>
      </c>
      <c r="AG188" s="1"/>
      <c r="AH188" s="1"/>
      <c r="AI188" s="1">
        <f t="shared" si="171"/>
        <v>0</v>
      </c>
      <c r="AK188" s="1"/>
      <c r="AL188" s="1"/>
      <c r="AM188" s="1"/>
      <c r="AN188" s="1"/>
      <c r="AP188" s="30"/>
      <c r="AQ188" s="1"/>
      <c r="AR188" s="1">
        <f t="shared" si="197"/>
        <v>0</v>
      </c>
      <c r="AS188" s="1"/>
      <c r="AT188" s="1"/>
      <c r="AU188" s="2">
        <f t="shared" si="172"/>
        <v>0</v>
      </c>
      <c r="AW188" s="1"/>
      <c r="AX188" s="1"/>
      <c r="AY188" s="1"/>
      <c r="AZ188" s="2">
        <f t="shared" si="199"/>
        <v>0</v>
      </c>
      <c r="BA188" s="2">
        <f>SUM(AF188,AH188,-AZ188,-Table110[[#This Row],[Sale Fee]])</f>
        <v>0</v>
      </c>
      <c r="BC188" s="1"/>
      <c r="BD188" s="1"/>
      <c r="BE188" s="1"/>
    </row>
    <row r="189" spans="1:57" x14ac:dyDescent="0.25">
      <c r="A189" s="1"/>
      <c r="B189" s="1"/>
      <c r="E189" s="4"/>
      <c r="F189" s="4"/>
      <c r="L189" s="50"/>
      <c r="Q189" s="1"/>
      <c r="R189" s="1"/>
      <c r="S189" s="1">
        <f t="shared" si="200"/>
        <v>0</v>
      </c>
      <c r="W189" s="1">
        <f t="shared" si="198"/>
        <v>0</v>
      </c>
      <c r="X189" s="1"/>
      <c r="Y189" s="1"/>
      <c r="Z189" s="1">
        <f>Table110[[#This Row],[Quantity2]]*Table110[[#This Row],[U Cost]]</f>
        <v>0</v>
      </c>
      <c r="AB189" s="1"/>
      <c r="AC189" s="1"/>
      <c r="AD189" s="1">
        <f t="shared" si="169"/>
        <v>0</v>
      </c>
      <c r="AE189" s="1"/>
      <c r="AF189" s="1">
        <f>SUM(Table110[[#This Row],[Total 
Paid]:[Shipping 
Charged]])</f>
        <v>0</v>
      </c>
      <c r="AG189" s="1"/>
      <c r="AH189" s="1"/>
      <c r="AI189" s="1">
        <f t="shared" si="171"/>
        <v>0</v>
      </c>
      <c r="AK189" s="1"/>
      <c r="AL189" s="1"/>
      <c r="AM189" s="1"/>
      <c r="AN189" s="1"/>
      <c r="AP189" s="30"/>
      <c r="AQ189" s="1"/>
      <c r="AR189" s="1">
        <f t="shared" si="197"/>
        <v>0</v>
      </c>
      <c r="AS189" s="1"/>
      <c r="AT189" s="1"/>
      <c r="AU189" s="2">
        <f t="shared" si="172"/>
        <v>0</v>
      </c>
      <c r="AW189" s="1"/>
      <c r="AX189" s="1"/>
      <c r="AY189" s="1"/>
      <c r="AZ189" s="2">
        <f t="shared" si="199"/>
        <v>0</v>
      </c>
      <c r="BA189" s="2">
        <f>SUM(AF189,AH189,-AZ189,-Table110[[#This Row],[Sale Fee]])</f>
        <v>0</v>
      </c>
      <c r="BC189" s="1"/>
      <c r="BD189" s="1"/>
      <c r="BE189" s="1"/>
    </row>
    <row r="190" spans="1:57" x14ac:dyDescent="0.25">
      <c r="A190" s="1"/>
      <c r="B190" s="1"/>
      <c r="E190" s="4"/>
      <c r="F190" s="4"/>
      <c r="L190" s="50"/>
      <c r="Q190" s="1"/>
      <c r="R190" s="1"/>
      <c r="S190" s="1">
        <f t="shared" si="200"/>
        <v>0</v>
      </c>
      <c r="W190" s="1">
        <f t="shared" si="198"/>
        <v>0</v>
      </c>
      <c r="X190" s="1"/>
      <c r="Y190" s="1"/>
      <c r="Z190" s="1">
        <f>Table110[[#This Row],[Quantity2]]*Table110[[#This Row],[U Cost]]</f>
        <v>0</v>
      </c>
      <c r="AB190" s="1"/>
      <c r="AC190" s="1"/>
      <c r="AD190" s="1">
        <f t="shared" si="169"/>
        <v>0</v>
      </c>
      <c r="AE190" s="1"/>
      <c r="AF190" s="1">
        <f>SUM(Table110[[#This Row],[Total 
Paid]:[Shipping 
Charged]])</f>
        <v>0</v>
      </c>
      <c r="AG190" s="1"/>
      <c r="AH190" s="1"/>
      <c r="AI190" s="1">
        <f t="shared" si="171"/>
        <v>0</v>
      </c>
      <c r="AK190" s="1"/>
      <c r="AL190" s="1"/>
      <c r="AM190" s="1"/>
      <c r="AN190" s="1"/>
      <c r="AP190" s="30"/>
      <c r="AQ190" s="1"/>
      <c r="AR190" s="1">
        <f t="shared" si="197"/>
        <v>0</v>
      </c>
      <c r="AS190" s="1"/>
      <c r="AT190" s="1"/>
      <c r="AU190" s="2">
        <f t="shared" si="172"/>
        <v>0</v>
      </c>
      <c r="AW190" s="1"/>
      <c r="AX190" s="1"/>
      <c r="AY190" s="1"/>
      <c r="AZ190" s="2">
        <f t="shared" si="199"/>
        <v>0</v>
      </c>
      <c r="BA190" s="2">
        <f>SUM(AF190,AH190,-AZ190,-Table110[[#This Row],[Sale Fee]])</f>
        <v>0</v>
      </c>
      <c r="BC190" s="1"/>
      <c r="BD190" s="1"/>
      <c r="BE190" s="1"/>
    </row>
    <row r="191" spans="1:57" x14ac:dyDescent="0.25">
      <c r="A191" s="1"/>
      <c r="B191" s="1"/>
      <c r="E191" s="4"/>
      <c r="F191" s="4"/>
      <c r="L191" s="50"/>
      <c r="Q191" s="1"/>
      <c r="R191" s="1"/>
      <c r="S191" s="1">
        <f t="shared" si="200"/>
        <v>0</v>
      </c>
      <c r="W191" s="1">
        <f t="shared" si="198"/>
        <v>0</v>
      </c>
      <c r="X191" s="1"/>
      <c r="Y191" s="1"/>
      <c r="Z191" s="1">
        <f>Table110[[#This Row],[Quantity2]]*Table110[[#This Row],[U Cost]]</f>
        <v>0</v>
      </c>
      <c r="AB191" s="1"/>
      <c r="AC191" s="1"/>
      <c r="AD191" s="1">
        <f t="shared" si="169"/>
        <v>0</v>
      </c>
      <c r="AE191" s="1"/>
      <c r="AF191" s="1">
        <f>SUM(Table110[[#This Row],[Total 
Paid]:[Shipping 
Charged]])</f>
        <v>0</v>
      </c>
      <c r="AG191" s="1"/>
      <c r="AH191" s="1"/>
      <c r="AI191" s="1">
        <f t="shared" si="171"/>
        <v>0</v>
      </c>
      <c r="AK191" s="1"/>
      <c r="AL191" s="1"/>
      <c r="AM191" s="1"/>
      <c r="AN191" s="1"/>
      <c r="AP191" s="30"/>
      <c r="AQ191" s="1"/>
      <c r="AR191" s="1">
        <f t="shared" si="197"/>
        <v>0</v>
      </c>
      <c r="AS191" s="1"/>
      <c r="AT191" s="1"/>
      <c r="AU191" s="2">
        <f t="shared" si="172"/>
        <v>0</v>
      </c>
      <c r="AW191" s="1"/>
      <c r="AX191" s="1"/>
      <c r="AY191" s="1"/>
      <c r="AZ191" s="2">
        <f t="shared" si="199"/>
        <v>0</v>
      </c>
      <c r="BA191" s="2">
        <f>SUM(AF191,AH191,-AZ191,-Table110[[#This Row],[Sale Fee]])</f>
        <v>0</v>
      </c>
      <c r="BC191" s="1"/>
      <c r="BD191" s="1"/>
      <c r="BE191" s="1"/>
    </row>
    <row r="192" spans="1:57" x14ac:dyDescent="0.25">
      <c r="A192" s="1"/>
      <c r="B192" s="1"/>
      <c r="E192" s="4"/>
      <c r="F192" s="4"/>
      <c r="L192" s="50"/>
      <c r="Q192" s="1"/>
      <c r="R192" s="1"/>
      <c r="S192" s="1">
        <f t="shared" si="200"/>
        <v>0</v>
      </c>
      <c r="W192" s="1">
        <f t="shared" si="198"/>
        <v>0</v>
      </c>
      <c r="X192" s="1"/>
      <c r="Y192" s="1"/>
      <c r="Z192" s="1">
        <f>Table110[[#This Row],[Quantity2]]*Table110[[#This Row],[U Cost]]</f>
        <v>0</v>
      </c>
      <c r="AB192" s="1"/>
      <c r="AC192" s="1"/>
      <c r="AD192" s="1">
        <f t="shared" si="169"/>
        <v>0</v>
      </c>
      <c r="AE192" s="1"/>
      <c r="AF192" s="1">
        <f>SUM(Table110[[#This Row],[Total 
Paid]:[Shipping 
Charged]])</f>
        <v>0</v>
      </c>
      <c r="AG192" s="1"/>
      <c r="AH192" s="1"/>
      <c r="AI192" s="1">
        <f t="shared" si="171"/>
        <v>0</v>
      </c>
      <c r="AK192" s="1"/>
      <c r="AL192" s="1"/>
      <c r="AM192" s="1"/>
      <c r="AN192" s="1"/>
      <c r="AP192" s="30"/>
      <c r="AQ192" s="1"/>
      <c r="AR192" s="1">
        <f t="shared" si="197"/>
        <v>0</v>
      </c>
      <c r="AS192" s="1"/>
      <c r="AT192" s="1"/>
      <c r="AU192" s="2">
        <f t="shared" si="172"/>
        <v>0</v>
      </c>
      <c r="AW192" s="1"/>
      <c r="AX192" s="1"/>
      <c r="AY192" s="1"/>
      <c r="AZ192" s="2">
        <f t="shared" si="199"/>
        <v>0</v>
      </c>
      <c r="BA192" s="2">
        <f>SUM(AF192,AH192,-AZ192,-Table110[[#This Row],[Sale Fee]])</f>
        <v>0</v>
      </c>
      <c r="BC192" s="1"/>
      <c r="BD192" s="1"/>
      <c r="BE192" s="1"/>
    </row>
    <row r="193" spans="1:57" x14ac:dyDescent="0.25">
      <c r="A193" s="1"/>
      <c r="B193" s="1"/>
      <c r="E193" s="4"/>
      <c r="F193" s="4"/>
      <c r="L193" s="50"/>
      <c r="Q193" s="1"/>
      <c r="R193" s="1"/>
      <c r="S193" s="1">
        <f t="shared" si="200"/>
        <v>0</v>
      </c>
      <c r="W193" s="1">
        <f t="shared" si="198"/>
        <v>0</v>
      </c>
      <c r="X193" s="1"/>
      <c r="Y193" s="1"/>
      <c r="Z193" s="1">
        <f>Table110[[#This Row],[Quantity2]]*Table110[[#This Row],[U Cost]]</f>
        <v>0</v>
      </c>
      <c r="AB193" s="1"/>
      <c r="AC193" s="1"/>
      <c r="AD193" s="1">
        <f t="shared" si="169"/>
        <v>0</v>
      </c>
      <c r="AE193" s="1"/>
      <c r="AF193" s="1">
        <f>SUM(Table110[[#This Row],[Total 
Paid]:[Shipping 
Charged]])</f>
        <v>0</v>
      </c>
      <c r="AG193" s="1"/>
      <c r="AH193" s="1"/>
      <c r="AI193" s="1">
        <f t="shared" si="171"/>
        <v>0</v>
      </c>
      <c r="AK193" s="1"/>
      <c r="AL193" s="1"/>
      <c r="AM193" s="1"/>
      <c r="AN193" s="1"/>
      <c r="AP193" s="30"/>
      <c r="AQ193" s="1"/>
      <c r="AR193" s="1">
        <f t="shared" si="197"/>
        <v>0</v>
      </c>
      <c r="AS193" s="1"/>
      <c r="AT193" s="1"/>
      <c r="AU193" s="2">
        <f t="shared" si="172"/>
        <v>0</v>
      </c>
      <c r="AW193" s="1"/>
      <c r="AX193" s="1"/>
      <c r="AY193" s="1"/>
      <c r="AZ193" s="2">
        <f t="shared" si="199"/>
        <v>0</v>
      </c>
      <c r="BA193" s="2">
        <f>SUM(AF193,AH193,-AZ193,-Table110[[#This Row],[Sale Fee]])</f>
        <v>0</v>
      </c>
      <c r="BC193" s="1"/>
      <c r="BD193" s="1"/>
      <c r="BE193" s="1"/>
    </row>
    <row r="194" spans="1:57" x14ac:dyDescent="0.25">
      <c r="A194" s="1"/>
      <c r="B194" s="1"/>
      <c r="E194" s="4"/>
      <c r="F194" s="4"/>
      <c r="L194" s="50"/>
      <c r="Q194" s="1"/>
      <c r="R194" s="1"/>
      <c r="S194" s="1">
        <f t="shared" si="200"/>
        <v>0</v>
      </c>
      <c r="W194" s="1">
        <f t="shared" si="198"/>
        <v>0</v>
      </c>
      <c r="X194" s="1"/>
      <c r="Y194" s="1"/>
      <c r="Z194" s="1">
        <f>Table110[[#This Row],[Quantity2]]*Table110[[#This Row],[U Cost]]</f>
        <v>0</v>
      </c>
      <c r="AB194" s="1"/>
      <c r="AC194" s="1"/>
      <c r="AD194" s="1">
        <f t="shared" si="169"/>
        <v>0</v>
      </c>
      <c r="AE194" s="1"/>
      <c r="AF194" s="1">
        <f>SUM(Table110[[#This Row],[Total 
Paid]:[Shipping 
Charged]])</f>
        <v>0</v>
      </c>
      <c r="AG194" s="1"/>
      <c r="AH194" s="1"/>
      <c r="AI194" s="1">
        <f t="shared" si="171"/>
        <v>0</v>
      </c>
      <c r="AK194" s="1"/>
      <c r="AL194" s="1"/>
      <c r="AM194" s="1"/>
      <c r="AN194" s="1"/>
      <c r="AP194" s="30"/>
      <c r="AQ194" s="1"/>
      <c r="AR194" s="1">
        <f t="shared" si="197"/>
        <v>0</v>
      </c>
      <c r="AS194" s="1"/>
      <c r="AT194" s="1"/>
      <c r="AU194" s="2">
        <f t="shared" si="172"/>
        <v>0</v>
      </c>
      <c r="AW194" s="1"/>
      <c r="AX194" s="1"/>
      <c r="AY194" s="1"/>
      <c r="AZ194" s="2">
        <f t="shared" si="199"/>
        <v>0</v>
      </c>
      <c r="BA194" s="2">
        <f>SUM(AF194,AH194,-AZ194,-Table110[[#This Row],[Sale Fee]])</f>
        <v>0</v>
      </c>
      <c r="BC194" s="1"/>
      <c r="BD194" s="1"/>
      <c r="BE194" s="1"/>
    </row>
    <row r="195" spans="1:57" x14ac:dyDescent="0.25">
      <c r="A195" s="1"/>
      <c r="B195" s="1"/>
      <c r="E195" s="4"/>
      <c r="F195" s="4"/>
      <c r="Q195" s="1"/>
      <c r="R195" s="1"/>
      <c r="S195" s="1">
        <f>R195*Q195</f>
        <v>0</v>
      </c>
      <c r="U195" s="1"/>
      <c r="V195" s="1"/>
      <c r="W195" s="1">
        <f>U195*V195</f>
        <v>0</v>
      </c>
      <c r="X195" s="1"/>
      <c r="Y195" s="1"/>
      <c r="Z195" s="1">
        <f>Table110[[#This Row],[Quantity2]]*Table110[[#This Row],[U Cost]]</f>
        <v>0</v>
      </c>
      <c r="AB195" s="1"/>
      <c r="AC195" s="1"/>
      <c r="AD195" s="1">
        <f>AC195*AB195</f>
        <v>0</v>
      </c>
      <c r="AE195" s="1"/>
      <c r="AF195" s="1">
        <f>SUM(Table110[[#This Row],[Total 
Paid]:[Shipping 
Charged]])</f>
        <v>0</v>
      </c>
      <c r="AG195" s="1"/>
      <c r="AH195" s="1"/>
      <c r="AI195" s="1">
        <f>SUM(AF195,AG195,AH195)</f>
        <v>0</v>
      </c>
      <c r="AK195" s="1"/>
      <c r="AL195" s="1"/>
      <c r="AM195" s="1"/>
      <c r="AN195" s="1"/>
      <c r="AP195" s="30"/>
      <c r="AQ195" s="1"/>
      <c r="AR195" s="1">
        <f>AQ195*AP195</f>
        <v>0</v>
      </c>
      <c r="AS195" s="1"/>
      <c r="AT195" s="1"/>
      <c r="AU195" s="2">
        <f>SUM(AR195:AT195)</f>
        <v>0</v>
      </c>
      <c r="AW195" s="1"/>
      <c r="AX195" s="1"/>
      <c r="AY195" s="1"/>
      <c r="AZ195" s="2">
        <f>SUM(AU195,AW195,AX195,AY195)</f>
        <v>0</v>
      </c>
      <c r="BA195" s="2">
        <f>SUM(AF195,AH195,-AZ195,-Table110[[#This Row],[Sale Fee]])</f>
        <v>0</v>
      </c>
      <c r="BC195" s="1"/>
      <c r="BD195" s="1"/>
      <c r="BE195" s="1"/>
    </row>
    <row r="196" spans="1:57" x14ac:dyDescent="0.25">
      <c r="A196" s="1"/>
      <c r="B196" s="1"/>
      <c r="E196" s="4"/>
      <c r="F196" s="4"/>
      <c r="Q196" s="1"/>
      <c r="R196" s="1"/>
      <c r="S196" s="1">
        <f>R196*Q196</f>
        <v>0</v>
      </c>
      <c r="U196" s="1"/>
      <c r="V196" s="1"/>
      <c r="W196" s="1">
        <f t="shared" ref="W196" si="201">U196*V196</f>
        <v>0</v>
      </c>
      <c r="X196" s="1"/>
      <c r="Y196" s="1"/>
      <c r="Z196" s="1">
        <f>Table110[[#This Row],[Quantity2]]*Table110[[#This Row],[U Cost]]</f>
        <v>0</v>
      </c>
      <c r="AB196" s="1"/>
      <c r="AC196" s="1"/>
      <c r="AD196" s="1">
        <f t="shared" ref="AD196" si="202">AC196*AB196</f>
        <v>0</v>
      </c>
      <c r="AE196" s="1"/>
      <c r="AF196" s="1">
        <f>SUM(Table110[[#This Row],[Total 
Paid]:[Shipping 
Charged]])</f>
        <v>0</v>
      </c>
      <c r="AG196" s="1"/>
      <c r="AH196" s="1"/>
      <c r="AI196" s="1">
        <f t="shared" ref="AI196" si="203">SUM(AF196,AG196,AH196)</f>
        <v>0</v>
      </c>
      <c r="AK196" s="1"/>
      <c r="AL196" s="1"/>
      <c r="AM196" s="1"/>
      <c r="AN196" s="1"/>
      <c r="AP196" s="30"/>
      <c r="AQ196" s="1"/>
      <c r="AR196" s="1">
        <f t="shared" ref="AR196" si="204">AQ196*AP196</f>
        <v>0</v>
      </c>
      <c r="AS196" s="1"/>
      <c r="AT196" s="1"/>
      <c r="AU196" s="2">
        <f t="shared" ref="AU196" si="205">SUM(AR196:AT196)</f>
        <v>0</v>
      </c>
      <c r="AW196" s="1"/>
      <c r="AX196" s="1"/>
      <c r="AY196" s="1"/>
      <c r="AZ196" s="2">
        <f t="shared" ref="AZ196" si="206">SUM(AU196,AW196,AX196,AY196)</f>
        <v>0</v>
      </c>
      <c r="BA196" s="2">
        <f>SUM(AF196,AH196,-AZ196,-Table110[[#This Row],[Sale Fee]])</f>
        <v>0</v>
      </c>
      <c r="BC196" s="1"/>
      <c r="BD196" s="1"/>
      <c r="BE196" s="1"/>
    </row>
    <row r="197" spans="1:57" x14ac:dyDescent="0.25">
      <c r="A197" s="1"/>
      <c r="B197" s="1"/>
      <c r="E197" s="4"/>
      <c r="F197" s="4"/>
      <c r="L197" s="50"/>
      <c r="Q197" s="1"/>
      <c r="R197" s="1"/>
      <c r="S197" s="1">
        <f t="shared" si="200"/>
        <v>0</v>
      </c>
      <c r="W197" s="1">
        <f t="shared" si="198"/>
        <v>0</v>
      </c>
      <c r="X197" s="1"/>
      <c r="Y197" s="1"/>
      <c r="Z197" s="1">
        <f>Table110[[#This Row],[Quantity2]]*Table110[[#This Row],[U Cost]]</f>
        <v>0</v>
      </c>
      <c r="AB197" s="1"/>
      <c r="AC197" s="1"/>
      <c r="AD197" s="1">
        <f t="shared" si="169"/>
        <v>0</v>
      </c>
      <c r="AE197" s="1"/>
      <c r="AF197" s="1">
        <f>SUM(Table110[[#This Row],[Total 
Paid]:[Shipping 
Charged]])</f>
        <v>0</v>
      </c>
      <c r="AG197" s="1"/>
      <c r="AH197" s="1"/>
      <c r="AI197" s="1">
        <f t="shared" si="171"/>
        <v>0</v>
      </c>
      <c r="AK197" s="1"/>
      <c r="AL197" s="1"/>
      <c r="AM197" s="1"/>
      <c r="AN197" s="1"/>
      <c r="AP197" s="30"/>
      <c r="AQ197" s="1"/>
      <c r="AR197" s="1">
        <f t="shared" si="197"/>
        <v>0</v>
      </c>
      <c r="AS197" s="1"/>
      <c r="AT197" s="1"/>
      <c r="AU197" s="2">
        <f t="shared" si="172"/>
        <v>0</v>
      </c>
      <c r="AW197" s="1"/>
      <c r="AX197" s="1"/>
      <c r="AY197" s="1"/>
      <c r="AZ197" s="2">
        <f t="shared" si="199"/>
        <v>0</v>
      </c>
      <c r="BA197" s="2">
        <f>SUM(AF197,AH197,-AZ197,-Table110[[#This Row],[Sale Fee]])</f>
        <v>0</v>
      </c>
      <c r="BC197" s="1"/>
      <c r="BD197" s="1"/>
      <c r="BE197" s="1"/>
    </row>
    <row r="198" spans="1:57" x14ac:dyDescent="0.25">
      <c r="A198" s="1"/>
      <c r="B198" s="1"/>
      <c r="E198" s="4"/>
      <c r="F198" s="4"/>
      <c r="L198" s="50"/>
      <c r="Q198" s="1"/>
      <c r="R198" s="1"/>
      <c r="S198" s="1">
        <f t="shared" si="200"/>
        <v>0</v>
      </c>
      <c r="W198" s="1">
        <f t="shared" si="198"/>
        <v>0</v>
      </c>
      <c r="X198" s="1"/>
      <c r="Y198" s="1"/>
      <c r="Z198" s="1">
        <f>Table110[[#This Row],[Quantity2]]*Table110[[#This Row],[U Cost]]</f>
        <v>0</v>
      </c>
      <c r="AB198" s="1"/>
      <c r="AC198" s="1"/>
      <c r="AD198" s="1">
        <f t="shared" si="169"/>
        <v>0</v>
      </c>
      <c r="AE198" s="1"/>
      <c r="AF198" s="1">
        <f>SUM(Table110[[#This Row],[Total 
Paid]:[Shipping 
Charged]])</f>
        <v>0</v>
      </c>
      <c r="AG198" s="1"/>
      <c r="AH198" s="1"/>
      <c r="AI198" s="1">
        <f t="shared" si="171"/>
        <v>0</v>
      </c>
      <c r="AK198" s="1"/>
      <c r="AL198" s="1"/>
      <c r="AM198" s="1"/>
      <c r="AN198" s="1"/>
      <c r="AP198" s="30"/>
      <c r="AQ198" s="1"/>
      <c r="AR198" s="1">
        <f t="shared" si="197"/>
        <v>0</v>
      </c>
      <c r="AS198" s="1"/>
      <c r="AT198" s="1"/>
      <c r="AU198" s="2">
        <f t="shared" si="172"/>
        <v>0</v>
      </c>
      <c r="AW198" s="1"/>
      <c r="AX198" s="1"/>
      <c r="AY198" s="1"/>
      <c r="AZ198" s="2">
        <f t="shared" si="199"/>
        <v>0</v>
      </c>
      <c r="BA198" s="2">
        <f>SUM(AF198,AH198,-AZ198,-Table110[[#This Row],[Sale Fee]])</f>
        <v>0</v>
      </c>
      <c r="BC198" s="1"/>
      <c r="BD198" s="1"/>
      <c r="BE198" s="1"/>
    </row>
    <row r="199" spans="1:57" x14ac:dyDescent="0.25">
      <c r="A199" s="1"/>
      <c r="B199" s="1"/>
      <c r="E199" s="4"/>
      <c r="F199" s="4"/>
      <c r="L199" s="50"/>
      <c r="Q199" s="1"/>
      <c r="R199" s="1"/>
      <c r="S199" s="1">
        <f t="shared" si="200"/>
        <v>0</v>
      </c>
      <c r="W199" s="1">
        <f t="shared" si="198"/>
        <v>0</v>
      </c>
      <c r="X199" s="1"/>
      <c r="Y199" s="1"/>
      <c r="Z199" s="1">
        <f>Table110[[#This Row],[Quantity2]]*Table110[[#This Row],[U Cost]]</f>
        <v>0</v>
      </c>
      <c r="AB199" s="1"/>
      <c r="AC199" s="1"/>
      <c r="AD199" s="1">
        <f t="shared" si="169"/>
        <v>0</v>
      </c>
      <c r="AE199" s="1"/>
      <c r="AF199" s="1">
        <f>SUM(Table110[[#This Row],[Total 
Paid]:[Shipping 
Charged]])</f>
        <v>0</v>
      </c>
      <c r="AG199" s="1"/>
      <c r="AH199" s="1"/>
      <c r="AI199" s="1">
        <f t="shared" si="171"/>
        <v>0</v>
      </c>
      <c r="AK199" s="1"/>
      <c r="AL199" s="1"/>
      <c r="AM199" s="1"/>
      <c r="AN199" s="1"/>
      <c r="AP199" s="30"/>
      <c r="AQ199" s="1"/>
      <c r="AR199" s="1">
        <f t="shared" si="197"/>
        <v>0</v>
      </c>
      <c r="AS199" s="1"/>
      <c r="AT199" s="1"/>
      <c r="AU199" s="2">
        <f t="shared" si="172"/>
        <v>0</v>
      </c>
      <c r="AW199" s="1"/>
      <c r="AX199" s="1"/>
      <c r="AY199" s="1"/>
      <c r="AZ199" s="2">
        <f t="shared" si="199"/>
        <v>0</v>
      </c>
      <c r="BA199" s="2">
        <f>SUM(AF199,AH199,-AZ199,-Table110[[#This Row],[Sale Fee]])</f>
        <v>0</v>
      </c>
      <c r="BC199" s="1"/>
      <c r="BD199" s="1"/>
      <c r="BE199" s="1"/>
    </row>
    <row r="200" spans="1:57" x14ac:dyDescent="0.25">
      <c r="A200" s="1"/>
      <c r="B200" s="1"/>
      <c r="E200" s="4"/>
      <c r="F200" s="4"/>
      <c r="L200" s="50"/>
      <c r="Q200" s="1"/>
      <c r="R200" s="1"/>
      <c r="S200" s="1">
        <f t="shared" si="200"/>
        <v>0</v>
      </c>
      <c r="W200" s="1">
        <f t="shared" si="198"/>
        <v>0</v>
      </c>
      <c r="X200" s="1"/>
      <c r="Y200" s="1"/>
      <c r="Z200" s="1">
        <f>Table110[[#This Row],[Quantity2]]*Table110[[#This Row],[U Cost]]</f>
        <v>0</v>
      </c>
      <c r="AB200" s="1"/>
      <c r="AC200" s="1"/>
      <c r="AD200" s="1">
        <f t="shared" si="169"/>
        <v>0</v>
      </c>
      <c r="AE200" s="1"/>
      <c r="AF200" s="1">
        <f>SUM(Table110[[#This Row],[Total 
Paid]:[Shipping 
Charged]])</f>
        <v>0</v>
      </c>
      <c r="AG200" s="1"/>
      <c r="AH200" s="1"/>
      <c r="AI200" s="1">
        <f t="shared" si="171"/>
        <v>0</v>
      </c>
      <c r="AK200" s="1"/>
      <c r="AL200" s="1"/>
      <c r="AM200" s="1"/>
      <c r="AN200" s="1"/>
      <c r="AP200" s="30"/>
      <c r="AQ200" s="1"/>
      <c r="AR200" s="1">
        <f t="shared" si="197"/>
        <v>0</v>
      </c>
      <c r="AS200" s="1"/>
      <c r="AT200" s="1"/>
      <c r="AU200" s="2">
        <f t="shared" si="172"/>
        <v>0</v>
      </c>
      <c r="AW200" s="1"/>
      <c r="AX200" s="1"/>
      <c r="AY200" s="1"/>
      <c r="AZ200" s="2">
        <f t="shared" si="199"/>
        <v>0</v>
      </c>
      <c r="BA200" s="2">
        <f>SUM(AF200,AH200,-AZ200,-Table110[[#This Row],[Sale Fee]])</f>
        <v>0</v>
      </c>
      <c r="BC200" s="1"/>
      <c r="BD200" s="1"/>
      <c r="BE200" s="1"/>
    </row>
    <row r="201" spans="1:57" x14ac:dyDescent="0.25">
      <c r="A201" s="1"/>
      <c r="B201" s="1"/>
      <c r="E201" s="4"/>
      <c r="F201" s="4"/>
      <c r="L201" s="50"/>
      <c r="N201" s="1"/>
      <c r="Q201" s="1"/>
      <c r="R201" s="1"/>
      <c r="S201" s="1">
        <f t="shared" si="200"/>
        <v>0</v>
      </c>
      <c r="W201" s="1">
        <f t="shared" si="198"/>
        <v>0</v>
      </c>
      <c r="X201" s="1"/>
      <c r="Y201" s="1"/>
      <c r="Z201" s="1">
        <f>Table110[[#This Row],[Quantity2]]*Table110[[#This Row],[U Cost]]</f>
        <v>0</v>
      </c>
      <c r="AB201" s="1"/>
      <c r="AC201" s="1"/>
      <c r="AD201" s="1">
        <f t="shared" si="169"/>
        <v>0</v>
      </c>
      <c r="AE201" s="1"/>
      <c r="AF201" s="1">
        <f>SUM(Table110[[#This Row],[Total 
Paid]:[Shipping 
Charged]])</f>
        <v>0</v>
      </c>
      <c r="AG201" s="1"/>
      <c r="AH201" s="1"/>
      <c r="AI201" s="1">
        <f t="shared" si="171"/>
        <v>0</v>
      </c>
      <c r="AK201" s="1"/>
      <c r="AL201" s="1"/>
      <c r="AM201" s="1"/>
      <c r="AN201" s="1"/>
      <c r="AP201" s="30"/>
      <c r="AQ201" s="1"/>
      <c r="AR201" s="1">
        <f t="shared" si="197"/>
        <v>0</v>
      </c>
      <c r="AS201" s="1"/>
      <c r="AT201" s="1"/>
      <c r="AU201" s="2">
        <f t="shared" si="172"/>
        <v>0</v>
      </c>
      <c r="AW201" s="1"/>
      <c r="AX201" s="1"/>
      <c r="AY201" s="1"/>
      <c r="AZ201" s="2">
        <f t="shared" si="199"/>
        <v>0</v>
      </c>
      <c r="BA201" s="2">
        <f>SUM(AF201,AH201,-AZ201,-Table110[[#This Row],[Sale Fee]])</f>
        <v>0</v>
      </c>
      <c r="BC201" s="1"/>
      <c r="BD201" s="1"/>
      <c r="BE201" s="1"/>
    </row>
    <row r="202" spans="1:57" x14ac:dyDescent="0.25">
      <c r="A202" s="1"/>
      <c r="B202" s="1"/>
      <c r="E202" s="4"/>
      <c r="F202" s="4"/>
      <c r="L202" s="50"/>
      <c r="Q202" s="1"/>
      <c r="R202" s="1"/>
      <c r="S202" s="1">
        <f t="shared" si="200"/>
        <v>0</v>
      </c>
      <c r="U202" s="1"/>
      <c r="V202" s="1"/>
      <c r="W202" s="1">
        <f t="shared" si="198"/>
        <v>0</v>
      </c>
      <c r="X202" s="1"/>
      <c r="Y202" s="1"/>
      <c r="Z202" s="1">
        <f>Table110[[#This Row],[Quantity2]]*Table110[[#This Row],[U Cost]]</f>
        <v>0</v>
      </c>
      <c r="AB202" s="1"/>
      <c r="AC202" s="1"/>
      <c r="AD202" s="1">
        <f t="shared" si="169"/>
        <v>0</v>
      </c>
      <c r="AE202" s="1"/>
      <c r="AF202" s="1">
        <f>SUM(Table110[[#This Row],[Total 
Paid]:[Shipping 
Charged]])</f>
        <v>0</v>
      </c>
      <c r="AG202" s="1"/>
      <c r="AH202" s="1"/>
      <c r="AI202" s="1">
        <f t="shared" si="171"/>
        <v>0</v>
      </c>
      <c r="AK202" s="1"/>
      <c r="AL202" s="1"/>
      <c r="AM202" s="1"/>
      <c r="AN202" s="1"/>
      <c r="AP202" s="30"/>
      <c r="AQ202" s="1"/>
      <c r="AR202" s="1">
        <f t="shared" si="197"/>
        <v>0</v>
      </c>
      <c r="AS202" s="1"/>
      <c r="AT202" s="1"/>
      <c r="AU202" s="2">
        <f t="shared" si="172"/>
        <v>0</v>
      </c>
      <c r="AW202" s="1"/>
      <c r="AX202" s="1"/>
      <c r="AY202" s="1"/>
      <c r="AZ202" s="2">
        <f t="shared" si="199"/>
        <v>0</v>
      </c>
      <c r="BA202" s="2">
        <f>SUM(AF202,AH202,-AZ202,-Table110[[#This Row],[Sale Fee]])</f>
        <v>0</v>
      </c>
      <c r="BC202" s="1"/>
      <c r="BD202" s="1"/>
      <c r="BE202" s="1"/>
    </row>
    <row r="203" spans="1:57" x14ac:dyDescent="0.25">
      <c r="A203" s="1"/>
      <c r="B203" s="1"/>
      <c r="E203" s="4"/>
      <c r="F203" s="4"/>
      <c r="L203" s="50"/>
      <c r="Q203" s="1"/>
      <c r="R203" s="1"/>
      <c r="S203" s="1">
        <f t="shared" si="200"/>
        <v>0</v>
      </c>
      <c r="U203" s="1"/>
      <c r="V203" s="1"/>
      <c r="W203" s="1">
        <f t="shared" si="198"/>
        <v>0</v>
      </c>
      <c r="X203" s="1"/>
      <c r="Y203" s="1"/>
      <c r="Z203" s="1">
        <f>Table110[[#This Row],[Quantity2]]*Table110[[#This Row],[U Cost]]</f>
        <v>0</v>
      </c>
      <c r="AB203" s="1"/>
      <c r="AC203" s="1"/>
      <c r="AD203" s="1">
        <f t="shared" si="169"/>
        <v>0</v>
      </c>
      <c r="AE203" s="1"/>
      <c r="AF203" s="1">
        <f>SUM(Table110[[#This Row],[Total 
Paid]:[Shipping 
Charged]])</f>
        <v>0</v>
      </c>
      <c r="AG203" s="1"/>
      <c r="AH203" s="1"/>
      <c r="AI203" s="1">
        <f t="shared" si="171"/>
        <v>0</v>
      </c>
      <c r="AK203" s="1"/>
      <c r="AL203" s="1"/>
      <c r="AM203" s="1"/>
      <c r="AN203" s="1"/>
      <c r="AP203" s="30"/>
      <c r="AQ203" s="1"/>
      <c r="AR203" s="1">
        <f t="shared" si="197"/>
        <v>0</v>
      </c>
      <c r="AS203" s="1"/>
      <c r="AT203" s="1"/>
      <c r="AU203" s="2">
        <f t="shared" si="172"/>
        <v>0</v>
      </c>
      <c r="AW203" s="1"/>
      <c r="AX203" s="1"/>
      <c r="AY203" s="1"/>
      <c r="AZ203" s="2">
        <f t="shared" si="199"/>
        <v>0</v>
      </c>
      <c r="BA203" s="2">
        <f>SUM(AF203,AH203,-AZ203,-Table110[[#This Row],[Sale Fee]])</f>
        <v>0</v>
      </c>
      <c r="BC203" s="1"/>
      <c r="BD203" s="1"/>
      <c r="BE203" s="1"/>
    </row>
    <row r="204" spans="1:57" x14ac:dyDescent="0.25">
      <c r="A204" s="1"/>
      <c r="B204" s="1"/>
      <c r="E204" s="4"/>
      <c r="F204" s="4"/>
      <c r="Q204" s="1"/>
      <c r="R204" s="1"/>
      <c r="S204" s="1">
        <f t="shared" si="200"/>
        <v>0</v>
      </c>
      <c r="U204" s="1"/>
      <c r="V204" s="1"/>
      <c r="W204" s="1">
        <f>U204*V204</f>
        <v>0</v>
      </c>
      <c r="X204" s="1"/>
      <c r="Y204" s="1"/>
      <c r="Z204" s="1">
        <f>Table110[[#This Row],[Quantity2]]*Table110[[#This Row],[U Cost]]</f>
        <v>0</v>
      </c>
      <c r="AB204" s="1"/>
      <c r="AC204" s="1"/>
      <c r="AD204" s="1">
        <f t="shared" si="169"/>
        <v>0</v>
      </c>
      <c r="AE204" s="1"/>
      <c r="AF204" s="1">
        <f>SUM(Table110[[#This Row],[Total 
Paid]:[Shipping 
Charged]])</f>
        <v>0</v>
      </c>
      <c r="AG204" s="1"/>
      <c r="AH204" s="1"/>
      <c r="AI204" s="1">
        <f t="shared" si="171"/>
        <v>0</v>
      </c>
      <c r="AK204" s="1"/>
      <c r="AL204" s="1"/>
      <c r="AM204" s="1"/>
      <c r="AN204" s="1"/>
      <c r="AP204" s="30"/>
      <c r="AQ204" s="1"/>
      <c r="AR204" s="1">
        <f t="shared" si="197"/>
        <v>0</v>
      </c>
      <c r="AS204" s="1"/>
      <c r="AT204" s="1"/>
      <c r="AU204" s="2">
        <f t="shared" si="172"/>
        <v>0</v>
      </c>
      <c r="AW204" s="1"/>
      <c r="AX204" s="1"/>
      <c r="AY204" s="1"/>
      <c r="AZ204" s="2">
        <f t="shared" si="199"/>
        <v>0</v>
      </c>
      <c r="BA204" s="2">
        <f>SUM(AF204,AH204,-AZ204,-Table110[[#This Row],[Sale Fee]])</f>
        <v>0</v>
      </c>
      <c r="BC204" s="1"/>
      <c r="BD204" s="1"/>
      <c r="BE204" s="1"/>
    </row>
    <row r="205" spans="1:57" x14ac:dyDescent="0.25">
      <c r="A205" s="1"/>
      <c r="B205" s="1"/>
      <c r="E205" s="4"/>
      <c r="F205" s="4"/>
      <c r="Q205" s="1"/>
      <c r="R205" s="1"/>
      <c r="S205" s="1">
        <f t="shared" si="200"/>
        <v>0</v>
      </c>
      <c r="U205" s="1"/>
      <c r="V205" s="1"/>
      <c r="W205" s="1">
        <f t="shared" ref="W205:W213" si="207">U205*V205</f>
        <v>0</v>
      </c>
      <c r="X205" s="1"/>
      <c r="Y205" s="1"/>
      <c r="Z205" s="1">
        <f>Table110[[#This Row],[Quantity2]]*Table110[[#This Row],[U Cost]]</f>
        <v>0</v>
      </c>
      <c r="AB205" s="1"/>
      <c r="AC205" s="1"/>
      <c r="AD205" s="1">
        <f t="shared" si="169"/>
        <v>0</v>
      </c>
      <c r="AE205" s="1"/>
      <c r="AF205" s="1">
        <f>SUM(Table110[[#This Row],[Total 
Paid]:[Shipping 
Charged]])</f>
        <v>0</v>
      </c>
      <c r="AG205" s="1"/>
      <c r="AH205" s="1"/>
      <c r="AI205" s="1">
        <f t="shared" si="171"/>
        <v>0</v>
      </c>
      <c r="AK205" s="1"/>
      <c r="AL205" s="1"/>
      <c r="AM205" s="1"/>
      <c r="AN205" s="1"/>
      <c r="AP205" s="30"/>
      <c r="AQ205" s="1"/>
      <c r="AR205" s="1">
        <f t="shared" si="197"/>
        <v>0</v>
      </c>
      <c r="AS205" s="1"/>
      <c r="AT205" s="1"/>
      <c r="AU205" s="2">
        <f t="shared" si="172"/>
        <v>0</v>
      </c>
      <c r="AW205" s="1"/>
      <c r="AX205" s="1"/>
      <c r="AY205" s="1"/>
      <c r="AZ205" s="2">
        <f t="shared" si="199"/>
        <v>0</v>
      </c>
      <c r="BA205" s="2">
        <f>SUM(AF205,AH205,-AZ205,-Table110[[#This Row],[Sale Fee]])</f>
        <v>0</v>
      </c>
      <c r="BC205" s="1"/>
      <c r="BD205" s="1"/>
      <c r="BE205" s="1"/>
    </row>
    <row r="206" spans="1:57" x14ac:dyDescent="0.25">
      <c r="A206" s="1"/>
      <c r="B206" s="1"/>
      <c r="E206" s="4"/>
      <c r="F206" s="4"/>
      <c r="Q206" s="1"/>
      <c r="R206" s="1"/>
      <c r="S206" s="1">
        <f t="shared" si="200"/>
        <v>0</v>
      </c>
      <c r="U206" s="1"/>
      <c r="V206" s="1"/>
      <c r="W206" s="1">
        <f t="shared" si="207"/>
        <v>0</v>
      </c>
      <c r="X206" s="1"/>
      <c r="Y206" s="1"/>
      <c r="Z206" s="1">
        <f>Table110[[#This Row],[Quantity2]]*Table110[[#This Row],[U Cost]]</f>
        <v>0</v>
      </c>
      <c r="AB206" s="1"/>
      <c r="AC206" s="1"/>
      <c r="AD206" s="1">
        <f t="shared" si="169"/>
        <v>0</v>
      </c>
      <c r="AE206" s="1"/>
      <c r="AF206" s="1">
        <f>SUM(Table110[[#This Row],[Total 
Paid]:[Shipping 
Charged]])</f>
        <v>0</v>
      </c>
      <c r="AG206" s="1"/>
      <c r="AH206" s="1"/>
      <c r="AI206" s="1">
        <f t="shared" si="171"/>
        <v>0</v>
      </c>
      <c r="AK206" s="1"/>
      <c r="AL206" s="1"/>
      <c r="AM206" s="1"/>
      <c r="AN206" s="1"/>
      <c r="AP206" s="30"/>
      <c r="AQ206" s="1"/>
      <c r="AR206" s="1">
        <f t="shared" si="197"/>
        <v>0</v>
      </c>
      <c r="AS206" s="1"/>
      <c r="AT206" s="1"/>
      <c r="AU206" s="2">
        <f t="shared" si="172"/>
        <v>0</v>
      </c>
      <c r="AW206" s="1"/>
      <c r="AX206" s="1"/>
      <c r="AY206" s="1"/>
      <c r="AZ206" s="2">
        <f t="shared" si="199"/>
        <v>0</v>
      </c>
      <c r="BA206" s="2">
        <f>SUM(AF206,AH206,-AZ206,-Table110[[#This Row],[Sale Fee]])</f>
        <v>0</v>
      </c>
      <c r="BC206" s="1"/>
      <c r="BD206" s="1"/>
      <c r="BE206" s="1"/>
    </row>
    <row r="207" spans="1:57" x14ac:dyDescent="0.25">
      <c r="A207" s="1"/>
      <c r="B207" s="1"/>
      <c r="E207" s="4"/>
      <c r="F207" s="4"/>
      <c r="Q207" s="1"/>
      <c r="R207" s="1"/>
      <c r="S207" s="1">
        <f t="shared" si="200"/>
        <v>0</v>
      </c>
      <c r="U207" s="1"/>
      <c r="V207" s="1"/>
      <c r="W207" s="1">
        <f t="shared" si="207"/>
        <v>0</v>
      </c>
      <c r="X207" s="1"/>
      <c r="Y207" s="1"/>
      <c r="Z207" s="1">
        <f>Table110[[#This Row],[Quantity2]]*Table110[[#This Row],[U Cost]]</f>
        <v>0</v>
      </c>
      <c r="AB207" s="1"/>
      <c r="AC207" s="1"/>
      <c r="AD207" s="1">
        <f t="shared" si="169"/>
        <v>0</v>
      </c>
      <c r="AE207" s="1"/>
      <c r="AF207" s="1">
        <f>SUM(Table110[[#This Row],[Total 
Paid]:[Shipping 
Charged]])</f>
        <v>0</v>
      </c>
      <c r="AG207" s="1"/>
      <c r="AH207" s="1"/>
      <c r="AI207" s="1">
        <f t="shared" si="171"/>
        <v>0</v>
      </c>
      <c r="AK207" s="1"/>
      <c r="AL207" s="1"/>
      <c r="AM207" s="1"/>
      <c r="AN207" s="1"/>
      <c r="AP207" s="30"/>
      <c r="AQ207" s="1"/>
      <c r="AR207" s="1">
        <f t="shared" si="197"/>
        <v>0</v>
      </c>
      <c r="AS207" s="1"/>
      <c r="AT207" s="1"/>
      <c r="AU207" s="2">
        <f t="shared" si="172"/>
        <v>0</v>
      </c>
      <c r="AW207" s="1"/>
      <c r="AX207" s="1"/>
      <c r="AY207" s="1"/>
      <c r="AZ207" s="2">
        <f t="shared" si="199"/>
        <v>0</v>
      </c>
      <c r="BA207" s="2">
        <f>SUM(AF207,AH207,-AZ207,-Table110[[#This Row],[Sale Fee]])</f>
        <v>0</v>
      </c>
      <c r="BC207" s="1"/>
      <c r="BD207" s="1"/>
      <c r="BE207" s="1"/>
    </row>
    <row r="208" spans="1:57" x14ac:dyDescent="0.25">
      <c r="A208" s="1"/>
      <c r="B208" s="1"/>
      <c r="E208" s="4"/>
      <c r="F208" s="4"/>
      <c r="Q208" s="1"/>
      <c r="R208" s="1"/>
      <c r="S208" s="1">
        <f t="shared" si="200"/>
        <v>0</v>
      </c>
      <c r="U208" s="1"/>
      <c r="V208" s="1"/>
      <c r="W208" s="1">
        <f t="shared" si="207"/>
        <v>0</v>
      </c>
      <c r="X208" s="1"/>
      <c r="Y208" s="1"/>
      <c r="Z208" s="1">
        <f>Table110[[#This Row],[Quantity2]]*Table110[[#This Row],[U Cost]]</f>
        <v>0</v>
      </c>
      <c r="AB208" s="1"/>
      <c r="AC208" s="1"/>
      <c r="AD208" s="1">
        <f t="shared" si="169"/>
        <v>0</v>
      </c>
      <c r="AE208" s="1"/>
      <c r="AF208" s="1">
        <f>SUM(Table110[[#This Row],[Total 
Paid]:[Shipping 
Charged]])</f>
        <v>0</v>
      </c>
      <c r="AG208" s="1"/>
      <c r="AH208" s="1"/>
      <c r="AI208" s="1">
        <f t="shared" si="171"/>
        <v>0</v>
      </c>
      <c r="AK208" s="1"/>
      <c r="AL208" s="1"/>
      <c r="AM208" s="1"/>
      <c r="AN208" s="1"/>
      <c r="AP208" s="30"/>
      <c r="AQ208" s="1"/>
      <c r="AR208" s="1">
        <f t="shared" si="197"/>
        <v>0</v>
      </c>
      <c r="AS208" s="1"/>
      <c r="AT208" s="1"/>
      <c r="AU208" s="2">
        <f t="shared" si="172"/>
        <v>0</v>
      </c>
      <c r="AW208" s="1"/>
      <c r="AX208" s="1"/>
      <c r="AY208" s="1"/>
      <c r="AZ208" s="2">
        <f t="shared" si="199"/>
        <v>0</v>
      </c>
      <c r="BA208" s="2">
        <f>SUM(AF208,AH208,-AZ208,-Table110[[#This Row],[Sale Fee]])</f>
        <v>0</v>
      </c>
      <c r="BC208" s="1"/>
      <c r="BD208" s="1"/>
      <c r="BE208" s="1"/>
    </row>
    <row r="209" spans="1:57" x14ac:dyDescent="0.25">
      <c r="A209" s="1"/>
      <c r="B209" s="1"/>
      <c r="E209" s="4"/>
      <c r="F209" s="4"/>
      <c r="Q209" s="1"/>
      <c r="R209" s="1"/>
      <c r="S209" s="1">
        <f t="shared" si="200"/>
        <v>0</v>
      </c>
      <c r="U209" s="1"/>
      <c r="V209" s="1"/>
      <c r="W209" s="1">
        <f t="shared" si="207"/>
        <v>0</v>
      </c>
      <c r="X209" s="1"/>
      <c r="Y209" s="1"/>
      <c r="Z209" s="1">
        <f>Table110[[#This Row],[Quantity2]]*Table110[[#This Row],[U Cost]]</f>
        <v>0</v>
      </c>
      <c r="AB209" s="1"/>
      <c r="AC209" s="1"/>
      <c r="AD209" s="1">
        <f t="shared" si="169"/>
        <v>0</v>
      </c>
      <c r="AE209" s="1"/>
      <c r="AF209" s="1">
        <f>SUM(Table110[[#This Row],[Total 
Paid]:[Shipping 
Charged]])</f>
        <v>0</v>
      </c>
      <c r="AG209" s="1"/>
      <c r="AH209" s="1"/>
      <c r="AI209" s="1">
        <f t="shared" si="171"/>
        <v>0</v>
      </c>
      <c r="AK209" s="1"/>
      <c r="AL209" s="1"/>
      <c r="AM209" s="1"/>
      <c r="AN209" s="1"/>
      <c r="AP209" s="30"/>
      <c r="AQ209" s="1"/>
      <c r="AR209" s="1">
        <f t="shared" si="197"/>
        <v>0</v>
      </c>
      <c r="AS209" s="1"/>
      <c r="AT209" s="1"/>
      <c r="AU209" s="2">
        <f t="shared" si="172"/>
        <v>0</v>
      </c>
      <c r="AW209" s="1"/>
      <c r="AX209" s="1"/>
      <c r="AY209" s="1"/>
      <c r="AZ209" s="2">
        <f t="shared" si="199"/>
        <v>0</v>
      </c>
      <c r="BA209" s="2">
        <f>SUM(AF209,AH209,-AZ209,-Table110[[#This Row],[Sale Fee]])</f>
        <v>0</v>
      </c>
      <c r="BC209" s="1"/>
      <c r="BD209" s="1"/>
      <c r="BE209" s="1"/>
    </row>
    <row r="210" spans="1:57" x14ac:dyDescent="0.25">
      <c r="A210" s="1"/>
      <c r="B210" s="1"/>
      <c r="E210" s="4"/>
      <c r="F210" s="4"/>
      <c r="Q210" s="1"/>
      <c r="R210" s="1"/>
      <c r="S210" s="1">
        <f t="shared" si="200"/>
        <v>0</v>
      </c>
      <c r="U210" s="1"/>
      <c r="V210" s="1"/>
      <c r="W210" s="1">
        <f t="shared" si="207"/>
        <v>0</v>
      </c>
      <c r="X210" s="1"/>
      <c r="Y210" s="1"/>
      <c r="Z210" s="1">
        <f>Table110[[#This Row],[Quantity2]]*Table110[[#This Row],[U Cost]]</f>
        <v>0</v>
      </c>
      <c r="AB210" s="1"/>
      <c r="AC210" s="1"/>
      <c r="AD210" s="1">
        <f t="shared" si="169"/>
        <v>0</v>
      </c>
      <c r="AE210" s="1"/>
      <c r="AF210" s="1">
        <f>SUM(Table110[[#This Row],[Total 
Paid]:[Shipping 
Charged]])</f>
        <v>0</v>
      </c>
      <c r="AG210" s="1"/>
      <c r="AH210" s="1"/>
      <c r="AI210" s="1">
        <f t="shared" si="171"/>
        <v>0</v>
      </c>
      <c r="AK210" s="1"/>
      <c r="AL210" s="1"/>
      <c r="AM210" s="1"/>
      <c r="AN210" s="1"/>
      <c r="AP210" s="30"/>
      <c r="AQ210" s="1"/>
      <c r="AR210" s="1">
        <f t="shared" si="197"/>
        <v>0</v>
      </c>
      <c r="AS210" s="1"/>
      <c r="AT210" s="1"/>
      <c r="AU210" s="2">
        <f t="shared" si="172"/>
        <v>0</v>
      </c>
      <c r="AW210" s="1"/>
      <c r="AX210" s="1"/>
      <c r="AY210" s="1"/>
      <c r="AZ210" s="2">
        <f t="shared" si="199"/>
        <v>0</v>
      </c>
      <c r="BA210" s="2">
        <f>SUM(AF210,AH210,-AZ210,-Table110[[#This Row],[Sale Fee]])</f>
        <v>0</v>
      </c>
      <c r="BC210" s="1"/>
      <c r="BD210" s="1"/>
      <c r="BE210" s="1"/>
    </row>
    <row r="211" spans="1:57" x14ac:dyDescent="0.25">
      <c r="A211" s="1"/>
      <c r="B211" s="1"/>
      <c r="E211" s="4"/>
      <c r="F211" s="4"/>
      <c r="Q211" s="1"/>
      <c r="R211" s="1"/>
      <c r="S211" s="1">
        <f t="shared" si="200"/>
        <v>0</v>
      </c>
      <c r="U211" s="1"/>
      <c r="V211" s="1"/>
      <c r="W211" s="1">
        <f t="shared" si="207"/>
        <v>0</v>
      </c>
      <c r="X211" s="1"/>
      <c r="Y211" s="1"/>
      <c r="Z211" s="1">
        <f>Table110[[#This Row],[Quantity2]]*Table110[[#This Row],[U Cost]]</f>
        <v>0</v>
      </c>
      <c r="AB211" s="1"/>
      <c r="AC211" s="1"/>
      <c r="AD211" s="1">
        <f t="shared" si="169"/>
        <v>0</v>
      </c>
      <c r="AE211" s="1"/>
      <c r="AF211" s="1">
        <f>SUM(Table110[[#This Row],[Total 
Paid]:[Shipping 
Charged]])</f>
        <v>0</v>
      </c>
      <c r="AG211" s="1"/>
      <c r="AH211" s="1"/>
      <c r="AI211" s="1">
        <f t="shared" si="171"/>
        <v>0</v>
      </c>
      <c r="AK211" s="1"/>
      <c r="AL211" s="1"/>
      <c r="AM211" s="1"/>
      <c r="AN211" s="1"/>
      <c r="AP211" s="30"/>
      <c r="AQ211" s="1"/>
      <c r="AR211" s="1">
        <f t="shared" si="197"/>
        <v>0</v>
      </c>
      <c r="AS211" s="1"/>
      <c r="AT211" s="1"/>
      <c r="AU211" s="2">
        <f t="shared" si="172"/>
        <v>0</v>
      </c>
      <c r="AW211" s="1"/>
      <c r="AX211" s="1"/>
      <c r="AY211" s="1"/>
      <c r="AZ211" s="2">
        <f t="shared" si="199"/>
        <v>0</v>
      </c>
      <c r="BA211" s="2">
        <f>SUM(AF211,AH211,-AZ211,-Table110[[#This Row],[Sale Fee]])</f>
        <v>0</v>
      </c>
      <c r="BC211" s="1"/>
      <c r="BD211" s="1"/>
      <c r="BE211" s="1"/>
    </row>
    <row r="212" spans="1:57" x14ac:dyDescent="0.25">
      <c r="A212" s="1"/>
      <c r="B212" s="1"/>
      <c r="E212" s="4"/>
      <c r="F212" s="4"/>
      <c r="Q212" s="1"/>
      <c r="R212" s="1"/>
      <c r="S212" s="1">
        <f t="shared" si="200"/>
        <v>0</v>
      </c>
      <c r="U212" s="1"/>
      <c r="V212" s="1"/>
      <c r="W212" s="1">
        <f t="shared" si="207"/>
        <v>0</v>
      </c>
      <c r="X212" s="1"/>
      <c r="Y212" s="1"/>
      <c r="Z212" s="1">
        <f>Table110[[#This Row],[Quantity2]]*Table110[[#This Row],[U Cost]]</f>
        <v>0</v>
      </c>
      <c r="AB212" s="1"/>
      <c r="AC212" s="1"/>
      <c r="AD212" s="1">
        <f t="shared" si="169"/>
        <v>0</v>
      </c>
      <c r="AE212" s="1"/>
      <c r="AF212" s="1">
        <f>SUM(Table110[[#This Row],[Total 
Paid]:[Shipping 
Charged]])</f>
        <v>0</v>
      </c>
      <c r="AG212" s="1"/>
      <c r="AH212" s="1"/>
      <c r="AI212" s="1">
        <f t="shared" si="171"/>
        <v>0</v>
      </c>
      <c r="AK212" s="1"/>
      <c r="AL212" s="1"/>
      <c r="AM212" s="1"/>
      <c r="AN212" s="1"/>
      <c r="AP212" s="30"/>
      <c r="AQ212" s="1"/>
      <c r="AR212" s="1">
        <f t="shared" si="197"/>
        <v>0</v>
      </c>
      <c r="AS212" s="1"/>
      <c r="AT212" s="1"/>
      <c r="AU212" s="2">
        <f t="shared" si="172"/>
        <v>0</v>
      </c>
      <c r="AW212" s="1"/>
      <c r="AX212" s="1"/>
      <c r="AY212" s="1"/>
      <c r="AZ212" s="2">
        <f t="shared" si="199"/>
        <v>0</v>
      </c>
      <c r="BA212" s="2">
        <f>SUM(AF212,AH212,-AZ212,-Table110[[#This Row],[Sale Fee]])</f>
        <v>0</v>
      </c>
      <c r="BC212" s="1"/>
      <c r="BD212" s="1"/>
      <c r="BE212" s="1"/>
    </row>
    <row r="213" spans="1:57" x14ac:dyDescent="0.25">
      <c r="A213" s="1"/>
      <c r="B213" s="1"/>
      <c r="E213" s="4"/>
      <c r="F213" s="4"/>
      <c r="Q213" s="1"/>
      <c r="R213" s="1"/>
      <c r="S213" s="1">
        <f t="shared" si="200"/>
        <v>0</v>
      </c>
      <c r="U213" s="1"/>
      <c r="V213" s="1"/>
      <c r="W213" s="1">
        <f t="shared" si="207"/>
        <v>0</v>
      </c>
      <c r="X213" s="1"/>
      <c r="Y213" s="1"/>
      <c r="Z213" s="1">
        <f>Table110[[#This Row],[Quantity2]]*Table110[[#This Row],[U Cost]]</f>
        <v>0</v>
      </c>
      <c r="AB213" s="1"/>
      <c r="AC213" s="1"/>
      <c r="AD213" s="1">
        <f t="shared" si="169"/>
        <v>0</v>
      </c>
      <c r="AE213" s="1"/>
      <c r="AF213" s="1">
        <f>SUM(Table110[[#This Row],[Total 
Paid]:[Shipping 
Charged]])</f>
        <v>0</v>
      </c>
      <c r="AG213" s="1"/>
      <c r="AH213" s="1"/>
      <c r="AI213" s="1">
        <f t="shared" si="171"/>
        <v>0</v>
      </c>
      <c r="AK213" s="1"/>
      <c r="AL213" s="1"/>
      <c r="AM213" s="1"/>
      <c r="AN213" s="1"/>
      <c r="AP213" s="30"/>
      <c r="AQ213" s="1"/>
      <c r="AR213" s="1">
        <f t="shared" si="197"/>
        <v>0</v>
      </c>
      <c r="AS213" s="1"/>
      <c r="AT213" s="1"/>
      <c r="AU213" s="2">
        <f t="shared" si="172"/>
        <v>0</v>
      </c>
      <c r="AW213" s="1"/>
      <c r="AX213" s="1"/>
      <c r="AY213" s="1"/>
      <c r="AZ213" s="2">
        <f t="shared" si="199"/>
        <v>0</v>
      </c>
      <c r="BA213" s="2">
        <f>SUM(AF213,AH213,-AZ213,-Table110[[#This Row],[Sale Fee]])</f>
        <v>0</v>
      </c>
      <c r="BC213" s="1"/>
      <c r="BD213" s="1"/>
      <c r="BE213" s="1"/>
    </row>
    <row r="214" spans="1:57" x14ac:dyDescent="0.25">
      <c r="A214" s="1"/>
      <c r="B214" s="1"/>
      <c r="E214" s="4"/>
      <c r="F214" s="4"/>
      <c r="Q214" s="1"/>
      <c r="R214" s="1"/>
      <c r="S214" s="1">
        <f t="shared" si="200"/>
        <v>0</v>
      </c>
      <c r="U214" s="1"/>
      <c r="V214" s="1"/>
      <c r="W214" s="1">
        <f t="shared" si="198"/>
        <v>0</v>
      </c>
      <c r="X214" s="1"/>
      <c r="Y214" s="1"/>
      <c r="Z214" s="1">
        <f>Table110[[#This Row],[Quantity2]]*Table110[[#This Row],[U Cost]]</f>
        <v>0</v>
      </c>
      <c r="AB214" s="1"/>
      <c r="AC214" s="1"/>
      <c r="AD214" s="1">
        <f t="shared" si="169"/>
        <v>0</v>
      </c>
      <c r="AE214" s="1"/>
      <c r="AF214" s="1">
        <f>SUM(Table110[[#This Row],[Total 
Paid]:[Shipping 
Charged]])</f>
        <v>0</v>
      </c>
      <c r="AG214" s="1"/>
      <c r="AH214" s="1"/>
      <c r="AI214" s="1">
        <f t="shared" si="171"/>
        <v>0</v>
      </c>
      <c r="AK214" s="1"/>
      <c r="AL214" s="1"/>
      <c r="AM214" s="1"/>
      <c r="AN214" s="1"/>
      <c r="AP214" s="30"/>
      <c r="AQ214" s="1"/>
      <c r="AR214" s="1">
        <f t="shared" si="197"/>
        <v>0</v>
      </c>
      <c r="AS214" s="1"/>
      <c r="AT214" s="1"/>
      <c r="AU214" s="2">
        <f t="shared" si="172"/>
        <v>0</v>
      </c>
      <c r="AW214" s="1"/>
      <c r="AX214" s="1"/>
      <c r="AY214" s="1"/>
      <c r="AZ214" s="2">
        <f t="shared" si="199"/>
        <v>0</v>
      </c>
      <c r="BA214" s="2">
        <f>SUM(AF214,AH214,-AZ214,-Table110[[#This Row],[Sale Fee]])</f>
        <v>0</v>
      </c>
      <c r="BC214" s="1"/>
      <c r="BD214" s="1"/>
      <c r="BE214" s="1"/>
    </row>
    <row r="215" spans="1:57" x14ac:dyDescent="0.25">
      <c r="A215" s="1"/>
      <c r="B215" s="1"/>
      <c r="E215" s="4"/>
      <c r="F215" s="4"/>
      <c r="L215" s="51"/>
      <c r="Q215" s="1"/>
      <c r="R215" s="1"/>
      <c r="S215" s="1">
        <f t="shared" si="200"/>
        <v>0</v>
      </c>
      <c r="U215" s="1"/>
      <c r="V215" s="1"/>
      <c r="W215" s="1">
        <f t="shared" si="198"/>
        <v>0</v>
      </c>
      <c r="X215" s="1"/>
      <c r="Y215" s="1"/>
      <c r="Z215" s="1">
        <f>Table110[[#This Row],[Quantity2]]*Table110[[#This Row],[U Cost]]</f>
        <v>0</v>
      </c>
      <c r="AB215" s="1"/>
      <c r="AC215" s="1"/>
      <c r="AD215" s="1">
        <f t="shared" si="169"/>
        <v>0</v>
      </c>
      <c r="AE215" s="1"/>
      <c r="AF215" s="1">
        <f>SUM(Table110[[#This Row],[Total 
Paid]:[Shipping 
Charged]])</f>
        <v>0</v>
      </c>
      <c r="AG215" s="1"/>
      <c r="AH215" s="1"/>
      <c r="AI215" s="1">
        <f t="shared" si="171"/>
        <v>0</v>
      </c>
      <c r="AK215" s="1"/>
      <c r="AL215" s="1"/>
      <c r="AM215" s="1"/>
      <c r="AN215" s="1"/>
      <c r="AP215" s="30"/>
      <c r="AQ215" s="1"/>
      <c r="AR215" s="1">
        <f t="shared" si="197"/>
        <v>0</v>
      </c>
      <c r="AS215" s="1"/>
      <c r="AT215" s="1"/>
      <c r="AU215" s="2">
        <f t="shared" si="172"/>
        <v>0</v>
      </c>
      <c r="AW215" s="1"/>
      <c r="AX215" s="1"/>
      <c r="AY215" s="1"/>
      <c r="AZ215" s="2">
        <f t="shared" si="199"/>
        <v>0</v>
      </c>
      <c r="BA215" s="2">
        <f>SUM(AF215,AH215,-AZ215,-Table110[[#This Row],[Sale Fee]])</f>
        <v>0</v>
      </c>
      <c r="BC215" s="1"/>
      <c r="BD215" s="1"/>
      <c r="BE215" s="1"/>
    </row>
    <row r="216" spans="1:57" x14ac:dyDescent="0.25">
      <c r="A216" s="1"/>
      <c r="B216" s="1"/>
      <c r="E216" s="4"/>
      <c r="F216" s="4"/>
      <c r="L216" s="51"/>
      <c r="Q216" s="1"/>
      <c r="R216" s="1"/>
      <c r="S216" s="1">
        <f t="shared" si="200"/>
        <v>0</v>
      </c>
      <c r="U216" s="1"/>
      <c r="V216" s="1"/>
      <c r="W216" s="1">
        <f t="shared" si="198"/>
        <v>0</v>
      </c>
      <c r="X216" s="1"/>
      <c r="Y216" s="1"/>
      <c r="Z216" s="1">
        <f>Table110[[#This Row],[Quantity2]]*Table110[[#This Row],[U Cost]]</f>
        <v>0</v>
      </c>
      <c r="AB216" s="1"/>
      <c r="AC216" s="1"/>
      <c r="AD216" s="1">
        <f t="shared" si="169"/>
        <v>0</v>
      </c>
      <c r="AE216" s="1"/>
      <c r="AF216" s="1">
        <f>SUM(Table110[[#This Row],[Total 
Paid]:[Shipping 
Charged]])</f>
        <v>0</v>
      </c>
      <c r="AG216" s="1"/>
      <c r="AH216" s="1"/>
      <c r="AI216" s="1">
        <f t="shared" si="171"/>
        <v>0</v>
      </c>
      <c r="AK216" s="1"/>
      <c r="AL216" s="1"/>
      <c r="AM216" s="1"/>
      <c r="AN216" s="1"/>
      <c r="AP216" s="30"/>
      <c r="AQ216" s="1"/>
      <c r="AR216" s="1">
        <f t="shared" si="197"/>
        <v>0</v>
      </c>
      <c r="AS216" s="1"/>
      <c r="AT216" s="1"/>
      <c r="AU216" s="2">
        <f t="shared" si="172"/>
        <v>0</v>
      </c>
      <c r="AW216" s="1"/>
      <c r="AX216" s="1"/>
      <c r="AY216" s="1"/>
      <c r="AZ216" s="2">
        <f t="shared" si="199"/>
        <v>0</v>
      </c>
      <c r="BA216" s="2">
        <f>SUM(AF216,AH216,-AZ216,-Table110[[#This Row],[Sale Fee]])</f>
        <v>0</v>
      </c>
      <c r="BC216" s="1"/>
      <c r="BD216" s="1"/>
      <c r="BE216" s="1"/>
    </row>
    <row r="217" spans="1:57" x14ac:dyDescent="0.25">
      <c r="A217" s="1"/>
      <c r="B217" s="1"/>
      <c r="E217" s="4"/>
      <c r="F217" s="4"/>
      <c r="Q217" s="1"/>
      <c r="R217" s="1"/>
      <c r="S217" s="1">
        <f t="shared" si="200"/>
        <v>0</v>
      </c>
      <c r="U217" s="1"/>
      <c r="V217" s="1"/>
      <c r="W217" s="1">
        <f t="shared" si="198"/>
        <v>0</v>
      </c>
      <c r="X217" s="1"/>
      <c r="Y217" s="1"/>
      <c r="Z217" s="1">
        <f>Table110[[#This Row],[Quantity2]]*Table110[[#This Row],[U Cost]]</f>
        <v>0</v>
      </c>
      <c r="AB217" s="1"/>
      <c r="AC217" s="1"/>
      <c r="AD217" s="1">
        <f t="shared" si="169"/>
        <v>0</v>
      </c>
      <c r="AE217" s="1"/>
      <c r="AF217" s="1">
        <f>SUM(Table110[[#This Row],[Total 
Paid]:[Shipping 
Charged]])</f>
        <v>0</v>
      </c>
      <c r="AG217" s="1"/>
      <c r="AH217" s="1"/>
      <c r="AI217" s="1">
        <f t="shared" si="171"/>
        <v>0</v>
      </c>
      <c r="AK217" s="1"/>
      <c r="AL217" s="1"/>
      <c r="AM217" s="1"/>
      <c r="AN217" s="1"/>
      <c r="AP217" s="30"/>
      <c r="AQ217" s="1"/>
      <c r="AR217" s="1">
        <f t="shared" si="197"/>
        <v>0</v>
      </c>
      <c r="AS217" s="1"/>
      <c r="AT217" s="1"/>
      <c r="AU217" s="2">
        <f t="shared" si="172"/>
        <v>0</v>
      </c>
      <c r="AW217" s="1"/>
      <c r="AX217" s="1"/>
      <c r="AY217" s="1"/>
      <c r="AZ217" s="2">
        <f t="shared" si="199"/>
        <v>0</v>
      </c>
      <c r="BA217" s="2">
        <f>SUM(AF217,AH217,-AZ217,-Table110[[#This Row],[Sale Fee]])</f>
        <v>0</v>
      </c>
      <c r="BC217" s="1"/>
      <c r="BD217" s="1"/>
      <c r="BE217" s="1"/>
    </row>
    <row r="218" spans="1:57" x14ac:dyDescent="0.25">
      <c r="A218" s="1"/>
      <c r="B218" s="1"/>
      <c r="E218" s="4"/>
      <c r="F218" s="4"/>
      <c r="Q218" s="1"/>
      <c r="R218" s="1"/>
      <c r="S218" s="1">
        <f t="shared" si="200"/>
        <v>0</v>
      </c>
      <c r="U218" s="1"/>
      <c r="V218" s="1"/>
      <c r="W218" s="1">
        <f t="shared" si="198"/>
        <v>0</v>
      </c>
      <c r="X218" s="1"/>
      <c r="Y218" s="1"/>
      <c r="Z218" s="1">
        <f>Table110[[#This Row],[Quantity2]]*Table110[[#This Row],[U Cost]]</f>
        <v>0</v>
      </c>
      <c r="AB218" s="1"/>
      <c r="AC218" s="1"/>
      <c r="AD218" s="1">
        <f t="shared" si="169"/>
        <v>0</v>
      </c>
      <c r="AE218" s="1"/>
      <c r="AF218" s="1">
        <f>SUM(Table110[[#This Row],[Total 
Paid]:[Shipping 
Charged]])</f>
        <v>0</v>
      </c>
      <c r="AG218" s="1"/>
      <c r="AH218" s="1"/>
      <c r="AI218" s="1">
        <f t="shared" si="171"/>
        <v>0</v>
      </c>
      <c r="AK218" s="1"/>
      <c r="AL218" s="1"/>
      <c r="AM218" s="1"/>
      <c r="AN218" s="1"/>
      <c r="AP218" s="30"/>
      <c r="AQ218" s="1"/>
      <c r="AR218" s="1">
        <f t="shared" si="197"/>
        <v>0</v>
      </c>
      <c r="AS218" s="1"/>
      <c r="AT218" s="1"/>
      <c r="AU218" s="2">
        <f t="shared" si="172"/>
        <v>0</v>
      </c>
      <c r="AW218" s="1"/>
      <c r="AX218" s="1"/>
      <c r="AY218" s="1"/>
      <c r="AZ218" s="2">
        <f t="shared" si="199"/>
        <v>0</v>
      </c>
      <c r="BA218" s="2">
        <f>SUM(AF218,AH218,-AZ218,-Table110[[#This Row],[Sale Fee]])</f>
        <v>0</v>
      </c>
      <c r="BC218" s="1"/>
      <c r="BD218" s="1"/>
      <c r="BE218" s="1"/>
    </row>
    <row r="219" spans="1:57" x14ac:dyDescent="0.25">
      <c r="A219" s="1"/>
      <c r="B219" s="1"/>
      <c r="E219" s="4"/>
      <c r="F219" s="4"/>
      <c r="Q219" s="1"/>
      <c r="R219" s="1"/>
      <c r="S219" s="1">
        <f t="shared" si="200"/>
        <v>0</v>
      </c>
      <c r="U219" s="1"/>
      <c r="V219" s="1"/>
      <c r="W219" s="1">
        <f t="shared" si="198"/>
        <v>0</v>
      </c>
      <c r="X219" s="1"/>
      <c r="Y219" s="1"/>
      <c r="Z219" s="1">
        <f>Table110[[#This Row],[Quantity2]]*Table110[[#This Row],[U Cost]]</f>
        <v>0</v>
      </c>
      <c r="AB219" s="1"/>
      <c r="AC219" s="1"/>
      <c r="AD219" s="1">
        <f t="shared" si="169"/>
        <v>0</v>
      </c>
      <c r="AE219" s="1"/>
      <c r="AF219" s="1">
        <f>SUM(Table110[[#This Row],[Total 
Paid]:[Shipping 
Charged]])</f>
        <v>0</v>
      </c>
      <c r="AG219" s="1"/>
      <c r="AH219" s="1"/>
      <c r="AI219" s="1">
        <f t="shared" si="171"/>
        <v>0</v>
      </c>
      <c r="AK219" s="1"/>
      <c r="AL219" s="1"/>
      <c r="AM219" s="1"/>
      <c r="AN219" s="1"/>
      <c r="AP219" s="30"/>
      <c r="AQ219" s="1"/>
      <c r="AR219" s="1">
        <f t="shared" si="197"/>
        <v>0</v>
      </c>
      <c r="AS219" s="1"/>
      <c r="AT219" s="1"/>
      <c r="AU219" s="2">
        <f t="shared" si="172"/>
        <v>0</v>
      </c>
      <c r="AW219" s="1"/>
      <c r="AX219" s="1"/>
      <c r="AY219" s="1"/>
      <c r="AZ219" s="2">
        <f t="shared" si="199"/>
        <v>0</v>
      </c>
      <c r="BA219" s="2">
        <f>SUM(AF219,AH219,-AZ219,-Table110[[#This Row],[Sale Fee]])</f>
        <v>0</v>
      </c>
      <c r="BC219" s="1"/>
      <c r="BD219" s="1"/>
      <c r="BE219" s="1"/>
    </row>
    <row r="220" spans="1:57" x14ac:dyDescent="0.25">
      <c r="A220" s="1"/>
      <c r="B220" s="1"/>
      <c r="E220" s="4"/>
      <c r="F220" s="4"/>
      <c r="Q220" s="1"/>
      <c r="R220" s="1"/>
      <c r="S220" s="1">
        <f t="shared" si="200"/>
        <v>0</v>
      </c>
      <c r="U220" s="1"/>
      <c r="V220" s="1"/>
      <c r="W220" s="1">
        <f t="shared" si="198"/>
        <v>0</v>
      </c>
      <c r="X220" s="1"/>
      <c r="Y220" s="1"/>
      <c r="Z220" s="1">
        <f>Table110[[#This Row],[Quantity2]]*Table110[[#This Row],[U Cost]]</f>
        <v>0</v>
      </c>
      <c r="AB220" s="1"/>
      <c r="AC220" s="1"/>
      <c r="AD220" s="1">
        <f t="shared" si="169"/>
        <v>0</v>
      </c>
      <c r="AE220" s="1"/>
      <c r="AF220" s="1">
        <f>SUM(Table110[[#This Row],[Total 
Paid]:[Shipping 
Charged]])</f>
        <v>0</v>
      </c>
      <c r="AG220" s="1"/>
      <c r="AH220" s="1"/>
      <c r="AI220" s="1">
        <f t="shared" si="171"/>
        <v>0</v>
      </c>
      <c r="AK220" s="1"/>
      <c r="AL220" s="1"/>
      <c r="AM220" s="1"/>
      <c r="AN220" s="1"/>
      <c r="AP220" s="30"/>
      <c r="AQ220" s="1"/>
      <c r="AR220" s="1">
        <f t="shared" si="197"/>
        <v>0</v>
      </c>
      <c r="AS220" s="1"/>
      <c r="AT220" s="1"/>
      <c r="AU220" s="2">
        <f t="shared" si="172"/>
        <v>0</v>
      </c>
      <c r="AW220" s="1"/>
      <c r="AX220" s="1"/>
      <c r="AY220" s="1"/>
      <c r="AZ220" s="2">
        <f t="shared" si="199"/>
        <v>0</v>
      </c>
      <c r="BA220" s="2">
        <f>SUM(AF220,AH220,-AZ220,-Table110[[#This Row],[Sale Fee]])</f>
        <v>0</v>
      </c>
      <c r="BC220" s="1"/>
      <c r="BD220" s="1"/>
      <c r="BE220" s="1"/>
    </row>
    <row r="221" spans="1:57" x14ac:dyDescent="0.25">
      <c r="A221" s="1"/>
      <c r="B221" s="1"/>
      <c r="E221" s="4"/>
      <c r="F221" s="4"/>
      <c r="Q221" s="1"/>
      <c r="R221" s="1"/>
      <c r="S221" s="1">
        <f t="shared" si="200"/>
        <v>0</v>
      </c>
      <c r="U221" s="1"/>
      <c r="V221" s="1"/>
      <c r="W221" s="1">
        <f t="shared" si="198"/>
        <v>0</v>
      </c>
      <c r="X221" s="1"/>
      <c r="Y221" s="1"/>
      <c r="Z221" s="1">
        <f>Table110[[#This Row],[Quantity2]]*Table110[[#This Row],[U Cost]]</f>
        <v>0</v>
      </c>
      <c r="AB221" s="1"/>
      <c r="AC221" s="1"/>
      <c r="AD221" s="1">
        <f t="shared" si="169"/>
        <v>0</v>
      </c>
      <c r="AE221" s="1"/>
      <c r="AF221" s="1">
        <f>SUM(Table110[[#This Row],[Total 
Paid]:[Shipping 
Charged]])</f>
        <v>0</v>
      </c>
      <c r="AG221" s="1"/>
      <c r="AH221" s="1"/>
      <c r="AI221" s="1">
        <f t="shared" si="171"/>
        <v>0</v>
      </c>
      <c r="AK221" s="1"/>
      <c r="AL221" s="1"/>
      <c r="AM221" s="1"/>
      <c r="AN221" s="1"/>
      <c r="AP221" s="30"/>
      <c r="AQ221" s="1"/>
      <c r="AR221" s="1">
        <f t="shared" ref="AR221:AR284" si="208">AQ221*AP221</f>
        <v>0</v>
      </c>
      <c r="AS221" s="1"/>
      <c r="AT221" s="1"/>
      <c r="AU221" s="2">
        <f t="shared" si="172"/>
        <v>0</v>
      </c>
      <c r="AW221" s="1"/>
      <c r="AX221" s="1"/>
      <c r="AY221" s="1"/>
      <c r="AZ221" s="2">
        <f t="shared" si="199"/>
        <v>0</v>
      </c>
      <c r="BA221" s="2">
        <f>SUM(AF221,AH221,-AZ221,-Table110[[#This Row],[Sale Fee]])</f>
        <v>0</v>
      </c>
      <c r="BC221" s="1"/>
      <c r="BD221" s="1"/>
      <c r="BE221" s="1"/>
    </row>
    <row r="222" spans="1:57" x14ac:dyDescent="0.25">
      <c r="A222" s="1"/>
      <c r="B222" s="1"/>
      <c r="E222" s="4"/>
      <c r="F222" s="4"/>
      <c r="L222" s="50"/>
      <c r="Q222" s="1"/>
      <c r="R222" s="1"/>
      <c r="S222" s="1">
        <f t="shared" si="200"/>
        <v>0</v>
      </c>
      <c r="W222" s="1">
        <f t="shared" si="198"/>
        <v>0</v>
      </c>
      <c r="X222" s="1"/>
      <c r="Y222" s="1"/>
      <c r="Z222" s="1">
        <f>Table110[[#This Row],[Quantity2]]*Table110[[#This Row],[U Cost]]</f>
        <v>0</v>
      </c>
      <c r="AB222" s="1"/>
      <c r="AC222" s="1"/>
      <c r="AD222" s="1">
        <f t="shared" si="169"/>
        <v>0</v>
      </c>
      <c r="AE222" s="1"/>
      <c r="AF222" s="1">
        <f>SUM(Table110[[#This Row],[Total 
Paid]:[Shipping 
Charged]])</f>
        <v>0</v>
      </c>
      <c r="AG222" s="1"/>
      <c r="AH222" s="1"/>
      <c r="AI222" s="1">
        <f t="shared" si="171"/>
        <v>0</v>
      </c>
      <c r="AK222" s="1"/>
      <c r="AL222" s="1"/>
      <c r="AM222" s="1"/>
      <c r="AN222" s="1"/>
      <c r="AP222" s="30"/>
      <c r="AQ222" s="1"/>
      <c r="AR222" s="1">
        <f t="shared" si="208"/>
        <v>0</v>
      </c>
      <c r="AS222" s="1"/>
      <c r="AT222" s="1"/>
      <c r="AU222" s="2">
        <f t="shared" si="172"/>
        <v>0</v>
      </c>
      <c r="AW222" s="1"/>
      <c r="AX222" s="1"/>
      <c r="AY222" s="1"/>
      <c r="AZ222" s="2">
        <f t="shared" si="199"/>
        <v>0</v>
      </c>
      <c r="BA222" s="2">
        <f>SUM(AF222,AH222,-AZ222,-Table110[[#This Row],[Sale Fee]])</f>
        <v>0</v>
      </c>
      <c r="BC222" s="1"/>
      <c r="BD222" s="1"/>
      <c r="BE222" s="1"/>
    </row>
    <row r="223" spans="1:57" x14ac:dyDescent="0.25">
      <c r="A223" s="1"/>
      <c r="B223" s="1"/>
      <c r="E223" s="4"/>
      <c r="F223" s="4"/>
      <c r="L223" s="50"/>
      <c r="Q223" s="1"/>
      <c r="R223" s="1"/>
      <c r="S223" s="1">
        <f t="shared" si="200"/>
        <v>0</v>
      </c>
      <c r="W223" s="1">
        <f t="shared" si="198"/>
        <v>0</v>
      </c>
      <c r="X223" s="1"/>
      <c r="Y223" s="1"/>
      <c r="Z223" s="1">
        <f>Table110[[#This Row],[Quantity2]]*Table110[[#This Row],[U Cost]]</f>
        <v>0</v>
      </c>
      <c r="AB223" s="1"/>
      <c r="AC223" s="1"/>
      <c r="AD223" s="1">
        <f t="shared" si="169"/>
        <v>0</v>
      </c>
      <c r="AE223" s="1"/>
      <c r="AF223" s="1">
        <f>SUM(Table110[[#This Row],[Total 
Paid]:[Shipping 
Charged]])</f>
        <v>0</v>
      </c>
      <c r="AG223" s="1"/>
      <c r="AH223" s="1"/>
      <c r="AI223" s="1">
        <f t="shared" si="171"/>
        <v>0</v>
      </c>
      <c r="AK223" s="1"/>
      <c r="AL223" s="1"/>
      <c r="AM223" s="1"/>
      <c r="AN223" s="1"/>
      <c r="AP223" s="30"/>
      <c r="AQ223" s="1"/>
      <c r="AR223" s="1">
        <f t="shared" si="208"/>
        <v>0</v>
      </c>
      <c r="AS223" s="1"/>
      <c r="AT223" s="1"/>
      <c r="AU223" s="2">
        <f t="shared" si="172"/>
        <v>0</v>
      </c>
      <c r="AW223" s="1"/>
      <c r="AX223" s="1"/>
      <c r="AY223" s="1"/>
      <c r="AZ223" s="2">
        <f t="shared" si="199"/>
        <v>0</v>
      </c>
      <c r="BA223" s="2">
        <f>SUM(AF223,AH223,-AZ223,-Table110[[#This Row],[Sale Fee]])</f>
        <v>0</v>
      </c>
      <c r="BC223" s="1"/>
      <c r="BD223" s="1"/>
      <c r="BE223" s="1"/>
    </row>
    <row r="224" spans="1:57" x14ac:dyDescent="0.25">
      <c r="A224" s="1"/>
      <c r="B224" s="1"/>
      <c r="E224" s="4"/>
      <c r="F224" s="4"/>
      <c r="Q224" s="1"/>
      <c r="R224" s="1"/>
      <c r="S224" s="1">
        <f t="shared" si="200"/>
        <v>0</v>
      </c>
      <c r="U224" s="1"/>
      <c r="V224" s="1"/>
      <c r="W224" s="1">
        <f t="shared" si="198"/>
        <v>0</v>
      </c>
      <c r="X224" s="1"/>
      <c r="Y224" s="1"/>
      <c r="Z224" s="1">
        <f>Table110[[#This Row],[Quantity2]]*Table110[[#This Row],[U Cost]]</f>
        <v>0</v>
      </c>
      <c r="AB224" s="1"/>
      <c r="AC224" s="1"/>
      <c r="AD224" s="1">
        <f t="shared" si="169"/>
        <v>0</v>
      </c>
      <c r="AE224" s="1"/>
      <c r="AF224" s="1">
        <f>SUM(Table110[[#This Row],[Total 
Paid]:[Shipping 
Charged]])</f>
        <v>0</v>
      </c>
      <c r="AG224" s="1"/>
      <c r="AH224" s="1"/>
      <c r="AI224" s="1">
        <f t="shared" si="171"/>
        <v>0</v>
      </c>
      <c r="AK224" s="1"/>
      <c r="AL224" s="1"/>
      <c r="AM224" s="1"/>
      <c r="AN224" s="1"/>
      <c r="AP224" s="30"/>
      <c r="AQ224" s="1"/>
      <c r="AR224" s="1">
        <f t="shared" si="208"/>
        <v>0</v>
      </c>
      <c r="AS224" s="1"/>
      <c r="AT224" s="1"/>
      <c r="AU224" s="2">
        <f t="shared" si="172"/>
        <v>0</v>
      </c>
      <c r="AW224" s="1"/>
      <c r="AX224" s="1"/>
      <c r="AY224" s="1"/>
      <c r="AZ224" s="2">
        <f t="shared" si="199"/>
        <v>0</v>
      </c>
      <c r="BA224" s="2">
        <f>SUM(AF224,AH224,-AZ224,-Table110[[#This Row],[Sale Fee]])</f>
        <v>0</v>
      </c>
      <c r="BC224" s="1"/>
      <c r="BD224" s="1"/>
      <c r="BE224" s="1"/>
    </row>
    <row r="225" spans="1:57" x14ac:dyDescent="0.25">
      <c r="A225" s="1"/>
      <c r="B225" s="1"/>
      <c r="E225" s="4"/>
      <c r="F225" s="4"/>
      <c r="Q225" s="1"/>
      <c r="R225" s="1"/>
      <c r="S225" s="1">
        <f t="shared" si="200"/>
        <v>0</v>
      </c>
      <c r="U225" s="1"/>
      <c r="V225" s="1"/>
      <c r="W225" s="1">
        <f t="shared" si="198"/>
        <v>0</v>
      </c>
      <c r="X225" s="1"/>
      <c r="Y225" s="1"/>
      <c r="Z225" s="1">
        <f>Table110[[#This Row],[Quantity2]]*Table110[[#This Row],[U Cost]]</f>
        <v>0</v>
      </c>
      <c r="AB225" s="1"/>
      <c r="AC225" s="1"/>
      <c r="AD225" s="1">
        <f t="shared" si="169"/>
        <v>0</v>
      </c>
      <c r="AE225" s="1"/>
      <c r="AF225" s="1">
        <f>SUM(Table110[[#This Row],[Total 
Paid]:[Shipping 
Charged]])</f>
        <v>0</v>
      </c>
      <c r="AG225" s="1"/>
      <c r="AH225" s="1"/>
      <c r="AI225" s="1">
        <f t="shared" si="171"/>
        <v>0</v>
      </c>
      <c r="AK225" s="1"/>
      <c r="AL225" s="1"/>
      <c r="AM225" s="1"/>
      <c r="AN225" s="1"/>
      <c r="AP225" s="30"/>
      <c r="AQ225" s="1"/>
      <c r="AR225" s="1">
        <f t="shared" si="208"/>
        <v>0</v>
      </c>
      <c r="AS225" s="1"/>
      <c r="AT225" s="1"/>
      <c r="AU225" s="2">
        <f t="shared" si="172"/>
        <v>0</v>
      </c>
      <c r="AW225" s="1"/>
      <c r="AX225" s="1"/>
      <c r="AY225" s="1"/>
      <c r="AZ225" s="2">
        <f t="shared" si="199"/>
        <v>0</v>
      </c>
      <c r="BA225" s="2">
        <f>SUM(AF225,AH225,-AZ225,-Table110[[#This Row],[Sale Fee]])</f>
        <v>0</v>
      </c>
      <c r="BC225" s="1"/>
      <c r="BD225" s="1"/>
      <c r="BE225" s="1"/>
    </row>
    <row r="226" spans="1:57" x14ac:dyDescent="0.25">
      <c r="A226" s="1"/>
      <c r="B226" s="1"/>
      <c r="E226" s="4"/>
      <c r="F226" s="4"/>
      <c r="Q226" s="1"/>
      <c r="R226" s="1"/>
      <c r="S226" s="1">
        <f t="shared" si="200"/>
        <v>0</v>
      </c>
      <c r="U226" s="1"/>
      <c r="V226" s="1"/>
      <c r="W226" s="1">
        <f t="shared" si="198"/>
        <v>0</v>
      </c>
      <c r="X226" s="1"/>
      <c r="Y226" s="1"/>
      <c r="Z226" s="1">
        <f>Table110[[#This Row],[Quantity2]]*Table110[[#This Row],[U Cost]]</f>
        <v>0</v>
      </c>
      <c r="AB226" s="1"/>
      <c r="AC226" s="1"/>
      <c r="AD226" s="1">
        <f t="shared" si="169"/>
        <v>0</v>
      </c>
      <c r="AE226" s="1"/>
      <c r="AF226" s="1">
        <f>SUM(Table110[[#This Row],[Total 
Paid]:[Shipping 
Charged]])</f>
        <v>0</v>
      </c>
      <c r="AG226" s="1"/>
      <c r="AH226" s="1"/>
      <c r="AI226" s="1">
        <f t="shared" si="171"/>
        <v>0</v>
      </c>
      <c r="AK226" s="1"/>
      <c r="AL226" s="1"/>
      <c r="AM226" s="1"/>
      <c r="AN226" s="1"/>
      <c r="AP226" s="30"/>
      <c r="AQ226" s="1"/>
      <c r="AR226" s="1">
        <f t="shared" si="208"/>
        <v>0</v>
      </c>
      <c r="AS226" s="1"/>
      <c r="AT226" s="1"/>
      <c r="AU226" s="2">
        <f t="shared" si="172"/>
        <v>0</v>
      </c>
      <c r="AW226" s="1"/>
      <c r="AX226" s="1"/>
      <c r="AY226" s="1"/>
      <c r="AZ226" s="2">
        <f t="shared" si="199"/>
        <v>0</v>
      </c>
      <c r="BA226" s="2">
        <f>SUM(AF226,AH226,-AZ226,-Table110[[#This Row],[Sale Fee]])</f>
        <v>0</v>
      </c>
      <c r="BC226" s="1"/>
      <c r="BD226" s="1"/>
      <c r="BE226" s="1"/>
    </row>
    <row r="227" spans="1:57" x14ac:dyDescent="0.25">
      <c r="A227" s="1"/>
      <c r="B227" s="1"/>
      <c r="E227" s="4"/>
      <c r="F227" s="4"/>
      <c r="Q227" s="1"/>
      <c r="R227" s="1"/>
      <c r="S227" s="1">
        <f t="shared" si="200"/>
        <v>0</v>
      </c>
      <c r="U227" s="1"/>
      <c r="V227" s="1"/>
      <c r="W227" s="1">
        <f t="shared" si="198"/>
        <v>0</v>
      </c>
      <c r="X227" s="1"/>
      <c r="Y227" s="1"/>
      <c r="Z227" s="1">
        <f>Table110[[#This Row],[Quantity2]]*Table110[[#This Row],[U Cost]]</f>
        <v>0</v>
      </c>
      <c r="AB227" s="1"/>
      <c r="AC227" s="1"/>
      <c r="AD227" s="1">
        <f t="shared" si="169"/>
        <v>0</v>
      </c>
      <c r="AE227" s="1"/>
      <c r="AF227" s="1">
        <f>SUM(Table110[[#This Row],[Total 
Paid]:[Shipping 
Charged]])</f>
        <v>0</v>
      </c>
      <c r="AG227" s="1"/>
      <c r="AH227" s="1"/>
      <c r="AI227" s="1">
        <f t="shared" si="171"/>
        <v>0</v>
      </c>
      <c r="AK227" s="1"/>
      <c r="AL227" s="1"/>
      <c r="AM227" s="1"/>
      <c r="AN227" s="1"/>
      <c r="AP227" s="30"/>
      <c r="AQ227" s="1"/>
      <c r="AR227" s="1">
        <f t="shared" si="208"/>
        <v>0</v>
      </c>
      <c r="AS227" s="1"/>
      <c r="AT227" s="1"/>
      <c r="AU227" s="2">
        <f t="shared" si="172"/>
        <v>0</v>
      </c>
      <c r="AW227" s="1"/>
      <c r="AX227" s="1"/>
      <c r="AY227" s="1"/>
      <c r="AZ227" s="2">
        <f t="shared" si="199"/>
        <v>0</v>
      </c>
      <c r="BA227" s="2">
        <f>SUM(AF227,AH227,-AZ227,-Table110[[#This Row],[Sale Fee]])</f>
        <v>0</v>
      </c>
      <c r="BC227" s="1"/>
      <c r="BD227" s="1"/>
      <c r="BE227" s="1"/>
    </row>
    <row r="228" spans="1:57" x14ac:dyDescent="0.25">
      <c r="A228" s="1"/>
      <c r="B228" s="1"/>
      <c r="E228" s="4"/>
      <c r="F228" s="4"/>
      <c r="Q228" s="1"/>
      <c r="R228" s="1"/>
      <c r="S228" s="1">
        <f t="shared" si="200"/>
        <v>0</v>
      </c>
      <c r="U228" s="1"/>
      <c r="V228" s="1"/>
      <c r="W228" s="1">
        <f t="shared" si="198"/>
        <v>0</v>
      </c>
      <c r="X228" s="1"/>
      <c r="Y228" s="1"/>
      <c r="Z228" s="1">
        <f>Table110[[#This Row],[Quantity2]]*Table110[[#This Row],[U Cost]]</f>
        <v>0</v>
      </c>
      <c r="AB228" s="1"/>
      <c r="AC228" s="1"/>
      <c r="AD228" s="1">
        <f t="shared" si="169"/>
        <v>0</v>
      </c>
      <c r="AE228" s="1"/>
      <c r="AF228" s="1">
        <f>SUM(Table110[[#This Row],[Total 
Paid]:[Shipping 
Charged]])</f>
        <v>0</v>
      </c>
      <c r="AG228" s="1"/>
      <c r="AH228" s="1"/>
      <c r="AI228" s="1">
        <f t="shared" si="171"/>
        <v>0</v>
      </c>
      <c r="AK228" s="1"/>
      <c r="AL228" s="1"/>
      <c r="AM228" s="1"/>
      <c r="AN228" s="1"/>
      <c r="AP228" s="30"/>
      <c r="AQ228" s="1"/>
      <c r="AR228" s="1">
        <f t="shared" si="208"/>
        <v>0</v>
      </c>
      <c r="AS228" s="1"/>
      <c r="AT228" s="1"/>
      <c r="AU228" s="2">
        <f t="shared" si="172"/>
        <v>0</v>
      </c>
      <c r="AW228" s="1"/>
      <c r="AX228" s="1"/>
      <c r="AY228" s="1"/>
      <c r="AZ228" s="2">
        <f t="shared" si="199"/>
        <v>0</v>
      </c>
      <c r="BA228" s="2">
        <f>SUM(AF228,AH228,-AZ228,-Table110[[#This Row],[Sale Fee]])</f>
        <v>0</v>
      </c>
      <c r="BC228" s="1"/>
      <c r="BD228" s="1"/>
      <c r="BE228" s="1"/>
    </row>
    <row r="229" spans="1:57" x14ac:dyDescent="0.25">
      <c r="A229" s="1"/>
      <c r="B229" s="1"/>
      <c r="E229" s="4"/>
      <c r="F229" s="4"/>
      <c r="Q229" s="1"/>
      <c r="R229" s="1"/>
      <c r="S229" s="1">
        <f t="shared" si="200"/>
        <v>0</v>
      </c>
      <c r="U229" s="1"/>
      <c r="V229" s="1"/>
      <c r="W229" s="1">
        <f t="shared" si="198"/>
        <v>0</v>
      </c>
      <c r="X229" s="1"/>
      <c r="Y229" s="1"/>
      <c r="Z229" s="1">
        <f>Table110[[#This Row],[Quantity2]]*Table110[[#This Row],[U Cost]]</f>
        <v>0</v>
      </c>
      <c r="AB229" s="1"/>
      <c r="AC229" s="1"/>
      <c r="AD229" s="1">
        <f t="shared" si="169"/>
        <v>0</v>
      </c>
      <c r="AE229" s="1"/>
      <c r="AF229" s="1">
        <f>SUM(Table110[[#This Row],[Total 
Paid]:[Shipping 
Charged]])</f>
        <v>0</v>
      </c>
      <c r="AG229" s="1"/>
      <c r="AH229" s="1"/>
      <c r="AI229" s="1">
        <f t="shared" si="171"/>
        <v>0</v>
      </c>
      <c r="AK229" s="1"/>
      <c r="AL229" s="1"/>
      <c r="AM229" s="1"/>
      <c r="AN229" s="1"/>
      <c r="AP229" s="30"/>
      <c r="AQ229" s="1"/>
      <c r="AR229" s="1">
        <f t="shared" si="208"/>
        <v>0</v>
      </c>
      <c r="AS229" s="1"/>
      <c r="AT229" s="1"/>
      <c r="AU229" s="2">
        <f t="shared" si="172"/>
        <v>0</v>
      </c>
      <c r="AW229" s="1"/>
      <c r="AX229" s="1"/>
      <c r="AY229" s="1"/>
      <c r="AZ229" s="2">
        <f t="shared" si="199"/>
        <v>0</v>
      </c>
      <c r="BA229" s="2">
        <f>SUM(AF229,AH229,-AZ229,-Table110[[#This Row],[Sale Fee]])</f>
        <v>0</v>
      </c>
      <c r="BC229" s="1"/>
      <c r="BD229" s="1"/>
      <c r="BE229" s="1"/>
    </row>
    <row r="230" spans="1:57" x14ac:dyDescent="0.25">
      <c r="A230" s="1"/>
      <c r="B230" s="1"/>
      <c r="E230" s="4"/>
      <c r="F230" s="4"/>
      <c r="Q230" s="1"/>
      <c r="R230" s="1"/>
      <c r="S230" s="1">
        <f t="shared" si="200"/>
        <v>0</v>
      </c>
      <c r="U230" s="1"/>
      <c r="V230" s="1"/>
      <c r="W230" s="1">
        <f t="shared" si="198"/>
        <v>0</v>
      </c>
      <c r="X230" s="1"/>
      <c r="Y230" s="1"/>
      <c r="Z230" s="1">
        <f>Table110[[#This Row],[Quantity2]]*Table110[[#This Row],[U Cost]]</f>
        <v>0</v>
      </c>
      <c r="AB230" s="1"/>
      <c r="AC230" s="1"/>
      <c r="AD230" s="1">
        <f t="shared" si="169"/>
        <v>0</v>
      </c>
      <c r="AE230" s="1"/>
      <c r="AF230" s="1">
        <f>SUM(Table110[[#This Row],[Total 
Paid]:[Shipping 
Charged]])</f>
        <v>0</v>
      </c>
      <c r="AG230" s="1"/>
      <c r="AH230" s="1"/>
      <c r="AI230" s="1">
        <f t="shared" si="171"/>
        <v>0</v>
      </c>
      <c r="AK230" s="1"/>
      <c r="AL230" s="1"/>
      <c r="AM230" s="1"/>
      <c r="AN230" s="1"/>
      <c r="AP230" s="30"/>
      <c r="AQ230" s="1"/>
      <c r="AR230" s="1">
        <f t="shared" si="208"/>
        <v>0</v>
      </c>
      <c r="AS230" s="1"/>
      <c r="AT230" s="1"/>
      <c r="AU230" s="2">
        <f t="shared" si="172"/>
        <v>0</v>
      </c>
      <c r="AW230" s="1"/>
      <c r="AX230" s="1"/>
      <c r="AY230" s="1"/>
      <c r="AZ230" s="2">
        <f t="shared" si="199"/>
        <v>0</v>
      </c>
      <c r="BA230" s="2">
        <f>SUM(AF230,AH230,-AZ230,-Table110[[#This Row],[Sale Fee]])</f>
        <v>0</v>
      </c>
      <c r="BC230" s="1"/>
      <c r="BD230" s="1"/>
      <c r="BE230" s="1"/>
    </row>
    <row r="231" spans="1:57" x14ac:dyDescent="0.25">
      <c r="A231" s="1"/>
      <c r="B231" s="1"/>
      <c r="E231" s="4"/>
      <c r="F231" s="4"/>
      <c r="Q231" s="1"/>
      <c r="R231" s="1"/>
      <c r="S231" s="1">
        <f t="shared" si="200"/>
        <v>0</v>
      </c>
      <c r="U231" s="1"/>
      <c r="V231" s="1"/>
      <c r="W231" s="1">
        <f t="shared" si="198"/>
        <v>0</v>
      </c>
      <c r="X231" s="1"/>
      <c r="Y231" s="1"/>
      <c r="Z231" s="1">
        <f>Table110[[#This Row],[Quantity2]]*Table110[[#This Row],[U Cost]]</f>
        <v>0</v>
      </c>
      <c r="AB231" s="1"/>
      <c r="AC231" s="1"/>
      <c r="AD231" s="1">
        <f t="shared" si="169"/>
        <v>0</v>
      </c>
      <c r="AE231" s="1"/>
      <c r="AF231" s="1">
        <f>SUM(Table110[[#This Row],[Total 
Paid]:[Shipping 
Charged]])</f>
        <v>0</v>
      </c>
      <c r="AG231" s="1"/>
      <c r="AH231" s="1"/>
      <c r="AI231" s="1">
        <f t="shared" si="171"/>
        <v>0</v>
      </c>
      <c r="AK231" s="1"/>
      <c r="AL231" s="1"/>
      <c r="AM231" s="1"/>
      <c r="AN231" s="1"/>
      <c r="AP231" s="30"/>
      <c r="AQ231" s="1"/>
      <c r="AR231" s="1">
        <f t="shared" si="208"/>
        <v>0</v>
      </c>
      <c r="AS231" s="1"/>
      <c r="AT231" s="1"/>
      <c r="AU231" s="2">
        <f t="shared" si="172"/>
        <v>0</v>
      </c>
      <c r="AW231" s="1"/>
      <c r="AX231" s="1"/>
      <c r="AY231" s="1"/>
      <c r="AZ231" s="2">
        <f t="shared" si="199"/>
        <v>0</v>
      </c>
      <c r="BA231" s="2">
        <f>SUM(AF231,AH231,-AZ231,-Table110[[#This Row],[Sale Fee]])</f>
        <v>0</v>
      </c>
      <c r="BC231" s="1"/>
      <c r="BD231" s="1"/>
      <c r="BE231" s="1"/>
    </row>
    <row r="232" spans="1:57" x14ac:dyDescent="0.25">
      <c r="A232" s="1"/>
      <c r="B232" s="1"/>
      <c r="E232" s="4"/>
      <c r="F232" s="4"/>
      <c r="Q232" s="1"/>
      <c r="R232" s="1"/>
      <c r="S232" s="1">
        <f t="shared" si="200"/>
        <v>0</v>
      </c>
      <c r="U232" s="1"/>
      <c r="V232" s="1"/>
      <c r="W232" s="1">
        <f t="shared" si="198"/>
        <v>0</v>
      </c>
      <c r="X232" s="1"/>
      <c r="Y232" s="1"/>
      <c r="Z232" s="1">
        <f>Table110[[#This Row],[Quantity2]]*Table110[[#This Row],[U Cost]]</f>
        <v>0</v>
      </c>
      <c r="AB232" s="1"/>
      <c r="AC232" s="1"/>
      <c r="AD232" s="1">
        <f t="shared" si="169"/>
        <v>0</v>
      </c>
      <c r="AE232" s="1"/>
      <c r="AF232" s="1">
        <f>SUM(Table110[[#This Row],[Total 
Paid]:[Shipping 
Charged]])</f>
        <v>0</v>
      </c>
      <c r="AG232" s="1"/>
      <c r="AH232" s="1"/>
      <c r="AI232" s="1">
        <f t="shared" si="171"/>
        <v>0</v>
      </c>
      <c r="AK232" s="1"/>
      <c r="AL232" s="1"/>
      <c r="AM232" s="1"/>
      <c r="AN232" s="1"/>
      <c r="AP232" s="30"/>
      <c r="AQ232" s="1"/>
      <c r="AR232" s="1">
        <f t="shared" si="208"/>
        <v>0</v>
      </c>
      <c r="AS232" s="1"/>
      <c r="AT232" s="1"/>
      <c r="AU232" s="2">
        <f t="shared" si="172"/>
        <v>0</v>
      </c>
      <c r="AW232" s="1"/>
      <c r="AX232" s="1"/>
      <c r="AY232" s="1"/>
      <c r="AZ232" s="2">
        <f t="shared" si="199"/>
        <v>0</v>
      </c>
      <c r="BA232" s="2">
        <f>SUM(AF232,AH232,-AZ232,-Table110[[#This Row],[Sale Fee]])</f>
        <v>0</v>
      </c>
      <c r="BC232" s="1"/>
      <c r="BD232" s="1"/>
      <c r="BE232" s="1"/>
    </row>
    <row r="233" spans="1:57" x14ac:dyDescent="0.25">
      <c r="A233" s="1"/>
      <c r="B233" s="1"/>
      <c r="E233" s="4"/>
      <c r="F233" s="4"/>
      <c r="Q233" s="1"/>
      <c r="R233" s="1"/>
      <c r="S233" s="1">
        <f t="shared" ref="S233:S297" si="209">R233*Q233</f>
        <v>0</v>
      </c>
      <c r="U233" s="1"/>
      <c r="V233" s="1"/>
      <c r="W233" s="1">
        <f t="shared" si="198"/>
        <v>0</v>
      </c>
      <c r="X233" s="1"/>
      <c r="Y233" s="1"/>
      <c r="Z233" s="1">
        <f>Table110[[#This Row],[Quantity2]]*Table110[[#This Row],[U Cost]]</f>
        <v>0</v>
      </c>
      <c r="AB233" s="1"/>
      <c r="AC233" s="1"/>
      <c r="AD233" s="1">
        <f t="shared" si="169"/>
        <v>0</v>
      </c>
      <c r="AE233" s="1"/>
      <c r="AF233" s="1">
        <f>SUM(Table110[[#This Row],[Total 
Paid]:[Shipping 
Charged]])</f>
        <v>0</v>
      </c>
      <c r="AG233" s="1"/>
      <c r="AH233" s="1"/>
      <c r="AI233" s="1">
        <f t="shared" si="171"/>
        <v>0</v>
      </c>
      <c r="AK233" s="1"/>
      <c r="AL233" s="1"/>
      <c r="AM233" s="1"/>
      <c r="AN233" s="1"/>
      <c r="AP233" s="30"/>
      <c r="AQ233" s="1"/>
      <c r="AR233" s="1">
        <f t="shared" si="208"/>
        <v>0</v>
      </c>
      <c r="AS233" s="1"/>
      <c r="AT233" s="1"/>
      <c r="AU233" s="2">
        <f t="shared" si="172"/>
        <v>0</v>
      </c>
      <c r="AW233" s="1"/>
      <c r="AX233" s="1"/>
      <c r="AY233" s="1"/>
      <c r="AZ233" s="2">
        <f t="shared" si="199"/>
        <v>0</v>
      </c>
      <c r="BA233" s="2">
        <f>SUM(AF233,AH233,-AZ233,-Table110[[#This Row],[Sale Fee]])</f>
        <v>0</v>
      </c>
      <c r="BC233" s="1"/>
      <c r="BD233" s="1"/>
      <c r="BE233" s="1"/>
    </row>
    <row r="234" spans="1:57" x14ac:dyDescent="0.25">
      <c r="A234" s="1"/>
      <c r="B234" s="1"/>
      <c r="E234" s="4"/>
      <c r="F234" s="4"/>
      <c r="Q234" s="1"/>
      <c r="R234" s="1"/>
      <c r="S234" s="1">
        <f t="shared" si="209"/>
        <v>0</v>
      </c>
      <c r="U234" s="1"/>
      <c r="V234" s="1"/>
      <c r="W234" s="1">
        <f t="shared" si="198"/>
        <v>0</v>
      </c>
      <c r="X234" s="1"/>
      <c r="Y234" s="1"/>
      <c r="Z234" s="1">
        <f>Table110[[#This Row],[Quantity2]]*Table110[[#This Row],[U Cost]]</f>
        <v>0</v>
      </c>
      <c r="AB234" s="1"/>
      <c r="AC234" s="1"/>
      <c r="AD234" s="1">
        <f t="shared" si="169"/>
        <v>0</v>
      </c>
      <c r="AE234" s="1"/>
      <c r="AF234" s="1">
        <f>SUM(Table110[[#This Row],[Total 
Paid]:[Shipping 
Charged]])</f>
        <v>0</v>
      </c>
      <c r="AG234" s="1"/>
      <c r="AH234" s="1"/>
      <c r="AI234" s="1">
        <f t="shared" si="171"/>
        <v>0</v>
      </c>
      <c r="AK234" s="1"/>
      <c r="AL234" s="1"/>
      <c r="AM234" s="1"/>
      <c r="AN234" s="1"/>
      <c r="AP234" s="30"/>
      <c r="AQ234" s="1"/>
      <c r="AR234" s="1">
        <f t="shared" si="208"/>
        <v>0</v>
      </c>
      <c r="AS234" s="1"/>
      <c r="AT234" s="1"/>
      <c r="AU234" s="2">
        <f t="shared" si="172"/>
        <v>0</v>
      </c>
      <c r="AW234" s="1"/>
      <c r="AX234" s="1"/>
      <c r="AY234" s="1"/>
      <c r="AZ234" s="2">
        <f t="shared" si="199"/>
        <v>0</v>
      </c>
      <c r="BA234" s="2">
        <f>SUM(AF234,AH234,-AZ234,-Table110[[#This Row],[Sale Fee]])</f>
        <v>0</v>
      </c>
      <c r="BC234" s="1"/>
      <c r="BD234" s="1"/>
      <c r="BE234" s="1"/>
    </row>
    <row r="235" spans="1:57" x14ac:dyDescent="0.25">
      <c r="A235" s="1"/>
      <c r="B235" s="1"/>
      <c r="E235" s="4"/>
      <c r="F235" s="4"/>
      <c r="Q235" s="1"/>
      <c r="R235" s="1"/>
      <c r="S235" s="1">
        <f t="shared" si="209"/>
        <v>0</v>
      </c>
      <c r="U235" s="1"/>
      <c r="V235" s="1"/>
      <c r="W235" s="1">
        <f t="shared" si="198"/>
        <v>0</v>
      </c>
      <c r="X235" s="1"/>
      <c r="Y235" s="1"/>
      <c r="Z235" s="1">
        <f>Table110[[#This Row],[Quantity2]]*Table110[[#This Row],[U Cost]]</f>
        <v>0</v>
      </c>
      <c r="AB235" s="1"/>
      <c r="AC235" s="1"/>
      <c r="AD235" s="1">
        <f t="shared" si="169"/>
        <v>0</v>
      </c>
      <c r="AE235" s="1"/>
      <c r="AF235" s="1">
        <f>SUM(Table110[[#This Row],[Total 
Paid]:[Shipping 
Charged]])</f>
        <v>0</v>
      </c>
      <c r="AG235" s="1"/>
      <c r="AH235" s="1"/>
      <c r="AI235" s="1">
        <f t="shared" si="171"/>
        <v>0</v>
      </c>
      <c r="AK235" s="1"/>
      <c r="AL235" s="1"/>
      <c r="AM235" s="1"/>
      <c r="AN235" s="1"/>
      <c r="AP235" s="30"/>
      <c r="AQ235" s="1"/>
      <c r="AR235" s="1">
        <f t="shared" si="208"/>
        <v>0</v>
      </c>
      <c r="AS235" s="1"/>
      <c r="AT235" s="1"/>
      <c r="AU235" s="2">
        <f t="shared" si="172"/>
        <v>0</v>
      </c>
      <c r="AW235" s="1"/>
      <c r="AX235" s="1"/>
      <c r="AY235" s="1"/>
      <c r="AZ235" s="2">
        <f t="shared" si="199"/>
        <v>0</v>
      </c>
      <c r="BA235" s="2">
        <f>SUM(AF235,AH235,-AZ235,-Table110[[#This Row],[Sale Fee]])</f>
        <v>0</v>
      </c>
      <c r="BC235" s="1"/>
      <c r="BD235" s="1"/>
      <c r="BE235" s="1"/>
    </row>
    <row r="236" spans="1:57" x14ac:dyDescent="0.25">
      <c r="A236" s="1"/>
      <c r="B236" s="1"/>
      <c r="E236" s="4"/>
      <c r="F236" s="4"/>
      <c r="Q236" s="1"/>
      <c r="R236" s="1"/>
      <c r="S236" s="1">
        <f t="shared" si="209"/>
        <v>0</v>
      </c>
      <c r="U236" s="1"/>
      <c r="V236" s="1"/>
      <c r="W236" s="1">
        <f t="shared" si="198"/>
        <v>0</v>
      </c>
      <c r="X236" s="1"/>
      <c r="Y236" s="1"/>
      <c r="Z236" s="1">
        <f>Table110[[#This Row],[Quantity2]]*Table110[[#This Row],[U Cost]]</f>
        <v>0</v>
      </c>
      <c r="AB236" s="1"/>
      <c r="AC236" s="1"/>
      <c r="AD236" s="1">
        <f t="shared" si="169"/>
        <v>0</v>
      </c>
      <c r="AE236" s="1"/>
      <c r="AF236" s="1">
        <f>SUM(Table110[[#This Row],[Total 
Paid]:[Shipping 
Charged]])</f>
        <v>0</v>
      </c>
      <c r="AG236" s="1"/>
      <c r="AH236" s="1"/>
      <c r="AI236" s="1">
        <f t="shared" si="171"/>
        <v>0</v>
      </c>
      <c r="AK236" s="1"/>
      <c r="AL236" s="1"/>
      <c r="AM236" s="1"/>
      <c r="AN236" s="1"/>
      <c r="AP236" s="30"/>
      <c r="AQ236" s="1"/>
      <c r="AR236" s="1">
        <f t="shared" si="208"/>
        <v>0</v>
      </c>
      <c r="AS236" s="1"/>
      <c r="AT236" s="1"/>
      <c r="AU236" s="2">
        <f t="shared" si="172"/>
        <v>0</v>
      </c>
      <c r="AW236" s="1"/>
      <c r="AX236" s="1"/>
      <c r="AY236" s="1"/>
      <c r="AZ236" s="2">
        <f t="shared" si="199"/>
        <v>0</v>
      </c>
      <c r="BA236" s="2">
        <f>SUM(AF236,AH236,-AZ236,-Table110[[#This Row],[Sale Fee]])</f>
        <v>0</v>
      </c>
      <c r="BC236" s="1"/>
      <c r="BD236" s="1"/>
      <c r="BE236" s="1"/>
    </row>
    <row r="237" spans="1:57" x14ac:dyDescent="0.25">
      <c r="A237" s="1"/>
      <c r="B237" s="1"/>
      <c r="E237" s="4"/>
      <c r="F237" s="4"/>
      <c r="Q237" s="1"/>
      <c r="R237" s="1"/>
      <c r="S237" s="1">
        <f t="shared" si="209"/>
        <v>0</v>
      </c>
      <c r="U237" s="1"/>
      <c r="V237" s="1"/>
      <c r="W237" s="1">
        <f t="shared" si="198"/>
        <v>0</v>
      </c>
      <c r="X237" s="1"/>
      <c r="Y237" s="1"/>
      <c r="Z237" s="1">
        <f>Table110[[#This Row],[Quantity2]]*Table110[[#This Row],[U Cost]]</f>
        <v>0</v>
      </c>
      <c r="AB237" s="1"/>
      <c r="AC237" s="1"/>
      <c r="AD237" s="1">
        <f t="shared" si="169"/>
        <v>0</v>
      </c>
      <c r="AE237" s="1"/>
      <c r="AF237" s="1">
        <f>SUM(Table110[[#This Row],[Total 
Paid]:[Shipping 
Charged]])</f>
        <v>0</v>
      </c>
      <c r="AG237" s="1"/>
      <c r="AH237" s="1"/>
      <c r="AI237" s="1">
        <f t="shared" si="171"/>
        <v>0</v>
      </c>
      <c r="AK237" s="1"/>
      <c r="AL237" s="1"/>
      <c r="AM237" s="1"/>
      <c r="AN237" s="1"/>
      <c r="AP237" s="30"/>
      <c r="AQ237" s="1"/>
      <c r="AR237" s="1">
        <f t="shared" si="208"/>
        <v>0</v>
      </c>
      <c r="AS237" s="1"/>
      <c r="AT237" s="1"/>
      <c r="AU237" s="2">
        <f t="shared" si="172"/>
        <v>0</v>
      </c>
      <c r="AW237" s="1"/>
      <c r="AX237" s="1"/>
      <c r="AY237" s="1"/>
      <c r="AZ237" s="2">
        <f t="shared" si="199"/>
        <v>0</v>
      </c>
      <c r="BA237" s="2">
        <f>SUM(AF237,AH237,-AZ237,-Table110[[#This Row],[Sale Fee]])</f>
        <v>0</v>
      </c>
      <c r="BC237" s="1"/>
      <c r="BD237" s="1"/>
      <c r="BE237" s="1"/>
    </row>
    <row r="238" spans="1:57" x14ac:dyDescent="0.25">
      <c r="A238" s="1"/>
      <c r="B238" s="1"/>
      <c r="E238" s="4"/>
      <c r="F238" s="4"/>
      <c r="Q238" s="1"/>
      <c r="R238" s="1"/>
      <c r="S238" s="1">
        <f t="shared" si="209"/>
        <v>0</v>
      </c>
      <c r="U238" s="1"/>
      <c r="V238" s="1"/>
      <c r="W238" s="1">
        <f t="shared" si="198"/>
        <v>0</v>
      </c>
      <c r="X238" s="1"/>
      <c r="Y238" s="1"/>
      <c r="Z238" s="1">
        <f>Table110[[#This Row],[Quantity2]]*Table110[[#This Row],[U Cost]]</f>
        <v>0</v>
      </c>
      <c r="AB238" s="1"/>
      <c r="AC238" s="1"/>
      <c r="AD238" s="1">
        <f t="shared" si="169"/>
        <v>0</v>
      </c>
      <c r="AE238" s="1"/>
      <c r="AF238" s="1">
        <f>SUM(Table110[[#This Row],[Total 
Paid]:[Shipping 
Charged]])</f>
        <v>0</v>
      </c>
      <c r="AG238" s="1"/>
      <c r="AH238" s="1"/>
      <c r="AI238" s="1">
        <f t="shared" si="171"/>
        <v>0</v>
      </c>
      <c r="AK238" s="1"/>
      <c r="AL238" s="1"/>
      <c r="AM238" s="1"/>
      <c r="AN238" s="1"/>
      <c r="AP238" s="30"/>
      <c r="AQ238" s="1"/>
      <c r="AR238" s="1">
        <f t="shared" si="208"/>
        <v>0</v>
      </c>
      <c r="AS238" s="1"/>
      <c r="AT238" s="1"/>
      <c r="AU238" s="2">
        <f t="shared" si="172"/>
        <v>0</v>
      </c>
      <c r="AW238" s="1"/>
      <c r="AX238" s="1"/>
      <c r="AY238" s="1"/>
      <c r="AZ238" s="2">
        <f t="shared" si="199"/>
        <v>0</v>
      </c>
      <c r="BA238" s="2">
        <f>SUM(AF238,AH238,-AZ238,-Table110[[#This Row],[Sale Fee]])</f>
        <v>0</v>
      </c>
      <c r="BC238" s="1"/>
      <c r="BD238" s="1"/>
      <c r="BE238" s="1"/>
    </row>
    <row r="239" spans="1:57" x14ac:dyDescent="0.25">
      <c r="A239" s="1"/>
      <c r="B239" s="1"/>
      <c r="E239" s="4"/>
      <c r="F239" s="4"/>
      <c r="Q239" s="1"/>
      <c r="R239" s="1"/>
      <c r="S239" s="1">
        <f t="shared" si="209"/>
        <v>0</v>
      </c>
      <c r="U239" s="1"/>
      <c r="V239" s="1"/>
      <c r="W239" s="1">
        <f t="shared" si="198"/>
        <v>0</v>
      </c>
      <c r="X239" s="1"/>
      <c r="Y239" s="1"/>
      <c r="Z239" s="1">
        <f>Table110[[#This Row],[Quantity2]]*Table110[[#This Row],[U Cost]]</f>
        <v>0</v>
      </c>
      <c r="AB239" s="1"/>
      <c r="AC239" s="1"/>
      <c r="AD239" s="1">
        <f t="shared" si="169"/>
        <v>0</v>
      </c>
      <c r="AE239" s="1"/>
      <c r="AF239" s="1">
        <f>SUM(Table110[[#This Row],[Total 
Paid]:[Shipping 
Charged]])</f>
        <v>0</v>
      </c>
      <c r="AG239" s="1"/>
      <c r="AH239" s="1"/>
      <c r="AI239" s="1">
        <f t="shared" si="171"/>
        <v>0</v>
      </c>
      <c r="AK239" s="1"/>
      <c r="AL239" s="1"/>
      <c r="AM239" s="1"/>
      <c r="AN239" s="1"/>
      <c r="AP239" s="30"/>
      <c r="AQ239" s="1"/>
      <c r="AR239" s="1">
        <f t="shared" si="208"/>
        <v>0</v>
      </c>
      <c r="AS239" s="1"/>
      <c r="AT239" s="1"/>
      <c r="AU239" s="2">
        <f t="shared" si="172"/>
        <v>0</v>
      </c>
      <c r="AW239" s="1"/>
      <c r="AX239" s="1"/>
      <c r="AY239" s="1"/>
      <c r="AZ239" s="2">
        <f t="shared" si="199"/>
        <v>0</v>
      </c>
      <c r="BA239" s="2">
        <f>SUM(AF239,AH239,-AZ239,-Table110[[#This Row],[Sale Fee]])</f>
        <v>0</v>
      </c>
      <c r="BC239" s="1"/>
      <c r="BD239" s="1"/>
      <c r="BE239" s="1"/>
    </row>
    <row r="240" spans="1:57" x14ac:dyDescent="0.25">
      <c r="A240" s="1"/>
      <c r="B240" s="1"/>
      <c r="E240" s="4"/>
      <c r="F240" s="4"/>
      <c r="Q240" s="1"/>
      <c r="R240" s="1"/>
      <c r="S240" s="1">
        <f t="shared" si="209"/>
        <v>0</v>
      </c>
      <c r="U240" s="1"/>
      <c r="V240" s="1"/>
      <c r="W240" s="1">
        <f t="shared" si="198"/>
        <v>0</v>
      </c>
      <c r="X240" s="1"/>
      <c r="Y240" s="1"/>
      <c r="Z240" s="1">
        <f>Table110[[#This Row],[Quantity2]]*Table110[[#This Row],[U Cost]]</f>
        <v>0</v>
      </c>
      <c r="AB240" s="1"/>
      <c r="AC240" s="1"/>
      <c r="AD240" s="1">
        <f t="shared" si="169"/>
        <v>0</v>
      </c>
      <c r="AE240" s="1"/>
      <c r="AF240" s="1">
        <f>SUM(Table110[[#This Row],[Total 
Paid]:[Shipping 
Charged]])</f>
        <v>0</v>
      </c>
      <c r="AG240" s="1"/>
      <c r="AH240" s="1"/>
      <c r="AI240" s="1">
        <f t="shared" si="171"/>
        <v>0</v>
      </c>
      <c r="AK240" s="1"/>
      <c r="AL240" s="1"/>
      <c r="AM240" s="1"/>
      <c r="AN240" s="1"/>
      <c r="AP240" s="30"/>
      <c r="AQ240" s="1"/>
      <c r="AR240" s="1">
        <f t="shared" si="208"/>
        <v>0</v>
      </c>
      <c r="AS240" s="1"/>
      <c r="AT240" s="1"/>
      <c r="AU240" s="2">
        <f t="shared" si="172"/>
        <v>0</v>
      </c>
      <c r="AW240" s="1"/>
      <c r="AX240" s="1"/>
      <c r="AY240" s="1"/>
      <c r="AZ240" s="2">
        <f t="shared" si="199"/>
        <v>0</v>
      </c>
      <c r="BA240" s="2">
        <f>SUM(AF240,AH240,-AZ240,-Table110[[#This Row],[Sale Fee]])</f>
        <v>0</v>
      </c>
      <c r="BC240" s="1"/>
      <c r="BD240" s="1"/>
      <c r="BE240" s="1"/>
    </row>
    <row r="241" spans="1:57" x14ac:dyDescent="0.25">
      <c r="A241" s="1"/>
      <c r="B241" s="1"/>
      <c r="E241" s="4"/>
      <c r="F241" s="4"/>
      <c r="Q241" s="1"/>
      <c r="R241" s="1"/>
      <c r="S241" s="1">
        <f t="shared" si="209"/>
        <v>0</v>
      </c>
      <c r="U241" s="1"/>
      <c r="V241" s="1"/>
      <c r="W241" s="1">
        <f t="shared" si="198"/>
        <v>0</v>
      </c>
      <c r="X241" s="1"/>
      <c r="Y241" s="1"/>
      <c r="Z241" s="1">
        <f>Table110[[#This Row],[Quantity2]]*Table110[[#This Row],[U Cost]]</f>
        <v>0</v>
      </c>
      <c r="AB241" s="1"/>
      <c r="AC241" s="1"/>
      <c r="AD241" s="1">
        <f t="shared" si="169"/>
        <v>0</v>
      </c>
      <c r="AE241" s="1"/>
      <c r="AF241" s="1">
        <f>SUM(Table110[[#This Row],[Total 
Paid]:[Shipping 
Charged]])</f>
        <v>0</v>
      </c>
      <c r="AG241" s="1"/>
      <c r="AH241" s="1"/>
      <c r="AI241" s="1">
        <f t="shared" si="171"/>
        <v>0</v>
      </c>
      <c r="AK241" s="1"/>
      <c r="AL241" s="1"/>
      <c r="AM241" s="1"/>
      <c r="AN241" s="1"/>
      <c r="AP241" s="30"/>
      <c r="AQ241" s="1"/>
      <c r="AR241" s="1">
        <f t="shared" si="208"/>
        <v>0</v>
      </c>
      <c r="AS241" s="1"/>
      <c r="AT241" s="1"/>
      <c r="AU241" s="2">
        <f t="shared" si="172"/>
        <v>0</v>
      </c>
      <c r="AW241" s="1"/>
      <c r="AX241" s="1"/>
      <c r="AY241" s="1"/>
      <c r="AZ241" s="2">
        <f t="shared" si="199"/>
        <v>0</v>
      </c>
      <c r="BA241" s="2">
        <f>SUM(AF241,AH241,-AZ241,-Table110[[#This Row],[Sale Fee]])</f>
        <v>0</v>
      </c>
      <c r="BC241" s="1"/>
      <c r="BD241" s="1"/>
      <c r="BE241" s="1"/>
    </row>
    <row r="242" spans="1:57" x14ac:dyDescent="0.25">
      <c r="A242" s="1"/>
      <c r="B242" s="1"/>
      <c r="E242" s="4"/>
      <c r="F242" s="4"/>
      <c r="Q242" s="1"/>
      <c r="R242" s="1"/>
      <c r="S242" s="1">
        <f t="shared" si="209"/>
        <v>0</v>
      </c>
      <c r="U242" s="1"/>
      <c r="V242" s="1"/>
      <c r="W242" s="1">
        <f t="shared" si="198"/>
        <v>0</v>
      </c>
      <c r="X242" s="1"/>
      <c r="Y242" s="1"/>
      <c r="Z242" s="1">
        <f>Table110[[#This Row],[Quantity2]]*Table110[[#This Row],[U Cost]]</f>
        <v>0</v>
      </c>
      <c r="AB242" s="1"/>
      <c r="AC242" s="1"/>
      <c r="AD242" s="1">
        <f t="shared" si="169"/>
        <v>0</v>
      </c>
      <c r="AE242" s="1"/>
      <c r="AF242" s="1">
        <f>SUM(Table110[[#This Row],[Total 
Paid]:[Shipping 
Charged]])</f>
        <v>0</v>
      </c>
      <c r="AG242" s="1"/>
      <c r="AH242" s="1"/>
      <c r="AI242" s="1">
        <f t="shared" si="171"/>
        <v>0</v>
      </c>
      <c r="AK242" s="1"/>
      <c r="AL242" s="1"/>
      <c r="AM242" s="1"/>
      <c r="AN242" s="1"/>
      <c r="AP242" s="30"/>
      <c r="AQ242" s="1"/>
      <c r="AR242" s="1">
        <f t="shared" si="208"/>
        <v>0</v>
      </c>
      <c r="AS242" s="1"/>
      <c r="AT242" s="1"/>
      <c r="AU242" s="2">
        <f t="shared" si="172"/>
        <v>0</v>
      </c>
      <c r="AW242" s="1"/>
      <c r="AX242" s="1"/>
      <c r="AY242" s="1"/>
      <c r="AZ242" s="2">
        <f t="shared" si="199"/>
        <v>0</v>
      </c>
      <c r="BA242" s="2">
        <f>SUM(AF242,AH242,-AZ242,-Table110[[#This Row],[Sale Fee]])</f>
        <v>0</v>
      </c>
      <c r="BC242" s="1"/>
      <c r="BD242" s="1"/>
      <c r="BE242" s="1"/>
    </row>
    <row r="243" spans="1:57" x14ac:dyDescent="0.25">
      <c r="A243" s="1"/>
      <c r="B243" s="1"/>
      <c r="E243" s="4"/>
      <c r="F243" s="4"/>
      <c r="Q243" s="1"/>
      <c r="R243" s="1"/>
      <c r="S243" s="1">
        <f t="shared" si="209"/>
        <v>0</v>
      </c>
      <c r="U243" s="1"/>
      <c r="V243" s="1"/>
      <c r="W243" s="1">
        <f t="shared" si="198"/>
        <v>0</v>
      </c>
      <c r="X243" s="1"/>
      <c r="Y243" s="1"/>
      <c r="Z243" s="1">
        <f>Table110[[#This Row],[Quantity2]]*Table110[[#This Row],[U Cost]]</f>
        <v>0</v>
      </c>
      <c r="AB243" s="1"/>
      <c r="AC243" s="1"/>
      <c r="AD243" s="1">
        <f t="shared" si="169"/>
        <v>0</v>
      </c>
      <c r="AE243" s="1"/>
      <c r="AF243" s="1">
        <f>SUM(Table110[[#This Row],[Total 
Paid]:[Shipping 
Charged]])</f>
        <v>0</v>
      </c>
      <c r="AG243" s="1"/>
      <c r="AH243" s="1"/>
      <c r="AI243" s="1">
        <f t="shared" si="171"/>
        <v>0</v>
      </c>
      <c r="AK243" s="1"/>
      <c r="AL243" s="1"/>
      <c r="AM243" s="1"/>
      <c r="AN243" s="1"/>
      <c r="AP243" s="30"/>
      <c r="AQ243" s="1"/>
      <c r="AR243" s="1">
        <f t="shared" si="208"/>
        <v>0</v>
      </c>
      <c r="AS243" s="1"/>
      <c r="AT243" s="1"/>
      <c r="AU243" s="2">
        <f t="shared" si="172"/>
        <v>0</v>
      </c>
      <c r="AW243" s="1"/>
      <c r="AX243" s="1"/>
      <c r="AY243" s="1"/>
      <c r="AZ243" s="2">
        <f t="shared" si="199"/>
        <v>0</v>
      </c>
      <c r="BA243" s="2">
        <f>SUM(AF243,AH243,-AZ243,-Table110[[#This Row],[Sale Fee]])</f>
        <v>0</v>
      </c>
      <c r="BC243" s="1"/>
      <c r="BD243" s="1"/>
      <c r="BE243" s="1"/>
    </row>
    <row r="244" spans="1:57" x14ac:dyDescent="0.25">
      <c r="A244" s="1"/>
      <c r="B244" s="1"/>
      <c r="E244" s="4"/>
      <c r="F244" s="4"/>
      <c r="Q244" s="1"/>
      <c r="R244" s="1"/>
      <c r="S244" s="1">
        <f t="shared" si="209"/>
        <v>0</v>
      </c>
      <c r="U244" s="1"/>
      <c r="V244" s="1"/>
      <c r="W244" s="1">
        <f t="shared" si="198"/>
        <v>0</v>
      </c>
      <c r="X244" s="1"/>
      <c r="Y244" s="1"/>
      <c r="Z244" s="1">
        <f>Table110[[#This Row],[Quantity2]]*Table110[[#This Row],[U Cost]]</f>
        <v>0</v>
      </c>
      <c r="AB244" s="1"/>
      <c r="AC244" s="1"/>
      <c r="AD244" s="1">
        <f t="shared" si="169"/>
        <v>0</v>
      </c>
      <c r="AE244" s="1"/>
      <c r="AF244" s="1">
        <f>SUM(Table110[[#This Row],[Total 
Paid]:[Shipping 
Charged]])</f>
        <v>0</v>
      </c>
      <c r="AG244" s="1"/>
      <c r="AH244" s="1"/>
      <c r="AI244" s="1">
        <f t="shared" si="171"/>
        <v>0</v>
      </c>
      <c r="AK244" s="1"/>
      <c r="AL244" s="1"/>
      <c r="AM244" s="1"/>
      <c r="AN244" s="1"/>
      <c r="AP244" s="30"/>
      <c r="AQ244" s="1"/>
      <c r="AR244" s="1">
        <f t="shared" si="208"/>
        <v>0</v>
      </c>
      <c r="AS244" s="1"/>
      <c r="AT244" s="1"/>
      <c r="AU244" s="2">
        <f t="shared" si="172"/>
        <v>0</v>
      </c>
      <c r="AW244" s="1"/>
      <c r="AX244" s="1"/>
      <c r="AY244" s="1"/>
      <c r="AZ244" s="2">
        <f t="shared" si="199"/>
        <v>0</v>
      </c>
      <c r="BA244" s="2">
        <f>SUM(AF244,AH244,-AZ244,-Table110[[#This Row],[Sale Fee]])</f>
        <v>0</v>
      </c>
      <c r="BC244" s="1"/>
      <c r="BD244" s="1"/>
      <c r="BE244" s="1"/>
    </row>
    <row r="245" spans="1:57" x14ac:dyDescent="0.25">
      <c r="A245" s="1"/>
      <c r="B245" s="1"/>
      <c r="E245" s="4"/>
      <c r="F245" s="4"/>
      <c r="Q245" s="1"/>
      <c r="R245" s="1"/>
      <c r="S245" s="1">
        <f t="shared" si="209"/>
        <v>0</v>
      </c>
      <c r="U245" s="1"/>
      <c r="V245" s="1"/>
      <c r="W245" s="1">
        <f t="shared" si="198"/>
        <v>0</v>
      </c>
      <c r="X245" s="1"/>
      <c r="Y245" s="1"/>
      <c r="Z245" s="1">
        <f>Table110[[#This Row],[Quantity2]]*Table110[[#This Row],[U Cost]]</f>
        <v>0</v>
      </c>
      <c r="AB245" s="1"/>
      <c r="AC245" s="1"/>
      <c r="AD245" s="1">
        <f t="shared" si="169"/>
        <v>0</v>
      </c>
      <c r="AE245" s="1"/>
      <c r="AF245" s="1">
        <f>SUM(Table110[[#This Row],[Total 
Paid]:[Shipping 
Charged]])</f>
        <v>0</v>
      </c>
      <c r="AG245" s="1"/>
      <c r="AH245" s="1"/>
      <c r="AI245" s="1">
        <f t="shared" si="171"/>
        <v>0</v>
      </c>
      <c r="AK245" s="1"/>
      <c r="AL245" s="1"/>
      <c r="AM245" s="1"/>
      <c r="AN245" s="1"/>
      <c r="AP245" s="30"/>
      <c r="AQ245" s="1"/>
      <c r="AR245" s="1">
        <f t="shared" si="208"/>
        <v>0</v>
      </c>
      <c r="AS245" s="1"/>
      <c r="AT245" s="1"/>
      <c r="AU245" s="2">
        <f t="shared" si="172"/>
        <v>0</v>
      </c>
      <c r="AW245" s="1"/>
      <c r="AX245" s="1"/>
      <c r="AY245" s="1"/>
      <c r="AZ245" s="2">
        <f t="shared" si="199"/>
        <v>0</v>
      </c>
      <c r="BA245" s="2">
        <f>SUM(AF245,AH245,-AZ245,-Table110[[#This Row],[Sale Fee]])</f>
        <v>0</v>
      </c>
      <c r="BC245" s="1"/>
      <c r="BD245" s="1"/>
      <c r="BE245" s="1"/>
    </row>
    <row r="246" spans="1:57" x14ac:dyDescent="0.25">
      <c r="A246" s="1"/>
      <c r="B246" s="1"/>
      <c r="E246" s="4"/>
      <c r="F246" s="4"/>
      <c r="Q246" s="1"/>
      <c r="R246" s="1"/>
      <c r="S246" s="1">
        <f t="shared" si="209"/>
        <v>0</v>
      </c>
      <c r="U246" s="1"/>
      <c r="V246" s="1"/>
      <c r="W246" s="1">
        <f t="shared" si="198"/>
        <v>0</v>
      </c>
      <c r="X246" s="1"/>
      <c r="Y246" s="1"/>
      <c r="Z246" s="1">
        <f>Table110[[#This Row],[Quantity2]]*Table110[[#This Row],[U Cost]]</f>
        <v>0</v>
      </c>
      <c r="AB246" s="1"/>
      <c r="AC246" s="1"/>
      <c r="AD246" s="1">
        <f t="shared" si="169"/>
        <v>0</v>
      </c>
      <c r="AE246" s="1"/>
      <c r="AF246" s="1">
        <f>SUM(Table110[[#This Row],[Total 
Paid]:[Shipping 
Charged]])</f>
        <v>0</v>
      </c>
      <c r="AG246" s="1"/>
      <c r="AH246" s="1"/>
      <c r="AI246" s="1">
        <f t="shared" si="171"/>
        <v>0</v>
      </c>
      <c r="AK246" s="1"/>
      <c r="AL246" s="1"/>
      <c r="AM246" s="1"/>
      <c r="AN246" s="1"/>
      <c r="AP246" s="30"/>
      <c r="AQ246" s="1"/>
      <c r="AR246" s="1">
        <f t="shared" si="208"/>
        <v>0</v>
      </c>
      <c r="AS246" s="1"/>
      <c r="AT246" s="1"/>
      <c r="AU246" s="2">
        <f t="shared" si="172"/>
        <v>0</v>
      </c>
      <c r="AW246" s="1"/>
      <c r="AX246" s="1"/>
      <c r="AY246" s="1"/>
      <c r="AZ246" s="2">
        <f t="shared" si="199"/>
        <v>0</v>
      </c>
      <c r="BA246" s="2">
        <f>SUM(AF246,AH246,-AZ246,-Table110[[#This Row],[Sale Fee]])</f>
        <v>0</v>
      </c>
      <c r="BC246" s="1"/>
      <c r="BD246" s="1"/>
      <c r="BE246" s="1"/>
    </row>
    <row r="247" spans="1:57" x14ac:dyDescent="0.25">
      <c r="A247" s="1"/>
      <c r="B247" s="1"/>
      <c r="E247" s="4"/>
      <c r="F247" s="4"/>
      <c r="Q247" s="1"/>
      <c r="R247" s="1"/>
      <c r="S247" s="1">
        <f t="shared" si="209"/>
        <v>0</v>
      </c>
      <c r="U247" s="1"/>
      <c r="V247" s="1"/>
      <c r="W247" s="1">
        <f t="shared" si="198"/>
        <v>0</v>
      </c>
      <c r="X247" s="1"/>
      <c r="Y247" s="1"/>
      <c r="Z247" s="1">
        <f>Table110[[#This Row],[Quantity2]]*Table110[[#This Row],[U Cost]]</f>
        <v>0</v>
      </c>
      <c r="AB247" s="1"/>
      <c r="AC247" s="1"/>
      <c r="AD247" s="1">
        <f t="shared" si="169"/>
        <v>0</v>
      </c>
      <c r="AE247" s="1"/>
      <c r="AF247" s="1">
        <f>SUM(Table110[[#This Row],[Total 
Paid]:[Shipping 
Charged]])</f>
        <v>0</v>
      </c>
      <c r="AG247" s="1"/>
      <c r="AH247" s="1"/>
      <c r="AI247" s="1">
        <f t="shared" si="171"/>
        <v>0</v>
      </c>
      <c r="AK247" s="1"/>
      <c r="AL247" s="1"/>
      <c r="AM247" s="1"/>
      <c r="AN247" s="1"/>
      <c r="AP247" s="30"/>
      <c r="AQ247" s="1"/>
      <c r="AR247" s="1">
        <f t="shared" si="208"/>
        <v>0</v>
      </c>
      <c r="AS247" s="1"/>
      <c r="AT247" s="1"/>
      <c r="AU247" s="2">
        <f t="shared" si="172"/>
        <v>0</v>
      </c>
      <c r="AW247" s="1"/>
      <c r="AX247" s="1"/>
      <c r="AY247" s="1"/>
      <c r="AZ247" s="2">
        <f t="shared" si="199"/>
        <v>0</v>
      </c>
      <c r="BA247" s="2">
        <f>SUM(AF247,AH247,-AZ247,-Table110[[#This Row],[Sale Fee]])</f>
        <v>0</v>
      </c>
      <c r="BC247" s="1"/>
      <c r="BD247" s="1"/>
      <c r="BE247" s="1"/>
    </row>
    <row r="248" spans="1:57" x14ac:dyDescent="0.25">
      <c r="A248" s="1"/>
      <c r="B248" s="1"/>
      <c r="E248" s="4"/>
      <c r="F248" s="4"/>
      <c r="Q248" s="1"/>
      <c r="R248" s="1"/>
      <c r="S248" s="1">
        <f t="shared" si="209"/>
        <v>0</v>
      </c>
      <c r="U248" s="1"/>
      <c r="V248" s="1"/>
      <c r="W248" s="1">
        <f t="shared" si="198"/>
        <v>0</v>
      </c>
      <c r="X248" s="1"/>
      <c r="Y248" s="1"/>
      <c r="Z248" s="1">
        <f>Table110[[#This Row],[Quantity2]]*Table110[[#This Row],[U Cost]]</f>
        <v>0</v>
      </c>
      <c r="AB248" s="1"/>
      <c r="AC248" s="1"/>
      <c r="AD248" s="1">
        <f t="shared" si="169"/>
        <v>0</v>
      </c>
      <c r="AE248" s="1"/>
      <c r="AF248" s="1">
        <f>SUM(Table110[[#This Row],[Total 
Paid]:[Shipping 
Charged]])</f>
        <v>0</v>
      </c>
      <c r="AG248" s="1"/>
      <c r="AH248" s="1"/>
      <c r="AI248" s="1">
        <f t="shared" si="171"/>
        <v>0</v>
      </c>
      <c r="AK248" s="1"/>
      <c r="AL248" s="1"/>
      <c r="AM248" s="1"/>
      <c r="AN248" s="1"/>
      <c r="AP248" s="30"/>
      <c r="AQ248" s="1"/>
      <c r="AR248" s="1">
        <f t="shared" si="208"/>
        <v>0</v>
      </c>
      <c r="AS248" s="1"/>
      <c r="AT248" s="1"/>
      <c r="AU248" s="2">
        <f t="shared" si="172"/>
        <v>0</v>
      </c>
      <c r="AW248" s="1"/>
      <c r="AX248" s="1"/>
      <c r="AY248" s="1"/>
      <c r="AZ248" s="2">
        <f t="shared" si="199"/>
        <v>0</v>
      </c>
      <c r="BA248" s="2">
        <f>SUM(AF248,AH248,-AZ248,-Table110[[#This Row],[Sale Fee]])</f>
        <v>0</v>
      </c>
      <c r="BC248" s="1"/>
      <c r="BD248" s="1"/>
      <c r="BE248" s="1"/>
    </row>
    <row r="249" spans="1:57" x14ac:dyDescent="0.25">
      <c r="A249" s="1"/>
      <c r="B249" s="1"/>
      <c r="E249" s="4"/>
      <c r="F249" s="4"/>
      <c r="Q249" s="1"/>
      <c r="R249" s="1"/>
      <c r="S249" s="1">
        <f t="shared" si="209"/>
        <v>0</v>
      </c>
      <c r="U249" s="1"/>
      <c r="V249" s="1"/>
      <c r="W249" s="1">
        <f t="shared" si="198"/>
        <v>0</v>
      </c>
      <c r="X249" s="1"/>
      <c r="Y249" s="1"/>
      <c r="Z249" s="1">
        <f>Table110[[#This Row],[Quantity2]]*Table110[[#This Row],[U Cost]]</f>
        <v>0</v>
      </c>
      <c r="AB249" s="1"/>
      <c r="AC249" s="1"/>
      <c r="AD249" s="1">
        <f t="shared" si="169"/>
        <v>0</v>
      </c>
      <c r="AE249" s="1"/>
      <c r="AF249" s="1">
        <f>SUM(Table110[[#This Row],[Total 
Paid]:[Shipping 
Charged]])</f>
        <v>0</v>
      </c>
      <c r="AG249" s="1"/>
      <c r="AH249" s="1"/>
      <c r="AI249" s="1">
        <f t="shared" si="171"/>
        <v>0</v>
      </c>
      <c r="AK249" s="1"/>
      <c r="AL249" s="1"/>
      <c r="AM249" s="1"/>
      <c r="AN249" s="1"/>
      <c r="AP249" s="30"/>
      <c r="AQ249" s="1"/>
      <c r="AR249" s="1">
        <f t="shared" si="208"/>
        <v>0</v>
      </c>
      <c r="AS249" s="1"/>
      <c r="AT249" s="1"/>
      <c r="AU249" s="2">
        <f t="shared" si="172"/>
        <v>0</v>
      </c>
      <c r="AW249" s="1"/>
      <c r="AX249" s="1"/>
      <c r="AY249" s="1"/>
      <c r="AZ249" s="2">
        <f t="shared" si="199"/>
        <v>0</v>
      </c>
      <c r="BA249" s="2">
        <f>SUM(AF249,AH249,-AZ249,-Table110[[#This Row],[Sale Fee]])</f>
        <v>0</v>
      </c>
      <c r="BC249" s="1"/>
      <c r="BD249" s="1"/>
      <c r="BE249" s="1"/>
    </row>
    <row r="250" spans="1:57" x14ac:dyDescent="0.25">
      <c r="A250" s="1"/>
      <c r="B250" s="1"/>
      <c r="E250" s="4"/>
      <c r="F250" s="4"/>
      <c r="Q250" s="1"/>
      <c r="R250" s="1"/>
      <c r="S250" s="1">
        <f t="shared" si="209"/>
        <v>0</v>
      </c>
      <c r="U250" s="1"/>
      <c r="V250" s="1"/>
      <c r="W250" s="1">
        <f t="shared" si="198"/>
        <v>0</v>
      </c>
      <c r="X250" s="1"/>
      <c r="Y250" s="1"/>
      <c r="Z250" s="1">
        <f>Table110[[#This Row],[Quantity2]]*Table110[[#This Row],[U Cost]]</f>
        <v>0</v>
      </c>
      <c r="AB250" s="1"/>
      <c r="AC250" s="1"/>
      <c r="AD250" s="1">
        <f t="shared" si="169"/>
        <v>0</v>
      </c>
      <c r="AE250" s="1"/>
      <c r="AF250" s="1">
        <f>SUM(Table110[[#This Row],[Total 
Paid]:[Shipping 
Charged]])</f>
        <v>0</v>
      </c>
      <c r="AG250" s="1"/>
      <c r="AH250" s="1"/>
      <c r="AI250" s="1">
        <f t="shared" si="171"/>
        <v>0</v>
      </c>
      <c r="AK250" s="1"/>
      <c r="AL250" s="1"/>
      <c r="AM250" s="1"/>
      <c r="AN250" s="1"/>
      <c r="AP250" s="30"/>
      <c r="AQ250" s="1"/>
      <c r="AR250" s="1">
        <f t="shared" si="208"/>
        <v>0</v>
      </c>
      <c r="AS250" s="1"/>
      <c r="AT250" s="1"/>
      <c r="AU250" s="2">
        <f t="shared" si="172"/>
        <v>0</v>
      </c>
      <c r="AW250" s="1"/>
      <c r="AX250" s="1"/>
      <c r="AY250" s="1"/>
      <c r="AZ250" s="2">
        <f t="shared" si="199"/>
        <v>0</v>
      </c>
      <c r="BA250" s="2">
        <f>SUM(AF250,AH250,-AZ250,-Table110[[#This Row],[Sale Fee]])</f>
        <v>0</v>
      </c>
      <c r="BC250" s="1"/>
      <c r="BD250" s="1"/>
      <c r="BE250" s="1"/>
    </row>
    <row r="251" spans="1:57" x14ac:dyDescent="0.25">
      <c r="A251" s="1"/>
      <c r="B251" s="1"/>
      <c r="E251" s="4"/>
      <c r="F251" s="4"/>
      <c r="Q251" s="1"/>
      <c r="R251" s="1"/>
      <c r="S251" s="1">
        <f t="shared" si="209"/>
        <v>0</v>
      </c>
      <c r="U251" s="1"/>
      <c r="V251" s="1"/>
      <c r="W251" s="1">
        <f t="shared" si="198"/>
        <v>0</v>
      </c>
      <c r="X251" s="1"/>
      <c r="Y251" s="1"/>
      <c r="Z251" s="1">
        <f>Table110[[#This Row],[Quantity2]]*Table110[[#This Row],[U Cost]]</f>
        <v>0</v>
      </c>
      <c r="AB251" s="1"/>
      <c r="AC251" s="1"/>
      <c r="AD251" s="1">
        <f t="shared" si="169"/>
        <v>0</v>
      </c>
      <c r="AE251" s="1"/>
      <c r="AF251" s="1">
        <f>SUM(Table110[[#This Row],[Total 
Paid]:[Shipping 
Charged]])</f>
        <v>0</v>
      </c>
      <c r="AG251" s="1"/>
      <c r="AH251" s="1"/>
      <c r="AI251" s="1">
        <f t="shared" si="171"/>
        <v>0</v>
      </c>
      <c r="AK251" s="1"/>
      <c r="AL251" s="1"/>
      <c r="AM251" s="1"/>
      <c r="AN251" s="1"/>
      <c r="AP251" s="30"/>
      <c r="AQ251" s="1"/>
      <c r="AR251" s="1">
        <f t="shared" si="208"/>
        <v>0</v>
      </c>
      <c r="AS251" s="1"/>
      <c r="AT251" s="1"/>
      <c r="AU251" s="2">
        <f t="shared" si="172"/>
        <v>0</v>
      </c>
      <c r="AW251" s="1"/>
      <c r="AX251" s="1"/>
      <c r="AY251" s="1"/>
      <c r="AZ251" s="2">
        <f t="shared" si="199"/>
        <v>0</v>
      </c>
      <c r="BA251" s="2">
        <f>SUM(AF251,AH251,-AZ251,-Table110[[#This Row],[Sale Fee]])</f>
        <v>0</v>
      </c>
      <c r="BC251" s="1"/>
      <c r="BD251" s="1"/>
      <c r="BE251" s="1"/>
    </row>
    <row r="252" spans="1:57" x14ac:dyDescent="0.25">
      <c r="A252" s="1"/>
      <c r="B252" s="1"/>
      <c r="E252" s="4"/>
      <c r="F252" s="4"/>
      <c r="Q252" s="1"/>
      <c r="R252" s="1"/>
      <c r="S252" s="1">
        <f t="shared" si="209"/>
        <v>0</v>
      </c>
      <c r="U252" s="1"/>
      <c r="V252" s="1"/>
      <c r="W252" s="1">
        <f t="shared" si="198"/>
        <v>0</v>
      </c>
      <c r="X252" s="1"/>
      <c r="Y252" s="1"/>
      <c r="Z252" s="1">
        <f>Table110[[#This Row],[Quantity2]]*Table110[[#This Row],[U Cost]]</f>
        <v>0</v>
      </c>
      <c r="AB252" s="1"/>
      <c r="AC252" s="1"/>
      <c r="AD252" s="1">
        <f t="shared" si="169"/>
        <v>0</v>
      </c>
      <c r="AE252" s="1"/>
      <c r="AF252" s="1">
        <f>SUM(Table110[[#This Row],[Total 
Paid]:[Shipping 
Charged]])</f>
        <v>0</v>
      </c>
      <c r="AG252" s="1"/>
      <c r="AH252" s="1"/>
      <c r="AI252" s="1">
        <f t="shared" si="171"/>
        <v>0</v>
      </c>
      <c r="AK252" s="1"/>
      <c r="AL252" s="1"/>
      <c r="AM252" s="1"/>
      <c r="AN252" s="1"/>
      <c r="AP252" s="30"/>
      <c r="AQ252" s="1"/>
      <c r="AR252" s="1">
        <f t="shared" si="208"/>
        <v>0</v>
      </c>
      <c r="AS252" s="1"/>
      <c r="AT252" s="1"/>
      <c r="AU252" s="2">
        <f t="shared" si="172"/>
        <v>0</v>
      </c>
      <c r="AW252" s="1"/>
      <c r="AX252" s="1"/>
      <c r="AY252" s="1"/>
      <c r="AZ252" s="2">
        <f t="shared" si="199"/>
        <v>0</v>
      </c>
      <c r="BA252" s="2">
        <f>SUM(AF252,AH252,-AZ252,-Table110[[#This Row],[Sale Fee]])</f>
        <v>0</v>
      </c>
      <c r="BC252" s="1"/>
      <c r="BD252" s="1"/>
      <c r="BE252" s="1"/>
    </row>
    <row r="253" spans="1:57" x14ac:dyDescent="0.25">
      <c r="A253" s="1"/>
      <c r="B253" s="1"/>
      <c r="E253" s="4"/>
      <c r="F253" s="4"/>
      <c r="Q253" s="1"/>
      <c r="R253" s="1"/>
      <c r="S253" s="1">
        <f t="shared" si="209"/>
        <v>0</v>
      </c>
      <c r="U253" s="1"/>
      <c r="V253" s="1"/>
      <c r="W253" s="1">
        <f t="shared" si="198"/>
        <v>0</v>
      </c>
      <c r="X253" s="1"/>
      <c r="Y253" s="1"/>
      <c r="Z253" s="1">
        <f>Table110[[#This Row],[Quantity2]]*Table110[[#This Row],[U Cost]]</f>
        <v>0</v>
      </c>
      <c r="AB253" s="1"/>
      <c r="AC253" s="1"/>
      <c r="AD253" s="1">
        <f t="shared" si="169"/>
        <v>0</v>
      </c>
      <c r="AE253" s="1"/>
      <c r="AF253" s="1">
        <f>SUM(Table110[[#This Row],[Total 
Paid]:[Shipping 
Charged]])</f>
        <v>0</v>
      </c>
      <c r="AG253" s="1"/>
      <c r="AH253" s="1"/>
      <c r="AI253" s="1">
        <f t="shared" si="171"/>
        <v>0</v>
      </c>
      <c r="AK253" s="1"/>
      <c r="AL253" s="1"/>
      <c r="AM253" s="1"/>
      <c r="AN253" s="1"/>
      <c r="AP253" s="30"/>
      <c r="AQ253" s="1"/>
      <c r="AR253" s="1">
        <f t="shared" si="208"/>
        <v>0</v>
      </c>
      <c r="AS253" s="1"/>
      <c r="AT253" s="1"/>
      <c r="AU253" s="2">
        <f t="shared" si="172"/>
        <v>0</v>
      </c>
      <c r="AW253" s="1"/>
      <c r="AX253" s="1"/>
      <c r="AY253" s="1"/>
      <c r="AZ253" s="2">
        <f t="shared" si="199"/>
        <v>0</v>
      </c>
      <c r="BA253" s="2">
        <f>SUM(AF253,AH253,-AZ253,-Table110[[#This Row],[Sale Fee]])</f>
        <v>0</v>
      </c>
      <c r="BC253" s="1"/>
      <c r="BD253" s="1"/>
      <c r="BE253" s="1"/>
    </row>
    <row r="254" spans="1:57" x14ac:dyDescent="0.25">
      <c r="A254" s="1"/>
      <c r="B254" s="1"/>
      <c r="E254" s="4"/>
      <c r="F254" s="4"/>
      <c r="Q254" s="1"/>
      <c r="R254" s="1"/>
      <c r="S254" s="1">
        <f t="shared" si="209"/>
        <v>0</v>
      </c>
      <c r="U254" s="1"/>
      <c r="V254" s="1"/>
      <c r="W254" s="1">
        <f t="shared" si="198"/>
        <v>0</v>
      </c>
      <c r="X254" s="1"/>
      <c r="Y254" s="1"/>
      <c r="Z254" s="1">
        <f>Table110[[#This Row],[Quantity2]]*Table110[[#This Row],[U Cost]]</f>
        <v>0</v>
      </c>
      <c r="AB254" s="1"/>
      <c r="AC254" s="1"/>
      <c r="AD254" s="1">
        <f t="shared" si="169"/>
        <v>0</v>
      </c>
      <c r="AE254" s="1"/>
      <c r="AF254" s="1">
        <f>SUM(Table110[[#This Row],[Total 
Paid]:[Shipping 
Charged]])</f>
        <v>0</v>
      </c>
      <c r="AG254" s="1"/>
      <c r="AH254" s="1"/>
      <c r="AI254" s="1">
        <f t="shared" si="171"/>
        <v>0</v>
      </c>
      <c r="AK254" s="1"/>
      <c r="AL254" s="1"/>
      <c r="AM254" s="1"/>
      <c r="AN254" s="1"/>
      <c r="AP254" s="30"/>
      <c r="AQ254" s="1"/>
      <c r="AR254" s="1">
        <f t="shared" si="208"/>
        <v>0</v>
      </c>
      <c r="AS254" s="1"/>
      <c r="AT254" s="1"/>
      <c r="AU254" s="2">
        <f t="shared" si="172"/>
        <v>0</v>
      </c>
      <c r="AW254" s="1"/>
      <c r="AX254" s="1"/>
      <c r="AY254" s="1"/>
      <c r="AZ254" s="2">
        <f t="shared" si="199"/>
        <v>0</v>
      </c>
      <c r="BA254" s="2">
        <f>SUM(AF254,AH254,-AZ254,-Table110[[#This Row],[Sale Fee]])</f>
        <v>0</v>
      </c>
      <c r="BC254" s="1"/>
      <c r="BD254" s="1"/>
      <c r="BE254" s="1"/>
    </row>
    <row r="255" spans="1:57" x14ac:dyDescent="0.25">
      <c r="A255" s="1"/>
      <c r="B255" s="1"/>
      <c r="E255" s="4"/>
      <c r="F255" s="4"/>
      <c r="Q255" s="1"/>
      <c r="R255" s="1"/>
      <c r="S255" s="1">
        <f t="shared" si="209"/>
        <v>0</v>
      </c>
      <c r="U255" s="1"/>
      <c r="V255" s="1"/>
      <c r="W255" s="1">
        <f t="shared" si="198"/>
        <v>0</v>
      </c>
      <c r="X255" s="1"/>
      <c r="Y255" s="1"/>
      <c r="Z255" s="1">
        <f>Table110[[#This Row],[Quantity2]]*Table110[[#This Row],[U Cost]]</f>
        <v>0</v>
      </c>
      <c r="AB255" s="1"/>
      <c r="AC255" s="1"/>
      <c r="AD255" s="1">
        <f t="shared" si="169"/>
        <v>0</v>
      </c>
      <c r="AE255" s="1"/>
      <c r="AF255" s="1">
        <f>SUM(Table110[[#This Row],[Total 
Paid]:[Shipping 
Charged]])</f>
        <v>0</v>
      </c>
      <c r="AG255" s="1"/>
      <c r="AH255" s="1"/>
      <c r="AI255" s="1">
        <f t="shared" si="171"/>
        <v>0</v>
      </c>
      <c r="AK255" s="1"/>
      <c r="AL255" s="1"/>
      <c r="AM255" s="1"/>
      <c r="AN255" s="1"/>
      <c r="AP255" s="30"/>
      <c r="AQ255" s="1"/>
      <c r="AR255" s="1">
        <f t="shared" si="208"/>
        <v>0</v>
      </c>
      <c r="AS255" s="1"/>
      <c r="AT255" s="1"/>
      <c r="AU255" s="2">
        <f t="shared" si="172"/>
        <v>0</v>
      </c>
      <c r="AW255" s="1"/>
      <c r="AX255" s="1"/>
      <c r="AY255" s="1"/>
      <c r="AZ255" s="2">
        <f t="shared" si="199"/>
        <v>0</v>
      </c>
      <c r="BA255" s="2">
        <f>SUM(AF255,AH255,-AZ255,-Table110[[#This Row],[Sale Fee]])</f>
        <v>0</v>
      </c>
      <c r="BC255" s="1"/>
      <c r="BD255" s="1"/>
      <c r="BE255" s="1"/>
    </row>
    <row r="256" spans="1:57" x14ac:dyDescent="0.25">
      <c r="A256" s="1"/>
      <c r="B256" s="1"/>
      <c r="E256" s="4"/>
      <c r="F256" s="4"/>
      <c r="Q256" s="1"/>
      <c r="R256" s="1"/>
      <c r="S256" s="1">
        <f t="shared" si="209"/>
        <v>0</v>
      </c>
      <c r="U256" s="1"/>
      <c r="V256" s="1"/>
      <c r="W256" s="1">
        <f t="shared" si="198"/>
        <v>0</v>
      </c>
      <c r="X256" s="1"/>
      <c r="Y256" s="1"/>
      <c r="Z256" s="1">
        <f>Table110[[#This Row],[Quantity2]]*Table110[[#This Row],[U Cost]]</f>
        <v>0</v>
      </c>
      <c r="AB256" s="1"/>
      <c r="AC256" s="1"/>
      <c r="AD256" s="1">
        <f t="shared" si="169"/>
        <v>0</v>
      </c>
      <c r="AE256" s="1"/>
      <c r="AF256" s="1">
        <f>SUM(Table110[[#This Row],[Total 
Paid]:[Shipping 
Charged]])</f>
        <v>0</v>
      </c>
      <c r="AG256" s="1"/>
      <c r="AH256" s="1"/>
      <c r="AI256" s="1">
        <f t="shared" si="171"/>
        <v>0</v>
      </c>
      <c r="AK256" s="1"/>
      <c r="AL256" s="1"/>
      <c r="AM256" s="1"/>
      <c r="AN256" s="1"/>
      <c r="AP256" s="30"/>
      <c r="AQ256" s="1"/>
      <c r="AR256" s="1">
        <f t="shared" si="208"/>
        <v>0</v>
      </c>
      <c r="AS256" s="1"/>
      <c r="AT256" s="1"/>
      <c r="AU256" s="2">
        <f t="shared" si="172"/>
        <v>0</v>
      </c>
      <c r="AW256" s="1"/>
      <c r="AX256" s="1"/>
      <c r="AY256" s="1"/>
      <c r="AZ256" s="2">
        <f t="shared" si="199"/>
        <v>0</v>
      </c>
      <c r="BA256" s="2">
        <f>SUM(AF256,AH256,-AZ256,-Table110[[#This Row],[Sale Fee]])</f>
        <v>0</v>
      </c>
      <c r="BC256" s="1"/>
      <c r="BD256" s="1"/>
      <c r="BE256" s="1"/>
    </row>
    <row r="257" spans="1:57" x14ac:dyDescent="0.25">
      <c r="A257" s="1"/>
      <c r="B257" s="1"/>
      <c r="E257" s="4"/>
      <c r="F257" s="4"/>
      <c r="Q257" s="1"/>
      <c r="R257" s="1"/>
      <c r="S257" s="1">
        <f t="shared" si="209"/>
        <v>0</v>
      </c>
      <c r="U257" s="1"/>
      <c r="V257" s="1"/>
      <c r="W257" s="1">
        <f t="shared" si="198"/>
        <v>0</v>
      </c>
      <c r="X257" s="1"/>
      <c r="Y257" s="1"/>
      <c r="Z257" s="1">
        <f>Table110[[#This Row],[Quantity2]]*Table110[[#This Row],[U Cost]]</f>
        <v>0</v>
      </c>
      <c r="AB257" s="1"/>
      <c r="AC257" s="1"/>
      <c r="AD257" s="1">
        <f t="shared" si="169"/>
        <v>0</v>
      </c>
      <c r="AE257" s="1"/>
      <c r="AF257" s="1">
        <f>SUM(Table110[[#This Row],[Total 
Paid]:[Shipping 
Charged]])</f>
        <v>0</v>
      </c>
      <c r="AG257" s="1"/>
      <c r="AH257" s="1"/>
      <c r="AI257" s="1">
        <f t="shared" si="171"/>
        <v>0</v>
      </c>
      <c r="AK257" s="1"/>
      <c r="AL257" s="1"/>
      <c r="AM257" s="1"/>
      <c r="AN257" s="1"/>
      <c r="AP257" s="30"/>
      <c r="AQ257" s="1"/>
      <c r="AR257" s="1">
        <f t="shared" si="208"/>
        <v>0</v>
      </c>
      <c r="AS257" s="1"/>
      <c r="AT257" s="1"/>
      <c r="AU257" s="2">
        <f t="shared" si="172"/>
        <v>0</v>
      </c>
      <c r="AW257" s="1"/>
      <c r="AX257" s="1"/>
      <c r="AY257" s="1"/>
      <c r="AZ257" s="2">
        <f t="shared" si="199"/>
        <v>0</v>
      </c>
      <c r="BA257" s="2">
        <f>SUM(AF257,AH257,-AZ257,-Table110[[#This Row],[Sale Fee]])</f>
        <v>0</v>
      </c>
      <c r="BC257" s="1"/>
      <c r="BD257" s="1"/>
      <c r="BE257" s="1"/>
    </row>
    <row r="258" spans="1:57" x14ac:dyDescent="0.25">
      <c r="A258" s="1"/>
      <c r="B258" s="1"/>
      <c r="E258" s="4"/>
      <c r="F258" s="4"/>
      <c r="Q258" s="1"/>
      <c r="R258" s="1"/>
      <c r="S258" s="1">
        <f t="shared" si="209"/>
        <v>0</v>
      </c>
      <c r="U258" s="1"/>
      <c r="V258" s="1"/>
      <c r="W258" s="1">
        <f t="shared" si="198"/>
        <v>0</v>
      </c>
      <c r="X258" s="1"/>
      <c r="Y258" s="1"/>
      <c r="Z258" s="1">
        <f>Table110[[#This Row],[Quantity2]]*Table110[[#This Row],[U Cost]]</f>
        <v>0</v>
      </c>
      <c r="AB258" s="1"/>
      <c r="AC258" s="1"/>
      <c r="AD258" s="1">
        <f t="shared" si="169"/>
        <v>0</v>
      </c>
      <c r="AE258" s="1"/>
      <c r="AF258" s="1">
        <f>SUM(Table110[[#This Row],[Total 
Paid]:[Shipping 
Charged]])</f>
        <v>0</v>
      </c>
      <c r="AG258" s="1"/>
      <c r="AH258" s="1"/>
      <c r="AI258" s="1">
        <f t="shared" si="171"/>
        <v>0</v>
      </c>
      <c r="AK258" s="1"/>
      <c r="AL258" s="1"/>
      <c r="AM258" s="1"/>
      <c r="AN258" s="1"/>
      <c r="AP258" s="30"/>
      <c r="AQ258" s="1"/>
      <c r="AR258" s="1">
        <f t="shared" si="208"/>
        <v>0</v>
      </c>
      <c r="AS258" s="1"/>
      <c r="AT258" s="1"/>
      <c r="AU258" s="2">
        <f t="shared" si="172"/>
        <v>0</v>
      </c>
      <c r="AW258" s="1"/>
      <c r="AX258" s="1"/>
      <c r="AY258" s="1"/>
      <c r="AZ258" s="2">
        <f t="shared" si="199"/>
        <v>0</v>
      </c>
      <c r="BA258" s="2">
        <f>SUM(AF258,AH258,-AZ258,-Table110[[#This Row],[Sale Fee]])</f>
        <v>0</v>
      </c>
      <c r="BC258" s="1"/>
      <c r="BD258" s="1"/>
      <c r="BE258" s="1"/>
    </row>
    <row r="259" spans="1:57" x14ac:dyDescent="0.25">
      <c r="A259" s="1"/>
      <c r="B259" s="1"/>
      <c r="E259" s="4"/>
      <c r="F259" s="4"/>
      <c r="Q259" s="1"/>
      <c r="R259" s="1"/>
      <c r="S259" s="1">
        <f t="shared" si="209"/>
        <v>0</v>
      </c>
      <c r="U259" s="1"/>
      <c r="V259" s="1"/>
      <c r="W259" s="1">
        <f t="shared" si="198"/>
        <v>0</v>
      </c>
      <c r="X259" s="1"/>
      <c r="Y259" s="1"/>
      <c r="Z259" s="1">
        <f>Table110[[#This Row],[Quantity2]]*Table110[[#This Row],[U Cost]]</f>
        <v>0</v>
      </c>
      <c r="AB259" s="1"/>
      <c r="AC259" s="1"/>
      <c r="AD259" s="1">
        <f t="shared" si="169"/>
        <v>0</v>
      </c>
      <c r="AE259" s="1"/>
      <c r="AF259" s="1">
        <f>SUM(Table110[[#This Row],[Total 
Paid]:[Shipping 
Charged]])</f>
        <v>0</v>
      </c>
      <c r="AG259" s="1"/>
      <c r="AH259" s="1"/>
      <c r="AI259" s="1">
        <f t="shared" si="171"/>
        <v>0</v>
      </c>
      <c r="AK259" s="1"/>
      <c r="AL259" s="1"/>
      <c r="AM259" s="1"/>
      <c r="AN259" s="1"/>
      <c r="AP259" s="30"/>
      <c r="AQ259" s="1"/>
      <c r="AR259" s="1">
        <f t="shared" si="208"/>
        <v>0</v>
      </c>
      <c r="AS259" s="1"/>
      <c r="AT259" s="1"/>
      <c r="AU259" s="2">
        <f t="shared" si="172"/>
        <v>0</v>
      </c>
      <c r="AW259" s="1"/>
      <c r="AX259" s="1"/>
      <c r="AY259" s="1"/>
      <c r="AZ259" s="2">
        <f t="shared" si="199"/>
        <v>0</v>
      </c>
      <c r="BA259" s="2">
        <f>SUM(AF259,AH259,-AZ259,-Table110[[#This Row],[Sale Fee]])</f>
        <v>0</v>
      </c>
      <c r="BC259" s="1"/>
      <c r="BD259" s="1"/>
      <c r="BE259" s="1"/>
    </row>
    <row r="260" spans="1:57" x14ac:dyDescent="0.25">
      <c r="A260" s="1"/>
      <c r="B260" s="1"/>
      <c r="E260" s="4"/>
      <c r="F260" s="4"/>
      <c r="Q260" s="1"/>
      <c r="R260" s="1"/>
      <c r="S260" s="1">
        <f t="shared" si="209"/>
        <v>0</v>
      </c>
      <c r="U260" s="1"/>
      <c r="V260" s="1"/>
      <c r="W260" s="1">
        <f t="shared" si="198"/>
        <v>0</v>
      </c>
      <c r="X260" s="1"/>
      <c r="Y260" s="1"/>
      <c r="Z260" s="1">
        <f>Table110[[#This Row],[Quantity2]]*Table110[[#This Row],[U Cost]]</f>
        <v>0</v>
      </c>
      <c r="AB260" s="1"/>
      <c r="AC260" s="1"/>
      <c r="AD260" s="1">
        <f t="shared" si="169"/>
        <v>0</v>
      </c>
      <c r="AE260" s="1"/>
      <c r="AF260" s="1">
        <f>SUM(Table110[[#This Row],[Total 
Paid]:[Shipping 
Charged]])</f>
        <v>0</v>
      </c>
      <c r="AG260" s="1"/>
      <c r="AH260" s="1"/>
      <c r="AI260" s="1">
        <f t="shared" si="171"/>
        <v>0</v>
      </c>
      <c r="AK260" s="1"/>
      <c r="AL260" s="1"/>
      <c r="AM260" s="1"/>
      <c r="AN260" s="1"/>
      <c r="AP260" s="30"/>
      <c r="AQ260" s="1"/>
      <c r="AR260" s="1">
        <f t="shared" si="208"/>
        <v>0</v>
      </c>
      <c r="AS260" s="1"/>
      <c r="AT260" s="1"/>
      <c r="AU260" s="2">
        <f t="shared" si="172"/>
        <v>0</v>
      </c>
      <c r="AW260" s="1"/>
      <c r="AX260" s="1"/>
      <c r="AY260" s="1"/>
      <c r="AZ260" s="2">
        <f t="shared" si="199"/>
        <v>0</v>
      </c>
      <c r="BA260" s="2">
        <f>SUM(AF260,AH260,-AZ260,-Table110[[#This Row],[Sale Fee]])</f>
        <v>0</v>
      </c>
      <c r="BC260" s="1"/>
      <c r="BD260" s="1"/>
      <c r="BE260" s="1"/>
    </row>
    <row r="261" spans="1:57" x14ac:dyDescent="0.25">
      <c r="A261" s="1"/>
      <c r="B261" s="1"/>
      <c r="E261" s="4"/>
      <c r="F261" s="4"/>
      <c r="Q261" s="1"/>
      <c r="R261" s="1"/>
      <c r="S261" s="1">
        <f t="shared" si="209"/>
        <v>0</v>
      </c>
      <c r="U261" s="1"/>
      <c r="V261" s="1"/>
      <c r="W261" s="1">
        <f t="shared" si="198"/>
        <v>0</v>
      </c>
      <c r="X261" s="1"/>
      <c r="Y261" s="1"/>
      <c r="Z261" s="1">
        <f>Table110[[#This Row],[Quantity2]]*Table110[[#This Row],[U Cost]]</f>
        <v>0</v>
      </c>
      <c r="AB261" s="1"/>
      <c r="AC261" s="1"/>
      <c r="AD261" s="1">
        <f t="shared" si="169"/>
        <v>0</v>
      </c>
      <c r="AE261" s="1"/>
      <c r="AF261" s="1">
        <f>SUM(Table110[[#This Row],[Total 
Paid]:[Shipping 
Charged]])</f>
        <v>0</v>
      </c>
      <c r="AG261" s="1"/>
      <c r="AH261" s="1"/>
      <c r="AI261" s="1">
        <f t="shared" si="171"/>
        <v>0</v>
      </c>
      <c r="AK261" s="1"/>
      <c r="AL261" s="1"/>
      <c r="AM261" s="1"/>
      <c r="AN261" s="1"/>
      <c r="AP261" s="30"/>
      <c r="AQ261" s="1"/>
      <c r="AR261" s="1">
        <f t="shared" si="208"/>
        <v>0</v>
      </c>
      <c r="AS261" s="1"/>
      <c r="AT261" s="1"/>
      <c r="AU261" s="2">
        <f t="shared" si="172"/>
        <v>0</v>
      </c>
      <c r="AW261" s="1"/>
      <c r="AX261" s="1"/>
      <c r="AY261" s="1"/>
      <c r="AZ261" s="2">
        <f t="shared" si="199"/>
        <v>0</v>
      </c>
      <c r="BA261" s="2">
        <f>SUM(AF261,AH261,-AZ261,-Table110[[#This Row],[Sale Fee]])</f>
        <v>0</v>
      </c>
      <c r="BC261" s="1"/>
      <c r="BD261" s="1"/>
      <c r="BE261" s="1"/>
    </row>
    <row r="262" spans="1:57" x14ac:dyDescent="0.25">
      <c r="A262" s="1"/>
      <c r="B262" s="1"/>
      <c r="E262" s="4"/>
      <c r="F262" s="4"/>
      <c r="Q262" s="1"/>
      <c r="R262" s="1"/>
      <c r="S262" s="1">
        <f t="shared" si="209"/>
        <v>0</v>
      </c>
      <c r="U262" s="1"/>
      <c r="V262" s="1"/>
      <c r="W262" s="1">
        <f t="shared" si="198"/>
        <v>0</v>
      </c>
      <c r="X262" s="1"/>
      <c r="Y262" s="1"/>
      <c r="Z262" s="1">
        <f>Table110[[#This Row],[Quantity2]]*Table110[[#This Row],[U Cost]]</f>
        <v>0</v>
      </c>
      <c r="AB262" s="1"/>
      <c r="AC262" s="1"/>
      <c r="AD262" s="1">
        <f t="shared" si="169"/>
        <v>0</v>
      </c>
      <c r="AE262" s="1"/>
      <c r="AF262" s="1">
        <f>SUM(Table110[[#This Row],[Total 
Paid]:[Shipping 
Charged]])</f>
        <v>0</v>
      </c>
      <c r="AG262" s="1"/>
      <c r="AH262" s="1"/>
      <c r="AI262" s="1">
        <f t="shared" si="171"/>
        <v>0</v>
      </c>
      <c r="AK262" s="1"/>
      <c r="AL262" s="1"/>
      <c r="AM262" s="1"/>
      <c r="AN262" s="1"/>
      <c r="AP262" s="30"/>
      <c r="AQ262" s="1"/>
      <c r="AR262" s="1">
        <f t="shared" si="208"/>
        <v>0</v>
      </c>
      <c r="AS262" s="1"/>
      <c r="AT262" s="1"/>
      <c r="AU262" s="2">
        <f t="shared" si="172"/>
        <v>0</v>
      </c>
      <c r="AW262" s="1"/>
      <c r="AX262" s="1"/>
      <c r="AY262" s="1"/>
      <c r="AZ262" s="2">
        <f t="shared" si="199"/>
        <v>0</v>
      </c>
      <c r="BA262" s="2">
        <f>SUM(AF262,AH262,-AZ262,-Table110[[#This Row],[Sale Fee]])</f>
        <v>0</v>
      </c>
      <c r="BC262" s="1"/>
      <c r="BD262" s="1"/>
      <c r="BE262" s="1"/>
    </row>
    <row r="263" spans="1:57" x14ac:dyDescent="0.25">
      <c r="A263" s="1"/>
      <c r="B263" s="1"/>
      <c r="E263" s="4"/>
      <c r="F263" s="4"/>
      <c r="Q263" s="1"/>
      <c r="R263" s="1"/>
      <c r="S263" s="1">
        <f t="shared" si="209"/>
        <v>0</v>
      </c>
      <c r="U263" s="1"/>
      <c r="V263" s="1"/>
      <c r="W263" s="1">
        <f t="shared" si="198"/>
        <v>0</v>
      </c>
      <c r="X263" s="1"/>
      <c r="Y263" s="1"/>
      <c r="Z263" s="1">
        <f>Table110[[#This Row],[Quantity2]]*Table110[[#This Row],[U Cost]]</f>
        <v>0</v>
      </c>
      <c r="AB263" s="1"/>
      <c r="AC263" s="1"/>
      <c r="AD263" s="1">
        <f t="shared" si="169"/>
        <v>0</v>
      </c>
      <c r="AE263" s="1"/>
      <c r="AF263" s="1">
        <f>SUM(Table110[[#This Row],[Total 
Paid]:[Shipping 
Charged]])</f>
        <v>0</v>
      </c>
      <c r="AG263" s="1"/>
      <c r="AH263" s="1"/>
      <c r="AI263" s="1">
        <f t="shared" si="171"/>
        <v>0</v>
      </c>
      <c r="AK263" s="1"/>
      <c r="AL263" s="1"/>
      <c r="AM263" s="1"/>
      <c r="AN263" s="1"/>
      <c r="AP263" s="30"/>
      <c r="AQ263" s="1"/>
      <c r="AR263" s="1">
        <f t="shared" si="208"/>
        <v>0</v>
      </c>
      <c r="AS263" s="1"/>
      <c r="AT263" s="1"/>
      <c r="AU263" s="2">
        <f t="shared" si="172"/>
        <v>0</v>
      </c>
      <c r="AW263" s="1"/>
      <c r="AX263" s="1"/>
      <c r="AY263" s="1"/>
      <c r="AZ263" s="2">
        <f t="shared" si="199"/>
        <v>0</v>
      </c>
      <c r="BA263" s="2">
        <f>SUM(AF263,AH263,-AZ263,-Table110[[#This Row],[Sale Fee]])</f>
        <v>0</v>
      </c>
      <c r="BC263" s="1"/>
      <c r="BD263" s="1"/>
      <c r="BE263" s="1"/>
    </row>
    <row r="264" spans="1:57" x14ac:dyDescent="0.25">
      <c r="A264" s="1"/>
      <c r="B264" s="1"/>
      <c r="E264" s="4"/>
      <c r="F264" s="4"/>
      <c r="Q264" s="1"/>
      <c r="R264" s="1"/>
      <c r="S264" s="1">
        <f t="shared" si="209"/>
        <v>0</v>
      </c>
      <c r="U264" s="1"/>
      <c r="V264" s="1"/>
      <c r="W264" s="1">
        <f t="shared" si="198"/>
        <v>0</v>
      </c>
      <c r="X264" s="1"/>
      <c r="Y264" s="1"/>
      <c r="Z264" s="1">
        <f>Table110[[#This Row],[Quantity2]]*Table110[[#This Row],[U Cost]]</f>
        <v>0</v>
      </c>
      <c r="AB264" s="1"/>
      <c r="AC264" s="1"/>
      <c r="AD264" s="1">
        <f t="shared" si="169"/>
        <v>0</v>
      </c>
      <c r="AE264" s="1"/>
      <c r="AF264" s="1">
        <f>SUM(Table110[[#This Row],[Total 
Paid]:[Shipping 
Charged]])</f>
        <v>0</v>
      </c>
      <c r="AG264" s="1"/>
      <c r="AH264" s="1"/>
      <c r="AI264" s="1">
        <f t="shared" si="171"/>
        <v>0</v>
      </c>
      <c r="AK264" s="1"/>
      <c r="AL264" s="1"/>
      <c r="AM264" s="1"/>
      <c r="AN264" s="1"/>
      <c r="AP264" s="30"/>
      <c r="AQ264" s="1"/>
      <c r="AR264" s="1">
        <f t="shared" si="208"/>
        <v>0</v>
      </c>
      <c r="AS264" s="1"/>
      <c r="AT264" s="1"/>
      <c r="AU264" s="2">
        <f t="shared" si="172"/>
        <v>0</v>
      </c>
      <c r="AW264" s="1"/>
      <c r="AX264" s="1"/>
      <c r="AY264" s="1"/>
      <c r="AZ264" s="2">
        <f t="shared" si="199"/>
        <v>0</v>
      </c>
      <c r="BA264" s="2">
        <f>SUM(AF264,AH264,-AZ264,-Table110[[#This Row],[Sale Fee]])</f>
        <v>0</v>
      </c>
      <c r="BC264" s="1"/>
      <c r="BD264" s="1"/>
      <c r="BE264" s="1"/>
    </row>
    <row r="265" spans="1:57" x14ac:dyDescent="0.25">
      <c r="A265" s="1"/>
      <c r="B265" s="1"/>
      <c r="E265" s="4"/>
      <c r="F265" s="4"/>
      <c r="Q265" s="1"/>
      <c r="R265" s="1"/>
      <c r="S265" s="1">
        <f t="shared" si="209"/>
        <v>0</v>
      </c>
      <c r="U265" s="1"/>
      <c r="V265" s="1"/>
      <c r="W265" s="1">
        <f t="shared" si="198"/>
        <v>0</v>
      </c>
      <c r="X265" s="1"/>
      <c r="Y265" s="1"/>
      <c r="Z265" s="1">
        <f>Table110[[#This Row],[Quantity2]]*Table110[[#This Row],[U Cost]]</f>
        <v>0</v>
      </c>
      <c r="AB265" s="1"/>
      <c r="AC265" s="1"/>
      <c r="AD265" s="1">
        <f t="shared" si="169"/>
        <v>0</v>
      </c>
      <c r="AE265" s="1"/>
      <c r="AF265" s="1">
        <f>SUM(Table110[[#This Row],[Total 
Paid]:[Shipping 
Charged]])</f>
        <v>0</v>
      </c>
      <c r="AG265" s="1"/>
      <c r="AH265" s="1"/>
      <c r="AI265" s="1">
        <f t="shared" si="171"/>
        <v>0</v>
      </c>
      <c r="AK265" s="1"/>
      <c r="AL265" s="1"/>
      <c r="AM265" s="1"/>
      <c r="AN265" s="1"/>
      <c r="AP265" s="30"/>
      <c r="AQ265" s="1"/>
      <c r="AR265" s="1">
        <f t="shared" si="208"/>
        <v>0</v>
      </c>
      <c r="AS265" s="1"/>
      <c r="AT265" s="1"/>
      <c r="AU265" s="2">
        <f t="shared" si="172"/>
        <v>0</v>
      </c>
      <c r="AW265" s="1"/>
      <c r="AX265" s="1"/>
      <c r="AY265" s="1"/>
      <c r="AZ265" s="2">
        <f t="shared" si="199"/>
        <v>0</v>
      </c>
      <c r="BA265" s="2">
        <f>SUM(AF265,AH265,-AZ265,-Table110[[#This Row],[Sale Fee]])</f>
        <v>0</v>
      </c>
      <c r="BC265" s="1"/>
      <c r="BD265" s="1"/>
      <c r="BE265" s="1"/>
    </row>
    <row r="266" spans="1:57" x14ac:dyDescent="0.25">
      <c r="A266" s="1"/>
      <c r="B266" s="1"/>
      <c r="E266" s="4"/>
      <c r="F266" s="4"/>
      <c r="Q266" s="1"/>
      <c r="R266" s="1"/>
      <c r="S266" s="1">
        <f t="shared" si="209"/>
        <v>0</v>
      </c>
      <c r="U266" s="1"/>
      <c r="V266" s="1"/>
      <c r="W266" s="1">
        <f t="shared" si="198"/>
        <v>0</v>
      </c>
      <c r="X266" s="1"/>
      <c r="Y266" s="1"/>
      <c r="Z266" s="1">
        <f>Table110[[#This Row],[Quantity2]]*Table110[[#This Row],[U Cost]]</f>
        <v>0</v>
      </c>
      <c r="AB266" s="1"/>
      <c r="AC266" s="1"/>
      <c r="AD266" s="1">
        <f t="shared" si="169"/>
        <v>0</v>
      </c>
      <c r="AE266" s="1"/>
      <c r="AF266" s="1">
        <f>SUM(Table110[[#This Row],[Total 
Paid]:[Shipping 
Charged]])</f>
        <v>0</v>
      </c>
      <c r="AG266" s="1"/>
      <c r="AH266" s="1"/>
      <c r="AI266" s="1">
        <f t="shared" si="171"/>
        <v>0</v>
      </c>
      <c r="AK266" s="1"/>
      <c r="AL266" s="1"/>
      <c r="AM266" s="1"/>
      <c r="AN266" s="1"/>
      <c r="AP266" s="30"/>
      <c r="AQ266" s="1"/>
      <c r="AR266" s="1">
        <f t="shared" si="208"/>
        <v>0</v>
      </c>
      <c r="AS266" s="1"/>
      <c r="AT266" s="1"/>
      <c r="AU266" s="2">
        <f t="shared" si="172"/>
        <v>0</v>
      </c>
      <c r="AW266" s="1"/>
      <c r="AX266" s="1"/>
      <c r="AY266" s="1"/>
      <c r="AZ266" s="2">
        <f t="shared" si="199"/>
        <v>0</v>
      </c>
      <c r="BA266" s="2">
        <f>SUM(AF266,AH266,-AZ266,-Table110[[#This Row],[Sale Fee]])</f>
        <v>0</v>
      </c>
      <c r="BC266" s="1"/>
      <c r="BD266" s="1"/>
      <c r="BE266" s="1"/>
    </row>
    <row r="267" spans="1:57" x14ac:dyDescent="0.25">
      <c r="A267" s="1"/>
      <c r="B267" s="1"/>
      <c r="E267" s="4"/>
      <c r="F267" s="4"/>
      <c r="Q267" s="1"/>
      <c r="R267" s="1"/>
      <c r="S267" s="1">
        <f t="shared" si="209"/>
        <v>0</v>
      </c>
      <c r="U267" s="1"/>
      <c r="V267" s="1"/>
      <c r="W267" s="1">
        <f t="shared" si="198"/>
        <v>0</v>
      </c>
      <c r="X267" s="1"/>
      <c r="Y267" s="1"/>
      <c r="Z267" s="1">
        <f>Table110[[#This Row],[Quantity2]]*Table110[[#This Row],[U Cost]]</f>
        <v>0</v>
      </c>
      <c r="AB267" s="1"/>
      <c r="AC267" s="1"/>
      <c r="AD267" s="1">
        <f t="shared" si="169"/>
        <v>0</v>
      </c>
      <c r="AE267" s="1"/>
      <c r="AF267" s="1">
        <f>SUM(Table110[[#This Row],[Total 
Paid]:[Shipping 
Charged]])</f>
        <v>0</v>
      </c>
      <c r="AG267" s="1"/>
      <c r="AH267" s="1"/>
      <c r="AI267" s="1">
        <f t="shared" si="171"/>
        <v>0</v>
      </c>
      <c r="AK267" s="1"/>
      <c r="AL267" s="1"/>
      <c r="AM267" s="1"/>
      <c r="AN267" s="1"/>
      <c r="AP267" s="30"/>
      <c r="AQ267" s="1"/>
      <c r="AR267" s="1">
        <f t="shared" si="208"/>
        <v>0</v>
      </c>
      <c r="AS267" s="1"/>
      <c r="AT267" s="1"/>
      <c r="AU267" s="2">
        <f t="shared" si="172"/>
        <v>0</v>
      </c>
      <c r="AW267" s="1"/>
      <c r="AX267" s="1"/>
      <c r="AY267" s="1"/>
      <c r="AZ267" s="2">
        <f t="shared" si="199"/>
        <v>0</v>
      </c>
      <c r="BA267" s="2">
        <f>SUM(AF267,AH267,-AZ267,-Table110[[#This Row],[Sale Fee]])</f>
        <v>0</v>
      </c>
      <c r="BC267" s="1"/>
      <c r="BD267" s="1"/>
      <c r="BE267" s="1"/>
    </row>
    <row r="268" spans="1:57" x14ac:dyDescent="0.25">
      <c r="A268" s="1"/>
      <c r="B268" s="1"/>
      <c r="E268" s="4"/>
      <c r="F268" s="4"/>
      <c r="Q268" s="1"/>
      <c r="R268" s="1"/>
      <c r="S268" s="1">
        <f t="shared" si="209"/>
        <v>0</v>
      </c>
      <c r="U268" s="1"/>
      <c r="V268" s="1"/>
      <c r="W268" s="1">
        <f t="shared" si="198"/>
        <v>0</v>
      </c>
      <c r="X268" s="1"/>
      <c r="Y268" s="1"/>
      <c r="Z268" s="1">
        <f>Table110[[#This Row],[Quantity2]]*Table110[[#This Row],[U Cost]]</f>
        <v>0</v>
      </c>
      <c r="AB268" s="1"/>
      <c r="AC268" s="1"/>
      <c r="AD268" s="1">
        <f t="shared" si="169"/>
        <v>0</v>
      </c>
      <c r="AE268" s="1"/>
      <c r="AF268" s="1">
        <f>SUM(Table110[[#This Row],[Total 
Paid]:[Shipping 
Charged]])</f>
        <v>0</v>
      </c>
      <c r="AG268" s="1"/>
      <c r="AH268" s="1"/>
      <c r="AI268" s="1">
        <f t="shared" si="171"/>
        <v>0</v>
      </c>
      <c r="AK268" s="1"/>
      <c r="AL268" s="1"/>
      <c r="AM268" s="1"/>
      <c r="AN268" s="1"/>
      <c r="AP268" s="30"/>
      <c r="AQ268" s="1"/>
      <c r="AR268" s="1">
        <f t="shared" si="208"/>
        <v>0</v>
      </c>
      <c r="AS268" s="1"/>
      <c r="AT268" s="1"/>
      <c r="AU268" s="2">
        <f t="shared" si="172"/>
        <v>0</v>
      </c>
      <c r="AW268" s="1"/>
      <c r="AX268" s="1"/>
      <c r="AY268" s="1"/>
      <c r="AZ268" s="2">
        <f t="shared" si="199"/>
        <v>0</v>
      </c>
      <c r="BA268" s="2">
        <f>SUM(AF268,AH268,-AZ268,-Table110[[#This Row],[Sale Fee]])</f>
        <v>0</v>
      </c>
      <c r="BC268" s="1"/>
      <c r="BD268" s="1"/>
      <c r="BE268" s="1"/>
    </row>
    <row r="269" spans="1:57" x14ac:dyDescent="0.25">
      <c r="A269" s="1"/>
      <c r="B269" s="1"/>
      <c r="E269" s="4"/>
      <c r="F269" s="4"/>
      <c r="Q269" s="1"/>
      <c r="R269" s="1"/>
      <c r="S269" s="1">
        <f t="shared" si="209"/>
        <v>0</v>
      </c>
      <c r="U269" s="1"/>
      <c r="V269" s="1"/>
      <c r="W269" s="1">
        <f t="shared" si="198"/>
        <v>0</v>
      </c>
      <c r="X269" s="1"/>
      <c r="Y269" s="1"/>
      <c r="Z269" s="1">
        <f>Table110[[#This Row],[Quantity2]]*Table110[[#This Row],[U Cost]]</f>
        <v>0</v>
      </c>
      <c r="AB269" s="1"/>
      <c r="AC269" s="1"/>
      <c r="AD269" s="1">
        <f t="shared" si="169"/>
        <v>0</v>
      </c>
      <c r="AE269" s="1"/>
      <c r="AF269" s="1">
        <f>SUM(Table110[[#This Row],[Total 
Paid]:[Shipping 
Charged]])</f>
        <v>0</v>
      </c>
      <c r="AG269" s="1"/>
      <c r="AH269" s="1"/>
      <c r="AI269" s="1">
        <f t="shared" si="171"/>
        <v>0</v>
      </c>
      <c r="AK269" s="1"/>
      <c r="AL269" s="1"/>
      <c r="AM269" s="1"/>
      <c r="AN269" s="1"/>
      <c r="AP269" s="30"/>
      <c r="AQ269" s="1"/>
      <c r="AR269" s="1">
        <f t="shared" si="208"/>
        <v>0</v>
      </c>
      <c r="AS269" s="1"/>
      <c r="AT269" s="1"/>
      <c r="AU269" s="2">
        <f t="shared" si="172"/>
        <v>0</v>
      </c>
      <c r="AW269" s="1"/>
      <c r="AX269" s="1"/>
      <c r="AY269" s="1"/>
      <c r="AZ269" s="2">
        <f t="shared" si="199"/>
        <v>0</v>
      </c>
      <c r="BA269" s="2">
        <f>SUM(AF269,AH269,-AZ269,-Table110[[#This Row],[Sale Fee]])</f>
        <v>0</v>
      </c>
      <c r="BC269" s="1"/>
      <c r="BD269" s="1"/>
      <c r="BE269" s="1"/>
    </row>
    <row r="270" spans="1:57" x14ac:dyDescent="0.25">
      <c r="A270" s="1"/>
      <c r="B270" s="1"/>
      <c r="E270" s="4"/>
      <c r="F270" s="4"/>
      <c r="Q270" s="1"/>
      <c r="R270" s="1"/>
      <c r="S270" s="1">
        <f t="shared" si="209"/>
        <v>0</v>
      </c>
      <c r="U270" s="1"/>
      <c r="V270" s="1"/>
      <c r="W270" s="1"/>
      <c r="X270" s="1"/>
      <c r="Y270" s="1"/>
      <c r="Z270" s="1">
        <f>Table110[[#This Row],[Quantity2]]*Table110[[#This Row],[U Cost]]</f>
        <v>0</v>
      </c>
      <c r="AB270" s="1"/>
      <c r="AC270" s="1"/>
      <c r="AD270" s="1"/>
      <c r="AE270" s="1"/>
      <c r="AF270" s="1">
        <f>SUM(Table110[[#This Row],[Total 
Paid]:[Shipping 
Charged]])</f>
        <v>0</v>
      </c>
      <c r="AG270" s="1"/>
      <c r="AH270" s="1"/>
      <c r="AI270" s="1"/>
      <c r="AK270" s="1"/>
      <c r="AL270" s="1"/>
      <c r="AM270" s="1"/>
      <c r="AN270" s="1"/>
      <c r="AP270" s="30"/>
      <c r="AQ270" s="1"/>
      <c r="AR270" s="1"/>
      <c r="AS270" s="1"/>
      <c r="AT270" s="1"/>
      <c r="AU270" s="2"/>
      <c r="AW270" s="1"/>
      <c r="AX270" s="1"/>
      <c r="AY270" s="1"/>
      <c r="AZ270" s="2"/>
      <c r="BA270" s="2">
        <f>SUM(AF270,AH270,-AZ270,-Table110[[#This Row],[Sale Fee]])</f>
        <v>0</v>
      </c>
      <c r="BC270" s="1"/>
      <c r="BD270" s="1"/>
      <c r="BE270" s="1"/>
    </row>
    <row r="271" spans="1:57" x14ac:dyDescent="0.25">
      <c r="A271" s="1"/>
      <c r="B271" s="1"/>
      <c r="E271" s="4"/>
      <c r="F271" s="4"/>
      <c r="Q271" s="1"/>
      <c r="R271" s="1"/>
      <c r="S271" s="1">
        <f t="shared" si="209"/>
        <v>0</v>
      </c>
      <c r="U271" s="1"/>
      <c r="V271" s="1"/>
      <c r="W271" s="1"/>
      <c r="X271" s="1"/>
      <c r="Y271" s="1"/>
      <c r="Z271" s="1">
        <f>Table110[[#This Row],[Quantity2]]*Table110[[#This Row],[U Cost]]</f>
        <v>0</v>
      </c>
      <c r="AB271" s="1"/>
      <c r="AC271" s="1"/>
      <c r="AD271" s="1"/>
      <c r="AE271" s="1"/>
      <c r="AF271" s="1">
        <f>SUM(Table110[[#This Row],[Total 
Paid]:[Shipping 
Charged]])</f>
        <v>0</v>
      </c>
      <c r="AG271" s="1"/>
      <c r="AH271" s="1"/>
      <c r="AI271" s="1"/>
      <c r="AK271" s="1"/>
      <c r="AL271" s="1"/>
      <c r="AM271" s="1"/>
      <c r="AN271" s="1"/>
      <c r="AP271" s="30"/>
      <c r="AQ271" s="1"/>
      <c r="AR271" s="1"/>
      <c r="AS271" s="1"/>
      <c r="AT271" s="1"/>
      <c r="AU271" s="2"/>
      <c r="AW271" s="1"/>
      <c r="AX271" s="1"/>
      <c r="AY271" s="1"/>
      <c r="AZ271" s="2"/>
      <c r="BA271" s="2">
        <f>SUM(AF271,AH271,-AZ271,-Table110[[#This Row],[Sale Fee]])</f>
        <v>0</v>
      </c>
      <c r="BC271" s="1"/>
      <c r="BD271" s="1"/>
      <c r="BE271" s="1"/>
    </row>
    <row r="272" spans="1:57" x14ac:dyDescent="0.25">
      <c r="A272" s="1"/>
      <c r="B272" s="1"/>
      <c r="E272" s="4"/>
      <c r="F272" s="4"/>
      <c r="Q272" s="1"/>
      <c r="R272" s="1"/>
      <c r="S272" s="1">
        <f t="shared" si="209"/>
        <v>0</v>
      </c>
      <c r="U272" s="1"/>
      <c r="V272" s="1"/>
      <c r="W272" s="1"/>
      <c r="X272" s="1"/>
      <c r="Y272" s="1"/>
      <c r="Z272" s="1">
        <f>Table110[[#This Row],[Quantity2]]*Table110[[#This Row],[U Cost]]</f>
        <v>0</v>
      </c>
      <c r="AB272" s="1"/>
      <c r="AC272" s="1"/>
      <c r="AD272" s="1"/>
      <c r="AE272" s="1"/>
      <c r="AF272" s="1">
        <f>SUM(Table110[[#This Row],[Total 
Paid]:[Shipping 
Charged]])</f>
        <v>0</v>
      </c>
      <c r="AG272" s="1"/>
      <c r="AH272" s="1"/>
      <c r="AI272" s="1"/>
      <c r="AK272" s="1"/>
      <c r="AL272" s="1"/>
      <c r="AM272" s="1"/>
      <c r="AN272" s="1"/>
      <c r="AP272" s="30"/>
      <c r="AQ272" s="1"/>
      <c r="AR272" s="1"/>
      <c r="AS272" s="1"/>
      <c r="AT272" s="1"/>
      <c r="AU272" s="2"/>
      <c r="AW272" s="1"/>
      <c r="AX272" s="1"/>
      <c r="AY272" s="1"/>
      <c r="AZ272" s="2"/>
      <c r="BA272" s="2">
        <f>SUM(AF272,AH272,-AZ272,-Table110[[#This Row],[Sale Fee]])</f>
        <v>0</v>
      </c>
      <c r="BC272" s="1"/>
      <c r="BD272" s="1"/>
      <c r="BE272" s="1"/>
    </row>
    <row r="273" spans="1:57" x14ac:dyDescent="0.25">
      <c r="A273" s="1"/>
      <c r="B273" s="1"/>
      <c r="E273" s="4"/>
      <c r="F273" s="4"/>
      <c r="Q273" s="1"/>
      <c r="R273" s="1"/>
      <c r="S273" s="1">
        <f t="shared" si="209"/>
        <v>0</v>
      </c>
      <c r="U273" s="1"/>
      <c r="V273" s="1"/>
      <c r="W273" s="1"/>
      <c r="X273" s="1"/>
      <c r="Y273" s="1"/>
      <c r="Z273" s="1">
        <f>Table110[[#This Row],[Quantity2]]*Table110[[#This Row],[U Cost]]</f>
        <v>0</v>
      </c>
      <c r="AB273" s="1"/>
      <c r="AC273" s="1"/>
      <c r="AD273" s="1"/>
      <c r="AE273" s="1"/>
      <c r="AF273" s="1">
        <f>SUM(Table110[[#This Row],[Total 
Paid]:[Shipping 
Charged]])</f>
        <v>0</v>
      </c>
      <c r="AG273" s="1"/>
      <c r="AH273" s="1"/>
      <c r="AI273" s="1"/>
      <c r="AK273" s="1"/>
      <c r="AL273" s="1"/>
      <c r="AM273" s="1"/>
      <c r="AN273" s="1"/>
      <c r="AP273" s="30"/>
      <c r="AQ273" s="1"/>
      <c r="AR273" s="1"/>
      <c r="AS273" s="1"/>
      <c r="AT273" s="1"/>
      <c r="AU273" s="2"/>
      <c r="AW273" s="1"/>
      <c r="AX273" s="1"/>
      <c r="AY273" s="1"/>
      <c r="AZ273" s="2"/>
      <c r="BA273" s="2">
        <f>SUM(AF273,AH273,-AZ273,-Table110[[#This Row],[Sale Fee]])</f>
        <v>0</v>
      </c>
      <c r="BC273" s="1"/>
      <c r="BD273" s="1"/>
      <c r="BE273" s="1"/>
    </row>
    <row r="274" spans="1:57" x14ac:dyDescent="0.25">
      <c r="A274" s="1"/>
      <c r="B274" s="1"/>
      <c r="E274" s="4"/>
      <c r="F274" s="4"/>
      <c r="Q274" s="1"/>
      <c r="R274" s="1"/>
      <c r="S274" s="1">
        <f t="shared" si="209"/>
        <v>0</v>
      </c>
      <c r="U274" s="1"/>
      <c r="V274" s="1"/>
      <c r="W274" s="1"/>
      <c r="X274" s="1"/>
      <c r="Y274" s="1"/>
      <c r="Z274" s="1">
        <f>Table110[[#This Row],[Quantity2]]*Table110[[#This Row],[U Cost]]</f>
        <v>0</v>
      </c>
      <c r="AB274" s="1"/>
      <c r="AC274" s="1"/>
      <c r="AD274" s="1"/>
      <c r="AE274" s="1"/>
      <c r="AF274" s="1">
        <f>SUM(Table110[[#This Row],[Total 
Paid]:[Shipping 
Charged]])</f>
        <v>0</v>
      </c>
      <c r="AG274" s="1"/>
      <c r="AH274" s="1"/>
      <c r="AI274" s="1"/>
      <c r="AK274" s="1"/>
      <c r="AL274" s="1"/>
      <c r="AM274" s="1"/>
      <c r="AN274" s="1"/>
      <c r="AP274" s="30"/>
      <c r="AQ274" s="1"/>
      <c r="AR274" s="1"/>
      <c r="AS274" s="1"/>
      <c r="AT274" s="1"/>
      <c r="AU274" s="2"/>
      <c r="AW274" s="1"/>
      <c r="AX274" s="1"/>
      <c r="AY274" s="1"/>
      <c r="AZ274" s="2"/>
      <c r="BA274" s="2">
        <f>SUM(AF274,AH274,-AZ274,-Table110[[#This Row],[Sale Fee]])</f>
        <v>0</v>
      </c>
      <c r="BC274" s="1"/>
      <c r="BD274" s="1"/>
      <c r="BE274" s="1"/>
    </row>
    <row r="275" spans="1:57" x14ac:dyDescent="0.25">
      <c r="A275" s="1"/>
      <c r="B275" s="1"/>
      <c r="E275" s="4"/>
      <c r="F275" s="4"/>
      <c r="Q275" s="1"/>
      <c r="R275" s="1"/>
      <c r="S275" s="1">
        <f t="shared" si="209"/>
        <v>0</v>
      </c>
      <c r="U275" s="1"/>
      <c r="V275" s="1"/>
      <c r="W275" s="1"/>
      <c r="X275" s="1"/>
      <c r="Y275" s="1"/>
      <c r="Z275" s="1">
        <f>Table110[[#This Row],[Quantity2]]*Table110[[#This Row],[U Cost]]</f>
        <v>0</v>
      </c>
      <c r="AB275" s="1"/>
      <c r="AC275" s="1"/>
      <c r="AD275" s="1"/>
      <c r="AE275" s="1"/>
      <c r="AF275" s="1">
        <f>SUM(Table110[[#This Row],[Total 
Paid]:[Shipping 
Charged]])</f>
        <v>0</v>
      </c>
      <c r="AG275" s="1"/>
      <c r="AH275" s="1"/>
      <c r="AI275" s="1"/>
      <c r="AK275" s="1"/>
      <c r="AL275" s="1"/>
      <c r="AM275" s="1"/>
      <c r="AN275" s="1"/>
      <c r="AP275" s="30"/>
      <c r="AQ275" s="1"/>
      <c r="AR275" s="1"/>
      <c r="AS275" s="1"/>
      <c r="AT275" s="1"/>
      <c r="AU275" s="2"/>
      <c r="AW275" s="1"/>
      <c r="AX275" s="1"/>
      <c r="AY275" s="1"/>
      <c r="AZ275" s="2"/>
      <c r="BA275" s="2">
        <f>SUM(AF275,AH275,-AZ275,-Table110[[#This Row],[Sale Fee]])</f>
        <v>0</v>
      </c>
      <c r="BC275" s="1"/>
      <c r="BD275" s="1"/>
      <c r="BE275" s="1"/>
    </row>
    <row r="276" spans="1:57" x14ac:dyDescent="0.25">
      <c r="A276" s="1"/>
      <c r="B276" s="1"/>
      <c r="E276" s="4"/>
      <c r="F276" s="4"/>
      <c r="Q276" s="1"/>
      <c r="R276" s="1"/>
      <c r="S276" s="1">
        <f t="shared" si="209"/>
        <v>0</v>
      </c>
      <c r="U276" s="1"/>
      <c r="V276" s="1"/>
      <c r="W276" s="1"/>
      <c r="X276" s="1"/>
      <c r="Y276" s="1"/>
      <c r="Z276" s="1">
        <f>Table110[[#This Row],[Quantity2]]*Table110[[#This Row],[U Cost]]</f>
        <v>0</v>
      </c>
      <c r="AB276" s="1"/>
      <c r="AC276" s="1"/>
      <c r="AD276" s="1"/>
      <c r="AE276" s="1"/>
      <c r="AF276" s="1">
        <f>SUM(Table110[[#This Row],[Total 
Paid]:[Shipping 
Charged]])</f>
        <v>0</v>
      </c>
      <c r="AG276" s="1"/>
      <c r="AH276" s="1"/>
      <c r="AI276" s="1"/>
      <c r="AK276" s="1"/>
      <c r="AL276" s="1"/>
      <c r="AM276" s="1"/>
      <c r="AN276" s="1"/>
      <c r="AP276" s="30"/>
      <c r="AQ276" s="1"/>
      <c r="AR276" s="1"/>
      <c r="AS276" s="1"/>
      <c r="AT276" s="1"/>
      <c r="AU276" s="2"/>
      <c r="AW276" s="1"/>
      <c r="AX276" s="1"/>
      <c r="AY276" s="1"/>
      <c r="AZ276" s="2"/>
      <c r="BA276" s="2">
        <f>SUM(AF276,AH276,-AZ276,-Table110[[#This Row],[Sale Fee]])</f>
        <v>0</v>
      </c>
      <c r="BC276" s="1"/>
      <c r="BD276" s="1"/>
      <c r="BE276" s="1"/>
    </row>
    <row r="277" spans="1:57" x14ac:dyDescent="0.25">
      <c r="A277" s="1"/>
      <c r="B277" s="1"/>
      <c r="E277" s="4"/>
      <c r="F277" s="4"/>
      <c r="L277" s="51"/>
      <c r="Q277" s="1"/>
      <c r="R277" s="1"/>
      <c r="S277" s="1">
        <f t="shared" si="209"/>
        <v>0</v>
      </c>
      <c r="U277" s="1"/>
      <c r="V277" s="1"/>
      <c r="W277" s="1">
        <f t="shared" si="198"/>
        <v>0</v>
      </c>
      <c r="X277" s="1"/>
      <c r="Y277" s="1"/>
      <c r="Z277" s="1">
        <f>Table110[[#This Row],[Quantity2]]*Table110[[#This Row],[U Cost]]</f>
        <v>0</v>
      </c>
      <c r="AB277" s="1"/>
      <c r="AC277" s="1"/>
      <c r="AD277" s="1">
        <f t="shared" si="169"/>
        <v>0</v>
      </c>
      <c r="AE277" s="1"/>
      <c r="AF277" s="1">
        <f>SUM(Table110[[#This Row],[Total 
Paid]:[Shipping 
Charged]])</f>
        <v>0</v>
      </c>
      <c r="AG277" s="1"/>
      <c r="AH277" s="1"/>
      <c r="AI277" s="1">
        <f t="shared" si="171"/>
        <v>0</v>
      </c>
      <c r="AK277" s="1"/>
      <c r="AL277" s="1"/>
      <c r="AM277" s="1"/>
      <c r="AN277" s="1"/>
      <c r="AP277" s="30"/>
      <c r="AQ277" s="1"/>
      <c r="AR277" s="1">
        <f t="shared" si="208"/>
        <v>0</v>
      </c>
      <c r="AS277" s="1"/>
      <c r="AT277" s="1"/>
      <c r="AU277" s="2">
        <f t="shared" si="172"/>
        <v>0</v>
      </c>
      <c r="AW277" s="1"/>
      <c r="AX277" s="1"/>
      <c r="AY277" s="1"/>
      <c r="AZ277" s="2">
        <f t="shared" si="199"/>
        <v>0</v>
      </c>
      <c r="BA277" s="2">
        <f>SUM(AF277,AH277,-AZ277,-Table110[[#This Row],[Sale Fee]])</f>
        <v>0</v>
      </c>
      <c r="BC277" s="1"/>
      <c r="BD277" s="1"/>
      <c r="BE277" s="1"/>
    </row>
    <row r="278" spans="1:57" x14ac:dyDescent="0.25">
      <c r="A278" s="1"/>
      <c r="B278" s="1"/>
      <c r="E278" s="4"/>
      <c r="F278" s="4"/>
      <c r="Q278" s="1"/>
      <c r="R278" s="1"/>
      <c r="S278" s="1">
        <f t="shared" si="209"/>
        <v>0</v>
      </c>
      <c r="U278" s="1"/>
      <c r="V278" s="1"/>
      <c r="W278" s="1">
        <f t="shared" si="198"/>
        <v>0</v>
      </c>
      <c r="X278" s="1"/>
      <c r="Y278" s="1"/>
      <c r="Z278" s="1">
        <f>Table110[[#This Row],[Quantity2]]*Table110[[#This Row],[U Cost]]</f>
        <v>0</v>
      </c>
      <c r="AB278" s="1"/>
      <c r="AC278" s="1"/>
      <c r="AD278" s="1">
        <f t="shared" si="169"/>
        <v>0</v>
      </c>
      <c r="AE278" s="1"/>
      <c r="AF278" s="1">
        <f>SUM(Table110[[#This Row],[Total 
Paid]:[Shipping 
Charged]])</f>
        <v>0</v>
      </c>
      <c r="AG278" s="1"/>
      <c r="AH278" s="1"/>
      <c r="AI278" s="1">
        <f t="shared" si="171"/>
        <v>0</v>
      </c>
      <c r="AK278" s="1"/>
      <c r="AL278" s="1"/>
      <c r="AM278" s="1"/>
      <c r="AN278" s="1"/>
      <c r="AP278" s="30"/>
      <c r="AQ278" s="1"/>
      <c r="AR278" s="1">
        <f t="shared" si="208"/>
        <v>0</v>
      </c>
      <c r="AS278" s="1"/>
      <c r="AT278" s="1"/>
      <c r="AU278" s="2">
        <f t="shared" si="172"/>
        <v>0</v>
      </c>
      <c r="AW278" s="1"/>
      <c r="AX278" s="1"/>
      <c r="AY278" s="1"/>
      <c r="AZ278" s="2">
        <f t="shared" si="199"/>
        <v>0</v>
      </c>
      <c r="BA278" s="2">
        <f>SUM(AF278,AH278,-AZ278,-Table110[[#This Row],[Sale Fee]])</f>
        <v>0</v>
      </c>
      <c r="BC278" s="1"/>
      <c r="BD278" s="1"/>
      <c r="BE278" s="1"/>
    </row>
    <row r="279" spans="1:57" x14ac:dyDescent="0.25">
      <c r="A279" s="1"/>
      <c r="B279" s="1"/>
      <c r="E279" s="4"/>
      <c r="F279" s="4"/>
      <c r="Q279" s="1"/>
      <c r="R279" s="1"/>
      <c r="S279" s="1">
        <f t="shared" si="209"/>
        <v>0</v>
      </c>
      <c r="U279" s="1"/>
      <c r="V279" s="1"/>
      <c r="W279" s="1">
        <f t="shared" si="198"/>
        <v>0</v>
      </c>
      <c r="X279" s="1"/>
      <c r="Y279" s="1"/>
      <c r="Z279" s="1">
        <f>Table110[[#This Row],[Quantity2]]*Table110[[#This Row],[U Cost]]</f>
        <v>0</v>
      </c>
      <c r="AB279" s="1"/>
      <c r="AC279" s="1"/>
      <c r="AD279" s="1">
        <f t="shared" si="169"/>
        <v>0</v>
      </c>
      <c r="AE279" s="1"/>
      <c r="AF279" s="1">
        <f>SUM(Table110[[#This Row],[Total 
Paid]:[Shipping 
Charged]])</f>
        <v>0</v>
      </c>
      <c r="AG279" s="1"/>
      <c r="AH279" s="1"/>
      <c r="AI279" s="1">
        <f t="shared" si="171"/>
        <v>0</v>
      </c>
      <c r="AK279" s="1"/>
      <c r="AL279" s="1"/>
      <c r="AM279" s="1"/>
      <c r="AN279" s="1"/>
      <c r="AP279" s="30"/>
      <c r="AQ279" s="1"/>
      <c r="AR279" s="1">
        <f t="shared" si="208"/>
        <v>0</v>
      </c>
      <c r="AS279" s="1"/>
      <c r="AT279" s="1"/>
      <c r="AU279" s="2">
        <f t="shared" si="172"/>
        <v>0</v>
      </c>
      <c r="AW279" s="1"/>
      <c r="AX279" s="1"/>
      <c r="AY279" s="1"/>
      <c r="AZ279" s="2">
        <f t="shared" si="199"/>
        <v>0</v>
      </c>
      <c r="BA279" s="2">
        <f>SUM(AF279,AH279,-AZ279,-Table110[[#This Row],[Sale Fee]])</f>
        <v>0</v>
      </c>
      <c r="BC279" s="1"/>
      <c r="BD279" s="1"/>
      <c r="BE279" s="1"/>
    </row>
    <row r="280" spans="1:57" x14ac:dyDescent="0.25">
      <c r="A280" s="1"/>
      <c r="B280" s="1"/>
      <c r="E280" s="4"/>
      <c r="F280" s="4"/>
      <c r="Q280" s="1"/>
      <c r="R280" s="1"/>
      <c r="S280" s="1">
        <f t="shared" si="209"/>
        <v>0</v>
      </c>
      <c r="U280" s="1"/>
      <c r="V280" s="1"/>
      <c r="W280" s="1">
        <f t="shared" si="198"/>
        <v>0</v>
      </c>
      <c r="X280" s="1"/>
      <c r="Y280" s="1"/>
      <c r="Z280" s="1">
        <f>Table110[[#This Row],[Quantity2]]*Table110[[#This Row],[U Cost]]</f>
        <v>0</v>
      </c>
      <c r="AB280" s="1"/>
      <c r="AC280" s="1"/>
      <c r="AD280" s="1">
        <f t="shared" si="169"/>
        <v>0</v>
      </c>
      <c r="AE280" s="1"/>
      <c r="AF280" s="1">
        <f>SUM(Table110[[#This Row],[Total 
Paid]:[Shipping 
Charged]])</f>
        <v>0</v>
      </c>
      <c r="AG280" s="1"/>
      <c r="AH280" s="1"/>
      <c r="AI280" s="1">
        <f t="shared" si="171"/>
        <v>0</v>
      </c>
      <c r="AK280" s="1"/>
      <c r="AL280" s="1"/>
      <c r="AM280" s="1"/>
      <c r="AN280" s="1"/>
      <c r="AP280" s="30"/>
      <c r="AQ280" s="1"/>
      <c r="AR280" s="1">
        <f t="shared" si="208"/>
        <v>0</v>
      </c>
      <c r="AS280" s="1"/>
      <c r="AT280" s="1"/>
      <c r="AU280" s="2">
        <f t="shared" si="172"/>
        <v>0</v>
      </c>
      <c r="AW280" s="1"/>
      <c r="AX280" s="1"/>
      <c r="AY280" s="1"/>
      <c r="AZ280" s="2">
        <f t="shared" si="199"/>
        <v>0</v>
      </c>
      <c r="BA280" s="2">
        <f>SUM(AF280,AH280,-AZ280,-Table110[[#This Row],[Sale Fee]])</f>
        <v>0</v>
      </c>
      <c r="BC280" s="1"/>
      <c r="BD280" s="1"/>
      <c r="BE280" s="1"/>
    </row>
    <row r="281" spans="1:57" x14ac:dyDescent="0.25">
      <c r="A281" s="1"/>
      <c r="B281" s="1"/>
      <c r="E281" s="4"/>
      <c r="F281" s="4"/>
      <c r="Q281" s="1"/>
      <c r="R281" s="1"/>
      <c r="S281" s="1">
        <f t="shared" si="209"/>
        <v>0</v>
      </c>
      <c r="U281" s="1"/>
      <c r="V281" s="1"/>
      <c r="W281" s="1">
        <f t="shared" si="198"/>
        <v>0</v>
      </c>
      <c r="X281" s="1"/>
      <c r="Y281" s="1"/>
      <c r="Z281" s="1">
        <f>Table110[[#This Row],[Quantity2]]*Table110[[#This Row],[U Cost]]</f>
        <v>0</v>
      </c>
      <c r="AB281" s="1"/>
      <c r="AC281" s="1"/>
      <c r="AD281" s="1">
        <f t="shared" si="169"/>
        <v>0</v>
      </c>
      <c r="AE281" s="1"/>
      <c r="AF281" s="1">
        <f>SUM(Table110[[#This Row],[Total 
Paid]:[Shipping 
Charged]])</f>
        <v>0</v>
      </c>
      <c r="AG281" s="1"/>
      <c r="AH281" s="1"/>
      <c r="AI281" s="1">
        <f t="shared" si="171"/>
        <v>0</v>
      </c>
      <c r="AK281" s="1"/>
      <c r="AL281" s="1"/>
      <c r="AM281" s="1"/>
      <c r="AN281" s="1"/>
      <c r="AP281" s="30"/>
      <c r="AQ281" s="1"/>
      <c r="AR281" s="1">
        <f t="shared" si="208"/>
        <v>0</v>
      </c>
      <c r="AS281" s="1"/>
      <c r="AT281" s="1"/>
      <c r="AU281" s="2">
        <f t="shared" si="172"/>
        <v>0</v>
      </c>
      <c r="AW281" s="1"/>
      <c r="AX281" s="1"/>
      <c r="AY281" s="1"/>
      <c r="AZ281" s="2">
        <f t="shared" si="199"/>
        <v>0</v>
      </c>
      <c r="BA281" s="2">
        <f>SUM(AF281,AH281,-AZ281,-Table110[[#This Row],[Sale Fee]])</f>
        <v>0</v>
      </c>
      <c r="BC281" s="1"/>
      <c r="BD281" s="1"/>
      <c r="BE281" s="1"/>
    </row>
    <row r="282" spans="1:57" x14ac:dyDescent="0.25">
      <c r="A282" s="1"/>
      <c r="B282" s="1"/>
      <c r="E282" s="4"/>
      <c r="F282" s="4"/>
      <c r="Q282" s="1"/>
      <c r="R282" s="1"/>
      <c r="S282" s="1">
        <f t="shared" si="209"/>
        <v>0</v>
      </c>
      <c r="U282" s="1"/>
      <c r="V282" s="1"/>
      <c r="W282" s="1">
        <f t="shared" si="198"/>
        <v>0</v>
      </c>
      <c r="X282" s="1"/>
      <c r="Y282" s="1"/>
      <c r="Z282" s="1">
        <f>Table110[[#This Row],[Quantity2]]*Table110[[#This Row],[U Cost]]</f>
        <v>0</v>
      </c>
      <c r="AB282" s="1"/>
      <c r="AC282" s="1"/>
      <c r="AD282" s="1">
        <f t="shared" si="169"/>
        <v>0</v>
      </c>
      <c r="AE282" s="1"/>
      <c r="AF282" s="1">
        <f>SUM(Table110[[#This Row],[Total 
Paid]:[Shipping 
Charged]])</f>
        <v>0</v>
      </c>
      <c r="AG282" s="1"/>
      <c r="AH282" s="1"/>
      <c r="AI282" s="1">
        <f t="shared" si="171"/>
        <v>0</v>
      </c>
      <c r="AK282" s="1"/>
      <c r="AL282" s="1"/>
      <c r="AM282" s="1"/>
      <c r="AN282" s="1"/>
      <c r="AP282" s="30"/>
      <c r="AQ282" s="1"/>
      <c r="AR282" s="1">
        <f t="shared" si="208"/>
        <v>0</v>
      </c>
      <c r="AS282" s="1"/>
      <c r="AT282" s="1"/>
      <c r="AU282" s="2">
        <f t="shared" si="172"/>
        <v>0</v>
      </c>
      <c r="AW282" s="1"/>
      <c r="AX282" s="1"/>
      <c r="AY282" s="1"/>
      <c r="AZ282" s="2">
        <f t="shared" si="199"/>
        <v>0</v>
      </c>
      <c r="BA282" s="2">
        <f>SUM(AF282,AH282,-AZ282,-Table110[[#This Row],[Sale Fee]])</f>
        <v>0</v>
      </c>
      <c r="BC282" s="1"/>
      <c r="BD282" s="1"/>
      <c r="BE282" s="1"/>
    </row>
    <row r="283" spans="1:57" x14ac:dyDescent="0.25">
      <c r="A283" s="1"/>
      <c r="B283" s="1"/>
      <c r="E283" s="4"/>
      <c r="F283" s="4"/>
      <c r="Q283" s="1"/>
      <c r="R283" s="1"/>
      <c r="S283" s="1">
        <f t="shared" si="209"/>
        <v>0</v>
      </c>
      <c r="U283" s="1"/>
      <c r="V283" s="1"/>
      <c r="W283" s="1">
        <f t="shared" si="198"/>
        <v>0</v>
      </c>
      <c r="X283" s="1"/>
      <c r="Y283" s="1"/>
      <c r="Z283" s="1">
        <f>Table110[[#This Row],[Quantity2]]*Table110[[#This Row],[U Cost]]</f>
        <v>0</v>
      </c>
      <c r="AB283" s="1"/>
      <c r="AC283" s="1"/>
      <c r="AD283" s="1">
        <f t="shared" si="169"/>
        <v>0</v>
      </c>
      <c r="AE283" s="1"/>
      <c r="AF283" s="1">
        <f>SUM(Table110[[#This Row],[Total 
Paid]:[Shipping 
Charged]])</f>
        <v>0</v>
      </c>
      <c r="AG283" s="1"/>
      <c r="AH283" s="1"/>
      <c r="AI283" s="1">
        <f t="shared" si="171"/>
        <v>0</v>
      </c>
      <c r="AK283" s="1"/>
      <c r="AL283" s="1"/>
      <c r="AM283" s="1"/>
      <c r="AN283" s="1"/>
      <c r="AP283" s="30"/>
      <c r="AQ283" s="1"/>
      <c r="AR283" s="1">
        <f t="shared" si="208"/>
        <v>0</v>
      </c>
      <c r="AS283" s="1"/>
      <c r="AT283" s="1"/>
      <c r="AU283" s="2">
        <f t="shared" si="172"/>
        <v>0</v>
      </c>
      <c r="AW283" s="1"/>
      <c r="AX283" s="1"/>
      <c r="AY283" s="1"/>
      <c r="AZ283" s="2">
        <f t="shared" si="199"/>
        <v>0</v>
      </c>
      <c r="BA283" s="2">
        <f>SUM(AF283,AH283,-AZ283,-Table110[[#This Row],[Sale Fee]])</f>
        <v>0</v>
      </c>
      <c r="BC283" s="1"/>
      <c r="BD283" s="1"/>
      <c r="BE283" s="1"/>
    </row>
    <row r="284" spans="1:57" x14ac:dyDescent="0.25">
      <c r="A284" s="1"/>
      <c r="B284" s="1"/>
      <c r="E284" s="4"/>
      <c r="F284" s="4"/>
      <c r="Q284" s="1"/>
      <c r="R284" s="1"/>
      <c r="S284" s="1">
        <f t="shared" si="209"/>
        <v>0</v>
      </c>
      <c r="U284" s="1"/>
      <c r="V284" s="1"/>
      <c r="W284" s="1">
        <f t="shared" si="198"/>
        <v>0</v>
      </c>
      <c r="X284" s="1"/>
      <c r="Y284" s="1"/>
      <c r="Z284" s="1">
        <f>Table110[[#This Row],[Quantity2]]*Table110[[#This Row],[U Cost]]</f>
        <v>0</v>
      </c>
      <c r="AB284" s="1"/>
      <c r="AC284" s="1"/>
      <c r="AD284" s="1">
        <f t="shared" si="169"/>
        <v>0</v>
      </c>
      <c r="AE284" s="1"/>
      <c r="AF284" s="1">
        <f>SUM(Table110[[#This Row],[Total 
Paid]:[Shipping 
Charged]])</f>
        <v>0</v>
      </c>
      <c r="AG284" s="1"/>
      <c r="AH284" s="1"/>
      <c r="AI284" s="1">
        <f t="shared" si="171"/>
        <v>0</v>
      </c>
      <c r="AK284" s="1"/>
      <c r="AL284" s="1"/>
      <c r="AM284" s="1"/>
      <c r="AN284" s="1"/>
      <c r="AP284" s="30"/>
      <c r="AQ284" s="1"/>
      <c r="AR284" s="1">
        <f t="shared" si="208"/>
        <v>0</v>
      </c>
      <c r="AS284" s="1"/>
      <c r="AT284" s="1"/>
      <c r="AU284" s="2">
        <f t="shared" si="172"/>
        <v>0</v>
      </c>
      <c r="AW284" s="1"/>
      <c r="AX284" s="1"/>
      <c r="AY284" s="1"/>
      <c r="AZ284" s="2">
        <f t="shared" si="199"/>
        <v>0</v>
      </c>
      <c r="BA284" s="2">
        <f>SUM(AF284,AH284,-AZ284,-Table110[[#This Row],[Sale Fee]])</f>
        <v>0</v>
      </c>
      <c r="BC284" s="1"/>
      <c r="BD284" s="1"/>
      <c r="BE284" s="1"/>
    </row>
    <row r="285" spans="1:57" x14ac:dyDescent="0.25">
      <c r="A285" s="1"/>
      <c r="B285" s="1"/>
      <c r="E285" s="4"/>
      <c r="F285" s="4"/>
      <c r="Q285" s="1"/>
      <c r="R285" s="1"/>
      <c r="S285" s="1">
        <f t="shared" si="209"/>
        <v>0</v>
      </c>
      <c r="U285" s="1"/>
      <c r="V285" s="1"/>
      <c r="W285" s="1">
        <f t="shared" si="198"/>
        <v>0</v>
      </c>
      <c r="X285" s="1"/>
      <c r="Y285" s="1"/>
      <c r="Z285" s="1">
        <f>Table110[[#This Row],[Quantity2]]*Table110[[#This Row],[U Cost]]</f>
        <v>0</v>
      </c>
      <c r="AB285" s="1"/>
      <c r="AC285" s="1"/>
      <c r="AD285" s="1">
        <f t="shared" si="169"/>
        <v>0</v>
      </c>
      <c r="AE285" s="1"/>
      <c r="AF285" s="1">
        <f>SUM(Table110[[#This Row],[Total 
Paid]:[Shipping 
Charged]])</f>
        <v>0</v>
      </c>
      <c r="AG285" s="1"/>
      <c r="AH285" s="1"/>
      <c r="AI285" s="1">
        <f t="shared" si="171"/>
        <v>0</v>
      </c>
      <c r="AK285" s="1"/>
      <c r="AL285" s="1"/>
      <c r="AM285" s="1"/>
      <c r="AN285" s="1"/>
      <c r="AP285" s="30"/>
      <c r="AQ285" s="1"/>
      <c r="AR285" s="1">
        <f t="shared" ref="AR285:AR348" si="210">AQ285*AP285</f>
        <v>0</v>
      </c>
      <c r="AS285" s="1"/>
      <c r="AT285" s="1"/>
      <c r="AU285" s="2">
        <f t="shared" si="172"/>
        <v>0</v>
      </c>
      <c r="AW285" s="1"/>
      <c r="AX285" s="1"/>
      <c r="AY285" s="1"/>
      <c r="AZ285" s="2">
        <f t="shared" si="199"/>
        <v>0</v>
      </c>
      <c r="BA285" s="2">
        <f>SUM(AF285,AH285,-AZ285,-Table110[[#This Row],[Sale Fee]])</f>
        <v>0</v>
      </c>
      <c r="BC285" s="1"/>
      <c r="BD285" s="1"/>
      <c r="BE285" s="1"/>
    </row>
    <row r="286" spans="1:57" x14ac:dyDescent="0.25">
      <c r="A286" s="1"/>
      <c r="B286" s="1"/>
      <c r="E286" s="4"/>
      <c r="F286" s="4"/>
      <c r="Q286" s="1"/>
      <c r="R286" s="1"/>
      <c r="S286" s="1">
        <f t="shared" si="209"/>
        <v>0</v>
      </c>
      <c r="U286" s="1"/>
      <c r="V286" s="1"/>
      <c r="W286" s="1">
        <f t="shared" si="198"/>
        <v>0</v>
      </c>
      <c r="X286" s="1"/>
      <c r="Y286" s="1"/>
      <c r="Z286" s="1">
        <f>Table110[[#This Row],[Quantity2]]*Table110[[#This Row],[U Cost]]</f>
        <v>0</v>
      </c>
      <c r="AB286" s="1"/>
      <c r="AC286" s="1"/>
      <c r="AD286" s="1">
        <f t="shared" si="169"/>
        <v>0</v>
      </c>
      <c r="AE286" s="1"/>
      <c r="AF286" s="1">
        <f>SUM(Table110[[#This Row],[Total 
Paid]:[Shipping 
Charged]])</f>
        <v>0</v>
      </c>
      <c r="AG286" s="1"/>
      <c r="AH286" s="1"/>
      <c r="AI286" s="1">
        <f t="shared" si="171"/>
        <v>0</v>
      </c>
      <c r="AK286" s="1"/>
      <c r="AL286" s="1"/>
      <c r="AM286" s="1"/>
      <c r="AN286" s="1"/>
      <c r="AP286" s="30"/>
      <c r="AQ286" s="1"/>
      <c r="AR286" s="1">
        <f t="shared" si="210"/>
        <v>0</v>
      </c>
      <c r="AS286" s="1"/>
      <c r="AT286" s="1"/>
      <c r="AU286" s="2">
        <f t="shared" si="172"/>
        <v>0</v>
      </c>
      <c r="AW286" s="1"/>
      <c r="AX286" s="1"/>
      <c r="AY286" s="1"/>
      <c r="AZ286" s="2">
        <f t="shared" si="199"/>
        <v>0</v>
      </c>
      <c r="BA286" s="2">
        <f>SUM(AF286,AH286,-AZ286,-Table110[[#This Row],[Sale Fee]])</f>
        <v>0</v>
      </c>
      <c r="BC286" s="1"/>
      <c r="BD286" s="1"/>
      <c r="BE286" s="1"/>
    </row>
    <row r="287" spans="1:57" x14ac:dyDescent="0.25">
      <c r="A287" s="1"/>
      <c r="B287" s="1"/>
      <c r="E287" s="4"/>
      <c r="F287" s="4"/>
      <c r="Q287" s="1"/>
      <c r="R287" s="1"/>
      <c r="S287" s="1">
        <f t="shared" si="209"/>
        <v>0</v>
      </c>
      <c r="U287" s="1"/>
      <c r="V287" s="1"/>
      <c r="W287" s="1">
        <f t="shared" si="198"/>
        <v>0</v>
      </c>
      <c r="X287" s="1"/>
      <c r="Y287" s="1"/>
      <c r="Z287" s="1">
        <f>Table110[[#This Row],[Quantity2]]*Table110[[#This Row],[U Cost]]</f>
        <v>0</v>
      </c>
      <c r="AB287" s="1"/>
      <c r="AC287" s="1"/>
      <c r="AD287" s="1">
        <f t="shared" si="169"/>
        <v>0</v>
      </c>
      <c r="AE287" s="1"/>
      <c r="AF287" s="1">
        <f>SUM(Table110[[#This Row],[Total 
Paid]:[Shipping 
Charged]])</f>
        <v>0</v>
      </c>
      <c r="AG287" s="1"/>
      <c r="AH287" s="1"/>
      <c r="AI287" s="1">
        <f t="shared" si="171"/>
        <v>0</v>
      </c>
      <c r="AK287" s="1"/>
      <c r="AL287" s="1"/>
      <c r="AM287" s="1"/>
      <c r="AN287" s="1"/>
      <c r="AP287" s="30"/>
      <c r="AQ287" s="1"/>
      <c r="AR287" s="1">
        <f t="shared" si="210"/>
        <v>0</v>
      </c>
      <c r="AS287" s="1"/>
      <c r="AT287" s="1"/>
      <c r="AU287" s="2">
        <f t="shared" si="172"/>
        <v>0</v>
      </c>
      <c r="AW287" s="1"/>
      <c r="AX287" s="1"/>
      <c r="AY287" s="1"/>
      <c r="AZ287" s="2">
        <f t="shared" si="199"/>
        <v>0</v>
      </c>
      <c r="BA287" s="2">
        <f>SUM(AF287,AH287,-AZ287,-Table110[[#This Row],[Sale Fee]])</f>
        <v>0</v>
      </c>
      <c r="BC287" s="1"/>
      <c r="BD287" s="1"/>
      <c r="BE287" s="1"/>
    </row>
    <row r="288" spans="1:57" x14ac:dyDescent="0.25">
      <c r="A288" s="1"/>
      <c r="B288" s="1"/>
      <c r="E288" s="4"/>
      <c r="F288" s="4"/>
      <c r="Q288" s="1"/>
      <c r="R288" s="1"/>
      <c r="S288" s="1">
        <f t="shared" si="209"/>
        <v>0</v>
      </c>
      <c r="U288" s="1"/>
      <c r="V288" s="1"/>
      <c r="W288" s="1">
        <f t="shared" si="198"/>
        <v>0</v>
      </c>
      <c r="X288" s="1"/>
      <c r="Y288" s="1"/>
      <c r="Z288" s="1">
        <f>Table110[[#This Row],[Quantity2]]*Table110[[#This Row],[U Cost]]</f>
        <v>0</v>
      </c>
      <c r="AB288" s="1"/>
      <c r="AC288" s="1"/>
      <c r="AD288" s="1">
        <f t="shared" si="169"/>
        <v>0</v>
      </c>
      <c r="AE288" s="1"/>
      <c r="AF288" s="1">
        <f>SUM(Table110[[#This Row],[Total 
Paid]:[Shipping 
Charged]])</f>
        <v>0</v>
      </c>
      <c r="AG288" s="1"/>
      <c r="AH288" s="1"/>
      <c r="AI288" s="1">
        <f t="shared" si="171"/>
        <v>0</v>
      </c>
      <c r="AK288" s="1"/>
      <c r="AL288" s="1"/>
      <c r="AM288" s="1"/>
      <c r="AN288" s="1"/>
      <c r="AP288" s="30"/>
      <c r="AQ288" s="1"/>
      <c r="AR288" s="1">
        <f t="shared" si="210"/>
        <v>0</v>
      </c>
      <c r="AS288" s="1"/>
      <c r="AT288" s="1"/>
      <c r="AU288" s="2">
        <f t="shared" si="172"/>
        <v>0</v>
      </c>
      <c r="AW288" s="1"/>
      <c r="AX288" s="1"/>
      <c r="AY288" s="1"/>
      <c r="AZ288" s="2">
        <f t="shared" si="199"/>
        <v>0</v>
      </c>
      <c r="BA288" s="2">
        <f>SUM(AF288,AH288,-AZ288,-Table110[[#This Row],[Sale Fee]])</f>
        <v>0</v>
      </c>
      <c r="BC288" s="1"/>
      <c r="BD288" s="1"/>
      <c r="BE288" s="1"/>
    </row>
    <row r="289" spans="1:57" x14ac:dyDescent="0.25">
      <c r="A289" s="1"/>
      <c r="B289" s="1"/>
      <c r="E289" s="4"/>
      <c r="F289" s="4"/>
      <c r="Q289" s="1"/>
      <c r="R289" s="1"/>
      <c r="S289" s="1">
        <f t="shared" si="209"/>
        <v>0</v>
      </c>
      <c r="U289" s="1"/>
      <c r="V289" s="1"/>
      <c r="W289" s="1">
        <f t="shared" si="198"/>
        <v>0</v>
      </c>
      <c r="X289" s="1"/>
      <c r="Y289" s="1"/>
      <c r="Z289" s="1">
        <f>Table110[[#This Row],[Quantity2]]*Table110[[#This Row],[U Cost]]</f>
        <v>0</v>
      </c>
      <c r="AB289" s="1"/>
      <c r="AC289" s="1"/>
      <c r="AD289" s="1">
        <f t="shared" si="169"/>
        <v>0</v>
      </c>
      <c r="AE289" s="1"/>
      <c r="AF289" s="1">
        <f>SUM(Table110[[#This Row],[Total 
Paid]:[Shipping 
Charged]])</f>
        <v>0</v>
      </c>
      <c r="AG289" s="1"/>
      <c r="AH289" s="1"/>
      <c r="AI289" s="1">
        <f t="shared" si="171"/>
        <v>0</v>
      </c>
      <c r="AK289" s="1"/>
      <c r="AL289" s="1"/>
      <c r="AM289" s="1"/>
      <c r="AN289" s="1"/>
      <c r="AP289" s="30"/>
      <c r="AQ289" s="1"/>
      <c r="AR289" s="1">
        <f t="shared" si="210"/>
        <v>0</v>
      </c>
      <c r="AS289" s="1"/>
      <c r="AT289" s="1"/>
      <c r="AU289" s="2">
        <f t="shared" si="172"/>
        <v>0</v>
      </c>
      <c r="AW289" s="1"/>
      <c r="AX289" s="1"/>
      <c r="AY289" s="1"/>
      <c r="AZ289" s="2">
        <f t="shared" si="199"/>
        <v>0</v>
      </c>
      <c r="BA289" s="2">
        <f>SUM(AF289,AH289,-AZ289,-Table110[[#This Row],[Sale Fee]])</f>
        <v>0</v>
      </c>
      <c r="BC289" s="1"/>
      <c r="BD289" s="1"/>
      <c r="BE289" s="1"/>
    </row>
    <row r="290" spans="1:57" x14ac:dyDescent="0.25">
      <c r="A290" s="1"/>
      <c r="B290" s="1"/>
      <c r="E290" s="4"/>
      <c r="F290" s="4"/>
      <c r="Q290" s="1"/>
      <c r="R290" s="1"/>
      <c r="S290" s="1">
        <f t="shared" si="209"/>
        <v>0</v>
      </c>
      <c r="U290" s="1"/>
      <c r="V290" s="1"/>
      <c r="W290" s="1">
        <f t="shared" si="198"/>
        <v>0</v>
      </c>
      <c r="X290" s="1"/>
      <c r="Y290" s="1"/>
      <c r="Z290" s="1">
        <f>Table110[[#This Row],[Quantity2]]*Table110[[#This Row],[U Cost]]</f>
        <v>0</v>
      </c>
      <c r="AB290" s="1"/>
      <c r="AC290" s="1"/>
      <c r="AD290" s="1">
        <f t="shared" si="169"/>
        <v>0</v>
      </c>
      <c r="AE290" s="1"/>
      <c r="AF290" s="1">
        <f>SUM(Table110[[#This Row],[Total 
Paid]:[Shipping 
Charged]])</f>
        <v>0</v>
      </c>
      <c r="AG290" s="1"/>
      <c r="AH290" s="1"/>
      <c r="AI290" s="1">
        <f t="shared" si="171"/>
        <v>0</v>
      </c>
      <c r="AK290" s="1"/>
      <c r="AL290" s="1"/>
      <c r="AM290" s="1"/>
      <c r="AN290" s="1"/>
      <c r="AP290" s="30"/>
      <c r="AQ290" s="1"/>
      <c r="AR290" s="1">
        <f t="shared" si="210"/>
        <v>0</v>
      </c>
      <c r="AS290" s="1"/>
      <c r="AT290" s="1"/>
      <c r="AU290" s="2">
        <f t="shared" si="172"/>
        <v>0</v>
      </c>
      <c r="AW290" s="1"/>
      <c r="AX290" s="1"/>
      <c r="AY290" s="1"/>
      <c r="AZ290" s="2">
        <f t="shared" si="199"/>
        <v>0</v>
      </c>
      <c r="BA290" s="2">
        <f>SUM(AF290,AH290,-AZ290,-Table110[[#This Row],[Sale Fee]])</f>
        <v>0</v>
      </c>
      <c r="BC290" s="1"/>
      <c r="BD290" s="1"/>
      <c r="BE290" s="1"/>
    </row>
    <row r="291" spans="1:57" x14ac:dyDescent="0.25">
      <c r="A291" s="1"/>
      <c r="B291" s="1"/>
      <c r="E291" s="4"/>
      <c r="F291" s="4"/>
      <c r="Q291" s="1"/>
      <c r="R291" s="1"/>
      <c r="S291" s="1">
        <f t="shared" si="209"/>
        <v>0</v>
      </c>
      <c r="U291" s="1"/>
      <c r="V291" s="1"/>
      <c r="W291" s="1">
        <f t="shared" si="198"/>
        <v>0</v>
      </c>
      <c r="X291" s="1"/>
      <c r="Y291" s="1"/>
      <c r="Z291" s="1">
        <f>Table110[[#This Row],[Quantity2]]*Table110[[#This Row],[U Cost]]</f>
        <v>0</v>
      </c>
      <c r="AB291" s="1"/>
      <c r="AC291" s="1"/>
      <c r="AD291" s="1">
        <f t="shared" si="169"/>
        <v>0</v>
      </c>
      <c r="AE291" s="1"/>
      <c r="AF291" s="1">
        <f>SUM(Table110[[#This Row],[Total 
Paid]:[Shipping 
Charged]])</f>
        <v>0</v>
      </c>
      <c r="AG291" s="1"/>
      <c r="AH291" s="1"/>
      <c r="AI291" s="1">
        <f t="shared" si="171"/>
        <v>0</v>
      </c>
      <c r="AK291" s="1"/>
      <c r="AL291" s="1"/>
      <c r="AM291" s="1"/>
      <c r="AN291" s="1"/>
      <c r="AP291" s="30"/>
      <c r="AQ291" s="1"/>
      <c r="AR291" s="1">
        <f t="shared" si="210"/>
        <v>0</v>
      </c>
      <c r="AS291" s="1"/>
      <c r="AT291" s="1"/>
      <c r="AU291" s="2">
        <f t="shared" si="172"/>
        <v>0</v>
      </c>
      <c r="AW291" s="1"/>
      <c r="AX291" s="1"/>
      <c r="AY291" s="1"/>
      <c r="AZ291" s="2">
        <f t="shared" si="199"/>
        <v>0</v>
      </c>
      <c r="BA291" s="2">
        <f>SUM(AF291,AH291,-AZ291,-Table110[[#This Row],[Sale Fee]])</f>
        <v>0</v>
      </c>
      <c r="BC291" s="1"/>
      <c r="BD291" s="1"/>
      <c r="BE291" s="1"/>
    </row>
    <row r="292" spans="1:57" x14ac:dyDescent="0.25">
      <c r="A292" s="1"/>
      <c r="B292" s="1"/>
      <c r="E292" s="4"/>
      <c r="F292" s="4"/>
      <c r="Q292" s="1"/>
      <c r="R292" s="1"/>
      <c r="S292" s="1">
        <f t="shared" si="209"/>
        <v>0</v>
      </c>
      <c r="U292" s="1"/>
      <c r="V292" s="1"/>
      <c r="W292" s="1">
        <f t="shared" si="198"/>
        <v>0</v>
      </c>
      <c r="X292" s="1"/>
      <c r="Y292" s="1"/>
      <c r="Z292" s="1">
        <f>Table110[[#This Row],[Quantity2]]*Table110[[#This Row],[U Cost]]</f>
        <v>0</v>
      </c>
      <c r="AB292" s="1"/>
      <c r="AC292" s="1"/>
      <c r="AD292" s="1">
        <f t="shared" si="169"/>
        <v>0</v>
      </c>
      <c r="AE292" s="1"/>
      <c r="AF292" s="1">
        <f>SUM(Table110[[#This Row],[Total 
Paid]:[Shipping 
Charged]])</f>
        <v>0</v>
      </c>
      <c r="AG292" s="1"/>
      <c r="AH292" s="1"/>
      <c r="AI292" s="1">
        <f t="shared" si="171"/>
        <v>0</v>
      </c>
      <c r="AK292" s="1"/>
      <c r="AL292" s="1"/>
      <c r="AM292" s="1"/>
      <c r="AN292" s="1"/>
      <c r="AP292" s="30"/>
      <c r="AQ292" s="1"/>
      <c r="AR292" s="1">
        <f t="shared" si="210"/>
        <v>0</v>
      </c>
      <c r="AS292" s="1"/>
      <c r="AT292" s="1"/>
      <c r="AU292" s="2">
        <f t="shared" si="172"/>
        <v>0</v>
      </c>
      <c r="AW292" s="1"/>
      <c r="AX292" s="1"/>
      <c r="AY292" s="1"/>
      <c r="AZ292" s="2">
        <f t="shared" si="199"/>
        <v>0</v>
      </c>
      <c r="BA292" s="2">
        <f>SUM(AF292,AH292,-AZ292,-Table110[[#This Row],[Sale Fee]])</f>
        <v>0</v>
      </c>
      <c r="BC292" s="1"/>
      <c r="BD292" s="1"/>
      <c r="BE292" s="1"/>
    </row>
    <row r="293" spans="1:57" x14ac:dyDescent="0.25">
      <c r="A293" s="1"/>
      <c r="B293" s="1"/>
      <c r="E293" s="4"/>
      <c r="F293" s="4"/>
      <c r="Q293" s="1"/>
      <c r="R293" s="1"/>
      <c r="S293" s="1">
        <f t="shared" si="209"/>
        <v>0</v>
      </c>
      <c r="U293" s="1"/>
      <c r="V293" s="1"/>
      <c r="W293" s="1">
        <f t="shared" si="198"/>
        <v>0</v>
      </c>
      <c r="X293" s="1"/>
      <c r="Y293" s="1"/>
      <c r="Z293" s="1">
        <f>Table110[[#This Row],[Quantity2]]*Table110[[#This Row],[U Cost]]</f>
        <v>0</v>
      </c>
      <c r="AB293" s="1"/>
      <c r="AC293" s="1"/>
      <c r="AD293" s="1">
        <f t="shared" si="169"/>
        <v>0</v>
      </c>
      <c r="AE293" s="1"/>
      <c r="AF293" s="1">
        <f>SUM(Table110[[#This Row],[Total 
Paid]:[Shipping 
Charged]])</f>
        <v>0</v>
      </c>
      <c r="AG293" s="1"/>
      <c r="AH293" s="1"/>
      <c r="AI293" s="1">
        <f t="shared" si="171"/>
        <v>0</v>
      </c>
      <c r="AK293" s="1"/>
      <c r="AL293" s="1"/>
      <c r="AM293" s="1"/>
      <c r="AN293" s="1"/>
      <c r="AP293" s="30"/>
      <c r="AQ293" s="1"/>
      <c r="AR293" s="1">
        <f t="shared" si="210"/>
        <v>0</v>
      </c>
      <c r="AS293" s="1"/>
      <c r="AT293" s="1"/>
      <c r="AU293" s="2">
        <f t="shared" si="172"/>
        <v>0</v>
      </c>
      <c r="AW293" s="1"/>
      <c r="AX293" s="1"/>
      <c r="AY293" s="1"/>
      <c r="AZ293" s="2">
        <f t="shared" si="199"/>
        <v>0</v>
      </c>
      <c r="BA293" s="2">
        <f>SUM(AF293,AH293,-AZ293,-Table110[[#This Row],[Sale Fee]])</f>
        <v>0</v>
      </c>
      <c r="BC293" s="1"/>
      <c r="BD293" s="1"/>
      <c r="BE293" s="1"/>
    </row>
    <row r="294" spans="1:57" x14ac:dyDescent="0.25">
      <c r="A294" s="1"/>
      <c r="B294" s="1"/>
      <c r="E294" s="4"/>
      <c r="F294" s="4"/>
      <c r="Q294" s="1"/>
      <c r="R294" s="1"/>
      <c r="S294" s="1">
        <f t="shared" si="209"/>
        <v>0</v>
      </c>
      <c r="U294" s="1"/>
      <c r="V294" s="1"/>
      <c r="W294" s="1">
        <f t="shared" si="198"/>
        <v>0</v>
      </c>
      <c r="X294" s="1"/>
      <c r="Y294" s="1"/>
      <c r="Z294" s="1">
        <f>Table110[[#This Row],[Quantity2]]*Table110[[#This Row],[U Cost]]</f>
        <v>0</v>
      </c>
      <c r="AB294" s="1"/>
      <c r="AC294" s="1"/>
      <c r="AD294" s="1">
        <f t="shared" si="169"/>
        <v>0</v>
      </c>
      <c r="AE294" s="1"/>
      <c r="AF294" s="1">
        <f>SUM(Table110[[#This Row],[Total 
Paid]:[Shipping 
Charged]])</f>
        <v>0</v>
      </c>
      <c r="AG294" s="1"/>
      <c r="AH294" s="1"/>
      <c r="AI294" s="1">
        <f t="shared" si="171"/>
        <v>0</v>
      </c>
      <c r="AK294" s="1"/>
      <c r="AL294" s="1"/>
      <c r="AM294" s="1"/>
      <c r="AN294" s="1"/>
      <c r="AP294" s="30"/>
      <c r="AQ294" s="1"/>
      <c r="AR294" s="1">
        <f t="shared" si="210"/>
        <v>0</v>
      </c>
      <c r="AS294" s="1"/>
      <c r="AT294" s="1"/>
      <c r="AU294" s="2">
        <f t="shared" si="172"/>
        <v>0</v>
      </c>
      <c r="AW294" s="1"/>
      <c r="AX294" s="1"/>
      <c r="AY294" s="1"/>
      <c r="AZ294" s="2">
        <f t="shared" si="199"/>
        <v>0</v>
      </c>
      <c r="BA294" s="2">
        <f>SUM(AF294,AH294,-AZ294,-Table110[[#This Row],[Sale Fee]])</f>
        <v>0</v>
      </c>
      <c r="BC294" s="1"/>
      <c r="BD294" s="1"/>
      <c r="BE294" s="1"/>
    </row>
    <row r="295" spans="1:57" x14ac:dyDescent="0.25">
      <c r="A295" s="1"/>
      <c r="B295" s="1"/>
      <c r="E295" s="4"/>
      <c r="F295" s="4"/>
      <c r="Q295" s="1"/>
      <c r="R295" s="1"/>
      <c r="S295" s="1">
        <f t="shared" si="209"/>
        <v>0</v>
      </c>
      <c r="U295" s="1"/>
      <c r="V295" s="1"/>
      <c r="W295" s="1">
        <f t="shared" si="198"/>
        <v>0</v>
      </c>
      <c r="X295" s="1"/>
      <c r="Y295" s="1"/>
      <c r="Z295" s="1">
        <f>Table110[[#This Row],[Quantity2]]*Table110[[#This Row],[U Cost]]</f>
        <v>0</v>
      </c>
      <c r="AB295" s="1"/>
      <c r="AC295" s="1"/>
      <c r="AD295" s="1">
        <f t="shared" si="169"/>
        <v>0</v>
      </c>
      <c r="AE295" s="1"/>
      <c r="AF295" s="1">
        <f>SUM(Table110[[#This Row],[Total 
Paid]:[Shipping 
Charged]])</f>
        <v>0</v>
      </c>
      <c r="AG295" s="1"/>
      <c r="AH295" s="1"/>
      <c r="AI295" s="1">
        <f t="shared" si="171"/>
        <v>0</v>
      </c>
      <c r="AK295" s="1"/>
      <c r="AL295" s="1"/>
      <c r="AM295" s="1"/>
      <c r="AN295" s="1"/>
      <c r="AP295" s="30"/>
      <c r="AQ295" s="1"/>
      <c r="AR295" s="1">
        <f t="shared" si="210"/>
        <v>0</v>
      </c>
      <c r="AS295" s="1"/>
      <c r="AT295" s="1"/>
      <c r="AU295" s="2">
        <f t="shared" si="172"/>
        <v>0</v>
      </c>
      <c r="AW295" s="1"/>
      <c r="AX295" s="1"/>
      <c r="AY295" s="1"/>
      <c r="AZ295" s="2">
        <f t="shared" si="199"/>
        <v>0</v>
      </c>
      <c r="BA295" s="2">
        <f>SUM(AF295,AH295,-AZ295,-Table110[[#This Row],[Sale Fee]])</f>
        <v>0</v>
      </c>
      <c r="BC295" s="1"/>
      <c r="BD295" s="1"/>
      <c r="BE295" s="1"/>
    </row>
    <row r="296" spans="1:57" x14ac:dyDescent="0.25">
      <c r="A296" s="1"/>
      <c r="B296" s="1"/>
      <c r="E296" s="4"/>
      <c r="F296" s="4"/>
      <c r="Q296" s="1"/>
      <c r="R296" s="1"/>
      <c r="S296" s="1">
        <f t="shared" si="209"/>
        <v>0</v>
      </c>
      <c r="U296" s="1"/>
      <c r="V296" s="1"/>
      <c r="W296" s="1">
        <f t="shared" si="198"/>
        <v>0</v>
      </c>
      <c r="X296" s="1"/>
      <c r="Y296" s="1"/>
      <c r="Z296" s="1">
        <f>Table110[[#This Row],[Quantity2]]*Table110[[#This Row],[U Cost]]</f>
        <v>0</v>
      </c>
      <c r="AB296" s="1"/>
      <c r="AC296" s="1"/>
      <c r="AD296" s="1">
        <f t="shared" si="169"/>
        <v>0</v>
      </c>
      <c r="AE296" s="1"/>
      <c r="AF296" s="1">
        <f>SUM(Table110[[#This Row],[Total 
Paid]:[Shipping 
Charged]])</f>
        <v>0</v>
      </c>
      <c r="AG296" s="1"/>
      <c r="AH296" s="1"/>
      <c r="AI296" s="1">
        <f t="shared" si="171"/>
        <v>0</v>
      </c>
      <c r="AK296" s="1"/>
      <c r="AL296" s="1"/>
      <c r="AM296" s="1"/>
      <c r="AN296" s="1"/>
      <c r="AP296" s="30"/>
      <c r="AQ296" s="1"/>
      <c r="AR296" s="1">
        <f t="shared" si="210"/>
        <v>0</v>
      </c>
      <c r="AS296" s="1"/>
      <c r="AT296" s="1"/>
      <c r="AU296" s="2">
        <f t="shared" si="172"/>
        <v>0</v>
      </c>
      <c r="AW296" s="1"/>
      <c r="AX296" s="1"/>
      <c r="AY296" s="1"/>
      <c r="AZ296" s="2">
        <f t="shared" si="199"/>
        <v>0</v>
      </c>
      <c r="BA296" s="2">
        <f>SUM(AF296,AH296,-AZ296,-Table110[[#This Row],[Sale Fee]])</f>
        <v>0</v>
      </c>
      <c r="BC296" s="1"/>
      <c r="BD296" s="1"/>
      <c r="BE296" s="1"/>
    </row>
    <row r="297" spans="1:57" x14ac:dyDescent="0.25">
      <c r="A297" s="1"/>
      <c r="B297" s="1"/>
      <c r="E297" s="4"/>
      <c r="F297" s="4"/>
      <c r="Q297" s="1"/>
      <c r="R297" s="1"/>
      <c r="S297" s="1">
        <f t="shared" si="209"/>
        <v>0</v>
      </c>
      <c r="U297" s="1"/>
      <c r="V297" s="1"/>
      <c r="W297" s="1">
        <f t="shared" si="198"/>
        <v>0</v>
      </c>
      <c r="X297" s="1"/>
      <c r="Y297" s="1"/>
      <c r="Z297" s="1">
        <f>Table110[[#This Row],[Quantity2]]*Table110[[#This Row],[U Cost]]</f>
        <v>0</v>
      </c>
      <c r="AB297" s="1"/>
      <c r="AC297" s="1"/>
      <c r="AD297" s="1">
        <f t="shared" si="169"/>
        <v>0</v>
      </c>
      <c r="AE297" s="1"/>
      <c r="AF297" s="1">
        <f>SUM(Table110[[#This Row],[Total 
Paid]:[Shipping 
Charged]])</f>
        <v>0</v>
      </c>
      <c r="AG297" s="1"/>
      <c r="AH297" s="1"/>
      <c r="AI297" s="1">
        <f t="shared" si="171"/>
        <v>0</v>
      </c>
      <c r="AK297" s="1"/>
      <c r="AL297" s="1"/>
      <c r="AM297" s="1"/>
      <c r="AN297" s="1"/>
      <c r="AP297" s="30"/>
      <c r="AQ297" s="1"/>
      <c r="AR297" s="1">
        <f t="shared" si="210"/>
        <v>0</v>
      </c>
      <c r="AS297" s="1"/>
      <c r="AT297" s="1"/>
      <c r="AU297" s="2">
        <f t="shared" si="172"/>
        <v>0</v>
      </c>
      <c r="AW297" s="1"/>
      <c r="AX297" s="1"/>
      <c r="AY297" s="1"/>
      <c r="AZ297" s="2">
        <f t="shared" si="199"/>
        <v>0</v>
      </c>
      <c r="BA297" s="2">
        <f>SUM(AF297,AH297,-AZ297,-Table110[[#This Row],[Sale Fee]])</f>
        <v>0</v>
      </c>
      <c r="BC297" s="1"/>
      <c r="BD297" s="1"/>
      <c r="BE297" s="1"/>
    </row>
    <row r="298" spans="1:57" x14ac:dyDescent="0.25">
      <c r="A298" s="1"/>
      <c r="B298" s="1"/>
      <c r="E298" s="4"/>
      <c r="F298" s="4"/>
      <c r="Q298" s="1"/>
      <c r="R298" s="1"/>
      <c r="S298" s="1">
        <f t="shared" ref="S298:S361" si="211">R298*Q298</f>
        <v>0</v>
      </c>
      <c r="U298" s="1"/>
      <c r="V298" s="1"/>
      <c r="W298" s="1">
        <f t="shared" si="198"/>
        <v>0</v>
      </c>
      <c r="X298" s="1"/>
      <c r="Y298" s="1"/>
      <c r="Z298" s="1">
        <f>Table110[[#This Row],[Quantity2]]*Table110[[#This Row],[U Cost]]</f>
        <v>0</v>
      </c>
      <c r="AB298" s="1"/>
      <c r="AC298" s="1"/>
      <c r="AD298" s="1">
        <f t="shared" si="169"/>
        <v>0</v>
      </c>
      <c r="AE298" s="1"/>
      <c r="AF298" s="1">
        <f>SUM(Table110[[#This Row],[Total 
Paid]:[Shipping 
Charged]])</f>
        <v>0</v>
      </c>
      <c r="AG298" s="1"/>
      <c r="AH298" s="1"/>
      <c r="AI298" s="1">
        <f t="shared" si="171"/>
        <v>0</v>
      </c>
      <c r="AK298" s="1"/>
      <c r="AL298" s="1"/>
      <c r="AM298" s="1"/>
      <c r="AN298" s="1"/>
      <c r="AP298" s="30"/>
      <c r="AQ298" s="1"/>
      <c r="AR298" s="1">
        <f t="shared" si="210"/>
        <v>0</v>
      </c>
      <c r="AS298" s="1"/>
      <c r="AT298" s="1"/>
      <c r="AU298" s="2">
        <f t="shared" si="172"/>
        <v>0</v>
      </c>
      <c r="AW298" s="1"/>
      <c r="AX298" s="1"/>
      <c r="AY298" s="1"/>
      <c r="AZ298" s="2">
        <f t="shared" si="199"/>
        <v>0</v>
      </c>
      <c r="BA298" s="2">
        <f>SUM(AF298,AH298,-AZ298,-Table110[[#This Row],[Sale Fee]])</f>
        <v>0</v>
      </c>
      <c r="BC298" s="1"/>
      <c r="BD298" s="1"/>
      <c r="BE298" s="1"/>
    </row>
    <row r="299" spans="1:57" x14ac:dyDescent="0.25">
      <c r="A299" s="1"/>
      <c r="B299" s="1"/>
      <c r="E299" s="4"/>
      <c r="F299" s="4"/>
      <c r="Q299" s="1"/>
      <c r="R299" s="1"/>
      <c r="S299" s="1">
        <f t="shared" si="211"/>
        <v>0</v>
      </c>
      <c r="U299" s="1"/>
      <c r="V299" s="1"/>
      <c r="W299" s="1">
        <f t="shared" si="198"/>
        <v>0</v>
      </c>
      <c r="X299" s="1"/>
      <c r="Y299" s="1"/>
      <c r="Z299" s="1">
        <f>Table110[[#This Row],[Quantity2]]*Table110[[#This Row],[U Cost]]</f>
        <v>0</v>
      </c>
      <c r="AB299" s="1"/>
      <c r="AC299" s="1"/>
      <c r="AD299" s="1">
        <f t="shared" si="169"/>
        <v>0</v>
      </c>
      <c r="AE299" s="1"/>
      <c r="AF299" s="1">
        <f>SUM(Table110[[#This Row],[Total 
Paid]:[Shipping 
Charged]])</f>
        <v>0</v>
      </c>
      <c r="AG299" s="1"/>
      <c r="AH299" s="1"/>
      <c r="AI299" s="1">
        <f t="shared" si="171"/>
        <v>0</v>
      </c>
      <c r="AK299" s="1"/>
      <c r="AL299" s="1"/>
      <c r="AM299" s="1"/>
      <c r="AN299" s="1"/>
      <c r="AP299" s="30"/>
      <c r="AQ299" s="1"/>
      <c r="AR299" s="1">
        <f t="shared" si="210"/>
        <v>0</v>
      </c>
      <c r="AS299" s="1"/>
      <c r="AT299" s="1"/>
      <c r="AU299" s="2">
        <f t="shared" si="172"/>
        <v>0</v>
      </c>
      <c r="AW299" s="1"/>
      <c r="AX299" s="1"/>
      <c r="AY299" s="1"/>
      <c r="AZ299" s="2">
        <f t="shared" si="199"/>
        <v>0</v>
      </c>
      <c r="BA299" s="2">
        <f>SUM(AF299,AH299,-AZ299,-Table110[[#This Row],[Sale Fee]])</f>
        <v>0</v>
      </c>
      <c r="BC299" s="1"/>
      <c r="BD299" s="1"/>
      <c r="BE299" s="1"/>
    </row>
    <row r="300" spans="1:57" x14ac:dyDescent="0.25">
      <c r="A300" s="1"/>
      <c r="B300" s="1"/>
      <c r="E300" s="4"/>
      <c r="F300" s="4"/>
      <c r="Q300" s="1"/>
      <c r="R300" s="1"/>
      <c r="S300" s="1">
        <f t="shared" si="211"/>
        <v>0</v>
      </c>
      <c r="U300" s="1"/>
      <c r="V300" s="1"/>
      <c r="W300" s="1">
        <f t="shared" si="198"/>
        <v>0</v>
      </c>
      <c r="X300" s="1"/>
      <c r="Y300" s="1"/>
      <c r="Z300" s="1">
        <f>Table110[[#This Row],[Quantity2]]*Table110[[#This Row],[U Cost]]</f>
        <v>0</v>
      </c>
      <c r="AB300" s="1"/>
      <c r="AC300" s="1"/>
      <c r="AD300" s="1">
        <f t="shared" si="169"/>
        <v>0</v>
      </c>
      <c r="AE300" s="1"/>
      <c r="AF300" s="1">
        <f>SUM(Table110[[#This Row],[Total 
Paid]:[Shipping 
Charged]])</f>
        <v>0</v>
      </c>
      <c r="AG300" s="1"/>
      <c r="AH300" s="1"/>
      <c r="AI300" s="1">
        <f t="shared" si="171"/>
        <v>0</v>
      </c>
      <c r="AK300" s="1"/>
      <c r="AL300" s="1"/>
      <c r="AM300" s="1"/>
      <c r="AN300" s="1"/>
      <c r="AP300" s="30"/>
      <c r="AQ300" s="1"/>
      <c r="AR300" s="1">
        <f t="shared" si="210"/>
        <v>0</v>
      </c>
      <c r="AS300" s="1"/>
      <c r="AT300" s="1"/>
      <c r="AU300" s="2">
        <f t="shared" si="172"/>
        <v>0</v>
      </c>
      <c r="AW300" s="1"/>
      <c r="AX300" s="1"/>
      <c r="AY300" s="1"/>
      <c r="AZ300" s="2">
        <f t="shared" si="199"/>
        <v>0</v>
      </c>
      <c r="BA300" s="2">
        <f>SUM(AF300,AH300,-AZ300,-Table110[[#This Row],[Sale Fee]])</f>
        <v>0</v>
      </c>
      <c r="BC300" s="1"/>
      <c r="BD300" s="1"/>
      <c r="BE300" s="1"/>
    </row>
    <row r="301" spans="1:57" x14ac:dyDescent="0.25">
      <c r="A301" s="1"/>
      <c r="B301" s="1"/>
      <c r="E301" s="4"/>
      <c r="F301" s="4"/>
      <c r="Q301" s="1"/>
      <c r="R301" s="1"/>
      <c r="S301" s="1">
        <f t="shared" si="211"/>
        <v>0</v>
      </c>
      <c r="U301" s="1"/>
      <c r="V301" s="1"/>
      <c r="W301" s="1">
        <f t="shared" si="198"/>
        <v>0</v>
      </c>
      <c r="X301" s="1"/>
      <c r="Y301" s="1"/>
      <c r="Z301" s="1">
        <f>Table110[[#This Row],[Quantity2]]*Table110[[#This Row],[U Cost]]</f>
        <v>0</v>
      </c>
      <c r="AB301" s="1"/>
      <c r="AC301" s="1"/>
      <c r="AD301" s="1">
        <f t="shared" si="169"/>
        <v>0</v>
      </c>
      <c r="AE301" s="1"/>
      <c r="AF301" s="1">
        <f>SUM(Table110[[#This Row],[Total 
Paid]:[Shipping 
Charged]])</f>
        <v>0</v>
      </c>
      <c r="AG301" s="1"/>
      <c r="AH301" s="1"/>
      <c r="AI301" s="1">
        <f t="shared" si="171"/>
        <v>0</v>
      </c>
      <c r="AK301" s="1"/>
      <c r="AL301" s="1"/>
      <c r="AM301" s="1"/>
      <c r="AN301" s="1"/>
      <c r="AP301" s="30"/>
      <c r="AQ301" s="1"/>
      <c r="AR301" s="1">
        <f t="shared" si="210"/>
        <v>0</v>
      </c>
      <c r="AS301" s="1"/>
      <c r="AT301" s="1"/>
      <c r="AU301" s="2">
        <f t="shared" si="172"/>
        <v>0</v>
      </c>
      <c r="AW301" s="1"/>
      <c r="AX301" s="1"/>
      <c r="AY301" s="1"/>
      <c r="AZ301" s="2">
        <f t="shared" si="199"/>
        <v>0</v>
      </c>
      <c r="BA301" s="2">
        <f>SUM(AF301,AH301,-AZ301,-Table110[[#This Row],[Sale Fee]])</f>
        <v>0</v>
      </c>
      <c r="BC301" s="1"/>
      <c r="BD301" s="1"/>
      <c r="BE301" s="1"/>
    </row>
    <row r="302" spans="1:57" x14ac:dyDescent="0.25">
      <c r="A302" s="1"/>
      <c r="B302" s="1"/>
      <c r="E302" s="4"/>
      <c r="F302" s="4"/>
      <c r="Q302" s="1"/>
      <c r="R302" s="1"/>
      <c r="S302" s="1">
        <f t="shared" si="211"/>
        <v>0</v>
      </c>
      <c r="U302" s="1"/>
      <c r="V302" s="1"/>
      <c r="W302" s="1">
        <f t="shared" si="198"/>
        <v>0</v>
      </c>
      <c r="X302" s="1"/>
      <c r="Y302" s="1"/>
      <c r="Z302" s="1">
        <f>Table110[[#This Row],[Quantity2]]*Table110[[#This Row],[U Cost]]</f>
        <v>0</v>
      </c>
      <c r="AB302" s="1"/>
      <c r="AC302" s="1"/>
      <c r="AD302" s="1">
        <f t="shared" si="169"/>
        <v>0</v>
      </c>
      <c r="AE302" s="1"/>
      <c r="AF302" s="1">
        <f>SUM(Table110[[#This Row],[Total 
Paid]:[Shipping 
Charged]])</f>
        <v>0</v>
      </c>
      <c r="AG302" s="1"/>
      <c r="AH302" s="1"/>
      <c r="AI302" s="1">
        <f t="shared" si="171"/>
        <v>0</v>
      </c>
      <c r="AK302" s="1"/>
      <c r="AL302" s="1"/>
      <c r="AM302" s="1"/>
      <c r="AN302" s="1"/>
      <c r="AP302" s="30"/>
      <c r="AQ302" s="1"/>
      <c r="AR302" s="1">
        <f t="shared" si="210"/>
        <v>0</v>
      </c>
      <c r="AS302" s="1"/>
      <c r="AT302" s="1"/>
      <c r="AU302" s="2">
        <f t="shared" si="172"/>
        <v>0</v>
      </c>
      <c r="AW302" s="1"/>
      <c r="AX302" s="1"/>
      <c r="AY302" s="1"/>
      <c r="AZ302" s="2">
        <f t="shared" si="199"/>
        <v>0</v>
      </c>
      <c r="BA302" s="2">
        <f>SUM(AF302,AH302,-AZ302,-Table110[[#This Row],[Sale Fee]])</f>
        <v>0</v>
      </c>
      <c r="BC302" s="1"/>
      <c r="BD302" s="1"/>
      <c r="BE302" s="1"/>
    </row>
    <row r="303" spans="1:57" x14ac:dyDescent="0.25">
      <c r="A303" s="1"/>
      <c r="B303" s="1"/>
      <c r="E303" s="4"/>
      <c r="F303" s="4"/>
      <c r="Q303" s="1"/>
      <c r="R303" s="1"/>
      <c r="S303" s="1">
        <f t="shared" si="211"/>
        <v>0</v>
      </c>
      <c r="U303" s="1"/>
      <c r="V303" s="1"/>
      <c r="W303" s="1">
        <f t="shared" si="198"/>
        <v>0</v>
      </c>
      <c r="X303" s="1"/>
      <c r="Y303" s="1"/>
      <c r="Z303" s="1">
        <f>Table110[[#This Row],[Quantity2]]*Table110[[#This Row],[U Cost]]</f>
        <v>0</v>
      </c>
      <c r="AB303" s="1"/>
      <c r="AC303" s="1"/>
      <c r="AD303" s="1">
        <f t="shared" si="169"/>
        <v>0</v>
      </c>
      <c r="AE303" s="1"/>
      <c r="AF303" s="1">
        <f>SUM(Table110[[#This Row],[Total 
Paid]:[Shipping 
Charged]])</f>
        <v>0</v>
      </c>
      <c r="AG303" s="1"/>
      <c r="AH303" s="1"/>
      <c r="AI303" s="1">
        <f t="shared" si="171"/>
        <v>0</v>
      </c>
      <c r="AK303" s="1"/>
      <c r="AL303" s="1"/>
      <c r="AM303" s="1"/>
      <c r="AN303" s="1"/>
      <c r="AP303" s="30"/>
      <c r="AQ303" s="1"/>
      <c r="AR303" s="1">
        <f t="shared" si="210"/>
        <v>0</v>
      </c>
      <c r="AS303" s="1"/>
      <c r="AT303" s="1"/>
      <c r="AU303" s="2">
        <f t="shared" si="172"/>
        <v>0</v>
      </c>
      <c r="AW303" s="1"/>
      <c r="AX303" s="1"/>
      <c r="AY303" s="1"/>
      <c r="AZ303" s="2">
        <f t="shared" si="199"/>
        <v>0</v>
      </c>
      <c r="BA303" s="2">
        <f>SUM(AF303,AH303,-AZ303,-Table110[[#This Row],[Sale Fee]])</f>
        <v>0</v>
      </c>
      <c r="BC303" s="1"/>
      <c r="BD303" s="1"/>
      <c r="BE303" s="1"/>
    </row>
    <row r="304" spans="1:57" x14ac:dyDescent="0.25">
      <c r="A304" s="1"/>
      <c r="B304" s="1"/>
      <c r="E304" s="4"/>
      <c r="F304" s="4"/>
      <c r="N304" s="49"/>
      <c r="Q304" s="1"/>
      <c r="R304" s="1"/>
      <c r="S304" s="1">
        <f t="shared" si="211"/>
        <v>0</v>
      </c>
      <c r="U304" s="1"/>
      <c r="V304" s="1"/>
      <c r="W304" s="1">
        <f t="shared" si="198"/>
        <v>0</v>
      </c>
      <c r="X304" s="1"/>
      <c r="Y304" s="1"/>
      <c r="Z304" s="1">
        <f>Table110[[#This Row],[Quantity2]]*Table110[[#This Row],[U Cost]]</f>
        <v>0</v>
      </c>
      <c r="AB304" s="1"/>
      <c r="AC304" s="1"/>
      <c r="AD304" s="1">
        <f t="shared" si="169"/>
        <v>0</v>
      </c>
      <c r="AE304" s="1"/>
      <c r="AF304" s="1">
        <f>SUM(Table110[[#This Row],[Total 
Paid]:[Shipping 
Charged]])</f>
        <v>0</v>
      </c>
      <c r="AG304" s="1"/>
      <c r="AH304" s="1"/>
      <c r="AI304" s="1">
        <f t="shared" si="171"/>
        <v>0</v>
      </c>
      <c r="AK304" s="1"/>
      <c r="AL304" s="1"/>
      <c r="AM304" s="1"/>
      <c r="AN304" s="1"/>
      <c r="AP304" s="30"/>
      <c r="AQ304" s="1"/>
      <c r="AR304" s="1">
        <f t="shared" si="210"/>
        <v>0</v>
      </c>
      <c r="AS304" s="1"/>
      <c r="AT304" s="1"/>
      <c r="AU304" s="2">
        <f t="shared" si="172"/>
        <v>0</v>
      </c>
      <c r="AW304" s="1"/>
      <c r="AX304" s="1"/>
      <c r="AY304" s="1"/>
      <c r="AZ304" s="2">
        <f t="shared" si="199"/>
        <v>0</v>
      </c>
      <c r="BA304" s="2">
        <f>SUM(AF304,AH304,-AZ304,-Table110[[#This Row],[Sale Fee]])</f>
        <v>0</v>
      </c>
      <c r="BC304" s="1"/>
      <c r="BD304" s="1"/>
      <c r="BE304" s="1"/>
    </row>
    <row r="305" spans="1:57" x14ac:dyDescent="0.25">
      <c r="A305" s="1"/>
      <c r="B305" s="1"/>
      <c r="E305" s="4"/>
      <c r="F305" s="4"/>
      <c r="N305" s="49"/>
      <c r="Q305" s="1"/>
      <c r="R305" s="1"/>
      <c r="S305" s="1">
        <f t="shared" si="211"/>
        <v>0</v>
      </c>
      <c r="U305" s="1"/>
      <c r="V305" s="1"/>
      <c r="W305" s="1">
        <f t="shared" si="198"/>
        <v>0</v>
      </c>
      <c r="X305" s="1"/>
      <c r="Y305" s="1"/>
      <c r="Z305" s="1">
        <f>Table110[[#This Row],[Quantity2]]*Table110[[#This Row],[U Cost]]</f>
        <v>0</v>
      </c>
      <c r="AB305" s="1"/>
      <c r="AC305" s="1"/>
      <c r="AD305" s="1">
        <f t="shared" si="169"/>
        <v>0</v>
      </c>
      <c r="AE305" s="1"/>
      <c r="AF305" s="1">
        <f>SUM(Table110[[#This Row],[Total 
Paid]:[Shipping 
Charged]])</f>
        <v>0</v>
      </c>
      <c r="AG305" s="1"/>
      <c r="AH305" s="1"/>
      <c r="AI305" s="1">
        <f t="shared" si="171"/>
        <v>0</v>
      </c>
      <c r="AK305" s="1"/>
      <c r="AL305" s="1"/>
      <c r="AM305" s="1"/>
      <c r="AN305" s="1"/>
      <c r="AP305" s="30"/>
      <c r="AQ305" s="1"/>
      <c r="AR305" s="1">
        <f t="shared" si="210"/>
        <v>0</v>
      </c>
      <c r="AS305" s="1"/>
      <c r="AT305" s="1"/>
      <c r="AU305" s="2">
        <f t="shared" si="172"/>
        <v>0</v>
      </c>
      <c r="AW305" s="1"/>
      <c r="AX305" s="1"/>
      <c r="AY305" s="1"/>
      <c r="AZ305" s="2">
        <f t="shared" si="199"/>
        <v>0</v>
      </c>
      <c r="BA305" s="2">
        <f>SUM(AF305,AH305,-AZ305,-Table110[[#This Row],[Sale Fee]])</f>
        <v>0</v>
      </c>
      <c r="BC305" s="1"/>
      <c r="BD305" s="1"/>
      <c r="BE305" s="1"/>
    </row>
    <row r="306" spans="1:57" x14ac:dyDescent="0.25">
      <c r="A306" s="1"/>
      <c r="B306" s="1"/>
      <c r="E306" s="4"/>
      <c r="F306" s="4"/>
      <c r="N306" s="49"/>
      <c r="Q306" s="1"/>
      <c r="R306" s="1"/>
      <c r="S306" s="1">
        <f t="shared" si="211"/>
        <v>0</v>
      </c>
      <c r="U306" s="1"/>
      <c r="V306" s="1"/>
      <c r="W306" s="1">
        <f t="shared" si="198"/>
        <v>0</v>
      </c>
      <c r="X306" s="1"/>
      <c r="Y306" s="1"/>
      <c r="Z306" s="1">
        <f>Table110[[#This Row],[Quantity2]]*Table110[[#This Row],[U Cost]]</f>
        <v>0</v>
      </c>
      <c r="AB306" s="1"/>
      <c r="AC306" s="1"/>
      <c r="AD306" s="1">
        <f t="shared" si="169"/>
        <v>0</v>
      </c>
      <c r="AE306" s="1"/>
      <c r="AF306" s="1">
        <f>SUM(Table110[[#This Row],[Total 
Paid]:[Shipping 
Charged]])</f>
        <v>0</v>
      </c>
      <c r="AG306" s="1"/>
      <c r="AH306" s="1"/>
      <c r="AI306" s="1">
        <f t="shared" si="171"/>
        <v>0</v>
      </c>
      <c r="AK306" s="1"/>
      <c r="AL306" s="1"/>
      <c r="AM306" s="1"/>
      <c r="AN306" s="1"/>
      <c r="AP306" s="30"/>
      <c r="AQ306" s="1"/>
      <c r="AR306" s="1">
        <f t="shared" si="210"/>
        <v>0</v>
      </c>
      <c r="AS306" s="1"/>
      <c r="AT306" s="1"/>
      <c r="AU306" s="2">
        <f t="shared" si="172"/>
        <v>0</v>
      </c>
      <c r="AW306" s="1"/>
      <c r="AX306" s="1"/>
      <c r="AY306" s="1"/>
      <c r="AZ306" s="2">
        <f t="shared" si="199"/>
        <v>0</v>
      </c>
      <c r="BA306" s="2">
        <f>SUM(AF306,AH306,-AZ306,-Table110[[#This Row],[Sale Fee]])</f>
        <v>0</v>
      </c>
      <c r="BC306" s="1"/>
      <c r="BD306" s="1"/>
      <c r="BE306" s="1"/>
    </row>
    <row r="307" spans="1:57" x14ac:dyDescent="0.25">
      <c r="A307" s="1"/>
      <c r="B307" s="1"/>
      <c r="E307" s="4"/>
      <c r="F307" s="4"/>
      <c r="N307" s="49"/>
      <c r="Q307" s="1"/>
      <c r="R307" s="1"/>
      <c r="S307" s="1">
        <f t="shared" si="211"/>
        <v>0</v>
      </c>
      <c r="U307" s="1"/>
      <c r="V307" s="1"/>
      <c r="W307" s="1">
        <f t="shared" si="198"/>
        <v>0</v>
      </c>
      <c r="X307" s="1"/>
      <c r="Y307" s="1"/>
      <c r="Z307" s="1">
        <f>Table110[[#This Row],[Quantity2]]*Table110[[#This Row],[U Cost]]</f>
        <v>0</v>
      </c>
      <c r="AB307" s="1"/>
      <c r="AC307" s="1"/>
      <c r="AD307" s="1">
        <f t="shared" si="169"/>
        <v>0</v>
      </c>
      <c r="AE307" s="1"/>
      <c r="AF307" s="1">
        <f>SUM(Table110[[#This Row],[Total 
Paid]:[Shipping 
Charged]])</f>
        <v>0</v>
      </c>
      <c r="AG307" s="1"/>
      <c r="AH307" s="1"/>
      <c r="AI307" s="1">
        <f t="shared" si="171"/>
        <v>0</v>
      </c>
      <c r="AK307" s="1"/>
      <c r="AL307" s="1"/>
      <c r="AM307" s="1"/>
      <c r="AN307" s="1"/>
      <c r="AP307" s="30"/>
      <c r="AQ307" s="1"/>
      <c r="AR307" s="1">
        <f t="shared" si="210"/>
        <v>0</v>
      </c>
      <c r="AS307" s="1"/>
      <c r="AT307" s="1"/>
      <c r="AU307" s="2">
        <f t="shared" si="172"/>
        <v>0</v>
      </c>
      <c r="AW307" s="1"/>
      <c r="AX307" s="1"/>
      <c r="AY307" s="1"/>
      <c r="AZ307" s="2">
        <f t="shared" si="199"/>
        <v>0</v>
      </c>
      <c r="BA307" s="2">
        <f>SUM(AF307,AH307,-AZ307,-Table110[[#This Row],[Sale Fee]])</f>
        <v>0</v>
      </c>
      <c r="BC307" s="1"/>
      <c r="BD307" s="1"/>
      <c r="BE307" s="1"/>
    </row>
    <row r="308" spans="1:57" x14ac:dyDescent="0.25">
      <c r="A308" s="1"/>
      <c r="B308" s="1"/>
      <c r="E308" s="4"/>
      <c r="F308" s="4"/>
      <c r="N308" s="49"/>
      <c r="Q308" s="1"/>
      <c r="R308" s="1"/>
      <c r="S308" s="1">
        <f t="shared" si="211"/>
        <v>0</v>
      </c>
      <c r="U308" s="1"/>
      <c r="V308" s="1"/>
      <c r="W308" s="1">
        <f t="shared" si="198"/>
        <v>0</v>
      </c>
      <c r="X308" s="1"/>
      <c r="Y308" s="1"/>
      <c r="Z308" s="1">
        <f>Table110[[#This Row],[Quantity2]]*Table110[[#This Row],[U Cost]]</f>
        <v>0</v>
      </c>
      <c r="AB308" s="1"/>
      <c r="AC308" s="1"/>
      <c r="AD308" s="1">
        <f t="shared" si="169"/>
        <v>0</v>
      </c>
      <c r="AE308" s="1"/>
      <c r="AF308" s="1">
        <f>SUM(Table110[[#This Row],[Total 
Paid]:[Shipping 
Charged]])</f>
        <v>0</v>
      </c>
      <c r="AG308" s="1"/>
      <c r="AH308" s="1"/>
      <c r="AI308" s="1">
        <f t="shared" si="171"/>
        <v>0</v>
      </c>
      <c r="AK308" s="1"/>
      <c r="AL308" s="1"/>
      <c r="AM308" s="1"/>
      <c r="AN308" s="1"/>
      <c r="AP308" s="30"/>
      <c r="AQ308" s="1"/>
      <c r="AR308" s="1">
        <f t="shared" si="210"/>
        <v>0</v>
      </c>
      <c r="AS308" s="1"/>
      <c r="AT308" s="1"/>
      <c r="AU308" s="2">
        <f t="shared" si="172"/>
        <v>0</v>
      </c>
      <c r="AW308" s="1"/>
      <c r="AX308" s="1"/>
      <c r="AY308" s="1"/>
      <c r="AZ308" s="2">
        <f t="shared" si="199"/>
        <v>0</v>
      </c>
      <c r="BA308" s="2">
        <f>SUM(AF308,AH308,-AZ308,-Table110[[#This Row],[Sale Fee]])</f>
        <v>0</v>
      </c>
      <c r="BC308" s="1"/>
      <c r="BD308" s="1"/>
      <c r="BE308" s="1"/>
    </row>
    <row r="309" spans="1:57" x14ac:dyDescent="0.25">
      <c r="A309" s="1"/>
      <c r="B309" s="1"/>
      <c r="E309" s="4"/>
      <c r="F309" s="4"/>
      <c r="N309" s="49"/>
      <c r="Q309" s="1"/>
      <c r="R309" s="1"/>
      <c r="S309" s="1">
        <f t="shared" si="211"/>
        <v>0</v>
      </c>
      <c r="U309" s="1"/>
      <c r="V309" s="1"/>
      <c r="W309" s="1">
        <f t="shared" si="198"/>
        <v>0</v>
      </c>
      <c r="X309" s="1"/>
      <c r="Y309" s="1"/>
      <c r="Z309" s="1">
        <f>Table110[[#This Row],[Quantity2]]*Table110[[#This Row],[U Cost]]</f>
        <v>0</v>
      </c>
      <c r="AB309" s="1"/>
      <c r="AC309" s="1"/>
      <c r="AD309" s="1">
        <f t="shared" si="169"/>
        <v>0</v>
      </c>
      <c r="AE309" s="1"/>
      <c r="AF309" s="1">
        <f>SUM(Table110[[#This Row],[Total 
Paid]:[Shipping 
Charged]])</f>
        <v>0</v>
      </c>
      <c r="AG309" s="1"/>
      <c r="AH309" s="1"/>
      <c r="AI309" s="1">
        <f t="shared" si="171"/>
        <v>0</v>
      </c>
      <c r="AK309" s="1"/>
      <c r="AL309" s="1"/>
      <c r="AM309" s="1"/>
      <c r="AN309" s="1"/>
      <c r="AP309" s="30"/>
      <c r="AQ309" s="1"/>
      <c r="AR309" s="1">
        <f t="shared" si="210"/>
        <v>0</v>
      </c>
      <c r="AS309" s="1"/>
      <c r="AT309" s="1"/>
      <c r="AU309" s="2">
        <f t="shared" si="172"/>
        <v>0</v>
      </c>
      <c r="AW309" s="1"/>
      <c r="AX309" s="1"/>
      <c r="AY309" s="1"/>
      <c r="AZ309" s="2">
        <f t="shared" si="199"/>
        <v>0</v>
      </c>
      <c r="BA309" s="2">
        <f>SUM(AF309,AH309,-AZ309,-Table110[[#This Row],[Sale Fee]])</f>
        <v>0</v>
      </c>
      <c r="BC309" s="1"/>
      <c r="BD309" s="1"/>
      <c r="BE309" s="1"/>
    </row>
    <row r="310" spans="1:57" x14ac:dyDescent="0.25">
      <c r="A310" s="1"/>
      <c r="B310" s="1"/>
      <c r="E310" s="4"/>
      <c r="F310" s="4"/>
      <c r="N310" s="49"/>
      <c r="Q310" s="1"/>
      <c r="R310" s="1"/>
      <c r="S310" s="1">
        <f t="shared" si="211"/>
        <v>0</v>
      </c>
      <c r="U310" s="1"/>
      <c r="V310" s="1"/>
      <c r="W310" s="1">
        <f t="shared" si="198"/>
        <v>0</v>
      </c>
      <c r="X310" s="1"/>
      <c r="Y310" s="1"/>
      <c r="Z310" s="1">
        <f>Table110[[#This Row],[Quantity2]]*Table110[[#This Row],[U Cost]]</f>
        <v>0</v>
      </c>
      <c r="AB310" s="1"/>
      <c r="AC310" s="1"/>
      <c r="AD310" s="1">
        <f t="shared" si="169"/>
        <v>0</v>
      </c>
      <c r="AE310" s="1"/>
      <c r="AF310" s="1">
        <f>SUM(Table110[[#This Row],[Total 
Paid]:[Shipping 
Charged]])</f>
        <v>0</v>
      </c>
      <c r="AG310" s="1"/>
      <c r="AH310" s="1"/>
      <c r="AI310" s="1">
        <f t="shared" si="171"/>
        <v>0</v>
      </c>
      <c r="AK310" s="1"/>
      <c r="AL310" s="1"/>
      <c r="AM310" s="1"/>
      <c r="AN310" s="1"/>
      <c r="AP310" s="30"/>
      <c r="AQ310" s="1"/>
      <c r="AR310" s="1">
        <f t="shared" si="210"/>
        <v>0</v>
      </c>
      <c r="AS310" s="1"/>
      <c r="AT310" s="1"/>
      <c r="AU310" s="2">
        <f t="shared" si="172"/>
        <v>0</v>
      </c>
      <c r="AW310" s="1"/>
      <c r="AX310" s="1"/>
      <c r="AY310" s="1"/>
      <c r="AZ310" s="2">
        <f t="shared" si="199"/>
        <v>0</v>
      </c>
      <c r="BA310" s="2">
        <f>SUM(AF310,AH310,-AZ310,-Table110[[#This Row],[Sale Fee]])</f>
        <v>0</v>
      </c>
      <c r="BC310" s="1"/>
      <c r="BD310" s="1"/>
      <c r="BE310" s="1"/>
    </row>
    <row r="311" spans="1:57" x14ac:dyDescent="0.25">
      <c r="A311" s="1"/>
      <c r="B311" s="1"/>
      <c r="E311" s="4"/>
      <c r="F311" s="4"/>
      <c r="N311" s="49"/>
      <c r="Q311" s="1"/>
      <c r="R311" s="1"/>
      <c r="S311" s="1">
        <f t="shared" si="211"/>
        <v>0</v>
      </c>
      <c r="U311" s="1"/>
      <c r="V311" s="1"/>
      <c r="W311" s="1">
        <f t="shared" si="198"/>
        <v>0</v>
      </c>
      <c r="X311" s="1"/>
      <c r="Y311" s="1"/>
      <c r="Z311" s="1">
        <f>Table110[[#This Row],[Quantity2]]*Table110[[#This Row],[U Cost]]</f>
        <v>0</v>
      </c>
      <c r="AB311" s="1"/>
      <c r="AC311" s="1"/>
      <c r="AD311" s="1">
        <f t="shared" si="169"/>
        <v>0</v>
      </c>
      <c r="AE311" s="1"/>
      <c r="AF311" s="1">
        <f>SUM(Table110[[#This Row],[Total 
Paid]:[Shipping 
Charged]])</f>
        <v>0</v>
      </c>
      <c r="AG311" s="1"/>
      <c r="AH311" s="1"/>
      <c r="AI311" s="1">
        <f t="shared" si="171"/>
        <v>0</v>
      </c>
      <c r="AK311" s="1"/>
      <c r="AL311" s="1"/>
      <c r="AM311" s="1"/>
      <c r="AN311" s="1"/>
      <c r="AP311" s="30"/>
      <c r="AQ311" s="1"/>
      <c r="AR311" s="1">
        <f t="shared" si="210"/>
        <v>0</v>
      </c>
      <c r="AS311" s="1"/>
      <c r="AT311" s="1"/>
      <c r="AU311" s="2">
        <f t="shared" si="172"/>
        <v>0</v>
      </c>
      <c r="AW311" s="1"/>
      <c r="AX311" s="1"/>
      <c r="AY311" s="1"/>
      <c r="AZ311" s="2">
        <f t="shared" si="199"/>
        <v>0</v>
      </c>
      <c r="BA311" s="2">
        <f>SUM(AF311,AH311,-AZ311,-Table110[[#This Row],[Sale Fee]])</f>
        <v>0</v>
      </c>
      <c r="BC311" s="1"/>
      <c r="BD311" s="1"/>
      <c r="BE311" s="1"/>
    </row>
    <row r="312" spans="1:57" x14ac:dyDescent="0.25">
      <c r="A312" s="1"/>
      <c r="B312" s="1"/>
      <c r="E312" s="4"/>
      <c r="F312" s="4"/>
      <c r="N312" s="49"/>
      <c r="Q312" s="1"/>
      <c r="R312" s="1"/>
      <c r="S312" s="1">
        <f t="shared" si="211"/>
        <v>0</v>
      </c>
      <c r="U312" s="1"/>
      <c r="V312" s="1"/>
      <c r="W312" s="1">
        <f t="shared" si="198"/>
        <v>0</v>
      </c>
      <c r="X312" s="1"/>
      <c r="Y312" s="1"/>
      <c r="Z312" s="1">
        <f>Table110[[#This Row],[Quantity2]]*Table110[[#This Row],[U Cost]]</f>
        <v>0</v>
      </c>
      <c r="AB312" s="1"/>
      <c r="AC312" s="1"/>
      <c r="AD312" s="1">
        <f t="shared" si="169"/>
        <v>0</v>
      </c>
      <c r="AE312" s="1"/>
      <c r="AF312" s="1">
        <f>SUM(Table110[[#This Row],[Total 
Paid]:[Shipping 
Charged]])</f>
        <v>0</v>
      </c>
      <c r="AG312" s="1"/>
      <c r="AH312" s="1"/>
      <c r="AI312" s="1">
        <f t="shared" si="171"/>
        <v>0</v>
      </c>
      <c r="AK312" s="1"/>
      <c r="AL312" s="1"/>
      <c r="AM312" s="1"/>
      <c r="AN312" s="1"/>
      <c r="AP312" s="30"/>
      <c r="AQ312" s="1"/>
      <c r="AR312" s="1">
        <f t="shared" si="210"/>
        <v>0</v>
      </c>
      <c r="AS312" s="1"/>
      <c r="AT312" s="1"/>
      <c r="AU312" s="2">
        <f t="shared" si="172"/>
        <v>0</v>
      </c>
      <c r="AW312" s="1"/>
      <c r="AX312" s="1"/>
      <c r="AY312" s="1"/>
      <c r="AZ312" s="2">
        <f t="shared" si="199"/>
        <v>0</v>
      </c>
      <c r="BA312" s="2">
        <f>SUM(AF312,AH312,-AZ312,-Table110[[#This Row],[Sale Fee]])</f>
        <v>0</v>
      </c>
      <c r="BC312" s="1"/>
      <c r="BD312" s="1"/>
      <c r="BE312" s="1"/>
    </row>
    <row r="313" spans="1:57" x14ac:dyDescent="0.25">
      <c r="A313" s="1"/>
      <c r="B313" s="1"/>
      <c r="E313" s="4"/>
      <c r="F313" s="4"/>
      <c r="N313" s="49"/>
      <c r="Q313" s="1"/>
      <c r="R313" s="1"/>
      <c r="S313" s="1">
        <f t="shared" si="211"/>
        <v>0</v>
      </c>
      <c r="U313" s="1"/>
      <c r="V313" s="1"/>
      <c r="W313" s="1">
        <f t="shared" si="198"/>
        <v>0</v>
      </c>
      <c r="X313" s="1"/>
      <c r="Y313" s="1"/>
      <c r="Z313" s="1">
        <f>Table110[[#This Row],[Quantity2]]*Table110[[#This Row],[U Cost]]</f>
        <v>0</v>
      </c>
      <c r="AB313" s="1"/>
      <c r="AC313" s="1"/>
      <c r="AD313" s="1">
        <f t="shared" si="169"/>
        <v>0</v>
      </c>
      <c r="AE313" s="1"/>
      <c r="AF313" s="1">
        <f>SUM(Table110[[#This Row],[Total 
Paid]:[Shipping 
Charged]])</f>
        <v>0</v>
      </c>
      <c r="AG313" s="1"/>
      <c r="AH313" s="1"/>
      <c r="AI313" s="1">
        <f t="shared" si="171"/>
        <v>0</v>
      </c>
      <c r="AK313" s="1"/>
      <c r="AL313" s="1"/>
      <c r="AM313" s="1"/>
      <c r="AN313" s="1"/>
      <c r="AP313" s="30"/>
      <c r="AQ313" s="1"/>
      <c r="AR313" s="1">
        <f t="shared" si="210"/>
        <v>0</v>
      </c>
      <c r="AS313" s="1"/>
      <c r="AT313" s="1"/>
      <c r="AU313" s="2">
        <f t="shared" si="172"/>
        <v>0</v>
      </c>
      <c r="AW313" s="1"/>
      <c r="AX313" s="1"/>
      <c r="AY313" s="1"/>
      <c r="AZ313" s="2">
        <f t="shared" si="199"/>
        <v>0</v>
      </c>
      <c r="BA313" s="2">
        <f>SUM(AF313,AH313,-AZ313,-Table110[[#This Row],[Sale Fee]])</f>
        <v>0</v>
      </c>
      <c r="BC313" s="1"/>
      <c r="BD313" s="1"/>
      <c r="BE313" s="1"/>
    </row>
    <row r="314" spans="1:57" x14ac:dyDescent="0.25">
      <c r="A314" s="1"/>
      <c r="B314" s="1"/>
      <c r="E314" s="4"/>
      <c r="F314" s="4"/>
      <c r="N314" s="49"/>
      <c r="Q314" s="1"/>
      <c r="R314" s="1"/>
      <c r="S314" s="1">
        <f t="shared" si="211"/>
        <v>0</v>
      </c>
      <c r="U314" s="1"/>
      <c r="V314" s="1"/>
      <c r="W314" s="1">
        <f t="shared" si="198"/>
        <v>0</v>
      </c>
      <c r="X314" s="1"/>
      <c r="Y314" s="1"/>
      <c r="Z314" s="1">
        <f>Table110[[#This Row],[Quantity2]]*Table110[[#This Row],[U Cost]]</f>
        <v>0</v>
      </c>
      <c r="AB314" s="1"/>
      <c r="AC314" s="1"/>
      <c r="AD314" s="1">
        <f t="shared" si="169"/>
        <v>0</v>
      </c>
      <c r="AE314" s="1"/>
      <c r="AF314" s="1">
        <f>SUM(Table110[[#This Row],[Total 
Paid]:[Shipping 
Charged]])</f>
        <v>0</v>
      </c>
      <c r="AG314" s="1"/>
      <c r="AH314" s="1"/>
      <c r="AI314" s="1">
        <f t="shared" si="171"/>
        <v>0</v>
      </c>
      <c r="AK314" s="1"/>
      <c r="AL314" s="1"/>
      <c r="AM314" s="1"/>
      <c r="AN314" s="1"/>
      <c r="AP314" s="30"/>
      <c r="AQ314" s="1"/>
      <c r="AR314" s="1">
        <f t="shared" si="210"/>
        <v>0</v>
      </c>
      <c r="AS314" s="1"/>
      <c r="AT314" s="1"/>
      <c r="AU314" s="2">
        <f t="shared" si="172"/>
        <v>0</v>
      </c>
      <c r="AW314" s="1"/>
      <c r="AX314" s="1"/>
      <c r="AY314" s="1"/>
      <c r="AZ314" s="2">
        <f t="shared" si="199"/>
        <v>0</v>
      </c>
      <c r="BA314" s="2">
        <f>SUM(AF314,AH314,-AZ314,-Table110[[#This Row],[Sale Fee]])</f>
        <v>0</v>
      </c>
      <c r="BC314" s="1"/>
      <c r="BD314" s="1"/>
      <c r="BE314" s="1"/>
    </row>
    <row r="315" spans="1:57" x14ac:dyDescent="0.25">
      <c r="A315" s="1"/>
      <c r="B315" s="1"/>
      <c r="E315" s="4"/>
      <c r="F315" s="4"/>
      <c r="N315" s="49"/>
      <c r="Q315" s="1"/>
      <c r="R315" s="1"/>
      <c r="S315" s="1">
        <f t="shared" si="211"/>
        <v>0</v>
      </c>
      <c r="U315" s="1"/>
      <c r="V315" s="1"/>
      <c r="W315" s="1">
        <f t="shared" si="198"/>
        <v>0</v>
      </c>
      <c r="X315" s="1"/>
      <c r="Y315" s="1"/>
      <c r="Z315" s="1">
        <f>Table110[[#This Row],[Quantity2]]*Table110[[#This Row],[U Cost]]</f>
        <v>0</v>
      </c>
      <c r="AB315" s="1"/>
      <c r="AC315" s="1"/>
      <c r="AD315" s="1">
        <f t="shared" si="169"/>
        <v>0</v>
      </c>
      <c r="AE315" s="1"/>
      <c r="AF315" s="1">
        <f>SUM(Table110[[#This Row],[Total 
Paid]:[Shipping 
Charged]])</f>
        <v>0</v>
      </c>
      <c r="AG315" s="1"/>
      <c r="AH315" s="1"/>
      <c r="AI315" s="1">
        <f t="shared" si="171"/>
        <v>0</v>
      </c>
      <c r="AK315" s="1"/>
      <c r="AL315" s="1"/>
      <c r="AM315" s="1"/>
      <c r="AN315" s="1"/>
      <c r="AP315" s="30"/>
      <c r="AQ315" s="1"/>
      <c r="AR315" s="1">
        <f t="shared" si="210"/>
        <v>0</v>
      </c>
      <c r="AS315" s="1"/>
      <c r="AT315" s="1"/>
      <c r="AU315" s="2">
        <f t="shared" si="172"/>
        <v>0</v>
      </c>
      <c r="AW315" s="1"/>
      <c r="AX315" s="1"/>
      <c r="AY315" s="1"/>
      <c r="AZ315" s="2">
        <f t="shared" si="199"/>
        <v>0</v>
      </c>
      <c r="BA315" s="2">
        <f>SUM(AF315,AH315,-AZ315,-Table110[[#This Row],[Sale Fee]])</f>
        <v>0</v>
      </c>
      <c r="BC315" s="1"/>
      <c r="BD315" s="1"/>
      <c r="BE315" s="1"/>
    </row>
    <row r="316" spans="1:57" x14ac:dyDescent="0.25">
      <c r="A316" s="1"/>
      <c r="B316" s="1"/>
      <c r="E316" s="4"/>
      <c r="F316" s="4"/>
      <c r="N316" s="49"/>
      <c r="Q316" s="1"/>
      <c r="R316" s="1"/>
      <c r="S316" s="1">
        <f t="shared" si="211"/>
        <v>0</v>
      </c>
      <c r="U316" s="1"/>
      <c r="V316" s="1"/>
      <c r="W316" s="1">
        <f t="shared" si="198"/>
        <v>0</v>
      </c>
      <c r="X316" s="1"/>
      <c r="Y316" s="1"/>
      <c r="Z316" s="1">
        <f>Table110[[#This Row],[Quantity2]]*Table110[[#This Row],[U Cost]]</f>
        <v>0</v>
      </c>
      <c r="AB316" s="1"/>
      <c r="AC316" s="1"/>
      <c r="AD316" s="1">
        <f t="shared" si="169"/>
        <v>0</v>
      </c>
      <c r="AE316" s="1"/>
      <c r="AF316" s="1">
        <f>SUM(Table110[[#This Row],[Total 
Paid]:[Shipping 
Charged]])</f>
        <v>0</v>
      </c>
      <c r="AG316" s="1"/>
      <c r="AH316" s="1"/>
      <c r="AI316" s="1">
        <f t="shared" si="171"/>
        <v>0</v>
      </c>
      <c r="AK316" s="1"/>
      <c r="AL316" s="1"/>
      <c r="AM316" s="1"/>
      <c r="AN316" s="1"/>
      <c r="AP316" s="30"/>
      <c r="AQ316" s="1"/>
      <c r="AR316" s="1">
        <f t="shared" si="210"/>
        <v>0</v>
      </c>
      <c r="AS316" s="1"/>
      <c r="AT316" s="1"/>
      <c r="AU316" s="2">
        <f t="shared" si="172"/>
        <v>0</v>
      </c>
      <c r="AW316" s="1"/>
      <c r="AX316" s="1"/>
      <c r="AY316" s="1"/>
      <c r="AZ316" s="2">
        <f t="shared" si="199"/>
        <v>0</v>
      </c>
      <c r="BA316" s="2">
        <f>SUM(AF316,AH316,-AZ316,-Table110[[#This Row],[Sale Fee]])</f>
        <v>0</v>
      </c>
      <c r="BC316" s="1"/>
      <c r="BD316" s="1"/>
      <c r="BE316" s="1"/>
    </row>
    <row r="317" spans="1:57" x14ac:dyDescent="0.25">
      <c r="A317" s="1"/>
      <c r="B317" s="1"/>
      <c r="E317" s="4"/>
      <c r="F317" s="4"/>
      <c r="N317" s="49"/>
      <c r="Q317" s="1"/>
      <c r="R317" s="1"/>
      <c r="S317" s="1">
        <f t="shared" si="211"/>
        <v>0</v>
      </c>
      <c r="U317" s="1"/>
      <c r="V317" s="1"/>
      <c r="W317" s="1">
        <f t="shared" si="198"/>
        <v>0</v>
      </c>
      <c r="X317" s="1"/>
      <c r="Y317" s="1"/>
      <c r="Z317" s="1">
        <f>Table110[[#This Row],[Quantity2]]*Table110[[#This Row],[U Cost]]</f>
        <v>0</v>
      </c>
      <c r="AB317" s="1"/>
      <c r="AC317" s="1"/>
      <c r="AD317" s="1">
        <f t="shared" si="169"/>
        <v>0</v>
      </c>
      <c r="AE317" s="1"/>
      <c r="AF317" s="1">
        <f>SUM(Table110[[#This Row],[Total 
Paid]:[Shipping 
Charged]])</f>
        <v>0</v>
      </c>
      <c r="AG317" s="1"/>
      <c r="AH317" s="1"/>
      <c r="AI317" s="1">
        <f t="shared" si="171"/>
        <v>0</v>
      </c>
      <c r="AK317" s="1"/>
      <c r="AL317" s="1"/>
      <c r="AM317" s="1"/>
      <c r="AN317" s="1"/>
      <c r="AP317" s="30"/>
      <c r="AQ317" s="1"/>
      <c r="AR317" s="1">
        <f t="shared" si="210"/>
        <v>0</v>
      </c>
      <c r="AS317" s="1"/>
      <c r="AT317" s="1"/>
      <c r="AU317" s="2">
        <f t="shared" si="172"/>
        <v>0</v>
      </c>
      <c r="AW317" s="1"/>
      <c r="AX317" s="1"/>
      <c r="AY317" s="1"/>
      <c r="AZ317" s="2">
        <f t="shared" si="199"/>
        <v>0</v>
      </c>
      <c r="BA317" s="2">
        <f>SUM(AF317,AH317,-AZ317,-Table110[[#This Row],[Sale Fee]])</f>
        <v>0</v>
      </c>
      <c r="BC317" s="1"/>
      <c r="BD317" s="1"/>
      <c r="BE317" s="1"/>
    </row>
    <row r="318" spans="1:57" x14ac:dyDescent="0.25">
      <c r="A318" s="1"/>
      <c r="B318" s="1"/>
      <c r="E318" s="4"/>
      <c r="F318" s="4"/>
      <c r="N318" s="49"/>
      <c r="Q318" s="1"/>
      <c r="R318" s="1"/>
      <c r="S318" s="1">
        <f t="shared" si="211"/>
        <v>0</v>
      </c>
      <c r="U318" s="1"/>
      <c r="V318" s="1"/>
      <c r="W318" s="1">
        <f t="shared" si="198"/>
        <v>0</v>
      </c>
      <c r="X318" s="1"/>
      <c r="Y318" s="1"/>
      <c r="Z318" s="1">
        <f>Table110[[#This Row],[Quantity2]]*Table110[[#This Row],[U Cost]]</f>
        <v>0</v>
      </c>
      <c r="AB318" s="1"/>
      <c r="AC318" s="1"/>
      <c r="AD318" s="1">
        <f t="shared" si="169"/>
        <v>0</v>
      </c>
      <c r="AE318" s="1"/>
      <c r="AF318" s="1">
        <f>SUM(Table110[[#This Row],[Total 
Paid]:[Shipping 
Charged]])</f>
        <v>0</v>
      </c>
      <c r="AG318" s="1"/>
      <c r="AH318" s="1"/>
      <c r="AI318" s="1">
        <f t="shared" si="171"/>
        <v>0</v>
      </c>
      <c r="AK318" s="1"/>
      <c r="AL318" s="1"/>
      <c r="AM318" s="1"/>
      <c r="AN318" s="1"/>
      <c r="AP318" s="30"/>
      <c r="AQ318" s="1"/>
      <c r="AR318" s="1">
        <f t="shared" si="210"/>
        <v>0</v>
      </c>
      <c r="AS318" s="1"/>
      <c r="AT318" s="1"/>
      <c r="AU318" s="2">
        <f t="shared" si="172"/>
        <v>0</v>
      </c>
      <c r="AW318" s="1"/>
      <c r="AX318" s="1"/>
      <c r="AY318" s="1"/>
      <c r="AZ318" s="2">
        <f t="shared" si="199"/>
        <v>0</v>
      </c>
      <c r="BA318" s="2">
        <f>SUM(AF318,AH318,-AZ318,-Table110[[#This Row],[Sale Fee]])</f>
        <v>0</v>
      </c>
      <c r="BC318" s="1"/>
      <c r="BD318" s="1"/>
      <c r="BE318" s="1"/>
    </row>
    <row r="319" spans="1:57" x14ac:dyDescent="0.25">
      <c r="A319" s="1"/>
      <c r="B319" s="1"/>
      <c r="E319" s="4"/>
      <c r="F319" s="4"/>
      <c r="N319" s="49"/>
      <c r="Q319" s="1"/>
      <c r="R319" s="1"/>
      <c r="S319" s="1">
        <f t="shared" si="211"/>
        <v>0</v>
      </c>
      <c r="U319" s="1"/>
      <c r="V319" s="1"/>
      <c r="W319" s="1">
        <f t="shared" si="198"/>
        <v>0</v>
      </c>
      <c r="X319" s="1"/>
      <c r="Y319" s="1"/>
      <c r="Z319" s="1">
        <f>Table110[[#This Row],[Quantity2]]*Table110[[#This Row],[U Cost]]</f>
        <v>0</v>
      </c>
      <c r="AB319" s="1"/>
      <c r="AC319" s="1"/>
      <c r="AD319" s="1">
        <f t="shared" si="169"/>
        <v>0</v>
      </c>
      <c r="AE319" s="1"/>
      <c r="AF319" s="1">
        <f>SUM(Table110[[#This Row],[Total 
Paid]:[Shipping 
Charged]])</f>
        <v>0</v>
      </c>
      <c r="AG319" s="1"/>
      <c r="AH319" s="1"/>
      <c r="AI319" s="1">
        <f t="shared" si="171"/>
        <v>0</v>
      </c>
      <c r="AK319" s="1"/>
      <c r="AL319" s="1"/>
      <c r="AM319" s="1"/>
      <c r="AN319" s="1"/>
      <c r="AP319" s="30"/>
      <c r="AQ319" s="1"/>
      <c r="AR319" s="1">
        <f t="shared" si="210"/>
        <v>0</v>
      </c>
      <c r="AS319" s="1"/>
      <c r="AT319" s="1"/>
      <c r="AU319" s="2">
        <f t="shared" si="172"/>
        <v>0</v>
      </c>
      <c r="AW319" s="1"/>
      <c r="AX319" s="1"/>
      <c r="AY319" s="1"/>
      <c r="AZ319" s="2">
        <f t="shared" si="199"/>
        <v>0</v>
      </c>
      <c r="BA319" s="2">
        <f>SUM(AF319,AH319,-AZ319,-Table110[[#This Row],[Sale Fee]])</f>
        <v>0</v>
      </c>
      <c r="BC319" s="1"/>
      <c r="BD319" s="1"/>
      <c r="BE319" s="1"/>
    </row>
    <row r="320" spans="1:57" x14ac:dyDescent="0.25">
      <c r="A320" s="1"/>
      <c r="B320" s="1"/>
      <c r="E320" s="4"/>
      <c r="F320" s="4"/>
      <c r="N320" s="49"/>
      <c r="Q320" s="1"/>
      <c r="R320" s="1"/>
      <c r="S320" s="1">
        <f t="shared" si="211"/>
        <v>0</v>
      </c>
      <c r="U320" s="1"/>
      <c r="V320" s="1"/>
      <c r="W320" s="1">
        <f t="shared" si="198"/>
        <v>0</v>
      </c>
      <c r="X320" s="1"/>
      <c r="Y320" s="1"/>
      <c r="Z320" s="1">
        <f>Table110[[#This Row],[Quantity2]]*Table110[[#This Row],[U Cost]]</f>
        <v>0</v>
      </c>
      <c r="AB320" s="1"/>
      <c r="AC320" s="1"/>
      <c r="AD320" s="1">
        <f t="shared" si="169"/>
        <v>0</v>
      </c>
      <c r="AE320" s="1"/>
      <c r="AF320" s="1">
        <f>SUM(Table110[[#This Row],[Total 
Paid]:[Shipping 
Charged]])</f>
        <v>0</v>
      </c>
      <c r="AG320" s="1"/>
      <c r="AH320" s="1"/>
      <c r="AI320" s="1">
        <f t="shared" si="171"/>
        <v>0</v>
      </c>
      <c r="AK320" s="1"/>
      <c r="AL320" s="1"/>
      <c r="AM320" s="1"/>
      <c r="AN320" s="1"/>
      <c r="AP320" s="30"/>
      <c r="AQ320" s="1"/>
      <c r="AR320" s="1">
        <f t="shared" si="210"/>
        <v>0</v>
      </c>
      <c r="AS320" s="1"/>
      <c r="AT320" s="1"/>
      <c r="AU320" s="2">
        <f t="shared" si="172"/>
        <v>0</v>
      </c>
      <c r="AW320" s="1"/>
      <c r="AX320" s="1"/>
      <c r="AY320" s="1"/>
      <c r="AZ320" s="2">
        <f t="shared" si="199"/>
        <v>0</v>
      </c>
      <c r="BA320" s="2">
        <f>SUM(AF320,AH320,-AZ320,-Table110[[#This Row],[Sale Fee]])</f>
        <v>0</v>
      </c>
      <c r="BC320" s="1"/>
      <c r="BD320" s="1"/>
      <c r="BE320" s="1"/>
    </row>
    <row r="321" spans="1:57" x14ac:dyDescent="0.25">
      <c r="A321" s="1"/>
      <c r="B321" s="1"/>
      <c r="E321" s="4"/>
      <c r="F321" s="4"/>
      <c r="N321" s="49"/>
      <c r="Q321" s="1"/>
      <c r="R321" s="1"/>
      <c r="S321" s="1">
        <f t="shared" si="211"/>
        <v>0</v>
      </c>
      <c r="U321" s="1"/>
      <c r="V321" s="1"/>
      <c r="W321" s="1">
        <f t="shared" si="198"/>
        <v>0</v>
      </c>
      <c r="X321" s="1"/>
      <c r="Y321" s="1"/>
      <c r="Z321" s="1">
        <f>Table110[[#This Row],[Quantity2]]*Table110[[#This Row],[U Cost]]</f>
        <v>0</v>
      </c>
      <c r="AB321" s="1"/>
      <c r="AC321" s="1"/>
      <c r="AD321" s="1">
        <f t="shared" si="169"/>
        <v>0</v>
      </c>
      <c r="AE321" s="1"/>
      <c r="AF321" s="1">
        <f>SUM(Table110[[#This Row],[Total 
Paid]:[Shipping 
Charged]])</f>
        <v>0</v>
      </c>
      <c r="AG321" s="1"/>
      <c r="AH321" s="1"/>
      <c r="AI321" s="1">
        <f t="shared" si="171"/>
        <v>0</v>
      </c>
      <c r="AK321" s="1"/>
      <c r="AL321" s="1"/>
      <c r="AM321" s="1"/>
      <c r="AN321" s="1"/>
      <c r="AP321" s="30"/>
      <c r="AQ321" s="1"/>
      <c r="AR321" s="1">
        <f t="shared" si="210"/>
        <v>0</v>
      </c>
      <c r="AS321" s="1"/>
      <c r="AT321" s="1"/>
      <c r="AU321" s="2">
        <f t="shared" si="172"/>
        <v>0</v>
      </c>
      <c r="AW321" s="1"/>
      <c r="AX321" s="1"/>
      <c r="AY321" s="1"/>
      <c r="AZ321" s="2">
        <f t="shared" si="199"/>
        <v>0</v>
      </c>
      <c r="BA321" s="2">
        <f>SUM(AF321,AH321,-AZ321,-Table110[[#This Row],[Sale Fee]])</f>
        <v>0</v>
      </c>
      <c r="BC321" s="1"/>
      <c r="BD321" s="1"/>
      <c r="BE321" s="1"/>
    </row>
    <row r="322" spans="1:57" x14ac:dyDescent="0.25">
      <c r="A322" s="1"/>
      <c r="B322" s="1"/>
      <c r="E322" s="4"/>
      <c r="F322" s="4"/>
      <c r="N322" s="49"/>
      <c r="Q322" s="1"/>
      <c r="R322" s="1"/>
      <c r="S322" s="1">
        <f t="shared" si="211"/>
        <v>0</v>
      </c>
      <c r="U322" s="1"/>
      <c r="V322" s="1"/>
      <c r="W322" s="1">
        <f t="shared" si="198"/>
        <v>0</v>
      </c>
      <c r="X322" s="1"/>
      <c r="Y322" s="1"/>
      <c r="Z322" s="1">
        <f>Table110[[#This Row],[Quantity2]]*Table110[[#This Row],[U Cost]]</f>
        <v>0</v>
      </c>
      <c r="AB322" s="1"/>
      <c r="AC322" s="1"/>
      <c r="AD322" s="1">
        <f t="shared" si="169"/>
        <v>0</v>
      </c>
      <c r="AE322" s="1"/>
      <c r="AF322" s="1">
        <f>SUM(Table110[[#This Row],[Total 
Paid]:[Shipping 
Charged]])</f>
        <v>0</v>
      </c>
      <c r="AG322" s="1"/>
      <c r="AH322" s="1"/>
      <c r="AI322" s="1">
        <f t="shared" si="171"/>
        <v>0</v>
      </c>
      <c r="AK322" s="1"/>
      <c r="AL322" s="1"/>
      <c r="AM322" s="1"/>
      <c r="AN322" s="1"/>
      <c r="AP322" s="30"/>
      <c r="AQ322" s="1"/>
      <c r="AR322" s="1">
        <f t="shared" si="210"/>
        <v>0</v>
      </c>
      <c r="AS322" s="1"/>
      <c r="AT322" s="1"/>
      <c r="AU322" s="2">
        <f t="shared" si="172"/>
        <v>0</v>
      </c>
      <c r="AW322" s="1"/>
      <c r="AX322" s="1"/>
      <c r="AY322" s="1"/>
      <c r="AZ322" s="2">
        <f t="shared" si="199"/>
        <v>0</v>
      </c>
      <c r="BA322" s="2">
        <f>SUM(AF322,AH322,-AZ322,-Table110[[#This Row],[Sale Fee]])</f>
        <v>0</v>
      </c>
      <c r="BC322" s="1"/>
      <c r="BD322" s="1"/>
      <c r="BE322" s="1"/>
    </row>
    <row r="323" spans="1:57" x14ac:dyDescent="0.25">
      <c r="A323" s="1"/>
      <c r="B323" s="1"/>
      <c r="E323" s="4"/>
      <c r="F323" s="4"/>
      <c r="N323" s="49"/>
      <c r="Q323" s="1"/>
      <c r="R323" s="1"/>
      <c r="S323" s="1">
        <f t="shared" si="211"/>
        <v>0</v>
      </c>
      <c r="U323" s="1"/>
      <c r="V323" s="1"/>
      <c r="W323" s="1">
        <f t="shared" si="198"/>
        <v>0</v>
      </c>
      <c r="X323" s="1"/>
      <c r="Y323" s="1"/>
      <c r="Z323" s="1">
        <f>Table110[[#This Row],[Quantity2]]*Table110[[#This Row],[U Cost]]</f>
        <v>0</v>
      </c>
      <c r="AB323" s="1"/>
      <c r="AC323" s="1"/>
      <c r="AD323" s="1">
        <f t="shared" si="169"/>
        <v>0</v>
      </c>
      <c r="AE323" s="1"/>
      <c r="AF323" s="1">
        <f>SUM(Table110[[#This Row],[Total 
Paid]:[Shipping 
Charged]])</f>
        <v>0</v>
      </c>
      <c r="AG323" s="1"/>
      <c r="AH323" s="1"/>
      <c r="AI323" s="1">
        <f t="shared" si="171"/>
        <v>0</v>
      </c>
      <c r="AK323" s="1"/>
      <c r="AL323" s="1"/>
      <c r="AM323" s="1"/>
      <c r="AN323" s="1"/>
      <c r="AP323" s="30"/>
      <c r="AQ323" s="1"/>
      <c r="AR323" s="1">
        <f t="shared" si="210"/>
        <v>0</v>
      </c>
      <c r="AS323" s="1"/>
      <c r="AT323" s="1"/>
      <c r="AU323" s="2">
        <f t="shared" si="172"/>
        <v>0</v>
      </c>
      <c r="AW323" s="1"/>
      <c r="AX323" s="1"/>
      <c r="AY323" s="1"/>
      <c r="AZ323" s="2">
        <f t="shared" si="199"/>
        <v>0</v>
      </c>
      <c r="BA323" s="2">
        <f>SUM(AF323,AH323,-AZ323,-Table110[[#This Row],[Sale Fee]])</f>
        <v>0</v>
      </c>
      <c r="BC323" s="1"/>
      <c r="BD323" s="1"/>
      <c r="BE323" s="1"/>
    </row>
    <row r="324" spans="1:57" x14ac:dyDescent="0.25">
      <c r="A324" s="1"/>
      <c r="B324" s="1"/>
      <c r="E324" s="4"/>
      <c r="F324" s="4"/>
      <c r="N324" s="49"/>
      <c r="Q324" s="1"/>
      <c r="R324" s="1"/>
      <c r="S324" s="1">
        <f t="shared" si="211"/>
        <v>0</v>
      </c>
      <c r="U324" s="1"/>
      <c r="V324" s="1"/>
      <c r="W324" s="1">
        <f t="shared" si="198"/>
        <v>0</v>
      </c>
      <c r="X324" s="1"/>
      <c r="Y324" s="1"/>
      <c r="Z324" s="1">
        <f>Table110[[#This Row],[Quantity2]]*Table110[[#This Row],[U Cost]]</f>
        <v>0</v>
      </c>
      <c r="AB324" s="1"/>
      <c r="AC324" s="1"/>
      <c r="AD324" s="1">
        <f t="shared" si="169"/>
        <v>0</v>
      </c>
      <c r="AE324" s="1"/>
      <c r="AF324" s="1">
        <f>SUM(Table110[[#This Row],[Total 
Paid]:[Shipping 
Charged]])</f>
        <v>0</v>
      </c>
      <c r="AG324" s="1"/>
      <c r="AH324" s="1"/>
      <c r="AI324" s="1">
        <f t="shared" si="171"/>
        <v>0</v>
      </c>
      <c r="AK324" s="1"/>
      <c r="AL324" s="1"/>
      <c r="AM324" s="1"/>
      <c r="AN324" s="1"/>
      <c r="AP324" s="30"/>
      <c r="AQ324" s="1"/>
      <c r="AR324" s="1">
        <f t="shared" si="210"/>
        <v>0</v>
      </c>
      <c r="AS324" s="1"/>
      <c r="AT324" s="1"/>
      <c r="AU324" s="2">
        <f t="shared" si="172"/>
        <v>0</v>
      </c>
      <c r="AW324" s="1"/>
      <c r="AX324" s="1"/>
      <c r="AY324" s="1"/>
      <c r="AZ324" s="2">
        <f t="shared" si="199"/>
        <v>0</v>
      </c>
      <c r="BA324" s="2">
        <f>SUM(AF324,AH324,-AZ324,-Table110[[#This Row],[Sale Fee]])</f>
        <v>0</v>
      </c>
      <c r="BC324" s="1"/>
      <c r="BD324" s="1"/>
      <c r="BE324" s="1"/>
    </row>
    <row r="325" spans="1:57" x14ac:dyDescent="0.25">
      <c r="A325" s="1"/>
      <c r="B325" s="1"/>
      <c r="E325" s="4"/>
      <c r="F325" s="4"/>
      <c r="N325" s="49"/>
      <c r="Q325" s="1"/>
      <c r="R325" s="1"/>
      <c r="S325" s="1">
        <f t="shared" si="211"/>
        <v>0</v>
      </c>
      <c r="U325" s="1"/>
      <c r="V325" s="1"/>
      <c r="W325" s="1">
        <f t="shared" si="198"/>
        <v>0</v>
      </c>
      <c r="X325" s="1"/>
      <c r="Y325" s="1"/>
      <c r="Z325" s="1">
        <f>Table110[[#This Row],[Quantity2]]*Table110[[#This Row],[U Cost]]</f>
        <v>0</v>
      </c>
      <c r="AB325" s="1"/>
      <c r="AC325" s="1"/>
      <c r="AD325" s="1">
        <f t="shared" si="169"/>
        <v>0</v>
      </c>
      <c r="AE325" s="1"/>
      <c r="AF325" s="1">
        <f>SUM(Table110[[#This Row],[Total 
Paid]:[Shipping 
Charged]])</f>
        <v>0</v>
      </c>
      <c r="AG325" s="1"/>
      <c r="AH325" s="1"/>
      <c r="AI325" s="1">
        <f t="shared" si="171"/>
        <v>0</v>
      </c>
      <c r="AK325" s="1"/>
      <c r="AL325" s="1"/>
      <c r="AM325" s="1"/>
      <c r="AN325" s="1"/>
      <c r="AP325" s="30"/>
      <c r="AQ325" s="1"/>
      <c r="AR325" s="1">
        <f t="shared" si="210"/>
        <v>0</v>
      </c>
      <c r="AS325" s="1"/>
      <c r="AT325" s="1"/>
      <c r="AU325" s="2">
        <f t="shared" si="172"/>
        <v>0</v>
      </c>
      <c r="AW325" s="1"/>
      <c r="AX325" s="1"/>
      <c r="AY325" s="1"/>
      <c r="AZ325" s="2">
        <f t="shared" si="199"/>
        <v>0</v>
      </c>
      <c r="BA325" s="2">
        <f>SUM(AF325,AH325,-AZ325,-Table110[[#This Row],[Sale Fee]])</f>
        <v>0</v>
      </c>
      <c r="BC325" s="1"/>
      <c r="BD325" s="1"/>
      <c r="BE325" s="1"/>
    </row>
    <row r="326" spans="1:57" x14ac:dyDescent="0.25">
      <c r="A326" s="1"/>
      <c r="B326" s="1"/>
      <c r="E326" s="4"/>
      <c r="F326" s="4"/>
      <c r="N326" s="49"/>
      <c r="Q326" s="1"/>
      <c r="R326" s="1"/>
      <c r="S326" s="1">
        <f t="shared" si="211"/>
        <v>0</v>
      </c>
      <c r="U326" s="1"/>
      <c r="V326" s="1"/>
      <c r="W326" s="1">
        <f t="shared" si="198"/>
        <v>0</v>
      </c>
      <c r="X326" s="1"/>
      <c r="Y326" s="1"/>
      <c r="Z326" s="1">
        <f>Table110[[#This Row],[Quantity2]]*Table110[[#This Row],[U Cost]]</f>
        <v>0</v>
      </c>
      <c r="AB326" s="1"/>
      <c r="AC326" s="1"/>
      <c r="AD326" s="1">
        <f t="shared" si="169"/>
        <v>0</v>
      </c>
      <c r="AE326" s="1"/>
      <c r="AF326" s="1">
        <f>SUM(Table110[[#This Row],[Total 
Paid]:[Shipping 
Charged]])</f>
        <v>0</v>
      </c>
      <c r="AG326" s="1"/>
      <c r="AH326" s="1"/>
      <c r="AI326" s="1">
        <f t="shared" si="171"/>
        <v>0</v>
      </c>
      <c r="AK326" s="1"/>
      <c r="AL326" s="1"/>
      <c r="AM326" s="1"/>
      <c r="AN326" s="1"/>
      <c r="AP326" s="30"/>
      <c r="AQ326" s="1"/>
      <c r="AR326" s="1">
        <f t="shared" si="210"/>
        <v>0</v>
      </c>
      <c r="AS326" s="1"/>
      <c r="AT326" s="1"/>
      <c r="AU326" s="2">
        <f t="shared" si="172"/>
        <v>0</v>
      </c>
      <c r="AW326" s="1"/>
      <c r="AX326" s="1"/>
      <c r="AY326" s="1"/>
      <c r="AZ326" s="2">
        <f t="shared" si="199"/>
        <v>0</v>
      </c>
      <c r="BA326" s="2">
        <f>SUM(AF326,AH326,-AZ326,-Table110[[#This Row],[Sale Fee]])</f>
        <v>0</v>
      </c>
      <c r="BC326" s="1"/>
      <c r="BD326" s="1"/>
      <c r="BE326" s="1"/>
    </row>
    <row r="327" spans="1:57" x14ac:dyDescent="0.25">
      <c r="A327" s="1"/>
      <c r="B327" s="1"/>
      <c r="E327" s="4"/>
      <c r="F327" s="4"/>
      <c r="N327" s="49"/>
      <c r="Q327" s="1"/>
      <c r="R327" s="1"/>
      <c r="S327" s="1">
        <f t="shared" si="211"/>
        <v>0</v>
      </c>
      <c r="U327" s="1"/>
      <c r="V327" s="1"/>
      <c r="W327" s="1">
        <f t="shared" si="198"/>
        <v>0</v>
      </c>
      <c r="X327" s="1"/>
      <c r="Y327" s="1"/>
      <c r="Z327" s="1">
        <f>Table110[[#This Row],[Quantity2]]*Table110[[#This Row],[U Cost]]</f>
        <v>0</v>
      </c>
      <c r="AB327" s="1"/>
      <c r="AC327" s="1"/>
      <c r="AD327" s="1">
        <f t="shared" si="169"/>
        <v>0</v>
      </c>
      <c r="AE327" s="1"/>
      <c r="AF327" s="1">
        <f>SUM(Table110[[#This Row],[Total 
Paid]:[Shipping 
Charged]])</f>
        <v>0</v>
      </c>
      <c r="AG327" s="1"/>
      <c r="AH327" s="1"/>
      <c r="AI327" s="1">
        <f t="shared" si="171"/>
        <v>0</v>
      </c>
      <c r="AK327" s="1"/>
      <c r="AL327" s="1"/>
      <c r="AM327" s="1"/>
      <c r="AN327" s="1"/>
      <c r="AP327" s="30"/>
      <c r="AQ327" s="1"/>
      <c r="AR327" s="1">
        <f t="shared" si="210"/>
        <v>0</v>
      </c>
      <c r="AS327" s="1"/>
      <c r="AT327" s="1"/>
      <c r="AU327" s="2">
        <f t="shared" si="172"/>
        <v>0</v>
      </c>
      <c r="AW327" s="1"/>
      <c r="AX327" s="1"/>
      <c r="AY327" s="1"/>
      <c r="AZ327" s="2">
        <f t="shared" si="199"/>
        <v>0</v>
      </c>
      <c r="BA327" s="2">
        <f>SUM(AF327,AH327,-AZ327,-Table110[[#This Row],[Sale Fee]])</f>
        <v>0</v>
      </c>
      <c r="BC327" s="1"/>
      <c r="BD327" s="1"/>
      <c r="BE327" s="1"/>
    </row>
    <row r="328" spans="1:57" x14ac:dyDescent="0.25">
      <c r="A328" s="1"/>
      <c r="B328" s="1"/>
      <c r="E328" s="4"/>
      <c r="F328" s="4"/>
      <c r="N328" s="49"/>
      <c r="Q328" s="1"/>
      <c r="R328" s="1"/>
      <c r="S328" s="1">
        <f t="shared" si="211"/>
        <v>0</v>
      </c>
      <c r="U328" s="1"/>
      <c r="V328" s="1"/>
      <c r="W328" s="1">
        <f t="shared" si="198"/>
        <v>0</v>
      </c>
      <c r="X328" s="1"/>
      <c r="Y328" s="1"/>
      <c r="Z328" s="1">
        <f>Table110[[#This Row],[Quantity2]]*Table110[[#This Row],[U Cost]]</f>
        <v>0</v>
      </c>
      <c r="AB328" s="1"/>
      <c r="AC328" s="1"/>
      <c r="AD328" s="1">
        <f t="shared" si="169"/>
        <v>0</v>
      </c>
      <c r="AE328" s="1"/>
      <c r="AF328" s="1">
        <f>SUM(Table110[[#This Row],[Total 
Paid]:[Shipping 
Charged]])</f>
        <v>0</v>
      </c>
      <c r="AG328" s="1"/>
      <c r="AH328" s="1"/>
      <c r="AI328" s="1">
        <f t="shared" si="171"/>
        <v>0</v>
      </c>
      <c r="AK328" s="1"/>
      <c r="AL328" s="1"/>
      <c r="AM328" s="1"/>
      <c r="AN328" s="1"/>
      <c r="AP328" s="30"/>
      <c r="AQ328" s="1"/>
      <c r="AR328" s="1">
        <f t="shared" si="210"/>
        <v>0</v>
      </c>
      <c r="AS328" s="1"/>
      <c r="AT328" s="1"/>
      <c r="AU328" s="2">
        <f t="shared" si="172"/>
        <v>0</v>
      </c>
      <c r="AW328" s="1"/>
      <c r="AX328" s="1"/>
      <c r="AY328" s="1"/>
      <c r="AZ328" s="2">
        <f t="shared" si="199"/>
        <v>0</v>
      </c>
      <c r="BA328" s="2">
        <f>SUM(AF328,AH328,-AZ328,-Table110[[#This Row],[Sale Fee]])</f>
        <v>0</v>
      </c>
      <c r="BC328" s="1"/>
      <c r="BD328" s="1"/>
      <c r="BE328" s="1"/>
    </row>
    <row r="329" spans="1:57" x14ac:dyDescent="0.25">
      <c r="A329" s="1"/>
      <c r="B329" s="1"/>
      <c r="E329" s="4"/>
      <c r="F329" s="4"/>
      <c r="N329" s="49"/>
      <c r="Q329" s="1"/>
      <c r="R329" s="1"/>
      <c r="S329" s="1">
        <f t="shared" si="211"/>
        <v>0</v>
      </c>
      <c r="U329" s="1"/>
      <c r="V329" s="1"/>
      <c r="W329" s="1">
        <f t="shared" si="198"/>
        <v>0</v>
      </c>
      <c r="X329" s="1"/>
      <c r="Y329" s="1"/>
      <c r="Z329" s="1">
        <f>Table110[[#This Row],[Quantity2]]*Table110[[#This Row],[U Cost]]</f>
        <v>0</v>
      </c>
      <c r="AB329" s="1"/>
      <c r="AC329" s="1"/>
      <c r="AD329" s="1">
        <f t="shared" si="169"/>
        <v>0</v>
      </c>
      <c r="AE329" s="1"/>
      <c r="AF329" s="1">
        <f>SUM(Table110[[#This Row],[Total 
Paid]:[Shipping 
Charged]])</f>
        <v>0</v>
      </c>
      <c r="AG329" s="1"/>
      <c r="AH329" s="1"/>
      <c r="AI329" s="1">
        <f t="shared" si="171"/>
        <v>0</v>
      </c>
      <c r="AK329" s="1"/>
      <c r="AL329" s="1"/>
      <c r="AM329" s="1"/>
      <c r="AN329" s="1"/>
      <c r="AP329" s="30"/>
      <c r="AQ329" s="1"/>
      <c r="AR329" s="1">
        <f t="shared" si="210"/>
        <v>0</v>
      </c>
      <c r="AS329" s="1"/>
      <c r="AT329" s="1"/>
      <c r="AU329" s="2">
        <f t="shared" si="172"/>
        <v>0</v>
      </c>
      <c r="AW329" s="1"/>
      <c r="AX329" s="1"/>
      <c r="AY329" s="1"/>
      <c r="AZ329" s="2">
        <f t="shared" si="199"/>
        <v>0</v>
      </c>
      <c r="BA329" s="2">
        <f>SUM(AF329,AH329,-AZ329,-Table110[[#This Row],[Sale Fee]])</f>
        <v>0</v>
      </c>
      <c r="BC329" s="1"/>
      <c r="BD329" s="1"/>
      <c r="BE329" s="1"/>
    </row>
    <row r="330" spans="1:57" x14ac:dyDescent="0.25">
      <c r="A330" s="1"/>
      <c r="B330" s="1"/>
      <c r="E330" s="4"/>
      <c r="F330" s="4"/>
      <c r="N330" s="49"/>
      <c r="Q330" s="1"/>
      <c r="R330" s="1"/>
      <c r="S330" s="1">
        <f t="shared" si="211"/>
        <v>0</v>
      </c>
      <c r="U330" s="1"/>
      <c r="V330" s="1"/>
      <c r="W330" s="1">
        <f t="shared" si="198"/>
        <v>0</v>
      </c>
      <c r="X330" s="1"/>
      <c r="Y330" s="1"/>
      <c r="Z330" s="1">
        <f>Table110[[#This Row],[Quantity2]]*Table110[[#This Row],[U Cost]]</f>
        <v>0</v>
      </c>
      <c r="AB330" s="1"/>
      <c r="AC330" s="1"/>
      <c r="AD330" s="1">
        <f t="shared" si="169"/>
        <v>0</v>
      </c>
      <c r="AE330" s="1"/>
      <c r="AF330" s="1">
        <f>SUM(Table110[[#This Row],[Total 
Paid]:[Shipping 
Charged]])</f>
        <v>0</v>
      </c>
      <c r="AG330" s="1"/>
      <c r="AH330" s="1"/>
      <c r="AI330" s="1">
        <f t="shared" si="171"/>
        <v>0</v>
      </c>
      <c r="AK330" s="1"/>
      <c r="AL330" s="1"/>
      <c r="AM330" s="1"/>
      <c r="AN330" s="1"/>
      <c r="AP330" s="30"/>
      <c r="AQ330" s="1"/>
      <c r="AR330" s="1">
        <f t="shared" si="210"/>
        <v>0</v>
      </c>
      <c r="AS330" s="1"/>
      <c r="AT330" s="1"/>
      <c r="AU330" s="2">
        <f t="shared" si="172"/>
        <v>0</v>
      </c>
      <c r="AW330" s="1"/>
      <c r="AX330" s="1"/>
      <c r="AY330" s="1"/>
      <c r="AZ330" s="2">
        <f t="shared" si="199"/>
        <v>0</v>
      </c>
      <c r="BA330" s="2">
        <f>SUM(AF330,AH330,-AZ330,-Table110[[#This Row],[Sale Fee]])</f>
        <v>0</v>
      </c>
      <c r="BC330" s="1"/>
      <c r="BD330" s="1"/>
      <c r="BE330" s="1"/>
    </row>
    <row r="331" spans="1:57" x14ac:dyDescent="0.25">
      <c r="A331" s="1"/>
      <c r="B331" s="1"/>
      <c r="E331" s="4"/>
      <c r="F331" s="4"/>
      <c r="N331" s="49"/>
      <c r="Q331" s="1"/>
      <c r="R331" s="1"/>
      <c r="S331" s="1">
        <f t="shared" si="211"/>
        <v>0</v>
      </c>
      <c r="U331" s="1"/>
      <c r="V331" s="1"/>
      <c r="W331" s="1">
        <f t="shared" si="198"/>
        <v>0</v>
      </c>
      <c r="X331" s="1"/>
      <c r="Y331" s="1"/>
      <c r="Z331" s="1">
        <f>Table110[[#This Row],[Quantity2]]*Table110[[#This Row],[U Cost]]</f>
        <v>0</v>
      </c>
      <c r="AB331" s="1"/>
      <c r="AC331" s="1"/>
      <c r="AD331" s="1">
        <f t="shared" si="169"/>
        <v>0</v>
      </c>
      <c r="AE331" s="1"/>
      <c r="AF331" s="1">
        <f>SUM(Table110[[#This Row],[Total 
Paid]:[Shipping 
Charged]])</f>
        <v>0</v>
      </c>
      <c r="AG331" s="1"/>
      <c r="AH331" s="1"/>
      <c r="AI331" s="1">
        <f t="shared" si="171"/>
        <v>0</v>
      </c>
      <c r="AK331" s="1"/>
      <c r="AL331" s="1"/>
      <c r="AM331" s="1"/>
      <c r="AN331" s="1"/>
      <c r="AP331" s="30"/>
      <c r="AQ331" s="1"/>
      <c r="AR331" s="1">
        <f t="shared" si="210"/>
        <v>0</v>
      </c>
      <c r="AS331" s="1"/>
      <c r="AT331" s="1"/>
      <c r="AU331" s="2">
        <f t="shared" si="172"/>
        <v>0</v>
      </c>
      <c r="AW331" s="1"/>
      <c r="AX331" s="1"/>
      <c r="AY331" s="1"/>
      <c r="AZ331" s="2">
        <f t="shared" si="199"/>
        <v>0</v>
      </c>
      <c r="BA331" s="2">
        <f>SUM(AF331,AH331,-AZ331,-Table110[[#This Row],[Sale Fee]])</f>
        <v>0</v>
      </c>
      <c r="BC331" s="1"/>
      <c r="BD331" s="1"/>
      <c r="BE331" s="1"/>
    </row>
    <row r="332" spans="1:57" x14ac:dyDescent="0.25">
      <c r="A332" s="1"/>
      <c r="B332" s="1"/>
      <c r="E332" s="4"/>
      <c r="F332" s="4"/>
      <c r="N332" s="49"/>
      <c r="Q332" s="1"/>
      <c r="R332" s="1"/>
      <c r="S332" s="1">
        <f t="shared" si="211"/>
        <v>0</v>
      </c>
      <c r="U332" s="1"/>
      <c r="V332" s="1"/>
      <c r="W332" s="1">
        <f t="shared" si="198"/>
        <v>0</v>
      </c>
      <c r="X332" s="1"/>
      <c r="Y332" s="1"/>
      <c r="Z332" s="1">
        <f>Table110[[#This Row],[Quantity2]]*Table110[[#This Row],[U Cost]]</f>
        <v>0</v>
      </c>
      <c r="AB332" s="1"/>
      <c r="AC332" s="1"/>
      <c r="AD332" s="1">
        <f t="shared" si="169"/>
        <v>0</v>
      </c>
      <c r="AE332" s="1"/>
      <c r="AF332" s="1">
        <f>SUM(Table110[[#This Row],[Total 
Paid]:[Shipping 
Charged]])</f>
        <v>0</v>
      </c>
      <c r="AG332" s="1"/>
      <c r="AH332" s="1"/>
      <c r="AI332" s="1">
        <f t="shared" si="171"/>
        <v>0</v>
      </c>
      <c r="AK332" s="1"/>
      <c r="AL332" s="1"/>
      <c r="AM332" s="1"/>
      <c r="AN332" s="1"/>
      <c r="AP332" s="30"/>
      <c r="AQ332" s="1"/>
      <c r="AR332" s="1">
        <f t="shared" si="210"/>
        <v>0</v>
      </c>
      <c r="AS332" s="1"/>
      <c r="AT332" s="1"/>
      <c r="AU332" s="2">
        <f t="shared" si="172"/>
        <v>0</v>
      </c>
      <c r="AW332" s="1"/>
      <c r="AX332" s="1"/>
      <c r="AY332" s="1"/>
      <c r="AZ332" s="2">
        <f t="shared" si="199"/>
        <v>0</v>
      </c>
      <c r="BA332" s="2">
        <f>SUM(AF332,AH332,-AZ332,-Table110[[#This Row],[Sale Fee]])</f>
        <v>0</v>
      </c>
      <c r="BC332" s="1"/>
      <c r="BD332" s="1"/>
      <c r="BE332" s="1"/>
    </row>
    <row r="333" spans="1:57" x14ac:dyDescent="0.25">
      <c r="A333" s="1"/>
      <c r="B333" s="1"/>
      <c r="E333" s="4"/>
      <c r="F333" s="4"/>
      <c r="N333" s="49"/>
      <c r="Q333" s="1"/>
      <c r="R333" s="1"/>
      <c r="S333" s="1">
        <f t="shared" si="211"/>
        <v>0</v>
      </c>
      <c r="U333" s="1"/>
      <c r="V333" s="1"/>
      <c r="W333" s="1">
        <f t="shared" si="198"/>
        <v>0</v>
      </c>
      <c r="X333" s="1"/>
      <c r="Y333" s="1"/>
      <c r="Z333" s="1">
        <f>Table110[[#This Row],[Quantity2]]*Table110[[#This Row],[U Cost]]</f>
        <v>0</v>
      </c>
      <c r="AB333" s="1"/>
      <c r="AC333" s="1"/>
      <c r="AD333" s="1">
        <f t="shared" si="169"/>
        <v>0</v>
      </c>
      <c r="AE333" s="1"/>
      <c r="AF333" s="1">
        <f>SUM(Table110[[#This Row],[Total 
Paid]:[Shipping 
Charged]])</f>
        <v>0</v>
      </c>
      <c r="AG333" s="1"/>
      <c r="AH333" s="1"/>
      <c r="AI333" s="1">
        <f t="shared" si="171"/>
        <v>0</v>
      </c>
      <c r="AK333" s="1"/>
      <c r="AL333" s="1"/>
      <c r="AM333" s="1"/>
      <c r="AN333" s="1"/>
      <c r="AP333" s="30"/>
      <c r="AQ333" s="1"/>
      <c r="AR333" s="1">
        <f t="shared" si="210"/>
        <v>0</v>
      </c>
      <c r="AS333" s="1"/>
      <c r="AT333" s="1"/>
      <c r="AU333" s="2">
        <f t="shared" si="172"/>
        <v>0</v>
      </c>
      <c r="AW333" s="1"/>
      <c r="AX333" s="1"/>
      <c r="AY333" s="1"/>
      <c r="AZ333" s="2">
        <f t="shared" si="199"/>
        <v>0</v>
      </c>
      <c r="BA333" s="2">
        <f>SUM(AF333,AH333,-AZ333,-Table110[[#This Row],[Sale Fee]])</f>
        <v>0</v>
      </c>
      <c r="BC333" s="1"/>
      <c r="BD333" s="1"/>
      <c r="BE333" s="1"/>
    </row>
    <row r="334" spans="1:57" x14ac:dyDescent="0.25">
      <c r="A334" s="1"/>
      <c r="B334" s="1"/>
      <c r="E334" s="4"/>
      <c r="F334" s="4"/>
      <c r="N334" s="49"/>
      <c r="Q334" s="1"/>
      <c r="R334" s="1"/>
      <c r="S334" s="1">
        <f t="shared" si="211"/>
        <v>0</v>
      </c>
      <c r="U334" s="1"/>
      <c r="V334" s="1"/>
      <c r="W334" s="1">
        <f t="shared" si="198"/>
        <v>0</v>
      </c>
      <c r="X334" s="1"/>
      <c r="Y334" s="1"/>
      <c r="Z334" s="1">
        <f>Table110[[#This Row],[Quantity2]]*Table110[[#This Row],[U Cost]]</f>
        <v>0</v>
      </c>
      <c r="AB334" s="1"/>
      <c r="AC334" s="1"/>
      <c r="AD334" s="1">
        <f t="shared" si="169"/>
        <v>0</v>
      </c>
      <c r="AE334" s="1"/>
      <c r="AF334" s="1">
        <f>SUM(Table110[[#This Row],[Total 
Paid]:[Shipping 
Charged]])</f>
        <v>0</v>
      </c>
      <c r="AG334" s="1"/>
      <c r="AH334" s="1"/>
      <c r="AI334" s="1">
        <f t="shared" si="171"/>
        <v>0</v>
      </c>
      <c r="AK334" s="1"/>
      <c r="AL334" s="1"/>
      <c r="AM334" s="1"/>
      <c r="AN334" s="1"/>
      <c r="AP334" s="30"/>
      <c r="AQ334" s="1"/>
      <c r="AR334" s="1">
        <f t="shared" si="210"/>
        <v>0</v>
      </c>
      <c r="AS334" s="1"/>
      <c r="AT334" s="1"/>
      <c r="AU334" s="2">
        <f t="shared" si="172"/>
        <v>0</v>
      </c>
      <c r="AW334" s="1"/>
      <c r="AX334" s="1"/>
      <c r="AY334" s="1"/>
      <c r="AZ334" s="2">
        <f t="shared" si="199"/>
        <v>0</v>
      </c>
      <c r="BA334" s="2">
        <f>SUM(AF334,AH334,-AZ334,-Table110[[#This Row],[Sale Fee]])</f>
        <v>0</v>
      </c>
      <c r="BC334" s="1"/>
      <c r="BD334" s="1"/>
      <c r="BE334" s="1"/>
    </row>
    <row r="335" spans="1:57" x14ac:dyDescent="0.25">
      <c r="A335" s="1"/>
      <c r="B335" s="1"/>
      <c r="E335" s="4"/>
      <c r="F335" s="4"/>
      <c r="N335" s="49"/>
      <c r="Q335" s="1"/>
      <c r="R335" s="1"/>
      <c r="S335" s="1">
        <f t="shared" si="211"/>
        <v>0</v>
      </c>
      <c r="U335" s="1"/>
      <c r="V335" s="1"/>
      <c r="W335" s="1">
        <f t="shared" si="198"/>
        <v>0</v>
      </c>
      <c r="X335" s="1"/>
      <c r="Y335" s="1"/>
      <c r="Z335" s="1">
        <f>Table110[[#This Row],[Quantity2]]*Table110[[#This Row],[U Cost]]</f>
        <v>0</v>
      </c>
      <c r="AB335" s="1"/>
      <c r="AC335" s="1"/>
      <c r="AD335" s="1">
        <f t="shared" si="169"/>
        <v>0</v>
      </c>
      <c r="AE335" s="1"/>
      <c r="AF335" s="1">
        <f>SUM(Table110[[#This Row],[Total 
Paid]:[Shipping 
Charged]])</f>
        <v>0</v>
      </c>
      <c r="AG335" s="1"/>
      <c r="AH335" s="1"/>
      <c r="AI335" s="1">
        <f t="shared" si="171"/>
        <v>0</v>
      </c>
      <c r="AK335" s="1"/>
      <c r="AL335" s="1"/>
      <c r="AM335" s="1"/>
      <c r="AN335" s="1"/>
      <c r="AP335" s="30"/>
      <c r="AQ335" s="1"/>
      <c r="AR335" s="1">
        <f t="shared" si="210"/>
        <v>0</v>
      </c>
      <c r="AS335" s="1"/>
      <c r="AT335" s="1"/>
      <c r="AU335" s="2">
        <f t="shared" si="172"/>
        <v>0</v>
      </c>
      <c r="AW335" s="1"/>
      <c r="AX335" s="1"/>
      <c r="AY335" s="1"/>
      <c r="AZ335" s="2">
        <f t="shared" si="199"/>
        <v>0</v>
      </c>
      <c r="BA335" s="2">
        <f>SUM(AF335,AH335,-AZ335,-Table110[[#This Row],[Sale Fee]])</f>
        <v>0</v>
      </c>
      <c r="BC335" s="1"/>
      <c r="BD335" s="1"/>
      <c r="BE335" s="1"/>
    </row>
    <row r="336" spans="1:57" x14ac:dyDescent="0.25">
      <c r="A336" s="1"/>
      <c r="B336" s="1"/>
      <c r="E336" s="4"/>
      <c r="F336" s="4"/>
      <c r="N336" s="49"/>
      <c r="Q336" s="1"/>
      <c r="R336" s="1"/>
      <c r="S336" s="1">
        <f t="shared" si="211"/>
        <v>0</v>
      </c>
      <c r="U336" s="1"/>
      <c r="V336" s="1"/>
      <c r="W336" s="1">
        <f t="shared" si="198"/>
        <v>0</v>
      </c>
      <c r="X336" s="1"/>
      <c r="Y336" s="1"/>
      <c r="Z336" s="1">
        <f>Table110[[#This Row],[Quantity2]]*Table110[[#This Row],[U Cost]]</f>
        <v>0</v>
      </c>
      <c r="AB336" s="1"/>
      <c r="AC336" s="1"/>
      <c r="AD336" s="1">
        <f t="shared" si="169"/>
        <v>0</v>
      </c>
      <c r="AE336" s="1"/>
      <c r="AF336" s="1">
        <f>SUM(Table110[[#This Row],[Total 
Paid]:[Shipping 
Charged]])</f>
        <v>0</v>
      </c>
      <c r="AG336" s="1"/>
      <c r="AH336" s="1"/>
      <c r="AI336" s="1">
        <f t="shared" si="171"/>
        <v>0</v>
      </c>
      <c r="AK336" s="1"/>
      <c r="AL336" s="1"/>
      <c r="AM336" s="1"/>
      <c r="AN336" s="1"/>
      <c r="AP336" s="30"/>
      <c r="AQ336" s="1"/>
      <c r="AR336" s="1">
        <f t="shared" si="210"/>
        <v>0</v>
      </c>
      <c r="AS336" s="1"/>
      <c r="AT336" s="1"/>
      <c r="AU336" s="2">
        <f t="shared" si="172"/>
        <v>0</v>
      </c>
      <c r="AW336" s="1"/>
      <c r="AX336" s="1"/>
      <c r="AY336" s="1"/>
      <c r="AZ336" s="2">
        <f t="shared" si="199"/>
        <v>0</v>
      </c>
      <c r="BA336" s="2">
        <f>SUM(AF336,AH336,-AZ336,-Table110[[#This Row],[Sale Fee]])</f>
        <v>0</v>
      </c>
      <c r="BC336" s="1"/>
      <c r="BD336" s="1"/>
      <c r="BE336" s="1"/>
    </row>
    <row r="337" spans="1:57" x14ac:dyDescent="0.25">
      <c r="A337" s="1"/>
      <c r="B337" s="1"/>
      <c r="E337" s="4"/>
      <c r="F337" s="4"/>
      <c r="N337" s="49"/>
      <c r="Q337" s="1"/>
      <c r="R337" s="1"/>
      <c r="S337" s="1">
        <f t="shared" si="211"/>
        <v>0</v>
      </c>
      <c r="U337" s="1"/>
      <c r="V337" s="1"/>
      <c r="W337" s="1">
        <f t="shared" si="198"/>
        <v>0</v>
      </c>
      <c r="X337" s="1"/>
      <c r="Y337" s="1"/>
      <c r="Z337" s="1">
        <f>Table110[[#This Row],[Quantity2]]*Table110[[#This Row],[U Cost]]</f>
        <v>0</v>
      </c>
      <c r="AB337" s="1"/>
      <c r="AC337" s="1"/>
      <c r="AD337" s="1">
        <f t="shared" si="169"/>
        <v>0</v>
      </c>
      <c r="AE337" s="1"/>
      <c r="AF337" s="1">
        <f>SUM(Table110[[#This Row],[Total 
Paid]:[Shipping 
Charged]])</f>
        <v>0</v>
      </c>
      <c r="AG337" s="1"/>
      <c r="AH337" s="1"/>
      <c r="AI337" s="1">
        <f t="shared" si="171"/>
        <v>0</v>
      </c>
      <c r="AK337" s="1"/>
      <c r="AL337" s="1"/>
      <c r="AM337" s="1"/>
      <c r="AN337" s="1"/>
      <c r="AP337" s="30"/>
      <c r="AQ337" s="1"/>
      <c r="AR337" s="1">
        <f t="shared" si="210"/>
        <v>0</v>
      </c>
      <c r="AS337" s="1"/>
      <c r="AT337" s="1"/>
      <c r="AU337" s="2">
        <f t="shared" si="172"/>
        <v>0</v>
      </c>
      <c r="AW337" s="1"/>
      <c r="AX337" s="1"/>
      <c r="AY337" s="1"/>
      <c r="AZ337" s="2">
        <f t="shared" si="199"/>
        <v>0</v>
      </c>
      <c r="BA337" s="2">
        <f>SUM(AF337,AH337,-AZ337,-Table110[[#This Row],[Sale Fee]])</f>
        <v>0</v>
      </c>
      <c r="BC337" s="1"/>
      <c r="BD337" s="1"/>
      <c r="BE337" s="1"/>
    </row>
    <row r="338" spans="1:57" x14ac:dyDescent="0.25">
      <c r="A338" s="1"/>
      <c r="B338" s="1"/>
      <c r="E338" s="4"/>
      <c r="F338" s="4"/>
      <c r="N338" s="49"/>
      <c r="Q338" s="1"/>
      <c r="R338" s="1"/>
      <c r="S338" s="1">
        <f t="shared" si="211"/>
        <v>0</v>
      </c>
      <c r="U338" s="1"/>
      <c r="V338" s="1"/>
      <c r="W338" s="1">
        <f t="shared" si="198"/>
        <v>0</v>
      </c>
      <c r="X338" s="1"/>
      <c r="Y338" s="1"/>
      <c r="Z338" s="1">
        <f>Table110[[#This Row],[Quantity2]]*Table110[[#This Row],[U Cost]]</f>
        <v>0</v>
      </c>
      <c r="AB338" s="1"/>
      <c r="AC338" s="1"/>
      <c r="AD338" s="1">
        <f t="shared" si="169"/>
        <v>0</v>
      </c>
      <c r="AE338" s="1"/>
      <c r="AF338" s="1">
        <f>SUM(Table110[[#This Row],[Total 
Paid]:[Shipping 
Charged]])</f>
        <v>0</v>
      </c>
      <c r="AG338" s="1"/>
      <c r="AH338" s="1"/>
      <c r="AI338" s="1">
        <f t="shared" si="171"/>
        <v>0</v>
      </c>
      <c r="AK338" s="1"/>
      <c r="AL338" s="1"/>
      <c r="AM338" s="1"/>
      <c r="AN338" s="1"/>
      <c r="AP338" s="30"/>
      <c r="AQ338" s="1"/>
      <c r="AR338" s="1">
        <f t="shared" si="210"/>
        <v>0</v>
      </c>
      <c r="AS338" s="1"/>
      <c r="AT338" s="1"/>
      <c r="AU338" s="2">
        <f t="shared" si="172"/>
        <v>0</v>
      </c>
      <c r="AW338" s="1"/>
      <c r="AX338" s="1"/>
      <c r="AY338" s="1"/>
      <c r="AZ338" s="2">
        <f t="shared" si="199"/>
        <v>0</v>
      </c>
      <c r="BA338" s="2">
        <f>SUM(AF338,AH338,-AZ338,-Table110[[#This Row],[Sale Fee]])</f>
        <v>0</v>
      </c>
      <c r="BC338" s="1"/>
      <c r="BD338" s="1"/>
      <c r="BE338" s="1"/>
    </row>
    <row r="339" spans="1:57" x14ac:dyDescent="0.25">
      <c r="A339" s="1"/>
      <c r="B339" s="1"/>
      <c r="E339" s="4"/>
      <c r="F339" s="4"/>
      <c r="N339" s="49"/>
      <c r="Q339" s="1"/>
      <c r="R339" s="1"/>
      <c r="S339" s="1">
        <f t="shared" si="211"/>
        <v>0</v>
      </c>
      <c r="U339" s="1"/>
      <c r="V339" s="1"/>
      <c r="W339" s="1">
        <f t="shared" si="198"/>
        <v>0</v>
      </c>
      <c r="X339" s="1"/>
      <c r="Y339" s="1"/>
      <c r="Z339" s="1">
        <f>Table110[[#This Row],[Quantity2]]*Table110[[#This Row],[U Cost]]</f>
        <v>0</v>
      </c>
      <c r="AB339" s="1"/>
      <c r="AC339" s="1"/>
      <c r="AD339" s="1">
        <f t="shared" si="169"/>
        <v>0</v>
      </c>
      <c r="AE339" s="1"/>
      <c r="AF339" s="1">
        <f>SUM(Table110[[#This Row],[Total 
Paid]:[Shipping 
Charged]])</f>
        <v>0</v>
      </c>
      <c r="AG339" s="1"/>
      <c r="AH339" s="1"/>
      <c r="AI339" s="1">
        <f t="shared" si="171"/>
        <v>0</v>
      </c>
      <c r="AK339" s="1"/>
      <c r="AL339" s="1"/>
      <c r="AM339" s="1"/>
      <c r="AN339" s="1"/>
      <c r="AP339" s="30"/>
      <c r="AQ339" s="1"/>
      <c r="AR339" s="1">
        <f t="shared" si="210"/>
        <v>0</v>
      </c>
      <c r="AS339" s="1"/>
      <c r="AT339" s="1"/>
      <c r="AU339" s="2">
        <f t="shared" si="172"/>
        <v>0</v>
      </c>
      <c r="AW339" s="1"/>
      <c r="AX339" s="1"/>
      <c r="AY339" s="1"/>
      <c r="AZ339" s="2">
        <f t="shared" si="199"/>
        <v>0</v>
      </c>
      <c r="BA339" s="2">
        <f>SUM(AF339,AH339,-AZ339,-Table110[[#This Row],[Sale Fee]])</f>
        <v>0</v>
      </c>
      <c r="BC339" s="1"/>
      <c r="BD339" s="1"/>
      <c r="BE339" s="1"/>
    </row>
    <row r="340" spans="1:57" x14ac:dyDescent="0.25">
      <c r="A340" s="1"/>
      <c r="B340" s="1"/>
      <c r="Q340" s="1"/>
      <c r="R340" s="1"/>
      <c r="S340" s="1">
        <f t="shared" si="211"/>
        <v>0</v>
      </c>
      <c r="U340" s="1"/>
      <c r="V340" s="1"/>
      <c r="W340" s="1">
        <f t="shared" si="198"/>
        <v>0</v>
      </c>
      <c r="X340" s="1"/>
      <c r="Y340" s="1"/>
      <c r="Z340" s="1">
        <f>Table110[[#This Row],[Quantity2]]*Table110[[#This Row],[U Cost]]</f>
        <v>0</v>
      </c>
      <c r="AB340" s="1"/>
      <c r="AC340" s="1"/>
      <c r="AD340" s="1">
        <f t="shared" si="169"/>
        <v>0</v>
      </c>
      <c r="AE340" s="1"/>
      <c r="AF340" s="1">
        <f>SUM(Table110[[#This Row],[Total 
Paid]:[Shipping 
Charged]])</f>
        <v>0</v>
      </c>
      <c r="AG340" s="1"/>
      <c r="AH340" s="1"/>
      <c r="AI340" s="1">
        <f t="shared" si="171"/>
        <v>0</v>
      </c>
      <c r="AK340" s="1"/>
      <c r="AL340" s="1"/>
      <c r="AM340" s="1"/>
      <c r="AN340" s="1"/>
      <c r="AP340" s="30"/>
      <c r="AQ340" s="1"/>
      <c r="AR340" s="1">
        <f t="shared" si="210"/>
        <v>0</v>
      </c>
      <c r="AS340" s="1"/>
      <c r="AT340" s="1"/>
      <c r="AU340" s="2">
        <f t="shared" si="172"/>
        <v>0</v>
      </c>
      <c r="AW340" s="1"/>
      <c r="AX340" s="1"/>
      <c r="AY340" s="1"/>
      <c r="AZ340" s="2">
        <f t="shared" si="199"/>
        <v>0</v>
      </c>
      <c r="BA340" s="2">
        <f>SUM(AF340,AH340,-AZ340,-Table110[[#This Row],[Sale Fee]])</f>
        <v>0</v>
      </c>
      <c r="BC340" s="1"/>
      <c r="BD340" s="1"/>
      <c r="BE340" s="1"/>
    </row>
    <row r="341" spans="1:57" x14ac:dyDescent="0.25">
      <c r="A341" s="1"/>
      <c r="B341" s="1"/>
      <c r="Q341" s="1"/>
      <c r="R341" s="1"/>
      <c r="S341" s="1">
        <f t="shared" si="211"/>
        <v>0</v>
      </c>
      <c r="U341" s="1"/>
      <c r="V341" s="1"/>
      <c r="W341" s="1">
        <f t="shared" si="198"/>
        <v>0</v>
      </c>
      <c r="X341" s="1"/>
      <c r="Y341" s="1"/>
      <c r="Z341" s="1">
        <f>Table110[[#This Row],[Quantity2]]*Table110[[#This Row],[U Cost]]</f>
        <v>0</v>
      </c>
      <c r="AB341" s="1"/>
      <c r="AC341" s="1"/>
      <c r="AD341" s="1">
        <f t="shared" si="169"/>
        <v>0</v>
      </c>
      <c r="AE341" s="1"/>
      <c r="AF341" s="1">
        <f>SUM(Table110[[#This Row],[Total 
Paid]:[Shipping 
Charged]])</f>
        <v>0</v>
      </c>
      <c r="AG341" s="1"/>
      <c r="AH341" s="1"/>
      <c r="AI341" s="1">
        <f t="shared" si="171"/>
        <v>0</v>
      </c>
      <c r="AK341" s="1"/>
      <c r="AL341" s="1"/>
      <c r="AM341" s="1"/>
      <c r="AN341" s="1"/>
      <c r="AP341" s="30"/>
      <c r="AQ341" s="1"/>
      <c r="AR341" s="1">
        <f t="shared" si="210"/>
        <v>0</v>
      </c>
      <c r="AS341" s="1"/>
      <c r="AT341" s="1"/>
      <c r="AU341" s="2">
        <f t="shared" si="172"/>
        <v>0</v>
      </c>
      <c r="AW341" s="1"/>
      <c r="AX341" s="1"/>
      <c r="AY341" s="1"/>
      <c r="AZ341" s="2">
        <f t="shared" si="199"/>
        <v>0</v>
      </c>
      <c r="BA341" s="2">
        <f>SUM(AF341,AH341,-AZ341,-Table110[[#This Row],[Sale Fee]])</f>
        <v>0</v>
      </c>
      <c r="BC341" s="1"/>
      <c r="BD341" s="1"/>
      <c r="BE341" s="1"/>
    </row>
    <row r="342" spans="1:57" x14ac:dyDescent="0.25">
      <c r="A342" s="1"/>
      <c r="B342" s="1"/>
      <c r="Q342" s="1"/>
      <c r="R342" s="1"/>
      <c r="S342" s="1">
        <f t="shared" si="211"/>
        <v>0</v>
      </c>
      <c r="U342" s="1"/>
      <c r="V342" s="1"/>
      <c r="W342" s="1">
        <f t="shared" si="198"/>
        <v>0</v>
      </c>
      <c r="X342" s="1"/>
      <c r="Y342" s="1"/>
      <c r="Z342" s="1">
        <f>Table110[[#This Row],[Quantity2]]*Table110[[#This Row],[U Cost]]</f>
        <v>0</v>
      </c>
      <c r="AB342" s="1"/>
      <c r="AC342" s="1"/>
      <c r="AD342" s="1">
        <f t="shared" si="169"/>
        <v>0</v>
      </c>
      <c r="AE342" s="1"/>
      <c r="AF342" s="1">
        <f>SUM(Table110[[#This Row],[Total 
Paid]:[Shipping 
Charged]])</f>
        <v>0</v>
      </c>
      <c r="AG342" s="1"/>
      <c r="AH342" s="1"/>
      <c r="AI342" s="1">
        <f t="shared" si="171"/>
        <v>0</v>
      </c>
      <c r="AK342" s="1"/>
      <c r="AL342" s="1"/>
      <c r="AM342" s="1"/>
      <c r="AN342" s="1"/>
      <c r="AP342" s="30"/>
      <c r="AQ342" s="1"/>
      <c r="AR342" s="1">
        <f t="shared" si="210"/>
        <v>0</v>
      </c>
      <c r="AS342" s="1"/>
      <c r="AT342" s="1"/>
      <c r="AU342" s="2">
        <f t="shared" si="172"/>
        <v>0</v>
      </c>
      <c r="AW342" s="1"/>
      <c r="AX342" s="1"/>
      <c r="AY342" s="1"/>
      <c r="AZ342" s="2">
        <f t="shared" si="199"/>
        <v>0</v>
      </c>
      <c r="BA342" s="2">
        <f>SUM(AF342,AH342,-AZ342,-Table110[[#This Row],[Sale Fee]])</f>
        <v>0</v>
      </c>
      <c r="BC342" s="1"/>
      <c r="BD342" s="1"/>
      <c r="BE342" s="1"/>
    </row>
    <row r="343" spans="1:57" x14ac:dyDescent="0.25">
      <c r="A343" s="1"/>
      <c r="B343" s="1"/>
      <c r="Q343" s="1"/>
      <c r="R343" s="1"/>
      <c r="S343" s="1">
        <f t="shared" si="211"/>
        <v>0</v>
      </c>
      <c r="U343" s="1"/>
      <c r="V343" s="1"/>
      <c r="W343" s="1">
        <f t="shared" si="198"/>
        <v>0</v>
      </c>
      <c r="X343" s="1"/>
      <c r="Y343" s="1"/>
      <c r="Z343" s="1">
        <f>Table110[[#This Row],[Quantity2]]*Table110[[#This Row],[U Cost]]</f>
        <v>0</v>
      </c>
      <c r="AB343" s="1"/>
      <c r="AC343" s="1"/>
      <c r="AD343" s="1">
        <f t="shared" si="169"/>
        <v>0</v>
      </c>
      <c r="AE343" s="1"/>
      <c r="AF343" s="1">
        <f>SUM(Table110[[#This Row],[Total 
Paid]:[Shipping 
Charged]])</f>
        <v>0</v>
      </c>
      <c r="AG343" s="1"/>
      <c r="AH343" s="1"/>
      <c r="AI343" s="1">
        <f t="shared" si="171"/>
        <v>0</v>
      </c>
      <c r="AK343" s="1"/>
      <c r="AL343" s="1"/>
      <c r="AM343" s="1"/>
      <c r="AN343" s="1"/>
      <c r="AP343" s="30"/>
      <c r="AQ343" s="1"/>
      <c r="AR343" s="1">
        <f t="shared" si="210"/>
        <v>0</v>
      </c>
      <c r="AS343" s="1"/>
      <c r="AT343" s="1"/>
      <c r="AU343" s="2">
        <f t="shared" si="172"/>
        <v>0</v>
      </c>
      <c r="AW343" s="1"/>
      <c r="AX343" s="1"/>
      <c r="AY343" s="1"/>
      <c r="AZ343" s="2">
        <f t="shared" si="199"/>
        <v>0</v>
      </c>
      <c r="BA343" s="2">
        <f>SUM(AF343,AH343,-AZ343,-Table110[[#This Row],[Sale Fee]])</f>
        <v>0</v>
      </c>
      <c r="BC343" s="1"/>
      <c r="BD343" s="1"/>
      <c r="BE343" s="1"/>
    </row>
    <row r="344" spans="1:57" x14ac:dyDescent="0.25">
      <c r="A344" s="1"/>
      <c r="B344" s="1"/>
      <c r="Q344" s="1"/>
      <c r="R344" s="1"/>
      <c r="S344" s="1">
        <f t="shared" si="211"/>
        <v>0</v>
      </c>
      <c r="U344" s="1"/>
      <c r="V344" s="1"/>
      <c r="W344" s="1">
        <f t="shared" si="198"/>
        <v>0</v>
      </c>
      <c r="X344" s="1"/>
      <c r="Y344" s="1"/>
      <c r="Z344" s="1">
        <f>Table110[[#This Row],[Quantity2]]*Table110[[#This Row],[U Cost]]</f>
        <v>0</v>
      </c>
      <c r="AB344" s="1"/>
      <c r="AC344" s="1"/>
      <c r="AD344" s="1">
        <f t="shared" si="169"/>
        <v>0</v>
      </c>
      <c r="AE344" s="1"/>
      <c r="AF344" s="1">
        <f>SUM(Table110[[#This Row],[Total 
Paid]:[Shipping 
Charged]])</f>
        <v>0</v>
      </c>
      <c r="AG344" s="1"/>
      <c r="AH344" s="1"/>
      <c r="AI344" s="1">
        <f t="shared" si="171"/>
        <v>0</v>
      </c>
      <c r="AK344" s="1"/>
      <c r="AL344" s="1"/>
      <c r="AM344" s="1"/>
      <c r="AN344" s="1"/>
      <c r="AP344" s="30"/>
      <c r="AQ344" s="1"/>
      <c r="AR344" s="1">
        <f t="shared" si="210"/>
        <v>0</v>
      </c>
      <c r="AS344" s="1"/>
      <c r="AT344" s="1"/>
      <c r="AU344" s="2">
        <f t="shared" si="172"/>
        <v>0</v>
      </c>
      <c r="AW344" s="1"/>
      <c r="AX344" s="1"/>
      <c r="AY344" s="1"/>
      <c r="AZ344" s="2">
        <f t="shared" si="199"/>
        <v>0</v>
      </c>
      <c r="BA344" s="2">
        <f>SUM(AF344,AH344,-AZ344,-Table110[[#This Row],[Sale Fee]])</f>
        <v>0</v>
      </c>
      <c r="BC344" s="1"/>
      <c r="BD344" s="1"/>
      <c r="BE344" s="1"/>
    </row>
    <row r="345" spans="1:57" x14ac:dyDescent="0.25">
      <c r="A345" s="1"/>
      <c r="B345" s="1"/>
      <c r="E345" s="4"/>
      <c r="F345" s="4"/>
      <c r="Q345" s="1"/>
      <c r="R345" s="1"/>
      <c r="S345" s="1">
        <f t="shared" si="211"/>
        <v>0</v>
      </c>
      <c r="U345" s="1"/>
      <c r="V345" s="1"/>
      <c r="W345" s="1">
        <f t="shared" si="198"/>
        <v>0</v>
      </c>
      <c r="X345" s="1"/>
      <c r="Y345" s="1"/>
      <c r="Z345" s="1">
        <f>Table110[[#This Row],[Quantity2]]*Table110[[#This Row],[U Cost]]</f>
        <v>0</v>
      </c>
      <c r="AB345" s="1"/>
      <c r="AC345" s="1"/>
      <c r="AD345" s="1">
        <f t="shared" si="169"/>
        <v>0</v>
      </c>
      <c r="AE345" s="1"/>
      <c r="AF345" s="1">
        <f>SUM(Table110[[#This Row],[Total 
Paid]:[Shipping 
Charged]])</f>
        <v>0</v>
      </c>
      <c r="AG345" s="1"/>
      <c r="AH345" s="1"/>
      <c r="AI345" s="1">
        <f t="shared" si="171"/>
        <v>0</v>
      </c>
      <c r="AK345" s="1"/>
      <c r="AL345" s="1"/>
      <c r="AM345" s="1"/>
      <c r="AN345" s="1"/>
      <c r="AP345" s="30"/>
      <c r="AQ345" s="1"/>
      <c r="AR345" s="1">
        <f t="shared" si="210"/>
        <v>0</v>
      </c>
      <c r="AS345" s="1"/>
      <c r="AT345" s="1"/>
      <c r="AU345" s="2">
        <f t="shared" si="172"/>
        <v>0</v>
      </c>
      <c r="AW345" s="1"/>
      <c r="AX345" s="1"/>
      <c r="AY345" s="1"/>
      <c r="AZ345" s="2">
        <f t="shared" si="199"/>
        <v>0</v>
      </c>
      <c r="BA345" s="2">
        <f>SUM(AF345,AH345,-AZ345,-Table110[[#This Row],[Sale Fee]])</f>
        <v>0</v>
      </c>
      <c r="BC345" s="1"/>
      <c r="BD345" s="1"/>
      <c r="BE345" s="1"/>
    </row>
    <row r="346" spans="1:57" x14ac:dyDescent="0.25">
      <c r="A346" s="1"/>
      <c r="B346" s="1"/>
      <c r="E346" s="4"/>
      <c r="F346" s="4"/>
      <c r="Q346" s="1"/>
      <c r="R346" s="1"/>
      <c r="S346" s="1">
        <f t="shared" si="211"/>
        <v>0</v>
      </c>
      <c r="U346" s="1"/>
      <c r="V346" s="1"/>
      <c r="W346" s="1">
        <f t="shared" si="198"/>
        <v>0</v>
      </c>
      <c r="X346" s="1"/>
      <c r="Y346" s="1"/>
      <c r="Z346" s="1">
        <f>Table110[[#This Row],[Quantity2]]*Table110[[#This Row],[U Cost]]</f>
        <v>0</v>
      </c>
      <c r="AB346" s="1"/>
      <c r="AC346" s="1"/>
      <c r="AD346" s="1">
        <f t="shared" si="169"/>
        <v>0</v>
      </c>
      <c r="AE346" s="1"/>
      <c r="AF346" s="1">
        <f>SUM(Table110[[#This Row],[Total 
Paid]:[Shipping 
Charged]])</f>
        <v>0</v>
      </c>
      <c r="AG346" s="1"/>
      <c r="AH346" s="1"/>
      <c r="AI346" s="1">
        <f t="shared" si="171"/>
        <v>0</v>
      </c>
      <c r="AK346" s="1"/>
      <c r="AL346" s="1"/>
      <c r="AM346" s="1"/>
      <c r="AN346" s="1"/>
      <c r="AP346" s="30"/>
      <c r="AQ346" s="1"/>
      <c r="AR346" s="1">
        <f t="shared" si="210"/>
        <v>0</v>
      </c>
      <c r="AS346" s="1"/>
      <c r="AT346" s="1"/>
      <c r="AU346" s="2">
        <f t="shared" si="172"/>
        <v>0</v>
      </c>
      <c r="AW346" s="1"/>
      <c r="AX346" s="1"/>
      <c r="AY346" s="1"/>
      <c r="AZ346" s="2">
        <f t="shared" si="199"/>
        <v>0</v>
      </c>
      <c r="BA346" s="2">
        <f>SUM(AF346,AH346,-AZ346,-Table110[[#This Row],[Sale Fee]])</f>
        <v>0</v>
      </c>
      <c r="BC346" s="1"/>
      <c r="BD346" s="1"/>
      <c r="BE346" s="1"/>
    </row>
    <row r="347" spans="1:57" x14ac:dyDescent="0.25">
      <c r="A347" s="1"/>
      <c r="B347" s="1"/>
      <c r="E347" s="4"/>
      <c r="F347" s="4"/>
      <c r="Q347" s="1"/>
      <c r="R347" s="1"/>
      <c r="S347" s="1">
        <f t="shared" si="211"/>
        <v>0</v>
      </c>
      <c r="U347" s="1"/>
      <c r="V347" s="1"/>
      <c r="W347" s="1">
        <f t="shared" si="198"/>
        <v>0</v>
      </c>
      <c r="X347" s="1"/>
      <c r="Y347" s="1"/>
      <c r="Z347" s="1">
        <f>Table110[[#This Row],[Quantity2]]*Table110[[#This Row],[U Cost]]</f>
        <v>0</v>
      </c>
      <c r="AB347" s="1"/>
      <c r="AC347" s="1"/>
      <c r="AD347" s="1">
        <f t="shared" si="169"/>
        <v>0</v>
      </c>
      <c r="AE347" s="1"/>
      <c r="AF347" s="1">
        <f>SUM(Table110[[#This Row],[Total 
Paid]:[Shipping 
Charged]])</f>
        <v>0</v>
      </c>
      <c r="AG347" s="1"/>
      <c r="AH347" s="1"/>
      <c r="AI347" s="1">
        <f t="shared" si="171"/>
        <v>0</v>
      </c>
      <c r="AK347" s="1"/>
      <c r="AL347" s="1"/>
      <c r="AM347" s="1"/>
      <c r="AN347" s="1"/>
      <c r="AP347" s="30"/>
      <c r="AQ347" s="1"/>
      <c r="AR347" s="1">
        <f t="shared" si="210"/>
        <v>0</v>
      </c>
      <c r="AS347" s="1"/>
      <c r="AT347" s="1"/>
      <c r="AU347" s="2">
        <f t="shared" si="172"/>
        <v>0</v>
      </c>
      <c r="AW347" s="1"/>
      <c r="AX347" s="1"/>
      <c r="AY347" s="1"/>
      <c r="AZ347" s="2">
        <f t="shared" si="199"/>
        <v>0</v>
      </c>
      <c r="BA347" s="2">
        <f>SUM(AF347,AH347,-AZ347,-Table110[[#This Row],[Sale Fee]])</f>
        <v>0</v>
      </c>
      <c r="BC347" s="1"/>
      <c r="BD347" s="1"/>
      <c r="BE347" s="1"/>
    </row>
    <row r="348" spans="1:57" x14ac:dyDescent="0.25">
      <c r="A348" s="1"/>
      <c r="B348" s="1"/>
      <c r="E348" s="4"/>
      <c r="F348" s="4"/>
      <c r="Q348" s="1"/>
      <c r="R348" s="1"/>
      <c r="S348" s="1">
        <f t="shared" si="211"/>
        <v>0</v>
      </c>
      <c r="U348" s="1"/>
      <c r="V348" s="1"/>
      <c r="W348" s="1">
        <f t="shared" si="198"/>
        <v>0</v>
      </c>
      <c r="X348" s="1"/>
      <c r="Y348" s="1"/>
      <c r="Z348" s="1">
        <f>Table110[[#This Row],[Quantity2]]*Table110[[#This Row],[U Cost]]</f>
        <v>0</v>
      </c>
      <c r="AB348" s="1"/>
      <c r="AC348" s="1"/>
      <c r="AD348" s="1">
        <f t="shared" si="169"/>
        <v>0</v>
      </c>
      <c r="AE348" s="1"/>
      <c r="AF348" s="1">
        <f>SUM(Table110[[#This Row],[Total 
Paid]:[Shipping 
Charged]])</f>
        <v>0</v>
      </c>
      <c r="AG348" s="1"/>
      <c r="AH348" s="1"/>
      <c r="AI348" s="1">
        <f t="shared" si="171"/>
        <v>0</v>
      </c>
      <c r="AK348" s="1"/>
      <c r="AL348" s="1"/>
      <c r="AM348" s="1"/>
      <c r="AN348" s="1"/>
      <c r="AP348" s="30"/>
      <c r="AQ348" s="1"/>
      <c r="AR348" s="1">
        <f t="shared" si="210"/>
        <v>0</v>
      </c>
      <c r="AS348" s="1"/>
      <c r="AT348" s="1"/>
      <c r="AU348" s="2">
        <f t="shared" si="172"/>
        <v>0</v>
      </c>
      <c r="AW348" s="1"/>
      <c r="AX348" s="1"/>
      <c r="AY348" s="1"/>
      <c r="AZ348" s="2">
        <f t="shared" si="199"/>
        <v>0</v>
      </c>
      <c r="BA348" s="2">
        <f>SUM(AF348,AH348,-AZ348,-Table110[[#This Row],[Sale Fee]])</f>
        <v>0</v>
      </c>
      <c r="BC348" s="1"/>
      <c r="BD348" s="1"/>
      <c r="BE348" s="1"/>
    </row>
    <row r="349" spans="1:57" x14ac:dyDescent="0.25">
      <c r="A349" s="1"/>
      <c r="B349" s="1"/>
      <c r="E349" s="4"/>
      <c r="F349" s="4"/>
      <c r="Q349" s="1"/>
      <c r="R349" s="1"/>
      <c r="S349" s="1">
        <f t="shared" si="211"/>
        <v>0</v>
      </c>
      <c r="U349" s="1"/>
      <c r="V349" s="1"/>
      <c r="W349" s="1">
        <f t="shared" si="198"/>
        <v>0</v>
      </c>
      <c r="X349" s="1"/>
      <c r="Y349" s="1"/>
      <c r="Z349" s="1">
        <f>Table110[[#This Row],[Quantity2]]*Table110[[#This Row],[U Cost]]</f>
        <v>0</v>
      </c>
      <c r="AB349" s="1"/>
      <c r="AC349" s="1"/>
      <c r="AD349" s="1">
        <f t="shared" si="169"/>
        <v>0</v>
      </c>
      <c r="AE349" s="1"/>
      <c r="AF349" s="1">
        <f>SUM(Table110[[#This Row],[Total 
Paid]:[Shipping 
Charged]])</f>
        <v>0</v>
      </c>
      <c r="AG349" s="1"/>
      <c r="AH349" s="1"/>
      <c r="AI349" s="1">
        <f t="shared" si="171"/>
        <v>0</v>
      </c>
      <c r="AK349" s="1"/>
      <c r="AL349" s="1"/>
      <c r="AM349" s="1"/>
      <c r="AN349" s="1"/>
      <c r="AP349" s="30"/>
      <c r="AQ349" s="1"/>
      <c r="AR349" s="1">
        <f t="shared" ref="AR349:AR412" si="212">AQ349*AP349</f>
        <v>0</v>
      </c>
      <c r="AS349" s="1"/>
      <c r="AT349" s="1"/>
      <c r="AU349" s="2">
        <f t="shared" si="172"/>
        <v>0</v>
      </c>
      <c r="AW349" s="1"/>
      <c r="AX349" s="1"/>
      <c r="AY349" s="1"/>
      <c r="AZ349" s="2">
        <f t="shared" si="199"/>
        <v>0</v>
      </c>
      <c r="BA349" s="2">
        <f>SUM(AF349,AH349,-AZ349,-Table110[[#This Row],[Sale Fee]])</f>
        <v>0</v>
      </c>
      <c r="BC349" s="1"/>
      <c r="BD349" s="1"/>
      <c r="BE349" s="1"/>
    </row>
    <row r="350" spans="1:57" x14ac:dyDescent="0.25">
      <c r="A350" s="1"/>
      <c r="B350" s="1"/>
      <c r="E350" s="4"/>
      <c r="F350" s="4"/>
      <c r="Q350" s="1"/>
      <c r="R350" s="1"/>
      <c r="S350" s="1">
        <f t="shared" si="211"/>
        <v>0</v>
      </c>
      <c r="U350" s="1"/>
      <c r="V350" s="1"/>
      <c r="W350" s="1">
        <f t="shared" si="198"/>
        <v>0</v>
      </c>
      <c r="X350" s="1"/>
      <c r="Y350" s="1"/>
      <c r="Z350" s="1">
        <f>Table110[[#This Row],[Quantity2]]*Table110[[#This Row],[U Cost]]</f>
        <v>0</v>
      </c>
      <c r="AB350" s="1"/>
      <c r="AC350" s="1"/>
      <c r="AD350" s="1">
        <f t="shared" si="169"/>
        <v>0</v>
      </c>
      <c r="AE350" s="1"/>
      <c r="AF350" s="1">
        <f>SUM(Table110[[#This Row],[Total 
Paid]:[Shipping 
Charged]])</f>
        <v>0</v>
      </c>
      <c r="AG350" s="1"/>
      <c r="AH350" s="1"/>
      <c r="AI350" s="1">
        <f t="shared" si="171"/>
        <v>0</v>
      </c>
      <c r="AK350" s="1"/>
      <c r="AL350" s="1"/>
      <c r="AM350" s="1"/>
      <c r="AN350" s="1"/>
      <c r="AP350" s="30"/>
      <c r="AQ350" s="1"/>
      <c r="AR350" s="1">
        <f t="shared" si="212"/>
        <v>0</v>
      </c>
      <c r="AS350" s="1"/>
      <c r="AT350" s="1"/>
      <c r="AU350" s="2">
        <f t="shared" si="172"/>
        <v>0</v>
      </c>
      <c r="AW350" s="1"/>
      <c r="AX350" s="1"/>
      <c r="AY350" s="1"/>
      <c r="AZ350" s="2">
        <f t="shared" si="199"/>
        <v>0</v>
      </c>
      <c r="BA350" s="2">
        <f>SUM(AF350,AH350,-AZ350,-Table110[[#This Row],[Sale Fee]])</f>
        <v>0</v>
      </c>
      <c r="BC350" s="1"/>
      <c r="BD350" s="1"/>
      <c r="BE350" s="1"/>
    </row>
    <row r="351" spans="1:57" x14ac:dyDescent="0.25">
      <c r="A351" s="1"/>
      <c r="B351" s="1"/>
      <c r="E351" s="4"/>
      <c r="F351" s="4"/>
      <c r="Q351" s="1"/>
      <c r="R351" s="1"/>
      <c r="S351" s="1">
        <f t="shared" si="211"/>
        <v>0</v>
      </c>
      <c r="U351" s="1"/>
      <c r="V351" s="1"/>
      <c r="W351" s="1">
        <f t="shared" si="198"/>
        <v>0</v>
      </c>
      <c r="X351" s="1"/>
      <c r="Y351" s="1"/>
      <c r="Z351" s="1">
        <f>Table110[[#This Row],[Quantity2]]*Table110[[#This Row],[U Cost]]</f>
        <v>0</v>
      </c>
      <c r="AB351" s="1"/>
      <c r="AC351" s="1"/>
      <c r="AD351" s="1">
        <f t="shared" si="169"/>
        <v>0</v>
      </c>
      <c r="AE351" s="1"/>
      <c r="AF351" s="1">
        <f>SUM(Table110[[#This Row],[Total 
Paid]:[Shipping 
Charged]])</f>
        <v>0</v>
      </c>
      <c r="AG351" s="1"/>
      <c r="AH351" s="1"/>
      <c r="AI351" s="1">
        <f t="shared" si="171"/>
        <v>0</v>
      </c>
      <c r="AK351" s="1"/>
      <c r="AL351" s="1"/>
      <c r="AM351" s="1"/>
      <c r="AN351" s="1"/>
      <c r="AP351" s="30"/>
      <c r="AQ351" s="1"/>
      <c r="AR351" s="1">
        <f t="shared" si="212"/>
        <v>0</v>
      </c>
      <c r="AS351" s="1"/>
      <c r="AT351" s="1"/>
      <c r="AU351" s="2">
        <f t="shared" si="172"/>
        <v>0</v>
      </c>
      <c r="AW351" s="1"/>
      <c r="AX351" s="1"/>
      <c r="AY351" s="1"/>
      <c r="AZ351" s="2">
        <f t="shared" si="199"/>
        <v>0</v>
      </c>
      <c r="BA351" s="2">
        <f>SUM(AF351,AH351,-AZ351,-Table110[[#This Row],[Sale Fee]])</f>
        <v>0</v>
      </c>
      <c r="BC351" s="1"/>
      <c r="BD351" s="1"/>
      <c r="BE351" s="1"/>
    </row>
    <row r="352" spans="1:57" x14ac:dyDescent="0.25">
      <c r="A352" s="1"/>
      <c r="B352" s="1"/>
      <c r="E352" s="4"/>
      <c r="F352" s="4"/>
      <c r="Q352" s="1"/>
      <c r="R352" s="1"/>
      <c r="S352" s="1">
        <f t="shared" si="211"/>
        <v>0</v>
      </c>
      <c r="U352" s="1"/>
      <c r="V352" s="1"/>
      <c r="W352" s="1">
        <f t="shared" si="198"/>
        <v>0</v>
      </c>
      <c r="X352" s="1"/>
      <c r="Y352" s="1"/>
      <c r="Z352" s="1">
        <f>Table110[[#This Row],[Quantity2]]*Table110[[#This Row],[U Cost]]</f>
        <v>0</v>
      </c>
      <c r="AB352" s="1"/>
      <c r="AC352" s="1"/>
      <c r="AD352" s="1">
        <f t="shared" si="169"/>
        <v>0</v>
      </c>
      <c r="AE352" s="1"/>
      <c r="AF352" s="1">
        <f>SUM(Table110[[#This Row],[Total 
Paid]:[Shipping 
Charged]])</f>
        <v>0</v>
      </c>
      <c r="AG352" s="1"/>
      <c r="AH352" s="1"/>
      <c r="AI352" s="1">
        <f t="shared" si="171"/>
        <v>0</v>
      </c>
      <c r="AK352" s="1"/>
      <c r="AL352" s="1"/>
      <c r="AM352" s="1"/>
      <c r="AN352" s="1"/>
      <c r="AP352" s="30"/>
      <c r="AQ352" s="1"/>
      <c r="AR352" s="1">
        <f t="shared" si="212"/>
        <v>0</v>
      </c>
      <c r="AS352" s="1"/>
      <c r="AT352" s="1"/>
      <c r="AU352" s="2">
        <f t="shared" si="172"/>
        <v>0</v>
      </c>
      <c r="AW352" s="1"/>
      <c r="AX352" s="1"/>
      <c r="AY352" s="1"/>
      <c r="AZ352" s="2">
        <f t="shared" si="199"/>
        <v>0</v>
      </c>
      <c r="BA352" s="2">
        <f>SUM(AF352,AH352,-AZ352,-Table110[[#This Row],[Sale Fee]])</f>
        <v>0</v>
      </c>
      <c r="BC352" s="1"/>
      <c r="BD352" s="1"/>
      <c r="BE352" s="1"/>
    </row>
    <row r="353" spans="1:57" x14ac:dyDescent="0.25">
      <c r="A353" s="1"/>
      <c r="B353" s="1"/>
      <c r="Q353" s="1"/>
      <c r="R353" s="1"/>
      <c r="S353" s="1">
        <f t="shared" si="211"/>
        <v>0</v>
      </c>
      <c r="U353" s="1"/>
      <c r="V353" s="1"/>
      <c r="W353" s="1">
        <f t="shared" si="198"/>
        <v>0</v>
      </c>
      <c r="X353" s="1"/>
      <c r="Y353" s="1"/>
      <c r="Z353" s="1">
        <f>Table110[[#This Row],[Quantity2]]*Table110[[#This Row],[U Cost]]</f>
        <v>0</v>
      </c>
      <c r="AB353" s="1"/>
      <c r="AC353" s="1"/>
      <c r="AD353" s="1">
        <f t="shared" si="169"/>
        <v>0</v>
      </c>
      <c r="AE353" s="1"/>
      <c r="AF353" s="1">
        <f>SUM(Table110[[#This Row],[Total 
Paid]:[Shipping 
Charged]])</f>
        <v>0</v>
      </c>
      <c r="AG353" s="1"/>
      <c r="AH353" s="1"/>
      <c r="AI353" s="1">
        <f t="shared" si="171"/>
        <v>0</v>
      </c>
      <c r="AK353" s="1"/>
      <c r="AL353" s="1"/>
      <c r="AM353" s="1"/>
      <c r="AN353" s="1"/>
      <c r="AP353" s="30"/>
      <c r="AQ353" s="1"/>
      <c r="AR353" s="1">
        <f t="shared" si="212"/>
        <v>0</v>
      </c>
      <c r="AS353" s="1"/>
      <c r="AT353" s="1"/>
      <c r="AU353" s="2">
        <f t="shared" si="172"/>
        <v>0</v>
      </c>
      <c r="AW353" s="1"/>
      <c r="AX353" s="1"/>
      <c r="AY353" s="1"/>
      <c r="AZ353" s="2">
        <f t="shared" si="199"/>
        <v>0</v>
      </c>
      <c r="BA353" s="2">
        <f>SUM(AF353,AH353,-AZ353,-Table110[[#This Row],[Sale Fee]])</f>
        <v>0</v>
      </c>
      <c r="BC353" s="1"/>
      <c r="BD353" s="1"/>
      <c r="BE353" s="1"/>
    </row>
    <row r="354" spans="1:57" x14ac:dyDescent="0.25">
      <c r="A354" s="1"/>
      <c r="B354" s="1"/>
      <c r="E354" s="4"/>
      <c r="F354" s="4"/>
      <c r="Q354" s="1"/>
      <c r="R354" s="1"/>
      <c r="S354" s="1">
        <f t="shared" si="211"/>
        <v>0</v>
      </c>
      <c r="U354" s="1"/>
      <c r="V354" s="1"/>
      <c r="W354" s="1">
        <f t="shared" si="198"/>
        <v>0</v>
      </c>
      <c r="X354" s="1"/>
      <c r="Y354" s="1"/>
      <c r="Z354" s="1">
        <f>Table110[[#This Row],[Quantity2]]*Table110[[#This Row],[U Cost]]</f>
        <v>0</v>
      </c>
      <c r="AB354" s="1"/>
      <c r="AC354" s="1"/>
      <c r="AD354" s="1">
        <f t="shared" si="169"/>
        <v>0</v>
      </c>
      <c r="AE354" s="1"/>
      <c r="AF354" s="1">
        <f>SUM(Table110[[#This Row],[Total 
Paid]:[Shipping 
Charged]])</f>
        <v>0</v>
      </c>
      <c r="AG354" s="1"/>
      <c r="AH354" s="1"/>
      <c r="AI354" s="1">
        <f t="shared" si="171"/>
        <v>0</v>
      </c>
      <c r="AK354" s="1"/>
      <c r="AL354" s="1"/>
      <c r="AM354" s="1"/>
      <c r="AN354" s="1"/>
      <c r="AP354" s="30"/>
      <c r="AQ354" s="1"/>
      <c r="AR354" s="1">
        <f t="shared" si="212"/>
        <v>0</v>
      </c>
      <c r="AS354" s="1"/>
      <c r="AT354" s="1"/>
      <c r="AU354" s="2">
        <f t="shared" si="172"/>
        <v>0</v>
      </c>
      <c r="AW354" s="1"/>
      <c r="AX354" s="1"/>
      <c r="AY354" s="1"/>
      <c r="AZ354" s="2">
        <f t="shared" si="199"/>
        <v>0</v>
      </c>
      <c r="BA354" s="2">
        <f>SUM(AF354,AH354,-AZ354,-Table110[[#This Row],[Sale Fee]])</f>
        <v>0</v>
      </c>
      <c r="BC354" s="1"/>
      <c r="BD354" s="1"/>
      <c r="BE354" s="1"/>
    </row>
    <row r="355" spans="1:57" x14ac:dyDescent="0.25">
      <c r="A355" s="1"/>
      <c r="B355" s="1"/>
      <c r="E355" s="4"/>
      <c r="F355" s="4"/>
      <c r="Q355" s="1"/>
      <c r="R355" s="1"/>
      <c r="S355" s="1">
        <f t="shared" si="211"/>
        <v>0</v>
      </c>
      <c r="U355" s="1"/>
      <c r="V355" s="1"/>
      <c r="W355" s="1">
        <f t="shared" si="198"/>
        <v>0</v>
      </c>
      <c r="X355" s="1"/>
      <c r="Y355" s="1"/>
      <c r="Z355" s="1">
        <f>Table110[[#This Row],[Quantity2]]*Table110[[#This Row],[U Cost]]</f>
        <v>0</v>
      </c>
      <c r="AB355" s="1"/>
      <c r="AC355" s="1"/>
      <c r="AD355" s="1">
        <f t="shared" si="169"/>
        <v>0</v>
      </c>
      <c r="AE355" s="1"/>
      <c r="AF355" s="1">
        <f>SUM(Table110[[#This Row],[Total 
Paid]:[Shipping 
Charged]])</f>
        <v>0</v>
      </c>
      <c r="AG355" s="1"/>
      <c r="AH355" s="1"/>
      <c r="AI355" s="1">
        <f t="shared" si="171"/>
        <v>0</v>
      </c>
      <c r="AK355" s="1"/>
      <c r="AL355" s="1"/>
      <c r="AM355" s="1"/>
      <c r="AN355" s="1"/>
      <c r="AP355" s="30"/>
      <c r="AQ355" s="1"/>
      <c r="AR355" s="1">
        <f t="shared" si="212"/>
        <v>0</v>
      </c>
      <c r="AS355" s="1"/>
      <c r="AT355" s="1"/>
      <c r="AU355" s="2">
        <f t="shared" si="172"/>
        <v>0</v>
      </c>
      <c r="AW355" s="1"/>
      <c r="AX355" s="1"/>
      <c r="AY355" s="1"/>
      <c r="AZ355" s="2">
        <f t="shared" si="199"/>
        <v>0</v>
      </c>
      <c r="BA355" s="2">
        <f>SUM(AF355,AH355,-AZ355,-Table110[[#This Row],[Sale Fee]])</f>
        <v>0</v>
      </c>
      <c r="BC355" s="1"/>
      <c r="BD355" s="1"/>
      <c r="BE355" s="1"/>
    </row>
    <row r="356" spans="1:57" x14ac:dyDescent="0.25">
      <c r="A356" s="1"/>
      <c r="B356" s="1"/>
      <c r="E356" s="4"/>
      <c r="F356" s="4"/>
      <c r="N356" s="49"/>
      <c r="Q356" s="1"/>
      <c r="R356" s="1"/>
      <c r="S356" s="1">
        <f t="shared" si="211"/>
        <v>0</v>
      </c>
      <c r="U356" s="1"/>
      <c r="V356" s="1"/>
      <c r="W356" s="1">
        <f t="shared" si="198"/>
        <v>0</v>
      </c>
      <c r="X356" s="1"/>
      <c r="Y356" s="1"/>
      <c r="Z356" s="1">
        <f>Table110[[#This Row],[Quantity2]]*Table110[[#This Row],[U Cost]]</f>
        <v>0</v>
      </c>
      <c r="AB356" s="1"/>
      <c r="AC356" s="1"/>
      <c r="AD356" s="1">
        <f t="shared" si="169"/>
        <v>0</v>
      </c>
      <c r="AE356" s="1"/>
      <c r="AF356" s="1">
        <f>SUM(Table110[[#This Row],[Total 
Paid]:[Shipping 
Charged]])</f>
        <v>0</v>
      </c>
      <c r="AG356" s="1"/>
      <c r="AH356" s="1"/>
      <c r="AI356" s="1">
        <f t="shared" si="171"/>
        <v>0</v>
      </c>
      <c r="AK356" s="1"/>
      <c r="AL356" s="1"/>
      <c r="AM356" s="1"/>
      <c r="AN356" s="1"/>
      <c r="AP356" s="30"/>
      <c r="AQ356" s="1"/>
      <c r="AR356" s="1">
        <f t="shared" si="212"/>
        <v>0</v>
      </c>
      <c r="AS356" s="1"/>
      <c r="AT356" s="1"/>
      <c r="AU356" s="2">
        <f t="shared" si="172"/>
        <v>0</v>
      </c>
      <c r="AW356" s="1"/>
      <c r="AX356" s="1"/>
      <c r="AY356" s="1"/>
      <c r="AZ356" s="2">
        <f t="shared" si="199"/>
        <v>0</v>
      </c>
      <c r="BA356" s="2">
        <f>SUM(AF356,AH356,-AZ356,-Table110[[#This Row],[Sale Fee]])</f>
        <v>0</v>
      </c>
      <c r="BC356" s="1"/>
      <c r="BD356" s="1"/>
      <c r="BE356" s="1"/>
    </row>
    <row r="357" spans="1:57" x14ac:dyDescent="0.25">
      <c r="A357" s="1"/>
      <c r="B357" s="1"/>
      <c r="Q357" s="1"/>
      <c r="R357" s="1"/>
      <c r="S357" s="1">
        <f t="shared" si="211"/>
        <v>0</v>
      </c>
      <c r="U357" s="1"/>
      <c r="V357" s="1"/>
      <c r="W357" s="1">
        <f t="shared" si="198"/>
        <v>0</v>
      </c>
      <c r="X357" s="1"/>
      <c r="Y357" s="1"/>
      <c r="Z357" s="1">
        <f>Table110[[#This Row],[Quantity2]]*Table110[[#This Row],[U Cost]]</f>
        <v>0</v>
      </c>
      <c r="AB357" s="1"/>
      <c r="AC357" s="1"/>
      <c r="AD357" s="1">
        <f t="shared" si="169"/>
        <v>0</v>
      </c>
      <c r="AE357" s="1"/>
      <c r="AF357" s="1">
        <f>SUM(Table110[[#This Row],[Total 
Paid]:[Shipping 
Charged]])</f>
        <v>0</v>
      </c>
      <c r="AG357" s="1"/>
      <c r="AH357" s="1"/>
      <c r="AI357" s="1">
        <f t="shared" si="171"/>
        <v>0</v>
      </c>
      <c r="AK357" s="1"/>
      <c r="AL357" s="1"/>
      <c r="AM357" s="1"/>
      <c r="AN357" s="1"/>
      <c r="AP357" s="30"/>
      <c r="AQ357" s="1"/>
      <c r="AR357" s="1">
        <f t="shared" si="212"/>
        <v>0</v>
      </c>
      <c r="AS357" s="1"/>
      <c r="AT357" s="1"/>
      <c r="AU357" s="2">
        <f t="shared" si="172"/>
        <v>0</v>
      </c>
      <c r="AW357" s="1"/>
      <c r="AX357" s="1"/>
      <c r="AY357" s="1"/>
      <c r="AZ357" s="2">
        <f t="shared" si="199"/>
        <v>0</v>
      </c>
      <c r="BA357" s="2">
        <f>SUM(AF357,AH357,-AZ357,-Table110[[#This Row],[Sale Fee]])</f>
        <v>0</v>
      </c>
      <c r="BC357" s="1"/>
      <c r="BD357" s="1"/>
      <c r="BE357" s="1"/>
    </row>
    <row r="358" spans="1:57" x14ac:dyDescent="0.25">
      <c r="A358" s="1"/>
      <c r="B358" s="1"/>
      <c r="Q358" s="1"/>
      <c r="R358" s="1"/>
      <c r="S358" s="1">
        <f t="shared" si="211"/>
        <v>0</v>
      </c>
      <c r="U358" s="1"/>
      <c r="V358" s="1"/>
      <c r="W358" s="1">
        <f t="shared" si="198"/>
        <v>0</v>
      </c>
      <c r="X358" s="1"/>
      <c r="Y358" s="1"/>
      <c r="Z358" s="1">
        <f>Table110[[#This Row],[Quantity2]]*Table110[[#This Row],[U Cost]]</f>
        <v>0</v>
      </c>
      <c r="AB358" s="1"/>
      <c r="AC358" s="1"/>
      <c r="AD358" s="1">
        <f t="shared" si="169"/>
        <v>0</v>
      </c>
      <c r="AE358" s="1"/>
      <c r="AF358" s="1">
        <f>SUM(Table110[[#This Row],[Total 
Paid]:[Shipping 
Charged]])</f>
        <v>0</v>
      </c>
      <c r="AG358" s="1"/>
      <c r="AH358" s="1"/>
      <c r="AI358" s="1">
        <f t="shared" si="171"/>
        <v>0</v>
      </c>
      <c r="AK358" s="1"/>
      <c r="AL358" s="1"/>
      <c r="AM358" s="1"/>
      <c r="AN358" s="1"/>
      <c r="AP358" s="30"/>
      <c r="AQ358" s="1"/>
      <c r="AR358" s="1">
        <f t="shared" si="212"/>
        <v>0</v>
      </c>
      <c r="AS358" s="1"/>
      <c r="AT358" s="1"/>
      <c r="AU358" s="2">
        <f t="shared" si="172"/>
        <v>0</v>
      </c>
      <c r="AW358" s="1"/>
      <c r="AX358" s="1"/>
      <c r="AY358" s="1"/>
      <c r="AZ358" s="2">
        <f t="shared" si="199"/>
        <v>0</v>
      </c>
      <c r="BA358" s="2">
        <f>SUM(AF358,AH358,-AZ358,-Table110[[#This Row],[Sale Fee]])</f>
        <v>0</v>
      </c>
      <c r="BC358" s="1"/>
      <c r="BD358" s="1"/>
      <c r="BE358" s="1"/>
    </row>
    <row r="359" spans="1:57" x14ac:dyDescent="0.25">
      <c r="A359" s="1"/>
      <c r="B359" s="1"/>
      <c r="Q359" s="1"/>
      <c r="R359" s="1"/>
      <c r="S359" s="1">
        <f t="shared" si="211"/>
        <v>0</v>
      </c>
      <c r="U359" s="1"/>
      <c r="V359" s="1"/>
      <c r="W359" s="1">
        <f t="shared" si="198"/>
        <v>0</v>
      </c>
      <c r="X359" s="1"/>
      <c r="Y359" s="1"/>
      <c r="Z359" s="1">
        <f>Table110[[#This Row],[Quantity2]]*Table110[[#This Row],[U Cost]]</f>
        <v>0</v>
      </c>
      <c r="AB359" s="1"/>
      <c r="AC359" s="1"/>
      <c r="AD359" s="1">
        <f t="shared" si="169"/>
        <v>0</v>
      </c>
      <c r="AE359" s="1"/>
      <c r="AF359" s="1">
        <f>SUM(Table110[[#This Row],[Total 
Paid]:[Shipping 
Charged]])</f>
        <v>0</v>
      </c>
      <c r="AG359" s="1"/>
      <c r="AH359" s="1"/>
      <c r="AI359" s="1">
        <f t="shared" si="171"/>
        <v>0</v>
      </c>
      <c r="AK359" s="1"/>
      <c r="AL359" s="1"/>
      <c r="AM359" s="1"/>
      <c r="AN359" s="1"/>
      <c r="AP359" s="30"/>
      <c r="AQ359" s="1"/>
      <c r="AR359" s="1">
        <f t="shared" si="212"/>
        <v>0</v>
      </c>
      <c r="AS359" s="1"/>
      <c r="AT359" s="1"/>
      <c r="AU359" s="2">
        <f t="shared" si="172"/>
        <v>0</v>
      </c>
      <c r="AW359" s="1"/>
      <c r="AX359" s="1"/>
      <c r="AY359" s="1"/>
      <c r="AZ359" s="2">
        <f t="shared" si="199"/>
        <v>0</v>
      </c>
      <c r="BA359" s="2">
        <f>SUM(AF359,AH359,-AZ359,-Table110[[#This Row],[Sale Fee]])</f>
        <v>0</v>
      </c>
      <c r="BC359" s="1"/>
      <c r="BD359" s="1"/>
      <c r="BE359" s="1"/>
    </row>
    <row r="360" spans="1:57" x14ac:dyDescent="0.25">
      <c r="A360" s="1"/>
      <c r="B360" s="1"/>
      <c r="E360" s="4"/>
      <c r="F360" s="4"/>
      <c r="N360" s="47"/>
      <c r="Q360" s="1"/>
      <c r="R360" s="1"/>
      <c r="S360" s="1">
        <f t="shared" si="211"/>
        <v>0</v>
      </c>
      <c r="U360" s="1"/>
      <c r="V360" s="1"/>
      <c r="W360" s="1">
        <f t="shared" si="198"/>
        <v>0</v>
      </c>
      <c r="X360" s="1"/>
      <c r="Y360" s="1"/>
      <c r="Z360" s="1">
        <f>Table110[[#This Row],[Quantity2]]*Table110[[#This Row],[U Cost]]</f>
        <v>0</v>
      </c>
      <c r="AB360" s="1"/>
      <c r="AC360" s="1"/>
      <c r="AD360" s="1">
        <f t="shared" si="169"/>
        <v>0</v>
      </c>
      <c r="AE360" s="1"/>
      <c r="AF360" s="1">
        <f>SUM(Table110[[#This Row],[Total 
Paid]:[Shipping 
Charged]])</f>
        <v>0</v>
      </c>
      <c r="AG360" s="1"/>
      <c r="AH360" s="1"/>
      <c r="AI360" s="1">
        <f t="shared" si="171"/>
        <v>0</v>
      </c>
      <c r="AK360" s="1"/>
      <c r="AL360" s="1"/>
      <c r="AM360" s="1"/>
      <c r="AN360" s="1"/>
      <c r="AP360" s="30"/>
      <c r="AQ360" s="1"/>
      <c r="AR360" s="1">
        <f t="shared" si="212"/>
        <v>0</v>
      </c>
      <c r="AS360" s="1"/>
      <c r="AT360" s="1"/>
      <c r="AU360" s="2">
        <f t="shared" si="172"/>
        <v>0</v>
      </c>
      <c r="AW360" s="1"/>
      <c r="AX360" s="1"/>
      <c r="AY360" s="1"/>
      <c r="AZ360" s="2">
        <f t="shared" si="199"/>
        <v>0</v>
      </c>
      <c r="BA360" s="2">
        <f>SUM(AF360,AH360,-AZ360,-Table110[[#This Row],[Sale Fee]])</f>
        <v>0</v>
      </c>
      <c r="BC360" s="1"/>
      <c r="BD360" s="1"/>
      <c r="BE360" s="1"/>
    </row>
    <row r="361" spans="1:57" x14ac:dyDescent="0.25">
      <c r="A361" s="1"/>
      <c r="B361" s="1"/>
      <c r="E361" s="4"/>
      <c r="F361" s="4"/>
      <c r="N361" s="47"/>
      <c r="Q361" s="1"/>
      <c r="R361" s="1"/>
      <c r="S361" s="1">
        <f t="shared" si="211"/>
        <v>0</v>
      </c>
      <c r="U361" s="1"/>
      <c r="V361" s="1"/>
      <c r="W361" s="1">
        <f t="shared" si="198"/>
        <v>0</v>
      </c>
      <c r="X361" s="1"/>
      <c r="Y361" s="1"/>
      <c r="Z361" s="1">
        <f>Table110[[#This Row],[Quantity2]]*Table110[[#This Row],[U Cost]]</f>
        <v>0</v>
      </c>
      <c r="AB361" s="1"/>
      <c r="AC361" s="1"/>
      <c r="AD361" s="1">
        <f t="shared" si="169"/>
        <v>0</v>
      </c>
      <c r="AE361" s="1"/>
      <c r="AF361" s="1">
        <f>SUM(Table110[[#This Row],[Total 
Paid]:[Shipping 
Charged]])</f>
        <v>0</v>
      </c>
      <c r="AG361" s="1"/>
      <c r="AH361" s="1"/>
      <c r="AI361" s="1">
        <f t="shared" si="171"/>
        <v>0</v>
      </c>
      <c r="AK361" s="1"/>
      <c r="AL361" s="1"/>
      <c r="AM361" s="1"/>
      <c r="AN361" s="1"/>
      <c r="AP361" s="30"/>
      <c r="AQ361" s="1"/>
      <c r="AR361" s="1">
        <f t="shared" si="212"/>
        <v>0</v>
      </c>
      <c r="AS361" s="1"/>
      <c r="AT361" s="1"/>
      <c r="AU361" s="2">
        <f t="shared" si="172"/>
        <v>0</v>
      </c>
      <c r="AW361" s="1"/>
      <c r="AX361" s="1"/>
      <c r="AY361" s="1"/>
      <c r="AZ361" s="2">
        <f t="shared" si="199"/>
        <v>0</v>
      </c>
      <c r="BA361" s="2">
        <f>SUM(AF361,AH361,-AZ361,-Table110[[#This Row],[Sale Fee]])</f>
        <v>0</v>
      </c>
      <c r="BC361" s="1"/>
      <c r="BD361" s="1"/>
      <c r="BE361" s="1"/>
    </row>
    <row r="362" spans="1:57" x14ac:dyDescent="0.25">
      <c r="A362" s="1"/>
      <c r="B362" s="1"/>
      <c r="E362" s="4"/>
      <c r="F362" s="4"/>
      <c r="Q362" s="1"/>
      <c r="R362" s="1"/>
      <c r="S362" s="1">
        <f t="shared" ref="S362:S425" si="213">R362*Q362</f>
        <v>0</v>
      </c>
      <c r="U362" s="1"/>
      <c r="V362" s="1"/>
      <c r="W362" s="1">
        <f t="shared" si="198"/>
        <v>0</v>
      </c>
      <c r="X362" s="1"/>
      <c r="Y362" s="1"/>
      <c r="Z362" s="1">
        <f>Table110[[#This Row],[Quantity2]]*Table110[[#This Row],[U Cost]]</f>
        <v>0</v>
      </c>
      <c r="AB362" s="1"/>
      <c r="AC362" s="1"/>
      <c r="AD362" s="1">
        <f t="shared" si="169"/>
        <v>0</v>
      </c>
      <c r="AE362" s="1"/>
      <c r="AF362" s="1">
        <f>SUM(Table110[[#This Row],[Total 
Paid]:[Shipping 
Charged]])</f>
        <v>0</v>
      </c>
      <c r="AG362" s="1"/>
      <c r="AH362" s="1"/>
      <c r="AI362" s="1">
        <f t="shared" si="171"/>
        <v>0</v>
      </c>
      <c r="AK362" s="1"/>
      <c r="AL362" s="1"/>
      <c r="AM362" s="1"/>
      <c r="AN362" s="1"/>
      <c r="AP362" s="30"/>
      <c r="AQ362" s="1"/>
      <c r="AR362" s="1">
        <f t="shared" si="212"/>
        <v>0</v>
      </c>
      <c r="AS362" s="1"/>
      <c r="AT362" s="1"/>
      <c r="AU362" s="2">
        <f t="shared" si="172"/>
        <v>0</v>
      </c>
      <c r="AW362" s="1"/>
      <c r="AX362" s="1"/>
      <c r="AY362" s="1"/>
      <c r="AZ362" s="2">
        <f t="shared" si="199"/>
        <v>0</v>
      </c>
      <c r="BA362" s="2">
        <f>SUM(AF362,AH362,-AZ362,-Table110[[#This Row],[Sale Fee]])</f>
        <v>0</v>
      </c>
      <c r="BC362" s="1"/>
      <c r="BD362" s="1"/>
      <c r="BE362" s="1"/>
    </row>
    <row r="363" spans="1:57" x14ac:dyDescent="0.25">
      <c r="A363" s="1"/>
      <c r="B363" s="1"/>
      <c r="E363" s="4"/>
      <c r="F363" s="4"/>
      <c r="Q363" s="1"/>
      <c r="R363" s="1"/>
      <c r="S363" s="1">
        <f t="shared" si="213"/>
        <v>0</v>
      </c>
      <c r="U363" s="1"/>
      <c r="V363" s="1"/>
      <c r="W363" s="1">
        <f t="shared" si="198"/>
        <v>0</v>
      </c>
      <c r="X363" s="1"/>
      <c r="Y363" s="1"/>
      <c r="Z363" s="1">
        <f>Table110[[#This Row],[Quantity2]]*Table110[[#This Row],[U Cost]]</f>
        <v>0</v>
      </c>
      <c r="AB363" s="1"/>
      <c r="AC363" s="1"/>
      <c r="AD363" s="1">
        <f t="shared" si="169"/>
        <v>0</v>
      </c>
      <c r="AE363" s="1"/>
      <c r="AF363" s="1">
        <f>SUM(Table110[[#This Row],[Total 
Paid]:[Shipping 
Charged]])</f>
        <v>0</v>
      </c>
      <c r="AG363" s="1"/>
      <c r="AH363" s="1"/>
      <c r="AI363" s="1">
        <f t="shared" si="171"/>
        <v>0</v>
      </c>
      <c r="AK363" s="1"/>
      <c r="AL363" s="1"/>
      <c r="AM363" s="1"/>
      <c r="AN363" s="1"/>
      <c r="AP363" s="30"/>
      <c r="AQ363" s="1"/>
      <c r="AR363" s="1">
        <f t="shared" si="212"/>
        <v>0</v>
      </c>
      <c r="AS363" s="1"/>
      <c r="AT363" s="1"/>
      <c r="AU363" s="2">
        <f t="shared" si="172"/>
        <v>0</v>
      </c>
      <c r="AW363" s="1"/>
      <c r="AX363" s="1"/>
      <c r="AY363" s="1"/>
      <c r="AZ363" s="2">
        <f t="shared" ref="AZ363:AZ426" si="214">SUM(AU363,AW363,AX363,AY363)</f>
        <v>0</v>
      </c>
      <c r="BA363" s="2">
        <f>SUM(AF363,AH363,-AZ363,-Table110[[#This Row],[Sale Fee]])</f>
        <v>0</v>
      </c>
      <c r="BC363" s="1"/>
      <c r="BD363" s="1"/>
      <c r="BE363" s="1"/>
    </row>
    <row r="364" spans="1:57" x14ac:dyDescent="0.25">
      <c r="A364" s="1"/>
      <c r="B364" s="1"/>
      <c r="E364" s="4"/>
      <c r="F364" s="4"/>
      <c r="Q364" s="1"/>
      <c r="R364" s="1"/>
      <c r="S364" s="1">
        <f t="shared" si="213"/>
        <v>0</v>
      </c>
      <c r="U364" s="1"/>
      <c r="V364" s="1"/>
      <c r="W364" s="1">
        <f t="shared" si="198"/>
        <v>0</v>
      </c>
      <c r="X364" s="1"/>
      <c r="Y364" s="1"/>
      <c r="Z364" s="1">
        <f>Table110[[#This Row],[Quantity2]]*Table110[[#This Row],[U Cost]]</f>
        <v>0</v>
      </c>
      <c r="AB364" s="1"/>
      <c r="AC364" s="1"/>
      <c r="AD364" s="1">
        <f t="shared" si="169"/>
        <v>0</v>
      </c>
      <c r="AE364" s="1"/>
      <c r="AF364" s="1">
        <f>SUM(Table110[[#This Row],[Total 
Paid]:[Shipping 
Charged]])</f>
        <v>0</v>
      </c>
      <c r="AG364" s="1"/>
      <c r="AH364" s="1"/>
      <c r="AI364" s="1">
        <f t="shared" si="171"/>
        <v>0</v>
      </c>
      <c r="AK364" s="1"/>
      <c r="AL364" s="1"/>
      <c r="AM364" s="1"/>
      <c r="AN364" s="1"/>
      <c r="AP364" s="30"/>
      <c r="AQ364" s="1"/>
      <c r="AR364" s="1">
        <f t="shared" si="212"/>
        <v>0</v>
      </c>
      <c r="AS364" s="1"/>
      <c r="AT364" s="1"/>
      <c r="AU364" s="2">
        <f t="shared" si="172"/>
        <v>0</v>
      </c>
      <c r="AW364" s="1"/>
      <c r="AX364" s="1"/>
      <c r="AY364" s="1"/>
      <c r="AZ364" s="2">
        <f t="shared" si="214"/>
        <v>0</v>
      </c>
      <c r="BA364" s="2">
        <f>SUM(AF364,AH364,-AZ364,-Table110[[#This Row],[Sale Fee]])</f>
        <v>0</v>
      </c>
      <c r="BC364" s="1"/>
      <c r="BD364" s="1"/>
      <c r="BE364" s="1"/>
    </row>
    <row r="365" spans="1:57" x14ac:dyDescent="0.25">
      <c r="A365" s="1"/>
      <c r="B365" s="1"/>
      <c r="E365" s="4"/>
      <c r="F365" s="4"/>
      <c r="Q365" s="1"/>
      <c r="R365" s="1"/>
      <c r="S365" s="1">
        <f t="shared" si="213"/>
        <v>0</v>
      </c>
      <c r="U365" s="1"/>
      <c r="V365" s="1"/>
      <c r="W365" s="1">
        <f t="shared" si="198"/>
        <v>0</v>
      </c>
      <c r="X365" s="1"/>
      <c r="Y365" s="1"/>
      <c r="Z365" s="1">
        <f>Table110[[#This Row],[Quantity2]]*Table110[[#This Row],[U Cost]]</f>
        <v>0</v>
      </c>
      <c r="AB365" s="1"/>
      <c r="AC365" s="1"/>
      <c r="AD365" s="1">
        <f t="shared" si="169"/>
        <v>0</v>
      </c>
      <c r="AE365" s="1"/>
      <c r="AF365" s="1">
        <f>SUM(Table110[[#This Row],[Total 
Paid]:[Shipping 
Charged]])</f>
        <v>0</v>
      </c>
      <c r="AG365" s="1"/>
      <c r="AH365" s="1"/>
      <c r="AI365" s="1">
        <f t="shared" si="171"/>
        <v>0</v>
      </c>
      <c r="AK365" s="1"/>
      <c r="AL365" s="1"/>
      <c r="AM365" s="1"/>
      <c r="AN365" s="1"/>
      <c r="AP365" s="30"/>
      <c r="AQ365" s="1"/>
      <c r="AR365" s="1">
        <f t="shared" si="212"/>
        <v>0</v>
      </c>
      <c r="AS365" s="1"/>
      <c r="AT365" s="1"/>
      <c r="AU365" s="2">
        <f t="shared" si="172"/>
        <v>0</v>
      </c>
      <c r="AW365" s="1"/>
      <c r="AX365" s="1"/>
      <c r="AY365" s="1"/>
      <c r="AZ365" s="2">
        <f t="shared" si="214"/>
        <v>0</v>
      </c>
      <c r="BA365" s="2">
        <f>SUM(AF365,AH365,-AZ365,-Table110[[#This Row],[Sale Fee]])</f>
        <v>0</v>
      </c>
      <c r="BC365" s="1"/>
      <c r="BD365" s="1"/>
      <c r="BE365" s="1"/>
    </row>
    <row r="366" spans="1:57" x14ac:dyDescent="0.25">
      <c r="A366" s="1"/>
      <c r="B366" s="1"/>
      <c r="E366" s="4"/>
      <c r="F366" s="4"/>
      <c r="Q366" s="1"/>
      <c r="R366" s="1"/>
      <c r="S366" s="1">
        <f t="shared" si="213"/>
        <v>0</v>
      </c>
      <c r="U366" s="1"/>
      <c r="V366" s="1"/>
      <c r="W366" s="1">
        <f t="shared" si="198"/>
        <v>0</v>
      </c>
      <c r="X366" s="1"/>
      <c r="Y366" s="1"/>
      <c r="Z366" s="1">
        <f>Table110[[#This Row],[Quantity2]]*Table110[[#This Row],[U Cost]]</f>
        <v>0</v>
      </c>
      <c r="AB366" s="1"/>
      <c r="AC366" s="1"/>
      <c r="AD366" s="1">
        <f t="shared" si="169"/>
        <v>0</v>
      </c>
      <c r="AE366" s="1"/>
      <c r="AF366" s="1">
        <f>SUM(Table110[[#This Row],[Total 
Paid]:[Shipping 
Charged]])</f>
        <v>0</v>
      </c>
      <c r="AG366" s="1"/>
      <c r="AH366" s="1"/>
      <c r="AI366" s="1">
        <f t="shared" si="171"/>
        <v>0</v>
      </c>
      <c r="AK366" s="1"/>
      <c r="AL366" s="1"/>
      <c r="AM366" s="1"/>
      <c r="AN366" s="1"/>
      <c r="AP366" s="30"/>
      <c r="AQ366" s="1"/>
      <c r="AR366" s="1">
        <f t="shared" si="212"/>
        <v>0</v>
      </c>
      <c r="AS366" s="1"/>
      <c r="AT366" s="1"/>
      <c r="AU366" s="2">
        <f t="shared" si="172"/>
        <v>0</v>
      </c>
      <c r="AW366" s="1"/>
      <c r="AX366" s="1"/>
      <c r="AY366" s="1"/>
      <c r="AZ366" s="2">
        <f t="shared" si="214"/>
        <v>0</v>
      </c>
      <c r="BA366" s="2">
        <f>SUM(AF366,AH366,-AZ366,-Table110[[#This Row],[Sale Fee]])</f>
        <v>0</v>
      </c>
      <c r="BC366" s="1"/>
      <c r="BD366" s="1"/>
      <c r="BE366" s="1"/>
    </row>
    <row r="367" spans="1:57" x14ac:dyDescent="0.25">
      <c r="A367" s="1"/>
      <c r="B367" s="1"/>
      <c r="E367" s="4"/>
      <c r="F367" s="4"/>
      <c r="Q367" s="1"/>
      <c r="R367" s="1"/>
      <c r="S367" s="1">
        <f t="shared" si="213"/>
        <v>0</v>
      </c>
      <c r="U367" s="1"/>
      <c r="V367" s="1"/>
      <c r="W367" s="1">
        <f t="shared" si="198"/>
        <v>0</v>
      </c>
      <c r="X367" s="1"/>
      <c r="Y367" s="1"/>
      <c r="Z367" s="1">
        <f>Table110[[#This Row],[Quantity2]]*Table110[[#This Row],[U Cost]]</f>
        <v>0</v>
      </c>
      <c r="AB367" s="1"/>
      <c r="AC367" s="1"/>
      <c r="AD367" s="1">
        <f t="shared" si="169"/>
        <v>0</v>
      </c>
      <c r="AE367" s="1"/>
      <c r="AF367" s="1">
        <f>SUM(Table110[[#This Row],[Total 
Paid]:[Shipping 
Charged]])</f>
        <v>0</v>
      </c>
      <c r="AG367" s="1"/>
      <c r="AH367" s="1"/>
      <c r="AI367" s="1">
        <f t="shared" si="171"/>
        <v>0</v>
      </c>
      <c r="AK367" s="1"/>
      <c r="AL367" s="1"/>
      <c r="AM367" s="1"/>
      <c r="AN367" s="1"/>
      <c r="AP367" s="30"/>
      <c r="AQ367" s="1"/>
      <c r="AR367" s="1">
        <f t="shared" si="212"/>
        <v>0</v>
      </c>
      <c r="AS367" s="1"/>
      <c r="AT367" s="1"/>
      <c r="AU367" s="2">
        <f t="shared" si="172"/>
        <v>0</v>
      </c>
      <c r="AW367" s="1"/>
      <c r="AX367" s="1"/>
      <c r="AY367" s="1"/>
      <c r="AZ367" s="2">
        <f t="shared" si="214"/>
        <v>0</v>
      </c>
      <c r="BA367" s="2">
        <f>SUM(AF367,AH367,-AZ367,-Table110[[#This Row],[Sale Fee]])</f>
        <v>0</v>
      </c>
      <c r="BC367" s="1"/>
      <c r="BD367" s="1"/>
      <c r="BE367" s="1"/>
    </row>
    <row r="368" spans="1:57" x14ac:dyDescent="0.25">
      <c r="A368" s="1"/>
      <c r="B368" s="1"/>
      <c r="E368" s="4"/>
      <c r="F368" s="4"/>
      <c r="Q368" s="1"/>
      <c r="R368" s="1"/>
      <c r="S368" s="1">
        <f t="shared" si="213"/>
        <v>0</v>
      </c>
      <c r="U368" s="1"/>
      <c r="V368" s="1"/>
      <c r="W368" s="1">
        <f t="shared" si="198"/>
        <v>0</v>
      </c>
      <c r="X368" s="1"/>
      <c r="Y368" s="1"/>
      <c r="Z368" s="1">
        <f>Table110[[#This Row],[Quantity2]]*Table110[[#This Row],[U Cost]]</f>
        <v>0</v>
      </c>
      <c r="AB368" s="1"/>
      <c r="AC368" s="1"/>
      <c r="AD368" s="1">
        <f t="shared" ref="AD368:AD431" si="215">AC368*AB368</f>
        <v>0</v>
      </c>
      <c r="AE368" s="1"/>
      <c r="AF368" s="1">
        <f>SUM(Table110[[#This Row],[Total 
Paid]:[Shipping 
Charged]])</f>
        <v>0</v>
      </c>
      <c r="AG368" s="1"/>
      <c r="AH368" s="1"/>
      <c r="AI368" s="1">
        <f t="shared" si="171"/>
        <v>0</v>
      </c>
      <c r="AK368" s="1"/>
      <c r="AL368" s="1"/>
      <c r="AM368" s="1"/>
      <c r="AN368" s="1"/>
      <c r="AP368" s="30"/>
      <c r="AQ368" s="1"/>
      <c r="AR368" s="1">
        <f t="shared" si="212"/>
        <v>0</v>
      </c>
      <c r="AS368" s="1"/>
      <c r="AT368" s="1"/>
      <c r="AU368" s="2">
        <f t="shared" si="172"/>
        <v>0</v>
      </c>
      <c r="AW368" s="1"/>
      <c r="AX368" s="1"/>
      <c r="AY368" s="1"/>
      <c r="AZ368" s="2">
        <f t="shared" si="214"/>
        <v>0</v>
      </c>
      <c r="BA368" s="2">
        <f>SUM(AF368,AH368,-AZ368,-Table110[[#This Row],[Sale Fee]])</f>
        <v>0</v>
      </c>
      <c r="BC368" s="1"/>
      <c r="BD368" s="1"/>
      <c r="BE368" s="1"/>
    </row>
    <row r="369" spans="1:57" x14ac:dyDescent="0.25">
      <c r="A369" s="1"/>
      <c r="B369" s="1"/>
      <c r="E369" s="4"/>
      <c r="F369" s="4"/>
      <c r="Q369" s="1"/>
      <c r="R369" s="1"/>
      <c r="S369" s="1">
        <f t="shared" si="213"/>
        <v>0</v>
      </c>
      <c r="U369" s="1"/>
      <c r="V369" s="1"/>
      <c r="W369" s="1">
        <f t="shared" si="198"/>
        <v>0</v>
      </c>
      <c r="X369" s="1"/>
      <c r="Y369" s="1"/>
      <c r="Z369" s="1">
        <f>Table110[[#This Row],[Quantity2]]*Table110[[#This Row],[U Cost]]</f>
        <v>0</v>
      </c>
      <c r="AB369" s="1"/>
      <c r="AC369" s="1"/>
      <c r="AD369" s="1">
        <f t="shared" si="215"/>
        <v>0</v>
      </c>
      <c r="AE369" s="1"/>
      <c r="AF369" s="1">
        <f>SUM(Table110[[#This Row],[Total 
Paid]:[Shipping 
Charged]])</f>
        <v>0</v>
      </c>
      <c r="AG369" s="1"/>
      <c r="AH369" s="1"/>
      <c r="AI369" s="1">
        <f t="shared" ref="AI369:AI432" si="216">SUM(AF369,AG369,AH369)</f>
        <v>0</v>
      </c>
      <c r="AK369" s="1"/>
      <c r="AL369" s="1"/>
      <c r="AM369" s="1"/>
      <c r="AN369" s="1"/>
      <c r="AP369" s="30"/>
      <c r="AQ369" s="1"/>
      <c r="AR369" s="1">
        <f t="shared" si="212"/>
        <v>0</v>
      </c>
      <c r="AS369" s="1"/>
      <c r="AT369" s="1"/>
      <c r="AU369" s="2">
        <f t="shared" ref="AU369:AU432" si="217">SUM(AR369:AT369)</f>
        <v>0</v>
      </c>
      <c r="AW369" s="1"/>
      <c r="AX369" s="1"/>
      <c r="AY369" s="1"/>
      <c r="AZ369" s="2">
        <f t="shared" si="214"/>
        <v>0</v>
      </c>
      <c r="BA369" s="2">
        <f>SUM(AF369,AH369,-AZ369,-Table110[[#This Row],[Sale Fee]])</f>
        <v>0</v>
      </c>
      <c r="BC369" s="1"/>
      <c r="BD369" s="1"/>
      <c r="BE369" s="1"/>
    </row>
    <row r="370" spans="1:57" x14ac:dyDescent="0.25">
      <c r="A370" s="1"/>
      <c r="B370" s="1"/>
      <c r="E370" s="4"/>
      <c r="F370" s="4"/>
      <c r="Q370" s="1"/>
      <c r="R370" s="1"/>
      <c r="S370" s="1">
        <f t="shared" si="213"/>
        <v>0</v>
      </c>
      <c r="U370" s="1"/>
      <c r="V370" s="1"/>
      <c r="W370" s="1">
        <f t="shared" si="198"/>
        <v>0</v>
      </c>
      <c r="X370" s="1"/>
      <c r="Y370" s="1"/>
      <c r="Z370" s="1">
        <f>Table110[[#This Row],[Quantity2]]*Table110[[#This Row],[U Cost]]</f>
        <v>0</v>
      </c>
      <c r="AB370" s="1"/>
      <c r="AC370" s="1"/>
      <c r="AD370" s="1">
        <f t="shared" si="215"/>
        <v>0</v>
      </c>
      <c r="AE370" s="1"/>
      <c r="AF370" s="1">
        <f>SUM(Table110[[#This Row],[Total 
Paid]:[Shipping 
Charged]])</f>
        <v>0</v>
      </c>
      <c r="AG370" s="1"/>
      <c r="AH370" s="1"/>
      <c r="AI370" s="1">
        <f t="shared" si="216"/>
        <v>0</v>
      </c>
      <c r="AK370" s="1"/>
      <c r="AL370" s="1"/>
      <c r="AM370" s="1"/>
      <c r="AN370" s="1"/>
      <c r="AP370" s="30"/>
      <c r="AQ370" s="1"/>
      <c r="AR370" s="1">
        <f t="shared" si="212"/>
        <v>0</v>
      </c>
      <c r="AS370" s="1"/>
      <c r="AT370" s="1"/>
      <c r="AU370" s="2">
        <f t="shared" si="217"/>
        <v>0</v>
      </c>
      <c r="AW370" s="1"/>
      <c r="AX370" s="1"/>
      <c r="AY370" s="1"/>
      <c r="AZ370" s="2">
        <f t="shared" si="214"/>
        <v>0</v>
      </c>
      <c r="BA370" s="2">
        <f>SUM(AF370,AH370,-AZ370,-Table110[[#This Row],[Sale Fee]])</f>
        <v>0</v>
      </c>
      <c r="BC370" s="1"/>
      <c r="BD370" s="1"/>
      <c r="BE370" s="1"/>
    </row>
    <row r="371" spans="1:57" x14ac:dyDescent="0.25">
      <c r="A371" s="1"/>
      <c r="B371" s="1"/>
      <c r="E371" s="4"/>
      <c r="F371" s="4"/>
      <c r="Q371" s="1"/>
      <c r="R371" s="1"/>
      <c r="S371" s="1">
        <f t="shared" si="213"/>
        <v>0</v>
      </c>
      <c r="U371" s="1"/>
      <c r="V371" s="1"/>
      <c r="W371" s="1">
        <f t="shared" si="198"/>
        <v>0</v>
      </c>
      <c r="X371" s="1"/>
      <c r="Y371" s="1"/>
      <c r="Z371" s="1">
        <f>Table110[[#This Row],[Quantity2]]*Table110[[#This Row],[U Cost]]</f>
        <v>0</v>
      </c>
      <c r="AB371" s="1"/>
      <c r="AC371" s="1"/>
      <c r="AD371" s="1">
        <f t="shared" si="215"/>
        <v>0</v>
      </c>
      <c r="AE371" s="1"/>
      <c r="AF371" s="1">
        <f>SUM(Table110[[#This Row],[Total 
Paid]:[Shipping 
Charged]])</f>
        <v>0</v>
      </c>
      <c r="AG371" s="1"/>
      <c r="AH371" s="1"/>
      <c r="AI371" s="1">
        <f t="shared" si="216"/>
        <v>0</v>
      </c>
      <c r="AK371" s="1"/>
      <c r="AL371" s="1"/>
      <c r="AM371" s="1"/>
      <c r="AN371" s="1"/>
      <c r="AP371" s="30"/>
      <c r="AQ371" s="1"/>
      <c r="AR371" s="1">
        <f t="shared" si="212"/>
        <v>0</v>
      </c>
      <c r="AS371" s="1"/>
      <c r="AT371" s="1"/>
      <c r="AU371" s="2">
        <f t="shared" si="217"/>
        <v>0</v>
      </c>
      <c r="AW371" s="1"/>
      <c r="AX371" s="1"/>
      <c r="AY371" s="1"/>
      <c r="AZ371" s="2">
        <f t="shared" si="214"/>
        <v>0</v>
      </c>
      <c r="BA371" s="2">
        <f>SUM(AF371,AH371,-AZ371,-Table110[[#This Row],[Sale Fee]])</f>
        <v>0</v>
      </c>
      <c r="BC371" s="1"/>
      <c r="BD371" s="1"/>
      <c r="BE371" s="1"/>
    </row>
    <row r="372" spans="1:57" x14ac:dyDescent="0.25">
      <c r="A372" s="1"/>
      <c r="B372" s="1"/>
      <c r="E372" s="4"/>
      <c r="F372" s="4"/>
      <c r="Q372" s="1"/>
      <c r="R372" s="1"/>
      <c r="S372" s="1">
        <f t="shared" si="213"/>
        <v>0</v>
      </c>
      <c r="U372" s="1"/>
      <c r="V372" s="1"/>
      <c r="W372" s="1">
        <f t="shared" si="198"/>
        <v>0</v>
      </c>
      <c r="X372" s="1"/>
      <c r="Y372" s="1"/>
      <c r="Z372" s="1">
        <f>Table110[[#This Row],[Quantity2]]*Table110[[#This Row],[U Cost]]</f>
        <v>0</v>
      </c>
      <c r="AB372" s="1"/>
      <c r="AC372" s="1"/>
      <c r="AD372" s="1">
        <f t="shared" si="215"/>
        <v>0</v>
      </c>
      <c r="AE372" s="1"/>
      <c r="AF372" s="1">
        <f>SUM(Table110[[#This Row],[Total 
Paid]:[Shipping 
Charged]])</f>
        <v>0</v>
      </c>
      <c r="AG372" s="1"/>
      <c r="AH372" s="1"/>
      <c r="AI372" s="1">
        <f t="shared" si="216"/>
        <v>0</v>
      </c>
      <c r="AK372" s="1"/>
      <c r="AL372" s="1"/>
      <c r="AM372" s="1"/>
      <c r="AN372" s="1"/>
      <c r="AP372" s="30"/>
      <c r="AQ372" s="1"/>
      <c r="AR372" s="1">
        <f t="shared" si="212"/>
        <v>0</v>
      </c>
      <c r="AS372" s="1"/>
      <c r="AT372" s="1"/>
      <c r="AU372" s="2">
        <f t="shared" si="217"/>
        <v>0</v>
      </c>
      <c r="AW372" s="1"/>
      <c r="AX372" s="1"/>
      <c r="AY372" s="1"/>
      <c r="AZ372" s="2">
        <f t="shared" si="214"/>
        <v>0</v>
      </c>
      <c r="BA372" s="2">
        <f>SUM(AF372,AH372,-AZ372,-Table110[[#This Row],[Sale Fee]])</f>
        <v>0</v>
      </c>
      <c r="BC372" s="1"/>
      <c r="BD372" s="1"/>
      <c r="BE372" s="1"/>
    </row>
    <row r="373" spans="1:57" x14ac:dyDescent="0.25">
      <c r="A373" s="1"/>
      <c r="B373" s="1"/>
      <c r="E373" s="4"/>
      <c r="F373" s="4"/>
      <c r="Q373" s="1"/>
      <c r="R373" s="1"/>
      <c r="S373" s="1">
        <f t="shared" si="213"/>
        <v>0</v>
      </c>
      <c r="U373" s="1"/>
      <c r="V373" s="1"/>
      <c r="W373" s="1">
        <f t="shared" si="198"/>
        <v>0</v>
      </c>
      <c r="X373" s="1"/>
      <c r="Y373" s="1"/>
      <c r="Z373" s="1">
        <f>Table110[[#This Row],[Quantity2]]*Table110[[#This Row],[U Cost]]</f>
        <v>0</v>
      </c>
      <c r="AB373" s="1"/>
      <c r="AC373" s="1"/>
      <c r="AD373" s="1">
        <f t="shared" si="215"/>
        <v>0</v>
      </c>
      <c r="AE373" s="1"/>
      <c r="AF373" s="1">
        <f>SUM(Table110[[#This Row],[Total 
Paid]:[Shipping 
Charged]])</f>
        <v>0</v>
      </c>
      <c r="AG373" s="1"/>
      <c r="AH373" s="1"/>
      <c r="AI373" s="1">
        <f t="shared" si="216"/>
        <v>0</v>
      </c>
      <c r="AK373" s="1"/>
      <c r="AL373" s="1"/>
      <c r="AM373" s="1"/>
      <c r="AN373" s="1"/>
      <c r="AP373" s="30"/>
      <c r="AQ373" s="1"/>
      <c r="AR373" s="1">
        <f t="shared" si="212"/>
        <v>0</v>
      </c>
      <c r="AS373" s="1"/>
      <c r="AT373" s="1"/>
      <c r="AU373" s="2">
        <f t="shared" si="217"/>
        <v>0</v>
      </c>
      <c r="AW373" s="1"/>
      <c r="AX373" s="1"/>
      <c r="AY373" s="1"/>
      <c r="AZ373" s="2">
        <f t="shared" si="214"/>
        <v>0</v>
      </c>
      <c r="BA373" s="2">
        <f>SUM(AF373,AH373,-AZ373,-Table110[[#This Row],[Sale Fee]])</f>
        <v>0</v>
      </c>
      <c r="BC373" s="1"/>
      <c r="BD373" s="1"/>
      <c r="BE373" s="1"/>
    </row>
    <row r="374" spans="1:57" x14ac:dyDescent="0.25">
      <c r="A374" s="1"/>
      <c r="B374" s="1"/>
      <c r="E374" s="4"/>
      <c r="F374" s="4"/>
      <c r="Q374" s="1"/>
      <c r="R374" s="1"/>
      <c r="S374" s="1">
        <f t="shared" si="213"/>
        <v>0</v>
      </c>
      <c r="U374" s="1"/>
      <c r="V374" s="1"/>
      <c r="W374" s="1">
        <f t="shared" si="198"/>
        <v>0</v>
      </c>
      <c r="X374" s="1"/>
      <c r="Y374" s="1"/>
      <c r="Z374" s="1">
        <f>Table110[[#This Row],[Quantity2]]*Table110[[#This Row],[U Cost]]</f>
        <v>0</v>
      </c>
      <c r="AB374" s="1"/>
      <c r="AC374" s="1"/>
      <c r="AD374" s="1">
        <f t="shared" si="215"/>
        <v>0</v>
      </c>
      <c r="AE374" s="1"/>
      <c r="AF374" s="1">
        <f>SUM(Table110[[#This Row],[Total 
Paid]:[Shipping 
Charged]])</f>
        <v>0</v>
      </c>
      <c r="AG374" s="1"/>
      <c r="AH374" s="1"/>
      <c r="AI374" s="1">
        <f t="shared" si="216"/>
        <v>0</v>
      </c>
      <c r="AK374" s="1"/>
      <c r="AL374" s="1"/>
      <c r="AM374" s="1"/>
      <c r="AN374" s="1"/>
      <c r="AP374" s="30"/>
      <c r="AQ374" s="1"/>
      <c r="AR374" s="1">
        <f t="shared" si="212"/>
        <v>0</v>
      </c>
      <c r="AS374" s="1"/>
      <c r="AT374" s="1"/>
      <c r="AU374" s="2">
        <f t="shared" si="217"/>
        <v>0</v>
      </c>
      <c r="AW374" s="1"/>
      <c r="AX374" s="1"/>
      <c r="AY374" s="1"/>
      <c r="AZ374" s="2">
        <f t="shared" si="214"/>
        <v>0</v>
      </c>
      <c r="BA374" s="2">
        <f>SUM(AF374,AH374,-AZ374,-Table110[[#This Row],[Sale Fee]])</f>
        <v>0</v>
      </c>
      <c r="BC374" s="1"/>
      <c r="BD374" s="1"/>
      <c r="BE374" s="1"/>
    </row>
    <row r="375" spans="1:57" x14ac:dyDescent="0.25">
      <c r="A375" s="1"/>
      <c r="B375" s="1"/>
      <c r="E375" s="4"/>
      <c r="F375" s="4"/>
      <c r="Q375" s="1"/>
      <c r="R375" s="1"/>
      <c r="S375" s="1">
        <f t="shared" si="213"/>
        <v>0</v>
      </c>
      <c r="U375" s="1"/>
      <c r="V375" s="1"/>
      <c r="W375" s="1">
        <f t="shared" si="198"/>
        <v>0</v>
      </c>
      <c r="X375" s="1"/>
      <c r="Y375" s="1"/>
      <c r="Z375" s="1">
        <f>Table110[[#This Row],[Quantity2]]*Table110[[#This Row],[U Cost]]</f>
        <v>0</v>
      </c>
      <c r="AB375" s="1"/>
      <c r="AC375" s="1"/>
      <c r="AD375" s="1">
        <f t="shared" si="215"/>
        <v>0</v>
      </c>
      <c r="AE375" s="1"/>
      <c r="AF375" s="1">
        <f>SUM(Table110[[#This Row],[Total 
Paid]:[Shipping 
Charged]])</f>
        <v>0</v>
      </c>
      <c r="AG375" s="1"/>
      <c r="AH375" s="1"/>
      <c r="AI375" s="1">
        <f t="shared" si="216"/>
        <v>0</v>
      </c>
      <c r="AK375" s="1"/>
      <c r="AL375" s="1"/>
      <c r="AM375" s="1"/>
      <c r="AN375" s="1"/>
      <c r="AP375" s="30"/>
      <c r="AQ375" s="1"/>
      <c r="AR375" s="1">
        <f t="shared" si="212"/>
        <v>0</v>
      </c>
      <c r="AS375" s="1"/>
      <c r="AT375" s="1"/>
      <c r="AU375" s="2">
        <f t="shared" si="217"/>
        <v>0</v>
      </c>
      <c r="AW375" s="1"/>
      <c r="AX375" s="1"/>
      <c r="AY375" s="1"/>
      <c r="AZ375" s="2">
        <f t="shared" si="214"/>
        <v>0</v>
      </c>
      <c r="BA375" s="2">
        <f>SUM(AF375,AH375,-AZ375,-Table110[[#This Row],[Sale Fee]])</f>
        <v>0</v>
      </c>
      <c r="BC375" s="1"/>
      <c r="BD375" s="1"/>
      <c r="BE375" s="1"/>
    </row>
    <row r="376" spans="1:57" x14ac:dyDescent="0.25">
      <c r="A376" s="1"/>
      <c r="B376" s="1"/>
      <c r="E376" s="4"/>
      <c r="F376" s="4"/>
      <c r="Q376" s="1"/>
      <c r="R376" s="1"/>
      <c r="S376" s="1">
        <f t="shared" si="213"/>
        <v>0</v>
      </c>
      <c r="U376" s="1"/>
      <c r="V376" s="1"/>
      <c r="W376" s="1">
        <f t="shared" si="198"/>
        <v>0</v>
      </c>
      <c r="X376" s="1"/>
      <c r="Y376" s="1"/>
      <c r="Z376" s="1">
        <f>Table110[[#This Row],[Quantity2]]*Table110[[#This Row],[U Cost]]</f>
        <v>0</v>
      </c>
      <c r="AB376" s="1"/>
      <c r="AC376" s="1"/>
      <c r="AD376" s="1">
        <f t="shared" si="215"/>
        <v>0</v>
      </c>
      <c r="AE376" s="1"/>
      <c r="AF376" s="1">
        <f>SUM(Table110[[#This Row],[Total 
Paid]:[Shipping 
Charged]])</f>
        <v>0</v>
      </c>
      <c r="AG376" s="1"/>
      <c r="AH376" s="1"/>
      <c r="AI376" s="1">
        <f t="shared" si="216"/>
        <v>0</v>
      </c>
      <c r="AK376" s="1"/>
      <c r="AL376" s="1"/>
      <c r="AM376" s="1"/>
      <c r="AN376" s="1"/>
      <c r="AP376" s="30"/>
      <c r="AQ376" s="1"/>
      <c r="AR376" s="1">
        <f t="shared" si="212"/>
        <v>0</v>
      </c>
      <c r="AS376" s="1"/>
      <c r="AT376" s="1"/>
      <c r="AU376" s="2">
        <f t="shared" si="217"/>
        <v>0</v>
      </c>
      <c r="AW376" s="1"/>
      <c r="AX376" s="1"/>
      <c r="AY376" s="1"/>
      <c r="AZ376" s="2">
        <f t="shared" si="214"/>
        <v>0</v>
      </c>
      <c r="BA376" s="2">
        <f>SUM(AF376,AH376,-AZ376,-Table110[[#This Row],[Sale Fee]])</f>
        <v>0</v>
      </c>
      <c r="BC376" s="1"/>
      <c r="BD376" s="1"/>
      <c r="BE376" s="1"/>
    </row>
    <row r="377" spans="1:57" x14ac:dyDescent="0.25">
      <c r="A377" s="1"/>
      <c r="B377" s="1"/>
      <c r="E377" s="4"/>
      <c r="F377" s="4"/>
      <c r="Q377" s="1"/>
      <c r="R377" s="1"/>
      <c r="S377" s="1">
        <f t="shared" si="213"/>
        <v>0</v>
      </c>
      <c r="U377" s="1"/>
      <c r="V377" s="1"/>
      <c r="W377" s="1">
        <f t="shared" si="198"/>
        <v>0</v>
      </c>
      <c r="X377" s="1"/>
      <c r="Y377" s="1"/>
      <c r="Z377" s="1">
        <f>Table110[[#This Row],[Quantity2]]*Table110[[#This Row],[U Cost]]</f>
        <v>0</v>
      </c>
      <c r="AB377" s="1"/>
      <c r="AC377" s="1"/>
      <c r="AD377" s="1">
        <f t="shared" si="215"/>
        <v>0</v>
      </c>
      <c r="AE377" s="1"/>
      <c r="AF377" s="1">
        <f>SUM(Table110[[#This Row],[Total 
Paid]:[Shipping 
Charged]])</f>
        <v>0</v>
      </c>
      <c r="AG377" s="1"/>
      <c r="AH377" s="1"/>
      <c r="AI377" s="1">
        <f t="shared" si="216"/>
        <v>0</v>
      </c>
      <c r="AK377" s="1"/>
      <c r="AL377" s="1"/>
      <c r="AM377" s="1"/>
      <c r="AN377" s="1"/>
      <c r="AP377" s="30"/>
      <c r="AQ377" s="1"/>
      <c r="AR377" s="1">
        <f t="shared" si="212"/>
        <v>0</v>
      </c>
      <c r="AS377" s="1"/>
      <c r="AT377" s="1"/>
      <c r="AU377" s="2">
        <f t="shared" si="217"/>
        <v>0</v>
      </c>
      <c r="AW377" s="1"/>
      <c r="AX377" s="1"/>
      <c r="AY377" s="1"/>
      <c r="AZ377" s="2">
        <f t="shared" si="214"/>
        <v>0</v>
      </c>
      <c r="BA377" s="2">
        <f>SUM(AF377,AH377,-AZ377,-Table110[[#This Row],[Sale Fee]])</f>
        <v>0</v>
      </c>
      <c r="BC377" s="1"/>
      <c r="BD377" s="1"/>
      <c r="BE377" s="1"/>
    </row>
    <row r="378" spans="1:57" x14ac:dyDescent="0.25">
      <c r="A378" s="1"/>
      <c r="B378" s="1"/>
      <c r="E378" s="4"/>
      <c r="F378" s="4"/>
      <c r="Q378" s="1"/>
      <c r="R378" s="1"/>
      <c r="S378" s="1">
        <f t="shared" si="213"/>
        <v>0</v>
      </c>
      <c r="U378" s="1"/>
      <c r="V378" s="1"/>
      <c r="W378" s="1">
        <f t="shared" si="198"/>
        <v>0</v>
      </c>
      <c r="X378" s="1"/>
      <c r="Y378" s="1"/>
      <c r="Z378" s="1">
        <f>Table110[[#This Row],[Quantity2]]*Table110[[#This Row],[U Cost]]</f>
        <v>0</v>
      </c>
      <c r="AB378" s="1"/>
      <c r="AC378" s="1"/>
      <c r="AD378" s="1">
        <f t="shared" si="215"/>
        <v>0</v>
      </c>
      <c r="AE378" s="1"/>
      <c r="AF378" s="1">
        <f>SUM(Table110[[#This Row],[Total 
Paid]:[Shipping 
Charged]])</f>
        <v>0</v>
      </c>
      <c r="AG378" s="1"/>
      <c r="AH378" s="1"/>
      <c r="AI378" s="1">
        <f t="shared" si="216"/>
        <v>0</v>
      </c>
      <c r="AK378" s="1"/>
      <c r="AL378" s="1"/>
      <c r="AM378" s="1"/>
      <c r="AN378" s="1"/>
      <c r="AP378" s="30"/>
      <c r="AQ378" s="1"/>
      <c r="AR378" s="1">
        <f t="shared" si="212"/>
        <v>0</v>
      </c>
      <c r="AS378" s="1"/>
      <c r="AT378" s="1"/>
      <c r="AU378" s="2">
        <f t="shared" si="217"/>
        <v>0</v>
      </c>
      <c r="AW378" s="1"/>
      <c r="AX378" s="1"/>
      <c r="AY378" s="1"/>
      <c r="AZ378" s="2">
        <f t="shared" si="214"/>
        <v>0</v>
      </c>
      <c r="BA378" s="2">
        <f>SUM(AF378,AH378,-AZ378,-Table110[[#This Row],[Sale Fee]])</f>
        <v>0</v>
      </c>
      <c r="BC378" s="1"/>
      <c r="BD378" s="1"/>
      <c r="BE378" s="1"/>
    </row>
    <row r="379" spans="1:57" x14ac:dyDescent="0.25">
      <c r="A379" s="1"/>
      <c r="B379" s="1"/>
      <c r="E379" s="4"/>
      <c r="F379" s="4"/>
      <c r="Q379" s="1"/>
      <c r="R379" s="1"/>
      <c r="S379" s="1">
        <f t="shared" si="213"/>
        <v>0</v>
      </c>
      <c r="U379" s="1"/>
      <c r="V379" s="1"/>
      <c r="W379" s="1">
        <f t="shared" si="198"/>
        <v>0</v>
      </c>
      <c r="X379" s="1"/>
      <c r="Y379" s="1"/>
      <c r="Z379" s="1">
        <f>Table110[[#This Row],[Quantity2]]*Table110[[#This Row],[U Cost]]</f>
        <v>0</v>
      </c>
      <c r="AB379" s="1"/>
      <c r="AC379" s="1"/>
      <c r="AD379" s="1">
        <f t="shared" si="215"/>
        <v>0</v>
      </c>
      <c r="AE379" s="1"/>
      <c r="AF379" s="1">
        <f>SUM(Table110[[#This Row],[Total 
Paid]:[Shipping 
Charged]])</f>
        <v>0</v>
      </c>
      <c r="AG379" s="1"/>
      <c r="AH379" s="1"/>
      <c r="AI379" s="1">
        <f t="shared" si="216"/>
        <v>0</v>
      </c>
      <c r="AK379" s="1"/>
      <c r="AL379" s="1"/>
      <c r="AM379" s="1"/>
      <c r="AN379" s="1"/>
      <c r="AP379" s="30"/>
      <c r="AQ379" s="1"/>
      <c r="AR379" s="1">
        <f t="shared" si="212"/>
        <v>0</v>
      </c>
      <c r="AS379" s="1"/>
      <c r="AT379" s="1"/>
      <c r="AU379" s="2">
        <f t="shared" si="217"/>
        <v>0</v>
      </c>
      <c r="AW379" s="1"/>
      <c r="AX379" s="1"/>
      <c r="AY379" s="1"/>
      <c r="AZ379" s="2">
        <f t="shared" si="214"/>
        <v>0</v>
      </c>
      <c r="BA379" s="2">
        <f>SUM(AF379,AH379,-AZ379,-Table110[[#This Row],[Sale Fee]])</f>
        <v>0</v>
      </c>
      <c r="BC379" s="1"/>
      <c r="BD379" s="1"/>
      <c r="BE379" s="1"/>
    </row>
    <row r="380" spans="1:57" x14ac:dyDescent="0.25">
      <c r="A380" s="1"/>
      <c r="B380" s="1"/>
      <c r="E380" s="4"/>
      <c r="F380" s="4"/>
      <c r="Q380" s="1"/>
      <c r="R380" s="1"/>
      <c r="S380" s="1">
        <f t="shared" si="213"/>
        <v>0</v>
      </c>
      <c r="U380" s="1"/>
      <c r="V380" s="1"/>
      <c r="W380" s="1">
        <f t="shared" si="198"/>
        <v>0</v>
      </c>
      <c r="X380" s="1"/>
      <c r="Y380" s="1"/>
      <c r="Z380" s="1">
        <f>Table110[[#This Row],[Quantity2]]*Table110[[#This Row],[U Cost]]</f>
        <v>0</v>
      </c>
      <c r="AB380" s="1"/>
      <c r="AC380" s="1"/>
      <c r="AD380" s="1">
        <f t="shared" si="215"/>
        <v>0</v>
      </c>
      <c r="AE380" s="1"/>
      <c r="AF380" s="1">
        <f>SUM(Table110[[#This Row],[Total 
Paid]:[Shipping 
Charged]])</f>
        <v>0</v>
      </c>
      <c r="AG380" s="1"/>
      <c r="AH380" s="1"/>
      <c r="AI380" s="1">
        <f t="shared" si="216"/>
        <v>0</v>
      </c>
      <c r="AK380" s="1"/>
      <c r="AL380" s="1"/>
      <c r="AM380" s="1"/>
      <c r="AN380" s="1"/>
      <c r="AP380" s="30"/>
      <c r="AQ380" s="1"/>
      <c r="AR380" s="1">
        <f t="shared" si="212"/>
        <v>0</v>
      </c>
      <c r="AS380" s="1"/>
      <c r="AT380" s="1"/>
      <c r="AU380" s="2">
        <f t="shared" si="217"/>
        <v>0</v>
      </c>
      <c r="AW380" s="1"/>
      <c r="AX380" s="1"/>
      <c r="AY380" s="1"/>
      <c r="AZ380" s="2">
        <f t="shared" si="214"/>
        <v>0</v>
      </c>
      <c r="BA380" s="2">
        <f>SUM(AF380,AH380,-AZ380,-Table110[[#This Row],[Sale Fee]])</f>
        <v>0</v>
      </c>
      <c r="BC380" s="1"/>
      <c r="BD380" s="1"/>
      <c r="BE380" s="1"/>
    </row>
    <row r="381" spans="1:57" x14ac:dyDescent="0.25">
      <c r="A381" s="1"/>
      <c r="B381" s="1"/>
      <c r="E381" s="4"/>
      <c r="F381" s="4"/>
      <c r="Q381" s="1"/>
      <c r="R381" s="1"/>
      <c r="S381" s="1">
        <f t="shared" si="213"/>
        <v>0</v>
      </c>
      <c r="U381" s="1"/>
      <c r="V381" s="1"/>
      <c r="W381" s="1">
        <f t="shared" si="198"/>
        <v>0</v>
      </c>
      <c r="X381" s="1"/>
      <c r="Y381" s="1"/>
      <c r="Z381" s="1">
        <f>Table110[[#This Row],[Quantity2]]*Table110[[#This Row],[U Cost]]</f>
        <v>0</v>
      </c>
      <c r="AB381" s="1"/>
      <c r="AC381" s="1"/>
      <c r="AD381" s="1">
        <f t="shared" si="215"/>
        <v>0</v>
      </c>
      <c r="AE381" s="1"/>
      <c r="AF381" s="1">
        <f>SUM(Table110[[#This Row],[Total 
Paid]:[Shipping 
Charged]])</f>
        <v>0</v>
      </c>
      <c r="AG381" s="1"/>
      <c r="AH381" s="1"/>
      <c r="AI381" s="1">
        <f t="shared" si="216"/>
        <v>0</v>
      </c>
      <c r="AK381" s="1"/>
      <c r="AL381" s="1"/>
      <c r="AM381" s="1"/>
      <c r="AN381" s="1"/>
      <c r="AP381" s="30"/>
      <c r="AQ381" s="1"/>
      <c r="AR381" s="1">
        <f t="shared" si="212"/>
        <v>0</v>
      </c>
      <c r="AS381" s="1"/>
      <c r="AT381" s="1"/>
      <c r="AU381" s="2">
        <f t="shared" si="217"/>
        <v>0</v>
      </c>
      <c r="AW381" s="1"/>
      <c r="AX381" s="1"/>
      <c r="AY381" s="1"/>
      <c r="AZ381" s="2">
        <f t="shared" si="214"/>
        <v>0</v>
      </c>
      <c r="BA381" s="2">
        <f>SUM(AF381,AH381,-AZ381,-Table110[[#This Row],[Sale Fee]])</f>
        <v>0</v>
      </c>
      <c r="BC381" s="1"/>
      <c r="BD381" s="1"/>
      <c r="BE381" s="1"/>
    </row>
    <row r="382" spans="1:57" x14ac:dyDescent="0.25">
      <c r="A382" s="1"/>
      <c r="B382" s="1"/>
      <c r="E382" s="4"/>
      <c r="F382" s="4"/>
      <c r="Q382" s="1"/>
      <c r="R382" s="1"/>
      <c r="S382" s="1">
        <f t="shared" si="213"/>
        <v>0</v>
      </c>
      <c r="U382" s="1"/>
      <c r="V382" s="1"/>
      <c r="W382" s="1">
        <f t="shared" si="198"/>
        <v>0</v>
      </c>
      <c r="X382" s="1"/>
      <c r="Y382" s="1"/>
      <c r="Z382" s="1">
        <f>Table110[[#This Row],[Quantity2]]*Table110[[#This Row],[U Cost]]</f>
        <v>0</v>
      </c>
      <c r="AB382" s="1"/>
      <c r="AC382" s="1"/>
      <c r="AD382" s="1">
        <f t="shared" si="215"/>
        <v>0</v>
      </c>
      <c r="AE382" s="1"/>
      <c r="AF382" s="1">
        <f>SUM(Table110[[#This Row],[Total 
Paid]:[Shipping 
Charged]])</f>
        <v>0</v>
      </c>
      <c r="AG382" s="1"/>
      <c r="AH382" s="1"/>
      <c r="AI382" s="1">
        <f t="shared" si="216"/>
        <v>0</v>
      </c>
      <c r="AK382" s="1"/>
      <c r="AL382" s="1"/>
      <c r="AM382" s="1"/>
      <c r="AN382" s="1"/>
      <c r="AP382" s="30"/>
      <c r="AQ382" s="1"/>
      <c r="AR382" s="1">
        <f t="shared" si="212"/>
        <v>0</v>
      </c>
      <c r="AS382" s="1"/>
      <c r="AT382" s="1"/>
      <c r="AU382" s="2">
        <f t="shared" si="217"/>
        <v>0</v>
      </c>
      <c r="AW382" s="1"/>
      <c r="AX382" s="1"/>
      <c r="AY382" s="1"/>
      <c r="AZ382" s="2">
        <f t="shared" si="214"/>
        <v>0</v>
      </c>
      <c r="BA382" s="2">
        <f>SUM(AF382,AH382,-AZ382,-Table110[[#This Row],[Sale Fee]])</f>
        <v>0</v>
      </c>
      <c r="BC382" s="1"/>
      <c r="BD382" s="1"/>
      <c r="BE382" s="1"/>
    </row>
    <row r="383" spans="1:57" x14ac:dyDescent="0.25">
      <c r="A383" s="1"/>
      <c r="B383" s="1"/>
      <c r="E383" s="4"/>
      <c r="F383" s="4"/>
      <c r="Q383" s="1"/>
      <c r="R383" s="1"/>
      <c r="S383" s="1">
        <f t="shared" si="213"/>
        <v>0</v>
      </c>
      <c r="U383" s="1"/>
      <c r="V383" s="1"/>
      <c r="W383" s="1">
        <f t="shared" si="198"/>
        <v>0</v>
      </c>
      <c r="X383" s="1"/>
      <c r="Y383" s="1"/>
      <c r="Z383" s="1">
        <f>Table110[[#This Row],[Quantity2]]*Table110[[#This Row],[U Cost]]</f>
        <v>0</v>
      </c>
      <c r="AB383" s="1"/>
      <c r="AC383" s="1"/>
      <c r="AD383" s="1">
        <f t="shared" si="215"/>
        <v>0</v>
      </c>
      <c r="AE383" s="1"/>
      <c r="AF383" s="1">
        <f>SUM(Table110[[#This Row],[Total 
Paid]:[Shipping 
Charged]])</f>
        <v>0</v>
      </c>
      <c r="AG383" s="1"/>
      <c r="AH383" s="1"/>
      <c r="AI383" s="1">
        <f t="shared" si="216"/>
        <v>0</v>
      </c>
      <c r="AK383" s="1"/>
      <c r="AL383" s="1"/>
      <c r="AM383" s="1"/>
      <c r="AN383" s="1"/>
      <c r="AP383" s="30"/>
      <c r="AQ383" s="1"/>
      <c r="AR383" s="1">
        <f t="shared" si="212"/>
        <v>0</v>
      </c>
      <c r="AS383" s="1"/>
      <c r="AT383" s="1"/>
      <c r="AU383" s="2">
        <f t="shared" si="217"/>
        <v>0</v>
      </c>
      <c r="AW383" s="1"/>
      <c r="AX383" s="1"/>
      <c r="AY383" s="1"/>
      <c r="AZ383" s="2">
        <f t="shared" si="214"/>
        <v>0</v>
      </c>
      <c r="BA383" s="2">
        <f>SUM(AF383,AH383,-AZ383,-Table110[[#This Row],[Sale Fee]])</f>
        <v>0</v>
      </c>
      <c r="BC383" s="1"/>
      <c r="BD383" s="1"/>
      <c r="BE383" s="1"/>
    </row>
    <row r="384" spans="1:57" x14ac:dyDescent="0.25">
      <c r="A384" s="1"/>
      <c r="B384" s="1"/>
      <c r="E384" s="4"/>
      <c r="F384" s="4"/>
      <c r="Q384" s="1"/>
      <c r="R384" s="1"/>
      <c r="S384" s="1">
        <f t="shared" si="213"/>
        <v>0</v>
      </c>
      <c r="U384" s="1"/>
      <c r="V384" s="1"/>
      <c r="W384" s="1">
        <f t="shared" si="198"/>
        <v>0</v>
      </c>
      <c r="X384" s="1"/>
      <c r="Y384" s="1"/>
      <c r="Z384" s="1">
        <f>Table110[[#This Row],[Quantity2]]*Table110[[#This Row],[U Cost]]</f>
        <v>0</v>
      </c>
      <c r="AB384" s="1"/>
      <c r="AC384" s="1"/>
      <c r="AD384" s="1">
        <f t="shared" si="215"/>
        <v>0</v>
      </c>
      <c r="AE384" s="1"/>
      <c r="AF384" s="1">
        <f>SUM(Table110[[#This Row],[Total 
Paid]:[Shipping 
Charged]])</f>
        <v>0</v>
      </c>
      <c r="AG384" s="1"/>
      <c r="AH384" s="1"/>
      <c r="AI384" s="1">
        <f t="shared" si="216"/>
        <v>0</v>
      </c>
      <c r="AK384" s="1"/>
      <c r="AL384" s="1"/>
      <c r="AM384" s="1"/>
      <c r="AN384" s="1"/>
      <c r="AP384" s="30"/>
      <c r="AQ384" s="1"/>
      <c r="AR384" s="1">
        <f t="shared" si="212"/>
        <v>0</v>
      </c>
      <c r="AS384" s="1"/>
      <c r="AT384" s="1"/>
      <c r="AU384" s="2">
        <f t="shared" si="217"/>
        <v>0</v>
      </c>
      <c r="AW384" s="1"/>
      <c r="AX384" s="1"/>
      <c r="AY384" s="1"/>
      <c r="AZ384" s="2">
        <f t="shared" si="214"/>
        <v>0</v>
      </c>
      <c r="BA384" s="2">
        <f>SUM(AF384,AH384,-AZ384,-Table110[[#This Row],[Sale Fee]])</f>
        <v>0</v>
      </c>
      <c r="BC384" s="1"/>
      <c r="BD384" s="1"/>
      <c r="BE384" s="1"/>
    </row>
    <row r="385" spans="1:57" x14ac:dyDescent="0.25">
      <c r="A385" s="1"/>
      <c r="B385" s="1"/>
      <c r="E385" s="4"/>
      <c r="F385" s="4"/>
      <c r="Q385" s="1"/>
      <c r="R385" s="1"/>
      <c r="S385" s="1">
        <f t="shared" si="213"/>
        <v>0</v>
      </c>
      <c r="U385" s="1"/>
      <c r="V385" s="1"/>
      <c r="W385" s="1">
        <f t="shared" si="198"/>
        <v>0</v>
      </c>
      <c r="X385" s="1"/>
      <c r="Y385" s="1"/>
      <c r="Z385" s="1">
        <f>Table110[[#This Row],[Quantity2]]*Table110[[#This Row],[U Cost]]</f>
        <v>0</v>
      </c>
      <c r="AB385" s="1"/>
      <c r="AC385" s="1"/>
      <c r="AD385" s="1">
        <f t="shared" si="215"/>
        <v>0</v>
      </c>
      <c r="AE385" s="1"/>
      <c r="AF385" s="1">
        <f>SUM(Table110[[#This Row],[Total 
Paid]:[Shipping 
Charged]])</f>
        <v>0</v>
      </c>
      <c r="AG385" s="1"/>
      <c r="AH385" s="1"/>
      <c r="AI385" s="1">
        <f t="shared" si="216"/>
        <v>0</v>
      </c>
      <c r="AK385" s="1"/>
      <c r="AL385" s="1"/>
      <c r="AM385" s="1"/>
      <c r="AN385" s="1"/>
      <c r="AP385" s="30"/>
      <c r="AQ385" s="1"/>
      <c r="AR385" s="1">
        <f t="shared" si="212"/>
        <v>0</v>
      </c>
      <c r="AS385" s="1"/>
      <c r="AT385" s="1"/>
      <c r="AU385" s="2">
        <f t="shared" si="217"/>
        <v>0</v>
      </c>
      <c r="AW385" s="1"/>
      <c r="AX385" s="1"/>
      <c r="AY385" s="1"/>
      <c r="AZ385" s="2">
        <f t="shared" si="214"/>
        <v>0</v>
      </c>
      <c r="BA385" s="2">
        <f>SUM(AF385,AH385,-AZ385,-Table110[[#This Row],[Sale Fee]])</f>
        <v>0</v>
      </c>
      <c r="BC385" s="1"/>
      <c r="BD385" s="1"/>
      <c r="BE385" s="1"/>
    </row>
    <row r="386" spans="1:57" x14ac:dyDescent="0.25">
      <c r="A386" s="1"/>
      <c r="B386" s="1"/>
      <c r="E386" s="4"/>
      <c r="F386" s="4"/>
      <c r="Q386" s="1"/>
      <c r="R386" s="1"/>
      <c r="S386" s="1">
        <f t="shared" si="213"/>
        <v>0</v>
      </c>
      <c r="U386" s="1"/>
      <c r="V386" s="1"/>
      <c r="W386" s="1">
        <f t="shared" si="198"/>
        <v>0</v>
      </c>
      <c r="X386" s="1"/>
      <c r="Y386" s="1"/>
      <c r="Z386" s="1">
        <f>Table110[[#This Row],[Quantity2]]*Table110[[#This Row],[U Cost]]</f>
        <v>0</v>
      </c>
      <c r="AB386" s="1"/>
      <c r="AC386" s="1"/>
      <c r="AD386" s="1">
        <f t="shared" si="215"/>
        <v>0</v>
      </c>
      <c r="AE386" s="1"/>
      <c r="AF386" s="1">
        <f>SUM(Table110[[#This Row],[Total 
Paid]:[Shipping 
Charged]])</f>
        <v>0</v>
      </c>
      <c r="AG386" s="1"/>
      <c r="AH386" s="1"/>
      <c r="AI386" s="1">
        <f t="shared" si="216"/>
        <v>0</v>
      </c>
      <c r="AK386" s="1"/>
      <c r="AL386" s="1"/>
      <c r="AM386" s="1"/>
      <c r="AN386" s="1"/>
      <c r="AP386" s="30"/>
      <c r="AQ386" s="1"/>
      <c r="AR386" s="1">
        <f t="shared" si="212"/>
        <v>0</v>
      </c>
      <c r="AS386" s="1"/>
      <c r="AT386" s="1"/>
      <c r="AU386" s="2">
        <f t="shared" si="217"/>
        <v>0</v>
      </c>
      <c r="AW386" s="1"/>
      <c r="AX386" s="1"/>
      <c r="AY386" s="1"/>
      <c r="AZ386" s="2">
        <f t="shared" si="214"/>
        <v>0</v>
      </c>
      <c r="BA386" s="2">
        <f>SUM(AF386,AH386,-AZ386,-Table110[[#This Row],[Sale Fee]])</f>
        <v>0</v>
      </c>
      <c r="BC386" s="1"/>
      <c r="BD386" s="1"/>
      <c r="BE386" s="1"/>
    </row>
    <row r="387" spans="1:57" x14ac:dyDescent="0.25">
      <c r="A387" s="1"/>
      <c r="B387" s="1"/>
      <c r="E387" s="4"/>
      <c r="F387" s="4"/>
      <c r="Q387" s="1"/>
      <c r="R387" s="1"/>
      <c r="S387" s="1">
        <f t="shared" si="213"/>
        <v>0</v>
      </c>
      <c r="U387" s="1"/>
      <c r="V387" s="1"/>
      <c r="W387" s="1">
        <f t="shared" si="198"/>
        <v>0</v>
      </c>
      <c r="X387" s="1"/>
      <c r="Y387" s="1"/>
      <c r="Z387" s="1">
        <f>Table110[[#This Row],[Quantity2]]*Table110[[#This Row],[U Cost]]</f>
        <v>0</v>
      </c>
      <c r="AB387" s="1"/>
      <c r="AC387" s="1"/>
      <c r="AD387" s="1">
        <f t="shared" si="215"/>
        <v>0</v>
      </c>
      <c r="AE387" s="1"/>
      <c r="AF387" s="1">
        <f>SUM(Table110[[#This Row],[Total 
Paid]:[Shipping 
Charged]])</f>
        <v>0</v>
      </c>
      <c r="AG387" s="1"/>
      <c r="AH387" s="1"/>
      <c r="AI387" s="1">
        <f t="shared" si="216"/>
        <v>0</v>
      </c>
      <c r="AK387" s="1"/>
      <c r="AL387" s="1"/>
      <c r="AM387" s="1"/>
      <c r="AN387" s="1"/>
      <c r="AP387" s="30"/>
      <c r="AQ387" s="1"/>
      <c r="AR387" s="1">
        <f t="shared" si="212"/>
        <v>0</v>
      </c>
      <c r="AS387" s="1"/>
      <c r="AT387" s="1"/>
      <c r="AU387" s="2">
        <f t="shared" si="217"/>
        <v>0</v>
      </c>
      <c r="AW387" s="1"/>
      <c r="AX387" s="1"/>
      <c r="AY387" s="1"/>
      <c r="AZ387" s="2">
        <f t="shared" si="214"/>
        <v>0</v>
      </c>
      <c r="BA387" s="2">
        <f>SUM(AF387,AH387,-AZ387,-Table110[[#This Row],[Sale Fee]])</f>
        <v>0</v>
      </c>
      <c r="BC387" s="1"/>
      <c r="BD387" s="1"/>
      <c r="BE387" s="1"/>
    </row>
    <row r="388" spans="1:57" x14ac:dyDescent="0.25">
      <c r="A388" s="1"/>
      <c r="B388" s="1"/>
      <c r="E388" s="4"/>
      <c r="F388" s="4"/>
      <c r="Q388" s="1"/>
      <c r="R388" s="1"/>
      <c r="S388" s="1">
        <f t="shared" si="213"/>
        <v>0</v>
      </c>
      <c r="U388" s="1"/>
      <c r="V388" s="1"/>
      <c r="W388" s="1">
        <f t="shared" si="198"/>
        <v>0</v>
      </c>
      <c r="X388" s="1"/>
      <c r="Y388" s="1"/>
      <c r="Z388" s="1">
        <f>Table110[[#This Row],[Quantity2]]*Table110[[#This Row],[U Cost]]</f>
        <v>0</v>
      </c>
      <c r="AB388" s="1"/>
      <c r="AC388" s="1"/>
      <c r="AD388" s="1">
        <f t="shared" si="215"/>
        <v>0</v>
      </c>
      <c r="AE388" s="1"/>
      <c r="AF388" s="1">
        <f>SUM(Table110[[#This Row],[Total 
Paid]:[Shipping 
Charged]])</f>
        <v>0</v>
      </c>
      <c r="AG388" s="1"/>
      <c r="AH388" s="1"/>
      <c r="AI388" s="1">
        <f t="shared" si="216"/>
        <v>0</v>
      </c>
      <c r="AK388" s="1"/>
      <c r="AL388" s="1"/>
      <c r="AM388" s="1"/>
      <c r="AN388" s="1"/>
      <c r="AP388" s="30"/>
      <c r="AQ388" s="1"/>
      <c r="AR388" s="1">
        <f t="shared" si="212"/>
        <v>0</v>
      </c>
      <c r="AS388" s="1"/>
      <c r="AT388" s="1"/>
      <c r="AU388" s="2">
        <f t="shared" si="217"/>
        <v>0</v>
      </c>
      <c r="AW388" s="1"/>
      <c r="AX388" s="1"/>
      <c r="AY388" s="1"/>
      <c r="AZ388" s="2">
        <f t="shared" si="214"/>
        <v>0</v>
      </c>
      <c r="BA388" s="2">
        <f>SUM(AF388,AH388,-AZ388,-Table110[[#This Row],[Sale Fee]])</f>
        <v>0</v>
      </c>
      <c r="BC388" s="1"/>
      <c r="BD388" s="1"/>
      <c r="BE388" s="1"/>
    </row>
    <row r="389" spans="1:57" x14ac:dyDescent="0.25">
      <c r="A389" s="1"/>
      <c r="B389" s="1"/>
      <c r="E389" s="4"/>
      <c r="F389" s="4"/>
      <c r="Q389" s="1"/>
      <c r="R389" s="1"/>
      <c r="S389" s="1">
        <f t="shared" si="213"/>
        <v>0</v>
      </c>
      <c r="U389" s="1"/>
      <c r="V389" s="1"/>
      <c r="W389" s="1">
        <f t="shared" si="198"/>
        <v>0</v>
      </c>
      <c r="X389" s="1"/>
      <c r="Y389" s="1"/>
      <c r="Z389" s="1">
        <f>Table110[[#This Row],[Quantity2]]*Table110[[#This Row],[U Cost]]</f>
        <v>0</v>
      </c>
      <c r="AB389" s="1"/>
      <c r="AC389" s="1"/>
      <c r="AD389" s="1">
        <f t="shared" si="215"/>
        <v>0</v>
      </c>
      <c r="AE389" s="1"/>
      <c r="AF389" s="1">
        <f>SUM(Table110[[#This Row],[Total 
Paid]:[Shipping 
Charged]])</f>
        <v>0</v>
      </c>
      <c r="AG389" s="1"/>
      <c r="AH389" s="1"/>
      <c r="AI389" s="1">
        <f t="shared" si="216"/>
        <v>0</v>
      </c>
      <c r="AK389" s="1"/>
      <c r="AL389" s="1"/>
      <c r="AM389" s="1"/>
      <c r="AN389" s="1"/>
      <c r="AP389" s="30"/>
      <c r="AQ389" s="1"/>
      <c r="AR389" s="1">
        <f t="shared" si="212"/>
        <v>0</v>
      </c>
      <c r="AS389" s="1"/>
      <c r="AT389" s="1"/>
      <c r="AU389" s="2">
        <f t="shared" si="217"/>
        <v>0</v>
      </c>
      <c r="AW389" s="1"/>
      <c r="AX389" s="1"/>
      <c r="AY389" s="1"/>
      <c r="AZ389" s="2">
        <f t="shared" si="214"/>
        <v>0</v>
      </c>
      <c r="BA389" s="2">
        <f>SUM(AF389,AH389,-AZ389,-Table110[[#This Row],[Sale Fee]])</f>
        <v>0</v>
      </c>
      <c r="BC389" s="1"/>
      <c r="BD389" s="1"/>
      <c r="BE389" s="1"/>
    </row>
    <row r="390" spans="1:57" x14ac:dyDescent="0.25">
      <c r="A390" s="1"/>
      <c r="B390" s="1"/>
      <c r="E390" s="4"/>
      <c r="F390" s="4"/>
      <c r="Q390" s="1"/>
      <c r="R390" s="1"/>
      <c r="S390" s="1">
        <f t="shared" si="213"/>
        <v>0</v>
      </c>
      <c r="U390" s="1"/>
      <c r="V390" s="1"/>
      <c r="W390" s="1">
        <f t="shared" si="198"/>
        <v>0</v>
      </c>
      <c r="X390" s="1"/>
      <c r="Y390" s="1"/>
      <c r="Z390" s="1">
        <f>Table110[[#This Row],[Quantity2]]*Table110[[#This Row],[U Cost]]</f>
        <v>0</v>
      </c>
      <c r="AB390" s="1"/>
      <c r="AC390" s="1"/>
      <c r="AD390" s="1">
        <f t="shared" si="215"/>
        <v>0</v>
      </c>
      <c r="AE390" s="1"/>
      <c r="AF390" s="1">
        <f>SUM(Table110[[#This Row],[Total 
Paid]:[Shipping 
Charged]])</f>
        <v>0</v>
      </c>
      <c r="AG390" s="1"/>
      <c r="AH390" s="1"/>
      <c r="AI390" s="1">
        <f t="shared" si="216"/>
        <v>0</v>
      </c>
      <c r="AK390" s="1"/>
      <c r="AL390" s="1"/>
      <c r="AM390" s="1"/>
      <c r="AN390" s="1"/>
      <c r="AP390" s="30"/>
      <c r="AQ390" s="1"/>
      <c r="AR390" s="1">
        <f t="shared" si="212"/>
        <v>0</v>
      </c>
      <c r="AS390" s="1"/>
      <c r="AT390" s="1"/>
      <c r="AU390" s="2">
        <f t="shared" si="217"/>
        <v>0</v>
      </c>
      <c r="AW390" s="1"/>
      <c r="AX390" s="1"/>
      <c r="AY390" s="1"/>
      <c r="AZ390" s="2">
        <f t="shared" si="214"/>
        <v>0</v>
      </c>
      <c r="BA390" s="2">
        <f>SUM(AF390,AH390,-AZ390,-Table110[[#This Row],[Sale Fee]])</f>
        <v>0</v>
      </c>
      <c r="BC390" s="1"/>
      <c r="BD390" s="1"/>
      <c r="BE390" s="1"/>
    </row>
    <row r="391" spans="1:57" x14ac:dyDescent="0.25">
      <c r="A391" s="1"/>
      <c r="B391" s="1"/>
      <c r="E391" s="4"/>
      <c r="F391" s="4"/>
      <c r="Q391" s="1"/>
      <c r="R391" s="1"/>
      <c r="S391" s="1">
        <f t="shared" si="213"/>
        <v>0</v>
      </c>
      <c r="U391" s="1"/>
      <c r="V391" s="1"/>
      <c r="W391" s="1">
        <f t="shared" si="198"/>
        <v>0</v>
      </c>
      <c r="X391" s="1"/>
      <c r="Y391" s="1"/>
      <c r="Z391" s="1">
        <f>Table110[[#This Row],[Quantity2]]*Table110[[#This Row],[U Cost]]</f>
        <v>0</v>
      </c>
      <c r="AB391" s="1"/>
      <c r="AC391" s="1"/>
      <c r="AD391" s="1">
        <f t="shared" si="215"/>
        <v>0</v>
      </c>
      <c r="AE391" s="1"/>
      <c r="AF391" s="1">
        <f>SUM(Table110[[#This Row],[Total 
Paid]:[Shipping 
Charged]])</f>
        <v>0</v>
      </c>
      <c r="AG391" s="1"/>
      <c r="AH391" s="1"/>
      <c r="AI391" s="1">
        <f t="shared" si="216"/>
        <v>0</v>
      </c>
      <c r="AK391" s="1"/>
      <c r="AL391" s="1"/>
      <c r="AM391" s="1"/>
      <c r="AN391" s="1"/>
      <c r="AP391" s="30"/>
      <c r="AQ391" s="1"/>
      <c r="AR391" s="1">
        <f t="shared" si="212"/>
        <v>0</v>
      </c>
      <c r="AS391" s="1"/>
      <c r="AT391" s="1"/>
      <c r="AU391" s="2">
        <f t="shared" si="217"/>
        <v>0</v>
      </c>
      <c r="AW391" s="1"/>
      <c r="AX391" s="1"/>
      <c r="AY391" s="1"/>
      <c r="AZ391" s="2">
        <f t="shared" si="214"/>
        <v>0</v>
      </c>
      <c r="BA391" s="2">
        <f>SUM(AF391,AH391,-AZ391,-Table110[[#This Row],[Sale Fee]])</f>
        <v>0</v>
      </c>
      <c r="BC391" s="1"/>
      <c r="BD391" s="1"/>
      <c r="BE391" s="1"/>
    </row>
    <row r="392" spans="1:57" x14ac:dyDescent="0.25">
      <c r="A392" s="1"/>
      <c r="B392" s="1"/>
      <c r="E392" s="4"/>
      <c r="F392" s="4"/>
      <c r="Q392" s="1"/>
      <c r="R392" s="1"/>
      <c r="S392" s="1">
        <f t="shared" si="213"/>
        <v>0</v>
      </c>
      <c r="U392" s="1"/>
      <c r="V392" s="1"/>
      <c r="W392" s="1">
        <f t="shared" si="198"/>
        <v>0</v>
      </c>
      <c r="X392" s="1"/>
      <c r="Y392" s="1"/>
      <c r="Z392" s="1">
        <f>Table110[[#This Row],[Quantity2]]*Table110[[#This Row],[U Cost]]</f>
        <v>0</v>
      </c>
      <c r="AB392" s="1"/>
      <c r="AC392" s="1"/>
      <c r="AD392" s="1">
        <f t="shared" si="215"/>
        <v>0</v>
      </c>
      <c r="AE392" s="1"/>
      <c r="AF392" s="1">
        <f>SUM(Table110[[#This Row],[Total 
Paid]:[Shipping 
Charged]])</f>
        <v>0</v>
      </c>
      <c r="AG392" s="1"/>
      <c r="AH392" s="1"/>
      <c r="AI392" s="1">
        <f t="shared" si="216"/>
        <v>0</v>
      </c>
      <c r="AK392" s="1"/>
      <c r="AL392" s="1"/>
      <c r="AM392" s="1"/>
      <c r="AN392" s="1"/>
      <c r="AP392" s="30"/>
      <c r="AQ392" s="1"/>
      <c r="AR392" s="1">
        <f t="shared" si="212"/>
        <v>0</v>
      </c>
      <c r="AS392" s="1"/>
      <c r="AT392" s="1"/>
      <c r="AU392" s="2">
        <f t="shared" si="217"/>
        <v>0</v>
      </c>
      <c r="AW392" s="1"/>
      <c r="AX392" s="1"/>
      <c r="AY392" s="1"/>
      <c r="AZ392" s="2">
        <f t="shared" si="214"/>
        <v>0</v>
      </c>
      <c r="BA392" s="2">
        <f>SUM(AF392,AH392,-AZ392,-Table110[[#This Row],[Sale Fee]])</f>
        <v>0</v>
      </c>
      <c r="BC392" s="1"/>
      <c r="BD392" s="1"/>
      <c r="BE392" s="1"/>
    </row>
    <row r="393" spans="1:57" x14ac:dyDescent="0.25">
      <c r="A393" s="1"/>
      <c r="B393" s="1"/>
      <c r="E393" s="4"/>
      <c r="F393" s="4"/>
      <c r="Q393" s="1"/>
      <c r="R393" s="1"/>
      <c r="S393" s="1">
        <f t="shared" si="213"/>
        <v>0</v>
      </c>
      <c r="U393" s="1"/>
      <c r="V393" s="1"/>
      <c r="W393" s="1">
        <f t="shared" si="198"/>
        <v>0</v>
      </c>
      <c r="X393" s="1"/>
      <c r="Y393" s="1"/>
      <c r="Z393" s="1">
        <f>Table110[[#This Row],[Quantity2]]*Table110[[#This Row],[U Cost]]</f>
        <v>0</v>
      </c>
      <c r="AB393" s="1"/>
      <c r="AC393" s="1"/>
      <c r="AD393" s="1">
        <f t="shared" si="215"/>
        <v>0</v>
      </c>
      <c r="AE393" s="1"/>
      <c r="AF393" s="1">
        <f>SUM(Table110[[#This Row],[Total 
Paid]:[Shipping 
Charged]])</f>
        <v>0</v>
      </c>
      <c r="AG393" s="1"/>
      <c r="AH393" s="1"/>
      <c r="AI393" s="1">
        <f t="shared" si="216"/>
        <v>0</v>
      </c>
      <c r="AK393" s="1"/>
      <c r="AL393" s="1"/>
      <c r="AM393" s="1"/>
      <c r="AN393" s="1"/>
      <c r="AP393" s="30"/>
      <c r="AQ393" s="1"/>
      <c r="AR393" s="1">
        <f t="shared" si="212"/>
        <v>0</v>
      </c>
      <c r="AS393" s="1"/>
      <c r="AT393" s="1"/>
      <c r="AU393" s="2">
        <f t="shared" si="217"/>
        <v>0</v>
      </c>
      <c r="AW393" s="1"/>
      <c r="AX393" s="1"/>
      <c r="AY393" s="1"/>
      <c r="AZ393" s="2">
        <f t="shared" si="214"/>
        <v>0</v>
      </c>
      <c r="BA393" s="2">
        <f>SUM(AF393,AH393,-AZ393,-Table110[[#This Row],[Sale Fee]])</f>
        <v>0</v>
      </c>
      <c r="BC393" s="1"/>
      <c r="BD393" s="1"/>
      <c r="BE393" s="1"/>
    </row>
    <row r="394" spans="1:57" x14ac:dyDescent="0.25">
      <c r="A394" s="1"/>
      <c r="B394" s="1"/>
      <c r="E394" s="4"/>
      <c r="F394" s="4"/>
      <c r="Q394" s="1"/>
      <c r="R394" s="1"/>
      <c r="S394" s="1">
        <f t="shared" si="213"/>
        <v>0</v>
      </c>
      <c r="U394" s="1"/>
      <c r="V394" s="1"/>
      <c r="W394" s="1">
        <f t="shared" si="198"/>
        <v>0</v>
      </c>
      <c r="X394" s="1"/>
      <c r="Y394" s="1"/>
      <c r="Z394" s="1">
        <f>Table110[[#This Row],[Quantity2]]*Table110[[#This Row],[U Cost]]</f>
        <v>0</v>
      </c>
      <c r="AB394" s="1"/>
      <c r="AC394" s="1"/>
      <c r="AD394" s="1">
        <f t="shared" si="215"/>
        <v>0</v>
      </c>
      <c r="AE394" s="1"/>
      <c r="AF394" s="1">
        <f>SUM(Table110[[#This Row],[Total 
Paid]:[Shipping 
Charged]])</f>
        <v>0</v>
      </c>
      <c r="AG394" s="1"/>
      <c r="AH394" s="1"/>
      <c r="AI394" s="1">
        <f t="shared" si="216"/>
        <v>0</v>
      </c>
      <c r="AK394" s="1"/>
      <c r="AL394" s="1"/>
      <c r="AM394" s="1"/>
      <c r="AN394" s="1"/>
      <c r="AP394" s="30"/>
      <c r="AQ394" s="1"/>
      <c r="AR394" s="1">
        <f t="shared" si="212"/>
        <v>0</v>
      </c>
      <c r="AS394" s="1"/>
      <c r="AT394" s="1"/>
      <c r="AU394" s="2">
        <f t="shared" si="217"/>
        <v>0</v>
      </c>
      <c r="AW394" s="1"/>
      <c r="AX394" s="1"/>
      <c r="AY394" s="1"/>
      <c r="AZ394" s="2">
        <f t="shared" si="214"/>
        <v>0</v>
      </c>
      <c r="BA394" s="2">
        <f>SUM(AF394,AH394,-AZ394,-Table110[[#This Row],[Sale Fee]])</f>
        <v>0</v>
      </c>
      <c r="BC394" s="1"/>
      <c r="BD394" s="1"/>
      <c r="BE394" s="1"/>
    </row>
    <row r="395" spans="1:57" x14ac:dyDescent="0.25">
      <c r="A395" s="1"/>
      <c r="B395" s="1"/>
      <c r="E395" s="4"/>
      <c r="F395" s="4"/>
      <c r="Q395" s="1"/>
      <c r="R395" s="1"/>
      <c r="S395" s="1">
        <f t="shared" si="213"/>
        <v>0</v>
      </c>
      <c r="U395" s="1"/>
      <c r="V395" s="1"/>
      <c r="W395" s="1">
        <f t="shared" si="198"/>
        <v>0</v>
      </c>
      <c r="X395" s="1"/>
      <c r="Y395" s="1"/>
      <c r="Z395" s="1">
        <f>Table110[[#This Row],[Quantity2]]*Table110[[#This Row],[U Cost]]</f>
        <v>0</v>
      </c>
      <c r="AB395" s="1"/>
      <c r="AC395" s="1"/>
      <c r="AD395" s="1">
        <f t="shared" si="215"/>
        <v>0</v>
      </c>
      <c r="AE395" s="1"/>
      <c r="AF395" s="1">
        <f>SUM(Table110[[#This Row],[Total 
Paid]:[Shipping 
Charged]])</f>
        <v>0</v>
      </c>
      <c r="AG395" s="1"/>
      <c r="AH395" s="1"/>
      <c r="AI395" s="1">
        <f t="shared" si="216"/>
        <v>0</v>
      </c>
      <c r="AK395" s="1"/>
      <c r="AL395" s="1"/>
      <c r="AM395" s="1"/>
      <c r="AN395" s="1"/>
      <c r="AP395" s="30"/>
      <c r="AQ395" s="1"/>
      <c r="AR395" s="1">
        <f t="shared" si="212"/>
        <v>0</v>
      </c>
      <c r="AS395" s="1"/>
      <c r="AT395" s="1"/>
      <c r="AU395" s="2">
        <f t="shared" si="217"/>
        <v>0</v>
      </c>
      <c r="AW395" s="1"/>
      <c r="AX395" s="1"/>
      <c r="AY395" s="1"/>
      <c r="AZ395" s="2">
        <f t="shared" si="214"/>
        <v>0</v>
      </c>
      <c r="BA395" s="2">
        <f>SUM(AF395,AH395,-AZ395,-Table110[[#This Row],[Sale Fee]])</f>
        <v>0</v>
      </c>
      <c r="BC395" s="1"/>
      <c r="BD395" s="1"/>
      <c r="BE395" s="1"/>
    </row>
    <row r="396" spans="1:57" x14ac:dyDescent="0.25">
      <c r="A396" s="1"/>
      <c r="B396" s="1"/>
      <c r="E396" s="4"/>
      <c r="F396" s="4"/>
      <c r="Q396" s="1"/>
      <c r="R396" s="1"/>
      <c r="S396" s="1">
        <f t="shared" si="213"/>
        <v>0</v>
      </c>
      <c r="U396" s="1"/>
      <c r="V396" s="1"/>
      <c r="W396" s="1">
        <f t="shared" si="198"/>
        <v>0</v>
      </c>
      <c r="X396" s="1"/>
      <c r="Y396" s="1"/>
      <c r="Z396" s="1">
        <f>Table110[[#This Row],[Quantity2]]*Table110[[#This Row],[U Cost]]</f>
        <v>0</v>
      </c>
      <c r="AB396" s="1"/>
      <c r="AC396" s="1"/>
      <c r="AD396" s="1">
        <f t="shared" si="215"/>
        <v>0</v>
      </c>
      <c r="AE396" s="1"/>
      <c r="AF396" s="1">
        <f>SUM(Table110[[#This Row],[Total 
Paid]:[Shipping 
Charged]])</f>
        <v>0</v>
      </c>
      <c r="AG396" s="1"/>
      <c r="AH396" s="1"/>
      <c r="AI396" s="1">
        <f t="shared" si="216"/>
        <v>0</v>
      </c>
      <c r="AK396" s="1"/>
      <c r="AL396" s="1"/>
      <c r="AM396" s="1"/>
      <c r="AN396" s="1"/>
      <c r="AP396" s="30"/>
      <c r="AQ396" s="1"/>
      <c r="AR396" s="1">
        <f t="shared" si="212"/>
        <v>0</v>
      </c>
      <c r="AS396" s="1"/>
      <c r="AT396" s="1"/>
      <c r="AU396" s="2">
        <f t="shared" si="217"/>
        <v>0</v>
      </c>
      <c r="AW396" s="1"/>
      <c r="AX396" s="1"/>
      <c r="AY396" s="1"/>
      <c r="AZ396" s="2">
        <f t="shared" si="214"/>
        <v>0</v>
      </c>
      <c r="BA396" s="2">
        <f>SUM(AF396,AH396,-AZ396,-Table110[[#This Row],[Sale Fee]])</f>
        <v>0</v>
      </c>
      <c r="BC396" s="1"/>
      <c r="BD396" s="1"/>
      <c r="BE396" s="1"/>
    </row>
    <row r="397" spans="1:57" x14ac:dyDescent="0.25">
      <c r="A397" s="1"/>
      <c r="B397" s="1"/>
      <c r="E397" s="4"/>
      <c r="F397" s="4"/>
      <c r="N397" s="49"/>
      <c r="Q397" s="1"/>
      <c r="R397" s="1"/>
      <c r="S397" s="1">
        <f t="shared" si="213"/>
        <v>0</v>
      </c>
      <c r="U397" s="1"/>
      <c r="V397" s="1"/>
      <c r="W397" s="1">
        <f t="shared" si="198"/>
        <v>0</v>
      </c>
      <c r="X397" s="1"/>
      <c r="Y397" s="1"/>
      <c r="Z397" s="1">
        <f>Table110[[#This Row],[Quantity2]]*Table110[[#This Row],[U Cost]]</f>
        <v>0</v>
      </c>
      <c r="AB397" s="1"/>
      <c r="AC397" s="1"/>
      <c r="AD397" s="1">
        <f t="shared" si="215"/>
        <v>0</v>
      </c>
      <c r="AE397" s="1"/>
      <c r="AF397" s="1">
        <f>SUM(Table110[[#This Row],[Total 
Paid]:[Shipping 
Charged]])</f>
        <v>0</v>
      </c>
      <c r="AG397" s="1"/>
      <c r="AH397" s="1"/>
      <c r="AI397" s="1">
        <f t="shared" si="216"/>
        <v>0</v>
      </c>
      <c r="AK397" s="1"/>
      <c r="AL397" s="1"/>
      <c r="AM397" s="1"/>
      <c r="AN397" s="1"/>
      <c r="AP397" s="30"/>
      <c r="AQ397" s="1"/>
      <c r="AR397" s="1">
        <f t="shared" si="212"/>
        <v>0</v>
      </c>
      <c r="AS397" s="1"/>
      <c r="AT397" s="1"/>
      <c r="AU397" s="2">
        <f t="shared" si="217"/>
        <v>0</v>
      </c>
      <c r="AW397" s="1"/>
      <c r="AX397" s="1"/>
      <c r="AY397" s="1"/>
      <c r="AZ397" s="2">
        <f t="shared" si="214"/>
        <v>0</v>
      </c>
      <c r="BA397" s="2">
        <f>SUM(AF397,AH397,-AZ397,-Table110[[#This Row],[Sale Fee]])</f>
        <v>0</v>
      </c>
      <c r="BC397" s="1"/>
      <c r="BD397" s="1"/>
      <c r="BE397" s="1"/>
    </row>
    <row r="398" spans="1:57" x14ac:dyDescent="0.25">
      <c r="A398" s="1"/>
      <c r="B398" s="1"/>
      <c r="E398" s="4"/>
      <c r="F398" s="4"/>
      <c r="N398" s="49"/>
      <c r="Q398" s="1"/>
      <c r="R398" s="1"/>
      <c r="S398" s="1">
        <f t="shared" si="213"/>
        <v>0</v>
      </c>
      <c r="U398" s="1"/>
      <c r="V398" s="1"/>
      <c r="W398" s="1">
        <f t="shared" si="198"/>
        <v>0</v>
      </c>
      <c r="X398" s="1"/>
      <c r="Y398" s="1"/>
      <c r="Z398" s="1">
        <f>Table110[[#This Row],[Quantity2]]*Table110[[#This Row],[U Cost]]</f>
        <v>0</v>
      </c>
      <c r="AB398" s="1"/>
      <c r="AC398" s="1"/>
      <c r="AD398" s="1">
        <f t="shared" si="215"/>
        <v>0</v>
      </c>
      <c r="AE398" s="1"/>
      <c r="AF398" s="1">
        <f>SUM(Table110[[#This Row],[Total 
Paid]:[Shipping 
Charged]])</f>
        <v>0</v>
      </c>
      <c r="AG398" s="1"/>
      <c r="AH398" s="1"/>
      <c r="AI398" s="1">
        <f t="shared" si="216"/>
        <v>0</v>
      </c>
      <c r="AK398" s="1"/>
      <c r="AL398" s="1"/>
      <c r="AM398" s="1"/>
      <c r="AN398" s="1"/>
      <c r="AP398" s="30"/>
      <c r="AQ398" s="1"/>
      <c r="AR398" s="1">
        <f t="shared" si="212"/>
        <v>0</v>
      </c>
      <c r="AS398" s="1"/>
      <c r="AT398" s="1"/>
      <c r="AU398" s="2">
        <f t="shared" si="217"/>
        <v>0</v>
      </c>
      <c r="AW398" s="1"/>
      <c r="AX398" s="1"/>
      <c r="AY398" s="1"/>
      <c r="AZ398" s="2">
        <f t="shared" si="214"/>
        <v>0</v>
      </c>
      <c r="BA398" s="2">
        <f>SUM(AF398,AH398,-AZ398,-Table110[[#This Row],[Sale Fee]])</f>
        <v>0</v>
      </c>
      <c r="BC398" s="1"/>
      <c r="BD398" s="1"/>
      <c r="BE398" s="1"/>
    </row>
    <row r="399" spans="1:57" x14ac:dyDescent="0.25">
      <c r="A399" s="1"/>
      <c r="B399" s="1"/>
      <c r="E399" s="4"/>
      <c r="F399" s="4"/>
      <c r="N399" s="49"/>
      <c r="Q399" s="1"/>
      <c r="R399" s="1"/>
      <c r="S399" s="1">
        <f t="shared" si="213"/>
        <v>0</v>
      </c>
      <c r="U399" s="1"/>
      <c r="V399" s="1"/>
      <c r="W399" s="1">
        <f t="shared" si="198"/>
        <v>0</v>
      </c>
      <c r="X399" s="1"/>
      <c r="Y399" s="1"/>
      <c r="Z399" s="1">
        <f>Table110[[#This Row],[Quantity2]]*Table110[[#This Row],[U Cost]]</f>
        <v>0</v>
      </c>
      <c r="AB399" s="1"/>
      <c r="AC399" s="1"/>
      <c r="AD399" s="1">
        <f t="shared" si="215"/>
        <v>0</v>
      </c>
      <c r="AE399" s="1"/>
      <c r="AF399" s="1">
        <f>SUM(Table110[[#This Row],[Total 
Paid]:[Shipping 
Charged]])</f>
        <v>0</v>
      </c>
      <c r="AG399" s="1"/>
      <c r="AH399" s="1"/>
      <c r="AI399" s="1">
        <f t="shared" si="216"/>
        <v>0</v>
      </c>
      <c r="AK399" s="1"/>
      <c r="AL399" s="1"/>
      <c r="AM399" s="1"/>
      <c r="AN399" s="1"/>
      <c r="AP399" s="30"/>
      <c r="AQ399" s="1"/>
      <c r="AR399" s="1">
        <f t="shared" si="212"/>
        <v>0</v>
      </c>
      <c r="AS399" s="1"/>
      <c r="AT399" s="1"/>
      <c r="AU399" s="2">
        <f t="shared" si="217"/>
        <v>0</v>
      </c>
      <c r="AW399" s="1"/>
      <c r="AX399" s="1"/>
      <c r="AY399" s="1"/>
      <c r="AZ399" s="2">
        <f t="shared" si="214"/>
        <v>0</v>
      </c>
      <c r="BA399" s="2">
        <f>SUM(AF399,AH399,-AZ399,-Table110[[#This Row],[Sale Fee]])</f>
        <v>0</v>
      </c>
      <c r="BC399" s="1"/>
      <c r="BD399" s="1"/>
      <c r="BE399" s="1"/>
    </row>
    <row r="400" spans="1:57" x14ac:dyDescent="0.25">
      <c r="A400" s="1"/>
      <c r="B400" s="1"/>
      <c r="E400" s="4"/>
      <c r="F400" s="4"/>
      <c r="N400" s="49"/>
      <c r="Q400" s="1"/>
      <c r="R400" s="1"/>
      <c r="S400" s="1">
        <f t="shared" si="213"/>
        <v>0</v>
      </c>
      <c r="U400" s="1"/>
      <c r="V400" s="1"/>
      <c r="W400" s="1">
        <f t="shared" si="198"/>
        <v>0</v>
      </c>
      <c r="X400" s="1"/>
      <c r="Y400" s="1"/>
      <c r="Z400" s="1">
        <f>Table110[[#This Row],[Quantity2]]*Table110[[#This Row],[U Cost]]</f>
        <v>0</v>
      </c>
      <c r="AB400" s="1"/>
      <c r="AC400" s="1"/>
      <c r="AD400" s="1">
        <f t="shared" si="215"/>
        <v>0</v>
      </c>
      <c r="AE400" s="1"/>
      <c r="AF400" s="1">
        <f>SUM(Table110[[#This Row],[Total 
Paid]:[Shipping 
Charged]])</f>
        <v>0</v>
      </c>
      <c r="AG400" s="1"/>
      <c r="AH400" s="1"/>
      <c r="AI400" s="1">
        <f t="shared" si="216"/>
        <v>0</v>
      </c>
      <c r="AK400" s="1"/>
      <c r="AL400" s="1"/>
      <c r="AM400" s="1"/>
      <c r="AN400" s="1"/>
      <c r="AP400" s="30"/>
      <c r="AQ400" s="1"/>
      <c r="AR400" s="1">
        <f t="shared" si="212"/>
        <v>0</v>
      </c>
      <c r="AS400" s="1"/>
      <c r="AT400" s="1"/>
      <c r="AU400" s="2">
        <f t="shared" si="217"/>
        <v>0</v>
      </c>
      <c r="AW400" s="1"/>
      <c r="AX400" s="1"/>
      <c r="AY400" s="1"/>
      <c r="AZ400" s="2">
        <f t="shared" si="214"/>
        <v>0</v>
      </c>
      <c r="BA400" s="2">
        <f>SUM(AF400,AH400,-AZ400,-Table110[[#This Row],[Sale Fee]])</f>
        <v>0</v>
      </c>
      <c r="BC400" s="1"/>
      <c r="BD400" s="1"/>
      <c r="BE400" s="1"/>
    </row>
    <row r="401" spans="1:57" x14ac:dyDescent="0.25">
      <c r="A401" s="1"/>
      <c r="B401" s="1"/>
      <c r="E401" s="4"/>
      <c r="F401" s="4"/>
      <c r="N401" s="49"/>
      <c r="Q401" s="1"/>
      <c r="R401" s="1"/>
      <c r="S401" s="1">
        <f t="shared" si="213"/>
        <v>0</v>
      </c>
      <c r="U401" s="1"/>
      <c r="V401" s="1"/>
      <c r="W401" s="1">
        <f t="shared" si="198"/>
        <v>0</v>
      </c>
      <c r="X401" s="1"/>
      <c r="Y401" s="1"/>
      <c r="Z401" s="1">
        <f>Table110[[#This Row],[Quantity2]]*Table110[[#This Row],[U Cost]]</f>
        <v>0</v>
      </c>
      <c r="AB401" s="1"/>
      <c r="AC401" s="1"/>
      <c r="AD401" s="1">
        <f t="shared" si="215"/>
        <v>0</v>
      </c>
      <c r="AE401" s="1"/>
      <c r="AF401" s="1">
        <f>SUM(Table110[[#This Row],[Total 
Paid]:[Shipping 
Charged]])</f>
        <v>0</v>
      </c>
      <c r="AG401" s="1"/>
      <c r="AH401" s="1"/>
      <c r="AI401" s="1">
        <f t="shared" si="216"/>
        <v>0</v>
      </c>
      <c r="AK401" s="1"/>
      <c r="AL401" s="1"/>
      <c r="AM401" s="1"/>
      <c r="AN401" s="1"/>
      <c r="AP401" s="30"/>
      <c r="AQ401" s="1"/>
      <c r="AR401" s="1">
        <f t="shared" si="212"/>
        <v>0</v>
      </c>
      <c r="AS401" s="1"/>
      <c r="AT401" s="1"/>
      <c r="AU401" s="2">
        <f t="shared" si="217"/>
        <v>0</v>
      </c>
      <c r="AW401" s="1"/>
      <c r="AX401" s="1"/>
      <c r="AY401" s="1"/>
      <c r="AZ401" s="2">
        <f t="shared" si="214"/>
        <v>0</v>
      </c>
      <c r="BA401" s="2">
        <f>SUM(AF401,AH401,-AZ401,-Table110[[#This Row],[Sale Fee]])</f>
        <v>0</v>
      </c>
      <c r="BC401" s="1"/>
      <c r="BD401" s="1"/>
      <c r="BE401" s="1"/>
    </row>
    <row r="402" spans="1:57" x14ac:dyDescent="0.25">
      <c r="A402" s="1"/>
      <c r="B402" s="1"/>
      <c r="E402" s="4"/>
      <c r="F402" s="4"/>
      <c r="N402" s="49"/>
      <c r="Q402" s="1"/>
      <c r="R402" s="1"/>
      <c r="S402" s="1">
        <f t="shared" si="213"/>
        <v>0</v>
      </c>
      <c r="U402" s="1"/>
      <c r="V402" s="1"/>
      <c r="W402" s="1">
        <f t="shared" si="198"/>
        <v>0</v>
      </c>
      <c r="X402" s="1"/>
      <c r="Y402" s="1"/>
      <c r="Z402" s="1">
        <f>Table110[[#This Row],[Quantity2]]*Table110[[#This Row],[U Cost]]</f>
        <v>0</v>
      </c>
      <c r="AB402" s="1"/>
      <c r="AC402" s="1"/>
      <c r="AD402" s="1">
        <f t="shared" si="215"/>
        <v>0</v>
      </c>
      <c r="AE402" s="1"/>
      <c r="AF402" s="1">
        <f>SUM(Table110[[#This Row],[Total 
Paid]:[Shipping 
Charged]])</f>
        <v>0</v>
      </c>
      <c r="AG402" s="1"/>
      <c r="AH402" s="1"/>
      <c r="AI402" s="1">
        <f t="shared" si="216"/>
        <v>0</v>
      </c>
      <c r="AK402" s="1"/>
      <c r="AL402" s="1"/>
      <c r="AM402" s="1"/>
      <c r="AN402" s="1"/>
      <c r="AP402" s="30"/>
      <c r="AQ402" s="1"/>
      <c r="AR402" s="1">
        <f t="shared" si="212"/>
        <v>0</v>
      </c>
      <c r="AS402" s="1"/>
      <c r="AT402" s="1"/>
      <c r="AU402" s="2">
        <f t="shared" si="217"/>
        <v>0</v>
      </c>
      <c r="AW402" s="1"/>
      <c r="AX402" s="1"/>
      <c r="AY402" s="1"/>
      <c r="AZ402" s="2">
        <f t="shared" si="214"/>
        <v>0</v>
      </c>
      <c r="BA402" s="2">
        <f>SUM(AF402,AH402,-AZ402,-Table110[[#This Row],[Sale Fee]])</f>
        <v>0</v>
      </c>
      <c r="BC402" s="1"/>
      <c r="BD402" s="1"/>
      <c r="BE402" s="1"/>
    </row>
    <row r="403" spans="1:57" x14ac:dyDescent="0.25">
      <c r="A403" s="1"/>
      <c r="B403" s="1"/>
      <c r="E403" s="4"/>
      <c r="F403" s="4"/>
      <c r="N403" s="49"/>
      <c r="Q403" s="1"/>
      <c r="R403" s="1"/>
      <c r="S403" s="1">
        <f t="shared" si="213"/>
        <v>0</v>
      </c>
      <c r="U403" s="1"/>
      <c r="V403" s="1"/>
      <c r="W403" s="1">
        <f t="shared" si="198"/>
        <v>0</v>
      </c>
      <c r="X403" s="1"/>
      <c r="Y403" s="1"/>
      <c r="Z403" s="1">
        <f>Table110[[#This Row],[Quantity2]]*Table110[[#This Row],[U Cost]]</f>
        <v>0</v>
      </c>
      <c r="AB403" s="1"/>
      <c r="AC403" s="1"/>
      <c r="AD403" s="1">
        <f t="shared" si="215"/>
        <v>0</v>
      </c>
      <c r="AE403" s="1"/>
      <c r="AF403" s="1">
        <f>SUM(Table110[[#This Row],[Total 
Paid]:[Shipping 
Charged]])</f>
        <v>0</v>
      </c>
      <c r="AG403" s="1"/>
      <c r="AH403" s="1"/>
      <c r="AI403" s="1">
        <f t="shared" si="216"/>
        <v>0</v>
      </c>
      <c r="AK403" s="1"/>
      <c r="AL403" s="1"/>
      <c r="AM403" s="1"/>
      <c r="AN403" s="1"/>
      <c r="AP403" s="30"/>
      <c r="AQ403" s="1"/>
      <c r="AR403" s="1">
        <f t="shared" si="212"/>
        <v>0</v>
      </c>
      <c r="AS403" s="1"/>
      <c r="AT403" s="1"/>
      <c r="AU403" s="2">
        <f t="shared" si="217"/>
        <v>0</v>
      </c>
      <c r="AW403" s="1"/>
      <c r="AX403" s="1"/>
      <c r="AY403" s="1"/>
      <c r="AZ403" s="2">
        <f t="shared" si="214"/>
        <v>0</v>
      </c>
      <c r="BA403" s="2">
        <f>SUM(AF403,AH403,-AZ403,-Table110[[#This Row],[Sale Fee]])</f>
        <v>0</v>
      </c>
      <c r="BC403" s="1"/>
      <c r="BD403" s="1"/>
      <c r="BE403" s="1"/>
    </row>
    <row r="404" spans="1:57" x14ac:dyDescent="0.25">
      <c r="A404" s="1"/>
      <c r="B404" s="1"/>
      <c r="E404" s="4"/>
      <c r="F404" s="4"/>
      <c r="Q404" s="1"/>
      <c r="R404" s="1"/>
      <c r="S404" s="1">
        <f t="shared" si="213"/>
        <v>0</v>
      </c>
      <c r="U404" s="1"/>
      <c r="V404" s="1"/>
      <c r="W404" s="1">
        <f t="shared" si="198"/>
        <v>0</v>
      </c>
      <c r="X404" s="1"/>
      <c r="Y404" s="1"/>
      <c r="Z404" s="1">
        <f>Table110[[#This Row],[Quantity2]]*Table110[[#This Row],[U Cost]]</f>
        <v>0</v>
      </c>
      <c r="AB404" s="1"/>
      <c r="AC404" s="1"/>
      <c r="AD404" s="1">
        <f t="shared" si="215"/>
        <v>0</v>
      </c>
      <c r="AE404" s="1"/>
      <c r="AF404" s="1">
        <f>SUM(Table110[[#This Row],[Total 
Paid]:[Shipping 
Charged]])</f>
        <v>0</v>
      </c>
      <c r="AG404" s="1"/>
      <c r="AH404" s="1"/>
      <c r="AI404" s="1">
        <f t="shared" si="216"/>
        <v>0</v>
      </c>
      <c r="AK404" s="1"/>
      <c r="AL404" s="1"/>
      <c r="AM404" s="1"/>
      <c r="AN404" s="1"/>
      <c r="AP404" s="30"/>
      <c r="AQ404" s="1"/>
      <c r="AR404" s="1">
        <f t="shared" si="212"/>
        <v>0</v>
      </c>
      <c r="AS404" s="1"/>
      <c r="AT404" s="1"/>
      <c r="AU404" s="2">
        <f t="shared" si="217"/>
        <v>0</v>
      </c>
      <c r="AW404" s="1"/>
      <c r="AX404" s="1"/>
      <c r="AY404" s="1"/>
      <c r="AZ404" s="2">
        <f t="shared" si="214"/>
        <v>0</v>
      </c>
      <c r="BA404" s="2">
        <f>SUM(AF404,AH404,-AZ404,-Table110[[#This Row],[Sale Fee]])</f>
        <v>0</v>
      </c>
      <c r="BC404" s="1"/>
      <c r="BD404" s="1"/>
      <c r="BE404" s="1"/>
    </row>
    <row r="405" spans="1:57" x14ac:dyDescent="0.25">
      <c r="A405" s="1"/>
      <c r="B405" s="1"/>
      <c r="E405" s="4"/>
      <c r="F405" s="4"/>
      <c r="N405" s="49"/>
      <c r="Q405" s="1"/>
      <c r="R405" s="1"/>
      <c r="S405" s="1">
        <f t="shared" si="213"/>
        <v>0</v>
      </c>
      <c r="U405" s="1"/>
      <c r="V405" s="1"/>
      <c r="W405" s="1">
        <f t="shared" si="198"/>
        <v>0</v>
      </c>
      <c r="X405" s="1"/>
      <c r="Y405" s="1"/>
      <c r="Z405" s="1">
        <f>Table110[[#This Row],[Quantity2]]*Table110[[#This Row],[U Cost]]</f>
        <v>0</v>
      </c>
      <c r="AB405" s="1"/>
      <c r="AC405" s="1"/>
      <c r="AD405" s="1">
        <f t="shared" si="215"/>
        <v>0</v>
      </c>
      <c r="AE405" s="1"/>
      <c r="AF405" s="1">
        <f>SUM(Table110[[#This Row],[Total 
Paid]:[Shipping 
Charged]])</f>
        <v>0</v>
      </c>
      <c r="AG405" s="1"/>
      <c r="AH405" s="1"/>
      <c r="AI405" s="1">
        <f t="shared" si="216"/>
        <v>0</v>
      </c>
      <c r="AK405" s="1"/>
      <c r="AL405" s="1"/>
      <c r="AM405" s="1"/>
      <c r="AN405" s="1"/>
      <c r="AP405" s="30"/>
      <c r="AQ405" s="1"/>
      <c r="AR405" s="1">
        <f t="shared" si="212"/>
        <v>0</v>
      </c>
      <c r="AS405" s="1"/>
      <c r="AT405" s="1"/>
      <c r="AU405" s="2">
        <f t="shared" si="217"/>
        <v>0</v>
      </c>
      <c r="AW405" s="1"/>
      <c r="AX405" s="1"/>
      <c r="AY405" s="1"/>
      <c r="AZ405" s="2">
        <f t="shared" si="214"/>
        <v>0</v>
      </c>
      <c r="BA405" s="2">
        <f>SUM(AF405,AH405,-AZ405,-Table110[[#This Row],[Sale Fee]])</f>
        <v>0</v>
      </c>
      <c r="BC405" s="1"/>
      <c r="BD405" s="1"/>
      <c r="BE405" s="1"/>
    </row>
    <row r="406" spans="1:57" x14ac:dyDescent="0.25">
      <c r="A406" s="1"/>
      <c r="B406" s="1"/>
      <c r="E406" s="4"/>
      <c r="F406" s="4"/>
      <c r="N406" s="49"/>
      <c r="Q406" s="1"/>
      <c r="R406" s="1"/>
      <c r="S406" s="1">
        <f t="shared" si="213"/>
        <v>0</v>
      </c>
      <c r="U406" s="1"/>
      <c r="V406" s="1"/>
      <c r="W406" s="1">
        <f t="shared" si="198"/>
        <v>0</v>
      </c>
      <c r="X406" s="1"/>
      <c r="Y406" s="1"/>
      <c r="Z406" s="1">
        <f>Table110[[#This Row],[Quantity2]]*Table110[[#This Row],[U Cost]]</f>
        <v>0</v>
      </c>
      <c r="AB406" s="1"/>
      <c r="AC406" s="1"/>
      <c r="AD406" s="1">
        <f t="shared" si="215"/>
        <v>0</v>
      </c>
      <c r="AE406" s="1"/>
      <c r="AF406" s="1">
        <f>SUM(Table110[[#This Row],[Total 
Paid]:[Shipping 
Charged]])</f>
        <v>0</v>
      </c>
      <c r="AG406" s="1"/>
      <c r="AH406" s="1"/>
      <c r="AI406" s="1">
        <f t="shared" si="216"/>
        <v>0</v>
      </c>
      <c r="AK406" s="1"/>
      <c r="AL406" s="1"/>
      <c r="AM406" s="1"/>
      <c r="AN406" s="1"/>
      <c r="AP406" s="30"/>
      <c r="AQ406" s="1"/>
      <c r="AR406" s="1">
        <f t="shared" si="212"/>
        <v>0</v>
      </c>
      <c r="AS406" s="1"/>
      <c r="AT406" s="1"/>
      <c r="AU406" s="2">
        <f t="shared" si="217"/>
        <v>0</v>
      </c>
      <c r="AW406" s="1"/>
      <c r="AX406" s="1"/>
      <c r="AY406" s="1"/>
      <c r="AZ406" s="2">
        <f t="shared" si="214"/>
        <v>0</v>
      </c>
      <c r="BA406" s="2">
        <f>SUM(AF406,AH406,-AZ406,-Table110[[#This Row],[Sale Fee]])</f>
        <v>0</v>
      </c>
      <c r="BC406" s="1"/>
      <c r="BD406" s="1"/>
      <c r="BE406" s="1"/>
    </row>
    <row r="407" spans="1:57" x14ac:dyDescent="0.25">
      <c r="A407" s="1"/>
      <c r="B407" s="1"/>
      <c r="E407" s="4"/>
      <c r="F407" s="4"/>
      <c r="N407" s="49"/>
      <c r="Q407" s="1"/>
      <c r="R407" s="1"/>
      <c r="S407" s="1">
        <f t="shared" si="213"/>
        <v>0</v>
      </c>
      <c r="U407" s="1"/>
      <c r="V407" s="1"/>
      <c r="W407" s="1">
        <f t="shared" si="198"/>
        <v>0</v>
      </c>
      <c r="X407" s="1"/>
      <c r="Y407" s="1"/>
      <c r="Z407" s="1">
        <f>Table110[[#This Row],[Quantity2]]*Table110[[#This Row],[U Cost]]</f>
        <v>0</v>
      </c>
      <c r="AB407" s="1"/>
      <c r="AC407" s="1"/>
      <c r="AD407" s="1">
        <f t="shared" si="215"/>
        <v>0</v>
      </c>
      <c r="AE407" s="1"/>
      <c r="AF407" s="1">
        <f>SUM(Table110[[#This Row],[Total 
Paid]:[Shipping 
Charged]])</f>
        <v>0</v>
      </c>
      <c r="AG407" s="1"/>
      <c r="AH407" s="1"/>
      <c r="AI407" s="1">
        <f t="shared" si="216"/>
        <v>0</v>
      </c>
      <c r="AK407" s="1"/>
      <c r="AL407" s="1"/>
      <c r="AM407" s="1"/>
      <c r="AN407" s="1"/>
      <c r="AP407" s="30"/>
      <c r="AQ407" s="1"/>
      <c r="AR407" s="1">
        <f t="shared" si="212"/>
        <v>0</v>
      </c>
      <c r="AS407" s="1"/>
      <c r="AT407" s="1"/>
      <c r="AU407" s="2">
        <f t="shared" si="217"/>
        <v>0</v>
      </c>
      <c r="AW407" s="1"/>
      <c r="AX407" s="1"/>
      <c r="AY407" s="1"/>
      <c r="AZ407" s="2">
        <f t="shared" si="214"/>
        <v>0</v>
      </c>
      <c r="BA407" s="2">
        <f>SUM(AF407,AH407,-AZ407,-Table110[[#This Row],[Sale Fee]])</f>
        <v>0</v>
      </c>
      <c r="BC407" s="1"/>
      <c r="BD407" s="1"/>
      <c r="BE407" s="1"/>
    </row>
    <row r="408" spans="1:57" x14ac:dyDescent="0.25">
      <c r="A408" s="1"/>
      <c r="B408" s="1"/>
      <c r="E408" s="4"/>
      <c r="F408" s="4"/>
      <c r="N408" s="49"/>
      <c r="Q408" s="1"/>
      <c r="R408" s="1"/>
      <c r="S408" s="1">
        <f t="shared" si="213"/>
        <v>0</v>
      </c>
      <c r="U408" s="1"/>
      <c r="V408" s="1"/>
      <c r="W408" s="1">
        <f t="shared" si="198"/>
        <v>0</v>
      </c>
      <c r="X408" s="1"/>
      <c r="Y408" s="1"/>
      <c r="Z408" s="1">
        <f>Table110[[#This Row],[Quantity2]]*Table110[[#This Row],[U Cost]]</f>
        <v>0</v>
      </c>
      <c r="AB408" s="1"/>
      <c r="AC408" s="1"/>
      <c r="AD408" s="1">
        <f t="shared" si="215"/>
        <v>0</v>
      </c>
      <c r="AE408" s="1"/>
      <c r="AF408" s="1">
        <f>SUM(Table110[[#This Row],[Total 
Paid]:[Shipping 
Charged]])</f>
        <v>0</v>
      </c>
      <c r="AG408" s="1"/>
      <c r="AH408" s="1"/>
      <c r="AI408" s="1">
        <f t="shared" si="216"/>
        <v>0</v>
      </c>
      <c r="AK408" s="1"/>
      <c r="AL408" s="1"/>
      <c r="AM408" s="1"/>
      <c r="AN408" s="1"/>
      <c r="AP408" s="30"/>
      <c r="AQ408" s="1"/>
      <c r="AR408" s="1">
        <f t="shared" si="212"/>
        <v>0</v>
      </c>
      <c r="AS408" s="1"/>
      <c r="AT408" s="1"/>
      <c r="AU408" s="2">
        <f t="shared" si="217"/>
        <v>0</v>
      </c>
      <c r="AW408" s="1"/>
      <c r="AX408" s="1"/>
      <c r="AY408" s="1"/>
      <c r="AZ408" s="2">
        <f t="shared" si="214"/>
        <v>0</v>
      </c>
      <c r="BA408" s="2">
        <f>SUM(AF408,AH408,-AZ408,-Table110[[#This Row],[Sale Fee]])</f>
        <v>0</v>
      </c>
      <c r="BC408" s="1"/>
      <c r="BD408" s="1"/>
      <c r="BE408" s="1"/>
    </row>
    <row r="409" spans="1:57" x14ac:dyDescent="0.25">
      <c r="A409" s="1"/>
      <c r="B409" s="1"/>
      <c r="E409" s="4"/>
      <c r="F409" s="4"/>
      <c r="N409" s="49"/>
      <c r="Q409" s="1"/>
      <c r="R409" s="1"/>
      <c r="S409" s="1">
        <f t="shared" si="213"/>
        <v>0</v>
      </c>
      <c r="U409" s="1"/>
      <c r="V409" s="1"/>
      <c r="W409" s="1">
        <f t="shared" si="198"/>
        <v>0</v>
      </c>
      <c r="X409" s="1"/>
      <c r="Y409" s="1"/>
      <c r="Z409" s="1">
        <f>Table110[[#This Row],[Quantity2]]*Table110[[#This Row],[U Cost]]</f>
        <v>0</v>
      </c>
      <c r="AB409" s="1"/>
      <c r="AC409" s="1"/>
      <c r="AD409" s="1">
        <f t="shared" si="215"/>
        <v>0</v>
      </c>
      <c r="AE409" s="1"/>
      <c r="AF409" s="1">
        <f>SUM(Table110[[#This Row],[Total 
Paid]:[Shipping 
Charged]])</f>
        <v>0</v>
      </c>
      <c r="AG409" s="1"/>
      <c r="AH409" s="1"/>
      <c r="AI409" s="1">
        <f t="shared" si="216"/>
        <v>0</v>
      </c>
      <c r="AK409" s="1"/>
      <c r="AL409" s="1"/>
      <c r="AM409" s="1"/>
      <c r="AN409" s="1"/>
      <c r="AP409" s="30"/>
      <c r="AQ409" s="1"/>
      <c r="AR409" s="1">
        <f t="shared" si="212"/>
        <v>0</v>
      </c>
      <c r="AS409" s="1"/>
      <c r="AT409" s="1"/>
      <c r="AU409" s="2">
        <f t="shared" si="217"/>
        <v>0</v>
      </c>
      <c r="AW409" s="1"/>
      <c r="AX409" s="1"/>
      <c r="AY409" s="1"/>
      <c r="AZ409" s="2">
        <f t="shared" si="214"/>
        <v>0</v>
      </c>
      <c r="BA409" s="2">
        <f>SUM(AF409,AH409,-AZ409,-Table110[[#This Row],[Sale Fee]])</f>
        <v>0</v>
      </c>
      <c r="BC409" s="1"/>
      <c r="BD409" s="1"/>
      <c r="BE409" s="1"/>
    </row>
    <row r="410" spans="1:57" x14ac:dyDescent="0.25">
      <c r="A410" s="1"/>
      <c r="B410" s="1"/>
      <c r="E410" s="4"/>
      <c r="F410" s="4"/>
      <c r="Q410" s="1"/>
      <c r="R410" s="1"/>
      <c r="S410" s="1">
        <f t="shared" si="213"/>
        <v>0</v>
      </c>
      <c r="U410" s="1"/>
      <c r="V410" s="1"/>
      <c r="W410" s="1">
        <f t="shared" si="198"/>
        <v>0</v>
      </c>
      <c r="X410" s="1"/>
      <c r="Y410" s="1"/>
      <c r="Z410" s="1">
        <f>Table110[[#This Row],[Quantity2]]*Table110[[#This Row],[U Cost]]</f>
        <v>0</v>
      </c>
      <c r="AB410" s="1"/>
      <c r="AC410" s="1"/>
      <c r="AD410" s="1">
        <f t="shared" si="215"/>
        <v>0</v>
      </c>
      <c r="AE410" s="1"/>
      <c r="AF410" s="1">
        <f>SUM(Table110[[#This Row],[Total 
Paid]:[Shipping 
Charged]])</f>
        <v>0</v>
      </c>
      <c r="AG410" s="1"/>
      <c r="AH410" s="1"/>
      <c r="AI410" s="1">
        <f t="shared" si="216"/>
        <v>0</v>
      </c>
      <c r="AK410" s="1"/>
      <c r="AL410" s="1"/>
      <c r="AM410" s="1"/>
      <c r="AN410" s="1"/>
      <c r="AP410" s="30"/>
      <c r="AQ410" s="1"/>
      <c r="AR410" s="1">
        <f t="shared" si="212"/>
        <v>0</v>
      </c>
      <c r="AS410" s="1"/>
      <c r="AT410" s="1"/>
      <c r="AU410" s="2">
        <f t="shared" si="217"/>
        <v>0</v>
      </c>
      <c r="AW410" s="1"/>
      <c r="AX410" s="1"/>
      <c r="AY410" s="1"/>
      <c r="AZ410" s="2">
        <f t="shared" si="214"/>
        <v>0</v>
      </c>
      <c r="BA410" s="2">
        <f>SUM(AF410,AH410,-AZ410,-Table110[[#This Row],[Sale Fee]])</f>
        <v>0</v>
      </c>
      <c r="BC410" s="1"/>
      <c r="BD410" s="1"/>
      <c r="BE410" s="1"/>
    </row>
    <row r="411" spans="1:57" x14ac:dyDescent="0.25">
      <c r="A411" s="1"/>
      <c r="B411" s="1"/>
      <c r="E411" s="4"/>
      <c r="F411" s="4"/>
      <c r="Q411" s="1"/>
      <c r="R411" s="1"/>
      <c r="S411" s="1">
        <f t="shared" si="213"/>
        <v>0</v>
      </c>
      <c r="U411" s="1"/>
      <c r="V411" s="1"/>
      <c r="W411" s="1">
        <f t="shared" si="198"/>
        <v>0</v>
      </c>
      <c r="X411" s="1"/>
      <c r="Y411" s="1"/>
      <c r="Z411" s="1">
        <f>Table110[[#This Row],[Quantity2]]*Table110[[#This Row],[U Cost]]</f>
        <v>0</v>
      </c>
      <c r="AB411" s="1"/>
      <c r="AC411" s="1"/>
      <c r="AD411" s="1">
        <f t="shared" si="215"/>
        <v>0</v>
      </c>
      <c r="AE411" s="1"/>
      <c r="AF411" s="1">
        <f>SUM(Table110[[#This Row],[Total 
Paid]:[Shipping 
Charged]])</f>
        <v>0</v>
      </c>
      <c r="AG411" s="1"/>
      <c r="AH411" s="1"/>
      <c r="AI411" s="1">
        <f t="shared" si="216"/>
        <v>0</v>
      </c>
      <c r="AK411" s="1"/>
      <c r="AL411" s="1"/>
      <c r="AM411" s="1"/>
      <c r="AN411" s="1"/>
      <c r="AP411" s="30"/>
      <c r="AQ411" s="1"/>
      <c r="AR411" s="1">
        <f t="shared" si="212"/>
        <v>0</v>
      </c>
      <c r="AS411" s="1"/>
      <c r="AT411" s="1"/>
      <c r="AU411" s="2">
        <f t="shared" si="217"/>
        <v>0</v>
      </c>
      <c r="AW411" s="1"/>
      <c r="AX411" s="1"/>
      <c r="AY411" s="1"/>
      <c r="AZ411" s="2">
        <f t="shared" si="214"/>
        <v>0</v>
      </c>
      <c r="BA411" s="2">
        <f>SUM(AF411,AH411,-AZ411,-Table110[[#This Row],[Sale Fee]])</f>
        <v>0</v>
      </c>
      <c r="BC411" s="1"/>
      <c r="BD411" s="1"/>
      <c r="BE411" s="1"/>
    </row>
    <row r="412" spans="1:57" x14ac:dyDescent="0.25">
      <c r="A412" s="1"/>
      <c r="B412" s="1"/>
      <c r="E412" s="4"/>
      <c r="F412" s="4"/>
      <c r="Q412" s="1"/>
      <c r="R412" s="1"/>
      <c r="S412" s="1">
        <f t="shared" si="213"/>
        <v>0</v>
      </c>
      <c r="U412" s="1"/>
      <c r="V412" s="1"/>
      <c r="W412" s="1">
        <f t="shared" si="198"/>
        <v>0</v>
      </c>
      <c r="X412" s="1"/>
      <c r="Y412" s="1"/>
      <c r="Z412" s="1">
        <f>Table110[[#This Row],[Quantity2]]*Table110[[#This Row],[U Cost]]</f>
        <v>0</v>
      </c>
      <c r="AB412" s="1"/>
      <c r="AC412" s="1"/>
      <c r="AD412" s="1">
        <f t="shared" si="215"/>
        <v>0</v>
      </c>
      <c r="AE412" s="1"/>
      <c r="AF412" s="1">
        <f>SUM(Table110[[#This Row],[Total 
Paid]:[Shipping 
Charged]])</f>
        <v>0</v>
      </c>
      <c r="AG412" s="1"/>
      <c r="AH412" s="1"/>
      <c r="AI412" s="1">
        <f t="shared" si="216"/>
        <v>0</v>
      </c>
      <c r="AK412" s="1"/>
      <c r="AL412" s="1"/>
      <c r="AM412" s="1"/>
      <c r="AN412" s="1"/>
      <c r="AP412" s="30"/>
      <c r="AQ412" s="1"/>
      <c r="AR412" s="1">
        <f t="shared" si="212"/>
        <v>0</v>
      </c>
      <c r="AS412" s="1"/>
      <c r="AT412" s="1"/>
      <c r="AU412" s="2">
        <f t="shared" si="217"/>
        <v>0</v>
      </c>
      <c r="AW412" s="1"/>
      <c r="AX412" s="1"/>
      <c r="AY412" s="1"/>
      <c r="AZ412" s="2">
        <f t="shared" si="214"/>
        <v>0</v>
      </c>
      <c r="BA412" s="2">
        <f>SUM(AF412,AH412,-AZ412,-Table110[[#This Row],[Sale Fee]])</f>
        <v>0</v>
      </c>
      <c r="BC412" s="1"/>
      <c r="BD412" s="1"/>
      <c r="BE412" s="1"/>
    </row>
    <row r="413" spans="1:57" x14ac:dyDescent="0.25">
      <c r="A413" s="1"/>
      <c r="B413" s="1"/>
      <c r="E413" s="4"/>
      <c r="F413" s="4"/>
      <c r="Q413" s="1"/>
      <c r="R413" s="1"/>
      <c r="S413" s="1">
        <f t="shared" si="213"/>
        <v>0</v>
      </c>
      <c r="U413" s="1"/>
      <c r="V413" s="1"/>
      <c r="W413" s="1">
        <f t="shared" si="198"/>
        <v>0</v>
      </c>
      <c r="X413" s="1"/>
      <c r="Y413" s="1"/>
      <c r="Z413" s="1">
        <f>Table110[[#This Row],[Quantity2]]*Table110[[#This Row],[U Cost]]</f>
        <v>0</v>
      </c>
      <c r="AB413" s="1"/>
      <c r="AC413" s="1"/>
      <c r="AD413" s="1">
        <f t="shared" si="215"/>
        <v>0</v>
      </c>
      <c r="AE413" s="1"/>
      <c r="AF413" s="1">
        <f>SUM(Table110[[#This Row],[Total 
Paid]:[Shipping 
Charged]])</f>
        <v>0</v>
      </c>
      <c r="AG413" s="1"/>
      <c r="AH413" s="1"/>
      <c r="AI413" s="1">
        <f t="shared" si="216"/>
        <v>0</v>
      </c>
      <c r="AK413" s="1"/>
      <c r="AL413" s="1"/>
      <c r="AM413" s="1"/>
      <c r="AN413" s="1"/>
      <c r="AP413" s="30"/>
      <c r="AQ413" s="1"/>
      <c r="AR413" s="1">
        <f t="shared" ref="AR413:AR715" si="218">AQ413*AP413</f>
        <v>0</v>
      </c>
      <c r="AS413" s="1"/>
      <c r="AT413" s="1"/>
      <c r="AU413" s="2">
        <f t="shared" si="217"/>
        <v>0</v>
      </c>
      <c r="AW413" s="1"/>
      <c r="AX413" s="1"/>
      <c r="AY413" s="1"/>
      <c r="AZ413" s="2">
        <f t="shared" si="214"/>
        <v>0</v>
      </c>
      <c r="BA413" s="2">
        <f>SUM(AF413,AH413,-AZ413,-Table110[[#This Row],[Sale Fee]])</f>
        <v>0</v>
      </c>
      <c r="BC413" s="1"/>
      <c r="BD413" s="1"/>
      <c r="BE413" s="1"/>
    </row>
    <row r="414" spans="1:57" x14ac:dyDescent="0.25">
      <c r="A414" s="1"/>
      <c r="B414" s="1"/>
      <c r="E414" s="4"/>
      <c r="F414" s="4"/>
      <c r="N414" s="49"/>
      <c r="Q414" s="1"/>
      <c r="R414" s="1"/>
      <c r="S414" s="1">
        <f t="shared" si="213"/>
        <v>0</v>
      </c>
      <c r="U414" s="1"/>
      <c r="V414" s="1"/>
      <c r="W414" s="1">
        <f t="shared" si="198"/>
        <v>0</v>
      </c>
      <c r="X414" s="1"/>
      <c r="Y414" s="1"/>
      <c r="Z414" s="1">
        <f>Table110[[#This Row],[Quantity2]]*Table110[[#This Row],[U Cost]]</f>
        <v>0</v>
      </c>
      <c r="AB414" s="1"/>
      <c r="AC414" s="1"/>
      <c r="AD414" s="1">
        <f t="shared" si="215"/>
        <v>0</v>
      </c>
      <c r="AE414" s="1"/>
      <c r="AF414" s="1">
        <f>SUM(Table110[[#This Row],[Total 
Paid]:[Shipping 
Charged]])</f>
        <v>0</v>
      </c>
      <c r="AG414" s="1"/>
      <c r="AH414" s="1"/>
      <c r="AI414" s="1">
        <f t="shared" si="216"/>
        <v>0</v>
      </c>
      <c r="AK414" s="1"/>
      <c r="AL414" s="1"/>
      <c r="AM414" s="1"/>
      <c r="AN414" s="1"/>
      <c r="AP414" s="30"/>
      <c r="AQ414" s="1"/>
      <c r="AR414" s="1">
        <f t="shared" si="218"/>
        <v>0</v>
      </c>
      <c r="AS414" s="1"/>
      <c r="AT414" s="1"/>
      <c r="AU414" s="2">
        <f t="shared" si="217"/>
        <v>0</v>
      </c>
      <c r="AW414" s="1"/>
      <c r="AX414" s="1"/>
      <c r="AY414" s="1"/>
      <c r="AZ414" s="2">
        <f t="shared" si="214"/>
        <v>0</v>
      </c>
      <c r="BA414" s="2">
        <f>SUM(AF414,AH414,-AZ414,-Table110[[#This Row],[Sale Fee]])</f>
        <v>0</v>
      </c>
      <c r="BC414" s="1"/>
      <c r="BD414" s="1"/>
      <c r="BE414" s="1"/>
    </row>
    <row r="415" spans="1:57" x14ac:dyDescent="0.25">
      <c r="A415" s="1"/>
      <c r="B415" s="1"/>
      <c r="E415" s="4"/>
      <c r="F415" s="4"/>
      <c r="Q415" s="1"/>
      <c r="R415" s="1"/>
      <c r="S415" s="1">
        <f t="shared" si="213"/>
        <v>0</v>
      </c>
      <c r="U415" s="1"/>
      <c r="V415" s="1"/>
      <c r="W415" s="1">
        <f t="shared" si="198"/>
        <v>0</v>
      </c>
      <c r="X415" s="1"/>
      <c r="Y415" s="1"/>
      <c r="Z415" s="1">
        <f>Table110[[#This Row],[Quantity2]]*Table110[[#This Row],[U Cost]]</f>
        <v>0</v>
      </c>
      <c r="AB415" s="1"/>
      <c r="AC415" s="1"/>
      <c r="AD415" s="1">
        <f t="shared" si="215"/>
        <v>0</v>
      </c>
      <c r="AE415" s="1"/>
      <c r="AF415" s="1">
        <f>SUM(Table110[[#This Row],[Total 
Paid]:[Shipping 
Charged]])</f>
        <v>0</v>
      </c>
      <c r="AG415" s="1"/>
      <c r="AH415" s="1"/>
      <c r="AI415" s="1">
        <f t="shared" si="216"/>
        <v>0</v>
      </c>
      <c r="AK415" s="1"/>
      <c r="AL415" s="1"/>
      <c r="AM415" s="1"/>
      <c r="AN415" s="1"/>
      <c r="AP415" s="30"/>
      <c r="AQ415" s="1"/>
      <c r="AR415" s="1">
        <f t="shared" si="218"/>
        <v>0</v>
      </c>
      <c r="AS415" s="1"/>
      <c r="AT415" s="1"/>
      <c r="AU415" s="2">
        <f t="shared" si="217"/>
        <v>0</v>
      </c>
      <c r="AW415" s="1"/>
      <c r="AX415" s="1"/>
      <c r="AY415" s="1"/>
      <c r="AZ415" s="2">
        <f t="shared" si="214"/>
        <v>0</v>
      </c>
      <c r="BA415" s="2">
        <f>SUM(AF415,AH415,-AZ415,-Table110[[#This Row],[Sale Fee]])</f>
        <v>0</v>
      </c>
      <c r="BC415" s="1"/>
      <c r="BD415" s="1"/>
      <c r="BE415" s="1"/>
    </row>
    <row r="416" spans="1:57" x14ac:dyDescent="0.25">
      <c r="A416" s="1"/>
      <c r="B416" s="1"/>
      <c r="E416" s="4"/>
      <c r="F416" s="4"/>
      <c r="Q416" s="1"/>
      <c r="R416" s="1"/>
      <c r="S416" s="1">
        <f t="shared" si="213"/>
        <v>0</v>
      </c>
      <c r="U416" s="1"/>
      <c r="V416" s="1"/>
      <c r="W416" s="1">
        <f t="shared" si="198"/>
        <v>0</v>
      </c>
      <c r="X416" s="1"/>
      <c r="Y416" s="1"/>
      <c r="Z416" s="1">
        <f>Table110[[#This Row],[Quantity2]]*Table110[[#This Row],[U Cost]]</f>
        <v>0</v>
      </c>
      <c r="AB416" s="1"/>
      <c r="AC416" s="1"/>
      <c r="AD416" s="1">
        <f t="shared" si="215"/>
        <v>0</v>
      </c>
      <c r="AE416" s="1"/>
      <c r="AF416" s="1">
        <f>SUM(Table110[[#This Row],[Total 
Paid]:[Shipping 
Charged]])</f>
        <v>0</v>
      </c>
      <c r="AG416" s="1"/>
      <c r="AH416" s="1"/>
      <c r="AI416" s="1">
        <f t="shared" si="216"/>
        <v>0</v>
      </c>
      <c r="AK416" s="1"/>
      <c r="AL416" s="1"/>
      <c r="AM416" s="1"/>
      <c r="AN416" s="1"/>
      <c r="AP416" s="30"/>
      <c r="AQ416" s="1"/>
      <c r="AR416" s="1">
        <f t="shared" si="218"/>
        <v>0</v>
      </c>
      <c r="AS416" s="1"/>
      <c r="AT416" s="1"/>
      <c r="AU416" s="2">
        <f t="shared" si="217"/>
        <v>0</v>
      </c>
      <c r="AW416" s="1"/>
      <c r="AX416" s="1"/>
      <c r="AY416" s="1"/>
      <c r="AZ416" s="2">
        <f t="shared" si="214"/>
        <v>0</v>
      </c>
      <c r="BA416" s="2">
        <f>SUM(AF416,AH416,-AZ416,-Table110[[#This Row],[Sale Fee]])</f>
        <v>0</v>
      </c>
      <c r="BC416" s="1"/>
      <c r="BD416" s="1"/>
      <c r="BE416" s="1"/>
    </row>
    <row r="417" spans="1:57" x14ac:dyDescent="0.25">
      <c r="A417" s="1"/>
      <c r="B417" s="1"/>
      <c r="E417" s="4"/>
      <c r="F417" s="4"/>
      <c r="Q417" s="1"/>
      <c r="R417" s="1"/>
      <c r="S417" s="1">
        <f t="shared" si="213"/>
        <v>0</v>
      </c>
      <c r="U417" s="1"/>
      <c r="V417" s="1"/>
      <c r="W417" s="1">
        <f t="shared" si="198"/>
        <v>0</v>
      </c>
      <c r="X417" s="1"/>
      <c r="Y417" s="1"/>
      <c r="Z417" s="1">
        <f>Table110[[#This Row],[Quantity2]]*Table110[[#This Row],[U Cost]]</f>
        <v>0</v>
      </c>
      <c r="AB417" s="1"/>
      <c r="AC417" s="1"/>
      <c r="AD417" s="1">
        <f t="shared" si="215"/>
        <v>0</v>
      </c>
      <c r="AE417" s="1"/>
      <c r="AF417" s="1">
        <f>SUM(Table110[[#This Row],[Total 
Paid]:[Shipping 
Charged]])</f>
        <v>0</v>
      </c>
      <c r="AG417" s="1"/>
      <c r="AH417" s="1"/>
      <c r="AI417" s="1">
        <f t="shared" si="216"/>
        <v>0</v>
      </c>
      <c r="AK417" s="1"/>
      <c r="AL417" s="1"/>
      <c r="AM417" s="1"/>
      <c r="AN417" s="1"/>
      <c r="AP417" s="30"/>
      <c r="AQ417" s="1"/>
      <c r="AR417" s="1">
        <f t="shared" si="218"/>
        <v>0</v>
      </c>
      <c r="AS417" s="1"/>
      <c r="AT417" s="1"/>
      <c r="AU417" s="2">
        <f t="shared" si="217"/>
        <v>0</v>
      </c>
      <c r="AW417" s="1"/>
      <c r="AX417" s="1"/>
      <c r="AY417" s="1"/>
      <c r="AZ417" s="2">
        <f t="shared" si="214"/>
        <v>0</v>
      </c>
      <c r="BA417" s="2">
        <f>SUM(AF417,AH417,-AZ417,-Table110[[#This Row],[Sale Fee]])</f>
        <v>0</v>
      </c>
      <c r="BC417" s="1"/>
      <c r="BD417" s="1"/>
      <c r="BE417" s="1"/>
    </row>
    <row r="418" spans="1:57" x14ac:dyDescent="0.25">
      <c r="A418" s="1"/>
      <c r="B418" s="1"/>
      <c r="E418" s="4"/>
      <c r="F418" s="4"/>
      <c r="Q418" s="1"/>
      <c r="R418" s="1"/>
      <c r="S418" s="1">
        <f t="shared" si="213"/>
        <v>0</v>
      </c>
      <c r="U418" s="1"/>
      <c r="V418" s="1"/>
      <c r="W418" s="1">
        <f t="shared" si="198"/>
        <v>0</v>
      </c>
      <c r="X418" s="1"/>
      <c r="Y418" s="1"/>
      <c r="Z418" s="1">
        <f>Table110[[#This Row],[Quantity2]]*Table110[[#This Row],[U Cost]]</f>
        <v>0</v>
      </c>
      <c r="AB418" s="1"/>
      <c r="AC418" s="1"/>
      <c r="AD418" s="1">
        <f t="shared" si="215"/>
        <v>0</v>
      </c>
      <c r="AE418" s="1"/>
      <c r="AF418" s="1">
        <f>SUM(Table110[[#This Row],[Total 
Paid]:[Shipping 
Charged]])</f>
        <v>0</v>
      </c>
      <c r="AG418" s="1"/>
      <c r="AH418" s="1"/>
      <c r="AI418" s="1">
        <f t="shared" si="216"/>
        <v>0</v>
      </c>
      <c r="AK418" s="1"/>
      <c r="AL418" s="1"/>
      <c r="AM418" s="1"/>
      <c r="AN418" s="1"/>
      <c r="AP418" s="30"/>
      <c r="AQ418" s="1"/>
      <c r="AR418" s="1">
        <f t="shared" si="218"/>
        <v>0</v>
      </c>
      <c r="AS418" s="1"/>
      <c r="AT418" s="1"/>
      <c r="AU418" s="2">
        <f t="shared" si="217"/>
        <v>0</v>
      </c>
      <c r="AW418" s="1"/>
      <c r="AX418" s="1"/>
      <c r="AY418" s="1"/>
      <c r="AZ418" s="2">
        <f t="shared" si="214"/>
        <v>0</v>
      </c>
      <c r="BA418" s="2">
        <f>SUM(AF418,AH418,-AZ418,-Table110[[#This Row],[Sale Fee]])</f>
        <v>0</v>
      </c>
      <c r="BC418" s="1"/>
      <c r="BD418" s="1"/>
      <c r="BE418" s="1"/>
    </row>
    <row r="419" spans="1:57" x14ac:dyDescent="0.25">
      <c r="A419" s="1"/>
      <c r="B419" s="1"/>
      <c r="E419" s="4"/>
      <c r="F419" s="4"/>
      <c r="Q419" s="1"/>
      <c r="R419" s="1"/>
      <c r="S419" s="1">
        <f t="shared" si="213"/>
        <v>0</v>
      </c>
      <c r="U419" s="1"/>
      <c r="V419" s="1"/>
      <c r="W419" s="1">
        <f t="shared" si="198"/>
        <v>0</v>
      </c>
      <c r="X419" s="1"/>
      <c r="Y419" s="1"/>
      <c r="Z419" s="1">
        <f>Table110[[#This Row],[Quantity2]]*Table110[[#This Row],[U Cost]]</f>
        <v>0</v>
      </c>
      <c r="AB419" s="1"/>
      <c r="AC419" s="1"/>
      <c r="AD419" s="1">
        <f t="shared" si="215"/>
        <v>0</v>
      </c>
      <c r="AE419" s="1"/>
      <c r="AF419" s="1">
        <f>SUM(Table110[[#This Row],[Total 
Paid]:[Shipping 
Charged]])</f>
        <v>0</v>
      </c>
      <c r="AG419" s="1"/>
      <c r="AH419" s="1"/>
      <c r="AI419" s="1">
        <f t="shared" si="216"/>
        <v>0</v>
      </c>
      <c r="AK419" s="1"/>
      <c r="AL419" s="1"/>
      <c r="AM419" s="1"/>
      <c r="AN419" s="1"/>
      <c r="AP419" s="30"/>
      <c r="AQ419" s="1"/>
      <c r="AR419" s="1">
        <f t="shared" si="218"/>
        <v>0</v>
      </c>
      <c r="AS419" s="1"/>
      <c r="AT419" s="1"/>
      <c r="AU419" s="2">
        <f t="shared" si="217"/>
        <v>0</v>
      </c>
      <c r="AW419" s="1"/>
      <c r="AX419" s="1"/>
      <c r="AY419" s="1"/>
      <c r="AZ419" s="2">
        <f t="shared" si="214"/>
        <v>0</v>
      </c>
      <c r="BA419" s="2">
        <f>SUM(AF419,AH419,-AZ419,-Table110[[#This Row],[Sale Fee]])</f>
        <v>0</v>
      </c>
      <c r="BC419" s="1"/>
      <c r="BD419" s="1"/>
      <c r="BE419" s="1"/>
    </row>
    <row r="420" spans="1:57" x14ac:dyDescent="0.25">
      <c r="A420" s="1"/>
      <c r="B420" s="1"/>
      <c r="E420" s="4"/>
      <c r="F420" s="4"/>
      <c r="Q420" s="1"/>
      <c r="R420" s="1"/>
      <c r="S420" s="1">
        <f t="shared" si="213"/>
        <v>0</v>
      </c>
      <c r="U420" s="1"/>
      <c r="V420" s="1"/>
      <c r="W420" s="1">
        <f t="shared" si="198"/>
        <v>0</v>
      </c>
      <c r="X420" s="1"/>
      <c r="Y420" s="1"/>
      <c r="Z420" s="1">
        <f>Table110[[#This Row],[Quantity2]]*Table110[[#This Row],[U Cost]]</f>
        <v>0</v>
      </c>
      <c r="AB420" s="1"/>
      <c r="AC420" s="1"/>
      <c r="AD420" s="1">
        <f t="shared" si="215"/>
        <v>0</v>
      </c>
      <c r="AE420" s="1"/>
      <c r="AF420" s="1">
        <f>SUM(Table110[[#This Row],[Total 
Paid]:[Shipping 
Charged]])</f>
        <v>0</v>
      </c>
      <c r="AG420" s="1"/>
      <c r="AH420" s="1"/>
      <c r="AI420" s="1">
        <f t="shared" si="216"/>
        <v>0</v>
      </c>
      <c r="AK420" s="1"/>
      <c r="AL420" s="1"/>
      <c r="AM420" s="1"/>
      <c r="AN420" s="1"/>
      <c r="AP420" s="30"/>
      <c r="AQ420" s="1"/>
      <c r="AR420" s="1">
        <f t="shared" si="218"/>
        <v>0</v>
      </c>
      <c r="AS420" s="1"/>
      <c r="AT420" s="1"/>
      <c r="AU420" s="2">
        <f t="shared" si="217"/>
        <v>0</v>
      </c>
      <c r="AW420" s="1"/>
      <c r="AX420" s="1"/>
      <c r="AY420" s="1"/>
      <c r="AZ420" s="2">
        <f t="shared" si="214"/>
        <v>0</v>
      </c>
      <c r="BA420" s="2">
        <f>SUM(AF420,AH420,-AZ420,-Table110[[#This Row],[Sale Fee]])</f>
        <v>0</v>
      </c>
      <c r="BC420" s="1"/>
      <c r="BD420" s="1"/>
      <c r="BE420" s="1"/>
    </row>
    <row r="421" spans="1:57" x14ac:dyDescent="0.25">
      <c r="A421" s="1"/>
      <c r="B421" s="1"/>
      <c r="E421" s="4"/>
      <c r="F421" s="4"/>
      <c r="Q421" s="1"/>
      <c r="R421" s="1"/>
      <c r="S421" s="1">
        <f t="shared" si="213"/>
        <v>0</v>
      </c>
      <c r="U421" s="1"/>
      <c r="V421" s="1"/>
      <c r="W421" s="1">
        <f t="shared" si="198"/>
        <v>0</v>
      </c>
      <c r="X421" s="1"/>
      <c r="Y421" s="1"/>
      <c r="Z421" s="1">
        <f>Table110[[#This Row],[Quantity2]]*Table110[[#This Row],[U Cost]]</f>
        <v>0</v>
      </c>
      <c r="AB421" s="1"/>
      <c r="AC421" s="1"/>
      <c r="AD421" s="1">
        <f t="shared" si="215"/>
        <v>0</v>
      </c>
      <c r="AE421" s="1"/>
      <c r="AF421" s="1">
        <f>SUM(Table110[[#This Row],[Total 
Paid]:[Shipping 
Charged]])</f>
        <v>0</v>
      </c>
      <c r="AG421" s="1"/>
      <c r="AH421" s="1"/>
      <c r="AI421" s="1">
        <f t="shared" si="216"/>
        <v>0</v>
      </c>
      <c r="AK421" s="1"/>
      <c r="AL421" s="1"/>
      <c r="AM421" s="1"/>
      <c r="AN421" s="1"/>
      <c r="AP421" s="30"/>
      <c r="AQ421" s="1"/>
      <c r="AR421" s="1">
        <f t="shared" si="218"/>
        <v>0</v>
      </c>
      <c r="AS421" s="1"/>
      <c r="AT421" s="1"/>
      <c r="AU421" s="2">
        <f t="shared" si="217"/>
        <v>0</v>
      </c>
      <c r="AW421" s="1"/>
      <c r="AX421" s="1"/>
      <c r="AY421" s="1"/>
      <c r="AZ421" s="2">
        <f t="shared" si="214"/>
        <v>0</v>
      </c>
      <c r="BA421" s="2">
        <f>SUM(AF421,AH421,-AZ421,-Table110[[#This Row],[Sale Fee]])</f>
        <v>0</v>
      </c>
      <c r="BC421" s="1"/>
      <c r="BD421" s="1"/>
      <c r="BE421" s="1"/>
    </row>
    <row r="422" spans="1:57" x14ac:dyDescent="0.25">
      <c r="A422" s="1"/>
      <c r="B422" s="1"/>
      <c r="E422" s="4"/>
      <c r="F422" s="4"/>
      <c r="Q422" s="1"/>
      <c r="R422" s="1"/>
      <c r="S422" s="1">
        <f t="shared" si="213"/>
        <v>0</v>
      </c>
      <c r="U422" s="1"/>
      <c r="V422" s="1"/>
      <c r="W422" s="1">
        <f t="shared" si="198"/>
        <v>0</v>
      </c>
      <c r="X422" s="1"/>
      <c r="Y422" s="1"/>
      <c r="Z422" s="1">
        <f>Table110[[#This Row],[Quantity2]]*Table110[[#This Row],[U Cost]]</f>
        <v>0</v>
      </c>
      <c r="AB422" s="1"/>
      <c r="AC422" s="1"/>
      <c r="AD422" s="1">
        <f t="shared" si="215"/>
        <v>0</v>
      </c>
      <c r="AE422" s="1"/>
      <c r="AF422" s="1">
        <f>SUM(Table110[[#This Row],[Total 
Paid]:[Shipping 
Charged]])</f>
        <v>0</v>
      </c>
      <c r="AG422" s="1"/>
      <c r="AH422" s="1"/>
      <c r="AI422" s="1">
        <f t="shared" si="216"/>
        <v>0</v>
      </c>
      <c r="AK422" s="1"/>
      <c r="AL422" s="1"/>
      <c r="AM422" s="1"/>
      <c r="AN422" s="1"/>
      <c r="AP422" s="30"/>
      <c r="AQ422" s="1"/>
      <c r="AR422" s="1">
        <f t="shared" si="218"/>
        <v>0</v>
      </c>
      <c r="AS422" s="1"/>
      <c r="AT422" s="1"/>
      <c r="AU422" s="2">
        <f t="shared" si="217"/>
        <v>0</v>
      </c>
      <c r="AW422" s="1"/>
      <c r="AX422" s="1"/>
      <c r="AY422" s="1"/>
      <c r="AZ422" s="2">
        <f t="shared" si="214"/>
        <v>0</v>
      </c>
      <c r="BA422" s="2">
        <f>SUM(AF422,AH422,-AZ422,-Table110[[#This Row],[Sale Fee]])</f>
        <v>0</v>
      </c>
      <c r="BC422" s="1"/>
      <c r="BD422" s="1"/>
      <c r="BE422" s="1"/>
    </row>
    <row r="423" spans="1:57" x14ac:dyDescent="0.25">
      <c r="A423" s="1"/>
      <c r="B423" s="1"/>
      <c r="E423" s="4"/>
      <c r="F423" s="4"/>
      <c r="N423" s="49"/>
      <c r="Q423" s="1"/>
      <c r="R423" s="1"/>
      <c r="S423" s="1">
        <f t="shared" si="213"/>
        <v>0</v>
      </c>
      <c r="U423" s="1"/>
      <c r="V423" s="1"/>
      <c r="W423" s="1">
        <f t="shared" si="198"/>
        <v>0</v>
      </c>
      <c r="X423" s="1"/>
      <c r="Y423" s="1"/>
      <c r="Z423" s="1">
        <f>Table110[[#This Row],[Quantity2]]*Table110[[#This Row],[U Cost]]</f>
        <v>0</v>
      </c>
      <c r="AB423" s="1"/>
      <c r="AC423" s="1"/>
      <c r="AD423" s="1">
        <f t="shared" si="215"/>
        <v>0</v>
      </c>
      <c r="AE423" s="1"/>
      <c r="AF423" s="1">
        <f>SUM(Table110[[#This Row],[Total 
Paid]:[Shipping 
Charged]])</f>
        <v>0</v>
      </c>
      <c r="AG423" s="1"/>
      <c r="AH423" s="1"/>
      <c r="AI423" s="1">
        <f t="shared" si="216"/>
        <v>0</v>
      </c>
      <c r="AK423" s="1"/>
      <c r="AL423" s="1"/>
      <c r="AM423" s="1"/>
      <c r="AN423" s="1"/>
      <c r="AP423" s="30"/>
      <c r="AQ423" s="1"/>
      <c r="AR423" s="1">
        <f t="shared" si="218"/>
        <v>0</v>
      </c>
      <c r="AS423" s="1"/>
      <c r="AT423" s="1"/>
      <c r="AU423" s="2">
        <f t="shared" si="217"/>
        <v>0</v>
      </c>
      <c r="AW423" s="1"/>
      <c r="AX423" s="1"/>
      <c r="AY423" s="1"/>
      <c r="AZ423" s="2">
        <f t="shared" si="214"/>
        <v>0</v>
      </c>
      <c r="BA423" s="2">
        <f>SUM(AF423,AH423,-AZ423,-Table110[[#This Row],[Sale Fee]])</f>
        <v>0</v>
      </c>
      <c r="BC423" s="1"/>
      <c r="BD423" s="1"/>
      <c r="BE423" s="1"/>
    </row>
    <row r="424" spans="1:57" x14ac:dyDescent="0.25">
      <c r="A424" s="1"/>
      <c r="B424" s="1"/>
      <c r="E424" s="4"/>
      <c r="F424" s="4"/>
      <c r="Q424" s="1"/>
      <c r="R424" s="1"/>
      <c r="S424" s="1">
        <f t="shared" si="213"/>
        <v>0</v>
      </c>
      <c r="U424" s="1"/>
      <c r="V424" s="1"/>
      <c r="W424" s="1">
        <f t="shared" si="198"/>
        <v>0</v>
      </c>
      <c r="X424" s="1"/>
      <c r="Y424" s="1"/>
      <c r="Z424" s="1">
        <f>Table110[[#This Row],[Quantity2]]*Table110[[#This Row],[U Cost]]</f>
        <v>0</v>
      </c>
      <c r="AB424" s="1"/>
      <c r="AC424" s="1"/>
      <c r="AD424" s="1">
        <f t="shared" si="215"/>
        <v>0</v>
      </c>
      <c r="AE424" s="1"/>
      <c r="AF424" s="1">
        <f>SUM(Table110[[#This Row],[Total 
Paid]:[Shipping 
Charged]])</f>
        <v>0</v>
      </c>
      <c r="AG424" s="1"/>
      <c r="AH424" s="1"/>
      <c r="AI424" s="1">
        <f t="shared" si="216"/>
        <v>0</v>
      </c>
      <c r="AK424" s="1"/>
      <c r="AL424" s="1"/>
      <c r="AM424" s="1"/>
      <c r="AN424" s="1"/>
      <c r="AP424" s="30"/>
      <c r="AQ424" s="1"/>
      <c r="AR424" s="1">
        <f t="shared" si="218"/>
        <v>0</v>
      </c>
      <c r="AS424" s="1"/>
      <c r="AT424" s="1"/>
      <c r="AU424" s="2">
        <f t="shared" si="217"/>
        <v>0</v>
      </c>
      <c r="AW424" s="1"/>
      <c r="AX424" s="1"/>
      <c r="AY424" s="1"/>
      <c r="AZ424" s="2">
        <f t="shared" si="214"/>
        <v>0</v>
      </c>
      <c r="BA424" s="2">
        <f>SUM(AF424,AH424,-AZ424,-Table110[[#This Row],[Sale Fee]])</f>
        <v>0</v>
      </c>
      <c r="BC424" s="1"/>
      <c r="BD424" s="1"/>
      <c r="BE424" s="1"/>
    </row>
    <row r="425" spans="1:57" x14ac:dyDescent="0.25">
      <c r="A425" s="1"/>
      <c r="B425" s="1"/>
      <c r="E425" s="4"/>
      <c r="F425" s="4"/>
      <c r="Q425" s="1"/>
      <c r="R425" s="1"/>
      <c r="S425" s="1">
        <f t="shared" si="213"/>
        <v>0</v>
      </c>
      <c r="U425" s="1"/>
      <c r="V425" s="1"/>
      <c r="W425" s="1">
        <f t="shared" si="198"/>
        <v>0</v>
      </c>
      <c r="X425" s="1"/>
      <c r="Y425" s="1"/>
      <c r="Z425" s="1">
        <f>Table110[[#This Row],[Quantity2]]*Table110[[#This Row],[U Cost]]</f>
        <v>0</v>
      </c>
      <c r="AB425" s="1"/>
      <c r="AC425" s="1"/>
      <c r="AD425" s="1">
        <f t="shared" si="215"/>
        <v>0</v>
      </c>
      <c r="AE425" s="1"/>
      <c r="AF425" s="1">
        <f>SUM(Table110[[#This Row],[Total 
Paid]:[Shipping 
Charged]])</f>
        <v>0</v>
      </c>
      <c r="AG425" s="1"/>
      <c r="AH425" s="1"/>
      <c r="AI425" s="1">
        <f t="shared" si="216"/>
        <v>0</v>
      </c>
      <c r="AK425" s="1"/>
      <c r="AL425" s="1"/>
      <c r="AM425" s="1"/>
      <c r="AN425" s="1"/>
      <c r="AP425" s="30"/>
      <c r="AQ425" s="1"/>
      <c r="AR425" s="1">
        <f t="shared" si="218"/>
        <v>0</v>
      </c>
      <c r="AS425" s="1"/>
      <c r="AT425" s="1"/>
      <c r="AU425" s="2">
        <f t="shared" si="217"/>
        <v>0</v>
      </c>
      <c r="AW425" s="1"/>
      <c r="AX425" s="1"/>
      <c r="AY425" s="1"/>
      <c r="AZ425" s="2">
        <f t="shared" si="214"/>
        <v>0</v>
      </c>
      <c r="BA425" s="2">
        <f>SUM(AF425,AH425,-AZ425,-Table110[[#This Row],[Sale Fee]])</f>
        <v>0</v>
      </c>
      <c r="BC425" s="1"/>
      <c r="BD425" s="1"/>
      <c r="BE425" s="1"/>
    </row>
    <row r="426" spans="1:57" x14ac:dyDescent="0.25">
      <c r="A426" s="1"/>
      <c r="B426" s="1"/>
      <c r="E426" s="4"/>
      <c r="F426" s="4"/>
      <c r="Q426" s="1"/>
      <c r="R426" s="1"/>
      <c r="S426" s="1">
        <f t="shared" ref="S426:S489" si="219">R426*Q426</f>
        <v>0</v>
      </c>
      <c r="U426" s="1"/>
      <c r="V426" s="1"/>
      <c r="W426" s="1">
        <f t="shared" si="198"/>
        <v>0</v>
      </c>
      <c r="X426" s="1"/>
      <c r="Y426" s="1"/>
      <c r="Z426" s="1">
        <f>Table110[[#This Row],[Quantity2]]*Table110[[#This Row],[U Cost]]</f>
        <v>0</v>
      </c>
      <c r="AB426" s="1"/>
      <c r="AC426" s="1"/>
      <c r="AD426" s="1">
        <f t="shared" si="215"/>
        <v>0</v>
      </c>
      <c r="AE426" s="1"/>
      <c r="AF426" s="1">
        <f>SUM(Table110[[#This Row],[Total 
Paid]:[Shipping 
Charged]])</f>
        <v>0</v>
      </c>
      <c r="AG426" s="1"/>
      <c r="AH426" s="1"/>
      <c r="AI426" s="1">
        <f t="shared" si="216"/>
        <v>0</v>
      </c>
      <c r="AK426" s="1"/>
      <c r="AL426" s="1"/>
      <c r="AM426" s="1"/>
      <c r="AN426" s="1"/>
      <c r="AP426" s="30"/>
      <c r="AQ426" s="1"/>
      <c r="AR426" s="1">
        <f t="shared" si="218"/>
        <v>0</v>
      </c>
      <c r="AS426" s="1"/>
      <c r="AT426" s="1"/>
      <c r="AU426" s="2">
        <f t="shared" si="217"/>
        <v>0</v>
      </c>
      <c r="AW426" s="1"/>
      <c r="AX426" s="1"/>
      <c r="AY426" s="1"/>
      <c r="AZ426" s="2">
        <f t="shared" si="214"/>
        <v>0</v>
      </c>
      <c r="BA426" s="2">
        <f>SUM(AF426,AH426,-AZ426,-Table110[[#This Row],[Sale Fee]])</f>
        <v>0</v>
      </c>
      <c r="BC426" s="1"/>
      <c r="BD426" s="1"/>
      <c r="BE426" s="1"/>
    </row>
    <row r="427" spans="1:57" x14ac:dyDescent="0.25">
      <c r="A427" s="1"/>
      <c r="B427" s="1"/>
      <c r="E427" s="4"/>
      <c r="F427" s="4"/>
      <c r="Q427" s="1"/>
      <c r="R427" s="1"/>
      <c r="S427" s="1">
        <f t="shared" si="219"/>
        <v>0</v>
      </c>
      <c r="U427" s="1"/>
      <c r="V427" s="1"/>
      <c r="W427" s="1">
        <f t="shared" si="198"/>
        <v>0</v>
      </c>
      <c r="X427" s="1"/>
      <c r="Y427" s="1"/>
      <c r="Z427" s="1">
        <f>Table110[[#This Row],[Quantity2]]*Table110[[#This Row],[U Cost]]</f>
        <v>0</v>
      </c>
      <c r="AB427" s="1"/>
      <c r="AC427" s="1"/>
      <c r="AD427" s="1">
        <f t="shared" si="215"/>
        <v>0</v>
      </c>
      <c r="AE427" s="1"/>
      <c r="AF427" s="1">
        <f>SUM(Table110[[#This Row],[Total 
Paid]:[Shipping 
Charged]])</f>
        <v>0</v>
      </c>
      <c r="AG427" s="1"/>
      <c r="AH427" s="1"/>
      <c r="AI427" s="1">
        <f t="shared" si="216"/>
        <v>0</v>
      </c>
      <c r="AK427" s="1"/>
      <c r="AL427" s="1"/>
      <c r="AM427" s="1"/>
      <c r="AN427" s="1"/>
      <c r="AP427" s="30"/>
      <c r="AQ427" s="1"/>
      <c r="AR427" s="1">
        <f t="shared" si="218"/>
        <v>0</v>
      </c>
      <c r="AS427" s="1"/>
      <c r="AT427" s="1"/>
      <c r="AU427" s="2">
        <f t="shared" si="217"/>
        <v>0</v>
      </c>
      <c r="AW427" s="1"/>
      <c r="AX427" s="1"/>
      <c r="AY427" s="1"/>
      <c r="AZ427" s="2">
        <f t="shared" ref="AZ427:AZ487" si="220">SUM(AU427,AW427,AX427,AY427)</f>
        <v>0</v>
      </c>
      <c r="BA427" s="2">
        <f>SUM(AF427,AH427,-AZ427,-Table110[[#This Row],[Sale Fee]])</f>
        <v>0</v>
      </c>
      <c r="BC427" s="1"/>
      <c r="BD427" s="1"/>
      <c r="BE427" s="1"/>
    </row>
    <row r="428" spans="1:57" x14ac:dyDescent="0.25">
      <c r="A428" s="1"/>
      <c r="B428" s="1"/>
      <c r="E428" s="4"/>
      <c r="F428" s="4"/>
      <c r="Q428" s="1"/>
      <c r="R428" s="1"/>
      <c r="S428" s="1">
        <f t="shared" si="219"/>
        <v>0</v>
      </c>
      <c r="U428" s="1"/>
      <c r="V428" s="1"/>
      <c r="W428" s="1">
        <f t="shared" si="198"/>
        <v>0</v>
      </c>
      <c r="X428" s="1"/>
      <c r="Y428" s="1"/>
      <c r="Z428" s="1">
        <f>Table110[[#This Row],[Quantity2]]*Table110[[#This Row],[U Cost]]</f>
        <v>0</v>
      </c>
      <c r="AB428" s="1"/>
      <c r="AC428" s="1"/>
      <c r="AD428" s="1">
        <f t="shared" si="215"/>
        <v>0</v>
      </c>
      <c r="AE428" s="1"/>
      <c r="AF428" s="1">
        <f>SUM(Table110[[#This Row],[Total 
Paid]:[Shipping 
Charged]])</f>
        <v>0</v>
      </c>
      <c r="AG428" s="1"/>
      <c r="AH428" s="1"/>
      <c r="AI428" s="1">
        <f t="shared" si="216"/>
        <v>0</v>
      </c>
      <c r="AK428" s="1"/>
      <c r="AL428" s="1"/>
      <c r="AM428" s="1"/>
      <c r="AN428" s="1"/>
      <c r="AP428" s="30"/>
      <c r="AQ428" s="1"/>
      <c r="AR428" s="1">
        <f t="shared" si="218"/>
        <v>0</v>
      </c>
      <c r="AS428" s="1"/>
      <c r="AT428" s="1"/>
      <c r="AU428" s="2">
        <f t="shared" si="217"/>
        <v>0</v>
      </c>
      <c r="AW428" s="1"/>
      <c r="AX428" s="1"/>
      <c r="AY428" s="1"/>
      <c r="AZ428" s="2">
        <f t="shared" si="220"/>
        <v>0</v>
      </c>
      <c r="BA428" s="2">
        <f>SUM(AF428,AH428,-AZ428,-Table110[[#This Row],[Sale Fee]])</f>
        <v>0</v>
      </c>
      <c r="BC428" s="1"/>
      <c r="BD428" s="1"/>
      <c r="BE428" s="1"/>
    </row>
    <row r="429" spans="1:57" x14ac:dyDescent="0.25">
      <c r="A429" s="1"/>
      <c r="B429" s="1"/>
      <c r="E429" s="4"/>
      <c r="F429" s="4"/>
      <c r="Q429" s="1"/>
      <c r="R429" s="1"/>
      <c r="S429" s="1">
        <f t="shared" si="219"/>
        <v>0</v>
      </c>
      <c r="U429" s="1"/>
      <c r="V429" s="1"/>
      <c r="W429" s="1">
        <f t="shared" si="198"/>
        <v>0</v>
      </c>
      <c r="X429" s="1"/>
      <c r="Y429" s="1"/>
      <c r="Z429" s="1">
        <f>Table110[[#This Row],[Quantity2]]*Table110[[#This Row],[U Cost]]</f>
        <v>0</v>
      </c>
      <c r="AB429" s="1"/>
      <c r="AC429" s="1"/>
      <c r="AD429" s="1">
        <f t="shared" si="215"/>
        <v>0</v>
      </c>
      <c r="AE429" s="1"/>
      <c r="AF429" s="1">
        <f>SUM(Table110[[#This Row],[Total 
Paid]:[Shipping 
Charged]])</f>
        <v>0</v>
      </c>
      <c r="AG429" s="1"/>
      <c r="AH429" s="1"/>
      <c r="AI429" s="1">
        <f t="shared" si="216"/>
        <v>0</v>
      </c>
      <c r="AK429" s="1"/>
      <c r="AL429" s="1"/>
      <c r="AM429" s="1"/>
      <c r="AN429" s="1"/>
      <c r="AP429" s="30"/>
      <c r="AQ429" s="1"/>
      <c r="AR429" s="1">
        <f t="shared" si="218"/>
        <v>0</v>
      </c>
      <c r="AS429" s="1"/>
      <c r="AT429" s="1"/>
      <c r="AU429" s="2">
        <f t="shared" si="217"/>
        <v>0</v>
      </c>
      <c r="AW429" s="1"/>
      <c r="AX429" s="1"/>
      <c r="AY429" s="1"/>
      <c r="AZ429" s="2">
        <f t="shared" si="220"/>
        <v>0</v>
      </c>
      <c r="BA429" s="2">
        <f>SUM(AF429,AH429,-AZ429,-Table110[[#This Row],[Sale Fee]])</f>
        <v>0</v>
      </c>
      <c r="BC429" s="1"/>
      <c r="BD429" s="1"/>
      <c r="BE429" s="1"/>
    </row>
    <row r="430" spans="1:57" x14ac:dyDescent="0.25">
      <c r="A430" s="1"/>
      <c r="B430" s="1"/>
      <c r="E430" s="4"/>
      <c r="F430" s="4"/>
      <c r="Q430" s="1"/>
      <c r="R430" s="1"/>
      <c r="S430" s="1">
        <f t="shared" si="219"/>
        <v>0</v>
      </c>
      <c r="U430" s="1"/>
      <c r="V430" s="1"/>
      <c r="W430" s="1">
        <f t="shared" si="198"/>
        <v>0</v>
      </c>
      <c r="X430" s="1"/>
      <c r="Y430" s="1"/>
      <c r="Z430" s="1">
        <f>Table110[[#This Row],[Quantity2]]*Table110[[#This Row],[U Cost]]</f>
        <v>0</v>
      </c>
      <c r="AB430" s="1"/>
      <c r="AC430" s="1"/>
      <c r="AD430" s="1">
        <f t="shared" si="215"/>
        <v>0</v>
      </c>
      <c r="AE430" s="1"/>
      <c r="AF430" s="1">
        <f>SUM(Table110[[#This Row],[Total 
Paid]:[Shipping 
Charged]])</f>
        <v>0</v>
      </c>
      <c r="AG430" s="1"/>
      <c r="AH430" s="1"/>
      <c r="AI430" s="1">
        <f t="shared" si="216"/>
        <v>0</v>
      </c>
      <c r="AK430" s="1"/>
      <c r="AL430" s="1"/>
      <c r="AM430" s="1"/>
      <c r="AN430" s="1"/>
      <c r="AP430" s="30"/>
      <c r="AQ430" s="1"/>
      <c r="AR430" s="1">
        <f t="shared" si="218"/>
        <v>0</v>
      </c>
      <c r="AS430" s="1"/>
      <c r="AT430" s="1"/>
      <c r="AU430" s="2">
        <f t="shared" si="217"/>
        <v>0</v>
      </c>
      <c r="AW430" s="1"/>
      <c r="AX430" s="1"/>
      <c r="AY430" s="1"/>
      <c r="AZ430" s="2">
        <f t="shared" si="220"/>
        <v>0</v>
      </c>
      <c r="BA430" s="2">
        <f>SUM(AF430,AH430,-AZ430,-Table110[[#This Row],[Sale Fee]])</f>
        <v>0</v>
      </c>
      <c r="BC430" s="1"/>
      <c r="BD430" s="1"/>
      <c r="BE430" s="1"/>
    </row>
    <row r="431" spans="1:57" x14ac:dyDescent="0.25">
      <c r="A431" s="1"/>
      <c r="B431" s="1"/>
      <c r="E431" s="4"/>
      <c r="F431" s="4"/>
      <c r="Q431" s="1"/>
      <c r="R431" s="1"/>
      <c r="S431" s="1">
        <f t="shared" si="219"/>
        <v>0</v>
      </c>
      <c r="U431" s="1"/>
      <c r="V431" s="1"/>
      <c r="W431" s="1">
        <f t="shared" si="198"/>
        <v>0</v>
      </c>
      <c r="X431" s="1"/>
      <c r="Y431" s="1"/>
      <c r="Z431" s="1">
        <f>Table110[[#This Row],[Quantity2]]*Table110[[#This Row],[U Cost]]</f>
        <v>0</v>
      </c>
      <c r="AB431" s="1"/>
      <c r="AC431" s="1"/>
      <c r="AD431" s="1">
        <f t="shared" si="215"/>
        <v>0</v>
      </c>
      <c r="AE431" s="1"/>
      <c r="AF431" s="1">
        <f>SUM(Table110[[#This Row],[Total 
Paid]:[Shipping 
Charged]])</f>
        <v>0</v>
      </c>
      <c r="AG431" s="1"/>
      <c r="AH431" s="1"/>
      <c r="AI431" s="1">
        <f t="shared" si="216"/>
        <v>0</v>
      </c>
      <c r="AK431" s="1"/>
      <c r="AL431" s="1"/>
      <c r="AM431" s="1"/>
      <c r="AN431" s="1"/>
      <c r="AP431" s="30"/>
      <c r="AQ431" s="1"/>
      <c r="AR431" s="1">
        <f t="shared" si="218"/>
        <v>0</v>
      </c>
      <c r="AS431" s="1"/>
      <c r="AT431" s="1"/>
      <c r="AU431" s="2">
        <f t="shared" si="217"/>
        <v>0</v>
      </c>
      <c r="AW431" s="1"/>
      <c r="AX431" s="1"/>
      <c r="AY431" s="1"/>
      <c r="AZ431" s="2">
        <f t="shared" si="220"/>
        <v>0</v>
      </c>
      <c r="BA431" s="2">
        <f>SUM(AF431,AH431,-AZ431,-Table110[[#This Row],[Sale Fee]])</f>
        <v>0</v>
      </c>
      <c r="BC431" s="1"/>
      <c r="BD431" s="1"/>
      <c r="BE431" s="1"/>
    </row>
    <row r="432" spans="1:57" x14ac:dyDescent="0.25">
      <c r="A432" s="1"/>
      <c r="B432" s="1"/>
      <c r="E432" s="4"/>
      <c r="F432" s="4"/>
      <c r="Q432" s="1"/>
      <c r="R432" s="1"/>
      <c r="S432" s="1">
        <f t="shared" si="219"/>
        <v>0</v>
      </c>
      <c r="U432" s="1"/>
      <c r="V432" s="1"/>
      <c r="W432" s="1">
        <f t="shared" si="198"/>
        <v>0</v>
      </c>
      <c r="X432" s="1"/>
      <c r="Y432" s="1"/>
      <c r="Z432" s="1">
        <f>Table110[[#This Row],[Quantity2]]*Table110[[#This Row],[U Cost]]</f>
        <v>0</v>
      </c>
      <c r="AB432" s="1"/>
      <c r="AC432" s="1"/>
      <c r="AD432" s="1">
        <f t="shared" ref="AD432:AD495" si="221">AC432*AB432</f>
        <v>0</v>
      </c>
      <c r="AE432" s="1"/>
      <c r="AF432" s="1">
        <f>SUM(Table110[[#This Row],[Total 
Paid]:[Shipping 
Charged]])</f>
        <v>0</v>
      </c>
      <c r="AG432" s="1"/>
      <c r="AH432" s="1"/>
      <c r="AI432" s="1">
        <f t="shared" si="216"/>
        <v>0</v>
      </c>
      <c r="AK432" s="1"/>
      <c r="AL432" s="1"/>
      <c r="AM432" s="1"/>
      <c r="AN432" s="1"/>
      <c r="AP432" s="30"/>
      <c r="AQ432" s="1"/>
      <c r="AR432" s="1">
        <f t="shared" si="218"/>
        <v>0</v>
      </c>
      <c r="AS432" s="1"/>
      <c r="AT432" s="1"/>
      <c r="AU432" s="2">
        <f t="shared" si="217"/>
        <v>0</v>
      </c>
      <c r="AW432" s="1"/>
      <c r="AX432" s="1"/>
      <c r="AY432" s="1"/>
      <c r="AZ432" s="2">
        <f t="shared" si="220"/>
        <v>0</v>
      </c>
      <c r="BA432" s="2">
        <f>SUM(AF432,AH432,-AZ432,-Table110[[#This Row],[Sale Fee]])</f>
        <v>0</v>
      </c>
      <c r="BC432" s="1"/>
      <c r="BD432" s="1"/>
      <c r="BE432" s="1"/>
    </row>
    <row r="433" spans="1:57" x14ac:dyDescent="0.25">
      <c r="A433" s="1"/>
      <c r="B433" s="1"/>
      <c r="E433" s="4"/>
      <c r="F433" s="4"/>
      <c r="Q433" s="1"/>
      <c r="R433" s="1"/>
      <c r="S433" s="1">
        <f t="shared" si="219"/>
        <v>0</v>
      </c>
      <c r="U433" s="1"/>
      <c r="V433" s="1"/>
      <c r="W433" s="1">
        <f t="shared" si="198"/>
        <v>0</v>
      </c>
      <c r="X433" s="1"/>
      <c r="Y433" s="1"/>
      <c r="Z433" s="1">
        <f>Table110[[#This Row],[Quantity2]]*Table110[[#This Row],[U Cost]]</f>
        <v>0</v>
      </c>
      <c r="AB433" s="1"/>
      <c r="AC433" s="1"/>
      <c r="AD433" s="1">
        <f t="shared" si="221"/>
        <v>0</v>
      </c>
      <c r="AE433" s="1"/>
      <c r="AF433" s="1">
        <f>SUM(Table110[[#This Row],[Total 
Paid]:[Shipping 
Charged]])</f>
        <v>0</v>
      </c>
      <c r="AG433" s="1"/>
      <c r="AH433" s="1"/>
      <c r="AI433" s="1">
        <f t="shared" ref="AI433:AI496" si="222">SUM(AF433,AG433,AH433)</f>
        <v>0</v>
      </c>
      <c r="AK433" s="1"/>
      <c r="AL433" s="1"/>
      <c r="AM433" s="1"/>
      <c r="AN433" s="1"/>
      <c r="AP433" s="30"/>
      <c r="AQ433" s="1"/>
      <c r="AR433" s="1">
        <f t="shared" si="218"/>
        <v>0</v>
      </c>
      <c r="AS433" s="1"/>
      <c r="AT433" s="1"/>
      <c r="AU433" s="2">
        <f t="shared" ref="AU433:AU496" si="223">SUM(AR433:AT433)</f>
        <v>0</v>
      </c>
      <c r="AW433" s="1"/>
      <c r="AX433" s="1"/>
      <c r="AY433" s="1"/>
      <c r="AZ433" s="2">
        <f t="shared" si="220"/>
        <v>0</v>
      </c>
      <c r="BA433" s="2">
        <f>SUM(AF433,AH433,-AZ433,-Table110[[#This Row],[Sale Fee]])</f>
        <v>0</v>
      </c>
      <c r="BC433" s="1"/>
      <c r="BD433" s="1"/>
      <c r="BE433" s="1"/>
    </row>
    <row r="434" spans="1:57" x14ac:dyDescent="0.25">
      <c r="A434" s="1"/>
      <c r="B434" s="1"/>
      <c r="E434" s="4"/>
      <c r="F434" s="4"/>
      <c r="Q434" s="1"/>
      <c r="R434" s="1"/>
      <c r="S434" s="1">
        <f t="shared" si="219"/>
        <v>0</v>
      </c>
      <c r="U434" s="1"/>
      <c r="V434" s="1"/>
      <c r="W434" s="1">
        <f t="shared" si="198"/>
        <v>0</v>
      </c>
      <c r="X434" s="1"/>
      <c r="Y434" s="1"/>
      <c r="Z434" s="1">
        <f>Table110[[#This Row],[Quantity2]]*Table110[[#This Row],[U Cost]]</f>
        <v>0</v>
      </c>
      <c r="AB434" s="1"/>
      <c r="AC434" s="1"/>
      <c r="AD434" s="1">
        <f t="shared" si="221"/>
        <v>0</v>
      </c>
      <c r="AE434" s="1"/>
      <c r="AF434" s="1">
        <f>SUM(Table110[[#This Row],[Total 
Paid]:[Shipping 
Charged]])</f>
        <v>0</v>
      </c>
      <c r="AG434" s="1"/>
      <c r="AH434" s="1"/>
      <c r="AI434" s="1">
        <f t="shared" si="222"/>
        <v>0</v>
      </c>
      <c r="AK434" s="1"/>
      <c r="AL434" s="1"/>
      <c r="AM434" s="1"/>
      <c r="AN434" s="1"/>
      <c r="AP434" s="30"/>
      <c r="AQ434" s="1"/>
      <c r="AR434" s="1">
        <f t="shared" si="218"/>
        <v>0</v>
      </c>
      <c r="AS434" s="1"/>
      <c r="AT434" s="1"/>
      <c r="AU434" s="2">
        <f t="shared" si="223"/>
        <v>0</v>
      </c>
      <c r="AW434" s="1"/>
      <c r="AX434" s="1"/>
      <c r="AY434" s="1"/>
      <c r="AZ434" s="2">
        <f t="shared" si="220"/>
        <v>0</v>
      </c>
      <c r="BA434" s="2">
        <f>SUM(AF434,AH434,-AZ434,-Table110[[#This Row],[Sale Fee]])</f>
        <v>0</v>
      </c>
      <c r="BC434" s="1"/>
      <c r="BD434" s="1"/>
      <c r="BE434" s="1"/>
    </row>
    <row r="435" spans="1:57" x14ac:dyDescent="0.25">
      <c r="A435" s="1"/>
      <c r="B435" s="1"/>
      <c r="E435" s="4"/>
      <c r="F435" s="4"/>
      <c r="Q435" s="1"/>
      <c r="R435" s="1"/>
      <c r="S435" s="1">
        <f t="shared" si="219"/>
        <v>0</v>
      </c>
      <c r="U435" s="1"/>
      <c r="V435" s="1"/>
      <c r="W435" s="1">
        <f t="shared" si="198"/>
        <v>0</v>
      </c>
      <c r="X435" s="1"/>
      <c r="Y435" s="1"/>
      <c r="Z435" s="1">
        <f>Table110[[#This Row],[Quantity2]]*Table110[[#This Row],[U Cost]]</f>
        <v>0</v>
      </c>
      <c r="AB435" s="1"/>
      <c r="AC435" s="1"/>
      <c r="AD435" s="1">
        <f t="shared" si="221"/>
        <v>0</v>
      </c>
      <c r="AE435" s="1"/>
      <c r="AF435" s="1">
        <f>SUM(Table110[[#This Row],[Total 
Paid]:[Shipping 
Charged]])</f>
        <v>0</v>
      </c>
      <c r="AG435" s="1"/>
      <c r="AH435" s="1"/>
      <c r="AI435" s="1">
        <f t="shared" si="222"/>
        <v>0</v>
      </c>
      <c r="AK435" s="1"/>
      <c r="AL435" s="1"/>
      <c r="AM435" s="1"/>
      <c r="AN435" s="1"/>
      <c r="AP435" s="30"/>
      <c r="AQ435" s="1"/>
      <c r="AR435" s="1">
        <f t="shared" si="218"/>
        <v>0</v>
      </c>
      <c r="AS435" s="1"/>
      <c r="AT435" s="1"/>
      <c r="AU435" s="2">
        <f t="shared" si="223"/>
        <v>0</v>
      </c>
      <c r="AW435" s="1"/>
      <c r="AX435" s="1"/>
      <c r="AY435" s="1"/>
      <c r="AZ435" s="2">
        <f t="shared" si="220"/>
        <v>0</v>
      </c>
      <c r="BA435" s="2">
        <f>SUM(AF435,AH435,-AZ435,-Table110[[#This Row],[Sale Fee]])</f>
        <v>0</v>
      </c>
      <c r="BC435" s="1"/>
      <c r="BD435" s="1"/>
      <c r="BE435" s="1"/>
    </row>
    <row r="436" spans="1:57" x14ac:dyDescent="0.25">
      <c r="A436" s="1"/>
      <c r="B436" s="1"/>
      <c r="E436" s="4"/>
      <c r="F436" s="4"/>
      <c r="Q436" s="1"/>
      <c r="R436" s="1"/>
      <c r="S436" s="1">
        <f t="shared" si="219"/>
        <v>0</v>
      </c>
      <c r="U436" s="1"/>
      <c r="V436" s="1"/>
      <c r="W436" s="1">
        <f t="shared" si="198"/>
        <v>0</v>
      </c>
      <c r="X436" s="1"/>
      <c r="Y436" s="1"/>
      <c r="Z436" s="1">
        <f>Table110[[#This Row],[Quantity2]]*Table110[[#This Row],[U Cost]]</f>
        <v>0</v>
      </c>
      <c r="AB436" s="1"/>
      <c r="AC436" s="1"/>
      <c r="AD436" s="1">
        <f t="shared" si="221"/>
        <v>0</v>
      </c>
      <c r="AE436" s="1"/>
      <c r="AF436" s="1">
        <f>SUM(Table110[[#This Row],[Total 
Paid]:[Shipping 
Charged]])</f>
        <v>0</v>
      </c>
      <c r="AG436" s="1"/>
      <c r="AH436" s="1"/>
      <c r="AI436" s="1">
        <f t="shared" si="222"/>
        <v>0</v>
      </c>
      <c r="AK436" s="1"/>
      <c r="AL436" s="1"/>
      <c r="AM436" s="1"/>
      <c r="AN436" s="1"/>
      <c r="AP436" s="30"/>
      <c r="AQ436" s="1"/>
      <c r="AR436" s="1">
        <f t="shared" si="218"/>
        <v>0</v>
      </c>
      <c r="AS436" s="1"/>
      <c r="AT436" s="1"/>
      <c r="AU436" s="2">
        <f t="shared" si="223"/>
        <v>0</v>
      </c>
      <c r="AW436" s="1"/>
      <c r="AX436" s="1"/>
      <c r="AY436" s="1"/>
      <c r="AZ436" s="2">
        <f t="shared" si="220"/>
        <v>0</v>
      </c>
      <c r="BA436" s="2">
        <f>SUM(AF436,AH436,-AZ436,-Table110[[#This Row],[Sale Fee]])</f>
        <v>0</v>
      </c>
      <c r="BC436" s="1"/>
      <c r="BD436" s="1"/>
      <c r="BE436" s="1"/>
    </row>
    <row r="437" spans="1:57" x14ac:dyDescent="0.25">
      <c r="A437" s="1"/>
      <c r="B437" s="1"/>
      <c r="E437" s="4"/>
      <c r="F437" s="4"/>
      <c r="Q437" s="1"/>
      <c r="R437" s="1"/>
      <c r="S437" s="1">
        <f t="shared" si="219"/>
        <v>0</v>
      </c>
      <c r="U437" s="1"/>
      <c r="V437" s="1"/>
      <c r="W437" s="1">
        <f t="shared" si="198"/>
        <v>0</v>
      </c>
      <c r="X437" s="1"/>
      <c r="Y437" s="1"/>
      <c r="Z437" s="1">
        <f>Table110[[#This Row],[Quantity2]]*Table110[[#This Row],[U Cost]]</f>
        <v>0</v>
      </c>
      <c r="AB437" s="1"/>
      <c r="AC437" s="1"/>
      <c r="AD437" s="1">
        <f t="shared" si="221"/>
        <v>0</v>
      </c>
      <c r="AE437" s="1"/>
      <c r="AF437" s="1">
        <f>SUM(Table110[[#This Row],[Total 
Paid]:[Shipping 
Charged]])</f>
        <v>0</v>
      </c>
      <c r="AG437" s="1"/>
      <c r="AH437" s="1"/>
      <c r="AI437" s="1">
        <f t="shared" si="222"/>
        <v>0</v>
      </c>
      <c r="AK437" s="1"/>
      <c r="AL437" s="1"/>
      <c r="AM437" s="1"/>
      <c r="AN437" s="1"/>
      <c r="AP437" s="30"/>
      <c r="AQ437" s="1"/>
      <c r="AR437" s="1">
        <f t="shared" si="218"/>
        <v>0</v>
      </c>
      <c r="AS437" s="1"/>
      <c r="AT437" s="1"/>
      <c r="AU437" s="2">
        <f t="shared" si="223"/>
        <v>0</v>
      </c>
      <c r="AW437" s="1"/>
      <c r="AX437" s="1"/>
      <c r="AY437" s="1"/>
      <c r="AZ437" s="2">
        <f t="shared" si="220"/>
        <v>0</v>
      </c>
      <c r="BA437" s="2">
        <f>SUM(AF437,AH437,-AZ437,-Table110[[#This Row],[Sale Fee]])</f>
        <v>0</v>
      </c>
      <c r="BC437" s="1"/>
      <c r="BD437" s="1"/>
      <c r="BE437" s="1"/>
    </row>
    <row r="438" spans="1:57" x14ac:dyDescent="0.25">
      <c r="A438" s="1"/>
      <c r="B438" s="1"/>
      <c r="E438" s="4"/>
      <c r="F438" s="4"/>
      <c r="Q438" s="1"/>
      <c r="R438" s="1"/>
      <c r="S438" s="1">
        <f t="shared" si="219"/>
        <v>0</v>
      </c>
      <c r="U438" s="1"/>
      <c r="V438" s="1"/>
      <c r="W438" s="1">
        <f t="shared" si="198"/>
        <v>0</v>
      </c>
      <c r="X438" s="1"/>
      <c r="Y438" s="1"/>
      <c r="Z438" s="1">
        <f>Table110[[#This Row],[Quantity2]]*Table110[[#This Row],[U Cost]]</f>
        <v>0</v>
      </c>
      <c r="AB438" s="1"/>
      <c r="AC438" s="1"/>
      <c r="AD438" s="1">
        <f t="shared" si="221"/>
        <v>0</v>
      </c>
      <c r="AE438" s="1"/>
      <c r="AF438" s="1">
        <f>SUM(Table110[[#This Row],[Total 
Paid]:[Shipping 
Charged]])</f>
        <v>0</v>
      </c>
      <c r="AG438" s="1"/>
      <c r="AH438" s="1"/>
      <c r="AI438" s="1">
        <f t="shared" si="222"/>
        <v>0</v>
      </c>
      <c r="AK438" s="1"/>
      <c r="AL438" s="1"/>
      <c r="AM438" s="1"/>
      <c r="AN438" s="1"/>
      <c r="AP438" s="30"/>
      <c r="AQ438" s="1"/>
      <c r="AR438" s="1">
        <f t="shared" si="218"/>
        <v>0</v>
      </c>
      <c r="AS438" s="1"/>
      <c r="AT438" s="1"/>
      <c r="AU438" s="2">
        <f t="shared" si="223"/>
        <v>0</v>
      </c>
      <c r="AW438" s="1"/>
      <c r="AX438" s="1"/>
      <c r="AY438" s="1"/>
      <c r="AZ438" s="2">
        <f t="shared" si="220"/>
        <v>0</v>
      </c>
      <c r="BA438" s="2">
        <f>SUM(AF438,AH438,-AZ438,-Table110[[#This Row],[Sale Fee]])</f>
        <v>0</v>
      </c>
      <c r="BC438" s="1"/>
      <c r="BD438" s="1"/>
      <c r="BE438" s="1"/>
    </row>
    <row r="439" spans="1:57" x14ac:dyDescent="0.25">
      <c r="A439" s="1"/>
      <c r="B439" s="1"/>
      <c r="E439" s="4"/>
      <c r="F439" s="4"/>
      <c r="Q439" s="1"/>
      <c r="R439" s="1"/>
      <c r="S439" s="1">
        <f t="shared" si="219"/>
        <v>0</v>
      </c>
      <c r="U439" s="1"/>
      <c r="V439" s="1"/>
      <c r="W439" s="1">
        <f t="shared" ref="W439:W498" si="224">U439*V439</f>
        <v>0</v>
      </c>
      <c r="X439" s="1"/>
      <c r="Y439" s="1"/>
      <c r="Z439" s="1">
        <f>Table110[[#This Row],[Quantity2]]*Table110[[#This Row],[U Cost]]</f>
        <v>0</v>
      </c>
      <c r="AB439" s="1"/>
      <c r="AC439" s="1"/>
      <c r="AD439" s="1">
        <f t="shared" si="221"/>
        <v>0</v>
      </c>
      <c r="AE439" s="1"/>
      <c r="AF439" s="1">
        <f>SUM(Table110[[#This Row],[Total 
Paid]:[Shipping 
Charged]])</f>
        <v>0</v>
      </c>
      <c r="AG439" s="1"/>
      <c r="AH439" s="1"/>
      <c r="AI439" s="1">
        <f t="shared" si="222"/>
        <v>0</v>
      </c>
      <c r="AK439" s="1"/>
      <c r="AL439" s="1"/>
      <c r="AM439" s="1"/>
      <c r="AN439" s="1"/>
      <c r="AP439" s="30"/>
      <c r="AQ439" s="1"/>
      <c r="AR439" s="1">
        <f t="shared" si="218"/>
        <v>0</v>
      </c>
      <c r="AS439" s="1"/>
      <c r="AT439" s="1"/>
      <c r="AU439" s="2">
        <f t="shared" si="223"/>
        <v>0</v>
      </c>
      <c r="AW439" s="1"/>
      <c r="AX439" s="1"/>
      <c r="AY439" s="1"/>
      <c r="AZ439" s="2">
        <f t="shared" si="220"/>
        <v>0</v>
      </c>
      <c r="BA439" s="2">
        <f>SUM(AF439,AH439,-AZ439,-Table110[[#This Row],[Sale Fee]])</f>
        <v>0</v>
      </c>
      <c r="BC439" s="1"/>
      <c r="BD439" s="1"/>
      <c r="BE439" s="1"/>
    </row>
    <row r="440" spans="1:57" x14ac:dyDescent="0.25">
      <c r="A440" s="1"/>
      <c r="B440" s="1"/>
      <c r="E440" s="4"/>
      <c r="F440" s="4"/>
      <c r="Q440" s="1"/>
      <c r="R440" s="1"/>
      <c r="S440" s="1">
        <f t="shared" si="219"/>
        <v>0</v>
      </c>
      <c r="U440" s="1"/>
      <c r="V440" s="1"/>
      <c r="W440" s="1">
        <f t="shared" si="224"/>
        <v>0</v>
      </c>
      <c r="X440" s="1"/>
      <c r="Y440" s="1"/>
      <c r="Z440" s="1">
        <f>Table110[[#This Row],[Quantity2]]*Table110[[#This Row],[U Cost]]</f>
        <v>0</v>
      </c>
      <c r="AB440" s="1"/>
      <c r="AC440" s="1"/>
      <c r="AD440" s="1">
        <f t="shared" si="221"/>
        <v>0</v>
      </c>
      <c r="AE440" s="1"/>
      <c r="AF440" s="1">
        <f>SUM(Table110[[#This Row],[Total 
Paid]:[Shipping 
Charged]])</f>
        <v>0</v>
      </c>
      <c r="AG440" s="1"/>
      <c r="AH440" s="1"/>
      <c r="AI440" s="1">
        <f t="shared" si="222"/>
        <v>0</v>
      </c>
      <c r="AK440" s="1"/>
      <c r="AL440" s="1"/>
      <c r="AM440" s="1"/>
      <c r="AN440" s="1"/>
      <c r="AP440" s="30"/>
      <c r="AQ440" s="1"/>
      <c r="AR440" s="1">
        <f t="shared" si="218"/>
        <v>0</v>
      </c>
      <c r="AS440" s="1"/>
      <c r="AT440" s="1"/>
      <c r="AU440" s="2">
        <f t="shared" si="223"/>
        <v>0</v>
      </c>
      <c r="AW440" s="1"/>
      <c r="AX440" s="1"/>
      <c r="AY440" s="1"/>
      <c r="AZ440" s="2">
        <f t="shared" si="220"/>
        <v>0</v>
      </c>
      <c r="BA440" s="2">
        <f>SUM(AF440,AH440,-AZ440,-Table110[[#This Row],[Sale Fee]])</f>
        <v>0</v>
      </c>
      <c r="BC440" s="1"/>
      <c r="BD440" s="1"/>
      <c r="BE440" s="1"/>
    </row>
    <row r="441" spans="1:57" x14ac:dyDescent="0.25">
      <c r="A441" s="1"/>
      <c r="B441" s="1"/>
      <c r="E441" s="4"/>
      <c r="F441" s="4"/>
      <c r="Q441" s="1"/>
      <c r="R441" s="1"/>
      <c r="S441" s="1">
        <f t="shared" si="219"/>
        <v>0</v>
      </c>
      <c r="U441" s="1"/>
      <c r="V441" s="1"/>
      <c r="W441" s="1">
        <f t="shared" si="224"/>
        <v>0</v>
      </c>
      <c r="X441" s="1"/>
      <c r="Y441" s="1"/>
      <c r="Z441" s="1">
        <f>Table110[[#This Row],[Quantity2]]*Table110[[#This Row],[U Cost]]</f>
        <v>0</v>
      </c>
      <c r="AB441" s="1"/>
      <c r="AC441" s="1"/>
      <c r="AD441" s="1">
        <f t="shared" si="221"/>
        <v>0</v>
      </c>
      <c r="AE441" s="1"/>
      <c r="AF441" s="1">
        <f>SUM(Table110[[#This Row],[Total 
Paid]:[Shipping 
Charged]])</f>
        <v>0</v>
      </c>
      <c r="AG441" s="1"/>
      <c r="AH441" s="1"/>
      <c r="AI441" s="1">
        <f t="shared" si="222"/>
        <v>0</v>
      </c>
      <c r="AK441" s="1"/>
      <c r="AL441" s="1"/>
      <c r="AM441" s="1"/>
      <c r="AN441" s="1"/>
      <c r="AP441" s="30"/>
      <c r="AQ441" s="1"/>
      <c r="AR441" s="1">
        <f t="shared" si="218"/>
        <v>0</v>
      </c>
      <c r="AS441" s="1"/>
      <c r="AT441" s="1"/>
      <c r="AU441" s="2">
        <f t="shared" si="223"/>
        <v>0</v>
      </c>
      <c r="AW441" s="1"/>
      <c r="AX441" s="1"/>
      <c r="AY441" s="1"/>
      <c r="AZ441" s="2">
        <f t="shared" si="220"/>
        <v>0</v>
      </c>
      <c r="BA441" s="2">
        <f>SUM(AF441,AH441,-AZ441,-Table110[[#This Row],[Sale Fee]])</f>
        <v>0</v>
      </c>
      <c r="BC441" s="1"/>
      <c r="BD441" s="1"/>
      <c r="BE441" s="1"/>
    </row>
    <row r="442" spans="1:57" x14ac:dyDescent="0.25">
      <c r="A442" s="1"/>
      <c r="B442" s="1"/>
      <c r="E442" s="4"/>
      <c r="F442" s="4"/>
      <c r="Q442" s="1"/>
      <c r="R442" s="1"/>
      <c r="S442" s="1">
        <f t="shared" si="219"/>
        <v>0</v>
      </c>
      <c r="U442" s="1"/>
      <c r="V442" s="1"/>
      <c r="W442" s="1">
        <f t="shared" si="224"/>
        <v>0</v>
      </c>
      <c r="X442" s="1"/>
      <c r="Y442" s="1"/>
      <c r="Z442" s="1">
        <f>Table110[[#This Row],[Quantity2]]*Table110[[#This Row],[U Cost]]</f>
        <v>0</v>
      </c>
      <c r="AB442" s="1"/>
      <c r="AC442" s="1"/>
      <c r="AD442" s="1">
        <f t="shared" si="221"/>
        <v>0</v>
      </c>
      <c r="AE442" s="1"/>
      <c r="AF442" s="1">
        <f>SUM(Table110[[#This Row],[Total 
Paid]:[Shipping 
Charged]])</f>
        <v>0</v>
      </c>
      <c r="AG442" s="1"/>
      <c r="AH442" s="1"/>
      <c r="AI442" s="1">
        <f t="shared" si="222"/>
        <v>0</v>
      </c>
      <c r="AK442" s="1"/>
      <c r="AL442" s="1"/>
      <c r="AM442" s="1"/>
      <c r="AN442" s="1"/>
      <c r="AP442" s="30"/>
      <c r="AQ442" s="1"/>
      <c r="AR442" s="1">
        <f t="shared" si="218"/>
        <v>0</v>
      </c>
      <c r="AS442" s="1"/>
      <c r="AT442" s="1"/>
      <c r="AU442" s="2">
        <f t="shared" si="223"/>
        <v>0</v>
      </c>
      <c r="AW442" s="1"/>
      <c r="AX442" s="1"/>
      <c r="AY442" s="1"/>
      <c r="AZ442" s="2">
        <f t="shared" si="220"/>
        <v>0</v>
      </c>
      <c r="BA442" s="2">
        <f>SUM(AF442,AH442,-AZ442,-Table110[[#This Row],[Sale Fee]])</f>
        <v>0</v>
      </c>
      <c r="BC442" s="1"/>
      <c r="BD442" s="1"/>
      <c r="BE442" s="1"/>
    </row>
    <row r="443" spans="1:57" x14ac:dyDescent="0.25">
      <c r="A443" s="1"/>
      <c r="B443" s="1"/>
      <c r="E443" s="4"/>
      <c r="F443" s="4"/>
      <c r="Q443" s="1"/>
      <c r="R443" s="1"/>
      <c r="S443" s="1">
        <f t="shared" si="219"/>
        <v>0</v>
      </c>
      <c r="U443" s="1"/>
      <c r="V443" s="1"/>
      <c r="W443" s="1">
        <f t="shared" si="224"/>
        <v>0</v>
      </c>
      <c r="X443" s="1"/>
      <c r="Y443" s="1"/>
      <c r="Z443" s="1">
        <f>Table110[[#This Row],[Quantity2]]*Table110[[#This Row],[U Cost]]</f>
        <v>0</v>
      </c>
      <c r="AB443" s="1"/>
      <c r="AC443" s="1"/>
      <c r="AD443" s="1">
        <f t="shared" si="221"/>
        <v>0</v>
      </c>
      <c r="AE443" s="1"/>
      <c r="AF443" s="1">
        <f>SUM(Table110[[#This Row],[Total 
Paid]:[Shipping 
Charged]])</f>
        <v>0</v>
      </c>
      <c r="AG443" s="1"/>
      <c r="AH443" s="1"/>
      <c r="AI443" s="1">
        <f t="shared" si="222"/>
        <v>0</v>
      </c>
      <c r="AK443" s="1"/>
      <c r="AL443" s="1"/>
      <c r="AM443" s="1"/>
      <c r="AN443" s="1"/>
      <c r="AP443" s="30"/>
      <c r="AQ443" s="1"/>
      <c r="AR443" s="1">
        <f t="shared" si="218"/>
        <v>0</v>
      </c>
      <c r="AS443" s="1"/>
      <c r="AT443" s="1"/>
      <c r="AU443" s="2">
        <f t="shared" si="223"/>
        <v>0</v>
      </c>
      <c r="AW443" s="1"/>
      <c r="AX443" s="1"/>
      <c r="AY443" s="1"/>
      <c r="AZ443" s="2">
        <f t="shared" si="220"/>
        <v>0</v>
      </c>
      <c r="BA443" s="2">
        <f>SUM(AF443,AH443,-AZ443,-Table110[[#This Row],[Sale Fee]])</f>
        <v>0</v>
      </c>
      <c r="BC443" s="1"/>
      <c r="BD443" s="1"/>
      <c r="BE443" s="1"/>
    </row>
    <row r="444" spans="1:57" x14ac:dyDescent="0.25">
      <c r="A444" s="1"/>
      <c r="B444" s="1"/>
      <c r="E444" s="4"/>
      <c r="F444" s="4"/>
      <c r="N444" s="49"/>
      <c r="Q444" s="1"/>
      <c r="R444" s="1"/>
      <c r="S444" s="1">
        <f t="shared" si="219"/>
        <v>0</v>
      </c>
      <c r="U444" s="1"/>
      <c r="V444" s="1"/>
      <c r="W444" s="1">
        <f t="shared" si="224"/>
        <v>0</v>
      </c>
      <c r="X444" s="1"/>
      <c r="Y444" s="1"/>
      <c r="Z444" s="1">
        <f>Table110[[#This Row],[Quantity2]]*Table110[[#This Row],[U Cost]]</f>
        <v>0</v>
      </c>
      <c r="AB444" s="1"/>
      <c r="AC444" s="1"/>
      <c r="AD444" s="1">
        <f t="shared" si="221"/>
        <v>0</v>
      </c>
      <c r="AE444" s="1"/>
      <c r="AF444" s="1">
        <f>SUM(Table110[[#This Row],[Total 
Paid]:[Shipping 
Charged]])</f>
        <v>0</v>
      </c>
      <c r="AG444" s="1"/>
      <c r="AH444" s="1"/>
      <c r="AI444" s="1">
        <f t="shared" si="222"/>
        <v>0</v>
      </c>
      <c r="AK444" s="1"/>
      <c r="AL444" s="1"/>
      <c r="AM444" s="1"/>
      <c r="AN444" s="1"/>
      <c r="AP444" s="30"/>
      <c r="AQ444" s="1"/>
      <c r="AR444" s="1">
        <f t="shared" si="218"/>
        <v>0</v>
      </c>
      <c r="AS444" s="1"/>
      <c r="AT444" s="1"/>
      <c r="AU444" s="2">
        <f t="shared" si="223"/>
        <v>0</v>
      </c>
      <c r="AW444" s="1"/>
      <c r="AX444" s="1"/>
      <c r="AY444" s="1"/>
      <c r="AZ444" s="2">
        <f t="shared" si="220"/>
        <v>0</v>
      </c>
      <c r="BA444" s="2">
        <f>SUM(AF444,AH444,-AZ444,-Table110[[#This Row],[Sale Fee]])</f>
        <v>0</v>
      </c>
      <c r="BC444" s="1"/>
      <c r="BD444" s="1"/>
      <c r="BE444" s="1"/>
    </row>
    <row r="445" spans="1:57" x14ac:dyDescent="0.25">
      <c r="A445" s="1"/>
      <c r="B445" s="1"/>
      <c r="E445" s="4"/>
      <c r="F445" s="4"/>
      <c r="N445" s="49"/>
      <c r="Q445" s="1"/>
      <c r="R445" s="1"/>
      <c r="S445" s="1">
        <f t="shared" si="219"/>
        <v>0</v>
      </c>
      <c r="U445" s="1"/>
      <c r="V445" s="1"/>
      <c r="W445" s="1">
        <f t="shared" si="224"/>
        <v>0</v>
      </c>
      <c r="X445" s="1"/>
      <c r="Y445" s="1"/>
      <c r="Z445" s="1">
        <f>Table110[[#This Row],[Quantity2]]*Table110[[#This Row],[U Cost]]</f>
        <v>0</v>
      </c>
      <c r="AB445" s="1"/>
      <c r="AC445" s="1"/>
      <c r="AD445" s="1">
        <f t="shared" si="221"/>
        <v>0</v>
      </c>
      <c r="AE445" s="1"/>
      <c r="AF445" s="1">
        <f>SUM(Table110[[#This Row],[Total 
Paid]:[Shipping 
Charged]])</f>
        <v>0</v>
      </c>
      <c r="AG445" s="1"/>
      <c r="AH445" s="1"/>
      <c r="AI445" s="1">
        <f t="shared" si="222"/>
        <v>0</v>
      </c>
      <c r="AK445" s="1"/>
      <c r="AL445" s="1"/>
      <c r="AM445" s="1"/>
      <c r="AN445" s="1"/>
      <c r="AP445" s="30"/>
      <c r="AQ445" s="1"/>
      <c r="AR445" s="1">
        <f t="shared" si="218"/>
        <v>0</v>
      </c>
      <c r="AS445" s="1"/>
      <c r="AT445" s="1"/>
      <c r="AU445" s="2">
        <f t="shared" si="223"/>
        <v>0</v>
      </c>
      <c r="AW445" s="1"/>
      <c r="AX445" s="1"/>
      <c r="AY445" s="1"/>
      <c r="AZ445" s="2">
        <f t="shared" si="220"/>
        <v>0</v>
      </c>
      <c r="BA445" s="2">
        <f>SUM(AF445,AH445,-AZ445,-Table110[[#This Row],[Sale Fee]])</f>
        <v>0</v>
      </c>
      <c r="BC445" s="1"/>
      <c r="BD445" s="1"/>
      <c r="BE445" s="1"/>
    </row>
    <row r="446" spans="1:57" x14ac:dyDescent="0.25">
      <c r="A446" s="1"/>
      <c r="B446" s="1"/>
      <c r="E446" s="4"/>
      <c r="F446" s="4"/>
      <c r="N446" s="49"/>
      <c r="Q446" s="1"/>
      <c r="R446" s="1"/>
      <c r="S446" s="1">
        <f t="shared" si="219"/>
        <v>0</v>
      </c>
      <c r="U446" s="1"/>
      <c r="V446" s="1"/>
      <c r="W446" s="1">
        <f t="shared" si="224"/>
        <v>0</v>
      </c>
      <c r="X446" s="1"/>
      <c r="Y446" s="1"/>
      <c r="Z446" s="1">
        <f>Table110[[#This Row],[Quantity2]]*Table110[[#This Row],[U Cost]]</f>
        <v>0</v>
      </c>
      <c r="AB446" s="1"/>
      <c r="AC446" s="1"/>
      <c r="AD446" s="1">
        <f t="shared" si="221"/>
        <v>0</v>
      </c>
      <c r="AE446" s="1"/>
      <c r="AF446" s="1">
        <f>SUM(Table110[[#This Row],[Total 
Paid]:[Shipping 
Charged]])</f>
        <v>0</v>
      </c>
      <c r="AG446" s="1"/>
      <c r="AH446" s="1"/>
      <c r="AI446" s="1">
        <f t="shared" si="222"/>
        <v>0</v>
      </c>
      <c r="AK446" s="1"/>
      <c r="AL446" s="1"/>
      <c r="AM446" s="1"/>
      <c r="AN446" s="1"/>
      <c r="AP446" s="30"/>
      <c r="AQ446" s="1"/>
      <c r="AR446" s="1">
        <f t="shared" si="218"/>
        <v>0</v>
      </c>
      <c r="AS446" s="1"/>
      <c r="AT446" s="1"/>
      <c r="AU446" s="2">
        <f t="shared" si="223"/>
        <v>0</v>
      </c>
      <c r="AW446" s="1"/>
      <c r="AX446" s="1"/>
      <c r="AY446" s="1"/>
      <c r="AZ446" s="2">
        <f t="shared" si="220"/>
        <v>0</v>
      </c>
      <c r="BA446" s="2">
        <f>SUM(AF446,AH446,-AZ446,-Table110[[#This Row],[Sale Fee]])</f>
        <v>0</v>
      </c>
      <c r="BC446" s="1"/>
      <c r="BD446" s="1"/>
      <c r="BE446" s="1"/>
    </row>
    <row r="447" spans="1:57" x14ac:dyDescent="0.25">
      <c r="A447" s="1"/>
      <c r="B447" s="1"/>
      <c r="E447" s="4"/>
      <c r="F447" s="4"/>
      <c r="N447" s="49"/>
      <c r="Q447" s="1"/>
      <c r="R447" s="1"/>
      <c r="S447" s="1">
        <f t="shared" si="219"/>
        <v>0</v>
      </c>
      <c r="U447" s="1"/>
      <c r="V447" s="1"/>
      <c r="W447" s="1">
        <f t="shared" si="224"/>
        <v>0</v>
      </c>
      <c r="X447" s="1"/>
      <c r="Y447" s="1"/>
      <c r="Z447" s="1">
        <f>Table110[[#This Row],[Quantity2]]*Table110[[#This Row],[U Cost]]</f>
        <v>0</v>
      </c>
      <c r="AB447" s="1"/>
      <c r="AC447" s="1"/>
      <c r="AD447" s="1">
        <f t="shared" si="221"/>
        <v>0</v>
      </c>
      <c r="AE447" s="1"/>
      <c r="AF447" s="1">
        <f>SUM(Table110[[#This Row],[Total 
Paid]:[Shipping 
Charged]])</f>
        <v>0</v>
      </c>
      <c r="AG447" s="1"/>
      <c r="AH447" s="1"/>
      <c r="AI447" s="1">
        <f t="shared" si="222"/>
        <v>0</v>
      </c>
      <c r="AK447" s="1"/>
      <c r="AL447" s="1"/>
      <c r="AM447" s="1"/>
      <c r="AN447" s="1"/>
      <c r="AP447" s="30"/>
      <c r="AQ447" s="1"/>
      <c r="AR447" s="1">
        <f t="shared" si="218"/>
        <v>0</v>
      </c>
      <c r="AS447" s="1"/>
      <c r="AT447" s="1"/>
      <c r="AU447" s="2">
        <f t="shared" si="223"/>
        <v>0</v>
      </c>
      <c r="AW447" s="1"/>
      <c r="AX447" s="1"/>
      <c r="AY447" s="1"/>
      <c r="AZ447" s="2">
        <f t="shared" si="220"/>
        <v>0</v>
      </c>
      <c r="BA447" s="2">
        <f>SUM(AF447,AH447,-AZ447,-Table110[[#This Row],[Sale Fee]])</f>
        <v>0</v>
      </c>
      <c r="BC447" s="1"/>
      <c r="BD447" s="1"/>
      <c r="BE447" s="1"/>
    </row>
    <row r="448" spans="1:57" x14ac:dyDescent="0.25">
      <c r="A448" s="1"/>
      <c r="B448" s="1"/>
      <c r="E448" s="4"/>
      <c r="F448" s="4"/>
      <c r="Q448" s="1"/>
      <c r="R448" s="1"/>
      <c r="S448" s="1">
        <f t="shared" si="219"/>
        <v>0</v>
      </c>
      <c r="U448" s="1"/>
      <c r="V448" s="1"/>
      <c r="W448" s="1">
        <f t="shared" si="224"/>
        <v>0</v>
      </c>
      <c r="X448" s="1"/>
      <c r="Y448" s="1"/>
      <c r="Z448" s="1">
        <f>Table110[[#This Row],[Quantity2]]*Table110[[#This Row],[U Cost]]</f>
        <v>0</v>
      </c>
      <c r="AB448" s="1"/>
      <c r="AC448" s="1"/>
      <c r="AD448" s="1">
        <f t="shared" si="221"/>
        <v>0</v>
      </c>
      <c r="AE448" s="1"/>
      <c r="AF448" s="1">
        <f>SUM(Table110[[#This Row],[Total 
Paid]:[Shipping 
Charged]])</f>
        <v>0</v>
      </c>
      <c r="AG448" s="1"/>
      <c r="AH448" s="1"/>
      <c r="AI448" s="1">
        <f t="shared" si="222"/>
        <v>0</v>
      </c>
      <c r="AK448" s="1"/>
      <c r="AL448" s="1"/>
      <c r="AM448" s="1"/>
      <c r="AN448" s="1"/>
      <c r="AP448" s="30"/>
      <c r="AQ448" s="1"/>
      <c r="AR448" s="1">
        <f t="shared" si="218"/>
        <v>0</v>
      </c>
      <c r="AS448" s="1"/>
      <c r="AT448" s="1"/>
      <c r="AU448" s="2">
        <f t="shared" si="223"/>
        <v>0</v>
      </c>
      <c r="AW448" s="1"/>
      <c r="AX448" s="1"/>
      <c r="AY448" s="1"/>
      <c r="AZ448" s="2">
        <f t="shared" si="220"/>
        <v>0</v>
      </c>
      <c r="BA448" s="2">
        <f>SUM(AF448,AH448,-AZ448,-Table110[[#This Row],[Sale Fee]])</f>
        <v>0</v>
      </c>
      <c r="BC448" s="1"/>
      <c r="BD448" s="1"/>
      <c r="BE448" s="1"/>
    </row>
    <row r="449" spans="1:57" x14ac:dyDescent="0.25">
      <c r="A449" s="1"/>
      <c r="B449" s="1"/>
      <c r="E449" s="4"/>
      <c r="F449" s="4"/>
      <c r="Q449" s="1"/>
      <c r="R449" s="1"/>
      <c r="S449" s="1">
        <f t="shared" si="219"/>
        <v>0</v>
      </c>
      <c r="U449" s="1"/>
      <c r="V449" s="1"/>
      <c r="W449" s="1">
        <f t="shared" si="224"/>
        <v>0</v>
      </c>
      <c r="X449" s="1"/>
      <c r="Y449" s="1"/>
      <c r="Z449" s="1">
        <f>Table110[[#This Row],[Quantity2]]*Table110[[#This Row],[U Cost]]</f>
        <v>0</v>
      </c>
      <c r="AB449" s="1"/>
      <c r="AC449" s="1"/>
      <c r="AD449" s="1">
        <f t="shared" si="221"/>
        <v>0</v>
      </c>
      <c r="AE449" s="1"/>
      <c r="AF449" s="1">
        <f>SUM(Table110[[#This Row],[Total 
Paid]:[Shipping 
Charged]])</f>
        <v>0</v>
      </c>
      <c r="AG449" s="1"/>
      <c r="AH449" s="1"/>
      <c r="AI449" s="1">
        <f t="shared" si="222"/>
        <v>0</v>
      </c>
      <c r="AK449" s="1"/>
      <c r="AL449" s="1"/>
      <c r="AM449" s="1"/>
      <c r="AN449" s="1"/>
      <c r="AP449" s="30"/>
      <c r="AQ449" s="1"/>
      <c r="AR449" s="1">
        <f t="shared" si="218"/>
        <v>0</v>
      </c>
      <c r="AS449" s="1"/>
      <c r="AT449" s="1"/>
      <c r="AU449" s="2">
        <f t="shared" si="223"/>
        <v>0</v>
      </c>
      <c r="AW449" s="1"/>
      <c r="AX449" s="1"/>
      <c r="AY449" s="1"/>
      <c r="AZ449" s="2">
        <f t="shared" si="220"/>
        <v>0</v>
      </c>
      <c r="BA449" s="2">
        <f>SUM(AF449,AH449,-AZ449,-Table110[[#This Row],[Sale Fee]])</f>
        <v>0</v>
      </c>
      <c r="BC449" s="1"/>
      <c r="BD449" s="1"/>
      <c r="BE449" s="1"/>
    </row>
    <row r="450" spans="1:57" x14ac:dyDescent="0.25">
      <c r="A450" s="1"/>
      <c r="B450" s="1"/>
      <c r="E450" s="4"/>
      <c r="F450" s="4"/>
      <c r="Q450" s="1"/>
      <c r="R450" s="1"/>
      <c r="S450" s="1">
        <f t="shared" si="219"/>
        <v>0</v>
      </c>
      <c r="U450" s="1"/>
      <c r="V450" s="1"/>
      <c r="W450" s="1">
        <f t="shared" si="224"/>
        <v>0</v>
      </c>
      <c r="X450" s="1"/>
      <c r="Y450" s="1"/>
      <c r="Z450" s="1">
        <f>Table110[[#This Row],[Quantity2]]*Table110[[#This Row],[U Cost]]</f>
        <v>0</v>
      </c>
      <c r="AB450" s="1"/>
      <c r="AC450" s="1"/>
      <c r="AD450" s="1">
        <f t="shared" si="221"/>
        <v>0</v>
      </c>
      <c r="AE450" s="1"/>
      <c r="AF450" s="1">
        <f>SUM(Table110[[#This Row],[Total 
Paid]:[Shipping 
Charged]])</f>
        <v>0</v>
      </c>
      <c r="AG450" s="1"/>
      <c r="AH450" s="1"/>
      <c r="AI450" s="1">
        <f t="shared" si="222"/>
        <v>0</v>
      </c>
      <c r="AK450" s="1"/>
      <c r="AL450" s="1"/>
      <c r="AM450" s="1"/>
      <c r="AN450" s="1"/>
      <c r="AP450" s="30"/>
      <c r="AQ450" s="1"/>
      <c r="AR450" s="1">
        <f t="shared" si="218"/>
        <v>0</v>
      </c>
      <c r="AS450" s="1"/>
      <c r="AT450" s="1"/>
      <c r="AU450" s="2">
        <f t="shared" si="223"/>
        <v>0</v>
      </c>
      <c r="AW450" s="1"/>
      <c r="AX450" s="1"/>
      <c r="AY450" s="1"/>
      <c r="AZ450" s="2">
        <f t="shared" si="220"/>
        <v>0</v>
      </c>
      <c r="BA450" s="2">
        <f>SUM(AF450,AH450,-AZ450,-Table110[[#This Row],[Sale Fee]])</f>
        <v>0</v>
      </c>
      <c r="BC450" s="1"/>
      <c r="BD450" s="1"/>
      <c r="BE450" s="1"/>
    </row>
    <row r="451" spans="1:57" x14ac:dyDescent="0.25">
      <c r="A451" s="1"/>
      <c r="B451" s="1"/>
      <c r="E451" s="4"/>
      <c r="F451" s="4"/>
      <c r="Q451" s="1"/>
      <c r="R451" s="1"/>
      <c r="S451" s="1">
        <f t="shared" si="219"/>
        <v>0</v>
      </c>
      <c r="U451" s="1"/>
      <c r="V451" s="1"/>
      <c r="W451" s="1">
        <f t="shared" si="224"/>
        <v>0</v>
      </c>
      <c r="X451" s="1"/>
      <c r="Y451" s="1"/>
      <c r="Z451" s="1">
        <f>Table110[[#This Row],[Quantity2]]*Table110[[#This Row],[U Cost]]</f>
        <v>0</v>
      </c>
      <c r="AB451" s="1"/>
      <c r="AC451" s="1"/>
      <c r="AD451" s="1">
        <f t="shared" si="221"/>
        <v>0</v>
      </c>
      <c r="AE451" s="1"/>
      <c r="AF451" s="1">
        <f>SUM(Table110[[#This Row],[Total 
Paid]:[Shipping 
Charged]])</f>
        <v>0</v>
      </c>
      <c r="AG451" s="1"/>
      <c r="AH451" s="1"/>
      <c r="AI451" s="1">
        <f t="shared" si="222"/>
        <v>0</v>
      </c>
      <c r="AK451" s="1"/>
      <c r="AL451" s="1"/>
      <c r="AM451" s="1"/>
      <c r="AN451" s="1"/>
      <c r="AP451" s="30"/>
      <c r="AQ451" s="1"/>
      <c r="AR451" s="1">
        <f t="shared" si="218"/>
        <v>0</v>
      </c>
      <c r="AS451" s="1"/>
      <c r="AT451" s="1"/>
      <c r="AU451" s="2">
        <f t="shared" si="223"/>
        <v>0</v>
      </c>
      <c r="AW451" s="1"/>
      <c r="AX451" s="1"/>
      <c r="AY451" s="1"/>
      <c r="AZ451" s="2">
        <f t="shared" si="220"/>
        <v>0</v>
      </c>
      <c r="BA451" s="2">
        <f>SUM(AF451,AH451,-AZ451,-Table110[[#This Row],[Sale Fee]])</f>
        <v>0</v>
      </c>
      <c r="BC451" s="1"/>
      <c r="BD451" s="1"/>
      <c r="BE451" s="1"/>
    </row>
    <row r="452" spans="1:57" x14ac:dyDescent="0.25">
      <c r="A452" s="1"/>
      <c r="B452" s="1"/>
      <c r="E452" s="4"/>
      <c r="F452" s="4"/>
      <c r="Q452" s="1"/>
      <c r="R452" s="1"/>
      <c r="S452" s="1">
        <f t="shared" si="219"/>
        <v>0</v>
      </c>
      <c r="U452" s="1"/>
      <c r="V452" s="1"/>
      <c r="W452" s="1">
        <f t="shared" si="224"/>
        <v>0</v>
      </c>
      <c r="X452" s="1"/>
      <c r="Y452" s="1"/>
      <c r="Z452" s="1">
        <f>Table110[[#This Row],[Quantity2]]*Table110[[#This Row],[U Cost]]</f>
        <v>0</v>
      </c>
      <c r="AB452" s="1"/>
      <c r="AC452" s="1"/>
      <c r="AD452" s="1">
        <f t="shared" si="221"/>
        <v>0</v>
      </c>
      <c r="AE452" s="1"/>
      <c r="AF452" s="1">
        <f>SUM(Table110[[#This Row],[Total 
Paid]:[Shipping 
Charged]])</f>
        <v>0</v>
      </c>
      <c r="AG452" s="1"/>
      <c r="AH452" s="1"/>
      <c r="AI452" s="1">
        <f t="shared" si="222"/>
        <v>0</v>
      </c>
      <c r="AK452" s="1"/>
      <c r="AL452" s="1"/>
      <c r="AM452" s="1"/>
      <c r="AN452" s="1"/>
      <c r="AP452" s="30"/>
      <c r="AQ452" s="1"/>
      <c r="AR452" s="1">
        <f t="shared" si="218"/>
        <v>0</v>
      </c>
      <c r="AS452" s="1"/>
      <c r="AT452" s="1"/>
      <c r="AU452" s="2">
        <f t="shared" si="223"/>
        <v>0</v>
      </c>
      <c r="AW452" s="1"/>
      <c r="AX452" s="1"/>
      <c r="AY452" s="1"/>
      <c r="AZ452" s="2">
        <f t="shared" si="220"/>
        <v>0</v>
      </c>
      <c r="BA452" s="2">
        <f>SUM(AF452,AH452,-AZ452,-Table110[[#This Row],[Sale Fee]])</f>
        <v>0</v>
      </c>
      <c r="BC452" s="1"/>
      <c r="BD452" s="1"/>
      <c r="BE452" s="1"/>
    </row>
    <row r="453" spans="1:57" x14ac:dyDescent="0.25">
      <c r="A453" s="1"/>
      <c r="B453" s="1"/>
      <c r="E453" s="4"/>
      <c r="F453" s="4"/>
      <c r="Q453" s="1"/>
      <c r="R453" s="1"/>
      <c r="S453" s="1">
        <f t="shared" si="219"/>
        <v>0</v>
      </c>
      <c r="U453" s="1"/>
      <c r="V453" s="1"/>
      <c r="W453" s="1">
        <f t="shared" si="224"/>
        <v>0</v>
      </c>
      <c r="X453" s="1"/>
      <c r="Y453" s="1"/>
      <c r="Z453" s="1">
        <f>Table110[[#This Row],[Quantity2]]*Table110[[#This Row],[U Cost]]</f>
        <v>0</v>
      </c>
      <c r="AB453" s="1"/>
      <c r="AC453" s="1"/>
      <c r="AD453" s="1">
        <f t="shared" si="221"/>
        <v>0</v>
      </c>
      <c r="AE453" s="1"/>
      <c r="AF453" s="1">
        <f>SUM(Table110[[#This Row],[Total 
Paid]:[Shipping 
Charged]])</f>
        <v>0</v>
      </c>
      <c r="AG453" s="1"/>
      <c r="AH453" s="1"/>
      <c r="AI453" s="1">
        <f t="shared" si="222"/>
        <v>0</v>
      </c>
      <c r="AK453" s="1"/>
      <c r="AL453" s="1"/>
      <c r="AM453" s="1"/>
      <c r="AN453" s="1"/>
      <c r="AP453" s="30"/>
      <c r="AQ453" s="1"/>
      <c r="AR453" s="1">
        <f t="shared" si="218"/>
        <v>0</v>
      </c>
      <c r="AS453" s="1"/>
      <c r="AT453" s="1"/>
      <c r="AU453" s="2">
        <f t="shared" si="223"/>
        <v>0</v>
      </c>
      <c r="AW453" s="1"/>
      <c r="AX453" s="1"/>
      <c r="AY453" s="1"/>
      <c r="AZ453" s="2">
        <f t="shared" si="220"/>
        <v>0</v>
      </c>
      <c r="BA453" s="2">
        <f>SUM(AF453,AH453,-AZ453,-Table110[[#This Row],[Sale Fee]])</f>
        <v>0</v>
      </c>
      <c r="BC453" s="1"/>
      <c r="BD453" s="1"/>
      <c r="BE453" s="1"/>
    </row>
    <row r="454" spans="1:57" x14ac:dyDescent="0.25">
      <c r="A454" s="1"/>
      <c r="B454" s="1"/>
      <c r="E454" s="4"/>
      <c r="F454" s="4"/>
      <c r="Q454" s="1"/>
      <c r="R454" s="1"/>
      <c r="S454" s="1">
        <f t="shared" si="219"/>
        <v>0</v>
      </c>
      <c r="U454" s="1"/>
      <c r="V454" s="1"/>
      <c r="W454" s="1">
        <f t="shared" si="224"/>
        <v>0</v>
      </c>
      <c r="X454" s="1"/>
      <c r="Y454" s="1"/>
      <c r="Z454" s="1">
        <f>Table110[[#This Row],[Quantity2]]*Table110[[#This Row],[U Cost]]</f>
        <v>0</v>
      </c>
      <c r="AB454" s="1"/>
      <c r="AC454" s="1"/>
      <c r="AD454" s="1">
        <f t="shared" si="221"/>
        <v>0</v>
      </c>
      <c r="AE454" s="1"/>
      <c r="AF454" s="1">
        <f>SUM(Table110[[#This Row],[Total 
Paid]:[Shipping 
Charged]])</f>
        <v>0</v>
      </c>
      <c r="AG454" s="1"/>
      <c r="AH454" s="1"/>
      <c r="AI454" s="1">
        <f t="shared" si="222"/>
        <v>0</v>
      </c>
      <c r="AK454" s="1"/>
      <c r="AL454" s="1"/>
      <c r="AM454" s="1"/>
      <c r="AN454" s="1"/>
      <c r="AP454" s="30"/>
      <c r="AQ454" s="1"/>
      <c r="AR454" s="1">
        <f t="shared" si="218"/>
        <v>0</v>
      </c>
      <c r="AS454" s="1"/>
      <c r="AT454" s="1"/>
      <c r="AU454" s="2">
        <f t="shared" si="223"/>
        <v>0</v>
      </c>
      <c r="AW454" s="1"/>
      <c r="AX454" s="1"/>
      <c r="AY454" s="1"/>
      <c r="AZ454" s="2">
        <f t="shared" si="220"/>
        <v>0</v>
      </c>
      <c r="BA454" s="2">
        <f>SUM(AF454,AH454,-AZ454,-Table110[[#This Row],[Sale Fee]])</f>
        <v>0</v>
      </c>
      <c r="BC454" s="1"/>
      <c r="BD454" s="1"/>
      <c r="BE454" s="1"/>
    </row>
    <row r="455" spans="1:57" x14ac:dyDescent="0.25">
      <c r="A455" s="1"/>
      <c r="B455" s="1"/>
      <c r="E455" s="4"/>
      <c r="F455" s="4"/>
      <c r="Q455" s="1"/>
      <c r="R455" s="1"/>
      <c r="S455" s="1">
        <f t="shared" si="219"/>
        <v>0</v>
      </c>
      <c r="U455" s="1"/>
      <c r="V455" s="1"/>
      <c r="W455" s="1">
        <f t="shared" si="224"/>
        <v>0</v>
      </c>
      <c r="X455" s="1"/>
      <c r="Y455" s="1"/>
      <c r="Z455" s="1">
        <f>Table110[[#This Row],[Quantity2]]*Table110[[#This Row],[U Cost]]</f>
        <v>0</v>
      </c>
      <c r="AB455" s="1"/>
      <c r="AC455" s="1"/>
      <c r="AD455" s="1">
        <f t="shared" si="221"/>
        <v>0</v>
      </c>
      <c r="AE455" s="1"/>
      <c r="AF455" s="1">
        <f>SUM(Table110[[#This Row],[Total 
Paid]:[Shipping 
Charged]])</f>
        <v>0</v>
      </c>
      <c r="AG455" s="1"/>
      <c r="AH455" s="1"/>
      <c r="AI455" s="1">
        <f t="shared" si="222"/>
        <v>0</v>
      </c>
      <c r="AK455" s="1"/>
      <c r="AL455" s="1"/>
      <c r="AM455" s="1"/>
      <c r="AN455" s="1"/>
      <c r="AP455" s="30"/>
      <c r="AQ455" s="1"/>
      <c r="AR455" s="1">
        <f t="shared" si="218"/>
        <v>0</v>
      </c>
      <c r="AS455" s="1"/>
      <c r="AT455" s="1"/>
      <c r="AU455" s="2">
        <f t="shared" si="223"/>
        <v>0</v>
      </c>
      <c r="AW455" s="1"/>
      <c r="AX455" s="1"/>
      <c r="AY455" s="1"/>
      <c r="AZ455" s="2">
        <f t="shared" si="220"/>
        <v>0</v>
      </c>
      <c r="BA455" s="2">
        <f>SUM(AF455,AH455,-AZ455,-Table110[[#This Row],[Sale Fee]])</f>
        <v>0</v>
      </c>
      <c r="BC455" s="1"/>
      <c r="BD455" s="1"/>
      <c r="BE455" s="1"/>
    </row>
    <row r="456" spans="1:57" x14ac:dyDescent="0.25">
      <c r="A456" s="1"/>
      <c r="B456" s="1"/>
      <c r="E456" s="4"/>
      <c r="F456" s="4"/>
      <c r="Q456" s="1"/>
      <c r="R456" s="1"/>
      <c r="S456" s="1">
        <f t="shared" si="219"/>
        <v>0</v>
      </c>
      <c r="U456" s="1"/>
      <c r="V456" s="1"/>
      <c r="W456" s="1">
        <f t="shared" si="224"/>
        <v>0</v>
      </c>
      <c r="X456" s="1"/>
      <c r="Y456" s="1"/>
      <c r="Z456" s="1">
        <f>Table110[[#This Row],[Quantity2]]*Table110[[#This Row],[U Cost]]</f>
        <v>0</v>
      </c>
      <c r="AB456" s="1"/>
      <c r="AC456" s="1"/>
      <c r="AD456" s="1">
        <f t="shared" si="221"/>
        <v>0</v>
      </c>
      <c r="AE456" s="1"/>
      <c r="AF456" s="1">
        <f>SUM(Table110[[#This Row],[Total 
Paid]:[Shipping 
Charged]])</f>
        <v>0</v>
      </c>
      <c r="AG456" s="1"/>
      <c r="AH456" s="1"/>
      <c r="AI456" s="1">
        <f t="shared" si="222"/>
        <v>0</v>
      </c>
      <c r="AK456" s="1"/>
      <c r="AL456" s="1"/>
      <c r="AM456" s="1"/>
      <c r="AN456" s="1"/>
      <c r="AP456" s="30"/>
      <c r="AQ456" s="1"/>
      <c r="AR456" s="1">
        <f t="shared" si="218"/>
        <v>0</v>
      </c>
      <c r="AS456" s="1"/>
      <c r="AT456" s="1"/>
      <c r="AU456" s="2">
        <f t="shared" si="223"/>
        <v>0</v>
      </c>
      <c r="AW456" s="1"/>
      <c r="AX456" s="1"/>
      <c r="AY456" s="1"/>
      <c r="AZ456" s="2">
        <f t="shared" si="220"/>
        <v>0</v>
      </c>
      <c r="BA456" s="2">
        <f>SUM(AF456,AH456,-AZ456,-Table110[[#This Row],[Sale Fee]])</f>
        <v>0</v>
      </c>
      <c r="BC456" s="1"/>
      <c r="BD456" s="1"/>
      <c r="BE456" s="1"/>
    </row>
    <row r="457" spans="1:57" x14ac:dyDescent="0.25">
      <c r="A457" s="1"/>
      <c r="B457" s="1"/>
      <c r="E457" s="4"/>
      <c r="F457" s="4"/>
      <c r="Q457" s="1"/>
      <c r="R457" s="1"/>
      <c r="S457" s="1">
        <f t="shared" si="219"/>
        <v>0</v>
      </c>
      <c r="U457" s="1"/>
      <c r="V457" s="1"/>
      <c r="W457" s="1">
        <f t="shared" si="224"/>
        <v>0</v>
      </c>
      <c r="X457" s="1"/>
      <c r="Y457" s="1"/>
      <c r="Z457" s="1">
        <f>Table110[[#This Row],[Quantity2]]*Table110[[#This Row],[U Cost]]</f>
        <v>0</v>
      </c>
      <c r="AB457" s="1"/>
      <c r="AC457" s="1"/>
      <c r="AD457" s="1">
        <f t="shared" si="221"/>
        <v>0</v>
      </c>
      <c r="AE457" s="1"/>
      <c r="AF457" s="1">
        <f>SUM(Table110[[#This Row],[Total 
Paid]:[Shipping 
Charged]])</f>
        <v>0</v>
      </c>
      <c r="AG457" s="1"/>
      <c r="AH457" s="1"/>
      <c r="AI457" s="1">
        <f t="shared" si="222"/>
        <v>0</v>
      </c>
      <c r="AK457" s="1"/>
      <c r="AL457" s="1"/>
      <c r="AM457" s="1"/>
      <c r="AN457" s="1"/>
      <c r="AP457" s="30"/>
      <c r="AQ457" s="1"/>
      <c r="AR457" s="1">
        <f t="shared" si="218"/>
        <v>0</v>
      </c>
      <c r="AS457" s="1"/>
      <c r="AT457" s="1"/>
      <c r="AU457" s="2">
        <f t="shared" si="223"/>
        <v>0</v>
      </c>
      <c r="AW457" s="1"/>
      <c r="AX457" s="1"/>
      <c r="AY457" s="1"/>
      <c r="AZ457" s="2">
        <f t="shared" si="220"/>
        <v>0</v>
      </c>
      <c r="BA457" s="2">
        <f>SUM(AF457,AH457,-AZ457,-Table110[[#This Row],[Sale Fee]])</f>
        <v>0</v>
      </c>
      <c r="BC457" s="1"/>
      <c r="BD457" s="1"/>
      <c r="BE457" s="1"/>
    </row>
    <row r="458" spans="1:57" x14ac:dyDescent="0.25">
      <c r="A458" s="1"/>
      <c r="B458" s="1"/>
      <c r="E458" s="4"/>
      <c r="F458" s="4"/>
      <c r="Q458" s="1"/>
      <c r="R458" s="1"/>
      <c r="S458" s="1">
        <f t="shared" si="219"/>
        <v>0</v>
      </c>
      <c r="U458" s="1"/>
      <c r="V458" s="1"/>
      <c r="W458" s="1">
        <f t="shared" si="224"/>
        <v>0</v>
      </c>
      <c r="X458" s="1"/>
      <c r="Y458" s="1"/>
      <c r="Z458" s="1">
        <f>Table110[[#This Row],[Quantity2]]*Table110[[#This Row],[U Cost]]</f>
        <v>0</v>
      </c>
      <c r="AB458" s="1"/>
      <c r="AC458" s="1"/>
      <c r="AD458" s="1">
        <f t="shared" si="221"/>
        <v>0</v>
      </c>
      <c r="AE458" s="1"/>
      <c r="AF458" s="1">
        <f>SUM(Table110[[#This Row],[Total 
Paid]:[Shipping 
Charged]])</f>
        <v>0</v>
      </c>
      <c r="AG458" s="1"/>
      <c r="AH458" s="1"/>
      <c r="AI458" s="1">
        <f t="shared" si="222"/>
        <v>0</v>
      </c>
      <c r="AK458" s="1"/>
      <c r="AL458" s="1"/>
      <c r="AM458" s="1"/>
      <c r="AN458" s="1"/>
      <c r="AP458" s="30"/>
      <c r="AQ458" s="1"/>
      <c r="AR458" s="1">
        <f t="shared" si="218"/>
        <v>0</v>
      </c>
      <c r="AS458" s="1"/>
      <c r="AT458" s="1"/>
      <c r="AU458" s="2">
        <f t="shared" si="223"/>
        <v>0</v>
      </c>
      <c r="AW458" s="1"/>
      <c r="AX458" s="1"/>
      <c r="AY458" s="1"/>
      <c r="AZ458" s="2">
        <f t="shared" si="220"/>
        <v>0</v>
      </c>
      <c r="BA458" s="2">
        <f>SUM(AF458,AH458,-AZ458,-Table110[[#This Row],[Sale Fee]])</f>
        <v>0</v>
      </c>
      <c r="BC458" s="1"/>
      <c r="BD458" s="1"/>
      <c r="BE458" s="1"/>
    </row>
    <row r="459" spans="1:57" x14ac:dyDescent="0.25">
      <c r="A459" s="1"/>
      <c r="B459" s="1"/>
      <c r="E459" s="4"/>
      <c r="F459" s="4"/>
      <c r="Q459" s="1"/>
      <c r="R459" s="1"/>
      <c r="S459" s="1">
        <f t="shared" si="219"/>
        <v>0</v>
      </c>
      <c r="U459" s="1"/>
      <c r="V459" s="1"/>
      <c r="W459" s="1">
        <f t="shared" si="224"/>
        <v>0</v>
      </c>
      <c r="X459" s="1"/>
      <c r="Y459" s="1"/>
      <c r="Z459" s="1">
        <f>Table110[[#This Row],[Quantity2]]*Table110[[#This Row],[U Cost]]</f>
        <v>0</v>
      </c>
      <c r="AB459" s="1"/>
      <c r="AC459" s="1"/>
      <c r="AD459" s="1">
        <f t="shared" si="221"/>
        <v>0</v>
      </c>
      <c r="AE459" s="1"/>
      <c r="AF459" s="1">
        <f>SUM(Table110[[#This Row],[Total 
Paid]:[Shipping 
Charged]])</f>
        <v>0</v>
      </c>
      <c r="AG459" s="1"/>
      <c r="AH459" s="1"/>
      <c r="AI459" s="1">
        <f t="shared" si="222"/>
        <v>0</v>
      </c>
      <c r="AK459" s="1"/>
      <c r="AL459" s="1"/>
      <c r="AM459" s="1"/>
      <c r="AN459" s="1"/>
      <c r="AP459" s="30"/>
      <c r="AQ459" s="1"/>
      <c r="AR459" s="1">
        <f t="shared" si="218"/>
        <v>0</v>
      </c>
      <c r="AS459" s="1"/>
      <c r="AT459" s="1"/>
      <c r="AU459" s="2">
        <f t="shared" si="223"/>
        <v>0</v>
      </c>
      <c r="AW459" s="1"/>
      <c r="AX459" s="1"/>
      <c r="AY459" s="1"/>
      <c r="AZ459" s="2">
        <f t="shared" si="220"/>
        <v>0</v>
      </c>
      <c r="BA459" s="2">
        <f>SUM(AF459,AH459,-AZ459,-Table110[[#This Row],[Sale Fee]])</f>
        <v>0</v>
      </c>
      <c r="BC459" s="1"/>
      <c r="BD459" s="1"/>
      <c r="BE459" s="1"/>
    </row>
    <row r="460" spans="1:57" x14ac:dyDescent="0.25">
      <c r="A460" s="1"/>
      <c r="B460" s="1"/>
      <c r="E460" s="4"/>
      <c r="F460" s="4"/>
      <c r="Q460" s="1"/>
      <c r="R460" s="1"/>
      <c r="S460" s="1">
        <f t="shared" si="219"/>
        <v>0</v>
      </c>
      <c r="U460" s="1"/>
      <c r="V460" s="1"/>
      <c r="W460" s="1">
        <f t="shared" si="224"/>
        <v>0</v>
      </c>
      <c r="X460" s="1"/>
      <c r="Y460" s="1"/>
      <c r="Z460" s="1">
        <f>Table110[[#This Row],[Quantity2]]*Table110[[#This Row],[U Cost]]</f>
        <v>0</v>
      </c>
      <c r="AB460" s="1"/>
      <c r="AC460" s="1"/>
      <c r="AD460" s="1">
        <f t="shared" si="221"/>
        <v>0</v>
      </c>
      <c r="AE460" s="1"/>
      <c r="AF460" s="1">
        <f>SUM(Table110[[#This Row],[Total 
Paid]:[Shipping 
Charged]])</f>
        <v>0</v>
      </c>
      <c r="AG460" s="1"/>
      <c r="AH460" s="1"/>
      <c r="AI460" s="1">
        <f t="shared" si="222"/>
        <v>0</v>
      </c>
      <c r="AK460" s="1"/>
      <c r="AL460" s="1"/>
      <c r="AM460" s="1"/>
      <c r="AN460" s="1"/>
      <c r="AP460" s="30"/>
      <c r="AQ460" s="1"/>
      <c r="AR460" s="1">
        <f t="shared" si="218"/>
        <v>0</v>
      </c>
      <c r="AS460" s="1"/>
      <c r="AT460" s="1"/>
      <c r="AU460" s="2">
        <f t="shared" si="223"/>
        <v>0</v>
      </c>
      <c r="AW460" s="1"/>
      <c r="AX460" s="1"/>
      <c r="AY460" s="1"/>
      <c r="AZ460" s="2">
        <f t="shared" si="220"/>
        <v>0</v>
      </c>
      <c r="BA460" s="2">
        <f>SUM(AF460,AH460,-AZ460,-Table110[[#This Row],[Sale Fee]])</f>
        <v>0</v>
      </c>
      <c r="BC460" s="1"/>
      <c r="BD460" s="1"/>
      <c r="BE460" s="1"/>
    </row>
    <row r="461" spans="1:57" x14ac:dyDescent="0.25">
      <c r="A461" s="1"/>
      <c r="B461" s="1"/>
      <c r="E461" s="4"/>
      <c r="F461" s="4"/>
      <c r="Q461" s="1"/>
      <c r="R461" s="1"/>
      <c r="S461" s="1">
        <f t="shared" si="219"/>
        <v>0</v>
      </c>
      <c r="U461" s="1"/>
      <c r="V461" s="1"/>
      <c r="W461" s="1">
        <f t="shared" si="224"/>
        <v>0</v>
      </c>
      <c r="X461" s="1"/>
      <c r="Y461" s="1"/>
      <c r="Z461" s="1">
        <f>Table110[[#This Row],[Quantity2]]*Table110[[#This Row],[U Cost]]</f>
        <v>0</v>
      </c>
      <c r="AB461" s="1"/>
      <c r="AC461" s="1"/>
      <c r="AD461" s="1">
        <f t="shared" si="221"/>
        <v>0</v>
      </c>
      <c r="AE461" s="1"/>
      <c r="AF461" s="1">
        <f>SUM(Table110[[#This Row],[Total 
Paid]:[Shipping 
Charged]])</f>
        <v>0</v>
      </c>
      <c r="AG461" s="1"/>
      <c r="AH461" s="1"/>
      <c r="AI461" s="1">
        <f t="shared" si="222"/>
        <v>0</v>
      </c>
      <c r="AK461" s="1"/>
      <c r="AL461" s="1"/>
      <c r="AM461" s="1"/>
      <c r="AN461" s="1"/>
      <c r="AP461" s="30"/>
      <c r="AQ461" s="1"/>
      <c r="AR461" s="1">
        <f t="shared" si="218"/>
        <v>0</v>
      </c>
      <c r="AS461" s="1"/>
      <c r="AT461" s="1"/>
      <c r="AU461" s="2">
        <f t="shared" si="223"/>
        <v>0</v>
      </c>
      <c r="AW461" s="1"/>
      <c r="AX461" s="1"/>
      <c r="AY461" s="1"/>
      <c r="AZ461" s="2">
        <f t="shared" si="220"/>
        <v>0</v>
      </c>
      <c r="BA461" s="2">
        <f>SUM(AF461,AH461,-AZ461,-Table110[[#This Row],[Sale Fee]])</f>
        <v>0</v>
      </c>
      <c r="BC461" s="1"/>
      <c r="BD461" s="1"/>
      <c r="BE461" s="1"/>
    </row>
    <row r="462" spans="1:57" x14ac:dyDescent="0.25">
      <c r="A462" s="1"/>
      <c r="B462" s="1"/>
      <c r="E462" s="4"/>
      <c r="F462" s="4"/>
      <c r="Q462" s="1"/>
      <c r="R462" s="1"/>
      <c r="S462" s="1">
        <f t="shared" si="219"/>
        <v>0</v>
      </c>
      <c r="U462" s="1"/>
      <c r="V462" s="1"/>
      <c r="W462" s="1">
        <f t="shared" si="224"/>
        <v>0</v>
      </c>
      <c r="X462" s="1"/>
      <c r="Y462" s="1"/>
      <c r="Z462" s="1">
        <f>Table110[[#This Row],[Quantity2]]*Table110[[#This Row],[U Cost]]</f>
        <v>0</v>
      </c>
      <c r="AB462" s="1"/>
      <c r="AC462" s="1"/>
      <c r="AD462" s="1">
        <f t="shared" si="221"/>
        <v>0</v>
      </c>
      <c r="AE462" s="1"/>
      <c r="AF462" s="1">
        <f>SUM(Table110[[#This Row],[Total 
Paid]:[Shipping 
Charged]])</f>
        <v>0</v>
      </c>
      <c r="AG462" s="1"/>
      <c r="AH462" s="1"/>
      <c r="AI462" s="1">
        <f t="shared" si="222"/>
        <v>0</v>
      </c>
      <c r="AK462" s="1"/>
      <c r="AL462" s="1"/>
      <c r="AM462" s="1"/>
      <c r="AN462" s="1"/>
      <c r="AP462" s="30"/>
      <c r="AQ462" s="1"/>
      <c r="AR462" s="1">
        <f t="shared" si="218"/>
        <v>0</v>
      </c>
      <c r="AS462" s="1"/>
      <c r="AT462" s="1"/>
      <c r="AU462" s="2">
        <f t="shared" si="223"/>
        <v>0</v>
      </c>
      <c r="AW462" s="1"/>
      <c r="AX462" s="1"/>
      <c r="AY462" s="1"/>
      <c r="AZ462" s="2">
        <f t="shared" si="220"/>
        <v>0</v>
      </c>
      <c r="BA462" s="2">
        <f>SUM(AF462,AH462,-AZ462,-Table110[[#This Row],[Sale Fee]])</f>
        <v>0</v>
      </c>
      <c r="BC462" s="1"/>
      <c r="BD462" s="1"/>
      <c r="BE462" s="1"/>
    </row>
    <row r="463" spans="1:57" x14ac:dyDescent="0.25">
      <c r="A463" s="1"/>
      <c r="B463" s="1"/>
      <c r="E463" s="4"/>
      <c r="F463" s="4"/>
      <c r="Q463" s="1"/>
      <c r="R463" s="1"/>
      <c r="S463" s="1">
        <f t="shared" si="219"/>
        <v>0</v>
      </c>
      <c r="U463" s="1"/>
      <c r="V463" s="1"/>
      <c r="W463" s="1">
        <f t="shared" si="224"/>
        <v>0</v>
      </c>
      <c r="X463" s="1"/>
      <c r="Y463" s="1"/>
      <c r="Z463" s="1">
        <f>Table110[[#This Row],[Quantity2]]*Table110[[#This Row],[U Cost]]</f>
        <v>0</v>
      </c>
      <c r="AB463" s="1"/>
      <c r="AC463" s="1"/>
      <c r="AD463" s="1">
        <f t="shared" si="221"/>
        <v>0</v>
      </c>
      <c r="AE463" s="1"/>
      <c r="AF463" s="1">
        <f>SUM(Table110[[#This Row],[Total 
Paid]:[Shipping 
Charged]])</f>
        <v>0</v>
      </c>
      <c r="AG463" s="1"/>
      <c r="AH463" s="1"/>
      <c r="AI463" s="1">
        <f t="shared" si="222"/>
        <v>0</v>
      </c>
      <c r="AK463" s="1"/>
      <c r="AL463" s="1"/>
      <c r="AM463" s="1"/>
      <c r="AN463" s="1"/>
      <c r="AP463" s="30"/>
      <c r="AQ463" s="1"/>
      <c r="AR463" s="1">
        <f t="shared" si="218"/>
        <v>0</v>
      </c>
      <c r="AS463" s="1"/>
      <c r="AT463" s="1"/>
      <c r="AU463" s="2">
        <f t="shared" si="223"/>
        <v>0</v>
      </c>
      <c r="AW463" s="1"/>
      <c r="AX463" s="1"/>
      <c r="AY463" s="1"/>
      <c r="AZ463" s="2">
        <f t="shared" si="220"/>
        <v>0</v>
      </c>
      <c r="BA463" s="2">
        <f>SUM(AF463,AH463,-AZ463,-Table110[[#This Row],[Sale Fee]])</f>
        <v>0</v>
      </c>
      <c r="BC463" s="1"/>
      <c r="BD463" s="1"/>
      <c r="BE463" s="1"/>
    </row>
    <row r="464" spans="1:57" x14ac:dyDescent="0.25">
      <c r="A464" s="1"/>
      <c r="B464" s="1"/>
      <c r="E464" s="4"/>
      <c r="F464" s="4"/>
      <c r="Q464" s="1"/>
      <c r="R464" s="1"/>
      <c r="S464" s="1">
        <f t="shared" si="219"/>
        <v>0</v>
      </c>
      <c r="U464" s="1"/>
      <c r="V464" s="1"/>
      <c r="W464" s="1">
        <f t="shared" si="224"/>
        <v>0</v>
      </c>
      <c r="X464" s="1"/>
      <c r="Y464" s="1"/>
      <c r="Z464" s="1">
        <f>Table110[[#This Row],[Quantity2]]*Table110[[#This Row],[U Cost]]</f>
        <v>0</v>
      </c>
      <c r="AB464" s="1"/>
      <c r="AC464" s="1"/>
      <c r="AD464" s="1">
        <f t="shared" si="221"/>
        <v>0</v>
      </c>
      <c r="AE464" s="1"/>
      <c r="AF464" s="1">
        <f>SUM(Table110[[#This Row],[Total 
Paid]:[Shipping 
Charged]])</f>
        <v>0</v>
      </c>
      <c r="AG464" s="1"/>
      <c r="AH464" s="1"/>
      <c r="AI464" s="1">
        <f t="shared" si="222"/>
        <v>0</v>
      </c>
      <c r="AK464" s="1"/>
      <c r="AL464" s="1"/>
      <c r="AM464" s="1"/>
      <c r="AN464" s="1"/>
      <c r="AP464" s="30"/>
      <c r="AQ464" s="1"/>
      <c r="AR464" s="1">
        <f t="shared" si="218"/>
        <v>0</v>
      </c>
      <c r="AS464" s="1"/>
      <c r="AT464" s="1"/>
      <c r="AU464" s="2">
        <f t="shared" si="223"/>
        <v>0</v>
      </c>
      <c r="AW464" s="1"/>
      <c r="AX464" s="1"/>
      <c r="AY464" s="1"/>
      <c r="AZ464" s="2">
        <f t="shared" si="220"/>
        <v>0</v>
      </c>
      <c r="BA464" s="2">
        <f>SUM(AF464,AH464,-AZ464,-Table110[[#This Row],[Sale Fee]])</f>
        <v>0</v>
      </c>
      <c r="BC464" s="1"/>
      <c r="BD464" s="1"/>
      <c r="BE464" s="1"/>
    </row>
    <row r="465" spans="1:57" x14ac:dyDescent="0.25">
      <c r="A465" s="1"/>
      <c r="B465" s="1"/>
      <c r="E465" s="4"/>
      <c r="F465" s="4"/>
      <c r="Q465" s="1"/>
      <c r="R465" s="1"/>
      <c r="S465" s="1">
        <f t="shared" si="219"/>
        <v>0</v>
      </c>
      <c r="U465" s="1"/>
      <c r="V465" s="1"/>
      <c r="W465" s="1">
        <f t="shared" si="224"/>
        <v>0</v>
      </c>
      <c r="X465" s="1"/>
      <c r="Y465" s="1"/>
      <c r="Z465" s="1">
        <f>Table110[[#This Row],[Quantity2]]*Table110[[#This Row],[U Cost]]</f>
        <v>0</v>
      </c>
      <c r="AB465" s="1"/>
      <c r="AC465" s="1"/>
      <c r="AD465" s="1">
        <f t="shared" si="221"/>
        <v>0</v>
      </c>
      <c r="AE465" s="1"/>
      <c r="AF465" s="1">
        <f>SUM(Table110[[#This Row],[Total 
Paid]:[Shipping 
Charged]])</f>
        <v>0</v>
      </c>
      <c r="AG465" s="1"/>
      <c r="AH465" s="1"/>
      <c r="AI465" s="1">
        <f t="shared" si="222"/>
        <v>0</v>
      </c>
      <c r="AK465" s="1"/>
      <c r="AL465" s="1"/>
      <c r="AM465" s="1"/>
      <c r="AN465" s="1"/>
      <c r="AP465" s="30"/>
      <c r="AQ465" s="1"/>
      <c r="AR465" s="1">
        <f t="shared" si="218"/>
        <v>0</v>
      </c>
      <c r="AS465" s="1"/>
      <c r="AT465" s="1"/>
      <c r="AU465" s="2">
        <f t="shared" si="223"/>
        <v>0</v>
      </c>
      <c r="AW465" s="1"/>
      <c r="AX465" s="1"/>
      <c r="AY465" s="1"/>
      <c r="AZ465" s="2">
        <f t="shared" si="220"/>
        <v>0</v>
      </c>
      <c r="BA465" s="2">
        <f>SUM(AF465,AH465,-AZ465,-Table110[[#This Row],[Sale Fee]])</f>
        <v>0</v>
      </c>
      <c r="BC465" s="1"/>
      <c r="BD465" s="1"/>
      <c r="BE465" s="1"/>
    </row>
    <row r="466" spans="1:57" x14ac:dyDescent="0.25">
      <c r="A466" s="1"/>
      <c r="B466" s="1"/>
      <c r="E466" s="4"/>
      <c r="F466" s="4"/>
      <c r="Q466" s="1"/>
      <c r="R466" s="1"/>
      <c r="S466" s="1">
        <f t="shared" si="219"/>
        <v>0</v>
      </c>
      <c r="U466" s="1"/>
      <c r="V466" s="1"/>
      <c r="W466" s="1">
        <f t="shared" si="224"/>
        <v>0</v>
      </c>
      <c r="X466" s="1"/>
      <c r="Y466" s="1"/>
      <c r="Z466" s="1">
        <f>Table110[[#This Row],[Quantity2]]*Table110[[#This Row],[U Cost]]</f>
        <v>0</v>
      </c>
      <c r="AB466" s="1"/>
      <c r="AC466" s="1"/>
      <c r="AD466" s="1">
        <f t="shared" si="221"/>
        <v>0</v>
      </c>
      <c r="AE466" s="1"/>
      <c r="AF466" s="1">
        <f>SUM(Table110[[#This Row],[Total 
Paid]:[Shipping 
Charged]])</f>
        <v>0</v>
      </c>
      <c r="AG466" s="1"/>
      <c r="AH466" s="1"/>
      <c r="AI466" s="1">
        <f t="shared" si="222"/>
        <v>0</v>
      </c>
      <c r="AK466" s="1"/>
      <c r="AL466" s="1"/>
      <c r="AM466" s="1"/>
      <c r="AN466" s="1"/>
      <c r="AP466" s="30"/>
      <c r="AQ466" s="1"/>
      <c r="AR466" s="1">
        <f t="shared" si="218"/>
        <v>0</v>
      </c>
      <c r="AS466" s="1"/>
      <c r="AT466" s="1"/>
      <c r="AU466" s="2">
        <f t="shared" si="223"/>
        <v>0</v>
      </c>
      <c r="AW466" s="1"/>
      <c r="AX466" s="1"/>
      <c r="AY466" s="1"/>
      <c r="AZ466" s="2">
        <f t="shared" si="220"/>
        <v>0</v>
      </c>
      <c r="BA466" s="2">
        <f>SUM(AF466,AH466,-AZ466,-Table110[[#This Row],[Sale Fee]])</f>
        <v>0</v>
      </c>
      <c r="BC466" s="1"/>
      <c r="BD466" s="1"/>
      <c r="BE466" s="1"/>
    </row>
    <row r="467" spans="1:57" x14ac:dyDescent="0.25">
      <c r="A467" s="1"/>
      <c r="B467" s="1"/>
      <c r="E467" s="4"/>
      <c r="F467" s="4"/>
      <c r="Q467" s="1"/>
      <c r="R467" s="1"/>
      <c r="S467" s="1">
        <f t="shared" si="219"/>
        <v>0</v>
      </c>
      <c r="U467" s="1"/>
      <c r="V467" s="1"/>
      <c r="W467" s="1">
        <f t="shared" si="224"/>
        <v>0</v>
      </c>
      <c r="X467" s="1"/>
      <c r="Y467" s="1"/>
      <c r="Z467" s="1">
        <f>Table110[[#This Row],[Quantity2]]*Table110[[#This Row],[U Cost]]</f>
        <v>0</v>
      </c>
      <c r="AB467" s="1"/>
      <c r="AC467" s="1"/>
      <c r="AD467" s="1">
        <f t="shared" si="221"/>
        <v>0</v>
      </c>
      <c r="AE467" s="1"/>
      <c r="AF467" s="1">
        <f>SUM(Table110[[#This Row],[Total 
Paid]:[Shipping 
Charged]])</f>
        <v>0</v>
      </c>
      <c r="AG467" s="1"/>
      <c r="AH467" s="1"/>
      <c r="AI467" s="1">
        <f t="shared" si="222"/>
        <v>0</v>
      </c>
      <c r="AK467" s="1"/>
      <c r="AL467" s="1"/>
      <c r="AM467" s="1"/>
      <c r="AN467" s="1"/>
      <c r="AP467" s="30"/>
      <c r="AQ467" s="1"/>
      <c r="AR467" s="1">
        <f t="shared" si="218"/>
        <v>0</v>
      </c>
      <c r="AS467" s="1"/>
      <c r="AT467" s="1"/>
      <c r="AU467" s="2">
        <f t="shared" si="223"/>
        <v>0</v>
      </c>
      <c r="AW467" s="1"/>
      <c r="AX467" s="1"/>
      <c r="AY467" s="1"/>
      <c r="AZ467" s="2">
        <f t="shared" si="220"/>
        <v>0</v>
      </c>
      <c r="BA467" s="2">
        <f>SUM(AF467,AH467,-AZ467,-Table110[[#This Row],[Sale Fee]])</f>
        <v>0</v>
      </c>
      <c r="BC467" s="1"/>
      <c r="BD467" s="1"/>
      <c r="BE467" s="1"/>
    </row>
    <row r="468" spans="1:57" x14ac:dyDescent="0.25">
      <c r="A468" s="1"/>
      <c r="B468" s="1"/>
      <c r="E468" s="4"/>
      <c r="F468" s="4"/>
      <c r="Q468" s="1"/>
      <c r="R468" s="1"/>
      <c r="S468" s="1">
        <f t="shared" si="219"/>
        <v>0</v>
      </c>
      <c r="U468" s="1"/>
      <c r="V468" s="1"/>
      <c r="W468" s="1">
        <f t="shared" si="224"/>
        <v>0</v>
      </c>
      <c r="X468" s="1"/>
      <c r="Y468" s="1"/>
      <c r="Z468" s="1">
        <f>Table110[[#This Row],[Quantity2]]*Table110[[#This Row],[U Cost]]</f>
        <v>0</v>
      </c>
      <c r="AB468" s="1"/>
      <c r="AC468" s="1"/>
      <c r="AD468" s="1">
        <f t="shared" si="221"/>
        <v>0</v>
      </c>
      <c r="AE468" s="1"/>
      <c r="AF468" s="1">
        <f>SUM(Table110[[#This Row],[Total 
Paid]:[Shipping 
Charged]])</f>
        <v>0</v>
      </c>
      <c r="AG468" s="1"/>
      <c r="AH468" s="1"/>
      <c r="AI468" s="1">
        <f t="shared" si="222"/>
        <v>0</v>
      </c>
      <c r="AK468" s="1"/>
      <c r="AL468" s="1"/>
      <c r="AM468" s="1"/>
      <c r="AN468" s="1"/>
      <c r="AP468" s="30"/>
      <c r="AQ468" s="1"/>
      <c r="AR468" s="1">
        <f t="shared" si="218"/>
        <v>0</v>
      </c>
      <c r="AS468" s="1"/>
      <c r="AT468" s="1"/>
      <c r="AU468" s="2">
        <f t="shared" si="223"/>
        <v>0</v>
      </c>
      <c r="AW468" s="1"/>
      <c r="AX468" s="1"/>
      <c r="AY468" s="1"/>
      <c r="AZ468" s="2">
        <f t="shared" si="220"/>
        <v>0</v>
      </c>
      <c r="BA468" s="2">
        <f>SUM(AF468,AH468,-AZ468,-Table110[[#This Row],[Sale Fee]])</f>
        <v>0</v>
      </c>
      <c r="BC468" s="1"/>
      <c r="BD468" s="1"/>
      <c r="BE468" s="1"/>
    </row>
    <row r="469" spans="1:57" x14ac:dyDescent="0.25">
      <c r="A469" s="1"/>
      <c r="B469" s="1"/>
      <c r="E469" s="4"/>
      <c r="F469" s="4"/>
      <c r="Q469" s="1"/>
      <c r="R469" s="1"/>
      <c r="S469" s="1">
        <f t="shared" si="219"/>
        <v>0</v>
      </c>
      <c r="U469" s="1"/>
      <c r="V469" s="1"/>
      <c r="W469" s="1">
        <f t="shared" si="224"/>
        <v>0</v>
      </c>
      <c r="X469" s="1"/>
      <c r="Y469" s="1"/>
      <c r="Z469" s="1">
        <f>Table110[[#This Row],[Quantity2]]*Table110[[#This Row],[U Cost]]</f>
        <v>0</v>
      </c>
      <c r="AB469" s="1"/>
      <c r="AC469" s="1"/>
      <c r="AD469" s="1">
        <f t="shared" si="221"/>
        <v>0</v>
      </c>
      <c r="AE469" s="1"/>
      <c r="AF469" s="1">
        <f>SUM(Table110[[#This Row],[Total 
Paid]:[Shipping 
Charged]])</f>
        <v>0</v>
      </c>
      <c r="AG469" s="1"/>
      <c r="AH469" s="1"/>
      <c r="AI469" s="1">
        <f t="shared" si="222"/>
        <v>0</v>
      </c>
      <c r="AK469" s="1"/>
      <c r="AL469" s="1"/>
      <c r="AM469" s="1"/>
      <c r="AN469" s="1"/>
      <c r="AP469" s="30"/>
      <c r="AQ469" s="1"/>
      <c r="AR469" s="1">
        <f t="shared" si="218"/>
        <v>0</v>
      </c>
      <c r="AS469" s="1"/>
      <c r="AT469" s="1"/>
      <c r="AU469" s="2">
        <f t="shared" si="223"/>
        <v>0</v>
      </c>
      <c r="AW469" s="1"/>
      <c r="AX469" s="1"/>
      <c r="AY469" s="1"/>
      <c r="AZ469" s="2">
        <f t="shared" si="220"/>
        <v>0</v>
      </c>
      <c r="BA469" s="2">
        <f>SUM(AF469,AH469,-AZ469,-Table110[[#This Row],[Sale Fee]])</f>
        <v>0</v>
      </c>
      <c r="BC469" s="1"/>
      <c r="BD469" s="1"/>
      <c r="BE469" s="1"/>
    </row>
    <row r="470" spans="1:57" x14ac:dyDescent="0.25">
      <c r="A470" s="1"/>
      <c r="B470" s="1"/>
      <c r="E470" s="4"/>
      <c r="F470" s="4"/>
      <c r="Q470" s="1"/>
      <c r="R470" s="1"/>
      <c r="S470" s="1">
        <f t="shared" si="219"/>
        <v>0</v>
      </c>
      <c r="U470" s="1"/>
      <c r="V470" s="1"/>
      <c r="W470" s="1">
        <f t="shared" si="224"/>
        <v>0</v>
      </c>
      <c r="X470" s="1"/>
      <c r="Y470" s="1"/>
      <c r="Z470" s="1">
        <f>Table110[[#This Row],[Quantity2]]*Table110[[#This Row],[U Cost]]</f>
        <v>0</v>
      </c>
      <c r="AB470" s="1"/>
      <c r="AC470" s="1"/>
      <c r="AD470" s="1">
        <f t="shared" si="221"/>
        <v>0</v>
      </c>
      <c r="AE470" s="1"/>
      <c r="AF470" s="1">
        <f>SUM(Table110[[#This Row],[Total 
Paid]:[Shipping 
Charged]])</f>
        <v>0</v>
      </c>
      <c r="AG470" s="1"/>
      <c r="AH470" s="1"/>
      <c r="AI470" s="1">
        <f t="shared" si="222"/>
        <v>0</v>
      </c>
      <c r="AK470" s="1"/>
      <c r="AL470" s="1"/>
      <c r="AM470" s="1"/>
      <c r="AN470" s="1"/>
      <c r="AP470" s="30"/>
      <c r="AQ470" s="1"/>
      <c r="AR470" s="1">
        <f t="shared" si="218"/>
        <v>0</v>
      </c>
      <c r="AS470" s="1"/>
      <c r="AT470" s="1"/>
      <c r="AU470" s="2">
        <f t="shared" si="223"/>
        <v>0</v>
      </c>
      <c r="AW470" s="1"/>
      <c r="AX470" s="1"/>
      <c r="AY470" s="1"/>
      <c r="AZ470" s="2">
        <f t="shared" si="220"/>
        <v>0</v>
      </c>
      <c r="BA470" s="2">
        <f>SUM(AF470,AH470,-AZ470,-Table110[[#This Row],[Sale Fee]])</f>
        <v>0</v>
      </c>
      <c r="BC470" s="1"/>
      <c r="BD470" s="1"/>
      <c r="BE470" s="1"/>
    </row>
    <row r="471" spans="1:57" x14ac:dyDescent="0.25">
      <c r="A471" s="1"/>
      <c r="B471" s="1"/>
      <c r="E471" s="4"/>
      <c r="F471" s="4"/>
      <c r="Q471" s="1"/>
      <c r="R471" s="1"/>
      <c r="S471" s="1">
        <f t="shared" si="219"/>
        <v>0</v>
      </c>
      <c r="U471" s="1"/>
      <c r="V471" s="1"/>
      <c r="W471" s="1">
        <f t="shared" si="224"/>
        <v>0</v>
      </c>
      <c r="X471" s="1"/>
      <c r="Y471" s="1"/>
      <c r="Z471" s="1">
        <f>Table110[[#This Row],[Quantity2]]*Table110[[#This Row],[U Cost]]</f>
        <v>0</v>
      </c>
      <c r="AB471" s="1"/>
      <c r="AC471" s="1"/>
      <c r="AD471" s="1">
        <f t="shared" si="221"/>
        <v>0</v>
      </c>
      <c r="AE471" s="1"/>
      <c r="AF471" s="1">
        <f>SUM(Table110[[#This Row],[Total 
Paid]:[Shipping 
Charged]])</f>
        <v>0</v>
      </c>
      <c r="AG471" s="1"/>
      <c r="AH471" s="1"/>
      <c r="AI471" s="1">
        <f t="shared" si="222"/>
        <v>0</v>
      </c>
      <c r="AK471" s="1"/>
      <c r="AL471" s="1"/>
      <c r="AM471" s="1"/>
      <c r="AN471" s="1"/>
      <c r="AP471" s="30"/>
      <c r="AQ471" s="1"/>
      <c r="AR471" s="1">
        <f t="shared" si="218"/>
        <v>0</v>
      </c>
      <c r="AS471" s="1"/>
      <c r="AT471" s="1"/>
      <c r="AU471" s="2">
        <f t="shared" si="223"/>
        <v>0</v>
      </c>
      <c r="AW471" s="1"/>
      <c r="AX471" s="1"/>
      <c r="AY471" s="1"/>
      <c r="AZ471" s="2">
        <f t="shared" si="220"/>
        <v>0</v>
      </c>
      <c r="BA471" s="2">
        <f>SUM(AF471,AH471,-AZ471,-Table110[[#This Row],[Sale Fee]])</f>
        <v>0</v>
      </c>
      <c r="BC471" s="1"/>
      <c r="BD471" s="1"/>
      <c r="BE471" s="1"/>
    </row>
    <row r="472" spans="1:57" x14ac:dyDescent="0.25">
      <c r="A472" s="1"/>
      <c r="B472" s="1"/>
      <c r="E472" s="4"/>
      <c r="F472" s="4"/>
      <c r="Q472" s="1"/>
      <c r="R472" s="1"/>
      <c r="S472" s="1">
        <f t="shared" si="219"/>
        <v>0</v>
      </c>
      <c r="U472" s="1"/>
      <c r="V472" s="1"/>
      <c r="W472" s="1">
        <f t="shared" si="224"/>
        <v>0</v>
      </c>
      <c r="X472" s="1"/>
      <c r="Y472" s="1"/>
      <c r="Z472" s="1">
        <f>Table110[[#This Row],[Quantity2]]*Table110[[#This Row],[U Cost]]</f>
        <v>0</v>
      </c>
      <c r="AB472" s="1"/>
      <c r="AC472" s="1"/>
      <c r="AD472" s="1">
        <f t="shared" si="221"/>
        <v>0</v>
      </c>
      <c r="AE472" s="1"/>
      <c r="AF472" s="1">
        <f>SUM(Table110[[#This Row],[Total 
Paid]:[Shipping 
Charged]])</f>
        <v>0</v>
      </c>
      <c r="AG472" s="1"/>
      <c r="AH472" s="1"/>
      <c r="AI472" s="1">
        <f t="shared" si="222"/>
        <v>0</v>
      </c>
      <c r="AK472" s="1"/>
      <c r="AL472" s="1"/>
      <c r="AM472" s="1"/>
      <c r="AN472" s="1"/>
      <c r="AP472" s="30"/>
      <c r="AQ472" s="1"/>
      <c r="AR472" s="1">
        <f t="shared" si="218"/>
        <v>0</v>
      </c>
      <c r="AS472" s="1"/>
      <c r="AT472" s="1"/>
      <c r="AU472" s="2">
        <f t="shared" si="223"/>
        <v>0</v>
      </c>
      <c r="AW472" s="1"/>
      <c r="AX472" s="1"/>
      <c r="AY472" s="1"/>
      <c r="AZ472" s="2">
        <f t="shared" si="220"/>
        <v>0</v>
      </c>
      <c r="BA472" s="2">
        <f>SUM(AF472,AH472,-AZ472,-Table110[[#This Row],[Sale Fee]])</f>
        <v>0</v>
      </c>
      <c r="BC472" s="1"/>
      <c r="BD472" s="1"/>
      <c r="BE472" s="1"/>
    </row>
    <row r="473" spans="1:57" x14ac:dyDescent="0.25">
      <c r="A473" s="1"/>
      <c r="B473" s="1"/>
      <c r="E473" s="4"/>
      <c r="F473" s="4"/>
      <c r="Q473" s="1"/>
      <c r="R473" s="1"/>
      <c r="S473" s="1">
        <f t="shared" si="219"/>
        <v>0</v>
      </c>
      <c r="U473" s="1"/>
      <c r="V473" s="1"/>
      <c r="W473" s="1">
        <f t="shared" si="224"/>
        <v>0</v>
      </c>
      <c r="X473" s="1"/>
      <c r="Y473" s="1"/>
      <c r="Z473" s="1">
        <f>Table110[[#This Row],[Quantity2]]*Table110[[#This Row],[U Cost]]</f>
        <v>0</v>
      </c>
      <c r="AB473" s="1"/>
      <c r="AC473" s="1"/>
      <c r="AD473" s="1">
        <f t="shared" si="221"/>
        <v>0</v>
      </c>
      <c r="AE473" s="1"/>
      <c r="AF473" s="1">
        <f>SUM(Table110[[#This Row],[Total 
Paid]:[Shipping 
Charged]])</f>
        <v>0</v>
      </c>
      <c r="AG473" s="1"/>
      <c r="AH473" s="1"/>
      <c r="AI473" s="1">
        <f t="shared" si="222"/>
        <v>0</v>
      </c>
      <c r="AK473" s="1"/>
      <c r="AL473" s="1"/>
      <c r="AM473" s="1"/>
      <c r="AN473" s="1"/>
      <c r="AP473" s="30"/>
      <c r="AQ473" s="1"/>
      <c r="AR473" s="1">
        <f t="shared" si="218"/>
        <v>0</v>
      </c>
      <c r="AS473" s="1"/>
      <c r="AT473" s="1"/>
      <c r="AU473" s="2">
        <f t="shared" si="223"/>
        <v>0</v>
      </c>
      <c r="AW473" s="1"/>
      <c r="AX473" s="1"/>
      <c r="AY473" s="1"/>
      <c r="AZ473" s="2">
        <f t="shared" si="220"/>
        <v>0</v>
      </c>
      <c r="BA473" s="2">
        <f>SUM(AF473,AH473,-AZ473,-Table110[[#This Row],[Sale Fee]])</f>
        <v>0</v>
      </c>
      <c r="BC473" s="1"/>
      <c r="BD473" s="1"/>
      <c r="BE473" s="1"/>
    </row>
    <row r="474" spans="1:57" x14ac:dyDescent="0.25">
      <c r="A474" s="1"/>
      <c r="B474" s="1"/>
      <c r="E474" s="4"/>
      <c r="F474" s="4"/>
      <c r="Q474" s="1"/>
      <c r="R474" s="1"/>
      <c r="S474" s="1">
        <f t="shared" si="219"/>
        <v>0</v>
      </c>
      <c r="U474" s="1"/>
      <c r="V474" s="1"/>
      <c r="W474" s="1">
        <f t="shared" si="224"/>
        <v>0</v>
      </c>
      <c r="X474" s="1"/>
      <c r="Y474" s="1"/>
      <c r="Z474" s="1">
        <f>Table110[[#This Row],[Quantity2]]*Table110[[#This Row],[U Cost]]</f>
        <v>0</v>
      </c>
      <c r="AB474" s="1"/>
      <c r="AC474" s="1"/>
      <c r="AD474" s="1">
        <f t="shared" si="221"/>
        <v>0</v>
      </c>
      <c r="AE474" s="1"/>
      <c r="AF474" s="1">
        <f>SUM(Table110[[#This Row],[Total 
Paid]:[Shipping 
Charged]])</f>
        <v>0</v>
      </c>
      <c r="AG474" s="1"/>
      <c r="AH474" s="1"/>
      <c r="AI474" s="1">
        <f t="shared" si="222"/>
        <v>0</v>
      </c>
      <c r="AK474" s="1"/>
      <c r="AL474" s="1"/>
      <c r="AM474" s="1"/>
      <c r="AN474" s="1"/>
      <c r="AP474" s="30"/>
      <c r="AQ474" s="1"/>
      <c r="AR474" s="1">
        <f t="shared" si="218"/>
        <v>0</v>
      </c>
      <c r="AS474" s="1"/>
      <c r="AT474" s="1"/>
      <c r="AU474" s="2">
        <f t="shared" si="223"/>
        <v>0</v>
      </c>
      <c r="AW474" s="1"/>
      <c r="AX474" s="1"/>
      <c r="AY474" s="1"/>
      <c r="AZ474" s="2">
        <f t="shared" si="220"/>
        <v>0</v>
      </c>
      <c r="BA474" s="2">
        <f>SUM(AF474,AH474,-AZ474,-Table110[[#This Row],[Sale Fee]])</f>
        <v>0</v>
      </c>
      <c r="BC474" s="1"/>
      <c r="BD474" s="1"/>
      <c r="BE474" s="1"/>
    </row>
    <row r="475" spans="1:57" x14ac:dyDescent="0.25">
      <c r="A475" s="1"/>
      <c r="B475" s="1"/>
      <c r="E475" s="4"/>
      <c r="F475" s="4"/>
      <c r="Q475" s="1"/>
      <c r="R475" s="1"/>
      <c r="S475" s="1">
        <f t="shared" si="219"/>
        <v>0</v>
      </c>
      <c r="U475" s="1"/>
      <c r="V475" s="1"/>
      <c r="W475" s="1">
        <f t="shared" si="224"/>
        <v>0</v>
      </c>
      <c r="X475" s="1"/>
      <c r="Y475" s="1"/>
      <c r="Z475" s="1">
        <f>Table110[[#This Row],[Quantity2]]*Table110[[#This Row],[U Cost]]</f>
        <v>0</v>
      </c>
      <c r="AB475" s="1"/>
      <c r="AC475" s="1"/>
      <c r="AD475" s="1">
        <f t="shared" si="221"/>
        <v>0</v>
      </c>
      <c r="AE475" s="1"/>
      <c r="AF475" s="1">
        <f>SUM(Table110[[#This Row],[Total 
Paid]:[Shipping 
Charged]])</f>
        <v>0</v>
      </c>
      <c r="AG475" s="1"/>
      <c r="AH475" s="1"/>
      <c r="AI475" s="1">
        <f t="shared" si="222"/>
        <v>0</v>
      </c>
      <c r="AK475" s="1"/>
      <c r="AL475" s="1"/>
      <c r="AM475" s="1"/>
      <c r="AN475" s="1"/>
      <c r="AP475" s="30"/>
      <c r="AQ475" s="1"/>
      <c r="AR475" s="1">
        <f t="shared" si="218"/>
        <v>0</v>
      </c>
      <c r="AS475" s="1"/>
      <c r="AT475" s="1"/>
      <c r="AU475" s="2">
        <f t="shared" si="223"/>
        <v>0</v>
      </c>
      <c r="AW475" s="1"/>
      <c r="AX475" s="1"/>
      <c r="AY475" s="1"/>
      <c r="AZ475" s="2">
        <f t="shared" si="220"/>
        <v>0</v>
      </c>
      <c r="BA475" s="2">
        <f>SUM(AF475,AH475,-AZ475,-Table110[[#This Row],[Sale Fee]])</f>
        <v>0</v>
      </c>
      <c r="BC475" s="1"/>
      <c r="BD475" s="1"/>
      <c r="BE475" s="1"/>
    </row>
    <row r="476" spans="1:57" x14ac:dyDescent="0.25">
      <c r="A476" s="1"/>
      <c r="B476" s="1"/>
      <c r="E476" s="4"/>
      <c r="F476" s="4"/>
      <c r="Q476" s="1"/>
      <c r="R476" s="1"/>
      <c r="S476" s="1">
        <f t="shared" si="219"/>
        <v>0</v>
      </c>
      <c r="U476" s="1"/>
      <c r="V476" s="1"/>
      <c r="W476" s="1">
        <f t="shared" si="224"/>
        <v>0</v>
      </c>
      <c r="X476" s="1"/>
      <c r="Y476" s="1"/>
      <c r="Z476" s="1">
        <f>Table110[[#This Row],[Quantity2]]*Table110[[#This Row],[U Cost]]</f>
        <v>0</v>
      </c>
      <c r="AB476" s="1"/>
      <c r="AC476" s="1"/>
      <c r="AD476" s="1">
        <f t="shared" si="221"/>
        <v>0</v>
      </c>
      <c r="AE476" s="1"/>
      <c r="AF476" s="1">
        <f>SUM(Table110[[#This Row],[Total 
Paid]:[Shipping 
Charged]])</f>
        <v>0</v>
      </c>
      <c r="AG476" s="1"/>
      <c r="AH476" s="1"/>
      <c r="AI476" s="1">
        <f t="shared" si="222"/>
        <v>0</v>
      </c>
      <c r="AK476" s="1"/>
      <c r="AL476" s="1"/>
      <c r="AM476" s="1"/>
      <c r="AN476" s="1"/>
      <c r="AP476" s="30"/>
      <c r="AQ476" s="1"/>
      <c r="AR476" s="1">
        <f t="shared" si="218"/>
        <v>0</v>
      </c>
      <c r="AS476" s="1"/>
      <c r="AT476" s="1"/>
      <c r="AU476" s="2">
        <f t="shared" si="223"/>
        <v>0</v>
      </c>
      <c r="AW476" s="1"/>
      <c r="AX476" s="1"/>
      <c r="AY476" s="1"/>
      <c r="AZ476" s="2">
        <f t="shared" si="220"/>
        <v>0</v>
      </c>
      <c r="BA476" s="2">
        <f>SUM(AF476,AH476,-AZ476,-Table110[[#This Row],[Sale Fee]])</f>
        <v>0</v>
      </c>
      <c r="BC476" s="1"/>
      <c r="BD476" s="1"/>
      <c r="BE476" s="1"/>
    </row>
    <row r="477" spans="1:57" x14ac:dyDescent="0.25">
      <c r="A477" s="1"/>
      <c r="B477" s="1"/>
      <c r="E477" s="4"/>
      <c r="F477" s="4"/>
      <c r="Q477" s="1"/>
      <c r="R477" s="1"/>
      <c r="S477" s="1">
        <f t="shared" si="219"/>
        <v>0</v>
      </c>
      <c r="U477" s="1"/>
      <c r="V477" s="1"/>
      <c r="W477" s="1">
        <f t="shared" si="224"/>
        <v>0</v>
      </c>
      <c r="X477" s="1"/>
      <c r="Y477" s="1"/>
      <c r="Z477" s="1">
        <f>Table110[[#This Row],[Quantity2]]*Table110[[#This Row],[U Cost]]</f>
        <v>0</v>
      </c>
      <c r="AB477" s="1"/>
      <c r="AC477" s="1"/>
      <c r="AD477" s="1">
        <f t="shared" si="221"/>
        <v>0</v>
      </c>
      <c r="AE477" s="1"/>
      <c r="AF477" s="1">
        <f>SUM(Table110[[#This Row],[Total 
Paid]:[Shipping 
Charged]])</f>
        <v>0</v>
      </c>
      <c r="AG477" s="1"/>
      <c r="AH477" s="1"/>
      <c r="AI477" s="1">
        <f t="shared" si="222"/>
        <v>0</v>
      </c>
      <c r="AK477" s="1"/>
      <c r="AL477" s="1"/>
      <c r="AM477" s="1"/>
      <c r="AN477" s="1"/>
      <c r="AP477" s="30"/>
      <c r="AQ477" s="1"/>
      <c r="AR477" s="1">
        <f t="shared" si="218"/>
        <v>0</v>
      </c>
      <c r="AS477" s="1"/>
      <c r="AT477" s="1"/>
      <c r="AU477" s="2">
        <f t="shared" si="223"/>
        <v>0</v>
      </c>
      <c r="AW477" s="1"/>
      <c r="AX477" s="1"/>
      <c r="AY477" s="1"/>
      <c r="AZ477" s="2">
        <f t="shared" si="220"/>
        <v>0</v>
      </c>
      <c r="BA477" s="2">
        <f>SUM(AF477,AH477,-AZ477,-Table110[[#This Row],[Sale Fee]])</f>
        <v>0</v>
      </c>
      <c r="BC477" s="1"/>
      <c r="BD477" s="1"/>
      <c r="BE477" s="1"/>
    </row>
    <row r="478" spans="1:57" x14ac:dyDescent="0.25">
      <c r="A478" s="1"/>
      <c r="B478" s="1"/>
      <c r="E478" s="4"/>
      <c r="F478" s="4"/>
      <c r="Q478" s="1"/>
      <c r="R478" s="1"/>
      <c r="S478" s="1">
        <f t="shared" si="219"/>
        <v>0</v>
      </c>
      <c r="U478" s="1"/>
      <c r="V478" s="1"/>
      <c r="W478" s="1">
        <f t="shared" si="224"/>
        <v>0</v>
      </c>
      <c r="X478" s="1"/>
      <c r="Y478" s="1"/>
      <c r="Z478" s="1">
        <f>Table110[[#This Row],[Quantity2]]*Table110[[#This Row],[U Cost]]</f>
        <v>0</v>
      </c>
      <c r="AB478" s="1"/>
      <c r="AC478" s="1"/>
      <c r="AD478" s="1">
        <f t="shared" si="221"/>
        <v>0</v>
      </c>
      <c r="AE478" s="1"/>
      <c r="AF478" s="1">
        <f>SUM(Table110[[#This Row],[Total 
Paid]:[Shipping 
Charged]])</f>
        <v>0</v>
      </c>
      <c r="AG478" s="1"/>
      <c r="AH478" s="1"/>
      <c r="AI478" s="1">
        <f t="shared" si="222"/>
        <v>0</v>
      </c>
      <c r="AK478" s="1"/>
      <c r="AL478" s="1"/>
      <c r="AM478" s="1"/>
      <c r="AN478" s="1"/>
      <c r="AP478" s="30"/>
      <c r="AQ478" s="1"/>
      <c r="AR478" s="1">
        <f t="shared" si="218"/>
        <v>0</v>
      </c>
      <c r="AS478" s="1"/>
      <c r="AT478" s="1"/>
      <c r="AU478" s="2">
        <f t="shared" si="223"/>
        <v>0</v>
      </c>
      <c r="AW478" s="1"/>
      <c r="AX478" s="1"/>
      <c r="AY478" s="1"/>
      <c r="AZ478" s="2">
        <f t="shared" si="220"/>
        <v>0</v>
      </c>
      <c r="BA478" s="2">
        <f>SUM(AF478,AH478,-AZ478,-Table110[[#This Row],[Sale Fee]])</f>
        <v>0</v>
      </c>
      <c r="BC478" s="1"/>
      <c r="BD478" s="1"/>
      <c r="BE478" s="1"/>
    </row>
    <row r="479" spans="1:57" x14ac:dyDescent="0.25">
      <c r="A479" s="1"/>
      <c r="B479" s="1"/>
      <c r="E479" s="4"/>
      <c r="F479" s="4"/>
      <c r="Q479" s="1"/>
      <c r="R479" s="1"/>
      <c r="S479" s="1">
        <f t="shared" si="219"/>
        <v>0</v>
      </c>
      <c r="U479" s="1"/>
      <c r="V479" s="1"/>
      <c r="W479" s="1">
        <f t="shared" si="224"/>
        <v>0</v>
      </c>
      <c r="X479" s="1"/>
      <c r="Y479" s="1"/>
      <c r="Z479" s="1">
        <f>Table110[[#This Row],[Quantity2]]*Table110[[#This Row],[U Cost]]</f>
        <v>0</v>
      </c>
      <c r="AB479" s="1"/>
      <c r="AC479" s="1"/>
      <c r="AD479" s="1">
        <f t="shared" si="221"/>
        <v>0</v>
      </c>
      <c r="AE479" s="1"/>
      <c r="AF479" s="1">
        <f>SUM(Table110[[#This Row],[Total 
Paid]:[Shipping 
Charged]])</f>
        <v>0</v>
      </c>
      <c r="AG479" s="1"/>
      <c r="AH479" s="1"/>
      <c r="AI479" s="1">
        <f t="shared" si="222"/>
        <v>0</v>
      </c>
      <c r="AK479" s="1"/>
      <c r="AL479" s="1"/>
      <c r="AM479" s="1"/>
      <c r="AN479" s="1"/>
      <c r="AP479" s="30"/>
      <c r="AQ479" s="1"/>
      <c r="AR479" s="1">
        <f t="shared" si="218"/>
        <v>0</v>
      </c>
      <c r="AS479" s="1"/>
      <c r="AT479" s="1"/>
      <c r="AU479" s="2">
        <f t="shared" si="223"/>
        <v>0</v>
      </c>
      <c r="AW479" s="1"/>
      <c r="AX479" s="1"/>
      <c r="AY479" s="1"/>
      <c r="AZ479" s="2">
        <f t="shared" si="220"/>
        <v>0</v>
      </c>
      <c r="BA479" s="2">
        <f>SUM(AF479,AH479,-AZ479,-Table110[[#This Row],[Sale Fee]])</f>
        <v>0</v>
      </c>
      <c r="BC479" s="1"/>
      <c r="BD479" s="1"/>
      <c r="BE479" s="1"/>
    </row>
    <row r="480" spans="1:57" x14ac:dyDescent="0.25">
      <c r="A480" s="1"/>
      <c r="B480" s="1"/>
      <c r="E480" s="4"/>
      <c r="F480" s="4"/>
      <c r="Q480" s="1"/>
      <c r="R480" s="1"/>
      <c r="S480" s="1">
        <f t="shared" si="219"/>
        <v>0</v>
      </c>
      <c r="U480" s="1"/>
      <c r="V480" s="1"/>
      <c r="W480" s="1">
        <f t="shared" si="224"/>
        <v>0</v>
      </c>
      <c r="X480" s="1"/>
      <c r="Y480" s="1"/>
      <c r="Z480" s="1">
        <f>Table110[[#This Row],[Quantity2]]*Table110[[#This Row],[U Cost]]</f>
        <v>0</v>
      </c>
      <c r="AB480" s="1"/>
      <c r="AC480" s="1"/>
      <c r="AD480" s="1">
        <f t="shared" si="221"/>
        <v>0</v>
      </c>
      <c r="AE480" s="1"/>
      <c r="AF480" s="1">
        <f>SUM(Table110[[#This Row],[Total 
Paid]:[Shipping 
Charged]])</f>
        <v>0</v>
      </c>
      <c r="AG480" s="1"/>
      <c r="AH480" s="1"/>
      <c r="AI480" s="1">
        <f t="shared" si="222"/>
        <v>0</v>
      </c>
      <c r="AK480" s="1"/>
      <c r="AL480" s="1"/>
      <c r="AM480" s="1"/>
      <c r="AN480" s="1"/>
      <c r="AP480" s="30"/>
      <c r="AQ480" s="1"/>
      <c r="AR480" s="1">
        <f t="shared" si="218"/>
        <v>0</v>
      </c>
      <c r="AS480" s="1"/>
      <c r="AT480" s="1"/>
      <c r="AU480" s="2">
        <f t="shared" si="223"/>
        <v>0</v>
      </c>
      <c r="AW480" s="1"/>
      <c r="AX480" s="1"/>
      <c r="AY480" s="1"/>
      <c r="AZ480" s="2">
        <f t="shared" si="220"/>
        <v>0</v>
      </c>
      <c r="BA480" s="2">
        <f>SUM(AF480,AH480,-AZ480,-Table110[[#This Row],[Sale Fee]])</f>
        <v>0</v>
      </c>
      <c r="BC480" s="1"/>
      <c r="BD480" s="1"/>
      <c r="BE480" s="1"/>
    </row>
    <row r="481" spans="1:57" x14ac:dyDescent="0.25">
      <c r="A481" s="1"/>
      <c r="B481" s="1"/>
      <c r="E481" s="4"/>
      <c r="F481" s="4"/>
      <c r="Q481" s="1"/>
      <c r="R481" s="1"/>
      <c r="S481" s="1">
        <f t="shared" si="219"/>
        <v>0</v>
      </c>
      <c r="U481" s="1"/>
      <c r="V481" s="1"/>
      <c r="W481" s="1">
        <f t="shared" si="224"/>
        <v>0</v>
      </c>
      <c r="X481" s="1"/>
      <c r="Y481" s="1"/>
      <c r="Z481" s="1">
        <f>Table110[[#This Row],[Quantity2]]*Table110[[#This Row],[U Cost]]</f>
        <v>0</v>
      </c>
      <c r="AB481" s="1"/>
      <c r="AC481" s="1"/>
      <c r="AD481" s="1">
        <f t="shared" si="221"/>
        <v>0</v>
      </c>
      <c r="AE481" s="1"/>
      <c r="AF481" s="1">
        <f>SUM(Table110[[#This Row],[Total 
Paid]:[Shipping 
Charged]])</f>
        <v>0</v>
      </c>
      <c r="AG481" s="1"/>
      <c r="AH481" s="1"/>
      <c r="AI481" s="1">
        <f t="shared" si="222"/>
        <v>0</v>
      </c>
      <c r="AK481" s="1"/>
      <c r="AL481" s="1"/>
      <c r="AM481" s="1"/>
      <c r="AN481" s="1"/>
      <c r="AP481" s="30"/>
      <c r="AQ481" s="1"/>
      <c r="AR481" s="1">
        <f t="shared" si="218"/>
        <v>0</v>
      </c>
      <c r="AS481" s="1"/>
      <c r="AT481" s="1"/>
      <c r="AU481" s="2">
        <f t="shared" si="223"/>
        <v>0</v>
      </c>
      <c r="AW481" s="1"/>
      <c r="AX481" s="1"/>
      <c r="AY481" s="1"/>
      <c r="AZ481" s="2">
        <f t="shared" si="220"/>
        <v>0</v>
      </c>
      <c r="BA481" s="2">
        <f>SUM(AF481,AH481,-AZ481,-Table110[[#This Row],[Sale Fee]])</f>
        <v>0</v>
      </c>
      <c r="BC481" s="1"/>
      <c r="BD481" s="1"/>
      <c r="BE481" s="1"/>
    </row>
    <row r="482" spans="1:57" x14ac:dyDescent="0.25">
      <c r="A482" s="1"/>
      <c r="B482" s="1"/>
      <c r="E482" s="4"/>
      <c r="F482" s="4"/>
      <c r="Q482" s="1"/>
      <c r="R482" s="1"/>
      <c r="S482" s="1">
        <f t="shared" si="219"/>
        <v>0</v>
      </c>
      <c r="U482" s="1"/>
      <c r="V482" s="1"/>
      <c r="W482" s="1">
        <f t="shared" si="224"/>
        <v>0</v>
      </c>
      <c r="X482" s="1"/>
      <c r="Y482" s="1"/>
      <c r="Z482" s="1">
        <f>Table110[[#This Row],[Quantity2]]*Table110[[#This Row],[U Cost]]</f>
        <v>0</v>
      </c>
      <c r="AB482" s="1"/>
      <c r="AC482" s="1"/>
      <c r="AD482" s="1">
        <f t="shared" si="221"/>
        <v>0</v>
      </c>
      <c r="AE482" s="1"/>
      <c r="AF482" s="1">
        <f>SUM(Table110[[#This Row],[Total 
Paid]:[Shipping 
Charged]])</f>
        <v>0</v>
      </c>
      <c r="AG482" s="1"/>
      <c r="AH482" s="1"/>
      <c r="AI482" s="1">
        <f t="shared" si="222"/>
        <v>0</v>
      </c>
      <c r="AK482" s="1"/>
      <c r="AL482" s="1"/>
      <c r="AM482" s="1"/>
      <c r="AN482" s="1"/>
      <c r="AP482" s="30"/>
      <c r="AQ482" s="1"/>
      <c r="AR482" s="1">
        <f t="shared" si="218"/>
        <v>0</v>
      </c>
      <c r="AS482" s="1"/>
      <c r="AT482" s="1"/>
      <c r="AU482" s="2">
        <f t="shared" si="223"/>
        <v>0</v>
      </c>
      <c r="AW482" s="1"/>
      <c r="AX482" s="1"/>
      <c r="AY482" s="1"/>
      <c r="AZ482" s="2">
        <f t="shared" si="220"/>
        <v>0</v>
      </c>
      <c r="BA482" s="2">
        <f>SUM(AF482,AH482,-AZ482,-Table110[[#This Row],[Sale Fee]])</f>
        <v>0</v>
      </c>
      <c r="BC482" s="1"/>
      <c r="BD482" s="1"/>
      <c r="BE482" s="1"/>
    </row>
    <row r="483" spans="1:57" x14ac:dyDescent="0.25">
      <c r="A483" s="1"/>
      <c r="B483" s="1"/>
      <c r="E483" s="4"/>
      <c r="F483" s="4"/>
      <c r="Q483" s="1"/>
      <c r="R483" s="1"/>
      <c r="S483" s="1">
        <f t="shared" si="219"/>
        <v>0</v>
      </c>
      <c r="U483" s="1"/>
      <c r="V483" s="1"/>
      <c r="W483" s="1">
        <f t="shared" si="224"/>
        <v>0</v>
      </c>
      <c r="X483" s="1"/>
      <c r="Y483" s="1"/>
      <c r="Z483" s="1">
        <f>Table110[[#This Row],[Quantity2]]*Table110[[#This Row],[U Cost]]</f>
        <v>0</v>
      </c>
      <c r="AB483" s="1"/>
      <c r="AC483" s="1"/>
      <c r="AD483" s="1">
        <f t="shared" si="221"/>
        <v>0</v>
      </c>
      <c r="AE483" s="1"/>
      <c r="AF483" s="1">
        <f>SUM(Table110[[#This Row],[Total 
Paid]:[Shipping 
Charged]])</f>
        <v>0</v>
      </c>
      <c r="AG483" s="1"/>
      <c r="AH483" s="1"/>
      <c r="AI483" s="1">
        <f t="shared" si="222"/>
        <v>0</v>
      </c>
      <c r="AK483" s="1"/>
      <c r="AL483" s="1"/>
      <c r="AM483" s="1"/>
      <c r="AN483" s="1"/>
      <c r="AP483" s="30"/>
      <c r="AQ483" s="1"/>
      <c r="AR483" s="1">
        <f t="shared" si="218"/>
        <v>0</v>
      </c>
      <c r="AS483" s="1"/>
      <c r="AT483" s="1"/>
      <c r="AU483" s="2">
        <f t="shared" si="223"/>
        <v>0</v>
      </c>
      <c r="AW483" s="1"/>
      <c r="AX483" s="1"/>
      <c r="AY483" s="1"/>
      <c r="AZ483" s="2">
        <f t="shared" si="220"/>
        <v>0</v>
      </c>
      <c r="BA483" s="2">
        <f>SUM(AF483,AH483,-AZ483,-Table110[[#This Row],[Sale Fee]])</f>
        <v>0</v>
      </c>
      <c r="BC483" s="1"/>
      <c r="BD483" s="1"/>
      <c r="BE483" s="1"/>
    </row>
    <row r="484" spans="1:57" x14ac:dyDescent="0.25">
      <c r="A484" s="1"/>
      <c r="B484" s="1"/>
      <c r="E484" s="4"/>
      <c r="F484" s="4"/>
      <c r="Q484" s="1"/>
      <c r="R484" s="1"/>
      <c r="S484" s="1">
        <f t="shared" si="219"/>
        <v>0</v>
      </c>
      <c r="U484" s="1"/>
      <c r="V484" s="1"/>
      <c r="W484" s="1">
        <f t="shared" si="224"/>
        <v>0</v>
      </c>
      <c r="X484" s="1"/>
      <c r="Y484" s="1"/>
      <c r="Z484" s="1">
        <f>Table110[[#This Row],[Quantity2]]*Table110[[#This Row],[U Cost]]</f>
        <v>0</v>
      </c>
      <c r="AB484" s="1"/>
      <c r="AC484" s="1"/>
      <c r="AD484" s="1">
        <f t="shared" si="221"/>
        <v>0</v>
      </c>
      <c r="AE484" s="1"/>
      <c r="AF484" s="1">
        <f>SUM(Table110[[#This Row],[Total 
Paid]:[Shipping 
Charged]])</f>
        <v>0</v>
      </c>
      <c r="AG484" s="1"/>
      <c r="AH484" s="1"/>
      <c r="AI484" s="1">
        <f t="shared" si="222"/>
        <v>0</v>
      </c>
      <c r="AK484" s="1"/>
      <c r="AL484" s="1"/>
      <c r="AM484" s="1"/>
      <c r="AN484" s="1"/>
      <c r="AP484" s="30"/>
      <c r="AQ484" s="1"/>
      <c r="AR484" s="1">
        <f t="shared" si="218"/>
        <v>0</v>
      </c>
      <c r="AS484" s="1"/>
      <c r="AT484" s="1"/>
      <c r="AU484" s="2">
        <f t="shared" si="223"/>
        <v>0</v>
      </c>
      <c r="AW484" s="1"/>
      <c r="AX484" s="1"/>
      <c r="AY484" s="1"/>
      <c r="AZ484" s="2">
        <f t="shared" si="220"/>
        <v>0</v>
      </c>
      <c r="BA484" s="2">
        <f>SUM(AF484,AH484,-AZ484,-Table110[[#This Row],[Sale Fee]])</f>
        <v>0</v>
      </c>
      <c r="BC484" s="1"/>
      <c r="BD484" s="1"/>
      <c r="BE484" s="1"/>
    </row>
    <row r="485" spans="1:57" x14ac:dyDescent="0.25">
      <c r="A485" s="1"/>
      <c r="B485" s="1"/>
      <c r="E485" s="4"/>
      <c r="F485" s="4"/>
      <c r="Q485" s="1"/>
      <c r="R485" s="1"/>
      <c r="S485" s="1">
        <f t="shared" si="219"/>
        <v>0</v>
      </c>
      <c r="U485" s="1"/>
      <c r="V485" s="1"/>
      <c r="W485" s="1">
        <f t="shared" si="224"/>
        <v>0</v>
      </c>
      <c r="X485" s="1"/>
      <c r="Y485" s="1"/>
      <c r="Z485" s="1">
        <f>Table110[[#This Row],[Quantity2]]*Table110[[#This Row],[U Cost]]</f>
        <v>0</v>
      </c>
      <c r="AB485" s="1"/>
      <c r="AC485" s="1"/>
      <c r="AD485" s="1">
        <f t="shared" si="221"/>
        <v>0</v>
      </c>
      <c r="AE485" s="1"/>
      <c r="AF485" s="1">
        <f>SUM(Table110[[#This Row],[Total 
Paid]:[Shipping 
Charged]])</f>
        <v>0</v>
      </c>
      <c r="AG485" s="1"/>
      <c r="AH485" s="1"/>
      <c r="AI485" s="1">
        <f t="shared" si="222"/>
        <v>0</v>
      </c>
      <c r="AK485" s="1"/>
      <c r="AL485" s="1"/>
      <c r="AM485" s="1"/>
      <c r="AN485" s="1"/>
      <c r="AP485" s="30"/>
      <c r="AQ485" s="1"/>
      <c r="AR485" s="1">
        <f t="shared" si="218"/>
        <v>0</v>
      </c>
      <c r="AS485" s="1"/>
      <c r="AT485" s="1"/>
      <c r="AU485" s="2">
        <f t="shared" si="223"/>
        <v>0</v>
      </c>
      <c r="AW485" s="1"/>
      <c r="AX485" s="1"/>
      <c r="AY485" s="1"/>
      <c r="AZ485" s="2">
        <f t="shared" si="220"/>
        <v>0</v>
      </c>
      <c r="BA485" s="2">
        <f>SUM(AF485,AH485,-AZ485,-Table110[[#This Row],[Sale Fee]])</f>
        <v>0</v>
      </c>
      <c r="BC485" s="1"/>
      <c r="BD485" s="1"/>
      <c r="BE485" s="1"/>
    </row>
    <row r="486" spans="1:57" x14ac:dyDescent="0.25">
      <c r="A486" s="1"/>
      <c r="B486" s="1"/>
      <c r="E486" s="4"/>
      <c r="F486" s="4"/>
      <c r="Q486" s="1"/>
      <c r="R486" s="1"/>
      <c r="S486" s="1">
        <f t="shared" si="219"/>
        <v>0</v>
      </c>
      <c r="U486" s="1"/>
      <c r="V486" s="1"/>
      <c r="W486" s="1">
        <f t="shared" si="224"/>
        <v>0</v>
      </c>
      <c r="X486" s="1"/>
      <c r="Y486" s="1"/>
      <c r="Z486" s="1">
        <f>Table110[[#This Row],[Quantity2]]*Table110[[#This Row],[U Cost]]</f>
        <v>0</v>
      </c>
      <c r="AB486" s="1"/>
      <c r="AC486" s="1"/>
      <c r="AD486" s="1">
        <f t="shared" si="221"/>
        <v>0</v>
      </c>
      <c r="AE486" s="1"/>
      <c r="AF486" s="1">
        <f>SUM(Table110[[#This Row],[Total 
Paid]:[Shipping 
Charged]])</f>
        <v>0</v>
      </c>
      <c r="AG486" s="1"/>
      <c r="AH486" s="1"/>
      <c r="AI486" s="1">
        <f t="shared" si="222"/>
        <v>0</v>
      </c>
      <c r="AK486" s="1"/>
      <c r="AL486" s="1"/>
      <c r="AM486" s="1"/>
      <c r="AN486" s="1"/>
      <c r="AP486" s="30"/>
      <c r="AQ486" s="1"/>
      <c r="AR486" s="1">
        <f t="shared" si="218"/>
        <v>0</v>
      </c>
      <c r="AS486" s="1"/>
      <c r="AT486" s="1"/>
      <c r="AU486" s="2">
        <f t="shared" si="223"/>
        <v>0</v>
      </c>
      <c r="AW486" s="1"/>
      <c r="AX486" s="1"/>
      <c r="AY486" s="1"/>
      <c r="AZ486" s="2">
        <f t="shared" si="220"/>
        <v>0</v>
      </c>
      <c r="BA486" s="2">
        <f>SUM(AF486,AH486,-AZ486,-Table110[[#This Row],[Sale Fee]])</f>
        <v>0</v>
      </c>
      <c r="BC486" s="1"/>
      <c r="BD486" s="1"/>
      <c r="BE486" s="1"/>
    </row>
    <row r="487" spans="1:57" x14ac:dyDescent="0.25">
      <c r="A487" s="1"/>
      <c r="B487" s="1"/>
      <c r="E487" s="4"/>
      <c r="F487" s="4"/>
      <c r="Q487" s="1"/>
      <c r="R487" s="1"/>
      <c r="S487" s="1">
        <f t="shared" si="219"/>
        <v>0</v>
      </c>
      <c r="U487" s="1"/>
      <c r="V487" s="1"/>
      <c r="W487" s="1">
        <f t="shared" si="224"/>
        <v>0</v>
      </c>
      <c r="X487" s="1"/>
      <c r="Y487" s="1"/>
      <c r="Z487" s="1">
        <f>Table110[[#This Row],[Quantity2]]*Table110[[#This Row],[U Cost]]</f>
        <v>0</v>
      </c>
      <c r="AB487" s="1"/>
      <c r="AC487" s="1"/>
      <c r="AD487" s="1">
        <f t="shared" si="221"/>
        <v>0</v>
      </c>
      <c r="AE487" s="1"/>
      <c r="AF487" s="1">
        <f>SUM(Table110[[#This Row],[Total 
Paid]:[Shipping 
Charged]])</f>
        <v>0</v>
      </c>
      <c r="AG487" s="1"/>
      <c r="AH487" s="1"/>
      <c r="AI487" s="1">
        <f t="shared" si="222"/>
        <v>0</v>
      </c>
      <c r="AK487" s="1"/>
      <c r="AL487" s="1"/>
      <c r="AM487" s="1"/>
      <c r="AN487" s="1"/>
      <c r="AP487" s="30"/>
      <c r="AQ487" s="1"/>
      <c r="AR487" s="1">
        <f t="shared" si="218"/>
        <v>0</v>
      </c>
      <c r="AS487" s="1"/>
      <c r="AT487" s="1"/>
      <c r="AU487" s="2">
        <f t="shared" si="223"/>
        <v>0</v>
      </c>
      <c r="AW487" s="1"/>
      <c r="AX487" s="1"/>
      <c r="AY487" s="1"/>
      <c r="AZ487" s="2">
        <f t="shared" si="220"/>
        <v>0</v>
      </c>
      <c r="BA487" s="2">
        <f>SUM(AF487,AH487,-AZ487,-Table110[[#This Row],[Sale Fee]])</f>
        <v>0</v>
      </c>
      <c r="BC487" s="1"/>
      <c r="BD487" s="1"/>
      <c r="BE487" s="1"/>
    </row>
    <row r="488" spans="1:57" x14ac:dyDescent="0.25">
      <c r="A488" s="1"/>
      <c r="B488" s="1"/>
      <c r="E488" s="4"/>
      <c r="F488" s="4"/>
      <c r="Q488" s="1"/>
      <c r="R488" s="1"/>
      <c r="S488" s="1">
        <f t="shared" si="219"/>
        <v>0</v>
      </c>
      <c r="U488" s="1"/>
      <c r="V488" s="1"/>
      <c r="W488" s="1">
        <f t="shared" si="224"/>
        <v>0</v>
      </c>
      <c r="X488" s="1"/>
      <c r="Y488" s="1"/>
      <c r="Z488" s="1">
        <f>Table110[[#This Row],[Quantity2]]*Table110[[#This Row],[U Cost]]</f>
        <v>0</v>
      </c>
      <c r="AB488" s="1"/>
      <c r="AC488" s="1"/>
      <c r="AD488" s="1"/>
      <c r="AE488" s="1"/>
      <c r="AF488" s="1">
        <f>SUM(Table110[[#This Row],[Total 
Paid]:[Shipping 
Charged]])</f>
        <v>0</v>
      </c>
      <c r="AG488" s="1"/>
      <c r="AH488" s="1"/>
      <c r="AI488" s="1"/>
      <c r="AK488" s="1"/>
      <c r="AL488" s="1"/>
      <c r="AM488" s="1"/>
      <c r="AN488" s="1"/>
      <c r="AP488" s="30"/>
      <c r="AQ488" s="1"/>
      <c r="AR488" s="1"/>
      <c r="AS488" s="1"/>
      <c r="AT488" s="1"/>
      <c r="AU488" s="2"/>
      <c r="AW488" s="1"/>
      <c r="AX488" s="1"/>
      <c r="AY488" s="1"/>
      <c r="AZ488" s="2"/>
      <c r="BA488" s="2">
        <f>SUM(AF488,AH488,-AZ488,-Table110[[#This Row],[Sale Fee]])</f>
        <v>0</v>
      </c>
      <c r="BC488" s="1"/>
      <c r="BD488" s="1"/>
      <c r="BE488" s="1"/>
    </row>
    <row r="489" spans="1:57" x14ac:dyDescent="0.25">
      <c r="A489" s="1"/>
      <c r="B489" s="1"/>
      <c r="E489" s="4"/>
      <c r="F489" s="4"/>
      <c r="Q489" s="1"/>
      <c r="R489" s="1"/>
      <c r="S489" s="1">
        <f t="shared" si="219"/>
        <v>0</v>
      </c>
      <c r="U489" s="1"/>
      <c r="V489" s="1"/>
      <c r="W489" s="1">
        <f t="shared" si="224"/>
        <v>0</v>
      </c>
      <c r="X489" s="1"/>
      <c r="Y489" s="1"/>
      <c r="Z489" s="1">
        <f>Table110[[#This Row],[Quantity2]]*Table110[[#This Row],[U Cost]]</f>
        <v>0</v>
      </c>
      <c r="AB489" s="1"/>
      <c r="AC489" s="1"/>
      <c r="AD489" s="1"/>
      <c r="AE489" s="1"/>
      <c r="AF489" s="1">
        <f>SUM(Table110[[#This Row],[Total 
Paid]:[Shipping 
Charged]])</f>
        <v>0</v>
      </c>
      <c r="AG489" s="1"/>
      <c r="AH489" s="1"/>
      <c r="AI489" s="1"/>
      <c r="AK489" s="1"/>
      <c r="AL489" s="1"/>
      <c r="AM489" s="1"/>
      <c r="AN489" s="1"/>
      <c r="AP489" s="30"/>
      <c r="AQ489" s="1"/>
      <c r="AR489" s="1"/>
      <c r="AS489" s="1"/>
      <c r="AT489" s="1"/>
      <c r="AU489" s="2"/>
      <c r="AW489" s="1"/>
      <c r="AX489" s="1"/>
      <c r="AY489" s="1"/>
      <c r="AZ489" s="2"/>
      <c r="BA489" s="2">
        <f>SUM(AF489,AH489,-AZ489,-Table110[[#This Row],[Sale Fee]])</f>
        <v>0</v>
      </c>
      <c r="BC489" s="1"/>
      <c r="BD489" s="1"/>
      <c r="BE489" s="1"/>
    </row>
    <row r="490" spans="1:57" x14ac:dyDescent="0.25">
      <c r="A490" s="1"/>
      <c r="B490" s="1"/>
      <c r="E490" s="4"/>
      <c r="F490" s="4"/>
      <c r="Q490" s="1"/>
      <c r="R490" s="1"/>
      <c r="S490" s="1">
        <f t="shared" ref="S490:S553" si="225">R490*Q490</f>
        <v>0</v>
      </c>
      <c r="U490" s="1"/>
      <c r="V490" s="1"/>
      <c r="W490" s="1">
        <f>U490*V490</f>
        <v>0</v>
      </c>
      <c r="X490" s="1"/>
      <c r="Y490" s="1"/>
      <c r="Z490" s="1">
        <f>Table110[[#This Row],[Quantity2]]*Table110[[#This Row],[U Cost]]</f>
        <v>0</v>
      </c>
      <c r="AB490" s="1"/>
      <c r="AC490" s="1"/>
      <c r="AD490" s="1">
        <f>AC490*AB490</f>
        <v>0</v>
      </c>
      <c r="AE490" s="1"/>
      <c r="AF490" s="1">
        <f>SUM(Table110[[#This Row],[Total 
Paid]:[Shipping 
Charged]])</f>
        <v>0</v>
      </c>
      <c r="AG490" s="1"/>
      <c r="AH490" s="1"/>
      <c r="AI490" s="1">
        <f>SUM(AF490,AG490,AH490)</f>
        <v>0</v>
      </c>
      <c r="AK490" s="1"/>
      <c r="AL490" s="1"/>
      <c r="AM490" s="1"/>
      <c r="AN490" s="1"/>
      <c r="AP490" s="30"/>
      <c r="AQ490" s="1"/>
      <c r="AR490" s="1">
        <f>AQ490*AP490</f>
        <v>0</v>
      </c>
      <c r="AS490" s="1"/>
      <c r="AT490" s="1"/>
      <c r="AU490" s="2">
        <f>SUM(AR490:AT490)</f>
        <v>0</v>
      </c>
      <c r="AW490" s="1"/>
      <c r="AX490" s="1"/>
      <c r="AY490" s="1"/>
      <c r="AZ490" s="2">
        <f>SUM(AU490,AW490,AX490,AY490)</f>
        <v>0</v>
      </c>
      <c r="BA490" s="2">
        <f>SUM(AF490,AH490,-AZ490,-Table110[[#This Row],[Sale Fee]])</f>
        <v>0</v>
      </c>
      <c r="BC490" s="1"/>
      <c r="BD490" s="1"/>
      <c r="BE490" s="1"/>
    </row>
    <row r="491" spans="1:57" x14ac:dyDescent="0.25">
      <c r="A491" s="1"/>
      <c r="B491" s="1"/>
      <c r="E491" s="4"/>
      <c r="F491" s="4"/>
      <c r="N491" s="49"/>
      <c r="Q491" s="1"/>
      <c r="R491" s="1"/>
      <c r="S491" s="1">
        <f t="shared" si="225"/>
        <v>0</v>
      </c>
      <c r="U491" s="1"/>
      <c r="V491" s="1"/>
      <c r="W491" s="1">
        <f t="shared" ref="W491:W494" si="226">U491*V491</f>
        <v>0</v>
      </c>
      <c r="X491" s="1"/>
      <c r="Y491" s="1"/>
      <c r="Z491" s="1">
        <f>Table110[[#This Row],[Quantity2]]*Table110[[#This Row],[U Cost]]</f>
        <v>0</v>
      </c>
      <c r="AB491" s="1"/>
      <c r="AC491" s="1"/>
      <c r="AD491" s="1">
        <f t="shared" ref="AD491:AD494" si="227">AC491*AB491</f>
        <v>0</v>
      </c>
      <c r="AE491" s="1"/>
      <c r="AF491" s="1">
        <f>SUM(Table110[[#This Row],[Total 
Paid]:[Shipping 
Charged]])</f>
        <v>0</v>
      </c>
      <c r="AG491" s="1"/>
      <c r="AH491" s="1"/>
      <c r="AI491" s="1">
        <f t="shared" ref="AI491:AI494" si="228">SUM(AF491,AG491,AH491)</f>
        <v>0</v>
      </c>
      <c r="AK491" s="1"/>
      <c r="AL491" s="1"/>
      <c r="AM491" s="1"/>
      <c r="AN491" s="1"/>
      <c r="AP491" s="30"/>
      <c r="AQ491" s="1"/>
      <c r="AR491" s="1">
        <f t="shared" ref="AR491:AR494" si="229">AQ491*AP491</f>
        <v>0</v>
      </c>
      <c r="AS491" s="1"/>
      <c r="AT491" s="1"/>
      <c r="AU491" s="2">
        <f t="shared" ref="AU491:AU494" si="230">SUM(AR491:AT491)</f>
        <v>0</v>
      </c>
      <c r="AW491" s="1"/>
      <c r="AX491" s="1"/>
      <c r="AY491" s="1"/>
      <c r="AZ491" s="2">
        <f t="shared" ref="AZ491:AZ554" si="231">SUM(AU491,AW491,AX491,AY491)</f>
        <v>0</v>
      </c>
      <c r="BA491" s="2">
        <f>SUM(AF491,AH491,-AZ491,-Table110[[#This Row],[Sale Fee]])</f>
        <v>0</v>
      </c>
      <c r="BC491" s="1"/>
      <c r="BD491" s="1"/>
      <c r="BE491" s="1"/>
    </row>
    <row r="492" spans="1:57" x14ac:dyDescent="0.25">
      <c r="A492" s="1"/>
      <c r="B492" s="1"/>
      <c r="E492" s="4"/>
      <c r="F492" s="4"/>
      <c r="N492" s="49"/>
      <c r="Q492" s="1"/>
      <c r="R492" s="1"/>
      <c r="S492" s="1">
        <f t="shared" si="225"/>
        <v>0</v>
      </c>
      <c r="U492" s="1"/>
      <c r="V492" s="1"/>
      <c r="W492" s="1">
        <f t="shared" si="226"/>
        <v>0</v>
      </c>
      <c r="X492" s="1"/>
      <c r="Y492" s="1"/>
      <c r="Z492" s="1">
        <f>Table110[[#This Row],[Quantity2]]*Table110[[#This Row],[U Cost]]</f>
        <v>0</v>
      </c>
      <c r="AB492" s="1"/>
      <c r="AC492" s="1"/>
      <c r="AD492" s="1">
        <f t="shared" si="227"/>
        <v>0</v>
      </c>
      <c r="AE492" s="1"/>
      <c r="AF492" s="1">
        <f>SUM(Table110[[#This Row],[Total 
Paid]:[Shipping 
Charged]])</f>
        <v>0</v>
      </c>
      <c r="AG492" s="1"/>
      <c r="AH492" s="1"/>
      <c r="AI492" s="1">
        <f t="shared" si="228"/>
        <v>0</v>
      </c>
      <c r="AK492" s="1"/>
      <c r="AL492" s="1"/>
      <c r="AM492" s="1"/>
      <c r="AN492" s="1"/>
      <c r="AP492" s="30"/>
      <c r="AQ492" s="1"/>
      <c r="AR492" s="1">
        <f t="shared" si="229"/>
        <v>0</v>
      </c>
      <c r="AS492" s="1"/>
      <c r="AT492" s="1"/>
      <c r="AU492" s="2">
        <f t="shared" si="230"/>
        <v>0</v>
      </c>
      <c r="AW492" s="1"/>
      <c r="AX492" s="1"/>
      <c r="AY492" s="1"/>
      <c r="AZ492" s="2">
        <f t="shared" si="231"/>
        <v>0</v>
      </c>
      <c r="BA492" s="2">
        <f>SUM(AF492,AH492,-AZ492,-Table110[[#This Row],[Sale Fee]])</f>
        <v>0</v>
      </c>
      <c r="BC492" s="1"/>
      <c r="BD492" s="1"/>
      <c r="BE492" s="1"/>
    </row>
    <row r="493" spans="1:57" x14ac:dyDescent="0.25">
      <c r="A493" s="1"/>
      <c r="B493" s="1"/>
      <c r="E493" s="4"/>
      <c r="F493" s="4"/>
      <c r="Q493" s="1"/>
      <c r="R493" s="1"/>
      <c r="S493" s="1">
        <f t="shared" si="225"/>
        <v>0</v>
      </c>
      <c r="U493" s="1"/>
      <c r="V493" s="1"/>
      <c r="W493" s="1">
        <f t="shared" si="226"/>
        <v>0</v>
      </c>
      <c r="X493" s="1"/>
      <c r="Y493" s="1"/>
      <c r="Z493" s="1">
        <f>Table110[[#This Row],[Quantity2]]*Table110[[#This Row],[U Cost]]</f>
        <v>0</v>
      </c>
      <c r="AB493" s="1"/>
      <c r="AC493" s="1"/>
      <c r="AD493" s="1">
        <f t="shared" si="227"/>
        <v>0</v>
      </c>
      <c r="AE493" s="1"/>
      <c r="AF493" s="1">
        <f>SUM(Table110[[#This Row],[Total 
Paid]:[Shipping 
Charged]])</f>
        <v>0</v>
      </c>
      <c r="AG493" s="1"/>
      <c r="AH493" s="1"/>
      <c r="AI493" s="1">
        <f t="shared" si="228"/>
        <v>0</v>
      </c>
      <c r="AK493" s="1"/>
      <c r="AL493" s="1"/>
      <c r="AM493" s="1"/>
      <c r="AN493" s="1"/>
      <c r="AP493" s="30"/>
      <c r="AQ493" s="1"/>
      <c r="AR493" s="1">
        <f t="shared" si="229"/>
        <v>0</v>
      </c>
      <c r="AS493" s="1"/>
      <c r="AT493" s="1"/>
      <c r="AU493" s="2">
        <f t="shared" si="230"/>
        <v>0</v>
      </c>
      <c r="AW493" s="1"/>
      <c r="AX493" s="1"/>
      <c r="AY493" s="1"/>
      <c r="AZ493" s="2">
        <f t="shared" si="231"/>
        <v>0</v>
      </c>
      <c r="BA493" s="2">
        <f>SUM(AF493,AH493,-AZ493,-Table110[[#This Row],[Sale Fee]])</f>
        <v>0</v>
      </c>
      <c r="BC493" s="1"/>
      <c r="BD493" s="1"/>
      <c r="BE493" s="1"/>
    </row>
    <row r="494" spans="1:57" x14ac:dyDescent="0.25">
      <c r="A494" s="1"/>
      <c r="B494" s="1"/>
      <c r="E494" s="4"/>
      <c r="F494" s="4"/>
      <c r="Q494" s="1"/>
      <c r="R494" s="1"/>
      <c r="S494" s="1">
        <f t="shared" si="225"/>
        <v>0</v>
      </c>
      <c r="U494" s="1"/>
      <c r="V494" s="1"/>
      <c r="W494" s="1">
        <f t="shared" si="226"/>
        <v>0</v>
      </c>
      <c r="X494" s="1"/>
      <c r="Y494" s="1"/>
      <c r="Z494" s="1">
        <f>Table110[[#This Row],[Quantity2]]*Table110[[#This Row],[U Cost]]</f>
        <v>0</v>
      </c>
      <c r="AB494" s="1"/>
      <c r="AC494" s="1"/>
      <c r="AD494" s="1">
        <f t="shared" si="227"/>
        <v>0</v>
      </c>
      <c r="AE494" s="1"/>
      <c r="AF494" s="1">
        <f>SUM(Table110[[#This Row],[Total 
Paid]:[Shipping 
Charged]])</f>
        <v>0</v>
      </c>
      <c r="AG494" s="1"/>
      <c r="AH494" s="1"/>
      <c r="AI494" s="1">
        <f t="shared" si="228"/>
        <v>0</v>
      </c>
      <c r="AK494" s="1"/>
      <c r="AL494" s="1"/>
      <c r="AM494" s="1"/>
      <c r="AN494" s="1"/>
      <c r="AP494" s="30"/>
      <c r="AQ494" s="1"/>
      <c r="AR494" s="1">
        <f t="shared" si="229"/>
        <v>0</v>
      </c>
      <c r="AS494" s="1"/>
      <c r="AT494" s="1"/>
      <c r="AU494" s="2">
        <f t="shared" si="230"/>
        <v>0</v>
      </c>
      <c r="AW494" s="1"/>
      <c r="AX494" s="1"/>
      <c r="AY494" s="1"/>
      <c r="AZ494" s="2">
        <f t="shared" si="231"/>
        <v>0</v>
      </c>
      <c r="BA494" s="2">
        <f>SUM(AF494,AH494,-AZ494,-Table110[[#This Row],[Sale Fee]])</f>
        <v>0</v>
      </c>
      <c r="BC494" s="1"/>
      <c r="BD494" s="1"/>
      <c r="BE494" s="1"/>
    </row>
    <row r="495" spans="1:57" x14ac:dyDescent="0.25">
      <c r="A495" s="1"/>
      <c r="B495" s="1"/>
      <c r="E495" s="4"/>
      <c r="F495" s="4"/>
      <c r="Q495" s="1"/>
      <c r="R495" s="1"/>
      <c r="S495" s="1">
        <f t="shared" si="225"/>
        <v>0</v>
      </c>
      <c r="U495" s="1"/>
      <c r="V495" s="1"/>
      <c r="W495" s="1">
        <f t="shared" si="224"/>
        <v>0</v>
      </c>
      <c r="X495" s="1"/>
      <c r="Y495" s="1"/>
      <c r="Z495" s="1">
        <f>Table110[[#This Row],[Quantity2]]*Table110[[#This Row],[U Cost]]</f>
        <v>0</v>
      </c>
      <c r="AB495" s="1"/>
      <c r="AC495" s="1"/>
      <c r="AD495" s="1">
        <f t="shared" si="221"/>
        <v>0</v>
      </c>
      <c r="AE495" s="1"/>
      <c r="AF495" s="1">
        <f>SUM(Table110[[#This Row],[Total 
Paid]:[Shipping 
Charged]])</f>
        <v>0</v>
      </c>
      <c r="AG495" s="1"/>
      <c r="AH495" s="1"/>
      <c r="AI495" s="1">
        <f t="shared" si="222"/>
        <v>0</v>
      </c>
      <c r="AK495" s="1"/>
      <c r="AL495" s="1"/>
      <c r="AM495" s="1"/>
      <c r="AN495" s="1"/>
      <c r="AP495" s="30"/>
      <c r="AQ495" s="1"/>
      <c r="AR495" s="1">
        <f t="shared" si="218"/>
        <v>0</v>
      </c>
      <c r="AS495" s="1"/>
      <c r="AT495" s="1"/>
      <c r="AU495" s="2">
        <f t="shared" si="223"/>
        <v>0</v>
      </c>
      <c r="AW495" s="1"/>
      <c r="AX495" s="1"/>
      <c r="AY495" s="1"/>
      <c r="AZ495" s="2">
        <f t="shared" si="231"/>
        <v>0</v>
      </c>
      <c r="BA495" s="2">
        <f>SUM(AF495,AH495,-AZ495,-Table110[[#This Row],[Sale Fee]])</f>
        <v>0</v>
      </c>
      <c r="BC495" s="1"/>
      <c r="BD495" s="1"/>
      <c r="BE495" s="1"/>
    </row>
    <row r="496" spans="1:57" x14ac:dyDescent="0.25">
      <c r="A496" s="1"/>
      <c r="B496" s="1"/>
      <c r="E496" s="4"/>
      <c r="F496" s="4"/>
      <c r="Q496" s="1"/>
      <c r="R496" s="1"/>
      <c r="S496" s="1">
        <f t="shared" si="225"/>
        <v>0</v>
      </c>
      <c r="U496" s="1"/>
      <c r="V496" s="1"/>
      <c r="W496" s="1">
        <f t="shared" si="224"/>
        <v>0</v>
      </c>
      <c r="X496" s="1"/>
      <c r="Y496" s="1"/>
      <c r="Z496" s="1">
        <f>Table110[[#This Row],[Quantity2]]*Table110[[#This Row],[U Cost]]</f>
        <v>0</v>
      </c>
      <c r="AB496" s="1"/>
      <c r="AC496" s="1"/>
      <c r="AD496" s="1">
        <f t="shared" ref="AD496:AD498" si="232">AC496*AB496</f>
        <v>0</v>
      </c>
      <c r="AE496" s="1"/>
      <c r="AF496" s="1">
        <f>SUM(Table110[[#This Row],[Total 
Paid]:[Shipping 
Charged]])</f>
        <v>0</v>
      </c>
      <c r="AG496" s="1"/>
      <c r="AH496" s="1"/>
      <c r="AI496" s="1">
        <f t="shared" si="222"/>
        <v>0</v>
      </c>
      <c r="AK496" s="1"/>
      <c r="AL496" s="1"/>
      <c r="AM496" s="1"/>
      <c r="AN496" s="1"/>
      <c r="AP496" s="30"/>
      <c r="AQ496" s="1"/>
      <c r="AR496" s="1">
        <f t="shared" si="218"/>
        <v>0</v>
      </c>
      <c r="AS496" s="1"/>
      <c r="AT496" s="1"/>
      <c r="AU496" s="2">
        <f t="shared" si="223"/>
        <v>0</v>
      </c>
      <c r="AW496" s="1"/>
      <c r="AX496" s="1"/>
      <c r="AY496" s="1"/>
      <c r="AZ496" s="2">
        <f t="shared" si="231"/>
        <v>0</v>
      </c>
      <c r="BA496" s="2">
        <f>SUM(AF496,AH496,-AZ496,-Table110[[#This Row],[Sale Fee]])</f>
        <v>0</v>
      </c>
      <c r="BC496" s="1"/>
      <c r="BD496" s="1"/>
      <c r="BE496" s="1"/>
    </row>
    <row r="497" spans="1:57" x14ac:dyDescent="0.25">
      <c r="A497" s="1"/>
      <c r="B497" s="1"/>
      <c r="E497" s="4"/>
      <c r="F497" s="4"/>
      <c r="N497" s="49"/>
      <c r="Q497" s="1"/>
      <c r="R497" s="1"/>
      <c r="S497" s="1">
        <f t="shared" si="225"/>
        <v>0</v>
      </c>
      <c r="U497" s="1"/>
      <c r="V497" s="1"/>
      <c r="W497" s="1">
        <f t="shared" si="224"/>
        <v>0</v>
      </c>
      <c r="X497" s="1"/>
      <c r="Y497" s="1"/>
      <c r="Z497" s="1">
        <f>Table110[[#This Row],[Quantity2]]*Table110[[#This Row],[U Cost]]</f>
        <v>0</v>
      </c>
      <c r="AB497" s="1"/>
      <c r="AC497" s="1"/>
      <c r="AD497" s="1">
        <f t="shared" si="232"/>
        <v>0</v>
      </c>
      <c r="AE497" s="1"/>
      <c r="AF497" s="1">
        <f>SUM(Table110[[#This Row],[Total 
Paid]:[Shipping 
Charged]])</f>
        <v>0</v>
      </c>
      <c r="AG497" s="1"/>
      <c r="AH497" s="1"/>
      <c r="AI497" s="1">
        <f t="shared" ref="AI497:AI498" si="233">SUM(AF497,AG497,AH497)</f>
        <v>0</v>
      </c>
      <c r="AK497" s="1"/>
      <c r="AL497" s="1"/>
      <c r="AM497" s="1"/>
      <c r="AN497" s="1"/>
      <c r="AP497" s="30"/>
      <c r="AQ497" s="1"/>
      <c r="AR497" s="1">
        <f t="shared" si="218"/>
        <v>0</v>
      </c>
      <c r="AS497" s="1"/>
      <c r="AT497" s="1"/>
      <c r="AU497" s="2">
        <f t="shared" ref="AU497:AU498" si="234">SUM(AR497:AT497)</f>
        <v>0</v>
      </c>
      <c r="AW497" s="1"/>
      <c r="AX497" s="1"/>
      <c r="AY497" s="1"/>
      <c r="AZ497" s="2">
        <f t="shared" si="231"/>
        <v>0</v>
      </c>
      <c r="BA497" s="2">
        <f>SUM(AF497,AH497,-AZ497,-Table110[[#This Row],[Sale Fee]])</f>
        <v>0</v>
      </c>
      <c r="BC497" s="1"/>
      <c r="BD497" s="1"/>
      <c r="BE497" s="1"/>
    </row>
    <row r="498" spans="1:57" x14ac:dyDescent="0.25">
      <c r="A498" s="1"/>
      <c r="B498" s="1"/>
      <c r="E498" s="4"/>
      <c r="F498" s="4"/>
      <c r="Q498" s="1"/>
      <c r="R498" s="1"/>
      <c r="S498" s="1">
        <f t="shared" si="225"/>
        <v>0</v>
      </c>
      <c r="U498" s="1"/>
      <c r="V498" s="1"/>
      <c r="W498" s="1">
        <f t="shared" si="224"/>
        <v>0</v>
      </c>
      <c r="X498" s="1"/>
      <c r="Y498" s="1"/>
      <c r="Z498" s="1">
        <f>Table110[[#This Row],[Quantity2]]*Table110[[#This Row],[U Cost]]</f>
        <v>0</v>
      </c>
      <c r="AB498" s="1"/>
      <c r="AC498" s="1"/>
      <c r="AD498" s="1">
        <f t="shared" si="232"/>
        <v>0</v>
      </c>
      <c r="AE498" s="1"/>
      <c r="AF498" s="1">
        <f>SUM(Table110[[#This Row],[Total 
Paid]:[Shipping 
Charged]])</f>
        <v>0</v>
      </c>
      <c r="AG498" s="1"/>
      <c r="AH498" s="1"/>
      <c r="AI498" s="1">
        <f t="shared" si="233"/>
        <v>0</v>
      </c>
      <c r="AK498" s="1"/>
      <c r="AL498" s="1"/>
      <c r="AM498" s="1"/>
      <c r="AN498" s="1"/>
      <c r="AP498" s="30"/>
      <c r="AQ498" s="1"/>
      <c r="AR498" s="1">
        <f t="shared" si="218"/>
        <v>0</v>
      </c>
      <c r="AS498" s="1"/>
      <c r="AT498" s="1"/>
      <c r="AU498" s="2">
        <f t="shared" si="234"/>
        <v>0</v>
      </c>
      <c r="AW498" s="1"/>
      <c r="AX498" s="1"/>
      <c r="AY498" s="1"/>
      <c r="AZ498" s="2">
        <f t="shared" si="231"/>
        <v>0</v>
      </c>
      <c r="BA498" s="2">
        <f>SUM(AF498,AH498,-AZ498,-Table110[[#This Row],[Sale Fee]])</f>
        <v>0</v>
      </c>
      <c r="BC498" s="1"/>
      <c r="BD498" s="1"/>
      <c r="BE498" s="1"/>
    </row>
    <row r="499" spans="1:57" x14ac:dyDescent="0.25">
      <c r="A499" s="1"/>
      <c r="B499" s="1"/>
      <c r="E499" s="4"/>
      <c r="F499" s="4"/>
      <c r="Q499" s="1"/>
      <c r="R499" s="1"/>
      <c r="S499" s="1">
        <f t="shared" si="225"/>
        <v>0</v>
      </c>
      <c r="U499" s="1"/>
      <c r="V499" s="1"/>
      <c r="W499" s="1">
        <f>U499*V499</f>
        <v>0</v>
      </c>
      <c r="X499" s="1"/>
      <c r="Y499" s="1"/>
      <c r="Z499" s="1">
        <f>Table110[[#This Row],[Quantity2]]*Table110[[#This Row],[U Cost]]</f>
        <v>0</v>
      </c>
      <c r="AB499" s="1"/>
      <c r="AC499" s="1"/>
      <c r="AD499" s="1">
        <f>AC499*AB499</f>
        <v>0</v>
      </c>
      <c r="AE499" s="1"/>
      <c r="AF499" s="1">
        <f>SUM(Table110[[#This Row],[Total 
Paid]:[Shipping 
Charged]])</f>
        <v>0</v>
      </c>
      <c r="AG499" s="1"/>
      <c r="AH499" s="1"/>
      <c r="AI499" s="1">
        <f>SUM(AF499,AG499,AH499)</f>
        <v>0</v>
      </c>
      <c r="AK499" s="1"/>
      <c r="AL499" s="1"/>
      <c r="AM499" s="1"/>
      <c r="AN499" s="1"/>
      <c r="AP499" s="30"/>
      <c r="AQ499" s="1"/>
      <c r="AR499" s="1">
        <f>AQ499*AP499</f>
        <v>0</v>
      </c>
      <c r="AS499" s="1"/>
      <c r="AT499" s="1"/>
      <c r="AU499" s="2">
        <f>SUM(AR499:AT499)</f>
        <v>0</v>
      </c>
      <c r="AW499" s="1"/>
      <c r="AX499" s="1"/>
      <c r="AY499" s="1"/>
      <c r="AZ499" s="2">
        <f>SUM(AU499,AW499,AX499,AY499)</f>
        <v>0</v>
      </c>
      <c r="BA499" s="2">
        <f>SUM(AF499,AH499,-AZ499,-Table110[[#This Row],[Sale Fee]])</f>
        <v>0</v>
      </c>
      <c r="BC499" s="1"/>
      <c r="BD499" s="1"/>
      <c r="BE499" s="1"/>
    </row>
    <row r="500" spans="1:57" x14ac:dyDescent="0.25">
      <c r="A500" s="1"/>
      <c r="B500" s="1"/>
      <c r="E500" s="4"/>
      <c r="F500" s="4"/>
      <c r="Q500" s="1"/>
      <c r="R500" s="1"/>
      <c r="S500" s="1">
        <f t="shared" si="225"/>
        <v>0</v>
      </c>
      <c r="U500" s="1"/>
      <c r="V500" s="1"/>
      <c r="W500" s="1">
        <f>U500*V500</f>
        <v>0</v>
      </c>
      <c r="X500" s="1"/>
      <c r="Y500" s="1"/>
      <c r="Z500" s="1">
        <f>Table110[[#This Row],[Quantity2]]*Table110[[#This Row],[U Cost]]</f>
        <v>0</v>
      </c>
      <c r="AB500" s="1"/>
      <c r="AC500" s="1"/>
      <c r="AD500" s="1">
        <f>AC500*AB500</f>
        <v>0</v>
      </c>
      <c r="AE500" s="1"/>
      <c r="AF500" s="1">
        <f>SUM(Table110[[#This Row],[Total 
Paid]:[Shipping 
Charged]])</f>
        <v>0</v>
      </c>
      <c r="AG500" s="1"/>
      <c r="AH500" s="1"/>
      <c r="AI500" s="1">
        <f>SUM(AF500,AG500,AH500)</f>
        <v>0</v>
      </c>
      <c r="AK500" s="1"/>
      <c r="AL500" s="1"/>
      <c r="AM500" s="1"/>
      <c r="AN500" s="1"/>
      <c r="AP500" s="30"/>
      <c r="AQ500" s="1"/>
      <c r="AR500" s="1">
        <f>AQ500*AP500</f>
        <v>0</v>
      </c>
      <c r="AS500" s="1"/>
      <c r="AT500" s="1"/>
      <c r="AU500" s="2">
        <f>SUM(AR500:AT500)</f>
        <v>0</v>
      </c>
      <c r="AW500" s="1"/>
      <c r="AX500" s="1"/>
      <c r="AY500" s="1"/>
      <c r="AZ500" s="2">
        <f>SUM(AU500,AW500,AX500,AY500)</f>
        <v>0</v>
      </c>
      <c r="BA500" s="2">
        <f>SUM(AF500,AH500,-AZ500,-Table110[[#This Row],[Sale Fee]])</f>
        <v>0</v>
      </c>
      <c r="BC500" s="1"/>
      <c r="BD500" s="1"/>
      <c r="BE500" s="1"/>
    </row>
    <row r="501" spans="1:57" x14ac:dyDescent="0.25">
      <c r="A501" s="1"/>
      <c r="B501" s="1"/>
      <c r="E501" s="4"/>
      <c r="F501" s="4"/>
      <c r="N501" s="49"/>
      <c r="Q501" s="1"/>
      <c r="R501" s="1"/>
      <c r="S501" s="1">
        <f t="shared" si="225"/>
        <v>0</v>
      </c>
      <c r="U501" s="1"/>
      <c r="V501" s="1"/>
      <c r="W501" s="1">
        <f>U501*V501</f>
        <v>0</v>
      </c>
      <c r="X501" s="1"/>
      <c r="Y501" s="1"/>
      <c r="Z501" s="1">
        <f>Table110[[#This Row],[Quantity2]]*Table110[[#This Row],[U Cost]]</f>
        <v>0</v>
      </c>
      <c r="AB501" s="1"/>
      <c r="AC501" s="1"/>
      <c r="AD501" s="1">
        <f>AC501*AB501</f>
        <v>0</v>
      </c>
      <c r="AE501" s="1"/>
      <c r="AF501" s="1">
        <f>SUM(Table110[[#This Row],[Total 
Paid]:[Shipping 
Charged]])</f>
        <v>0</v>
      </c>
      <c r="AG501" s="1"/>
      <c r="AH501" s="1"/>
      <c r="AI501" s="1">
        <f>SUM(AF501,AG501,AH501)</f>
        <v>0</v>
      </c>
      <c r="AK501" s="1"/>
      <c r="AL501" s="1"/>
      <c r="AM501" s="1"/>
      <c r="AN501" s="1"/>
      <c r="AP501" s="30"/>
      <c r="AQ501" s="1"/>
      <c r="AR501" s="1">
        <f>AQ501*AP501</f>
        <v>0</v>
      </c>
      <c r="AS501" s="1"/>
      <c r="AT501" s="1"/>
      <c r="AU501" s="2">
        <f>SUM(AR501:AT501)</f>
        <v>0</v>
      </c>
      <c r="AW501" s="1"/>
      <c r="AX501" s="1"/>
      <c r="AY501" s="1"/>
      <c r="AZ501" s="2">
        <f>SUM(AU501,AW501,AX501,AY501)</f>
        <v>0</v>
      </c>
      <c r="BA501" s="2">
        <f>SUM(AF501,AH501,-AZ501,-Table110[[#This Row],[Sale Fee]])</f>
        <v>0</v>
      </c>
      <c r="BC501" s="1"/>
      <c r="BD501" s="1"/>
      <c r="BE501" s="1"/>
    </row>
    <row r="502" spans="1:57" x14ac:dyDescent="0.25">
      <c r="A502" s="1"/>
      <c r="B502" s="1"/>
      <c r="E502" s="4"/>
      <c r="F502" s="4"/>
      <c r="Q502" s="1"/>
      <c r="R502" s="1"/>
      <c r="S502" s="1">
        <f t="shared" si="225"/>
        <v>0</v>
      </c>
      <c r="U502" s="1"/>
      <c r="V502" s="1"/>
      <c r="W502" s="1">
        <f>U502*V502</f>
        <v>0</v>
      </c>
      <c r="X502" s="1"/>
      <c r="Y502" s="1"/>
      <c r="Z502" s="1">
        <f>Table110[[#This Row],[Quantity2]]*Table110[[#This Row],[U Cost]]</f>
        <v>0</v>
      </c>
      <c r="AB502" s="1"/>
      <c r="AC502" s="1"/>
      <c r="AD502" s="1">
        <f>AC502*AB502</f>
        <v>0</v>
      </c>
      <c r="AE502" s="1"/>
      <c r="AF502" s="1">
        <f>SUM(Table110[[#This Row],[Total 
Paid]:[Shipping 
Charged]])</f>
        <v>0</v>
      </c>
      <c r="AG502" s="1"/>
      <c r="AH502" s="1"/>
      <c r="AI502" s="1">
        <f>SUM(AF502,AG502,AH502)</f>
        <v>0</v>
      </c>
      <c r="AK502" s="1"/>
      <c r="AL502" s="1"/>
      <c r="AM502" s="1"/>
      <c r="AN502" s="1"/>
      <c r="AP502" s="30"/>
      <c r="AQ502" s="1"/>
      <c r="AR502" s="1">
        <f>AQ502*AP502</f>
        <v>0</v>
      </c>
      <c r="AS502" s="1"/>
      <c r="AT502" s="1"/>
      <c r="AU502" s="2">
        <f>SUM(AR502:AT502)</f>
        <v>0</v>
      </c>
      <c r="AW502" s="1"/>
      <c r="AX502" s="1"/>
      <c r="AY502" s="1"/>
      <c r="AZ502" s="2">
        <f>SUM(AU502,AW502,AX502,AY502)</f>
        <v>0</v>
      </c>
      <c r="BA502" s="2">
        <f>SUM(AF502,AH502,-AZ502,-Table110[[#This Row],[Sale Fee]])</f>
        <v>0</v>
      </c>
      <c r="BC502" s="1"/>
      <c r="BD502" s="1"/>
      <c r="BE502" s="1"/>
    </row>
    <row r="503" spans="1:57" x14ac:dyDescent="0.25">
      <c r="A503" s="1"/>
      <c r="B503" s="1"/>
      <c r="E503" s="4"/>
      <c r="F503" s="4"/>
      <c r="Q503" s="1"/>
      <c r="R503" s="1"/>
      <c r="S503" s="1">
        <f t="shared" si="225"/>
        <v>0</v>
      </c>
      <c r="U503" s="1"/>
      <c r="V503" s="1"/>
      <c r="W503" s="1">
        <f t="shared" ref="W503:W566" si="235">U503*V503</f>
        <v>0</v>
      </c>
      <c r="X503" s="1"/>
      <c r="Y503" s="1"/>
      <c r="Z503" s="1">
        <f>Table110[[#This Row],[Quantity2]]*Table110[[#This Row],[U Cost]]</f>
        <v>0</v>
      </c>
      <c r="AB503" s="1"/>
      <c r="AC503" s="1"/>
      <c r="AD503" s="1">
        <f t="shared" ref="AD503:AD566" si="236">AC503*AB503</f>
        <v>0</v>
      </c>
      <c r="AE503" s="1"/>
      <c r="AF503" s="1">
        <f>SUM(Table110[[#This Row],[Total 
Paid]:[Shipping 
Charged]])</f>
        <v>0</v>
      </c>
      <c r="AG503" s="1"/>
      <c r="AH503" s="1"/>
      <c r="AI503" s="1">
        <f t="shared" ref="AI503:AI566" si="237">SUM(AF503,AG503,AH503)</f>
        <v>0</v>
      </c>
      <c r="AK503" s="1"/>
      <c r="AL503" s="1"/>
      <c r="AM503" s="1"/>
      <c r="AN503" s="1"/>
      <c r="AP503" s="30"/>
      <c r="AQ503" s="1"/>
      <c r="AR503" s="1">
        <f t="shared" ref="AR503:AR539" si="238">AQ503*AP503</f>
        <v>0</v>
      </c>
      <c r="AS503" s="1"/>
      <c r="AT503" s="1"/>
      <c r="AU503" s="2">
        <f t="shared" ref="AU503:AU566" si="239">SUM(AR503:AT503)</f>
        <v>0</v>
      </c>
      <c r="AW503" s="1"/>
      <c r="AX503" s="1"/>
      <c r="AY503" s="1"/>
      <c r="AZ503" s="2">
        <f t="shared" ref="AZ503:AZ539" si="240">SUM(AU503,AW503,AX503,AY503)</f>
        <v>0</v>
      </c>
      <c r="BA503" s="2">
        <f>SUM(AF503,AH503,-AZ503,-Table110[[#This Row],[Sale Fee]])</f>
        <v>0</v>
      </c>
      <c r="BC503" s="1"/>
      <c r="BD503" s="1"/>
      <c r="BE503" s="1"/>
    </row>
    <row r="504" spans="1:57" x14ac:dyDescent="0.25">
      <c r="A504" s="1"/>
      <c r="B504" s="1"/>
      <c r="E504" s="4"/>
      <c r="F504" s="4"/>
      <c r="Q504" s="1"/>
      <c r="R504" s="1"/>
      <c r="S504" s="1">
        <f t="shared" si="225"/>
        <v>0</v>
      </c>
      <c r="U504" s="1"/>
      <c r="V504" s="1"/>
      <c r="W504" s="1">
        <f t="shared" si="235"/>
        <v>0</v>
      </c>
      <c r="X504" s="1"/>
      <c r="Y504" s="1"/>
      <c r="Z504" s="1">
        <f>Table110[[#This Row],[Quantity2]]*Table110[[#This Row],[U Cost]]</f>
        <v>0</v>
      </c>
      <c r="AB504" s="1"/>
      <c r="AC504" s="1"/>
      <c r="AD504" s="1">
        <f t="shared" si="236"/>
        <v>0</v>
      </c>
      <c r="AE504" s="1"/>
      <c r="AF504" s="1">
        <f>SUM(Table110[[#This Row],[Total 
Paid]:[Shipping 
Charged]])</f>
        <v>0</v>
      </c>
      <c r="AG504" s="1"/>
      <c r="AH504" s="1"/>
      <c r="AI504" s="1">
        <f t="shared" si="237"/>
        <v>0</v>
      </c>
      <c r="AK504" s="1"/>
      <c r="AL504" s="1"/>
      <c r="AM504" s="1"/>
      <c r="AN504" s="1"/>
      <c r="AP504" s="30"/>
      <c r="AQ504" s="1"/>
      <c r="AR504" s="1">
        <f t="shared" si="238"/>
        <v>0</v>
      </c>
      <c r="AS504" s="1"/>
      <c r="AT504" s="1"/>
      <c r="AU504" s="2">
        <f t="shared" si="239"/>
        <v>0</v>
      </c>
      <c r="AW504" s="1"/>
      <c r="AX504" s="1"/>
      <c r="AY504" s="1"/>
      <c r="AZ504" s="2">
        <f t="shared" si="240"/>
        <v>0</v>
      </c>
      <c r="BA504" s="2">
        <f>SUM(AF504,AH504,-AZ504,-Table110[[#This Row],[Sale Fee]])</f>
        <v>0</v>
      </c>
      <c r="BC504" s="1"/>
      <c r="BD504" s="1"/>
      <c r="BE504" s="1"/>
    </row>
    <row r="505" spans="1:57" x14ac:dyDescent="0.25">
      <c r="A505" s="1"/>
      <c r="B505" s="1"/>
      <c r="E505" s="4"/>
      <c r="F505" s="4"/>
      <c r="Q505" s="1"/>
      <c r="R505" s="1"/>
      <c r="S505" s="1">
        <f t="shared" si="225"/>
        <v>0</v>
      </c>
      <c r="U505" s="1"/>
      <c r="V505" s="1"/>
      <c r="W505" s="1">
        <f t="shared" si="235"/>
        <v>0</v>
      </c>
      <c r="X505" s="1"/>
      <c r="Y505" s="1"/>
      <c r="Z505" s="1">
        <f>Table110[[#This Row],[Quantity2]]*Table110[[#This Row],[U Cost]]</f>
        <v>0</v>
      </c>
      <c r="AB505" s="1"/>
      <c r="AC505" s="1"/>
      <c r="AD505" s="1">
        <f t="shared" si="236"/>
        <v>0</v>
      </c>
      <c r="AE505" s="1"/>
      <c r="AF505" s="1">
        <f>SUM(Table110[[#This Row],[Total 
Paid]:[Shipping 
Charged]])</f>
        <v>0</v>
      </c>
      <c r="AG505" s="1"/>
      <c r="AH505" s="1"/>
      <c r="AI505" s="1">
        <f t="shared" si="237"/>
        <v>0</v>
      </c>
      <c r="AK505" s="1"/>
      <c r="AL505" s="1"/>
      <c r="AM505" s="1"/>
      <c r="AN505" s="1"/>
      <c r="AP505" s="30"/>
      <c r="AQ505" s="1"/>
      <c r="AR505" s="1">
        <f t="shared" si="238"/>
        <v>0</v>
      </c>
      <c r="AS505" s="1"/>
      <c r="AT505" s="1"/>
      <c r="AU505" s="2">
        <f t="shared" si="239"/>
        <v>0</v>
      </c>
      <c r="AW505" s="1"/>
      <c r="AX505" s="1"/>
      <c r="AY505" s="1"/>
      <c r="AZ505" s="2">
        <f t="shared" si="240"/>
        <v>0</v>
      </c>
      <c r="BA505" s="2">
        <f>SUM(AF505,AH505,-AZ505,-Table110[[#This Row],[Sale Fee]])</f>
        <v>0</v>
      </c>
      <c r="BC505" s="1"/>
      <c r="BD505" s="1"/>
      <c r="BE505" s="1"/>
    </row>
    <row r="506" spans="1:57" x14ac:dyDescent="0.25">
      <c r="A506" s="1"/>
      <c r="B506" s="1"/>
      <c r="E506" s="4"/>
      <c r="F506" s="4"/>
      <c r="Q506" s="1"/>
      <c r="R506" s="1"/>
      <c r="S506" s="1">
        <f t="shared" si="225"/>
        <v>0</v>
      </c>
      <c r="U506" s="1"/>
      <c r="V506" s="1"/>
      <c r="W506" s="1">
        <f t="shared" si="235"/>
        <v>0</v>
      </c>
      <c r="X506" s="1"/>
      <c r="Y506" s="1"/>
      <c r="Z506" s="1">
        <f>Table110[[#This Row],[Quantity2]]*Table110[[#This Row],[U Cost]]</f>
        <v>0</v>
      </c>
      <c r="AB506" s="1"/>
      <c r="AC506" s="1"/>
      <c r="AD506" s="1">
        <f t="shared" si="236"/>
        <v>0</v>
      </c>
      <c r="AE506" s="1"/>
      <c r="AF506" s="1">
        <f>SUM(Table110[[#This Row],[Total 
Paid]:[Shipping 
Charged]])</f>
        <v>0</v>
      </c>
      <c r="AG506" s="1"/>
      <c r="AH506" s="1"/>
      <c r="AI506" s="1">
        <f t="shared" si="237"/>
        <v>0</v>
      </c>
      <c r="AK506" s="1"/>
      <c r="AL506" s="1"/>
      <c r="AM506" s="1"/>
      <c r="AN506" s="1"/>
      <c r="AP506" s="30"/>
      <c r="AQ506" s="1"/>
      <c r="AR506" s="1">
        <f t="shared" si="238"/>
        <v>0</v>
      </c>
      <c r="AS506" s="1"/>
      <c r="AT506" s="1"/>
      <c r="AU506" s="2">
        <f t="shared" si="239"/>
        <v>0</v>
      </c>
      <c r="AW506" s="1"/>
      <c r="AX506" s="1"/>
      <c r="AY506" s="1"/>
      <c r="AZ506" s="2">
        <f t="shared" si="240"/>
        <v>0</v>
      </c>
      <c r="BA506" s="2">
        <f>SUM(AF506,AH506,-AZ506,-Table110[[#This Row],[Sale Fee]])</f>
        <v>0</v>
      </c>
      <c r="BC506" s="1"/>
      <c r="BD506" s="1"/>
      <c r="BE506" s="1"/>
    </row>
    <row r="507" spans="1:57" x14ac:dyDescent="0.25">
      <c r="A507" s="1"/>
      <c r="B507" s="1"/>
      <c r="E507" s="4"/>
      <c r="F507" s="4"/>
      <c r="Q507" s="1"/>
      <c r="R507" s="1"/>
      <c r="S507" s="1">
        <f t="shared" si="225"/>
        <v>0</v>
      </c>
      <c r="U507" s="1"/>
      <c r="V507" s="1"/>
      <c r="W507" s="1">
        <f t="shared" si="235"/>
        <v>0</v>
      </c>
      <c r="X507" s="1"/>
      <c r="Y507" s="1"/>
      <c r="Z507" s="1">
        <f>Table110[[#This Row],[Quantity2]]*Table110[[#This Row],[U Cost]]</f>
        <v>0</v>
      </c>
      <c r="AB507" s="1"/>
      <c r="AC507" s="1"/>
      <c r="AD507" s="1">
        <f t="shared" si="236"/>
        <v>0</v>
      </c>
      <c r="AE507" s="1"/>
      <c r="AF507" s="1">
        <f>SUM(Table110[[#This Row],[Total 
Paid]:[Shipping 
Charged]])</f>
        <v>0</v>
      </c>
      <c r="AG507" s="1"/>
      <c r="AH507" s="1"/>
      <c r="AI507" s="1">
        <f t="shared" si="237"/>
        <v>0</v>
      </c>
      <c r="AK507" s="1"/>
      <c r="AL507" s="1"/>
      <c r="AM507" s="1"/>
      <c r="AN507" s="1"/>
      <c r="AP507" s="30"/>
      <c r="AQ507" s="1"/>
      <c r="AR507" s="1">
        <f t="shared" si="238"/>
        <v>0</v>
      </c>
      <c r="AS507" s="1"/>
      <c r="AT507" s="1"/>
      <c r="AU507" s="2">
        <f t="shared" si="239"/>
        <v>0</v>
      </c>
      <c r="AW507" s="1"/>
      <c r="AX507" s="1"/>
      <c r="AY507" s="1"/>
      <c r="AZ507" s="2">
        <f t="shared" si="240"/>
        <v>0</v>
      </c>
      <c r="BA507" s="2">
        <f>SUM(AF507,AH507,-AZ507,-Table110[[#This Row],[Sale Fee]])</f>
        <v>0</v>
      </c>
      <c r="BC507" s="1"/>
      <c r="BD507" s="1"/>
      <c r="BE507" s="1"/>
    </row>
    <row r="508" spans="1:57" x14ac:dyDescent="0.25">
      <c r="A508" s="1"/>
      <c r="B508" s="1"/>
      <c r="E508" s="4"/>
      <c r="F508" s="4"/>
      <c r="Q508" s="1"/>
      <c r="R508" s="1"/>
      <c r="S508" s="1">
        <f t="shared" si="225"/>
        <v>0</v>
      </c>
      <c r="U508" s="1"/>
      <c r="V508" s="1"/>
      <c r="W508" s="1">
        <f t="shared" si="235"/>
        <v>0</v>
      </c>
      <c r="X508" s="1"/>
      <c r="Y508" s="1"/>
      <c r="Z508" s="1">
        <f>Table110[[#This Row],[Quantity2]]*Table110[[#This Row],[U Cost]]</f>
        <v>0</v>
      </c>
      <c r="AB508" s="1"/>
      <c r="AC508" s="1"/>
      <c r="AD508" s="1">
        <f t="shared" si="236"/>
        <v>0</v>
      </c>
      <c r="AE508" s="1"/>
      <c r="AF508" s="1">
        <f>SUM(Table110[[#This Row],[Total 
Paid]:[Shipping 
Charged]])</f>
        <v>0</v>
      </c>
      <c r="AG508" s="1"/>
      <c r="AH508" s="1"/>
      <c r="AI508" s="1">
        <f t="shared" si="237"/>
        <v>0</v>
      </c>
      <c r="AK508" s="1"/>
      <c r="AL508" s="1"/>
      <c r="AM508" s="1"/>
      <c r="AN508" s="1"/>
      <c r="AP508" s="30"/>
      <c r="AQ508" s="1"/>
      <c r="AR508" s="1">
        <f t="shared" si="238"/>
        <v>0</v>
      </c>
      <c r="AS508" s="1"/>
      <c r="AT508" s="1"/>
      <c r="AU508" s="2">
        <f t="shared" si="239"/>
        <v>0</v>
      </c>
      <c r="AW508" s="1"/>
      <c r="AX508" s="1"/>
      <c r="AY508" s="1"/>
      <c r="AZ508" s="2">
        <f t="shared" si="240"/>
        <v>0</v>
      </c>
      <c r="BA508" s="2">
        <f>SUM(AF508,AH508,-AZ508,-Table110[[#This Row],[Sale Fee]])</f>
        <v>0</v>
      </c>
      <c r="BC508" s="1"/>
      <c r="BD508" s="1"/>
      <c r="BE508" s="1"/>
    </row>
    <row r="509" spans="1:57" x14ac:dyDescent="0.25">
      <c r="A509" s="1"/>
      <c r="B509" s="1"/>
      <c r="E509" s="4"/>
      <c r="F509" s="4"/>
      <c r="Q509" s="1"/>
      <c r="R509" s="1"/>
      <c r="S509" s="1">
        <f t="shared" si="225"/>
        <v>0</v>
      </c>
      <c r="U509" s="1"/>
      <c r="V509" s="1"/>
      <c r="W509" s="1">
        <f t="shared" si="235"/>
        <v>0</v>
      </c>
      <c r="X509" s="1"/>
      <c r="Y509" s="1"/>
      <c r="Z509" s="1">
        <f>Table110[[#This Row],[Quantity2]]*Table110[[#This Row],[U Cost]]</f>
        <v>0</v>
      </c>
      <c r="AB509" s="1"/>
      <c r="AC509" s="1"/>
      <c r="AD509" s="1">
        <f t="shared" si="236"/>
        <v>0</v>
      </c>
      <c r="AE509" s="1"/>
      <c r="AF509" s="1">
        <f>SUM(Table110[[#This Row],[Total 
Paid]:[Shipping 
Charged]])</f>
        <v>0</v>
      </c>
      <c r="AG509" s="1"/>
      <c r="AH509" s="1"/>
      <c r="AI509" s="1">
        <f t="shared" si="237"/>
        <v>0</v>
      </c>
      <c r="AK509" s="1"/>
      <c r="AL509" s="1"/>
      <c r="AM509" s="1"/>
      <c r="AN509" s="1"/>
      <c r="AP509" s="30"/>
      <c r="AQ509" s="1"/>
      <c r="AR509" s="1">
        <f t="shared" si="238"/>
        <v>0</v>
      </c>
      <c r="AS509" s="1"/>
      <c r="AT509" s="1"/>
      <c r="AU509" s="2">
        <f t="shared" si="239"/>
        <v>0</v>
      </c>
      <c r="AW509" s="1"/>
      <c r="AX509" s="1"/>
      <c r="AY509" s="1"/>
      <c r="AZ509" s="2">
        <f t="shared" si="240"/>
        <v>0</v>
      </c>
      <c r="BA509" s="2">
        <f>SUM(AF509,AH509,-AZ509,-Table110[[#This Row],[Sale Fee]])</f>
        <v>0</v>
      </c>
      <c r="BC509" s="1"/>
      <c r="BD509" s="1"/>
      <c r="BE509" s="1"/>
    </row>
    <row r="510" spans="1:57" x14ac:dyDescent="0.25">
      <c r="A510" s="1"/>
      <c r="B510" s="1"/>
      <c r="E510" s="4"/>
      <c r="F510" s="4"/>
      <c r="Q510" s="1"/>
      <c r="R510" s="1"/>
      <c r="S510" s="1">
        <f t="shared" si="225"/>
        <v>0</v>
      </c>
      <c r="U510" s="1"/>
      <c r="V510" s="1"/>
      <c r="W510" s="1">
        <f t="shared" si="235"/>
        <v>0</v>
      </c>
      <c r="X510" s="1"/>
      <c r="Y510" s="1"/>
      <c r="Z510" s="1">
        <f>Table110[[#This Row],[Quantity2]]*Table110[[#This Row],[U Cost]]</f>
        <v>0</v>
      </c>
      <c r="AB510" s="1"/>
      <c r="AC510" s="1"/>
      <c r="AD510" s="1">
        <f t="shared" si="236"/>
        <v>0</v>
      </c>
      <c r="AE510" s="1"/>
      <c r="AF510" s="1">
        <f>SUM(Table110[[#This Row],[Total 
Paid]:[Shipping 
Charged]])</f>
        <v>0</v>
      </c>
      <c r="AG510" s="1"/>
      <c r="AH510" s="1"/>
      <c r="AI510" s="1">
        <f t="shared" si="237"/>
        <v>0</v>
      </c>
      <c r="AK510" s="1"/>
      <c r="AL510" s="1"/>
      <c r="AM510" s="1"/>
      <c r="AN510" s="1"/>
      <c r="AP510" s="30"/>
      <c r="AQ510" s="1"/>
      <c r="AR510" s="1">
        <f t="shared" si="238"/>
        <v>0</v>
      </c>
      <c r="AS510" s="1"/>
      <c r="AT510" s="1"/>
      <c r="AU510" s="2">
        <f t="shared" si="239"/>
        <v>0</v>
      </c>
      <c r="AW510" s="1"/>
      <c r="AX510" s="1"/>
      <c r="AY510" s="1"/>
      <c r="AZ510" s="2">
        <f t="shared" si="240"/>
        <v>0</v>
      </c>
      <c r="BA510" s="2">
        <f>SUM(AF510,AH510,-AZ510,-Table110[[#This Row],[Sale Fee]])</f>
        <v>0</v>
      </c>
      <c r="BC510" s="1"/>
      <c r="BD510" s="1"/>
      <c r="BE510" s="1"/>
    </row>
    <row r="511" spans="1:57" x14ac:dyDescent="0.25">
      <c r="A511" s="1"/>
      <c r="B511" s="1"/>
      <c r="E511" s="4"/>
      <c r="F511" s="4"/>
      <c r="Q511" s="1"/>
      <c r="R511" s="1"/>
      <c r="S511" s="1">
        <f t="shared" si="225"/>
        <v>0</v>
      </c>
      <c r="U511" s="1"/>
      <c r="V511" s="1"/>
      <c r="W511" s="1">
        <f t="shared" si="235"/>
        <v>0</v>
      </c>
      <c r="X511" s="1"/>
      <c r="Y511" s="1"/>
      <c r="Z511" s="1">
        <f>Table110[[#This Row],[Quantity2]]*Table110[[#This Row],[U Cost]]</f>
        <v>0</v>
      </c>
      <c r="AB511" s="1"/>
      <c r="AC511" s="1"/>
      <c r="AD511" s="1">
        <f t="shared" si="236"/>
        <v>0</v>
      </c>
      <c r="AE511" s="1"/>
      <c r="AF511" s="1">
        <f>SUM(Table110[[#This Row],[Total 
Paid]:[Shipping 
Charged]])</f>
        <v>0</v>
      </c>
      <c r="AG511" s="1"/>
      <c r="AH511" s="1"/>
      <c r="AI511" s="1">
        <f t="shared" si="237"/>
        <v>0</v>
      </c>
      <c r="AK511" s="1"/>
      <c r="AL511" s="1"/>
      <c r="AM511" s="1"/>
      <c r="AN511" s="1"/>
      <c r="AP511" s="30"/>
      <c r="AQ511" s="1"/>
      <c r="AR511" s="1">
        <f t="shared" si="238"/>
        <v>0</v>
      </c>
      <c r="AS511" s="1"/>
      <c r="AT511" s="1"/>
      <c r="AU511" s="2">
        <f t="shared" si="239"/>
        <v>0</v>
      </c>
      <c r="AW511" s="1"/>
      <c r="AX511" s="1"/>
      <c r="AY511" s="1"/>
      <c r="AZ511" s="2">
        <f t="shared" si="240"/>
        <v>0</v>
      </c>
      <c r="BA511" s="2">
        <f>SUM(AF511,AH511,-AZ511,-Table110[[#This Row],[Sale Fee]])</f>
        <v>0</v>
      </c>
      <c r="BC511" s="1"/>
      <c r="BD511" s="1"/>
      <c r="BE511" s="1"/>
    </row>
    <row r="512" spans="1:57" x14ac:dyDescent="0.25">
      <c r="A512" s="1"/>
      <c r="B512" s="1"/>
      <c r="E512" s="4"/>
      <c r="F512" s="4"/>
      <c r="Q512" s="1"/>
      <c r="R512" s="1"/>
      <c r="S512" s="1">
        <f t="shared" si="225"/>
        <v>0</v>
      </c>
      <c r="U512" s="1"/>
      <c r="V512" s="1"/>
      <c r="W512" s="1">
        <f t="shared" si="235"/>
        <v>0</v>
      </c>
      <c r="X512" s="1"/>
      <c r="Y512" s="1"/>
      <c r="Z512" s="1">
        <f>Table110[[#This Row],[Quantity2]]*Table110[[#This Row],[U Cost]]</f>
        <v>0</v>
      </c>
      <c r="AB512" s="1"/>
      <c r="AC512" s="1"/>
      <c r="AD512" s="1">
        <f t="shared" si="236"/>
        <v>0</v>
      </c>
      <c r="AE512" s="1"/>
      <c r="AF512" s="1">
        <f>SUM(Table110[[#This Row],[Total 
Paid]:[Shipping 
Charged]])</f>
        <v>0</v>
      </c>
      <c r="AG512" s="1"/>
      <c r="AH512" s="1"/>
      <c r="AI512" s="1">
        <f t="shared" si="237"/>
        <v>0</v>
      </c>
      <c r="AK512" s="1"/>
      <c r="AL512" s="1"/>
      <c r="AM512" s="1"/>
      <c r="AN512" s="1"/>
      <c r="AP512" s="30"/>
      <c r="AQ512" s="1"/>
      <c r="AR512" s="1">
        <f t="shared" si="238"/>
        <v>0</v>
      </c>
      <c r="AS512" s="1"/>
      <c r="AT512" s="1"/>
      <c r="AU512" s="2">
        <f t="shared" si="239"/>
        <v>0</v>
      </c>
      <c r="AW512" s="1"/>
      <c r="AX512" s="1"/>
      <c r="AY512" s="1"/>
      <c r="AZ512" s="2">
        <f t="shared" si="240"/>
        <v>0</v>
      </c>
      <c r="BA512" s="2">
        <f>SUM(AF512,AH512,-AZ512,-Table110[[#This Row],[Sale Fee]])</f>
        <v>0</v>
      </c>
      <c r="BC512" s="1"/>
      <c r="BD512" s="1"/>
      <c r="BE512" s="1"/>
    </row>
    <row r="513" spans="1:57" x14ac:dyDescent="0.25">
      <c r="A513" s="1"/>
      <c r="B513" s="1"/>
      <c r="E513" s="4"/>
      <c r="F513" s="4"/>
      <c r="Q513" s="1"/>
      <c r="R513" s="1"/>
      <c r="S513" s="1">
        <f t="shared" si="225"/>
        <v>0</v>
      </c>
      <c r="U513" s="1"/>
      <c r="V513" s="1"/>
      <c r="W513" s="1">
        <f t="shared" si="235"/>
        <v>0</v>
      </c>
      <c r="X513" s="1"/>
      <c r="Y513" s="1"/>
      <c r="Z513" s="1">
        <f>Table110[[#This Row],[Quantity2]]*Table110[[#This Row],[U Cost]]</f>
        <v>0</v>
      </c>
      <c r="AB513" s="1"/>
      <c r="AC513" s="1"/>
      <c r="AD513" s="1">
        <f t="shared" si="236"/>
        <v>0</v>
      </c>
      <c r="AE513" s="1"/>
      <c r="AF513" s="1">
        <f>SUM(Table110[[#This Row],[Total 
Paid]:[Shipping 
Charged]])</f>
        <v>0</v>
      </c>
      <c r="AG513" s="1"/>
      <c r="AH513" s="1"/>
      <c r="AI513" s="1">
        <f t="shared" si="237"/>
        <v>0</v>
      </c>
      <c r="AK513" s="1"/>
      <c r="AL513" s="1"/>
      <c r="AM513" s="1"/>
      <c r="AN513" s="1"/>
      <c r="AP513" s="30"/>
      <c r="AQ513" s="1"/>
      <c r="AR513" s="1">
        <f t="shared" si="238"/>
        <v>0</v>
      </c>
      <c r="AS513" s="1"/>
      <c r="AT513" s="1"/>
      <c r="AU513" s="2">
        <f t="shared" si="239"/>
        <v>0</v>
      </c>
      <c r="AW513" s="1"/>
      <c r="AX513" s="1"/>
      <c r="AY513" s="1"/>
      <c r="AZ513" s="2">
        <f t="shared" si="240"/>
        <v>0</v>
      </c>
      <c r="BA513" s="2">
        <f>SUM(AF513,AH513,-AZ513,-Table110[[#This Row],[Sale Fee]])</f>
        <v>0</v>
      </c>
      <c r="BC513" s="1"/>
      <c r="BD513" s="1"/>
      <c r="BE513" s="1"/>
    </row>
    <row r="514" spans="1:57" x14ac:dyDescent="0.25">
      <c r="A514" s="1"/>
      <c r="B514" s="1"/>
      <c r="E514" s="4"/>
      <c r="F514" s="4"/>
      <c r="Q514" s="1"/>
      <c r="R514" s="1"/>
      <c r="S514" s="1">
        <f t="shared" si="225"/>
        <v>0</v>
      </c>
      <c r="U514" s="1"/>
      <c r="V514" s="1"/>
      <c r="W514" s="1">
        <f t="shared" si="235"/>
        <v>0</v>
      </c>
      <c r="X514" s="1"/>
      <c r="Y514" s="1"/>
      <c r="Z514" s="1">
        <f>Table110[[#This Row],[Quantity2]]*Table110[[#This Row],[U Cost]]</f>
        <v>0</v>
      </c>
      <c r="AB514" s="1"/>
      <c r="AC514" s="1"/>
      <c r="AD514" s="1">
        <f t="shared" si="236"/>
        <v>0</v>
      </c>
      <c r="AE514" s="1"/>
      <c r="AF514" s="1">
        <f>SUM(Table110[[#This Row],[Total 
Paid]:[Shipping 
Charged]])</f>
        <v>0</v>
      </c>
      <c r="AG514" s="1"/>
      <c r="AH514" s="1"/>
      <c r="AI514" s="1">
        <f t="shared" si="237"/>
        <v>0</v>
      </c>
      <c r="AK514" s="1"/>
      <c r="AL514" s="1"/>
      <c r="AM514" s="1"/>
      <c r="AN514" s="1"/>
      <c r="AP514" s="30"/>
      <c r="AQ514" s="1"/>
      <c r="AR514" s="1">
        <f t="shared" si="238"/>
        <v>0</v>
      </c>
      <c r="AS514" s="1"/>
      <c r="AT514" s="1"/>
      <c r="AU514" s="2">
        <f t="shared" si="239"/>
        <v>0</v>
      </c>
      <c r="AW514" s="1"/>
      <c r="AX514" s="1"/>
      <c r="AY514" s="1"/>
      <c r="AZ514" s="2">
        <f t="shared" si="240"/>
        <v>0</v>
      </c>
      <c r="BA514" s="2">
        <f>SUM(AF514,AH514,-AZ514,-Table110[[#This Row],[Sale Fee]])</f>
        <v>0</v>
      </c>
      <c r="BC514" s="1"/>
      <c r="BD514" s="1"/>
      <c r="BE514" s="1"/>
    </row>
    <row r="515" spans="1:57" x14ac:dyDescent="0.25">
      <c r="A515" s="1"/>
      <c r="B515" s="1"/>
      <c r="E515" s="4"/>
      <c r="F515" s="4"/>
      <c r="Q515" s="1"/>
      <c r="R515" s="1"/>
      <c r="S515" s="1">
        <f t="shared" si="225"/>
        <v>0</v>
      </c>
      <c r="U515" s="1"/>
      <c r="V515" s="1"/>
      <c r="W515" s="1">
        <f t="shared" si="235"/>
        <v>0</v>
      </c>
      <c r="X515" s="1"/>
      <c r="Y515" s="1"/>
      <c r="Z515" s="1">
        <f>Table110[[#This Row],[Quantity2]]*Table110[[#This Row],[U Cost]]</f>
        <v>0</v>
      </c>
      <c r="AB515" s="1"/>
      <c r="AC515" s="1"/>
      <c r="AD515" s="1">
        <f t="shared" si="236"/>
        <v>0</v>
      </c>
      <c r="AE515" s="1"/>
      <c r="AF515" s="1">
        <f>SUM(Table110[[#This Row],[Total 
Paid]:[Shipping 
Charged]])</f>
        <v>0</v>
      </c>
      <c r="AG515" s="1"/>
      <c r="AH515" s="1"/>
      <c r="AI515" s="1">
        <f t="shared" si="237"/>
        <v>0</v>
      </c>
      <c r="AK515" s="1"/>
      <c r="AL515" s="1"/>
      <c r="AM515" s="1"/>
      <c r="AN515" s="1"/>
      <c r="AP515" s="30"/>
      <c r="AQ515" s="1"/>
      <c r="AR515" s="1">
        <f t="shared" si="238"/>
        <v>0</v>
      </c>
      <c r="AS515" s="1"/>
      <c r="AT515" s="1"/>
      <c r="AU515" s="2">
        <f t="shared" si="239"/>
        <v>0</v>
      </c>
      <c r="AW515" s="1"/>
      <c r="AX515" s="1"/>
      <c r="AY515" s="1"/>
      <c r="AZ515" s="2">
        <f t="shared" si="240"/>
        <v>0</v>
      </c>
      <c r="BA515" s="2">
        <f>SUM(AF515,AH515,-AZ515,-Table110[[#This Row],[Sale Fee]])</f>
        <v>0</v>
      </c>
      <c r="BC515" s="1"/>
      <c r="BD515" s="1"/>
      <c r="BE515" s="1"/>
    </row>
    <row r="516" spans="1:57" x14ac:dyDescent="0.25">
      <c r="A516" s="1"/>
      <c r="B516" s="1"/>
      <c r="E516" s="4"/>
      <c r="F516" s="4"/>
      <c r="Q516" s="1"/>
      <c r="R516" s="1"/>
      <c r="S516" s="1">
        <f t="shared" si="225"/>
        <v>0</v>
      </c>
      <c r="U516" s="1"/>
      <c r="V516" s="1"/>
      <c r="W516" s="1">
        <f t="shared" si="235"/>
        <v>0</v>
      </c>
      <c r="X516" s="1"/>
      <c r="Y516" s="1"/>
      <c r="Z516" s="1">
        <f>Table110[[#This Row],[Quantity2]]*Table110[[#This Row],[U Cost]]</f>
        <v>0</v>
      </c>
      <c r="AB516" s="1"/>
      <c r="AC516" s="1"/>
      <c r="AD516" s="1">
        <f t="shared" si="236"/>
        <v>0</v>
      </c>
      <c r="AE516" s="1"/>
      <c r="AF516" s="1">
        <f>SUM(Table110[[#This Row],[Total 
Paid]:[Shipping 
Charged]])</f>
        <v>0</v>
      </c>
      <c r="AG516" s="1"/>
      <c r="AH516" s="1"/>
      <c r="AI516" s="1">
        <f t="shared" si="237"/>
        <v>0</v>
      </c>
      <c r="AK516" s="1"/>
      <c r="AL516" s="1"/>
      <c r="AM516" s="1"/>
      <c r="AN516" s="1"/>
      <c r="AP516" s="30"/>
      <c r="AQ516" s="1"/>
      <c r="AR516" s="1">
        <f t="shared" si="238"/>
        <v>0</v>
      </c>
      <c r="AS516" s="1"/>
      <c r="AT516" s="1"/>
      <c r="AU516" s="2">
        <f t="shared" si="239"/>
        <v>0</v>
      </c>
      <c r="AW516" s="1"/>
      <c r="AX516" s="1"/>
      <c r="AY516" s="1"/>
      <c r="AZ516" s="2">
        <f t="shared" si="240"/>
        <v>0</v>
      </c>
      <c r="BA516" s="2">
        <f>SUM(AF516,AH516,-AZ516,-Table110[[#This Row],[Sale Fee]])</f>
        <v>0</v>
      </c>
      <c r="BC516" s="1"/>
      <c r="BD516" s="1"/>
      <c r="BE516" s="1"/>
    </row>
    <row r="517" spans="1:57" x14ac:dyDescent="0.25">
      <c r="A517" s="1"/>
      <c r="B517" s="1"/>
      <c r="E517" s="4"/>
      <c r="F517" s="4"/>
      <c r="Q517" s="1"/>
      <c r="R517" s="1"/>
      <c r="S517" s="1">
        <f t="shared" si="225"/>
        <v>0</v>
      </c>
      <c r="U517" s="1"/>
      <c r="V517" s="1"/>
      <c r="W517" s="1">
        <f t="shared" si="235"/>
        <v>0</v>
      </c>
      <c r="X517" s="1"/>
      <c r="Y517" s="1"/>
      <c r="Z517" s="1">
        <f>Table110[[#This Row],[Quantity2]]*Table110[[#This Row],[U Cost]]</f>
        <v>0</v>
      </c>
      <c r="AB517" s="1"/>
      <c r="AC517" s="1"/>
      <c r="AD517" s="1">
        <f t="shared" si="236"/>
        <v>0</v>
      </c>
      <c r="AE517" s="1"/>
      <c r="AF517" s="1">
        <f>SUM(Table110[[#This Row],[Total 
Paid]:[Shipping 
Charged]])</f>
        <v>0</v>
      </c>
      <c r="AG517" s="1"/>
      <c r="AH517" s="1"/>
      <c r="AI517" s="1">
        <f t="shared" si="237"/>
        <v>0</v>
      </c>
      <c r="AK517" s="1"/>
      <c r="AL517" s="1"/>
      <c r="AM517" s="1"/>
      <c r="AN517" s="1"/>
      <c r="AP517" s="30"/>
      <c r="AQ517" s="1"/>
      <c r="AR517" s="1">
        <f t="shared" si="238"/>
        <v>0</v>
      </c>
      <c r="AS517" s="1"/>
      <c r="AT517" s="1"/>
      <c r="AU517" s="2">
        <f t="shared" si="239"/>
        <v>0</v>
      </c>
      <c r="AW517" s="1"/>
      <c r="AX517" s="1"/>
      <c r="AY517" s="1"/>
      <c r="AZ517" s="2">
        <f t="shared" si="240"/>
        <v>0</v>
      </c>
      <c r="BA517" s="2">
        <f>SUM(AF517,AH517,-AZ517,-Table110[[#This Row],[Sale Fee]])</f>
        <v>0</v>
      </c>
      <c r="BC517" s="1"/>
      <c r="BD517" s="1"/>
      <c r="BE517" s="1"/>
    </row>
    <row r="518" spans="1:57" x14ac:dyDescent="0.25">
      <c r="A518" s="1"/>
      <c r="B518" s="1"/>
      <c r="E518" s="4"/>
      <c r="F518" s="4"/>
      <c r="Q518" s="1"/>
      <c r="R518" s="1"/>
      <c r="S518" s="1">
        <f t="shared" si="225"/>
        <v>0</v>
      </c>
      <c r="U518" s="1"/>
      <c r="V518" s="1"/>
      <c r="W518" s="1">
        <f t="shared" si="235"/>
        <v>0</v>
      </c>
      <c r="X518" s="1"/>
      <c r="Y518" s="1"/>
      <c r="Z518" s="1">
        <f>Table110[[#This Row],[Quantity2]]*Table110[[#This Row],[U Cost]]</f>
        <v>0</v>
      </c>
      <c r="AB518" s="1"/>
      <c r="AC518" s="1"/>
      <c r="AD518" s="1">
        <f t="shared" si="236"/>
        <v>0</v>
      </c>
      <c r="AE518" s="1"/>
      <c r="AF518" s="1">
        <f>SUM(Table110[[#This Row],[Total 
Paid]:[Shipping 
Charged]])</f>
        <v>0</v>
      </c>
      <c r="AG518" s="1"/>
      <c r="AH518" s="1"/>
      <c r="AI518" s="1">
        <f t="shared" si="237"/>
        <v>0</v>
      </c>
      <c r="AK518" s="1"/>
      <c r="AL518" s="1"/>
      <c r="AM518" s="1"/>
      <c r="AN518" s="1"/>
      <c r="AP518" s="30"/>
      <c r="AQ518" s="1"/>
      <c r="AR518" s="1">
        <f t="shared" si="238"/>
        <v>0</v>
      </c>
      <c r="AS518" s="1"/>
      <c r="AT518" s="1"/>
      <c r="AU518" s="2">
        <f t="shared" si="239"/>
        <v>0</v>
      </c>
      <c r="AW518" s="1"/>
      <c r="AX518" s="1"/>
      <c r="AY518" s="1"/>
      <c r="AZ518" s="2">
        <f t="shared" si="240"/>
        <v>0</v>
      </c>
      <c r="BA518" s="2">
        <f>SUM(AF518,AH518,-AZ518,-Table110[[#This Row],[Sale Fee]])</f>
        <v>0</v>
      </c>
      <c r="BC518" s="1"/>
      <c r="BD518" s="1"/>
      <c r="BE518" s="1"/>
    </row>
    <row r="519" spans="1:57" x14ac:dyDescent="0.25">
      <c r="A519" s="1"/>
      <c r="B519" s="1"/>
      <c r="E519" s="4"/>
      <c r="F519" s="4"/>
      <c r="Q519" s="1"/>
      <c r="R519" s="1"/>
      <c r="S519" s="1">
        <f t="shared" si="225"/>
        <v>0</v>
      </c>
      <c r="U519" s="1"/>
      <c r="V519" s="1"/>
      <c r="W519" s="1">
        <f t="shared" si="235"/>
        <v>0</v>
      </c>
      <c r="X519" s="1"/>
      <c r="Y519" s="1"/>
      <c r="Z519" s="1">
        <f>Table110[[#This Row],[Quantity2]]*Table110[[#This Row],[U Cost]]</f>
        <v>0</v>
      </c>
      <c r="AB519" s="1"/>
      <c r="AC519" s="1"/>
      <c r="AD519" s="1">
        <f t="shared" si="236"/>
        <v>0</v>
      </c>
      <c r="AE519" s="1"/>
      <c r="AF519" s="1">
        <f>SUM(Table110[[#This Row],[Total 
Paid]:[Shipping 
Charged]])</f>
        <v>0</v>
      </c>
      <c r="AG519" s="1"/>
      <c r="AH519" s="1"/>
      <c r="AI519" s="1">
        <f t="shared" si="237"/>
        <v>0</v>
      </c>
      <c r="AK519" s="1"/>
      <c r="AL519" s="1"/>
      <c r="AM519" s="1"/>
      <c r="AN519" s="1"/>
      <c r="AP519" s="30"/>
      <c r="AQ519" s="1"/>
      <c r="AR519" s="1">
        <f t="shared" si="238"/>
        <v>0</v>
      </c>
      <c r="AS519" s="1"/>
      <c r="AT519" s="1"/>
      <c r="AU519" s="2">
        <f t="shared" si="239"/>
        <v>0</v>
      </c>
      <c r="AW519" s="1"/>
      <c r="AX519" s="1"/>
      <c r="AY519" s="1"/>
      <c r="AZ519" s="2">
        <f t="shared" si="240"/>
        <v>0</v>
      </c>
      <c r="BA519" s="2">
        <f>SUM(AF519,AH519,-AZ519,-Table110[[#This Row],[Sale Fee]])</f>
        <v>0</v>
      </c>
      <c r="BC519" s="1"/>
      <c r="BD519" s="1"/>
      <c r="BE519" s="1"/>
    </row>
    <row r="520" spans="1:57" x14ac:dyDescent="0.25">
      <c r="A520" s="1"/>
      <c r="B520" s="1"/>
      <c r="E520" s="4"/>
      <c r="F520" s="4"/>
      <c r="Q520" s="1"/>
      <c r="R520" s="1"/>
      <c r="S520" s="1">
        <f t="shared" si="225"/>
        <v>0</v>
      </c>
      <c r="U520" s="1"/>
      <c r="V520" s="1"/>
      <c r="W520" s="1">
        <f t="shared" si="235"/>
        <v>0</v>
      </c>
      <c r="X520" s="1"/>
      <c r="Y520" s="1"/>
      <c r="Z520" s="1">
        <f>Table110[[#This Row],[Quantity2]]*Table110[[#This Row],[U Cost]]</f>
        <v>0</v>
      </c>
      <c r="AB520" s="1"/>
      <c r="AC520" s="1"/>
      <c r="AD520" s="1">
        <f t="shared" si="236"/>
        <v>0</v>
      </c>
      <c r="AE520" s="1"/>
      <c r="AF520" s="1">
        <f>SUM(Table110[[#This Row],[Total 
Paid]:[Shipping 
Charged]])</f>
        <v>0</v>
      </c>
      <c r="AG520" s="1"/>
      <c r="AH520" s="1"/>
      <c r="AI520" s="1">
        <f t="shared" si="237"/>
        <v>0</v>
      </c>
      <c r="AK520" s="1"/>
      <c r="AL520" s="1"/>
      <c r="AM520" s="1"/>
      <c r="AN520" s="1"/>
      <c r="AP520" s="30"/>
      <c r="AQ520" s="1"/>
      <c r="AR520" s="1">
        <f t="shared" si="238"/>
        <v>0</v>
      </c>
      <c r="AS520" s="1"/>
      <c r="AT520" s="1"/>
      <c r="AU520" s="2">
        <f t="shared" si="239"/>
        <v>0</v>
      </c>
      <c r="AW520" s="1"/>
      <c r="AX520" s="1"/>
      <c r="AY520" s="1"/>
      <c r="AZ520" s="2">
        <f t="shared" si="240"/>
        <v>0</v>
      </c>
      <c r="BA520" s="2">
        <f>SUM(AF520,AH520,-AZ520,-Table110[[#This Row],[Sale Fee]])</f>
        <v>0</v>
      </c>
      <c r="BC520" s="1"/>
      <c r="BD520" s="1"/>
      <c r="BE520" s="1"/>
    </row>
    <row r="521" spans="1:57" x14ac:dyDescent="0.25">
      <c r="A521" s="1"/>
      <c r="B521" s="1"/>
      <c r="E521" s="4"/>
      <c r="F521" s="4"/>
      <c r="Q521" s="1"/>
      <c r="R521" s="1"/>
      <c r="S521" s="1">
        <f t="shared" si="225"/>
        <v>0</v>
      </c>
      <c r="U521" s="1"/>
      <c r="V521" s="1"/>
      <c r="W521" s="1">
        <f t="shared" si="235"/>
        <v>0</v>
      </c>
      <c r="X521" s="1"/>
      <c r="Y521" s="1"/>
      <c r="Z521" s="1">
        <f>Table110[[#This Row],[Quantity2]]*Table110[[#This Row],[U Cost]]</f>
        <v>0</v>
      </c>
      <c r="AB521" s="1"/>
      <c r="AC521" s="1"/>
      <c r="AD521" s="1">
        <f t="shared" si="236"/>
        <v>0</v>
      </c>
      <c r="AE521" s="1"/>
      <c r="AF521" s="1">
        <f>SUM(Table110[[#This Row],[Total 
Paid]:[Shipping 
Charged]])</f>
        <v>0</v>
      </c>
      <c r="AG521" s="1"/>
      <c r="AH521" s="1"/>
      <c r="AI521" s="1">
        <f t="shared" si="237"/>
        <v>0</v>
      </c>
      <c r="AK521" s="1"/>
      <c r="AL521" s="1"/>
      <c r="AM521" s="1"/>
      <c r="AN521" s="1"/>
      <c r="AP521" s="30"/>
      <c r="AQ521" s="1"/>
      <c r="AR521" s="1">
        <f t="shared" si="238"/>
        <v>0</v>
      </c>
      <c r="AS521" s="1"/>
      <c r="AT521" s="1"/>
      <c r="AU521" s="2">
        <f t="shared" si="239"/>
        <v>0</v>
      </c>
      <c r="AW521" s="1"/>
      <c r="AX521" s="1"/>
      <c r="AY521" s="1"/>
      <c r="AZ521" s="2">
        <f t="shared" si="240"/>
        <v>0</v>
      </c>
      <c r="BA521" s="2">
        <f>SUM(AF521,AH521,-AZ521,-Table110[[#This Row],[Sale Fee]])</f>
        <v>0</v>
      </c>
      <c r="BC521" s="1"/>
      <c r="BD521" s="1"/>
      <c r="BE521" s="1"/>
    </row>
    <row r="522" spans="1:57" x14ac:dyDescent="0.25">
      <c r="A522" s="1"/>
      <c r="B522" s="1"/>
      <c r="E522" s="4"/>
      <c r="F522" s="4"/>
      <c r="Q522" s="1"/>
      <c r="R522" s="1"/>
      <c r="S522" s="1">
        <f t="shared" si="225"/>
        <v>0</v>
      </c>
      <c r="U522" s="1"/>
      <c r="V522" s="1"/>
      <c r="W522" s="1">
        <f t="shared" si="235"/>
        <v>0</v>
      </c>
      <c r="X522" s="1"/>
      <c r="Y522" s="1"/>
      <c r="Z522" s="1">
        <f>Table110[[#This Row],[Quantity2]]*Table110[[#This Row],[U Cost]]</f>
        <v>0</v>
      </c>
      <c r="AB522" s="1"/>
      <c r="AC522" s="1"/>
      <c r="AD522" s="1">
        <f t="shared" si="236"/>
        <v>0</v>
      </c>
      <c r="AE522" s="1"/>
      <c r="AF522" s="1">
        <f>SUM(Table110[[#This Row],[Total 
Paid]:[Shipping 
Charged]])</f>
        <v>0</v>
      </c>
      <c r="AG522" s="1"/>
      <c r="AH522" s="1"/>
      <c r="AI522" s="1">
        <f t="shared" si="237"/>
        <v>0</v>
      </c>
      <c r="AK522" s="1"/>
      <c r="AL522" s="1"/>
      <c r="AM522" s="1"/>
      <c r="AN522" s="1"/>
      <c r="AP522" s="30"/>
      <c r="AQ522" s="1"/>
      <c r="AR522" s="1">
        <f t="shared" si="238"/>
        <v>0</v>
      </c>
      <c r="AS522" s="1"/>
      <c r="AT522" s="1"/>
      <c r="AU522" s="2">
        <f t="shared" si="239"/>
        <v>0</v>
      </c>
      <c r="AW522" s="1"/>
      <c r="AX522" s="1"/>
      <c r="AY522" s="1"/>
      <c r="AZ522" s="2">
        <f t="shared" si="240"/>
        <v>0</v>
      </c>
      <c r="BA522" s="2">
        <f>SUM(AF522,AH522,-AZ522,-Table110[[#This Row],[Sale Fee]])</f>
        <v>0</v>
      </c>
      <c r="BC522" s="1"/>
      <c r="BD522" s="1"/>
      <c r="BE522" s="1"/>
    </row>
    <row r="523" spans="1:57" x14ac:dyDescent="0.25">
      <c r="A523" s="1"/>
      <c r="B523" s="1"/>
      <c r="E523" s="4"/>
      <c r="F523" s="4"/>
      <c r="Q523" s="1"/>
      <c r="R523" s="1"/>
      <c r="S523" s="1">
        <f t="shared" si="225"/>
        <v>0</v>
      </c>
      <c r="U523" s="1"/>
      <c r="V523" s="1"/>
      <c r="W523" s="1">
        <f t="shared" si="235"/>
        <v>0</v>
      </c>
      <c r="X523" s="1"/>
      <c r="Y523" s="1"/>
      <c r="Z523" s="1">
        <f>Table110[[#This Row],[Quantity2]]*Table110[[#This Row],[U Cost]]</f>
        <v>0</v>
      </c>
      <c r="AB523" s="1"/>
      <c r="AC523" s="1"/>
      <c r="AD523" s="1">
        <f t="shared" si="236"/>
        <v>0</v>
      </c>
      <c r="AE523" s="1"/>
      <c r="AF523" s="1">
        <f>SUM(Table110[[#This Row],[Total 
Paid]:[Shipping 
Charged]])</f>
        <v>0</v>
      </c>
      <c r="AG523" s="1"/>
      <c r="AH523" s="1"/>
      <c r="AI523" s="1">
        <f t="shared" si="237"/>
        <v>0</v>
      </c>
      <c r="AK523" s="1"/>
      <c r="AL523" s="1"/>
      <c r="AM523" s="1"/>
      <c r="AN523" s="1"/>
      <c r="AP523" s="30"/>
      <c r="AQ523" s="1"/>
      <c r="AR523" s="1">
        <f t="shared" si="238"/>
        <v>0</v>
      </c>
      <c r="AS523" s="1"/>
      <c r="AT523" s="1"/>
      <c r="AU523" s="2">
        <f t="shared" si="239"/>
        <v>0</v>
      </c>
      <c r="AW523" s="1"/>
      <c r="AX523" s="1"/>
      <c r="AY523" s="1"/>
      <c r="AZ523" s="2">
        <f t="shared" si="240"/>
        <v>0</v>
      </c>
      <c r="BA523" s="2">
        <f>SUM(AF523,AH523,-AZ523,-Table110[[#This Row],[Sale Fee]])</f>
        <v>0</v>
      </c>
      <c r="BC523" s="1"/>
      <c r="BD523" s="1"/>
      <c r="BE523" s="1"/>
    </row>
    <row r="524" spans="1:57" x14ac:dyDescent="0.25">
      <c r="A524" s="1"/>
      <c r="B524" s="1"/>
      <c r="E524" s="4"/>
      <c r="F524" s="4"/>
      <c r="Q524" s="1"/>
      <c r="R524" s="1"/>
      <c r="S524" s="1">
        <f t="shared" si="225"/>
        <v>0</v>
      </c>
      <c r="U524" s="1"/>
      <c r="V524" s="1"/>
      <c r="W524" s="1">
        <f t="shared" si="235"/>
        <v>0</v>
      </c>
      <c r="X524" s="1"/>
      <c r="Y524" s="1"/>
      <c r="Z524" s="1">
        <f>Table110[[#This Row],[Quantity2]]*Table110[[#This Row],[U Cost]]</f>
        <v>0</v>
      </c>
      <c r="AB524" s="1"/>
      <c r="AC524" s="1"/>
      <c r="AD524" s="1">
        <f t="shared" si="236"/>
        <v>0</v>
      </c>
      <c r="AE524" s="1"/>
      <c r="AF524" s="1">
        <f>SUM(Table110[[#This Row],[Total 
Paid]:[Shipping 
Charged]])</f>
        <v>0</v>
      </c>
      <c r="AG524" s="1"/>
      <c r="AH524" s="1"/>
      <c r="AI524" s="1">
        <f t="shared" si="237"/>
        <v>0</v>
      </c>
      <c r="AK524" s="1"/>
      <c r="AL524" s="1"/>
      <c r="AM524" s="1"/>
      <c r="AN524" s="1"/>
      <c r="AP524" s="30"/>
      <c r="AQ524" s="1"/>
      <c r="AR524" s="1">
        <f t="shared" si="238"/>
        <v>0</v>
      </c>
      <c r="AS524" s="1"/>
      <c r="AT524" s="1"/>
      <c r="AU524" s="2">
        <f t="shared" si="239"/>
        <v>0</v>
      </c>
      <c r="AW524" s="1"/>
      <c r="AX524" s="1"/>
      <c r="AY524" s="1"/>
      <c r="AZ524" s="2">
        <f t="shared" si="240"/>
        <v>0</v>
      </c>
      <c r="BA524" s="2">
        <f>SUM(AF524,AH524,-AZ524,-Table110[[#This Row],[Sale Fee]])</f>
        <v>0</v>
      </c>
      <c r="BC524" s="1"/>
      <c r="BD524" s="1"/>
      <c r="BE524" s="1"/>
    </row>
    <row r="525" spans="1:57" x14ac:dyDescent="0.25">
      <c r="A525" s="1"/>
      <c r="B525" s="1"/>
      <c r="E525" s="4"/>
      <c r="F525" s="4"/>
      <c r="Q525" s="1"/>
      <c r="R525" s="1"/>
      <c r="S525" s="1">
        <f t="shared" si="225"/>
        <v>0</v>
      </c>
      <c r="U525" s="1"/>
      <c r="V525" s="1"/>
      <c r="W525" s="1">
        <f t="shared" si="235"/>
        <v>0</v>
      </c>
      <c r="X525" s="1"/>
      <c r="Y525" s="1"/>
      <c r="Z525" s="1">
        <f>Table110[[#This Row],[Quantity2]]*Table110[[#This Row],[U Cost]]</f>
        <v>0</v>
      </c>
      <c r="AB525" s="1"/>
      <c r="AC525" s="1"/>
      <c r="AD525" s="1">
        <f t="shared" si="236"/>
        <v>0</v>
      </c>
      <c r="AE525" s="1"/>
      <c r="AF525" s="1">
        <f>SUM(Table110[[#This Row],[Total 
Paid]:[Shipping 
Charged]])</f>
        <v>0</v>
      </c>
      <c r="AG525" s="1"/>
      <c r="AH525" s="1"/>
      <c r="AI525" s="1">
        <f t="shared" si="237"/>
        <v>0</v>
      </c>
      <c r="AK525" s="1"/>
      <c r="AL525" s="1"/>
      <c r="AM525" s="1"/>
      <c r="AN525" s="1"/>
      <c r="AP525" s="30"/>
      <c r="AQ525" s="1"/>
      <c r="AR525" s="1">
        <f t="shared" si="238"/>
        <v>0</v>
      </c>
      <c r="AS525" s="1"/>
      <c r="AT525" s="1"/>
      <c r="AU525" s="2">
        <f t="shared" si="239"/>
        <v>0</v>
      </c>
      <c r="AW525" s="1"/>
      <c r="AX525" s="1"/>
      <c r="AY525" s="1"/>
      <c r="AZ525" s="2">
        <f t="shared" si="240"/>
        <v>0</v>
      </c>
      <c r="BA525" s="2">
        <f>SUM(AF525,AH525,-AZ525,-Table110[[#This Row],[Sale Fee]])</f>
        <v>0</v>
      </c>
      <c r="BC525" s="1"/>
      <c r="BD525" s="1"/>
      <c r="BE525" s="1"/>
    </row>
    <row r="526" spans="1:57" x14ac:dyDescent="0.25">
      <c r="A526" s="1"/>
      <c r="B526" s="1"/>
      <c r="E526" s="4"/>
      <c r="F526" s="4"/>
      <c r="Q526" s="1"/>
      <c r="R526" s="1"/>
      <c r="S526" s="1">
        <f t="shared" si="225"/>
        <v>0</v>
      </c>
      <c r="U526" s="1"/>
      <c r="V526" s="1"/>
      <c r="W526" s="1">
        <f t="shared" si="235"/>
        <v>0</v>
      </c>
      <c r="X526" s="1"/>
      <c r="Y526" s="1"/>
      <c r="Z526" s="1">
        <f>Table110[[#This Row],[Quantity2]]*Table110[[#This Row],[U Cost]]</f>
        <v>0</v>
      </c>
      <c r="AB526" s="1"/>
      <c r="AC526" s="1"/>
      <c r="AD526" s="1">
        <f t="shared" si="236"/>
        <v>0</v>
      </c>
      <c r="AE526" s="1"/>
      <c r="AF526" s="1">
        <f>SUM(Table110[[#This Row],[Total 
Paid]:[Shipping 
Charged]])</f>
        <v>0</v>
      </c>
      <c r="AG526" s="1"/>
      <c r="AH526" s="1"/>
      <c r="AI526" s="1">
        <f t="shared" si="237"/>
        <v>0</v>
      </c>
      <c r="AK526" s="1"/>
      <c r="AL526" s="1"/>
      <c r="AM526" s="1"/>
      <c r="AN526" s="1"/>
      <c r="AP526" s="30"/>
      <c r="AQ526" s="1"/>
      <c r="AR526" s="1">
        <f t="shared" si="238"/>
        <v>0</v>
      </c>
      <c r="AS526" s="1"/>
      <c r="AT526" s="1"/>
      <c r="AU526" s="2">
        <f t="shared" si="239"/>
        <v>0</v>
      </c>
      <c r="AW526" s="1"/>
      <c r="AX526" s="1"/>
      <c r="AY526" s="1"/>
      <c r="AZ526" s="2">
        <f t="shared" si="240"/>
        <v>0</v>
      </c>
      <c r="BA526" s="2">
        <f>SUM(AF526,AH526,-AZ526,-Table110[[#This Row],[Sale Fee]])</f>
        <v>0</v>
      </c>
      <c r="BC526" s="1"/>
      <c r="BD526" s="1"/>
      <c r="BE526" s="1"/>
    </row>
    <row r="527" spans="1:57" x14ac:dyDescent="0.25">
      <c r="A527" s="1"/>
      <c r="B527" s="1"/>
      <c r="E527" s="4"/>
      <c r="F527" s="4"/>
      <c r="Q527" s="1"/>
      <c r="R527" s="1"/>
      <c r="S527" s="1">
        <f t="shared" si="225"/>
        <v>0</v>
      </c>
      <c r="U527" s="1"/>
      <c r="V527" s="1"/>
      <c r="W527" s="1">
        <f t="shared" si="235"/>
        <v>0</v>
      </c>
      <c r="X527" s="1"/>
      <c r="Y527" s="1"/>
      <c r="Z527" s="1">
        <f>Table110[[#This Row],[Quantity2]]*Table110[[#This Row],[U Cost]]</f>
        <v>0</v>
      </c>
      <c r="AB527" s="1"/>
      <c r="AC527" s="1"/>
      <c r="AD527" s="1">
        <f t="shared" si="236"/>
        <v>0</v>
      </c>
      <c r="AE527" s="1"/>
      <c r="AF527" s="1">
        <f>SUM(Table110[[#This Row],[Total 
Paid]:[Shipping 
Charged]])</f>
        <v>0</v>
      </c>
      <c r="AG527" s="1"/>
      <c r="AH527" s="1"/>
      <c r="AI527" s="1">
        <f t="shared" si="237"/>
        <v>0</v>
      </c>
      <c r="AK527" s="1"/>
      <c r="AL527" s="1"/>
      <c r="AM527" s="1"/>
      <c r="AN527" s="1"/>
      <c r="AP527" s="30"/>
      <c r="AQ527" s="1"/>
      <c r="AR527" s="1">
        <f t="shared" si="238"/>
        <v>0</v>
      </c>
      <c r="AS527" s="1"/>
      <c r="AT527" s="1"/>
      <c r="AU527" s="2">
        <f t="shared" si="239"/>
        <v>0</v>
      </c>
      <c r="AW527" s="1"/>
      <c r="AX527" s="1"/>
      <c r="AY527" s="1"/>
      <c r="AZ527" s="2">
        <f t="shared" si="240"/>
        <v>0</v>
      </c>
      <c r="BA527" s="2">
        <f>SUM(AF527,AH527,-AZ527,-Table110[[#This Row],[Sale Fee]])</f>
        <v>0</v>
      </c>
      <c r="BC527" s="1"/>
      <c r="BD527" s="1"/>
      <c r="BE527" s="1"/>
    </row>
    <row r="528" spans="1:57" x14ac:dyDescent="0.25">
      <c r="A528" s="1"/>
      <c r="B528" s="1"/>
      <c r="E528" s="4"/>
      <c r="F528" s="4"/>
      <c r="Q528" s="1"/>
      <c r="R528" s="1"/>
      <c r="S528" s="1">
        <f t="shared" si="225"/>
        <v>0</v>
      </c>
      <c r="U528" s="1"/>
      <c r="V528" s="1"/>
      <c r="W528" s="1">
        <f t="shared" si="235"/>
        <v>0</v>
      </c>
      <c r="X528" s="1"/>
      <c r="Y528" s="1"/>
      <c r="Z528" s="1">
        <f>Table110[[#This Row],[Quantity2]]*Table110[[#This Row],[U Cost]]</f>
        <v>0</v>
      </c>
      <c r="AB528" s="1"/>
      <c r="AC528" s="1"/>
      <c r="AD528" s="1">
        <f t="shared" si="236"/>
        <v>0</v>
      </c>
      <c r="AE528" s="1"/>
      <c r="AF528" s="1">
        <f>SUM(Table110[[#This Row],[Total 
Paid]:[Shipping 
Charged]])</f>
        <v>0</v>
      </c>
      <c r="AG528" s="1"/>
      <c r="AH528" s="1"/>
      <c r="AI528" s="1">
        <f t="shared" si="237"/>
        <v>0</v>
      </c>
      <c r="AK528" s="1"/>
      <c r="AL528" s="1"/>
      <c r="AM528" s="1"/>
      <c r="AN528" s="1"/>
      <c r="AP528" s="30"/>
      <c r="AQ528" s="1"/>
      <c r="AR528" s="1">
        <f t="shared" si="238"/>
        <v>0</v>
      </c>
      <c r="AS528" s="1"/>
      <c r="AT528" s="1"/>
      <c r="AU528" s="2">
        <f t="shared" si="239"/>
        <v>0</v>
      </c>
      <c r="AW528" s="1"/>
      <c r="AX528" s="1"/>
      <c r="AY528" s="1"/>
      <c r="AZ528" s="2">
        <f t="shared" si="240"/>
        <v>0</v>
      </c>
      <c r="BA528" s="2">
        <f>SUM(AF528,AH528,-AZ528,-Table110[[#This Row],[Sale Fee]])</f>
        <v>0</v>
      </c>
      <c r="BC528" s="1"/>
      <c r="BD528" s="1"/>
      <c r="BE528" s="1"/>
    </row>
    <row r="529" spans="1:57" x14ac:dyDescent="0.25">
      <c r="A529" s="1"/>
      <c r="B529" s="1"/>
      <c r="E529" s="4"/>
      <c r="F529" s="4"/>
      <c r="Q529" s="1"/>
      <c r="R529" s="1"/>
      <c r="S529" s="1">
        <f t="shared" si="225"/>
        <v>0</v>
      </c>
      <c r="U529" s="1"/>
      <c r="V529" s="1"/>
      <c r="W529" s="1">
        <f t="shared" si="235"/>
        <v>0</v>
      </c>
      <c r="X529" s="1"/>
      <c r="Y529" s="1"/>
      <c r="Z529" s="1">
        <f>Table110[[#This Row],[Quantity2]]*Table110[[#This Row],[U Cost]]</f>
        <v>0</v>
      </c>
      <c r="AB529" s="1"/>
      <c r="AC529" s="1"/>
      <c r="AD529" s="1">
        <f t="shared" si="236"/>
        <v>0</v>
      </c>
      <c r="AE529" s="1"/>
      <c r="AF529" s="1">
        <f>SUM(Table110[[#This Row],[Total 
Paid]:[Shipping 
Charged]])</f>
        <v>0</v>
      </c>
      <c r="AG529" s="1"/>
      <c r="AH529" s="1"/>
      <c r="AI529" s="1">
        <f t="shared" si="237"/>
        <v>0</v>
      </c>
      <c r="AK529" s="1"/>
      <c r="AL529" s="1"/>
      <c r="AM529" s="1"/>
      <c r="AN529" s="1"/>
      <c r="AP529" s="30"/>
      <c r="AQ529" s="1"/>
      <c r="AR529" s="1">
        <f t="shared" si="238"/>
        <v>0</v>
      </c>
      <c r="AS529" s="1"/>
      <c r="AT529" s="1"/>
      <c r="AU529" s="2">
        <f t="shared" si="239"/>
        <v>0</v>
      </c>
      <c r="AW529" s="1"/>
      <c r="AX529" s="1"/>
      <c r="AY529" s="1"/>
      <c r="AZ529" s="2">
        <f t="shared" si="240"/>
        <v>0</v>
      </c>
      <c r="BA529" s="2">
        <f>SUM(AF529,AH529,-AZ529,-Table110[[#This Row],[Sale Fee]])</f>
        <v>0</v>
      </c>
      <c r="BC529" s="1"/>
      <c r="BD529" s="1"/>
      <c r="BE529" s="1"/>
    </row>
    <row r="530" spans="1:57" x14ac:dyDescent="0.25">
      <c r="A530" s="1"/>
      <c r="B530" s="1"/>
      <c r="E530" s="4"/>
      <c r="F530" s="4"/>
      <c r="Q530" s="1"/>
      <c r="R530" s="1"/>
      <c r="S530" s="1">
        <f t="shared" si="225"/>
        <v>0</v>
      </c>
      <c r="U530" s="1"/>
      <c r="V530" s="1"/>
      <c r="W530" s="1">
        <f t="shared" si="235"/>
        <v>0</v>
      </c>
      <c r="X530" s="1"/>
      <c r="Y530" s="1"/>
      <c r="Z530" s="1">
        <f>Table110[[#This Row],[Quantity2]]*Table110[[#This Row],[U Cost]]</f>
        <v>0</v>
      </c>
      <c r="AB530" s="1"/>
      <c r="AC530" s="1"/>
      <c r="AD530" s="1">
        <f t="shared" si="236"/>
        <v>0</v>
      </c>
      <c r="AE530" s="1"/>
      <c r="AF530" s="1">
        <f>SUM(Table110[[#This Row],[Total 
Paid]:[Shipping 
Charged]])</f>
        <v>0</v>
      </c>
      <c r="AG530" s="1"/>
      <c r="AH530" s="1"/>
      <c r="AI530" s="1">
        <f t="shared" si="237"/>
        <v>0</v>
      </c>
      <c r="AK530" s="1"/>
      <c r="AL530" s="1"/>
      <c r="AM530" s="1"/>
      <c r="AN530" s="1"/>
      <c r="AP530" s="30"/>
      <c r="AQ530" s="1"/>
      <c r="AR530" s="1">
        <f t="shared" si="238"/>
        <v>0</v>
      </c>
      <c r="AS530" s="1"/>
      <c r="AT530" s="1"/>
      <c r="AU530" s="2">
        <f t="shared" si="239"/>
        <v>0</v>
      </c>
      <c r="AW530" s="1"/>
      <c r="AX530" s="1"/>
      <c r="AY530" s="1"/>
      <c r="AZ530" s="2">
        <f t="shared" si="240"/>
        <v>0</v>
      </c>
      <c r="BA530" s="2">
        <f>SUM(AF530,AH530,-AZ530,-Table110[[#This Row],[Sale Fee]])</f>
        <v>0</v>
      </c>
      <c r="BC530" s="1"/>
      <c r="BD530" s="1"/>
      <c r="BE530" s="1"/>
    </row>
    <row r="531" spans="1:57" x14ac:dyDescent="0.25">
      <c r="A531" s="1"/>
      <c r="B531" s="1"/>
      <c r="Q531" s="1"/>
      <c r="R531" s="1"/>
      <c r="S531" s="1">
        <f t="shared" si="225"/>
        <v>0</v>
      </c>
      <c r="U531" s="1"/>
      <c r="V531" s="1"/>
      <c r="W531" s="1">
        <f t="shared" si="235"/>
        <v>0</v>
      </c>
      <c r="X531" s="1"/>
      <c r="Y531" s="1"/>
      <c r="Z531" s="1">
        <f>Table110[[#This Row],[Quantity2]]*Table110[[#This Row],[U Cost]]</f>
        <v>0</v>
      </c>
      <c r="AB531" s="1"/>
      <c r="AC531" s="1"/>
      <c r="AD531" s="1">
        <f t="shared" si="236"/>
        <v>0</v>
      </c>
      <c r="AE531" s="1"/>
      <c r="AF531" s="1">
        <f>SUM(Table110[[#This Row],[Total 
Paid]:[Shipping 
Charged]])</f>
        <v>0</v>
      </c>
      <c r="AG531" s="1"/>
      <c r="AH531" s="1"/>
      <c r="AI531" s="1">
        <f t="shared" si="237"/>
        <v>0</v>
      </c>
      <c r="AK531" s="1"/>
      <c r="AL531" s="1"/>
      <c r="AM531" s="1"/>
      <c r="AN531" s="1"/>
      <c r="AP531" s="30"/>
      <c r="AQ531" s="1"/>
      <c r="AR531" s="1">
        <f t="shared" si="238"/>
        <v>0</v>
      </c>
      <c r="AS531" s="1"/>
      <c r="AT531" s="1"/>
      <c r="AU531" s="2">
        <f t="shared" si="239"/>
        <v>0</v>
      </c>
      <c r="AW531" s="1"/>
      <c r="AX531" s="1"/>
      <c r="AY531" s="1"/>
      <c r="AZ531" s="2">
        <f t="shared" si="240"/>
        <v>0</v>
      </c>
      <c r="BA531" s="2">
        <f>SUM(AF531,AH531,-AZ531,-Table110[[#This Row],[Sale Fee]])</f>
        <v>0</v>
      </c>
      <c r="BC531" s="1"/>
      <c r="BD531" s="1"/>
      <c r="BE531" s="1"/>
    </row>
    <row r="532" spans="1:57" x14ac:dyDescent="0.25">
      <c r="A532" s="1"/>
      <c r="B532" s="1"/>
      <c r="Q532" s="1"/>
      <c r="R532" s="1"/>
      <c r="S532" s="1">
        <f t="shared" si="225"/>
        <v>0</v>
      </c>
      <c r="U532" s="1"/>
      <c r="V532" s="1"/>
      <c r="W532" s="1">
        <f t="shared" si="235"/>
        <v>0</v>
      </c>
      <c r="X532" s="1"/>
      <c r="Y532" s="1"/>
      <c r="Z532" s="1">
        <f>Table110[[#This Row],[Quantity2]]*Table110[[#This Row],[U Cost]]</f>
        <v>0</v>
      </c>
      <c r="AB532" s="1"/>
      <c r="AC532" s="1"/>
      <c r="AD532" s="1">
        <f t="shared" si="236"/>
        <v>0</v>
      </c>
      <c r="AE532" s="1"/>
      <c r="AF532" s="1">
        <f>SUM(Table110[[#This Row],[Total 
Paid]:[Shipping 
Charged]])</f>
        <v>0</v>
      </c>
      <c r="AG532" s="1"/>
      <c r="AH532" s="1"/>
      <c r="AI532" s="1">
        <f t="shared" si="237"/>
        <v>0</v>
      </c>
      <c r="AK532" s="1"/>
      <c r="AL532" s="1"/>
      <c r="AM532" s="1"/>
      <c r="AN532" s="1"/>
      <c r="AP532" s="30"/>
      <c r="AQ532" s="1"/>
      <c r="AR532" s="1">
        <f t="shared" si="238"/>
        <v>0</v>
      </c>
      <c r="AS532" s="1"/>
      <c r="AT532" s="1"/>
      <c r="AU532" s="2">
        <f t="shared" si="239"/>
        <v>0</v>
      </c>
      <c r="AW532" s="1"/>
      <c r="AX532" s="1"/>
      <c r="AY532" s="1"/>
      <c r="AZ532" s="2">
        <f t="shared" si="240"/>
        <v>0</v>
      </c>
      <c r="BA532" s="2">
        <f>SUM(AF532,AH532,-AZ532,-Table110[[#This Row],[Sale Fee]])</f>
        <v>0</v>
      </c>
      <c r="BC532" s="1"/>
      <c r="BD532" s="1"/>
      <c r="BE532" s="1"/>
    </row>
    <row r="533" spans="1:57" x14ac:dyDescent="0.25">
      <c r="A533" s="1"/>
      <c r="B533" s="1"/>
      <c r="E533" s="4"/>
      <c r="F533" s="4"/>
      <c r="Q533" s="1"/>
      <c r="R533" s="1"/>
      <c r="S533" s="1">
        <f t="shared" si="225"/>
        <v>0</v>
      </c>
      <c r="U533" s="1"/>
      <c r="V533" s="1"/>
      <c r="W533" s="1">
        <f t="shared" si="235"/>
        <v>0</v>
      </c>
      <c r="X533" s="1"/>
      <c r="Y533" s="1"/>
      <c r="Z533" s="1">
        <f>Table110[[#This Row],[Quantity2]]*Table110[[#This Row],[U Cost]]</f>
        <v>0</v>
      </c>
      <c r="AB533" s="1"/>
      <c r="AC533" s="1"/>
      <c r="AD533" s="1">
        <f t="shared" si="236"/>
        <v>0</v>
      </c>
      <c r="AE533" s="1"/>
      <c r="AF533" s="1">
        <f>SUM(Table110[[#This Row],[Total 
Paid]:[Shipping 
Charged]])</f>
        <v>0</v>
      </c>
      <c r="AG533" s="1"/>
      <c r="AH533" s="1"/>
      <c r="AI533" s="1">
        <f t="shared" si="237"/>
        <v>0</v>
      </c>
      <c r="AK533" s="1"/>
      <c r="AL533" s="1"/>
      <c r="AM533" s="1"/>
      <c r="AN533" s="1"/>
      <c r="AP533" s="30"/>
      <c r="AQ533" s="1"/>
      <c r="AR533" s="1">
        <f t="shared" si="238"/>
        <v>0</v>
      </c>
      <c r="AS533" s="1"/>
      <c r="AT533" s="1"/>
      <c r="AU533" s="2">
        <f t="shared" si="239"/>
        <v>0</v>
      </c>
      <c r="AW533" s="1"/>
      <c r="AX533" s="1"/>
      <c r="AY533" s="1"/>
      <c r="AZ533" s="2">
        <f t="shared" si="240"/>
        <v>0</v>
      </c>
      <c r="BA533" s="2">
        <f>SUM(AF533,AH533,-AZ533,-Table110[[#This Row],[Sale Fee]])</f>
        <v>0</v>
      </c>
      <c r="BC533" s="1"/>
      <c r="BD533" s="1"/>
      <c r="BE533" s="1"/>
    </row>
    <row r="534" spans="1:57" x14ac:dyDescent="0.25">
      <c r="A534" s="1"/>
      <c r="B534" s="1"/>
      <c r="E534" s="4"/>
      <c r="F534" s="4"/>
      <c r="N534" s="49"/>
      <c r="Q534" s="1"/>
      <c r="R534" s="1"/>
      <c r="S534" s="1">
        <f t="shared" si="225"/>
        <v>0</v>
      </c>
      <c r="U534" s="1"/>
      <c r="V534" s="1"/>
      <c r="W534" s="1">
        <f t="shared" si="235"/>
        <v>0</v>
      </c>
      <c r="X534" s="1"/>
      <c r="Y534" s="1"/>
      <c r="Z534" s="1">
        <f>Table110[[#This Row],[Quantity2]]*Table110[[#This Row],[U Cost]]</f>
        <v>0</v>
      </c>
      <c r="AB534" s="1"/>
      <c r="AC534" s="1"/>
      <c r="AD534" s="1">
        <f t="shared" si="236"/>
        <v>0</v>
      </c>
      <c r="AE534" s="1"/>
      <c r="AF534" s="1">
        <f>SUM(Table110[[#This Row],[Total 
Paid]:[Shipping 
Charged]])</f>
        <v>0</v>
      </c>
      <c r="AG534" s="1"/>
      <c r="AH534" s="1"/>
      <c r="AI534" s="1">
        <f t="shared" si="237"/>
        <v>0</v>
      </c>
      <c r="AK534" s="1"/>
      <c r="AL534" s="1"/>
      <c r="AM534" s="1"/>
      <c r="AN534" s="1"/>
      <c r="AP534" s="30"/>
      <c r="AQ534" s="1"/>
      <c r="AR534" s="1">
        <f t="shared" si="238"/>
        <v>0</v>
      </c>
      <c r="AS534" s="1"/>
      <c r="AT534" s="1"/>
      <c r="AU534" s="2">
        <f t="shared" si="239"/>
        <v>0</v>
      </c>
      <c r="AW534" s="1"/>
      <c r="AX534" s="1"/>
      <c r="AY534" s="1"/>
      <c r="AZ534" s="2">
        <f t="shared" si="240"/>
        <v>0</v>
      </c>
      <c r="BA534" s="2">
        <f>SUM(AF534,AH534,-AZ534,-Table110[[#This Row],[Sale Fee]])</f>
        <v>0</v>
      </c>
      <c r="BC534" s="1"/>
      <c r="BD534" s="1"/>
      <c r="BE534" s="1"/>
    </row>
    <row r="535" spans="1:57" x14ac:dyDescent="0.25">
      <c r="A535" s="1"/>
      <c r="B535" s="1"/>
      <c r="E535" s="4"/>
      <c r="F535" s="4"/>
      <c r="N535" s="49"/>
      <c r="Q535" s="1"/>
      <c r="R535" s="1"/>
      <c r="S535" s="1">
        <f t="shared" si="225"/>
        <v>0</v>
      </c>
      <c r="U535" s="1"/>
      <c r="V535" s="1"/>
      <c r="W535" s="1">
        <f t="shared" si="235"/>
        <v>0</v>
      </c>
      <c r="X535" s="1"/>
      <c r="Y535" s="1"/>
      <c r="Z535" s="1">
        <f>Table110[[#This Row],[Quantity2]]*Table110[[#This Row],[U Cost]]</f>
        <v>0</v>
      </c>
      <c r="AB535" s="1"/>
      <c r="AC535" s="1"/>
      <c r="AD535" s="1">
        <f t="shared" si="236"/>
        <v>0</v>
      </c>
      <c r="AE535" s="1"/>
      <c r="AF535" s="1">
        <f>SUM(Table110[[#This Row],[Total 
Paid]:[Shipping 
Charged]])</f>
        <v>0</v>
      </c>
      <c r="AG535" s="1"/>
      <c r="AH535" s="1"/>
      <c r="AI535" s="1">
        <f t="shared" si="237"/>
        <v>0</v>
      </c>
      <c r="AK535" s="1"/>
      <c r="AL535" s="1"/>
      <c r="AM535" s="1"/>
      <c r="AN535" s="1"/>
      <c r="AP535" s="30"/>
      <c r="AQ535" s="1"/>
      <c r="AR535" s="1">
        <f t="shared" si="238"/>
        <v>0</v>
      </c>
      <c r="AS535" s="1"/>
      <c r="AT535" s="1"/>
      <c r="AU535" s="2">
        <f t="shared" si="239"/>
        <v>0</v>
      </c>
      <c r="AW535" s="1"/>
      <c r="AX535" s="1"/>
      <c r="AY535" s="1"/>
      <c r="AZ535" s="2">
        <f t="shared" si="240"/>
        <v>0</v>
      </c>
      <c r="BA535" s="2">
        <f>SUM(AF535,AH535,-AZ535,-Table110[[#This Row],[Sale Fee]])</f>
        <v>0</v>
      </c>
      <c r="BC535" s="1"/>
      <c r="BD535" s="1"/>
      <c r="BE535" s="1"/>
    </row>
    <row r="536" spans="1:57" x14ac:dyDescent="0.25">
      <c r="A536" s="1"/>
      <c r="B536" s="1"/>
      <c r="E536" s="4"/>
      <c r="F536" s="4"/>
      <c r="N536" s="49"/>
      <c r="Q536" s="1"/>
      <c r="R536" s="1"/>
      <c r="S536" s="1">
        <f t="shared" si="225"/>
        <v>0</v>
      </c>
      <c r="U536" s="1"/>
      <c r="V536" s="1"/>
      <c r="W536" s="1">
        <f t="shared" si="235"/>
        <v>0</v>
      </c>
      <c r="X536" s="1"/>
      <c r="Y536" s="1"/>
      <c r="Z536" s="1">
        <f>Table110[[#This Row],[Quantity2]]*Table110[[#This Row],[U Cost]]</f>
        <v>0</v>
      </c>
      <c r="AB536" s="1"/>
      <c r="AC536" s="1"/>
      <c r="AD536" s="1">
        <f t="shared" si="236"/>
        <v>0</v>
      </c>
      <c r="AE536" s="1"/>
      <c r="AF536" s="1">
        <f>SUM(Table110[[#This Row],[Total 
Paid]:[Shipping 
Charged]])</f>
        <v>0</v>
      </c>
      <c r="AG536" s="1"/>
      <c r="AH536" s="1"/>
      <c r="AI536" s="1">
        <f t="shared" si="237"/>
        <v>0</v>
      </c>
      <c r="AK536" s="1"/>
      <c r="AL536" s="1"/>
      <c r="AM536" s="1"/>
      <c r="AN536" s="1"/>
      <c r="AP536" s="30"/>
      <c r="AQ536" s="1"/>
      <c r="AR536" s="1">
        <f t="shared" si="238"/>
        <v>0</v>
      </c>
      <c r="AS536" s="1"/>
      <c r="AT536" s="1"/>
      <c r="AU536" s="2">
        <f t="shared" si="239"/>
        <v>0</v>
      </c>
      <c r="AW536" s="1"/>
      <c r="AX536" s="1"/>
      <c r="AY536" s="1"/>
      <c r="AZ536" s="2">
        <f t="shared" si="240"/>
        <v>0</v>
      </c>
      <c r="BA536" s="2">
        <f>SUM(AF536,AH536,-AZ536,-Table110[[#This Row],[Sale Fee]])</f>
        <v>0</v>
      </c>
      <c r="BC536" s="1"/>
      <c r="BD536" s="1"/>
      <c r="BE536" s="1"/>
    </row>
    <row r="537" spans="1:57" x14ac:dyDescent="0.25">
      <c r="A537" s="1"/>
      <c r="B537" s="1"/>
      <c r="E537" s="4"/>
      <c r="F537" s="4"/>
      <c r="L537" s="50"/>
      <c r="N537" s="49"/>
      <c r="Q537" s="1"/>
      <c r="R537" s="1"/>
      <c r="S537" s="1">
        <f t="shared" si="225"/>
        <v>0</v>
      </c>
      <c r="U537" s="1"/>
      <c r="V537" s="1"/>
      <c r="W537" s="1">
        <f t="shared" si="235"/>
        <v>0</v>
      </c>
      <c r="X537" s="1"/>
      <c r="Y537" s="1"/>
      <c r="Z537" s="1">
        <f>Table110[[#This Row],[Quantity2]]*Table110[[#This Row],[U Cost]]</f>
        <v>0</v>
      </c>
      <c r="AB537" s="1"/>
      <c r="AC537" s="1"/>
      <c r="AD537" s="1">
        <f t="shared" si="236"/>
        <v>0</v>
      </c>
      <c r="AE537" s="1"/>
      <c r="AF537" s="1">
        <f>SUM(Table110[[#This Row],[Total 
Paid]:[Shipping 
Charged]])</f>
        <v>0</v>
      </c>
      <c r="AG537" s="1"/>
      <c r="AH537" s="1"/>
      <c r="AI537" s="1">
        <f t="shared" si="237"/>
        <v>0</v>
      </c>
      <c r="AK537" s="1"/>
      <c r="AL537" s="1"/>
      <c r="AM537" s="1"/>
      <c r="AN537" s="1"/>
      <c r="AP537" s="30"/>
      <c r="AQ537" s="1"/>
      <c r="AR537" s="1">
        <f t="shared" si="238"/>
        <v>0</v>
      </c>
      <c r="AS537" s="1"/>
      <c r="AT537" s="1"/>
      <c r="AU537" s="2">
        <f t="shared" si="239"/>
        <v>0</v>
      </c>
      <c r="AW537" s="1"/>
      <c r="AX537" s="1"/>
      <c r="AY537" s="1"/>
      <c r="AZ537" s="2">
        <f t="shared" si="240"/>
        <v>0</v>
      </c>
      <c r="BA537" s="2">
        <f>SUM(AF537,AH537,-AZ537,-Table110[[#This Row],[Sale Fee]])</f>
        <v>0</v>
      </c>
      <c r="BC537" s="1"/>
      <c r="BD537" s="1"/>
      <c r="BE537" s="1"/>
    </row>
    <row r="538" spans="1:57" x14ac:dyDescent="0.25">
      <c r="A538" s="1"/>
      <c r="B538" s="1"/>
      <c r="E538" s="4"/>
      <c r="F538" s="4"/>
      <c r="N538" s="49"/>
      <c r="Q538" s="1"/>
      <c r="R538" s="1"/>
      <c r="S538" s="1">
        <f t="shared" si="225"/>
        <v>0</v>
      </c>
      <c r="U538" s="1"/>
      <c r="V538" s="1"/>
      <c r="W538" s="1">
        <f t="shared" si="235"/>
        <v>0</v>
      </c>
      <c r="X538" s="1"/>
      <c r="Y538" s="1"/>
      <c r="Z538" s="1">
        <f>Table110[[#This Row],[Quantity2]]*Table110[[#This Row],[U Cost]]</f>
        <v>0</v>
      </c>
      <c r="AB538" s="1"/>
      <c r="AC538" s="1"/>
      <c r="AD538" s="1">
        <f t="shared" si="236"/>
        <v>0</v>
      </c>
      <c r="AE538" s="1"/>
      <c r="AF538" s="1">
        <f>SUM(Table110[[#This Row],[Total 
Paid]:[Shipping 
Charged]])</f>
        <v>0</v>
      </c>
      <c r="AG538" s="1"/>
      <c r="AH538" s="1"/>
      <c r="AI538" s="1">
        <f t="shared" si="237"/>
        <v>0</v>
      </c>
      <c r="AK538" s="1"/>
      <c r="AL538" s="1"/>
      <c r="AM538" s="1"/>
      <c r="AN538" s="1"/>
      <c r="AP538" s="30"/>
      <c r="AQ538" s="1"/>
      <c r="AR538" s="1">
        <f t="shared" si="238"/>
        <v>0</v>
      </c>
      <c r="AS538" s="1"/>
      <c r="AT538" s="1"/>
      <c r="AU538" s="2">
        <f t="shared" si="239"/>
        <v>0</v>
      </c>
      <c r="AW538" s="1"/>
      <c r="AX538" s="1"/>
      <c r="AY538" s="1"/>
      <c r="AZ538" s="2">
        <f t="shared" si="240"/>
        <v>0</v>
      </c>
      <c r="BA538" s="2">
        <f>SUM(AF538,AH538,-AZ538,-Table110[[#This Row],[Sale Fee]])</f>
        <v>0</v>
      </c>
      <c r="BC538" s="1"/>
      <c r="BD538" s="1"/>
      <c r="BE538" s="1"/>
    </row>
    <row r="539" spans="1:57" x14ac:dyDescent="0.25">
      <c r="A539" s="1"/>
      <c r="B539" s="1"/>
      <c r="E539" s="4"/>
      <c r="F539" s="4"/>
      <c r="L539" s="50"/>
      <c r="N539" s="49"/>
      <c r="Q539" s="1"/>
      <c r="R539" s="1"/>
      <c r="S539" s="1">
        <f t="shared" si="225"/>
        <v>0</v>
      </c>
      <c r="U539" s="1"/>
      <c r="V539" s="1"/>
      <c r="W539" s="1">
        <f t="shared" si="235"/>
        <v>0</v>
      </c>
      <c r="X539" s="1"/>
      <c r="Y539" s="1"/>
      <c r="Z539" s="1">
        <f>Table110[[#This Row],[Quantity2]]*Table110[[#This Row],[U Cost]]</f>
        <v>0</v>
      </c>
      <c r="AB539" s="1"/>
      <c r="AC539" s="1"/>
      <c r="AD539" s="1">
        <f t="shared" si="236"/>
        <v>0</v>
      </c>
      <c r="AE539" s="1"/>
      <c r="AF539" s="1">
        <f>SUM(Table110[[#This Row],[Total 
Paid]:[Shipping 
Charged]])</f>
        <v>0</v>
      </c>
      <c r="AG539" s="1"/>
      <c r="AH539" s="1"/>
      <c r="AI539" s="1">
        <f t="shared" si="237"/>
        <v>0</v>
      </c>
      <c r="AK539" s="1"/>
      <c r="AL539" s="1"/>
      <c r="AM539" s="1"/>
      <c r="AN539" s="1"/>
      <c r="AP539" s="30"/>
      <c r="AQ539" s="1"/>
      <c r="AR539" s="1">
        <f t="shared" si="238"/>
        <v>0</v>
      </c>
      <c r="AS539" s="1"/>
      <c r="AT539" s="1"/>
      <c r="AU539" s="2">
        <f t="shared" si="239"/>
        <v>0</v>
      </c>
      <c r="AW539" s="1"/>
      <c r="AX539" s="1"/>
      <c r="AY539" s="1"/>
      <c r="AZ539" s="2">
        <f t="shared" si="240"/>
        <v>0</v>
      </c>
      <c r="BA539" s="2">
        <f>SUM(AF539,AH539,-AZ539,-Table110[[#This Row],[Sale Fee]])</f>
        <v>0</v>
      </c>
      <c r="BC539" s="1"/>
      <c r="BD539" s="1"/>
      <c r="BE539" s="1"/>
    </row>
    <row r="540" spans="1:57" x14ac:dyDescent="0.25">
      <c r="A540" s="1"/>
      <c r="B540" s="1"/>
      <c r="E540" s="4"/>
      <c r="F540" s="4"/>
      <c r="N540" s="54"/>
      <c r="Q540" s="1"/>
      <c r="R540" s="1"/>
      <c r="S540" s="1">
        <f t="shared" si="225"/>
        <v>0</v>
      </c>
      <c r="U540" s="1"/>
      <c r="V540" s="1"/>
      <c r="W540" s="1">
        <f t="shared" si="235"/>
        <v>0</v>
      </c>
      <c r="X540" s="1"/>
      <c r="Y540" s="1"/>
      <c r="Z540" s="1">
        <f>Table110[[#This Row],[Quantity2]]*Table110[[#This Row],[U Cost]]</f>
        <v>0</v>
      </c>
      <c r="AB540" s="1"/>
      <c r="AC540" s="1"/>
      <c r="AD540" s="1">
        <f t="shared" si="236"/>
        <v>0</v>
      </c>
      <c r="AE540" s="1"/>
      <c r="AF540" s="1">
        <f>SUM(Table110[[#This Row],[Total 
Paid]:[Shipping 
Charged]])</f>
        <v>0</v>
      </c>
      <c r="AG540" s="1"/>
      <c r="AH540" s="1"/>
      <c r="AI540" s="1">
        <f t="shared" si="237"/>
        <v>0</v>
      </c>
      <c r="AK540" s="1"/>
      <c r="AL540" s="1"/>
      <c r="AM540" s="1"/>
      <c r="AN540" s="1"/>
      <c r="AP540" s="30"/>
      <c r="AQ540" s="1"/>
      <c r="AR540" s="1">
        <f t="shared" si="218"/>
        <v>0</v>
      </c>
      <c r="AS540" s="1"/>
      <c r="AT540" s="1"/>
      <c r="AU540" s="2">
        <f t="shared" si="239"/>
        <v>0</v>
      </c>
      <c r="AW540" s="1"/>
      <c r="AX540" s="1"/>
      <c r="AY540" s="1"/>
      <c r="AZ540" s="2">
        <f t="shared" si="231"/>
        <v>0</v>
      </c>
      <c r="BA540" s="2">
        <f>SUM(AF540,AH540,-AZ540,-Table110[[#This Row],[Sale Fee]])</f>
        <v>0</v>
      </c>
      <c r="BC540" s="1"/>
      <c r="BD540" s="1"/>
      <c r="BE540" s="1"/>
    </row>
    <row r="541" spans="1:57" x14ac:dyDescent="0.25">
      <c r="A541" s="1"/>
      <c r="B541" s="1"/>
      <c r="E541" s="4"/>
      <c r="F541" s="4"/>
      <c r="Q541" s="1"/>
      <c r="R541" s="1"/>
      <c r="S541" s="1">
        <f t="shared" si="225"/>
        <v>0</v>
      </c>
      <c r="U541" s="1"/>
      <c r="V541" s="1"/>
      <c r="W541" s="1">
        <f t="shared" si="235"/>
        <v>0</v>
      </c>
      <c r="X541" s="1"/>
      <c r="Y541" s="1"/>
      <c r="Z541" s="1">
        <f>Table110[[#This Row],[Quantity2]]*Table110[[#This Row],[U Cost]]</f>
        <v>0</v>
      </c>
      <c r="AB541" s="1"/>
      <c r="AC541" s="1"/>
      <c r="AD541" s="1">
        <f t="shared" si="236"/>
        <v>0</v>
      </c>
      <c r="AE541" s="1"/>
      <c r="AF541" s="1">
        <f>SUM(Table110[[#This Row],[Total 
Paid]:[Shipping 
Charged]])</f>
        <v>0</v>
      </c>
      <c r="AG541" s="1"/>
      <c r="AH541" s="1"/>
      <c r="AI541" s="1">
        <f t="shared" si="237"/>
        <v>0</v>
      </c>
      <c r="AK541" s="1"/>
      <c r="AL541" s="1"/>
      <c r="AM541" s="1"/>
      <c r="AN541" s="1"/>
      <c r="AP541" s="30"/>
      <c r="AQ541" s="1"/>
      <c r="AR541" s="1">
        <f t="shared" si="218"/>
        <v>0</v>
      </c>
      <c r="AS541" s="1"/>
      <c r="AT541" s="1"/>
      <c r="AU541" s="2">
        <f t="shared" si="239"/>
        <v>0</v>
      </c>
      <c r="AW541" s="1"/>
      <c r="AX541" s="1"/>
      <c r="AY541" s="1"/>
      <c r="AZ541" s="2">
        <f t="shared" si="231"/>
        <v>0</v>
      </c>
      <c r="BA541" s="2">
        <f>SUM(AF541,AH541,-AZ541,-Table110[[#This Row],[Sale Fee]])</f>
        <v>0</v>
      </c>
      <c r="BC541" s="1"/>
      <c r="BD541" s="1"/>
      <c r="BE541" s="1"/>
    </row>
    <row r="542" spans="1:57" x14ac:dyDescent="0.25">
      <c r="A542" s="1"/>
      <c r="B542" s="1"/>
      <c r="E542" s="4"/>
      <c r="F542" s="4"/>
      <c r="Q542" s="1"/>
      <c r="R542" s="1"/>
      <c r="S542" s="1">
        <f t="shared" si="225"/>
        <v>0</v>
      </c>
      <c r="U542" s="1"/>
      <c r="V542" s="1"/>
      <c r="W542" s="1">
        <f t="shared" si="235"/>
        <v>0</v>
      </c>
      <c r="X542" s="1"/>
      <c r="Y542" s="1"/>
      <c r="Z542" s="1">
        <f>Table110[[#This Row],[Quantity2]]*Table110[[#This Row],[U Cost]]</f>
        <v>0</v>
      </c>
      <c r="AB542" s="1"/>
      <c r="AC542" s="1"/>
      <c r="AD542" s="1">
        <f t="shared" si="236"/>
        <v>0</v>
      </c>
      <c r="AE542" s="1"/>
      <c r="AF542" s="1">
        <f>SUM(Table110[[#This Row],[Total 
Paid]:[Shipping 
Charged]])</f>
        <v>0</v>
      </c>
      <c r="AG542" s="1"/>
      <c r="AH542" s="1"/>
      <c r="AI542" s="1">
        <f t="shared" si="237"/>
        <v>0</v>
      </c>
      <c r="AK542" s="1"/>
      <c r="AL542" s="1"/>
      <c r="AM542" s="1"/>
      <c r="AN542" s="1"/>
      <c r="AP542" s="30"/>
      <c r="AQ542" s="1"/>
      <c r="AR542" s="1">
        <f t="shared" si="218"/>
        <v>0</v>
      </c>
      <c r="AS542" s="1"/>
      <c r="AT542" s="1"/>
      <c r="AU542" s="2">
        <f t="shared" si="239"/>
        <v>0</v>
      </c>
      <c r="AW542" s="1"/>
      <c r="AX542" s="1"/>
      <c r="AY542" s="1"/>
      <c r="AZ542" s="2">
        <f t="shared" si="231"/>
        <v>0</v>
      </c>
      <c r="BA542" s="2">
        <f>SUM(AF542,AH542,-AZ542,-Table110[[#This Row],[Sale Fee]])</f>
        <v>0</v>
      </c>
      <c r="BC542" s="1"/>
      <c r="BD542" s="1"/>
      <c r="BE542" s="1"/>
    </row>
    <row r="543" spans="1:57" x14ac:dyDescent="0.25">
      <c r="A543" s="1"/>
      <c r="B543" s="1"/>
      <c r="E543" s="4"/>
      <c r="F543" s="4"/>
      <c r="L543" s="50"/>
      <c r="Q543" s="1"/>
      <c r="R543" s="1"/>
      <c r="S543" s="1">
        <f t="shared" si="225"/>
        <v>0</v>
      </c>
      <c r="U543" s="1"/>
      <c r="V543" s="1"/>
      <c r="W543" s="1">
        <f t="shared" si="235"/>
        <v>0</v>
      </c>
      <c r="X543" s="1"/>
      <c r="Y543" s="1"/>
      <c r="Z543" s="1">
        <f>Table110[[#This Row],[Quantity2]]*Table110[[#This Row],[U Cost]]</f>
        <v>0</v>
      </c>
      <c r="AB543" s="1"/>
      <c r="AC543" s="1"/>
      <c r="AD543" s="1">
        <f t="shared" si="236"/>
        <v>0</v>
      </c>
      <c r="AE543" s="1"/>
      <c r="AF543" s="1">
        <f>SUM(Table110[[#This Row],[Total 
Paid]:[Shipping 
Charged]])</f>
        <v>0</v>
      </c>
      <c r="AG543" s="1"/>
      <c r="AH543" s="1"/>
      <c r="AI543" s="1">
        <f t="shared" si="237"/>
        <v>0</v>
      </c>
      <c r="AK543" s="1"/>
      <c r="AL543" s="1"/>
      <c r="AM543" s="1"/>
      <c r="AN543" s="1"/>
      <c r="AP543" s="30"/>
      <c r="AQ543" s="1"/>
      <c r="AR543" s="1">
        <f t="shared" si="218"/>
        <v>0</v>
      </c>
      <c r="AS543" s="1"/>
      <c r="AT543" s="1"/>
      <c r="AU543" s="2">
        <f t="shared" si="239"/>
        <v>0</v>
      </c>
      <c r="AW543" s="1"/>
      <c r="AX543" s="1"/>
      <c r="AY543" s="1"/>
      <c r="AZ543" s="2">
        <f t="shared" si="231"/>
        <v>0</v>
      </c>
      <c r="BA543" s="2">
        <f>SUM(AF543,AH543,-AZ543,-Table110[[#This Row],[Sale Fee]])</f>
        <v>0</v>
      </c>
      <c r="BC543" s="1"/>
      <c r="BD543" s="1"/>
      <c r="BE543" s="1"/>
    </row>
    <row r="544" spans="1:57" x14ac:dyDescent="0.25">
      <c r="A544" s="1"/>
      <c r="B544" s="1"/>
      <c r="E544" s="4"/>
      <c r="F544" s="4"/>
      <c r="Q544" s="1"/>
      <c r="R544" s="1"/>
      <c r="S544" s="1">
        <f t="shared" si="225"/>
        <v>0</v>
      </c>
      <c r="U544" s="1"/>
      <c r="V544" s="1"/>
      <c r="W544" s="1">
        <f t="shared" si="235"/>
        <v>0</v>
      </c>
      <c r="X544" s="1"/>
      <c r="Y544" s="1"/>
      <c r="Z544" s="1">
        <f>Table110[[#This Row],[Quantity2]]*Table110[[#This Row],[U Cost]]</f>
        <v>0</v>
      </c>
      <c r="AB544" s="1"/>
      <c r="AC544" s="1"/>
      <c r="AD544" s="1">
        <f t="shared" si="236"/>
        <v>0</v>
      </c>
      <c r="AE544" s="1"/>
      <c r="AF544" s="1">
        <f>SUM(Table110[[#This Row],[Total 
Paid]:[Shipping 
Charged]])</f>
        <v>0</v>
      </c>
      <c r="AG544" s="1"/>
      <c r="AH544" s="1"/>
      <c r="AI544" s="1">
        <f t="shared" si="237"/>
        <v>0</v>
      </c>
      <c r="AK544" s="1"/>
      <c r="AL544" s="1"/>
      <c r="AM544" s="1"/>
      <c r="AN544" s="1"/>
      <c r="AP544" s="30"/>
      <c r="AQ544" s="1"/>
      <c r="AR544" s="1">
        <f t="shared" si="218"/>
        <v>0</v>
      </c>
      <c r="AS544" s="1"/>
      <c r="AT544" s="1"/>
      <c r="AU544" s="2">
        <f t="shared" si="239"/>
        <v>0</v>
      </c>
      <c r="AW544" s="1"/>
      <c r="AX544" s="1"/>
      <c r="AY544" s="1"/>
      <c r="AZ544" s="2">
        <f t="shared" si="231"/>
        <v>0</v>
      </c>
      <c r="BA544" s="2">
        <f>SUM(AF544,AH544,-AZ544,-Table110[[#This Row],[Sale Fee]])</f>
        <v>0</v>
      </c>
      <c r="BC544" s="1"/>
      <c r="BD544" s="1"/>
      <c r="BE544" s="1"/>
    </row>
    <row r="545" spans="1:57" x14ac:dyDescent="0.25">
      <c r="A545" s="1"/>
      <c r="B545" s="1"/>
      <c r="E545" s="4"/>
      <c r="F545" s="4"/>
      <c r="Q545" s="1"/>
      <c r="R545" s="1"/>
      <c r="S545" s="1">
        <f t="shared" si="225"/>
        <v>0</v>
      </c>
      <c r="U545" s="1"/>
      <c r="V545" s="1"/>
      <c r="W545" s="1">
        <f t="shared" si="235"/>
        <v>0</v>
      </c>
      <c r="X545" s="1"/>
      <c r="Y545" s="1"/>
      <c r="Z545" s="1">
        <f>Table110[[#This Row],[Quantity2]]*Table110[[#This Row],[U Cost]]</f>
        <v>0</v>
      </c>
      <c r="AB545" s="1"/>
      <c r="AC545" s="1"/>
      <c r="AD545" s="1">
        <f t="shared" si="236"/>
        <v>0</v>
      </c>
      <c r="AE545" s="1"/>
      <c r="AF545" s="1">
        <f>SUM(Table110[[#This Row],[Total 
Paid]:[Shipping 
Charged]])</f>
        <v>0</v>
      </c>
      <c r="AG545" s="1"/>
      <c r="AH545" s="1"/>
      <c r="AI545" s="1">
        <f t="shared" si="237"/>
        <v>0</v>
      </c>
      <c r="AK545" s="1"/>
      <c r="AL545" s="1"/>
      <c r="AM545" s="1"/>
      <c r="AN545" s="1"/>
      <c r="AP545" s="30"/>
      <c r="AQ545" s="1"/>
      <c r="AR545" s="1">
        <f t="shared" si="218"/>
        <v>0</v>
      </c>
      <c r="AS545" s="1"/>
      <c r="AT545" s="1"/>
      <c r="AU545" s="2">
        <f t="shared" si="239"/>
        <v>0</v>
      </c>
      <c r="AW545" s="1"/>
      <c r="AX545" s="1"/>
      <c r="AY545" s="1"/>
      <c r="AZ545" s="2">
        <f t="shared" si="231"/>
        <v>0</v>
      </c>
      <c r="BA545" s="2">
        <f>SUM(AF545,AH545,-AZ545,-Table110[[#This Row],[Sale Fee]])</f>
        <v>0</v>
      </c>
      <c r="BC545" s="1"/>
      <c r="BD545" s="1"/>
      <c r="BE545" s="1"/>
    </row>
    <row r="546" spans="1:57" x14ac:dyDescent="0.25">
      <c r="A546" s="1"/>
      <c r="B546" s="1"/>
      <c r="E546" s="4"/>
      <c r="F546" s="4"/>
      <c r="Q546" s="1"/>
      <c r="R546" s="1"/>
      <c r="S546" s="1">
        <f t="shared" si="225"/>
        <v>0</v>
      </c>
      <c r="U546" s="1"/>
      <c r="V546" s="1"/>
      <c r="W546" s="1">
        <f t="shared" si="235"/>
        <v>0</v>
      </c>
      <c r="X546" s="1"/>
      <c r="Y546" s="1"/>
      <c r="Z546" s="1">
        <f>Table110[[#This Row],[Quantity2]]*Table110[[#This Row],[U Cost]]</f>
        <v>0</v>
      </c>
      <c r="AB546" s="1"/>
      <c r="AC546" s="1"/>
      <c r="AD546" s="1">
        <f t="shared" si="236"/>
        <v>0</v>
      </c>
      <c r="AE546" s="1"/>
      <c r="AF546" s="1">
        <f>SUM(Table110[[#This Row],[Total 
Paid]:[Shipping 
Charged]])</f>
        <v>0</v>
      </c>
      <c r="AG546" s="1"/>
      <c r="AH546" s="1"/>
      <c r="AI546" s="1">
        <f t="shared" si="237"/>
        <v>0</v>
      </c>
      <c r="AK546" s="1"/>
      <c r="AL546" s="1"/>
      <c r="AM546" s="1"/>
      <c r="AN546" s="1"/>
      <c r="AP546" s="30"/>
      <c r="AQ546" s="1"/>
      <c r="AR546" s="1">
        <f t="shared" si="218"/>
        <v>0</v>
      </c>
      <c r="AS546" s="1"/>
      <c r="AT546" s="1"/>
      <c r="AU546" s="2">
        <f t="shared" si="239"/>
        <v>0</v>
      </c>
      <c r="AW546" s="1"/>
      <c r="AX546" s="1"/>
      <c r="AY546" s="1"/>
      <c r="AZ546" s="2">
        <f t="shared" si="231"/>
        <v>0</v>
      </c>
      <c r="BA546" s="2">
        <f>SUM(AF546,AH546,-AZ546,-Table110[[#This Row],[Sale Fee]])</f>
        <v>0</v>
      </c>
      <c r="BC546" s="1"/>
      <c r="BD546" s="1"/>
      <c r="BE546" s="1"/>
    </row>
    <row r="547" spans="1:57" x14ac:dyDescent="0.25">
      <c r="A547" s="1"/>
      <c r="B547" s="1"/>
      <c r="E547" s="4"/>
      <c r="F547" s="4"/>
      <c r="Q547" s="1"/>
      <c r="R547" s="1"/>
      <c r="S547" s="1">
        <f t="shared" si="225"/>
        <v>0</v>
      </c>
      <c r="U547" s="1"/>
      <c r="V547" s="1"/>
      <c r="W547" s="1">
        <f t="shared" si="235"/>
        <v>0</v>
      </c>
      <c r="X547" s="1"/>
      <c r="Y547" s="1"/>
      <c r="Z547" s="1">
        <f>Table110[[#This Row],[Quantity2]]*Table110[[#This Row],[U Cost]]</f>
        <v>0</v>
      </c>
      <c r="AB547" s="1"/>
      <c r="AC547" s="1"/>
      <c r="AD547" s="1">
        <f t="shared" si="236"/>
        <v>0</v>
      </c>
      <c r="AE547" s="1"/>
      <c r="AF547" s="1">
        <f>SUM(Table110[[#This Row],[Total 
Paid]:[Shipping 
Charged]])</f>
        <v>0</v>
      </c>
      <c r="AG547" s="1"/>
      <c r="AH547" s="1"/>
      <c r="AI547" s="1">
        <f t="shared" si="237"/>
        <v>0</v>
      </c>
      <c r="AK547" s="1"/>
      <c r="AL547" s="1"/>
      <c r="AM547" s="1"/>
      <c r="AN547" s="1"/>
      <c r="AP547" s="30"/>
      <c r="AQ547" s="1"/>
      <c r="AR547" s="1">
        <f t="shared" si="218"/>
        <v>0</v>
      </c>
      <c r="AS547" s="1"/>
      <c r="AT547" s="1"/>
      <c r="AU547" s="2">
        <f t="shared" si="239"/>
        <v>0</v>
      </c>
      <c r="AW547" s="1"/>
      <c r="AX547" s="1"/>
      <c r="AY547" s="1"/>
      <c r="AZ547" s="2">
        <f t="shared" si="231"/>
        <v>0</v>
      </c>
      <c r="BA547" s="2">
        <f>SUM(AF547,AH547,-AZ547,-Table110[[#This Row],[Sale Fee]])</f>
        <v>0</v>
      </c>
      <c r="BC547" s="1"/>
      <c r="BD547" s="1"/>
      <c r="BE547" s="1"/>
    </row>
    <row r="548" spans="1:57" x14ac:dyDescent="0.25">
      <c r="A548" s="1"/>
      <c r="B548" s="1"/>
      <c r="E548" s="4"/>
      <c r="F548" s="4"/>
      <c r="Q548" s="1"/>
      <c r="R548" s="1"/>
      <c r="S548" s="1">
        <f t="shared" si="225"/>
        <v>0</v>
      </c>
      <c r="U548" s="1"/>
      <c r="V548" s="1"/>
      <c r="W548" s="1">
        <f t="shared" si="235"/>
        <v>0</v>
      </c>
      <c r="X548" s="1"/>
      <c r="Y548" s="1"/>
      <c r="Z548" s="1">
        <f>Table110[[#This Row],[Quantity2]]*Table110[[#This Row],[U Cost]]</f>
        <v>0</v>
      </c>
      <c r="AB548" s="1"/>
      <c r="AC548" s="1"/>
      <c r="AD548" s="1">
        <f t="shared" si="236"/>
        <v>0</v>
      </c>
      <c r="AE548" s="1"/>
      <c r="AF548" s="1">
        <f>SUM(Table110[[#This Row],[Total 
Paid]:[Shipping 
Charged]])</f>
        <v>0</v>
      </c>
      <c r="AG548" s="1"/>
      <c r="AH548" s="1"/>
      <c r="AI548" s="1">
        <f t="shared" si="237"/>
        <v>0</v>
      </c>
      <c r="AK548" s="1"/>
      <c r="AL548" s="1"/>
      <c r="AM548" s="1"/>
      <c r="AN548" s="1"/>
      <c r="AP548" s="30"/>
      <c r="AQ548" s="1"/>
      <c r="AR548" s="1">
        <f t="shared" si="218"/>
        <v>0</v>
      </c>
      <c r="AS548" s="1"/>
      <c r="AT548" s="1"/>
      <c r="AU548" s="2">
        <f t="shared" si="239"/>
        <v>0</v>
      </c>
      <c r="AW548" s="1"/>
      <c r="AX548" s="1"/>
      <c r="AY548" s="1"/>
      <c r="AZ548" s="2">
        <f t="shared" si="231"/>
        <v>0</v>
      </c>
      <c r="BA548" s="2">
        <f>SUM(AF548,AH548,-AZ548,-Table110[[#This Row],[Sale Fee]])</f>
        <v>0</v>
      </c>
      <c r="BC548" s="1"/>
      <c r="BD548" s="1"/>
      <c r="BE548" s="1"/>
    </row>
    <row r="549" spans="1:57" x14ac:dyDescent="0.25">
      <c r="A549" s="1"/>
      <c r="B549" s="1"/>
      <c r="E549" s="4"/>
      <c r="F549" s="4"/>
      <c r="Q549" s="1"/>
      <c r="R549" s="1"/>
      <c r="S549" s="1">
        <f t="shared" si="225"/>
        <v>0</v>
      </c>
      <c r="U549" s="1"/>
      <c r="V549" s="1"/>
      <c r="W549" s="1">
        <f t="shared" si="235"/>
        <v>0</v>
      </c>
      <c r="X549" s="1"/>
      <c r="Y549" s="1"/>
      <c r="Z549" s="1">
        <f>Table110[[#This Row],[Quantity2]]*Table110[[#This Row],[U Cost]]</f>
        <v>0</v>
      </c>
      <c r="AB549" s="1"/>
      <c r="AC549" s="1"/>
      <c r="AD549" s="1">
        <f t="shared" si="236"/>
        <v>0</v>
      </c>
      <c r="AE549" s="1"/>
      <c r="AF549" s="1">
        <f>SUM(Table110[[#This Row],[Total 
Paid]:[Shipping 
Charged]])</f>
        <v>0</v>
      </c>
      <c r="AG549" s="1"/>
      <c r="AH549" s="1"/>
      <c r="AI549" s="1">
        <f t="shared" si="237"/>
        <v>0</v>
      </c>
      <c r="AK549" s="1"/>
      <c r="AL549" s="1"/>
      <c r="AM549" s="1"/>
      <c r="AN549" s="1"/>
      <c r="AP549" s="30"/>
      <c r="AQ549" s="1"/>
      <c r="AR549" s="1">
        <f t="shared" si="218"/>
        <v>0</v>
      </c>
      <c r="AS549" s="1"/>
      <c r="AT549" s="1"/>
      <c r="AU549" s="2">
        <f t="shared" si="239"/>
        <v>0</v>
      </c>
      <c r="AW549" s="1"/>
      <c r="AX549" s="1"/>
      <c r="AY549" s="1"/>
      <c r="AZ549" s="2">
        <f t="shared" si="231"/>
        <v>0</v>
      </c>
      <c r="BA549" s="2">
        <f>SUM(AF549,AH549,-AZ549,-Table110[[#This Row],[Sale Fee]])</f>
        <v>0</v>
      </c>
      <c r="BC549" s="1"/>
      <c r="BD549" s="1"/>
      <c r="BE549" s="1"/>
    </row>
    <row r="550" spans="1:57" x14ac:dyDescent="0.25">
      <c r="A550" s="1"/>
      <c r="B550" s="1"/>
      <c r="E550" s="4"/>
      <c r="F550" s="4"/>
      <c r="Q550" s="1"/>
      <c r="R550" s="1"/>
      <c r="S550" s="1">
        <f t="shared" si="225"/>
        <v>0</v>
      </c>
      <c r="U550" s="1"/>
      <c r="V550" s="1"/>
      <c r="W550" s="1">
        <f t="shared" si="235"/>
        <v>0</v>
      </c>
      <c r="X550" s="1"/>
      <c r="Y550" s="1"/>
      <c r="Z550" s="1">
        <f>Table110[[#This Row],[Quantity2]]*Table110[[#This Row],[U Cost]]</f>
        <v>0</v>
      </c>
      <c r="AB550" s="1"/>
      <c r="AC550" s="1"/>
      <c r="AD550" s="1">
        <f t="shared" si="236"/>
        <v>0</v>
      </c>
      <c r="AE550" s="1"/>
      <c r="AF550" s="1">
        <f>SUM(Table110[[#This Row],[Total 
Paid]:[Shipping 
Charged]])</f>
        <v>0</v>
      </c>
      <c r="AG550" s="1"/>
      <c r="AH550" s="1"/>
      <c r="AI550" s="1">
        <f t="shared" si="237"/>
        <v>0</v>
      </c>
      <c r="AK550" s="1"/>
      <c r="AL550" s="1"/>
      <c r="AM550" s="1"/>
      <c r="AN550" s="1"/>
      <c r="AP550" s="30"/>
      <c r="AQ550" s="1"/>
      <c r="AR550" s="1">
        <f t="shared" si="218"/>
        <v>0</v>
      </c>
      <c r="AS550" s="1"/>
      <c r="AT550" s="1"/>
      <c r="AU550" s="2">
        <f t="shared" si="239"/>
        <v>0</v>
      </c>
      <c r="AW550" s="1"/>
      <c r="AX550" s="1"/>
      <c r="AY550" s="1"/>
      <c r="AZ550" s="2">
        <f t="shared" si="231"/>
        <v>0</v>
      </c>
      <c r="BA550" s="2">
        <f>SUM(AF550,AH550,-AZ550,-Table110[[#This Row],[Sale Fee]])</f>
        <v>0</v>
      </c>
      <c r="BC550" s="1"/>
      <c r="BD550" s="1"/>
      <c r="BE550" s="1"/>
    </row>
    <row r="551" spans="1:57" x14ac:dyDescent="0.25">
      <c r="A551" s="1"/>
      <c r="B551" s="1"/>
      <c r="Q551" s="1"/>
      <c r="R551" s="1"/>
      <c r="S551" s="1">
        <f t="shared" si="225"/>
        <v>0</v>
      </c>
      <c r="U551" s="61"/>
      <c r="V551" s="61"/>
      <c r="W551" s="1">
        <f t="shared" si="235"/>
        <v>0</v>
      </c>
      <c r="X551" s="1"/>
      <c r="Y551" s="1"/>
      <c r="Z551" s="1">
        <f>Table110[[#This Row],[Quantity2]]*Table110[[#This Row],[U Cost]]</f>
        <v>0</v>
      </c>
      <c r="AB551" s="1"/>
      <c r="AC551" s="1"/>
      <c r="AD551" s="1">
        <f t="shared" si="236"/>
        <v>0</v>
      </c>
      <c r="AE551" s="1"/>
      <c r="AF551" s="1">
        <f>SUM(Table110[[#This Row],[Total 
Paid]:[Shipping 
Charged]])</f>
        <v>0</v>
      </c>
      <c r="AG551" s="1"/>
      <c r="AH551" s="1"/>
      <c r="AI551" s="1">
        <f t="shared" si="237"/>
        <v>0</v>
      </c>
      <c r="AK551" s="1"/>
      <c r="AL551" s="1"/>
      <c r="AM551" s="1"/>
      <c r="AN551" s="1"/>
      <c r="AP551" s="30"/>
      <c r="AQ551" s="1"/>
      <c r="AR551" s="1">
        <f t="shared" si="218"/>
        <v>0</v>
      </c>
      <c r="AS551" s="1"/>
      <c r="AT551" s="1"/>
      <c r="AU551" s="2">
        <f t="shared" si="239"/>
        <v>0</v>
      </c>
      <c r="AW551" s="1"/>
      <c r="AX551" s="1"/>
      <c r="AY551" s="1"/>
      <c r="AZ551" s="2">
        <f t="shared" si="231"/>
        <v>0</v>
      </c>
      <c r="BA551" s="2">
        <f>SUM(AF551,AH551,-AZ551,-Table110[[#This Row],[Sale Fee]])</f>
        <v>0</v>
      </c>
      <c r="BC551" s="1"/>
      <c r="BD551" s="1"/>
      <c r="BE551" s="1"/>
    </row>
    <row r="552" spans="1:57" x14ac:dyDescent="0.25">
      <c r="A552" s="1"/>
      <c r="B552" s="1"/>
      <c r="Q552" s="1"/>
      <c r="R552" s="1"/>
      <c r="S552" s="1">
        <f t="shared" si="225"/>
        <v>0</v>
      </c>
      <c r="U552" s="61"/>
      <c r="V552" s="61"/>
      <c r="W552" s="1">
        <f t="shared" si="235"/>
        <v>0</v>
      </c>
      <c r="X552" s="1"/>
      <c r="Y552" s="1"/>
      <c r="Z552" s="1">
        <f>Table110[[#This Row],[Quantity2]]*Table110[[#This Row],[U Cost]]</f>
        <v>0</v>
      </c>
      <c r="AB552" s="1"/>
      <c r="AC552" s="1"/>
      <c r="AD552" s="1">
        <f t="shared" si="236"/>
        <v>0</v>
      </c>
      <c r="AE552" s="1"/>
      <c r="AF552" s="1">
        <f>SUM(Table110[[#This Row],[Total 
Paid]:[Shipping 
Charged]])</f>
        <v>0</v>
      </c>
      <c r="AG552" s="1"/>
      <c r="AH552" s="1"/>
      <c r="AI552" s="1">
        <f t="shared" si="237"/>
        <v>0</v>
      </c>
      <c r="AK552" s="1"/>
      <c r="AL552" s="1"/>
      <c r="AM552" s="1"/>
      <c r="AN552" s="1"/>
      <c r="AP552" s="30"/>
      <c r="AQ552" s="1"/>
      <c r="AR552" s="1">
        <f t="shared" si="218"/>
        <v>0</v>
      </c>
      <c r="AS552" s="1"/>
      <c r="AT552" s="1"/>
      <c r="AU552" s="2">
        <f t="shared" si="239"/>
        <v>0</v>
      </c>
      <c r="AW552" s="1"/>
      <c r="AX552" s="1"/>
      <c r="AY552" s="1"/>
      <c r="AZ552" s="2">
        <f t="shared" si="231"/>
        <v>0</v>
      </c>
      <c r="BA552" s="2">
        <f>SUM(AF552,AH552,-AZ552,-Table110[[#This Row],[Sale Fee]])</f>
        <v>0</v>
      </c>
      <c r="BC552" s="1"/>
      <c r="BD552" s="1"/>
      <c r="BE552" s="1"/>
    </row>
    <row r="553" spans="1:57" x14ac:dyDescent="0.25">
      <c r="A553" s="1"/>
      <c r="B553" s="1"/>
      <c r="E553" s="4"/>
      <c r="F553" s="4"/>
      <c r="Q553" s="1"/>
      <c r="R553" s="1"/>
      <c r="S553" s="1">
        <f t="shared" si="225"/>
        <v>0</v>
      </c>
      <c r="U553" s="61"/>
      <c r="V553" s="61"/>
      <c r="W553" s="1">
        <f t="shared" si="235"/>
        <v>0</v>
      </c>
      <c r="X553" s="1"/>
      <c r="Y553" s="1"/>
      <c r="Z553" s="1">
        <f>Table110[[#This Row],[Quantity2]]*Table110[[#This Row],[U Cost]]</f>
        <v>0</v>
      </c>
      <c r="AB553" s="1"/>
      <c r="AC553" s="1"/>
      <c r="AD553" s="1">
        <f t="shared" si="236"/>
        <v>0</v>
      </c>
      <c r="AE553" s="1"/>
      <c r="AF553" s="1">
        <f>SUM(Table110[[#This Row],[Total 
Paid]:[Shipping 
Charged]])</f>
        <v>0</v>
      </c>
      <c r="AG553" s="1"/>
      <c r="AH553" s="1"/>
      <c r="AI553" s="1">
        <f t="shared" si="237"/>
        <v>0</v>
      </c>
      <c r="AK553" s="1"/>
      <c r="AL553" s="1"/>
      <c r="AM553" s="1"/>
      <c r="AN553" s="1"/>
      <c r="AP553" s="30"/>
      <c r="AQ553" s="1"/>
      <c r="AR553" s="1">
        <f t="shared" si="218"/>
        <v>0</v>
      </c>
      <c r="AS553" s="1"/>
      <c r="AT553" s="1"/>
      <c r="AU553" s="2">
        <f t="shared" si="239"/>
        <v>0</v>
      </c>
      <c r="AW553" s="1"/>
      <c r="AX553" s="1"/>
      <c r="AY553" s="1"/>
      <c r="AZ553" s="2">
        <f t="shared" si="231"/>
        <v>0</v>
      </c>
      <c r="BA553" s="2">
        <f>SUM(AF553,AH553,-AZ553,-Table110[[#This Row],[Sale Fee]])</f>
        <v>0</v>
      </c>
      <c r="BC553" s="1"/>
      <c r="BD553" s="1"/>
      <c r="BE553" s="1"/>
    </row>
    <row r="554" spans="1:57" x14ac:dyDescent="0.25">
      <c r="A554" s="1"/>
      <c r="B554" s="1"/>
      <c r="E554" s="4"/>
      <c r="F554" s="4"/>
      <c r="Q554" s="1"/>
      <c r="R554" s="1"/>
      <c r="S554" s="1">
        <f t="shared" ref="S554:S561" si="241">R554*Q554</f>
        <v>0</v>
      </c>
      <c r="U554" s="61"/>
      <c r="V554" s="61"/>
      <c r="W554" s="1">
        <f t="shared" si="235"/>
        <v>0</v>
      </c>
      <c r="X554" s="1"/>
      <c r="Y554" s="1"/>
      <c r="Z554" s="1">
        <f>Table110[[#This Row],[Quantity2]]*Table110[[#This Row],[U Cost]]</f>
        <v>0</v>
      </c>
      <c r="AB554" s="1"/>
      <c r="AC554" s="1"/>
      <c r="AD554" s="1">
        <f t="shared" si="236"/>
        <v>0</v>
      </c>
      <c r="AE554" s="1"/>
      <c r="AF554" s="1">
        <f>SUM(Table110[[#This Row],[Total 
Paid]:[Shipping 
Charged]])</f>
        <v>0</v>
      </c>
      <c r="AG554" s="1"/>
      <c r="AH554" s="1"/>
      <c r="AI554" s="1">
        <f t="shared" si="237"/>
        <v>0</v>
      </c>
      <c r="AK554" s="1"/>
      <c r="AL554" s="1"/>
      <c r="AM554" s="1"/>
      <c r="AN554" s="1"/>
      <c r="AP554" s="30"/>
      <c r="AQ554" s="1"/>
      <c r="AR554" s="1">
        <f t="shared" si="218"/>
        <v>0</v>
      </c>
      <c r="AS554" s="1"/>
      <c r="AT554" s="1"/>
      <c r="AU554" s="2">
        <f t="shared" si="239"/>
        <v>0</v>
      </c>
      <c r="AW554" s="1"/>
      <c r="AX554" s="1"/>
      <c r="AY554" s="1"/>
      <c r="AZ554" s="2">
        <f t="shared" si="231"/>
        <v>0</v>
      </c>
      <c r="BA554" s="2">
        <f>SUM(AF554,AH554,-AZ554,-Table110[[#This Row],[Sale Fee]])</f>
        <v>0</v>
      </c>
      <c r="BC554" s="1"/>
      <c r="BD554" s="1"/>
      <c r="BE554" s="1"/>
    </row>
    <row r="555" spans="1:57" x14ac:dyDescent="0.25">
      <c r="A555" s="1"/>
      <c r="B555" s="1"/>
      <c r="E555" s="4"/>
      <c r="F555" s="4"/>
      <c r="Q555" s="1"/>
      <c r="R555" s="1"/>
      <c r="S555" s="1">
        <f t="shared" si="241"/>
        <v>0</v>
      </c>
      <c r="U555" s="61"/>
      <c r="V555" s="61"/>
      <c r="W555" s="1">
        <f t="shared" si="235"/>
        <v>0</v>
      </c>
      <c r="X555" s="1"/>
      <c r="Y555" s="1"/>
      <c r="Z555" s="1">
        <f>Table110[[#This Row],[Quantity2]]*Table110[[#This Row],[U Cost]]</f>
        <v>0</v>
      </c>
      <c r="AB555" s="1"/>
      <c r="AC555" s="1"/>
      <c r="AD555" s="1">
        <f t="shared" si="236"/>
        <v>0</v>
      </c>
      <c r="AE555" s="1"/>
      <c r="AF555" s="1">
        <f>SUM(Table110[[#This Row],[Total 
Paid]:[Shipping 
Charged]])</f>
        <v>0</v>
      </c>
      <c r="AG555" s="1"/>
      <c r="AH555" s="1"/>
      <c r="AI555" s="1">
        <f t="shared" si="237"/>
        <v>0</v>
      </c>
      <c r="AK555" s="1"/>
      <c r="AL555" s="1"/>
      <c r="AM555" s="1"/>
      <c r="AN555" s="1"/>
      <c r="AP555" s="30"/>
      <c r="AQ555" s="1"/>
      <c r="AR555" s="1">
        <f t="shared" si="218"/>
        <v>0</v>
      </c>
      <c r="AS555" s="1"/>
      <c r="AT555" s="1"/>
      <c r="AU555" s="2">
        <f t="shared" si="239"/>
        <v>0</v>
      </c>
      <c r="AW555" s="1"/>
      <c r="AX555" s="1"/>
      <c r="AY555" s="1"/>
      <c r="AZ555" s="2">
        <f t="shared" ref="AZ555:AZ618" si="242">SUM(AU555,AW555,AX555,AY555)</f>
        <v>0</v>
      </c>
      <c r="BA555" s="2">
        <f>SUM(AF555,AH555,-AZ555,-Table110[[#This Row],[Sale Fee]])</f>
        <v>0</v>
      </c>
      <c r="BC555" s="1"/>
      <c r="BD555" s="1"/>
      <c r="BE555" s="1"/>
    </row>
    <row r="556" spans="1:57" x14ac:dyDescent="0.25">
      <c r="A556" s="1"/>
      <c r="B556" s="1"/>
      <c r="E556" s="4"/>
      <c r="F556" s="4"/>
      <c r="Q556" s="1"/>
      <c r="R556" s="1"/>
      <c r="S556" s="1">
        <f t="shared" si="241"/>
        <v>0</v>
      </c>
      <c r="U556" s="61"/>
      <c r="V556" s="61"/>
      <c r="W556" s="1">
        <f t="shared" si="235"/>
        <v>0</v>
      </c>
      <c r="X556" s="1"/>
      <c r="Y556" s="1"/>
      <c r="Z556" s="1">
        <f>Table110[[#This Row],[Quantity2]]*Table110[[#This Row],[U Cost]]</f>
        <v>0</v>
      </c>
      <c r="AB556" s="1"/>
      <c r="AC556" s="1"/>
      <c r="AD556" s="1">
        <f t="shared" si="236"/>
        <v>0</v>
      </c>
      <c r="AE556" s="1"/>
      <c r="AF556" s="1">
        <f>SUM(Table110[[#This Row],[Total 
Paid]:[Shipping 
Charged]])</f>
        <v>0</v>
      </c>
      <c r="AG556" s="1"/>
      <c r="AH556" s="1"/>
      <c r="AI556" s="1">
        <f t="shared" si="237"/>
        <v>0</v>
      </c>
      <c r="AK556" s="1"/>
      <c r="AL556" s="1"/>
      <c r="AM556" s="1"/>
      <c r="AN556" s="1"/>
      <c r="AP556" s="30"/>
      <c r="AQ556" s="1"/>
      <c r="AR556" s="1">
        <f t="shared" si="218"/>
        <v>0</v>
      </c>
      <c r="AS556" s="1"/>
      <c r="AT556" s="1"/>
      <c r="AU556" s="2">
        <f t="shared" si="239"/>
        <v>0</v>
      </c>
      <c r="AW556" s="1"/>
      <c r="AX556" s="1"/>
      <c r="AY556" s="1"/>
      <c r="AZ556" s="2">
        <f t="shared" si="242"/>
        <v>0</v>
      </c>
      <c r="BA556" s="2">
        <f>SUM(AF556,AH556,-AZ556,-Table110[[#This Row],[Sale Fee]])</f>
        <v>0</v>
      </c>
      <c r="BC556" s="1"/>
      <c r="BD556" s="1"/>
      <c r="BE556" s="1"/>
    </row>
    <row r="557" spans="1:57" x14ac:dyDescent="0.25">
      <c r="A557" s="1"/>
      <c r="B557" s="1"/>
      <c r="E557" s="4"/>
      <c r="F557" s="4"/>
      <c r="Q557" s="1"/>
      <c r="R557" s="1"/>
      <c r="S557" s="1">
        <f t="shared" si="241"/>
        <v>0</v>
      </c>
      <c r="U557" s="61"/>
      <c r="V557" s="61"/>
      <c r="W557" s="1">
        <f t="shared" si="235"/>
        <v>0</v>
      </c>
      <c r="X557" s="1"/>
      <c r="Y557" s="1"/>
      <c r="Z557" s="1">
        <f>Table110[[#This Row],[Quantity2]]*Table110[[#This Row],[U Cost]]</f>
        <v>0</v>
      </c>
      <c r="AB557" s="1"/>
      <c r="AC557" s="1"/>
      <c r="AD557" s="1">
        <f t="shared" si="236"/>
        <v>0</v>
      </c>
      <c r="AE557" s="1"/>
      <c r="AF557" s="1">
        <f>SUM(Table110[[#This Row],[Total 
Paid]:[Shipping 
Charged]])</f>
        <v>0</v>
      </c>
      <c r="AG557" s="1"/>
      <c r="AH557" s="1"/>
      <c r="AI557" s="1">
        <f t="shared" si="237"/>
        <v>0</v>
      </c>
      <c r="AK557" s="1"/>
      <c r="AL557" s="1"/>
      <c r="AM557" s="1"/>
      <c r="AN557" s="1"/>
      <c r="AP557" s="30"/>
      <c r="AQ557" s="1"/>
      <c r="AR557" s="1">
        <f t="shared" si="218"/>
        <v>0</v>
      </c>
      <c r="AS557" s="1"/>
      <c r="AT557" s="1"/>
      <c r="AU557" s="2">
        <f t="shared" si="239"/>
        <v>0</v>
      </c>
      <c r="AW557" s="1"/>
      <c r="AX557" s="1"/>
      <c r="AY557" s="1"/>
      <c r="AZ557" s="2">
        <f t="shared" si="242"/>
        <v>0</v>
      </c>
      <c r="BA557" s="2">
        <f>SUM(AF557,AH557,-AZ557,-Table110[[#This Row],[Sale Fee]])</f>
        <v>0</v>
      </c>
      <c r="BC557" s="1"/>
      <c r="BD557" s="1"/>
      <c r="BE557" s="1"/>
    </row>
    <row r="558" spans="1:57" x14ac:dyDescent="0.25">
      <c r="A558" s="1"/>
      <c r="B558" s="1"/>
      <c r="E558" s="4"/>
      <c r="F558" s="4"/>
      <c r="Q558" s="1"/>
      <c r="R558" s="1"/>
      <c r="S558" s="1">
        <f t="shared" si="241"/>
        <v>0</v>
      </c>
      <c r="U558" s="61"/>
      <c r="V558" s="61"/>
      <c r="W558" s="1">
        <f t="shared" si="235"/>
        <v>0</v>
      </c>
      <c r="X558" s="1"/>
      <c r="Y558" s="1"/>
      <c r="Z558" s="1">
        <f>Table110[[#This Row],[Quantity2]]*Table110[[#This Row],[U Cost]]</f>
        <v>0</v>
      </c>
      <c r="AB558" s="1"/>
      <c r="AC558" s="1"/>
      <c r="AD558" s="1">
        <f t="shared" si="236"/>
        <v>0</v>
      </c>
      <c r="AE558" s="1"/>
      <c r="AF558" s="1">
        <f>SUM(Table110[[#This Row],[Total 
Paid]:[Shipping 
Charged]])</f>
        <v>0</v>
      </c>
      <c r="AG558" s="1"/>
      <c r="AH558" s="1"/>
      <c r="AI558" s="1">
        <f t="shared" si="237"/>
        <v>0</v>
      </c>
      <c r="AK558" s="1"/>
      <c r="AL558" s="1"/>
      <c r="AM558" s="1"/>
      <c r="AN558" s="1"/>
      <c r="AP558" s="30"/>
      <c r="AQ558" s="1"/>
      <c r="AR558" s="1">
        <f t="shared" si="218"/>
        <v>0</v>
      </c>
      <c r="AS558" s="1"/>
      <c r="AT558" s="1"/>
      <c r="AU558" s="2">
        <f t="shared" si="239"/>
        <v>0</v>
      </c>
      <c r="AW558" s="1"/>
      <c r="AX558" s="1"/>
      <c r="AY558" s="1"/>
      <c r="AZ558" s="2">
        <f t="shared" si="242"/>
        <v>0</v>
      </c>
      <c r="BA558" s="2">
        <f>SUM(AF558,AH558,-AZ558,-Table110[[#This Row],[Sale Fee]])</f>
        <v>0</v>
      </c>
      <c r="BC558" s="1"/>
      <c r="BD558" s="1"/>
      <c r="BE558" s="1"/>
    </row>
    <row r="559" spans="1:57" x14ac:dyDescent="0.25">
      <c r="A559" s="1"/>
      <c r="B559" s="1"/>
      <c r="E559" s="4"/>
      <c r="F559" s="4"/>
      <c r="Q559" s="1"/>
      <c r="R559" s="1"/>
      <c r="S559" s="1">
        <f t="shared" si="241"/>
        <v>0</v>
      </c>
      <c r="U559" s="61"/>
      <c r="V559" s="61"/>
      <c r="W559" s="1">
        <f t="shared" si="235"/>
        <v>0</v>
      </c>
      <c r="X559" s="1"/>
      <c r="Y559" s="1"/>
      <c r="Z559" s="1">
        <f>Table110[[#This Row],[Quantity2]]*Table110[[#This Row],[U Cost]]</f>
        <v>0</v>
      </c>
      <c r="AB559" s="1"/>
      <c r="AC559" s="1"/>
      <c r="AD559" s="1">
        <f t="shared" si="236"/>
        <v>0</v>
      </c>
      <c r="AE559" s="1"/>
      <c r="AF559" s="1">
        <f>SUM(Table110[[#This Row],[Total 
Paid]:[Shipping 
Charged]])</f>
        <v>0</v>
      </c>
      <c r="AG559" s="1"/>
      <c r="AH559" s="1"/>
      <c r="AI559" s="1">
        <f t="shared" si="237"/>
        <v>0</v>
      </c>
      <c r="AK559" s="1"/>
      <c r="AL559" s="1"/>
      <c r="AM559" s="1"/>
      <c r="AN559" s="1"/>
      <c r="AP559" s="30"/>
      <c r="AQ559" s="1"/>
      <c r="AR559" s="1">
        <f t="shared" si="218"/>
        <v>0</v>
      </c>
      <c r="AS559" s="1"/>
      <c r="AT559" s="1"/>
      <c r="AU559" s="2">
        <f t="shared" si="239"/>
        <v>0</v>
      </c>
      <c r="AW559" s="1"/>
      <c r="AX559" s="1"/>
      <c r="AY559" s="1"/>
      <c r="AZ559" s="2">
        <f t="shared" si="242"/>
        <v>0</v>
      </c>
      <c r="BA559" s="2">
        <f>SUM(AF559,AH559,-AZ559,-Table110[[#This Row],[Sale Fee]])</f>
        <v>0</v>
      </c>
      <c r="BC559" s="1"/>
      <c r="BD559" s="1"/>
      <c r="BE559" s="1"/>
    </row>
    <row r="560" spans="1:57" x14ac:dyDescent="0.25">
      <c r="A560" s="1"/>
      <c r="B560" s="1"/>
      <c r="E560" s="4"/>
      <c r="F560" s="4"/>
      <c r="Q560" s="1"/>
      <c r="R560" s="1"/>
      <c r="S560" s="1">
        <f t="shared" si="241"/>
        <v>0</v>
      </c>
      <c r="U560" s="61"/>
      <c r="V560" s="61"/>
      <c r="W560" s="1">
        <f t="shared" si="235"/>
        <v>0</v>
      </c>
      <c r="X560" s="1"/>
      <c r="Y560" s="1"/>
      <c r="Z560" s="1">
        <f>Table110[[#This Row],[Quantity2]]*Table110[[#This Row],[U Cost]]</f>
        <v>0</v>
      </c>
      <c r="AB560" s="1"/>
      <c r="AC560" s="1"/>
      <c r="AD560" s="1">
        <f t="shared" si="236"/>
        <v>0</v>
      </c>
      <c r="AE560" s="1"/>
      <c r="AF560" s="1">
        <f>SUM(Table110[[#This Row],[Total 
Paid]:[Shipping 
Charged]])</f>
        <v>0</v>
      </c>
      <c r="AG560" s="1"/>
      <c r="AH560" s="1"/>
      <c r="AI560" s="1">
        <f t="shared" si="237"/>
        <v>0</v>
      </c>
      <c r="AK560" s="1"/>
      <c r="AL560" s="1"/>
      <c r="AM560" s="1"/>
      <c r="AN560" s="1"/>
      <c r="AP560" s="30"/>
      <c r="AQ560" s="1"/>
      <c r="AR560" s="1">
        <f t="shared" si="218"/>
        <v>0</v>
      </c>
      <c r="AS560" s="1"/>
      <c r="AT560" s="1"/>
      <c r="AU560" s="2">
        <f t="shared" si="239"/>
        <v>0</v>
      </c>
      <c r="AW560" s="1"/>
      <c r="AX560" s="1"/>
      <c r="AY560" s="1"/>
      <c r="AZ560" s="2">
        <f t="shared" si="242"/>
        <v>0</v>
      </c>
      <c r="BA560" s="2">
        <f>SUM(AF560,AH560,-AZ560,-Table110[[#This Row],[Sale Fee]])</f>
        <v>0</v>
      </c>
      <c r="BC560" s="1"/>
      <c r="BD560" s="1"/>
      <c r="BE560" s="1"/>
    </row>
    <row r="561" spans="1:57" x14ac:dyDescent="0.25">
      <c r="A561" s="1"/>
      <c r="B561" s="1"/>
      <c r="E561" s="4"/>
      <c r="F561" s="4"/>
      <c r="Q561" s="1"/>
      <c r="R561" s="1"/>
      <c r="S561" s="1">
        <f t="shared" si="241"/>
        <v>0</v>
      </c>
      <c r="U561" s="61"/>
      <c r="V561" s="61"/>
      <c r="W561" s="1">
        <f t="shared" si="235"/>
        <v>0</v>
      </c>
      <c r="X561" s="1"/>
      <c r="Y561" s="1"/>
      <c r="Z561" s="1">
        <f>Table110[[#This Row],[Quantity2]]*Table110[[#This Row],[U Cost]]</f>
        <v>0</v>
      </c>
      <c r="AB561" s="1"/>
      <c r="AC561" s="1"/>
      <c r="AD561" s="1">
        <f t="shared" si="236"/>
        <v>0</v>
      </c>
      <c r="AE561" s="1"/>
      <c r="AF561" s="1">
        <f>SUM(Table110[[#This Row],[Total 
Paid]:[Shipping 
Charged]])</f>
        <v>0</v>
      </c>
      <c r="AG561" s="1"/>
      <c r="AH561" s="1"/>
      <c r="AI561" s="1">
        <f t="shared" si="237"/>
        <v>0</v>
      </c>
      <c r="AK561" s="1"/>
      <c r="AL561" s="1"/>
      <c r="AM561" s="1"/>
      <c r="AN561" s="1"/>
      <c r="AP561" s="30"/>
      <c r="AQ561" s="1"/>
      <c r="AR561" s="1">
        <f t="shared" si="218"/>
        <v>0</v>
      </c>
      <c r="AS561" s="1"/>
      <c r="AT561" s="1"/>
      <c r="AU561" s="2">
        <f t="shared" si="239"/>
        <v>0</v>
      </c>
      <c r="AW561" s="1"/>
      <c r="AX561" s="1"/>
      <c r="AY561" s="1"/>
      <c r="AZ561" s="2">
        <f t="shared" si="242"/>
        <v>0</v>
      </c>
      <c r="BA561" s="2">
        <f>SUM(AF561,AH561,-AZ561,-Table110[[#This Row],[Sale Fee]])</f>
        <v>0</v>
      </c>
      <c r="BC561" s="1"/>
      <c r="BD561" s="1"/>
      <c r="BE561" s="1"/>
    </row>
    <row r="562" spans="1:57" x14ac:dyDescent="0.25">
      <c r="A562" s="1"/>
      <c r="B562" s="1"/>
      <c r="E562" s="4"/>
      <c r="F562" s="4"/>
      <c r="Q562" s="1"/>
      <c r="R562" s="1"/>
      <c r="S562" s="1"/>
      <c r="U562" s="61"/>
      <c r="V562" s="61"/>
      <c r="W562" s="1">
        <f t="shared" si="235"/>
        <v>0</v>
      </c>
      <c r="X562" s="1"/>
      <c r="Y562" s="1"/>
      <c r="Z562" s="1">
        <f>Table110[[#This Row],[Quantity2]]*Table110[[#This Row],[U Cost]]</f>
        <v>0</v>
      </c>
      <c r="AB562" s="1"/>
      <c r="AC562" s="1"/>
      <c r="AD562" s="1">
        <f t="shared" si="236"/>
        <v>0</v>
      </c>
      <c r="AE562" s="1"/>
      <c r="AF562" s="1">
        <f>SUM(Table110[[#This Row],[Total 
Paid]:[Shipping 
Charged]])</f>
        <v>0</v>
      </c>
      <c r="AG562" s="1"/>
      <c r="AH562" s="1"/>
      <c r="AI562" s="1">
        <f t="shared" si="237"/>
        <v>0</v>
      </c>
      <c r="AK562" s="1"/>
      <c r="AL562" s="1"/>
      <c r="AM562" s="1"/>
      <c r="AN562" s="1"/>
      <c r="AP562" s="30">
        <f t="shared" ref="AP562:AP625" si="243">AB562</f>
        <v>0</v>
      </c>
      <c r="AQ562" s="1"/>
      <c r="AR562" s="1">
        <f t="shared" si="218"/>
        <v>0</v>
      </c>
      <c r="AS562" s="1"/>
      <c r="AT562" s="1"/>
      <c r="AU562" s="2">
        <f t="shared" si="239"/>
        <v>0</v>
      </c>
      <c r="AW562" s="1"/>
      <c r="AX562" s="1"/>
      <c r="AY562" s="1"/>
      <c r="AZ562" s="2">
        <f t="shared" si="242"/>
        <v>0</v>
      </c>
      <c r="BA562" s="2">
        <f>SUM(AF562,AH562,-AZ562,-Table110[[#This Row],[Sale Fee]])</f>
        <v>0</v>
      </c>
      <c r="BC562" s="1"/>
      <c r="BD562" s="1"/>
      <c r="BE562" s="1"/>
    </row>
    <row r="563" spans="1:57" x14ac:dyDescent="0.25">
      <c r="A563" s="1"/>
      <c r="B563" s="1"/>
      <c r="E563" s="4"/>
      <c r="F563" s="4"/>
      <c r="Q563" s="1"/>
      <c r="R563" s="1"/>
      <c r="S563" s="1"/>
      <c r="U563" s="61"/>
      <c r="V563" s="61"/>
      <c r="W563" s="1">
        <f t="shared" si="235"/>
        <v>0</v>
      </c>
      <c r="X563" s="1"/>
      <c r="Y563" s="1"/>
      <c r="Z563" s="1">
        <f>Table110[[#This Row],[Quantity2]]*Table110[[#This Row],[U Cost]]</f>
        <v>0</v>
      </c>
      <c r="AB563" s="1"/>
      <c r="AC563" s="1"/>
      <c r="AD563" s="1">
        <f t="shared" si="236"/>
        <v>0</v>
      </c>
      <c r="AE563" s="1"/>
      <c r="AF563" s="1">
        <f>SUM(Table110[[#This Row],[Total 
Paid]:[Shipping 
Charged]])</f>
        <v>0</v>
      </c>
      <c r="AG563" s="1"/>
      <c r="AH563" s="1"/>
      <c r="AI563" s="1">
        <f t="shared" si="237"/>
        <v>0</v>
      </c>
      <c r="AK563" s="1"/>
      <c r="AL563" s="1"/>
      <c r="AM563" s="1"/>
      <c r="AN563" s="1"/>
      <c r="AP563" s="30">
        <f t="shared" si="243"/>
        <v>0</v>
      </c>
      <c r="AQ563" s="1"/>
      <c r="AR563" s="1">
        <f t="shared" si="218"/>
        <v>0</v>
      </c>
      <c r="AS563" s="1"/>
      <c r="AT563" s="1"/>
      <c r="AU563" s="2">
        <f t="shared" si="239"/>
        <v>0</v>
      </c>
      <c r="AW563" s="1"/>
      <c r="AX563" s="1"/>
      <c r="AY563" s="1"/>
      <c r="AZ563" s="2">
        <f t="shared" si="242"/>
        <v>0</v>
      </c>
      <c r="BA563" s="2">
        <f>SUM(AF563,AH563,-AZ563,-Table110[[#This Row],[Sale Fee]])</f>
        <v>0</v>
      </c>
      <c r="BC563" s="1"/>
      <c r="BD563" s="1"/>
      <c r="BE563" s="1"/>
    </row>
    <row r="564" spans="1:57" x14ac:dyDescent="0.25">
      <c r="A564" s="1"/>
      <c r="B564" s="1"/>
      <c r="E564" s="4"/>
      <c r="F564" s="4"/>
      <c r="Q564" s="1"/>
      <c r="R564" s="1"/>
      <c r="S564" s="1"/>
      <c r="U564" s="61"/>
      <c r="V564" s="61"/>
      <c r="W564" s="1">
        <f t="shared" si="235"/>
        <v>0</v>
      </c>
      <c r="X564" s="1"/>
      <c r="Y564" s="1"/>
      <c r="Z564" s="1">
        <f>Table110[[#This Row],[Quantity2]]*Table110[[#This Row],[U Cost]]</f>
        <v>0</v>
      </c>
      <c r="AB564" s="1"/>
      <c r="AC564" s="1"/>
      <c r="AD564" s="1">
        <f t="shared" si="236"/>
        <v>0</v>
      </c>
      <c r="AE564" s="1"/>
      <c r="AF564" s="1">
        <f>SUM(Table110[[#This Row],[Total 
Paid]:[Shipping 
Charged]])</f>
        <v>0</v>
      </c>
      <c r="AG564" s="1"/>
      <c r="AH564" s="1"/>
      <c r="AI564" s="1">
        <f t="shared" si="237"/>
        <v>0</v>
      </c>
      <c r="AK564" s="1"/>
      <c r="AL564" s="1"/>
      <c r="AM564" s="1"/>
      <c r="AN564" s="1"/>
      <c r="AP564" s="30">
        <f t="shared" si="243"/>
        <v>0</v>
      </c>
      <c r="AQ564" s="1"/>
      <c r="AR564" s="1">
        <f t="shared" si="218"/>
        <v>0</v>
      </c>
      <c r="AS564" s="1"/>
      <c r="AT564" s="1"/>
      <c r="AU564" s="2">
        <f t="shared" si="239"/>
        <v>0</v>
      </c>
      <c r="AW564" s="1"/>
      <c r="AX564" s="1"/>
      <c r="AY564" s="1"/>
      <c r="AZ564" s="2">
        <f t="shared" si="242"/>
        <v>0</v>
      </c>
      <c r="BA564" s="2">
        <f>SUM(AF564,AH564,-AZ564,-Table110[[#This Row],[Sale Fee]])</f>
        <v>0</v>
      </c>
      <c r="BC564" s="1"/>
      <c r="BD564" s="1"/>
      <c r="BE564" s="1"/>
    </row>
    <row r="565" spans="1:57" x14ac:dyDescent="0.25">
      <c r="A565" s="1"/>
      <c r="B565" s="1"/>
      <c r="E565" s="4"/>
      <c r="F565" s="4"/>
      <c r="Q565" s="1"/>
      <c r="R565" s="1"/>
      <c r="S565" s="1"/>
      <c r="U565" s="61"/>
      <c r="V565" s="61"/>
      <c r="W565" s="1">
        <f t="shared" si="235"/>
        <v>0</v>
      </c>
      <c r="X565" s="1"/>
      <c r="Y565" s="1"/>
      <c r="Z565" s="1">
        <f>Table110[[#This Row],[Quantity2]]*Table110[[#This Row],[U Cost]]</f>
        <v>0</v>
      </c>
      <c r="AB565" s="1"/>
      <c r="AC565" s="1"/>
      <c r="AD565" s="1">
        <f t="shared" si="236"/>
        <v>0</v>
      </c>
      <c r="AE565" s="1"/>
      <c r="AF565" s="1">
        <f>SUM(Table110[[#This Row],[Total 
Paid]:[Shipping 
Charged]])</f>
        <v>0</v>
      </c>
      <c r="AG565" s="1"/>
      <c r="AH565" s="1"/>
      <c r="AI565" s="1">
        <f t="shared" si="237"/>
        <v>0</v>
      </c>
      <c r="AK565" s="1"/>
      <c r="AL565" s="1"/>
      <c r="AM565" s="1"/>
      <c r="AN565" s="1"/>
      <c r="AP565" s="30">
        <f t="shared" si="243"/>
        <v>0</v>
      </c>
      <c r="AQ565" s="1"/>
      <c r="AR565" s="1">
        <f t="shared" si="218"/>
        <v>0</v>
      </c>
      <c r="AS565" s="1"/>
      <c r="AT565" s="1"/>
      <c r="AU565" s="2">
        <f t="shared" si="239"/>
        <v>0</v>
      </c>
      <c r="AW565" s="1"/>
      <c r="AX565" s="1"/>
      <c r="AY565" s="1"/>
      <c r="AZ565" s="2">
        <f t="shared" si="242"/>
        <v>0</v>
      </c>
      <c r="BA565" s="2">
        <f>SUM(AF565,AH565,-AZ565,-Table110[[#This Row],[Sale Fee]])</f>
        <v>0</v>
      </c>
      <c r="BC565" s="1"/>
      <c r="BD565" s="1"/>
      <c r="BE565" s="1"/>
    </row>
    <row r="566" spans="1:57" x14ac:dyDescent="0.25">
      <c r="A566" s="1"/>
      <c r="B566" s="1"/>
      <c r="E566" s="4"/>
      <c r="F566" s="4"/>
      <c r="Q566" s="1"/>
      <c r="R566" s="1"/>
      <c r="S566" s="1"/>
      <c r="U566" s="61"/>
      <c r="V566" s="61"/>
      <c r="W566" s="1">
        <f t="shared" si="235"/>
        <v>0</v>
      </c>
      <c r="X566" s="1"/>
      <c r="Y566" s="1"/>
      <c r="Z566" s="1">
        <f>Table110[[#This Row],[Quantity2]]*Table110[[#This Row],[U Cost]]</f>
        <v>0</v>
      </c>
      <c r="AB566" s="1"/>
      <c r="AC566" s="1"/>
      <c r="AD566" s="1">
        <f t="shared" si="236"/>
        <v>0</v>
      </c>
      <c r="AE566" s="1"/>
      <c r="AF566" s="1">
        <f>SUM(Table110[[#This Row],[Total 
Paid]:[Shipping 
Charged]])</f>
        <v>0</v>
      </c>
      <c r="AG566" s="1"/>
      <c r="AH566" s="1"/>
      <c r="AI566" s="1">
        <f t="shared" si="237"/>
        <v>0</v>
      </c>
      <c r="AK566" s="1"/>
      <c r="AL566" s="1"/>
      <c r="AM566" s="1"/>
      <c r="AN566" s="1"/>
      <c r="AP566" s="30">
        <f t="shared" si="243"/>
        <v>0</v>
      </c>
      <c r="AQ566" s="1"/>
      <c r="AR566" s="1">
        <f t="shared" si="218"/>
        <v>0</v>
      </c>
      <c r="AS566" s="1"/>
      <c r="AT566" s="1"/>
      <c r="AU566" s="2">
        <f t="shared" si="239"/>
        <v>0</v>
      </c>
      <c r="AW566" s="1"/>
      <c r="AX566" s="1"/>
      <c r="AY566" s="1"/>
      <c r="AZ566" s="2">
        <f t="shared" si="242"/>
        <v>0</v>
      </c>
      <c r="BA566" s="2">
        <f>SUM(AF566,AH566,-AZ566,-Table110[[#This Row],[Sale Fee]])</f>
        <v>0</v>
      </c>
      <c r="BC566" s="1"/>
      <c r="BD566" s="1"/>
      <c r="BE566" s="1"/>
    </row>
    <row r="567" spans="1:57" x14ac:dyDescent="0.25">
      <c r="A567" s="1"/>
      <c r="B567" s="1"/>
      <c r="E567" s="4"/>
      <c r="F567" s="4"/>
      <c r="Q567" s="1"/>
      <c r="R567" s="1"/>
      <c r="S567" s="1"/>
      <c r="U567" s="61"/>
      <c r="V567" s="61"/>
      <c r="W567" s="1">
        <f t="shared" ref="W567:W630" si="244">U567*V567</f>
        <v>0</v>
      </c>
      <c r="X567" s="1"/>
      <c r="Y567" s="1"/>
      <c r="Z567" s="1">
        <f>Table110[[#This Row],[Quantity2]]*Table110[[#This Row],[U Cost]]</f>
        <v>0</v>
      </c>
      <c r="AB567" s="1"/>
      <c r="AC567" s="1"/>
      <c r="AD567" s="1">
        <f t="shared" ref="AD567:AD630" si="245">AC567*AB567</f>
        <v>0</v>
      </c>
      <c r="AE567" s="1"/>
      <c r="AF567" s="1">
        <f>SUM(Table110[[#This Row],[Total 
Paid]:[Shipping 
Charged]])</f>
        <v>0</v>
      </c>
      <c r="AG567" s="1"/>
      <c r="AH567" s="1"/>
      <c r="AI567" s="1">
        <f t="shared" ref="AI567:AI630" si="246">SUM(AF567,AG567,AH567)</f>
        <v>0</v>
      </c>
      <c r="AK567" s="1"/>
      <c r="AL567" s="1"/>
      <c r="AM567" s="1"/>
      <c r="AN567" s="1"/>
      <c r="AP567" s="30">
        <f t="shared" si="243"/>
        <v>0</v>
      </c>
      <c r="AQ567" s="1"/>
      <c r="AR567" s="1">
        <f t="shared" si="218"/>
        <v>0</v>
      </c>
      <c r="AS567" s="1"/>
      <c r="AT567" s="1"/>
      <c r="AU567" s="2">
        <f t="shared" ref="AU567:AU630" si="247">SUM(AR567:AT567)</f>
        <v>0</v>
      </c>
      <c r="AW567" s="1"/>
      <c r="AX567" s="1"/>
      <c r="AY567" s="1"/>
      <c r="AZ567" s="2">
        <f t="shared" si="242"/>
        <v>0</v>
      </c>
      <c r="BA567" s="2">
        <f>SUM(AF567,AH567,-AZ567,-Table110[[#This Row],[Sale Fee]])</f>
        <v>0</v>
      </c>
      <c r="BC567" s="1"/>
      <c r="BD567" s="1"/>
      <c r="BE567" s="1"/>
    </row>
    <row r="568" spans="1:57" x14ac:dyDescent="0.25">
      <c r="A568" s="1"/>
      <c r="B568" s="1"/>
      <c r="E568" s="4"/>
      <c r="F568" s="4"/>
      <c r="Q568" s="1"/>
      <c r="R568" s="1"/>
      <c r="S568" s="1"/>
      <c r="U568" s="61"/>
      <c r="V568" s="61"/>
      <c r="W568" s="1">
        <f t="shared" si="244"/>
        <v>0</v>
      </c>
      <c r="X568" s="1"/>
      <c r="Y568" s="1"/>
      <c r="Z568" s="1">
        <f>Table110[[#This Row],[Quantity2]]*Table110[[#This Row],[U Cost]]</f>
        <v>0</v>
      </c>
      <c r="AB568" s="1"/>
      <c r="AC568" s="1"/>
      <c r="AD568" s="1">
        <f t="shared" si="245"/>
        <v>0</v>
      </c>
      <c r="AE568" s="1"/>
      <c r="AF568" s="1">
        <f>SUM(Table110[[#This Row],[Total 
Paid]:[Shipping 
Charged]])</f>
        <v>0</v>
      </c>
      <c r="AG568" s="1"/>
      <c r="AH568" s="1"/>
      <c r="AI568" s="1">
        <f t="shared" si="246"/>
        <v>0</v>
      </c>
      <c r="AK568" s="1"/>
      <c r="AL568" s="1"/>
      <c r="AM568" s="1"/>
      <c r="AN568" s="1"/>
      <c r="AP568" s="30">
        <f t="shared" si="243"/>
        <v>0</v>
      </c>
      <c r="AQ568" s="1"/>
      <c r="AR568" s="1">
        <f t="shared" si="218"/>
        <v>0</v>
      </c>
      <c r="AS568" s="1"/>
      <c r="AT568" s="1"/>
      <c r="AU568" s="2">
        <f t="shared" si="247"/>
        <v>0</v>
      </c>
      <c r="AW568" s="1"/>
      <c r="AX568" s="1"/>
      <c r="AY568" s="1"/>
      <c r="AZ568" s="2">
        <f t="shared" si="242"/>
        <v>0</v>
      </c>
      <c r="BA568" s="2">
        <f>SUM(AF568,AH568,-AZ568,-Table110[[#This Row],[Sale Fee]])</f>
        <v>0</v>
      </c>
      <c r="BC568" s="1"/>
      <c r="BD568" s="1"/>
      <c r="BE568" s="1"/>
    </row>
    <row r="569" spans="1:57" x14ac:dyDescent="0.25">
      <c r="A569" s="1"/>
      <c r="B569" s="1"/>
      <c r="Q569" s="1"/>
      <c r="R569" s="1"/>
      <c r="S569" s="1"/>
      <c r="U569" s="61"/>
      <c r="V569" s="61"/>
      <c r="W569" s="1">
        <f t="shared" si="244"/>
        <v>0</v>
      </c>
      <c r="X569" s="1"/>
      <c r="Y569" s="1"/>
      <c r="Z569" s="1">
        <f>Table110[[#This Row],[Quantity2]]*Table110[[#This Row],[U Cost]]</f>
        <v>0</v>
      </c>
      <c r="AB569" s="1"/>
      <c r="AC569" s="1"/>
      <c r="AD569" s="1">
        <f t="shared" si="245"/>
        <v>0</v>
      </c>
      <c r="AE569" s="1"/>
      <c r="AF569" s="1">
        <f>SUM(Table110[[#This Row],[Total 
Paid]:[Shipping 
Charged]])</f>
        <v>0</v>
      </c>
      <c r="AG569" s="1"/>
      <c r="AH569" s="1"/>
      <c r="AI569" s="1">
        <f t="shared" si="246"/>
        <v>0</v>
      </c>
      <c r="AK569" s="1"/>
      <c r="AL569" s="1"/>
      <c r="AM569" s="1"/>
      <c r="AN569" s="1"/>
      <c r="AP569" s="30">
        <f t="shared" si="243"/>
        <v>0</v>
      </c>
      <c r="AQ569" s="1"/>
      <c r="AR569" s="1">
        <f t="shared" si="218"/>
        <v>0</v>
      </c>
      <c r="AS569" s="1"/>
      <c r="AT569" s="1"/>
      <c r="AU569" s="2">
        <f t="shared" si="247"/>
        <v>0</v>
      </c>
      <c r="AW569" s="1"/>
      <c r="AX569" s="1"/>
      <c r="AY569" s="1"/>
      <c r="AZ569" s="2">
        <f t="shared" si="242"/>
        <v>0</v>
      </c>
      <c r="BA569" s="2">
        <f>SUM(AF569,AH569,-AZ569,-Table110[[#This Row],[Sale Fee]])</f>
        <v>0</v>
      </c>
      <c r="BC569" s="1"/>
      <c r="BD569" s="1"/>
      <c r="BE569" s="1"/>
    </row>
    <row r="570" spans="1:57" x14ac:dyDescent="0.25">
      <c r="A570" s="1"/>
      <c r="B570" s="1"/>
      <c r="E570" s="4"/>
      <c r="F570" s="4"/>
      <c r="Q570" s="1"/>
      <c r="R570" s="1"/>
      <c r="S570" s="1"/>
      <c r="U570" s="61"/>
      <c r="V570" s="61"/>
      <c r="W570" s="1">
        <f t="shared" si="244"/>
        <v>0</v>
      </c>
      <c r="X570" s="1"/>
      <c r="Y570" s="1"/>
      <c r="Z570" s="1">
        <f>Table110[[#This Row],[Quantity2]]*Table110[[#This Row],[U Cost]]</f>
        <v>0</v>
      </c>
      <c r="AB570" s="1"/>
      <c r="AC570" s="1"/>
      <c r="AD570" s="1">
        <f t="shared" si="245"/>
        <v>0</v>
      </c>
      <c r="AE570" s="1"/>
      <c r="AF570" s="1">
        <f>SUM(Table110[[#This Row],[Total 
Paid]:[Shipping 
Charged]])</f>
        <v>0</v>
      </c>
      <c r="AG570" s="1"/>
      <c r="AH570" s="1"/>
      <c r="AI570" s="1">
        <f t="shared" si="246"/>
        <v>0</v>
      </c>
      <c r="AK570" s="1"/>
      <c r="AL570" s="1"/>
      <c r="AM570" s="1"/>
      <c r="AN570" s="1"/>
      <c r="AP570" s="30">
        <f t="shared" si="243"/>
        <v>0</v>
      </c>
      <c r="AQ570" s="1"/>
      <c r="AR570" s="1">
        <f t="shared" si="218"/>
        <v>0</v>
      </c>
      <c r="AS570" s="1"/>
      <c r="AT570" s="1"/>
      <c r="AU570" s="2">
        <f t="shared" si="247"/>
        <v>0</v>
      </c>
      <c r="AW570" s="1"/>
      <c r="AX570" s="1"/>
      <c r="AY570" s="1"/>
      <c r="AZ570" s="2">
        <f t="shared" si="242"/>
        <v>0</v>
      </c>
      <c r="BA570" s="2">
        <f>SUM(AF570,AH570,-AZ570,-Table110[[#This Row],[Sale Fee]])</f>
        <v>0</v>
      </c>
      <c r="BC570" s="1"/>
      <c r="BD570" s="1"/>
      <c r="BE570" s="1"/>
    </row>
    <row r="571" spans="1:57" x14ac:dyDescent="0.25">
      <c r="A571" s="1"/>
      <c r="B571" s="1"/>
      <c r="E571" s="4"/>
      <c r="F571" s="4"/>
      <c r="Q571" s="1"/>
      <c r="R571" s="1"/>
      <c r="S571" s="1"/>
      <c r="U571" s="61"/>
      <c r="V571" s="61"/>
      <c r="W571" s="1">
        <f t="shared" si="244"/>
        <v>0</v>
      </c>
      <c r="X571" s="1"/>
      <c r="Y571" s="1"/>
      <c r="Z571" s="1">
        <f>Table110[[#This Row],[Quantity2]]*Table110[[#This Row],[U Cost]]</f>
        <v>0</v>
      </c>
      <c r="AB571" s="1"/>
      <c r="AC571" s="1"/>
      <c r="AD571" s="1">
        <f t="shared" si="245"/>
        <v>0</v>
      </c>
      <c r="AE571" s="1"/>
      <c r="AF571" s="1">
        <f>SUM(Table110[[#This Row],[Total 
Paid]:[Shipping 
Charged]])</f>
        <v>0</v>
      </c>
      <c r="AG571" s="1"/>
      <c r="AH571" s="1"/>
      <c r="AI571" s="1">
        <f t="shared" si="246"/>
        <v>0</v>
      </c>
      <c r="AK571" s="1"/>
      <c r="AL571" s="1"/>
      <c r="AM571" s="1"/>
      <c r="AN571" s="1"/>
      <c r="AP571" s="30">
        <f t="shared" si="243"/>
        <v>0</v>
      </c>
      <c r="AQ571" s="1"/>
      <c r="AR571" s="1">
        <f t="shared" si="218"/>
        <v>0</v>
      </c>
      <c r="AS571" s="1"/>
      <c r="AT571" s="1"/>
      <c r="AU571" s="2">
        <f t="shared" si="247"/>
        <v>0</v>
      </c>
      <c r="AW571" s="1"/>
      <c r="AX571" s="1"/>
      <c r="AY571" s="1"/>
      <c r="AZ571" s="2">
        <f t="shared" si="242"/>
        <v>0</v>
      </c>
      <c r="BA571" s="2">
        <f>SUM(AF571,AH571,-AZ571,-Table110[[#This Row],[Sale Fee]])</f>
        <v>0</v>
      </c>
      <c r="BC571" s="1"/>
      <c r="BD571" s="1"/>
      <c r="BE571" s="1"/>
    </row>
    <row r="572" spans="1:57" x14ac:dyDescent="0.25">
      <c r="A572" s="1"/>
      <c r="B572" s="1"/>
      <c r="E572" s="4"/>
      <c r="F572" s="4"/>
      <c r="Q572" s="1"/>
      <c r="R572" s="1"/>
      <c r="S572" s="1"/>
      <c r="U572" s="61"/>
      <c r="V572" s="61"/>
      <c r="W572" s="1">
        <f t="shared" si="244"/>
        <v>0</v>
      </c>
      <c r="X572" s="1"/>
      <c r="Y572" s="1"/>
      <c r="Z572" s="1">
        <f>Table110[[#This Row],[Quantity2]]*Table110[[#This Row],[U Cost]]</f>
        <v>0</v>
      </c>
      <c r="AB572" s="1"/>
      <c r="AC572" s="1"/>
      <c r="AD572" s="1">
        <f t="shared" si="245"/>
        <v>0</v>
      </c>
      <c r="AE572" s="1"/>
      <c r="AF572" s="1">
        <f>SUM(Table110[[#This Row],[Total 
Paid]:[Shipping 
Charged]])</f>
        <v>0</v>
      </c>
      <c r="AG572" s="1"/>
      <c r="AH572" s="1"/>
      <c r="AI572" s="1">
        <f t="shared" si="246"/>
        <v>0</v>
      </c>
      <c r="AK572" s="1"/>
      <c r="AL572" s="1"/>
      <c r="AM572" s="1"/>
      <c r="AN572" s="1"/>
      <c r="AP572" s="30">
        <f t="shared" si="243"/>
        <v>0</v>
      </c>
      <c r="AQ572" s="1"/>
      <c r="AR572" s="1">
        <f t="shared" si="218"/>
        <v>0</v>
      </c>
      <c r="AS572" s="1"/>
      <c r="AT572" s="1"/>
      <c r="AU572" s="2">
        <f t="shared" si="247"/>
        <v>0</v>
      </c>
      <c r="AW572" s="1"/>
      <c r="AX572" s="1"/>
      <c r="AY572" s="1"/>
      <c r="AZ572" s="2">
        <f t="shared" si="242"/>
        <v>0</v>
      </c>
      <c r="BA572" s="2">
        <f>SUM(AF572,AH572,-AZ572,-Table110[[#This Row],[Sale Fee]])</f>
        <v>0</v>
      </c>
      <c r="BC572" s="1"/>
      <c r="BD572" s="1"/>
      <c r="BE572" s="1"/>
    </row>
    <row r="573" spans="1:57" x14ac:dyDescent="0.25">
      <c r="A573" s="1"/>
      <c r="B573" s="1"/>
      <c r="E573" s="4"/>
      <c r="F573" s="4"/>
      <c r="Q573" s="1"/>
      <c r="R573" s="1"/>
      <c r="S573" s="1"/>
      <c r="U573" s="61"/>
      <c r="V573" s="61"/>
      <c r="W573" s="1">
        <f t="shared" si="244"/>
        <v>0</v>
      </c>
      <c r="X573" s="1"/>
      <c r="Y573" s="1"/>
      <c r="Z573" s="1">
        <f>Table110[[#This Row],[Quantity2]]*Table110[[#This Row],[U Cost]]</f>
        <v>0</v>
      </c>
      <c r="AB573" s="1"/>
      <c r="AC573" s="1"/>
      <c r="AD573" s="1">
        <f t="shared" si="245"/>
        <v>0</v>
      </c>
      <c r="AE573" s="1"/>
      <c r="AF573" s="1">
        <f>SUM(Table110[[#This Row],[Total 
Paid]:[Shipping 
Charged]])</f>
        <v>0</v>
      </c>
      <c r="AG573" s="1"/>
      <c r="AH573" s="1"/>
      <c r="AI573" s="1">
        <f t="shared" si="246"/>
        <v>0</v>
      </c>
      <c r="AK573" s="1"/>
      <c r="AL573" s="1"/>
      <c r="AM573" s="1"/>
      <c r="AN573" s="1"/>
      <c r="AP573" s="30">
        <f t="shared" si="243"/>
        <v>0</v>
      </c>
      <c r="AQ573" s="1"/>
      <c r="AR573" s="1">
        <f t="shared" si="218"/>
        <v>0</v>
      </c>
      <c r="AS573" s="1"/>
      <c r="AT573" s="1"/>
      <c r="AU573" s="2">
        <f t="shared" si="247"/>
        <v>0</v>
      </c>
      <c r="AW573" s="1"/>
      <c r="AX573" s="1"/>
      <c r="AY573" s="1"/>
      <c r="AZ573" s="2">
        <f t="shared" si="242"/>
        <v>0</v>
      </c>
      <c r="BA573" s="2">
        <f>SUM(AF573,AH573,-AZ573,-Table110[[#This Row],[Sale Fee]])</f>
        <v>0</v>
      </c>
      <c r="BC573" s="1"/>
      <c r="BD573" s="1"/>
      <c r="BE573" s="1"/>
    </row>
    <row r="574" spans="1:57" x14ac:dyDescent="0.25">
      <c r="A574" s="1"/>
      <c r="B574" s="1"/>
      <c r="E574" s="4"/>
      <c r="F574" s="4"/>
      <c r="Q574" s="1"/>
      <c r="R574" s="1"/>
      <c r="S574" s="1"/>
      <c r="U574" s="61"/>
      <c r="V574" s="61"/>
      <c r="W574" s="1">
        <f t="shared" si="244"/>
        <v>0</v>
      </c>
      <c r="X574" s="1"/>
      <c r="Y574" s="1"/>
      <c r="Z574" s="1">
        <f>Table110[[#This Row],[Quantity2]]*Table110[[#This Row],[U Cost]]</f>
        <v>0</v>
      </c>
      <c r="AB574" s="1"/>
      <c r="AC574" s="1"/>
      <c r="AD574" s="1">
        <f t="shared" si="245"/>
        <v>0</v>
      </c>
      <c r="AE574" s="1"/>
      <c r="AF574" s="1">
        <f>SUM(Table110[[#This Row],[Total 
Paid]:[Shipping 
Charged]])</f>
        <v>0</v>
      </c>
      <c r="AG574" s="1"/>
      <c r="AH574" s="1"/>
      <c r="AI574" s="1">
        <f t="shared" si="246"/>
        <v>0</v>
      </c>
      <c r="AK574" s="1"/>
      <c r="AL574" s="1"/>
      <c r="AM574" s="1"/>
      <c r="AN574" s="1"/>
      <c r="AP574" s="30">
        <f t="shared" si="243"/>
        <v>0</v>
      </c>
      <c r="AQ574" s="1"/>
      <c r="AR574" s="1">
        <f t="shared" si="218"/>
        <v>0</v>
      </c>
      <c r="AS574" s="1"/>
      <c r="AT574" s="1"/>
      <c r="AU574" s="2">
        <f t="shared" si="247"/>
        <v>0</v>
      </c>
      <c r="AW574" s="1"/>
      <c r="AX574" s="1"/>
      <c r="AY574" s="1"/>
      <c r="AZ574" s="2">
        <f t="shared" si="242"/>
        <v>0</v>
      </c>
      <c r="BA574" s="2">
        <f>SUM(AF574,AH574,-AZ574,-Table110[[#This Row],[Sale Fee]])</f>
        <v>0</v>
      </c>
      <c r="BC574" s="1"/>
      <c r="BD574" s="1"/>
      <c r="BE574" s="1"/>
    </row>
    <row r="575" spans="1:57" x14ac:dyDescent="0.25">
      <c r="A575" s="1"/>
      <c r="B575" s="1"/>
      <c r="E575" s="4"/>
      <c r="F575" s="4"/>
      <c r="Q575" s="1"/>
      <c r="R575" s="1"/>
      <c r="S575" s="1"/>
      <c r="U575" s="61"/>
      <c r="V575" s="61"/>
      <c r="W575" s="1">
        <f t="shared" si="244"/>
        <v>0</v>
      </c>
      <c r="X575" s="1"/>
      <c r="Y575" s="1"/>
      <c r="Z575" s="1">
        <f>Table110[[#This Row],[Quantity2]]*Table110[[#This Row],[U Cost]]</f>
        <v>0</v>
      </c>
      <c r="AB575" s="1"/>
      <c r="AC575" s="1"/>
      <c r="AD575" s="1">
        <f t="shared" si="245"/>
        <v>0</v>
      </c>
      <c r="AE575" s="1"/>
      <c r="AF575" s="1">
        <f>SUM(Table110[[#This Row],[Total 
Paid]:[Shipping 
Charged]])</f>
        <v>0</v>
      </c>
      <c r="AG575" s="1"/>
      <c r="AH575" s="1"/>
      <c r="AI575" s="1">
        <f t="shared" si="246"/>
        <v>0</v>
      </c>
      <c r="AK575" s="1"/>
      <c r="AL575" s="1"/>
      <c r="AM575" s="1"/>
      <c r="AN575" s="1"/>
      <c r="AP575" s="30">
        <f t="shared" si="243"/>
        <v>0</v>
      </c>
      <c r="AQ575" s="1"/>
      <c r="AR575" s="1">
        <f t="shared" si="218"/>
        <v>0</v>
      </c>
      <c r="AS575" s="1"/>
      <c r="AT575" s="1"/>
      <c r="AU575" s="2">
        <f t="shared" si="247"/>
        <v>0</v>
      </c>
      <c r="AW575" s="1"/>
      <c r="AX575" s="1"/>
      <c r="AY575" s="1"/>
      <c r="AZ575" s="2">
        <f t="shared" si="242"/>
        <v>0</v>
      </c>
      <c r="BA575" s="2">
        <f>SUM(AF575,AH575,-AZ575,-Table110[[#This Row],[Sale Fee]])</f>
        <v>0</v>
      </c>
      <c r="BC575" s="1"/>
      <c r="BD575" s="1"/>
      <c r="BE575" s="1"/>
    </row>
    <row r="576" spans="1:57" x14ac:dyDescent="0.25">
      <c r="A576" s="1"/>
      <c r="B576" s="1"/>
      <c r="E576" s="4"/>
      <c r="F576" s="4"/>
      <c r="Q576" s="1"/>
      <c r="R576" s="1"/>
      <c r="S576" s="1"/>
      <c r="U576" s="61"/>
      <c r="V576" s="61"/>
      <c r="W576" s="1">
        <f t="shared" si="244"/>
        <v>0</v>
      </c>
      <c r="X576" s="1"/>
      <c r="Y576" s="1"/>
      <c r="Z576" s="1">
        <f>Table110[[#This Row],[Quantity2]]*Table110[[#This Row],[U Cost]]</f>
        <v>0</v>
      </c>
      <c r="AB576" s="1"/>
      <c r="AC576" s="1"/>
      <c r="AD576" s="1">
        <f t="shared" si="245"/>
        <v>0</v>
      </c>
      <c r="AE576" s="1"/>
      <c r="AF576" s="1">
        <f>SUM(Table110[[#This Row],[Total 
Paid]:[Shipping 
Charged]])</f>
        <v>0</v>
      </c>
      <c r="AG576" s="1"/>
      <c r="AH576" s="1"/>
      <c r="AI576" s="1">
        <f t="shared" si="246"/>
        <v>0</v>
      </c>
      <c r="AK576" s="1"/>
      <c r="AL576" s="1"/>
      <c r="AM576" s="1"/>
      <c r="AN576" s="1"/>
      <c r="AP576" s="30">
        <f t="shared" si="243"/>
        <v>0</v>
      </c>
      <c r="AQ576" s="1"/>
      <c r="AR576" s="1">
        <f t="shared" si="218"/>
        <v>0</v>
      </c>
      <c r="AS576" s="1"/>
      <c r="AT576" s="1"/>
      <c r="AU576" s="2">
        <f t="shared" si="247"/>
        <v>0</v>
      </c>
      <c r="AW576" s="1"/>
      <c r="AX576" s="1"/>
      <c r="AY576" s="1"/>
      <c r="AZ576" s="2">
        <f t="shared" si="242"/>
        <v>0</v>
      </c>
      <c r="BA576" s="2">
        <f>SUM(AF576,AH576,-AZ576,-Table110[[#This Row],[Sale Fee]])</f>
        <v>0</v>
      </c>
      <c r="BC576" s="1"/>
      <c r="BD576" s="1"/>
      <c r="BE576" s="1"/>
    </row>
    <row r="577" spans="1:57" x14ac:dyDescent="0.25">
      <c r="A577" s="1"/>
      <c r="B577" s="1"/>
      <c r="E577" s="4"/>
      <c r="F577" s="4"/>
      <c r="Q577" s="1"/>
      <c r="R577" s="1"/>
      <c r="S577" s="1"/>
      <c r="U577" s="61"/>
      <c r="V577" s="61"/>
      <c r="W577" s="1">
        <f t="shared" si="244"/>
        <v>0</v>
      </c>
      <c r="X577" s="1"/>
      <c r="Y577" s="1"/>
      <c r="Z577" s="1">
        <f>Table110[[#This Row],[Quantity2]]*Table110[[#This Row],[U Cost]]</f>
        <v>0</v>
      </c>
      <c r="AB577" s="1"/>
      <c r="AC577" s="1"/>
      <c r="AD577" s="1">
        <f t="shared" si="245"/>
        <v>0</v>
      </c>
      <c r="AE577" s="1"/>
      <c r="AF577" s="1">
        <f>SUM(Table110[[#This Row],[Total 
Paid]:[Shipping 
Charged]])</f>
        <v>0</v>
      </c>
      <c r="AG577" s="1"/>
      <c r="AH577" s="1"/>
      <c r="AI577" s="1">
        <f t="shared" si="246"/>
        <v>0</v>
      </c>
      <c r="AK577" s="1"/>
      <c r="AL577" s="1"/>
      <c r="AM577" s="1"/>
      <c r="AN577" s="1"/>
      <c r="AP577" s="30">
        <f t="shared" si="243"/>
        <v>0</v>
      </c>
      <c r="AQ577" s="1"/>
      <c r="AR577" s="1">
        <f t="shared" si="218"/>
        <v>0</v>
      </c>
      <c r="AS577" s="1"/>
      <c r="AT577" s="1"/>
      <c r="AU577" s="2">
        <f t="shared" si="247"/>
        <v>0</v>
      </c>
      <c r="AW577" s="1"/>
      <c r="AX577" s="1"/>
      <c r="AY577" s="1"/>
      <c r="AZ577" s="2">
        <f t="shared" si="242"/>
        <v>0</v>
      </c>
      <c r="BA577" s="2">
        <f>SUM(AF577,AH577,-AZ577,-Table110[[#This Row],[Sale Fee]])</f>
        <v>0</v>
      </c>
      <c r="BC577" s="1"/>
      <c r="BD577" s="1"/>
      <c r="BE577" s="1"/>
    </row>
    <row r="578" spans="1:57" x14ac:dyDescent="0.25">
      <c r="A578" s="1"/>
      <c r="B578" s="1"/>
      <c r="E578" s="4"/>
      <c r="F578" s="4"/>
      <c r="Q578" s="1"/>
      <c r="R578" s="1"/>
      <c r="S578" s="1"/>
      <c r="U578" s="61"/>
      <c r="V578" s="61"/>
      <c r="W578" s="1">
        <f t="shared" si="244"/>
        <v>0</v>
      </c>
      <c r="X578" s="1"/>
      <c r="Y578" s="1"/>
      <c r="Z578" s="1">
        <f>Table110[[#This Row],[Quantity2]]*Table110[[#This Row],[U Cost]]</f>
        <v>0</v>
      </c>
      <c r="AB578" s="1"/>
      <c r="AC578" s="1"/>
      <c r="AD578" s="1">
        <f t="shared" si="245"/>
        <v>0</v>
      </c>
      <c r="AE578" s="1"/>
      <c r="AF578" s="1">
        <f>SUM(Table110[[#This Row],[Total 
Paid]:[Shipping 
Charged]])</f>
        <v>0</v>
      </c>
      <c r="AG578" s="1"/>
      <c r="AH578" s="1"/>
      <c r="AI578" s="1">
        <f t="shared" si="246"/>
        <v>0</v>
      </c>
      <c r="AK578" s="1"/>
      <c r="AL578" s="1"/>
      <c r="AM578" s="1"/>
      <c r="AN578" s="1"/>
      <c r="AP578" s="30">
        <f t="shared" si="243"/>
        <v>0</v>
      </c>
      <c r="AQ578" s="1"/>
      <c r="AR578" s="1">
        <f t="shared" si="218"/>
        <v>0</v>
      </c>
      <c r="AS578" s="1"/>
      <c r="AT578" s="1"/>
      <c r="AU578" s="2">
        <f t="shared" si="247"/>
        <v>0</v>
      </c>
      <c r="AW578" s="1"/>
      <c r="AX578" s="1"/>
      <c r="AY578" s="1"/>
      <c r="AZ578" s="2">
        <f t="shared" si="242"/>
        <v>0</v>
      </c>
      <c r="BA578" s="2">
        <f>SUM(AF578,AH578,-AZ578,-Table110[[#This Row],[Sale Fee]])</f>
        <v>0</v>
      </c>
      <c r="BC578" s="1"/>
      <c r="BD578" s="1"/>
      <c r="BE578" s="1"/>
    </row>
    <row r="579" spans="1:57" x14ac:dyDescent="0.25">
      <c r="A579" s="1"/>
      <c r="B579" s="1"/>
      <c r="E579" s="4"/>
      <c r="F579" s="4"/>
      <c r="Q579" s="1"/>
      <c r="R579" s="1"/>
      <c r="S579" s="1"/>
      <c r="U579" s="61"/>
      <c r="V579" s="61"/>
      <c r="W579" s="1">
        <f t="shared" si="244"/>
        <v>0</v>
      </c>
      <c r="X579" s="1"/>
      <c r="Y579" s="1"/>
      <c r="Z579" s="1">
        <f>Table110[[#This Row],[Quantity2]]*Table110[[#This Row],[U Cost]]</f>
        <v>0</v>
      </c>
      <c r="AB579" s="1"/>
      <c r="AC579" s="1"/>
      <c r="AD579" s="1">
        <f t="shared" si="245"/>
        <v>0</v>
      </c>
      <c r="AE579" s="1"/>
      <c r="AF579" s="1">
        <f>SUM(Table110[[#This Row],[Total 
Paid]:[Shipping 
Charged]])</f>
        <v>0</v>
      </c>
      <c r="AG579" s="1"/>
      <c r="AH579" s="1"/>
      <c r="AI579" s="1">
        <f t="shared" si="246"/>
        <v>0</v>
      </c>
      <c r="AK579" s="1"/>
      <c r="AL579" s="1"/>
      <c r="AM579" s="1"/>
      <c r="AN579" s="1"/>
      <c r="AP579" s="30">
        <f t="shared" si="243"/>
        <v>0</v>
      </c>
      <c r="AQ579" s="1"/>
      <c r="AR579" s="1">
        <f t="shared" si="218"/>
        <v>0</v>
      </c>
      <c r="AS579" s="1"/>
      <c r="AT579" s="1"/>
      <c r="AU579" s="2">
        <f t="shared" si="247"/>
        <v>0</v>
      </c>
      <c r="AW579" s="1"/>
      <c r="AX579" s="1"/>
      <c r="AY579" s="1"/>
      <c r="AZ579" s="2">
        <f t="shared" si="242"/>
        <v>0</v>
      </c>
      <c r="BA579" s="2">
        <f>SUM(AF579,AH579,-AZ579,-Table110[[#This Row],[Sale Fee]])</f>
        <v>0</v>
      </c>
      <c r="BC579" s="1"/>
      <c r="BD579" s="1"/>
      <c r="BE579" s="1"/>
    </row>
    <row r="580" spans="1:57" x14ac:dyDescent="0.25">
      <c r="A580" s="1"/>
      <c r="B580" s="1"/>
      <c r="Q580" s="1"/>
      <c r="R580" s="1"/>
      <c r="S580" s="1"/>
      <c r="U580" s="61"/>
      <c r="V580" s="61"/>
      <c r="W580" s="1">
        <f t="shared" si="244"/>
        <v>0</v>
      </c>
      <c r="X580" s="1"/>
      <c r="Y580" s="1"/>
      <c r="Z580" s="1">
        <f>Table110[[#This Row],[Quantity2]]*Table110[[#This Row],[U Cost]]</f>
        <v>0</v>
      </c>
      <c r="AB580" s="1"/>
      <c r="AC580" s="1"/>
      <c r="AD580" s="1">
        <f t="shared" si="245"/>
        <v>0</v>
      </c>
      <c r="AE580" s="1"/>
      <c r="AF580" s="1">
        <f>SUM(Table110[[#This Row],[Total 
Paid]:[Shipping 
Charged]])</f>
        <v>0</v>
      </c>
      <c r="AG580" s="1"/>
      <c r="AH580" s="1"/>
      <c r="AI580" s="1">
        <f t="shared" si="246"/>
        <v>0</v>
      </c>
      <c r="AK580" s="1"/>
      <c r="AL580" s="1"/>
      <c r="AM580" s="1"/>
      <c r="AN580" s="1"/>
      <c r="AP580" s="30">
        <f t="shared" si="243"/>
        <v>0</v>
      </c>
      <c r="AQ580" s="1"/>
      <c r="AR580" s="1">
        <f t="shared" si="218"/>
        <v>0</v>
      </c>
      <c r="AS580" s="1"/>
      <c r="AT580" s="1"/>
      <c r="AU580" s="2">
        <f t="shared" si="247"/>
        <v>0</v>
      </c>
      <c r="AW580" s="1"/>
      <c r="AX580" s="1"/>
      <c r="AY580" s="1"/>
      <c r="AZ580" s="2">
        <f t="shared" si="242"/>
        <v>0</v>
      </c>
      <c r="BA580" s="2">
        <f>SUM(AF580,AH580,-AZ580,-Table110[[#This Row],[Sale Fee]])</f>
        <v>0</v>
      </c>
      <c r="BC580" s="1"/>
      <c r="BD580" s="1"/>
      <c r="BE580" s="1"/>
    </row>
    <row r="581" spans="1:57" x14ac:dyDescent="0.25">
      <c r="A581" s="1"/>
      <c r="B581" s="1"/>
      <c r="Q581" s="1"/>
      <c r="R581" s="1"/>
      <c r="S581" s="1"/>
      <c r="U581" s="61"/>
      <c r="V581" s="61"/>
      <c r="W581" s="1">
        <f t="shared" si="244"/>
        <v>0</v>
      </c>
      <c r="X581" s="1"/>
      <c r="Y581" s="1"/>
      <c r="Z581" s="1">
        <f>Table110[[#This Row],[Quantity2]]*Table110[[#This Row],[U Cost]]</f>
        <v>0</v>
      </c>
      <c r="AB581" s="1"/>
      <c r="AC581" s="1"/>
      <c r="AD581" s="1">
        <f t="shared" si="245"/>
        <v>0</v>
      </c>
      <c r="AE581" s="1"/>
      <c r="AF581" s="1">
        <f>SUM(Table110[[#This Row],[Total 
Paid]:[Shipping 
Charged]])</f>
        <v>0</v>
      </c>
      <c r="AG581" s="1"/>
      <c r="AH581" s="1"/>
      <c r="AI581" s="1">
        <f t="shared" si="246"/>
        <v>0</v>
      </c>
      <c r="AK581" s="1"/>
      <c r="AL581" s="1"/>
      <c r="AM581" s="1"/>
      <c r="AN581" s="1"/>
      <c r="AP581" s="30">
        <f t="shared" si="243"/>
        <v>0</v>
      </c>
      <c r="AQ581" s="1"/>
      <c r="AR581" s="1">
        <f t="shared" si="218"/>
        <v>0</v>
      </c>
      <c r="AS581" s="1"/>
      <c r="AT581" s="1"/>
      <c r="AU581" s="2">
        <f t="shared" si="247"/>
        <v>0</v>
      </c>
      <c r="AW581" s="1"/>
      <c r="AX581" s="1"/>
      <c r="AY581" s="1"/>
      <c r="AZ581" s="2">
        <f t="shared" si="242"/>
        <v>0</v>
      </c>
      <c r="BA581" s="2">
        <f>SUM(AF581,AH581,-AZ581,-Table110[[#This Row],[Sale Fee]])</f>
        <v>0</v>
      </c>
      <c r="BC581" s="1"/>
      <c r="BD581" s="1"/>
      <c r="BE581" s="1"/>
    </row>
    <row r="582" spans="1:57" x14ac:dyDescent="0.25">
      <c r="A582" s="1"/>
      <c r="B582" s="1"/>
      <c r="Q582" s="1"/>
      <c r="R582" s="1"/>
      <c r="S582" s="1"/>
      <c r="U582" s="61"/>
      <c r="V582" s="61"/>
      <c r="W582" s="1">
        <f t="shared" si="244"/>
        <v>0</v>
      </c>
      <c r="X582" s="1"/>
      <c r="Y582" s="1"/>
      <c r="Z582" s="1">
        <f>Table110[[#This Row],[Quantity2]]*Table110[[#This Row],[U Cost]]</f>
        <v>0</v>
      </c>
      <c r="AB582" s="1"/>
      <c r="AC582" s="1"/>
      <c r="AD582" s="1">
        <f t="shared" si="245"/>
        <v>0</v>
      </c>
      <c r="AE582" s="1"/>
      <c r="AF582" s="1">
        <f>SUM(Table110[[#This Row],[Total 
Paid]:[Shipping 
Charged]])</f>
        <v>0</v>
      </c>
      <c r="AG582" s="1"/>
      <c r="AH582" s="1"/>
      <c r="AI582" s="1">
        <f t="shared" si="246"/>
        <v>0</v>
      </c>
      <c r="AK582" s="1"/>
      <c r="AL582" s="1"/>
      <c r="AM582" s="1"/>
      <c r="AN582" s="1"/>
      <c r="AP582" s="30">
        <f t="shared" si="243"/>
        <v>0</v>
      </c>
      <c r="AQ582" s="1"/>
      <c r="AR582" s="1">
        <f t="shared" si="218"/>
        <v>0</v>
      </c>
      <c r="AS582" s="1"/>
      <c r="AT582" s="1"/>
      <c r="AU582" s="2">
        <f t="shared" si="247"/>
        <v>0</v>
      </c>
      <c r="AW582" s="1"/>
      <c r="AX582" s="1"/>
      <c r="AY582" s="1"/>
      <c r="AZ582" s="2">
        <f t="shared" si="242"/>
        <v>0</v>
      </c>
      <c r="BA582" s="2">
        <f>SUM(AF582,AH582,-AZ582,-Table110[[#This Row],[Sale Fee]])</f>
        <v>0</v>
      </c>
      <c r="BC582" s="1"/>
      <c r="BD582" s="1"/>
      <c r="BE582" s="1"/>
    </row>
    <row r="583" spans="1:57" x14ac:dyDescent="0.25">
      <c r="A583" s="1"/>
      <c r="B583" s="1"/>
      <c r="Q583" s="1"/>
      <c r="R583" s="1"/>
      <c r="S583" s="1"/>
      <c r="U583" s="61"/>
      <c r="V583" s="61"/>
      <c r="W583" s="1">
        <f t="shared" si="244"/>
        <v>0</v>
      </c>
      <c r="X583" s="1"/>
      <c r="Y583" s="1"/>
      <c r="Z583" s="1">
        <f>Table110[[#This Row],[Quantity2]]*Table110[[#This Row],[U Cost]]</f>
        <v>0</v>
      </c>
      <c r="AB583" s="1"/>
      <c r="AC583" s="1"/>
      <c r="AD583" s="1">
        <f t="shared" si="245"/>
        <v>0</v>
      </c>
      <c r="AE583" s="1"/>
      <c r="AF583" s="1">
        <f>SUM(Table110[[#This Row],[Total 
Paid]:[Shipping 
Charged]])</f>
        <v>0</v>
      </c>
      <c r="AG583" s="1"/>
      <c r="AH583" s="1"/>
      <c r="AI583" s="1">
        <f t="shared" si="246"/>
        <v>0</v>
      </c>
      <c r="AK583" s="1"/>
      <c r="AL583" s="1"/>
      <c r="AM583" s="1"/>
      <c r="AN583" s="1"/>
      <c r="AP583" s="30">
        <f t="shared" si="243"/>
        <v>0</v>
      </c>
      <c r="AQ583" s="1"/>
      <c r="AR583" s="1">
        <f t="shared" si="218"/>
        <v>0</v>
      </c>
      <c r="AS583" s="1"/>
      <c r="AT583" s="1"/>
      <c r="AU583" s="2">
        <f t="shared" si="247"/>
        <v>0</v>
      </c>
      <c r="AW583" s="1"/>
      <c r="AX583" s="1"/>
      <c r="AY583" s="1"/>
      <c r="AZ583" s="2">
        <f t="shared" si="242"/>
        <v>0</v>
      </c>
      <c r="BA583" s="2">
        <f>SUM(AF583,AH583,-AZ583,-Table110[[#This Row],[Sale Fee]])</f>
        <v>0</v>
      </c>
      <c r="BC583" s="1"/>
      <c r="BD583" s="1"/>
      <c r="BE583" s="1"/>
    </row>
    <row r="584" spans="1:57" x14ac:dyDescent="0.25">
      <c r="A584" s="1"/>
      <c r="B584" s="1"/>
      <c r="Q584" s="1"/>
      <c r="R584" s="1"/>
      <c r="S584" s="1"/>
      <c r="U584" s="61"/>
      <c r="V584" s="61"/>
      <c r="W584" s="1">
        <f t="shared" si="244"/>
        <v>0</v>
      </c>
      <c r="X584" s="1"/>
      <c r="Y584" s="1"/>
      <c r="Z584" s="1">
        <f>Table110[[#This Row],[Quantity2]]*Table110[[#This Row],[U Cost]]</f>
        <v>0</v>
      </c>
      <c r="AB584" s="1"/>
      <c r="AC584" s="1"/>
      <c r="AD584" s="1">
        <f t="shared" si="245"/>
        <v>0</v>
      </c>
      <c r="AE584" s="1"/>
      <c r="AF584" s="1">
        <f>SUM(Table110[[#This Row],[Total 
Paid]:[Shipping 
Charged]])</f>
        <v>0</v>
      </c>
      <c r="AG584" s="1"/>
      <c r="AH584" s="1"/>
      <c r="AI584" s="1">
        <f t="shared" si="246"/>
        <v>0</v>
      </c>
      <c r="AK584" s="1"/>
      <c r="AL584" s="1"/>
      <c r="AM584" s="1"/>
      <c r="AN584" s="1"/>
      <c r="AP584" s="30">
        <f t="shared" si="243"/>
        <v>0</v>
      </c>
      <c r="AQ584" s="1"/>
      <c r="AR584" s="1">
        <f t="shared" si="218"/>
        <v>0</v>
      </c>
      <c r="AS584" s="1"/>
      <c r="AT584" s="1"/>
      <c r="AU584" s="2">
        <f t="shared" si="247"/>
        <v>0</v>
      </c>
      <c r="AW584" s="1"/>
      <c r="AX584" s="1"/>
      <c r="AY584" s="1"/>
      <c r="AZ584" s="2">
        <f t="shared" si="242"/>
        <v>0</v>
      </c>
      <c r="BA584" s="2">
        <f>SUM(AF584,AH584,-AZ584,-Table110[[#This Row],[Sale Fee]])</f>
        <v>0</v>
      </c>
      <c r="BC584" s="1"/>
      <c r="BD584" s="1"/>
      <c r="BE584" s="1"/>
    </row>
    <row r="585" spans="1:57" x14ac:dyDescent="0.25">
      <c r="A585" s="1"/>
      <c r="B585" s="1"/>
      <c r="Q585" s="1"/>
      <c r="R585" s="1"/>
      <c r="S585" s="1"/>
      <c r="U585" s="61"/>
      <c r="V585" s="61"/>
      <c r="W585" s="1">
        <f t="shared" si="244"/>
        <v>0</v>
      </c>
      <c r="X585" s="1"/>
      <c r="Y585" s="1"/>
      <c r="Z585" s="1">
        <f>Table110[[#This Row],[Quantity2]]*Table110[[#This Row],[U Cost]]</f>
        <v>0</v>
      </c>
      <c r="AB585" s="1"/>
      <c r="AC585" s="1"/>
      <c r="AD585" s="1">
        <f t="shared" si="245"/>
        <v>0</v>
      </c>
      <c r="AE585" s="1"/>
      <c r="AF585" s="1">
        <f>SUM(Table110[[#This Row],[Total 
Paid]:[Shipping 
Charged]])</f>
        <v>0</v>
      </c>
      <c r="AG585" s="1"/>
      <c r="AH585" s="1"/>
      <c r="AI585" s="1">
        <f t="shared" si="246"/>
        <v>0</v>
      </c>
      <c r="AK585" s="1"/>
      <c r="AL585" s="1"/>
      <c r="AM585" s="1"/>
      <c r="AN585" s="1"/>
      <c r="AP585" s="30">
        <f t="shared" si="243"/>
        <v>0</v>
      </c>
      <c r="AQ585" s="1"/>
      <c r="AR585" s="1">
        <f t="shared" si="218"/>
        <v>0</v>
      </c>
      <c r="AS585" s="1"/>
      <c r="AT585" s="1"/>
      <c r="AU585" s="2">
        <f t="shared" si="247"/>
        <v>0</v>
      </c>
      <c r="AW585" s="1"/>
      <c r="AX585" s="1"/>
      <c r="AY585" s="1"/>
      <c r="AZ585" s="2">
        <f t="shared" si="242"/>
        <v>0</v>
      </c>
      <c r="BA585" s="2">
        <f>SUM(AF585,AH585,-AZ585,-Table110[[#This Row],[Sale Fee]])</f>
        <v>0</v>
      </c>
      <c r="BC585" s="1"/>
      <c r="BD585" s="1"/>
      <c r="BE585" s="1"/>
    </row>
    <row r="586" spans="1:57" x14ac:dyDescent="0.25">
      <c r="A586" s="1"/>
      <c r="B586" s="1"/>
      <c r="Q586" s="1"/>
      <c r="R586" s="1"/>
      <c r="S586" s="1"/>
      <c r="U586" s="61"/>
      <c r="V586" s="61"/>
      <c r="W586" s="1">
        <f t="shared" si="244"/>
        <v>0</v>
      </c>
      <c r="X586" s="1"/>
      <c r="Y586" s="1"/>
      <c r="Z586" s="1">
        <f>Table110[[#This Row],[Quantity2]]*Table110[[#This Row],[U Cost]]</f>
        <v>0</v>
      </c>
      <c r="AB586" s="1"/>
      <c r="AC586" s="1"/>
      <c r="AD586" s="1">
        <f t="shared" si="245"/>
        <v>0</v>
      </c>
      <c r="AE586" s="1"/>
      <c r="AF586" s="1">
        <f>SUM(Table110[[#This Row],[Total 
Paid]:[Shipping 
Charged]])</f>
        <v>0</v>
      </c>
      <c r="AG586" s="1"/>
      <c r="AH586" s="1"/>
      <c r="AI586" s="1">
        <f t="shared" si="246"/>
        <v>0</v>
      </c>
      <c r="AK586" s="1"/>
      <c r="AL586" s="1"/>
      <c r="AM586" s="1"/>
      <c r="AN586" s="1"/>
      <c r="AP586" s="30">
        <f t="shared" si="243"/>
        <v>0</v>
      </c>
      <c r="AQ586" s="1"/>
      <c r="AR586" s="1">
        <f t="shared" si="218"/>
        <v>0</v>
      </c>
      <c r="AS586" s="1"/>
      <c r="AT586" s="1"/>
      <c r="AU586" s="2">
        <f t="shared" si="247"/>
        <v>0</v>
      </c>
      <c r="AW586" s="1"/>
      <c r="AX586" s="1"/>
      <c r="AY586" s="1"/>
      <c r="AZ586" s="2">
        <f t="shared" si="242"/>
        <v>0</v>
      </c>
      <c r="BA586" s="2">
        <f>SUM(AF586,AH586,-AZ586,-Table110[[#This Row],[Sale Fee]])</f>
        <v>0</v>
      </c>
      <c r="BC586" s="1"/>
      <c r="BD586" s="1"/>
      <c r="BE586" s="1"/>
    </row>
    <row r="587" spans="1:57" x14ac:dyDescent="0.25">
      <c r="A587" s="1"/>
      <c r="B587" s="1"/>
      <c r="E587" s="4"/>
      <c r="F587" s="4"/>
      <c r="Q587" s="1"/>
      <c r="R587" s="1"/>
      <c r="S587" s="1"/>
      <c r="U587" s="61"/>
      <c r="V587" s="61"/>
      <c r="W587" s="1">
        <f t="shared" si="244"/>
        <v>0</v>
      </c>
      <c r="X587" s="1"/>
      <c r="Y587" s="1"/>
      <c r="Z587" s="1">
        <f>Table110[[#This Row],[Quantity2]]*Table110[[#This Row],[U Cost]]</f>
        <v>0</v>
      </c>
      <c r="AB587" s="1"/>
      <c r="AC587" s="1"/>
      <c r="AD587" s="1">
        <f t="shared" si="245"/>
        <v>0</v>
      </c>
      <c r="AE587" s="1"/>
      <c r="AF587" s="1">
        <f>SUM(Table110[[#This Row],[Total 
Paid]:[Shipping 
Charged]])</f>
        <v>0</v>
      </c>
      <c r="AG587" s="1"/>
      <c r="AH587" s="1"/>
      <c r="AI587" s="1">
        <f t="shared" si="246"/>
        <v>0</v>
      </c>
      <c r="AK587" s="1"/>
      <c r="AL587" s="1"/>
      <c r="AM587" s="1"/>
      <c r="AN587" s="1"/>
      <c r="AP587" s="30">
        <f t="shared" si="243"/>
        <v>0</v>
      </c>
      <c r="AQ587" s="1"/>
      <c r="AR587" s="1">
        <f t="shared" si="218"/>
        <v>0</v>
      </c>
      <c r="AS587" s="1"/>
      <c r="AT587" s="1"/>
      <c r="AU587" s="2">
        <f t="shared" si="247"/>
        <v>0</v>
      </c>
      <c r="AW587" s="1"/>
      <c r="AX587" s="1"/>
      <c r="AY587" s="1"/>
      <c r="AZ587" s="2">
        <f t="shared" si="242"/>
        <v>0</v>
      </c>
      <c r="BA587" s="2">
        <f>SUM(AF587,AH587,-AZ587,-Table110[[#This Row],[Sale Fee]])</f>
        <v>0</v>
      </c>
      <c r="BC587" s="1"/>
      <c r="BD587" s="1"/>
      <c r="BE587" s="1"/>
    </row>
    <row r="588" spans="1:57" x14ac:dyDescent="0.25">
      <c r="A588" s="1"/>
      <c r="B588" s="1"/>
      <c r="E588" s="4"/>
      <c r="F588" s="4"/>
      <c r="Q588" s="1"/>
      <c r="R588" s="1"/>
      <c r="S588" s="1"/>
      <c r="U588" s="61"/>
      <c r="V588" s="61"/>
      <c r="W588" s="1">
        <f t="shared" si="244"/>
        <v>0</v>
      </c>
      <c r="X588" s="1"/>
      <c r="Y588" s="1"/>
      <c r="Z588" s="1">
        <f>Table110[[#This Row],[Quantity2]]*Table110[[#This Row],[U Cost]]</f>
        <v>0</v>
      </c>
      <c r="AB588" s="1"/>
      <c r="AC588" s="1"/>
      <c r="AD588" s="1">
        <f t="shared" si="245"/>
        <v>0</v>
      </c>
      <c r="AE588" s="1"/>
      <c r="AF588" s="1">
        <f>SUM(Table110[[#This Row],[Total 
Paid]:[Shipping 
Charged]])</f>
        <v>0</v>
      </c>
      <c r="AG588" s="1"/>
      <c r="AH588" s="1"/>
      <c r="AI588" s="1">
        <f t="shared" si="246"/>
        <v>0</v>
      </c>
      <c r="AK588" s="1"/>
      <c r="AL588" s="1"/>
      <c r="AM588" s="1"/>
      <c r="AN588" s="1"/>
      <c r="AP588" s="30">
        <f t="shared" si="243"/>
        <v>0</v>
      </c>
      <c r="AQ588" s="1"/>
      <c r="AR588" s="1">
        <f t="shared" si="218"/>
        <v>0</v>
      </c>
      <c r="AS588" s="1"/>
      <c r="AT588" s="1"/>
      <c r="AU588" s="2">
        <f t="shared" si="247"/>
        <v>0</v>
      </c>
      <c r="AW588" s="1"/>
      <c r="AX588" s="1"/>
      <c r="AY588" s="1"/>
      <c r="AZ588" s="2">
        <f t="shared" si="242"/>
        <v>0</v>
      </c>
      <c r="BA588" s="2">
        <f>SUM(AF588,AH588,-AZ588,-Table110[[#This Row],[Sale Fee]])</f>
        <v>0</v>
      </c>
      <c r="BC588" s="1"/>
      <c r="BD588" s="1"/>
      <c r="BE588" s="1"/>
    </row>
    <row r="589" spans="1:57" x14ac:dyDescent="0.25">
      <c r="A589" s="1"/>
      <c r="B589" s="1"/>
      <c r="E589" s="4"/>
      <c r="F589" s="4"/>
      <c r="Q589" s="1"/>
      <c r="R589" s="1"/>
      <c r="S589" s="1"/>
      <c r="U589" s="61"/>
      <c r="V589" s="61"/>
      <c r="W589" s="1">
        <f t="shared" si="244"/>
        <v>0</v>
      </c>
      <c r="X589" s="1"/>
      <c r="Y589" s="1"/>
      <c r="Z589" s="1">
        <f>Table110[[#This Row],[Quantity2]]*Table110[[#This Row],[U Cost]]</f>
        <v>0</v>
      </c>
      <c r="AB589" s="1"/>
      <c r="AC589" s="1"/>
      <c r="AD589" s="1">
        <f t="shared" si="245"/>
        <v>0</v>
      </c>
      <c r="AE589" s="1"/>
      <c r="AF589" s="1">
        <f>SUM(Table110[[#This Row],[Total 
Paid]:[Shipping 
Charged]])</f>
        <v>0</v>
      </c>
      <c r="AG589" s="1"/>
      <c r="AH589" s="1"/>
      <c r="AI589" s="1">
        <f t="shared" si="246"/>
        <v>0</v>
      </c>
      <c r="AK589" s="1"/>
      <c r="AL589" s="1"/>
      <c r="AM589" s="1"/>
      <c r="AN589" s="1"/>
      <c r="AP589" s="30">
        <f t="shared" si="243"/>
        <v>0</v>
      </c>
      <c r="AQ589" s="1"/>
      <c r="AR589" s="1">
        <f t="shared" si="218"/>
        <v>0</v>
      </c>
      <c r="AS589" s="1"/>
      <c r="AT589" s="1"/>
      <c r="AU589" s="2">
        <f t="shared" si="247"/>
        <v>0</v>
      </c>
      <c r="AW589" s="1"/>
      <c r="AX589" s="1"/>
      <c r="AY589" s="1"/>
      <c r="AZ589" s="2">
        <f t="shared" si="242"/>
        <v>0</v>
      </c>
      <c r="BA589" s="2">
        <f>SUM(AF589,AH589,-AZ589,-Table110[[#This Row],[Sale Fee]])</f>
        <v>0</v>
      </c>
      <c r="BC589" s="1"/>
      <c r="BD589" s="1"/>
      <c r="BE589" s="1"/>
    </row>
    <row r="590" spans="1:57" x14ac:dyDescent="0.25">
      <c r="A590" s="1"/>
      <c r="B590" s="1"/>
      <c r="E590" s="4"/>
      <c r="F590" s="4"/>
      <c r="Q590" s="1"/>
      <c r="R590" s="1"/>
      <c r="S590" s="1"/>
      <c r="U590" s="61"/>
      <c r="V590" s="61"/>
      <c r="W590" s="1">
        <f t="shared" si="244"/>
        <v>0</v>
      </c>
      <c r="X590" s="1"/>
      <c r="Y590" s="1"/>
      <c r="Z590" s="1">
        <f>Table110[[#This Row],[Quantity2]]*Table110[[#This Row],[U Cost]]</f>
        <v>0</v>
      </c>
      <c r="AB590" s="1"/>
      <c r="AC590" s="1"/>
      <c r="AD590" s="1">
        <f t="shared" si="245"/>
        <v>0</v>
      </c>
      <c r="AE590" s="1"/>
      <c r="AF590" s="1">
        <f>SUM(Table110[[#This Row],[Total 
Paid]:[Shipping 
Charged]])</f>
        <v>0</v>
      </c>
      <c r="AG590" s="1"/>
      <c r="AH590" s="1"/>
      <c r="AI590" s="1">
        <f t="shared" si="246"/>
        <v>0</v>
      </c>
      <c r="AK590" s="1"/>
      <c r="AL590" s="1"/>
      <c r="AM590" s="1"/>
      <c r="AN590" s="1"/>
      <c r="AP590" s="30">
        <f t="shared" si="243"/>
        <v>0</v>
      </c>
      <c r="AQ590" s="1"/>
      <c r="AR590" s="1">
        <f t="shared" si="218"/>
        <v>0</v>
      </c>
      <c r="AS590" s="1"/>
      <c r="AT590" s="1"/>
      <c r="AU590" s="2">
        <f t="shared" si="247"/>
        <v>0</v>
      </c>
      <c r="AW590" s="1"/>
      <c r="AX590" s="1"/>
      <c r="AY590" s="1"/>
      <c r="AZ590" s="2">
        <f t="shared" si="242"/>
        <v>0</v>
      </c>
      <c r="BA590" s="2">
        <f>SUM(AF590,AH590,-AZ590,-Table110[[#This Row],[Sale Fee]])</f>
        <v>0</v>
      </c>
      <c r="BC590" s="1"/>
      <c r="BD590" s="1"/>
      <c r="BE590" s="1"/>
    </row>
    <row r="591" spans="1:57" x14ac:dyDescent="0.25">
      <c r="A591" s="1"/>
      <c r="B591" s="1"/>
      <c r="E591" s="4"/>
      <c r="F591" s="4"/>
      <c r="Q591" s="1"/>
      <c r="R591" s="1"/>
      <c r="S591" s="1"/>
      <c r="U591" s="61"/>
      <c r="V591" s="61"/>
      <c r="W591" s="1">
        <f t="shared" si="244"/>
        <v>0</v>
      </c>
      <c r="X591" s="1"/>
      <c r="Y591" s="1"/>
      <c r="Z591" s="1">
        <f>Table110[[#This Row],[Quantity2]]*Table110[[#This Row],[U Cost]]</f>
        <v>0</v>
      </c>
      <c r="AB591" s="1"/>
      <c r="AC591" s="1"/>
      <c r="AD591" s="1">
        <f t="shared" si="245"/>
        <v>0</v>
      </c>
      <c r="AE591" s="1"/>
      <c r="AF591" s="1">
        <f>SUM(Table110[[#This Row],[Total 
Paid]:[Shipping 
Charged]])</f>
        <v>0</v>
      </c>
      <c r="AG591" s="1"/>
      <c r="AH591" s="1"/>
      <c r="AI591" s="1">
        <f t="shared" si="246"/>
        <v>0</v>
      </c>
      <c r="AK591" s="1"/>
      <c r="AL591" s="1"/>
      <c r="AM591" s="1"/>
      <c r="AN591" s="1"/>
      <c r="AP591" s="30">
        <f t="shared" si="243"/>
        <v>0</v>
      </c>
      <c r="AQ591" s="1"/>
      <c r="AR591" s="1">
        <f t="shared" si="218"/>
        <v>0</v>
      </c>
      <c r="AS591" s="1"/>
      <c r="AT591" s="1"/>
      <c r="AU591" s="2">
        <f t="shared" si="247"/>
        <v>0</v>
      </c>
      <c r="AW591" s="1"/>
      <c r="AX591" s="1"/>
      <c r="AY591" s="1"/>
      <c r="AZ591" s="2">
        <f t="shared" si="242"/>
        <v>0</v>
      </c>
      <c r="BA591" s="2">
        <f>SUM(AF591,AH591,-AZ591,-Table110[[#This Row],[Sale Fee]])</f>
        <v>0</v>
      </c>
      <c r="BC591" s="1"/>
      <c r="BD591" s="1"/>
      <c r="BE591" s="1"/>
    </row>
    <row r="592" spans="1:57" x14ac:dyDescent="0.25">
      <c r="A592" s="1"/>
      <c r="B592" s="1"/>
      <c r="E592" s="4"/>
      <c r="F592" s="4"/>
      <c r="Q592" s="1"/>
      <c r="R592" s="1"/>
      <c r="S592" s="1"/>
      <c r="U592" s="61"/>
      <c r="V592" s="61"/>
      <c r="W592" s="1">
        <f t="shared" si="244"/>
        <v>0</v>
      </c>
      <c r="X592" s="1"/>
      <c r="Y592" s="1"/>
      <c r="Z592" s="1">
        <f>Table110[[#This Row],[Quantity2]]*Table110[[#This Row],[U Cost]]</f>
        <v>0</v>
      </c>
      <c r="AB592" s="1"/>
      <c r="AC592" s="1"/>
      <c r="AD592" s="1">
        <f t="shared" si="245"/>
        <v>0</v>
      </c>
      <c r="AE592" s="1"/>
      <c r="AF592" s="1">
        <f>SUM(Table110[[#This Row],[Total 
Paid]:[Shipping 
Charged]])</f>
        <v>0</v>
      </c>
      <c r="AG592" s="1"/>
      <c r="AH592" s="1"/>
      <c r="AI592" s="1">
        <f t="shared" si="246"/>
        <v>0</v>
      </c>
      <c r="AK592" s="1"/>
      <c r="AL592" s="1"/>
      <c r="AM592" s="1"/>
      <c r="AN592" s="1"/>
      <c r="AP592" s="30">
        <f t="shared" si="243"/>
        <v>0</v>
      </c>
      <c r="AQ592" s="1"/>
      <c r="AR592" s="1">
        <f t="shared" si="218"/>
        <v>0</v>
      </c>
      <c r="AS592" s="1"/>
      <c r="AT592" s="1"/>
      <c r="AU592" s="2">
        <f t="shared" si="247"/>
        <v>0</v>
      </c>
      <c r="AW592" s="1"/>
      <c r="AX592" s="1"/>
      <c r="AY592" s="1"/>
      <c r="AZ592" s="2">
        <f t="shared" si="242"/>
        <v>0</v>
      </c>
      <c r="BA592" s="2">
        <f>SUM(AF592,AH592,-AZ592,-Table110[[#This Row],[Sale Fee]])</f>
        <v>0</v>
      </c>
      <c r="BC592" s="1"/>
      <c r="BD592" s="1"/>
      <c r="BE592" s="1"/>
    </row>
    <row r="593" spans="1:57" x14ac:dyDescent="0.25">
      <c r="A593" s="1"/>
      <c r="B593" s="1"/>
      <c r="E593" s="4"/>
      <c r="F593" s="4"/>
      <c r="Q593" s="1"/>
      <c r="R593" s="1"/>
      <c r="S593" s="1"/>
      <c r="U593" s="61"/>
      <c r="V593" s="61"/>
      <c r="W593" s="1">
        <f t="shared" si="244"/>
        <v>0</v>
      </c>
      <c r="X593" s="1"/>
      <c r="Y593" s="1"/>
      <c r="Z593" s="1">
        <f>Table110[[#This Row],[Quantity2]]*Table110[[#This Row],[U Cost]]</f>
        <v>0</v>
      </c>
      <c r="AB593" s="1"/>
      <c r="AC593" s="1"/>
      <c r="AD593" s="1">
        <f t="shared" si="245"/>
        <v>0</v>
      </c>
      <c r="AE593" s="1"/>
      <c r="AF593" s="1">
        <f>SUM(Table110[[#This Row],[Total 
Paid]:[Shipping 
Charged]])</f>
        <v>0</v>
      </c>
      <c r="AG593" s="1"/>
      <c r="AH593" s="1"/>
      <c r="AI593" s="1">
        <f t="shared" si="246"/>
        <v>0</v>
      </c>
      <c r="AK593" s="1"/>
      <c r="AL593" s="1"/>
      <c r="AM593" s="1"/>
      <c r="AN593" s="1"/>
      <c r="AP593" s="30">
        <f t="shared" si="243"/>
        <v>0</v>
      </c>
      <c r="AQ593" s="1"/>
      <c r="AR593" s="1">
        <f t="shared" si="218"/>
        <v>0</v>
      </c>
      <c r="AS593" s="1"/>
      <c r="AT593" s="1"/>
      <c r="AU593" s="2">
        <f t="shared" si="247"/>
        <v>0</v>
      </c>
      <c r="AW593" s="1"/>
      <c r="AX593" s="1"/>
      <c r="AY593" s="1"/>
      <c r="AZ593" s="2">
        <f t="shared" si="242"/>
        <v>0</v>
      </c>
      <c r="BA593" s="2">
        <f>SUM(AF593,AH593,-AZ593,-Table110[[#This Row],[Sale Fee]])</f>
        <v>0</v>
      </c>
      <c r="BC593" s="1"/>
      <c r="BD593" s="1"/>
      <c r="BE593" s="1"/>
    </row>
    <row r="594" spans="1:57" x14ac:dyDescent="0.25">
      <c r="A594" s="1"/>
      <c r="B594" s="1"/>
      <c r="E594" s="4"/>
      <c r="F594" s="4"/>
      <c r="Q594" s="1"/>
      <c r="R594" s="1"/>
      <c r="S594" s="1"/>
      <c r="U594" s="61"/>
      <c r="V594" s="61"/>
      <c r="W594" s="1">
        <f t="shared" si="244"/>
        <v>0</v>
      </c>
      <c r="X594" s="1"/>
      <c r="Y594" s="1"/>
      <c r="Z594" s="1">
        <f>Table110[[#This Row],[Quantity2]]*Table110[[#This Row],[U Cost]]</f>
        <v>0</v>
      </c>
      <c r="AB594" s="1"/>
      <c r="AC594" s="1"/>
      <c r="AD594" s="1">
        <f t="shared" si="245"/>
        <v>0</v>
      </c>
      <c r="AE594" s="1"/>
      <c r="AF594" s="1">
        <f>SUM(Table110[[#This Row],[Total 
Paid]:[Shipping 
Charged]])</f>
        <v>0</v>
      </c>
      <c r="AG594" s="1"/>
      <c r="AH594" s="1"/>
      <c r="AI594" s="1">
        <f t="shared" si="246"/>
        <v>0</v>
      </c>
      <c r="AK594" s="1"/>
      <c r="AL594" s="1"/>
      <c r="AM594" s="1"/>
      <c r="AN594" s="1"/>
      <c r="AP594" s="30">
        <f t="shared" si="243"/>
        <v>0</v>
      </c>
      <c r="AQ594" s="1"/>
      <c r="AR594" s="1">
        <f t="shared" si="218"/>
        <v>0</v>
      </c>
      <c r="AS594" s="1"/>
      <c r="AT594" s="1"/>
      <c r="AU594" s="2">
        <f t="shared" si="247"/>
        <v>0</v>
      </c>
      <c r="AW594" s="1"/>
      <c r="AX594" s="1"/>
      <c r="AY594" s="1"/>
      <c r="AZ594" s="2">
        <f t="shared" si="242"/>
        <v>0</v>
      </c>
      <c r="BA594" s="2">
        <f>SUM(AF594,AH594,-AZ594,-Table110[[#This Row],[Sale Fee]])</f>
        <v>0</v>
      </c>
      <c r="BC594" s="1"/>
      <c r="BD594" s="1"/>
      <c r="BE594" s="1"/>
    </row>
    <row r="595" spans="1:57" x14ac:dyDescent="0.25">
      <c r="A595" s="1"/>
      <c r="B595" s="1"/>
      <c r="E595" s="4"/>
      <c r="F595" s="4"/>
      <c r="Q595" s="1"/>
      <c r="R595" s="1"/>
      <c r="S595" s="1"/>
      <c r="U595" s="61"/>
      <c r="V595" s="61"/>
      <c r="W595" s="1">
        <f t="shared" si="244"/>
        <v>0</v>
      </c>
      <c r="X595" s="1"/>
      <c r="Y595" s="1"/>
      <c r="Z595" s="1">
        <f>Table110[[#This Row],[Quantity2]]*Table110[[#This Row],[U Cost]]</f>
        <v>0</v>
      </c>
      <c r="AB595" s="1"/>
      <c r="AC595" s="1"/>
      <c r="AD595" s="1">
        <f t="shared" si="245"/>
        <v>0</v>
      </c>
      <c r="AE595" s="1"/>
      <c r="AF595" s="1">
        <f>SUM(Table110[[#This Row],[Total 
Paid]:[Shipping 
Charged]])</f>
        <v>0</v>
      </c>
      <c r="AG595" s="1"/>
      <c r="AH595" s="1"/>
      <c r="AI595" s="1">
        <f t="shared" si="246"/>
        <v>0</v>
      </c>
      <c r="AK595" s="1"/>
      <c r="AL595" s="1"/>
      <c r="AM595" s="1"/>
      <c r="AN595" s="1"/>
      <c r="AP595" s="30">
        <f t="shared" si="243"/>
        <v>0</v>
      </c>
      <c r="AQ595" s="1"/>
      <c r="AR595" s="1">
        <f t="shared" si="218"/>
        <v>0</v>
      </c>
      <c r="AS595" s="1"/>
      <c r="AT595" s="1"/>
      <c r="AU595" s="2">
        <f t="shared" si="247"/>
        <v>0</v>
      </c>
      <c r="AW595" s="1"/>
      <c r="AX595" s="1"/>
      <c r="AY595" s="1"/>
      <c r="AZ595" s="2">
        <f t="shared" si="242"/>
        <v>0</v>
      </c>
      <c r="BA595" s="2">
        <f>SUM(AF595,AH595,-AZ595,-Table110[[#This Row],[Sale Fee]])</f>
        <v>0</v>
      </c>
      <c r="BC595" s="1"/>
      <c r="BD595" s="1"/>
      <c r="BE595" s="1"/>
    </row>
    <row r="596" spans="1:57" x14ac:dyDescent="0.25">
      <c r="A596" s="1"/>
      <c r="B596" s="1"/>
      <c r="E596" s="4"/>
      <c r="F596" s="4"/>
      <c r="Q596" s="1"/>
      <c r="R596" s="1"/>
      <c r="S596" s="1"/>
      <c r="U596" s="61"/>
      <c r="V596" s="61"/>
      <c r="W596" s="1">
        <f t="shared" si="244"/>
        <v>0</v>
      </c>
      <c r="X596" s="1"/>
      <c r="Y596" s="1"/>
      <c r="Z596" s="1">
        <f>Table110[[#This Row],[Quantity2]]*Table110[[#This Row],[U Cost]]</f>
        <v>0</v>
      </c>
      <c r="AB596" s="1"/>
      <c r="AC596" s="1"/>
      <c r="AD596" s="1">
        <f t="shared" si="245"/>
        <v>0</v>
      </c>
      <c r="AE596" s="1"/>
      <c r="AF596" s="1">
        <f>SUM(Table110[[#This Row],[Total 
Paid]:[Shipping 
Charged]])</f>
        <v>0</v>
      </c>
      <c r="AG596" s="1"/>
      <c r="AH596" s="1"/>
      <c r="AI596" s="1">
        <f t="shared" si="246"/>
        <v>0</v>
      </c>
      <c r="AK596" s="1"/>
      <c r="AL596" s="1"/>
      <c r="AM596" s="1"/>
      <c r="AN596" s="1"/>
      <c r="AP596" s="30">
        <f t="shared" si="243"/>
        <v>0</v>
      </c>
      <c r="AQ596" s="1"/>
      <c r="AR596" s="1">
        <f t="shared" si="218"/>
        <v>0</v>
      </c>
      <c r="AS596" s="1"/>
      <c r="AT596" s="1"/>
      <c r="AU596" s="2">
        <f t="shared" si="247"/>
        <v>0</v>
      </c>
      <c r="AW596" s="1"/>
      <c r="AX596" s="1"/>
      <c r="AY596" s="1"/>
      <c r="AZ596" s="2">
        <f t="shared" si="242"/>
        <v>0</v>
      </c>
      <c r="BA596" s="2">
        <f>SUM(AF596,AH596,-AZ596,-Table110[[#This Row],[Sale Fee]])</f>
        <v>0</v>
      </c>
      <c r="BC596" s="1"/>
      <c r="BD596" s="1"/>
      <c r="BE596" s="1"/>
    </row>
    <row r="597" spans="1:57" x14ac:dyDescent="0.25">
      <c r="A597" s="1"/>
      <c r="B597" s="1"/>
      <c r="E597" s="4"/>
      <c r="F597" s="4"/>
      <c r="Q597" s="1"/>
      <c r="R597" s="1"/>
      <c r="S597" s="1"/>
      <c r="U597" s="61"/>
      <c r="V597" s="61"/>
      <c r="W597" s="1">
        <f t="shared" si="244"/>
        <v>0</v>
      </c>
      <c r="X597" s="1"/>
      <c r="Y597" s="1"/>
      <c r="Z597" s="1">
        <f>Table110[[#This Row],[Quantity2]]*Table110[[#This Row],[U Cost]]</f>
        <v>0</v>
      </c>
      <c r="AB597" s="1"/>
      <c r="AC597" s="1"/>
      <c r="AD597" s="1">
        <f t="shared" si="245"/>
        <v>0</v>
      </c>
      <c r="AE597" s="1"/>
      <c r="AF597" s="1">
        <f>SUM(Table110[[#This Row],[Total 
Paid]:[Shipping 
Charged]])</f>
        <v>0</v>
      </c>
      <c r="AG597" s="1"/>
      <c r="AH597" s="1"/>
      <c r="AI597" s="1">
        <f t="shared" si="246"/>
        <v>0</v>
      </c>
      <c r="AK597" s="1"/>
      <c r="AL597" s="1"/>
      <c r="AM597" s="1"/>
      <c r="AN597" s="1"/>
      <c r="AP597" s="30">
        <f t="shared" si="243"/>
        <v>0</v>
      </c>
      <c r="AQ597" s="1"/>
      <c r="AR597" s="1">
        <f t="shared" si="218"/>
        <v>0</v>
      </c>
      <c r="AS597" s="1"/>
      <c r="AT597" s="1"/>
      <c r="AU597" s="2">
        <f t="shared" si="247"/>
        <v>0</v>
      </c>
      <c r="AW597" s="1"/>
      <c r="AX597" s="1"/>
      <c r="AY597" s="1"/>
      <c r="AZ597" s="2">
        <f t="shared" si="242"/>
        <v>0</v>
      </c>
      <c r="BA597" s="2">
        <f>SUM(AF597,AH597,-AZ597,-Table110[[#This Row],[Sale Fee]])</f>
        <v>0</v>
      </c>
      <c r="BC597" s="1"/>
      <c r="BD597" s="1"/>
      <c r="BE597" s="1"/>
    </row>
    <row r="598" spans="1:57" x14ac:dyDescent="0.25">
      <c r="A598" s="1"/>
      <c r="B598" s="1"/>
      <c r="E598" s="4"/>
      <c r="F598" s="4"/>
      <c r="Q598" s="1"/>
      <c r="R598" s="1"/>
      <c r="S598" s="1"/>
      <c r="U598" s="61"/>
      <c r="V598" s="61"/>
      <c r="W598" s="1">
        <f t="shared" si="244"/>
        <v>0</v>
      </c>
      <c r="X598" s="1"/>
      <c r="Y598" s="1"/>
      <c r="Z598" s="1">
        <f>Table110[[#This Row],[Quantity2]]*Table110[[#This Row],[U Cost]]</f>
        <v>0</v>
      </c>
      <c r="AB598" s="1"/>
      <c r="AC598" s="1"/>
      <c r="AD598" s="1">
        <f t="shared" si="245"/>
        <v>0</v>
      </c>
      <c r="AE598" s="1"/>
      <c r="AF598" s="1">
        <f>SUM(Table110[[#This Row],[Total 
Paid]:[Shipping 
Charged]])</f>
        <v>0</v>
      </c>
      <c r="AG598" s="1"/>
      <c r="AH598" s="1"/>
      <c r="AI598" s="1">
        <f t="shared" si="246"/>
        <v>0</v>
      </c>
      <c r="AK598" s="1"/>
      <c r="AL598" s="1"/>
      <c r="AM598" s="1"/>
      <c r="AN598" s="1"/>
      <c r="AP598" s="30">
        <f t="shared" si="243"/>
        <v>0</v>
      </c>
      <c r="AQ598" s="1"/>
      <c r="AR598" s="1">
        <f t="shared" si="218"/>
        <v>0</v>
      </c>
      <c r="AS598" s="1"/>
      <c r="AT598" s="1"/>
      <c r="AU598" s="2">
        <f t="shared" si="247"/>
        <v>0</v>
      </c>
      <c r="AW598" s="1"/>
      <c r="AX598" s="1"/>
      <c r="AY598" s="1"/>
      <c r="AZ598" s="2">
        <f t="shared" si="242"/>
        <v>0</v>
      </c>
      <c r="BA598" s="2">
        <f>SUM(AF598,AH598,-AZ598,-Table110[[#This Row],[Sale Fee]])</f>
        <v>0</v>
      </c>
      <c r="BC598" s="1"/>
      <c r="BD598" s="1"/>
      <c r="BE598" s="1"/>
    </row>
    <row r="599" spans="1:57" x14ac:dyDescent="0.25">
      <c r="A599" s="1"/>
      <c r="B599" s="1"/>
      <c r="E599" s="4"/>
      <c r="F599" s="4"/>
      <c r="Q599" s="1"/>
      <c r="R599" s="1"/>
      <c r="S599" s="1"/>
      <c r="U599" s="61"/>
      <c r="V599" s="61"/>
      <c r="W599" s="1">
        <f t="shared" si="244"/>
        <v>0</v>
      </c>
      <c r="X599" s="1"/>
      <c r="Y599" s="1"/>
      <c r="Z599" s="1">
        <f>Table110[[#This Row],[Quantity2]]*Table110[[#This Row],[U Cost]]</f>
        <v>0</v>
      </c>
      <c r="AB599" s="1"/>
      <c r="AC599" s="1"/>
      <c r="AD599" s="1">
        <f t="shared" si="245"/>
        <v>0</v>
      </c>
      <c r="AE599" s="1"/>
      <c r="AF599" s="1">
        <f>SUM(Table110[[#This Row],[Total 
Paid]:[Shipping 
Charged]])</f>
        <v>0</v>
      </c>
      <c r="AG599" s="1"/>
      <c r="AH599" s="1"/>
      <c r="AI599" s="1">
        <f t="shared" si="246"/>
        <v>0</v>
      </c>
      <c r="AK599" s="1"/>
      <c r="AL599" s="1"/>
      <c r="AM599" s="1"/>
      <c r="AN599" s="1"/>
      <c r="AP599" s="30">
        <f t="shared" si="243"/>
        <v>0</v>
      </c>
      <c r="AQ599" s="1"/>
      <c r="AR599" s="1">
        <f t="shared" si="218"/>
        <v>0</v>
      </c>
      <c r="AS599" s="1"/>
      <c r="AT599" s="1"/>
      <c r="AU599" s="2">
        <f t="shared" si="247"/>
        <v>0</v>
      </c>
      <c r="AW599" s="1"/>
      <c r="AX599" s="1"/>
      <c r="AY599" s="1"/>
      <c r="AZ599" s="2">
        <f t="shared" si="242"/>
        <v>0</v>
      </c>
      <c r="BA599" s="2">
        <f>SUM(AF599,AH599,-AZ599,-Table110[[#This Row],[Sale Fee]])</f>
        <v>0</v>
      </c>
      <c r="BC599" s="1"/>
      <c r="BD599" s="1"/>
      <c r="BE599" s="1"/>
    </row>
    <row r="600" spans="1:57" x14ac:dyDescent="0.25">
      <c r="A600" s="1"/>
      <c r="B600" s="1"/>
      <c r="E600" s="4"/>
      <c r="F600" s="4"/>
      <c r="Q600" s="1"/>
      <c r="R600" s="1"/>
      <c r="S600" s="1"/>
      <c r="U600" s="61"/>
      <c r="V600" s="61"/>
      <c r="W600" s="1">
        <f t="shared" si="244"/>
        <v>0</v>
      </c>
      <c r="X600" s="1"/>
      <c r="Y600" s="1"/>
      <c r="Z600" s="1">
        <f>Table110[[#This Row],[Quantity2]]*Table110[[#This Row],[U Cost]]</f>
        <v>0</v>
      </c>
      <c r="AB600" s="1"/>
      <c r="AC600" s="1"/>
      <c r="AD600" s="1">
        <f t="shared" si="245"/>
        <v>0</v>
      </c>
      <c r="AE600" s="1"/>
      <c r="AF600" s="1">
        <f>SUM(Table110[[#This Row],[Total 
Paid]:[Shipping 
Charged]])</f>
        <v>0</v>
      </c>
      <c r="AG600" s="1"/>
      <c r="AH600" s="1"/>
      <c r="AI600" s="1">
        <f t="shared" si="246"/>
        <v>0</v>
      </c>
      <c r="AK600" s="1"/>
      <c r="AL600" s="1"/>
      <c r="AM600" s="1"/>
      <c r="AN600" s="1"/>
      <c r="AP600" s="30">
        <f t="shared" si="243"/>
        <v>0</v>
      </c>
      <c r="AQ600" s="1"/>
      <c r="AR600" s="1">
        <f t="shared" si="218"/>
        <v>0</v>
      </c>
      <c r="AS600" s="1"/>
      <c r="AT600" s="1"/>
      <c r="AU600" s="2">
        <f t="shared" si="247"/>
        <v>0</v>
      </c>
      <c r="AW600" s="1"/>
      <c r="AX600" s="1"/>
      <c r="AY600" s="1"/>
      <c r="AZ600" s="2">
        <f t="shared" si="242"/>
        <v>0</v>
      </c>
      <c r="BA600" s="2">
        <f>SUM(AF600,AH600,-AZ600,-Table110[[#This Row],[Sale Fee]])</f>
        <v>0</v>
      </c>
      <c r="BC600" s="1"/>
      <c r="BD600" s="1"/>
      <c r="BE600" s="1"/>
    </row>
    <row r="601" spans="1:57" x14ac:dyDescent="0.25">
      <c r="A601" s="1"/>
      <c r="B601" s="1"/>
      <c r="E601" s="4"/>
      <c r="F601" s="4"/>
      <c r="Q601" s="1"/>
      <c r="R601" s="1"/>
      <c r="S601" s="1"/>
      <c r="U601" s="61"/>
      <c r="V601" s="61"/>
      <c r="W601" s="1">
        <f t="shared" si="244"/>
        <v>0</v>
      </c>
      <c r="X601" s="1"/>
      <c r="Y601" s="1"/>
      <c r="Z601" s="1">
        <f>Table110[[#This Row],[Quantity2]]*Table110[[#This Row],[U Cost]]</f>
        <v>0</v>
      </c>
      <c r="AB601" s="1"/>
      <c r="AC601" s="1"/>
      <c r="AD601" s="1">
        <f t="shared" si="245"/>
        <v>0</v>
      </c>
      <c r="AE601" s="1"/>
      <c r="AF601" s="1">
        <f>SUM(Table110[[#This Row],[Total 
Paid]:[Shipping 
Charged]])</f>
        <v>0</v>
      </c>
      <c r="AG601" s="1"/>
      <c r="AH601" s="1"/>
      <c r="AI601" s="1">
        <f t="shared" si="246"/>
        <v>0</v>
      </c>
      <c r="AK601" s="1"/>
      <c r="AL601" s="1"/>
      <c r="AM601" s="1"/>
      <c r="AN601" s="1"/>
      <c r="AP601" s="30">
        <f t="shared" si="243"/>
        <v>0</v>
      </c>
      <c r="AQ601" s="1"/>
      <c r="AR601" s="1">
        <f t="shared" si="218"/>
        <v>0</v>
      </c>
      <c r="AS601" s="1"/>
      <c r="AT601" s="1"/>
      <c r="AU601" s="2">
        <f t="shared" si="247"/>
        <v>0</v>
      </c>
      <c r="AW601" s="1"/>
      <c r="AX601" s="1"/>
      <c r="AY601" s="1"/>
      <c r="AZ601" s="2">
        <f t="shared" si="242"/>
        <v>0</v>
      </c>
      <c r="BA601" s="2">
        <f>SUM(AF601,AH601,-AZ601,-Table110[[#This Row],[Sale Fee]])</f>
        <v>0</v>
      </c>
      <c r="BC601" s="1"/>
      <c r="BD601" s="1"/>
      <c r="BE601" s="1"/>
    </row>
    <row r="602" spans="1:57" x14ac:dyDescent="0.25">
      <c r="A602" s="1"/>
      <c r="B602" s="1"/>
      <c r="E602" s="4"/>
      <c r="F602" s="4"/>
      <c r="Q602" s="1"/>
      <c r="R602" s="1"/>
      <c r="S602" s="1"/>
      <c r="U602" s="61"/>
      <c r="V602" s="61"/>
      <c r="W602" s="1">
        <f t="shared" si="244"/>
        <v>0</v>
      </c>
      <c r="X602" s="1"/>
      <c r="Y602" s="1"/>
      <c r="Z602" s="1">
        <f>Table110[[#This Row],[Quantity2]]*Table110[[#This Row],[U Cost]]</f>
        <v>0</v>
      </c>
      <c r="AB602" s="1"/>
      <c r="AC602" s="1"/>
      <c r="AD602" s="1">
        <f t="shared" si="245"/>
        <v>0</v>
      </c>
      <c r="AE602" s="1"/>
      <c r="AF602" s="1">
        <f>SUM(Table110[[#This Row],[Total 
Paid]:[Shipping 
Charged]])</f>
        <v>0</v>
      </c>
      <c r="AG602" s="1"/>
      <c r="AH602" s="1"/>
      <c r="AI602" s="1">
        <f t="shared" si="246"/>
        <v>0</v>
      </c>
      <c r="AK602" s="1"/>
      <c r="AL602" s="1"/>
      <c r="AM602" s="1"/>
      <c r="AN602" s="1"/>
      <c r="AP602" s="30">
        <f t="shared" si="243"/>
        <v>0</v>
      </c>
      <c r="AQ602" s="1"/>
      <c r="AR602" s="1">
        <f t="shared" si="218"/>
        <v>0</v>
      </c>
      <c r="AS602" s="1"/>
      <c r="AT602" s="1"/>
      <c r="AU602" s="2">
        <f t="shared" si="247"/>
        <v>0</v>
      </c>
      <c r="AW602" s="1"/>
      <c r="AX602" s="1"/>
      <c r="AY602" s="1"/>
      <c r="AZ602" s="2">
        <f t="shared" si="242"/>
        <v>0</v>
      </c>
      <c r="BA602" s="2">
        <f>SUM(AF602,AH602,-AZ602,-Table110[[#This Row],[Sale Fee]])</f>
        <v>0</v>
      </c>
      <c r="BC602" s="1"/>
      <c r="BD602" s="1"/>
      <c r="BE602" s="1"/>
    </row>
    <row r="603" spans="1:57" x14ac:dyDescent="0.25">
      <c r="A603" s="1"/>
      <c r="B603" s="1"/>
      <c r="E603" s="4"/>
      <c r="F603" s="4"/>
      <c r="Q603" s="1"/>
      <c r="R603" s="1"/>
      <c r="S603" s="1"/>
      <c r="U603" s="61"/>
      <c r="V603" s="61"/>
      <c r="W603" s="1">
        <f t="shared" si="244"/>
        <v>0</v>
      </c>
      <c r="X603" s="1"/>
      <c r="Y603" s="1"/>
      <c r="Z603" s="1">
        <f>Table110[[#This Row],[Quantity2]]*Table110[[#This Row],[U Cost]]</f>
        <v>0</v>
      </c>
      <c r="AB603" s="1"/>
      <c r="AC603" s="1"/>
      <c r="AD603" s="1">
        <f t="shared" si="245"/>
        <v>0</v>
      </c>
      <c r="AE603" s="1"/>
      <c r="AF603" s="1">
        <f>SUM(Table110[[#This Row],[Total 
Paid]:[Shipping 
Charged]])</f>
        <v>0</v>
      </c>
      <c r="AG603" s="1"/>
      <c r="AH603" s="1"/>
      <c r="AI603" s="1">
        <f t="shared" si="246"/>
        <v>0</v>
      </c>
      <c r="AK603" s="1"/>
      <c r="AL603" s="1"/>
      <c r="AM603" s="1"/>
      <c r="AN603" s="1"/>
      <c r="AP603" s="30">
        <f t="shared" si="243"/>
        <v>0</v>
      </c>
      <c r="AQ603" s="1"/>
      <c r="AR603" s="1">
        <f t="shared" si="218"/>
        <v>0</v>
      </c>
      <c r="AS603" s="1"/>
      <c r="AT603" s="1"/>
      <c r="AU603" s="2">
        <f t="shared" si="247"/>
        <v>0</v>
      </c>
      <c r="AW603" s="1"/>
      <c r="AX603" s="1"/>
      <c r="AY603" s="1"/>
      <c r="AZ603" s="2">
        <f t="shared" si="242"/>
        <v>0</v>
      </c>
      <c r="BA603" s="2">
        <f>SUM(AF603,AH603,-AZ603,-Table110[[#This Row],[Sale Fee]])</f>
        <v>0</v>
      </c>
      <c r="BC603" s="1"/>
      <c r="BD603" s="1"/>
      <c r="BE603" s="1"/>
    </row>
    <row r="604" spans="1:57" x14ac:dyDescent="0.25">
      <c r="A604" s="1"/>
      <c r="B604" s="1"/>
      <c r="E604" s="4"/>
      <c r="F604" s="4"/>
      <c r="Q604" s="1"/>
      <c r="R604" s="1"/>
      <c r="S604" s="1"/>
      <c r="U604" s="61"/>
      <c r="V604" s="61"/>
      <c r="W604" s="1">
        <f t="shared" si="244"/>
        <v>0</v>
      </c>
      <c r="X604" s="1"/>
      <c r="Y604" s="1"/>
      <c r="Z604" s="1">
        <f>Table110[[#This Row],[Quantity2]]*Table110[[#This Row],[U Cost]]</f>
        <v>0</v>
      </c>
      <c r="AB604" s="1"/>
      <c r="AC604" s="1"/>
      <c r="AD604" s="1">
        <f t="shared" si="245"/>
        <v>0</v>
      </c>
      <c r="AE604" s="1"/>
      <c r="AF604" s="1">
        <f>SUM(Table110[[#This Row],[Total 
Paid]:[Shipping 
Charged]])</f>
        <v>0</v>
      </c>
      <c r="AG604" s="1"/>
      <c r="AH604" s="1"/>
      <c r="AI604" s="1">
        <f t="shared" si="246"/>
        <v>0</v>
      </c>
      <c r="AK604" s="1"/>
      <c r="AL604" s="1"/>
      <c r="AM604" s="1"/>
      <c r="AN604" s="1"/>
      <c r="AP604" s="30">
        <f t="shared" si="243"/>
        <v>0</v>
      </c>
      <c r="AQ604" s="1"/>
      <c r="AR604" s="1">
        <f t="shared" si="218"/>
        <v>0</v>
      </c>
      <c r="AS604" s="1"/>
      <c r="AT604" s="1"/>
      <c r="AU604" s="2">
        <f t="shared" si="247"/>
        <v>0</v>
      </c>
      <c r="AW604" s="1"/>
      <c r="AX604" s="1"/>
      <c r="AY604" s="1"/>
      <c r="AZ604" s="2">
        <f t="shared" si="242"/>
        <v>0</v>
      </c>
      <c r="BA604" s="2">
        <f>SUM(AF604,AH604,-AZ604,-Table110[[#This Row],[Sale Fee]])</f>
        <v>0</v>
      </c>
      <c r="BC604" s="1"/>
      <c r="BD604" s="1"/>
      <c r="BE604" s="1"/>
    </row>
    <row r="605" spans="1:57" x14ac:dyDescent="0.25">
      <c r="A605" s="1"/>
      <c r="B605" s="1"/>
      <c r="E605" s="4"/>
      <c r="F605" s="4"/>
      <c r="Q605" s="1"/>
      <c r="R605" s="1"/>
      <c r="S605" s="1"/>
      <c r="U605" s="61"/>
      <c r="V605" s="61"/>
      <c r="W605" s="1">
        <f t="shared" si="244"/>
        <v>0</v>
      </c>
      <c r="X605" s="1"/>
      <c r="Y605" s="1"/>
      <c r="Z605" s="1">
        <f>Table110[[#This Row],[Quantity2]]*Table110[[#This Row],[U Cost]]</f>
        <v>0</v>
      </c>
      <c r="AB605" s="1"/>
      <c r="AC605" s="1"/>
      <c r="AD605" s="1">
        <f t="shared" si="245"/>
        <v>0</v>
      </c>
      <c r="AE605" s="1"/>
      <c r="AF605" s="1">
        <f>SUM(Table110[[#This Row],[Total 
Paid]:[Shipping 
Charged]])</f>
        <v>0</v>
      </c>
      <c r="AG605" s="1"/>
      <c r="AH605" s="1"/>
      <c r="AI605" s="1">
        <f t="shared" si="246"/>
        <v>0</v>
      </c>
      <c r="AK605" s="1"/>
      <c r="AL605" s="1"/>
      <c r="AM605" s="1"/>
      <c r="AN605" s="1"/>
      <c r="AP605" s="30">
        <f t="shared" si="243"/>
        <v>0</v>
      </c>
      <c r="AQ605" s="1"/>
      <c r="AR605" s="1">
        <f t="shared" si="218"/>
        <v>0</v>
      </c>
      <c r="AS605" s="1"/>
      <c r="AT605" s="1"/>
      <c r="AU605" s="2">
        <f t="shared" si="247"/>
        <v>0</v>
      </c>
      <c r="AW605" s="1"/>
      <c r="AX605" s="1"/>
      <c r="AY605" s="1"/>
      <c r="AZ605" s="2">
        <f t="shared" si="242"/>
        <v>0</v>
      </c>
      <c r="BA605" s="2">
        <f>SUM(AF605,AH605,-AZ605,-Table110[[#This Row],[Sale Fee]])</f>
        <v>0</v>
      </c>
      <c r="BC605" s="1"/>
      <c r="BD605" s="1"/>
      <c r="BE605" s="1"/>
    </row>
    <row r="606" spans="1:57" x14ac:dyDescent="0.25">
      <c r="A606" s="1"/>
      <c r="B606" s="1"/>
      <c r="E606" s="4"/>
      <c r="F606" s="4"/>
      <c r="Q606" s="1"/>
      <c r="R606" s="1"/>
      <c r="S606" s="1"/>
      <c r="U606" s="61"/>
      <c r="V606" s="61"/>
      <c r="W606" s="1">
        <f t="shared" si="244"/>
        <v>0</v>
      </c>
      <c r="X606" s="1"/>
      <c r="Y606" s="1"/>
      <c r="Z606" s="1">
        <f>Table110[[#This Row],[Quantity2]]*Table110[[#This Row],[U Cost]]</f>
        <v>0</v>
      </c>
      <c r="AB606" s="1"/>
      <c r="AC606" s="1"/>
      <c r="AD606" s="1">
        <f t="shared" si="245"/>
        <v>0</v>
      </c>
      <c r="AE606" s="1"/>
      <c r="AF606" s="1">
        <f>SUM(Table110[[#This Row],[Total 
Paid]:[Shipping 
Charged]])</f>
        <v>0</v>
      </c>
      <c r="AG606" s="1"/>
      <c r="AH606" s="1"/>
      <c r="AI606" s="1">
        <f t="shared" si="246"/>
        <v>0</v>
      </c>
      <c r="AK606" s="1"/>
      <c r="AL606" s="1"/>
      <c r="AM606" s="1"/>
      <c r="AN606" s="1"/>
      <c r="AP606" s="30">
        <f t="shared" si="243"/>
        <v>0</v>
      </c>
      <c r="AQ606" s="1"/>
      <c r="AR606" s="1">
        <f t="shared" si="218"/>
        <v>0</v>
      </c>
      <c r="AS606" s="1"/>
      <c r="AT606" s="1"/>
      <c r="AU606" s="2">
        <f t="shared" si="247"/>
        <v>0</v>
      </c>
      <c r="AW606" s="1"/>
      <c r="AX606" s="1"/>
      <c r="AY606" s="1"/>
      <c r="AZ606" s="2">
        <f t="shared" si="242"/>
        <v>0</v>
      </c>
      <c r="BA606" s="2">
        <f>SUM(AF606,AH606,-AZ606,-Table110[[#This Row],[Sale Fee]])</f>
        <v>0</v>
      </c>
      <c r="BC606" s="1"/>
      <c r="BD606" s="1"/>
      <c r="BE606" s="1"/>
    </row>
    <row r="607" spans="1:57" x14ac:dyDescent="0.25">
      <c r="A607" s="1"/>
      <c r="B607" s="1"/>
      <c r="E607" s="4"/>
      <c r="F607" s="4"/>
      <c r="Q607" s="1"/>
      <c r="R607" s="1"/>
      <c r="S607" s="1"/>
      <c r="U607" s="61"/>
      <c r="V607" s="61"/>
      <c r="W607" s="1">
        <f t="shared" si="244"/>
        <v>0</v>
      </c>
      <c r="X607" s="1"/>
      <c r="Y607" s="1"/>
      <c r="Z607" s="1">
        <f>Table110[[#This Row],[Quantity2]]*Table110[[#This Row],[U Cost]]</f>
        <v>0</v>
      </c>
      <c r="AB607" s="1"/>
      <c r="AC607" s="1"/>
      <c r="AD607" s="1">
        <f t="shared" si="245"/>
        <v>0</v>
      </c>
      <c r="AE607" s="1"/>
      <c r="AF607" s="1">
        <f>SUM(Table110[[#This Row],[Total 
Paid]:[Shipping 
Charged]])</f>
        <v>0</v>
      </c>
      <c r="AG607" s="1"/>
      <c r="AH607" s="1"/>
      <c r="AI607" s="1">
        <f t="shared" si="246"/>
        <v>0</v>
      </c>
      <c r="AK607" s="1"/>
      <c r="AL607" s="1"/>
      <c r="AM607" s="1"/>
      <c r="AN607" s="1"/>
      <c r="AP607" s="30">
        <f t="shared" si="243"/>
        <v>0</v>
      </c>
      <c r="AQ607" s="1"/>
      <c r="AR607" s="1">
        <f t="shared" si="218"/>
        <v>0</v>
      </c>
      <c r="AS607" s="1"/>
      <c r="AT607" s="1"/>
      <c r="AU607" s="2">
        <f t="shared" si="247"/>
        <v>0</v>
      </c>
      <c r="AW607" s="1"/>
      <c r="AX607" s="1"/>
      <c r="AY607" s="1"/>
      <c r="AZ607" s="2">
        <f t="shared" si="242"/>
        <v>0</v>
      </c>
      <c r="BA607" s="2">
        <f>SUM(AF607,AH607,-AZ607,-Table110[[#This Row],[Sale Fee]])</f>
        <v>0</v>
      </c>
      <c r="BC607" s="1"/>
      <c r="BD607" s="1"/>
      <c r="BE607" s="1"/>
    </row>
    <row r="608" spans="1:57" x14ac:dyDescent="0.25">
      <c r="A608" s="1"/>
      <c r="B608" s="1"/>
      <c r="E608" s="4"/>
      <c r="F608" s="4"/>
      <c r="Q608" s="1"/>
      <c r="R608" s="1"/>
      <c r="S608" s="1"/>
      <c r="U608" s="61"/>
      <c r="V608" s="61"/>
      <c r="W608" s="1">
        <f t="shared" si="244"/>
        <v>0</v>
      </c>
      <c r="X608" s="1"/>
      <c r="Y608" s="1"/>
      <c r="Z608" s="1">
        <f>Table110[[#This Row],[Quantity2]]*Table110[[#This Row],[U Cost]]</f>
        <v>0</v>
      </c>
      <c r="AB608" s="1"/>
      <c r="AC608" s="1"/>
      <c r="AD608" s="1">
        <f t="shared" si="245"/>
        <v>0</v>
      </c>
      <c r="AE608" s="1"/>
      <c r="AF608" s="1">
        <f>SUM(Table110[[#This Row],[Total 
Paid]:[Shipping 
Charged]])</f>
        <v>0</v>
      </c>
      <c r="AG608" s="1"/>
      <c r="AH608" s="1"/>
      <c r="AI608" s="1">
        <f t="shared" si="246"/>
        <v>0</v>
      </c>
      <c r="AK608" s="1"/>
      <c r="AL608" s="1"/>
      <c r="AM608" s="1"/>
      <c r="AN608" s="1"/>
      <c r="AP608" s="30">
        <f t="shared" si="243"/>
        <v>0</v>
      </c>
      <c r="AQ608" s="1"/>
      <c r="AR608" s="1">
        <f t="shared" si="218"/>
        <v>0</v>
      </c>
      <c r="AS608" s="1"/>
      <c r="AT608" s="1"/>
      <c r="AU608" s="2">
        <f t="shared" si="247"/>
        <v>0</v>
      </c>
      <c r="AW608" s="1"/>
      <c r="AX608" s="1"/>
      <c r="AY608" s="1"/>
      <c r="AZ608" s="2">
        <f t="shared" si="242"/>
        <v>0</v>
      </c>
      <c r="BA608" s="2">
        <f>SUM(AF608,AH608,-AZ608,-Table110[[#This Row],[Sale Fee]])</f>
        <v>0</v>
      </c>
      <c r="BC608" s="1"/>
      <c r="BD608" s="1"/>
      <c r="BE608" s="1"/>
    </row>
    <row r="609" spans="1:57" x14ac:dyDescent="0.25">
      <c r="A609" s="1"/>
      <c r="B609" s="1"/>
      <c r="E609" s="4"/>
      <c r="F609" s="4"/>
      <c r="Q609" s="1"/>
      <c r="R609" s="1"/>
      <c r="S609" s="1"/>
      <c r="U609" s="61"/>
      <c r="V609" s="61"/>
      <c r="W609" s="1">
        <f t="shared" si="244"/>
        <v>0</v>
      </c>
      <c r="X609" s="1"/>
      <c r="Y609" s="1"/>
      <c r="Z609" s="1">
        <f>Table110[[#This Row],[Quantity2]]*Table110[[#This Row],[U Cost]]</f>
        <v>0</v>
      </c>
      <c r="AB609" s="1"/>
      <c r="AC609" s="1"/>
      <c r="AD609" s="1">
        <f t="shared" si="245"/>
        <v>0</v>
      </c>
      <c r="AE609" s="1"/>
      <c r="AF609" s="1">
        <f>SUM(Table110[[#This Row],[Total 
Paid]:[Shipping 
Charged]])</f>
        <v>0</v>
      </c>
      <c r="AG609" s="1"/>
      <c r="AH609" s="1"/>
      <c r="AI609" s="1">
        <f t="shared" si="246"/>
        <v>0</v>
      </c>
      <c r="AK609" s="1"/>
      <c r="AL609" s="1"/>
      <c r="AM609" s="1"/>
      <c r="AN609" s="1"/>
      <c r="AP609" s="30">
        <f t="shared" si="243"/>
        <v>0</v>
      </c>
      <c r="AQ609" s="1"/>
      <c r="AR609" s="1">
        <f t="shared" si="218"/>
        <v>0</v>
      </c>
      <c r="AS609" s="1"/>
      <c r="AT609" s="1"/>
      <c r="AU609" s="2">
        <f t="shared" si="247"/>
        <v>0</v>
      </c>
      <c r="AW609" s="1"/>
      <c r="AX609" s="1"/>
      <c r="AY609" s="1"/>
      <c r="AZ609" s="2">
        <f t="shared" si="242"/>
        <v>0</v>
      </c>
      <c r="BA609" s="2">
        <f>SUM(AF609,AH609,-AZ609,-Table110[[#This Row],[Sale Fee]])</f>
        <v>0</v>
      </c>
      <c r="BC609" s="1"/>
      <c r="BD609" s="1"/>
      <c r="BE609" s="1"/>
    </row>
    <row r="610" spans="1:57" x14ac:dyDescent="0.25">
      <c r="A610" s="1"/>
      <c r="B610" s="1"/>
      <c r="E610" s="4"/>
      <c r="F610" s="4"/>
      <c r="Q610" s="1"/>
      <c r="R610" s="1"/>
      <c r="S610" s="1"/>
      <c r="U610" s="61"/>
      <c r="V610" s="61"/>
      <c r="W610" s="1">
        <f t="shared" si="244"/>
        <v>0</v>
      </c>
      <c r="X610" s="1"/>
      <c r="Y610" s="1"/>
      <c r="Z610" s="1">
        <f>Table110[[#This Row],[Quantity2]]*Table110[[#This Row],[U Cost]]</f>
        <v>0</v>
      </c>
      <c r="AB610" s="1"/>
      <c r="AC610" s="1"/>
      <c r="AD610" s="1">
        <f t="shared" si="245"/>
        <v>0</v>
      </c>
      <c r="AE610" s="1"/>
      <c r="AF610" s="1">
        <f>SUM(Table110[[#This Row],[Total 
Paid]:[Shipping 
Charged]])</f>
        <v>0</v>
      </c>
      <c r="AG610" s="1"/>
      <c r="AH610" s="1"/>
      <c r="AI610" s="1">
        <f t="shared" si="246"/>
        <v>0</v>
      </c>
      <c r="AK610" s="1"/>
      <c r="AL610" s="1"/>
      <c r="AM610" s="1"/>
      <c r="AN610" s="1"/>
      <c r="AP610" s="30">
        <f t="shared" si="243"/>
        <v>0</v>
      </c>
      <c r="AQ610" s="1"/>
      <c r="AR610" s="1">
        <f t="shared" si="218"/>
        <v>0</v>
      </c>
      <c r="AS610" s="1"/>
      <c r="AT610" s="1"/>
      <c r="AU610" s="2">
        <f t="shared" si="247"/>
        <v>0</v>
      </c>
      <c r="AW610" s="1"/>
      <c r="AX610" s="1"/>
      <c r="AY610" s="1"/>
      <c r="AZ610" s="2">
        <f t="shared" si="242"/>
        <v>0</v>
      </c>
      <c r="BA610" s="2">
        <f>SUM(AF610,AH610,-AZ610,-Table110[[#This Row],[Sale Fee]])</f>
        <v>0</v>
      </c>
      <c r="BC610" s="1"/>
      <c r="BD610" s="1"/>
      <c r="BE610" s="1"/>
    </row>
    <row r="611" spans="1:57" x14ac:dyDescent="0.25">
      <c r="A611" s="1"/>
      <c r="B611" s="1"/>
      <c r="E611" s="4"/>
      <c r="F611" s="4"/>
      <c r="Q611" s="1"/>
      <c r="R611" s="1"/>
      <c r="S611" s="1"/>
      <c r="U611" s="61"/>
      <c r="V611" s="61"/>
      <c r="W611" s="1">
        <f t="shared" si="244"/>
        <v>0</v>
      </c>
      <c r="X611" s="1"/>
      <c r="Y611" s="1"/>
      <c r="Z611" s="1">
        <f>Table110[[#This Row],[Quantity2]]*Table110[[#This Row],[U Cost]]</f>
        <v>0</v>
      </c>
      <c r="AB611" s="1"/>
      <c r="AC611" s="1"/>
      <c r="AD611" s="1">
        <f t="shared" si="245"/>
        <v>0</v>
      </c>
      <c r="AE611" s="1"/>
      <c r="AF611" s="1">
        <f>SUM(Table110[[#This Row],[Total 
Paid]:[Shipping 
Charged]])</f>
        <v>0</v>
      </c>
      <c r="AG611" s="1"/>
      <c r="AH611" s="1"/>
      <c r="AI611" s="1">
        <f t="shared" si="246"/>
        <v>0</v>
      </c>
      <c r="AK611" s="1"/>
      <c r="AL611" s="1"/>
      <c r="AM611" s="1"/>
      <c r="AN611" s="1"/>
      <c r="AP611" s="30">
        <f t="shared" si="243"/>
        <v>0</v>
      </c>
      <c r="AQ611" s="1"/>
      <c r="AR611" s="1">
        <f t="shared" si="218"/>
        <v>0</v>
      </c>
      <c r="AS611" s="1"/>
      <c r="AT611" s="1"/>
      <c r="AU611" s="2">
        <f t="shared" si="247"/>
        <v>0</v>
      </c>
      <c r="AW611" s="1"/>
      <c r="AX611" s="1"/>
      <c r="AY611" s="1"/>
      <c r="AZ611" s="2">
        <f t="shared" si="242"/>
        <v>0</v>
      </c>
      <c r="BA611" s="2">
        <f>SUM(AF611,AH611,-AZ611,-Table110[[#This Row],[Sale Fee]])</f>
        <v>0</v>
      </c>
      <c r="BC611" s="1"/>
      <c r="BD611" s="1"/>
      <c r="BE611" s="1"/>
    </row>
    <row r="612" spans="1:57" x14ac:dyDescent="0.25">
      <c r="A612" s="1"/>
      <c r="B612" s="1"/>
      <c r="E612" s="4"/>
      <c r="F612" s="4"/>
      <c r="Q612" s="1"/>
      <c r="R612" s="1"/>
      <c r="S612" s="1"/>
      <c r="U612" s="61"/>
      <c r="V612" s="61"/>
      <c r="W612" s="1">
        <f t="shared" si="244"/>
        <v>0</v>
      </c>
      <c r="X612" s="1"/>
      <c r="Y612" s="1"/>
      <c r="Z612" s="1">
        <f>Table110[[#This Row],[Quantity2]]*Table110[[#This Row],[U Cost]]</f>
        <v>0</v>
      </c>
      <c r="AB612" s="1"/>
      <c r="AC612" s="1"/>
      <c r="AD612" s="1">
        <f t="shared" si="245"/>
        <v>0</v>
      </c>
      <c r="AE612" s="1"/>
      <c r="AF612" s="1">
        <f>SUM(Table110[[#This Row],[Total 
Paid]:[Shipping 
Charged]])</f>
        <v>0</v>
      </c>
      <c r="AG612" s="1"/>
      <c r="AH612" s="1"/>
      <c r="AI612" s="1">
        <f t="shared" si="246"/>
        <v>0</v>
      </c>
      <c r="AK612" s="1"/>
      <c r="AL612" s="1"/>
      <c r="AM612" s="1"/>
      <c r="AN612" s="1"/>
      <c r="AP612" s="30">
        <f t="shared" si="243"/>
        <v>0</v>
      </c>
      <c r="AQ612" s="1"/>
      <c r="AR612" s="1">
        <f t="shared" si="218"/>
        <v>0</v>
      </c>
      <c r="AS612" s="1"/>
      <c r="AT612" s="1"/>
      <c r="AU612" s="2">
        <f t="shared" si="247"/>
        <v>0</v>
      </c>
      <c r="AW612" s="1"/>
      <c r="AX612" s="1"/>
      <c r="AY612" s="1"/>
      <c r="AZ612" s="2">
        <f t="shared" si="242"/>
        <v>0</v>
      </c>
      <c r="BA612" s="2">
        <f>SUM(AF612,AH612,-AZ612,-Table110[[#This Row],[Sale Fee]])</f>
        <v>0</v>
      </c>
      <c r="BC612" s="1"/>
      <c r="BD612" s="1"/>
      <c r="BE612" s="1"/>
    </row>
    <row r="613" spans="1:57" x14ac:dyDescent="0.25">
      <c r="A613" s="1"/>
      <c r="B613" s="1"/>
      <c r="E613" s="4"/>
      <c r="F613" s="4"/>
      <c r="Q613" s="1"/>
      <c r="R613" s="1"/>
      <c r="S613" s="1"/>
      <c r="U613" s="61"/>
      <c r="V613" s="61"/>
      <c r="W613" s="1">
        <f t="shared" si="244"/>
        <v>0</v>
      </c>
      <c r="X613" s="1"/>
      <c r="Y613" s="1"/>
      <c r="Z613" s="1">
        <f>Table110[[#This Row],[Quantity2]]*Table110[[#This Row],[U Cost]]</f>
        <v>0</v>
      </c>
      <c r="AB613" s="1"/>
      <c r="AC613" s="1"/>
      <c r="AD613" s="1">
        <f t="shared" si="245"/>
        <v>0</v>
      </c>
      <c r="AE613" s="1"/>
      <c r="AF613" s="1">
        <f>SUM(Table110[[#This Row],[Total 
Paid]:[Shipping 
Charged]])</f>
        <v>0</v>
      </c>
      <c r="AG613" s="1"/>
      <c r="AH613" s="1"/>
      <c r="AI613" s="1">
        <f t="shared" si="246"/>
        <v>0</v>
      </c>
      <c r="AK613" s="1"/>
      <c r="AL613" s="1"/>
      <c r="AM613" s="1"/>
      <c r="AN613" s="1"/>
      <c r="AP613" s="30">
        <f t="shared" si="243"/>
        <v>0</v>
      </c>
      <c r="AQ613" s="1"/>
      <c r="AR613" s="1">
        <f t="shared" si="218"/>
        <v>0</v>
      </c>
      <c r="AS613" s="1"/>
      <c r="AT613" s="1"/>
      <c r="AU613" s="2">
        <f t="shared" si="247"/>
        <v>0</v>
      </c>
      <c r="AW613" s="1"/>
      <c r="AX613" s="1"/>
      <c r="AY613" s="1"/>
      <c r="AZ613" s="2">
        <f t="shared" si="242"/>
        <v>0</v>
      </c>
      <c r="BA613" s="2">
        <f>SUM(AF613,AH613,-AZ613,-Table110[[#This Row],[Sale Fee]])</f>
        <v>0</v>
      </c>
      <c r="BC613" s="1"/>
      <c r="BD613" s="1"/>
      <c r="BE613" s="1"/>
    </row>
    <row r="614" spans="1:57" x14ac:dyDescent="0.25">
      <c r="A614" s="1"/>
      <c r="B614" s="1"/>
      <c r="E614" s="4"/>
      <c r="F614" s="4"/>
      <c r="Q614" s="1"/>
      <c r="R614" s="1"/>
      <c r="S614" s="1"/>
      <c r="U614" s="61"/>
      <c r="V614" s="61"/>
      <c r="W614" s="1">
        <f t="shared" si="244"/>
        <v>0</v>
      </c>
      <c r="X614" s="1"/>
      <c r="Y614" s="1"/>
      <c r="Z614" s="1">
        <f>Table110[[#This Row],[Quantity2]]*Table110[[#This Row],[U Cost]]</f>
        <v>0</v>
      </c>
      <c r="AB614" s="1"/>
      <c r="AC614" s="1"/>
      <c r="AD614" s="1">
        <f t="shared" si="245"/>
        <v>0</v>
      </c>
      <c r="AE614" s="1"/>
      <c r="AF614" s="1">
        <f>SUM(Table110[[#This Row],[Total 
Paid]:[Shipping 
Charged]])</f>
        <v>0</v>
      </c>
      <c r="AG614" s="1"/>
      <c r="AH614" s="1"/>
      <c r="AI614" s="1">
        <f t="shared" si="246"/>
        <v>0</v>
      </c>
      <c r="AK614" s="1"/>
      <c r="AL614" s="1"/>
      <c r="AM614" s="1"/>
      <c r="AN614" s="1"/>
      <c r="AP614" s="30">
        <f t="shared" si="243"/>
        <v>0</v>
      </c>
      <c r="AQ614" s="1"/>
      <c r="AR614" s="1">
        <f t="shared" si="218"/>
        <v>0</v>
      </c>
      <c r="AS614" s="1"/>
      <c r="AT614" s="1"/>
      <c r="AU614" s="2">
        <f t="shared" si="247"/>
        <v>0</v>
      </c>
      <c r="AW614" s="1"/>
      <c r="AX614" s="1"/>
      <c r="AY614" s="1"/>
      <c r="AZ614" s="2">
        <f t="shared" si="242"/>
        <v>0</v>
      </c>
      <c r="BA614" s="2">
        <f>SUM(AF614,AH614,-AZ614,-Table110[[#This Row],[Sale Fee]])</f>
        <v>0</v>
      </c>
      <c r="BC614" s="1"/>
      <c r="BD614" s="1"/>
      <c r="BE614" s="1"/>
    </row>
    <row r="615" spans="1:57" x14ac:dyDescent="0.25">
      <c r="A615" s="1"/>
      <c r="B615" s="1"/>
      <c r="E615" s="4"/>
      <c r="F615" s="4"/>
      <c r="Q615" s="1"/>
      <c r="R615" s="1"/>
      <c r="S615" s="1"/>
      <c r="U615" s="61"/>
      <c r="V615" s="61"/>
      <c r="W615" s="1">
        <f t="shared" si="244"/>
        <v>0</v>
      </c>
      <c r="X615" s="1"/>
      <c r="Y615" s="1"/>
      <c r="Z615" s="1">
        <f>Table110[[#This Row],[Quantity2]]*Table110[[#This Row],[U Cost]]</f>
        <v>0</v>
      </c>
      <c r="AB615" s="1"/>
      <c r="AC615" s="1"/>
      <c r="AD615" s="1">
        <f t="shared" si="245"/>
        <v>0</v>
      </c>
      <c r="AE615" s="1"/>
      <c r="AF615" s="1">
        <f>SUM(Table110[[#This Row],[Total 
Paid]:[Shipping 
Charged]])</f>
        <v>0</v>
      </c>
      <c r="AG615" s="1"/>
      <c r="AH615" s="1"/>
      <c r="AI615" s="1">
        <f t="shared" si="246"/>
        <v>0</v>
      </c>
      <c r="AK615" s="1"/>
      <c r="AL615" s="1"/>
      <c r="AM615" s="1"/>
      <c r="AN615" s="1"/>
      <c r="AP615" s="30">
        <f t="shared" si="243"/>
        <v>0</v>
      </c>
      <c r="AQ615" s="1"/>
      <c r="AR615" s="1">
        <f t="shared" si="218"/>
        <v>0</v>
      </c>
      <c r="AS615" s="1"/>
      <c r="AT615" s="1"/>
      <c r="AU615" s="2">
        <f t="shared" si="247"/>
        <v>0</v>
      </c>
      <c r="AW615" s="1"/>
      <c r="AX615" s="1"/>
      <c r="AY615" s="1"/>
      <c r="AZ615" s="2">
        <f t="shared" si="242"/>
        <v>0</v>
      </c>
      <c r="BA615" s="2">
        <f>SUM(AF615,AH615,-AZ615,-Table110[[#This Row],[Sale Fee]])</f>
        <v>0</v>
      </c>
      <c r="BC615" s="1"/>
      <c r="BD615" s="1"/>
      <c r="BE615" s="1"/>
    </row>
    <row r="616" spans="1:57" x14ac:dyDescent="0.25">
      <c r="A616" s="1"/>
      <c r="B616" s="1"/>
      <c r="E616" s="4"/>
      <c r="F616" s="4"/>
      <c r="Q616" s="1"/>
      <c r="R616" s="1"/>
      <c r="S616" s="1"/>
      <c r="U616" s="61"/>
      <c r="V616" s="61"/>
      <c r="W616" s="1">
        <f t="shared" si="244"/>
        <v>0</v>
      </c>
      <c r="X616" s="1"/>
      <c r="Y616" s="1"/>
      <c r="Z616" s="1">
        <f>Table110[[#This Row],[Quantity2]]*Table110[[#This Row],[U Cost]]</f>
        <v>0</v>
      </c>
      <c r="AB616" s="1"/>
      <c r="AC616" s="1"/>
      <c r="AD616" s="1">
        <f t="shared" si="245"/>
        <v>0</v>
      </c>
      <c r="AE616" s="1"/>
      <c r="AF616" s="1">
        <f>SUM(Table110[[#This Row],[Total 
Paid]:[Shipping 
Charged]])</f>
        <v>0</v>
      </c>
      <c r="AG616" s="1"/>
      <c r="AH616" s="1"/>
      <c r="AI616" s="1">
        <f t="shared" si="246"/>
        <v>0</v>
      </c>
      <c r="AK616" s="1"/>
      <c r="AL616" s="1"/>
      <c r="AM616" s="1"/>
      <c r="AN616" s="1"/>
      <c r="AP616" s="30">
        <f t="shared" si="243"/>
        <v>0</v>
      </c>
      <c r="AQ616" s="1"/>
      <c r="AR616" s="1">
        <f t="shared" si="218"/>
        <v>0</v>
      </c>
      <c r="AS616" s="1"/>
      <c r="AT616" s="1"/>
      <c r="AU616" s="2">
        <f t="shared" si="247"/>
        <v>0</v>
      </c>
      <c r="AW616" s="1"/>
      <c r="AX616" s="1"/>
      <c r="AY616" s="1"/>
      <c r="AZ616" s="2">
        <f t="shared" si="242"/>
        <v>0</v>
      </c>
      <c r="BA616" s="2">
        <f>SUM(AF616,AH616,-AZ616,-Table110[[#This Row],[Sale Fee]])</f>
        <v>0</v>
      </c>
      <c r="BC616" s="1"/>
      <c r="BD616" s="1"/>
      <c r="BE616" s="1"/>
    </row>
    <row r="617" spans="1:57" x14ac:dyDescent="0.25">
      <c r="A617" s="1"/>
      <c r="B617" s="1"/>
      <c r="E617" s="4"/>
      <c r="F617" s="4"/>
      <c r="Q617" s="1"/>
      <c r="R617" s="1"/>
      <c r="S617" s="1"/>
      <c r="U617" s="61"/>
      <c r="V617" s="61"/>
      <c r="W617" s="1">
        <f t="shared" si="244"/>
        <v>0</v>
      </c>
      <c r="X617" s="1"/>
      <c r="Y617" s="1"/>
      <c r="Z617" s="1">
        <f>Table110[[#This Row],[Quantity2]]*Table110[[#This Row],[U Cost]]</f>
        <v>0</v>
      </c>
      <c r="AB617" s="1"/>
      <c r="AC617" s="1"/>
      <c r="AD617" s="1">
        <f t="shared" si="245"/>
        <v>0</v>
      </c>
      <c r="AE617" s="1"/>
      <c r="AF617" s="1">
        <f>SUM(Table110[[#This Row],[Total 
Paid]:[Shipping 
Charged]])</f>
        <v>0</v>
      </c>
      <c r="AG617" s="1"/>
      <c r="AH617" s="1"/>
      <c r="AI617" s="1">
        <f t="shared" si="246"/>
        <v>0</v>
      </c>
      <c r="AK617" s="1"/>
      <c r="AL617" s="1"/>
      <c r="AM617" s="1"/>
      <c r="AN617" s="1"/>
      <c r="AP617" s="30">
        <f t="shared" si="243"/>
        <v>0</v>
      </c>
      <c r="AQ617" s="1"/>
      <c r="AR617" s="1">
        <f t="shared" si="218"/>
        <v>0</v>
      </c>
      <c r="AS617" s="1"/>
      <c r="AT617" s="1"/>
      <c r="AU617" s="2">
        <f t="shared" si="247"/>
        <v>0</v>
      </c>
      <c r="AW617" s="1"/>
      <c r="AX617" s="1"/>
      <c r="AY617" s="1"/>
      <c r="AZ617" s="2">
        <f t="shared" si="242"/>
        <v>0</v>
      </c>
      <c r="BA617" s="2">
        <f>SUM(AF617,AH617,-AZ617,-Table110[[#This Row],[Sale Fee]])</f>
        <v>0</v>
      </c>
      <c r="BC617" s="1"/>
      <c r="BD617" s="1"/>
      <c r="BE617" s="1"/>
    </row>
    <row r="618" spans="1:57" x14ac:dyDescent="0.25">
      <c r="A618" s="1"/>
      <c r="B618" s="1"/>
      <c r="E618" s="4"/>
      <c r="F618" s="4"/>
      <c r="Q618" s="1"/>
      <c r="R618" s="1"/>
      <c r="S618" s="1"/>
      <c r="U618" s="61"/>
      <c r="V618" s="61"/>
      <c r="W618" s="1">
        <f t="shared" si="244"/>
        <v>0</v>
      </c>
      <c r="X618" s="1"/>
      <c r="Y618" s="1"/>
      <c r="Z618" s="1">
        <f>Table110[[#This Row],[Quantity2]]*Table110[[#This Row],[U Cost]]</f>
        <v>0</v>
      </c>
      <c r="AB618" s="1"/>
      <c r="AC618" s="1"/>
      <c r="AD618" s="1">
        <f t="shared" si="245"/>
        <v>0</v>
      </c>
      <c r="AE618" s="1"/>
      <c r="AF618" s="1">
        <f>SUM(Table110[[#This Row],[Total 
Paid]:[Shipping 
Charged]])</f>
        <v>0</v>
      </c>
      <c r="AG618" s="1"/>
      <c r="AH618" s="1"/>
      <c r="AI618" s="1">
        <f t="shared" si="246"/>
        <v>0</v>
      </c>
      <c r="AK618" s="1"/>
      <c r="AL618" s="1"/>
      <c r="AM618" s="1"/>
      <c r="AN618" s="1"/>
      <c r="AP618" s="30">
        <f t="shared" si="243"/>
        <v>0</v>
      </c>
      <c r="AQ618" s="1"/>
      <c r="AR618" s="1">
        <f t="shared" si="218"/>
        <v>0</v>
      </c>
      <c r="AS618" s="1"/>
      <c r="AT618" s="1"/>
      <c r="AU618" s="2">
        <f t="shared" si="247"/>
        <v>0</v>
      </c>
      <c r="AW618" s="1"/>
      <c r="AX618" s="1"/>
      <c r="AY618" s="1"/>
      <c r="AZ618" s="2">
        <f t="shared" si="242"/>
        <v>0</v>
      </c>
      <c r="BA618" s="2">
        <f>SUM(AF618,AH618,-AZ618,-Table110[[#This Row],[Sale Fee]])</f>
        <v>0</v>
      </c>
      <c r="BC618" s="1"/>
      <c r="BD618" s="1"/>
      <c r="BE618" s="1"/>
    </row>
    <row r="619" spans="1:57" x14ac:dyDescent="0.25">
      <c r="A619" s="1"/>
      <c r="B619" s="1"/>
      <c r="E619" s="4"/>
      <c r="F619" s="4"/>
      <c r="Q619" s="1"/>
      <c r="R619" s="1"/>
      <c r="S619" s="1"/>
      <c r="U619" s="61"/>
      <c r="V619" s="61"/>
      <c r="W619" s="1">
        <f t="shared" si="244"/>
        <v>0</v>
      </c>
      <c r="X619" s="1"/>
      <c r="Y619" s="1"/>
      <c r="Z619" s="1">
        <f>Table110[[#This Row],[Quantity2]]*Table110[[#This Row],[U Cost]]</f>
        <v>0</v>
      </c>
      <c r="AB619" s="1"/>
      <c r="AC619" s="1"/>
      <c r="AD619" s="1">
        <f t="shared" si="245"/>
        <v>0</v>
      </c>
      <c r="AE619" s="1"/>
      <c r="AF619" s="1">
        <f>SUM(Table110[[#This Row],[Total 
Paid]:[Shipping 
Charged]])</f>
        <v>0</v>
      </c>
      <c r="AG619" s="1"/>
      <c r="AH619" s="1"/>
      <c r="AI619" s="1">
        <f t="shared" si="246"/>
        <v>0</v>
      </c>
      <c r="AK619" s="1"/>
      <c r="AL619" s="1"/>
      <c r="AM619" s="1"/>
      <c r="AN619" s="1"/>
      <c r="AP619" s="30">
        <f t="shared" si="243"/>
        <v>0</v>
      </c>
      <c r="AQ619" s="1"/>
      <c r="AR619" s="1">
        <f t="shared" si="218"/>
        <v>0</v>
      </c>
      <c r="AS619" s="1"/>
      <c r="AT619" s="1"/>
      <c r="AU619" s="2">
        <f t="shared" si="247"/>
        <v>0</v>
      </c>
      <c r="AW619" s="1"/>
      <c r="AX619" s="1"/>
      <c r="AY619" s="1"/>
      <c r="AZ619" s="2">
        <f t="shared" ref="AZ619:AZ682" si="248">SUM(AU619,AW619,AX619,AY619)</f>
        <v>0</v>
      </c>
      <c r="BA619" s="2">
        <f>SUM(AF619,AH619,-AZ619,-Table110[[#This Row],[Sale Fee]])</f>
        <v>0</v>
      </c>
      <c r="BC619" s="1"/>
      <c r="BD619" s="1"/>
      <c r="BE619" s="1"/>
    </row>
    <row r="620" spans="1:57" x14ac:dyDescent="0.25">
      <c r="A620" s="1"/>
      <c r="B620" s="1"/>
      <c r="E620" s="4"/>
      <c r="F620" s="4"/>
      <c r="Q620" s="1"/>
      <c r="R620" s="1"/>
      <c r="S620" s="1"/>
      <c r="U620" s="61"/>
      <c r="V620" s="61"/>
      <c r="W620" s="1">
        <f t="shared" si="244"/>
        <v>0</v>
      </c>
      <c r="X620" s="1"/>
      <c r="Y620" s="1"/>
      <c r="Z620" s="1">
        <f>Table110[[#This Row],[Quantity2]]*Table110[[#This Row],[U Cost]]</f>
        <v>0</v>
      </c>
      <c r="AB620" s="1"/>
      <c r="AC620" s="1"/>
      <c r="AD620" s="1">
        <f t="shared" si="245"/>
        <v>0</v>
      </c>
      <c r="AE620" s="1"/>
      <c r="AF620" s="1">
        <f>SUM(Table110[[#This Row],[Total 
Paid]:[Shipping 
Charged]])</f>
        <v>0</v>
      </c>
      <c r="AG620" s="1"/>
      <c r="AH620" s="1"/>
      <c r="AI620" s="1">
        <f t="shared" si="246"/>
        <v>0</v>
      </c>
      <c r="AK620" s="1"/>
      <c r="AL620" s="1"/>
      <c r="AM620" s="1"/>
      <c r="AN620" s="1"/>
      <c r="AP620" s="30">
        <f t="shared" si="243"/>
        <v>0</v>
      </c>
      <c r="AQ620" s="1"/>
      <c r="AR620" s="1">
        <f t="shared" si="218"/>
        <v>0</v>
      </c>
      <c r="AS620" s="1"/>
      <c r="AT620" s="1"/>
      <c r="AU620" s="2">
        <f t="shared" si="247"/>
        <v>0</v>
      </c>
      <c r="AW620" s="1"/>
      <c r="AX620" s="1"/>
      <c r="AY620" s="1"/>
      <c r="AZ620" s="2">
        <f t="shared" si="248"/>
        <v>0</v>
      </c>
      <c r="BA620" s="2">
        <f>SUM(AF620,AH620,-AZ620,-Table110[[#This Row],[Sale Fee]])</f>
        <v>0</v>
      </c>
      <c r="BC620" s="1"/>
      <c r="BD620" s="1"/>
      <c r="BE620" s="1"/>
    </row>
    <row r="621" spans="1:57" x14ac:dyDescent="0.25">
      <c r="A621" s="1"/>
      <c r="B621" s="1"/>
      <c r="E621" s="4"/>
      <c r="F621" s="4"/>
      <c r="Q621" s="1"/>
      <c r="R621" s="1"/>
      <c r="S621" s="1"/>
      <c r="U621" s="61"/>
      <c r="V621" s="61"/>
      <c r="W621" s="1">
        <f t="shared" si="244"/>
        <v>0</v>
      </c>
      <c r="X621" s="1"/>
      <c r="Y621" s="1"/>
      <c r="Z621" s="1">
        <f>Table110[[#This Row],[Quantity2]]*Table110[[#This Row],[U Cost]]</f>
        <v>0</v>
      </c>
      <c r="AB621" s="1"/>
      <c r="AC621" s="1"/>
      <c r="AD621" s="1">
        <f t="shared" si="245"/>
        <v>0</v>
      </c>
      <c r="AE621" s="1"/>
      <c r="AF621" s="1">
        <f>SUM(Table110[[#This Row],[Total 
Paid]:[Shipping 
Charged]])</f>
        <v>0</v>
      </c>
      <c r="AG621" s="1"/>
      <c r="AH621" s="1"/>
      <c r="AI621" s="1">
        <f t="shared" si="246"/>
        <v>0</v>
      </c>
      <c r="AK621" s="1"/>
      <c r="AL621" s="1"/>
      <c r="AM621" s="1"/>
      <c r="AN621" s="1"/>
      <c r="AP621" s="30">
        <f t="shared" si="243"/>
        <v>0</v>
      </c>
      <c r="AQ621" s="1"/>
      <c r="AR621" s="1">
        <f t="shared" si="218"/>
        <v>0</v>
      </c>
      <c r="AS621" s="1"/>
      <c r="AT621" s="1"/>
      <c r="AU621" s="2">
        <f t="shared" si="247"/>
        <v>0</v>
      </c>
      <c r="AW621" s="1"/>
      <c r="AX621" s="1"/>
      <c r="AY621" s="1"/>
      <c r="AZ621" s="2">
        <f t="shared" si="248"/>
        <v>0</v>
      </c>
      <c r="BA621" s="2">
        <f>SUM(AF621,AH621,-AZ621,-Table110[[#This Row],[Sale Fee]])</f>
        <v>0</v>
      </c>
      <c r="BC621" s="1"/>
      <c r="BD621" s="1"/>
      <c r="BE621" s="1"/>
    </row>
    <row r="622" spans="1:57" x14ac:dyDescent="0.25">
      <c r="A622" s="1"/>
      <c r="B622" s="1"/>
      <c r="E622" s="4"/>
      <c r="F622" s="4"/>
      <c r="Q622" s="1"/>
      <c r="R622" s="1"/>
      <c r="S622" s="1"/>
      <c r="U622" s="61"/>
      <c r="V622" s="61"/>
      <c r="W622" s="1">
        <f t="shared" si="244"/>
        <v>0</v>
      </c>
      <c r="X622" s="1"/>
      <c r="Y622" s="1"/>
      <c r="Z622" s="1">
        <f>Table110[[#This Row],[Quantity2]]*Table110[[#This Row],[U Cost]]</f>
        <v>0</v>
      </c>
      <c r="AB622" s="1"/>
      <c r="AC622" s="1"/>
      <c r="AD622" s="1">
        <f t="shared" si="245"/>
        <v>0</v>
      </c>
      <c r="AE622" s="1"/>
      <c r="AF622" s="1">
        <f>SUM(Table110[[#This Row],[Total 
Paid]:[Shipping 
Charged]])</f>
        <v>0</v>
      </c>
      <c r="AG622" s="1"/>
      <c r="AH622" s="1"/>
      <c r="AI622" s="1">
        <f t="shared" si="246"/>
        <v>0</v>
      </c>
      <c r="AK622" s="1"/>
      <c r="AL622" s="1"/>
      <c r="AM622" s="1"/>
      <c r="AN622" s="1"/>
      <c r="AP622" s="30">
        <f t="shared" si="243"/>
        <v>0</v>
      </c>
      <c r="AQ622" s="1"/>
      <c r="AR622" s="1">
        <f t="shared" si="218"/>
        <v>0</v>
      </c>
      <c r="AS622" s="1"/>
      <c r="AT622" s="1"/>
      <c r="AU622" s="2">
        <f t="shared" si="247"/>
        <v>0</v>
      </c>
      <c r="AW622" s="1"/>
      <c r="AX622" s="1"/>
      <c r="AY622" s="1"/>
      <c r="AZ622" s="2">
        <f t="shared" si="248"/>
        <v>0</v>
      </c>
      <c r="BA622" s="2">
        <f>SUM(AF622,AH622,-AZ622,-Table110[[#This Row],[Sale Fee]])</f>
        <v>0</v>
      </c>
      <c r="BC622" s="1"/>
      <c r="BD622" s="1"/>
      <c r="BE622" s="1"/>
    </row>
    <row r="623" spans="1:57" x14ac:dyDescent="0.25">
      <c r="A623" s="1"/>
      <c r="B623" s="1"/>
      <c r="E623" s="4"/>
      <c r="F623" s="4"/>
      <c r="Q623" s="1"/>
      <c r="R623" s="1"/>
      <c r="S623" s="1"/>
      <c r="U623" s="61"/>
      <c r="V623" s="61"/>
      <c r="W623" s="1">
        <f t="shared" si="244"/>
        <v>0</v>
      </c>
      <c r="X623" s="1"/>
      <c r="Y623" s="1"/>
      <c r="Z623" s="1">
        <f>Table110[[#This Row],[Quantity2]]*Table110[[#This Row],[U Cost]]</f>
        <v>0</v>
      </c>
      <c r="AB623" s="1"/>
      <c r="AC623" s="1"/>
      <c r="AD623" s="1">
        <f t="shared" si="245"/>
        <v>0</v>
      </c>
      <c r="AE623" s="1"/>
      <c r="AF623" s="1">
        <f>SUM(Table110[[#This Row],[Total 
Paid]:[Shipping 
Charged]])</f>
        <v>0</v>
      </c>
      <c r="AG623" s="1"/>
      <c r="AH623" s="1"/>
      <c r="AI623" s="1">
        <f t="shared" si="246"/>
        <v>0</v>
      </c>
      <c r="AK623" s="1"/>
      <c r="AL623" s="1"/>
      <c r="AM623" s="1"/>
      <c r="AN623" s="1"/>
      <c r="AP623" s="30">
        <f t="shared" si="243"/>
        <v>0</v>
      </c>
      <c r="AQ623" s="1"/>
      <c r="AR623" s="1">
        <f t="shared" si="218"/>
        <v>0</v>
      </c>
      <c r="AS623" s="1"/>
      <c r="AT623" s="1"/>
      <c r="AU623" s="2">
        <f t="shared" si="247"/>
        <v>0</v>
      </c>
      <c r="AW623" s="1"/>
      <c r="AX623" s="1"/>
      <c r="AY623" s="1"/>
      <c r="AZ623" s="2">
        <f t="shared" si="248"/>
        <v>0</v>
      </c>
      <c r="BA623" s="2">
        <f>SUM(AF623,AH623,-AZ623,-Table110[[#This Row],[Sale Fee]])</f>
        <v>0</v>
      </c>
      <c r="BC623" s="1"/>
      <c r="BD623" s="1"/>
      <c r="BE623" s="1"/>
    </row>
    <row r="624" spans="1:57" x14ac:dyDescent="0.25">
      <c r="A624" s="1"/>
      <c r="B624" s="1"/>
      <c r="E624" s="4"/>
      <c r="F624" s="4"/>
      <c r="Q624" s="1"/>
      <c r="R624" s="1"/>
      <c r="S624" s="1"/>
      <c r="U624" s="61"/>
      <c r="V624" s="61"/>
      <c r="W624" s="1">
        <f t="shared" si="244"/>
        <v>0</v>
      </c>
      <c r="X624" s="1"/>
      <c r="Y624" s="1"/>
      <c r="Z624" s="1">
        <f>Table110[[#This Row],[Quantity2]]*Table110[[#This Row],[U Cost]]</f>
        <v>0</v>
      </c>
      <c r="AB624" s="1"/>
      <c r="AC624" s="1"/>
      <c r="AD624" s="1">
        <f t="shared" si="245"/>
        <v>0</v>
      </c>
      <c r="AE624" s="1"/>
      <c r="AF624" s="1">
        <f>SUM(Table110[[#This Row],[Total 
Paid]:[Shipping 
Charged]])</f>
        <v>0</v>
      </c>
      <c r="AG624" s="1"/>
      <c r="AH624" s="1"/>
      <c r="AI624" s="1">
        <f t="shared" si="246"/>
        <v>0</v>
      </c>
      <c r="AK624" s="1"/>
      <c r="AL624" s="1"/>
      <c r="AM624" s="1"/>
      <c r="AN624" s="1"/>
      <c r="AP624" s="30">
        <f t="shared" si="243"/>
        <v>0</v>
      </c>
      <c r="AQ624" s="1"/>
      <c r="AR624" s="1">
        <f t="shared" si="218"/>
        <v>0</v>
      </c>
      <c r="AS624" s="1"/>
      <c r="AT624" s="1"/>
      <c r="AU624" s="2">
        <f t="shared" si="247"/>
        <v>0</v>
      </c>
      <c r="AW624" s="1"/>
      <c r="AX624" s="1"/>
      <c r="AY624" s="1"/>
      <c r="AZ624" s="2">
        <f t="shared" si="248"/>
        <v>0</v>
      </c>
      <c r="BA624" s="2">
        <f>SUM(AF624,AH624,-AZ624,-Table110[[#This Row],[Sale Fee]])</f>
        <v>0</v>
      </c>
      <c r="BC624" s="1"/>
      <c r="BD624" s="1"/>
      <c r="BE624" s="1"/>
    </row>
    <row r="625" spans="1:57" x14ac:dyDescent="0.25">
      <c r="A625" s="1"/>
      <c r="B625" s="1"/>
      <c r="E625" s="4"/>
      <c r="F625" s="4"/>
      <c r="Q625" s="1"/>
      <c r="R625" s="1"/>
      <c r="S625" s="1"/>
      <c r="U625" s="61"/>
      <c r="V625" s="61"/>
      <c r="W625" s="1">
        <f t="shared" si="244"/>
        <v>0</v>
      </c>
      <c r="X625" s="1"/>
      <c r="Y625" s="1"/>
      <c r="Z625" s="1">
        <f>Table110[[#This Row],[Quantity2]]*Table110[[#This Row],[U Cost]]</f>
        <v>0</v>
      </c>
      <c r="AB625" s="1"/>
      <c r="AC625" s="1"/>
      <c r="AD625" s="1">
        <f t="shared" si="245"/>
        <v>0</v>
      </c>
      <c r="AE625" s="1"/>
      <c r="AF625" s="1">
        <f>SUM(Table110[[#This Row],[Total 
Paid]:[Shipping 
Charged]])</f>
        <v>0</v>
      </c>
      <c r="AG625" s="1"/>
      <c r="AH625" s="1"/>
      <c r="AI625" s="1">
        <f t="shared" si="246"/>
        <v>0</v>
      </c>
      <c r="AK625" s="1"/>
      <c r="AL625" s="1"/>
      <c r="AM625" s="1"/>
      <c r="AN625" s="1"/>
      <c r="AP625" s="30">
        <f t="shared" si="243"/>
        <v>0</v>
      </c>
      <c r="AQ625" s="1"/>
      <c r="AR625" s="1">
        <f t="shared" si="218"/>
        <v>0</v>
      </c>
      <c r="AS625" s="1"/>
      <c r="AT625" s="1"/>
      <c r="AU625" s="2">
        <f t="shared" si="247"/>
        <v>0</v>
      </c>
      <c r="AW625" s="1"/>
      <c r="AX625" s="1"/>
      <c r="AY625" s="1"/>
      <c r="AZ625" s="2">
        <f t="shared" si="248"/>
        <v>0</v>
      </c>
      <c r="BA625" s="2">
        <f>SUM(AF625,AH625,-AZ625,-Table110[[#This Row],[Sale Fee]])</f>
        <v>0</v>
      </c>
      <c r="BC625" s="1"/>
      <c r="BD625" s="1"/>
      <c r="BE625" s="1"/>
    </row>
    <row r="626" spans="1:57" x14ac:dyDescent="0.25">
      <c r="A626" s="1"/>
      <c r="B626" s="1"/>
      <c r="E626" s="4"/>
      <c r="F626" s="4"/>
      <c r="Q626" s="1"/>
      <c r="R626" s="1"/>
      <c r="S626" s="1"/>
      <c r="U626" s="61"/>
      <c r="V626" s="61"/>
      <c r="W626" s="1">
        <f t="shared" si="244"/>
        <v>0</v>
      </c>
      <c r="X626" s="1"/>
      <c r="Y626" s="1"/>
      <c r="Z626" s="1">
        <f>Table110[[#This Row],[Quantity2]]*Table110[[#This Row],[U Cost]]</f>
        <v>0</v>
      </c>
      <c r="AB626" s="1"/>
      <c r="AC626" s="1"/>
      <c r="AD626" s="1">
        <f t="shared" si="245"/>
        <v>0</v>
      </c>
      <c r="AE626" s="1"/>
      <c r="AF626" s="1">
        <f>SUM(Table110[[#This Row],[Total 
Paid]:[Shipping 
Charged]])</f>
        <v>0</v>
      </c>
      <c r="AG626" s="1"/>
      <c r="AH626" s="1"/>
      <c r="AI626" s="1">
        <f t="shared" si="246"/>
        <v>0</v>
      </c>
      <c r="AK626" s="1"/>
      <c r="AL626" s="1"/>
      <c r="AM626" s="1"/>
      <c r="AN626" s="1"/>
      <c r="AP626" s="30">
        <f t="shared" ref="AP626:AP689" si="249">AB626</f>
        <v>0</v>
      </c>
      <c r="AQ626" s="1"/>
      <c r="AR626" s="1">
        <f t="shared" si="218"/>
        <v>0</v>
      </c>
      <c r="AS626" s="1"/>
      <c r="AT626" s="1"/>
      <c r="AU626" s="2">
        <f t="shared" si="247"/>
        <v>0</v>
      </c>
      <c r="AW626" s="1"/>
      <c r="AX626" s="1"/>
      <c r="AY626" s="1"/>
      <c r="AZ626" s="2">
        <f t="shared" si="248"/>
        <v>0</v>
      </c>
      <c r="BA626" s="2">
        <f>SUM(AF626,AH626,-AZ626,-Table110[[#This Row],[Sale Fee]])</f>
        <v>0</v>
      </c>
      <c r="BC626" s="1"/>
      <c r="BD626" s="1"/>
      <c r="BE626" s="1"/>
    </row>
    <row r="627" spans="1:57" x14ac:dyDescent="0.25">
      <c r="A627" s="1"/>
      <c r="B627" s="1"/>
      <c r="E627" s="4"/>
      <c r="F627" s="4"/>
      <c r="Q627" s="1"/>
      <c r="R627" s="1"/>
      <c r="S627" s="1"/>
      <c r="U627" s="61"/>
      <c r="V627" s="61"/>
      <c r="W627" s="1">
        <f t="shared" si="244"/>
        <v>0</v>
      </c>
      <c r="X627" s="1"/>
      <c r="Y627" s="1"/>
      <c r="Z627" s="1">
        <f>Table110[[#This Row],[Quantity2]]*Table110[[#This Row],[U Cost]]</f>
        <v>0</v>
      </c>
      <c r="AB627" s="1"/>
      <c r="AC627" s="1"/>
      <c r="AD627" s="1">
        <f t="shared" si="245"/>
        <v>0</v>
      </c>
      <c r="AE627" s="1"/>
      <c r="AF627" s="1">
        <f>SUM(Table110[[#This Row],[Total 
Paid]:[Shipping 
Charged]])</f>
        <v>0</v>
      </c>
      <c r="AG627" s="1"/>
      <c r="AH627" s="1"/>
      <c r="AI627" s="1">
        <f t="shared" si="246"/>
        <v>0</v>
      </c>
      <c r="AK627" s="1"/>
      <c r="AL627" s="1"/>
      <c r="AM627" s="1"/>
      <c r="AN627" s="1"/>
      <c r="AP627" s="30">
        <f t="shared" si="249"/>
        <v>0</v>
      </c>
      <c r="AQ627" s="1"/>
      <c r="AR627" s="1">
        <f t="shared" si="218"/>
        <v>0</v>
      </c>
      <c r="AS627" s="1"/>
      <c r="AT627" s="1"/>
      <c r="AU627" s="2">
        <f t="shared" si="247"/>
        <v>0</v>
      </c>
      <c r="AW627" s="1"/>
      <c r="AX627" s="1"/>
      <c r="AY627" s="1"/>
      <c r="AZ627" s="2">
        <f t="shared" si="248"/>
        <v>0</v>
      </c>
      <c r="BA627" s="2">
        <f>SUM(AF627,AH627,-AZ627,-Table110[[#This Row],[Sale Fee]])</f>
        <v>0</v>
      </c>
      <c r="BC627" s="1"/>
      <c r="BD627" s="1"/>
      <c r="BE627" s="1"/>
    </row>
    <row r="628" spans="1:57" x14ac:dyDescent="0.25">
      <c r="A628" s="1"/>
      <c r="B628" s="1"/>
      <c r="E628" s="4"/>
      <c r="F628" s="4"/>
      <c r="Q628" s="1"/>
      <c r="R628" s="1"/>
      <c r="S628" s="1"/>
      <c r="U628" s="61"/>
      <c r="V628" s="61"/>
      <c r="W628" s="1">
        <f t="shared" si="244"/>
        <v>0</v>
      </c>
      <c r="X628" s="1"/>
      <c r="Y628" s="1"/>
      <c r="Z628" s="1">
        <f>Table110[[#This Row],[Quantity2]]*Table110[[#This Row],[U Cost]]</f>
        <v>0</v>
      </c>
      <c r="AB628" s="1"/>
      <c r="AC628" s="1"/>
      <c r="AD628" s="1">
        <f t="shared" si="245"/>
        <v>0</v>
      </c>
      <c r="AE628" s="1"/>
      <c r="AF628" s="1">
        <f>SUM(Table110[[#This Row],[Total 
Paid]:[Shipping 
Charged]])</f>
        <v>0</v>
      </c>
      <c r="AG628" s="1"/>
      <c r="AH628" s="1"/>
      <c r="AI628" s="1">
        <f t="shared" si="246"/>
        <v>0</v>
      </c>
      <c r="AK628" s="1"/>
      <c r="AL628" s="1"/>
      <c r="AM628" s="1"/>
      <c r="AN628" s="1"/>
      <c r="AP628" s="30">
        <f t="shared" si="249"/>
        <v>0</v>
      </c>
      <c r="AQ628" s="1"/>
      <c r="AR628" s="1">
        <f t="shared" si="218"/>
        <v>0</v>
      </c>
      <c r="AS628" s="1"/>
      <c r="AT628" s="1"/>
      <c r="AU628" s="2">
        <f t="shared" si="247"/>
        <v>0</v>
      </c>
      <c r="AW628" s="1"/>
      <c r="AX628" s="1"/>
      <c r="AY628" s="1"/>
      <c r="AZ628" s="2">
        <f t="shared" si="248"/>
        <v>0</v>
      </c>
      <c r="BA628" s="2">
        <f>SUM(AF628,AH628,-AZ628,-Table110[[#This Row],[Sale Fee]])</f>
        <v>0</v>
      </c>
      <c r="BC628" s="1"/>
      <c r="BD628" s="1"/>
      <c r="BE628" s="1"/>
    </row>
    <row r="629" spans="1:57" x14ac:dyDescent="0.25">
      <c r="A629" s="1"/>
      <c r="B629" s="1"/>
      <c r="E629" s="4"/>
      <c r="F629" s="4"/>
      <c r="Q629" s="1"/>
      <c r="R629" s="1"/>
      <c r="S629" s="1"/>
      <c r="U629" s="61"/>
      <c r="V629" s="61"/>
      <c r="W629" s="1">
        <f t="shared" si="244"/>
        <v>0</v>
      </c>
      <c r="X629" s="1"/>
      <c r="Y629" s="1"/>
      <c r="Z629" s="1">
        <f>Table110[[#This Row],[Quantity2]]*Table110[[#This Row],[U Cost]]</f>
        <v>0</v>
      </c>
      <c r="AB629" s="1"/>
      <c r="AC629" s="1"/>
      <c r="AD629" s="1">
        <f t="shared" si="245"/>
        <v>0</v>
      </c>
      <c r="AE629" s="1"/>
      <c r="AF629" s="1">
        <f>SUM(Table110[[#This Row],[Total 
Paid]:[Shipping 
Charged]])</f>
        <v>0</v>
      </c>
      <c r="AG629" s="1"/>
      <c r="AH629" s="1"/>
      <c r="AI629" s="1">
        <f t="shared" si="246"/>
        <v>0</v>
      </c>
      <c r="AK629" s="1"/>
      <c r="AL629" s="1"/>
      <c r="AM629" s="1"/>
      <c r="AN629" s="1"/>
      <c r="AP629" s="30">
        <f t="shared" si="249"/>
        <v>0</v>
      </c>
      <c r="AQ629" s="1"/>
      <c r="AR629" s="1">
        <f t="shared" si="218"/>
        <v>0</v>
      </c>
      <c r="AS629" s="1"/>
      <c r="AT629" s="1"/>
      <c r="AU629" s="2">
        <f t="shared" si="247"/>
        <v>0</v>
      </c>
      <c r="AW629" s="1"/>
      <c r="AX629" s="1"/>
      <c r="AY629" s="1"/>
      <c r="AZ629" s="2">
        <f t="shared" si="248"/>
        <v>0</v>
      </c>
      <c r="BA629" s="2">
        <f>SUM(AF629,AH629,-AZ629,-Table110[[#This Row],[Sale Fee]])</f>
        <v>0</v>
      </c>
      <c r="BC629" s="1"/>
      <c r="BD629" s="1"/>
      <c r="BE629" s="1"/>
    </row>
    <row r="630" spans="1:57" x14ac:dyDescent="0.25">
      <c r="A630" s="1"/>
      <c r="B630" s="1"/>
      <c r="E630" s="4"/>
      <c r="F630" s="4"/>
      <c r="Q630" s="1"/>
      <c r="R630" s="1"/>
      <c r="S630" s="1"/>
      <c r="U630" s="61"/>
      <c r="V630" s="61"/>
      <c r="W630" s="1">
        <f t="shared" si="244"/>
        <v>0</v>
      </c>
      <c r="X630" s="1"/>
      <c r="Y630" s="1"/>
      <c r="Z630" s="1">
        <f>Table110[[#This Row],[Quantity2]]*Table110[[#This Row],[U Cost]]</f>
        <v>0</v>
      </c>
      <c r="AB630" s="1"/>
      <c r="AC630" s="1"/>
      <c r="AD630" s="1">
        <f t="shared" si="245"/>
        <v>0</v>
      </c>
      <c r="AE630" s="1"/>
      <c r="AF630" s="1">
        <f>SUM(Table110[[#This Row],[Total 
Paid]:[Shipping 
Charged]])</f>
        <v>0</v>
      </c>
      <c r="AG630" s="1"/>
      <c r="AH630" s="1"/>
      <c r="AI630" s="1">
        <f t="shared" si="246"/>
        <v>0</v>
      </c>
      <c r="AK630" s="1"/>
      <c r="AL630" s="1"/>
      <c r="AM630" s="1"/>
      <c r="AN630" s="1"/>
      <c r="AP630" s="30">
        <f t="shared" si="249"/>
        <v>0</v>
      </c>
      <c r="AQ630" s="1"/>
      <c r="AR630" s="1">
        <f t="shared" si="218"/>
        <v>0</v>
      </c>
      <c r="AS630" s="1"/>
      <c r="AT630" s="1"/>
      <c r="AU630" s="2">
        <f t="shared" si="247"/>
        <v>0</v>
      </c>
      <c r="AW630" s="1"/>
      <c r="AX630" s="1"/>
      <c r="AY630" s="1"/>
      <c r="AZ630" s="2">
        <f t="shared" si="248"/>
        <v>0</v>
      </c>
      <c r="BA630" s="2">
        <f>SUM(AF630,AH630,-AZ630,-Table110[[#This Row],[Sale Fee]])</f>
        <v>0</v>
      </c>
      <c r="BC630" s="1"/>
      <c r="BD630" s="1"/>
      <c r="BE630" s="1"/>
    </row>
    <row r="631" spans="1:57" x14ac:dyDescent="0.25">
      <c r="A631" s="1"/>
      <c r="B631" s="1"/>
      <c r="E631" s="4"/>
      <c r="F631" s="4"/>
      <c r="Q631" s="1"/>
      <c r="R631" s="1"/>
      <c r="S631" s="1"/>
      <c r="U631" s="61"/>
      <c r="V631" s="61"/>
      <c r="W631" s="1">
        <f t="shared" ref="W631:W694" si="250">U631*V631</f>
        <v>0</v>
      </c>
      <c r="X631" s="1"/>
      <c r="Y631" s="1"/>
      <c r="Z631" s="1">
        <f>Table110[[#This Row],[Quantity2]]*Table110[[#This Row],[U Cost]]</f>
        <v>0</v>
      </c>
      <c r="AB631" s="1"/>
      <c r="AC631" s="1"/>
      <c r="AD631" s="1">
        <f t="shared" ref="AD631:AD694" si="251">AC631*AB631</f>
        <v>0</v>
      </c>
      <c r="AE631" s="1"/>
      <c r="AF631" s="1">
        <f>SUM(Table110[[#This Row],[Total 
Paid]:[Shipping 
Charged]])</f>
        <v>0</v>
      </c>
      <c r="AG631" s="1"/>
      <c r="AH631" s="1"/>
      <c r="AI631" s="1">
        <f t="shared" ref="AI631:AI694" si="252">SUM(AF631,AG631,AH631)</f>
        <v>0</v>
      </c>
      <c r="AK631" s="1"/>
      <c r="AL631" s="1"/>
      <c r="AM631" s="1"/>
      <c r="AN631" s="1"/>
      <c r="AP631" s="30">
        <f t="shared" si="249"/>
        <v>0</v>
      </c>
      <c r="AQ631" s="1"/>
      <c r="AR631" s="1">
        <f t="shared" si="218"/>
        <v>0</v>
      </c>
      <c r="AS631" s="1"/>
      <c r="AT631" s="1"/>
      <c r="AU631" s="2">
        <f t="shared" ref="AU631:AU694" si="253">SUM(AR631:AT631)</f>
        <v>0</v>
      </c>
      <c r="AW631" s="1"/>
      <c r="AX631" s="1"/>
      <c r="AY631" s="1"/>
      <c r="AZ631" s="2">
        <f t="shared" si="248"/>
        <v>0</v>
      </c>
      <c r="BA631" s="2">
        <f>SUM(AF631,AH631,-AZ631,-Table110[[#This Row],[Sale Fee]])</f>
        <v>0</v>
      </c>
      <c r="BC631" s="1"/>
      <c r="BD631" s="1"/>
      <c r="BE631" s="1"/>
    </row>
    <row r="632" spans="1:57" x14ac:dyDescent="0.25">
      <c r="A632" s="1"/>
      <c r="B632" s="1"/>
      <c r="E632" s="4"/>
      <c r="F632" s="4"/>
      <c r="Q632" s="1"/>
      <c r="R632" s="1"/>
      <c r="S632" s="1"/>
      <c r="U632" s="61"/>
      <c r="V632" s="61"/>
      <c r="W632" s="1">
        <f t="shared" si="250"/>
        <v>0</v>
      </c>
      <c r="X632" s="1"/>
      <c r="Y632" s="1"/>
      <c r="Z632" s="1">
        <f>Table110[[#This Row],[Quantity2]]*Table110[[#This Row],[U Cost]]</f>
        <v>0</v>
      </c>
      <c r="AB632" s="1"/>
      <c r="AC632" s="1"/>
      <c r="AD632" s="1">
        <f t="shared" si="251"/>
        <v>0</v>
      </c>
      <c r="AE632" s="1"/>
      <c r="AF632" s="1">
        <f>SUM(Table110[[#This Row],[Total 
Paid]:[Shipping 
Charged]])</f>
        <v>0</v>
      </c>
      <c r="AG632" s="1"/>
      <c r="AH632" s="1"/>
      <c r="AI632" s="1">
        <f t="shared" si="252"/>
        <v>0</v>
      </c>
      <c r="AK632" s="1"/>
      <c r="AL632" s="1"/>
      <c r="AM632" s="1"/>
      <c r="AN632" s="1"/>
      <c r="AP632" s="30">
        <f t="shared" si="249"/>
        <v>0</v>
      </c>
      <c r="AQ632" s="1"/>
      <c r="AR632" s="1">
        <f t="shared" si="218"/>
        <v>0</v>
      </c>
      <c r="AS632" s="1"/>
      <c r="AT632" s="1"/>
      <c r="AU632" s="2">
        <f t="shared" si="253"/>
        <v>0</v>
      </c>
      <c r="AW632" s="1"/>
      <c r="AX632" s="1"/>
      <c r="AY632" s="1"/>
      <c r="AZ632" s="2">
        <f t="shared" si="248"/>
        <v>0</v>
      </c>
      <c r="BA632" s="2">
        <f>SUM(AF632,AH632,-AZ632,-Table110[[#This Row],[Sale Fee]])</f>
        <v>0</v>
      </c>
      <c r="BC632" s="1"/>
      <c r="BD632" s="1"/>
      <c r="BE632" s="1"/>
    </row>
    <row r="633" spans="1:57" x14ac:dyDescent="0.25">
      <c r="A633" s="1"/>
      <c r="B633" s="1"/>
      <c r="E633" s="4"/>
      <c r="F633" s="4"/>
      <c r="Q633" s="1"/>
      <c r="R633" s="1"/>
      <c r="S633" s="1"/>
      <c r="U633" s="61"/>
      <c r="V633" s="61"/>
      <c r="W633" s="1">
        <f t="shared" si="250"/>
        <v>0</v>
      </c>
      <c r="X633" s="1"/>
      <c r="Y633" s="1"/>
      <c r="Z633" s="1">
        <f>Table110[[#This Row],[Quantity2]]*Table110[[#This Row],[U Cost]]</f>
        <v>0</v>
      </c>
      <c r="AB633" s="1"/>
      <c r="AC633" s="1"/>
      <c r="AD633" s="1">
        <f t="shared" si="251"/>
        <v>0</v>
      </c>
      <c r="AE633" s="1"/>
      <c r="AF633" s="1">
        <f>SUM(Table110[[#This Row],[Total 
Paid]:[Shipping 
Charged]])</f>
        <v>0</v>
      </c>
      <c r="AG633" s="1"/>
      <c r="AH633" s="1"/>
      <c r="AI633" s="1">
        <f t="shared" si="252"/>
        <v>0</v>
      </c>
      <c r="AK633" s="1"/>
      <c r="AL633" s="1"/>
      <c r="AM633" s="1"/>
      <c r="AN633" s="1"/>
      <c r="AP633" s="30">
        <f t="shared" si="249"/>
        <v>0</v>
      </c>
      <c r="AQ633" s="1"/>
      <c r="AR633" s="1">
        <f t="shared" si="218"/>
        <v>0</v>
      </c>
      <c r="AS633" s="1"/>
      <c r="AT633" s="1"/>
      <c r="AU633" s="2">
        <f t="shared" si="253"/>
        <v>0</v>
      </c>
      <c r="AW633" s="1"/>
      <c r="AX633" s="1"/>
      <c r="AY633" s="1"/>
      <c r="AZ633" s="2">
        <f t="shared" si="248"/>
        <v>0</v>
      </c>
      <c r="BA633" s="2">
        <f>SUM(AF633,AH633,-AZ633,-Table110[[#This Row],[Sale Fee]])</f>
        <v>0</v>
      </c>
      <c r="BC633" s="1"/>
      <c r="BD633" s="1"/>
      <c r="BE633" s="1"/>
    </row>
    <row r="634" spans="1:57" x14ac:dyDescent="0.25">
      <c r="A634" s="1"/>
      <c r="B634" s="1"/>
      <c r="E634" s="4"/>
      <c r="F634" s="4"/>
      <c r="Q634" s="1"/>
      <c r="R634" s="1"/>
      <c r="S634" s="1"/>
      <c r="U634" s="61"/>
      <c r="V634" s="61"/>
      <c r="W634" s="1">
        <f t="shared" si="250"/>
        <v>0</v>
      </c>
      <c r="X634" s="1"/>
      <c r="Y634" s="1"/>
      <c r="Z634" s="1">
        <f>Table110[[#This Row],[Quantity2]]*Table110[[#This Row],[U Cost]]</f>
        <v>0</v>
      </c>
      <c r="AB634" s="1"/>
      <c r="AC634" s="1"/>
      <c r="AD634" s="1">
        <f t="shared" si="251"/>
        <v>0</v>
      </c>
      <c r="AE634" s="1"/>
      <c r="AF634" s="1">
        <f>SUM(Table110[[#This Row],[Total 
Paid]:[Shipping 
Charged]])</f>
        <v>0</v>
      </c>
      <c r="AG634" s="1"/>
      <c r="AH634" s="1"/>
      <c r="AI634" s="1">
        <f t="shared" si="252"/>
        <v>0</v>
      </c>
      <c r="AK634" s="1"/>
      <c r="AL634" s="1"/>
      <c r="AM634" s="1"/>
      <c r="AN634" s="1"/>
      <c r="AP634" s="30">
        <f t="shared" si="249"/>
        <v>0</v>
      </c>
      <c r="AQ634" s="1"/>
      <c r="AR634" s="1">
        <f t="shared" si="218"/>
        <v>0</v>
      </c>
      <c r="AS634" s="1"/>
      <c r="AT634" s="1"/>
      <c r="AU634" s="2">
        <f t="shared" si="253"/>
        <v>0</v>
      </c>
      <c r="AW634" s="1"/>
      <c r="AX634" s="1"/>
      <c r="AY634" s="1"/>
      <c r="AZ634" s="2">
        <f t="shared" si="248"/>
        <v>0</v>
      </c>
      <c r="BA634" s="2">
        <f>SUM(AF634,AH634,-AZ634,-Table110[[#This Row],[Sale Fee]])</f>
        <v>0</v>
      </c>
      <c r="BC634" s="1"/>
      <c r="BD634" s="1"/>
      <c r="BE634" s="1"/>
    </row>
    <row r="635" spans="1:57" x14ac:dyDescent="0.25">
      <c r="A635" s="1"/>
      <c r="B635" s="1"/>
      <c r="E635" s="4"/>
      <c r="F635" s="4"/>
      <c r="Q635" s="1"/>
      <c r="R635" s="1"/>
      <c r="S635" s="1"/>
      <c r="U635" s="61"/>
      <c r="V635" s="61"/>
      <c r="W635" s="1">
        <f t="shared" si="250"/>
        <v>0</v>
      </c>
      <c r="X635" s="1"/>
      <c r="Y635" s="1"/>
      <c r="Z635" s="1">
        <f>Table110[[#This Row],[Quantity2]]*Table110[[#This Row],[U Cost]]</f>
        <v>0</v>
      </c>
      <c r="AB635" s="1"/>
      <c r="AC635" s="1"/>
      <c r="AD635" s="1">
        <f t="shared" si="251"/>
        <v>0</v>
      </c>
      <c r="AE635" s="1"/>
      <c r="AF635" s="1">
        <f>SUM(Table110[[#This Row],[Total 
Paid]:[Shipping 
Charged]])</f>
        <v>0</v>
      </c>
      <c r="AG635" s="1"/>
      <c r="AH635" s="1"/>
      <c r="AI635" s="1">
        <f t="shared" si="252"/>
        <v>0</v>
      </c>
      <c r="AK635" s="1"/>
      <c r="AL635" s="1"/>
      <c r="AM635" s="1"/>
      <c r="AN635" s="1"/>
      <c r="AP635" s="30">
        <f t="shared" si="249"/>
        <v>0</v>
      </c>
      <c r="AQ635" s="1"/>
      <c r="AR635" s="1">
        <f t="shared" si="218"/>
        <v>0</v>
      </c>
      <c r="AS635" s="1"/>
      <c r="AT635" s="1"/>
      <c r="AU635" s="2">
        <f t="shared" si="253"/>
        <v>0</v>
      </c>
      <c r="AW635" s="1"/>
      <c r="AX635" s="1"/>
      <c r="AY635" s="1"/>
      <c r="AZ635" s="2">
        <f t="shared" si="248"/>
        <v>0</v>
      </c>
      <c r="BA635" s="2">
        <f>SUM(AF635,AH635,-AZ635,-Table110[[#This Row],[Sale Fee]])</f>
        <v>0</v>
      </c>
      <c r="BC635" s="1"/>
      <c r="BD635" s="1"/>
      <c r="BE635" s="1"/>
    </row>
    <row r="636" spans="1:57" x14ac:dyDescent="0.25">
      <c r="A636" s="1"/>
      <c r="B636" s="1"/>
      <c r="E636" s="4"/>
      <c r="F636" s="4"/>
      <c r="Q636" s="1"/>
      <c r="R636" s="1"/>
      <c r="S636" s="1"/>
      <c r="U636" s="61"/>
      <c r="V636" s="61"/>
      <c r="W636" s="1">
        <f t="shared" si="250"/>
        <v>0</v>
      </c>
      <c r="X636" s="1"/>
      <c r="Y636" s="1"/>
      <c r="Z636" s="1">
        <f>Table110[[#This Row],[Quantity2]]*Table110[[#This Row],[U Cost]]</f>
        <v>0</v>
      </c>
      <c r="AB636" s="1"/>
      <c r="AC636" s="1"/>
      <c r="AD636" s="1">
        <f t="shared" si="251"/>
        <v>0</v>
      </c>
      <c r="AE636" s="1"/>
      <c r="AF636" s="1">
        <f>SUM(Table110[[#This Row],[Total 
Paid]:[Shipping 
Charged]])</f>
        <v>0</v>
      </c>
      <c r="AG636" s="1"/>
      <c r="AH636" s="1"/>
      <c r="AI636" s="1">
        <f t="shared" si="252"/>
        <v>0</v>
      </c>
      <c r="AK636" s="1"/>
      <c r="AL636" s="1"/>
      <c r="AM636" s="1"/>
      <c r="AN636" s="1"/>
      <c r="AP636" s="30">
        <f t="shared" si="249"/>
        <v>0</v>
      </c>
      <c r="AQ636" s="1"/>
      <c r="AR636" s="1">
        <f t="shared" si="218"/>
        <v>0</v>
      </c>
      <c r="AS636" s="1"/>
      <c r="AT636" s="1"/>
      <c r="AU636" s="2">
        <f t="shared" si="253"/>
        <v>0</v>
      </c>
      <c r="AW636" s="1"/>
      <c r="AX636" s="1"/>
      <c r="AY636" s="1"/>
      <c r="AZ636" s="2">
        <f t="shared" si="248"/>
        <v>0</v>
      </c>
      <c r="BA636" s="2">
        <f>SUM(AF636,AH636,-AZ636,-Table110[[#This Row],[Sale Fee]])</f>
        <v>0</v>
      </c>
      <c r="BC636" s="1"/>
      <c r="BD636" s="1"/>
      <c r="BE636" s="1"/>
    </row>
    <row r="637" spans="1:57" x14ac:dyDescent="0.25">
      <c r="A637" s="1"/>
      <c r="B637" s="1"/>
      <c r="E637" s="4"/>
      <c r="F637" s="4"/>
      <c r="Q637" s="1"/>
      <c r="R637" s="1"/>
      <c r="S637" s="1"/>
      <c r="U637" s="61"/>
      <c r="V637" s="61"/>
      <c r="W637" s="1">
        <f t="shared" si="250"/>
        <v>0</v>
      </c>
      <c r="X637" s="1"/>
      <c r="Y637" s="1"/>
      <c r="Z637" s="1">
        <f>Table110[[#This Row],[Quantity2]]*Table110[[#This Row],[U Cost]]</f>
        <v>0</v>
      </c>
      <c r="AB637" s="1"/>
      <c r="AC637" s="1"/>
      <c r="AD637" s="1">
        <f t="shared" si="251"/>
        <v>0</v>
      </c>
      <c r="AE637" s="1"/>
      <c r="AF637" s="1">
        <f>SUM(Table110[[#This Row],[Total 
Paid]:[Shipping 
Charged]])</f>
        <v>0</v>
      </c>
      <c r="AG637" s="1"/>
      <c r="AH637" s="1"/>
      <c r="AI637" s="1">
        <f t="shared" si="252"/>
        <v>0</v>
      </c>
      <c r="AK637" s="1"/>
      <c r="AL637" s="1"/>
      <c r="AM637" s="1"/>
      <c r="AN637" s="1"/>
      <c r="AP637" s="30">
        <f t="shared" si="249"/>
        <v>0</v>
      </c>
      <c r="AQ637" s="1"/>
      <c r="AR637" s="1">
        <f t="shared" si="218"/>
        <v>0</v>
      </c>
      <c r="AS637" s="1"/>
      <c r="AT637" s="1"/>
      <c r="AU637" s="2">
        <f t="shared" si="253"/>
        <v>0</v>
      </c>
      <c r="AW637" s="1"/>
      <c r="AX637" s="1"/>
      <c r="AY637" s="1"/>
      <c r="AZ637" s="2">
        <f t="shared" si="248"/>
        <v>0</v>
      </c>
      <c r="BA637" s="2">
        <f>SUM(AF637,AH637,-AZ637,-Table110[[#This Row],[Sale Fee]])</f>
        <v>0</v>
      </c>
      <c r="BC637" s="1"/>
      <c r="BD637" s="1"/>
      <c r="BE637" s="1"/>
    </row>
    <row r="638" spans="1:57" x14ac:dyDescent="0.25">
      <c r="A638" s="1"/>
      <c r="B638" s="1"/>
      <c r="E638" s="4"/>
      <c r="F638" s="4"/>
      <c r="Q638" s="1"/>
      <c r="R638" s="1"/>
      <c r="S638" s="1"/>
      <c r="U638" s="61"/>
      <c r="V638" s="61"/>
      <c r="W638" s="1">
        <f t="shared" si="250"/>
        <v>0</v>
      </c>
      <c r="X638" s="1"/>
      <c r="Y638" s="1"/>
      <c r="Z638" s="1">
        <f>Table110[[#This Row],[Quantity2]]*Table110[[#This Row],[U Cost]]</f>
        <v>0</v>
      </c>
      <c r="AB638" s="1"/>
      <c r="AC638" s="1"/>
      <c r="AD638" s="1">
        <f t="shared" si="251"/>
        <v>0</v>
      </c>
      <c r="AE638" s="1"/>
      <c r="AF638" s="1">
        <f>SUM(Table110[[#This Row],[Total 
Paid]:[Shipping 
Charged]])</f>
        <v>0</v>
      </c>
      <c r="AG638" s="1"/>
      <c r="AH638" s="1"/>
      <c r="AI638" s="1">
        <f t="shared" si="252"/>
        <v>0</v>
      </c>
      <c r="AK638" s="1"/>
      <c r="AL638" s="1"/>
      <c r="AM638" s="1"/>
      <c r="AN638" s="1"/>
      <c r="AP638" s="30">
        <f t="shared" si="249"/>
        <v>0</v>
      </c>
      <c r="AQ638" s="1"/>
      <c r="AR638" s="1">
        <f t="shared" si="218"/>
        <v>0</v>
      </c>
      <c r="AS638" s="1"/>
      <c r="AT638" s="1"/>
      <c r="AU638" s="2">
        <f t="shared" si="253"/>
        <v>0</v>
      </c>
      <c r="AW638" s="1"/>
      <c r="AX638" s="1"/>
      <c r="AY638" s="1"/>
      <c r="AZ638" s="2">
        <f t="shared" si="248"/>
        <v>0</v>
      </c>
      <c r="BA638" s="2">
        <f>SUM(AF638,AH638,-AZ638,-Table110[[#This Row],[Sale Fee]])</f>
        <v>0</v>
      </c>
      <c r="BC638" s="1"/>
      <c r="BD638" s="1"/>
      <c r="BE638" s="1"/>
    </row>
    <row r="639" spans="1:57" x14ac:dyDescent="0.25">
      <c r="A639" s="1"/>
      <c r="B639" s="1"/>
      <c r="E639" s="4"/>
      <c r="F639" s="4"/>
      <c r="Q639" s="1"/>
      <c r="R639" s="1"/>
      <c r="S639" s="1"/>
      <c r="U639" s="61"/>
      <c r="V639" s="61"/>
      <c r="W639" s="1">
        <f t="shared" si="250"/>
        <v>0</v>
      </c>
      <c r="X639" s="1"/>
      <c r="Y639" s="1"/>
      <c r="Z639" s="1">
        <f>Table110[[#This Row],[Quantity2]]*Table110[[#This Row],[U Cost]]</f>
        <v>0</v>
      </c>
      <c r="AB639" s="1"/>
      <c r="AC639" s="1"/>
      <c r="AD639" s="1">
        <f t="shared" si="251"/>
        <v>0</v>
      </c>
      <c r="AE639" s="1"/>
      <c r="AF639" s="1">
        <f>SUM(Table110[[#This Row],[Total 
Paid]:[Shipping 
Charged]])</f>
        <v>0</v>
      </c>
      <c r="AG639" s="1"/>
      <c r="AH639" s="1"/>
      <c r="AI639" s="1">
        <f t="shared" si="252"/>
        <v>0</v>
      </c>
      <c r="AK639" s="1"/>
      <c r="AL639" s="1"/>
      <c r="AM639" s="1"/>
      <c r="AN639" s="1"/>
      <c r="AP639" s="30">
        <f t="shared" si="249"/>
        <v>0</v>
      </c>
      <c r="AQ639" s="1"/>
      <c r="AR639" s="1">
        <f t="shared" si="218"/>
        <v>0</v>
      </c>
      <c r="AS639" s="1"/>
      <c r="AT639" s="1"/>
      <c r="AU639" s="2">
        <f t="shared" si="253"/>
        <v>0</v>
      </c>
      <c r="AW639" s="1"/>
      <c r="AX639" s="1"/>
      <c r="AY639" s="1"/>
      <c r="AZ639" s="2">
        <f t="shared" si="248"/>
        <v>0</v>
      </c>
      <c r="BA639" s="2">
        <f>SUM(AF639,AH639,-AZ639,-Table110[[#This Row],[Sale Fee]])</f>
        <v>0</v>
      </c>
      <c r="BC639" s="1"/>
      <c r="BD639" s="1"/>
      <c r="BE639" s="1"/>
    </row>
    <row r="640" spans="1:57" x14ac:dyDescent="0.25">
      <c r="A640" s="1"/>
      <c r="B640" s="1"/>
      <c r="E640" s="4"/>
      <c r="F640" s="4"/>
      <c r="Q640" s="1"/>
      <c r="R640" s="1"/>
      <c r="S640" s="1"/>
      <c r="U640" s="61"/>
      <c r="V640" s="61"/>
      <c r="W640" s="1">
        <f t="shared" si="250"/>
        <v>0</v>
      </c>
      <c r="X640" s="1"/>
      <c r="Y640" s="1"/>
      <c r="Z640" s="1">
        <f>Table110[[#This Row],[Quantity2]]*Table110[[#This Row],[U Cost]]</f>
        <v>0</v>
      </c>
      <c r="AB640" s="1"/>
      <c r="AC640" s="1"/>
      <c r="AD640" s="1">
        <f t="shared" si="251"/>
        <v>0</v>
      </c>
      <c r="AE640" s="1"/>
      <c r="AF640" s="1">
        <f>SUM(Table110[[#This Row],[Total 
Paid]:[Shipping 
Charged]])</f>
        <v>0</v>
      </c>
      <c r="AG640" s="1"/>
      <c r="AH640" s="1"/>
      <c r="AI640" s="1">
        <f t="shared" si="252"/>
        <v>0</v>
      </c>
      <c r="AK640" s="1"/>
      <c r="AL640" s="1"/>
      <c r="AM640" s="1"/>
      <c r="AN640" s="1"/>
      <c r="AP640" s="30">
        <f t="shared" si="249"/>
        <v>0</v>
      </c>
      <c r="AQ640" s="1"/>
      <c r="AR640" s="1">
        <f t="shared" si="218"/>
        <v>0</v>
      </c>
      <c r="AS640" s="1"/>
      <c r="AT640" s="1"/>
      <c r="AU640" s="2">
        <f t="shared" si="253"/>
        <v>0</v>
      </c>
      <c r="AW640" s="1"/>
      <c r="AX640" s="1"/>
      <c r="AY640" s="1"/>
      <c r="AZ640" s="2">
        <f t="shared" si="248"/>
        <v>0</v>
      </c>
      <c r="BA640" s="2">
        <f>SUM(AF640,AH640,-AZ640,-Table110[[#This Row],[Sale Fee]])</f>
        <v>0</v>
      </c>
      <c r="BC640" s="1"/>
      <c r="BD640" s="1"/>
      <c r="BE640" s="1"/>
    </row>
    <row r="641" spans="1:57" x14ac:dyDescent="0.25">
      <c r="A641" s="1"/>
      <c r="B641" s="1"/>
      <c r="E641" s="4"/>
      <c r="F641" s="4"/>
      <c r="Q641" s="1"/>
      <c r="R641" s="1"/>
      <c r="S641" s="1"/>
      <c r="U641" s="61"/>
      <c r="V641" s="61"/>
      <c r="W641" s="1">
        <f t="shared" si="250"/>
        <v>0</v>
      </c>
      <c r="X641" s="1"/>
      <c r="Y641" s="1"/>
      <c r="Z641" s="1">
        <f>Table110[[#This Row],[Quantity2]]*Table110[[#This Row],[U Cost]]</f>
        <v>0</v>
      </c>
      <c r="AB641" s="1"/>
      <c r="AC641" s="1"/>
      <c r="AD641" s="1">
        <f t="shared" si="251"/>
        <v>0</v>
      </c>
      <c r="AE641" s="1"/>
      <c r="AF641" s="1">
        <f>SUM(Table110[[#This Row],[Total 
Paid]:[Shipping 
Charged]])</f>
        <v>0</v>
      </c>
      <c r="AG641" s="1"/>
      <c r="AH641" s="1"/>
      <c r="AI641" s="1">
        <f t="shared" si="252"/>
        <v>0</v>
      </c>
      <c r="AK641" s="1"/>
      <c r="AL641" s="1"/>
      <c r="AM641" s="1"/>
      <c r="AN641" s="1"/>
      <c r="AP641" s="30">
        <f t="shared" si="249"/>
        <v>0</v>
      </c>
      <c r="AQ641" s="1"/>
      <c r="AR641" s="1">
        <f t="shared" si="218"/>
        <v>0</v>
      </c>
      <c r="AS641" s="1"/>
      <c r="AT641" s="1"/>
      <c r="AU641" s="2">
        <f t="shared" si="253"/>
        <v>0</v>
      </c>
      <c r="AW641" s="1"/>
      <c r="AX641" s="1"/>
      <c r="AY641" s="1"/>
      <c r="AZ641" s="2">
        <f t="shared" si="248"/>
        <v>0</v>
      </c>
      <c r="BA641" s="2">
        <f>SUM(AF641,AH641,-AZ641,-Table110[[#This Row],[Sale Fee]])</f>
        <v>0</v>
      </c>
      <c r="BC641" s="1"/>
      <c r="BD641" s="1"/>
      <c r="BE641" s="1"/>
    </row>
    <row r="642" spans="1:57" x14ac:dyDescent="0.25">
      <c r="A642" s="1"/>
      <c r="B642" s="1"/>
      <c r="E642" s="4"/>
      <c r="F642" s="4"/>
      <c r="Q642" s="1"/>
      <c r="R642" s="1"/>
      <c r="S642" s="1"/>
      <c r="U642" s="61"/>
      <c r="V642" s="61"/>
      <c r="W642" s="1">
        <f t="shared" si="250"/>
        <v>0</v>
      </c>
      <c r="X642" s="1"/>
      <c r="Y642" s="1"/>
      <c r="Z642" s="1">
        <f>Table110[[#This Row],[Quantity2]]*Table110[[#This Row],[U Cost]]</f>
        <v>0</v>
      </c>
      <c r="AB642" s="1"/>
      <c r="AC642" s="1"/>
      <c r="AD642" s="1">
        <f t="shared" si="251"/>
        <v>0</v>
      </c>
      <c r="AE642" s="1"/>
      <c r="AF642" s="1">
        <f>SUM(Table110[[#This Row],[Total 
Paid]:[Shipping 
Charged]])</f>
        <v>0</v>
      </c>
      <c r="AG642" s="1"/>
      <c r="AH642" s="1"/>
      <c r="AI642" s="1">
        <f t="shared" si="252"/>
        <v>0</v>
      </c>
      <c r="AK642" s="1"/>
      <c r="AL642" s="1"/>
      <c r="AM642" s="1"/>
      <c r="AN642" s="1"/>
      <c r="AP642" s="30">
        <f t="shared" si="249"/>
        <v>0</v>
      </c>
      <c r="AQ642" s="1"/>
      <c r="AR642" s="1">
        <f t="shared" si="218"/>
        <v>0</v>
      </c>
      <c r="AS642" s="1"/>
      <c r="AT642" s="1"/>
      <c r="AU642" s="2">
        <f t="shared" si="253"/>
        <v>0</v>
      </c>
      <c r="AW642" s="1"/>
      <c r="AX642" s="1"/>
      <c r="AY642" s="1"/>
      <c r="AZ642" s="2">
        <f t="shared" si="248"/>
        <v>0</v>
      </c>
      <c r="BA642" s="2">
        <f>SUM(AF642,AH642,-AZ642,-Table110[[#This Row],[Sale Fee]])</f>
        <v>0</v>
      </c>
      <c r="BC642" s="1"/>
      <c r="BD642" s="1"/>
      <c r="BE642" s="1"/>
    </row>
    <row r="643" spans="1:57" x14ac:dyDescent="0.25">
      <c r="A643" s="1"/>
      <c r="B643" s="1"/>
      <c r="E643" s="4"/>
      <c r="F643" s="4"/>
      <c r="Q643" s="1"/>
      <c r="R643" s="1"/>
      <c r="S643" s="1"/>
      <c r="U643" s="61"/>
      <c r="V643" s="61"/>
      <c r="W643" s="1">
        <f t="shared" si="250"/>
        <v>0</v>
      </c>
      <c r="X643" s="1"/>
      <c r="Y643" s="1"/>
      <c r="Z643" s="1">
        <f>Table110[[#This Row],[Quantity2]]*Table110[[#This Row],[U Cost]]</f>
        <v>0</v>
      </c>
      <c r="AB643" s="1"/>
      <c r="AC643" s="1"/>
      <c r="AD643" s="1">
        <f t="shared" si="251"/>
        <v>0</v>
      </c>
      <c r="AE643" s="1"/>
      <c r="AF643" s="1">
        <f>SUM(Table110[[#This Row],[Total 
Paid]:[Shipping 
Charged]])</f>
        <v>0</v>
      </c>
      <c r="AG643" s="1"/>
      <c r="AH643" s="1"/>
      <c r="AI643" s="1">
        <f t="shared" si="252"/>
        <v>0</v>
      </c>
      <c r="AK643" s="1"/>
      <c r="AL643" s="1"/>
      <c r="AM643" s="1"/>
      <c r="AN643" s="1"/>
      <c r="AP643" s="30">
        <f t="shared" si="249"/>
        <v>0</v>
      </c>
      <c r="AQ643" s="1"/>
      <c r="AR643" s="1">
        <f t="shared" si="218"/>
        <v>0</v>
      </c>
      <c r="AS643" s="1"/>
      <c r="AT643" s="1"/>
      <c r="AU643" s="2">
        <f t="shared" si="253"/>
        <v>0</v>
      </c>
      <c r="AW643" s="1"/>
      <c r="AX643" s="1"/>
      <c r="AY643" s="1"/>
      <c r="AZ643" s="2">
        <f t="shared" si="248"/>
        <v>0</v>
      </c>
      <c r="BA643" s="2">
        <f>SUM(AF643,AH643,-AZ643,-Table110[[#This Row],[Sale Fee]])</f>
        <v>0</v>
      </c>
      <c r="BC643" s="1"/>
      <c r="BD643" s="1"/>
      <c r="BE643" s="1"/>
    </row>
    <row r="644" spans="1:57" x14ac:dyDescent="0.25">
      <c r="A644" s="1"/>
      <c r="B644" s="1"/>
      <c r="E644" s="4"/>
      <c r="F644" s="4"/>
      <c r="Q644" s="1"/>
      <c r="R644" s="1"/>
      <c r="S644" s="1"/>
      <c r="U644" s="61"/>
      <c r="V644" s="61"/>
      <c r="W644" s="1">
        <f t="shared" si="250"/>
        <v>0</v>
      </c>
      <c r="X644" s="1"/>
      <c r="Y644" s="1"/>
      <c r="Z644" s="1">
        <f>Table110[[#This Row],[Quantity2]]*Table110[[#This Row],[U Cost]]</f>
        <v>0</v>
      </c>
      <c r="AB644" s="1"/>
      <c r="AC644" s="1"/>
      <c r="AD644" s="1">
        <f t="shared" si="251"/>
        <v>0</v>
      </c>
      <c r="AE644" s="1"/>
      <c r="AF644" s="1">
        <f>SUM(Table110[[#This Row],[Total 
Paid]:[Shipping 
Charged]])</f>
        <v>0</v>
      </c>
      <c r="AG644" s="1"/>
      <c r="AH644" s="1"/>
      <c r="AI644" s="1">
        <f t="shared" si="252"/>
        <v>0</v>
      </c>
      <c r="AK644" s="1"/>
      <c r="AL644" s="1"/>
      <c r="AM644" s="1"/>
      <c r="AN644" s="1"/>
      <c r="AP644" s="30">
        <f t="shared" si="249"/>
        <v>0</v>
      </c>
      <c r="AQ644" s="1"/>
      <c r="AR644" s="1">
        <f t="shared" si="218"/>
        <v>0</v>
      </c>
      <c r="AS644" s="1"/>
      <c r="AT644" s="1"/>
      <c r="AU644" s="2">
        <f t="shared" si="253"/>
        <v>0</v>
      </c>
      <c r="AW644" s="1"/>
      <c r="AX644" s="1"/>
      <c r="AY644" s="1"/>
      <c r="AZ644" s="2">
        <f t="shared" si="248"/>
        <v>0</v>
      </c>
      <c r="BA644" s="2">
        <f>SUM(AF644,AH644,-AZ644,-Table110[[#This Row],[Sale Fee]])</f>
        <v>0</v>
      </c>
      <c r="BC644" s="1"/>
      <c r="BD644" s="1"/>
      <c r="BE644" s="1"/>
    </row>
    <row r="645" spans="1:57" x14ac:dyDescent="0.25">
      <c r="A645" s="1"/>
      <c r="B645" s="1"/>
      <c r="E645" s="4"/>
      <c r="F645" s="4"/>
      <c r="Q645" s="1"/>
      <c r="R645" s="1"/>
      <c r="S645" s="1"/>
      <c r="U645" s="61"/>
      <c r="V645" s="61"/>
      <c r="W645" s="1">
        <f t="shared" si="250"/>
        <v>0</v>
      </c>
      <c r="X645" s="1"/>
      <c r="Y645" s="1"/>
      <c r="Z645" s="1">
        <f>Table110[[#This Row],[Quantity2]]*Table110[[#This Row],[U Cost]]</f>
        <v>0</v>
      </c>
      <c r="AB645" s="1"/>
      <c r="AC645" s="1"/>
      <c r="AD645" s="1">
        <f t="shared" si="251"/>
        <v>0</v>
      </c>
      <c r="AE645" s="1"/>
      <c r="AF645" s="1">
        <f>SUM(Table110[[#This Row],[Total 
Paid]:[Shipping 
Charged]])</f>
        <v>0</v>
      </c>
      <c r="AG645" s="1"/>
      <c r="AH645" s="1"/>
      <c r="AI645" s="1">
        <f t="shared" si="252"/>
        <v>0</v>
      </c>
      <c r="AK645" s="1"/>
      <c r="AL645" s="1"/>
      <c r="AM645" s="1"/>
      <c r="AN645" s="1"/>
      <c r="AP645" s="30">
        <f t="shared" si="249"/>
        <v>0</v>
      </c>
      <c r="AQ645" s="1"/>
      <c r="AR645" s="1">
        <f t="shared" si="218"/>
        <v>0</v>
      </c>
      <c r="AS645" s="1"/>
      <c r="AT645" s="1"/>
      <c r="AU645" s="2">
        <f t="shared" si="253"/>
        <v>0</v>
      </c>
      <c r="AW645" s="1"/>
      <c r="AX645" s="1"/>
      <c r="AY645" s="1"/>
      <c r="AZ645" s="2">
        <f t="shared" si="248"/>
        <v>0</v>
      </c>
      <c r="BA645" s="2">
        <f>SUM(AF645,AH645,-AZ645,-Table110[[#This Row],[Sale Fee]])</f>
        <v>0</v>
      </c>
      <c r="BC645" s="1"/>
      <c r="BD645" s="1"/>
      <c r="BE645" s="1"/>
    </row>
    <row r="646" spans="1:57" x14ac:dyDescent="0.25">
      <c r="A646" s="1"/>
      <c r="B646" s="1"/>
      <c r="E646" s="4"/>
      <c r="F646" s="4"/>
      <c r="Q646" s="1"/>
      <c r="R646" s="1"/>
      <c r="S646" s="1"/>
      <c r="U646" s="61"/>
      <c r="V646" s="61"/>
      <c r="W646" s="1">
        <f t="shared" si="250"/>
        <v>0</v>
      </c>
      <c r="X646" s="1"/>
      <c r="Y646" s="1"/>
      <c r="Z646" s="1">
        <f>Table110[[#This Row],[Quantity2]]*Table110[[#This Row],[U Cost]]</f>
        <v>0</v>
      </c>
      <c r="AB646" s="1"/>
      <c r="AC646" s="1"/>
      <c r="AD646" s="1">
        <f t="shared" si="251"/>
        <v>0</v>
      </c>
      <c r="AE646" s="1"/>
      <c r="AF646" s="1">
        <f>SUM(Table110[[#This Row],[Total 
Paid]:[Shipping 
Charged]])</f>
        <v>0</v>
      </c>
      <c r="AG646" s="1"/>
      <c r="AH646" s="1"/>
      <c r="AI646" s="1">
        <f t="shared" si="252"/>
        <v>0</v>
      </c>
      <c r="AK646" s="1"/>
      <c r="AL646" s="1"/>
      <c r="AM646" s="1"/>
      <c r="AN646" s="1"/>
      <c r="AP646" s="30">
        <f t="shared" si="249"/>
        <v>0</v>
      </c>
      <c r="AQ646" s="1"/>
      <c r="AR646" s="1">
        <f t="shared" si="218"/>
        <v>0</v>
      </c>
      <c r="AS646" s="1"/>
      <c r="AT646" s="1"/>
      <c r="AU646" s="2">
        <f t="shared" si="253"/>
        <v>0</v>
      </c>
      <c r="AW646" s="1"/>
      <c r="AX646" s="1"/>
      <c r="AY646" s="1"/>
      <c r="AZ646" s="2">
        <f t="shared" si="248"/>
        <v>0</v>
      </c>
      <c r="BA646" s="2">
        <f>SUM(AF646,AH646,-AZ646,-Table110[[#This Row],[Sale Fee]])</f>
        <v>0</v>
      </c>
      <c r="BC646" s="1"/>
      <c r="BD646" s="1"/>
      <c r="BE646" s="1"/>
    </row>
    <row r="647" spans="1:57" x14ac:dyDescent="0.25">
      <c r="A647" s="1"/>
      <c r="B647" s="1"/>
      <c r="E647" s="4"/>
      <c r="F647" s="4"/>
      <c r="Q647" s="1"/>
      <c r="R647" s="1"/>
      <c r="S647" s="1"/>
      <c r="U647" s="61"/>
      <c r="V647" s="61"/>
      <c r="W647" s="1">
        <f t="shared" si="250"/>
        <v>0</v>
      </c>
      <c r="X647" s="1"/>
      <c r="Y647" s="1"/>
      <c r="Z647" s="1">
        <f>Table110[[#This Row],[Quantity2]]*Table110[[#This Row],[U Cost]]</f>
        <v>0</v>
      </c>
      <c r="AB647" s="1"/>
      <c r="AC647" s="1"/>
      <c r="AD647" s="1">
        <f t="shared" si="251"/>
        <v>0</v>
      </c>
      <c r="AE647" s="1"/>
      <c r="AF647" s="1">
        <f>SUM(Table110[[#This Row],[Total 
Paid]:[Shipping 
Charged]])</f>
        <v>0</v>
      </c>
      <c r="AG647" s="1"/>
      <c r="AH647" s="1"/>
      <c r="AI647" s="1">
        <f t="shared" si="252"/>
        <v>0</v>
      </c>
      <c r="AK647" s="1"/>
      <c r="AL647" s="1"/>
      <c r="AM647" s="1"/>
      <c r="AN647" s="1"/>
      <c r="AP647" s="30">
        <f t="shared" si="249"/>
        <v>0</v>
      </c>
      <c r="AQ647" s="1"/>
      <c r="AR647" s="1">
        <f t="shared" si="218"/>
        <v>0</v>
      </c>
      <c r="AS647" s="1"/>
      <c r="AT647" s="1"/>
      <c r="AU647" s="2">
        <f t="shared" si="253"/>
        <v>0</v>
      </c>
      <c r="AW647" s="1"/>
      <c r="AX647" s="1"/>
      <c r="AY647" s="1"/>
      <c r="AZ647" s="2">
        <f t="shared" si="248"/>
        <v>0</v>
      </c>
      <c r="BA647" s="2">
        <f>SUM(AF647,AH647,-AZ647,-Table110[[#This Row],[Sale Fee]])</f>
        <v>0</v>
      </c>
      <c r="BC647" s="1"/>
      <c r="BD647" s="1"/>
      <c r="BE647" s="1"/>
    </row>
    <row r="648" spans="1:57" x14ac:dyDescent="0.25">
      <c r="A648" s="1"/>
      <c r="B648" s="1"/>
      <c r="E648" s="4"/>
      <c r="F648" s="4"/>
      <c r="Q648" s="1"/>
      <c r="R648" s="1"/>
      <c r="S648" s="1"/>
      <c r="U648" s="61"/>
      <c r="V648" s="61"/>
      <c r="W648" s="1">
        <f t="shared" si="250"/>
        <v>0</v>
      </c>
      <c r="X648" s="1"/>
      <c r="Y648" s="1"/>
      <c r="Z648" s="1">
        <f>Table110[[#This Row],[Quantity2]]*Table110[[#This Row],[U Cost]]</f>
        <v>0</v>
      </c>
      <c r="AB648" s="1"/>
      <c r="AC648" s="1"/>
      <c r="AD648" s="1">
        <f t="shared" si="251"/>
        <v>0</v>
      </c>
      <c r="AE648" s="1"/>
      <c r="AF648" s="1">
        <f>SUM(Table110[[#This Row],[Total 
Paid]:[Shipping 
Charged]])</f>
        <v>0</v>
      </c>
      <c r="AG648" s="1"/>
      <c r="AH648" s="1"/>
      <c r="AI648" s="1">
        <f t="shared" si="252"/>
        <v>0</v>
      </c>
      <c r="AK648" s="1"/>
      <c r="AL648" s="1"/>
      <c r="AM648" s="1"/>
      <c r="AN648" s="1"/>
      <c r="AP648" s="30">
        <f t="shared" si="249"/>
        <v>0</v>
      </c>
      <c r="AQ648" s="1"/>
      <c r="AR648" s="1">
        <f t="shared" si="218"/>
        <v>0</v>
      </c>
      <c r="AS648" s="1"/>
      <c r="AT648" s="1"/>
      <c r="AU648" s="2">
        <f t="shared" si="253"/>
        <v>0</v>
      </c>
      <c r="AW648" s="1"/>
      <c r="AX648" s="1"/>
      <c r="AY648" s="1"/>
      <c r="AZ648" s="2">
        <f t="shared" si="248"/>
        <v>0</v>
      </c>
      <c r="BA648" s="2">
        <f>SUM(AF648,AH648,-AZ648,-Table110[[#This Row],[Sale Fee]])</f>
        <v>0</v>
      </c>
      <c r="BC648" s="1"/>
      <c r="BD648" s="1"/>
      <c r="BE648" s="1"/>
    </row>
    <row r="649" spans="1:57" x14ac:dyDescent="0.25">
      <c r="A649" s="1"/>
      <c r="B649" s="1"/>
      <c r="E649" s="4"/>
      <c r="F649" s="4"/>
      <c r="Q649" s="1"/>
      <c r="R649" s="1"/>
      <c r="S649" s="1"/>
      <c r="U649" s="61"/>
      <c r="V649" s="61"/>
      <c r="W649" s="1">
        <f t="shared" si="250"/>
        <v>0</v>
      </c>
      <c r="X649" s="1"/>
      <c r="Y649" s="1"/>
      <c r="Z649" s="1">
        <f>Table110[[#This Row],[Quantity2]]*Table110[[#This Row],[U Cost]]</f>
        <v>0</v>
      </c>
      <c r="AB649" s="1"/>
      <c r="AC649" s="1"/>
      <c r="AD649" s="1">
        <f t="shared" si="251"/>
        <v>0</v>
      </c>
      <c r="AE649" s="1"/>
      <c r="AF649" s="1">
        <f>SUM(Table110[[#This Row],[Total 
Paid]:[Shipping 
Charged]])</f>
        <v>0</v>
      </c>
      <c r="AG649" s="1"/>
      <c r="AH649" s="1"/>
      <c r="AI649" s="1">
        <f t="shared" si="252"/>
        <v>0</v>
      </c>
      <c r="AK649" s="1"/>
      <c r="AL649" s="1"/>
      <c r="AM649" s="1"/>
      <c r="AN649" s="1"/>
      <c r="AP649" s="30">
        <f t="shared" si="249"/>
        <v>0</v>
      </c>
      <c r="AQ649" s="1"/>
      <c r="AR649" s="1">
        <f t="shared" si="218"/>
        <v>0</v>
      </c>
      <c r="AS649" s="1"/>
      <c r="AT649" s="1"/>
      <c r="AU649" s="2">
        <f t="shared" si="253"/>
        <v>0</v>
      </c>
      <c r="AW649" s="1"/>
      <c r="AX649" s="1"/>
      <c r="AY649" s="1"/>
      <c r="AZ649" s="2">
        <f t="shared" si="248"/>
        <v>0</v>
      </c>
      <c r="BA649" s="2">
        <f>SUM(AF649,AH649,-AZ649,-Table110[[#This Row],[Sale Fee]])</f>
        <v>0</v>
      </c>
      <c r="BC649" s="1"/>
      <c r="BD649" s="1"/>
      <c r="BE649" s="1"/>
    </row>
    <row r="650" spans="1:57" x14ac:dyDescent="0.25">
      <c r="A650" s="1"/>
      <c r="B650" s="1"/>
      <c r="E650" s="4"/>
      <c r="F650" s="4"/>
      <c r="Q650" s="1"/>
      <c r="R650" s="1"/>
      <c r="S650" s="1"/>
      <c r="U650" s="61"/>
      <c r="V650" s="61"/>
      <c r="W650" s="1">
        <f t="shared" si="250"/>
        <v>0</v>
      </c>
      <c r="X650" s="1"/>
      <c r="Y650" s="1"/>
      <c r="Z650" s="1">
        <f>Table110[[#This Row],[Quantity2]]*Table110[[#This Row],[U Cost]]</f>
        <v>0</v>
      </c>
      <c r="AB650" s="1"/>
      <c r="AC650" s="1"/>
      <c r="AD650" s="1">
        <f t="shared" si="251"/>
        <v>0</v>
      </c>
      <c r="AE650" s="1"/>
      <c r="AF650" s="1">
        <f>SUM(Table110[[#This Row],[Total 
Paid]:[Shipping 
Charged]])</f>
        <v>0</v>
      </c>
      <c r="AG650" s="1"/>
      <c r="AH650" s="1"/>
      <c r="AI650" s="1">
        <f t="shared" si="252"/>
        <v>0</v>
      </c>
      <c r="AK650" s="1"/>
      <c r="AL650" s="1"/>
      <c r="AM650" s="1"/>
      <c r="AN650" s="1"/>
      <c r="AP650" s="30">
        <f t="shared" si="249"/>
        <v>0</v>
      </c>
      <c r="AQ650" s="1"/>
      <c r="AR650" s="1">
        <f t="shared" si="218"/>
        <v>0</v>
      </c>
      <c r="AS650" s="1"/>
      <c r="AT650" s="1"/>
      <c r="AU650" s="2">
        <f t="shared" si="253"/>
        <v>0</v>
      </c>
      <c r="AW650" s="1"/>
      <c r="AX650" s="1"/>
      <c r="AY650" s="1"/>
      <c r="AZ650" s="2">
        <f t="shared" si="248"/>
        <v>0</v>
      </c>
      <c r="BA650" s="2">
        <f>SUM(AF650,AH650,-AZ650,-Table110[[#This Row],[Sale Fee]])</f>
        <v>0</v>
      </c>
      <c r="BC650" s="1"/>
      <c r="BD650" s="1"/>
      <c r="BE650" s="1"/>
    </row>
    <row r="651" spans="1:57" x14ac:dyDescent="0.25">
      <c r="A651" s="1"/>
      <c r="B651" s="1"/>
      <c r="Q651" s="1"/>
      <c r="R651" s="1"/>
      <c r="S651" s="1"/>
      <c r="U651" s="61"/>
      <c r="V651" s="61"/>
      <c r="W651" s="1">
        <f t="shared" si="250"/>
        <v>0</v>
      </c>
      <c r="X651" s="1"/>
      <c r="Y651" s="1"/>
      <c r="Z651" s="1">
        <f>Table110[[#This Row],[Quantity2]]*Table110[[#This Row],[U Cost]]</f>
        <v>0</v>
      </c>
      <c r="AB651" s="1"/>
      <c r="AC651" s="1"/>
      <c r="AD651" s="1">
        <f t="shared" si="251"/>
        <v>0</v>
      </c>
      <c r="AE651" s="1"/>
      <c r="AF651" s="1">
        <f>SUM(Table110[[#This Row],[Total 
Paid]:[Shipping 
Charged]])</f>
        <v>0</v>
      </c>
      <c r="AG651" s="1"/>
      <c r="AH651" s="1"/>
      <c r="AI651" s="1">
        <f t="shared" si="252"/>
        <v>0</v>
      </c>
      <c r="AK651" s="1"/>
      <c r="AL651" s="1"/>
      <c r="AM651" s="1"/>
      <c r="AN651" s="1"/>
      <c r="AP651" s="30">
        <f t="shared" si="249"/>
        <v>0</v>
      </c>
      <c r="AQ651" s="1"/>
      <c r="AR651" s="1">
        <f t="shared" si="218"/>
        <v>0</v>
      </c>
      <c r="AS651" s="1"/>
      <c r="AT651" s="1"/>
      <c r="AU651" s="2">
        <f t="shared" si="253"/>
        <v>0</v>
      </c>
      <c r="AW651" s="1"/>
      <c r="AX651" s="1"/>
      <c r="AY651" s="1"/>
      <c r="AZ651" s="2">
        <f t="shared" si="248"/>
        <v>0</v>
      </c>
      <c r="BA651" s="2">
        <f>SUM(AF651,AH651,-AZ651,-Table110[[#This Row],[Sale Fee]])</f>
        <v>0</v>
      </c>
      <c r="BC651" s="1"/>
      <c r="BD651" s="1"/>
      <c r="BE651" s="1"/>
    </row>
    <row r="652" spans="1:57" x14ac:dyDescent="0.25">
      <c r="A652" s="1"/>
      <c r="B652" s="1"/>
      <c r="Q652" s="1"/>
      <c r="R652" s="1"/>
      <c r="S652" s="1"/>
      <c r="U652" s="61"/>
      <c r="V652" s="61"/>
      <c r="W652" s="1">
        <f t="shared" si="250"/>
        <v>0</v>
      </c>
      <c r="X652" s="1"/>
      <c r="Y652" s="1"/>
      <c r="Z652" s="1">
        <f>Table110[[#This Row],[Quantity2]]*Table110[[#This Row],[U Cost]]</f>
        <v>0</v>
      </c>
      <c r="AB652" s="1"/>
      <c r="AC652" s="1"/>
      <c r="AD652" s="1">
        <f t="shared" si="251"/>
        <v>0</v>
      </c>
      <c r="AE652" s="1"/>
      <c r="AF652" s="1">
        <f>SUM(Table110[[#This Row],[Total 
Paid]:[Shipping 
Charged]])</f>
        <v>0</v>
      </c>
      <c r="AG652" s="1"/>
      <c r="AH652" s="1"/>
      <c r="AI652" s="1">
        <f t="shared" si="252"/>
        <v>0</v>
      </c>
      <c r="AK652" s="1"/>
      <c r="AL652" s="1"/>
      <c r="AM652" s="1"/>
      <c r="AN652" s="1"/>
      <c r="AP652" s="30">
        <f t="shared" si="249"/>
        <v>0</v>
      </c>
      <c r="AQ652" s="1"/>
      <c r="AR652" s="1">
        <f t="shared" si="218"/>
        <v>0</v>
      </c>
      <c r="AS652" s="1"/>
      <c r="AT652" s="1"/>
      <c r="AU652" s="2">
        <f t="shared" si="253"/>
        <v>0</v>
      </c>
      <c r="AW652" s="1"/>
      <c r="AX652" s="1"/>
      <c r="AY652" s="1"/>
      <c r="AZ652" s="2">
        <f t="shared" si="248"/>
        <v>0</v>
      </c>
      <c r="BA652" s="2">
        <f>SUM(AF652,AH652,-AZ652,-Table110[[#This Row],[Sale Fee]])</f>
        <v>0</v>
      </c>
      <c r="BC652" s="1"/>
      <c r="BD652" s="1"/>
      <c r="BE652" s="1"/>
    </row>
    <row r="653" spans="1:57" x14ac:dyDescent="0.25">
      <c r="A653" s="1"/>
      <c r="B653" s="1"/>
      <c r="E653" s="4"/>
      <c r="F653" s="4"/>
      <c r="Q653" s="1"/>
      <c r="R653" s="1"/>
      <c r="S653" s="1"/>
      <c r="U653" s="61"/>
      <c r="V653" s="61"/>
      <c r="W653" s="1">
        <f t="shared" si="250"/>
        <v>0</v>
      </c>
      <c r="X653" s="1"/>
      <c r="Y653" s="1"/>
      <c r="Z653" s="1">
        <f>Table110[[#This Row],[Quantity2]]*Table110[[#This Row],[U Cost]]</f>
        <v>0</v>
      </c>
      <c r="AB653" s="1"/>
      <c r="AC653" s="1"/>
      <c r="AD653" s="1">
        <f t="shared" si="251"/>
        <v>0</v>
      </c>
      <c r="AE653" s="1"/>
      <c r="AF653" s="1">
        <f>SUM(Table110[[#This Row],[Total 
Paid]:[Shipping 
Charged]])</f>
        <v>0</v>
      </c>
      <c r="AG653" s="1"/>
      <c r="AH653" s="1"/>
      <c r="AI653" s="1">
        <f t="shared" si="252"/>
        <v>0</v>
      </c>
      <c r="AK653" s="1"/>
      <c r="AL653" s="1"/>
      <c r="AM653" s="1"/>
      <c r="AN653" s="1"/>
      <c r="AP653" s="30">
        <f t="shared" si="249"/>
        <v>0</v>
      </c>
      <c r="AQ653" s="1"/>
      <c r="AR653" s="1">
        <f t="shared" si="218"/>
        <v>0</v>
      </c>
      <c r="AS653" s="1"/>
      <c r="AT653" s="1"/>
      <c r="AU653" s="2">
        <f t="shared" si="253"/>
        <v>0</v>
      </c>
      <c r="AW653" s="1"/>
      <c r="AX653" s="1"/>
      <c r="AY653" s="1"/>
      <c r="AZ653" s="2">
        <f t="shared" si="248"/>
        <v>0</v>
      </c>
      <c r="BA653" s="2">
        <f>SUM(AF653,AH653,-AZ653,-Table110[[#This Row],[Sale Fee]])</f>
        <v>0</v>
      </c>
      <c r="BC653" s="1"/>
      <c r="BD653" s="1"/>
      <c r="BE653" s="1"/>
    </row>
    <row r="654" spans="1:57" x14ac:dyDescent="0.25">
      <c r="A654" s="1"/>
      <c r="B654" s="1"/>
      <c r="E654" s="4"/>
      <c r="F654" s="4"/>
      <c r="Q654" s="1"/>
      <c r="R654" s="1"/>
      <c r="S654" s="1"/>
      <c r="U654" s="61"/>
      <c r="V654" s="61"/>
      <c r="W654" s="1">
        <f t="shared" si="250"/>
        <v>0</v>
      </c>
      <c r="X654" s="1"/>
      <c r="Y654" s="1"/>
      <c r="Z654" s="1">
        <f>Table110[[#This Row],[Quantity2]]*Table110[[#This Row],[U Cost]]</f>
        <v>0</v>
      </c>
      <c r="AB654" s="1"/>
      <c r="AC654" s="1"/>
      <c r="AD654" s="1">
        <f t="shared" si="251"/>
        <v>0</v>
      </c>
      <c r="AE654" s="1"/>
      <c r="AF654" s="1">
        <f>SUM(Table110[[#This Row],[Total 
Paid]:[Shipping 
Charged]])</f>
        <v>0</v>
      </c>
      <c r="AG654" s="1"/>
      <c r="AH654" s="1"/>
      <c r="AI654" s="1">
        <f t="shared" si="252"/>
        <v>0</v>
      </c>
      <c r="AK654" s="1"/>
      <c r="AL654" s="1"/>
      <c r="AM654" s="1"/>
      <c r="AN654" s="1"/>
      <c r="AP654" s="30">
        <f t="shared" si="249"/>
        <v>0</v>
      </c>
      <c r="AQ654" s="1"/>
      <c r="AR654" s="1">
        <f t="shared" si="218"/>
        <v>0</v>
      </c>
      <c r="AS654" s="1"/>
      <c r="AT654" s="1"/>
      <c r="AU654" s="2">
        <f t="shared" si="253"/>
        <v>0</v>
      </c>
      <c r="AW654" s="1"/>
      <c r="AX654" s="1"/>
      <c r="AY654" s="1"/>
      <c r="AZ654" s="2">
        <f t="shared" si="248"/>
        <v>0</v>
      </c>
      <c r="BA654" s="2">
        <f>SUM(AF654,AH654,-AZ654,-Table110[[#This Row],[Sale Fee]])</f>
        <v>0</v>
      </c>
      <c r="BC654" s="1"/>
      <c r="BD654" s="1"/>
      <c r="BE654" s="1"/>
    </row>
    <row r="655" spans="1:57" x14ac:dyDescent="0.25">
      <c r="A655" s="1"/>
      <c r="B655" s="1"/>
      <c r="E655" s="4"/>
      <c r="F655" s="4"/>
      <c r="Q655" s="1"/>
      <c r="R655" s="1"/>
      <c r="S655" s="1"/>
      <c r="U655" s="61"/>
      <c r="V655" s="61"/>
      <c r="W655" s="1">
        <f t="shared" si="250"/>
        <v>0</v>
      </c>
      <c r="X655" s="1"/>
      <c r="Y655" s="1"/>
      <c r="Z655" s="1">
        <f>Table110[[#This Row],[Quantity2]]*Table110[[#This Row],[U Cost]]</f>
        <v>0</v>
      </c>
      <c r="AB655" s="1"/>
      <c r="AC655" s="1"/>
      <c r="AD655" s="1">
        <f t="shared" si="251"/>
        <v>0</v>
      </c>
      <c r="AE655" s="1"/>
      <c r="AF655" s="1">
        <f>SUM(Table110[[#This Row],[Total 
Paid]:[Shipping 
Charged]])</f>
        <v>0</v>
      </c>
      <c r="AG655" s="1"/>
      <c r="AH655" s="1"/>
      <c r="AI655" s="1">
        <f t="shared" si="252"/>
        <v>0</v>
      </c>
      <c r="AK655" s="1"/>
      <c r="AL655" s="1"/>
      <c r="AM655" s="1"/>
      <c r="AN655" s="1"/>
      <c r="AP655" s="30">
        <f t="shared" si="249"/>
        <v>0</v>
      </c>
      <c r="AQ655" s="1"/>
      <c r="AR655" s="1">
        <f t="shared" si="218"/>
        <v>0</v>
      </c>
      <c r="AS655" s="1"/>
      <c r="AT655" s="1"/>
      <c r="AU655" s="2">
        <f t="shared" si="253"/>
        <v>0</v>
      </c>
      <c r="AW655" s="1"/>
      <c r="AX655" s="1"/>
      <c r="AY655" s="1"/>
      <c r="AZ655" s="2">
        <f t="shared" si="248"/>
        <v>0</v>
      </c>
      <c r="BA655" s="2">
        <f>SUM(AF655,AH655,-AZ655,-Table110[[#This Row],[Sale Fee]])</f>
        <v>0</v>
      </c>
      <c r="BC655" s="1"/>
      <c r="BD655" s="1"/>
      <c r="BE655" s="1"/>
    </row>
    <row r="656" spans="1:57" x14ac:dyDescent="0.25">
      <c r="A656" s="1"/>
      <c r="B656" s="1"/>
      <c r="E656" s="4"/>
      <c r="F656" s="4"/>
      <c r="Q656" s="1"/>
      <c r="R656" s="1"/>
      <c r="S656" s="1"/>
      <c r="U656" s="61"/>
      <c r="V656" s="61"/>
      <c r="W656" s="1">
        <f t="shared" si="250"/>
        <v>0</v>
      </c>
      <c r="X656" s="1"/>
      <c r="Y656" s="1"/>
      <c r="Z656" s="1">
        <f>Table110[[#This Row],[Quantity2]]*Table110[[#This Row],[U Cost]]</f>
        <v>0</v>
      </c>
      <c r="AB656" s="1"/>
      <c r="AC656" s="1"/>
      <c r="AD656" s="1">
        <f t="shared" si="251"/>
        <v>0</v>
      </c>
      <c r="AE656" s="1"/>
      <c r="AF656" s="1">
        <f>SUM(Table110[[#This Row],[Total 
Paid]:[Shipping 
Charged]])</f>
        <v>0</v>
      </c>
      <c r="AG656" s="1"/>
      <c r="AH656" s="1"/>
      <c r="AI656" s="1">
        <f t="shared" si="252"/>
        <v>0</v>
      </c>
      <c r="AK656" s="1"/>
      <c r="AL656" s="1"/>
      <c r="AM656" s="1"/>
      <c r="AN656" s="1"/>
      <c r="AP656" s="30">
        <f t="shared" si="249"/>
        <v>0</v>
      </c>
      <c r="AQ656" s="1"/>
      <c r="AR656" s="1">
        <f t="shared" si="218"/>
        <v>0</v>
      </c>
      <c r="AS656" s="1"/>
      <c r="AT656" s="1"/>
      <c r="AU656" s="2">
        <f t="shared" si="253"/>
        <v>0</v>
      </c>
      <c r="AW656" s="1"/>
      <c r="AX656" s="1"/>
      <c r="AY656" s="1"/>
      <c r="AZ656" s="2">
        <f t="shared" si="248"/>
        <v>0</v>
      </c>
      <c r="BA656" s="2">
        <f>SUM(AF656,AH656,-AZ656,-Table110[[#This Row],[Sale Fee]])</f>
        <v>0</v>
      </c>
      <c r="BC656" s="1"/>
      <c r="BD656" s="1"/>
      <c r="BE656" s="1"/>
    </row>
    <row r="657" spans="1:57" x14ac:dyDescent="0.25">
      <c r="A657" s="1"/>
      <c r="B657" s="1"/>
      <c r="E657" s="4"/>
      <c r="F657" s="4"/>
      <c r="Q657" s="1"/>
      <c r="R657" s="1"/>
      <c r="S657" s="1"/>
      <c r="U657" s="61"/>
      <c r="V657" s="61"/>
      <c r="W657" s="1">
        <f t="shared" si="250"/>
        <v>0</v>
      </c>
      <c r="X657" s="1"/>
      <c r="Y657" s="1"/>
      <c r="Z657" s="1">
        <f>Table110[[#This Row],[Quantity2]]*Table110[[#This Row],[U Cost]]</f>
        <v>0</v>
      </c>
      <c r="AB657" s="1"/>
      <c r="AC657" s="1"/>
      <c r="AD657" s="1">
        <f t="shared" si="251"/>
        <v>0</v>
      </c>
      <c r="AE657" s="1"/>
      <c r="AF657" s="1">
        <f>SUM(Table110[[#This Row],[Total 
Paid]:[Shipping 
Charged]])</f>
        <v>0</v>
      </c>
      <c r="AG657" s="1"/>
      <c r="AH657" s="1"/>
      <c r="AI657" s="1">
        <f t="shared" si="252"/>
        <v>0</v>
      </c>
      <c r="AK657" s="1"/>
      <c r="AL657" s="1"/>
      <c r="AM657" s="1"/>
      <c r="AN657" s="1"/>
      <c r="AP657" s="30">
        <f t="shared" si="249"/>
        <v>0</v>
      </c>
      <c r="AQ657" s="1"/>
      <c r="AR657" s="1">
        <f t="shared" si="218"/>
        <v>0</v>
      </c>
      <c r="AS657" s="1"/>
      <c r="AT657" s="1"/>
      <c r="AU657" s="2">
        <f t="shared" si="253"/>
        <v>0</v>
      </c>
      <c r="AW657" s="1"/>
      <c r="AX657" s="1"/>
      <c r="AY657" s="1"/>
      <c r="AZ657" s="2">
        <f t="shared" si="248"/>
        <v>0</v>
      </c>
      <c r="BA657" s="2">
        <f>SUM(AF657,AH657,-AZ657,-Table110[[#This Row],[Sale Fee]])</f>
        <v>0</v>
      </c>
      <c r="BC657" s="1"/>
      <c r="BD657" s="1"/>
      <c r="BE657" s="1"/>
    </row>
    <row r="658" spans="1:57" x14ac:dyDescent="0.25">
      <c r="A658" s="1"/>
      <c r="B658" s="1"/>
      <c r="E658" s="4"/>
      <c r="F658" s="4"/>
      <c r="Q658" s="1"/>
      <c r="R658" s="1"/>
      <c r="S658" s="1"/>
      <c r="U658" s="61"/>
      <c r="V658" s="61"/>
      <c r="W658" s="1">
        <f t="shared" si="250"/>
        <v>0</v>
      </c>
      <c r="X658" s="1"/>
      <c r="Y658" s="1"/>
      <c r="Z658" s="1">
        <f>Table110[[#This Row],[Quantity2]]*Table110[[#This Row],[U Cost]]</f>
        <v>0</v>
      </c>
      <c r="AB658" s="1"/>
      <c r="AC658" s="1"/>
      <c r="AD658" s="1">
        <f t="shared" si="251"/>
        <v>0</v>
      </c>
      <c r="AE658" s="1"/>
      <c r="AF658" s="1">
        <f>SUM(Table110[[#This Row],[Total 
Paid]:[Shipping 
Charged]])</f>
        <v>0</v>
      </c>
      <c r="AG658" s="1"/>
      <c r="AH658" s="1"/>
      <c r="AI658" s="1">
        <f t="shared" si="252"/>
        <v>0</v>
      </c>
      <c r="AK658" s="1"/>
      <c r="AL658" s="1"/>
      <c r="AM658" s="1"/>
      <c r="AN658" s="1"/>
      <c r="AP658" s="30">
        <f t="shared" si="249"/>
        <v>0</v>
      </c>
      <c r="AQ658" s="1"/>
      <c r="AR658" s="1">
        <f t="shared" si="218"/>
        <v>0</v>
      </c>
      <c r="AS658" s="1"/>
      <c r="AT658" s="1"/>
      <c r="AU658" s="2">
        <f t="shared" si="253"/>
        <v>0</v>
      </c>
      <c r="AW658" s="1"/>
      <c r="AX658" s="1"/>
      <c r="AY658" s="1"/>
      <c r="AZ658" s="2">
        <f t="shared" si="248"/>
        <v>0</v>
      </c>
      <c r="BA658" s="2">
        <f>SUM(AF658,AH658,-AZ658,-Table110[[#This Row],[Sale Fee]])</f>
        <v>0</v>
      </c>
      <c r="BC658" s="1"/>
      <c r="BD658" s="1"/>
      <c r="BE658" s="1"/>
    </row>
    <row r="659" spans="1:57" x14ac:dyDescent="0.25">
      <c r="A659" s="1"/>
      <c r="B659" s="1"/>
      <c r="E659" s="4"/>
      <c r="F659" s="4"/>
      <c r="Q659" s="1"/>
      <c r="R659" s="1"/>
      <c r="S659" s="1"/>
      <c r="U659" s="61"/>
      <c r="V659" s="61"/>
      <c r="W659" s="1">
        <f t="shared" si="250"/>
        <v>0</v>
      </c>
      <c r="X659" s="1"/>
      <c r="Y659" s="1"/>
      <c r="Z659" s="1">
        <f>Table110[[#This Row],[Quantity2]]*Table110[[#This Row],[U Cost]]</f>
        <v>0</v>
      </c>
      <c r="AB659" s="1"/>
      <c r="AC659" s="1"/>
      <c r="AD659" s="1">
        <f t="shared" si="251"/>
        <v>0</v>
      </c>
      <c r="AE659" s="1"/>
      <c r="AF659" s="1">
        <f>SUM(Table110[[#This Row],[Total 
Paid]:[Shipping 
Charged]])</f>
        <v>0</v>
      </c>
      <c r="AG659" s="1"/>
      <c r="AH659" s="1"/>
      <c r="AI659" s="1">
        <f t="shared" si="252"/>
        <v>0</v>
      </c>
      <c r="AK659" s="1"/>
      <c r="AL659" s="1"/>
      <c r="AM659" s="1"/>
      <c r="AN659" s="1"/>
      <c r="AP659" s="30">
        <f t="shared" si="249"/>
        <v>0</v>
      </c>
      <c r="AQ659" s="1"/>
      <c r="AR659" s="1">
        <f t="shared" si="218"/>
        <v>0</v>
      </c>
      <c r="AS659" s="1"/>
      <c r="AT659" s="1"/>
      <c r="AU659" s="2">
        <f t="shared" si="253"/>
        <v>0</v>
      </c>
      <c r="AW659" s="1"/>
      <c r="AX659" s="1"/>
      <c r="AY659" s="1"/>
      <c r="AZ659" s="2">
        <f t="shared" si="248"/>
        <v>0</v>
      </c>
      <c r="BA659" s="2">
        <f>SUM(AF659,AH659,-AZ659,-Table110[[#This Row],[Sale Fee]])</f>
        <v>0</v>
      </c>
      <c r="BC659" s="1"/>
      <c r="BD659" s="1"/>
      <c r="BE659" s="1"/>
    </row>
    <row r="660" spans="1:57" x14ac:dyDescent="0.25">
      <c r="A660" s="1"/>
      <c r="B660" s="1"/>
      <c r="Q660" s="1"/>
      <c r="R660" s="1"/>
      <c r="S660" s="1"/>
      <c r="U660" s="61"/>
      <c r="V660" s="61"/>
      <c r="W660" s="1">
        <f t="shared" si="250"/>
        <v>0</v>
      </c>
      <c r="X660" s="1"/>
      <c r="Y660" s="1"/>
      <c r="Z660" s="1">
        <f>Table110[[#This Row],[Quantity2]]*Table110[[#This Row],[U Cost]]</f>
        <v>0</v>
      </c>
      <c r="AB660" s="1"/>
      <c r="AC660" s="1"/>
      <c r="AD660" s="1">
        <f t="shared" si="251"/>
        <v>0</v>
      </c>
      <c r="AE660" s="1"/>
      <c r="AF660" s="1">
        <f>SUM(Table110[[#This Row],[Total 
Paid]:[Shipping 
Charged]])</f>
        <v>0</v>
      </c>
      <c r="AG660" s="1"/>
      <c r="AH660" s="1"/>
      <c r="AI660" s="1">
        <f t="shared" si="252"/>
        <v>0</v>
      </c>
      <c r="AK660" s="1"/>
      <c r="AL660" s="1"/>
      <c r="AM660" s="1"/>
      <c r="AN660" s="1"/>
      <c r="AP660" s="30">
        <f t="shared" si="249"/>
        <v>0</v>
      </c>
      <c r="AQ660" s="1"/>
      <c r="AR660" s="1">
        <f t="shared" si="218"/>
        <v>0</v>
      </c>
      <c r="AS660" s="1"/>
      <c r="AT660" s="1"/>
      <c r="AU660" s="2">
        <f t="shared" si="253"/>
        <v>0</v>
      </c>
      <c r="AW660" s="1"/>
      <c r="AX660" s="1"/>
      <c r="AY660" s="1"/>
      <c r="AZ660" s="2">
        <f t="shared" si="248"/>
        <v>0</v>
      </c>
      <c r="BA660" s="2">
        <f>SUM(AF660,AH660,-AZ660,-Table110[[#This Row],[Sale Fee]])</f>
        <v>0</v>
      </c>
      <c r="BC660" s="1"/>
      <c r="BD660" s="1"/>
      <c r="BE660" s="1"/>
    </row>
    <row r="661" spans="1:57" x14ac:dyDescent="0.25">
      <c r="A661" s="1"/>
      <c r="B661" s="1"/>
      <c r="E661" s="4"/>
      <c r="F661" s="4"/>
      <c r="Q661" s="1"/>
      <c r="R661" s="1"/>
      <c r="S661" s="1"/>
      <c r="U661" s="61"/>
      <c r="V661" s="61"/>
      <c r="W661" s="1">
        <f t="shared" si="250"/>
        <v>0</v>
      </c>
      <c r="X661" s="1"/>
      <c r="Y661" s="1"/>
      <c r="Z661" s="1">
        <f>Table110[[#This Row],[Quantity2]]*Table110[[#This Row],[U Cost]]</f>
        <v>0</v>
      </c>
      <c r="AB661" s="1"/>
      <c r="AC661" s="1"/>
      <c r="AD661" s="1">
        <f t="shared" si="251"/>
        <v>0</v>
      </c>
      <c r="AE661" s="1"/>
      <c r="AF661" s="1">
        <f>SUM(Table110[[#This Row],[Total 
Paid]:[Shipping 
Charged]])</f>
        <v>0</v>
      </c>
      <c r="AG661" s="1"/>
      <c r="AH661" s="1"/>
      <c r="AI661" s="1">
        <f t="shared" si="252"/>
        <v>0</v>
      </c>
      <c r="AK661" s="1"/>
      <c r="AL661" s="1"/>
      <c r="AM661" s="1"/>
      <c r="AN661" s="1"/>
      <c r="AP661" s="30">
        <f t="shared" si="249"/>
        <v>0</v>
      </c>
      <c r="AQ661" s="1"/>
      <c r="AR661" s="1">
        <f t="shared" si="218"/>
        <v>0</v>
      </c>
      <c r="AS661" s="1"/>
      <c r="AT661" s="1"/>
      <c r="AU661" s="2">
        <f t="shared" si="253"/>
        <v>0</v>
      </c>
      <c r="AW661" s="1"/>
      <c r="AX661" s="1"/>
      <c r="AY661" s="1"/>
      <c r="AZ661" s="2">
        <f t="shared" si="248"/>
        <v>0</v>
      </c>
      <c r="BA661" s="2">
        <f>SUM(AF661,AH661,-AZ661,-Table110[[#This Row],[Sale Fee]])</f>
        <v>0</v>
      </c>
      <c r="BC661" s="1"/>
      <c r="BD661" s="1"/>
      <c r="BE661" s="1"/>
    </row>
    <row r="662" spans="1:57" x14ac:dyDescent="0.25">
      <c r="A662" s="1"/>
      <c r="B662" s="1"/>
      <c r="E662" s="4"/>
      <c r="F662" s="4"/>
      <c r="Q662" s="1"/>
      <c r="R662" s="1"/>
      <c r="S662" s="1"/>
      <c r="U662" s="61"/>
      <c r="V662" s="61"/>
      <c r="W662" s="1">
        <f t="shared" si="250"/>
        <v>0</v>
      </c>
      <c r="X662" s="1"/>
      <c r="Y662" s="1"/>
      <c r="Z662" s="1">
        <f>Table110[[#This Row],[Quantity2]]*Table110[[#This Row],[U Cost]]</f>
        <v>0</v>
      </c>
      <c r="AB662" s="1"/>
      <c r="AC662" s="1"/>
      <c r="AD662" s="1">
        <f t="shared" si="251"/>
        <v>0</v>
      </c>
      <c r="AE662" s="1"/>
      <c r="AF662" s="1">
        <f>SUM(Table110[[#This Row],[Total 
Paid]:[Shipping 
Charged]])</f>
        <v>0</v>
      </c>
      <c r="AG662" s="1"/>
      <c r="AH662" s="1"/>
      <c r="AI662" s="1">
        <f t="shared" si="252"/>
        <v>0</v>
      </c>
      <c r="AK662" s="1"/>
      <c r="AL662" s="1"/>
      <c r="AM662" s="1"/>
      <c r="AN662" s="1"/>
      <c r="AP662" s="30">
        <f t="shared" si="249"/>
        <v>0</v>
      </c>
      <c r="AQ662" s="1"/>
      <c r="AR662" s="1">
        <f t="shared" si="218"/>
        <v>0</v>
      </c>
      <c r="AS662" s="1"/>
      <c r="AT662" s="1"/>
      <c r="AU662" s="2">
        <f t="shared" si="253"/>
        <v>0</v>
      </c>
      <c r="AW662" s="1"/>
      <c r="AX662" s="1"/>
      <c r="AY662" s="1"/>
      <c r="AZ662" s="2">
        <f t="shared" si="248"/>
        <v>0</v>
      </c>
      <c r="BA662" s="2">
        <f>SUM(AF662,AH662,-AZ662,-Table110[[#This Row],[Sale Fee]])</f>
        <v>0</v>
      </c>
      <c r="BC662" s="1"/>
      <c r="BD662" s="1"/>
      <c r="BE662" s="1"/>
    </row>
    <row r="663" spans="1:57" x14ac:dyDescent="0.25">
      <c r="A663" s="1"/>
      <c r="B663" s="1"/>
      <c r="E663" s="4"/>
      <c r="F663" s="4"/>
      <c r="Q663" s="1"/>
      <c r="R663" s="1"/>
      <c r="S663" s="1"/>
      <c r="U663" s="61"/>
      <c r="V663" s="61"/>
      <c r="W663" s="1">
        <f t="shared" si="250"/>
        <v>0</v>
      </c>
      <c r="X663" s="1"/>
      <c r="Y663" s="1"/>
      <c r="Z663" s="1">
        <f>Table110[[#This Row],[Quantity2]]*Table110[[#This Row],[U Cost]]</f>
        <v>0</v>
      </c>
      <c r="AB663" s="1"/>
      <c r="AC663" s="1"/>
      <c r="AD663" s="1">
        <f t="shared" si="251"/>
        <v>0</v>
      </c>
      <c r="AE663" s="1"/>
      <c r="AF663" s="1">
        <f>SUM(Table110[[#This Row],[Total 
Paid]:[Shipping 
Charged]])</f>
        <v>0</v>
      </c>
      <c r="AG663" s="1"/>
      <c r="AH663" s="1"/>
      <c r="AI663" s="1">
        <f t="shared" si="252"/>
        <v>0</v>
      </c>
      <c r="AK663" s="1"/>
      <c r="AL663" s="1"/>
      <c r="AM663" s="1"/>
      <c r="AN663" s="1"/>
      <c r="AP663" s="30">
        <f t="shared" si="249"/>
        <v>0</v>
      </c>
      <c r="AQ663" s="1"/>
      <c r="AR663" s="1">
        <f t="shared" si="218"/>
        <v>0</v>
      </c>
      <c r="AS663" s="1"/>
      <c r="AT663" s="1"/>
      <c r="AU663" s="2">
        <f t="shared" si="253"/>
        <v>0</v>
      </c>
      <c r="AW663" s="1"/>
      <c r="AX663" s="1"/>
      <c r="AY663" s="1"/>
      <c r="AZ663" s="2">
        <f t="shared" si="248"/>
        <v>0</v>
      </c>
      <c r="BA663" s="2">
        <f>SUM(AF663,AH663,-AZ663,-Table110[[#This Row],[Sale Fee]])</f>
        <v>0</v>
      </c>
      <c r="BC663" s="1"/>
      <c r="BD663" s="1"/>
      <c r="BE663" s="1"/>
    </row>
    <row r="664" spans="1:57" x14ac:dyDescent="0.25">
      <c r="A664" s="1"/>
      <c r="B664" s="1"/>
      <c r="E664" s="4"/>
      <c r="F664" s="4"/>
      <c r="Q664" s="1"/>
      <c r="R664" s="1"/>
      <c r="S664" s="1"/>
      <c r="U664" s="61"/>
      <c r="V664" s="61"/>
      <c r="W664" s="1">
        <f t="shared" si="250"/>
        <v>0</v>
      </c>
      <c r="X664" s="1"/>
      <c r="Y664" s="1"/>
      <c r="Z664" s="1">
        <f>Table110[[#This Row],[Quantity2]]*Table110[[#This Row],[U Cost]]</f>
        <v>0</v>
      </c>
      <c r="AB664" s="1"/>
      <c r="AC664" s="1"/>
      <c r="AD664" s="1">
        <f t="shared" si="251"/>
        <v>0</v>
      </c>
      <c r="AE664" s="1"/>
      <c r="AF664" s="1">
        <f>SUM(Table110[[#This Row],[Total 
Paid]:[Shipping 
Charged]])</f>
        <v>0</v>
      </c>
      <c r="AG664" s="1"/>
      <c r="AH664" s="1"/>
      <c r="AI664" s="1">
        <f t="shared" si="252"/>
        <v>0</v>
      </c>
      <c r="AK664" s="1"/>
      <c r="AL664" s="1"/>
      <c r="AM664" s="1"/>
      <c r="AN664" s="1"/>
      <c r="AP664" s="30">
        <f t="shared" si="249"/>
        <v>0</v>
      </c>
      <c r="AQ664" s="1"/>
      <c r="AR664" s="1">
        <f t="shared" si="218"/>
        <v>0</v>
      </c>
      <c r="AS664" s="1"/>
      <c r="AT664" s="1"/>
      <c r="AU664" s="2">
        <f t="shared" si="253"/>
        <v>0</v>
      </c>
      <c r="AW664" s="1"/>
      <c r="AX664" s="1"/>
      <c r="AY664" s="1"/>
      <c r="AZ664" s="2">
        <f t="shared" si="248"/>
        <v>0</v>
      </c>
      <c r="BA664" s="2">
        <f>SUM(AF664,AH664,-AZ664,-Table110[[#This Row],[Sale Fee]])</f>
        <v>0</v>
      </c>
      <c r="BC664" s="1"/>
      <c r="BD664" s="1"/>
      <c r="BE664" s="1"/>
    </row>
    <row r="665" spans="1:57" x14ac:dyDescent="0.25">
      <c r="A665" s="1"/>
      <c r="B665" s="1"/>
      <c r="E665" s="4"/>
      <c r="F665" s="4"/>
      <c r="Q665" s="1"/>
      <c r="R665" s="1"/>
      <c r="S665" s="1"/>
      <c r="U665" s="61"/>
      <c r="V665" s="61"/>
      <c r="W665" s="1">
        <f t="shared" si="250"/>
        <v>0</v>
      </c>
      <c r="X665" s="1"/>
      <c r="Y665" s="1"/>
      <c r="Z665" s="1">
        <f>Table110[[#This Row],[Quantity2]]*Table110[[#This Row],[U Cost]]</f>
        <v>0</v>
      </c>
      <c r="AB665" s="1"/>
      <c r="AC665" s="1"/>
      <c r="AD665" s="1">
        <f t="shared" si="251"/>
        <v>0</v>
      </c>
      <c r="AE665" s="1"/>
      <c r="AF665" s="1">
        <f>SUM(Table110[[#This Row],[Total 
Paid]:[Shipping 
Charged]])</f>
        <v>0</v>
      </c>
      <c r="AG665" s="1"/>
      <c r="AH665" s="1"/>
      <c r="AI665" s="1">
        <f t="shared" si="252"/>
        <v>0</v>
      </c>
      <c r="AK665" s="1"/>
      <c r="AL665" s="1"/>
      <c r="AM665" s="1"/>
      <c r="AN665" s="1"/>
      <c r="AP665" s="30">
        <f t="shared" si="249"/>
        <v>0</v>
      </c>
      <c r="AQ665" s="1"/>
      <c r="AR665" s="1">
        <f t="shared" si="218"/>
        <v>0</v>
      </c>
      <c r="AS665" s="1"/>
      <c r="AT665" s="1"/>
      <c r="AU665" s="2">
        <f t="shared" si="253"/>
        <v>0</v>
      </c>
      <c r="AW665" s="1"/>
      <c r="AX665" s="1"/>
      <c r="AY665" s="1"/>
      <c r="AZ665" s="2">
        <f t="shared" si="248"/>
        <v>0</v>
      </c>
      <c r="BA665" s="2">
        <f>SUM(AF665,AH665,-AZ665,-Table110[[#This Row],[Sale Fee]])</f>
        <v>0</v>
      </c>
      <c r="BC665" s="1"/>
      <c r="BD665" s="1"/>
      <c r="BE665" s="1"/>
    </row>
    <row r="666" spans="1:57" x14ac:dyDescent="0.25">
      <c r="A666" s="1"/>
      <c r="B666" s="1"/>
      <c r="E666" s="4"/>
      <c r="F666" s="4"/>
      <c r="Q666" s="1"/>
      <c r="R666" s="1"/>
      <c r="S666" s="1"/>
      <c r="U666" s="61"/>
      <c r="V666" s="61"/>
      <c r="W666" s="1">
        <f t="shared" si="250"/>
        <v>0</v>
      </c>
      <c r="X666" s="1"/>
      <c r="Y666" s="1"/>
      <c r="Z666" s="1">
        <f>Table110[[#This Row],[Quantity2]]*Table110[[#This Row],[U Cost]]</f>
        <v>0</v>
      </c>
      <c r="AB666" s="1"/>
      <c r="AC666" s="1"/>
      <c r="AD666" s="1">
        <f t="shared" si="251"/>
        <v>0</v>
      </c>
      <c r="AE666" s="1"/>
      <c r="AF666" s="1">
        <f>SUM(Table110[[#This Row],[Total 
Paid]:[Shipping 
Charged]])</f>
        <v>0</v>
      </c>
      <c r="AG666" s="1"/>
      <c r="AH666" s="1"/>
      <c r="AI666" s="1">
        <f t="shared" si="252"/>
        <v>0</v>
      </c>
      <c r="AK666" s="1"/>
      <c r="AL666" s="1"/>
      <c r="AM666" s="1"/>
      <c r="AN666" s="1"/>
      <c r="AP666" s="30">
        <f t="shared" si="249"/>
        <v>0</v>
      </c>
      <c r="AQ666" s="1"/>
      <c r="AR666" s="1">
        <f t="shared" si="218"/>
        <v>0</v>
      </c>
      <c r="AS666" s="1"/>
      <c r="AT666" s="1"/>
      <c r="AU666" s="2">
        <f t="shared" si="253"/>
        <v>0</v>
      </c>
      <c r="AW666" s="1"/>
      <c r="AX666" s="1"/>
      <c r="AY666" s="1"/>
      <c r="AZ666" s="2">
        <f t="shared" si="248"/>
        <v>0</v>
      </c>
      <c r="BA666" s="2">
        <f>SUM(AF666,AH666,-AZ666,-Table110[[#This Row],[Sale Fee]])</f>
        <v>0</v>
      </c>
      <c r="BC666" s="1"/>
      <c r="BD666" s="1"/>
      <c r="BE666" s="1"/>
    </row>
    <row r="667" spans="1:57" x14ac:dyDescent="0.25">
      <c r="A667" s="1"/>
      <c r="B667" s="1"/>
      <c r="E667" s="4"/>
      <c r="F667" s="4"/>
      <c r="Q667" s="1"/>
      <c r="R667" s="1"/>
      <c r="S667" s="1"/>
      <c r="U667" s="61"/>
      <c r="V667" s="61"/>
      <c r="W667" s="1">
        <f t="shared" si="250"/>
        <v>0</v>
      </c>
      <c r="X667" s="1"/>
      <c r="Y667" s="1"/>
      <c r="Z667" s="1">
        <f>Table110[[#This Row],[Quantity2]]*Table110[[#This Row],[U Cost]]</f>
        <v>0</v>
      </c>
      <c r="AB667" s="1"/>
      <c r="AC667" s="1"/>
      <c r="AD667" s="1">
        <f t="shared" si="251"/>
        <v>0</v>
      </c>
      <c r="AE667" s="1"/>
      <c r="AF667" s="1">
        <f>SUM(Table110[[#This Row],[Total 
Paid]:[Shipping 
Charged]])</f>
        <v>0</v>
      </c>
      <c r="AG667" s="1"/>
      <c r="AH667" s="1"/>
      <c r="AI667" s="1">
        <f t="shared" si="252"/>
        <v>0</v>
      </c>
      <c r="AK667" s="1"/>
      <c r="AL667" s="1"/>
      <c r="AM667" s="1"/>
      <c r="AN667" s="1"/>
      <c r="AP667" s="30">
        <f t="shared" si="249"/>
        <v>0</v>
      </c>
      <c r="AQ667" s="1"/>
      <c r="AR667" s="1">
        <f t="shared" si="218"/>
        <v>0</v>
      </c>
      <c r="AS667" s="1"/>
      <c r="AT667" s="1"/>
      <c r="AU667" s="2">
        <f t="shared" si="253"/>
        <v>0</v>
      </c>
      <c r="AW667" s="1"/>
      <c r="AX667" s="1"/>
      <c r="AY667" s="1"/>
      <c r="AZ667" s="2">
        <f t="shared" si="248"/>
        <v>0</v>
      </c>
      <c r="BA667" s="2">
        <f>SUM(AF667,AH667,-AZ667,-Table110[[#This Row],[Sale Fee]])</f>
        <v>0</v>
      </c>
      <c r="BC667" s="1"/>
      <c r="BD667" s="1"/>
      <c r="BE667" s="1"/>
    </row>
    <row r="668" spans="1:57" x14ac:dyDescent="0.25">
      <c r="A668" s="1"/>
      <c r="B668" s="1"/>
      <c r="E668" s="4"/>
      <c r="F668" s="4"/>
      <c r="Q668" s="1"/>
      <c r="R668" s="1"/>
      <c r="S668" s="1"/>
      <c r="U668" s="61"/>
      <c r="V668" s="61"/>
      <c r="W668" s="1">
        <f t="shared" si="250"/>
        <v>0</v>
      </c>
      <c r="X668" s="1"/>
      <c r="Y668" s="1"/>
      <c r="Z668" s="1">
        <f>Table110[[#This Row],[Quantity2]]*Table110[[#This Row],[U Cost]]</f>
        <v>0</v>
      </c>
      <c r="AB668" s="1"/>
      <c r="AC668" s="1"/>
      <c r="AD668" s="1">
        <f t="shared" si="251"/>
        <v>0</v>
      </c>
      <c r="AE668" s="1"/>
      <c r="AF668" s="1">
        <f>SUM(Table110[[#This Row],[Total 
Paid]:[Shipping 
Charged]])</f>
        <v>0</v>
      </c>
      <c r="AG668" s="1"/>
      <c r="AH668" s="1"/>
      <c r="AI668" s="1">
        <f t="shared" si="252"/>
        <v>0</v>
      </c>
      <c r="AK668" s="1"/>
      <c r="AL668" s="1"/>
      <c r="AM668" s="1"/>
      <c r="AN668" s="1"/>
      <c r="AP668" s="30">
        <f t="shared" si="249"/>
        <v>0</v>
      </c>
      <c r="AQ668" s="1"/>
      <c r="AR668" s="1">
        <f t="shared" si="218"/>
        <v>0</v>
      </c>
      <c r="AS668" s="1"/>
      <c r="AT668" s="1"/>
      <c r="AU668" s="2">
        <f t="shared" si="253"/>
        <v>0</v>
      </c>
      <c r="AW668" s="1"/>
      <c r="AX668" s="1"/>
      <c r="AY668" s="1"/>
      <c r="AZ668" s="2">
        <f t="shared" si="248"/>
        <v>0</v>
      </c>
      <c r="BA668" s="2">
        <f>SUM(AF668,AH668,-AZ668,-Table110[[#This Row],[Sale Fee]])</f>
        <v>0</v>
      </c>
      <c r="BC668" s="1"/>
      <c r="BD668" s="1"/>
      <c r="BE668" s="1"/>
    </row>
    <row r="669" spans="1:57" x14ac:dyDescent="0.25">
      <c r="A669" s="1"/>
      <c r="B669" s="1"/>
      <c r="Q669" s="1"/>
      <c r="R669" s="1"/>
      <c r="S669" s="1"/>
      <c r="U669" s="61"/>
      <c r="V669" s="61"/>
      <c r="W669" s="1">
        <f t="shared" si="250"/>
        <v>0</v>
      </c>
      <c r="X669" s="1"/>
      <c r="Y669" s="1"/>
      <c r="Z669" s="1">
        <f>Table110[[#This Row],[Quantity2]]*Table110[[#This Row],[U Cost]]</f>
        <v>0</v>
      </c>
      <c r="AB669" s="1"/>
      <c r="AC669" s="1"/>
      <c r="AD669" s="1">
        <f t="shared" si="251"/>
        <v>0</v>
      </c>
      <c r="AE669" s="1"/>
      <c r="AF669" s="1">
        <f>SUM(Table110[[#This Row],[Total 
Paid]:[Shipping 
Charged]])</f>
        <v>0</v>
      </c>
      <c r="AG669" s="1"/>
      <c r="AH669" s="1"/>
      <c r="AI669" s="1">
        <f t="shared" si="252"/>
        <v>0</v>
      </c>
      <c r="AK669" s="1"/>
      <c r="AL669" s="1"/>
      <c r="AM669" s="1"/>
      <c r="AN669" s="1"/>
      <c r="AP669" s="30">
        <f t="shared" si="249"/>
        <v>0</v>
      </c>
      <c r="AQ669" s="1"/>
      <c r="AR669" s="1">
        <f t="shared" si="218"/>
        <v>0</v>
      </c>
      <c r="AS669" s="1"/>
      <c r="AT669" s="1"/>
      <c r="AU669" s="2">
        <f t="shared" si="253"/>
        <v>0</v>
      </c>
      <c r="AW669" s="1"/>
      <c r="AX669" s="1"/>
      <c r="AY669" s="1"/>
      <c r="AZ669" s="2">
        <f t="shared" si="248"/>
        <v>0</v>
      </c>
      <c r="BA669" s="2">
        <f>SUM(AF669,AH669,-AZ669,-Table110[[#This Row],[Sale Fee]])</f>
        <v>0</v>
      </c>
      <c r="BC669" s="1"/>
      <c r="BD669" s="1"/>
      <c r="BE669" s="1"/>
    </row>
    <row r="670" spans="1:57" x14ac:dyDescent="0.25">
      <c r="A670" s="1"/>
      <c r="B670" s="1"/>
      <c r="E670" s="4"/>
      <c r="F670" s="4"/>
      <c r="Q670" s="1"/>
      <c r="R670" s="1"/>
      <c r="S670" s="1"/>
      <c r="U670" s="61"/>
      <c r="V670" s="61"/>
      <c r="W670" s="1">
        <f t="shared" si="250"/>
        <v>0</v>
      </c>
      <c r="X670" s="1"/>
      <c r="Y670" s="1"/>
      <c r="Z670" s="1">
        <f>Table110[[#This Row],[Quantity2]]*Table110[[#This Row],[U Cost]]</f>
        <v>0</v>
      </c>
      <c r="AB670" s="1"/>
      <c r="AC670" s="1"/>
      <c r="AD670" s="1">
        <f t="shared" si="251"/>
        <v>0</v>
      </c>
      <c r="AE670" s="1"/>
      <c r="AF670" s="1">
        <f>SUM(Table110[[#This Row],[Total 
Paid]:[Shipping 
Charged]])</f>
        <v>0</v>
      </c>
      <c r="AG670" s="1"/>
      <c r="AH670" s="1"/>
      <c r="AI670" s="1">
        <f t="shared" si="252"/>
        <v>0</v>
      </c>
      <c r="AK670" s="1"/>
      <c r="AL670" s="1"/>
      <c r="AM670" s="1"/>
      <c r="AN670" s="1"/>
      <c r="AP670" s="30">
        <f t="shared" si="249"/>
        <v>0</v>
      </c>
      <c r="AQ670" s="1"/>
      <c r="AR670" s="1">
        <f t="shared" si="218"/>
        <v>0</v>
      </c>
      <c r="AS670" s="1"/>
      <c r="AT670" s="1"/>
      <c r="AU670" s="2">
        <f t="shared" si="253"/>
        <v>0</v>
      </c>
      <c r="AW670" s="1"/>
      <c r="AX670" s="1"/>
      <c r="AY670" s="1"/>
      <c r="AZ670" s="2">
        <f t="shared" si="248"/>
        <v>0</v>
      </c>
      <c r="BA670" s="2">
        <f>SUM(AF670,AH670,-AZ670,-Table110[[#This Row],[Sale Fee]])</f>
        <v>0</v>
      </c>
      <c r="BC670" s="1"/>
      <c r="BD670" s="1"/>
      <c r="BE670" s="1"/>
    </row>
    <row r="671" spans="1:57" x14ac:dyDescent="0.25">
      <c r="A671" s="1"/>
      <c r="B671" s="1"/>
      <c r="Q671" s="1"/>
      <c r="R671" s="1"/>
      <c r="S671" s="1"/>
      <c r="U671" s="61"/>
      <c r="V671" s="61"/>
      <c r="W671" s="1">
        <f t="shared" si="250"/>
        <v>0</v>
      </c>
      <c r="X671" s="1"/>
      <c r="Y671" s="1"/>
      <c r="Z671" s="1">
        <f>Table110[[#This Row],[Quantity2]]*Table110[[#This Row],[U Cost]]</f>
        <v>0</v>
      </c>
      <c r="AB671" s="1"/>
      <c r="AC671" s="1"/>
      <c r="AD671" s="1">
        <f t="shared" si="251"/>
        <v>0</v>
      </c>
      <c r="AE671" s="1"/>
      <c r="AF671" s="1">
        <f>SUM(Table110[[#This Row],[Total 
Paid]:[Shipping 
Charged]])</f>
        <v>0</v>
      </c>
      <c r="AG671" s="1"/>
      <c r="AH671" s="1"/>
      <c r="AI671" s="1">
        <f t="shared" si="252"/>
        <v>0</v>
      </c>
      <c r="AK671" s="1"/>
      <c r="AL671" s="1"/>
      <c r="AM671" s="1"/>
      <c r="AN671" s="1"/>
      <c r="AP671" s="30">
        <f t="shared" si="249"/>
        <v>0</v>
      </c>
      <c r="AQ671" s="1"/>
      <c r="AR671" s="1">
        <f t="shared" si="218"/>
        <v>0</v>
      </c>
      <c r="AS671" s="1"/>
      <c r="AT671" s="1"/>
      <c r="AU671" s="2">
        <f t="shared" si="253"/>
        <v>0</v>
      </c>
      <c r="AW671" s="1"/>
      <c r="AX671" s="1"/>
      <c r="AY671" s="1"/>
      <c r="AZ671" s="2">
        <f t="shared" si="248"/>
        <v>0</v>
      </c>
      <c r="BA671" s="2">
        <f>SUM(AF671,AH671,-AZ671,-Table110[[#This Row],[Sale Fee]])</f>
        <v>0</v>
      </c>
      <c r="BC671" s="1"/>
      <c r="BD671" s="1"/>
      <c r="BE671" s="1"/>
    </row>
    <row r="672" spans="1:57" x14ac:dyDescent="0.25">
      <c r="A672" s="1"/>
      <c r="B672" s="1"/>
      <c r="E672" s="4"/>
      <c r="F672" s="4"/>
      <c r="Q672" s="1"/>
      <c r="R672" s="1"/>
      <c r="S672" s="1"/>
      <c r="U672" s="61"/>
      <c r="V672" s="61"/>
      <c r="W672" s="1">
        <f t="shared" si="250"/>
        <v>0</v>
      </c>
      <c r="X672" s="1"/>
      <c r="Y672" s="1"/>
      <c r="Z672" s="1">
        <f>Table110[[#This Row],[Quantity2]]*Table110[[#This Row],[U Cost]]</f>
        <v>0</v>
      </c>
      <c r="AB672" s="1"/>
      <c r="AC672" s="1"/>
      <c r="AD672" s="1">
        <f t="shared" si="251"/>
        <v>0</v>
      </c>
      <c r="AE672" s="1"/>
      <c r="AF672" s="1">
        <f>SUM(Table110[[#This Row],[Total 
Paid]:[Shipping 
Charged]])</f>
        <v>0</v>
      </c>
      <c r="AG672" s="1"/>
      <c r="AH672" s="1"/>
      <c r="AI672" s="1">
        <f t="shared" si="252"/>
        <v>0</v>
      </c>
      <c r="AK672" s="1"/>
      <c r="AL672" s="1"/>
      <c r="AM672" s="1"/>
      <c r="AN672" s="1"/>
      <c r="AP672" s="30">
        <f t="shared" si="249"/>
        <v>0</v>
      </c>
      <c r="AQ672" s="1"/>
      <c r="AR672" s="1">
        <f t="shared" si="218"/>
        <v>0</v>
      </c>
      <c r="AS672" s="1"/>
      <c r="AT672" s="1"/>
      <c r="AU672" s="2">
        <f t="shared" si="253"/>
        <v>0</v>
      </c>
      <c r="AW672" s="1"/>
      <c r="AX672" s="1"/>
      <c r="AY672" s="1"/>
      <c r="AZ672" s="2">
        <f t="shared" si="248"/>
        <v>0</v>
      </c>
      <c r="BA672" s="2">
        <f>SUM(AF672,AH672,-AZ672,-Table110[[#This Row],[Sale Fee]])</f>
        <v>0</v>
      </c>
      <c r="BC672" s="1"/>
      <c r="BD672" s="1"/>
      <c r="BE672" s="1"/>
    </row>
    <row r="673" spans="1:57" x14ac:dyDescent="0.25">
      <c r="A673" s="1"/>
      <c r="B673" s="1"/>
      <c r="E673" s="4"/>
      <c r="F673" s="4"/>
      <c r="Q673" s="1"/>
      <c r="R673" s="1"/>
      <c r="S673" s="1"/>
      <c r="U673" s="61"/>
      <c r="V673" s="61"/>
      <c r="W673" s="1">
        <f t="shared" si="250"/>
        <v>0</v>
      </c>
      <c r="X673" s="1"/>
      <c r="Y673" s="1"/>
      <c r="Z673" s="1">
        <f>Table110[[#This Row],[Quantity2]]*Table110[[#This Row],[U Cost]]</f>
        <v>0</v>
      </c>
      <c r="AB673" s="1"/>
      <c r="AC673" s="1"/>
      <c r="AD673" s="1">
        <f t="shared" si="251"/>
        <v>0</v>
      </c>
      <c r="AE673" s="1"/>
      <c r="AF673" s="1">
        <f>SUM(Table110[[#This Row],[Total 
Paid]:[Shipping 
Charged]])</f>
        <v>0</v>
      </c>
      <c r="AG673" s="1"/>
      <c r="AH673" s="1"/>
      <c r="AI673" s="1">
        <f t="shared" si="252"/>
        <v>0</v>
      </c>
      <c r="AK673" s="1"/>
      <c r="AL673" s="1"/>
      <c r="AM673" s="1"/>
      <c r="AN673" s="1"/>
      <c r="AP673" s="30">
        <f t="shared" si="249"/>
        <v>0</v>
      </c>
      <c r="AQ673" s="1"/>
      <c r="AR673" s="1">
        <f t="shared" si="218"/>
        <v>0</v>
      </c>
      <c r="AS673" s="1"/>
      <c r="AT673" s="1"/>
      <c r="AU673" s="2">
        <f t="shared" si="253"/>
        <v>0</v>
      </c>
      <c r="AW673" s="1"/>
      <c r="AX673" s="1"/>
      <c r="AY673" s="1"/>
      <c r="AZ673" s="2">
        <f t="shared" si="248"/>
        <v>0</v>
      </c>
      <c r="BA673" s="2">
        <f>SUM(AF673,AH673,-AZ673,-Table110[[#This Row],[Sale Fee]])</f>
        <v>0</v>
      </c>
      <c r="BC673" s="1"/>
      <c r="BD673" s="1"/>
      <c r="BE673" s="1"/>
    </row>
    <row r="674" spans="1:57" x14ac:dyDescent="0.25">
      <c r="A674" s="1"/>
      <c r="B674" s="1"/>
      <c r="E674" s="4"/>
      <c r="F674" s="4"/>
      <c r="Q674" s="1"/>
      <c r="R674" s="1"/>
      <c r="S674" s="1"/>
      <c r="U674" s="61"/>
      <c r="V674" s="61"/>
      <c r="W674" s="1">
        <f t="shared" si="250"/>
        <v>0</v>
      </c>
      <c r="X674" s="1"/>
      <c r="Y674" s="1"/>
      <c r="Z674" s="1">
        <f>Table110[[#This Row],[Quantity2]]*Table110[[#This Row],[U Cost]]</f>
        <v>0</v>
      </c>
      <c r="AB674" s="1"/>
      <c r="AC674" s="1"/>
      <c r="AD674" s="1">
        <f t="shared" si="251"/>
        <v>0</v>
      </c>
      <c r="AE674" s="1"/>
      <c r="AF674" s="1">
        <f>SUM(Table110[[#This Row],[Total 
Paid]:[Shipping 
Charged]])</f>
        <v>0</v>
      </c>
      <c r="AG674" s="1"/>
      <c r="AH674" s="1"/>
      <c r="AI674" s="1">
        <f t="shared" si="252"/>
        <v>0</v>
      </c>
      <c r="AK674" s="1"/>
      <c r="AL674" s="1"/>
      <c r="AM674" s="1"/>
      <c r="AN674" s="1"/>
      <c r="AP674" s="30">
        <f t="shared" si="249"/>
        <v>0</v>
      </c>
      <c r="AQ674" s="1"/>
      <c r="AR674" s="1">
        <f t="shared" si="218"/>
        <v>0</v>
      </c>
      <c r="AS674" s="1"/>
      <c r="AT674" s="1"/>
      <c r="AU674" s="2">
        <f t="shared" si="253"/>
        <v>0</v>
      </c>
      <c r="AW674" s="1"/>
      <c r="AX674" s="1"/>
      <c r="AY674" s="1"/>
      <c r="AZ674" s="2">
        <f t="shared" si="248"/>
        <v>0</v>
      </c>
      <c r="BA674" s="2">
        <f>SUM(AF674,AH674,-AZ674,-Table110[[#This Row],[Sale Fee]])</f>
        <v>0</v>
      </c>
      <c r="BC674" s="1"/>
      <c r="BD674" s="1"/>
      <c r="BE674" s="1"/>
    </row>
    <row r="675" spans="1:57" x14ac:dyDescent="0.25">
      <c r="A675" s="1"/>
      <c r="B675" s="1"/>
      <c r="E675" s="4"/>
      <c r="F675" s="4"/>
      <c r="Q675" s="1"/>
      <c r="R675" s="1"/>
      <c r="S675" s="1"/>
      <c r="U675" s="61"/>
      <c r="V675" s="61"/>
      <c r="W675" s="1">
        <f t="shared" si="250"/>
        <v>0</v>
      </c>
      <c r="X675" s="1"/>
      <c r="Y675" s="1"/>
      <c r="Z675" s="1">
        <f>Table110[[#This Row],[Quantity2]]*Table110[[#This Row],[U Cost]]</f>
        <v>0</v>
      </c>
      <c r="AB675" s="1"/>
      <c r="AC675" s="1"/>
      <c r="AD675" s="1">
        <f t="shared" si="251"/>
        <v>0</v>
      </c>
      <c r="AE675" s="1"/>
      <c r="AF675" s="1">
        <f>SUM(Table110[[#This Row],[Total 
Paid]:[Shipping 
Charged]])</f>
        <v>0</v>
      </c>
      <c r="AG675" s="1"/>
      <c r="AH675" s="1"/>
      <c r="AI675" s="1">
        <f t="shared" si="252"/>
        <v>0</v>
      </c>
      <c r="AK675" s="1"/>
      <c r="AL675" s="1"/>
      <c r="AM675" s="1"/>
      <c r="AN675" s="1"/>
      <c r="AP675" s="30">
        <f t="shared" si="249"/>
        <v>0</v>
      </c>
      <c r="AQ675" s="1"/>
      <c r="AR675" s="1">
        <f t="shared" si="218"/>
        <v>0</v>
      </c>
      <c r="AS675" s="1"/>
      <c r="AT675" s="1"/>
      <c r="AU675" s="2">
        <f t="shared" si="253"/>
        <v>0</v>
      </c>
      <c r="AW675" s="1"/>
      <c r="AX675" s="1"/>
      <c r="AY675" s="1"/>
      <c r="AZ675" s="2">
        <f t="shared" si="248"/>
        <v>0</v>
      </c>
      <c r="BA675" s="2">
        <f>SUM(AF675,AH675,-AZ675,-Table110[[#This Row],[Sale Fee]])</f>
        <v>0</v>
      </c>
      <c r="BC675" s="1"/>
      <c r="BD675" s="1"/>
      <c r="BE675" s="1"/>
    </row>
    <row r="676" spans="1:57" x14ac:dyDescent="0.25">
      <c r="A676" s="1"/>
      <c r="B676" s="1"/>
      <c r="Q676" s="1"/>
      <c r="R676" s="1"/>
      <c r="S676" s="1"/>
      <c r="U676" s="61"/>
      <c r="V676" s="61"/>
      <c r="W676" s="1">
        <f t="shared" si="250"/>
        <v>0</v>
      </c>
      <c r="X676" s="1"/>
      <c r="Y676" s="1"/>
      <c r="Z676" s="1">
        <f>Table110[[#This Row],[Quantity2]]*Table110[[#This Row],[U Cost]]</f>
        <v>0</v>
      </c>
      <c r="AB676" s="1"/>
      <c r="AC676" s="1"/>
      <c r="AD676" s="1">
        <f t="shared" si="251"/>
        <v>0</v>
      </c>
      <c r="AE676" s="1"/>
      <c r="AF676" s="1">
        <f>SUM(Table110[[#This Row],[Total 
Paid]:[Shipping 
Charged]])</f>
        <v>0</v>
      </c>
      <c r="AG676" s="1"/>
      <c r="AH676" s="1"/>
      <c r="AI676" s="1">
        <f t="shared" si="252"/>
        <v>0</v>
      </c>
      <c r="AK676" s="1"/>
      <c r="AL676" s="1"/>
      <c r="AM676" s="1"/>
      <c r="AN676" s="1"/>
      <c r="AP676" s="30">
        <f t="shared" si="249"/>
        <v>0</v>
      </c>
      <c r="AQ676" s="1"/>
      <c r="AR676" s="1">
        <f t="shared" si="218"/>
        <v>0</v>
      </c>
      <c r="AS676" s="1"/>
      <c r="AT676" s="1"/>
      <c r="AU676" s="2">
        <f t="shared" si="253"/>
        <v>0</v>
      </c>
      <c r="AW676" s="1"/>
      <c r="AX676" s="1"/>
      <c r="AY676" s="1"/>
      <c r="AZ676" s="2">
        <f t="shared" si="248"/>
        <v>0</v>
      </c>
      <c r="BA676" s="2">
        <f>SUM(AF676,AH676,-AZ676,-Table110[[#This Row],[Sale Fee]])</f>
        <v>0</v>
      </c>
      <c r="BC676" s="1"/>
      <c r="BD676" s="1"/>
      <c r="BE676" s="1"/>
    </row>
    <row r="677" spans="1:57" x14ac:dyDescent="0.25">
      <c r="A677" s="1"/>
      <c r="B677" s="1"/>
      <c r="Q677" s="1"/>
      <c r="R677" s="1"/>
      <c r="S677" s="1"/>
      <c r="U677" s="61"/>
      <c r="V677" s="61"/>
      <c r="W677" s="1">
        <f t="shared" si="250"/>
        <v>0</v>
      </c>
      <c r="X677" s="1"/>
      <c r="Y677" s="1"/>
      <c r="Z677" s="1">
        <f>Table110[[#This Row],[Quantity2]]*Table110[[#This Row],[U Cost]]</f>
        <v>0</v>
      </c>
      <c r="AB677" s="1"/>
      <c r="AC677" s="1"/>
      <c r="AD677" s="1">
        <f t="shared" si="251"/>
        <v>0</v>
      </c>
      <c r="AE677" s="1"/>
      <c r="AF677" s="1">
        <f>SUM(Table110[[#This Row],[Total 
Paid]:[Shipping 
Charged]])</f>
        <v>0</v>
      </c>
      <c r="AG677" s="1"/>
      <c r="AH677" s="1"/>
      <c r="AI677" s="1">
        <f t="shared" si="252"/>
        <v>0</v>
      </c>
      <c r="AK677" s="1"/>
      <c r="AL677" s="1"/>
      <c r="AM677" s="1"/>
      <c r="AN677" s="1"/>
      <c r="AP677" s="30">
        <f t="shared" si="249"/>
        <v>0</v>
      </c>
      <c r="AQ677" s="1"/>
      <c r="AR677" s="1">
        <f t="shared" si="218"/>
        <v>0</v>
      </c>
      <c r="AS677" s="1"/>
      <c r="AT677" s="1"/>
      <c r="AU677" s="2">
        <f t="shared" si="253"/>
        <v>0</v>
      </c>
      <c r="AW677" s="1"/>
      <c r="AX677" s="1"/>
      <c r="AY677" s="1"/>
      <c r="AZ677" s="2">
        <f t="shared" si="248"/>
        <v>0</v>
      </c>
      <c r="BA677" s="2">
        <f>SUM(AF677,AH677,-AZ677,-Table110[[#This Row],[Sale Fee]])</f>
        <v>0</v>
      </c>
      <c r="BC677" s="1"/>
      <c r="BD677" s="1"/>
      <c r="BE677" s="1"/>
    </row>
    <row r="678" spans="1:57" x14ac:dyDescent="0.25">
      <c r="A678" s="1"/>
      <c r="B678" s="1"/>
      <c r="E678" s="4"/>
      <c r="F678" s="4"/>
      <c r="Q678" s="1"/>
      <c r="R678" s="1"/>
      <c r="S678" s="1"/>
      <c r="U678" s="61"/>
      <c r="V678" s="61"/>
      <c r="W678" s="1">
        <f t="shared" si="250"/>
        <v>0</v>
      </c>
      <c r="X678" s="1"/>
      <c r="Y678" s="1"/>
      <c r="Z678" s="1">
        <f>Table110[[#This Row],[Quantity2]]*Table110[[#This Row],[U Cost]]</f>
        <v>0</v>
      </c>
      <c r="AB678" s="1"/>
      <c r="AC678" s="1"/>
      <c r="AD678" s="1">
        <f t="shared" si="251"/>
        <v>0</v>
      </c>
      <c r="AE678" s="1"/>
      <c r="AF678" s="1">
        <f>SUM(Table110[[#This Row],[Total 
Paid]:[Shipping 
Charged]])</f>
        <v>0</v>
      </c>
      <c r="AG678" s="1"/>
      <c r="AH678" s="1"/>
      <c r="AI678" s="1">
        <f t="shared" si="252"/>
        <v>0</v>
      </c>
      <c r="AK678" s="1"/>
      <c r="AL678" s="1"/>
      <c r="AM678" s="1"/>
      <c r="AN678" s="1"/>
      <c r="AP678" s="30">
        <f t="shared" si="249"/>
        <v>0</v>
      </c>
      <c r="AQ678" s="1"/>
      <c r="AR678" s="1">
        <f t="shared" si="218"/>
        <v>0</v>
      </c>
      <c r="AS678" s="1"/>
      <c r="AT678" s="1"/>
      <c r="AU678" s="2">
        <f t="shared" si="253"/>
        <v>0</v>
      </c>
      <c r="AW678" s="1"/>
      <c r="AX678" s="1"/>
      <c r="AY678" s="1"/>
      <c r="AZ678" s="2">
        <f t="shared" si="248"/>
        <v>0</v>
      </c>
      <c r="BA678" s="2">
        <f>SUM(AF678,AH678,-AZ678,-Table110[[#This Row],[Sale Fee]])</f>
        <v>0</v>
      </c>
      <c r="BC678" s="1"/>
      <c r="BD678" s="1"/>
      <c r="BE678" s="1"/>
    </row>
    <row r="679" spans="1:57" x14ac:dyDescent="0.25">
      <c r="A679" s="1"/>
      <c r="B679" s="1"/>
      <c r="E679" s="4"/>
      <c r="F679" s="4"/>
      <c r="Q679" s="1"/>
      <c r="R679" s="1"/>
      <c r="S679" s="1"/>
      <c r="U679" s="61"/>
      <c r="V679" s="61"/>
      <c r="W679" s="1">
        <f t="shared" si="250"/>
        <v>0</v>
      </c>
      <c r="X679" s="1"/>
      <c r="Y679" s="1"/>
      <c r="Z679" s="1">
        <f>Table110[[#This Row],[Quantity2]]*Table110[[#This Row],[U Cost]]</f>
        <v>0</v>
      </c>
      <c r="AB679" s="1"/>
      <c r="AC679" s="1"/>
      <c r="AD679" s="1">
        <f t="shared" si="251"/>
        <v>0</v>
      </c>
      <c r="AE679" s="1"/>
      <c r="AF679" s="1">
        <f>SUM(Table110[[#This Row],[Total 
Paid]:[Shipping 
Charged]])</f>
        <v>0</v>
      </c>
      <c r="AG679" s="1"/>
      <c r="AH679" s="1"/>
      <c r="AI679" s="1">
        <f t="shared" si="252"/>
        <v>0</v>
      </c>
      <c r="AK679" s="1"/>
      <c r="AL679" s="1"/>
      <c r="AM679" s="1"/>
      <c r="AN679" s="1"/>
      <c r="AP679" s="30">
        <f t="shared" si="249"/>
        <v>0</v>
      </c>
      <c r="AQ679" s="1"/>
      <c r="AR679" s="1">
        <f t="shared" si="218"/>
        <v>0</v>
      </c>
      <c r="AS679" s="1"/>
      <c r="AT679" s="1"/>
      <c r="AU679" s="2">
        <f t="shared" si="253"/>
        <v>0</v>
      </c>
      <c r="AW679" s="1"/>
      <c r="AX679" s="1"/>
      <c r="AY679" s="1"/>
      <c r="AZ679" s="2">
        <f t="shared" si="248"/>
        <v>0</v>
      </c>
      <c r="BA679" s="2">
        <f>SUM(AF679,AH679,-AZ679,-Table110[[#This Row],[Sale Fee]])</f>
        <v>0</v>
      </c>
      <c r="BC679" s="1"/>
      <c r="BD679" s="1"/>
      <c r="BE679" s="1"/>
    </row>
    <row r="680" spans="1:57" x14ac:dyDescent="0.25">
      <c r="A680" s="1"/>
      <c r="B680" s="1"/>
      <c r="Q680" s="1"/>
      <c r="R680" s="1"/>
      <c r="S680" s="1"/>
      <c r="U680" s="61"/>
      <c r="V680" s="61"/>
      <c r="W680" s="1">
        <f t="shared" si="250"/>
        <v>0</v>
      </c>
      <c r="X680" s="1"/>
      <c r="Y680" s="1"/>
      <c r="Z680" s="1">
        <f>Table110[[#This Row],[Quantity2]]*Table110[[#This Row],[U Cost]]</f>
        <v>0</v>
      </c>
      <c r="AB680" s="1"/>
      <c r="AC680" s="1"/>
      <c r="AD680" s="1">
        <f t="shared" si="251"/>
        <v>0</v>
      </c>
      <c r="AE680" s="1"/>
      <c r="AF680" s="1">
        <f>SUM(Table110[[#This Row],[Total 
Paid]:[Shipping 
Charged]])</f>
        <v>0</v>
      </c>
      <c r="AG680" s="1"/>
      <c r="AH680" s="1"/>
      <c r="AI680" s="1">
        <f t="shared" si="252"/>
        <v>0</v>
      </c>
      <c r="AK680" s="1"/>
      <c r="AL680" s="1"/>
      <c r="AM680" s="1"/>
      <c r="AN680" s="1"/>
      <c r="AP680" s="30">
        <f t="shared" si="249"/>
        <v>0</v>
      </c>
      <c r="AQ680" s="1"/>
      <c r="AR680" s="1">
        <f t="shared" si="218"/>
        <v>0</v>
      </c>
      <c r="AS680" s="1"/>
      <c r="AT680" s="1"/>
      <c r="AU680" s="2">
        <f t="shared" si="253"/>
        <v>0</v>
      </c>
      <c r="AW680" s="1"/>
      <c r="AX680" s="1"/>
      <c r="AY680" s="1"/>
      <c r="AZ680" s="2">
        <f t="shared" si="248"/>
        <v>0</v>
      </c>
      <c r="BA680" s="2">
        <f>SUM(AF680,AH680,-AZ680,-Table110[[#This Row],[Sale Fee]])</f>
        <v>0</v>
      </c>
      <c r="BC680" s="1"/>
      <c r="BD680" s="1"/>
      <c r="BE680" s="1"/>
    </row>
    <row r="681" spans="1:57" x14ac:dyDescent="0.25">
      <c r="A681" s="1"/>
      <c r="B681" s="1"/>
      <c r="Q681" s="1"/>
      <c r="R681" s="1"/>
      <c r="S681" s="1"/>
      <c r="U681" s="61"/>
      <c r="V681" s="61"/>
      <c r="W681" s="1">
        <f t="shared" si="250"/>
        <v>0</v>
      </c>
      <c r="X681" s="1"/>
      <c r="Y681" s="1"/>
      <c r="Z681" s="1">
        <f>Table110[[#This Row],[Quantity2]]*Table110[[#This Row],[U Cost]]</f>
        <v>0</v>
      </c>
      <c r="AB681" s="1"/>
      <c r="AC681" s="1"/>
      <c r="AD681" s="1">
        <f t="shared" si="251"/>
        <v>0</v>
      </c>
      <c r="AE681" s="1"/>
      <c r="AF681" s="1">
        <f>SUM(Table110[[#This Row],[Total 
Paid]:[Shipping 
Charged]])</f>
        <v>0</v>
      </c>
      <c r="AG681" s="1"/>
      <c r="AH681" s="1"/>
      <c r="AI681" s="1">
        <f t="shared" si="252"/>
        <v>0</v>
      </c>
      <c r="AK681" s="1"/>
      <c r="AL681" s="1"/>
      <c r="AM681" s="1"/>
      <c r="AN681" s="1"/>
      <c r="AP681" s="30">
        <f t="shared" si="249"/>
        <v>0</v>
      </c>
      <c r="AQ681" s="1"/>
      <c r="AR681" s="1">
        <f t="shared" si="218"/>
        <v>0</v>
      </c>
      <c r="AS681" s="1"/>
      <c r="AT681" s="1"/>
      <c r="AU681" s="2">
        <f t="shared" si="253"/>
        <v>0</v>
      </c>
      <c r="AW681" s="1"/>
      <c r="AX681" s="1"/>
      <c r="AY681" s="1"/>
      <c r="AZ681" s="2">
        <f t="shared" si="248"/>
        <v>0</v>
      </c>
      <c r="BA681" s="2">
        <f>SUM(AF681,AH681,-AZ681,-Table110[[#This Row],[Sale Fee]])</f>
        <v>0</v>
      </c>
      <c r="BC681" s="1"/>
      <c r="BD681" s="1"/>
      <c r="BE681" s="1"/>
    </row>
    <row r="682" spans="1:57" x14ac:dyDescent="0.25">
      <c r="A682" s="1"/>
      <c r="B682" s="1"/>
      <c r="Q682" s="1"/>
      <c r="R682" s="1"/>
      <c r="S682" s="1"/>
      <c r="U682" s="61"/>
      <c r="V682" s="61"/>
      <c r="W682" s="1">
        <f t="shared" si="250"/>
        <v>0</v>
      </c>
      <c r="X682" s="1"/>
      <c r="Y682" s="1"/>
      <c r="Z682" s="1">
        <f>Table110[[#This Row],[Quantity2]]*Table110[[#This Row],[U Cost]]</f>
        <v>0</v>
      </c>
      <c r="AB682" s="1"/>
      <c r="AC682" s="1"/>
      <c r="AD682" s="1">
        <f t="shared" si="251"/>
        <v>0</v>
      </c>
      <c r="AE682" s="1"/>
      <c r="AF682" s="1">
        <f>SUM(Table110[[#This Row],[Total 
Paid]:[Shipping 
Charged]])</f>
        <v>0</v>
      </c>
      <c r="AG682" s="1"/>
      <c r="AH682" s="1"/>
      <c r="AI682" s="1">
        <f t="shared" si="252"/>
        <v>0</v>
      </c>
      <c r="AK682" s="1"/>
      <c r="AL682" s="1"/>
      <c r="AM682" s="1"/>
      <c r="AN682" s="1"/>
      <c r="AP682" s="30">
        <f t="shared" si="249"/>
        <v>0</v>
      </c>
      <c r="AQ682" s="1"/>
      <c r="AR682" s="1">
        <f t="shared" si="218"/>
        <v>0</v>
      </c>
      <c r="AS682" s="1"/>
      <c r="AT682" s="1"/>
      <c r="AU682" s="2">
        <f t="shared" si="253"/>
        <v>0</v>
      </c>
      <c r="AW682" s="1"/>
      <c r="AX682" s="1"/>
      <c r="AY682" s="1"/>
      <c r="AZ682" s="2">
        <f t="shared" si="248"/>
        <v>0</v>
      </c>
      <c r="BA682" s="2">
        <f>SUM(AF682,AH682,-AZ682,-Table110[[#This Row],[Sale Fee]])</f>
        <v>0</v>
      </c>
      <c r="BC682" s="1"/>
      <c r="BD682" s="1"/>
      <c r="BE682" s="1"/>
    </row>
    <row r="683" spans="1:57" x14ac:dyDescent="0.25">
      <c r="A683" s="1"/>
      <c r="B683" s="1"/>
      <c r="Q683" s="1"/>
      <c r="R683" s="1"/>
      <c r="S683" s="1"/>
      <c r="U683" s="61"/>
      <c r="V683" s="61"/>
      <c r="W683" s="1">
        <f t="shared" si="250"/>
        <v>0</v>
      </c>
      <c r="X683" s="1"/>
      <c r="Y683" s="1"/>
      <c r="Z683" s="1">
        <f>Table110[[#This Row],[Quantity2]]*Table110[[#This Row],[U Cost]]</f>
        <v>0</v>
      </c>
      <c r="AB683" s="1"/>
      <c r="AC683" s="1"/>
      <c r="AD683" s="1">
        <f t="shared" si="251"/>
        <v>0</v>
      </c>
      <c r="AE683" s="1"/>
      <c r="AF683" s="1">
        <f>SUM(Table110[[#This Row],[Total 
Paid]:[Shipping 
Charged]])</f>
        <v>0</v>
      </c>
      <c r="AG683" s="1"/>
      <c r="AH683" s="1"/>
      <c r="AI683" s="1">
        <f t="shared" si="252"/>
        <v>0</v>
      </c>
      <c r="AK683" s="1"/>
      <c r="AL683" s="1"/>
      <c r="AM683" s="1"/>
      <c r="AN683" s="1"/>
      <c r="AP683" s="30">
        <f t="shared" si="249"/>
        <v>0</v>
      </c>
      <c r="AQ683" s="1"/>
      <c r="AR683" s="1">
        <f t="shared" si="218"/>
        <v>0</v>
      </c>
      <c r="AS683" s="1"/>
      <c r="AT683" s="1"/>
      <c r="AU683" s="2">
        <f t="shared" si="253"/>
        <v>0</v>
      </c>
      <c r="AW683" s="1"/>
      <c r="AX683" s="1"/>
      <c r="AY683" s="1"/>
      <c r="AZ683" s="2">
        <f t="shared" ref="AZ683:AZ746" si="254">SUM(AU683,AW683,AX683,AY683)</f>
        <v>0</v>
      </c>
      <c r="BA683" s="2">
        <f>SUM(AF683,AH683,-AZ683,-Table110[[#This Row],[Sale Fee]])</f>
        <v>0</v>
      </c>
      <c r="BC683" s="1"/>
      <c r="BD683" s="1"/>
      <c r="BE683" s="1"/>
    </row>
    <row r="684" spans="1:57" x14ac:dyDescent="0.25">
      <c r="A684" s="1"/>
      <c r="B684" s="1"/>
      <c r="Q684" s="1"/>
      <c r="R684" s="1"/>
      <c r="S684" s="1"/>
      <c r="U684" s="61"/>
      <c r="V684" s="61"/>
      <c r="W684" s="1">
        <f t="shared" si="250"/>
        <v>0</v>
      </c>
      <c r="X684" s="1"/>
      <c r="Y684" s="1"/>
      <c r="Z684" s="1">
        <f>Table110[[#This Row],[Quantity2]]*Table110[[#This Row],[U Cost]]</f>
        <v>0</v>
      </c>
      <c r="AB684" s="1"/>
      <c r="AC684" s="1"/>
      <c r="AD684" s="1">
        <f t="shared" si="251"/>
        <v>0</v>
      </c>
      <c r="AE684" s="1"/>
      <c r="AF684" s="1">
        <f>SUM(Table110[[#This Row],[Total 
Paid]:[Shipping 
Charged]])</f>
        <v>0</v>
      </c>
      <c r="AG684" s="1"/>
      <c r="AH684" s="1"/>
      <c r="AI684" s="1">
        <f t="shared" si="252"/>
        <v>0</v>
      </c>
      <c r="AK684" s="1"/>
      <c r="AL684" s="1"/>
      <c r="AM684" s="1"/>
      <c r="AN684" s="1"/>
      <c r="AP684" s="30">
        <f t="shared" si="249"/>
        <v>0</v>
      </c>
      <c r="AQ684" s="1"/>
      <c r="AR684" s="1">
        <f t="shared" si="218"/>
        <v>0</v>
      </c>
      <c r="AS684" s="1"/>
      <c r="AT684" s="1"/>
      <c r="AU684" s="2">
        <f t="shared" si="253"/>
        <v>0</v>
      </c>
      <c r="AW684" s="1"/>
      <c r="AX684" s="1"/>
      <c r="AY684" s="1"/>
      <c r="AZ684" s="2">
        <f t="shared" si="254"/>
        <v>0</v>
      </c>
      <c r="BA684" s="2">
        <f>SUM(AF684,AH684,-AZ684,-Table110[[#This Row],[Sale Fee]])</f>
        <v>0</v>
      </c>
      <c r="BC684" s="1"/>
      <c r="BD684" s="1"/>
      <c r="BE684" s="1"/>
    </row>
    <row r="685" spans="1:57" x14ac:dyDescent="0.25">
      <c r="A685" s="1"/>
      <c r="B685" s="1"/>
      <c r="Q685" s="1"/>
      <c r="R685" s="1"/>
      <c r="S685" s="1"/>
      <c r="U685" s="61"/>
      <c r="V685" s="61"/>
      <c r="W685" s="1">
        <f t="shared" si="250"/>
        <v>0</v>
      </c>
      <c r="X685" s="1"/>
      <c r="Y685" s="1"/>
      <c r="Z685" s="1">
        <f>Table110[[#This Row],[Quantity2]]*Table110[[#This Row],[U Cost]]</f>
        <v>0</v>
      </c>
      <c r="AB685" s="1"/>
      <c r="AC685" s="1"/>
      <c r="AD685" s="1">
        <f t="shared" si="251"/>
        <v>0</v>
      </c>
      <c r="AE685" s="1"/>
      <c r="AF685" s="1">
        <f>SUM(Table110[[#This Row],[Total 
Paid]:[Shipping 
Charged]])</f>
        <v>0</v>
      </c>
      <c r="AG685" s="1"/>
      <c r="AH685" s="1"/>
      <c r="AI685" s="1">
        <f t="shared" si="252"/>
        <v>0</v>
      </c>
      <c r="AK685" s="1"/>
      <c r="AL685" s="1"/>
      <c r="AM685" s="1"/>
      <c r="AN685" s="1"/>
      <c r="AP685" s="30">
        <f t="shared" si="249"/>
        <v>0</v>
      </c>
      <c r="AQ685" s="1"/>
      <c r="AR685" s="1">
        <f t="shared" si="218"/>
        <v>0</v>
      </c>
      <c r="AS685" s="1"/>
      <c r="AT685" s="1"/>
      <c r="AU685" s="2">
        <f t="shared" si="253"/>
        <v>0</v>
      </c>
      <c r="AW685" s="1"/>
      <c r="AX685" s="1"/>
      <c r="AY685" s="1"/>
      <c r="AZ685" s="2">
        <f t="shared" si="254"/>
        <v>0</v>
      </c>
      <c r="BA685" s="2">
        <f>SUM(AF685,AH685,-AZ685,-Table110[[#This Row],[Sale Fee]])</f>
        <v>0</v>
      </c>
      <c r="BC685" s="1"/>
      <c r="BD685" s="1"/>
      <c r="BE685" s="1"/>
    </row>
    <row r="686" spans="1:57" x14ac:dyDescent="0.25">
      <c r="A686" s="1"/>
      <c r="B686" s="1"/>
      <c r="Q686" s="1"/>
      <c r="R686" s="1"/>
      <c r="S686" s="1"/>
      <c r="U686" s="61"/>
      <c r="V686" s="61"/>
      <c r="W686" s="1">
        <f t="shared" si="250"/>
        <v>0</v>
      </c>
      <c r="X686" s="1"/>
      <c r="Y686" s="1"/>
      <c r="Z686" s="1">
        <f>Table110[[#This Row],[Quantity2]]*Table110[[#This Row],[U Cost]]</f>
        <v>0</v>
      </c>
      <c r="AB686" s="1"/>
      <c r="AC686" s="1"/>
      <c r="AD686" s="1">
        <f t="shared" si="251"/>
        <v>0</v>
      </c>
      <c r="AE686" s="1"/>
      <c r="AF686" s="1">
        <f>SUM(Table110[[#This Row],[Total 
Paid]:[Shipping 
Charged]])</f>
        <v>0</v>
      </c>
      <c r="AG686" s="1"/>
      <c r="AH686" s="1"/>
      <c r="AI686" s="1">
        <f t="shared" si="252"/>
        <v>0</v>
      </c>
      <c r="AK686" s="1"/>
      <c r="AL686" s="1"/>
      <c r="AM686" s="1"/>
      <c r="AN686" s="1"/>
      <c r="AP686" s="30">
        <f t="shared" si="249"/>
        <v>0</v>
      </c>
      <c r="AQ686" s="1"/>
      <c r="AR686" s="1">
        <f t="shared" si="218"/>
        <v>0</v>
      </c>
      <c r="AS686" s="1"/>
      <c r="AT686" s="1"/>
      <c r="AU686" s="2">
        <f t="shared" si="253"/>
        <v>0</v>
      </c>
      <c r="AW686" s="1"/>
      <c r="AX686" s="1"/>
      <c r="AY686" s="1"/>
      <c r="AZ686" s="2">
        <f t="shared" si="254"/>
        <v>0</v>
      </c>
      <c r="BA686" s="2">
        <f>SUM(AF686,AH686,-AZ686,-Table110[[#This Row],[Sale Fee]])</f>
        <v>0</v>
      </c>
      <c r="BC686" s="1"/>
      <c r="BD686" s="1"/>
      <c r="BE686" s="1"/>
    </row>
    <row r="687" spans="1:57" x14ac:dyDescent="0.25">
      <c r="A687" s="1"/>
      <c r="B687" s="1"/>
      <c r="Q687" s="1"/>
      <c r="R687" s="1"/>
      <c r="S687" s="1"/>
      <c r="U687" s="61"/>
      <c r="V687" s="61"/>
      <c r="W687" s="1">
        <f t="shared" si="250"/>
        <v>0</v>
      </c>
      <c r="X687" s="1"/>
      <c r="Y687" s="1"/>
      <c r="Z687" s="1">
        <f>Table110[[#This Row],[Quantity2]]*Table110[[#This Row],[U Cost]]</f>
        <v>0</v>
      </c>
      <c r="AB687" s="1"/>
      <c r="AC687" s="1"/>
      <c r="AD687" s="1">
        <f t="shared" si="251"/>
        <v>0</v>
      </c>
      <c r="AE687" s="1"/>
      <c r="AF687" s="1">
        <f>SUM(Table110[[#This Row],[Total 
Paid]:[Shipping 
Charged]])</f>
        <v>0</v>
      </c>
      <c r="AG687" s="1"/>
      <c r="AH687" s="1"/>
      <c r="AI687" s="1">
        <f t="shared" si="252"/>
        <v>0</v>
      </c>
      <c r="AK687" s="1"/>
      <c r="AL687" s="1"/>
      <c r="AM687" s="1"/>
      <c r="AN687" s="1"/>
      <c r="AP687" s="30">
        <f t="shared" si="249"/>
        <v>0</v>
      </c>
      <c r="AQ687" s="1"/>
      <c r="AR687" s="1">
        <f t="shared" si="218"/>
        <v>0</v>
      </c>
      <c r="AS687" s="1"/>
      <c r="AT687" s="1"/>
      <c r="AU687" s="2">
        <f t="shared" si="253"/>
        <v>0</v>
      </c>
      <c r="AW687" s="1"/>
      <c r="AX687" s="1"/>
      <c r="AY687" s="1"/>
      <c r="AZ687" s="2">
        <f t="shared" si="254"/>
        <v>0</v>
      </c>
      <c r="BA687" s="2">
        <f>SUM(AF687,AH687,-AZ687,-Table110[[#This Row],[Sale Fee]])</f>
        <v>0</v>
      </c>
      <c r="BC687" s="1"/>
      <c r="BD687" s="1"/>
      <c r="BE687" s="1"/>
    </row>
    <row r="688" spans="1:57" x14ac:dyDescent="0.25">
      <c r="A688" s="1"/>
      <c r="B688" s="1"/>
      <c r="Q688" s="1"/>
      <c r="R688" s="1"/>
      <c r="S688" s="1"/>
      <c r="U688" s="61"/>
      <c r="V688" s="61"/>
      <c r="W688" s="1">
        <f t="shared" si="250"/>
        <v>0</v>
      </c>
      <c r="X688" s="1"/>
      <c r="Y688" s="1"/>
      <c r="Z688" s="1">
        <f>Table110[[#This Row],[Quantity2]]*Table110[[#This Row],[U Cost]]</f>
        <v>0</v>
      </c>
      <c r="AB688" s="1"/>
      <c r="AC688" s="1"/>
      <c r="AD688" s="1">
        <f t="shared" si="251"/>
        <v>0</v>
      </c>
      <c r="AE688" s="1"/>
      <c r="AF688" s="1">
        <f>SUM(Table110[[#This Row],[Total 
Paid]:[Shipping 
Charged]])</f>
        <v>0</v>
      </c>
      <c r="AG688" s="1"/>
      <c r="AH688" s="1"/>
      <c r="AI688" s="1">
        <f t="shared" si="252"/>
        <v>0</v>
      </c>
      <c r="AK688" s="1"/>
      <c r="AL688" s="1"/>
      <c r="AM688" s="1"/>
      <c r="AN688" s="1"/>
      <c r="AP688" s="30">
        <f t="shared" si="249"/>
        <v>0</v>
      </c>
      <c r="AQ688" s="1"/>
      <c r="AR688" s="1">
        <f t="shared" si="218"/>
        <v>0</v>
      </c>
      <c r="AS688" s="1"/>
      <c r="AT688" s="1"/>
      <c r="AU688" s="2">
        <f t="shared" si="253"/>
        <v>0</v>
      </c>
      <c r="AW688" s="1"/>
      <c r="AX688" s="1"/>
      <c r="AY688" s="1"/>
      <c r="AZ688" s="2">
        <f t="shared" si="254"/>
        <v>0</v>
      </c>
      <c r="BA688" s="2">
        <f>SUM(AF688,AH688,-AZ688,-Table110[[#This Row],[Sale Fee]])</f>
        <v>0</v>
      </c>
      <c r="BC688" s="1"/>
      <c r="BD688" s="1"/>
      <c r="BE688" s="1"/>
    </row>
    <row r="689" spans="1:57" x14ac:dyDescent="0.25">
      <c r="A689" s="1"/>
      <c r="B689" s="1"/>
      <c r="Q689" s="1"/>
      <c r="R689" s="1"/>
      <c r="S689" s="1"/>
      <c r="U689" s="1"/>
      <c r="V689" s="1"/>
      <c r="W689" s="1">
        <f t="shared" si="250"/>
        <v>0</v>
      </c>
      <c r="X689" s="1"/>
      <c r="Y689" s="1"/>
      <c r="Z689" s="1">
        <f>Table110[[#This Row],[Quantity2]]*Table110[[#This Row],[U Cost]]</f>
        <v>0</v>
      </c>
      <c r="AB689" s="1"/>
      <c r="AC689" s="1"/>
      <c r="AD689" s="1">
        <f t="shared" si="251"/>
        <v>0</v>
      </c>
      <c r="AE689" s="1"/>
      <c r="AF689" s="1">
        <f>SUM(Table110[[#This Row],[Total 
Paid]:[Shipping 
Charged]])</f>
        <v>0</v>
      </c>
      <c r="AG689" s="1"/>
      <c r="AH689" s="1"/>
      <c r="AI689" s="1">
        <f t="shared" si="252"/>
        <v>0</v>
      </c>
      <c r="AK689" s="1"/>
      <c r="AL689" s="1"/>
      <c r="AM689" s="1"/>
      <c r="AN689" s="1"/>
      <c r="AP689" s="30">
        <f t="shared" si="249"/>
        <v>0</v>
      </c>
      <c r="AQ689" s="1"/>
      <c r="AR689" s="1">
        <f t="shared" si="218"/>
        <v>0</v>
      </c>
      <c r="AS689" s="1"/>
      <c r="AT689" s="1"/>
      <c r="AU689" s="2">
        <f t="shared" si="253"/>
        <v>0</v>
      </c>
      <c r="AW689" s="1"/>
      <c r="AX689" s="1"/>
      <c r="AY689" s="1"/>
      <c r="AZ689" s="2">
        <f t="shared" si="254"/>
        <v>0</v>
      </c>
      <c r="BA689" s="2">
        <f>SUM(AF689,AH689,-AZ689,-Table110[[#This Row],[Sale Fee]])</f>
        <v>0</v>
      </c>
      <c r="BC689" s="1"/>
      <c r="BD689" s="1"/>
      <c r="BE689" s="1"/>
    </row>
    <row r="690" spans="1:57" x14ac:dyDescent="0.25">
      <c r="A690" s="1"/>
      <c r="B690" s="1"/>
      <c r="Q690" s="1"/>
      <c r="R690" s="1"/>
      <c r="S690" s="1"/>
      <c r="U690" s="1"/>
      <c r="V690" s="1"/>
      <c r="W690" s="1">
        <f t="shared" si="250"/>
        <v>0</v>
      </c>
      <c r="X690" s="1"/>
      <c r="Y690" s="1"/>
      <c r="Z690" s="1">
        <f>Table110[[#This Row],[Quantity2]]*Table110[[#This Row],[U Cost]]</f>
        <v>0</v>
      </c>
      <c r="AB690" s="1"/>
      <c r="AC690" s="1"/>
      <c r="AD690" s="1">
        <f t="shared" si="251"/>
        <v>0</v>
      </c>
      <c r="AE690" s="1"/>
      <c r="AF690" s="1">
        <f>SUM(Table110[[#This Row],[Total 
Paid]:[Shipping 
Charged]])</f>
        <v>0</v>
      </c>
      <c r="AG690" s="1"/>
      <c r="AH690" s="1"/>
      <c r="AI690" s="1">
        <f t="shared" si="252"/>
        <v>0</v>
      </c>
      <c r="AK690" s="1"/>
      <c r="AL690" s="1"/>
      <c r="AM690" s="1"/>
      <c r="AN690" s="1"/>
      <c r="AP690" s="30">
        <f t="shared" ref="AP690:AP753" si="255">AB690</f>
        <v>0</v>
      </c>
      <c r="AQ690" s="1"/>
      <c r="AR690" s="1">
        <f t="shared" si="218"/>
        <v>0</v>
      </c>
      <c r="AS690" s="1"/>
      <c r="AT690" s="1"/>
      <c r="AU690" s="2">
        <f t="shared" si="253"/>
        <v>0</v>
      </c>
      <c r="AW690" s="1"/>
      <c r="AX690" s="1"/>
      <c r="AY690" s="1"/>
      <c r="AZ690" s="2">
        <f t="shared" si="254"/>
        <v>0</v>
      </c>
      <c r="BA690" s="2">
        <f>SUM(AF690,AH690,-AZ690,-Table110[[#This Row],[Sale Fee]])</f>
        <v>0</v>
      </c>
      <c r="BC690" s="1"/>
      <c r="BD690" s="1"/>
      <c r="BE690" s="1"/>
    </row>
    <row r="691" spans="1:57" x14ac:dyDescent="0.25">
      <c r="A691" s="1"/>
      <c r="B691" s="1"/>
      <c r="Q691" s="1"/>
      <c r="R691" s="1"/>
      <c r="S691" s="1"/>
      <c r="U691" s="1"/>
      <c r="V691" s="1"/>
      <c r="W691" s="1">
        <f t="shared" si="250"/>
        <v>0</v>
      </c>
      <c r="X691" s="1"/>
      <c r="Y691" s="1"/>
      <c r="Z691" s="1">
        <f>Table110[[#This Row],[Quantity2]]*Table110[[#This Row],[U Cost]]</f>
        <v>0</v>
      </c>
      <c r="AB691" s="1"/>
      <c r="AC691" s="1"/>
      <c r="AD691" s="1">
        <f t="shared" si="251"/>
        <v>0</v>
      </c>
      <c r="AE691" s="1"/>
      <c r="AF691" s="1">
        <f>SUM(Table110[[#This Row],[Total 
Paid]:[Shipping 
Charged]])</f>
        <v>0</v>
      </c>
      <c r="AG691" s="1"/>
      <c r="AH691" s="1"/>
      <c r="AI691" s="1">
        <f t="shared" si="252"/>
        <v>0</v>
      </c>
      <c r="AK691" s="1"/>
      <c r="AL691" s="1"/>
      <c r="AM691" s="1"/>
      <c r="AN691" s="1"/>
      <c r="AP691" s="30">
        <f t="shared" si="255"/>
        <v>0</v>
      </c>
      <c r="AQ691" s="1"/>
      <c r="AR691" s="1">
        <f t="shared" si="218"/>
        <v>0</v>
      </c>
      <c r="AS691" s="1"/>
      <c r="AT691" s="1"/>
      <c r="AU691" s="2">
        <f t="shared" si="253"/>
        <v>0</v>
      </c>
      <c r="AW691" s="1"/>
      <c r="AX691" s="1"/>
      <c r="AY691" s="1"/>
      <c r="AZ691" s="2">
        <f t="shared" si="254"/>
        <v>0</v>
      </c>
      <c r="BA691" s="2">
        <f>SUM(AF691,AH691,-AZ691,-Table110[[#This Row],[Sale Fee]])</f>
        <v>0</v>
      </c>
      <c r="BC691" s="1"/>
      <c r="BD691" s="1"/>
      <c r="BE691" s="1"/>
    </row>
    <row r="692" spans="1:57" x14ac:dyDescent="0.25">
      <c r="A692" s="1"/>
      <c r="B692" s="1"/>
      <c r="Q692" s="1"/>
      <c r="R692" s="1"/>
      <c r="S692" s="1"/>
      <c r="U692" s="1"/>
      <c r="V692" s="1"/>
      <c r="W692" s="1">
        <f t="shared" si="250"/>
        <v>0</v>
      </c>
      <c r="X692" s="1"/>
      <c r="Y692" s="1"/>
      <c r="Z692" s="1">
        <f>Table110[[#This Row],[Quantity2]]*Table110[[#This Row],[U Cost]]</f>
        <v>0</v>
      </c>
      <c r="AB692" s="1"/>
      <c r="AC692" s="1"/>
      <c r="AD692" s="1">
        <f t="shared" si="251"/>
        <v>0</v>
      </c>
      <c r="AE692" s="1"/>
      <c r="AF692" s="1">
        <f>SUM(Table110[[#This Row],[Total 
Paid]:[Shipping 
Charged]])</f>
        <v>0</v>
      </c>
      <c r="AG692" s="1"/>
      <c r="AH692" s="1"/>
      <c r="AI692" s="1">
        <f t="shared" si="252"/>
        <v>0</v>
      </c>
      <c r="AK692" s="1"/>
      <c r="AL692" s="1"/>
      <c r="AM692" s="1"/>
      <c r="AN692" s="1"/>
      <c r="AP692" s="30">
        <f t="shared" si="255"/>
        <v>0</v>
      </c>
      <c r="AQ692" s="1"/>
      <c r="AR692" s="1">
        <f t="shared" si="218"/>
        <v>0</v>
      </c>
      <c r="AS692" s="1"/>
      <c r="AT692" s="1"/>
      <c r="AU692" s="2">
        <f t="shared" si="253"/>
        <v>0</v>
      </c>
      <c r="AW692" s="1"/>
      <c r="AX692" s="1"/>
      <c r="AY692" s="1"/>
      <c r="AZ692" s="2">
        <f t="shared" si="254"/>
        <v>0</v>
      </c>
      <c r="BA692" s="2">
        <f>SUM(AF692,AH692,-AZ692,-Table110[[#This Row],[Sale Fee]])</f>
        <v>0</v>
      </c>
      <c r="BC692" s="1"/>
      <c r="BD692" s="1"/>
      <c r="BE692" s="1"/>
    </row>
    <row r="693" spans="1:57" x14ac:dyDescent="0.25">
      <c r="A693" s="1"/>
      <c r="B693" s="1"/>
      <c r="Q693" s="1"/>
      <c r="R693" s="1"/>
      <c r="S693" s="1"/>
      <c r="U693" s="1"/>
      <c r="V693" s="1"/>
      <c r="W693" s="1">
        <f t="shared" si="250"/>
        <v>0</v>
      </c>
      <c r="X693" s="1"/>
      <c r="Y693" s="1"/>
      <c r="Z693" s="1">
        <f>Table110[[#This Row],[Quantity2]]*Table110[[#This Row],[U Cost]]</f>
        <v>0</v>
      </c>
      <c r="AB693" s="1"/>
      <c r="AC693" s="1"/>
      <c r="AD693" s="1">
        <f t="shared" si="251"/>
        <v>0</v>
      </c>
      <c r="AE693" s="1"/>
      <c r="AF693" s="1">
        <f>SUM(Table110[[#This Row],[Total 
Paid]:[Shipping 
Charged]])</f>
        <v>0</v>
      </c>
      <c r="AG693" s="1"/>
      <c r="AH693" s="1"/>
      <c r="AI693" s="1">
        <f t="shared" si="252"/>
        <v>0</v>
      </c>
      <c r="AK693" s="1"/>
      <c r="AL693" s="1"/>
      <c r="AM693" s="1"/>
      <c r="AN693" s="1"/>
      <c r="AP693" s="30">
        <f t="shared" si="255"/>
        <v>0</v>
      </c>
      <c r="AQ693" s="1"/>
      <c r="AR693" s="1">
        <f t="shared" si="218"/>
        <v>0</v>
      </c>
      <c r="AS693" s="1"/>
      <c r="AT693" s="1"/>
      <c r="AU693" s="2">
        <f t="shared" si="253"/>
        <v>0</v>
      </c>
      <c r="AW693" s="1"/>
      <c r="AX693" s="1"/>
      <c r="AY693" s="1"/>
      <c r="AZ693" s="2">
        <f t="shared" si="254"/>
        <v>0</v>
      </c>
      <c r="BA693" s="2">
        <f>SUM(AF693,AH693,-AZ693,-Table110[[#This Row],[Sale Fee]])</f>
        <v>0</v>
      </c>
      <c r="BC693" s="1"/>
      <c r="BD693" s="1"/>
      <c r="BE693" s="1"/>
    </row>
    <row r="694" spans="1:57" x14ac:dyDescent="0.25">
      <c r="A694" s="1"/>
      <c r="B694" s="1"/>
      <c r="Q694" s="1"/>
      <c r="R694" s="1"/>
      <c r="S694" s="1"/>
      <c r="U694" s="1"/>
      <c r="V694" s="1"/>
      <c r="W694" s="1">
        <f t="shared" si="250"/>
        <v>0</v>
      </c>
      <c r="X694" s="1"/>
      <c r="Y694" s="1"/>
      <c r="Z694" s="1">
        <f>Table110[[#This Row],[Quantity2]]*Table110[[#This Row],[U Cost]]</f>
        <v>0</v>
      </c>
      <c r="AB694" s="1"/>
      <c r="AC694" s="1"/>
      <c r="AD694" s="1">
        <f t="shared" si="251"/>
        <v>0</v>
      </c>
      <c r="AE694" s="1"/>
      <c r="AF694" s="1">
        <f>SUM(Table110[[#This Row],[Total 
Paid]:[Shipping 
Charged]])</f>
        <v>0</v>
      </c>
      <c r="AG694" s="1"/>
      <c r="AH694" s="1"/>
      <c r="AI694" s="1">
        <f t="shared" si="252"/>
        <v>0</v>
      </c>
      <c r="AK694" s="1"/>
      <c r="AL694" s="1"/>
      <c r="AM694" s="1"/>
      <c r="AN694" s="1"/>
      <c r="AP694" s="30">
        <f t="shared" si="255"/>
        <v>0</v>
      </c>
      <c r="AQ694" s="1"/>
      <c r="AR694" s="1">
        <f t="shared" si="218"/>
        <v>0</v>
      </c>
      <c r="AS694" s="1"/>
      <c r="AT694" s="1"/>
      <c r="AU694" s="2">
        <f t="shared" si="253"/>
        <v>0</v>
      </c>
      <c r="AW694" s="1"/>
      <c r="AX694" s="1"/>
      <c r="AY694" s="1"/>
      <c r="AZ694" s="2">
        <f t="shared" si="254"/>
        <v>0</v>
      </c>
      <c r="BA694" s="2">
        <f>SUM(AF694,AH694,-AZ694,-Table110[[#This Row],[Sale Fee]])</f>
        <v>0</v>
      </c>
      <c r="BC694" s="1"/>
      <c r="BD694" s="1"/>
      <c r="BE694" s="1"/>
    </row>
    <row r="695" spans="1:57" x14ac:dyDescent="0.25">
      <c r="A695" s="1"/>
      <c r="B695" s="1"/>
      <c r="Q695" s="1"/>
      <c r="R695" s="1"/>
      <c r="S695" s="1"/>
      <c r="U695" s="1"/>
      <c r="V695" s="1"/>
      <c r="W695" s="1">
        <f t="shared" ref="W695:W758" si="256">U695*V695</f>
        <v>0</v>
      </c>
      <c r="X695" s="1"/>
      <c r="Y695" s="1"/>
      <c r="Z695" s="1">
        <f>Table110[[#This Row],[Quantity2]]*Table110[[#This Row],[U Cost]]</f>
        <v>0</v>
      </c>
      <c r="AB695" s="1"/>
      <c r="AC695" s="1"/>
      <c r="AD695" s="1">
        <f t="shared" ref="AD695:AD758" si="257">AC695*AB695</f>
        <v>0</v>
      </c>
      <c r="AE695" s="1"/>
      <c r="AF695" s="1">
        <f>SUM(Table110[[#This Row],[Total 
Paid]:[Shipping 
Charged]])</f>
        <v>0</v>
      </c>
      <c r="AG695" s="1"/>
      <c r="AH695" s="1"/>
      <c r="AI695" s="1">
        <f t="shared" ref="AI695:AI758" si="258">SUM(AF695,AG695,AH695)</f>
        <v>0</v>
      </c>
      <c r="AK695" s="1"/>
      <c r="AL695" s="1"/>
      <c r="AM695" s="1"/>
      <c r="AN695" s="1"/>
      <c r="AP695" s="30">
        <f t="shared" si="255"/>
        <v>0</v>
      </c>
      <c r="AQ695" s="1"/>
      <c r="AR695" s="1">
        <f t="shared" si="218"/>
        <v>0</v>
      </c>
      <c r="AS695" s="1"/>
      <c r="AT695" s="1"/>
      <c r="AU695" s="2">
        <f t="shared" ref="AU695:AU758" si="259">SUM(AR695:AT695)</f>
        <v>0</v>
      </c>
      <c r="AW695" s="1"/>
      <c r="AX695" s="1"/>
      <c r="AY695" s="1"/>
      <c r="AZ695" s="2">
        <f t="shared" si="254"/>
        <v>0</v>
      </c>
      <c r="BA695" s="2">
        <f>SUM(AF695,AH695,-AZ695,-Table110[[#This Row],[Sale Fee]])</f>
        <v>0</v>
      </c>
      <c r="BC695" s="1"/>
      <c r="BD695" s="1"/>
      <c r="BE695" s="1"/>
    </row>
    <row r="696" spans="1:57" x14ac:dyDescent="0.25">
      <c r="A696" s="1"/>
      <c r="B696" s="1"/>
      <c r="Q696" s="1"/>
      <c r="R696" s="1"/>
      <c r="S696" s="1"/>
      <c r="U696" s="1"/>
      <c r="V696" s="1"/>
      <c r="W696" s="1">
        <f t="shared" si="256"/>
        <v>0</v>
      </c>
      <c r="X696" s="1"/>
      <c r="Y696" s="1"/>
      <c r="Z696" s="1">
        <f>Table110[[#This Row],[Quantity2]]*Table110[[#This Row],[U Cost]]</f>
        <v>0</v>
      </c>
      <c r="AB696" s="1"/>
      <c r="AC696" s="1"/>
      <c r="AD696" s="1">
        <f t="shared" si="257"/>
        <v>0</v>
      </c>
      <c r="AE696" s="1"/>
      <c r="AF696" s="1">
        <f>SUM(Table110[[#This Row],[Total 
Paid]:[Shipping 
Charged]])</f>
        <v>0</v>
      </c>
      <c r="AG696" s="1"/>
      <c r="AH696" s="1"/>
      <c r="AI696" s="1">
        <f t="shared" si="258"/>
        <v>0</v>
      </c>
      <c r="AK696" s="1"/>
      <c r="AL696" s="1"/>
      <c r="AM696" s="1"/>
      <c r="AN696" s="1"/>
      <c r="AP696" s="30">
        <f t="shared" si="255"/>
        <v>0</v>
      </c>
      <c r="AQ696" s="1"/>
      <c r="AR696" s="1">
        <f t="shared" si="218"/>
        <v>0</v>
      </c>
      <c r="AS696" s="1"/>
      <c r="AT696" s="1"/>
      <c r="AU696" s="2">
        <f t="shared" si="259"/>
        <v>0</v>
      </c>
      <c r="AW696" s="1"/>
      <c r="AX696" s="1"/>
      <c r="AY696" s="1"/>
      <c r="AZ696" s="2">
        <f t="shared" si="254"/>
        <v>0</v>
      </c>
      <c r="BA696" s="2">
        <f>SUM(AF696,AH696,-AZ696,-Table110[[#This Row],[Sale Fee]])</f>
        <v>0</v>
      </c>
      <c r="BC696" s="1"/>
      <c r="BD696" s="1"/>
      <c r="BE696" s="1"/>
    </row>
    <row r="697" spans="1:57" x14ac:dyDescent="0.25">
      <c r="A697" s="1"/>
      <c r="B697" s="1"/>
      <c r="E697" s="4"/>
      <c r="F697" s="4"/>
      <c r="Q697" s="1"/>
      <c r="R697" s="1"/>
      <c r="S697" s="1"/>
      <c r="U697" s="1"/>
      <c r="V697" s="1"/>
      <c r="W697" s="1">
        <f t="shared" si="256"/>
        <v>0</v>
      </c>
      <c r="X697" s="1"/>
      <c r="Y697" s="1"/>
      <c r="Z697" s="1">
        <f>Table110[[#This Row],[Quantity2]]*Table110[[#This Row],[U Cost]]</f>
        <v>0</v>
      </c>
      <c r="AB697" s="1"/>
      <c r="AC697" s="1"/>
      <c r="AD697" s="1">
        <f t="shared" si="257"/>
        <v>0</v>
      </c>
      <c r="AE697" s="1"/>
      <c r="AF697" s="1">
        <f>SUM(Table110[[#This Row],[Total 
Paid]:[Shipping 
Charged]])</f>
        <v>0</v>
      </c>
      <c r="AG697" s="1"/>
      <c r="AH697" s="1"/>
      <c r="AI697" s="1">
        <f t="shared" si="258"/>
        <v>0</v>
      </c>
      <c r="AK697" s="1"/>
      <c r="AL697" s="1"/>
      <c r="AM697" s="1"/>
      <c r="AN697" s="1"/>
      <c r="AP697" s="30">
        <f t="shared" si="255"/>
        <v>0</v>
      </c>
      <c r="AQ697" s="1"/>
      <c r="AR697" s="1">
        <f t="shared" si="218"/>
        <v>0</v>
      </c>
      <c r="AS697" s="1"/>
      <c r="AT697" s="1"/>
      <c r="AU697" s="2">
        <f t="shared" si="259"/>
        <v>0</v>
      </c>
      <c r="AW697" s="1"/>
      <c r="AX697" s="1"/>
      <c r="AY697" s="1"/>
      <c r="AZ697" s="2">
        <f t="shared" si="254"/>
        <v>0</v>
      </c>
      <c r="BA697" s="2">
        <f>SUM(AF697,AH697,-AZ697,-Table110[[#This Row],[Sale Fee]])</f>
        <v>0</v>
      </c>
      <c r="BC697" s="1"/>
      <c r="BD697" s="1"/>
      <c r="BE697" s="1"/>
    </row>
    <row r="698" spans="1:57" x14ac:dyDescent="0.25">
      <c r="A698" s="1"/>
      <c r="B698" s="1"/>
      <c r="E698" s="4"/>
      <c r="F698" s="4"/>
      <c r="Q698" s="1"/>
      <c r="R698" s="1"/>
      <c r="S698" s="1"/>
      <c r="U698" s="1"/>
      <c r="V698" s="1"/>
      <c r="W698" s="1">
        <f t="shared" si="256"/>
        <v>0</v>
      </c>
      <c r="X698" s="1"/>
      <c r="Y698" s="1"/>
      <c r="Z698" s="1">
        <f>Table110[[#This Row],[Quantity2]]*Table110[[#This Row],[U Cost]]</f>
        <v>0</v>
      </c>
      <c r="AB698" s="1"/>
      <c r="AC698" s="1"/>
      <c r="AD698" s="1">
        <f t="shared" si="257"/>
        <v>0</v>
      </c>
      <c r="AE698" s="1"/>
      <c r="AF698" s="1">
        <f>SUM(Table110[[#This Row],[Total 
Paid]:[Shipping 
Charged]])</f>
        <v>0</v>
      </c>
      <c r="AG698" s="1"/>
      <c r="AH698" s="1"/>
      <c r="AI698" s="1">
        <f t="shared" si="258"/>
        <v>0</v>
      </c>
      <c r="AK698" s="1"/>
      <c r="AL698" s="1"/>
      <c r="AM698" s="1"/>
      <c r="AN698" s="1"/>
      <c r="AP698" s="30">
        <f t="shared" si="255"/>
        <v>0</v>
      </c>
      <c r="AQ698" s="1"/>
      <c r="AR698" s="1">
        <f t="shared" si="218"/>
        <v>0</v>
      </c>
      <c r="AS698" s="1"/>
      <c r="AT698" s="1"/>
      <c r="AU698" s="2">
        <f t="shared" si="259"/>
        <v>0</v>
      </c>
      <c r="AW698" s="1"/>
      <c r="AX698" s="1"/>
      <c r="AY698" s="1"/>
      <c r="AZ698" s="2">
        <f t="shared" si="254"/>
        <v>0</v>
      </c>
      <c r="BA698" s="2">
        <f>SUM(AF698,AH698,-AZ698,-Table110[[#This Row],[Sale Fee]])</f>
        <v>0</v>
      </c>
      <c r="BC698" s="1"/>
      <c r="BD698" s="1"/>
      <c r="BE698" s="1"/>
    </row>
    <row r="699" spans="1:57" x14ac:dyDescent="0.25">
      <c r="A699" s="1"/>
      <c r="B699" s="1"/>
      <c r="E699" s="4"/>
      <c r="F699" s="4"/>
      <c r="Q699" s="1"/>
      <c r="R699" s="1"/>
      <c r="S699" s="1"/>
      <c r="U699" s="1"/>
      <c r="V699" s="1"/>
      <c r="W699" s="1">
        <f t="shared" si="256"/>
        <v>0</v>
      </c>
      <c r="X699" s="1"/>
      <c r="Y699" s="1"/>
      <c r="Z699" s="1">
        <f>Table110[[#This Row],[Quantity2]]*Table110[[#This Row],[U Cost]]</f>
        <v>0</v>
      </c>
      <c r="AB699" s="1"/>
      <c r="AC699" s="1"/>
      <c r="AD699" s="1">
        <f t="shared" si="257"/>
        <v>0</v>
      </c>
      <c r="AE699" s="1"/>
      <c r="AF699" s="1">
        <f>SUM(Table110[[#This Row],[Total 
Paid]:[Shipping 
Charged]])</f>
        <v>0</v>
      </c>
      <c r="AG699" s="1"/>
      <c r="AH699" s="1"/>
      <c r="AI699" s="1">
        <f t="shared" si="258"/>
        <v>0</v>
      </c>
      <c r="AK699" s="1"/>
      <c r="AL699" s="1"/>
      <c r="AM699" s="1"/>
      <c r="AN699" s="1"/>
      <c r="AP699" s="30">
        <f t="shared" si="255"/>
        <v>0</v>
      </c>
      <c r="AQ699" s="1"/>
      <c r="AR699" s="1">
        <f t="shared" si="218"/>
        <v>0</v>
      </c>
      <c r="AS699" s="1"/>
      <c r="AT699" s="1"/>
      <c r="AU699" s="2">
        <f t="shared" si="259"/>
        <v>0</v>
      </c>
      <c r="AW699" s="1"/>
      <c r="AX699" s="1"/>
      <c r="AY699" s="1"/>
      <c r="AZ699" s="2">
        <f t="shared" si="254"/>
        <v>0</v>
      </c>
      <c r="BA699" s="2">
        <f>SUM(AF699,AH699,-AZ699,-Table110[[#This Row],[Sale Fee]])</f>
        <v>0</v>
      </c>
      <c r="BC699" s="1"/>
      <c r="BD699" s="1"/>
      <c r="BE699" s="1"/>
    </row>
    <row r="700" spans="1:57" x14ac:dyDescent="0.25">
      <c r="A700" s="1"/>
      <c r="B700" s="1"/>
      <c r="E700" s="4"/>
      <c r="F700" s="4"/>
      <c r="Q700" s="1"/>
      <c r="R700" s="1"/>
      <c r="S700" s="1"/>
      <c r="U700" s="1"/>
      <c r="V700" s="1"/>
      <c r="W700" s="1">
        <f t="shared" si="256"/>
        <v>0</v>
      </c>
      <c r="X700" s="1"/>
      <c r="Y700" s="1"/>
      <c r="Z700" s="1">
        <f>Table110[[#This Row],[Quantity2]]*Table110[[#This Row],[U Cost]]</f>
        <v>0</v>
      </c>
      <c r="AB700" s="1"/>
      <c r="AC700" s="1"/>
      <c r="AD700" s="1">
        <f t="shared" si="257"/>
        <v>0</v>
      </c>
      <c r="AE700" s="1"/>
      <c r="AF700" s="1">
        <f>SUM(Table110[[#This Row],[Total 
Paid]:[Shipping 
Charged]])</f>
        <v>0</v>
      </c>
      <c r="AG700" s="1"/>
      <c r="AH700" s="1"/>
      <c r="AI700" s="1">
        <f t="shared" si="258"/>
        <v>0</v>
      </c>
      <c r="AK700" s="1"/>
      <c r="AL700" s="1"/>
      <c r="AM700" s="1"/>
      <c r="AN700" s="1"/>
      <c r="AP700" s="30">
        <f t="shared" si="255"/>
        <v>0</v>
      </c>
      <c r="AQ700" s="1"/>
      <c r="AR700" s="1">
        <f t="shared" si="218"/>
        <v>0</v>
      </c>
      <c r="AS700" s="1"/>
      <c r="AT700" s="1"/>
      <c r="AU700" s="2">
        <f t="shared" si="259"/>
        <v>0</v>
      </c>
      <c r="AW700" s="1"/>
      <c r="AX700" s="1"/>
      <c r="AY700" s="1"/>
      <c r="AZ700" s="2">
        <f t="shared" si="254"/>
        <v>0</v>
      </c>
      <c r="BA700" s="2">
        <f>SUM(AF700,AH700,-AZ700,-Table110[[#This Row],[Sale Fee]])</f>
        <v>0</v>
      </c>
      <c r="BC700" s="1"/>
      <c r="BD700" s="1"/>
      <c r="BE700" s="1"/>
    </row>
    <row r="701" spans="1:57" x14ac:dyDescent="0.25">
      <c r="A701" s="1"/>
      <c r="B701" s="1"/>
      <c r="E701" s="4"/>
      <c r="F701" s="4"/>
      <c r="Q701" s="1"/>
      <c r="R701" s="1"/>
      <c r="S701" s="1"/>
      <c r="U701" s="1"/>
      <c r="V701" s="1"/>
      <c r="W701" s="1">
        <f t="shared" si="256"/>
        <v>0</v>
      </c>
      <c r="X701" s="1"/>
      <c r="Y701" s="1"/>
      <c r="Z701" s="1">
        <f>Table110[[#This Row],[Quantity2]]*Table110[[#This Row],[U Cost]]</f>
        <v>0</v>
      </c>
      <c r="AB701" s="1"/>
      <c r="AC701" s="1"/>
      <c r="AD701" s="1">
        <f t="shared" si="257"/>
        <v>0</v>
      </c>
      <c r="AE701" s="1"/>
      <c r="AF701" s="1">
        <f>SUM(Table110[[#This Row],[Total 
Paid]:[Shipping 
Charged]])</f>
        <v>0</v>
      </c>
      <c r="AG701" s="1"/>
      <c r="AH701" s="1"/>
      <c r="AI701" s="1">
        <f t="shared" si="258"/>
        <v>0</v>
      </c>
      <c r="AK701" s="1"/>
      <c r="AL701" s="1"/>
      <c r="AM701" s="1"/>
      <c r="AN701" s="1"/>
      <c r="AP701" s="30">
        <f t="shared" si="255"/>
        <v>0</v>
      </c>
      <c r="AQ701" s="1"/>
      <c r="AR701" s="1">
        <f t="shared" si="218"/>
        <v>0</v>
      </c>
      <c r="AS701" s="1"/>
      <c r="AT701" s="1"/>
      <c r="AU701" s="2">
        <f t="shared" si="259"/>
        <v>0</v>
      </c>
      <c r="AW701" s="1"/>
      <c r="AX701" s="1"/>
      <c r="AY701" s="1"/>
      <c r="AZ701" s="2">
        <f t="shared" si="254"/>
        <v>0</v>
      </c>
      <c r="BA701" s="2">
        <f>SUM(AF701,AH701,-AZ701,-Table110[[#This Row],[Sale Fee]])</f>
        <v>0</v>
      </c>
      <c r="BC701" s="1"/>
      <c r="BD701" s="1"/>
      <c r="BE701" s="1"/>
    </row>
    <row r="702" spans="1:57" x14ac:dyDescent="0.25">
      <c r="A702" s="1"/>
      <c r="B702" s="1"/>
      <c r="E702" s="4"/>
      <c r="F702" s="4"/>
      <c r="N702" s="49"/>
      <c r="Q702" s="1"/>
      <c r="R702" s="1"/>
      <c r="S702" s="1"/>
      <c r="U702" s="1"/>
      <c r="V702" s="1"/>
      <c r="W702" s="1">
        <f t="shared" si="256"/>
        <v>0</v>
      </c>
      <c r="X702" s="1"/>
      <c r="Y702" s="1"/>
      <c r="Z702" s="1">
        <f>Table110[[#This Row],[Quantity2]]*Table110[[#This Row],[U Cost]]</f>
        <v>0</v>
      </c>
      <c r="AB702" s="1"/>
      <c r="AC702" s="1"/>
      <c r="AD702" s="1">
        <f t="shared" si="257"/>
        <v>0</v>
      </c>
      <c r="AE702" s="1"/>
      <c r="AF702" s="1">
        <f>SUM(Table110[[#This Row],[Total 
Paid]:[Shipping 
Charged]])</f>
        <v>0</v>
      </c>
      <c r="AG702" s="1"/>
      <c r="AH702" s="1"/>
      <c r="AI702" s="1">
        <f t="shared" si="258"/>
        <v>0</v>
      </c>
      <c r="AK702" s="1"/>
      <c r="AL702" s="1"/>
      <c r="AM702" s="1"/>
      <c r="AN702" s="1"/>
      <c r="AP702" s="30">
        <f t="shared" si="255"/>
        <v>0</v>
      </c>
      <c r="AQ702" s="1"/>
      <c r="AR702" s="1">
        <f t="shared" si="218"/>
        <v>0</v>
      </c>
      <c r="AS702" s="1"/>
      <c r="AT702" s="1"/>
      <c r="AU702" s="2">
        <f t="shared" si="259"/>
        <v>0</v>
      </c>
      <c r="AW702" s="1"/>
      <c r="AX702" s="1"/>
      <c r="AY702" s="1"/>
      <c r="AZ702" s="2">
        <f t="shared" si="254"/>
        <v>0</v>
      </c>
      <c r="BA702" s="2">
        <f>SUM(AF702,AH702,-AZ702,-Table110[[#This Row],[Sale Fee]])</f>
        <v>0</v>
      </c>
      <c r="BC702" s="1"/>
      <c r="BD702" s="1"/>
      <c r="BE702" s="1"/>
    </row>
    <row r="703" spans="1:57" x14ac:dyDescent="0.25">
      <c r="A703" s="1"/>
      <c r="B703" s="1"/>
      <c r="E703" s="4"/>
      <c r="F703" s="4"/>
      <c r="Q703" s="1"/>
      <c r="R703" s="1"/>
      <c r="S703" s="1"/>
      <c r="U703" s="1"/>
      <c r="V703" s="1"/>
      <c r="W703" s="1">
        <f t="shared" si="256"/>
        <v>0</v>
      </c>
      <c r="X703" s="1"/>
      <c r="Y703" s="1"/>
      <c r="Z703" s="1">
        <f>Table110[[#This Row],[Quantity2]]*Table110[[#This Row],[U Cost]]</f>
        <v>0</v>
      </c>
      <c r="AB703" s="1"/>
      <c r="AC703" s="1"/>
      <c r="AD703" s="1">
        <f t="shared" si="257"/>
        <v>0</v>
      </c>
      <c r="AE703" s="1"/>
      <c r="AF703" s="1">
        <f>SUM(Table110[[#This Row],[Total 
Paid]:[Shipping 
Charged]])</f>
        <v>0</v>
      </c>
      <c r="AG703" s="1"/>
      <c r="AH703" s="1"/>
      <c r="AI703" s="1">
        <f t="shared" si="258"/>
        <v>0</v>
      </c>
      <c r="AK703" s="1"/>
      <c r="AL703" s="1"/>
      <c r="AM703" s="1"/>
      <c r="AN703" s="1"/>
      <c r="AP703" s="30">
        <f t="shared" si="255"/>
        <v>0</v>
      </c>
      <c r="AQ703" s="1"/>
      <c r="AR703" s="1">
        <f t="shared" si="218"/>
        <v>0</v>
      </c>
      <c r="AS703" s="1"/>
      <c r="AT703" s="1"/>
      <c r="AU703" s="2">
        <f t="shared" si="259"/>
        <v>0</v>
      </c>
      <c r="AW703" s="1"/>
      <c r="AX703" s="1"/>
      <c r="AY703" s="1"/>
      <c r="AZ703" s="2">
        <f t="shared" si="254"/>
        <v>0</v>
      </c>
      <c r="BA703" s="2">
        <f>SUM(AF703,AH703,-AZ703,-Table110[[#This Row],[Sale Fee]])</f>
        <v>0</v>
      </c>
      <c r="BC703" s="1"/>
      <c r="BD703" s="1"/>
      <c r="BE703" s="1"/>
    </row>
    <row r="704" spans="1:57" x14ac:dyDescent="0.25">
      <c r="A704" s="1"/>
      <c r="B704" s="1"/>
      <c r="E704" s="4"/>
      <c r="F704" s="4"/>
      <c r="Q704" s="1"/>
      <c r="R704" s="1"/>
      <c r="S704" s="1"/>
      <c r="U704" s="1"/>
      <c r="V704" s="1"/>
      <c r="W704" s="1">
        <f t="shared" si="256"/>
        <v>0</v>
      </c>
      <c r="X704" s="1"/>
      <c r="Y704" s="1"/>
      <c r="Z704" s="1">
        <f>Table110[[#This Row],[Quantity2]]*Table110[[#This Row],[U Cost]]</f>
        <v>0</v>
      </c>
      <c r="AB704" s="1"/>
      <c r="AC704" s="1"/>
      <c r="AD704" s="1">
        <f t="shared" si="257"/>
        <v>0</v>
      </c>
      <c r="AE704" s="1"/>
      <c r="AF704" s="1">
        <f>SUM(Table110[[#This Row],[Total 
Paid]:[Shipping 
Charged]])</f>
        <v>0</v>
      </c>
      <c r="AG704" s="1"/>
      <c r="AH704" s="1"/>
      <c r="AI704" s="1">
        <f t="shared" si="258"/>
        <v>0</v>
      </c>
      <c r="AK704" s="1"/>
      <c r="AL704" s="1"/>
      <c r="AM704" s="1"/>
      <c r="AN704" s="1"/>
      <c r="AP704" s="30">
        <f t="shared" si="255"/>
        <v>0</v>
      </c>
      <c r="AQ704" s="1"/>
      <c r="AR704" s="1">
        <f t="shared" si="218"/>
        <v>0</v>
      </c>
      <c r="AS704" s="1"/>
      <c r="AT704" s="1"/>
      <c r="AU704" s="2">
        <f t="shared" si="259"/>
        <v>0</v>
      </c>
      <c r="AW704" s="1"/>
      <c r="AX704" s="1"/>
      <c r="AY704" s="1"/>
      <c r="AZ704" s="2">
        <f t="shared" si="254"/>
        <v>0</v>
      </c>
      <c r="BA704" s="2">
        <f>SUM(AF704,AH704,-AZ704,-Table110[[#This Row],[Sale Fee]])</f>
        <v>0</v>
      </c>
      <c r="BC704" s="1"/>
      <c r="BD704" s="1"/>
      <c r="BE704" s="1"/>
    </row>
    <row r="705" spans="1:57" x14ac:dyDescent="0.25">
      <c r="A705" s="1"/>
      <c r="B705" s="1"/>
      <c r="E705" s="4"/>
      <c r="F705" s="4"/>
      <c r="Q705" s="1"/>
      <c r="R705" s="1"/>
      <c r="S705" s="1"/>
      <c r="U705" s="1"/>
      <c r="V705" s="1"/>
      <c r="W705" s="1">
        <f t="shared" si="256"/>
        <v>0</v>
      </c>
      <c r="X705" s="1"/>
      <c r="Y705" s="1"/>
      <c r="Z705" s="1">
        <f>Table110[[#This Row],[Quantity2]]*Table110[[#This Row],[U Cost]]</f>
        <v>0</v>
      </c>
      <c r="AB705" s="1"/>
      <c r="AC705" s="1"/>
      <c r="AD705" s="1">
        <f t="shared" si="257"/>
        <v>0</v>
      </c>
      <c r="AE705" s="1"/>
      <c r="AF705" s="1">
        <f>SUM(Table110[[#This Row],[Total 
Paid]:[Shipping 
Charged]])</f>
        <v>0</v>
      </c>
      <c r="AG705" s="1"/>
      <c r="AH705" s="1"/>
      <c r="AI705" s="1">
        <f t="shared" si="258"/>
        <v>0</v>
      </c>
      <c r="AK705" s="1"/>
      <c r="AL705" s="1"/>
      <c r="AM705" s="1"/>
      <c r="AN705" s="1"/>
      <c r="AP705" s="30">
        <f t="shared" si="255"/>
        <v>0</v>
      </c>
      <c r="AQ705" s="1"/>
      <c r="AR705" s="1">
        <f t="shared" si="218"/>
        <v>0</v>
      </c>
      <c r="AS705" s="1"/>
      <c r="AT705" s="1"/>
      <c r="AU705" s="2">
        <f t="shared" si="259"/>
        <v>0</v>
      </c>
      <c r="AW705" s="1"/>
      <c r="AX705" s="1"/>
      <c r="AY705" s="1"/>
      <c r="AZ705" s="2">
        <f t="shared" si="254"/>
        <v>0</v>
      </c>
      <c r="BA705" s="2">
        <f>SUM(AF705,AH705,-AZ705,-Table110[[#This Row],[Sale Fee]])</f>
        <v>0</v>
      </c>
      <c r="BC705" s="1"/>
      <c r="BD705" s="1"/>
      <c r="BE705" s="1"/>
    </row>
    <row r="706" spans="1:57" x14ac:dyDescent="0.25">
      <c r="A706" s="1"/>
      <c r="B706" s="1"/>
      <c r="E706" s="4"/>
      <c r="F706" s="4"/>
      <c r="Q706" s="1"/>
      <c r="R706" s="1"/>
      <c r="S706" s="1"/>
      <c r="U706" s="1"/>
      <c r="V706" s="1"/>
      <c r="W706" s="1">
        <f t="shared" si="256"/>
        <v>0</v>
      </c>
      <c r="X706" s="1"/>
      <c r="Y706" s="1"/>
      <c r="Z706" s="1">
        <f>Table110[[#This Row],[Quantity2]]*Table110[[#This Row],[U Cost]]</f>
        <v>0</v>
      </c>
      <c r="AB706" s="1"/>
      <c r="AC706" s="1"/>
      <c r="AD706" s="1">
        <f t="shared" si="257"/>
        <v>0</v>
      </c>
      <c r="AE706" s="1"/>
      <c r="AF706" s="1">
        <f>SUM(Table110[[#This Row],[Total 
Paid]:[Shipping 
Charged]])</f>
        <v>0</v>
      </c>
      <c r="AG706" s="1"/>
      <c r="AH706" s="1"/>
      <c r="AI706" s="1">
        <f t="shared" si="258"/>
        <v>0</v>
      </c>
      <c r="AK706" s="1"/>
      <c r="AL706" s="1"/>
      <c r="AM706" s="1"/>
      <c r="AN706" s="1"/>
      <c r="AP706" s="30">
        <f t="shared" si="255"/>
        <v>0</v>
      </c>
      <c r="AQ706" s="1"/>
      <c r="AR706" s="1">
        <f t="shared" si="218"/>
        <v>0</v>
      </c>
      <c r="AS706" s="1"/>
      <c r="AT706" s="1"/>
      <c r="AU706" s="2">
        <f t="shared" si="259"/>
        <v>0</v>
      </c>
      <c r="AW706" s="1"/>
      <c r="AX706" s="1"/>
      <c r="AY706" s="1"/>
      <c r="AZ706" s="2">
        <f t="shared" si="254"/>
        <v>0</v>
      </c>
      <c r="BA706" s="2">
        <f>SUM(AF706,AH706,-AZ706,-Table110[[#This Row],[Sale Fee]])</f>
        <v>0</v>
      </c>
      <c r="BC706" s="1"/>
      <c r="BD706" s="1"/>
      <c r="BE706" s="1"/>
    </row>
    <row r="707" spans="1:57" x14ac:dyDescent="0.25">
      <c r="A707" s="1"/>
      <c r="B707" s="1"/>
      <c r="E707" s="4"/>
      <c r="F707" s="4"/>
      <c r="Q707" s="1"/>
      <c r="R707" s="1"/>
      <c r="S707" s="1"/>
      <c r="U707" s="1"/>
      <c r="V707" s="1"/>
      <c r="W707" s="1">
        <f t="shared" si="256"/>
        <v>0</v>
      </c>
      <c r="X707" s="1"/>
      <c r="Y707" s="1"/>
      <c r="Z707" s="1">
        <f>Table110[[#This Row],[Quantity2]]*Table110[[#This Row],[U Cost]]</f>
        <v>0</v>
      </c>
      <c r="AB707" s="1"/>
      <c r="AC707" s="1"/>
      <c r="AD707" s="1">
        <f t="shared" si="257"/>
        <v>0</v>
      </c>
      <c r="AE707" s="1"/>
      <c r="AF707" s="1">
        <f>SUM(Table110[[#This Row],[Total 
Paid]:[Shipping 
Charged]])</f>
        <v>0</v>
      </c>
      <c r="AG707" s="1"/>
      <c r="AH707" s="1"/>
      <c r="AI707" s="1">
        <f t="shared" si="258"/>
        <v>0</v>
      </c>
      <c r="AK707" s="1"/>
      <c r="AL707" s="1"/>
      <c r="AM707" s="1"/>
      <c r="AN707" s="1"/>
      <c r="AP707" s="30">
        <f t="shared" si="255"/>
        <v>0</v>
      </c>
      <c r="AQ707" s="1"/>
      <c r="AR707" s="1">
        <f t="shared" si="218"/>
        <v>0</v>
      </c>
      <c r="AS707" s="1"/>
      <c r="AT707" s="1"/>
      <c r="AU707" s="2">
        <f t="shared" si="259"/>
        <v>0</v>
      </c>
      <c r="AW707" s="1"/>
      <c r="AX707" s="1"/>
      <c r="AY707" s="1"/>
      <c r="AZ707" s="2">
        <f t="shared" si="254"/>
        <v>0</v>
      </c>
      <c r="BA707" s="2">
        <f>SUM(AF707,AH707,-AZ707,-Table110[[#This Row],[Sale Fee]])</f>
        <v>0</v>
      </c>
      <c r="BC707" s="1"/>
      <c r="BD707" s="1"/>
      <c r="BE707" s="1"/>
    </row>
    <row r="708" spans="1:57" x14ac:dyDescent="0.25">
      <c r="A708" s="1"/>
      <c r="B708" s="1"/>
      <c r="E708" s="4"/>
      <c r="F708" s="4"/>
      <c r="Q708" s="1"/>
      <c r="R708" s="1"/>
      <c r="S708" s="1"/>
      <c r="U708" s="1"/>
      <c r="V708" s="1"/>
      <c r="W708" s="1">
        <f t="shared" si="256"/>
        <v>0</v>
      </c>
      <c r="X708" s="1"/>
      <c r="Y708" s="1"/>
      <c r="Z708" s="1">
        <f>Table110[[#This Row],[Quantity2]]*Table110[[#This Row],[U Cost]]</f>
        <v>0</v>
      </c>
      <c r="AB708" s="1"/>
      <c r="AC708" s="1"/>
      <c r="AD708" s="1">
        <f t="shared" si="257"/>
        <v>0</v>
      </c>
      <c r="AE708" s="1"/>
      <c r="AF708" s="1">
        <f>SUM(Table110[[#This Row],[Total 
Paid]:[Shipping 
Charged]])</f>
        <v>0</v>
      </c>
      <c r="AG708" s="1"/>
      <c r="AH708" s="1"/>
      <c r="AI708" s="1">
        <f t="shared" si="258"/>
        <v>0</v>
      </c>
      <c r="AK708" s="1"/>
      <c r="AL708" s="1"/>
      <c r="AM708" s="1"/>
      <c r="AN708" s="1"/>
      <c r="AP708" s="30">
        <f t="shared" si="255"/>
        <v>0</v>
      </c>
      <c r="AQ708" s="1"/>
      <c r="AR708" s="1">
        <f t="shared" si="218"/>
        <v>0</v>
      </c>
      <c r="AS708" s="1"/>
      <c r="AT708" s="1"/>
      <c r="AU708" s="2">
        <f t="shared" si="259"/>
        <v>0</v>
      </c>
      <c r="AW708" s="1"/>
      <c r="AX708" s="1"/>
      <c r="AY708" s="1"/>
      <c r="AZ708" s="2">
        <f t="shared" si="254"/>
        <v>0</v>
      </c>
      <c r="BA708" s="2">
        <f>SUM(AF708,AH708,-AZ708,-Table110[[#This Row],[Sale Fee]])</f>
        <v>0</v>
      </c>
      <c r="BC708" s="1"/>
      <c r="BD708" s="1"/>
      <c r="BE708" s="1"/>
    </row>
    <row r="709" spans="1:57" x14ac:dyDescent="0.25">
      <c r="A709" s="1"/>
      <c r="B709" s="1"/>
      <c r="E709" s="4"/>
      <c r="F709" s="4"/>
      <c r="Q709" s="1"/>
      <c r="R709" s="1"/>
      <c r="S709" s="1"/>
      <c r="U709" s="1"/>
      <c r="V709" s="1"/>
      <c r="W709" s="1">
        <f t="shared" si="256"/>
        <v>0</v>
      </c>
      <c r="X709" s="1"/>
      <c r="Y709" s="1"/>
      <c r="Z709" s="1">
        <f>Table110[[#This Row],[Quantity2]]*Table110[[#This Row],[U Cost]]</f>
        <v>0</v>
      </c>
      <c r="AB709" s="1"/>
      <c r="AC709" s="1"/>
      <c r="AD709" s="1">
        <f t="shared" si="257"/>
        <v>0</v>
      </c>
      <c r="AE709" s="1"/>
      <c r="AF709" s="1">
        <f>SUM(Table110[[#This Row],[Total 
Paid]:[Shipping 
Charged]])</f>
        <v>0</v>
      </c>
      <c r="AG709" s="1"/>
      <c r="AH709" s="1"/>
      <c r="AI709" s="1">
        <f t="shared" si="258"/>
        <v>0</v>
      </c>
      <c r="AK709" s="1"/>
      <c r="AL709" s="1"/>
      <c r="AM709" s="1"/>
      <c r="AN709" s="1"/>
      <c r="AP709" s="30">
        <f t="shared" si="255"/>
        <v>0</v>
      </c>
      <c r="AQ709" s="1"/>
      <c r="AR709" s="1">
        <f t="shared" si="218"/>
        <v>0</v>
      </c>
      <c r="AS709" s="1"/>
      <c r="AT709" s="1"/>
      <c r="AU709" s="2">
        <f t="shared" si="259"/>
        <v>0</v>
      </c>
      <c r="AW709" s="1"/>
      <c r="AX709" s="1"/>
      <c r="AY709" s="1"/>
      <c r="AZ709" s="2">
        <f t="shared" si="254"/>
        <v>0</v>
      </c>
      <c r="BA709" s="2">
        <f>SUM(AF709,AH709,-AZ709,-Table110[[#This Row],[Sale Fee]])</f>
        <v>0</v>
      </c>
      <c r="BC709" s="1"/>
      <c r="BD709" s="1"/>
      <c r="BE709" s="1"/>
    </row>
    <row r="710" spans="1:57" x14ac:dyDescent="0.25">
      <c r="A710" s="1"/>
      <c r="B710" s="1"/>
      <c r="E710" s="4"/>
      <c r="F710" s="4"/>
      <c r="Q710" s="1"/>
      <c r="R710" s="1"/>
      <c r="S710" s="1"/>
      <c r="U710" s="1"/>
      <c r="V710" s="1"/>
      <c r="W710" s="1">
        <f t="shared" si="256"/>
        <v>0</v>
      </c>
      <c r="X710" s="1"/>
      <c r="Y710" s="1"/>
      <c r="Z710" s="1">
        <f>Table110[[#This Row],[Quantity2]]*Table110[[#This Row],[U Cost]]</f>
        <v>0</v>
      </c>
      <c r="AB710" s="1"/>
      <c r="AC710" s="1"/>
      <c r="AD710" s="1">
        <f t="shared" si="257"/>
        <v>0</v>
      </c>
      <c r="AE710" s="1"/>
      <c r="AF710" s="1">
        <f>SUM(Table110[[#This Row],[Total 
Paid]:[Shipping 
Charged]])</f>
        <v>0</v>
      </c>
      <c r="AG710" s="1"/>
      <c r="AH710" s="1"/>
      <c r="AI710" s="1">
        <f t="shared" si="258"/>
        <v>0</v>
      </c>
      <c r="AK710" s="1"/>
      <c r="AL710" s="1"/>
      <c r="AM710" s="1"/>
      <c r="AN710" s="1"/>
      <c r="AP710" s="30">
        <f t="shared" si="255"/>
        <v>0</v>
      </c>
      <c r="AQ710" s="1"/>
      <c r="AR710" s="1">
        <f t="shared" si="218"/>
        <v>0</v>
      </c>
      <c r="AS710" s="1"/>
      <c r="AT710" s="1"/>
      <c r="AU710" s="2">
        <f t="shared" si="259"/>
        <v>0</v>
      </c>
      <c r="AW710" s="1"/>
      <c r="AX710" s="1"/>
      <c r="AY710" s="1"/>
      <c r="AZ710" s="2">
        <f t="shared" si="254"/>
        <v>0</v>
      </c>
      <c r="BA710" s="2">
        <f>SUM(AF710,AH710,-AZ710,-Table110[[#This Row],[Sale Fee]])</f>
        <v>0</v>
      </c>
      <c r="BC710" s="1"/>
      <c r="BD710" s="1"/>
      <c r="BE710" s="1"/>
    </row>
    <row r="711" spans="1:57" x14ac:dyDescent="0.25">
      <c r="A711" s="1"/>
      <c r="B711" s="1"/>
      <c r="E711" s="4"/>
      <c r="F711" s="4"/>
      <c r="Q711" s="1"/>
      <c r="R711" s="1"/>
      <c r="S711" s="1"/>
      <c r="U711" s="1"/>
      <c r="V711" s="1"/>
      <c r="W711" s="1">
        <f t="shared" si="256"/>
        <v>0</v>
      </c>
      <c r="X711" s="1"/>
      <c r="Y711" s="1"/>
      <c r="Z711" s="1">
        <f>Table110[[#This Row],[Quantity2]]*Table110[[#This Row],[U Cost]]</f>
        <v>0</v>
      </c>
      <c r="AB711" s="1"/>
      <c r="AC711" s="1"/>
      <c r="AD711" s="1">
        <f t="shared" si="257"/>
        <v>0</v>
      </c>
      <c r="AE711" s="1"/>
      <c r="AF711" s="1">
        <f>SUM(Table110[[#This Row],[Total 
Paid]:[Shipping 
Charged]])</f>
        <v>0</v>
      </c>
      <c r="AG711" s="1"/>
      <c r="AH711" s="1"/>
      <c r="AI711" s="1">
        <f t="shared" si="258"/>
        <v>0</v>
      </c>
      <c r="AK711" s="1"/>
      <c r="AL711" s="1"/>
      <c r="AM711" s="1"/>
      <c r="AN711" s="1"/>
      <c r="AP711" s="30">
        <f t="shared" si="255"/>
        <v>0</v>
      </c>
      <c r="AQ711" s="1"/>
      <c r="AR711" s="1">
        <f t="shared" si="218"/>
        <v>0</v>
      </c>
      <c r="AS711" s="1"/>
      <c r="AT711" s="1"/>
      <c r="AU711" s="2">
        <f t="shared" si="259"/>
        <v>0</v>
      </c>
      <c r="AW711" s="1"/>
      <c r="AX711" s="1"/>
      <c r="AY711" s="1"/>
      <c r="AZ711" s="2">
        <f t="shared" si="254"/>
        <v>0</v>
      </c>
      <c r="BA711" s="2">
        <f>SUM(AF711,AH711,-AZ711,-Table110[[#This Row],[Sale Fee]])</f>
        <v>0</v>
      </c>
      <c r="BC711" s="1"/>
      <c r="BD711" s="1"/>
      <c r="BE711" s="1"/>
    </row>
    <row r="712" spans="1:57" x14ac:dyDescent="0.25">
      <c r="A712" s="1"/>
      <c r="B712" s="1"/>
      <c r="E712" s="4"/>
      <c r="F712" s="4"/>
      <c r="Q712" s="1"/>
      <c r="R712" s="1"/>
      <c r="S712" s="1"/>
      <c r="U712" s="1"/>
      <c r="V712" s="1"/>
      <c r="W712" s="1">
        <f t="shared" si="256"/>
        <v>0</v>
      </c>
      <c r="X712" s="1"/>
      <c r="Y712" s="1"/>
      <c r="Z712" s="1">
        <f>Table110[[#This Row],[Quantity2]]*Table110[[#This Row],[U Cost]]</f>
        <v>0</v>
      </c>
      <c r="AB712" s="1"/>
      <c r="AC712" s="1"/>
      <c r="AD712" s="1">
        <f t="shared" si="257"/>
        <v>0</v>
      </c>
      <c r="AE712" s="1"/>
      <c r="AF712" s="1">
        <f>SUM(Table110[[#This Row],[Total 
Paid]:[Shipping 
Charged]])</f>
        <v>0</v>
      </c>
      <c r="AG712" s="1"/>
      <c r="AH712" s="1"/>
      <c r="AI712" s="1">
        <f t="shared" si="258"/>
        <v>0</v>
      </c>
      <c r="AK712" s="1"/>
      <c r="AL712" s="1"/>
      <c r="AM712" s="1"/>
      <c r="AN712" s="1"/>
      <c r="AP712" s="30">
        <f t="shared" si="255"/>
        <v>0</v>
      </c>
      <c r="AQ712" s="1"/>
      <c r="AR712" s="1">
        <f t="shared" si="218"/>
        <v>0</v>
      </c>
      <c r="AS712" s="1"/>
      <c r="AT712" s="1"/>
      <c r="AU712" s="2">
        <f t="shared" si="259"/>
        <v>0</v>
      </c>
      <c r="AW712" s="1"/>
      <c r="AX712" s="1"/>
      <c r="AY712" s="1"/>
      <c r="AZ712" s="2">
        <f t="shared" si="254"/>
        <v>0</v>
      </c>
      <c r="BA712" s="2">
        <f>SUM(AF712,AH712,-AZ712,-Table110[[#This Row],[Sale Fee]])</f>
        <v>0</v>
      </c>
      <c r="BC712" s="1"/>
      <c r="BD712" s="1"/>
      <c r="BE712" s="1"/>
    </row>
    <row r="713" spans="1:57" x14ac:dyDescent="0.25">
      <c r="A713" s="1"/>
      <c r="B713" s="1"/>
      <c r="E713" s="4"/>
      <c r="F713" s="4"/>
      <c r="Q713" s="1"/>
      <c r="R713" s="1"/>
      <c r="S713" s="1"/>
      <c r="U713" s="1"/>
      <c r="V713" s="1"/>
      <c r="W713" s="1">
        <f t="shared" si="256"/>
        <v>0</v>
      </c>
      <c r="X713" s="1"/>
      <c r="Y713" s="1"/>
      <c r="Z713" s="1">
        <f>Table110[[#This Row],[Quantity2]]*Table110[[#This Row],[U Cost]]</f>
        <v>0</v>
      </c>
      <c r="AB713" s="1"/>
      <c r="AC713" s="1"/>
      <c r="AD713" s="1">
        <f t="shared" si="257"/>
        <v>0</v>
      </c>
      <c r="AE713" s="1"/>
      <c r="AF713" s="1">
        <f>SUM(Table110[[#This Row],[Total 
Paid]:[Shipping 
Charged]])</f>
        <v>0</v>
      </c>
      <c r="AG713" s="1"/>
      <c r="AH713" s="1"/>
      <c r="AI713" s="1">
        <f t="shared" si="258"/>
        <v>0</v>
      </c>
      <c r="AK713" s="1"/>
      <c r="AL713" s="1"/>
      <c r="AM713" s="1"/>
      <c r="AN713" s="1"/>
      <c r="AP713" s="30">
        <f t="shared" si="255"/>
        <v>0</v>
      </c>
      <c r="AQ713" s="1"/>
      <c r="AR713" s="1">
        <f t="shared" si="218"/>
        <v>0</v>
      </c>
      <c r="AS713" s="1"/>
      <c r="AT713" s="1"/>
      <c r="AU713" s="2">
        <f t="shared" si="259"/>
        <v>0</v>
      </c>
      <c r="AW713" s="1"/>
      <c r="AX713" s="1"/>
      <c r="AY713" s="1"/>
      <c r="AZ713" s="2">
        <f t="shared" si="254"/>
        <v>0</v>
      </c>
      <c r="BA713" s="2">
        <f>SUM(AF713,AH713,-AZ713,-Table110[[#This Row],[Sale Fee]])</f>
        <v>0</v>
      </c>
      <c r="BC713" s="1"/>
      <c r="BD713" s="1"/>
      <c r="BE713" s="1"/>
    </row>
    <row r="714" spans="1:57" x14ac:dyDescent="0.25">
      <c r="A714" s="1"/>
      <c r="B714" s="1"/>
      <c r="E714" s="4"/>
      <c r="F714" s="4"/>
      <c r="Q714" s="1"/>
      <c r="R714" s="1"/>
      <c r="S714" s="1"/>
      <c r="U714" s="1"/>
      <c r="V714" s="1"/>
      <c r="W714" s="1">
        <f t="shared" si="256"/>
        <v>0</v>
      </c>
      <c r="X714" s="1"/>
      <c r="Y714" s="1"/>
      <c r="Z714" s="1">
        <f>Table110[[#This Row],[Quantity2]]*Table110[[#This Row],[U Cost]]</f>
        <v>0</v>
      </c>
      <c r="AB714" s="1"/>
      <c r="AC714" s="1"/>
      <c r="AD714" s="1">
        <f t="shared" si="257"/>
        <v>0</v>
      </c>
      <c r="AE714" s="1"/>
      <c r="AF714" s="1">
        <f>SUM(Table110[[#This Row],[Total 
Paid]:[Shipping 
Charged]])</f>
        <v>0</v>
      </c>
      <c r="AG714" s="1"/>
      <c r="AH714" s="1"/>
      <c r="AI714" s="1">
        <f t="shared" si="258"/>
        <v>0</v>
      </c>
      <c r="AK714" s="1"/>
      <c r="AL714" s="1"/>
      <c r="AM714" s="1"/>
      <c r="AN714" s="1"/>
      <c r="AP714" s="30">
        <f t="shared" si="255"/>
        <v>0</v>
      </c>
      <c r="AQ714" s="1"/>
      <c r="AR714" s="1">
        <f t="shared" si="218"/>
        <v>0</v>
      </c>
      <c r="AS714" s="1"/>
      <c r="AT714" s="1"/>
      <c r="AU714" s="2">
        <f t="shared" si="259"/>
        <v>0</v>
      </c>
      <c r="AW714" s="1"/>
      <c r="AX714" s="1"/>
      <c r="AY714" s="1"/>
      <c r="AZ714" s="2">
        <f t="shared" si="254"/>
        <v>0</v>
      </c>
      <c r="BA714" s="2">
        <f>SUM(AF714,AH714,-AZ714,-Table110[[#This Row],[Sale Fee]])</f>
        <v>0</v>
      </c>
      <c r="BC714" s="1"/>
      <c r="BD714" s="1"/>
      <c r="BE714" s="1"/>
    </row>
    <row r="715" spans="1:57" x14ac:dyDescent="0.25">
      <c r="A715" s="1"/>
      <c r="B715" s="1"/>
      <c r="E715" s="4"/>
      <c r="F715" s="4"/>
      <c r="Q715" s="1"/>
      <c r="R715" s="1"/>
      <c r="S715" s="1"/>
      <c r="U715" s="1"/>
      <c r="V715" s="1"/>
      <c r="W715" s="1">
        <f t="shared" si="256"/>
        <v>0</v>
      </c>
      <c r="X715" s="1"/>
      <c r="Y715" s="1"/>
      <c r="Z715" s="1">
        <f>Table110[[#This Row],[Quantity2]]*Table110[[#This Row],[U Cost]]</f>
        <v>0</v>
      </c>
      <c r="AB715" s="1"/>
      <c r="AC715" s="1"/>
      <c r="AD715" s="1">
        <f t="shared" si="257"/>
        <v>0</v>
      </c>
      <c r="AE715" s="1"/>
      <c r="AF715" s="1">
        <f>SUM(Table110[[#This Row],[Total 
Paid]:[Shipping 
Charged]])</f>
        <v>0</v>
      </c>
      <c r="AG715" s="1"/>
      <c r="AH715" s="1"/>
      <c r="AI715" s="1">
        <f t="shared" si="258"/>
        <v>0</v>
      </c>
      <c r="AK715" s="1"/>
      <c r="AL715" s="1"/>
      <c r="AM715" s="1"/>
      <c r="AN715" s="1"/>
      <c r="AP715" s="30">
        <f t="shared" si="255"/>
        <v>0</v>
      </c>
      <c r="AQ715" s="1"/>
      <c r="AR715" s="1">
        <f t="shared" si="218"/>
        <v>0</v>
      </c>
      <c r="AS715" s="1"/>
      <c r="AT715" s="1"/>
      <c r="AU715" s="2">
        <f t="shared" si="259"/>
        <v>0</v>
      </c>
      <c r="AW715" s="1"/>
      <c r="AX715" s="1"/>
      <c r="AY715" s="1"/>
      <c r="AZ715" s="2">
        <f t="shared" si="254"/>
        <v>0</v>
      </c>
      <c r="BA715" s="2">
        <f>SUM(AF715,AH715,-AZ715,-Table110[[#This Row],[Sale Fee]])</f>
        <v>0</v>
      </c>
      <c r="BC715" s="1"/>
      <c r="BD715" s="1"/>
      <c r="BE715" s="1"/>
    </row>
    <row r="716" spans="1:57" x14ac:dyDescent="0.25">
      <c r="A716" s="1"/>
      <c r="B716" s="1"/>
      <c r="E716" s="4"/>
      <c r="F716" s="4"/>
      <c r="Q716" s="1"/>
      <c r="R716" s="1"/>
      <c r="S716" s="1"/>
      <c r="U716" s="1"/>
      <c r="V716" s="1"/>
      <c r="W716" s="1">
        <f t="shared" si="256"/>
        <v>0</v>
      </c>
      <c r="X716" s="1"/>
      <c r="Y716" s="1"/>
      <c r="Z716" s="1">
        <f>Table110[[#This Row],[Quantity2]]*Table110[[#This Row],[U Cost]]</f>
        <v>0</v>
      </c>
      <c r="AB716" s="1"/>
      <c r="AC716" s="1"/>
      <c r="AD716" s="1">
        <f t="shared" si="257"/>
        <v>0</v>
      </c>
      <c r="AE716" s="1"/>
      <c r="AF716" s="1">
        <f>SUM(Table110[[#This Row],[Total 
Paid]:[Shipping 
Charged]])</f>
        <v>0</v>
      </c>
      <c r="AG716" s="1"/>
      <c r="AH716" s="1"/>
      <c r="AI716" s="1">
        <f t="shared" si="258"/>
        <v>0</v>
      </c>
      <c r="AK716" s="1"/>
      <c r="AL716" s="1"/>
      <c r="AM716" s="1"/>
      <c r="AN716" s="1"/>
      <c r="AP716" s="30">
        <f t="shared" si="255"/>
        <v>0</v>
      </c>
      <c r="AQ716" s="1"/>
      <c r="AR716" s="1">
        <f t="shared" ref="AR716:AR779" si="260">AQ716*AP716</f>
        <v>0</v>
      </c>
      <c r="AS716" s="1"/>
      <c r="AT716" s="1"/>
      <c r="AU716" s="2">
        <f t="shared" si="259"/>
        <v>0</v>
      </c>
      <c r="AW716" s="1"/>
      <c r="AX716" s="1"/>
      <c r="AY716" s="1"/>
      <c r="AZ716" s="2">
        <f t="shared" si="254"/>
        <v>0</v>
      </c>
      <c r="BA716" s="2">
        <f>SUM(AF716,AH716,-AZ716,-Table110[[#This Row],[Sale Fee]])</f>
        <v>0</v>
      </c>
      <c r="BC716" s="1"/>
      <c r="BD716" s="1"/>
      <c r="BE716" s="1"/>
    </row>
    <row r="717" spans="1:57" x14ac:dyDescent="0.25">
      <c r="A717" s="1"/>
      <c r="B717" s="1"/>
      <c r="E717" s="4"/>
      <c r="F717" s="4"/>
      <c r="Q717" s="1"/>
      <c r="R717" s="1"/>
      <c r="S717" s="1"/>
      <c r="U717" s="1"/>
      <c r="V717" s="1"/>
      <c r="W717" s="1">
        <f t="shared" si="256"/>
        <v>0</v>
      </c>
      <c r="X717" s="1"/>
      <c r="Y717" s="1"/>
      <c r="Z717" s="1">
        <f>Table110[[#This Row],[Quantity2]]*Table110[[#This Row],[U Cost]]</f>
        <v>0</v>
      </c>
      <c r="AB717" s="1"/>
      <c r="AC717" s="1"/>
      <c r="AD717" s="1">
        <f t="shared" si="257"/>
        <v>0</v>
      </c>
      <c r="AE717" s="1"/>
      <c r="AF717" s="1">
        <f>SUM(Table110[[#This Row],[Total 
Paid]:[Shipping 
Charged]])</f>
        <v>0</v>
      </c>
      <c r="AG717" s="1"/>
      <c r="AH717" s="1"/>
      <c r="AI717" s="1">
        <f t="shared" si="258"/>
        <v>0</v>
      </c>
      <c r="AK717" s="1"/>
      <c r="AL717" s="1"/>
      <c r="AM717" s="1"/>
      <c r="AN717" s="1"/>
      <c r="AP717" s="30">
        <f t="shared" si="255"/>
        <v>0</v>
      </c>
      <c r="AQ717" s="1"/>
      <c r="AR717" s="1">
        <f t="shared" si="260"/>
        <v>0</v>
      </c>
      <c r="AS717" s="1"/>
      <c r="AT717" s="1"/>
      <c r="AU717" s="2">
        <f t="shared" si="259"/>
        <v>0</v>
      </c>
      <c r="AW717" s="1"/>
      <c r="AX717" s="1"/>
      <c r="AY717" s="1"/>
      <c r="AZ717" s="2">
        <f t="shared" si="254"/>
        <v>0</v>
      </c>
      <c r="BA717" s="2">
        <f>SUM(AF717,AH717,-AZ717,-Table110[[#This Row],[Sale Fee]])</f>
        <v>0</v>
      </c>
      <c r="BC717" s="1"/>
      <c r="BD717" s="1"/>
      <c r="BE717" s="1"/>
    </row>
    <row r="718" spans="1:57" x14ac:dyDescent="0.25">
      <c r="A718" s="1"/>
      <c r="B718" s="1"/>
      <c r="E718" s="4"/>
      <c r="F718" s="4"/>
      <c r="Q718" s="1"/>
      <c r="R718" s="1"/>
      <c r="S718" s="1"/>
      <c r="U718" s="1"/>
      <c r="V718" s="1"/>
      <c r="W718" s="1">
        <f t="shared" si="256"/>
        <v>0</v>
      </c>
      <c r="X718" s="1"/>
      <c r="Y718" s="1"/>
      <c r="Z718" s="1">
        <f>Table110[[#This Row],[Quantity2]]*Table110[[#This Row],[U Cost]]</f>
        <v>0</v>
      </c>
      <c r="AB718" s="1"/>
      <c r="AC718" s="1"/>
      <c r="AD718" s="1">
        <f t="shared" si="257"/>
        <v>0</v>
      </c>
      <c r="AE718" s="1"/>
      <c r="AF718" s="1">
        <f>SUM(Table110[[#This Row],[Total 
Paid]:[Shipping 
Charged]])</f>
        <v>0</v>
      </c>
      <c r="AG718" s="1"/>
      <c r="AH718" s="1"/>
      <c r="AI718" s="1">
        <f t="shared" si="258"/>
        <v>0</v>
      </c>
      <c r="AK718" s="1"/>
      <c r="AL718" s="1"/>
      <c r="AM718" s="1"/>
      <c r="AN718" s="1"/>
      <c r="AP718" s="30">
        <f t="shared" si="255"/>
        <v>0</v>
      </c>
      <c r="AQ718" s="1"/>
      <c r="AR718" s="1">
        <f t="shared" si="260"/>
        <v>0</v>
      </c>
      <c r="AS718" s="1"/>
      <c r="AT718" s="1"/>
      <c r="AU718" s="2">
        <f t="shared" si="259"/>
        <v>0</v>
      </c>
      <c r="AW718" s="1"/>
      <c r="AX718" s="1"/>
      <c r="AY718" s="1"/>
      <c r="AZ718" s="2">
        <f t="shared" si="254"/>
        <v>0</v>
      </c>
      <c r="BA718" s="2">
        <f>SUM(AF718,AH718,-AZ718,-Table110[[#This Row],[Sale Fee]])</f>
        <v>0</v>
      </c>
      <c r="BC718" s="1"/>
      <c r="BD718" s="1"/>
      <c r="BE718" s="1"/>
    </row>
    <row r="719" spans="1:57" x14ac:dyDescent="0.25">
      <c r="A719" s="1"/>
      <c r="B719" s="1"/>
      <c r="E719" s="4"/>
      <c r="F719" s="4"/>
      <c r="Q719" s="1"/>
      <c r="R719" s="1"/>
      <c r="S719" s="1"/>
      <c r="U719" s="1"/>
      <c r="V719" s="1"/>
      <c r="W719" s="1">
        <f t="shared" si="256"/>
        <v>0</v>
      </c>
      <c r="X719" s="1"/>
      <c r="Y719" s="1"/>
      <c r="Z719" s="1">
        <f>Table110[[#This Row],[Quantity2]]*Table110[[#This Row],[U Cost]]</f>
        <v>0</v>
      </c>
      <c r="AB719" s="1"/>
      <c r="AC719" s="1"/>
      <c r="AD719" s="1">
        <f t="shared" si="257"/>
        <v>0</v>
      </c>
      <c r="AE719" s="1"/>
      <c r="AF719" s="1">
        <f>SUM(Table110[[#This Row],[Total 
Paid]:[Shipping 
Charged]])</f>
        <v>0</v>
      </c>
      <c r="AG719" s="1"/>
      <c r="AH719" s="1"/>
      <c r="AI719" s="1">
        <f t="shared" si="258"/>
        <v>0</v>
      </c>
      <c r="AK719" s="1"/>
      <c r="AL719" s="1"/>
      <c r="AM719" s="1"/>
      <c r="AN719" s="1"/>
      <c r="AP719" s="30">
        <f t="shared" si="255"/>
        <v>0</v>
      </c>
      <c r="AQ719" s="1"/>
      <c r="AR719" s="1">
        <f t="shared" si="260"/>
        <v>0</v>
      </c>
      <c r="AS719" s="1"/>
      <c r="AT719" s="1"/>
      <c r="AU719" s="2">
        <f t="shared" si="259"/>
        <v>0</v>
      </c>
      <c r="AW719" s="1"/>
      <c r="AX719" s="1"/>
      <c r="AY719" s="1"/>
      <c r="AZ719" s="2">
        <f t="shared" si="254"/>
        <v>0</v>
      </c>
      <c r="BA719" s="2">
        <f>SUM(AF719,AH719,-AZ719,-Table110[[#This Row],[Sale Fee]])</f>
        <v>0</v>
      </c>
      <c r="BC719" s="1"/>
      <c r="BD719" s="1"/>
      <c r="BE719" s="1"/>
    </row>
    <row r="720" spans="1:57" x14ac:dyDescent="0.25">
      <c r="A720" s="1"/>
      <c r="B720" s="1"/>
      <c r="E720" s="4"/>
      <c r="F720" s="4"/>
      <c r="Q720" s="1"/>
      <c r="R720" s="1"/>
      <c r="S720" s="1"/>
      <c r="U720" s="1"/>
      <c r="V720" s="1"/>
      <c r="W720" s="1">
        <f t="shared" si="256"/>
        <v>0</v>
      </c>
      <c r="X720" s="1"/>
      <c r="Y720" s="1"/>
      <c r="Z720" s="1">
        <f>Table110[[#This Row],[Quantity2]]*Table110[[#This Row],[U Cost]]</f>
        <v>0</v>
      </c>
      <c r="AB720" s="1"/>
      <c r="AC720" s="1"/>
      <c r="AD720" s="1">
        <f t="shared" si="257"/>
        <v>0</v>
      </c>
      <c r="AE720" s="1"/>
      <c r="AF720" s="1">
        <f>SUM(Table110[[#This Row],[Total 
Paid]:[Shipping 
Charged]])</f>
        <v>0</v>
      </c>
      <c r="AG720" s="1"/>
      <c r="AH720" s="1"/>
      <c r="AI720" s="1">
        <f t="shared" si="258"/>
        <v>0</v>
      </c>
      <c r="AK720" s="1"/>
      <c r="AL720" s="1"/>
      <c r="AM720" s="1"/>
      <c r="AN720" s="1"/>
      <c r="AP720" s="30">
        <f t="shared" si="255"/>
        <v>0</v>
      </c>
      <c r="AQ720" s="1"/>
      <c r="AR720" s="1">
        <f t="shared" si="260"/>
        <v>0</v>
      </c>
      <c r="AS720" s="1"/>
      <c r="AT720" s="1"/>
      <c r="AU720" s="2">
        <f t="shared" si="259"/>
        <v>0</v>
      </c>
      <c r="AW720" s="1"/>
      <c r="AX720" s="1"/>
      <c r="AY720" s="1"/>
      <c r="AZ720" s="2">
        <f t="shared" si="254"/>
        <v>0</v>
      </c>
      <c r="BA720" s="2">
        <f>SUM(AF720,AH720,-AZ720,-Table110[[#This Row],[Sale Fee]])</f>
        <v>0</v>
      </c>
      <c r="BC720" s="1"/>
      <c r="BD720" s="1"/>
      <c r="BE720" s="1"/>
    </row>
    <row r="721" spans="1:57" x14ac:dyDescent="0.25">
      <c r="A721" s="1"/>
      <c r="B721" s="1"/>
      <c r="E721" s="4"/>
      <c r="F721" s="4"/>
      <c r="Q721" s="1"/>
      <c r="R721" s="1"/>
      <c r="S721" s="1"/>
      <c r="U721" s="1"/>
      <c r="V721" s="1"/>
      <c r="W721" s="1">
        <f t="shared" si="256"/>
        <v>0</v>
      </c>
      <c r="X721" s="1"/>
      <c r="Y721" s="1"/>
      <c r="Z721" s="1">
        <f>Table110[[#This Row],[Quantity2]]*Table110[[#This Row],[U Cost]]</f>
        <v>0</v>
      </c>
      <c r="AB721" s="1"/>
      <c r="AC721" s="1"/>
      <c r="AD721" s="1">
        <f t="shared" si="257"/>
        <v>0</v>
      </c>
      <c r="AE721" s="1"/>
      <c r="AF721" s="1">
        <f>SUM(Table110[[#This Row],[Total 
Paid]:[Shipping 
Charged]])</f>
        <v>0</v>
      </c>
      <c r="AG721" s="1"/>
      <c r="AH721" s="1"/>
      <c r="AI721" s="1">
        <f t="shared" si="258"/>
        <v>0</v>
      </c>
      <c r="AK721" s="1"/>
      <c r="AL721" s="1"/>
      <c r="AM721" s="1"/>
      <c r="AN721" s="1"/>
      <c r="AP721" s="30">
        <f t="shared" si="255"/>
        <v>0</v>
      </c>
      <c r="AQ721" s="1"/>
      <c r="AR721" s="1">
        <f t="shared" si="260"/>
        <v>0</v>
      </c>
      <c r="AS721" s="1"/>
      <c r="AT721" s="1"/>
      <c r="AU721" s="2">
        <f t="shared" si="259"/>
        <v>0</v>
      </c>
      <c r="AW721" s="1"/>
      <c r="AX721" s="1"/>
      <c r="AY721" s="1"/>
      <c r="AZ721" s="2">
        <f t="shared" si="254"/>
        <v>0</v>
      </c>
      <c r="BA721" s="2">
        <f>SUM(AF721,AH721,-AZ721,-Table110[[#This Row],[Sale Fee]])</f>
        <v>0</v>
      </c>
      <c r="BC721" s="1"/>
      <c r="BD721" s="1"/>
      <c r="BE721" s="1"/>
    </row>
    <row r="722" spans="1:57" x14ac:dyDescent="0.25">
      <c r="A722" s="1"/>
      <c r="B722" s="1"/>
      <c r="E722" s="4"/>
      <c r="F722" s="4"/>
      <c r="Q722" s="1"/>
      <c r="R722" s="1"/>
      <c r="S722" s="1"/>
      <c r="U722" s="1"/>
      <c r="V722" s="1"/>
      <c r="W722" s="1">
        <f t="shared" si="256"/>
        <v>0</v>
      </c>
      <c r="X722" s="1"/>
      <c r="Y722" s="1"/>
      <c r="Z722" s="1">
        <f>Table110[[#This Row],[Quantity2]]*Table110[[#This Row],[U Cost]]</f>
        <v>0</v>
      </c>
      <c r="AB722" s="1"/>
      <c r="AC722" s="1"/>
      <c r="AD722" s="1">
        <f t="shared" si="257"/>
        <v>0</v>
      </c>
      <c r="AE722" s="1"/>
      <c r="AF722" s="1">
        <f>SUM(Table110[[#This Row],[Total 
Paid]:[Shipping 
Charged]])</f>
        <v>0</v>
      </c>
      <c r="AG722" s="1"/>
      <c r="AH722" s="1"/>
      <c r="AI722" s="1">
        <f t="shared" si="258"/>
        <v>0</v>
      </c>
      <c r="AK722" s="1"/>
      <c r="AL722" s="1"/>
      <c r="AM722" s="1"/>
      <c r="AN722" s="1"/>
      <c r="AP722" s="30">
        <f t="shared" si="255"/>
        <v>0</v>
      </c>
      <c r="AQ722" s="1"/>
      <c r="AR722" s="1">
        <f t="shared" si="260"/>
        <v>0</v>
      </c>
      <c r="AS722" s="1"/>
      <c r="AT722" s="1"/>
      <c r="AU722" s="2">
        <f t="shared" si="259"/>
        <v>0</v>
      </c>
      <c r="AW722" s="1"/>
      <c r="AX722" s="1"/>
      <c r="AY722" s="1"/>
      <c r="AZ722" s="2">
        <f t="shared" si="254"/>
        <v>0</v>
      </c>
      <c r="BA722" s="2">
        <f>SUM(AF722,AH722,-AZ722,-Table110[[#This Row],[Sale Fee]])</f>
        <v>0</v>
      </c>
      <c r="BC722" s="1"/>
      <c r="BD722" s="1"/>
      <c r="BE722" s="1"/>
    </row>
    <row r="723" spans="1:57" x14ac:dyDescent="0.25">
      <c r="A723" s="1"/>
      <c r="B723" s="1"/>
      <c r="E723" s="4"/>
      <c r="F723" s="4"/>
      <c r="Q723" s="1"/>
      <c r="R723" s="1"/>
      <c r="S723" s="1"/>
      <c r="U723" s="1"/>
      <c r="V723" s="1"/>
      <c r="W723" s="1">
        <f t="shared" si="256"/>
        <v>0</v>
      </c>
      <c r="X723" s="1"/>
      <c r="Y723" s="1"/>
      <c r="Z723" s="1">
        <f>Table110[[#This Row],[Quantity2]]*Table110[[#This Row],[U Cost]]</f>
        <v>0</v>
      </c>
      <c r="AB723" s="1"/>
      <c r="AC723" s="1"/>
      <c r="AD723" s="1">
        <f t="shared" si="257"/>
        <v>0</v>
      </c>
      <c r="AE723" s="1"/>
      <c r="AF723" s="1">
        <f>SUM(Table110[[#This Row],[Total 
Paid]:[Shipping 
Charged]])</f>
        <v>0</v>
      </c>
      <c r="AG723" s="1"/>
      <c r="AH723" s="1"/>
      <c r="AI723" s="1">
        <f t="shared" si="258"/>
        <v>0</v>
      </c>
      <c r="AK723" s="1"/>
      <c r="AL723" s="1"/>
      <c r="AM723" s="1"/>
      <c r="AN723" s="1"/>
      <c r="AP723" s="30">
        <f t="shared" si="255"/>
        <v>0</v>
      </c>
      <c r="AQ723" s="1"/>
      <c r="AR723" s="1">
        <f t="shared" si="260"/>
        <v>0</v>
      </c>
      <c r="AS723" s="1"/>
      <c r="AT723" s="1"/>
      <c r="AU723" s="2">
        <f t="shared" si="259"/>
        <v>0</v>
      </c>
      <c r="AW723" s="1"/>
      <c r="AX723" s="1"/>
      <c r="AY723" s="1"/>
      <c r="AZ723" s="2">
        <f t="shared" si="254"/>
        <v>0</v>
      </c>
      <c r="BA723" s="2">
        <f>SUM(AF723,AH723,-AZ723,-Table110[[#This Row],[Sale Fee]])</f>
        <v>0</v>
      </c>
      <c r="BC723" s="1"/>
      <c r="BD723" s="1"/>
      <c r="BE723" s="1"/>
    </row>
    <row r="724" spans="1:57" x14ac:dyDescent="0.25">
      <c r="A724" s="1"/>
      <c r="B724" s="1"/>
      <c r="E724" s="4"/>
      <c r="F724" s="4"/>
      <c r="Q724" s="1"/>
      <c r="R724" s="1"/>
      <c r="S724" s="1"/>
      <c r="U724" s="1"/>
      <c r="V724" s="1"/>
      <c r="W724" s="1">
        <f t="shared" si="256"/>
        <v>0</v>
      </c>
      <c r="X724" s="1"/>
      <c r="Y724" s="1"/>
      <c r="Z724" s="1">
        <f>Table110[[#This Row],[Quantity2]]*Table110[[#This Row],[U Cost]]</f>
        <v>0</v>
      </c>
      <c r="AB724" s="1"/>
      <c r="AC724" s="1"/>
      <c r="AD724" s="1">
        <f t="shared" si="257"/>
        <v>0</v>
      </c>
      <c r="AE724" s="1"/>
      <c r="AF724" s="1">
        <f>SUM(Table110[[#This Row],[Total 
Paid]:[Shipping 
Charged]])</f>
        <v>0</v>
      </c>
      <c r="AG724" s="1"/>
      <c r="AH724" s="1"/>
      <c r="AI724" s="1">
        <f t="shared" si="258"/>
        <v>0</v>
      </c>
      <c r="AK724" s="1"/>
      <c r="AL724" s="1"/>
      <c r="AM724" s="1"/>
      <c r="AN724" s="1"/>
      <c r="AP724" s="30">
        <f t="shared" si="255"/>
        <v>0</v>
      </c>
      <c r="AQ724" s="1"/>
      <c r="AR724" s="1">
        <f t="shared" si="260"/>
        <v>0</v>
      </c>
      <c r="AS724" s="1"/>
      <c r="AT724" s="1"/>
      <c r="AU724" s="2">
        <f t="shared" si="259"/>
        <v>0</v>
      </c>
      <c r="AW724" s="1"/>
      <c r="AX724" s="1"/>
      <c r="AY724" s="1"/>
      <c r="AZ724" s="2">
        <f t="shared" si="254"/>
        <v>0</v>
      </c>
      <c r="BA724" s="2">
        <f>SUM(AF724,AH724,-AZ724,-Table110[[#This Row],[Sale Fee]])</f>
        <v>0</v>
      </c>
      <c r="BC724" s="1"/>
      <c r="BD724" s="1"/>
      <c r="BE724" s="1"/>
    </row>
    <row r="725" spans="1:57" x14ac:dyDescent="0.25">
      <c r="A725" s="1"/>
      <c r="B725" s="1"/>
      <c r="E725" s="4"/>
      <c r="F725" s="4"/>
      <c r="Q725" s="1"/>
      <c r="R725" s="1"/>
      <c r="S725" s="1"/>
      <c r="U725" s="1"/>
      <c r="V725" s="1"/>
      <c r="W725" s="1">
        <f t="shared" si="256"/>
        <v>0</v>
      </c>
      <c r="X725" s="1"/>
      <c r="Y725" s="1"/>
      <c r="Z725" s="1">
        <f>Table110[[#This Row],[Quantity2]]*Table110[[#This Row],[U Cost]]</f>
        <v>0</v>
      </c>
      <c r="AB725" s="1"/>
      <c r="AC725" s="1"/>
      <c r="AD725" s="1">
        <f t="shared" si="257"/>
        <v>0</v>
      </c>
      <c r="AE725" s="1"/>
      <c r="AF725" s="1">
        <f>SUM(Table110[[#This Row],[Total 
Paid]:[Shipping 
Charged]])</f>
        <v>0</v>
      </c>
      <c r="AG725" s="1"/>
      <c r="AH725" s="1"/>
      <c r="AI725" s="1">
        <f t="shared" si="258"/>
        <v>0</v>
      </c>
      <c r="AK725" s="1"/>
      <c r="AL725" s="1"/>
      <c r="AM725" s="1"/>
      <c r="AN725" s="1"/>
      <c r="AP725" s="30">
        <f t="shared" si="255"/>
        <v>0</v>
      </c>
      <c r="AQ725" s="1"/>
      <c r="AR725" s="1">
        <f t="shared" si="260"/>
        <v>0</v>
      </c>
      <c r="AS725" s="1"/>
      <c r="AT725" s="1"/>
      <c r="AU725" s="2">
        <f t="shared" si="259"/>
        <v>0</v>
      </c>
      <c r="AW725" s="1"/>
      <c r="AX725" s="1"/>
      <c r="AY725" s="1"/>
      <c r="AZ725" s="2">
        <f t="shared" si="254"/>
        <v>0</v>
      </c>
      <c r="BA725" s="2">
        <f>SUM(AF725,AH725,-AZ725,-Table110[[#This Row],[Sale Fee]])</f>
        <v>0</v>
      </c>
      <c r="BC725" s="1"/>
      <c r="BD725" s="1"/>
      <c r="BE725" s="1"/>
    </row>
    <row r="726" spans="1:57" x14ac:dyDescent="0.25">
      <c r="A726" s="1"/>
      <c r="B726" s="1"/>
      <c r="E726" s="4"/>
      <c r="F726" s="4"/>
      <c r="Q726" s="1"/>
      <c r="R726" s="1"/>
      <c r="S726" s="1"/>
      <c r="U726" s="1"/>
      <c r="V726" s="1"/>
      <c r="W726" s="1">
        <f t="shared" si="256"/>
        <v>0</v>
      </c>
      <c r="X726" s="1"/>
      <c r="Y726" s="1"/>
      <c r="Z726" s="1">
        <f>Table110[[#This Row],[Quantity2]]*Table110[[#This Row],[U Cost]]</f>
        <v>0</v>
      </c>
      <c r="AB726" s="1"/>
      <c r="AC726" s="1"/>
      <c r="AD726" s="1">
        <f t="shared" si="257"/>
        <v>0</v>
      </c>
      <c r="AE726" s="1"/>
      <c r="AF726" s="1">
        <f>SUM(Table110[[#This Row],[Total 
Paid]:[Shipping 
Charged]])</f>
        <v>0</v>
      </c>
      <c r="AG726" s="1"/>
      <c r="AH726" s="1"/>
      <c r="AI726" s="1">
        <f t="shared" si="258"/>
        <v>0</v>
      </c>
      <c r="AK726" s="1"/>
      <c r="AL726" s="1"/>
      <c r="AM726" s="1"/>
      <c r="AN726" s="1"/>
      <c r="AP726" s="30">
        <f t="shared" si="255"/>
        <v>0</v>
      </c>
      <c r="AQ726" s="1"/>
      <c r="AR726" s="1">
        <f t="shared" si="260"/>
        <v>0</v>
      </c>
      <c r="AS726" s="1"/>
      <c r="AT726" s="1"/>
      <c r="AU726" s="2">
        <f t="shared" si="259"/>
        <v>0</v>
      </c>
      <c r="AW726" s="1"/>
      <c r="AX726" s="1"/>
      <c r="AY726" s="1"/>
      <c r="AZ726" s="2">
        <f t="shared" si="254"/>
        <v>0</v>
      </c>
      <c r="BA726" s="2">
        <f>SUM(AF726,AH726,-AZ726,-Table110[[#This Row],[Sale Fee]])</f>
        <v>0</v>
      </c>
      <c r="BC726" s="1"/>
      <c r="BD726" s="1"/>
      <c r="BE726" s="1"/>
    </row>
    <row r="727" spans="1:57" x14ac:dyDescent="0.25">
      <c r="A727" s="1"/>
      <c r="B727" s="1"/>
      <c r="E727" s="4"/>
      <c r="F727" s="4"/>
      <c r="Q727" s="1"/>
      <c r="R727" s="1"/>
      <c r="S727" s="1"/>
      <c r="U727" s="1"/>
      <c r="V727" s="1"/>
      <c r="W727" s="1">
        <f t="shared" si="256"/>
        <v>0</v>
      </c>
      <c r="X727" s="1"/>
      <c r="Y727" s="1"/>
      <c r="Z727" s="1">
        <f>Table110[[#This Row],[Quantity2]]*Table110[[#This Row],[U Cost]]</f>
        <v>0</v>
      </c>
      <c r="AB727" s="1"/>
      <c r="AC727" s="1"/>
      <c r="AD727" s="1">
        <f t="shared" si="257"/>
        <v>0</v>
      </c>
      <c r="AE727" s="1"/>
      <c r="AF727" s="1">
        <f>SUM(Table110[[#This Row],[Total 
Paid]:[Shipping 
Charged]])</f>
        <v>0</v>
      </c>
      <c r="AG727" s="1"/>
      <c r="AH727" s="1"/>
      <c r="AI727" s="1">
        <f t="shared" si="258"/>
        <v>0</v>
      </c>
      <c r="AK727" s="1"/>
      <c r="AL727" s="1"/>
      <c r="AM727" s="1"/>
      <c r="AN727" s="1"/>
      <c r="AP727" s="30">
        <f t="shared" si="255"/>
        <v>0</v>
      </c>
      <c r="AQ727" s="1"/>
      <c r="AR727" s="1">
        <f t="shared" si="260"/>
        <v>0</v>
      </c>
      <c r="AS727" s="1"/>
      <c r="AT727" s="1"/>
      <c r="AU727" s="2">
        <f t="shared" si="259"/>
        <v>0</v>
      </c>
      <c r="AW727" s="1"/>
      <c r="AX727" s="1"/>
      <c r="AY727" s="1"/>
      <c r="AZ727" s="2">
        <f t="shared" si="254"/>
        <v>0</v>
      </c>
      <c r="BA727" s="2">
        <f>SUM(AF727,AH727,-AZ727,-Table110[[#This Row],[Sale Fee]])</f>
        <v>0</v>
      </c>
      <c r="BC727" s="1"/>
      <c r="BD727" s="1"/>
      <c r="BE727" s="1"/>
    </row>
    <row r="728" spans="1:57" x14ac:dyDescent="0.25">
      <c r="A728" s="1"/>
      <c r="B728" s="1"/>
      <c r="E728" s="4"/>
      <c r="F728" s="4"/>
      <c r="Q728" s="1"/>
      <c r="R728" s="1"/>
      <c r="S728" s="1"/>
      <c r="U728" s="1"/>
      <c r="V728" s="1"/>
      <c r="W728" s="1">
        <f t="shared" si="256"/>
        <v>0</v>
      </c>
      <c r="X728" s="1"/>
      <c r="Y728" s="1"/>
      <c r="Z728" s="1">
        <f>Table110[[#This Row],[Quantity2]]*Table110[[#This Row],[U Cost]]</f>
        <v>0</v>
      </c>
      <c r="AB728" s="1"/>
      <c r="AC728" s="1"/>
      <c r="AD728" s="1">
        <f t="shared" si="257"/>
        <v>0</v>
      </c>
      <c r="AE728" s="1"/>
      <c r="AF728" s="1">
        <f>SUM(Table110[[#This Row],[Total 
Paid]:[Shipping 
Charged]])</f>
        <v>0</v>
      </c>
      <c r="AG728" s="1"/>
      <c r="AH728" s="1"/>
      <c r="AI728" s="1">
        <f t="shared" si="258"/>
        <v>0</v>
      </c>
      <c r="AK728" s="1"/>
      <c r="AL728" s="1"/>
      <c r="AM728" s="1"/>
      <c r="AN728" s="1"/>
      <c r="AP728" s="30">
        <f t="shared" si="255"/>
        <v>0</v>
      </c>
      <c r="AQ728" s="1"/>
      <c r="AR728" s="1">
        <f t="shared" si="260"/>
        <v>0</v>
      </c>
      <c r="AS728" s="1"/>
      <c r="AT728" s="1"/>
      <c r="AU728" s="2">
        <f t="shared" si="259"/>
        <v>0</v>
      </c>
      <c r="AW728" s="1"/>
      <c r="AX728" s="1"/>
      <c r="AY728" s="1"/>
      <c r="AZ728" s="2">
        <f t="shared" si="254"/>
        <v>0</v>
      </c>
      <c r="BA728" s="2">
        <f>SUM(AF728,AH728,-AZ728,-Table110[[#This Row],[Sale Fee]])</f>
        <v>0</v>
      </c>
      <c r="BC728" s="1"/>
      <c r="BD728" s="1"/>
      <c r="BE728" s="1"/>
    </row>
    <row r="729" spans="1:57" x14ac:dyDescent="0.25">
      <c r="A729" s="1"/>
      <c r="B729" s="1"/>
      <c r="E729" s="4"/>
      <c r="F729" s="4"/>
      <c r="Q729" s="1"/>
      <c r="R729" s="1"/>
      <c r="S729" s="1"/>
      <c r="U729" s="1"/>
      <c r="V729" s="1"/>
      <c r="W729" s="1">
        <f t="shared" si="256"/>
        <v>0</v>
      </c>
      <c r="X729" s="1"/>
      <c r="Y729" s="1"/>
      <c r="Z729" s="1">
        <f>Table110[[#This Row],[Quantity2]]*Table110[[#This Row],[U Cost]]</f>
        <v>0</v>
      </c>
      <c r="AB729" s="1"/>
      <c r="AC729" s="1"/>
      <c r="AD729" s="1">
        <f t="shared" si="257"/>
        <v>0</v>
      </c>
      <c r="AE729" s="1"/>
      <c r="AF729" s="1">
        <f>SUM(Table110[[#This Row],[Total 
Paid]:[Shipping 
Charged]])</f>
        <v>0</v>
      </c>
      <c r="AG729" s="1"/>
      <c r="AH729" s="1"/>
      <c r="AI729" s="1">
        <f t="shared" si="258"/>
        <v>0</v>
      </c>
      <c r="AK729" s="1"/>
      <c r="AL729" s="1"/>
      <c r="AM729" s="1"/>
      <c r="AN729" s="1"/>
      <c r="AP729" s="30">
        <f t="shared" si="255"/>
        <v>0</v>
      </c>
      <c r="AQ729" s="1"/>
      <c r="AR729" s="1">
        <f t="shared" si="260"/>
        <v>0</v>
      </c>
      <c r="AS729" s="1"/>
      <c r="AT729" s="1"/>
      <c r="AU729" s="2">
        <f t="shared" si="259"/>
        <v>0</v>
      </c>
      <c r="AW729" s="1"/>
      <c r="AX729" s="1"/>
      <c r="AY729" s="1"/>
      <c r="AZ729" s="2">
        <f t="shared" si="254"/>
        <v>0</v>
      </c>
      <c r="BA729" s="2">
        <f>SUM(AF729,AH729,-AZ729,-Table110[[#This Row],[Sale Fee]])</f>
        <v>0</v>
      </c>
      <c r="BC729" s="1"/>
      <c r="BD729" s="1"/>
      <c r="BE729" s="1"/>
    </row>
    <row r="730" spans="1:57" x14ac:dyDescent="0.25">
      <c r="A730" s="1"/>
      <c r="B730" s="1"/>
      <c r="E730" s="4"/>
      <c r="F730" s="4"/>
      <c r="Q730" s="1"/>
      <c r="R730" s="1"/>
      <c r="S730" s="1"/>
      <c r="U730" s="1"/>
      <c r="V730" s="1"/>
      <c r="W730" s="1">
        <f t="shared" si="256"/>
        <v>0</v>
      </c>
      <c r="X730" s="1"/>
      <c r="Y730" s="1"/>
      <c r="Z730" s="1">
        <f>Table110[[#This Row],[Quantity2]]*Table110[[#This Row],[U Cost]]</f>
        <v>0</v>
      </c>
      <c r="AB730" s="1"/>
      <c r="AC730" s="1"/>
      <c r="AD730" s="1">
        <f t="shared" si="257"/>
        <v>0</v>
      </c>
      <c r="AE730" s="1"/>
      <c r="AF730" s="1">
        <f>SUM(Table110[[#This Row],[Total 
Paid]:[Shipping 
Charged]])</f>
        <v>0</v>
      </c>
      <c r="AG730" s="1"/>
      <c r="AH730" s="1"/>
      <c r="AI730" s="1">
        <f t="shared" si="258"/>
        <v>0</v>
      </c>
      <c r="AK730" s="1"/>
      <c r="AL730" s="1"/>
      <c r="AM730" s="1"/>
      <c r="AN730" s="1"/>
      <c r="AP730" s="30">
        <f t="shared" si="255"/>
        <v>0</v>
      </c>
      <c r="AQ730" s="1"/>
      <c r="AR730" s="1">
        <f t="shared" si="260"/>
        <v>0</v>
      </c>
      <c r="AS730" s="1"/>
      <c r="AT730" s="1"/>
      <c r="AU730" s="2">
        <f t="shared" si="259"/>
        <v>0</v>
      </c>
      <c r="AW730" s="1"/>
      <c r="AX730" s="1"/>
      <c r="AY730" s="1"/>
      <c r="AZ730" s="2">
        <f t="shared" si="254"/>
        <v>0</v>
      </c>
      <c r="BA730" s="2">
        <f>SUM(AF730,AH730,-AZ730,-Table110[[#This Row],[Sale Fee]])</f>
        <v>0</v>
      </c>
      <c r="BC730" s="1"/>
      <c r="BD730" s="1"/>
      <c r="BE730" s="1"/>
    </row>
    <row r="731" spans="1:57" x14ac:dyDescent="0.25">
      <c r="A731" s="1"/>
      <c r="B731" s="1"/>
      <c r="E731" s="4"/>
      <c r="F731" s="4"/>
      <c r="Q731" s="1"/>
      <c r="R731" s="1"/>
      <c r="S731" s="1"/>
      <c r="U731" s="1"/>
      <c r="V731" s="1"/>
      <c r="W731" s="1">
        <f t="shared" si="256"/>
        <v>0</v>
      </c>
      <c r="X731" s="1"/>
      <c r="Y731" s="1"/>
      <c r="Z731" s="1">
        <f>Table110[[#This Row],[Quantity2]]*Table110[[#This Row],[U Cost]]</f>
        <v>0</v>
      </c>
      <c r="AB731" s="1"/>
      <c r="AC731" s="1"/>
      <c r="AD731" s="1">
        <f t="shared" si="257"/>
        <v>0</v>
      </c>
      <c r="AE731" s="1"/>
      <c r="AF731" s="1">
        <f>SUM(Table110[[#This Row],[Total 
Paid]:[Shipping 
Charged]])</f>
        <v>0</v>
      </c>
      <c r="AG731" s="1"/>
      <c r="AH731" s="1"/>
      <c r="AI731" s="1">
        <f t="shared" si="258"/>
        <v>0</v>
      </c>
      <c r="AK731" s="1"/>
      <c r="AL731" s="1"/>
      <c r="AM731" s="1"/>
      <c r="AN731" s="1"/>
      <c r="AP731" s="30">
        <f t="shared" si="255"/>
        <v>0</v>
      </c>
      <c r="AQ731" s="1"/>
      <c r="AR731" s="1">
        <f t="shared" si="260"/>
        <v>0</v>
      </c>
      <c r="AS731" s="1"/>
      <c r="AT731" s="1"/>
      <c r="AU731" s="2">
        <f t="shared" si="259"/>
        <v>0</v>
      </c>
      <c r="AW731" s="1"/>
      <c r="AX731" s="1"/>
      <c r="AY731" s="1"/>
      <c r="AZ731" s="2">
        <f t="shared" si="254"/>
        <v>0</v>
      </c>
      <c r="BA731" s="2">
        <f>SUM(AF731,AH731,-AZ731,-Table110[[#This Row],[Sale Fee]])</f>
        <v>0</v>
      </c>
      <c r="BC731" s="1"/>
      <c r="BD731" s="1"/>
      <c r="BE731" s="1"/>
    </row>
    <row r="732" spans="1:57" x14ac:dyDescent="0.25">
      <c r="A732" s="1"/>
      <c r="B732" s="1"/>
      <c r="E732" s="4"/>
      <c r="F732" s="4"/>
      <c r="Q732" s="1"/>
      <c r="R732" s="1"/>
      <c r="S732" s="1"/>
      <c r="U732" s="1"/>
      <c r="V732" s="1"/>
      <c r="W732" s="1">
        <f t="shared" si="256"/>
        <v>0</v>
      </c>
      <c r="X732" s="1"/>
      <c r="Y732" s="1"/>
      <c r="Z732" s="1">
        <f>Table110[[#This Row],[Quantity2]]*Table110[[#This Row],[U Cost]]</f>
        <v>0</v>
      </c>
      <c r="AB732" s="1"/>
      <c r="AC732" s="1"/>
      <c r="AD732" s="1">
        <f t="shared" si="257"/>
        <v>0</v>
      </c>
      <c r="AE732" s="1"/>
      <c r="AF732" s="1">
        <f>SUM(Table110[[#This Row],[Total 
Paid]:[Shipping 
Charged]])</f>
        <v>0</v>
      </c>
      <c r="AG732" s="1"/>
      <c r="AH732" s="1"/>
      <c r="AI732" s="1">
        <f t="shared" si="258"/>
        <v>0</v>
      </c>
      <c r="AK732" s="1"/>
      <c r="AL732" s="1"/>
      <c r="AM732" s="1"/>
      <c r="AN732" s="1"/>
      <c r="AP732" s="30">
        <f t="shared" si="255"/>
        <v>0</v>
      </c>
      <c r="AQ732" s="1"/>
      <c r="AR732" s="1">
        <f t="shared" si="260"/>
        <v>0</v>
      </c>
      <c r="AS732" s="1"/>
      <c r="AT732" s="1"/>
      <c r="AU732" s="2">
        <f t="shared" si="259"/>
        <v>0</v>
      </c>
      <c r="AW732" s="1"/>
      <c r="AX732" s="1"/>
      <c r="AY732" s="1"/>
      <c r="AZ732" s="2">
        <f t="shared" si="254"/>
        <v>0</v>
      </c>
      <c r="BA732" s="2">
        <f>SUM(AF732,AH732,-AZ732,-Table110[[#This Row],[Sale Fee]])</f>
        <v>0</v>
      </c>
      <c r="BC732" s="1"/>
      <c r="BD732" s="1"/>
      <c r="BE732" s="1"/>
    </row>
    <row r="733" spans="1:57" x14ac:dyDescent="0.25">
      <c r="A733" s="1"/>
      <c r="B733" s="1"/>
      <c r="E733" s="4"/>
      <c r="F733" s="4"/>
      <c r="Q733" s="1"/>
      <c r="R733" s="1"/>
      <c r="S733" s="1"/>
      <c r="U733" s="1"/>
      <c r="V733" s="1"/>
      <c r="W733" s="1">
        <f t="shared" si="256"/>
        <v>0</v>
      </c>
      <c r="X733" s="1"/>
      <c r="Y733" s="1"/>
      <c r="Z733" s="1">
        <f>Table110[[#This Row],[Quantity2]]*Table110[[#This Row],[U Cost]]</f>
        <v>0</v>
      </c>
      <c r="AB733" s="1"/>
      <c r="AC733" s="1"/>
      <c r="AD733" s="1">
        <f t="shared" si="257"/>
        <v>0</v>
      </c>
      <c r="AE733" s="1"/>
      <c r="AF733" s="1">
        <f>SUM(Table110[[#This Row],[Total 
Paid]:[Shipping 
Charged]])</f>
        <v>0</v>
      </c>
      <c r="AG733" s="1"/>
      <c r="AH733" s="1"/>
      <c r="AI733" s="1">
        <f t="shared" si="258"/>
        <v>0</v>
      </c>
      <c r="AK733" s="1"/>
      <c r="AL733" s="1"/>
      <c r="AM733" s="1"/>
      <c r="AN733" s="1"/>
      <c r="AP733" s="30">
        <f t="shared" si="255"/>
        <v>0</v>
      </c>
      <c r="AQ733" s="1"/>
      <c r="AR733" s="1">
        <f t="shared" si="260"/>
        <v>0</v>
      </c>
      <c r="AS733" s="1"/>
      <c r="AT733" s="1"/>
      <c r="AU733" s="2">
        <f t="shared" si="259"/>
        <v>0</v>
      </c>
      <c r="AW733" s="1"/>
      <c r="AX733" s="1"/>
      <c r="AY733" s="1"/>
      <c r="AZ733" s="2">
        <f t="shared" si="254"/>
        <v>0</v>
      </c>
      <c r="BA733" s="2">
        <f>SUM(AF733,AH733,-AZ733,-Table110[[#This Row],[Sale Fee]])</f>
        <v>0</v>
      </c>
      <c r="BC733" s="1"/>
      <c r="BD733" s="1"/>
      <c r="BE733" s="1"/>
    </row>
    <row r="734" spans="1:57" x14ac:dyDescent="0.25">
      <c r="A734" s="1"/>
      <c r="B734" s="1"/>
      <c r="E734" s="4"/>
      <c r="F734" s="4"/>
      <c r="Q734" s="1"/>
      <c r="R734" s="1"/>
      <c r="S734" s="1"/>
      <c r="U734" s="1"/>
      <c r="V734" s="1"/>
      <c r="W734" s="1">
        <f t="shared" si="256"/>
        <v>0</v>
      </c>
      <c r="X734" s="1"/>
      <c r="Y734" s="1"/>
      <c r="Z734" s="1">
        <f>Table110[[#This Row],[Quantity2]]*Table110[[#This Row],[U Cost]]</f>
        <v>0</v>
      </c>
      <c r="AB734" s="1"/>
      <c r="AC734" s="1"/>
      <c r="AD734" s="1">
        <f t="shared" si="257"/>
        <v>0</v>
      </c>
      <c r="AE734" s="1"/>
      <c r="AF734" s="1">
        <f>SUM(Table110[[#This Row],[Total 
Paid]:[Shipping 
Charged]])</f>
        <v>0</v>
      </c>
      <c r="AG734" s="1"/>
      <c r="AH734" s="1"/>
      <c r="AI734" s="1">
        <f t="shared" si="258"/>
        <v>0</v>
      </c>
      <c r="AK734" s="1"/>
      <c r="AL734" s="1"/>
      <c r="AM734" s="1"/>
      <c r="AN734" s="1"/>
      <c r="AP734" s="30">
        <f t="shared" si="255"/>
        <v>0</v>
      </c>
      <c r="AQ734" s="1"/>
      <c r="AR734" s="1">
        <f t="shared" si="260"/>
        <v>0</v>
      </c>
      <c r="AS734" s="1"/>
      <c r="AT734" s="1"/>
      <c r="AU734" s="2">
        <f t="shared" si="259"/>
        <v>0</v>
      </c>
      <c r="AW734" s="1"/>
      <c r="AX734" s="1"/>
      <c r="AY734" s="1"/>
      <c r="AZ734" s="2">
        <f t="shared" si="254"/>
        <v>0</v>
      </c>
      <c r="BA734" s="2">
        <f>SUM(AF734,AH734,-AZ734,-Table110[[#This Row],[Sale Fee]])</f>
        <v>0</v>
      </c>
      <c r="BC734" s="1"/>
      <c r="BD734" s="1"/>
      <c r="BE734" s="1"/>
    </row>
    <row r="735" spans="1:57" x14ac:dyDescent="0.25">
      <c r="A735" s="1"/>
      <c r="B735" s="1"/>
      <c r="E735" s="4"/>
      <c r="F735" s="4"/>
      <c r="Q735" s="1"/>
      <c r="R735" s="1"/>
      <c r="S735" s="1"/>
      <c r="U735" s="1"/>
      <c r="V735" s="1"/>
      <c r="W735" s="1">
        <f t="shared" si="256"/>
        <v>0</v>
      </c>
      <c r="X735" s="1"/>
      <c r="Y735" s="1"/>
      <c r="Z735" s="1">
        <f>Table110[[#This Row],[Quantity2]]*Table110[[#This Row],[U Cost]]</f>
        <v>0</v>
      </c>
      <c r="AB735" s="1"/>
      <c r="AC735" s="1"/>
      <c r="AD735" s="1">
        <f t="shared" si="257"/>
        <v>0</v>
      </c>
      <c r="AE735" s="1"/>
      <c r="AF735" s="1">
        <f>SUM(Table110[[#This Row],[Total 
Paid]:[Shipping 
Charged]])</f>
        <v>0</v>
      </c>
      <c r="AG735" s="1"/>
      <c r="AH735" s="1"/>
      <c r="AI735" s="1">
        <f t="shared" si="258"/>
        <v>0</v>
      </c>
      <c r="AK735" s="1"/>
      <c r="AL735" s="1"/>
      <c r="AM735" s="1"/>
      <c r="AN735" s="1"/>
      <c r="AP735" s="30">
        <f t="shared" si="255"/>
        <v>0</v>
      </c>
      <c r="AQ735" s="1"/>
      <c r="AR735" s="1">
        <f t="shared" si="260"/>
        <v>0</v>
      </c>
      <c r="AS735" s="1"/>
      <c r="AT735" s="1"/>
      <c r="AU735" s="2">
        <f t="shared" si="259"/>
        <v>0</v>
      </c>
      <c r="AW735" s="1"/>
      <c r="AX735" s="1"/>
      <c r="AY735" s="1"/>
      <c r="AZ735" s="2">
        <f t="shared" si="254"/>
        <v>0</v>
      </c>
      <c r="BA735" s="2">
        <f>SUM(AF735,AH735,-AZ735,-Table110[[#This Row],[Sale Fee]])</f>
        <v>0</v>
      </c>
      <c r="BC735" s="1"/>
      <c r="BD735" s="1"/>
      <c r="BE735" s="1"/>
    </row>
    <row r="736" spans="1:57" x14ac:dyDescent="0.25">
      <c r="A736" s="1"/>
      <c r="B736" s="1"/>
      <c r="E736" s="4"/>
      <c r="F736" s="4"/>
      <c r="Q736" s="1"/>
      <c r="R736" s="1"/>
      <c r="S736" s="1"/>
      <c r="U736" s="1"/>
      <c r="V736" s="1"/>
      <c r="W736" s="1">
        <f t="shared" si="256"/>
        <v>0</v>
      </c>
      <c r="X736" s="1"/>
      <c r="Y736" s="1"/>
      <c r="Z736" s="1">
        <f>Table110[[#This Row],[Quantity2]]*Table110[[#This Row],[U Cost]]</f>
        <v>0</v>
      </c>
      <c r="AB736" s="1"/>
      <c r="AC736" s="1"/>
      <c r="AD736" s="1">
        <f t="shared" si="257"/>
        <v>0</v>
      </c>
      <c r="AE736" s="1"/>
      <c r="AF736" s="1">
        <f>SUM(Table110[[#This Row],[Total 
Paid]:[Shipping 
Charged]])</f>
        <v>0</v>
      </c>
      <c r="AG736" s="1"/>
      <c r="AH736" s="1"/>
      <c r="AI736" s="1">
        <f t="shared" si="258"/>
        <v>0</v>
      </c>
      <c r="AK736" s="1"/>
      <c r="AL736" s="1"/>
      <c r="AM736" s="1"/>
      <c r="AN736" s="1"/>
      <c r="AP736" s="30">
        <f t="shared" si="255"/>
        <v>0</v>
      </c>
      <c r="AQ736" s="1"/>
      <c r="AR736" s="1">
        <f t="shared" si="260"/>
        <v>0</v>
      </c>
      <c r="AS736" s="1"/>
      <c r="AT736" s="1"/>
      <c r="AU736" s="2">
        <f t="shared" si="259"/>
        <v>0</v>
      </c>
      <c r="AW736" s="1"/>
      <c r="AX736" s="1"/>
      <c r="AY736" s="1"/>
      <c r="AZ736" s="2">
        <f t="shared" si="254"/>
        <v>0</v>
      </c>
      <c r="BA736" s="2">
        <f>SUM(AF736,AH736,-AZ736,-Table110[[#This Row],[Sale Fee]])</f>
        <v>0</v>
      </c>
      <c r="BC736" s="1"/>
      <c r="BD736" s="1"/>
      <c r="BE736" s="1"/>
    </row>
    <row r="737" spans="1:57" x14ac:dyDescent="0.25">
      <c r="A737" s="1"/>
      <c r="B737" s="1"/>
      <c r="E737" s="4"/>
      <c r="F737" s="4"/>
      <c r="Q737" s="1"/>
      <c r="R737" s="1"/>
      <c r="S737" s="1"/>
      <c r="U737" s="1"/>
      <c r="V737" s="1"/>
      <c r="W737" s="1">
        <f t="shared" si="256"/>
        <v>0</v>
      </c>
      <c r="X737" s="1"/>
      <c r="Y737" s="1"/>
      <c r="Z737" s="1">
        <f>Table110[[#This Row],[Quantity2]]*Table110[[#This Row],[U Cost]]</f>
        <v>0</v>
      </c>
      <c r="AB737" s="1"/>
      <c r="AC737" s="1"/>
      <c r="AD737" s="1">
        <f t="shared" si="257"/>
        <v>0</v>
      </c>
      <c r="AE737" s="1"/>
      <c r="AF737" s="1">
        <f>SUM(Table110[[#This Row],[Total 
Paid]:[Shipping 
Charged]])</f>
        <v>0</v>
      </c>
      <c r="AG737" s="1"/>
      <c r="AH737" s="1"/>
      <c r="AI737" s="1">
        <f t="shared" si="258"/>
        <v>0</v>
      </c>
      <c r="AK737" s="1"/>
      <c r="AL737" s="1"/>
      <c r="AM737" s="1"/>
      <c r="AN737" s="1"/>
      <c r="AP737" s="30">
        <f t="shared" si="255"/>
        <v>0</v>
      </c>
      <c r="AQ737" s="1"/>
      <c r="AR737" s="1">
        <f t="shared" si="260"/>
        <v>0</v>
      </c>
      <c r="AS737" s="1"/>
      <c r="AT737" s="1"/>
      <c r="AU737" s="2">
        <f t="shared" si="259"/>
        <v>0</v>
      </c>
      <c r="AW737" s="1"/>
      <c r="AX737" s="1"/>
      <c r="AY737" s="1"/>
      <c r="AZ737" s="2">
        <f t="shared" si="254"/>
        <v>0</v>
      </c>
      <c r="BA737" s="2">
        <f>SUM(AF737,AH737,-AZ737,-Table110[[#This Row],[Sale Fee]])</f>
        <v>0</v>
      </c>
      <c r="BC737" s="1"/>
      <c r="BD737" s="1"/>
      <c r="BE737" s="1"/>
    </row>
    <row r="738" spans="1:57" x14ac:dyDescent="0.25">
      <c r="A738" s="1"/>
      <c r="B738" s="1"/>
      <c r="E738" s="4"/>
      <c r="F738" s="4"/>
      <c r="Q738" s="1"/>
      <c r="R738" s="1"/>
      <c r="S738" s="1"/>
      <c r="U738" s="1"/>
      <c r="V738" s="1"/>
      <c r="W738" s="1">
        <f t="shared" si="256"/>
        <v>0</v>
      </c>
      <c r="X738" s="1"/>
      <c r="Y738" s="1"/>
      <c r="Z738" s="1">
        <f>Table110[[#This Row],[Quantity2]]*Table110[[#This Row],[U Cost]]</f>
        <v>0</v>
      </c>
      <c r="AB738" s="1"/>
      <c r="AC738" s="1"/>
      <c r="AD738" s="1">
        <f t="shared" si="257"/>
        <v>0</v>
      </c>
      <c r="AE738" s="1"/>
      <c r="AF738" s="1">
        <f>SUM(Table110[[#This Row],[Total 
Paid]:[Shipping 
Charged]])</f>
        <v>0</v>
      </c>
      <c r="AG738" s="1"/>
      <c r="AH738" s="1"/>
      <c r="AI738" s="1">
        <f t="shared" si="258"/>
        <v>0</v>
      </c>
      <c r="AK738" s="1"/>
      <c r="AL738" s="1"/>
      <c r="AM738" s="1"/>
      <c r="AN738" s="1"/>
      <c r="AP738" s="30">
        <f t="shared" si="255"/>
        <v>0</v>
      </c>
      <c r="AQ738" s="1"/>
      <c r="AR738" s="1">
        <f t="shared" si="260"/>
        <v>0</v>
      </c>
      <c r="AS738" s="1"/>
      <c r="AT738" s="1"/>
      <c r="AU738" s="2">
        <f t="shared" si="259"/>
        <v>0</v>
      </c>
      <c r="AW738" s="1"/>
      <c r="AX738" s="1"/>
      <c r="AY738" s="1"/>
      <c r="AZ738" s="2">
        <f t="shared" si="254"/>
        <v>0</v>
      </c>
      <c r="BA738" s="2">
        <f>SUM(AF738,AH738,-AZ738,-Table110[[#This Row],[Sale Fee]])</f>
        <v>0</v>
      </c>
      <c r="BC738" s="1"/>
      <c r="BD738" s="1"/>
      <c r="BE738" s="1"/>
    </row>
    <row r="739" spans="1:57" x14ac:dyDescent="0.25">
      <c r="A739" s="1"/>
      <c r="B739" s="1"/>
      <c r="E739" s="4"/>
      <c r="F739" s="4"/>
      <c r="Q739" s="1"/>
      <c r="R739" s="1"/>
      <c r="S739" s="1"/>
      <c r="U739" s="1"/>
      <c r="V739" s="1"/>
      <c r="W739" s="1">
        <f t="shared" si="256"/>
        <v>0</v>
      </c>
      <c r="X739" s="1"/>
      <c r="Y739" s="1"/>
      <c r="Z739" s="1">
        <f>Table110[[#This Row],[Quantity2]]*Table110[[#This Row],[U Cost]]</f>
        <v>0</v>
      </c>
      <c r="AB739" s="1"/>
      <c r="AC739" s="1"/>
      <c r="AD739" s="1">
        <f t="shared" si="257"/>
        <v>0</v>
      </c>
      <c r="AE739" s="1"/>
      <c r="AF739" s="1">
        <f>SUM(Table110[[#This Row],[Total 
Paid]:[Shipping 
Charged]])</f>
        <v>0</v>
      </c>
      <c r="AG739" s="1"/>
      <c r="AH739" s="1"/>
      <c r="AI739" s="1">
        <f t="shared" si="258"/>
        <v>0</v>
      </c>
      <c r="AK739" s="1"/>
      <c r="AL739" s="1"/>
      <c r="AM739" s="1"/>
      <c r="AN739" s="1"/>
      <c r="AP739" s="30">
        <f t="shared" si="255"/>
        <v>0</v>
      </c>
      <c r="AQ739" s="1"/>
      <c r="AR739" s="1">
        <f t="shared" si="260"/>
        <v>0</v>
      </c>
      <c r="AS739" s="1"/>
      <c r="AT739" s="1"/>
      <c r="AU739" s="2">
        <f t="shared" si="259"/>
        <v>0</v>
      </c>
      <c r="AW739" s="1"/>
      <c r="AX739" s="1"/>
      <c r="AY739" s="1"/>
      <c r="AZ739" s="2">
        <f t="shared" si="254"/>
        <v>0</v>
      </c>
      <c r="BA739" s="2">
        <f>SUM(AF739,AH739,-AZ739,-Table110[[#This Row],[Sale Fee]])</f>
        <v>0</v>
      </c>
      <c r="BC739" s="1"/>
      <c r="BD739" s="1"/>
      <c r="BE739" s="1"/>
    </row>
    <row r="740" spans="1:57" x14ac:dyDescent="0.25">
      <c r="A740" s="1"/>
      <c r="B740" s="1"/>
      <c r="E740" s="4"/>
      <c r="F740" s="4"/>
      <c r="Q740" s="1"/>
      <c r="R740" s="1"/>
      <c r="S740" s="1"/>
      <c r="U740" s="1"/>
      <c r="V740" s="1"/>
      <c r="W740" s="1">
        <f t="shared" si="256"/>
        <v>0</v>
      </c>
      <c r="X740" s="1"/>
      <c r="Y740" s="1"/>
      <c r="Z740" s="1">
        <f>Table110[[#This Row],[Quantity2]]*Table110[[#This Row],[U Cost]]</f>
        <v>0</v>
      </c>
      <c r="AB740" s="1"/>
      <c r="AC740" s="1"/>
      <c r="AD740" s="1">
        <f t="shared" si="257"/>
        <v>0</v>
      </c>
      <c r="AE740" s="1"/>
      <c r="AF740" s="1">
        <f>SUM(Table110[[#This Row],[Total 
Paid]:[Shipping 
Charged]])</f>
        <v>0</v>
      </c>
      <c r="AG740" s="1"/>
      <c r="AH740" s="1"/>
      <c r="AI740" s="1">
        <f t="shared" si="258"/>
        <v>0</v>
      </c>
      <c r="AK740" s="1"/>
      <c r="AL740" s="1"/>
      <c r="AM740" s="1"/>
      <c r="AN740" s="1"/>
      <c r="AP740" s="30">
        <f t="shared" si="255"/>
        <v>0</v>
      </c>
      <c r="AQ740" s="1"/>
      <c r="AR740" s="1">
        <f t="shared" si="260"/>
        <v>0</v>
      </c>
      <c r="AS740" s="1"/>
      <c r="AT740" s="1"/>
      <c r="AU740" s="2">
        <f t="shared" si="259"/>
        <v>0</v>
      </c>
      <c r="AW740" s="1"/>
      <c r="AX740" s="1"/>
      <c r="AY740" s="1"/>
      <c r="AZ740" s="2">
        <f t="shared" si="254"/>
        <v>0</v>
      </c>
      <c r="BA740" s="2">
        <f>SUM(AF740,AH740,-AZ740,-Table110[[#This Row],[Sale Fee]])</f>
        <v>0</v>
      </c>
      <c r="BC740" s="1"/>
      <c r="BD740" s="1"/>
      <c r="BE740" s="1"/>
    </row>
    <row r="741" spans="1:57" x14ac:dyDescent="0.25">
      <c r="A741" s="1"/>
      <c r="B741" s="1"/>
      <c r="E741" s="4"/>
      <c r="F741" s="4"/>
      <c r="Q741" s="1"/>
      <c r="R741" s="1"/>
      <c r="S741" s="1"/>
      <c r="U741" s="1"/>
      <c r="V741" s="1"/>
      <c r="W741" s="1">
        <f t="shared" si="256"/>
        <v>0</v>
      </c>
      <c r="X741" s="1"/>
      <c r="Y741" s="1"/>
      <c r="Z741" s="1">
        <f>Table110[[#This Row],[Quantity2]]*Table110[[#This Row],[U Cost]]</f>
        <v>0</v>
      </c>
      <c r="AB741" s="1"/>
      <c r="AC741" s="1"/>
      <c r="AD741" s="1">
        <f t="shared" si="257"/>
        <v>0</v>
      </c>
      <c r="AE741" s="1"/>
      <c r="AF741" s="1">
        <f>SUM(Table110[[#This Row],[Total 
Paid]:[Shipping 
Charged]])</f>
        <v>0</v>
      </c>
      <c r="AG741" s="1"/>
      <c r="AH741" s="1"/>
      <c r="AI741" s="1">
        <f t="shared" si="258"/>
        <v>0</v>
      </c>
      <c r="AK741" s="1"/>
      <c r="AL741" s="1"/>
      <c r="AM741" s="1"/>
      <c r="AN741" s="1"/>
      <c r="AP741" s="30">
        <f t="shared" si="255"/>
        <v>0</v>
      </c>
      <c r="AQ741" s="1"/>
      <c r="AR741" s="1">
        <f t="shared" si="260"/>
        <v>0</v>
      </c>
      <c r="AS741" s="1"/>
      <c r="AT741" s="1"/>
      <c r="AU741" s="2">
        <f t="shared" si="259"/>
        <v>0</v>
      </c>
      <c r="AW741" s="1"/>
      <c r="AX741" s="1"/>
      <c r="AY741" s="1"/>
      <c r="AZ741" s="2">
        <f t="shared" si="254"/>
        <v>0</v>
      </c>
      <c r="BA741" s="2">
        <f>SUM(AF741,AH741,-AZ741,-Table110[[#This Row],[Sale Fee]])</f>
        <v>0</v>
      </c>
      <c r="BC741" s="1"/>
      <c r="BD741" s="1"/>
      <c r="BE741" s="1"/>
    </row>
    <row r="742" spans="1:57" x14ac:dyDescent="0.25">
      <c r="A742" s="1"/>
      <c r="B742" s="1"/>
      <c r="E742" s="4"/>
      <c r="F742" s="4"/>
      <c r="Q742" s="1"/>
      <c r="R742" s="1"/>
      <c r="S742" s="1"/>
      <c r="U742" s="1"/>
      <c r="V742" s="1"/>
      <c r="W742" s="1">
        <f t="shared" si="256"/>
        <v>0</v>
      </c>
      <c r="X742" s="1"/>
      <c r="Y742" s="1"/>
      <c r="Z742" s="1">
        <f>Table110[[#This Row],[Quantity2]]*Table110[[#This Row],[U Cost]]</f>
        <v>0</v>
      </c>
      <c r="AB742" s="1"/>
      <c r="AC742" s="1"/>
      <c r="AD742" s="1">
        <f t="shared" si="257"/>
        <v>0</v>
      </c>
      <c r="AE742" s="1"/>
      <c r="AF742" s="1">
        <f>SUM(Table110[[#This Row],[Total 
Paid]:[Shipping 
Charged]])</f>
        <v>0</v>
      </c>
      <c r="AG742" s="1"/>
      <c r="AH742" s="1"/>
      <c r="AI742" s="1">
        <f t="shared" si="258"/>
        <v>0</v>
      </c>
      <c r="AK742" s="1"/>
      <c r="AL742" s="1"/>
      <c r="AM742" s="1"/>
      <c r="AN742" s="1"/>
      <c r="AP742" s="30">
        <f t="shared" si="255"/>
        <v>0</v>
      </c>
      <c r="AQ742" s="1"/>
      <c r="AR742" s="1">
        <f t="shared" si="260"/>
        <v>0</v>
      </c>
      <c r="AS742" s="1"/>
      <c r="AT742" s="1"/>
      <c r="AU742" s="2">
        <f t="shared" si="259"/>
        <v>0</v>
      </c>
      <c r="AW742" s="1"/>
      <c r="AX742" s="1"/>
      <c r="AY742" s="1"/>
      <c r="AZ742" s="2">
        <f t="shared" si="254"/>
        <v>0</v>
      </c>
      <c r="BA742" s="2">
        <f>SUM(AF742,AH742,-AZ742,-Table110[[#This Row],[Sale Fee]])</f>
        <v>0</v>
      </c>
      <c r="BC742" s="1"/>
      <c r="BD742" s="1"/>
      <c r="BE742" s="1"/>
    </row>
    <row r="743" spans="1:57" x14ac:dyDescent="0.25">
      <c r="A743" s="1"/>
      <c r="B743" s="1"/>
      <c r="E743" s="4"/>
      <c r="F743" s="4"/>
      <c r="Q743" s="1"/>
      <c r="R743" s="1"/>
      <c r="S743" s="1"/>
      <c r="U743" s="1"/>
      <c r="V743" s="1"/>
      <c r="W743" s="1">
        <f t="shared" si="256"/>
        <v>0</v>
      </c>
      <c r="X743" s="1"/>
      <c r="Y743" s="1"/>
      <c r="Z743" s="1">
        <f>Table110[[#This Row],[Quantity2]]*Table110[[#This Row],[U Cost]]</f>
        <v>0</v>
      </c>
      <c r="AB743" s="1"/>
      <c r="AC743" s="1"/>
      <c r="AD743" s="1">
        <f t="shared" si="257"/>
        <v>0</v>
      </c>
      <c r="AE743" s="1"/>
      <c r="AF743" s="1">
        <f>SUM(Table110[[#This Row],[Total 
Paid]:[Shipping 
Charged]])</f>
        <v>0</v>
      </c>
      <c r="AG743" s="1"/>
      <c r="AH743" s="1"/>
      <c r="AI743" s="1">
        <f t="shared" si="258"/>
        <v>0</v>
      </c>
      <c r="AK743" s="1"/>
      <c r="AL743" s="1"/>
      <c r="AM743" s="1"/>
      <c r="AN743" s="1"/>
      <c r="AP743" s="30">
        <f t="shared" si="255"/>
        <v>0</v>
      </c>
      <c r="AQ743" s="1"/>
      <c r="AR743" s="1">
        <f t="shared" si="260"/>
        <v>0</v>
      </c>
      <c r="AS743" s="1"/>
      <c r="AT743" s="1"/>
      <c r="AU743" s="2">
        <f t="shared" si="259"/>
        <v>0</v>
      </c>
      <c r="AW743" s="1"/>
      <c r="AX743" s="1"/>
      <c r="AY743" s="1"/>
      <c r="AZ743" s="2">
        <f t="shared" si="254"/>
        <v>0</v>
      </c>
      <c r="BA743" s="2">
        <f>SUM(AF743,AH743,-AZ743,-Table110[[#This Row],[Sale Fee]])</f>
        <v>0</v>
      </c>
      <c r="BC743" s="1"/>
      <c r="BD743" s="1"/>
      <c r="BE743" s="1"/>
    </row>
    <row r="744" spans="1:57" x14ac:dyDescent="0.25">
      <c r="A744" s="1"/>
      <c r="B744" s="1"/>
      <c r="E744" s="4"/>
      <c r="F744" s="4"/>
      <c r="Q744" s="1"/>
      <c r="R744" s="1"/>
      <c r="S744" s="1"/>
      <c r="U744" s="1"/>
      <c r="V744" s="1"/>
      <c r="W744" s="1">
        <f t="shared" si="256"/>
        <v>0</v>
      </c>
      <c r="X744" s="1"/>
      <c r="Y744" s="1"/>
      <c r="Z744" s="1">
        <f>Table110[[#This Row],[Quantity2]]*Table110[[#This Row],[U Cost]]</f>
        <v>0</v>
      </c>
      <c r="AB744" s="1"/>
      <c r="AC744" s="1"/>
      <c r="AD744" s="1">
        <f t="shared" si="257"/>
        <v>0</v>
      </c>
      <c r="AE744" s="1"/>
      <c r="AF744" s="1">
        <f>SUM(Table110[[#This Row],[Total 
Paid]:[Shipping 
Charged]])</f>
        <v>0</v>
      </c>
      <c r="AG744" s="1"/>
      <c r="AH744" s="1"/>
      <c r="AI744" s="1">
        <f t="shared" si="258"/>
        <v>0</v>
      </c>
      <c r="AK744" s="1"/>
      <c r="AL744" s="1"/>
      <c r="AM744" s="1"/>
      <c r="AN744" s="1"/>
      <c r="AP744" s="30">
        <f t="shared" si="255"/>
        <v>0</v>
      </c>
      <c r="AQ744" s="1"/>
      <c r="AR744" s="1">
        <f t="shared" si="260"/>
        <v>0</v>
      </c>
      <c r="AS744" s="1"/>
      <c r="AT744" s="1"/>
      <c r="AU744" s="2">
        <f t="shared" si="259"/>
        <v>0</v>
      </c>
      <c r="AW744" s="1"/>
      <c r="AX744" s="1"/>
      <c r="AY744" s="1"/>
      <c r="AZ744" s="2">
        <f t="shared" si="254"/>
        <v>0</v>
      </c>
      <c r="BA744" s="2">
        <f>SUM(AF744,AH744,-AZ744,-Table110[[#This Row],[Sale Fee]])</f>
        <v>0</v>
      </c>
      <c r="BC744" s="1"/>
      <c r="BD744" s="1"/>
      <c r="BE744" s="1"/>
    </row>
    <row r="745" spans="1:57" x14ac:dyDescent="0.25">
      <c r="A745" s="1"/>
      <c r="B745" s="1"/>
      <c r="E745" s="4"/>
      <c r="F745" s="4"/>
      <c r="Q745" s="1"/>
      <c r="R745" s="1"/>
      <c r="S745" s="1"/>
      <c r="U745" s="1"/>
      <c r="V745" s="1"/>
      <c r="W745" s="1">
        <f t="shared" si="256"/>
        <v>0</v>
      </c>
      <c r="X745" s="1"/>
      <c r="Y745" s="1"/>
      <c r="Z745" s="1">
        <f>Table110[[#This Row],[Quantity2]]*Table110[[#This Row],[U Cost]]</f>
        <v>0</v>
      </c>
      <c r="AB745" s="1"/>
      <c r="AC745" s="1"/>
      <c r="AD745" s="1">
        <f t="shared" si="257"/>
        <v>0</v>
      </c>
      <c r="AE745" s="1"/>
      <c r="AF745" s="1">
        <f>SUM(Table110[[#This Row],[Total 
Paid]:[Shipping 
Charged]])</f>
        <v>0</v>
      </c>
      <c r="AG745" s="1"/>
      <c r="AH745" s="1"/>
      <c r="AI745" s="1">
        <f t="shared" si="258"/>
        <v>0</v>
      </c>
      <c r="AK745" s="1"/>
      <c r="AL745" s="1"/>
      <c r="AM745" s="1"/>
      <c r="AN745" s="1"/>
      <c r="AP745" s="30">
        <f t="shared" si="255"/>
        <v>0</v>
      </c>
      <c r="AQ745" s="1"/>
      <c r="AR745" s="1">
        <f t="shared" si="260"/>
        <v>0</v>
      </c>
      <c r="AS745" s="1"/>
      <c r="AT745" s="1"/>
      <c r="AU745" s="2">
        <f t="shared" si="259"/>
        <v>0</v>
      </c>
      <c r="AW745" s="1"/>
      <c r="AX745" s="1"/>
      <c r="AY745" s="1"/>
      <c r="AZ745" s="2">
        <f t="shared" si="254"/>
        <v>0</v>
      </c>
      <c r="BA745" s="2">
        <f>SUM(AF745,AH745,-AZ745,-Table110[[#This Row],[Sale Fee]])</f>
        <v>0</v>
      </c>
      <c r="BC745" s="1"/>
      <c r="BD745" s="1"/>
      <c r="BE745" s="1"/>
    </row>
    <row r="746" spans="1:57" x14ac:dyDescent="0.25">
      <c r="A746" s="1"/>
      <c r="B746" s="1"/>
      <c r="E746" s="4"/>
      <c r="F746" s="4"/>
      <c r="Q746" s="1"/>
      <c r="R746" s="1"/>
      <c r="S746" s="1"/>
      <c r="U746" s="1"/>
      <c r="V746" s="1"/>
      <c r="W746" s="1">
        <f t="shared" si="256"/>
        <v>0</v>
      </c>
      <c r="X746" s="1"/>
      <c r="Y746" s="1"/>
      <c r="Z746" s="1">
        <f>Table110[[#This Row],[Quantity2]]*Table110[[#This Row],[U Cost]]</f>
        <v>0</v>
      </c>
      <c r="AB746" s="1"/>
      <c r="AC746" s="1"/>
      <c r="AD746" s="1">
        <f t="shared" si="257"/>
        <v>0</v>
      </c>
      <c r="AE746" s="1"/>
      <c r="AF746" s="1">
        <f>SUM(Table110[[#This Row],[Total 
Paid]:[Shipping 
Charged]])</f>
        <v>0</v>
      </c>
      <c r="AG746" s="1"/>
      <c r="AH746" s="1"/>
      <c r="AI746" s="1">
        <f t="shared" si="258"/>
        <v>0</v>
      </c>
      <c r="AK746" s="1"/>
      <c r="AL746" s="1"/>
      <c r="AM746" s="1"/>
      <c r="AN746" s="1"/>
      <c r="AP746" s="30">
        <f t="shared" si="255"/>
        <v>0</v>
      </c>
      <c r="AQ746" s="1"/>
      <c r="AR746" s="1">
        <f t="shared" si="260"/>
        <v>0</v>
      </c>
      <c r="AS746" s="1"/>
      <c r="AT746" s="1"/>
      <c r="AU746" s="2">
        <f t="shared" si="259"/>
        <v>0</v>
      </c>
      <c r="AW746" s="1"/>
      <c r="AX746" s="1"/>
      <c r="AY746" s="1"/>
      <c r="AZ746" s="2">
        <f t="shared" si="254"/>
        <v>0</v>
      </c>
      <c r="BA746" s="2">
        <f>SUM(AF746,AH746,-AZ746,-Table110[[#This Row],[Sale Fee]])</f>
        <v>0</v>
      </c>
      <c r="BC746" s="1"/>
      <c r="BD746" s="1"/>
      <c r="BE746" s="1"/>
    </row>
    <row r="747" spans="1:57" x14ac:dyDescent="0.25">
      <c r="A747" s="1"/>
      <c r="B747" s="1"/>
      <c r="E747" s="4"/>
      <c r="F747" s="4"/>
      <c r="Q747" s="1"/>
      <c r="R747" s="1"/>
      <c r="S747" s="1"/>
      <c r="U747" s="1"/>
      <c r="V747" s="1"/>
      <c r="W747" s="1">
        <f t="shared" si="256"/>
        <v>0</v>
      </c>
      <c r="X747" s="1"/>
      <c r="Y747" s="1"/>
      <c r="Z747" s="1">
        <f>Table110[[#This Row],[Quantity2]]*Table110[[#This Row],[U Cost]]</f>
        <v>0</v>
      </c>
      <c r="AB747" s="1"/>
      <c r="AC747" s="1"/>
      <c r="AD747" s="1">
        <f t="shared" si="257"/>
        <v>0</v>
      </c>
      <c r="AE747" s="1"/>
      <c r="AF747" s="1">
        <f>SUM(Table110[[#This Row],[Total 
Paid]:[Shipping 
Charged]])</f>
        <v>0</v>
      </c>
      <c r="AG747" s="1"/>
      <c r="AH747" s="1"/>
      <c r="AI747" s="1">
        <f t="shared" si="258"/>
        <v>0</v>
      </c>
      <c r="AK747" s="1"/>
      <c r="AL747" s="1"/>
      <c r="AM747" s="1"/>
      <c r="AN747" s="1"/>
      <c r="AP747" s="30">
        <f t="shared" si="255"/>
        <v>0</v>
      </c>
      <c r="AQ747" s="1"/>
      <c r="AR747" s="1">
        <f t="shared" si="260"/>
        <v>0</v>
      </c>
      <c r="AS747" s="1"/>
      <c r="AT747" s="1"/>
      <c r="AU747" s="2">
        <f t="shared" si="259"/>
        <v>0</v>
      </c>
      <c r="AW747" s="1"/>
      <c r="AX747" s="1"/>
      <c r="AY747" s="1"/>
      <c r="AZ747" s="2">
        <f t="shared" ref="AZ747:AZ810" si="261">SUM(AU747,AW747,AX747,AY747)</f>
        <v>0</v>
      </c>
      <c r="BA747" s="2">
        <f>SUM(AF747,AH747,-AZ747,-Table110[[#This Row],[Sale Fee]])</f>
        <v>0</v>
      </c>
      <c r="BC747" s="1"/>
      <c r="BD747" s="1"/>
      <c r="BE747" s="1"/>
    </row>
    <row r="748" spans="1:57" x14ac:dyDescent="0.25">
      <c r="A748" s="1"/>
      <c r="B748" s="1"/>
      <c r="E748" s="4"/>
      <c r="F748" s="4"/>
      <c r="Q748" s="1"/>
      <c r="R748" s="1"/>
      <c r="S748" s="1"/>
      <c r="U748" s="1"/>
      <c r="V748" s="1"/>
      <c r="W748" s="1">
        <f t="shared" si="256"/>
        <v>0</v>
      </c>
      <c r="X748" s="1"/>
      <c r="Y748" s="1"/>
      <c r="Z748" s="1">
        <f>Table110[[#This Row],[Quantity2]]*Table110[[#This Row],[U Cost]]</f>
        <v>0</v>
      </c>
      <c r="AB748" s="1"/>
      <c r="AC748" s="1"/>
      <c r="AD748" s="1">
        <f t="shared" si="257"/>
        <v>0</v>
      </c>
      <c r="AE748" s="1"/>
      <c r="AF748" s="1">
        <f>SUM(Table110[[#This Row],[Total 
Paid]:[Shipping 
Charged]])</f>
        <v>0</v>
      </c>
      <c r="AG748" s="1"/>
      <c r="AH748" s="1"/>
      <c r="AI748" s="1">
        <f t="shared" si="258"/>
        <v>0</v>
      </c>
      <c r="AK748" s="1"/>
      <c r="AL748" s="1"/>
      <c r="AM748" s="1"/>
      <c r="AN748" s="1"/>
      <c r="AP748" s="30">
        <f t="shared" si="255"/>
        <v>0</v>
      </c>
      <c r="AQ748" s="1"/>
      <c r="AR748" s="1">
        <f t="shared" si="260"/>
        <v>0</v>
      </c>
      <c r="AS748" s="1"/>
      <c r="AT748" s="1"/>
      <c r="AU748" s="2">
        <f t="shared" si="259"/>
        <v>0</v>
      </c>
      <c r="AW748" s="1"/>
      <c r="AX748" s="1"/>
      <c r="AY748" s="1"/>
      <c r="AZ748" s="2">
        <f t="shared" si="261"/>
        <v>0</v>
      </c>
      <c r="BA748" s="2">
        <f>SUM(AF748,AH748,-AZ748,-Table110[[#This Row],[Sale Fee]])</f>
        <v>0</v>
      </c>
      <c r="BC748" s="1"/>
      <c r="BD748" s="1"/>
      <c r="BE748" s="1"/>
    </row>
    <row r="749" spans="1:57" x14ac:dyDescent="0.25">
      <c r="A749" s="1"/>
      <c r="B749" s="1"/>
      <c r="Q749" s="1"/>
      <c r="R749" s="1"/>
      <c r="S749" s="1"/>
      <c r="U749" s="1"/>
      <c r="V749" s="1"/>
      <c r="W749" s="1">
        <f t="shared" si="256"/>
        <v>0</v>
      </c>
      <c r="X749" s="1"/>
      <c r="Y749" s="1"/>
      <c r="Z749" s="1">
        <f>Table110[[#This Row],[Quantity2]]*Table110[[#This Row],[U Cost]]</f>
        <v>0</v>
      </c>
      <c r="AB749" s="1"/>
      <c r="AC749" s="1"/>
      <c r="AD749" s="1">
        <f t="shared" si="257"/>
        <v>0</v>
      </c>
      <c r="AE749" s="1"/>
      <c r="AF749" s="1">
        <f>SUM(Table110[[#This Row],[Total 
Paid]:[Shipping 
Charged]])</f>
        <v>0</v>
      </c>
      <c r="AG749" s="1"/>
      <c r="AH749" s="1"/>
      <c r="AI749" s="1">
        <f t="shared" si="258"/>
        <v>0</v>
      </c>
      <c r="AK749" s="1"/>
      <c r="AL749" s="1"/>
      <c r="AM749" s="1"/>
      <c r="AN749" s="1"/>
      <c r="AP749" s="30">
        <f t="shared" si="255"/>
        <v>0</v>
      </c>
      <c r="AQ749" s="1"/>
      <c r="AR749" s="1">
        <f t="shared" si="260"/>
        <v>0</v>
      </c>
      <c r="AS749" s="1"/>
      <c r="AT749" s="1"/>
      <c r="AU749" s="2">
        <f t="shared" si="259"/>
        <v>0</v>
      </c>
      <c r="AW749" s="1"/>
      <c r="AX749" s="1"/>
      <c r="AY749" s="1"/>
      <c r="AZ749" s="2">
        <f t="shared" si="261"/>
        <v>0</v>
      </c>
      <c r="BA749" s="2">
        <f>SUM(AF749,AH749,-AZ749,-Table110[[#This Row],[Sale Fee]])</f>
        <v>0</v>
      </c>
      <c r="BC749" s="1"/>
      <c r="BD749" s="1"/>
      <c r="BE749" s="1"/>
    </row>
    <row r="750" spans="1:57" x14ac:dyDescent="0.25">
      <c r="A750" s="1"/>
      <c r="B750" s="1"/>
      <c r="Q750" s="1"/>
      <c r="R750" s="1"/>
      <c r="S750" s="1"/>
      <c r="U750" s="1"/>
      <c r="V750" s="1"/>
      <c r="W750" s="1">
        <f t="shared" si="256"/>
        <v>0</v>
      </c>
      <c r="X750" s="1"/>
      <c r="Y750" s="1"/>
      <c r="Z750" s="1">
        <f>Table110[[#This Row],[Quantity2]]*Table110[[#This Row],[U Cost]]</f>
        <v>0</v>
      </c>
      <c r="AB750" s="1"/>
      <c r="AC750" s="1"/>
      <c r="AD750" s="1">
        <f t="shared" si="257"/>
        <v>0</v>
      </c>
      <c r="AE750" s="1"/>
      <c r="AF750" s="1">
        <f>SUM(Table110[[#This Row],[Total 
Paid]:[Shipping 
Charged]])</f>
        <v>0</v>
      </c>
      <c r="AG750" s="1"/>
      <c r="AH750" s="1"/>
      <c r="AI750" s="1">
        <f t="shared" si="258"/>
        <v>0</v>
      </c>
      <c r="AK750" s="1"/>
      <c r="AL750" s="1"/>
      <c r="AM750" s="1"/>
      <c r="AN750" s="1"/>
      <c r="AP750" s="30">
        <f t="shared" si="255"/>
        <v>0</v>
      </c>
      <c r="AQ750" s="1"/>
      <c r="AR750" s="1">
        <f t="shared" si="260"/>
        <v>0</v>
      </c>
      <c r="AS750" s="1"/>
      <c r="AT750" s="1"/>
      <c r="AU750" s="2">
        <f t="shared" si="259"/>
        <v>0</v>
      </c>
      <c r="AW750" s="1"/>
      <c r="AX750" s="1"/>
      <c r="AY750" s="1"/>
      <c r="AZ750" s="2">
        <f t="shared" si="261"/>
        <v>0</v>
      </c>
      <c r="BA750" s="2">
        <f>SUM(AF750,AH750,-AZ750,-Table110[[#This Row],[Sale Fee]])</f>
        <v>0</v>
      </c>
      <c r="BC750" s="1"/>
      <c r="BD750" s="1"/>
      <c r="BE750" s="1"/>
    </row>
    <row r="751" spans="1:57" x14ac:dyDescent="0.25">
      <c r="A751" s="1"/>
      <c r="B751" s="1"/>
      <c r="Q751" s="1"/>
      <c r="R751" s="1"/>
      <c r="S751" s="1"/>
      <c r="U751" s="1"/>
      <c r="V751" s="1"/>
      <c r="W751" s="1">
        <f t="shared" si="256"/>
        <v>0</v>
      </c>
      <c r="X751" s="1"/>
      <c r="Y751" s="1"/>
      <c r="Z751" s="1">
        <f>Table110[[#This Row],[Quantity2]]*Table110[[#This Row],[U Cost]]</f>
        <v>0</v>
      </c>
      <c r="AB751" s="1"/>
      <c r="AC751" s="1"/>
      <c r="AD751" s="1">
        <f t="shared" si="257"/>
        <v>0</v>
      </c>
      <c r="AE751" s="1"/>
      <c r="AF751" s="1">
        <f>SUM(Table110[[#This Row],[Total 
Paid]:[Shipping 
Charged]])</f>
        <v>0</v>
      </c>
      <c r="AG751" s="1"/>
      <c r="AH751" s="1"/>
      <c r="AI751" s="1">
        <f t="shared" si="258"/>
        <v>0</v>
      </c>
      <c r="AK751" s="1"/>
      <c r="AL751" s="1"/>
      <c r="AM751" s="1"/>
      <c r="AN751" s="1"/>
      <c r="AP751" s="30">
        <f t="shared" si="255"/>
        <v>0</v>
      </c>
      <c r="AQ751" s="1"/>
      <c r="AR751" s="1">
        <f t="shared" si="260"/>
        <v>0</v>
      </c>
      <c r="AS751" s="1"/>
      <c r="AT751" s="1"/>
      <c r="AU751" s="2">
        <f t="shared" si="259"/>
        <v>0</v>
      </c>
      <c r="AW751" s="1"/>
      <c r="AX751" s="1"/>
      <c r="AY751" s="1"/>
      <c r="AZ751" s="2">
        <f t="shared" si="261"/>
        <v>0</v>
      </c>
      <c r="BA751" s="2">
        <f>SUM(AF751,AH751,-AZ751,-Table110[[#This Row],[Sale Fee]])</f>
        <v>0</v>
      </c>
      <c r="BC751" s="1"/>
      <c r="BD751" s="1"/>
      <c r="BE751" s="1"/>
    </row>
    <row r="752" spans="1:57" x14ac:dyDescent="0.25">
      <c r="A752" s="1"/>
      <c r="B752" s="1"/>
      <c r="Q752" s="1"/>
      <c r="R752" s="1"/>
      <c r="S752" s="1"/>
      <c r="U752" s="1"/>
      <c r="V752" s="1"/>
      <c r="W752" s="1">
        <f t="shared" si="256"/>
        <v>0</v>
      </c>
      <c r="X752" s="1"/>
      <c r="Y752" s="1"/>
      <c r="Z752" s="1">
        <f>Table110[[#This Row],[Quantity2]]*Table110[[#This Row],[U Cost]]</f>
        <v>0</v>
      </c>
      <c r="AB752" s="1"/>
      <c r="AC752" s="1"/>
      <c r="AD752" s="1">
        <f t="shared" si="257"/>
        <v>0</v>
      </c>
      <c r="AE752" s="1"/>
      <c r="AF752" s="1">
        <f>SUM(Table110[[#This Row],[Total 
Paid]:[Shipping 
Charged]])</f>
        <v>0</v>
      </c>
      <c r="AG752" s="1"/>
      <c r="AH752" s="1"/>
      <c r="AI752" s="1">
        <f t="shared" si="258"/>
        <v>0</v>
      </c>
      <c r="AK752" s="1"/>
      <c r="AL752" s="1"/>
      <c r="AM752" s="1"/>
      <c r="AN752" s="1"/>
      <c r="AP752" s="30">
        <f t="shared" si="255"/>
        <v>0</v>
      </c>
      <c r="AQ752" s="1"/>
      <c r="AR752" s="1">
        <f t="shared" si="260"/>
        <v>0</v>
      </c>
      <c r="AS752" s="1"/>
      <c r="AT752" s="1"/>
      <c r="AU752" s="2">
        <f t="shared" si="259"/>
        <v>0</v>
      </c>
      <c r="AW752" s="1"/>
      <c r="AX752" s="1"/>
      <c r="AY752" s="1"/>
      <c r="AZ752" s="2">
        <f t="shared" si="261"/>
        <v>0</v>
      </c>
      <c r="BA752" s="2">
        <f>SUM(AF752,AH752,-AZ752,-Table110[[#This Row],[Sale Fee]])</f>
        <v>0</v>
      </c>
      <c r="BC752" s="1"/>
      <c r="BD752" s="1"/>
      <c r="BE752" s="1"/>
    </row>
    <row r="753" spans="1:57" x14ac:dyDescent="0.25">
      <c r="A753" s="1"/>
      <c r="B753" s="1"/>
      <c r="Q753" s="1"/>
      <c r="R753" s="1"/>
      <c r="S753" s="1"/>
      <c r="U753" s="1"/>
      <c r="V753" s="1"/>
      <c r="W753" s="1">
        <f t="shared" si="256"/>
        <v>0</v>
      </c>
      <c r="X753" s="1"/>
      <c r="Y753" s="1"/>
      <c r="Z753" s="1">
        <f>Table110[[#This Row],[Quantity2]]*Table110[[#This Row],[U Cost]]</f>
        <v>0</v>
      </c>
      <c r="AB753" s="1"/>
      <c r="AC753" s="1"/>
      <c r="AD753" s="1">
        <f t="shared" si="257"/>
        <v>0</v>
      </c>
      <c r="AE753" s="1"/>
      <c r="AF753" s="1">
        <f>SUM(Table110[[#This Row],[Total 
Paid]:[Shipping 
Charged]])</f>
        <v>0</v>
      </c>
      <c r="AG753" s="1"/>
      <c r="AH753" s="1"/>
      <c r="AI753" s="1">
        <f t="shared" si="258"/>
        <v>0</v>
      </c>
      <c r="AK753" s="1"/>
      <c r="AL753" s="1"/>
      <c r="AM753" s="1"/>
      <c r="AN753" s="1"/>
      <c r="AP753" s="30">
        <f t="shared" si="255"/>
        <v>0</v>
      </c>
      <c r="AQ753" s="1"/>
      <c r="AR753" s="1">
        <f t="shared" si="260"/>
        <v>0</v>
      </c>
      <c r="AS753" s="1"/>
      <c r="AT753" s="1"/>
      <c r="AU753" s="2">
        <f t="shared" si="259"/>
        <v>0</v>
      </c>
      <c r="AW753" s="1"/>
      <c r="AX753" s="1"/>
      <c r="AY753" s="1"/>
      <c r="AZ753" s="2">
        <f t="shared" si="261"/>
        <v>0</v>
      </c>
      <c r="BA753" s="2">
        <f>SUM(AF753,AH753,-AZ753,-Table110[[#This Row],[Sale Fee]])</f>
        <v>0</v>
      </c>
      <c r="BC753" s="1"/>
      <c r="BD753" s="1"/>
      <c r="BE753" s="1"/>
    </row>
    <row r="754" spans="1:57" x14ac:dyDescent="0.25">
      <c r="A754" s="1"/>
      <c r="B754" s="1"/>
      <c r="Q754" s="1"/>
      <c r="R754" s="1"/>
      <c r="S754" s="1"/>
      <c r="U754" s="1"/>
      <c r="V754" s="1"/>
      <c r="W754" s="1">
        <f t="shared" si="256"/>
        <v>0</v>
      </c>
      <c r="X754" s="1"/>
      <c r="Y754" s="1"/>
      <c r="Z754" s="1">
        <f>Table110[[#This Row],[Quantity2]]*Table110[[#This Row],[U Cost]]</f>
        <v>0</v>
      </c>
      <c r="AB754" s="1"/>
      <c r="AC754" s="1"/>
      <c r="AD754" s="1">
        <f t="shared" si="257"/>
        <v>0</v>
      </c>
      <c r="AE754" s="1"/>
      <c r="AF754" s="1">
        <f>SUM(Table110[[#This Row],[Total 
Paid]:[Shipping 
Charged]])</f>
        <v>0</v>
      </c>
      <c r="AG754" s="1"/>
      <c r="AH754" s="1"/>
      <c r="AI754" s="1">
        <f t="shared" si="258"/>
        <v>0</v>
      </c>
      <c r="AK754" s="1"/>
      <c r="AL754" s="1"/>
      <c r="AM754" s="1"/>
      <c r="AN754" s="1"/>
      <c r="AP754" s="30">
        <f t="shared" ref="AP754:AP817" si="262">AB754</f>
        <v>0</v>
      </c>
      <c r="AQ754" s="1"/>
      <c r="AR754" s="1">
        <f t="shared" si="260"/>
        <v>0</v>
      </c>
      <c r="AS754" s="1"/>
      <c r="AT754" s="1"/>
      <c r="AU754" s="2">
        <f t="shared" si="259"/>
        <v>0</v>
      </c>
      <c r="AW754" s="1"/>
      <c r="AX754" s="1"/>
      <c r="AY754" s="1"/>
      <c r="AZ754" s="2">
        <f t="shared" si="261"/>
        <v>0</v>
      </c>
      <c r="BA754" s="2">
        <f>SUM(AF754,AH754,-AZ754,-Table110[[#This Row],[Sale Fee]])</f>
        <v>0</v>
      </c>
      <c r="BC754" s="1"/>
      <c r="BD754" s="1"/>
      <c r="BE754" s="1"/>
    </row>
    <row r="755" spans="1:57" x14ac:dyDescent="0.25">
      <c r="A755" s="1"/>
      <c r="B755" s="1"/>
      <c r="Q755" s="1"/>
      <c r="R755" s="1"/>
      <c r="S755" s="1"/>
      <c r="U755" s="1"/>
      <c r="V755" s="1"/>
      <c r="W755" s="1">
        <f t="shared" si="256"/>
        <v>0</v>
      </c>
      <c r="X755" s="1"/>
      <c r="Y755" s="1"/>
      <c r="Z755" s="1">
        <f>Table110[[#This Row],[Quantity2]]*Table110[[#This Row],[U Cost]]</f>
        <v>0</v>
      </c>
      <c r="AB755" s="1"/>
      <c r="AC755" s="1"/>
      <c r="AD755" s="1">
        <f t="shared" si="257"/>
        <v>0</v>
      </c>
      <c r="AE755" s="1"/>
      <c r="AF755" s="1">
        <f>SUM(Table110[[#This Row],[Total 
Paid]:[Shipping 
Charged]])</f>
        <v>0</v>
      </c>
      <c r="AG755" s="1"/>
      <c r="AH755" s="1"/>
      <c r="AI755" s="1">
        <f t="shared" si="258"/>
        <v>0</v>
      </c>
      <c r="AK755" s="1"/>
      <c r="AL755" s="1"/>
      <c r="AM755" s="1"/>
      <c r="AN755" s="1"/>
      <c r="AP755" s="30">
        <f t="shared" si="262"/>
        <v>0</v>
      </c>
      <c r="AQ755" s="1"/>
      <c r="AR755" s="1">
        <f t="shared" si="260"/>
        <v>0</v>
      </c>
      <c r="AS755" s="1"/>
      <c r="AT755" s="1"/>
      <c r="AU755" s="2">
        <f t="shared" si="259"/>
        <v>0</v>
      </c>
      <c r="AW755" s="1"/>
      <c r="AX755" s="1"/>
      <c r="AY755" s="1"/>
      <c r="AZ755" s="2">
        <f t="shared" si="261"/>
        <v>0</v>
      </c>
      <c r="BA755" s="2">
        <f>SUM(AF755,AH755,-AZ755,-Table110[[#This Row],[Sale Fee]])</f>
        <v>0</v>
      </c>
      <c r="BC755" s="1"/>
      <c r="BD755" s="1"/>
      <c r="BE755" s="1"/>
    </row>
    <row r="756" spans="1:57" x14ac:dyDescent="0.25">
      <c r="A756" s="1"/>
      <c r="B756" s="1"/>
      <c r="Q756" s="1"/>
      <c r="R756" s="1"/>
      <c r="S756" s="1"/>
      <c r="U756" s="1"/>
      <c r="V756" s="1"/>
      <c r="W756" s="1">
        <f t="shared" si="256"/>
        <v>0</v>
      </c>
      <c r="X756" s="1"/>
      <c r="Y756" s="1"/>
      <c r="Z756" s="1">
        <f>Table110[[#This Row],[Quantity2]]*Table110[[#This Row],[U Cost]]</f>
        <v>0</v>
      </c>
      <c r="AB756" s="1"/>
      <c r="AC756" s="1"/>
      <c r="AD756" s="1">
        <f t="shared" si="257"/>
        <v>0</v>
      </c>
      <c r="AE756" s="1"/>
      <c r="AF756" s="1">
        <f>SUM(Table110[[#This Row],[Total 
Paid]:[Shipping 
Charged]])</f>
        <v>0</v>
      </c>
      <c r="AG756" s="1"/>
      <c r="AH756" s="1"/>
      <c r="AI756" s="1">
        <f t="shared" si="258"/>
        <v>0</v>
      </c>
      <c r="AK756" s="1"/>
      <c r="AL756" s="1"/>
      <c r="AM756" s="1"/>
      <c r="AN756" s="1"/>
      <c r="AP756" s="30">
        <f t="shared" si="262"/>
        <v>0</v>
      </c>
      <c r="AQ756" s="1"/>
      <c r="AR756" s="1">
        <f t="shared" si="260"/>
        <v>0</v>
      </c>
      <c r="AS756" s="1"/>
      <c r="AT756" s="1"/>
      <c r="AU756" s="2">
        <f t="shared" si="259"/>
        <v>0</v>
      </c>
      <c r="AW756" s="1"/>
      <c r="AX756" s="1"/>
      <c r="AY756" s="1"/>
      <c r="AZ756" s="2">
        <f t="shared" si="261"/>
        <v>0</v>
      </c>
      <c r="BA756" s="2">
        <f>SUM(AF756,AH756,-AZ756,-Table110[[#This Row],[Sale Fee]])</f>
        <v>0</v>
      </c>
      <c r="BC756" s="1"/>
      <c r="BD756" s="1"/>
      <c r="BE756" s="1"/>
    </row>
    <row r="757" spans="1:57" x14ac:dyDescent="0.25">
      <c r="A757" s="1"/>
      <c r="B757" s="1"/>
      <c r="Q757" s="1"/>
      <c r="R757" s="1"/>
      <c r="S757" s="1"/>
      <c r="U757" s="1"/>
      <c r="V757" s="1"/>
      <c r="W757" s="1">
        <f t="shared" si="256"/>
        <v>0</v>
      </c>
      <c r="X757" s="1"/>
      <c r="Y757" s="1"/>
      <c r="Z757" s="1">
        <f>Table110[[#This Row],[Quantity2]]*Table110[[#This Row],[U Cost]]</f>
        <v>0</v>
      </c>
      <c r="AB757" s="1"/>
      <c r="AC757" s="1"/>
      <c r="AD757" s="1">
        <f t="shared" si="257"/>
        <v>0</v>
      </c>
      <c r="AE757" s="1"/>
      <c r="AF757" s="1">
        <f>SUM(Table110[[#This Row],[Total 
Paid]:[Shipping 
Charged]])</f>
        <v>0</v>
      </c>
      <c r="AG757" s="1"/>
      <c r="AH757" s="1"/>
      <c r="AI757" s="1">
        <f t="shared" si="258"/>
        <v>0</v>
      </c>
      <c r="AK757" s="1"/>
      <c r="AL757" s="1"/>
      <c r="AM757" s="1"/>
      <c r="AN757" s="1"/>
      <c r="AP757" s="30">
        <f t="shared" si="262"/>
        <v>0</v>
      </c>
      <c r="AQ757" s="1"/>
      <c r="AR757" s="1">
        <f t="shared" si="260"/>
        <v>0</v>
      </c>
      <c r="AS757" s="1"/>
      <c r="AT757" s="1"/>
      <c r="AU757" s="2">
        <f t="shared" si="259"/>
        <v>0</v>
      </c>
      <c r="AW757" s="1"/>
      <c r="AX757" s="1"/>
      <c r="AY757" s="1"/>
      <c r="AZ757" s="2">
        <f t="shared" si="261"/>
        <v>0</v>
      </c>
      <c r="BA757" s="2">
        <f>SUM(AF757,AH757,-AZ757,-Table110[[#This Row],[Sale Fee]])</f>
        <v>0</v>
      </c>
      <c r="BC757" s="1"/>
      <c r="BD757" s="1"/>
      <c r="BE757" s="1"/>
    </row>
    <row r="758" spans="1:57" x14ac:dyDescent="0.25">
      <c r="A758" s="1"/>
      <c r="B758" s="1"/>
      <c r="Q758" s="1"/>
      <c r="R758" s="1"/>
      <c r="S758" s="1"/>
      <c r="U758" s="1"/>
      <c r="V758" s="1"/>
      <c r="W758" s="1">
        <f t="shared" si="256"/>
        <v>0</v>
      </c>
      <c r="X758" s="1"/>
      <c r="Y758" s="1"/>
      <c r="Z758" s="1">
        <f>Table110[[#This Row],[Quantity2]]*Table110[[#This Row],[U Cost]]</f>
        <v>0</v>
      </c>
      <c r="AB758" s="1"/>
      <c r="AC758" s="1"/>
      <c r="AD758" s="1">
        <f t="shared" si="257"/>
        <v>0</v>
      </c>
      <c r="AE758" s="1"/>
      <c r="AF758" s="1">
        <f>SUM(Table110[[#This Row],[Total 
Paid]:[Shipping 
Charged]])</f>
        <v>0</v>
      </c>
      <c r="AG758" s="1"/>
      <c r="AH758" s="1"/>
      <c r="AI758" s="1">
        <f t="shared" si="258"/>
        <v>0</v>
      </c>
      <c r="AK758" s="1"/>
      <c r="AL758" s="1"/>
      <c r="AM758" s="1"/>
      <c r="AN758" s="1"/>
      <c r="AP758" s="30">
        <f t="shared" si="262"/>
        <v>0</v>
      </c>
      <c r="AQ758" s="1"/>
      <c r="AR758" s="1">
        <f t="shared" si="260"/>
        <v>0</v>
      </c>
      <c r="AS758" s="1"/>
      <c r="AT758" s="1"/>
      <c r="AU758" s="2">
        <f t="shared" si="259"/>
        <v>0</v>
      </c>
      <c r="AW758" s="1"/>
      <c r="AX758" s="1"/>
      <c r="AY758" s="1"/>
      <c r="AZ758" s="2">
        <f t="shared" si="261"/>
        <v>0</v>
      </c>
      <c r="BA758" s="2">
        <f>SUM(AF758,AH758,-AZ758,-Table110[[#This Row],[Sale Fee]])</f>
        <v>0</v>
      </c>
      <c r="BC758" s="1"/>
      <c r="BD758" s="1"/>
      <c r="BE758" s="1"/>
    </row>
    <row r="759" spans="1:57" x14ac:dyDescent="0.25">
      <c r="A759" s="1"/>
      <c r="B759" s="1"/>
      <c r="Q759" s="1"/>
      <c r="R759" s="1"/>
      <c r="S759" s="1"/>
      <c r="U759" s="1"/>
      <c r="V759" s="1"/>
      <c r="W759" s="1">
        <f t="shared" ref="W759:W822" si="263">U759*V759</f>
        <v>0</v>
      </c>
      <c r="X759" s="1"/>
      <c r="Y759" s="1"/>
      <c r="Z759" s="1">
        <f>Table110[[#This Row],[Quantity2]]*Table110[[#This Row],[U Cost]]</f>
        <v>0</v>
      </c>
      <c r="AB759" s="1"/>
      <c r="AC759" s="1"/>
      <c r="AD759" s="1">
        <f t="shared" ref="AD759:AD822" si="264">AC759*AB759</f>
        <v>0</v>
      </c>
      <c r="AE759" s="1"/>
      <c r="AF759" s="1">
        <f>SUM(Table110[[#This Row],[Total 
Paid]:[Shipping 
Charged]])</f>
        <v>0</v>
      </c>
      <c r="AG759" s="1"/>
      <c r="AH759" s="1"/>
      <c r="AI759" s="1">
        <f t="shared" ref="AI759:AI822" si="265">SUM(AF759,AG759,AH759)</f>
        <v>0</v>
      </c>
      <c r="AK759" s="1"/>
      <c r="AL759" s="1"/>
      <c r="AM759" s="1"/>
      <c r="AN759" s="1"/>
      <c r="AP759" s="30">
        <f t="shared" si="262"/>
        <v>0</v>
      </c>
      <c r="AQ759" s="1"/>
      <c r="AR759" s="1">
        <f t="shared" si="260"/>
        <v>0</v>
      </c>
      <c r="AS759" s="1"/>
      <c r="AT759" s="1"/>
      <c r="AU759" s="2">
        <f t="shared" ref="AU759:AU822" si="266">SUM(AR759:AT759)</f>
        <v>0</v>
      </c>
      <c r="AW759" s="1"/>
      <c r="AX759" s="1"/>
      <c r="AY759" s="1"/>
      <c r="AZ759" s="2">
        <f t="shared" si="261"/>
        <v>0</v>
      </c>
      <c r="BA759" s="2">
        <f>SUM(AF759,AH759,-AZ759,-Table110[[#This Row],[Sale Fee]])</f>
        <v>0</v>
      </c>
      <c r="BC759" s="1"/>
      <c r="BD759" s="1"/>
      <c r="BE759" s="1"/>
    </row>
    <row r="760" spans="1:57" x14ac:dyDescent="0.25">
      <c r="A760" s="1"/>
      <c r="B760" s="1"/>
      <c r="Q760" s="1"/>
      <c r="R760" s="1"/>
      <c r="S760" s="1"/>
      <c r="U760" s="1"/>
      <c r="V760" s="1"/>
      <c r="W760" s="1">
        <f t="shared" si="263"/>
        <v>0</v>
      </c>
      <c r="X760" s="1"/>
      <c r="Y760" s="1"/>
      <c r="Z760" s="1">
        <f>Table110[[#This Row],[Quantity2]]*Table110[[#This Row],[U Cost]]</f>
        <v>0</v>
      </c>
      <c r="AB760" s="1"/>
      <c r="AC760" s="1"/>
      <c r="AD760" s="1">
        <f t="shared" si="264"/>
        <v>0</v>
      </c>
      <c r="AE760" s="1"/>
      <c r="AF760" s="1">
        <f>SUM(Table110[[#This Row],[Total 
Paid]:[Shipping 
Charged]])</f>
        <v>0</v>
      </c>
      <c r="AG760" s="1"/>
      <c r="AH760" s="1"/>
      <c r="AI760" s="1">
        <f t="shared" si="265"/>
        <v>0</v>
      </c>
      <c r="AK760" s="1"/>
      <c r="AL760" s="1"/>
      <c r="AM760" s="1"/>
      <c r="AN760" s="1"/>
      <c r="AP760" s="30">
        <f t="shared" si="262"/>
        <v>0</v>
      </c>
      <c r="AQ760" s="1"/>
      <c r="AR760" s="1">
        <f t="shared" si="260"/>
        <v>0</v>
      </c>
      <c r="AS760" s="1"/>
      <c r="AT760" s="1"/>
      <c r="AU760" s="2">
        <f t="shared" si="266"/>
        <v>0</v>
      </c>
      <c r="AW760" s="1"/>
      <c r="AX760" s="1"/>
      <c r="AY760" s="1"/>
      <c r="AZ760" s="2">
        <f t="shared" si="261"/>
        <v>0</v>
      </c>
      <c r="BA760" s="2">
        <f>SUM(AF760,AH760,-AZ760,-Table110[[#This Row],[Sale Fee]])</f>
        <v>0</v>
      </c>
      <c r="BC760" s="1"/>
      <c r="BD760" s="1"/>
      <c r="BE760" s="1"/>
    </row>
    <row r="761" spans="1:57" x14ac:dyDescent="0.25">
      <c r="A761" s="1"/>
      <c r="B761" s="1"/>
      <c r="Q761" s="1"/>
      <c r="R761" s="1"/>
      <c r="S761" s="1"/>
      <c r="U761" s="1"/>
      <c r="V761" s="1"/>
      <c r="W761" s="1">
        <f t="shared" si="263"/>
        <v>0</v>
      </c>
      <c r="X761" s="1"/>
      <c r="Y761" s="1"/>
      <c r="Z761" s="1">
        <f>Table110[[#This Row],[Quantity2]]*Table110[[#This Row],[U Cost]]</f>
        <v>0</v>
      </c>
      <c r="AB761" s="1"/>
      <c r="AC761" s="1"/>
      <c r="AD761" s="1">
        <f t="shared" si="264"/>
        <v>0</v>
      </c>
      <c r="AE761" s="1"/>
      <c r="AF761" s="1">
        <f>SUM(Table110[[#This Row],[Total 
Paid]:[Shipping 
Charged]])</f>
        <v>0</v>
      </c>
      <c r="AG761" s="1"/>
      <c r="AH761" s="1"/>
      <c r="AI761" s="1">
        <f t="shared" si="265"/>
        <v>0</v>
      </c>
      <c r="AK761" s="1"/>
      <c r="AL761" s="1"/>
      <c r="AM761" s="1"/>
      <c r="AN761" s="1"/>
      <c r="AP761" s="30">
        <f t="shared" si="262"/>
        <v>0</v>
      </c>
      <c r="AQ761" s="1"/>
      <c r="AR761" s="1">
        <f t="shared" si="260"/>
        <v>0</v>
      </c>
      <c r="AS761" s="1"/>
      <c r="AT761" s="1"/>
      <c r="AU761" s="2">
        <f t="shared" si="266"/>
        <v>0</v>
      </c>
      <c r="AW761" s="1"/>
      <c r="AX761" s="1"/>
      <c r="AY761" s="1"/>
      <c r="AZ761" s="2">
        <f t="shared" si="261"/>
        <v>0</v>
      </c>
      <c r="BA761" s="2">
        <f>SUM(AF761,AH761,-AZ761,-Table110[[#This Row],[Sale Fee]])</f>
        <v>0</v>
      </c>
      <c r="BC761" s="1"/>
      <c r="BD761" s="1"/>
      <c r="BE761" s="1"/>
    </row>
    <row r="762" spans="1:57" x14ac:dyDescent="0.25">
      <c r="A762" s="1"/>
      <c r="B762" s="1"/>
      <c r="Q762" s="1"/>
      <c r="R762" s="1"/>
      <c r="S762" s="1"/>
      <c r="U762" s="1"/>
      <c r="V762" s="1"/>
      <c r="W762" s="1">
        <f t="shared" si="263"/>
        <v>0</v>
      </c>
      <c r="X762" s="1"/>
      <c r="Y762" s="1"/>
      <c r="Z762" s="1">
        <f>Table110[[#This Row],[Quantity2]]*Table110[[#This Row],[U Cost]]</f>
        <v>0</v>
      </c>
      <c r="AB762" s="1"/>
      <c r="AC762" s="1"/>
      <c r="AD762" s="1">
        <f t="shared" si="264"/>
        <v>0</v>
      </c>
      <c r="AE762" s="1"/>
      <c r="AF762" s="1">
        <f>SUM(Table110[[#This Row],[Total 
Paid]:[Shipping 
Charged]])</f>
        <v>0</v>
      </c>
      <c r="AG762" s="1"/>
      <c r="AH762" s="1"/>
      <c r="AI762" s="1">
        <f t="shared" si="265"/>
        <v>0</v>
      </c>
      <c r="AK762" s="1"/>
      <c r="AL762" s="1"/>
      <c r="AM762" s="1"/>
      <c r="AN762" s="1"/>
      <c r="AP762" s="30">
        <f t="shared" si="262"/>
        <v>0</v>
      </c>
      <c r="AQ762" s="1"/>
      <c r="AR762" s="1">
        <f t="shared" si="260"/>
        <v>0</v>
      </c>
      <c r="AS762" s="1"/>
      <c r="AT762" s="1"/>
      <c r="AU762" s="2">
        <f t="shared" si="266"/>
        <v>0</v>
      </c>
      <c r="AW762" s="1"/>
      <c r="AX762" s="1"/>
      <c r="AY762" s="1"/>
      <c r="AZ762" s="2">
        <f t="shared" si="261"/>
        <v>0</v>
      </c>
      <c r="BA762" s="2">
        <f>SUM(AF762,AH762,-AZ762,-Table110[[#This Row],[Sale Fee]])</f>
        <v>0</v>
      </c>
      <c r="BC762" s="1"/>
      <c r="BD762" s="1"/>
      <c r="BE762" s="1"/>
    </row>
    <row r="763" spans="1:57" x14ac:dyDescent="0.25">
      <c r="A763" s="1"/>
      <c r="B763" s="1"/>
      <c r="E763" s="4"/>
      <c r="F763" s="4"/>
      <c r="N763" s="49"/>
      <c r="Q763" s="1"/>
      <c r="R763" s="1"/>
      <c r="S763" s="1"/>
      <c r="U763" s="1"/>
      <c r="V763" s="1"/>
      <c r="W763" s="1">
        <f t="shared" si="263"/>
        <v>0</v>
      </c>
      <c r="X763" s="1"/>
      <c r="Y763" s="1"/>
      <c r="Z763" s="1">
        <f>Table110[[#This Row],[Quantity2]]*Table110[[#This Row],[U Cost]]</f>
        <v>0</v>
      </c>
      <c r="AB763" s="1"/>
      <c r="AC763" s="1"/>
      <c r="AD763" s="1">
        <f t="shared" si="264"/>
        <v>0</v>
      </c>
      <c r="AE763" s="1"/>
      <c r="AF763" s="1">
        <f>SUM(Table110[[#This Row],[Total 
Paid]:[Shipping 
Charged]])</f>
        <v>0</v>
      </c>
      <c r="AG763" s="1"/>
      <c r="AH763" s="1"/>
      <c r="AI763" s="1">
        <f t="shared" si="265"/>
        <v>0</v>
      </c>
      <c r="AK763" s="1"/>
      <c r="AL763" s="1"/>
      <c r="AM763" s="1"/>
      <c r="AN763" s="1"/>
      <c r="AP763" s="30">
        <f t="shared" si="262"/>
        <v>0</v>
      </c>
      <c r="AQ763" s="1"/>
      <c r="AR763" s="1">
        <f t="shared" si="260"/>
        <v>0</v>
      </c>
      <c r="AS763" s="1"/>
      <c r="AT763" s="1"/>
      <c r="AU763" s="2">
        <f t="shared" si="266"/>
        <v>0</v>
      </c>
      <c r="AW763" s="1"/>
      <c r="AX763" s="1"/>
      <c r="AY763" s="1"/>
      <c r="AZ763" s="2">
        <f t="shared" si="261"/>
        <v>0</v>
      </c>
      <c r="BA763" s="2">
        <f>SUM(AF763,AH763,-AZ763,-Table110[[#This Row],[Sale Fee]])</f>
        <v>0</v>
      </c>
      <c r="BC763" s="1"/>
      <c r="BD763" s="1"/>
      <c r="BE763" s="1"/>
    </row>
    <row r="764" spans="1:57" x14ac:dyDescent="0.25">
      <c r="A764" s="1"/>
      <c r="B764" s="1"/>
      <c r="E764" s="4"/>
      <c r="F764" s="4"/>
      <c r="N764" s="49"/>
      <c r="Q764" s="1"/>
      <c r="R764" s="1"/>
      <c r="S764" s="1"/>
      <c r="U764" s="1"/>
      <c r="V764" s="1"/>
      <c r="W764" s="1">
        <f t="shared" si="263"/>
        <v>0</v>
      </c>
      <c r="X764" s="1"/>
      <c r="Y764" s="1"/>
      <c r="Z764" s="1">
        <f>Table110[[#This Row],[Quantity2]]*Table110[[#This Row],[U Cost]]</f>
        <v>0</v>
      </c>
      <c r="AB764" s="1"/>
      <c r="AC764" s="1"/>
      <c r="AD764" s="1">
        <f t="shared" si="264"/>
        <v>0</v>
      </c>
      <c r="AE764" s="1"/>
      <c r="AF764" s="1">
        <f>SUM(Table110[[#This Row],[Total 
Paid]:[Shipping 
Charged]])</f>
        <v>0</v>
      </c>
      <c r="AG764" s="1"/>
      <c r="AH764" s="1"/>
      <c r="AI764" s="1">
        <f t="shared" si="265"/>
        <v>0</v>
      </c>
      <c r="AK764" s="1"/>
      <c r="AL764" s="1"/>
      <c r="AM764" s="1"/>
      <c r="AN764" s="1"/>
      <c r="AP764" s="30">
        <f t="shared" si="262"/>
        <v>0</v>
      </c>
      <c r="AQ764" s="1"/>
      <c r="AR764" s="1">
        <f t="shared" si="260"/>
        <v>0</v>
      </c>
      <c r="AS764" s="1"/>
      <c r="AT764" s="1"/>
      <c r="AU764" s="2">
        <f t="shared" si="266"/>
        <v>0</v>
      </c>
      <c r="AW764" s="1"/>
      <c r="AX764" s="1"/>
      <c r="AY764" s="1"/>
      <c r="AZ764" s="2">
        <f t="shared" si="261"/>
        <v>0</v>
      </c>
      <c r="BA764" s="2">
        <f>SUM(AF764,AH764,-AZ764,-Table110[[#This Row],[Sale Fee]])</f>
        <v>0</v>
      </c>
      <c r="BC764" s="1"/>
      <c r="BD764" s="1"/>
      <c r="BE764" s="1"/>
    </row>
    <row r="765" spans="1:57" x14ac:dyDescent="0.25">
      <c r="A765" s="1"/>
      <c r="B765" s="1"/>
      <c r="E765" s="4"/>
      <c r="F765" s="4"/>
      <c r="N765" s="49"/>
      <c r="Q765" s="1"/>
      <c r="R765" s="1"/>
      <c r="S765" s="1"/>
      <c r="U765" s="1"/>
      <c r="V765" s="1"/>
      <c r="W765" s="1">
        <f t="shared" si="263"/>
        <v>0</v>
      </c>
      <c r="X765" s="1"/>
      <c r="Y765" s="1"/>
      <c r="Z765" s="1">
        <f>Table110[[#This Row],[Quantity2]]*Table110[[#This Row],[U Cost]]</f>
        <v>0</v>
      </c>
      <c r="AB765" s="1"/>
      <c r="AC765" s="1"/>
      <c r="AD765" s="1">
        <f t="shared" si="264"/>
        <v>0</v>
      </c>
      <c r="AE765" s="1"/>
      <c r="AF765" s="1">
        <f>SUM(Table110[[#This Row],[Total 
Paid]:[Shipping 
Charged]])</f>
        <v>0</v>
      </c>
      <c r="AG765" s="1"/>
      <c r="AH765" s="1"/>
      <c r="AI765" s="1">
        <f t="shared" si="265"/>
        <v>0</v>
      </c>
      <c r="AK765" s="1"/>
      <c r="AL765" s="1"/>
      <c r="AM765" s="1"/>
      <c r="AN765" s="1"/>
      <c r="AP765" s="30">
        <f t="shared" si="262"/>
        <v>0</v>
      </c>
      <c r="AQ765" s="1"/>
      <c r="AR765" s="1">
        <f t="shared" si="260"/>
        <v>0</v>
      </c>
      <c r="AS765" s="1"/>
      <c r="AT765" s="1"/>
      <c r="AU765" s="2">
        <f t="shared" si="266"/>
        <v>0</v>
      </c>
      <c r="AW765" s="1"/>
      <c r="AX765" s="1"/>
      <c r="AY765" s="1"/>
      <c r="AZ765" s="2">
        <f t="shared" si="261"/>
        <v>0</v>
      </c>
      <c r="BA765" s="2">
        <f>SUM(AF765,AH765,-AZ765,-Table110[[#This Row],[Sale Fee]])</f>
        <v>0</v>
      </c>
      <c r="BC765" s="1"/>
      <c r="BD765" s="1"/>
      <c r="BE765" s="1"/>
    </row>
    <row r="766" spans="1:57" x14ac:dyDescent="0.25">
      <c r="A766" s="1"/>
      <c r="B766" s="1"/>
      <c r="E766" s="4"/>
      <c r="F766" s="4"/>
      <c r="Q766" s="1"/>
      <c r="R766" s="1"/>
      <c r="S766" s="1"/>
      <c r="U766" s="1"/>
      <c r="V766" s="1"/>
      <c r="W766" s="1">
        <f t="shared" si="263"/>
        <v>0</v>
      </c>
      <c r="X766" s="1"/>
      <c r="Y766" s="1"/>
      <c r="Z766" s="1">
        <f>Table110[[#This Row],[Quantity2]]*Table110[[#This Row],[U Cost]]</f>
        <v>0</v>
      </c>
      <c r="AB766" s="1"/>
      <c r="AC766" s="1"/>
      <c r="AD766" s="1">
        <f t="shared" si="264"/>
        <v>0</v>
      </c>
      <c r="AE766" s="1"/>
      <c r="AF766" s="1">
        <f>SUM(Table110[[#This Row],[Total 
Paid]:[Shipping 
Charged]])</f>
        <v>0</v>
      </c>
      <c r="AG766" s="1"/>
      <c r="AH766" s="1"/>
      <c r="AI766" s="1">
        <f t="shared" si="265"/>
        <v>0</v>
      </c>
      <c r="AK766" s="1"/>
      <c r="AL766" s="1"/>
      <c r="AM766" s="1"/>
      <c r="AN766" s="1"/>
      <c r="AP766" s="30">
        <f t="shared" si="262"/>
        <v>0</v>
      </c>
      <c r="AQ766" s="1"/>
      <c r="AR766" s="1">
        <f t="shared" si="260"/>
        <v>0</v>
      </c>
      <c r="AS766" s="1"/>
      <c r="AT766" s="1"/>
      <c r="AU766" s="2">
        <f t="shared" si="266"/>
        <v>0</v>
      </c>
      <c r="AW766" s="1"/>
      <c r="AX766" s="1"/>
      <c r="AY766" s="1"/>
      <c r="AZ766" s="2">
        <f t="shared" si="261"/>
        <v>0</v>
      </c>
      <c r="BA766" s="2">
        <f>SUM(AF766,AH766,-AZ766,-Table110[[#This Row],[Sale Fee]])</f>
        <v>0</v>
      </c>
      <c r="BC766" s="1"/>
      <c r="BD766" s="1"/>
      <c r="BE766" s="1"/>
    </row>
    <row r="767" spans="1:57" x14ac:dyDescent="0.25">
      <c r="A767" s="1"/>
      <c r="B767" s="1"/>
      <c r="E767" s="4"/>
      <c r="F767" s="4"/>
      <c r="N767" s="49"/>
      <c r="Q767" s="1"/>
      <c r="R767" s="1"/>
      <c r="S767" s="1"/>
      <c r="U767" s="1"/>
      <c r="V767" s="1"/>
      <c r="W767" s="1">
        <f t="shared" si="263"/>
        <v>0</v>
      </c>
      <c r="X767" s="1"/>
      <c r="Y767" s="1"/>
      <c r="Z767" s="1">
        <f>Table110[[#This Row],[Quantity2]]*Table110[[#This Row],[U Cost]]</f>
        <v>0</v>
      </c>
      <c r="AB767" s="1"/>
      <c r="AC767" s="1"/>
      <c r="AD767" s="1">
        <f t="shared" si="264"/>
        <v>0</v>
      </c>
      <c r="AE767" s="1"/>
      <c r="AF767" s="1">
        <f>SUM(Table110[[#This Row],[Total 
Paid]:[Shipping 
Charged]])</f>
        <v>0</v>
      </c>
      <c r="AG767" s="1"/>
      <c r="AH767" s="1"/>
      <c r="AI767" s="1">
        <f t="shared" si="265"/>
        <v>0</v>
      </c>
      <c r="AK767" s="1"/>
      <c r="AL767" s="1"/>
      <c r="AM767" s="1"/>
      <c r="AN767" s="1"/>
      <c r="AP767" s="30">
        <f t="shared" si="262"/>
        <v>0</v>
      </c>
      <c r="AQ767" s="1"/>
      <c r="AR767" s="1">
        <f t="shared" si="260"/>
        <v>0</v>
      </c>
      <c r="AS767" s="1"/>
      <c r="AT767" s="1"/>
      <c r="AU767" s="2">
        <f t="shared" si="266"/>
        <v>0</v>
      </c>
      <c r="AW767" s="1"/>
      <c r="AX767" s="1"/>
      <c r="AY767" s="1"/>
      <c r="AZ767" s="2">
        <f t="shared" si="261"/>
        <v>0</v>
      </c>
      <c r="BA767" s="2">
        <f>SUM(AF767,AH767,-AZ767,-Table110[[#This Row],[Sale Fee]])</f>
        <v>0</v>
      </c>
      <c r="BC767" s="1"/>
      <c r="BD767" s="1"/>
      <c r="BE767" s="1"/>
    </row>
    <row r="768" spans="1:57" x14ac:dyDescent="0.25">
      <c r="A768" s="1"/>
      <c r="B768" s="1"/>
      <c r="Q768" s="1"/>
      <c r="R768" s="1"/>
      <c r="S768" s="1"/>
      <c r="U768" s="1"/>
      <c r="V768" s="1"/>
      <c r="W768" s="1">
        <f t="shared" si="263"/>
        <v>0</v>
      </c>
      <c r="X768" s="1"/>
      <c r="Y768" s="1"/>
      <c r="Z768" s="1">
        <f>Table110[[#This Row],[Quantity2]]*Table110[[#This Row],[U Cost]]</f>
        <v>0</v>
      </c>
      <c r="AB768" s="1"/>
      <c r="AC768" s="1"/>
      <c r="AD768" s="1">
        <f t="shared" si="264"/>
        <v>0</v>
      </c>
      <c r="AE768" s="1"/>
      <c r="AF768" s="1">
        <f>SUM(Table110[[#This Row],[Total 
Paid]:[Shipping 
Charged]])</f>
        <v>0</v>
      </c>
      <c r="AG768" s="1"/>
      <c r="AH768" s="1"/>
      <c r="AI768" s="1">
        <f t="shared" si="265"/>
        <v>0</v>
      </c>
      <c r="AK768" s="1"/>
      <c r="AL768" s="1"/>
      <c r="AM768" s="1"/>
      <c r="AN768" s="1"/>
      <c r="AP768" s="30">
        <f t="shared" si="262"/>
        <v>0</v>
      </c>
      <c r="AQ768" s="1"/>
      <c r="AR768" s="1">
        <f t="shared" si="260"/>
        <v>0</v>
      </c>
      <c r="AS768" s="1"/>
      <c r="AT768" s="1"/>
      <c r="AU768" s="2">
        <f t="shared" si="266"/>
        <v>0</v>
      </c>
      <c r="AW768" s="1"/>
      <c r="AX768" s="1"/>
      <c r="AY768" s="1"/>
      <c r="AZ768" s="2">
        <f t="shared" si="261"/>
        <v>0</v>
      </c>
      <c r="BA768" s="2">
        <f>SUM(AF768,AH768,-AZ768,-Table110[[#This Row],[Sale Fee]])</f>
        <v>0</v>
      </c>
      <c r="BC768" s="1"/>
      <c r="BD768" s="1"/>
      <c r="BE768" s="1"/>
    </row>
    <row r="769" spans="1:57" x14ac:dyDescent="0.25">
      <c r="A769" s="1"/>
      <c r="B769" s="1"/>
      <c r="E769" s="4"/>
      <c r="F769" s="4"/>
      <c r="Q769" s="1"/>
      <c r="R769" s="1"/>
      <c r="S769" s="1"/>
      <c r="U769" s="1"/>
      <c r="V769" s="1"/>
      <c r="W769" s="1">
        <f t="shared" si="263"/>
        <v>0</v>
      </c>
      <c r="X769" s="1"/>
      <c r="Y769" s="1"/>
      <c r="Z769" s="1">
        <f>Table110[[#This Row],[Quantity2]]*Table110[[#This Row],[U Cost]]</f>
        <v>0</v>
      </c>
      <c r="AB769" s="1"/>
      <c r="AC769" s="1"/>
      <c r="AD769" s="1">
        <f t="shared" si="264"/>
        <v>0</v>
      </c>
      <c r="AE769" s="1"/>
      <c r="AF769" s="1">
        <f>SUM(Table110[[#This Row],[Total 
Paid]:[Shipping 
Charged]])</f>
        <v>0</v>
      </c>
      <c r="AG769" s="1"/>
      <c r="AH769" s="1"/>
      <c r="AI769" s="1">
        <f t="shared" si="265"/>
        <v>0</v>
      </c>
      <c r="AK769" s="1"/>
      <c r="AL769" s="1"/>
      <c r="AM769" s="1"/>
      <c r="AN769" s="1"/>
      <c r="AP769" s="30">
        <f t="shared" si="262"/>
        <v>0</v>
      </c>
      <c r="AQ769" s="1"/>
      <c r="AR769" s="1">
        <f t="shared" si="260"/>
        <v>0</v>
      </c>
      <c r="AS769" s="1"/>
      <c r="AT769" s="1"/>
      <c r="AU769" s="2">
        <f t="shared" si="266"/>
        <v>0</v>
      </c>
      <c r="AW769" s="1"/>
      <c r="AX769" s="1"/>
      <c r="AY769" s="1"/>
      <c r="AZ769" s="2">
        <f t="shared" si="261"/>
        <v>0</v>
      </c>
      <c r="BA769" s="2">
        <f>SUM(AF769,AH769,-AZ769,-Table110[[#This Row],[Sale Fee]])</f>
        <v>0</v>
      </c>
      <c r="BC769" s="1"/>
      <c r="BD769" s="1"/>
      <c r="BE769" s="1"/>
    </row>
    <row r="770" spans="1:57" x14ac:dyDescent="0.25">
      <c r="A770" s="1"/>
      <c r="B770" s="1"/>
      <c r="Q770" s="1"/>
      <c r="R770" s="1"/>
      <c r="S770" s="1"/>
      <c r="U770" s="1"/>
      <c r="V770" s="1"/>
      <c r="W770" s="1">
        <f t="shared" si="263"/>
        <v>0</v>
      </c>
      <c r="X770" s="1"/>
      <c r="Y770" s="1"/>
      <c r="Z770" s="1">
        <f>Table110[[#This Row],[Quantity2]]*Table110[[#This Row],[U Cost]]</f>
        <v>0</v>
      </c>
      <c r="AB770" s="1"/>
      <c r="AC770" s="1"/>
      <c r="AD770" s="1">
        <f t="shared" si="264"/>
        <v>0</v>
      </c>
      <c r="AE770" s="1"/>
      <c r="AF770" s="1">
        <f>SUM(Table110[[#This Row],[Total 
Paid]:[Shipping 
Charged]])</f>
        <v>0</v>
      </c>
      <c r="AG770" s="1"/>
      <c r="AH770" s="1"/>
      <c r="AI770" s="1">
        <f t="shared" si="265"/>
        <v>0</v>
      </c>
      <c r="AK770" s="1"/>
      <c r="AL770" s="1"/>
      <c r="AM770" s="1"/>
      <c r="AN770" s="1"/>
      <c r="AP770" s="30">
        <f t="shared" si="262"/>
        <v>0</v>
      </c>
      <c r="AQ770" s="1"/>
      <c r="AR770" s="1">
        <f t="shared" si="260"/>
        <v>0</v>
      </c>
      <c r="AS770" s="1"/>
      <c r="AT770" s="1"/>
      <c r="AU770" s="2">
        <f t="shared" si="266"/>
        <v>0</v>
      </c>
      <c r="AW770" s="1"/>
      <c r="AX770" s="1"/>
      <c r="AY770" s="1"/>
      <c r="AZ770" s="2">
        <f t="shared" si="261"/>
        <v>0</v>
      </c>
      <c r="BA770" s="2">
        <f>SUM(AF770,AH770,-AZ770,-Table110[[#This Row],[Sale Fee]])</f>
        <v>0</v>
      </c>
      <c r="BC770" s="1"/>
      <c r="BD770" s="1"/>
      <c r="BE770" s="1"/>
    </row>
    <row r="771" spans="1:57" x14ac:dyDescent="0.25">
      <c r="A771" s="1"/>
      <c r="B771" s="1"/>
      <c r="Q771" s="1"/>
      <c r="R771" s="1"/>
      <c r="S771" s="1"/>
      <c r="U771" s="1"/>
      <c r="V771" s="1"/>
      <c r="W771" s="1">
        <f t="shared" si="263"/>
        <v>0</v>
      </c>
      <c r="X771" s="1"/>
      <c r="Y771" s="1"/>
      <c r="Z771" s="1">
        <f>Table110[[#This Row],[Quantity2]]*Table110[[#This Row],[U Cost]]</f>
        <v>0</v>
      </c>
      <c r="AB771" s="1"/>
      <c r="AC771" s="1"/>
      <c r="AD771" s="1">
        <f t="shared" si="264"/>
        <v>0</v>
      </c>
      <c r="AE771" s="1"/>
      <c r="AF771" s="1">
        <f>SUM(Table110[[#This Row],[Total 
Paid]:[Shipping 
Charged]])</f>
        <v>0</v>
      </c>
      <c r="AG771" s="1"/>
      <c r="AH771" s="1"/>
      <c r="AI771" s="1">
        <f t="shared" si="265"/>
        <v>0</v>
      </c>
      <c r="AK771" s="1"/>
      <c r="AL771" s="1"/>
      <c r="AM771" s="1"/>
      <c r="AN771" s="1"/>
      <c r="AP771" s="30">
        <f t="shared" si="262"/>
        <v>0</v>
      </c>
      <c r="AQ771" s="1"/>
      <c r="AR771" s="1">
        <f t="shared" si="260"/>
        <v>0</v>
      </c>
      <c r="AS771" s="1"/>
      <c r="AT771" s="1"/>
      <c r="AU771" s="2">
        <f t="shared" si="266"/>
        <v>0</v>
      </c>
      <c r="AW771" s="1"/>
      <c r="AX771" s="1"/>
      <c r="AY771" s="1"/>
      <c r="AZ771" s="2">
        <f t="shared" si="261"/>
        <v>0</v>
      </c>
      <c r="BA771" s="2">
        <f>SUM(AF771,AH771,-AZ771,-Table110[[#This Row],[Sale Fee]])</f>
        <v>0</v>
      </c>
      <c r="BC771" s="1"/>
      <c r="BD771" s="1"/>
      <c r="BE771" s="1"/>
    </row>
    <row r="772" spans="1:57" x14ac:dyDescent="0.25">
      <c r="A772" s="1"/>
      <c r="B772" s="1"/>
      <c r="Q772" s="1"/>
      <c r="R772" s="1"/>
      <c r="S772" s="1"/>
      <c r="U772" s="1"/>
      <c r="V772" s="1"/>
      <c r="W772" s="1">
        <f t="shared" si="263"/>
        <v>0</v>
      </c>
      <c r="X772" s="1"/>
      <c r="Y772" s="1"/>
      <c r="Z772" s="1">
        <f>Table110[[#This Row],[Quantity2]]*Table110[[#This Row],[U Cost]]</f>
        <v>0</v>
      </c>
      <c r="AB772" s="1"/>
      <c r="AC772" s="1"/>
      <c r="AD772" s="1">
        <f t="shared" si="264"/>
        <v>0</v>
      </c>
      <c r="AE772" s="1"/>
      <c r="AF772" s="1">
        <f>SUM(Table110[[#This Row],[Total 
Paid]:[Shipping 
Charged]])</f>
        <v>0</v>
      </c>
      <c r="AG772" s="1"/>
      <c r="AH772" s="1"/>
      <c r="AI772" s="1">
        <f t="shared" si="265"/>
        <v>0</v>
      </c>
      <c r="AK772" s="1"/>
      <c r="AL772" s="1"/>
      <c r="AM772" s="1"/>
      <c r="AN772" s="1"/>
      <c r="AP772" s="30">
        <f t="shared" si="262"/>
        <v>0</v>
      </c>
      <c r="AQ772" s="1"/>
      <c r="AR772" s="1">
        <f t="shared" si="260"/>
        <v>0</v>
      </c>
      <c r="AS772" s="1"/>
      <c r="AT772" s="1"/>
      <c r="AU772" s="2">
        <f t="shared" si="266"/>
        <v>0</v>
      </c>
      <c r="AW772" s="1"/>
      <c r="AX772" s="1"/>
      <c r="AY772" s="1"/>
      <c r="AZ772" s="2">
        <f t="shared" si="261"/>
        <v>0</v>
      </c>
      <c r="BA772" s="2">
        <f>SUM(AF772,AH772,-AZ772,-Table110[[#This Row],[Sale Fee]])</f>
        <v>0</v>
      </c>
      <c r="BC772" s="1"/>
      <c r="BD772" s="1"/>
      <c r="BE772" s="1"/>
    </row>
    <row r="773" spans="1:57" x14ac:dyDescent="0.25">
      <c r="A773" s="1"/>
      <c r="B773" s="1"/>
      <c r="Q773" s="1"/>
      <c r="R773" s="1"/>
      <c r="S773" s="1"/>
      <c r="U773" s="1"/>
      <c r="V773" s="1"/>
      <c r="W773" s="1">
        <f t="shared" si="263"/>
        <v>0</v>
      </c>
      <c r="X773" s="1"/>
      <c r="Y773" s="1"/>
      <c r="Z773" s="1">
        <f>Table110[[#This Row],[Quantity2]]*Table110[[#This Row],[U Cost]]</f>
        <v>0</v>
      </c>
      <c r="AB773" s="1"/>
      <c r="AC773" s="1"/>
      <c r="AD773" s="1">
        <f t="shared" si="264"/>
        <v>0</v>
      </c>
      <c r="AE773" s="1"/>
      <c r="AF773" s="1">
        <f>SUM(Table110[[#This Row],[Total 
Paid]:[Shipping 
Charged]])</f>
        <v>0</v>
      </c>
      <c r="AG773" s="1"/>
      <c r="AH773" s="1"/>
      <c r="AI773" s="1">
        <f t="shared" si="265"/>
        <v>0</v>
      </c>
      <c r="AK773" s="1"/>
      <c r="AL773" s="1"/>
      <c r="AM773" s="1"/>
      <c r="AN773" s="1"/>
      <c r="AP773" s="30">
        <f t="shared" si="262"/>
        <v>0</v>
      </c>
      <c r="AQ773" s="1"/>
      <c r="AR773" s="1">
        <f t="shared" si="260"/>
        <v>0</v>
      </c>
      <c r="AS773" s="1"/>
      <c r="AT773" s="1"/>
      <c r="AU773" s="2">
        <f t="shared" si="266"/>
        <v>0</v>
      </c>
      <c r="AW773" s="1"/>
      <c r="AX773" s="1"/>
      <c r="AY773" s="1"/>
      <c r="AZ773" s="2">
        <f t="shared" si="261"/>
        <v>0</v>
      </c>
      <c r="BA773" s="2">
        <f>SUM(AF773,AH773,-AZ773,-Table110[[#This Row],[Sale Fee]])</f>
        <v>0</v>
      </c>
      <c r="BC773" s="1"/>
      <c r="BD773" s="1"/>
      <c r="BE773" s="1"/>
    </row>
    <row r="774" spans="1:57" x14ac:dyDescent="0.25">
      <c r="A774" s="1"/>
      <c r="B774" s="1"/>
      <c r="Q774" s="1"/>
      <c r="R774" s="1"/>
      <c r="S774" s="1"/>
      <c r="U774" s="1"/>
      <c r="V774" s="1"/>
      <c r="W774" s="1">
        <f t="shared" si="263"/>
        <v>0</v>
      </c>
      <c r="X774" s="1"/>
      <c r="Y774" s="1"/>
      <c r="Z774" s="1">
        <f>Table110[[#This Row],[Quantity2]]*Table110[[#This Row],[U Cost]]</f>
        <v>0</v>
      </c>
      <c r="AB774" s="1"/>
      <c r="AC774" s="1"/>
      <c r="AD774" s="1">
        <f t="shared" si="264"/>
        <v>0</v>
      </c>
      <c r="AE774" s="1"/>
      <c r="AF774" s="1">
        <f>SUM(Table110[[#This Row],[Total 
Paid]:[Shipping 
Charged]])</f>
        <v>0</v>
      </c>
      <c r="AG774" s="1"/>
      <c r="AH774" s="1"/>
      <c r="AI774" s="1">
        <f t="shared" si="265"/>
        <v>0</v>
      </c>
      <c r="AK774" s="1"/>
      <c r="AL774" s="1"/>
      <c r="AM774" s="1"/>
      <c r="AN774" s="1"/>
      <c r="AP774" s="30">
        <f t="shared" si="262"/>
        <v>0</v>
      </c>
      <c r="AQ774" s="1"/>
      <c r="AR774" s="1">
        <f t="shared" si="260"/>
        <v>0</v>
      </c>
      <c r="AS774" s="1"/>
      <c r="AT774" s="1"/>
      <c r="AU774" s="2">
        <f t="shared" si="266"/>
        <v>0</v>
      </c>
      <c r="AW774" s="1"/>
      <c r="AX774" s="1"/>
      <c r="AY774" s="1"/>
      <c r="AZ774" s="2">
        <f t="shared" si="261"/>
        <v>0</v>
      </c>
      <c r="BA774" s="2">
        <f>SUM(AF774,AH774,-AZ774,-Table110[[#This Row],[Sale Fee]])</f>
        <v>0</v>
      </c>
      <c r="BC774" s="1"/>
      <c r="BD774" s="1"/>
      <c r="BE774" s="1"/>
    </row>
    <row r="775" spans="1:57" x14ac:dyDescent="0.25">
      <c r="A775" s="1"/>
      <c r="B775" s="1"/>
      <c r="Q775" s="1"/>
      <c r="R775" s="1"/>
      <c r="S775" s="1"/>
      <c r="U775" s="1"/>
      <c r="V775" s="1"/>
      <c r="W775" s="1">
        <f t="shared" si="263"/>
        <v>0</v>
      </c>
      <c r="X775" s="1"/>
      <c r="Y775" s="1"/>
      <c r="Z775" s="1">
        <f>Table110[[#This Row],[Quantity2]]*Table110[[#This Row],[U Cost]]</f>
        <v>0</v>
      </c>
      <c r="AB775" s="1"/>
      <c r="AC775" s="1"/>
      <c r="AD775" s="1">
        <f t="shared" si="264"/>
        <v>0</v>
      </c>
      <c r="AE775" s="1"/>
      <c r="AF775" s="1">
        <f>SUM(Table110[[#This Row],[Total 
Paid]:[Shipping 
Charged]])</f>
        <v>0</v>
      </c>
      <c r="AG775" s="1"/>
      <c r="AH775" s="1"/>
      <c r="AI775" s="1">
        <f t="shared" si="265"/>
        <v>0</v>
      </c>
      <c r="AK775" s="1"/>
      <c r="AL775" s="1"/>
      <c r="AM775" s="1"/>
      <c r="AN775" s="1"/>
      <c r="AP775" s="30">
        <f t="shared" si="262"/>
        <v>0</v>
      </c>
      <c r="AQ775" s="1"/>
      <c r="AR775" s="1">
        <f t="shared" si="260"/>
        <v>0</v>
      </c>
      <c r="AS775" s="1"/>
      <c r="AT775" s="1"/>
      <c r="AU775" s="2">
        <f t="shared" si="266"/>
        <v>0</v>
      </c>
      <c r="AW775" s="1"/>
      <c r="AX775" s="1"/>
      <c r="AY775" s="1"/>
      <c r="AZ775" s="2">
        <f t="shared" si="261"/>
        <v>0</v>
      </c>
      <c r="BA775" s="2">
        <f>SUM(AF775,AH775,-AZ775,-Table110[[#This Row],[Sale Fee]])</f>
        <v>0</v>
      </c>
      <c r="BC775" s="1"/>
      <c r="BD775" s="1"/>
      <c r="BE775" s="1"/>
    </row>
    <row r="776" spans="1:57" x14ac:dyDescent="0.25">
      <c r="A776" s="1"/>
      <c r="B776" s="1"/>
      <c r="Q776" s="1"/>
      <c r="R776" s="1"/>
      <c r="S776" s="1"/>
      <c r="U776" s="1"/>
      <c r="V776" s="1"/>
      <c r="W776" s="1">
        <f t="shared" si="263"/>
        <v>0</v>
      </c>
      <c r="X776" s="1"/>
      <c r="Y776" s="1"/>
      <c r="Z776" s="1">
        <f>Table110[[#This Row],[Quantity2]]*Table110[[#This Row],[U Cost]]</f>
        <v>0</v>
      </c>
      <c r="AB776" s="1"/>
      <c r="AC776" s="1"/>
      <c r="AD776" s="1">
        <f t="shared" si="264"/>
        <v>0</v>
      </c>
      <c r="AE776" s="1"/>
      <c r="AF776" s="1">
        <f>SUM(Table110[[#This Row],[Total 
Paid]:[Shipping 
Charged]])</f>
        <v>0</v>
      </c>
      <c r="AG776" s="1"/>
      <c r="AH776" s="1"/>
      <c r="AI776" s="1">
        <f t="shared" si="265"/>
        <v>0</v>
      </c>
      <c r="AK776" s="1"/>
      <c r="AL776" s="1"/>
      <c r="AM776" s="1"/>
      <c r="AN776" s="1"/>
      <c r="AP776" s="30">
        <f t="shared" si="262"/>
        <v>0</v>
      </c>
      <c r="AQ776" s="1"/>
      <c r="AR776" s="1">
        <f t="shared" si="260"/>
        <v>0</v>
      </c>
      <c r="AS776" s="1"/>
      <c r="AT776" s="1"/>
      <c r="AU776" s="2">
        <f t="shared" si="266"/>
        <v>0</v>
      </c>
      <c r="AW776" s="1"/>
      <c r="AX776" s="1"/>
      <c r="AY776" s="1"/>
      <c r="AZ776" s="2">
        <f t="shared" si="261"/>
        <v>0</v>
      </c>
      <c r="BA776" s="2">
        <f>SUM(AF776,AH776,-AZ776,-Table110[[#This Row],[Sale Fee]])</f>
        <v>0</v>
      </c>
      <c r="BC776" s="1"/>
      <c r="BD776" s="1"/>
      <c r="BE776" s="1"/>
    </row>
    <row r="777" spans="1:57" x14ac:dyDescent="0.25">
      <c r="A777" s="1"/>
      <c r="B777" s="1"/>
      <c r="Q777" s="1"/>
      <c r="R777" s="1"/>
      <c r="S777" s="1"/>
      <c r="U777" s="1"/>
      <c r="V777" s="1"/>
      <c r="W777" s="1">
        <f t="shared" si="263"/>
        <v>0</v>
      </c>
      <c r="X777" s="1"/>
      <c r="Y777" s="1"/>
      <c r="Z777" s="1">
        <f>Table110[[#This Row],[Quantity2]]*Table110[[#This Row],[U Cost]]</f>
        <v>0</v>
      </c>
      <c r="AB777" s="1"/>
      <c r="AC777" s="1"/>
      <c r="AD777" s="1">
        <f t="shared" si="264"/>
        <v>0</v>
      </c>
      <c r="AE777" s="1"/>
      <c r="AF777" s="1">
        <f>SUM(Table110[[#This Row],[Total 
Paid]:[Shipping 
Charged]])</f>
        <v>0</v>
      </c>
      <c r="AG777" s="1"/>
      <c r="AH777" s="1"/>
      <c r="AI777" s="1">
        <f t="shared" si="265"/>
        <v>0</v>
      </c>
      <c r="AK777" s="1"/>
      <c r="AL777" s="1"/>
      <c r="AM777" s="1"/>
      <c r="AN777" s="1"/>
      <c r="AP777" s="30">
        <f t="shared" si="262"/>
        <v>0</v>
      </c>
      <c r="AQ777" s="1"/>
      <c r="AR777" s="1">
        <f t="shared" si="260"/>
        <v>0</v>
      </c>
      <c r="AS777" s="1"/>
      <c r="AT777" s="1"/>
      <c r="AU777" s="2">
        <f t="shared" si="266"/>
        <v>0</v>
      </c>
      <c r="AW777" s="1"/>
      <c r="AX777" s="1"/>
      <c r="AY777" s="1"/>
      <c r="AZ777" s="2">
        <f t="shared" si="261"/>
        <v>0</v>
      </c>
      <c r="BA777" s="2">
        <f>SUM(AF777,AH777,-AZ777,-Table110[[#This Row],[Sale Fee]])</f>
        <v>0</v>
      </c>
      <c r="BC777" s="1"/>
      <c r="BD777" s="1"/>
      <c r="BE777" s="1"/>
    </row>
    <row r="778" spans="1:57" x14ac:dyDescent="0.25">
      <c r="A778" s="1"/>
      <c r="B778" s="1"/>
      <c r="Q778" s="1"/>
      <c r="R778" s="1"/>
      <c r="S778" s="1"/>
      <c r="U778" s="1"/>
      <c r="V778" s="1"/>
      <c r="W778" s="1">
        <f t="shared" si="263"/>
        <v>0</v>
      </c>
      <c r="X778" s="1"/>
      <c r="Y778" s="1"/>
      <c r="Z778" s="1">
        <f>Table110[[#This Row],[Quantity2]]*Table110[[#This Row],[U Cost]]</f>
        <v>0</v>
      </c>
      <c r="AB778" s="1"/>
      <c r="AC778" s="1"/>
      <c r="AD778" s="1">
        <f t="shared" si="264"/>
        <v>0</v>
      </c>
      <c r="AE778" s="1"/>
      <c r="AF778" s="1">
        <f>SUM(Table110[[#This Row],[Total 
Paid]:[Shipping 
Charged]])</f>
        <v>0</v>
      </c>
      <c r="AG778" s="1"/>
      <c r="AH778" s="1"/>
      <c r="AI778" s="1">
        <f t="shared" si="265"/>
        <v>0</v>
      </c>
      <c r="AK778" s="1"/>
      <c r="AL778" s="1"/>
      <c r="AM778" s="1"/>
      <c r="AN778" s="1"/>
      <c r="AP778" s="30">
        <f t="shared" si="262"/>
        <v>0</v>
      </c>
      <c r="AQ778" s="1"/>
      <c r="AR778" s="1">
        <f t="shared" si="260"/>
        <v>0</v>
      </c>
      <c r="AS778" s="1"/>
      <c r="AT778" s="1"/>
      <c r="AU778" s="2">
        <f t="shared" si="266"/>
        <v>0</v>
      </c>
      <c r="AW778" s="1"/>
      <c r="AX778" s="1"/>
      <c r="AY778" s="1"/>
      <c r="AZ778" s="2">
        <f t="shared" si="261"/>
        <v>0</v>
      </c>
      <c r="BA778" s="2">
        <f>SUM(AF778,AH778,-AZ778,-Table110[[#This Row],[Sale Fee]])</f>
        <v>0</v>
      </c>
      <c r="BC778" s="1"/>
      <c r="BD778" s="1"/>
      <c r="BE778" s="1"/>
    </row>
    <row r="779" spans="1:57" x14ac:dyDescent="0.25">
      <c r="A779" s="1"/>
      <c r="B779" s="1"/>
      <c r="Q779" s="1"/>
      <c r="R779" s="1"/>
      <c r="S779" s="1"/>
      <c r="U779" s="1"/>
      <c r="V779" s="1"/>
      <c r="W779" s="1">
        <f t="shared" si="263"/>
        <v>0</v>
      </c>
      <c r="X779" s="1"/>
      <c r="Y779" s="1"/>
      <c r="Z779" s="1">
        <f>Table110[[#This Row],[Quantity2]]*Table110[[#This Row],[U Cost]]</f>
        <v>0</v>
      </c>
      <c r="AB779" s="1"/>
      <c r="AC779" s="1"/>
      <c r="AD779" s="1">
        <f t="shared" si="264"/>
        <v>0</v>
      </c>
      <c r="AE779" s="1"/>
      <c r="AF779" s="1">
        <f>SUM(Table110[[#This Row],[Total 
Paid]:[Shipping 
Charged]])</f>
        <v>0</v>
      </c>
      <c r="AG779" s="1"/>
      <c r="AH779" s="1"/>
      <c r="AI779" s="1">
        <f t="shared" si="265"/>
        <v>0</v>
      </c>
      <c r="AK779" s="1"/>
      <c r="AL779" s="1"/>
      <c r="AM779" s="1"/>
      <c r="AN779" s="1"/>
      <c r="AP779" s="30">
        <f t="shared" si="262"/>
        <v>0</v>
      </c>
      <c r="AQ779" s="1"/>
      <c r="AR779" s="1">
        <f t="shared" si="260"/>
        <v>0</v>
      </c>
      <c r="AS779" s="1"/>
      <c r="AT779" s="1"/>
      <c r="AU779" s="2">
        <f t="shared" si="266"/>
        <v>0</v>
      </c>
      <c r="AW779" s="1"/>
      <c r="AX779" s="1"/>
      <c r="AY779" s="1"/>
      <c r="AZ779" s="2">
        <f t="shared" si="261"/>
        <v>0</v>
      </c>
      <c r="BA779" s="2">
        <f>SUM(AF779,AH779,-AZ779,-Table110[[#This Row],[Sale Fee]])</f>
        <v>0</v>
      </c>
      <c r="BC779" s="1"/>
      <c r="BD779" s="1"/>
      <c r="BE779" s="1"/>
    </row>
    <row r="780" spans="1:57" x14ac:dyDescent="0.25">
      <c r="A780" s="1"/>
      <c r="B780" s="1"/>
      <c r="E780" s="4"/>
      <c r="F780" s="4"/>
      <c r="N780" s="49"/>
      <c r="Q780" s="1"/>
      <c r="R780" s="1"/>
      <c r="S780" s="1"/>
      <c r="U780" s="1"/>
      <c r="V780" s="1"/>
      <c r="W780" s="1">
        <f t="shared" si="263"/>
        <v>0</v>
      </c>
      <c r="X780" s="1"/>
      <c r="Y780" s="1"/>
      <c r="Z780" s="1">
        <f>Table110[[#This Row],[Quantity2]]*Table110[[#This Row],[U Cost]]</f>
        <v>0</v>
      </c>
      <c r="AB780" s="1"/>
      <c r="AC780" s="1"/>
      <c r="AD780" s="1">
        <f t="shared" si="264"/>
        <v>0</v>
      </c>
      <c r="AE780" s="1"/>
      <c r="AF780" s="1">
        <f>SUM(Table110[[#This Row],[Total 
Paid]:[Shipping 
Charged]])</f>
        <v>0</v>
      </c>
      <c r="AG780" s="1"/>
      <c r="AH780" s="1"/>
      <c r="AI780" s="1">
        <f t="shared" si="265"/>
        <v>0</v>
      </c>
      <c r="AK780" s="1"/>
      <c r="AL780" s="1"/>
      <c r="AM780" s="1"/>
      <c r="AN780" s="1"/>
      <c r="AP780" s="30">
        <f t="shared" si="262"/>
        <v>0</v>
      </c>
      <c r="AQ780" s="1"/>
      <c r="AR780" s="1">
        <f t="shared" ref="AR780:AR1034" si="267">AQ780*AP780</f>
        <v>0</v>
      </c>
      <c r="AS780" s="1"/>
      <c r="AT780" s="1"/>
      <c r="AU780" s="2">
        <f t="shared" si="266"/>
        <v>0</v>
      </c>
      <c r="AW780" s="1"/>
      <c r="AX780" s="1"/>
      <c r="AY780" s="1"/>
      <c r="AZ780" s="2">
        <f t="shared" si="261"/>
        <v>0</v>
      </c>
      <c r="BA780" s="2">
        <f>SUM(AF780,AH780,-AZ780,-Table110[[#This Row],[Sale Fee]])</f>
        <v>0</v>
      </c>
      <c r="BC780" s="1"/>
      <c r="BD780" s="1"/>
      <c r="BE780" s="1"/>
    </row>
    <row r="781" spans="1:57" x14ac:dyDescent="0.25">
      <c r="A781" s="1"/>
      <c r="B781" s="1"/>
      <c r="E781" s="4"/>
      <c r="F781" s="4"/>
      <c r="N781" s="49"/>
      <c r="Q781" s="1"/>
      <c r="R781" s="1"/>
      <c r="S781" s="1"/>
      <c r="U781" s="1"/>
      <c r="V781" s="1"/>
      <c r="W781" s="1">
        <f t="shared" si="263"/>
        <v>0</v>
      </c>
      <c r="X781" s="1"/>
      <c r="Y781" s="1"/>
      <c r="Z781" s="1">
        <f>Table110[[#This Row],[Quantity2]]*Table110[[#This Row],[U Cost]]</f>
        <v>0</v>
      </c>
      <c r="AB781" s="1"/>
      <c r="AC781" s="1"/>
      <c r="AD781" s="1">
        <f t="shared" si="264"/>
        <v>0</v>
      </c>
      <c r="AE781" s="1"/>
      <c r="AF781" s="1">
        <f>SUM(Table110[[#This Row],[Total 
Paid]:[Shipping 
Charged]])</f>
        <v>0</v>
      </c>
      <c r="AG781" s="1"/>
      <c r="AH781" s="1"/>
      <c r="AI781" s="1">
        <f t="shared" si="265"/>
        <v>0</v>
      </c>
      <c r="AK781" s="1"/>
      <c r="AL781" s="1"/>
      <c r="AM781" s="1"/>
      <c r="AN781" s="1"/>
      <c r="AP781" s="30">
        <f t="shared" si="262"/>
        <v>0</v>
      </c>
      <c r="AQ781" s="1"/>
      <c r="AR781" s="1">
        <f t="shared" si="267"/>
        <v>0</v>
      </c>
      <c r="AS781" s="1"/>
      <c r="AT781" s="1"/>
      <c r="AU781" s="2">
        <f t="shared" si="266"/>
        <v>0</v>
      </c>
      <c r="AW781" s="1"/>
      <c r="AX781" s="1"/>
      <c r="AY781" s="1"/>
      <c r="AZ781" s="2">
        <f t="shared" si="261"/>
        <v>0</v>
      </c>
      <c r="BA781" s="2">
        <f>SUM(AF781,AH781,-AZ781,-Table110[[#This Row],[Sale Fee]])</f>
        <v>0</v>
      </c>
      <c r="BC781" s="1"/>
      <c r="BD781" s="1"/>
      <c r="BE781" s="1"/>
    </row>
    <row r="782" spans="1:57" x14ac:dyDescent="0.25">
      <c r="A782" s="1"/>
      <c r="B782" s="1"/>
      <c r="E782" s="4"/>
      <c r="F782" s="4"/>
      <c r="Q782" s="1"/>
      <c r="R782" s="1"/>
      <c r="S782" s="1"/>
      <c r="U782" s="1"/>
      <c r="V782" s="1"/>
      <c r="W782" s="1">
        <f t="shared" si="263"/>
        <v>0</v>
      </c>
      <c r="X782" s="1"/>
      <c r="Y782" s="1"/>
      <c r="Z782" s="1">
        <f>Table110[[#This Row],[Quantity2]]*Table110[[#This Row],[U Cost]]</f>
        <v>0</v>
      </c>
      <c r="AB782" s="1"/>
      <c r="AC782" s="1"/>
      <c r="AD782" s="1">
        <f t="shared" si="264"/>
        <v>0</v>
      </c>
      <c r="AE782" s="1"/>
      <c r="AF782" s="1">
        <f>SUM(Table110[[#This Row],[Total 
Paid]:[Shipping 
Charged]])</f>
        <v>0</v>
      </c>
      <c r="AG782" s="1"/>
      <c r="AH782" s="1"/>
      <c r="AI782" s="1">
        <f t="shared" si="265"/>
        <v>0</v>
      </c>
      <c r="AK782" s="1"/>
      <c r="AL782" s="1"/>
      <c r="AM782" s="1"/>
      <c r="AN782" s="1"/>
      <c r="AP782" s="30">
        <f t="shared" si="262"/>
        <v>0</v>
      </c>
      <c r="AQ782" s="1"/>
      <c r="AR782" s="1">
        <f t="shared" si="267"/>
        <v>0</v>
      </c>
      <c r="AS782" s="1"/>
      <c r="AT782" s="1"/>
      <c r="AU782" s="2">
        <f t="shared" si="266"/>
        <v>0</v>
      </c>
      <c r="AW782" s="1"/>
      <c r="AX782" s="1"/>
      <c r="AY782" s="1"/>
      <c r="AZ782" s="2">
        <f t="shared" si="261"/>
        <v>0</v>
      </c>
      <c r="BA782" s="2">
        <f>SUM(AF782,AH782,-AZ782,-Table110[[#This Row],[Sale Fee]])</f>
        <v>0</v>
      </c>
      <c r="BC782" s="1"/>
      <c r="BD782" s="1"/>
      <c r="BE782" s="1"/>
    </row>
    <row r="783" spans="1:57" x14ac:dyDescent="0.25">
      <c r="A783" s="1"/>
      <c r="B783" s="1"/>
      <c r="E783" s="4"/>
      <c r="F783" s="4"/>
      <c r="N783" s="49"/>
      <c r="Q783" s="1"/>
      <c r="R783" s="1"/>
      <c r="S783" s="1"/>
      <c r="U783" s="1"/>
      <c r="V783" s="1"/>
      <c r="W783" s="1">
        <f t="shared" si="263"/>
        <v>0</v>
      </c>
      <c r="X783" s="1"/>
      <c r="Y783" s="1"/>
      <c r="Z783" s="1">
        <f>Table110[[#This Row],[Quantity2]]*Table110[[#This Row],[U Cost]]</f>
        <v>0</v>
      </c>
      <c r="AB783" s="1"/>
      <c r="AC783" s="1"/>
      <c r="AD783" s="1">
        <f t="shared" si="264"/>
        <v>0</v>
      </c>
      <c r="AE783" s="1"/>
      <c r="AF783" s="1">
        <f>SUM(Table110[[#This Row],[Total 
Paid]:[Shipping 
Charged]])</f>
        <v>0</v>
      </c>
      <c r="AG783" s="1"/>
      <c r="AH783" s="1"/>
      <c r="AI783" s="1">
        <f t="shared" si="265"/>
        <v>0</v>
      </c>
      <c r="AK783" s="1"/>
      <c r="AL783" s="1"/>
      <c r="AM783" s="1"/>
      <c r="AN783" s="1"/>
      <c r="AP783" s="30">
        <f t="shared" si="262"/>
        <v>0</v>
      </c>
      <c r="AQ783" s="1"/>
      <c r="AR783" s="1">
        <f t="shared" si="267"/>
        <v>0</v>
      </c>
      <c r="AS783" s="1"/>
      <c r="AT783" s="1"/>
      <c r="AU783" s="2">
        <f t="shared" si="266"/>
        <v>0</v>
      </c>
      <c r="AW783" s="1"/>
      <c r="AX783" s="1"/>
      <c r="AY783" s="1"/>
      <c r="AZ783" s="2">
        <f t="shared" si="261"/>
        <v>0</v>
      </c>
      <c r="BA783" s="2">
        <f>SUM(AF783,AH783,-AZ783,-Table110[[#This Row],[Sale Fee]])</f>
        <v>0</v>
      </c>
      <c r="BC783" s="1"/>
      <c r="BD783" s="1"/>
      <c r="BE783" s="1"/>
    </row>
    <row r="784" spans="1:57" x14ac:dyDescent="0.25">
      <c r="A784" s="1"/>
      <c r="B784" s="1"/>
      <c r="E784" s="4"/>
      <c r="F784" s="4"/>
      <c r="N784" s="49"/>
      <c r="Q784" s="1"/>
      <c r="R784" s="1"/>
      <c r="S784" s="1"/>
      <c r="U784" s="1"/>
      <c r="V784" s="1"/>
      <c r="W784" s="1">
        <f t="shared" si="263"/>
        <v>0</v>
      </c>
      <c r="X784" s="1"/>
      <c r="Y784" s="1"/>
      <c r="Z784" s="1">
        <f>Table110[[#This Row],[Quantity2]]*Table110[[#This Row],[U Cost]]</f>
        <v>0</v>
      </c>
      <c r="AB784" s="1"/>
      <c r="AC784" s="1"/>
      <c r="AD784" s="1">
        <f t="shared" si="264"/>
        <v>0</v>
      </c>
      <c r="AE784" s="1"/>
      <c r="AF784" s="1">
        <f>SUM(Table110[[#This Row],[Total 
Paid]:[Shipping 
Charged]])</f>
        <v>0</v>
      </c>
      <c r="AG784" s="1"/>
      <c r="AH784" s="1"/>
      <c r="AI784" s="1">
        <f t="shared" si="265"/>
        <v>0</v>
      </c>
      <c r="AK784" s="1"/>
      <c r="AL784" s="1"/>
      <c r="AM784" s="1"/>
      <c r="AN784" s="1"/>
      <c r="AP784" s="30">
        <f t="shared" si="262"/>
        <v>0</v>
      </c>
      <c r="AQ784" s="1"/>
      <c r="AR784" s="1">
        <f t="shared" si="267"/>
        <v>0</v>
      </c>
      <c r="AS784" s="1"/>
      <c r="AT784" s="1"/>
      <c r="AU784" s="2">
        <f t="shared" si="266"/>
        <v>0</v>
      </c>
      <c r="AW784" s="1"/>
      <c r="AX784" s="1"/>
      <c r="AY784" s="1"/>
      <c r="AZ784" s="2">
        <f t="shared" si="261"/>
        <v>0</v>
      </c>
      <c r="BA784" s="2">
        <f>SUM(AF784,AH784,-AZ784,-Table110[[#This Row],[Sale Fee]])</f>
        <v>0</v>
      </c>
      <c r="BC784" s="1"/>
      <c r="BD784" s="1"/>
      <c r="BE784" s="1"/>
    </row>
    <row r="785" spans="1:57" x14ac:dyDescent="0.25">
      <c r="A785" s="1"/>
      <c r="B785" s="1"/>
      <c r="E785" s="4"/>
      <c r="F785" s="4"/>
      <c r="Q785" s="1"/>
      <c r="R785" s="1"/>
      <c r="S785" s="1"/>
      <c r="U785" s="1"/>
      <c r="V785" s="1"/>
      <c r="W785" s="1">
        <f t="shared" si="263"/>
        <v>0</v>
      </c>
      <c r="X785" s="1"/>
      <c r="Y785" s="1"/>
      <c r="Z785" s="1">
        <f>Table110[[#This Row],[Quantity2]]*Table110[[#This Row],[U Cost]]</f>
        <v>0</v>
      </c>
      <c r="AB785" s="1"/>
      <c r="AC785" s="1"/>
      <c r="AD785" s="1">
        <f t="shared" si="264"/>
        <v>0</v>
      </c>
      <c r="AE785" s="1"/>
      <c r="AF785" s="1">
        <f>SUM(Table110[[#This Row],[Total 
Paid]:[Shipping 
Charged]])</f>
        <v>0</v>
      </c>
      <c r="AG785" s="1"/>
      <c r="AH785" s="1"/>
      <c r="AI785" s="1">
        <f t="shared" si="265"/>
        <v>0</v>
      </c>
      <c r="AK785" s="1"/>
      <c r="AL785" s="1"/>
      <c r="AM785" s="1"/>
      <c r="AN785" s="1"/>
      <c r="AP785" s="30">
        <f t="shared" si="262"/>
        <v>0</v>
      </c>
      <c r="AQ785" s="1"/>
      <c r="AR785" s="1">
        <f t="shared" si="267"/>
        <v>0</v>
      </c>
      <c r="AS785" s="1"/>
      <c r="AT785" s="1"/>
      <c r="AU785" s="2">
        <f t="shared" si="266"/>
        <v>0</v>
      </c>
      <c r="AW785" s="1"/>
      <c r="AX785" s="1"/>
      <c r="AY785" s="1"/>
      <c r="AZ785" s="2">
        <f t="shared" si="261"/>
        <v>0</v>
      </c>
      <c r="BA785" s="2">
        <f>SUM(AF785,AH785,-AZ785,-Table110[[#This Row],[Sale Fee]])</f>
        <v>0</v>
      </c>
      <c r="BC785" s="1"/>
      <c r="BD785" s="1"/>
      <c r="BE785" s="1"/>
    </row>
    <row r="786" spans="1:57" x14ac:dyDescent="0.25">
      <c r="A786" s="1"/>
      <c r="B786" s="1"/>
      <c r="E786" s="4"/>
      <c r="F786" s="4"/>
      <c r="Q786" s="1"/>
      <c r="R786" s="1"/>
      <c r="S786" s="1"/>
      <c r="U786" s="1"/>
      <c r="V786" s="1"/>
      <c r="W786" s="1">
        <f t="shared" si="263"/>
        <v>0</v>
      </c>
      <c r="X786" s="1"/>
      <c r="Y786" s="1"/>
      <c r="Z786" s="1">
        <f>Table110[[#This Row],[Quantity2]]*Table110[[#This Row],[U Cost]]</f>
        <v>0</v>
      </c>
      <c r="AB786" s="1"/>
      <c r="AC786" s="1"/>
      <c r="AD786" s="1">
        <f t="shared" si="264"/>
        <v>0</v>
      </c>
      <c r="AE786" s="1"/>
      <c r="AF786" s="1">
        <f>SUM(Table110[[#This Row],[Total 
Paid]:[Shipping 
Charged]])</f>
        <v>0</v>
      </c>
      <c r="AG786" s="1"/>
      <c r="AH786" s="1"/>
      <c r="AI786" s="1">
        <f t="shared" si="265"/>
        <v>0</v>
      </c>
      <c r="AK786" s="1"/>
      <c r="AL786" s="1"/>
      <c r="AM786" s="1"/>
      <c r="AN786" s="1"/>
      <c r="AP786" s="30">
        <f t="shared" si="262"/>
        <v>0</v>
      </c>
      <c r="AQ786" s="1"/>
      <c r="AR786" s="1">
        <f t="shared" si="267"/>
        <v>0</v>
      </c>
      <c r="AS786" s="1"/>
      <c r="AT786" s="1"/>
      <c r="AU786" s="2">
        <f t="shared" si="266"/>
        <v>0</v>
      </c>
      <c r="AW786" s="1"/>
      <c r="AX786" s="1"/>
      <c r="AY786" s="1"/>
      <c r="AZ786" s="2">
        <f t="shared" si="261"/>
        <v>0</v>
      </c>
      <c r="BA786" s="2">
        <f>SUM(AF786,AH786,-AZ786,-Table110[[#This Row],[Sale Fee]])</f>
        <v>0</v>
      </c>
      <c r="BC786" s="1"/>
      <c r="BD786" s="1"/>
      <c r="BE786" s="1"/>
    </row>
    <row r="787" spans="1:57" x14ac:dyDescent="0.25">
      <c r="A787" s="1"/>
      <c r="B787" s="1"/>
      <c r="E787" s="4"/>
      <c r="F787" s="4"/>
      <c r="Q787" s="1"/>
      <c r="R787" s="1"/>
      <c r="S787" s="1"/>
      <c r="U787" s="1"/>
      <c r="V787" s="1"/>
      <c r="W787" s="1">
        <f t="shared" si="263"/>
        <v>0</v>
      </c>
      <c r="X787" s="1"/>
      <c r="Y787" s="1"/>
      <c r="Z787" s="1">
        <f>Table110[[#This Row],[Quantity2]]*Table110[[#This Row],[U Cost]]</f>
        <v>0</v>
      </c>
      <c r="AB787" s="1"/>
      <c r="AC787" s="1"/>
      <c r="AD787" s="1">
        <f t="shared" si="264"/>
        <v>0</v>
      </c>
      <c r="AE787" s="1"/>
      <c r="AF787" s="1">
        <f>SUM(Table110[[#This Row],[Total 
Paid]:[Shipping 
Charged]])</f>
        <v>0</v>
      </c>
      <c r="AG787" s="1"/>
      <c r="AH787" s="1"/>
      <c r="AI787" s="1">
        <f t="shared" si="265"/>
        <v>0</v>
      </c>
      <c r="AK787" s="1"/>
      <c r="AL787" s="1"/>
      <c r="AM787" s="1"/>
      <c r="AN787" s="1"/>
      <c r="AP787" s="30">
        <f t="shared" si="262"/>
        <v>0</v>
      </c>
      <c r="AQ787" s="1"/>
      <c r="AR787" s="1">
        <f t="shared" si="267"/>
        <v>0</v>
      </c>
      <c r="AS787" s="1"/>
      <c r="AT787" s="1"/>
      <c r="AU787" s="2">
        <f t="shared" si="266"/>
        <v>0</v>
      </c>
      <c r="AW787" s="1"/>
      <c r="AX787" s="1"/>
      <c r="AY787" s="1"/>
      <c r="AZ787" s="2">
        <f t="shared" si="261"/>
        <v>0</v>
      </c>
      <c r="BA787" s="2">
        <f>SUM(AF787,AH787,-AZ787,-Table110[[#This Row],[Sale Fee]])</f>
        <v>0</v>
      </c>
      <c r="BC787" s="1"/>
      <c r="BD787" s="1"/>
      <c r="BE787" s="1"/>
    </row>
    <row r="788" spans="1:57" x14ac:dyDescent="0.25">
      <c r="A788" s="1"/>
      <c r="B788" s="1"/>
      <c r="E788" s="4"/>
      <c r="F788" s="4"/>
      <c r="N788" s="1"/>
      <c r="Q788" s="1"/>
      <c r="R788" s="1"/>
      <c r="S788" s="1"/>
      <c r="U788" s="1"/>
      <c r="V788" s="1"/>
      <c r="W788" s="1">
        <f t="shared" si="263"/>
        <v>0</v>
      </c>
      <c r="X788" s="1"/>
      <c r="Y788" s="1"/>
      <c r="Z788" s="1">
        <f>Table110[[#This Row],[Quantity2]]*Table110[[#This Row],[U Cost]]</f>
        <v>0</v>
      </c>
      <c r="AB788" s="1"/>
      <c r="AC788" s="1"/>
      <c r="AD788" s="1">
        <f t="shared" si="264"/>
        <v>0</v>
      </c>
      <c r="AE788" s="1"/>
      <c r="AF788" s="1">
        <f>SUM(Table110[[#This Row],[Total 
Paid]:[Shipping 
Charged]])</f>
        <v>0</v>
      </c>
      <c r="AG788" s="1"/>
      <c r="AH788" s="1"/>
      <c r="AI788" s="1">
        <f t="shared" si="265"/>
        <v>0</v>
      </c>
      <c r="AK788" s="1"/>
      <c r="AL788" s="1"/>
      <c r="AM788" s="1"/>
      <c r="AN788" s="1"/>
      <c r="AP788" s="30">
        <f t="shared" si="262"/>
        <v>0</v>
      </c>
      <c r="AQ788" s="1"/>
      <c r="AR788" s="1">
        <f t="shared" si="267"/>
        <v>0</v>
      </c>
      <c r="AS788" s="1"/>
      <c r="AT788" s="1"/>
      <c r="AU788" s="2">
        <f t="shared" si="266"/>
        <v>0</v>
      </c>
      <c r="AW788" s="1"/>
      <c r="AX788" s="1"/>
      <c r="AY788" s="1"/>
      <c r="AZ788" s="2">
        <f t="shared" si="261"/>
        <v>0</v>
      </c>
      <c r="BA788" s="2">
        <f>SUM(AF788,AH788,-AZ788,-Table110[[#This Row],[Sale Fee]])</f>
        <v>0</v>
      </c>
      <c r="BC788" s="1"/>
      <c r="BD788" s="1"/>
      <c r="BE788" s="1"/>
    </row>
    <row r="789" spans="1:57" x14ac:dyDescent="0.25">
      <c r="A789" s="1"/>
      <c r="B789" s="1"/>
      <c r="E789" s="4"/>
      <c r="F789" s="4"/>
      <c r="Q789" s="1"/>
      <c r="R789" s="1"/>
      <c r="S789" s="1"/>
      <c r="U789" s="1"/>
      <c r="V789" s="1"/>
      <c r="W789" s="1">
        <f t="shared" si="263"/>
        <v>0</v>
      </c>
      <c r="X789" s="1"/>
      <c r="Y789" s="1"/>
      <c r="Z789" s="1">
        <f>Table110[[#This Row],[Quantity2]]*Table110[[#This Row],[U Cost]]</f>
        <v>0</v>
      </c>
      <c r="AB789" s="1"/>
      <c r="AC789" s="1"/>
      <c r="AD789" s="1">
        <f t="shared" si="264"/>
        <v>0</v>
      </c>
      <c r="AE789" s="1"/>
      <c r="AF789" s="1">
        <f>SUM(Table110[[#This Row],[Total 
Paid]:[Shipping 
Charged]])</f>
        <v>0</v>
      </c>
      <c r="AG789" s="1"/>
      <c r="AH789" s="1"/>
      <c r="AI789" s="1">
        <f t="shared" si="265"/>
        <v>0</v>
      </c>
      <c r="AK789" s="1"/>
      <c r="AL789" s="1"/>
      <c r="AM789" s="1"/>
      <c r="AN789" s="1"/>
      <c r="AP789" s="30">
        <f t="shared" si="262"/>
        <v>0</v>
      </c>
      <c r="AQ789" s="1"/>
      <c r="AR789" s="1">
        <f t="shared" si="267"/>
        <v>0</v>
      </c>
      <c r="AS789" s="1"/>
      <c r="AT789" s="1"/>
      <c r="AU789" s="2">
        <f t="shared" si="266"/>
        <v>0</v>
      </c>
      <c r="AW789" s="1"/>
      <c r="AX789" s="1"/>
      <c r="AY789" s="1"/>
      <c r="AZ789" s="2">
        <f t="shared" si="261"/>
        <v>0</v>
      </c>
      <c r="BA789" s="2">
        <f>SUM(AF789,AH789,-AZ789,-Table110[[#This Row],[Sale Fee]])</f>
        <v>0</v>
      </c>
      <c r="BC789" s="1"/>
      <c r="BD789" s="1"/>
      <c r="BE789" s="1"/>
    </row>
    <row r="790" spans="1:57" x14ac:dyDescent="0.25">
      <c r="A790" s="1"/>
      <c r="B790" s="1"/>
      <c r="E790" s="4"/>
      <c r="F790" s="4"/>
      <c r="Q790" s="1"/>
      <c r="R790" s="1"/>
      <c r="S790" s="1"/>
      <c r="U790" s="1"/>
      <c r="V790" s="1"/>
      <c r="W790" s="1">
        <f t="shared" si="263"/>
        <v>0</v>
      </c>
      <c r="X790" s="1"/>
      <c r="Y790" s="1"/>
      <c r="Z790" s="1">
        <f>Table110[[#This Row],[Quantity2]]*Table110[[#This Row],[U Cost]]</f>
        <v>0</v>
      </c>
      <c r="AB790" s="1"/>
      <c r="AC790" s="1"/>
      <c r="AD790" s="1">
        <f t="shared" si="264"/>
        <v>0</v>
      </c>
      <c r="AE790" s="1"/>
      <c r="AF790" s="1">
        <f>SUM(Table110[[#This Row],[Total 
Paid]:[Shipping 
Charged]])</f>
        <v>0</v>
      </c>
      <c r="AG790" s="1"/>
      <c r="AH790" s="1"/>
      <c r="AI790" s="1">
        <f t="shared" si="265"/>
        <v>0</v>
      </c>
      <c r="AK790" s="1"/>
      <c r="AL790" s="1"/>
      <c r="AM790" s="1"/>
      <c r="AN790" s="1"/>
      <c r="AP790" s="30">
        <f t="shared" si="262"/>
        <v>0</v>
      </c>
      <c r="AQ790" s="1"/>
      <c r="AR790" s="1">
        <f t="shared" si="267"/>
        <v>0</v>
      </c>
      <c r="AS790" s="1"/>
      <c r="AT790" s="1"/>
      <c r="AU790" s="2">
        <f t="shared" si="266"/>
        <v>0</v>
      </c>
      <c r="AW790" s="1"/>
      <c r="AX790" s="1"/>
      <c r="AY790" s="1"/>
      <c r="AZ790" s="2">
        <f t="shared" si="261"/>
        <v>0</v>
      </c>
      <c r="BA790" s="2">
        <f>SUM(AF790,AH790,-AZ790,-Table110[[#This Row],[Sale Fee]])</f>
        <v>0</v>
      </c>
      <c r="BC790" s="1"/>
      <c r="BD790" s="1"/>
      <c r="BE790" s="1"/>
    </row>
    <row r="791" spans="1:57" x14ac:dyDescent="0.25">
      <c r="A791" s="1"/>
      <c r="B791" s="1"/>
      <c r="E791" s="4"/>
      <c r="F791" s="4"/>
      <c r="Q791" s="1"/>
      <c r="R791" s="1"/>
      <c r="S791" s="1"/>
      <c r="U791" s="1"/>
      <c r="V791" s="1"/>
      <c r="W791" s="1">
        <f t="shared" si="263"/>
        <v>0</v>
      </c>
      <c r="X791" s="1"/>
      <c r="Y791" s="1"/>
      <c r="Z791" s="1">
        <f>Table110[[#This Row],[Quantity2]]*Table110[[#This Row],[U Cost]]</f>
        <v>0</v>
      </c>
      <c r="AB791" s="1"/>
      <c r="AC791" s="1"/>
      <c r="AD791" s="1">
        <f t="shared" si="264"/>
        <v>0</v>
      </c>
      <c r="AE791" s="1"/>
      <c r="AF791" s="1">
        <f>SUM(Table110[[#This Row],[Total 
Paid]:[Shipping 
Charged]])</f>
        <v>0</v>
      </c>
      <c r="AG791" s="1"/>
      <c r="AH791" s="1"/>
      <c r="AI791" s="1">
        <f t="shared" si="265"/>
        <v>0</v>
      </c>
      <c r="AK791" s="1"/>
      <c r="AL791" s="1"/>
      <c r="AM791" s="1"/>
      <c r="AN791" s="1"/>
      <c r="AP791" s="30">
        <f t="shared" si="262"/>
        <v>0</v>
      </c>
      <c r="AQ791" s="1"/>
      <c r="AR791" s="1">
        <f t="shared" si="267"/>
        <v>0</v>
      </c>
      <c r="AS791" s="1"/>
      <c r="AT791" s="1"/>
      <c r="AU791" s="2">
        <f t="shared" si="266"/>
        <v>0</v>
      </c>
      <c r="AW791" s="1"/>
      <c r="AX791" s="1"/>
      <c r="AY791" s="1"/>
      <c r="AZ791" s="2">
        <f t="shared" si="261"/>
        <v>0</v>
      </c>
      <c r="BA791" s="2">
        <f>SUM(AF791,AH791,-AZ791,-Table110[[#This Row],[Sale Fee]])</f>
        <v>0</v>
      </c>
      <c r="BC791" s="1"/>
      <c r="BD791" s="1"/>
      <c r="BE791" s="1"/>
    </row>
    <row r="792" spans="1:57" x14ac:dyDescent="0.25">
      <c r="A792" s="1"/>
      <c r="B792" s="1"/>
      <c r="E792" s="4"/>
      <c r="F792" s="4"/>
      <c r="Q792" s="1"/>
      <c r="R792" s="1"/>
      <c r="S792" s="1"/>
      <c r="U792" s="1"/>
      <c r="V792" s="1"/>
      <c r="W792" s="1">
        <f t="shared" si="263"/>
        <v>0</v>
      </c>
      <c r="X792" s="1"/>
      <c r="Y792" s="1"/>
      <c r="Z792" s="1">
        <f>Table110[[#This Row],[Quantity2]]*Table110[[#This Row],[U Cost]]</f>
        <v>0</v>
      </c>
      <c r="AB792" s="1"/>
      <c r="AC792" s="1"/>
      <c r="AD792" s="1">
        <f t="shared" si="264"/>
        <v>0</v>
      </c>
      <c r="AE792" s="1"/>
      <c r="AF792" s="1">
        <f>SUM(Table110[[#This Row],[Total 
Paid]:[Shipping 
Charged]])</f>
        <v>0</v>
      </c>
      <c r="AG792" s="1"/>
      <c r="AH792" s="1"/>
      <c r="AI792" s="1">
        <f t="shared" si="265"/>
        <v>0</v>
      </c>
      <c r="AK792" s="1"/>
      <c r="AL792" s="1"/>
      <c r="AM792" s="1"/>
      <c r="AN792" s="1"/>
      <c r="AP792" s="30">
        <f t="shared" si="262"/>
        <v>0</v>
      </c>
      <c r="AQ792" s="1"/>
      <c r="AR792" s="1">
        <f t="shared" si="267"/>
        <v>0</v>
      </c>
      <c r="AS792" s="1"/>
      <c r="AT792" s="1"/>
      <c r="AU792" s="2">
        <f t="shared" si="266"/>
        <v>0</v>
      </c>
      <c r="AW792" s="1"/>
      <c r="AX792" s="1"/>
      <c r="AY792" s="1"/>
      <c r="AZ792" s="2">
        <f t="shared" si="261"/>
        <v>0</v>
      </c>
      <c r="BA792" s="2">
        <f>SUM(AF792,AH792,-AZ792,-Table110[[#This Row],[Sale Fee]])</f>
        <v>0</v>
      </c>
      <c r="BC792" s="1"/>
      <c r="BD792" s="1"/>
      <c r="BE792" s="1"/>
    </row>
    <row r="793" spans="1:57" x14ac:dyDescent="0.25">
      <c r="A793" s="1"/>
      <c r="B793" s="1"/>
      <c r="E793" s="4"/>
      <c r="F793" s="4"/>
      <c r="Q793" s="1"/>
      <c r="R793" s="1"/>
      <c r="S793" s="1"/>
      <c r="U793" s="1"/>
      <c r="V793" s="1"/>
      <c r="W793" s="1">
        <f t="shared" si="263"/>
        <v>0</v>
      </c>
      <c r="X793" s="1"/>
      <c r="Y793" s="1"/>
      <c r="Z793" s="1">
        <f>Table110[[#This Row],[Quantity2]]*Table110[[#This Row],[U Cost]]</f>
        <v>0</v>
      </c>
      <c r="AB793" s="1"/>
      <c r="AC793" s="1"/>
      <c r="AD793" s="1">
        <f t="shared" si="264"/>
        <v>0</v>
      </c>
      <c r="AE793" s="1"/>
      <c r="AF793" s="1">
        <f>SUM(Table110[[#This Row],[Total 
Paid]:[Shipping 
Charged]])</f>
        <v>0</v>
      </c>
      <c r="AG793" s="1"/>
      <c r="AH793" s="1"/>
      <c r="AI793" s="1">
        <f t="shared" si="265"/>
        <v>0</v>
      </c>
      <c r="AK793" s="1"/>
      <c r="AL793" s="1"/>
      <c r="AM793" s="1"/>
      <c r="AN793" s="1"/>
      <c r="AP793" s="30">
        <f t="shared" si="262"/>
        <v>0</v>
      </c>
      <c r="AQ793" s="1"/>
      <c r="AR793" s="1">
        <f t="shared" si="267"/>
        <v>0</v>
      </c>
      <c r="AS793" s="1"/>
      <c r="AT793" s="1"/>
      <c r="AU793" s="2">
        <f t="shared" si="266"/>
        <v>0</v>
      </c>
      <c r="AW793" s="1"/>
      <c r="AX793" s="1"/>
      <c r="AY793" s="1"/>
      <c r="AZ793" s="2">
        <f t="shared" si="261"/>
        <v>0</v>
      </c>
      <c r="BA793" s="2">
        <f>SUM(AF793,AH793,-AZ793,-Table110[[#This Row],[Sale Fee]])</f>
        <v>0</v>
      </c>
      <c r="BC793" s="1"/>
      <c r="BD793" s="1"/>
      <c r="BE793" s="1"/>
    </row>
    <row r="794" spans="1:57" x14ac:dyDescent="0.25">
      <c r="A794" s="1"/>
      <c r="B794" s="1"/>
      <c r="E794" s="4"/>
      <c r="F794" s="4"/>
      <c r="Q794" s="1"/>
      <c r="R794" s="1"/>
      <c r="S794" s="1"/>
      <c r="U794" s="1"/>
      <c r="V794" s="1"/>
      <c r="W794" s="1">
        <f t="shared" si="263"/>
        <v>0</v>
      </c>
      <c r="X794" s="1"/>
      <c r="Y794" s="1"/>
      <c r="Z794" s="1">
        <f>Table110[[#This Row],[Quantity2]]*Table110[[#This Row],[U Cost]]</f>
        <v>0</v>
      </c>
      <c r="AB794" s="1"/>
      <c r="AC794" s="1"/>
      <c r="AD794" s="1">
        <f t="shared" si="264"/>
        <v>0</v>
      </c>
      <c r="AE794" s="1"/>
      <c r="AF794" s="1">
        <f>SUM(Table110[[#This Row],[Total 
Paid]:[Shipping 
Charged]])</f>
        <v>0</v>
      </c>
      <c r="AG794" s="1"/>
      <c r="AH794" s="1"/>
      <c r="AI794" s="1">
        <f t="shared" si="265"/>
        <v>0</v>
      </c>
      <c r="AK794" s="1"/>
      <c r="AL794" s="1"/>
      <c r="AM794" s="1"/>
      <c r="AN794" s="1"/>
      <c r="AP794" s="30">
        <f t="shared" si="262"/>
        <v>0</v>
      </c>
      <c r="AQ794" s="1"/>
      <c r="AR794" s="1">
        <f t="shared" si="267"/>
        <v>0</v>
      </c>
      <c r="AS794" s="1"/>
      <c r="AT794" s="1"/>
      <c r="AU794" s="2">
        <f t="shared" si="266"/>
        <v>0</v>
      </c>
      <c r="AW794" s="1"/>
      <c r="AX794" s="1"/>
      <c r="AY794" s="1"/>
      <c r="AZ794" s="2">
        <f t="shared" si="261"/>
        <v>0</v>
      </c>
      <c r="BA794" s="2">
        <f>SUM(AF794,AH794,-AZ794,-Table110[[#This Row],[Sale Fee]])</f>
        <v>0</v>
      </c>
      <c r="BC794" s="1"/>
      <c r="BD794" s="1"/>
      <c r="BE794" s="1"/>
    </row>
    <row r="795" spans="1:57" x14ac:dyDescent="0.25">
      <c r="A795" s="1"/>
      <c r="B795" s="1"/>
      <c r="E795" s="4"/>
      <c r="F795" s="4"/>
      <c r="Q795" s="1"/>
      <c r="R795" s="1"/>
      <c r="S795" s="1"/>
      <c r="U795" s="1"/>
      <c r="V795" s="1"/>
      <c r="W795" s="1">
        <f t="shared" si="263"/>
        <v>0</v>
      </c>
      <c r="X795" s="1"/>
      <c r="Y795" s="1"/>
      <c r="Z795" s="1">
        <f>Table110[[#This Row],[Quantity2]]*Table110[[#This Row],[U Cost]]</f>
        <v>0</v>
      </c>
      <c r="AB795" s="1"/>
      <c r="AC795" s="1"/>
      <c r="AD795" s="1">
        <f t="shared" si="264"/>
        <v>0</v>
      </c>
      <c r="AE795" s="1"/>
      <c r="AF795" s="1">
        <f>SUM(Table110[[#This Row],[Total 
Paid]:[Shipping 
Charged]])</f>
        <v>0</v>
      </c>
      <c r="AG795" s="1"/>
      <c r="AH795" s="1"/>
      <c r="AI795" s="1">
        <f t="shared" si="265"/>
        <v>0</v>
      </c>
      <c r="AK795" s="1"/>
      <c r="AL795" s="1"/>
      <c r="AM795" s="1"/>
      <c r="AN795" s="1"/>
      <c r="AP795" s="30">
        <f t="shared" si="262"/>
        <v>0</v>
      </c>
      <c r="AQ795" s="1"/>
      <c r="AR795" s="1">
        <f t="shared" si="267"/>
        <v>0</v>
      </c>
      <c r="AS795" s="1"/>
      <c r="AT795" s="1"/>
      <c r="AU795" s="2">
        <f t="shared" si="266"/>
        <v>0</v>
      </c>
      <c r="AW795" s="1"/>
      <c r="AX795" s="1"/>
      <c r="AY795" s="1"/>
      <c r="AZ795" s="2">
        <f t="shared" si="261"/>
        <v>0</v>
      </c>
      <c r="BA795" s="2">
        <f>SUM(AF795,AH795,-AZ795,-Table110[[#This Row],[Sale Fee]])</f>
        <v>0</v>
      </c>
      <c r="BC795" s="1"/>
      <c r="BD795" s="1"/>
      <c r="BE795" s="1"/>
    </row>
    <row r="796" spans="1:57" x14ac:dyDescent="0.25">
      <c r="A796" s="1"/>
      <c r="B796" s="1"/>
      <c r="E796" s="4"/>
      <c r="F796" s="4"/>
      <c r="Q796" s="1"/>
      <c r="R796" s="1"/>
      <c r="S796" s="1"/>
      <c r="U796" s="1"/>
      <c r="V796" s="1"/>
      <c r="W796" s="1">
        <f t="shared" si="263"/>
        <v>0</v>
      </c>
      <c r="X796" s="1"/>
      <c r="Y796" s="1"/>
      <c r="Z796" s="1">
        <f>Table110[[#This Row],[Quantity2]]*Table110[[#This Row],[U Cost]]</f>
        <v>0</v>
      </c>
      <c r="AB796" s="1"/>
      <c r="AC796" s="1"/>
      <c r="AD796" s="1">
        <f t="shared" si="264"/>
        <v>0</v>
      </c>
      <c r="AE796" s="1"/>
      <c r="AF796" s="1">
        <f>SUM(Table110[[#This Row],[Total 
Paid]:[Shipping 
Charged]])</f>
        <v>0</v>
      </c>
      <c r="AG796" s="1"/>
      <c r="AH796" s="1"/>
      <c r="AI796" s="1">
        <f t="shared" si="265"/>
        <v>0</v>
      </c>
      <c r="AK796" s="1"/>
      <c r="AL796" s="1"/>
      <c r="AM796" s="1"/>
      <c r="AN796" s="1"/>
      <c r="AP796" s="30">
        <f t="shared" si="262"/>
        <v>0</v>
      </c>
      <c r="AQ796" s="1"/>
      <c r="AR796" s="1">
        <f t="shared" si="267"/>
        <v>0</v>
      </c>
      <c r="AS796" s="1"/>
      <c r="AT796" s="1"/>
      <c r="AU796" s="2">
        <f t="shared" si="266"/>
        <v>0</v>
      </c>
      <c r="AW796" s="1"/>
      <c r="AX796" s="1"/>
      <c r="AY796" s="1"/>
      <c r="AZ796" s="2">
        <f t="shared" si="261"/>
        <v>0</v>
      </c>
      <c r="BA796" s="2">
        <f>SUM(AF796,AH796,-AZ796,-Table110[[#This Row],[Sale Fee]])</f>
        <v>0</v>
      </c>
      <c r="BC796" s="1"/>
      <c r="BD796" s="1"/>
      <c r="BE796" s="1"/>
    </row>
    <row r="797" spans="1:57" x14ac:dyDescent="0.25">
      <c r="A797" s="1"/>
      <c r="B797" s="1"/>
      <c r="E797" s="4"/>
      <c r="F797" s="4"/>
      <c r="Q797" s="1"/>
      <c r="R797" s="1"/>
      <c r="S797" s="1"/>
      <c r="U797" s="1"/>
      <c r="V797" s="1"/>
      <c r="W797" s="1">
        <f t="shared" si="263"/>
        <v>0</v>
      </c>
      <c r="X797" s="1"/>
      <c r="Y797" s="1"/>
      <c r="Z797" s="1">
        <f>Table110[[#This Row],[Quantity2]]*Table110[[#This Row],[U Cost]]</f>
        <v>0</v>
      </c>
      <c r="AB797" s="1"/>
      <c r="AC797" s="1"/>
      <c r="AD797" s="1">
        <f t="shared" si="264"/>
        <v>0</v>
      </c>
      <c r="AE797" s="1"/>
      <c r="AF797" s="1">
        <f>SUM(Table110[[#This Row],[Total 
Paid]:[Shipping 
Charged]])</f>
        <v>0</v>
      </c>
      <c r="AG797" s="1"/>
      <c r="AH797" s="1"/>
      <c r="AI797" s="1">
        <f t="shared" si="265"/>
        <v>0</v>
      </c>
      <c r="AK797" s="1"/>
      <c r="AL797" s="1"/>
      <c r="AM797" s="1"/>
      <c r="AN797" s="1"/>
      <c r="AP797" s="30">
        <f t="shared" si="262"/>
        <v>0</v>
      </c>
      <c r="AQ797" s="1"/>
      <c r="AR797" s="1">
        <f t="shared" si="267"/>
        <v>0</v>
      </c>
      <c r="AS797" s="1"/>
      <c r="AT797" s="1"/>
      <c r="AU797" s="2">
        <f t="shared" si="266"/>
        <v>0</v>
      </c>
      <c r="AW797" s="1"/>
      <c r="AX797" s="1"/>
      <c r="AY797" s="1"/>
      <c r="AZ797" s="2">
        <f t="shared" si="261"/>
        <v>0</v>
      </c>
      <c r="BA797" s="2">
        <f>SUM(AF797,AH797,-AZ797,-Table110[[#This Row],[Sale Fee]])</f>
        <v>0</v>
      </c>
      <c r="BC797" s="1"/>
      <c r="BD797" s="1"/>
      <c r="BE797" s="1"/>
    </row>
    <row r="798" spans="1:57" x14ac:dyDescent="0.25">
      <c r="A798" s="1"/>
      <c r="B798" s="1"/>
      <c r="E798" s="4"/>
      <c r="F798" s="4"/>
      <c r="Q798" s="1"/>
      <c r="R798" s="1"/>
      <c r="S798" s="1"/>
      <c r="U798" s="1"/>
      <c r="V798" s="1"/>
      <c r="W798" s="1">
        <f t="shared" si="263"/>
        <v>0</v>
      </c>
      <c r="X798" s="1"/>
      <c r="Y798" s="1"/>
      <c r="Z798" s="1">
        <f>Table110[[#This Row],[Quantity2]]*Table110[[#This Row],[U Cost]]</f>
        <v>0</v>
      </c>
      <c r="AB798" s="1"/>
      <c r="AC798" s="1"/>
      <c r="AD798" s="1">
        <f t="shared" si="264"/>
        <v>0</v>
      </c>
      <c r="AE798" s="1"/>
      <c r="AF798" s="1">
        <f>SUM(Table110[[#This Row],[Total 
Paid]:[Shipping 
Charged]])</f>
        <v>0</v>
      </c>
      <c r="AG798" s="1"/>
      <c r="AH798" s="1"/>
      <c r="AI798" s="1">
        <f t="shared" si="265"/>
        <v>0</v>
      </c>
      <c r="AK798" s="1"/>
      <c r="AL798" s="1"/>
      <c r="AM798" s="1"/>
      <c r="AN798" s="1"/>
      <c r="AP798" s="30">
        <f t="shared" si="262"/>
        <v>0</v>
      </c>
      <c r="AQ798" s="1"/>
      <c r="AR798" s="1">
        <f t="shared" si="267"/>
        <v>0</v>
      </c>
      <c r="AS798" s="1"/>
      <c r="AT798" s="1"/>
      <c r="AU798" s="2">
        <f t="shared" si="266"/>
        <v>0</v>
      </c>
      <c r="AW798" s="1"/>
      <c r="AX798" s="1"/>
      <c r="AY798" s="1"/>
      <c r="AZ798" s="2">
        <f t="shared" si="261"/>
        <v>0</v>
      </c>
      <c r="BA798" s="2">
        <f>SUM(AF798,AH798,-AZ798,-Table110[[#This Row],[Sale Fee]])</f>
        <v>0</v>
      </c>
      <c r="BC798" s="1"/>
      <c r="BD798" s="1"/>
      <c r="BE798" s="1"/>
    </row>
    <row r="799" spans="1:57" x14ac:dyDescent="0.25">
      <c r="A799" s="1"/>
      <c r="B799" s="1"/>
      <c r="E799" s="4"/>
      <c r="F799" s="4"/>
      <c r="Q799" s="1"/>
      <c r="R799" s="1"/>
      <c r="S799" s="1"/>
      <c r="U799" s="1"/>
      <c r="V799" s="1"/>
      <c r="W799" s="1">
        <f t="shared" si="263"/>
        <v>0</v>
      </c>
      <c r="X799" s="1"/>
      <c r="Y799" s="1"/>
      <c r="Z799" s="1">
        <f>Table110[[#This Row],[Quantity2]]*Table110[[#This Row],[U Cost]]</f>
        <v>0</v>
      </c>
      <c r="AB799" s="1"/>
      <c r="AC799" s="1"/>
      <c r="AD799" s="1">
        <f t="shared" si="264"/>
        <v>0</v>
      </c>
      <c r="AE799" s="1"/>
      <c r="AF799" s="1">
        <f>SUM(Table110[[#This Row],[Total 
Paid]:[Shipping 
Charged]])</f>
        <v>0</v>
      </c>
      <c r="AG799" s="1"/>
      <c r="AH799" s="1"/>
      <c r="AI799" s="1">
        <f t="shared" si="265"/>
        <v>0</v>
      </c>
      <c r="AK799" s="1"/>
      <c r="AL799" s="1"/>
      <c r="AM799" s="1"/>
      <c r="AN799" s="1"/>
      <c r="AP799" s="30">
        <f t="shared" si="262"/>
        <v>0</v>
      </c>
      <c r="AQ799" s="1"/>
      <c r="AR799" s="1">
        <f t="shared" si="267"/>
        <v>0</v>
      </c>
      <c r="AS799" s="1"/>
      <c r="AT799" s="1"/>
      <c r="AU799" s="2">
        <f t="shared" si="266"/>
        <v>0</v>
      </c>
      <c r="AW799" s="1"/>
      <c r="AX799" s="1"/>
      <c r="AY799" s="1"/>
      <c r="AZ799" s="2">
        <f t="shared" si="261"/>
        <v>0</v>
      </c>
      <c r="BA799" s="2">
        <f>SUM(AF799,AH799,-AZ799,-Table110[[#This Row],[Sale Fee]])</f>
        <v>0</v>
      </c>
      <c r="BC799" s="1"/>
      <c r="BD799" s="1"/>
      <c r="BE799" s="1"/>
    </row>
    <row r="800" spans="1:57" x14ac:dyDescent="0.25">
      <c r="A800" s="1"/>
      <c r="B800" s="1"/>
      <c r="E800" s="4"/>
      <c r="F800" s="4"/>
      <c r="Q800" s="1"/>
      <c r="R800" s="1"/>
      <c r="S800" s="1"/>
      <c r="U800" s="1"/>
      <c r="V800" s="1"/>
      <c r="W800" s="1">
        <f t="shared" si="263"/>
        <v>0</v>
      </c>
      <c r="X800" s="1"/>
      <c r="Y800" s="1"/>
      <c r="Z800" s="1">
        <f>Table110[[#This Row],[Quantity2]]*Table110[[#This Row],[U Cost]]</f>
        <v>0</v>
      </c>
      <c r="AB800" s="1"/>
      <c r="AC800" s="1"/>
      <c r="AD800" s="1">
        <f t="shared" si="264"/>
        <v>0</v>
      </c>
      <c r="AE800" s="1"/>
      <c r="AF800" s="1">
        <f>SUM(Table110[[#This Row],[Total 
Paid]:[Shipping 
Charged]])</f>
        <v>0</v>
      </c>
      <c r="AG800" s="1"/>
      <c r="AH800" s="1"/>
      <c r="AI800" s="1">
        <f t="shared" si="265"/>
        <v>0</v>
      </c>
      <c r="AK800" s="1"/>
      <c r="AL800" s="1"/>
      <c r="AM800" s="1"/>
      <c r="AN800" s="1"/>
      <c r="AP800" s="30">
        <f t="shared" si="262"/>
        <v>0</v>
      </c>
      <c r="AQ800" s="1"/>
      <c r="AR800" s="1">
        <f t="shared" si="267"/>
        <v>0</v>
      </c>
      <c r="AS800" s="1"/>
      <c r="AT800" s="1"/>
      <c r="AU800" s="2">
        <f t="shared" si="266"/>
        <v>0</v>
      </c>
      <c r="AW800" s="1"/>
      <c r="AX800" s="1"/>
      <c r="AY800" s="1"/>
      <c r="AZ800" s="2">
        <f t="shared" si="261"/>
        <v>0</v>
      </c>
      <c r="BA800" s="2">
        <f>SUM(AF800,AH800,-AZ800,-Table110[[#This Row],[Sale Fee]])</f>
        <v>0</v>
      </c>
      <c r="BC800" s="1"/>
      <c r="BD800" s="1"/>
      <c r="BE800" s="1"/>
    </row>
    <row r="801" spans="1:57" x14ac:dyDescent="0.25">
      <c r="A801" s="1"/>
      <c r="B801" s="1"/>
      <c r="E801" s="4"/>
      <c r="F801" s="4"/>
      <c r="Q801" s="1"/>
      <c r="R801" s="1"/>
      <c r="S801" s="1"/>
      <c r="U801" s="1"/>
      <c r="V801" s="1"/>
      <c r="W801" s="1">
        <f t="shared" si="263"/>
        <v>0</v>
      </c>
      <c r="X801" s="1"/>
      <c r="Y801" s="1"/>
      <c r="Z801" s="1">
        <f>Table110[[#This Row],[Quantity2]]*Table110[[#This Row],[U Cost]]</f>
        <v>0</v>
      </c>
      <c r="AB801" s="1"/>
      <c r="AC801" s="1"/>
      <c r="AD801" s="1">
        <f t="shared" si="264"/>
        <v>0</v>
      </c>
      <c r="AE801" s="1"/>
      <c r="AF801" s="1">
        <f>SUM(Table110[[#This Row],[Total 
Paid]:[Shipping 
Charged]])</f>
        <v>0</v>
      </c>
      <c r="AG801" s="1"/>
      <c r="AH801" s="1"/>
      <c r="AI801" s="1">
        <f t="shared" si="265"/>
        <v>0</v>
      </c>
      <c r="AK801" s="1"/>
      <c r="AL801" s="1"/>
      <c r="AM801" s="1"/>
      <c r="AN801" s="1"/>
      <c r="AP801" s="30">
        <f t="shared" si="262"/>
        <v>0</v>
      </c>
      <c r="AQ801" s="1"/>
      <c r="AR801" s="1">
        <f t="shared" si="267"/>
        <v>0</v>
      </c>
      <c r="AS801" s="1"/>
      <c r="AT801" s="1"/>
      <c r="AU801" s="2">
        <f t="shared" si="266"/>
        <v>0</v>
      </c>
      <c r="AW801" s="1"/>
      <c r="AX801" s="1"/>
      <c r="AY801" s="1"/>
      <c r="AZ801" s="2">
        <f t="shared" si="261"/>
        <v>0</v>
      </c>
      <c r="BA801" s="2">
        <f>SUM(AF801,AH801,-AZ801,-Table110[[#This Row],[Sale Fee]])</f>
        <v>0</v>
      </c>
      <c r="BC801" s="1"/>
      <c r="BD801" s="1"/>
      <c r="BE801" s="1"/>
    </row>
    <row r="802" spans="1:57" x14ac:dyDescent="0.25">
      <c r="A802" s="1"/>
      <c r="B802" s="1"/>
      <c r="E802" s="4"/>
      <c r="F802" s="4"/>
      <c r="Q802" s="1"/>
      <c r="R802" s="1"/>
      <c r="S802" s="1"/>
      <c r="U802" s="1"/>
      <c r="V802" s="1"/>
      <c r="W802" s="1">
        <f t="shared" si="263"/>
        <v>0</v>
      </c>
      <c r="X802" s="1"/>
      <c r="Y802" s="1"/>
      <c r="Z802" s="1">
        <f>Table110[[#This Row],[Quantity2]]*Table110[[#This Row],[U Cost]]</f>
        <v>0</v>
      </c>
      <c r="AB802" s="1"/>
      <c r="AC802" s="1"/>
      <c r="AD802" s="1">
        <f t="shared" si="264"/>
        <v>0</v>
      </c>
      <c r="AE802" s="1"/>
      <c r="AF802" s="1">
        <f>SUM(Table110[[#This Row],[Total 
Paid]:[Shipping 
Charged]])</f>
        <v>0</v>
      </c>
      <c r="AG802" s="1"/>
      <c r="AH802" s="1"/>
      <c r="AI802" s="1">
        <f t="shared" si="265"/>
        <v>0</v>
      </c>
      <c r="AK802" s="1"/>
      <c r="AL802" s="1"/>
      <c r="AM802" s="1"/>
      <c r="AN802" s="1"/>
      <c r="AP802" s="30">
        <f t="shared" si="262"/>
        <v>0</v>
      </c>
      <c r="AQ802" s="1"/>
      <c r="AR802" s="1">
        <f t="shared" si="267"/>
        <v>0</v>
      </c>
      <c r="AS802" s="1"/>
      <c r="AT802" s="1"/>
      <c r="AU802" s="2">
        <f t="shared" si="266"/>
        <v>0</v>
      </c>
      <c r="AW802" s="1"/>
      <c r="AX802" s="1"/>
      <c r="AY802" s="1"/>
      <c r="AZ802" s="2">
        <f t="shared" si="261"/>
        <v>0</v>
      </c>
      <c r="BA802" s="2">
        <f>SUM(AF802,AH802,-AZ802,-Table110[[#This Row],[Sale Fee]])</f>
        <v>0</v>
      </c>
      <c r="BC802" s="1"/>
      <c r="BD802" s="1"/>
      <c r="BE802" s="1"/>
    </row>
    <row r="803" spans="1:57" x14ac:dyDescent="0.25">
      <c r="A803" s="1"/>
      <c r="B803" s="1"/>
      <c r="E803" s="4"/>
      <c r="F803" s="4"/>
      <c r="Q803" s="1"/>
      <c r="R803" s="1"/>
      <c r="S803" s="1"/>
      <c r="U803" s="1"/>
      <c r="V803" s="1"/>
      <c r="W803" s="1">
        <f t="shared" si="263"/>
        <v>0</v>
      </c>
      <c r="X803" s="1"/>
      <c r="Y803" s="1"/>
      <c r="Z803" s="1">
        <f>Table110[[#This Row],[Quantity2]]*Table110[[#This Row],[U Cost]]</f>
        <v>0</v>
      </c>
      <c r="AB803" s="1"/>
      <c r="AC803" s="1"/>
      <c r="AD803" s="1">
        <f t="shared" si="264"/>
        <v>0</v>
      </c>
      <c r="AE803" s="1"/>
      <c r="AF803" s="1">
        <f>SUM(Table110[[#This Row],[Total 
Paid]:[Shipping 
Charged]])</f>
        <v>0</v>
      </c>
      <c r="AG803" s="1"/>
      <c r="AH803" s="1"/>
      <c r="AI803" s="1">
        <f t="shared" si="265"/>
        <v>0</v>
      </c>
      <c r="AK803" s="1"/>
      <c r="AL803" s="1"/>
      <c r="AM803" s="1"/>
      <c r="AN803" s="1"/>
      <c r="AP803" s="30">
        <f t="shared" si="262"/>
        <v>0</v>
      </c>
      <c r="AQ803" s="1"/>
      <c r="AR803" s="1">
        <f t="shared" si="267"/>
        <v>0</v>
      </c>
      <c r="AS803" s="1"/>
      <c r="AT803" s="1"/>
      <c r="AU803" s="2">
        <f t="shared" si="266"/>
        <v>0</v>
      </c>
      <c r="AW803" s="1"/>
      <c r="AX803" s="1"/>
      <c r="AY803" s="1"/>
      <c r="AZ803" s="2">
        <f t="shared" si="261"/>
        <v>0</v>
      </c>
      <c r="BA803" s="2">
        <f>SUM(AF803,AH803,-AZ803,-Table110[[#This Row],[Sale Fee]])</f>
        <v>0</v>
      </c>
      <c r="BC803" s="1"/>
      <c r="BD803" s="1"/>
      <c r="BE803" s="1"/>
    </row>
    <row r="804" spans="1:57" x14ac:dyDescent="0.25">
      <c r="A804" s="1"/>
      <c r="B804" s="1"/>
      <c r="E804" s="4"/>
      <c r="F804" s="4"/>
      <c r="Q804" s="1"/>
      <c r="R804" s="1"/>
      <c r="S804" s="1"/>
      <c r="U804" s="1"/>
      <c r="V804" s="1"/>
      <c r="W804" s="1">
        <f t="shared" si="263"/>
        <v>0</v>
      </c>
      <c r="X804" s="1"/>
      <c r="Y804" s="1"/>
      <c r="Z804" s="1">
        <f>Table110[[#This Row],[Quantity2]]*Table110[[#This Row],[U Cost]]</f>
        <v>0</v>
      </c>
      <c r="AB804" s="1"/>
      <c r="AC804" s="1"/>
      <c r="AD804" s="1">
        <f t="shared" si="264"/>
        <v>0</v>
      </c>
      <c r="AE804" s="1"/>
      <c r="AF804" s="1">
        <f>SUM(Table110[[#This Row],[Total 
Paid]:[Shipping 
Charged]])</f>
        <v>0</v>
      </c>
      <c r="AG804" s="1"/>
      <c r="AH804" s="1"/>
      <c r="AI804" s="1">
        <f t="shared" si="265"/>
        <v>0</v>
      </c>
      <c r="AK804" s="1"/>
      <c r="AL804" s="1"/>
      <c r="AM804" s="1"/>
      <c r="AN804" s="1"/>
      <c r="AP804" s="30">
        <f t="shared" si="262"/>
        <v>0</v>
      </c>
      <c r="AQ804" s="1"/>
      <c r="AR804" s="1">
        <f t="shared" si="267"/>
        <v>0</v>
      </c>
      <c r="AS804" s="1"/>
      <c r="AT804" s="1"/>
      <c r="AU804" s="2">
        <f t="shared" si="266"/>
        <v>0</v>
      </c>
      <c r="AW804" s="1"/>
      <c r="AX804" s="1"/>
      <c r="AY804" s="1"/>
      <c r="AZ804" s="2">
        <f t="shared" si="261"/>
        <v>0</v>
      </c>
      <c r="BA804" s="2">
        <f>SUM(AF804,AH804,-AZ804,-Table110[[#This Row],[Sale Fee]])</f>
        <v>0</v>
      </c>
      <c r="BC804" s="1"/>
      <c r="BD804" s="1"/>
      <c r="BE804" s="1"/>
    </row>
    <row r="805" spans="1:57" x14ac:dyDescent="0.25">
      <c r="A805" s="1"/>
      <c r="B805" s="1"/>
      <c r="E805" s="4"/>
      <c r="F805" s="4"/>
      <c r="Q805" s="1"/>
      <c r="R805" s="1"/>
      <c r="S805" s="1"/>
      <c r="U805" s="1"/>
      <c r="V805" s="1"/>
      <c r="W805" s="1">
        <f t="shared" si="263"/>
        <v>0</v>
      </c>
      <c r="X805" s="1"/>
      <c r="Y805" s="1"/>
      <c r="Z805" s="1">
        <f>Table110[[#This Row],[Quantity2]]*Table110[[#This Row],[U Cost]]</f>
        <v>0</v>
      </c>
      <c r="AB805" s="1"/>
      <c r="AC805" s="1"/>
      <c r="AD805" s="1">
        <f t="shared" si="264"/>
        <v>0</v>
      </c>
      <c r="AE805" s="1"/>
      <c r="AF805" s="1">
        <f>SUM(Table110[[#This Row],[Total 
Paid]:[Shipping 
Charged]])</f>
        <v>0</v>
      </c>
      <c r="AG805" s="1"/>
      <c r="AH805" s="1"/>
      <c r="AI805" s="1">
        <f t="shared" si="265"/>
        <v>0</v>
      </c>
      <c r="AK805" s="1"/>
      <c r="AL805" s="1"/>
      <c r="AM805" s="1"/>
      <c r="AN805" s="1"/>
      <c r="AP805" s="30">
        <f t="shared" si="262"/>
        <v>0</v>
      </c>
      <c r="AQ805" s="1"/>
      <c r="AR805" s="1">
        <f t="shared" si="267"/>
        <v>0</v>
      </c>
      <c r="AS805" s="1"/>
      <c r="AT805" s="1"/>
      <c r="AU805" s="2">
        <f t="shared" si="266"/>
        <v>0</v>
      </c>
      <c r="AW805" s="1"/>
      <c r="AX805" s="1"/>
      <c r="AY805" s="1"/>
      <c r="AZ805" s="2">
        <f t="shared" si="261"/>
        <v>0</v>
      </c>
      <c r="BA805" s="2">
        <f>SUM(AF805,AH805,-AZ805,-Table110[[#This Row],[Sale Fee]])</f>
        <v>0</v>
      </c>
      <c r="BC805" s="1"/>
      <c r="BD805" s="1"/>
      <c r="BE805" s="1"/>
    </row>
    <row r="806" spans="1:57" x14ac:dyDescent="0.25">
      <c r="A806" s="1"/>
      <c r="B806" s="1"/>
      <c r="E806" s="4"/>
      <c r="F806" s="4"/>
      <c r="Q806" s="1"/>
      <c r="R806" s="1"/>
      <c r="S806" s="1"/>
      <c r="U806" s="1"/>
      <c r="V806" s="1"/>
      <c r="W806" s="1">
        <f t="shared" si="263"/>
        <v>0</v>
      </c>
      <c r="X806" s="1"/>
      <c r="Y806" s="1"/>
      <c r="Z806" s="1">
        <f>Table110[[#This Row],[Quantity2]]*Table110[[#This Row],[U Cost]]</f>
        <v>0</v>
      </c>
      <c r="AB806" s="1"/>
      <c r="AC806" s="1"/>
      <c r="AD806" s="1">
        <f t="shared" si="264"/>
        <v>0</v>
      </c>
      <c r="AE806" s="1"/>
      <c r="AF806" s="1">
        <f>SUM(Table110[[#This Row],[Total 
Paid]:[Shipping 
Charged]])</f>
        <v>0</v>
      </c>
      <c r="AG806" s="1"/>
      <c r="AH806" s="1"/>
      <c r="AI806" s="1">
        <f t="shared" si="265"/>
        <v>0</v>
      </c>
      <c r="AK806" s="1"/>
      <c r="AL806" s="1"/>
      <c r="AM806" s="1"/>
      <c r="AN806" s="1"/>
      <c r="AP806" s="30">
        <f t="shared" si="262"/>
        <v>0</v>
      </c>
      <c r="AQ806" s="1"/>
      <c r="AR806" s="1">
        <f t="shared" si="267"/>
        <v>0</v>
      </c>
      <c r="AS806" s="1"/>
      <c r="AT806" s="1"/>
      <c r="AU806" s="2">
        <f t="shared" si="266"/>
        <v>0</v>
      </c>
      <c r="AW806" s="1"/>
      <c r="AX806" s="1"/>
      <c r="AY806" s="1"/>
      <c r="AZ806" s="2">
        <f t="shared" si="261"/>
        <v>0</v>
      </c>
      <c r="BA806" s="2">
        <f>SUM(AF806,AH806,-AZ806,-Table110[[#This Row],[Sale Fee]])</f>
        <v>0</v>
      </c>
      <c r="BC806" s="1"/>
      <c r="BD806" s="1"/>
      <c r="BE806" s="1"/>
    </row>
    <row r="807" spans="1:57" x14ac:dyDescent="0.25">
      <c r="A807" s="1"/>
      <c r="B807" s="1"/>
      <c r="E807" s="4"/>
      <c r="F807" s="4"/>
      <c r="Q807" s="1"/>
      <c r="R807" s="1"/>
      <c r="S807" s="1"/>
      <c r="U807" s="1"/>
      <c r="V807" s="1"/>
      <c r="W807" s="1">
        <f t="shared" si="263"/>
        <v>0</v>
      </c>
      <c r="X807" s="1"/>
      <c r="Y807" s="1"/>
      <c r="Z807" s="1">
        <f>Table110[[#This Row],[Quantity2]]*Table110[[#This Row],[U Cost]]</f>
        <v>0</v>
      </c>
      <c r="AB807" s="1"/>
      <c r="AC807" s="1"/>
      <c r="AD807" s="1">
        <f t="shared" si="264"/>
        <v>0</v>
      </c>
      <c r="AE807" s="1"/>
      <c r="AF807" s="1">
        <f>SUM(Table110[[#This Row],[Total 
Paid]:[Shipping 
Charged]])</f>
        <v>0</v>
      </c>
      <c r="AG807" s="1"/>
      <c r="AH807" s="1"/>
      <c r="AI807" s="1">
        <f t="shared" si="265"/>
        <v>0</v>
      </c>
      <c r="AK807" s="1"/>
      <c r="AL807" s="1"/>
      <c r="AM807" s="1"/>
      <c r="AN807" s="1"/>
      <c r="AP807" s="30">
        <f t="shared" si="262"/>
        <v>0</v>
      </c>
      <c r="AQ807" s="1"/>
      <c r="AR807" s="1">
        <f t="shared" si="267"/>
        <v>0</v>
      </c>
      <c r="AS807" s="1"/>
      <c r="AT807" s="1"/>
      <c r="AU807" s="2">
        <f t="shared" si="266"/>
        <v>0</v>
      </c>
      <c r="AW807" s="1"/>
      <c r="AX807" s="1"/>
      <c r="AY807" s="1"/>
      <c r="AZ807" s="2">
        <f t="shared" si="261"/>
        <v>0</v>
      </c>
      <c r="BA807" s="2">
        <f>SUM(AF807,AH807,-AZ807,-Table110[[#This Row],[Sale Fee]])</f>
        <v>0</v>
      </c>
      <c r="BC807" s="1"/>
      <c r="BD807" s="1"/>
      <c r="BE807" s="1"/>
    </row>
    <row r="808" spans="1:57" x14ac:dyDescent="0.25">
      <c r="A808" s="1"/>
      <c r="B808" s="1"/>
      <c r="E808" s="4"/>
      <c r="F808" s="4"/>
      <c r="Q808" s="1"/>
      <c r="R808" s="1"/>
      <c r="S808" s="1"/>
      <c r="U808" s="1"/>
      <c r="V808" s="1"/>
      <c r="W808" s="1">
        <f t="shared" si="263"/>
        <v>0</v>
      </c>
      <c r="X808" s="1"/>
      <c r="Y808" s="1"/>
      <c r="Z808" s="1">
        <f>Table110[[#This Row],[Quantity2]]*Table110[[#This Row],[U Cost]]</f>
        <v>0</v>
      </c>
      <c r="AB808" s="1"/>
      <c r="AC808" s="1"/>
      <c r="AD808" s="1">
        <f t="shared" si="264"/>
        <v>0</v>
      </c>
      <c r="AE808" s="1"/>
      <c r="AF808" s="1">
        <f>SUM(Table110[[#This Row],[Total 
Paid]:[Shipping 
Charged]])</f>
        <v>0</v>
      </c>
      <c r="AG808" s="1"/>
      <c r="AH808" s="1"/>
      <c r="AI808" s="1">
        <f t="shared" si="265"/>
        <v>0</v>
      </c>
      <c r="AK808" s="1"/>
      <c r="AL808" s="1"/>
      <c r="AM808" s="1"/>
      <c r="AN808" s="1"/>
      <c r="AP808" s="30">
        <f t="shared" si="262"/>
        <v>0</v>
      </c>
      <c r="AQ808" s="1"/>
      <c r="AR808" s="1">
        <f t="shared" si="267"/>
        <v>0</v>
      </c>
      <c r="AS808" s="1"/>
      <c r="AT808" s="1"/>
      <c r="AU808" s="2">
        <f t="shared" si="266"/>
        <v>0</v>
      </c>
      <c r="AW808" s="1"/>
      <c r="AX808" s="1"/>
      <c r="AY808" s="1"/>
      <c r="AZ808" s="2">
        <f t="shared" si="261"/>
        <v>0</v>
      </c>
      <c r="BA808" s="2">
        <f>SUM(AF808,AH808,-AZ808,-Table110[[#This Row],[Sale Fee]])</f>
        <v>0</v>
      </c>
      <c r="BC808" s="1"/>
      <c r="BD808" s="1"/>
      <c r="BE808" s="1"/>
    </row>
    <row r="809" spans="1:57" x14ac:dyDescent="0.25">
      <c r="A809" s="1"/>
      <c r="B809" s="1"/>
      <c r="E809" s="4"/>
      <c r="F809" s="4"/>
      <c r="Q809" s="1"/>
      <c r="R809" s="1"/>
      <c r="S809" s="1"/>
      <c r="U809" s="1"/>
      <c r="V809" s="1"/>
      <c r="W809" s="1">
        <f t="shared" si="263"/>
        <v>0</v>
      </c>
      <c r="X809" s="1"/>
      <c r="Y809" s="1"/>
      <c r="Z809" s="1">
        <f>Table110[[#This Row],[Quantity2]]*Table110[[#This Row],[U Cost]]</f>
        <v>0</v>
      </c>
      <c r="AB809" s="1"/>
      <c r="AC809" s="1"/>
      <c r="AD809" s="1">
        <f t="shared" si="264"/>
        <v>0</v>
      </c>
      <c r="AE809" s="1"/>
      <c r="AF809" s="1">
        <f>SUM(Table110[[#This Row],[Total 
Paid]:[Shipping 
Charged]])</f>
        <v>0</v>
      </c>
      <c r="AG809" s="1"/>
      <c r="AH809" s="1"/>
      <c r="AI809" s="1">
        <f t="shared" si="265"/>
        <v>0</v>
      </c>
      <c r="AK809" s="1"/>
      <c r="AL809" s="1"/>
      <c r="AM809" s="1"/>
      <c r="AN809" s="1"/>
      <c r="AP809" s="30">
        <f t="shared" si="262"/>
        <v>0</v>
      </c>
      <c r="AQ809" s="1"/>
      <c r="AR809" s="1">
        <f t="shared" si="267"/>
        <v>0</v>
      </c>
      <c r="AS809" s="1"/>
      <c r="AT809" s="1"/>
      <c r="AU809" s="2">
        <f t="shared" si="266"/>
        <v>0</v>
      </c>
      <c r="AW809" s="1"/>
      <c r="AX809" s="1"/>
      <c r="AY809" s="1"/>
      <c r="AZ809" s="2">
        <f t="shared" si="261"/>
        <v>0</v>
      </c>
      <c r="BA809" s="2">
        <f>SUM(AF809,AH809,-AZ809,-Table110[[#This Row],[Sale Fee]])</f>
        <v>0</v>
      </c>
      <c r="BC809" s="1"/>
      <c r="BD809" s="1"/>
      <c r="BE809" s="1"/>
    </row>
    <row r="810" spans="1:57" x14ac:dyDescent="0.25">
      <c r="A810" s="1"/>
      <c r="B810" s="1"/>
      <c r="E810" s="4"/>
      <c r="F810" s="4"/>
      <c r="Q810" s="1"/>
      <c r="R810" s="1"/>
      <c r="S810" s="1"/>
      <c r="U810" s="1"/>
      <c r="V810" s="1"/>
      <c r="W810" s="1">
        <f t="shared" si="263"/>
        <v>0</v>
      </c>
      <c r="X810" s="1"/>
      <c r="Y810" s="1"/>
      <c r="Z810" s="1">
        <f>Table110[[#This Row],[Quantity2]]*Table110[[#This Row],[U Cost]]</f>
        <v>0</v>
      </c>
      <c r="AB810" s="1"/>
      <c r="AC810" s="1"/>
      <c r="AD810" s="1">
        <f t="shared" si="264"/>
        <v>0</v>
      </c>
      <c r="AE810" s="1"/>
      <c r="AF810" s="1">
        <f>SUM(Table110[[#This Row],[Total 
Paid]:[Shipping 
Charged]])</f>
        <v>0</v>
      </c>
      <c r="AG810" s="1"/>
      <c r="AH810" s="1"/>
      <c r="AI810" s="1">
        <f t="shared" si="265"/>
        <v>0</v>
      </c>
      <c r="AK810" s="1"/>
      <c r="AL810" s="1"/>
      <c r="AM810" s="1"/>
      <c r="AN810" s="1"/>
      <c r="AP810" s="30">
        <f t="shared" si="262"/>
        <v>0</v>
      </c>
      <c r="AQ810" s="1"/>
      <c r="AR810" s="1">
        <f t="shared" si="267"/>
        <v>0</v>
      </c>
      <c r="AS810" s="1"/>
      <c r="AT810" s="1"/>
      <c r="AU810" s="2">
        <f t="shared" si="266"/>
        <v>0</v>
      </c>
      <c r="AW810" s="1"/>
      <c r="AX810" s="1"/>
      <c r="AY810" s="1"/>
      <c r="AZ810" s="2">
        <f t="shared" si="261"/>
        <v>0</v>
      </c>
      <c r="BA810" s="2">
        <f>SUM(AF810,AH810,-AZ810,-Table110[[#This Row],[Sale Fee]])</f>
        <v>0</v>
      </c>
      <c r="BC810" s="1"/>
      <c r="BD810" s="1"/>
      <c r="BE810" s="1"/>
    </row>
    <row r="811" spans="1:57" x14ac:dyDescent="0.25">
      <c r="A811" s="1"/>
      <c r="B811" s="1"/>
      <c r="E811" s="4"/>
      <c r="F811" s="4"/>
      <c r="Q811" s="1"/>
      <c r="R811" s="1"/>
      <c r="S811" s="1"/>
      <c r="U811" s="1"/>
      <c r="V811" s="1"/>
      <c r="W811" s="1">
        <f t="shared" si="263"/>
        <v>0</v>
      </c>
      <c r="X811" s="1"/>
      <c r="Y811" s="1"/>
      <c r="Z811" s="1">
        <f>Table110[[#This Row],[Quantity2]]*Table110[[#This Row],[U Cost]]</f>
        <v>0</v>
      </c>
      <c r="AB811" s="1"/>
      <c r="AC811" s="1"/>
      <c r="AD811" s="1">
        <f t="shared" si="264"/>
        <v>0</v>
      </c>
      <c r="AE811" s="1"/>
      <c r="AF811" s="1">
        <f>SUM(Table110[[#This Row],[Total 
Paid]:[Shipping 
Charged]])</f>
        <v>0</v>
      </c>
      <c r="AG811" s="1"/>
      <c r="AH811" s="1"/>
      <c r="AI811" s="1">
        <f t="shared" si="265"/>
        <v>0</v>
      </c>
      <c r="AK811" s="1"/>
      <c r="AL811" s="1"/>
      <c r="AM811" s="1"/>
      <c r="AN811" s="1"/>
      <c r="AP811" s="30">
        <f t="shared" si="262"/>
        <v>0</v>
      </c>
      <c r="AQ811" s="1"/>
      <c r="AR811" s="1">
        <f t="shared" si="267"/>
        <v>0</v>
      </c>
      <c r="AS811" s="1"/>
      <c r="AT811" s="1"/>
      <c r="AU811" s="2">
        <f t="shared" si="266"/>
        <v>0</v>
      </c>
      <c r="AW811" s="1"/>
      <c r="AX811" s="1"/>
      <c r="AY811" s="1"/>
      <c r="AZ811" s="2">
        <f t="shared" ref="AZ811:AZ874" si="268">SUM(AU811,AW811,AX811,AY811)</f>
        <v>0</v>
      </c>
      <c r="BA811" s="2">
        <f>SUM(AF811,AH811,-AZ811,-Table110[[#This Row],[Sale Fee]])</f>
        <v>0</v>
      </c>
      <c r="BC811" s="1"/>
      <c r="BD811" s="1"/>
      <c r="BE811" s="1"/>
    </row>
    <row r="812" spans="1:57" x14ac:dyDescent="0.25">
      <c r="A812" s="1"/>
      <c r="B812" s="1"/>
      <c r="E812" s="4"/>
      <c r="F812" s="4"/>
      <c r="Q812" s="1"/>
      <c r="R812" s="1"/>
      <c r="S812" s="1"/>
      <c r="U812" s="1"/>
      <c r="V812" s="1"/>
      <c r="W812" s="1">
        <f t="shared" si="263"/>
        <v>0</v>
      </c>
      <c r="X812" s="1"/>
      <c r="Y812" s="1"/>
      <c r="Z812" s="1">
        <f>Table110[[#This Row],[Quantity2]]*Table110[[#This Row],[U Cost]]</f>
        <v>0</v>
      </c>
      <c r="AB812" s="1"/>
      <c r="AC812" s="1"/>
      <c r="AD812" s="1">
        <f t="shared" si="264"/>
        <v>0</v>
      </c>
      <c r="AE812" s="1"/>
      <c r="AF812" s="1">
        <f>SUM(Table110[[#This Row],[Total 
Paid]:[Shipping 
Charged]])</f>
        <v>0</v>
      </c>
      <c r="AG812" s="1"/>
      <c r="AH812" s="1"/>
      <c r="AI812" s="1">
        <f t="shared" si="265"/>
        <v>0</v>
      </c>
      <c r="AK812" s="1"/>
      <c r="AL812" s="1"/>
      <c r="AM812" s="1"/>
      <c r="AN812" s="1"/>
      <c r="AP812" s="30">
        <f t="shared" si="262"/>
        <v>0</v>
      </c>
      <c r="AQ812" s="1"/>
      <c r="AR812" s="1">
        <f t="shared" si="267"/>
        <v>0</v>
      </c>
      <c r="AS812" s="1"/>
      <c r="AT812" s="1"/>
      <c r="AU812" s="2">
        <f t="shared" si="266"/>
        <v>0</v>
      </c>
      <c r="AW812" s="1"/>
      <c r="AX812" s="1"/>
      <c r="AY812" s="1"/>
      <c r="AZ812" s="2">
        <f t="shared" si="268"/>
        <v>0</v>
      </c>
      <c r="BA812" s="2">
        <f>SUM(AF812,AH812,-AZ812,-Table110[[#This Row],[Sale Fee]])</f>
        <v>0</v>
      </c>
      <c r="BC812" s="1"/>
      <c r="BD812" s="1"/>
      <c r="BE812" s="1"/>
    </row>
    <row r="813" spans="1:57" x14ac:dyDescent="0.25">
      <c r="A813" s="1"/>
      <c r="B813" s="1"/>
      <c r="E813" s="4"/>
      <c r="F813" s="4"/>
      <c r="Q813" s="1"/>
      <c r="R813" s="1"/>
      <c r="S813" s="1"/>
      <c r="V813" s="1"/>
      <c r="W813" s="1">
        <f t="shared" si="263"/>
        <v>0</v>
      </c>
      <c r="X813" s="1"/>
      <c r="Y813" s="1"/>
      <c r="Z813" s="1">
        <f>Table110[[#This Row],[Quantity2]]*Table110[[#This Row],[U Cost]]</f>
        <v>0</v>
      </c>
      <c r="AB813" s="1"/>
      <c r="AC813" s="1"/>
      <c r="AD813" s="1">
        <f t="shared" si="264"/>
        <v>0</v>
      </c>
      <c r="AE813" s="1"/>
      <c r="AF813" s="1">
        <f>SUM(Table110[[#This Row],[Total 
Paid]:[Shipping 
Charged]])</f>
        <v>0</v>
      </c>
      <c r="AG813" s="1"/>
      <c r="AH813" s="1"/>
      <c r="AI813" s="1">
        <f t="shared" si="265"/>
        <v>0</v>
      </c>
      <c r="AK813" s="1"/>
      <c r="AL813" s="1"/>
      <c r="AM813" s="1"/>
      <c r="AN813" s="1"/>
      <c r="AP813" s="30">
        <f t="shared" si="262"/>
        <v>0</v>
      </c>
      <c r="AQ813" s="1"/>
      <c r="AR813" s="1">
        <f t="shared" si="267"/>
        <v>0</v>
      </c>
      <c r="AS813" s="1"/>
      <c r="AT813" s="1"/>
      <c r="AU813" s="2">
        <f t="shared" si="266"/>
        <v>0</v>
      </c>
      <c r="AW813" s="1"/>
      <c r="AX813" s="1"/>
      <c r="AY813" s="1"/>
      <c r="AZ813" s="2">
        <f t="shared" si="268"/>
        <v>0</v>
      </c>
      <c r="BA813" s="2">
        <f>SUM(AF813,AH813,-AZ813,-Table110[[#This Row],[Sale Fee]])</f>
        <v>0</v>
      </c>
      <c r="BC813" s="1"/>
      <c r="BD813" s="1"/>
      <c r="BE813" s="1"/>
    </row>
    <row r="814" spans="1:57" x14ac:dyDescent="0.25">
      <c r="A814" s="1"/>
      <c r="B814" s="1"/>
      <c r="E814" s="4"/>
      <c r="F814" s="4"/>
      <c r="Q814" s="1"/>
      <c r="R814" s="1"/>
      <c r="S814" s="1"/>
      <c r="V814" s="1"/>
      <c r="W814" s="1">
        <f t="shared" si="263"/>
        <v>0</v>
      </c>
      <c r="X814" s="1"/>
      <c r="Y814" s="1"/>
      <c r="Z814" s="1">
        <f>Table110[[#This Row],[Quantity2]]*Table110[[#This Row],[U Cost]]</f>
        <v>0</v>
      </c>
      <c r="AB814" s="1"/>
      <c r="AC814" s="1"/>
      <c r="AD814" s="1">
        <f t="shared" si="264"/>
        <v>0</v>
      </c>
      <c r="AE814" s="1"/>
      <c r="AF814" s="1">
        <f>SUM(Table110[[#This Row],[Total 
Paid]:[Shipping 
Charged]])</f>
        <v>0</v>
      </c>
      <c r="AG814" s="1"/>
      <c r="AH814" s="1"/>
      <c r="AI814" s="1">
        <f t="shared" si="265"/>
        <v>0</v>
      </c>
      <c r="AK814" s="1"/>
      <c r="AL814" s="1"/>
      <c r="AM814" s="1"/>
      <c r="AN814" s="1"/>
      <c r="AP814" s="30">
        <f t="shared" si="262"/>
        <v>0</v>
      </c>
      <c r="AQ814" s="1"/>
      <c r="AR814" s="1">
        <f t="shared" si="267"/>
        <v>0</v>
      </c>
      <c r="AS814" s="1"/>
      <c r="AT814" s="1"/>
      <c r="AU814" s="2">
        <f t="shared" si="266"/>
        <v>0</v>
      </c>
      <c r="AW814" s="1"/>
      <c r="AX814" s="1"/>
      <c r="AY814" s="1"/>
      <c r="AZ814" s="2">
        <f t="shared" si="268"/>
        <v>0</v>
      </c>
      <c r="BA814" s="2">
        <f>SUM(AF814,AH814,-AZ814,-Table110[[#This Row],[Sale Fee]])</f>
        <v>0</v>
      </c>
      <c r="BC814" s="1"/>
      <c r="BD814" s="1"/>
      <c r="BE814" s="1"/>
    </row>
    <row r="815" spans="1:57" x14ac:dyDescent="0.25">
      <c r="A815" s="1"/>
      <c r="B815" s="1"/>
      <c r="E815" s="4"/>
      <c r="F815" s="4"/>
      <c r="Q815" s="1"/>
      <c r="R815" s="1"/>
      <c r="S815" s="1"/>
      <c r="V815" s="1"/>
      <c r="W815" s="1">
        <f t="shared" si="263"/>
        <v>0</v>
      </c>
      <c r="X815" s="1"/>
      <c r="Y815" s="1"/>
      <c r="Z815" s="1">
        <f>Table110[[#This Row],[Quantity2]]*Table110[[#This Row],[U Cost]]</f>
        <v>0</v>
      </c>
      <c r="AB815" s="1"/>
      <c r="AC815" s="1"/>
      <c r="AD815" s="1">
        <f t="shared" si="264"/>
        <v>0</v>
      </c>
      <c r="AE815" s="1"/>
      <c r="AF815" s="1">
        <f>SUM(Table110[[#This Row],[Total 
Paid]:[Shipping 
Charged]])</f>
        <v>0</v>
      </c>
      <c r="AG815" s="1"/>
      <c r="AH815" s="1"/>
      <c r="AI815" s="1">
        <f t="shared" si="265"/>
        <v>0</v>
      </c>
      <c r="AK815" s="1"/>
      <c r="AL815" s="1"/>
      <c r="AM815" s="1"/>
      <c r="AN815" s="1"/>
      <c r="AP815" s="30">
        <f t="shared" si="262"/>
        <v>0</v>
      </c>
      <c r="AQ815" s="1"/>
      <c r="AR815" s="1">
        <f t="shared" si="267"/>
        <v>0</v>
      </c>
      <c r="AS815" s="1"/>
      <c r="AT815" s="1"/>
      <c r="AU815" s="2">
        <f t="shared" si="266"/>
        <v>0</v>
      </c>
      <c r="AW815" s="1"/>
      <c r="AX815" s="1"/>
      <c r="AY815" s="1"/>
      <c r="AZ815" s="2">
        <f t="shared" si="268"/>
        <v>0</v>
      </c>
      <c r="BA815" s="2">
        <f>SUM(AF815,AH815,-AZ815,-Table110[[#This Row],[Sale Fee]])</f>
        <v>0</v>
      </c>
      <c r="BC815" s="1"/>
      <c r="BD815" s="1"/>
      <c r="BE815" s="1"/>
    </row>
    <row r="816" spans="1:57" x14ac:dyDescent="0.25">
      <c r="A816" s="1"/>
      <c r="B816" s="1"/>
      <c r="E816" s="4"/>
      <c r="F816" s="4"/>
      <c r="Q816" s="1"/>
      <c r="R816" s="1"/>
      <c r="S816" s="1"/>
      <c r="V816" s="1"/>
      <c r="W816" s="1">
        <f t="shared" si="263"/>
        <v>0</v>
      </c>
      <c r="X816" s="1"/>
      <c r="Y816" s="1"/>
      <c r="Z816" s="1">
        <f>Table110[[#This Row],[Quantity2]]*Table110[[#This Row],[U Cost]]</f>
        <v>0</v>
      </c>
      <c r="AB816" s="1"/>
      <c r="AC816" s="1"/>
      <c r="AD816" s="1">
        <f t="shared" si="264"/>
        <v>0</v>
      </c>
      <c r="AE816" s="1"/>
      <c r="AF816" s="1">
        <f>SUM(Table110[[#This Row],[Total 
Paid]:[Shipping 
Charged]])</f>
        <v>0</v>
      </c>
      <c r="AG816" s="1"/>
      <c r="AH816" s="1"/>
      <c r="AI816" s="1">
        <f t="shared" si="265"/>
        <v>0</v>
      </c>
      <c r="AK816" s="1"/>
      <c r="AL816" s="1"/>
      <c r="AM816" s="1"/>
      <c r="AN816" s="1"/>
      <c r="AP816" s="30">
        <f t="shared" si="262"/>
        <v>0</v>
      </c>
      <c r="AQ816" s="1"/>
      <c r="AR816" s="1">
        <f t="shared" si="267"/>
        <v>0</v>
      </c>
      <c r="AS816" s="1"/>
      <c r="AT816" s="1"/>
      <c r="AU816" s="2">
        <f t="shared" si="266"/>
        <v>0</v>
      </c>
      <c r="AW816" s="1"/>
      <c r="AX816" s="1"/>
      <c r="AY816" s="1"/>
      <c r="AZ816" s="2">
        <f t="shared" si="268"/>
        <v>0</v>
      </c>
      <c r="BA816" s="2">
        <f>SUM(AF816,AH816,-AZ816,-Table110[[#This Row],[Sale Fee]])</f>
        <v>0</v>
      </c>
      <c r="BC816" s="1"/>
      <c r="BD816" s="1"/>
      <c r="BE816" s="1"/>
    </row>
    <row r="817" spans="1:57" x14ac:dyDescent="0.25">
      <c r="A817" s="1"/>
      <c r="B817" s="1"/>
      <c r="E817" s="4"/>
      <c r="F817" s="4"/>
      <c r="Q817" s="1"/>
      <c r="R817" s="1"/>
      <c r="S817" s="1"/>
      <c r="V817" s="1"/>
      <c r="W817" s="1">
        <f t="shared" si="263"/>
        <v>0</v>
      </c>
      <c r="X817" s="1"/>
      <c r="Y817" s="1"/>
      <c r="Z817" s="1">
        <f>Table110[[#This Row],[Quantity2]]*Table110[[#This Row],[U Cost]]</f>
        <v>0</v>
      </c>
      <c r="AB817" s="1"/>
      <c r="AC817" s="1"/>
      <c r="AD817" s="1">
        <f t="shared" si="264"/>
        <v>0</v>
      </c>
      <c r="AE817" s="1"/>
      <c r="AF817" s="1">
        <f>SUM(Table110[[#This Row],[Total 
Paid]:[Shipping 
Charged]])</f>
        <v>0</v>
      </c>
      <c r="AG817" s="1"/>
      <c r="AH817" s="1"/>
      <c r="AI817" s="1">
        <f t="shared" si="265"/>
        <v>0</v>
      </c>
      <c r="AK817" s="1"/>
      <c r="AL817" s="1"/>
      <c r="AM817" s="1"/>
      <c r="AN817" s="1"/>
      <c r="AP817" s="30">
        <f t="shared" si="262"/>
        <v>0</v>
      </c>
      <c r="AQ817" s="1"/>
      <c r="AR817" s="1">
        <f t="shared" si="267"/>
        <v>0</v>
      </c>
      <c r="AS817" s="1"/>
      <c r="AT817" s="1"/>
      <c r="AU817" s="2">
        <f t="shared" si="266"/>
        <v>0</v>
      </c>
      <c r="AW817" s="1"/>
      <c r="AX817" s="1"/>
      <c r="AY817" s="1"/>
      <c r="AZ817" s="2">
        <f t="shared" si="268"/>
        <v>0</v>
      </c>
      <c r="BA817" s="2">
        <f>SUM(AF817,AH817,-AZ817,-Table110[[#This Row],[Sale Fee]])</f>
        <v>0</v>
      </c>
      <c r="BC817" s="1"/>
      <c r="BD817" s="1"/>
      <c r="BE817" s="1"/>
    </row>
    <row r="818" spans="1:57" x14ac:dyDescent="0.25">
      <c r="A818" s="1"/>
      <c r="B818" s="1"/>
      <c r="E818" s="4"/>
      <c r="F818" s="4"/>
      <c r="Q818" s="1"/>
      <c r="R818" s="1"/>
      <c r="S818" s="1"/>
      <c r="V818" s="1"/>
      <c r="W818" s="1">
        <f t="shared" si="263"/>
        <v>0</v>
      </c>
      <c r="X818" s="1"/>
      <c r="Y818" s="1"/>
      <c r="Z818" s="1">
        <f>Table110[[#This Row],[Quantity2]]*Table110[[#This Row],[U Cost]]</f>
        <v>0</v>
      </c>
      <c r="AB818" s="1"/>
      <c r="AC818" s="1"/>
      <c r="AD818" s="1">
        <f t="shared" si="264"/>
        <v>0</v>
      </c>
      <c r="AE818" s="1"/>
      <c r="AF818" s="1">
        <f>SUM(Table110[[#This Row],[Total 
Paid]:[Shipping 
Charged]])</f>
        <v>0</v>
      </c>
      <c r="AG818" s="1"/>
      <c r="AH818" s="1"/>
      <c r="AI818" s="1">
        <f t="shared" si="265"/>
        <v>0</v>
      </c>
      <c r="AK818" s="1"/>
      <c r="AL818" s="1"/>
      <c r="AM818" s="1"/>
      <c r="AN818" s="1"/>
      <c r="AP818" s="30">
        <f t="shared" ref="AP818:AP854" si="269">AB818</f>
        <v>0</v>
      </c>
      <c r="AQ818" s="1"/>
      <c r="AR818" s="1">
        <f t="shared" si="267"/>
        <v>0</v>
      </c>
      <c r="AS818" s="1"/>
      <c r="AT818" s="1"/>
      <c r="AU818" s="2">
        <f t="shared" si="266"/>
        <v>0</v>
      </c>
      <c r="AW818" s="1"/>
      <c r="AX818" s="1"/>
      <c r="AY818" s="1"/>
      <c r="AZ818" s="2">
        <f t="shared" si="268"/>
        <v>0</v>
      </c>
      <c r="BA818" s="2">
        <f>SUM(AF818,AH818,-AZ818,-Table110[[#This Row],[Sale Fee]])</f>
        <v>0</v>
      </c>
      <c r="BC818" s="1"/>
      <c r="BD818" s="1"/>
      <c r="BE818" s="1"/>
    </row>
    <row r="819" spans="1:57" x14ac:dyDescent="0.25">
      <c r="A819" s="1"/>
      <c r="B819" s="1"/>
      <c r="E819" s="4"/>
      <c r="F819" s="4"/>
      <c r="Q819" s="1"/>
      <c r="R819" s="1"/>
      <c r="S819" s="1"/>
      <c r="V819" s="1"/>
      <c r="W819" s="1">
        <f t="shared" si="263"/>
        <v>0</v>
      </c>
      <c r="X819" s="1"/>
      <c r="Y819" s="1"/>
      <c r="Z819" s="1">
        <f>Table110[[#This Row],[Quantity2]]*Table110[[#This Row],[U Cost]]</f>
        <v>0</v>
      </c>
      <c r="AB819" s="1"/>
      <c r="AC819" s="1"/>
      <c r="AD819" s="1">
        <f t="shared" si="264"/>
        <v>0</v>
      </c>
      <c r="AE819" s="1"/>
      <c r="AF819" s="1">
        <f>SUM(Table110[[#This Row],[Total 
Paid]:[Shipping 
Charged]])</f>
        <v>0</v>
      </c>
      <c r="AG819" s="1"/>
      <c r="AH819" s="1"/>
      <c r="AI819" s="1">
        <f t="shared" si="265"/>
        <v>0</v>
      </c>
      <c r="AK819" s="1"/>
      <c r="AL819" s="1"/>
      <c r="AM819" s="1"/>
      <c r="AN819" s="1"/>
      <c r="AP819" s="30">
        <f t="shared" si="269"/>
        <v>0</v>
      </c>
      <c r="AQ819" s="1"/>
      <c r="AR819" s="1">
        <f t="shared" si="267"/>
        <v>0</v>
      </c>
      <c r="AS819" s="1"/>
      <c r="AT819" s="1"/>
      <c r="AU819" s="2">
        <f t="shared" si="266"/>
        <v>0</v>
      </c>
      <c r="AW819" s="1"/>
      <c r="AX819" s="1"/>
      <c r="AY819" s="1"/>
      <c r="AZ819" s="2">
        <f t="shared" si="268"/>
        <v>0</v>
      </c>
      <c r="BA819" s="2">
        <f>SUM(AF819,AH819,-AZ819,-Table110[[#This Row],[Sale Fee]])</f>
        <v>0</v>
      </c>
      <c r="BC819" s="1"/>
      <c r="BD819" s="1"/>
      <c r="BE819" s="1"/>
    </row>
    <row r="820" spans="1:57" x14ac:dyDescent="0.25">
      <c r="A820" s="1"/>
      <c r="B820" s="1"/>
      <c r="E820" s="4"/>
      <c r="F820" s="4"/>
      <c r="Q820" s="1"/>
      <c r="R820" s="1"/>
      <c r="S820" s="1"/>
      <c r="U820" s="1"/>
      <c r="V820" s="1"/>
      <c r="W820" s="1">
        <f t="shared" si="263"/>
        <v>0</v>
      </c>
      <c r="X820" s="1"/>
      <c r="Y820" s="1"/>
      <c r="Z820" s="1">
        <f>Table110[[#This Row],[Quantity2]]*Table110[[#This Row],[U Cost]]</f>
        <v>0</v>
      </c>
      <c r="AB820" s="1"/>
      <c r="AC820" s="1"/>
      <c r="AD820" s="1">
        <f t="shared" si="264"/>
        <v>0</v>
      </c>
      <c r="AE820" s="1"/>
      <c r="AF820" s="1">
        <f>SUM(Table110[[#This Row],[Total 
Paid]:[Shipping 
Charged]])</f>
        <v>0</v>
      </c>
      <c r="AG820" s="1"/>
      <c r="AH820" s="1"/>
      <c r="AI820" s="1">
        <f t="shared" si="265"/>
        <v>0</v>
      </c>
      <c r="AK820" s="1"/>
      <c r="AL820" s="1"/>
      <c r="AM820" s="1"/>
      <c r="AN820" s="1"/>
      <c r="AP820" s="30">
        <f t="shared" si="269"/>
        <v>0</v>
      </c>
      <c r="AQ820" s="1"/>
      <c r="AR820" s="1">
        <f t="shared" si="267"/>
        <v>0</v>
      </c>
      <c r="AS820" s="1"/>
      <c r="AT820" s="1"/>
      <c r="AU820" s="2">
        <f t="shared" si="266"/>
        <v>0</v>
      </c>
      <c r="AW820" s="1"/>
      <c r="AX820" s="1"/>
      <c r="AY820" s="1"/>
      <c r="AZ820" s="2">
        <f t="shared" si="268"/>
        <v>0</v>
      </c>
      <c r="BA820" s="2">
        <f>SUM(AF820,AH820,-AZ820,-Table110[[#This Row],[Sale Fee]])</f>
        <v>0</v>
      </c>
      <c r="BC820" s="1"/>
      <c r="BD820" s="1"/>
      <c r="BE820" s="1"/>
    </row>
    <row r="821" spans="1:57" x14ac:dyDescent="0.25">
      <c r="A821" s="1"/>
      <c r="B821" s="1"/>
      <c r="E821" s="4"/>
      <c r="F821" s="4"/>
      <c r="Q821" s="1"/>
      <c r="R821" s="1"/>
      <c r="S821" s="1"/>
      <c r="U821" s="1"/>
      <c r="V821" s="1"/>
      <c r="W821" s="1">
        <f t="shared" si="263"/>
        <v>0</v>
      </c>
      <c r="X821" s="1"/>
      <c r="Y821" s="1"/>
      <c r="Z821" s="1">
        <f>Table110[[#This Row],[Quantity2]]*Table110[[#This Row],[U Cost]]</f>
        <v>0</v>
      </c>
      <c r="AB821" s="1"/>
      <c r="AC821" s="1"/>
      <c r="AD821" s="1">
        <f t="shared" si="264"/>
        <v>0</v>
      </c>
      <c r="AE821" s="1"/>
      <c r="AF821" s="1">
        <f>SUM(Table110[[#This Row],[Total 
Paid]:[Shipping 
Charged]])</f>
        <v>0</v>
      </c>
      <c r="AG821" s="1"/>
      <c r="AH821" s="1"/>
      <c r="AI821" s="1">
        <f t="shared" si="265"/>
        <v>0</v>
      </c>
      <c r="AK821" s="1"/>
      <c r="AL821" s="1"/>
      <c r="AM821" s="1"/>
      <c r="AN821" s="1"/>
      <c r="AP821" s="30">
        <f t="shared" si="269"/>
        <v>0</v>
      </c>
      <c r="AQ821" s="1"/>
      <c r="AR821" s="1">
        <f t="shared" si="267"/>
        <v>0</v>
      </c>
      <c r="AS821" s="1"/>
      <c r="AT821" s="1"/>
      <c r="AU821" s="2">
        <f t="shared" si="266"/>
        <v>0</v>
      </c>
      <c r="AW821" s="1"/>
      <c r="AX821" s="1"/>
      <c r="AY821" s="1"/>
      <c r="AZ821" s="2">
        <f t="shared" si="268"/>
        <v>0</v>
      </c>
      <c r="BA821" s="2">
        <f>SUM(AF821,AH821,-AZ821,-Table110[[#This Row],[Sale Fee]])</f>
        <v>0</v>
      </c>
      <c r="BC821" s="1"/>
      <c r="BD821" s="1"/>
      <c r="BE821" s="1"/>
    </row>
    <row r="822" spans="1:57" x14ac:dyDescent="0.25">
      <c r="A822" s="1"/>
      <c r="B822" s="1"/>
      <c r="E822" s="4"/>
      <c r="F822" s="4"/>
      <c r="Q822" s="1"/>
      <c r="R822" s="1"/>
      <c r="S822" s="1"/>
      <c r="U822" s="1"/>
      <c r="V822" s="1"/>
      <c r="W822" s="1">
        <f t="shared" si="263"/>
        <v>0</v>
      </c>
      <c r="X822" s="1"/>
      <c r="Y822" s="1"/>
      <c r="Z822" s="1">
        <f>Table110[[#This Row],[Quantity2]]*Table110[[#This Row],[U Cost]]</f>
        <v>0</v>
      </c>
      <c r="AB822" s="1"/>
      <c r="AC822" s="1"/>
      <c r="AD822" s="1">
        <f t="shared" si="264"/>
        <v>0</v>
      </c>
      <c r="AE822" s="1"/>
      <c r="AF822" s="1">
        <f>SUM(Table110[[#This Row],[Total 
Paid]:[Shipping 
Charged]])</f>
        <v>0</v>
      </c>
      <c r="AG822" s="1"/>
      <c r="AH822" s="1"/>
      <c r="AI822" s="1">
        <f t="shared" si="265"/>
        <v>0</v>
      </c>
      <c r="AK822" s="1"/>
      <c r="AL822" s="1"/>
      <c r="AM822" s="1"/>
      <c r="AN822" s="1"/>
      <c r="AP822" s="30">
        <f t="shared" si="269"/>
        <v>0</v>
      </c>
      <c r="AQ822" s="1"/>
      <c r="AR822" s="1">
        <f t="shared" si="267"/>
        <v>0</v>
      </c>
      <c r="AS822" s="1"/>
      <c r="AT822" s="1"/>
      <c r="AU822" s="2">
        <f t="shared" si="266"/>
        <v>0</v>
      </c>
      <c r="AW822" s="1"/>
      <c r="AX822" s="1"/>
      <c r="AY822" s="1"/>
      <c r="AZ822" s="2">
        <f t="shared" si="268"/>
        <v>0</v>
      </c>
      <c r="BA822" s="2">
        <f>SUM(AF822,AH822,-AZ822,-Table110[[#This Row],[Sale Fee]])</f>
        <v>0</v>
      </c>
      <c r="BC822" s="1"/>
      <c r="BD822" s="1"/>
      <c r="BE822" s="1"/>
    </row>
    <row r="823" spans="1:57" x14ac:dyDescent="0.25">
      <c r="A823" s="1"/>
      <c r="B823" s="1"/>
      <c r="E823" s="4"/>
      <c r="F823" s="4"/>
      <c r="Q823" s="1"/>
      <c r="R823" s="1"/>
      <c r="S823" s="1"/>
      <c r="U823" s="1"/>
      <c r="V823" s="1"/>
      <c r="W823" s="1">
        <f t="shared" ref="W823:W886" si="270">U823*V823</f>
        <v>0</v>
      </c>
      <c r="X823" s="1"/>
      <c r="Y823" s="1"/>
      <c r="Z823" s="1">
        <f>Table110[[#This Row],[Quantity2]]*Table110[[#This Row],[U Cost]]</f>
        <v>0</v>
      </c>
      <c r="AB823" s="1"/>
      <c r="AC823" s="1"/>
      <c r="AD823" s="1">
        <f t="shared" ref="AD823:AD886" si="271">AC823*AB823</f>
        <v>0</v>
      </c>
      <c r="AE823" s="1"/>
      <c r="AF823" s="1">
        <f>SUM(Table110[[#This Row],[Total 
Paid]:[Shipping 
Charged]])</f>
        <v>0</v>
      </c>
      <c r="AG823" s="1"/>
      <c r="AH823" s="1"/>
      <c r="AI823" s="1">
        <f t="shared" ref="AI823:AI886" si="272">SUM(AF823,AG823,AH823)</f>
        <v>0</v>
      </c>
      <c r="AK823" s="1"/>
      <c r="AL823" s="1"/>
      <c r="AM823" s="1"/>
      <c r="AN823" s="1"/>
      <c r="AP823" s="30">
        <f t="shared" si="269"/>
        <v>0</v>
      </c>
      <c r="AQ823" s="1"/>
      <c r="AR823" s="1">
        <f t="shared" si="267"/>
        <v>0</v>
      </c>
      <c r="AS823" s="1"/>
      <c r="AT823" s="1"/>
      <c r="AU823" s="2">
        <f t="shared" ref="AU823:AU886" si="273">SUM(AR823:AT823)</f>
        <v>0</v>
      </c>
      <c r="AW823" s="1"/>
      <c r="AX823" s="1"/>
      <c r="AY823" s="1"/>
      <c r="AZ823" s="2">
        <f t="shared" si="268"/>
        <v>0</v>
      </c>
      <c r="BA823" s="2">
        <f>SUM(AF823,AH823,-AZ823,-Table110[[#This Row],[Sale Fee]])</f>
        <v>0</v>
      </c>
      <c r="BC823" s="1"/>
      <c r="BD823" s="1"/>
      <c r="BE823" s="1"/>
    </row>
    <row r="824" spans="1:57" x14ac:dyDescent="0.25">
      <c r="A824" s="1"/>
      <c r="B824" s="1"/>
      <c r="E824" s="4"/>
      <c r="F824" s="4"/>
      <c r="Q824" s="1"/>
      <c r="R824" s="1"/>
      <c r="S824" s="1"/>
      <c r="U824" s="1"/>
      <c r="V824" s="1"/>
      <c r="W824" s="1">
        <f t="shared" si="270"/>
        <v>0</v>
      </c>
      <c r="X824" s="1"/>
      <c r="Y824" s="1"/>
      <c r="Z824" s="1">
        <f>Table110[[#This Row],[Quantity2]]*Table110[[#This Row],[U Cost]]</f>
        <v>0</v>
      </c>
      <c r="AB824" s="1"/>
      <c r="AC824" s="1"/>
      <c r="AD824" s="1">
        <f t="shared" si="271"/>
        <v>0</v>
      </c>
      <c r="AE824" s="1"/>
      <c r="AF824" s="1">
        <f>SUM(Table110[[#This Row],[Total 
Paid]:[Shipping 
Charged]])</f>
        <v>0</v>
      </c>
      <c r="AG824" s="1"/>
      <c r="AH824" s="1"/>
      <c r="AI824" s="1">
        <f t="shared" si="272"/>
        <v>0</v>
      </c>
      <c r="AK824" s="1"/>
      <c r="AL824" s="1"/>
      <c r="AM824" s="1"/>
      <c r="AN824" s="1"/>
      <c r="AP824" s="30">
        <f t="shared" si="269"/>
        <v>0</v>
      </c>
      <c r="AQ824" s="1"/>
      <c r="AR824" s="1">
        <f t="shared" si="267"/>
        <v>0</v>
      </c>
      <c r="AS824" s="1"/>
      <c r="AT824" s="1"/>
      <c r="AU824" s="2">
        <f t="shared" si="273"/>
        <v>0</v>
      </c>
      <c r="AW824" s="1"/>
      <c r="AX824" s="1"/>
      <c r="AY824" s="1"/>
      <c r="AZ824" s="2">
        <f t="shared" si="268"/>
        <v>0</v>
      </c>
      <c r="BA824" s="2">
        <f>SUM(AF824,AH824,-AZ824,-Table110[[#This Row],[Sale Fee]])</f>
        <v>0</v>
      </c>
      <c r="BC824" s="1"/>
      <c r="BD824" s="1"/>
      <c r="BE824" s="1"/>
    </row>
    <row r="825" spans="1:57" x14ac:dyDescent="0.25">
      <c r="A825" s="1"/>
      <c r="B825" s="1"/>
      <c r="E825" s="4"/>
      <c r="F825" s="4"/>
      <c r="Q825" s="1"/>
      <c r="R825" s="1"/>
      <c r="S825" s="1"/>
      <c r="U825" s="1"/>
      <c r="V825" s="1"/>
      <c r="W825" s="1">
        <f t="shared" si="270"/>
        <v>0</v>
      </c>
      <c r="X825" s="1"/>
      <c r="Y825" s="1"/>
      <c r="Z825" s="1">
        <f>Table110[[#This Row],[Quantity2]]*Table110[[#This Row],[U Cost]]</f>
        <v>0</v>
      </c>
      <c r="AB825" s="1"/>
      <c r="AC825" s="1"/>
      <c r="AD825" s="1">
        <f t="shared" si="271"/>
        <v>0</v>
      </c>
      <c r="AE825" s="1"/>
      <c r="AF825" s="1">
        <f>SUM(Table110[[#This Row],[Total 
Paid]:[Shipping 
Charged]])</f>
        <v>0</v>
      </c>
      <c r="AG825" s="1"/>
      <c r="AH825" s="1"/>
      <c r="AI825" s="1">
        <f t="shared" si="272"/>
        <v>0</v>
      </c>
      <c r="AK825" s="1"/>
      <c r="AL825" s="1"/>
      <c r="AM825" s="1"/>
      <c r="AN825" s="1"/>
      <c r="AP825" s="30">
        <f t="shared" si="269"/>
        <v>0</v>
      </c>
      <c r="AQ825" s="1"/>
      <c r="AR825" s="1">
        <f t="shared" si="267"/>
        <v>0</v>
      </c>
      <c r="AS825" s="1"/>
      <c r="AT825" s="1"/>
      <c r="AU825" s="2">
        <f t="shared" si="273"/>
        <v>0</v>
      </c>
      <c r="AW825" s="1"/>
      <c r="AX825" s="1"/>
      <c r="AY825" s="1"/>
      <c r="AZ825" s="2">
        <f t="shared" si="268"/>
        <v>0</v>
      </c>
      <c r="BA825" s="2">
        <f>SUM(AF825,AH825,-AZ825,-Table110[[#This Row],[Sale Fee]])</f>
        <v>0</v>
      </c>
      <c r="BC825" s="1"/>
      <c r="BD825" s="1"/>
      <c r="BE825" s="1"/>
    </row>
    <row r="826" spans="1:57" x14ac:dyDescent="0.25">
      <c r="A826" s="1"/>
      <c r="B826" s="1"/>
      <c r="E826" s="4"/>
      <c r="F826" s="4"/>
      <c r="Q826" s="1"/>
      <c r="R826" s="1"/>
      <c r="S826" s="1"/>
      <c r="U826" s="1"/>
      <c r="V826" s="1"/>
      <c r="W826" s="1">
        <f>U826*V826</f>
        <v>0</v>
      </c>
      <c r="X826" s="1"/>
      <c r="Y826" s="1"/>
      <c r="Z826" s="1">
        <f>Table110[[#This Row],[Quantity2]]*Table110[[#This Row],[U Cost]]</f>
        <v>0</v>
      </c>
      <c r="AB826" s="1"/>
      <c r="AC826" s="1"/>
      <c r="AD826" s="1">
        <f t="shared" si="271"/>
        <v>0</v>
      </c>
      <c r="AE826" s="1"/>
      <c r="AF826" s="1">
        <f>SUM(Table110[[#This Row],[Total 
Paid]:[Shipping 
Charged]])</f>
        <v>0</v>
      </c>
      <c r="AG826" s="1"/>
      <c r="AH826" s="1"/>
      <c r="AI826" s="1">
        <f t="shared" si="272"/>
        <v>0</v>
      </c>
      <c r="AK826" s="1"/>
      <c r="AL826" s="1"/>
      <c r="AM826" s="1"/>
      <c r="AN826" s="1"/>
      <c r="AP826" s="30">
        <f t="shared" si="269"/>
        <v>0</v>
      </c>
      <c r="AQ826" s="1"/>
      <c r="AR826" s="1">
        <f t="shared" si="267"/>
        <v>0</v>
      </c>
      <c r="AS826" s="1"/>
      <c r="AT826" s="1"/>
      <c r="AU826" s="2">
        <f t="shared" si="273"/>
        <v>0</v>
      </c>
      <c r="AW826" s="1"/>
      <c r="AX826" s="1"/>
      <c r="AY826" s="1"/>
      <c r="AZ826" s="2">
        <f t="shared" si="268"/>
        <v>0</v>
      </c>
      <c r="BA826" s="2">
        <f>SUM(AF826,AH826,-AZ826,-Table110[[#This Row],[Sale Fee]])</f>
        <v>0</v>
      </c>
      <c r="BC826" s="1"/>
      <c r="BD826" s="1"/>
      <c r="BE826" s="1"/>
    </row>
    <row r="827" spans="1:57" x14ac:dyDescent="0.25">
      <c r="A827" s="1"/>
      <c r="B827" s="1"/>
      <c r="E827" s="4"/>
      <c r="F827" s="4"/>
      <c r="Q827" s="1"/>
      <c r="R827" s="1"/>
      <c r="S827" s="1"/>
      <c r="U827" s="1"/>
      <c r="V827" s="1"/>
      <c r="W827" s="1">
        <f>U827*V827</f>
        <v>0</v>
      </c>
      <c r="X827" s="1"/>
      <c r="Y827" s="1"/>
      <c r="Z827" s="1">
        <f>Table110[[#This Row],[Quantity2]]*Table110[[#This Row],[U Cost]]</f>
        <v>0</v>
      </c>
      <c r="AB827" s="1"/>
      <c r="AC827" s="1"/>
      <c r="AD827" s="1">
        <f t="shared" si="271"/>
        <v>0</v>
      </c>
      <c r="AE827" s="1"/>
      <c r="AF827" s="1">
        <f>SUM(Table110[[#This Row],[Total 
Paid]:[Shipping 
Charged]])</f>
        <v>0</v>
      </c>
      <c r="AG827" s="1"/>
      <c r="AH827" s="1"/>
      <c r="AI827" s="1">
        <f t="shared" si="272"/>
        <v>0</v>
      </c>
      <c r="AK827" s="1"/>
      <c r="AL827" s="1"/>
      <c r="AM827" s="1"/>
      <c r="AN827" s="1"/>
      <c r="AP827" s="30">
        <f t="shared" si="269"/>
        <v>0</v>
      </c>
      <c r="AQ827" s="1"/>
      <c r="AR827" s="1">
        <f t="shared" si="267"/>
        <v>0</v>
      </c>
      <c r="AS827" s="1"/>
      <c r="AT827" s="1"/>
      <c r="AU827" s="2">
        <f t="shared" si="273"/>
        <v>0</v>
      </c>
      <c r="AW827" s="1"/>
      <c r="AX827" s="1"/>
      <c r="AY827" s="1"/>
      <c r="AZ827" s="2">
        <f t="shared" si="268"/>
        <v>0</v>
      </c>
      <c r="BA827" s="2">
        <f>SUM(AF827,AH827,-AZ827,-Table110[[#This Row],[Sale Fee]])</f>
        <v>0</v>
      </c>
      <c r="BC827" s="1"/>
      <c r="BD827" s="1"/>
      <c r="BE827" s="1"/>
    </row>
    <row r="828" spans="1:57" x14ac:dyDescent="0.25">
      <c r="A828" s="1"/>
      <c r="B828" s="1"/>
      <c r="E828" s="4"/>
      <c r="F828" s="4"/>
      <c r="Q828" s="1"/>
      <c r="R828" s="1"/>
      <c r="S828" s="1"/>
      <c r="U828" s="1"/>
      <c r="V828" s="1"/>
      <c r="W828" s="1">
        <f t="shared" ref="W828:W832" si="274">U828*V828</f>
        <v>0</v>
      </c>
      <c r="X828" s="1"/>
      <c r="Y828" s="1"/>
      <c r="Z828" s="1">
        <f>Table110[[#This Row],[Quantity2]]*Table110[[#This Row],[U Cost]]</f>
        <v>0</v>
      </c>
      <c r="AB828" s="1"/>
      <c r="AC828" s="1"/>
      <c r="AD828" s="1">
        <f t="shared" si="271"/>
        <v>0</v>
      </c>
      <c r="AE828" s="1"/>
      <c r="AF828" s="1">
        <f>SUM(Table110[[#This Row],[Total 
Paid]:[Shipping 
Charged]])</f>
        <v>0</v>
      </c>
      <c r="AG828" s="1"/>
      <c r="AH828" s="1"/>
      <c r="AI828" s="1">
        <f t="shared" si="272"/>
        <v>0</v>
      </c>
      <c r="AK828" s="1"/>
      <c r="AL828" s="1"/>
      <c r="AM828" s="1"/>
      <c r="AN828" s="1"/>
      <c r="AP828" s="30">
        <f t="shared" si="269"/>
        <v>0</v>
      </c>
      <c r="AQ828" s="1"/>
      <c r="AR828" s="1">
        <f t="shared" si="267"/>
        <v>0</v>
      </c>
      <c r="AS828" s="1"/>
      <c r="AT828" s="1"/>
      <c r="AU828" s="2">
        <f t="shared" si="273"/>
        <v>0</v>
      </c>
      <c r="AW828" s="1"/>
      <c r="AX828" s="1"/>
      <c r="AY828" s="1"/>
      <c r="AZ828" s="2">
        <f t="shared" si="268"/>
        <v>0</v>
      </c>
      <c r="BA828" s="2">
        <f>SUM(AF828,AH828,-AZ828,-Table110[[#This Row],[Sale Fee]])</f>
        <v>0</v>
      </c>
      <c r="BC828" s="1"/>
      <c r="BD828" s="1"/>
      <c r="BE828" s="1"/>
    </row>
    <row r="829" spans="1:57" x14ac:dyDescent="0.25">
      <c r="A829" s="1"/>
      <c r="B829" s="1"/>
      <c r="E829" s="4"/>
      <c r="F829" s="4"/>
      <c r="Q829" s="1"/>
      <c r="R829" s="1"/>
      <c r="S829" s="1"/>
      <c r="U829" s="1"/>
      <c r="V829" s="1"/>
      <c r="W829" s="1">
        <f t="shared" si="274"/>
        <v>0</v>
      </c>
      <c r="X829" s="1"/>
      <c r="Y829" s="1"/>
      <c r="Z829" s="1">
        <f>Table110[[#This Row],[Quantity2]]*Table110[[#This Row],[U Cost]]</f>
        <v>0</v>
      </c>
      <c r="AB829" s="1"/>
      <c r="AC829" s="1"/>
      <c r="AD829" s="1">
        <f t="shared" si="271"/>
        <v>0</v>
      </c>
      <c r="AE829" s="1"/>
      <c r="AF829" s="1">
        <f>SUM(Table110[[#This Row],[Total 
Paid]:[Shipping 
Charged]])</f>
        <v>0</v>
      </c>
      <c r="AG829" s="1"/>
      <c r="AH829" s="1"/>
      <c r="AI829" s="1">
        <f t="shared" si="272"/>
        <v>0</v>
      </c>
      <c r="AK829" s="1"/>
      <c r="AL829" s="1"/>
      <c r="AM829" s="1"/>
      <c r="AN829" s="1"/>
      <c r="AP829" s="30">
        <f t="shared" si="269"/>
        <v>0</v>
      </c>
      <c r="AQ829" s="1"/>
      <c r="AR829" s="1">
        <f t="shared" si="267"/>
        <v>0</v>
      </c>
      <c r="AS829" s="1"/>
      <c r="AT829" s="1"/>
      <c r="AU829" s="2">
        <f t="shared" si="273"/>
        <v>0</v>
      </c>
      <c r="AW829" s="1"/>
      <c r="AX829" s="1"/>
      <c r="AY829" s="1"/>
      <c r="AZ829" s="2">
        <f t="shared" si="268"/>
        <v>0</v>
      </c>
      <c r="BA829" s="2">
        <f>SUM(AF829,AH829,-AZ829,-Table110[[#This Row],[Sale Fee]])</f>
        <v>0</v>
      </c>
      <c r="BC829" s="1"/>
      <c r="BD829" s="1"/>
      <c r="BE829" s="1"/>
    </row>
    <row r="830" spans="1:57" x14ac:dyDescent="0.25">
      <c r="A830" s="1"/>
      <c r="B830" s="1"/>
      <c r="E830" s="4"/>
      <c r="F830" s="4"/>
      <c r="Q830" s="1"/>
      <c r="R830" s="1"/>
      <c r="S830" s="1"/>
      <c r="U830" s="1"/>
      <c r="V830" s="1"/>
      <c r="W830" s="1">
        <f t="shared" si="274"/>
        <v>0</v>
      </c>
      <c r="X830" s="1"/>
      <c r="Y830" s="1"/>
      <c r="Z830" s="1">
        <f>Table110[[#This Row],[Quantity2]]*Table110[[#This Row],[U Cost]]</f>
        <v>0</v>
      </c>
      <c r="AB830" s="1"/>
      <c r="AC830" s="1"/>
      <c r="AD830" s="1">
        <f t="shared" si="271"/>
        <v>0</v>
      </c>
      <c r="AE830" s="1"/>
      <c r="AF830" s="1">
        <f>SUM(Table110[[#This Row],[Total 
Paid]:[Shipping 
Charged]])</f>
        <v>0</v>
      </c>
      <c r="AG830" s="1"/>
      <c r="AH830" s="1"/>
      <c r="AI830" s="1">
        <f t="shared" si="272"/>
        <v>0</v>
      </c>
      <c r="AK830" s="1"/>
      <c r="AL830" s="1"/>
      <c r="AM830" s="1"/>
      <c r="AN830" s="1"/>
      <c r="AP830" s="30">
        <f t="shared" si="269"/>
        <v>0</v>
      </c>
      <c r="AQ830" s="1"/>
      <c r="AR830" s="1">
        <f t="shared" si="267"/>
        <v>0</v>
      </c>
      <c r="AS830" s="1"/>
      <c r="AT830" s="1"/>
      <c r="AU830" s="2">
        <f t="shared" si="273"/>
        <v>0</v>
      </c>
      <c r="AW830" s="1"/>
      <c r="AX830" s="1"/>
      <c r="AY830" s="1"/>
      <c r="AZ830" s="2">
        <f t="shared" si="268"/>
        <v>0</v>
      </c>
      <c r="BA830" s="2">
        <f>SUM(AF830,AH830,-AZ830,-Table110[[#This Row],[Sale Fee]])</f>
        <v>0</v>
      </c>
      <c r="BC830" s="1"/>
      <c r="BD830" s="1"/>
      <c r="BE830" s="1"/>
    </row>
    <row r="831" spans="1:57" x14ac:dyDescent="0.25">
      <c r="A831" s="1"/>
      <c r="B831" s="1"/>
      <c r="E831" s="4"/>
      <c r="F831" s="4"/>
      <c r="Q831" s="1"/>
      <c r="R831" s="1"/>
      <c r="S831" s="1"/>
      <c r="U831" s="1"/>
      <c r="V831" s="1"/>
      <c r="W831" s="1">
        <f t="shared" si="274"/>
        <v>0</v>
      </c>
      <c r="X831" s="1"/>
      <c r="Y831" s="1"/>
      <c r="Z831" s="1">
        <f>Table110[[#This Row],[Quantity2]]*Table110[[#This Row],[U Cost]]</f>
        <v>0</v>
      </c>
      <c r="AB831" s="1"/>
      <c r="AC831" s="1"/>
      <c r="AD831" s="1">
        <f t="shared" si="271"/>
        <v>0</v>
      </c>
      <c r="AE831" s="1"/>
      <c r="AF831" s="1">
        <f>SUM(Table110[[#This Row],[Total 
Paid]:[Shipping 
Charged]])</f>
        <v>0</v>
      </c>
      <c r="AG831" s="1"/>
      <c r="AH831" s="1"/>
      <c r="AI831" s="1">
        <f t="shared" si="272"/>
        <v>0</v>
      </c>
      <c r="AK831" s="1"/>
      <c r="AL831" s="1"/>
      <c r="AM831" s="1"/>
      <c r="AN831" s="1"/>
      <c r="AP831" s="30">
        <f t="shared" si="269"/>
        <v>0</v>
      </c>
      <c r="AQ831" s="1"/>
      <c r="AR831" s="1">
        <f t="shared" si="267"/>
        <v>0</v>
      </c>
      <c r="AS831" s="1"/>
      <c r="AT831" s="1"/>
      <c r="AU831" s="2">
        <f t="shared" si="273"/>
        <v>0</v>
      </c>
      <c r="AW831" s="1"/>
      <c r="AX831" s="1"/>
      <c r="AY831" s="1"/>
      <c r="AZ831" s="2">
        <f t="shared" si="268"/>
        <v>0</v>
      </c>
      <c r="BA831" s="2">
        <f>SUM(AF831,AH831,-AZ831,-Table110[[#This Row],[Sale Fee]])</f>
        <v>0</v>
      </c>
      <c r="BC831" s="1"/>
      <c r="BD831" s="1"/>
      <c r="BE831" s="1"/>
    </row>
    <row r="832" spans="1:57" x14ac:dyDescent="0.25">
      <c r="A832" s="1"/>
      <c r="B832" s="1"/>
      <c r="E832" s="4"/>
      <c r="F832" s="4"/>
      <c r="Q832" s="1"/>
      <c r="R832" s="1"/>
      <c r="S832" s="1"/>
      <c r="U832" s="1"/>
      <c r="V832" s="1"/>
      <c r="W832" s="1">
        <f t="shared" si="274"/>
        <v>0</v>
      </c>
      <c r="X832" s="1"/>
      <c r="Y832" s="1"/>
      <c r="Z832" s="1">
        <f>Table110[[#This Row],[Quantity2]]*Table110[[#This Row],[U Cost]]</f>
        <v>0</v>
      </c>
      <c r="AB832" s="1"/>
      <c r="AC832" s="1"/>
      <c r="AD832" s="1">
        <f t="shared" si="271"/>
        <v>0</v>
      </c>
      <c r="AE832" s="1"/>
      <c r="AF832" s="1">
        <f>SUM(Table110[[#This Row],[Total 
Paid]:[Shipping 
Charged]])</f>
        <v>0</v>
      </c>
      <c r="AG832" s="1"/>
      <c r="AH832" s="1"/>
      <c r="AI832" s="1">
        <f t="shared" si="272"/>
        <v>0</v>
      </c>
      <c r="AK832" s="1"/>
      <c r="AL832" s="1"/>
      <c r="AM832" s="1"/>
      <c r="AN832" s="1"/>
      <c r="AP832" s="30">
        <f t="shared" si="269"/>
        <v>0</v>
      </c>
      <c r="AQ832" s="1"/>
      <c r="AR832" s="1">
        <f t="shared" si="267"/>
        <v>0</v>
      </c>
      <c r="AS832" s="1"/>
      <c r="AT832" s="1"/>
      <c r="AU832" s="2">
        <f t="shared" si="273"/>
        <v>0</v>
      </c>
      <c r="AW832" s="1"/>
      <c r="AX832" s="1"/>
      <c r="AY832" s="1"/>
      <c r="AZ832" s="2">
        <f t="shared" si="268"/>
        <v>0</v>
      </c>
      <c r="BA832" s="2">
        <f>SUM(AF832,AH832,-AZ832,-Table110[[#This Row],[Sale Fee]])</f>
        <v>0</v>
      </c>
      <c r="BC832" s="1"/>
      <c r="BD832" s="1"/>
      <c r="BE832" s="1"/>
    </row>
    <row r="833" spans="1:57" x14ac:dyDescent="0.25">
      <c r="A833" s="1"/>
      <c r="B833" s="1"/>
      <c r="E833" s="4"/>
      <c r="F833" s="4"/>
      <c r="Q833" s="1"/>
      <c r="R833" s="1"/>
      <c r="S833" s="1"/>
      <c r="U833" s="1"/>
      <c r="V833" s="1"/>
      <c r="W833" s="1">
        <f t="shared" si="270"/>
        <v>0</v>
      </c>
      <c r="X833" s="1"/>
      <c r="Y833" s="1"/>
      <c r="Z833" s="1">
        <f>Table110[[#This Row],[Quantity2]]*Table110[[#This Row],[U Cost]]</f>
        <v>0</v>
      </c>
      <c r="AB833" s="1"/>
      <c r="AC833" s="1"/>
      <c r="AD833" s="1">
        <f t="shared" si="271"/>
        <v>0</v>
      </c>
      <c r="AE833" s="1"/>
      <c r="AF833" s="1">
        <f>SUM(Table110[[#This Row],[Total 
Paid]:[Shipping 
Charged]])</f>
        <v>0</v>
      </c>
      <c r="AG833" s="1"/>
      <c r="AH833" s="1"/>
      <c r="AI833" s="1">
        <f t="shared" si="272"/>
        <v>0</v>
      </c>
      <c r="AK833" s="1"/>
      <c r="AL833" s="1"/>
      <c r="AM833" s="1"/>
      <c r="AN833" s="1"/>
      <c r="AP833" s="30">
        <f t="shared" si="269"/>
        <v>0</v>
      </c>
      <c r="AQ833" s="1"/>
      <c r="AR833" s="1">
        <f t="shared" si="267"/>
        <v>0</v>
      </c>
      <c r="AS833" s="1"/>
      <c r="AT833" s="1"/>
      <c r="AU833" s="2">
        <f t="shared" si="273"/>
        <v>0</v>
      </c>
      <c r="AW833" s="1"/>
      <c r="AX833" s="1"/>
      <c r="AY833" s="1"/>
      <c r="AZ833" s="2">
        <f t="shared" si="268"/>
        <v>0</v>
      </c>
      <c r="BA833" s="2">
        <f>SUM(AF833,AH833,-AZ833,-Table110[[#This Row],[Sale Fee]])</f>
        <v>0</v>
      </c>
      <c r="BC833" s="1"/>
      <c r="BD833" s="1"/>
      <c r="BE833" s="1"/>
    </row>
    <row r="834" spans="1:57" x14ac:dyDescent="0.25">
      <c r="A834" s="1"/>
      <c r="B834" s="1"/>
      <c r="E834" s="4"/>
      <c r="F834" s="4"/>
      <c r="Q834" s="1"/>
      <c r="R834" s="1"/>
      <c r="S834" s="1"/>
      <c r="U834" s="1"/>
      <c r="V834" s="1"/>
      <c r="W834" s="1">
        <f t="shared" si="270"/>
        <v>0</v>
      </c>
      <c r="X834" s="1"/>
      <c r="Y834" s="1"/>
      <c r="Z834" s="1">
        <f>Table110[[#This Row],[Quantity2]]*Table110[[#This Row],[U Cost]]</f>
        <v>0</v>
      </c>
      <c r="AB834" s="1"/>
      <c r="AC834" s="1"/>
      <c r="AD834" s="1">
        <f t="shared" si="271"/>
        <v>0</v>
      </c>
      <c r="AE834" s="1"/>
      <c r="AF834" s="1">
        <f>SUM(Table110[[#This Row],[Total 
Paid]:[Shipping 
Charged]])</f>
        <v>0</v>
      </c>
      <c r="AG834" s="1"/>
      <c r="AH834" s="1"/>
      <c r="AI834" s="1">
        <f t="shared" si="272"/>
        <v>0</v>
      </c>
      <c r="AK834" s="1"/>
      <c r="AL834" s="1"/>
      <c r="AM834" s="1"/>
      <c r="AN834" s="1"/>
      <c r="AP834" s="30">
        <f t="shared" si="269"/>
        <v>0</v>
      </c>
      <c r="AQ834" s="1"/>
      <c r="AR834" s="1">
        <f t="shared" si="267"/>
        <v>0</v>
      </c>
      <c r="AS834" s="1"/>
      <c r="AT834" s="1"/>
      <c r="AU834" s="2">
        <f t="shared" si="273"/>
        <v>0</v>
      </c>
      <c r="AW834" s="1"/>
      <c r="AX834" s="1"/>
      <c r="AY834" s="1"/>
      <c r="AZ834" s="2">
        <f t="shared" si="268"/>
        <v>0</v>
      </c>
      <c r="BA834" s="2">
        <f>SUM(AF834,AH834,-AZ834,-Table110[[#This Row],[Sale Fee]])</f>
        <v>0</v>
      </c>
      <c r="BC834" s="1"/>
      <c r="BD834" s="1"/>
      <c r="BE834" s="1"/>
    </row>
    <row r="835" spans="1:57" x14ac:dyDescent="0.25">
      <c r="A835" s="1"/>
      <c r="B835" s="1"/>
      <c r="N835" s="1"/>
      <c r="Q835" s="1"/>
      <c r="R835" s="1"/>
      <c r="S835" s="1"/>
      <c r="U835" s="1"/>
      <c r="V835" s="1"/>
      <c r="W835" s="1">
        <f t="shared" si="270"/>
        <v>0</v>
      </c>
      <c r="X835" s="1"/>
      <c r="Y835" s="1"/>
      <c r="Z835" s="1">
        <f>Table110[[#This Row],[Quantity2]]*Table110[[#This Row],[U Cost]]</f>
        <v>0</v>
      </c>
      <c r="AB835" s="1"/>
      <c r="AC835" s="1"/>
      <c r="AD835" s="1">
        <f t="shared" si="271"/>
        <v>0</v>
      </c>
      <c r="AE835" s="1"/>
      <c r="AF835" s="1">
        <f>SUM(Table110[[#This Row],[Total 
Paid]:[Shipping 
Charged]])</f>
        <v>0</v>
      </c>
      <c r="AG835" s="1"/>
      <c r="AH835" s="1"/>
      <c r="AI835" s="1">
        <f t="shared" si="272"/>
        <v>0</v>
      </c>
      <c r="AK835" s="1"/>
      <c r="AL835" s="1"/>
      <c r="AM835" s="1"/>
      <c r="AN835" s="1"/>
      <c r="AP835" s="30">
        <f t="shared" si="269"/>
        <v>0</v>
      </c>
      <c r="AQ835" s="1"/>
      <c r="AR835" s="1">
        <f t="shared" si="267"/>
        <v>0</v>
      </c>
      <c r="AS835" s="1"/>
      <c r="AT835" s="1"/>
      <c r="AU835" s="2">
        <f t="shared" si="273"/>
        <v>0</v>
      </c>
      <c r="AW835" s="1"/>
      <c r="AX835" s="1"/>
      <c r="AY835" s="1"/>
      <c r="AZ835" s="2">
        <f t="shared" si="268"/>
        <v>0</v>
      </c>
      <c r="BA835" s="2">
        <f>SUM(AF835,AH835,-AZ835,-Table110[[#This Row],[Sale Fee]])</f>
        <v>0</v>
      </c>
      <c r="BC835" s="1"/>
      <c r="BD835" s="1"/>
      <c r="BE835" s="1"/>
    </row>
    <row r="836" spans="1:57" x14ac:dyDescent="0.25">
      <c r="A836" s="1"/>
      <c r="B836" s="1"/>
      <c r="Q836" s="1"/>
      <c r="R836" s="1"/>
      <c r="S836" s="1"/>
      <c r="U836" s="1"/>
      <c r="V836" s="1"/>
      <c r="W836" s="1">
        <f t="shared" si="270"/>
        <v>0</v>
      </c>
      <c r="X836" s="1"/>
      <c r="Y836" s="1"/>
      <c r="Z836" s="1">
        <f>Table110[[#This Row],[Quantity2]]*Table110[[#This Row],[U Cost]]</f>
        <v>0</v>
      </c>
      <c r="AB836" s="1"/>
      <c r="AC836" s="1"/>
      <c r="AD836" s="1">
        <f t="shared" si="271"/>
        <v>0</v>
      </c>
      <c r="AE836" s="1"/>
      <c r="AF836" s="1">
        <f>SUM(Table110[[#This Row],[Total 
Paid]:[Shipping 
Charged]])</f>
        <v>0</v>
      </c>
      <c r="AG836" s="1"/>
      <c r="AH836" s="1"/>
      <c r="AI836" s="1">
        <f t="shared" si="272"/>
        <v>0</v>
      </c>
      <c r="AK836" s="1"/>
      <c r="AL836" s="1"/>
      <c r="AM836" s="1"/>
      <c r="AN836" s="1"/>
      <c r="AP836" s="30">
        <f t="shared" si="269"/>
        <v>0</v>
      </c>
      <c r="AQ836" s="1"/>
      <c r="AR836" s="1">
        <f t="shared" si="267"/>
        <v>0</v>
      </c>
      <c r="AS836" s="1"/>
      <c r="AT836" s="1"/>
      <c r="AU836" s="2">
        <f t="shared" si="273"/>
        <v>0</v>
      </c>
      <c r="AW836" s="1"/>
      <c r="AX836" s="1"/>
      <c r="AY836" s="1"/>
      <c r="AZ836" s="2">
        <f t="shared" si="268"/>
        <v>0</v>
      </c>
      <c r="BA836" s="2">
        <f>SUM(AF836,AH836,-AZ836,-Table110[[#This Row],[Sale Fee]])</f>
        <v>0</v>
      </c>
      <c r="BC836" s="1"/>
      <c r="BD836" s="1"/>
      <c r="BE836" s="1"/>
    </row>
    <row r="837" spans="1:57" x14ac:dyDescent="0.25">
      <c r="A837" s="1"/>
      <c r="B837" s="1"/>
      <c r="Q837" s="1"/>
      <c r="R837" s="1"/>
      <c r="S837" s="1"/>
      <c r="U837" s="1"/>
      <c r="V837" s="1"/>
      <c r="W837" s="1">
        <f t="shared" si="270"/>
        <v>0</v>
      </c>
      <c r="X837" s="1"/>
      <c r="Y837" s="1"/>
      <c r="Z837" s="1">
        <f>Table110[[#This Row],[Quantity2]]*Table110[[#This Row],[U Cost]]</f>
        <v>0</v>
      </c>
      <c r="AB837" s="1"/>
      <c r="AC837" s="1"/>
      <c r="AD837" s="1">
        <f t="shared" si="271"/>
        <v>0</v>
      </c>
      <c r="AE837" s="1"/>
      <c r="AF837" s="1">
        <f>SUM(Table110[[#This Row],[Total 
Paid]:[Shipping 
Charged]])</f>
        <v>0</v>
      </c>
      <c r="AG837" s="1"/>
      <c r="AH837" s="1"/>
      <c r="AI837" s="1">
        <f t="shared" si="272"/>
        <v>0</v>
      </c>
      <c r="AK837" s="1"/>
      <c r="AL837" s="1"/>
      <c r="AM837" s="1"/>
      <c r="AN837" s="1"/>
      <c r="AP837" s="30">
        <f t="shared" si="269"/>
        <v>0</v>
      </c>
      <c r="AQ837" s="1"/>
      <c r="AR837" s="1">
        <f t="shared" si="267"/>
        <v>0</v>
      </c>
      <c r="AS837" s="1"/>
      <c r="AT837" s="1"/>
      <c r="AU837" s="2">
        <f t="shared" si="273"/>
        <v>0</v>
      </c>
      <c r="AW837" s="1"/>
      <c r="AX837" s="1"/>
      <c r="AY837" s="1"/>
      <c r="AZ837" s="2">
        <f t="shared" si="268"/>
        <v>0</v>
      </c>
      <c r="BA837" s="2">
        <f>SUM(AF837,AH837,-AZ837,-Table110[[#This Row],[Sale Fee]])</f>
        <v>0</v>
      </c>
      <c r="BC837" s="1"/>
      <c r="BD837" s="1"/>
      <c r="BE837" s="1"/>
    </row>
    <row r="838" spans="1:57" x14ac:dyDescent="0.25">
      <c r="A838" s="1"/>
      <c r="B838" s="1"/>
      <c r="Q838" s="1"/>
      <c r="R838" s="1"/>
      <c r="S838" s="1"/>
      <c r="U838" s="1"/>
      <c r="V838" s="1"/>
      <c r="W838" s="1">
        <f t="shared" si="270"/>
        <v>0</v>
      </c>
      <c r="X838" s="1"/>
      <c r="Y838" s="1"/>
      <c r="Z838" s="1">
        <f>Table110[[#This Row],[Quantity2]]*Table110[[#This Row],[U Cost]]</f>
        <v>0</v>
      </c>
      <c r="AB838" s="1"/>
      <c r="AC838" s="1"/>
      <c r="AD838" s="1">
        <f t="shared" si="271"/>
        <v>0</v>
      </c>
      <c r="AE838" s="1"/>
      <c r="AF838" s="1">
        <f>SUM(Table110[[#This Row],[Total 
Paid]:[Shipping 
Charged]])</f>
        <v>0</v>
      </c>
      <c r="AG838" s="1"/>
      <c r="AH838" s="1"/>
      <c r="AI838" s="1">
        <f t="shared" si="272"/>
        <v>0</v>
      </c>
      <c r="AK838" s="1"/>
      <c r="AL838" s="1"/>
      <c r="AM838" s="1"/>
      <c r="AN838" s="1"/>
      <c r="AP838" s="30">
        <f t="shared" si="269"/>
        <v>0</v>
      </c>
      <c r="AQ838" s="1"/>
      <c r="AR838" s="1">
        <f t="shared" si="267"/>
        <v>0</v>
      </c>
      <c r="AS838" s="1"/>
      <c r="AT838" s="1"/>
      <c r="AU838" s="2">
        <f t="shared" si="273"/>
        <v>0</v>
      </c>
      <c r="AW838" s="1"/>
      <c r="AX838" s="1"/>
      <c r="AY838" s="1"/>
      <c r="AZ838" s="2">
        <f t="shared" si="268"/>
        <v>0</v>
      </c>
      <c r="BA838" s="2">
        <f>SUM(AF838,AH838,-AZ838,-Table110[[#This Row],[Sale Fee]])</f>
        <v>0</v>
      </c>
      <c r="BC838" s="1"/>
      <c r="BD838" s="1"/>
      <c r="BE838" s="1"/>
    </row>
    <row r="839" spans="1:57" x14ac:dyDescent="0.25">
      <c r="A839" s="1"/>
      <c r="B839" s="1"/>
      <c r="Q839" s="1"/>
      <c r="R839" s="1"/>
      <c r="S839" s="1"/>
      <c r="U839" s="1"/>
      <c r="V839" s="1"/>
      <c r="W839" s="1">
        <f t="shared" si="270"/>
        <v>0</v>
      </c>
      <c r="X839" s="1"/>
      <c r="Y839" s="1"/>
      <c r="Z839" s="1">
        <f>Table110[[#This Row],[Quantity2]]*Table110[[#This Row],[U Cost]]</f>
        <v>0</v>
      </c>
      <c r="AB839" s="1"/>
      <c r="AC839" s="1"/>
      <c r="AD839" s="1">
        <f t="shared" si="271"/>
        <v>0</v>
      </c>
      <c r="AE839" s="1"/>
      <c r="AF839" s="1">
        <f>SUM(Table110[[#This Row],[Total 
Paid]:[Shipping 
Charged]])</f>
        <v>0</v>
      </c>
      <c r="AG839" s="1"/>
      <c r="AH839" s="1"/>
      <c r="AI839" s="1">
        <f t="shared" si="272"/>
        <v>0</v>
      </c>
      <c r="AK839" s="1"/>
      <c r="AL839" s="1"/>
      <c r="AM839" s="1"/>
      <c r="AN839" s="1"/>
      <c r="AP839" s="30">
        <f t="shared" si="269"/>
        <v>0</v>
      </c>
      <c r="AQ839" s="1"/>
      <c r="AR839" s="1">
        <f t="shared" si="267"/>
        <v>0</v>
      </c>
      <c r="AS839" s="1"/>
      <c r="AT839" s="1"/>
      <c r="AU839" s="2">
        <f t="shared" si="273"/>
        <v>0</v>
      </c>
      <c r="AW839" s="1"/>
      <c r="AX839" s="1"/>
      <c r="AY839" s="1"/>
      <c r="AZ839" s="2">
        <f t="shared" si="268"/>
        <v>0</v>
      </c>
      <c r="BA839" s="2">
        <f>SUM(AF839,AH839,-AZ839,-Table110[[#This Row],[Sale Fee]])</f>
        <v>0</v>
      </c>
      <c r="BC839" s="1"/>
      <c r="BD839" s="1"/>
      <c r="BE839" s="1"/>
    </row>
    <row r="840" spans="1:57" x14ac:dyDescent="0.25">
      <c r="A840" s="1"/>
      <c r="B840" s="1"/>
      <c r="E840" s="4"/>
      <c r="F840" s="4"/>
      <c r="Q840" s="1"/>
      <c r="R840" s="1"/>
      <c r="S840" s="1"/>
      <c r="U840" s="1"/>
      <c r="V840" s="1"/>
      <c r="W840" s="1">
        <f t="shared" si="270"/>
        <v>0</v>
      </c>
      <c r="X840" s="1"/>
      <c r="Y840" s="1"/>
      <c r="Z840" s="1">
        <f>Table110[[#This Row],[Quantity2]]*Table110[[#This Row],[U Cost]]</f>
        <v>0</v>
      </c>
      <c r="AB840" s="1"/>
      <c r="AC840" s="1"/>
      <c r="AD840" s="1">
        <f t="shared" si="271"/>
        <v>0</v>
      </c>
      <c r="AE840" s="1"/>
      <c r="AF840" s="1">
        <f>SUM(Table110[[#This Row],[Total 
Paid]:[Shipping 
Charged]])</f>
        <v>0</v>
      </c>
      <c r="AG840" s="1"/>
      <c r="AH840" s="1"/>
      <c r="AI840" s="1">
        <f t="shared" si="272"/>
        <v>0</v>
      </c>
      <c r="AK840" s="1"/>
      <c r="AL840" s="1"/>
      <c r="AM840" s="1"/>
      <c r="AN840" s="1"/>
      <c r="AP840" s="30">
        <f t="shared" si="269"/>
        <v>0</v>
      </c>
      <c r="AQ840" s="1"/>
      <c r="AR840" s="1">
        <f t="shared" si="267"/>
        <v>0</v>
      </c>
      <c r="AS840" s="1"/>
      <c r="AT840" s="1"/>
      <c r="AU840" s="2">
        <f t="shared" si="273"/>
        <v>0</v>
      </c>
      <c r="AW840" s="1"/>
      <c r="AX840" s="1"/>
      <c r="AY840" s="1"/>
      <c r="AZ840" s="2">
        <f t="shared" si="268"/>
        <v>0</v>
      </c>
      <c r="BA840" s="2">
        <f>SUM(AF840,AH840,-AZ840,-Table110[[#This Row],[Sale Fee]])</f>
        <v>0</v>
      </c>
      <c r="BC840" s="1"/>
      <c r="BD840" s="1"/>
      <c r="BE840" s="1"/>
    </row>
    <row r="841" spans="1:57" x14ac:dyDescent="0.25">
      <c r="A841" s="1"/>
      <c r="B841" s="1"/>
      <c r="E841" s="4"/>
      <c r="F841" s="4"/>
      <c r="Q841" s="1"/>
      <c r="R841" s="1"/>
      <c r="S841" s="1"/>
      <c r="U841" s="1"/>
      <c r="V841" s="1"/>
      <c r="W841" s="1">
        <f t="shared" si="270"/>
        <v>0</v>
      </c>
      <c r="X841" s="1"/>
      <c r="Y841" s="1"/>
      <c r="Z841" s="1">
        <f>Table110[[#This Row],[Quantity2]]*Table110[[#This Row],[U Cost]]</f>
        <v>0</v>
      </c>
      <c r="AB841" s="1"/>
      <c r="AC841" s="1"/>
      <c r="AD841" s="1">
        <f t="shared" si="271"/>
        <v>0</v>
      </c>
      <c r="AE841" s="1"/>
      <c r="AF841" s="1">
        <f>SUM(Table110[[#This Row],[Total 
Paid]:[Shipping 
Charged]])</f>
        <v>0</v>
      </c>
      <c r="AG841" s="1"/>
      <c r="AH841" s="1"/>
      <c r="AI841" s="1">
        <f t="shared" si="272"/>
        <v>0</v>
      </c>
      <c r="AK841" s="1"/>
      <c r="AL841" s="1"/>
      <c r="AM841" s="1"/>
      <c r="AN841" s="1"/>
      <c r="AP841" s="30">
        <f t="shared" si="269"/>
        <v>0</v>
      </c>
      <c r="AQ841" s="1"/>
      <c r="AR841" s="1">
        <f t="shared" si="267"/>
        <v>0</v>
      </c>
      <c r="AS841" s="1"/>
      <c r="AT841" s="1"/>
      <c r="AU841" s="2">
        <f t="shared" si="273"/>
        <v>0</v>
      </c>
      <c r="AW841" s="1"/>
      <c r="AX841" s="1"/>
      <c r="AY841" s="1"/>
      <c r="AZ841" s="2">
        <f t="shared" si="268"/>
        <v>0</v>
      </c>
      <c r="BA841" s="2">
        <f>SUM(AF841,AH841,-AZ841,-Table110[[#This Row],[Sale Fee]])</f>
        <v>0</v>
      </c>
      <c r="BC841" s="1"/>
      <c r="BD841" s="1"/>
      <c r="BE841" s="1"/>
    </row>
    <row r="842" spans="1:57" x14ac:dyDescent="0.25">
      <c r="A842" s="1"/>
      <c r="B842" s="1"/>
      <c r="E842" s="4"/>
      <c r="F842" s="4"/>
      <c r="Q842" s="1"/>
      <c r="R842" s="1"/>
      <c r="S842" s="1"/>
      <c r="U842" s="1"/>
      <c r="V842" s="1"/>
      <c r="W842" s="1">
        <f t="shared" si="270"/>
        <v>0</v>
      </c>
      <c r="X842" s="1"/>
      <c r="Y842" s="1"/>
      <c r="Z842" s="1">
        <f>Table110[[#This Row],[Quantity2]]*Table110[[#This Row],[U Cost]]</f>
        <v>0</v>
      </c>
      <c r="AB842" s="1"/>
      <c r="AC842" s="1"/>
      <c r="AD842" s="1">
        <f t="shared" si="271"/>
        <v>0</v>
      </c>
      <c r="AE842" s="1"/>
      <c r="AF842" s="1">
        <f>SUM(Table110[[#This Row],[Total 
Paid]:[Shipping 
Charged]])</f>
        <v>0</v>
      </c>
      <c r="AG842" s="1"/>
      <c r="AH842" s="1"/>
      <c r="AI842" s="1">
        <f t="shared" si="272"/>
        <v>0</v>
      </c>
      <c r="AK842" s="1"/>
      <c r="AL842" s="1"/>
      <c r="AM842" s="1"/>
      <c r="AN842" s="1"/>
      <c r="AP842" s="30">
        <f t="shared" si="269"/>
        <v>0</v>
      </c>
      <c r="AQ842" s="1"/>
      <c r="AR842" s="1">
        <f t="shared" si="267"/>
        <v>0</v>
      </c>
      <c r="AS842" s="1"/>
      <c r="AT842" s="1"/>
      <c r="AU842" s="2">
        <f t="shared" si="273"/>
        <v>0</v>
      </c>
      <c r="AW842" s="1"/>
      <c r="AX842" s="1"/>
      <c r="AY842" s="1"/>
      <c r="AZ842" s="2">
        <f t="shared" si="268"/>
        <v>0</v>
      </c>
      <c r="BA842" s="2">
        <f>SUM(AF842,AH842,-AZ842,-Table110[[#This Row],[Sale Fee]])</f>
        <v>0</v>
      </c>
      <c r="BC842" s="1"/>
      <c r="BD842" s="1"/>
      <c r="BE842" s="1"/>
    </row>
    <row r="843" spans="1:57" x14ac:dyDescent="0.25">
      <c r="A843" s="1"/>
      <c r="B843" s="1"/>
      <c r="E843" s="4"/>
      <c r="F843" s="4"/>
      <c r="Q843" s="1"/>
      <c r="R843" s="1"/>
      <c r="S843" s="1"/>
      <c r="U843" s="1"/>
      <c r="V843" s="1"/>
      <c r="W843" s="1">
        <f t="shared" si="270"/>
        <v>0</v>
      </c>
      <c r="X843" s="1"/>
      <c r="Y843" s="1"/>
      <c r="Z843" s="1">
        <f>Table110[[#This Row],[Quantity2]]*Table110[[#This Row],[U Cost]]</f>
        <v>0</v>
      </c>
      <c r="AB843" s="1"/>
      <c r="AC843" s="1"/>
      <c r="AD843" s="1">
        <f t="shared" si="271"/>
        <v>0</v>
      </c>
      <c r="AE843" s="1"/>
      <c r="AF843" s="1">
        <f>SUM(Table110[[#This Row],[Total 
Paid]:[Shipping 
Charged]])</f>
        <v>0</v>
      </c>
      <c r="AG843" s="1"/>
      <c r="AH843" s="1"/>
      <c r="AI843" s="1">
        <f t="shared" si="272"/>
        <v>0</v>
      </c>
      <c r="AK843" s="1"/>
      <c r="AL843" s="1"/>
      <c r="AM843" s="1"/>
      <c r="AN843" s="1"/>
      <c r="AP843" s="30">
        <f t="shared" si="269"/>
        <v>0</v>
      </c>
      <c r="AQ843" s="1"/>
      <c r="AR843" s="1">
        <f t="shared" si="267"/>
        <v>0</v>
      </c>
      <c r="AS843" s="1"/>
      <c r="AT843" s="1"/>
      <c r="AU843" s="2">
        <f t="shared" si="273"/>
        <v>0</v>
      </c>
      <c r="AW843" s="1"/>
      <c r="AX843" s="1"/>
      <c r="AY843" s="1"/>
      <c r="AZ843" s="2">
        <f t="shared" si="268"/>
        <v>0</v>
      </c>
      <c r="BA843" s="2">
        <f>SUM(AF843,AH843,-AZ843,-Table110[[#This Row],[Sale Fee]])</f>
        <v>0</v>
      </c>
      <c r="BC843" s="1"/>
      <c r="BD843" s="1"/>
      <c r="BE843" s="1"/>
    </row>
    <row r="844" spans="1:57" x14ac:dyDescent="0.25">
      <c r="A844" s="1"/>
      <c r="B844" s="1"/>
      <c r="E844" s="4"/>
      <c r="F844" s="4"/>
      <c r="Q844" s="1"/>
      <c r="R844" s="1"/>
      <c r="S844" s="1"/>
      <c r="U844" s="1"/>
      <c r="V844" s="1"/>
      <c r="W844" s="1">
        <f t="shared" si="270"/>
        <v>0</v>
      </c>
      <c r="X844" s="1"/>
      <c r="Y844" s="1"/>
      <c r="Z844" s="1">
        <f>Table110[[#This Row],[Quantity2]]*Table110[[#This Row],[U Cost]]</f>
        <v>0</v>
      </c>
      <c r="AB844" s="1"/>
      <c r="AC844" s="1"/>
      <c r="AD844" s="1">
        <f t="shared" si="271"/>
        <v>0</v>
      </c>
      <c r="AE844" s="1"/>
      <c r="AF844" s="1">
        <f>SUM(Table110[[#This Row],[Total 
Paid]:[Shipping 
Charged]])</f>
        <v>0</v>
      </c>
      <c r="AG844" s="1"/>
      <c r="AH844" s="1"/>
      <c r="AI844" s="1">
        <f t="shared" si="272"/>
        <v>0</v>
      </c>
      <c r="AK844" s="1"/>
      <c r="AL844" s="1"/>
      <c r="AM844" s="1"/>
      <c r="AN844" s="1"/>
      <c r="AP844" s="30">
        <f t="shared" si="269"/>
        <v>0</v>
      </c>
      <c r="AQ844" s="1"/>
      <c r="AR844" s="1">
        <f t="shared" si="267"/>
        <v>0</v>
      </c>
      <c r="AS844" s="1"/>
      <c r="AT844" s="1"/>
      <c r="AU844" s="2">
        <f t="shared" si="273"/>
        <v>0</v>
      </c>
      <c r="AW844" s="1"/>
      <c r="AX844" s="1"/>
      <c r="AY844" s="1"/>
      <c r="AZ844" s="2">
        <f t="shared" si="268"/>
        <v>0</v>
      </c>
      <c r="BA844" s="2">
        <f>SUM(AF844,AH844,-AZ844,-Table110[[#This Row],[Sale Fee]])</f>
        <v>0</v>
      </c>
      <c r="BC844" s="1"/>
      <c r="BD844" s="1"/>
      <c r="BE844" s="1"/>
    </row>
    <row r="845" spans="1:57" x14ac:dyDescent="0.25">
      <c r="A845" s="1"/>
      <c r="B845" s="1"/>
      <c r="E845" s="4"/>
      <c r="F845" s="4"/>
      <c r="Q845" s="1"/>
      <c r="R845" s="1"/>
      <c r="S845" s="1"/>
      <c r="U845" s="1"/>
      <c r="V845" s="1"/>
      <c r="W845" s="1">
        <f t="shared" si="270"/>
        <v>0</v>
      </c>
      <c r="X845" s="1"/>
      <c r="Y845" s="1"/>
      <c r="Z845" s="1">
        <f>Table110[[#This Row],[Quantity2]]*Table110[[#This Row],[U Cost]]</f>
        <v>0</v>
      </c>
      <c r="AB845" s="1"/>
      <c r="AC845" s="1"/>
      <c r="AD845" s="1">
        <f t="shared" si="271"/>
        <v>0</v>
      </c>
      <c r="AE845" s="1"/>
      <c r="AF845" s="1">
        <f>SUM(Table110[[#This Row],[Total 
Paid]:[Shipping 
Charged]])</f>
        <v>0</v>
      </c>
      <c r="AG845" s="1"/>
      <c r="AH845" s="1"/>
      <c r="AI845" s="1">
        <f t="shared" si="272"/>
        <v>0</v>
      </c>
      <c r="AK845" s="1"/>
      <c r="AL845" s="1"/>
      <c r="AM845" s="1"/>
      <c r="AN845" s="1"/>
      <c r="AP845" s="30">
        <f t="shared" si="269"/>
        <v>0</v>
      </c>
      <c r="AQ845" s="1"/>
      <c r="AR845" s="1">
        <f t="shared" si="267"/>
        <v>0</v>
      </c>
      <c r="AS845" s="1"/>
      <c r="AT845" s="1"/>
      <c r="AU845" s="2">
        <f t="shared" si="273"/>
        <v>0</v>
      </c>
      <c r="AW845" s="1"/>
      <c r="AX845" s="1"/>
      <c r="AY845" s="1"/>
      <c r="AZ845" s="2">
        <f t="shared" si="268"/>
        <v>0</v>
      </c>
      <c r="BA845" s="2">
        <f>SUM(AF845,AH845,-AZ845,-Table110[[#This Row],[Sale Fee]])</f>
        <v>0</v>
      </c>
      <c r="BC845" s="1"/>
      <c r="BD845" s="1"/>
      <c r="BE845" s="1"/>
    </row>
    <row r="846" spans="1:57" x14ac:dyDescent="0.25">
      <c r="A846" s="1"/>
      <c r="B846" s="1"/>
      <c r="E846" s="4"/>
      <c r="F846" s="4"/>
      <c r="Q846" s="1"/>
      <c r="R846" s="1"/>
      <c r="S846" s="1"/>
      <c r="U846" s="1"/>
      <c r="V846" s="1"/>
      <c r="W846" s="1">
        <f t="shared" si="270"/>
        <v>0</v>
      </c>
      <c r="X846" s="1"/>
      <c r="Y846" s="1"/>
      <c r="Z846" s="1">
        <f>Table110[[#This Row],[Quantity2]]*Table110[[#This Row],[U Cost]]</f>
        <v>0</v>
      </c>
      <c r="AB846" s="1"/>
      <c r="AC846" s="1"/>
      <c r="AD846" s="1">
        <f t="shared" si="271"/>
        <v>0</v>
      </c>
      <c r="AE846" s="1"/>
      <c r="AF846" s="1">
        <f>SUM(Table110[[#This Row],[Total 
Paid]:[Shipping 
Charged]])</f>
        <v>0</v>
      </c>
      <c r="AG846" s="1"/>
      <c r="AH846" s="1"/>
      <c r="AI846" s="1">
        <f t="shared" si="272"/>
        <v>0</v>
      </c>
      <c r="AK846" s="1"/>
      <c r="AL846" s="1"/>
      <c r="AM846" s="1"/>
      <c r="AN846" s="1"/>
      <c r="AP846" s="30">
        <f t="shared" si="269"/>
        <v>0</v>
      </c>
      <c r="AQ846" s="1"/>
      <c r="AR846" s="1">
        <f t="shared" si="267"/>
        <v>0</v>
      </c>
      <c r="AS846" s="1"/>
      <c r="AT846" s="1"/>
      <c r="AU846" s="2">
        <f t="shared" si="273"/>
        <v>0</v>
      </c>
      <c r="AW846" s="1"/>
      <c r="AX846" s="1"/>
      <c r="AY846" s="1"/>
      <c r="AZ846" s="2">
        <f t="shared" si="268"/>
        <v>0</v>
      </c>
      <c r="BA846" s="2">
        <f>SUM(AF846,AH846,-AZ846,-Table110[[#This Row],[Sale Fee]])</f>
        <v>0</v>
      </c>
      <c r="BC846" s="1"/>
      <c r="BD846" s="1"/>
      <c r="BE846" s="1"/>
    </row>
    <row r="847" spans="1:57" x14ac:dyDescent="0.25">
      <c r="A847" s="1"/>
      <c r="B847" s="1"/>
      <c r="E847" s="4"/>
      <c r="F847" s="4"/>
      <c r="Q847" s="1"/>
      <c r="R847" s="1"/>
      <c r="S847" s="1"/>
      <c r="U847" s="1"/>
      <c r="V847" s="1"/>
      <c r="W847" s="1">
        <f t="shared" si="270"/>
        <v>0</v>
      </c>
      <c r="X847" s="1"/>
      <c r="Y847" s="1"/>
      <c r="Z847" s="1">
        <f>Table110[[#This Row],[Quantity2]]*Table110[[#This Row],[U Cost]]</f>
        <v>0</v>
      </c>
      <c r="AB847" s="1"/>
      <c r="AC847" s="1"/>
      <c r="AD847" s="1">
        <f t="shared" si="271"/>
        <v>0</v>
      </c>
      <c r="AE847" s="1"/>
      <c r="AF847" s="1">
        <f>SUM(Table110[[#This Row],[Total 
Paid]:[Shipping 
Charged]])</f>
        <v>0</v>
      </c>
      <c r="AG847" s="1"/>
      <c r="AH847" s="1"/>
      <c r="AI847" s="1">
        <f t="shared" si="272"/>
        <v>0</v>
      </c>
      <c r="AK847" s="1"/>
      <c r="AL847" s="1"/>
      <c r="AM847" s="1"/>
      <c r="AN847" s="1"/>
      <c r="AP847" s="30">
        <f t="shared" si="269"/>
        <v>0</v>
      </c>
      <c r="AQ847" s="1"/>
      <c r="AR847" s="1">
        <f t="shared" si="267"/>
        <v>0</v>
      </c>
      <c r="AS847" s="1"/>
      <c r="AT847" s="1"/>
      <c r="AU847" s="2">
        <f t="shared" si="273"/>
        <v>0</v>
      </c>
      <c r="AW847" s="1"/>
      <c r="AX847" s="1"/>
      <c r="AY847" s="1"/>
      <c r="AZ847" s="2">
        <f t="shared" si="268"/>
        <v>0</v>
      </c>
      <c r="BA847" s="2">
        <f>SUM(AF847,AH847,-AZ847,-Table110[[#This Row],[Sale Fee]])</f>
        <v>0</v>
      </c>
      <c r="BC847" s="1"/>
      <c r="BD847" s="1"/>
      <c r="BE847" s="1"/>
    </row>
    <row r="848" spans="1:57" x14ac:dyDescent="0.25">
      <c r="A848" s="1"/>
      <c r="B848" s="1"/>
      <c r="E848" s="4"/>
      <c r="F848" s="4"/>
      <c r="Q848" s="1"/>
      <c r="R848" s="1"/>
      <c r="S848" s="1"/>
      <c r="U848" s="1"/>
      <c r="V848" s="1"/>
      <c r="W848" s="1">
        <f t="shared" si="270"/>
        <v>0</v>
      </c>
      <c r="X848" s="1"/>
      <c r="Y848" s="1"/>
      <c r="Z848" s="1">
        <f>Table110[[#This Row],[Quantity2]]*Table110[[#This Row],[U Cost]]</f>
        <v>0</v>
      </c>
      <c r="AB848" s="1"/>
      <c r="AC848" s="1"/>
      <c r="AD848" s="1">
        <f t="shared" si="271"/>
        <v>0</v>
      </c>
      <c r="AE848" s="1"/>
      <c r="AF848" s="1">
        <f>SUM(Table110[[#This Row],[Total 
Paid]:[Shipping 
Charged]])</f>
        <v>0</v>
      </c>
      <c r="AG848" s="1"/>
      <c r="AH848" s="1"/>
      <c r="AI848" s="1">
        <f t="shared" si="272"/>
        <v>0</v>
      </c>
      <c r="AK848" s="1"/>
      <c r="AL848" s="1"/>
      <c r="AM848" s="1"/>
      <c r="AN848" s="1"/>
      <c r="AP848" s="30">
        <f t="shared" si="269"/>
        <v>0</v>
      </c>
      <c r="AQ848" s="1"/>
      <c r="AR848" s="1">
        <f t="shared" si="267"/>
        <v>0</v>
      </c>
      <c r="AS848" s="1"/>
      <c r="AT848" s="1"/>
      <c r="AU848" s="2">
        <f t="shared" si="273"/>
        <v>0</v>
      </c>
      <c r="AW848" s="1"/>
      <c r="AX848" s="1"/>
      <c r="AY848" s="1"/>
      <c r="AZ848" s="2">
        <f t="shared" si="268"/>
        <v>0</v>
      </c>
      <c r="BA848" s="2">
        <f>SUM(AF848,AH848,-AZ848,-Table110[[#This Row],[Sale Fee]])</f>
        <v>0</v>
      </c>
      <c r="BC848" s="1"/>
      <c r="BD848" s="1"/>
      <c r="BE848" s="1"/>
    </row>
    <row r="849" spans="1:57" x14ac:dyDescent="0.25">
      <c r="A849" s="1"/>
      <c r="B849" s="1"/>
      <c r="E849" s="4"/>
      <c r="F849" s="4"/>
      <c r="Q849" s="1"/>
      <c r="R849" s="1"/>
      <c r="S849" s="1"/>
      <c r="U849" s="1"/>
      <c r="V849" s="1"/>
      <c r="W849" s="1">
        <f t="shared" si="270"/>
        <v>0</v>
      </c>
      <c r="X849" s="1"/>
      <c r="Y849" s="1"/>
      <c r="Z849" s="1">
        <f>Table110[[#This Row],[Quantity2]]*Table110[[#This Row],[U Cost]]</f>
        <v>0</v>
      </c>
      <c r="AB849" s="1"/>
      <c r="AC849" s="1"/>
      <c r="AD849" s="1">
        <f t="shared" si="271"/>
        <v>0</v>
      </c>
      <c r="AE849" s="1"/>
      <c r="AF849" s="1">
        <f>SUM(Table110[[#This Row],[Total 
Paid]:[Shipping 
Charged]])</f>
        <v>0</v>
      </c>
      <c r="AG849" s="1"/>
      <c r="AH849" s="1"/>
      <c r="AI849" s="1">
        <f t="shared" si="272"/>
        <v>0</v>
      </c>
      <c r="AK849" s="1"/>
      <c r="AL849" s="1"/>
      <c r="AM849" s="1"/>
      <c r="AN849" s="1"/>
      <c r="AP849" s="30">
        <f t="shared" si="269"/>
        <v>0</v>
      </c>
      <c r="AQ849" s="1"/>
      <c r="AR849" s="1">
        <f t="shared" si="267"/>
        <v>0</v>
      </c>
      <c r="AS849" s="1"/>
      <c r="AT849" s="1"/>
      <c r="AU849" s="2">
        <f t="shared" si="273"/>
        <v>0</v>
      </c>
      <c r="AW849" s="1"/>
      <c r="AX849" s="1"/>
      <c r="AY849" s="1"/>
      <c r="AZ849" s="2">
        <f t="shared" si="268"/>
        <v>0</v>
      </c>
      <c r="BA849" s="2">
        <f>SUM(AF849,AH849,-AZ849,-Table110[[#This Row],[Sale Fee]])</f>
        <v>0</v>
      </c>
      <c r="BC849" s="1"/>
      <c r="BD849" s="1"/>
      <c r="BE849" s="1"/>
    </row>
    <row r="850" spans="1:57" x14ac:dyDescent="0.25">
      <c r="A850" s="1"/>
      <c r="B850" s="1"/>
      <c r="E850" s="4"/>
      <c r="F850" s="4"/>
      <c r="Q850" s="1"/>
      <c r="R850" s="1"/>
      <c r="S850" s="1"/>
      <c r="U850" s="1"/>
      <c r="V850" s="1"/>
      <c r="W850" s="1">
        <f t="shared" si="270"/>
        <v>0</v>
      </c>
      <c r="X850" s="1"/>
      <c r="Y850" s="1"/>
      <c r="Z850" s="1">
        <f>Table110[[#This Row],[Quantity2]]*Table110[[#This Row],[U Cost]]</f>
        <v>0</v>
      </c>
      <c r="AB850" s="1"/>
      <c r="AC850" s="1"/>
      <c r="AD850" s="1">
        <f t="shared" si="271"/>
        <v>0</v>
      </c>
      <c r="AE850" s="1"/>
      <c r="AF850" s="1">
        <f>SUM(Table110[[#This Row],[Total 
Paid]:[Shipping 
Charged]])</f>
        <v>0</v>
      </c>
      <c r="AG850" s="1"/>
      <c r="AH850" s="1"/>
      <c r="AI850" s="1">
        <f t="shared" si="272"/>
        <v>0</v>
      </c>
      <c r="AK850" s="1"/>
      <c r="AL850" s="1"/>
      <c r="AM850" s="1"/>
      <c r="AN850" s="1"/>
      <c r="AP850" s="30">
        <f t="shared" si="269"/>
        <v>0</v>
      </c>
      <c r="AQ850" s="1"/>
      <c r="AR850" s="1">
        <f t="shared" si="267"/>
        <v>0</v>
      </c>
      <c r="AS850" s="1"/>
      <c r="AT850" s="1"/>
      <c r="AU850" s="2">
        <f t="shared" si="273"/>
        <v>0</v>
      </c>
      <c r="AW850" s="1"/>
      <c r="AX850" s="1"/>
      <c r="AY850" s="1"/>
      <c r="AZ850" s="2">
        <f t="shared" si="268"/>
        <v>0</v>
      </c>
      <c r="BA850" s="2">
        <f>SUM(AF850,AH850,-AZ850,-Table110[[#This Row],[Sale Fee]])</f>
        <v>0</v>
      </c>
      <c r="BC850" s="1"/>
      <c r="BD850" s="1"/>
      <c r="BE850" s="1"/>
    </row>
    <row r="851" spans="1:57" x14ac:dyDescent="0.25">
      <c r="A851" s="1"/>
      <c r="B851" s="1"/>
      <c r="E851" s="4"/>
      <c r="F851" s="4"/>
      <c r="Q851" s="1"/>
      <c r="R851" s="1"/>
      <c r="S851" s="1"/>
      <c r="U851" s="1"/>
      <c r="V851" s="1"/>
      <c r="W851" s="1">
        <f t="shared" si="270"/>
        <v>0</v>
      </c>
      <c r="X851" s="1"/>
      <c r="Y851" s="1"/>
      <c r="Z851" s="1">
        <f>Table110[[#This Row],[Quantity2]]*Table110[[#This Row],[U Cost]]</f>
        <v>0</v>
      </c>
      <c r="AB851" s="1"/>
      <c r="AC851" s="1"/>
      <c r="AD851" s="1">
        <f t="shared" si="271"/>
        <v>0</v>
      </c>
      <c r="AE851" s="1"/>
      <c r="AF851" s="1">
        <f>SUM(Table110[[#This Row],[Total 
Paid]:[Shipping 
Charged]])</f>
        <v>0</v>
      </c>
      <c r="AG851" s="1"/>
      <c r="AH851" s="1"/>
      <c r="AI851" s="1">
        <f t="shared" si="272"/>
        <v>0</v>
      </c>
      <c r="AK851" s="1"/>
      <c r="AL851" s="1"/>
      <c r="AM851" s="1"/>
      <c r="AN851" s="1"/>
      <c r="AP851" s="30">
        <f t="shared" si="269"/>
        <v>0</v>
      </c>
      <c r="AQ851" s="1"/>
      <c r="AR851" s="1">
        <f t="shared" si="267"/>
        <v>0</v>
      </c>
      <c r="AS851" s="1"/>
      <c r="AT851" s="1"/>
      <c r="AU851" s="2">
        <f t="shared" si="273"/>
        <v>0</v>
      </c>
      <c r="AW851" s="1"/>
      <c r="AX851" s="1"/>
      <c r="AY851" s="1"/>
      <c r="AZ851" s="2">
        <f t="shared" si="268"/>
        <v>0</v>
      </c>
      <c r="BA851" s="2">
        <f>SUM(AF851,AH851,-AZ851,-Table110[[#This Row],[Sale Fee]])</f>
        <v>0</v>
      </c>
      <c r="BC851" s="1"/>
      <c r="BD851" s="1"/>
      <c r="BE851" s="1"/>
    </row>
    <row r="852" spans="1:57" x14ac:dyDescent="0.25">
      <c r="A852" s="1"/>
      <c r="B852" s="1"/>
      <c r="E852" s="4"/>
      <c r="F852" s="4"/>
      <c r="Q852" s="1"/>
      <c r="R852" s="1"/>
      <c r="S852" s="1"/>
      <c r="U852" s="1"/>
      <c r="V852" s="1"/>
      <c r="W852" s="1">
        <f t="shared" si="270"/>
        <v>0</v>
      </c>
      <c r="X852" s="1"/>
      <c r="Y852" s="1"/>
      <c r="Z852" s="1">
        <f>Table110[[#This Row],[Quantity2]]*Table110[[#This Row],[U Cost]]</f>
        <v>0</v>
      </c>
      <c r="AB852" s="1"/>
      <c r="AC852" s="1"/>
      <c r="AD852" s="1">
        <f t="shared" si="271"/>
        <v>0</v>
      </c>
      <c r="AE852" s="1"/>
      <c r="AF852" s="1">
        <f>SUM(Table110[[#This Row],[Total 
Paid]:[Shipping 
Charged]])</f>
        <v>0</v>
      </c>
      <c r="AG852" s="1"/>
      <c r="AH852" s="1"/>
      <c r="AI852" s="1">
        <f t="shared" si="272"/>
        <v>0</v>
      </c>
      <c r="AK852" s="1"/>
      <c r="AL852" s="1"/>
      <c r="AM852" s="1"/>
      <c r="AN852" s="1"/>
      <c r="AP852" s="30">
        <f t="shared" si="269"/>
        <v>0</v>
      </c>
      <c r="AQ852" s="1"/>
      <c r="AR852" s="1">
        <f t="shared" si="267"/>
        <v>0</v>
      </c>
      <c r="AS852" s="1"/>
      <c r="AT852" s="1"/>
      <c r="AU852" s="2">
        <f t="shared" si="273"/>
        <v>0</v>
      </c>
      <c r="AW852" s="1"/>
      <c r="AX852" s="1"/>
      <c r="AY852" s="1"/>
      <c r="AZ852" s="2">
        <f t="shared" si="268"/>
        <v>0</v>
      </c>
      <c r="BA852" s="2">
        <f>SUM(AF852,AH852,-AZ852,-Table110[[#This Row],[Sale Fee]])</f>
        <v>0</v>
      </c>
      <c r="BC852" s="1"/>
      <c r="BD852" s="1"/>
      <c r="BE852" s="1"/>
    </row>
    <row r="853" spans="1:57" x14ac:dyDescent="0.25">
      <c r="A853" s="1"/>
      <c r="B853" s="1"/>
      <c r="E853" s="4"/>
      <c r="F853" s="4"/>
      <c r="Q853" s="1"/>
      <c r="R853" s="1"/>
      <c r="S853" s="1"/>
      <c r="U853" s="1"/>
      <c r="V853" s="1"/>
      <c r="W853" s="1">
        <f t="shared" si="270"/>
        <v>0</v>
      </c>
      <c r="X853" s="1"/>
      <c r="Y853" s="1"/>
      <c r="Z853" s="1">
        <f>Table110[[#This Row],[Quantity2]]*Table110[[#This Row],[U Cost]]</f>
        <v>0</v>
      </c>
      <c r="AB853" s="1"/>
      <c r="AC853" s="1"/>
      <c r="AD853" s="1">
        <f t="shared" si="271"/>
        <v>0</v>
      </c>
      <c r="AE853" s="1"/>
      <c r="AF853" s="1">
        <f>SUM(Table110[[#This Row],[Total 
Paid]:[Shipping 
Charged]])</f>
        <v>0</v>
      </c>
      <c r="AG853" s="1"/>
      <c r="AH853" s="1"/>
      <c r="AI853" s="1">
        <f t="shared" si="272"/>
        <v>0</v>
      </c>
      <c r="AK853" s="1"/>
      <c r="AL853" s="1"/>
      <c r="AM853" s="1"/>
      <c r="AN853" s="1"/>
      <c r="AP853" s="30">
        <f t="shared" si="269"/>
        <v>0</v>
      </c>
      <c r="AQ853" s="1"/>
      <c r="AR853" s="1">
        <f t="shared" si="267"/>
        <v>0</v>
      </c>
      <c r="AS853" s="1"/>
      <c r="AT853" s="1"/>
      <c r="AU853" s="2">
        <f t="shared" si="273"/>
        <v>0</v>
      </c>
      <c r="AW853" s="1"/>
      <c r="AX853" s="1"/>
      <c r="AY853" s="1"/>
      <c r="AZ853" s="2">
        <f t="shared" si="268"/>
        <v>0</v>
      </c>
      <c r="BA853" s="2">
        <f>SUM(AF853,AH853,-AZ853,-Table110[[#This Row],[Sale Fee]])</f>
        <v>0</v>
      </c>
      <c r="BC853" s="1"/>
      <c r="BD853" s="1"/>
      <c r="BE853" s="1"/>
    </row>
    <row r="854" spans="1:57" x14ac:dyDescent="0.25">
      <c r="A854" s="1"/>
      <c r="B854" s="1"/>
      <c r="E854" s="4"/>
      <c r="F854" s="4"/>
      <c r="Q854" s="1"/>
      <c r="R854" s="1"/>
      <c r="S854" s="1"/>
      <c r="U854" s="1"/>
      <c r="V854" s="1"/>
      <c r="W854" s="1">
        <f t="shared" si="270"/>
        <v>0</v>
      </c>
      <c r="X854" s="1"/>
      <c r="Y854" s="1"/>
      <c r="Z854" s="1">
        <f>Table110[[#This Row],[Quantity2]]*Table110[[#This Row],[U Cost]]</f>
        <v>0</v>
      </c>
      <c r="AB854" s="1"/>
      <c r="AC854" s="1"/>
      <c r="AD854" s="1">
        <f t="shared" si="271"/>
        <v>0</v>
      </c>
      <c r="AE854" s="1"/>
      <c r="AF854" s="1">
        <f>SUM(Table110[[#This Row],[Total 
Paid]:[Shipping 
Charged]])</f>
        <v>0</v>
      </c>
      <c r="AG854" s="1"/>
      <c r="AH854" s="1"/>
      <c r="AI854" s="1">
        <f t="shared" si="272"/>
        <v>0</v>
      </c>
      <c r="AK854" s="1"/>
      <c r="AL854" s="1"/>
      <c r="AM854" s="1"/>
      <c r="AN854" s="1"/>
      <c r="AP854" s="30">
        <f t="shared" si="269"/>
        <v>0</v>
      </c>
      <c r="AQ854" s="1"/>
      <c r="AR854" s="1">
        <f t="shared" si="267"/>
        <v>0</v>
      </c>
      <c r="AS854" s="1"/>
      <c r="AT854" s="1"/>
      <c r="AU854" s="2">
        <f t="shared" si="273"/>
        <v>0</v>
      </c>
      <c r="AW854" s="1"/>
      <c r="AX854" s="1"/>
      <c r="AY854" s="1"/>
      <c r="AZ854" s="2">
        <f t="shared" si="268"/>
        <v>0</v>
      </c>
      <c r="BA854" s="2">
        <f>SUM(AF854,AH854,-AZ854,-Table110[[#This Row],[Sale Fee]])</f>
        <v>0</v>
      </c>
      <c r="BC854" s="1"/>
      <c r="BD854" s="1"/>
      <c r="BE854" s="1"/>
    </row>
    <row r="855" spans="1:57" x14ac:dyDescent="0.25">
      <c r="A855" s="1"/>
      <c r="B855" s="1"/>
      <c r="E855" s="4"/>
      <c r="F855" s="4"/>
      <c r="Q855" s="1"/>
      <c r="R855" s="1"/>
      <c r="S855" s="1"/>
      <c r="U855" s="1"/>
      <c r="V855" s="1"/>
      <c r="W855" s="1">
        <f t="shared" si="270"/>
        <v>0</v>
      </c>
      <c r="X855" s="1"/>
      <c r="Y855" s="1"/>
      <c r="Z855" s="1">
        <f>Table110[[#This Row],[Quantity2]]*Table110[[#This Row],[U Cost]]</f>
        <v>0</v>
      </c>
      <c r="AB855" s="1"/>
      <c r="AC855" s="1"/>
      <c r="AD855" s="1">
        <f t="shared" si="271"/>
        <v>0</v>
      </c>
      <c r="AE855" s="1"/>
      <c r="AF855" s="1">
        <f>SUM(Table110[[#This Row],[Total 
Paid]:[Shipping 
Charged]])</f>
        <v>0</v>
      </c>
      <c r="AG855" s="1"/>
      <c r="AH855" s="1"/>
      <c r="AI855" s="1">
        <f t="shared" si="272"/>
        <v>0</v>
      </c>
      <c r="AK855" s="1"/>
      <c r="AL855" s="1"/>
      <c r="AM855" s="1"/>
      <c r="AN855" s="1"/>
      <c r="AP855" s="30"/>
      <c r="AQ855" s="1"/>
      <c r="AR855" s="1">
        <f t="shared" si="267"/>
        <v>0</v>
      </c>
      <c r="AS855" s="1"/>
      <c r="AT855" s="1"/>
      <c r="AU855" s="2">
        <f t="shared" si="273"/>
        <v>0</v>
      </c>
      <c r="AW855" s="1"/>
      <c r="AX855" s="1"/>
      <c r="AY855" s="1"/>
      <c r="AZ855" s="2">
        <f t="shared" si="268"/>
        <v>0</v>
      </c>
      <c r="BA855" s="2">
        <f>SUM(AF855,AH855,-AZ855,-Table110[[#This Row],[Sale Fee]])</f>
        <v>0</v>
      </c>
      <c r="BC855" s="1"/>
      <c r="BD855" s="1"/>
      <c r="BE855" s="1"/>
    </row>
    <row r="856" spans="1:57" x14ac:dyDescent="0.25">
      <c r="A856" s="1"/>
      <c r="B856" s="1"/>
      <c r="E856" s="4"/>
      <c r="F856" s="4"/>
      <c r="Q856" s="1"/>
      <c r="R856" s="1"/>
      <c r="S856" s="1"/>
      <c r="U856" s="1"/>
      <c r="V856" s="1"/>
      <c r="W856" s="1">
        <f t="shared" si="270"/>
        <v>0</v>
      </c>
      <c r="X856" s="1"/>
      <c r="Y856" s="1"/>
      <c r="Z856" s="1">
        <f>Table110[[#This Row],[Quantity2]]*Table110[[#This Row],[U Cost]]</f>
        <v>0</v>
      </c>
      <c r="AB856" s="1"/>
      <c r="AC856" s="1"/>
      <c r="AD856" s="1">
        <f t="shared" si="271"/>
        <v>0</v>
      </c>
      <c r="AE856" s="1"/>
      <c r="AF856" s="1">
        <f>SUM(Table110[[#This Row],[Total 
Paid]:[Shipping 
Charged]])</f>
        <v>0</v>
      </c>
      <c r="AG856" s="1"/>
      <c r="AH856" s="1"/>
      <c r="AI856" s="1">
        <f t="shared" si="272"/>
        <v>0</v>
      </c>
      <c r="AK856" s="1"/>
      <c r="AL856" s="1"/>
      <c r="AM856" s="1"/>
      <c r="AN856" s="1"/>
      <c r="AP856" s="30"/>
      <c r="AQ856" s="1"/>
      <c r="AR856" s="1">
        <f t="shared" si="267"/>
        <v>0</v>
      </c>
      <c r="AS856" s="1"/>
      <c r="AT856" s="1"/>
      <c r="AU856" s="2">
        <f t="shared" si="273"/>
        <v>0</v>
      </c>
      <c r="AW856" s="1"/>
      <c r="AX856" s="1"/>
      <c r="AY856" s="1"/>
      <c r="AZ856" s="2">
        <f t="shared" si="268"/>
        <v>0</v>
      </c>
      <c r="BA856" s="2">
        <f>SUM(AF856,AH856,-AZ856,-Table110[[#This Row],[Sale Fee]])</f>
        <v>0</v>
      </c>
      <c r="BC856" s="1"/>
      <c r="BD856" s="1"/>
      <c r="BE856" s="1"/>
    </row>
    <row r="857" spans="1:57" x14ac:dyDescent="0.25">
      <c r="A857" s="1"/>
      <c r="B857" s="1"/>
      <c r="E857" s="4"/>
      <c r="F857" s="4"/>
      <c r="Q857" s="1"/>
      <c r="R857" s="1"/>
      <c r="S857" s="1"/>
      <c r="U857" s="1"/>
      <c r="V857" s="1"/>
      <c r="W857" s="1">
        <f t="shared" si="270"/>
        <v>0</v>
      </c>
      <c r="X857" s="1"/>
      <c r="Y857" s="1"/>
      <c r="Z857" s="1">
        <f>Table110[[#This Row],[Quantity2]]*Table110[[#This Row],[U Cost]]</f>
        <v>0</v>
      </c>
      <c r="AB857" s="1"/>
      <c r="AC857" s="1"/>
      <c r="AD857" s="1">
        <f t="shared" si="271"/>
        <v>0</v>
      </c>
      <c r="AE857" s="1"/>
      <c r="AF857" s="1">
        <f>SUM(Table110[[#This Row],[Total 
Paid]:[Shipping 
Charged]])</f>
        <v>0</v>
      </c>
      <c r="AG857" s="1"/>
      <c r="AH857" s="1"/>
      <c r="AI857" s="1">
        <f t="shared" si="272"/>
        <v>0</v>
      </c>
      <c r="AK857" s="1"/>
      <c r="AL857" s="1"/>
      <c r="AM857" s="1"/>
      <c r="AN857" s="1"/>
      <c r="AP857" s="30"/>
      <c r="AQ857" s="1"/>
      <c r="AR857" s="1">
        <f t="shared" si="267"/>
        <v>0</v>
      </c>
      <c r="AS857" s="1"/>
      <c r="AT857" s="1"/>
      <c r="AU857" s="2">
        <f t="shared" si="273"/>
        <v>0</v>
      </c>
      <c r="AW857" s="1"/>
      <c r="AX857" s="1"/>
      <c r="AY857" s="1"/>
      <c r="AZ857" s="2">
        <f t="shared" si="268"/>
        <v>0</v>
      </c>
      <c r="BA857" s="2">
        <f>SUM(AF857,AH857,-AZ857,-Table110[[#This Row],[Sale Fee]])</f>
        <v>0</v>
      </c>
      <c r="BC857" s="1"/>
      <c r="BD857" s="1"/>
      <c r="BE857" s="1"/>
    </row>
    <row r="858" spans="1:57" x14ac:dyDescent="0.25">
      <c r="A858" s="1"/>
      <c r="B858" s="1"/>
      <c r="E858" s="4"/>
      <c r="F858" s="4"/>
      <c r="Q858" s="1"/>
      <c r="R858" s="1"/>
      <c r="S858" s="1"/>
      <c r="U858" s="1"/>
      <c r="V858" s="1"/>
      <c r="W858" s="1">
        <f t="shared" si="270"/>
        <v>0</v>
      </c>
      <c r="X858" s="1"/>
      <c r="Y858" s="1"/>
      <c r="Z858" s="1">
        <f>Table110[[#This Row],[Quantity2]]*Table110[[#This Row],[U Cost]]</f>
        <v>0</v>
      </c>
      <c r="AB858" s="1"/>
      <c r="AC858" s="1"/>
      <c r="AD858" s="1">
        <f t="shared" si="271"/>
        <v>0</v>
      </c>
      <c r="AE858" s="1"/>
      <c r="AF858" s="1">
        <f>SUM(Table110[[#This Row],[Total 
Paid]:[Shipping 
Charged]])</f>
        <v>0</v>
      </c>
      <c r="AG858" s="1"/>
      <c r="AH858" s="1"/>
      <c r="AI858" s="1">
        <f t="shared" si="272"/>
        <v>0</v>
      </c>
      <c r="AK858" s="1"/>
      <c r="AL858" s="1"/>
      <c r="AM858" s="1"/>
      <c r="AN858" s="1"/>
      <c r="AP858" s="30"/>
      <c r="AQ858" s="1"/>
      <c r="AR858" s="1">
        <f t="shared" si="267"/>
        <v>0</v>
      </c>
      <c r="AS858" s="1"/>
      <c r="AT858" s="1"/>
      <c r="AU858" s="2">
        <f t="shared" si="273"/>
        <v>0</v>
      </c>
      <c r="AW858" s="1"/>
      <c r="AX858" s="1"/>
      <c r="AY858" s="1"/>
      <c r="AZ858" s="2">
        <f t="shared" si="268"/>
        <v>0</v>
      </c>
      <c r="BA858" s="2">
        <f>SUM(AF858,AH858,-AZ858,-Table110[[#This Row],[Sale Fee]])</f>
        <v>0</v>
      </c>
      <c r="BC858" s="1"/>
      <c r="BD858" s="1"/>
      <c r="BE858" s="1"/>
    </row>
    <row r="859" spans="1:57" x14ac:dyDescent="0.25">
      <c r="A859" s="1"/>
      <c r="B859" s="1"/>
      <c r="E859" s="4"/>
      <c r="F859" s="4"/>
      <c r="Q859" s="1"/>
      <c r="R859" s="1"/>
      <c r="S859" s="1"/>
      <c r="U859" s="1"/>
      <c r="V859" s="1"/>
      <c r="W859" s="1">
        <f t="shared" si="270"/>
        <v>0</v>
      </c>
      <c r="X859" s="1"/>
      <c r="Y859" s="1"/>
      <c r="Z859" s="1">
        <f>Table110[[#This Row],[Quantity2]]*Table110[[#This Row],[U Cost]]</f>
        <v>0</v>
      </c>
      <c r="AB859" s="1"/>
      <c r="AC859" s="1"/>
      <c r="AD859" s="1">
        <f t="shared" si="271"/>
        <v>0</v>
      </c>
      <c r="AE859" s="1"/>
      <c r="AF859" s="1">
        <f>SUM(Table110[[#This Row],[Total 
Paid]:[Shipping 
Charged]])</f>
        <v>0</v>
      </c>
      <c r="AG859" s="1"/>
      <c r="AH859" s="1"/>
      <c r="AI859" s="1">
        <f t="shared" si="272"/>
        <v>0</v>
      </c>
      <c r="AK859" s="1"/>
      <c r="AL859" s="1"/>
      <c r="AM859" s="1"/>
      <c r="AN859" s="1"/>
      <c r="AP859" s="30"/>
      <c r="AQ859" s="1"/>
      <c r="AR859" s="1">
        <f t="shared" si="267"/>
        <v>0</v>
      </c>
      <c r="AS859" s="1"/>
      <c r="AT859" s="1"/>
      <c r="AU859" s="2">
        <f t="shared" si="273"/>
        <v>0</v>
      </c>
      <c r="AW859" s="1"/>
      <c r="AX859" s="1"/>
      <c r="AY859" s="1"/>
      <c r="AZ859" s="2">
        <f t="shared" si="268"/>
        <v>0</v>
      </c>
      <c r="BA859" s="2">
        <f>SUM(AF859,AH859,-AZ859,-Table110[[#This Row],[Sale Fee]])</f>
        <v>0</v>
      </c>
      <c r="BC859" s="1"/>
      <c r="BD859" s="1"/>
      <c r="BE859" s="1"/>
    </row>
    <row r="860" spans="1:57" x14ac:dyDescent="0.25">
      <c r="A860" s="1"/>
      <c r="B860" s="1"/>
      <c r="E860" s="4"/>
      <c r="F860" s="4"/>
      <c r="Q860" s="1"/>
      <c r="R860" s="1"/>
      <c r="S860" s="1"/>
      <c r="U860" s="1"/>
      <c r="V860" s="1"/>
      <c r="W860" s="1">
        <f t="shared" si="270"/>
        <v>0</v>
      </c>
      <c r="X860" s="1"/>
      <c r="Y860" s="1"/>
      <c r="Z860" s="1">
        <f>Table110[[#This Row],[Quantity2]]*Table110[[#This Row],[U Cost]]</f>
        <v>0</v>
      </c>
      <c r="AB860" s="1"/>
      <c r="AC860" s="1"/>
      <c r="AD860" s="1">
        <f t="shared" si="271"/>
        <v>0</v>
      </c>
      <c r="AE860" s="1"/>
      <c r="AF860" s="1">
        <f>SUM(Table110[[#This Row],[Total 
Paid]:[Shipping 
Charged]])</f>
        <v>0</v>
      </c>
      <c r="AG860" s="1"/>
      <c r="AH860" s="1"/>
      <c r="AI860" s="1">
        <f t="shared" si="272"/>
        <v>0</v>
      </c>
      <c r="AK860" s="1"/>
      <c r="AL860" s="1"/>
      <c r="AM860" s="1"/>
      <c r="AN860" s="1"/>
      <c r="AP860" s="30"/>
      <c r="AQ860" s="1"/>
      <c r="AR860" s="1">
        <f t="shared" si="267"/>
        <v>0</v>
      </c>
      <c r="AS860" s="1"/>
      <c r="AT860" s="1"/>
      <c r="AU860" s="2">
        <f t="shared" si="273"/>
        <v>0</v>
      </c>
      <c r="AW860" s="1"/>
      <c r="AX860" s="1"/>
      <c r="AY860" s="1"/>
      <c r="AZ860" s="2">
        <f t="shared" si="268"/>
        <v>0</v>
      </c>
      <c r="BA860" s="2">
        <f>SUM(AF860,AH860,-AZ860,-Table110[[#This Row],[Sale Fee]])</f>
        <v>0</v>
      </c>
      <c r="BC860" s="1"/>
      <c r="BD860" s="1"/>
      <c r="BE860" s="1"/>
    </row>
    <row r="861" spans="1:57" x14ac:dyDescent="0.25">
      <c r="A861" s="1"/>
      <c r="B861" s="1"/>
      <c r="E861" s="4"/>
      <c r="F861" s="4"/>
      <c r="Q861" s="1"/>
      <c r="R861" s="1"/>
      <c r="S861" s="1"/>
      <c r="U861" s="1"/>
      <c r="V861" s="1"/>
      <c r="W861" s="1">
        <f t="shared" si="270"/>
        <v>0</v>
      </c>
      <c r="X861" s="1"/>
      <c r="Y861" s="1"/>
      <c r="Z861" s="1">
        <f>Table110[[#This Row],[Quantity2]]*Table110[[#This Row],[U Cost]]</f>
        <v>0</v>
      </c>
      <c r="AB861" s="1"/>
      <c r="AC861" s="1"/>
      <c r="AD861" s="1">
        <f t="shared" si="271"/>
        <v>0</v>
      </c>
      <c r="AE861" s="1"/>
      <c r="AF861" s="1">
        <f>SUM(Table110[[#This Row],[Total 
Paid]:[Shipping 
Charged]])</f>
        <v>0</v>
      </c>
      <c r="AG861" s="1"/>
      <c r="AH861" s="1"/>
      <c r="AI861" s="1">
        <f t="shared" si="272"/>
        <v>0</v>
      </c>
      <c r="AK861" s="1"/>
      <c r="AL861" s="1"/>
      <c r="AM861" s="1"/>
      <c r="AN861" s="1"/>
      <c r="AP861" s="30"/>
      <c r="AQ861" s="1"/>
      <c r="AR861" s="1">
        <f t="shared" si="267"/>
        <v>0</v>
      </c>
      <c r="AS861" s="1"/>
      <c r="AT861" s="1"/>
      <c r="AU861" s="2">
        <f t="shared" si="273"/>
        <v>0</v>
      </c>
      <c r="AW861" s="1"/>
      <c r="AX861" s="1"/>
      <c r="AY861" s="1"/>
      <c r="AZ861" s="2">
        <f t="shared" si="268"/>
        <v>0</v>
      </c>
      <c r="BA861" s="2">
        <f>SUM(AF861,AH861,-AZ861,-Table110[[#This Row],[Sale Fee]])</f>
        <v>0</v>
      </c>
      <c r="BC861" s="1"/>
      <c r="BD861" s="1"/>
      <c r="BE861" s="1"/>
    </row>
    <row r="862" spans="1:57" x14ac:dyDescent="0.25">
      <c r="A862" s="1"/>
      <c r="B862" s="1"/>
      <c r="E862" s="4"/>
      <c r="F862" s="4"/>
      <c r="Q862" s="1"/>
      <c r="R862" s="1"/>
      <c r="S862" s="1"/>
      <c r="U862" s="1"/>
      <c r="V862" s="1"/>
      <c r="W862" s="1">
        <f t="shared" si="270"/>
        <v>0</v>
      </c>
      <c r="X862" s="1"/>
      <c r="Y862" s="1"/>
      <c r="Z862" s="1">
        <f>Table110[[#This Row],[Quantity2]]*Table110[[#This Row],[U Cost]]</f>
        <v>0</v>
      </c>
      <c r="AB862" s="1"/>
      <c r="AC862" s="1"/>
      <c r="AD862" s="1">
        <f t="shared" si="271"/>
        <v>0</v>
      </c>
      <c r="AE862" s="1"/>
      <c r="AF862" s="1">
        <f>SUM(Table110[[#This Row],[Total 
Paid]:[Shipping 
Charged]])</f>
        <v>0</v>
      </c>
      <c r="AG862" s="1"/>
      <c r="AH862" s="1"/>
      <c r="AI862" s="1">
        <f t="shared" si="272"/>
        <v>0</v>
      </c>
      <c r="AK862" s="1"/>
      <c r="AL862" s="1"/>
      <c r="AM862" s="1"/>
      <c r="AN862" s="1"/>
      <c r="AP862" s="30"/>
      <c r="AQ862" s="1"/>
      <c r="AR862" s="1">
        <f t="shared" si="267"/>
        <v>0</v>
      </c>
      <c r="AS862" s="1"/>
      <c r="AT862" s="1"/>
      <c r="AU862" s="2">
        <f t="shared" si="273"/>
        <v>0</v>
      </c>
      <c r="AW862" s="1"/>
      <c r="AX862" s="1"/>
      <c r="AY862" s="1"/>
      <c r="AZ862" s="2">
        <f t="shared" si="268"/>
        <v>0</v>
      </c>
      <c r="BA862" s="2">
        <f>SUM(AF862,AH862,-AZ862,-Table110[[#This Row],[Sale Fee]])</f>
        <v>0</v>
      </c>
      <c r="BC862" s="1"/>
      <c r="BD862" s="1"/>
      <c r="BE862" s="1"/>
    </row>
    <row r="863" spans="1:57" x14ac:dyDescent="0.25">
      <c r="A863" s="1"/>
      <c r="B863" s="1"/>
      <c r="E863" s="4"/>
      <c r="F863" s="4"/>
      <c r="Q863" s="1"/>
      <c r="R863" s="1"/>
      <c r="S863" s="1"/>
      <c r="U863" s="1"/>
      <c r="V863" s="1"/>
      <c r="W863" s="1">
        <f t="shared" si="270"/>
        <v>0</v>
      </c>
      <c r="X863" s="1"/>
      <c r="Y863" s="1"/>
      <c r="Z863" s="1">
        <f>Table110[[#This Row],[Quantity2]]*Table110[[#This Row],[U Cost]]</f>
        <v>0</v>
      </c>
      <c r="AB863" s="1"/>
      <c r="AC863" s="1"/>
      <c r="AD863" s="1">
        <f t="shared" si="271"/>
        <v>0</v>
      </c>
      <c r="AE863" s="1"/>
      <c r="AF863" s="1">
        <f>SUM(Table110[[#This Row],[Total 
Paid]:[Shipping 
Charged]])</f>
        <v>0</v>
      </c>
      <c r="AG863" s="1"/>
      <c r="AH863" s="1"/>
      <c r="AI863" s="1">
        <f t="shared" si="272"/>
        <v>0</v>
      </c>
      <c r="AK863" s="1"/>
      <c r="AL863" s="1"/>
      <c r="AM863" s="1"/>
      <c r="AN863" s="1"/>
      <c r="AP863" s="30"/>
      <c r="AQ863" s="1"/>
      <c r="AR863" s="1">
        <f t="shared" si="267"/>
        <v>0</v>
      </c>
      <c r="AS863" s="1"/>
      <c r="AT863" s="1"/>
      <c r="AU863" s="2">
        <f t="shared" si="273"/>
        <v>0</v>
      </c>
      <c r="AW863" s="1"/>
      <c r="AX863" s="1"/>
      <c r="AY863" s="1"/>
      <c r="AZ863" s="2">
        <f t="shared" si="268"/>
        <v>0</v>
      </c>
      <c r="BA863" s="2">
        <f>SUM(AF863,AH863,-AZ863,-Table110[[#This Row],[Sale Fee]])</f>
        <v>0</v>
      </c>
      <c r="BC863" s="1"/>
      <c r="BD863" s="1"/>
      <c r="BE863" s="1"/>
    </row>
    <row r="864" spans="1:57" x14ac:dyDescent="0.25">
      <c r="A864" s="1"/>
      <c r="B864" s="1"/>
      <c r="E864" s="4"/>
      <c r="F864" s="4"/>
      <c r="Q864" s="1"/>
      <c r="R864" s="1"/>
      <c r="S864" s="1"/>
      <c r="U864" s="1"/>
      <c r="V864" s="1"/>
      <c r="W864" s="1">
        <f t="shared" si="270"/>
        <v>0</v>
      </c>
      <c r="X864" s="1"/>
      <c r="Y864" s="1"/>
      <c r="Z864" s="1">
        <f>Table110[[#This Row],[Quantity2]]*Table110[[#This Row],[U Cost]]</f>
        <v>0</v>
      </c>
      <c r="AB864" s="1"/>
      <c r="AC864" s="1"/>
      <c r="AD864" s="1">
        <f t="shared" si="271"/>
        <v>0</v>
      </c>
      <c r="AE864" s="1"/>
      <c r="AF864" s="1">
        <f>SUM(Table110[[#This Row],[Total 
Paid]:[Shipping 
Charged]])</f>
        <v>0</v>
      </c>
      <c r="AG864" s="1"/>
      <c r="AH864" s="1"/>
      <c r="AI864" s="1">
        <f t="shared" si="272"/>
        <v>0</v>
      </c>
      <c r="AK864" s="1"/>
      <c r="AL864" s="1"/>
      <c r="AM864" s="1"/>
      <c r="AN864" s="1"/>
      <c r="AP864" s="30"/>
      <c r="AQ864" s="1"/>
      <c r="AR864" s="1">
        <f t="shared" si="267"/>
        <v>0</v>
      </c>
      <c r="AS864" s="1"/>
      <c r="AT864" s="1"/>
      <c r="AU864" s="2">
        <f t="shared" si="273"/>
        <v>0</v>
      </c>
      <c r="AW864" s="1"/>
      <c r="AX864" s="1"/>
      <c r="AY864" s="1"/>
      <c r="AZ864" s="2">
        <f t="shared" si="268"/>
        <v>0</v>
      </c>
      <c r="BA864" s="2">
        <f>SUM(AF864,AH864,-AZ864,-Table110[[#This Row],[Sale Fee]])</f>
        <v>0</v>
      </c>
      <c r="BC864" s="1"/>
      <c r="BD864" s="1"/>
      <c r="BE864" s="1"/>
    </row>
    <row r="865" spans="1:57" x14ac:dyDescent="0.25">
      <c r="A865" s="1"/>
      <c r="B865" s="1"/>
      <c r="E865" s="4"/>
      <c r="F865" s="4"/>
      <c r="Q865" s="1"/>
      <c r="R865" s="1"/>
      <c r="S865" s="1"/>
      <c r="U865" s="1"/>
      <c r="V865" s="1"/>
      <c r="W865" s="1">
        <f t="shared" si="270"/>
        <v>0</v>
      </c>
      <c r="X865" s="1"/>
      <c r="Y865" s="1"/>
      <c r="Z865" s="1">
        <f>Table110[[#This Row],[Quantity2]]*Table110[[#This Row],[U Cost]]</f>
        <v>0</v>
      </c>
      <c r="AB865" s="1"/>
      <c r="AC865" s="1"/>
      <c r="AD865" s="1">
        <f t="shared" si="271"/>
        <v>0</v>
      </c>
      <c r="AE865" s="1"/>
      <c r="AF865" s="1">
        <f>SUM(Table110[[#This Row],[Total 
Paid]:[Shipping 
Charged]])</f>
        <v>0</v>
      </c>
      <c r="AG865" s="1"/>
      <c r="AH865" s="1"/>
      <c r="AI865" s="1">
        <f t="shared" si="272"/>
        <v>0</v>
      </c>
      <c r="AK865" s="1"/>
      <c r="AL865" s="1"/>
      <c r="AM865" s="1"/>
      <c r="AN865" s="1"/>
      <c r="AP865" s="30"/>
      <c r="AQ865" s="1"/>
      <c r="AR865" s="1">
        <f t="shared" si="267"/>
        <v>0</v>
      </c>
      <c r="AS865" s="1"/>
      <c r="AT865" s="1"/>
      <c r="AU865" s="2">
        <f t="shared" si="273"/>
        <v>0</v>
      </c>
      <c r="AW865" s="1"/>
      <c r="AX865" s="1"/>
      <c r="AY865" s="1"/>
      <c r="AZ865" s="2">
        <f t="shared" si="268"/>
        <v>0</v>
      </c>
      <c r="BA865" s="2">
        <f>SUM(AF865,AH865,-AZ865,-Table110[[#This Row],[Sale Fee]])</f>
        <v>0</v>
      </c>
      <c r="BC865" s="1"/>
      <c r="BD865" s="1"/>
      <c r="BE865" s="1"/>
    </row>
    <row r="866" spans="1:57" x14ac:dyDescent="0.25">
      <c r="A866" s="1"/>
      <c r="B866" s="1"/>
      <c r="E866" s="4"/>
      <c r="F866" s="4"/>
      <c r="Q866" s="1"/>
      <c r="R866" s="1"/>
      <c r="S866" s="1"/>
      <c r="U866" s="1"/>
      <c r="V866" s="1"/>
      <c r="W866" s="1">
        <f t="shared" si="270"/>
        <v>0</v>
      </c>
      <c r="X866" s="1"/>
      <c r="Y866" s="1"/>
      <c r="Z866" s="1">
        <f>Table110[[#This Row],[Quantity2]]*Table110[[#This Row],[U Cost]]</f>
        <v>0</v>
      </c>
      <c r="AB866" s="1"/>
      <c r="AC866" s="1"/>
      <c r="AD866" s="1">
        <f t="shared" si="271"/>
        <v>0</v>
      </c>
      <c r="AE866" s="1"/>
      <c r="AF866" s="1">
        <f>SUM(Table110[[#This Row],[Total 
Paid]:[Shipping 
Charged]])</f>
        <v>0</v>
      </c>
      <c r="AG866" s="1"/>
      <c r="AH866" s="1"/>
      <c r="AI866" s="1">
        <f t="shared" si="272"/>
        <v>0</v>
      </c>
      <c r="AK866" s="1"/>
      <c r="AL866" s="1"/>
      <c r="AM866" s="1"/>
      <c r="AN866" s="1"/>
      <c r="AP866" s="30"/>
      <c r="AQ866" s="1"/>
      <c r="AR866" s="1">
        <f t="shared" si="267"/>
        <v>0</v>
      </c>
      <c r="AS866" s="1"/>
      <c r="AT866" s="1"/>
      <c r="AU866" s="2">
        <f t="shared" si="273"/>
        <v>0</v>
      </c>
      <c r="AW866" s="1"/>
      <c r="AX866" s="1"/>
      <c r="AY866" s="1"/>
      <c r="AZ866" s="2">
        <f t="shared" si="268"/>
        <v>0</v>
      </c>
      <c r="BA866" s="2">
        <f>SUM(AF866,AH866,-AZ866,-Table110[[#This Row],[Sale Fee]])</f>
        <v>0</v>
      </c>
      <c r="BC866" s="1"/>
      <c r="BD866" s="1"/>
      <c r="BE866" s="1"/>
    </row>
    <row r="867" spans="1:57" x14ac:dyDescent="0.25">
      <c r="A867" s="1"/>
      <c r="B867" s="1"/>
      <c r="E867" s="4"/>
      <c r="F867" s="4"/>
      <c r="Q867" s="1"/>
      <c r="R867" s="1"/>
      <c r="S867" s="1"/>
      <c r="U867" s="1"/>
      <c r="V867" s="1"/>
      <c r="W867" s="1">
        <f t="shared" si="270"/>
        <v>0</v>
      </c>
      <c r="X867" s="1"/>
      <c r="Y867" s="1"/>
      <c r="Z867" s="1">
        <f>Table110[[#This Row],[Quantity2]]*Table110[[#This Row],[U Cost]]</f>
        <v>0</v>
      </c>
      <c r="AB867" s="1"/>
      <c r="AC867" s="1"/>
      <c r="AD867" s="1">
        <f t="shared" si="271"/>
        <v>0</v>
      </c>
      <c r="AE867" s="1"/>
      <c r="AF867" s="1">
        <f>SUM(Table110[[#This Row],[Total 
Paid]:[Shipping 
Charged]])</f>
        <v>0</v>
      </c>
      <c r="AG867" s="1"/>
      <c r="AH867" s="1"/>
      <c r="AI867" s="1">
        <f t="shared" si="272"/>
        <v>0</v>
      </c>
      <c r="AK867" s="1"/>
      <c r="AL867" s="1"/>
      <c r="AM867" s="1"/>
      <c r="AN867" s="1"/>
      <c r="AP867" s="30"/>
      <c r="AQ867" s="1"/>
      <c r="AR867" s="1">
        <f t="shared" si="267"/>
        <v>0</v>
      </c>
      <c r="AS867" s="1"/>
      <c r="AT867" s="1"/>
      <c r="AU867" s="2">
        <f t="shared" si="273"/>
        <v>0</v>
      </c>
      <c r="AW867" s="1"/>
      <c r="AX867" s="1"/>
      <c r="AY867" s="1"/>
      <c r="AZ867" s="2">
        <f t="shared" si="268"/>
        <v>0</v>
      </c>
      <c r="BA867" s="2">
        <f>SUM(AF867,AH867,-AZ867,-Table110[[#This Row],[Sale Fee]])</f>
        <v>0</v>
      </c>
      <c r="BC867" s="1"/>
      <c r="BD867" s="1"/>
      <c r="BE867" s="1"/>
    </row>
    <row r="868" spans="1:57" x14ac:dyDescent="0.25">
      <c r="A868" s="1"/>
      <c r="B868" s="1"/>
      <c r="E868" s="4"/>
      <c r="F868" s="4"/>
      <c r="Q868" s="1"/>
      <c r="R868" s="1"/>
      <c r="S868" s="1"/>
      <c r="U868" s="1"/>
      <c r="V868" s="1"/>
      <c r="W868" s="1">
        <f t="shared" si="270"/>
        <v>0</v>
      </c>
      <c r="X868" s="1"/>
      <c r="Y868" s="1"/>
      <c r="Z868" s="1">
        <f>Table110[[#This Row],[Quantity2]]*Table110[[#This Row],[U Cost]]</f>
        <v>0</v>
      </c>
      <c r="AB868" s="1"/>
      <c r="AC868" s="1"/>
      <c r="AD868" s="1">
        <f t="shared" si="271"/>
        <v>0</v>
      </c>
      <c r="AE868" s="1"/>
      <c r="AF868" s="1">
        <f>SUM(Table110[[#This Row],[Total 
Paid]:[Shipping 
Charged]])</f>
        <v>0</v>
      </c>
      <c r="AG868" s="1"/>
      <c r="AH868" s="1"/>
      <c r="AI868" s="1">
        <f t="shared" si="272"/>
        <v>0</v>
      </c>
      <c r="AK868" s="1"/>
      <c r="AL868" s="1"/>
      <c r="AM868" s="1"/>
      <c r="AN868" s="1"/>
      <c r="AP868" s="30"/>
      <c r="AQ868" s="1"/>
      <c r="AR868" s="1">
        <f t="shared" si="267"/>
        <v>0</v>
      </c>
      <c r="AS868" s="1"/>
      <c r="AT868" s="1"/>
      <c r="AU868" s="2">
        <f t="shared" si="273"/>
        <v>0</v>
      </c>
      <c r="AW868" s="1"/>
      <c r="AX868" s="1"/>
      <c r="AY868" s="1"/>
      <c r="AZ868" s="2">
        <f t="shared" si="268"/>
        <v>0</v>
      </c>
      <c r="BA868" s="2">
        <f>SUM(AF868,AH868,-AZ868,-Table110[[#This Row],[Sale Fee]])</f>
        <v>0</v>
      </c>
      <c r="BC868" s="1"/>
      <c r="BD868" s="1"/>
      <c r="BE868" s="1"/>
    </row>
    <row r="869" spans="1:57" x14ac:dyDescent="0.25">
      <c r="A869" s="1"/>
      <c r="B869" s="1"/>
      <c r="E869" s="4"/>
      <c r="F869" s="4"/>
      <c r="Q869" s="1"/>
      <c r="R869" s="1"/>
      <c r="S869" s="1"/>
      <c r="U869" s="1"/>
      <c r="V869" s="1"/>
      <c r="W869" s="1">
        <f t="shared" si="270"/>
        <v>0</v>
      </c>
      <c r="X869" s="1"/>
      <c r="Y869" s="1"/>
      <c r="Z869" s="1">
        <f>Table110[[#This Row],[Quantity2]]*Table110[[#This Row],[U Cost]]</f>
        <v>0</v>
      </c>
      <c r="AB869" s="1"/>
      <c r="AC869" s="1"/>
      <c r="AD869" s="1">
        <f t="shared" si="271"/>
        <v>0</v>
      </c>
      <c r="AE869" s="1"/>
      <c r="AF869" s="1">
        <f>SUM(Table110[[#This Row],[Total 
Paid]:[Shipping 
Charged]])</f>
        <v>0</v>
      </c>
      <c r="AG869" s="1"/>
      <c r="AH869" s="1"/>
      <c r="AI869" s="1">
        <f t="shared" si="272"/>
        <v>0</v>
      </c>
      <c r="AK869" s="1"/>
      <c r="AL869" s="1"/>
      <c r="AM869" s="1"/>
      <c r="AN869" s="1"/>
      <c r="AP869" s="30"/>
      <c r="AQ869" s="1"/>
      <c r="AR869" s="1">
        <f t="shared" si="267"/>
        <v>0</v>
      </c>
      <c r="AS869" s="1"/>
      <c r="AT869" s="1"/>
      <c r="AU869" s="2">
        <f t="shared" si="273"/>
        <v>0</v>
      </c>
      <c r="AW869" s="1"/>
      <c r="AX869" s="1"/>
      <c r="AY869" s="1"/>
      <c r="AZ869" s="2">
        <f t="shared" si="268"/>
        <v>0</v>
      </c>
      <c r="BA869" s="2">
        <f>SUM(AF869,AH869,-AZ869,-Table110[[#This Row],[Sale Fee]])</f>
        <v>0</v>
      </c>
      <c r="BC869" s="1"/>
      <c r="BD869" s="1"/>
      <c r="BE869" s="1"/>
    </row>
    <row r="870" spans="1:57" x14ac:dyDescent="0.25">
      <c r="A870" s="1"/>
      <c r="B870" s="1"/>
      <c r="E870" s="4"/>
      <c r="F870" s="4"/>
      <c r="Q870" s="1"/>
      <c r="R870" s="1"/>
      <c r="S870" s="1"/>
      <c r="U870" s="1"/>
      <c r="V870" s="1"/>
      <c r="W870" s="1">
        <f t="shared" si="270"/>
        <v>0</v>
      </c>
      <c r="X870" s="1"/>
      <c r="Y870" s="1"/>
      <c r="Z870" s="1">
        <f>Table110[[#This Row],[Quantity2]]*Table110[[#This Row],[U Cost]]</f>
        <v>0</v>
      </c>
      <c r="AB870" s="1"/>
      <c r="AC870" s="1"/>
      <c r="AD870" s="1">
        <f t="shared" si="271"/>
        <v>0</v>
      </c>
      <c r="AE870" s="1"/>
      <c r="AF870" s="1">
        <f>SUM(Table110[[#This Row],[Total 
Paid]:[Shipping 
Charged]])</f>
        <v>0</v>
      </c>
      <c r="AG870" s="1"/>
      <c r="AH870" s="1"/>
      <c r="AI870" s="1">
        <f t="shared" si="272"/>
        <v>0</v>
      </c>
      <c r="AK870" s="1"/>
      <c r="AL870" s="1"/>
      <c r="AM870" s="1"/>
      <c r="AN870" s="1"/>
      <c r="AP870" s="30"/>
      <c r="AQ870" s="1"/>
      <c r="AR870" s="1">
        <f t="shared" si="267"/>
        <v>0</v>
      </c>
      <c r="AS870" s="1"/>
      <c r="AT870" s="1"/>
      <c r="AU870" s="2">
        <f t="shared" si="273"/>
        <v>0</v>
      </c>
      <c r="AW870" s="1"/>
      <c r="AX870" s="1"/>
      <c r="AY870" s="1"/>
      <c r="AZ870" s="2">
        <f t="shared" si="268"/>
        <v>0</v>
      </c>
      <c r="BA870" s="2">
        <f>SUM(AF870,AH870,-AZ870,-Table110[[#This Row],[Sale Fee]])</f>
        <v>0</v>
      </c>
      <c r="BC870" s="1"/>
      <c r="BD870" s="1"/>
      <c r="BE870" s="1"/>
    </row>
    <row r="871" spans="1:57" x14ac:dyDescent="0.25">
      <c r="A871" s="1"/>
      <c r="B871" s="1"/>
      <c r="E871" s="4"/>
      <c r="F871" s="4"/>
      <c r="Q871" s="1"/>
      <c r="R871" s="1"/>
      <c r="S871" s="1"/>
      <c r="U871" s="1"/>
      <c r="V871" s="1"/>
      <c r="W871" s="1">
        <f t="shared" si="270"/>
        <v>0</v>
      </c>
      <c r="X871" s="1"/>
      <c r="Y871" s="1"/>
      <c r="Z871" s="1">
        <f>Table110[[#This Row],[Quantity2]]*Table110[[#This Row],[U Cost]]</f>
        <v>0</v>
      </c>
      <c r="AB871" s="1"/>
      <c r="AC871" s="1"/>
      <c r="AD871" s="1">
        <f t="shared" si="271"/>
        <v>0</v>
      </c>
      <c r="AE871" s="1"/>
      <c r="AF871" s="1">
        <f>SUM(Table110[[#This Row],[Total 
Paid]:[Shipping 
Charged]])</f>
        <v>0</v>
      </c>
      <c r="AG871" s="1"/>
      <c r="AH871" s="1"/>
      <c r="AI871" s="1">
        <f t="shared" si="272"/>
        <v>0</v>
      </c>
      <c r="AK871" s="1"/>
      <c r="AL871" s="1"/>
      <c r="AM871" s="1"/>
      <c r="AN871" s="1"/>
      <c r="AP871" s="30"/>
      <c r="AQ871" s="1"/>
      <c r="AR871" s="1">
        <f t="shared" si="267"/>
        <v>0</v>
      </c>
      <c r="AS871" s="1"/>
      <c r="AT871" s="1"/>
      <c r="AU871" s="2">
        <f t="shared" si="273"/>
        <v>0</v>
      </c>
      <c r="AW871" s="1"/>
      <c r="AX871" s="1"/>
      <c r="AY871" s="1"/>
      <c r="AZ871" s="2">
        <f t="shared" si="268"/>
        <v>0</v>
      </c>
      <c r="BA871" s="2">
        <f>SUM(AF871,AH871,-AZ871,-Table110[[#This Row],[Sale Fee]])</f>
        <v>0</v>
      </c>
      <c r="BC871" s="1"/>
      <c r="BD871" s="1"/>
      <c r="BE871" s="1"/>
    </row>
    <row r="872" spans="1:57" x14ac:dyDescent="0.25">
      <c r="A872" s="1"/>
      <c r="B872" s="1"/>
      <c r="E872" s="4"/>
      <c r="F872" s="4"/>
      <c r="Q872" s="1"/>
      <c r="R872" s="1"/>
      <c r="S872" s="1"/>
      <c r="U872" s="1"/>
      <c r="V872" s="1"/>
      <c r="W872" s="1">
        <f t="shared" si="270"/>
        <v>0</v>
      </c>
      <c r="X872" s="1"/>
      <c r="Y872" s="1"/>
      <c r="Z872" s="1">
        <f>Table110[[#This Row],[Quantity2]]*Table110[[#This Row],[U Cost]]</f>
        <v>0</v>
      </c>
      <c r="AB872" s="1"/>
      <c r="AC872" s="1"/>
      <c r="AD872" s="1">
        <f t="shared" si="271"/>
        <v>0</v>
      </c>
      <c r="AE872" s="1"/>
      <c r="AF872" s="1">
        <f>SUM(Table110[[#This Row],[Total 
Paid]:[Shipping 
Charged]])</f>
        <v>0</v>
      </c>
      <c r="AG872" s="1"/>
      <c r="AH872" s="1"/>
      <c r="AI872" s="1">
        <f t="shared" si="272"/>
        <v>0</v>
      </c>
      <c r="AK872" s="1"/>
      <c r="AL872" s="1"/>
      <c r="AM872" s="1"/>
      <c r="AN872" s="1"/>
      <c r="AP872" s="30"/>
      <c r="AQ872" s="1"/>
      <c r="AR872" s="1">
        <f t="shared" si="267"/>
        <v>0</v>
      </c>
      <c r="AS872" s="1"/>
      <c r="AT872" s="1"/>
      <c r="AU872" s="2">
        <f t="shared" si="273"/>
        <v>0</v>
      </c>
      <c r="AW872" s="1"/>
      <c r="AX872" s="1"/>
      <c r="AY872" s="1"/>
      <c r="AZ872" s="2">
        <f t="shared" si="268"/>
        <v>0</v>
      </c>
      <c r="BA872" s="2">
        <f>SUM(AF872,AH872,-AZ872,-Table110[[#This Row],[Sale Fee]])</f>
        <v>0</v>
      </c>
      <c r="BC872" s="1"/>
      <c r="BD872" s="1"/>
      <c r="BE872" s="1"/>
    </row>
    <row r="873" spans="1:57" x14ac:dyDescent="0.25">
      <c r="A873" s="1"/>
      <c r="B873" s="1"/>
      <c r="E873" s="4"/>
      <c r="F873" s="4"/>
      <c r="Q873" s="1"/>
      <c r="R873" s="1"/>
      <c r="S873" s="1"/>
      <c r="U873" s="1"/>
      <c r="V873" s="1"/>
      <c r="W873" s="1">
        <f t="shared" si="270"/>
        <v>0</v>
      </c>
      <c r="X873" s="1"/>
      <c r="Y873" s="1"/>
      <c r="Z873" s="1">
        <f>Table110[[#This Row],[Quantity2]]*Table110[[#This Row],[U Cost]]</f>
        <v>0</v>
      </c>
      <c r="AB873" s="1"/>
      <c r="AC873" s="1"/>
      <c r="AD873" s="1">
        <f t="shared" si="271"/>
        <v>0</v>
      </c>
      <c r="AE873" s="1"/>
      <c r="AF873" s="1">
        <f>SUM(Table110[[#This Row],[Total 
Paid]:[Shipping 
Charged]])</f>
        <v>0</v>
      </c>
      <c r="AG873" s="1"/>
      <c r="AH873" s="1"/>
      <c r="AI873" s="1">
        <f t="shared" si="272"/>
        <v>0</v>
      </c>
      <c r="AK873" s="1"/>
      <c r="AL873" s="1"/>
      <c r="AM873" s="1"/>
      <c r="AN873" s="1"/>
      <c r="AP873" s="30"/>
      <c r="AQ873" s="1"/>
      <c r="AR873" s="1">
        <f t="shared" si="267"/>
        <v>0</v>
      </c>
      <c r="AS873" s="1"/>
      <c r="AT873" s="1"/>
      <c r="AU873" s="2">
        <f t="shared" si="273"/>
        <v>0</v>
      </c>
      <c r="AW873" s="1"/>
      <c r="AX873" s="1"/>
      <c r="AY873" s="1"/>
      <c r="AZ873" s="2">
        <f t="shared" si="268"/>
        <v>0</v>
      </c>
      <c r="BA873" s="2">
        <f>SUM(AF873,AH873,-AZ873,-Table110[[#This Row],[Sale Fee]])</f>
        <v>0</v>
      </c>
      <c r="BC873" s="1"/>
      <c r="BD873" s="1"/>
      <c r="BE873" s="1"/>
    </row>
    <row r="874" spans="1:57" x14ac:dyDescent="0.25">
      <c r="A874" s="1"/>
      <c r="B874" s="1"/>
      <c r="E874" s="4"/>
      <c r="F874" s="4"/>
      <c r="Q874" s="1"/>
      <c r="R874" s="1"/>
      <c r="S874" s="1"/>
      <c r="U874" s="1"/>
      <c r="V874" s="1"/>
      <c r="W874" s="1">
        <f t="shared" si="270"/>
        <v>0</v>
      </c>
      <c r="X874" s="1"/>
      <c r="Y874" s="1"/>
      <c r="Z874" s="1">
        <f>Table110[[#This Row],[Quantity2]]*Table110[[#This Row],[U Cost]]</f>
        <v>0</v>
      </c>
      <c r="AB874" s="1"/>
      <c r="AC874" s="1"/>
      <c r="AD874" s="1">
        <f t="shared" si="271"/>
        <v>0</v>
      </c>
      <c r="AE874" s="1"/>
      <c r="AF874" s="1">
        <f>SUM(Table110[[#This Row],[Total 
Paid]:[Shipping 
Charged]])</f>
        <v>0</v>
      </c>
      <c r="AG874" s="1"/>
      <c r="AH874" s="1"/>
      <c r="AI874" s="1">
        <f t="shared" si="272"/>
        <v>0</v>
      </c>
      <c r="AK874" s="1"/>
      <c r="AL874" s="1"/>
      <c r="AM874" s="1"/>
      <c r="AN874" s="1"/>
      <c r="AP874" s="30"/>
      <c r="AQ874" s="1"/>
      <c r="AR874" s="1">
        <f t="shared" si="267"/>
        <v>0</v>
      </c>
      <c r="AS874" s="1"/>
      <c r="AT874" s="1"/>
      <c r="AU874" s="2">
        <f t="shared" si="273"/>
        <v>0</v>
      </c>
      <c r="AW874" s="1"/>
      <c r="AX874" s="1"/>
      <c r="AY874" s="1"/>
      <c r="AZ874" s="2">
        <f t="shared" si="268"/>
        <v>0</v>
      </c>
      <c r="BA874" s="2">
        <f>SUM(AF874,AH874,-AZ874,-Table110[[#This Row],[Sale Fee]])</f>
        <v>0</v>
      </c>
      <c r="BC874" s="1"/>
      <c r="BD874" s="1"/>
      <c r="BE874" s="1"/>
    </row>
    <row r="875" spans="1:57" x14ac:dyDescent="0.25">
      <c r="A875" s="1"/>
      <c r="B875" s="1"/>
      <c r="E875" s="4"/>
      <c r="F875" s="4"/>
      <c r="Q875" s="1"/>
      <c r="R875" s="1"/>
      <c r="S875" s="1"/>
      <c r="U875" s="1"/>
      <c r="V875" s="1"/>
      <c r="W875" s="1">
        <f t="shared" si="270"/>
        <v>0</v>
      </c>
      <c r="X875" s="1"/>
      <c r="Y875" s="1"/>
      <c r="Z875" s="1">
        <f>Table110[[#This Row],[Quantity2]]*Table110[[#This Row],[U Cost]]</f>
        <v>0</v>
      </c>
      <c r="AB875" s="1"/>
      <c r="AC875" s="1"/>
      <c r="AD875" s="1">
        <f t="shared" si="271"/>
        <v>0</v>
      </c>
      <c r="AE875" s="1"/>
      <c r="AF875" s="1">
        <f>SUM(Table110[[#This Row],[Total 
Paid]:[Shipping 
Charged]])</f>
        <v>0</v>
      </c>
      <c r="AG875" s="1"/>
      <c r="AH875" s="1"/>
      <c r="AI875" s="1">
        <f t="shared" si="272"/>
        <v>0</v>
      </c>
      <c r="AK875" s="1"/>
      <c r="AL875" s="1"/>
      <c r="AM875" s="1"/>
      <c r="AN875" s="1"/>
      <c r="AP875" s="30"/>
      <c r="AQ875" s="1"/>
      <c r="AR875" s="1">
        <f t="shared" si="267"/>
        <v>0</v>
      </c>
      <c r="AS875" s="1"/>
      <c r="AT875" s="1"/>
      <c r="AU875" s="2">
        <f t="shared" si="273"/>
        <v>0</v>
      </c>
      <c r="AW875" s="1"/>
      <c r="AX875" s="1"/>
      <c r="AY875" s="1"/>
      <c r="AZ875" s="2">
        <f t="shared" ref="AZ875:AZ938" si="275">SUM(AU875,AW875,AX875,AY875)</f>
        <v>0</v>
      </c>
      <c r="BA875" s="2">
        <f>SUM(AF875,AH875,-AZ875,-Table110[[#This Row],[Sale Fee]])</f>
        <v>0</v>
      </c>
      <c r="BC875" s="1"/>
      <c r="BD875" s="1"/>
      <c r="BE875" s="1"/>
    </row>
    <row r="876" spans="1:57" x14ac:dyDescent="0.25">
      <c r="A876" s="1"/>
      <c r="B876" s="1"/>
      <c r="E876" s="4"/>
      <c r="F876" s="4"/>
      <c r="Q876" s="1"/>
      <c r="R876" s="1"/>
      <c r="S876" s="1"/>
      <c r="U876" s="1"/>
      <c r="V876" s="1"/>
      <c r="W876" s="1">
        <f t="shared" si="270"/>
        <v>0</v>
      </c>
      <c r="X876" s="1"/>
      <c r="Y876" s="1"/>
      <c r="Z876" s="1">
        <f>Table110[[#This Row],[Quantity2]]*Table110[[#This Row],[U Cost]]</f>
        <v>0</v>
      </c>
      <c r="AB876" s="1"/>
      <c r="AC876" s="1"/>
      <c r="AD876" s="1">
        <f t="shared" si="271"/>
        <v>0</v>
      </c>
      <c r="AE876" s="1"/>
      <c r="AF876" s="1">
        <f>SUM(Table110[[#This Row],[Total 
Paid]:[Shipping 
Charged]])</f>
        <v>0</v>
      </c>
      <c r="AG876" s="1"/>
      <c r="AH876" s="1"/>
      <c r="AI876" s="1">
        <f t="shared" si="272"/>
        <v>0</v>
      </c>
      <c r="AK876" s="1"/>
      <c r="AL876" s="1"/>
      <c r="AM876" s="1"/>
      <c r="AN876" s="1"/>
      <c r="AP876" s="30"/>
      <c r="AQ876" s="1"/>
      <c r="AR876" s="1">
        <f t="shared" si="267"/>
        <v>0</v>
      </c>
      <c r="AS876" s="1"/>
      <c r="AT876" s="1"/>
      <c r="AU876" s="2">
        <f t="shared" si="273"/>
        <v>0</v>
      </c>
      <c r="AW876" s="1"/>
      <c r="AX876" s="1"/>
      <c r="AY876" s="1"/>
      <c r="AZ876" s="2">
        <f t="shared" si="275"/>
        <v>0</v>
      </c>
      <c r="BA876" s="2">
        <f>SUM(AF876,AH876,-AZ876,-Table110[[#This Row],[Sale Fee]])</f>
        <v>0</v>
      </c>
      <c r="BC876" s="1"/>
      <c r="BD876" s="1"/>
      <c r="BE876" s="1"/>
    </row>
    <row r="877" spans="1:57" x14ac:dyDescent="0.25">
      <c r="A877" s="1"/>
      <c r="B877" s="1"/>
      <c r="E877" s="4"/>
      <c r="F877" s="4"/>
      <c r="Q877" s="1"/>
      <c r="R877" s="1"/>
      <c r="S877" s="1"/>
      <c r="U877" s="1"/>
      <c r="V877" s="1"/>
      <c r="W877" s="1">
        <f t="shared" si="270"/>
        <v>0</v>
      </c>
      <c r="X877" s="1"/>
      <c r="Y877" s="1"/>
      <c r="Z877" s="1">
        <f>Table110[[#This Row],[Quantity2]]*Table110[[#This Row],[U Cost]]</f>
        <v>0</v>
      </c>
      <c r="AB877" s="1"/>
      <c r="AC877" s="1"/>
      <c r="AD877" s="1">
        <f t="shared" si="271"/>
        <v>0</v>
      </c>
      <c r="AE877" s="1"/>
      <c r="AF877" s="1">
        <f>SUM(Table110[[#This Row],[Total 
Paid]:[Shipping 
Charged]])</f>
        <v>0</v>
      </c>
      <c r="AG877" s="1"/>
      <c r="AH877" s="1"/>
      <c r="AI877" s="1">
        <f t="shared" si="272"/>
        <v>0</v>
      </c>
      <c r="AK877" s="1"/>
      <c r="AL877" s="1"/>
      <c r="AM877" s="1"/>
      <c r="AN877" s="1"/>
      <c r="AP877" s="30"/>
      <c r="AQ877" s="1"/>
      <c r="AR877" s="1">
        <f t="shared" si="267"/>
        <v>0</v>
      </c>
      <c r="AS877" s="1"/>
      <c r="AT877" s="1"/>
      <c r="AU877" s="2">
        <f t="shared" si="273"/>
        <v>0</v>
      </c>
      <c r="AW877" s="1"/>
      <c r="AX877" s="1"/>
      <c r="AY877" s="1"/>
      <c r="AZ877" s="2">
        <f t="shared" si="275"/>
        <v>0</v>
      </c>
      <c r="BA877" s="2">
        <f>SUM(AF877,AH877,-AZ877,-Table110[[#This Row],[Sale Fee]])</f>
        <v>0</v>
      </c>
      <c r="BC877" s="1"/>
      <c r="BD877" s="1"/>
      <c r="BE877" s="1"/>
    </row>
    <row r="878" spans="1:57" x14ac:dyDescent="0.25">
      <c r="A878" s="1"/>
      <c r="B878" s="1"/>
      <c r="E878" s="4"/>
      <c r="F878" s="4"/>
      <c r="Q878" s="1"/>
      <c r="R878" s="1"/>
      <c r="S878" s="1"/>
      <c r="U878" s="1"/>
      <c r="V878" s="1"/>
      <c r="W878" s="1">
        <f t="shared" si="270"/>
        <v>0</v>
      </c>
      <c r="X878" s="1"/>
      <c r="Y878" s="1"/>
      <c r="Z878" s="1">
        <f>Table110[[#This Row],[Quantity2]]*Table110[[#This Row],[U Cost]]</f>
        <v>0</v>
      </c>
      <c r="AB878" s="1"/>
      <c r="AC878" s="1"/>
      <c r="AD878" s="1">
        <f t="shared" si="271"/>
        <v>0</v>
      </c>
      <c r="AE878" s="1"/>
      <c r="AF878" s="1">
        <f>SUM(Table110[[#This Row],[Total 
Paid]:[Shipping 
Charged]])</f>
        <v>0</v>
      </c>
      <c r="AG878" s="1"/>
      <c r="AH878" s="1"/>
      <c r="AI878" s="1">
        <f t="shared" si="272"/>
        <v>0</v>
      </c>
      <c r="AK878" s="1"/>
      <c r="AL878" s="1"/>
      <c r="AM878" s="1"/>
      <c r="AN878" s="1"/>
      <c r="AP878" s="30"/>
      <c r="AQ878" s="1"/>
      <c r="AR878" s="1">
        <f t="shared" si="267"/>
        <v>0</v>
      </c>
      <c r="AS878" s="1"/>
      <c r="AT878" s="1"/>
      <c r="AU878" s="2">
        <f t="shared" si="273"/>
        <v>0</v>
      </c>
      <c r="AW878" s="1"/>
      <c r="AX878" s="1"/>
      <c r="AY878" s="1"/>
      <c r="AZ878" s="2">
        <f t="shared" si="275"/>
        <v>0</v>
      </c>
      <c r="BA878" s="2">
        <f>SUM(AF878,AH878,-AZ878,-Table110[[#This Row],[Sale Fee]])</f>
        <v>0</v>
      </c>
      <c r="BC878" s="1"/>
      <c r="BD878" s="1"/>
      <c r="BE878" s="1"/>
    </row>
    <row r="879" spans="1:57" x14ac:dyDescent="0.25">
      <c r="A879" s="1"/>
      <c r="B879" s="1"/>
      <c r="E879" s="4"/>
      <c r="F879" s="4"/>
      <c r="Q879" s="1"/>
      <c r="R879" s="1"/>
      <c r="S879" s="1"/>
      <c r="U879" s="1"/>
      <c r="V879" s="1"/>
      <c r="W879" s="1">
        <f t="shared" si="270"/>
        <v>0</v>
      </c>
      <c r="X879" s="1"/>
      <c r="Y879" s="1"/>
      <c r="Z879" s="1">
        <f>Table110[[#This Row],[Quantity2]]*Table110[[#This Row],[U Cost]]</f>
        <v>0</v>
      </c>
      <c r="AB879" s="1"/>
      <c r="AC879" s="1"/>
      <c r="AD879" s="1">
        <f t="shared" si="271"/>
        <v>0</v>
      </c>
      <c r="AE879" s="1"/>
      <c r="AF879" s="1">
        <f>SUM(Table110[[#This Row],[Total 
Paid]:[Shipping 
Charged]])</f>
        <v>0</v>
      </c>
      <c r="AG879" s="1"/>
      <c r="AH879" s="1"/>
      <c r="AI879" s="1">
        <f t="shared" si="272"/>
        <v>0</v>
      </c>
      <c r="AK879" s="1"/>
      <c r="AL879" s="1"/>
      <c r="AM879" s="1"/>
      <c r="AN879" s="1"/>
      <c r="AP879" s="30"/>
      <c r="AQ879" s="1"/>
      <c r="AR879" s="1">
        <f t="shared" si="267"/>
        <v>0</v>
      </c>
      <c r="AS879" s="1"/>
      <c r="AT879" s="1"/>
      <c r="AU879" s="2">
        <f t="shared" si="273"/>
        <v>0</v>
      </c>
      <c r="AW879" s="1"/>
      <c r="AX879" s="1"/>
      <c r="AY879" s="1"/>
      <c r="AZ879" s="2">
        <f t="shared" si="275"/>
        <v>0</v>
      </c>
      <c r="BA879" s="2">
        <f>SUM(AF879,AH879,-AZ879,-Table110[[#This Row],[Sale Fee]])</f>
        <v>0</v>
      </c>
      <c r="BC879" s="1"/>
      <c r="BD879" s="1"/>
      <c r="BE879" s="1"/>
    </row>
    <row r="880" spans="1:57" x14ac:dyDescent="0.25">
      <c r="A880" s="1"/>
      <c r="B880" s="1"/>
      <c r="E880" s="4"/>
      <c r="F880" s="4"/>
      <c r="Q880" s="1"/>
      <c r="R880" s="1"/>
      <c r="S880" s="1"/>
      <c r="U880" s="1"/>
      <c r="V880" s="1"/>
      <c r="W880" s="1">
        <f t="shared" si="270"/>
        <v>0</v>
      </c>
      <c r="X880" s="1"/>
      <c r="Y880" s="1"/>
      <c r="Z880" s="1">
        <f>Table110[[#This Row],[Quantity2]]*Table110[[#This Row],[U Cost]]</f>
        <v>0</v>
      </c>
      <c r="AB880" s="1"/>
      <c r="AC880" s="1"/>
      <c r="AD880" s="1">
        <f t="shared" si="271"/>
        <v>0</v>
      </c>
      <c r="AE880" s="1"/>
      <c r="AF880" s="1">
        <f>SUM(Table110[[#This Row],[Total 
Paid]:[Shipping 
Charged]])</f>
        <v>0</v>
      </c>
      <c r="AG880" s="1"/>
      <c r="AH880" s="1"/>
      <c r="AI880" s="1">
        <f t="shared" si="272"/>
        <v>0</v>
      </c>
      <c r="AK880" s="1"/>
      <c r="AL880" s="1"/>
      <c r="AM880" s="1"/>
      <c r="AN880" s="1"/>
      <c r="AP880" s="30"/>
      <c r="AQ880" s="1"/>
      <c r="AR880" s="1">
        <f t="shared" si="267"/>
        <v>0</v>
      </c>
      <c r="AS880" s="1"/>
      <c r="AT880" s="1"/>
      <c r="AU880" s="2">
        <f t="shared" si="273"/>
        <v>0</v>
      </c>
      <c r="AW880" s="1"/>
      <c r="AX880" s="1"/>
      <c r="AY880" s="1"/>
      <c r="AZ880" s="2">
        <f t="shared" si="275"/>
        <v>0</v>
      </c>
      <c r="BA880" s="2">
        <f>SUM(AF880,AH880,-AZ880,-Table110[[#This Row],[Sale Fee]])</f>
        <v>0</v>
      </c>
      <c r="BC880" s="1"/>
      <c r="BD880" s="1"/>
      <c r="BE880" s="1"/>
    </row>
    <row r="881" spans="1:57" x14ac:dyDescent="0.25">
      <c r="A881" s="1"/>
      <c r="B881" s="1"/>
      <c r="E881" s="4"/>
      <c r="F881" s="4"/>
      <c r="Q881" s="1"/>
      <c r="R881" s="1"/>
      <c r="S881" s="1"/>
      <c r="U881" s="1"/>
      <c r="V881" s="1"/>
      <c r="W881" s="1">
        <f t="shared" si="270"/>
        <v>0</v>
      </c>
      <c r="X881" s="1"/>
      <c r="Y881" s="1"/>
      <c r="Z881" s="1">
        <f>Table110[[#This Row],[Quantity2]]*Table110[[#This Row],[U Cost]]</f>
        <v>0</v>
      </c>
      <c r="AB881" s="1"/>
      <c r="AC881" s="1"/>
      <c r="AD881" s="1">
        <f t="shared" si="271"/>
        <v>0</v>
      </c>
      <c r="AE881" s="1"/>
      <c r="AF881" s="1">
        <f>SUM(Table110[[#This Row],[Total 
Paid]:[Shipping 
Charged]])</f>
        <v>0</v>
      </c>
      <c r="AG881" s="1"/>
      <c r="AH881" s="1"/>
      <c r="AI881" s="1">
        <f t="shared" si="272"/>
        <v>0</v>
      </c>
      <c r="AK881" s="1"/>
      <c r="AL881" s="1"/>
      <c r="AM881" s="1"/>
      <c r="AN881" s="1"/>
      <c r="AP881" s="30"/>
      <c r="AQ881" s="1"/>
      <c r="AR881" s="1">
        <f t="shared" si="267"/>
        <v>0</v>
      </c>
      <c r="AS881" s="1"/>
      <c r="AT881" s="1"/>
      <c r="AU881" s="2">
        <f t="shared" si="273"/>
        <v>0</v>
      </c>
      <c r="AW881" s="1"/>
      <c r="AX881" s="1"/>
      <c r="AY881" s="1"/>
      <c r="AZ881" s="2">
        <f t="shared" si="275"/>
        <v>0</v>
      </c>
      <c r="BA881" s="2">
        <f>SUM(AF881,AH881,-AZ881,-Table110[[#This Row],[Sale Fee]])</f>
        <v>0</v>
      </c>
      <c r="BC881" s="1"/>
      <c r="BD881" s="1"/>
      <c r="BE881" s="1"/>
    </row>
    <row r="882" spans="1:57" x14ac:dyDescent="0.25">
      <c r="A882" s="1"/>
      <c r="B882" s="1"/>
      <c r="E882" s="4"/>
      <c r="F882" s="4"/>
      <c r="Q882" s="1"/>
      <c r="R882" s="1"/>
      <c r="S882" s="1"/>
      <c r="U882" s="1"/>
      <c r="V882" s="1"/>
      <c r="W882" s="1">
        <f t="shared" si="270"/>
        <v>0</v>
      </c>
      <c r="X882" s="1"/>
      <c r="Y882" s="1"/>
      <c r="Z882" s="1">
        <f>Table110[[#This Row],[Quantity2]]*Table110[[#This Row],[U Cost]]</f>
        <v>0</v>
      </c>
      <c r="AB882" s="1"/>
      <c r="AC882" s="1"/>
      <c r="AD882" s="1">
        <f t="shared" si="271"/>
        <v>0</v>
      </c>
      <c r="AE882" s="1"/>
      <c r="AF882" s="1">
        <f>SUM(Table110[[#This Row],[Total 
Paid]:[Shipping 
Charged]])</f>
        <v>0</v>
      </c>
      <c r="AG882" s="1"/>
      <c r="AH882" s="1"/>
      <c r="AI882" s="1">
        <f t="shared" si="272"/>
        <v>0</v>
      </c>
      <c r="AK882" s="1"/>
      <c r="AL882" s="1"/>
      <c r="AM882" s="1"/>
      <c r="AN882" s="1"/>
      <c r="AP882" s="30"/>
      <c r="AQ882" s="1"/>
      <c r="AR882" s="1">
        <f t="shared" si="267"/>
        <v>0</v>
      </c>
      <c r="AS882" s="1"/>
      <c r="AT882" s="1"/>
      <c r="AU882" s="2">
        <f t="shared" si="273"/>
        <v>0</v>
      </c>
      <c r="AW882" s="1"/>
      <c r="AX882" s="1"/>
      <c r="AY882" s="1"/>
      <c r="AZ882" s="2">
        <f t="shared" si="275"/>
        <v>0</v>
      </c>
      <c r="BA882" s="2">
        <f>SUM(AF882,AH882,-AZ882,-Table110[[#This Row],[Sale Fee]])</f>
        <v>0</v>
      </c>
      <c r="BC882" s="1"/>
      <c r="BD882" s="1"/>
      <c r="BE882" s="1"/>
    </row>
    <row r="883" spans="1:57" x14ac:dyDescent="0.25">
      <c r="A883" s="1"/>
      <c r="B883" s="1"/>
      <c r="E883" s="4"/>
      <c r="F883" s="4"/>
      <c r="Q883" s="1"/>
      <c r="R883" s="1"/>
      <c r="S883" s="1"/>
      <c r="U883" s="1"/>
      <c r="V883" s="1"/>
      <c r="W883" s="1">
        <f t="shared" si="270"/>
        <v>0</v>
      </c>
      <c r="X883" s="1"/>
      <c r="Y883" s="1"/>
      <c r="Z883" s="1">
        <f>Table110[[#This Row],[Quantity2]]*Table110[[#This Row],[U Cost]]</f>
        <v>0</v>
      </c>
      <c r="AB883" s="1"/>
      <c r="AC883" s="1"/>
      <c r="AD883" s="1">
        <f t="shared" si="271"/>
        <v>0</v>
      </c>
      <c r="AE883" s="1"/>
      <c r="AF883" s="1">
        <f>SUM(Table110[[#This Row],[Total 
Paid]:[Shipping 
Charged]])</f>
        <v>0</v>
      </c>
      <c r="AG883" s="1"/>
      <c r="AH883" s="1"/>
      <c r="AI883" s="1">
        <f t="shared" si="272"/>
        <v>0</v>
      </c>
      <c r="AK883" s="1"/>
      <c r="AL883" s="1"/>
      <c r="AM883" s="1"/>
      <c r="AN883" s="1"/>
      <c r="AP883" s="30"/>
      <c r="AQ883" s="1"/>
      <c r="AR883" s="1">
        <f t="shared" si="267"/>
        <v>0</v>
      </c>
      <c r="AS883" s="1"/>
      <c r="AT883" s="1"/>
      <c r="AU883" s="2">
        <f t="shared" si="273"/>
        <v>0</v>
      </c>
      <c r="AW883" s="1"/>
      <c r="AX883" s="1"/>
      <c r="AY883" s="1"/>
      <c r="AZ883" s="2">
        <f t="shared" si="275"/>
        <v>0</v>
      </c>
      <c r="BA883" s="2">
        <f>SUM(AF883,AH883,-AZ883,-Table110[[#This Row],[Sale Fee]])</f>
        <v>0</v>
      </c>
      <c r="BC883" s="1"/>
      <c r="BD883" s="1"/>
      <c r="BE883" s="1"/>
    </row>
    <row r="884" spans="1:57" x14ac:dyDescent="0.25">
      <c r="A884" s="1"/>
      <c r="B884" s="1"/>
      <c r="E884" s="4"/>
      <c r="F884" s="4"/>
      <c r="Q884" s="1"/>
      <c r="R884" s="1"/>
      <c r="S884" s="1"/>
      <c r="U884" s="1"/>
      <c r="V884" s="1"/>
      <c r="W884" s="1">
        <f t="shared" si="270"/>
        <v>0</v>
      </c>
      <c r="X884" s="1"/>
      <c r="Y884" s="1"/>
      <c r="Z884" s="1">
        <f>Table110[[#This Row],[Quantity2]]*Table110[[#This Row],[U Cost]]</f>
        <v>0</v>
      </c>
      <c r="AB884" s="1"/>
      <c r="AC884" s="1"/>
      <c r="AD884" s="1">
        <f t="shared" si="271"/>
        <v>0</v>
      </c>
      <c r="AE884" s="1"/>
      <c r="AF884" s="1">
        <f>SUM(Table110[[#This Row],[Total 
Paid]:[Shipping 
Charged]])</f>
        <v>0</v>
      </c>
      <c r="AG884" s="1"/>
      <c r="AH884" s="1"/>
      <c r="AI884" s="1">
        <f t="shared" si="272"/>
        <v>0</v>
      </c>
      <c r="AK884" s="1"/>
      <c r="AL884" s="1"/>
      <c r="AM884" s="1"/>
      <c r="AN884" s="1"/>
      <c r="AP884" s="30"/>
      <c r="AQ884" s="1"/>
      <c r="AR884" s="1">
        <f t="shared" si="267"/>
        <v>0</v>
      </c>
      <c r="AS884" s="1"/>
      <c r="AT884" s="1"/>
      <c r="AU884" s="2">
        <f t="shared" si="273"/>
        <v>0</v>
      </c>
      <c r="AW884" s="1"/>
      <c r="AX884" s="1"/>
      <c r="AY884" s="1"/>
      <c r="AZ884" s="2">
        <f t="shared" si="275"/>
        <v>0</v>
      </c>
      <c r="BA884" s="2">
        <f>SUM(AF884,AH884,-AZ884,-Table110[[#This Row],[Sale Fee]])</f>
        <v>0</v>
      </c>
      <c r="BC884" s="1"/>
      <c r="BD884" s="1"/>
      <c r="BE884" s="1"/>
    </row>
    <row r="885" spans="1:57" x14ac:dyDescent="0.25">
      <c r="A885" s="1"/>
      <c r="B885" s="1"/>
      <c r="E885" s="4"/>
      <c r="F885" s="4"/>
      <c r="Q885" s="1"/>
      <c r="R885" s="1"/>
      <c r="S885" s="1"/>
      <c r="U885" s="1"/>
      <c r="V885" s="1"/>
      <c r="W885" s="1">
        <f t="shared" si="270"/>
        <v>0</v>
      </c>
      <c r="X885" s="1"/>
      <c r="Y885" s="1"/>
      <c r="Z885" s="1">
        <f>Table110[[#This Row],[Quantity2]]*Table110[[#This Row],[U Cost]]</f>
        <v>0</v>
      </c>
      <c r="AB885" s="1"/>
      <c r="AC885" s="1"/>
      <c r="AD885" s="1">
        <f t="shared" si="271"/>
        <v>0</v>
      </c>
      <c r="AE885" s="1"/>
      <c r="AF885" s="1">
        <f>SUM(Table110[[#This Row],[Total 
Paid]:[Shipping 
Charged]])</f>
        <v>0</v>
      </c>
      <c r="AG885" s="1"/>
      <c r="AH885" s="1"/>
      <c r="AI885" s="1">
        <f t="shared" si="272"/>
        <v>0</v>
      </c>
      <c r="AK885" s="1"/>
      <c r="AL885" s="1"/>
      <c r="AM885" s="1"/>
      <c r="AN885" s="1"/>
      <c r="AP885" s="30"/>
      <c r="AQ885" s="1"/>
      <c r="AR885" s="1">
        <f t="shared" si="267"/>
        <v>0</v>
      </c>
      <c r="AS885" s="1"/>
      <c r="AT885" s="1"/>
      <c r="AU885" s="2">
        <f t="shared" si="273"/>
        <v>0</v>
      </c>
      <c r="AW885" s="1"/>
      <c r="AX885" s="1"/>
      <c r="AY885" s="1"/>
      <c r="AZ885" s="2">
        <f t="shared" si="275"/>
        <v>0</v>
      </c>
      <c r="BA885" s="2">
        <f>SUM(AF885,AH885,-AZ885,-Table110[[#This Row],[Sale Fee]])</f>
        <v>0</v>
      </c>
      <c r="BC885" s="1"/>
      <c r="BD885" s="1"/>
      <c r="BE885" s="1"/>
    </row>
    <row r="886" spans="1:57" x14ac:dyDescent="0.25">
      <c r="A886" s="1"/>
      <c r="B886" s="1"/>
      <c r="E886" s="4"/>
      <c r="F886" s="4"/>
      <c r="Q886" s="1"/>
      <c r="R886" s="1"/>
      <c r="S886" s="1"/>
      <c r="U886" s="1"/>
      <c r="V886" s="1"/>
      <c r="W886" s="1">
        <f t="shared" si="270"/>
        <v>0</v>
      </c>
      <c r="X886" s="1"/>
      <c r="Y886" s="1"/>
      <c r="Z886" s="1">
        <f>Table110[[#This Row],[Quantity2]]*Table110[[#This Row],[U Cost]]</f>
        <v>0</v>
      </c>
      <c r="AB886" s="1"/>
      <c r="AC886" s="1"/>
      <c r="AD886" s="1">
        <f t="shared" si="271"/>
        <v>0</v>
      </c>
      <c r="AE886" s="1"/>
      <c r="AF886" s="1">
        <f>SUM(Table110[[#This Row],[Total 
Paid]:[Shipping 
Charged]])</f>
        <v>0</v>
      </c>
      <c r="AG886" s="1"/>
      <c r="AH886" s="1"/>
      <c r="AI886" s="1">
        <f t="shared" si="272"/>
        <v>0</v>
      </c>
      <c r="AK886" s="1"/>
      <c r="AL886" s="1"/>
      <c r="AM886" s="1"/>
      <c r="AN886" s="1"/>
      <c r="AP886" s="30"/>
      <c r="AQ886" s="1"/>
      <c r="AR886" s="1">
        <f t="shared" si="267"/>
        <v>0</v>
      </c>
      <c r="AS886" s="1"/>
      <c r="AT886" s="1"/>
      <c r="AU886" s="2">
        <f t="shared" si="273"/>
        <v>0</v>
      </c>
      <c r="AW886" s="1"/>
      <c r="AX886" s="1"/>
      <c r="AY886" s="1"/>
      <c r="AZ886" s="2">
        <f t="shared" si="275"/>
        <v>0</v>
      </c>
      <c r="BA886" s="2">
        <f>SUM(AF886,AH886,-AZ886,-Table110[[#This Row],[Sale Fee]])</f>
        <v>0</v>
      </c>
      <c r="BC886" s="1"/>
      <c r="BD886" s="1"/>
      <c r="BE886" s="1"/>
    </row>
    <row r="887" spans="1:57" x14ac:dyDescent="0.25">
      <c r="A887" s="1"/>
      <c r="B887" s="1"/>
      <c r="E887" s="4"/>
      <c r="F887" s="4"/>
      <c r="Q887" s="1"/>
      <c r="R887" s="1"/>
      <c r="S887" s="1"/>
      <c r="U887" s="1"/>
      <c r="V887" s="1"/>
      <c r="W887" s="1">
        <f t="shared" ref="W887:W950" si="276">U887*V887</f>
        <v>0</v>
      </c>
      <c r="X887" s="1"/>
      <c r="Y887" s="1"/>
      <c r="Z887" s="1">
        <f>Table110[[#This Row],[Quantity2]]*Table110[[#This Row],[U Cost]]</f>
        <v>0</v>
      </c>
      <c r="AB887" s="1"/>
      <c r="AC887" s="1"/>
      <c r="AD887" s="1">
        <f t="shared" ref="AD887:AD950" si="277">AC887*AB887</f>
        <v>0</v>
      </c>
      <c r="AE887" s="1"/>
      <c r="AF887" s="1">
        <f>SUM(Table110[[#This Row],[Total 
Paid]:[Shipping 
Charged]])</f>
        <v>0</v>
      </c>
      <c r="AG887" s="1"/>
      <c r="AH887" s="1"/>
      <c r="AI887" s="1">
        <f t="shared" ref="AI887:AI950" si="278">SUM(AF887,AG887,AH887)</f>
        <v>0</v>
      </c>
      <c r="AK887" s="1"/>
      <c r="AL887" s="1"/>
      <c r="AM887" s="1"/>
      <c r="AN887" s="1"/>
      <c r="AP887" s="30"/>
      <c r="AQ887" s="1"/>
      <c r="AR887" s="1">
        <f t="shared" si="267"/>
        <v>0</v>
      </c>
      <c r="AS887" s="1"/>
      <c r="AT887" s="1"/>
      <c r="AU887" s="2">
        <f t="shared" ref="AU887:AU950" si="279">SUM(AR887:AT887)</f>
        <v>0</v>
      </c>
      <c r="AW887" s="1"/>
      <c r="AX887" s="1"/>
      <c r="AY887" s="1"/>
      <c r="AZ887" s="2">
        <f t="shared" si="275"/>
        <v>0</v>
      </c>
      <c r="BA887" s="2">
        <f>SUM(AF887,AH887,-AZ887,-Table110[[#This Row],[Sale Fee]])</f>
        <v>0</v>
      </c>
      <c r="BC887" s="1"/>
      <c r="BD887" s="1"/>
      <c r="BE887" s="1"/>
    </row>
    <row r="888" spans="1:57" x14ac:dyDescent="0.25">
      <c r="A888" s="1"/>
      <c r="B888" s="1"/>
      <c r="E888" s="4"/>
      <c r="F888" s="4"/>
      <c r="Q888" s="1"/>
      <c r="R888" s="1"/>
      <c r="S888" s="1"/>
      <c r="U888" s="1"/>
      <c r="V888" s="1"/>
      <c r="W888" s="1">
        <f t="shared" si="276"/>
        <v>0</v>
      </c>
      <c r="X888" s="1"/>
      <c r="Y888" s="1"/>
      <c r="Z888" s="1">
        <f>Table110[[#This Row],[Quantity2]]*Table110[[#This Row],[U Cost]]</f>
        <v>0</v>
      </c>
      <c r="AB888" s="1"/>
      <c r="AC888" s="1"/>
      <c r="AD888" s="1">
        <f t="shared" si="277"/>
        <v>0</v>
      </c>
      <c r="AE888" s="1"/>
      <c r="AF888" s="1">
        <f>SUM(Table110[[#This Row],[Total 
Paid]:[Shipping 
Charged]])</f>
        <v>0</v>
      </c>
      <c r="AG888" s="1"/>
      <c r="AH888" s="1"/>
      <c r="AI888" s="1">
        <f t="shared" si="278"/>
        <v>0</v>
      </c>
      <c r="AK888" s="1"/>
      <c r="AL888" s="1"/>
      <c r="AM888" s="1"/>
      <c r="AN888" s="1"/>
      <c r="AP888" s="30"/>
      <c r="AQ888" s="1"/>
      <c r="AR888" s="1">
        <f t="shared" si="267"/>
        <v>0</v>
      </c>
      <c r="AS888" s="1"/>
      <c r="AT888" s="1"/>
      <c r="AU888" s="2">
        <f t="shared" si="279"/>
        <v>0</v>
      </c>
      <c r="AW888" s="1"/>
      <c r="AX888" s="1"/>
      <c r="AY888" s="1"/>
      <c r="AZ888" s="2">
        <f t="shared" si="275"/>
        <v>0</v>
      </c>
      <c r="BA888" s="2">
        <f>SUM(AF888,AH888,-AZ888,-Table110[[#This Row],[Sale Fee]])</f>
        <v>0</v>
      </c>
      <c r="BC888" s="1"/>
      <c r="BD888" s="1"/>
      <c r="BE888" s="1"/>
    </row>
    <row r="889" spans="1:57" x14ac:dyDescent="0.25">
      <c r="A889" s="1"/>
      <c r="B889" s="1"/>
      <c r="E889" s="4"/>
      <c r="F889" s="4"/>
      <c r="Q889" s="1"/>
      <c r="R889" s="1"/>
      <c r="S889" s="1"/>
      <c r="U889" s="1"/>
      <c r="V889" s="1"/>
      <c r="W889" s="1">
        <f t="shared" si="276"/>
        <v>0</v>
      </c>
      <c r="X889" s="1"/>
      <c r="Y889" s="1"/>
      <c r="Z889" s="1">
        <f>Table110[[#This Row],[Quantity2]]*Table110[[#This Row],[U Cost]]</f>
        <v>0</v>
      </c>
      <c r="AB889" s="1"/>
      <c r="AC889" s="1"/>
      <c r="AD889" s="1">
        <f t="shared" si="277"/>
        <v>0</v>
      </c>
      <c r="AE889" s="1"/>
      <c r="AF889" s="1">
        <f>SUM(Table110[[#This Row],[Total 
Paid]:[Shipping 
Charged]])</f>
        <v>0</v>
      </c>
      <c r="AG889" s="1"/>
      <c r="AH889" s="1"/>
      <c r="AI889" s="1">
        <f t="shared" si="278"/>
        <v>0</v>
      </c>
      <c r="AK889" s="1"/>
      <c r="AL889" s="1"/>
      <c r="AM889" s="1"/>
      <c r="AN889" s="1"/>
      <c r="AP889" s="30"/>
      <c r="AQ889" s="1"/>
      <c r="AR889" s="1">
        <f t="shared" si="267"/>
        <v>0</v>
      </c>
      <c r="AS889" s="1"/>
      <c r="AT889" s="1"/>
      <c r="AU889" s="2">
        <f t="shared" si="279"/>
        <v>0</v>
      </c>
      <c r="AW889" s="1"/>
      <c r="AX889" s="1"/>
      <c r="AY889" s="1"/>
      <c r="AZ889" s="2">
        <f t="shared" si="275"/>
        <v>0</v>
      </c>
      <c r="BA889" s="2">
        <f>SUM(AF889,AH889,-AZ889,-Table110[[#This Row],[Sale Fee]])</f>
        <v>0</v>
      </c>
      <c r="BC889" s="1"/>
      <c r="BD889" s="1"/>
      <c r="BE889" s="1"/>
    </row>
    <row r="890" spans="1:57" x14ac:dyDescent="0.25">
      <c r="A890" s="1"/>
      <c r="B890" s="1"/>
      <c r="E890" s="4"/>
      <c r="F890" s="4"/>
      <c r="Q890" s="1"/>
      <c r="R890" s="1"/>
      <c r="S890" s="1"/>
      <c r="U890" s="1"/>
      <c r="V890" s="1"/>
      <c r="W890" s="1">
        <f t="shared" si="276"/>
        <v>0</v>
      </c>
      <c r="X890" s="1"/>
      <c r="Y890" s="1"/>
      <c r="Z890" s="1">
        <f>Table110[[#This Row],[Quantity2]]*Table110[[#This Row],[U Cost]]</f>
        <v>0</v>
      </c>
      <c r="AB890" s="1"/>
      <c r="AC890" s="1"/>
      <c r="AD890" s="1">
        <f t="shared" si="277"/>
        <v>0</v>
      </c>
      <c r="AE890" s="1"/>
      <c r="AF890" s="1">
        <f>SUM(Table110[[#This Row],[Total 
Paid]:[Shipping 
Charged]])</f>
        <v>0</v>
      </c>
      <c r="AG890" s="1"/>
      <c r="AH890" s="1"/>
      <c r="AI890" s="1">
        <f t="shared" si="278"/>
        <v>0</v>
      </c>
      <c r="AK890" s="1"/>
      <c r="AL890" s="1"/>
      <c r="AM890" s="1"/>
      <c r="AN890" s="1"/>
      <c r="AP890" s="30"/>
      <c r="AQ890" s="1"/>
      <c r="AR890" s="1">
        <f t="shared" si="267"/>
        <v>0</v>
      </c>
      <c r="AS890" s="1"/>
      <c r="AT890" s="1"/>
      <c r="AU890" s="2">
        <f t="shared" si="279"/>
        <v>0</v>
      </c>
      <c r="AW890" s="1"/>
      <c r="AX890" s="1"/>
      <c r="AY890" s="1"/>
      <c r="AZ890" s="2">
        <f t="shared" si="275"/>
        <v>0</v>
      </c>
      <c r="BA890" s="2">
        <f>SUM(AF890,AH890,-AZ890,-Table110[[#This Row],[Sale Fee]])</f>
        <v>0</v>
      </c>
      <c r="BC890" s="1"/>
      <c r="BD890" s="1"/>
      <c r="BE890" s="1"/>
    </row>
    <row r="891" spans="1:57" x14ac:dyDescent="0.25">
      <c r="A891" s="1"/>
      <c r="B891" s="1"/>
      <c r="E891" s="4"/>
      <c r="F891" s="4"/>
      <c r="Q891" s="1"/>
      <c r="R891" s="1"/>
      <c r="S891" s="1"/>
      <c r="U891" s="1"/>
      <c r="V891" s="1"/>
      <c r="W891" s="1">
        <f t="shared" si="276"/>
        <v>0</v>
      </c>
      <c r="X891" s="1"/>
      <c r="Y891" s="1"/>
      <c r="Z891" s="1">
        <f>Table110[[#This Row],[Quantity2]]*Table110[[#This Row],[U Cost]]</f>
        <v>0</v>
      </c>
      <c r="AB891" s="1"/>
      <c r="AC891" s="1"/>
      <c r="AD891" s="1">
        <f t="shared" si="277"/>
        <v>0</v>
      </c>
      <c r="AE891" s="1"/>
      <c r="AF891" s="1">
        <f>SUM(Table110[[#This Row],[Total 
Paid]:[Shipping 
Charged]])</f>
        <v>0</v>
      </c>
      <c r="AG891" s="1"/>
      <c r="AH891" s="1"/>
      <c r="AI891" s="1">
        <f t="shared" si="278"/>
        <v>0</v>
      </c>
      <c r="AK891" s="1"/>
      <c r="AL891" s="1"/>
      <c r="AM891" s="1"/>
      <c r="AN891" s="1"/>
      <c r="AP891" s="30"/>
      <c r="AQ891" s="1"/>
      <c r="AR891" s="1">
        <f t="shared" si="267"/>
        <v>0</v>
      </c>
      <c r="AS891" s="1"/>
      <c r="AT891" s="1"/>
      <c r="AU891" s="2">
        <f t="shared" si="279"/>
        <v>0</v>
      </c>
      <c r="AW891" s="1"/>
      <c r="AX891" s="1"/>
      <c r="AY891" s="1"/>
      <c r="AZ891" s="2">
        <f t="shared" si="275"/>
        <v>0</v>
      </c>
      <c r="BA891" s="2">
        <f>SUM(AF891,AH891,-AZ891,-Table110[[#This Row],[Sale Fee]])</f>
        <v>0</v>
      </c>
      <c r="BC891" s="1"/>
      <c r="BD891" s="1"/>
      <c r="BE891" s="1"/>
    </row>
    <row r="892" spans="1:57" x14ac:dyDescent="0.25">
      <c r="A892" s="1"/>
      <c r="B892" s="1"/>
      <c r="E892" s="4"/>
      <c r="F892" s="4"/>
      <c r="Q892" s="1"/>
      <c r="R892" s="1"/>
      <c r="S892" s="1"/>
      <c r="U892" s="1"/>
      <c r="V892" s="1"/>
      <c r="W892" s="1">
        <f t="shared" si="276"/>
        <v>0</v>
      </c>
      <c r="X892" s="1"/>
      <c r="Y892" s="1"/>
      <c r="Z892" s="1">
        <f>Table110[[#This Row],[Quantity2]]*Table110[[#This Row],[U Cost]]</f>
        <v>0</v>
      </c>
      <c r="AB892" s="1"/>
      <c r="AC892" s="1"/>
      <c r="AD892" s="1">
        <f t="shared" si="277"/>
        <v>0</v>
      </c>
      <c r="AE892" s="1"/>
      <c r="AF892" s="1">
        <f>SUM(Table110[[#This Row],[Total 
Paid]:[Shipping 
Charged]])</f>
        <v>0</v>
      </c>
      <c r="AG892" s="1"/>
      <c r="AH892" s="1"/>
      <c r="AI892" s="1">
        <f t="shared" si="278"/>
        <v>0</v>
      </c>
      <c r="AK892" s="1"/>
      <c r="AL892" s="1"/>
      <c r="AM892" s="1"/>
      <c r="AN892" s="1"/>
      <c r="AP892" s="30"/>
      <c r="AQ892" s="1"/>
      <c r="AR892" s="1">
        <f t="shared" si="267"/>
        <v>0</v>
      </c>
      <c r="AS892" s="1"/>
      <c r="AT892" s="1"/>
      <c r="AU892" s="2">
        <f t="shared" si="279"/>
        <v>0</v>
      </c>
      <c r="AW892" s="1"/>
      <c r="AX892" s="1"/>
      <c r="AY892" s="1"/>
      <c r="AZ892" s="2">
        <f t="shared" si="275"/>
        <v>0</v>
      </c>
      <c r="BA892" s="2">
        <f>SUM(AF892,AH892,-AZ892,-Table110[[#This Row],[Sale Fee]])</f>
        <v>0</v>
      </c>
      <c r="BC892" s="1"/>
      <c r="BD892" s="1"/>
      <c r="BE892" s="1"/>
    </row>
    <row r="893" spans="1:57" x14ac:dyDescent="0.25">
      <c r="A893" s="1"/>
      <c r="B893" s="1"/>
      <c r="E893" s="4"/>
      <c r="F893" s="4"/>
      <c r="Q893" s="1"/>
      <c r="R893" s="1"/>
      <c r="S893" s="1"/>
      <c r="U893" s="1"/>
      <c r="V893" s="1"/>
      <c r="W893" s="1">
        <f t="shared" si="276"/>
        <v>0</v>
      </c>
      <c r="X893" s="1"/>
      <c r="Y893" s="1"/>
      <c r="Z893" s="1">
        <f>Table110[[#This Row],[Quantity2]]*Table110[[#This Row],[U Cost]]</f>
        <v>0</v>
      </c>
      <c r="AB893" s="1"/>
      <c r="AC893" s="1"/>
      <c r="AD893" s="1">
        <f t="shared" si="277"/>
        <v>0</v>
      </c>
      <c r="AE893" s="1"/>
      <c r="AF893" s="1">
        <f>SUM(Table110[[#This Row],[Total 
Paid]:[Shipping 
Charged]])</f>
        <v>0</v>
      </c>
      <c r="AG893" s="1"/>
      <c r="AH893" s="1"/>
      <c r="AI893" s="1">
        <f t="shared" si="278"/>
        <v>0</v>
      </c>
      <c r="AK893" s="1"/>
      <c r="AL893" s="1"/>
      <c r="AM893" s="1"/>
      <c r="AN893" s="1"/>
      <c r="AP893" s="30"/>
      <c r="AQ893" s="1"/>
      <c r="AR893" s="1">
        <f t="shared" si="267"/>
        <v>0</v>
      </c>
      <c r="AS893" s="1"/>
      <c r="AT893" s="1"/>
      <c r="AU893" s="2">
        <f t="shared" si="279"/>
        <v>0</v>
      </c>
      <c r="AW893" s="1"/>
      <c r="AX893" s="1"/>
      <c r="AY893" s="1"/>
      <c r="AZ893" s="2">
        <f t="shared" si="275"/>
        <v>0</v>
      </c>
      <c r="BA893" s="2">
        <f>SUM(AF893,AH893,-AZ893,-Table110[[#This Row],[Sale Fee]])</f>
        <v>0</v>
      </c>
      <c r="BC893" s="1"/>
      <c r="BD893" s="1"/>
      <c r="BE893" s="1"/>
    </row>
    <row r="894" spans="1:57" x14ac:dyDescent="0.25">
      <c r="A894" s="1"/>
      <c r="B894" s="1"/>
      <c r="E894" s="4"/>
      <c r="F894" s="4"/>
      <c r="Q894" s="1"/>
      <c r="R894" s="1"/>
      <c r="S894" s="1"/>
      <c r="U894" s="1"/>
      <c r="V894" s="1"/>
      <c r="W894" s="1">
        <f t="shared" si="276"/>
        <v>0</v>
      </c>
      <c r="X894" s="1"/>
      <c r="Y894" s="1"/>
      <c r="Z894" s="1">
        <f>Table110[[#This Row],[Quantity2]]*Table110[[#This Row],[U Cost]]</f>
        <v>0</v>
      </c>
      <c r="AB894" s="1"/>
      <c r="AC894" s="1"/>
      <c r="AD894" s="1">
        <f t="shared" si="277"/>
        <v>0</v>
      </c>
      <c r="AE894" s="1"/>
      <c r="AF894" s="1">
        <f>SUM(Table110[[#This Row],[Total 
Paid]:[Shipping 
Charged]])</f>
        <v>0</v>
      </c>
      <c r="AG894" s="1"/>
      <c r="AH894" s="1"/>
      <c r="AI894" s="1">
        <f t="shared" si="278"/>
        <v>0</v>
      </c>
      <c r="AK894" s="1"/>
      <c r="AL894" s="1"/>
      <c r="AM894" s="1"/>
      <c r="AN894" s="1"/>
      <c r="AP894" s="30"/>
      <c r="AQ894" s="1"/>
      <c r="AR894" s="1">
        <f t="shared" si="267"/>
        <v>0</v>
      </c>
      <c r="AS894" s="1"/>
      <c r="AT894" s="1"/>
      <c r="AU894" s="2">
        <f t="shared" si="279"/>
        <v>0</v>
      </c>
      <c r="AW894" s="1"/>
      <c r="AX894" s="1"/>
      <c r="AY894" s="1"/>
      <c r="AZ894" s="2">
        <f t="shared" si="275"/>
        <v>0</v>
      </c>
      <c r="BA894" s="2">
        <f>SUM(AF894,AH894,-AZ894,-Table110[[#This Row],[Sale Fee]])</f>
        <v>0</v>
      </c>
      <c r="BC894" s="1"/>
      <c r="BD894" s="1"/>
      <c r="BE894" s="1"/>
    </row>
    <row r="895" spans="1:57" x14ac:dyDescent="0.25">
      <c r="A895" s="1"/>
      <c r="B895" s="1"/>
      <c r="E895" s="4"/>
      <c r="F895" s="4"/>
      <c r="Q895" s="1"/>
      <c r="R895" s="1"/>
      <c r="S895" s="1"/>
      <c r="U895" s="1"/>
      <c r="V895" s="1"/>
      <c r="W895" s="1">
        <f t="shared" si="276"/>
        <v>0</v>
      </c>
      <c r="X895" s="1"/>
      <c r="Y895" s="1"/>
      <c r="Z895" s="1">
        <f>Table110[[#This Row],[Quantity2]]*Table110[[#This Row],[U Cost]]</f>
        <v>0</v>
      </c>
      <c r="AB895" s="1"/>
      <c r="AC895" s="1"/>
      <c r="AD895" s="1">
        <f t="shared" si="277"/>
        <v>0</v>
      </c>
      <c r="AE895" s="1"/>
      <c r="AF895" s="1">
        <f>SUM(Table110[[#This Row],[Total 
Paid]:[Shipping 
Charged]])</f>
        <v>0</v>
      </c>
      <c r="AG895" s="1"/>
      <c r="AH895" s="1"/>
      <c r="AI895" s="1">
        <f t="shared" si="278"/>
        <v>0</v>
      </c>
      <c r="AK895" s="1"/>
      <c r="AL895" s="1"/>
      <c r="AM895" s="1"/>
      <c r="AN895" s="1"/>
      <c r="AP895" s="30"/>
      <c r="AQ895" s="1"/>
      <c r="AR895" s="1">
        <f t="shared" si="267"/>
        <v>0</v>
      </c>
      <c r="AS895" s="1"/>
      <c r="AT895" s="1"/>
      <c r="AU895" s="2">
        <f t="shared" si="279"/>
        <v>0</v>
      </c>
      <c r="AW895" s="1"/>
      <c r="AX895" s="1"/>
      <c r="AY895" s="1"/>
      <c r="AZ895" s="2">
        <f t="shared" si="275"/>
        <v>0</v>
      </c>
      <c r="BA895" s="2">
        <f>SUM(AF895,AH895,-AZ895,-Table110[[#This Row],[Sale Fee]])</f>
        <v>0</v>
      </c>
      <c r="BC895" s="1"/>
      <c r="BD895" s="1"/>
      <c r="BE895" s="1"/>
    </row>
    <row r="896" spans="1:57" x14ac:dyDescent="0.25">
      <c r="A896" s="1"/>
      <c r="B896" s="1"/>
      <c r="E896" s="4"/>
      <c r="F896" s="4"/>
      <c r="Q896" s="1"/>
      <c r="R896" s="1"/>
      <c r="S896" s="1"/>
      <c r="U896" s="1"/>
      <c r="V896" s="1"/>
      <c r="W896" s="1">
        <f t="shared" si="276"/>
        <v>0</v>
      </c>
      <c r="X896" s="1"/>
      <c r="Y896" s="1"/>
      <c r="Z896" s="1">
        <f>Table110[[#This Row],[Quantity2]]*Table110[[#This Row],[U Cost]]</f>
        <v>0</v>
      </c>
      <c r="AB896" s="1"/>
      <c r="AC896" s="1"/>
      <c r="AD896" s="1">
        <f t="shared" si="277"/>
        <v>0</v>
      </c>
      <c r="AE896" s="1"/>
      <c r="AF896" s="1">
        <f>SUM(Table110[[#This Row],[Total 
Paid]:[Shipping 
Charged]])</f>
        <v>0</v>
      </c>
      <c r="AG896" s="1"/>
      <c r="AH896" s="1"/>
      <c r="AI896" s="1">
        <f t="shared" si="278"/>
        <v>0</v>
      </c>
      <c r="AK896" s="1"/>
      <c r="AL896" s="1"/>
      <c r="AM896" s="1"/>
      <c r="AN896" s="1"/>
      <c r="AP896" s="30"/>
      <c r="AQ896" s="1"/>
      <c r="AR896" s="1">
        <f t="shared" si="267"/>
        <v>0</v>
      </c>
      <c r="AS896" s="1"/>
      <c r="AT896" s="1"/>
      <c r="AU896" s="2">
        <f t="shared" si="279"/>
        <v>0</v>
      </c>
      <c r="AW896" s="1"/>
      <c r="AX896" s="1"/>
      <c r="AY896" s="1"/>
      <c r="AZ896" s="2">
        <f t="shared" si="275"/>
        <v>0</v>
      </c>
      <c r="BA896" s="2">
        <f>SUM(AF896,AH896,-AZ896,-Table110[[#This Row],[Sale Fee]])</f>
        <v>0</v>
      </c>
      <c r="BC896" s="1"/>
      <c r="BD896" s="1"/>
      <c r="BE896" s="1"/>
    </row>
    <row r="897" spans="1:57" x14ac:dyDescent="0.25">
      <c r="A897" s="1"/>
      <c r="B897" s="1"/>
      <c r="E897" s="4"/>
      <c r="F897" s="4"/>
      <c r="Q897" s="1"/>
      <c r="R897" s="1"/>
      <c r="S897" s="1"/>
      <c r="U897" s="1"/>
      <c r="V897" s="1"/>
      <c r="W897" s="1">
        <f t="shared" si="276"/>
        <v>0</v>
      </c>
      <c r="X897" s="1"/>
      <c r="Y897" s="1"/>
      <c r="Z897" s="1">
        <f>Table110[[#This Row],[Quantity2]]*Table110[[#This Row],[U Cost]]</f>
        <v>0</v>
      </c>
      <c r="AB897" s="1"/>
      <c r="AC897" s="1"/>
      <c r="AD897" s="1">
        <f t="shared" si="277"/>
        <v>0</v>
      </c>
      <c r="AE897" s="1"/>
      <c r="AF897" s="1">
        <f>SUM(Table110[[#This Row],[Total 
Paid]:[Shipping 
Charged]])</f>
        <v>0</v>
      </c>
      <c r="AG897" s="1"/>
      <c r="AH897" s="1"/>
      <c r="AI897" s="1">
        <f t="shared" si="278"/>
        <v>0</v>
      </c>
      <c r="AK897" s="1"/>
      <c r="AL897" s="1"/>
      <c r="AM897" s="1"/>
      <c r="AN897" s="1"/>
      <c r="AP897" s="30"/>
      <c r="AQ897" s="1"/>
      <c r="AR897" s="1">
        <f t="shared" si="267"/>
        <v>0</v>
      </c>
      <c r="AS897" s="1"/>
      <c r="AT897" s="1"/>
      <c r="AU897" s="2">
        <f t="shared" si="279"/>
        <v>0</v>
      </c>
      <c r="AW897" s="1"/>
      <c r="AX897" s="1"/>
      <c r="AY897" s="1"/>
      <c r="AZ897" s="2">
        <f t="shared" si="275"/>
        <v>0</v>
      </c>
      <c r="BA897" s="2">
        <f>SUM(AF897,AH897,-AZ897,-Table110[[#This Row],[Sale Fee]])</f>
        <v>0</v>
      </c>
      <c r="BC897" s="1"/>
      <c r="BD897" s="1"/>
      <c r="BE897" s="1"/>
    </row>
    <row r="898" spans="1:57" x14ac:dyDescent="0.25">
      <c r="A898" s="1"/>
      <c r="B898" s="1"/>
      <c r="E898" s="4"/>
      <c r="F898" s="4"/>
      <c r="Q898" s="1"/>
      <c r="R898" s="1"/>
      <c r="S898" s="1"/>
      <c r="U898" s="1"/>
      <c r="V898" s="1"/>
      <c r="W898" s="1">
        <f t="shared" si="276"/>
        <v>0</v>
      </c>
      <c r="X898" s="1"/>
      <c r="Y898" s="1"/>
      <c r="Z898" s="1">
        <f>Table110[[#This Row],[Quantity2]]*Table110[[#This Row],[U Cost]]</f>
        <v>0</v>
      </c>
      <c r="AB898" s="1"/>
      <c r="AC898" s="1"/>
      <c r="AD898" s="1">
        <f t="shared" si="277"/>
        <v>0</v>
      </c>
      <c r="AE898" s="1"/>
      <c r="AF898" s="1">
        <f>SUM(Table110[[#This Row],[Total 
Paid]:[Shipping 
Charged]])</f>
        <v>0</v>
      </c>
      <c r="AG898" s="1"/>
      <c r="AH898" s="1"/>
      <c r="AI898" s="1">
        <f t="shared" si="278"/>
        <v>0</v>
      </c>
      <c r="AK898" s="1"/>
      <c r="AL898" s="1"/>
      <c r="AM898" s="1"/>
      <c r="AN898" s="1"/>
      <c r="AP898" s="30"/>
      <c r="AQ898" s="1"/>
      <c r="AR898" s="1">
        <f t="shared" si="267"/>
        <v>0</v>
      </c>
      <c r="AS898" s="1"/>
      <c r="AT898" s="1"/>
      <c r="AU898" s="2">
        <f t="shared" si="279"/>
        <v>0</v>
      </c>
      <c r="AW898" s="1"/>
      <c r="AX898" s="1"/>
      <c r="AY898" s="1"/>
      <c r="AZ898" s="2">
        <f t="shared" si="275"/>
        <v>0</v>
      </c>
      <c r="BA898" s="2">
        <f>SUM(AF898,AH898,-AZ898,-Table110[[#This Row],[Sale Fee]])</f>
        <v>0</v>
      </c>
      <c r="BC898" s="1"/>
      <c r="BD898" s="1"/>
      <c r="BE898" s="1"/>
    </row>
    <row r="899" spans="1:57" x14ac:dyDescent="0.25">
      <c r="A899" s="1"/>
      <c r="B899" s="1"/>
      <c r="E899" s="4"/>
      <c r="F899" s="4"/>
      <c r="Q899" s="1"/>
      <c r="R899" s="1"/>
      <c r="S899" s="1"/>
      <c r="U899" s="1"/>
      <c r="V899" s="1"/>
      <c r="W899" s="1">
        <f t="shared" si="276"/>
        <v>0</v>
      </c>
      <c r="X899" s="1"/>
      <c r="Y899" s="1"/>
      <c r="Z899" s="1">
        <f>Table110[[#This Row],[Quantity2]]*Table110[[#This Row],[U Cost]]</f>
        <v>0</v>
      </c>
      <c r="AB899" s="1"/>
      <c r="AC899" s="1"/>
      <c r="AD899" s="1">
        <f t="shared" si="277"/>
        <v>0</v>
      </c>
      <c r="AE899" s="1"/>
      <c r="AF899" s="1">
        <f>SUM(Table110[[#This Row],[Total 
Paid]:[Shipping 
Charged]])</f>
        <v>0</v>
      </c>
      <c r="AG899" s="1"/>
      <c r="AH899" s="1"/>
      <c r="AI899" s="1">
        <f t="shared" si="278"/>
        <v>0</v>
      </c>
      <c r="AK899" s="1"/>
      <c r="AL899" s="1"/>
      <c r="AM899" s="1"/>
      <c r="AN899" s="1"/>
      <c r="AP899" s="30"/>
      <c r="AQ899" s="1"/>
      <c r="AR899" s="1">
        <f t="shared" si="267"/>
        <v>0</v>
      </c>
      <c r="AS899" s="1"/>
      <c r="AT899" s="1"/>
      <c r="AU899" s="2">
        <f t="shared" si="279"/>
        <v>0</v>
      </c>
      <c r="AW899" s="1"/>
      <c r="AX899" s="1"/>
      <c r="AY899" s="1"/>
      <c r="AZ899" s="2">
        <f t="shared" si="275"/>
        <v>0</v>
      </c>
      <c r="BA899" s="2">
        <f>SUM(AF899,AH899,-AZ899,-Table110[[#This Row],[Sale Fee]])</f>
        <v>0</v>
      </c>
      <c r="BC899" s="1"/>
      <c r="BD899" s="1"/>
      <c r="BE899" s="1"/>
    </row>
    <row r="900" spans="1:57" x14ac:dyDescent="0.25">
      <c r="A900" s="1"/>
      <c r="B900" s="1"/>
      <c r="E900" s="4"/>
      <c r="F900" s="4"/>
      <c r="Q900" s="1"/>
      <c r="R900" s="1"/>
      <c r="S900" s="1"/>
      <c r="U900" s="1"/>
      <c r="V900" s="1"/>
      <c r="W900" s="1">
        <f t="shared" si="276"/>
        <v>0</v>
      </c>
      <c r="X900" s="1"/>
      <c r="Y900" s="1"/>
      <c r="Z900" s="1">
        <f>Table110[[#This Row],[Quantity2]]*Table110[[#This Row],[U Cost]]</f>
        <v>0</v>
      </c>
      <c r="AB900" s="1"/>
      <c r="AC900" s="1"/>
      <c r="AD900" s="1">
        <f t="shared" si="277"/>
        <v>0</v>
      </c>
      <c r="AE900" s="1"/>
      <c r="AF900" s="1">
        <f>SUM(Table110[[#This Row],[Total 
Paid]:[Shipping 
Charged]])</f>
        <v>0</v>
      </c>
      <c r="AG900" s="1"/>
      <c r="AH900" s="1"/>
      <c r="AI900" s="1">
        <f t="shared" si="278"/>
        <v>0</v>
      </c>
      <c r="AK900" s="1"/>
      <c r="AL900" s="1"/>
      <c r="AM900" s="1"/>
      <c r="AN900" s="1"/>
      <c r="AP900" s="30"/>
      <c r="AQ900" s="1"/>
      <c r="AR900" s="1">
        <f t="shared" si="267"/>
        <v>0</v>
      </c>
      <c r="AS900" s="1"/>
      <c r="AT900" s="1"/>
      <c r="AU900" s="2">
        <f t="shared" si="279"/>
        <v>0</v>
      </c>
      <c r="AW900" s="1"/>
      <c r="AX900" s="1"/>
      <c r="AY900" s="1"/>
      <c r="AZ900" s="2">
        <f t="shared" si="275"/>
        <v>0</v>
      </c>
      <c r="BA900" s="2">
        <f>SUM(AF900,AH900,-AZ900,-Table110[[#This Row],[Sale Fee]])</f>
        <v>0</v>
      </c>
      <c r="BC900" s="1"/>
      <c r="BD900" s="1"/>
      <c r="BE900" s="1"/>
    </row>
    <row r="901" spans="1:57" x14ac:dyDescent="0.25">
      <c r="A901" s="1"/>
      <c r="B901" s="1"/>
      <c r="E901" s="4"/>
      <c r="F901" s="4"/>
      <c r="Q901" s="1"/>
      <c r="R901" s="1"/>
      <c r="S901" s="1"/>
      <c r="U901" s="1"/>
      <c r="V901" s="1"/>
      <c r="W901" s="1">
        <f t="shared" si="276"/>
        <v>0</v>
      </c>
      <c r="X901" s="1"/>
      <c r="Y901" s="1"/>
      <c r="Z901" s="1">
        <f>Table110[[#This Row],[Quantity2]]*Table110[[#This Row],[U Cost]]</f>
        <v>0</v>
      </c>
      <c r="AB901" s="1"/>
      <c r="AC901" s="1"/>
      <c r="AD901" s="1">
        <f t="shared" si="277"/>
        <v>0</v>
      </c>
      <c r="AE901" s="1"/>
      <c r="AF901" s="1">
        <f>SUM(Table110[[#This Row],[Total 
Paid]:[Shipping 
Charged]])</f>
        <v>0</v>
      </c>
      <c r="AG901" s="1"/>
      <c r="AH901" s="1"/>
      <c r="AI901" s="1">
        <f t="shared" si="278"/>
        <v>0</v>
      </c>
      <c r="AK901" s="1"/>
      <c r="AL901" s="1"/>
      <c r="AM901" s="1"/>
      <c r="AN901" s="1"/>
      <c r="AP901" s="30"/>
      <c r="AQ901" s="1"/>
      <c r="AR901" s="1">
        <f t="shared" si="267"/>
        <v>0</v>
      </c>
      <c r="AS901" s="1"/>
      <c r="AT901" s="1"/>
      <c r="AU901" s="2">
        <f t="shared" si="279"/>
        <v>0</v>
      </c>
      <c r="AW901" s="1"/>
      <c r="AX901" s="1"/>
      <c r="AY901" s="1"/>
      <c r="AZ901" s="2">
        <f t="shared" si="275"/>
        <v>0</v>
      </c>
      <c r="BA901" s="2">
        <f>SUM(AF901,AH901,-AZ901,-Table110[[#This Row],[Sale Fee]])</f>
        <v>0</v>
      </c>
      <c r="BC901" s="1"/>
      <c r="BD901" s="1"/>
      <c r="BE901" s="1"/>
    </row>
    <row r="902" spans="1:57" x14ac:dyDescent="0.25">
      <c r="A902" s="1"/>
      <c r="B902" s="1"/>
      <c r="E902" s="4"/>
      <c r="F902" s="4"/>
      <c r="Q902" s="1"/>
      <c r="R902" s="1"/>
      <c r="S902" s="1"/>
      <c r="U902" s="1"/>
      <c r="V902" s="1"/>
      <c r="W902" s="1">
        <f t="shared" si="276"/>
        <v>0</v>
      </c>
      <c r="X902" s="1"/>
      <c r="Y902" s="1"/>
      <c r="Z902" s="1">
        <f>Table110[[#This Row],[Quantity2]]*Table110[[#This Row],[U Cost]]</f>
        <v>0</v>
      </c>
      <c r="AB902" s="1"/>
      <c r="AC902" s="1"/>
      <c r="AD902" s="1">
        <f t="shared" si="277"/>
        <v>0</v>
      </c>
      <c r="AE902" s="1"/>
      <c r="AF902" s="1">
        <f>SUM(Table110[[#This Row],[Total 
Paid]:[Shipping 
Charged]])</f>
        <v>0</v>
      </c>
      <c r="AG902" s="1"/>
      <c r="AH902" s="1"/>
      <c r="AI902" s="1">
        <f t="shared" si="278"/>
        <v>0</v>
      </c>
      <c r="AK902" s="1"/>
      <c r="AL902" s="1"/>
      <c r="AM902" s="1"/>
      <c r="AN902" s="1"/>
      <c r="AP902" s="30"/>
      <c r="AQ902" s="1"/>
      <c r="AR902" s="1">
        <f t="shared" si="267"/>
        <v>0</v>
      </c>
      <c r="AS902" s="1"/>
      <c r="AT902" s="1"/>
      <c r="AU902" s="2">
        <f t="shared" si="279"/>
        <v>0</v>
      </c>
      <c r="AW902" s="1"/>
      <c r="AX902" s="1"/>
      <c r="AY902" s="1"/>
      <c r="AZ902" s="2">
        <f t="shared" si="275"/>
        <v>0</v>
      </c>
      <c r="BA902" s="2">
        <f>SUM(AF902,AH902,-AZ902,-Table110[[#This Row],[Sale Fee]])</f>
        <v>0</v>
      </c>
      <c r="BC902" s="1"/>
      <c r="BD902" s="1"/>
      <c r="BE902" s="1"/>
    </row>
    <row r="903" spans="1:57" x14ac:dyDescent="0.25">
      <c r="A903" s="1"/>
      <c r="B903" s="1"/>
      <c r="E903" s="4"/>
      <c r="F903" s="4"/>
      <c r="Q903" s="1"/>
      <c r="R903" s="1"/>
      <c r="S903" s="1"/>
      <c r="U903" s="1"/>
      <c r="V903" s="1"/>
      <c r="W903" s="1">
        <f t="shared" si="276"/>
        <v>0</v>
      </c>
      <c r="X903" s="1"/>
      <c r="Y903" s="1"/>
      <c r="Z903" s="1">
        <f>Table110[[#This Row],[Quantity2]]*Table110[[#This Row],[U Cost]]</f>
        <v>0</v>
      </c>
      <c r="AB903" s="1"/>
      <c r="AC903" s="1"/>
      <c r="AD903" s="1">
        <f t="shared" si="277"/>
        <v>0</v>
      </c>
      <c r="AE903" s="1"/>
      <c r="AF903" s="1">
        <f>SUM(Table110[[#This Row],[Total 
Paid]:[Shipping 
Charged]])</f>
        <v>0</v>
      </c>
      <c r="AG903" s="1"/>
      <c r="AH903" s="1"/>
      <c r="AI903" s="1">
        <f t="shared" si="278"/>
        <v>0</v>
      </c>
      <c r="AK903" s="1"/>
      <c r="AL903" s="1"/>
      <c r="AM903" s="1"/>
      <c r="AN903" s="1"/>
      <c r="AP903" s="30"/>
      <c r="AQ903" s="1"/>
      <c r="AR903" s="1">
        <f t="shared" si="267"/>
        <v>0</v>
      </c>
      <c r="AS903" s="1"/>
      <c r="AT903" s="1"/>
      <c r="AU903" s="2">
        <f t="shared" si="279"/>
        <v>0</v>
      </c>
      <c r="AW903" s="1"/>
      <c r="AX903" s="1"/>
      <c r="AY903" s="1"/>
      <c r="AZ903" s="2">
        <f t="shared" si="275"/>
        <v>0</v>
      </c>
      <c r="BA903" s="2">
        <f>SUM(AF903,AH903,-AZ903,-Table110[[#This Row],[Sale Fee]])</f>
        <v>0</v>
      </c>
      <c r="BC903" s="1"/>
      <c r="BD903" s="1"/>
      <c r="BE903" s="1"/>
    </row>
    <row r="904" spans="1:57" x14ac:dyDescent="0.25">
      <c r="A904" s="1"/>
      <c r="B904" s="1"/>
      <c r="E904" s="4"/>
      <c r="F904" s="4"/>
      <c r="Q904" s="1"/>
      <c r="R904" s="1"/>
      <c r="S904" s="1"/>
      <c r="U904" s="1"/>
      <c r="V904" s="1"/>
      <c r="W904" s="1">
        <f t="shared" si="276"/>
        <v>0</v>
      </c>
      <c r="X904" s="1"/>
      <c r="Y904" s="1"/>
      <c r="Z904" s="1">
        <f>Table110[[#This Row],[Quantity2]]*Table110[[#This Row],[U Cost]]</f>
        <v>0</v>
      </c>
      <c r="AB904" s="1"/>
      <c r="AC904" s="1"/>
      <c r="AD904" s="1">
        <f t="shared" si="277"/>
        <v>0</v>
      </c>
      <c r="AE904" s="1"/>
      <c r="AF904" s="1">
        <f>SUM(Table110[[#This Row],[Total 
Paid]:[Shipping 
Charged]])</f>
        <v>0</v>
      </c>
      <c r="AG904" s="1"/>
      <c r="AH904" s="1"/>
      <c r="AI904" s="1">
        <f t="shared" si="278"/>
        <v>0</v>
      </c>
      <c r="AK904" s="1"/>
      <c r="AL904" s="1"/>
      <c r="AM904" s="1"/>
      <c r="AN904" s="1"/>
      <c r="AP904" s="30"/>
      <c r="AQ904" s="1"/>
      <c r="AR904" s="1">
        <f t="shared" si="267"/>
        <v>0</v>
      </c>
      <c r="AS904" s="1"/>
      <c r="AT904" s="1"/>
      <c r="AU904" s="2">
        <f t="shared" si="279"/>
        <v>0</v>
      </c>
      <c r="AW904" s="1"/>
      <c r="AX904" s="1"/>
      <c r="AY904" s="1"/>
      <c r="AZ904" s="2">
        <f t="shared" si="275"/>
        <v>0</v>
      </c>
      <c r="BA904" s="2">
        <f>SUM(AF904,AH904,-AZ904,-Table110[[#This Row],[Sale Fee]])</f>
        <v>0</v>
      </c>
      <c r="BC904" s="1"/>
      <c r="BD904" s="1"/>
      <c r="BE904" s="1"/>
    </row>
    <row r="905" spans="1:57" x14ac:dyDescent="0.25">
      <c r="A905" s="1"/>
      <c r="B905" s="1"/>
      <c r="E905" s="4"/>
      <c r="F905" s="4"/>
      <c r="Q905" s="1"/>
      <c r="R905" s="1"/>
      <c r="S905" s="1"/>
      <c r="U905" s="1"/>
      <c r="V905" s="1"/>
      <c r="W905" s="1">
        <f t="shared" si="276"/>
        <v>0</v>
      </c>
      <c r="X905" s="1"/>
      <c r="Y905" s="1"/>
      <c r="Z905" s="1">
        <f>Table110[[#This Row],[Quantity2]]*Table110[[#This Row],[U Cost]]</f>
        <v>0</v>
      </c>
      <c r="AB905" s="1"/>
      <c r="AC905" s="1"/>
      <c r="AD905" s="1">
        <f t="shared" si="277"/>
        <v>0</v>
      </c>
      <c r="AE905" s="1"/>
      <c r="AF905" s="1">
        <f>SUM(Table110[[#This Row],[Total 
Paid]:[Shipping 
Charged]])</f>
        <v>0</v>
      </c>
      <c r="AG905" s="1"/>
      <c r="AH905" s="1"/>
      <c r="AI905" s="1">
        <f t="shared" si="278"/>
        <v>0</v>
      </c>
      <c r="AK905" s="1"/>
      <c r="AL905" s="1"/>
      <c r="AM905" s="1"/>
      <c r="AN905" s="1"/>
      <c r="AP905" s="30"/>
      <c r="AQ905" s="1"/>
      <c r="AR905" s="1">
        <f t="shared" si="267"/>
        <v>0</v>
      </c>
      <c r="AS905" s="1"/>
      <c r="AT905" s="1"/>
      <c r="AU905" s="2">
        <f t="shared" si="279"/>
        <v>0</v>
      </c>
      <c r="AW905" s="1"/>
      <c r="AX905" s="1"/>
      <c r="AY905" s="1"/>
      <c r="AZ905" s="2">
        <f t="shared" si="275"/>
        <v>0</v>
      </c>
      <c r="BA905" s="2">
        <f>SUM(AF905,AH905,-AZ905,-Table110[[#This Row],[Sale Fee]])</f>
        <v>0</v>
      </c>
      <c r="BC905" s="1"/>
      <c r="BD905" s="1"/>
      <c r="BE905" s="1"/>
    </row>
    <row r="906" spans="1:57" x14ac:dyDescent="0.25">
      <c r="A906" s="1"/>
      <c r="B906" s="1"/>
      <c r="E906" s="4"/>
      <c r="F906" s="4"/>
      <c r="Q906" s="1"/>
      <c r="R906" s="1"/>
      <c r="S906" s="1"/>
      <c r="U906" s="1"/>
      <c r="V906" s="1"/>
      <c r="W906" s="1">
        <f t="shared" si="276"/>
        <v>0</v>
      </c>
      <c r="X906" s="1"/>
      <c r="Y906" s="1"/>
      <c r="Z906" s="1">
        <f>Table110[[#This Row],[Quantity2]]*Table110[[#This Row],[U Cost]]</f>
        <v>0</v>
      </c>
      <c r="AB906" s="1"/>
      <c r="AC906" s="1"/>
      <c r="AD906" s="1">
        <f t="shared" si="277"/>
        <v>0</v>
      </c>
      <c r="AE906" s="1"/>
      <c r="AF906" s="1">
        <f>SUM(Table110[[#This Row],[Total 
Paid]:[Shipping 
Charged]])</f>
        <v>0</v>
      </c>
      <c r="AG906" s="1"/>
      <c r="AH906" s="1"/>
      <c r="AI906" s="1">
        <f t="shared" si="278"/>
        <v>0</v>
      </c>
      <c r="AK906" s="1"/>
      <c r="AL906" s="1"/>
      <c r="AM906" s="1"/>
      <c r="AN906" s="1"/>
      <c r="AP906" s="30"/>
      <c r="AQ906" s="1"/>
      <c r="AR906" s="1">
        <f t="shared" si="267"/>
        <v>0</v>
      </c>
      <c r="AS906" s="1"/>
      <c r="AT906" s="1"/>
      <c r="AU906" s="2">
        <f t="shared" si="279"/>
        <v>0</v>
      </c>
      <c r="AW906" s="1"/>
      <c r="AX906" s="1"/>
      <c r="AY906" s="1"/>
      <c r="AZ906" s="2">
        <f t="shared" si="275"/>
        <v>0</v>
      </c>
      <c r="BA906" s="2">
        <f>SUM(AF906,AH906,-AZ906,-Table110[[#This Row],[Sale Fee]])</f>
        <v>0</v>
      </c>
      <c r="BC906" s="1"/>
      <c r="BD906" s="1"/>
      <c r="BE906" s="1"/>
    </row>
    <row r="907" spans="1:57" x14ac:dyDescent="0.25">
      <c r="A907" s="1"/>
      <c r="B907" s="1"/>
      <c r="E907" s="4"/>
      <c r="F907" s="4"/>
      <c r="Q907" s="1"/>
      <c r="R907" s="1"/>
      <c r="S907" s="1"/>
      <c r="U907" s="1"/>
      <c r="V907" s="1"/>
      <c r="W907" s="1">
        <f t="shared" si="276"/>
        <v>0</v>
      </c>
      <c r="X907" s="1"/>
      <c r="Y907" s="1"/>
      <c r="Z907" s="1">
        <f>Table110[[#This Row],[Quantity2]]*Table110[[#This Row],[U Cost]]</f>
        <v>0</v>
      </c>
      <c r="AB907" s="1"/>
      <c r="AC907" s="1"/>
      <c r="AD907" s="1">
        <f t="shared" si="277"/>
        <v>0</v>
      </c>
      <c r="AE907" s="1"/>
      <c r="AF907" s="1">
        <f>SUM(Table110[[#This Row],[Total 
Paid]:[Shipping 
Charged]])</f>
        <v>0</v>
      </c>
      <c r="AG907" s="1"/>
      <c r="AH907" s="1"/>
      <c r="AI907" s="1">
        <f t="shared" si="278"/>
        <v>0</v>
      </c>
      <c r="AK907" s="1"/>
      <c r="AL907" s="1"/>
      <c r="AM907" s="1"/>
      <c r="AN907" s="1"/>
      <c r="AP907" s="30"/>
      <c r="AQ907" s="1"/>
      <c r="AR907" s="1">
        <f t="shared" si="267"/>
        <v>0</v>
      </c>
      <c r="AS907" s="1"/>
      <c r="AT907" s="1"/>
      <c r="AU907" s="2">
        <f t="shared" si="279"/>
        <v>0</v>
      </c>
      <c r="AW907" s="1"/>
      <c r="AX907" s="1"/>
      <c r="AY907" s="1"/>
      <c r="AZ907" s="2">
        <f t="shared" si="275"/>
        <v>0</v>
      </c>
      <c r="BA907" s="2">
        <f>SUM(AF907,AH907,-AZ907,-Table110[[#This Row],[Sale Fee]])</f>
        <v>0</v>
      </c>
      <c r="BC907" s="1"/>
      <c r="BD907" s="1"/>
      <c r="BE907" s="1"/>
    </row>
    <row r="908" spans="1:57" x14ac:dyDescent="0.25">
      <c r="A908" s="1"/>
      <c r="B908" s="1"/>
      <c r="E908" s="4"/>
      <c r="F908" s="4"/>
      <c r="Q908" s="1"/>
      <c r="R908" s="1"/>
      <c r="S908" s="1"/>
      <c r="U908" s="1"/>
      <c r="V908" s="1"/>
      <c r="W908" s="1">
        <f t="shared" si="276"/>
        <v>0</v>
      </c>
      <c r="X908" s="1"/>
      <c r="Y908" s="1"/>
      <c r="Z908" s="1">
        <f>Table110[[#This Row],[Quantity2]]*Table110[[#This Row],[U Cost]]</f>
        <v>0</v>
      </c>
      <c r="AB908" s="1"/>
      <c r="AC908" s="1"/>
      <c r="AD908" s="1">
        <f t="shared" si="277"/>
        <v>0</v>
      </c>
      <c r="AE908" s="1"/>
      <c r="AF908" s="1">
        <f>SUM(Table110[[#This Row],[Total 
Paid]:[Shipping 
Charged]])</f>
        <v>0</v>
      </c>
      <c r="AG908" s="1"/>
      <c r="AH908" s="1"/>
      <c r="AI908" s="1">
        <f t="shared" si="278"/>
        <v>0</v>
      </c>
      <c r="AK908" s="1"/>
      <c r="AL908" s="1"/>
      <c r="AM908" s="1"/>
      <c r="AN908" s="1"/>
      <c r="AP908" s="30"/>
      <c r="AQ908" s="1"/>
      <c r="AR908" s="1">
        <f t="shared" si="267"/>
        <v>0</v>
      </c>
      <c r="AS908" s="1"/>
      <c r="AT908" s="1"/>
      <c r="AU908" s="2">
        <f t="shared" si="279"/>
        <v>0</v>
      </c>
      <c r="AW908" s="1"/>
      <c r="AX908" s="1"/>
      <c r="AY908" s="1"/>
      <c r="AZ908" s="2">
        <f t="shared" si="275"/>
        <v>0</v>
      </c>
      <c r="BA908" s="2">
        <f>SUM(AF908,AH908,-AZ908,-Table110[[#This Row],[Sale Fee]])</f>
        <v>0</v>
      </c>
      <c r="BC908" s="1"/>
      <c r="BD908" s="1"/>
      <c r="BE908" s="1"/>
    </row>
    <row r="909" spans="1:57" x14ac:dyDescent="0.25">
      <c r="A909" s="1"/>
      <c r="B909" s="1"/>
      <c r="E909" s="4"/>
      <c r="F909" s="4"/>
      <c r="Q909" s="1"/>
      <c r="R909" s="1"/>
      <c r="S909" s="1"/>
      <c r="U909" s="1"/>
      <c r="V909" s="1"/>
      <c r="W909" s="1">
        <f t="shared" si="276"/>
        <v>0</v>
      </c>
      <c r="X909" s="1"/>
      <c r="Y909" s="1"/>
      <c r="Z909" s="1">
        <f>Table110[[#This Row],[Quantity2]]*Table110[[#This Row],[U Cost]]</f>
        <v>0</v>
      </c>
      <c r="AB909" s="1"/>
      <c r="AC909" s="1"/>
      <c r="AD909" s="1">
        <f t="shared" si="277"/>
        <v>0</v>
      </c>
      <c r="AE909" s="1"/>
      <c r="AF909" s="1">
        <f>SUM(Table110[[#This Row],[Total 
Paid]:[Shipping 
Charged]])</f>
        <v>0</v>
      </c>
      <c r="AG909" s="1"/>
      <c r="AH909" s="1"/>
      <c r="AI909" s="1">
        <f t="shared" si="278"/>
        <v>0</v>
      </c>
      <c r="AK909" s="1"/>
      <c r="AL909" s="1"/>
      <c r="AM909" s="1"/>
      <c r="AN909" s="1"/>
      <c r="AP909" s="30"/>
      <c r="AQ909" s="1"/>
      <c r="AR909" s="1">
        <f t="shared" si="267"/>
        <v>0</v>
      </c>
      <c r="AS909" s="1"/>
      <c r="AT909" s="1"/>
      <c r="AU909" s="2">
        <f t="shared" si="279"/>
        <v>0</v>
      </c>
      <c r="AW909" s="1"/>
      <c r="AX909" s="1"/>
      <c r="AY909" s="1"/>
      <c r="AZ909" s="2">
        <f t="shared" si="275"/>
        <v>0</v>
      </c>
      <c r="BA909" s="2">
        <f>SUM(AF909,AH909,-AZ909,-Table110[[#This Row],[Sale Fee]])</f>
        <v>0</v>
      </c>
      <c r="BC909" s="1"/>
      <c r="BD909" s="1"/>
      <c r="BE909" s="1"/>
    </row>
    <row r="910" spans="1:57" x14ac:dyDescent="0.25">
      <c r="A910" s="1"/>
      <c r="B910" s="1"/>
      <c r="E910" s="4"/>
      <c r="F910" s="4"/>
      <c r="Q910" s="1"/>
      <c r="R910" s="1"/>
      <c r="S910" s="1"/>
      <c r="U910" s="1"/>
      <c r="V910" s="1"/>
      <c r="W910" s="1">
        <f t="shared" si="276"/>
        <v>0</v>
      </c>
      <c r="X910" s="1"/>
      <c r="Y910" s="1"/>
      <c r="Z910" s="1">
        <f>Table110[[#This Row],[Quantity2]]*Table110[[#This Row],[U Cost]]</f>
        <v>0</v>
      </c>
      <c r="AB910" s="1"/>
      <c r="AC910" s="1"/>
      <c r="AD910" s="1">
        <f t="shared" si="277"/>
        <v>0</v>
      </c>
      <c r="AE910" s="1"/>
      <c r="AF910" s="1">
        <f>SUM(Table110[[#This Row],[Total 
Paid]:[Shipping 
Charged]])</f>
        <v>0</v>
      </c>
      <c r="AG910" s="1"/>
      <c r="AH910" s="1"/>
      <c r="AI910" s="1">
        <f t="shared" si="278"/>
        <v>0</v>
      </c>
      <c r="AK910" s="1"/>
      <c r="AL910" s="1"/>
      <c r="AM910" s="1"/>
      <c r="AN910" s="1"/>
      <c r="AP910" s="30"/>
      <c r="AQ910" s="1"/>
      <c r="AR910" s="1">
        <f t="shared" si="267"/>
        <v>0</v>
      </c>
      <c r="AS910" s="1"/>
      <c r="AT910" s="1"/>
      <c r="AU910" s="2">
        <f t="shared" si="279"/>
        <v>0</v>
      </c>
      <c r="AW910" s="1"/>
      <c r="AX910" s="1"/>
      <c r="AY910" s="1"/>
      <c r="AZ910" s="2">
        <f t="shared" si="275"/>
        <v>0</v>
      </c>
      <c r="BA910" s="2">
        <f>SUM(AF910,AH910,-AZ910,-Table110[[#This Row],[Sale Fee]])</f>
        <v>0</v>
      </c>
      <c r="BC910" s="1"/>
      <c r="BD910" s="1"/>
      <c r="BE910" s="1"/>
    </row>
    <row r="911" spans="1:57" x14ac:dyDescent="0.25">
      <c r="A911" s="1"/>
      <c r="B911" s="1"/>
      <c r="E911" s="4"/>
      <c r="F911" s="4"/>
      <c r="Q911" s="1"/>
      <c r="R911" s="1"/>
      <c r="S911" s="1"/>
      <c r="U911" s="1"/>
      <c r="V911" s="1"/>
      <c r="W911" s="1">
        <f t="shared" si="276"/>
        <v>0</v>
      </c>
      <c r="X911" s="1"/>
      <c r="Y911" s="1"/>
      <c r="Z911" s="1">
        <f>Table110[[#This Row],[Quantity2]]*Table110[[#This Row],[U Cost]]</f>
        <v>0</v>
      </c>
      <c r="AB911" s="1"/>
      <c r="AC911" s="1"/>
      <c r="AD911" s="1">
        <f t="shared" si="277"/>
        <v>0</v>
      </c>
      <c r="AE911" s="1"/>
      <c r="AF911" s="1">
        <f>SUM(Table110[[#This Row],[Total 
Paid]:[Shipping 
Charged]])</f>
        <v>0</v>
      </c>
      <c r="AG911" s="1"/>
      <c r="AH911" s="1"/>
      <c r="AI911" s="1">
        <f t="shared" si="278"/>
        <v>0</v>
      </c>
      <c r="AK911" s="1"/>
      <c r="AL911" s="1"/>
      <c r="AM911" s="1"/>
      <c r="AN911" s="1"/>
      <c r="AP911" s="30"/>
      <c r="AQ911" s="1"/>
      <c r="AR911" s="1">
        <f t="shared" si="267"/>
        <v>0</v>
      </c>
      <c r="AS911" s="1"/>
      <c r="AT911" s="1"/>
      <c r="AU911" s="2">
        <f t="shared" si="279"/>
        <v>0</v>
      </c>
      <c r="AW911" s="1"/>
      <c r="AX911" s="1"/>
      <c r="AY911" s="1"/>
      <c r="AZ911" s="2">
        <f t="shared" si="275"/>
        <v>0</v>
      </c>
      <c r="BA911" s="2">
        <f>SUM(AF911,AH911,-AZ911,-Table110[[#This Row],[Sale Fee]])</f>
        <v>0</v>
      </c>
      <c r="BC911" s="1"/>
      <c r="BD911" s="1"/>
      <c r="BE911" s="1"/>
    </row>
    <row r="912" spans="1:57" x14ac:dyDescent="0.25">
      <c r="A912" s="1"/>
      <c r="B912" s="1"/>
      <c r="E912" s="4"/>
      <c r="F912" s="4"/>
      <c r="Q912" s="1"/>
      <c r="R912" s="1"/>
      <c r="S912" s="1"/>
      <c r="U912" s="1"/>
      <c r="V912" s="1"/>
      <c r="W912" s="1">
        <f t="shared" si="276"/>
        <v>0</v>
      </c>
      <c r="X912" s="1"/>
      <c r="Y912" s="1"/>
      <c r="Z912" s="1">
        <f>Table110[[#This Row],[Quantity2]]*Table110[[#This Row],[U Cost]]</f>
        <v>0</v>
      </c>
      <c r="AB912" s="1"/>
      <c r="AC912" s="1"/>
      <c r="AD912" s="1">
        <f t="shared" si="277"/>
        <v>0</v>
      </c>
      <c r="AE912" s="1"/>
      <c r="AF912" s="1">
        <f>SUM(Table110[[#This Row],[Total 
Paid]:[Shipping 
Charged]])</f>
        <v>0</v>
      </c>
      <c r="AG912" s="1"/>
      <c r="AH912" s="1"/>
      <c r="AI912" s="1">
        <f t="shared" si="278"/>
        <v>0</v>
      </c>
      <c r="AK912" s="1"/>
      <c r="AL912" s="1"/>
      <c r="AM912" s="1"/>
      <c r="AN912" s="1"/>
      <c r="AP912" s="30"/>
      <c r="AQ912" s="1"/>
      <c r="AR912" s="1">
        <f t="shared" si="267"/>
        <v>0</v>
      </c>
      <c r="AS912" s="1"/>
      <c r="AT912" s="1"/>
      <c r="AU912" s="2">
        <f t="shared" si="279"/>
        <v>0</v>
      </c>
      <c r="AW912" s="1"/>
      <c r="AX912" s="1"/>
      <c r="AY912" s="1"/>
      <c r="AZ912" s="2">
        <f t="shared" si="275"/>
        <v>0</v>
      </c>
      <c r="BA912" s="2">
        <f>SUM(AF912,AH912,-AZ912,-Table110[[#This Row],[Sale Fee]])</f>
        <v>0</v>
      </c>
      <c r="BC912" s="1"/>
      <c r="BD912" s="1"/>
      <c r="BE912" s="1"/>
    </row>
    <row r="913" spans="1:57" x14ac:dyDescent="0.25">
      <c r="A913" s="1"/>
      <c r="B913" s="1"/>
      <c r="E913" s="4"/>
      <c r="F913" s="4"/>
      <c r="L913" s="51"/>
      <c r="Q913" s="1"/>
      <c r="R913" s="1"/>
      <c r="S913" s="1"/>
      <c r="U913" s="1"/>
      <c r="V913" s="1"/>
      <c r="W913" s="1">
        <f t="shared" si="276"/>
        <v>0</v>
      </c>
      <c r="X913" s="1"/>
      <c r="Y913" s="1"/>
      <c r="Z913" s="1">
        <f>Table110[[#This Row],[Quantity2]]*Table110[[#This Row],[U Cost]]</f>
        <v>0</v>
      </c>
      <c r="AB913" s="1"/>
      <c r="AC913" s="1"/>
      <c r="AD913" s="1">
        <f t="shared" si="277"/>
        <v>0</v>
      </c>
      <c r="AE913" s="1"/>
      <c r="AF913" s="1">
        <f>SUM(Table110[[#This Row],[Total 
Paid]:[Shipping 
Charged]])</f>
        <v>0</v>
      </c>
      <c r="AG913" s="1"/>
      <c r="AH913" s="1"/>
      <c r="AI913" s="1">
        <f t="shared" si="278"/>
        <v>0</v>
      </c>
      <c r="AK913" s="1"/>
      <c r="AL913" s="1"/>
      <c r="AM913" s="1"/>
      <c r="AN913" s="1"/>
      <c r="AP913" s="30"/>
      <c r="AQ913" s="1"/>
      <c r="AR913" s="1">
        <f t="shared" si="267"/>
        <v>0</v>
      </c>
      <c r="AS913" s="1"/>
      <c r="AT913" s="1"/>
      <c r="AU913" s="2">
        <f t="shared" si="279"/>
        <v>0</v>
      </c>
      <c r="AW913" s="1"/>
      <c r="AX913" s="1"/>
      <c r="AY913" s="1"/>
      <c r="AZ913" s="2">
        <f t="shared" si="275"/>
        <v>0</v>
      </c>
      <c r="BA913" s="2">
        <f>SUM(AF913,AH913,-AZ913,-Table110[[#This Row],[Sale Fee]])</f>
        <v>0</v>
      </c>
      <c r="BC913" s="1"/>
      <c r="BD913" s="1"/>
      <c r="BE913" s="1"/>
    </row>
    <row r="914" spans="1:57" x14ac:dyDescent="0.25">
      <c r="A914" s="1"/>
      <c r="B914" s="1"/>
      <c r="E914" s="4"/>
      <c r="F914" s="4"/>
      <c r="L914" s="51"/>
      <c r="Q914" s="1"/>
      <c r="R914" s="1"/>
      <c r="S914" s="1"/>
      <c r="U914" s="1"/>
      <c r="V914" s="1"/>
      <c r="W914" s="1">
        <f t="shared" si="276"/>
        <v>0</v>
      </c>
      <c r="X914" s="1"/>
      <c r="Y914" s="1"/>
      <c r="Z914" s="1">
        <f>Table110[[#This Row],[Quantity2]]*Table110[[#This Row],[U Cost]]</f>
        <v>0</v>
      </c>
      <c r="AB914" s="1"/>
      <c r="AC914" s="1"/>
      <c r="AD914" s="1">
        <f t="shared" si="277"/>
        <v>0</v>
      </c>
      <c r="AE914" s="1"/>
      <c r="AF914" s="1">
        <f>SUM(Table110[[#This Row],[Total 
Paid]:[Shipping 
Charged]])</f>
        <v>0</v>
      </c>
      <c r="AG914" s="1"/>
      <c r="AH914" s="1"/>
      <c r="AI914" s="1">
        <f t="shared" si="278"/>
        <v>0</v>
      </c>
      <c r="AK914" s="1"/>
      <c r="AL914" s="1"/>
      <c r="AM914" s="1"/>
      <c r="AN914" s="1"/>
      <c r="AP914" s="30"/>
      <c r="AQ914" s="1"/>
      <c r="AR914" s="1">
        <f t="shared" si="267"/>
        <v>0</v>
      </c>
      <c r="AS914" s="1"/>
      <c r="AT914" s="1"/>
      <c r="AU914" s="2">
        <f t="shared" si="279"/>
        <v>0</v>
      </c>
      <c r="AW914" s="1"/>
      <c r="AX914" s="1"/>
      <c r="AY914" s="1"/>
      <c r="AZ914" s="2">
        <f t="shared" si="275"/>
        <v>0</v>
      </c>
      <c r="BA914" s="2">
        <f>SUM(AF914,AH914,-AZ914,-Table110[[#This Row],[Sale Fee]])</f>
        <v>0</v>
      </c>
      <c r="BC914" s="1"/>
      <c r="BD914" s="1"/>
      <c r="BE914" s="1"/>
    </row>
    <row r="915" spans="1:57" x14ac:dyDescent="0.25">
      <c r="A915" s="1"/>
      <c r="B915" s="1"/>
      <c r="E915" s="4"/>
      <c r="F915" s="4"/>
      <c r="L915" s="51"/>
      <c r="Q915" s="1"/>
      <c r="R915" s="1"/>
      <c r="S915" s="1"/>
      <c r="U915" s="1"/>
      <c r="V915" s="1"/>
      <c r="W915" s="1">
        <f t="shared" si="276"/>
        <v>0</v>
      </c>
      <c r="X915" s="1"/>
      <c r="Y915" s="1"/>
      <c r="Z915" s="1">
        <f>Table110[[#This Row],[Quantity2]]*Table110[[#This Row],[U Cost]]</f>
        <v>0</v>
      </c>
      <c r="AB915" s="1"/>
      <c r="AC915" s="1"/>
      <c r="AD915" s="1">
        <f t="shared" si="277"/>
        <v>0</v>
      </c>
      <c r="AE915" s="1"/>
      <c r="AF915" s="1">
        <f>SUM(Table110[[#This Row],[Total 
Paid]:[Shipping 
Charged]])</f>
        <v>0</v>
      </c>
      <c r="AG915" s="1"/>
      <c r="AH915" s="1"/>
      <c r="AI915" s="1">
        <f t="shared" si="278"/>
        <v>0</v>
      </c>
      <c r="AK915" s="1"/>
      <c r="AL915" s="1"/>
      <c r="AM915" s="1"/>
      <c r="AN915" s="1"/>
      <c r="AP915" s="30"/>
      <c r="AQ915" s="1"/>
      <c r="AR915" s="1">
        <f t="shared" si="267"/>
        <v>0</v>
      </c>
      <c r="AS915" s="1"/>
      <c r="AT915" s="1"/>
      <c r="AU915" s="2">
        <f t="shared" si="279"/>
        <v>0</v>
      </c>
      <c r="AW915" s="1"/>
      <c r="AX915" s="1"/>
      <c r="AY915" s="1"/>
      <c r="AZ915" s="2">
        <f t="shared" si="275"/>
        <v>0</v>
      </c>
      <c r="BA915" s="2">
        <f>SUM(AF915,AH915,-AZ915,-Table110[[#This Row],[Sale Fee]])</f>
        <v>0</v>
      </c>
      <c r="BC915" s="1"/>
      <c r="BD915" s="1"/>
      <c r="BE915" s="1"/>
    </row>
    <row r="916" spans="1:57" x14ac:dyDescent="0.25">
      <c r="A916" s="1"/>
      <c r="B916" s="1"/>
      <c r="E916" s="4"/>
      <c r="F916" s="4"/>
      <c r="L916" s="51"/>
      <c r="Q916" s="1"/>
      <c r="R916" s="1"/>
      <c r="S916" s="1"/>
      <c r="U916" s="1"/>
      <c r="V916" s="1"/>
      <c r="W916" s="1">
        <f t="shared" si="276"/>
        <v>0</v>
      </c>
      <c r="X916" s="1"/>
      <c r="Y916" s="1"/>
      <c r="Z916" s="1">
        <f>Table110[[#This Row],[Quantity2]]*Table110[[#This Row],[U Cost]]</f>
        <v>0</v>
      </c>
      <c r="AB916" s="1"/>
      <c r="AC916" s="1"/>
      <c r="AD916" s="1">
        <f t="shared" si="277"/>
        <v>0</v>
      </c>
      <c r="AE916" s="1"/>
      <c r="AF916" s="1">
        <f>SUM(Table110[[#This Row],[Total 
Paid]:[Shipping 
Charged]])</f>
        <v>0</v>
      </c>
      <c r="AG916" s="1"/>
      <c r="AH916" s="1"/>
      <c r="AI916" s="1">
        <f t="shared" si="278"/>
        <v>0</v>
      </c>
      <c r="AK916" s="1"/>
      <c r="AL916" s="1"/>
      <c r="AM916" s="1"/>
      <c r="AN916" s="1"/>
      <c r="AP916" s="30"/>
      <c r="AQ916" s="1"/>
      <c r="AR916" s="1">
        <f t="shared" si="267"/>
        <v>0</v>
      </c>
      <c r="AS916" s="1"/>
      <c r="AT916" s="1"/>
      <c r="AU916" s="2">
        <f t="shared" si="279"/>
        <v>0</v>
      </c>
      <c r="AW916" s="1"/>
      <c r="AX916" s="1"/>
      <c r="AY916" s="1"/>
      <c r="AZ916" s="2">
        <f t="shared" si="275"/>
        <v>0</v>
      </c>
      <c r="BA916" s="2">
        <f>SUM(AF916,AH916,-AZ916,-Table110[[#This Row],[Sale Fee]])</f>
        <v>0</v>
      </c>
      <c r="BC916" s="1"/>
      <c r="BD916" s="1"/>
      <c r="BE916" s="1"/>
    </row>
    <row r="917" spans="1:57" x14ac:dyDescent="0.25">
      <c r="A917" s="1"/>
      <c r="B917" s="1"/>
      <c r="E917" s="4"/>
      <c r="F917" s="4"/>
      <c r="L917" s="51"/>
      <c r="Q917" s="1"/>
      <c r="R917" s="1"/>
      <c r="S917" s="1"/>
      <c r="U917" s="1"/>
      <c r="V917" s="1"/>
      <c r="W917" s="1">
        <f t="shared" si="276"/>
        <v>0</v>
      </c>
      <c r="X917" s="1"/>
      <c r="Y917" s="1"/>
      <c r="Z917" s="1">
        <f>Table110[[#This Row],[Quantity2]]*Table110[[#This Row],[U Cost]]</f>
        <v>0</v>
      </c>
      <c r="AB917" s="1"/>
      <c r="AC917" s="1"/>
      <c r="AD917" s="1">
        <f t="shared" si="277"/>
        <v>0</v>
      </c>
      <c r="AE917" s="1"/>
      <c r="AF917" s="1">
        <f>SUM(Table110[[#This Row],[Total 
Paid]:[Shipping 
Charged]])</f>
        <v>0</v>
      </c>
      <c r="AG917" s="1"/>
      <c r="AH917" s="1"/>
      <c r="AI917" s="1">
        <f t="shared" si="278"/>
        <v>0</v>
      </c>
      <c r="AK917" s="1"/>
      <c r="AL917" s="1"/>
      <c r="AM917" s="1"/>
      <c r="AN917" s="1"/>
      <c r="AP917" s="30"/>
      <c r="AQ917" s="1"/>
      <c r="AR917" s="1">
        <f t="shared" si="267"/>
        <v>0</v>
      </c>
      <c r="AS917" s="1"/>
      <c r="AT917" s="1"/>
      <c r="AU917" s="2">
        <f t="shared" si="279"/>
        <v>0</v>
      </c>
      <c r="AW917" s="1"/>
      <c r="AX917" s="1"/>
      <c r="AY917" s="1"/>
      <c r="AZ917" s="2">
        <f t="shared" si="275"/>
        <v>0</v>
      </c>
      <c r="BA917" s="2">
        <f>SUM(AF917,AH917,-AZ917,-Table110[[#This Row],[Sale Fee]])</f>
        <v>0</v>
      </c>
      <c r="BC917" s="1"/>
      <c r="BD917" s="1"/>
      <c r="BE917" s="1"/>
    </row>
    <row r="918" spans="1:57" x14ac:dyDescent="0.25">
      <c r="A918" s="1"/>
      <c r="B918" s="1"/>
      <c r="E918" s="4"/>
      <c r="F918" s="4"/>
      <c r="L918" s="51"/>
      <c r="Q918" s="1"/>
      <c r="R918" s="1"/>
      <c r="S918" s="1"/>
      <c r="U918" s="1"/>
      <c r="V918" s="1"/>
      <c r="W918" s="1">
        <f t="shared" si="276"/>
        <v>0</v>
      </c>
      <c r="X918" s="1"/>
      <c r="Y918" s="1"/>
      <c r="Z918" s="1">
        <f>Table110[[#This Row],[Quantity2]]*Table110[[#This Row],[U Cost]]</f>
        <v>0</v>
      </c>
      <c r="AB918" s="1"/>
      <c r="AC918" s="1"/>
      <c r="AD918" s="1">
        <f t="shared" si="277"/>
        <v>0</v>
      </c>
      <c r="AE918" s="1"/>
      <c r="AF918" s="1">
        <f>SUM(Table110[[#This Row],[Total 
Paid]:[Shipping 
Charged]])</f>
        <v>0</v>
      </c>
      <c r="AG918" s="1"/>
      <c r="AH918" s="1"/>
      <c r="AI918" s="1">
        <f t="shared" si="278"/>
        <v>0</v>
      </c>
      <c r="AK918" s="1"/>
      <c r="AL918" s="1"/>
      <c r="AM918" s="1"/>
      <c r="AN918" s="1"/>
      <c r="AP918" s="30"/>
      <c r="AQ918" s="1"/>
      <c r="AR918" s="1">
        <f t="shared" si="267"/>
        <v>0</v>
      </c>
      <c r="AS918" s="1"/>
      <c r="AT918" s="1"/>
      <c r="AU918" s="2">
        <f t="shared" si="279"/>
        <v>0</v>
      </c>
      <c r="AW918" s="1"/>
      <c r="AX918" s="1"/>
      <c r="AY918" s="1"/>
      <c r="AZ918" s="2">
        <f t="shared" si="275"/>
        <v>0</v>
      </c>
      <c r="BA918" s="2">
        <f>SUM(AF918,AH918,-AZ918,-Table110[[#This Row],[Sale Fee]])</f>
        <v>0</v>
      </c>
      <c r="BC918" s="1"/>
      <c r="BD918" s="1"/>
      <c r="BE918" s="1"/>
    </row>
    <row r="919" spans="1:57" x14ac:dyDescent="0.25">
      <c r="A919" s="1"/>
      <c r="B919" s="1"/>
      <c r="E919" s="4"/>
      <c r="F919" s="4"/>
      <c r="L919" s="51"/>
      <c r="Q919" s="1"/>
      <c r="R919" s="1"/>
      <c r="S919" s="1"/>
      <c r="U919" s="1"/>
      <c r="V919" s="1"/>
      <c r="W919" s="1">
        <f t="shared" si="276"/>
        <v>0</v>
      </c>
      <c r="X919" s="1"/>
      <c r="Y919" s="1"/>
      <c r="Z919" s="1">
        <f>Table110[[#This Row],[Quantity2]]*Table110[[#This Row],[U Cost]]</f>
        <v>0</v>
      </c>
      <c r="AB919" s="1"/>
      <c r="AC919" s="1"/>
      <c r="AD919" s="1">
        <f t="shared" si="277"/>
        <v>0</v>
      </c>
      <c r="AE919" s="1"/>
      <c r="AF919" s="1">
        <f>SUM(Table110[[#This Row],[Total 
Paid]:[Shipping 
Charged]])</f>
        <v>0</v>
      </c>
      <c r="AG919" s="1"/>
      <c r="AH919" s="1"/>
      <c r="AI919" s="1">
        <f t="shared" si="278"/>
        <v>0</v>
      </c>
      <c r="AK919" s="1"/>
      <c r="AL919" s="1"/>
      <c r="AM919" s="1"/>
      <c r="AN919" s="1"/>
      <c r="AP919" s="30"/>
      <c r="AQ919" s="1"/>
      <c r="AR919" s="1">
        <f t="shared" si="267"/>
        <v>0</v>
      </c>
      <c r="AS919" s="1"/>
      <c r="AT919" s="1"/>
      <c r="AU919" s="2">
        <f t="shared" si="279"/>
        <v>0</v>
      </c>
      <c r="AW919" s="1"/>
      <c r="AX919" s="1"/>
      <c r="AY919" s="1"/>
      <c r="AZ919" s="2">
        <f t="shared" si="275"/>
        <v>0</v>
      </c>
      <c r="BA919" s="2">
        <f>SUM(AF919,AH919,-AZ919,-Table110[[#This Row],[Sale Fee]])</f>
        <v>0</v>
      </c>
      <c r="BC919" s="1"/>
      <c r="BD919" s="1"/>
      <c r="BE919" s="1"/>
    </row>
    <row r="920" spans="1:57" x14ac:dyDescent="0.25">
      <c r="A920" s="1"/>
      <c r="B920" s="1"/>
      <c r="E920" s="4"/>
      <c r="F920" s="4"/>
      <c r="Q920" s="1"/>
      <c r="R920" s="1"/>
      <c r="S920" s="1"/>
      <c r="U920" s="1"/>
      <c r="V920" s="1"/>
      <c r="W920" s="1">
        <f t="shared" si="276"/>
        <v>0</v>
      </c>
      <c r="X920" s="1"/>
      <c r="Y920" s="1"/>
      <c r="Z920" s="1">
        <f>Table110[[#This Row],[Quantity2]]*Table110[[#This Row],[U Cost]]</f>
        <v>0</v>
      </c>
      <c r="AB920" s="1"/>
      <c r="AC920" s="1"/>
      <c r="AD920" s="1">
        <f t="shared" si="277"/>
        <v>0</v>
      </c>
      <c r="AE920" s="1"/>
      <c r="AF920" s="1">
        <f>SUM(Table110[[#This Row],[Total 
Paid]:[Shipping 
Charged]])</f>
        <v>0</v>
      </c>
      <c r="AG920" s="1"/>
      <c r="AH920" s="1"/>
      <c r="AI920" s="1">
        <f t="shared" si="278"/>
        <v>0</v>
      </c>
      <c r="AK920" s="1"/>
      <c r="AL920" s="1"/>
      <c r="AM920" s="1"/>
      <c r="AN920" s="1"/>
      <c r="AP920" s="30"/>
      <c r="AQ920" s="1"/>
      <c r="AR920" s="1">
        <f t="shared" si="267"/>
        <v>0</v>
      </c>
      <c r="AS920" s="1"/>
      <c r="AT920" s="1"/>
      <c r="AU920" s="2">
        <f t="shared" si="279"/>
        <v>0</v>
      </c>
      <c r="AW920" s="1"/>
      <c r="AX920" s="1"/>
      <c r="AY920" s="1"/>
      <c r="AZ920" s="2">
        <f t="shared" si="275"/>
        <v>0</v>
      </c>
      <c r="BA920" s="2">
        <f>SUM(AF920,AH920,-AZ920,-Table110[[#This Row],[Sale Fee]])</f>
        <v>0</v>
      </c>
      <c r="BC920" s="1"/>
      <c r="BD920" s="1"/>
      <c r="BE920" s="1"/>
    </row>
    <row r="921" spans="1:57" x14ac:dyDescent="0.25">
      <c r="A921" s="1"/>
      <c r="B921" s="1"/>
      <c r="E921" s="4"/>
      <c r="F921" s="4"/>
      <c r="Q921" s="1"/>
      <c r="R921" s="1"/>
      <c r="S921" s="1"/>
      <c r="U921" s="1"/>
      <c r="V921" s="1"/>
      <c r="W921" s="1">
        <f t="shared" si="276"/>
        <v>0</v>
      </c>
      <c r="X921" s="1"/>
      <c r="Y921" s="1"/>
      <c r="Z921" s="1">
        <f>Table110[[#This Row],[Quantity2]]*Table110[[#This Row],[U Cost]]</f>
        <v>0</v>
      </c>
      <c r="AB921" s="1"/>
      <c r="AC921" s="1"/>
      <c r="AD921" s="1">
        <f t="shared" si="277"/>
        <v>0</v>
      </c>
      <c r="AE921" s="1"/>
      <c r="AF921" s="1">
        <f>SUM(Table110[[#This Row],[Total 
Paid]:[Shipping 
Charged]])</f>
        <v>0</v>
      </c>
      <c r="AG921" s="1"/>
      <c r="AH921" s="1"/>
      <c r="AI921" s="1">
        <f t="shared" si="278"/>
        <v>0</v>
      </c>
      <c r="AK921" s="1"/>
      <c r="AL921" s="1"/>
      <c r="AM921" s="1"/>
      <c r="AN921" s="1"/>
      <c r="AP921" s="30"/>
      <c r="AQ921" s="1"/>
      <c r="AR921" s="1">
        <f t="shared" si="267"/>
        <v>0</v>
      </c>
      <c r="AS921" s="1"/>
      <c r="AT921" s="1"/>
      <c r="AU921" s="2">
        <f t="shared" si="279"/>
        <v>0</v>
      </c>
      <c r="AW921" s="1"/>
      <c r="AX921" s="1"/>
      <c r="AY921" s="1"/>
      <c r="AZ921" s="2">
        <f t="shared" si="275"/>
        <v>0</v>
      </c>
      <c r="BA921" s="2">
        <f>SUM(AF921,AH921,-AZ921,-Table110[[#This Row],[Sale Fee]])</f>
        <v>0</v>
      </c>
      <c r="BC921" s="1"/>
      <c r="BD921" s="1"/>
      <c r="BE921" s="1"/>
    </row>
    <row r="922" spans="1:57" x14ac:dyDescent="0.25">
      <c r="A922" s="1"/>
      <c r="B922" s="1"/>
      <c r="E922" s="4"/>
      <c r="F922" s="4"/>
      <c r="Q922" s="1"/>
      <c r="R922" s="1"/>
      <c r="S922" s="1"/>
      <c r="U922" s="1"/>
      <c r="V922" s="1"/>
      <c r="W922" s="1">
        <f t="shared" si="276"/>
        <v>0</v>
      </c>
      <c r="X922" s="1"/>
      <c r="Y922" s="1"/>
      <c r="Z922" s="1">
        <f>Table110[[#This Row],[Quantity2]]*Table110[[#This Row],[U Cost]]</f>
        <v>0</v>
      </c>
      <c r="AB922" s="1"/>
      <c r="AC922" s="1"/>
      <c r="AD922" s="1">
        <f t="shared" si="277"/>
        <v>0</v>
      </c>
      <c r="AE922" s="1"/>
      <c r="AF922" s="1">
        <f>SUM(Table110[[#This Row],[Total 
Paid]:[Shipping 
Charged]])</f>
        <v>0</v>
      </c>
      <c r="AG922" s="1"/>
      <c r="AH922" s="1"/>
      <c r="AI922" s="1">
        <f t="shared" si="278"/>
        <v>0</v>
      </c>
      <c r="AK922" s="1"/>
      <c r="AL922" s="1"/>
      <c r="AM922" s="1"/>
      <c r="AN922" s="1"/>
      <c r="AP922" s="30"/>
      <c r="AQ922" s="1"/>
      <c r="AR922" s="1">
        <f t="shared" si="267"/>
        <v>0</v>
      </c>
      <c r="AS922" s="1"/>
      <c r="AT922" s="1"/>
      <c r="AU922" s="2">
        <f t="shared" si="279"/>
        <v>0</v>
      </c>
      <c r="AW922" s="1"/>
      <c r="AX922" s="1"/>
      <c r="AY922" s="1"/>
      <c r="AZ922" s="2">
        <f t="shared" si="275"/>
        <v>0</v>
      </c>
      <c r="BA922" s="2">
        <f>SUM(AF922,AH922,-AZ922,-Table110[[#This Row],[Sale Fee]])</f>
        <v>0</v>
      </c>
      <c r="BC922" s="1"/>
      <c r="BD922" s="1"/>
      <c r="BE922" s="1"/>
    </row>
    <row r="923" spans="1:57" x14ac:dyDescent="0.25">
      <c r="A923" s="1"/>
      <c r="B923" s="1"/>
      <c r="E923" s="4"/>
      <c r="F923" s="4"/>
      <c r="Q923" s="1"/>
      <c r="R923" s="1"/>
      <c r="S923" s="1"/>
      <c r="U923" s="1"/>
      <c r="V923" s="1"/>
      <c r="W923" s="1">
        <f t="shared" si="276"/>
        <v>0</v>
      </c>
      <c r="X923" s="1"/>
      <c r="Y923" s="1"/>
      <c r="Z923" s="1">
        <f>Table110[[#This Row],[Quantity2]]*Table110[[#This Row],[U Cost]]</f>
        <v>0</v>
      </c>
      <c r="AB923" s="1"/>
      <c r="AC923" s="1"/>
      <c r="AD923" s="1">
        <f t="shared" si="277"/>
        <v>0</v>
      </c>
      <c r="AE923" s="1"/>
      <c r="AF923" s="1">
        <f>SUM(Table110[[#This Row],[Total 
Paid]:[Shipping 
Charged]])</f>
        <v>0</v>
      </c>
      <c r="AG923" s="1"/>
      <c r="AH923" s="1"/>
      <c r="AI923" s="1">
        <f t="shared" si="278"/>
        <v>0</v>
      </c>
      <c r="AK923" s="1"/>
      <c r="AL923" s="1"/>
      <c r="AM923" s="1"/>
      <c r="AN923" s="1"/>
      <c r="AP923" s="30"/>
      <c r="AQ923" s="1"/>
      <c r="AR923" s="1">
        <f t="shared" si="267"/>
        <v>0</v>
      </c>
      <c r="AS923" s="1"/>
      <c r="AT923" s="1"/>
      <c r="AU923" s="2">
        <f t="shared" si="279"/>
        <v>0</v>
      </c>
      <c r="AW923" s="1"/>
      <c r="AX923" s="1"/>
      <c r="AY923" s="1"/>
      <c r="AZ923" s="2">
        <f t="shared" si="275"/>
        <v>0</v>
      </c>
      <c r="BA923" s="2">
        <f>SUM(AF923,AH923,-AZ923,-Table110[[#This Row],[Sale Fee]])</f>
        <v>0</v>
      </c>
      <c r="BC923" s="1"/>
      <c r="BD923" s="1"/>
      <c r="BE923" s="1"/>
    </row>
    <row r="924" spans="1:57" x14ac:dyDescent="0.25">
      <c r="A924" s="1"/>
      <c r="B924" s="1"/>
      <c r="E924" s="4"/>
      <c r="F924" s="4"/>
      <c r="Q924" s="1"/>
      <c r="R924" s="1"/>
      <c r="S924" s="1"/>
      <c r="U924" s="1"/>
      <c r="V924" s="1"/>
      <c r="W924" s="1">
        <f t="shared" si="276"/>
        <v>0</v>
      </c>
      <c r="X924" s="1"/>
      <c r="Y924" s="1"/>
      <c r="Z924" s="1">
        <f>Table110[[#This Row],[Quantity2]]*Table110[[#This Row],[U Cost]]</f>
        <v>0</v>
      </c>
      <c r="AB924" s="1"/>
      <c r="AC924" s="1"/>
      <c r="AD924" s="1">
        <f t="shared" si="277"/>
        <v>0</v>
      </c>
      <c r="AE924" s="1"/>
      <c r="AF924" s="1">
        <f>SUM(Table110[[#This Row],[Total 
Paid]:[Shipping 
Charged]])</f>
        <v>0</v>
      </c>
      <c r="AG924" s="1"/>
      <c r="AH924" s="1"/>
      <c r="AI924" s="1">
        <f t="shared" si="278"/>
        <v>0</v>
      </c>
      <c r="AK924" s="1"/>
      <c r="AL924" s="1"/>
      <c r="AM924" s="1"/>
      <c r="AN924" s="1"/>
      <c r="AP924" s="30"/>
      <c r="AQ924" s="1"/>
      <c r="AR924" s="1">
        <f t="shared" si="267"/>
        <v>0</v>
      </c>
      <c r="AS924" s="1"/>
      <c r="AT924" s="1"/>
      <c r="AU924" s="2">
        <f t="shared" si="279"/>
        <v>0</v>
      </c>
      <c r="AW924" s="1"/>
      <c r="AX924" s="1"/>
      <c r="AY924" s="1"/>
      <c r="AZ924" s="2">
        <f t="shared" si="275"/>
        <v>0</v>
      </c>
      <c r="BA924" s="2">
        <f>SUM(AF924,AH924,-AZ924,-Table110[[#This Row],[Sale Fee]])</f>
        <v>0</v>
      </c>
      <c r="BC924" s="1"/>
      <c r="BD924" s="1"/>
      <c r="BE924" s="1"/>
    </row>
    <row r="925" spans="1:57" x14ac:dyDescent="0.25">
      <c r="A925" s="1"/>
      <c r="B925" s="1"/>
      <c r="E925" s="4"/>
      <c r="F925" s="4"/>
      <c r="Q925" s="1"/>
      <c r="R925" s="1"/>
      <c r="S925" s="1"/>
      <c r="U925" s="1"/>
      <c r="V925" s="1"/>
      <c r="W925" s="1">
        <f t="shared" si="276"/>
        <v>0</v>
      </c>
      <c r="X925" s="1"/>
      <c r="Y925" s="1"/>
      <c r="Z925" s="1">
        <f>Table110[[#This Row],[Quantity2]]*Table110[[#This Row],[U Cost]]</f>
        <v>0</v>
      </c>
      <c r="AB925" s="1"/>
      <c r="AC925" s="1"/>
      <c r="AD925" s="1">
        <f t="shared" si="277"/>
        <v>0</v>
      </c>
      <c r="AE925" s="1"/>
      <c r="AF925" s="1">
        <f>SUM(Table110[[#This Row],[Total 
Paid]:[Shipping 
Charged]])</f>
        <v>0</v>
      </c>
      <c r="AG925" s="1"/>
      <c r="AH925" s="1"/>
      <c r="AI925" s="1">
        <f t="shared" si="278"/>
        <v>0</v>
      </c>
      <c r="AK925" s="1"/>
      <c r="AL925" s="1"/>
      <c r="AM925" s="1"/>
      <c r="AN925" s="1"/>
      <c r="AP925" s="30"/>
      <c r="AQ925" s="1"/>
      <c r="AR925" s="1">
        <f t="shared" si="267"/>
        <v>0</v>
      </c>
      <c r="AS925" s="1"/>
      <c r="AT925" s="1"/>
      <c r="AU925" s="2">
        <f t="shared" si="279"/>
        <v>0</v>
      </c>
      <c r="AW925" s="1"/>
      <c r="AX925" s="1"/>
      <c r="AY925" s="1"/>
      <c r="AZ925" s="2">
        <f t="shared" si="275"/>
        <v>0</v>
      </c>
      <c r="BA925" s="2">
        <f>SUM(AF925,AH925,-AZ925,-Table110[[#This Row],[Sale Fee]])</f>
        <v>0</v>
      </c>
      <c r="BC925" s="1"/>
      <c r="BD925" s="1"/>
      <c r="BE925" s="1"/>
    </row>
    <row r="926" spans="1:57" x14ac:dyDescent="0.25">
      <c r="A926" s="1"/>
      <c r="B926" s="1"/>
      <c r="E926" s="4"/>
      <c r="F926" s="4"/>
      <c r="Q926" s="1"/>
      <c r="R926" s="1"/>
      <c r="S926" s="1"/>
      <c r="U926" s="1"/>
      <c r="V926" s="1"/>
      <c r="W926" s="1">
        <f t="shared" si="276"/>
        <v>0</v>
      </c>
      <c r="X926" s="1"/>
      <c r="Y926" s="1"/>
      <c r="Z926" s="1">
        <f>Table110[[#This Row],[Quantity2]]*Table110[[#This Row],[U Cost]]</f>
        <v>0</v>
      </c>
      <c r="AB926" s="1"/>
      <c r="AC926" s="1"/>
      <c r="AD926" s="1">
        <f t="shared" si="277"/>
        <v>0</v>
      </c>
      <c r="AE926" s="1"/>
      <c r="AF926" s="1">
        <f>SUM(Table110[[#This Row],[Total 
Paid]:[Shipping 
Charged]])</f>
        <v>0</v>
      </c>
      <c r="AG926" s="1"/>
      <c r="AH926" s="1"/>
      <c r="AI926" s="1">
        <f t="shared" si="278"/>
        <v>0</v>
      </c>
      <c r="AK926" s="1"/>
      <c r="AL926" s="1"/>
      <c r="AM926" s="1"/>
      <c r="AN926" s="1"/>
      <c r="AP926" s="30"/>
      <c r="AQ926" s="1"/>
      <c r="AR926" s="1">
        <f t="shared" si="267"/>
        <v>0</v>
      </c>
      <c r="AS926" s="1"/>
      <c r="AT926" s="1"/>
      <c r="AU926" s="2">
        <f t="shared" si="279"/>
        <v>0</v>
      </c>
      <c r="AW926" s="1"/>
      <c r="AX926" s="1"/>
      <c r="AY926" s="1"/>
      <c r="AZ926" s="2">
        <f t="shared" si="275"/>
        <v>0</v>
      </c>
      <c r="BA926" s="2">
        <f>SUM(AF926,AH926,-AZ926,-Table110[[#This Row],[Sale Fee]])</f>
        <v>0</v>
      </c>
      <c r="BC926" s="1"/>
      <c r="BD926" s="1"/>
      <c r="BE926" s="1"/>
    </row>
    <row r="927" spans="1:57" x14ac:dyDescent="0.25">
      <c r="A927" s="1"/>
      <c r="B927" s="1"/>
      <c r="E927" s="4"/>
      <c r="F927" s="4"/>
      <c r="Q927" s="1"/>
      <c r="R927" s="1"/>
      <c r="S927" s="1"/>
      <c r="U927" s="1"/>
      <c r="V927" s="1"/>
      <c r="W927" s="1">
        <f t="shared" si="276"/>
        <v>0</v>
      </c>
      <c r="X927" s="1"/>
      <c r="Y927" s="1"/>
      <c r="Z927" s="1">
        <f>Table110[[#This Row],[Quantity2]]*Table110[[#This Row],[U Cost]]</f>
        <v>0</v>
      </c>
      <c r="AB927" s="1"/>
      <c r="AC927" s="1"/>
      <c r="AD927" s="1">
        <f t="shared" si="277"/>
        <v>0</v>
      </c>
      <c r="AE927" s="1"/>
      <c r="AF927" s="1">
        <f>SUM(Table110[[#This Row],[Total 
Paid]:[Shipping 
Charged]])</f>
        <v>0</v>
      </c>
      <c r="AG927" s="1"/>
      <c r="AH927" s="1"/>
      <c r="AI927" s="1">
        <f t="shared" si="278"/>
        <v>0</v>
      </c>
      <c r="AK927" s="1"/>
      <c r="AL927" s="1"/>
      <c r="AM927" s="1"/>
      <c r="AN927" s="1"/>
      <c r="AP927" s="30"/>
      <c r="AQ927" s="1"/>
      <c r="AR927" s="1">
        <f t="shared" si="267"/>
        <v>0</v>
      </c>
      <c r="AS927" s="1"/>
      <c r="AT927" s="1"/>
      <c r="AU927" s="2">
        <f t="shared" si="279"/>
        <v>0</v>
      </c>
      <c r="AW927" s="1"/>
      <c r="AX927" s="1"/>
      <c r="AY927" s="1"/>
      <c r="AZ927" s="2">
        <f t="shared" si="275"/>
        <v>0</v>
      </c>
      <c r="BA927" s="2">
        <f>SUM(AF927,AH927,-AZ927,-Table110[[#This Row],[Sale Fee]])</f>
        <v>0</v>
      </c>
      <c r="BC927" s="1"/>
      <c r="BD927" s="1"/>
      <c r="BE927" s="1"/>
    </row>
    <row r="928" spans="1:57" x14ac:dyDescent="0.25">
      <c r="A928" s="1"/>
      <c r="B928" s="1"/>
      <c r="E928" s="4"/>
      <c r="F928" s="4"/>
      <c r="Q928" s="1"/>
      <c r="R928" s="1"/>
      <c r="S928" s="1"/>
      <c r="U928" s="1"/>
      <c r="V928" s="1"/>
      <c r="W928" s="1">
        <f t="shared" si="276"/>
        <v>0</v>
      </c>
      <c r="X928" s="1"/>
      <c r="Y928" s="1"/>
      <c r="Z928" s="1">
        <f>Table110[[#This Row],[Quantity2]]*Table110[[#This Row],[U Cost]]</f>
        <v>0</v>
      </c>
      <c r="AB928" s="1"/>
      <c r="AC928" s="1"/>
      <c r="AD928" s="1">
        <f t="shared" si="277"/>
        <v>0</v>
      </c>
      <c r="AE928" s="1"/>
      <c r="AF928" s="1">
        <f>SUM(Table110[[#This Row],[Total 
Paid]:[Shipping 
Charged]])</f>
        <v>0</v>
      </c>
      <c r="AG928" s="1"/>
      <c r="AH928" s="1"/>
      <c r="AI928" s="1">
        <f t="shared" si="278"/>
        <v>0</v>
      </c>
      <c r="AK928" s="1"/>
      <c r="AL928" s="1"/>
      <c r="AM928" s="1"/>
      <c r="AN928" s="1"/>
      <c r="AP928" s="30"/>
      <c r="AQ928" s="1"/>
      <c r="AR928" s="1">
        <f t="shared" si="267"/>
        <v>0</v>
      </c>
      <c r="AS928" s="1"/>
      <c r="AT928" s="1"/>
      <c r="AU928" s="2">
        <f t="shared" si="279"/>
        <v>0</v>
      </c>
      <c r="AW928" s="1"/>
      <c r="AX928" s="1"/>
      <c r="AY928" s="1"/>
      <c r="AZ928" s="2">
        <f t="shared" si="275"/>
        <v>0</v>
      </c>
      <c r="BA928" s="2">
        <f>SUM(AF928,AH928,-AZ928,-Table110[[#This Row],[Sale Fee]])</f>
        <v>0</v>
      </c>
      <c r="BC928" s="1"/>
      <c r="BD928" s="1"/>
      <c r="BE928" s="1"/>
    </row>
    <row r="929" spans="1:57" x14ac:dyDescent="0.25">
      <c r="A929" s="1"/>
      <c r="B929" s="1"/>
      <c r="E929" s="4"/>
      <c r="F929" s="4"/>
      <c r="Q929" s="1"/>
      <c r="R929" s="1"/>
      <c r="S929" s="1"/>
      <c r="U929" s="1"/>
      <c r="V929" s="1"/>
      <c r="W929" s="1">
        <f t="shared" si="276"/>
        <v>0</v>
      </c>
      <c r="X929" s="1"/>
      <c r="Y929" s="1"/>
      <c r="Z929" s="1">
        <f>Table110[[#This Row],[Quantity2]]*Table110[[#This Row],[U Cost]]</f>
        <v>0</v>
      </c>
      <c r="AB929" s="1"/>
      <c r="AC929" s="1"/>
      <c r="AD929" s="1">
        <f t="shared" si="277"/>
        <v>0</v>
      </c>
      <c r="AE929" s="1"/>
      <c r="AF929" s="1">
        <f>SUM(Table110[[#This Row],[Total 
Paid]:[Shipping 
Charged]])</f>
        <v>0</v>
      </c>
      <c r="AG929" s="1"/>
      <c r="AH929" s="1"/>
      <c r="AI929" s="1">
        <f t="shared" si="278"/>
        <v>0</v>
      </c>
      <c r="AK929" s="1"/>
      <c r="AL929" s="1"/>
      <c r="AM929" s="1"/>
      <c r="AN929" s="1"/>
      <c r="AP929" s="30"/>
      <c r="AQ929" s="1"/>
      <c r="AR929" s="1">
        <f t="shared" si="267"/>
        <v>0</v>
      </c>
      <c r="AS929" s="1"/>
      <c r="AT929" s="1"/>
      <c r="AU929" s="2">
        <f t="shared" si="279"/>
        <v>0</v>
      </c>
      <c r="AW929" s="1"/>
      <c r="AX929" s="1"/>
      <c r="AY929" s="1"/>
      <c r="AZ929" s="2">
        <f t="shared" si="275"/>
        <v>0</v>
      </c>
      <c r="BA929" s="2">
        <f>SUM(AF929,AH929,-AZ929,-Table110[[#This Row],[Sale Fee]])</f>
        <v>0</v>
      </c>
      <c r="BC929" s="1"/>
      <c r="BD929" s="1"/>
      <c r="BE929" s="1"/>
    </row>
    <row r="930" spans="1:57" x14ac:dyDescent="0.25">
      <c r="A930" s="1"/>
      <c r="B930" s="1"/>
      <c r="E930" s="4"/>
      <c r="F930" s="4"/>
      <c r="Q930" s="1"/>
      <c r="R930" s="1"/>
      <c r="S930" s="1"/>
      <c r="U930" s="1"/>
      <c r="V930" s="1"/>
      <c r="W930" s="1">
        <f t="shared" si="276"/>
        <v>0</v>
      </c>
      <c r="X930" s="1"/>
      <c r="Y930" s="1"/>
      <c r="Z930" s="1">
        <f>Table110[[#This Row],[Quantity2]]*Table110[[#This Row],[U Cost]]</f>
        <v>0</v>
      </c>
      <c r="AB930" s="1"/>
      <c r="AC930" s="1"/>
      <c r="AD930" s="1">
        <f t="shared" si="277"/>
        <v>0</v>
      </c>
      <c r="AE930" s="1"/>
      <c r="AF930" s="1">
        <f>SUM(Table110[[#This Row],[Total 
Paid]:[Shipping 
Charged]])</f>
        <v>0</v>
      </c>
      <c r="AG930" s="1"/>
      <c r="AH930" s="1"/>
      <c r="AI930" s="1">
        <f t="shared" si="278"/>
        <v>0</v>
      </c>
      <c r="AK930" s="1"/>
      <c r="AL930" s="1"/>
      <c r="AM930" s="1"/>
      <c r="AN930" s="1"/>
      <c r="AP930" s="30"/>
      <c r="AQ930" s="1"/>
      <c r="AR930" s="1">
        <f t="shared" si="267"/>
        <v>0</v>
      </c>
      <c r="AS930" s="1"/>
      <c r="AT930" s="1"/>
      <c r="AU930" s="2">
        <f t="shared" si="279"/>
        <v>0</v>
      </c>
      <c r="AW930" s="1"/>
      <c r="AX930" s="1"/>
      <c r="AY930" s="1"/>
      <c r="AZ930" s="2">
        <f t="shared" si="275"/>
        <v>0</v>
      </c>
      <c r="BA930" s="2">
        <f>SUM(AF930,AH930,-AZ930,-Table110[[#This Row],[Sale Fee]])</f>
        <v>0</v>
      </c>
      <c r="BC930" s="1"/>
      <c r="BD930" s="1"/>
      <c r="BE930" s="1"/>
    </row>
    <row r="931" spans="1:57" x14ac:dyDescent="0.25">
      <c r="A931" s="1"/>
      <c r="B931" s="1"/>
      <c r="E931" s="4"/>
      <c r="F931" s="4"/>
      <c r="Q931" s="1"/>
      <c r="R931" s="1"/>
      <c r="S931" s="1"/>
      <c r="U931" s="1"/>
      <c r="V931" s="1"/>
      <c r="W931" s="1">
        <f t="shared" si="276"/>
        <v>0</v>
      </c>
      <c r="X931" s="1"/>
      <c r="Y931" s="1"/>
      <c r="Z931" s="1">
        <f>Table110[[#This Row],[Quantity2]]*Table110[[#This Row],[U Cost]]</f>
        <v>0</v>
      </c>
      <c r="AB931" s="1"/>
      <c r="AC931" s="1"/>
      <c r="AD931" s="1">
        <f t="shared" si="277"/>
        <v>0</v>
      </c>
      <c r="AE931" s="1"/>
      <c r="AF931" s="1">
        <f>SUM(Table110[[#This Row],[Total 
Paid]:[Shipping 
Charged]])</f>
        <v>0</v>
      </c>
      <c r="AG931" s="1"/>
      <c r="AH931" s="1"/>
      <c r="AI931" s="1">
        <f t="shared" si="278"/>
        <v>0</v>
      </c>
      <c r="AK931" s="1"/>
      <c r="AL931" s="1"/>
      <c r="AM931" s="1"/>
      <c r="AN931" s="1"/>
      <c r="AP931" s="30"/>
      <c r="AQ931" s="1"/>
      <c r="AR931" s="1">
        <f t="shared" si="267"/>
        <v>0</v>
      </c>
      <c r="AS931" s="1"/>
      <c r="AT931" s="1"/>
      <c r="AU931" s="2">
        <f t="shared" si="279"/>
        <v>0</v>
      </c>
      <c r="AW931" s="1"/>
      <c r="AX931" s="1"/>
      <c r="AY931" s="1"/>
      <c r="AZ931" s="2">
        <f t="shared" si="275"/>
        <v>0</v>
      </c>
      <c r="BA931" s="2">
        <f>SUM(AF931,AH931,-AZ931,-Table110[[#This Row],[Sale Fee]])</f>
        <v>0</v>
      </c>
      <c r="BC931" s="1"/>
      <c r="BD931" s="1"/>
      <c r="BE931" s="1"/>
    </row>
    <row r="932" spans="1:57" x14ac:dyDescent="0.25">
      <c r="A932" s="1"/>
      <c r="B932" s="1"/>
      <c r="E932" s="4"/>
      <c r="F932" s="4"/>
      <c r="Q932" s="1"/>
      <c r="R932" s="1"/>
      <c r="S932" s="1"/>
      <c r="U932" s="1"/>
      <c r="V932" s="1"/>
      <c r="W932" s="1">
        <f t="shared" si="276"/>
        <v>0</v>
      </c>
      <c r="X932" s="1"/>
      <c r="Y932" s="1"/>
      <c r="Z932" s="1">
        <f>Table110[[#This Row],[Quantity2]]*Table110[[#This Row],[U Cost]]</f>
        <v>0</v>
      </c>
      <c r="AB932" s="1"/>
      <c r="AC932" s="1"/>
      <c r="AD932" s="1">
        <f t="shared" si="277"/>
        <v>0</v>
      </c>
      <c r="AE932" s="1"/>
      <c r="AF932" s="1">
        <f>SUM(Table110[[#This Row],[Total 
Paid]:[Shipping 
Charged]])</f>
        <v>0</v>
      </c>
      <c r="AG932" s="1"/>
      <c r="AH932" s="1"/>
      <c r="AI932" s="1">
        <f t="shared" si="278"/>
        <v>0</v>
      </c>
      <c r="AK932" s="1"/>
      <c r="AL932" s="1"/>
      <c r="AM932" s="1"/>
      <c r="AN932" s="1"/>
      <c r="AP932" s="30"/>
      <c r="AQ932" s="1"/>
      <c r="AR932" s="1">
        <f t="shared" si="267"/>
        <v>0</v>
      </c>
      <c r="AS932" s="1"/>
      <c r="AT932" s="1"/>
      <c r="AU932" s="2">
        <f t="shared" si="279"/>
        <v>0</v>
      </c>
      <c r="AW932" s="1"/>
      <c r="AX932" s="1"/>
      <c r="AY932" s="1"/>
      <c r="AZ932" s="2">
        <f t="shared" si="275"/>
        <v>0</v>
      </c>
      <c r="BA932" s="2">
        <f>SUM(AF932,AH932,-AZ932,-Table110[[#This Row],[Sale Fee]])</f>
        <v>0</v>
      </c>
      <c r="BC932" s="1"/>
      <c r="BD932" s="1"/>
      <c r="BE932" s="1"/>
    </row>
    <row r="933" spans="1:57" x14ac:dyDescent="0.25">
      <c r="A933" s="1"/>
      <c r="B933" s="1"/>
      <c r="E933" s="4"/>
      <c r="F933" s="4"/>
      <c r="Q933" s="1"/>
      <c r="R933" s="1"/>
      <c r="S933" s="1"/>
      <c r="U933" s="1"/>
      <c r="V933" s="1"/>
      <c r="W933" s="1">
        <f t="shared" si="276"/>
        <v>0</v>
      </c>
      <c r="X933" s="1"/>
      <c r="Y933" s="1"/>
      <c r="Z933" s="1">
        <f>Table110[[#This Row],[Quantity2]]*Table110[[#This Row],[U Cost]]</f>
        <v>0</v>
      </c>
      <c r="AB933" s="1"/>
      <c r="AC933" s="1"/>
      <c r="AD933" s="1">
        <f t="shared" si="277"/>
        <v>0</v>
      </c>
      <c r="AE933" s="1"/>
      <c r="AF933" s="1">
        <f>SUM(Table110[[#This Row],[Total 
Paid]:[Shipping 
Charged]])</f>
        <v>0</v>
      </c>
      <c r="AG933" s="1"/>
      <c r="AH933" s="1"/>
      <c r="AI933" s="1">
        <f t="shared" si="278"/>
        <v>0</v>
      </c>
      <c r="AK933" s="1"/>
      <c r="AL933" s="1"/>
      <c r="AM933" s="1"/>
      <c r="AN933" s="1"/>
      <c r="AP933" s="30"/>
      <c r="AQ933" s="1"/>
      <c r="AR933" s="1">
        <f t="shared" si="267"/>
        <v>0</v>
      </c>
      <c r="AS933" s="1"/>
      <c r="AT933" s="1"/>
      <c r="AU933" s="2">
        <f t="shared" si="279"/>
        <v>0</v>
      </c>
      <c r="AW933" s="1"/>
      <c r="AX933" s="1"/>
      <c r="AY933" s="1"/>
      <c r="AZ933" s="2">
        <f t="shared" si="275"/>
        <v>0</v>
      </c>
      <c r="BA933" s="2">
        <f>SUM(AF933,AH933,-AZ933,-Table110[[#This Row],[Sale Fee]])</f>
        <v>0</v>
      </c>
      <c r="BC933" s="1"/>
      <c r="BD933" s="1"/>
      <c r="BE933" s="1"/>
    </row>
    <row r="934" spans="1:57" x14ac:dyDescent="0.25">
      <c r="A934" s="1"/>
      <c r="B934" s="1"/>
      <c r="E934" s="4"/>
      <c r="F934" s="4"/>
      <c r="Q934" s="1"/>
      <c r="R934" s="1"/>
      <c r="S934" s="1"/>
      <c r="U934" s="1"/>
      <c r="V934" s="1"/>
      <c r="W934" s="1">
        <f t="shared" si="276"/>
        <v>0</v>
      </c>
      <c r="X934" s="1"/>
      <c r="Y934" s="1"/>
      <c r="Z934" s="1">
        <f>Table110[[#This Row],[Quantity2]]*Table110[[#This Row],[U Cost]]</f>
        <v>0</v>
      </c>
      <c r="AB934" s="1"/>
      <c r="AC934" s="1"/>
      <c r="AD934" s="1">
        <f t="shared" si="277"/>
        <v>0</v>
      </c>
      <c r="AE934" s="1"/>
      <c r="AF934" s="1">
        <f>SUM(Table110[[#This Row],[Total 
Paid]:[Shipping 
Charged]])</f>
        <v>0</v>
      </c>
      <c r="AG934" s="1"/>
      <c r="AH934" s="1"/>
      <c r="AI934" s="1">
        <f t="shared" si="278"/>
        <v>0</v>
      </c>
      <c r="AK934" s="1"/>
      <c r="AL934" s="1"/>
      <c r="AM934" s="1"/>
      <c r="AN934" s="1"/>
      <c r="AP934" s="30"/>
      <c r="AQ934" s="1"/>
      <c r="AR934" s="1">
        <f t="shared" si="267"/>
        <v>0</v>
      </c>
      <c r="AS934" s="1"/>
      <c r="AT934" s="1"/>
      <c r="AU934" s="2">
        <f t="shared" si="279"/>
        <v>0</v>
      </c>
      <c r="AW934" s="1"/>
      <c r="AX934" s="1"/>
      <c r="AY934" s="1"/>
      <c r="AZ934" s="2">
        <f t="shared" si="275"/>
        <v>0</v>
      </c>
      <c r="BA934" s="2">
        <f>SUM(AF934,AH934,-AZ934,-Table110[[#This Row],[Sale Fee]])</f>
        <v>0</v>
      </c>
      <c r="BC934" s="1"/>
      <c r="BD934" s="1"/>
      <c r="BE934" s="1"/>
    </row>
    <row r="935" spans="1:57" x14ac:dyDescent="0.25">
      <c r="A935" s="1"/>
      <c r="B935" s="1"/>
      <c r="E935" s="4"/>
      <c r="F935" s="4"/>
      <c r="Q935" s="1"/>
      <c r="R935" s="1"/>
      <c r="S935" s="1"/>
      <c r="U935" s="1"/>
      <c r="V935" s="1"/>
      <c r="W935" s="1">
        <f t="shared" si="276"/>
        <v>0</v>
      </c>
      <c r="X935" s="1"/>
      <c r="Y935" s="1"/>
      <c r="Z935" s="1">
        <f>Table110[[#This Row],[Quantity2]]*Table110[[#This Row],[U Cost]]</f>
        <v>0</v>
      </c>
      <c r="AB935" s="1"/>
      <c r="AC935" s="1"/>
      <c r="AD935" s="1">
        <f t="shared" si="277"/>
        <v>0</v>
      </c>
      <c r="AE935" s="1"/>
      <c r="AF935" s="1">
        <f>SUM(Table110[[#This Row],[Total 
Paid]:[Shipping 
Charged]])</f>
        <v>0</v>
      </c>
      <c r="AG935" s="1"/>
      <c r="AH935" s="1"/>
      <c r="AI935" s="1">
        <f t="shared" si="278"/>
        <v>0</v>
      </c>
      <c r="AK935" s="1"/>
      <c r="AL935" s="1"/>
      <c r="AM935" s="1"/>
      <c r="AN935" s="1"/>
      <c r="AP935" s="30"/>
      <c r="AQ935" s="1"/>
      <c r="AR935" s="1">
        <f t="shared" si="267"/>
        <v>0</v>
      </c>
      <c r="AS935" s="1"/>
      <c r="AT935" s="1"/>
      <c r="AU935" s="2">
        <f t="shared" si="279"/>
        <v>0</v>
      </c>
      <c r="AW935" s="1"/>
      <c r="AX935" s="1"/>
      <c r="AY935" s="1"/>
      <c r="AZ935" s="2">
        <f t="shared" si="275"/>
        <v>0</v>
      </c>
      <c r="BA935" s="2">
        <f>SUM(AF935,AH935,-AZ935,-Table110[[#This Row],[Sale Fee]])</f>
        <v>0</v>
      </c>
      <c r="BC935" s="1"/>
      <c r="BD935" s="1"/>
      <c r="BE935" s="1"/>
    </row>
    <row r="936" spans="1:57" x14ac:dyDescent="0.25">
      <c r="A936" s="1"/>
      <c r="B936" s="1"/>
      <c r="E936" s="4"/>
      <c r="F936" s="4"/>
      <c r="Q936" s="1"/>
      <c r="R936" s="1"/>
      <c r="S936" s="1"/>
      <c r="U936" s="1"/>
      <c r="V936" s="1"/>
      <c r="W936" s="1">
        <f t="shared" si="276"/>
        <v>0</v>
      </c>
      <c r="X936" s="1"/>
      <c r="Y936" s="1"/>
      <c r="Z936" s="1">
        <f>Table110[[#This Row],[Quantity2]]*Table110[[#This Row],[U Cost]]</f>
        <v>0</v>
      </c>
      <c r="AB936" s="1"/>
      <c r="AC936" s="1"/>
      <c r="AD936" s="1">
        <f t="shared" si="277"/>
        <v>0</v>
      </c>
      <c r="AE936" s="1"/>
      <c r="AF936" s="1">
        <f>SUM(Table110[[#This Row],[Total 
Paid]:[Shipping 
Charged]])</f>
        <v>0</v>
      </c>
      <c r="AG936" s="1"/>
      <c r="AH936" s="1"/>
      <c r="AI936" s="1">
        <f t="shared" si="278"/>
        <v>0</v>
      </c>
      <c r="AK936" s="1"/>
      <c r="AL936" s="1"/>
      <c r="AM936" s="1"/>
      <c r="AN936" s="1"/>
      <c r="AP936" s="30"/>
      <c r="AQ936" s="1"/>
      <c r="AR936" s="1">
        <f t="shared" si="267"/>
        <v>0</v>
      </c>
      <c r="AS936" s="1"/>
      <c r="AT936" s="1"/>
      <c r="AU936" s="2">
        <f t="shared" si="279"/>
        <v>0</v>
      </c>
      <c r="AW936" s="1"/>
      <c r="AX936" s="1"/>
      <c r="AY936" s="1"/>
      <c r="AZ936" s="2">
        <f t="shared" si="275"/>
        <v>0</v>
      </c>
      <c r="BA936" s="2">
        <f>SUM(AF936,AH936,-AZ936,-Table110[[#This Row],[Sale Fee]])</f>
        <v>0</v>
      </c>
      <c r="BC936" s="1"/>
      <c r="BD936" s="1"/>
      <c r="BE936" s="1"/>
    </row>
    <row r="937" spans="1:57" x14ac:dyDescent="0.25">
      <c r="A937" s="1"/>
      <c r="B937" s="1"/>
      <c r="E937" s="4"/>
      <c r="F937" s="4"/>
      <c r="Q937" s="1"/>
      <c r="R937" s="1"/>
      <c r="S937" s="1"/>
      <c r="U937" s="1"/>
      <c r="V937" s="1"/>
      <c r="W937" s="1">
        <f t="shared" si="276"/>
        <v>0</v>
      </c>
      <c r="X937" s="1"/>
      <c r="Y937" s="1"/>
      <c r="Z937" s="1">
        <f>Table110[[#This Row],[Quantity2]]*Table110[[#This Row],[U Cost]]</f>
        <v>0</v>
      </c>
      <c r="AB937" s="1"/>
      <c r="AC937" s="1"/>
      <c r="AD937" s="1">
        <f t="shared" si="277"/>
        <v>0</v>
      </c>
      <c r="AE937" s="1"/>
      <c r="AF937" s="1">
        <f>SUM(Table110[[#This Row],[Total 
Paid]:[Shipping 
Charged]])</f>
        <v>0</v>
      </c>
      <c r="AG937" s="1"/>
      <c r="AH937" s="1"/>
      <c r="AI937" s="1">
        <f t="shared" si="278"/>
        <v>0</v>
      </c>
      <c r="AK937" s="1"/>
      <c r="AL937" s="1"/>
      <c r="AM937" s="1"/>
      <c r="AN937" s="1"/>
      <c r="AP937" s="30"/>
      <c r="AQ937" s="1"/>
      <c r="AR937" s="1">
        <f t="shared" si="267"/>
        <v>0</v>
      </c>
      <c r="AS937" s="1"/>
      <c r="AT937" s="1"/>
      <c r="AU937" s="2">
        <f t="shared" si="279"/>
        <v>0</v>
      </c>
      <c r="AW937" s="1"/>
      <c r="AX937" s="1"/>
      <c r="AY937" s="1"/>
      <c r="AZ937" s="2">
        <f t="shared" si="275"/>
        <v>0</v>
      </c>
      <c r="BA937" s="2">
        <f>SUM(AF937,AH937,-AZ937,-Table110[[#This Row],[Sale Fee]])</f>
        <v>0</v>
      </c>
      <c r="BC937" s="1"/>
      <c r="BD937" s="1"/>
      <c r="BE937" s="1"/>
    </row>
    <row r="938" spans="1:57" x14ac:dyDescent="0.25">
      <c r="A938" s="1"/>
      <c r="B938" s="1"/>
      <c r="E938" s="4"/>
      <c r="F938" s="4"/>
      <c r="Q938" s="1"/>
      <c r="R938" s="1"/>
      <c r="S938" s="1"/>
      <c r="U938" s="1"/>
      <c r="V938" s="1"/>
      <c r="W938" s="1">
        <f t="shared" si="276"/>
        <v>0</v>
      </c>
      <c r="X938" s="1"/>
      <c r="Y938" s="1"/>
      <c r="Z938" s="1">
        <f>Table110[[#This Row],[Quantity2]]*Table110[[#This Row],[U Cost]]</f>
        <v>0</v>
      </c>
      <c r="AB938" s="1"/>
      <c r="AC938" s="1"/>
      <c r="AD938" s="1">
        <f t="shared" si="277"/>
        <v>0</v>
      </c>
      <c r="AE938" s="1"/>
      <c r="AF938" s="1">
        <f>SUM(Table110[[#This Row],[Total 
Paid]:[Shipping 
Charged]])</f>
        <v>0</v>
      </c>
      <c r="AG938" s="1"/>
      <c r="AH938" s="1"/>
      <c r="AI938" s="1">
        <f t="shared" si="278"/>
        <v>0</v>
      </c>
      <c r="AK938" s="1"/>
      <c r="AL938" s="1"/>
      <c r="AM938" s="1"/>
      <c r="AN938" s="1"/>
      <c r="AP938" s="30"/>
      <c r="AQ938" s="1"/>
      <c r="AR938" s="1">
        <f t="shared" si="267"/>
        <v>0</v>
      </c>
      <c r="AS938" s="1"/>
      <c r="AT938" s="1"/>
      <c r="AU938" s="2">
        <f t="shared" si="279"/>
        <v>0</v>
      </c>
      <c r="AW938" s="1"/>
      <c r="AX938" s="1"/>
      <c r="AY938" s="1"/>
      <c r="AZ938" s="2">
        <f t="shared" si="275"/>
        <v>0</v>
      </c>
      <c r="BA938" s="2">
        <f>SUM(AF938,AH938,-AZ938,-Table110[[#This Row],[Sale Fee]])</f>
        <v>0</v>
      </c>
      <c r="BC938" s="1"/>
      <c r="BD938" s="1"/>
      <c r="BE938" s="1"/>
    </row>
    <row r="939" spans="1:57" x14ac:dyDescent="0.25">
      <c r="A939" s="1"/>
      <c r="B939" s="1"/>
      <c r="E939" s="4"/>
      <c r="F939" s="4"/>
      <c r="Q939" s="1"/>
      <c r="R939" s="1"/>
      <c r="S939" s="1"/>
      <c r="U939" s="1"/>
      <c r="V939" s="1"/>
      <c r="W939" s="1">
        <f t="shared" si="276"/>
        <v>0</v>
      </c>
      <c r="X939" s="1"/>
      <c r="Y939" s="1"/>
      <c r="Z939" s="1">
        <f>Table110[[#This Row],[Quantity2]]*Table110[[#This Row],[U Cost]]</f>
        <v>0</v>
      </c>
      <c r="AB939" s="1"/>
      <c r="AC939" s="1"/>
      <c r="AD939" s="1">
        <f t="shared" si="277"/>
        <v>0</v>
      </c>
      <c r="AE939" s="1"/>
      <c r="AF939" s="1">
        <f>SUM(Table110[[#This Row],[Total 
Paid]:[Shipping 
Charged]])</f>
        <v>0</v>
      </c>
      <c r="AG939" s="1"/>
      <c r="AH939" s="1"/>
      <c r="AI939" s="1">
        <f t="shared" si="278"/>
        <v>0</v>
      </c>
      <c r="AK939" s="1"/>
      <c r="AL939" s="1"/>
      <c r="AM939" s="1"/>
      <c r="AN939" s="1"/>
      <c r="AP939" s="30"/>
      <c r="AQ939" s="1"/>
      <c r="AR939" s="1">
        <f t="shared" si="267"/>
        <v>0</v>
      </c>
      <c r="AS939" s="1"/>
      <c r="AT939" s="1"/>
      <c r="AU939" s="2">
        <f t="shared" si="279"/>
        <v>0</v>
      </c>
      <c r="AW939" s="1"/>
      <c r="AX939" s="1"/>
      <c r="AY939" s="1"/>
      <c r="AZ939" s="2">
        <f t="shared" ref="AZ939:AZ1002" si="280">SUM(AU939,AW939,AX939,AY939)</f>
        <v>0</v>
      </c>
      <c r="BA939" s="2">
        <f>SUM(AF939,AH939,-AZ939,-Table110[[#This Row],[Sale Fee]])</f>
        <v>0</v>
      </c>
      <c r="BC939" s="1"/>
      <c r="BD939" s="1"/>
      <c r="BE939" s="1"/>
    </row>
    <row r="940" spans="1:57" x14ac:dyDescent="0.25">
      <c r="A940" s="1"/>
      <c r="B940" s="1"/>
      <c r="E940" s="4"/>
      <c r="F940" s="4"/>
      <c r="Q940" s="1"/>
      <c r="R940" s="1"/>
      <c r="S940" s="1"/>
      <c r="U940" s="1"/>
      <c r="V940" s="1"/>
      <c r="W940" s="1">
        <f t="shared" si="276"/>
        <v>0</v>
      </c>
      <c r="X940" s="1"/>
      <c r="Y940" s="1"/>
      <c r="Z940" s="1">
        <f>Table110[[#This Row],[Quantity2]]*Table110[[#This Row],[U Cost]]</f>
        <v>0</v>
      </c>
      <c r="AB940" s="1"/>
      <c r="AC940" s="1"/>
      <c r="AD940" s="1">
        <f t="shared" si="277"/>
        <v>0</v>
      </c>
      <c r="AE940" s="1"/>
      <c r="AF940" s="1">
        <f>SUM(Table110[[#This Row],[Total 
Paid]:[Shipping 
Charged]])</f>
        <v>0</v>
      </c>
      <c r="AG940" s="1"/>
      <c r="AH940" s="1"/>
      <c r="AI940" s="1">
        <f t="shared" si="278"/>
        <v>0</v>
      </c>
      <c r="AK940" s="1"/>
      <c r="AL940" s="1"/>
      <c r="AM940" s="1"/>
      <c r="AN940" s="1"/>
      <c r="AP940" s="30"/>
      <c r="AQ940" s="1"/>
      <c r="AR940" s="1">
        <f t="shared" si="267"/>
        <v>0</v>
      </c>
      <c r="AS940" s="1"/>
      <c r="AT940" s="1"/>
      <c r="AU940" s="2">
        <f t="shared" si="279"/>
        <v>0</v>
      </c>
      <c r="AW940" s="1"/>
      <c r="AX940" s="1"/>
      <c r="AY940" s="1"/>
      <c r="AZ940" s="2">
        <f t="shared" si="280"/>
        <v>0</v>
      </c>
      <c r="BA940" s="2">
        <f>SUM(AF940,AH940,-AZ940,-Table110[[#This Row],[Sale Fee]])</f>
        <v>0</v>
      </c>
      <c r="BC940" s="1"/>
      <c r="BD940" s="1"/>
      <c r="BE940" s="1"/>
    </row>
    <row r="941" spans="1:57" x14ac:dyDescent="0.25">
      <c r="A941" s="1"/>
      <c r="B941" s="1"/>
      <c r="E941" s="4"/>
      <c r="F941" s="4"/>
      <c r="Q941" s="1"/>
      <c r="R941" s="1"/>
      <c r="S941" s="1"/>
      <c r="U941" s="1"/>
      <c r="V941" s="1"/>
      <c r="W941" s="1">
        <f t="shared" si="276"/>
        <v>0</v>
      </c>
      <c r="X941" s="1"/>
      <c r="Y941" s="1"/>
      <c r="Z941" s="1">
        <f>Table110[[#This Row],[Quantity2]]*Table110[[#This Row],[U Cost]]</f>
        <v>0</v>
      </c>
      <c r="AB941" s="1"/>
      <c r="AC941" s="1"/>
      <c r="AD941" s="1">
        <f t="shared" si="277"/>
        <v>0</v>
      </c>
      <c r="AE941" s="1"/>
      <c r="AF941" s="1">
        <f>SUM(Table110[[#This Row],[Total 
Paid]:[Shipping 
Charged]])</f>
        <v>0</v>
      </c>
      <c r="AG941" s="1"/>
      <c r="AH941" s="1"/>
      <c r="AI941" s="1">
        <f t="shared" si="278"/>
        <v>0</v>
      </c>
      <c r="AK941" s="1"/>
      <c r="AL941" s="1"/>
      <c r="AM941" s="1"/>
      <c r="AN941" s="1"/>
      <c r="AP941" s="30"/>
      <c r="AQ941" s="1"/>
      <c r="AR941" s="1">
        <f t="shared" si="267"/>
        <v>0</v>
      </c>
      <c r="AS941" s="1"/>
      <c r="AT941" s="1"/>
      <c r="AU941" s="2">
        <f t="shared" si="279"/>
        <v>0</v>
      </c>
      <c r="AW941" s="1"/>
      <c r="AX941" s="1"/>
      <c r="AY941" s="1"/>
      <c r="AZ941" s="2">
        <f t="shared" si="280"/>
        <v>0</v>
      </c>
      <c r="BA941" s="2">
        <f>SUM(AF941,AH941,-AZ941,-Table110[[#This Row],[Sale Fee]])</f>
        <v>0</v>
      </c>
      <c r="BC941" s="1"/>
      <c r="BD941" s="1"/>
      <c r="BE941" s="1"/>
    </row>
    <row r="942" spans="1:57" x14ac:dyDescent="0.25">
      <c r="A942" s="1"/>
      <c r="B942" s="1"/>
      <c r="E942" s="4"/>
      <c r="F942" s="4"/>
      <c r="Q942" s="1"/>
      <c r="R942" s="1"/>
      <c r="S942" s="1"/>
      <c r="U942" s="1"/>
      <c r="V942" s="1"/>
      <c r="W942" s="1">
        <f t="shared" si="276"/>
        <v>0</v>
      </c>
      <c r="X942" s="1"/>
      <c r="Y942" s="1"/>
      <c r="Z942" s="1">
        <f>Table110[[#This Row],[Quantity2]]*Table110[[#This Row],[U Cost]]</f>
        <v>0</v>
      </c>
      <c r="AB942" s="1"/>
      <c r="AC942" s="1"/>
      <c r="AD942" s="1">
        <f t="shared" si="277"/>
        <v>0</v>
      </c>
      <c r="AE942" s="1"/>
      <c r="AF942" s="1">
        <f>SUM(Table110[[#This Row],[Total 
Paid]:[Shipping 
Charged]])</f>
        <v>0</v>
      </c>
      <c r="AG942" s="1"/>
      <c r="AH942" s="1"/>
      <c r="AI942" s="1">
        <f t="shared" si="278"/>
        <v>0</v>
      </c>
      <c r="AK942" s="1"/>
      <c r="AL942" s="1"/>
      <c r="AM942" s="1"/>
      <c r="AN942" s="1"/>
      <c r="AP942" s="30"/>
      <c r="AQ942" s="1"/>
      <c r="AR942" s="1">
        <f t="shared" si="267"/>
        <v>0</v>
      </c>
      <c r="AS942" s="1"/>
      <c r="AT942" s="1"/>
      <c r="AU942" s="2">
        <f t="shared" si="279"/>
        <v>0</v>
      </c>
      <c r="AW942" s="1"/>
      <c r="AX942" s="1"/>
      <c r="AY942" s="1"/>
      <c r="AZ942" s="2">
        <f t="shared" si="280"/>
        <v>0</v>
      </c>
      <c r="BA942" s="2">
        <f>SUM(AF942,AH942,-AZ942,-Table110[[#This Row],[Sale Fee]])</f>
        <v>0</v>
      </c>
      <c r="BC942" s="1"/>
      <c r="BD942" s="1"/>
      <c r="BE942" s="1"/>
    </row>
    <row r="943" spans="1:57" x14ac:dyDescent="0.25">
      <c r="A943" s="1"/>
      <c r="B943" s="1"/>
      <c r="E943" s="4"/>
      <c r="F943" s="4"/>
      <c r="Q943" s="1"/>
      <c r="R943" s="1"/>
      <c r="S943" s="1"/>
      <c r="U943" s="1"/>
      <c r="V943" s="1"/>
      <c r="W943" s="1">
        <f t="shared" si="276"/>
        <v>0</v>
      </c>
      <c r="X943" s="1"/>
      <c r="Y943" s="1"/>
      <c r="Z943" s="1">
        <f>Table110[[#This Row],[Quantity2]]*Table110[[#This Row],[U Cost]]</f>
        <v>0</v>
      </c>
      <c r="AB943" s="1"/>
      <c r="AC943" s="1"/>
      <c r="AD943" s="1">
        <f t="shared" si="277"/>
        <v>0</v>
      </c>
      <c r="AE943" s="1"/>
      <c r="AF943" s="1">
        <f>SUM(Table110[[#This Row],[Total 
Paid]:[Shipping 
Charged]])</f>
        <v>0</v>
      </c>
      <c r="AG943" s="1"/>
      <c r="AH943" s="1"/>
      <c r="AI943" s="1">
        <f t="shared" si="278"/>
        <v>0</v>
      </c>
      <c r="AK943" s="1"/>
      <c r="AL943" s="1"/>
      <c r="AM943" s="1"/>
      <c r="AN943" s="1"/>
      <c r="AP943" s="30"/>
      <c r="AQ943" s="1"/>
      <c r="AR943" s="1">
        <f t="shared" si="267"/>
        <v>0</v>
      </c>
      <c r="AS943" s="1"/>
      <c r="AT943" s="1"/>
      <c r="AU943" s="2">
        <f t="shared" si="279"/>
        <v>0</v>
      </c>
      <c r="AW943" s="1"/>
      <c r="AX943" s="1"/>
      <c r="AY943" s="1"/>
      <c r="AZ943" s="2">
        <f t="shared" si="280"/>
        <v>0</v>
      </c>
      <c r="BA943" s="2">
        <f>SUM(AF943,AH943,-AZ943,-Table110[[#This Row],[Sale Fee]])</f>
        <v>0</v>
      </c>
      <c r="BC943" s="1"/>
      <c r="BD943" s="1"/>
      <c r="BE943" s="1"/>
    </row>
    <row r="944" spans="1:57" x14ac:dyDescent="0.25">
      <c r="A944" s="1"/>
      <c r="B944" s="1"/>
      <c r="E944" s="4"/>
      <c r="F944" s="4"/>
      <c r="Q944" s="1"/>
      <c r="R944" s="1"/>
      <c r="S944" s="1"/>
      <c r="U944" s="1"/>
      <c r="V944" s="1"/>
      <c r="W944" s="1">
        <f t="shared" si="276"/>
        <v>0</v>
      </c>
      <c r="X944" s="1"/>
      <c r="Y944" s="1"/>
      <c r="Z944" s="1">
        <f>Table110[[#This Row],[Quantity2]]*Table110[[#This Row],[U Cost]]</f>
        <v>0</v>
      </c>
      <c r="AB944" s="1"/>
      <c r="AC944" s="1"/>
      <c r="AD944" s="1">
        <f t="shared" si="277"/>
        <v>0</v>
      </c>
      <c r="AE944" s="1"/>
      <c r="AF944" s="1">
        <f>SUM(Table110[[#This Row],[Total 
Paid]:[Shipping 
Charged]])</f>
        <v>0</v>
      </c>
      <c r="AG944" s="1"/>
      <c r="AH944" s="1"/>
      <c r="AI944" s="1">
        <f t="shared" si="278"/>
        <v>0</v>
      </c>
      <c r="AK944" s="1"/>
      <c r="AL944" s="1"/>
      <c r="AM944" s="1"/>
      <c r="AN944" s="1"/>
      <c r="AP944" s="30"/>
      <c r="AQ944" s="1"/>
      <c r="AR944" s="1">
        <f t="shared" si="267"/>
        <v>0</v>
      </c>
      <c r="AS944" s="1"/>
      <c r="AT944" s="1"/>
      <c r="AU944" s="2">
        <f t="shared" si="279"/>
        <v>0</v>
      </c>
      <c r="AW944" s="1"/>
      <c r="AX944" s="1"/>
      <c r="AY944" s="1"/>
      <c r="AZ944" s="2">
        <f t="shared" si="280"/>
        <v>0</v>
      </c>
      <c r="BA944" s="2">
        <f>SUM(AF944,AH944,-AZ944,-Table110[[#This Row],[Sale Fee]])</f>
        <v>0</v>
      </c>
      <c r="BC944" s="1"/>
      <c r="BD944" s="1"/>
      <c r="BE944" s="1"/>
    </row>
    <row r="945" spans="1:57" x14ac:dyDescent="0.25">
      <c r="A945" s="1"/>
      <c r="B945" s="1"/>
      <c r="E945" s="4"/>
      <c r="F945" s="4"/>
      <c r="Q945" s="1"/>
      <c r="R945" s="1"/>
      <c r="S945" s="1"/>
      <c r="U945" s="1"/>
      <c r="V945" s="1"/>
      <c r="W945" s="1">
        <f t="shared" si="276"/>
        <v>0</v>
      </c>
      <c r="X945" s="1"/>
      <c r="Y945" s="1"/>
      <c r="Z945" s="1">
        <f>Table110[[#This Row],[Quantity2]]*Table110[[#This Row],[U Cost]]</f>
        <v>0</v>
      </c>
      <c r="AB945" s="1"/>
      <c r="AC945" s="1"/>
      <c r="AD945" s="1">
        <f t="shared" si="277"/>
        <v>0</v>
      </c>
      <c r="AE945" s="1"/>
      <c r="AF945" s="1">
        <f>SUM(Table110[[#This Row],[Total 
Paid]:[Shipping 
Charged]])</f>
        <v>0</v>
      </c>
      <c r="AG945" s="1"/>
      <c r="AH945" s="1"/>
      <c r="AI945" s="1">
        <f t="shared" si="278"/>
        <v>0</v>
      </c>
      <c r="AK945" s="1"/>
      <c r="AL945" s="1"/>
      <c r="AM945" s="1"/>
      <c r="AN945" s="1"/>
      <c r="AP945" s="30"/>
      <c r="AQ945" s="1"/>
      <c r="AR945" s="1">
        <f t="shared" si="267"/>
        <v>0</v>
      </c>
      <c r="AS945" s="1"/>
      <c r="AT945" s="1"/>
      <c r="AU945" s="2">
        <f t="shared" si="279"/>
        <v>0</v>
      </c>
      <c r="AW945" s="1"/>
      <c r="AX945" s="1"/>
      <c r="AY945" s="1"/>
      <c r="AZ945" s="2">
        <f t="shared" si="280"/>
        <v>0</v>
      </c>
      <c r="BA945" s="2">
        <f>SUM(AF945,AH945,-AZ945,-Table110[[#This Row],[Sale Fee]])</f>
        <v>0</v>
      </c>
      <c r="BC945" s="1"/>
      <c r="BD945" s="1"/>
      <c r="BE945" s="1"/>
    </row>
    <row r="946" spans="1:57" x14ac:dyDescent="0.25">
      <c r="A946" s="1"/>
      <c r="B946" s="1"/>
      <c r="E946" s="4"/>
      <c r="F946" s="4"/>
      <c r="Q946" s="1"/>
      <c r="R946" s="1"/>
      <c r="S946" s="1"/>
      <c r="U946" s="1"/>
      <c r="V946" s="1"/>
      <c r="W946" s="1">
        <f t="shared" si="276"/>
        <v>0</v>
      </c>
      <c r="X946" s="1"/>
      <c r="Y946" s="1"/>
      <c r="Z946" s="1">
        <f>Table110[[#This Row],[Quantity2]]*Table110[[#This Row],[U Cost]]</f>
        <v>0</v>
      </c>
      <c r="AB946" s="1"/>
      <c r="AC946" s="1"/>
      <c r="AD946" s="1">
        <f t="shared" si="277"/>
        <v>0</v>
      </c>
      <c r="AE946" s="1"/>
      <c r="AF946" s="1">
        <f>SUM(Table110[[#This Row],[Total 
Paid]:[Shipping 
Charged]])</f>
        <v>0</v>
      </c>
      <c r="AG946" s="1"/>
      <c r="AH946" s="1"/>
      <c r="AI946" s="1">
        <f t="shared" si="278"/>
        <v>0</v>
      </c>
      <c r="AK946" s="1"/>
      <c r="AL946" s="1"/>
      <c r="AM946" s="1"/>
      <c r="AN946" s="1"/>
      <c r="AP946" s="30"/>
      <c r="AQ946" s="1"/>
      <c r="AR946" s="1">
        <f t="shared" si="267"/>
        <v>0</v>
      </c>
      <c r="AS946" s="1"/>
      <c r="AT946" s="1"/>
      <c r="AU946" s="2">
        <f t="shared" si="279"/>
        <v>0</v>
      </c>
      <c r="AW946" s="1"/>
      <c r="AX946" s="1"/>
      <c r="AY946" s="1"/>
      <c r="AZ946" s="2">
        <f t="shared" si="280"/>
        <v>0</v>
      </c>
      <c r="BA946" s="2">
        <f>SUM(AF946,AH946,-AZ946,-Table110[[#This Row],[Sale Fee]])</f>
        <v>0</v>
      </c>
      <c r="BC946" s="1"/>
      <c r="BD946" s="1"/>
      <c r="BE946" s="1"/>
    </row>
    <row r="947" spans="1:57" x14ac:dyDescent="0.25">
      <c r="A947" s="1"/>
      <c r="B947" s="1"/>
      <c r="E947" s="4"/>
      <c r="F947" s="4"/>
      <c r="Q947" s="1"/>
      <c r="R947" s="1"/>
      <c r="S947" s="1"/>
      <c r="U947" s="1"/>
      <c r="V947" s="1"/>
      <c r="W947" s="1">
        <f t="shared" si="276"/>
        <v>0</v>
      </c>
      <c r="X947" s="1"/>
      <c r="Y947" s="1"/>
      <c r="Z947" s="1">
        <f>Table110[[#This Row],[Quantity2]]*Table110[[#This Row],[U Cost]]</f>
        <v>0</v>
      </c>
      <c r="AB947" s="1"/>
      <c r="AC947" s="1"/>
      <c r="AD947" s="1">
        <f t="shared" si="277"/>
        <v>0</v>
      </c>
      <c r="AE947" s="1"/>
      <c r="AF947" s="1">
        <f>SUM(Table110[[#This Row],[Total 
Paid]:[Shipping 
Charged]])</f>
        <v>0</v>
      </c>
      <c r="AG947" s="1"/>
      <c r="AH947" s="1"/>
      <c r="AI947" s="1">
        <f t="shared" si="278"/>
        <v>0</v>
      </c>
      <c r="AK947" s="1"/>
      <c r="AL947" s="1"/>
      <c r="AM947" s="1"/>
      <c r="AN947" s="1"/>
      <c r="AP947" s="30"/>
      <c r="AQ947" s="1"/>
      <c r="AR947" s="1">
        <f t="shared" si="267"/>
        <v>0</v>
      </c>
      <c r="AS947" s="1"/>
      <c r="AT947" s="1"/>
      <c r="AU947" s="2">
        <f t="shared" si="279"/>
        <v>0</v>
      </c>
      <c r="AW947" s="1"/>
      <c r="AX947" s="1"/>
      <c r="AY947" s="1"/>
      <c r="AZ947" s="2">
        <f t="shared" si="280"/>
        <v>0</v>
      </c>
      <c r="BA947" s="2">
        <f>SUM(AF947,AH947,-AZ947,-Table110[[#This Row],[Sale Fee]])</f>
        <v>0</v>
      </c>
      <c r="BC947" s="1"/>
      <c r="BD947" s="1"/>
      <c r="BE947" s="1"/>
    </row>
    <row r="948" spans="1:57" x14ac:dyDescent="0.25">
      <c r="A948" s="1"/>
      <c r="B948" s="1"/>
      <c r="E948" s="4"/>
      <c r="F948" s="4"/>
      <c r="Q948" s="1"/>
      <c r="R948" s="1"/>
      <c r="S948" s="1"/>
      <c r="U948" s="1"/>
      <c r="V948" s="1"/>
      <c r="W948" s="1">
        <f t="shared" si="276"/>
        <v>0</v>
      </c>
      <c r="X948" s="1"/>
      <c r="Y948" s="1"/>
      <c r="Z948" s="1">
        <f>Table110[[#This Row],[Quantity2]]*Table110[[#This Row],[U Cost]]</f>
        <v>0</v>
      </c>
      <c r="AB948" s="1"/>
      <c r="AC948" s="1"/>
      <c r="AD948" s="1">
        <f t="shared" si="277"/>
        <v>0</v>
      </c>
      <c r="AE948" s="1"/>
      <c r="AF948" s="1">
        <f>SUM(Table110[[#This Row],[Total 
Paid]:[Shipping 
Charged]])</f>
        <v>0</v>
      </c>
      <c r="AG948" s="1"/>
      <c r="AH948" s="1"/>
      <c r="AI948" s="1">
        <f t="shared" si="278"/>
        <v>0</v>
      </c>
      <c r="AK948" s="1"/>
      <c r="AL948" s="1"/>
      <c r="AM948" s="1"/>
      <c r="AN948" s="1"/>
      <c r="AP948" s="30"/>
      <c r="AQ948" s="1"/>
      <c r="AR948" s="1">
        <f t="shared" si="267"/>
        <v>0</v>
      </c>
      <c r="AS948" s="1"/>
      <c r="AT948" s="1"/>
      <c r="AU948" s="2">
        <f t="shared" si="279"/>
        <v>0</v>
      </c>
      <c r="AW948" s="1"/>
      <c r="AX948" s="1"/>
      <c r="AY948" s="1"/>
      <c r="AZ948" s="2">
        <f t="shared" si="280"/>
        <v>0</v>
      </c>
      <c r="BA948" s="2">
        <f>SUM(AF948,AH948,-AZ948,-Table110[[#This Row],[Sale Fee]])</f>
        <v>0</v>
      </c>
      <c r="BC948" s="1"/>
      <c r="BD948" s="1"/>
      <c r="BE948" s="1"/>
    </row>
    <row r="949" spans="1:57" x14ac:dyDescent="0.25">
      <c r="A949" s="1"/>
      <c r="B949" s="1"/>
      <c r="E949" s="4"/>
      <c r="F949" s="4"/>
      <c r="Q949" s="1"/>
      <c r="R949" s="1"/>
      <c r="S949" s="1"/>
      <c r="U949" s="1"/>
      <c r="V949" s="1"/>
      <c r="W949" s="1">
        <f t="shared" si="276"/>
        <v>0</v>
      </c>
      <c r="X949" s="1"/>
      <c r="Y949" s="1"/>
      <c r="Z949" s="1">
        <f>Table110[[#This Row],[Quantity2]]*Table110[[#This Row],[U Cost]]</f>
        <v>0</v>
      </c>
      <c r="AB949" s="1"/>
      <c r="AC949" s="1"/>
      <c r="AD949" s="1">
        <f t="shared" si="277"/>
        <v>0</v>
      </c>
      <c r="AE949" s="1"/>
      <c r="AF949" s="1">
        <f>SUM(Table110[[#This Row],[Total 
Paid]:[Shipping 
Charged]])</f>
        <v>0</v>
      </c>
      <c r="AG949" s="1"/>
      <c r="AH949" s="1"/>
      <c r="AI949" s="1">
        <f t="shared" si="278"/>
        <v>0</v>
      </c>
      <c r="AK949" s="1"/>
      <c r="AL949" s="1"/>
      <c r="AM949" s="1"/>
      <c r="AN949" s="1"/>
      <c r="AP949" s="30"/>
      <c r="AQ949" s="1"/>
      <c r="AR949" s="1">
        <f t="shared" si="267"/>
        <v>0</v>
      </c>
      <c r="AS949" s="1"/>
      <c r="AT949" s="1"/>
      <c r="AU949" s="2">
        <f t="shared" si="279"/>
        <v>0</v>
      </c>
      <c r="AW949" s="1"/>
      <c r="AX949" s="1"/>
      <c r="AY949" s="1"/>
      <c r="AZ949" s="2">
        <f t="shared" si="280"/>
        <v>0</v>
      </c>
      <c r="BA949" s="2">
        <f>SUM(AF949,AH949,-AZ949,-Table110[[#This Row],[Sale Fee]])</f>
        <v>0</v>
      </c>
      <c r="BC949" s="1"/>
      <c r="BD949" s="1"/>
      <c r="BE949" s="1"/>
    </row>
    <row r="950" spans="1:57" x14ac:dyDescent="0.25">
      <c r="A950" s="1"/>
      <c r="B950" s="1"/>
      <c r="E950" s="4"/>
      <c r="F950" s="4"/>
      <c r="Q950" s="1"/>
      <c r="R950" s="1"/>
      <c r="S950" s="1"/>
      <c r="U950" s="1"/>
      <c r="V950" s="1"/>
      <c r="W950" s="1">
        <f t="shared" si="276"/>
        <v>0</v>
      </c>
      <c r="X950" s="1"/>
      <c r="Y950" s="1"/>
      <c r="Z950" s="1">
        <f>Table110[[#This Row],[Quantity2]]*Table110[[#This Row],[U Cost]]</f>
        <v>0</v>
      </c>
      <c r="AB950" s="1"/>
      <c r="AC950" s="1"/>
      <c r="AD950" s="1">
        <f t="shared" si="277"/>
        <v>0</v>
      </c>
      <c r="AE950" s="1"/>
      <c r="AF950" s="1">
        <f>SUM(Table110[[#This Row],[Total 
Paid]:[Shipping 
Charged]])</f>
        <v>0</v>
      </c>
      <c r="AG950" s="1"/>
      <c r="AH950" s="1"/>
      <c r="AI950" s="1">
        <f t="shared" si="278"/>
        <v>0</v>
      </c>
      <c r="AK950" s="1"/>
      <c r="AL950" s="1"/>
      <c r="AM950" s="1"/>
      <c r="AN950" s="1"/>
      <c r="AP950" s="30"/>
      <c r="AQ950" s="1"/>
      <c r="AR950" s="1">
        <f t="shared" si="267"/>
        <v>0</v>
      </c>
      <c r="AS950" s="1"/>
      <c r="AT950" s="1"/>
      <c r="AU950" s="2">
        <f t="shared" si="279"/>
        <v>0</v>
      </c>
      <c r="AW950" s="1"/>
      <c r="AX950" s="1"/>
      <c r="AY950" s="1"/>
      <c r="AZ950" s="2">
        <f t="shared" si="280"/>
        <v>0</v>
      </c>
      <c r="BA950" s="2">
        <f>SUM(AF950,AH950,-AZ950,-Table110[[#This Row],[Sale Fee]])</f>
        <v>0</v>
      </c>
      <c r="BC950" s="1"/>
      <c r="BD950" s="1"/>
      <c r="BE950" s="1"/>
    </row>
    <row r="951" spans="1:57" x14ac:dyDescent="0.25">
      <c r="A951" s="1"/>
      <c r="B951" s="1"/>
      <c r="E951" s="4"/>
      <c r="F951" s="4"/>
      <c r="Q951" s="1"/>
      <c r="R951" s="1"/>
      <c r="S951" s="1"/>
      <c r="U951" s="1"/>
      <c r="V951" s="1"/>
      <c r="W951" s="1">
        <f t="shared" ref="W951:W1026" si="281">U951*V951</f>
        <v>0</v>
      </c>
      <c r="X951" s="1"/>
      <c r="Y951" s="1"/>
      <c r="Z951" s="1">
        <f>Table110[[#This Row],[Quantity2]]*Table110[[#This Row],[U Cost]]</f>
        <v>0</v>
      </c>
      <c r="AB951" s="1"/>
      <c r="AC951" s="1"/>
      <c r="AD951" s="1">
        <f t="shared" ref="AD951:AD1026" si="282">AC951*AB951</f>
        <v>0</v>
      </c>
      <c r="AE951" s="1"/>
      <c r="AF951" s="1">
        <f>SUM(Table110[[#This Row],[Total 
Paid]:[Shipping 
Charged]])</f>
        <v>0</v>
      </c>
      <c r="AG951" s="1"/>
      <c r="AH951" s="1"/>
      <c r="AI951" s="1">
        <f t="shared" ref="AI951:AI1026" si="283">SUM(AF951,AG951,AH951)</f>
        <v>0</v>
      </c>
      <c r="AK951" s="1"/>
      <c r="AL951" s="1"/>
      <c r="AM951" s="1"/>
      <c r="AN951" s="1"/>
      <c r="AP951" s="30"/>
      <c r="AQ951" s="1"/>
      <c r="AR951" s="1">
        <f t="shared" si="267"/>
        <v>0</v>
      </c>
      <c r="AS951" s="1"/>
      <c r="AT951" s="1"/>
      <c r="AU951" s="2">
        <f t="shared" ref="AU951:AU1026" si="284">SUM(AR951:AT951)</f>
        <v>0</v>
      </c>
      <c r="AW951" s="1"/>
      <c r="AX951" s="1"/>
      <c r="AY951" s="1"/>
      <c r="AZ951" s="2">
        <f t="shared" si="280"/>
        <v>0</v>
      </c>
      <c r="BA951" s="2">
        <f>SUM(AF951,AH951,-AZ951,-Table110[[#This Row],[Sale Fee]])</f>
        <v>0</v>
      </c>
      <c r="BC951" s="1"/>
      <c r="BD951" s="1"/>
      <c r="BE951" s="1"/>
    </row>
    <row r="952" spans="1:57" x14ac:dyDescent="0.25">
      <c r="A952" s="1"/>
      <c r="B952" s="1"/>
      <c r="E952" s="4"/>
      <c r="F952" s="4"/>
      <c r="Q952" s="1"/>
      <c r="R952" s="1"/>
      <c r="S952" s="1"/>
      <c r="U952" s="1"/>
      <c r="V952" s="1"/>
      <c r="W952" s="1">
        <f t="shared" si="281"/>
        <v>0</v>
      </c>
      <c r="X952" s="1"/>
      <c r="Y952" s="1"/>
      <c r="Z952" s="1">
        <f>Table110[[#This Row],[Quantity2]]*Table110[[#This Row],[U Cost]]</f>
        <v>0</v>
      </c>
      <c r="AB952" s="1"/>
      <c r="AC952" s="1"/>
      <c r="AD952" s="1">
        <f t="shared" si="282"/>
        <v>0</v>
      </c>
      <c r="AE952" s="1"/>
      <c r="AF952" s="1">
        <f>SUM(Table110[[#This Row],[Total 
Paid]:[Shipping 
Charged]])</f>
        <v>0</v>
      </c>
      <c r="AG952" s="1"/>
      <c r="AH952" s="1"/>
      <c r="AI952" s="1">
        <f t="shared" si="283"/>
        <v>0</v>
      </c>
      <c r="AK952" s="1"/>
      <c r="AL952" s="1"/>
      <c r="AM952" s="1"/>
      <c r="AN952" s="1"/>
      <c r="AP952" s="30"/>
      <c r="AQ952" s="1"/>
      <c r="AR952" s="1">
        <f t="shared" si="267"/>
        <v>0</v>
      </c>
      <c r="AS952" s="1"/>
      <c r="AT952" s="1"/>
      <c r="AU952" s="2">
        <f t="shared" si="284"/>
        <v>0</v>
      </c>
      <c r="AW952" s="1"/>
      <c r="AX952" s="1"/>
      <c r="AY952" s="1"/>
      <c r="AZ952" s="2">
        <f t="shared" si="280"/>
        <v>0</v>
      </c>
      <c r="BA952" s="2">
        <f>SUM(AF952,AH952,-AZ952,-Table110[[#This Row],[Sale Fee]])</f>
        <v>0</v>
      </c>
      <c r="BC952" s="1"/>
      <c r="BD952" s="1"/>
      <c r="BE952" s="1"/>
    </row>
    <row r="953" spans="1:57" x14ac:dyDescent="0.25">
      <c r="A953" s="1"/>
      <c r="B953" s="1"/>
      <c r="E953" s="4"/>
      <c r="F953" s="4"/>
      <c r="Q953" s="1"/>
      <c r="R953" s="1"/>
      <c r="S953" s="1"/>
      <c r="U953" s="1"/>
      <c r="V953" s="1"/>
      <c r="W953" s="1">
        <f t="shared" si="281"/>
        <v>0</v>
      </c>
      <c r="X953" s="1"/>
      <c r="Y953" s="1"/>
      <c r="Z953" s="1">
        <f>Table110[[#This Row],[Quantity2]]*Table110[[#This Row],[U Cost]]</f>
        <v>0</v>
      </c>
      <c r="AB953" s="1"/>
      <c r="AC953" s="1"/>
      <c r="AD953" s="1">
        <f t="shared" si="282"/>
        <v>0</v>
      </c>
      <c r="AE953" s="1"/>
      <c r="AF953" s="1">
        <f>SUM(Table110[[#This Row],[Total 
Paid]:[Shipping 
Charged]])</f>
        <v>0</v>
      </c>
      <c r="AG953" s="1"/>
      <c r="AH953" s="1"/>
      <c r="AI953" s="1">
        <f t="shared" si="283"/>
        <v>0</v>
      </c>
      <c r="AK953" s="1"/>
      <c r="AL953" s="1"/>
      <c r="AM953" s="1"/>
      <c r="AN953" s="1"/>
      <c r="AP953" s="30"/>
      <c r="AQ953" s="1"/>
      <c r="AR953" s="1">
        <f t="shared" si="267"/>
        <v>0</v>
      </c>
      <c r="AS953" s="1"/>
      <c r="AT953" s="1"/>
      <c r="AU953" s="2">
        <f t="shared" si="284"/>
        <v>0</v>
      </c>
      <c r="AW953" s="1"/>
      <c r="AX953" s="1"/>
      <c r="AY953" s="1"/>
      <c r="AZ953" s="2">
        <f t="shared" si="280"/>
        <v>0</v>
      </c>
      <c r="BA953" s="2">
        <f>SUM(AF953,AH953,-AZ953,-Table110[[#This Row],[Sale Fee]])</f>
        <v>0</v>
      </c>
      <c r="BC953" s="1"/>
      <c r="BD953" s="1"/>
      <c r="BE953" s="1"/>
    </row>
    <row r="954" spans="1:57" x14ac:dyDescent="0.25">
      <c r="A954" s="1"/>
      <c r="B954" s="1"/>
      <c r="E954" s="4"/>
      <c r="F954" s="4"/>
      <c r="Q954" s="1"/>
      <c r="R954" s="1"/>
      <c r="S954" s="1"/>
      <c r="U954" s="1"/>
      <c r="V954" s="1"/>
      <c r="W954" s="1">
        <f t="shared" si="281"/>
        <v>0</v>
      </c>
      <c r="X954" s="1"/>
      <c r="Y954" s="1"/>
      <c r="Z954" s="1">
        <f>Table110[[#This Row],[Quantity2]]*Table110[[#This Row],[U Cost]]</f>
        <v>0</v>
      </c>
      <c r="AB954" s="1"/>
      <c r="AC954" s="1"/>
      <c r="AD954" s="1">
        <f t="shared" si="282"/>
        <v>0</v>
      </c>
      <c r="AE954" s="1"/>
      <c r="AF954" s="1">
        <f>SUM(Table110[[#This Row],[Total 
Paid]:[Shipping 
Charged]])</f>
        <v>0</v>
      </c>
      <c r="AG954" s="1"/>
      <c r="AH954" s="1"/>
      <c r="AI954" s="1">
        <f t="shared" si="283"/>
        <v>0</v>
      </c>
      <c r="AK954" s="1"/>
      <c r="AL954" s="1"/>
      <c r="AM954" s="1"/>
      <c r="AN954" s="1"/>
      <c r="AP954" s="30"/>
      <c r="AQ954" s="1"/>
      <c r="AR954" s="1">
        <f t="shared" si="267"/>
        <v>0</v>
      </c>
      <c r="AS954" s="1"/>
      <c r="AT954" s="1"/>
      <c r="AU954" s="2">
        <f t="shared" si="284"/>
        <v>0</v>
      </c>
      <c r="AW954" s="1"/>
      <c r="AX954" s="1"/>
      <c r="AY954" s="1"/>
      <c r="AZ954" s="2">
        <f t="shared" si="280"/>
        <v>0</v>
      </c>
      <c r="BA954" s="2">
        <f>SUM(AF954,AH954,-AZ954,-Table110[[#This Row],[Sale Fee]])</f>
        <v>0</v>
      </c>
      <c r="BC954" s="1"/>
      <c r="BD954" s="1"/>
      <c r="BE954" s="1"/>
    </row>
    <row r="955" spans="1:57" x14ac:dyDescent="0.25">
      <c r="A955" s="1"/>
      <c r="B955" s="1"/>
      <c r="E955" s="4"/>
      <c r="F955" s="4"/>
      <c r="Q955" s="1"/>
      <c r="R955" s="1"/>
      <c r="S955" s="1"/>
      <c r="U955" s="1"/>
      <c r="V955" s="1"/>
      <c r="W955" s="1">
        <f t="shared" si="281"/>
        <v>0</v>
      </c>
      <c r="X955" s="1"/>
      <c r="Y955" s="1"/>
      <c r="Z955" s="1">
        <f>Table110[[#This Row],[Quantity2]]*Table110[[#This Row],[U Cost]]</f>
        <v>0</v>
      </c>
      <c r="AB955" s="1"/>
      <c r="AC955" s="1"/>
      <c r="AD955" s="1">
        <f t="shared" si="282"/>
        <v>0</v>
      </c>
      <c r="AE955" s="1"/>
      <c r="AF955" s="1">
        <f>SUM(Table110[[#This Row],[Total 
Paid]:[Shipping 
Charged]])</f>
        <v>0</v>
      </c>
      <c r="AG955" s="1"/>
      <c r="AH955" s="1"/>
      <c r="AI955" s="1">
        <f t="shared" si="283"/>
        <v>0</v>
      </c>
      <c r="AK955" s="1"/>
      <c r="AL955" s="1"/>
      <c r="AM955" s="1"/>
      <c r="AN955" s="1"/>
      <c r="AP955" s="30"/>
      <c r="AQ955" s="1"/>
      <c r="AR955" s="1">
        <f t="shared" si="267"/>
        <v>0</v>
      </c>
      <c r="AS955" s="1"/>
      <c r="AT955" s="1"/>
      <c r="AU955" s="2">
        <f t="shared" si="284"/>
        <v>0</v>
      </c>
      <c r="AW955" s="1"/>
      <c r="AX955" s="1"/>
      <c r="AY955" s="1"/>
      <c r="AZ955" s="2">
        <f t="shared" si="280"/>
        <v>0</v>
      </c>
      <c r="BA955" s="2">
        <f>SUM(AF955,AH955,-AZ955,-Table110[[#This Row],[Sale Fee]])</f>
        <v>0</v>
      </c>
      <c r="BC955" s="1"/>
      <c r="BD955" s="1"/>
      <c r="BE955" s="1"/>
    </row>
    <row r="956" spans="1:57" x14ac:dyDescent="0.25">
      <c r="A956" s="1"/>
      <c r="B956" s="1"/>
      <c r="E956" s="4"/>
      <c r="F956" s="4"/>
      <c r="Q956" s="1"/>
      <c r="R956" s="1"/>
      <c r="S956" s="1"/>
      <c r="U956" s="1"/>
      <c r="V956" s="1"/>
      <c r="W956" s="1">
        <f t="shared" si="281"/>
        <v>0</v>
      </c>
      <c r="X956" s="1"/>
      <c r="Y956" s="1"/>
      <c r="Z956" s="1">
        <f>Table110[[#This Row],[Quantity2]]*Table110[[#This Row],[U Cost]]</f>
        <v>0</v>
      </c>
      <c r="AB956" s="1"/>
      <c r="AC956" s="1"/>
      <c r="AD956" s="1">
        <f t="shared" si="282"/>
        <v>0</v>
      </c>
      <c r="AE956" s="1"/>
      <c r="AF956" s="1">
        <f>SUM(Table110[[#This Row],[Total 
Paid]:[Shipping 
Charged]])</f>
        <v>0</v>
      </c>
      <c r="AG956" s="1"/>
      <c r="AH956" s="1"/>
      <c r="AI956" s="1">
        <f t="shared" si="283"/>
        <v>0</v>
      </c>
      <c r="AK956" s="1"/>
      <c r="AL956" s="1"/>
      <c r="AM956" s="1"/>
      <c r="AN956" s="1"/>
      <c r="AP956" s="30"/>
      <c r="AQ956" s="1"/>
      <c r="AR956" s="1">
        <f t="shared" si="267"/>
        <v>0</v>
      </c>
      <c r="AS956" s="1"/>
      <c r="AT956" s="1"/>
      <c r="AU956" s="2">
        <f t="shared" si="284"/>
        <v>0</v>
      </c>
      <c r="AW956" s="1"/>
      <c r="AX956" s="1"/>
      <c r="AY956" s="1"/>
      <c r="AZ956" s="2">
        <f t="shared" si="280"/>
        <v>0</v>
      </c>
      <c r="BA956" s="2">
        <f>SUM(AF956,AH956,-AZ956,-Table110[[#This Row],[Sale Fee]])</f>
        <v>0</v>
      </c>
      <c r="BC956" s="1"/>
      <c r="BD956" s="1"/>
      <c r="BE956" s="1"/>
    </row>
    <row r="957" spans="1:57" x14ac:dyDescent="0.25">
      <c r="A957" s="1"/>
      <c r="B957" s="1"/>
      <c r="E957" s="4"/>
      <c r="F957" s="4"/>
      <c r="Q957" s="1"/>
      <c r="R957" s="1"/>
      <c r="S957" s="1"/>
      <c r="U957" s="1"/>
      <c r="V957" s="1"/>
      <c r="W957" s="1">
        <f t="shared" si="281"/>
        <v>0</v>
      </c>
      <c r="X957" s="1"/>
      <c r="Y957" s="1"/>
      <c r="Z957" s="1">
        <f>Table110[[#This Row],[Quantity2]]*Table110[[#This Row],[U Cost]]</f>
        <v>0</v>
      </c>
      <c r="AB957" s="1"/>
      <c r="AC957" s="1"/>
      <c r="AD957" s="1">
        <f t="shared" si="282"/>
        <v>0</v>
      </c>
      <c r="AE957" s="1"/>
      <c r="AF957" s="1">
        <f>SUM(Table110[[#This Row],[Total 
Paid]:[Shipping 
Charged]])</f>
        <v>0</v>
      </c>
      <c r="AG957" s="1"/>
      <c r="AH957" s="1"/>
      <c r="AI957" s="1">
        <f t="shared" si="283"/>
        <v>0</v>
      </c>
      <c r="AK957" s="1"/>
      <c r="AL957" s="1"/>
      <c r="AM957" s="1"/>
      <c r="AN957" s="1"/>
      <c r="AP957" s="30"/>
      <c r="AQ957" s="1"/>
      <c r="AR957" s="1">
        <f t="shared" si="267"/>
        <v>0</v>
      </c>
      <c r="AS957" s="1"/>
      <c r="AT957" s="1"/>
      <c r="AU957" s="2">
        <f t="shared" si="284"/>
        <v>0</v>
      </c>
      <c r="AW957" s="1"/>
      <c r="AX957" s="1"/>
      <c r="AY957" s="1"/>
      <c r="AZ957" s="2">
        <f t="shared" si="280"/>
        <v>0</v>
      </c>
      <c r="BA957" s="2">
        <f>SUM(AF957,AH957,-AZ957,-Table110[[#This Row],[Sale Fee]])</f>
        <v>0</v>
      </c>
      <c r="BC957" s="1"/>
      <c r="BD957" s="1"/>
      <c r="BE957" s="1"/>
    </row>
    <row r="958" spans="1:57" x14ac:dyDescent="0.25">
      <c r="A958" s="1"/>
      <c r="B958" s="1"/>
      <c r="E958" s="4"/>
      <c r="F958" s="4"/>
      <c r="N958" s="49"/>
      <c r="Q958" s="1"/>
      <c r="R958" s="1"/>
      <c r="S958" s="1"/>
      <c r="U958" s="1"/>
      <c r="V958" s="1"/>
      <c r="W958" s="1">
        <f t="shared" si="281"/>
        <v>0</v>
      </c>
      <c r="X958" s="1"/>
      <c r="Y958" s="1"/>
      <c r="Z958" s="1">
        <f>Table110[[#This Row],[Quantity2]]*Table110[[#This Row],[U Cost]]</f>
        <v>0</v>
      </c>
      <c r="AB958" s="1"/>
      <c r="AC958" s="1"/>
      <c r="AD958" s="1">
        <f t="shared" si="282"/>
        <v>0</v>
      </c>
      <c r="AE958" s="1"/>
      <c r="AF958" s="1">
        <f>SUM(Table110[[#This Row],[Total 
Paid]:[Shipping 
Charged]])</f>
        <v>0</v>
      </c>
      <c r="AG958" s="1"/>
      <c r="AH958" s="1"/>
      <c r="AI958" s="1">
        <f t="shared" si="283"/>
        <v>0</v>
      </c>
      <c r="AK958" s="1"/>
      <c r="AL958" s="1"/>
      <c r="AM958" s="1"/>
      <c r="AN958" s="1"/>
      <c r="AP958" s="30"/>
      <c r="AQ958" s="1"/>
      <c r="AR958" s="1">
        <f t="shared" si="267"/>
        <v>0</v>
      </c>
      <c r="AS958" s="1"/>
      <c r="AT958" s="1"/>
      <c r="AU958" s="2">
        <f t="shared" si="284"/>
        <v>0</v>
      </c>
      <c r="AW958" s="1"/>
      <c r="AX958" s="1"/>
      <c r="AY958" s="1"/>
      <c r="AZ958" s="2">
        <f t="shared" si="280"/>
        <v>0</v>
      </c>
      <c r="BA958" s="2">
        <f>SUM(AF958,AH958,-AZ958,-Table110[[#This Row],[Sale Fee]])</f>
        <v>0</v>
      </c>
      <c r="BC958" s="1"/>
      <c r="BD958" s="1"/>
      <c r="BE958" s="1"/>
    </row>
    <row r="959" spans="1:57" x14ac:dyDescent="0.25">
      <c r="A959" s="1"/>
      <c r="B959" s="1"/>
      <c r="E959" s="4"/>
      <c r="F959" s="4"/>
      <c r="N959" s="49"/>
      <c r="Q959" s="1"/>
      <c r="R959" s="1"/>
      <c r="S959" s="1"/>
      <c r="U959" s="1"/>
      <c r="V959" s="1"/>
      <c r="W959" s="1">
        <f t="shared" si="281"/>
        <v>0</v>
      </c>
      <c r="X959" s="1"/>
      <c r="Y959" s="1"/>
      <c r="Z959" s="1">
        <f>Table110[[#This Row],[Quantity2]]*Table110[[#This Row],[U Cost]]</f>
        <v>0</v>
      </c>
      <c r="AB959" s="1"/>
      <c r="AC959" s="1"/>
      <c r="AD959" s="1">
        <f t="shared" si="282"/>
        <v>0</v>
      </c>
      <c r="AE959" s="1"/>
      <c r="AF959" s="1">
        <f>SUM(Table110[[#This Row],[Total 
Paid]:[Shipping 
Charged]])</f>
        <v>0</v>
      </c>
      <c r="AG959" s="1"/>
      <c r="AH959" s="1"/>
      <c r="AI959" s="1">
        <f t="shared" si="283"/>
        <v>0</v>
      </c>
      <c r="AK959" s="1"/>
      <c r="AL959" s="1"/>
      <c r="AM959" s="1"/>
      <c r="AN959" s="1"/>
      <c r="AP959" s="30"/>
      <c r="AQ959" s="1"/>
      <c r="AR959" s="1">
        <f t="shared" si="267"/>
        <v>0</v>
      </c>
      <c r="AS959" s="1"/>
      <c r="AT959" s="1"/>
      <c r="AU959" s="2">
        <f t="shared" si="284"/>
        <v>0</v>
      </c>
      <c r="AW959" s="1"/>
      <c r="AX959" s="1"/>
      <c r="AY959" s="1"/>
      <c r="AZ959" s="2">
        <f t="shared" si="280"/>
        <v>0</v>
      </c>
      <c r="BA959" s="2">
        <f>SUM(AF959,AH959,-AZ959,-Table110[[#This Row],[Sale Fee]])</f>
        <v>0</v>
      </c>
      <c r="BC959" s="1"/>
      <c r="BD959" s="1"/>
      <c r="BE959" s="1"/>
    </row>
    <row r="960" spans="1:57" x14ac:dyDescent="0.25">
      <c r="A960" s="1"/>
      <c r="B960" s="1"/>
      <c r="E960" s="4"/>
      <c r="F960" s="4"/>
      <c r="N960" s="49"/>
      <c r="Q960" s="1"/>
      <c r="R960" s="1"/>
      <c r="S960" s="1"/>
      <c r="U960" s="1"/>
      <c r="V960" s="1"/>
      <c r="W960" s="1">
        <f t="shared" si="281"/>
        <v>0</v>
      </c>
      <c r="X960" s="1"/>
      <c r="Y960" s="1"/>
      <c r="Z960" s="1">
        <f>Table110[[#This Row],[Quantity2]]*Table110[[#This Row],[U Cost]]</f>
        <v>0</v>
      </c>
      <c r="AB960" s="1"/>
      <c r="AC960" s="1"/>
      <c r="AD960" s="1">
        <f t="shared" si="282"/>
        <v>0</v>
      </c>
      <c r="AE960" s="1"/>
      <c r="AF960" s="1">
        <f>SUM(Table110[[#This Row],[Total 
Paid]:[Shipping 
Charged]])</f>
        <v>0</v>
      </c>
      <c r="AG960" s="1"/>
      <c r="AH960" s="1"/>
      <c r="AI960" s="1">
        <f t="shared" si="283"/>
        <v>0</v>
      </c>
      <c r="AK960" s="1"/>
      <c r="AL960" s="1"/>
      <c r="AM960" s="1"/>
      <c r="AN960" s="1"/>
      <c r="AP960" s="30"/>
      <c r="AQ960" s="1"/>
      <c r="AR960" s="1">
        <f t="shared" si="267"/>
        <v>0</v>
      </c>
      <c r="AS960" s="1"/>
      <c r="AT960" s="1"/>
      <c r="AU960" s="2">
        <f t="shared" si="284"/>
        <v>0</v>
      </c>
      <c r="AW960" s="1"/>
      <c r="AX960" s="1"/>
      <c r="AY960" s="1"/>
      <c r="AZ960" s="2">
        <f t="shared" si="280"/>
        <v>0</v>
      </c>
      <c r="BA960" s="2">
        <f>SUM(AF960,AH960,-AZ960,-Table110[[#This Row],[Sale Fee]])</f>
        <v>0</v>
      </c>
      <c r="BC960" s="1"/>
      <c r="BD960" s="1"/>
      <c r="BE960" s="1"/>
    </row>
    <row r="961" spans="1:57" x14ac:dyDescent="0.25">
      <c r="A961" s="1"/>
      <c r="B961" s="1"/>
      <c r="E961" s="4"/>
      <c r="F961" s="4"/>
      <c r="Q961" s="1"/>
      <c r="R961" s="1"/>
      <c r="S961" s="1"/>
      <c r="U961" s="1"/>
      <c r="V961" s="1"/>
      <c r="W961" s="1">
        <f t="shared" si="281"/>
        <v>0</v>
      </c>
      <c r="X961" s="1"/>
      <c r="Y961" s="1"/>
      <c r="Z961" s="1">
        <f>Table110[[#This Row],[Quantity2]]*Table110[[#This Row],[U Cost]]</f>
        <v>0</v>
      </c>
      <c r="AB961" s="1"/>
      <c r="AC961" s="1"/>
      <c r="AD961" s="1">
        <f t="shared" si="282"/>
        <v>0</v>
      </c>
      <c r="AE961" s="1"/>
      <c r="AF961" s="1">
        <f>SUM(Table110[[#This Row],[Total 
Paid]:[Shipping 
Charged]])</f>
        <v>0</v>
      </c>
      <c r="AG961" s="1"/>
      <c r="AH961" s="1"/>
      <c r="AI961" s="1">
        <f t="shared" si="283"/>
        <v>0</v>
      </c>
      <c r="AK961" s="1"/>
      <c r="AL961" s="1"/>
      <c r="AM961" s="1"/>
      <c r="AN961" s="1"/>
      <c r="AP961" s="30"/>
      <c r="AQ961" s="1"/>
      <c r="AR961" s="1">
        <f t="shared" si="267"/>
        <v>0</v>
      </c>
      <c r="AS961" s="1"/>
      <c r="AT961" s="1"/>
      <c r="AU961" s="2">
        <f t="shared" si="284"/>
        <v>0</v>
      </c>
      <c r="AW961" s="1"/>
      <c r="AX961" s="1"/>
      <c r="AY961" s="1"/>
      <c r="AZ961" s="2">
        <f t="shared" si="280"/>
        <v>0</v>
      </c>
      <c r="BA961" s="2">
        <f>SUM(AF961,AH961,-AZ961,-Table110[[#This Row],[Sale Fee]])</f>
        <v>0</v>
      </c>
      <c r="BC961" s="1"/>
      <c r="BD961" s="1"/>
      <c r="BE961" s="1"/>
    </row>
    <row r="962" spans="1:57" x14ac:dyDescent="0.25">
      <c r="A962" s="1"/>
      <c r="B962" s="1"/>
      <c r="E962" s="4"/>
      <c r="F962" s="4"/>
      <c r="Q962" s="1"/>
      <c r="R962" s="1"/>
      <c r="S962" s="1"/>
      <c r="U962" s="1"/>
      <c r="V962" s="1"/>
      <c r="W962" s="1">
        <f t="shared" si="281"/>
        <v>0</v>
      </c>
      <c r="X962" s="1"/>
      <c r="Y962" s="1"/>
      <c r="Z962" s="1">
        <f>Table110[[#This Row],[Quantity2]]*Table110[[#This Row],[U Cost]]</f>
        <v>0</v>
      </c>
      <c r="AB962" s="1"/>
      <c r="AC962" s="1"/>
      <c r="AD962" s="1">
        <f t="shared" si="282"/>
        <v>0</v>
      </c>
      <c r="AE962" s="1"/>
      <c r="AF962" s="1">
        <f>SUM(Table110[[#This Row],[Total 
Paid]:[Shipping 
Charged]])</f>
        <v>0</v>
      </c>
      <c r="AG962" s="1"/>
      <c r="AH962" s="1"/>
      <c r="AI962" s="1">
        <f t="shared" si="283"/>
        <v>0</v>
      </c>
      <c r="AK962" s="1"/>
      <c r="AL962" s="1"/>
      <c r="AM962" s="1"/>
      <c r="AN962" s="1"/>
      <c r="AP962" s="30"/>
      <c r="AQ962" s="1"/>
      <c r="AR962" s="1">
        <f t="shared" si="267"/>
        <v>0</v>
      </c>
      <c r="AS962" s="1"/>
      <c r="AT962" s="1"/>
      <c r="AU962" s="2">
        <f t="shared" si="284"/>
        <v>0</v>
      </c>
      <c r="AW962" s="1"/>
      <c r="AX962" s="1"/>
      <c r="AY962" s="1"/>
      <c r="AZ962" s="2">
        <f t="shared" si="280"/>
        <v>0</v>
      </c>
      <c r="BA962" s="2">
        <f>SUM(AF962,AH962,-AZ962,-Table110[[#This Row],[Sale Fee]])</f>
        <v>0</v>
      </c>
      <c r="BC962" s="1"/>
      <c r="BD962" s="1"/>
      <c r="BE962" s="1"/>
    </row>
    <row r="963" spans="1:57" x14ac:dyDescent="0.25">
      <c r="A963" s="1"/>
      <c r="B963" s="1"/>
      <c r="E963" s="4"/>
      <c r="F963" s="4"/>
      <c r="Q963" s="1"/>
      <c r="R963" s="1"/>
      <c r="S963" s="1"/>
      <c r="U963" s="1"/>
      <c r="V963" s="1"/>
      <c r="W963" s="1">
        <f t="shared" si="281"/>
        <v>0</v>
      </c>
      <c r="X963" s="1"/>
      <c r="Y963" s="1"/>
      <c r="Z963" s="1">
        <f>Table110[[#This Row],[Quantity2]]*Table110[[#This Row],[U Cost]]</f>
        <v>0</v>
      </c>
      <c r="AB963" s="1"/>
      <c r="AC963" s="1"/>
      <c r="AD963" s="1">
        <f t="shared" si="282"/>
        <v>0</v>
      </c>
      <c r="AE963" s="1"/>
      <c r="AF963" s="1">
        <f>SUM(Table110[[#This Row],[Total 
Paid]:[Shipping 
Charged]])</f>
        <v>0</v>
      </c>
      <c r="AG963" s="1"/>
      <c r="AH963" s="1"/>
      <c r="AI963" s="1">
        <f t="shared" si="283"/>
        <v>0</v>
      </c>
      <c r="AK963" s="1"/>
      <c r="AL963" s="1"/>
      <c r="AM963" s="1"/>
      <c r="AN963" s="1"/>
      <c r="AP963" s="30"/>
      <c r="AQ963" s="1"/>
      <c r="AR963" s="1">
        <f t="shared" si="267"/>
        <v>0</v>
      </c>
      <c r="AS963" s="1"/>
      <c r="AT963" s="1"/>
      <c r="AU963" s="2">
        <f t="shared" si="284"/>
        <v>0</v>
      </c>
      <c r="AW963" s="1"/>
      <c r="AX963" s="1"/>
      <c r="AY963" s="1"/>
      <c r="AZ963" s="2">
        <f t="shared" si="280"/>
        <v>0</v>
      </c>
      <c r="BA963" s="2">
        <f>SUM(AF963,AH963,-AZ963,-Table110[[#This Row],[Sale Fee]])</f>
        <v>0</v>
      </c>
      <c r="BC963" s="1"/>
      <c r="BD963" s="1"/>
      <c r="BE963" s="1"/>
    </row>
    <row r="964" spans="1:57" x14ac:dyDescent="0.25">
      <c r="A964" s="1"/>
      <c r="B964" s="1"/>
      <c r="E964" s="4"/>
      <c r="F964" s="4"/>
      <c r="Q964" s="1"/>
      <c r="R964" s="1"/>
      <c r="S964" s="1"/>
      <c r="U964" s="1"/>
      <c r="V964" s="1"/>
      <c r="W964" s="1">
        <f t="shared" si="281"/>
        <v>0</v>
      </c>
      <c r="X964" s="1"/>
      <c r="Y964" s="1"/>
      <c r="Z964" s="1">
        <f>Table110[[#This Row],[Quantity2]]*Table110[[#This Row],[U Cost]]</f>
        <v>0</v>
      </c>
      <c r="AB964" s="1"/>
      <c r="AC964" s="1"/>
      <c r="AD964" s="1">
        <f t="shared" si="282"/>
        <v>0</v>
      </c>
      <c r="AE964" s="1"/>
      <c r="AF964" s="1">
        <f>SUM(Table110[[#This Row],[Total 
Paid]:[Shipping 
Charged]])</f>
        <v>0</v>
      </c>
      <c r="AG964" s="1"/>
      <c r="AH964" s="1"/>
      <c r="AI964" s="1">
        <f t="shared" si="283"/>
        <v>0</v>
      </c>
      <c r="AK964" s="1"/>
      <c r="AL964" s="1"/>
      <c r="AM964" s="1"/>
      <c r="AN964" s="1"/>
      <c r="AP964" s="30"/>
      <c r="AQ964" s="1"/>
      <c r="AR964" s="1">
        <f t="shared" si="267"/>
        <v>0</v>
      </c>
      <c r="AS964" s="1"/>
      <c r="AT964" s="1"/>
      <c r="AU964" s="2">
        <f t="shared" si="284"/>
        <v>0</v>
      </c>
      <c r="AW964" s="1"/>
      <c r="AX964" s="1"/>
      <c r="AY964" s="1"/>
      <c r="AZ964" s="2">
        <f t="shared" si="280"/>
        <v>0</v>
      </c>
      <c r="BA964" s="2">
        <f>SUM(AF964,AH964,-AZ964,-Table110[[#This Row],[Sale Fee]])</f>
        <v>0</v>
      </c>
      <c r="BC964" s="1"/>
      <c r="BD964" s="1"/>
      <c r="BE964" s="1"/>
    </row>
    <row r="965" spans="1:57" x14ac:dyDescent="0.25">
      <c r="A965" s="1"/>
      <c r="B965" s="1"/>
      <c r="E965" s="4"/>
      <c r="F965" s="4"/>
      <c r="Q965" s="1"/>
      <c r="R965" s="1"/>
      <c r="S965" s="1"/>
      <c r="U965" s="1"/>
      <c r="V965" s="1"/>
      <c r="W965" s="1">
        <f t="shared" si="281"/>
        <v>0</v>
      </c>
      <c r="X965" s="1"/>
      <c r="Y965" s="1"/>
      <c r="Z965" s="1">
        <f>Table110[[#This Row],[Quantity2]]*Table110[[#This Row],[U Cost]]</f>
        <v>0</v>
      </c>
      <c r="AB965" s="1"/>
      <c r="AC965" s="1"/>
      <c r="AD965" s="1">
        <f t="shared" si="282"/>
        <v>0</v>
      </c>
      <c r="AE965" s="1"/>
      <c r="AF965" s="1">
        <f>SUM(Table110[[#This Row],[Total 
Paid]:[Shipping 
Charged]])</f>
        <v>0</v>
      </c>
      <c r="AG965" s="1"/>
      <c r="AH965" s="1"/>
      <c r="AI965" s="1">
        <f t="shared" si="283"/>
        <v>0</v>
      </c>
      <c r="AK965" s="1"/>
      <c r="AL965" s="1"/>
      <c r="AM965" s="1"/>
      <c r="AN965" s="1"/>
      <c r="AP965" s="30"/>
      <c r="AQ965" s="1"/>
      <c r="AR965" s="1">
        <f t="shared" si="267"/>
        <v>0</v>
      </c>
      <c r="AS965" s="1"/>
      <c r="AT965" s="1"/>
      <c r="AU965" s="2">
        <f t="shared" si="284"/>
        <v>0</v>
      </c>
      <c r="AW965" s="1"/>
      <c r="AX965" s="1"/>
      <c r="AY965" s="1"/>
      <c r="AZ965" s="2">
        <f t="shared" si="280"/>
        <v>0</v>
      </c>
      <c r="BA965" s="2">
        <f>SUM(AF965,AH965,-AZ965,-Table110[[#This Row],[Sale Fee]])</f>
        <v>0</v>
      </c>
      <c r="BC965" s="1"/>
      <c r="BD965" s="1"/>
      <c r="BE965" s="1"/>
    </row>
    <row r="966" spans="1:57" x14ac:dyDescent="0.25">
      <c r="A966" s="1"/>
      <c r="B966" s="1"/>
      <c r="E966" s="4"/>
      <c r="F966" s="4"/>
      <c r="Q966" s="1"/>
      <c r="R966" s="1"/>
      <c r="S966" s="1"/>
      <c r="U966" s="1"/>
      <c r="V966" s="1"/>
      <c r="W966" s="1">
        <f t="shared" si="281"/>
        <v>0</v>
      </c>
      <c r="X966" s="1"/>
      <c r="Y966" s="1"/>
      <c r="Z966" s="1">
        <f>Table110[[#This Row],[Quantity2]]*Table110[[#This Row],[U Cost]]</f>
        <v>0</v>
      </c>
      <c r="AB966" s="1"/>
      <c r="AC966" s="1"/>
      <c r="AD966" s="1">
        <f t="shared" si="282"/>
        <v>0</v>
      </c>
      <c r="AE966" s="1"/>
      <c r="AF966" s="1">
        <f>SUM(Table110[[#This Row],[Total 
Paid]:[Shipping 
Charged]])</f>
        <v>0</v>
      </c>
      <c r="AG966" s="1"/>
      <c r="AH966" s="1"/>
      <c r="AI966" s="1">
        <f t="shared" si="283"/>
        <v>0</v>
      </c>
      <c r="AK966" s="1"/>
      <c r="AL966" s="1"/>
      <c r="AM966" s="1"/>
      <c r="AN966" s="1"/>
      <c r="AP966" s="30"/>
      <c r="AQ966" s="1"/>
      <c r="AR966" s="1">
        <f t="shared" si="267"/>
        <v>0</v>
      </c>
      <c r="AS966" s="1"/>
      <c r="AT966" s="1"/>
      <c r="AU966" s="2">
        <f t="shared" si="284"/>
        <v>0</v>
      </c>
      <c r="AW966" s="1"/>
      <c r="AX966" s="1"/>
      <c r="AY966" s="1"/>
      <c r="AZ966" s="2">
        <f t="shared" si="280"/>
        <v>0</v>
      </c>
      <c r="BA966" s="2">
        <f>SUM(AF966,AH966,-AZ966,-Table110[[#This Row],[Sale Fee]])</f>
        <v>0</v>
      </c>
      <c r="BC966" s="1"/>
      <c r="BD966" s="1"/>
      <c r="BE966" s="1"/>
    </row>
    <row r="967" spans="1:57" x14ac:dyDescent="0.25">
      <c r="A967" s="1"/>
      <c r="B967" s="1"/>
      <c r="E967" s="4"/>
      <c r="F967" s="4"/>
      <c r="Q967" s="1"/>
      <c r="R967" s="1"/>
      <c r="S967" s="1"/>
      <c r="U967" s="1"/>
      <c r="V967" s="1"/>
      <c r="W967" s="1">
        <f t="shared" si="281"/>
        <v>0</v>
      </c>
      <c r="X967" s="1"/>
      <c r="Y967" s="1"/>
      <c r="Z967" s="1">
        <f>Table110[[#This Row],[Quantity2]]*Table110[[#This Row],[U Cost]]</f>
        <v>0</v>
      </c>
      <c r="AB967" s="1"/>
      <c r="AC967" s="1"/>
      <c r="AD967" s="1">
        <f t="shared" si="282"/>
        <v>0</v>
      </c>
      <c r="AE967" s="1"/>
      <c r="AF967" s="1">
        <f>SUM(Table110[[#This Row],[Total 
Paid]:[Shipping 
Charged]])</f>
        <v>0</v>
      </c>
      <c r="AG967" s="1"/>
      <c r="AH967" s="1"/>
      <c r="AI967" s="1">
        <f t="shared" si="283"/>
        <v>0</v>
      </c>
      <c r="AK967" s="1"/>
      <c r="AL967" s="1"/>
      <c r="AM967" s="1"/>
      <c r="AN967" s="1"/>
      <c r="AP967" s="30"/>
      <c r="AQ967" s="1"/>
      <c r="AR967" s="1">
        <f t="shared" si="267"/>
        <v>0</v>
      </c>
      <c r="AS967" s="1"/>
      <c r="AT967" s="1"/>
      <c r="AU967" s="2">
        <f t="shared" si="284"/>
        <v>0</v>
      </c>
      <c r="AW967" s="1"/>
      <c r="AX967" s="1"/>
      <c r="AY967" s="1"/>
      <c r="AZ967" s="2">
        <f t="shared" si="280"/>
        <v>0</v>
      </c>
      <c r="BA967" s="2">
        <f>SUM(AF967,AH967,-AZ967,-Table110[[#This Row],[Sale Fee]])</f>
        <v>0</v>
      </c>
      <c r="BC967" s="1"/>
      <c r="BD967" s="1"/>
      <c r="BE967" s="1"/>
    </row>
    <row r="968" spans="1:57" x14ac:dyDescent="0.25">
      <c r="A968" s="1"/>
      <c r="B968" s="1"/>
      <c r="E968" s="4"/>
      <c r="F968" s="4"/>
      <c r="Q968" s="1"/>
      <c r="R968" s="1"/>
      <c r="S968" s="1"/>
      <c r="U968" s="1"/>
      <c r="V968" s="1"/>
      <c r="W968" s="1">
        <f t="shared" si="281"/>
        <v>0</v>
      </c>
      <c r="X968" s="1"/>
      <c r="Y968" s="1"/>
      <c r="Z968" s="1">
        <f>Table110[[#This Row],[Quantity2]]*Table110[[#This Row],[U Cost]]</f>
        <v>0</v>
      </c>
      <c r="AB968" s="1"/>
      <c r="AC968" s="1"/>
      <c r="AD968" s="1">
        <f t="shared" si="282"/>
        <v>0</v>
      </c>
      <c r="AE968" s="1"/>
      <c r="AF968" s="1">
        <f>SUM(Table110[[#This Row],[Total 
Paid]:[Shipping 
Charged]])</f>
        <v>0</v>
      </c>
      <c r="AG968" s="1"/>
      <c r="AH968" s="1"/>
      <c r="AI968" s="1">
        <f t="shared" si="283"/>
        <v>0</v>
      </c>
      <c r="AK968" s="1"/>
      <c r="AL968" s="1"/>
      <c r="AM968" s="1"/>
      <c r="AN968" s="1"/>
      <c r="AP968" s="30"/>
      <c r="AQ968" s="1"/>
      <c r="AR968" s="1">
        <f t="shared" si="267"/>
        <v>0</v>
      </c>
      <c r="AS968" s="1"/>
      <c r="AT968" s="1"/>
      <c r="AU968" s="2">
        <f t="shared" si="284"/>
        <v>0</v>
      </c>
      <c r="AW968" s="1"/>
      <c r="AX968" s="1"/>
      <c r="AY968" s="1"/>
      <c r="AZ968" s="2">
        <f t="shared" si="280"/>
        <v>0</v>
      </c>
      <c r="BA968" s="2">
        <f>SUM(AF968,AH968,-AZ968,-Table110[[#This Row],[Sale Fee]])</f>
        <v>0</v>
      </c>
      <c r="BC968" s="1"/>
      <c r="BD968" s="1"/>
      <c r="BE968" s="1"/>
    </row>
    <row r="969" spans="1:57" x14ac:dyDescent="0.25">
      <c r="A969" s="1"/>
      <c r="B969" s="1"/>
      <c r="E969" s="4"/>
      <c r="F969" s="4"/>
      <c r="Q969" s="1"/>
      <c r="R969" s="1"/>
      <c r="S969" s="1"/>
      <c r="U969" s="1"/>
      <c r="V969" s="1"/>
      <c r="W969" s="1">
        <f t="shared" si="281"/>
        <v>0</v>
      </c>
      <c r="X969" s="1"/>
      <c r="Y969" s="1"/>
      <c r="Z969" s="1">
        <f>Table110[[#This Row],[Quantity2]]*Table110[[#This Row],[U Cost]]</f>
        <v>0</v>
      </c>
      <c r="AB969" s="1"/>
      <c r="AC969" s="1"/>
      <c r="AD969" s="1">
        <f t="shared" si="282"/>
        <v>0</v>
      </c>
      <c r="AE969" s="1"/>
      <c r="AF969" s="1">
        <f>SUM(Table110[[#This Row],[Total 
Paid]:[Shipping 
Charged]])</f>
        <v>0</v>
      </c>
      <c r="AG969" s="1"/>
      <c r="AH969" s="1"/>
      <c r="AI969" s="1">
        <f t="shared" si="283"/>
        <v>0</v>
      </c>
      <c r="AK969" s="1"/>
      <c r="AL969" s="1"/>
      <c r="AM969" s="1"/>
      <c r="AN969" s="1"/>
      <c r="AP969" s="30"/>
      <c r="AQ969" s="1"/>
      <c r="AR969" s="1">
        <f t="shared" si="267"/>
        <v>0</v>
      </c>
      <c r="AS969" s="1"/>
      <c r="AT969" s="1"/>
      <c r="AU969" s="2">
        <f t="shared" si="284"/>
        <v>0</v>
      </c>
      <c r="AW969" s="1"/>
      <c r="AX969" s="1"/>
      <c r="AY969" s="1"/>
      <c r="AZ969" s="2">
        <f t="shared" si="280"/>
        <v>0</v>
      </c>
      <c r="BA969" s="2">
        <f>SUM(AF969,AH969,-AZ969,-Table110[[#This Row],[Sale Fee]])</f>
        <v>0</v>
      </c>
      <c r="BC969" s="1"/>
      <c r="BD969" s="1"/>
      <c r="BE969" s="1"/>
    </row>
    <row r="970" spans="1:57" x14ac:dyDescent="0.25">
      <c r="A970" s="1"/>
      <c r="B970" s="1"/>
      <c r="E970" s="4"/>
      <c r="F970" s="4"/>
      <c r="Q970" s="1"/>
      <c r="R970" s="1"/>
      <c r="S970" s="1"/>
      <c r="U970" s="1"/>
      <c r="V970" s="1"/>
      <c r="W970" s="1">
        <f t="shared" si="281"/>
        <v>0</v>
      </c>
      <c r="X970" s="1"/>
      <c r="Y970" s="1"/>
      <c r="Z970" s="1">
        <f>Table110[[#This Row],[Quantity2]]*Table110[[#This Row],[U Cost]]</f>
        <v>0</v>
      </c>
      <c r="AB970" s="1"/>
      <c r="AC970" s="1"/>
      <c r="AD970" s="1">
        <f t="shared" si="282"/>
        <v>0</v>
      </c>
      <c r="AE970" s="1"/>
      <c r="AF970" s="1">
        <f>SUM(Table110[[#This Row],[Total 
Paid]:[Shipping 
Charged]])</f>
        <v>0</v>
      </c>
      <c r="AG970" s="1"/>
      <c r="AH970" s="1"/>
      <c r="AI970" s="1">
        <f t="shared" si="283"/>
        <v>0</v>
      </c>
      <c r="AK970" s="1"/>
      <c r="AL970" s="1"/>
      <c r="AM970" s="1"/>
      <c r="AN970" s="1"/>
      <c r="AP970" s="30"/>
      <c r="AQ970" s="1"/>
      <c r="AR970" s="1">
        <f t="shared" si="267"/>
        <v>0</v>
      </c>
      <c r="AS970" s="1"/>
      <c r="AT970" s="1"/>
      <c r="AU970" s="2">
        <f t="shared" si="284"/>
        <v>0</v>
      </c>
      <c r="AW970" s="1"/>
      <c r="AX970" s="1"/>
      <c r="AY970" s="1"/>
      <c r="AZ970" s="2">
        <f t="shared" si="280"/>
        <v>0</v>
      </c>
      <c r="BA970" s="2">
        <f>SUM(AF970,AH970,-AZ970,-Table110[[#This Row],[Sale Fee]])</f>
        <v>0</v>
      </c>
      <c r="BC970" s="1"/>
      <c r="BD970" s="1"/>
      <c r="BE970" s="1"/>
    </row>
    <row r="971" spans="1:57" x14ac:dyDescent="0.25">
      <c r="A971" s="1"/>
      <c r="B971" s="1"/>
      <c r="E971" s="4"/>
      <c r="F971" s="4"/>
      <c r="Q971" s="1"/>
      <c r="R971" s="1"/>
      <c r="S971" s="1"/>
      <c r="U971" s="1"/>
      <c r="V971" s="1"/>
      <c r="W971" s="1">
        <f t="shared" si="281"/>
        <v>0</v>
      </c>
      <c r="X971" s="1"/>
      <c r="Y971" s="1"/>
      <c r="Z971" s="1">
        <f>Table110[[#This Row],[Quantity2]]*Table110[[#This Row],[U Cost]]</f>
        <v>0</v>
      </c>
      <c r="AB971" s="1"/>
      <c r="AC971" s="1"/>
      <c r="AD971" s="1">
        <f t="shared" si="282"/>
        <v>0</v>
      </c>
      <c r="AE971" s="1"/>
      <c r="AF971" s="1">
        <f>SUM(Table110[[#This Row],[Total 
Paid]:[Shipping 
Charged]])</f>
        <v>0</v>
      </c>
      <c r="AG971" s="1"/>
      <c r="AH971" s="1"/>
      <c r="AI971" s="1">
        <f t="shared" si="283"/>
        <v>0</v>
      </c>
      <c r="AK971" s="1"/>
      <c r="AL971" s="1"/>
      <c r="AM971" s="1"/>
      <c r="AN971" s="1"/>
      <c r="AP971" s="30"/>
      <c r="AQ971" s="1"/>
      <c r="AR971" s="1">
        <f t="shared" si="267"/>
        <v>0</v>
      </c>
      <c r="AS971" s="1"/>
      <c r="AT971" s="1"/>
      <c r="AU971" s="2">
        <f t="shared" si="284"/>
        <v>0</v>
      </c>
      <c r="AW971" s="1"/>
      <c r="AX971" s="1"/>
      <c r="AY971" s="1"/>
      <c r="AZ971" s="2">
        <f t="shared" si="280"/>
        <v>0</v>
      </c>
      <c r="BA971" s="2">
        <f>SUM(AF971,AH971,-AZ971,-Table110[[#This Row],[Sale Fee]])</f>
        <v>0</v>
      </c>
      <c r="BC971" s="1"/>
      <c r="BD971" s="1"/>
      <c r="BE971" s="1"/>
    </row>
    <row r="972" spans="1:57" x14ac:dyDescent="0.25">
      <c r="A972" s="1"/>
      <c r="B972" s="1"/>
      <c r="E972" s="4"/>
      <c r="F972" s="4"/>
      <c r="Q972" s="1"/>
      <c r="R972" s="1"/>
      <c r="S972" s="1"/>
      <c r="U972" s="1"/>
      <c r="V972" s="1"/>
      <c r="W972" s="1">
        <f t="shared" si="281"/>
        <v>0</v>
      </c>
      <c r="X972" s="1"/>
      <c r="Y972" s="1"/>
      <c r="Z972" s="1">
        <f>Table110[[#This Row],[Quantity2]]*Table110[[#This Row],[U Cost]]</f>
        <v>0</v>
      </c>
      <c r="AB972" s="1"/>
      <c r="AC972" s="1"/>
      <c r="AD972" s="1">
        <f t="shared" si="282"/>
        <v>0</v>
      </c>
      <c r="AE972" s="1"/>
      <c r="AF972" s="1">
        <f>SUM(Table110[[#This Row],[Total 
Paid]:[Shipping 
Charged]])</f>
        <v>0</v>
      </c>
      <c r="AG972" s="1"/>
      <c r="AH972" s="1"/>
      <c r="AI972" s="1">
        <f t="shared" si="283"/>
        <v>0</v>
      </c>
      <c r="AK972" s="1"/>
      <c r="AL972" s="1"/>
      <c r="AM972" s="1"/>
      <c r="AN972" s="1"/>
      <c r="AP972" s="30"/>
      <c r="AQ972" s="1"/>
      <c r="AR972" s="1">
        <f t="shared" si="267"/>
        <v>0</v>
      </c>
      <c r="AS972" s="1"/>
      <c r="AT972" s="1"/>
      <c r="AU972" s="2">
        <f t="shared" si="284"/>
        <v>0</v>
      </c>
      <c r="AW972" s="1"/>
      <c r="AX972" s="1"/>
      <c r="AY972" s="1"/>
      <c r="AZ972" s="2">
        <f t="shared" si="280"/>
        <v>0</v>
      </c>
      <c r="BA972" s="2">
        <f>SUM(AF972,AH972,-AZ972,-Table110[[#This Row],[Sale Fee]])</f>
        <v>0</v>
      </c>
      <c r="BC972" s="1"/>
      <c r="BD972" s="1"/>
      <c r="BE972" s="1"/>
    </row>
    <row r="973" spans="1:57" x14ac:dyDescent="0.25">
      <c r="A973" s="1"/>
      <c r="B973" s="1"/>
      <c r="E973" s="4"/>
      <c r="F973" s="4"/>
      <c r="Q973" s="1"/>
      <c r="R973" s="1"/>
      <c r="S973" s="1"/>
      <c r="U973" s="1"/>
      <c r="V973" s="1"/>
      <c r="W973" s="1">
        <f t="shared" si="281"/>
        <v>0</v>
      </c>
      <c r="X973" s="1"/>
      <c r="Y973" s="1"/>
      <c r="Z973" s="1">
        <f>Table110[[#This Row],[Quantity2]]*Table110[[#This Row],[U Cost]]</f>
        <v>0</v>
      </c>
      <c r="AB973" s="1"/>
      <c r="AC973" s="1"/>
      <c r="AD973" s="1">
        <f t="shared" si="282"/>
        <v>0</v>
      </c>
      <c r="AE973" s="1"/>
      <c r="AF973" s="1">
        <f>SUM(Table110[[#This Row],[Total 
Paid]:[Shipping 
Charged]])</f>
        <v>0</v>
      </c>
      <c r="AG973" s="1"/>
      <c r="AH973" s="1"/>
      <c r="AI973" s="1">
        <f t="shared" si="283"/>
        <v>0</v>
      </c>
      <c r="AK973" s="1"/>
      <c r="AL973" s="1"/>
      <c r="AM973" s="1"/>
      <c r="AN973" s="1"/>
      <c r="AP973" s="30"/>
      <c r="AQ973" s="1"/>
      <c r="AR973" s="1">
        <f t="shared" si="267"/>
        <v>0</v>
      </c>
      <c r="AS973" s="1"/>
      <c r="AT973" s="1"/>
      <c r="AU973" s="2">
        <f t="shared" si="284"/>
        <v>0</v>
      </c>
      <c r="AW973" s="1"/>
      <c r="AX973" s="1"/>
      <c r="AY973" s="1"/>
      <c r="AZ973" s="2">
        <f t="shared" si="280"/>
        <v>0</v>
      </c>
      <c r="BA973" s="2">
        <f>SUM(AF973,AH973,-AZ973,-Table110[[#This Row],[Sale Fee]])</f>
        <v>0</v>
      </c>
      <c r="BC973" s="1"/>
      <c r="BD973" s="1"/>
      <c r="BE973" s="1"/>
    </row>
    <row r="974" spans="1:57" x14ac:dyDescent="0.25">
      <c r="A974" s="1"/>
      <c r="B974" s="1"/>
      <c r="E974" s="4"/>
      <c r="F974" s="4"/>
      <c r="Q974" s="1"/>
      <c r="R974" s="1"/>
      <c r="S974" s="1"/>
      <c r="U974" s="1"/>
      <c r="V974" s="1"/>
      <c r="W974" s="1">
        <f t="shared" si="281"/>
        <v>0</v>
      </c>
      <c r="X974" s="1"/>
      <c r="Y974" s="1"/>
      <c r="Z974" s="1">
        <f>Table110[[#This Row],[Quantity2]]*Table110[[#This Row],[U Cost]]</f>
        <v>0</v>
      </c>
      <c r="AB974" s="1"/>
      <c r="AC974" s="1"/>
      <c r="AD974" s="1">
        <f t="shared" si="282"/>
        <v>0</v>
      </c>
      <c r="AE974" s="1"/>
      <c r="AF974" s="1">
        <f>SUM(Table110[[#This Row],[Total 
Paid]:[Shipping 
Charged]])</f>
        <v>0</v>
      </c>
      <c r="AG974" s="1"/>
      <c r="AH974" s="1"/>
      <c r="AI974" s="1">
        <f t="shared" si="283"/>
        <v>0</v>
      </c>
      <c r="AK974" s="1"/>
      <c r="AL974" s="1"/>
      <c r="AM974" s="1"/>
      <c r="AN974" s="1"/>
      <c r="AP974" s="30"/>
      <c r="AQ974" s="1"/>
      <c r="AR974" s="1">
        <f t="shared" si="267"/>
        <v>0</v>
      </c>
      <c r="AS974" s="1"/>
      <c r="AT974" s="1"/>
      <c r="AU974" s="2">
        <f t="shared" si="284"/>
        <v>0</v>
      </c>
      <c r="AW974" s="1"/>
      <c r="AX974" s="1"/>
      <c r="AY974" s="1"/>
      <c r="AZ974" s="2">
        <f t="shared" si="280"/>
        <v>0</v>
      </c>
      <c r="BA974" s="2">
        <f>SUM(AF974,AH974,-AZ974,-Table110[[#This Row],[Sale Fee]])</f>
        <v>0</v>
      </c>
      <c r="BC974" s="1"/>
      <c r="BD974" s="1"/>
      <c r="BE974" s="1"/>
    </row>
    <row r="975" spans="1:57" x14ac:dyDescent="0.25">
      <c r="A975" s="1"/>
      <c r="B975" s="1"/>
      <c r="E975" s="4"/>
      <c r="F975" s="4"/>
      <c r="Q975" s="1"/>
      <c r="R975" s="1"/>
      <c r="S975" s="1"/>
      <c r="U975" s="1"/>
      <c r="V975" s="1"/>
      <c r="W975" s="1">
        <f t="shared" si="281"/>
        <v>0</v>
      </c>
      <c r="X975" s="1"/>
      <c r="Y975" s="1"/>
      <c r="Z975" s="1">
        <f>Table110[[#This Row],[Quantity2]]*Table110[[#This Row],[U Cost]]</f>
        <v>0</v>
      </c>
      <c r="AB975" s="1"/>
      <c r="AC975" s="1"/>
      <c r="AD975" s="1">
        <f t="shared" si="282"/>
        <v>0</v>
      </c>
      <c r="AE975" s="1"/>
      <c r="AF975" s="1">
        <f>SUM(Table110[[#This Row],[Total 
Paid]:[Shipping 
Charged]])</f>
        <v>0</v>
      </c>
      <c r="AG975" s="1"/>
      <c r="AH975" s="1"/>
      <c r="AI975" s="1">
        <f t="shared" si="283"/>
        <v>0</v>
      </c>
      <c r="AK975" s="1"/>
      <c r="AL975" s="1"/>
      <c r="AM975" s="1"/>
      <c r="AN975" s="1"/>
      <c r="AP975" s="30"/>
      <c r="AQ975" s="1"/>
      <c r="AR975" s="1">
        <f t="shared" si="267"/>
        <v>0</v>
      </c>
      <c r="AS975" s="1"/>
      <c r="AT975" s="1"/>
      <c r="AU975" s="2">
        <f t="shared" si="284"/>
        <v>0</v>
      </c>
      <c r="AW975" s="1"/>
      <c r="AX975" s="1"/>
      <c r="AY975" s="1"/>
      <c r="AZ975" s="2">
        <f t="shared" si="280"/>
        <v>0</v>
      </c>
      <c r="BA975" s="2">
        <f>SUM(AF975,AH975,-AZ975,-Table110[[#This Row],[Sale Fee]])</f>
        <v>0</v>
      </c>
      <c r="BC975" s="1"/>
      <c r="BD975" s="1"/>
      <c r="BE975" s="1"/>
    </row>
    <row r="976" spans="1:57" x14ac:dyDescent="0.25">
      <c r="A976" s="1"/>
      <c r="B976" s="1"/>
      <c r="E976" s="4"/>
      <c r="F976" s="4"/>
      <c r="Q976" s="1"/>
      <c r="R976" s="1"/>
      <c r="S976" s="1"/>
      <c r="U976" s="1"/>
      <c r="V976" s="1"/>
      <c r="W976" s="1">
        <f t="shared" si="281"/>
        <v>0</v>
      </c>
      <c r="X976" s="1"/>
      <c r="Y976" s="1"/>
      <c r="Z976" s="1">
        <f>Table110[[#This Row],[Quantity2]]*Table110[[#This Row],[U Cost]]</f>
        <v>0</v>
      </c>
      <c r="AB976" s="1"/>
      <c r="AC976" s="1"/>
      <c r="AD976" s="1">
        <f t="shared" si="282"/>
        <v>0</v>
      </c>
      <c r="AE976" s="1"/>
      <c r="AF976" s="1">
        <f>SUM(Table110[[#This Row],[Total 
Paid]:[Shipping 
Charged]])</f>
        <v>0</v>
      </c>
      <c r="AG976" s="1"/>
      <c r="AH976" s="1"/>
      <c r="AI976" s="1">
        <f t="shared" si="283"/>
        <v>0</v>
      </c>
      <c r="AK976" s="1"/>
      <c r="AL976" s="1"/>
      <c r="AM976" s="1"/>
      <c r="AN976" s="1"/>
      <c r="AP976" s="30"/>
      <c r="AQ976" s="1"/>
      <c r="AR976" s="1">
        <f t="shared" si="267"/>
        <v>0</v>
      </c>
      <c r="AS976" s="1"/>
      <c r="AT976" s="1"/>
      <c r="AU976" s="2">
        <f t="shared" si="284"/>
        <v>0</v>
      </c>
      <c r="AW976" s="1"/>
      <c r="AX976" s="1"/>
      <c r="AY976" s="1"/>
      <c r="AZ976" s="2">
        <f t="shared" si="280"/>
        <v>0</v>
      </c>
      <c r="BA976" s="2">
        <f>SUM(AF976,AH976,-AZ976,-Table110[[#This Row],[Sale Fee]])</f>
        <v>0</v>
      </c>
      <c r="BC976" s="1"/>
      <c r="BD976" s="1"/>
      <c r="BE976" s="1"/>
    </row>
    <row r="977" spans="1:57" x14ac:dyDescent="0.25">
      <c r="A977" s="1"/>
      <c r="B977" s="1"/>
      <c r="E977" s="4"/>
      <c r="F977" s="4"/>
      <c r="Q977" s="1"/>
      <c r="R977" s="1"/>
      <c r="S977" s="1"/>
      <c r="U977" s="1"/>
      <c r="V977" s="1"/>
      <c r="W977" s="1">
        <f t="shared" si="281"/>
        <v>0</v>
      </c>
      <c r="X977" s="1"/>
      <c r="Y977" s="1"/>
      <c r="Z977" s="1">
        <f>Table110[[#This Row],[Quantity2]]*Table110[[#This Row],[U Cost]]</f>
        <v>0</v>
      </c>
      <c r="AB977" s="1"/>
      <c r="AC977" s="1"/>
      <c r="AD977" s="1">
        <f t="shared" si="282"/>
        <v>0</v>
      </c>
      <c r="AE977" s="1"/>
      <c r="AF977" s="1">
        <f>SUM(Table110[[#This Row],[Total 
Paid]:[Shipping 
Charged]])</f>
        <v>0</v>
      </c>
      <c r="AG977" s="1"/>
      <c r="AH977" s="1"/>
      <c r="AI977" s="1">
        <f t="shared" si="283"/>
        <v>0</v>
      </c>
      <c r="AK977" s="1"/>
      <c r="AL977" s="1"/>
      <c r="AM977" s="1"/>
      <c r="AN977" s="1"/>
      <c r="AP977" s="30"/>
      <c r="AQ977" s="1"/>
      <c r="AR977" s="1">
        <f t="shared" si="267"/>
        <v>0</v>
      </c>
      <c r="AS977" s="1"/>
      <c r="AT977" s="1"/>
      <c r="AU977" s="2">
        <f t="shared" si="284"/>
        <v>0</v>
      </c>
      <c r="AW977" s="1"/>
      <c r="AX977" s="1"/>
      <c r="AY977" s="1"/>
      <c r="AZ977" s="2">
        <f t="shared" si="280"/>
        <v>0</v>
      </c>
      <c r="BA977" s="2">
        <f>SUM(AF977,AH977,-AZ977,-Table110[[#This Row],[Sale Fee]])</f>
        <v>0</v>
      </c>
      <c r="BC977" s="1"/>
      <c r="BD977" s="1"/>
      <c r="BE977" s="1"/>
    </row>
    <row r="978" spans="1:57" x14ac:dyDescent="0.25">
      <c r="A978" s="1"/>
      <c r="B978" s="1"/>
      <c r="E978" s="4"/>
      <c r="F978" s="4"/>
      <c r="Q978" s="1"/>
      <c r="R978" s="1"/>
      <c r="S978" s="1"/>
      <c r="U978" s="1"/>
      <c r="V978" s="1"/>
      <c r="W978" s="1">
        <f t="shared" si="281"/>
        <v>0</v>
      </c>
      <c r="X978" s="1"/>
      <c r="Y978" s="1"/>
      <c r="Z978" s="1">
        <f>Table110[[#This Row],[Quantity2]]*Table110[[#This Row],[U Cost]]</f>
        <v>0</v>
      </c>
      <c r="AB978" s="1"/>
      <c r="AC978" s="1"/>
      <c r="AD978" s="1">
        <f t="shared" si="282"/>
        <v>0</v>
      </c>
      <c r="AE978" s="1"/>
      <c r="AF978" s="1">
        <f>SUM(Table110[[#This Row],[Total 
Paid]:[Shipping 
Charged]])</f>
        <v>0</v>
      </c>
      <c r="AG978" s="1"/>
      <c r="AH978" s="1"/>
      <c r="AI978" s="1">
        <f t="shared" si="283"/>
        <v>0</v>
      </c>
      <c r="AK978" s="1"/>
      <c r="AL978" s="1"/>
      <c r="AM978" s="1"/>
      <c r="AN978" s="1"/>
      <c r="AP978" s="30"/>
      <c r="AQ978" s="1"/>
      <c r="AR978" s="1">
        <f t="shared" si="267"/>
        <v>0</v>
      </c>
      <c r="AS978" s="1"/>
      <c r="AT978" s="1"/>
      <c r="AU978" s="2">
        <f t="shared" si="284"/>
        <v>0</v>
      </c>
      <c r="AW978" s="1"/>
      <c r="AX978" s="1"/>
      <c r="AY978" s="1"/>
      <c r="AZ978" s="2">
        <f t="shared" si="280"/>
        <v>0</v>
      </c>
      <c r="BA978" s="2">
        <f>SUM(AF978,AH978,-AZ978,-Table110[[#This Row],[Sale Fee]])</f>
        <v>0</v>
      </c>
      <c r="BC978" s="1"/>
      <c r="BD978" s="1"/>
      <c r="BE978" s="1"/>
    </row>
    <row r="979" spans="1:57" x14ac:dyDescent="0.25">
      <c r="A979" s="1"/>
      <c r="B979" s="1"/>
      <c r="E979" s="4"/>
      <c r="F979" s="4"/>
      <c r="Q979" s="1"/>
      <c r="R979" s="1"/>
      <c r="S979" s="1"/>
      <c r="U979" s="1"/>
      <c r="V979" s="1"/>
      <c r="W979" s="1">
        <f t="shared" si="281"/>
        <v>0</v>
      </c>
      <c r="X979" s="1"/>
      <c r="Y979" s="1"/>
      <c r="Z979" s="1">
        <f>Table110[[#This Row],[Quantity2]]*Table110[[#This Row],[U Cost]]</f>
        <v>0</v>
      </c>
      <c r="AB979" s="1"/>
      <c r="AC979" s="1"/>
      <c r="AD979" s="1">
        <f t="shared" si="282"/>
        <v>0</v>
      </c>
      <c r="AE979" s="1"/>
      <c r="AF979" s="1">
        <f>SUM(Table110[[#This Row],[Total 
Paid]:[Shipping 
Charged]])</f>
        <v>0</v>
      </c>
      <c r="AG979" s="1"/>
      <c r="AH979" s="1"/>
      <c r="AI979" s="1">
        <f t="shared" si="283"/>
        <v>0</v>
      </c>
      <c r="AK979" s="1"/>
      <c r="AL979" s="1"/>
      <c r="AM979" s="1"/>
      <c r="AN979" s="1"/>
      <c r="AP979" s="30"/>
      <c r="AQ979" s="1"/>
      <c r="AR979" s="1">
        <f t="shared" si="267"/>
        <v>0</v>
      </c>
      <c r="AS979" s="1"/>
      <c r="AT979" s="1"/>
      <c r="AU979" s="2">
        <f t="shared" si="284"/>
        <v>0</v>
      </c>
      <c r="AW979" s="1"/>
      <c r="AX979" s="1"/>
      <c r="AY979" s="1"/>
      <c r="AZ979" s="2">
        <f t="shared" si="280"/>
        <v>0</v>
      </c>
      <c r="BA979" s="2">
        <f>SUM(AF979,AH979,-AZ979,-Table110[[#This Row],[Sale Fee]])</f>
        <v>0</v>
      </c>
      <c r="BC979" s="1"/>
      <c r="BD979" s="1"/>
      <c r="BE979" s="1"/>
    </row>
    <row r="980" spans="1:57" x14ac:dyDescent="0.25">
      <c r="A980" s="1"/>
      <c r="B980" s="1"/>
      <c r="E980" s="4"/>
      <c r="F980" s="4"/>
      <c r="Q980" s="1"/>
      <c r="R980" s="1"/>
      <c r="S980" s="1"/>
      <c r="U980" s="1"/>
      <c r="V980" s="1"/>
      <c r="W980" s="1">
        <f t="shared" si="281"/>
        <v>0</v>
      </c>
      <c r="X980" s="1"/>
      <c r="Y980" s="1"/>
      <c r="Z980" s="1">
        <f>Table110[[#This Row],[Quantity2]]*Table110[[#This Row],[U Cost]]</f>
        <v>0</v>
      </c>
      <c r="AB980" s="1"/>
      <c r="AC980" s="1"/>
      <c r="AD980" s="1">
        <f t="shared" si="282"/>
        <v>0</v>
      </c>
      <c r="AE980" s="1"/>
      <c r="AF980" s="1">
        <f>SUM(Table110[[#This Row],[Total 
Paid]:[Shipping 
Charged]])</f>
        <v>0</v>
      </c>
      <c r="AG980" s="1"/>
      <c r="AH980" s="1"/>
      <c r="AI980" s="1">
        <f t="shared" si="283"/>
        <v>0</v>
      </c>
      <c r="AK980" s="1"/>
      <c r="AL980" s="1"/>
      <c r="AM980" s="1"/>
      <c r="AN980" s="1"/>
      <c r="AP980" s="30"/>
      <c r="AQ980" s="1"/>
      <c r="AR980" s="1">
        <f t="shared" si="267"/>
        <v>0</v>
      </c>
      <c r="AS980" s="1"/>
      <c r="AT980" s="1"/>
      <c r="AU980" s="2">
        <f t="shared" si="284"/>
        <v>0</v>
      </c>
      <c r="AW980" s="1"/>
      <c r="AX980" s="1"/>
      <c r="AY980" s="1"/>
      <c r="AZ980" s="2">
        <f t="shared" si="280"/>
        <v>0</v>
      </c>
      <c r="BA980" s="2">
        <f>SUM(AF980,AH980,-AZ980,-Table110[[#This Row],[Sale Fee]])</f>
        <v>0</v>
      </c>
      <c r="BC980" s="1"/>
      <c r="BD980" s="1"/>
      <c r="BE980" s="1"/>
    </row>
    <row r="981" spans="1:57" x14ac:dyDescent="0.25">
      <c r="A981" s="1"/>
      <c r="B981" s="1"/>
      <c r="E981" s="4"/>
      <c r="F981" s="4"/>
      <c r="Q981" s="1"/>
      <c r="R981" s="1"/>
      <c r="S981" s="1"/>
      <c r="U981" s="1"/>
      <c r="V981" s="1"/>
      <c r="W981" s="1">
        <f t="shared" si="281"/>
        <v>0</v>
      </c>
      <c r="X981" s="1"/>
      <c r="Y981" s="1"/>
      <c r="Z981" s="1">
        <f>Table110[[#This Row],[Quantity2]]*Table110[[#This Row],[U Cost]]</f>
        <v>0</v>
      </c>
      <c r="AB981" s="1"/>
      <c r="AC981" s="1"/>
      <c r="AD981" s="1">
        <f t="shared" si="282"/>
        <v>0</v>
      </c>
      <c r="AE981" s="1"/>
      <c r="AF981" s="1">
        <f>SUM(Table110[[#This Row],[Total 
Paid]:[Shipping 
Charged]])</f>
        <v>0</v>
      </c>
      <c r="AG981" s="1"/>
      <c r="AH981" s="1"/>
      <c r="AI981" s="1">
        <f t="shared" si="283"/>
        <v>0</v>
      </c>
      <c r="AK981" s="1"/>
      <c r="AL981" s="1"/>
      <c r="AM981" s="1"/>
      <c r="AN981" s="1"/>
      <c r="AP981" s="30"/>
      <c r="AQ981" s="1"/>
      <c r="AR981" s="1">
        <f t="shared" si="267"/>
        <v>0</v>
      </c>
      <c r="AS981" s="1"/>
      <c r="AT981" s="1"/>
      <c r="AU981" s="2">
        <f t="shared" si="284"/>
        <v>0</v>
      </c>
      <c r="AW981" s="1"/>
      <c r="AX981" s="1"/>
      <c r="AY981" s="1"/>
      <c r="AZ981" s="2">
        <f t="shared" si="280"/>
        <v>0</v>
      </c>
      <c r="BA981" s="2">
        <f>SUM(AF981,AH981,-AZ981,-Table110[[#This Row],[Sale Fee]])</f>
        <v>0</v>
      </c>
      <c r="BC981" s="1"/>
      <c r="BD981" s="1"/>
      <c r="BE981" s="1"/>
    </row>
    <row r="982" spans="1:57" x14ac:dyDescent="0.25">
      <c r="A982" s="1"/>
      <c r="B982" s="1"/>
      <c r="E982" s="4"/>
      <c r="F982" s="4"/>
      <c r="Q982" s="1"/>
      <c r="R982" s="1"/>
      <c r="S982" s="1"/>
      <c r="U982" s="1"/>
      <c r="V982" s="1"/>
      <c r="W982" s="1">
        <f t="shared" si="281"/>
        <v>0</v>
      </c>
      <c r="X982" s="1"/>
      <c r="Y982" s="1"/>
      <c r="Z982" s="1">
        <f>Table110[[#This Row],[Quantity2]]*Table110[[#This Row],[U Cost]]</f>
        <v>0</v>
      </c>
      <c r="AB982" s="1"/>
      <c r="AC982" s="1"/>
      <c r="AD982" s="1">
        <f t="shared" si="282"/>
        <v>0</v>
      </c>
      <c r="AE982" s="1"/>
      <c r="AF982" s="1">
        <f>SUM(Table110[[#This Row],[Total 
Paid]:[Shipping 
Charged]])</f>
        <v>0</v>
      </c>
      <c r="AG982" s="1"/>
      <c r="AH982" s="1"/>
      <c r="AI982" s="1">
        <f t="shared" si="283"/>
        <v>0</v>
      </c>
      <c r="AK982" s="1"/>
      <c r="AL982" s="1"/>
      <c r="AM982" s="1"/>
      <c r="AN982" s="1"/>
      <c r="AP982" s="30"/>
      <c r="AQ982" s="1"/>
      <c r="AR982" s="1">
        <f t="shared" si="267"/>
        <v>0</v>
      </c>
      <c r="AS982" s="1"/>
      <c r="AT982" s="1"/>
      <c r="AU982" s="2">
        <f t="shared" si="284"/>
        <v>0</v>
      </c>
      <c r="AW982" s="1"/>
      <c r="AX982" s="1"/>
      <c r="AY982" s="1"/>
      <c r="AZ982" s="2">
        <f t="shared" si="280"/>
        <v>0</v>
      </c>
      <c r="BA982" s="2">
        <f>SUM(AF982,AH982,-AZ982,-Table110[[#This Row],[Sale Fee]])</f>
        <v>0</v>
      </c>
      <c r="BC982" s="1"/>
      <c r="BD982" s="1"/>
      <c r="BE982" s="1"/>
    </row>
    <row r="983" spans="1:57" x14ac:dyDescent="0.25">
      <c r="A983" s="1"/>
      <c r="B983" s="1"/>
      <c r="E983" s="4"/>
      <c r="F983" s="4"/>
      <c r="Q983" s="1"/>
      <c r="R983" s="1"/>
      <c r="S983" s="1"/>
      <c r="U983" s="1"/>
      <c r="V983" s="1"/>
      <c r="W983" s="1">
        <f t="shared" si="281"/>
        <v>0</v>
      </c>
      <c r="X983" s="1"/>
      <c r="Y983" s="1"/>
      <c r="Z983" s="1">
        <f>Table110[[#This Row],[Quantity2]]*Table110[[#This Row],[U Cost]]</f>
        <v>0</v>
      </c>
      <c r="AB983" s="1"/>
      <c r="AC983" s="1"/>
      <c r="AD983" s="1">
        <f t="shared" si="282"/>
        <v>0</v>
      </c>
      <c r="AE983" s="1"/>
      <c r="AF983" s="1">
        <f>SUM(Table110[[#This Row],[Total 
Paid]:[Shipping 
Charged]])</f>
        <v>0</v>
      </c>
      <c r="AG983" s="1"/>
      <c r="AH983" s="1"/>
      <c r="AI983" s="1">
        <f t="shared" si="283"/>
        <v>0</v>
      </c>
      <c r="AK983" s="1"/>
      <c r="AL983" s="1"/>
      <c r="AM983" s="1"/>
      <c r="AN983" s="1"/>
      <c r="AP983" s="30"/>
      <c r="AQ983" s="1"/>
      <c r="AR983" s="1">
        <f t="shared" si="267"/>
        <v>0</v>
      </c>
      <c r="AS983" s="1"/>
      <c r="AT983" s="1"/>
      <c r="AU983" s="2">
        <f t="shared" si="284"/>
        <v>0</v>
      </c>
      <c r="AW983" s="1"/>
      <c r="AX983" s="1"/>
      <c r="AY983" s="1"/>
      <c r="AZ983" s="2">
        <f t="shared" si="280"/>
        <v>0</v>
      </c>
      <c r="BA983" s="2">
        <f>SUM(AF983,AH983,-AZ983,-Table110[[#This Row],[Sale Fee]])</f>
        <v>0</v>
      </c>
      <c r="BC983" s="1"/>
      <c r="BD983" s="1"/>
      <c r="BE983" s="1"/>
    </row>
    <row r="984" spans="1:57" x14ac:dyDescent="0.25">
      <c r="A984" s="1"/>
      <c r="B984" s="1"/>
      <c r="E984" s="4"/>
      <c r="F984" s="4"/>
      <c r="Q984" s="1"/>
      <c r="R984" s="1"/>
      <c r="S984" s="1"/>
      <c r="U984" s="1"/>
      <c r="V984" s="1"/>
      <c r="W984" s="1">
        <f t="shared" si="281"/>
        <v>0</v>
      </c>
      <c r="X984" s="1"/>
      <c r="Y984" s="1"/>
      <c r="Z984" s="1">
        <f>Table110[[#This Row],[Quantity2]]*Table110[[#This Row],[U Cost]]</f>
        <v>0</v>
      </c>
      <c r="AB984" s="1"/>
      <c r="AC984" s="1"/>
      <c r="AD984" s="1">
        <f t="shared" si="282"/>
        <v>0</v>
      </c>
      <c r="AE984" s="1"/>
      <c r="AF984" s="1">
        <f>SUM(Table110[[#This Row],[Total 
Paid]:[Shipping 
Charged]])</f>
        <v>0</v>
      </c>
      <c r="AG984" s="1"/>
      <c r="AH984" s="1"/>
      <c r="AI984" s="1">
        <f t="shared" si="283"/>
        <v>0</v>
      </c>
      <c r="AK984" s="1"/>
      <c r="AL984" s="1"/>
      <c r="AM984" s="1"/>
      <c r="AN984" s="1"/>
      <c r="AP984" s="30"/>
      <c r="AQ984" s="1"/>
      <c r="AR984" s="1">
        <f t="shared" si="267"/>
        <v>0</v>
      </c>
      <c r="AS984" s="1"/>
      <c r="AT984" s="1"/>
      <c r="AU984" s="2">
        <f t="shared" si="284"/>
        <v>0</v>
      </c>
      <c r="AW984" s="1"/>
      <c r="AX984" s="1"/>
      <c r="AY984" s="1"/>
      <c r="AZ984" s="2">
        <f t="shared" si="280"/>
        <v>0</v>
      </c>
      <c r="BA984" s="2">
        <f>SUM(AF984,AH984,-AZ984,-Table110[[#This Row],[Sale Fee]])</f>
        <v>0</v>
      </c>
      <c r="BC984" s="1"/>
      <c r="BD984" s="1"/>
      <c r="BE984" s="1"/>
    </row>
    <row r="985" spans="1:57" x14ac:dyDescent="0.25">
      <c r="A985" s="1"/>
      <c r="B985" s="1"/>
      <c r="E985" s="4"/>
      <c r="F985" s="4"/>
      <c r="Q985" s="1"/>
      <c r="R985" s="1"/>
      <c r="S985" s="1"/>
      <c r="U985" s="1"/>
      <c r="V985" s="1"/>
      <c r="W985" s="1">
        <f t="shared" si="281"/>
        <v>0</v>
      </c>
      <c r="X985" s="1"/>
      <c r="Y985" s="1"/>
      <c r="Z985" s="1">
        <f>Table110[[#This Row],[Quantity2]]*Table110[[#This Row],[U Cost]]</f>
        <v>0</v>
      </c>
      <c r="AB985" s="1"/>
      <c r="AC985" s="1"/>
      <c r="AD985" s="1">
        <f t="shared" si="282"/>
        <v>0</v>
      </c>
      <c r="AE985" s="1"/>
      <c r="AF985" s="1">
        <f>SUM(Table110[[#This Row],[Total 
Paid]:[Shipping 
Charged]])</f>
        <v>0</v>
      </c>
      <c r="AG985" s="1"/>
      <c r="AH985" s="1"/>
      <c r="AI985" s="1">
        <f t="shared" si="283"/>
        <v>0</v>
      </c>
      <c r="AK985" s="1"/>
      <c r="AL985" s="1"/>
      <c r="AM985" s="1"/>
      <c r="AN985" s="1"/>
      <c r="AP985" s="30"/>
      <c r="AQ985" s="1"/>
      <c r="AR985" s="1">
        <f t="shared" si="267"/>
        <v>0</v>
      </c>
      <c r="AS985" s="1"/>
      <c r="AT985" s="1"/>
      <c r="AU985" s="2">
        <f t="shared" si="284"/>
        <v>0</v>
      </c>
      <c r="AW985" s="1"/>
      <c r="AX985" s="1"/>
      <c r="AY985" s="1"/>
      <c r="AZ985" s="2">
        <f t="shared" si="280"/>
        <v>0</v>
      </c>
      <c r="BA985" s="2">
        <f>SUM(AF985,AH985,-AZ985,-Table110[[#This Row],[Sale Fee]])</f>
        <v>0</v>
      </c>
      <c r="BC985" s="1"/>
      <c r="BD985" s="1"/>
      <c r="BE985" s="1"/>
    </row>
    <row r="986" spans="1:57" x14ac:dyDescent="0.25">
      <c r="A986" s="1"/>
      <c r="B986" s="1"/>
      <c r="E986" s="4"/>
      <c r="F986" s="4"/>
      <c r="Q986" s="1"/>
      <c r="R986" s="1"/>
      <c r="S986" s="1"/>
      <c r="U986" s="1"/>
      <c r="V986" s="1"/>
      <c r="W986" s="1">
        <f t="shared" si="281"/>
        <v>0</v>
      </c>
      <c r="X986" s="1"/>
      <c r="Y986" s="1"/>
      <c r="Z986" s="1">
        <f>Table110[[#This Row],[Quantity2]]*Table110[[#This Row],[U Cost]]</f>
        <v>0</v>
      </c>
      <c r="AB986" s="1"/>
      <c r="AC986" s="1"/>
      <c r="AD986" s="1">
        <f t="shared" si="282"/>
        <v>0</v>
      </c>
      <c r="AE986" s="1"/>
      <c r="AF986" s="1">
        <f>SUM(Table110[[#This Row],[Total 
Paid]:[Shipping 
Charged]])</f>
        <v>0</v>
      </c>
      <c r="AG986" s="1"/>
      <c r="AH986" s="1"/>
      <c r="AI986" s="1">
        <f t="shared" si="283"/>
        <v>0</v>
      </c>
      <c r="AK986" s="1"/>
      <c r="AL986" s="1"/>
      <c r="AM986" s="1"/>
      <c r="AN986" s="1"/>
      <c r="AP986" s="30"/>
      <c r="AQ986" s="1"/>
      <c r="AR986" s="1">
        <f t="shared" si="267"/>
        <v>0</v>
      </c>
      <c r="AS986" s="1"/>
      <c r="AT986" s="1"/>
      <c r="AU986" s="2">
        <f t="shared" si="284"/>
        <v>0</v>
      </c>
      <c r="AW986" s="1"/>
      <c r="AX986" s="1"/>
      <c r="AY986" s="1"/>
      <c r="AZ986" s="2">
        <f t="shared" si="280"/>
        <v>0</v>
      </c>
      <c r="BA986" s="2">
        <f>SUM(AF986,AH986,-AZ986,-Table110[[#This Row],[Sale Fee]])</f>
        <v>0</v>
      </c>
      <c r="BC986" s="1"/>
      <c r="BD986" s="1"/>
      <c r="BE986" s="1"/>
    </row>
    <row r="987" spans="1:57" x14ac:dyDescent="0.25">
      <c r="A987" s="1"/>
      <c r="B987" s="1"/>
      <c r="E987" s="4"/>
      <c r="F987" s="4"/>
      <c r="Q987" s="1"/>
      <c r="R987" s="1"/>
      <c r="S987" s="1"/>
      <c r="U987" s="1"/>
      <c r="V987" s="1"/>
      <c r="W987" s="1">
        <f t="shared" si="281"/>
        <v>0</v>
      </c>
      <c r="X987" s="1"/>
      <c r="Y987" s="1"/>
      <c r="Z987" s="1">
        <f>Table110[[#This Row],[Quantity2]]*Table110[[#This Row],[U Cost]]</f>
        <v>0</v>
      </c>
      <c r="AB987" s="1"/>
      <c r="AC987" s="1"/>
      <c r="AD987" s="1">
        <f t="shared" si="282"/>
        <v>0</v>
      </c>
      <c r="AE987" s="1"/>
      <c r="AF987" s="1">
        <f>SUM(Table110[[#This Row],[Total 
Paid]:[Shipping 
Charged]])</f>
        <v>0</v>
      </c>
      <c r="AG987" s="1"/>
      <c r="AH987" s="1"/>
      <c r="AI987" s="1">
        <f t="shared" si="283"/>
        <v>0</v>
      </c>
      <c r="AK987" s="1"/>
      <c r="AL987" s="1"/>
      <c r="AM987" s="1"/>
      <c r="AN987" s="1"/>
      <c r="AP987" s="30"/>
      <c r="AQ987" s="1"/>
      <c r="AR987" s="1">
        <f t="shared" si="267"/>
        <v>0</v>
      </c>
      <c r="AS987" s="1"/>
      <c r="AT987" s="1"/>
      <c r="AU987" s="2">
        <f t="shared" si="284"/>
        <v>0</v>
      </c>
      <c r="AW987" s="1"/>
      <c r="AX987" s="1"/>
      <c r="AY987" s="1"/>
      <c r="AZ987" s="2">
        <f t="shared" si="280"/>
        <v>0</v>
      </c>
      <c r="BA987" s="2">
        <f>SUM(AF987,AH987,-AZ987,-Table110[[#This Row],[Sale Fee]])</f>
        <v>0</v>
      </c>
      <c r="BC987" s="1"/>
      <c r="BD987" s="1"/>
      <c r="BE987" s="1"/>
    </row>
    <row r="988" spans="1:57" x14ac:dyDescent="0.25">
      <c r="A988" s="1"/>
      <c r="B988" s="1"/>
      <c r="E988" s="4"/>
      <c r="F988" s="4"/>
      <c r="Q988" s="1"/>
      <c r="R988" s="1"/>
      <c r="S988" s="1"/>
      <c r="U988" s="1"/>
      <c r="V988" s="1"/>
      <c r="W988" s="1">
        <f t="shared" si="281"/>
        <v>0</v>
      </c>
      <c r="X988" s="1"/>
      <c r="Y988" s="1"/>
      <c r="Z988" s="1">
        <f>Table110[[#This Row],[Quantity2]]*Table110[[#This Row],[U Cost]]</f>
        <v>0</v>
      </c>
      <c r="AB988" s="1"/>
      <c r="AC988" s="1"/>
      <c r="AD988" s="1">
        <f t="shared" si="282"/>
        <v>0</v>
      </c>
      <c r="AE988" s="1"/>
      <c r="AF988" s="1">
        <f>SUM(Table110[[#This Row],[Total 
Paid]:[Shipping 
Charged]])</f>
        <v>0</v>
      </c>
      <c r="AG988" s="1"/>
      <c r="AH988" s="1"/>
      <c r="AI988" s="1">
        <f t="shared" si="283"/>
        <v>0</v>
      </c>
      <c r="AK988" s="1"/>
      <c r="AL988" s="1"/>
      <c r="AM988" s="1"/>
      <c r="AN988" s="1"/>
      <c r="AP988" s="30"/>
      <c r="AQ988" s="1"/>
      <c r="AR988" s="1">
        <f t="shared" si="267"/>
        <v>0</v>
      </c>
      <c r="AS988" s="1"/>
      <c r="AT988" s="1"/>
      <c r="AU988" s="2">
        <f t="shared" si="284"/>
        <v>0</v>
      </c>
      <c r="AW988" s="1"/>
      <c r="AX988" s="1"/>
      <c r="AY988" s="1"/>
      <c r="AZ988" s="2">
        <f t="shared" si="280"/>
        <v>0</v>
      </c>
      <c r="BA988" s="2">
        <f>SUM(AF988,AH988,-AZ988,-Table110[[#This Row],[Sale Fee]])</f>
        <v>0</v>
      </c>
      <c r="BC988" s="1"/>
      <c r="BD988" s="1"/>
      <c r="BE988" s="1"/>
    </row>
    <row r="989" spans="1:57" x14ac:dyDescent="0.25">
      <c r="A989" s="1"/>
      <c r="B989" s="1"/>
      <c r="E989" s="4"/>
      <c r="F989" s="4"/>
      <c r="Q989" s="1"/>
      <c r="R989" s="1"/>
      <c r="S989" s="1"/>
      <c r="U989" s="1"/>
      <c r="V989" s="1"/>
      <c r="W989" s="1">
        <f t="shared" si="281"/>
        <v>0</v>
      </c>
      <c r="X989" s="1"/>
      <c r="Y989" s="1"/>
      <c r="Z989" s="1">
        <f>Table110[[#This Row],[Quantity2]]*Table110[[#This Row],[U Cost]]</f>
        <v>0</v>
      </c>
      <c r="AB989" s="1"/>
      <c r="AC989" s="1"/>
      <c r="AD989" s="1">
        <f t="shared" si="282"/>
        <v>0</v>
      </c>
      <c r="AE989" s="1"/>
      <c r="AF989" s="1">
        <f>SUM(Table110[[#This Row],[Total 
Paid]:[Shipping 
Charged]])</f>
        <v>0</v>
      </c>
      <c r="AG989" s="1"/>
      <c r="AH989" s="1"/>
      <c r="AI989" s="1">
        <f t="shared" si="283"/>
        <v>0</v>
      </c>
      <c r="AK989" s="1"/>
      <c r="AL989" s="1"/>
      <c r="AM989" s="1"/>
      <c r="AN989" s="1"/>
      <c r="AP989" s="30"/>
      <c r="AQ989" s="1"/>
      <c r="AR989" s="1">
        <f t="shared" si="267"/>
        <v>0</v>
      </c>
      <c r="AS989" s="1"/>
      <c r="AT989" s="1"/>
      <c r="AU989" s="2">
        <f t="shared" si="284"/>
        <v>0</v>
      </c>
      <c r="AW989" s="1"/>
      <c r="AX989" s="1"/>
      <c r="AY989" s="1"/>
      <c r="AZ989" s="2">
        <f t="shared" si="280"/>
        <v>0</v>
      </c>
      <c r="BA989" s="2">
        <f>SUM(AF989,AH989,-AZ989,-Table110[[#This Row],[Sale Fee]])</f>
        <v>0</v>
      </c>
      <c r="BC989" s="1"/>
      <c r="BD989" s="1"/>
      <c r="BE989" s="1"/>
    </row>
    <row r="990" spans="1:57" x14ac:dyDescent="0.25">
      <c r="A990" s="1"/>
      <c r="B990" s="1"/>
      <c r="E990" s="4"/>
      <c r="F990" s="4"/>
      <c r="Q990" s="1"/>
      <c r="R990" s="1"/>
      <c r="S990" s="1"/>
      <c r="U990" s="1"/>
      <c r="V990" s="1"/>
      <c r="W990" s="1">
        <f t="shared" si="281"/>
        <v>0</v>
      </c>
      <c r="X990" s="1"/>
      <c r="Y990" s="1"/>
      <c r="Z990" s="1">
        <f>Table110[[#This Row],[Quantity2]]*Table110[[#This Row],[U Cost]]</f>
        <v>0</v>
      </c>
      <c r="AB990" s="1"/>
      <c r="AC990" s="1"/>
      <c r="AD990" s="1">
        <f t="shared" si="282"/>
        <v>0</v>
      </c>
      <c r="AE990" s="1"/>
      <c r="AF990" s="1">
        <f>SUM(Table110[[#This Row],[Total 
Paid]:[Shipping 
Charged]])</f>
        <v>0</v>
      </c>
      <c r="AG990" s="1"/>
      <c r="AH990" s="1"/>
      <c r="AI990" s="1">
        <f t="shared" si="283"/>
        <v>0</v>
      </c>
      <c r="AK990" s="1"/>
      <c r="AL990" s="1"/>
      <c r="AM990" s="1"/>
      <c r="AN990" s="1"/>
      <c r="AP990" s="30"/>
      <c r="AQ990" s="1"/>
      <c r="AR990" s="1">
        <f t="shared" si="267"/>
        <v>0</v>
      </c>
      <c r="AS990" s="1"/>
      <c r="AT990" s="1"/>
      <c r="AU990" s="2">
        <f t="shared" si="284"/>
        <v>0</v>
      </c>
      <c r="AW990" s="1"/>
      <c r="AX990" s="1"/>
      <c r="AY990" s="1"/>
      <c r="AZ990" s="2">
        <f t="shared" si="280"/>
        <v>0</v>
      </c>
      <c r="BA990" s="2">
        <f>SUM(AF990,AH990,-AZ990,-Table110[[#This Row],[Sale Fee]])</f>
        <v>0</v>
      </c>
      <c r="BC990" s="1"/>
      <c r="BD990" s="1"/>
      <c r="BE990" s="1"/>
    </row>
    <row r="991" spans="1:57" x14ac:dyDescent="0.25">
      <c r="A991" s="1"/>
      <c r="B991" s="1"/>
      <c r="E991" s="4"/>
      <c r="F991" s="4"/>
      <c r="Q991" s="1"/>
      <c r="R991" s="1"/>
      <c r="S991" s="1"/>
      <c r="U991" s="1"/>
      <c r="V991" s="1"/>
      <c r="W991" s="1">
        <f t="shared" si="281"/>
        <v>0</v>
      </c>
      <c r="X991" s="1"/>
      <c r="Y991" s="1"/>
      <c r="Z991" s="1">
        <f>Table110[[#This Row],[Quantity2]]*Table110[[#This Row],[U Cost]]</f>
        <v>0</v>
      </c>
      <c r="AB991" s="1"/>
      <c r="AC991" s="1"/>
      <c r="AD991" s="1">
        <f t="shared" si="282"/>
        <v>0</v>
      </c>
      <c r="AE991" s="1"/>
      <c r="AF991" s="1">
        <f>SUM(Table110[[#This Row],[Total 
Paid]:[Shipping 
Charged]])</f>
        <v>0</v>
      </c>
      <c r="AG991" s="1"/>
      <c r="AH991" s="1"/>
      <c r="AI991" s="1">
        <f t="shared" si="283"/>
        <v>0</v>
      </c>
      <c r="AK991" s="1"/>
      <c r="AL991" s="1"/>
      <c r="AM991" s="1"/>
      <c r="AN991" s="1"/>
      <c r="AP991" s="30"/>
      <c r="AQ991" s="1"/>
      <c r="AR991" s="1">
        <f t="shared" si="267"/>
        <v>0</v>
      </c>
      <c r="AS991" s="1"/>
      <c r="AT991" s="1"/>
      <c r="AU991" s="2">
        <f t="shared" si="284"/>
        <v>0</v>
      </c>
      <c r="AW991" s="1"/>
      <c r="AX991" s="1"/>
      <c r="AY991" s="1"/>
      <c r="AZ991" s="2">
        <f t="shared" si="280"/>
        <v>0</v>
      </c>
      <c r="BA991" s="2">
        <f>SUM(AF991,AH991,-AZ991,-Table110[[#This Row],[Sale Fee]])</f>
        <v>0</v>
      </c>
      <c r="BC991" s="1"/>
      <c r="BD991" s="1"/>
      <c r="BE991" s="1"/>
    </row>
    <row r="992" spans="1:57" x14ac:dyDescent="0.25">
      <c r="A992" s="1"/>
      <c r="B992" s="1"/>
      <c r="E992" s="4"/>
      <c r="F992" s="4"/>
      <c r="Q992" s="1"/>
      <c r="R992" s="1"/>
      <c r="S992" s="1"/>
      <c r="U992" s="1"/>
      <c r="V992" s="1"/>
      <c r="W992" s="1">
        <f t="shared" si="281"/>
        <v>0</v>
      </c>
      <c r="X992" s="1"/>
      <c r="Y992" s="1"/>
      <c r="Z992" s="1">
        <f>Table110[[#This Row],[Quantity2]]*Table110[[#This Row],[U Cost]]</f>
        <v>0</v>
      </c>
      <c r="AB992" s="1"/>
      <c r="AC992" s="1"/>
      <c r="AD992" s="1">
        <f t="shared" si="282"/>
        <v>0</v>
      </c>
      <c r="AE992" s="1"/>
      <c r="AF992" s="1">
        <f>SUM(Table110[[#This Row],[Total 
Paid]:[Shipping 
Charged]])</f>
        <v>0</v>
      </c>
      <c r="AG992" s="1"/>
      <c r="AH992" s="1"/>
      <c r="AI992" s="1">
        <f t="shared" si="283"/>
        <v>0</v>
      </c>
      <c r="AK992" s="1"/>
      <c r="AL992" s="1"/>
      <c r="AM992" s="1"/>
      <c r="AN992" s="1"/>
      <c r="AP992" s="30"/>
      <c r="AQ992" s="1"/>
      <c r="AR992" s="1">
        <f t="shared" si="267"/>
        <v>0</v>
      </c>
      <c r="AS992" s="1"/>
      <c r="AT992" s="1"/>
      <c r="AU992" s="2">
        <f t="shared" si="284"/>
        <v>0</v>
      </c>
      <c r="AW992" s="1"/>
      <c r="AX992" s="1"/>
      <c r="AY992" s="1"/>
      <c r="AZ992" s="2">
        <f t="shared" si="280"/>
        <v>0</v>
      </c>
      <c r="BA992" s="2">
        <f>SUM(AF992,AH992,-AZ992,-Table110[[#This Row],[Sale Fee]])</f>
        <v>0</v>
      </c>
      <c r="BC992" s="1"/>
      <c r="BD992" s="1"/>
      <c r="BE992" s="1"/>
    </row>
    <row r="993" spans="1:57" x14ac:dyDescent="0.25">
      <c r="A993" s="1"/>
      <c r="B993" s="1"/>
      <c r="E993" s="4"/>
      <c r="F993" s="4"/>
      <c r="Q993" s="1"/>
      <c r="R993" s="1"/>
      <c r="S993" s="1"/>
      <c r="U993" s="1"/>
      <c r="V993" s="1"/>
      <c r="W993" s="1">
        <f t="shared" si="281"/>
        <v>0</v>
      </c>
      <c r="X993" s="1"/>
      <c r="Y993" s="1"/>
      <c r="Z993" s="1">
        <f>Table110[[#This Row],[Quantity2]]*Table110[[#This Row],[U Cost]]</f>
        <v>0</v>
      </c>
      <c r="AB993" s="1"/>
      <c r="AC993" s="1"/>
      <c r="AD993" s="1">
        <f t="shared" si="282"/>
        <v>0</v>
      </c>
      <c r="AE993" s="1"/>
      <c r="AF993" s="1">
        <f>SUM(Table110[[#This Row],[Total 
Paid]:[Shipping 
Charged]])</f>
        <v>0</v>
      </c>
      <c r="AG993" s="1"/>
      <c r="AH993" s="1"/>
      <c r="AI993" s="1">
        <f t="shared" si="283"/>
        <v>0</v>
      </c>
      <c r="AK993" s="1"/>
      <c r="AL993" s="1"/>
      <c r="AM993" s="1"/>
      <c r="AN993" s="1"/>
      <c r="AP993" s="30"/>
      <c r="AQ993" s="1"/>
      <c r="AR993" s="1">
        <f t="shared" si="267"/>
        <v>0</v>
      </c>
      <c r="AS993" s="1"/>
      <c r="AT993" s="1"/>
      <c r="AU993" s="2">
        <f t="shared" si="284"/>
        <v>0</v>
      </c>
      <c r="AW993" s="1"/>
      <c r="AX993" s="1"/>
      <c r="AY993" s="1"/>
      <c r="AZ993" s="2">
        <f t="shared" si="280"/>
        <v>0</v>
      </c>
      <c r="BA993" s="2">
        <f>SUM(AF993,AH993,-AZ993,-Table110[[#This Row],[Sale Fee]])</f>
        <v>0</v>
      </c>
      <c r="BC993" s="1"/>
      <c r="BD993" s="1"/>
      <c r="BE993" s="1"/>
    </row>
    <row r="994" spans="1:57" x14ac:dyDescent="0.25">
      <c r="A994" s="1"/>
      <c r="B994" s="1"/>
      <c r="E994" s="4"/>
      <c r="F994" s="4"/>
      <c r="Q994" s="1"/>
      <c r="R994" s="1"/>
      <c r="S994" s="1"/>
      <c r="U994" s="1"/>
      <c r="V994" s="1"/>
      <c r="W994" s="1">
        <f t="shared" si="281"/>
        <v>0</v>
      </c>
      <c r="X994" s="1"/>
      <c r="Y994" s="1"/>
      <c r="Z994" s="1">
        <f>Table110[[#This Row],[Quantity2]]*Table110[[#This Row],[U Cost]]</f>
        <v>0</v>
      </c>
      <c r="AB994" s="1"/>
      <c r="AC994" s="1"/>
      <c r="AD994" s="1">
        <f t="shared" si="282"/>
        <v>0</v>
      </c>
      <c r="AE994" s="1"/>
      <c r="AF994" s="1">
        <f>SUM(Table110[[#This Row],[Total 
Paid]:[Shipping 
Charged]])</f>
        <v>0</v>
      </c>
      <c r="AG994" s="1"/>
      <c r="AH994" s="1"/>
      <c r="AI994" s="1">
        <f t="shared" si="283"/>
        <v>0</v>
      </c>
      <c r="AK994" s="1"/>
      <c r="AL994" s="1"/>
      <c r="AM994" s="1"/>
      <c r="AN994" s="1"/>
      <c r="AP994" s="30"/>
      <c r="AQ994" s="1"/>
      <c r="AR994" s="1">
        <f t="shared" si="267"/>
        <v>0</v>
      </c>
      <c r="AS994" s="1"/>
      <c r="AT994" s="1"/>
      <c r="AU994" s="2">
        <f t="shared" si="284"/>
        <v>0</v>
      </c>
      <c r="AW994" s="1"/>
      <c r="AX994" s="1"/>
      <c r="AY994" s="1"/>
      <c r="AZ994" s="2">
        <f t="shared" si="280"/>
        <v>0</v>
      </c>
      <c r="BA994" s="2">
        <f>SUM(AF994,AH994,-AZ994,-Table110[[#This Row],[Sale Fee]])</f>
        <v>0</v>
      </c>
      <c r="BC994" s="1"/>
      <c r="BD994" s="1"/>
      <c r="BE994" s="1"/>
    </row>
    <row r="995" spans="1:57" x14ac:dyDescent="0.25">
      <c r="A995" s="1"/>
      <c r="B995" s="1"/>
      <c r="E995" s="4"/>
      <c r="F995" s="4"/>
      <c r="Q995" s="1"/>
      <c r="R995" s="1"/>
      <c r="S995" s="1"/>
      <c r="U995" s="1"/>
      <c r="V995" s="1"/>
      <c r="W995" s="1">
        <f t="shared" si="281"/>
        <v>0</v>
      </c>
      <c r="X995" s="1"/>
      <c r="Y995" s="1"/>
      <c r="Z995" s="1">
        <f>Table110[[#This Row],[Quantity2]]*Table110[[#This Row],[U Cost]]</f>
        <v>0</v>
      </c>
      <c r="AB995" s="1"/>
      <c r="AC995" s="1"/>
      <c r="AD995" s="1">
        <f t="shared" si="282"/>
        <v>0</v>
      </c>
      <c r="AE995" s="1"/>
      <c r="AF995" s="1">
        <f>SUM(Table110[[#This Row],[Total 
Paid]:[Shipping 
Charged]])</f>
        <v>0</v>
      </c>
      <c r="AG995" s="1"/>
      <c r="AH995" s="1"/>
      <c r="AI995" s="1">
        <f t="shared" si="283"/>
        <v>0</v>
      </c>
      <c r="AK995" s="1"/>
      <c r="AL995" s="1"/>
      <c r="AM995" s="1"/>
      <c r="AN995" s="1"/>
      <c r="AP995" s="30"/>
      <c r="AQ995" s="1"/>
      <c r="AR995" s="1">
        <f t="shared" si="267"/>
        <v>0</v>
      </c>
      <c r="AS995" s="1"/>
      <c r="AT995" s="1"/>
      <c r="AU995" s="2">
        <f t="shared" si="284"/>
        <v>0</v>
      </c>
      <c r="AW995" s="1"/>
      <c r="AX995" s="1"/>
      <c r="AY995" s="1"/>
      <c r="AZ995" s="2">
        <f t="shared" si="280"/>
        <v>0</v>
      </c>
      <c r="BA995" s="2">
        <f>SUM(AF995,AH995,-AZ995,-Table110[[#This Row],[Sale Fee]])</f>
        <v>0</v>
      </c>
      <c r="BC995" s="1"/>
      <c r="BD995" s="1"/>
      <c r="BE995" s="1"/>
    </row>
    <row r="996" spans="1:57" x14ac:dyDescent="0.25">
      <c r="A996" s="1"/>
      <c r="B996" s="1"/>
      <c r="E996" s="4"/>
      <c r="F996" s="4"/>
      <c r="Q996" s="1"/>
      <c r="R996" s="1"/>
      <c r="S996" s="1"/>
      <c r="U996" s="1"/>
      <c r="V996" s="1"/>
      <c r="W996" s="1">
        <f t="shared" si="281"/>
        <v>0</v>
      </c>
      <c r="X996" s="1"/>
      <c r="Y996" s="1"/>
      <c r="Z996" s="1">
        <f>Table110[[#This Row],[Quantity2]]*Table110[[#This Row],[U Cost]]</f>
        <v>0</v>
      </c>
      <c r="AB996" s="1"/>
      <c r="AC996" s="1"/>
      <c r="AD996" s="1">
        <f t="shared" si="282"/>
        <v>0</v>
      </c>
      <c r="AE996" s="1"/>
      <c r="AF996" s="1">
        <f>SUM(Table110[[#This Row],[Total 
Paid]:[Shipping 
Charged]])</f>
        <v>0</v>
      </c>
      <c r="AG996" s="1"/>
      <c r="AH996" s="1"/>
      <c r="AI996" s="1">
        <f t="shared" si="283"/>
        <v>0</v>
      </c>
      <c r="AK996" s="1"/>
      <c r="AL996" s="1"/>
      <c r="AM996" s="1"/>
      <c r="AN996" s="1"/>
      <c r="AP996" s="30"/>
      <c r="AQ996" s="1"/>
      <c r="AR996" s="1">
        <f t="shared" si="267"/>
        <v>0</v>
      </c>
      <c r="AS996" s="1"/>
      <c r="AT996" s="1"/>
      <c r="AU996" s="2">
        <f t="shared" si="284"/>
        <v>0</v>
      </c>
      <c r="AW996" s="1"/>
      <c r="AX996" s="1"/>
      <c r="AY996" s="1"/>
      <c r="AZ996" s="2">
        <f t="shared" si="280"/>
        <v>0</v>
      </c>
      <c r="BA996" s="2">
        <f>SUM(AF996,AH996,-AZ996,-Table110[[#This Row],[Sale Fee]])</f>
        <v>0</v>
      </c>
      <c r="BC996" s="1"/>
      <c r="BD996" s="1"/>
      <c r="BE996" s="1"/>
    </row>
    <row r="997" spans="1:57" x14ac:dyDescent="0.25">
      <c r="A997" s="1"/>
      <c r="B997" s="1"/>
      <c r="E997" s="4"/>
      <c r="F997" s="4"/>
      <c r="Q997" s="1"/>
      <c r="R997" s="1"/>
      <c r="S997" s="1"/>
      <c r="U997" s="1"/>
      <c r="V997" s="1"/>
      <c r="W997" s="1">
        <f t="shared" si="281"/>
        <v>0</v>
      </c>
      <c r="X997" s="1"/>
      <c r="Y997" s="1"/>
      <c r="Z997" s="1">
        <f>Table110[[#This Row],[Quantity2]]*Table110[[#This Row],[U Cost]]</f>
        <v>0</v>
      </c>
      <c r="AB997" s="1"/>
      <c r="AC997" s="1"/>
      <c r="AD997" s="1">
        <f t="shared" si="282"/>
        <v>0</v>
      </c>
      <c r="AE997" s="1"/>
      <c r="AF997" s="1">
        <f>SUM(Table110[[#This Row],[Total 
Paid]:[Shipping 
Charged]])</f>
        <v>0</v>
      </c>
      <c r="AG997" s="1"/>
      <c r="AH997" s="1"/>
      <c r="AI997" s="1">
        <f t="shared" si="283"/>
        <v>0</v>
      </c>
      <c r="AK997" s="1"/>
      <c r="AL997" s="1"/>
      <c r="AM997" s="1"/>
      <c r="AN997" s="1"/>
      <c r="AP997" s="30"/>
      <c r="AQ997" s="1"/>
      <c r="AR997" s="1">
        <f t="shared" si="267"/>
        <v>0</v>
      </c>
      <c r="AS997" s="1"/>
      <c r="AT997" s="1"/>
      <c r="AU997" s="2">
        <f t="shared" si="284"/>
        <v>0</v>
      </c>
      <c r="AW997" s="1"/>
      <c r="AX997" s="1"/>
      <c r="AY997" s="1"/>
      <c r="AZ997" s="2">
        <f t="shared" si="280"/>
        <v>0</v>
      </c>
      <c r="BA997" s="2">
        <f>SUM(AF997,AH997,-AZ997,-Table110[[#This Row],[Sale Fee]])</f>
        <v>0</v>
      </c>
      <c r="BC997" s="1"/>
      <c r="BD997" s="1"/>
      <c r="BE997" s="1"/>
    </row>
    <row r="998" spans="1:57" x14ac:dyDescent="0.25">
      <c r="A998" s="1"/>
      <c r="B998" s="1"/>
      <c r="E998" s="4"/>
      <c r="F998" s="4"/>
      <c r="Q998" s="1"/>
      <c r="R998" s="1"/>
      <c r="S998" s="1"/>
      <c r="U998" s="1"/>
      <c r="V998" s="1"/>
      <c r="W998" s="1">
        <f t="shared" si="281"/>
        <v>0</v>
      </c>
      <c r="X998" s="1"/>
      <c r="Y998" s="1"/>
      <c r="Z998" s="1">
        <f>Table110[[#This Row],[Quantity2]]*Table110[[#This Row],[U Cost]]</f>
        <v>0</v>
      </c>
      <c r="AB998" s="1"/>
      <c r="AC998" s="1"/>
      <c r="AD998" s="1">
        <f t="shared" si="282"/>
        <v>0</v>
      </c>
      <c r="AE998" s="1"/>
      <c r="AF998" s="1">
        <f>SUM(Table110[[#This Row],[Total 
Paid]:[Shipping 
Charged]])</f>
        <v>0</v>
      </c>
      <c r="AG998" s="1"/>
      <c r="AH998" s="1"/>
      <c r="AI998" s="1">
        <f t="shared" si="283"/>
        <v>0</v>
      </c>
      <c r="AK998" s="1"/>
      <c r="AL998" s="1"/>
      <c r="AM998" s="1"/>
      <c r="AN998" s="1"/>
      <c r="AP998" s="30"/>
      <c r="AQ998" s="1"/>
      <c r="AR998" s="1">
        <f t="shared" si="267"/>
        <v>0</v>
      </c>
      <c r="AS998" s="1"/>
      <c r="AT998" s="1"/>
      <c r="AU998" s="2">
        <f t="shared" si="284"/>
        <v>0</v>
      </c>
      <c r="AW998" s="1"/>
      <c r="AX998" s="1"/>
      <c r="AY998" s="1"/>
      <c r="AZ998" s="2">
        <f t="shared" si="280"/>
        <v>0</v>
      </c>
      <c r="BA998" s="2">
        <f>SUM(AF998,AH998,-AZ998,-Table110[[#This Row],[Sale Fee]])</f>
        <v>0</v>
      </c>
      <c r="BC998" s="1"/>
      <c r="BD998" s="1"/>
      <c r="BE998" s="1"/>
    </row>
    <row r="999" spans="1:57" x14ac:dyDescent="0.25">
      <c r="A999" s="1"/>
      <c r="B999" s="1"/>
      <c r="E999" s="4"/>
      <c r="F999" s="4"/>
      <c r="Q999" s="1"/>
      <c r="R999" s="1"/>
      <c r="S999" s="1"/>
      <c r="U999" s="1"/>
      <c r="V999" s="1"/>
      <c r="W999" s="1">
        <f t="shared" si="281"/>
        <v>0</v>
      </c>
      <c r="X999" s="1"/>
      <c r="Y999" s="1"/>
      <c r="Z999" s="1">
        <f>Table110[[#This Row],[Quantity2]]*Table110[[#This Row],[U Cost]]</f>
        <v>0</v>
      </c>
      <c r="AB999" s="1"/>
      <c r="AC999" s="1"/>
      <c r="AD999" s="1">
        <f t="shared" si="282"/>
        <v>0</v>
      </c>
      <c r="AE999" s="1"/>
      <c r="AF999" s="1">
        <f>SUM(Table110[[#This Row],[Total 
Paid]:[Shipping 
Charged]])</f>
        <v>0</v>
      </c>
      <c r="AG999" s="1"/>
      <c r="AH999" s="1"/>
      <c r="AI999" s="1">
        <f t="shared" si="283"/>
        <v>0</v>
      </c>
      <c r="AK999" s="1"/>
      <c r="AL999" s="1"/>
      <c r="AM999" s="1"/>
      <c r="AN999" s="1"/>
      <c r="AP999" s="30"/>
      <c r="AQ999" s="1"/>
      <c r="AR999" s="1">
        <f t="shared" si="267"/>
        <v>0</v>
      </c>
      <c r="AS999" s="1"/>
      <c r="AT999" s="1"/>
      <c r="AU999" s="2">
        <f t="shared" si="284"/>
        <v>0</v>
      </c>
      <c r="AW999" s="1"/>
      <c r="AX999" s="1"/>
      <c r="AY999" s="1"/>
      <c r="AZ999" s="2">
        <f t="shared" si="280"/>
        <v>0</v>
      </c>
      <c r="BA999" s="2">
        <f>SUM(AF999,AH999,-AZ999,-Table110[[#This Row],[Sale Fee]])</f>
        <v>0</v>
      </c>
      <c r="BC999" s="1"/>
      <c r="BD999" s="1"/>
      <c r="BE999" s="1"/>
    </row>
    <row r="1000" spans="1:57" x14ac:dyDescent="0.25">
      <c r="A1000" s="1"/>
      <c r="B1000" s="1"/>
      <c r="E1000" s="4"/>
      <c r="F1000" s="4"/>
      <c r="Q1000" s="1"/>
      <c r="R1000" s="1"/>
      <c r="S1000" s="1"/>
      <c r="U1000" s="1"/>
      <c r="V1000" s="1"/>
      <c r="W1000" s="1">
        <f t="shared" si="281"/>
        <v>0</v>
      </c>
      <c r="X1000" s="1"/>
      <c r="Y1000" s="1"/>
      <c r="Z1000" s="1">
        <f>Table110[[#This Row],[Quantity2]]*Table110[[#This Row],[U Cost]]</f>
        <v>0</v>
      </c>
      <c r="AB1000" s="1"/>
      <c r="AC1000" s="1"/>
      <c r="AD1000" s="1">
        <f t="shared" si="282"/>
        <v>0</v>
      </c>
      <c r="AE1000" s="1"/>
      <c r="AF1000" s="1">
        <f>SUM(Table110[[#This Row],[Total 
Paid]:[Shipping 
Charged]])</f>
        <v>0</v>
      </c>
      <c r="AG1000" s="1"/>
      <c r="AH1000" s="1"/>
      <c r="AI1000" s="1">
        <f t="shared" si="283"/>
        <v>0</v>
      </c>
      <c r="AK1000" s="1"/>
      <c r="AL1000" s="1"/>
      <c r="AM1000" s="1"/>
      <c r="AN1000" s="1"/>
      <c r="AP1000" s="30"/>
      <c r="AQ1000" s="1"/>
      <c r="AR1000" s="1">
        <f t="shared" si="267"/>
        <v>0</v>
      </c>
      <c r="AS1000" s="1"/>
      <c r="AT1000" s="1"/>
      <c r="AU1000" s="2">
        <f t="shared" si="284"/>
        <v>0</v>
      </c>
      <c r="AW1000" s="1"/>
      <c r="AX1000" s="1"/>
      <c r="AY1000" s="1"/>
      <c r="AZ1000" s="2">
        <f t="shared" si="280"/>
        <v>0</v>
      </c>
      <c r="BA1000" s="2">
        <f>SUM(AF1000,AH1000,-AZ1000,-Table110[[#This Row],[Sale Fee]])</f>
        <v>0</v>
      </c>
      <c r="BC1000" s="1"/>
      <c r="BD1000" s="1"/>
      <c r="BE1000" s="1"/>
    </row>
    <row r="1001" spans="1:57" x14ac:dyDescent="0.25">
      <c r="A1001" s="1"/>
      <c r="B1001" s="1"/>
      <c r="E1001" s="4"/>
      <c r="F1001" s="4"/>
      <c r="Q1001" s="1"/>
      <c r="R1001" s="1"/>
      <c r="S1001" s="1"/>
      <c r="U1001" s="1"/>
      <c r="V1001" s="1"/>
      <c r="W1001" s="1">
        <f t="shared" si="281"/>
        <v>0</v>
      </c>
      <c r="X1001" s="1"/>
      <c r="Y1001" s="1"/>
      <c r="Z1001" s="1">
        <f>Table110[[#This Row],[Quantity2]]*Table110[[#This Row],[U Cost]]</f>
        <v>0</v>
      </c>
      <c r="AB1001" s="1"/>
      <c r="AC1001" s="1"/>
      <c r="AD1001" s="1">
        <f t="shared" si="282"/>
        <v>0</v>
      </c>
      <c r="AE1001" s="1"/>
      <c r="AF1001" s="1">
        <f>SUM(Table110[[#This Row],[Total 
Paid]:[Shipping 
Charged]])</f>
        <v>0</v>
      </c>
      <c r="AG1001" s="1"/>
      <c r="AH1001" s="1"/>
      <c r="AI1001" s="1">
        <f t="shared" si="283"/>
        <v>0</v>
      </c>
      <c r="AK1001" s="1"/>
      <c r="AL1001" s="1"/>
      <c r="AM1001" s="1"/>
      <c r="AN1001" s="1"/>
      <c r="AP1001" s="30"/>
      <c r="AQ1001" s="1"/>
      <c r="AR1001" s="1">
        <f t="shared" si="267"/>
        <v>0</v>
      </c>
      <c r="AS1001" s="1"/>
      <c r="AT1001" s="1"/>
      <c r="AU1001" s="2">
        <f t="shared" si="284"/>
        <v>0</v>
      </c>
      <c r="AW1001" s="1"/>
      <c r="AX1001" s="1"/>
      <c r="AY1001" s="1"/>
      <c r="AZ1001" s="2">
        <f t="shared" si="280"/>
        <v>0</v>
      </c>
      <c r="BA1001" s="2">
        <f>SUM(AF1001,AH1001,-AZ1001,-Table110[[#This Row],[Sale Fee]])</f>
        <v>0</v>
      </c>
      <c r="BC1001" s="1"/>
      <c r="BD1001" s="1"/>
      <c r="BE1001" s="1"/>
    </row>
    <row r="1002" spans="1:57" x14ac:dyDescent="0.25">
      <c r="A1002" s="1"/>
      <c r="B1002" s="1"/>
      <c r="E1002" s="4"/>
      <c r="F1002" s="4"/>
      <c r="Q1002" s="1"/>
      <c r="R1002" s="1"/>
      <c r="S1002" s="1"/>
      <c r="U1002" s="1"/>
      <c r="V1002" s="1"/>
      <c r="W1002" s="1">
        <f t="shared" si="281"/>
        <v>0</v>
      </c>
      <c r="X1002" s="1"/>
      <c r="Y1002" s="1"/>
      <c r="Z1002" s="1">
        <f>Table110[[#This Row],[Quantity2]]*Table110[[#This Row],[U Cost]]</f>
        <v>0</v>
      </c>
      <c r="AB1002" s="1"/>
      <c r="AC1002" s="1"/>
      <c r="AD1002" s="1">
        <f t="shared" si="282"/>
        <v>0</v>
      </c>
      <c r="AE1002" s="1"/>
      <c r="AF1002" s="1">
        <f>SUM(Table110[[#This Row],[Total 
Paid]:[Shipping 
Charged]])</f>
        <v>0</v>
      </c>
      <c r="AG1002" s="1"/>
      <c r="AH1002" s="1"/>
      <c r="AI1002" s="1">
        <f t="shared" si="283"/>
        <v>0</v>
      </c>
      <c r="AK1002" s="1"/>
      <c r="AL1002" s="1"/>
      <c r="AM1002" s="1"/>
      <c r="AN1002" s="1"/>
      <c r="AP1002" s="30"/>
      <c r="AQ1002" s="1"/>
      <c r="AR1002" s="1">
        <f t="shared" si="267"/>
        <v>0</v>
      </c>
      <c r="AS1002" s="1"/>
      <c r="AT1002" s="1"/>
      <c r="AU1002" s="2">
        <f t="shared" si="284"/>
        <v>0</v>
      </c>
      <c r="AW1002" s="1"/>
      <c r="AX1002" s="1"/>
      <c r="AY1002" s="1"/>
      <c r="AZ1002" s="2">
        <f t="shared" si="280"/>
        <v>0</v>
      </c>
      <c r="BA1002" s="2">
        <f>SUM(AF1002,AH1002,-AZ1002,-Table110[[#This Row],[Sale Fee]])</f>
        <v>0</v>
      </c>
      <c r="BC1002" s="1"/>
      <c r="BD1002" s="1"/>
      <c r="BE1002" s="1"/>
    </row>
    <row r="1003" spans="1:57" x14ac:dyDescent="0.25">
      <c r="A1003" s="1"/>
      <c r="B1003" s="1"/>
      <c r="E1003" s="4"/>
      <c r="F1003" s="4"/>
      <c r="Q1003" s="1"/>
      <c r="R1003" s="1"/>
      <c r="S1003" s="1"/>
      <c r="U1003" s="1"/>
      <c r="V1003" s="1"/>
      <c r="W1003" s="1">
        <f t="shared" si="281"/>
        <v>0</v>
      </c>
      <c r="X1003" s="1"/>
      <c r="Y1003" s="1"/>
      <c r="Z1003" s="1">
        <f>Table110[[#This Row],[Quantity2]]*Table110[[#This Row],[U Cost]]</f>
        <v>0</v>
      </c>
      <c r="AB1003" s="1"/>
      <c r="AC1003" s="1"/>
      <c r="AD1003" s="1">
        <f t="shared" si="282"/>
        <v>0</v>
      </c>
      <c r="AE1003" s="1"/>
      <c r="AF1003" s="1">
        <f>SUM(Table110[[#This Row],[Total 
Paid]:[Shipping 
Charged]])</f>
        <v>0</v>
      </c>
      <c r="AG1003" s="1"/>
      <c r="AH1003" s="1"/>
      <c r="AI1003" s="1">
        <f t="shared" si="283"/>
        <v>0</v>
      </c>
      <c r="AK1003" s="1"/>
      <c r="AL1003" s="1"/>
      <c r="AM1003" s="1"/>
      <c r="AN1003" s="1"/>
      <c r="AP1003" s="30"/>
      <c r="AQ1003" s="1"/>
      <c r="AR1003" s="1">
        <f t="shared" si="267"/>
        <v>0</v>
      </c>
      <c r="AS1003" s="1"/>
      <c r="AT1003" s="1"/>
      <c r="AU1003" s="2">
        <f t="shared" si="284"/>
        <v>0</v>
      </c>
      <c r="AW1003" s="1"/>
      <c r="AX1003" s="1"/>
      <c r="AY1003" s="1"/>
      <c r="AZ1003" s="2">
        <f t="shared" ref="AZ1003:AZ1066" si="285">SUM(AU1003,AW1003,AX1003,AY1003)</f>
        <v>0</v>
      </c>
      <c r="BA1003" s="2">
        <f>SUM(AF1003,AH1003,-AZ1003,-Table110[[#This Row],[Sale Fee]])</f>
        <v>0</v>
      </c>
      <c r="BC1003" s="1"/>
      <c r="BD1003" s="1"/>
      <c r="BE1003" s="1"/>
    </row>
    <row r="1004" spans="1:57" x14ac:dyDescent="0.25">
      <c r="A1004" s="1"/>
      <c r="B1004" s="1"/>
      <c r="E1004" s="4"/>
      <c r="F1004" s="4"/>
      <c r="Q1004" s="1"/>
      <c r="R1004" s="1"/>
      <c r="S1004" s="1"/>
      <c r="U1004" s="1"/>
      <c r="V1004" s="1"/>
      <c r="W1004" s="1">
        <f t="shared" si="281"/>
        <v>0</v>
      </c>
      <c r="X1004" s="1"/>
      <c r="Y1004" s="1"/>
      <c r="Z1004" s="1">
        <f>Table110[[#This Row],[Quantity2]]*Table110[[#This Row],[U Cost]]</f>
        <v>0</v>
      </c>
      <c r="AB1004" s="1"/>
      <c r="AC1004" s="1"/>
      <c r="AD1004" s="1">
        <f t="shared" si="282"/>
        <v>0</v>
      </c>
      <c r="AE1004" s="1"/>
      <c r="AF1004" s="1">
        <f>SUM(Table110[[#This Row],[Total 
Paid]:[Shipping 
Charged]])</f>
        <v>0</v>
      </c>
      <c r="AG1004" s="1"/>
      <c r="AH1004" s="1"/>
      <c r="AI1004" s="1">
        <f t="shared" si="283"/>
        <v>0</v>
      </c>
      <c r="AK1004" s="1"/>
      <c r="AL1004" s="1"/>
      <c r="AM1004" s="1"/>
      <c r="AN1004" s="1"/>
      <c r="AP1004" s="30"/>
      <c r="AQ1004" s="1"/>
      <c r="AR1004" s="1">
        <f t="shared" si="267"/>
        <v>0</v>
      </c>
      <c r="AS1004" s="1"/>
      <c r="AT1004" s="1"/>
      <c r="AU1004" s="2">
        <f t="shared" si="284"/>
        <v>0</v>
      </c>
      <c r="AW1004" s="1"/>
      <c r="AX1004" s="1"/>
      <c r="AY1004" s="1"/>
      <c r="AZ1004" s="2">
        <f t="shared" si="285"/>
        <v>0</v>
      </c>
      <c r="BA1004" s="2">
        <f>SUM(AF1004,AH1004,-AZ1004,-Table110[[#This Row],[Sale Fee]])</f>
        <v>0</v>
      </c>
      <c r="BC1004" s="1"/>
      <c r="BD1004" s="1"/>
      <c r="BE1004" s="1"/>
    </row>
    <row r="1005" spans="1:57" x14ac:dyDescent="0.25">
      <c r="A1005" s="1"/>
      <c r="B1005" s="1"/>
      <c r="E1005" s="4"/>
      <c r="F1005" s="4"/>
      <c r="Q1005" s="1"/>
      <c r="R1005" s="1"/>
      <c r="S1005" s="1"/>
      <c r="U1005" s="1"/>
      <c r="V1005" s="1"/>
      <c r="W1005" s="1">
        <f t="shared" si="281"/>
        <v>0</v>
      </c>
      <c r="X1005" s="1"/>
      <c r="Y1005" s="1"/>
      <c r="Z1005" s="1">
        <f>Table110[[#This Row],[Quantity2]]*Table110[[#This Row],[U Cost]]</f>
        <v>0</v>
      </c>
      <c r="AB1005" s="1"/>
      <c r="AC1005" s="1"/>
      <c r="AD1005" s="1">
        <f t="shared" si="282"/>
        <v>0</v>
      </c>
      <c r="AE1005" s="1"/>
      <c r="AF1005" s="1">
        <f>SUM(Table110[[#This Row],[Total 
Paid]:[Shipping 
Charged]])</f>
        <v>0</v>
      </c>
      <c r="AG1005" s="1"/>
      <c r="AH1005" s="1"/>
      <c r="AI1005" s="1">
        <f t="shared" si="283"/>
        <v>0</v>
      </c>
      <c r="AK1005" s="1"/>
      <c r="AL1005" s="1"/>
      <c r="AM1005" s="1"/>
      <c r="AN1005" s="1"/>
      <c r="AP1005" s="30"/>
      <c r="AQ1005" s="1"/>
      <c r="AR1005" s="1">
        <f t="shared" si="267"/>
        <v>0</v>
      </c>
      <c r="AS1005" s="1"/>
      <c r="AT1005" s="1"/>
      <c r="AU1005" s="2">
        <f t="shared" si="284"/>
        <v>0</v>
      </c>
      <c r="AW1005" s="1"/>
      <c r="AX1005" s="1"/>
      <c r="AY1005" s="1"/>
      <c r="AZ1005" s="2">
        <f t="shared" si="285"/>
        <v>0</v>
      </c>
      <c r="BA1005" s="2">
        <f>SUM(AF1005,AH1005,-AZ1005,-Table110[[#This Row],[Sale Fee]])</f>
        <v>0</v>
      </c>
      <c r="BC1005" s="1"/>
      <c r="BD1005" s="1"/>
      <c r="BE1005" s="1"/>
    </row>
    <row r="1006" spans="1:57" x14ac:dyDescent="0.25">
      <c r="A1006" s="1"/>
      <c r="B1006" s="1"/>
      <c r="E1006" s="4"/>
      <c r="F1006" s="4"/>
      <c r="Q1006" s="1"/>
      <c r="R1006" s="1"/>
      <c r="S1006" s="1"/>
      <c r="U1006" s="1"/>
      <c r="V1006" s="1"/>
      <c r="W1006" s="1">
        <f t="shared" si="281"/>
        <v>0</v>
      </c>
      <c r="X1006" s="1"/>
      <c r="Y1006" s="1"/>
      <c r="Z1006" s="1">
        <f>Table110[[#This Row],[Quantity2]]*Table110[[#This Row],[U Cost]]</f>
        <v>0</v>
      </c>
      <c r="AB1006" s="1"/>
      <c r="AC1006" s="1"/>
      <c r="AD1006" s="1">
        <f t="shared" si="282"/>
        <v>0</v>
      </c>
      <c r="AE1006" s="1"/>
      <c r="AF1006" s="1">
        <f>SUM(Table110[[#This Row],[Total 
Paid]:[Shipping 
Charged]])</f>
        <v>0</v>
      </c>
      <c r="AG1006" s="1"/>
      <c r="AH1006" s="1"/>
      <c r="AI1006" s="1">
        <f t="shared" si="283"/>
        <v>0</v>
      </c>
      <c r="AK1006" s="1"/>
      <c r="AL1006" s="1"/>
      <c r="AM1006" s="1"/>
      <c r="AN1006" s="1"/>
      <c r="AP1006" s="30"/>
      <c r="AQ1006" s="1"/>
      <c r="AR1006" s="1">
        <f t="shared" si="267"/>
        <v>0</v>
      </c>
      <c r="AS1006" s="1"/>
      <c r="AT1006" s="1"/>
      <c r="AU1006" s="2">
        <f t="shared" si="284"/>
        <v>0</v>
      </c>
      <c r="AW1006" s="1"/>
      <c r="AX1006" s="1"/>
      <c r="AY1006" s="1"/>
      <c r="AZ1006" s="2">
        <f t="shared" si="285"/>
        <v>0</v>
      </c>
      <c r="BA1006" s="2">
        <f>SUM(AF1006,AH1006,-AZ1006,-Table110[[#This Row],[Sale Fee]])</f>
        <v>0</v>
      </c>
      <c r="BC1006" s="1"/>
      <c r="BD1006" s="1"/>
      <c r="BE1006" s="1"/>
    </row>
    <row r="1007" spans="1:57" x14ac:dyDescent="0.25">
      <c r="A1007" s="1"/>
      <c r="B1007" s="1"/>
      <c r="E1007" s="4"/>
      <c r="F1007" s="4"/>
      <c r="Q1007" s="1"/>
      <c r="R1007" s="1"/>
      <c r="S1007" s="1"/>
      <c r="U1007" s="1"/>
      <c r="V1007" s="1"/>
      <c r="W1007" s="1">
        <f t="shared" si="281"/>
        <v>0</v>
      </c>
      <c r="X1007" s="1"/>
      <c r="Y1007" s="1"/>
      <c r="Z1007" s="1">
        <f>Table110[[#This Row],[Quantity2]]*Table110[[#This Row],[U Cost]]</f>
        <v>0</v>
      </c>
      <c r="AB1007" s="1"/>
      <c r="AC1007" s="1"/>
      <c r="AD1007" s="1">
        <f t="shared" si="282"/>
        <v>0</v>
      </c>
      <c r="AE1007" s="1"/>
      <c r="AF1007" s="1">
        <f>SUM(Table110[[#This Row],[Total 
Paid]:[Shipping 
Charged]])</f>
        <v>0</v>
      </c>
      <c r="AG1007" s="1"/>
      <c r="AH1007" s="1"/>
      <c r="AI1007" s="1">
        <f t="shared" si="283"/>
        <v>0</v>
      </c>
      <c r="AK1007" s="1"/>
      <c r="AL1007" s="1"/>
      <c r="AM1007" s="1"/>
      <c r="AN1007" s="1"/>
      <c r="AP1007" s="30"/>
      <c r="AQ1007" s="1"/>
      <c r="AR1007" s="1">
        <f t="shared" si="267"/>
        <v>0</v>
      </c>
      <c r="AS1007" s="1"/>
      <c r="AT1007" s="1"/>
      <c r="AU1007" s="2">
        <f t="shared" si="284"/>
        <v>0</v>
      </c>
      <c r="AW1007" s="1"/>
      <c r="AX1007" s="1"/>
      <c r="AY1007" s="1"/>
      <c r="AZ1007" s="2">
        <f t="shared" si="285"/>
        <v>0</v>
      </c>
      <c r="BA1007" s="2">
        <f>SUM(AF1007,AH1007,-AZ1007,-Table110[[#This Row],[Sale Fee]])</f>
        <v>0</v>
      </c>
      <c r="BC1007" s="1"/>
      <c r="BD1007" s="1"/>
      <c r="BE1007" s="1"/>
    </row>
    <row r="1008" spans="1:57" x14ac:dyDescent="0.25">
      <c r="A1008" s="1"/>
      <c r="B1008" s="1"/>
      <c r="E1008" s="4"/>
      <c r="F1008" s="4"/>
      <c r="Q1008" s="1"/>
      <c r="R1008" s="1"/>
      <c r="S1008" s="1"/>
      <c r="U1008" s="1"/>
      <c r="V1008" s="1"/>
      <c r="W1008" s="1">
        <f t="shared" si="281"/>
        <v>0</v>
      </c>
      <c r="X1008" s="1"/>
      <c r="Y1008" s="1"/>
      <c r="Z1008" s="1">
        <f>Table110[[#This Row],[Quantity2]]*Table110[[#This Row],[U Cost]]</f>
        <v>0</v>
      </c>
      <c r="AB1008" s="1"/>
      <c r="AC1008" s="1"/>
      <c r="AD1008" s="1">
        <f t="shared" si="282"/>
        <v>0</v>
      </c>
      <c r="AE1008" s="1"/>
      <c r="AF1008" s="1">
        <f>SUM(Table110[[#This Row],[Total 
Paid]:[Shipping 
Charged]])</f>
        <v>0</v>
      </c>
      <c r="AG1008" s="1"/>
      <c r="AH1008" s="1"/>
      <c r="AI1008" s="1">
        <f t="shared" si="283"/>
        <v>0</v>
      </c>
      <c r="AK1008" s="1"/>
      <c r="AL1008" s="1"/>
      <c r="AM1008" s="1"/>
      <c r="AN1008" s="1"/>
      <c r="AP1008" s="30"/>
      <c r="AQ1008" s="1"/>
      <c r="AR1008" s="1">
        <f t="shared" si="267"/>
        <v>0</v>
      </c>
      <c r="AS1008" s="1"/>
      <c r="AT1008" s="1"/>
      <c r="AU1008" s="2">
        <f t="shared" si="284"/>
        <v>0</v>
      </c>
      <c r="AW1008" s="1"/>
      <c r="AX1008" s="1"/>
      <c r="AY1008" s="1"/>
      <c r="AZ1008" s="2">
        <f t="shared" si="285"/>
        <v>0</v>
      </c>
      <c r="BA1008" s="2">
        <f>SUM(AF1008,AH1008,-AZ1008,-Table110[[#This Row],[Sale Fee]])</f>
        <v>0</v>
      </c>
      <c r="BC1008" s="1"/>
      <c r="BD1008" s="1"/>
      <c r="BE1008" s="1"/>
    </row>
    <row r="1009" spans="1:57" x14ac:dyDescent="0.25">
      <c r="A1009" s="1"/>
      <c r="B1009" s="1"/>
      <c r="E1009" s="4"/>
      <c r="F1009" s="4"/>
      <c r="Q1009" s="1"/>
      <c r="R1009" s="1"/>
      <c r="S1009" s="1"/>
      <c r="U1009" s="1"/>
      <c r="V1009" s="1"/>
      <c r="W1009" s="1">
        <f t="shared" si="281"/>
        <v>0</v>
      </c>
      <c r="X1009" s="1"/>
      <c r="Y1009" s="1"/>
      <c r="Z1009" s="1">
        <f>Table110[[#This Row],[Quantity2]]*Table110[[#This Row],[U Cost]]</f>
        <v>0</v>
      </c>
      <c r="AB1009" s="1"/>
      <c r="AC1009" s="1"/>
      <c r="AD1009" s="1">
        <f t="shared" si="282"/>
        <v>0</v>
      </c>
      <c r="AE1009" s="1"/>
      <c r="AF1009" s="1">
        <f>SUM(Table110[[#This Row],[Total 
Paid]:[Shipping 
Charged]])</f>
        <v>0</v>
      </c>
      <c r="AG1009" s="1"/>
      <c r="AH1009" s="1"/>
      <c r="AI1009" s="1">
        <f t="shared" si="283"/>
        <v>0</v>
      </c>
      <c r="AK1009" s="1"/>
      <c r="AL1009" s="1"/>
      <c r="AM1009" s="1"/>
      <c r="AN1009" s="1"/>
      <c r="AP1009" s="30"/>
      <c r="AQ1009" s="1"/>
      <c r="AR1009" s="1">
        <f t="shared" si="267"/>
        <v>0</v>
      </c>
      <c r="AS1009" s="1"/>
      <c r="AT1009" s="1"/>
      <c r="AU1009" s="2">
        <f t="shared" si="284"/>
        <v>0</v>
      </c>
      <c r="AW1009" s="1"/>
      <c r="AX1009" s="1"/>
      <c r="AY1009" s="1"/>
      <c r="AZ1009" s="2">
        <f t="shared" si="285"/>
        <v>0</v>
      </c>
      <c r="BA1009" s="2">
        <f>SUM(AF1009,AH1009,-AZ1009,-Table110[[#This Row],[Sale Fee]])</f>
        <v>0</v>
      </c>
      <c r="BC1009" s="1"/>
      <c r="BD1009" s="1"/>
      <c r="BE1009" s="1"/>
    </row>
    <row r="1010" spans="1:57" x14ac:dyDescent="0.25">
      <c r="A1010" s="1"/>
      <c r="B1010" s="1"/>
      <c r="E1010" s="4"/>
      <c r="F1010" s="4"/>
      <c r="Q1010" s="1"/>
      <c r="R1010" s="1"/>
      <c r="S1010" s="1"/>
      <c r="U1010" s="1"/>
      <c r="V1010" s="1"/>
      <c r="W1010" s="1">
        <f t="shared" si="281"/>
        <v>0</v>
      </c>
      <c r="X1010" s="1"/>
      <c r="Y1010" s="1"/>
      <c r="Z1010" s="1">
        <f>Table110[[#This Row],[Quantity2]]*Table110[[#This Row],[U Cost]]</f>
        <v>0</v>
      </c>
      <c r="AB1010" s="1"/>
      <c r="AC1010" s="1"/>
      <c r="AD1010" s="1">
        <f t="shared" si="282"/>
        <v>0</v>
      </c>
      <c r="AE1010" s="1"/>
      <c r="AF1010" s="1">
        <f>SUM(Table110[[#This Row],[Total 
Paid]:[Shipping 
Charged]])</f>
        <v>0</v>
      </c>
      <c r="AG1010" s="1"/>
      <c r="AH1010" s="1"/>
      <c r="AI1010" s="1">
        <f t="shared" si="283"/>
        <v>0</v>
      </c>
      <c r="AK1010" s="1"/>
      <c r="AL1010" s="1"/>
      <c r="AM1010" s="1"/>
      <c r="AN1010" s="1"/>
      <c r="AP1010" s="30"/>
      <c r="AQ1010" s="1"/>
      <c r="AR1010" s="1">
        <f t="shared" si="267"/>
        <v>0</v>
      </c>
      <c r="AS1010" s="1"/>
      <c r="AT1010" s="1"/>
      <c r="AU1010" s="2">
        <f t="shared" si="284"/>
        <v>0</v>
      </c>
      <c r="AW1010" s="1"/>
      <c r="AX1010" s="1"/>
      <c r="AY1010" s="1"/>
      <c r="AZ1010" s="2">
        <f t="shared" si="285"/>
        <v>0</v>
      </c>
      <c r="BA1010" s="2">
        <f>SUM(AF1010,AH1010,-AZ1010,-Table110[[#This Row],[Sale Fee]])</f>
        <v>0</v>
      </c>
      <c r="BC1010" s="1"/>
      <c r="BD1010" s="1"/>
      <c r="BE1010" s="1"/>
    </row>
    <row r="1011" spans="1:57" x14ac:dyDescent="0.25">
      <c r="A1011" s="1"/>
      <c r="B1011" s="1"/>
      <c r="E1011" s="4"/>
      <c r="F1011" s="4"/>
      <c r="Q1011" s="1"/>
      <c r="R1011" s="1"/>
      <c r="S1011" s="1"/>
      <c r="U1011" s="1"/>
      <c r="V1011" s="1"/>
      <c r="W1011" s="1">
        <f t="shared" si="281"/>
        <v>0</v>
      </c>
      <c r="X1011" s="1"/>
      <c r="Y1011" s="1"/>
      <c r="Z1011" s="1">
        <f>Table110[[#This Row],[Quantity2]]*Table110[[#This Row],[U Cost]]</f>
        <v>0</v>
      </c>
      <c r="AB1011" s="1"/>
      <c r="AC1011" s="1"/>
      <c r="AD1011" s="1">
        <f t="shared" si="282"/>
        <v>0</v>
      </c>
      <c r="AE1011" s="1"/>
      <c r="AF1011" s="1">
        <f>SUM(Table110[[#This Row],[Total 
Paid]:[Shipping 
Charged]])</f>
        <v>0</v>
      </c>
      <c r="AG1011" s="1"/>
      <c r="AH1011" s="1"/>
      <c r="AI1011" s="1">
        <f t="shared" si="283"/>
        <v>0</v>
      </c>
      <c r="AK1011" s="1"/>
      <c r="AL1011" s="1"/>
      <c r="AM1011" s="1"/>
      <c r="AN1011" s="1"/>
      <c r="AP1011" s="30"/>
      <c r="AQ1011" s="1"/>
      <c r="AR1011" s="1">
        <f t="shared" si="267"/>
        <v>0</v>
      </c>
      <c r="AS1011" s="1"/>
      <c r="AT1011" s="1"/>
      <c r="AU1011" s="2">
        <f t="shared" si="284"/>
        <v>0</v>
      </c>
      <c r="AW1011" s="1"/>
      <c r="AX1011" s="1"/>
      <c r="AY1011" s="1"/>
      <c r="AZ1011" s="2">
        <f t="shared" si="285"/>
        <v>0</v>
      </c>
      <c r="BA1011" s="2">
        <f>SUM(AF1011,AH1011,-AZ1011,-Table110[[#This Row],[Sale Fee]])</f>
        <v>0</v>
      </c>
      <c r="BC1011" s="1"/>
      <c r="BD1011" s="1"/>
      <c r="BE1011" s="1"/>
    </row>
    <row r="1012" spans="1:57" x14ac:dyDescent="0.25">
      <c r="A1012" s="1"/>
      <c r="B1012" s="1"/>
      <c r="E1012" s="4"/>
      <c r="F1012" s="4"/>
      <c r="Q1012" s="1"/>
      <c r="R1012" s="1"/>
      <c r="S1012" s="1"/>
      <c r="U1012" s="1"/>
      <c r="V1012" s="1"/>
      <c r="W1012" s="1">
        <f t="shared" si="281"/>
        <v>0</v>
      </c>
      <c r="X1012" s="1"/>
      <c r="Y1012" s="1"/>
      <c r="Z1012" s="1">
        <f>Table110[[#This Row],[Quantity2]]*Table110[[#This Row],[U Cost]]</f>
        <v>0</v>
      </c>
      <c r="AB1012" s="1"/>
      <c r="AC1012" s="1"/>
      <c r="AD1012" s="1">
        <f t="shared" si="282"/>
        <v>0</v>
      </c>
      <c r="AE1012" s="1"/>
      <c r="AF1012" s="1">
        <f>SUM(Table110[[#This Row],[Total 
Paid]:[Shipping 
Charged]])</f>
        <v>0</v>
      </c>
      <c r="AG1012" s="1"/>
      <c r="AH1012" s="1"/>
      <c r="AI1012" s="1">
        <f t="shared" si="283"/>
        <v>0</v>
      </c>
      <c r="AK1012" s="1"/>
      <c r="AL1012" s="1"/>
      <c r="AM1012" s="1"/>
      <c r="AN1012" s="1"/>
      <c r="AP1012" s="30"/>
      <c r="AQ1012" s="1"/>
      <c r="AR1012" s="1">
        <f t="shared" si="267"/>
        <v>0</v>
      </c>
      <c r="AS1012" s="1"/>
      <c r="AT1012" s="1"/>
      <c r="AU1012" s="2">
        <f t="shared" si="284"/>
        <v>0</v>
      </c>
      <c r="AW1012" s="1"/>
      <c r="AX1012" s="1"/>
      <c r="AY1012" s="1"/>
      <c r="AZ1012" s="2">
        <f t="shared" si="285"/>
        <v>0</v>
      </c>
      <c r="BA1012" s="2">
        <f>SUM(AF1012,AH1012,-AZ1012,-Table110[[#This Row],[Sale Fee]])</f>
        <v>0</v>
      </c>
      <c r="BC1012" s="1"/>
      <c r="BD1012" s="1"/>
      <c r="BE1012" s="1"/>
    </row>
    <row r="1013" spans="1:57" x14ac:dyDescent="0.25">
      <c r="A1013" s="1"/>
      <c r="B1013" s="1"/>
      <c r="E1013" s="4"/>
      <c r="F1013" s="4"/>
      <c r="L1013" s="50"/>
      <c r="Q1013" s="1"/>
      <c r="R1013" s="1"/>
      <c r="S1013" s="1"/>
      <c r="U1013" s="1"/>
      <c r="V1013" s="1"/>
      <c r="W1013" s="1">
        <f t="shared" si="281"/>
        <v>0</v>
      </c>
      <c r="X1013" s="1"/>
      <c r="Y1013" s="1"/>
      <c r="Z1013" s="1">
        <f>Table110[[#This Row],[Quantity2]]*Table110[[#This Row],[U Cost]]</f>
        <v>0</v>
      </c>
      <c r="AB1013" s="1"/>
      <c r="AC1013" s="1"/>
      <c r="AD1013" s="1">
        <f t="shared" si="282"/>
        <v>0</v>
      </c>
      <c r="AE1013" s="1"/>
      <c r="AF1013" s="1">
        <f>SUM(Table110[[#This Row],[Total 
Paid]:[Shipping 
Charged]])</f>
        <v>0</v>
      </c>
      <c r="AG1013" s="1"/>
      <c r="AH1013" s="1"/>
      <c r="AI1013" s="1">
        <f t="shared" si="283"/>
        <v>0</v>
      </c>
      <c r="AK1013" s="1"/>
      <c r="AL1013" s="1"/>
      <c r="AM1013" s="1"/>
      <c r="AN1013" s="1"/>
      <c r="AP1013" s="30"/>
      <c r="AQ1013" s="1"/>
      <c r="AR1013" s="1">
        <f t="shared" si="267"/>
        <v>0</v>
      </c>
      <c r="AS1013" s="1"/>
      <c r="AT1013" s="1"/>
      <c r="AU1013" s="2">
        <f t="shared" si="284"/>
        <v>0</v>
      </c>
      <c r="AW1013" s="1"/>
      <c r="AX1013" s="1"/>
      <c r="AY1013" s="1"/>
      <c r="AZ1013" s="2">
        <f t="shared" si="285"/>
        <v>0</v>
      </c>
      <c r="BA1013" s="2">
        <f>SUM(AF1013,AH1013,-AZ1013,-Table110[[#This Row],[Sale Fee]])</f>
        <v>0</v>
      </c>
      <c r="BC1013" s="1"/>
      <c r="BD1013" s="1"/>
      <c r="BE1013" s="1"/>
    </row>
    <row r="1014" spans="1:57" x14ac:dyDescent="0.25">
      <c r="A1014" s="1"/>
      <c r="B1014" s="1"/>
      <c r="E1014" s="4"/>
      <c r="F1014" s="4"/>
      <c r="L1014" s="50"/>
      <c r="Q1014" s="1"/>
      <c r="R1014" s="1"/>
      <c r="S1014" s="1"/>
      <c r="U1014" s="1"/>
      <c r="V1014" s="1"/>
      <c r="W1014" s="1">
        <f t="shared" si="281"/>
        <v>0</v>
      </c>
      <c r="X1014" s="1"/>
      <c r="Y1014" s="1"/>
      <c r="Z1014" s="1">
        <f>Table110[[#This Row],[Quantity2]]*Table110[[#This Row],[U Cost]]</f>
        <v>0</v>
      </c>
      <c r="AB1014" s="1"/>
      <c r="AC1014" s="1"/>
      <c r="AD1014" s="1">
        <f t="shared" si="282"/>
        <v>0</v>
      </c>
      <c r="AE1014" s="1"/>
      <c r="AF1014" s="1">
        <f>SUM(Table110[[#This Row],[Total 
Paid]:[Shipping 
Charged]])</f>
        <v>0</v>
      </c>
      <c r="AG1014" s="1"/>
      <c r="AH1014" s="1"/>
      <c r="AI1014" s="1">
        <f t="shared" si="283"/>
        <v>0</v>
      </c>
      <c r="AK1014" s="1"/>
      <c r="AL1014" s="1"/>
      <c r="AM1014" s="1"/>
      <c r="AN1014" s="1"/>
      <c r="AP1014" s="30"/>
      <c r="AQ1014" s="1"/>
      <c r="AR1014" s="1">
        <f t="shared" si="267"/>
        <v>0</v>
      </c>
      <c r="AS1014" s="1"/>
      <c r="AT1014" s="1"/>
      <c r="AU1014" s="2">
        <f t="shared" si="284"/>
        <v>0</v>
      </c>
      <c r="AW1014" s="1"/>
      <c r="AX1014" s="1"/>
      <c r="AY1014" s="1"/>
      <c r="AZ1014" s="2">
        <f t="shared" si="285"/>
        <v>0</v>
      </c>
      <c r="BA1014" s="2">
        <f>SUM(AF1014,AH1014,-AZ1014,-Table110[[#This Row],[Sale Fee]])</f>
        <v>0</v>
      </c>
      <c r="BC1014" s="1"/>
      <c r="BD1014" s="1"/>
      <c r="BE1014" s="1"/>
    </row>
    <row r="1015" spans="1:57" x14ac:dyDescent="0.25">
      <c r="A1015" s="1"/>
      <c r="B1015" s="1"/>
      <c r="E1015" s="4"/>
      <c r="F1015" s="4"/>
      <c r="L1015" s="50"/>
      <c r="Q1015" s="1"/>
      <c r="R1015" s="1"/>
      <c r="S1015" s="1"/>
      <c r="U1015" s="1"/>
      <c r="V1015" s="1"/>
      <c r="W1015" s="1">
        <f t="shared" si="281"/>
        <v>0</v>
      </c>
      <c r="X1015" s="1"/>
      <c r="Y1015" s="1"/>
      <c r="Z1015" s="1">
        <f>Table110[[#This Row],[Quantity2]]*Table110[[#This Row],[U Cost]]</f>
        <v>0</v>
      </c>
      <c r="AB1015" s="1"/>
      <c r="AC1015" s="1"/>
      <c r="AD1015" s="1">
        <f t="shared" si="282"/>
        <v>0</v>
      </c>
      <c r="AE1015" s="1"/>
      <c r="AF1015" s="1">
        <f>SUM(Table110[[#This Row],[Total 
Paid]:[Shipping 
Charged]])</f>
        <v>0</v>
      </c>
      <c r="AG1015" s="1"/>
      <c r="AH1015" s="1"/>
      <c r="AI1015" s="1">
        <f t="shared" si="283"/>
        <v>0</v>
      </c>
      <c r="AK1015" s="1"/>
      <c r="AL1015" s="1"/>
      <c r="AM1015" s="1"/>
      <c r="AN1015" s="1"/>
      <c r="AP1015" s="30"/>
      <c r="AQ1015" s="1"/>
      <c r="AR1015" s="1">
        <f t="shared" si="267"/>
        <v>0</v>
      </c>
      <c r="AS1015" s="1"/>
      <c r="AT1015" s="1"/>
      <c r="AU1015" s="2">
        <f t="shared" si="284"/>
        <v>0</v>
      </c>
      <c r="AW1015" s="1"/>
      <c r="AX1015" s="1"/>
      <c r="AY1015" s="1"/>
      <c r="AZ1015" s="2">
        <f t="shared" si="285"/>
        <v>0</v>
      </c>
      <c r="BA1015" s="2">
        <f>SUM(AF1015,AH1015,-AZ1015,-Table110[[#This Row],[Sale Fee]])</f>
        <v>0</v>
      </c>
      <c r="BC1015" s="1"/>
      <c r="BD1015" s="1"/>
      <c r="BE1015" s="1"/>
    </row>
    <row r="1016" spans="1:57" x14ac:dyDescent="0.25">
      <c r="A1016" s="1"/>
      <c r="B1016" s="1"/>
      <c r="E1016" s="4"/>
      <c r="F1016" s="4"/>
      <c r="L1016" s="50"/>
      <c r="Q1016" s="1"/>
      <c r="R1016" s="1"/>
      <c r="S1016" s="1"/>
      <c r="U1016" s="1"/>
      <c r="V1016" s="1"/>
      <c r="W1016" s="1">
        <f t="shared" si="281"/>
        <v>0</v>
      </c>
      <c r="X1016" s="1"/>
      <c r="Y1016" s="1"/>
      <c r="Z1016" s="1">
        <f>Table110[[#This Row],[Quantity2]]*Table110[[#This Row],[U Cost]]</f>
        <v>0</v>
      </c>
      <c r="AB1016" s="1"/>
      <c r="AC1016" s="1"/>
      <c r="AD1016" s="1">
        <f t="shared" si="282"/>
        <v>0</v>
      </c>
      <c r="AE1016" s="1"/>
      <c r="AF1016" s="1">
        <f>SUM(Table110[[#This Row],[Total 
Paid]:[Shipping 
Charged]])</f>
        <v>0</v>
      </c>
      <c r="AG1016" s="1"/>
      <c r="AH1016" s="1"/>
      <c r="AI1016" s="1">
        <f t="shared" si="283"/>
        <v>0</v>
      </c>
      <c r="AK1016" s="1"/>
      <c r="AL1016" s="1"/>
      <c r="AM1016" s="1"/>
      <c r="AN1016" s="1"/>
      <c r="AP1016" s="30"/>
      <c r="AQ1016" s="1"/>
      <c r="AR1016" s="1">
        <f t="shared" si="267"/>
        <v>0</v>
      </c>
      <c r="AS1016" s="1"/>
      <c r="AT1016" s="1"/>
      <c r="AU1016" s="2">
        <f t="shared" si="284"/>
        <v>0</v>
      </c>
      <c r="AW1016" s="1"/>
      <c r="AX1016" s="1"/>
      <c r="AY1016" s="1"/>
      <c r="AZ1016" s="2">
        <f t="shared" si="285"/>
        <v>0</v>
      </c>
      <c r="BA1016" s="2">
        <f>SUM(AF1016,AH1016,-AZ1016,-Table110[[#This Row],[Sale Fee]])</f>
        <v>0</v>
      </c>
      <c r="BC1016" s="1"/>
      <c r="BD1016" s="1"/>
      <c r="BE1016" s="1"/>
    </row>
    <row r="1017" spans="1:57" x14ac:dyDescent="0.25">
      <c r="A1017" s="1"/>
      <c r="B1017" s="1"/>
      <c r="E1017" s="4"/>
      <c r="F1017" s="4"/>
      <c r="L1017" s="50"/>
      <c r="Q1017" s="1"/>
      <c r="R1017" s="1"/>
      <c r="S1017" s="1"/>
      <c r="U1017" s="1"/>
      <c r="V1017" s="1"/>
      <c r="W1017" s="1">
        <f t="shared" si="281"/>
        <v>0</v>
      </c>
      <c r="X1017" s="1"/>
      <c r="Y1017" s="1"/>
      <c r="Z1017" s="1">
        <f>Table110[[#This Row],[Quantity2]]*Table110[[#This Row],[U Cost]]</f>
        <v>0</v>
      </c>
      <c r="AB1017" s="1"/>
      <c r="AC1017" s="1"/>
      <c r="AD1017" s="1">
        <f t="shared" si="282"/>
        <v>0</v>
      </c>
      <c r="AE1017" s="1"/>
      <c r="AF1017" s="1">
        <f>SUM(Table110[[#This Row],[Total 
Paid]:[Shipping 
Charged]])</f>
        <v>0</v>
      </c>
      <c r="AG1017" s="1"/>
      <c r="AH1017" s="1"/>
      <c r="AI1017" s="1">
        <f t="shared" si="283"/>
        <v>0</v>
      </c>
      <c r="AK1017" s="1"/>
      <c r="AL1017" s="1"/>
      <c r="AM1017" s="1"/>
      <c r="AN1017" s="1"/>
      <c r="AP1017" s="30"/>
      <c r="AQ1017" s="1"/>
      <c r="AR1017" s="1">
        <f t="shared" si="267"/>
        <v>0</v>
      </c>
      <c r="AS1017" s="1"/>
      <c r="AT1017" s="1"/>
      <c r="AU1017" s="2">
        <f t="shared" si="284"/>
        <v>0</v>
      </c>
      <c r="AW1017" s="1"/>
      <c r="AX1017" s="1"/>
      <c r="AY1017" s="1"/>
      <c r="AZ1017" s="2">
        <f t="shared" si="285"/>
        <v>0</v>
      </c>
      <c r="BA1017" s="2">
        <f>SUM(AF1017,AH1017,-AZ1017,-Table110[[#This Row],[Sale Fee]])</f>
        <v>0</v>
      </c>
      <c r="BC1017" s="1"/>
      <c r="BD1017" s="1"/>
      <c r="BE1017" s="1"/>
    </row>
    <row r="1018" spans="1:57" x14ac:dyDescent="0.25">
      <c r="A1018" s="1"/>
      <c r="B1018" s="1"/>
      <c r="E1018" s="4"/>
      <c r="F1018" s="4"/>
      <c r="L1018" s="50"/>
      <c r="Q1018" s="1"/>
      <c r="R1018" s="1"/>
      <c r="S1018" s="1"/>
      <c r="U1018" s="1"/>
      <c r="V1018" s="1"/>
      <c r="W1018" s="1">
        <f t="shared" si="281"/>
        <v>0</v>
      </c>
      <c r="X1018" s="1"/>
      <c r="Y1018" s="1"/>
      <c r="Z1018" s="1">
        <f>Table110[[#This Row],[Quantity2]]*Table110[[#This Row],[U Cost]]</f>
        <v>0</v>
      </c>
      <c r="AB1018" s="1"/>
      <c r="AC1018" s="1"/>
      <c r="AD1018" s="1">
        <f t="shared" si="282"/>
        <v>0</v>
      </c>
      <c r="AE1018" s="1"/>
      <c r="AF1018" s="1">
        <f>SUM(Table110[[#This Row],[Total 
Paid]:[Shipping 
Charged]])</f>
        <v>0</v>
      </c>
      <c r="AG1018" s="1"/>
      <c r="AH1018" s="1"/>
      <c r="AI1018" s="1">
        <f t="shared" si="283"/>
        <v>0</v>
      </c>
      <c r="AK1018" s="1"/>
      <c r="AL1018" s="1"/>
      <c r="AM1018" s="1"/>
      <c r="AN1018" s="1"/>
      <c r="AP1018" s="30"/>
      <c r="AQ1018" s="1"/>
      <c r="AR1018" s="1">
        <f t="shared" si="267"/>
        <v>0</v>
      </c>
      <c r="AS1018" s="1"/>
      <c r="AT1018" s="1"/>
      <c r="AU1018" s="2">
        <f t="shared" si="284"/>
        <v>0</v>
      </c>
      <c r="AW1018" s="1"/>
      <c r="AX1018" s="1"/>
      <c r="AY1018" s="1"/>
      <c r="AZ1018" s="2">
        <f t="shared" si="285"/>
        <v>0</v>
      </c>
      <c r="BA1018" s="2">
        <f>SUM(AF1018,AH1018,-AZ1018,-Table110[[#This Row],[Sale Fee]])</f>
        <v>0</v>
      </c>
      <c r="BC1018" s="1"/>
      <c r="BD1018" s="1"/>
      <c r="BE1018" s="1"/>
    </row>
    <row r="1019" spans="1:57" x14ac:dyDescent="0.25">
      <c r="A1019" s="1"/>
      <c r="B1019" s="1"/>
      <c r="E1019" s="4"/>
      <c r="F1019" s="4"/>
      <c r="L1019" s="50"/>
      <c r="Q1019" s="1"/>
      <c r="R1019" s="1"/>
      <c r="S1019" s="1"/>
      <c r="U1019" s="1"/>
      <c r="V1019" s="1"/>
      <c r="W1019" s="1">
        <f t="shared" si="281"/>
        <v>0</v>
      </c>
      <c r="X1019" s="1"/>
      <c r="Y1019" s="1"/>
      <c r="Z1019" s="1">
        <f>Table110[[#This Row],[Quantity2]]*Table110[[#This Row],[U Cost]]</f>
        <v>0</v>
      </c>
      <c r="AB1019" s="1"/>
      <c r="AC1019" s="1"/>
      <c r="AD1019" s="1">
        <f t="shared" si="282"/>
        <v>0</v>
      </c>
      <c r="AE1019" s="1"/>
      <c r="AF1019" s="1">
        <f>SUM(Table110[[#This Row],[Total 
Paid]:[Shipping 
Charged]])</f>
        <v>0</v>
      </c>
      <c r="AG1019" s="1"/>
      <c r="AH1019" s="1"/>
      <c r="AI1019" s="1">
        <f t="shared" si="283"/>
        <v>0</v>
      </c>
      <c r="AK1019" s="1"/>
      <c r="AL1019" s="1"/>
      <c r="AM1019" s="1"/>
      <c r="AN1019" s="1"/>
      <c r="AP1019" s="30"/>
      <c r="AQ1019" s="1"/>
      <c r="AR1019" s="1">
        <f t="shared" si="267"/>
        <v>0</v>
      </c>
      <c r="AS1019" s="1"/>
      <c r="AT1019" s="1"/>
      <c r="AU1019" s="2">
        <f t="shared" si="284"/>
        <v>0</v>
      </c>
      <c r="AW1019" s="1"/>
      <c r="AX1019" s="1"/>
      <c r="AY1019" s="1"/>
      <c r="AZ1019" s="2">
        <f t="shared" si="285"/>
        <v>0</v>
      </c>
      <c r="BA1019" s="2">
        <f>SUM(AF1019,AH1019,-AZ1019,-Table110[[#This Row],[Sale Fee]])</f>
        <v>0</v>
      </c>
      <c r="BC1019" s="1"/>
      <c r="BD1019" s="1"/>
      <c r="BE1019" s="1"/>
    </row>
    <row r="1020" spans="1:57" x14ac:dyDescent="0.25">
      <c r="A1020" s="1"/>
      <c r="B1020" s="1"/>
      <c r="E1020" s="4"/>
      <c r="F1020" s="4"/>
      <c r="L1020" s="50"/>
      <c r="Q1020" s="1"/>
      <c r="R1020" s="1"/>
      <c r="S1020" s="1"/>
      <c r="U1020" s="1"/>
      <c r="V1020" s="1"/>
      <c r="W1020" s="1">
        <f t="shared" si="281"/>
        <v>0</v>
      </c>
      <c r="X1020" s="1"/>
      <c r="Y1020" s="1"/>
      <c r="Z1020" s="1">
        <f>Table110[[#This Row],[Quantity2]]*Table110[[#This Row],[U Cost]]</f>
        <v>0</v>
      </c>
      <c r="AB1020" s="1"/>
      <c r="AC1020" s="1"/>
      <c r="AD1020" s="1">
        <f t="shared" si="282"/>
        <v>0</v>
      </c>
      <c r="AE1020" s="1"/>
      <c r="AF1020" s="1">
        <f>SUM(Table110[[#This Row],[Total 
Paid]:[Shipping 
Charged]])</f>
        <v>0</v>
      </c>
      <c r="AG1020" s="1"/>
      <c r="AH1020" s="1"/>
      <c r="AI1020" s="1">
        <f t="shared" si="283"/>
        <v>0</v>
      </c>
      <c r="AK1020" s="1"/>
      <c r="AL1020" s="1"/>
      <c r="AM1020" s="1"/>
      <c r="AN1020" s="1"/>
      <c r="AP1020" s="30"/>
      <c r="AQ1020" s="1"/>
      <c r="AR1020" s="1">
        <f t="shared" si="267"/>
        <v>0</v>
      </c>
      <c r="AS1020" s="1"/>
      <c r="AT1020" s="1"/>
      <c r="AU1020" s="2">
        <f t="shared" si="284"/>
        <v>0</v>
      </c>
      <c r="AW1020" s="1"/>
      <c r="AX1020" s="1"/>
      <c r="AY1020" s="1"/>
      <c r="AZ1020" s="2">
        <f t="shared" si="285"/>
        <v>0</v>
      </c>
      <c r="BA1020" s="2">
        <f>SUM(AF1020,AH1020,-AZ1020,-Table110[[#This Row],[Sale Fee]])</f>
        <v>0</v>
      </c>
      <c r="BC1020" s="1"/>
      <c r="BD1020" s="1"/>
      <c r="BE1020" s="1"/>
    </row>
    <row r="1021" spans="1:57" x14ac:dyDescent="0.25">
      <c r="A1021" s="1"/>
      <c r="B1021" s="1"/>
      <c r="E1021" s="4"/>
      <c r="F1021" s="4"/>
      <c r="L1021" s="50"/>
      <c r="Q1021" s="1"/>
      <c r="R1021" s="1"/>
      <c r="S1021" s="1"/>
      <c r="U1021" s="1"/>
      <c r="V1021" s="1"/>
      <c r="W1021" s="1">
        <f t="shared" si="281"/>
        <v>0</v>
      </c>
      <c r="X1021" s="1"/>
      <c r="Y1021" s="1"/>
      <c r="Z1021" s="1">
        <f>Table110[[#This Row],[Quantity2]]*Table110[[#This Row],[U Cost]]</f>
        <v>0</v>
      </c>
      <c r="AB1021" s="1"/>
      <c r="AC1021" s="1"/>
      <c r="AD1021" s="1">
        <f t="shared" si="282"/>
        <v>0</v>
      </c>
      <c r="AE1021" s="1"/>
      <c r="AF1021" s="1">
        <f>SUM(Table110[[#This Row],[Total 
Paid]:[Shipping 
Charged]])</f>
        <v>0</v>
      </c>
      <c r="AG1021" s="1"/>
      <c r="AH1021" s="1"/>
      <c r="AI1021" s="1">
        <f t="shared" si="283"/>
        <v>0</v>
      </c>
      <c r="AK1021" s="1"/>
      <c r="AL1021" s="1"/>
      <c r="AM1021" s="1"/>
      <c r="AN1021" s="1"/>
      <c r="AP1021" s="30"/>
      <c r="AQ1021" s="1"/>
      <c r="AR1021" s="1">
        <f t="shared" si="267"/>
        <v>0</v>
      </c>
      <c r="AS1021" s="1"/>
      <c r="AT1021" s="1"/>
      <c r="AU1021" s="2">
        <f t="shared" si="284"/>
        <v>0</v>
      </c>
      <c r="AW1021" s="1"/>
      <c r="AX1021" s="1"/>
      <c r="AY1021" s="1"/>
      <c r="AZ1021" s="2">
        <f t="shared" si="285"/>
        <v>0</v>
      </c>
      <c r="BA1021" s="2">
        <f>SUM(AF1021,AH1021,-AZ1021,-Table110[[#This Row],[Sale Fee]])</f>
        <v>0</v>
      </c>
      <c r="BC1021" s="1"/>
      <c r="BD1021" s="1"/>
      <c r="BE1021" s="1"/>
    </row>
    <row r="1022" spans="1:57" x14ac:dyDescent="0.25">
      <c r="A1022" s="1"/>
      <c r="B1022" s="1"/>
      <c r="E1022" s="4"/>
      <c r="F1022" s="4"/>
      <c r="L1022" s="50"/>
      <c r="Q1022" s="1"/>
      <c r="R1022" s="1"/>
      <c r="S1022" s="1"/>
      <c r="U1022" s="1"/>
      <c r="V1022" s="1"/>
      <c r="W1022" s="1">
        <f t="shared" si="281"/>
        <v>0</v>
      </c>
      <c r="X1022" s="1"/>
      <c r="Y1022" s="1"/>
      <c r="Z1022" s="1">
        <f>Table110[[#This Row],[Quantity2]]*Table110[[#This Row],[U Cost]]</f>
        <v>0</v>
      </c>
      <c r="AB1022" s="1"/>
      <c r="AC1022" s="1"/>
      <c r="AD1022" s="1">
        <f t="shared" si="282"/>
        <v>0</v>
      </c>
      <c r="AE1022" s="1"/>
      <c r="AF1022" s="1">
        <f>SUM(Table110[[#This Row],[Total 
Paid]:[Shipping 
Charged]])</f>
        <v>0</v>
      </c>
      <c r="AG1022" s="1"/>
      <c r="AH1022" s="1"/>
      <c r="AI1022" s="1">
        <f t="shared" si="283"/>
        <v>0</v>
      </c>
      <c r="AK1022" s="1"/>
      <c r="AL1022" s="1"/>
      <c r="AM1022" s="1"/>
      <c r="AN1022" s="1"/>
      <c r="AP1022" s="30"/>
      <c r="AQ1022" s="1"/>
      <c r="AR1022" s="1">
        <f t="shared" si="267"/>
        <v>0</v>
      </c>
      <c r="AS1022" s="1"/>
      <c r="AT1022" s="1"/>
      <c r="AU1022" s="2">
        <f t="shared" si="284"/>
        <v>0</v>
      </c>
      <c r="AW1022" s="1"/>
      <c r="AX1022" s="1"/>
      <c r="AY1022" s="1"/>
      <c r="AZ1022" s="2">
        <f t="shared" si="285"/>
        <v>0</v>
      </c>
      <c r="BA1022" s="2">
        <f>SUM(AF1022,AH1022,-AZ1022,-Table110[[#This Row],[Sale Fee]])</f>
        <v>0</v>
      </c>
      <c r="BC1022" s="1"/>
      <c r="BD1022" s="1"/>
      <c r="BE1022" s="1"/>
    </row>
    <row r="1023" spans="1:57" x14ac:dyDescent="0.25">
      <c r="A1023" s="1"/>
      <c r="B1023" s="1"/>
      <c r="E1023" s="4"/>
      <c r="F1023" s="4"/>
      <c r="L1023" s="50"/>
      <c r="N1023" s="1"/>
      <c r="Q1023" s="1"/>
      <c r="R1023" s="1"/>
      <c r="S1023" s="1"/>
      <c r="U1023" s="1"/>
      <c r="V1023" s="1"/>
      <c r="W1023" s="1">
        <f t="shared" si="281"/>
        <v>0</v>
      </c>
      <c r="X1023" s="1"/>
      <c r="Y1023" s="1"/>
      <c r="Z1023" s="1">
        <f>Table110[[#This Row],[Quantity2]]*Table110[[#This Row],[U Cost]]</f>
        <v>0</v>
      </c>
      <c r="AB1023" s="1"/>
      <c r="AC1023" s="1"/>
      <c r="AD1023" s="1">
        <f t="shared" si="282"/>
        <v>0</v>
      </c>
      <c r="AE1023" s="1"/>
      <c r="AF1023" s="1">
        <f>SUM(Table110[[#This Row],[Total 
Paid]:[Shipping 
Charged]])</f>
        <v>0</v>
      </c>
      <c r="AG1023" s="1"/>
      <c r="AH1023" s="1"/>
      <c r="AI1023" s="1">
        <f t="shared" si="283"/>
        <v>0</v>
      </c>
      <c r="AK1023" s="1"/>
      <c r="AL1023" s="1"/>
      <c r="AM1023" s="1"/>
      <c r="AN1023" s="1"/>
      <c r="AP1023" s="30"/>
      <c r="AQ1023" s="1"/>
      <c r="AR1023" s="1">
        <f t="shared" si="267"/>
        <v>0</v>
      </c>
      <c r="AS1023" s="1"/>
      <c r="AT1023" s="1"/>
      <c r="AU1023" s="2">
        <f t="shared" si="284"/>
        <v>0</v>
      </c>
      <c r="AW1023" s="1"/>
      <c r="AX1023" s="1"/>
      <c r="AY1023" s="1"/>
      <c r="AZ1023" s="2">
        <f t="shared" si="285"/>
        <v>0</v>
      </c>
      <c r="BA1023" s="2">
        <f>SUM(AF1023,AH1023,-AZ1023,-Table110[[#This Row],[Sale Fee]])</f>
        <v>0</v>
      </c>
      <c r="BC1023" s="1"/>
      <c r="BD1023" s="1"/>
      <c r="BE1023" s="1"/>
    </row>
    <row r="1024" spans="1:57" x14ac:dyDescent="0.25">
      <c r="A1024" s="1"/>
      <c r="B1024" s="1"/>
      <c r="E1024" s="4"/>
      <c r="F1024" s="4"/>
      <c r="L1024" s="50"/>
      <c r="Q1024" s="1"/>
      <c r="R1024" s="1"/>
      <c r="S1024" s="1"/>
      <c r="U1024" s="1"/>
      <c r="V1024" s="1"/>
      <c r="W1024" s="1">
        <f t="shared" si="281"/>
        <v>0</v>
      </c>
      <c r="X1024" s="1"/>
      <c r="Y1024" s="1"/>
      <c r="Z1024" s="1">
        <f>Table110[[#This Row],[Quantity2]]*Table110[[#This Row],[U Cost]]</f>
        <v>0</v>
      </c>
      <c r="AB1024" s="1"/>
      <c r="AC1024" s="1"/>
      <c r="AD1024" s="1">
        <f t="shared" si="282"/>
        <v>0</v>
      </c>
      <c r="AE1024" s="1"/>
      <c r="AF1024" s="1">
        <f>SUM(Table110[[#This Row],[Total 
Paid]:[Shipping 
Charged]])</f>
        <v>0</v>
      </c>
      <c r="AG1024" s="1"/>
      <c r="AH1024" s="1"/>
      <c r="AI1024" s="1">
        <f t="shared" si="283"/>
        <v>0</v>
      </c>
      <c r="AK1024" s="1"/>
      <c r="AL1024" s="1"/>
      <c r="AM1024" s="1"/>
      <c r="AN1024" s="1"/>
      <c r="AP1024" s="30"/>
      <c r="AQ1024" s="1"/>
      <c r="AR1024" s="1">
        <f t="shared" si="267"/>
        <v>0</v>
      </c>
      <c r="AS1024" s="1"/>
      <c r="AT1024" s="1"/>
      <c r="AU1024" s="2">
        <f t="shared" si="284"/>
        <v>0</v>
      </c>
      <c r="AW1024" s="1"/>
      <c r="AX1024" s="1"/>
      <c r="AY1024" s="1"/>
      <c r="AZ1024" s="2">
        <f t="shared" si="285"/>
        <v>0</v>
      </c>
      <c r="BA1024" s="2">
        <f>SUM(AF1024,AH1024,-AZ1024,-Table110[[#This Row],[Sale Fee]])</f>
        <v>0</v>
      </c>
      <c r="BC1024" s="1"/>
      <c r="BD1024" s="1"/>
      <c r="BE1024" s="1"/>
    </row>
    <row r="1025" spans="1:57" x14ac:dyDescent="0.25">
      <c r="A1025" s="1"/>
      <c r="B1025" s="1"/>
      <c r="Q1025" s="1"/>
      <c r="R1025" s="1"/>
      <c r="S1025" s="1"/>
      <c r="U1025" s="1"/>
      <c r="V1025" s="1"/>
      <c r="W1025" s="1">
        <f t="shared" si="281"/>
        <v>0</v>
      </c>
      <c r="X1025" s="1"/>
      <c r="Y1025" s="1"/>
      <c r="Z1025" s="1">
        <f>Table110[[#This Row],[Quantity2]]*Table110[[#This Row],[U Cost]]</f>
        <v>0</v>
      </c>
      <c r="AB1025" s="1"/>
      <c r="AC1025" s="1"/>
      <c r="AD1025" s="1">
        <f t="shared" si="282"/>
        <v>0</v>
      </c>
      <c r="AE1025" s="1"/>
      <c r="AF1025" s="1">
        <f>SUM(Table110[[#This Row],[Total 
Paid]:[Shipping 
Charged]])</f>
        <v>0</v>
      </c>
      <c r="AG1025" s="1"/>
      <c r="AH1025" s="1"/>
      <c r="AI1025" s="1">
        <f t="shared" si="283"/>
        <v>0</v>
      </c>
      <c r="AK1025" s="1"/>
      <c r="AL1025" s="1"/>
      <c r="AM1025" s="1"/>
      <c r="AN1025" s="1"/>
      <c r="AP1025" s="30"/>
      <c r="AQ1025" s="1"/>
      <c r="AR1025" s="1">
        <f t="shared" si="267"/>
        <v>0</v>
      </c>
      <c r="AS1025" s="1"/>
      <c r="AT1025" s="1"/>
      <c r="AU1025" s="2">
        <f t="shared" si="284"/>
        <v>0</v>
      </c>
      <c r="AW1025" s="1"/>
      <c r="AX1025" s="1"/>
      <c r="AY1025" s="1"/>
      <c r="AZ1025" s="2">
        <f t="shared" si="285"/>
        <v>0</v>
      </c>
      <c r="BA1025" s="2">
        <f>SUM(AF1025,AH1025,-AZ1025,-Table110[[#This Row],[Sale Fee]])</f>
        <v>0</v>
      </c>
      <c r="BC1025" s="1"/>
      <c r="BD1025" s="1"/>
      <c r="BE1025" s="1"/>
    </row>
    <row r="1026" spans="1:57" x14ac:dyDescent="0.25">
      <c r="A1026" s="1"/>
      <c r="B1026" s="1"/>
      <c r="Q1026" s="1"/>
      <c r="R1026" s="1"/>
      <c r="S1026" s="1"/>
      <c r="U1026" s="1"/>
      <c r="V1026" s="1"/>
      <c r="W1026" s="1">
        <f t="shared" si="281"/>
        <v>0</v>
      </c>
      <c r="X1026" s="1"/>
      <c r="Y1026" s="1"/>
      <c r="Z1026" s="1">
        <f>Table110[[#This Row],[Quantity2]]*Table110[[#This Row],[U Cost]]</f>
        <v>0</v>
      </c>
      <c r="AB1026" s="1"/>
      <c r="AC1026" s="1"/>
      <c r="AD1026" s="1">
        <f t="shared" si="282"/>
        <v>0</v>
      </c>
      <c r="AE1026" s="1"/>
      <c r="AF1026" s="1">
        <f>SUM(Table110[[#This Row],[Total 
Paid]:[Shipping 
Charged]])</f>
        <v>0</v>
      </c>
      <c r="AG1026" s="1"/>
      <c r="AH1026" s="1"/>
      <c r="AI1026" s="1">
        <f t="shared" si="283"/>
        <v>0</v>
      </c>
      <c r="AK1026" s="1"/>
      <c r="AL1026" s="1"/>
      <c r="AM1026" s="1"/>
      <c r="AN1026" s="1"/>
      <c r="AP1026" s="30"/>
      <c r="AQ1026" s="1"/>
      <c r="AR1026" s="1">
        <f t="shared" si="267"/>
        <v>0</v>
      </c>
      <c r="AS1026" s="1"/>
      <c r="AT1026" s="1"/>
      <c r="AU1026" s="2">
        <f t="shared" si="284"/>
        <v>0</v>
      </c>
      <c r="AW1026" s="1"/>
      <c r="AX1026" s="1"/>
      <c r="AY1026" s="1"/>
      <c r="AZ1026" s="2">
        <f t="shared" si="285"/>
        <v>0</v>
      </c>
      <c r="BA1026" s="2">
        <f>SUM(AF1026,AH1026,-AZ1026,-Table110[[#This Row],[Sale Fee]])</f>
        <v>0</v>
      </c>
      <c r="BC1026" s="1"/>
      <c r="BD1026" s="1"/>
      <c r="BE1026" s="1"/>
    </row>
    <row r="1027" spans="1:57" x14ac:dyDescent="0.25">
      <c r="A1027" s="1"/>
      <c r="B1027" s="1"/>
      <c r="Q1027" s="1"/>
      <c r="R1027" s="1"/>
      <c r="S1027" s="1"/>
      <c r="U1027" s="1"/>
      <c r="V1027" s="1"/>
      <c r="W1027" s="1">
        <f t="shared" ref="W1027:W1029" si="286">U1027*V1027</f>
        <v>0</v>
      </c>
      <c r="X1027" s="1"/>
      <c r="Y1027" s="1"/>
      <c r="Z1027" s="1">
        <f>Table110[[#This Row],[Quantity2]]*Table110[[#This Row],[U Cost]]</f>
        <v>0</v>
      </c>
      <c r="AB1027" s="1"/>
      <c r="AC1027" s="1"/>
      <c r="AD1027" s="1">
        <f t="shared" ref="AD1027:AD1201" si="287">AC1027*AB1027</f>
        <v>0</v>
      </c>
      <c r="AE1027" s="1"/>
      <c r="AF1027" s="1">
        <f>SUM(Table110[[#This Row],[Total 
Paid]:[Shipping 
Charged]])</f>
        <v>0</v>
      </c>
      <c r="AG1027" s="1"/>
      <c r="AH1027" s="1"/>
      <c r="AI1027" s="1">
        <f t="shared" ref="AI1027:AI1201" si="288">SUM(AF1027,AG1027,AH1027)</f>
        <v>0</v>
      </c>
      <c r="AK1027" s="1"/>
      <c r="AL1027" s="1"/>
      <c r="AM1027" s="1"/>
      <c r="AN1027" s="1"/>
      <c r="AP1027" s="30"/>
      <c r="AQ1027" s="1"/>
      <c r="AR1027" s="1">
        <f t="shared" si="267"/>
        <v>0</v>
      </c>
      <c r="AS1027" s="1"/>
      <c r="AT1027" s="1"/>
      <c r="AU1027" s="2">
        <f t="shared" ref="AU1027:AU1201" si="289">SUM(AR1027:AT1027)</f>
        <v>0</v>
      </c>
      <c r="AW1027" s="1"/>
      <c r="AX1027" s="1"/>
      <c r="AY1027" s="1"/>
      <c r="AZ1027" s="2">
        <f t="shared" si="285"/>
        <v>0</v>
      </c>
      <c r="BA1027" s="2">
        <f>SUM(AF1027,AH1027,-AZ1027,-Table110[[#This Row],[Sale Fee]])</f>
        <v>0</v>
      </c>
      <c r="BC1027" s="1"/>
      <c r="BD1027" s="1"/>
      <c r="BE1027" s="1"/>
    </row>
    <row r="1028" spans="1:57" x14ac:dyDescent="0.25">
      <c r="A1028" s="1"/>
      <c r="B1028" s="1"/>
      <c r="Q1028" s="1"/>
      <c r="R1028" s="1"/>
      <c r="S1028" s="1"/>
      <c r="U1028" s="1"/>
      <c r="V1028" s="1"/>
      <c r="W1028" s="1">
        <f t="shared" si="286"/>
        <v>0</v>
      </c>
      <c r="X1028" s="1"/>
      <c r="Y1028" s="1"/>
      <c r="Z1028" s="1">
        <f>Table110[[#This Row],[Quantity2]]*Table110[[#This Row],[U Cost]]</f>
        <v>0</v>
      </c>
      <c r="AB1028" s="1"/>
      <c r="AC1028" s="1"/>
      <c r="AD1028" s="1">
        <f t="shared" si="287"/>
        <v>0</v>
      </c>
      <c r="AE1028" s="1"/>
      <c r="AF1028" s="1">
        <f>SUM(Table110[[#This Row],[Total 
Paid]:[Shipping 
Charged]])</f>
        <v>0</v>
      </c>
      <c r="AG1028" s="1"/>
      <c r="AH1028" s="1"/>
      <c r="AI1028" s="1">
        <f t="shared" si="288"/>
        <v>0</v>
      </c>
      <c r="AK1028" s="1"/>
      <c r="AL1028" s="1"/>
      <c r="AM1028" s="1"/>
      <c r="AN1028" s="1"/>
      <c r="AP1028" s="30"/>
      <c r="AQ1028" s="1"/>
      <c r="AR1028" s="1">
        <f t="shared" si="267"/>
        <v>0</v>
      </c>
      <c r="AS1028" s="1"/>
      <c r="AT1028" s="1"/>
      <c r="AU1028" s="2">
        <f t="shared" si="289"/>
        <v>0</v>
      </c>
      <c r="AW1028" s="1"/>
      <c r="AX1028" s="1"/>
      <c r="AY1028" s="1"/>
      <c r="AZ1028" s="2">
        <f t="shared" si="285"/>
        <v>0</v>
      </c>
      <c r="BA1028" s="2">
        <f>SUM(AF1028,AH1028,-AZ1028,-Table110[[#This Row],[Sale Fee]])</f>
        <v>0</v>
      </c>
      <c r="BC1028" s="1"/>
      <c r="BD1028" s="1"/>
      <c r="BE1028" s="1"/>
    </row>
    <row r="1029" spans="1:57" x14ac:dyDescent="0.25">
      <c r="A1029" s="1"/>
      <c r="B1029" s="1"/>
      <c r="E1029" s="4"/>
      <c r="F1029" s="4"/>
      <c r="Q1029" s="1"/>
      <c r="R1029" s="1"/>
      <c r="S1029" s="1"/>
      <c r="U1029" s="1"/>
      <c r="V1029" s="1"/>
      <c r="W1029" s="1">
        <f t="shared" si="286"/>
        <v>0</v>
      </c>
      <c r="X1029" s="1"/>
      <c r="Y1029" s="1"/>
      <c r="Z1029" s="1">
        <f>Table110[[#This Row],[Quantity2]]*Table110[[#This Row],[U Cost]]</f>
        <v>0</v>
      </c>
      <c r="AB1029" s="1"/>
      <c r="AC1029" s="1"/>
      <c r="AD1029" s="1">
        <f t="shared" si="287"/>
        <v>0</v>
      </c>
      <c r="AE1029" s="1">
        <v>0</v>
      </c>
      <c r="AF1029" s="1">
        <f>SUM(Table110[[#This Row],[Total 
Paid]:[Shipping 
Charged]])</f>
        <v>0</v>
      </c>
      <c r="AG1029" s="1"/>
      <c r="AH1029" s="1"/>
      <c r="AI1029" s="1">
        <f t="shared" si="288"/>
        <v>0</v>
      </c>
      <c r="AK1029" s="1"/>
      <c r="AL1029" s="1"/>
      <c r="AM1029" s="1"/>
      <c r="AN1029" s="1"/>
      <c r="AP1029" s="30"/>
      <c r="AQ1029" s="1"/>
      <c r="AR1029" s="1">
        <f t="shared" si="267"/>
        <v>0</v>
      </c>
      <c r="AS1029" s="1"/>
      <c r="AT1029" s="1"/>
      <c r="AU1029" s="2">
        <f t="shared" si="289"/>
        <v>0</v>
      </c>
      <c r="AW1029" s="1"/>
      <c r="AX1029" s="1"/>
      <c r="AY1029" s="1"/>
      <c r="AZ1029" s="2">
        <f t="shared" si="285"/>
        <v>0</v>
      </c>
      <c r="BA1029" s="2">
        <f>SUM(AF1029,AH1029,-AZ1029,-Table110[[#This Row],[Sale Fee]])</f>
        <v>0</v>
      </c>
      <c r="BC1029" s="1"/>
      <c r="BD1029" s="1"/>
      <c r="BE1029" s="1">
        <f t="shared" si="170"/>
        <v>0</v>
      </c>
    </row>
    <row r="1030" spans="1:57" x14ac:dyDescent="0.25">
      <c r="A1030" s="1"/>
      <c r="B1030" s="1"/>
      <c r="E1030" s="4"/>
      <c r="F1030" s="4"/>
      <c r="Q1030" s="1"/>
      <c r="R1030" s="1"/>
      <c r="S1030" s="1"/>
      <c r="U1030" s="1"/>
      <c r="V1030" s="1"/>
      <c r="W1030" s="1"/>
      <c r="X1030" s="1"/>
      <c r="Y1030" s="1"/>
      <c r="Z1030" s="1">
        <f>Table110[[#This Row],[Quantity2]]*Table110[[#This Row],[U Cost]]</f>
        <v>0</v>
      </c>
      <c r="AB1030" s="1"/>
      <c r="AC1030" s="1"/>
      <c r="AD1030" s="1">
        <f t="shared" si="287"/>
        <v>0</v>
      </c>
      <c r="AE1030" s="1"/>
      <c r="AF1030" s="1">
        <f>SUM(Table110[[#This Row],[Total 
Paid]:[Shipping 
Charged]])</f>
        <v>0</v>
      </c>
      <c r="AG1030" s="1"/>
      <c r="AH1030" s="1"/>
      <c r="AI1030" s="1">
        <f t="shared" si="288"/>
        <v>0</v>
      </c>
      <c r="AK1030" s="1"/>
      <c r="AL1030" s="1"/>
      <c r="AM1030" s="1"/>
      <c r="AN1030" s="1"/>
      <c r="AP1030" s="30"/>
      <c r="AQ1030" s="1"/>
      <c r="AR1030" s="1">
        <f t="shared" si="267"/>
        <v>0</v>
      </c>
      <c r="AS1030" s="1"/>
      <c r="AT1030" s="1"/>
      <c r="AU1030" s="2">
        <f t="shared" si="289"/>
        <v>0</v>
      </c>
      <c r="AW1030" s="1"/>
      <c r="AX1030" s="1"/>
      <c r="AY1030" s="1"/>
      <c r="AZ1030" s="2">
        <f t="shared" si="285"/>
        <v>0</v>
      </c>
      <c r="BA1030" s="2">
        <f>SUM(AF1030,AH1030,-AZ1030,-Table110[[#This Row],[Sale Fee]])</f>
        <v>0</v>
      </c>
      <c r="BC1030" s="1"/>
      <c r="BD1030" s="1"/>
      <c r="BE1030" s="1"/>
    </row>
    <row r="1031" spans="1:57" x14ac:dyDescent="0.25">
      <c r="A1031" s="1"/>
      <c r="B1031" s="1"/>
      <c r="E1031" s="4"/>
      <c r="F1031" s="4"/>
      <c r="Q1031" s="1"/>
      <c r="R1031" s="1"/>
      <c r="S1031" s="1"/>
      <c r="U1031" s="1"/>
      <c r="V1031" s="1"/>
      <c r="W1031" s="1"/>
      <c r="X1031" s="1"/>
      <c r="Y1031" s="1"/>
      <c r="Z1031" s="1">
        <f>Table110[[#This Row],[Quantity2]]*Table110[[#This Row],[U Cost]]</f>
        <v>0</v>
      </c>
      <c r="AB1031" s="1"/>
      <c r="AC1031" s="1"/>
      <c r="AD1031" s="1">
        <f t="shared" si="287"/>
        <v>0</v>
      </c>
      <c r="AE1031" s="1"/>
      <c r="AF1031" s="1">
        <f>SUM(Table110[[#This Row],[Total 
Paid]:[Shipping 
Charged]])</f>
        <v>0</v>
      </c>
      <c r="AG1031" s="1"/>
      <c r="AH1031" s="1"/>
      <c r="AI1031" s="1">
        <f t="shared" si="288"/>
        <v>0</v>
      </c>
      <c r="AK1031" s="1"/>
      <c r="AL1031" s="1"/>
      <c r="AM1031" s="1"/>
      <c r="AN1031" s="1"/>
      <c r="AP1031" s="30"/>
      <c r="AQ1031" s="1"/>
      <c r="AR1031" s="1">
        <f t="shared" si="267"/>
        <v>0</v>
      </c>
      <c r="AS1031" s="1"/>
      <c r="AT1031" s="1"/>
      <c r="AU1031" s="2">
        <f t="shared" si="289"/>
        <v>0</v>
      </c>
      <c r="AW1031" s="1"/>
      <c r="AX1031" s="1"/>
      <c r="AY1031" s="1"/>
      <c r="AZ1031" s="2">
        <f t="shared" si="285"/>
        <v>0</v>
      </c>
      <c r="BA1031" s="2">
        <f>SUM(AF1031,AH1031,-AZ1031,-Table110[[#This Row],[Sale Fee]])</f>
        <v>0</v>
      </c>
      <c r="BC1031" s="1"/>
      <c r="BD1031" s="1"/>
      <c r="BE1031" s="1"/>
    </row>
    <row r="1032" spans="1:57" x14ac:dyDescent="0.25">
      <c r="A1032" s="1"/>
      <c r="B1032" s="1"/>
      <c r="E1032" s="4"/>
      <c r="F1032" s="4"/>
      <c r="Q1032" s="1"/>
      <c r="R1032" s="1"/>
      <c r="S1032" s="1"/>
      <c r="U1032" s="1"/>
      <c r="V1032" s="1"/>
      <c r="W1032" s="1"/>
      <c r="X1032" s="1"/>
      <c r="Y1032" s="1"/>
      <c r="Z1032" s="1">
        <f>Table110[[#This Row],[Quantity2]]*Table110[[#This Row],[U Cost]]</f>
        <v>0</v>
      </c>
      <c r="AB1032" s="1"/>
      <c r="AC1032" s="1"/>
      <c r="AD1032" s="1">
        <f t="shared" si="287"/>
        <v>0</v>
      </c>
      <c r="AE1032" s="1"/>
      <c r="AF1032" s="1">
        <f>SUM(Table110[[#This Row],[Total 
Paid]:[Shipping 
Charged]])</f>
        <v>0</v>
      </c>
      <c r="AG1032" s="1"/>
      <c r="AH1032" s="1"/>
      <c r="AI1032" s="1">
        <f t="shared" si="288"/>
        <v>0</v>
      </c>
      <c r="AK1032" s="1"/>
      <c r="AL1032" s="1"/>
      <c r="AM1032" s="1"/>
      <c r="AN1032" s="1"/>
      <c r="AP1032" s="30"/>
      <c r="AQ1032" s="1"/>
      <c r="AR1032" s="1">
        <f t="shared" si="267"/>
        <v>0</v>
      </c>
      <c r="AS1032" s="1"/>
      <c r="AT1032" s="1"/>
      <c r="AU1032" s="2">
        <f t="shared" si="289"/>
        <v>0</v>
      </c>
      <c r="AW1032" s="1"/>
      <c r="AX1032" s="1"/>
      <c r="AY1032" s="1"/>
      <c r="AZ1032" s="2">
        <f t="shared" si="285"/>
        <v>0</v>
      </c>
      <c r="BA1032" s="2">
        <f>SUM(AF1032,AH1032,-AZ1032,-Table110[[#This Row],[Sale Fee]])</f>
        <v>0</v>
      </c>
      <c r="BC1032" s="1"/>
      <c r="BD1032" s="1"/>
      <c r="BE1032" s="1"/>
    </row>
    <row r="1033" spans="1:57" x14ac:dyDescent="0.25">
      <c r="A1033" s="1"/>
      <c r="B1033" s="1"/>
      <c r="E1033" s="4"/>
      <c r="F1033" s="4"/>
      <c r="Q1033" s="1"/>
      <c r="R1033" s="1"/>
      <c r="S1033" s="1"/>
      <c r="U1033" s="1"/>
      <c r="V1033" s="1"/>
      <c r="W1033" s="1"/>
      <c r="X1033" s="1"/>
      <c r="Y1033" s="1"/>
      <c r="Z1033" s="1">
        <f>Table110[[#This Row],[Quantity2]]*Table110[[#This Row],[U Cost]]</f>
        <v>0</v>
      </c>
      <c r="AB1033" s="1"/>
      <c r="AC1033" s="1"/>
      <c r="AD1033" s="1">
        <f t="shared" si="287"/>
        <v>0</v>
      </c>
      <c r="AE1033" s="1"/>
      <c r="AF1033" s="1">
        <f>SUM(Table110[[#This Row],[Total 
Paid]:[Shipping 
Charged]])</f>
        <v>0</v>
      </c>
      <c r="AG1033" s="1"/>
      <c r="AH1033" s="1"/>
      <c r="AI1033" s="1">
        <f t="shared" si="288"/>
        <v>0</v>
      </c>
      <c r="AK1033" s="1"/>
      <c r="AL1033" s="1"/>
      <c r="AM1033" s="1"/>
      <c r="AN1033" s="1"/>
      <c r="AP1033" s="30"/>
      <c r="AQ1033" s="1"/>
      <c r="AR1033" s="1">
        <f t="shared" si="267"/>
        <v>0</v>
      </c>
      <c r="AS1033" s="1"/>
      <c r="AT1033" s="1"/>
      <c r="AU1033" s="2">
        <f t="shared" si="289"/>
        <v>0</v>
      </c>
      <c r="AW1033" s="1"/>
      <c r="AX1033" s="1"/>
      <c r="AY1033" s="1"/>
      <c r="AZ1033" s="2">
        <f t="shared" si="285"/>
        <v>0</v>
      </c>
      <c r="BA1033" s="2">
        <f>SUM(AF1033,AH1033,-AZ1033,-Table110[[#This Row],[Sale Fee]])</f>
        <v>0</v>
      </c>
      <c r="BC1033" s="1"/>
      <c r="BD1033" s="1"/>
      <c r="BE1033" s="1"/>
    </row>
    <row r="1034" spans="1:57" x14ac:dyDescent="0.25">
      <c r="A1034" s="1"/>
      <c r="B1034" s="1"/>
      <c r="E1034" s="4"/>
      <c r="F1034" s="4"/>
      <c r="Q1034" s="1"/>
      <c r="R1034" s="1"/>
      <c r="S1034" s="1"/>
      <c r="U1034" s="1"/>
      <c r="V1034" s="1"/>
      <c r="W1034" s="1"/>
      <c r="X1034" s="1"/>
      <c r="Y1034" s="1"/>
      <c r="Z1034" s="1">
        <f>Table110[[#This Row],[Quantity2]]*Table110[[#This Row],[U Cost]]</f>
        <v>0</v>
      </c>
      <c r="AB1034" s="1"/>
      <c r="AC1034" s="1"/>
      <c r="AD1034" s="1">
        <f t="shared" si="287"/>
        <v>0</v>
      </c>
      <c r="AE1034" s="1"/>
      <c r="AF1034" s="1">
        <f>SUM(Table110[[#This Row],[Total 
Paid]:[Shipping 
Charged]])</f>
        <v>0</v>
      </c>
      <c r="AG1034" s="1"/>
      <c r="AH1034" s="1"/>
      <c r="AI1034" s="1">
        <f t="shared" si="288"/>
        <v>0</v>
      </c>
      <c r="AK1034" s="1"/>
      <c r="AL1034" s="1"/>
      <c r="AM1034" s="1"/>
      <c r="AN1034" s="1"/>
      <c r="AP1034" s="30"/>
      <c r="AQ1034" s="1"/>
      <c r="AR1034" s="1">
        <f t="shared" si="267"/>
        <v>0</v>
      </c>
      <c r="AS1034" s="1"/>
      <c r="AT1034" s="1"/>
      <c r="AU1034" s="2">
        <f t="shared" si="289"/>
        <v>0</v>
      </c>
      <c r="AW1034" s="1"/>
      <c r="AX1034" s="1"/>
      <c r="AY1034" s="1"/>
      <c r="AZ1034" s="2">
        <f t="shared" si="285"/>
        <v>0</v>
      </c>
      <c r="BA1034" s="2">
        <f>SUM(AF1034,AH1034,-AZ1034,-Table110[[#This Row],[Sale Fee]])</f>
        <v>0</v>
      </c>
      <c r="BC1034" s="1"/>
      <c r="BD1034" s="1"/>
      <c r="BE1034" s="1"/>
    </row>
    <row r="1035" spans="1:57" x14ac:dyDescent="0.25">
      <c r="A1035" s="1"/>
      <c r="B1035" s="1"/>
      <c r="E1035" s="4"/>
      <c r="F1035" s="4"/>
      <c r="Q1035" s="1"/>
      <c r="R1035" s="1"/>
      <c r="S1035" s="1"/>
      <c r="U1035" s="1"/>
      <c r="V1035" s="1"/>
      <c r="W1035" s="1"/>
      <c r="X1035" s="1"/>
      <c r="Y1035" s="1"/>
      <c r="Z1035" s="1">
        <f>Table110[[#This Row],[Quantity2]]*Table110[[#This Row],[U Cost]]</f>
        <v>0</v>
      </c>
      <c r="AB1035" s="1"/>
      <c r="AC1035" s="1"/>
      <c r="AD1035" s="1">
        <f t="shared" si="287"/>
        <v>0</v>
      </c>
      <c r="AE1035" s="1"/>
      <c r="AF1035" s="1">
        <f>SUM(Table110[[#This Row],[Total 
Paid]:[Shipping 
Charged]])</f>
        <v>0</v>
      </c>
      <c r="AG1035" s="1"/>
      <c r="AH1035" s="1"/>
      <c r="AI1035" s="1">
        <f t="shared" si="288"/>
        <v>0</v>
      </c>
      <c r="AK1035" s="1"/>
      <c r="AL1035" s="1"/>
      <c r="AM1035" s="1"/>
      <c r="AN1035" s="1"/>
      <c r="AP1035" s="30"/>
      <c r="AQ1035" s="1"/>
      <c r="AR1035" s="1">
        <f t="shared" ref="AR1035:AR1098" si="290">AQ1035*AP1035</f>
        <v>0</v>
      </c>
      <c r="AS1035" s="1"/>
      <c r="AT1035" s="1"/>
      <c r="AU1035" s="2">
        <f t="shared" si="289"/>
        <v>0</v>
      </c>
      <c r="AW1035" s="1"/>
      <c r="AX1035" s="1"/>
      <c r="AY1035" s="1"/>
      <c r="AZ1035" s="2">
        <f t="shared" si="285"/>
        <v>0</v>
      </c>
      <c r="BA1035" s="2">
        <f>SUM(AF1035,AH1035,-AZ1035,-Table110[[#This Row],[Sale Fee]])</f>
        <v>0</v>
      </c>
      <c r="BC1035" s="1"/>
      <c r="BD1035" s="1"/>
      <c r="BE1035" s="1"/>
    </row>
    <row r="1036" spans="1:57" x14ac:dyDescent="0.25">
      <c r="A1036" s="1"/>
      <c r="B1036" s="1"/>
      <c r="E1036" s="4"/>
      <c r="F1036" s="4"/>
      <c r="Q1036" s="1"/>
      <c r="R1036" s="1"/>
      <c r="S1036" s="1"/>
      <c r="U1036" s="1"/>
      <c r="V1036" s="1"/>
      <c r="W1036" s="1"/>
      <c r="X1036" s="1"/>
      <c r="Y1036" s="1"/>
      <c r="Z1036" s="1">
        <f>Table110[[#This Row],[Quantity2]]*Table110[[#This Row],[U Cost]]</f>
        <v>0</v>
      </c>
      <c r="AB1036" s="1"/>
      <c r="AC1036" s="1"/>
      <c r="AD1036" s="1">
        <f t="shared" si="287"/>
        <v>0</v>
      </c>
      <c r="AE1036" s="1"/>
      <c r="AF1036" s="1">
        <f>SUM(Table110[[#This Row],[Total 
Paid]:[Shipping 
Charged]])</f>
        <v>0</v>
      </c>
      <c r="AG1036" s="1"/>
      <c r="AH1036" s="1"/>
      <c r="AI1036" s="1">
        <f t="shared" si="288"/>
        <v>0</v>
      </c>
      <c r="AK1036" s="1"/>
      <c r="AL1036" s="1"/>
      <c r="AM1036" s="1"/>
      <c r="AN1036" s="1"/>
      <c r="AP1036" s="30"/>
      <c r="AQ1036" s="1"/>
      <c r="AR1036" s="1">
        <f t="shared" si="290"/>
        <v>0</v>
      </c>
      <c r="AS1036" s="1"/>
      <c r="AT1036" s="1"/>
      <c r="AU1036" s="2">
        <f t="shared" si="289"/>
        <v>0</v>
      </c>
      <c r="AW1036" s="1"/>
      <c r="AX1036" s="1"/>
      <c r="AY1036" s="1"/>
      <c r="AZ1036" s="2">
        <f t="shared" si="285"/>
        <v>0</v>
      </c>
      <c r="BA1036" s="2">
        <f>SUM(AF1036,AH1036,-AZ1036,-Table110[[#This Row],[Sale Fee]])</f>
        <v>0</v>
      </c>
      <c r="BC1036" s="1"/>
      <c r="BD1036" s="1"/>
      <c r="BE1036" s="1"/>
    </row>
    <row r="1037" spans="1:57" x14ac:dyDescent="0.25">
      <c r="A1037" s="1"/>
      <c r="B1037" s="1"/>
      <c r="E1037" s="4"/>
      <c r="F1037" s="4"/>
      <c r="Q1037" s="1"/>
      <c r="R1037" s="1"/>
      <c r="S1037" s="1"/>
      <c r="U1037" s="1"/>
      <c r="V1037" s="1"/>
      <c r="W1037" s="1"/>
      <c r="X1037" s="1"/>
      <c r="Y1037" s="1"/>
      <c r="Z1037" s="1">
        <f>Table110[[#This Row],[Quantity2]]*Table110[[#This Row],[U Cost]]</f>
        <v>0</v>
      </c>
      <c r="AB1037" s="1"/>
      <c r="AC1037" s="1"/>
      <c r="AD1037" s="1">
        <f t="shared" si="287"/>
        <v>0</v>
      </c>
      <c r="AE1037" s="1"/>
      <c r="AF1037" s="1">
        <f>SUM(Table110[[#This Row],[Total 
Paid]:[Shipping 
Charged]])</f>
        <v>0</v>
      </c>
      <c r="AG1037" s="1"/>
      <c r="AH1037" s="1"/>
      <c r="AI1037" s="1">
        <f t="shared" si="288"/>
        <v>0</v>
      </c>
      <c r="AK1037" s="1"/>
      <c r="AL1037" s="1"/>
      <c r="AM1037" s="1"/>
      <c r="AN1037" s="1"/>
      <c r="AP1037" s="30"/>
      <c r="AQ1037" s="1"/>
      <c r="AR1037" s="1">
        <f t="shared" si="290"/>
        <v>0</v>
      </c>
      <c r="AS1037" s="1"/>
      <c r="AT1037" s="1"/>
      <c r="AU1037" s="2">
        <f t="shared" si="289"/>
        <v>0</v>
      </c>
      <c r="AW1037" s="1"/>
      <c r="AX1037" s="1"/>
      <c r="AY1037" s="1"/>
      <c r="AZ1037" s="2">
        <f t="shared" si="285"/>
        <v>0</v>
      </c>
      <c r="BA1037" s="2">
        <f>SUM(AF1037,AH1037,-AZ1037,-Table110[[#This Row],[Sale Fee]])</f>
        <v>0</v>
      </c>
      <c r="BC1037" s="1"/>
      <c r="BD1037" s="1"/>
      <c r="BE1037" s="1"/>
    </row>
    <row r="1038" spans="1:57" x14ac:dyDescent="0.25">
      <c r="A1038" s="1"/>
      <c r="B1038" s="1"/>
      <c r="E1038" s="4"/>
      <c r="F1038" s="4"/>
      <c r="Q1038" s="1"/>
      <c r="R1038" s="1"/>
      <c r="S1038" s="1"/>
      <c r="U1038" s="1"/>
      <c r="V1038" s="1"/>
      <c r="W1038" s="1"/>
      <c r="X1038" s="1"/>
      <c r="Y1038" s="1"/>
      <c r="Z1038" s="1">
        <f>Table110[[#This Row],[Quantity2]]*Table110[[#This Row],[U Cost]]</f>
        <v>0</v>
      </c>
      <c r="AB1038" s="1"/>
      <c r="AC1038" s="1"/>
      <c r="AD1038" s="1">
        <f t="shared" si="287"/>
        <v>0</v>
      </c>
      <c r="AE1038" s="1"/>
      <c r="AF1038" s="1">
        <f>SUM(Table110[[#This Row],[Total 
Paid]:[Shipping 
Charged]])</f>
        <v>0</v>
      </c>
      <c r="AG1038" s="1"/>
      <c r="AH1038" s="1"/>
      <c r="AI1038" s="1">
        <f t="shared" si="288"/>
        <v>0</v>
      </c>
      <c r="AK1038" s="1"/>
      <c r="AL1038" s="1"/>
      <c r="AM1038" s="1"/>
      <c r="AN1038" s="1"/>
      <c r="AP1038" s="30"/>
      <c r="AQ1038" s="1"/>
      <c r="AR1038" s="1">
        <f t="shared" si="290"/>
        <v>0</v>
      </c>
      <c r="AS1038" s="1"/>
      <c r="AT1038" s="1"/>
      <c r="AU1038" s="2">
        <f t="shared" si="289"/>
        <v>0</v>
      </c>
      <c r="AW1038" s="1"/>
      <c r="AX1038" s="1"/>
      <c r="AY1038" s="1"/>
      <c r="AZ1038" s="2">
        <f t="shared" si="285"/>
        <v>0</v>
      </c>
      <c r="BA1038" s="2">
        <f>SUM(AF1038,AH1038,-AZ1038,-Table110[[#This Row],[Sale Fee]])</f>
        <v>0</v>
      </c>
      <c r="BC1038" s="1"/>
      <c r="BD1038" s="1"/>
      <c r="BE1038" s="1"/>
    </row>
    <row r="1039" spans="1:57" x14ac:dyDescent="0.25">
      <c r="A1039" s="1"/>
      <c r="B1039" s="1"/>
      <c r="E1039" s="4"/>
      <c r="F1039" s="4"/>
      <c r="Q1039" s="1"/>
      <c r="R1039" s="1"/>
      <c r="S1039" s="1"/>
      <c r="U1039" s="1"/>
      <c r="V1039" s="1"/>
      <c r="W1039" s="1"/>
      <c r="X1039" s="1"/>
      <c r="Y1039" s="1"/>
      <c r="Z1039" s="1">
        <f>Table110[[#This Row],[Quantity2]]*Table110[[#This Row],[U Cost]]</f>
        <v>0</v>
      </c>
      <c r="AB1039" s="1"/>
      <c r="AC1039" s="1"/>
      <c r="AD1039" s="1">
        <f t="shared" si="287"/>
        <v>0</v>
      </c>
      <c r="AE1039" s="1"/>
      <c r="AF1039" s="1">
        <f>SUM(Table110[[#This Row],[Total 
Paid]:[Shipping 
Charged]])</f>
        <v>0</v>
      </c>
      <c r="AG1039" s="1"/>
      <c r="AH1039" s="1"/>
      <c r="AI1039" s="1">
        <f t="shared" si="288"/>
        <v>0</v>
      </c>
      <c r="AK1039" s="1"/>
      <c r="AL1039" s="1"/>
      <c r="AM1039" s="1"/>
      <c r="AN1039" s="1"/>
      <c r="AP1039" s="30"/>
      <c r="AQ1039" s="1"/>
      <c r="AR1039" s="1">
        <f t="shared" si="290"/>
        <v>0</v>
      </c>
      <c r="AS1039" s="1"/>
      <c r="AT1039" s="1"/>
      <c r="AU1039" s="2">
        <f t="shared" si="289"/>
        <v>0</v>
      </c>
      <c r="AW1039" s="1"/>
      <c r="AX1039" s="1"/>
      <c r="AY1039" s="1"/>
      <c r="AZ1039" s="2">
        <f t="shared" si="285"/>
        <v>0</v>
      </c>
      <c r="BA1039" s="2">
        <f>SUM(AF1039,AH1039,-AZ1039,-Table110[[#This Row],[Sale Fee]])</f>
        <v>0</v>
      </c>
      <c r="BC1039" s="1"/>
      <c r="BD1039" s="1"/>
      <c r="BE1039" s="1"/>
    </row>
    <row r="1040" spans="1:57" x14ac:dyDescent="0.25">
      <c r="A1040" s="1"/>
      <c r="B1040" s="1"/>
      <c r="E1040" s="4"/>
      <c r="F1040" s="4"/>
      <c r="Q1040" s="1"/>
      <c r="R1040" s="1"/>
      <c r="S1040" s="1"/>
      <c r="U1040" s="1"/>
      <c r="V1040" s="1"/>
      <c r="W1040" s="1"/>
      <c r="X1040" s="1"/>
      <c r="Y1040" s="1"/>
      <c r="Z1040" s="1">
        <f>Table110[[#This Row],[Quantity2]]*Table110[[#This Row],[U Cost]]</f>
        <v>0</v>
      </c>
      <c r="AB1040" s="1"/>
      <c r="AC1040" s="1"/>
      <c r="AD1040" s="1">
        <f t="shared" si="287"/>
        <v>0</v>
      </c>
      <c r="AE1040" s="1"/>
      <c r="AF1040" s="1">
        <f>SUM(Table110[[#This Row],[Total 
Paid]:[Shipping 
Charged]])</f>
        <v>0</v>
      </c>
      <c r="AG1040" s="1"/>
      <c r="AH1040" s="1"/>
      <c r="AI1040" s="1">
        <f t="shared" si="288"/>
        <v>0</v>
      </c>
      <c r="AK1040" s="1"/>
      <c r="AL1040" s="1"/>
      <c r="AM1040" s="1"/>
      <c r="AN1040" s="1"/>
      <c r="AP1040" s="30"/>
      <c r="AQ1040" s="1"/>
      <c r="AR1040" s="1">
        <f t="shared" si="290"/>
        <v>0</v>
      </c>
      <c r="AS1040" s="1"/>
      <c r="AT1040" s="1"/>
      <c r="AU1040" s="2">
        <f t="shared" si="289"/>
        <v>0</v>
      </c>
      <c r="AW1040" s="1"/>
      <c r="AX1040" s="1"/>
      <c r="AY1040" s="1"/>
      <c r="AZ1040" s="2">
        <f t="shared" si="285"/>
        <v>0</v>
      </c>
      <c r="BA1040" s="2">
        <f>SUM(AF1040,AH1040,-AZ1040,-Table110[[#This Row],[Sale Fee]])</f>
        <v>0</v>
      </c>
      <c r="BC1040" s="1"/>
      <c r="BD1040" s="1"/>
      <c r="BE1040" s="1"/>
    </row>
    <row r="1041" spans="1:57" x14ac:dyDescent="0.25">
      <c r="A1041" s="1"/>
      <c r="B1041" s="1"/>
      <c r="E1041" s="4"/>
      <c r="F1041" s="4"/>
      <c r="Q1041" s="1"/>
      <c r="R1041" s="1"/>
      <c r="S1041" s="1"/>
      <c r="U1041" s="1"/>
      <c r="V1041" s="1"/>
      <c r="W1041" s="1"/>
      <c r="X1041" s="1"/>
      <c r="Y1041" s="1"/>
      <c r="Z1041" s="1">
        <f>Table110[[#This Row],[Quantity2]]*Table110[[#This Row],[U Cost]]</f>
        <v>0</v>
      </c>
      <c r="AB1041" s="1"/>
      <c r="AC1041" s="1"/>
      <c r="AD1041" s="1">
        <f t="shared" si="287"/>
        <v>0</v>
      </c>
      <c r="AE1041" s="1"/>
      <c r="AF1041" s="1">
        <f>SUM(Table110[[#This Row],[Total 
Paid]:[Shipping 
Charged]])</f>
        <v>0</v>
      </c>
      <c r="AG1041" s="1"/>
      <c r="AH1041" s="1"/>
      <c r="AI1041" s="1">
        <f t="shared" si="288"/>
        <v>0</v>
      </c>
      <c r="AK1041" s="1"/>
      <c r="AL1041" s="1"/>
      <c r="AM1041" s="1"/>
      <c r="AN1041" s="1"/>
      <c r="AP1041" s="30"/>
      <c r="AQ1041" s="1"/>
      <c r="AR1041" s="1">
        <f t="shared" si="290"/>
        <v>0</v>
      </c>
      <c r="AS1041" s="1"/>
      <c r="AT1041" s="1"/>
      <c r="AU1041" s="2">
        <f t="shared" si="289"/>
        <v>0</v>
      </c>
      <c r="AW1041" s="1"/>
      <c r="AX1041" s="1"/>
      <c r="AY1041" s="1"/>
      <c r="AZ1041" s="2">
        <f t="shared" si="285"/>
        <v>0</v>
      </c>
      <c r="BA1041" s="2">
        <f>SUM(AF1041,AH1041,-AZ1041,-Table110[[#This Row],[Sale Fee]])</f>
        <v>0</v>
      </c>
      <c r="BC1041" s="1"/>
      <c r="BD1041" s="1"/>
      <c r="BE1041" s="1"/>
    </row>
    <row r="1042" spans="1:57" x14ac:dyDescent="0.25">
      <c r="A1042" s="1"/>
      <c r="B1042" s="1"/>
      <c r="E1042" s="4"/>
      <c r="F1042" s="4"/>
      <c r="Q1042" s="1"/>
      <c r="R1042" s="1"/>
      <c r="S1042" s="1"/>
      <c r="U1042" s="1"/>
      <c r="V1042" s="1"/>
      <c r="W1042" s="1"/>
      <c r="X1042" s="1"/>
      <c r="Y1042" s="1"/>
      <c r="Z1042" s="1">
        <f>Table110[[#This Row],[Quantity2]]*Table110[[#This Row],[U Cost]]</f>
        <v>0</v>
      </c>
      <c r="AB1042" s="1"/>
      <c r="AC1042" s="1"/>
      <c r="AD1042" s="1">
        <f t="shared" si="287"/>
        <v>0</v>
      </c>
      <c r="AE1042" s="1"/>
      <c r="AF1042" s="1">
        <f>SUM(Table110[[#This Row],[Total 
Paid]:[Shipping 
Charged]])</f>
        <v>0</v>
      </c>
      <c r="AG1042" s="1"/>
      <c r="AH1042" s="1"/>
      <c r="AI1042" s="1">
        <f t="shared" si="288"/>
        <v>0</v>
      </c>
      <c r="AK1042" s="1"/>
      <c r="AL1042" s="1"/>
      <c r="AM1042" s="1"/>
      <c r="AN1042" s="1"/>
      <c r="AP1042" s="30"/>
      <c r="AQ1042" s="1"/>
      <c r="AR1042" s="1">
        <f t="shared" si="290"/>
        <v>0</v>
      </c>
      <c r="AS1042" s="1"/>
      <c r="AT1042" s="1"/>
      <c r="AU1042" s="2">
        <f t="shared" si="289"/>
        <v>0</v>
      </c>
      <c r="AW1042" s="1"/>
      <c r="AX1042" s="1"/>
      <c r="AY1042" s="1"/>
      <c r="AZ1042" s="2">
        <f t="shared" si="285"/>
        <v>0</v>
      </c>
      <c r="BA1042" s="2">
        <f>SUM(AF1042,AH1042,-AZ1042,-Table110[[#This Row],[Sale Fee]])</f>
        <v>0</v>
      </c>
      <c r="BC1042" s="1"/>
      <c r="BD1042" s="1"/>
      <c r="BE1042" s="1"/>
    </row>
    <row r="1043" spans="1:57" x14ac:dyDescent="0.25">
      <c r="A1043" s="1"/>
      <c r="B1043" s="1"/>
      <c r="E1043" s="4"/>
      <c r="F1043" s="4"/>
      <c r="Q1043" s="1"/>
      <c r="R1043" s="1"/>
      <c r="S1043" s="1"/>
      <c r="U1043" s="1"/>
      <c r="V1043" s="1"/>
      <c r="W1043" s="1"/>
      <c r="X1043" s="1"/>
      <c r="Y1043" s="1"/>
      <c r="Z1043" s="1">
        <f>Table110[[#This Row],[Quantity2]]*Table110[[#This Row],[U Cost]]</f>
        <v>0</v>
      </c>
      <c r="AB1043" s="1"/>
      <c r="AC1043" s="1"/>
      <c r="AD1043" s="1">
        <f t="shared" si="287"/>
        <v>0</v>
      </c>
      <c r="AE1043" s="1"/>
      <c r="AF1043" s="1">
        <f>SUM(Table110[[#This Row],[Total 
Paid]:[Shipping 
Charged]])</f>
        <v>0</v>
      </c>
      <c r="AG1043" s="1"/>
      <c r="AH1043" s="1"/>
      <c r="AI1043" s="1">
        <f t="shared" si="288"/>
        <v>0</v>
      </c>
      <c r="AK1043" s="1"/>
      <c r="AL1043" s="1"/>
      <c r="AM1043" s="1"/>
      <c r="AN1043" s="1"/>
      <c r="AP1043" s="30"/>
      <c r="AQ1043" s="1"/>
      <c r="AR1043" s="1">
        <f t="shared" si="290"/>
        <v>0</v>
      </c>
      <c r="AS1043" s="1"/>
      <c r="AT1043" s="1"/>
      <c r="AU1043" s="2">
        <f t="shared" si="289"/>
        <v>0</v>
      </c>
      <c r="AW1043" s="1"/>
      <c r="AX1043" s="1"/>
      <c r="AY1043" s="1"/>
      <c r="AZ1043" s="2">
        <f t="shared" si="285"/>
        <v>0</v>
      </c>
      <c r="BA1043" s="2">
        <f>SUM(AF1043,AH1043,-AZ1043,-Table110[[#This Row],[Sale Fee]])</f>
        <v>0</v>
      </c>
      <c r="BC1043" s="1"/>
      <c r="BD1043" s="1"/>
      <c r="BE1043" s="1"/>
    </row>
    <row r="1044" spans="1:57" x14ac:dyDescent="0.25">
      <c r="A1044" s="1"/>
      <c r="B1044" s="1"/>
      <c r="E1044" s="4"/>
      <c r="F1044" s="4"/>
      <c r="Q1044" s="1"/>
      <c r="R1044" s="1"/>
      <c r="S1044" s="1"/>
      <c r="U1044" s="1"/>
      <c r="V1044" s="1"/>
      <c r="W1044" s="1"/>
      <c r="X1044" s="1"/>
      <c r="Y1044" s="1"/>
      <c r="Z1044" s="1">
        <f>Table110[[#This Row],[Quantity2]]*Table110[[#This Row],[U Cost]]</f>
        <v>0</v>
      </c>
      <c r="AB1044" s="1"/>
      <c r="AC1044" s="1"/>
      <c r="AD1044" s="1">
        <f t="shared" si="287"/>
        <v>0</v>
      </c>
      <c r="AE1044" s="1"/>
      <c r="AF1044" s="1">
        <f>SUM(Table110[[#This Row],[Total 
Paid]:[Shipping 
Charged]])</f>
        <v>0</v>
      </c>
      <c r="AG1044" s="1"/>
      <c r="AH1044" s="1"/>
      <c r="AI1044" s="1">
        <f t="shared" si="288"/>
        <v>0</v>
      </c>
      <c r="AK1044" s="1"/>
      <c r="AL1044" s="1"/>
      <c r="AM1044" s="1"/>
      <c r="AN1044" s="1"/>
      <c r="AP1044" s="30"/>
      <c r="AQ1044" s="1"/>
      <c r="AR1044" s="1">
        <f t="shared" si="290"/>
        <v>0</v>
      </c>
      <c r="AS1044" s="1"/>
      <c r="AT1044" s="1"/>
      <c r="AU1044" s="2">
        <f t="shared" si="289"/>
        <v>0</v>
      </c>
      <c r="AW1044" s="1"/>
      <c r="AX1044" s="1"/>
      <c r="AY1044" s="1"/>
      <c r="AZ1044" s="2">
        <f t="shared" si="285"/>
        <v>0</v>
      </c>
      <c r="BA1044" s="2">
        <f>SUM(AF1044,AH1044,-AZ1044,-Table110[[#This Row],[Sale Fee]])</f>
        <v>0</v>
      </c>
      <c r="BC1044" s="1"/>
      <c r="BD1044" s="1"/>
      <c r="BE1044" s="1"/>
    </row>
    <row r="1045" spans="1:57" x14ac:dyDescent="0.25">
      <c r="A1045" s="1"/>
      <c r="B1045" s="1"/>
      <c r="E1045" s="4"/>
      <c r="F1045" s="4"/>
      <c r="Q1045" s="1"/>
      <c r="R1045" s="1"/>
      <c r="S1045" s="1"/>
      <c r="U1045" s="1"/>
      <c r="V1045" s="1"/>
      <c r="W1045" s="1">
        <f t="shared" ref="W1045" si="291">U1045*V1045</f>
        <v>0</v>
      </c>
      <c r="X1045" s="1"/>
      <c r="Y1045" s="1"/>
      <c r="Z1045" s="1">
        <f>Table110[[#This Row],[Quantity2]]*Table110[[#This Row],[U Cost]]</f>
        <v>0</v>
      </c>
      <c r="AB1045" s="1"/>
      <c r="AC1045" s="1"/>
      <c r="AD1045" s="1">
        <f t="shared" si="287"/>
        <v>0</v>
      </c>
      <c r="AE1045" s="1"/>
      <c r="AF1045" s="1">
        <f>SUM(Table110[[#This Row],[Total 
Paid]:[Shipping 
Charged]])</f>
        <v>0</v>
      </c>
      <c r="AG1045" s="1"/>
      <c r="AH1045" s="1"/>
      <c r="AI1045" s="1">
        <f t="shared" si="288"/>
        <v>0</v>
      </c>
      <c r="AK1045" s="1"/>
      <c r="AL1045" s="1"/>
      <c r="AM1045" s="1"/>
      <c r="AN1045" s="1"/>
      <c r="AP1045" s="30"/>
      <c r="AQ1045" s="1"/>
      <c r="AR1045" s="1">
        <f t="shared" si="290"/>
        <v>0</v>
      </c>
      <c r="AS1045" s="1"/>
      <c r="AT1045" s="1"/>
      <c r="AU1045" s="2">
        <f t="shared" si="289"/>
        <v>0</v>
      </c>
      <c r="AW1045" s="1"/>
      <c r="AX1045" s="1"/>
      <c r="AY1045" s="1"/>
      <c r="AZ1045" s="2">
        <f t="shared" si="285"/>
        <v>0</v>
      </c>
      <c r="BA1045" s="2">
        <f>SUM(AF1045,AH1045,-AZ1045,-Table110[[#This Row],[Sale Fee]])</f>
        <v>0</v>
      </c>
      <c r="BC1045" s="1"/>
      <c r="BD1045" s="1"/>
      <c r="BE1045" s="1"/>
    </row>
    <row r="1046" spans="1:57" x14ac:dyDescent="0.25">
      <c r="A1046" s="1"/>
      <c r="B1046" s="1"/>
      <c r="E1046" s="4"/>
      <c r="F1046" s="4"/>
      <c r="Q1046" s="1"/>
      <c r="R1046" s="1"/>
      <c r="S1046" s="1"/>
      <c r="U1046" s="1"/>
      <c r="V1046" s="1"/>
      <c r="W1046" s="1"/>
      <c r="X1046" s="1"/>
      <c r="Y1046" s="1"/>
      <c r="Z1046" s="1">
        <f>Table110[[#This Row],[Quantity2]]*Table110[[#This Row],[U Cost]]</f>
        <v>0</v>
      </c>
      <c r="AB1046" s="1"/>
      <c r="AC1046" s="1"/>
      <c r="AD1046" s="1">
        <f t="shared" si="287"/>
        <v>0</v>
      </c>
      <c r="AE1046" s="1"/>
      <c r="AF1046" s="1">
        <f>SUM(Table110[[#This Row],[Total 
Paid]:[Shipping 
Charged]])</f>
        <v>0</v>
      </c>
      <c r="AG1046" s="1"/>
      <c r="AH1046" s="1"/>
      <c r="AI1046" s="1">
        <f t="shared" si="288"/>
        <v>0</v>
      </c>
      <c r="AK1046" s="1"/>
      <c r="AL1046" s="1"/>
      <c r="AM1046" s="1"/>
      <c r="AN1046" s="1"/>
      <c r="AP1046" s="30"/>
      <c r="AQ1046" s="1"/>
      <c r="AR1046" s="1">
        <f t="shared" si="290"/>
        <v>0</v>
      </c>
      <c r="AS1046" s="1"/>
      <c r="AT1046" s="1"/>
      <c r="AU1046" s="2">
        <f t="shared" si="289"/>
        <v>0</v>
      </c>
      <c r="AW1046" s="1"/>
      <c r="AX1046" s="1"/>
      <c r="AY1046" s="1"/>
      <c r="AZ1046" s="2">
        <f t="shared" si="285"/>
        <v>0</v>
      </c>
      <c r="BA1046" s="2">
        <f>SUM(AF1046,AH1046,-AZ1046,-Table110[[#This Row],[Sale Fee]])</f>
        <v>0</v>
      </c>
      <c r="BC1046" s="1"/>
      <c r="BD1046" s="1"/>
      <c r="BE1046" s="1"/>
    </row>
    <row r="1047" spans="1:57" x14ac:dyDescent="0.25">
      <c r="A1047" s="1"/>
      <c r="B1047" s="1"/>
      <c r="E1047" s="4"/>
      <c r="F1047" s="4"/>
      <c r="Q1047" s="1"/>
      <c r="R1047" s="1"/>
      <c r="S1047" s="1"/>
      <c r="U1047" s="1"/>
      <c r="V1047" s="1"/>
      <c r="W1047" s="1"/>
      <c r="X1047" s="1"/>
      <c r="Y1047" s="1"/>
      <c r="Z1047" s="1">
        <f>Table110[[#This Row],[Quantity2]]*Table110[[#This Row],[U Cost]]</f>
        <v>0</v>
      </c>
      <c r="AB1047" s="1"/>
      <c r="AC1047" s="1"/>
      <c r="AD1047" s="1">
        <f t="shared" si="287"/>
        <v>0</v>
      </c>
      <c r="AE1047" s="1"/>
      <c r="AF1047" s="1">
        <f>SUM(Table110[[#This Row],[Total 
Paid]:[Shipping 
Charged]])</f>
        <v>0</v>
      </c>
      <c r="AG1047" s="1"/>
      <c r="AH1047" s="1"/>
      <c r="AI1047" s="1">
        <f t="shared" si="288"/>
        <v>0</v>
      </c>
      <c r="AK1047" s="1"/>
      <c r="AL1047" s="1"/>
      <c r="AM1047" s="1"/>
      <c r="AN1047" s="1"/>
      <c r="AP1047" s="30"/>
      <c r="AQ1047" s="1"/>
      <c r="AR1047" s="1">
        <f t="shared" si="290"/>
        <v>0</v>
      </c>
      <c r="AS1047" s="1"/>
      <c r="AT1047" s="1"/>
      <c r="AU1047" s="2">
        <f t="shared" si="289"/>
        <v>0</v>
      </c>
      <c r="AW1047" s="1"/>
      <c r="AX1047" s="1"/>
      <c r="AY1047" s="1"/>
      <c r="AZ1047" s="2">
        <f t="shared" si="285"/>
        <v>0</v>
      </c>
      <c r="BA1047" s="2">
        <f>SUM(AF1047,AH1047,-AZ1047,-Table110[[#This Row],[Sale Fee]])</f>
        <v>0</v>
      </c>
      <c r="BC1047" s="1"/>
      <c r="BD1047" s="1"/>
      <c r="BE1047" s="1"/>
    </row>
    <row r="1048" spans="1:57" x14ac:dyDescent="0.25">
      <c r="A1048" s="1"/>
      <c r="B1048" s="1"/>
      <c r="E1048" s="4"/>
      <c r="F1048" s="4"/>
      <c r="Q1048" s="1"/>
      <c r="R1048" s="1"/>
      <c r="S1048" s="1"/>
      <c r="U1048" s="1"/>
      <c r="V1048" s="1"/>
      <c r="W1048" s="1"/>
      <c r="X1048" s="1"/>
      <c r="Y1048" s="1"/>
      <c r="Z1048" s="1">
        <f>Table110[[#This Row],[Quantity2]]*Table110[[#This Row],[U Cost]]</f>
        <v>0</v>
      </c>
      <c r="AB1048" s="1"/>
      <c r="AC1048" s="1"/>
      <c r="AD1048" s="1">
        <f t="shared" si="287"/>
        <v>0</v>
      </c>
      <c r="AE1048" s="1"/>
      <c r="AF1048" s="1">
        <f>SUM(Table110[[#This Row],[Total 
Paid]:[Shipping 
Charged]])</f>
        <v>0</v>
      </c>
      <c r="AG1048" s="1"/>
      <c r="AH1048" s="1"/>
      <c r="AI1048" s="1">
        <f t="shared" si="288"/>
        <v>0</v>
      </c>
      <c r="AK1048" s="1"/>
      <c r="AL1048" s="1"/>
      <c r="AM1048" s="1"/>
      <c r="AN1048" s="1"/>
      <c r="AP1048" s="30"/>
      <c r="AQ1048" s="1"/>
      <c r="AR1048" s="1">
        <f t="shared" si="290"/>
        <v>0</v>
      </c>
      <c r="AS1048" s="1"/>
      <c r="AT1048" s="1"/>
      <c r="AU1048" s="2">
        <f t="shared" si="289"/>
        <v>0</v>
      </c>
      <c r="AW1048" s="1"/>
      <c r="AX1048" s="1"/>
      <c r="AY1048" s="1"/>
      <c r="AZ1048" s="2">
        <f t="shared" si="285"/>
        <v>0</v>
      </c>
      <c r="BA1048" s="2">
        <f>SUM(AF1048,AH1048,-AZ1048,-Table110[[#This Row],[Sale Fee]])</f>
        <v>0</v>
      </c>
      <c r="BC1048" s="1"/>
      <c r="BD1048" s="1"/>
      <c r="BE1048" s="1"/>
    </row>
    <row r="1049" spans="1:57" x14ac:dyDescent="0.25">
      <c r="A1049" s="1"/>
      <c r="B1049" s="1"/>
      <c r="E1049" s="4"/>
      <c r="F1049" s="4"/>
      <c r="Q1049" s="1"/>
      <c r="R1049" s="1"/>
      <c r="S1049" s="1"/>
      <c r="U1049" s="1"/>
      <c r="V1049" s="1"/>
      <c r="W1049" s="1"/>
      <c r="X1049" s="1"/>
      <c r="Y1049" s="1"/>
      <c r="Z1049" s="1">
        <f>Table110[[#This Row],[Quantity2]]*Table110[[#This Row],[U Cost]]</f>
        <v>0</v>
      </c>
      <c r="AB1049" s="1"/>
      <c r="AC1049" s="1"/>
      <c r="AD1049" s="1">
        <f t="shared" si="287"/>
        <v>0</v>
      </c>
      <c r="AE1049" s="1"/>
      <c r="AF1049" s="1">
        <f>SUM(Table110[[#This Row],[Total 
Paid]:[Shipping 
Charged]])</f>
        <v>0</v>
      </c>
      <c r="AG1049" s="1"/>
      <c r="AH1049" s="1"/>
      <c r="AI1049" s="1">
        <f t="shared" si="288"/>
        <v>0</v>
      </c>
      <c r="AK1049" s="1"/>
      <c r="AL1049" s="1"/>
      <c r="AM1049" s="1"/>
      <c r="AN1049" s="1"/>
      <c r="AP1049" s="30"/>
      <c r="AQ1049" s="1"/>
      <c r="AR1049" s="1">
        <f t="shared" si="290"/>
        <v>0</v>
      </c>
      <c r="AS1049" s="1"/>
      <c r="AT1049" s="1"/>
      <c r="AU1049" s="2">
        <f t="shared" si="289"/>
        <v>0</v>
      </c>
      <c r="AW1049" s="1"/>
      <c r="AX1049" s="1"/>
      <c r="AY1049" s="1"/>
      <c r="AZ1049" s="2">
        <f t="shared" si="285"/>
        <v>0</v>
      </c>
      <c r="BA1049" s="2">
        <f>SUM(AF1049,AH1049,-AZ1049,-Table110[[#This Row],[Sale Fee]])</f>
        <v>0</v>
      </c>
      <c r="BC1049" s="1"/>
      <c r="BD1049" s="1"/>
      <c r="BE1049" s="1"/>
    </row>
    <row r="1050" spans="1:57" x14ac:dyDescent="0.25">
      <c r="A1050" s="1"/>
      <c r="B1050" s="1"/>
      <c r="E1050" s="4"/>
      <c r="F1050" s="4"/>
      <c r="Q1050" s="1"/>
      <c r="R1050" s="1"/>
      <c r="S1050" s="1"/>
      <c r="U1050" s="1"/>
      <c r="V1050" s="1"/>
      <c r="W1050" s="1"/>
      <c r="X1050" s="1"/>
      <c r="Y1050" s="1"/>
      <c r="Z1050" s="1">
        <f>Table110[[#This Row],[Quantity2]]*Table110[[#This Row],[U Cost]]</f>
        <v>0</v>
      </c>
      <c r="AB1050" s="1"/>
      <c r="AC1050" s="1"/>
      <c r="AD1050" s="1">
        <f t="shared" si="287"/>
        <v>0</v>
      </c>
      <c r="AE1050" s="1"/>
      <c r="AF1050" s="1">
        <f>SUM(Table110[[#This Row],[Total 
Paid]:[Shipping 
Charged]])</f>
        <v>0</v>
      </c>
      <c r="AG1050" s="1"/>
      <c r="AH1050" s="1"/>
      <c r="AI1050" s="1">
        <f t="shared" si="288"/>
        <v>0</v>
      </c>
      <c r="AK1050" s="1"/>
      <c r="AL1050" s="1"/>
      <c r="AM1050" s="1"/>
      <c r="AN1050" s="1"/>
      <c r="AP1050" s="30"/>
      <c r="AQ1050" s="1"/>
      <c r="AR1050" s="1">
        <f t="shared" si="290"/>
        <v>0</v>
      </c>
      <c r="AS1050" s="1"/>
      <c r="AT1050" s="1"/>
      <c r="AU1050" s="2">
        <f t="shared" si="289"/>
        <v>0</v>
      </c>
      <c r="AW1050" s="1"/>
      <c r="AX1050" s="1"/>
      <c r="AY1050" s="1"/>
      <c r="AZ1050" s="2">
        <f t="shared" si="285"/>
        <v>0</v>
      </c>
      <c r="BA1050" s="2">
        <f>SUM(AF1050,AH1050,-AZ1050,-Table110[[#This Row],[Sale Fee]])</f>
        <v>0</v>
      </c>
      <c r="BC1050" s="1"/>
      <c r="BD1050" s="1"/>
      <c r="BE1050" s="1"/>
    </row>
    <row r="1051" spans="1:57" x14ac:dyDescent="0.25">
      <c r="A1051" s="1"/>
      <c r="B1051" s="1"/>
      <c r="E1051" s="4"/>
      <c r="F1051" s="4"/>
      <c r="Q1051" s="1"/>
      <c r="R1051" s="1"/>
      <c r="S1051" s="1"/>
      <c r="U1051" s="1"/>
      <c r="V1051" s="1"/>
      <c r="W1051" s="1"/>
      <c r="X1051" s="1"/>
      <c r="Y1051" s="1"/>
      <c r="Z1051" s="1">
        <f>Table110[[#This Row],[Quantity2]]*Table110[[#This Row],[U Cost]]</f>
        <v>0</v>
      </c>
      <c r="AB1051" s="1"/>
      <c r="AC1051" s="1"/>
      <c r="AD1051" s="1">
        <f t="shared" si="287"/>
        <v>0</v>
      </c>
      <c r="AE1051" s="1"/>
      <c r="AF1051" s="1">
        <f>SUM(Table110[[#This Row],[Total 
Paid]:[Shipping 
Charged]])</f>
        <v>0</v>
      </c>
      <c r="AG1051" s="1"/>
      <c r="AH1051" s="1"/>
      <c r="AI1051" s="1">
        <f t="shared" si="288"/>
        <v>0</v>
      </c>
      <c r="AK1051" s="1"/>
      <c r="AL1051" s="1"/>
      <c r="AM1051" s="1"/>
      <c r="AN1051" s="1"/>
      <c r="AP1051" s="30"/>
      <c r="AQ1051" s="1"/>
      <c r="AR1051" s="1">
        <f t="shared" si="290"/>
        <v>0</v>
      </c>
      <c r="AS1051" s="1"/>
      <c r="AT1051" s="1"/>
      <c r="AU1051" s="2">
        <f t="shared" si="289"/>
        <v>0</v>
      </c>
      <c r="AW1051" s="1"/>
      <c r="AX1051" s="1"/>
      <c r="AY1051" s="1"/>
      <c r="AZ1051" s="2">
        <f t="shared" si="285"/>
        <v>0</v>
      </c>
      <c r="BA1051" s="2">
        <f>SUM(AF1051,AH1051,-AZ1051,-Table110[[#This Row],[Sale Fee]])</f>
        <v>0</v>
      </c>
      <c r="BC1051" s="1"/>
      <c r="BD1051" s="1"/>
      <c r="BE1051" s="1"/>
    </row>
    <row r="1052" spans="1:57" x14ac:dyDescent="0.25">
      <c r="A1052" s="1"/>
      <c r="B1052" s="1"/>
      <c r="E1052" s="4"/>
      <c r="F1052" s="4"/>
      <c r="Q1052" s="1"/>
      <c r="R1052" s="1"/>
      <c r="S1052" s="1"/>
      <c r="U1052" s="1"/>
      <c r="V1052" s="1"/>
      <c r="W1052" s="1"/>
      <c r="X1052" s="1"/>
      <c r="Y1052" s="1"/>
      <c r="Z1052" s="1">
        <f>Table110[[#This Row],[Quantity2]]*Table110[[#This Row],[U Cost]]</f>
        <v>0</v>
      </c>
      <c r="AB1052" s="1"/>
      <c r="AC1052" s="1"/>
      <c r="AD1052" s="1">
        <f t="shared" si="287"/>
        <v>0</v>
      </c>
      <c r="AE1052" s="1"/>
      <c r="AF1052" s="1">
        <f>SUM(Table110[[#This Row],[Total 
Paid]:[Shipping 
Charged]])</f>
        <v>0</v>
      </c>
      <c r="AG1052" s="1"/>
      <c r="AH1052" s="1"/>
      <c r="AI1052" s="1">
        <f t="shared" si="288"/>
        <v>0</v>
      </c>
      <c r="AK1052" s="1"/>
      <c r="AL1052" s="1"/>
      <c r="AM1052" s="1"/>
      <c r="AN1052" s="1"/>
      <c r="AP1052" s="30"/>
      <c r="AQ1052" s="1"/>
      <c r="AR1052" s="1">
        <f t="shared" si="290"/>
        <v>0</v>
      </c>
      <c r="AS1052" s="1"/>
      <c r="AT1052" s="1"/>
      <c r="AU1052" s="2">
        <f t="shared" si="289"/>
        <v>0</v>
      </c>
      <c r="AW1052" s="1"/>
      <c r="AX1052" s="1"/>
      <c r="AY1052" s="1"/>
      <c r="AZ1052" s="2">
        <f t="shared" si="285"/>
        <v>0</v>
      </c>
      <c r="BA1052" s="2">
        <f>SUM(AF1052,AH1052,-AZ1052,-Table110[[#This Row],[Sale Fee]])</f>
        <v>0</v>
      </c>
      <c r="BC1052" s="1"/>
      <c r="BD1052" s="1"/>
      <c r="BE1052" s="1"/>
    </row>
    <row r="1053" spans="1:57" x14ac:dyDescent="0.25">
      <c r="A1053" s="1"/>
      <c r="B1053" s="1"/>
      <c r="E1053" s="4"/>
      <c r="F1053" s="4"/>
      <c r="Q1053" s="1"/>
      <c r="R1053" s="1"/>
      <c r="S1053" s="1"/>
      <c r="U1053" s="1"/>
      <c r="V1053" s="1"/>
      <c r="W1053" s="1"/>
      <c r="X1053" s="1"/>
      <c r="Y1053" s="1"/>
      <c r="Z1053" s="1">
        <f>Table110[[#This Row],[Quantity2]]*Table110[[#This Row],[U Cost]]</f>
        <v>0</v>
      </c>
      <c r="AB1053" s="1"/>
      <c r="AC1053" s="1"/>
      <c r="AD1053" s="1">
        <f t="shared" si="287"/>
        <v>0</v>
      </c>
      <c r="AE1053" s="1"/>
      <c r="AF1053" s="1">
        <f>SUM(Table110[[#This Row],[Total 
Paid]:[Shipping 
Charged]])</f>
        <v>0</v>
      </c>
      <c r="AG1053" s="1"/>
      <c r="AH1053" s="1"/>
      <c r="AI1053" s="1">
        <f t="shared" si="288"/>
        <v>0</v>
      </c>
      <c r="AK1053" s="1"/>
      <c r="AL1053" s="1"/>
      <c r="AM1053" s="1"/>
      <c r="AN1053" s="1"/>
      <c r="AP1053" s="30"/>
      <c r="AQ1053" s="1"/>
      <c r="AR1053" s="1">
        <f t="shared" si="290"/>
        <v>0</v>
      </c>
      <c r="AS1053" s="1"/>
      <c r="AT1053" s="1"/>
      <c r="AU1053" s="2">
        <f t="shared" si="289"/>
        <v>0</v>
      </c>
      <c r="AW1053" s="1"/>
      <c r="AX1053" s="1"/>
      <c r="AY1053" s="1"/>
      <c r="AZ1053" s="2">
        <f t="shared" si="285"/>
        <v>0</v>
      </c>
      <c r="BA1053" s="2">
        <f>SUM(AF1053,AH1053,-AZ1053,-Table110[[#This Row],[Sale Fee]])</f>
        <v>0</v>
      </c>
      <c r="BC1053" s="1"/>
      <c r="BD1053" s="1"/>
      <c r="BE1053" s="1"/>
    </row>
    <row r="1054" spans="1:57" x14ac:dyDescent="0.25">
      <c r="A1054" s="1"/>
      <c r="B1054" s="1"/>
      <c r="E1054" s="4"/>
      <c r="F1054" s="4"/>
      <c r="Q1054" s="1"/>
      <c r="R1054" s="1"/>
      <c r="S1054" s="1"/>
      <c r="U1054" s="1"/>
      <c r="V1054" s="1"/>
      <c r="W1054" s="1"/>
      <c r="X1054" s="1"/>
      <c r="Y1054" s="1"/>
      <c r="Z1054" s="1">
        <f>Table110[[#This Row],[Quantity2]]*Table110[[#This Row],[U Cost]]</f>
        <v>0</v>
      </c>
      <c r="AB1054" s="1"/>
      <c r="AC1054" s="1"/>
      <c r="AD1054" s="1">
        <f t="shared" si="287"/>
        <v>0</v>
      </c>
      <c r="AE1054" s="1"/>
      <c r="AF1054" s="1">
        <f>SUM(Table110[[#This Row],[Total 
Paid]:[Shipping 
Charged]])</f>
        <v>0</v>
      </c>
      <c r="AG1054" s="1"/>
      <c r="AH1054" s="1"/>
      <c r="AI1054" s="1">
        <f t="shared" si="288"/>
        <v>0</v>
      </c>
      <c r="AK1054" s="1"/>
      <c r="AL1054" s="1"/>
      <c r="AM1054" s="1"/>
      <c r="AN1054" s="1"/>
      <c r="AP1054" s="30"/>
      <c r="AQ1054" s="1"/>
      <c r="AR1054" s="1">
        <f t="shared" si="290"/>
        <v>0</v>
      </c>
      <c r="AS1054" s="1"/>
      <c r="AT1054" s="1"/>
      <c r="AU1054" s="2">
        <f t="shared" si="289"/>
        <v>0</v>
      </c>
      <c r="AW1054" s="1"/>
      <c r="AX1054" s="1"/>
      <c r="AY1054" s="1"/>
      <c r="AZ1054" s="2">
        <f t="shared" si="285"/>
        <v>0</v>
      </c>
      <c r="BA1054" s="2">
        <f>SUM(AF1054,AH1054,-AZ1054,-Table110[[#This Row],[Sale Fee]])</f>
        <v>0</v>
      </c>
      <c r="BC1054" s="1"/>
      <c r="BD1054" s="1"/>
      <c r="BE1054" s="1"/>
    </row>
    <row r="1055" spans="1:57" x14ac:dyDescent="0.25">
      <c r="A1055" s="1"/>
      <c r="B1055" s="1"/>
      <c r="E1055" s="4"/>
      <c r="F1055" s="4"/>
      <c r="Q1055" s="1"/>
      <c r="R1055" s="1"/>
      <c r="S1055" s="1"/>
      <c r="U1055" s="1"/>
      <c r="V1055" s="1"/>
      <c r="W1055" s="1"/>
      <c r="X1055" s="1"/>
      <c r="Y1055" s="1"/>
      <c r="Z1055" s="1">
        <f>Table110[[#This Row],[Quantity2]]*Table110[[#This Row],[U Cost]]</f>
        <v>0</v>
      </c>
      <c r="AB1055" s="1"/>
      <c r="AC1055" s="1"/>
      <c r="AD1055" s="1">
        <f t="shared" si="287"/>
        <v>0</v>
      </c>
      <c r="AE1055" s="1"/>
      <c r="AF1055" s="1">
        <f>SUM(Table110[[#This Row],[Total 
Paid]:[Shipping 
Charged]])</f>
        <v>0</v>
      </c>
      <c r="AG1055" s="1"/>
      <c r="AH1055" s="1"/>
      <c r="AI1055" s="1">
        <f t="shared" si="288"/>
        <v>0</v>
      </c>
      <c r="AK1055" s="1"/>
      <c r="AL1055" s="1"/>
      <c r="AM1055" s="1"/>
      <c r="AN1055" s="1"/>
      <c r="AP1055" s="30"/>
      <c r="AQ1055" s="1"/>
      <c r="AR1055" s="1">
        <f t="shared" si="290"/>
        <v>0</v>
      </c>
      <c r="AS1055" s="1"/>
      <c r="AT1055" s="1"/>
      <c r="AU1055" s="2">
        <f t="shared" si="289"/>
        <v>0</v>
      </c>
      <c r="AW1055" s="1"/>
      <c r="AX1055" s="1"/>
      <c r="AY1055" s="1"/>
      <c r="AZ1055" s="2">
        <f t="shared" si="285"/>
        <v>0</v>
      </c>
      <c r="BA1055" s="2">
        <f>SUM(AF1055,AH1055,-AZ1055,-Table110[[#This Row],[Sale Fee]])</f>
        <v>0</v>
      </c>
      <c r="BC1055" s="1"/>
      <c r="BD1055" s="1"/>
      <c r="BE1055" s="1"/>
    </row>
    <row r="1056" spans="1:57" x14ac:dyDescent="0.25">
      <c r="A1056" s="1"/>
      <c r="B1056" s="1"/>
      <c r="E1056" s="4"/>
      <c r="F1056" s="4"/>
      <c r="Q1056" s="1"/>
      <c r="R1056" s="1"/>
      <c r="S1056" s="1"/>
      <c r="U1056" s="1"/>
      <c r="V1056" s="1"/>
      <c r="W1056" s="1"/>
      <c r="X1056" s="1"/>
      <c r="Y1056" s="1"/>
      <c r="Z1056" s="1">
        <f>Table110[[#This Row],[Quantity2]]*Table110[[#This Row],[U Cost]]</f>
        <v>0</v>
      </c>
      <c r="AB1056" s="1"/>
      <c r="AC1056" s="1"/>
      <c r="AD1056" s="1">
        <f t="shared" si="287"/>
        <v>0</v>
      </c>
      <c r="AE1056" s="1"/>
      <c r="AF1056" s="1">
        <f>SUM(Table110[[#This Row],[Total 
Paid]:[Shipping 
Charged]])</f>
        <v>0</v>
      </c>
      <c r="AG1056" s="1"/>
      <c r="AH1056" s="1"/>
      <c r="AI1056" s="1">
        <f t="shared" si="288"/>
        <v>0</v>
      </c>
      <c r="AK1056" s="1"/>
      <c r="AL1056" s="1"/>
      <c r="AM1056" s="1"/>
      <c r="AN1056" s="1"/>
      <c r="AP1056" s="30"/>
      <c r="AQ1056" s="1"/>
      <c r="AR1056" s="1">
        <f t="shared" si="290"/>
        <v>0</v>
      </c>
      <c r="AS1056" s="1"/>
      <c r="AT1056" s="1"/>
      <c r="AU1056" s="2">
        <f t="shared" si="289"/>
        <v>0</v>
      </c>
      <c r="AW1056" s="1"/>
      <c r="AX1056" s="1"/>
      <c r="AY1056" s="1"/>
      <c r="AZ1056" s="2">
        <f t="shared" si="285"/>
        <v>0</v>
      </c>
      <c r="BA1056" s="2">
        <f>SUM(AF1056,AH1056,-AZ1056,-Table110[[#This Row],[Sale Fee]])</f>
        <v>0</v>
      </c>
      <c r="BC1056" s="1"/>
      <c r="BD1056" s="1"/>
      <c r="BE1056" s="1"/>
    </row>
    <row r="1057" spans="1:57" x14ac:dyDescent="0.25">
      <c r="A1057" s="1"/>
      <c r="B1057" s="1"/>
      <c r="E1057" s="4"/>
      <c r="F1057" s="4"/>
      <c r="Q1057" s="1"/>
      <c r="R1057" s="1"/>
      <c r="S1057" s="1"/>
      <c r="U1057" s="1"/>
      <c r="V1057" s="1"/>
      <c r="W1057" s="1"/>
      <c r="X1057" s="1"/>
      <c r="Y1057" s="1"/>
      <c r="Z1057" s="1">
        <f>Table110[[#This Row],[Quantity2]]*Table110[[#This Row],[U Cost]]</f>
        <v>0</v>
      </c>
      <c r="AB1057" s="1"/>
      <c r="AC1057" s="1"/>
      <c r="AD1057" s="1">
        <f t="shared" si="287"/>
        <v>0</v>
      </c>
      <c r="AE1057" s="1"/>
      <c r="AF1057" s="1">
        <f>SUM(Table110[[#This Row],[Total 
Paid]:[Shipping 
Charged]])</f>
        <v>0</v>
      </c>
      <c r="AG1057" s="1"/>
      <c r="AH1057" s="1"/>
      <c r="AI1057" s="1">
        <f t="shared" si="288"/>
        <v>0</v>
      </c>
      <c r="AK1057" s="1"/>
      <c r="AL1057" s="1"/>
      <c r="AM1057" s="1"/>
      <c r="AN1057" s="1"/>
      <c r="AP1057" s="30"/>
      <c r="AQ1057" s="1"/>
      <c r="AR1057" s="1">
        <f t="shared" si="290"/>
        <v>0</v>
      </c>
      <c r="AS1057" s="1"/>
      <c r="AT1057" s="1"/>
      <c r="AU1057" s="2">
        <f t="shared" si="289"/>
        <v>0</v>
      </c>
      <c r="AW1057" s="1"/>
      <c r="AX1057" s="1"/>
      <c r="AY1057" s="1"/>
      <c r="AZ1057" s="2">
        <f t="shared" si="285"/>
        <v>0</v>
      </c>
      <c r="BA1057" s="2">
        <f>SUM(AF1057,AH1057,-AZ1057,-Table110[[#This Row],[Sale Fee]])</f>
        <v>0</v>
      </c>
      <c r="BC1057" s="1"/>
      <c r="BD1057" s="1"/>
      <c r="BE1057" s="1"/>
    </row>
    <row r="1058" spans="1:57" x14ac:dyDescent="0.25">
      <c r="A1058" s="1"/>
      <c r="B1058" s="1"/>
      <c r="E1058" s="4"/>
      <c r="F1058" s="4"/>
      <c r="Q1058" s="1"/>
      <c r="R1058" s="1"/>
      <c r="S1058" s="1"/>
      <c r="U1058" s="1"/>
      <c r="V1058" s="1"/>
      <c r="W1058" s="1"/>
      <c r="X1058" s="1"/>
      <c r="Y1058" s="1"/>
      <c r="Z1058" s="1">
        <f>Table110[[#This Row],[Quantity2]]*Table110[[#This Row],[U Cost]]</f>
        <v>0</v>
      </c>
      <c r="AB1058" s="1"/>
      <c r="AC1058" s="1"/>
      <c r="AD1058" s="1">
        <f t="shared" si="287"/>
        <v>0</v>
      </c>
      <c r="AE1058" s="1"/>
      <c r="AF1058" s="1">
        <f>SUM(Table110[[#This Row],[Total 
Paid]:[Shipping 
Charged]])</f>
        <v>0</v>
      </c>
      <c r="AG1058" s="1"/>
      <c r="AH1058" s="1"/>
      <c r="AI1058" s="1">
        <f t="shared" si="288"/>
        <v>0</v>
      </c>
      <c r="AK1058" s="1"/>
      <c r="AL1058" s="1"/>
      <c r="AM1058" s="1"/>
      <c r="AN1058" s="1"/>
      <c r="AP1058" s="30"/>
      <c r="AQ1058" s="1"/>
      <c r="AR1058" s="1">
        <f t="shared" si="290"/>
        <v>0</v>
      </c>
      <c r="AS1058" s="1"/>
      <c r="AT1058" s="1"/>
      <c r="AU1058" s="2">
        <f t="shared" si="289"/>
        <v>0</v>
      </c>
      <c r="AW1058" s="1"/>
      <c r="AX1058" s="1"/>
      <c r="AY1058" s="1"/>
      <c r="AZ1058" s="2">
        <f t="shared" si="285"/>
        <v>0</v>
      </c>
      <c r="BA1058" s="2">
        <f>SUM(AF1058,AH1058,-AZ1058,-Table110[[#This Row],[Sale Fee]])</f>
        <v>0</v>
      </c>
      <c r="BC1058" s="1"/>
      <c r="BD1058" s="1"/>
      <c r="BE1058" s="1"/>
    </row>
    <row r="1059" spans="1:57" x14ac:dyDescent="0.25">
      <c r="A1059" s="1"/>
      <c r="B1059" s="1"/>
      <c r="E1059" s="4"/>
      <c r="F1059" s="4"/>
      <c r="Q1059" s="1"/>
      <c r="R1059" s="1"/>
      <c r="S1059" s="1"/>
      <c r="U1059" s="1"/>
      <c r="V1059" s="1"/>
      <c r="W1059" s="1"/>
      <c r="X1059" s="1"/>
      <c r="Y1059" s="1"/>
      <c r="Z1059" s="1">
        <f>Table110[[#This Row],[Quantity2]]*Table110[[#This Row],[U Cost]]</f>
        <v>0</v>
      </c>
      <c r="AB1059" s="1"/>
      <c r="AC1059" s="1"/>
      <c r="AD1059" s="1">
        <f t="shared" si="287"/>
        <v>0</v>
      </c>
      <c r="AE1059" s="1"/>
      <c r="AF1059" s="1">
        <f>SUM(Table110[[#This Row],[Total 
Paid]:[Shipping 
Charged]])</f>
        <v>0</v>
      </c>
      <c r="AG1059" s="1"/>
      <c r="AH1059" s="1"/>
      <c r="AI1059" s="1">
        <f t="shared" si="288"/>
        <v>0</v>
      </c>
      <c r="AK1059" s="1"/>
      <c r="AL1059" s="1"/>
      <c r="AM1059" s="1"/>
      <c r="AN1059" s="1"/>
      <c r="AP1059" s="30"/>
      <c r="AQ1059" s="1"/>
      <c r="AR1059" s="1">
        <f t="shared" si="290"/>
        <v>0</v>
      </c>
      <c r="AS1059" s="1"/>
      <c r="AT1059" s="1"/>
      <c r="AU1059" s="2">
        <f t="shared" si="289"/>
        <v>0</v>
      </c>
      <c r="AW1059" s="1"/>
      <c r="AX1059" s="1"/>
      <c r="AY1059" s="1"/>
      <c r="AZ1059" s="2">
        <f t="shared" si="285"/>
        <v>0</v>
      </c>
      <c r="BA1059" s="2">
        <f>SUM(AF1059,AH1059,-AZ1059,-Table110[[#This Row],[Sale Fee]])</f>
        <v>0</v>
      </c>
      <c r="BC1059" s="1"/>
      <c r="BD1059" s="1"/>
      <c r="BE1059" s="1"/>
    </row>
    <row r="1060" spans="1:57" x14ac:dyDescent="0.25">
      <c r="A1060" s="1"/>
      <c r="B1060" s="1"/>
      <c r="E1060" s="4"/>
      <c r="F1060" s="4"/>
      <c r="Q1060" s="1"/>
      <c r="R1060" s="1"/>
      <c r="S1060" s="1"/>
      <c r="U1060" s="1"/>
      <c r="V1060" s="1"/>
      <c r="W1060" s="1"/>
      <c r="X1060" s="1"/>
      <c r="Y1060" s="1"/>
      <c r="Z1060" s="1">
        <f>Table110[[#This Row],[Quantity2]]*Table110[[#This Row],[U Cost]]</f>
        <v>0</v>
      </c>
      <c r="AB1060" s="1"/>
      <c r="AC1060" s="1"/>
      <c r="AD1060" s="1">
        <f t="shared" si="287"/>
        <v>0</v>
      </c>
      <c r="AE1060" s="1"/>
      <c r="AF1060" s="1">
        <f>SUM(Table110[[#This Row],[Total 
Paid]:[Shipping 
Charged]])</f>
        <v>0</v>
      </c>
      <c r="AG1060" s="1"/>
      <c r="AH1060" s="1"/>
      <c r="AI1060" s="1">
        <f t="shared" si="288"/>
        <v>0</v>
      </c>
      <c r="AK1060" s="1"/>
      <c r="AL1060" s="1"/>
      <c r="AM1060" s="1"/>
      <c r="AN1060" s="1"/>
      <c r="AP1060" s="30"/>
      <c r="AQ1060" s="1"/>
      <c r="AR1060" s="1">
        <f t="shared" si="290"/>
        <v>0</v>
      </c>
      <c r="AS1060" s="1"/>
      <c r="AT1060" s="1"/>
      <c r="AU1060" s="2">
        <f t="shared" si="289"/>
        <v>0</v>
      </c>
      <c r="AW1060" s="1"/>
      <c r="AX1060" s="1"/>
      <c r="AY1060" s="1"/>
      <c r="AZ1060" s="2">
        <f t="shared" si="285"/>
        <v>0</v>
      </c>
      <c r="BA1060" s="2">
        <f>SUM(AF1060,AH1060,-AZ1060,-Table110[[#This Row],[Sale Fee]])</f>
        <v>0</v>
      </c>
      <c r="BC1060" s="1"/>
      <c r="BD1060" s="1"/>
      <c r="BE1060" s="1"/>
    </row>
    <row r="1061" spans="1:57" x14ac:dyDescent="0.25">
      <c r="A1061" s="1"/>
      <c r="B1061" s="1"/>
      <c r="E1061" s="4"/>
      <c r="F1061" s="4"/>
      <c r="Q1061" s="1"/>
      <c r="R1061" s="1"/>
      <c r="S1061" s="1"/>
      <c r="U1061" s="1"/>
      <c r="V1061" s="1"/>
      <c r="W1061" s="1"/>
      <c r="X1061" s="1"/>
      <c r="Y1061" s="1"/>
      <c r="Z1061" s="1">
        <f>Table110[[#This Row],[Quantity2]]*Table110[[#This Row],[U Cost]]</f>
        <v>0</v>
      </c>
      <c r="AB1061" s="1"/>
      <c r="AC1061" s="1"/>
      <c r="AD1061" s="1">
        <f t="shared" si="287"/>
        <v>0</v>
      </c>
      <c r="AE1061" s="1"/>
      <c r="AF1061" s="1">
        <f>SUM(Table110[[#This Row],[Total 
Paid]:[Shipping 
Charged]])</f>
        <v>0</v>
      </c>
      <c r="AG1061" s="1"/>
      <c r="AH1061" s="1"/>
      <c r="AI1061" s="1">
        <f t="shared" si="288"/>
        <v>0</v>
      </c>
      <c r="AK1061" s="1"/>
      <c r="AL1061" s="1"/>
      <c r="AM1061" s="1"/>
      <c r="AN1061" s="1"/>
      <c r="AP1061" s="30"/>
      <c r="AQ1061" s="1"/>
      <c r="AR1061" s="1">
        <f t="shared" si="290"/>
        <v>0</v>
      </c>
      <c r="AS1061" s="1"/>
      <c r="AT1061" s="1"/>
      <c r="AU1061" s="2">
        <f t="shared" si="289"/>
        <v>0</v>
      </c>
      <c r="AW1061" s="1"/>
      <c r="AX1061" s="1"/>
      <c r="AY1061" s="1"/>
      <c r="AZ1061" s="2">
        <f t="shared" si="285"/>
        <v>0</v>
      </c>
      <c r="BA1061" s="2">
        <f>SUM(AF1061,AH1061,-AZ1061,-Table110[[#This Row],[Sale Fee]])</f>
        <v>0</v>
      </c>
      <c r="BC1061" s="1"/>
      <c r="BD1061" s="1"/>
      <c r="BE1061" s="1"/>
    </row>
    <row r="1062" spans="1:57" x14ac:dyDescent="0.25">
      <c r="A1062" s="1"/>
      <c r="B1062" s="1"/>
      <c r="E1062" s="4"/>
      <c r="F1062" s="4"/>
      <c r="Q1062" s="1"/>
      <c r="R1062" s="1"/>
      <c r="S1062" s="1"/>
      <c r="U1062" s="1"/>
      <c r="V1062" s="1"/>
      <c r="W1062" s="1"/>
      <c r="X1062" s="1"/>
      <c r="Y1062" s="1"/>
      <c r="Z1062" s="1">
        <f>Table110[[#This Row],[Quantity2]]*Table110[[#This Row],[U Cost]]</f>
        <v>0</v>
      </c>
      <c r="AB1062" s="1"/>
      <c r="AC1062" s="1"/>
      <c r="AD1062" s="1">
        <f t="shared" si="287"/>
        <v>0</v>
      </c>
      <c r="AE1062" s="1"/>
      <c r="AF1062" s="1">
        <f>SUM(Table110[[#This Row],[Total 
Paid]:[Shipping 
Charged]])</f>
        <v>0</v>
      </c>
      <c r="AG1062" s="1"/>
      <c r="AH1062" s="1"/>
      <c r="AI1062" s="1">
        <f t="shared" si="288"/>
        <v>0</v>
      </c>
      <c r="AK1062" s="1"/>
      <c r="AL1062" s="1"/>
      <c r="AM1062" s="1"/>
      <c r="AN1062" s="1"/>
      <c r="AP1062" s="30"/>
      <c r="AQ1062" s="1"/>
      <c r="AR1062" s="1">
        <f t="shared" si="290"/>
        <v>0</v>
      </c>
      <c r="AS1062" s="1"/>
      <c r="AT1062" s="1"/>
      <c r="AU1062" s="2">
        <f t="shared" si="289"/>
        <v>0</v>
      </c>
      <c r="AW1062" s="1"/>
      <c r="AX1062" s="1"/>
      <c r="AY1062" s="1"/>
      <c r="AZ1062" s="2">
        <f t="shared" si="285"/>
        <v>0</v>
      </c>
      <c r="BA1062" s="2">
        <f>SUM(AF1062,AH1062,-AZ1062,-Table110[[#This Row],[Sale Fee]])</f>
        <v>0</v>
      </c>
      <c r="BC1062" s="1"/>
      <c r="BD1062" s="1"/>
      <c r="BE1062" s="1"/>
    </row>
    <row r="1063" spans="1:57" x14ac:dyDescent="0.25">
      <c r="A1063" s="1"/>
      <c r="B1063" s="1"/>
      <c r="E1063" s="4"/>
      <c r="F1063" s="4"/>
      <c r="Q1063" s="1"/>
      <c r="R1063" s="1"/>
      <c r="S1063" s="1"/>
      <c r="U1063" s="1"/>
      <c r="V1063" s="1"/>
      <c r="W1063" s="1"/>
      <c r="X1063" s="1"/>
      <c r="Y1063" s="1"/>
      <c r="Z1063" s="1">
        <f>Table110[[#This Row],[Quantity2]]*Table110[[#This Row],[U Cost]]</f>
        <v>0</v>
      </c>
      <c r="AB1063" s="1"/>
      <c r="AC1063" s="1"/>
      <c r="AD1063" s="1">
        <f t="shared" si="287"/>
        <v>0</v>
      </c>
      <c r="AE1063" s="1"/>
      <c r="AF1063" s="1">
        <f>SUM(Table110[[#This Row],[Total 
Paid]:[Shipping 
Charged]])</f>
        <v>0</v>
      </c>
      <c r="AG1063" s="1"/>
      <c r="AH1063" s="1"/>
      <c r="AI1063" s="1">
        <f t="shared" si="288"/>
        <v>0</v>
      </c>
      <c r="AK1063" s="1"/>
      <c r="AL1063" s="1"/>
      <c r="AM1063" s="1"/>
      <c r="AN1063" s="1"/>
      <c r="AP1063" s="30"/>
      <c r="AQ1063" s="1"/>
      <c r="AR1063" s="1">
        <f t="shared" si="290"/>
        <v>0</v>
      </c>
      <c r="AS1063" s="1"/>
      <c r="AT1063" s="1"/>
      <c r="AU1063" s="2">
        <f t="shared" si="289"/>
        <v>0</v>
      </c>
      <c r="AW1063" s="1"/>
      <c r="AX1063" s="1"/>
      <c r="AY1063" s="1"/>
      <c r="AZ1063" s="2">
        <f t="shared" si="285"/>
        <v>0</v>
      </c>
      <c r="BA1063" s="2">
        <f>SUM(AF1063,AH1063,-AZ1063,-Table110[[#This Row],[Sale Fee]])</f>
        <v>0</v>
      </c>
      <c r="BC1063" s="1"/>
      <c r="BD1063" s="1"/>
      <c r="BE1063" s="1"/>
    </row>
    <row r="1064" spans="1:57" x14ac:dyDescent="0.25">
      <c r="A1064" s="1"/>
      <c r="B1064" s="1"/>
      <c r="E1064" s="4"/>
      <c r="F1064" s="4"/>
      <c r="Q1064" s="1"/>
      <c r="R1064" s="1"/>
      <c r="S1064" s="1"/>
      <c r="U1064" s="1"/>
      <c r="V1064" s="1"/>
      <c r="W1064" s="1"/>
      <c r="X1064" s="1"/>
      <c r="Y1064" s="1"/>
      <c r="Z1064" s="1">
        <f>Table110[[#This Row],[Quantity2]]*Table110[[#This Row],[U Cost]]</f>
        <v>0</v>
      </c>
      <c r="AB1064" s="1"/>
      <c r="AC1064" s="1"/>
      <c r="AD1064" s="1">
        <f t="shared" si="287"/>
        <v>0</v>
      </c>
      <c r="AE1064" s="1"/>
      <c r="AF1064" s="1">
        <f>SUM(Table110[[#This Row],[Total 
Paid]:[Shipping 
Charged]])</f>
        <v>0</v>
      </c>
      <c r="AG1064" s="1"/>
      <c r="AH1064" s="1"/>
      <c r="AI1064" s="1">
        <f t="shared" si="288"/>
        <v>0</v>
      </c>
      <c r="AK1064" s="1"/>
      <c r="AL1064" s="1"/>
      <c r="AM1064" s="1"/>
      <c r="AN1064" s="1"/>
      <c r="AP1064" s="30"/>
      <c r="AQ1064" s="1"/>
      <c r="AR1064" s="1">
        <f t="shared" si="290"/>
        <v>0</v>
      </c>
      <c r="AS1064" s="1"/>
      <c r="AT1064" s="1"/>
      <c r="AU1064" s="2">
        <f t="shared" si="289"/>
        <v>0</v>
      </c>
      <c r="AW1064" s="1"/>
      <c r="AX1064" s="1"/>
      <c r="AY1064" s="1"/>
      <c r="AZ1064" s="2">
        <f t="shared" si="285"/>
        <v>0</v>
      </c>
      <c r="BA1064" s="2">
        <f>SUM(AF1064,AH1064,-AZ1064,-Table110[[#This Row],[Sale Fee]])</f>
        <v>0</v>
      </c>
      <c r="BC1064" s="1"/>
      <c r="BD1064" s="1"/>
      <c r="BE1064" s="1"/>
    </row>
    <row r="1065" spans="1:57" x14ac:dyDescent="0.25">
      <c r="A1065" s="1"/>
      <c r="B1065" s="1"/>
      <c r="E1065" s="4"/>
      <c r="F1065" s="4"/>
      <c r="Q1065" s="1"/>
      <c r="R1065" s="1"/>
      <c r="S1065" s="1"/>
      <c r="U1065" s="1"/>
      <c r="V1065" s="1"/>
      <c r="W1065" s="1"/>
      <c r="X1065" s="1"/>
      <c r="Y1065" s="1"/>
      <c r="Z1065" s="1">
        <f>Table110[[#This Row],[Quantity2]]*Table110[[#This Row],[U Cost]]</f>
        <v>0</v>
      </c>
      <c r="AB1065" s="1"/>
      <c r="AC1065" s="1"/>
      <c r="AD1065" s="1">
        <f t="shared" si="287"/>
        <v>0</v>
      </c>
      <c r="AE1065" s="1"/>
      <c r="AF1065" s="1">
        <f>SUM(Table110[[#This Row],[Total 
Paid]:[Shipping 
Charged]])</f>
        <v>0</v>
      </c>
      <c r="AG1065" s="1"/>
      <c r="AH1065" s="1"/>
      <c r="AI1065" s="1">
        <f t="shared" si="288"/>
        <v>0</v>
      </c>
      <c r="AK1065" s="1"/>
      <c r="AL1065" s="1"/>
      <c r="AM1065" s="1"/>
      <c r="AN1065" s="1"/>
      <c r="AP1065" s="30"/>
      <c r="AQ1065" s="1"/>
      <c r="AR1065" s="1">
        <f t="shared" si="290"/>
        <v>0</v>
      </c>
      <c r="AS1065" s="1"/>
      <c r="AT1065" s="1"/>
      <c r="AU1065" s="2">
        <f t="shared" si="289"/>
        <v>0</v>
      </c>
      <c r="AW1065" s="1"/>
      <c r="AX1065" s="1"/>
      <c r="AY1065" s="1"/>
      <c r="AZ1065" s="2">
        <f t="shared" si="285"/>
        <v>0</v>
      </c>
      <c r="BA1065" s="2">
        <f>SUM(AF1065,AH1065,-AZ1065,-Table110[[#This Row],[Sale Fee]])</f>
        <v>0</v>
      </c>
      <c r="BC1065" s="1"/>
      <c r="BD1065" s="1"/>
      <c r="BE1065" s="1"/>
    </row>
    <row r="1066" spans="1:57" x14ac:dyDescent="0.25">
      <c r="A1066" s="1"/>
      <c r="B1066" s="1"/>
      <c r="E1066" s="4"/>
      <c r="F1066" s="4"/>
      <c r="Q1066" s="1"/>
      <c r="R1066" s="1"/>
      <c r="S1066" s="1"/>
      <c r="U1066" s="1"/>
      <c r="V1066" s="1"/>
      <c r="W1066" s="1"/>
      <c r="X1066" s="1"/>
      <c r="Y1066" s="1"/>
      <c r="Z1066" s="1">
        <f>Table110[[#This Row],[Quantity2]]*Table110[[#This Row],[U Cost]]</f>
        <v>0</v>
      </c>
      <c r="AB1066" s="1"/>
      <c r="AC1066" s="1"/>
      <c r="AD1066" s="1">
        <f t="shared" si="287"/>
        <v>0</v>
      </c>
      <c r="AE1066" s="1"/>
      <c r="AF1066" s="1">
        <f>SUM(Table110[[#This Row],[Total 
Paid]:[Shipping 
Charged]])</f>
        <v>0</v>
      </c>
      <c r="AG1066" s="1"/>
      <c r="AH1066" s="1"/>
      <c r="AI1066" s="1">
        <f t="shared" si="288"/>
        <v>0</v>
      </c>
      <c r="AK1066" s="1"/>
      <c r="AL1066" s="1"/>
      <c r="AM1066" s="1"/>
      <c r="AN1066" s="1"/>
      <c r="AP1066" s="30"/>
      <c r="AQ1066" s="1"/>
      <c r="AR1066" s="1">
        <f t="shared" si="290"/>
        <v>0</v>
      </c>
      <c r="AS1066" s="1"/>
      <c r="AT1066" s="1"/>
      <c r="AU1066" s="2">
        <f t="shared" si="289"/>
        <v>0</v>
      </c>
      <c r="AW1066" s="1"/>
      <c r="AX1066" s="1"/>
      <c r="AY1066" s="1"/>
      <c r="AZ1066" s="2">
        <f t="shared" si="285"/>
        <v>0</v>
      </c>
      <c r="BA1066" s="2">
        <f>SUM(AF1066,AH1066,-AZ1066,-Table110[[#This Row],[Sale Fee]])</f>
        <v>0</v>
      </c>
      <c r="BC1066" s="1"/>
      <c r="BD1066" s="1"/>
      <c r="BE1066" s="1"/>
    </row>
    <row r="1067" spans="1:57" x14ac:dyDescent="0.25">
      <c r="A1067" s="1"/>
      <c r="B1067" s="1"/>
      <c r="E1067" s="4"/>
      <c r="F1067" s="4"/>
      <c r="Q1067" s="1"/>
      <c r="R1067" s="1"/>
      <c r="S1067" s="1"/>
      <c r="U1067" s="1"/>
      <c r="V1067" s="1"/>
      <c r="W1067" s="1"/>
      <c r="X1067" s="1"/>
      <c r="Y1067" s="1"/>
      <c r="Z1067" s="1">
        <f>Table110[[#This Row],[Quantity2]]*Table110[[#This Row],[U Cost]]</f>
        <v>0</v>
      </c>
      <c r="AB1067" s="1"/>
      <c r="AC1067" s="1"/>
      <c r="AD1067" s="1">
        <f t="shared" si="287"/>
        <v>0</v>
      </c>
      <c r="AE1067" s="1"/>
      <c r="AF1067" s="1">
        <f>SUM(Table110[[#This Row],[Total 
Paid]:[Shipping 
Charged]])</f>
        <v>0</v>
      </c>
      <c r="AG1067" s="1"/>
      <c r="AH1067" s="1"/>
      <c r="AI1067" s="1">
        <f t="shared" si="288"/>
        <v>0</v>
      </c>
      <c r="AK1067" s="1"/>
      <c r="AL1067" s="1"/>
      <c r="AM1067" s="1"/>
      <c r="AN1067" s="1"/>
      <c r="AP1067" s="30"/>
      <c r="AQ1067" s="1"/>
      <c r="AR1067" s="1">
        <f t="shared" si="290"/>
        <v>0</v>
      </c>
      <c r="AS1067" s="1"/>
      <c r="AT1067" s="1"/>
      <c r="AU1067" s="2">
        <f t="shared" si="289"/>
        <v>0</v>
      </c>
      <c r="AW1067" s="1"/>
      <c r="AX1067" s="1"/>
      <c r="AY1067" s="1"/>
      <c r="AZ1067" s="2">
        <f t="shared" ref="AZ1067:AZ1158" si="292">SUM(AU1067,AW1067,AX1067,AY1067)</f>
        <v>0</v>
      </c>
      <c r="BA1067" s="2">
        <f>SUM(AF1067,AH1067,-AZ1067,-Table110[[#This Row],[Sale Fee]])</f>
        <v>0</v>
      </c>
      <c r="BC1067" s="1"/>
      <c r="BD1067" s="1"/>
      <c r="BE1067" s="1"/>
    </row>
    <row r="1068" spans="1:57" x14ac:dyDescent="0.25">
      <c r="A1068" s="1"/>
      <c r="B1068" s="1"/>
      <c r="E1068" s="4"/>
      <c r="F1068" s="4"/>
      <c r="Q1068" s="1"/>
      <c r="R1068" s="1"/>
      <c r="S1068" s="1"/>
      <c r="U1068" s="1"/>
      <c r="V1068" s="1"/>
      <c r="W1068" s="1"/>
      <c r="X1068" s="1"/>
      <c r="Y1068" s="1"/>
      <c r="Z1068" s="1">
        <f>Table110[[#This Row],[Quantity2]]*Table110[[#This Row],[U Cost]]</f>
        <v>0</v>
      </c>
      <c r="AB1068" s="1"/>
      <c r="AC1068" s="1"/>
      <c r="AD1068" s="1">
        <f t="shared" si="287"/>
        <v>0</v>
      </c>
      <c r="AE1068" s="1"/>
      <c r="AF1068" s="1">
        <f>SUM(Table110[[#This Row],[Total 
Paid]:[Shipping 
Charged]])</f>
        <v>0</v>
      </c>
      <c r="AG1068" s="1"/>
      <c r="AH1068" s="1"/>
      <c r="AI1068" s="1">
        <f t="shared" si="288"/>
        <v>0</v>
      </c>
      <c r="AK1068" s="1"/>
      <c r="AL1068" s="1"/>
      <c r="AM1068" s="1"/>
      <c r="AN1068" s="1"/>
      <c r="AP1068" s="30"/>
      <c r="AQ1068" s="1"/>
      <c r="AR1068" s="1">
        <f t="shared" si="290"/>
        <v>0</v>
      </c>
      <c r="AS1068" s="1"/>
      <c r="AT1068" s="1"/>
      <c r="AU1068" s="2">
        <f t="shared" si="289"/>
        <v>0</v>
      </c>
      <c r="AW1068" s="1"/>
      <c r="AX1068" s="1"/>
      <c r="AY1068" s="1"/>
      <c r="AZ1068" s="2">
        <f t="shared" si="292"/>
        <v>0</v>
      </c>
      <c r="BA1068" s="2">
        <f>SUM(AF1068,AH1068,-AZ1068,-Table110[[#This Row],[Sale Fee]])</f>
        <v>0</v>
      </c>
      <c r="BC1068" s="1"/>
      <c r="BD1068" s="1"/>
      <c r="BE1068" s="1"/>
    </row>
    <row r="1069" spans="1:57" x14ac:dyDescent="0.25">
      <c r="A1069" s="1"/>
      <c r="B1069" s="1"/>
      <c r="E1069" s="4"/>
      <c r="F1069" s="4"/>
      <c r="Q1069" s="1"/>
      <c r="R1069" s="1"/>
      <c r="S1069" s="1"/>
      <c r="U1069" s="1"/>
      <c r="V1069" s="1"/>
      <c r="W1069" s="1"/>
      <c r="X1069" s="1"/>
      <c r="Y1069" s="1"/>
      <c r="Z1069" s="1">
        <f>Table110[[#This Row],[Quantity2]]*Table110[[#This Row],[U Cost]]</f>
        <v>0</v>
      </c>
      <c r="AB1069" s="1"/>
      <c r="AC1069" s="1"/>
      <c r="AD1069" s="1">
        <f t="shared" si="287"/>
        <v>0</v>
      </c>
      <c r="AE1069" s="1"/>
      <c r="AF1069" s="1">
        <f>SUM(Table110[[#This Row],[Total 
Paid]:[Shipping 
Charged]])</f>
        <v>0</v>
      </c>
      <c r="AG1069" s="1"/>
      <c r="AH1069" s="1"/>
      <c r="AI1069" s="1">
        <f t="shared" si="288"/>
        <v>0</v>
      </c>
      <c r="AK1069" s="1"/>
      <c r="AL1069" s="1"/>
      <c r="AM1069" s="1"/>
      <c r="AN1069" s="1"/>
      <c r="AP1069" s="30"/>
      <c r="AQ1069" s="1"/>
      <c r="AR1069" s="1">
        <f t="shared" si="290"/>
        <v>0</v>
      </c>
      <c r="AS1069" s="1"/>
      <c r="AT1069" s="1"/>
      <c r="AU1069" s="2">
        <f t="shared" si="289"/>
        <v>0</v>
      </c>
      <c r="AW1069" s="1"/>
      <c r="AX1069" s="1"/>
      <c r="AY1069" s="1"/>
      <c r="AZ1069" s="2">
        <f t="shared" si="292"/>
        <v>0</v>
      </c>
      <c r="BA1069" s="2">
        <f>SUM(AF1069,AH1069,-AZ1069,-Table110[[#This Row],[Sale Fee]])</f>
        <v>0</v>
      </c>
      <c r="BC1069" s="1"/>
      <c r="BD1069" s="1"/>
      <c r="BE1069" s="1"/>
    </row>
    <row r="1070" spans="1:57" x14ac:dyDescent="0.25">
      <c r="A1070" s="1"/>
      <c r="B1070" s="1"/>
      <c r="E1070" s="4"/>
      <c r="F1070" s="4"/>
      <c r="Q1070" s="1"/>
      <c r="R1070" s="1"/>
      <c r="S1070" s="1"/>
      <c r="U1070" s="1"/>
      <c r="V1070" s="1"/>
      <c r="W1070" s="1"/>
      <c r="X1070" s="1"/>
      <c r="Y1070" s="1"/>
      <c r="Z1070" s="1">
        <f>Table110[[#This Row],[Quantity2]]*Table110[[#This Row],[U Cost]]</f>
        <v>0</v>
      </c>
      <c r="AB1070" s="1"/>
      <c r="AC1070" s="1"/>
      <c r="AD1070" s="1">
        <f t="shared" si="287"/>
        <v>0</v>
      </c>
      <c r="AE1070" s="1"/>
      <c r="AF1070" s="1">
        <f>SUM(Table110[[#This Row],[Total 
Paid]:[Shipping 
Charged]])</f>
        <v>0</v>
      </c>
      <c r="AG1070" s="1"/>
      <c r="AH1070" s="1"/>
      <c r="AI1070" s="1">
        <f t="shared" si="288"/>
        <v>0</v>
      </c>
      <c r="AK1070" s="1"/>
      <c r="AL1070" s="1"/>
      <c r="AM1070" s="1"/>
      <c r="AN1070" s="1"/>
      <c r="AP1070" s="30"/>
      <c r="AQ1070" s="1"/>
      <c r="AR1070" s="1">
        <f t="shared" si="290"/>
        <v>0</v>
      </c>
      <c r="AS1070" s="1"/>
      <c r="AT1070" s="1"/>
      <c r="AU1070" s="2">
        <f t="shared" si="289"/>
        <v>0</v>
      </c>
      <c r="AW1070" s="1"/>
      <c r="AX1070" s="1"/>
      <c r="AY1070" s="1"/>
      <c r="AZ1070" s="2">
        <f t="shared" si="292"/>
        <v>0</v>
      </c>
      <c r="BA1070" s="2">
        <f>SUM(AF1070,AH1070,-AZ1070,-Table110[[#This Row],[Sale Fee]])</f>
        <v>0</v>
      </c>
      <c r="BC1070" s="1"/>
      <c r="BD1070" s="1"/>
      <c r="BE1070" s="1"/>
    </row>
    <row r="1071" spans="1:57" x14ac:dyDescent="0.25">
      <c r="A1071" s="1"/>
      <c r="B1071" s="1"/>
      <c r="E1071" s="4"/>
      <c r="F1071" s="4"/>
      <c r="Q1071" s="1"/>
      <c r="R1071" s="1"/>
      <c r="S1071" s="1"/>
      <c r="U1071" s="1"/>
      <c r="V1071" s="1"/>
      <c r="W1071" s="1"/>
      <c r="X1071" s="1"/>
      <c r="Y1071" s="1"/>
      <c r="Z1071" s="1">
        <f>Table110[[#This Row],[Quantity2]]*Table110[[#This Row],[U Cost]]</f>
        <v>0</v>
      </c>
      <c r="AB1071" s="1"/>
      <c r="AC1071" s="1"/>
      <c r="AD1071" s="1">
        <f t="shared" si="287"/>
        <v>0</v>
      </c>
      <c r="AE1071" s="1"/>
      <c r="AF1071" s="1">
        <f>SUM(Table110[[#This Row],[Total 
Paid]:[Shipping 
Charged]])</f>
        <v>0</v>
      </c>
      <c r="AG1071" s="1"/>
      <c r="AH1071" s="1"/>
      <c r="AI1071" s="1">
        <f t="shared" si="288"/>
        <v>0</v>
      </c>
      <c r="AK1071" s="1"/>
      <c r="AL1071" s="1"/>
      <c r="AM1071" s="1"/>
      <c r="AN1071" s="1"/>
      <c r="AP1071" s="30"/>
      <c r="AQ1071" s="1"/>
      <c r="AR1071" s="1">
        <f t="shared" si="290"/>
        <v>0</v>
      </c>
      <c r="AS1071" s="1"/>
      <c r="AT1071" s="1"/>
      <c r="AU1071" s="2">
        <f t="shared" si="289"/>
        <v>0</v>
      </c>
      <c r="AW1071" s="1"/>
      <c r="AX1071" s="1"/>
      <c r="AY1071" s="1"/>
      <c r="AZ1071" s="2">
        <f t="shared" si="292"/>
        <v>0</v>
      </c>
      <c r="BA1071" s="2">
        <f>SUM(AF1071,AH1071,-AZ1071,-Table110[[#This Row],[Sale Fee]])</f>
        <v>0</v>
      </c>
      <c r="BC1071" s="1"/>
      <c r="BD1071" s="1"/>
      <c r="BE1071" s="1"/>
    </row>
    <row r="1072" spans="1:57" x14ac:dyDescent="0.25">
      <c r="A1072" s="1"/>
      <c r="B1072" s="1"/>
      <c r="E1072" s="4"/>
      <c r="F1072" s="4"/>
      <c r="Q1072" s="1"/>
      <c r="R1072" s="1"/>
      <c r="S1072" s="1"/>
      <c r="U1072" s="1"/>
      <c r="V1072" s="1"/>
      <c r="W1072" s="1"/>
      <c r="X1072" s="1"/>
      <c r="Y1072" s="1"/>
      <c r="Z1072" s="1">
        <f>Table110[[#This Row],[Quantity2]]*Table110[[#This Row],[U Cost]]</f>
        <v>0</v>
      </c>
      <c r="AB1072" s="1"/>
      <c r="AC1072" s="1"/>
      <c r="AD1072" s="1">
        <f t="shared" si="287"/>
        <v>0</v>
      </c>
      <c r="AE1072" s="1"/>
      <c r="AF1072" s="1">
        <f>SUM(Table110[[#This Row],[Total 
Paid]:[Shipping 
Charged]])</f>
        <v>0</v>
      </c>
      <c r="AG1072" s="1"/>
      <c r="AH1072" s="1"/>
      <c r="AI1072" s="1">
        <f t="shared" si="288"/>
        <v>0</v>
      </c>
      <c r="AK1072" s="1"/>
      <c r="AL1072" s="1"/>
      <c r="AM1072" s="1"/>
      <c r="AN1072" s="1"/>
      <c r="AP1072" s="30"/>
      <c r="AQ1072" s="1"/>
      <c r="AR1072" s="1">
        <f t="shared" si="290"/>
        <v>0</v>
      </c>
      <c r="AS1072" s="1"/>
      <c r="AT1072" s="1"/>
      <c r="AU1072" s="2">
        <f t="shared" si="289"/>
        <v>0</v>
      </c>
      <c r="AW1072" s="1"/>
      <c r="AX1072" s="1"/>
      <c r="AY1072" s="1"/>
      <c r="AZ1072" s="2">
        <f t="shared" si="292"/>
        <v>0</v>
      </c>
      <c r="BA1072" s="2">
        <f>SUM(AF1072,AH1072,-AZ1072,-Table110[[#This Row],[Sale Fee]])</f>
        <v>0</v>
      </c>
      <c r="BC1072" s="1"/>
      <c r="BD1072" s="1"/>
      <c r="BE1072" s="1"/>
    </row>
    <row r="1073" spans="1:57" x14ac:dyDescent="0.25">
      <c r="A1073" s="1"/>
      <c r="B1073" s="1"/>
      <c r="E1073" s="4"/>
      <c r="F1073" s="4"/>
      <c r="Q1073" s="1"/>
      <c r="R1073" s="1"/>
      <c r="S1073" s="1"/>
      <c r="U1073" s="1"/>
      <c r="V1073" s="1"/>
      <c r="W1073" s="1"/>
      <c r="X1073" s="1"/>
      <c r="Y1073" s="1"/>
      <c r="Z1073" s="1">
        <f>Table110[[#This Row],[Quantity2]]*Table110[[#This Row],[U Cost]]</f>
        <v>0</v>
      </c>
      <c r="AB1073" s="1"/>
      <c r="AC1073" s="1"/>
      <c r="AD1073" s="1">
        <f t="shared" si="287"/>
        <v>0</v>
      </c>
      <c r="AE1073" s="1"/>
      <c r="AF1073" s="1">
        <f>SUM(Table110[[#This Row],[Total 
Paid]:[Shipping 
Charged]])</f>
        <v>0</v>
      </c>
      <c r="AG1073" s="1"/>
      <c r="AH1073" s="1"/>
      <c r="AI1073" s="1">
        <f t="shared" si="288"/>
        <v>0</v>
      </c>
      <c r="AK1073" s="1"/>
      <c r="AL1073" s="1"/>
      <c r="AM1073" s="1"/>
      <c r="AN1073" s="1"/>
      <c r="AP1073" s="30"/>
      <c r="AQ1073" s="1"/>
      <c r="AR1073" s="1">
        <f t="shared" si="290"/>
        <v>0</v>
      </c>
      <c r="AS1073" s="1"/>
      <c r="AT1073" s="1"/>
      <c r="AU1073" s="2">
        <f t="shared" si="289"/>
        <v>0</v>
      </c>
      <c r="AW1073" s="1"/>
      <c r="AX1073" s="1"/>
      <c r="AY1073" s="1"/>
      <c r="AZ1073" s="2">
        <f t="shared" si="292"/>
        <v>0</v>
      </c>
      <c r="BA1073" s="2">
        <f>SUM(AF1073,AH1073,-AZ1073,-Table110[[#This Row],[Sale Fee]])</f>
        <v>0</v>
      </c>
      <c r="BC1073" s="1"/>
      <c r="BD1073" s="1"/>
      <c r="BE1073" s="1"/>
    </row>
    <row r="1074" spans="1:57" x14ac:dyDescent="0.25">
      <c r="A1074" s="1"/>
      <c r="B1074" s="1"/>
      <c r="E1074" s="4"/>
      <c r="F1074" s="4"/>
      <c r="Q1074" s="1"/>
      <c r="R1074" s="1"/>
      <c r="S1074" s="1"/>
      <c r="U1074" s="1"/>
      <c r="V1074" s="1"/>
      <c r="W1074" s="1"/>
      <c r="X1074" s="1"/>
      <c r="Y1074" s="1"/>
      <c r="Z1074" s="1">
        <f>Table110[[#This Row],[Quantity2]]*Table110[[#This Row],[U Cost]]</f>
        <v>0</v>
      </c>
      <c r="AB1074" s="1"/>
      <c r="AC1074" s="1"/>
      <c r="AD1074" s="1">
        <f t="shared" si="287"/>
        <v>0</v>
      </c>
      <c r="AE1074" s="1"/>
      <c r="AF1074" s="1">
        <f>SUM(Table110[[#This Row],[Total 
Paid]:[Shipping 
Charged]])</f>
        <v>0</v>
      </c>
      <c r="AG1074" s="1"/>
      <c r="AH1074" s="1"/>
      <c r="AI1074" s="1">
        <f t="shared" si="288"/>
        <v>0</v>
      </c>
      <c r="AK1074" s="1"/>
      <c r="AL1074" s="1"/>
      <c r="AM1074" s="1"/>
      <c r="AN1074" s="1"/>
      <c r="AP1074" s="30"/>
      <c r="AQ1074" s="1"/>
      <c r="AR1074" s="1">
        <f t="shared" si="290"/>
        <v>0</v>
      </c>
      <c r="AS1074" s="1"/>
      <c r="AT1074" s="1"/>
      <c r="AU1074" s="2">
        <f t="shared" si="289"/>
        <v>0</v>
      </c>
      <c r="AW1074" s="1"/>
      <c r="AX1074" s="1"/>
      <c r="AY1074" s="1"/>
      <c r="AZ1074" s="2">
        <f t="shared" si="292"/>
        <v>0</v>
      </c>
      <c r="BA1074" s="2">
        <f>SUM(AF1074,AH1074,-AZ1074,-Table110[[#This Row],[Sale Fee]])</f>
        <v>0</v>
      </c>
      <c r="BC1074" s="1"/>
      <c r="BD1074" s="1"/>
      <c r="BE1074" s="1"/>
    </row>
    <row r="1075" spans="1:57" x14ac:dyDescent="0.25">
      <c r="A1075" s="1"/>
      <c r="B1075" s="1"/>
      <c r="E1075" s="4"/>
      <c r="F1075" s="4"/>
      <c r="Q1075" s="1"/>
      <c r="R1075" s="1"/>
      <c r="S1075" s="1"/>
      <c r="U1075" s="1"/>
      <c r="V1075" s="1"/>
      <c r="W1075" s="1"/>
      <c r="X1075" s="1"/>
      <c r="Y1075" s="1"/>
      <c r="Z1075" s="1">
        <f>Table110[[#This Row],[Quantity2]]*Table110[[#This Row],[U Cost]]</f>
        <v>0</v>
      </c>
      <c r="AB1075" s="1"/>
      <c r="AC1075" s="1"/>
      <c r="AD1075" s="1">
        <f t="shared" si="287"/>
        <v>0</v>
      </c>
      <c r="AE1075" s="1"/>
      <c r="AF1075" s="1">
        <f>SUM(Table110[[#This Row],[Total 
Paid]:[Shipping 
Charged]])</f>
        <v>0</v>
      </c>
      <c r="AG1075" s="1"/>
      <c r="AH1075" s="1"/>
      <c r="AI1075" s="1">
        <f t="shared" si="288"/>
        <v>0</v>
      </c>
      <c r="AK1075" s="1"/>
      <c r="AL1075" s="1"/>
      <c r="AM1075" s="1"/>
      <c r="AN1075" s="1"/>
      <c r="AP1075" s="30"/>
      <c r="AQ1075" s="1"/>
      <c r="AR1075" s="1">
        <f t="shared" si="290"/>
        <v>0</v>
      </c>
      <c r="AS1075" s="1"/>
      <c r="AT1075" s="1"/>
      <c r="AU1075" s="2">
        <f t="shared" si="289"/>
        <v>0</v>
      </c>
      <c r="AW1075" s="1"/>
      <c r="AX1075" s="1"/>
      <c r="AY1075" s="1"/>
      <c r="AZ1075" s="2">
        <f t="shared" si="292"/>
        <v>0</v>
      </c>
      <c r="BA1075" s="2">
        <f>SUM(AF1075,AH1075,-AZ1075,-Table110[[#This Row],[Sale Fee]])</f>
        <v>0</v>
      </c>
      <c r="BC1075" s="1"/>
      <c r="BD1075" s="1"/>
      <c r="BE1075" s="1"/>
    </row>
    <row r="1076" spans="1:57" x14ac:dyDescent="0.25">
      <c r="A1076" s="1"/>
      <c r="B1076" s="1"/>
      <c r="E1076" s="4"/>
      <c r="F1076" s="4"/>
      <c r="Q1076" s="1"/>
      <c r="R1076" s="1"/>
      <c r="S1076" s="1"/>
      <c r="U1076" s="1"/>
      <c r="V1076" s="1"/>
      <c r="W1076" s="1"/>
      <c r="X1076" s="1"/>
      <c r="Y1076" s="1"/>
      <c r="Z1076" s="1">
        <f>Table110[[#This Row],[Quantity2]]*Table110[[#This Row],[U Cost]]</f>
        <v>0</v>
      </c>
      <c r="AB1076" s="1"/>
      <c r="AC1076" s="1"/>
      <c r="AD1076" s="1">
        <f t="shared" si="287"/>
        <v>0</v>
      </c>
      <c r="AE1076" s="1"/>
      <c r="AF1076" s="1">
        <f>SUM(Table110[[#This Row],[Total 
Paid]:[Shipping 
Charged]])</f>
        <v>0</v>
      </c>
      <c r="AG1076" s="1"/>
      <c r="AH1076" s="1"/>
      <c r="AI1076" s="1">
        <f t="shared" si="288"/>
        <v>0</v>
      </c>
      <c r="AK1076" s="1"/>
      <c r="AL1076" s="1"/>
      <c r="AM1076" s="1"/>
      <c r="AN1076" s="1"/>
      <c r="AP1076" s="30"/>
      <c r="AQ1076" s="1"/>
      <c r="AR1076" s="1">
        <f t="shared" si="290"/>
        <v>0</v>
      </c>
      <c r="AS1076" s="1"/>
      <c r="AT1076" s="1"/>
      <c r="AU1076" s="2">
        <f t="shared" si="289"/>
        <v>0</v>
      </c>
      <c r="AW1076" s="1"/>
      <c r="AX1076" s="1"/>
      <c r="AY1076" s="1"/>
      <c r="AZ1076" s="2">
        <f t="shared" si="292"/>
        <v>0</v>
      </c>
      <c r="BA1076" s="2">
        <f>SUM(AF1076,AH1076,-AZ1076,-Table110[[#This Row],[Sale Fee]])</f>
        <v>0</v>
      </c>
      <c r="BC1076" s="1"/>
      <c r="BD1076" s="1"/>
      <c r="BE1076" s="1"/>
    </row>
    <row r="1077" spans="1:57" x14ac:dyDescent="0.25">
      <c r="A1077" s="1"/>
      <c r="B1077" s="1"/>
      <c r="E1077" s="4"/>
      <c r="F1077" s="4"/>
      <c r="Q1077" s="1"/>
      <c r="R1077" s="1"/>
      <c r="S1077" s="1"/>
      <c r="U1077" s="1"/>
      <c r="V1077" s="1"/>
      <c r="W1077" s="1"/>
      <c r="X1077" s="1"/>
      <c r="Y1077" s="1"/>
      <c r="Z1077" s="1">
        <f>Table110[[#This Row],[Quantity2]]*Table110[[#This Row],[U Cost]]</f>
        <v>0</v>
      </c>
      <c r="AB1077" s="1"/>
      <c r="AC1077" s="1"/>
      <c r="AD1077" s="1">
        <f t="shared" si="287"/>
        <v>0</v>
      </c>
      <c r="AE1077" s="1"/>
      <c r="AF1077" s="1">
        <f>SUM(Table110[[#This Row],[Total 
Paid]:[Shipping 
Charged]])</f>
        <v>0</v>
      </c>
      <c r="AG1077" s="1"/>
      <c r="AH1077" s="1"/>
      <c r="AI1077" s="1">
        <f t="shared" si="288"/>
        <v>0</v>
      </c>
      <c r="AK1077" s="1"/>
      <c r="AL1077" s="1"/>
      <c r="AM1077" s="1"/>
      <c r="AN1077" s="1"/>
      <c r="AP1077" s="30"/>
      <c r="AQ1077" s="1"/>
      <c r="AR1077" s="1">
        <f t="shared" si="290"/>
        <v>0</v>
      </c>
      <c r="AS1077" s="1"/>
      <c r="AT1077" s="1"/>
      <c r="AU1077" s="2">
        <f t="shared" si="289"/>
        <v>0</v>
      </c>
      <c r="AW1077" s="1"/>
      <c r="AX1077" s="1"/>
      <c r="AY1077" s="1"/>
      <c r="AZ1077" s="2">
        <f t="shared" si="292"/>
        <v>0</v>
      </c>
      <c r="BA1077" s="2">
        <f>SUM(AF1077,AH1077,-AZ1077,-Table110[[#This Row],[Sale Fee]])</f>
        <v>0</v>
      </c>
      <c r="BC1077" s="1"/>
      <c r="BD1077" s="1"/>
      <c r="BE1077" s="1"/>
    </row>
    <row r="1078" spans="1:57" x14ac:dyDescent="0.25">
      <c r="A1078" s="1"/>
      <c r="B1078" s="1"/>
      <c r="E1078" s="4"/>
      <c r="F1078" s="4"/>
      <c r="Q1078" s="1"/>
      <c r="R1078" s="1"/>
      <c r="S1078" s="1"/>
      <c r="U1078" s="1"/>
      <c r="V1078" s="1"/>
      <c r="W1078" s="1"/>
      <c r="X1078" s="1"/>
      <c r="Y1078" s="1"/>
      <c r="Z1078" s="1">
        <f>Table110[[#This Row],[Quantity2]]*Table110[[#This Row],[U Cost]]</f>
        <v>0</v>
      </c>
      <c r="AB1078" s="1"/>
      <c r="AC1078" s="1"/>
      <c r="AD1078" s="1">
        <f t="shared" si="287"/>
        <v>0</v>
      </c>
      <c r="AE1078" s="1"/>
      <c r="AF1078" s="1">
        <f>SUM(Table110[[#This Row],[Total 
Paid]:[Shipping 
Charged]])</f>
        <v>0</v>
      </c>
      <c r="AG1078" s="1"/>
      <c r="AH1078" s="1"/>
      <c r="AI1078" s="1">
        <f t="shared" si="288"/>
        <v>0</v>
      </c>
      <c r="AK1078" s="1"/>
      <c r="AL1078" s="1"/>
      <c r="AM1078" s="1"/>
      <c r="AN1078" s="1"/>
      <c r="AP1078" s="30"/>
      <c r="AQ1078" s="1"/>
      <c r="AR1078" s="1">
        <f t="shared" si="290"/>
        <v>0</v>
      </c>
      <c r="AS1078" s="1"/>
      <c r="AT1078" s="1"/>
      <c r="AU1078" s="2">
        <f t="shared" si="289"/>
        <v>0</v>
      </c>
      <c r="AW1078" s="1"/>
      <c r="AX1078" s="1"/>
      <c r="AY1078" s="1"/>
      <c r="AZ1078" s="2">
        <f t="shared" si="292"/>
        <v>0</v>
      </c>
      <c r="BA1078" s="2">
        <f>SUM(AF1078,AH1078,-AZ1078,-Table110[[#This Row],[Sale Fee]])</f>
        <v>0</v>
      </c>
      <c r="BC1078" s="1"/>
      <c r="BD1078" s="1"/>
      <c r="BE1078" s="1"/>
    </row>
    <row r="1079" spans="1:57" x14ac:dyDescent="0.25">
      <c r="A1079" s="1"/>
      <c r="B1079" s="1"/>
      <c r="E1079" s="4"/>
      <c r="F1079" s="4"/>
      <c r="Q1079" s="1"/>
      <c r="R1079" s="1"/>
      <c r="S1079" s="1"/>
      <c r="U1079" s="1"/>
      <c r="V1079" s="1"/>
      <c r="W1079" s="1"/>
      <c r="X1079" s="1"/>
      <c r="Y1079" s="1"/>
      <c r="Z1079" s="1">
        <f>Table110[[#This Row],[Quantity2]]*Table110[[#This Row],[U Cost]]</f>
        <v>0</v>
      </c>
      <c r="AB1079" s="1"/>
      <c r="AC1079" s="1"/>
      <c r="AD1079" s="1">
        <f t="shared" si="287"/>
        <v>0</v>
      </c>
      <c r="AE1079" s="1"/>
      <c r="AF1079" s="1">
        <f>SUM(Table110[[#This Row],[Total 
Paid]:[Shipping 
Charged]])</f>
        <v>0</v>
      </c>
      <c r="AG1079" s="1"/>
      <c r="AH1079" s="1"/>
      <c r="AI1079" s="1">
        <f t="shared" si="288"/>
        <v>0</v>
      </c>
      <c r="AK1079" s="1"/>
      <c r="AL1079" s="1"/>
      <c r="AM1079" s="1"/>
      <c r="AN1079" s="1"/>
      <c r="AP1079" s="30"/>
      <c r="AQ1079" s="1"/>
      <c r="AR1079" s="1">
        <f t="shared" si="290"/>
        <v>0</v>
      </c>
      <c r="AS1079" s="1"/>
      <c r="AT1079" s="1"/>
      <c r="AU1079" s="2">
        <f t="shared" si="289"/>
        <v>0</v>
      </c>
      <c r="AW1079" s="1"/>
      <c r="AX1079" s="1"/>
      <c r="AY1079" s="1"/>
      <c r="AZ1079" s="2">
        <f t="shared" si="292"/>
        <v>0</v>
      </c>
      <c r="BA1079" s="2">
        <f>SUM(AF1079,AH1079,-AZ1079,-Table110[[#This Row],[Sale Fee]])</f>
        <v>0</v>
      </c>
      <c r="BC1079" s="1"/>
      <c r="BD1079" s="1"/>
      <c r="BE1079" s="1"/>
    </row>
    <row r="1080" spans="1:57" x14ac:dyDescent="0.25">
      <c r="A1080" s="1"/>
      <c r="B1080" s="1"/>
      <c r="E1080" s="4"/>
      <c r="F1080" s="4"/>
      <c r="Q1080" s="1"/>
      <c r="R1080" s="1"/>
      <c r="S1080" s="1"/>
      <c r="U1080" s="1"/>
      <c r="V1080" s="1"/>
      <c r="W1080" s="1"/>
      <c r="X1080" s="1"/>
      <c r="Y1080" s="1"/>
      <c r="Z1080" s="1">
        <f>Table110[[#This Row],[Quantity2]]*Table110[[#This Row],[U Cost]]</f>
        <v>0</v>
      </c>
      <c r="AB1080" s="1"/>
      <c r="AC1080" s="1"/>
      <c r="AD1080" s="1">
        <f t="shared" si="287"/>
        <v>0</v>
      </c>
      <c r="AE1080" s="1"/>
      <c r="AF1080" s="1">
        <f>SUM(Table110[[#This Row],[Total 
Paid]:[Shipping 
Charged]])</f>
        <v>0</v>
      </c>
      <c r="AG1080" s="1"/>
      <c r="AH1080" s="1"/>
      <c r="AI1080" s="1">
        <f t="shared" si="288"/>
        <v>0</v>
      </c>
      <c r="AK1080" s="1"/>
      <c r="AL1080" s="1"/>
      <c r="AM1080" s="1"/>
      <c r="AN1080" s="1"/>
      <c r="AP1080" s="30"/>
      <c r="AQ1080" s="1"/>
      <c r="AR1080" s="1">
        <f t="shared" si="290"/>
        <v>0</v>
      </c>
      <c r="AS1080" s="1"/>
      <c r="AT1080" s="1"/>
      <c r="AU1080" s="2">
        <f t="shared" si="289"/>
        <v>0</v>
      </c>
      <c r="AW1080" s="1"/>
      <c r="AX1080" s="1"/>
      <c r="AY1080" s="1"/>
      <c r="AZ1080" s="2">
        <f t="shared" si="292"/>
        <v>0</v>
      </c>
      <c r="BA1080" s="2">
        <f>SUM(AF1080,AH1080,-AZ1080,-Table110[[#This Row],[Sale Fee]])</f>
        <v>0</v>
      </c>
      <c r="BC1080" s="1"/>
      <c r="BD1080" s="1"/>
      <c r="BE1080" s="1"/>
    </row>
    <row r="1081" spans="1:57" x14ac:dyDescent="0.25">
      <c r="A1081" s="1"/>
      <c r="B1081" s="1"/>
      <c r="E1081" s="4"/>
      <c r="F1081" s="4"/>
      <c r="Q1081" s="1"/>
      <c r="R1081" s="1"/>
      <c r="S1081" s="1"/>
      <c r="U1081" s="1"/>
      <c r="V1081" s="1"/>
      <c r="W1081" s="1"/>
      <c r="X1081" s="1"/>
      <c r="Y1081" s="1"/>
      <c r="Z1081" s="1">
        <f>Table110[[#This Row],[Quantity2]]*Table110[[#This Row],[U Cost]]</f>
        <v>0</v>
      </c>
      <c r="AB1081" s="1"/>
      <c r="AC1081" s="1"/>
      <c r="AD1081" s="1">
        <f t="shared" si="287"/>
        <v>0</v>
      </c>
      <c r="AE1081" s="1"/>
      <c r="AF1081" s="1">
        <f>SUM(Table110[[#This Row],[Total 
Paid]:[Shipping 
Charged]])</f>
        <v>0</v>
      </c>
      <c r="AG1081" s="1"/>
      <c r="AH1081" s="1"/>
      <c r="AI1081" s="1">
        <f t="shared" si="288"/>
        <v>0</v>
      </c>
      <c r="AK1081" s="1"/>
      <c r="AL1081" s="1"/>
      <c r="AM1081" s="1"/>
      <c r="AN1081" s="1"/>
      <c r="AP1081" s="30"/>
      <c r="AQ1081" s="1"/>
      <c r="AR1081" s="1">
        <f t="shared" si="290"/>
        <v>0</v>
      </c>
      <c r="AS1081" s="1"/>
      <c r="AT1081" s="1"/>
      <c r="AU1081" s="2">
        <f t="shared" si="289"/>
        <v>0</v>
      </c>
      <c r="AW1081" s="1"/>
      <c r="AX1081" s="1"/>
      <c r="AY1081" s="1"/>
      <c r="AZ1081" s="2">
        <f t="shared" si="292"/>
        <v>0</v>
      </c>
      <c r="BA1081" s="2">
        <f>SUM(AF1081,AH1081,-AZ1081,-Table110[[#This Row],[Sale Fee]])</f>
        <v>0</v>
      </c>
      <c r="BC1081" s="1"/>
      <c r="BD1081" s="1"/>
      <c r="BE1081" s="1"/>
    </row>
    <row r="1082" spans="1:57" x14ac:dyDescent="0.25">
      <c r="A1082" s="1"/>
      <c r="B1082" s="1"/>
      <c r="E1082" s="4"/>
      <c r="F1082" s="4"/>
      <c r="Q1082" s="1"/>
      <c r="R1082" s="1"/>
      <c r="S1082" s="1"/>
      <c r="U1082" s="1"/>
      <c r="V1082" s="1"/>
      <c r="W1082" s="1"/>
      <c r="X1082" s="1"/>
      <c r="Y1082" s="1"/>
      <c r="Z1082" s="1">
        <f>Table110[[#This Row],[Quantity2]]*Table110[[#This Row],[U Cost]]</f>
        <v>0</v>
      </c>
      <c r="AB1082" s="1"/>
      <c r="AC1082" s="1"/>
      <c r="AD1082" s="1">
        <f t="shared" si="287"/>
        <v>0</v>
      </c>
      <c r="AE1082" s="1"/>
      <c r="AF1082" s="1">
        <f>SUM(Table110[[#This Row],[Total 
Paid]:[Shipping 
Charged]])</f>
        <v>0</v>
      </c>
      <c r="AG1082" s="1"/>
      <c r="AH1082" s="1"/>
      <c r="AI1082" s="1">
        <f t="shared" si="288"/>
        <v>0</v>
      </c>
      <c r="AK1082" s="1"/>
      <c r="AL1082" s="1"/>
      <c r="AM1082" s="1"/>
      <c r="AN1082" s="1"/>
      <c r="AP1082" s="30"/>
      <c r="AQ1082" s="1"/>
      <c r="AR1082" s="1">
        <f t="shared" si="290"/>
        <v>0</v>
      </c>
      <c r="AS1082" s="1"/>
      <c r="AT1082" s="1"/>
      <c r="AU1082" s="2">
        <f t="shared" si="289"/>
        <v>0</v>
      </c>
      <c r="AW1082" s="1"/>
      <c r="AX1082" s="1"/>
      <c r="AY1082" s="1"/>
      <c r="AZ1082" s="2">
        <f t="shared" si="292"/>
        <v>0</v>
      </c>
      <c r="BA1082" s="2">
        <f>SUM(AF1082,AH1082,-AZ1082,-Table110[[#This Row],[Sale Fee]])</f>
        <v>0</v>
      </c>
      <c r="BC1082" s="1"/>
      <c r="BD1082" s="1"/>
      <c r="BE1082" s="1"/>
    </row>
    <row r="1083" spans="1:57" x14ac:dyDescent="0.25">
      <c r="A1083" s="1"/>
      <c r="B1083" s="1"/>
      <c r="E1083" s="4"/>
      <c r="F1083" s="4"/>
      <c r="Q1083" s="1"/>
      <c r="R1083" s="1"/>
      <c r="S1083" s="1"/>
      <c r="U1083" s="1"/>
      <c r="V1083" s="1"/>
      <c r="W1083" s="1"/>
      <c r="X1083" s="1"/>
      <c r="Y1083" s="1"/>
      <c r="Z1083" s="1">
        <f>Table110[[#This Row],[Quantity2]]*Table110[[#This Row],[U Cost]]</f>
        <v>0</v>
      </c>
      <c r="AB1083" s="1"/>
      <c r="AC1083" s="1"/>
      <c r="AD1083" s="1">
        <f t="shared" si="287"/>
        <v>0</v>
      </c>
      <c r="AE1083" s="1"/>
      <c r="AF1083" s="1">
        <f>SUM(Table110[[#This Row],[Total 
Paid]:[Shipping 
Charged]])</f>
        <v>0</v>
      </c>
      <c r="AG1083" s="1"/>
      <c r="AH1083" s="1"/>
      <c r="AI1083" s="1">
        <f t="shared" si="288"/>
        <v>0</v>
      </c>
      <c r="AK1083" s="1"/>
      <c r="AL1083" s="1"/>
      <c r="AM1083" s="1"/>
      <c r="AN1083" s="1"/>
      <c r="AP1083" s="30"/>
      <c r="AQ1083" s="1"/>
      <c r="AR1083" s="1">
        <f t="shared" si="290"/>
        <v>0</v>
      </c>
      <c r="AS1083" s="1"/>
      <c r="AT1083" s="1"/>
      <c r="AU1083" s="2">
        <f t="shared" si="289"/>
        <v>0</v>
      </c>
      <c r="AW1083" s="1"/>
      <c r="AX1083" s="1"/>
      <c r="AY1083" s="1"/>
      <c r="AZ1083" s="2">
        <f t="shared" si="292"/>
        <v>0</v>
      </c>
      <c r="BA1083" s="2">
        <f>SUM(AF1083,AH1083,-AZ1083,-Table110[[#This Row],[Sale Fee]])</f>
        <v>0</v>
      </c>
      <c r="BC1083" s="1"/>
      <c r="BD1083" s="1"/>
      <c r="BE1083" s="1"/>
    </row>
    <row r="1084" spans="1:57" x14ac:dyDescent="0.25">
      <c r="A1084" s="1"/>
      <c r="B1084" s="1"/>
      <c r="E1084" s="4"/>
      <c r="F1084" s="4"/>
      <c r="Q1084" s="1"/>
      <c r="R1084" s="1"/>
      <c r="S1084" s="1"/>
      <c r="U1084" s="1"/>
      <c r="V1084" s="1"/>
      <c r="W1084" s="1"/>
      <c r="X1084" s="1"/>
      <c r="Y1084" s="1"/>
      <c r="Z1084" s="1">
        <f>Table110[[#This Row],[Quantity2]]*Table110[[#This Row],[U Cost]]</f>
        <v>0</v>
      </c>
      <c r="AB1084" s="1"/>
      <c r="AC1084" s="1"/>
      <c r="AD1084" s="1">
        <f t="shared" si="287"/>
        <v>0</v>
      </c>
      <c r="AE1084" s="1"/>
      <c r="AF1084" s="1">
        <f>SUM(Table110[[#This Row],[Total 
Paid]:[Shipping 
Charged]])</f>
        <v>0</v>
      </c>
      <c r="AG1084" s="1"/>
      <c r="AH1084" s="1"/>
      <c r="AI1084" s="1">
        <f t="shared" si="288"/>
        <v>0</v>
      </c>
      <c r="AK1084" s="1"/>
      <c r="AL1084" s="1"/>
      <c r="AM1084" s="1"/>
      <c r="AN1084" s="1"/>
      <c r="AP1084" s="30"/>
      <c r="AQ1084" s="1"/>
      <c r="AR1084" s="1">
        <f t="shared" si="290"/>
        <v>0</v>
      </c>
      <c r="AS1084" s="1"/>
      <c r="AT1084" s="1"/>
      <c r="AU1084" s="2">
        <f t="shared" si="289"/>
        <v>0</v>
      </c>
      <c r="AW1084" s="1"/>
      <c r="AX1084" s="1"/>
      <c r="AY1084" s="1"/>
      <c r="AZ1084" s="2">
        <f t="shared" si="292"/>
        <v>0</v>
      </c>
      <c r="BA1084" s="2">
        <f>SUM(AF1084,AH1084,-AZ1084,-Table110[[#This Row],[Sale Fee]])</f>
        <v>0</v>
      </c>
      <c r="BC1084" s="1"/>
      <c r="BD1084" s="1"/>
      <c r="BE1084" s="1"/>
    </row>
    <row r="1085" spans="1:57" x14ac:dyDescent="0.25">
      <c r="A1085" s="1"/>
      <c r="B1085" s="1"/>
      <c r="E1085" s="4"/>
      <c r="F1085" s="4"/>
      <c r="Q1085" s="1"/>
      <c r="R1085" s="1"/>
      <c r="S1085" s="1"/>
      <c r="U1085" s="1"/>
      <c r="V1085" s="1"/>
      <c r="W1085" s="1"/>
      <c r="X1085" s="1"/>
      <c r="Y1085" s="1"/>
      <c r="Z1085" s="1">
        <f>Table110[[#This Row],[Quantity2]]*Table110[[#This Row],[U Cost]]</f>
        <v>0</v>
      </c>
      <c r="AB1085" s="1"/>
      <c r="AC1085" s="1"/>
      <c r="AD1085" s="1">
        <f t="shared" si="287"/>
        <v>0</v>
      </c>
      <c r="AE1085" s="1"/>
      <c r="AF1085" s="1">
        <f>SUM(Table110[[#This Row],[Total 
Paid]:[Shipping 
Charged]])</f>
        <v>0</v>
      </c>
      <c r="AG1085" s="1"/>
      <c r="AH1085" s="1"/>
      <c r="AI1085" s="1">
        <f t="shared" si="288"/>
        <v>0</v>
      </c>
      <c r="AK1085" s="1"/>
      <c r="AL1085" s="1"/>
      <c r="AM1085" s="1"/>
      <c r="AN1085" s="1"/>
      <c r="AP1085" s="30"/>
      <c r="AQ1085" s="1"/>
      <c r="AR1085" s="1">
        <f t="shared" si="290"/>
        <v>0</v>
      </c>
      <c r="AS1085" s="1"/>
      <c r="AT1085" s="1"/>
      <c r="AU1085" s="2">
        <f t="shared" si="289"/>
        <v>0</v>
      </c>
      <c r="AW1085" s="1"/>
      <c r="AX1085" s="1"/>
      <c r="AY1085" s="1"/>
      <c r="AZ1085" s="2">
        <f t="shared" si="292"/>
        <v>0</v>
      </c>
      <c r="BA1085" s="2">
        <f>SUM(AF1085,AH1085,-AZ1085,-Table110[[#This Row],[Sale Fee]])</f>
        <v>0</v>
      </c>
      <c r="BC1085" s="1"/>
      <c r="BD1085" s="1"/>
      <c r="BE1085" s="1"/>
    </row>
    <row r="1086" spans="1:57" s="53" customFormat="1" x14ac:dyDescent="0.25">
      <c r="A1086" s="67"/>
      <c r="B1086" s="67"/>
      <c r="E1086" s="68"/>
      <c r="F1086" s="68"/>
      <c r="Q1086" s="67"/>
      <c r="R1086" s="67"/>
      <c r="S1086" s="67"/>
      <c r="U1086" s="67"/>
      <c r="V1086" s="67"/>
      <c r="W1086" s="67"/>
      <c r="X1086" s="67"/>
      <c r="Y1086" s="67"/>
      <c r="Z1086" s="67">
        <f>Table110[[#This Row],[Quantity2]]*Table110[[#This Row],[U Cost]]</f>
        <v>0</v>
      </c>
      <c r="AB1086" s="67"/>
      <c r="AC1086" s="67"/>
      <c r="AD1086" s="67">
        <f t="shared" si="287"/>
        <v>0</v>
      </c>
      <c r="AE1086" s="67"/>
      <c r="AF1086" s="67">
        <f>SUM(Table110[[#This Row],[Total 
Paid]:[Shipping 
Charged]])</f>
        <v>0</v>
      </c>
      <c r="AG1086" s="67"/>
      <c r="AH1086" s="67"/>
      <c r="AI1086" s="67">
        <f t="shared" si="288"/>
        <v>0</v>
      </c>
      <c r="AK1086" s="67"/>
      <c r="AL1086" s="67"/>
      <c r="AM1086" s="67"/>
      <c r="AN1086" s="67"/>
      <c r="AP1086" s="66"/>
      <c r="AQ1086" s="67"/>
      <c r="AR1086" s="67">
        <f t="shared" si="290"/>
        <v>0</v>
      </c>
      <c r="AS1086" s="67"/>
      <c r="AT1086" s="67"/>
      <c r="AU1086" s="69">
        <f t="shared" si="289"/>
        <v>0</v>
      </c>
      <c r="AW1086" s="67"/>
      <c r="AX1086" s="67"/>
      <c r="AY1086" s="67"/>
      <c r="AZ1086" s="69">
        <f t="shared" si="292"/>
        <v>0</v>
      </c>
      <c r="BA1086" s="69">
        <f>SUM(AF1086,AH1086,-AZ1086,-Table110[[#This Row],[Sale Fee]])</f>
        <v>0</v>
      </c>
      <c r="BC1086" s="67"/>
      <c r="BD1086" s="67"/>
      <c r="BE1086" s="67"/>
    </row>
    <row r="1087" spans="1:57" s="53" customFormat="1" x14ac:dyDescent="0.25">
      <c r="A1087" s="67"/>
      <c r="B1087" s="67"/>
      <c r="E1087" s="68"/>
      <c r="F1087" s="68"/>
      <c r="Q1087" s="67"/>
      <c r="R1087" s="67"/>
      <c r="S1087" s="67"/>
      <c r="U1087" s="67"/>
      <c r="V1087" s="67"/>
      <c r="W1087" s="67"/>
      <c r="X1087" s="67"/>
      <c r="Y1087" s="67"/>
      <c r="Z1087" s="67">
        <f>Table110[[#This Row],[Quantity2]]*Table110[[#This Row],[U Cost]]</f>
        <v>0</v>
      </c>
      <c r="AB1087" s="67"/>
      <c r="AC1087" s="67"/>
      <c r="AD1087" s="67">
        <f t="shared" si="287"/>
        <v>0</v>
      </c>
      <c r="AE1087" s="67"/>
      <c r="AF1087" s="67">
        <f>SUM(Table110[[#This Row],[Total 
Paid]:[Shipping 
Charged]])</f>
        <v>0</v>
      </c>
      <c r="AG1087" s="67"/>
      <c r="AH1087" s="67"/>
      <c r="AI1087" s="67">
        <f t="shared" si="288"/>
        <v>0</v>
      </c>
      <c r="AK1087" s="67"/>
      <c r="AL1087" s="67"/>
      <c r="AM1087" s="67"/>
      <c r="AN1087" s="67"/>
      <c r="AP1087" s="66"/>
      <c r="AQ1087" s="67"/>
      <c r="AR1087" s="67">
        <f t="shared" si="290"/>
        <v>0</v>
      </c>
      <c r="AS1087" s="67"/>
      <c r="AT1087" s="67"/>
      <c r="AU1087" s="69">
        <f t="shared" si="289"/>
        <v>0</v>
      </c>
      <c r="AW1087" s="67"/>
      <c r="AX1087" s="67"/>
      <c r="AY1087" s="67"/>
      <c r="AZ1087" s="69">
        <f t="shared" si="292"/>
        <v>0</v>
      </c>
      <c r="BA1087" s="69">
        <f>SUM(AF1087,AH1087,-AZ1087,-Table110[[#This Row],[Sale Fee]])</f>
        <v>0</v>
      </c>
      <c r="BC1087" s="67"/>
      <c r="BD1087" s="67"/>
      <c r="BE1087" s="67"/>
    </row>
    <row r="1088" spans="1:57" x14ac:dyDescent="0.25">
      <c r="A1088" s="1"/>
      <c r="B1088" s="1"/>
      <c r="E1088" s="4"/>
      <c r="F1088" s="4"/>
      <c r="Q1088" s="1"/>
      <c r="R1088" s="1"/>
      <c r="S1088" s="1"/>
      <c r="U1088" s="1"/>
      <c r="V1088" s="1"/>
      <c r="W1088" s="1"/>
      <c r="X1088" s="1"/>
      <c r="Y1088" s="1"/>
      <c r="Z1088" s="1">
        <f>Table110[[#This Row],[Quantity2]]*Table110[[#This Row],[U Cost]]</f>
        <v>0</v>
      </c>
      <c r="AB1088" s="1"/>
      <c r="AC1088" s="1"/>
      <c r="AD1088" s="1">
        <f t="shared" si="287"/>
        <v>0</v>
      </c>
      <c r="AE1088" s="1"/>
      <c r="AF1088" s="1">
        <f>SUM(Table110[[#This Row],[Total 
Paid]:[Shipping 
Charged]])</f>
        <v>0</v>
      </c>
      <c r="AG1088" s="1"/>
      <c r="AH1088" s="1"/>
      <c r="AI1088" s="1">
        <f t="shared" si="288"/>
        <v>0</v>
      </c>
      <c r="AK1088" s="1"/>
      <c r="AL1088" s="1"/>
      <c r="AM1088" s="1"/>
      <c r="AN1088" s="1"/>
      <c r="AP1088" s="30"/>
      <c r="AQ1088" s="1"/>
      <c r="AR1088" s="1">
        <f t="shared" si="290"/>
        <v>0</v>
      </c>
      <c r="AS1088" s="1"/>
      <c r="AT1088" s="1"/>
      <c r="AU1088" s="2">
        <f t="shared" si="289"/>
        <v>0</v>
      </c>
      <c r="AW1088" s="1"/>
      <c r="AX1088" s="1"/>
      <c r="AY1088" s="1"/>
      <c r="AZ1088" s="2">
        <f t="shared" si="292"/>
        <v>0</v>
      </c>
      <c r="BA1088" s="2">
        <f>SUM(AF1088,AH1088,-AZ1088,-Table110[[#This Row],[Sale Fee]])</f>
        <v>0</v>
      </c>
      <c r="BC1088" s="1"/>
      <c r="BD1088" s="1"/>
      <c r="BE1088" s="1"/>
    </row>
    <row r="1089" spans="1:57" x14ac:dyDescent="0.25">
      <c r="A1089" s="1"/>
      <c r="B1089" s="1"/>
      <c r="E1089" s="4"/>
      <c r="F1089" s="4"/>
      <c r="Q1089" s="1"/>
      <c r="R1089" s="1"/>
      <c r="S1089" s="1"/>
      <c r="U1089" s="1"/>
      <c r="V1089" s="1"/>
      <c r="W1089" s="1"/>
      <c r="X1089" s="1"/>
      <c r="Y1089" s="1"/>
      <c r="Z1089" s="1">
        <f>Table110[[#This Row],[Quantity2]]*Table110[[#This Row],[U Cost]]</f>
        <v>0</v>
      </c>
      <c r="AB1089" s="1"/>
      <c r="AC1089" s="1"/>
      <c r="AD1089" s="1">
        <f t="shared" si="287"/>
        <v>0</v>
      </c>
      <c r="AE1089" s="1"/>
      <c r="AF1089" s="1">
        <f>SUM(Table110[[#This Row],[Total 
Paid]:[Shipping 
Charged]])</f>
        <v>0</v>
      </c>
      <c r="AG1089" s="1"/>
      <c r="AH1089" s="1"/>
      <c r="AI1089" s="1">
        <f t="shared" si="288"/>
        <v>0</v>
      </c>
      <c r="AK1089" s="1"/>
      <c r="AL1089" s="1"/>
      <c r="AM1089" s="1"/>
      <c r="AN1089" s="1"/>
      <c r="AP1089" s="30"/>
      <c r="AQ1089" s="1"/>
      <c r="AR1089" s="1">
        <f t="shared" si="290"/>
        <v>0</v>
      </c>
      <c r="AS1089" s="1"/>
      <c r="AT1089" s="1"/>
      <c r="AU1089" s="2">
        <f t="shared" si="289"/>
        <v>0</v>
      </c>
      <c r="AW1089" s="1"/>
      <c r="AX1089" s="1"/>
      <c r="AY1089" s="1"/>
      <c r="AZ1089" s="2">
        <f t="shared" si="292"/>
        <v>0</v>
      </c>
      <c r="BA1089" s="2">
        <f>SUM(AF1089,AH1089,-AZ1089,-Table110[[#This Row],[Sale Fee]])</f>
        <v>0</v>
      </c>
      <c r="BC1089" s="1"/>
      <c r="BD1089" s="1"/>
      <c r="BE1089" s="1"/>
    </row>
    <row r="1090" spans="1:57" x14ac:dyDescent="0.25">
      <c r="A1090" s="1"/>
      <c r="B1090" s="1"/>
      <c r="E1090" s="4"/>
      <c r="F1090" s="4"/>
      <c r="Q1090" s="1"/>
      <c r="R1090" s="1"/>
      <c r="S1090" s="1"/>
      <c r="U1090" s="1"/>
      <c r="V1090" s="1"/>
      <c r="W1090" s="1"/>
      <c r="X1090" s="1"/>
      <c r="Y1090" s="1"/>
      <c r="Z1090" s="1">
        <f>Table110[[#This Row],[Quantity2]]*Table110[[#This Row],[U Cost]]</f>
        <v>0</v>
      </c>
      <c r="AB1090" s="1"/>
      <c r="AC1090" s="1"/>
      <c r="AD1090" s="1">
        <f t="shared" si="287"/>
        <v>0</v>
      </c>
      <c r="AE1090" s="1"/>
      <c r="AF1090" s="1">
        <f>SUM(Table110[[#This Row],[Total 
Paid]:[Shipping 
Charged]])</f>
        <v>0</v>
      </c>
      <c r="AG1090" s="1"/>
      <c r="AH1090" s="1"/>
      <c r="AI1090" s="1">
        <f t="shared" si="288"/>
        <v>0</v>
      </c>
      <c r="AK1090" s="1"/>
      <c r="AL1090" s="1"/>
      <c r="AM1090" s="1"/>
      <c r="AN1090" s="1"/>
      <c r="AP1090" s="30"/>
      <c r="AQ1090" s="1"/>
      <c r="AR1090" s="1">
        <f t="shared" si="290"/>
        <v>0</v>
      </c>
      <c r="AS1090" s="1"/>
      <c r="AT1090" s="1"/>
      <c r="AU1090" s="2">
        <f t="shared" si="289"/>
        <v>0</v>
      </c>
      <c r="AW1090" s="1"/>
      <c r="AX1090" s="1"/>
      <c r="AY1090" s="1"/>
      <c r="AZ1090" s="2">
        <f t="shared" si="292"/>
        <v>0</v>
      </c>
      <c r="BA1090" s="2">
        <f>SUM(AF1090,AH1090,-AZ1090,-Table110[[#This Row],[Sale Fee]])</f>
        <v>0</v>
      </c>
      <c r="BC1090" s="1"/>
      <c r="BD1090" s="1"/>
      <c r="BE1090" s="1"/>
    </row>
    <row r="1091" spans="1:57" x14ac:dyDescent="0.25">
      <c r="A1091" s="1"/>
      <c r="B1091" s="1"/>
      <c r="E1091" s="4"/>
      <c r="F1091" s="4"/>
      <c r="Q1091" s="1"/>
      <c r="R1091" s="1"/>
      <c r="S1091" s="1"/>
      <c r="U1091" s="1"/>
      <c r="V1091" s="1"/>
      <c r="W1091" s="1"/>
      <c r="X1091" s="1"/>
      <c r="Y1091" s="1"/>
      <c r="Z1091" s="1">
        <f>Table110[[#This Row],[Quantity2]]*Table110[[#This Row],[U Cost]]</f>
        <v>0</v>
      </c>
      <c r="AB1091" s="1"/>
      <c r="AC1091" s="1"/>
      <c r="AD1091" s="1">
        <f t="shared" si="287"/>
        <v>0</v>
      </c>
      <c r="AE1091" s="1"/>
      <c r="AF1091" s="1">
        <f>SUM(Table110[[#This Row],[Total 
Paid]:[Shipping 
Charged]])</f>
        <v>0</v>
      </c>
      <c r="AG1091" s="1"/>
      <c r="AH1091" s="1"/>
      <c r="AI1091" s="1">
        <f t="shared" si="288"/>
        <v>0</v>
      </c>
      <c r="AK1091" s="1"/>
      <c r="AL1091" s="1"/>
      <c r="AM1091" s="1"/>
      <c r="AN1091" s="1"/>
      <c r="AP1091" s="30"/>
      <c r="AQ1091" s="1"/>
      <c r="AR1091" s="1">
        <f t="shared" si="290"/>
        <v>0</v>
      </c>
      <c r="AS1091" s="1"/>
      <c r="AT1091" s="1"/>
      <c r="AU1091" s="2">
        <f t="shared" si="289"/>
        <v>0</v>
      </c>
      <c r="AW1091" s="1"/>
      <c r="AX1091" s="1"/>
      <c r="AY1091" s="1"/>
      <c r="AZ1091" s="2">
        <f t="shared" si="292"/>
        <v>0</v>
      </c>
      <c r="BA1091" s="2">
        <f>SUM(AF1091,AH1091,-AZ1091,-Table110[[#This Row],[Sale Fee]])</f>
        <v>0</v>
      </c>
      <c r="BC1091" s="1"/>
      <c r="BD1091" s="1"/>
      <c r="BE1091" s="1"/>
    </row>
    <row r="1092" spans="1:57" s="50" customFormat="1" x14ac:dyDescent="0.25">
      <c r="A1092" s="58"/>
      <c r="B1092" s="58"/>
      <c r="E1092" s="57"/>
      <c r="F1092" s="57"/>
      <c r="J1092"/>
      <c r="Q1092" s="58"/>
      <c r="R1092" s="58"/>
      <c r="S1092" s="58"/>
      <c r="U1092" s="58"/>
      <c r="V1092" s="58"/>
      <c r="W1092" s="58"/>
      <c r="X1092" s="58"/>
      <c r="Y1092" s="58"/>
      <c r="Z1092" s="58">
        <f>Table110[[#This Row],[Quantity2]]*Table110[[#This Row],[U Cost]]</f>
        <v>0</v>
      </c>
      <c r="AB1092" s="58"/>
      <c r="AC1092" s="58"/>
      <c r="AD1092" s="58">
        <f t="shared" si="287"/>
        <v>0</v>
      </c>
      <c r="AE1092" s="58"/>
      <c r="AF1092" s="58">
        <f>SUM(Table110[[#This Row],[Total 
Paid]:[Shipping 
Charged]])</f>
        <v>0</v>
      </c>
      <c r="AG1092" s="58"/>
      <c r="AH1092" s="58"/>
      <c r="AI1092" s="58">
        <f t="shared" si="288"/>
        <v>0</v>
      </c>
      <c r="AK1092" s="58"/>
      <c r="AL1092" s="58"/>
      <c r="AM1092" s="58"/>
      <c r="AN1092" s="58"/>
      <c r="AP1092" s="59"/>
      <c r="AQ1092" s="58"/>
      <c r="AR1092" s="58">
        <f t="shared" si="290"/>
        <v>0</v>
      </c>
      <c r="AS1092" s="58"/>
      <c r="AT1092" s="58"/>
      <c r="AU1092" s="60">
        <f t="shared" si="289"/>
        <v>0</v>
      </c>
      <c r="AW1092" s="58"/>
      <c r="AX1092" s="58"/>
      <c r="AY1092" s="58"/>
      <c r="AZ1092" s="60">
        <f t="shared" si="292"/>
        <v>0</v>
      </c>
      <c r="BA1092" s="60">
        <f>SUM(AF1092,AH1092,-AZ1092,-Table110[[#This Row],[Sale Fee]])</f>
        <v>0</v>
      </c>
      <c r="BC1092" s="58"/>
      <c r="BD1092" s="58"/>
      <c r="BE1092" s="58"/>
    </row>
    <row r="1093" spans="1:57" x14ac:dyDescent="0.25">
      <c r="A1093" s="1"/>
      <c r="B1093" s="1"/>
      <c r="E1093" s="4"/>
      <c r="F1093" s="4"/>
      <c r="Q1093" s="1"/>
      <c r="R1093" s="1"/>
      <c r="S1093" s="1"/>
      <c r="U1093" s="1"/>
      <c r="V1093" s="1"/>
      <c r="W1093" s="1"/>
      <c r="X1093" s="1"/>
      <c r="Y1093" s="1"/>
      <c r="Z1093" s="1">
        <f>Table110[[#This Row],[Quantity2]]*Table110[[#This Row],[U Cost]]</f>
        <v>0</v>
      </c>
      <c r="AB1093" s="1"/>
      <c r="AC1093" s="1"/>
      <c r="AD1093" s="1">
        <f t="shared" si="287"/>
        <v>0</v>
      </c>
      <c r="AE1093" s="1"/>
      <c r="AF1093" s="1">
        <f>SUM(Table110[[#This Row],[Total 
Paid]:[Shipping 
Charged]])</f>
        <v>0</v>
      </c>
      <c r="AG1093" s="1"/>
      <c r="AH1093" s="1"/>
      <c r="AI1093" s="1">
        <f t="shared" si="288"/>
        <v>0</v>
      </c>
      <c r="AK1093" s="1"/>
      <c r="AL1093" s="1"/>
      <c r="AM1093" s="1"/>
      <c r="AN1093" s="1"/>
      <c r="AP1093" s="30"/>
      <c r="AQ1093" s="1"/>
      <c r="AR1093" s="1">
        <f t="shared" si="290"/>
        <v>0</v>
      </c>
      <c r="AS1093" s="1"/>
      <c r="AT1093" s="1"/>
      <c r="AU1093" s="2">
        <f t="shared" si="289"/>
        <v>0</v>
      </c>
      <c r="AW1093" s="1"/>
      <c r="AX1093" s="1"/>
      <c r="AY1093" s="1"/>
      <c r="AZ1093" s="2">
        <f t="shared" si="292"/>
        <v>0</v>
      </c>
      <c r="BA1093" s="2">
        <f>SUM(AF1093,AH1093,-AZ1093,-Table110[[#This Row],[Sale Fee]])</f>
        <v>0</v>
      </c>
      <c r="BC1093" s="1"/>
      <c r="BD1093" s="1"/>
      <c r="BE1093" s="1"/>
    </row>
    <row r="1094" spans="1:57" s="50" customFormat="1" x14ac:dyDescent="0.25">
      <c r="A1094" s="58"/>
      <c r="B1094" s="58"/>
      <c r="E1094" s="57"/>
      <c r="F1094" s="57"/>
      <c r="J1094"/>
      <c r="O1094"/>
      <c r="Q1094" s="58"/>
      <c r="R1094" s="58"/>
      <c r="S1094" s="58"/>
      <c r="U1094" s="58"/>
      <c r="V1094" s="58"/>
      <c r="W1094" s="58"/>
      <c r="X1094" s="58"/>
      <c r="Y1094" s="58"/>
      <c r="Z1094" s="58">
        <f>Table110[[#This Row],[Quantity2]]*Table110[[#This Row],[U Cost]]</f>
        <v>0</v>
      </c>
      <c r="AB1094" s="58"/>
      <c r="AC1094" s="58"/>
      <c r="AD1094" s="58">
        <f t="shared" si="287"/>
        <v>0</v>
      </c>
      <c r="AE1094" s="58"/>
      <c r="AF1094" s="58">
        <f>SUM(Table110[[#This Row],[Total 
Paid]:[Shipping 
Charged]])</f>
        <v>0</v>
      </c>
      <c r="AG1094" s="58"/>
      <c r="AH1094" s="58"/>
      <c r="AI1094" s="58">
        <f t="shared" si="288"/>
        <v>0</v>
      </c>
      <c r="AK1094" s="58"/>
      <c r="AL1094" s="58"/>
      <c r="AM1094" s="58"/>
      <c r="AN1094" s="58"/>
      <c r="AP1094" s="59"/>
      <c r="AQ1094" s="58"/>
      <c r="AR1094" s="58">
        <f t="shared" si="290"/>
        <v>0</v>
      </c>
      <c r="AS1094" s="58"/>
      <c r="AT1094" s="58"/>
      <c r="AU1094" s="60">
        <f t="shared" si="289"/>
        <v>0</v>
      </c>
      <c r="AW1094" s="58"/>
      <c r="AX1094" s="58"/>
      <c r="AY1094" s="58"/>
      <c r="AZ1094" s="60">
        <f t="shared" si="292"/>
        <v>0</v>
      </c>
      <c r="BA1094" s="60">
        <f>SUM(AF1094,AH1094,-AZ1094,-Table110[[#This Row],[Sale Fee]])</f>
        <v>0</v>
      </c>
      <c r="BC1094" s="58"/>
      <c r="BD1094" s="58"/>
      <c r="BE1094" s="58"/>
    </row>
    <row r="1095" spans="1:57" s="50" customFormat="1" x14ac:dyDescent="0.25">
      <c r="A1095" s="58"/>
      <c r="B1095" s="58"/>
      <c r="E1095" s="57"/>
      <c r="F1095" s="57"/>
      <c r="J1095"/>
      <c r="Q1095" s="58"/>
      <c r="R1095" s="58"/>
      <c r="S1095" s="58"/>
      <c r="U1095" s="58"/>
      <c r="V1095" s="58"/>
      <c r="W1095" s="58"/>
      <c r="X1095" s="58"/>
      <c r="Y1095" s="58"/>
      <c r="Z1095" s="58">
        <f>Table110[[#This Row],[Quantity2]]*Table110[[#This Row],[U Cost]]</f>
        <v>0</v>
      </c>
      <c r="AB1095" s="58"/>
      <c r="AC1095" s="58"/>
      <c r="AD1095" s="58">
        <f t="shared" si="287"/>
        <v>0</v>
      </c>
      <c r="AE1095" s="58"/>
      <c r="AF1095" s="58">
        <f>SUM(Table110[[#This Row],[Total 
Paid]:[Shipping 
Charged]])</f>
        <v>0</v>
      </c>
      <c r="AG1095" s="58"/>
      <c r="AH1095" s="58"/>
      <c r="AI1095" s="58">
        <f t="shared" si="288"/>
        <v>0</v>
      </c>
      <c r="AK1095" s="58"/>
      <c r="AL1095" s="58"/>
      <c r="AM1095" s="58"/>
      <c r="AN1095" s="58"/>
      <c r="AP1095" s="59"/>
      <c r="AQ1095" s="58"/>
      <c r="AR1095" s="58">
        <f t="shared" si="290"/>
        <v>0</v>
      </c>
      <c r="AS1095" s="58"/>
      <c r="AT1095" s="58"/>
      <c r="AU1095" s="60">
        <f t="shared" si="289"/>
        <v>0</v>
      </c>
      <c r="AW1095" s="58"/>
      <c r="AX1095" s="58"/>
      <c r="AY1095" s="58"/>
      <c r="AZ1095" s="60">
        <f t="shared" si="292"/>
        <v>0</v>
      </c>
      <c r="BA1095" s="60">
        <f>SUM(AF1095,AH1095,-AZ1095,-Table110[[#This Row],[Sale Fee]])</f>
        <v>0</v>
      </c>
      <c r="BC1095" s="58"/>
      <c r="BD1095" s="58"/>
      <c r="BE1095" s="58"/>
    </row>
    <row r="1096" spans="1:57" x14ac:dyDescent="0.25">
      <c r="A1096" s="1"/>
      <c r="B1096" s="1"/>
      <c r="E1096" s="4"/>
      <c r="F1096" s="4"/>
      <c r="Q1096" s="1"/>
      <c r="R1096" s="1"/>
      <c r="S1096" s="1"/>
      <c r="U1096" s="1"/>
      <c r="V1096" s="1"/>
      <c r="W1096" s="1"/>
      <c r="X1096" s="1"/>
      <c r="Y1096" s="1"/>
      <c r="Z1096" s="1">
        <f>Table110[[#This Row],[Quantity2]]*Table110[[#This Row],[U Cost]]</f>
        <v>0</v>
      </c>
      <c r="AB1096" s="1"/>
      <c r="AC1096" s="1"/>
      <c r="AD1096" s="1">
        <f t="shared" si="287"/>
        <v>0</v>
      </c>
      <c r="AE1096" s="1"/>
      <c r="AF1096" s="1">
        <f>SUM(Table110[[#This Row],[Total 
Paid]:[Shipping 
Charged]])</f>
        <v>0</v>
      </c>
      <c r="AG1096" s="1"/>
      <c r="AH1096" s="1"/>
      <c r="AI1096" s="1">
        <f t="shared" si="288"/>
        <v>0</v>
      </c>
      <c r="AK1096" s="1"/>
      <c r="AL1096" s="1"/>
      <c r="AM1096" s="1"/>
      <c r="AN1096" s="1"/>
      <c r="AP1096" s="30"/>
      <c r="AQ1096" s="1"/>
      <c r="AR1096" s="1">
        <f t="shared" si="290"/>
        <v>0</v>
      </c>
      <c r="AS1096" s="1"/>
      <c r="AT1096" s="1"/>
      <c r="AU1096" s="2">
        <f t="shared" si="289"/>
        <v>0</v>
      </c>
      <c r="AW1096" s="1"/>
      <c r="AX1096" s="1"/>
      <c r="AY1096" s="1"/>
      <c r="AZ1096" s="2">
        <f t="shared" si="292"/>
        <v>0</v>
      </c>
      <c r="BA1096" s="2">
        <f>SUM(AF1096,AH1096,-AZ1096,-Table110[[#This Row],[Sale Fee]])</f>
        <v>0</v>
      </c>
      <c r="BC1096" s="1"/>
      <c r="BD1096" s="1"/>
      <c r="BE1096" s="1"/>
    </row>
    <row r="1097" spans="1:57" x14ac:dyDescent="0.25">
      <c r="A1097" s="1"/>
      <c r="B1097" s="1"/>
      <c r="E1097" s="4"/>
      <c r="F1097" s="4"/>
      <c r="Q1097" s="1"/>
      <c r="R1097" s="1"/>
      <c r="S1097" s="1"/>
      <c r="U1097" s="1"/>
      <c r="V1097" s="1"/>
      <c r="W1097" s="1"/>
      <c r="X1097" s="1"/>
      <c r="Y1097" s="1"/>
      <c r="Z1097" s="1">
        <f>Table110[[#This Row],[Quantity2]]*Table110[[#This Row],[U Cost]]</f>
        <v>0</v>
      </c>
      <c r="AB1097" s="1"/>
      <c r="AC1097" s="1"/>
      <c r="AD1097" s="1">
        <f t="shared" si="287"/>
        <v>0</v>
      </c>
      <c r="AE1097" s="1"/>
      <c r="AF1097" s="1">
        <f>SUM(Table110[[#This Row],[Total 
Paid]:[Shipping 
Charged]])</f>
        <v>0</v>
      </c>
      <c r="AG1097" s="1"/>
      <c r="AH1097" s="1"/>
      <c r="AI1097" s="1">
        <f t="shared" si="288"/>
        <v>0</v>
      </c>
      <c r="AK1097" s="1"/>
      <c r="AL1097" s="1"/>
      <c r="AM1097" s="1"/>
      <c r="AN1097" s="1"/>
      <c r="AP1097" s="30"/>
      <c r="AQ1097" s="1"/>
      <c r="AR1097" s="1">
        <f t="shared" si="290"/>
        <v>0</v>
      </c>
      <c r="AS1097" s="1"/>
      <c r="AT1097" s="1"/>
      <c r="AU1097" s="2">
        <f t="shared" si="289"/>
        <v>0</v>
      </c>
      <c r="AW1097" s="1"/>
      <c r="AX1097" s="1"/>
      <c r="AY1097" s="1"/>
      <c r="AZ1097" s="2">
        <f t="shared" si="292"/>
        <v>0</v>
      </c>
      <c r="BA1097" s="2">
        <f>SUM(AF1097,AH1097,-AZ1097,-Table110[[#This Row],[Sale Fee]])</f>
        <v>0</v>
      </c>
      <c r="BC1097" s="1"/>
      <c r="BD1097" s="1"/>
      <c r="BE1097" s="1"/>
    </row>
    <row r="1098" spans="1:57" x14ac:dyDescent="0.25">
      <c r="A1098" s="1"/>
      <c r="B1098" s="1"/>
      <c r="E1098" s="4"/>
      <c r="F1098" s="4"/>
      <c r="Q1098" s="1"/>
      <c r="R1098" s="1"/>
      <c r="S1098" s="1"/>
      <c r="U1098" s="1"/>
      <c r="V1098" s="1"/>
      <c r="W1098" s="1"/>
      <c r="X1098" s="1"/>
      <c r="Y1098" s="1"/>
      <c r="Z1098" s="1">
        <f>Table110[[#This Row],[Quantity2]]*Table110[[#This Row],[U Cost]]</f>
        <v>0</v>
      </c>
      <c r="AB1098" s="1"/>
      <c r="AC1098" s="1"/>
      <c r="AD1098" s="1">
        <f t="shared" si="287"/>
        <v>0</v>
      </c>
      <c r="AE1098" s="1"/>
      <c r="AF1098" s="1">
        <f>SUM(Table110[[#This Row],[Total 
Paid]:[Shipping 
Charged]])</f>
        <v>0</v>
      </c>
      <c r="AG1098" s="1"/>
      <c r="AH1098" s="1"/>
      <c r="AI1098" s="1">
        <f t="shared" si="288"/>
        <v>0</v>
      </c>
      <c r="AK1098" s="1"/>
      <c r="AL1098" s="1"/>
      <c r="AM1098" s="1"/>
      <c r="AN1098" s="1"/>
      <c r="AP1098" s="30"/>
      <c r="AQ1098" s="1"/>
      <c r="AR1098" s="1">
        <f t="shared" si="290"/>
        <v>0</v>
      </c>
      <c r="AS1098" s="1"/>
      <c r="AT1098" s="1"/>
      <c r="AU1098" s="2">
        <f t="shared" si="289"/>
        <v>0</v>
      </c>
      <c r="AW1098" s="1"/>
      <c r="AX1098" s="1"/>
      <c r="AY1098" s="1"/>
      <c r="AZ1098" s="2">
        <f t="shared" si="292"/>
        <v>0</v>
      </c>
      <c r="BA1098" s="2">
        <f>SUM(AF1098,AH1098,-AZ1098,-Table110[[#This Row],[Sale Fee]])</f>
        <v>0</v>
      </c>
      <c r="BC1098" s="1"/>
      <c r="BD1098" s="1"/>
      <c r="BE1098" s="1"/>
    </row>
    <row r="1099" spans="1:57" x14ac:dyDescent="0.25">
      <c r="A1099" s="1"/>
      <c r="B1099" s="1"/>
      <c r="E1099" s="4"/>
      <c r="F1099" s="4"/>
      <c r="Q1099" s="1"/>
      <c r="R1099" s="1"/>
      <c r="S1099" s="1"/>
      <c r="U1099" s="1"/>
      <c r="V1099" s="1"/>
      <c r="W1099" s="1"/>
      <c r="X1099" s="1"/>
      <c r="Y1099" s="1"/>
      <c r="Z1099" s="1">
        <f>Table110[[#This Row],[Quantity2]]*Table110[[#This Row],[U Cost]]</f>
        <v>0</v>
      </c>
      <c r="AB1099" s="1"/>
      <c r="AC1099" s="1"/>
      <c r="AD1099" s="1">
        <f t="shared" si="287"/>
        <v>0</v>
      </c>
      <c r="AE1099" s="1"/>
      <c r="AF1099" s="1">
        <f>SUM(Table110[[#This Row],[Total 
Paid]:[Shipping 
Charged]])</f>
        <v>0</v>
      </c>
      <c r="AG1099" s="1"/>
      <c r="AH1099" s="1"/>
      <c r="AI1099" s="1">
        <f t="shared" si="288"/>
        <v>0</v>
      </c>
      <c r="AK1099" s="1"/>
      <c r="AL1099" s="1"/>
      <c r="AM1099" s="1"/>
      <c r="AN1099" s="1"/>
      <c r="AP1099" s="30"/>
      <c r="AQ1099" s="1"/>
      <c r="AR1099" s="1">
        <f t="shared" ref="AR1099:AR1162" si="293">AQ1099*AP1099</f>
        <v>0</v>
      </c>
      <c r="AS1099" s="1"/>
      <c r="AT1099" s="1"/>
      <c r="AU1099" s="2">
        <f t="shared" si="289"/>
        <v>0</v>
      </c>
      <c r="AW1099" s="1"/>
      <c r="AX1099" s="1"/>
      <c r="AY1099" s="1"/>
      <c r="AZ1099" s="2">
        <f t="shared" si="292"/>
        <v>0</v>
      </c>
      <c r="BA1099" s="2">
        <f>SUM(AF1099,AH1099,-AZ1099,-Table110[[#This Row],[Sale Fee]])</f>
        <v>0</v>
      </c>
      <c r="BC1099" s="1"/>
      <c r="BD1099" s="1"/>
      <c r="BE1099" s="1"/>
    </row>
    <row r="1100" spans="1:57" s="50" customFormat="1" x14ac:dyDescent="0.25">
      <c r="A1100" s="58"/>
      <c r="B1100" s="58"/>
      <c r="E1100" s="57"/>
      <c r="F1100" s="57"/>
      <c r="Q1100" s="58"/>
      <c r="R1100" s="58"/>
      <c r="S1100" s="58"/>
      <c r="U1100" s="58"/>
      <c r="V1100" s="58"/>
      <c r="W1100" s="58"/>
      <c r="X1100" s="58"/>
      <c r="Y1100" s="58"/>
      <c r="Z1100" s="58">
        <f>Table110[[#This Row],[Quantity2]]*Table110[[#This Row],[U Cost]]</f>
        <v>0</v>
      </c>
      <c r="AB1100" s="58"/>
      <c r="AC1100" s="58"/>
      <c r="AD1100" s="58">
        <f t="shared" si="287"/>
        <v>0</v>
      </c>
      <c r="AE1100" s="58"/>
      <c r="AF1100" s="58">
        <f>SUM(Table110[[#This Row],[Total 
Paid]:[Shipping 
Charged]])</f>
        <v>0</v>
      </c>
      <c r="AG1100" s="58"/>
      <c r="AH1100" s="58"/>
      <c r="AI1100" s="58">
        <f t="shared" si="288"/>
        <v>0</v>
      </c>
      <c r="AK1100" s="58"/>
      <c r="AL1100" s="58"/>
      <c r="AM1100" s="58"/>
      <c r="AN1100" s="58"/>
      <c r="AP1100" s="59"/>
      <c r="AQ1100" s="58"/>
      <c r="AR1100" s="58">
        <f t="shared" si="293"/>
        <v>0</v>
      </c>
      <c r="AS1100" s="58"/>
      <c r="AT1100" s="58"/>
      <c r="AU1100" s="60">
        <f t="shared" si="289"/>
        <v>0</v>
      </c>
      <c r="AW1100" s="58"/>
      <c r="AX1100" s="58"/>
      <c r="AY1100" s="58"/>
      <c r="AZ1100" s="60">
        <f t="shared" si="292"/>
        <v>0</v>
      </c>
      <c r="BA1100" s="60">
        <f>SUM(AF1100,AH1100,-AZ1100,-Table110[[#This Row],[Sale Fee]])</f>
        <v>0</v>
      </c>
      <c r="BC1100" s="58"/>
      <c r="BD1100" s="58"/>
      <c r="BE1100" s="58"/>
    </row>
    <row r="1101" spans="1:57" x14ac:dyDescent="0.25">
      <c r="A1101" s="1"/>
      <c r="B1101" s="1"/>
      <c r="E1101" s="4"/>
      <c r="F1101" s="4"/>
      <c r="Q1101" s="1"/>
      <c r="R1101" s="1"/>
      <c r="S1101" s="1"/>
      <c r="U1101" s="1"/>
      <c r="V1101" s="1"/>
      <c r="W1101" s="1"/>
      <c r="X1101" s="1"/>
      <c r="Y1101" s="1"/>
      <c r="Z1101" s="1">
        <f>Table110[[#This Row],[Quantity2]]*Table110[[#This Row],[U Cost]]</f>
        <v>0</v>
      </c>
      <c r="AB1101" s="1"/>
      <c r="AC1101" s="1"/>
      <c r="AD1101" s="1">
        <f t="shared" si="287"/>
        <v>0</v>
      </c>
      <c r="AE1101" s="1"/>
      <c r="AF1101" s="1">
        <f>SUM(Table110[[#This Row],[Total 
Paid]:[Shipping 
Charged]])</f>
        <v>0</v>
      </c>
      <c r="AG1101" s="1"/>
      <c r="AH1101" s="1"/>
      <c r="AI1101" s="1">
        <f t="shared" si="288"/>
        <v>0</v>
      </c>
      <c r="AK1101" s="1"/>
      <c r="AL1101" s="1"/>
      <c r="AM1101" s="1"/>
      <c r="AN1101" s="1"/>
      <c r="AP1101" s="30"/>
      <c r="AQ1101" s="1"/>
      <c r="AR1101" s="1">
        <f t="shared" si="293"/>
        <v>0</v>
      </c>
      <c r="AS1101" s="1"/>
      <c r="AT1101" s="1"/>
      <c r="AU1101" s="2">
        <f t="shared" si="289"/>
        <v>0</v>
      </c>
      <c r="AW1101" s="1"/>
      <c r="AX1101" s="1"/>
      <c r="AY1101" s="1"/>
      <c r="AZ1101" s="2">
        <f t="shared" si="292"/>
        <v>0</v>
      </c>
      <c r="BA1101" s="2">
        <f>SUM(AF1101,AH1101,-AZ1101,-Table110[[#This Row],[Sale Fee]])</f>
        <v>0</v>
      </c>
      <c r="BC1101" s="1"/>
      <c r="BD1101" s="1"/>
      <c r="BE1101" s="1"/>
    </row>
    <row r="1102" spans="1:57" x14ac:dyDescent="0.25">
      <c r="A1102" s="1"/>
      <c r="B1102" s="1"/>
      <c r="E1102" s="4"/>
      <c r="F1102" s="4"/>
      <c r="Q1102" s="1"/>
      <c r="R1102" s="1"/>
      <c r="S1102" s="1"/>
      <c r="U1102" s="1"/>
      <c r="V1102" s="1"/>
      <c r="W1102" s="1"/>
      <c r="X1102" s="1"/>
      <c r="Y1102" s="1"/>
      <c r="Z1102" s="1">
        <f>Table110[[#This Row],[Quantity2]]*Table110[[#This Row],[U Cost]]</f>
        <v>0</v>
      </c>
      <c r="AB1102" s="1"/>
      <c r="AC1102" s="1"/>
      <c r="AD1102" s="1">
        <f t="shared" si="287"/>
        <v>0</v>
      </c>
      <c r="AE1102" s="1"/>
      <c r="AF1102" s="1">
        <f>SUM(Table110[[#This Row],[Total 
Paid]:[Shipping 
Charged]])</f>
        <v>0</v>
      </c>
      <c r="AG1102" s="1"/>
      <c r="AH1102" s="1"/>
      <c r="AI1102" s="1">
        <f t="shared" si="288"/>
        <v>0</v>
      </c>
      <c r="AK1102" s="1"/>
      <c r="AL1102" s="1"/>
      <c r="AM1102" s="1"/>
      <c r="AN1102" s="1"/>
      <c r="AP1102" s="30"/>
      <c r="AQ1102" s="1"/>
      <c r="AR1102" s="1">
        <f t="shared" si="293"/>
        <v>0</v>
      </c>
      <c r="AS1102" s="1"/>
      <c r="AT1102" s="1"/>
      <c r="AU1102" s="2">
        <f t="shared" si="289"/>
        <v>0</v>
      </c>
      <c r="AW1102" s="1"/>
      <c r="AX1102" s="1"/>
      <c r="AY1102" s="1"/>
      <c r="AZ1102" s="2">
        <f t="shared" si="292"/>
        <v>0</v>
      </c>
      <c r="BA1102" s="2">
        <f>SUM(AF1102,AH1102,-AZ1102,-Table110[[#This Row],[Sale Fee]])</f>
        <v>0</v>
      </c>
      <c r="BC1102" s="1"/>
      <c r="BD1102" s="1"/>
      <c r="BE1102" s="1"/>
    </row>
    <row r="1103" spans="1:57" x14ac:dyDescent="0.25">
      <c r="A1103" s="1"/>
      <c r="B1103" s="1"/>
      <c r="E1103" s="4"/>
      <c r="F1103" s="4"/>
      <c r="Q1103" s="1"/>
      <c r="R1103" s="1"/>
      <c r="S1103" s="1"/>
      <c r="U1103" s="1"/>
      <c r="V1103" s="1"/>
      <c r="W1103" s="1"/>
      <c r="X1103" s="1"/>
      <c r="Y1103" s="1"/>
      <c r="Z1103" s="1">
        <f>Table110[[#This Row],[Quantity2]]*Table110[[#This Row],[U Cost]]</f>
        <v>0</v>
      </c>
      <c r="AB1103" s="1"/>
      <c r="AC1103" s="1"/>
      <c r="AD1103" s="1">
        <f t="shared" si="287"/>
        <v>0</v>
      </c>
      <c r="AE1103" s="1"/>
      <c r="AF1103" s="1">
        <f>SUM(Table110[[#This Row],[Total 
Paid]:[Shipping 
Charged]])</f>
        <v>0</v>
      </c>
      <c r="AG1103" s="1"/>
      <c r="AH1103" s="1"/>
      <c r="AI1103" s="1">
        <f t="shared" si="288"/>
        <v>0</v>
      </c>
      <c r="AK1103" s="1"/>
      <c r="AL1103" s="1"/>
      <c r="AM1103" s="1"/>
      <c r="AN1103" s="1"/>
      <c r="AP1103" s="30"/>
      <c r="AQ1103" s="1"/>
      <c r="AR1103" s="1">
        <f t="shared" si="293"/>
        <v>0</v>
      </c>
      <c r="AS1103" s="1"/>
      <c r="AT1103" s="1"/>
      <c r="AU1103" s="2">
        <f t="shared" si="289"/>
        <v>0</v>
      </c>
      <c r="AW1103" s="1"/>
      <c r="AX1103" s="1"/>
      <c r="AY1103" s="1"/>
      <c r="AZ1103" s="2">
        <f t="shared" si="292"/>
        <v>0</v>
      </c>
      <c r="BA1103" s="2">
        <f>SUM(AF1103,AH1103,-AZ1103,-Table110[[#This Row],[Sale Fee]])</f>
        <v>0</v>
      </c>
      <c r="BC1103" s="1"/>
      <c r="BD1103" s="1"/>
      <c r="BE1103" s="1"/>
    </row>
    <row r="1104" spans="1:57" x14ac:dyDescent="0.25">
      <c r="A1104" s="1"/>
      <c r="B1104" s="1"/>
      <c r="E1104" s="4"/>
      <c r="F1104" s="4"/>
      <c r="Q1104" s="1"/>
      <c r="R1104" s="1"/>
      <c r="S1104" s="1"/>
      <c r="U1104" s="1"/>
      <c r="V1104" s="1"/>
      <c r="W1104" s="1"/>
      <c r="X1104" s="1"/>
      <c r="Y1104" s="1"/>
      <c r="Z1104" s="1">
        <f>Table110[[#This Row],[Quantity2]]*Table110[[#This Row],[U Cost]]</f>
        <v>0</v>
      </c>
      <c r="AB1104" s="1"/>
      <c r="AC1104" s="1"/>
      <c r="AD1104" s="1">
        <f t="shared" si="287"/>
        <v>0</v>
      </c>
      <c r="AE1104" s="1"/>
      <c r="AF1104" s="1">
        <f>SUM(Table110[[#This Row],[Total 
Paid]:[Shipping 
Charged]])</f>
        <v>0</v>
      </c>
      <c r="AG1104" s="1"/>
      <c r="AH1104" s="1"/>
      <c r="AI1104" s="1">
        <f t="shared" si="288"/>
        <v>0</v>
      </c>
      <c r="AK1104" s="1"/>
      <c r="AL1104" s="1"/>
      <c r="AM1104" s="1"/>
      <c r="AN1104" s="1"/>
      <c r="AP1104" s="30"/>
      <c r="AQ1104" s="1"/>
      <c r="AR1104" s="1">
        <f t="shared" si="293"/>
        <v>0</v>
      </c>
      <c r="AS1104" s="1"/>
      <c r="AT1104" s="1"/>
      <c r="AU1104" s="2">
        <f t="shared" si="289"/>
        <v>0</v>
      </c>
      <c r="AW1104" s="1"/>
      <c r="AX1104" s="1"/>
      <c r="AY1104" s="1"/>
      <c r="AZ1104" s="2">
        <f t="shared" si="292"/>
        <v>0</v>
      </c>
      <c r="BA1104" s="2">
        <f>SUM(AF1104,AH1104,-AZ1104,-Table110[[#This Row],[Sale Fee]])</f>
        <v>0</v>
      </c>
      <c r="BC1104" s="1"/>
      <c r="BD1104" s="1"/>
      <c r="BE1104" s="1"/>
    </row>
    <row r="1105" spans="1:57" x14ac:dyDescent="0.25">
      <c r="A1105" s="1"/>
      <c r="B1105" s="1"/>
      <c r="E1105" s="4"/>
      <c r="F1105" s="4"/>
      <c r="Q1105" s="1"/>
      <c r="R1105" s="1"/>
      <c r="S1105" s="1"/>
      <c r="U1105" s="1"/>
      <c r="V1105" s="1"/>
      <c r="W1105" s="1"/>
      <c r="X1105" s="1"/>
      <c r="Y1105" s="1"/>
      <c r="Z1105" s="1">
        <f>Table110[[#This Row],[Quantity2]]*Table110[[#This Row],[U Cost]]</f>
        <v>0</v>
      </c>
      <c r="AB1105" s="1"/>
      <c r="AC1105" s="1"/>
      <c r="AD1105" s="1">
        <f t="shared" si="287"/>
        <v>0</v>
      </c>
      <c r="AE1105" s="1"/>
      <c r="AF1105" s="1">
        <f>SUM(Table110[[#This Row],[Total 
Paid]:[Shipping 
Charged]])</f>
        <v>0</v>
      </c>
      <c r="AG1105" s="1"/>
      <c r="AH1105" s="1"/>
      <c r="AI1105" s="1">
        <f t="shared" si="288"/>
        <v>0</v>
      </c>
      <c r="AK1105" s="1"/>
      <c r="AL1105" s="1"/>
      <c r="AM1105" s="1"/>
      <c r="AN1105" s="1"/>
      <c r="AP1105" s="30"/>
      <c r="AQ1105" s="1"/>
      <c r="AR1105" s="1">
        <f t="shared" si="293"/>
        <v>0</v>
      </c>
      <c r="AS1105" s="1"/>
      <c r="AT1105" s="1"/>
      <c r="AU1105" s="2">
        <f t="shared" si="289"/>
        <v>0</v>
      </c>
      <c r="AW1105" s="1"/>
      <c r="AX1105" s="1"/>
      <c r="AY1105" s="1"/>
      <c r="AZ1105" s="2">
        <f t="shared" si="292"/>
        <v>0</v>
      </c>
      <c r="BA1105" s="2">
        <f>SUM(AF1105,AH1105,-AZ1105,-Table110[[#This Row],[Sale Fee]])</f>
        <v>0</v>
      </c>
      <c r="BC1105" s="1"/>
      <c r="BD1105" s="1"/>
      <c r="BE1105" s="1"/>
    </row>
    <row r="1106" spans="1:57" x14ac:dyDescent="0.25">
      <c r="A1106" s="1"/>
      <c r="B1106" s="1"/>
      <c r="E1106" s="4"/>
      <c r="F1106" s="4"/>
      <c r="Q1106" s="1"/>
      <c r="R1106" s="1"/>
      <c r="S1106" s="1"/>
      <c r="U1106" s="1"/>
      <c r="V1106" s="1"/>
      <c r="W1106" s="1"/>
      <c r="X1106" s="1"/>
      <c r="Y1106" s="1"/>
      <c r="Z1106" s="1">
        <f>Table110[[#This Row],[Quantity2]]*Table110[[#This Row],[U Cost]]</f>
        <v>0</v>
      </c>
      <c r="AB1106" s="1"/>
      <c r="AC1106" s="1"/>
      <c r="AD1106" s="1">
        <f t="shared" si="287"/>
        <v>0</v>
      </c>
      <c r="AE1106" s="1"/>
      <c r="AF1106" s="1">
        <f>SUM(Table110[[#This Row],[Total 
Paid]:[Shipping 
Charged]])</f>
        <v>0</v>
      </c>
      <c r="AG1106" s="1"/>
      <c r="AH1106" s="1"/>
      <c r="AI1106" s="1">
        <f t="shared" si="288"/>
        <v>0</v>
      </c>
      <c r="AK1106" s="1"/>
      <c r="AL1106" s="1"/>
      <c r="AM1106" s="1"/>
      <c r="AN1106" s="1"/>
      <c r="AP1106" s="30"/>
      <c r="AQ1106" s="1"/>
      <c r="AR1106" s="1">
        <f t="shared" si="293"/>
        <v>0</v>
      </c>
      <c r="AS1106" s="1"/>
      <c r="AT1106" s="1"/>
      <c r="AU1106" s="2">
        <f t="shared" si="289"/>
        <v>0</v>
      </c>
      <c r="AW1106" s="1"/>
      <c r="AX1106" s="1"/>
      <c r="AY1106" s="1"/>
      <c r="AZ1106" s="2">
        <f t="shared" si="292"/>
        <v>0</v>
      </c>
      <c r="BA1106" s="2">
        <f>SUM(AF1106,AH1106,-AZ1106,-Table110[[#This Row],[Sale Fee]])</f>
        <v>0</v>
      </c>
      <c r="BC1106" s="1"/>
      <c r="BD1106" s="1"/>
      <c r="BE1106" s="1"/>
    </row>
    <row r="1107" spans="1:57" x14ac:dyDescent="0.25">
      <c r="A1107" s="1"/>
      <c r="B1107" s="1"/>
      <c r="E1107" s="4"/>
      <c r="F1107" s="4"/>
      <c r="Q1107" s="1"/>
      <c r="R1107" s="1"/>
      <c r="S1107" s="1"/>
      <c r="U1107" s="1"/>
      <c r="V1107" s="1"/>
      <c r="W1107" s="1"/>
      <c r="X1107" s="1"/>
      <c r="Y1107" s="1"/>
      <c r="Z1107" s="1">
        <f>Table110[[#This Row],[Quantity2]]*Table110[[#This Row],[U Cost]]</f>
        <v>0</v>
      </c>
      <c r="AB1107" s="1"/>
      <c r="AC1107" s="1"/>
      <c r="AD1107" s="1">
        <f t="shared" si="287"/>
        <v>0</v>
      </c>
      <c r="AE1107" s="1"/>
      <c r="AF1107" s="1">
        <f>SUM(Table110[[#This Row],[Total 
Paid]:[Shipping 
Charged]])</f>
        <v>0</v>
      </c>
      <c r="AG1107" s="1"/>
      <c r="AH1107" s="1"/>
      <c r="AI1107" s="1">
        <f t="shared" si="288"/>
        <v>0</v>
      </c>
      <c r="AK1107" s="1"/>
      <c r="AL1107" s="1"/>
      <c r="AM1107" s="1"/>
      <c r="AN1107" s="1"/>
      <c r="AP1107" s="30"/>
      <c r="AQ1107" s="1"/>
      <c r="AR1107" s="1">
        <f t="shared" si="293"/>
        <v>0</v>
      </c>
      <c r="AS1107" s="1"/>
      <c r="AT1107" s="1"/>
      <c r="AU1107" s="2">
        <f t="shared" si="289"/>
        <v>0</v>
      </c>
      <c r="AW1107" s="1"/>
      <c r="AX1107" s="1"/>
      <c r="AY1107" s="1"/>
      <c r="AZ1107" s="2">
        <f t="shared" si="292"/>
        <v>0</v>
      </c>
      <c r="BA1107" s="2">
        <f>SUM(AF1107,AH1107,-AZ1107,-Table110[[#This Row],[Sale Fee]])</f>
        <v>0</v>
      </c>
      <c r="BC1107" s="1"/>
      <c r="BD1107" s="1"/>
      <c r="BE1107" s="1"/>
    </row>
    <row r="1108" spans="1:57" s="53" customFormat="1" x14ac:dyDescent="0.25">
      <c r="A1108" s="67"/>
      <c r="B1108" s="67"/>
      <c r="E1108" s="68"/>
      <c r="F1108" s="68"/>
      <c r="Q1108" s="67"/>
      <c r="R1108" s="67"/>
      <c r="S1108" s="67"/>
      <c r="U1108" s="67"/>
      <c r="V1108" s="67"/>
      <c r="W1108" s="67"/>
      <c r="X1108" s="67"/>
      <c r="Y1108" s="67"/>
      <c r="Z1108" s="67">
        <f>Table110[[#This Row],[Quantity2]]*Table110[[#This Row],[U Cost]]</f>
        <v>0</v>
      </c>
      <c r="AB1108" s="67"/>
      <c r="AC1108" s="67"/>
      <c r="AD1108" s="67">
        <f t="shared" si="287"/>
        <v>0</v>
      </c>
      <c r="AE1108" s="67"/>
      <c r="AF1108" s="67">
        <f>SUM(Table110[[#This Row],[Total 
Paid]:[Shipping 
Charged]])</f>
        <v>0</v>
      </c>
      <c r="AG1108" s="67"/>
      <c r="AH1108" s="67"/>
      <c r="AI1108" s="67">
        <f t="shared" si="288"/>
        <v>0</v>
      </c>
      <c r="AK1108" s="67"/>
      <c r="AL1108" s="67"/>
      <c r="AM1108" s="67"/>
      <c r="AN1108" s="67"/>
      <c r="AP1108" s="66"/>
      <c r="AQ1108" s="67"/>
      <c r="AR1108" s="67">
        <f t="shared" si="293"/>
        <v>0</v>
      </c>
      <c r="AS1108" s="67"/>
      <c r="AT1108" s="67"/>
      <c r="AU1108" s="69">
        <f t="shared" si="289"/>
        <v>0</v>
      </c>
      <c r="AW1108" s="67"/>
      <c r="AX1108" s="67"/>
      <c r="AY1108" s="67"/>
      <c r="AZ1108" s="69">
        <f t="shared" si="292"/>
        <v>0</v>
      </c>
      <c r="BA1108" s="69">
        <f>SUM(AF1108,AH1108,-AZ1108,-Table110[[#This Row],[Sale Fee]])</f>
        <v>0</v>
      </c>
      <c r="BC1108" s="67"/>
      <c r="BD1108" s="67"/>
      <c r="BE1108" s="67"/>
    </row>
    <row r="1109" spans="1:57" s="53" customFormat="1" x14ac:dyDescent="0.25">
      <c r="A1109" s="67"/>
      <c r="B1109" s="67"/>
      <c r="E1109" s="68"/>
      <c r="F1109" s="68"/>
      <c r="Q1109" s="67"/>
      <c r="R1109" s="67"/>
      <c r="S1109" s="67"/>
      <c r="U1109" s="67"/>
      <c r="V1109" s="67"/>
      <c r="W1109" s="67"/>
      <c r="X1109" s="67"/>
      <c r="Y1109" s="67"/>
      <c r="Z1109" s="67">
        <f>Table110[[#This Row],[Quantity2]]*Table110[[#This Row],[U Cost]]</f>
        <v>0</v>
      </c>
      <c r="AB1109" s="67"/>
      <c r="AC1109" s="67"/>
      <c r="AD1109" s="67">
        <f t="shared" si="287"/>
        <v>0</v>
      </c>
      <c r="AE1109" s="67"/>
      <c r="AF1109" s="67">
        <f>SUM(Table110[[#This Row],[Total 
Paid]:[Shipping 
Charged]])</f>
        <v>0</v>
      </c>
      <c r="AG1109" s="67"/>
      <c r="AH1109" s="67"/>
      <c r="AI1109" s="67">
        <f t="shared" si="288"/>
        <v>0</v>
      </c>
      <c r="AK1109" s="67"/>
      <c r="AL1109" s="67"/>
      <c r="AM1109" s="67"/>
      <c r="AN1109" s="67"/>
      <c r="AP1109" s="66"/>
      <c r="AQ1109" s="67"/>
      <c r="AR1109" s="67">
        <f t="shared" si="293"/>
        <v>0</v>
      </c>
      <c r="AS1109" s="67"/>
      <c r="AT1109" s="67"/>
      <c r="AU1109" s="69">
        <f t="shared" si="289"/>
        <v>0</v>
      </c>
      <c r="AW1109" s="67"/>
      <c r="AX1109" s="67"/>
      <c r="AY1109" s="67"/>
      <c r="AZ1109" s="69">
        <f t="shared" si="292"/>
        <v>0</v>
      </c>
      <c r="BA1109" s="69">
        <f>SUM(AF1109,AH1109,-AZ1109,-Table110[[#This Row],[Sale Fee]])</f>
        <v>0</v>
      </c>
      <c r="BC1109" s="67"/>
      <c r="BD1109" s="67"/>
      <c r="BE1109" s="67"/>
    </row>
    <row r="1110" spans="1:57" s="53" customFormat="1" x14ac:dyDescent="0.25">
      <c r="A1110" s="67"/>
      <c r="B1110" s="67"/>
      <c r="E1110" s="68"/>
      <c r="F1110" s="68"/>
      <c r="Q1110" s="67"/>
      <c r="R1110" s="67"/>
      <c r="S1110" s="67"/>
      <c r="U1110" s="67"/>
      <c r="V1110" s="67"/>
      <c r="W1110" s="67"/>
      <c r="X1110" s="67"/>
      <c r="Y1110" s="67"/>
      <c r="Z1110" s="67">
        <f>Table110[[#This Row],[Quantity2]]*Table110[[#This Row],[U Cost]]</f>
        <v>0</v>
      </c>
      <c r="AB1110" s="67"/>
      <c r="AC1110" s="67"/>
      <c r="AD1110" s="67">
        <f t="shared" si="287"/>
        <v>0</v>
      </c>
      <c r="AE1110" s="67"/>
      <c r="AF1110" s="67">
        <f>SUM(Table110[[#This Row],[Total 
Paid]:[Shipping 
Charged]])</f>
        <v>0</v>
      </c>
      <c r="AG1110" s="67"/>
      <c r="AH1110" s="67"/>
      <c r="AI1110" s="67">
        <f t="shared" si="288"/>
        <v>0</v>
      </c>
      <c r="AK1110" s="67"/>
      <c r="AL1110" s="67"/>
      <c r="AM1110" s="67"/>
      <c r="AN1110" s="67"/>
      <c r="AP1110" s="66"/>
      <c r="AQ1110" s="67"/>
      <c r="AR1110" s="67">
        <f t="shared" si="293"/>
        <v>0</v>
      </c>
      <c r="AS1110" s="67"/>
      <c r="AT1110" s="67"/>
      <c r="AU1110" s="69">
        <f t="shared" si="289"/>
        <v>0</v>
      </c>
      <c r="AW1110" s="67"/>
      <c r="AX1110" s="67"/>
      <c r="AY1110" s="67"/>
      <c r="AZ1110" s="69">
        <f t="shared" si="292"/>
        <v>0</v>
      </c>
      <c r="BA1110" s="69">
        <f>SUM(AF1110,AH1110,-AZ1110,-Table110[[#This Row],[Sale Fee]])</f>
        <v>0</v>
      </c>
      <c r="BC1110" s="67"/>
      <c r="BD1110" s="67"/>
      <c r="BE1110" s="67"/>
    </row>
    <row r="1111" spans="1:57" s="53" customFormat="1" x14ac:dyDescent="0.25">
      <c r="A1111" s="67"/>
      <c r="B1111" s="67"/>
      <c r="E1111" s="68"/>
      <c r="F1111" s="68"/>
      <c r="Q1111" s="67"/>
      <c r="R1111" s="67"/>
      <c r="S1111" s="67"/>
      <c r="U1111" s="67"/>
      <c r="V1111" s="67"/>
      <c r="W1111" s="67"/>
      <c r="X1111" s="67"/>
      <c r="Y1111" s="67"/>
      <c r="Z1111" s="67">
        <f>Table110[[#This Row],[Quantity2]]*Table110[[#This Row],[U Cost]]</f>
        <v>0</v>
      </c>
      <c r="AB1111" s="67"/>
      <c r="AC1111" s="67"/>
      <c r="AD1111" s="67">
        <f t="shared" si="287"/>
        <v>0</v>
      </c>
      <c r="AE1111" s="67"/>
      <c r="AF1111" s="67">
        <f>SUM(Table110[[#This Row],[Total 
Paid]:[Shipping 
Charged]])</f>
        <v>0</v>
      </c>
      <c r="AG1111" s="67"/>
      <c r="AH1111" s="67"/>
      <c r="AI1111" s="67">
        <f t="shared" si="288"/>
        <v>0</v>
      </c>
      <c r="AK1111" s="67"/>
      <c r="AL1111" s="67"/>
      <c r="AM1111" s="67"/>
      <c r="AN1111" s="67"/>
      <c r="AP1111" s="66"/>
      <c r="AQ1111" s="67"/>
      <c r="AR1111" s="67">
        <f t="shared" si="293"/>
        <v>0</v>
      </c>
      <c r="AS1111" s="67"/>
      <c r="AT1111" s="67"/>
      <c r="AU1111" s="69">
        <f t="shared" si="289"/>
        <v>0</v>
      </c>
      <c r="AW1111" s="67"/>
      <c r="AX1111" s="67"/>
      <c r="AY1111" s="67"/>
      <c r="AZ1111" s="69">
        <f t="shared" si="292"/>
        <v>0</v>
      </c>
      <c r="BA1111" s="69">
        <f>SUM(AF1111,AH1111,-AZ1111,-Table110[[#This Row],[Sale Fee]])</f>
        <v>0</v>
      </c>
      <c r="BC1111" s="67"/>
      <c r="BD1111" s="67"/>
      <c r="BE1111" s="67"/>
    </row>
    <row r="1112" spans="1:57" x14ac:dyDescent="0.25">
      <c r="A1112" s="1"/>
      <c r="B1112" s="1"/>
      <c r="E1112" s="4"/>
      <c r="F1112" s="4"/>
      <c r="Q1112" s="1"/>
      <c r="R1112" s="1"/>
      <c r="S1112" s="1"/>
      <c r="U1112" s="1"/>
      <c r="V1112" s="1"/>
      <c r="W1112" s="1"/>
      <c r="X1112" s="1"/>
      <c r="Y1112" s="1"/>
      <c r="Z1112" s="1">
        <f>Table110[[#This Row],[Quantity2]]*Table110[[#This Row],[U Cost]]</f>
        <v>0</v>
      </c>
      <c r="AB1112" s="1"/>
      <c r="AC1112" s="1"/>
      <c r="AD1112" s="1">
        <f t="shared" si="287"/>
        <v>0</v>
      </c>
      <c r="AE1112" s="1"/>
      <c r="AF1112" s="1">
        <f>SUM(Table110[[#This Row],[Total 
Paid]:[Shipping 
Charged]])</f>
        <v>0</v>
      </c>
      <c r="AG1112" s="1"/>
      <c r="AH1112" s="1"/>
      <c r="AI1112" s="1">
        <f t="shared" si="288"/>
        <v>0</v>
      </c>
      <c r="AK1112" s="1"/>
      <c r="AL1112" s="1"/>
      <c r="AM1112" s="1"/>
      <c r="AN1112" s="1"/>
      <c r="AP1112" s="30"/>
      <c r="AQ1112" s="1"/>
      <c r="AR1112" s="1">
        <f t="shared" si="293"/>
        <v>0</v>
      </c>
      <c r="AS1112" s="1"/>
      <c r="AT1112" s="1"/>
      <c r="AU1112" s="2">
        <f t="shared" si="289"/>
        <v>0</v>
      </c>
      <c r="AW1112" s="1"/>
      <c r="AX1112" s="1"/>
      <c r="AY1112" s="1"/>
      <c r="AZ1112" s="2">
        <f t="shared" si="292"/>
        <v>0</v>
      </c>
      <c r="BA1112" s="2">
        <f>SUM(AF1112,AH1112,-AZ1112,-Table110[[#This Row],[Sale Fee]])</f>
        <v>0</v>
      </c>
      <c r="BC1112" s="1"/>
      <c r="BD1112" s="1"/>
      <c r="BE1112" s="1"/>
    </row>
    <row r="1113" spans="1:57" x14ac:dyDescent="0.25">
      <c r="A1113" s="1"/>
      <c r="B1113" s="1"/>
      <c r="E1113" s="4"/>
      <c r="F1113" s="4"/>
      <c r="Q1113" s="1"/>
      <c r="R1113" s="1"/>
      <c r="S1113" s="1"/>
      <c r="U1113" s="1"/>
      <c r="V1113" s="1"/>
      <c r="W1113" s="1"/>
      <c r="X1113" s="1"/>
      <c r="Y1113" s="1"/>
      <c r="Z1113" s="1">
        <f>Table110[[#This Row],[Quantity2]]*Table110[[#This Row],[U Cost]]</f>
        <v>0</v>
      </c>
      <c r="AB1113" s="1"/>
      <c r="AC1113" s="1"/>
      <c r="AD1113" s="1">
        <f t="shared" si="287"/>
        <v>0</v>
      </c>
      <c r="AE1113" s="1"/>
      <c r="AF1113" s="1">
        <f>SUM(Table110[[#This Row],[Total 
Paid]:[Shipping 
Charged]])</f>
        <v>0</v>
      </c>
      <c r="AG1113" s="1"/>
      <c r="AH1113" s="1"/>
      <c r="AI1113" s="1">
        <f t="shared" si="288"/>
        <v>0</v>
      </c>
      <c r="AK1113" s="1"/>
      <c r="AL1113" s="1"/>
      <c r="AM1113" s="1"/>
      <c r="AN1113" s="1"/>
      <c r="AP1113" s="30"/>
      <c r="AQ1113" s="1"/>
      <c r="AR1113" s="1">
        <f t="shared" si="293"/>
        <v>0</v>
      </c>
      <c r="AS1113" s="1"/>
      <c r="AT1113" s="1"/>
      <c r="AU1113" s="2">
        <f t="shared" si="289"/>
        <v>0</v>
      </c>
      <c r="AW1113" s="1"/>
      <c r="AX1113" s="1"/>
      <c r="AY1113" s="1"/>
      <c r="AZ1113" s="2">
        <f t="shared" si="292"/>
        <v>0</v>
      </c>
      <c r="BA1113" s="2">
        <f>SUM(AF1113,AH1113,-AZ1113,-Table110[[#This Row],[Sale Fee]])</f>
        <v>0</v>
      </c>
      <c r="BC1113" s="1"/>
      <c r="BD1113" s="1"/>
      <c r="BE1113" s="1"/>
    </row>
    <row r="1114" spans="1:57" x14ac:dyDescent="0.25">
      <c r="A1114" s="1"/>
      <c r="B1114" s="1"/>
      <c r="E1114" s="4"/>
      <c r="F1114" s="4"/>
      <c r="Q1114" s="1"/>
      <c r="R1114" s="1"/>
      <c r="S1114" s="1"/>
      <c r="U1114" s="1"/>
      <c r="V1114" s="1"/>
      <c r="W1114" s="1"/>
      <c r="X1114" s="1"/>
      <c r="Y1114" s="1"/>
      <c r="Z1114" s="1">
        <f>Table110[[#This Row],[Quantity2]]*Table110[[#This Row],[U Cost]]</f>
        <v>0</v>
      </c>
      <c r="AB1114" s="1"/>
      <c r="AC1114" s="1"/>
      <c r="AD1114" s="1">
        <f t="shared" si="287"/>
        <v>0</v>
      </c>
      <c r="AE1114" s="1"/>
      <c r="AF1114" s="1">
        <f>SUM(Table110[[#This Row],[Total 
Paid]:[Shipping 
Charged]])</f>
        <v>0</v>
      </c>
      <c r="AG1114" s="1"/>
      <c r="AH1114" s="1"/>
      <c r="AI1114" s="1">
        <f t="shared" si="288"/>
        <v>0</v>
      </c>
      <c r="AK1114" s="1"/>
      <c r="AL1114" s="1"/>
      <c r="AM1114" s="1"/>
      <c r="AN1114" s="1"/>
      <c r="AP1114" s="30"/>
      <c r="AQ1114" s="1"/>
      <c r="AR1114" s="1">
        <f t="shared" si="293"/>
        <v>0</v>
      </c>
      <c r="AS1114" s="1"/>
      <c r="AT1114" s="1"/>
      <c r="AU1114" s="2">
        <f t="shared" si="289"/>
        <v>0</v>
      </c>
      <c r="AW1114" s="1"/>
      <c r="AX1114" s="1"/>
      <c r="AY1114" s="1"/>
      <c r="AZ1114" s="2">
        <f t="shared" si="292"/>
        <v>0</v>
      </c>
      <c r="BA1114" s="2">
        <f>SUM(AF1114,AH1114,-AZ1114,-Table110[[#This Row],[Sale Fee]])</f>
        <v>0</v>
      </c>
      <c r="BC1114" s="1"/>
      <c r="BD1114" s="1"/>
      <c r="BE1114" s="1"/>
    </row>
    <row r="1115" spans="1:57" x14ac:dyDescent="0.25">
      <c r="A1115" s="1"/>
      <c r="B1115" s="1"/>
      <c r="E1115" s="4"/>
      <c r="F1115" s="4"/>
      <c r="Q1115" s="1"/>
      <c r="R1115" s="1"/>
      <c r="S1115" s="1"/>
      <c r="U1115" s="1"/>
      <c r="V1115" s="1"/>
      <c r="W1115" s="1"/>
      <c r="X1115" s="1"/>
      <c r="Y1115" s="1"/>
      <c r="Z1115" s="1">
        <f>Table110[[#This Row],[Quantity2]]*Table110[[#This Row],[U Cost]]</f>
        <v>0</v>
      </c>
      <c r="AB1115" s="1"/>
      <c r="AC1115" s="1"/>
      <c r="AD1115" s="1">
        <f t="shared" si="287"/>
        <v>0</v>
      </c>
      <c r="AE1115" s="1"/>
      <c r="AF1115" s="1">
        <f>SUM(Table110[[#This Row],[Total 
Paid]:[Shipping 
Charged]])</f>
        <v>0</v>
      </c>
      <c r="AG1115" s="1"/>
      <c r="AH1115" s="1"/>
      <c r="AI1115" s="1">
        <f t="shared" si="288"/>
        <v>0</v>
      </c>
      <c r="AK1115" s="1"/>
      <c r="AL1115" s="1"/>
      <c r="AM1115" s="1"/>
      <c r="AN1115" s="1"/>
      <c r="AP1115" s="30"/>
      <c r="AQ1115" s="1"/>
      <c r="AR1115" s="1">
        <f t="shared" si="293"/>
        <v>0</v>
      </c>
      <c r="AS1115" s="1"/>
      <c r="AT1115" s="1"/>
      <c r="AU1115" s="2">
        <f t="shared" si="289"/>
        <v>0</v>
      </c>
      <c r="AW1115" s="1"/>
      <c r="AX1115" s="1"/>
      <c r="AY1115" s="1"/>
      <c r="AZ1115" s="2">
        <f t="shared" si="292"/>
        <v>0</v>
      </c>
      <c r="BA1115" s="2">
        <f>SUM(AF1115,AH1115,-AZ1115,-Table110[[#This Row],[Sale Fee]])</f>
        <v>0</v>
      </c>
      <c r="BC1115" s="1"/>
      <c r="BD1115" s="1"/>
      <c r="BE1115" s="1"/>
    </row>
    <row r="1116" spans="1:57" x14ac:dyDescent="0.25">
      <c r="A1116" s="1"/>
      <c r="B1116" s="1"/>
      <c r="E1116" s="4"/>
      <c r="F1116" s="4"/>
      <c r="Q1116" s="1"/>
      <c r="R1116" s="1"/>
      <c r="S1116" s="1"/>
      <c r="U1116" s="1"/>
      <c r="V1116" s="1"/>
      <c r="W1116" s="1"/>
      <c r="X1116" s="1"/>
      <c r="Y1116" s="1"/>
      <c r="Z1116" s="1">
        <f>Table110[[#This Row],[Quantity2]]*Table110[[#This Row],[U Cost]]</f>
        <v>0</v>
      </c>
      <c r="AB1116" s="1"/>
      <c r="AC1116" s="1"/>
      <c r="AD1116" s="1">
        <f t="shared" si="287"/>
        <v>0</v>
      </c>
      <c r="AE1116" s="1"/>
      <c r="AF1116" s="1">
        <f>SUM(Table110[[#This Row],[Total 
Paid]:[Shipping 
Charged]])</f>
        <v>0</v>
      </c>
      <c r="AG1116" s="1"/>
      <c r="AH1116" s="1"/>
      <c r="AI1116" s="1">
        <f t="shared" si="288"/>
        <v>0</v>
      </c>
      <c r="AK1116" s="1"/>
      <c r="AL1116" s="1"/>
      <c r="AM1116" s="1"/>
      <c r="AN1116" s="1"/>
      <c r="AP1116" s="30"/>
      <c r="AQ1116" s="1"/>
      <c r="AR1116" s="1">
        <f t="shared" si="293"/>
        <v>0</v>
      </c>
      <c r="AS1116" s="1"/>
      <c r="AT1116" s="1"/>
      <c r="AU1116" s="2">
        <f t="shared" si="289"/>
        <v>0</v>
      </c>
      <c r="AW1116" s="1"/>
      <c r="AX1116" s="1"/>
      <c r="AY1116" s="1"/>
      <c r="AZ1116" s="2">
        <f t="shared" si="292"/>
        <v>0</v>
      </c>
      <c r="BA1116" s="2">
        <f>SUM(AF1116,AH1116,-AZ1116,-Table110[[#This Row],[Sale Fee]])</f>
        <v>0</v>
      </c>
      <c r="BC1116" s="1"/>
      <c r="BD1116" s="1"/>
      <c r="BE1116" s="1"/>
    </row>
    <row r="1117" spans="1:57" x14ac:dyDescent="0.25">
      <c r="A1117" s="1"/>
      <c r="B1117" s="1"/>
      <c r="E1117" s="4"/>
      <c r="F1117" s="4"/>
      <c r="Q1117" s="1"/>
      <c r="R1117" s="1"/>
      <c r="S1117" s="1"/>
      <c r="U1117" s="1"/>
      <c r="V1117" s="1"/>
      <c r="W1117" s="1"/>
      <c r="X1117" s="1"/>
      <c r="Y1117" s="1"/>
      <c r="Z1117" s="1">
        <f>Table110[[#This Row],[Quantity2]]*Table110[[#This Row],[U Cost]]</f>
        <v>0</v>
      </c>
      <c r="AB1117" s="1"/>
      <c r="AC1117" s="1"/>
      <c r="AD1117" s="1">
        <f t="shared" si="287"/>
        <v>0</v>
      </c>
      <c r="AE1117" s="1"/>
      <c r="AF1117" s="1">
        <f>SUM(Table110[[#This Row],[Total 
Paid]:[Shipping 
Charged]])</f>
        <v>0</v>
      </c>
      <c r="AG1117" s="1"/>
      <c r="AH1117" s="1"/>
      <c r="AI1117" s="1">
        <f t="shared" si="288"/>
        <v>0</v>
      </c>
      <c r="AK1117" s="1"/>
      <c r="AL1117" s="1"/>
      <c r="AM1117" s="1"/>
      <c r="AN1117" s="1"/>
      <c r="AP1117" s="30"/>
      <c r="AQ1117" s="1"/>
      <c r="AR1117" s="1">
        <f t="shared" si="293"/>
        <v>0</v>
      </c>
      <c r="AS1117" s="1"/>
      <c r="AT1117" s="1"/>
      <c r="AU1117" s="2">
        <f t="shared" si="289"/>
        <v>0</v>
      </c>
      <c r="AW1117" s="1"/>
      <c r="AX1117" s="1"/>
      <c r="AY1117" s="1"/>
      <c r="AZ1117" s="2">
        <f t="shared" si="292"/>
        <v>0</v>
      </c>
      <c r="BA1117" s="2">
        <f>SUM(AF1117,AH1117,-AZ1117,-Table110[[#This Row],[Sale Fee]])</f>
        <v>0</v>
      </c>
      <c r="BC1117" s="1"/>
      <c r="BD1117" s="1"/>
      <c r="BE1117" s="1"/>
    </row>
    <row r="1118" spans="1:57" x14ac:dyDescent="0.25">
      <c r="A1118" s="1"/>
      <c r="B1118" s="1"/>
      <c r="E1118" s="4"/>
      <c r="F1118" s="4"/>
      <c r="Q1118" s="1"/>
      <c r="R1118" s="1"/>
      <c r="S1118" s="1"/>
      <c r="U1118" s="1"/>
      <c r="V1118" s="1"/>
      <c r="W1118" s="1"/>
      <c r="X1118" s="1"/>
      <c r="Y1118" s="1"/>
      <c r="Z1118" s="1">
        <f>Table110[[#This Row],[Quantity2]]*Table110[[#This Row],[U Cost]]</f>
        <v>0</v>
      </c>
      <c r="AB1118" s="1"/>
      <c r="AC1118" s="1"/>
      <c r="AD1118" s="1">
        <f t="shared" si="287"/>
        <v>0</v>
      </c>
      <c r="AE1118" s="1"/>
      <c r="AF1118" s="1">
        <f>SUM(Table110[[#This Row],[Total 
Paid]:[Shipping 
Charged]])</f>
        <v>0</v>
      </c>
      <c r="AG1118" s="1"/>
      <c r="AH1118" s="1"/>
      <c r="AI1118" s="1">
        <f t="shared" si="288"/>
        <v>0</v>
      </c>
      <c r="AK1118" s="1"/>
      <c r="AL1118" s="1"/>
      <c r="AM1118" s="1"/>
      <c r="AN1118" s="1"/>
      <c r="AP1118" s="30"/>
      <c r="AQ1118" s="1"/>
      <c r="AR1118" s="1">
        <f t="shared" si="293"/>
        <v>0</v>
      </c>
      <c r="AS1118" s="1"/>
      <c r="AT1118" s="1"/>
      <c r="AU1118" s="2">
        <f t="shared" si="289"/>
        <v>0</v>
      </c>
      <c r="AW1118" s="1"/>
      <c r="AX1118" s="1"/>
      <c r="AY1118" s="1"/>
      <c r="AZ1118" s="2">
        <f t="shared" si="292"/>
        <v>0</v>
      </c>
      <c r="BA1118" s="2">
        <f>SUM(AF1118,AH1118,-AZ1118,-Table110[[#This Row],[Sale Fee]])</f>
        <v>0</v>
      </c>
      <c r="BC1118" s="1"/>
      <c r="BD1118" s="1"/>
      <c r="BE1118" s="1"/>
    </row>
    <row r="1119" spans="1:57" x14ac:dyDescent="0.25">
      <c r="A1119" s="1"/>
      <c r="B1119" s="1"/>
      <c r="E1119" s="4"/>
      <c r="F1119" s="4"/>
      <c r="Q1119" s="1"/>
      <c r="R1119" s="1"/>
      <c r="S1119" s="1"/>
      <c r="U1119" s="1"/>
      <c r="V1119" s="1"/>
      <c r="W1119" s="1"/>
      <c r="X1119" s="1"/>
      <c r="Y1119" s="1"/>
      <c r="Z1119" s="1">
        <f>Table110[[#This Row],[Quantity2]]*Table110[[#This Row],[U Cost]]</f>
        <v>0</v>
      </c>
      <c r="AB1119" s="1"/>
      <c r="AC1119" s="1"/>
      <c r="AD1119" s="1">
        <f t="shared" si="287"/>
        <v>0</v>
      </c>
      <c r="AE1119" s="1"/>
      <c r="AF1119" s="1">
        <f>SUM(Table110[[#This Row],[Total 
Paid]:[Shipping 
Charged]])</f>
        <v>0</v>
      </c>
      <c r="AG1119" s="1"/>
      <c r="AH1119" s="1"/>
      <c r="AI1119" s="1">
        <f t="shared" si="288"/>
        <v>0</v>
      </c>
      <c r="AK1119" s="1"/>
      <c r="AL1119" s="1"/>
      <c r="AM1119" s="1"/>
      <c r="AN1119" s="1"/>
      <c r="AP1119" s="30"/>
      <c r="AQ1119" s="1"/>
      <c r="AR1119" s="1">
        <f t="shared" si="293"/>
        <v>0</v>
      </c>
      <c r="AS1119" s="1"/>
      <c r="AT1119" s="1"/>
      <c r="AU1119" s="2">
        <f t="shared" si="289"/>
        <v>0</v>
      </c>
      <c r="AW1119" s="1"/>
      <c r="AX1119" s="1"/>
      <c r="AY1119" s="1"/>
      <c r="AZ1119" s="2">
        <f t="shared" si="292"/>
        <v>0</v>
      </c>
      <c r="BA1119" s="2">
        <f>SUM(AF1119,AH1119,-AZ1119,-Table110[[#This Row],[Sale Fee]])</f>
        <v>0</v>
      </c>
      <c r="BC1119" s="1"/>
      <c r="BD1119" s="1"/>
      <c r="BE1119" s="1"/>
    </row>
    <row r="1120" spans="1:57" x14ac:dyDescent="0.25">
      <c r="A1120" s="1"/>
      <c r="B1120" s="1"/>
      <c r="E1120" s="4"/>
      <c r="F1120" s="4"/>
      <c r="Q1120" s="1"/>
      <c r="R1120" s="1"/>
      <c r="S1120" s="1"/>
      <c r="U1120" s="1"/>
      <c r="V1120" s="1"/>
      <c r="W1120" s="1"/>
      <c r="X1120" s="1"/>
      <c r="Y1120" s="1"/>
      <c r="Z1120" s="1">
        <f>Table110[[#This Row],[Quantity2]]*Table110[[#This Row],[U Cost]]</f>
        <v>0</v>
      </c>
      <c r="AB1120" s="1"/>
      <c r="AC1120" s="1"/>
      <c r="AD1120" s="1">
        <f t="shared" si="287"/>
        <v>0</v>
      </c>
      <c r="AE1120" s="1"/>
      <c r="AF1120" s="1">
        <f>SUM(Table110[[#This Row],[Total 
Paid]:[Shipping 
Charged]])</f>
        <v>0</v>
      </c>
      <c r="AG1120" s="1"/>
      <c r="AH1120" s="1"/>
      <c r="AI1120" s="1">
        <f t="shared" si="288"/>
        <v>0</v>
      </c>
      <c r="AK1120" s="1"/>
      <c r="AL1120" s="1"/>
      <c r="AM1120" s="1"/>
      <c r="AN1120" s="1"/>
      <c r="AP1120" s="30"/>
      <c r="AQ1120" s="1"/>
      <c r="AR1120" s="1">
        <f t="shared" si="293"/>
        <v>0</v>
      </c>
      <c r="AS1120" s="1"/>
      <c r="AT1120" s="1"/>
      <c r="AU1120" s="2">
        <f t="shared" si="289"/>
        <v>0</v>
      </c>
      <c r="AW1120" s="1"/>
      <c r="AX1120" s="1"/>
      <c r="AY1120" s="1"/>
      <c r="AZ1120" s="2">
        <f t="shared" si="292"/>
        <v>0</v>
      </c>
      <c r="BA1120" s="2">
        <f>SUM(AF1120,AH1120,-AZ1120,-Table110[[#This Row],[Sale Fee]])</f>
        <v>0</v>
      </c>
      <c r="BC1120" s="1"/>
      <c r="BD1120" s="1"/>
      <c r="BE1120" s="1"/>
    </row>
    <row r="1121" spans="1:57" x14ac:dyDescent="0.25">
      <c r="A1121" s="1"/>
      <c r="B1121" s="1"/>
      <c r="E1121" s="4"/>
      <c r="F1121" s="4"/>
      <c r="Q1121" s="1"/>
      <c r="R1121" s="1"/>
      <c r="S1121" s="1"/>
      <c r="U1121" s="1"/>
      <c r="V1121" s="1"/>
      <c r="W1121" s="1"/>
      <c r="X1121" s="1"/>
      <c r="Y1121" s="1"/>
      <c r="Z1121" s="1">
        <f>Table110[[#This Row],[Quantity2]]*Table110[[#This Row],[U Cost]]</f>
        <v>0</v>
      </c>
      <c r="AB1121" s="1"/>
      <c r="AC1121" s="1"/>
      <c r="AD1121" s="1">
        <f t="shared" si="287"/>
        <v>0</v>
      </c>
      <c r="AE1121" s="1"/>
      <c r="AF1121" s="1">
        <f>SUM(Table110[[#This Row],[Total 
Paid]:[Shipping 
Charged]])</f>
        <v>0</v>
      </c>
      <c r="AG1121" s="1"/>
      <c r="AH1121" s="1"/>
      <c r="AI1121" s="1">
        <f t="shared" si="288"/>
        <v>0</v>
      </c>
      <c r="AK1121" s="1"/>
      <c r="AL1121" s="1"/>
      <c r="AM1121" s="1"/>
      <c r="AN1121" s="1"/>
      <c r="AP1121" s="30"/>
      <c r="AQ1121" s="1"/>
      <c r="AR1121" s="1">
        <f t="shared" si="293"/>
        <v>0</v>
      </c>
      <c r="AS1121" s="1"/>
      <c r="AT1121" s="1"/>
      <c r="AU1121" s="2">
        <f t="shared" si="289"/>
        <v>0</v>
      </c>
      <c r="AW1121" s="1"/>
      <c r="AX1121" s="1"/>
      <c r="AY1121" s="1"/>
      <c r="AZ1121" s="2">
        <f t="shared" si="292"/>
        <v>0</v>
      </c>
      <c r="BA1121" s="2">
        <f>SUM(AF1121,AH1121,-AZ1121,-Table110[[#This Row],[Sale Fee]])</f>
        <v>0</v>
      </c>
      <c r="BC1121" s="1"/>
      <c r="BD1121" s="1"/>
      <c r="BE1121" s="1"/>
    </row>
    <row r="1122" spans="1:57" x14ac:dyDescent="0.25">
      <c r="A1122" s="1"/>
      <c r="B1122" s="1"/>
      <c r="E1122" s="4"/>
      <c r="F1122" s="4"/>
      <c r="Q1122" s="1"/>
      <c r="R1122" s="1"/>
      <c r="S1122" s="1"/>
      <c r="U1122" s="1"/>
      <c r="V1122" s="1"/>
      <c r="W1122" s="1"/>
      <c r="X1122" s="1"/>
      <c r="Y1122" s="1"/>
      <c r="Z1122" s="1">
        <f>Table110[[#This Row],[Quantity2]]*Table110[[#This Row],[U Cost]]</f>
        <v>0</v>
      </c>
      <c r="AB1122" s="1"/>
      <c r="AC1122" s="1"/>
      <c r="AD1122" s="1">
        <f t="shared" si="287"/>
        <v>0</v>
      </c>
      <c r="AE1122" s="1"/>
      <c r="AF1122" s="1">
        <f>SUM(Table110[[#This Row],[Total 
Paid]:[Shipping 
Charged]])</f>
        <v>0</v>
      </c>
      <c r="AG1122" s="1"/>
      <c r="AH1122" s="1"/>
      <c r="AI1122" s="1">
        <f t="shared" si="288"/>
        <v>0</v>
      </c>
      <c r="AK1122" s="1"/>
      <c r="AL1122" s="1"/>
      <c r="AM1122" s="1"/>
      <c r="AN1122" s="1"/>
      <c r="AP1122" s="30"/>
      <c r="AQ1122" s="1"/>
      <c r="AR1122" s="1">
        <f t="shared" si="293"/>
        <v>0</v>
      </c>
      <c r="AS1122" s="1"/>
      <c r="AT1122" s="1"/>
      <c r="AU1122" s="2">
        <f t="shared" si="289"/>
        <v>0</v>
      </c>
      <c r="AW1122" s="1"/>
      <c r="AX1122" s="1"/>
      <c r="AY1122" s="1"/>
      <c r="AZ1122" s="2">
        <f t="shared" si="292"/>
        <v>0</v>
      </c>
      <c r="BA1122" s="2">
        <f>SUM(AF1122,AH1122,-AZ1122,-Table110[[#This Row],[Sale Fee]])</f>
        <v>0</v>
      </c>
      <c r="BC1122" s="1"/>
      <c r="BD1122" s="1"/>
      <c r="BE1122" s="1"/>
    </row>
    <row r="1123" spans="1:57" x14ac:dyDescent="0.25">
      <c r="A1123" s="1"/>
      <c r="B1123" s="1"/>
      <c r="E1123" s="4"/>
      <c r="F1123" s="4"/>
      <c r="Q1123" s="1"/>
      <c r="R1123" s="1"/>
      <c r="S1123" s="1"/>
      <c r="U1123" s="1"/>
      <c r="V1123" s="1"/>
      <c r="W1123" s="1"/>
      <c r="X1123" s="1"/>
      <c r="Y1123" s="1"/>
      <c r="Z1123" s="1">
        <f>Table110[[#This Row],[Quantity2]]*Table110[[#This Row],[U Cost]]</f>
        <v>0</v>
      </c>
      <c r="AB1123" s="1"/>
      <c r="AC1123" s="1"/>
      <c r="AD1123" s="1">
        <f t="shared" si="287"/>
        <v>0</v>
      </c>
      <c r="AE1123" s="1"/>
      <c r="AF1123" s="1">
        <f>SUM(Table110[[#This Row],[Total 
Paid]:[Shipping 
Charged]])</f>
        <v>0</v>
      </c>
      <c r="AG1123" s="1"/>
      <c r="AH1123" s="1"/>
      <c r="AI1123" s="1">
        <f t="shared" si="288"/>
        <v>0</v>
      </c>
      <c r="AK1123" s="1"/>
      <c r="AL1123" s="1"/>
      <c r="AM1123" s="1"/>
      <c r="AN1123" s="1"/>
      <c r="AP1123" s="30"/>
      <c r="AQ1123" s="1"/>
      <c r="AR1123" s="1">
        <f t="shared" si="293"/>
        <v>0</v>
      </c>
      <c r="AS1123" s="1"/>
      <c r="AT1123" s="1"/>
      <c r="AU1123" s="2">
        <f t="shared" si="289"/>
        <v>0</v>
      </c>
      <c r="AW1123" s="1"/>
      <c r="AX1123" s="1"/>
      <c r="AY1123" s="1"/>
      <c r="AZ1123" s="2">
        <f t="shared" si="292"/>
        <v>0</v>
      </c>
      <c r="BA1123" s="2">
        <f>SUM(AF1123,AH1123,-AZ1123,-Table110[[#This Row],[Sale Fee]])</f>
        <v>0</v>
      </c>
      <c r="BC1123" s="1"/>
      <c r="BD1123" s="1"/>
      <c r="BE1123" s="1"/>
    </row>
    <row r="1124" spans="1:57" x14ac:dyDescent="0.25">
      <c r="A1124" s="1"/>
      <c r="B1124" s="1"/>
      <c r="E1124" s="4"/>
      <c r="F1124" s="4"/>
      <c r="Q1124" s="1"/>
      <c r="R1124" s="1"/>
      <c r="S1124" s="1"/>
      <c r="U1124" s="1"/>
      <c r="V1124" s="1"/>
      <c r="W1124" s="1"/>
      <c r="X1124" s="1"/>
      <c r="Y1124" s="1"/>
      <c r="Z1124" s="1">
        <f>Table110[[#This Row],[Quantity2]]*Table110[[#This Row],[U Cost]]</f>
        <v>0</v>
      </c>
      <c r="AB1124" s="1"/>
      <c r="AC1124" s="1"/>
      <c r="AD1124" s="1">
        <f t="shared" si="287"/>
        <v>0</v>
      </c>
      <c r="AE1124" s="1"/>
      <c r="AF1124" s="1">
        <f>SUM(Table110[[#This Row],[Total 
Paid]:[Shipping 
Charged]])</f>
        <v>0</v>
      </c>
      <c r="AG1124" s="1"/>
      <c r="AH1124" s="1"/>
      <c r="AI1124" s="1">
        <f t="shared" si="288"/>
        <v>0</v>
      </c>
      <c r="AK1124" s="1"/>
      <c r="AL1124" s="1"/>
      <c r="AM1124" s="1"/>
      <c r="AN1124" s="1"/>
      <c r="AP1124" s="30"/>
      <c r="AQ1124" s="1"/>
      <c r="AR1124" s="1">
        <f t="shared" si="293"/>
        <v>0</v>
      </c>
      <c r="AS1124" s="1"/>
      <c r="AT1124" s="1"/>
      <c r="AU1124" s="2">
        <f t="shared" si="289"/>
        <v>0</v>
      </c>
      <c r="AW1124" s="1"/>
      <c r="AX1124" s="1"/>
      <c r="AY1124" s="1"/>
      <c r="AZ1124" s="2">
        <f t="shared" si="292"/>
        <v>0</v>
      </c>
      <c r="BA1124" s="2">
        <f>SUM(AF1124,AH1124,-AZ1124,-Table110[[#This Row],[Sale Fee]])</f>
        <v>0</v>
      </c>
      <c r="BC1124" s="1"/>
      <c r="BD1124" s="1"/>
      <c r="BE1124" s="1"/>
    </row>
    <row r="1125" spans="1:57" x14ac:dyDescent="0.25">
      <c r="A1125" s="1"/>
      <c r="B1125" s="1"/>
      <c r="E1125" s="4"/>
      <c r="F1125" s="4"/>
      <c r="Q1125" s="1"/>
      <c r="R1125" s="1"/>
      <c r="S1125" s="1"/>
      <c r="U1125" s="1"/>
      <c r="V1125" s="1"/>
      <c r="W1125" s="1"/>
      <c r="X1125" s="1"/>
      <c r="Y1125" s="1"/>
      <c r="Z1125" s="1">
        <f>Table110[[#This Row],[Quantity2]]*Table110[[#This Row],[U Cost]]</f>
        <v>0</v>
      </c>
      <c r="AB1125" s="1"/>
      <c r="AC1125" s="1"/>
      <c r="AD1125" s="1">
        <f t="shared" si="287"/>
        <v>0</v>
      </c>
      <c r="AE1125" s="1"/>
      <c r="AF1125" s="1">
        <f>SUM(Table110[[#This Row],[Total 
Paid]:[Shipping 
Charged]])</f>
        <v>0</v>
      </c>
      <c r="AG1125" s="1"/>
      <c r="AH1125" s="1"/>
      <c r="AI1125" s="1">
        <f t="shared" si="288"/>
        <v>0</v>
      </c>
      <c r="AK1125" s="1"/>
      <c r="AL1125" s="1"/>
      <c r="AM1125" s="1"/>
      <c r="AN1125" s="1"/>
      <c r="AP1125" s="30"/>
      <c r="AQ1125" s="1"/>
      <c r="AR1125" s="1">
        <f t="shared" si="293"/>
        <v>0</v>
      </c>
      <c r="AS1125" s="1"/>
      <c r="AT1125" s="1"/>
      <c r="AU1125" s="2">
        <f t="shared" si="289"/>
        <v>0</v>
      </c>
      <c r="AW1125" s="1"/>
      <c r="AX1125" s="1"/>
      <c r="AY1125" s="1"/>
      <c r="AZ1125" s="2">
        <f t="shared" si="292"/>
        <v>0</v>
      </c>
      <c r="BA1125" s="2">
        <f>SUM(AF1125,AH1125,-AZ1125,-Table110[[#This Row],[Sale Fee]])</f>
        <v>0</v>
      </c>
      <c r="BC1125" s="1"/>
      <c r="BD1125" s="1"/>
      <c r="BE1125" s="1"/>
    </row>
    <row r="1126" spans="1:57" x14ac:dyDescent="0.25">
      <c r="A1126" s="1"/>
      <c r="B1126" s="1"/>
      <c r="E1126" s="4"/>
      <c r="F1126" s="4"/>
      <c r="Q1126" s="1"/>
      <c r="R1126" s="1"/>
      <c r="S1126" s="1"/>
      <c r="U1126" s="1"/>
      <c r="V1126" s="1"/>
      <c r="W1126" s="1"/>
      <c r="X1126" s="1"/>
      <c r="Y1126" s="1"/>
      <c r="Z1126" s="1">
        <f>Table110[[#This Row],[Quantity2]]*Table110[[#This Row],[U Cost]]</f>
        <v>0</v>
      </c>
      <c r="AB1126" s="1"/>
      <c r="AC1126" s="1"/>
      <c r="AD1126" s="1">
        <f t="shared" si="287"/>
        <v>0</v>
      </c>
      <c r="AE1126" s="1"/>
      <c r="AF1126" s="1">
        <f>SUM(Table110[[#This Row],[Total 
Paid]:[Shipping 
Charged]])</f>
        <v>0</v>
      </c>
      <c r="AG1126" s="1"/>
      <c r="AH1126" s="1"/>
      <c r="AI1126" s="1">
        <f t="shared" si="288"/>
        <v>0</v>
      </c>
      <c r="AK1126" s="1"/>
      <c r="AL1126" s="1"/>
      <c r="AM1126" s="1"/>
      <c r="AN1126" s="1"/>
      <c r="AP1126" s="30"/>
      <c r="AQ1126" s="1"/>
      <c r="AR1126" s="1">
        <f t="shared" si="293"/>
        <v>0</v>
      </c>
      <c r="AS1126" s="1"/>
      <c r="AT1126" s="1"/>
      <c r="AU1126" s="2">
        <f t="shared" si="289"/>
        <v>0</v>
      </c>
      <c r="AW1126" s="1"/>
      <c r="AX1126" s="1"/>
      <c r="AY1126" s="1"/>
      <c r="AZ1126" s="2">
        <f t="shared" si="292"/>
        <v>0</v>
      </c>
      <c r="BA1126" s="2">
        <f>SUM(AF1126,AH1126,-AZ1126,-Table110[[#This Row],[Sale Fee]])</f>
        <v>0</v>
      </c>
      <c r="BC1126" s="1"/>
      <c r="BD1126" s="1"/>
      <c r="BE1126" s="1"/>
    </row>
    <row r="1127" spans="1:57" x14ac:dyDescent="0.25">
      <c r="A1127" s="1"/>
      <c r="B1127" s="1"/>
      <c r="E1127" s="4"/>
      <c r="F1127" s="4"/>
      <c r="Q1127" s="1"/>
      <c r="R1127" s="1"/>
      <c r="S1127" s="1"/>
      <c r="U1127" s="1"/>
      <c r="V1127" s="1"/>
      <c r="W1127" s="1"/>
      <c r="X1127" s="1"/>
      <c r="Y1127" s="1"/>
      <c r="Z1127" s="1">
        <f>Table110[[#This Row],[Quantity2]]*Table110[[#This Row],[U Cost]]</f>
        <v>0</v>
      </c>
      <c r="AB1127" s="1"/>
      <c r="AC1127" s="1"/>
      <c r="AD1127" s="1">
        <f t="shared" si="287"/>
        <v>0</v>
      </c>
      <c r="AE1127" s="1"/>
      <c r="AF1127" s="1">
        <f>SUM(Table110[[#This Row],[Total 
Paid]:[Shipping 
Charged]])</f>
        <v>0</v>
      </c>
      <c r="AG1127" s="1"/>
      <c r="AH1127" s="1"/>
      <c r="AI1127" s="1">
        <f t="shared" si="288"/>
        <v>0</v>
      </c>
      <c r="AK1127" s="1"/>
      <c r="AL1127" s="1"/>
      <c r="AM1127" s="1"/>
      <c r="AN1127" s="1"/>
      <c r="AP1127" s="30"/>
      <c r="AQ1127" s="1"/>
      <c r="AR1127" s="1">
        <f t="shared" si="293"/>
        <v>0</v>
      </c>
      <c r="AS1127" s="1"/>
      <c r="AT1127" s="1"/>
      <c r="AU1127" s="2">
        <f t="shared" si="289"/>
        <v>0</v>
      </c>
      <c r="AW1127" s="1"/>
      <c r="AX1127" s="1"/>
      <c r="AY1127" s="1"/>
      <c r="AZ1127" s="2">
        <f t="shared" si="292"/>
        <v>0</v>
      </c>
      <c r="BA1127" s="2">
        <f>SUM(AF1127,AH1127,-AZ1127,-Table110[[#This Row],[Sale Fee]])</f>
        <v>0</v>
      </c>
      <c r="BC1127" s="1"/>
      <c r="BD1127" s="1"/>
      <c r="BE1127" s="1"/>
    </row>
    <row r="1128" spans="1:57" x14ac:dyDescent="0.25">
      <c r="A1128" s="1"/>
      <c r="B1128" s="1"/>
      <c r="E1128" s="4"/>
      <c r="F1128" s="4"/>
      <c r="Q1128" s="1"/>
      <c r="R1128" s="1"/>
      <c r="S1128" s="1"/>
      <c r="U1128" s="1"/>
      <c r="V1128" s="1"/>
      <c r="W1128" s="1"/>
      <c r="X1128" s="1"/>
      <c r="Y1128" s="1"/>
      <c r="Z1128" s="1">
        <f>Table110[[#This Row],[Quantity2]]*Table110[[#This Row],[U Cost]]</f>
        <v>0</v>
      </c>
      <c r="AB1128" s="1"/>
      <c r="AC1128" s="1"/>
      <c r="AD1128" s="1">
        <f t="shared" si="287"/>
        <v>0</v>
      </c>
      <c r="AE1128" s="1"/>
      <c r="AF1128" s="1">
        <f>SUM(Table110[[#This Row],[Total 
Paid]:[Shipping 
Charged]])</f>
        <v>0</v>
      </c>
      <c r="AG1128" s="1"/>
      <c r="AH1128" s="1"/>
      <c r="AI1128" s="1">
        <f t="shared" si="288"/>
        <v>0</v>
      </c>
      <c r="AK1128" s="1"/>
      <c r="AL1128" s="1"/>
      <c r="AM1128" s="1"/>
      <c r="AN1128" s="1"/>
      <c r="AP1128" s="30"/>
      <c r="AQ1128" s="1"/>
      <c r="AR1128" s="1">
        <f t="shared" si="293"/>
        <v>0</v>
      </c>
      <c r="AS1128" s="1"/>
      <c r="AT1128" s="1"/>
      <c r="AU1128" s="2">
        <f t="shared" si="289"/>
        <v>0</v>
      </c>
      <c r="AW1128" s="1"/>
      <c r="AX1128" s="1"/>
      <c r="AY1128" s="1"/>
      <c r="AZ1128" s="2">
        <f t="shared" si="292"/>
        <v>0</v>
      </c>
      <c r="BA1128" s="2">
        <f>SUM(AF1128,AH1128,-AZ1128,-Table110[[#This Row],[Sale Fee]])</f>
        <v>0</v>
      </c>
      <c r="BC1128" s="1"/>
      <c r="BD1128" s="1"/>
      <c r="BE1128" s="1"/>
    </row>
    <row r="1129" spans="1:57" x14ac:dyDescent="0.25">
      <c r="A1129" s="1"/>
      <c r="B1129" s="1"/>
      <c r="E1129" s="4"/>
      <c r="F1129" s="4"/>
      <c r="Q1129" s="1"/>
      <c r="R1129" s="1"/>
      <c r="S1129" s="1"/>
      <c r="U1129" s="1"/>
      <c r="V1129" s="1"/>
      <c r="W1129" s="1"/>
      <c r="X1129" s="1"/>
      <c r="Y1129" s="1"/>
      <c r="Z1129" s="1">
        <f>Table110[[#This Row],[Quantity2]]*Table110[[#This Row],[U Cost]]</f>
        <v>0</v>
      </c>
      <c r="AB1129" s="1"/>
      <c r="AC1129" s="1"/>
      <c r="AD1129" s="1">
        <f t="shared" si="287"/>
        <v>0</v>
      </c>
      <c r="AE1129" s="1"/>
      <c r="AF1129" s="1">
        <f>SUM(Table110[[#This Row],[Total 
Paid]:[Shipping 
Charged]])</f>
        <v>0</v>
      </c>
      <c r="AG1129" s="1"/>
      <c r="AH1129" s="1"/>
      <c r="AI1129" s="1">
        <f t="shared" si="288"/>
        <v>0</v>
      </c>
      <c r="AK1129" s="1"/>
      <c r="AL1129" s="1"/>
      <c r="AM1129" s="1"/>
      <c r="AN1129" s="1"/>
      <c r="AP1129" s="30"/>
      <c r="AQ1129" s="1"/>
      <c r="AR1129" s="1">
        <f t="shared" si="293"/>
        <v>0</v>
      </c>
      <c r="AS1129" s="1"/>
      <c r="AT1129" s="1"/>
      <c r="AU1129" s="2">
        <f t="shared" si="289"/>
        <v>0</v>
      </c>
      <c r="AW1129" s="1"/>
      <c r="AX1129" s="1"/>
      <c r="AY1129" s="1"/>
      <c r="AZ1129" s="2">
        <f t="shared" si="292"/>
        <v>0</v>
      </c>
      <c r="BA1129" s="2">
        <f>SUM(AF1129,AH1129,-AZ1129,-Table110[[#This Row],[Sale Fee]])</f>
        <v>0</v>
      </c>
      <c r="BC1129" s="1"/>
      <c r="BD1129" s="1"/>
      <c r="BE1129" s="1"/>
    </row>
    <row r="1130" spans="1:57" x14ac:dyDescent="0.25">
      <c r="A1130" s="1"/>
      <c r="B1130" s="1"/>
      <c r="E1130" s="4"/>
      <c r="F1130" s="4"/>
      <c r="Q1130" s="1"/>
      <c r="R1130" s="1"/>
      <c r="S1130" s="1"/>
      <c r="U1130" s="1"/>
      <c r="V1130" s="1"/>
      <c r="W1130" s="1"/>
      <c r="X1130" s="1"/>
      <c r="Y1130" s="1"/>
      <c r="Z1130" s="1">
        <f>Table110[[#This Row],[Quantity2]]*Table110[[#This Row],[U Cost]]</f>
        <v>0</v>
      </c>
      <c r="AB1130" s="1"/>
      <c r="AC1130" s="1"/>
      <c r="AD1130" s="1">
        <f t="shared" si="287"/>
        <v>0</v>
      </c>
      <c r="AE1130" s="1"/>
      <c r="AF1130" s="1">
        <f>SUM(Table110[[#This Row],[Total 
Paid]:[Shipping 
Charged]])</f>
        <v>0</v>
      </c>
      <c r="AG1130" s="1"/>
      <c r="AH1130" s="1"/>
      <c r="AI1130" s="1">
        <f t="shared" si="288"/>
        <v>0</v>
      </c>
      <c r="AK1130" s="1"/>
      <c r="AL1130" s="1"/>
      <c r="AM1130" s="1"/>
      <c r="AN1130" s="1"/>
      <c r="AP1130" s="30"/>
      <c r="AQ1130" s="1"/>
      <c r="AR1130" s="1">
        <f t="shared" si="293"/>
        <v>0</v>
      </c>
      <c r="AS1130" s="1"/>
      <c r="AT1130" s="1"/>
      <c r="AU1130" s="2">
        <f t="shared" si="289"/>
        <v>0</v>
      </c>
      <c r="AW1130" s="1"/>
      <c r="AX1130" s="1"/>
      <c r="AY1130" s="1"/>
      <c r="AZ1130" s="2">
        <f t="shared" si="292"/>
        <v>0</v>
      </c>
      <c r="BA1130" s="2">
        <f>SUM(AF1130,AH1130,-AZ1130,-Table110[[#This Row],[Sale Fee]])</f>
        <v>0</v>
      </c>
      <c r="BC1130" s="1"/>
      <c r="BD1130" s="1"/>
      <c r="BE1130" s="1"/>
    </row>
    <row r="1131" spans="1:57" x14ac:dyDescent="0.25">
      <c r="A1131" s="1"/>
      <c r="B1131" s="1"/>
      <c r="E1131" s="4"/>
      <c r="F1131" s="4"/>
      <c r="Q1131" s="1"/>
      <c r="R1131" s="1"/>
      <c r="S1131" s="1"/>
      <c r="U1131" s="1"/>
      <c r="V1131" s="1"/>
      <c r="W1131" s="1"/>
      <c r="X1131" s="1"/>
      <c r="Y1131" s="1"/>
      <c r="Z1131" s="1">
        <f>Table110[[#This Row],[Quantity2]]*Table110[[#This Row],[U Cost]]</f>
        <v>0</v>
      </c>
      <c r="AB1131" s="1"/>
      <c r="AC1131" s="1"/>
      <c r="AD1131" s="1">
        <f t="shared" si="287"/>
        <v>0</v>
      </c>
      <c r="AE1131" s="1"/>
      <c r="AF1131" s="1">
        <f>SUM(Table110[[#This Row],[Total 
Paid]:[Shipping 
Charged]])</f>
        <v>0</v>
      </c>
      <c r="AG1131" s="1"/>
      <c r="AH1131" s="1"/>
      <c r="AI1131" s="1">
        <f t="shared" si="288"/>
        <v>0</v>
      </c>
      <c r="AK1131" s="1"/>
      <c r="AL1131" s="1"/>
      <c r="AM1131" s="1"/>
      <c r="AN1131" s="1"/>
      <c r="AP1131" s="30"/>
      <c r="AQ1131" s="1"/>
      <c r="AR1131" s="1">
        <f t="shared" si="293"/>
        <v>0</v>
      </c>
      <c r="AS1131" s="1"/>
      <c r="AT1131" s="1"/>
      <c r="AU1131" s="2">
        <f t="shared" si="289"/>
        <v>0</v>
      </c>
      <c r="AW1131" s="1"/>
      <c r="AX1131" s="1"/>
      <c r="AY1131" s="1"/>
      <c r="AZ1131" s="2">
        <f t="shared" si="292"/>
        <v>0</v>
      </c>
      <c r="BA1131" s="2">
        <f>SUM(AF1131,AH1131,-AZ1131,-Table110[[#This Row],[Sale Fee]])</f>
        <v>0</v>
      </c>
      <c r="BC1131" s="1"/>
      <c r="BD1131" s="1"/>
      <c r="BE1131" s="1"/>
    </row>
    <row r="1132" spans="1:57" x14ac:dyDescent="0.25">
      <c r="A1132" s="1"/>
      <c r="B1132" s="1"/>
      <c r="E1132" s="52"/>
      <c r="F1132" s="52"/>
      <c r="O1132" s="1"/>
      <c r="Q1132" s="1"/>
      <c r="R1132" s="1"/>
      <c r="S1132" s="1"/>
      <c r="U1132" s="1"/>
      <c r="V1132" s="1"/>
      <c r="W1132" s="1"/>
      <c r="X1132" s="1"/>
      <c r="Y1132" s="1"/>
      <c r="Z1132" s="1">
        <f>Table110[[#This Row],[Quantity2]]*Table110[[#This Row],[U Cost]]</f>
        <v>0</v>
      </c>
      <c r="AB1132" s="1"/>
      <c r="AC1132" s="1"/>
      <c r="AD1132" s="1">
        <f t="shared" si="287"/>
        <v>0</v>
      </c>
      <c r="AE1132" s="1"/>
      <c r="AF1132" s="1">
        <f>SUM(Table110[[#This Row],[Total 
Paid]:[Shipping 
Charged]])</f>
        <v>0</v>
      </c>
      <c r="AG1132" s="1"/>
      <c r="AH1132" s="1"/>
      <c r="AI1132" s="1">
        <f t="shared" si="288"/>
        <v>0</v>
      </c>
      <c r="AK1132" s="1"/>
      <c r="AL1132" s="1"/>
      <c r="AM1132" s="1"/>
      <c r="AN1132" s="1"/>
      <c r="AP1132" s="30"/>
      <c r="AQ1132" s="1"/>
      <c r="AR1132" s="1">
        <f t="shared" si="293"/>
        <v>0</v>
      </c>
      <c r="AS1132" s="1"/>
      <c r="AT1132" s="1"/>
      <c r="AU1132" s="2">
        <f t="shared" si="289"/>
        <v>0</v>
      </c>
      <c r="AW1132" s="1"/>
      <c r="AX1132" s="1"/>
      <c r="AY1132" s="1"/>
      <c r="AZ1132" s="2">
        <f t="shared" si="292"/>
        <v>0</v>
      </c>
      <c r="BA1132" s="2">
        <f>SUM(AF1132,AH1132,-AZ1132,-Table110[[#This Row],[Sale Fee]])</f>
        <v>0</v>
      </c>
      <c r="BC1132" s="1"/>
      <c r="BD1132" s="1"/>
      <c r="BE1132" s="1"/>
    </row>
    <row r="1133" spans="1:57" x14ac:dyDescent="0.25">
      <c r="A1133" s="1"/>
      <c r="B1133" s="1"/>
      <c r="E1133" s="4"/>
      <c r="F1133" s="4"/>
      <c r="O1133" s="49"/>
      <c r="Q1133" s="1"/>
      <c r="R1133" s="1"/>
      <c r="S1133" s="1"/>
      <c r="U1133" s="1"/>
      <c r="V1133" s="1"/>
      <c r="W1133" s="1"/>
      <c r="X1133" s="1"/>
      <c r="Y1133" s="1"/>
      <c r="Z1133" s="1">
        <f>Table110[[#This Row],[Quantity2]]*Table110[[#This Row],[U Cost]]</f>
        <v>0</v>
      </c>
      <c r="AB1133" s="1"/>
      <c r="AC1133" s="1"/>
      <c r="AD1133" s="1">
        <f t="shared" si="287"/>
        <v>0</v>
      </c>
      <c r="AE1133" s="1"/>
      <c r="AF1133" s="1">
        <f>SUM(Table110[[#This Row],[Total 
Paid]:[Shipping 
Charged]])</f>
        <v>0</v>
      </c>
      <c r="AG1133" s="1"/>
      <c r="AH1133" s="1"/>
      <c r="AI1133" s="1">
        <f t="shared" si="288"/>
        <v>0</v>
      </c>
      <c r="AK1133" s="1"/>
      <c r="AL1133" s="1"/>
      <c r="AM1133" s="1"/>
      <c r="AN1133" s="1"/>
      <c r="AP1133" s="30"/>
      <c r="AQ1133" s="1"/>
      <c r="AR1133" s="1">
        <f t="shared" si="293"/>
        <v>0</v>
      </c>
      <c r="AS1133" s="1"/>
      <c r="AT1133" s="1"/>
      <c r="AU1133" s="2">
        <f t="shared" si="289"/>
        <v>0</v>
      </c>
      <c r="AW1133" s="1"/>
      <c r="AX1133" s="1"/>
      <c r="AY1133" s="1"/>
      <c r="AZ1133" s="2">
        <f t="shared" si="292"/>
        <v>0</v>
      </c>
      <c r="BA1133" s="2">
        <f>SUM(AF1133,AH1133,-AZ1133,-Table110[[#This Row],[Sale Fee]])</f>
        <v>0</v>
      </c>
      <c r="BC1133" s="1"/>
      <c r="BD1133" s="1"/>
      <c r="BE1133" s="1"/>
    </row>
    <row r="1134" spans="1:57" x14ac:dyDescent="0.25">
      <c r="A1134" s="1"/>
      <c r="B1134" s="1"/>
      <c r="E1134" s="4"/>
      <c r="F1134" s="4"/>
      <c r="Q1134" s="1"/>
      <c r="R1134" s="1"/>
      <c r="S1134" s="1"/>
      <c r="U1134" s="1"/>
      <c r="V1134" s="1"/>
      <c r="W1134" s="1"/>
      <c r="X1134" s="1"/>
      <c r="Y1134" s="1"/>
      <c r="Z1134" s="1">
        <f>Table110[[#This Row],[Quantity2]]*Table110[[#This Row],[U Cost]]</f>
        <v>0</v>
      </c>
      <c r="AB1134" s="1"/>
      <c r="AC1134" s="1"/>
      <c r="AD1134" s="1">
        <f t="shared" si="287"/>
        <v>0</v>
      </c>
      <c r="AE1134" s="1"/>
      <c r="AF1134" s="1">
        <f>SUM(Table110[[#This Row],[Total 
Paid]:[Shipping 
Charged]])</f>
        <v>0</v>
      </c>
      <c r="AG1134" s="1"/>
      <c r="AH1134" s="1"/>
      <c r="AI1134" s="1">
        <f t="shared" si="288"/>
        <v>0</v>
      </c>
      <c r="AK1134" s="1"/>
      <c r="AL1134" s="1"/>
      <c r="AM1134" s="1"/>
      <c r="AN1134" s="1"/>
      <c r="AP1134" s="30"/>
      <c r="AQ1134" s="1"/>
      <c r="AR1134" s="1">
        <f t="shared" si="293"/>
        <v>0</v>
      </c>
      <c r="AS1134" s="1"/>
      <c r="AT1134" s="1"/>
      <c r="AU1134" s="2">
        <f t="shared" si="289"/>
        <v>0</v>
      </c>
      <c r="AW1134" s="1"/>
      <c r="AX1134" s="1"/>
      <c r="AY1134" s="1"/>
      <c r="AZ1134" s="2">
        <f t="shared" si="292"/>
        <v>0</v>
      </c>
      <c r="BA1134" s="2">
        <f>SUM(AF1134,AH1134,-AZ1134,-Table110[[#This Row],[Sale Fee]])</f>
        <v>0</v>
      </c>
      <c r="BC1134" s="1"/>
      <c r="BD1134" s="1"/>
      <c r="BE1134" s="1"/>
    </row>
    <row r="1135" spans="1:57" x14ac:dyDescent="0.25">
      <c r="A1135" s="1"/>
      <c r="B1135" s="1"/>
      <c r="E1135" s="4"/>
      <c r="F1135" s="4"/>
      <c r="Q1135" s="1"/>
      <c r="R1135" s="1"/>
      <c r="S1135" s="1"/>
      <c r="U1135" s="1"/>
      <c r="V1135" s="1"/>
      <c r="W1135" s="1"/>
      <c r="X1135" s="1"/>
      <c r="Y1135" s="1"/>
      <c r="Z1135" s="1">
        <f>Table110[[#This Row],[Quantity2]]*Table110[[#This Row],[U Cost]]</f>
        <v>0</v>
      </c>
      <c r="AB1135" s="1"/>
      <c r="AC1135" s="1"/>
      <c r="AD1135" s="1">
        <f t="shared" si="287"/>
        <v>0</v>
      </c>
      <c r="AE1135" s="1"/>
      <c r="AF1135" s="1">
        <f>SUM(Table110[[#This Row],[Total 
Paid]:[Shipping 
Charged]])</f>
        <v>0</v>
      </c>
      <c r="AG1135" s="1"/>
      <c r="AH1135" s="1"/>
      <c r="AI1135" s="1">
        <f t="shared" si="288"/>
        <v>0</v>
      </c>
      <c r="AK1135" s="1"/>
      <c r="AL1135" s="1"/>
      <c r="AM1135" s="1"/>
      <c r="AN1135" s="1"/>
      <c r="AP1135" s="30"/>
      <c r="AQ1135" s="1"/>
      <c r="AR1135" s="1">
        <f t="shared" si="293"/>
        <v>0</v>
      </c>
      <c r="AS1135" s="1"/>
      <c r="AT1135" s="1"/>
      <c r="AU1135" s="2">
        <f t="shared" si="289"/>
        <v>0</v>
      </c>
      <c r="AW1135" s="1"/>
      <c r="AX1135" s="1"/>
      <c r="AY1135" s="1"/>
      <c r="AZ1135" s="2">
        <f t="shared" si="292"/>
        <v>0</v>
      </c>
      <c r="BA1135" s="2">
        <f>SUM(AF1135,AH1135,-AZ1135,-Table110[[#This Row],[Sale Fee]])</f>
        <v>0</v>
      </c>
      <c r="BC1135" s="1"/>
      <c r="BD1135" s="1"/>
      <c r="BE1135" s="1"/>
    </row>
    <row r="1136" spans="1:57" x14ac:dyDescent="0.25">
      <c r="A1136" s="1"/>
      <c r="B1136" s="1"/>
      <c r="E1136" s="4"/>
      <c r="F1136" s="4"/>
      <c r="Q1136" s="1"/>
      <c r="R1136" s="1"/>
      <c r="S1136" s="1"/>
      <c r="U1136" s="1"/>
      <c r="V1136" s="1"/>
      <c r="W1136" s="1"/>
      <c r="X1136" s="1"/>
      <c r="Y1136" s="1"/>
      <c r="Z1136" s="1">
        <f>Table110[[#This Row],[Quantity2]]*Table110[[#This Row],[U Cost]]</f>
        <v>0</v>
      </c>
      <c r="AB1136" s="1"/>
      <c r="AC1136" s="1"/>
      <c r="AD1136" s="1">
        <f t="shared" si="287"/>
        <v>0</v>
      </c>
      <c r="AE1136" s="1"/>
      <c r="AF1136" s="1">
        <f>SUM(Table110[[#This Row],[Total 
Paid]:[Shipping 
Charged]])</f>
        <v>0</v>
      </c>
      <c r="AG1136" s="1"/>
      <c r="AH1136" s="1"/>
      <c r="AI1136" s="1">
        <f t="shared" si="288"/>
        <v>0</v>
      </c>
      <c r="AK1136" s="1"/>
      <c r="AL1136" s="1"/>
      <c r="AM1136" s="1"/>
      <c r="AN1136" s="1"/>
      <c r="AP1136" s="30"/>
      <c r="AQ1136" s="1"/>
      <c r="AR1136" s="1">
        <f t="shared" si="293"/>
        <v>0</v>
      </c>
      <c r="AS1136" s="1"/>
      <c r="AT1136" s="1"/>
      <c r="AU1136" s="2">
        <f t="shared" si="289"/>
        <v>0</v>
      </c>
      <c r="AW1136" s="1"/>
      <c r="AX1136" s="1"/>
      <c r="AY1136" s="1"/>
      <c r="AZ1136" s="2">
        <f t="shared" si="292"/>
        <v>0</v>
      </c>
      <c r="BA1136" s="2">
        <f>SUM(AF1136,AH1136,-AZ1136,-Table110[[#This Row],[Sale Fee]])</f>
        <v>0</v>
      </c>
      <c r="BC1136" s="1"/>
      <c r="BD1136" s="1"/>
      <c r="BE1136" s="1"/>
    </row>
    <row r="1137" spans="1:57" x14ac:dyDescent="0.25">
      <c r="A1137" s="1"/>
      <c r="B1137" s="1"/>
      <c r="E1137" s="4"/>
      <c r="F1137" s="4"/>
      <c r="Q1137" s="1"/>
      <c r="R1137" s="1"/>
      <c r="S1137" s="1"/>
      <c r="U1137" s="1"/>
      <c r="V1137" s="1"/>
      <c r="W1137" s="1"/>
      <c r="X1137" s="1"/>
      <c r="Y1137" s="1"/>
      <c r="Z1137" s="1">
        <f>Table110[[#This Row],[Quantity2]]*Table110[[#This Row],[U Cost]]</f>
        <v>0</v>
      </c>
      <c r="AB1137" s="1"/>
      <c r="AC1137" s="1"/>
      <c r="AD1137" s="1">
        <f t="shared" si="287"/>
        <v>0</v>
      </c>
      <c r="AE1137" s="1"/>
      <c r="AF1137" s="1">
        <f>SUM(Table110[[#This Row],[Total 
Paid]:[Shipping 
Charged]])</f>
        <v>0</v>
      </c>
      <c r="AG1137" s="1"/>
      <c r="AH1137" s="1"/>
      <c r="AI1137" s="1">
        <f t="shared" si="288"/>
        <v>0</v>
      </c>
      <c r="AK1137" s="1"/>
      <c r="AL1137" s="1"/>
      <c r="AM1137" s="1"/>
      <c r="AN1137" s="1"/>
      <c r="AP1137" s="30"/>
      <c r="AQ1137" s="1"/>
      <c r="AR1137" s="1">
        <f t="shared" si="293"/>
        <v>0</v>
      </c>
      <c r="AS1137" s="1"/>
      <c r="AT1137" s="1"/>
      <c r="AU1137" s="2">
        <f t="shared" si="289"/>
        <v>0</v>
      </c>
      <c r="AW1137" s="1"/>
      <c r="AX1137" s="1"/>
      <c r="AY1137" s="1"/>
      <c r="AZ1137" s="2">
        <f t="shared" si="292"/>
        <v>0</v>
      </c>
      <c r="BA1137" s="2">
        <f>SUM(AF1137,AH1137,-AZ1137,-Table110[[#This Row],[Sale Fee]])</f>
        <v>0</v>
      </c>
      <c r="BC1137" s="1"/>
      <c r="BD1137" s="1"/>
      <c r="BE1137" s="1"/>
    </row>
    <row r="1138" spans="1:57" x14ac:dyDescent="0.25">
      <c r="A1138" s="1"/>
      <c r="B1138" s="1"/>
      <c r="E1138" s="4"/>
      <c r="F1138" s="4"/>
      <c r="Q1138" s="1"/>
      <c r="R1138" s="1"/>
      <c r="S1138" s="1"/>
      <c r="U1138" s="1"/>
      <c r="V1138" s="1"/>
      <c r="W1138" s="1"/>
      <c r="X1138" s="1"/>
      <c r="Y1138" s="1"/>
      <c r="Z1138" s="1">
        <f>Table110[[#This Row],[Quantity2]]*Table110[[#This Row],[U Cost]]</f>
        <v>0</v>
      </c>
      <c r="AB1138" s="1"/>
      <c r="AC1138" s="1"/>
      <c r="AD1138" s="1">
        <f t="shared" si="287"/>
        <v>0</v>
      </c>
      <c r="AE1138" s="1"/>
      <c r="AF1138" s="1">
        <f>SUM(Table110[[#This Row],[Total 
Paid]:[Shipping 
Charged]])</f>
        <v>0</v>
      </c>
      <c r="AG1138" s="1"/>
      <c r="AH1138" s="1"/>
      <c r="AI1138" s="1">
        <f t="shared" si="288"/>
        <v>0</v>
      </c>
      <c r="AK1138" s="1"/>
      <c r="AL1138" s="1"/>
      <c r="AM1138" s="1"/>
      <c r="AN1138" s="1"/>
      <c r="AP1138" s="30"/>
      <c r="AQ1138" s="1"/>
      <c r="AR1138" s="1">
        <f t="shared" si="293"/>
        <v>0</v>
      </c>
      <c r="AS1138" s="1"/>
      <c r="AT1138" s="1"/>
      <c r="AU1138" s="2">
        <f t="shared" si="289"/>
        <v>0</v>
      </c>
      <c r="AW1138" s="1"/>
      <c r="AX1138" s="1"/>
      <c r="AY1138" s="1"/>
      <c r="AZ1138" s="2">
        <f t="shared" si="292"/>
        <v>0</v>
      </c>
      <c r="BA1138" s="2">
        <f>SUM(AF1138,AH1138,-AZ1138,-Table110[[#This Row],[Sale Fee]])</f>
        <v>0</v>
      </c>
      <c r="BC1138" s="1"/>
      <c r="BD1138" s="1"/>
      <c r="BE1138" s="1"/>
    </row>
    <row r="1139" spans="1:57" x14ac:dyDescent="0.25">
      <c r="A1139" s="1"/>
      <c r="B1139" s="1"/>
      <c r="E1139" s="4"/>
      <c r="F1139" s="4"/>
      <c r="Q1139" s="1"/>
      <c r="R1139" s="1"/>
      <c r="S1139" s="1"/>
      <c r="U1139" s="1"/>
      <c r="V1139" s="1"/>
      <c r="W1139" s="1"/>
      <c r="X1139" s="1"/>
      <c r="Y1139" s="1"/>
      <c r="Z1139" s="1">
        <f>Table110[[#This Row],[Quantity2]]*Table110[[#This Row],[U Cost]]</f>
        <v>0</v>
      </c>
      <c r="AB1139" s="1"/>
      <c r="AC1139" s="1"/>
      <c r="AD1139" s="1">
        <f t="shared" si="287"/>
        <v>0</v>
      </c>
      <c r="AE1139" s="1"/>
      <c r="AF1139" s="1">
        <f>SUM(Table110[[#This Row],[Total 
Paid]:[Shipping 
Charged]])</f>
        <v>0</v>
      </c>
      <c r="AG1139" s="1"/>
      <c r="AH1139" s="1"/>
      <c r="AI1139" s="1">
        <f t="shared" si="288"/>
        <v>0</v>
      </c>
      <c r="AK1139" s="1"/>
      <c r="AL1139" s="1"/>
      <c r="AM1139" s="1"/>
      <c r="AN1139" s="1"/>
      <c r="AP1139" s="30"/>
      <c r="AQ1139" s="1"/>
      <c r="AR1139" s="1">
        <f t="shared" si="293"/>
        <v>0</v>
      </c>
      <c r="AS1139" s="1"/>
      <c r="AT1139" s="1"/>
      <c r="AU1139" s="2">
        <f t="shared" si="289"/>
        <v>0</v>
      </c>
      <c r="AW1139" s="1"/>
      <c r="AX1139" s="1"/>
      <c r="AY1139" s="1"/>
      <c r="AZ1139" s="2">
        <f t="shared" si="292"/>
        <v>0</v>
      </c>
      <c r="BA1139" s="2">
        <f>SUM(AF1139,AH1139,-AZ1139,-Table110[[#This Row],[Sale Fee]])</f>
        <v>0</v>
      </c>
      <c r="BC1139" s="1"/>
      <c r="BD1139" s="1"/>
      <c r="BE1139" s="1"/>
    </row>
    <row r="1140" spans="1:57" x14ac:dyDescent="0.25">
      <c r="A1140" s="1"/>
      <c r="B1140" s="1"/>
      <c r="E1140" s="4"/>
      <c r="F1140" s="4"/>
      <c r="Q1140" s="1"/>
      <c r="R1140" s="1"/>
      <c r="S1140" s="1"/>
      <c r="U1140" s="1"/>
      <c r="V1140" s="1"/>
      <c r="W1140" s="1"/>
      <c r="X1140" s="1"/>
      <c r="Y1140" s="1"/>
      <c r="Z1140" s="1">
        <f>Table110[[#This Row],[Quantity2]]*Table110[[#This Row],[U Cost]]</f>
        <v>0</v>
      </c>
      <c r="AB1140" s="1"/>
      <c r="AC1140" s="1"/>
      <c r="AD1140" s="1">
        <f t="shared" si="287"/>
        <v>0</v>
      </c>
      <c r="AE1140" s="1"/>
      <c r="AF1140" s="1">
        <f>SUM(Table110[[#This Row],[Total 
Paid]:[Shipping 
Charged]])</f>
        <v>0</v>
      </c>
      <c r="AG1140" s="1"/>
      <c r="AH1140" s="1"/>
      <c r="AI1140" s="1">
        <f t="shared" si="288"/>
        <v>0</v>
      </c>
      <c r="AK1140" s="1"/>
      <c r="AL1140" s="1"/>
      <c r="AM1140" s="1"/>
      <c r="AN1140" s="1"/>
      <c r="AP1140" s="30"/>
      <c r="AQ1140" s="1"/>
      <c r="AR1140" s="1">
        <f t="shared" si="293"/>
        <v>0</v>
      </c>
      <c r="AS1140" s="1"/>
      <c r="AT1140" s="1"/>
      <c r="AU1140" s="2">
        <f t="shared" si="289"/>
        <v>0</v>
      </c>
      <c r="AW1140" s="1"/>
      <c r="AX1140" s="1"/>
      <c r="AY1140" s="1"/>
      <c r="AZ1140" s="2">
        <f t="shared" si="292"/>
        <v>0</v>
      </c>
      <c r="BA1140" s="2">
        <f>SUM(AF1140,AH1140,-AZ1140,-Table110[[#This Row],[Sale Fee]])</f>
        <v>0</v>
      </c>
      <c r="BC1140" s="1"/>
      <c r="BD1140" s="1"/>
      <c r="BE1140" s="1"/>
    </row>
    <row r="1141" spans="1:57" x14ac:dyDescent="0.25">
      <c r="A1141" s="1"/>
      <c r="B1141" s="1"/>
      <c r="E1141" s="4"/>
      <c r="F1141" s="4"/>
      <c r="O1141" s="53"/>
      <c r="Q1141" s="1"/>
      <c r="R1141" s="1"/>
      <c r="S1141" s="1"/>
      <c r="U1141" s="1"/>
      <c r="V1141" s="1"/>
      <c r="W1141" s="1"/>
      <c r="X1141" s="1"/>
      <c r="Y1141" s="1"/>
      <c r="Z1141" s="1">
        <f>Table110[[#This Row],[Quantity2]]*Table110[[#This Row],[U Cost]]</f>
        <v>0</v>
      </c>
      <c r="AB1141" s="1"/>
      <c r="AC1141" s="1"/>
      <c r="AD1141" s="1">
        <f t="shared" si="287"/>
        <v>0</v>
      </c>
      <c r="AE1141" s="1"/>
      <c r="AF1141" s="1">
        <f>SUM(Table110[[#This Row],[Total 
Paid]:[Shipping 
Charged]])</f>
        <v>0</v>
      </c>
      <c r="AG1141" s="1"/>
      <c r="AH1141" s="1"/>
      <c r="AI1141" s="1">
        <f t="shared" si="288"/>
        <v>0</v>
      </c>
      <c r="AK1141" s="1"/>
      <c r="AL1141" s="1"/>
      <c r="AM1141" s="1"/>
      <c r="AN1141" s="1"/>
      <c r="AP1141" s="30"/>
      <c r="AQ1141" s="1"/>
      <c r="AR1141" s="1">
        <f t="shared" si="293"/>
        <v>0</v>
      </c>
      <c r="AS1141" s="1"/>
      <c r="AT1141" s="1"/>
      <c r="AU1141" s="2">
        <f t="shared" si="289"/>
        <v>0</v>
      </c>
      <c r="AW1141" s="1"/>
      <c r="AX1141" s="1"/>
      <c r="AY1141" s="1"/>
      <c r="AZ1141" s="2">
        <f t="shared" si="292"/>
        <v>0</v>
      </c>
      <c r="BA1141" s="2">
        <f>SUM(AF1141,AH1141,-AZ1141,-Table110[[#This Row],[Sale Fee]])</f>
        <v>0</v>
      </c>
      <c r="BC1141" s="1"/>
      <c r="BD1141" s="1"/>
      <c r="BE1141" s="1"/>
    </row>
    <row r="1142" spans="1:57" x14ac:dyDescent="0.25">
      <c r="A1142" s="1"/>
      <c r="B1142" s="1"/>
      <c r="E1142" s="4"/>
      <c r="F1142" s="4"/>
      <c r="Q1142" s="1"/>
      <c r="R1142" s="1"/>
      <c r="S1142" s="1"/>
      <c r="U1142" s="1"/>
      <c r="V1142" s="1"/>
      <c r="W1142" s="1"/>
      <c r="X1142" s="1"/>
      <c r="Y1142" s="1"/>
      <c r="Z1142" s="1">
        <f>Table110[[#This Row],[Quantity2]]*Table110[[#This Row],[U Cost]]</f>
        <v>0</v>
      </c>
      <c r="AB1142" s="1"/>
      <c r="AC1142" s="1"/>
      <c r="AD1142" s="1">
        <f t="shared" si="287"/>
        <v>0</v>
      </c>
      <c r="AE1142" s="1"/>
      <c r="AF1142" s="1">
        <f>SUM(Table110[[#This Row],[Total 
Paid]:[Shipping 
Charged]])</f>
        <v>0</v>
      </c>
      <c r="AG1142" s="1"/>
      <c r="AH1142" s="1"/>
      <c r="AI1142" s="1">
        <f t="shared" si="288"/>
        <v>0</v>
      </c>
      <c r="AK1142" s="1"/>
      <c r="AL1142" s="1"/>
      <c r="AM1142" s="1"/>
      <c r="AN1142" s="1"/>
      <c r="AP1142" s="30"/>
      <c r="AQ1142" s="1"/>
      <c r="AR1142" s="1">
        <f t="shared" si="293"/>
        <v>0</v>
      </c>
      <c r="AS1142" s="1"/>
      <c r="AT1142" s="1"/>
      <c r="AU1142" s="2">
        <f t="shared" si="289"/>
        <v>0</v>
      </c>
      <c r="AW1142" s="1"/>
      <c r="AX1142" s="1"/>
      <c r="AY1142" s="1"/>
      <c r="AZ1142" s="2">
        <f t="shared" si="292"/>
        <v>0</v>
      </c>
      <c r="BA1142" s="2">
        <f>SUM(AF1142,AH1142,-AZ1142,-Table110[[#This Row],[Sale Fee]])</f>
        <v>0</v>
      </c>
      <c r="BC1142" s="1"/>
      <c r="BD1142" s="1"/>
      <c r="BE1142" s="1"/>
    </row>
    <row r="1143" spans="1:57" x14ac:dyDescent="0.25">
      <c r="A1143" s="1"/>
      <c r="B1143" s="1"/>
      <c r="E1143" s="4"/>
      <c r="F1143" s="4"/>
      <c r="Q1143" s="1"/>
      <c r="R1143" s="1"/>
      <c r="S1143" s="1"/>
      <c r="U1143" s="1"/>
      <c r="V1143" s="1"/>
      <c r="W1143" s="1"/>
      <c r="X1143" s="1"/>
      <c r="Y1143" s="1"/>
      <c r="Z1143" s="1">
        <f>Table110[[#This Row],[Quantity2]]*Table110[[#This Row],[U Cost]]</f>
        <v>0</v>
      </c>
      <c r="AB1143" s="1"/>
      <c r="AC1143" s="1"/>
      <c r="AD1143" s="1">
        <f t="shared" si="287"/>
        <v>0</v>
      </c>
      <c r="AE1143" s="1"/>
      <c r="AF1143" s="1">
        <f>SUM(Table110[[#This Row],[Total 
Paid]:[Shipping 
Charged]])</f>
        <v>0</v>
      </c>
      <c r="AG1143" s="1"/>
      <c r="AH1143" s="1"/>
      <c r="AI1143" s="1">
        <f t="shared" si="288"/>
        <v>0</v>
      </c>
      <c r="AK1143" s="1"/>
      <c r="AL1143" s="1"/>
      <c r="AM1143" s="1"/>
      <c r="AN1143" s="1"/>
      <c r="AP1143" s="30"/>
      <c r="AQ1143" s="1"/>
      <c r="AR1143" s="1">
        <f t="shared" si="293"/>
        <v>0</v>
      </c>
      <c r="AS1143" s="1"/>
      <c r="AT1143" s="1"/>
      <c r="AU1143" s="2">
        <f t="shared" si="289"/>
        <v>0</v>
      </c>
      <c r="AW1143" s="1"/>
      <c r="AX1143" s="1"/>
      <c r="AY1143" s="1"/>
      <c r="AZ1143" s="2">
        <f t="shared" si="292"/>
        <v>0</v>
      </c>
      <c r="BA1143" s="2">
        <f>SUM(AF1143,AH1143,-AZ1143,-Table110[[#This Row],[Sale Fee]])</f>
        <v>0</v>
      </c>
      <c r="BC1143" s="1"/>
      <c r="BD1143" s="1"/>
      <c r="BE1143" s="1"/>
    </row>
    <row r="1144" spans="1:57" x14ac:dyDescent="0.25">
      <c r="A1144" s="1"/>
      <c r="B1144" s="1"/>
      <c r="E1144" s="4"/>
      <c r="F1144" s="4"/>
      <c r="O1144" s="53"/>
      <c r="Q1144" s="1"/>
      <c r="R1144" s="1"/>
      <c r="S1144" s="1"/>
      <c r="U1144" s="1"/>
      <c r="V1144" s="1"/>
      <c r="W1144" s="1"/>
      <c r="X1144" s="1"/>
      <c r="Y1144" s="1"/>
      <c r="Z1144" s="1">
        <f>Table110[[#This Row],[Quantity2]]*Table110[[#This Row],[U Cost]]</f>
        <v>0</v>
      </c>
      <c r="AB1144" s="1"/>
      <c r="AC1144" s="1"/>
      <c r="AD1144" s="1">
        <f t="shared" si="287"/>
        <v>0</v>
      </c>
      <c r="AE1144" s="1"/>
      <c r="AF1144" s="1">
        <f>SUM(Table110[[#This Row],[Total 
Paid]:[Shipping 
Charged]])</f>
        <v>0</v>
      </c>
      <c r="AG1144" s="1"/>
      <c r="AH1144" s="1"/>
      <c r="AI1144" s="1">
        <f t="shared" si="288"/>
        <v>0</v>
      </c>
      <c r="AK1144" s="1"/>
      <c r="AL1144" s="1"/>
      <c r="AM1144" s="1"/>
      <c r="AN1144" s="1"/>
      <c r="AP1144" s="30"/>
      <c r="AQ1144" s="1"/>
      <c r="AR1144" s="1">
        <f t="shared" si="293"/>
        <v>0</v>
      </c>
      <c r="AS1144" s="1"/>
      <c r="AT1144" s="1"/>
      <c r="AU1144" s="2">
        <f t="shared" si="289"/>
        <v>0</v>
      </c>
      <c r="AW1144" s="1"/>
      <c r="AX1144" s="1"/>
      <c r="AY1144" s="1"/>
      <c r="AZ1144" s="2">
        <f t="shared" si="292"/>
        <v>0</v>
      </c>
      <c r="BA1144" s="2">
        <f>SUM(AF1144,AH1144,-AZ1144,-Table110[[#This Row],[Sale Fee]])</f>
        <v>0</v>
      </c>
      <c r="BC1144" s="1"/>
      <c r="BD1144" s="1"/>
      <c r="BE1144" s="1"/>
    </row>
    <row r="1145" spans="1:57" x14ac:dyDescent="0.25">
      <c r="A1145" s="1"/>
      <c r="B1145" s="1"/>
      <c r="E1145" s="4"/>
      <c r="F1145" s="4"/>
      <c r="Q1145" s="1"/>
      <c r="R1145" s="1"/>
      <c r="S1145" s="1"/>
      <c r="U1145" s="1"/>
      <c r="V1145" s="1"/>
      <c r="W1145" s="1"/>
      <c r="X1145" s="1"/>
      <c r="Y1145" s="1"/>
      <c r="Z1145" s="1">
        <f>Table110[[#This Row],[Quantity2]]*Table110[[#This Row],[U Cost]]</f>
        <v>0</v>
      </c>
      <c r="AB1145" s="1"/>
      <c r="AC1145" s="1"/>
      <c r="AD1145" s="1">
        <f t="shared" si="287"/>
        <v>0</v>
      </c>
      <c r="AE1145" s="1"/>
      <c r="AF1145" s="1">
        <f>SUM(Table110[[#This Row],[Total 
Paid]:[Shipping 
Charged]])</f>
        <v>0</v>
      </c>
      <c r="AG1145" s="1"/>
      <c r="AH1145" s="1"/>
      <c r="AI1145" s="1">
        <f t="shared" si="288"/>
        <v>0</v>
      </c>
      <c r="AK1145" s="1"/>
      <c r="AL1145" s="1"/>
      <c r="AM1145" s="1"/>
      <c r="AN1145" s="1"/>
      <c r="AP1145" s="30"/>
      <c r="AQ1145" s="1"/>
      <c r="AR1145" s="1">
        <f t="shared" si="293"/>
        <v>0</v>
      </c>
      <c r="AS1145" s="1"/>
      <c r="AT1145" s="1"/>
      <c r="AU1145" s="2">
        <f t="shared" si="289"/>
        <v>0</v>
      </c>
      <c r="AW1145" s="1"/>
      <c r="AX1145" s="1"/>
      <c r="AY1145" s="1"/>
      <c r="AZ1145" s="2">
        <f t="shared" si="292"/>
        <v>0</v>
      </c>
      <c r="BA1145" s="2">
        <f>SUM(AF1145,AH1145,-AZ1145,-Table110[[#This Row],[Sale Fee]])</f>
        <v>0</v>
      </c>
      <c r="BC1145" s="1"/>
      <c r="BD1145" s="1"/>
      <c r="BE1145" s="1"/>
    </row>
    <row r="1146" spans="1:57" x14ac:dyDescent="0.25">
      <c r="A1146" s="1"/>
      <c r="B1146" s="1"/>
      <c r="E1146" s="4"/>
      <c r="F1146" s="4"/>
      <c r="O1146" s="53"/>
      <c r="Q1146" s="1"/>
      <c r="R1146" s="1"/>
      <c r="S1146" s="1"/>
      <c r="U1146" s="1"/>
      <c r="V1146" s="1"/>
      <c r="W1146" s="1"/>
      <c r="X1146" s="1"/>
      <c r="Y1146" s="1"/>
      <c r="Z1146" s="1">
        <f>Table110[[#This Row],[Quantity2]]*Table110[[#This Row],[U Cost]]</f>
        <v>0</v>
      </c>
      <c r="AB1146" s="1"/>
      <c r="AC1146" s="1"/>
      <c r="AD1146" s="1">
        <f t="shared" si="287"/>
        <v>0</v>
      </c>
      <c r="AE1146" s="1"/>
      <c r="AF1146" s="1">
        <f>SUM(Table110[[#This Row],[Total 
Paid]:[Shipping 
Charged]])</f>
        <v>0</v>
      </c>
      <c r="AG1146" s="1"/>
      <c r="AH1146" s="1"/>
      <c r="AI1146" s="1">
        <f t="shared" si="288"/>
        <v>0</v>
      </c>
      <c r="AK1146" s="1"/>
      <c r="AL1146" s="1"/>
      <c r="AM1146" s="1"/>
      <c r="AN1146" s="1"/>
      <c r="AP1146" s="30"/>
      <c r="AQ1146" s="1"/>
      <c r="AR1146" s="1">
        <f t="shared" si="293"/>
        <v>0</v>
      </c>
      <c r="AS1146" s="1"/>
      <c r="AT1146" s="1"/>
      <c r="AU1146" s="2">
        <f t="shared" si="289"/>
        <v>0</v>
      </c>
      <c r="AW1146" s="1"/>
      <c r="AX1146" s="1"/>
      <c r="AY1146" s="1"/>
      <c r="AZ1146" s="2">
        <f t="shared" si="292"/>
        <v>0</v>
      </c>
      <c r="BA1146" s="2">
        <f>SUM(AF1146,AH1146,-AZ1146,-Table110[[#This Row],[Sale Fee]])</f>
        <v>0</v>
      </c>
      <c r="BC1146" s="1"/>
      <c r="BD1146" s="1"/>
      <c r="BE1146" s="1"/>
    </row>
    <row r="1147" spans="1:57" x14ac:dyDescent="0.25">
      <c r="A1147" s="1"/>
      <c r="B1147" s="1"/>
      <c r="E1147" s="4"/>
      <c r="F1147" s="4"/>
      <c r="Q1147" s="1"/>
      <c r="R1147" s="1"/>
      <c r="S1147" s="1"/>
      <c r="U1147" s="1"/>
      <c r="V1147" s="1"/>
      <c r="W1147" s="1"/>
      <c r="X1147" s="1"/>
      <c r="Y1147" s="1"/>
      <c r="Z1147" s="1">
        <f>Table110[[#This Row],[Quantity2]]*Table110[[#This Row],[U Cost]]</f>
        <v>0</v>
      </c>
      <c r="AB1147" s="1"/>
      <c r="AC1147" s="1"/>
      <c r="AD1147" s="1">
        <f t="shared" si="287"/>
        <v>0</v>
      </c>
      <c r="AE1147" s="1"/>
      <c r="AF1147" s="1">
        <f>SUM(Table110[[#This Row],[Total 
Paid]:[Shipping 
Charged]])</f>
        <v>0</v>
      </c>
      <c r="AG1147" s="1"/>
      <c r="AH1147" s="1"/>
      <c r="AI1147" s="1">
        <f t="shared" si="288"/>
        <v>0</v>
      </c>
      <c r="AK1147" s="1"/>
      <c r="AL1147" s="1"/>
      <c r="AM1147" s="1"/>
      <c r="AN1147" s="1"/>
      <c r="AP1147" s="30"/>
      <c r="AQ1147" s="1"/>
      <c r="AR1147" s="1">
        <f t="shared" si="293"/>
        <v>0</v>
      </c>
      <c r="AS1147" s="1"/>
      <c r="AT1147" s="1"/>
      <c r="AU1147" s="2">
        <f t="shared" si="289"/>
        <v>0</v>
      </c>
      <c r="AW1147" s="1"/>
      <c r="AX1147" s="1"/>
      <c r="AY1147" s="1"/>
      <c r="AZ1147" s="2">
        <f t="shared" si="292"/>
        <v>0</v>
      </c>
      <c r="BA1147" s="2">
        <f>SUM(AF1147,AH1147,-AZ1147,-Table110[[#This Row],[Sale Fee]])</f>
        <v>0</v>
      </c>
      <c r="BC1147" s="1"/>
      <c r="BD1147" s="1"/>
      <c r="BE1147" s="1"/>
    </row>
    <row r="1148" spans="1:57" x14ac:dyDescent="0.25">
      <c r="A1148" s="1"/>
      <c r="B1148" s="1"/>
      <c r="E1148" s="4"/>
      <c r="F1148" s="4"/>
      <c r="Q1148" s="1"/>
      <c r="R1148" s="1"/>
      <c r="S1148" s="1"/>
      <c r="U1148" s="1"/>
      <c r="V1148" s="1"/>
      <c r="W1148" s="1"/>
      <c r="X1148" s="1"/>
      <c r="Y1148" s="1"/>
      <c r="Z1148" s="1">
        <f>Table110[[#This Row],[Quantity2]]*Table110[[#This Row],[U Cost]]</f>
        <v>0</v>
      </c>
      <c r="AB1148" s="1"/>
      <c r="AC1148" s="1"/>
      <c r="AD1148" s="1">
        <f t="shared" si="287"/>
        <v>0</v>
      </c>
      <c r="AE1148" s="1"/>
      <c r="AF1148" s="1">
        <f>SUM(Table110[[#This Row],[Total 
Paid]:[Shipping 
Charged]])</f>
        <v>0</v>
      </c>
      <c r="AG1148" s="1"/>
      <c r="AH1148" s="1"/>
      <c r="AI1148" s="1">
        <f t="shared" si="288"/>
        <v>0</v>
      </c>
      <c r="AK1148" s="1"/>
      <c r="AL1148" s="1"/>
      <c r="AM1148" s="1"/>
      <c r="AN1148" s="1"/>
      <c r="AP1148" s="30"/>
      <c r="AQ1148" s="1"/>
      <c r="AR1148" s="1">
        <f t="shared" si="293"/>
        <v>0</v>
      </c>
      <c r="AS1148" s="1"/>
      <c r="AT1148" s="1"/>
      <c r="AU1148" s="2">
        <f t="shared" si="289"/>
        <v>0</v>
      </c>
      <c r="AW1148" s="1"/>
      <c r="AX1148" s="1"/>
      <c r="AY1148" s="1"/>
      <c r="AZ1148" s="2">
        <f t="shared" si="292"/>
        <v>0</v>
      </c>
      <c r="BA1148" s="2">
        <f>SUM(AF1148,AH1148,-AZ1148,-Table110[[#This Row],[Sale Fee]])</f>
        <v>0</v>
      </c>
      <c r="BC1148" s="1"/>
      <c r="BD1148" s="1"/>
      <c r="BE1148" s="1"/>
    </row>
    <row r="1149" spans="1:57" x14ac:dyDescent="0.25">
      <c r="A1149" s="1"/>
      <c r="B1149" s="1"/>
      <c r="E1149" s="4"/>
      <c r="F1149" s="4"/>
      <c r="Q1149" s="1"/>
      <c r="R1149" s="1"/>
      <c r="S1149" s="1"/>
      <c r="U1149" s="1"/>
      <c r="V1149" s="1"/>
      <c r="W1149" s="1"/>
      <c r="X1149" s="1"/>
      <c r="Y1149" s="1"/>
      <c r="Z1149" s="1">
        <f>Table110[[#This Row],[Quantity2]]*Table110[[#This Row],[U Cost]]</f>
        <v>0</v>
      </c>
      <c r="AB1149" s="1"/>
      <c r="AC1149" s="1"/>
      <c r="AD1149" s="1">
        <f t="shared" si="287"/>
        <v>0</v>
      </c>
      <c r="AE1149" s="1"/>
      <c r="AF1149" s="1">
        <f>SUM(Table110[[#This Row],[Total 
Paid]:[Shipping 
Charged]])</f>
        <v>0</v>
      </c>
      <c r="AG1149" s="1"/>
      <c r="AH1149" s="1"/>
      <c r="AI1149" s="1">
        <f t="shared" si="288"/>
        <v>0</v>
      </c>
      <c r="AK1149" s="1"/>
      <c r="AL1149" s="1"/>
      <c r="AM1149" s="1"/>
      <c r="AN1149" s="1"/>
      <c r="AP1149" s="30"/>
      <c r="AQ1149" s="1"/>
      <c r="AR1149" s="1">
        <f t="shared" si="293"/>
        <v>0</v>
      </c>
      <c r="AS1149" s="1"/>
      <c r="AT1149" s="1"/>
      <c r="AU1149" s="2">
        <f t="shared" si="289"/>
        <v>0</v>
      </c>
      <c r="AW1149" s="1"/>
      <c r="AX1149" s="1"/>
      <c r="AY1149" s="1"/>
      <c r="AZ1149" s="2">
        <f t="shared" si="292"/>
        <v>0</v>
      </c>
      <c r="BA1149" s="2">
        <f>SUM(AF1149,AH1149,-AZ1149,-Table110[[#This Row],[Sale Fee]])</f>
        <v>0</v>
      </c>
      <c r="BC1149" s="1"/>
      <c r="BD1149" s="1"/>
      <c r="BE1149" s="1"/>
    </row>
    <row r="1150" spans="1:57" x14ac:dyDescent="0.25">
      <c r="A1150" s="1"/>
      <c r="B1150" s="1"/>
      <c r="E1150" s="4"/>
      <c r="F1150" s="4"/>
      <c r="Q1150" s="1"/>
      <c r="R1150" s="1"/>
      <c r="S1150" s="1"/>
      <c r="U1150" s="1"/>
      <c r="V1150" s="1"/>
      <c r="W1150" s="1"/>
      <c r="X1150" s="1"/>
      <c r="Y1150" s="1"/>
      <c r="Z1150" s="1">
        <f>Table110[[#This Row],[Quantity2]]*Table110[[#This Row],[U Cost]]</f>
        <v>0</v>
      </c>
      <c r="AB1150" s="1"/>
      <c r="AC1150" s="1"/>
      <c r="AD1150" s="1">
        <f t="shared" si="287"/>
        <v>0</v>
      </c>
      <c r="AE1150" s="1"/>
      <c r="AF1150" s="1">
        <f>SUM(Table110[[#This Row],[Total 
Paid]:[Shipping 
Charged]])</f>
        <v>0</v>
      </c>
      <c r="AG1150" s="1"/>
      <c r="AH1150" s="1"/>
      <c r="AI1150" s="1">
        <f t="shared" si="288"/>
        <v>0</v>
      </c>
      <c r="AK1150" s="1"/>
      <c r="AL1150" s="1"/>
      <c r="AM1150" s="1"/>
      <c r="AN1150" s="1"/>
      <c r="AP1150" s="30"/>
      <c r="AQ1150" s="1"/>
      <c r="AR1150" s="1">
        <f t="shared" si="293"/>
        <v>0</v>
      </c>
      <c r="AS1150" s="1"/>
      <c r="AT1150" s="1"/>
      <c r="AU1150" s="2">
        <f t="shared" si="289"/>
        <v>0</v>
      </c>
      <c r="AW1150" s="1"/>
      <c r="AX1150" s="1"/>
      <c r="AY1150" s="1"/>
      <c r="AZ1150" s="2">
        <f t="shared" si="292"/>
        <v>0</v>
      </c>
      <c r="BA1150" s="2">
        <f>SUM(AF1150,AH1150,-AZ1150,-Table110[[#This Row],[Sale Fee]])</f>
        <v>0</v>
      </c>
      <c r="BC1150" s="1"/>
      <c r="BD1150" s="1"/>
      <c r="BE1150" s="1"/>
    </row>
    <row r="1151" spans="1:57" x14ac:dyDescent="0.25">
      <c r="A1151" s="1"/>
      <c r="B1151" s="1"/>
      <c r="E1151" s="4"/>
      <c r="F1151" s="4"/>
      <c r="Q1151" s="1"/>
      <c r="R1151" s="1"/>
      <c r="S1151" s="1"/>
      <c r="U1151" s="1"/>
      <c r="V1151" s="1"/>
      <c r="W1151" s="1"/>
      <c r="X1151" s="1"/>
      <c r="Y1151" s="1"/>
      <c r="Z1151" s="1">
        <f>Table110[[#This Row],[Quantity2]]*Table110[[#This Row],[U Cost]]</f>
        <v>0</v>
      </c>
      <c r="AB1151" s="1"/>
      <c r="AC1151" s="1"/>
      <c r="AD1151" s="1">
        <f t="shared" si="287"/>
        <v>0</v>
      </c>
      <c r="AE1151" s="1"/>
      <c r="AF1151" s="1">
        <f>SUM(Table110[[#This Row],[Total 
Paid]:[Shipping 
Charged]])</f>
        <v>0</v>
      </c>
      <c r="AG1151" s="1"/>
      <c r="AH1151" s="1"/>
      <c r="AI1151" s="1">
        <f t="shared" si="288"/>
        <v>0</v>
      </c>
      <c r="AK1151" s="1"/>
      <c r="AL1151" s="1"/>
      <c r="AM1151" s="1"/>
      <c r="AN1151" s="1"/>
      <c r="AP1151" s="30"/>
      <c r="AQ1151" s="1"/>
      <c r="AR1151" s="1">
        <f t="shared" si="293"/>
        <v>0</v>
      </c>
      <c r="AS1151" s="1"/>
      <c r="AT1151" s="1"/>
      <c r="AU1151" s="2">
        <f t="shared" si="289"/>
        <v>0</v>
      </c>
      <c r="AW1151" s="1"/>
      <c r="AX1151" s="1"/>
      <c r="AY1151" s="1"/>
      <c r="AZ1151" s="2">
        <f t="shared" si="292"/>
        <v>0</v>
      </c>
      <c r="BA1151" s="2">
        <f>SUM(AF1151,AH1151,-AZ1151,-Table110[[#This Row],[Sale Fee]])</f>
        <v>0</v>
      </c>
      <c r="BC1151" s="1"/>
      <c r="BD1151" s="1"/>
      <c r="BE1151" s="1"/>
    </row>
    <row r="1152" spans="1:57" x14ac:dyDescent="0.25">
      <c r="A1152" s="1"/>
      <c r="B1152" s="1"/>
      <c r="E1152" s="4"/>
      <c r="F1152" s="4"/>
      <c r="Q1152" s="1"/>
      <c r="R1152" s="1"/>
      <c r="S1152" s="1"/>
      <c r="U1152" s="1"/>
      <c r="V1152" s="1"/>
      <c r="W1152" s="1"/>
      <c r="X1152" s="1"/>
      <c r="Y1152" s="1"/>
      <c r="Z1152" s="1">
        <f>Table110[[#This Row],[Quantity2]]*Table110[[#This Row],[U Cost]]</f>
        <v>0</v>
      </c>
      <c r="AB1152" s="1"/>
      <c r="AC1152" s="1"/>
      <c r="AD1152" s="1">
        <f t="shared" si="287"/>
        <v>0</v>
      </c>
      <c r="AE1152" s="1"/>
      <c r="AF1152" s="1">
        <f>SUM(Table110[[#This Row],[Total 
Paid]:[Shipping 
Charged]])</f>
        <v>0</v>
      </c>
      <c r="AG1152" s="1"/>
      <c r="AH1152" s="1"/>
      <c r="AI1152" s="1">
        <f t="shared" si="288"/>
        <v>0</v>
      </c>
      <c r="AK1152" s="1"/>
      <c r="AL1152" s="1"/>
      <c r="AM1152" s="1"/>
      <c r="AN1152" s="1"/>
      <c r="AP1152" s="30"/>
      <c r="AQ1152" s="1"/>
      <c r="AR1152" s="1">
        <f t="shared" si="293"/>
        <v>0</v>
      </c>
      <c r="AS1152" s="1"/>
      <c r="AT1152" s="1"/>
      <c r="AU1152" s="2">
        <f t="shared" si="289"/>
        <v>0</v>
      </c>
      <c r="AW1152" s="1"/>
      <c r="AX1152" s="1"/>
      <c r="AY1152" s="1"/>
      <c r="AZ1152" s="2">
        <f t="shared" si="292"/>
        <v>0</v>
      </c>
      <c r="BA1152" s="2">
        <f>SUM(AF1152,AH1152,-AZ1152,-Table110[[#This Row],[Sale Fee]])</f>
        <v>0</v>
      </c>
      <c r="BC1152" s="1"/>
      <c r="BD1152" s="1"/>
      <c r="BE1152" s="1"/>
    </row>
    <row r="1153" spans="1:57" x14ac:dyDescent="0.25">
      <c r="A1153" s="1"/>
      <c r="B1153" s="1"/>
      <c r="E1153" s="4"/>
      <c r="F1153" s="4"/>
      <c r="Q1153" s="1"/>
      <c r="R1153" s="1"/>
      <c r="S1153" s="1"/>
      <c r="U1153" s="1"/>
      <c r="V1153" s="1"/>
      <c r="W1153" s="1"/>
      <c r="X1153" s="1"/>
      <c r="Y1153" s="1"/>
      <c r="Z1153" s="1">
        <f>Table110[[#This Row],[Quantity2]]*Table110[[#This Row],[U Cost]]</f>
        <v>0</v>
      </c>
      <c r="AB1153" s="1"/>
      <c r="AC1153" s="1"/>
      <c r="AD1153" s="1">
        <f t="shared" si="287"/>
        <v>0</v>
      </c>
      <c r="AE1153" s="1"/>
      <c r="AF1153" s="1">
        <f>SUM(Table110[[#This Row],[Total 
Paid]:[Shipping 
Charged]])</f>
        <v>0</v>
      </c>
      <c r="AG1153" s="1"/>
      <c r="AH1153" s="1"/>
      <c r="AI1153" s="1">
        <f t="shared" si="288"/>
        <v>0</v>
      </c>
      <c r="AK1153" s="1"/>
      <c r="AL1153" s="1"/>
      <c r="AM1153" s="1"/>
      <c r="AN1153" s="1"/>
      <c r="AP1153" s="30"/>
      <c r="AQ1153" s="1"/>
      <c r="AR1153" s="1">
        <f t="shared" si="293"/>
        <v>0</v>
      </c>
      <c r="AS1153" s="1"/>
      <c r="AT1153" s="1"/>
      <c r="AU1153" s="2">
        <f t="shared" si="289"/>
        <v>0</v>
      </c>
      <c r="AW1153" s="1"/>
      <c r="AX1153" s="1"/>
      <c r="AY1153" s="1"/>
      <c r="AZ1153" s="2">
        <f t="shared" si="292"/>
        <v>0</v>
      </c>
      <c r="BA1153" s="2">
        <f>SUM(AF1153,AH1153,-AZ1153,-Table110[[#This Row],[Sale Fee]])</f>
        <v>0</v>
      </c>
      <c r="BC1153" s="1"/>
      <c r="BD1153" s="1"/>
      <c r="BE1153" s="1"/>
    </row>
    <row r="1154" spans="1:57" x14ac:dyDescent="0.25">
      <c r="A1154" s="1"/>
      <c r="B1154" s="1"/>
      <c r="E1154" s="4"/>
      <c r="F1154" s="4"/>
      <c r="Q1154" s="1"/>
      <c r="R1154" s="1"/>
      <c r="S1154" s="1"/>
      <c r="U1154" s="1"/>
      <c r="V1154" s="1"/>
      <c r="W1154" s="1"/>
      <c r="X1154" s="1"/>
      <c r="Y1154" s="1"/>
      <c r="Z1154" s="1">
        <f>Table110[[#This Row],[Quantity2]]*Table110[[#This Row],[U Cost]]</f>
        <v>0</v>
      </c>
      <c r="AB1154" s="1"/>
      <c r="AC1154" s="1"/>
      <c r="AD1154" s="1">
        <f t="shared" si="287"/>
        <v>0</v>
      </c>
      <c r="AE1154" s="1"/>
      <c r="AF1154" s="1">
        <f>SUM(Table110[[#This Row],[Total 
Paid]:[Shipping 
Charged]])</f>
        <v>0</v>
      </c>
      <c r="AG1154" s="1"/>
      <c r="AH1154" s="1"/>
      <c r="AI1154" s="1">
        <f t="shared" si="288"/>
        <v>0</v>
      </c>
      <c r="AK1154" s="1"/>
      <c r="AL1154" s="1"/>
      <c r="AM1154" s="1"/>
      <c r="AN1154" s="1"/>
      <c r="AP1154" s="30"/>
      <c r="AQ1154" s="1"/>
      <c r="AR1154" s="1">
        <f t="shared" si="293"/>
        <v>0</v>
      </c>
      <c r="AS1154" s="1"/>
      <c r="AT1154" s="1"/>
      <c r="AU1154" s="2">
        <f t="shared" si="289"/>
        <v>0</v>
      </c>
      <c r="AW1154" s="1"/>
      <c r="AX1154" s="1"/>
      <c r="AY1154" s="1"/>
      <c r="AZ1154" s="2">
        <f t="shared" si="292"/>
        <v>0</v>
      </c>
      <c r="BA1154" s="2">
        <f>SUM(AF1154,AH1154,-AZ1154,-Table110[[#This Row],[Sale Fee]])</f>
        <v>0</v>
      </c>
      <c r="BC1154" s="1"/>
      <c r="BD1154" s="1"/>
      <c r="BE1154" s="1"/>
    </row>
    <row r="1155" spans="1:57" x14ac:dyDescent="0.25">
      <c r="A1155" s="1"/>
      <c r="B1155" s="1"/>
      <c r="E1155" s="4"/>
      <c r="F1155" s="4"/>
      <c r="Q1155" s="1"/>
      <c r="R1155" s="1"/>
      <c r="S1155" s="1"/>
      <c r="U1155" s="1"/>
      <c r="V1155" s="1"/>
      <c r="W1155" s="1"/>
      <c r="X1155" s="1"/>
      <c r="Y1155" s="1"/>
      <c r="Z1155" s="1">
        <f>Table110[[#This Row],[Quantity2]]*Table110[[#This Row],[U Cost]]</f>
        <v>0</v>
      </c>
      <c r="AB1155" s="1"/>
      <c r="AC1155" s="1"/>
      <c r="AD1155" s="1">
        <f t="shared" si="287"/>
        <v>0</v>
      </c>
      <c r="AE1155" s="1"/>
      <c r="AF1155" s="1">
        <f>SUM(Table110[[#This Row],[Total 
Paid]:[Shipping 
Charged]])</f>
        <v>0</v>
      </c>
      <c r="AG1155" s="1"/>
      <c r="AH1155" s="1"/>
      <c r="AI1155" s="1">
        <f t="shared" si="288"/>
        <v>0</v>
      </c>
      <c r="AK1155" s="1"/>
      <c r="AL1155" s="1"/>
      <c r="AM1155" s="1"/>
      <c r="AN1155" s="1"/>
      <c r="AP1155" s="30"/>
      <c r="AQ1155" s="1"/>
      <c r="AR1155" s="1">
        <f t="shared" si="293"/>
        <v>0</v>
      </c>
      <c r="AS1155" s="1"/>
      <c r="AT1155" s="1"/>
      <c r="AU1155" s="2">
        <f t="shared" si="289"/>
        <v>0</v>
      </c>
      <c r="AW1155" s="1"/>
      <c r="AX1155" s="1"/>
      <c r="AY1155" s="1"/>
      <c r="AZ1155" s="2">
        <f t="shared" si="292"/>
        <v>0</v>
      </c>
      <c r="BA1155" s="2">
        <f>SUM(AF1155,AH1155,-AZ1155,-Table110[[#This Row],[Sale Fee]])</f>
        <v>0</v>
      </c>
      <c r="BC1155" s="1"/>
      <c r="BD1155" s="1"/>
      <c r="BE1155" s="1"/>
    </row>
    <row r="1156" spans="1:57" x14ac:dyDescent="0.25">
      <c r="A1156" s="1"/>
      <c r="B1156" s="1"/>
      <c r="E1156" s="4"/>
      <c r="F1156" s="4"/>
      <c r="Q1156" s="1"/>
      <c r="R1156" s="1"/>
      <c r="S1156" s="1"/>
      <c r="U1156" s="1"/>
      <c r="V1156" s="1"/>
      <c r="W1156" s="1"/>
      <c r="X1156" s="1"/>
      <c r="Y1156" s="1"/>
      <c r="Z1156" s="1">
        <f>Table110[[#This Row],[Quantity2]]*Table110[[#This Row],[U Cost]]</f>
        <v>0</v>
      </c>
      <c r="AB1156" s="1"/>
      <c r="AC1156" s="1"/>
      <c r="AD1156" s="1">
        <f t="shared" si="287"/>
        <v>0</v>
      </c>
      <c r="AE1156" s="1"/>
      <c r="AF1156" s="1">
        <f>SUM(Table110[[#This Row],[Total 
Paid]:[Shipping 
Charged]])</f>
        <v>0</v>
      </c>
      <c r="AG1156" s="1"/>
      <c r="AH1156" s="1"/>
      <c r="AI1156" s="1">
        <f t="shared" si="288"/>
        <v>0</v>
      </c>
      <c r="AK1156" s="1"/>
      <c r="AL1156" s="1"/>
      <c r="AM1156" s="1"/>
      <c r="AN1156" s="1"/>
      <c r="AP1156" s="30"/>
      <c r="AQ1156" s="1"/>
      <c r="AR1156" s="1">
        <f t="shared" si="293"/>
        <v>0</v>
      </c>
      <c r="AS1156" s="1"/>
      <c r="AT1156" s="1"/>
      <c r="AU1156" s="2">
        <f t="shared" si="289"/>
        <v>0</v>
      </c>
      <c r="AW1156" s="1"/>
      <c r="AX1156" s="1"/>
      <c r="AY1156" s="1"/>
      <c r="AZ1156" s="2">
        <f t="shared" si="292"/>
        <v>0</v>
      </c>
      <c r="BA1156" s="2">
        <f>SUM(AF1156,AH1156,-AZ1156,-Table110[[#This Row],[Sale Fee]])</f>
        <v>0</v>
      </c>
      <c r="BC1156" s="1"/>
      <c r="BD1156" s="1"/>
      <c r="BE1156" s="1"/>
    </row>
    <row r="1157" spans="1:57" x14ac:dyDescent="0.25">
      <c r="A1157" s="1"/>
      <c r="B1157" s="1"/>
      <c r="E1157" s="4"/>
      <c r="F1157" s="4"/>
      <c r="Q1157" s="1"/>
      <c r="R1157" s="1"/>
      <c r="S1157" s="1"/>
      <c r="U1157" s="1"/>
      <c r="V1157" s="1"/>
      <c r="W1157" s="1"/>
      <c r="X1157" s="1"/>
      <c r="Y1157" s="1"/>
      <c r="Z1157" s="1">
        <f>Table110[[#This Row],[Quantity2]]*Table110[[#This Row],[U Cost]]</f>
        <v>0</v>
      </c>
      <c r="AB1157" s="1"/>
      <c r="AC1157" s="1"/>
      <c r="AD1157" s="1">
        <f t="shared" si="287"/>
        <v>0</v>
      </c>
      <c r="AE1157" s="1"/>
      <c r="AF1157" s="1">
        <f>SUM(Table110[[#This Row],[Total 
Paid]:[Shipping 
Charged]])</f>
        <v>0</v>
      </c>
      <c r="AG1157" s="1"/>
      <c r="AH1157" s="1"/>
      <c r="AI1157" s="1">
        <f t="shared" si="288"/>
        <v>0</v>
      </c>
      <c r="AK1157" s="1"/>
      <c r="AL1157" s="1"/>
      <c r="AM1157" s="1"/>
      <c r="AN1157" s="1"/>
      <c r="AP1157" s="30"/>
      <c r="AQ1157" s="1"/>
      <c r="AR1157" s="1">
        <f t="shared" si="293"/>
        <v>0</v>
      </c>
      <c r="AS1157" s="1"/>
      <c r="AT1157" s="1"/>
      <c r="AU1157" s="2">
        <f t="shared" si="289"/>
        <v>0</v>
      </c>
      <c r="AW1157" s="1"/>
      <c r="AX1157" s="1"/>
      <c r="AY1157" s="1"/>
      <c r="AZ1157" s="2">
        <f t="shared" si="292"/>
        <v>0</v>
      </c>
      <c r="BA1157" s="2">
        <f>SUM(AF1157,AH1157,-AZ1157,-Table110[[#This Row],[Sale Fee]])</f>
        <v>0</v>
      </c>
      <c r="BC1157" s="1"/>
      <c r="BD1157" s="1"/>
      <c r="BE1157" s="1"/>
    </row>
    <row r="1158" spans="1:57" x14ac:dyDescent="0.25">
      <c r="A1158" s="1"/>
      <c r="B1158" s="1"/>
      <c r="E1158" s="4"/>
      <c r="F1158" s="4"/>
      <c r="Q1158" s="1"/>
      <c r="R1158" s="1"/>
      <c r="S1158" s="1"/>
      <c r="U1158" s="1"/>
      <c r="V1158" s="1"/>
      <c r="W1158" s="1"/>
      <c r="X1158" s="1"/>
      <c r="Y1158" s="1"/>
      <c r="Z1158" s="1">
        <f>Table110[[#This Row],[Quantity2]]*Table110[[#This Row],[U Cost]]</f>
        <v>0</v>
      </c>
      <c r="AB1158" s="1"/>
      <c r="AC1158" s="1"/>
      <c r="AD1158" s="1">
        <f t="shared" si="287"/>
        <v>0</v>
      </c>
      <c r="AE1158" s="1"/>
      <c r="AF1158" s="1">
        <f>SUM(Table110[[#This Row],[Total 
Paid]:[Shipping 
Charged]])</f>
        <v>0</v>
      </c>
      <c r="AG1158" s="1"/>
      <c r="AH1158" s="1"/>
      <c r="AI1158" s="1">
        <f t="shared" si="288"/>
        <v>0</v>
      </c>
      <c r="AK1158" s="1"/>
      <c r="AL1158" s="1"/>
      <c r="AM1158" s="1"/>
      <c r="AN1158" s="1"/>
      <c r="AP1158" s="30"/>
      <c r="AQ1158" s="1"/>
      <c r="AR1158" s="1">
        <f t="shared" si="293"/>
        <v>0</v>
      </c>
      <c r="AS1158" s="1"/>
      <c r="AT1158" s="1"/>
      <c r="AU1158" s="2">
        <f t="shared" si="289"/>
        <v>0</v>
      </c>
      <c r="AW1158" s="1"/>
      <c r="AX1158" s="1"/>
      <c r="AY1158" s="1"/>
      <c r="AZ1158" s="2">
        <f t="shared" si="292"/>
        <v>0</v>
      </c>
      <c r="BA1158" s="2">
        <f>SUM(AF1158,AH1158,-AZ1158,-Table110[[#This Row],[Sale Fee]])</f>
        <v>0</v>
      </c>
      <c r="BC1158" s="1"/>
      <c r="BD1158" s="1"/>
      <c r="BE1158" s="1"/>
    </row>
    <row r="1159" spans="1:57" x14ac:dyDescent="0.25">
      <c r="A1159" s="1"/>
      <c r="B1159" s="1"/>
      <c r="E1159" s="4"/>
      <c r="F1159" s="4"/>
      <c r="Q1159" s="1"/>
      <c r="R1159" s="1"/>
      <c r="S1159" s="1"/>
      <c r="U1159" s="1"/>
      <c r="V1159" s="1"/>
      <c r="W1159" s="1"/>
      <c r="X1159" s="1"/>
      <c r="Y1159" s="1"/>
      <c r="Z1159" s="1">
        <f>Table110[[#This Row],[Quantity2]]*Table110[[#This Row],[U Cost]]</f>
        <v>0</v>
      </c>
      <c r="AB1159" s="1"/>
      <c r="AC1159" s="1"/>
      <c r="AD1159" s="1">
        <f t="shared" si="287"/>
        <v>0</v>
      </c>
      <c r="AE1159" s="1"/>
      <c r="AF1159" s="1">
        <f>SUM(Table110[[#This Row],[Total 
Paid]:[Shipping 
Charged]])</f>
        <v>0</v>
      </c>
      <c r="AG1159" s="1"/>
      <c r="AH1159" s="1"/>
      <c r="AI1159" s="1">
        <f t="shared" si="288"/>
        <v>0</v>
      </c>
      <c r="AK1159" s="1"/>
      <c r="AL1159" s="1"/>
      <c r="AM1159" s="1"/>
      <c r="AN1159" s="1"/>
      <c r="AP1159" s="30"/>
      <c r="AQ1159" s="1"/>
      <c r="AR1159" s="1">
        <f t="shared" si="293"/>
        <v>0</v>
      </c>
      <c r="AS1159" s="1"/>
      <c r="AT1159" s="1"/>
      <c r="AU1159" s="2">
        <f t="shared" si="289"/>
        <v>0</v>
      </c>
      <c r="AW1159" s="1"/>
      <c r="AX1159" s="1"/>
      <c r="AY1159" s="1"/>
      <c r="AZ1159" s="2">
        <f t="shared" ref="AZ1159:AZ1237" si="294">SUM(AU1159,AW1159,AX1159,AY1159)</f>
        <v>0</v>
      </c>
      <c r="BA1159" s="2">
        <f>SUM(AF1159,AH1159,-AZ1159,-Table110[[#This Row],[Sale Fee]])</f>
        <v>0</v>
      </c>
      <c r="BC1159" s="1"/>
      <c r="BD1159" s="1"/>
      <c r="BE1159" s="1"/>
    </row>
    <row r="1160" spans="1:57" x14ac:dyDescent="0.25">
      <c r="A1160" s="1"/>
      <c r="B1160" s="1"/>
      <c r="E1160" s="4"/>
      <c r="F1160" s="4"/>
      <c r="Q1160" s="1"/>
      <c r="R1160" s="1"/>
      <c r="S1160" s="1">
        <f t="shared" ref="S1160" si="295">R1160*Q1160</f>
        <v>0</v>
      </c>
      <c r="U1160" s="1"/>
      <c r="V1160" s="1"/>
      <c r="W1160" s="1">
        <f t="shared" ref="W1160" si="296">U1160*V1160</f>
        <v>0</v>
      </c>
      <c r="X1160" s="1"/>
      <c r="Y1160" s="1"/>
      <c r="Z1160" s="1">
        <f>Table110[[#This Row],[Quantity2]]*Table110[[#This Row],[U Cost]]</f>
        <v>0</v>
      </c>
      <c r="AB1160" s="1"/>
      <c r="AC1160" s="1"/>
      <c r="AD1160" s="1">
        <f t="shared" si="287"/>
        <v>0</v>
      </c>
      <c r="AE1160" s="1"/>
      <c r="AF1160" s="1">
        <f>SUM(Table110[[#This Row],[Total 
Paid]:[Shipping 
Charged]])</f>
        <v>0</v>
      </c>
      <c r="AG1160" s="1"/>
      <c r="AH1160" s="1"/>
      <c r="AI1160" s="1">
        <f t="shared" si="288"/>
        <v>0</v>
      </c>
      <c r="AK1160" s="1"/>
      <c r="AL1160" s="1"/>
      <c r="AM1160" s="1"/>
      <c r="AN1160" s="1"/>
      <c r="AP1160" s="30"/>
      <c r="AQ1160" s="1"/>
      <c r="AR1160" s="1">
        <f t="shared" si="293"/>
        <v>0</v>
      </c>
      <c r="AS1160" s="1"/>
      <c r="AT1160" s="1"/>
      <c r="AU1160" s="2">
        <f t="shared" si="289"/>
        <v>0</v>
      </c>
      <c r="AW1160" s="1"/>
      <c r="AX1160" s="1"/>
      <c r="AY1160" s="1"/>
      <c r="AZ1160" s="2">
        <f t="shared" si="294"/>
        <v>0</v>
      </c>
      <c r="BA1160" s="2">
        <f>SUM(AF1160,AH1160,-AZ1160,-Table110[[#This Row],[Sale Fee]])</f>
        <v>0</v>
      </c>
      <c r="BC1160" s="1"/>
      <c r="BD1160" s="1"/>
      <c r="BE1160" s="1">
        <f t="shared" ref="BE1160" si="297">BD1160*BC1160</f>
        <v>0</v>
      </c>
    </row>
    <row r="1161" spans="1:57" x14ac:dyDescent="0.25">
      <c r="A1161" s="1"/>
      <c r="B1161" s="1"/>
      <c r="E1161" s="4"/>
      <c r="F1161" s="4"/>
      <c r="Q1161" s="1"/>
      <c r="R1161" s="1"/>
      <c r="S1161" s="1"/>
      <c r="U1161" s="1"/>
      <c r="V1161" s="1"/>
      <c r="W1161" s="1"/>
      <c r="X1161" s="1"/>
      <c r="Y1161" s="1"/>
      <c r="Z1161" s="1">
        <f>Table110[[#This Row],[Quantity2]]*Table110[[#This Row],[U Cost]]</f>
        <v>0</v>
      </c>
      <c r="AB1161" s="1"/>
      <c r="AC1161" s="1"/>
      <c r="AD1161" s="1">
        <f t="shared" si="287"/>
        <v>0</v>
      </c>
      <c r="AE1161" s="1"/>
      <c r="AF1161" s="1">
        <f>SUM(Table110[[#This Row],[Total 
Paid]:[Shipping 
Charged]])</f>
        <v>0</v>
      </c>
      <c r="AG1161" s="1"/>
      <c r="AH1161" s="1"/>
      <c r="AI1161" s="1">
        <f t="shared" si="288"/>
        <v>0</v>
      </c>
      <c r="AK1161" s="1"/>
      <c r="AL1161" s="1"/>
      <c r="AM1161" s="1"/>
      <c r="AN1161" s="1"/>
      <c r="AP1161" s="30"/>
      <c r="AQ1161" s="1"/>
      <c r="AR1161" s="1">
        <f t="shared" si="293"/>
        <v>0</v>
      </c>
      <c r="AS1161" s="1"/>
      <c r="AT1161" s="1"/>
      <c r="AU1161" s="2">
        <f t="shared" si="289"/>
        <v>0</v>
      </c>
      <c r="AW1161" s="1"/>
      <c r="AX1161" s="1"/>
      <c r="AY1161" s="1"/>
      <c r="AZ1161" s="2">
        <f t="shared" si="294"/>
        <v>0</v>
      </c>
      <c r="BA1161" s="2">
        <f>SUM(AF1161,AH1161,-AZ1161,-Table110[[#This Row],[Sale Fee]])</f>
        <v>0</v>
      </c>
      <c r="BC1161" s="1"/>
      <c r="BD1161" s="1"/>
      <c r="BE1161" s="1"/>
    </row>
    <row r="1162" spans="1:57" x14ac:dyDescent="0.25">
      <c r="A1162" s="1"/>
      <c r="B1162" s="1"/>
      <c r="E1162" s="4"/>
      <c r="F1162" s="4"/>
      <c r="Q1162" s="1"/>
      <c r="R1162" s="1"/>
      <c r="S1162" s="1"/>
      <c r="U1162" s="1"/>
      <c r="V1162" s="1"/>
      <c r="W1162" s="1"/>
      <c r="X1162" s="1"/>
      <c r="Y1162" s="1"/>
      <c r="Z1162" s="1">
        <f>Table110[[#This Row],[Quantity2]]*Table110[[#This Row],[U Cost]]</f>
        <v>0</v>
      </c>
      <c r="AB1162" s="1"/>
      <c r="AC1162" s="1"/>
      <c r="AD1162" s="1">
        <f t="shared" si="287"/>
        <v>0</v>
      </c>
      <c r="AE1162" s="1"/>
      <c r="AF1162" s="1">
        <f>SUM(Table110[[#This Row],[Total 
Paid]:[Shipping 
Charged]])</f>
        <v>0</v>
      </c>
      <c r="AG1162" s="1"/>
      <c r="AH1162" s="1"/>
      <c r="AI1162" s="1">
        <f t="shared" si="288"/>
        <v>0</v>
      </c>
      <c r="AK1162" s="1"/>
      <c r="AL1162" s="1"/>
      <c r="AM1162" s="1"/>
      <c r="AN1162" s="1"/>
      <c r="AP1162" s="30"/>
      <c r="AQ1162" s="1"/>
      <c r="AR1162" s="1">
        <f t="shared" si="293"/>
        <v>0</v>
      </c>
      <c r="AS1162" s="1"/>
      <c r="AT1162" s="1"/>
      <c r="AU1162" s="2">
        <f t="shared" si="289"/>
        <v>0</v>
      </c>
      <c r="AW1162" s="1"/>
      <c r="AX1162" s="1"/>
      <c r="AY1162" s="1"/>
      <c r="AZ1162" s="2">
        <f t="shared" si="294"/>
        <v>0</v>
      </c>
      <c r="BA1162" s="2">
        <f>SUM(AF1162,AH1162,-AZ1162,-Table110[[#This Row],[Sale Fee]])</f>
        <v>0</v>
      </c>
      <c r="BC1162" s="1"/>
      <c r="BD1162" s="1"/>
      <c r="BE1162" s="1"/>
    </row>
    <row r="1163" spans="1:57" x14ac:dyDescent="0.25">
      <c r="A1163" s="1"/>
      <c r="B1163" s="1"/>
      <c r="E1163" s="4"/>
      <c r="F1163" s="4"/>
      <c r="Q1163" s="1"/>
      <c r="R1163" s="1"/>
      <c r="S1163" s="1"/>
      <c r="U1163" s="1"/>
      <c r="V1163" s="1"/>
      <c r="W1163" s="1"/>
      <c r="X1163" s="1"/>
      <c r="Y1163" s="1"/>
      <c r="Z1163" s="1">
        <f>Table110[[#This Row],[Quantity2]]*Table110[[#This Row],[U Cost]]</f>
        <v>0</v>
      </c>
      <c r="AB1163" s="1"/>
      <c r="AC1163" s="1"/>
      <c r="AD1163" s="1">
        <f t="shared" si="287"/>
        <v>0</v>
      </c>
      <c r="AE1163" s="1"/>
      <c r="AF1163" s="1">
        <f>SUM(Table110[[#This Row],[Total 
Paid]:[Shipping 
Charged]])</f>
        <v>0</v>
      </c>
      <c r="AG1163" s="1"/>
      <c r="AH1163" s="1"/>
      <c r="AI1163" s="1">
        <f t="shared" si="288"/>
        <v>0</v>
      </c>
      <c r="AK1163" s="1"/>
      <c r="AL1163" s="1"/>
      <c r="AM1163" s="1"/>
      <c r="AN1163" s="1"/>
      <c r="AP1163" s="30"/>
      <c r="AQ1163" s="1"/>
      <c r="AR1163" s="1">
        <f t="shared" ref="AR1163:AR1226" si="298">AQ1163*AP1163</f>
        <v>0</v>
      </c>
      <c r="AS1163" s="1"/>
      <c r="AT1163" s="1"/>
      <c r="AU1163" s="2">
        <f t="shared" si="289"/>
        <v>0</v>
      </c>
      <c r="AW1163" s="1"/>
      <c r="AX1163" s="1"/>
      <c r="AY1163" s="1"/>
      <c r="AZ1163" s="2">
        <f t="shared" si="294"/>
        <v>0</v>
      </c>
      <c r="BA1163" s="2">
        <f>SUM(AF1163,AH1163,-AZ1163,-Table110[[#This Row],[Sale Fee]])</f>
        <v>0</v>
      </c>
      <c r="BC1163" s="1"/>
      <c r="BD1163" s="1"/>
      <c r="BE1163" s="1"/>
    </row>
    <row r="1164" spans="1:57" x14ac:dyDescent="0.25">
      <c r="A1164" s="1"/>
      <c r="B1164" s="1"/>
      <c r="E1164" s="4"/>
      <c r="F1164" s="4"/>
      <c r="Q1164" s="1"/>
      <c r="R1164" s="1"/>
      <c r="S1164" s="1"/>
      <c r="U1164" s="1"/>
      <c r="V1164" s="1"/>
      <c r="W1164" s="1"/>
      <c r="X1164" s="1"/>
      <c r="Y1164" s="1"/>
      <c r="Z1164" s="1">
        <f>Table110[[#This Row],[Quantity2]]*Table110[[#This Row],[U Cost]]</f>
        <v>0</v>
      </c>
      <c r="AB1164" s="1"/>
      <c r="AC1164" s="1"/>
      <c r="AD1164" s="1">
        <f t="shared" si="287"/>
        <v>0</v>
      </c>
      <c r="AE1164" s="1"/>
      <c r="AF1164" s="1">
        <f>SUM(Table110[[#This Row],[Total 
Paid]:[Shipping 
Charged]])</f>
        <v>0</v>
      </c>
      <c r="AG1164" s="1"/>
      <c r="AH1164" s="1"/>
      <c r="AI1164" s="1">
        <f t="shared" si="288"/>
        <v>0</v>
      </c>
      <c r="AK1164" s="1"/>
      <c r="AL1164" s="1"/>
      <c r="AM1164" s="1"/>
      <c r="AN1164" s="1"/>
      <c r="AP1164" s="30"/>
      <c r="AQ1164" s="1"/>
      <c r="AR1164" s="1">
        <f t="shared" si="298"/>
        <v>0</v>
      </c>
      <c r="AS1164" s="1"/>
      <c r="AT1164" s="1"/>
      <c r="AU1164" s="2">
        <f t="shared" si="289"/>
        <v>0</v>
      </c>
      <c r="AW1164" s="1"/>
      <c r="AX1164" s="1"/>
      <c r="AY1164" s="1"/>
      <c r="AZ1164" s="2">
        <f t="shared" si="294"/>
        <v>0</v>
      </c>
      <c r="BA1164" s="2">
        <f>SUM(AF1164,AH1164,-AZ1164,-Table110[[#This Row],[Sale Fee]])</f>
        <v>0</v>
      </c>
      <c r="BC1164" s="1"/>
      <c r="BD1164" s="1"/>
      <c r="BE1164" s="1"/>
    </row>
    <row r="1165" spans="1:57" x14ac:dyDescent="0.25">
      <c r="A1165" s="1"/>
      <c r="B1165" s="1"/>
      <c r="E1165" s="4"/>
      <c r="F1165" s="4"/>
      <c r="Q1165" s="1"/>
      <c r="R1165" s="1"/>
      <c r="S1165" s="1"/>
      <c r="U1165" s="1"/>
      <c r="V1165" s="1"/>
      <c r="W1165" s="1"/>
      <c r="X1165" s="1"/>
      <c r="Y1165" s="1"/>
      <c r="Z1165" s="1">
        <f>Table110[[#This Row],[Quantity2]]*Table110[[#This Row],[U Cost]]</f>
        <v>0</v>
      </c>
      <c r="AB1165" s="1"/>
      <c r="AC1165" s="1"/>
      <c r="AD1165" s="1">
        <f t="shared" si="287"/>
        <v>0</v>
      </c>
      <c r="AE1165" s="1"/>
      <c r="AF1165" s="1">
        <f>SUM(Table110[[#This Row],[Total 
Paid]:[Shipping 
Charged]])</f>
        <v>0</v>
      </c>
      <c r="AG1165" s="1"/>
      <c r="AH1165" s="1"/>
      <c r="AI1165" s="1">
        <f t="shared" si="288"/>
        <v>0</v>
      </c>
      <c r="AK1165" s="1"/>
      <c r="AL1165" s="1"/>
      <c r="AM1165" s="1"/>
      <c r="AN1165" s="1"/>
      <c r="AP1165" s="30"/>
      <c r="AQ1165" s="1"/>
      <c r="AR1165" s="1">
        <f t="shared" si="298"/>
        <v>0</v>
      </c>
      <c r="AS1165" s="1"/>
      <c r="AT1165" s="1"/>
      <c r="AU1165" s="2">
        <f t="shared" si="289"/>
        <v>0</v>
      </c>
      <c r="AW1165" s="1"/>
      <c r="AX1165" s="1"/>
      <c r="AY1165" s="1"/>
      <c r="AZ1165" s="2">
        <f t="shared" si="294"/>
        <v>0</v>
      </c>
      <c r="BA1165" s="2">
        <f>SUM(AF1165,AH1165,-AZ1165,-Table110[[#This Row],[Sale Fee]])</f>
        <v>0</v>
      </c>
      <c r="BC1165" s="1"/>
      <c r="BD1165" s="1"/>
      <c r="BE1165" s="1"/>
    </row>
    <row r="1166" spans="1:57" x14ac:dyDescent="0.25">
      <c r="A1166" s="1"/>
      <c r="B1166" s="1"/>
      <c r="E1166" s="4"/>
      <c r="F1166" s="4"/>
      <c r="Q1166" s="1"/>
      <c r="R1166" s="1"/>
      <c r="S1166" s="1"/>
      <c r="U1166" s="1"/>
      <c r="V1166" s="1"/>
      <c r="W1166" s="1"/>
      <c r="X1166" s="1"/>
      <c r="Y1166" s="1"/>
      <c r="Z1166" s="1">
        <f>Table110[[#This Row],[Quantity2]]*Table110[[#This Row],[U Cost]]</f>
        <v>0</v>
      </c>
      <c r="AB1166" s="1"/>
      <c r="AC1166" s="1"/>
      <c r="AD1166" s="1">
        <f t="shared" si="287"/>
        <v>0</v>
      </c>
      <c r="AE1166" s="1"/>
      <c r="AF1166" s="1">
        <f>SUM(Table110[[#This Row],[Total 
Paid]:[Shipping 
Charged]])</f>
        <v>0</v>
      </c>
      <c r="AG1166" s="1"/>
      <c r="AH1166" s="1"/>
      <c r="AI1166" s="1">
        <f t="shared" si="288"/>
        <v>0</v>
      </c>
      <c r="AK1166" s="1"/>
      <c r="AL1166" s="1"/>
      <c r="AM1166" s="1"/>
      <c r="AN1166" s="1"/>
      <c r="AP1166" s="30"/>
      <c r="AQ1166" s="1"/>
      <c r="AR1166" s="1">
        <f t="shared" si="298"/>
        <v>0</v>
      </c>
      <c r="AS1166" s="1"/>
      <c r="AT1166" s="1"/>
      <c r="AU1166" s="2">
        <f t="shared" si="289"/>
        <v>0</v>
      </c>
      <c r="AW1166" s="1"/>
      <c r="AX1166" s="1"/>
      <c r="AY1166" s="1"/>
      <c r="AZ1166" s="2">
        <f t="shared" si="294"/>
        <v>0</v>
      </c>
      <c r="BA1166" s="2">
        <f>SUM(AF1166,AH1166,-AZ1166,-Table110[[#This Row],[Sale Fee]])</f>
        <v>0</v>
      </c>
      <c r="BC1166" s="1"/>
      <c r="BD1166" s="1"/>
      <c r="BE1166" s="1"/>
    </row>
    <row r="1167" spans="1:57" x14ac:dyDescent="0.25">
      <c r="A1167" s="1"/>
      <c r="B1167" s="1"/>
      <c r="E1167" s="4"/>
      <c r="F1167" s="4"/>
      <c r="Q1167" s="1"/>
      <c r="R1167" s="1"/>
      <c r="S1167" s="1"/>
      <c r="U1167" s="1"/>
      <c r="V1167" s="1"/>
      <c r="W1167" s="1"/>
      <c r="X1167" s="1"/>
      <c r="Y1167" s="1"/>
      <c r="Z1167" s="1">
        <f>Table110[[#This Row],[Quantity2]]*Table110[[#This Row],[U Cost]]</f>
        <v>0</v>
      </c>
      <c r="AB1167" s="1"/>
      <c r="AC1167" s="1"/>
      <c r="AD1167" s="1">
        <f t="shared" si="287"/>
        <v>0</v>
      </c>
      <c r="AE1167" s="1"/>
      <c r="AF1167" s="1">
        <f>SUM(Table110[[#This Row],[Total 
Paid]:[Shipping 
Charged]])</f>
        <v>0</v>
      </c>
      <c r="AG1167" s="1"/>
      <c r="AH1167" s="1"/>
      <c r="AI1167" s="1">
        <f t="shared" si="288"/>
        <v>0</v>
      </c>
      <c r="AK1167" s="1"/>
      <c r="AL1167" s="1"/>
      <c r="AM1167" s="1"/>
      <c r="AN1167" s="1"/>
      <c r="AP1167" s="30"/>
      <c r="AQ1167" s="1"/>
      <c r="AR1167" s="1">
        <f t="shared" si="298"/>
        <v>0</v>
      </c>
      <c r="AS1167" s="1"/>
      <c r="AT1167" s="1"/>
      <c r="AU1167" s="2">
        <f t="shared" si="289"/>
        <v>0</v>
      </c>
      <c r="AW1167" s="1"/>
      <c r="AX1167" s="1"/>
      <c r="AY1167" s="1"/>
      <c r="AZ1167" s="2">
        <f t="shared" si="294"/>
        <v>0</v>
      </c>
      <c r="BA1167" s="2">
        <f>SUM(AF1167,AH1167,-AZ1167,-Table110[[#This Row],[Sale Fee]])</f>
        <v>0</v>
      </c>
      <c r="BC1167" s="1"/>
      <c r="BD1167" s="1"/>
      <c r="BE1167" s="1"/>
    </row>
    <row r="1168" spans="1:57" x14ac:dyDescent="0.25">
      <c r="A1168" s="1"/>
      <c r="B1168" s="1"/>
      <c r="E1168" s="4"/>
      <c r="F1168" s="4"/>
      <c r="Q1168" s="1"/>
      <c r="R1168" s="1"/>
      <c r="S1168" s="1"/>
      <c r="U1168" s="1"/>
      <c r="V1168" s="1"/>
      <c r="W1168" s="1"/>
      <c r="X1168" s="1"/>
      <c r="Y1168" s="1"/>
      <c r="Z1168" s="1">
        <f>Table110[[#This Row],[Quantity2]]*Table110[[#This Row],[U Cost]]</f>
        <v>0</v>
      </c>
      <c r="AB1168" s="1"/>
      <c r="AC1168" s="1"/>
      <c r="AD1168" s="1">
        <f t="shared" si="287"/>
        <v>0</v>
      </c>
      <c r="AE1168" s="1"/>
      <c r="AF1168" s="1">
        <f>SUM(Table110[[#This Row],[Total 
Paid]:[Shipping 
Charged]])</f>
        <v>0</v>
      </c>
      <c r="AG1168" s="1"/>
      <c r="AH1168" s="1"/>
      <c r="AI1168" s="1">
        <f t="shared" si="288"/>
        <v>0</v>
      </c>
      <c r="AK1168" s="1"/>
      <c r="AL1168" s="1"/>
      <c r="AM1168" s="1"/>
      <c r="AN1168" s="1"/>
      <c r="AP1168" s="30"/>
      <c r="AQ1168" s="1"/>
      <c r="AR1168" s="1">
        <f t="shared" si="298"/>
        <v>0</v>
      </c>
      <c r="AS1168" s="1"/>
      <c r="AT1168" s="1"/>
      <c r="AU1168" s="2">
        <f t="shared" si="289"/>
        <v>0</v>
      </c>
      <c r="AW1168" s="1"/>
      <c r="AX1168" s="1"/>
      <c r="AY1168" s="1"/>
      <c r="AZ1168" s="2">
        <f t="shared" si="294"/>
        <v>0</v>
      </c>
      <c r="BA1168" s="2">
        <f>SUM(AF1168,AH1168,-AZ1168,-Table110[[#This Row],[Sale Fee]])</f>
        <v>0</v>
      </c>
      <c r="BC1168" s="1"/>
      <c r="BD1168" s="1"/>
      <c r="BE1168" s="1"/>
    </row>
    <row r="1169" spans="1:57" x14ac:dyDescent="0.25">
      <c r="A1169" s="1"/>
      <c r="B1169" s="1"/>
      <c r="E1169" s="4"/>
      <c r="F1169" s="4"/>
      <c r="Q1169" s="1"/>
      <c r="R1169" s="1"/>
      <c r="S1169" s="1"/>
      <c r="U1169" s="1"/>
      <c r="V1169" s="1"/>
      <c r="W1169" s="1"/>
      <c r="X1169" s="1"/>
      <c r="Y1169" s="1"/>
      <c r="Z1169" s="1">
        <f>Table110[[#This Row],[Quantity2]]*Table110[[#This Row],[U Cost]]</f>
        <v>0</v>
      </c>
      <c r="AB1169" s="1"/>
      <c r="AC1169" s="1"/>
      <c r="AD1169" s="1">
        <f t="shared" si="287"/>
        <v>0</v>
      </c>
      <c r="AE1169" s="1"/>
      <c r="AF1169" s="1">
        <f>SUM(Table110[[#This Row],[Total 
Paid]:[Shipping 
Charged]])</f>
        <v>0</v>
      </c>
      <c r="AG1169" s="1"/>
      <c r="AH1169" s="1"/>
      <c r="AI1169" s="1">
        <f t="shared" si="288"/>
        <v>0</v>
      </c>
      <c r="AK1169" s="1"/>
      <c r="AL1169" s="1"/>
      <c r="AM1169" s="1"/>
      <c r="AN1169" s="1"/>
      <c r="AP1169" s="30"/>
      <c r="AQ1169" s="1"/>
      <c r="AR1169" s="1">
        <f t="shared" si="298"/>
        <v>0</v>
      </c>
      <c r="AS1169" s="1"/>
      <c r="AT1169" s="1"/>
      <c r="AU1169" s="2">
        <f t="shared" si="289"/>
        <v>0</v>
      </c>
      <c r="AW1169" s="1"/>
      <c r="AX1169" s="1"/>
      <c r="AY1169" s="1"/>
      <c r="AZ1169" s="2">
        <f t="shared" si="294"/>
        <v>0</v>
      </c>
      <c r="BA1169" s="2">
        <f>SUM(AF1169,AH1169,-AZ1169,-Table110[[#This Row],[Sale Fee]])</f>
        <v>0</v>
      </c>
      <c r="BC1169" s="1"/>
      <c r="BD1169" s="1"/>
      <c r="BE1169" s="1"/>
    </row>
    <row r="1170" spans="1:57" x14ac:dyDescent="0.25">
      <c r="A1170" s="1"/>
      <c r="B1170" s="1"/>
      <c r="E1170" s="4"/>
      <c r="F1170" s="4"/>
      <c r="Q1170" s="1"/>
      <c r="R1170" s="1"/>
      <c r="S1170" s="1"/>
      <c r="U1170" s="1"/>
      <c r="V1170" s="1"/>
      <c r="W1170" s="1"/>
      <c r="X1170" s="1"/>
      <c r="Y1170" s="1"/>
      <c r="Z1170" s="1">
        <f>Table110[[#This Row],[Quantity2]]*Table110[[#This Row],[U Cost]]</f>
        <v>0</v>
      </c>
      <c r="AB1170" s="1"/>
      <c r="AC1170" s="1"/>
      <c r="AD1170" s="1">
        <f t="shared" si="287"/>
        <v>0</v>
      </c>
      <c r="AE1170" s="1"/>
      <c r="AF1170" s="1">
        <f>SUM(Table110[[#This Row],[Total 
Paid]:[Shipping 
Charged]])</f>
        <v>0</v>
      </c>
      <c r="AG1170" s="1"/>
      <c r="AH1170" s="1"/>
      <c r="AI1170" s="1">
        <f t="shared" si="288"/>
        <v>0</v>
      </c>
      <c r="AK1170" s="1"/>
      <c r="AL1170" s="1"/>
      <c r="AM1170" s="1"/>
      <c r="AN1170" s="1"/>
      <c r="AP1170" s="30"/>
      <c r="AQ1170" s="1"/>
      <c r="AR1170" s="1">
        <f t="shared" si="298"/>
        <v>0</v>
      </c>
      <c r="AS1170" s="1"/>
      <c r="AT1170" s="1"/>
      <c r="AU1170" s="2">
        <f t="shared" si="289"/>
        <v>0</v>
      </c>
      <c r="AW1170" s="1"/>
      <c r="AX1170" s="1"/>
      <c r="AY1170" s="1"/>
      <c r="AZ1170" s="2">
        <f t="shared" si="294"/>
        <v>0</v>
      </c>
      <c r="BA1170" s="2">
        <f>SUM(AF1170,AH1170,-AZ1170,-Table110[[#This Row],[Sale Fee]])</f>
        <v>0</v>
      </c>
      <c r="BC1170" s="1"/>
      <c r="BD1170" s="1"/>
      <c r="BE1170" s="1"/>
    </row>
    <row r="1171" spans="1:57" x14ac:dyDescent="0.25">
      <c r="A1171" s="1"/>
      <c r="B1171" s="1"/>
      <c r="E1171" s="4"/>
      <c r="F1171" s="4"/>
      <c r="Q1171" s="1"/>
      <c r="R1171" s="1"/>
      <c r="S1171" s="1"/>
      <c r="U1171" s="1"/>
      <c r="V1171" s="1"/>
      <c r="W1171" s="1"/>
      <c r="X1171" s="1"/>
      <c r="Y1171" s="1"/>
      <c r="Z1171" s="1">
        <f>Table110[[#This Row],[Quantity2]]*Table110[[#This Row],[U Cost]]</f>
        <v>0</v>
      </c>
      <c r="AB1171" s="1"/>
      <c r="AC1171" s="1"/>
      <c r="AD1171" s="1">
        <f t="shared" si="287"/>
        <v>0</v>
      </c>
      <c r="AE1171" s="1"/>
      <c r="AF1171" s="1">
        <f>SUM(Table110[[#This Row],[Total 
Paid]:[Shipping 
Charged]])</f>
        <v>0</v>
      </c>
      <c r="AG1171" s="1"/>
      <c r="AH1171" s="1"/>
      <c r="AI1171" s="1">
        <f t="shared" si="288"/>
        <v>0</v>
      </c>
      <c r="AK1171" s="1"/>
      <c r="AL1171" s="1"/>
      <c r="AM1171" s="1"/>
      <c r="AN1171" s="1"/>
      <c r="AP1171" s="30"/>
      <c r="AQ1171" s="1"/>
      <c r="AR1171" s="1">
        <f t="shared" si="298"/>
        <v>0</v>
      </c>
      <c r="AS1171" s="1"/>
      <c r="AT1171" s="1"/>
      <c r="AU1171" s="2">
        <f t="shared" si="289"/>
        <v>0</v>
      </c>
      <c r="AW1171" s="1"/>
      <c r="AX1171" s="1"/>
      <c r="AY1171" s="1"/>
      <c r="AZ1171" s="2">
        <f t="shared" si="294"/>
        <v>0</v>
      </c>
      <c r="BA1171" s="2">
        <f>SUM(AF1171,AH1171,-AZ1171,-Table110[[#This Row],[Sale Fee]])</f>
        <v>0</v>
      </c>
      <c r="BC1171" s="1"/>
      <c r="BD1171" s="1"/>
      <c r="BE1171" s="1"/>
    </row>
    <row r="1172" spans="1:57" x14ac:dyDescent="0.25">
      <c r="A1172" s="1"/>
      <c r="B1172" s="1"/>
      <c r="E1172" s="4"/>
      <c r="F1172" s="4"/>
      <c r="Q1172" s="1"/>
      <c r="R1172" s="1"/>
      <c r="S1172" s="1"/>
      <c r="U1172" s="1"/>
      <c r="V1172" s="1"/>
      <c r="W1172" s="1"/>
      <c r="X1172" s="1"/>
      <c r="Y1172" s="1"/>
      <c r="Z1172" s="1">
        <f>Table110[[#This Row],[Quantity2]]*Table110[[#This Row],[U Cost]]</f>
        <v>0</v>
      </c>
      <c r="AB1172" s="1"/>
      <c r="AC1172" s="1"/>
      <c r="AD1172" s="1">
        <f t="shared" si="287"/>
        <v>0</v>
      </c>
      <c r="AE1172" s="1"/>
      <c r="AF1172" s="1">
        <f>SUM(Table110[[#This Row],[Total 
Paid]:[Shipping 
Charged]])</f>
        <v>0</v>
      </c>
      <c r="AG1172" s="1"/>
      <c r="AH1172" s="1"/>
      <c r="AI1172" s="1">
        <f t="shared" si="288"/>
        <v>0</v>
      </c>
      <c r="AK1172" s="1"/>
      <c r="AL1172" s="1"/>
      <c r="AM1172" s="1"/>
      <c r="AN1172" s="1"/>
      <c r="AP1172" s="30"/>
      <c r="AQ1172" s="1"/>
      <c r="AR1172" s="1">
        <f t="shared" si="298"/>
        <v>0</v>
      </c>
      <c r="AS1172" s="1"/>
      <c r="AT1172" s="1"/>
      <c r="AU1172" s="2">
        <f t="shared" si="289"/>
        <v>0</v>
      </c>
      <c r="AW1172" s="1"/>
      <c r="AX1172" s="1"/>
      <c r="AY1172" s="1"/>
      <c r="AZ1172" s="2">
        <f t="shared" si="294"/>
        <v>0</v>
      </c>
      <c r="BA1172" s="2">
        <f>SUM(AF1172,AH1172,-AZ1172,-Table110[[#This Row],[Sale Fee]])</f>
        <v>0</v>
      </c>
      <c r="BC1172" s="1"/>
      <c r="BD1172" s="1"/>
      <c r="BE1172" s="1"/>
    </row>
    <row r="1173" spans="1:57" x14ac:dyDescent="0.25">
      <c r="A1173" s="1"/>
      <c r="B1173" s="1"/>
      <c r="E1173" s="4"/>
      <c r="F1173" s="4"/>
      <c r="Q1173" s="1"/>
      <c r="R1173" s="1"/>
      <c r="S1173" s="1"/>
      <c r="U1173" s="1"/>
      <c r="V1173" s="1"/>
      <c r="W1173" s="1"/>
      <c r="X1173" s="1"/>
      <c r="Y1173" s="1"/>
      <c r="Z1173" s="1">
        <f>Table110[[#This Row],[Quantity2]]*Table110[[#This Row],[U Cost]]</f>
        <v>0</v>
      </c>
      <c r="AB1173" s="1"/>
      <c r="AC1173" s="1"/>
      <c r="AD1173" s="1">
        <f t="shared" si="287"/>
        <v>0</v>
      </c>
      <c r="AE1173" s="1"/>
      <c r="AF1173" s="1">
        <f>SUM(Table110[[#This Row],[Total 
Paid]:[Shipping 
Charged]])</f>
        <v>0</v>
      </c>
      <c r="AG1173" s="1"/>
      <c r="AH1173" s="1"/>
      <c r="AI1173" s="1">
        <f t="shared" si="288"/>
        <v>0</v>
      </c>
      <c r="AK1173" s="1"/>
      <c r="AL1173" s="1"/>
      <c r="AM1173" s="1"/>
      <c r="AN1173" s="1"/>
      <c r="AP1173" s="30"/>
      <c r="AQ1173" s="1"/>
      <c r="AR1173" s="1">
        <f t="shared" si="298"/>
        <v>0</v>
      </c>
      <c r="AS1173" s="1"/>
      <c r="AT1173" s="1"/>
      <c r="AU1173" s="2">
        <f t="shared" si="289"/>
        <v>0</v>
      </c>
      <c r="AW1173" s="1"/>
      <c r="AX1173" s="1"/>
      <c r="AY1173" s="1"/>
      <c r="AZ1173" s="2">
        <f t="shared" si="294"/>
        <v>0</v>
      </c>
      <c r="BA1173" s="2">
        <f>SUM(AF1173,AH1173,-AZ1173,-Table110[[#This Row],[Sale Fee]])</f>
        <v>0</v>
      </c>
      <c r="BC1173" s="1"/>
      <c r="BD1173" s="1"/>
      <c r="BE1173" s="1"/>
    </row>
    <row r="1174" spans="1:57" x14ac:dyDescent="0.25">
      <c r="A1174" s="1"/>
      <c r="B1174" s="1"/>
      <c r="E1174" s="4"/>
      <c r="F1174" s="4"/>
      <c r="Q1174" s="1"/>
      <c r="R1174" s="1"/>
      <c r="S1174" s="1"/>
      <c r="U1174" s="1"/>
      <c r="V1174" s="1"/>
      <c r="W1174" s="1"/>
      <c r="X1174" s="1"/>
      <c r="Y1174" s="1"/>
      <c r="Z1174" s="1">
        <f>Table110[[#This Row],[Quantity2]]*Table110[[#This Row],[U Cost]]</f>
        <v>0</v>
      </c>
      <c r="AB1174" s="1"/>
      <c r="AC1174" s="1"/>
      <c r="AD1174" s="1">
        <f t="shared" si="287"/>
        <v>0</v>
      </c>
      <c r="AE1174" s="1"/>
      <c r="AF1174" s="1">
        <f>SUM(Table110[[#This Row],[Total 
Paid]:[Shipping 
Charged]])</f>
        <v>0</v>
      </c>
      <c r="AG1174" s="1"/>
      <c r="AH1174" s="1"/>
      <c r="AI1174" s="1">
        <f t="shared" si="288"/>
        <v>0</v>
      </c>
      <c r="AK1174" s="1"/>
      <c r="AL1174" s="1"/>
      <c r="AM1174" s="1"/>
      <c r="AN1174" s="1"/>
      <c r="AP1174" s="30"/>
      <c r="AQ1174" s="1"/>
      <c r="AR1174" s="1">
        <f t="shared" si="298"/>
        <v>0</v>
      </c>
      <c r="AS1174" s="1"/>
      <c r="AT1174" s="1"/>
      <c r="AU1174" s="2">
        <f t="shared" si="289"/>
        <v>0</v>
      </c>
      <c r="AW1174" s="1"/>
      <c r="AX1174" s="1"/>
      <c r="AY1174" s="1"/>
      <c r="AZ1174" s="2">
        <f t="shared" si="294"/>
        <v>0</v>
      </c>
      <c r="BA1174" s="2">
        <f>SUM(AF1174,AH1174,-AZ1174,-Table110[[#This Row],[Sale Fee]])</f>
        <v>0</v>
      </c>
      <c r="BC1174" s="1"/>
      <c r="BD1174" s="1"/>
      <c r="BE1174" s="1"/>
    </row>
    <row r="1175" spans="1:57" x14ac:dyDescent="0.25">
      <c r="A1175" s="1"/>
      <c r="B1175" s="1"/>
      <c r="E1175" s="4"/>
      <c r="F1175" s="4"/>
      <c r="Q1175" s="1"/>
      <c r="R1175" s="1"/>
      <c r="S1175" s="1"/>
      <c r="U1175" s="1"/>
      <c r="V1175" s="1"/>
      <c r="W1175" s="1"/>
      <c r="X1175" s="1"/>
      <c r="Y1175" s="1"/>
      <c r="Z1175" s="1">
        <f>Table110[[#This Row],[Quantity2]]*Table110[[#This Row],[U Cost]]</f>
        <v>0</v>
      </c>
      <c r="AB1175" s="1"/>
      <c r="AC1175" s="1"/>
      <c r="AD1175" s="1">
        <f t="shared" si="287"/>
        <v>0</v>
      </c>
      <c r="AE1175" s="1"/>
      <c r="AF1175" s="1">
        <f>SUM(Table110[[#This Row],[Total 
Paid]:[Shipping 
Charged]])</f>
        <v>0</v>
      </c>
      <c r="AG1175" s="1"/>
      <c r="AH1175" s="1"/>
      <c r="AI1175" s="1">
        <f t="shared" si="288"/>
        <v>0</v>
      </c>
      <c r="AK1175" s="1"/>
      <c r="AL1175" s="1"/>
      <c r="AM1175" s="1"/>
      <c r="AN1175" s="1"/>
      <c r="AP1175" s="30"/>
      <c r="AQ1175" s="1"/>
      <c r="AR1175" s="1">
        <f t="shared" si="298"/>
        <v>0</v>
      </c>
      <c r="AS1175" s="1"/>
      <c r="AT1175" s="1"/>
      <c r="AU1175" s="2">
        <f t="shared" si="289"/>
        <v>0</v>
      </c>
      <c r="AW1175" s="1"/>
      <c r="AX1175" s="1"/>
      <c r="AY1175" s="1"/>
      <c r="AZ1175" s="2">
        <f t="shared" si="294"/>
        <v>0</v>
      </c>
      <c r="BA1175" s="2">
        <f>SUM(AF1175,AH1175,-AZ1175,-Table110[[#This Row],[Sale Fee]])</f>
        <v>0</v>
      </c>
      <c r="BC1175" s="1"/>
      <c r="BD1175" s="1"/>
      <c r="BE1175" s="1"/>
    </row>
    <row r="1176" spans="1:57" x14ac:dyDescent="0.25">
      <c r="A1176" s="1"/>
      <c r="B1176" s="1"/>
      <c r="E1176" s="4"/>
      <c r="F1176" s="4"/>
      <c r="Q1176" s="1"/>
      <c r="R1176" s="1"/>
      <c r="S1176" s="1"/>
      <c r="U1176" s="1"/>
      <c r="V1176" s="1"/>
      <c r="W1176" s="1"/>
      <c r="X1176" s="1"/>
      <c r="Y1176" s="1"/>
      <c r="Z1176" s="1">
        <f>Table110[[#This Row],[Quantity2]]*Table110[[#This Row],[U Cost]]</f>
        <v>0</v>
      </c>
      <c r="AB1176" s="1"/>
      <c r="AC1176" s="1"/>
      <c r="AD1176" s="1">
        <f t="shared" si="287"/>
        <v>0</v>
      </c>
      <c r="AE1176" s="1"/>
      <c r="AF1176" s="1">
        <f>SUM(Table110[[#This Row],[Total 
Paid]:[Shipping 
Charged]])</f>
        <v>0</v>
      </c>
      <c r="AG1176" s="1"/>
      <c r="AH1176" s="1"/>
      <c r="AI1176" s="1">
        <f t="shared" si="288"/>
        <v>0</v>
      </c>
      <c r="AK1176" s="1"/>
      <c r="AL1176" s="1"/>
      <c r="AM1176" s="1"/>
      <c r="AN1176" s="1"/>
      <c r="AP1176" s="30"/>
      <c r="AQ1176" s="1"/>
      <c r="AR1176" s="1">
        <f t="shared" si="298"/>
        <v>0</v>
      </c>
      <c r="AS1176" s="1"/>
      <c r="AT1176" s="1"/>
      <c r="AU1176" s="2">
        <f t="shared" si="289"/>
        <v>0</v>
      </c>
      <c r="AW1176" s="1"/>
      <c r="AX1176" s="1"/>
      <c r="AY1176" s="1"/>
      <c r="AZ1176" s="2">
        <f t="shared" si="294"/>
        <v>0</v>
      </c>
      <c r="BA1176" s="2">
        <f>SUM(AF1176,AH1176,-AZ1176,-Table110[[#This Row],[Sale Fee]])</f>
        <v>0</v>
      </c>
      <c r="BC1176" s="1"/>
      <c r="BD1176" s="1"/>
      <c r="BE1176" s="1"/>
    </row>
    <row r="1177" spans="1:57" x14ac:dyDescent="0.25">
      <c r="A1177" s="1"/>
      <c r="B1177" s="1"/>
      <c r="E1177" s="4"/>
      <c r="F1177" s="4"/>
      <c r="Q1177" s="1"/>
      <c r="R1177" s="1"/>
      <c r="S1177" s="1"/>
      <c r="U1177" s="1"/>
      <c r="V1177" s="1"/>
      <c r="W1177" s="1"/>
      <c r="X1177" s="1"/>
      <c r="Y1177" s="1"/>
      <c r="Z1177" s="1">
        <f>Table110[[#This Row],[Quantity2]]*Table110[[#This Row],[U Cost]]</f>
        <v>0</v>
      </c>
      <c r="AB1177" s="1"/>
      <c r="AC1177" s="1"/>
      <c r="AD1177" s="1">
        <f t="shared" si="287"/>
        <v>0</v>
      </c>
      <c r="AE1177" s="1"/>
      <c r="AF1177" s="1">
        <f>SUM(Table110[[#This Row],[Total 
Paid]:[Shipping 
Charged]])</f>
        <v>0</v>
      </c>
      <c r="AG1177" s="1"/>
      <c r="AH1177" s="1"/>
      <c r="AI1177" s="1">
        <f t="shared" si="288"/>
        <v>0</v>
      </c>
      <c r="AK1177" s="1"/>
      <c r="AL1177" s="1"/>
      <c r="AM1177" s="1"/>
      <c r="AN1177" s="1"/>
      <c r="AP1177" s="30"/>
      <c r="AQ1177" s="1"/>
      <c r="AR1177" s="1">
        <f t="shared" si="298"/>
        <v>0</v>
      </c>
      <c r="AS1177" s="1"/>
      <c r="AT1177" s="1"/>
      <c r="AU1177" s="2">
        <f t="shared" si="289"/>
        <v>0</v>
      </c>
      <c r="AW1177" s="1"/>
      <c r="AX1177" s="1"/>
      <c r="AY1177" s="1"/>
      <c r="AZ1177" s="2">
        <f t="shared" si="294"/>
        <v>0</v>
      </c>
      <c r="BA1177" s="2">
        <f>SUM(AF1177,AH1177,-AZ1177,-Table110[[#This Row],[Sale Fee]])</f>
        <v>0</v>
      </c>
      <c r="BC1177" s="1"/>
      <c r="BD1177" s="1"/>
      <c r="BE1177" s="1"/>
    </row>
    <row r="1178" spans="1:57" x14ac:dyDescent="0.25">
      <c r="A1178" s="1"/>
      <c r="B1178" s="1"/>
      <c r="E1178" s="4"/>
      <c r="F1178" s="4"/>
      <c r="Q1178" s="1"/>
      <c r="R1178" s="1"/>
      <c r="S1178" s="1"/>
      <c r="U1178" s="1"/>
      <c r="V1178" s="1"/>
      <c r="W1178" s="1"/>
      <c r="X1178" s="1"/>
      <c r="Y1178" s="1"/>
      <c r="Z1178" s="1">
        <f>Table110[[#This Row],[Quantity2]]*Table110[[#This Row],[U Cost]]</f>
        <v>0</v>
      </c>
      <c r="AB1178" s="1"/>
      <c r="AC1178" s="1"/>
      <c r="AD1178" s="1">
        <f t="shared" si="287"/>
        <v>0</v>
      </c>
      <c r="AE1178" s="1"/>
      <c r="AF1178" s="1">
        <f>SUM(Table110[[#This Row],[Total 
Paid]:[Shipping 
Charged]])</f>
        <v>0</v>
      </c>
      <c r="AG1178" s="1"/>
      <c r="AH1178" s="1"/>
      <c r="AI1178" s="1">
        <f t="shared" si="288"/>
        <v>0</v>
      </c>
      <c r="AK1178" s="1"/>
      <c r="AL1178" s="1"/>
      <c r="AM1178" s="1"/>
      <c r="AN1178" s="1"/>
      <c r="AP1178" s="30"/>
      <c r="AQ1178" s="1"/>
      <c r="AR1178" s="1">
        <f t="shared" si="298"/>
        <v>0</v>
      </c>
      <c r="AS1178" s="1"/>
      <c r="AT1178" s="1"/>
      <c r="AU1178" s="2">
        <f t="shared" si="289"/>
        <v>0</v>
      </c>
      <c r="AW1178" s="1"/>
      <c r="AX1178" s="1"/>
      <c r="AY1178" s="1"/>
      <c r="AZ1178" s="2">
        <f t="shared" si="294"/>
        <v>0</v>
      </c>
      <c r="BA1178" s="2">
        <f>SUM(AF1178,AH1178,-AZ1178,-Table110[[#This Row],[Sale Fee]])</f>
        <v>0</v>
      </c>
      <c r="BC1178" s="1"/>
      <c r="BD1178" s="1"/>
      <c r="BE1178" s="1"/>
    </row>
    <row r="1179" spans="1:57" x14ac:dyDescent="0.25">
      <c r="A1179" s="1"/>
      <c r="B1179" s="1"/>
      <c r="E1179" s="4"/>
      <c r="F1179" s="4"/>
      <c r="Q1179" s="1"/>
      <c r="R1179" s="1"/>
      <c r="S1179" s="1"/>
      <c r="U1179" s="1"/>
      <c r="V1179" s="1"/>
      <c r="W1179" s="1"/>
      <c r="X1179" s="1"/>
      <c r="Y1179" s="1"/>
      <c r="Z1179" s="1">
        <f>Table110[[#This Row],[Quantity2]]*Table110[[#This Row],[U Cost]]</f>
        <v>0</v>
      </c>
      <c r="AB1179" s="1"/>
      <c r="AC1179" s="1"/>
      <c r="AD1179" s="1">
        <f t="shared" si="287"/>
        <v>0</v>
      </c>
      <c r="AE1179" s="1"/>
      <c r="AF1179" s="1">
        <f>SUM(Table110[[#This Row],[Total 
Paid]:[Shipping 
Charged]])</f>
        <v>0</v>
      </c>
      <c r="AG1179" s="1"/>
      <c r="AH1179" s="1"/>
      <c r="AI1179" s="1">
        <f t="shared" si="288"/>
        <v>0</v>
      </c>
      <c r="AK1179" s="1"/>
      <c r="AL1179" s="1"/>
      <c r="AM1179" s="1"/>
      <c r="AN1179" s="1"/>
      <c r="AP1179" s="30"/>
      <c r="AQ1179" s="1"/>
      <c r="AR1179" s="1">
        <f t="shared" si="298"/>
        <v>0</v>
      </c>
      <c r="AS1179" s="1"/>
      <c r="AT1179" s="1"/>
      <c r="AU1179" s="2">
        <f t="shared" si="289"/>
        <v>0</v>
      </c>
      <c r="AW1179" s="1"/>
      <c r="AX1179" s="1"/>
      <c r="AY1179" s="1"/>
      <c r="AZ1179" s="2">
        <f t="shared" si="294"/>
        <v>0</v>
      </c>
      <c r="BA1179" s="2">
        <f>SUM(AF1179,AH1179,-AZ1179,-Table110[[#This Row],[Sale Fee]])</f>
        <v>0</v>
      </c>
      <c r="BC1179" s="1"/>
      <c r="BD1179" s="1"/>
      <c r="BE1179" s="1"/>
    </row>
    <row r="1180" spans="1:57" x14ac:dyDescent="0.25">
      <c r="A1180" s="1"/>
      <c r="B1180" s="1"/>
      <c r="E1180" s="4"/>
      <c r="F1180" s="4"/>
      <c r="Q1180" s="1"/>
      <c r="R1180" s="1"/>
      <c r="S1180" s="1"/>
      <c r="U1180" s="1"/>
      <c r="V1180" s="1"/>
      <c r="W1180" s="1"/>
      <c r="X1180" s="1"/>
      <c r="Y1180" s="1"/>
      <c r="Z1180" s="1">
        <f>Table110[[#This Row],[Quantity2]]*Table110[[#This Row],[U Cost]]</f>
        <v>0</v>
      </c>
      <c r="AB1180" s="1"/>
      <c r="AC1180" s="1"/>
      <c r="AD1180" s="1">
        <f t="shared" si="287"/>
        <v>0</v>
      </c>
      <c r="AE1180" s="1"/>
      <c r="AF1180" s="1">
        <f>SUM(Table110[[#This Row],[Total 
Paid]:[Shipping 
Charged]])</f>
        <v>0</v>
      </c>
      <c r="AG1180" s="1"/>
      <c r="AH1180" s="1"/>
      <c r="AI1180" s="1">
        <f t="shared" si="288"/>
        <v>0</v>
      </c>
      <c r="AK1180" s="1"/>
      <c r="AL1180" s="1"/>
      <c r="AM1180" s="1"/>
      <c r="AN1180" s="1"/>
      <c r="AP1180" s="30"/>
      <c r="AQ1180" s="1"/>
      <c r="AR1180" s="1">
        <f t="shared" si="298"/>
        <v>0</v>
      </c>
      <c r="AS1180" s="1"/>
      <c r="AT1180" s="1"/>
      <c r="AU1180" s="2">
        <f t="shared" si="289"/>
        <v>0</v>
      </c>
      <c r="AW1180" s="1"/>
      <c r="AX1180" s="1"/>
      <c r="AY1180" s="1"/>
      <c r="AZ1180" s="2">
        <f t="shared" si="294"/>
        <v>0</v>
      </c>
      <c r="BA1180" s="2">
        <f>SUM(AF1180,AH1180,-AZ1180,-Table110[[#This Row],[Sale Fee]])</f>
        <v>0</v>
      </c>
      <c r="BC1180" s="1"/>
      <c r="BD1180" s="1"/>
      <c r="BE1180" s="1"/>
    </row>
    <row r="1181" spans="1:57" x14ac:dyDescent="0.25">
      <c r="A1181" s="1"/>
      <c r="B1181" s="1"/>
      <c r="E1181" s="4"/>
      <c r="F1181" s="4"/>
      <c r="Q1181" s="1"/>
      <c r="R1181" s="1"/>
      <c r="S1181" s="1"/>
      <c r="U1181" s="1"/>
      <c r="V1181" s="1"/>
      <c r="W1181" s="1"/>
      <c r="X1181" s="1"/>
      <c r="Y1181" s="1"/>
      <c r="Z1181" s="1">
        <f>Table110[[#This Row],[Quantity2]]*Table110[[#This Row],[U Cost]]</f>
        <v>0</v>
      </c>
      <c r="AB1181" s="1"/>
      <c r="AC1181" s="1"/>
      <c r="AD1181" s="1">
        <f t="shared" si="287"/>
        <v>0</v>
      </c>
      <c r="AE1181" s="1"/>
      <c r="AF1181" s="1">
        <f>SUM(Table110[[#This Row],[Total 
Paid]:[Shipping 
Charged]])</f>
        <v>0</v>
      </c>
      <c r="AG1181" s="1"/>
      <c r="AH1181" s="1"/>
      <c r="AI1181" s="1">
        <f t="shared" si="288"/>
        <v>0</v>
      </c>
      <c r="AK1181" s="1"/>
      <c r="AL1181" s="1"/>
      <c r="AM1181" s="1"/>
      <c r="AN1181" s="1"/>
      <c r="AP1181" s="30"/>
      <c r="AQ1181" s="1"/>
      <c r="AR1181" s="1">
        <f t="shared" si="298"/>
        <v>0</v>
      </c>
      <c r="AS1181" s="1"/>
      <c r="AT1181" s="1"/>
      <c r="AU1181" s="2">
        <f t="shared" si="289"/>
        <v>0</v>
      </c>
      <c r="AW1181" s="1"/>
      <c r="AX1181" s="1"/>
      <c r="AY1181" s="1"/>
      <c r="AZ1181" s="2">
        <f t="shared" si="294"/>
        <v>0</v>
      </c>
      <c r="BA1181" s="2">
        <f>SUM(AF1181,AH1181,-AZ1181,-Table110[[#This Row],[Sale Fee]])</f>
        <v>0</v>
      </c>
      <c r="BC1181" s="1"/>
      <c r="BD1181" s="1"/>
      <c r="BE1181" s="1"/>
    </row>
    <row r="1182" spans="1:57" x14ac:dyDescent="0.25">
      <c r="A1182" s="1"/>
      <c r="B1182" s="1"/>
      <c r="E1182" s="4"/>
      <c r="F1182" s="4"/>
      <c r="Q1182" s="1"/>
      <c r="R1182" s="1"/>
      <c r="S1182" s="1"/>
      <c r="U1182" s="1"/>
      <c r="V1182" s="1"/>
      <c r="W1182" s="1"/>
      <c r="X1182" s="1"/>
      <c r="Y1182" s="1"/>
      <c r="Z1182" s="1">
        <f>Table110[[#This Row],[Quantity2]]*Table110[[#This Row],[U Cost]]</f>
        <v>0</v>
      </c>
      <c r="AB1182" s="1"/>
      <c r="AC1182" s="1"/>
      <c r="AD1182" s="1">
        <f t="shared" si="287"/>
        <v>0</v>
      </c>
      <c r="AE1182" s="1"/>
      <c r="AF1182" s="1">
        <f>SUM(Table110[[#This Row],[Total 
Paid]:[Shipping 
Charged]])</f>
        <v>0</v>
      </c>
      <c r="AG1182" s="1"/>
      <c r="AH1182" s="1"/>
      <c r="AI1182" s="1">
        <f t="shared" si="288"/>
        <v>0</v>
      </c>
      <c r="AK1182" s="1"/>
      <c r="AL1182" s="1"/>
      <c r="AM1182" s="1"/>
      <c r="AN1182" s="1"/>
      <c r="AP1182" s="30"/>
      <c r="AQ1182" s="1"/>
      <c r="AR1182" s="1">
        <f t="shared" si="298"/>
        <v>0</v>
      </c>
      <c r="AS1182" s="1"/>
      <c r="AT1182" s="1"/>
      <c r="AU1182" s="2">
        <f t="shared" si="289"/>
        <v>0</v>
      </c>
      <c r="AW1182" s="1"/>
      <c r="AX1182" s="1"/>
      <c r="AY1182" s="1"/>
      <c r="AZ1182" s="2">
        <f t="shared" si="294"/>
        <v>0</v>
      </c>
      <c r="BA1182" s="2">
        <f>SUM(AF1182,AH1182,-AZ1182,-Table110[[#This Row],[Sale Fee]])</f>
        <v>0</v>
      </c>
      <c r="BC1182" s="1"/>
      <c r="BD1182" s="1"/>
      <c r="BE1182" s="1"/>
    </row>
    <row r="1183" spans="1:57" x14ac:dyDescent="0.25">
      <c r="A1183" s="1"/>
      <c r="B1183" s="1"/>
      <c r="E1183" s="4"/>
      <c r="F1183" s="4"/>
      <c r="Q1183" s="1"/>
      <c r="R1183" s="1"/>
      <c r="S1183" s="1"/>
      <c r="U1183" s="1"/>
      <c r="V1183" s="1"/>
      <c r="W1183" s="1"/>
      <c r="X1183" s="1"/>
      <c r="Y1183" s="1"/>
      <c r="Z1183" s="1">
        <f>Table110[[#This Row],[Quantity2]]*Table110[[#This Row],[U Cost]]</f>
        <v>0</v>
      </c>
      <c r="AB1183" s="1"/>
      <c r="AC1183" s="1"/>
      <c r="AD1183" s="1">
        <f t="shared" si="287"/>
        <v>0</v>
      </c>
      <c r="AE1183" s="1"/>
      <c r="AF1183" s="1">
        <f>SUM(Table110[[#This Row],[Total 
Paid]:[Shipping 
Charged]])</f>
        <v>0</v>
      </c>
      <c r="AG1183" s="1"/>
      <c r="AH1183" s="1"/>
      <c r="AI1183" s="1">
        <f t="shared" si="288"/>
        <v>0</v>
      </c>
      <c r="AK1183" s="1"/>
      <c r="AL1183" s="1"/>
      <c r="AM1183" s="1"/>
      <c r="AN1183" s="1"/>
      <c r="AP1183" s="30"/>
      <c r="AQ1183" s="1"/>
      <c r="AR1183" s="1">
        <f t="shared" si="298"/>
        <v>0</v>
      </c>
      <c r="AS1183" s="1"/>
      <c r="AT1183" s="1"/>
      <c r="AU1183" s="2">
        <f t="shared" si="289"/>
        <v>0</v>
      </c>
      <c r="AW1183" s="1"/>
      <c r="AX1183" s="1"/>
      <c r="AY1183" s="1"/>
      <c r="AZ1183" s="2">
        <f t="shared" si="294"/>
        <v>0</v>
      </c>
      <c r="BA1183" s="2">
        <f>SUM(AF1183,AH1183,-AZ1183,-Table110[[#This Row],[Sale Fee]])</f>
        <v>0</v>
      </c>
      <c r="BC1183" s="1"/>
      <c r="BD1183" s="1"/>
      <c r="BE1183" s="1"/>
    </row>
    <row r="1184" spans="1:57" x14ac:dyDescent="0.25">
      <c r="A1184" s="1"/>
      <c r="B1184" s="1"/>
      <c r="E1184" s="4"/>
      <c r="F1184" s="4"/>
      <c r="Q1184" s="1"/>
      <c r="R1184" s="1"/>
      <c r="S1184" s="1"/>
      <c r="U1184" s="1"/>
      <c r="V1184" s="1"/>
      <c r="W1184" s="1"/>
      <c r="X1184" s="1"/>
      <c r="Y1184" s="1"/>
      <c r="Z1184" s="1">
        <f>Table110[[#This Row],[Quantity2]]*Table110[[#This Row],[U Cost]]</f>
        <v>0</v>
      </c>
      <c r="AB1184" s="1"/>
      <c r="AC1184" s="1"/>
      <c r="AD1184" s="1">
        <f t="shared" si="287"/>
        <v>0</v>
      </c>
      <c r="AE1184" s="1"/>
      <c r="AF1184" s="1">
        <f>SUM(Table110[[#This Row],[Total 
Paid]:[Shipping 
Charged]])</f>
        <v>0</v>
      </c>
      <c r="AG1184" s="1"/>
      <c r="AH1184" s="1"/>
      <c r="AI1184" s="1">
        <f t="shared" si="288"/>
        <v>0</v>
      </c>
      <c r="AK1184" s="1"/>
      <c r="AL1184" s="1"/>
      <c r="AM1184" s="1"/>
      <c r="AN1184" s="1"/>
      <c r="AP1184" s="30"/>
      <c r="AQ1184" s="1"/>
      <c r="AR1184" s="1">
        <f t="shared" si="298"/>
        <v>0</v>
      </c>
      <c r="AS1184" s="1"/>
      <c r="AT1184" s="1"/>
      <c r="AU1184" s="2">
        <f t="shared" si="289"/>
        <v>0</v>
      </c>
      <c r="AW1184" s="1"/>
      <c r="AX1184" s="1"/>
      <c r="AY1184" s="1"/>
      <c r="AZ1184" s="2">
        <f t="shared" si="294"/>
        <v>0</v>
      </c>
      <c r="BA1184" s="2">
        <f>SUM(AF1184,AH1184,-AZ1184,-Table110[[#This Row],[Sale Fee]])</f>
        <v>0</v>
      </c>
      <c r="BC1184" s="1"/>
      <c r="BD1184" s="1"/>
      <c r="BE1184" s="1"/>
    </row>
    <row r="1185" spans="1:59" x14ac:dyDescent="0.25">
      <c r="A1185" s="1"/>
      <c r="B1185" s="1"/>
      <c r="E1185" s="4"/>
      <c r="F1185" s="4"/>
      <c r="Q1185" s="1"/>
      <c r="R1185" s="1"/>
      <c r="S1185" s="1"/>
      <c r="U1185" s="1"/>
      <c r="V1185" s="1"/>
      <c r="W1185" s="1"/>
      <c r="X1185" s="1"/>
      <c r="Y1185" s="1"/>
      <c r="Z1185" s="1">
        <f>Table110[[#This Row],[Quantity2]]*Table110[[#This Row],[U Cost]]</f>
        <v>0</v>
      </c>
      <c r="AB1185" s="1"/>
      <c r="AC1185" s="1"/>
      <c r="AD1185" s="1">
        <f t="shared" si="287"/>
        <v>0</v>
      </c>
      <c r="AE1185" s="1"/>
      <c r="AF1185" s="1">
        <f>SUM(Table110[[#This Row],[Total 
Paid]:[Shipping 
Charged]])</f>
        <v>0</v>
      </c>
      <c r="AG1185" s="1"/>
      <c r="AH1185" s="1"/>
      <c r="AI1185" s="1">
        <f t="shared" si="288"/>
        <v>0</v>
      </c>
      <c r="AK1185" s="1"/>
      <c r="AL1185" s="1"/>
      <c r="AM1185" s="1"/>
      <c r="AN1185" s="1"/>
      <c r="AP1185" s="30"/>
      <c r="AQ1185" s="1"/>
      <c r="AR1185" s="1">
        <f t="shared" si="298"/>
        <v>0</v>
      </c>
      <c r="AS1185" s="1"/>
      <c r="AT1185" s="1"/>
      <c r="AU1185" s="2">
        <f t="shared" si="289"/>
        <v>0</v>
      </c>
      <c r="AW1185" s="1"/>
      <c r="AX1185" s="1"/>
      <c r="AY1185" s="1"/>
      <c r="AZ1185" s="2">
        <f t="shared" si="294"/>
        <v>0</v>
      </c>
      <c r="BA1185" s="2">
        <f>SUM(AF1185,AH1185,-AZ1185,-Table110[[#This Row],[Sale Fee]])</f>
        <v>0</v>
      </c>
      <c r="BC1185" s="1"/>
      <c r="BD1185" s="1"/>
      <c r="BE1185" s="1"/>
    </row>
    <row r="1186" spans="1:59" x14ac:dyDescent="0.25">
      <c r="A1186" s="1"/>
      <c r="B1186" s="1"/>
      <c r="E1186" s="4"/>
      <c r="F1186" s="4"/>
      <c r="Q1186" s="1"/>
      <c r="R1186" s="1"/>
      <c r="S1186" s="1"/>
      <c r="U1186" s="1"/>
      <c r="V1186" s="1"/>
      <c r="W1186" s="1"/>
      <c r="X1186" s="1"/>
      <c r="Y1186" s="1"/>
      <c r="Z1186" s="1">
        <f>Table110[[#This Row],[Quantity2]]*Table110[[#This Row],[U Cost]]</f>
        <v>0</v>
      </c>
      <c r="AB1186" s="1"/>
      <c r="AC1186" s="1"/>
      <c r="AD1186" s="1">
        <f t="shared" si="287"/>
        <v>0</v>
      </c>
      <c r="AE1186" s="1"/>
      <c r="AF1186" s="1">
        <f>SUM(Table110[[#This Row],[Total 
Paid]:[Shipping 
Charged]])</f>
        <v>0</v>
      </c>
      <c r="AG1186" s="1"/>
      <c r="AH1186" s="1"/>
      <c r="AI1186" s="1">
        <f t="shared" si="288"/>
        <v>0</v>
      </c>
      <c r="AK1186" s="1"/>
      <c r="AL1186" s="1"/>
      <c r="AM1186" s="1"/>
      <c r="AN1186" s="1"/>
      <c r="AP1186" s="30"/>
      <c r="AQ1186" s="1"/>
      <c r="AR1186" s="1">
        <f t="shared" si="298"/>
        <v>0</v>
      </c>
      <c r="AS1186" s="1"/>
      <c r="AT1186" s="1"/>
      <c r="AU1186" s="2">
        <f t="shared" si="289"/>
        <v>0</v>
      </c>
      <c r="AW1186" s="1"/>
      <c r="AX1186" s="1"/>
      <c r="AY1186" s="1"/>
      <c r="AZ1186" s="2">
        <f t="shared" si="294"/>
        <v>0</v>
      </c>
      <c r="BA1186" s="2">
        <f>SUM(AF1186,AH1186,-AZ1186,-Table110[[#This Row],[Sale Fee]])</f>
        <v>0</v>
      </c>
      <c r="BC1186" s="1"/>
      <c r="BD1186" s="1"/>
      <c r="BE1186" s="1"/>
    </row>
    <row r="1187" spans="1:59" x14ac:dyDescent="0.25">
      <c r="A1187" s="1"/>
      <c r="B1187" s="1"/>
      <c r="E1187" s="4"/>
      <c r="F1187" s="4"/>
      <c r="Q1187" s="1"/>
      <c r="R1187" s="1"/>
      <c r="S1187" s="1"/>
      <c r="U1187" s="1"/>
      <c r="V1187" s="1"/>
      <c r="W1187" s="1"/>
      <c r="X1187" s="1"/>
      <c r="Y1187" s="1"/>
      <c r="Z1187" s="1">
        <f>Table110[[#This Row],[Quantity2]]*Table110[[#This Row],[U Cost]]</f>
        <v>0</v>
      </c>
      <c r="AB1187" s="1"/>
      <c r="AC1187" s="1"/>
      <c r="AD1187" s="1">
        <f t="shared" si="287"/>
        <v>0</v>
      </c>
      <c r="AE1187" s="1"/>
      <c r="AF1187" s="1">
        <f>SUM(Table110[[#This Row],[Total 
Paid]:[Shipping 
Charged]])</f>
        <v>0</v>
      </c>
      <c r="AG1187" s="1"/>
      <c r="AH1187" s="1"/>
      <c r="AI1187" s="1">
        <f t="shared" si="288"/>
        <v>0</v>
      </c>
      <c r="AK1187" s="1"/>
      <c r="AL1187" s="1"/>
      <c r="AM1187" s="1"/>
      <c r="AN1187" s="1"/>
      <c r="AP1187" s="30"/>
      <c r="AQ1187" s="1"/>
      <c r="AR1187" s="1">
        <f t="shared" si="298"/>
        <v>0</v>
      </c>
      <c r="AS1187" s="1"/>
      <c r="AT1187" s="1"/>
      <c r="AU1187" s="2">
        <f t="shared" si="289"/>
        <v>0</v>
      </c>
      <c r="AW1187" s="1"/>
      <c r="AX1187" s="1"/>
      <c r="AY1187" s="1"/>
      <c r="AZ1187" s="2">
        <f t="shared" si="294"/>
        <v>0</v>
      </c>
      <c r="BA1187" s="2">
        <f>SUM(AF1187,AH1187,-AZ1187,-Table110[[#This Row],[Sale Fee]])</f>
        <v>0</v>
      </c>
      <c r="BC1187" s="1"/>
      <c r="BD1187" s="1"/>
      <c r="BE1187" s="1"/>
    </row>
    <row r="1188" spans="1:59" x14ac:dyDescent="0.25">
      <c r="A1188" s="1"/>
      <c r="B1188" s="1"/>
      <c r="E1188" s="4"/>
      <c r="F1188" s="4"/>
      <c r="Q1188" s="1"/>
      <c r="R1188" s="1"/>
      <c r="S1188" s="1"/>
      <c r="U1188" s="1"/>
      <c r="V1188" s="1"/>
      <c r="W1188" s="1"/>
      <c r="X1188" s="1"/>
      <c r="Y1188" s="1"/>
      <c r="Z1188" s="1">
        <f>Table110[[#This Row],[Quantity2]]*Table110[[#This Row],[U Cost]]</f>
        <v>0</v>
      </c>
      <c r="AB1188" s="1"/>
      <c r="AC1188" s="1"/>
      <c r="AD1188" s="1">
        <f t="shared" si="287"/>
        <v>0</v>
      </c>
      <c r="AE1188" s="1"/>
      <c r="AF1188" s="1">
        <f>SUM(Table110[[#This Row],[Total 
Paid]:[Shipping 
Charged]])</f>
        <v>0</v>
      </c>
      <c r="AG1188" s="1"/>
      <c r="AH1188" s="1"/>
      <c r="AI1188" s="1">
        <f t="shared" si="288"/>
        <v>0</v>
      </c>
      <c r="AK1188" s="1"/>
      <c r="AL1188" s="1"/>
      <c r="AM1188" s="1"/>
      <c r="AN1188" s="1"/>
      <c r="AP1188" s="30"/>
      <c r="AQ1188" s="1"/>
      <c r="AR1188" s="1">
        <f t="shared" si="298"/>
        <v>0</v>
      </c>
      <c r="AS1188" s="1"/>
      <c r="AT1188" s="1"/>
      <c r="AU1188" s="2">
        <f t="shared" si="289"/>
        <v>0</v>
      </c>
      <c r="AW1188" s="1"/>
      <c r="AX1188" s="1"/>
      <c r="AY1188" s="1"/>
      <c r="AZ1188" s="2">
        <f t="shared" si="294"/>
        <v>0</v>
      </c>
      <c r="BA1188" s="2">
        <f>SUM(AF1188,AH1188,-AZ1188,-Table110[[#This Row],[Sale Fee]])</f>
        <v>0</v>
      </c>
      <c r="BC1188" s="1"/>
      <c r="BD1188" s="1"/>
      <c r="BE1188" s="1"/>
    </row>
    <row r="1189" spans="1:59" x14ac:dyDescent="0.25">
      <c r="A1189" s="1"/>
      <c r="B1189" s="1"/>
      <c r="E1189" s="4"/>
      <c r="F1189" s="4"/>
      <c r="Q1189" s="1"/>
      <c r="R1189" s="1"/>
      <c r="S1189" s="1"/>
      <c r="U1189" s="1"/>
      <c r="V1189" s="1"/>
      <c r="W1189" s="1"/>
      <c r="X1189" s="1"/>
      <c r="Y1189" s="1"/>
      <c r="Z1189" s="1">
        <f>Table110[[#This Row],[Quantity2]]*Table110[[#This Row],[U Cost]]</f>
        <v>0</v>
      </c>
      <c r="AB1189" s="1"/>
      <c r="AC1189" s="1"/>
      <c r="AD1189" s="1">
        <f t="shared" si="287"/>
        <v>0</v>
      </c>
      <c r="AE1189" s="1"/>
      <c r="AF1189" s="1">
        <f>SUM(Table110[[#This Row],[Total 
Paid]:[Shipping 
Charged]])</f>
        <v>0</v>
      </c>
      <c r="AG1189" s="1"/>
      <c r="AH1189" s="1"/>
      <c r="AI1189" s="1">
        <f t="shared" si="288"/>
        <v>0</v>
      </c>
      <c r="AK1189" s="1"/>
      <c r="AL1189" s="1"/>
      <c r="AM1189" s="1"/>
      <c r="AN1189" s="1"/>
      <c r="AP1189" s="30"/>
      <c r="AQ1189" s="1"/>
      <c r="AR1189" s="1">
        <f t="shared" si="298"/>
        <v>0</v>
      </c>
      <c r="AS1189" s="1"/>
      <c r="AT1189" s="1"/>
      <c r="AU1189" s="2">
        <f t="shared" si="289"/>
        <v>0</v>
      </c>
      <c r="AW1189" s="1"/>
      <c r="AX1189" s="1"/>
      <c r="AY1189" s="1"/>
      <c r="AZ1189" s="2">
        <f t="shared" si="294"/>
        <v>0</v>
      </c>
      <c r="BA1189" s="2">
        <f>SUM(AF1189,AH1189,-AZ1189,-Table110[[#This Row],[Sale Fee]])</f>
        <v>0</v>
      </c>
      <c r="BC1189" s="1"/>
      <c r="BD1189" s="1"/>
      <c r="BE1189" s="1"/>
    </row>
    <row r="1190" spans="1:59" x14ac:dyDescent="0.25">
      <c r="A1190" s="1"/>
      <c r="B1190" s="1"/>
      <c r="E1190" s="4"/>
      <c r="F1190" s="4"/>
      <c r="Q1190" s="1"/>
      <c r="R1190" s="1"/>
      <c r="S1190" s="1"/>
      <c r="U1190" s="1"/>
      <c r="V1190" s="1"/>
      <c r="W1190" s="1"/>
      <c r="X1190" s="1"/>
      <c r="Y1190" s="1"/>
      <c r="Z1190" s="1">
        <f>Table110[[#This Row],[Quantity2]]*Table110[[#This Row],[U Cost]]</f>
        <v>0</v>
      </c>
      <c r="AB1190" s="1"/>
      <c r="AC1190" s="1"/>
      <c r="AD1190" s="1">
        <f t="shared" si="287"/>
        <v>0</v>
      </c>
      <c r="AE1190" s="1"/>
      <c r="AF1190" s="1">
        <f>SUM(Table110[[#This Row],[Total 
Paid]:[Shipping 
Charged]])</f>
        <v>0</v>
      </c>
      <c r="AG1190" s="1"/>
      <c r="AH1190" s="1"/>
      <c r="AI1190" s="1">
        <f t="shared" si="288"/>
        <v>0</v>
      </c>
      <c r="AK1190" s="1"/>
      <c r="AL1190" s="1"/>
      <c r="AM1190" s="1"/>
      <c r="AN1190" s="1"/>
      <c r="AP1190" s="30"/>
      <c r="AQ1190" s="1"/>
      <c r="AR1190" s="1">
        <f t="shared" si="298"/>
        <v>0</v>
      </c>
      <c r="AS1190" s="1"/>
      <c r="AT1190" s="1"/>
      <c r="AU1190" s="2">
        <f t="shared" si="289"/>
        <v>0</v>
      </c>
      <c r="AW1190" s="1"/>
      <c r="AX1190" s="1"/>
      <c r="AY1190" s="1"/>
      <c r="AZ1190" s="2">
        <f t="shared" si="294"/>
        <v>0</v>
      </c>
      <c r="BA1190" s="2">
        <f>SUM(AF1190,AH1190,-AZ1190,-Table110[[#This Row],[Sale Fee]])</f>
        <v>0</v>
      </c>
      <c r="BC1190" s="1"/>
      <c r="BD1190" s="1"/>
      <c r="BE1190" s="1"/>
    </row>
    <row r="1191" spans="1:59" x14ac:dyDescent="0.25">
      <c r="A1191" s="1"/>
      <c r="B1191" s="1"/>
      <c r="E1191" s="4"/>
      <c r="F1191" s="4"/>
      <c r="Q1191" s="1"/>
      <c r="R1191" s="1"/>
      <c r="S1191" s="1"/>
      <c r="U1191" s="1"/>
      <c r="V1191" s="1"/>
      <c r="W1191" s="1"/>
      <c r="X1191" s="1"/>
      <c r="Y1191" s="1"/>
      <c r="Z1191" s="1">
        <f>Table110[[#This Row],[Quantity2]]*Table110[[#This Row],[U Cost]]</f>
        <v>0</v>
      </c>
      <c r="AB1191" s="1"/>
      <c r="AC1191" s="1"/>
      <c r="AD1191" s="1">
        <f t="shared" si="287"/>
        <v>0</v>
      </c>
      <c r="AE1191" s="1"/>
      <c r="AF1191" s="1">
        <f>SUM(Table110[[#This Row],[Total 
Paid]:[Shipping 
Charged]])</f>
        <v>0</v>
      </c>
      <c r="AG1191" s="1"/>
      <c r="AH1191" s="1"/>
      <c r="AI1191" s="1">
        <f t="shared" si="288"/>
        <v>0</v>
      </c>
      <c r="AK1191" s="1"/>
      <c r="AL1191" s="1"/>
      <c r="AM1191" s="1"/>
      <c r="AN1191" s="1"/>
      <c r="AP1191" s="30"/>
      <c r="AQ1191" s="1"/>
      <c r="AR1191" s="1">
        <f t="shared" si="298"/>
        <v>0</v>
      </c>
      <c r="AS1191" s="1"/>
      <c r="AT1191" s="1"/>
      <c r="AU1191" s="2">
        <f t="shared" si="289"/>
        <v>0</v>
      </c>
      <c r="AW1191" s="1"/>
      <c r="AX1191" s="1"/>
      <c r="AY1191" s="1"/>
      <c r="AZ1191" s="2">
        <f t="shared" si="294"/>
        <v>0</v>
      </c>
      <c r="BA1191" s="2">
        <f>SUM(AF1191,AH1191,-AZ1191,-Table110[[#This Row],[Sale Fee]])</f>
        <v>0</v>
      </c>
      <c r="BC1191" s="1"/>
      <c r="BD1191" s="1"/>
      <c r="BE1191" s="1"/>
    </row>
    <row r="1192" spans="1:59" x14ac:dyDescent="0.25">
      <c r="A1192" s="1"/>
      <c r="B1192" s="1"/>
      <c r="E1192" s="4"/>
      <c r="F1192" s="4"/>
      <c r="Q1192" s="1"/>
      <c r="R1192" s="1"/>
      <c r="S1192" s="1"/>
      <c r="U1192" s="1"/>
      <c r="V1192" s="1"/>
      <c r="W1192" s="1"/>
      <c r="X1192" s="1"/>
      <c r="Y1192" s="1"/>
      <c r="Z1192" s="1">
        <f>Table110[[#This Row],[Quantity2]]*Table110[[#This Row],[U Cost]]</f>
        <v>0</v>
      </c>
      <c r="AB1192" s="1"/>
      <c r="AC1192" s="1"/>
      <c r="AD1192" s="1">
        <f t="shared" si="287"/>
        <v>0</v>
      </c>
      <c r="AE1192" s="1"/>
      <c r="AF1192" s="1">
        <f>SUM(Table110[[#This Row],[Total 
Paid]:[Shipping 
Charged]])</f>
        <v>0</v>
      </c>
      <c r="AG1192" s="1"/>
      <c r="AH1192" s="1"/>
      <c r="AI1192" s="1">
        <f t="shared" si="288"/>
        <v>0</v>
      </c>
      <c r="AK1192" s="1"/>
      <c r="AL1192" s="1"/>
      <c r="AM1192" s="1"/>
      <c r="AN1192" s="1"/>
      <c r="AP1192" s="30"/>
      <c r="AQ1192" s="1"/>
      <c r="AR1192" s="1">
        <f t="shared" si="298"/>
        <v>0</v>
      </c>
      <c r="AS1192" s="1"/>
      <c r="AT1192" s="1"/>
      <c r="AU1192" s="2">
        <f t="shared" si="289"/>
        <v>0</v>
      </c>
      <c r="AW1192" s="1"/>
      <c r="AX1192" s="1"/>
      <c r="AY1192" s="1"/>
      <c r="AZ1192" s="2">
        <f t="shared" si="294"/>
        <v>0</v>
      </c>
      <c r="BA1192" s="2">
        <f>SUM(AF1192,AH1192,-AZ1192,-Table110[[#This Row],[Sale Fee]])</f>
        <v>0</v>
      </c>
      <c r="BC1192" s="1"/>
      <c r="BD1192" s="1"/>
      <c r="BE1192" s="1"/>
    </row>
    <row r="1193" spans="1:59" x14ac:dyDescent="0.25">
      <c r="A1193" s="1"/>
      <c r="B1193" s="1"/>
      <c r="E1193" s="4"/>
      <c r="F1193" s="4"/>
      <c r="Q1193" s="1"/>
      <c r="R1193" s="1"/>
      <c r="S1193" s="1"/>
      <c r="U1193" s="1"/>
      <c r="V1193" s="1"/>
      <c r="W1193" s="1"/>
      <c r="X1193" s="1"/>
      <c r="Y1193" s="1"/>
      <c r="Z1193" s="1">
        <f>Table110[[#This Row],[Quantity2]]*Table110[[#This Row],[U Cost]]</f>
        <v>0</v>
      </c>
      <c r="AB1193" s="1"/>
      <c r="AC1193" s="1"/>
      <c r="AD1193" s="1">
        <f t="shared" si="287"/>
        <v>0</v>
      </c>
      <c r="AE1193" s="1"/>
      <c r="AF1193" s="1">
        <f>SUM(Table110[[#This Row],[Total 
Paid]:[Shipping 
Charged]])</f>
        <v>0</v>
      </c>
      <c r="AG1193" s="1"/>
      <c r="AH1193" s="1"/>
      <c r="AI1193" s="1">
        <f t="shared" si="288"/>
        <v>0</v>
      </c>
      <c r="AK1193" s="1"/>
      <c r="AL1193" s="1"/>
      <c r="AM1193" s="1"/>
      <c r="AN1193" s="1"/>
      <c r="AP1193" s="30"/>
      <c r="AQ1193" s="1"/>
      <c r="AR1193" s="1">
        <f t="shared" si="298"/>
        <v>0</v>
      </c>
      <c r="AS1193" s="1"/>
      <c r="AT1193" s="1"/>
      <c r="AU1193" s="2">
        <f t="shared" si="289"/>
        <v>0</v>
      </c>
      <c r="AW1193" s="1"/>
      <c r="AX1193" s="1"/>
      <c r="AY1193" s="1"/>
      <c r="AZ1193" s="2">
        <f t="shared" si="294"/>
        <v>0</v>
      </c>
      <c r="BA1193" s="2">
        <f>SUM(AF1193,AH1193,-AZ1193,-Table110[[#This Row],[Sale Fee]])</f>
        <v>0</v>
      </c>
      <c r="BC1193" s="1"/>
      <c r="BD1193" s="1"/>
      <c r="BE1193" s="1"/>
    </row>
    <row r="1194" spans="1:59" x14ac:dyDescent="0.25">
      <c r="A1194" s="1"/>
      <c r="B1194" s="1"/>
      <c r="E1194" s="4"/>
      <c r="F1194" s="4"/>
      <c r="Q1194" s="1"/>
      <c r="R1194" s="1"/>
      <c r="S1194" s="1"/>
      <c r="U1194" s="1"/>
      <c r="V1194" s="1"/>
      <c r="W1194" s="1"/>
      <c r="X1194" s="1"/>
      <c r="Y1194" s="1"/>
      <c r="Z1194" s="1">
        <f>Table110[[#This Row],[Quantity2]]*Table110[[#This Row],[U Cost]]</f>
        <v>0</v>
      </c>
      <c r="AB1194" s="1"/>
      <c r="AC1194" s="1"/>
      <c r="AD1194" s="1">
        <f t="shared" si="287"/>
        <v>0</v>
      </c>
      <c r="AE1194" s="1"/>
      <c r="AF1194" s="1">
        <f>SUM(Table110[[#This Row],[Total 
Paid]:[Shipping 
Charged]])</f>
        <v>0</v>
      </c>
      <c r="AG1194" s="1"/>
      <c r="AH1194" s="1"/>
      <c r="AI1194" s="1">
        <f t="shared" si="288"/>
        <v>0</v>
      </c>
      <c r="AK1194" s="1"/>
      <c r="AL1194" s="1"/>
      <c r="AM1194" s="1"/>
      <c r="AN1194" s="1"/>
      <c r="AP1194" s="30"/>
      <c r="AQ1194" s="1"/>
      <c r="AR1194" s="1">
        <f t="shared" si="298"/>
        <v>0</v>
      </c>
      <c r="AS1194" s="1"/>
      <c r="AT1194" s="1"/>
      <c r="AU1194" s="2">
        <f t="shared" si="289"/>
        <v>0</v>
      </c>
      <c r="AW1194" s="1"/>
      <c r="AX1194" s="1"/>
      <c r="AY1194" s="1"/>
      <c r="AZ1194" s="2">
        <f t="shared" si="294"/>
        <v>0</v>
      </c>
      <c r="BA1194" s="2">
        <f>SUM(AF1194,AH1194,-AZ1194,-Table110[[#This Row],[Sale Fee]])</f>
        <v>0</v>
      </c>
      <c r="BC1194" s="1"/>
      <c r="BD1194" s="1"/>
      <c r="BE1194" s="1"/>
    </row>
    <row r="1195" spans="1:59" x14ac:dyDescent="0.25">
      <c r="A1195" s="1"/>
      <c r="B1195" s="1"/>
      <c r="E1195" s="4"/>
      <c r="F1195" s="4"/>
      <c r="Q1195" s="1"/>
      <c r="R1195" s="1"/>
      <c r="S1195" s="1"/>
      <c r="U1195" s="1"/>
      <c r="V1195" s="1"/>
      <c r="W1195" s="1"/>
      <c r="X1195" s="1"/>
      <c r="Y1195" s="1"/>
      <c r="Z1195" s="1">
        <f>Table110[[#This Row],[Quantity2]]*Table110[[#This Row],[U Cost]]</f>
        <v>0</v>
      </c>
      <c r="AB1195" s="1"/>
      <c r="AC1195" s="1"/>
      <c r="AD1195" s="1">
        <f t="shared" si="287"/>
        <v>0</v>
      </c>
      <c r="AE1195" s="1"/>
      <c r="AF1195" s="1">
        <f>SUM(Table110[[#This Row],[Total 
Paid]:[Shipping 
Charged]])</f>
        <v>0</v>
      </c>
      <c r="AG1195" s="1"/>
      <c r="AH1195" s="1"/>
      <c r="AI1195" s="1">
        <f t="shared" si="288"/>
        <v>0</v>
      </c>
      <c r="AK1195" s="1"/>
      <c r="AL1195" s="1"/>
      <c r="AM1195" s="1"/>
      <c r="AN1195" s="1"/>
      <c r="AP1195" s="30"/>
      <c r="AQ1195" s="1"/>
      <c r="AR1195" s="1">
        <f t="shared" si="298"/>
        <v>0</v>
      </c>
      <c r="AS1195" s="1"/>
      <c r="AT1195" s="1"/>
      <c r="AU1195" s="2">
        <f t="shared" si="289"/>
        <v>0</v>
      </c>
      <c r="AW1195" s="1"/>
      <c r="AX1195" s="1"/>
      <c r="AY1195" s="1"/>
      <c r="AZ1195" s="2">
        <f t="shared" si="294"/>
        <v>0</v>
      </c>
      <c r="BA1195" s="2">
        <f>SUM(AF1195,AH1195,-AZ1195,-Table110[[#This Row],[Sale Fee]])</f>
        <v>0</v>
      </c>
      <c r="BC1195" s="1"/>
      <c r="BD1195" s="1"/>
      <c r="BE1195" s="1"/>
    </row>
    <row r="1196" spans="1:59" x14ac:dyDescent="0.25">
      <c r="A1196" s="1"/>
      <c r="B1196" s="1"/>
      <c r="E1196" s="4"/>
      <c r="F1196" s="4"/>
      <c r="Q1196" s="1"/>
      <c r="R1196" s="1"/>
      <c r="S1196" s="1"/>
      <c r="U1196" s="1"/>
      <c r="V1196" s="1"/>
      <c r="W1196" s="1"/>
      <c r="X1196" s="1"/>
      <c r="Y1196" s="1"/>
      <c r="Z1196" s="1">
        <f>Table110[[#This Row],[Quantity2]]*Table110[[#This Row],[U Cost]]</f>
        <v>0</v>
      </c>
      <c r="AB1196" s="1"/>
      <c r="AC1196" s="1"/>
      <c r="AD1196" s="1">
        <f t="shared" si="287"/>
        <v>0</v>
      </c>
      <c r="AE1196" s="1"/>
      <c r="AF1196" s="1">
        <f>SUM(Table110[[#This Row],[Total 
Paid]:[Shipping 
Charged]])</f>
        <v>0</v>
      </c>
      <c r="AG1196" s="1"/>
      <c r="AH1196" s="1"/>
      <c r="AI1196" s="1">
        <f t="shared" si="288"/>
        <v>0</v>
      </c>
      <c r="AK1196" s="1"/>
      <c r="AL1196" s="1"/>
      <c r="AM1196" s="1"/>
      <c r="AN1196" s="1"/>
      <c r="AP1196" s="30"/>
      <c r="AQ1196" s="1"/>
      <c r="AR1196" s="1">
        <f t="shared" si="298"/>
        <v>0</v>
      </c>
      <c r="AS1196" s="1"/>
      <c r="AT1196" s="1"/>
      <c r="AU1196" s="2">
        <f t="shared" si="289"/>
        <v>0</v>
      </c>
      <c r="AW1196" s="1"/>
      <c r="AX1196" s="1"/>
      <c r="AY1196" s="1"/>
      <c r="AZ1196" s="2">
        <f t="shared" si="294"/>
        <v>0</v>
      </c>
      <c r="BA1196" s="2">
        <f>SUM(AF1196,AH1196,-AZ1196,-Table110[[#This Row],[Sale Fee]])</f>
        <v>0</v>
      </c>
      <c r="BC1196" s="1"/>
      <c r="BD1196" s="1"/>
      <c r="BE1196" s="1"/>
    </row>
    <row r="1197" spans="1:59" x14ac:dyDescent="0.25">
      <c r="A1197" s="1"/>
      <c r="B1197" s="1"/>
      <c r="E1197" s="4"/>
      <c r="F1197" s="4"/>
      <c r="Q1197" s="1"/>
      <c r="R1197" s="1"/>
      <c r="S1197" s="1"/>
      <c r="U1197" s="1"/>
      <c r="V1197" s="1"/>
      <c r="W1197" s="1"/>
      <c r="X1197" s="1"/>
      <c r="Y1197" s="1"/>
      <c r="Z1197" s="1">
        <f>Table110[[#This Row],[Quantity2]]*Table110[[#This Row],[U Cost]]</f>
        <v>0</v>
      </c>
      <c r="AB1197" s="1"/>
      <c r="AC1197" s="1"/>
      <c r="AD1197" s="1">
        <f t="shared" si="287"/>
        <v>0</v>
      </c>
      <c r="AE1197" s="1"/>
      <c r="AF1197" s="1">
        <f>SUM(Table110[[#This Row],[Total 
Paid]:[Shipping 
Charged]])</f>
        <v>0</v>
      </c>
      <c r="AG1197" s="1"/>
      <c r="AH1197" s="1"/>
      <c r="AI1197" s="1">
        <f t="shared" si="288"/>
        <v>0</v>
      </c>
      <c r="AK1197" s="1"/>
      <c r="AL1197" s="1"/>
      <c r="AM1197" s="1"/>
      <c r="AN1197" s="1"/>
      <c r="AP1197" s="30"/>
      <c r="AQ1197" s="1"/>
      <c r="AR1197" s="1">
        <f t="shared" si="298"/>
        <v>0</v>
      </c>
      <c r="AS1197" s="1"/>
      <c r="AT1197" s="1"/>
      <c r="AU1197" s="2">
        <f t="shared" si="289"/>
        <v>0</v>
      </c>
      <c r="AW1197" s="1"/>
      <c r="AX1197" s="1"/>
      <c r="AY1197" s="1"/>
      <c r="AZ1197" s="2">
        <f t="shared" si="294"/>
        <v>0</v>
      </c>
      <c r="BA1197" s="2">
        <f>SUM(AF1197,AH1197,-AZ1197,-Table110[[#This Row],[Sale Fee]])</f>
        <v>0</v>
      </c>
      <c r="BC1197" s="1"/>
      <c r="BD1197" s="1"/>
      <c r="BE1197" s="1"/>
    </row>
    <row r="1198" spans="1:59" x14ac:dyDescent="0.25">
      <c r="A1198" s="1"/>
      <c r="B1198" s="1"/>
      <c r="E1198" s="4"/>
      <c r="F1198" s="4"/>
      <c r="Q1198" s="1"/>
      <c r="R1198" s="1"/>
      <c r="S1198" s="1"/>
      <c r="U1198" s="1"/>
      <c r="V1198" s="1"/>
      <c r="W1198" s="1"/>
      <c r="X1198" s="1"/>
      <c r="Y1198" s="1"/>
      <c r="Z1198" s="1">
        <f>Table110[[#This Row],[Quantity2]]*Table110[[#This Row],[U Cost]]</f>
        <v>0</v>
      </c>
      <c r="AB1198" s="1"/>
      <c r="AC1198" s="1"/>
      <c r="AD1198" s="1">
        <f t="shared" si="287"/>
        <v>0</v>
      </c>
      <c r="AE1198" s="1"/>
      <c r="AF1198" s="1">
        <f>SUM(Table110[[#This Row],[Total 
Paid]:[Shipping 
Charged]])</f>
        <v>0</v>
      </c>
      <c r="AG1198" s="1"/>
      <c r="AH1198" s="1"/>
      <c r="AI1198" s="1">
        <f t="shared" si="288"/>
        <v>0</v>
      </c>
      <c r="AK1198" s="1"/>
      <c r="AL1198" s="1"/>
      <c r="AM1198" s="1"/>
      <c r="AN1198" s="1"/>
      <c r="AP1198" s="30"/>
      <c r="AQ1198" s="1"/>
      <c r="AR1198" s="1">
        <f t="shared" si="298"/>
        <v>0</v>
      </c>
      <c r="AS1198" s="1"/>
      <c r="AT1198" s="1"/>
      <c r="AU1198" s="2">
        <f t="shared" si="289"/>
        <v>0</v>
      </c>
      <c r="AW1198" s="1"/>
      <c r="AX1198" s="1"/>
      <c r="AY1198" s="1"/>
      <c r="AZ1198" s="2">
        <f t="shared" si="294"/>
        <v>0</v>
      </c>
      <c r="BA1198" s="2">
        <f>SUM(AF1198,AH1198,-AZ1198,-Table110[[#This Row],[Sale Fee]])</f>
        <v>0</v>
      </c>
      <c r="BC1198" s="1"/>
      <c r="BD1198" s="1"/>
      <c r="BE1198" s="1"/>
    </row>
    <row r="1199" spans="1:59" x14ac:dyDescent="0.25">
      <c r="A1199" s="1"/>
      <c r="B1199" s="1"/>
      <c r="E1199" s="4"/>
      <c r="F1199" s="4"/>
      <c r="Q1199" s="1"/>
      <c r="R1199" s="1"/>
      <c r="S1199" s="1"/>
      <c r="U1199" s="1"/>
      <c r="V1199" s="1"/>
      <c r="W1199" s="1"/>
      <c r="X1199" s="1"/>
      <c r="Y1199" s="1"/>
      <c r="Z1199" s="1">
        <f>Table110[[#This Row],[Quantity2]]*Table110[[#This Row],[U Cost]]</f>
        <v>0</v>
      </c>
      <c r="AB1199" s="1"/>
      <c r="AC1199" s="1"/>
      <c r="AD1199" s="1">
        <f t="shared" si="287"/>
        <v>0</v>
      </c>
      <c r="AE1199" s="1"/>
      <c r="AF1199" s="1">
        <f>SUM(Table110[[#This Row],[Total 
Paid]:[Shipping 
Charged]])</f>
        <v>0</v>
      </c>
      <c r="AG1199" s="1"/>
      <c r="AH1199" s="1"/>
      <c r="AI1199" s="1">
        <f t="shared" si="288"/>
        <v>0</v>
      </c>
      <c r="AK1199" s="1"/>
      <c r="AL1199" s="1"/>
      <c r="AM1199" s="1"/>
      <c r="AN1199" s="1"/>
      <c r="AP1199" s="30"/>
      <c r="AQ1199" s="1"/>
      <c r="AR1199" s="1">
        <f t="shared" si="298"/>
        <v>0</v>
      </c>
      <c r="AS1199" s="1"/>
      <c r="AT1199" s="1"/>
      <c r="AU1199" s="2">
        <f t="shared" si="289"/>
        <v>0</v>
      </c>
      <c r="AW1199" s="1"/>
      <c r="AX1199" s="1"/>
      <c r="AY1199" s="1"/>
      <c r="AZ1199" s="2">
        <f t="shared" si="294"/>
        <v>0</v>
      </c>
      <c r="BA1199" s="2">
        <f>SUM(AF1199,AH1199,-AZ1199,-Table110[[#This Row],[Sale Fee]])</f>
        <v>0</v>
      </c>
      <c r="BC1199" s="1"/>
      <c r="BD1199" s="1"/>
      <c r="BE1199" s="1"/>
      <c r="BG1199" s="4"/>
    </row>
    <row r="1200" spans="1:59" x14ac:dyDescent="0.25">
      <c r="A1200" s="1"/>
      <c r="B1200" s="1"/>
      <c r="E1200" s="4"/>
      <c r="F1200" s="4"/>
      <c r="Q1200" s="1"/>
      <c r="R1200" s="1"/>
      <c r="S1200" s="1"/>
      <c r="U1200" s="1"/>
      <c r="V1200" s="1"/>
      <c r="W1200" s="1"/>
      <c r="X1200" s="1"/>
      <c r="Y1200" s="1"/>
      <c r="Z1200" s="1">
        <f>Table110[[#This Row],[Quantity2]]*Table110[[#This Row],[U Cost]]</f>
        <v>0</v>
      </c>
      <c r="AB1200" s="1"/>
      <c r="AC1200" s="1"/>
      <c r="AD1200" s="1">
        <f t="shared" si="287"/>
        <v>0</v>
      </c>
      <c r="AE1200" s="1"/>
      <c r="AF1200" s="1">
        <f>SUM(Table110[[#This Row],[Total 
Paid]:[Shipping 
Charged]])</f>
        <v>0</v>
      </c>
      <c r="AG1200" s="1"/>
      <c r="AH1200" s="1"/>
      <c r="AI1200" s="1">
        <f t="shared" si="288"/>
        <v>0</v>
      </c>
      <c r="AK1200" s="1"/>
      <c r="AL1200" s="1"/>
      <c r="AM1200" s="1"/>
      <c r="AN1200" s="1"/>
      <c r="AP1200" s="30"/>
      <c r="AQ1200" s="1"/>
      <c r="AR1200" s="1">
        <f t="shared" si="298"/>
        <v>0</v>
      </c>
      <c r="AS1200" s="1"/>
      <c r="AT1200" s="1"/>
      <c r="AU1200" s="2">
        <f t="shared" si="289"/>
        <v>0</v>
      </c>
      <c r="AW1200" s="1"/>
      <c r="AX1200" s="1"/>
      <c r="AY1200" s="1"/>
      <c r="AZ1200" s="2">
        <f t="shared" si="294"/>
        <v>0</v>
      </c>
      <c r="BA1200" s="2">
        <f>SUM(AF1200,AH1200,-AZ1200,-Table110[[#This Row],[Sale Fee]])</f>
        <v>0</v>
      </c>
      <c r="BC1200" s="1"/>
      <c r="BD1200" s="1"/>
      <c r="BE1200" s="1"/>
    </row>
    <row r="1201" spans="1:57" x14ac:dyDescent="0.25">
      <c r="A1201" s="1"/>
      <c r="B1201" s="1"/>
      <c r="E1201" s="4"/>
      <c r="F1201" s="4"/>
      <c r="Q1201" s="1"/>
      <c r="R1201" s="1"/>
      <c r="S1201" s="1"/>
      <c r="U1201" s="1"/>
      <c r="V1201" s="1"/>
      <c r="W1201" s="1"/>
      <c r="X1201" s="1"/>
      <c r="Y1201" s="1"/>
      <c r="Z1201" s="1">
        <f>Table110[[#This Row],[Quantity2]]*Table110[[#This Row],[U Cost]]</f>
        <v>0</v>
      </c>
      <c r="AB1201" s="1"/>
      <c r="AC1201" s="1"/>
      <c r="AD1201" s="1">
        <f t="shared" si="287"/>
        <v>0</v>
      </c>
      <c r="AE1201" s="1"/>
      <c r="AF1201" s="1">
        <f>SUM(Table110[[#This Row],[Total 
Paid]:[Shipping 
Charged]])</f>
        <v>0</v>
      </c>
      <c r="AG1201" s="1"/>
      <c r="AH1201" s="1"/>
      <c r="AI1201" s="1">
        <f t="shared" si="288"/>
        <v>0</v>
      </c>
      <c r="AK1201" s="1"/>
      <c r="AL1201" s="1"/>
      <c r="AM1201" s="1"/>
      <c r="AN1201" s="1"/>
      <c r="AP1201" s="30"/>
      <c r="AQ1201" s="1"/>
      <c r="AR1201" s="1">
        <f t="shared" si="298"/>
        <v>0</v>
      </c>
      <c r="AS1201" s="1"/>
      <c r="AT1201" s="1"/>
      <c r="AU1201" s="2">
        <f t="shared" si="289"/>
        <v>0</v>
      </c>
      <c r="AW1201" s="1"/>
      <c r="AX1201" s="1"/>
      <c r="AY1201" s="1"/>
      <c r="AZ1201" s="2">
        <f t="shared" si="294"/>
        <v>0</v>
      </c>
      <c r="BA1201" s="2">
        <f>SUM(AF1201,AH1201,-AZ1201,-Table110[[#This Row],[Sale Fee]])</f>
        <v>0</v>
      </c>
      <c r="BC1201" s="1"/>
      <c r="BD1201" s="1"/>
      <c r="BE1201" s="1"/>
    </row>
    <row r="1202" spans="1:57" x14ac:dyDescent="0.25">
      <c r="A1202" s="1"/>
      <c r="B1202" s="1"/>
      <c r="E1202" s="4"/>
      <c r="F1202" s="4"/>
      <c r="Q1202" s="1"/>
      <c r="R1202" s="1"/>
      <c r="S1202" s="1"/>
      <c r="U1202" s="1"/>
      <c r="V1202" s="1"/>
      <c r="W1202" s="1"/>
      <c r="X1202" s="1"/>
      <c r="Y1202" s="1"/>
      <c r="Z1202" s="1">
        <f>Table110[[#This Row],[Quantity2]]*Table110[[#This Row],[U Cost]]</f>
        <v>0</v>
      </c>
      <c r="AB1202" s="1"/>
      <c r="AC1202" s="1"/>
      <c r="AD1202" s="1">
        <f t="shared" ref="AD1202:AD1265" si="299">AC1202*AB1202</f>
        <v>0</v>
      </c>
      <c r="AE1202" s="1"/>
      <c r="AF1202" s="1">
        <f>SUM(Table110[[#This Row],[Total 
Paid]:[Shipping 
Charged]])</f>
        <v>0</v>
      </c>
      <c r="AG1202" s="1"/>
      <c r="AH1202" s="1"/>
      <c r="AI1202" s="1">
        <f t="shared" ref="AI1202:AI1265" si="300">SUM(AF1202,AG1202,AH1202)</f>
        <v>0</v>
      </c>
      <c r="AK1202" s="1"/>
      <c r="AL1202" s="1"/>
      <c r="AM1202" s="1"/>
      <c r="AN1202" s="1"/>
      <c r="AP1202" s="30"/>
      <c r="AQ1202" s="1"/>
      <c r="AR1202" s="1">
        <f t="shared" si="298"/>
        <v>0</v>
      </c>
      <c r="AS1202" s="1"/>
      <c r="AT1202" s="1"/>
      <c r="AU1202" s="2">
        <f t="shared" ref="AU1202:AU1265" si="301">SUM(AR1202:AT1202)</f>
        <v>0</v>
      </c>
      <c r="AW1202" s="1"/>
      <c r="AX1202" s="1"/>
      <c r="AY1202" s="1"/>
      <c r="AZ1202" s="2">
        <f t="shared" si="294"/>
        <v>0</v>
      </c>
      <c r="BA1202" s="2">
        <f>SUM(AF1202,AH1202,-AZ1202,-Table110[[#This Row],[Sale Fee]])</f>
        <v>0</v>
      </c>
      <c r="BC1202" s="1"/>
      <c r="BD1202" s="1"/>
      <c r="BE1202" s="1"/>
    </row>
    <row r="1203" spans="1:57" x14ac:dyDescent="0.25">
      <c r="A1203" s="1"/>
      <c r="B1203" s="1"/>
      <c r="E1203" s="4"/>
      <c r="F1203" s="4"/>
      <c r="Q1203" s="1"/>
      <c r="R1203" s="1"/>
      <c r="S1203" s="1"/>
      <c r="U1203" s="1"/>
      <c r="V1203" s="1"/>
      <c r="W1203" s="1"/>
      <c r="X1203" s="1"/>
      <c r="Y1203" s="1"/>
      <c r="Z1203" s="1">
        <f>Table110[[#This Row],[Quantity2]]*Table110[[#This Row],[U Cost]]</f>
        <v>0</v>
      </c>
      <c r="AB1203" s="1"/>
      <c r="AC1203" s="1"/>
      <c r="AD1203" s="1">
        <f t="shared" si="299"/>
        <v>0</v>
      </c>
      <c r="AE1203" s="1"/>
      <c r="AF1203" s="1">
        <f>SUM(Table110[[#This Row],[Total 
Paid]:[Shipping 
Charged]])</f>
        <v>0</v>
      </c>
      <c r="AG1203" s="1"/>
      <c r="AH1203" s="1"/>
      <c r="AI1203" s="1">
        <f t="shared" si="300"/>
        <v>0</v>
      </c>
      <c r="AK1203" s="1"/>
      <c r="AL1203" s="1"/>
      <c r="AM1203" s="1"/>
      <c r="AN1203" s="1"/>
      <c r="AP1203" s="30"/>
      <c r="AQ1203" s="1"/>
      <c r="AR1203" s="1">
        <f t="shared" si="298"/>
        <v>0</v>
      </c>
      <c r="AS1203" s="1"/>
      <c r="AT1203" s="1"/>
      <c r="AU1203" s="2">
        <f t="shared" si="301"/>
        <v>0</v>
      </c>
      <c r="AW1203" s="1"/>
      <c r="AX1203" s="1"/>
      <c r="AY1203" s="1"/>
      <c r="AZ1203" s="2">
        <f t="shared" si="294"/>
        <v>0</v>
      </c>
      <c r="BA1203" s="2">
        <f>SUM(AF1203,AH1203,-AZ1203,-Table110[[#This Row],[Sale Fee]])</f>
        <v>0</v>
      </c>
      <c r="BC1203" s="1"/>
      <c r="BD1203" s="1"/>
      <c r="BE1203" s="1"/>
    </row>
    <row r="1204" spans="1:57" x14ac:dyDescent="0.25">
      <c r="A1204" s="1"/>
      <c r="B1204" s="1"/>
      <c r="E1204" s="4"/>
      <c r="F1204" s="4"/>
      <c r="Q1204" s="1"/>
      <c r="R1204" s="1"/>
      <c r="S1204" s="1"/>
      <c r="U1204" s="1"/>
      <c r="V1204" s="1"/>
      <c r="W1204" s="1"/>
      <c r="X1204" s="1"/>
      <c r="Y1204" s="1"/>
      <c r="Z1204" s="1">
        <f>Table110[[#This Row],[Quantity2]]*Table110[[#This Row],[U Cost]]</f>
        <v>0</v>
      </c>
      <c r="AB1204" s="1"/>
      <c r="AC1204" s="1"/>
      <c r="AD1204" s="1">
        <f t="shared" si="299"/>
        <v>0</v>
      </c>
      <c r="AE1204" s="1"/>
      <c r="AF1204" s="1">
        <f>SUM(Table110[[#This Row],[Total 
Paid]:[Shipping 
Charged]])</f>
        <v>0</v>
      </c>
      <c r="AG1204" s="1"/>
      <c r="AH1204" s="1"/>
      <c r="AI1204" s="1">
        <f t="shared" si="300"/>
        <v>0</v>
      </c>
      <c r="AK1204" s="1"/>
      <c r="AL1204" s="1"/>
      <c r="AM1204" s="1"/>
      <c r="AN1204" s="1"/>
      <c r="AP1204" s="30"/>
      <c r="AQ1204" s="1"/>
      <c r="AR1204" s="1">
        <f t="shared" si="298"/>
        <v>0</v>
      </c>
      <c r="AS1204" s="1"/>
      <c r="AT1204" s="1"/>
      <c r="AU1204" s="2">
        <f t="shared" si="301"/>
        <v>0</v>
      </c>
      <c r="AW1204" s="1"/>
      <c r="AX1204" s="1"/>
      <c r="AY1204" s="1"/>
      <c r="AZ1204" s="2">
        <f t="shared" si="294"/>
        <v>0</v>
      </c>
      <c r="BA1204" s="2">
        <f>SUM(AF1204,AH1204,-AZ1204,-Table110[[#This Row],[Sale Fee]])</f>
        <v>0</v>
      </c>
      <c r="BC1204" s="1"/>
      <c r="BD1204" s="1"/>
      <c r="BE1204" s="1"/>
    </row>
    <row r="1205" spans="1:57" x14ac:dyDescent="0.25">
      <c r="A1205" s="1"/>
      <c r="B1205" s="1"/>
      <c r="E1205" s="4"/>
      <c r="F1205" s="4"/>
      <c r="Q1205" s="1"/>
      <c r="R1205" s="1"/>
      <c r="S1205" s="1"/>
      <c r="U1205" s="1"/>
      <c r="V1205" s="1"/>
      <c r="W1205" s="1"/>
      <c r="X1205" s="1"/>
      <c r="Y1205" s="1"/>
      <c r="Z1205" s="1">
        <f>Table110[[#This Row],[Quantity2]]*Table110[[#This Row],[U Cost]]</f>
        <v>0</v>
      </c>
      <c r="AB1205" s="1"/>
      <c r="AC1205" s="1"/>
      <c r="AD1205" s="1">
        <f t="shared" si="299"/>
        <v>0</v>
      </c>
      <c r="AE1205" s="1"/>
      <c r="AF1205" s="1">
        <f>SUM(Table110[[#This Row],[Total 
Paid]:[Shipping 
Charged]])</f>
        <v>0</v>
      </c>
      <c r="AG1205" s="1"/>
      <c r="AH1205" s="1"/>
      <c r="AI1205" s="1">
        <f t="shared" si="300"/>
        <v>0</v>
      </c>
      <c r="AK1205" s="1"/>
      <c r="AL1205" s="1"/>
      <c r="AM1205" s="1"/>
      <c r="AN1205" s="1"/>
      <c r="AP1205" s="30"/>
      <c r="AQ1205" s="1"/>
      <c r="AR1205" s="1">
        <f t="shared" si="298"/>
        <v>0</v>
      </c>
      <c r="AS1205" s="1"/>
      <c r="AT1205" s="1"/>
      <c r="AU1205" s="2">
        <f t="shared" si="301"/>
        <v>0</v>
      </c>
      <c r="AW1205" s="1"/>
      <c r="AX1205" s="1"/>
      <c r="AY1205" s="1"/>
      <c r="AZ1205" s="2">
        <f t="shared" si="294"/>
        <v>0</v>
      </c>
      <c r="BA1205" s="2">
        <f>SUM(AF1205,AH1205,-AZ1205,-Table110[[#This Row],[Sale Fee]])</f>
        <v>0</v>
      </c>
      <c r="BC1205" s="1"/>
      <c r="BD1205" s="1"/>
      <c r="BE1205" s="1"/>
    </row>
    <row r="1206" spans="1:57" x14ac:dyDescent="0.25">
      <c r="A1206" s="1"/>
      <c r="B1206" s="1"/>
      <c r="E1206" s="4"/>
      <c r="F1206" s="4"/>
      <c r="Q1206" s="1"/>
      <c r="R1206" s="1"/>
      <c r="S1206" s="1"/>
      <c r="U1206" s="1"/>
      <c r="V1206" s="1"/>
      <c r="W1206" s="1"/>
      <c r="X1206" s="1"/>
      <c r="Y1206" s="1"/>
      <c r="Z1206" s="1">
        <f>Table110[[#This Row],[Quantity2]]*Table110[[#This Row],[U Cost]]</f>
        <v>0</v>
      </c>
      <c r="AB1206" s="1"/>
      <c r="AC1206" s="1"/>
      <c r="AD1206" s="1">
        <f t="shared" si="299"/>
        <v>0</v>
      </c>
      <c r="AE1206" s="1"/>
      <c r="AF1206" s="1">
        <f>SUM(Table110[[#This Row],[Total 
Paid]:[Shipping 
Charged]])</f>
        <v>0</v>
      </c>
      <c r="AG1206" s="1"/>
      <c r="AH1206" s="1"/>
      <c r="AI1206" s="1">
        <f t="shared" si="300"/>
        <v>0</v>
      </c>
      <c r="AK1206" s="1"/>
      <c r="AL1206" s="1"/>
      <c r="AM1206" s="1"/>
      <c r="AN1206" s="1"/>
      <c r="AP1206" s="30"/>
      <c r="AQ1206" s="1"/>
      <c r="AR1206" s="1">
        <f t="shared" si="298"/>
        <v>0</v>
      </c>
      <c r="AS1206" s="1"/>
      <c r="AT1206" s="1"/>
      <c r="AU1206" s="2">
        <f t="shared" si="301"/>
        <v>0</v>
      </c>
      <c r="AW1206" s="1"/>
      <c r="AX1206" s="1"/>
      <c r="AY1206" s="1"/>
      <c r="AZ1206" s="2">
        <f t="shared" si="294"/>
        <v>0</v>
      </c>
      <c r="BA1206" s="2">
        <f>SUM(AF1206,AH1206,-AZ1206,-Table110[[#This Row],[Sale Fee]])</f>
        <v>0</v>
      </c>
      <c r="BC1206" s="1"/>
      <c r="BD1206" s="1"/>
      <c r="BE1206" s="1"/>
    </row>
    <row r="1207" spans="1:57" x14ac:dyDescent="0.25">
      <c r="A1207" s="1"/>
      <c r="B1207" s="1"/>
      <c r="E1207" s="4"/>
      <c r="F1207" s="4"/>
      <c r="Q1207" s="1"/>
      <c r="R1207" s="1"/>
      <c r="S1207" s="1"/>
      <c r="U1207" s="1"/>
      <c r="V1207" s="1"/>
      <c r="W1207" s="1"/>
      <c r="X1207" s="1"/>
      <c r="Y1207" s="1"/>
      <c r="Z1207" s="1">
        <f>Table110[[#This Row],[Quantity2]]*Table110[[#This Row],[U Cost]]</f>
        <v>0</v>
      </c>
      <c r="AB1207" s="1"/>
      <c r="AC1207" s="1"/>
      <c r="AD1207" s="1">
        <f t="shared" si="299"/>
        <v>0</v>
      </c>
      <c r="AE1207" s="1"/>
      <c r="AF1207" s="1">
        <f>SUM(Table110[[#This Row],[Total 
Paid]:[Shipping 
Charged]])</f>
        <v>0</v>
      </c>
      <c r="AG1207" s="1"/>
      <c r="AH1207" s="1"/>
      <c r="AI1207" s="1">
        <f t="shared" si="300"/>
        <v>0</v>
      </c>
      <c r="AK1207" s="1"/>
      <c r="AL1207" s="1"/>
      <c r="AM1207" s="1"/>
      <c r="AN1207" s="1"/>
      <c r="AP1207" s="30"/>
      <c r="AQ1207" s="1"/>
      <c r="AR1207" s="1">
        <f t="shared" si="298"/>
        <v>0</v>
      </c>
      <c r="AS1207" s="1"/>
      <c r="AT1207" s="1"/>
      <c r="AU1207" s="2">
        <f t="shared" si="301"/>
        <v>0</v>
      </c>
      <c r="AW1207" s="1"/>
      <c r="AX1207" s="1"/>
      <c r="AY1207" s="1"/>
      <c r="AZ1207" s="2">
        <f t="shared" si="294"/>
        <v>0</v>
      </c>
      <c r="BA1207" s="2">
        <f>SUM(AF1207,AH1207,-AZ1207,-Table110[[#This Row],[Sale Fee]])</f>
        <v>0</v>
      </c>
      <c r="BC1207" s="1"/>
      <c r="BD1207" s="1"/>
      <c r="BE1207" s="1"/>
    </row>
    <row r="1208" spans="1:57" x14ac:dyDescent="0.25">
      <c r="A1208" s="1"/>
      <c r="B1208" s="1"/>
      <c r="E1208" s="4"/>
      <c r="F1208" s="4"/>
      <c r="Q1208" s="1"/>
      <c r="R1208" s="1"/>
      <c r="S1208" s="1"/>
      <c r="U1208" s="1"/>
      <c r="V1208" s="1"/>
      <c r="W1208" s="1"/>
      <c r="X1208" s="1"/>
      <c r="Y1208" s="1"/>
      <c r="Z1208" s="1">
        <f>Table110[[#This Row],[Quantity2]]*Table110[[#This Row],[U Cost]]</f>
        <v>0</v>
      </c>
      <c r="AB1208" s="1"/>
      <c r="AC1208" s="1"/>
      <c r="AD1208" s="1">
        <f t="shared" si="299"/>
        <v>0</v>
      </c>
      <c r="AE1208" s="1"/>
      <c r="AF1208" s="1">
        <f>SUM(Table110[[#This Row],[Total 
Paid]:[Shipping 
Charged]])</f>
        <v>0</v>
      </c>
      <c r="AG1208" s="1"/>
      <c r="AH1208" s="1"/>
      <c r="AI1208" s="1">
        <f t="shared" si="300"/>
        <v>0</v>
      </c>
      <c r="AK1208" s="1"/>
      <c r="AL1208" s="1"/>
      <c r="AM1208" s="1"/>
      <c r="AN1208" s="1"/>
      <c r="AP1208" s="30"/>
      <c r="AQ1208" s="1"/>
      <c r="AR1208" s="1">
        <f t="shared" si="298"/>
        <v>0</v>
      </c>
      <c r="AS1208" s="1"/>
      <c r="AT1208" s="1"/>
      <c r="AU1208" s="2">
        <f t="shared" si="301"/>
        <v>0</v>
      </c>
      <c r="AW1208" s="1"/>
      <c r="AX1208" s="1"/>
      <c r="AY1208" s="1"/>
      <c r="AZ1208" s="2">
        <f t="shared" si="294"/>
        <v>0</v>
      </c>
      <c r="BA1208" s="2">
        <f>SUM(AF1208,AH1208,-AZ1208,-Table110[[#This Row],[Sale Fee]])</f>
        <v>0</v>
      </c>
      <c r="BC1208" s="1"/>
      <c r="BD1208" s="1"/>
      <c r="BE1208" s="1"/>
    </row>
    <row r="1209" spans="1:57" x14ac:dyDescent="0.25">
      <c r="A1209" s="1"/>
      <c r="B1209" s="1"/>
      <c r="E1209" s="4"/>
      <c r="F1209" s="4"/>
      <c r="Q1209" s="1"/>
      <c r="R1209" s="1"/>
      <c r="S1209" s="1"/>
      <c r="U1209" s="1"/>
      <c r="V1209" s="1"/>
      <c r="W1209" s="1"/>
      <c r="X1209" s="1"/>
      <c r="Y1209" s="1"/>
      <c r="Z1209" s="1">
        <f>Table110[[#This Row],[Quantity2]]*Table110[[#This Row],[U Cost]]</f>
        <v>0</v>
      </c>
      <c r="AB1209" s="1"/>
      <c r="AC1209" s="1"/>
      <c r="AD1209" s="1">
        <f t="shared" si="299"/>
        <v>0</v>
      </c>
      <c r="AE1209" s="1"/>
      <c r="AF1209" s="1">
        <f>SUM(Table110[[#This Row],[Total 
Paid]:[Shipping 
Charged]])</f>
        <v>0</v>
      </c>
      <c r="AG1209" s="1"/>
      <c r="AH1209" s="1"/>
      <c r="AI1209" s="1">
        <f t="shared" si="300"/>
        <v>0</v>
      </c>
      <c r="AK1209" s="1"/>
      <c r="AL1209" s="1"/>
      <c r="AM1209" s="1"/>
      <c r="AN1209" s="1"/>
      <c r="AP1209" s="30"/>
      <c r="AQ1209" s="1"/>
      <c r="AR1209" s="1">
        <f t="shared" si="298"/>
        <v>0</v>
      </c>
      <c r="AS1209" s="1"/>
      <c r="AT1209" s="1"/>
      <c r="AU1209" s="2">
        <f t="shared" si="301"/>
        <v>0</v>
      </c>
      <c r="AW1209" s="1"/>
      <c r="AX1209" s="1"/>
      <c r="AY1209" s="1"/>
      <c r="AZ1209" s="2">
        <f t="shared" si="294"/>
        <v>0</v>
      </c>
      <c r="BA1209" s="2">
        <f>SUM(AF1209,AH1209,-AZ1209,-Table110[[#This Row],[Sale Fee]])</f>
        <v>0</v>
      </c>
      <c r="BC1209" s="1"/>
      <c r="BD1209" s="1"/>
      <c r="BE1209" s="1"/>
    </row>
    <row r="1210" spans="1:57" x14ac:dyDescent="0.25">
      <c r="A1210" s="1"/>
      <c r="B1210" s="1"/>
      <c r="E1210" s="4"/>
      <c r="F1210" s="4"/>
      <c r="Q1210" s="1"/>
      <c r="R1210" s="1"/>
      <c r="S1210" s="1"/>
      <c r="U1210" s="1"/>
      <c r="V1210" s="1"/>
      <c r="W1210" s="1"/>
      <c r="X1210" s="1"/>
      <c r="Y1210" s="1"/>
      <c r="Z1210" s="1">
        <f>Table110[[#This Row],[Quantity2]]*Table110[[#This Row],[U Cost]]</f>
        <v>0</v>
      </c>
      <c r="AB1210" s="1"/>
      <c r="AC1210" s="1"/>
      <c r="AD1210" s="1">
        <f t="shared" si="299"/>
        <v>0</v>
      </c>
      <c r="AE1210" s="1"/>
      <c r="AF1210" s="1">
        <f>SUM(Table110[[#This Row],[Total 
Paid]:[Shipping 
Charged]])</f>
        <v>0</v>
      </c>
      <c r="AG1210" s="1"/>
      <c r="AH1210" s="1"/>
      <c r="AI1210" s="1">
        <f t="shared" si="300"/>
        <v>0</v>
      </c>
      <c r="AK1210" s="1"/>
      <c r="AL1210" s="1"/>
      <c r="AM1210" s="1"/>
      <c r="AN1210" s="1"/>
      <c r="AP1210" s="30"/>
      <c r="AQ1210" s="1"/>
      <c r="AR1210" s="1">
        <f t="shared" si="298"/>
        <v>0</v>
      </c>
      <c r="AS1210" s="1"/>
      <c r="AT1210" s="1"/>
      <c r="AU1210" s="2">
        <f t="shared" si="301"/>
        <v>0</v>
      </c>
      <c r="AW1210" s="1"/>
      <c r="AX1210" s="1"/>
      <c r="AY1210" s="1"/>
      <c r="AZ1210" s="2">
        <f t="shared" si="294"/>
        <v>0</v>
      </c>
      <c r="BA1210" s="2">
        <f>SUM(AF1210,AH1210,-AZ1210,-Table110[[#This Row],[Sale Fee]])</f>
        <v>0</v>
      </c>
      <c r="BC1210" s="1"/>
      <c r="BD1210" s="1"/>
      <c r="BE1210" s="1"/>
    </row>
    <row r="1211" spans="1:57" x14ac:dyDescent="0.25">
      <c r="A1211" s="1"/>
      <c r="B1211" s="1"/>
      <c r="E1211" s="4"/>
      <c r="F1211" s="4"/>
      <c r="Q1211" s="1"/>
      <c r="R1211" s="1"/>
      <c r="S1211" s="1"/>
      <c r="U1211" s="1"/>
      <c r="V1211" s="1"/>
      <c r="W1211" s="1"/>
      <c r="X1211" s="1"/>
      <c r="Y1211" s="1"/>
      <c r="Z1211" s="1">
        <f>Table110[[#This Row],[Quantity2]]*Table110[[#This Row],[U Cost]]</f>
        <v>0</v>
      </c>
      <c r="AB1211" s="1"/>
      <c r="AC1211" s="1"/>
      <c r="AD1211" s="1">
        <f t="shared" si="299"/>
        <v>0</v>
      </c>
      <c r="AE1211" s="1"/>
      <c r="AF1211" s="1">
        <f>SUM(Table110[[#This Row],[Total 
Paid]:[Shipping 
Charged]])</f>
        <v>0</v>
      </c>
      <c r="AG1211" s="1"/>
      <c r="AH1211" s="1"/>
      <c r="AI1211" s="1">
        <f t="shared" si="300"/>
        <v>0</v>
      </c>
      <c r="AK1211" s="1"/>
      <c r="AL1211" s="1"/>
      <c r="AM1211" s="1"/>
      <c r="AN1211" s="1"/>
      <c r="AP1211" s="30"/>
      <c r="AQ1211" s="1"/>
      <c r="AR1211" s="1">
        <f t="shared" si="298"/>
        <v>0</v>
      </c>
      <c r="AS1211" s="1"/>
      <c r="AT1211" s="1"/>
      <c r="AU1211" s="2">
        <f t="shared" si="301"/>
        <v>0</v>
      </c>
      <c r="AW1211" s="1"/>
      <c r="AX1211" s="1"/>
      <c r="AY1211" s="1"/>
      <c r="AZ1211" s="2">
        <f t="shared" si="294"/>
        <v>0</v>
      </c>
      <c r="BA1211" s="2">
        <f>SUM(AF1211,AH1211,-AZ1211,-Table110[[#This Row],[Sale Fee]])</f>
        <v>0</v>
      </c>
      <c r="BC1211" s="1"/>
      <c r="BD1211" s="1"/>
      <c r="BE1211" s="1"/>
    </row>
    <row r="1212" spans="1:57" x14ac:dyDescent="0.25">
      <c r="A1212" s="1"/>
      <c r="B1212" s="1"/>
      <c r="E1212" s="4"/>
      <c r="F1212" s="4"/>
      <c r="Q1212" s="1"/>
      <c r="R1212" s="1"/>
      <c r="S1212" s="1"/>
      <c r="U1212" s="1"/>
      <c r="V1212" s="1"/>
      <c r="W1212" s="1"/>
      <c r="X1212" s="1"/>
      <c r="Y1212" s="1"/>
      <c r="Z1212" s="1">
        <f>Table110[[#This Row],[Quantity2]]*Table110[[#This Row],[U Cost]]</f>
        <v>0</v>
      </c>
      <c r="AB1212" s="1"/>
      <c r="AC1212" s="1"/>
      <c r="AD1212" s="1">
        <f t="shared" si="299"/>
        <v>0</v>
      </c>
      <c r="AE1212" s="1"/>
      <c r="AF1212" s="1">
        <f>SUM(Table110[[#This Row],[Total 
Paid]:[Shipping 
Charged]])</f>
        <v>0</v>
      </c>
      <c r="AG1212" s="1"/>
      <c r="AH1212" s="1"/>
      <c r="AI1212" s="1">
        <f t="shared" si="300"/>
        <v>0</v>
      </c>
      <c r="AK1212" s="1"/>
      <c r="AL1212" s="1"/>
      <c r="AM1212" s="1"/>
      <c r="AN1212" s="1"/>
      <c r="AP1212" s="30"/>
      <c r="AQ1212" s="1"/>
      <c r="AR1212" s="1">
        <f t="shared" si="298"/>
        <v>0</v>
      </c>
      <c r="AS1212" s="1"/>
      <c r="AT1212" s="1"/>
      <c r="AU1212" s="2">
        <f t="shared" si="301"/>
        <v>0</v>
      </c>
      <c r="AW1212" s="1"/>
      <c r="AX1212" s="1"/>
      <c r="AY1212" s="1"/>
      <c r="AZ1212" s="2">
        <f t="shared" si="294"/>
        <v>0</v>
      </c>
      <c r="BA1212" s="2">
        <f>SUM(AF1212,AH1212,-AZ1212,-Table110[[#This Row],[Sale Fee]])</f>
        <v>0</v>
      </c>
      <c r="BC1212" s="1"/>
      <c r="BD1212" s="1"/>
      <c r="BE1212" s="1"/>
    </row>
    <row r="1213" spans="1:57" x14ac:dyDescent="0.25">
      <c r="A1213" s="1"/>
      <c r="B1213" s="1"/>
      <c r="E1213" s="4"/>
      <c r="F1213" s="4"/>
      <c r="O1213" s="49"/>
      <c r="Q1213" s="1"/>
      <c r="R1213" s="1"/>
      <c r="S1213" s="1"/>
      <c r="U1213" s="1"/>
      <c r="V1213" s="1"/>
      <c r="W1213" s="1"/>
      <c r="X1213" s="1"/>
      <c r="Y1213" s="1"/>
      <c r="Z1213" s="1">
        <f>Table110[[#This Row],[Quantity2]]*Table110[[#This Row],[U Cost]]</f>
        <v>0</v>
      </c>
      <c r="AB1213" s="1"/>
      <c r="AC1213" s="1"/>
      <c r="AD1213" s="1">
        <f t="shared" si="299"/>
        <v>0</v>
      </c>
      <c r="AE1213" s="1"/>
      <c r="AF1213" s="1">
        <f>SUM(Table110[[#This Row],[Total 
Paid]:[Shipping 
Charged]])</f>
        <v>0</v>
      </c>
      <c r="AG1213" s="1"/>
      <c r="AH1213" s="1"/>
      <c r="AI1213" s="1">
        <f t="shared" si="300"/>
        <v>0</v>
      </c>
      <c r="AK1213" s="1"/>
      <c r="AL1213" s="1"/>
      <c r="AM1213" s="1"/>
      <c r="AN1213" s="1"/>
      <c r="AP1213" s="30"/>
      <c r="AQ1213" s="1"/>
      <c r="AR1213" s="1">
        <f t="shared" si="298"/>
        <v>0</v>
      </c>
      <c r="AS1213" s="1"/>
      <c r="AT1213" s="1"/>
      <c r="AU1213" s="2">
        <f t="shared" si="301"/>
        <v>0</v>
      </c>
      <c r="AW1213" s="1"/>
      <c r="AX1213" s="1"/>
      <c r="AY1213" s="1"/>
      <c r="AZ1213" s="2">
        <f t="shared" si="294"/>
        <v>0</v>
      </c>
      <c r="BA1213" s="2">
        <f>SUM(AF1213,AH1213,-AZ1213,-Table110[[#This Row],[Sale Fee]])</f>
        <v>0</v>
      </c>
      <c r="BC1213" s="1"/>
      <c r="BD1213" s="1"/>
      <c r="BE1213" s="1"/>
    </row>
    <row r="1214" spans="1:57" x14ac:dyDescent="0.25">
      <c r="A1214" s="1"/>
      <c r="B1214" s="1"/>
      <c r="E1214" s="4"/>
      <c r="F1214" s="4"/>
      <c r="Q1214" s="1"/>
      <c r="R1214" s="1"/>
      <c r="S1214" s="1"/>
      <c r="U1214" s="1"/>
      <c r="V1214" s="1"/>
      <c r="W1214" s="1"/>
      <c r="X1214" s="1"/>
      <c r="Y1214" s="1"/>
      <c r="Z1214" s="1">
        <f>Table110[[#This Row],[Quantity2]]*Table110[[#This Row],[U Cost]]</f>
        <v>0</v>
      </c>
      <c r="AB1214" s="1"/>
      <c r="AC1214" s="1"/>
      <c r="AD1214" s="1">
        <f t="shared" si="299"/>
        <v>0</v>
      </c>
      <c r="AE1214" s="1"/>
      <c r="AF1214" s="1">
        <f>SUM(Table110[[#This Row],[Total 
Paid]:[Shipping 
Charged]])</f>
        <v>0</v>
      </c>
      <c r="AG1214" s="1"/>
      <c r="AH1214" s="1"/>
      <c r="AI1214" s="1">
        <f t="shared" si="300"/>
        <v>0</v>
      </c>
      <c r="AK1214" s="1"/>
      <c r="AL1214" s="1"/>
      <c r="AM1214" s="1"/>
      <c r="AN1214" s="1"/>
      <c r="AP1214" s="30"/>
      <c r="AQ1214" s="1"/>
      <c r="AR1214" s="1">
        <f t="shared" si="298"/>
        <v>0</v>
      </c>
      <c r="AS1214" s="1"/>
      <c r="AT1214" s="1"/>
      <c r="AU1214" s="2">
        <f t="shared" si="301"/>
        <v>0</v>
      </c>
      <c r="AW1214" s="1"/>
      <c r="AX1214" s="1"/>
      <c r="AY1214" s="1"/>
      <c r="AZ1214" s="2">
        <f t="shared" si="294"/>
        <v>0</v>
      </c>
      <c r="BA1214" s="2">
        <f>SUM(AF1214,AH1214,-AZ1214,-Table110[[#This Row],[Sale Fee]])</f>
        <v>0</v>
      </c>
      <c r="BC1214" s="1"/>
      <c r="BD1214" s="1"/>
      <c r="BE1214" s="1"/>
    </row>
    <row r="1215" spans="1:57" x14ac:dyDescent="0.25">
      <c r="A1215" s="1"/>
      <c r="B1215" s="1"/>
      <c r="E1215" s="4"/>
      <c r="F1215" s="4"/>
      <c r="O1215" s="49"/>
      <c r="Q1215" s="1"/>
      <c r="R1215" s="1"/>
      <c r="S1215" s="1"/>
      <c r="U1215" s="1"/>
      <c r="V1215" s="1"/>
      <c r="W1215" s="1"/>
      <c r="X1215" s="1"/>
      <c r="Y1215" s="1"/>
      <c r="Z1215" s="1">
        <f>Table110[[#This Row],[Quantity2]]*Table110[[#This Row],[U Cost]]</f>
        <v>0</v>
      </c>
      <c r="AB1215" s="1"/>
      <c r="AC1215" s="1"/>
      <c r="AD1215" s="1">
        <f t="shared" si="299"/>
        <v>0</v>
      </c>
      <c r="AE1215" s="1"/>
      <c r="AF1215" s="1">
        <f>SUM(Table110[[#This Row],[Total 
Paid]:[Shipping 
Charged]])</f>
        <v>0</v>
      </c>
      <c r="AG1215" s="1"/>
      <c r="AH1215" s="1"/>
      <c r="AI1215" s="1">
        <f t="shared" si="300"/>
        <v>0</v>
      </c>
      <c r="AK1215" s="1"/>
      <c r="AL1215" s="1"/>
      <c r="AM1215" s="1"/>
      <c r="AN1215" s="1"/>
      <c r="AP1215" s="30"/>
      <c r="AQ1215" s="1"/>
      <c r="AR1215" s="1">
        <f t="shared" si="298"/>
        <v>0</v>
      </c>
      <c r="AS1215" s="1"/>
      <c r="AT1215" s="1"/>
      <c r="AU1215" s="2">
        <f t="shared" si="301"/>
        <v>0</v>
      </c>
      <c r="AW1215" s="1"/>
      <c r="AX1215" s="1"/>
      <c r="AY1215" s="1"/>
      <c r="AZ1215" s="2">
        <f t="shared" si="294"/>
        <v>0</v>
      </c>
      <c r="BA1215" s="2">
        <f>SUM(AF1215,AH1215,-AZ1215,-Table110[[#This Row],[Sale Fee]])</f>
        <v>0</v>
      </c>
      <c r="BC1215" s="1"/>
      <c r="BD1215" s="1"/>
      <c r="BE1215" s="1"/>
    </row>
    <row r="1216" spans="1:57" x14ac:dyDescent="0.25">
      <c r="A1216" s="1"/>
      <c r="B1216" s="1"/>
      <c r="E1216" s="4"/>
      <c r="F1216" s="4"/>
      <c r="Q1216" s="1"/>
      <c r="R1216" s="1"/>
      <c r="S1216" s="1"/>
      <c r="U1216" s="1"/>
      <c r="V1216" s="1"/>
      <c r="W1216" s="1"/>
      <c r="X1216" s="1"/>
      <c r="Y1216" s="1"/>
      <c r="Z1216" s="1">
        <f>Table110[[#This Row],[Quantity2]]*Table110[[#This Row],[U Cost]]</f>
        <v>0</v>
      </c>
      <c r="AB1216" s="1"/>
      <c r="AC1216" s="1"/>
      <c r="AD1216" s="1">
        <f t="shared" si="299"/>
        <v>0</v>
      </c>
      <c r="AE1216" s="1"/>
      <c r="AF1216" s="1">
        <f>SUM(Table110[[#This Row],[Total 
Paid]:[Shipping 
Charged]])</f>
        <v>0</v>
      </c>
      <c r="AG1216" s="1"/>
      <c r="AH1216" s="1"/>
      <c r="AI1216" s="1">
        <f t="shared" si="300"/>
        <v>0</v>
      </c>
      <c r="AK1216" s="1"/>
      <c r="AL1216" s="1"/>
      <c r="AM1216" s="1"/>
      <c r="AN1216" s="1"/>
      <c r="AP1216" s="30"/>
      <c r="AQ1216" s="1"/>
      <c r="AR1216" s="1">
        <f t="shared" si="298"/>
        <v>0</v>
      </c>
      <c r="AS1216" s="1"/>
      <c r="AT1216" s="1"/>
      <c r="AU1216" s="2">
        <f t="shared" si="301"/>
        <v>0</v>
      </c>
      <c r="AW1216" s="1"/>
      <c r="AX1216" s="1"/>
      <c r="AY1216" s="1"/>
      <c r="AZ1216" s="2">
        <f t="shared" si="294"/>
        <v>0</v>
      </c>
      <c r="BA1216" s="2">
        <f>SUM(AF1216,AH1216,-AZ1216,-Table110[[#This Row],[Sale Fee]])</f>
        <v>0</v>
      </c>
      <c r="BC1216" s="1"/>
      <c r="BD1216" s="1"/>
      <c r="BE1216" s="1"/>
    </row>
    <row r="1217" spans="1:57" x14ac:dyDescent="0.25">
      <c r="A1217" s="1"/>
      <c r="B1217" s="1"/>
      <c r="E1217" s="4"/>
      <c r="F1217" s="4"/>
      <c r="Q1217" s="1"/>
      <c r="R1217" s="1"/>
      <c r="S1217" s="1"/>
      <c r="U1217" s="1"/>
      <c r="V1217" s="1"/>
      <c r="W1217" s="1"/>
      <c r="X1217" s="1"/>
      <c r="Y1217" s="1"/>
      <c r="Z1217" s="1">
        <f>Table110[[#This Row],[Quantity2]]*Table110[[#This Row],[U Cost]]</f>
        <v>0</v>
      </c>
      <c r="AB1217" s="1"/>
      <c r="AC1217" s="1"/>
      <c r="AD1217" s="1">
        <f t="shared" si="299"/>
        <v>0</v>
      </c>
      <c r="AE1217" s="1"/>
      <c r="AF1217" s="1">
        <f>SUM(Table110[[#This Row],[Total 
Paid]:[Shipping 
Charged]])</f>
        <v>0</v>
      </c>
      <c r="AG1217" s="1"/>
      <c r="AH1217" s="1"/>
      <c r="AI1217" s="1">
        <f t="shared" si="300"/>
        <v>0</v>
      </c>
      <c r="AK1217" s="1"/>
      <c r="AL1217" s="1"/>
      <c r="AM1217" s="1"/>
      <c r="AN1217" s="1"/>
      <c r="AP1217" s="30"/>
      <c r="AQ1217" s="1"/>
      <c r="AR1217" s="1">
        <f t="shared" si="298"/>
        <v>0</v>
      </c>
      <c r="AS1217" s="1"/>
      <c r="AT1217" s="1"/>
      <c r="AU1217" s="2">
        <f t="shared" si="301"/>
        <v>0</v>
      </c>
      <c r="AW1217" s="1"/>
      <c r="AX1217" s="1"/>
      <c r="AY1217" s="1"/>
      <c r="AZ1217" s="2">
        <f t="shared" si="294"/>
        <v>0</v>
      </c>
      <c r="BA1217" s="2">
        <f>SUM(AF1217,AH1217,-AZ1217,-Table110[[#This Row],[Sale Fee]])</f>
        <v>0</v>
      </c>
      <c r="BC1217" s="1"/>
      <c r="BD1217" s="1"/>
      <c r="BE1217" s="1"/>
    </row>
    <row r="1218" spans="1:57" x14ac:dyDescent="0.25">
      <c r="A1218" s="1"/>
      <c r="B1218" s="1"/>
      <c r="E1218" s="4"/>
      <c r="F1218" s="4"/>
      <c r="Q1218" s="1"/>
      <c r="R1218" s="1"/>
      <c r="S1218" s="1"/>
      <c r="U1218" s="1"/>
      <c r="V1218" s="1"/>
      <c r="W1218" s="1"/>
      <c r="X1218" s="1"/>
      <c r="Y1218" s="1"/>
      <c r="Z1218" s="1">
        <f>Table110[[#This Row],[Quantity2]]*Table110[[#This Row],[U Cost]]</f>
        <v>0</v>
      </c>
      <c r="AB1218" s="1"/>
      <c r="AC1218" s="1"/>
      <c r="AD1218" s="1">
        <f t="shared" si="299"/>
        <v>0</v>
      </c>
      <c r="AE1218" s="1"/>
      <c r="AF1218" s="1">
        <f>SUM(Table110[[#This Row],[Total 
Paid]:[Shipping 
Charged]])</f>
        <v>0</v>
      </c>
      <c r="AG1218" s="1"/>
      <c r="AH1218" s="1"/>
      <c r="AI1218" s="1">
        <f t="shared" si="300"/>
        <v>0</v>
      </c>
      <c r="AK1218" s="1"/>
      <c r="AL1218" s="1"/>
      <c r="AM1218" s="1"/>
      <c r="AN1218" s="1"/>
      <c r="AP1218" s="30"/>
      <c r="AQ1218" s="1"/>
      <c r="AR1218" s="1">
        <f t="shared" si="298"/>
        <v>0</v>
      </c>
      <c r="AS1218" s="1"/>
      <c r="AT1218" s="1"/>
      <c r="AU1218" s="2">
        <f t="shared" si="301"/>
        <v>0</v>
      </c>
      <c r="AW1218" s="1"/>
      <c r="AX1218" s="1"/>
      <c r="AY1218" s="1"/>
      <c r="AZ1218" s="2">
        <f t="shared" si="294"/>
        <v>0</v>
      </c>
      <c r="BA1218" s="2">
        <f>SUM(AF1218,AH1218,-AZ1218,-Table110[[#This Row],[Sale Fee]])</f>
        <v>0</v>
      </c>
      <c r="BC1218" s="1"/>
      <c r="BD1218" s="1"/>
      <c r="BE1218" s="1"/>
    </row>
    <row r="1219" spans="1:57" x14ac:dyDescent="0.25">
      <c r="A1219" s="1"/>
      <c r="B1219" s="1"/>
      <c r="E1219" s="4"/>
      <c r="F1219" s="4"/>
      <c r="Q1219" s="1"/>
      <c r="R1219" s="1"/>
      <c r="S1219" s="1"/>
      <c r="U1219" s="1"/>
      <c r="V1219" s="1"/>
      <c r="W1219" s="1"/>
      <c r="X1219" s="1"/>
      <c r="Y1219" s="1"/>
      <c r="Z1219" s="1">
        <f>Table110[[#This Row],[Quantity2]]*Table110[[#This Row],[U Cost]]</f>
        <v>0</v>
      </c>
      <c r="AB1219" s="1"/>
      <c r="AC1219" s="1"/>
      <c r="AD1219" s="1">
        <f t="shared" si="299"/>
        <v>0</v>
      </c>
      <c r="AE1219" s="1"/>
      <c r="AF1219" s="1">
        <f>SUM(Table110[[#This Row],[Total 
Paid]:[Shipping 
Charged]])</f>
        <v>0</v>
      </c>
      <c r="AG1219" s="1"/>
      <c r="AH1219" s="1"/>
      <c r="AI1219" s="1">
        <f t="shared" si="300"/>
        <v>0</v>
      </c>
      <c r="AK1219" s="1"/>
      <c r="AL1219" s="1"/>
      <c r="AM1219" s="1"/>
      <c r="AN1219" s="1"/>
      <c r="AP1219" s="30"/>
      <c r="AQ1219" s="1"/>
      <c r="AR1219" s="1">
        <f t="shared" si="298"/>
        <v>0</v>
      </c>
      <c r="AS1219" s="1"/>
      <c r="AT1219" s="1"/>
      <c r="AU1219" s="2">
        <f t="shared" si="301"/>
        <v>0</v>
      </c>
      <c r="AW1219" s="1"/>
      <c r="AX1219" s="1"/>
      <c r="AY1219" s="1"/>
      <c r="AZ1219" s="2">
        <f t="shared" si="294"/>
        <v>0</v>
      </c>
      <c r="BA1219" s="2">
        <f>SUM(AF1219,AH1219,-AZ1219,-Table110[[#This Row],[Sale Fee]])</f>
        <v>0</v>
      </c>
      <c r="BC1219" s="1"/>
      <c r="BD1219" s="1"/>
      <c r="BE1219" s="1"/>
    </row>
    <row r="1220" spans="1:57" x14ac:dyDescent="0.25">
      <c r="A1220" s="1"/>
      <c r="B1220" s="1"/>
      <c r="E1220" s="4"/>
      <c r="F1220" s="4"/>
      <c r="Q1220" s="1"/>
      <c r="R1220" s="1"/>
      <c r="S1220" s="1"/>
      <c r="U1220" s="1"/>
      <c r="V1220" s="1"/>
      <c r="W1220" s="1"/>
      <c r="X1220" s="1"/>
      <c r="Y1220" s="1"/>
      <c r="Z1220" s="1">
        <f>Table110[[#This Row],[Quantity2]]*Table110[[#This Row],[U Cost]]</f>
        <v>0</v>
      </c>
      <c r="AB1220" s="1"/>
      <c r="AC1220" s="1"/>
      <c r="AD1220" s="1">
        <f t="shared" si="299"/>
        <v>0</v>
      </c>
      <c r="AE1220" s="1"/>
      <c r="AF1220" s="1">
        <f>SUM(Table110[[#This Row],[Total 
Paid]:[Shipping 
Charged]])</f>
        <v>0</v>
      </c>
      <c r="AG1220" s="1"/>
      <c r="AH1220" s="1"/>
      <c r="AI1220" s="1">
        <f t="shared" si="300"/>
        <v>0</v>
      </c>
      <c r="AK1220" s="1"/>
      <c r="AL1220" s="1"/>
      <c r="AM1220" s="1"/>
      <c r="AN1220" s="1"/>
      <c r="AP1220" s="30"/>
      <c r="AQ1220" s="1"/>
      <c r="AR1220" s="1">
        <f t="shared" si="298"/>
        <v>0</v>
      </c>
      <c r="AS1220" s="1"/>
      <c r="AT1220" s="1"/>
      <c r="AU1220" s="2">
        <f t="shared" si="301"/>
        <v>0</v>
      </c>
      <c r="AW1220" s="1"/>
      <c r="AX1220" s="1"/>
      <c r="AY1220" s="1"/>
      <c r="AZ1220" s="2">
        <f t="shared" si="294"/>
        <v>0</v>
      </c>
      <c r="BA1220" s="2">
        <f>SUM(AF1220,AH1220,-AZ1220,-Table110[[#This Row],[Sale Fee]])</f>
        <v>0</v>
      </c>
      <c r="BC1220" s="1"/>
      <c r="BD1220" s="1"/>
      <c r="BE1220" s="1"/>
    </row>
    <row r="1221" spans="1:57" x14ac:dyDescent="0.25">
      <c r="A1221" s="1"/>
      <c r="B1221" s="1"/>
      <c r="E1221" s="4"/>
      <c r="F1221" s="4"/>
      <c r="O1221" s="49"/>
      <c r="Q1221" s="1"/>
      <c r="R1221" s="1"/>
      <c r="S1221" s="1"/>
      <c r="U1221" s="1"/>
      <c r="V1221" s="1"/>
      <c r="W1221" s="1"/>
      <c r="X1221" s="1"/>
      <c r="Y1221" s="1"/>
      <c r="Z1221" s="1">
        <f>Table110[[#This Row],[Quantity2]]*Table110[[#This Row],[U Cost]]</f>
        <v>0</v>
      </c>
      <c r="AB1221" s="1"/>
      <c r="AC1221" s="1"/>
      <c r="AD1221" s="1">
        <f t="shared" si="299"/>
        <v>0</v>
      </c>
      <c r="AE1221" s="1"/>
      <c r="AF1221" s="1">
        <f>SUM(Table110[[#This Row],[Total 
Paid]:[Shipping 
Charged]])</f>
        <v>0</v>
      </c>
      <c r="AG1221" s="1"/>
      <c r="AH1221" s="1"/>
      <c r="AI1221" s="1">
        <f t="shared" si="300"/>
        <v>0</v>
      </c>
      <c r="AK1221" s="1"/>
      <c r="AL1221" s="1"/>
      <c r="AM1221" s="1"/>
      <c r="AN1221" s="1"/>
      <c r="AP1221" s="30"/>
      <c r="AQ1221" s="1"/>
      <c r="AR1221" s="1">
        <f t="shared" si="298"/>
        <v>0</v>
      </c>
      <c r="AS1221" s="1"/>
      <c r="AT1221" s="1"/>
      <c r="AU1221" s="2">
        <f t="shared" si="301"/>
        <v>0</v>
      </c>
      <c r="AW1221" s="1"/>
      <c r="AX1221" s="1"/>
      <c r="AY1221" s="1"/>
      <c r="AZ1221" s="2">
        <f t="shared" si="294"/>
        <v>0</v>
      </c>
      <c r="BA1221" s="2">
        <f>SUM(AF1221,AH1221,-AZ1221,-Table110[[#This Row],[Sale Fee]])</f>
        <v>0</v>
      </c>
      <c r="BC1221" s="1"/>
      <c r="BD1221" s="1"/>
      <c r="BE1221" s="1"/>
    </row>
    <row r="1222" spans="1:57" x14ac:dyDescent="0.25">
      <c r="A1222" s="1"/>
      <c r="B1222" s="1"/>
      <c r="E1222" s="4"/>
      <c r="F1222" s="4"/>
      <c r="O1222" s="49"/>
      <c r="Q1222" s="1"/>
      <c r="R1222" s="1"/>
      <c r="S1222" s="1"/>
      <c r="U1222" s="1"/>
      <c r="V1222" s="1"/>
      <c r="W1222" s="1"/>
      <c r="X1222" s="1"/>
      <c r="Y1222" s="1"/>
      <c r="Z1222" s="1">
        <f>Table110[[#This Row],[Quantity2]]*Table110[[#This Row],[U Cost]]</f>
        <v>0</v>
      </c>
      <c r="AB1222" s="1"/>
      <c r="AC1222" s="1"/>
      <c r="AD1222" s="1">
        <f t="shared" si="299"/>
        <v>0</v>
      </c>
      <c r="AE1222" s="1"/>
      <c r="AF1222" s="1">
        <f>SUM(Table110[[#This Row],[Total 
Paid]:[Shipping 
Charged]])</f>
        <v>0</v>
      </c>
      <c r="AG1222" s="1"/>
      <c r="AH1222" s="1"/>
      <c r="AI1222" s="1">
        <f t="shared" si="300"/>
        <v>0</v>
      </c>
      <c r="AK1222" s="1"/>
      <c r="AL1222" s="1"/>
      <c r="AM1222" s="1"/>
      <c r="AN1222" s="1"/>
      <c r="AP1222" s="30"/>
      <c r="AQ1222" s="1"/>
      <c r="AR1222" s="1">
        <f t="shared" si="298"/>
        <v>0</v>
      </c>
      <c r="AS1222" s="1"/>
      <c r="AT1222" s="1"/>
      <c r="AU1222" s="2">
        <f t="shared" si="301"/>
        <v>0</v>
      </c>
      <c r="AW1222" s="1"/>
      <c r="AX1222" s="1"/>
      <c r="AY1222" s="1"/>
      <c r="AZ1222" s="2">
        <f t="shared" si="294"/>
        <v>0</v>
      </c>
      <c r="BA1222" s="2">
        <f>SUM(AF1222,AH1222,-AZ1222,-Table110[[#This Row],[Sale Fee]])</f>
        <v>0</v>
      </c>
      <c r="BC1222" s="1"/>
      <c r="BD1222" s="1"/>
      <c r="BE1222" s="1"/>
    </row>
    <row r="1223" spans="1:57" x14ac:dyDescent="0.25">
      <c r="A1223" s="1"/>
      <c r="B1223" s="1"/>
      <c r="E1223" s="4"/>
      <c r="F1223" s="4"/>
      <c r="Q1223" s="1"/>
      <c r="R1223" s="1"/>
      <c r="S1223" s="1"/>
      <c r="U1223" s="1"/>
      <c r="V1223" s="1"/>
      <c r="W1223" s="1"/>
      <c r="X1223" s="1"/>
      <c r="Y1223" s="1"/>
      <c r="Z1223" s="1">
        <f>Table110[[#This Row],[Quantity2]]*Table110[[#This Row],[U Cost]]</f>
        <v>0</v>
      </c>
      <c r="AB1223" s="1"/>
      <c r="AC1223" s="1"/>
      <c r="AD1223" s="1">
        <f t="shared" si="299"/>
        <v>0</v>
      </c>
      <c r="AE1223" s="1"/>
      <c r="AF1223" s="1">
        <f>SUM(Table110[[#This Row],[Total 
Paid]:[Shipping 
Charged]])</f>
        <v>0</v>
      </c>
      <c r="AG1223" s="1"/>
      <c r="AH1223" s="1"/>
      <c r="AI1223" s="1">
        <f t="shared" si="300"/>
        <v>0</v>
      </c>
      <c r="AK1223" s="1"/>
      <c r="AL1223" s="1"/>
      <c r="AM1223" s="1"/>
      <c r="AN1223" s="1"/>
      <c r="AP1223" s="30"/>
      <c r="AQ1223" s="1"/>
      <c r="AR1223" s="1">
        <f t="shared" si="298"/>
        <v>0</v>
      </c>
      <c r="AS1223" s="1"/>
      <c r="AT1223" s="1"/>
      <c r="AU1223" s="2">
        <f t="shared" si="301"/>
        <v>0</v>
      </c>
      <c r="AW1223" s="1"/>
      <c r="AX1223" s="1"/>
      <c r="AY1223" s="1"/>
      <c r="AZ1223" s="2">
        <f t="shared" si="294"/>
        <v>0</v>
      </c>
      <c r="BA1223" s="2">
        <f>SUM(AF1223,AH1223,-AZ1223,-Table110[[#This Row],[Sale Fee]])</f>
        <v>0</v>
      </c>
      <c r="BC1223" s="1"/>
      <c r="BD1223" s="1"/>
      <c r="BE1223" s="1"/>
    </row>
    <row r="1224" spans="1:57" x14ac:dyDescent="0.25">
      <c r="A1224" s="1"/>
      <c r="B1224" s="1"/>
      <c r="E1224" s="4"/>
      <c r="F1224" s="4"/>
      <c r="Q1224" s="1"/>
      <c r="R1224" s="1"/>
      <c r="S1224" s="1"/>
      <c r="U1224" s="1"/>
      <c r="V1224" s="1"/>
      <c r="W1224" s="1"/>
      <c r="X1224" s="1"/>
      <c r="Y1224" s="1"/>
      <c r="Z1224" s="1">
        <f>Table110[[#This Row],[Quantity2]]*Table110[[#This Row],[U Cost]]</f>
        <v>0</v>
      </c>
      <c r="AB1224" s="1"/>
      <c r="AC1224" s="1"/>
      <c r="AD1224" s="1">
        <f t="shared" si="299"/>
        <v>0</v>
      </c>
      <c r="AE1224" s="1"/>
      <c r="AF1224" s="1">
        <f>SUM(Table110[[#This Row],[Total 
Paid]:[Shipping 
Charged]])</f>
        <v>0</v>
      </c>
      <c r="AG1224" s="1"/>
      <c r="AH1224" s="1"/>
      <c r="AI1224" s="1">
        <f t="shared" si="300"/>
        <v>0</v>
      </c>
      <c r="AK1224" s="1"/>
      <c r="AL1224" s="1"/>
      <c r="AM1224" s="1"/>
      <c r="AN1224" s="1"/>
      <c r="AP1224" s="30"/>
      <c r="AQ1224" s="1"/>
      <c r="AR1224" s="1">
        <f t="shared" si="298"/>
        <v>0</v>
      </c>
      <c r="AS1224" s="1"/>
      <c r="AT1224" s="1"/>
      <c r="AU1224" s="2">
        <f t="shared" si="301"/>
        <v>0</v>
      </c>
      <c r="AW1224" s="1"/>
      <c r="AX1224" s="1"/>
      <c r="AY1224" s="1"/>
      <c r="AZ1224" s="2">
        <f t="shared" si="294"/>
        <v>0</v>
      </c>
      <c r="BA1224" s="2">
        <f>SUM(AF1224,AH1224,-AZ1224,-Table110[[#This Row],[Sale Fee]])</f>
        <v>0</v>
      </c>
      <c r="BC1224" s="1"/>
      <c r="BD1224" s="1"/>
      <c r="BE1224" s="1"/>
    </row>
    <row r="1225" spans="1:57" x14ac:dyDescent="0.25">
      <c r="A1225" s="1"/>
      <c r="B1225" s="1"/>
      <c r="E1225" s="4"/>
      <c r="F1225" s="4"/>
      <c r="O1225" s="49"/>
      <c r="Q1225" s="1"/>
      <c r="R1225" s="1"/>
      <c r="S1225" s="1"/>
      <c r="U1225" s="1"/>
      <c r="V1225" s="1"/>
      <c r="W1225" s="1"/>
      <c r="X1225" s="1"/>
      <c r="Y1225" s="1"/>
      <c r="Z1225" s="1">
        <f>Table110[[#This Row],[Quantity2]]*Table110[[#This Row],[U Cost]]</f>
        <v>0</v>
      </c>
      <c r="AB1225" s="1"/>
      <c r="AC1225" s="1"/>
      <c r="AD1225" s="1">
        <f t="shared" si="299"/>
        <v>0</v>
      </c>
      <c r="AE1225" s="1"/>
      <c r="AF1225" s="1">
        <f>SUM(Table110[[#This Row],[Total 
Paid]:[Shipping 
Charged]])</f>
        <v>0</v>
      </c>
      <c r="AG1225" s="1"/>
      <c r="AH1225" s="1"/>
      <c r="AI1225" s="1">
        <f t="shared" si="300"/>
        <v>0</v>
      </c>
      <c r="AK1225" s="1"/>
      <c r="AL1225" s="1"/>
      <c r="AM1225" s="1"/>
      <c r="AN1225" s="1"/>
      <c r="AP1225" s="30"/>
      <c r="AQ1225" s="1"/>
      <c r="AR1225" s="1">
        <f t="shared" si="298"/>
        <v>0</v>
      </c>
      <c r="AS1225" s="1"/>
      <c r="AT1225" s="1"/>
      <c r="AU1225" s="2">
        <f t="shared" si="301"/>
        <v>0</v>
      </c>
      <c r="AW1225" s="1"/>
      <c r="AX1225" s="1"/>
      <c r="AY1225" s="1"/>
      <c r="AZ1225" s="2">
        <f t="shared" si="294"/>
        <v>0</v>
      </c>
      <c r="BA1225" s="2">
        <f>SUM(AF1225,AH1225,-AZ1225,-Table110[[#This Row],[Sale Fee]])</f>
        <v>0</v>
      </c>
      <c r="BC1225" s="1"/>
      <c r="BD1225" s="1"/>
      <c r="BE1225" s="1"/>
    </row>
    <row r="1226" spans="1:57" x14ac:dyDescent="0.25">
      <c r="A1226" s="1"/>
      <c r="B1226" s="1"/>
      <c r="E1226" s="4"/>
      <c r="F1226" s="4"/>
      <c r="O1226" s="49"/>
      <c r="Q1226" s="1"/>
      <c r="R1226" s="1"/>
      <c r="S1226" s="1"/>
      <c r="U1226" s="1"/>
      <c r="V1226" s="1"/>
      <c r="W1226" s="1"/>
      <c r="X1226" s="1"/>
      <c r="Y1226" s="1"/>
      <c r="Z1226" s="1">
        <f>Table110[[#This Row],[Quantity2]]*Table110[[#This Row],[U Cost]]</f>
        <v>0</v>
      </c>
      <c r="AB1226" s="1"/>
      <c r="AC1226" s="1"/>
      <c r="AD1226" s="1">
        <f t="shared" si="299"/>
        <v>0</v>
      </c>
      <c r="AE1226" s="1"/>
      <c r="AF1226" s="1">
        <f>SUM(Table110[[#This Row],[Total 
Paid]:[Shipping 
Charged]])</f>
        <v>0</v>
      </c>
      <c r="AG1226" s="1"/>
      <c r="AH1226" s="1"/>
      <c r="AI1226" s="1">
        <f t="shared" si="300"/>
        <v>0</v>
      </c>
      <c r="AK1226" s="1"/>
      <c r="AL1226" s="1"/>
      <c r="AM1226" s="1"/>
      <c r="AN1226" s="1"/>
      <c r="AP1226" s="30"/>
      <c r="AQ1226" s="1"/>
      <c r="AR1226" s="1">
        <f t="shared" si="298"/>
        <v>0</v>
      </c>
      <c r="AS1226" s="1"/>
      <c r="AT1226" s="1"/>
      <c r="AU1226" s="2">
        <f t="shared" si="301"/>
        <v>0</v>
      </c>
      <c r="AW1226" s="1"/>
      <c r="AX1226" s="1"/>
      <c r="AY1226" s="1"/>
      <c r="AZ1226" s="2">
        <f t="shared" si="294"/>
        <v>0</v>
      </c>
      <c r="BA1226" s="2">
        <f>SUM(AF1226,AH1226,-AZ1226,-Table110[[#This Row],[Sale Fee]])</f>
        <v>0</v>
      </c>
      <c r="BC1226" s="1"/>
      <c r="BD1226" s="1"/>
      <c r="BE1226" s="1"/>
    </row>
    <row r="1227" spans="1:57" x14ac:dyDescent="0.25">
      <c r="A1227" s="1"/>
      <c r="B1227" s="1"/>
      <c r="E1227" s="4"/>
      <c r="F1227" s="4"/>
      <c r="Q1227" s="1"/>
      <c r="R1227" s="1"/>
      <c r="S1227" s="1"/>
      <c r="U1227" s="1"/>
      <c r="V1227" s="1"/>
      <c r="W1227" s="1"/>
      <c r="X1227" s="1"/>
      <c r="Y1227" s="1"/>
      <c r="Z1227" s="1">
        <f>Table110[[#This Row],[Quantity2]]*Table110[[#This Row],[U Cost]]</f>
        <v>0</v>
      </c>
      <c r="AB1227" s="1"/>
      <c r="AC1227" s="1"/>
      <c r="AD1227" s="1">
        <f t="shared" si="299"/>
        <v>0</v>
      </c>
      <c r="AE1227" s="1"/>
      <c r="AF1227" s="1">
        <f>SUM(Table110[[#This Row],[Total 
Paid]:[Shipping 
Charged]])</f>
        <v>0</v>
      </c>
      <c r="AG1227" s="1"/>
      <c r="AH1227" s="1"/>
      <c r="AI1227" s="1">
        <f t="shared" si="300"/>
        <v>0</v>
      </c>
      <c r="AK1227" s="1"/>
      <c r="AL1227" s="1"/>
      <c r="AM1227" s="1"/>
      <c r="AN1227" s="1"/>
      <c r="AP1227" s="30"/>
      <c r="AQ1227" s="1"/>
      <c r="AR1227" s="1">
        <f t="shared" ref="AR1227:AR1331" si="302">AQ1227*AP1227</f>
        <v>0</v>
      </c>
      <c r="AS1227" s="1"/>
      <c r="AT1227" s="1"/>
      <c r="AU1227" s="2">
        <f t="shared" si="301"/>
        <v>0</v>
      </c>
      <c r="AW1227" s="1"/>
      <c r="AX1227" s="1"/>
      <c r="AY1227" s="1"/>
      <c r="AZ1227" s="2">
        <f t="shared" si="294"/>
        <v>0</v>
      </c>
      <c r="BA1227" s="2">
        <f>SUM(AF1227,AH1227,-AZ1227,-Table110[[#This Row],[Sale Fee]])</f>
        <v>0</v>
      </c>
      <c r="BC1227" s="1"/>
      <c r="BD1227" s="1"/>
      <c r="BE1227" s="1"/>
    </row>
    <row r="1228" spans="1:57" x14ac:dyDescent="0.25">
      <c r="A1228" s="1"/>
      <c r="B1228" s="1"/>
      <c r="E1228" s="4"/>
      <c r="F1228" s="4"/>
      <c r="Q1228" s="1"/>
      <c r="R1228" s="1"/>
      <c r="S1228" s="1"/>
      <c r="U1228" s="1"/>
      <c r="V1228" s="1"/>
      <c r="W1228" s="1"/>
      <c r="X1228" s="1"/>
      <c r="Y1228" s="1"/>
      <c r="Z1228" s="1">
        <f>Table110[[#This Row],[Quantity2]]*Table110[[#This Row],[U Cost]]</f>
        <v>0</v>
      </c>
      <c r="AB1228" s="1"/>
      <c r="AC1228" s="1"/>
      <c r="AD1228" s="1">
        <f t="shared" si="299"/>
        <v>0</v>
      </c>
      <c r="AE1228" s="1"/>
      <c r="AF1228" s="1">
        <f>SUM(Table110[[#This Row],[Total 
Paid]:[Shipping 
Charged]])</f>
        <v>0</v>
      </c>
      <c r="AG1228" s="1"/>
      <c r="AH1228" s="1"/>
      <c r="AI1228" s="1">
        <f t="shared" si="300"/>
        <v>0</v>
      </c>
      <c r="AK1228" s="1"/>
      <c r="AL1228" s="1"/>
      <c r="AM1228" s="1"/>
      <c r="AN1228" s="1"/>
      <c r="AP1228" s="30"/>
      <c r="AQ1228" s="1"/>
      <c r="AR1228" s="1">
        <f t="shared" si="302"/>
        <v>0</v>
      </c>
      <c r="AS1228" s="1"/>
      <c r="AT1228" s="1"/>
      <c r="AU1228" s="2">
        <f t="shared" si="301"/>
        <v>0</v>
      </c>
      <c r="AW1228" s="1"/>
      <c r="AX1228" s="1"/>
      <c r="AY1228" s="1"/>
      <c r="AZ1228" s="2">
        <f t="shared" si="294"/>
        <v>0</v>
      </c>
      <c r="BA1228" s="2">
        <f>SUM(AF1228,AH1228,-AZ1228,-Table110[[#This Row],[Sale Fee]])</f>
        <v>0</v>
      </c>
      <c r="BC1228" s="1"/>
      <c r="BD1228" s="1"/>
      <c r="BE1228" s="1"/>
    </row>
    <row r="1229" spans="1:57" x14ac:dyDescent="0.25">
      <c r="A1229" s="1"/>
      <c r="B1229" s="1"/>
      <c r="E1229" s="4"/>
      <c r="F1229" s="4"/>
      <c r="Q1229" s="1"/>
      <c r="R1229" s="1"/>
      <c r="S1229" s="1"/>
      <c r="U1229" s="1"/>
      <c r="V1229" s="1"/>
      <c r="W1229" s="1"/>
      <c r="X1229" s="1"/>
      <c r="Y1229" s="1"/>
      <c r="Z1229" s="1">
        <f>Table110[[#This Row],[Quantity2]]*Table110[[#This Row],[U Cost]]</f>
        <v>0</v>
      </c>
      <c r="AB1229" s="1"/>
      <c r="AC1229" s="1"/>
      <c r="AD1229" s="1">
        <f t="shared" si="299"/>
        <v>0</v>
      </c>
      <c r="AE1229" s="1"/>
      <c r="AF1229" s="1">
        <f>SUM(Table110[[#This Row],[Total 
Paid]:[Shipping 
Charged]])</f>
        <v>0</v>
      </c>
      <c r="AG1229" s="1"/>
      <c r="AH1229" s="1"/>
      <c r="AI1229" s="1">
        <f t="shared" si="300"/>
        <v>0</v>
      </c>
      <c r="AK1229" s="1"/>
      <c r="AL1229" s="1"/>
      <c r="AM1229" s="1"/>
      <c r="AN1229" s="1"/>
      <c r="AP1229" s="30"/>
      <c r="AQ1229" s="1"/>
      <c r="AR1229" s="1">
        <f t="shared" si="302"/>
        <v>0</v>
      </c>
      <c r="AS1229" s="1"/>
      <c r="AT1229" s="1"/>
      <c r="AU1229" s="2">
        <f t="shared" si="301"/>
        <v>0</v>
      </c>
      <c r="AW1229" s="1"/>
      <c r="AX1229" s="1"/>
      <c r="AY1229" s="1"/>
      <c r="AZ1229" s="2">
        <f t="shared" si="294"/>
        <v>0</v>
      </c>
      <c r="BA1229" s="2">
        <f>SUM(AF1229,AH1229,-AZ1229,-Table110[[#This Row],[Sale Fee]])</f>
        <v>0</v>
      </c>
      <c r="BC1229" s="1"/>
      <c r="BD1229" s="1"/>
      <c r="BE1229" s="1"/>
    </row>
    <row r="1230" spans="1:57" x14ac:dyDescent="0.25">
      <c r="A1230" s="1"/>
      <c r="B1230" s="1"/>
      <c r="E1230" s="4"/>
      <c r="F1230" s="4"/>
      <c r="Q1230" s="1"/>
      <c r="R1230" s="1"/>
      <c r="S1230" s="1"/>
      <c r="U1230" s="1"/>
      <c r="V1230" s="1"/>
      <c r="W1230" s="1"/>
      <c r="X1230" s="1"/>
      <c r="Y1230" s="1"/>
      <c r="Z1230" s="1">
        <f>Table110[[#This Row],[Quantity2]]*Table110[[#This Row],[U Cost]]</f>
        <v>0</v>
      </c>
      <c r="AB1230" s="1"/>
      <c r="AC1230" s="1"/>
      <c r="AD1230" s="1">
        <f t="shared" si="299"/>
        <v>0</v>
      </c>
      <c r="AE1230" s="1"/>
      <c r="AF1230" s="1">
        <f>SUM(Table110[[#This Row],[Total 
Paid]:[Shipping 
Charged]])</f>
        <v>0</v>
      </c>
      <c r="AG1230" s="1"/>
      <c r="AH1230" s="1"/>
      <c r="AI1230" s="1">
        <f t="shared" si="300"/>
        <v>0</v>
      </c>
      <c r="AK1230" s="1"/>
      <c r="AL1230" s="1"/>
      <c r="AM1230" s="1"/>
      <c r="AN1230" s="1"/>
      <c r="AP1230" s="30"/>
      <c r="AQ1230" s="1"/>
      <c r="AR1230" s="1">
        <f t="shared" si="302"/>
        <v>0</v>
      </c>
      <c r="AS1230" s="1"/>
      <c r="AT1230" s="1"/>
      <c r="AU1230" s="2">
        <f t="shared" si="301"/>
        <v>0</v>
      </c>
      <c r="AW1230" s="1"/>
      <c r="AX1230" s="1"/>
      <c r="AY1230" s="1"/>
      <c r="AZ1230" s="2">
        <f t="shared" si="294"/>
        <v>0</v>
      </c>
      <c r="BA1230" s="2">
        <f>SUM(AF1230,AH1230,-AZ1230,-Table110[[#This Row],[Sale Fee]])</f>
        <v>0</v>
      </c>
      <c r="BC1230" s="1"/>
      <c r="BD1230" s="1"/>
      <c r="BE1230" s="1"/>
    </row>
    <row r="1231" spans="1:57" x14ac:dyDescent="0.25">
      <c r="A1231" s="1"/>
      <c r="B1231" s="1"/>
      <c r="E1231" s="4"/>
      <c r="F1231" s="4"/>
      <c r="Q1231" s="1"/>
      <c r="R1231" s="1"/>
      <c r="S1231" s="1"/>
      <c r="U1231" s="1"/>
      <c r="V1231" s="1"/>
      <c r="W1231" s="1"/>
      <c r="X1231" s="1"/>
      <c r="Y1231" s="1"/>
      <c r="Z1231" s="1">
        <f>Table110[[#This Row],[Quantity2]]*Table110[[#This Row],[U Cost]]</f>
        <v>0</v>
      </c>
      <c r="AB1231" s="1"/>
      <c r="AC1231" s="1"/>
      <c r="AD1231" s="1">
        <f t="shared" si="299"/>
        <v>0</v>
      </c>
      <c r="AE1231" s="1"/>
      <c r="AF1231" s="1">
        <f>SUM(Table110[[#This Row],[Total 
Paid]:[Shipping 
Charged]])</f>
        <v>0</v>
      </c>
      <c r="AG1231" s="1"/>
      <c r="AH1231" s="1"/>
      <c r="AI1231" s="1">
        <f t="shared" si="300"/>
        <v>0</v>
      </c>
      <c r="AK1231" s="1"/>
      <c r="AL1231" s="1"/>
      <c r="AM1231" s="1"/>
      <c r="AN1231" s="1"/>
      <c r="AP1231" s="30"/>
      <c r="AQ1231" s="1"/>
      <c r="AR1231" s="1">
        <f t="shared" si="302"/>
        <v>0</v>
      </c>
      <c r="AS1231" s="1"/>
      <c r="AT1231" s="1"/>
      <c r="AU1231" s="2">
        <f t="shared" si="301"/>
        <v>0</v>
      </c>
      <c r="AW1231" s="1"/>
      <c r="AX1231" s="1"/>
      <c r="AY1231" s="1"/>
      <c r="AZ1231" s="2">
        <f t="shared" si="294"/>
        <v>0</v>
      </c>
      <c r="BA1231" s="2">
        <f>SUM(AF1231,AH1231,-AZ1231,-Table110[[#This Row],[Sale Fee]])</f>
        <v>0</v>
      </c>
      <c r="BC1231" s="1"/>
      <c r="BD1231" s="1"/>
      <c r="BE1231" s="1"/>
    </row>
    <row r="1232" spans="1:57" x14ac:dyDescent="0.25">
      <c r="A1232" s="1"/>
      <c r="B1232" s="1"/>
      <c r="E1232" s="4"/>
      <c r="F1232" s="4"/>
      <c r="Q1232" s="1"/>
      <c r="R1232" s="1"/>
      <c r="S1232" s="1"/>
      <c r="U1232" s="1"/>
      <c r="V1232" s="1"/>
      <c r="W1232" s="1"/>
      <c r="X1232" s="1"/>
      <c r="Y1232" s="1"/>
      <c r="Z1232" s="1">
        <f>Table110[[#This Row],[Quantity2]]*Table110[[#This Row],[U Cost]]</f>
        <v>0</v>
      </c>
      <c r="AB1232" s="1"/>
      <c r="AC1232" s="1"/>
      <c r="AD1232" s="1">
        <f t="shared" si="299"/>
        <v>0</v>
      </c>
      <c r="AE1232" s="1"/>
      <c r="AF1232" s="1">
        <f>SUM(Table110[[#This Row],[Total 
Paid]:[Shipping 
Charged]])</f>
        <v>0</v>
      </c>
      <c r="AG1232" s="1"/>
      <c r="AH1232" s="1"/>
      <c r="AI1232" s="1">
        <f t="shared" si="300"/>
        <v>0</v>
      </c>
      <c r="AK1232" s="1"/>
      <c r="AL1232" s="1"/>
      <c r="AM1232" s="1"/>
      <c r="AN1232" s="1"/>
      <c r="AP1232" s="30"/>
      <c r="AQ1232" s="1"/>
      <c r="AR1232" s="1">
        <f t="shared" si="302"/>
        <v>0</v>
      </c>
      <c r="AS1232" s="1"/>
      <c r="AT1232" s="1"/>
      <c r="AU1232" s="2">
        <f t="shared" si="301"/>
        <v>0</v>
      </c>
      <c r="AW1232" s="1"/>
      <c r="AX1232" s="1"/>
      <c r="AY1232" s="1"/>
      <c r="AZ1232" s="2">
        <f t="shared" si="294"/>
        <v>0</v>
      </c>
      <c r="BA1232" s="2">
        <f>SUM(AF1232,AH1232,-AZ1232,-Table110[[#This Row],[Sale Fee]])</f>
        <v>0</v>
      </c>
      <c r="BC1232" s="1"/>
      <c r="BD1232" s="1"/>
      <c r="BE1232" s="1"/>
    </row>
    <row r="1233" spans="1:57" x14ac:dyDescent="0.25">
      <c r="A1233" s="1"/>
      <c r="B1233" s="1"/>
      <c r="E1233" s="4"/>
      <c r="F1233" s="4"/>
      <c r="Q1233" s="1"/>
      <c r="R1233" s="1"/>
      <c r="S1233" s="1"/>
      <c r="U1233" s="1"/>
      <c r="V1233" s="1"/>
      <c r="W1233" s="1"/>
      <c r="X1233" s="1"/>
      <c r="Y1233" s="1"/>
      <c r="Z1233" s="1">
        <f>Table110[[#This Row],[Quantity2]]*Table110[[#This Row],[U Cost]]</f>
        <v>0</v>
      </c>
      <c r="AB1233" s="1"/>
      <c r="AC1233" s="1"/>
      <c r="AD1233" s="1">
        <f t="shared" si="299"/>
        <v>0</v>
      </c>
      <c r="AE1233" s="1"/>
      <c r="AF1233" s="1">
        <f>SUM(Table110[[#This Row],[Total 
Paid]:[Shipping 
Charged]])</f>
        <v>0</v>
      </c>
      <c r="AG1233" s="1"/>
      <c r="AH1233" s="1"/>
      <c r="AI1233" s="1">
        <f t="shared" si="300"/>
        <v>0</v>
      </c>
      <c r="AK1233" s="1"/>
      <c r="AL1233" s="1"/>
      <c r="AM1233" s="1"/>
      <c r="AN1233" s="1"/>
      <c r="AP1233" s="30"/>
      <c r="AQ1233" s="1"/>
      <c r="AR1233" s="1">
        <f t="shared" si="302"/>
        <v>0</v>
      </c>
      <c r="AS1233" s="1"/>
      <c r="AT1233" s="1"/>
      <c r="AU1233" s="2">
        <f t="shared" si="301"/>
        <v>0</v>
      </c>
      <c r="AW1233" s="1"/>
      <c r="AX1233" s="1"/>
      <c r="AY1233" s="1"/>
      <c r="AZ1233" s="2">
        <f t="shared" si="294"/>
        <v>0</v>
      </c>
      <c r="BA1233" s="2">
        <f>SUM(AF1233,AH1233,-AZ1233,-Table110[[#This Row],[Sale Fee]])</f>
        <v>0</v>
      </c>
      <c r="BC1233" s="1"/>
      <c r="BD1233" s="1"/>
      <c r="BE1233" s="1"/>
    </row>
    <row r="1234" spans="1:57" x14ac:dyDescent="0.25">
      <c r="A1234" s="1"/>
      <c r="B1234" s="1"/>
      <c r="E1234" s="4"/>
      <c r="F1234" s="4"/>
      <c r="Q1234" s="1"/>
      <c r="R1234" s="1"/>
      <c r="S1234" s="1"/>
      <c r="U1234" s="1"/>
      <c r="V1234" s="1"/>
      <c r="W1234" s="1"/>
      <c r="X1234" s="1"/>
      <c r="Y1234" s="1"/>
      <c r="Z1234" s="1">
        <f>Table110[[#This Row],[Quantity2]]*Table110[[#This Row],[U Cost]]</f>
        <v>0</v>
      </c>
      <c r="AB1234" s="1"/>
      <c r="AC1234" s="1"/>
      <c r="AD1234" s="1">
        <f t="shared" si="299"/>
        <v>0</v>
      </c>
      <c r="AE1234" s="1"/>
      <c r="AF1234" s="1">
        <f>SUM(Table110[[#This Row],[Total 
Paid]:[Shipping 
Charged]])</f>
        <v>0</v>
      </c>
      <c r="AG1234" s="1"/>
      <c r="AH1234" s="1"/>
      <c r="AI1234" s="1">
        <f t="shared" si="300"/>
        <v>0</v>
      </c>
      <c r="AK1234" s="1"/>
      <c r="AL1234" s="1"/>
      <c r="AM1234" s="1"/>
      <c r="AN1234" s="1"/>
      <c r="AP1234" s="30"/>
      <c r="AQ1234" s="1"/>
      <c r="AR1234" s="1">
        <f t="shared" si="302"/>
        <v>0</v>
      </c>
      <c r="AS1234" s="1"/>
      <c r="AT1234" s="1"/>
      <c r="AU1234" s="2">
        <f t="shared" si="301"/>
        <v>0</v>
      </c>
      <c r="AW1234" s="1"/>
      <c r="AX1234" s="1"/>
      <c r="AY1234" s="1"/>
      <c r="AZ1234" s="2">
        <f t="shared" si="294"/>
        <v>0</v>
      </c>
      <c r="BA1234" s="2">
        <f>SUM(AF1234,AH1234,-AZ1234,-Table110[[#This Row],[Sale Fee]])</f>
        <v>0</v>
      </c>
      <c r="BC1234" s="1"/>
      <c r="BD1234" s="1"/>
      <c r="BE1234" s="1"/>
    </row>
    <row r="1235" spans="1:57" x14ac:dyDescent="0.25">
      <c r="A1235" s="1"/>
      <c r="B1235" s="1"/>
      <c r="E1235" s="4"/>
      <c r="F1235" s="4"/>
      <c r="Q1235" s="1"/>
      <c r="R1235" s="1"/>
      <c r="S1235" s="1"/>
      <c r="U1235" s="1"/>
      <c r="V1235" s="1"/>
      <c r="W1235" s="1"/>
      <c r="X1235" s="1"/>
      <c r="Y1235" s="1"/>
      <c r="Z1235" s="1">
        <f>Table110[[#This Row],[Quantity2]]*Table110[[#This Row],[U Cost]]</f>
        <v>0</v>
      </c>
      <c r="AB1235" s="1"/>
      <c r="AC1235" s="1"/>
      <c r="AD1235" s="1">
        <f t="shared" si="299"/>
        <v>0</v>
      </c>
      <c r="AE1235" s="1"/>
      <c r="AF1235" s="1">
        <f>SUM(Table110[[#This Row],[Total 
Paid]:[Shipping 
Charged]])</f>
        <v>0</v>
      </c>
      <c r="AG1235" s="1"/>
      <c r="AH1235" s="1"/>
      <c r="AI1235" s="1">
        <f t="shared" si="300"/>
        <v>0</v>
      </c>
      <c r="AK1235" s="1"/>
      <c r="AL1235" s="1"/>
      <c r="AM1235" s="1"/>
      <c r="AN1235" s="1"/>
      <c r="AP1235" s="30"/>
      <c r="AQ1235" s="1"/>
      <c r="AR1235" s="1">
        <f t="shared" si="302"/>
        <v>0</v>
      </c>
      <c r="AS1235" s="1"/>
      <c r="AT1235" s="1"/>
      <c r="AU1235" s="2">
        <f t="shared" si="301"/>
        <v>0</v>
      </c>
      <c r="AW1235" s="1"/>
      <c r="AX1235" s="1"/>
      <c r="AY1235" s="1"/>
      <c r="AZ1235" s="2">
        <f t="shared" si="294"/>
        <v>0</v>
      </c>
      <c r="BA1235" s="2">
        <f>SUM(AF1235,AH1235,-AZ1235,-Table110[[#This Row],[Sale Fee]])</f>
        <v>0</v>
      </c>
      <c r="BC1235" s="1"/>
      <c r="BD1235" s="1"/>
      <c r="BE1235" s="1"/>
    </row>
    <row r="1236" spans="1:57" x14ac:dyDescent="0.25">
      <c r="A1236" s="1"/>
      <c r="B1236" s="1"/>
      <c r="E1236" s="4"/>
      <c r="F1236" s="4"/>
      <c r="Q1236" s="1"/>
      <c r="R1236" s="1"/>
      <c r="S1236" s="1"/>
      <c r="U1236" s="1"/>
      <c r="V1236" s="1"/>
      <c r="W1236" s="1"/>
      <c r="X1236" s="1"/>
      <c r="Y1236" s="1"/>
      <c r="Z1236" s="1">
        <f>Table110[[#This Row],[Quantity2]]*Table110[[#This Row],[U Cost]]</f>
        <v>0</v>
      </c>
      <c r="AB1236" s="1"/>
      <c r="AC1236" s="1"/>
      <c r="AD1236" s="1">
        <f t="shared" si="299"/>
        <v>0</v>
      </c>
      <c r="AE1236" s="1"/>
      <c r="AF1236" s="1">
        <f>SUM(Table110[[#This Row],[Total 
Paid]:[Shipping 
Charged]])</f>
        <v>0</v>
      </c>
      <c r="AG1236" s="1"/>
      <c r="AH1236" s="1"/>
      <c r="AI1236" s="1">
        <f t="shared" si="300"/>
        <v>0</v>
      </c>
      <c r="AK1236" s="1"/>
      <c r="AL1236" s="1"/>
      <c r="AM1236" s="1"/>
      <c r="AN1236" s="1"/>
      <c r="AP1236" s="30"/>
      <c r="AQ1236" s="1"/>
      <c r="AR1236" s="1">
        <f t="shared" si="302"/>
        <v>0</v>
      </c>
      <c r="AS1236" s="1"/>
      <c r="AT1236" s="1"/>
      <c r="AU1236" s="2">
        <f t="shared" si="301"/>
        <v>0</v>
      </c>
      <c r="AW1236" s="1"/>
      <c r="AX1236" s="1"/>
      <c r="AY1236" s="1"/>
      <c r="AZ1236" s="2">
        <f t="shared" si="294"/>
        <v>0</v>
      </c>
      <c r="BA1236" s="2">
        <f>SUM(AF1236,AH1236,-AZ1236,-Table110[[#This Row],[Sale Fee]])</f>
        <v>0</v>
      </c>
      <c r="BC1236" s="1"/>
      <c r="BD1236" s="1"/>
      <c r="BE1236" s="1"/>
    </row>
    <row r="1237" spans="1:57" x14ac:dyDescent="0.25">
      <c r="A1237" s="1"/>
      <c r="B1237" s="1"/>
      <c r="E1237" s="4"/>
      <c r="F1237" s="4"/>
      <c r="Q1237" s="1"/>
      <c r="R1237" s="1"/>
      <c r="S1237" s="1"/>
      <c r="U1237" s="1"/>
      <c r="V1237" s="1"/>
      <c r="W1237" s="1"/>
      <c r="X1237" s="1"/>
      <c r="Y1237" s="1"/>
      <c r="Z1237" s="1">
        <f>Table110[[#This Row],[Quantity2]]*Table110[[#This Row],[U Cost]]</f>
        <v>0</v>
      </c>
      <c r="AB1237" s="1"/>
      <c r="AC1237" s="1"/>
      <c r="AD1237" s="1">
        <f t="shared" si="299"/>
        <v>0</v>
      </c>
      <c r="AE1237" s="1"/>
      <c r="AF1237" s="1">
        <f>SUM(Table110[[#This Row],[Total 
Paid]:[Shipping 
Charged]])</f>
        <v>0</v>
      </c>
      <c r="AG1237" s="1"/>
      <c r="AH1237" s="1"/>
      <c r="AI1237" s="1">
        <f t="shared" si="300"/>
        <v>0</v>
      </c>
      <c r="AK1237" s="1"/>
      <c r="AL1237" s="1"/>
      <c r="AM1237" s="1"/>
      <c r="AN1237" s="1"/>
      <c r="AP1237" s="30"/>
      <c r="AQ1237" s="1"/>
      <c r="AR1237" s="1">
        <f t="shared" si="302"/>
        <v>0</v>
      </c>
      <c r="AS1237" s="1"/>
      <c r="AT1237" s="1"/>
      <c r="AU1237" s="2">
        <f t="shared" si="301"/>
        <v>0</v>
      </c>
      <c r="AW1237" s="1"/>
      <c r="AX1237" s="1"/>
      <c r="AY1237" s="1"/>
      <c r="AZ1237" s="2">
        <f t="shared" si="294"/>
        <v>0</v>
      </c>
      <c r="BA1237" s="2">
        <f>SUM(AF1237,AH1237,-AZ1237,-Table110[[#This Row],[Sale Fee]])</f>
        <v>0</v>
      </c>
      <c r="BC1237" s="1"/>
      <c r="BD1237" s="1"/>
      <c r="BE1237" s="1"/>
    </row>
    <row r="1238" spans="1:57" x14ac:dyDescent="0.25">
      <c r="A1238" s="1"/>
      <c r="B1238" s="1"/>
      <c r="E1238" s="4"/>
      <c r="F1238" s="4"/>
      <c r="Q1238" s="1"/>
      <c r="R1238" s="1"/>
      <c r="S1238" s="1"/>
      <c r="U1238" s="1"/>
      <c r="V1238" s="1"/>
      <c r="W1238" s="1"/>
      <c r="X1238" s="1"/>
      <c r="Y1238" s="1"/>
      <c r="Z1238" s="1">
        <f>Table110[[#This Row],[Quantity2]]*Table110[[#This Row],[U Cost]]</f>
        <v>0</v>
      </c>
      <c r="AB1238" s="1"/>
      <c r="AC1238" s="1"/>
      <c r="AD1238" s="1">
        <f t="shared" si="299"/>
        <v>0</v>
      </c>
      <c r="AE1238" s="1"/>
      <c r="AF1238" s="1">
        <f>SUM(Table110[[#This Row],[Total 
Paid]:[Shipping 
Charged]])</f>
        <v>0</v>
      </c>
      <c r="AG1238" s="1"/>
      <c r="AH1238" s="1"/>
      <c r="AI1238" s="1">
        <f t="shared" si="300"/>
        <v>0</v>
      </c>
      <c r="AK1238" s="1"/>
      <c r="AL1238" s="1"/>
      <c r="AM1238" s="1"/>
      <c r="AN1238" s="1"/>
      <c r="AP1238" s="30"/>
      <c r="AQ1238" s="1"/>
      <c r="AR1238" s="1">
        <f t="shared" si="302"/>
        <v>0</v>
      </c>
      <c r="AS1238" s="1"/>
      <c r="AT1238" s="1"/>
      <c r="AU1238" s="2">
        <f t="shared" si="301"/>
        <v>0</v>
      </c>
      <c r="AW1238" s="1"/>
      <c r="AX1238" s="1"/>
      <c r="AY1238" s="1"/>
      <c r="AZ1238" s="2">
        <f t="shared" ref="AZ1238:AZ1257" si="303">SUM(AU1238,AW1238,AX1238,AY1238)</f>
        <v>0</v>
      </c>
      <c r="BA1238" s="2">
        <f>SUM(AF1238,AH1238,-AZ1238,-Table110[[#This Row],[Sale Fee]])</f>
        <v>0</v>
      </c>
      <c r="BC1238" s="1"/>
      <c r="BD1238" s="1"/>
      <c r="BE1238" s="1"/>
    </row>
    <row r="1239" spans="1:57" x14ac:dyDescent="0.25">
      <c r="A1239" s="1"/>
      <c r="B1239" s="1"/>
      <c r="E1239" s="4"/>
      <c r="F1239" s="4"/>
      <c r="Q1239" s="1"/>
      <c r="R1239" s="1"/>
      <c r="S1239" s="1"/>
      <c r="U1239" s="1"/>
      <c r="V1239" s="1"/>
      <c r="W1239" s="1"/>
      <c r="X1239" s="1"/>
      <c r="Y1239" s="1"/>
      <c r="Z1239" s="1">
        <f>Table110[[#This Row],[Quantity2]]*Table110[[#This Row],[U Cost]]</f>
        <v>0</v>
      </c>
      <c r="AB1239" s="1"/>
      <c r="AC1239" s="1"/>
      <c r="AD1239" s="1">
        <f t="shared" si="299"/>
        <v>0</v>
      </c>
      <c r="AE1239" s="1"/>
      <c r="AF1239" s="1">
        <f>SUM(Table110[[#This Row],[Total 
Paid]:[Shipping 
Charged]])</f>
        <v>0</v>
      </c>
      <c r="AG1239" s="1"/>
      <c r="AH1239" s="1"/>
      <c r="AI1239" s="1">
        <f t="shared" si="300"/>
        <v>0</v>
      </c>
      <c r="AK1239" s="1"/>
      <c r="AL1239" s="1"/>
      <c r="AM1239" s="1"/>
      <c r="AN1239" s="1"/>
      <c r="AP1239" s="30"/>
      <c r="AQ1239" s="1"/>
      <c r="AR1239" s="1">
        <f t="shared" si="302"/>
        <v>0</v>
      </c>
      <c r="AS1239" s="1"/>
      <c r="AT1239" s="1"/>
      <c r="AU1239" s="2">
        <f t="shared" si="301"/>
        <v>0</v>
      </c>
      <c r="AW1239" s="1"/>
      <c r="AX1239" s="1"/>
      <c r="AY1239" s="1"/>
      <c r="AZ1239" s="2">
        <f t="shared" si="303"/>
        <v>0</v>
      </c>
      <c r="BA1239" s="2">
        <f>SUM(AF1239,AH1239,-AZ1239,-Table110[[#This Row],[Sale Fee]])</f>
        <v>0</v>
      </c>
      <c r="BC1239" s="1"/>
      <c r="BD1239" s="1"/>
      <c r="BE1239" s="1"/>
    </row>
    <row r="1240" spans="1:57" x14ac:dyDescent="0.25">
      <c r="A1240" s="1"/>
      <c r="B1240" s="1"/>
      <c r="E1240" s="4"/>
      <c r="F1240" s="4"/>
      <c r="Q1240" s="1"/>
      <c r="R1240" s="1"/>
      <c r="S1240" s="1"/>
      <c r="U1240" s="1"/>
      <c r="V1240" s="1"/>
      <c r="W1240" s="1"/>
      <c r="X1240" s="1"/>
      <c r="Y1240" s="1"/>
      <c r="Z1240" s="1">
        <f>Table110[[#This Row],[Quantity2]]*Table110[[#This Row],[U Cost]]</f>
        <v>0</v>
      </c>
      <c r="AB1240" s="1"/>
      <c r="AC1240" s="1"/>
      <c r="AD1240" s="1">
        <f t="shared" si="299"/>
        <v>0</v>
      </c>
      <c r="AE1240" s="1"/>
      <c r="AF1240" s="1">
        <f>SUM(Table110[[#This Row],[Total 
Paid]:[Shipping 
Charged]])</f>
        <v>0</v>
      </c>
      <c r="AG1240" s="1"/>
      <c r="AH1240" s="1"/>
      <c r="AI1240" s="1">
        <f t="shared" si="300"/>
        <v>0</v>
      </c>
      <c r="AK1240" s="1"/>
      <c r="AL1240" s="1"/>
      <c r="AM1240" s="1"/>
      <c r="AN1240" s="1"/>
      <c r="AP1240" s="30"/>
      <c r="AQ1240" s="1"/>
      <c r="AR1240" s="1">
        <f t="shared" si="302"/>
        <v>0</v>
      </c>
      <c r="AS1240" s="1"/>
      <c r="AT1240" s="1"/>
      <c r="AU1240" s="2">
        <f t="shared" si="301"/>
        <v>0</v>
      </c>
      <c r="AW1240" s="1"/>
      <c r="AX1240" s="1"/>
      <c r="AY1240" s="1"/>
      <c r="AZ1240" s="2">
        <f t="shared" si="303"/>
        <v>0</v>
      </c>
      <c r="BA1240" s="2">
        <f>SUM(AF1240,AH1240,-AZ1240,-Table110[[#This Row],[Sale Fee]])</f>
        <v>0</v>
      </c>
      <c r="BC1240" s="1"/>
      <c r="BD1240" s="1"/>
      <c r="BE1240" s="1"/>
    </row>
    <row r="1241" spans="1:57" x14ac:dyDescent="0.25">
      <c r="A1241" s="1"/>
      <c r="B1241" s="1"/>
      <c r="E1241" s="4"/>
      <c r="F1241" s="4"/>
      <c r="Q1241" s="1"/>
      <c r="R1241" s="1"/>
      <c r="S1241" s="1"/>
      <c r="U1241" s="1"/>
      <c r="V1241" s="1"/>
      <c r="W1241" s="1"/>
      <c r="X1241" s="1"/>
      <c r="Y1241" s="1"/>
      <c r="Z1241" s="1">
        <f>Table110[[#This Row],[Quantity2]]*Table110[[#This Row],[U Cost]]</f>
        <v>0</v>
      </c>
      <c r="AB1241" s="1"/>
      <c r="AC1241" s="1"/>
      <c r="AD1241" s="1">
        <f t="shared" si="299"/>
        <v>0</v>
      </c>
      <c r="AE1241" s="1"/>
      <c r="AF1241" s="1">
        <f>SUM(Table110[[#This Row],[Total 
Paid]:[Shipping 
Charged]])</f>
        <v>0</v>
      </c>
      <c r="AG1241" s="1"/>
      <c r="AH1241" s="1"/>
      <c r="AI1241" s="1">
        <f t="shared" si="300"/>
        <v>0</v>
      </c>
      <c r="AK1241" s="1"/>
      <c r="AL1241" s="1"/>
      <c r="AM1241" s="1"/>
      <c r="AN1241" s="1"/>
      <c r="AP1241" s="30"/>
      <c r="AQ1241" s="1"/>
      <c r="AR1241" s="1">
        <f t="shared" si="302"/>
        <v>0</v>
      </c>
      <c r="AS1241" s="1"/>
      <c r="AT1241" s="1"/>
      <c r="AU1241" s="2">
        <f t="shared" si="301"/>
        <v>0</v>
      </c>
      <c r="AW1241" s="1"/>
      <c r="AX1241" s="1"/>
      <c r="AY1241" s="1"/>
      <c r="AZ1241" s="2">
        <f t="shared" si="303"/>
        <v>0</v>
      </c>
      <c r="BA1241" s="2">
        <f>SUM(AF1241,AH1241,-AZ1241,-Table110[[#This Row],[Sale Fee]])</f>
        <v>0</v>
      </c>
      <c r="BC1241" s="1"/>
      <c r="BD1241" s="1"/>
      <c r="BE1241" s="1"/>
    </row>
    <row r="1242" spans="1:57" x14ac:dyDescent="0.25">
      <c r="A1242" s="1"/>
      <c r="B1242" s="1"/>
      <c r="E1242" s="4"/>
      <c r="F1242" s="4"/>
      <c r="Q1242" s="1"/>
      <c r="R1242" s="1"/>
      <c r="S1242" s="1"/>
      <c r="U1242" s="1"/>
      <c r="V1242" s="1"/>
      <c r="W1242" s="1"/>
      <c r="X1242" s="1"/>
      <c r="Y1242" s="1"/>
      <c r="Z1242" s="1">
        <f>Table110[[#This Row],[Quantity2]]*Table110[[#This Row],[U Cost]]</f>
        <v>0</v>
      </c>
      <c r="AB1242" s="1"/>
      <c r="AC1242" s="1"/>
      <c r="AD1242" s="1">
        <f t="shared" si="299"/>
        <v>0</v>
      </c>
      <c r="AE1242" s="1"/>
      <c r="AF1242" s="1">
        <f>SUM(Table110[[#This Row],[Total 
Paid]:[Shipping 
Charged]])</f>
        <v>0</v>
      </c>
      <c r="AG1242" s="1"/>
      <c r="AH1242" s="1"/>
      <c r="AI1242" s="1">
        <f t="shared" si="300"/>
        <v>0</v>
      </c>
      <c r="AK1242" s="1"/>
      <c r="AL1242" s="1"/>
      <c r="AM1242" s="1"/>
      <c r="AN1242" s="1"/>
      <c r="AP1242" s="30"/>
      <c r="AQ1242" s="1"/>
      <c r="AR1242" s="1">
        <f t="shared" si="302"/>
        <v>0</v>
      </c>
      <c r="AS1242" s="1"/>
      <c r="AT1242" s="1"/>
      <c r="AU1242" s="2">
        <f t="shared" si="301"/>
        <v>0</v>
      </c>
      <c r="AW1242" s="1"/>
      <c r="AX1242" s="1"/>
      <c r="AY1242" s="1"/>
      <c r="AZ1242" s="2">
        <f t="shared" si="303"/>
        <v>0</v>
      </c>
      <c r="BA1242" s="2">
        <f>SUM(AF1242,AH1242,-AZ1242,-Table110[[#This Row],[Sale Fee]])</f>
        <v>0</v>
      </c>
      <c r="BC1242" s="1"/>
      <c r="BD1242" s="1"/>
      <c r="BE1242" s="1"/>
    </row>
    <row r="1243" spans="1:57" x14ac:dyDescent="0.25">
      <c r="A1243" s="1"/>
      <c r="B1243" s="1"/>
      <c r="E1243" s="4"/>
      <c r="F1243" s="4"/>
      <c r="Q1243" s="1"/>
      <c r="R1243" s="1"/>
      <c r="S1243" s="1"/>
      <c r="U1243" s="1"/>
      <c r="V1243" s="1"/>
      <c r="W1243" s="1"/>
      <c r="X1243" s="1"/>
      <c r="Y1243" s="1"/>
      <c r="Z1243" s="1">
        <f>Table110[[#This Row],[Quantity2]]*Table110[[#This Row],[U Cost]]</f>
        <v>0</v>
      </c>
      <c r="AB1243" s="1"/>
      <c r="AC1243" s="1"/>
      <c r="AD1243" s="1">
        <f t="shared" si="299"/>
        <v>0</v>
      </c>
      <c r="AE1243" s="1"/>
      <c r="AF1243" s="1">
        <f>SUM(Table110[[#This Row],[Total 
Paid]:[Shipping 
Charged]])</f>
        <v>0</v>
      </c>
      <c r="AG1243" s="1"/>
      <c r="AH1243" s="1"/>
      <c r="AI1243" s="1">
        <f t="shared" si="300"/>
        <v>0</v>
      </c>
      <c r="AK1243" s="1"/>
      <c r="AL1243" s="1"/>
      <c r="AM1243" s="1"/>
      <c r="AN1243" s="1"/>
      <c r="AP1243" s="30"/>
      <c r="AQ1243" s="1"/>
      <c r="AR1243" s="1">
        <f t="shared" si="302"/>
        <v>0</v>
      </c>
      <c r="AS1243" s="1"/>
      <c r="AT1243" s="1"/>
      <c r="AU1243" s="2">
        <f t="shared" si="301"/>
        <v>0</v>
      </c>
      <c r="AW1243" s="1"/>
      <c r="AX1243" s="1"/>
      <c r="AY1243" s="1"/>
      <c r="AZ1243" s="2">
        <f t="shared" si="303"/>
        <v>0</v>
      </c>
      <c r="BA1243" s="2">
        <f>SUM(AF1243,AH1243,-AZ1243,-Table110[[#This Row],[Sale Fee]])</f>
        <v>0</v>
      </c>
      <c r="BC1243" s="1"/>
      <c r="BD1243" s="1"/>
      <c r="BE1243" s="1"/>
    </row>
    <row r="1244" spans="1:57" x14ac:dyDescent="0.25">
      <c r="A1244" s="1"/>
      <c r="B1244" s="1"/>
      <c r="E1244" s="4"/>
      <c r="F1244" s="4"/>
      <c r="Q1244" s="1"/>
      <c r="R1244" s="1"/>
      <c r="S1244" s="1"/>
      <c r="U1244" s="1"/>
      <c r="V1244" s="1"/>
      <c r="W1244" s="1"/>
      <c r="X1244" s="1"/>
      <c r="Y1244" s="1"/>
      <c r="Z1244" s="1">
        <f>Table110[[#This Row],[Quantity2]]*Table110[[#This Row],[U Cost]]</f>
        <v>0</v>
      </c>
      <c r="AB1244" s="1"/>
      <c r="AC1244" s="1"/>
      <c r="AD1244" s="1">
        <f t="shared" si="299"/>
        <v>0</v>
      </c>
      <c r="AE1244" s="1"/>
      <c r="AF1244" s="1">
        <f>SUM(Table110[[#This Row],[Total 
Paid]:[Shipping 
Charged]])</f>
        <v>0</v>
      </c>
      <c r="AG1244" s="1"/>
      <c r="AH1244" s="1"/>
      <c r="AI1244" s="1">
        <f t="shared" si="300"/>
        <v>0</v>
      </c>
      <c r="AK1244" s="1"/>
      <c r="AL1244" s="1"/>
      <c r="AM1244" s="1"/>
      <c r="AN1244" s="1"/>
      <c r="AP1244" s="30"/>
      <c r="AQ1244" s="1"/>
      <c r="AR1244" s="1">
        <f t="shared" si="302"/>
        <v>0</v>
      </c>
      <c r="AS1244" s="1"/>
      <c r="AT1244" s="1"/>
      <c r="AU1244" s="2">
        <f t="shared" si="301"/>
        <v>0</v>
      </c>
      <c r="AW1244" s="1"/>
      <c r="AX1244" s="1"/>
      <c r="AY1244" s="1"/>
      <c r="AZ1244" s="2">
        <f t="shared" si="303"/>
        <v>0</v>
      </c>
      <c r="BA1244" s="2">
        <f>SUM(AF1244,AH1244,-AZ1244,-Table110[[#This Row],[Sale Fee]])</f>
        <v>0</v>
      </c>
      <c r="BC1244" s="1"/>
      <c r="BD1244" s="1"/>
      <c r="BE1244" s="1"/>
    </row>
    <row r="1245" spans="1:57" x14ac:dyDescent="0.25">
      <c r="A1245" s="1"/>
      <c r="B1245" s="1"/>
      <c r="E1245" s="4"/>
      <c r="F1245" s="4"/>
      <c r="Q1245" s="1"/>
      <c r="R1245" s="1"/>
      <c r="S1245" s="1"/>
      <c r="U1245" s="1"/>
      <c r="V1245" s="1"/>
      <c r="W1245" s="1"/>
      <c r="X1245" s="1"/>
      <c r="Y1245" s="1"/>
      <c r="Z1245" s="1">
        <f>Table110[[#This Row],[Quantity2]]*Table110[[#This Row],[U Cost]]</f>
        <v>0</v>
      </c>
      <c r="AB1245" s="1"/>
      <c r="AC1245" s="1"/>
      <c r="AD1245" s="1">
        <f t="shared" si="299"/>
        <v>0</v>
      </c>
      <c r="AE1245" s="1"/>
      <c r="AF1245" s="1">
        <f>SUM(Table110[[#This Row],[Total 
Paid]:[Shipping 
Charged]])</f>
        <v>0</v>
      </c>
      <c r="AG1245" s="1"/>
      <c r="AH1245" s="1"/>
      <c r="AI1245" s="1">
        <f t="shared" si="300"/>
        <v>0</v>
      </c>
      <c r="AK1245" s="1"/>
      <c r="AL1245" s="1"/>
      <c r="AM1245" s="1"/>
      <c r="AN1245" s="1"/>
      <c r="AP1245" s="30"/>
      <c r="AQ1245" s="1"/>
      <c r="AR1245" s="1">
        <f t="shared" si="302"/>
        <v>0</v>
      </c>
      <c r="AS1245" s="1"/>
      <c r="AT1245" s="1"/>
      <c r="AU1245" s="2">
        <f t="shared" si="301"/>
        <v>0</v>
      </c>
      <c r="AW1245" s="1"/>
      <c r="AX1245" s="1"/>
      <c r="AY1245" s="1"/>
      <c r="AZ1245" s="2">
        <f t="shared" si="303"/>
        <v>0</v>
      </c>
      <c r="BA1245" s="2">
        <f>SUM(AF1245,AH1245,-AZ1245,-Table110[[#This Row],[Sale Fee]])</f>
        <v>0</v>
      </c>
      <c r="BC1245" s="1"/>
      <c r="BD1245" s="1"/>
      <c r="BE1245" s="1"/>
    </row>
    <row r="1246" spans="1:57" x14ac:dyDescent="0.25">
      <c r="A1246" s="1"/>
      <c r="B1246" s="1"/>
      <c r="E1246" s="4"/>
      <c r="F1246" s="4"/>
      <c r="Q1246" s="1"/>
      <c r="R1246" s="1"/>
      <c r="S1246" s="1"/>
      <c r="U1246" s="1"/>
      <c r="V1246" s="1"/>
      <c r="W1246" s="1"/>
      <c r="X1246" s="1"/>
      <c r="Y1246" s="1"/>
      <c r="Z1246" s="1">
        <f>Table110[[#This Row],[Quantity2]]*Table110[[#This Row],[U Cost]]</f>
        <v>0</v>
      </c>
      <c r="AB1246" s="1"/>
      <c r="AC1246" s="1"/>
      <c r="AD1246" s="1">
        <f t="shared" si="299"/>
        <v>0</v>
      </c>
      <c r="AE1246" s="1"/>
      <c r="AF1246" s="1">
        <f>SUM(Table110[[#This Row],[Total 
Paid]:[Shipping 
Charged]])</f>
        <v>0</v>
      </c>
      <c r="AG1246" s="1"/>
      <c r="AH1246" s="1"/>
      <c r="AI1246" s="1">
        <f t="shared" si="300"/>
        <v>0</v>
      </c>
      <c r="AK1246" s="1"/>
      <c r="AL1246" s="1"/>
      <c r="AM1246" s="1"/>
      <c r="AN1246" s="1"/>
      <c r="AP1246" s="30"/>
      <c r="AQ1246" s="1"/>
      <c r="AR1246" s="1">
        <f t="shared" si="302"/>
        <v>0</v>
      </c>
      <c r="AS1246" s="1"/>
      <c r="AT1246" s="1"/>
      <c r="AU1246" s="2">
        <f t="shared" si="301"/>
        <v>0</v>
      </c>
      <c r="AW1246" s="1"/>
      <c r="AX1246" s="1"/>
      <c r="AY1246" s="1"/>
      <c r="AZ1246" s="2">
        <f t="shared" si="303"/>
        <v>0</v>
      </c>
      <c r="BA1246" s="2">
        <f>SUM(AF1246,AH1246,-AZ1246,-Table110[[#This Row],[Sale Fee]])</f>
        <v>0</v>
      </c>
      <c r="BC1246" s="1"/>
      <c r="BD1246" s="1"/>
      <c r="BE1246" s="1"/>
    </row>
    <row r="1247" spans="1:57" x14ac:dyDescent="0.25">
      <c r="A1247" s="1"/>
      <c r="B1247" s="1"/>
      <c r="E1247" s="4"/>
      <c r="F1247" s="4"/>
      <c r="Q1247" s="1"/>
      <c r="R1247" s="1"/>
      <c r="S1247" s="1"/>
      <c r="U1247" s="1"/>
      <c r="V1247" s="1"/>
      <c r="W1247" s="1"/>
      <c r="X1247" s="1"/>
      <c r="Y1247" s="1"/>
      <c r="Z1247" s="1">
        <f>Table110[[#This Row],[Quantity2]]*Table110[[#This Row],[U Cost]]</f>
        <v>0</v>
      </c>
      <c r="AB1247" s="1"/>
      <c r="AC1247" s="1"/>
      <c r="AD1247" s="1">
        <f t="shared" si="299"/>
        <v>0</v>
      </c>
      <c r="AE1247" s="1"/>
      <c r="AF1247" s="1">
        <f>SUM(Table110[[#This Row],[Total 
Paid]:[Shipping 
Charged]])</f>
        <v>0</v>
      </c>
      <c r="AG1247" s="1"/>
      <c r="AH1247" s="1"/>
      <c r="AI1247" s="1">
        <f t="shared" si="300"/>
        <v>0</v>
      </c>
      <c r="AK1247" s="1"/>
      <c r="AL1247" s="1"/>
      <c r="AM1247" s="1"/>
      <c r="AN1247" s="1"/>
      <c r="AP1247" s="30"/>
      <c r="AQ1247" s="1"/>
      <c r="AR1247" s="1">
        <f t="shared" si="302"/>
        <v>0</v>
      </c>
      <c r="AS1247" s="1"/>
      <c r="AT1247" s="1"/>
      <c r="AU1247" s="2">
        <f t="shared" si="301"/>
        <v>0</v>
      </c>
      <c r="AW1247" s="1"/>
      <c r="AX1247" s="1"/>
      <c r="AY1247" s="1"/>
      <c r="AZ1247" s="2">
        <f t="shared" si="303"/>
        <v>0</v>
      </c>
      <c r="BA1247" s="2">
        <f>SUM(AF1247,AH1247,-AZ1247,-Table110[[#This Row],[Sale Fee]])</f>
        <v>0</v>
      </c>
      <c r="BC1247" s="1"/>
      <c r="BD1247" s="1"/>
      <c r="BE1247" s="1"/>
    </row>
    <row r="1248" spans="1:57" x14ac:dyDescent="0.25">
      <c r="A1248" s="1"/>
      <c r="B1248" s="1"/>
      <c r="E1248" s="4"/>
      <c r="F1248" s="4"/>
      <c r="Q1248" s="1"/>
      <c r="R1248" s="1"/>
      <c r="S1248" s="1"/>
      <c r="U1248" s="1"/>
      <c r="V1248" s="1"/>
      <c r="W1248" s="1"/>
      <c r="X1248" s="1"/>
      <c r="Y1248" s="1"/>
      <c r="Z1248" s="1">
        <f>Table110[[#This Row],[Quantity2]]*Table110[[#This Row],[U Cost]]</f>
        <v>0</v>
      </c>
      <c r="AB1248" s="1"/>
      <c r="AC1248" s="1"/>
      <c r="AD1248" s="1">
        <f t="shared" si="299"/>
        <v>0</v>
      </c>
      <c r="AE1248" s="1"/>
      <c r="AF1248" s="1">
        <f>SUM(Table110[[#This Row],[Total 
Paid]:[Shipping 
Charged]])</f>
        <v>0</v>
      </c>
      <c r="AG1248" s="1"/>
      <c r="AH1248" s="1"/>
      <c r="AI1248" s="1">
        <f t="shared" si="300"/>
        <v>0</v>
      </c>
      <c r="AK1248" s="1"/>
      <c r="AL1248" s="1"/>
      <c r="AM1248" s="1"/>
      <c r="AN1248" s="1"/>
      <c r="AP1248" s="30"/>
      <c r="AQ1248" s="1"/>
      <c r="AR1248" s="1">
        <f t="shared" si="302"/>
        <v>0</v>
      </c>
      <c r="AS1248" s="1"/>
      <c r="AT1248" s="1"/>
      <c r="AU1248" s="2">
        <f t="shared" si="301"/>
        <v>0</v>
      </c>
      <c r="AW1248" s="1"/>
      <c r="AX1248" s="1"/>
      <c r="AY1248" s="1"/>
      <c r="AZ1248" s="2">
        <f t="shared" si="303"/>
        <v>0</v>
      </c>
      <c r="BA1248" s="2">
        <f>SUM(AF1248,AH1248,-AZ1248,-Table110[[#This Row],[Sale Fee]])</f>
        <v>0</v>
      </c>
      <c r="BC1248" s="1"/>
      <c r="BD1248" s="1"/>
      <c r="BE1248" s="1"/>
    </row>
    <row r="1249" spans="1:57" x14ac:dyDescent="0.25">
      <c r="A1249" s="1"/>
      <c r="B1249" s="1"/>
      <c r="E1249" s="4"/>
      <c r="F1249" s="4"/>
      <c r="Q1249" s="1"/>
      <c r="R1249" s="1"/>
      <c r="S1249" s="1"/>
      <c r="U1249" s="1"/>
      <c r="V1249" s="1"/>
      <c r="W1249" s="1"/>
      <c r="X1249" s="1"/>
      <c r="Y1249" s="1"/>
      <c r="Z1249" s="1">
        <f>Table110[[#This Row],[Quantity2]]*Table110[[#This Row],[U Cost]]</f>
        <v>0</v>
      </c>
      <c r="AB1249" s="1"/>
      <c r="AC1249" s="1"/>
      <c r="AD1249" s="1">
        <f t="shared" si="299"/>
        <v>0</v>
      </c>
      <c r="AE1249" s="1"/>
      <c r="AF1249" s="1">
        <f>SUM(Table110[[#This Row],[Total 
Paid]:[Shipping 
Charged]])</f>
        <v>0</v>
      </c>
      <c r="AG1249" s="1"/>
      <c r="AH1249" s="1"/>
      <c r="AI1249" s="1">
        <f t="shared" si="300"/>
        <v>0</v>
      </c>
      <c r="AK1249" s="1"/>
      <c r="AL1249" s="1"/>
      <c r="AM1249" s="1"/>
      <c r="AN1249" s="1"/>
      <c r="AP1249" s="30"/>
      <c r="AQ1249" s="1"/>
      <c r="AR1249" s="1">
        <f t="shared" si="302"/>
        <v>0</v>
      </c>
      <c r="AS1249" s="1"/>
      <c r="AT1249" s="1"/>
      <c r="AU1249" s="2">
        <f t="shared" si="301"/>
        <v>0</v>
      </c>
      <c r="AW1249" s="1"/>
      <c r="AX1249" s="1"/>
      <c r="AY1249" s="1"/>
      <c r="AZ1249" s="2">
        <f t="shared" si="303"/>
        <v>0</v>
      </c>
      <c r="BA1249" s="2">
        <f>SUM(AF1249,AH1249,-AZ1249,-Table110[[#This Row],[Sale Fee]])</f>
        <v>0</v>
      </c>
      <c r="BC1249" s="1"/>
      <c r="BD1249" s="1"/>
      <c r="BE1249" s="1"/>
    </row>
    <row r="1250" spans="1:57" x14ac:dyDescent="0.25">
      <c r="A1250" s="1"/>
      <c r="B1250" s="1"/>
      <c r="E1250" s="4"/>
      <c r="F1250" s="4"/>
      <c r="Q1250" s="1"/>
      <c r="R1250" s="1"/>
      <c r="S1250" s="1"/>
      <c r="U1250" s="1"/>
      <c r="V1250" s="1"/>
      <c r="W1250" s="1"/>
      <c r="X1250" s="1"/>
      <c r="Y1250" s="1"/>
      <c r="Z1250" s="1">
        <f>Table110[[#This Row],[Quantity2]]*Table110[[#This Row],[U Cost]]</f>
        <v>0</v>
      </c>
      <c r="AB1250" s="1"/>
      <c r="AC1250" s="1"/>
      <c r="AD1250" s="1">
        <f t="shared" si="299"/>
        <v>0</v>
      </c>
      <c r="AE1250" s="1"/>
      <c r="AF1250" s="1">
        <f>SUM(Table110[[#This Row],[Total 
Paid]:[Shipping 
Charged]])</f>
        <v>0</v>
      </c>
      <c r="AG1250" s="1"/>
      <c r="AH1250" s="1"/>
      <c r="AI1250" s="1">
        <f t="shared" si="300"/>
        <v>0</v>
      </c>
      <c r="AK1250" s="1"/>
      <c r="AL1250" s="1"/>
      <c r="AM1250" s="1"/>
      <c r="AN1250" s="1"/>
      <c r="AP1250" s="30"/>
      <c r="AQ1250" s="1"/>
      <c r="AR1250" s="1">
        <f t="shared" si="302"/>
        <v>0</v>
      </c>
      <c r="AS1250" s="1"/>
      <c r="AT1250" s="1"/>
      <c r="AU1250" s="2">
        <f t="shared" si="301"/>
        <v>0</v>
      </c>
      <c r="AW1250" s="1"/>
      <c r="AX1250" s="1"/>
      <c r="AY1250" s="1"/>
      <c r="AZ1250" s="2">
        <f t="shared" si="303"/>
        <v>0</v>
      </c>
      <c r="BA1250" s="2">
        <f>SUM(AF1250,AH1250,-AZ1250,-Table110[[#This Row],[Sale Fee]])</f>
        <v>0</v>
      </c>
      <c r="BC1250" s="1"/>
      <c r="BD1250" s="1"/>
      <c r="BE1250" s="1"/>
    </row>
    <row r="1251" spans="1:57" x14ac:dyDescent="0.25">
      <c r="A1251" s="1"/>
      <c r="B1251" s="1"/>
      <c r="E1251" s="4"/>
      <c r="F1251" s="4"/>
      <c r="Q1251" s="1"/>
      <c r="R1251" s="1"/>
      <c r="S1251" s="1"/>
      <c r="U1251" s="1"/>
      <c r="V1251" s="1"/>
      <c r="W1251" s="1"/>
      <c r="X1251" s="1"/>
      <c r="Y1251" s="1"/>
      <c r="Z1251" s="1">
        <f>Table110[[#This Row],[Quantity2]]*Table110[[#This Row],[U Cost]]</f>
        <v>0</v>
      </c>
      <c r="AB1251" s="1"/>
      <c r="AC1251" s="1"/>
      <c r="AD1251" s="1">
        <f t="shared" si="299"/>
        <v>0</v>
      </c>
      <c r="AE1251" s="1"/>
      <c r="AF1251" s="1">
        <f>SUM(Table110[[#This Row],[Total 
Paid]:[Shipping 
Charged]])</f>
        <v>0</v>
      </c>
      <c r="AG1251" s="1"/>
      <c r="AH1251" s="1"/>
      <c r="AI1251" s="1">
        <f t="shared" si="300"/>
        <v>0</v>
      </c>
      <c r="AK1251" s="1"/>
      <c r="AL1251" s="1"/>
      <c r="AM1251" s="1"/>
      <c r="AN1251" s="1"/>
      <c r="AP1251" s="30"/>
      <c r="AQ1251" s="1"/>
      <c r="AR1251" s="1">
        <f t="shared" si="302"/>
        <v>0</v>
      </c>
      <c r="AS1251" s="1"/>
      <c r="AT1251" s="1"/>
      <c r="AU1251" s="2">
        <f t="shared" si="301"/>
        <v>0</v>
      </c>
      <c r="AW1251" s="1"/>
      <c r="AX1251" s="1"/>
      <c r="AY1251" s="1"/>
      <c r="AZ1251" s="2">
        <f t="shared" si="303"/>
        <v>0</v>
      </c>
      <c r="BA1251" s="2">
        <f>SUM(AF1251,AH1251,-AZ1251,-Table110[[#This Row],[Sale Fee]])</f>
        <v>0</v>
      </c>
      <c r="BC1251" s="1"/>
      <c r="BD1251" s="1"/>
      <c r="BE1251" s="1"/>
    </row>
    <row r="1252" spans="1:57" x14ac:dyDescent="0.25">
      <c r="A1252" s="1"/>
      <c r="B1252" s="1"/>
      <c r="E1252" s="4"/>
      <c r="F1252" s="4"/>
      <c r="Q1252" s="1"/>
      <c r="R1252" s="1"/>
      <c r="S1252" s="1"/>
      <c r="U1252" s="1"/>
      <c r="V1252" s="1"/>
      <c r="W1252" s="1"/>
      <c r="X1252" s="1"/>
      <c r="Y1252" s="1"/>
      <c r="Z1252" s="1">
        <f>Table110[[#This Row],[Quantity2]]*Table110[[#This Row],[U Cost]]</f>
        <v>0</v>
      </c>
      <c r="AB1252" s="1"/>
      <c r="AC1252" s="1"/>
      <c r="AD1252" s="1">
        <f t="shared" si="299"/>
        <v>0</v>
      </c>
      <c r="AE1252" s="1"/>
      <c r="AF1252" s="1">
        <f>SUM(Table110[[#This Row],[Total 
Paid]:[Shipping 
Charged]])</f>
        <v>0</v>
      </c>
      <c r="AG1252" s="1"/>
      <c r="AH1252" s="1"/>
      <c r="AI1252" s="1">
        <f t="shared" si="300"/>
        <v>0</v>
      </c>
      <c r="AK1252" s="1"/>
      <c r="AL1252" s="1"/>
      <c r="AM1252" s="1"/>
      <c r="AN1252" s="1"/>
      <c r="AP1252" s="30"/>
      <c r="AQ1252" s="1"/>
      <c r="AR1252" s="1">
        <f t="shared" si="302"/>
        <v>0</v>
      </c>
      <c r="AS1252" s="1"/>
      <c r="AT1252" s="1"/>
      <c r="AU1252" s="2">
        <f t="shared" si="301"/>
        <v>0</v>
      </c>
      <c r="AW1252" s="1"/>
      <c r="AX1252" s="1"/>
      <c r="AY1252" s="1"/>
      <c r="AZ1252" s="2">
        <f t="shared" si="303"/>
        <v>0</v>
      </c>
      <c r="BA1252" s="2">
        <f>SUM(AF1252,AH1252,-AZ1252,-Table110[[#This Row],[Sale Fee]])</f>
        <v>0</v>
      </c>
      <c r="BC1252" s="1"/>
      <c r="BD1252" s="1"/>
      <c r="BE1252" s="1"/>
    </row>
    <row r="1253" spans="1:57" x14ac:dyDescent="0.25">
      <c r="A1253" s="1"/>
      <c r="B1253" s="1"/>
      <c r="E1253" s="4"/>
      <c r="F1253" s="4"/>
      <c r="Q1253" s="1"/>
      <c r="R1253" s="1"/>
      <c r="S1253" s="1"/>
      <c r="U1253" s="1"/>
      <c r="V1253" s="1"/>
      <c r="W1253" s="1"/>
      <c r="X1253" s="1"/>
      <c r="Y1253" s="1"/>
      <c r="Z1253" s="1">
        <f>Table110[[#This Row],[Quantity2]]*Table110[[#This Row],[U Cost]]</f>
        <v>0</v>
      </c>
      <c r="AB1253" s="1"/>
      <c r="AC1253" s="1"/>
      <c r="AD1253" s="1">
        <f t="shared" si="299"/>
        <v>0</v>
      </c>
      <c r="AE1253" s="1"/>
      <c r="AF1253" s="1">
        <f>SUM(Table110[[#This Row],[Total 
Paid]:[Shipping 
Charged]])</f>
        <v>0</v>
      </c>
      <c r="AG1253" s="1"/>
      <c r="AH1253" s="1"/>
      <c r="AI1253" s="1">
        <f t="shared" si="300"/>
        <v>0</v>
      </c>
      <c r="AK1253" s="1"/>
      <c r="AL1253" s="1"/>
      <c r="AM1253" s="1"/>
      <c r="AN1253" s="1"/>
      <c r="AP1253" s="30"/>
      <c r="AQ1253" s="1"/>
      <c r="AR1253" s="1">
        <f t="shared" si="302"/>
        <v>0</v>
      </c>
      <c r="AS1253" s="1"/>
      <c r="AT1253" s="1"/>
      <c r="AU1253" s="2">
        <f t="shared" si="301"/>
        <v>0</v>
      </c>
      <c r="AW1253" s="1"/>
      <c r="AX1253" s="1"/>
      <c r="AY1253" s="1"/>
      <c r="AZ1253" s="2">
        <f t="shared" si="303"/>
        <v>0</v>
      </c>
      <c r="BA1253" s="2">
        <f>SUM(AF1253,AH1253,-AZ1253,-Table110[[#This Row],[Sale Fee]])</f>
        <v>0</v>
      </c>
      <c r="BC1253" s="1"/>
      <c r="BD1253" s="1"/>
      <c r="BE1253" s="1"/>
    </row>
    <row r="1254" spans="1:57" x14ac:dyDescent="0.25">
      <c r="A1254" s="1"/>
      <c r="B1254" s="1"/>
      <c r="E1254" s="4"/>
      <c r="F1254" s="4"/>
      <c r="Q1254" s="1"/>
      <c r="R1254" s="1"/>
      <c r="S1254" s="1"/>
      <c r="U1254" s="1"/>
      <c r="V1254" s="1"/>
      <c r="W1254" s="1"/>
      <c r="X1254" s="1"/>
      <c r="Y1254" s="1"/>
      <c r="Z1254" s="1">
        <f>Table110[[#This Row],[Quantity2]]*Table110[[#This Row],[U Cost]]</f>
        <v>0</v>
      </c>
      <c r="AB1254" s="1"/>
      <c r="AC1254" s="1"/>
      <c r="AD1254" s="1">
        <f t="shared" si="299"/>
        <v>0</v>
      </c>
      <c r="AE1254" s="1"/>
      <c r="AF1254" s="1">
        <f>SUM(Table110[[#This Row],[Total 
Paid]:[Shipping 
Charged]])</f>
        <v>0</v>
      </c>
      <c r="AG1254" s="1"/>
      <c r="AH1254" s="1"/>
      <c r="AI1254" s="1">
        <f t="shared" si="300"/>
        <v>0</v>
      </c>
      <c r="AK1254" s="1"/>
      <c r="AL1254" s="1"/>
      <c r="AM1254" s="1"/>
      <c r="AN1254" s="1"/>
      <c r="AP1254" s="30"/>
      <c r="AQ1254" s="1"/>
      <c r="AR1254" s="1">
        <f t="shared" si="302"/>
        <v>0</v>
      </c>
      <c r="AS1254" s="1"/>
      <c r="AT1254" s="1"/>
      <c r="AU1254" s="2">
        <f t="shared" si="301"/>
        <v>0</v>
      </c>
      <c r="AW1254" s="1"/>
      <c r="AX1254" s="1"/>
      <c r="AY1254" s="1"/>
      <c r="AZ1254" s="2">
        <f t="shared" si="303"/>
        <v>0</v>
      </c>
      <c r="BA1254" s="2">
        <f>SUM(AF1254,AH1254,-AZ1254,-Table110[[#This Row],[Sale Fee]])</f>
        <v>0</v>
      </c>
      <c r="BC1254" s="1"/>
      <c r="BD1254" s="1"/>
      <c r="BE1254" s="1"/>
    </row>
    <row r="1255" spans="1:57" x14ac:dyDescent="0.25">
      <c r="A1255" s="1"/>
      <c r="B1255" s="1"/>
      <c r="E1255" s="4"/>
      <c r="F1255" s="4"/>
      <c r="Q1255" s="1"/>
      <c r="R1255" s="1"/>
      <c r="S1255" s="1"/>
      <c r="U1255" s="1"/>
      <c r="V1255" s="1"/>
      <c r="W1255" s="1"/>
      <c r="X1255" s="1"/>
      <c r="Y1255" s="1"/>
      <c r="Z1255" s="1">
        <f>Table110[[#This Row],[Quantity2]]*Table110[[#This Row],[U Cost]]</f>
        <v>0</v>
      </c>
      <c r="AB1255" s="1"/>
      <c r="AC1255" s="1"/>
      <c r="AD1255" s="1">
        <f t="shared" si="299"/>
        <v>0</v>
      </c>
      <c r="AE1255" s="1"/>
      <c r="AF1255" s="1">
        <f>SUM(Table110[[#This Row],[Total 
Paid]:[Shipping 
Charged]])</f>
        <v>0</v>
      </c>
      <c r="AG1255" s="1"/>
      <c r="AH1255" s="1"/>
      <c r="AI1255" s="1">
        <f t="shared" si="300"/>
        <v>0</v>
      </c>
      <c r="AK1255" s="1"/>
      <c r="AL1255" s="1"/>
      <c r="AM1255" s="1"/>
      <c r="AN1255" s="1"/>
      <c r="AP1255" s="30"/>
      <c r="AQ1255" s="1"/>
      <c r="AR1255" s="1">
        <f t="shared" si="302"/>
        <v>0</v>
      </c>
      <c r="AS1255" s="1"/>
      <c r="AT1255" s="1"/>
      <c r="AU1255" s="2">
        <f t="shared" si="301"/>
        <v>0</v>
      </c>
      <c r="AW1255" s="1"/>
      <c r="AX1255" s="1"/>
      <c r="AY1255" s="1"/>
      <c r="AZ1255" s="2">
        <f t="shared" si="303"/>
        <v>0</v>
      </c>
      <c r="BA1255" s="2">
        <f>SUM(AF1255,AH1255,-AZ1255,-Table110[[#This Row],[Sale Fee]])</f>
        <v>0</v>
      </c>
      <c r="BC1255" s="1"/>
      <c r="BD1255" s="1"/>
      <c r="BE1255" s="1"/>
    </row>
    <row r="1256" spans="1:57" x14ac:dyDescent="0.25">
      <c r="A1256" s="1"/>
      <c r="B1256" s="1"/>
      <c r="E1256" s="4"/>
      <c r="F1256" s="4"/>
      <c r="O1256" s="49"/>
      <c r="Q1256" s="1"/>
      <c r="R1256" s="1"/>
      <c r="S1256" s="1"/>
      <c r="U1256" s="1"/>
      <c r="V1256" s="1"/>
      <c r="W1256" s="1"/>
      <c r="X1256" s="1"/>
      <c r="Y1256" s="1"/>
      <c r="Z1256" s="1">
        <f>Table110[[#This Row],[Quantity2]]*Table110[[#This Row],[U Cost]]</f>
        <v>0</v>
      </c>
      <c r="AB1256" s="1"/>
      <c r="AC1256" s="1"/>
      <c r="AD1256" s="1">
        <f t="shared" si="299"/>
        <v>0</v>
      </c>
      <c r="AE1256" s="1"/>
      <c r="AF1256" s="1">
        <f>SUM(Table110[[#This Row],[Total 
Paid]:[Shipping 
Charged]])</f>
        <v>0</v>
      </c>
      <c r="AG1256" s="1"/>
      <c r="AH1256" s="1"/>
      <c r="AI1256" s="1">
        <f t="shared" si="300"/>
        <v>0</v>
      </c>
      <c r="AK1256" s="1"/>
      <c r="AL1256" s="1"/>
      <c r="AM1256" s="1"/>
      <c r="AN1256" s="1"/>
      <c r="AP1256" s="30"/>
      <c r="AQ1256" s="1"/>
      <c r="AR1256" s="1">
        <f t="shared" si="302"/>
        <v>0</v>
      </c>
      <c r="AS1256" s="1"/>
      <c r="AT1256" s="1"/>
      <c r="AU1256" s="2">
        <f t="shared" si="301"/>
        <v>0</v>
      </c>
      <c r="AW1256" s="1"/>
      <c r="AX1256" s="1"/>
      <c r="AY1256" s="1"/>
      <c r="AZ1256" s="2">
        <f t="shared" si="303"/>
        <v>0</v>
      </c>
      <c r="BA1256" s="2">
        <f>SUM(AF1256,AH1256,-AZ1256,-Table110[[#This Row],[Sale Fee]])</f>
        <v>0</v>
      </c>
      <c r="BC1256" s="1"/>
      <c r="BD1256" s="1"/>
      <c r="BE1256" s="1"/>
    </row>
    <row r="1257" spans="1:57" x14ac:dyDescent="0.25">
      <c r="A1257" s="1"/>
      <c r="B1257" s="1"/>
      <c r="E1257" s="4"/>
      <c r="F1257" s="4"/>
      <c r="Q1257" s="1"/>
      <c r="R1257" s="1"/>
      <c r="S1257" s="1"/>
      <c r="U1257" s="1"/>
      <c r="V1257" s="1"/>
      <c r="W1257" s="1"/>
      <c r="X1257" s="1"/>
      <c r="Y1257" s="1"/>
      <c r="Z1257" s="1">
        <f>Table110[[#This Row],[Quantity2]]*Table110[[#This Row],[U Cost]]</f>
        <v>0</v>
      </c>
      <c r="AB1257" s="1"/>
      <c r="AC1257" s="1"/>
      <c r="AD1257" s="1">
        <f t="shared" si="299"/>
        <v>0</v>
      </c>
      <c r="AE1257" s="1"/>
      <c r="AF1257" s="1">
        <f>SUM(Table110[[#This Row],[Total 
Paid]:[Shipping 
Charged]])</f>
        <v>0</v>
      </c>
      <c r="AG1257" s="1"/>
      <c r="AH1257" s="1"/>
      <c r="AI1257" s="1">
        <f t="shared" si="300"/>
        <v>0</v>
      </c>
      <c r="AK1257" s="1"/>
      <c r="AL1257" s="1"/>
      <c r="AM1257" s="1"/>
      <c r="AN1257" s="1"/>
      <c r="AP1257" s="30"/>
      <c r="AQ1257" s="1"/>
      <c r="AR1257" s="1">
        <f t="shared" si="302"/>
        <v>0</v>
      </c>
      <c r="AS1257" s="1"/>
      <c r="AT1257" s="1"/>
      <c r="AU1257" s="2">
        <f t="shared" si="301"/>
        <v>0</v>
      </c>
      <c r="AW1257" s="1"/>
      <c r="AX1257" s="1"/>
      <c r="AY1257" s="1"/>
      <c r="AZ1257" s="2">
        <f t="shared" si="303"/>
        <v>0</v>
      </c>
      <c r="BA1257" s="2">
        <f>SUM(AF1257,AH1257,-AZ1257,-Table110[[#This Row],[Sale Fee]])</f>
        <v>0</v>
      </c>
      <c r="BC1257" s="1"/>
      <c r="BD1257" s="1"/>
      <c r="BE1257" s="1"/>
    </row>
    <row r="1258" spans="1:57" x14ac:dyDescent="0.25">
      <c r="A1258" s="1"/>
      <c r="B1258" s="1"/>
      <c r="E1258" s="4"/>
      <c r="F1258" s="4"/>
      <c r="O1258" s="49"/>
      <c r="Q1258" s="1"/>
      <c r="R1258" s="1"/>
      <c r="S1258" s="1"/>
      <c r="U1258" s="1"/>
      <c r="V1258" s="1"/>
      <c r="W1258" s="1"/>
      <c r="X1258" s="1"/>
      <c r="Y1258" s="1"/>
      <c r="Z1258" s="1">
        <f>Table110[[#This Row],[Quantity2]]*Table110[[#This Row],[U Cost]]</f>
        <v>0</v>
      </c>
      <c r="AB1258" s="1"/>
      <c r="AC1258" s="1"/>
      <c r="AD1258" s="1">
        <f t="shared" si="299"/>
        <v>0</v>
      </c>
      <c r="AE1258" s="1"/>
      <c r="AF1258" s="1">
        <f>SUM(Table110[[#This Row],[Total 
Paid]:[Shipping 
Charged]])</f>
        <v>0</v>
      </c>
      <c r="AG1258" s="1"/>
      <c r="AH1258" s="1"/>
      <c r="AI1258" s="1">
        <f t="shared" si="300"/>
        <v>0</v>
      </c>
      <c r="AK1258" s="1"/>
      <c r="AL1258" s="1"/>
      <c r="AM1258" s="1"/>
      <c r="AN1258" s="1"/>
      <c r="AP1258" s="30"/>
      <c r="AQ1258" s="1"/>
      <c r="AR1258" s="1">
        <f t="shared" si="302"/>
        <v>0</v>
      </c>
      <c r="AS1258" s="1"/>
      <c r="AT1258" s="1"/>
      <c r="AU1258" s="2">
        <f t="shared" si="301"/>
        <v>0</v>
      </c>
      <c r="AW1258" s="1"/>
      <c r="AX1258" s="1"/>
      <c r="AY1258" s="1"/>
      <c r="AZ1258" s="2">
        <f>SUM(AU1258,AW1258,AX1258,AY1258)</f>
        <v>0</v>
      </c>
      <c r="BA1258" s="2">
        <f>SUM(AF1258,AH1258,-AZ1258,-Table110[[#This Row],[Sale Fee]])</f>
        <v>0</v>
      </c>
      <c r="BC1258" s="1"/>
      <c r="BD1258" s="1"/>
      <c r="BE1258" s="1"/>
    </row>
    <row r="1259" spans="1:57" x14ac:dyDescent="0.25">
      <c r="A1259" s="1"/>
      <c r="B1259" s="1"/>
      <c r="E1259" s="4"/>
      <c r="F1259" s="4"/>
      <c r="Q1259" s="1"/>
      <c r="R1259" s="1"/>
      <c r="S1259" s="1"/>
      <c r="U1259" s="1"/>
      <c r="V1259" s="1"/>
      <c r="W1259" s="1"/>
      <c r="X1259" s="1"/>
      <c r="Y1259" s="1"/>
      <c r="Z1259" s="1">
        <f>Table110[[#This Row],[Quantity2]]*Table110[[#This Row],[U Cost]]</f>
        <v>0</v>
      </c>
      <c r="AB1259" s="1"/>
      <c r="AC1259" s="1"/>
      <c r="AD1259" s="1">
        <f t="shared" si="299"/>
        <v>0</v>
      </c>
      <c r="AE1259" s="1"/>
      <c r="AF1259" s="1">
        <f>SUM(Table110[[#This Row],[Total 
Paid]:[Shipping 
Charged]])</f>
        <v>0</v>
      </c>
      <c r="AG1259" s="1"/>
      <c r="AH1259" s="1"/>
      <c r="AI1259" s="1">
        <f t="shared" si="300"/>
        <v>0</v>
      </c>
      <c r="AK1259" s="1"/>
      <c r="AL1259" s="1"/>
      <c r="AM1259" s="1"/>
      <c r="AN1259" s="1"/>
      <c r="AP1259" s="30"/>
      <c r="AQ1259" s="1"/>
      <c r="AR1259" s="1">
        <f t="shared" si="302"/>
        <v>0</v>
      </c>
      <c r="AS1259" s="1"/>
      <c r="AT1259" s="1"/>
      <c r="AU1259" s="2">
        <f t="shared" si="301"/>
        <v>0</v>
      </c>
      <c r="AW1259" s="1"/>
      <c r="AX1259" s="1"/>
      <c r="AY1259" s="1"/>
      <c r="AZ1259" s="2">
        <f t="shared" ref="AZ1259" si="304">SUM(AU1259,AW1259,AX1259,AY1259)</f>
        <v>0</v>
      </c>
      <c r="BA1259" s="2">
        <f>SUM(AF1259,AH1259,-AZ1259,-Table110[[#This Row],[Sale Fee]])</f>
        <v>0</v>
      </c>
      <c r="BC1259" s="1"/>
      <c r="BD1259" s="1"/>
      <c r="BE1259" s="1"/>
    </row>
    <row r="1260" spans="1:57" x14ac:dyDescent="0.25">
      <c r="A1260" s="1"/>
      <c r="B1260" s="1"/>
      <c r="E1260" s="4"/>
      <c r="F1260" s="4"/>
      <c r="Q1260" s="1"/>
      <c r="R1260" s="1"/>
      <c r="S1260" s="1"/>
      <c r="U1260" s="1"/>
      <c r="V1260" s="1"/>
      <c r="W1260" s="1"/>
      <c r="X1260" s="1"/>
      <c r="Y1260" s="1"/>
      <c r="Z1260" s="1">
        <f>Table110[[#This Row],[Quantity2]]*Table110[[#This Row],[U Cost]]</f>
        <v>0</v>
      </c>
      <c r="AB1260" s="1"/>
      <c r="AC1260" s="1"/>
      <c r="AD1260" s="1">
        <f t="shared" si="299"/>
        <v>0</v>
      </c>
      <c r="AE1260" s="1"/>
      <c r="AF1260" s="1">
        <f>SUM(Table110[[#This Row],[Total 
Paid]:[Shipping 
Charged]])</f>
        <v>0</v>
      </c>
      <c r="AG1260" s="1"/>
      <c r="AH1260" s="1"/>
      <c r="AI1260" s="1">
        <f t="shared" si="300"/>
        <v>0</v>
      </c>
      <c r="AK1260" s="1"/>
      <c r="AL1260" s="1"/>
      <c r="AM1260" s="1"/>
      <c r="AN1260" s="1"/>
      <c r="AP1260" s="30"/>
      <c r="AQ1260" s="1"/>
      <c r="AR1260" s="1">
        <f t="shared" si="302"/>
        <v>0</v>
      </c>
      <c r="AS1260" s="1"/>
      <c r="AT1260" s="1"/>
      <c r="AU1260" s="2">
        <f t="shared" si="301"/>
        <v>0</v>
      </c>
      <c r="AW1260" s="1"/>
      <c r="AX1260" s="1"/>
      <c r="AY1260" s="1"/>
      <c r="AZ1260" s="2">
        <f>SUM(AU1260,AW1260,AX1260,AY1260)</f>
        <v>0</v>
      </c>
      <c r="BA1260" s="2">
        <f>SUM(AF1260,AH1260,-AZ1260,-Table110[[#This Row],[Sale Fee]])</f>
        <v>0</v>
      </c>
      <c r="BC1260" s="1"/>
      <c r="BD1260" s="1"/>
      <c r="BE1260" s="1"/>
    </row>
    <row r="1261" spans="1:57" x14ac:dyDescent="0.25">
      <c r="A1261" s="1"/>
      <c r="B1261" s="1"/>
      <c r="E1261" s="4"/>
      <c r="F1261" s="4"/>
      <c r="Q1261" s="1"/>
      <c r="R1261" s="1"/>
      <c r="S1261" s="1"/>
      <c r="U1261" s="1"/>
      <c r="V1261" s="1"/>
      <c r="W1261" s="1"/>
      <c r="X1261" s="1"/>
      <c r="Y1261" s="1"/>
      <c r="Z1261" s="1">
        <f>Table110[[#This Row],[Quantity2]]*Table110[[#This Row],[U Cost]]</f>
        <v>0</v>
      </c>
      <c r="AB1261" s="1"/>
      <c r="AC1261" s="1"/>
      <c r="AD1261" s="1">
        <f t="shared" si="299"/>
        <v>0</v>
      </c>
      <c r="AE1261" s="1"/>
      <c r="AF1261" s="1">
        <f>SUM(Table110[[#This Row],[Total 
Paid]:[Shipping 
Charged]])</f>
        <v>0</v>
      </c>
      <c r="AG1261" s="1"/>
      <c r="AH1261" s="1"/>
      <c r="AI1261" s="1">
        <f t="shared" si="300"/>
        <v>0</v>
      </c>
      <c r="AK1261" s="1"/>
      <c r="AL1261" s="1"/>
      <c r="AM1261" s="1"/>
      <c r="AN1261" s="1"/>
      <c r="AP1261" s="30"/>
      <c r="AQ1261" s="1"/>
      <c r="AR1261" s="1">
        <f t="shared" si="302"/>
        <v>0</v>
      </c>
      <c r="AS1261" s="1"/>
      <c r="AT1261" s="1"/>
      <c r="AU1261" s="2">
        <f t="shared" si="301"/>
        <v>0</v>
      </c>
      <c r="AW1261" s="1"/>
      <c r="AX1261" s="1"/>
      <c r="AY1261" s="1"/>
      <c r="AZ1261" s="2">
        <f t="shared" ref="AZ1261:AZ1324" si="305">SUM(AU1261,AW1261,AX1261,AY1261)</f>
        <v>0</v>
      </c>
      <c r="BA1261" s="2">
        <f>SUM(AF1261,AH1261,-AZ1261,-Table110[[#This Row],[Sale Fee]])</f>
        <v>0</v>
      </c>
      <c r="BC1261" s="1"/>
      <c r="BD1261" s="1"/>
      <c r="BE1261" s="1"/>
    </row>
    <row r="1262" spans="1:57" s="50" customFormat="1" x14ac:dyDescent="0.25">
      <c r="A1262" s="58"/>
      <c r="B1262" s="58"/>
      <c r="E1262" s="57"/>
      <c r="F1262" s="57"/>
      <c r="Q1262" s="58"/>
      <c r="R1262" s="58"/>
      <c r="S1262" s="58"/>
      <c r="U1262" s="58"/>
      <c r="V1262" s="58"/>
      <c r="W1262" s="58"/>
      <c r="X1262" s="58"/>
      <c r="Y1262" s="58"/>
      <c r="Z1262" s="58">
        <f>Table110[[#This Row],[Quantity2]]*Table110[[#This Row],[U Cost]]</f>
        <v>0</v>
      </c>
      <c r="AB1262" s="58"/>
      <c r="AC1262" s="58"/>
      <c r="AD1262" s="58">
        <f t="shared" si="299"/>
        <v>0</v>
      </c>
      <c r="AE1262" s="58"/>
      <c r="AF1262" s="58">
        <f>SUM(Table110[[#This Row],[Total 
Paid]:[Shipping 
Charged]])</f>
        <v>0</v>
      </c>
      <c r="AG1262" s="58"/>
      <c r="AH1262" s="58"/>
      <c r="AI1262" s="58">
        <f t="shared" si="300"/>
        <v>0</v>
      </c>
      <c r="AK1262" s="58"/>
      <c r="AL1262" s="58"/>
      <c r="AM1262" s="58"/>
      <c r="AN1262" s="58"/>
      <c r="AP1262" s="59"/>
      <c r="AQ1262" s="58"/>
      <c r="AR1262" s="58">
        <f t="shared" si="302"/>
        <v>0</v>
      </c>
      <c r="AS1262" s="58"/>
      <c r="AT1262" s="58"/>
      <c r="AU1262" s="60">
        <f t="shared" si="301"/>
        <v>0</v>
      </c>
      <c r="AW1262" s="58"/>
      <c r="AX1262" s="58"/>
      <c r="AY1262" s="58"/>
      <c r="AZ1262" s="60">
        <f t="shared" si="305"/>
        <v>0</v>
      </c>
      <c r="BA1262" s="60">
        <f>SUM(AF1262,AH1262,-AZ1262,-Table110[[#This Row],[Sale Fee]])</f>
        <v>0</v>
      </c>
      <c r="BC1262" s="58"/>
      <c r="BD1262" s="58"/>
      <c r="BE1262" s="58"/>
    </row>
    <row r="1263" spans="1:57" x14ac:dyDescent="0.25">
      <c r="A1263" s="1"/>
      <c r="B1263" s="1"/>
      <c r="E1263" s="4"/>
      <c r="F1263" s="4"/>
      <c r="Q1263" s="1"/>
      <c r="R1263" s="1"/>
      <c r="S1263" s="1"/>
      <c r="U1263" s="1"/>
      <c r="V1263" s="1"/>
      <c r="W1263" s="1"/>
      <c r="X1263" s="1"/>
      <c r="Y1263" s="1"/>
      <c r="Z1263" s="1">
        <f>Table110[[#This Row],[Quantity2]]*Table110[[#This Row],[U Cost]]</f>
        <v>0</v>
      </c>
      <c r="AB1263" s="1"/>
      <c r="AC1263" s="1"/>
      <c r="AD1263" s="1">
        <f t="shared" si="299"/>
        <v>0</v>
      </c>
      <c r="AE1263" s="1"/>
      <c r="AF1263" s="1">
        <f>SUM(Table110[[#This Row],[Total 
Paid]:[Shipping 
Charged]])</f>
        <v>0</v>
      </c>
      <c r="AG1263" s="1"/>
      <c r="AH1263" s="1"/>
      <c r="AI1263" s="1">
        <f t="shared" si="300"/>
        <v>0</v>
      </c>
      <c r="AK1263" s="1"/>
      <c r="AL1263" s="1"/>
      <c r="AM1263" s="1"/>
      <c r="AN1263" s="1"/>
      <c r="AP1263" s="30"/>
      <c r="AQ1263" s="1"/>
      <c r="AR1263" s="1">
        <f t="shared" si="302"/>
        <v>0</v>
      </c>
      <c r="AS1263" s="1"/>
      <c r="AT1263" s="1"/>
      <c r="AU1263" s="2">
        <f t="shared" si="301"/>
        <v>0</v>
      </c>
      <c r="AW1263" s="1"/>
      <c r="AX1263" s="1"/>
      <c r="AY1263" s="1"/>
      <c r="AZ1263" s="2">
        <f t="shared" si="305"/>
        <v>0</v>
      </c>
      <c r="BA1263" s="2">
        <f>SUM(AF1263,AH1263,-AZ1263,-Table110[[#This Row],[Sale Fee]])</f>
        <v>0</v>
      </c>
      <c r="BC1263" s="1"/>
      <c r="BD1263" s="1"/>
      <c r="BE1263" s="1"/>
    </row>
    <row r="1264" spans="1:57" x14ac:dyDescent="0.25">
      <c r="A1264" s="1"/>
      <c r="B1264" s="1"/>
      <c r="E1264" s="4"/>
      <c r="F1264" s="4"/>
      <c r="Q1264" s="1"/>
      <c r="R1264" s="1"/>
      <c r="S1264" s="1"/>
      <c r="U1264" s="1"/>
      <c r="V1264" s="1"/>
      <c r="W1264" s="1"/>
      <c r="X1264" s="1"/>
      <c r="Y1264" s="1"/>
      <c r="Z1264" s="1">
        <f>Table110[[#This Row],[Quantity2]]*Table110[[#This Row],[U Cost]]</f>
        <v>0</v>
      </c>
      <c r="AB1264" s="1"/>
      <c r="AC1264" s="1"/>
      <c r="AD1264" s="1">
        <f t="shared" si="299"/>
        <v>0</v>
      </c>
      <c r="AE1264" s="1"/>
      <c r="AF1264" s="1">
        <f>SUM(Table110[[#This Row],[Total 
Paid]:[Shipping 
Charged]])</f>
        <v>0</v>
      </c>
      <c r="AG1264" s="1"/>
      <c r="AH1264" s="1"/>
      <c r="AI1264" s="1">
        <f t="shared" si="300"/>
        <v>0</v>
      </c>
      <c r="AK1264" s="1"/>
      <c r="AL1264" s="1"/>
      <c r="AM1264" s="1"/>
      <c r="AN1264" s="1"/>
      <c r="AP1264" s="30"/>
      <c r="AQ1264" s="1"/>
      <c r="AR1264" s="1">
        <f t="shared" si="302"/>
        <v>0</v>
      </c>
      <c r="AS1264" s="1"/>
      <c r="AT1264" s="1"/>
      <c r="AU1264" s="2">
        <f t="shared" si="301"/>
        <v>0</v>
      </c>
      <c r="AW1264" s="1"/>
      <c r="AX1264" s="1"/>
      <c r="AY1264" s="1"/>
      <c r="AZ1264" s="2">
        <f t="shared" si="305"/>
        <v>0</v>
      </c>
      <c r="BA1264" s="2">
        <f>SUM(AF1264,AH1264,-AZ1264,-Table110[[#This Row],[Sale Fee]])</f>
        <v>0</v>
      </c>
      <c r="BC1264" s="1"/>
      <c r="BD1264" s="1"/>
      <c r="BE1264" s="1"/>
    </row>
    <row r="1265" spans="1:57" x14ac:dyDescent="0.25">
      <c r="A1265" s="1"/>
      <c r="B1265" s="1"/>
      <c r="E1265" s="4"/>
      <c r="F1265" s="4"/>
      <c r="Q1265" s="1"/>
      <c r="R1265" s="1"/>
      <c r="S1265" s="1"/>
      <c r="U1265" s="1"/>
      <c r="V1265" s="1"/>
      <c r="W1265" s="1"/>
      <c r="X1265" s="1"/>
      <c r="Y1265" s="1"/>
      <c r="Z1265" s="1">
        <f>Table110[[#This Row],[Quantity2]]*Table110[[#This Row],[U Cost]]</f>
        <v>0</v>
      </c>
      <c r="AB1265" s="1"/>
      <c r="AC1265" s="1"/>
      <c r="AD1265" s="1">
        <f t="shared" si="299"/>
        <v>0</v>
      </c>
      <c r="AE1265" s="1"/>
      <c r="AF1265" s="1">
        <f>SUM(Table110[[#This Row],[Total 
Paid]:[Shipping 
Charged]])</f>
        <v>0</v>
      </c>
      <c r="AG1265" s="1"/>
      <c r="AH1265" s="1"/>
      <c r="AI1265" s="1">
        <f t="shared" si="300"/>
        <v>0</v>
      </c>
      <c r="AK1265" s="1"/>
      <c r="AL1265" s="1"/>
      <c r="AM1265" s="1"/>
      <c r="AN1265" s="1"/>
      <c r="AP1265" s="30"/>
      <c r="AQ1265" s="1"/>
      <c r="AR1265" s="1">
        <f t="shared" si="302"/>
        <v>0</v>
      </c>
      <c r="AS1265" s="1"/>
      <c r="AT1265" s="1"/>
      <c r="AU1265" s="2">
        <f t="shared" si="301"/>
        <v>0</v>
      </c>
      <c r="AW1265" s="1"/>
      <c r="AX1265" s="1"/>
      <c r="AY1265" s="1"/>
      <c r="AZ1265" s="2">
        <f t="shared" si="305"/>
        <v>0</v>
      </c>
      <c r="BA1265" s="2">
        <f>SUM(AF1265,AH1265,-AZ1265,-Table110[[#This Row],[Sale Fee]])</f>
        <v>0</v>
      </c>
      <c r="BC1265" s="1"/>
      <c r="BD1265" s="1"/>
      <c r="BE1265" s="1"/>
    </row>
    <row r="1266" spans="1:57" x14ac:dyDescent="0.25">
      <c r="A1266" s="1"/>
      <c r="B1266" s="1"/>
      <c r="E1266" s="4"/>
      <c r="F1266" s="4"/>
      <c r="Q1266" s="1"/>
      <c r="R1266" s="1"/>
      <c r="S1266" s="1"/>
      <c r="U1266" s="1"/>
      <c r="V1266" s="1"/>
      <c r="W1266" s="1"/>
      <c r="X1266" s="1"/>
      <c r="Y1266" s="1"/>
      <c r="Z1266" s="1">
        <f>Table110[[#This Row],[Quantity2]]*Table110[[#This Row],[U Cost]]</f>
        <v>0</v>
      </c>
      <c r="AB1266" s="1"/>
      <c r="AC1266" s="1"/>
      <c r="AD1266" s="1">
        <f t="shared" ref="AD1266:AD1329" si="306">AC1266*AB1266</f>
        <v>0</v>
      </c>
      <c r="AE1266" s="1"/>
      <c r="AF1266" s="1">
        <f>SUM(Table110[[#This Row],[Total 
Paid]:[Shipping 
Charged]])</f>
        <v>0</v>
      </c>
      <c r="AG1266" s="1"/>
      <c r="AH1266" s="1"/>
      <c r="AI1266" s="1">
        <f t="shared" ref="AI1266:AI1329" si="307">SUM(AF1266,AG1266,AH1266)</f>
        <v>0</v>
      </c>
      <c r="AK1266" s="1"/>
      <c r="AL1266" s="1"/>
      <c r="AM1266" s="1"/>
      <c r="AN1266" s="1"/>
      <c r="AP1266" s="30"/>
      <c r="AQ1266" s="1"/>
      <c r="AR1266" s="1">
        <f t="shared" si="302"/>
        <v>0</v>
      </c>
      <c r="AS1266" s="1"/>
      <c r="AT1266" s="1"/>
      <c r="AU1266" s="2">
        <f t="shared" ref="AU1266:AU1329" si="308">SUM(AR1266:AT1266)</f>
        <v>0</v>
      </c>
      <c r="AW1266" s="1"/>
      <c r="AX1266" s="1"/>
      <c r="AY1266" s="1"/>
      <c r="AZ1266" s="2">
        <f t="shared" si="305"/>
        <v>0</v>
      </c>
      <c r="BA1266" s="2">
        <f>SUM(AF1266,AH1266,-AZ1266,-Table110[[#This Row],[Sale Fee]])</f>
        <v>0</v>
      </c>
      <c r="BC1266" s="1"/>
      <c r="BD1266" s="1"/>
      <c r="BE1266" s="1"/>
    </row>
    <row r="1267" spans="1:57" x14ac:dyDescent="0.25">
      <c r="A1267" s="1"/>
      <c r="B1267" s="1"/>
      <c r="E1267" s="4"/>
      <c r="F1267" s="4"/>
      <c r="Q1267" s="1"/>
      <c r="R1267" s="1"/>
      <c r="S1267" s="1"/>
      <c r="U1267" s="1"/>
      <c r="V1267" s="1"/>
      <c r="W1267" s="1"/>
      <c r="X1267" s="1"/>
      <c r="Y1267" s="1"/>
      <c r="Z1267" s="1">
        <f>Table110[[#This Row],[Quantity2]]*Table110[[#This Row],[U Cost]]</f>
        <v>0</v>
      </c>
      <c r="AB1267" s="1"/>
      <c r="AC1267" s="1"/>
      <c r="AD1267" s="1">
        <f t="shared" si="306"/>
        <v>0</v>
      </c>
      <c r="AE1267" s="1"/>
      <c r="AF1267" s="1">
        <f>SUM(Table110[[#This Row],[Total 
Paid]:[Shipping 
Charged]])</f>
        <v>0</v>
      </c>
      <c r="AG1267" s="1"/>
      <c r="AH1267" s="1"/>
      <c r="AI1267" s="1">
        <f t="shared" si="307"/>
        <v>0</v>
      </c>
      <c r="AK1267" s="1"/>
      <c r="AL1267" s="1"/>
      <c r="AM1267" s="1"/>
      <c r="AN1267" s="1"/>
      <c r="AP1267" s="30"/>
      <c r="AQ1267" s="1"/>
      <c r="AR1267" s="1">
        <f t="shared" si="302"/>
        <v>0</v>
      </c>
      <c r="AS1267" s="1"/>
      <c r="AT1267" s="1"/>
      <c r="AU1267" s="2">
        <f t="shared" si="308"/>
        <v>0</v>
      </c>
      <c r="AW1267" s="1"/>
      <c r="AX1267" s="1"/>
      <c r="AY1267" s="1"/>
      <c r="AZ1267" s="2">
        <f t="shared" si="305"/>
        <v>0</v>
      </c>
      <c r="BA1267" s="2">
        <f>SUM(AF1267,AH1267,-AZ1267,-Table110[[#This Row],[Sale Fee]])</f>
        <v>0</v>
      </c>
      <c r="BC1267" s="1"/>
      <c r="BD1267" s="1"/>
      <c r="BE1267" s="1"/>
    </row>
    <row r="1268" spans="1:57" x14ac:dyDescent="0.25">
      <c r="A1268" s="1"/>
      <c r="B1268" s="1"/>
      <c r="E1268" s="4"/>
      <c r="F1268" s="4"/>
      <c r="Q1268" s="1"/>
      <c r="R1268" s="1"/>
      <c r="S1268" s="1"/>
      <c r="U1268" s="1"/>
      <c r="V1268" s="1"/>
      <c r="W1268" s="1"/>
      <c r="X1268" s="1"/>
      <c r="Y1268" s="1"/>
      <c r="Z1268" s="1">
        <f>Table110[[#This Row],[Quantity2]]*Table110[[#This Row],[U Cost]]</f>
        <v>0</v>
      </c>
      <c r="AB1268" s="1"/>
      <c r="AC1268" s="1"/>
      <c r="AD1268" s="1">
        <f t="shared" si="306"/>
        <v>0</v>
      </c>
      <c r="AE1268" s="1"/>
      <c r="AF1268" s="1">
        <f>SUM(Table110[[#This Row],[Total 
Paid]:[Shipping 
Charged]])</f>
        <v>0</v>
      </c>
      <c r="AG1268" s="1"/>
      <c r="AH1268" s="1"/>
      <c r="AI1268" s="1">
        <f t="shared" si="307"/>
        <v>0</v>
      </c>
      <c r="AK1268" s="1"/>
      <c r="AL1268" s="1"/>
      <c r="AM1268" s="1"/>
      <c r="AN1268" s="1"/>
      <c r="AP1268" s="30"/>
      <c r="AQ1268" s="1"/>
      <c r="AR1268" s="1">
        <f t="shared" si="302"/>
        <v>0</v>
      </c>
      <c r="AS1268" s="1"/>
      <c r="AT1268" s="1"/>
      <c r="AU1268" s="2">
        <f t="shared" si="308"/>
        <v>0</v>
      </c>
      <c r="AW1268" s="1"/>
      <c r="AX1268" s="1"/>
      <c r="AY1268" s="1"/>
      <c r="AZ1268" s="2">
        <f t="shared" si="305"/>
        <v>0</v>
      </c>
      <c r="BA1268" s="2">
        <f>SUM(AF1268,AH1268,-AZ1268,-Table110[[#This Row],[Sale Fee]])</f>
        <v>0</v>
      </c>
      <c r="BC1268" s="1"/>
      <c r="BD1268" s="1"/>
      <c r="BE1268" s="1"/>
    </row>
    <row r="1269" spans="1:57" x14ac:dyDescent="0.25">
      <c r="A1269" s="1"/>
      <c r="B1269" s="1"/>
      <c r="E1269" s="4"/>
      <c r="F1269" s="4"/>
      <c r="Q1269" s="1"/>
      <c r="R1269" s="1"/>
      <c r="S1269" s="1"/>
      <c r="U1269" s="1"/>
      <c r="V1269" s="1"/>
      <c r="W1269" s="1"/>
      <c r="X1269" s="1"/>
      <c r="Y1269" s="1"/>
      <c r="Z1269" s="1">
        <f>Table110[[#This Row],[Quantity2]]*Table110[[#This Row],[U Cost]]</f>
        <v>0</v>
      </c>
      <c r="AB1269" s="1"/>
      <c r="AC1269" s="1"/>
      <c r="AD1269" s="1">
        <f t="shared" si="306"/>
        <v>0</v>
      </c>
      <c r="AE1269" s="1"/>
      <c r="AF1269" s="1">
        <f>SUM(Table110[[#This Row],[Total 
Paid]:[Shipping 
Charged]])</f>
        <v>0</v>
      </c>
      <c r="AG1269" s="1"/>
      <c r="AH1269" s="1"/>
      <c r="AI1269" s="1">
        <f t="shared" si="307"/>
        <v>0</v>
      </c>
      <c r="AK1269" s="1"/>
      <c r="AL1269" s="1"/>
      <c r="AM1269" s="1"/>
      <c r="AN1269" s="1"/>
      <c r="AP1269" s="30"/>
      <c r="AQ1269" s="1"/>
      <c r="AR1269" s="1">
        <f t="shared" si="302"/>
        <v>0</v>
      </c>
      <c r="AS1269" s="1"/>
      <c r="AT1269" s="1"/>
      <c r="AU1269" s="2">
        <f t="shared" si="308"/>
        <v>0</v>
      </c>
      <c r="AW1269" s="1"/>
      <c r="AX1269" s="1"/>
      <c r="AY1269" s="1"/>
      <c r="AZ1269" s="2">
        <f t="shared" si="305"/>
        <v>0</v>
      </c>
      <c r="BA1269" s="2">
        <f>SUM(AF1269,AH1269,-AZ1269,-Table110[[#This Row],[Sale Fee]])</f>
        <v>0</v>
      </c>
      <c r="BC1269" s="1"/>
      <c r="BD1269" s="1"/>
      <c r="BE1269" s="1"/>
    </row>
    <row r="1270" spans="1:57" x14ac:dyDescent="0.25">
      <c r="A1270" s="1"/>
      <c r="B1270" s="1"/>
      <c r="E1270" s="4"/>
      <c r="F1270" s="4"/>
      <c r="Q1270" s="1"/>
      <c r="R1270" s="1"/>
      <c r="S1270" s="1"/>
      <c r="U1270" s="1"/>
      <c r="V1270" s="1"/>
      <c r="W1270" s="1"/>
      <c r="X1270" s="1"/>
      <c r="Y1270" s="1"/>
      <c r="Z1270" s="1">
        <f>Table110[[#This Row],[Quantity2]]*Table110[[#This Row],[U Cost]]</f>
        <v>0</v>
      </c>
      <c r="AB1270" s="1"/>
      <c r="AC1270" s="1"/>
      <c r="AD1270" s="1">
        <f t="shared" si="306"/>
        <v>0</v>
      </c>
      <c r="AE1270" s="1"/>
      <c r="AF1270" s="1">
        <f>SUM(Table110[[#This Row],[Total 
Paid]:[Shipping 
Charged]])</f>
        <v>0</v>
      </c>
      <c r="AG1270" s="1"/>
      <c r="AH1270" s="1"/>
      <c r="AI1270" s="1">
        <f t="shared" si="307"/>
        <v>0</v>
      </c>
      <c r="AK1270" s="1"/>
      <c r="AL1270" s="1"/>
      <c r="AM1270" s="1"/>
      <c r="AN1270" s="1"/>
      <c r="AP1270" s="30"/>
      <c r="AQ1270" s="1"/>
      <c r="AR1270" s="1">
        <f t="shared" si="302"/>
        <v>0</v>
      </c>
      <c r="AS1270" s="1"/>
      <c r="AT1270" s="1"/>
      <c r="AU1270" s="2">
        <f t="shared" si="308"/>
        <v>0</v>
      </c>
      <c r="AW1270" s="1"/>
      <c r="AX1270" s="1"/>
      <c r="AY1270" s="1"/>
      <c r="AZ1270" s="2">
        <f t="shared" si="305"/>
        <v>0</v>
      </c>
      <c r="BA1270" s="2">
        <f>SUM(AF1270,AH1270,-AZ1270,-Table110[[#This Row],[Sale Fee]])</f>
        <v>0</v>
      </c>
      <c r="BC1270" s="1"/>
      <c r="BD1270" s="1"/>
      <c r="BE1270" s="1"/>
    </row>
    <row r="1271" spans="1:57" x14ac:dyDescent="0.25">
      <c r="A1271" s="1"/>
      <c r="B1271" s="1"/>
      <c r="E1271" s="4"/>
      <c r="F1271" s="4"/>
      <c r="Q1271" s="1"/>
      <c r="R1271" s="1"/>
      <c r="S1271" s="1"/>
      <c r="U1271" s="1"/>
      <c r="V1271" s="1"/>
      <c r="W1271" s="1"/>
      <c r="X1271" s="1"/>
      <c r="Y1271" s="1"/>
      <c r="Z1271" s="1">
        <f>Table110[[#This Row],[Quantity2]]*Table110[[#This Row],[U Cost]]</f>
        <v>0</v>
      </c>
      <c r="AB1271" s="1"/>
      <c r="AC1271" s="1"/>
      <c r="AD1271" s="1">
        <f t="shared" si="306"/>
        <v>0</v>
      </c>
      <c r="AE1271" s="1"/>
      <c r="AF1271" s="1">
        <f>SUM(Table110[[#This Row],[Total 
Paid]:[Shipping 
Charged]])</f>
        <v>0</v>
      </c>
      <c r="AG1271" s="1"/>
      <c r="AH1271" s="1"/>
      <c r="AI1271" s="1">
        <f t="shared" si="307"/>
        <v>0</v>
      </c>
      <c r="AK1271" s="1"/>
      <c r="AL1271" s="1"/>
      <c r="AM1271" s="1"/>
      <c r="AN1271" s="1"/>
      <c r="AP1271" s="30"/>
      <c r="AQ1271" s="1"/>
      <c r="AR1271" s="1">
        <f t="shared" si="302"/>
        <v>0</v>
      </c>
      <c r="AS1271" s="1"/>
      <c r="AT1271" s="1"/>
      <c r="AU1271" s="2">
        <f t="shared" si="308"/>
        <v>0</v>
      </c>
      <c r="AW1271" s="1"/>
      <c r="AX1271" s="1"/>
      <c r="AY1271" s="1"/>
      <c r="AZ1271" s="2">
        <f t="shared" si="305"/>
        <v>0</v>
      </c>
      <c r="BA1271" s="2">
        <f>SUM(AF1271,AH1271,-AZ1271,-Table110[[#This Row],[Sale Fee]])</f>
        <v>0</v>
      </c>
      <c r="BC1271" s="1"/>
      <c r="BD1271" s="1"/>
      <c r="BE1271" s="1"/>
    </row>
    <row r="1272" spans="1:57" x14ac:dyDescent="0.25">
      <c r="A1272" s="1"/>
      <c r="B1272" s="1"/>
      <c r="E1272" s="4"/>
      <c r="F1272" s="4"/>
      <c r="Q1272" s="1"/>
      <c r="R1272" s="1"/>
      <c r="S1272" s="1"/>
      <c r="U1272" s="1"/>
      <c r="V1272" s="1"/>
      <c r="W1272" s="1"/>
      <c r="X1272" s="1"/>
      <c r="Y1272" s="1"/>
      <c r="Z1272" s="1">
        <f>Table110[[#This Row],[Quantity2]]*Table110[[#This Row],[U Cost]]</f>
        <v>0</v>
      </c>
      <c r="AB1272" s="1"/>
      <c r="AC1272" s="1"/>
      <c r="AD1272" s="1">
        <f t="shared" si="306"/>
        <v>0</v>
      </c>
      <c r="AE1272" s="1"/>
      <c r="AF1272" s="1">
        <f>SUM(Table110[[#This Row],[Total 
Paid]:[Shipping 
Charged]])</f>
        <v>0</v>
      </c>
      <c r="AG1272" s="1"/>
      <c r="AH1272" s="1"/>
      <c r="AI1272" s="1">
        <f t="shared" si="307"/>
        <v>0</v>
      </c>
      <c r="AK1272" s="1"/>
      <c r="AL1272" s="1"/>
      <c r="AM1272" s="1"/>
      <c r="AN1272" s="1"/>
      <c r="AP1272" s="30"/>
      <c r="AQ1272" s="1"/>
      <c r="AR1272" s="1">
        <f t="shared" si="302"/>
        <v>0</v>
      </c>
      <c r="AS1272" s="1"/>
      <c r="AT1272" s="1"/>
      <c r="AU1272" s="2">
        <f t="shared" si="308"/>
        <v>0</v>
      </c>
      <c r="AW1272" s="1"/>
      <c r="AX1272" s="1"/>
      <c r="AY1272" s="1"/>
      <c r="AZ1272" s="2">
        <f t="shared" si="305"/>
        <v>0</v>
      </c>
      <c r="BA1272" s="2">
        <f>SUM(AF1272,AH1272,-AZ1272,-Table110[[#This Row],[Sale Fee]])</f>
        <v>0</v>
      </c>
      <c r="BC1272" s="1"/>
      <c r="BD1272" s="1"/>
      <c r="BE1272" s="1"/>
    </row>
    <row r="1273" spans="1:57" x14ac:dyDescent="0.25">
      <c r="A1273" s="1"/>
      <c r="B1273" s="1"/>
      <c r="E1273" s="4"/>
      <c r="F1273" s="4"/>
      <c r="Q1273" s="1"/>
      <c r="R1273" s="1"/>
      <c r="S1273" s="1"/>
      <c r="U1273" s="1"/>
      <c r="V1273" s="1"/>
      <c r="W1273" s="1"/>
      <c r="X1273" s="1"/>
      <c r="Y1273" s="1"/>
      <c r="Z1273" s="1">
        <f>Table110[[#This Row],[Quantity2]]*Table110[[#This Row],[U Cost]]</f>
        <v>0</v>
      </c>
      <c r="AB1273" s="1"/>
      <c r="AC1273" s="1"/>
      <c r="AD1273" s="1">
        <f t="shared" si="306"/>
        <v>0</v>
      </c>
      <c r="AE1273" s="1"/>
      <c r="AF1273" s="1">
        <f>SUM(Table110[[#This Row],[Total 
Paid]:[Shipping 
Charged]])</f>
        <v>0</v>
      </c>
      <c r="AG1273" s="1"/>
      <c r="AH1273" s="1"/>
      <c r="AI1273" s="1">
        <f t="shared" si="307"/>
        <v>0</v>
      </c>
      <c r="AK1273" s="1"/>
      <c r="AL1273" s="1"/>
      <c r="AM1273" s="1"/>
      <c r="AN1273" s="1"/>
      <c r="AP1273" s="30"/>
      <c r="AQ1273" s="1"/>
      <c r="AR1273" s="1">
        <f t="shared" si="302"/>
        <v>0</v>
      </c>
      <c r="AS1273" s="1"/>
      <c r="AT1273" s="1"/>
      <c r="AU1273" s="2">
        <f t="shared" si="308"/>
        <v>0</v>
      </c>
      <c r="AW1273" s="1"/>
      <c r="AX1273" s="1"/>
      <c r="AY1273" s="1"/>
      <c r="AZ1273" s="2">
        <f t="shared" si="305"/>
        <v>0</v>
      </c>
      <c r="BA1273" s="2">
        <f>SUM(AF1273,AH1273,-AZ1273,-Table110[[#This Row],[Sale Fee]])</f>
        <v>0</v>
      </c>
      <c r="BC1273" s="1"/>
      <c r="BD1273" s="1"/>
      <c r="BE1273" s="1"/>
    </row>
    <row r="1274" spans="1:57" x14ac:dyDescent="0.25">
      <c r="A1274" s="1"/>
      <c r="B1274" s="1"/>
      <c r="E1274" s="4"/>
      <c r="F1274" s="4"/>
      <c r="Q1274" s="1"/>
      <c r="R1274" s="1"/>
      <c r="S1274" s="1"/>
      <c r="U1274" s="1"/>
      <c r="V1274" s="1"/>
      <c r="W1274" s="1"/>
      <c r="X1274" s="1"/>
      <c r="Y1274" s="1"/>
      <c r="Z1274" s="1">
        <f>Table110[[#This Row],[Quantity2]]*Table110[[#This Row],[U Cost]]</f>
        <v>0</v>
      </c>
      <c r="AB1274" s="1"/>
      <c r="AC1274" s="1"/>
      <c r="AD1274" s="1">
        <f t="shared" si="306"/>
        <v>0</v>
      </c>
      <c r="AE1274" s="1"/>
      <c r="AF1274" s="1">
        <f>SUM(Table110[[#This Row],[Total 
Paid]:[Shipping 
Charged]])</f>
        <v>0</v>
      </c>
      <c r="AG1274" s="1"/>
      <c r="AH1274" s="1"/>
      <c r="AI1274" s="1">
        <f t="shared" si="307"/>
        <v>0</v>
      </c>
      <c r="AK1274" s="1"/>
      <c r="AL1274" s="1"/>
      <c r="AM1274" s="1"/>
      <c r="AN1274" s="1"/>
      <c r="AP1274" s="30"/>
      <c r="AQ1274" s="1"/>
      <c r="AR1274" s="1">
        <f t="shared" si="302"/>
        <v>0</v>
      </c>
      <c r="AS1274" s="1"/>
      <c r="AT1274" s="1"/>
      <c r="AU1274" s="2">
        <f t="shared" si="308"/>
        <v>0</v>
      </c>
      <c r="AW1274" s="1"/>
      <c r="AX1274" s="1"/>
      <c r="AY1274" s="1"/>
      <c r="AZ1274" s="2">
        <f t="shared" si="305"/>
        <v>0</v>
      </c>
      <c r="BA1274" s="2">
        <f>SUM(AF1274,AH1274,-AZ1274,-Table110[[#This Row],[Sale Fee]])</f>
        <v>0</v>
      </c>
      <c r="BC1274" s="1"/>
      <c r="BD1274" s="1"/>
      <c r="BE1274" s="1"/>
    </row>
    <row r="1275" spans="1:57" x14ac:dyDescent="0.25">
      <c r="A1275" s="1"/>
      <c r="B1275" s="1"/>
      <c r="E1275" s="4"/>
      <c r="F1275" s="4"/>
      <c r="Q1275" s="1"/>
      <c r="R1275" s="1"/>
      <c r="S1275" s="1"/>
      <c r="U1275" s="1"/>
      <c r="V1275" s="1"/>
      <c r="W1275" s="1"/>
      <c r="X1275" s="1"/>
      <c r="Y1275" s="1"/>
      <c r="Z1275" s="1">
        <f>Table110[[#This Row],[Quantity2]]*Table110[[#This Row],[U Cost]]</f>
        <v>0</v>
      </c>
      <c r="AB1275" s="1"/>
      <c r="AC1275" s="1"/>
      <c r="AD1275" s="1">
        <f t="shared" si="306"/>
        <v>0</v>
      </c>
      <c r="AE1275" s="1"/>
      <c r="AF1275" s="1">
        <f>SUM(Table110[[#This Row],[Total 
Paid]:[Shipping 
Charged]])</f>
        <v>0</v>
      </c>
      <c r="AG1275" s="1"/>
      <c r="AH1275" s="1"/>
      <c r="AI1275" s="1">
        <f t="shared" si="307"/>
        <v>0</v>
      </c>
      <c r="AK1275" s="1"/>
      <c r="AL1275" s="1"/>
      <c r="AM1275" s="1"/>
      <c r="AN1275" s="1"/>
      <c r="AP1275" s="30"/>
      <c r="AQ1275" s="1"/>
      <c r="AR1275" s="1">
        <f t="shared" si="302"/>
        <v>0</v>
      </c>
      <c r="AS1275" s="1"/>
      <c r="AT1275" s="1"/>
      <c r="AU1275" s="2">
        <f t="shared" si="308"/>
        <v>0</v>
      </c>
      <c r="AW1275" s="1"/>
      <c r="AX1275" s="1"/>
      <c r="AY1275" s="1"/>
      <c r="AZ1275" s="2">
        <f t="shared" si="305"/>
        <v>0</v>
      </c>
      <c r="BA1275" s="2">
        <f>SUM(AF1275,AH1275,-AZ1275,-Table110[[#This Row],[Sale Fee]])</f>
        <v>0</v>
      </c>
      <c r="BC1275" s="1"/>
      <c r="BD1275" s="1"/>
      <c r="BE1275" s="1"/>
    </row>
    <row r="1276" spans="1:57" x14ac:dyDescent="0.25">
      <c r="A1276" s="1"/>
      <c r="B1276" s="1"/>
      <c r="E1276" s="4"/>
      <c r="F1276" s="4"/>
      <c r="Q1276" s="1"/>
      <c r="R1276" s="1"/>
      <c r="S1276" s="1"/>
      <c r="U1276" s="1"/>
      <c r="V1276" s="1"/>
      <c r="W1276" s="1"/>
      <c r="X1276" s="1"/>
      <c r="Y1276" s="1"/>
      <c r="Z1276" s="1">
        <f>Table110[[#This Row],[Quantity2]]*Table110[[#This Row],[U Cost]]</f>
        <v>0</v>
      </c>
      <c r="AB1276" s="1"/>
      <c r="AC1276" s="1"/>
      <c r="AD1276" s="1">
        <f t="shared" si="306"/>
        <v>0</v>
      </c>
      <c r="AE1276" s="1"/>
      <c r="AF1276" s="1">
        <f>SUM(Table110[[#This Row],[Total 
Paid]:[Shipping 
Charged]])</f>
        <v>0</v>
      </c>
      <c r="AG1276" s="1"/>
      <c r="AH1276" s="1"/>
      <c r="AI1276" s="1">
        <f t="shared" si="307"/>
        <v>0</v>
      </c>
      <c r="AK1276" s="1"/>
      <c r="AL1276" s="1"/>
      <c r="AM1276" s="1"/>
      <c r="AN1276" s="1"/>
      <c r="AP1276" s="30"/>
      <c r="AQ1276" s="1"/>
      <c r="AR1276" s="1">
        <f t="shared" si="302"/>
        <v>0</v>
      </c>
      <c r="AS1276" s="1"/>
      <c r="AT1276" s="1"/>
      <c r="AU1276" s="2">
        <f t="shared" si="308"/>
        <v>0</v>
      </c>
      <c r="AW1276" s="1"/>
      <c r="AX1276" s="1"/>
      <c r="AY1276" s="1"/>
      <c r="AZ1276" s="2">
        <f t="shared" si="305"/>
        <v>0</v>
      </c>
      <c r="BA1276" s="2">
        <f>SUM(AF1276,AH1276,-AZ1276,-Table110[[#This Row],[Sale Fee]])</f>
        <v>0</v>
      </c>
      <c r="BC1276" s="1"/>
      <c r="BD1276" s="1"/>
      <c r="BE1276" s="1"/>
    </row>
    <row r="1277" spans="1:57" x14ac:dyDescent="0.25">
      <c r="A1277" s="1"/>
      <c r="B1277" s="1"/>
      <c r="E1277" s="4"/>
      <c r="F1277" s="4"/>
      <c r="Q1277" s="1"/>
      <c r="R1277" s="1"/>
      <c r="S1277" s="1"/>
      <c r="U1277" s="1"/>
      <c r="V1277" s="1"/>
      <c r="W1277" s="1"/>
      <c r="X1277" s="1"/>
      <c r="Y1277" s="1"/>
      <c r="Z1277" s="1">
        <f>Table110[[#This Row],[Quantity2]]*Table110[[#This Row],[U Cost]]</f>
        <v>0</v>
      </c>
      <c r="AB1277" s="1"/>
      <c r="AC1277" s="1"/>
      <c r="AD1277" s="1">
        <f t="shared" si="306"/>
        <v>0</v>
      </c>
      <c r="AE1277" s="1"/>
      <c r="AF1277" s="1">
        <f>SUM(Table110[[#This Row],[Total 
Paid]:[Shipping 
Charged]])</f>
        <v>0</v>
      </c>
      <c r="AG1277" s="1"/>
      <c r="AH1277" s="1"/>
      <c r="AI1277" s="1">
        <f t="shared" si="307"/>
        <v>0</v>
      </c>
      <c r="AK1277" s="1"/>
      <c r="AL1277" s="1"/>
      <c r="AM1277" s="1"/>
      <c r="AN1277" s="1"/>
      <c r="AP1277" s="30"/>
      <c r="AQ1277" s="1"/>
      <c r="AR1277" s="1">
        <f t="shared" si="302"/>
        <v>0</v>
      </c>
      <c r="AS1277" s="1"/>
      <c r="AT1277" s="1"/>
      <c r="AU1277" s="2">
        <f t="shared" si="308"/>
        <v>0</v>
      </c>
      <c r="AW1277" s="1"/>
      <c r="AX1277" s="1"/>
      <c r="AY1277" s="1"/>
      <c r="AZ1277" s="2">
        <f t="shared" si="305"/>
        <v>0</v>
      </c>
      <c r="BA1277" s="2">
        <f>SUM(AF1277,AH1277,-AZ1277,-Table110[[#This Row],[Sale Fee]])</f>
        <v>0</v>
      </c>
      <c r="BC1277" s="1"/>
      <c r="BD1277" s="1"/>
      <c r="BE1277" s="1"/>
    </row>
    <row r="1278" spans="1:57" x14ac:dyDescent="0.25">
      <c r="A1278" s="1"/>
      <c r="B1278" s="1"/>
      <c r="E1278" s="4"/>
      <c r="F1278" s="4"/>
      <c r="Q1278" s="1"/>
      <c r="R1278" s="1"/>
      <c r="S1278" s="1"/>
      <c r="U1278" s="1"/>
      <c r="V1278" s="1"/>
      <c r="W1278" s="1"/>
      <c r="X1278" s="1"/>
      <c r="Y1278" s="1"/>
      <c r="Z1278" s="1">
        <f>Table110[[#This Row],[Quantity2]]*Table110[[#This Row],[U Cost]]</f>
        <v>0</v>
      </c>
      <c r="AB1278" s="1"/>
      <c r="AC1278" s="1"/>
      <c r="AD1278" s="1">
        <f t="shared" si="306"/>
        <v>0</v>
      </c>
      <c r="AE1278" s="1"/>
      <c r="AF1278" s="1">
        <f>SUM(Table110[[#This Row],[Total 
Paid]:[Shipping 
Charged]])</f>
        <v>0</v>
      </c>
      <c r="AG1278" s="1"/>
      <c r="AH1278" s="1"/>
      <c r="AI1278" s="1">
        <f t="shared" si="307"/>
        <v>0</v>
      </c>
      <c r="AK1278" s="1"/>
      <c r="AL1278" s="1"/>
      <c r="AM1278" s="1"/>
      <c r="AN1278" s="1"/>
      <c r="AP1278" s="30"/>
      <c r="AQ1278" s="1"/>
      <c r="AR1278" s="1">
        <f t="shared" si="302"/>
        <v>0</v>
      </c>
      <c r="AS1278" s="1"/>
      <c r="AT1278" s="1"/>
      <c r="AU1278" s="2">
        <f t="shared" si="308"/>
        <v>0</v>
      </c>
      <c r="AW1278" s="1"/>
      <c r="AX1278" s="1"/>
      <c r="AY1278" s="1"/>
      <c r="AZ1278" s="2">
        <f t="shared" si="305"/>
        <v>0</v>
      </c>
      <c r="BA1278" s="2">
        <f>SUM(AF1278,AH1278,-AZ1278,-Table110[[#This Row],[Sale Fee]])</f>
        <v>0</v>
      </c>
      <c r="BC1278" s="1"/>
      <c r="BD1278" s="1"/>
      <c r="BE1278" s="1"/>
    </row>
    <row r="1279" spans="1:57" x14ac:dyDescent="0.25">
      <c r="A1279" s="1"/>
      <c r="B1279" s="1"/>
      <c r="E1279" s="4"/>
      <c r="F1279" s="4"/>
      <c r="Q1279" s="1"/>
      <c r="R1279" s="1"/>
      <c r="S1279" s="1"/>
      <c r="U1279" s="1"/>
      <c r="V1279" s="1"/>
      <c r="W1279" s="1"/>
      <c r="X1279" s="1"/>
      <c r="Y1279" s="1"/>
      <c r="Z1279" s="1">
        <f>Table110[[#This Row],[Quantity2]]*Table110[[#This Row],[U Cost]]</f>
        <v>0</v>
      </c>
      <c r="AB1279" s="1"/>
      <c r="AC1279" s="1"/>
      <c r="AD1279" s="1">
        <f t="shared" si="306"/>
        <v>0</v>
      </c>
      <c r="AE1279" s="1"/>
      <c r="AF1279" s="1">
        <f>SUM(Table110[[#This Row],[Total 
Paid]:[Shipping 
Charged]])</f>
        <v>0</v>
      </c>
      <c r="AG1279" s="1"/>
      <c r="AH1279" s="1"/>
      <c r="AI1279" s="1">
        <f t="shared" si="307"/>
        <v>0</v>
      </c>
      <c r="AK1279" s="1"/>
      <c r="AL1279" s="1"/>
      <c r="AM1279" s="1"/>
      <c r="AN1279" s="1"/>
      <c r="AP1279" s="30"/>
      <c r="AQ1279" s="1"/>
      <c r="AR1279" s="1">
        <f t="shared" si="302"/>
        <v>0</v>
      </c>
      <c r="AS1279" s="1"/>
      <c r="AT1279" s="1"/>
      <c r="AU1279" s="2">
        <f t="shared" si="308"/>
        <v>0</v>
      </c>
      <c r="AW1279" s="1"/>
      <c r="AX1279" s="1"/>
      <c r="AY1279" s="1"/>
      <c r="AZ1279" s="2">
        <f t="shared" si="305"/>
        <v>0</v>
      </c>
      <c r="BA1279" s="2">
        <f>SUM(AF1279,AH1279,-AZ1279,-Table110[[#This Row],[Sale Fee]])</f>
        <v>0</v>
      </c>
      <c r="BC1279" s="1"/>
      <c r="BD1279" s="1"/>
      <c r="BE1279" s="1"/>
    </row>
    <row r="1280" spans="1:57" x14ac:dyDescent="0.25">
      <c r="A1280" s="1"/>
      <c r="B1280" s="1"/>
      <c r="E1280" s="4"/>
      <c r="F1280" s="4"/>
      <c r="Q1280" s="1"/>
      <c r="R1280" s="1"/>
      <c r="S1280" s="1"/>
      <c r="U1280" s="1"/>
      <c r="V1280" s="1"/>
      <c r="W1280" s="1"/>
      <c r="X1280" s="1"/>
      <c r="Y1280" s="1"/>
      <c r="Z1280" s="1">
        <f>Table110[[#This Row],[Quantity2]]*Table110[[#This Row],[U Cost]]</f>
        <v>0</v>
      </c>
      <c r="AB1280" s="1"/>
      <c r="AC1280" s="1"/>
      <c r="AD1280" s="1">
        <f t="shared" si="306"/>
        <v>0</v>
      </c>
      <c r="AE1280" s="1"/>
      <c r="AF1280" s="1">
        <f>SUM(Table110[[#This Row],[Total 
Paid]:[Shipping 
Charged]])</f>
        <v>0</v>
      </c>
      <c r="AG1280" s="1"/>
      <c r="AH1280" s="1"/>
      <c r="AI1280" s="1">
        <f t="shared" si="307"/>
        <v>0</v>
      </c>
      <c r="AK1280" s="1"/>
      <c r="AL1280" s="1"/>
      <c r="AM1280" s="1"/>
      <c r="AN1280" s="1"/>
      <c r="AP1280" s="30"/>
      <c r="AQ1280" s="1"/>
      <c r="AR1280" s="1">
        <f t="shared" si="302"/>
        <v>0</v>
      </c>
      <c r="AS1280" s="1"/>
      <c r="AT1280" s="1"/>
      <c r="AU1280" s="2">
        <f t="shared" si="308"/>
        <v>0</v>
      </c>
      <c r="AW1280" s="1"/>
      <c r="AX1280" s="1"/>
      <c r="AY1280" s="1"/>
      <c r="AZ1280" s="2">
        <f t="shared" si="305"/>
        <v>0</v>
      </c>
      <c r="BA1280" s="2">
        <f>SUM(AF1280,AH1280,-AZ1280,-Table110[[#This Row],[Sale Fee]])</f>
        <v>0</v>
      </c>
      <c r="BC1280" s="1"/>
      <c r="BD1280" s="1"/>
      <c r="BE1280" s="1"/>
    </row>
    <row r="1281" spans="1:57" x14ac:dyDescent="0.25">
      <c r="A1281" s="1"/>
      <c r="B1281" s="1"/>
      <c r="Q1281" s="1"/>
      <c r="R1281" s="1"/>
      <c r="S1281" s="1"/>
      <c r="U1281" s="1"/>
      <c r="V1281" s="1"/>
      <c r="W1281" s="1"/>
      <c r="X1281" s="1"/>
      <c r="Y1281" s="1"/>
      <c r="Z1281" s="1">
        <f>Table110[[#This Row],[Quantity2]]*Table110[[#This Row],[U Cost]]</f>
        <v>0</v>
      </c>
      <c r="AB1281" s="1"/>
      <c r="AC1281" s="1"/>
      <c r="AD1281" s="1">
        <f t="shared" si="306"/>
        <v>0</v>
      </c>
      <c r="AE1281" s="1"/>
      <c r="AF1281" s="1">
        <f>SUM(Table110[[#This Row],[Total 
Paid]:[Shipping 
Charged]])</f>
        <v>0</v>
      </c>
      <c r="AG1281" s="1"/>
      <c r="AH1281" s="1"/>
      <c r="AI1281" s="1">
        <f t="shared" si="307"/>
        <v>0</v>
      </c>
      <c r="AK1281" s="1"/>
      <c r="AL1281" s="1"/>
      <c r="AM1281" s="1"/>
      <c r="AN1281" s="1"/>
      <c r="AP1281" s="30"/>
      <c r="AQ1281" s="1"/>
      <c r="AR1281" s="1">
        <f t="shared" si="302"/>
        <v>0</v>
      </c>
      <c r="AS1281" s="1"/>
      <c r="AT1281" s="1"/>
      <c r="AU1281" s="2">
        <f t="shared" si="308"/>
        <v>0</v>
      </c>
      <c r="AW1281" s="1"/>
      <c r="AX1281" s="1"/>
      <c r="AY1281" s="1"/>
      <c r="AZ1281" s="2">
        <f t="shared" si="305"/>
        <v>0</v>
      </c>
      <c r="BA1281" s="2">
        <f>SUM(AF1281,AH1281,-AZ1281,-Table110[[#This Row],[Sale Fee]])</f>
        <v>0</v>
      </c>
      <c r="BC1281" s="1"/>
      <c r="BD1281" s="1"/>
      <c r="BE1281" s="1"/>
    </row>
    <row r="1282" spans="1:57" x14ac:dyDescent="0.25">
      <c r="A1282" s="1"/>
      <c r="B1282" s="1"/>
      <c r="Q1282" s="1"/>
      <c r="R1282" s="1"/>
      <c r="S1282" s="1"/>
      <c r="U1282" s="1"/>
      <c r="V1282" s="1"/>
      <c r="W1282" s="1"/>
      <c r="X1282" s="1"/>
      <c r="Y1282" s="1"/>
      <c r="Z1282" s="1">
        <f>Table110[[#This Row],[Quantity2]]*Table110[[#This Row],[U Cost]]</f>
        <v>0</v>
      </c>
      <c r="AB1282" s="1"/>
      <c r="AC1282" s="1"/>
      <c r="AD1282" s="1">
        <f t="shared" si="306"/>
        <v>0</v>
      </c>
      <c r="AE1282" s="1"/>
      <c r="AF1282" s="1">
        <f>SUM(Table110[[#This Row],[Total 
Paid]:[Shipping 
Charged]])</f>
        <v>0</v>
      </c>
      <c r="AG1282" s="1"/>
      <c r="AH1282" s="1"/>
      <c r="AI1282" s="1">
        <f t="shared" si="307"/>
        <v>0</v>
      </c>
      <c r="AK1282" s="1"/>
      <c r="AL1282" s="1"/>
      <c r="AM1282" s="1"/>
      <c r="AN1282" s="1"/>
      <c r="AP1282" s="30"/>
      <c r="AQ1282" s="1"/>
      <c r="AR1282" s="1">
        <f t="shared" si="302"/>
        <v>0</v>
      </c>
      <c r="AS1282" s="1"/>
      <c r="AT1282" s="1"/>
      <c r="AU1282" s="2">
        <f t="shared" si="308"/>
        <v>0</v>
      </c>
      <c r="AW1282" s="1"/>
      <c r="AX1282" s="1"/>
      <c r="AY1282" s="1"/>
      <c r="AZ1282" s="2">
        <f t="shared" si="305"/>
        <v>0</v>
      </c>
      <c r="BA1282" s="2">
        <f>SUM(AF1282,AH1282,-AZ1282,-Table110[[#This Row],[Sale Fee]])</f>
        <v>0</v>
      </c>
      <c r="BC1282" s="1"/>
      <c r="BD1282" s="1"/>
      <c r="BE1282" s="1"/>
    </row>
    <row r="1283" spans="1:57" x14ac:dyDescent="0.25">
      <c r="A1283" s="1"/>
      <c r="B1283" s="1"/>
      <c r="Q1283" s="1"/>
      <c r="R1283" s="1"/>
      <c r="S1283" s="1"/>
      <c r="U1283" s="1"/>
      <c r="V1283" s="1"/>
      <c r="W1283" s="1"/>
      <c r="X1283" s="1"/>
      <c r="Y1283" s="1"/>
      <c r="Z1283" s="1">
        <f>Table110[[#This Row],[Quantity2]]*Table110[[#This Row],[U Cost]]</f>
        <v>0</v>
      </c>
      <c r="AB1283" s="1"/>
      <c r="AC1283" s="1"/>
      <c r="AD1283" s="1">
        <f t="shared" si="306"/>
        <v>0</v>
      </c>
      <c r="AE1283" s="1"/>
      <c r="AF1283" s="1">
        <f>SUM(Table110[[#This Row],[Total 
Paid]:[Shipping 
Charged]])</f>
        <v>0</v>
      </c>
      <c r="AG1283" s="1"/>
      <c r="AH1283" s="1"/>
      <c r="AI1283" s="1">
        <f t="shared" si="307"/>
        <v>0</v>
      </c>
      <c r="AK1283" s="1"/>
      <c r="AL1283" s="1"/>
      <c r="AM1283" s="1"/>
      <c r="AN1283" s="1"/>
      <c r="AP1283" s="30"/>
      <c r="AQ1283" s="1"/>
      <c r="AR1283" s="1">
        <f t="shared" si="302"/>
        <v>0</v>
      </c>
      <c r="AS1283" s="1"/>
      <c r="AT1283" s="1"/>
      <c r="AU1283" s="2">
        <f t="shared" si="308"/>
        <v>0</v>
      </c>
      <c r="AW1283" s="1"/>
      <c r="AX1283" s="1"/>
      <c r="AY1283" s="1"/>
      <c r="AZ1283" s="2">
        <f t="shared" si="305"/>
        <v>0</v>
      </c>
      <c r="BA1283" s="2">
        <f>SUM(AF1283,AH1283,-AZ1283,-Table110[[#This Row],[Sale Fee]])</f>
        <v>0</v>
      </c>
      <c r="BC1283" s="1"/>
      <c r="BD1283" s="1"/>
      <c r="BE1283" s="1"/>
    </row>
    <row r="1284" spans="1:57" x14ac:dyDescent="0.25">
      <c r="A1284" s="1"/>
      <c r="B1284" s="1"/>
      <c r="Q1284" s="1"/>
      <c r="R1284" s="1"/>
      <c r="S1284" s="1"/>
      <c r="U1284" s="1"/>
      <c r="V1284" s="1"/>
      <c r="W1284" s="1"/>
      <c r="X1284" s="1"/>
      <c r="Y1284" s="1"/>
      <c r="Z1284" s="1">
        <f>Table110[[#This Row],[Quantity2]]*Table110[[#This Row],[U Cost]]</f>
        <v>0</v>
      </c>
      <c r="AB1284" s="1"/>
      <c r="AC1284" s="1"/>
      <c r="AD1284" s="1">
        <f t="shared" si="306"/>
        <v>0</v>
      </c>
      <c r="AE1284" s="1"/>
      <c r="AF1284" s="1">
        <f>SUM(Table110[[#This Row],[Total 
Paid]:[Shipping 
Charged]])</f>
        <v>0</v>
      </c>
      <c r="AG1284" s="1"/>
      <c r="AH1284" s="1"/>
      <c r="AI1284" s="1">
        <f t="shared" si="307"/>
        <v>0</v>
      </c>
      <c r="AK1284" s="1"/>
      <c r="AL1284" s="1"/>
      <c r="AM1284" s="1"/>
      <c r="AN1284" s="1"/>
      <c r="AP1284" s="30"/>
      <c r="AQ1284" s="1"/>
      <c r="AR1284" s="1">
        <f t="shared" si="302"/>
        <v>0</v>
      </c>
      <c r="AS1284" s="1"/>
      <c r="AT1284" s="1"/>
      <c r="AU1284" s="2">
        <f t="shared" si="308"/>
        <v>0</v>
      </c>
      <c r="AW1284" s="1"/>
      <c r="AX1284" s="1"/>
      <c r="AY1284" s="1"/>
      <c r="AZ1284" s="2">
        <f t="shared" si="305"/>
        <v>0</v>
      </c>
      <c r="BA1284" s="2">
        <f>SUM(AF1284,AH1284,-AZ1284,-Table110[[#This Row],[Sale Fee]])</f>
        <v>0</v>
      </c>
      <c r="BC1284" s="1"/>
      <c r="BD1284" s="1"/>
      <c r="BE1284" s="1"/>
    </row>
    <row r="1285" spans="1:57" x14ac:dyDescent="0.25">
      <c r="A1285" s="1"/>
      <c r="B1285" s="1"/>
      <c r="Q1285" s="1"/>
      <c r="R1285" s="1"/>
      <c r="S1285" s="1"/>
      <c r="U1285" s="1"/>
      <c r="V1285" s="1"/>
      <c r="W1285" s="1"/>
      <c r="X1285" s="1"/>
      <c r="Y1285" s="1"/>
      <c r="Z1285" s="1">
        <f>Table110[[#This Row],[Quantity2]]*Table110[[#This Row],[U Cost]]</f>
        <v>0</v>
      </c>
      <c r="AB1285" s="1"/>
      <c r="AC1285" s="1"/>
      <c r="AD1285" s="1">
        <f t="shared" si="306"/>
        <v>0</v>
      </c>
      <c r="AE1285" s="1"/>
      <c r="AF1285" s="1">
        <f>SUM(Table110[[#This Row],[Total 
Paid]:[Shipping 
Charged]])</f>
        <v>0</v>
      </c>
      <c r="AG1285" s="1"/>
      <c r="AH1285" s="1"/>
      <c r="AI1285" s="1">
        <f t="shared" si="307"/>
        <v>0</v>
      </c>
      <c r="AK1285" s="1"/>
      <c r="AL1285" s="1"/>
      <c r="AM1285" s="1"/>
      <c r="AN1285" s="1"/>
      <c r="AP1285" s="30"/>
      <c r="AQ1285" s="1"/>
      <c r="AR1285" s="1">
        <f t="shared" si="302"/>
        <v>0</v>
      </c>
      <c r="AS1285" s="1"/>
      <c r="AT1285" s="1"/>
      <c r="AU1285" s="2">
        <f t="shared" si="308"/>
        <v>0</v>
      </c>
      <c r="AW1285" s="1"/>
      <c r="AX1285" s="1"/>
      <c r="AY1285" s="1"/>
      <c r="AZ1285" s="2">
        <f t="shared" si="305"/>
        <v>0</v>
      </c>
      <c r="BA1285" s="2">
        <f>SUM(AF1285,AH1285,-AZ1285,-Table110[[#This Row],[Sale Fee]])</f>
        <v>0</v>
      </c>
      <c r="BC1285" s="1"/>
      <c r="BD1285" s="1"/>
      <c r="BE1285" s="1"/>
    </row>
    <row r="1286" spans="1:57" x14ac:dyDescent="0.25">
      <c r="A1286" s="1"/>
      <c r="B1286" s="1"/>
      <c r="Q1286" s="1"/>
      <c r="R1286" s="1"/>
      <c r="S1286" s="1"/>
      <c r="U1286" s="1"/>
      <c r="V1286" s="1"/>
      <c r="W1286" s="1"/>
      <c r="X1286" s="1"/>
      <c r="Y1286" s="1"/>
      <c r="Z1286" s="1">
        <f>Table110[[#This Row],[Quantity2]]*Table110[[#This Row],[U Cost]]</f>
        <v>0</v>
      </c>
      <c r="AB1286" s="1"/>
      <c r="AC1286" s="1"/>
      <c r="AD1286" s="1">
        <f t="shared" si="306"/>
        <v>0</v>
      </c>
      <c r="AE1286" s="1"/>
      <c r="AF1286" s="1">
        <f>SUM(Table110[[#This Row],[Total 
Paid]:[Shipping 
Charged]])</f>
        <v>0</v>
      </c>
      <c r="AG1286" s="1"/>
      <c r="AH1286" s="1"/>
      <c r="AI1286" s="1">
        <f t="shared" si="307"/>
        <v>0</v>
      </c>
      <c r="AK1286" s="1"/>
      <c r="AL1286" s="1"/>
      <c r="AM1286" s="1"/>
      <c r="AN1286" s="1"/>
      <c r="AP1286" s="30"/>
      <c r="AQ1286" s="1"/>
      <c r="AR1286" s="1">
        <f t="shared" si="302"/>
        <v>0</v>
      </c>
      <c r="AS1286" s="1"/>
      <c r="AT1286" s="1"/>
      <c r="AU1286" s="2">
        <f t="shared" si="308"/>
        <v>0</v>
      </c>
      <c r="AW1286" s="1"/>
      <c r="AX1286" s="1"/>
      <c r="AY1286" s="1"/>
      <c r="AZ1286" s="2">
        <f t="shared" si="305"/>
        <v>0</v>
      </c>
      <c r="BA1286" s="2">
        <f>SUM(AF1286,AH1286,-AZ1286,-Table110[[#This Row],[Sale Fee]])</f>
        <v>0</v>
      </c>
      <c r="BC1286" s="1"/>
      <c r="BD1286" s="1"/>
      <c r="BE1286" s="1"/>
    </row>
    <row r="1287" spans="1:57" x14ac:dyDescent="0.25">
      <c r="A1287" s="1"/>
      <c r="B1287" s="1"/>
      <c r="Q1287" s="1"/>
      <c r="R1287" s="1"/>
      <c r="S1287" s="1"/>
      <c r="U1287" s="1"/>
      <c r="V1287" s="1"/>
      <c r="W1287" s="1"/>
      <c r="X1287" s="1"/>
      <c r="Y1287" s="1"/>
      <c r="Z1287" s="1">
        <f>Table110[[#This Row],[Quantity2]]*Table110[[#This Row],[U Cost]]</f>
        <v>0</v>
      </c>
      <c r="AB1287" s="1"/>
      <c r="AC1287" s="1"/>
      <c r="AD1287" s="1">
        <f t="shared" si="306"/>
        <v>0</v>
      </c>
      <c r="AE1287" s="1"/>
      <c r="AF1287" s="1">
        <f>SUM(Table110[[#This Row],[Total 
Paid]:[Shipping 
Charged]])</f>
        <v>0</v>
      </c>
      <c r="AG1287" s="1"/>
      <c r="AH1287" s="1"/>
      <c r="AI1287" s="1">
        <f t="shared" si="307"/>
        <v>0</v>
      </c>
      <c r="AK1287" s="1"/>
      <c r="AL1287" s="1"/>
      <c r="AM1287" s="1"/>
      <c r="AN1287" s="1"/>
      <c r="AP1287" s="30"/>
      <c r="AQ1287" s="1"/>
      <c r="AR1287" s="1">
        <f t="shared" si="302"/>
        <v>0</v>
      </c>
      <c r="AS1287" s="1"/>
      <c r="AT1287" s="1"/>
      <c r="AU1287" s="2">
        <f t="shared" si="308"/>
        <v>0</v>
      </c>
      <c r="AW1287" s="1"/>
      <c r="AX1287" s="1"/>
      <c r="AY1287" s="1"/>
      <c r="AZ1287" s="2">
        <f t="shared" si="305"/>
        <v>0</v>
      </c>
      <c r="BA1287" s="2">
        <f>SUM(AF1287,AH1287,-AZ1287,-Table110[[#This Row],[Sale Fee]])</f>
        <v>0</v>
      </c>
      <c r="BC1287" s="1"/>
      <c r="BD1287" s="1"/>
      <c r="BE1287" s="1"/>
    </row>
    <row r="1288" spans="1:57" x14ac:dyDescent="0.25">
      <c r="A1288" s="1"/>
      <c r="B1288" s="1"/>
      <c r="Q1288" s="1"/>
      <c r="R1288" s="1"/>
      <c r="S1288" s="1"/>
      <c r="U1288" s="1"/>
      <c r="V1288" s="1"/>
      <c r="W1288" s="1"/>
      <c r="X1288" s="1"/>
      <c r="Y1288" s="1"/>
      <c r="Z1288" s="1">
        <f>Table110[[#This Row],[Quantity2]]*Table110[[#This Row],[U Cost]]</f>
        <v>0</v>
      </c>
      <c r="AB1288" s="1"/>
      <c r="AC1288" s="1"/>
      <c r="AD1288" s="1">
        <f t="shared" si="306"/>
        <v>0</v>
      </c>
      <c r="AE1288" s="1"/>
      <c r="AF1288" s="1">
        <f>SUM(Table110[[#This Row],[Total 
Paid]:[Shipping 
Charged]])</f>
        <v>0</v>
      </c>
      <c r="AG1288" s="1"/>
      <c r="AH1288" s="1"/>
      <c r="AI1288" s="1">
        <f t="shared" si="307"/>
        <v>0</v>
      </c>
      <c r="AK1288" s="1"/>
      <c r="AL1288" s="1"/>
      <c r="AM1288" s="1"/>
      <c r="AN1288" s="1"/>
      <c r="AP1288" s="30"/>
      <c r="AQ1288" s="1"/>
      <c r="AR1288" s="1">
        <f t="shared" si="302"/>
        <v>0</v>
      </c>
      <c r="AS1288" s="1"/>
      <c r="AT1288" s="1"/>
      <c r="AU1288" s="2">
        <f t="shared" si="308"/>
        <v>0</v>
      </c>
      <c r="AW1288" s="1"/>
      <c r="AX1288" s="1"/>
      <c r="AY1288" s="1"/>
      <c r="AZ1288" s="2">
        <f t="shared" si="305"/>
        <v>0</v>
      </c>
      <c r="BA1288" s="2">
        <f>SUM(AF1288,AH1288,-AZ1288,-Table110[[#This Row],[Sale Fee]])</f>
        <v>0</v>
      </c>
      <c r="BC1288" s="1"/>
      <c r="BD1288" s="1"/>
      <c r="BE1288" s="1"/>
    </row>
    <row r="1289" spans="1:57" x14ac:dyDescent="0.25">
      <c r="A1289" s="1"/>
      <c r="B1289" s="1"/>
      <c r="Q1289" s="1"/>
      <c r="R1289" s="1"/>
      <c r="S1289" s="1"/>
      <c r="U1289" s="1"/>
      <c r="V1289" s="1"/>
      <c r="W1289" s="1"/>
      <c r="X1289" s="1"/>
      <c r="Y1289" s="1"/>
      <c r="Z1289" s="1">
        <f>Table110[[#This Row],[Quantity2]]*Table110[[#This Row],[U Cost]]</f>
        <v>0</v>
      </c>
      <c r="AB1289" s="1"/>
      <c r="AC1289" s="1"/>
      <c r="AD1289" s="1">
        <f t="shared" si="306"/>
        <v>0</v>
      </c>
      <c r="AE1289" s="1"/>
      <c r="AF1289" s="1">
        <f>SUM(Table110[[#This Row],[Total 
Paid]:[Shipping 
Charged]])</f>
        <v>0</v>
      </c>
      <c r="AG1289" s="1"/>
      <c r="AH1289" s="1"/>
      <c r="AI1289" s="1">
        <f t="shared" si="307"/>
        <v>0</v>
      </c>
      <c r="AK1289" s="1"/>
      <c r="AL1289" s="1"/>
      <c r="AM1289" s="1"/>
      <c r="AN1289" s="1"/>
      <c r="AP1289" s="30"/>
      <c r="AQ1289" s="1"/>
      <c r="AR1289" s="1">
        <f t="shared" si="302"/>
        <v>0</v>
      </c>
      <c r="AS1289" s="1"/>
      <c r="AT1289" s="1"/>
      <c r="AU1289" s="2">
        <f t="shared" si="308"/>
        <v>0</v>
      </c>
      <c r="AW1289" s="1"/>
      <c r="AX1289" s="1"/>
      <c r="AY1289" s="1"/>
      <c r="AZ1289" s="2">
        <f t="shared" si="305"/>
        <v>0</v>
      </c>
      <c r="BA1289" s="2">
        <f>SUM(AF1289,AH1289,-AZ1289,-Table110[[#This Row],[Sale Fee]])</f>
        <v>0</v>
      </c>
      <c r="BC1289" s="1"/>
      <c r="BD1289" s="1"/>
      <c r="BE1289" s="1"/>
    </row>
    <row r="1290" spans="1:57" x14ac:dyDescent="0.25">
      <c r="A1290" s="1"/>
      <c r="B1290" s="1"/>
      <c r="Q1290" s="1"/>
      <c r="R1290" s="1"/>
      <c r="S1290" s="1"/>
      <c r="U1290" s="1"/>
      <c r="V1290" s="1"/>
      <c r="W1290" s="1"/>
      <c r="X1290" s="1"/>
      <c r="Y1290" s="1"/>
      <c r="Z1290" s="1">
        <f>Table110[[#This Row],[Quantity2]]*Table110[[#This Row],[U Cost]]</f>
        <v>0</v>
      </c>
      <c r="AB1290" s="1"/>
      <c r="AC1290" s="1"/>
      <c r="AD1290" s="1">
        <f t="shared" si="306"/>
        <v>0</v>
      </c>
      <c r="AE1290" s="1"/>
      <c r="AF1290" s="1">
        <f>SUM(Table110[[#This Row],[Total 
Paid]:[Shipping 
Charged]])</f>
        <v>0</v>
      </c>
      <c r="AG1290" s="1"/>
      <c r="AH1290" s="1"/>
      <c r="AI1290" s="1">
        <f t="shared" si="307"/>
        <v>0</v>
      </c>
      <c r="AK1290" s="1"/>
      <c r="AL1290" s="1"/>
      <c r="AM1290" s="1"/>
      <c r="AN1290" s="1"/>
      <c r="AP1290" s="30"/>
      <c r="AQ1290" s="1"/>
      <c r="AR1290" s="1">
        <f t="shared" si="302"/>
        <v>0</v>
      </c>
      <c r="AS1290" s="1"/>
      <c r="AT1290" s="1"/>
      <c r="AU1290" s="2">
        <f t="shared" si="308"/>
        <v>0</v>
      </c>
      <c r="AW1290" s="1"/>
      <c r="AX1290" s="1"/>
      <c r="AY1290" s="1"/>
      <c r="AZ1290" s="2">
        <f t="shared" si="305"/>
        <v>0</v>
      </c>
      <c r="BA1290" s="2">
        <f>SUM(AF1290,AH1290,-AZ1290,-Table110[[#This Row],[Sale Fee]])</f>
        <v>0</v>
      </c>
      <c r="BC1290" s="1"/>
      <c r="BD1290" s="1"/>
      <c r="BE1290" s="1"/>
    </row>
    <row r="1291" spans="1:57" x14ac:dyDescent="0.25">
      <c r="A1291" s="1"/>
      <c r="B1291" s="1"/>
      <c r="Q1291" s="1"/>
      <c r="R1291" s="1"/>
      <c r="S1291" s="1"/>
      <c r="U1291" s="1"/>
      <c r="V1291" s="1"/>
      <c r="W1291" s="1"/>
      <c r="X1291" s="1"/>
      <c r="Y1291" s="1"/>
      <c r="Z1291" s="1">
        <f>Table110[[#This Row],[Quantity2]]*Table110[[#This Row],[U Cost]]</f>
        <v>0</v>
      </c>
      <c r="AB1291" s="1"/>
      <c r="AC1291" s="1"/>
      <c r="AD1291" s="1">
        <f t="shared" si="306"/>
        <v>0</v>
      </c>
      <c r="AE1291" s="1"/>
      <c r="AF1291" s="1">
        <f>SUM(Table110[[#This Row],[Total 
Paid]:[Shipping 
Charged]])</f>
        <v>0</v>
      </c>
      <c r="AG1291" s="1"/>
      <c r="AH1291" s="1"/>
      <c r="AI1291" s="1">
        <f t="shared" si="307"/>
        <v>0</v>
      </c>
      <c r="AK1291" s="1"/>
      <c r="AL1291" s="1"/>
      <c r="AM1291" s="1"/>
      <c r="AN1291" s="1"/>
      <c r="AP1291" s="30"/>
      <c r="AQ1291" s="1"/>
      <c r="AR1291" s="1">
        <f t="shared" si="302"/>
        <v>0</v>
      </c>
      <c r="AS1291" s="1"/>
      <c r="AT1291" s="1"/>
      <c r="AU1291" s="2">
        <f t="shared" si="308"/>
        <v>0</v>
      </c>
      <c r="AW1291" s="1"/>
      <c r="AX1291" s="1"/>
      <c r="AY1291" s="1"/>
      <c r="AZ1291" s="2">
        <f t="shared" si="305"/>
        <v>0</v>
      </c>
      <c r="BA1291" s="2">
        <f>SUM(AF1291,AH1291,-AZ1291,-Table110[[#This Row],[Sale Fee]])</f>
        <v>0</v>
      </c>
      <c r="BC1291" s="1"/>
      <c r="BD1291" s="1"/>
      <c r="BE1291" s="1"/>
    </row>
    <row r="1292" spans="1:57" x14ac:dyDescent="0.25">
      <c r="A1292" s="1"/>
      <c r="B1292" s="1"/>
      <c r="Q1292" s="1"/>
      <c r="R1292" s="1"/>
      <c r="S1292" s="1"/>
      <c r="U1292" s="1"/>
      <c r="V1292" s="1"/>
      <c r="W1292" s="1"/>
      <c r="X1292" s="1"/>
      <c r="Y1292" s="1"/>
      <c r="Z1292" s="1">
        <f>Table110[[#This Row],[Quantity2]]*Table110[[#This Row],[U Cost]]</f>
        <v>0</v>
      </c>
      <c r="AB1292" s="1"/>
      <c r="AC1292" s="1"/>
      <c r="AD1292" s="1">
        <f t="shared" si="306"/>
        <v>0</v>
      </c>
      <c r="AE1292" s="1"/>
      <c r="AF1292" s="1">
        <f>SUM(Table110[[#This Row],[Total 
Paid]:[Shipping 
Charged]])</f>
        <v>0</v>
      </c>
      <c r="AG1292" s="1"/>
      <c r="AH1292" s="1"/>
      <c r="AI1292" s="1">
        <f t="shared" si="307"/>
        <v>0</v>
      </c>
      <c r="AK1292" s="1"/>
      <c r="AL1292" s="1"/>
      <c r="AM1292" s="1"/>
      <c r="AN1292" s="1"/>
      <c r="AP1292" s="30"/>
      <c r="AQ1292" s="1"/>
      <c r="AR1292" s="1">
        <f t="shared" si="302"/>
        <v>0</v>
      </c>
      <c r="AS1292" s="1"/>
      <c r="AT1292" s="1"/>
      <c r="AU1292" s="2">
        <f t="shared" si="308"/>
        <v>0</v>
      </c>
      <c r="AW1292" s="1"/>
      <c r="AX1292" s="1"/>
      <c r="AY1292" s="1"/>
      <c r="AZ1292" s="2">
        <f t="shared" si="305"/>
        <v>0</v>
      </c>
      <c r="BA1292" s="2">
        <f>SUM(AF1292,AH1292,-AZ1292,-Table110[[#This Row],[Sale Fee]])</f>
        <v>0</v>
      </c>
      <c r="BC1292" s="1"/>
      <c r="BD1292" s="1"/>
      <c r="BE1292" s="1"/>
    </row>
    <row r="1293" spans="1:57" x14ac:dyDescent="0.25">
      <c r="A1293" s="1"/>
      <c r="B1293" s="1"/>
      <c r="Q1293" s="1"/>
      <c r="R1293" s="1"/>
      <c r="S1293" s="1"/>
      <c r="U1293" s="1"/>
      <c r="V1293" s="1"/>
      <c r="W1293" s="1"/>
      <c r="X1293" s="1"/>
      <c r="Y1293" s="1"/>
      <c r="Z1293" s="1">
        <f>Table110[[#This Row],[Quantity2]]*Table110[[#This Row],[U Cost]]</f>
        <v>0</v>
      </c>
      <c r="AB1293" s="1"/>
      <c r="AC1293" s="1"/>
      <c r="AD1293" s="1">
        <f t="shared" si="306"/>
        <v>0</v>
      </c>
      <c r="AE1293" s="1"/>
      <c r="AF1293" s="1">
        <f>SUM(Table110[[#This Row],[Total 
Paid]:[Shipping 
Charged]])</f>
        <v>0</v>
      </c>
      <c r="AG1293" s="1"/>
      <c r="AH1293" s="1"/>
      <c r="AI1293" s="1">
        <f t="shared" si="307"/>
        <v>0</v>
      </c>
      <c r="AK1293" s="1"/>
      <c r="AL1293" s="1"/>
      <c r="AM1293" s="1"/>
      <c r="AN1293" s="1"/>
      <c r="AP1293" s="30"/>
      <c r="AQ1293" s="1"/>
      <c r="AR1293" s="1">
        <f t="shared" si="302"/>
        <v>0</v>
      </c>
      <c r="AS1293" s="1"/>
      <c r="AT1293" s="1"/>
      <c r="AU1293" s="2">
        <f t="shared" si="308"/>
        <v>0</v>
      </c>
      <c r="AW1293" s="1"/>
      <c r="AX1293" s="1"/>
      <c r="AY1293" s="1"/>
      <c r="AZ1293" s="2">
        <f t="shared" si="305"/>
        <v>0</v>
      </c>
      <c r="BA1293" s="2">
        <f>SUM(AF1293,AH1293,-AZ1293,-Table110[[#This Row],[Sale Fee]])</f>
        <v>0</v>
      </c>
      <c r="BC1293" s="1"/>
      <c r="BD1293" s="1"/>
      <c r="BE1293" s="1"/>
    </row>
    <row r="1294" spans="1:57" x14ac:dyDescent="0.25">
      <c r="A1294" s="1"/>
      <c r="B1294" s="1"/>
      <c r="Q1294" s="1"/>
      <c r="R1294" s="1"/>
      <c r="S1294" s="1"/>
      <c r="U1294" s="1"/>
      <c r="V1294" s="1"/>
      <c r="W1294" s="1"/>
      <c r="X1294" s="1"/>
      <c r="Y1294" s="1"/>
      <c r="Z1294" s="1">
        <f>Table110[[#This Row],[Quantity2]]*Table110[[#This Row],[U Cost]]</f>
        <v>0</v>
      </c>
      <c r="AB1294" s="1"/>
      <c r="AC1294" s="1"/>
      <c r="AD1294" s="1">
        <f t="shared" si="306"/>
        <v>0</v>
      </c>
      <c r="AE1294" s="1"/>
      <c r="AF1294" s="1">
        <f>SUM(Table110[[#This Row],[Total 
Paid]:[Shipping 
Charged]])</f>
        <v>0</v>
      </c>
      <c r="AG1294" s="1"/>
      <c r="AH1294" s="1"/>
      <c r="AI1294" s="1">
        <f t="shared" si="307"/>
        <v>0</v>
      </c>
      <c r="AK1294" s="1"/>
      <c r="AL1294" s="1"/>
      <c r="AM1294" s="1"/>
      <c r="AN1294" s="1"/>
      <c r="AP1294" s="30"/>
      <c r="AQ1294" s="1"/>
      <c r="AR1294" s="1">
        <f t="shared" si="302"/>
        <v>0</v>
      </c>
      <c r="AS1294" s="1"/>
      <c r="AT1294" s="1"/>
      <c r="AU1294" s="2">
        <f t="shared" si="308"/>
        <v>0</v>
      </c>
      <c r="AW1294" s="1"/>
      <c r="AX1294" s="1"/>
      <c r="AY1294" s="1"/>
      <c r="AZ1294" s="2">
        <f t="shared" si="305"/>
        <v>0</v>
      </c>
      <c r="BA1294" s="2">
        <f>SUM(AF1294,AH1294,-AZ1294,-Table110[[#This Row],[Sale Fee]])</f>
        <v>0</v>
      </c>
      <c r="BC1294" s="1"/>
      <c r="BD1294" s="1"/>
      <c r="BE1294" s="1"/>
    </row>
    <row r="1295" spans="1:57" x14ac:dyDescent="0.25">
      <c r="A1295" s="1"/>
      <c r="B1295" s="1"/>
      <c r="Q1295" s="1"/>
      <c r="R1295" s="1"/>
      <c r="S1295" s="1"/>
      <c r="U1295" s="1"/>
      <c r="V1295" s="1"/>
      <c r="W1295" s="1"/>
      <c r="X1295" s="1"/>
      <c r="Y1295" s="1"/>
      <c r="Z1295" s="1">
        <f>Table110[[#This Row],[Quantity2]]*Table110[[#This Row],[U Cost]]</f>
        <v>0</v>
      </c>
      <c r="AB1295" s="1"/>
      <c r="AC1295" s="1"/>
      <c r="AD1295" s="1">
        <f t="shared" si="306"/>
        <v>0</v>
      </c>
      <c r="AE1295" s="1"/>
      <c r="AF1295" s="1">
        <f>SUM(Table110[[#This Row],[Total 
Paid]:[Shipping 
Charged]])</f>
        <v>0</v>
      </c>
      <c r="AG1295" s="1"/>
      <c r="AH1295" s="1"/>
      <c r="AI1295" s="1">
        <f t="shared" si="307"/>
        <v>0</v>
      </c>
      <c r="AK1295" s="1"/>
      <c r="AL1295" s="1"/>
      <c r="AM1295" s="1"/>
      <c r="AN1295" s="1"/>
      <c r="AP1295" s="30"/>
      <c r="AQ1295" s="1"/>
      <c r="AR1295" s="1">
        <f t="shared" si="302"/>
        <v>0</v>
      </c>
      <c r="AS1295" s="1"/>
      <c r="AT1295" s="1"/>
      <c r="AU1295" s="2">
        <f t="shared" si="308"/>
        <v>0</v>
      </c>
      <c r="AW1295" s="1"/>
      <c r="AX1295" s="1"/>
      <c r="AY1295" s="1"/>
      <c r="AZ1295" s="2">
        <f t="shared" si="305"/>
        <v>0</v>
      </c>
      <c r="BA1295" s="2">
        <f>SUM(AF1295,AH1295,-AZ1295,-Table110[[#This Row],[Sale Fee]])</f>
        <v>0</v>
      </c>
      <c r="BC1295" s="1"/>
      <c r="BD1295" s="1"/>
      <c r="BE1295" s="1"/>
    </row>
    <row r="1296" spans="1:57" x14ac:dyDescent="0.25">
      <c r="A1296" s="1"/>
      <c r="B1296" s="1"/>
      <c r="Q1296" s="1"/>
      <c r="R1296" s="1"/>
      <c r="S1296" s="1"/>
      <c r="U1296" s="1"/>
      <c r="V1296" s="1"/>
      <c r="W1296" s="1"/>
      <c r="X1296" s="1"/>
      <c r="Y1296" s="1"/>
      <c r="Z1296" s="1">
        <f>Table110[[#This Row],[Quantity2]]*Table110[[#This Row],[U Cost]]</f>
        <v>0</v>
      </c>
      <c r="AB1296" s="1"/>
      <c r="AC1296" s="1"/>
      <c r="AD1296" s="1">
        <f t="shared" si="306"/>
        <v>0</v>
      </c>
      <c r="AE1296" s="1"/>
      <c r="AF1296" s="1">
        <f>SUM(Table110[[#This Row],[Total 
Paid]:[Shipping 
Charged]])</f>
        <v>0</v>
      </c>
      <c r="AG1296" s="1"/>
      <c r="AH1296" s="1"/>
      <c r="AI1296" s="1">
        <f t="shared" si="307"/>
        <v>0</v>
      </c>
      <c r="AK1296" s="1"/>
      <c r="AL1296" s="1"/>
      <c r="AM1296" s="1"/>
      <c r="AN1296" s="1"/>
      <c r="AP1296" s="30"/>
      <c r="AQ1296" s="1"/>
      <c r="AR1296" s="1">
        <f t="shared" si="302"/>
        <v>0</v>
      </c>
      <c r="AS1296" s="1"/>
      <c r="AT1296" s="1"/>
      <c r="AU1296" s="2">
        <f t="shared" si="308"/>
        <v>0</v>
      </c>
      <c r="AW1296" s="1"/>
      <c r="AX1296" s="1"/>
      <c r="AY1296" s="1"/>
      <c r="AZ1296" s="2">
        <f t="shared" si="305"/>
        <v>0</v>
      </c>
      <c r="BA1296" s="2">
        <f>SUM(AF1296,AH1296,-AZ1296,-Table110[[#This Row],[Sale Fee]])</f>
        <v>0</v>
      </c>
      <c r="BC1296" s="1"/>
      <c r="BD1296" s="1"/>
      <c r="BE1296" s="1"/>
    </row>
    <row r="1297" spans="1:57" x14ac:dyDescent="0.25">
      <c r="A1297" s="1"/>
      <c r="B1297" s="1"/>
      <c r="Q1297" s="1"/>
      <c r="R1297" s="1"/>
      <c r="S1297" s="1"/>
      <c r="U1297" s="1"/>
      <c r="V1297" s="1"/>
      <c r="W1297" s="1"/>
      <c r="X1297" s="1"/>
      <c r="Y1297" s="1"/>
      <c r="Z1297" s="1">
        <f>Table110[[#This Row],[Quantity2]]*Table110[[#This Row],[U Cost]]</f>
        <v>0</v>
      </c>
      <c r="AB1297" s="1"/>
      <c r="AC1297" s="1"/>
      <c r="AD1297" s="1">
        <f t="shared" si="306"/>
        <v>0</v>
      </c>
      <c r="AE1297" s="1"/>
      <c r="AF1297" s="1">
        <f>SUM(Table110[[#This Row],[Total 
Paid]:[Shipping 
Charged]])</f>
        <v>0</v>
      </c>
      <c r="AG1297" s="1"/>
      <c r="AH1297" s="1"/>
      <c r="AI1297" s="1">
        <f t="shared" si="307"/>
        <v>0</v>
      </c>
      <c r="AK1297" s="1"/>
      <c r="AL1297" s="1"/>
      <c r="AM1297" s="1"/>
      <c r="AN1297" s="1"/>
      <c r="AP1297" s="30"/>
      <c r="AQ1297" s="1"/>
      <c r="AR1297" s="1">
        <f t="shared" si="302"/>
        <v>0</v>
      </c>
      <c r="AS1297" s="1"/>
      <c r="AT1297" s="1"/>
      <c r="AU1297" s="2">
        <f t="shared" si="308"/>
        <v>0</v>
      </c>
      <c r="AW1297" s="1"/>
      <c r="AX1297" s="1"/>
      <c r="AY1297" s="1"/>
      <c r="AZ1297" s="2">
        <f t="shared" si="305"/>
        <v>0</v>
      </c>
      <c r="BA1297" s="2">
        <f>SUM(AF1297,AH1297,-AZ1297,-Table110[[#This Row],[Sale Fee]])</f>
        <v>0</v>
      </c>
      <c r="BC1297" s="1"/>
      <c r="BD1297" s="1"/>
      <c r="BE1297" s="1"/>
    </row>
    <row r="1298" spans="1:57" x14ac:dyDescent="0.25">
      <c r="A1298" s="1"/>
      <c r="B1298" s="1"/>
      <c r="Q1298" s="1"/>
      <c r="R1298" s="1"/>
      <c r="S1298" s="1"/>
      <c r="U1298" s="1"/>
      <c r="V1298" s="1"/>
      <c r="W1298" s="1"/>
      <c r="X1298" s="1"/>
      <c r="Y1298" s="1"/>
      <c r="Z1298" s="1">
        <f>Table110[[#This Row],[Quantity2]]*Table110[[#This Row],[U Cost]]</f>
        <v>0</v>
      </c>
      <c r="AB1298" s="1"/>
      <c r="AC1298" s="1"/>
      <c r="AD1298" s="1">
        <f t="shared" si="306"/>
        <v>0</v>
      </c>
      <c r="AE1298" s="1"/>
      <c r="AF1298" s="1">
        <f>SUM(Table110[[#This Row],[Total 
Paid]:[Shipping 
Charged]])</f>
        <v>0</v>
      </c>
      <c r="AG1298" s="1"/>
      <c r="AH1298" s="1"/>
      <c r="AI1298" s="1">
        <f t="shared" si="307"/>
        <v>0</v>
      </c>
      <c r="AK1298" s="1"/>
      <c r="AL1298" s="1"/>
      <c r="AM1298" s="1"/>
      <c r="AN1298" s="1"/>
      <c r="AP1298" s="30"/>
      <c r="AQ1298" s="1"/>
      <c r="AR1298" s="1">
        <f t="shared" si="302"/>
        <v>0</v>
      </c>
      <c r="AS1298" s="1"/>
      <c r="AT1298" s="1"/>
      <c r="AU1298" s="2">
        <f t="shared" si="308"/>
        <v>0</v>
      </c>
      <c r="AW1298" s="1"/>
      <c r="AX1298" s="1"/>
      <c r="AY1298" s="1"/>
      <c r="AZ1298" s="2">
        <f t="shared" si="305"/>
        <v>0</v>
      </c>
      <c r="BA1298" s="2">
        <f>SUM(AF1298,AH1298,-AZ1298,-Table110[[#This Row],[Sale Fee]])</f>
        <v>0</v>
      </c>
      <c r="BC1298" s="1"/>
      <c r="BD1298" s="1"/>
      <c r="BE1298" s="1"/>
    </row>
    <row r="1299" spans="1:57" x14ac:dyDescent="0.25">
      <c r="A1299" s="1"/>
      <c r="B1299" s="1"/>
      <c r="Q1299" s="1"/>
      <c r="R1299" s="1"/>
      <c r="S1299" s="1"/>
      <c r="U1299" s="1"/>
      <c r="V1299" s="1"/>
      <c r="W1299" s="1"/>
      <c r="X1299" s="1"/>
      <c r="Y1299" s="1"/>
      <c r="Z1299" s="1">
        <f>Table110[[#This Row],[Quantity2]]*Table110[[#This Row],[U Cost]]</f>
        <v>0</v>
      </c>
      <c r="AB1299" s="1"/>
      <c r="AC1299" s="1"/>
      <c r="AD1299" s="1">
        <f t="shared" si="306"/>
        <v>0</v>
      </c>
      <c r="AE1299" s="1"/>
      <c r="AF1299" s="1">
        <f>SUM(Table110[[#This Row],[Total 
Paid]:[Shipping 
Charged]])</f>
        <v>0</v>
      </c>
      <c r="AG1299" s="1"/>
      <c r="AH1299" s="1"/>
      <c r="AI1299" s="1">
        <f t="shared" si="307"/>
        <v>0</v>
      </c>
      <c r="AK1299" s="1"/>
      <c r="AL1299" s="1"/>
      <c r="AM1299" s="1"/>
      <c r="AN1299" s="1"/>
      <c r="AP1299" s="30"/>
      <c r="AQ1299" s="1"/>
      <c r="AR1299" s="1">
        <f t="shared" si="302"/>
        <v>0</v>
      </c>
      <c r="AS1299" s="1"/>
      <c r="AT1299" s="1"/>
      <c r="AU1299" s="2">
        <f t="shared" si="308"/>
        <v>0</v>
      </c>
      <c r="AW1299" s="1"/>
      <c r="AX1299" s="1"/>
      <c r="AY1299" s="1"/>
      <c r="AZ1299" s="2">
        <f t="shared" si="305"/>
        <v>0</v>
      </c>
      <c r="BA1299" s="2">
        <f>SUM(AF1299,AH1299,-AZ1299,-Table110[[#This Row],[Sale Fee]])</f>
        <v>0</v>
      </c>
      <c r="BC1299" s="1"/>
      <c r="BD1299" s="1"/>
      <c r="BE1299" s="1"/>
    </row>
    <row r="1300" spans="1:57" x14ac:dyDescent="0.25">
      <c r="A1300" s="1"/>
      <c r="B1300" s="1"/>
      <c r="Q1300" s="1"/>
      <c r="R1300" s="1"/>
      <c r="S1300" s="1"/>
      <c r="U1300" s="1"/>
      <c r="V1300" s="1"/>
      <c r="W1300" s="1"/>
      <c r="X1300" s="1"/>
      <c r="Y1300" s="1"/>
      <c r="Z1300" s="1">
        <f>Table110[[#This Row],[Quantity2]]*Table110[[#This Row],[U Cost]]</f>
        <v>0</v>
      </c>
      <c r="AB1300" s="1"/>
      <c r="AC1300" s="1"/>
      <c r="AD1300" s="1">
        <f t="shared" si="306"/>
        <v>0</v>
      </c>
      <c r="AE1300" s="1"/>
      <c r="AF1300" s="1">
        <f>SUM(Table110[[#This Row],[Total 
Paid]:[Shipping 
Charged]])</f>
        <v>0</v>
      </c>
      <c r="AG1300" s="1"/>
      <c r="AH1300" s="1"/>
      <c r="AI1300" s="1">
        <f t="shared" si="307"/>
        <v>0</v>
      </c>
      <c r="AK1300" s="1"/>
      <c r="AL1300" s="1"/>
      <c r="AM1300" s="1"/>
      <c r="AN1300" s="1"/>
      <c r="AP1300" s="30"/>
      <c r="AQ1300" s="1"/>
      <c r="AR1300" s="1">
        <f t="shared" si="302"/>
        <v>0</v>
      </c>
      <c r="AS1300" s="1"/>
      <c r="AT1300" s="1"/>
      <c r="AU1300" s="2">
        <f t="shared" si="308"/>
        <v>0</v>
      </c>
      <c r="AW1300" s="1"/>
      <c r="AX1300" s="1"/>
      <c r="AY1300" s="1"/>
      <c r="AZ1300" s="2">
        <f t="shared" si="305"/>
        <v>0</v>
      </c>
      <c r="BA1300" s="2">
        <f>SUM(AF1300,AH1300,-AZ1300,-Table110[[#This Row],[Sale Fee]])</f>
        <v>0</v>
      </c>
      <c r="BC1300" s="1"/>
      <c r="BD1300" s="1"/>
      <c r="BE1300" s="1"/>
    </row>
    <row r="1301" spans="1:57" x14ac:dyDescent="0.25">
      <c r="A1301" s="1"/>
      <c r="B1301" s="1"/>
      <c r="Q1301" s="1"/>
      <c r="R1301" s="1"/>
      <c r="S1301" s="1"/>
      <c r="U1301" s="1"/>
      <c r="V1301" s="1"/>
      <c r="W1301" s="1"/>
      <c r="X1301" s="1"/>
      <c r="Y1301" s="1"/>
      <c r="Z1301" s="1">
        <f>Table110[[#This Row],[Quantity2]]*Table110[[#This Row],[U Cost]]</f>
        <v>0</v>
      </c>
      <c r="AB1301" s="1"/>
      <c r="AC1301" s="1"/>
      <c r="AD1301" s="1">
        <f t="shared" si="306"/>
        <v>0</v>
      </c>
      <c r="AE1301" s="1"/>
      <c r="AF1301" s="1">
        <f>SUM(Table110[[#This Row],[Total 
Paid]:[Shipping 
Charged]])</f>
        <v>0</v>
      </c>
      <c r="AG1301" s="1"/>
      <c r="AH1301" s="1"/>
      <c r="AI1301" s="1">
        <f t="shared" si="307"/>
        <v>0</v>
      </c>
      <c r="AK1301" s="1"/>
      <c r="AL1301" s="1"/>
      <c r="AM1301" s="1"/>
      <c r="AN1301" s="1"/>
      <c r="AP1301" s="30"/>
      <c r="AQ1301" s="1"/>
      <c r="AR1301" s="1">
        <f t="shared" si="302"/>
        <v>0</v>
      </c>
      <c r="AS1301" s="1"/>
      <c r="AT1301" s="1"/>
      <c r="AU1301" s="2">
        <f t="shared" si="308"/>
        <v>0</v>
      </c>
      <c r="AW1301" s="1"/>
      <c r="AX1301" s="1"/>
      <c r="AY1301" s="1"/>
      <c r="AZ1301" s="2">
        <f t="shared" si="305"/>
        <v>0</v>
      </c>
      <c r="BA1301" s="2">
        <f>SUM(AF1301,AH1301,-AZ1301,-Table110[[#This Row],[Sale Fee]])</f>
        <v>0</v>
      </c>
      <c r="BC1301" s="1"/>
      <c r="BD1301" s="1"/>
      <c r="BE1301" s="1"/>
    </row>
    <row r="1302" spans="1:57" x14ac:dyDescent="0.25">
      <c r="A1302" s="1"/>
      <c r="B1302" s="1"/>
      <c r="Q1302" s="1"/>
      <c r="R1302" s="1"/>
      <c r="S1302" s="1"/>
      <c r="U1302" s="1"/>
      <c r="V1302" s="1"/>
      <c r="W1302" s="1"/>
      <c r="X1302" s="1"/>
      <c r="Y1302" s="1"/>
      <c r="Z1302" s="1">
        <f>Table110[[#This Row],[Quantity2]]*Table110[[#This Row],[U Cost]]</f>
        <v>0</v>
      </c>
      <c r="AB1302" s="1"/>
      <c r="AC1302" s="1"/>
      <c r="AD1302" s="1">
        <f t="shared" si="306"/>
        <v>0</v>
      </c>
      <c r="AE1302" s="1"/>
      <c r="AF1302" s="1">
        <f>SUM(Table110[[#This Row],[Total 
Paid]:[Shipping 
Charged]])</f>
        <v>0</v>
      </c>
      <c r="AG1302" s="1"/>
      <c r="AH1302" s="1"/>
      <c r="AI1302" s="1">
        <f t="shared" si="307"/>
        <v>0</v>
      </c>
      <c r="AK1302" s="1"/>
      <c r="AL1302" s="1"/>
      <c r="AM1302" s="1"/>
      <c r="AN1302" s="1"/>
      <c r="AP1302" s="30"/>
      <c r="AQ1302" s="1"/>
      <c r="AR1302" s="1">
        <f t="shared" si="302"/>
        <v>0</v>
      </c>
      <c r="AS1302" s="1"/>
      <c r="AT1302" s="1"/>
      <c r="AU1302" s="2">
        <f t="shared" si="308"/>
        <v>0</v>
      </c>
      <c r="AW1302" s="1"/>
      <c r="AX1302" s="1"/>
      <c r="AY1302" s="1"/>
      <c r="AZ1302" s="2">
        <f t="shared" si="305"/>
        <v>0</v>
      </c>
      <c r="BA1302" s="2">
        <f>SUM(AF1302,AH1302,-AZ1302,-Table110[[#This Row],[Sale Fee]])</f>
        <v>0</v>
      </c>
      <c r="BC1302" s="1"/>
      <c r="BD1302" s="1"/>
      <c r="BE1302" s="1"/>
    </row>
    <row r="1303" spans="1:57" x14ac:dyDescent="0.25">
      <c r="A1303" s="1"/>
      <c r="B1303" s="1"/>
      <c r="Q1303" s="1"/>
      <c r="R1303" s="1"/>
      <c r="S1303" s="1"/>
      <c r="U1303" s="1"/>
      <c r="V1303" s="1"/>
      <c r="W1303" s="1"/>
      <c r="X1303" s="1"/>
      <c r="Y1303" s="1"/>
      <c r="Z1303" s="1">
        <f>Table110[[#This Row],[Quantity2]]*Table110[[#This Row],[U Cost]]</f>
        <v>0</v>
      </c>
      <c r="AB1303" s="1"/>
      <c r="AC1303" s="1"/>
      <c r="AD1303" s="1">
        <f t="shared" si="306"/>
        <v>0</v>
      </c>
      <c r="AE1303" s="1"/>
      <c r="AF1303" s="1">
        <f>SUM(Table110[[#This Row],[Total 
Paid]:[Shipping 
Charged]])</f>
        <v>0</v>
      </c>
      <c r="AG1303" s="1"/>
      <c r="AH1303" s="1"/>
      <c r="AI1303" s="1">
        <f t="shared" si="307"/>
        <v>0</v>
      </c>
      <c r="AK1303" s="1"/>
      <c r="AL1303" s="1"/>
      <c r="AM1303" s="1"/>
      <c r="AN1303" s="1"/>
      <c r="AP1303" s="30"/>
      <c r="AQ1303" s="1"/>
      <c r="AR1303" s="1">
        <f t="shared" si="302"/>
        <v>0</v>
      </c>
      <c r="AS1303" s="1"/>
      <c r="AT1303" s="1"/>
      <c r="AU1303" s="2">
        <f t="shared" si="308"/>
        <v>0</v>
      </c>
      <c r="AW1303" s="1"/>
      <c r="AX1303" s="1"/>
      <c r="AY1303" s="1"/>
      <c r="AZ1303" s="2">
        <f t="shared" si="305"/>
        <v>0</v>
      </c>
      <c r="BA1303" s="2">
        <f>SUM(AF1303,AH1303,-AZ1303,-Table110[[#This Row],[Sale Fee]])</f>
        <v>0</v>
      </c>
      <c r="BC1303" s="1"/>
      <c r="BD1303" s="1"/>
      <c r="BE1303" s="1"/>
    </row>
    <row r="1304" spans="1:57" x14ac:dyDescent="0.25">
      <c r="A1304" s="1"/>
      <c r="B1304" s="1"/>
      <c r="Q1304" s="1"/>
      <c r="R1304" s="1"/>
      <c r="S1304" s="1"/>
      <c r="U1304" s="1"/>
      <c r="V1304" s="1"/>
      <c r="W1304" s="1"/>
      <c r="X1304" s="1"/>
      <c r="Y1304" s="1"/>
      <c r="Z1304" s="1">
        <f>Table110[[#This Row],[Quantity2]]*Table110[[#This Row],[U Cost]]</f>
        <v>0</v>
      </c>
      <c r="AB1304" s="1"/>
      <c r="AC1304" s="1"/>
      <c r="AD1304" s="1">
        <f t="shared" si="306"/>
        <v>0</v>
      </c>
      <c r="AE1304" s="1"/>
      <c r="AF1304" s="1">
        <f>SUM(Table110[[#This Row],[Total 
Paid]:[Shipping 
Charged]])</f>
        <v>0</v>
      </c>
      <c r="AG1304" s="1"/>
      <c r="AH1304" s="1"/>
      <c r="AI1304" s="1">
        <f t="shared" si="307"/>
        <v>0</v>
      </c>
      <c r="AK1304" s="1"/>
      <c r="AL1304" s="1"/>
      <c r="AM1304" s="1"/>
      <c r="AN1304" s="1"/>
      <c r="AP1304" s="30"/>
      <c r="AQ1304" s="1"/>
      <c r="AR1304" s="1">
        <f t="shared" si="302"/>
        <v>0</v>
      </c>
      <c r="AS1304" s="1"/>
      <c r="AT1304" s="1"/>
      <c r="AU1304" s="2">
        <f t="shared" si="308"/>
        <v>0</v>
      </c>
      <c r="AW1304" s="1"/>
      <c r="AX1304" s="1"/>
      <c r="AY1304" s="1"/>
      <c r="AZ1304" s="2">
        <f t="shared" si="305"/>
        <v>0</v>
      </c>
      <c r="BA1304" s="2">
        <f>SUM(AF1304,AH1304,-AZ1304,-Table110[[#This Row],[Sale Fee]])</f>
        <v>0</v>
      </c>
      <c r="BC1304" s="1"/>
      <c r="BD1304" s="1"/>
      <c r="BE1304" s="1"/>
    </row>
    <row r="1305" spans="1:57" x14ac:dyDescent="0.25">
      <c r="A1305" s="1"/>
      <c r="B1305" s="1"/>
      <c r="Q1305" s="1"/>
      <c r="R1305" s="1"/>
      <c r="S1305" s="1"/>
      <c r="U1305" s="1"/>
      <c r="V1305" s="1"/>
      <c r="W1305" s="1"/>
      <c r="X1305" s="1"/>
      <c r="Y1305" s="1"/>
      <c r="Z1305" s="1">
        <f>Table110[[#This Row],[Quantity2]]*Table110[[#This Row],[U Cost]]</f>
        <v>0</v>
      </c>
      <c r="AB1305" s="1"/>
      <c r="AC1305" s="1"/>
      <c r="AD1305" s="1">
        <f t="shared" si="306"/>
        <v>0</v>
      </c>
      <c r="AE1305" s="1"/>
      <c r="AF1305" s="1">
        <f>SUM(Table110[[#This Row],[Total 
Paid]:[Shipping 
Charged]])</f>
        <v>0</v>
      </c>
      <c r="AG1305" s="1"/>
      <c r="AH1305" s="1"/>
      <c r="AI1305" s="1">
        <f t="shared" si="307"/>
        <v>0</v>
      </c>
      <c r="AK1305" s="1"/>
      <c r="AL1305" s="1"/>
      <c r="AM1305" s="1"/>
      <c r="AN1305" s="1"/>
      <c r="AP1305" s="30"/>
      <c r="AQ1305" s="1"/>
      <c r="AR1305" s="1">
        <f t="shared" si="302"/>
        <v>0</v>
      </c>
      <c r="AS1305" s="1"/>
      <c r="AT1305" s="1"/>
      <c r="AU1305" s="2">
        <f t="shared" si="308"/>
        <v>0</v>
      </c>
      <c r="AW1305" s="1"/>
      <c r="AX1305" s="1"/>
      <c r="AY1305" s="1"/>
      <c r="AZ1305" s="2">
        <f t="shared" si="305"/>
        <v>0</v>
      </c>
      <c r="BA1305" s="2">
        <f>SUM(AF1305,AH1305,-AZ1305,-Table110[[#This Row],[Sale Fee]])</f>
        <v>0</v>
      </c>
      <c r="BC1305" s="1"/>
      <c r="BD1305" s="1"/>
      <c r="BE1305" s="1"/>
    </row>
    <row r="1306" spans="1:57" x14ac:dyDescent="0.25">
      <c r="A1306" s="1"/>
      <c r="B1306" s="1"/>
      <c r="Q1306" s="1"/>
      <c r="R1306" s="1"/>
      <c r="S1306" s="1"/>
      <c r="U1306" s="1"/>
      <c r="V1306" s="1"/>
      <c r="W1306" s="1"/>
      <c r="X1306" s="1"/>
      <c r="Y1306" s="1"/>
      <c r="Z1306" s="1">
        <f>Table110[[#This Row],[Quantity2]]*Table110[[#This Row],[U Cost]]</f>
        <v>0</v>
      </c>
      <c r="AB1306" s="1"/>
      <c r="AC1306" s="1"/>
      <c r="AD1306" s="1">
        <f t="shared" si="306"/>
        <v>0</v>
      </c>
      <c r="AE1306" s="1"/>
      <c r="AF1306" s="1">
        <f>SUM(Table110[[#This Row],[Total 
Paid]:[Shipping 
Charged]])</f>
        <v>0</v>
      </c>
      <c r="AG1306" s="1"/>
      <c r="AH1306" s="1"/>
      <c r="AI1306" s="1">
        <f t="shared" si="307"/>
        <v>0</v>
      </c>
      <c r="AK1306" s="1"/>
      <c r="AL1306" s="1"/>
      <c r="AM1306" s="1"/>
      <c r="AN1306" s="1"/>
      <c r="AP1306" s="30"/>
      <c r="AQ1306" s="1"/>
      <c r="AR1306" s="1">
        <f t="shared" si="302"/>
        <v>0</v>
      </c>
      <c r="AS1306" s="1"/>
      <c r="AT1306" s="1"/>
      <c r="AU1306" s="2">
        <f t="shared" si="308"/>
        <v>0</v>
      </c>
      <c r="AW1306" s="1"/>
      <c r="AX1306" s="1"/>
      <c r="AY1306" s="1"/>
      <c r="AZ1306" s="2">
        <f t="shared" si="305"/>
        <v>0</v>
      </c>
      <c r="BA1306" s="2">
        <f>SUM(AF1306,AH1306,-AZ1306,-Table110[[#This Row],[Sale Fee]])</f>
        <v>0</v>
      </c>
      <c r="BC1306" s="1"/>
      <c r="BD1306" s="1"/>
      <c r="BE1306" s="1"/>
    </row>
    <row r="1307" spans="1:57" x14ac:dyDescent="0.25">
      <c r="A1307" s="1"/>
      <c r="B1307" s="1"/>
      <c r="Q1307" s="1"/>
      <c r="R1307" s="1"/>
      <c r="S1307" s="1"/>
      <c r="U1307" s="1"/>
      <c r="V1307" s="1"/>
      <c r="W1307" s="1"/>
      <c r="X1307" s="1"/>
      <c r="Y1307" s="1"/>
      <c r="Z1307" s="1">
        <f>Table110[[#This Row],[Quantity2]]*Table110[[#This Row],[U Cost]]</f>
        <v>0</v>
      </c>
      <c r="AB1307" s="1"/>
      <c r="AC1307" s="1"/>
      <c r="AD1307" s="1">
        <f t="shared" si="306"/>
        <v>0</v>
      </c>
      <c r="AE1307" s="1"/>
      <c r="AF1307" s="1">
        <f>SUM(Table110[[#This Row],[Total 
Paid]:[Shipping 
Charged]])</f>
        <v>0</v>
      </c>
      <c r="AG1307" s="1"/>
      <c r="AH1307" s="1"/>
      <c r="AI1307" s="1">
        <f t="shared" si="307"/>
        <v>0</v>
      </c>
      <c r="AK1307" s="1"/>
      <c r="AL1307" s="1"/>
      <c r="AM1307" s="1"/>
      <c r="AN1307" s="1"/>
      <c r="AP1307" s="30"/>
      <c r="AQ1307" s="1"/>
      <c r="AR1307" s="1">
        <f t="shared" si="302"/>
        <v>0</v>
      </c>
      <c r="AS1307" s="1"/>
      <c r="AT1307" s="1"/>
      <c r="AU1307" s="2">
        <f t="shared" si="308"/>
        <v>0</v>
      </c>
      <c r="AW1307" s="1"/>
      <c r="AX1307" s="1"/>
      <c r="AY1307" s="1"/>
      <c r="AZ1307" s="2">
        <f t="shared" si="305"/>
        <v>0</v>
      </c>
      <c r="BA1307" s="2">
        <f>SUM(AF1307,AH1307,-AZ1307,-Table110[[#This Row],[Sale Fee]])</f>
        <v>0</v>
      </c>
      <c r="BC1307" s="1"/>
      <c r="BD1307" s="1"/>
      <c r="BE1307" s="1"/>
    </row>
    <row r="1308" spans="1:57" x14ac:dyDescent="0.25">
      <c r="A1308" s="1"/>
      <c r="B1308" s="1"/>
      <c r="Q1308" s="1"/>
      <c r="R1308" s="1"/>
      <c r="S1308" s="1"/>
      <c r="U1308" s="1"/>
      <c r="V1308" s="1"/>
      <c r="W1308" s="1"/>
      <c r="X1308" s="1"/>
      <c r="Y1308" s="1"/>
      <c r="Z1308" s="1">
        <f>Table110[[#This Row],[Quantity2]]*Table110[[#This Row],[U Cost]]</f>
        <v>0</v>
      </c>
      <c r="AB1308" s="1"/>
      <c r="AC1308" s="1"/>
      <c r="AD1308" s="1">
        <f t="shared" si="306"/>
        <v>0</v>
      </c>
      <c r="AE1308" s="1"/>
      <c r="AF1308" s="1">
        <f>SUM(Table110[[#This Row],[Total 
Paid]:[Shipping 
Charged]])</f>
        <v>0</v>
      </c>
      <c r="AG1308" s="1"/>
      <c r="AH1308" s="1"/>
      <c r="AI1308" s="1">
        <f t="shared" si="307"/>
        <v>0</v>
      </c>
      <c r="AK1308" s="1"/>
      <c r="AL1308" s="1"/>
      <c r="AM1308" s="1"/>
      <c r="AN1308" s="1"/>
      <c r="AP1308" s="30"/>
      <c r="AQ1308" s="1"/>
      <c r="AR1308" s="1">
        <f t="shared" si="302"/>
        <v>0</v>
      </c>
      <c r="AS1308" s="1"/>
      <c r="AT1308" s="1"/>
      <c r="AU1308" s="2">
        <f t="shared" si="308"/>
        <v>0</v>
      </c>
      <c r="AW1308" s="1"/>
      <c r="AX1308" s="1"/>
      <c r="AY1308" s="1"/>
      <c r="AZ1308" s="2">
        <f t="shared" si="305"/>
        <v>0</v>
      </c>
      <c r="BA1308" s="2">
        <f>SUM(AF1308,AH1308,-AZ1308,-Table110[[#This Row],[Sale Fee]])</f>
        <v>0</v>
      </c>
      <c r="BC1308" s="1"/>
      <c r="BD1308" s="1"/>
      <c r="BE1308" s="1"/>
    </row>
    <row r="1309" spans="1:57" x14ac:dyDescent="0.25">
      <c r="A1309" s="1"/>
      <c r="B1309" s="1"/>
      <c r="Q1309" s="1"/>
      <c r="R1309" s="1"/>
      <c r="S1309" s="1"/>
      <c r="U1309" s="1"/>
      <c r="V1309" s="1"/>
      <c r="W1309" s="1"/>
      <c r="X1309" s="1"/>
      <c r="Y1309" s="1"/>
      <c r="Z1309" s="1">
        <f>Table110[[#This Row],[Quantity2]]*Table110[[#This Row],[U Cost]]</f>
        <v>0</v>
      </c>
      <c r="AB1309" s="1"/>
      <c r="AC1309" s="1"/>
      <c r="AD1309" s="1">
        <f t="shared" si="306"/>
        <v>0</v>
      </c>
      <c r="AE1309" s="1"/>
      <c r="AF1309" s="1">
        <f>SUM(Table110[[#This Row],[Total 
Paid]:[Shipping 
Charged]])</f>
        <v>0</v>
      </c>
      <c r="AG1309" s="1"/>
      <c r="AH1309" s="1"/>
      <c r="AI1309" s="1">
        <f t="shared" si="307"/>
        <v>0</v>
      </c>
      <c r="AK1309" s="1"/>
      <c r="AL1309" s="1"/>
      <c r="AM1309" s="1"/>
      <c r="AN1309" s="1"/>
      <c r="AP1309" s="30"/>
      <c r="AQ1309" s="1"/>
      <c r="AR1309" s="1">
        <f t="shared" si="302"/>
        <v>0</v>
      </c>
      <c r="AS1309" s="1"/>
      <c r="AT1309" s="1"/>
      <c r="AU1309" s="2">
        <f t="shared" si="308"/>
        <v>0</v>
      </c>
      <c r="AW1309" s="1"/>
      <c r="AX1309" s="1"/>
      <c r="AY1309" s="1"/>
      <c r="AZ1309" s="2">
        <f t="shared" si="305"/>
        <v>0</v>
      </c>
      <c r="BA1309" s="2">
        <f>SUM(AF1309,AH1309,-AZ1309,-Table110[[#This Row],[Sale Fee]])</f>
        <v>0</v>
      </c>
      <c r="BC1309" s="1"/>
      <c r="BD1309" s="1"/>
      <c r="BE1309" s="1"/>
    </row>
    <row r="1310" spans="1:57" x14ac:dyDescent="0.25">
      <c r="A1310" s="1"/>
      <c r="B1310" s="1"/>
      <c r="Q1310" s="1"/>
      <c r="R1310" s="1"/>
      <c r="S1310" s="1"/>
      <c r="U1310" s="1"/>
      <c r="V1310" s="1"/>
      <c r="W1310" s="1"/>
      <c r="X1310" s="1"/>
      <c r="Y1310" s="1"/>
      <c r="Z1310" s="1">
        <f>Table110[[#This Row],[Quantity2]]*Table110[[#This Row],[U Cost]]</f>
        <v>0</v>
      </c>
      <c r="AB1310" s="1"/>
      <c r="AC1310" s="1"/>
      <c r="AD1310" s="1">
        <f t="shared" si="306"/>
        <v>0</v>
      </c>
      <c r="AE1310" s="1"/>
      <c r="AF1310" s="1">
        <f>SUM(Table110[[#This Row],[Total 
Paid]:[Shipping 
Charged]])</f>
        <v>0</v>
      </c>
      <c r="AG1310" s="1"/>
      <c r="AH1310" s="1"/>
      <c r="AI1310" s="1">
        <f t="shared" si="307"/>
        <v>0</v>
      </c>
      <c r="AK1310" s="1"/>
      <c r="AL1310" s="1"/>
      <c r="AM1310" s="1"/>
      <c r="AN1310" s="1"/>
      <c r="AP1310" s="30"/>
      <c r="AQ1310" s="1"/>
      <c r="AR1310" s="1">
        <f t="shared" si="302"/>
        <v>0</v>
      </c>
      <c r="AS1310" s="1"/>
      <c r="AT1310" s="1"/>
      <c r="AU1310" s="2">
        <f t="shared" si="308"/>
        <v>0</v>
      </c>
      <c r="AW1310" s="1"/>
      <c r="AX1310" s="1"/>
      <c r="AY1310" s="1"/>
      <c r="AZ1310" s="2">
        <f t="shared" si="305"/>
        <v>0</v>
      </c>
      <c r="BA1310" s="2">
        <f>SUM(AF1310,AH1310,-AZ1310,-Table110[[#This Row],[Sale Fee]])</f>
        <v>0</v>
      </c>
      <c r="BC1310" s="1"/>
      <c r="BD1310" s="1"/>
      <c r="BE1310" s="1"/>
    </row>
    <row r="1311" spans="1:57" x14ac:dyDescent="0.25">
      <c r="A1311" s="1"/>
      <c r="B1311" s="1"/>
      <c r="Q1311" s="1"/>
      <c r="R1311" s="1"/>
      <c r="S1311" s="1"/>
      <c r="U1311" s="1"/>
      <c r="V1311" s="1"/>
      <c r="W1311" s="1"/>
      <c r="X1311" s="1"/>
      <c r="Y1311" s="1"/>
      <c r="Z1311" s="1">
        <f>Table110[[#This Row],[Quantity2]]*Table110[[#This Row],[U Cost]]</f>
        <v>0</v>
      </c>
      <c r="AB1311" s="1"/>
      <c r="AC1311" s="1"/>
      <c r="AD1311" s="1">
        <f t="shared" si="306"/>
        <v>0</v>
      </c>
      <c r="AE1311" s="1"/>
      <c r="AF1311" s="1">
        <f>SUM(Table110[[#This Row],[Total 
Paid]:[Shipping 
Charged]])</f>
        <v>0</v>
      </c>
      <c r="AG1311" s="1"/>
      <c r="AH1311" s="1"/>
      <c r="AI1311" s="1">
        <f t="shared" si="307"/>
        <v>0</v>
      </c>
      <c r="AK1311" s="1"/>
      <c r="AL1311" s="1"/>
      <c r="AM1311" s="1"/>
      <c r="AN1311" s="1"/>
      <c r="AP1311" s="30"/>
      <c r="AQ1311" s="1"/>
      <c r="AR1311" s="1">
        <f t="shared" si="302"/>
        <v>0</v>
      </c>
      <c r="AS1311" s="1"/>
      <c r="AT1311" s="1"/>
      <c r="AU1311" s="2">
        <f t="shared" si="308"/>
        <v>0</v>
      </c>
      <c r="AW1311" s="1"/>
      <c r="AX1311" s="1"/>
      <c r="AY1311" s="1"/>
      <c r="AZ1311" s="2">
        <f t="shared" si="305"/>
        <v>0</v>
      </c>
      <c r="BA1311" s="2">
        <f>SUM(AF1311,AH1311,-AZ1311,-Table110[[#This Row],[Sale Fee]])</f>
        <v>0</v>
      </c>
      <c r="BC1311" s="1"/>
      <c r="BD1311" s="1"/>
      <c r="BE1311" s="1"/>
    </row>
    <row r="1312" spans="1:57" x14ac:dyDescent="0.25">
      <c r="A1312" s="1"/>
      <c r="B1312" s="1"/>
      <c r="Q1312" s="1"/>
      <c r="R1312" s="1"/>
      <c r="S1312" s="1"/>
      <c r="U1312" s="1"/>
      <c r="V1312" s="1"/>
      <c r="W1312" s="1"/>
      <c r="X1312" s="1"/>
      <c r="Y1312" s="1"/>
      <c r="Z1312" s="1">
        <f>Table110[[#This Row],[Quantity2]]*Table110[[#This Row],[U Cost]]</f>
        <v>0</v>
      </c>
      <c r="AB1312" s="1"/>
      <c r="AC1312" s="1"/>
      <c r="AD1312" s="1">
        <f t="shared" si="306"/>
        <v>0</v>
      </c>
      <c r="AE1312" s="1"/>
      <c r="AF1312" s="1">
        <f>SUM(Table110[[#This Row],[Total 
Paid]:[Shipping 
Charged]])</f>
        <v>0</v>
      </c>
      <c r="AG1312" s="1"/>
      <c r="AH1312" s="1"/>
      <c r="AI1312" s="1">
        <f t="shared" si="307"/>
        <v>0</v>
      </c>
      <c r="AK1312" s="1"/>
      <c r="AL1312" s="1"/>
      <c r="AM1312" s="1"/>
      <c r="AN1312" s="1"/>
      <c r="AP1312" s="30"/>
      <c r="AQ1312" s="1"/>
      <c r="AR1312" s="1">
        <f t="shared" si="302"/>
        <v>0</v>
      </c>
      <c r="AS1312" s="1"/>
      <c r="AT1312" s="1"/>
      <c r="AU1312" s="2">
        <f t="shared" si="308"/>
        <v>0</v>
      </c>
      <c r="AW1312" s="1"/>
      <c r="AX1312" s="1"/>
      <c r="AY1312" s="1"/>
      <c r="AZ1312" s="2">
        <f t="shared" si="305"/>
        <v>0</v>
      </c>
      <c r="BA1312" s="2">
        <f>SUM(AF1312,AH1312,-AZ1312,-Table110[[#This Row],[Sale Fee]])</f>
        <v>0</v>
      </c>
      <c r="BC1312" s="1"/>
      <c r="BD1312" s="1"/>
      <c r="BE1312" s="1"/>
    </row>
    <row r="1313" spans="1:57" x14ac:dyDescent="0.25">
      <c r="A1313" s="1"/>
      <c r="B1313" s="1"/>
      <c r="Q1313" s="1"/>
      <c r="R1313" s="1"/>
      <c r="S1313" s="1"/>
      <c r="U1313" s="1"/>
      <c r="V1313" s="1"/>
      <c r="W1313" s="1"/>
      <c r="X1313" s="1"/>
      <c r="Y1313" s="1"/>
      <c r="Z1313" s="1">
        <f>Table110[[#This Row],[Quantity2]]*Table110[[#This Row],[U Cost]]</f>
        <v>0</v>
      </c>
      <c r="AB1313" s="1"/>
      <c r="AC1313" s="1"/>
      <c r="AD1313" s="1">
        <f t="shared" si="306"/>
        <v>0</v>
      </c>
      <c r="AE1313" s="1"/>
      <c r="AF1313" s="1">
        <f>SUM(Table110[[#This Row],[Total 
Paid]:[Shipping 
Charged]])</f>
        <v>0</v>
      </c>
      <c r="AG1313" s="1"/>
      <c r="AH1313" s="1"/>
      <c r="AI1313" s="1">
        <f t="shared" si="307"/>
        <v>0</v>
      </c>
      <c r="AK1313" s="1"/>
      <c r="AL1313" s="1"/>
      <c r="AM1313" s="1"/>
      <c r="AN1313" s="1"/>
      <c r="AP1313" s="30"/>
      <c r="AQ1313" s="1"/>
      <c r="AR1313" s="1">
        <f t="shared" si="302"/>
        <v>0</v>
      </c>
      <c r="AS1313" s="1"/>
      <c r="AT1313" s="1"/>
      <c r="AU1313" s="2">
        <f t="shared" si="308"/>
        <v>0</v>
      </c>
      <c r="AW1313" s="1"/>
      <c r="AX1313" s="1"/>
      <c r="AY1313" s="1"/>
      <c r="AZ1313" s="2">
        <f t="shared" si="305"/>
        <v>0</v>
      </c>
      <c r="BA1313" s="2">
        <f>SUM(AF1313,AH1313,-AZ1313,-Table110[[#This Row],[Sale Fee]])</f>
        <v>0</v>
      </c>
      <c r="BC1313" s="1"/>
      <c r="BD1313" s="1"/>
      <c r="BE1313" s="1"/>
    </row>
    <row r="1314" spans="1:57" x14ac:dyDescent="0.25">
      <c r="A1314" s="1"/>
      <c r="B1314" s="1"/>
      <c r="Q1314" s="1"/>
      <c r="R1314" s="1"/>
      <c r="S1314" s="1"/>
      <c r="U1314" s="1"/>
      <c r="V1314" s="1"/>
      <c r="W1314" s="1"/>
      <c r="X1314" s="1"/>
      <c r="Y1314" s="1"/>
      <c r="Z1314" s="1">
        <f>Table110[[#This Row],[Quantity2]]*Table110[[#This Row],[U Cost]]</f>
        <v>0</v>
      </c>
      <c r="AB1314" s="1"/>
      <c r="AC1314" s="1"/>
      <c r="AD1314" s="1">
        <f t="shared" si="306"/>
        <v>0</v>
      </c>
      <c r="AE1314" s="1"/>
      <c r="AF1314" s="1">
        <f>SUM(Table110[[#This Row],[Total 
Paid]:[Shipping 
Charged]])</f>
        <v>0</v>
      </c>
      <c r="AG1314" s="1"/>
      <c r="AH1314" s="1"/>
      <c r="AI1314" s="1">
        <f t="shared" si="307"/>
        <v>0</v>
      </c>
      <c r="AK1314" s="1"/>
      <c r="AL1314" s="1"/>
      <c r="AM1314" s="1"/>
      <c r="AN1314" s="1"/>
      <c r="AP1314" s="30"/>
      <c r="AQ1314" s="1"/>
      <c r="AR1314" s="1">
        <f t="shared" si="302"/>
        <v>0</v>
      </c>
      <c r="AS1314" s="1"/>
      <c r="AT1314" s="1"/>
      <c r="AU1314" s="2">
        <f t="shared" si="308"/>
        <v>0</v>
      </c>
      <c r="AW1314" s="1"/>
      <c r="AX1314" s="1"/>
      <c r="AY1314" s="1"/>
      <c r="AZ1314" s="2">
        <f t="shared" si="305"/>
        <v>0</v>
      </c>
      <c r="BA1314" s="2">
        <f>SUM(AF1314,AH1314,-AZ1314,-Table110[[#This Row],[Sale Fee]])</f>
        <v>0</v>
      </c>
      <c r="BC1314" s="1"/>
      <c r="BD1314" s="1"/>
      <c r="BE1314" s="1"/>
    </row>
    <row r="1315" spans="1:57" x14ac:dyDescent="0.25">
      <c r="A1315" s="1"/>
      <c r="B1315" s="1"/>
      <c r="Q1315" s="1"/>
      <c r="R1315" s="1"/>
      <c r="S1315" s="1"/>
      <c r="U1315" s="1"/>
      <c r="V1315" s="1"/>
      <c r="W1315" s="1"/>
      <c r="X1315" s="1"/>
      <c r="Y1315" s="1"/>
      <c r="Z1315" s="1">
        <f>Table110[[#This Row],[Quantity2]]*Table110[[#This Row],[U Cost]]</f>
        <v>0</v>
      </c>
      <c r="AB1315" s="1"/>
      <c r="AC1315" s="1"/>
      <c r="AD1315" s="1">
        <f t="shared" si="306"/>
        <v>0</v>
      </c>
      <c r="AE1315" s="1"/>
      <c r="AF1315" s="1">
        <f>SUM(Table110[[#This Row],[Total 
Paid]:[Shipping 
Charged]])</f>
        <v>0</v>
      </c>
      <c r="AG1315" s="1"/>
      <c r="AH1315" s="1"/>
      <c r="AI1315" s="1">
        <f t="shared" si="307"/>
        <v>0</v>
      </c>
      <c r="AK1315" s="1"/>
      <c r="AL1315" s="1"/>
      <c r="AM1315" s="1"/>
      <c r="AN1315" s="1"/>
      <c r="AP1315" s="30"/>
      <c r="AQ1315" s="1"/>
      <c r="AR1315" s="1">
        <f t="shared" si="302"/>
        <v>0</v>
      </c>
      <c r="AS1315" s="1"/>
      <c r="AT1315" s="1"/>
      <c r="AU1315" s="2">
        <f t="shared" si="308"/>
        <v>0</v>
      </c>
      <c r="AW1315" s="1"/>
      <c r="AX1315" s="1"/>
      <c r="AY1315" s="1"/>
      <c r="AZ1315" s="2">
        <f t="shared" si="305"/>
        <v>0</v>
      </c>
      <c r="BA1315" s="2">
        <f>SUM(AF1315,AH1315,-AZ1315,-Table110[[#This Row],[Sale Fee]])</f>
        <v>0</v>
      </c>
      <c r="BC1315" s="1"/>
      <c r="BD1315" s="1"/>
      <c r="BE1315" s="1"/>
    </row>
    <row r="1316" spans="1:57" x14ac:dyDescent="0.25">
      <c r="A1316" s="1"/>
      <c r="B1316" s="1"/>
      <c r="Q1316" s="1"/>
      <c r="R1316" s="1"/>
      <c r="S1316" s="1"/>
      <c r="U1316" s="1"/>
      <c r="V1316" s="1"/>
      <c r="W1316" s="1"/>
      <c r="X1316" s="1"/>
      <c r="Y1316" s="1"/>
      <c r="Z1316" s="1">
        <f>Table110[[#This Row],[Quantity2]]*Table110[[#This Row],[U Cost]]</f>
        <v>0</v>
      </c>
      <c r="AB1316" s="1"/>
      <c r="AC1316" s="1"/>
      <c r="AD1316" s="1">
        <f t="shared" si="306"/>
        <v>0</v>
      </c>
      <c r="AE1316" s="1"/>
      <c r="AF1316" s="1">
        <f>SUM(Table110[[#This Row],[Total 
Paid]:[Shipping 
Charged]])</f>
        <v>0</v>
      </c>
      <c r="AG1316" s="1"/>
      <c r="AH1316" s="1"/>
      <c r="AI1316" s="1">
        <f t="shared" si="307"/>
        <v>0</v>
      </c>
      <c r="AK1316" s="1"/>
      <c r="AL1316" s="1"/>
      <c r="AM1316" s="1"/>
      <c r="AN1316" s="1"/>
      <c r="AP1316" s="30"/>
      <c r="AQ1316" s="1"/>
      <c r="AR1316" s="1">
        <f t="shared" si="302"/>
        <v>0</v>
      </c>
      <c r="AS1316" s="1"/>
      <c r="AT1316" s="1"/>
      <c r="AU1316" s="2">
        <f t="shared" si="308"/>
        <v>0</v>
      </c>
      <c r="AW1316" s="1"/>
      <c r="AX1316" s="1"/>
      <c r="AY1316" s="1"/>
      <c r="AZ1316" s="2">
        <f t="shared" si="305"/>
        <v>0</v>
      </c>
      <c r="BA1316" s="2">
        <f>SUM(AF1316,AH1316,-AZ1316,-Table110[[#This Row],[Sale Fee]])</f>
        <v>0</v>
      </c>
      <c r="BC1316" s="1"/>
      <c r="BD1316" s="1"/>
      <c r="BE1316" s="1"/>
    </row>
    <row r="1317" spans="1:57" x14ac:dyDescent="0.25">
      <c r="A1317" s="1"/>
      <c r="B1317" s="1"/>
      <c r="Q1317" s="1"/>
      <c r="R1317" s="1"/>
      <c r="S1317" s="1"/>
      <c r="U1317" s="1"/>
      <c r="V1317" s="1"/>
      <c r="W1317" s="1"/>
      <c r="X1317" s="1"/>
      <c r="Y1317" s="1"/>
      <c r="Z1317" s="1">
        <f>Table110[[#This Row],[Quantity2]]*Table110[[#This Row],[U Cost]]</f>
        <v>0</v>
      </c>
      <c r="AB1317" s="1"/>
      <c r="AC1317" s="1"/>
      <c r="AD1317" s="1">
        <f t="shared" si="306"/>
        <v>0</v>
      </c>
      <c r="AE1317" s="1"/>
      <c r="AF1317" s="1">
        <f>SUM(Table110[[#This Row],[Total 
Paid]:[Shipping 
Charged]])</f>
        <v>0</v>
      </c>
      <c r="AG1317" s="1"/>
      <c r="AH1317" s="1"/>
      <c r="AI1317" s="1">
        <f t="shared" si="307"/>
        <v>0</v>
      </c>
      <c r="AK1317" s="1"/>
      <c r="AL1317" s="1"/>
      <c r="AM1317" s="1"/>
      <c r="AN1317" s="1"/>
      <c r="AP1317" s="30"/>
      <c r="AQ1317" s="1"/>
      <c r="AR1317" s="1">
        <f t="shared" si="302"/>
        <v>0</v>
      </c>
      <c r="AS1317" s="1"/>
      <c r="AT1317" s="1"/>
      <c r="AU1317" s="2">
        <f t="shared" si="308"/>
        <v>0</v>
      </c>
      <c r="AW1317" s="1"/>
      <c r="AX1317" s="1"/>
      <c r="AY1317" s="1"/>
      <c r="AZ1317" s="2">
        <f t="shared" si="305"/>
        <v>0</v>
      </c>
      <c r="BA1317" s="2">
        <f>SUM(AF1317,AH1317,-AZ1317,-Table110[[#This Row],[Sale Fee]])</f>
        <v>0</v>
      </c>
      <c r="BC1317" s="1"/>
      <c r="BD1317" s="1"/>
      <c r="BE1317" s="1"/>
    </row>
    <row r="1318" spans="1:57" x14ac:dyDescent="0.25">
      <c r="A1318" s="1"/>
      <c r="B1318" s="1"/>
      <c r="Q1318" s="1"/>
      <c r="R1318" s="1"/>
      <c r="S1318" s="1"/>
      <c r="U1318" s="1"/>
      <c r="V1318" s="1"/>
      <c r="W1318" s="1"/>
      <c r="X1318" s="1"/>
      <c r="Y1318" s="1"/>
      <c r="Z1318" s="1">
        <f>Table110[[#This Row],[Quantity2]]*Table110[[#This Row],[U Cost]]</f>
        <v>0</v>
      </c>
      <c r="AB1318" s="1"/>
      <c r="AC1318" s="1"/>
      <c r="AD1318" s="1">
        <f t="shared" si="306"/>
        <v>0</v>
      </c>
      <c r="AE1318" s="1"/>
      <c r="AF1318" s="1">
        <f>SUM(Table110[[#This Row],[Total 
Paid]:[Shipping 
Charged]])</f>
        <v>0</v>
      </c>
      <c r="AG1318" s="1"/>
      <c r="AH1318" s="1"/>
      <c r="AI1318" s="1">
        <f t="shared" si="307"/>
        <v>0</v>
      </c>
      <c r="AK1318" s="1"/>
      <c r="AL1318" s="1"/>
      <c r="AM1318" s="1"/>
      <c r="AN1318" s="1"/>
      <c r="AP1318" s="30"/>
      <c r="AQ1318" s="1"/>
      <c r="AR1318" s="1">
        <f t="shared" si="302"/>
        <v>0</v>
      </c>
      <c r="AS1318" s="1"/>
      <c r="AT1318" s="1"/>
      <c r="AU1318" s="2">
        <f t="shared" si="308"/>
        <v>0</v>
      </c>
      <c r="AW1318" s="1"/>
      <c r="AX1318" s="1"/>
      <c r="AY1318" s="1"/>
      <c r="AZ1318" s="2">
        <f t="shared" si="305"/>
        <v>0</v>
      </c>
      <c r="BA1318" s="2">
        <f>SUM(AF1318,AH1318,-AZ1318,-Table110[[#This Row],[Sale Fee]])</f>
        <v>0</v>
      </c>
      <c r="BC1318" s="1"/>
      <c r="BD1318" s="1"/>
      <c r="BE1318" s="1"/>
    </row>
    <row r="1319" spans="1:57" x14ac:dyDescent="0.25">
      <c r="A1319" s="1"/>
      <c r="B1319" s="1"/>
      <c r="Q1319" s="1"/>
      <c r="R1319" s="1"/>
      <c r="S1319" s="1"/>
      <c r="U1319" s="1"/>
      <c r="V1319" s="1"/>
      <c r="W1319" s="1"/>
      <c r="X1319" s="1"/>
      <c r="Y1319" s="1"/>
      <c r="Z1319" s="1">
        <f>Table110[[#This Row],[Quantity2]]*Table110[[#This Row],[U Cost]]</f>
        <v>0</v>
      </c>
      <c r="AB1319" s="1"/>
      <c r="AC1319" s="1"/>
      <c r="AD1319" s="1">
        <f t="shared" si="306"/>
        <v>0</v>
      </c>
      <c r="AE1319" s="1"/>
      <c r="AF1319" s="1">
        <f>SUM(Table110[[#This Row],[Total 
Paid]:[Shipping 
Charged]])</f>
        <v>0</v>
      </c>
      <c r="AG1319" s="1"/>
      <c r="AH1319" s="1"/>
      <c r="AI1319" s="1">
        <f t="shared" si="307"/>
        <v>0</v>
      </c>
      <c r="AK1319" s="1"/>
      <c r="AL1319" s="1"/>
      <c r="AM1319" s="1"/>
      <c r="AN1319" s="1"/>
      <c r="AP1319" s="30"/>
      <c r="AQ1319" s="1"/>
      <c r="AR1319" s="1">
        <f t="shared" si="302"/>
        <v>0</v>
      </c>
      <c r="AS1319" s="1"/>
      <c r="AT1319" s="1"/>
      <c r="AU1319" s="2">
        <f t="shared" si="308"/>
        <v>0</v>
      </c>
      <c r="AW1319" s="1"/>
      <c r="AX1319" s="1"/>
      <c r="AY1319" s="1"/>
      <c r="AZ1319" s="2">
        <f t="shared" si="305"/>
        <v>0</v>
      </c>
      <c r="BA1319" s="2">
        <f>SUM(AF1319,AH1319,-AZ1319,-Table110[[#This Row],[Sale Fee]])</f>
        <v>0</v>
      </c>
      <c r="BC1319" s="1"/>
      <c r="BD1319" s="1"/>
      <c r="BE1319" s="1"/>
    </row>
    <row r="1320" spans="1:57" x14ac:dyDescent="0.25">
      <c r="A1320" s="1"/>
      <c r="B1320" s="1"/>
      <c r="Q1320" s="1"/>
      <c r="R1320" s="1"/>
      <c r="S1320" s="1"/>
      <c r="U1320" s="1"/>
      <c r="V1320" s="1"/>
      <c r="W1320" s="1"/>
      <c r="X1320" s="1"/>
      <c r="Y1320" s="1"/>
      <c r="Z1320" s="1">
        <f>Table110[[#This Row],[Quantity2]]*Table110[[#This Row],[U Cost]]</f>
        <v>0</v>
      </c>
      <c r="AB1320" s="1"/>
      <c r="AC1320" s="1"/>
      <c r="AD1320" s="1">
        <f t="shared" si="306"/>
        <v>0</v>
      </c>
      <c r="AE1320" s="1"/>
      <c r="AF1320" s="1">
        <f>SUM(Table110[[#This Row],[Total 
Paid]:[Shipping 
Charged]])</f>
        <v>0</v>
      </c>
      <c r="AG1320" s="1"/>
      <c r="AH1320" s="1"/>
      <c r="AI1320" s="1">
        <f t="shared" si="307"/>
        <v>0</v>
      </c>
      <c r="AK1320" s="1"/>
      <c r="AL1320" s="1"/>
      <c r="AM1320" s="1"/>
      <c r="AN1320" s="1"/>
      <c r="AP1320" s="30"/>
      <c r="AQ1320" s="1"/>
      <c r="AR1320" s="1">
        <f t="shared" si="302"/>
        <v>0</v>
      </c>
      <c r="AS1320" s="1"/>
      <c r="AT1320" s="1"/>
      <c r="AU1320" s="2">
        <f t="shared" si="308"/>
        <v>0</v>
      </c>
      <c r="AW1320" s="1"/>
      <c r="AX1320" s="1"/>
      <c r="AY1320" s="1"/>
      <c r="AZ1320" s="2">
        <f t="shared" si="305"/>
        <v>0</v>
      </c>
      <c r="BA1320" s="2">
        <f>SUM(AF1320,AH1320,-AZ1320,-Table110[[#This Row],[Sale Fee]])</f>
        <v>0</v>
      </c>
      <c r="BC1320" s="1"/>
      <c r="BD1320" s="1"/>
      <c r="BE1320" s="1"/>
    </row>
    <row r="1321" spans="1:57" x14ac:dyDescent="0.25">
      <c r="A1321" s="1"/>
      <c r="B1321" s="1"/>
      <c r="Q1321" s="1"/>
      <c r="R1321" s="1"/>
      <c r="S1321" s="1"/>
      <c r="U1321" s="1"/>
      <c r="V1321" s="1"/>
      <c r="W1321" s="1"/>
      <c r="X1321" s="1"/>
      <c r="Y1321" s="1"/>
      <c r="Z1321" s="1">
        <f>Table110[[#This Row],[Quantity2]]*Table110[[#This Row],[U Cost]]</f>
        <v>0</v>
      </c>
      <c r="AB1321" s="1"/>
      <c r="AC1321" s="1"/>
      <c r="AD1321" s="1">
        <f t="shared" si="306"/>
        <v>0</v>
      </c>
      <c r="AE1321" s="1"/>
      <c r="AF1321" s="1">
        <f>SUM(Table110[[#This Row],[Total 
Paid]:[Shipping 
Charged]])</f>
        <v>0</v>
      </c>
      <c r="AG1321" s="1"/>
      <c r="AH1321" s="1"/>
      <c r="AI1321" s="1">
        <f t="shared" si="307"/>
        <v>0</v>
      </c>
      <c r="AK1321" s="1"/>
      <c r="AL1321" s="1"/>
      <c r="AM1321" s="1"/>
      <c r="AN1321" s="1"/>
      <c r="AP1321" s="30"/>
      <c r="AQ1321" s="1"/>
      <c r="AR1321" s="1">
        <f t="shared" si="302"/>
        <v>0</v>
      </c>
      <c r="AS1321" s="1"/>
      <c r="AT1321" s="1"/>
      <c r="AU1321" s="2">
        <f t="shared" si="308"/>
        <v>0</v>
      </c>
      <c r="AW1321" s="1"/>
      <c r="AX1321" s="1"/>
      <c r="AY1321" s="1"/>
      <c r="AZ1321" s="2">
        <f t="shared" si="305"/>
        <v>0</v>
      </c>
      <c r="BA1321" s="2">
        <f>SUM(AF1321,AH1321,-AZ1321,-Table110[[#This Row],[Sale Fee]])</f>
        <v>0</v>
      </c>
      <c r="BC1321" s="1"/>
      <c r="BD1321" s="1"/>
      <c r="BE1321" s="1"/>
    </row>
    <row r="1322" spans="1:57" x14ac:dyDescent="0.25">
      <c r="A1322" s="1"/>
      <c r="B1322" s="1"/>
      <c r="Q1322" s="1"/>
      <c r="R1322" s="1"/>
      <c r="S1322" s="1"/>
      <c r="U1322" s="1"/>
      <c r="V1322" s="1"/>
      <c r="W1322" s="1"/>
      <c r="X1322" s="1"/>
      <c r="Y1322" s="1"/>
      <c r="Z1322" s="1">
        <f>Table110[[#This Row],[Quantity2]]*Table110[[#This Row],[U Cost]]</f>
        <v>0</v>
      </c>
      <c r="AB1322" s="1"/>
      <c r="AC1322" s="1"/>
      <c r="AD1322" s="1">
        <f t="shared" si="306"/>
        <v>0</v>
      </c>
      <c r="AE1322" s="1"/>
      <c r="AF1322" s="1">
        <f>SUM(Table110[[#This Row],[Total 
Paid]:[Shipping 
Charged]])</f>
        <v>0</v>
      </c>
      <c r="AG1322" s="1"/>
      <c r="AH1322" s="1"/>
      <c r="AI1322" s="1">
        <f t="shared" si="307"/>
        <v>0</v>
      </c>
      <c r="AK1322" s="1"/>
      <c r="AL1322" s="1"/>
      <c r="AM1322" s="1"/>
      <c r="AN1322" s="1"/>
      <c r="AP1322" s="30"/>
      <c r="AQ1322" s="1"/>
      <c r="AR1322" s="1">
        <f t="shared" si="302"/>
        <v>0</v>
      </c>
      <c r="AS1322" s="1"/>
      <c r="AT1322" s="1"/>
      <c r="AU1322" s="2">
        <f t="shared" si="308"/>
        <v>0</v>
      </c>
      <c r="AW1322" s="1"/>
      <c r="AX1322" s="1"/>
      <c r="AY1322" s="1"/>
      <c r="AZ1322" s="2">
        <f t="shared" si="305"/>
        <v>0</v>
      </c>
      <c r="BA1322" s="2">
        <f>SUM(AF1322,AH1322,-AZ1322,-Table110[[#This Row],[Sale Fee]])</f>
        <v>0</v>
      </c>
      <c r="BC1322" s="1"/>
      <c r="BD1322" s="1"/>
      <c r="BE1322" s="1"/>
    </row>
    <row r="1323" spans="1:57" x14ac:dyDescent="0.25">
      <c r="A1323" s="1"/>
      <c r="B1323" s="1"/>
      <c r="Q1323" s="1"/>
      <c r="R1323" s="1"/>
      <c r="S1323" s="1"/>
      <c r="U1323" s="1"/>
      <c r="V1323" s="1"/>
      <c r="W1323" s="1"/>
      <c r="X1323" s="1"/>
      <c r="Y1323" s="1"/>
      <c r="Z1323" s="1">
        <f>Table110[[#This Row],[Quantity2]]*Table110[[#This Row],[U Cost]]</f>
        <v>0</v>
      </c>
      <c r="AB1323" s="1"/>
      <c r="AC1323" s="1"/>
      <c r="AD1323" s="1">
        <f t="shared" si="306"/>
        <v>0</v>
      </c>
      <c r="AE1323" s="1"/>
      <c r="AF1323" s="1">
        <f>SUM(Table110[[#This Row],[Total 
Paid]:[Shipping 
Charged]])</f>
        <v>0</v>
      </c>
      <c r="AG1323" s="1"/>
      <c r="AH1323" s="1"/>
      <c r="AI1323" s="1">
        <f t="shared" si="307"/>
        <v>0</v>
      </c>
      <c r="AK1323" s="1"/>
      <c r="AL1323" s="1"/>
      <c r="AM1323" s="1"/>
      <c r="AN1323" s="1"/>
      <c r="AP1323" s="30"/>
      <c r="AQ1323" s="1"/>
      <c r="AR1323" s="1">
        <f t="shared" si="302"/>
        <v>0</v>
      </c>
      <c r="AS1323" s="1"/>
      <c r="AT1323" s="1"/>
      <c r="AU1323" s="2">
        <f t="shared" si="308"/>
        <v>0</v>
      </c>
      <c r="AW1323" s="1"/>
      <c r="AX1323" s="1"/>
      <c r="AY1323" s="1"/>
      <c r="AZ1323" s="2">
        <f t="shared" si="305"/>
        <v>0</v>
      </c>
      <c r="BA1323" s="2">
        <f>SUM(AF1323,AH1323,-AZ1323,-Table110[[#This Row],[Sale Fee]])</f>
        <v>0</v>
      </c>
      <c r="BC1323" s="1"/>
      <c r="BD1323" s="1"/>
      <c r="BE1323" s="1"/>
    </row>
    <row r="1324" spans="1:57" x14ac:dyDescent="0.25">
      <c r="A1324" s="1"/>
      <c r="B1324" s="1"/>
      <c r="Q1324" s="1"/>
      <c r="R1324" s="1"/>
      <c r="S1324" s="1"/>
      <c r="U1324" s="1"/>
      <c r="V1324" s="1"/>
      <c r="W1324" s="1"/>
      <c r="X1324" s="1"/>
      <c r="Y1324" s="1"/>
      <c r="Z1324" s="1">
        <f>Table110[[#This Row],[Quantity2]]*Table110[[#This Row],[U Cost]]</f>
        <v>0</v>
      </c>
      <c r="AB1324" s="1"/>
      <c r="AC1324" s="1"/>
      <c r="AD1324" s="1">
        <f t="shared" si="306"/>
        <v>0</v>
      </c>
      <c r="AE1324" s="1"/>
      <c r="AF1324" s="1">
        <f>SUM(Table110[[#This Row],[Total 
Paid]:[Shipping 
Charged]])</f>
        <v>0</v>
      </c>
      <c r="AG1324" s="1"/>
      <c r="AH1324" s="1"/>
      <c r="AI1324" s="1">
        <f t="shared" si="307"/>
        <v>0</v>
      </c>
      <c r="AK1324" s="1"/>
      <c r="AL1324" s="1"/>
      <c r="AM1324" s="1"/>
      <c r="AN1324" s="1"/>
      <c r="AP1324" s="30"/>
      <c r="AQ1324" s="1"/>
      <c r="AR1324" s="1">
        <f t="shared" si="302"/>
        <v>0</v>
      </c>
      <c r="AS1324" s="1"/>
      <c r="AT1324" s="1"/>
      <c r="AU1324" s="2">
        <f t="shared" si="308"/>
        <v>0</v>
      </c>
      <c r="AW1324" s="1"/>
      <c r="AX1324" s="1"/>
      <c r="AY1324" s="1"/>
      <c r="AZ1324" s="2">
        <f t="shared" si="305"/>
        <v>0</v>
      </c>
      <c r="BA1324" s="2">
        <f>SUM(AF1324,AH1324,-AZ1324,-Table110[[#This Row],[Sale Fee]])</f>
        <v>0</v>
      </c>
      <c r="BC1324" s="1"/>
      <c r="BD1324" s="1"/>
      <c r="BE1324" s="1"/>
    </row>
    <row r="1325" spans="1:57" x14ac:dyDescent="0.25">
      <c r="A1325" s="1"/>
      <c r="B1325" s="1"/>
      <c r="Q1325" s="1"/>
      <c r="R1325" s="1"/>
      <c r="S1325" s="1"/>
      <c r="U1325" s="1"/>
      <c r="V1325" s="1"/>
      <c r="W1325" s="1"/>
      <c r="X1325" s="1"/>
      <c r="Y1325" s="1"/>
      <c r="Z1325" s="1">
        <f>Table110[[#This Row],[Quantity2]]*Table110[[#This Row],[U Cost]]</f>
        <v>0</v>
      </c>
      <c r="AB1325" s="1"/>
      <c r="AC1325" s="1"/>
      <c r="AD1325" s="1">
        <f t="shared" si="306"/>
        <v>0</v>
      </c>
      <c r="AE1325" s="1"/>
      <c r="AF1325" s="1">
        <f>SUM(Table110[[#This Row],[Total 
Paid]:[Shipping 
Charged]])</f>
        <v>0</v>
      </c>
      <c r="AG1325" s="1"/>
      <c r="AH1325" s="1"/>
      <c r="AI1325" s="1">
        <f t="shared" si="307"/>
        <v>0</v>
      </c>
      <c r="AK1325" s="1"/>
      <c r="AL1325" s="1"/>
      <c r="AM1325" s="1"/>
      <c r="AN1325" s="1"/>
      <c r="AP1325" s="30"/>
      <c r="AQ1325" s="1"/>
      <c r="AR1325" s="1">
        <f t="shared" si="302"/>
        <v>0</v>
      </c>
      <c r="AS1325" s="1"/>
      <c r="AT1325" s="1"/>
      <c r="AU1325" s="2">
        <f t="shared" si="308"/>
        <v>0</v>
      </c>
      <c r="AW1325" s="1"/>
      <c r="AX1325" s="1"/>
      <c r="AY1325" s="1"/>
      <c r="AZ1325" s="2">
        <f t="shared" ref="AZ1325:AZ1388" si="309">SUM(AU1325,AW1325,AX1325,AY1325)</f>
        <v>0</v>
      </c>
      <c r="BA1325" s="2">
        <f>SUM(AF1325,AH1325,-AZ1325,-Table110[[#This Row],[Sale Fee]])</f>
        <v>0</v>
      </c>
      <c r="BC1325" s="1"/>
      <c r="BD1325" s="1"/>
      <c r="BE1325" s="1"/>
    </row>
    <row r="1326" spans="1:57" x14ac:dyDescent="0.25">
      <c r="A1326" s="1"/>
      <c r="B1326" s="1"/>
      <c r="Q1326" s="1"/>
      <c r="R1326" s="1"/>
      <c r="S1326" s="1"/>
      <c r="U1326" s="1"/>
      <c r="V1326" s="1"/>
      <c r="W1326" s="1"/>
      <c r="X1326" s="1"/>
      <c r="Y1326" s="1"/>
      <c r="Z1326" s="1">
        <f>Table110[[#This Row],[Quantity2]]*Table110[[#This Row],[U Cost]]</f>
        <v>0</v>
      </c>
      <c r="AB1326" s="1"/>
      <c r="AC1326" s="1"/>
      <c r="AD1326" s="1">
        <f t="shared" si="306"/>
        <v>0</v>
      </c>
      <c r="AE1326" s="1"/>
      <c r="AF1326" s="1">
        <f>SUM(Table110[[#This Row],[Total 
Paid]:[Shipping 
Charged]])</f>
        <v>0</v>
      </c>
      <c r="AG1326" s="1"/>
      <c r="AH1326" s="1"/>
      <c r="AI1326" s="1">
        <f t="shared" si="307"/>
        <v>0</v>
      </c>
      <c r="AK1326" s="1"/>
      <c r="AL1326" s="1"/>
      <c r="AM1326" s="1"/>
      <c r="AN1326" s="1"/>
      <c r="AP1326" s="30"/>
      <c r="AQ1326" s="1"/>
      <c r="AR1326" s="1">
        <f t="shared" si="302"/>
        <v>0</v>
      </c>
      <c r="AS1326" s="1"/>
      <c r="AT1326" s="1"/>
      <c r="AU1326" s="2">
        <f t="shared" si="308"/>
        <v>0</v>
      </c>
      <c r="AW1326" s="1"/>
      <c r="AX1326" s="1"/>
      <c r="AY1326" s="1"/>
      <c r="AZ1326" s="2">
        <f t="shared" si="309"/>
        <v>0</v>
      </c>
      <c r="BA1326" s="2">
        <f>SUM(AF1326,AH1326,-AZ1326,-Table110[[#This Row],[Sale Fee]])</f>
        <v>0</v>
      </c>
      <c r="BC1326" s="1"/>
      <c r="BD1326" s="1"/>
      <c r="BE1326" s="1"/>
    </row>
    <row r="1327" spans="1:57" x14ac:dyDescent="0.25">
      <c r="A1327" s="1"/>
      <c r="B1327" s="1"/>
      <c r="Q1327" s="1"/>
      <c r="R1327" s="1"/>
      <c r="S1327" s="1"/>
      <c r="U1327" s="1"/>
      <c r="V1327" s="1"/>
      <c r="W1327" s="1"/>
      <c r="X1327" s="1"/>
      <c r="Y1327" s="1"/>
      <c r="Z1327" s="1">
        <f>Table110[[#This Row],[Quantity2]]*Table110[[#This Row],[U Cost]]</f>
        <v>0</v>
      </c>
      <c r="AB1327" s="1"/>
      <c r="AC1327" s="1"/>
      <c r="AD1327" s="1">
        <f t="shared" si="306"/>
        <v>0</v>
      </c>
      <c r="AE1327" s="1"/>
      <c r="AF1327" s="1">
        <f>SUM(Table110[[#This Row],[Total 
Paid]:[Shipping 
Charged]])</f>
        <v>0</v>
      </c>
      <c r="AG1327" s="1"/>
      <c r="AH1327" s="1"/>
      <c r="AI1327" s="1">
        <f t="shared" si="307"/>
        <v>0</v>
      </c>
      <c r="AK1327" s="1"/>
      <c r="AL1327" s="1"/>
      <c r="AM1327" s="1"/>
      <c r="AN1327" s="1"/>
      <c r="AP1327" s="30"/>
      <c r="AQ1327" s="1"/>
      <c r="AR1327" s="1">
        <f t="shared" si="302"/>
        <v>0</v>
      </c>
      <c r="AS1327" s="1"/>
      <c r="AT1327" s="1"/>
      <c r="AU1327" s="2">
        <f t="shared" si="308"/>
        <v>0</v>
      </c>
      <c r="AW1327" s="1"/>
      <c r="AX1327" s="1"/>
      <c r="AY1327" s="1"/>
      <c r="AZ1327" s="2">
        <f t="shared" si="309"/>
        <v>0</v>
      </c>
      <c r="BA1327" s="2">
        <f>SUM(AF1327,AH1327,-AZ1327,-Table110[[#This Row],[Sale Fee]])</f>
        <v>0</v>
      </c>
      <c r="BC1327" s="1"/>
      <c r="BD1327" s="1"/>
      <c r="BE1327" s="1"/>
    </row>
    <row r="1328" spans="1:57" x14ac:dyDescent="0.25">
      <c r="A1328" s="1"/>
      <c r="B1328" s="1"/>
      <c r="Q1328" s="1"/>
      <c r="R1328" s="1"/>
      <c r="S1328" s="1"/>
      <c r="U1328" s="1"/>
      <c r="V1328" s="1"/>
      <c r="W1328" s="1"/>
      <c r="X1328" s="1"/>
      <c r="Y1328" s="1"/>
      <c r="Z1328" s="1">
        <f>Table110[[#This Row],[Quantity2]]*Table110[[#This Row],[U Cost]]</f>
        <v>0</v>
      </c>
      <c r="AB1328" s="1"/>
      <c r="AC1328" s="1"/>
      <c r="AD1328" s="1">
        <f t="shared" si="306"/>
        <v>0</v>
      </c>
      <c r="AE1328" s="1"/>
      <c r="AF1328" s="1">
        <f>SUM(Table110[[#This Row],[Total 
Paid]:[Shipping 
Charged]])</f>
        <v>0</v>
      </c>
      <c r="AG1328" s="1"/>
      <c r="AH1328" s="1"/>
      <c r="AI1328" s="1">
        <f t="shared" si="307"/>
        <v>0</v>
      </c>
      <c r="AK1328" s="1"/>
      <c r="AL1328" s="1"/>
      <c r="AM1328" s="1"/>
      <c r="AN1328" s="1"/>
      <c r="AP1328" s="30"/>
      <c r="AQ1328" s="1"/>
      <c r="AR1328" s="1">
        <f t="shared" si="302"/>
        <v>0</v>
      </c>
      <c r="AS1328" s="1"/>
      <c r="AT1328" s="1"/>
      <c r="AU1328" s="2">
        <f t="shared" si="308"/>
        <v>0</v>
      </c>
      <c r="AW1328" s="1"/>
      <c r="AX1328" s="1"/>
      <c r="AY1328" s="1"/>
      <c r="AZ1328" s="2">
        <f t="shared" si="309"/>
        <v>0</v>
      </c>
      <c r="BA1328" s="2">
        <f>SUM(AF1328,AH1328,-AZ1328,-Table110[[#This Row],[Sale Fee]])</f>
        <v>0</v>
      </c>
      <c r="BC1328" s="1"/>
      <c r="BD1328" s="1"/>
      <c r="BE1328" s="1"/>
    </row>
    <row r="1329" spans="1:57" x14ac:dyDescent="0.25">
      <c r="A1329" s="1"/>
      <c r="B1329" s="1"/>
      <c r="Q1329" s="1"/>
      <c r="R1329" s="1"/>
      <c r="S1329" s="1"/>
      <c r="U1329" s="1"/>
      <c r="V1329" s="1"/>
      <c r="W1329" s="1"/>
      <c r="X1329" s="1"/>
      <c r="Y1329" s="1"/>
      <c r="Z1329" s="1">
        <f>Table110[[#This Row],[Quantity2]]*Table110[[#This Row],[U Cost]]</f>
        <v>0</v>
      </c>
      <c r="AB1329" s="1"/>
      <c r="AC1329" s="1"/>
      <c r="AD1329" s="1">
        <f t="shared" si="306"/>
        <v>0</v>
      </c>
      <c r="AE1329" s="1"/>
      <c r="AF1329" s="1">
        <f>SUM(Table110[[#This Row],[Total 
Paid]:[Shipping 
Charged]])</f>
        <v>0</v>
      </c>
      <c r="AG1329" s="1"/>
      <c r="AH1329" s="1"/>
      <c r="AI1329" s="1">
        <f t="shared" si="307"/>
        <v>0</v>
      </c>
      <c r="AK1329" s="1"/>
      <c r="AL1329" s="1"/>
      <c r="AM1329" s="1"/>
      <c r="AN1329" s="1"/>
      <c r="AP1329" s="30"/>
      <c r="AQ1329" s="1"/>
      <c r="AR1329" s="1">
        <f t="shared" si="302"/>
        <v>0</v>
      </c>
      <c r="AS1329" s="1"/>
      <c r="AT1329" s="1"/>
      <c r="AU1329" s="2">
        <f t="shared" si="308"/>
        <v>0</v>
      </c>
      <c r="AW1329" s="1"/>
      <c r="AX1329" s="1"/>
      <c r="AY1329" s="1"/>
      <c r="AZ1329" s="2">
        <f t="shared" si="309"/>
        <v>0</v>
      </c>
      <c r="BA1329" s="2">
        <f>SUM(AF1329,AH1329,-AZ1329,-Table110[[#This Row],[Sale Fee]])</f>
        <v>0</v>
      </c>
      <c r="BC1329" s="1"/>
      <c r="BD1329" s="1"/>
      <c r="BE1329" s="1"/>
    </row>
    <row r="1330" spans="1:57" x14ac:dyDescent="0.25">
      <c r="A1330" s="1"/>
      <c r="B1330" s="1"/>
      <c r="Q1330" s="1"/>
      <c r="R1330" s="1"/>
      <c r="S1330" s="1"/>
      <c r="U1330" s="1"/>
      <c r="V1330" s="1"/>
      <c r="W1330" s="1"/>
      <c r="X1330" s="1"/>
      <c r="Y1330" s="1"/>
      <c r="Z1330" s="1">
        <f>Table110[[#This Row],[Quantity2]]*Table110[[#This Row],[U Cost]]</f>
        <v>0</v>
      </c>
      <c r="AB1330" s="1"/>
      <c r="AC1330" s="1"/>
      <c r="AD1330" s="1">
        <f t="shared" ref="AD1330:AD1393" si="310">AC1330*AB1330</f>
        <v>0</v>
      </c>
      <c r="AE1330" s="1"/>
      <c r="AF1330" s="1">
        <f>SUM(Table110[[#This Row],[Total 
Paid]:[Shipping 
Charged]])</f>
        <v>0</v>
      </c>
      <c r="AG1330" s="1"/>
      <c r="AH1330" s="1"/>
      <c r="AI1330" s="1">
        <f t="shared" ref="AI1330:AI1393" si="311">SUM(AF1330,AG1330,AH1330)</f>
        <v>0</v>
      </c>
      <c r="AK1330" s="1"/>
      <c r="AL1330" s="1"/>
      <c r="AM1330" s="1"/>
      <c r="AN1330" s="1"/>
      <c r="AP1330" s="30"/>
      <c r="AQ1330" s="1"/>
      <c r="AR1330" s="1">
        <f t="shared" si="302"/>
        <v>0</v>
      </c>
      <c r="AS1330" s="1"/>
      <c r="AT1330" s="1"/>
      <c r="AU1330" s="2">
        <f t="shared" ref="AU1330:AU1393" si="312">SUM(AR1330:AT1330)</f>
        <v>0</v>
      </c>
      <c r="AW1330" s="1"/>
      <c r="AX1330" s="1"/>
      <c r="AY1330" s="1"/>
      <c r="AZ1330" s="2">
        <f t="shared" si="309"/>
        <v>0</v>
      </c>
      <c r="BA1330" s="2">
        <f>SUM(AF1330,AH1330,-AZ1330,-Table110[[#This Row],[Sale Fee]])</f>
        <v>0</v>
      </c>
      <c r="BC1330" s="1"/>
      <c r="BD1330" s="1"/>
      <c r="BE1330" s="1"/>
    </row>
    <row r="1331" spans="1:57" x14ac:dyDescent="0.25">
      <c r="A1331" s="1"/>
      <c r="B1331" s="1"/>
      <c r="Q1331" s="1"/>
      <c r="R1331" s="1"/>
      <c r="S1331" s="1"/>
      <c r="U1331" s="1"/>
      <c r="V1331" s="1"/>
      <c r="W1331" s="1"/>
      <c r="X1331" s="1"/>
      <c r="Y1331" s="1"/>
      <c r="Z1331" s="1">
        <f>Table110[[#This Row],[Quantity2]]*Table110[[#This Row],[U Cost]]</f>
        <v>0</v>
      </c>
      <c r="AB1331" s="1"/>
      <c r="AC1331" s="1"/>
      <c r="AD1331" s="1">
        <f t="shared" si="310"/>
        <v>0</v>
      </c>
      <c r="AE1331" s="1"/>
      <c r="AF1331" s="1">
        <f>SUM(Table110[[#This Row],[Total 
Paid]:[Shipping 
Charged]])</f>
        <v>0</v>
      </c>
      <c r="AG1331" s="1"/>
      <c r="AH1331" s="1"/>
      <c r="AI1331" s="1">
        <f t="shared" si="311"/>
        <v>0</v>
      </c>
      <c r="AK1331" s="1"/>
      <c r="AL1331" s="1"/>
      <c r="AM1331" s="1"/>
      <c r="AN1331" s="1"/>
      <c r="AP1331" s="30"/>
      <c r="AQ1331" s="1"/>
      <c r="AR1331" s="1">
        <f t="shared" si="302"/>
        <v>0</v>
      </c>
      <c r="AS1331" s="1"/>
      <c r="AT1331" s="1"/>
      <c r="AU1331" s="2">
        <f t="shared" si="312"/>
        <v>0</v>
      </c>
      <c r="AW1331" s="1"/>
      <c r="AX1331" s="1"/>
      <c r="AY1331" s="1"/>
      <c r="AZ1331" s="2">
        <f t="shared" si="309"/>
        <v>0</v>
      </c>
      <c r="BA1331" s="2">
        <f>SUM(AF1331,AH1331,-AZ1331,-Table110[[#This Row],[Sale Fee]])</f>
        <v>0</v>
      </c>
      <c r="BC1331" s="1"/>
      <c r="BD1331" s="1"/>
      <c r="BE1331" s="1"/>
    </row>
    <row r="1332" spans="1:57" x14ac:dyDescent="0.25">
      <c r="A1332" s="1"/>
      <c r="B1332" s="1"/>
      <c r="Q1332" s="1"/>
      <c r="R1332" s="1"/>
      <c r="S1332" s="1"/>
      <c r="U1332" s="1"/>
      <c r="V1332" s="1"/>
      <c r="W1332" s="1"/>
      <c r="X1332" s="1"/>
      <c r="Y1332" s="1"/>
      <c r="Z1332" s="1">
        <f>Table110[[#This Row],[Quantity2]]*Table110[[#This Row],[U Cost]]</f>
        <v>0</v>
      </c>
      <c r="AB1332" s="1"/>
      <c r="AC1332" s="1"/>
      <c r="AD1332" s="1">
        <f t="shared" si="310"/>
        <v>0</v>
      </c>
      <c r="AE1332" s="1"/>
      <c r="AF1332" s="1">
        <f>SUM(Table110[[#This Row],[Total 
Paid]:[Shipping 
Charged]])</f>
        <v>0</v>
      </c>
      <c r="AG1332" s="1"/>
      <c r="AH1332" s="1"/>
      <c r="AI1332" s="1">
        <f t="shared" si="311"/>
        <v>0</v>
      </c>
      <c r="AK1332" s="1"/>
      <c r="AL1332" s="1"/>
      <c r="AM1332" s="1"/>
      <c r="AN1332" s="1"/>
      <c r="AP1332" s="30"/>
      <c r="AQ1332" s="1"/>
      <c r="AR1332" s="1">
        <f t="shared" ref="AR1332:AR1395" si="313">AQ1332*AP1332</f>
        <v>0</v>
      </c>
      <c r="AS1332" s="1"/>
      <c r="AT1332" s="1"/>
      <c r="AU1332" s="2">
        <f t="shared" si="312"/>
        <v>0</v>
      </c>
      <c r="AW1332" s="1"/>
      <c r="AX1332" s="1"/>
      <c r="AY1332" s="1"/>
      <c r="AZ1332" s="2">
        <f t="shared" si="309"/>
        <v>0</v>
      </c>
      <c r="BA1332" s="2">
        <f>SUM(AF1332,AH1332,-AZ1332,-Table110[[#This Row],[Sale Fee]])</f>
        <v>0</v>
      </c>
      <c r="BC1332" s="1"/>
      <c r="BD1332" s="1"/>
      <c r="BE1332" s="1"/>
    </row>
    <row r="1333" spans="1:57" x14ac:dyDescent="0.25">
      <c r="A1333" s="1"/>
      <c r="B1333" s="1"/>
      <c r="Q1333" s="1"/>
      <c r="R1333" s="1"/>
      <c r="S1333" s="1"/>
      <c r="U1333" s="1"/>
      <c r="V1333" s="1"/>
      <c r="W1333" s="1"/>
      <c r="X1333" s="1"/>
      <c r="Y1333" s="1"/>
      <c r="Z1333" s="1">
        <f>Table110[[#This Row],[Quantity2]]*Table110[[#This Row],[U Cost]]</f>
        <v>0</v>
      </c>
      <c r="AB1333" s="1"/>
      <c r="AC1333" s="1"/>
      <c r="AD1333" s="1">
        <f t="shared" si="310"/>
        <v>0</v>
      </c>
      <c r="AE1333" s="1"/>
      <c r="AF1333" s="1">
        <f>SUM(Table110[[#This Row],[Total 
Paid]:[Shipping 
Charged]])</f>
        <v>0</v>
      </c>
      <c r="AG1333" s="1"/>
      <c r="AH1333" s="1"/>
      <c r="AI1333" s="1">
        <f t="shared" si="311"/>
        <v>0</v>
      </c>
      <c r="AK1333" s="1"/>
      <c r="AL1333" s="1"/>
      <c r="AM1333" s="1"/>
      <c r="AN1333" s="1"/>
      <c r="AP1333" s="30"/>
      <c r="AQ1333" s="1"/>
      <c r="AR1333" s="1">
        <f t="shared" si="313"/>
        <v>0</v>
      </c>
      <c r="AS1333" s="1"/>
      <c r="AT1333" s="1"/>
      <c r="AU1333" s="2">
        <f t="shared" si="312"/>
        <v>0</v>
      </c>
      <c r="AW1333" s="1"/>
      <c r="AX1333" s="1"/>
      <c r="AY1333" s="1"/>
      <c r="AZ1333" s="2">
        <f t="shared" si="309"/>
        <v>0</v>
      </c>
      <c r="BA1333" s="2">
        <f>SUM(AF1333,AH1333,-AZ1333,-Table110[[#This Row],[Sale Fee]])</f>
        <v>0</v>
      </c>
      <c r="BC1333" s="1"/>
      <c r="BD1333" s="1"/>
      <c r="BE1333" s="1"/>
    </row>
    <row r="1334" spans="1:57" x14ac:dyDescent="0.25">
      <c r="A1334" s="1"/>
      <c r="B1334" s="1"/>
      <c r="Q1334" s="1"/>
      <c r="R1334" s="1"/>
      <c r="S1334" s="1"/>
      <c r="U1334" s="1"/>
      <c r="V1334" s="1"/>
      <c r="W1334" s="1"/>
      <c r="X1334" s="1"/>
      <c r="Y1334" s="1"/>
      <c r="Z1334" s="1">
        <f>Table110[[#This Row],[Quantity2]]*Table110[[#This Row],[U Cost]]</f>
        <v>0</v>
      </c>
      <c r="AB1334" s="1"/>
      <c r="AC1334" s="1"/>
      <c r="AD1334" s="1">
        <f t="shared" si="310"/>
        <v>0</v>
      </c>
      <c r="AE1334" s="1"/>
      <c r="AF1334" s="1">
        <f>SUM(Table110[[#This Row],[Total 
Paid]:[Shipping 
Charged]])</f>
        <v>0</v>
      </c>
      <c r="AG1334" s="1"/>
      <c r="AH1334" s="1"/>
      <c r="AI1334" s="1">
        <f t="shared" si="311"/>
        <v>0</v>
      </c>
      <c r="AK1334" s="1"/>
      <c r="AL1334" s="1"/>
      <c r="AM1334" s="1"/>
      <c r="AN1334" s="1"/>
      <c r="AP1334" s="30"/>
      <c r="AQ1334" s="1"/>
      <c r="AR1334" s="1">
        <f t="shared" si="313"/>
        <v>0</v>
      </c>
      <c r="AS1334" s="1"/>
      <c r="AT1334" s="1"/>
      <c r="AU1334" s="2">
        <f t="shared" si="312"/>
        <v>0</v>
      </c>
      <c r="AW1334" s="1"/>
      <c r="AX1334" s="1"/>
      <c r="AY1334" s="1"/>
      <c r="AZ1334" s="2">
        <f t="shared" si="309"/>
        <v>0</v>
      </c>
      <c r="BA1334" s="2">
        <f>SUM(AF1334,AH1334,-AZ1334,-Table110[[#This Row],[Sale Fee]])</f>
        <v>0</v>
      </c>
      <c r="BC1334" s="1"/>
      <c r="BD1334" s="1"/>
      <c r="BE1334" s="1"/>
    </row>
    <row r="1335" spans="1:57" x14ac:dyDescent="0.25">
      <c r="A1335" s="1"/>
      <c r="B1335" s="1"/>
      <c r="Q1335" s="1"/>
      <c r="R1335" s="1"/>
      <c r="S1335" s="1"/>
      <c r="U1335" s="1"/>
      <c r="V1335" s="1"/>
      <c r="W1335" s="1"/>
      <c r="X1335" s="1"/>
      <c r="Y1335" s="1"/>
      <c r="Z1335" s="1">
        <f>Table110[[#This Row],[Quantity2]]*Table110[[#This Row],[U Cost]]</f>
        <v>0</v>
      </c>
      <c r="AB1335" s="1"/>
      <c r="AC1335" s="1"/>
      <c r="AD1335" s="1">
        <f t="shared" si="310"/>
        <v>0</v>
      </c>
      <c r="AE1335" s="1"/>
      <c r="AF1335" s="1">
        <f>SUM(Table110[[#This Row],[Total 
Paid]:[Shipping 
Charged]])</f>
        <v>0</v>
      </c>
      <c r="AG1335" s="1"/>
      <c r="AH1335" s="1"/>
      <c r="AI1335" s="1">
        <f t="shared" si="311"/>
        <v>0</v>
      </c>
      <c r="AK1335" s="1"/>
      <c r="AL1335" s="1"/>
      <c r="AM1335" s="1"/>
      <c r="AN1335" s="1"/>
      <c r="AP1335" s="30"/>
      <c r="AQ1335" s="1"/>
      <c r="AR1335" s="1">
        <f t="shared" si="313"/>
        <v>0</v>
      </c>
      <c r="AS1335" s="1"/>
      <c r="AT1335" s="1"/>
      <c r="AU1335" s="2">
        <f t="shared" si="312"/>
        <v>0</v>
      </c>
      <c r="AW1335" s="1"/>
      <c r="AX1335" s="1"/>
      <c r="AY1335" s="1"/>
      <c r="AZ1335" s="2">
        <f t="shared" si="309"/>
        <v>0</v>
      </c>
      <c r="BA1335" s="2">
        <f>SUM(AF1335,AH1335,-AZ1335,-Table110[[#This Row],[Sale Fee]])</f>
        <v>0</v>
      </c>
      <c r="BC1335" s="1"/>
      <c r="BD1335" s="1"/>
      <c r="BE1335" s="1"/>
    </row>
    <row r="1336" spans="1:57" x14ac:dyDescent="0.25">
      <c r="A1336" s="1"/>
      <c r="B1336" s="1"/>
      <c r="Q1336" s="1"/>
      <c r="R1336" s="1"/>
      <c r="S1336" s="1"/>
      <c r="U1336" s="1"/>
      <c r="V1336" s="1"/>
      <c r="W1336" s="1"/>
      <c r="X1336" s="1"/>
      <c r="Y1336" s="1"/>
      <c r="Z1336" s="1">
        <f>Table110[[#This Row],[Quantity2]]*Table110[[#This Row],[U Cost]]</f>
        <v>0</v>
      </c>
      <c r="AB1336" s="1"/>
      <c r="AC1336" s="1"/>
      <c r="AD1336" s="1">
        <f t="shared" si="310"/>
        <v>0</v>
      </c>
      <c r="AE1336" s="1"/>
      <c r="AF1336" s="1">
        <f>SUM(Table110[[#This Row],[Total 
Paid]:[Shipping 
Charged]])</f>
        <v>0</v>
      </c>
      <c r="AG1336" s="1"/>
      <c r="AH1336" s="1"/>
      <c r="AI1336" s="1">
        <f t="shared" si="311"/>
        <v>0</v>
      </c>
      <c r="AK1336" s="1"/>
      <c r="AL1336" s="1"/>
      <c r="AM1336" s="1"/>
      <c r="AN1336" s="1"/>
      <c r="AP1336" s="30"/>
      <c r="AQ1336" s="1"/>
      <c r="AR1336" s="1">
        <f t="shared" si="313"/>
        <v>0</v>
      </c>
      <c r="AS1336" s="1"/>
      <c r="AT1336" s="1"/>
      <c r="AU1336" s="2">
        <f t="shared" si="312"/>
        <v>0</v>
      </c>
      <c r="AW1336" s="1"/>
      <c r="AX1336" s="1"/>
      <c r="AY1336" s="1"/>
      <c r="AZ1336" s="2">
        <f t="shared" si="309"/>
        <v>0</v>
      </c>
      <c r="BA1336" s="2">
        <f>SUM(AF1336,AH1336,-AZ1336,-Table110[[#This Row],[Sale Fee]])</f>
        <v>0</v>
      </c>
      <c r="BC1336" s="1"/>
      <c r="BD1336" s="1"/>
      <c r="BE1336" s="1"/>
    </row>
    <row r="1337" spans="1:57" x14ac:dyDescent="0.25">
      <c r="A1337" s="1"/>
      <c r="B1337" s="1"/>
      <c r="Q1337" s="1"/>
      <c r="R1337" s="1"/>
      <c r="S1337" s="1"/>
      <c r="U1337" s="1"/>
      <c r="V1337" s="1"/>
      <c r="W1337" s="1"/>
      <c r="X1337" s="1"/>
      <c r="Y1337" s="1"/>
      <c r="Z1337" s="1">
        <f>Table110[[#This Row],[Quantity2]]*Table110[[#This Row],[U Cost]]</f>
        <v>0</v>
      </c>
      <c r="AB1337" s="1"/>
      <c r="AC1337" s="1"/>
      <c r="AD1337" s="1">
        <f t="shared" si="310"/>
        <v>0</v>
      </c>
      <c r="AE1337" s="1"/>
      <c r="AF1337" s="1">
        <f>SUM(Table110[[#This Row],[Total 
Paid]:[Shipping 
Charged]])</f>
        <v>0</v>
      </c>
      <c r="AG1337" s="1"/>
      <c r="AH1337" s="1"/>
      <c r="AI1337" s="1">
        <f t="shared" si="311"/>
        <v>0</v>
      </c>
      <c r="AK1337" s="1"/>
      <c r="AL1337" s="1"/>
      <c r="AM1337" s="1"/>
      <c r="AN1337" s="1"/>
      <c r="AP1337" s="30"/>
      <c r="AQ1337" s="1"/>
      <c r="AR1337" s="1">
        <f t="shared" si="313"/>
        <v>0</v>
      </c>
      <c r="AS1337" s="1"/>
      <c r="AT1337" s="1"/>
      <c r="AU1337" s="2">
        <f t="shared" si="312"/>
        <v>0</v>
      </c>
      <c r="AW1337" s="1"/>
      <c r="AX1337" s="1"/>
      <c r="AY1337" s="1"/>
      <c r="AZ1337" s="2">
        <f t="shared" si="309"/>
        <v>0</v>
      </c>
      <c r="BA1337" s="2">
        <f>SUM(AF1337,AH1337,-AZ1337,-Table110[[#This Row],[Sale Fee]])</f>
        <v>0</v>
      </c>
      <c r="BC1337" s="1"/>
      <c r="BD1337" s="1"/>
      <c r="BE1337" s="1"/>
    </row>
    <row r="1338" spans="1:57" x14ac:dyDescent="0.25">
      <c r="A1338" s="1"/>
      <c r="B1338" s="1"/>
      <c r="Q1338" s="1"/>
      <c r="R1338" s="1"/>
      <c r="S1338" s="1"/>
      <c r="U1338" s="1"/>
      <c r="V1338" s="1"/>
      <c r="W1338" s="1"/>
      <c r="X1338" s="1"/>
      <c r="Y1338" s="1"/>
      <c r="Z1338" s="1">
        <f>Table110[[#This Row],[Quantity2]]*Table110[[#This Row],[U Cost]]</f>
        <v>0</v>
      </c>
      <c r="AB1338" s="1"/>
      <c r="AC1338" s="1"/>
      <c r="AD1338" s="1">
        <f t="shared" si="310"/>
        <v>0</v>
      </c>
      <c r="AE1338" s="1"/>
      <c r="AF1338" s="1">
        <f>SUM(Table110[[#This Row],[Total 
Paid]:[Shipping 
Charged]])</f>
        <v>0</v>
      </c>
      <c r="AG1338" s="1"/>
      <c r="AH1338" s="1"/>
      <c r="AI1338" s="1">
        <f t="shared" si="311"/>
        <v>0</v>
      </c>
      <c r="AK1338" s="1"/>
      <c r="AL1338" s="1"/>
      <c r="AM1338" s="1"/>
      <c r="AN1338" s="1"/>
      <c r="AP1338" s="30"/>
      <c r="AQ1338" s="1"/>
      <c r="AR1338" s="1">
        <f t="shared" si="313"/>
        <v>0</v>
      </c>
      <c r="AS1338" s="1"/>
      <c r="AT1338" s="1"/>
      <c r="AU1338" s="2">
        <f t="shared" si="312"/>
        <v>0</v>
      </c>
      <c r="AW1338" s="1"/>
      <c r="AX1338" s="1"/>
      <c r="AY1338" s="1"/>
      <c r="AZ1338" s="2">
        <f t="shared" si="309"/>
        <v>0</v>
      </c>
      <c r="BA1338" s="2">
        <f>SUM(AF1338,AH1338,-AZ1338,-Table110[[#This Row],[Sale Fee]])</f>
        <v>0</v>
      </c>
      <c r="BC1338" s="1"/>
      <c r="BD1338" s="1"/>
      <c r="BE1338" s="1"/>
    </row>
    <row r="1339" spans="1:57" x14ac:dyDescent="0.25">
      <c r="A1339" s="1"/>
      <c r="B1339" s="1"/>
      <c r="Q1339" s="1"/>
      <c r="R1339" s="1"/>
      <c r="S1339" s="1"/>
      <c r="U1339" s="1"/>
      <c r="V1339" s="1"/>
      <c r="W1339" s="1"/>
      <c r="X1339" s="1"/>
      <c r="Y1339" s="1"/>
      <c r="Z1339" s="1">
        <f>Table110[[#This Row],[Quantity2]]*Table110[[#This Row],[U Cost]]</f>
        <v>0</v>
      </c>
      <c r="AB1339" s="1"/>
      <c r="AC1339" s="1"/>
      <c r="AD1339" s="1">
        <f t="shared" si="310"/>
        <v>0</v>
      </c>
      <c r="AE1339" s="1"/>
      <c r="AF1339" s="1">
        <f>SUM(Table110[[#This Row],[Total 
Paid]:[Shipping 
Charged]])</f>
        <v>0</v>
      </c>
      <c r="AG1339" s="1"/>
      <c r="AH1339" s="1"/>
      <c r="AI1339" s="1">
        <f t="shared" si="311"/>
        <v>0</v>
      </c>
      <c r="AK1339" s="1"/>
      <c r="AL1339" s="1"/>
      <c r="AM1339" s="1"/>
      <c r="AN1339" s="1"/>
      <c r="AP1339" s="30"/>
      <c r="AQ1339" s="1"/>
      <c r="AR1339" s="1">
        <f t="shared" si="313"/>
        <v>0</v>
      </c>
      <c r="AS1339" s="1"/>
      <c r="AT1339" s="1"/>
      <c r="AU1339" s="2">
        <f t="shared" si="312"/>
        <v>0</v>
      </c>
      <c r="AW1339" s="1"/>
      <c r="AX1339" s="1"/>
      <c r="AY1339" s="1"/>
      <c r="AZ1339" s="2">
        <f t="shared" si="309"/>
        <v>0</v>
      </c>
      <c r="BA1339" s="2">
        <f>SUM(AF1339,AH1339,-AZ1339,-Table110[[#This Row],[Sale Fee]])</f>
        <v>0</v>
      </c>
      <c r="BC1339" s="1"/>
      <c r="BD1339" s="1"/>
      <c r="BE1339" s="1"/>
    </row>
    <row r="1340" spans="1:57" x14ac:dyDescent="0.25">
      <c r="A1340" s="1"/>
      <c r="B1340" s="1"/>
      <c r="Q1340" s="1"/>
      <c r="R1340" s="1"/>
      <c r="S1340" s="1"/>
      <c r="U1340" s="1"/>
      <c r="V1340" s="1"/>
      <c r="W1340" s="1"/>
      <c r="X1340" s="1"/>
      <c r="Y1340" s="1"/>
      <c r="Z1340" s="1">
        <f>Table110[[#This Row],[Quantity2]]*Table110[[#This Row],[U Cost]]</f>
        <v>0</v>
      </c>
      <c r="AB1340" s="1"/>
      <c r="AC1340" s="1"/>
      <c r="AD1340" s="1">
        <f t="shared" si="310"/>
        <v>0</v>
      </c>
      <c r="AE1340" s="1"/>
      <c r="AF1340" s="1">
        <f>SUM(Table110[[#This Row],[Total 
Paid]:[Shipping 
Charged]])</f>
        <v>0</v>
      </c>
      <c r="AG1340" s="1"/>
      <c r="AH1340" s="1"/>
      <c r="AI1340" s="1">
        <f t="shared" si="311"/>
        <v>0</v>
      </c>
      <c r="AK1340" s="1"/>
      <c r="AL1340" s="1"/>
      <c r="AM1340" s="1"/>
      <c r="AN1340" s="1"/>
      <c r="AP1340" s="30"/>
      <c r="AQ1340" s="1"/>
      <c r="AR1340" s="1">
        <f t="shared" si="313"/>
        <v>0</v>
      </c>
      <c r="AS1340" s="1"/>
      <c r="AT1340" s="1"/>
      <c r="AU1340" s="2">
        <f t="shared" si="312"/>
        <v>0</v>
      </c>
      <c r="AW1340" s="1"/>
      <c r="AX1340" s="1"/>
      <c r="AY1340" s="1"/>
      <c r="AZ1340" s="2">
        <f t="shared" si="309"/>
        <v>0</v>
      </c>
      <c r="BA1340" s="2">
        <f>SUM(AF1340,AH1340,-AZ1340,-Table110[[#This Row],[Sale Fee]])</f>
        <v>0</v>
      </c>
      <c r="BC1340" s="1"/>
      <c r="BD1340" s="1"/>
      <c r="BE1340" s="1"/>
    </row>
    <row r="1341" spans="1:57" x14ac:dyDescent="0.25">
      <c r="A1341" s="1"/>
      <c r="B1341" s="1"/>
      <c r="Q1341" s="1"/>
      <c r="R1341" s="1"/>
      <c r="S1341" s="1"/>
      <c r="U1341" s="1"/>
      <c r="V1341" s="1"/>
      <c r="W1341" s="1"/>
      <c r="X1341" s="1"/>
      <c r="Y1341" s="1"/>
      <c r="Z1341" s="1">
        <f>Table110[[#This Row],[Quantity2]]*Table110[[#This Row],[U Cost]]</f>
        <v>0</v>
      </c>
      <c r="AB1341" s="1"/>
      <c r="AC1341" s="1"/>
      <c r="AD1341" s="1">
        <f t="shared" si="310"/>
        <v>0</v>
      </c>
      <c r="AE1341" s="1"/>
      <c r="AF1341" s="1">
        <f>SUM(Table110[[#This Row],[Total 
Paid]:[Shipping 
Charged]])</f>
        <v>0</v>
      </c>
      <c r="AG1341" s="1"/>
      <c r="AH1341" s="1"/>
      <c r="AI1341" s="1">
        <f t="shared" si="311"/>
        <v>0</v>
      </c>
      <c r="AK1341" s="1"/>
      <c r="AL1341" s="1"/>
      <c r="AM1341" s="1"/>
      <c r="AN1341" s="1"/>
      <c r="AP1341" s="30"/>
      <c r="AQ1341" s="1"/>
      <c r="AR1341" s="1">
        <f t="shared" si="313"/>
        <v>0</v>
      </c>
      <c r="AS1341" s="1"/>
      <c r="AT1341" s="1"/>
      <c r="AU1341" s="2">
        <f t="shared" si="312"/>
        <v>0</v>
      </c>
      <c r="AW1341" s="1"/>
      <c r="AX1341" s="1"/>
      <c r="AY1341" s="1"/>
      <c r="AZ1341" s="2">
        <f t="shared" si="309"/>
        <v>0</v>
      </c>
      <c r="BA1341" s="2">
        <f>SUM(AF1341,AH1341,-AZ1341,-Table110[[#This Row],[Sale Fee]])</f>
        <v>0</v>
      </c>
      <c r="BC1341" s="1"/>
      <c r="BD1341" s="1"/>
      <c r="BE1341" s="1"/>
    </row>
    <row r="1342" spans="1:57" x14ac:dyDescent="0.25">
      <c r="A1342" s="1"/>
      <c r="B1342" s="1"/>
      <c r="Q1342" s="1"/>
      <c r="R1342" s="1"/>
      <c r="S1342" s="1"/>
      <c r="U1342" s="1"/>
      <c r="V1342" s="1"/>
      <c r="W1342" s="1"/>
      <c r="X1342" s="1"/>
      <c r="Y1342" s="1"/>
      <c r="Z1342" s="1">
        <f>Table110[[#This Row],[Quantity2]]*Table110[[#This Row],[U Cost]]</f>
        <v>0</v>
      </c>
      <c r="AB1342" s="1"/>
      <c r="AC1342" s="1"/>
      <c r="AD1342" s="1">
        <f t="shared" si="310"/>
        <v>0</v>
      </c>
      <c r="AE1342" s="1"/>
      <c r="AF1342" s="1">
        <f>SUM(Table110[[#This Row],[Total 
Paid]:[Shipping 
Charged]])</f>
        <v>0</v>
      </c>
      <c r="AG1342" s="1"/>
      <c r="AH1342" s="1"/>
      <c r="AI1342" s="1">
        <f t="shared" si="311"/>
        <v>0</v>
      </c>
      <c r="AK1342" s="1"/>
      <c r="AL1342" s="1"/>
      <c r="AM1342" s="1"/>
      <c r="AN1342" s="1"/>
      <c r="AP1342" s="30"/>
      <c r="AQ1342" s="1"/>
      <c r="AR1342" s="1">
        <f t="shared" si="313"/>
        <v>0</v>
      </c>
      <c r="AS1342" s="1"/>
      <c r="AT1342" s="1"/>
      <c r="AU1342" s="2">
        <f t="shared" si="312"/>
        <v>0</v>
      </c>
      <c r="AW1342" s="1"/>
      <c r="AX1342" s="1"/>
      <c r="AY1342" s="1"/>
      <c r="AZ1342" s="2">
        <f t="shared" si="309"/>
        <v>0</v>
      </c>
      <c r="BA1342" s="2">
        <f>SUM(AF1342,AH1342,-AZ1342,-Table110[[#This Row],[Sale Fee]])</f>
        <v>0</v>
      </c>
      <c r="BC1342" s="1"/>
      <c r="BD1342" s="1"/>
      <c r="BE1342" s="1"/>
    </row>
    <row r="1343" spans="1:57" x14ac:dyDescent="0.25">
      <c r="A1343" s="1"/>
      <c r="B1343" s="1"/>
      <c r="Q1343" s="1"/>
      <c r="R1343" s="1"/>
      <c r="S1343" s="1"/>
      <c r="U1343" s="1"/>
      <c r="V1343" s="1"/>
      <c r="W1343" s="1"/>
      <c r="X1343" s="1"/>
      <c r="Y1343" s="1"/>
      <c r="Z1343" s="1">
        <f>Table110[[#This Row],[Quantity2]]*Table110[[#This Row],[U Cost]]</f>
        <v>0</v>
      </c>
      <c r="AB1343" s="1"/>
      <c r="AC1343" s="1"/>
      <c r="AD1343" s="1">
        <f t="shared" si="310"/>
        <v>0</v>
      </c>
      <c r="AE1343" s="1"/>
      <c r="AF1343" s="1">
        <f>SUM(Table110[[#This Row],[Total 
Paid]:[Shipping 
Charged]])</f>
        <v>0</v>
      </c>
      <c r="AG1343" s="1"/>
      <c r="AH1343" s="1"/>
      <c r="AI1343" s="1">
        <f t="shared" si="311"/>
        <v>0</v>
      </c>
      <c r="AK1343" s="1"/>
      <c r="AL1343" s="1"/>
      <c r="AM1343" s="1"/>
      <c r="AN1343" s="1"/>
      <c r="AP1343" s="30"/>
      <c r="AQ1343" s="1"/>
      <c r="AR1343" s="1">
        <f t="shared" si="313"/>
        <v>0</v>
      </c>
      <c r="AS1343" s="1"/>
      <c r="AT1343" s="1"/>
      <c r="AU1343" s="2">
        <f t="shared" si="312"/>
        <v>0</v>
      </c>
      <c r="AW1343" s="1"/>
      <c r="AX1343" s="1"/>
      <c r="AY1343" s="1"/>
      <c r="AZ1343" s="2">
        <f t="shared" si="309"/>
        <v>0</v>
      </c>
      <c r="BA1343" s="2">
        <f>SUM(AF1343,AH1343,-AZ1343,-Table110[[#This Row],[Sale Fee]])</f>
        <v>0</v>
      </c>
      <c r="BC1343" s="1"/>
      <c r="BD1343" s="1"/>
      <c r="BE1343" s="1"/>
    </row>
    <row r="1344" spans="1:57" x14ac:dyDescent="0.25">
      <c r="A1344" s="1"/>
      <c r="B1344" s="1"/>
      <c r="Q1344" s="1"/>
      <c r="R1344" s="1"/>
      <c r="S1344" s="1"/>
      <c r="U1344" s="1"/>
      <c r="V1344" s="1"/>
      <c r="W1344" s="1"/>
      <c r="X1344" s="1"/>
      <c r="Y1344" s="1"/>
      <c r="Z1344" s="1">
        <f>Table110[[#This Row],[Quantity2]]*Table110[[#This Row],[U Cost]]</f>
        <v>0</v>
      </c>
      <c r="AB1344" s="1"/>
      <c r="AC1344" s="1"/>
      <c r="AD1344" s="1">
        <f t="shared" si="310"/>
        <v>0</v>
      </c>
      <c r="AE1344" s="1"/>
      <c r="AF1344" s="1">
        <f>SUM(Table110[[#This Row],[Total 
Paid]:[Shipping 
Charged]])</f>
        <v>0</v>
      </c>
      <c r="AG1344" s="1"/>
      <c r="AH1344" s="1"/>
      <c r="AI1344" s="1">
        <f t="shared" si="311"/>
        <v>0</v>
      </c>
      <c r="AK1344" s="1"/>
      <c r="AL1344" s="1"/>
      <c r="AM1344" s="1"/>
      <c r="AN1344" s="1"/>
      <c r="AP1344" s="30"/>
      <c r="AQ1344" s="1"/>
      <c r="AR1344" s="1">
        <f t="shared" si="313"/>
        <v>0</v>
      </c>
      <c r="AS1344" s="1"/>
      <c r="AT1344" s="1"/>
      <c r="AU1344" s="2">
        <f t="shared" si="312"/>
        <v>0</v>
      </c>
      <c r="AW1344" s="1"/>
      <c r="AX1344" s="1"/>
      <c r="AY1344" s="1"/>
      <c r="AZ1344" s="2">
        <f t="shared" si="309"/>
        <v>0</v>
      </c>
      <c r="BA1344" s="2">
        <f>SUM(AF1344,AH1344,-AZ1344,-Table110[[#This Row],[Sale Fee]])</f>
        <v>0</v>
      </c>
      <c r="BC1344" s="1"/>
      <c r="BD1344" s="1"/>
      <c r="BE1344" s="1"/>
    </row>
    <row r="1345" spans="1:57" x14ac:dyDescent="0.25">
      <c r="A1345" s="1"/>
      <c r="B1345" s="1"/>
      <c r="Q1345" s="1"/>
      <c r="R1345" s="1"/>
      <c r="S1345" s="1"/>
      <c r="U1345" s="1"/>
      <c r="V1345" s="1"/>
      <c r="W1345" s="1"/>
      <c r="X1345" s="1"/>
      <c r="Y1345" s="1"/>
      <c r="Z1345" s="1">
        <f>Table110[[#This Row],[Quantity2]]*Table110[[#This Row],[U Cost]]</f>
        <v>0</v>
      </c>
      <c r="AB1345" s="1"/>
      <c r="AC1345" s="1"/>
      <c r="AD1345" s="1">
        <f t="shared" si="310"/>
        <v>0</v>
      </c>
      <c r="AE1345" s="1"/>
      <c r="AF1345" s="1">
        <f>SUM(Table110[[#This Row],[Total 
Paid]:[Shipping 
Charged]])</f>
        <v>0</v>
      </c>
      <c r="AG1345" s="1"/>
      <c r="AH1345" s="1"/>
      <c r="AI1345" s="1">
        <f t="shared" si="311"/>
        <v>0</v>
      </c>
      <c r="AK1345" s="1"/>
      <c r="AL1345" s="1"/>
      <c r="AM1345" s="1"/>
      <c r="AN1345" s="1"/>
      <c r="AP1345" s="30"/>
      <c r="AQ1345" s="1"/>
      <c r="AR1345" s="1">
        <f t="shared" si="313"/>
        <v>0</v>
      </c>
      <c r="AS1345" s="1"/>
      <c r="AT1345" s="1"/>
      <c r="AU1345" s="2">
        <f t="shared" si="312"/>
        <v>0</v>
      </c>
      <c r="AW1345" s="1"/>
      <c r="AX1345" s="1"/>
      <c r="AY1345" s="1"/>
      <c r="AZ1345" s="2">
        <f t="shared" si="309"/>
        <v>0</v>
      </c>
      <c r="BA1345" s="2">
        <f>SUM(AF1345,AH1345,-AZ1345,-Table110[[#This Row],[Sale Fee]])</f>
        <v>0</v>
      </c>
      <c r="BC1345" s="1"/>
      <c r="BD1345" s="1"/>
      <c r="BE1345" s="1"/>
    </row>
    <row r="1346" spans="1:57" x14ac:dyDescent="0.25">
      <c r="A1346" s="1"/>
      <c r="B1346" s="1"/>
      <c r="Q1346" s="1"/>
      <c r="R1346" s="1"/>
      <c r="S1346" s="1"/>
      <c r="U1346" s="1"/>
      <c r="V1346" s="1"/>
      <c r="W1346" s="1"/>
      <c r="X1346" s="1"/>
      <c r="Y1346" s="1"/>
      <c r="Z1346" s="1">
        <f>Table110[[#This Row],[Quantity2]]*Table110[[#This Row],[U Cost]]</f>
        <v>0</v>
      </c>
      <c r="AB1346" s="1"/>
      <c r="AC1346" s="1"/>
      <c r="AD1346" s="1">
        <f t="shared" si="310"/>
        <v>0</v>
      </c>
      <c r="AE1346" s="1"/>
      <c r="AF1346" s="1">
        <f>SUM(Table110[[#This Row],[Total 
Paid]:[Shipping 
Charged]])</f>
        <v>0</v>
      </c>
      <c r="AG1346" s="1"/>
      <c r="AH1346" s="1"/>
      <c r="AI1346" s="1">
        <f t="shared" si="311"/>
        <v>0</v>
      </c>
      <c r="AK1346" s="1"/>
      <c r="AL1346" s="1"/>
      <c r="AM1346" s="1"/>
      <c r="AN1346" s="1"/>
      <c r="AP1346" s="30"/>
      <c r="AQ1346" s="1"/>
      <c r="AR1346" s="1">
        <f t="shared" si="313"/>
        <v>0</v>
      </c>
      <c r="AS1346" s="1"/>
      <c r="AT1346" s="1"/>
      <c r="AU1346" s="2">
        <f t="shared" si="312"/>
        <v>0</v>
      </c>
      <c r="AW1346" s="1"/>
      <c r="AX1346" s="1"/>
      <c r="AY1346" s="1"/>
      <c r="AZ1346" s="2">
        <f t="shared" si="309"/>
        <v>0</v>
      </c>
      <c r="BA1346" s="2">
        <f>SUM(AF1346,AH1346,-AZ1346,-Table110[[#This Row],[Sale Fee]])</f>
        <v>0</v>
      </c>
      <c r="BC1346" s="1"/>
      <c r="BD1346" s="1"/>
      <c r="BE1346" s="1"/>
    </row>
    <row r="1347" spans="1:57" x14ac:dyDescent="0.25">
      <c r="A1347" s="1"/>
      <c r="B1347" s="1"/>
      <c r="Q1347" s="1"/>
      <c r="R1347" s="1"/>
      <c r="S1347" s="1"/>
      <c r="U1347" s="1"/>
      <c r="V1347" s="1"/>
      <c r="W1347" s="1"/>
      <c r="X1347" s="1"/>
      <c r="Y1347" s="1"/>
      <c r="Z1347" s="1">
        <f>Table110[[#This Row],[Quantity2]]*Table110[[#This Row],[U Cost]]</f>
        <v>0</v>
      </c>
      <c r="AB1347" s="1"/>
      <c r="AC1347" s="1"/>
      <c r="AD1347" s="1">
        <f t="shared" si="310"/>
        <v>0</v>
      </c>
      <c r="AE1347" s="1"/>
      <c r="AF1347" s="1">
        <f>SUM(Table110[[#This Row],[Total 
Paid]:[Shipping 
Charged]])</f>
        <v>0</v>
      </c>
      <c r="AG1347" s="1"/>
      <c r="AH1347" s="1"/>
      <c r="AI1347" s="1">
        <f t="shared" si="311"/>
        <v>0</v>
      </c>
      <c r="AK1347" s="1"/>
      <c r="AL1347" s="1"/>
      <c r="AM1347" s="1"/>
      <c r="AN1347" s="1"/>
      <c r="AP1347" s="30"/>
      <c r="AQ1347" s="1"/>
      <c r="AR1347" s="1">
        <f t="shared" si="313"/>
        <v>0</v>
      </c>
      <c r="AS1347" s="1"/>
      <c r="AT1347" s="1"/>
      <c r="AU1347" s="2">
        <f t="shared" si="312"/>
        <v>0</v>
      </c>
      <c r="AW1347" s="1"/>
      <c r="AX1347" s="1"/>
      <c r="AY1347" s="1"/>
      <c r="AZ1347" s="2">
        <f t="shared" si="309"/>
        <v>0</v>
      </c>
      <c r="BA1347" s="2">
        <f>SUM(AF1347,AH1347,-AZ1347,-Table110[[#This Row],[Sale Fee]])</f>
        <v>0</v>
      </c>
      <c r="BC1347" s="1"/>
      <c r="BD1347" s="1"/>
      <c r="BE1347" s="1"/>
    </row>
    <row r="1348" spans="1:57" x14ac:dyDescent="0.25">
      <c r="A1348" s="1"/>
      <c r="B1348" s="1"/>
      <c r="Q1348" s="1"/>
      <c r="R1348" s="1"/>
      <c r="S1348" s="1"/>
      <c r="U1348" s="1"/>
      <c r="V1348" s="1"/>
      <c r="W1348" s="1"/>
      <c r="X1348" s="1"/>
      <c r="Y1348" s="1"/>
      <c r="Z1348" s="1">
        <f>Table110[[#This Row],[Quantity2]]*Table110[[#This Row],[U Cost]]</f>
        <v>0</v>
      </c>
      <c r="AB1348" s="1"/>
      <c r="AC1348" s="1"/>
      <c r="AD1348" s="1">
        <f t="shared" si="310"/>
        <v>0</v>
      </c>
      <c r="AE1348" s="1"/>
      <c r="AF1348" s="1">
        <f>SUM(Table110[[#This Row],[Total 
Paid]:[Shipping 
Charged]])</f>
        <v>0</v>
      </c>
      <c r="AG1348" s="1"/>
      <c r="AH1348" s="1"/>
      <c r="AI1348" s="1">
        <f t="shared" si="311"/>
        <v>0</v>
      </c>
      <c r="AK1348" s="1"/>
      <c r="AL1348" s="1"/>
      <c r="AM1348" s="1"/>
      <c r="AN1348" s="1"/>
      <c r="AP1348" s="30"/>
      <c r="AQ1348" s="1"/>
      <c r="AR1348" s="1">
        <f t="shared" si="313"/>
        <v>0</v>
      </c>
      <c r="AS1348" s="1"/>
      <c r="AT1348" s="1"/>
      <c r="AU1348" s="2">
        <f t="shared" si="312"/>
        <v>0</v>
      </c>
      <c r="AW1348" s="1"/>
      <c r="AX1348" s="1"/>
      <c r="AY1348" s="1"/>
      <c r="AZ1348" s="2">
        <f t="shared" si="309"/>
        <v>0</v>
      </c>
      <c r="BA1348" s="2">
        <f>SUM(AF1348,AH1348,-AZ1348,-Table110[[#This Row],[Sale Fee]])</f>
        <v>0</v>
      </c>
      <c r="BC1348" s="1"/>
      <c r="BD1348" s="1"/>
      <c r="BE1348" s="1"/>
    </row>
    <row r="1349" spans="1:57" x14ac:dyDescent="0.25">
      <c r="A1349" s="1"/>
      <c r="B1349" s="1"/>
      <c r="Q1349" s="1"/>
      <c r="R1349" s="1"/>
      <c r="S1349" s="1"/>
      <c r="U1349" s="1"/>
      <c r="V1349" s="1"/>
      <c r="W1349" s="1"/>
      <c r="X1349" s="1"/>
      <c r="Y1349" s="1"/>
      <c r="Z1349" s="1">
        <f>Table110[[#This Row],[Quantity2]]*Table110[[#This Row],[U Cost]]</f>
        <v>0</v>
      </c>
      <c r="AB1349" s="1"/>
      <c r="AC1349" s="1"/>
      <c r="AD1349" s="1">
        <f t="shared" si="310"/>
        <v>0</v>
      </c>
      <c r="AE1349" s="1"/>
      <c r="AF1349" s="1">
        <f>SUM(Table110[[#This Row],[Total 
Paid]:[Shipping 
Charged]])</f>
        <v>0</v>
      </c>
      <c r="AG1349" s="1"/>
      <c r="AH1349" s="1"/>
      <c r="AI1349" s="1">
        <f t="shared" si="311"/>
        <v>0</v>
      </c>
      <c r="AK1349" s="1"/>
      <c r="AL1349" s="1"/>
      <c r="AM1349" s="1"/>
      <c r="AN1349" s="1"/>
      <c r="AP1349" s="30"/>
      <c r="AQ1349" s="1"/>
      <c r="AR1349" s="1">
        <f t="shared" si="313"/>
        <v>0</v>
      </c>
      <c r="AS1349" s="1"/>
      <c r="AT1349" s="1"/>
      <c r="AU1349" s="2">
        <f t="shared" si="312"/>
        <v>0</v>
      </c>
      <c r="AW1349" s="1"/>
      <c r="AX1349" s="1"/>
      <c r="AY1349" s="1"/>
      <c r="AZ1349" s="2">
        <f t="shared" si="309"/>
        <v>0</v>
      </c>
      <c r="BA1349" s="2">
        <f>SUM(AF1349,AH1349,-AZ1349,-Table110[[#This Row],[Sale Fee]])</f>
        <v>0</v>
      </c>
      <c r="BC1349" s="1"/>
      <c r="BD1349" s="1"/>
      <c r="BE1349" s="1"/>
    </row>
    <row r="1350" spans="1:57" x14ac:dyDescent="0.25">
      <c r="A1350" s="1"/>
      <c r="B1350" s="1"/>
      <c r="Q1350" s="1"/>
      <c r="R1350" s="1"/>
      <c r="S1350" s="1"/>
      <c r="U1350" s="1"/>
      <c r="V1350" s="1"/>
      <c r="W1350" s="1"/>
      <c r="X1350" s="1"/>
      <c r="Y1350" s="1"/>
      <c r="Z1350" s="1">
        <f>Table110[[#This Row],[Quantity2]]*Table110[[#This Row],[U Cost]]</f>
        <v>0</v>
      </c>
      <c r="AB1350" s="1"/>
      <c r="AC1350" s="1"/>
      <c r="AD1350" s="1">
        <f t="shared" si="310"/>
        <v>0</v>
      </c>
      <c r="AE1350" s="1"/>
      <c r="AF1350" s="1">
        <f>SUM(Table110[[#This Row],[Total 
Paid]:[Shipping 
Charged]])</f>
        <v>0</v>
      </c>
      <c r="AG1350" s="1"/>
      <c r="AH1350" s="1"/>
      <c r="AI1350" s="1">
        <f t="shared" si="311"/>
        <v>0</v>
      </c>
      <c r="AK1350" s="1"/>
      <c r="AL1350" s="1"/>
      <c r="AM1350" s="1"/>
      <c r="AN1350" s="1"/>
      <c r="AP1350" s="30"/>
      <c r="AQ1350" s="1"/>
      <c r="AR1350" s="1">
        <f t="shared" si="313"/>
        <v>0</v>
      </c>
      <c r="AS1350" s="1"/>
      <c r="AT1350" s="1"/>
      <c r="AU1350" s="2">
        <f t="shared" si="312"/>
        <v>0</v>
      </c>
      <c r="AW1350" s="1"/>
      <c r="AX1350" s="1"/>
      <c r="AY1350" s="1"/>
      <c r="AZ1350" s="2">
        <f t="shared" si="309"/>
        <v>0</v>
      </c>
      <c r="BA1350" s="2">
        <f>SUM(AF1350,AH1350,-AZ1350,-Table110[[#This Row],[Sale Fee]])</f>
        <v>0</v>
      </c>
      <c r="BC1350" s="1"/>
      <c r="BD1350" s="1"/>
      <c r="BE1350" s="1"/>
    </row>
    <row r="1351" spans="1:57" x14ac:dyDescent="0.25">
      <c r="A1351" s="1"/>
      <c r="B1351" s="1"/>
      <c r="Q1351" s="1"/>
      <c r="R1351" s="1"/>
      <c r="S1351" s="1"/>
      <c r="U1351" s="1"/>
      <c r="V1351" s="1"/>
      <c r="W1351" s="1"/>
      <c r="X1351" s="1"/>
      <c r="Y1351" s="1"/>
      <c r="Z1351" s="1">
        <f>Table110[[#This Row],[Quantity2]]*Table110[[#This Row],[U Cost]]</f>
        <v>0</v>
      </c>
      <c r="AB1351" s="1"/>
      <c r="AC1351" s="1"/>
      <c r="AD1351" s="1">
        <f t="shared" si="310"/>
        <v>0</v>
      </c>
      <c r="AE1351" s="1"/>
      <c r="AF1351" s="1">
        <f>SUM(Table110[[#This Row],[Total 
Paid]:[Shipping 
Charged]])</f>
        <v>0</v>
      </c>
      <c r="AG1351" s="1"/>
      <c r="AH1351" s="1"/>
      <c r="AI1351" s="1">
        <f t="shared" si="311"/>
        <v>0</v>
      </c>
      <c r="AK1351" s="1"/>
      <c r="AL1351" s="1"/>
      <c r="AM1351" s="1"/>
      <c r="AN1351" s="1"/>
      <c r="AP1351" s="30"/>
      <c r="AQ1351" s="1"/>
      <c r="AR1351" s="1">
        <f t="shared" si="313"/>
        <v>0</v>
      </c>
      <c r="AS1351" s="1"/>
      <c r="AT1351" s="1"/>
      <c r="AU1351" s="2">
        <f t="shared" si="312"/>
        <v>0</v>
      </c>
      <c r="AW1351" s="1"/>
      <c r="AX1351" s="1"/>
      <c r="AY1351" s="1"/>
      <c r="AZ1351" s="2">
        <f t="shared" si="309"/>
        <v>0</v>
      </c>
      <c r="BA1351" s="2">
        <f>SUM(AF1351,AH1351,-AZ1351,-Table110[[#This Row],[Sale Fee]])</f>
        <v>0</v>
      </c>
      <c r="BC1351" s="1"/>
      <c r="BD1351" s="1"/>
      <c r="BE1351" s="1"/>
    </row>
    <row r="1352" spans="1:57" x14ac:dyDescent="0.25">
      <c r="A1352" s="1"/>
      <c r="B1352" s="1"/>
      <c r="Q1352" s="1"/>
      <c r="R1352" s="1"/>
      <c r="S1352" s="1"/>
      <c r="U1352" s="1"/>
      <c r="V1352" s="1"/>
      <c r="W1352" s="1"/>
      <c r="X1352" s="1"/>
      <c r="Y1352" s="1"/>
      <c r="Z1352" s="1">
        <f>Table110[[#This Row],[Quantity2]]*Table110[[#This Row],[U Cost]]</f>
        <v>0</v>
      </c>
      <c r="AB1352" s="1"/>
      <c r="AC1352" s="1"/>
      <c r="AD1352" s="1">
        <f t="shared" si="310"/>
        <v>0</v>
      </c>
      <c r="AE1352" s="1"/>
      <c r="AF1352" s="1">
        <f>SUM(Table110[[#This Row],[Total 
Paid]:[Shipping 
Charged]])</f>
        <v>0</v>
      </c>
      <c r="AG1352" s="1"/>
      <c r="AH1352" s="1"/>
      <c r="AI1352" s="1">
        <f t="shared" si="311"/>
        <v>0</v>
      </c>
      <c r="AK1352" s="1"/>
      <c r="AL1352" s="1"/>
      <c r="AM1352" s="1"/>
      <c r="AN1352" s="1"/>
      <c r="AP1352" s="30"/>
      <c r="AQ1352" s="1"/>
      <c r="AR1352" s="1">
        <f t="shared" si="313"/>
        <v>0</v>
      </c>
      <c r="AS1352" s="1"/>
      <c r="AT1352" s="1"/>
      <c r="AU1352" s="2">
        <f t="shared" si="312"/>
        <v>0</v>
      </c>
      <c r="AW1352" s="1"/>
      <c r="AX1352" s="1"/>
      <c r="AY1352" s="1"/>
      <c r="AZ1352" s="2">
        <f t="shared" si="309"/>
        <v>0</v>
      </c>
      <c r="BA1352" s="2">
        <f>SUM(AF1352,AH1352,-AZ1352,-Table110[[#This Row],[Sale Fee]])</f>
        <v>0</v>
      </c>
      <c r="BC1352" s="1"/>
      <c r="BD1352" s="1"/>
      <c r="BE1352" s="1"/>
    </row>
    <row r="1353" spans="1:57" x14ac:dyDescent="0.25">
      <c r="A1353" s="1"/>
      <c r="B1353" s="1"/>
      <c r="Q1353" s="1"/>
      <c r="R1353" s="1"/>
      <c r="S1353" s="1"/>
      <c r="U1353" s="1"/>
      <c r="V1353" s="1"/>
      <c r="W1353" s="1"/>
      <c r="X1353" s="1"/>
      <c r="Y1353" s="1"/>
      <c r="Z1353" s="1">
        <f>Table110[[#This Row],[Quantity2]]*Table110[[#This Row],[U Cost]]</f>
        <v>0</v>
      </c>
      <c r="AB1353" s="1"/>
      <c r="AC1353" s="1"/>
      <c r="AD1353" s="1">
        <f t="shared" si="310"/>
        <v>0</v>
      </c>
      <c r="AE1353" s="1"/>
      <c r="AF1353" s="1">
        <f>SUM(Table110[[#This Row],[Total 
Paid]:[Shipping 
Charged]])</f>
        <v>0</v>
      </c>
      <c r="AG1353" s="1"/>
      <c r="AH1353" s="1"/>
      <c r="AI1353" s="1">
        <f t="shared" si="311"/>
        <v>0</v>
      </c>
      <c r="AK1353" s="1"/>
      <c r="AL1353" s="1"/>
      <c r="AM1353" s="1"/>
      <c r="AN1353" s="1"/>
      <c r="AP1353" s="30"/>
      <c r="AQ1353" s="1"/>
      <c r="AR1353" s="1">
        <f t="shared" si="313"/>
        <v>0</v>
      </c>
      <c r="AS1353" s="1"/>
      <c r="AT1353" s="1"/>
      <c r="AU1353" s="2">
        <f t="shared" si="312"/>
        <v>0</v>
      </c>
      <c r="AW1353" s="1"/>
      <c r="AX1353" s="1"/>
      <c r="AY1353" s="1"/>
      <c r="AZ1353" s="2">
        <f t="shared" si="309"/>
        <v>0</v>
      </c>
      <c r="BA1353" s="2">
        <f>SUM(AF1353,AH1353,-AZ1353,-Table110[[#This Row],[Sale Fee]])</f>
        <v>0</v>
      </c>
      <c r="BC1353" s="1"/>
      <c r="BD1353" s="1"/>
      <c r="BE1353" s="1"/>
    </row>
    <row r="1354" spans="1:57" x14ac:dyDescent="0.25">
      <c r="A1354" s="1"/>
      <c r="B1354" s="1"/>
      <c r="Q1354" s="1"/>
      <c r="R1354" s="1"/>
      <c r="S1354" s="1"/>
      <c r="U1354" s="1"/>
      <c r="V1354" s="1"/>
      <c r="W1354" s="1"/>
      <c r="X1354" s="1"/>
      <c r="Y1354" s="1"/>
      <c r="Z1354" s="1">
        <f>Table110[[#This Row],[Quantity2]]*Table110[[#This Row],[U Cost]]</f>
        <v>0</v>
      </c>
      <c r="AB1354" s="1"/>
      <c r="AC1354" s="1"/>
      <c r="AD1354" s="1">
        <f t="shared" si="310"/>
        <v>0</v>
      </c>
      <c r="AE1354" s="1"/>
      <c r="AF1354" s="1">
        <f>SUM(Table110[[#This Row],[Total 
Paid]:[Shipping 
Charged]])</f>
        <v>0</v>
      </c>
      <c r="AG1354" s="1"/>
      <c r="AH1354" s="1"/>
      <c r="AI1354" s="1">
        <f t="shared" si="311"/>
        <v>0</v>
      </c>
      <c r="AK1354" s="1"/>
      <c r="AL1354" s="1"/>
      <c r="AM1354" s="1"/>
      <c r="AN1354" s="1"/>
      <c r="AP1354" s="30"/>
      <c r="AQ1354" s="1"/>
      <c r="AR1354" s="1">
        <f t="shared" si="313"/>
        <v>0</v>
      </c>
      <c r="AS1354" s="1"/>
      <c r="AT1354" s="1"/>
      <c r="AU1354" s="2">
        <f t="shared" si="312"/>
        <v>0</v>
      </c>
      <c r="AW1354" s="1"/>
      <c r="AX1354" s="1"/>
      <c r="AY1354" s="1"/>
      <c r="AZ1354" s="2">
        <f t="shared" si="309"/>
        <v>0</v>
      </c>
      <c r="BA1354" s="2">
        <f>SUM(AF1354,AH1354,-AZ1354,-Table110[[#This Row],[Sale Fee]])</f>
        <v>0</v>
      </c>
      <c r="BC1354" s="1"/>
      <c r="BD1354" s="1"/>
      <c r="BE1354" s="1"/>
    </row>
    <row r="1355" spans="1:57" x14ac:dyDescent="0.25">
      <c r="A1355" s="1"/>
      <c r="B1355" s="1"/>
      <c r="Q1355" s="1"/>
      <c r="R1355" s="1"/>
      <c r="S1355" s="1"/>
      <c r="U1355" s="1"/>
      <c r="V1355" s="1"/>
      <c r="W1355" s="1"/>
      <c r="X1355" s="1"/>
      <c r="Y1355" s="1"/>
      <c r="Z1355" s="1">
        <f>Table110[[#This Row],[Quantity2]]*Table110[[#This Row],[U Cost]]</f>
        <v>0</v>
      </c>
      <c r="AB1355" s="1"/>
      <c r="AC1355" s="1"/>
      <c r="AD1355" s="1">
        <f t="shared" si="310"/>
        <v>0</v>
      </c>
      <c r="AE1355" s="1"/>
      <c r="AF1355" s="1">
        <f>SUM(Table110[[#This Row],[Total 
Paid]:[Shipping 
Charged]])</f>
        <v>0</v>
      </c>
      <c r="AG1355" s="1"/>
      <c r="AH1355" s="1"/>
      <c r="AI1355" s="1">
        <f t="shared" si="311"/>
        <v>0</v>
      </c>
      <c r="AK1355" s="1"/>
      <c r="AL1355" s="1"/>
      <c r="AM1355" s="1"/>
      <c r="AN1355" s="1"/>
      <c r="AP1355" s="30"/>
      <c r="AQ1355" s="1"/>
      <c r="AR1355" s="1">
        <f t="shared" si="313"/>
        <v>0</v>
      </c>
      <c r="AS1355" s="1"/>
      <c r="AT1355" s="1"/>
      <c r="AU1355" s="2">
        <f t="shared" si="312"/>
        <v>0</v>
      </c>
      <c r="AW1355" s="1"/>
      <c r="AX1355" s="1"/>
      <c r="AY1355" s="1"/>
      <c r="AZ1355" s="2">
        <f t="shared" si="309"/>
        <v>0</v>
      </c>
      <c r="BA1355" s="2">
        <f>SUM(AF1355,AH1355,-AZ1355,-Table110[[#This Row],[Sale Fee]])</f>
        <v>0</v>
      </c>
      <c r="BC1355" s="1"/>
      <c r="BD1355" s="1"/>
      <c r="BE1355" s="1"/>
    </row>
    <row r="1356" spans="1:57" x14ac:dyDescent="0.25">
      <c r="A1356" s="1"/>
      <c r="B1356" s="1"/>
      <c r="Q1356" s="1"/>
      <c r="R1356" s="1"/>
      <c r="S1356" s="1"/>
      <c r="U1356" s="1"/>
      <c r="V1356" s="1"/>
      <c r="W1356" s="1"/>
      <c r="X1356" s="1"/>
      <c r="Y1356" s="1"/>
      <c r="Z1356" s="1">
        <f>Table110[[#This Row],[Quantity2]]*Table110[[#This Row],[U Cost]]</f>
        <v>0</v>
      </c>
      <c r="AB1356" s="1"/>
      <c r="AC1356" s="1"/>
      <c r="AD1356" s="1">
        <f t="shared" si="310"/>
        <v>0</v>
      </c>
      <c r="AE1356" s="1"/>
      <c r="AF1356" s="1">
        <f>SUM(Table110[[#This Row],[Total 
Paid]:[Shipping 
Charged]])</f>
        <v>0</v>
      </c>
      <c r="AG1356" s="1"/>
      <c r="AH1356" s="1"/>
      <c r="AI1356" s="1">
        <f t="shared" si="311"/>
        <v>0</v>
      </c>
      <c r="AK1356" s="1"/>
      <c r="AL1356" s="1"/>
      <c r="AM1356" s="1"/>
      <c r="AN1356" s="1"/>
      <c r="AP1356" s="30"/>
      <c r="AQ1356" s="1"/>
      <c r="AR1356" s="1">
        <f t="shared" si="313"/>
        <v>0</v>
      </c>
      <c r="AS1356" s="1"/>
      <c r="AT1356" s="1"/>
      <c r="AU1356" s="2">
        <f t="shared" si="312"/>
        <v>0</v>
      </c>
      <c r="AW1356" s="1"/>
      <c r="AX1356" s="1"/>
      <c r="AY1356" s="1"/>
      <c r="AZ1356" s="2">
        <f t="shared" si="309"/>
        <v>0</v>
      </c>
      <c r="BA1356" s="2">
        <f>SUM(AF1356,AH1356,-AZ1356,-Table110[[#This Row],[Sale Fee]])</f>
        <v>0</v>
      </c>
      <c r="BC1356" s="1"/>
      <c r="BD1356" s="1"/>
      <c r="BE1356" s="1"/>
    </row>
    <row r="1357" spans="1:57" x14ac:dyDescent="0.25">
      <c r="A1357" s="1"/>
      <c r="B1357" s="1"/>
      <c r="Q1357" s="1"/>
      <c r="R1357" s="1"/>
      <c r="S1357" s="1"/>
      <c r="U1357" s="1"/>
      <c r="V1357" s="1"/>
      <c r="W1357" s="1"/>
      <c r="X1357" s="1"/>
      <c r="Y1357" s="1"/>
      <c r="Z1357" s="1">
        <f>Table110[[#This Row],[Quantity2]]*Table110[[#This Row],[U Cost]]</f>
        <v>0</v>
      </c>
      <c r="AB1357" s="1"/>
      <c r="AC1357" s="1"/>
      <c r="AD1357" s="1">
        <f t="shared" si="310"/>
        <v>0</v>
      </c>
      <c r="AE1357" s="1"/>
      <c r="AF1357" s="1">
        <f>SUM(Table110[[#This Row],[Total 
Paid]:[Shipping 
Charged]])</f>
        <v>0</v>
      </c>
      <c r="AG1357" s="1"/>
      <c r="AH1357" s="1"/>
      <c r="AI1357" s="1">
        <f t="shared" si="311"/>
        <v>0</v>
      </c>
      <c r="AK1357" s="1"/>
      <c r="AL1357" s="1"/>
      <c r="AM1357" s="1"/>
      <c r="AN1357" s="1"/>
      <c r="AP1357" s="30"/>
      <c r="AQ1357" s="1"/>
      <c r="AR1357" s="1">
        <f t="shared" si="313"/>
        <v>0</v>
      </c>
      <c r="AS1357" s="1"/>
      <c r="AT1357" s="1"/>
      <c r="AU1357" s="2">
        <f t="shared" si="312"/>
        <v>0</v>
      </c>
      <c r="AW1357" s="1"/>
      <c r="AX1357" s="1"/>
      <c r="AY1357" s="1"/>
      <c r="AZ1357" s="2">
        <f t="shared" si="309"/>
        <v>0</v>
      </c>
      <c r="BA1357" s="2">
        <f>SUM(AF1357,AH1357,-AZ1357,-Table110[[#This Row],[Sale Fee]])</f>
        <v>0</v>
      </c>
      <c r="BC1357" s="1"/>
      <c r="BD1357" s="1"/>
      <c r="BE1357" s="1"/>
    </row>
    <row r="1358" spans="1:57" x14ac:dyDescent="0.25">
      <c r="A1358" s="1"/>
      <c r="B1358" s="1"/>
      <c r="Q1358" s="1"/>
      <c r="R1358" s="1"/>
      <c r="S1358" s="1"/>
      <c r="U1358" s="1"/>
      <c r="V1358" s="1"/>
      <c r="W1358" s="1"/>
      <c r="X1358" s="1"/>
      <c r="Y1358" s="1"/>
      <c r="Z1358" s="1">
        <f>Table110[[#This Row],[Quantity2]]*Table110[[#This Row],[U Cost]]</f>
        <v>0</v>
      </c>
      <c r="AB1358" s="1"/>
      <c r="AC1358" s="1"/>
      <c r="AD1358" s="1">
        <f t="shared" si="310"/>
        <v>0</v>
      </c>
      <c r="AE1358" s="1"/>
      <c r="AF1358" s="1">
        <f>SUM(Table110[[#This Row],[Total 
Paid]:[Shipping 
Charged]])</f>
        <v>0</v>
      </c>
      <c r="AG1358" s="1"/>
      <c r="AH1358" s="1"/>
      <c r="AI1358" s="1">
        <f t="shared" si="311"/>
        <v>0</v>
      </c>
      <c r="AK1358" s="1"/>
      <c r="AL1358" s="1"/>
      <c r="AM1358" s="1"/>
      <c r="AN1358" s="1"/>
      <c r="AP1358" s="30"/>
      <c r="AQ1358" s="1"/>
      <c r="AR1358" s="1">
        <f t="shared" si="313"/>
        <v>0</v>
      </c>
      <c r="AS1358" s="1"/>
      <c r="AT1358" s="1"/>
      <c r="AU1358" s="2">
        <f t="shared" si="312"/>
        <v>0</v>
      </c>
      <c r="AW1358" s="1"/>
      <c r="AX1358" s="1"/>
      <c r="AY1358" s="1"/>
      <c r="AZ1358" s="2">
        <f t="shared" si="309"/>
        <v>0</v>
      </c>
      <c r="BA1358" s="2">
        <f>SUM(AF1358,AH1358,-AZ1358,-Table110[[#This Row],[Sale Fee]])</f>
        <v>0</v>
      </c>
      <c r="BC1358" s="1"/>
      <c r="BD1358" s="1"/>
      <c r="BE1358" s="1"/>
    </row>
    <row r="1359" spans="1:57" x14ac:dyDescent="0.25">
      <c r="A1359" s="1"/>
      <c r="B1359" s="1"/>
      <c r="Q1359" s="1"/>
      <c r="R1359" s="1"/>
      <c r="S1359" s="1"/>
      <c r="U1359" s="1"/>
      <c r="V1359" s="1"/>
      <c r="W1359" s="1"/>
      <c r="X1359" s="1"/>
      <c r="Y1359" s="1"/>
      <c r="Z1359" s="1">
        <f>Table110[[#This Row],[Quantity2]]*Table110[[#This Row],[U Cost]]</f>
        <v>0</v>
      </c>
      <c r="AB1359" s="1"/>
      <c r="AC1359" s="1"/>
      <c r="AD1359" s="1">
        <f t="shared" si="310"/>
        <v>0</v>
      </c>
      <c r="AE1359" s="1"/>
      <c r="AF1359" s="1">
        <f>SUM(Table110[[#This Row],[Total 
Paid]:[Shipping 
Charged]])</f>
        <v>0</v>
      </c>
      <c r="AG1359" s="1"/>
      <c r="AH1359" s="1"/>
      <c r="AI1359" s="1">
        <f t="shared" si="311"/>
        <v>0</v>
      </c>
      <c r="AK1359" s="1"/>
      <c r="AL1359" s="1"/>
      <c r="AM1359" s="1"/>
      <c r="AN1359" s="1"/>
      <c r="AP1359" s="30"/>
      <c r="AQ1359" s="1"/>
      <c r="AR1359" s="1">
        <f t="shared" si="313"/>
        <v>0</v>
      </c>
      <c r="AS1359" s="1"/>
      <c r="AT1359" s="1"/>
      <c r="AU1359" s="2">
        <f t="shared" si="312"/>
        <v>0</v>
      </c>
      <c r="AW1359" s="1"/>
      <c r="AX1359" s="1"/>
      <c r="AY1359" s="1"/>
      <c r="AZ1359" s="2">
        <f t="shared" si="309"/>
        <v>0</v>
      </c>
      <c r="BA1359" s="2">
        <f>SUM(AF1359,AH1359,-AZ1359,-Table110[[#This Row],[Sale Fee]])</f>
        <v>0</v>
      </c>
      <c r="BC1359" s="1"/>
      <c r="BD1359" s="1"/>
      <c r="BE1359" s="1"/>
    </row>
    <row r="1360" spans="1:57" x14ac:dyDescent="0.25">
      <c r="A1360" s="1"/>
      <c r="B1360" s="1"/>
      <c r="Q1360" s="1"/>
      <c r="R1360" s="1"/>
      <c r="S1360" s="1"/>
      <c r="U1360" s="1"/>
      <c r="V1360" s="1"/>
      <c r="W1360" s="1"/>
      <c r="X1360" s="1"/>
      <c r="Y1360" s="1"/>
      <c r="Z1360" s="1">
        <f>Table110[[#This Row],[Quantity2]]*Table110[[#This Row],[U Cost]]</f>
        <v>0</v>
      </c>
      <c r="AB1360" s="1"/>
      <c r="AC1360" s="1"/>
      <c r="AD1360" s="1">
        <f t="shared" si="310"/>
        <v>0</v>
      </c>
      <c r="AE1360" s="1"/>
      <c r="AF1360" s="1">
        <f>SUM(Table110[[#This Row],[Total 
Paid]:[Shipping 
Charged]])</f>
        <v>0</v>
      </c>
      <c r="AG1360" s="1"/>
      <c r="AH1360" s="1"/>
      <c r="AI1360" s="1">
        <f t="shared" si="311"/>
        <v>0</v>
      </c>
      <c r="AK1360" s="1"/>
      <c r="AL1360" s="1"/>
      <c r="AM1360" s="1"/>
      <c r="AN1360" s="1"/>
      <c r="AP1360" s="30"/>
      <c r="AQ1360" s="1"/>
      <c r="AR1360" s="1">
        <f t="shared" si="313"/>
        <v>0</v>
      </c>
      <c r="AS1360" s="1"/>
      <c r="AT1360" s="1"/>
      <c r="AU1360" s="2">
        <f t="shared" si="312"/>
        <v>0</v>
      </c>
      <c r="AW1360" s="1"/>
      <c r="AX1360" s="1"/>
      <c r="AY1360" s="1"/>
      <c r="AZ1360" s="2">
        <f t="shared" si="309"/>
        <v>0</v>
      </c>
      <c r="BA1360" s="2">
        <f>SUM(AF1360,AH1360,-AZ1360,-Table110[[#This Row],[Sale Fee]])</f>
        <v>0</v>
      </c>
      <c r="BC1360" s="1"/>
      <c r="BD1360" s="1"/>
      <c r="BE1360" s="1"/>
    </row>
    <row r="1361" spans="1:57" x14ac:dyDescent="0.25">
      <c r="A1361" s="1"/>
      <c r="B1361" s="1"/>
      <c r="Q1361" s="1"/>
      <c r="R1361" s="1"/>
      <c r="S1361" s="1"/>
      <c r="U1361" s="1"/>
      <c r="V1361" s="1"/>
      <c r="W1361" s="1"/>
      <c r="X1361" s="1"/>
      <c r="Y1361" s="1"/>
      <c r="Z1361" s="1">
        <f>Table110[[#This Row],[Quantity2]]*Table110[[#This Row],[U Cost]]</f>
        <v>0</v>
      </c>
      <c r="AB1361" s="1"/>
      <c r="AC1361" s="1"/>
      <c r="AD1361" s="1">
        <f t="shared" si="310"/>
        <v>0</v>
      </c>
      <c r="AE1361" s="1"/>
      <c r="AF1361" s="1">
        <f>SUM(Table110[[#This Row],[Total 
Paid]:[Shipping 
Charged]])</f>
        <v>0</v>
      </c>
      <c r="AG1361" s="1"/>
      <c r="AH1361" s="1"/>
      <c r="AI1361" s="1">
        <f t="shared" si="311"/>
        <v>0</v>
      </c>
      <c r="AK1361" s="1"/>
      <c r="AL1361" s="1"/>
      <c r="AM1361" s="1"/>
      <c r="AN1361" s="1"/>
      <c r="AP1361" s="30"/>
      <c r="AQ1361" s="1"/>
      <c r="AR1361" s="1">
        <f t="shared" si="313"/>
        <v>0</v>
      </c>
      <c r="AS1361" s="1"/>
      <c r="AT1361" s="1"/>
      <c r="AU1361" s="2">
        <f t="shared" si="312"/>
        <v>0</v>
      </c>
      <c r="AW1361" s="1"/>
      <c r="AX1361" s="1"/>
      <c r="AY1361" s="1"/>
      <c r="AZ1361" s="2">
        <f t="shared" si="309"/>
        <v>0</v>
      </c>
      <c r="BA1361" s="2">
        <f>SUM(AF1361,AH1361,-AZ1361,-Table110[[#This Row],[Sale Fee]])</f>
        <v>0</v>
      </c>
      <c r="BC1361" s="1"/>
      <c r="BD1361" s="1"/>
      <c r="BE1361" s="1"/>
    </row>
    <row r="1362" spans="1:57" x14ac:dyDescent="0.25">
      <c r="A1362" s="1"/>
      <c r="B1362" s="1"/>
      <c r="Q1362" s="1"/>
      <c r="R1362" s="1"/>
      <c r="S1362" s="1"/>
      <c r="U1362" s="1"/>
      <c r="V1362" s="1"/>
      <c r="W1362" s="1"/>
      <c r="X1362" s="1"/>
      <c r="Y1362" s="1"/>
      <c r="Z1362" s="1">
        <f>Table110[[#This Row],[Quantity2]]*Table110[[#This Row],[U Cost]]</f>
        <v>0</v>
      </c>
      <c r="AB1362" s="1"/>
      <c r="AC1362" s="1"/>
      <c r="AD1362" s="1">
        <f t="shared" si="310"/>
        <v>0</v>
      </c>
      <c r="AE1362" s="1"/>
      <c r="AF1362" s="1">
        <f>SUM(Table110[[#This Row],[Total 
Paid]:[Shipping 
Charged]])</f>
        <v>0</v>
      </c>
      <c r="AG1362" s="1"/>
      <c r="AH1362" s="1"/>
      <c r="AI1362" s="1">
        <f t="shared" si="311"/>
        <v>0</v>
      </c>
      <c r="AK1362" s="1"/>
      <c r="AL1362" s="1"/>
      <c r="AM1362" s="1"/>
      <c r="AN1362" s="1"/>
      <c r="AP1362" s="30"/>
      <c r="AQ1362" s="1"/>
      <c r="AR1362" s="1">
        <f t="shared" si="313"/>
        <v>0</v>
      </c>
      <c r="AS1362" s="1"/>
      <c r="AT1362" s="1"/>
      <c r="AU1362" s="2">
        <f t="shared" si="312"/>
        <v>0</v>
      </c>
      <c r="AW1362" s="1"/>
      <c r="AX1362" s="1"/>
      <c r="AY1362" s="1"/>
      <c r="AZ1362" s="2">
        <f t="shared" si="309"/>
        <v>0</v>
      </c>
      <c r="BA1362" s="2">
        <f>SUM(AF1362,AH1362,-AZ1362,-Table110[[#This Row],[Sale Fee]])</f>
        <v>0</v>
      </c>
      <c r="BC1362" s="1"/>
      <c r="BD1362" s="1"/>
      <c r="BE1362" s="1"/>
    </row>
    <row r="1363" spans="1:57" x14ac:dyDescent="0.25">
      <c r="A1363" s="1"/>
      <c r="B1363" s="1"/>
      <c r="Q1363" s="1"/>
      <c r="R1363" s="1"/>
      <c r="S1363" s="1"/>
      <c r="U1363" s="1"/>
      <c r="V1363" s="1"/>
      <c r="W1363" s="1"/>
      <c r="X1363" s="1"/>
      <c r="Y1363" s="1"/>
      <c r="Z1363" s="1">
        <f>Table110[[#This Row],[Quantity2]]*Table110[[#This Row],[U Cost]]</f>
        <v>0</v>
      </c>
      <c r="AB1363" s="1"/>
      <c r="AC1363" s="1"/>
      <c r="AD1363" s="1">
        <f t="shared" si="310"/>
        <v>0</v>
      </c>
      <c r="AE1363" s="1"/>
      <c r="AF1363" s="1">
        <f>SUM(Table110[[#This Row],[Total 
Paid]:[Shipping 
Charged]])</f>
        <v>0</v>
      </c>
      <c r="AG1363" s="1"/>
      <c r="AH1363" s="1"/>
      <c r="AI1363" s="1">
        <f t="shared" si="311"/>
        <v>0</v>
      </c>
      <c r="AK1363" s="1"/>
      <c r="AL1363" s="1"/>
      <c r="AM1363" s="1"/>
      <c r="AN1363" s="1"/>
      <c r="AP1363" s="30"/>
      <c r="AQ1363" s="1"/>
      <c r="AR1363" s="1">
        <f t="shared" si="313"/>
        <v>0</v>
      </c>
      <c r="AS1363" s="1"/>
      <c r="AT1363" s="1"/>
      <c r="AU1363" s="2">
        <f t="shared" si="312"/>
        <v>0</v>
      </c>
      <c r="AW1363" s="1"/>
      <c r="AX1363" s="1"/>
      <c r="AY1363" s="1"/>
      <c r="AZ1363" s="2">
        <f t="shared" si="309"/>
        <v>0</v>
      </c>
      <c r="BA1363" s="2">
        <f>SUM(AF1363,AH1363,-AZ1363,-Table110[[#This Row],[Sale Fee]])</f>
        <v>0</v>
      </c>
      <c r="BC1363" s="1"/>
      <c r="BD1363" s="1"/>
      <c r="BE1363" s="1"/>
    </row>
    <row r="1364" spans="1:57" x14ac:dyDescent="0.25">
      <c r="A1364" s="1"/>
      <c r="B1364" s="1"/>
      <c r="Q1364" s="1"/>
      <c r="R1364" s="1"/>
      <c r="S1364" s="1"/>
      <c r="U1364" s="1"/>
      <c r="V1364" s="1"/>
      <c r="W1364" s="1"/>
      <c r="X1364" s="1"/>
      <c r="Y1364" s="1"/>
      <c r="Z1364" s="1">
        <f>Table110[[#This Row],[Quantity2]]*Table110[[#This Row],[U Cost]]</f>
        <v>0</v>
      </c>
      <c r="AB1364" s="1"/>
      <c r="AC1364" s="1"/>
      <c r="AD1364" s="1">
        <f t="shared" si="310"/>
        <v>0</v>
      </c>
      <c r="AE1364" s="1"/>
      <c r="AF1364" s="1">
        <f>SUM(Table110[[#This Row],[Total 
Paid]:[Shipping 
Charged]])</f>
        <v>0</v>
      </c>
      <c r="AG1364" s="1"/>
      <c r="AH1364" s="1"/>
      <c r="AI1364" s="1">
        <f t="shared" si="311"/>
        <v>0</v>
      </c>
      <c r="AK1364" s="1"/>
      <c r="AL1364" s="1"/>
      <c r="AM1364" s="1"/>
      <c r="AN1364" s="1"/>
      <c r="AP1364" s="30"/>
      <c r="AQ1364" s="1"/>
      <c r="AR1364" s="1">
        <f t="shared" si="313"/>
        <v>0</v>
      </c>
      <c r="AS1364" s="1"/>
      <c r="AT1364" s="1"/>
      <c r="AU1364" s="2">
        <f t="shared" si="312"/>
        <v>0</v>
      </c>
      <c r="AW1364" s="1"/>
      <c r="AX1364" s="1"/>
      <c r="AY1364" s="1"/>
      <c r="AZ1364" s="2">
        <f t="shared" si="309"/>
        <v>0</v>
      </c>
      <c r="BA1364" s="2">
        <f>SUM(AF1364,AH1364,-AZ1364,-Table110[[#This Row],[Sale Fee]])</f>
        <v>0</v>
      </c>
      <c r="BC1364" s="1"/>
      <c r="BD1364" s="1"/>
      <c r="BE1364" s="1"/>
    </row>
    <row r="1365" spans="1:57" x14ac:dyDescent="0.25">
      <c r="A1365" s="1"/>
      <c r="B1365" s="1"/>
      <c r="Q1365" s="1"/>
      <c r="R1365" s="1"/>
      <c r="S1365" s="1"/>
      <c r="U1365" s="1"/>
      <c r="V1365" s="1"/>
      <c r="W1365" s="1"/>
      <c r="X1365" s="1"/>
      <c r="Y1365" s="1"/>
      <c r="Z1365" s="1">
        <f>Table110[[#This Row],[Quantity2]]*Table110[[#This Row],[U Cost]]</f>
        <v>0</v>
      </c>
      <c r="AB1365" s="1"/>
      <c r="AC1365" s="1"/>
      <c r="AD1365" s="1">
        <f t="shared" si="310"/>
        <v>0</v>
      </c>
      <c r="AE1365" s="1"/>
      <c r="AF1365" s="1">
        <f>SUM(Table110[[#This Row],[Total 
Paid]:[Shipping 
Charged]])</f>
        <v>0</v>
      </c>
      <c r="AG1365" s="1"/>
      <c r="AH1365" s="1"/>
      <c r="AI1365" s="1">
        <f t="shared" si="311"/>
        <v>0</v>
      </c>
      <c r="AK1365" s="1"/>
      <c r="AL1365" s="1"/>
      <c r="AM1365" s="1"/>
      <c r="AN1365" s="1"/>
      <c r="AP1365" s="30"/>
      <c r="AQ1365" s="1"/>
      <c r="AR1365" s="1">
        <f t="shared" si="313"/>
        <v>0</v>
      </c>
      <c r="AS1365" s="1"/>
      <c r="AT1365" s="1"/>
      <c r="AU1365" s="2">
        <f t="shared" si="312"/>
        <v>0</v>
      </c>
      <c r="AW1365" s="1"/>
      <c r="AX1365" s="1"/>
      <c r="AY1365" s="1"/>
      <c r="AZ1365" s="2">
        <f t="shared" si="309"/>
        <v>0</v>
      </c>
      <c r="BA1365" s="2">
        <f>SUM(AF1365,AH1365,-AZ1365,-Table110[[#This Row],[Sale Fee]])</f>
        <v>0</v>
      </c>
      <c r="BC1365" s="1"/>
      <c r="BD1365" s="1"/>
      <c r="BE1365" s="1"/>
    </row>
    <row r="1366" spans="1:57" x14ac:dyDescent="0.25">
      <c r="A1366" s="1"/>
      <c r="B1366" s="1"/>
      <c r="Q1366" s="1"/>
      <c r="R1366" s="1"/>
      <c r="S1366" s="1"/>
      <c r="U1366" s="1"/>
      <c r="V1366" s="1"/>
      <c r="W1366" s="1"/>
      <c r="X1366" s="1"/>
      <c r="Y1366" s="1"/>
      <c r="Z1366" s="1">
        <f>Table110[[#This Row],[Quantity2]]*Table110[[#This Row],[U Cost]]</f>
        <v>0</v>
      </c>
      <c r="AB1366" s="1"/>
      <c r="AC1366" s="1"/>
      <c r="AD1366" s="1">
        <f t="shared" si="310"/>
        <v>0</v>
      </c>
      <c r="AE1366" s="1"/>
      <c r="AF1366" s="1">
        <f>SUM(Table110[[#This Row],[Total 
Paid]:[Shipping 
Charged]])</f>
        <v>0</v>
      </c>
      <c r="AG1366" s="1"/>
      <c r="AH1366" s="1"/>
      <c r="AI1366" s="1">
        <f t="shared" si="311"/>
        <v>0</v>
      </c>
      <c r="AK1366" s="1"/>
      <c r="AL1366" s="1"/>
      <c r="AM1366" s="1"/>
      <c r="AN1366" s="1"/>
      <c r="AP1366" s="30"/>
      <c r="AQ1366" s="1"/>
      <c r="AR1366" s="1">
        <f t="shared" si="313"/>
        <v>0</v>
      </c>
      <c r="AS1366" s="1"/>
      <c r="AT1366" s="1"/>
      <c r="AU1366" s="2">
        <f t="shared" si="312"/>
        <v>0</v>
      </c>
      <c r="AW1366" s="1"/>
      <c r="AX1366" s="1"/>
      <c r="AY1366" s="1"/>
      <c r="AZ1366" s="2">
        <f t="shared" si="309"/>
        <v>0</v>
      </c>
      <c r="BA1366" s="2">
        <f>SUM(AF1366,AH1366,-AZ1366,-Table110[[#This Row],[Sale Fee]])</f>
        <v>0</v>
      </c>
      <c r="BC1366" s="1"/>
      <c r="BD1366" s="1"/>
      <c r="BE1366" s="1"/>
    </row>
    <row r="1367" spans="1:57" x14ac:dyDescent="0.25">
      <c r="A1367" s="1"/>
      <c r="B1367" s="1"/>
      <c r="Q1367" s="1"/>
      <c r="R1367" s="1"/>
      <c r="S1367" s="1"/>
      <c r="U1367" s="1"/>
      <c r="V1367" s="1"/>
      <c r="W1367" s="1"/>
      <c r="X1367" s="1"/>
      <c r="Y1367" s="1"/>
      <c r="Z1367" s="1">
        <f>Table110[[#This Row],[Quantity2]]*Table110[[#This Row],[U Cost]]</f>
        <v>0</v>
      </c>
      <c r="AB1367" s="1"/>
      <c r="AC1367" s="1"/>
      <c r="AD1367" s="1">
        <f t="shared" si="310"/>
        <v>0</v>
      </c>
      <c r="AE1367" s="1"/>
      <c r="AF1367" s="1">
        <f>SUM(Table110[[#This Row],[Total 
Paid]:[Shipping 
Charged]])</f>
        <v>0</v>
      </c>
      <c r="AG1367" s="1"/>
      <c r="AH1367" s="1"/>
      <c r="AI1367" s="1">
        <f t="shared" si="311"/>
        <v>0</v>
      </c>
      <c r="AK1367" s="1"/>
      <c r="AL1367" s="1"/>
      <c r="AM1367" s="1"/>
      <c r="AN1367" s="1"/>
      <c r="AP1367" s="30"/>
      <c r="AQ1367" s="1"/>
      <c r="AR1367" s="1">
        <f t="shared" si="313"/>
        <v>0</v>
      </c>
      <c r="AS1367" s="1"/>
      <c r="AT1367" s="1"/>
      <c r="AU1367" s="2">
        <f t="shared" si="312"/>
        <v>0</v>
      </c>
      <c r="AW1367" s="1"/>
      <c r="AX1367" s="1"/>
      <c r="AY1367" s="1"/>
      <c r="AZ1367" s="2">
        <f t="shared" si="309"/>
        <v>0</v>
      </c>
      <c r="BA1367" s="2">
        <f>SUM(AF1367,AH1367,-AZ1367,-Table110[[#This Row],[Sale Fee]])</f>
        <v>0</v>
      </c>
      <c r="BC1367" s="1"/>
      <c r="BD1367" s="1"/>
      <c r="BE1367" s="1"/>
    </row>
    <row r="1368" spans="1:57" x14ac:dyDescent="0.25">
      <c r="A1368" s="1"/>
      <c r="B1368" s="1"/>
      <c r="Q1368" s="1"/>
      <c r="R1368" s="1"/>
      <c r="S1368" s="1"/>
      <c r="U1368" s="1"/>
      <c r="V1368" s="1"/>
      <c r="W1368" s="1"/>
      <c r="X1368" s="1"/>
      <c r="Y1368" s="1"/>
      <c r="Z1368" s="1">
        <f>Table110[[#This Row],[Quantity2]]*Table110[[#This Row],[U Cost]]</f>
        <v>0</v>
      </c>
      <c r="AB1368" s="1"/>
      <c r="AC1368" s="1"/>
      <c r="AD1368" s="1">
        <f t="shared" si="310"/>
        <v>0</v>
      </c>
      <c r="AE1368" s="1"/>
      <c r="AF1368" s="1">
        <f>SUM(Table110[[#This Row],[Total 
Paid]:[Shipping 
Charged]])</f>
        <v>0</v>
      </c>
      <c r="AG1368" s="1"/>
      <c r="AH1368" s="1"/>
      <c r="AI1368" s="1">
        <f t="shared" si="311"/>
        <v>0</v>
      </c>
      <c r="AK1368" s="1"/>
      <c r="AL1368" s="1"/>
      <c r="AM1368" s="1"/>
      <c r="AN1368" s="1"/>
      <c r="AP1368" s="30"/>
      <c r="AQ1368" s="1"/>
      <c r="AR1368" s="1">
        <f t="shared" si="313"/>
        <v>0</v>
      </c>
      <c r="AS1368" s="1"/>
      <c r="AT1368" s="1"/>
      <c r="AU1368" s="2">
        <f t="shared" si="312"/>
        <v>0</v>
      </c>
      <c r="AW1368" s="1"/>
      <c r="AX1368" s="1"/>
      <c r="AY1368" s="1"/>
      <c r="AZ1368" s="2">
        <f t="shared" si="309"/>
        <v>0</v>
      </c>
      <c r="BA1368" s="2">
        <f>SUM(AF1368,AH1368,-AZ1368,-Table110[[#This Row],[Sale Fee]])</f>
        <v>0</v>
      </c>
      <c r="BC1368" s="1"/>
      <c r="BD1368" s="1"/>
      <c r="BE1368" s="1"/>
    </row>
    <row r="1369" spans="1:57" x14ac:dyDescent="0.25">
      <c r="A1369" s="1"/>
      <c r="B1369" s="1"/>
      <c r="Q1369" s="1"/>
      <c r="R1369" s="1"/>
      <c r="S1369" s="1"/>
      <c r="U1369" s="1"/>
      <c r="V1369" s="1"/>
      <c r="W1369" s="1"/>
      <c r="X1369" s="1"/>
      <c r="Y1369" s="1"/>
      <c r="Z1369" s="1">
        <f>Table110[[#This Row],[Quantity2]]*Table110[[#This Row],[U Cost]]</f>
        <v>0</v>
      </c>
      <c r="AB1369" s="1"/>
      <c r="AC1369" s="1"/>
      <c r="AD1369" s="1">
        <f t="shared" si="310"/>
        <v>0</v>
      </c>
      <c r="AE1369" s="1"/>
      <c r="AF1369" s="1">
        <f>SUM(Table110[[#This Row],[Total 
Paid]:[Shipping 
Charged]])</f>
        <v>0</v>
      </c>
      <c r="AG1369" s="1"/>
      <c r="AH1369" s="1"/>
      <c r="AI1369" s="1">
        <f t="shared" si="311"/>
        <v>0</v>
      </c>
      <c r="AK1369" s="1"/>
      <c r="AL1369" s="1"/>
      <c r="AM1369" s="1"/>
      <c r="AN1369" s="1"/>
      <c r="AP1369" s="30"/>
      <c r="AQ1369" s="1"/>
      <c r="AR1369" s="1">
        <f t="shared" si="313"/>
        <v>0</v>
      </c>
      <c r="AS1369" s="1"/>
      <c r="AT1369" s="1"/>
      <c r="AU1369" s="2">
        <f t="shared" si="312"/>
        <v>0</v>
      </c>
      <c r="AW1369" s="1"/>
      <c r="AX1369" s="1"/>
      <c r="AY1369" s="1"/>
      <c r="AZ1369" s="2">
        <f t="shared" si="309"/>
        <v>0</v>
      </c>
      <c r="BA1369" s="2">
        <f>SUM(AF1369,AH1369,-AZ1369,-Table110[[#This Row],[Sale Fee]])</f>
        <v>0</v>
      </c>
      <c r="BC1369" s="1"/>
      <c r="BD1369" s="1"/>
      <c r="BE1369" s="1"/>
    </row>
    <row r="1370" spans="1:57" x14ac:dyDescent="0.25">
      <c r="A1370" s="1"/>
      <c r="B1370" s="1"/>
      <c r="Q1370" s="1"/>
      <c r="R1370" s="1"/>
      <c r="S1370" s="1"/>
      <c r="U1370" s="1"/>
      <c r="V1370" s="1"/>
      <c r="W1370" s="1"/>
      <c r="X1370" s="1"/>
      <c r="Y1370" s="1"/>
      <c r="Z1370" s="1">
        <f>Table110[[#This Row],[Quantity2]]*Table110[[#This Row],[U Cost]]</f>
        <v>0</v>
      </c>
      <c r="AB1370" s="1"/>
      <c r="AC1370" s="1"/>
      <c r="AD1370" s="1">
        <f t="shared" si="310"/>
        <v>0</v>
      </c>
      <c r="AE1370" s="1"/>
      <c r="AF1370" s="1">
        <f>SUM(Table110[[#This Row],[Total 
Paid]:[Shipping 
Charged]])</f>
        <v>0</v>
      </c>
      <c r="AG1370" s="1"/>
      <c r="AH1370" s="1"/>
      <c r="AI1370" s="1">
        <f t="shared" si="311"/>
        <v>0</v>
      </c>
      <c r="AK1370" s="1"/>
      <c r="AL1370" s="1"/>
      <c r="AM1370" s="1"/>
      <c r="AN1370" s="1"/>
      <c r="AP1370" s="30"/>
      <c r="AQ1370" s="1"/>
      <c r="AR1370" s="1">
        <f t="shared" si="313"/>
        <v>0</v>
      </c>
      <c r="AS1370" s="1"/>
      <c r="AT1370" s="1"/>
      <c r="AU1370" s="2">
        <f t="shared" si="312"/>
        <v>0</v>
      </c>
      <c r="AW1370" s="1"/>
      <c r="AX1370" s="1"/>
      <c r="AY1370" s="1"/>
      <c r="AZ1370" s="2">
        <f t="shared" si="309"/>
        <v>0</v>
      </c>
      <c r="BA1370" s="2">
        <f>SUM(AF1370,AH1370,-AZ1370,-Table110[[#This Row],[Sale Fee]])</f>
        <v>0</v>
      </c>
      <c r="BC1370" s="1"/>
      <c r="BD1370" s="1"/>
      <c r="BE1370" s="1"/>
    </row>
    <row r="1371" spans="1:57" x14ac:dyDescent="0.25">
      <c r="A1371" s="1"/>
      <c r="B1371" s="1"/>
      <c r="Q1371" s="1"/>
      <c r="R1371" s="1"/>
      <c r="S1371" s="1"/>
      <c r="U1371" s="1"/>
      <c r="V1371" s="1"/>
      <c r="W1371" s="1"/>
      <c r="X1371" s="1"/>
      <c r="Y1371" s="1"/>
      <c r="Z1371" s="1">
        <f>Table110[[#This Row],[Quantity2]]*Table110[[#This Row],[U Cost]]</f>
        <v>0</v>
      </c>
      <c r="AB1371" s="1"/>
      <c r="AC1371" s="1"/>
      <c r="AD1371" s="1">
        <f t="shared" si="310"/>
        <v>0</v>
      </c>
      <c r="AE1371" s="1"/>
      <c r="AF1371" s="1">
        <f>SUM(Table110[[#This Row],[Total 
Paid]:[Shipping 
Charged]])</f>
        <v>0</v>
      </c>
      <c r="AG1371" s="1"/>
      <c r="AH1371" s="1"/>
      <c r="AI1371" s="1">
        <f t="shared" si="311"/>
        <v>0</v>
      </c>
      <c r="AK1371" s="1"/>
      <c r="AL1371" s="1"/>
      <c r="AM1371" s="1"/>
      <c r="AN1371" s="1"/>
      <c r="AP1371" s="30"/>
      <c r="AQ1371" s="1"/>
      <c r="AR1371" s="1">
        <f t="shared" si="313"/>
        <v>0</v>
      </c>
      <c r="AS1371" s="1"/>
      <c r="AT1371" s="1"/>
      <c r="AU1371" s="2">
        <f t="shared" si="312"/>
        <v>0</v>
      </c>
      <c r="AW1371" s="1"/>
      <c r="AX1371" s="1"/>
      <c r="AY1371" s="1"/>
      <c r="AZ1371" s="2">
        <f t="shared" si="309"/>
        <v>0</v>
      </c>
      <c r="BA1371" s="2">
        <f>SUM(AF1371,AH1371,-AZ1371,-Table110[[#This Row],[Sale Fee]])</f>
        <v>0</v>
      </c>
      <c r="BC1371" s="1"/>
      <c r="BD1371" s="1"/>
      <c r="BE1371" s="1"/>
    </row>
    <row r="1372" spans="1:57" x14ac:dyDescent="0.25">
      <c r="A1372" s="1"/>
      <c r="B1372" s="1"/>
      <c r="Q1372" s="1"/>
      <c r="R1372" s="1"/>
      <c r="S1372" s="1"/>
      <c r="U1372" s="1"/>
      <c r="V1372" s="1"/>
      <c r="W1372" s="1"/>
      <c r="X1372" s="1"/>
      <c r="Y1372" s="1"/>
      <c r="Z1372" s="1">
        <f>Table110[[#This Row],[Quantity2]]*Table110[[#This Row],[U Cost]]</f>
        <v>0</v>
      </c>
      <c r="AB1372" s="1"/>
      <c r="AC1372" s="1"/>
      <c r="AD1372" s="1">
        <f t="shared" si="310"/>
        <v>0</v>
      </c>
      <c r="AE1372" s="1"/>
      <c r="AF1372" s="1">
        <f>SUM(Table110[[#This Row],[Total 
Paid]:[Shipping 
Charged]])</f>
        <v>0</v>
      </c>
      <c r="AG1372" s="1"/>
      <c r="AH1372" s="1"/>
      <c r="AI1372" s="1">
        <f t="shared" si="311"/>
        <v>0</v>
      </c>
      <c r="AK1372" s="1"/>
      <c r="AL1372" s="1"/>
      <c r="AM1372" s="1"/>
      <c r="AN1372" s="1"/>
      <c r="AP1372" s="30"/>
      <c r="AQ1372" s="1"/>
      <c r="AR1372" s="1">
        <f t="shared" si="313"/>
        <v>0</v>
      </c>
      <c r="AS1372" s="1"/>
      <c r="AT1372" s="1"/>
      <c r="AU1372" s="2">
        <f t="shared" si="312"/>
        <v>0</v>
      </c>
      <c r="AW1372" s="1"/>
      <c r="AX1372" s="1"/>
      <c r="AY1372" s="1"/>
      <c r="AZ1372" s="2">
        <f t="shared" si="309"/>
        <v>0</v>
      </c>
      <c r="BA1372" s="2">
        <f>SUM(AF1372,AH1372,-AZ1372,-Table110[[#This Row],[Sale Fee]])</f>
        <v>0</v>
      </c>
      <c r="BC1372" s="1"/>
      <c r="BD1372" s="1"/>
      <c r="BE1372" s="1"/>
    </row>
    <row r="1373" spans="1:57" x14ac:dyDescent="0.25">
      <c r="A1373" s="1"/>
      <c r="B1373" s="1"/>
      <c r="Q1373" s="1"/>
      <c r="R1373" s="1"/>
      <c r="S1373" s="1"/>
      <c r="U1373" s="1"/>
      <c r="V1373" s="1"/>
      <c r="W1373" s="1"/>
      <c r="X1373" s="1"/>
      <c r="Y1373" s="1"/>
      <c r="Z1373" s="1">
        <f>Table110[[#This Row],[Quantity2]]*Table110[[#This Row],[U Cost]]</f>
        <v>0</v>
      </c>
      <c r="AB1373" s="1"/>
      <c r="AC1373" s="1"/>
      <c r="AD1373" s="1">
        <f t="shared" si="310"/>
        <v>0</v>
      </c>
      <c r="AE1373" s="1"/>
      <c r="AF1373" s="1">
        <f>SUM(Table110[[#This Row],[Total 
Paid]:[Shipping 
Charged]])</f>
        <v>0</v>
      </c>
      <c r="AG1373" s="1"/>
      <c r="AH1373" s="1"/>
      <c r="AI1373" s="1">
        <f t="shared" si="311"/>
        <v>0</v>
      </c>
      <c r="AK1373" s="1"/>
      <c r="AL1373" s="1"/>
      <c r="AM1373" s="1"/>
      <c r="AN1373" s="1"/>
      <c r="AP1373" s="30"/>
      <c r="AQ1373" s="1"/>
      <c r="AR1373" s="1">
        <f t="shared" si="313"/>
        <v>0</v>
      </c>
      <c r="AS1373" s="1"/>
      <c r="AT1373" s="1"/>
      <c r="AU1373" s="2">
        <f t="shared" si="312"/>
        <v>0</v>
      </c>
      <c r="AW1373" s="1"/>
      <c r="AX1373" s="1"/>
      <c r="AY1373" s="1"/>
      <c r="AZ1373" s="2">
        <f t="shared" si="309"/>
        <v>0</v>
      </c>
      <c r="BA1373" s="2">
        <f>SUM(AF1373,AH1373,-AZ1373,-Table110[[#This Row],[Sale Fee]])</f>
        <v>0</v>
      </c>
      <c r="BC1373" s="1"/>
      <c r="BD1373" s="1"/>
      <c r="BE1373" s="1"/>
    </row>
    <row r="1374" spans="1:57" x14ac:dyDescent="0.25">
      <c r="A1374" s="1"/>
      <c r="B1374" s="1"/>
      <c r="Q1374" s="1"/>
      <c r="R1374" s="1"/>
      <c r="S1374" s="1"/>
      <c r="U1374" s="1"/>
      <c r="V1374" s="1"/>
      <c r="W1374" s="1"/>
      <c r="X1374" s="1"/>
      <c r="Y1374" s="1"/>
      <c r="Z1374" s="1">
        <f>Table110[[#This Row],[Quantity2]]*Table110[[#This Row],[U Cost]]</f>
        <v>0</v>
      </c>
      <c r="AB1374" s="1"/>
      <c r="AC1374" s="1"/>
      <c r="AD1374" s="1">
        <f t="shared" si="310"/>
        <v>0</v>
      </c>
      <c r="AE1374" s="1"/>
      <c r="AF1374" s="1">
        <f>SUM(Table110[[#This Row],[Total 
Paid]:[Shipping 
Charged]])</f>
        <v>0</v>
      </c>
      <c r="AG1374" s="1"/>
      <c r="AH1374" s="1"/>
      <c r="AI1374" s="1">
        <f t="shared" si="311"/>
        <v>0</v>
      </c>
      <c r="AK1374" s="1"/>
      <c r="AL1374" s="1"/>
      <c r="AM1374" s="1"/>
      <c r="AN1374" s="1"/>
      <c r="AP1374" s="30"/>
      <c r="AQ1374" s="1"/>
      <c r="AR1374" s="1">
        <f t="shared" si="313"/>
        <v>0</v>
      </c>
      <c r="AS1374" s="1"/>
      <c r="AT1374" s="1"/>
      <c r="AU1374" s="2">
        <f t="shared" si="312"/>
        <v>0</v>
      </c>
      <c r="AW1374" s="1"/>
      <c r="AX1374" s="1"/>
      <c r="AY1374" s="1"/>
      <c r="AZ1374" s="2">
        <f t="shared" si="309"/>
        <v>0</v>
      </c>
      <c r="BA1374" s="2">
        <f>SUM(AF1374,AH1374,-AZ1374,-Table110[[#This Row],[Sale Fee]])</f>
        <v>0</v>
      </c>
      <c r="BC1374" s="1"/>
      <c r="BD1374" s="1"/>
      <c r="BE1374" s="1"/>
    </row>
    <row r="1375" spans="1:57" x14ac:dyDescent="0.25">
      <c r="A1375" s="1"/>
      <c r="B1375" s="1"/>
      <c r="Q1375" s="1"/>
      <c r="R1375" s="1"/>
      <c r="S1375" s="1"/>
      <c r="U1375" s="1"/>
      <c r="V1375" s="1"/>
      <c r="W1375" s="1"/>
      <c r="X1375" s="1"/>
      <c r="Y1375" s="1"/>
      <c r="Z1375" s="1">
        <f>Table110[[#This Row],[Quantity2]]*Table110[[#This Row],[U Cost]]</f>
        <v>0</v>
      </c>
      <c r="AB1375" s="1"/>
      <c r="AC1375" s="1"/>
      <c r="AD1375" s="1">
        <f t="shared" si="310"/>
        <v>0</v>
      </c>
      <c r="AE1375" s="1"/>
      <c r="AF1375" s="1">
        <f>SUM(Table110[[#This Row],[Total 
Paid]:[Shipping 
Charged]])</f>
        <v>0</v>
      </c>
      <c r="AG1375" s="1"/>
      <c r="AH1375" s="1"/>
      <c r="AI1375" s="1">
        <f t="shared" si="311"/>
        <v>0</v>
      </c>
      <c r="AK1375" s="1"/>
      <c r="AL1375" s="1"/>
      <c r="AM1375" s="1"/>
      <c r="AN1375" s="1"/>
      <c r="AP1375" s="30"/>
      <c r="AQ1375" s="1"/>
      <c r="AR1375" s="1">
        <f t="shared" si="313"/>
        <v>0</v>
      </c>
      <c r="AS1375" s="1"/>
      <c r="AT1375" s="1"/>
      <c r="AU1375" s="2">
        <f t="shared" si="312"/>
        <v>0</v>
      </c>
      <c r="AW1375" s="1"/>
      <c r="AX1375" s="1"/>
      <c r="AY1375" s="1"/>
      <c r="AZ1375" s="2">
        <f t="shared" si="309"/>
        <v>0</v>
      </c>
      <c r="BA1375" s="2">
        <f>SUM(AF1375,AH1375,-AZ1375,-Table110[[#This Row],[Sale Fee]])</f>
        <v>0</v>
      </c>
      <c r="BC1375" s="1"/>
      <c r="BD1375" s="1"/>
      <c r="BE1375" s="1"/>
    </row>
    <row r="1376" spans="1:57" x14ac:dyDescent="0.25">
      <c r="A1376" s="1"/>
      <c r="B1376" s="1"/>
      <c r="Q1376" s="1"/>
      <c r="R1376" s="1"/>
      <c r="S1376" s="1"/>
      <c r="U1376" s="1"/>
      <c r="V1376" s="1"/>
      <c r="W1376" s="1"/>
      <c r="X1376" s="1"/>
      <c r="Y1376" s="1"/>
      <c r="Z1376" s="1">
        <f>Table110[[#This Row],[Quantity2]]*Table110[[#This Row],[U Cost]]</f>
        <v>0</v>
      </c>
      <c r="AB1376" s="1"/>
      <c r="AC1376" s="1"/>
      <c r="AD1376" s="1">
        <f t="shared" si="310"/>
        <v>0</v>
      </c>
      <c r="AE1376" s="1"/>
      <c r="AF1376" s="1">
        <f>SUM(Table110[[#This Row],[Total 
Paid]:[Shipping 
Charged]])</f>
        <v>0</v>
      </c>
      <c r="AG1376" s="1"/>
      <c r="AH1376" s="1"/>
      <c r="AI1376" s="1">
        <f t="shared" si="311"/>
        <v>0</v>
      </c>
      <c r="AK1376" s="1"/>
      <c r="AL1376" s="1"/>
      <c r="AM1376" s="1"/>
      <c r="AN1376" s="1"/>
      <c r="AP1376" s="30"/>
      <c r="AQ1376" s="1"/>
      <c r="AR1376" s="1">
        <f t="shared" si="313"/>
        <v>0</v>
      </c>
      <c r="AS1376" s="1"/>
      <c r="AT1376" s="1"/>
      <c r="AU1376" s="2">
        <f t="shared" si="312"/>
        <v>0</v>
      </c>
      <c r="AW1376" s="1"/>
      <c r="AX1376" s="1"/>
      <c r="AY1376" s="1"/>
      <c r="AZ1376" s="2">
        <f t="shared" si="309"/>
        <v>0</v>
      </c>
      <c r="BA1376" s="2">
        <f>SUM(AF1376,AH1376,-AZ1376,-Table110[[#This Row],[Sale Fee]])</f>
        <v>0</v>
      </c>
      <c r="BC1376" s="1"/>
      <c r="BD1376" s="1"/>
      <c r="BE1376" s="1"/>
    </row>
    <row r="1377" spans="1:57" x14ac:dyDescent="0.25">
      <c r="A1377" s="1"/>
      <c r="B1377" s="1"/>
      <c r="Q1377" s="1"/>
      <c r="R1377" s="1"/>
      <c r="S1377" s="1"/>
      <c r="U1377" s="1"/>
      <c r="V1377" s="1"/>
      <c r="W1377" s="1"/>
      <c r="X1377" s="1"/>
      <c r="Y1377" s="1"/>
      <c r="Z1377" s="1">
        <f>Table110[[#This Row],[Quantity2]]*Table110[[#This Row],[U Cost]]</f>
        <v>0</v>
      </c>
      <c r="AB1377" s="1"/>
      <c r="AC1377" s="1"/>
      <c r="AD1377" s="1">
        <f t="shared" si="310"/>
        <v>0</v>
      </c>
      <c r="AE1377" s="1"/>
      <c r="AF1377" s="1">
        <f>SUM(Table110[[#This Row],[Total 
Paid]:[Shipping 
Charged]])</f>
        <v>0</v>
      </c>
      <c r="AG1377" s="1"/>
      <c r="AH1377" s="1"/>
      <c r="AI1377" s="1">
        <f t="shared" si="311"/>
        <v>0</v>
      </c>
      <c r="AK1377" s="1"/>
      <c r="AL1377" s="1"/>
      <c r="AM1377" s="1"/>
      <c r="AN1377" s="1"/>
      <c r="AP1377" s="30"/>
      <c r="AQ1377" s="1"/>
      <c r="AR1377" s="1">
        <f t="shared" si="313"/>
        <v>0</v>
      </c>
      <c r="AS1377" s="1"/>
      <c r="AT1377" s="1"/>
      <c r="AU1377" s="2">
        <f t="shared" si="312"/>
        <v>0</v>
      </c>
      <c r="AW1377" s="1"/>
      <c r="AX1377" s="1"/>
      <c r="AY1377" s="1"/>
      <c r="AZ1377" s="2">
        <f t="shared" si="309"/>
        <v>0</v>
      </c>
      <c r="BA1377" s="2">
        <f>SUM(AF1377,AH1377,-AZ1377,-Table110[[#This Row],[Sale Fee]])</f>
        <v>0</v>
      </c>
      <c r="BC1377" s="1"/>
      <c r="BD1377" s="1"/>
      <c r="BE1377" s="1"/>
    </row>
    <row r="1378" spans="1:57" x14ac:dyDescent="0.25">
      <c r="A1378" s="1"/>
      <c r="B1378" s="1"/>
      <c r="Q1378" s="1"/>
      <c r="R1378" s="1"/>
      <c r="S1378" s="1"/>
      <c r="U1378" s="1"/>
      <c r="V1378" s="1"/>
      <c r="W1378" s="1"/>
      <c r="X1378" s="1"/>
      <c r="Y1378" s="1"/>
      <c r="Z1378" s="1">
        <f>Table110[[#This Row],[Quantity2]]*Table110[[#This Row],[U Cost]]</f>
        <v>0</v>
      </c>
      <c r="AB1378" s="1"/>
      <c r="AC1378" s="1"/>
      <c r="AD1378" s="1">
        <f t="shared" si="310"/>
        <v>0</v>
      </c>
      <c r="AE1378" s="1"/>
      <c r="AF1378" s="1">
        <f>SUM(Table110[[#This Row],[Total 
Paid]:[Shipping 
Charged]])</f>
        <v>0</v>
      </c>
      <c r="AG1378" s="1"/>
      <c r="AH1378" s="1"/>
      <c r="AI1378" s="1">
        <f t="shared" si="311"/>
        <v>0</v>
      </c>
      <c r="AK1378" s="1"/>
      <c r="AL1378" s="1"/>
      <c r="AM1378" s="1"/>
      <c r="AN1378" s="1"/>
      <c r="AP1378" s="30"/>
      <c r="AQ1378" s="1"/>
      <c r="AR1378" s="1">
        <f t="shared" si="313"/>
        <v>0</v>
      </c>
      <c r="AS1378" s="1"/>
      <c r="AT1378" s="1"/>
      <c r="AU1378" s="2">
        <f t="shared" si="312"/>
        <v>0</v>
      </c>
      <c r="AW1378" s="1"/>
      <c r="AX1378" s="1"/>
      <c r="AY1378" s="1"/>
      <c r="AZ1378" s="2">
        <f t="shared" si="309"/>
        <v>0</v>
      </c>
      <c r="BA1378" s="2">
        <f>SUM(AF1378,AH1378,-AZ1378,-Table110[[#This Row],[Sale Fee]])</f>
        <v>0</v>
      </c>
      <c r="BC1378" s="1"/>
      <c r="BD1378" s="1"/>
      <c r="BE1378" s="1"/>
    </row>
    <row r="1379" spans="1:57" x14ac:dyDescent="0.25">
      <c r="A1379" s="1"/>
      <c r="B1379" s="1"/>
      <c r="Q1379" s="1"/>
      <c r="R1379" s="1"/>
      <c r="S1379" s="1"/>
      <c r="U1379" s="1"/>
      <c r="V1379" s="1"/>
      <c r="W1379" s="1"/>
      <c r="X1379" s="1"/>
      <c r="Y1379" s="1"/>
      <c r="Z1379" s="1">
        <f>Table110[[#This Row],[Quantity2]]*Table110[[#This Row],[U Cost]]</f>
        <v>0</v>
      </c>
      <c r="AB1379" s="1"/>
      <c r="AC1379" s="1"/>
      <c r="AD1379" s="1">
        <f t="shared" si="310"/>
        <v>0</v>
      </c>
      <c r="AE1379" s="1"/>
      <c r="AF1379" s="1">
        <f>SUM(Table110[[#This Row],[Total 
Paid]:[Shipping 
Charged]])</f>
        <v>0</v>
      </c>
      <c r="AG1379" s="1"/>
      <c r="AH1379" s="1"/>
      <c r="AI1379" s="1">
        <f t="shared" si="311"/>
        <v>0</v>
      </c>
      <c r="AK1379" s="1"/>
      <c r="AL1379" s="1"/>
      <c r="AM1379" s="1"/>
      <c r="AN1379" s="1"/>
      <c r="AP1379" s="30"/>
      <c r="AQ1379" s="1"/>
      <c r="AR1379" s="1">
        <f t="shared" si="313"/>
        <v>0</v>
      </c>
      <c r="AS1379" s="1"/>
      <c r="AT1379" s="1"/>
      <c r="AU1379" s="2">
        <f t="shared" si="312"/>
        <v>0</v>
      </c>
      <c r="AW1379" s="1"/>
      <c r="AX1379" s="1"/>
      <c r="AY1379" s="1"/>
      <c r="AZ1379" s="2">
        <f t="shared" si="309"/>
        <v>0</v>
      </c>
      <c r="BA1379" s="2">
        <f>SUM(AF1379,AH1379,-AZ1379,-Table110[[#This Row],[Sale Fee]])</f>
        <v>0</v>
      </c>
      <c r="BC1379" s="1"/>
      <c r="BD1379" s="1"/>
      <c r="BE1379" s="1"/>
    </row>
    <row r="1380" spans="1:57" x14ac:dyDescent="0.25">
      <c r="A1380" s="1"/>
      <c r="B1380" s="1"/>
      <c r="Q1380" s="1"/>
      <c r="R1380" s="1"/>
      <c r="S1380" s="1"/>
      <c r="U1380" s="1"/>
      <c r="V1380" s="1"/>
      <c r="W1380" s="1"/>
      <c r="X1380" s="1"/>
      <c r="Y1380" s="1"/>
      <c r="Z1380" s="1">
        <f>Table110[[#This Row],[Quantity2]]*Table110[[#This Row],[U Cost]]</f>
        <v>0</v>
      </c>
      <c r="AB1380" s="1"/>
      <c r="AC1380" s="1"/>
      <c r="AD1380" s="1">
        <f t="shared" si="310"/>
        <v>0</v>
      </c>
      <c r="AE1380" s="1"/>
      <c r="AF1380" s="1">
        <f>SUM(Table110[[#This Row],[Total 
Paid]:[Shipping 
Charged]])</f>
        <v>0</v>
      </c>
      <c r="AG1380" s="1"/>
      <c r="AH1380" s="1"/>
      <c r="AI1380" s="1">
        <f t="shared" si="311"/>
        <v>0</v>
      </c>
      <c r="AK1380" s="1"/>
      <c r="AL1380" s="1"/>
      <c r="AM1380" s="1"/>
      <c r="AN1380" s="1"/>
      <c r="AP1380" s="30"/>
      <c r="AQ1380" s="1"/>
      <c r="AR1380" s="1">
        <f t="shared" si="313"/>
        <v>0</v>
      </c>
      <c r="AS1380" s="1"/>
      <c r="AT1380" s="1"/>
      <c r="AU1380" s="2">
        <f t="shared" si="312"/>
        <v>0</v>
      </c>
      <c r="AW1380" s="1"/>
      <c r="AX1380" s="1"/>
      <c r="AY1380" s="1"/>
      <c r="AZ1380" s="2">
        <f t="shared" si="309"/>
        <v>0</v>
      </c>
      <c r="BA1380" s="2">
        <f>SUM(AF1380,AH1380,-AZ1380,-Table110[[#This Row],[Sale Fee]])</f>
        <v>0</v>
      </c>
      <c r="BC1380" s="1"/>
      <c r="BD1380" s="1"/>
      <c r="BE1380" s="1"/>
    </row>
    <row r="1381" spans="1:57" x14ac:dyDescent="0.25">
      <c r="A1381" s="1"/>
      <c r="B1381" s="1"/>
      <c r="Q1381" s="1"/>
      <c r="R1381" s="1"/>
      <c r="S1381" s="1"/>
      <c r="U1381" s="1"/>
      <c r="V1381" s="1"/>
      <c r="W1381" s="1"/>
      <c r="X1381" s="1"/>
      <c r="Y1381" s="1"/>
      <c r="Z1381" s="1">
        <f>Table110[[#This Row],[Quantity2]]*Table110[[#This Row],[U Cost]]</f>
        <v>0</v>
      </c>
      <c r="AB1381" s="1"/>
      <c r="AC1381" s="1"/>
      <c r="AD1381" s="1">
        <f t="shared" si="310"/>
        <v>0</v>
      </c>
      <c r="AE1381" s="1"/>
      <c r="AF1381" s="1">
        <f>SUM(Table110[[#This Row],[Total 
Paid]:[Shipping 
Charged]])</f>
        <v>0</v>
      </c>
      <c r="AG1381" s="1"/>
      <c r="AH1381" s="1"/>
      <c r="AI1381" s="1">
        <f t="shared" si="311"/>
        <v>0</v>
      </c>
      <c r="AK1381" s="1"/>
      <c r="AL1381" s="1"/>
      <c r="AM1381" s="1"/>
      <c r="AN1381" s="1"/>
      <c r="AP1381" s="30"/>
      <c r="AQ1381" s="1"/>
      <c r="AR1381" s="1">
        <f t="shared" si="313"/>
        <v>0</v>
      </c>
      <c r="AS1381" s="1"/>
      <c r="AT1381" s="1"/>
      <c r="AU1381" s="2">
        <f t="shared" si="312"/>
        <v>0</v>
      </c>
      <c r="AW1381" s="1"/>
      <c r="AX1381" s="1"/>
      <c r="AY1381" s="1"/>
      <c r="AZ1381" s="2">
        <f t="shared" si="309"/>
        <v>0</v>
      </c>
      <c r="BA1381" s="2">
        <f>SUM(AF1381,AH1381,-AZ1381,-Table110[[#This Row],[Sale Fee]])</f>
        <v>0</v>
      </c>
      <c r="BC1381" s="1"/>
      <c r="BD1381" s="1"/>
      <c r="BE1381" s="1"/>
    </row>
    <row r="1382" spans="1:57" x14ac:dyDescent="0.25">
      <c r="A1382" s="1"/>
      <c r="B1382" s="1"/>
      <c r="Q1382" s="1"/>
      <c r="R1382" s="1"/>
      <c r="S1382" s="1"/>
      <c r="U1382" s="1"/>
      <c r="V1382" s="1"/>
      <c r="W1382" s="1"/>
      <c r="X1382" s="1"/>
      <c r="Y1382" s="1"/>
      <c r="Z1382" s="1">
        <f>Table110[[#This Row],[Quantity2]]*Table110[[#This Row],[U Cost]]</f>
        <v>0</v>
      </c>
      <c r="AB1382" s="1"/>
      <c r="AC1382" s="1"/>
      <c r="AD1382" s="1">
        <f t="shared" si="310"/>
        <v>0</v>
      </c>
      <c r="AE1382" s="1"/>
      <c r="AF1382" s="1">
        <f>SUM(Table110[[#This Row],[Total 
Paid]:[Shipping 
Charged]])</f>
        <v>0</v>
      </c>
      <c r="AG1382" s="1"/>
      <c r="AH1382" s="1"/>
      <c r="AI1382" s="1">
        <f t="shared" si="311"/>
        <v>0</v>
      </c>
      <c r="AK1382" s="1"/>
      <c r="AL1382" s="1"/>
      <c r="AM1382" s="1"/>
      <c r="AN1382" s="1"/>
      <c r="AP1382" s="30"/>
      <c r="AQ1382" s="1"/>
      <c r="AR1382" s="1">
        <f t="shared" si="313"/>
        <v>0</v>
      </c>
      <c r="AS1382" s="1"/>
      <c r="AT1382" s="1"/>
      <c r="AU1382" s="2">
        <f t="shared" si="312"/>
        <v>0</v>
      </c>
      <c r="AW1382" s="1"/>
      <c r="AX1382" s="1"/>
      <c r="AY1382" s="1"/>
      <c r="AZ1382" s="2">
        <f t="shared" si="309"/>
        <v>0</v>
      </c>
      <c r="BA1382" s="2">
        <f>SUM(AF1382,AH1382,-AZ1382,-Table110[[#This Row],[Sale Fee]])</f>
        <v>0</v>
      </c>
      <c r="BC1382" s="1"/>
      <c r="BD1382" s="1"/>
      <c r="BE1382" s="1"/>
    </row>
    <row r="1383" spans="1:57" x14ac:dyDescent="0.25">
      <c r="A1383" s="1"/>
      <c r="B1383" s="1"/>
      <c r="Q1383" s="1"/>
      <c r="R1383" s="1"/>
      <c r="S1383" s="1"/>
      <c r="U1383" s="1"/>
      <c r="V1383" s="1"/>
      <c r="W1383" s="1"/>
      <c r="X1383" s="1"/>
      <c r="Y1383" s="1"/>
      <c r="Z1383" s="1">
        <f>Table110[[#This Row],[Quantity2]]*Table110[[#This Row],[U Cost]]</f>
        <v>0</v>
      </c>
      <c r="AB1383" s="1"/>
      <c r="AC1383" s="1"/>
      <c r="AD1383" s="1">
        <f t="shared" si="310"/>
        <v>0</v>
      </c>
      <c r="AE1383" s="1"/>
      <c r="AF1383" s="1">
        <f>SUM(Table110[[#This Row],[Total 
Paid]:[Shipping 
Charged]])</f>
        <v>0</v>
      </c>
      <c r="AG1383" s="1"/>
      <c r="AH1383" s="1"/>
      <c r="AI1383" s="1">
        <f t="shared" si="311"/>
        <v>0</v>
      </c>
      <c r="AK1383" s="1"/>
      <c r="AL1383" s="1"/>
      <c r="AM1383" s="1"/>
      <c r="AN1383" s="1"/>
      <c r="AP1383" s="30"/>
      <c r="AQ1383" s="1"/>
      <c r="AR1383" s="1">
        <f t="shared" si="313"/>
        <v>0</v>
      </c>
      <c r="AS1383" s="1"/>
      <c r="AT1383" s="1"/>
      <c r="AU1383" s="2">
        <f t="shared" si="312"/>
        <v>0</v>
      </c>
      <c r="AW1383" s="1"/>
      <c r="AX1383" s="1"/>
      <c r="AY1383" s="1"/>
      <c r="AZ1383" s="2">
        <f t="shared" si="309"/>
        <v>0</v>
      </c>
      <c r="BA1383" s="2">
        <f>SUM(AF1383,AH1383,-AZ1383,-Table110[[#This Row],[Sale Fee]])</f>
        <v>0</v>
      </c>
      <c r="BC1383" s="1"/>
      <c r="BD1383" s="1"/>
      <c r="BE1383" s="1"/>
    </row>
    <row r="1384" spans="1:57" x14ac:dyDescent="0.25">
      <c r="A1384" s="1"/>
      <c r="B1384" s="1"/>
      <c r="Q1384" s="1"/>
      <c r="R1384" s="1"/>
      <c r="S1384" s="1"/>
      <c r="U1384" s="1"/>
      <c r="V1384" s="1"/>
      <c r="W1384" s="1"/>
      <c r="X1384" s="1"/>
      <c r="Y1384" s="1"/>
      <c r="Z1384" s="1">
        <f>Table110[[#This Row],[Quantity2]]*Table110[[#This Row],[U Cost]]</f>
        <v>0</v>
      </c>
      <c r="AB1384" s="1"/>
      <c r="AC1384" s="1"/>
      <c r="AD1384" s="1">
        <f t="shared" si="310"/>
        <v>0</v>
      </c>
      <c r="AE1384" s="1"/>
      <c r="AF1384" s="1">
        <f>SUM(Table110[[#This Row],[Total 
Paid]:[Shipping 
Charged]])</f>
        <v>0</v>
      </c>
      <c r="AG1384" s="1"/>
      <c r="AH1384" s="1"/>
      <c r="AI1384" s="1">
        <f t="shared" si="311"/>
        <v>0</v>
      </c>
      <c r="AK1384" s="1"/>
      <c r="AL1384" s="1"/>
      <c r="AM1384" s="1"/>
      <c r="AN1384" s="1"/>
      <c r="AP1384" s="30"/>
      <c r="AQ1384" s="1"/>
      <c r="AR1384" s="1">
        <f t="shared" si="313"/>
        <v>0</v>
      </c>
      <c r="AS1384" s="1"/>
      <c r="AT1384" s="1"/>
      <c r="AU1384" s="2">
        <f t="shared" si="312"/>
        <v>0</v>
      </c>
      <c r="AW1384" s="1"/>
      <c r="AX1384" s="1"/>
      <c r="AY1384" s="1"/>
      <c r="AZ1384" s="2">
        <f t="shared" si="309"/>
        <v>0</v>
      </c>
      <c r="BA1384" s="2">
        <f>SUM(AF1384,AH1384,-AZ1384,-Table110[[#This Row],[Sale Fee]])</f>
        <v>0</v>
      </c>
      <c r="BC1384" s="1"/>
      <c r="BD1384" s="1"/>
      <c r="BE1384" s="1"/>
    </row>
    <row r="1385" spans="1:57" x14ac:dyDescent="0.25">
      <c r="A1385" s="1"/>
      <c r="B1385" s="1"/>
      <c r="Q1385" s="1"/>
      <c r="R1385" s="1"/>
      <c r="S1385" s="1"/>
      <c r="U1385" s="1"/>
      <c r="V1385" s="1"/>
      <c r="W1385" s="1"/>
      <c r="X1385" s="1"/>
      <c r="Y1385" s="1"/>
      <c r="Z1385" s="1">
        <f>Table110[[#This Row],[Quantity2]]*Table110[[#This Row],[U Cost]]</f>
        <v>0</v>
      </c>
      <c r="AB1385" s="1"/>
      <c r="AC1385" s="1"/>
      <c r="AD1385" s="1">
        <f t="shared" si="310"/>
        <v>0</v>
      </c>
      <c r="AE1385" s="1"/>
      <c r="AF1385" s="1">
        <f>SUM(Table110[[#This Row],[Total 
Paid]:[Shipping 
Charged]])</f>
        <v>0</v>
      </c>
      <c r="AG1385" s="1"/>
      <c r="AH1385" s="1"/>
      <c r="AI1385" s="1">
        <f t="shared" si="311"/>
        <v>0</v>
      </c>
      <c r="AK1385" s="1"/>
      <c r="AL1385" s="1"/>
      <c r="AM1385" s="1"/>
      <c r="AN1385" s="1"/>
      <c r="AP1385" s="30"/>
      <c r="AQ1385" s="1"/>
      <c r="AR1385" s="1">
        <f t="shared" si="313"/>
        <v>0</v>
      </c>
      <c r="AS1385" s="1"/>
      <c r="AT1385" s="1"/>
      <c r="AU1385" s="2">
        <f t="shared" si="312"/>
        <v>0</v>
      </c>
      <c r="AW1385" s="1"/>
      <c r="AX1385" s="1"/>
      <c r="AY1385" s="1"/>
      <c r="AZ1385" s="2">
        <f t="shared" si="309"/>
        <v>0</v>
      </c>
      <c r="BA1385" s="2">
        <f>SUM(AF1385,AH1385,-AZ1385,-Table110[[#This Row],[Sale Fee]])</f>
        <v>0</v>
      </c>
      <c r="BC1385" s="1"/>
      <c r="BD1385" s="1"/>
      <c r="BE1385" s="1"/>
    </row>
    <row r="1386" spans="1:57" x14ac:dyDescent="0.25">
      <c r="A1386" s="1"/>
      <c r="B1386" s="1"/>
      <c r="Q1386" s="1"/>
      <c r="R1386" s="1"/>
      <c r="S1386" s="1"/>
      <c r="U1386" s="1"/>
      <c r="V1386" s="1"/>
      <c r="W1386" s="1"/>
      <c r="X1386" s="1"/>
      <c r="Y1386" s="1"/>
      <c r="Z1386" s="1">
        <f>Table110[[#This Row],[Quantity2]]*Table110[[#This Row],[U Cost]]</f>
        <v>0</v>
      </c>
      <c r="AB1386" s="1"/>
      <c r="AC1386" s="1"/>
      <c r="AD1386" s="1">
        <f t="shared" si="310"/>
        <v>0</v>
      </c>
      <c r="AE1386" s="1"/>
      <c r="AF1386" s="1">
        <f>SUM(Table110[[#This Row],[Total 
Paid]:[Shipping 
Charged]])</f>
        <v>0</v>
      </c>
      <c r="AG1386" s="1"/>
      <c r="AH1386" s="1"/>
      <c r="AI1386" s="1">
        <f t="shared" si="311"/>
        <v>0</v>
      </c>
      <c r="AK1386" s="1"/>
      <c r="AL1386" s="1"/>
      <c r="AM1386" s="1"/>
      <c r="AN1386" s="1"/>
      <c r="AP1386" s="30"/>
      <c r="AQ1386" s="1"/>
      <c r="AR1386" s="1">
        <f t="shared" si="313"/>
        <v>0</v>
      </c>
      <c r="AS1386" s="1"/>
      <c r="AT1386" s="1"/>
      <c r="AU1386" s="2">
        <f t="shared" si="312"/>
        <v>0</v>
      </c>
      <c r="AW1386" s="1"/>
      <c r="AX1386" s="1"/>
      <c r="AY1386" s="1"/>
      <c r="AZ1386" s="2">
        <f t="shared" si="309"/>
        <v>0</v>
      </c>
      <c r="BA1386" s="2">
        <f>SUM(AF1386,AH1386,-AZ1386,-Table110[[#This Row],[Sale Fee]])</f>
        <v>0</v>
      </c>
      <c r="BC1386" s="1"/>
      <c r="BD1386" s="1"/>
      <c r="BE1386" s="1"/>
    </row>
    <row r="1387" spans="1:57" x14ac:dyDescent="0.25">
      <c r="A1387" s="1"/>
      <c r="B1387" s="1"/>
      <c r="Q1387" s="1"/>
      <c r="R1387" s="1"/>
      <c r="S1387" s="1"/>
      <c r="U1387" s="1"/>
      <c r="V1387" s="1"/>
      <c r="W1387" s="1"/>
      <c r="X1387" s="1"/>
      <c r="Y1387" s="1"/>
      <c r="Z1387" s="1">
        <f>Table110[[#This Row],[Quantity2]]*Table110[[#This Row],[U Cost]]</f>
        <v>0</v>
      </c>
      <c r="AB1387" s="1"/>
      <c r="AC1387" s="1"/>
      <c r="AD1387" s="1">
        <f t="shared" si="310"/>
        <v>0</v>
      </c>
      <c r="AE1387" s="1"/>
      <c r="AF1387" s="1">
        <f>SUM(Table110[[#This Row],[Total 
Paid]:[Shipping 
Charged]])</f>
        <v>0</v>
      </c>
      <c r="AG1387" s="1"/>
      <c r="AH1387" s="1"/>
      <c r="AI1387" s="1">
        <f t="shared" si="311"/>
        <v>0</v>
      </c>
      <c r="AK1387" s="1"/>
      <c r="AL1387" s="1"/>
      <c r="AM1387" s="1"/>
      <c r="AN1387" s="1"/>
      <c r="AP1387" s="30"/>
      <c r="AQ1387" s="1"/>
      <c r="AR1387" s="1">
        <f t="shared" si="313"/>
        <v>0</v>
      </c>
      <c r="AS1387" s="1"/>
      <c r="AT1387" s="1"/>
      <c r="AU1387" s="2">
        <f t="shared" si="312"/>
        <v>0</v>
      </c>
      <c r="AW1387" s="1"/>
      <c r="AX1387" s="1"/>
      <c r="AY1387" s="1"/>
      <c r="AZ1387" s="2">
        <f t="shared" si="309"/>
        <v>0</v>
      </c>
      <c r="BA1387" s="2">
        <f>SUM(AF1387,AH1387,-AZ1387,-Table110[[#This Row],[Sale Fee]])</f>
        <v>0</v>
      </c>
      <c r="BC1387" s="1"/>
      <c r="BD1387" s="1"/>
      <c r="BE1387" s="1"/>
    </row>
    <row r="1388" spans="1:57" x14ac:dyDescent="0.25">
      <c r="A1388" s="1"/>
      <c r="B1388" s="1"/>
      <c r="Q1388" s="1"/>
      <c r="R1388" s="1"/>
      <c r="S1388" s="1"/>
      <c r="U1388" s="1"/>
      <c r="V1388" s="1"/>
      <c r="W1388" s="1"/>
      <c r="X1388" s="1"/>
      <c r="Y1388" s="1"/>
      <c r="Z1388" s="1">
        <f>Table110[[#This Row],[Quantity2]]*Table110[[#This Row],[U Cost]]</f>
        <v>0</v>
      </c>
      <c r="AB1388" s="1"/>
      <c r="AC1388" s="1"/>
      <c r="AD1388" s="1">
        <f t="shared" si="310"/>
        <v>0</v>
      </c>
      <c r="AE1388" s="1"/>
      <c r="AF1388" s="1">
        <f>SUM(Table110[[#This Row],[Total 
Paid]:[Shipping 
Charged]])</f>
        <v>0</v>
      </c>
      <c r="AG1388" s="1"/>
      <c r="AH1388" s="1"/>
      <c r="AI1388" s="1">
        <f t="shared" si="311"/>
        <v>0</v>
      </c>
      <c r="AK1388" s="1"/>
      <c r="AL1388" s="1"/>
      <c r="AM1388" s="1"/>
      <c r="AN1388" s="1"/>
      <c r="AP1388" s="30"/>
      <c r="AQ1388" s="1"/>
      <c r="AR1388" s="1">
        <f t="shared" si="313"/>
        <v>0</v>
      </c>
      <c r="AS1388" s="1"/>
      <c r="AT1388" s="1"/>
      <c r="AU1388" s="2">
        <f t="shared" si="312"/>
        <v>0</v>
      </c>
      <c r="AW1388" s="1"/>
      <c r="AX1388" s="1"/>
      <c r="AY1388" s="1"/>
      <c r="AZ1388" s="2">
        <f t="shared" si="309"/>
        <v>0</v>
      </c>
      <c r="BA1388" s="2">
        <f>SUM(AF1388,AH1388,-AZ1388,-Table110[[#This Row],[Sale Fee]])</f>
        <v>0</v>
      </c>
      <c r="BC1388" s="1"/>
      <c r="BD1388" s="1"/>
      <c r="BE1388" s="1"/>
    </row>
    <row r="1389" spans="1:57" x14ac:dyDescent="0.25">
      <c r="A1389" s="1"/>
      <c r="B1389" s="1"/>
      <c r="Q1389" s="1"/>
      <c r="R1389" s="1"/>
      <c r="S1389" s="1"/>
      <c r="U1389" s="1"/>
      <c r="V1389" s="1"/>
      <c r="W1389" s="1"/>
      <c r="X1389" s="1"/>
      <c r="Y1389" s="1"/>
      <c r="Z1389" s="1">
        <f>Table110[[#This Row],[Quantity2]]*Table110[[#This Row],[U Cost]]</f>
        <v>0</v>
      </c>
      <c r="AB1389" s="1"/>
      <c r="AC1389" s="1"/>
      <c r="AD1389" s="1">
        <f t="shared" si="310"/>
        <v>0</v>
      </c>
      <c r="AE1389" s="1"/>
      <c r="AF1389" s="1">
        <f>SUM(Table110[[#This Row],[Total 
Paid]:[Shipping 
Charged]])</f>
        <v>0</v>
      </c>
      <c r="AG1389" s="1"/>
      <c r="AH1389" s="1"/>
      <c r="AI1389" s="1">
        <f t="shared" si="311"/>
        <v>0</v>
      </c>
      <c r="AK1389" s="1"/>
      <c r="AL1389" s="1"/>
      <c r="AM1389" s="1"/>
      <c r="AN1389" s="1"/>
      <c r="AP1389" s="30"/>
      <c r="AQ1389" s="1"/>
      <c r="AR1389" s="1">
        <f t="shared" si="313"/>
        <v>0</v>
      </c>
      <c r="AS1389" s="1"/>
      <c r="AT1389" s="1"/>
      <c r="AU1389" s="2">
        <f t="shared" si="312"/>
        <v>0</v>
      </c>
      <c r="AW1389" s="1"/>
      <c r="AX1389" s="1"/>
      <c r="AY1389" s="1"/>
      <c r="AZ1389" s="2">
        <f t="shared" ref="AZ1389:AZ1441" si="314">SUM(AU1389,AW1389,AX1389,AY1389)</f>
        <v>0</v>
      </c>
      <c r="BA1389" s="2">
        <f>SUM(AF1389,AH1389,-AZ1389,-Table110[[#This Row],[Sale Fee]])</f>
        <v>0</v>
      </c>
      <c r="BC1389" s="1"/>
      <c r="BD1389" s="1"/>
      <c r="BE1389" s="1"/>
    </row>
    <row r="1390" spans="1:57" x14ac:dyDescent="0.25">
      <c r="A1390" s="1"/>
      <c r="B1390" s="1"/>
      <c r="Q1390" s="1"/>
      <c r="R1390" s="1"/>
      <c r="S1390" s="1"/>
      <c r="U1390" s="1"/>
      <c r="V1390" s="1"/>
      <c r="W1390" s="1"/>
      <c r="X1390" s="1"/>
      <c r="Y1390" s="1"/>
      <c r="Z1390" s="1">
        <f>Table110[[#This Row],[Quantity2]]*Table110[[#This Row],[U Cost]]</f>
        <v>0</v>
      </c>
      <c r="AB1390" s="1"/>
      <c r="AC1390" s="1"/>
      <c r="AD1390" s="1">
        <f t="shared" si="310"/>
        <v>0</v>
      </c>
      <c r="AE1390" s="1"/>
      <c r="AF1390" s="1">
        <f>SUM(Table110[[#This Row],[Total 
Paid]:[Shipping 
Charged]])</f>
        <v>0</v>
      </c>
      <c r="AG1390" s="1"/>
      <c r="AH1390" s="1"/>
      <c r="AI1390" s="1">
        <f t="shared" si="311"/>
        <v>0</v>
      </c>
      <c r="AK1390" s="1"/>
      <c r="AL1390" s="1"/>
      <c r="AM1390" s="1"/>
      <c r="AN1390" s="1"/>
      <c r="AP1390" s="30"/>
      <c r="AQ1390" s="1"/>
      <c r="AR1390" s="1">
        <f t="shared" si="313"/>
        <v>0</v>
      </c>
      <c r="AS1390" s="1"/>
      <c r="AT1390" s="1"/>
      <c r="AU1390" s="2">
        <f t="shared" si="312"/>
        <v>0</v>
      </c>
      <c r="AW1390" s="1"/>
      <c r="AX1390" s="1"/>
      <c r="AY1390" s="1"/>
      <c r="AZ1390" s="2">
        <f t="shared" si="314"/>
        <v>0</v>
      </c>
      <c r="BA1390" s="2">
        <f>SUM(AF1390,AH1390,-AZ1390,-Table110[[#This Row],[Sale Fee]])</f>
        <v>0</v>
      </c>
      <c r="BC1390" s="1"/>
      <c r="BD1390" s="1"/>
      <c r="BE1390" s="1"/>
    </row>
    <row r="1391" spans="1:57" x14ac:dyDescent="0.25">
      <c r="A1391" s="1"/>
      <c r="B1391" s="1"/>
      <c r="Q1391" s="1"/>
      <c r="R1391" s="1"/>
      <c r="S1391" s="1"/>
      <c r="U1391" s="1"/>
      <c r="V1391" s="1"/>
      <c r="W1391" s="1"/>
      <c r="X1391" s="1"/>
      <c r="Y1391" s="1"/>
      <c r="Z1391" s="1">
        <f>Table110[[#This Row],[Quantity2]]*Table110[[#This Row],[U Cost]]</f>
        <v>0</v>
      </c>
      <c r="AB1391" s="1"/>
      <c r="AC1391" s="1"/>
      <c r="AD1391" s="1">
        <f t="shared" si="310"/>
        <v>0</v>
      </c>
      <c r="AE1391" s="1"/>
      <c r="AF1391" s="1">
        <f>SUM(Table110[[#This Row],[Total 
Paid]:[Shipping 
Charged]])</f>
        <v>0</v>
      </c>
      <c r="AG1391" s="1"/>
      <c r="AH1391" s="1"/>
      <c r="AI1391" s="1">
        <f t="shared" si="311"/>
        <v>0</v>
      </c>
      <c r="AK1391" s="1"/>
      <c r="AL1391" s="1"/>
      <c r="AM1391" s="1"/>
      <c r="AN1391" s="1"/>
      <c r="AP1391" s="30"/>
      <c r="AQ1391" s="1"/>
      <c r="AR1391" s="1">
        <f t="shared" si="313"/>
        <v>0</v>
      </c>
      <c r="AS1391" s="1"/>
      <c r="AT1391" s="1"/>
      <c r="AU1391" s="2">
        <f t="shared" si="312"/>
        <v>0</v>
      </c>
      <c r="AW1391" s="1"/>
      <c r="AX1391" s="1"/>
      <c r="AY1391" s="1"/>
      <c r="AZ1391" s="2">
        <f t="shared" si="314"/>
        <v>0</v>
      </c>
      <c r="BA1391" s="2">
        <f>SUM(AF1391,AH1391,-AZ1391,-Table110[[#This Row],[Sale Fee]])</f>
        <v>0</v>
      </c>
      <c r="BC1391" s="1"/>
      <c r="BD1391" s="1"/>
      <c r="BE1391" s="1"/>
    </row>
    <row r="1392" spans="1:57" x14ac:dyDescent="0.25">
      <c r="A1392" s="1"/>
      <c r="B1392" s="1"/>
      <c r="Q1392" s="1"/>
      <c r="R1392" s="1"/>
      <c r="S1392" s="1"/>
      <c r="U1392" s="1"/>
      <c r="V1392" s="1"/>
      <c r="W1392" s="1"/>
      <c r="X1392" s="1"/>
      <c r="Y1392" s="1"/>
      <c r="Z1392" s="1">
        <f>Table110[[#This Row],[Quantity2]]*Table110[[#This Row],[U Cost]]</f>
        <v>0</v>
      </c>
      <c r="AB1392" s="1"/>
      <c r="AC1392" s="1"/>
      <c r="AD1392" s="1">
        <f t="shared" si="310"/>
        <v>0</v>
      </c>
      <c r="AE1392" s="1"/>
      <c r="AF1392" s="1">
        <f>SUM(Table110[[#This Row],[Total 
Paid]:[Shipping 
Charged]])</f>
        <v>0</v>
      </c>
      <c r="AG1392" s="1"/>
      <c r="AH1392" s="1"/>
      <c r="AI1392" s="1">
        <f t="shared" si="311"/>
        <v>0</v>
      </c>
      <c r="AK1392" s="1"/>
      <c r="AL1392" s="1"/>
      <c r="AM1392" s="1"/>
      <c r="AN1392" s="1"/>
      <c r="AP1392" s="30"/>
      <c r="AQ1392" s="1"/>
      <c r="AR1392" s="1">
        <f t="shared" si="313"/>
        <v>0</v>
      </c>
      <c r="AS1392" s="1"/>
      <c r="AT1392" s="1"/>
      <c r="AU1392" s="2">
        <f t="shared" si="312"/>
        <v>0</v>
      </c>
      <c r="AW1392" s="1"/>
      <c r="AX1392" s="1"/>
      <c r="AY1392" s="1"/>
      <c r="AZ1392" s="2">
        <f t="shared" si="314"/>
        <v>0</v>
      </c>
      <c r="BA1392" s="2">
        <f>SUM(AF1392,AH1392,-AZ1392,-Table110[[#This Row],[Sale Fee]])</f>
        <v>0</v>
      </c>
      <c r="BC1392" s="1"/>
      <c r="BD1392" s="1"/>
      <c r="BE1392" s="1"/>
    </row>
    <row r="1393" spans="1:57" x14ac:dyDescent="0.25">
      <c r="A1393" s="1"/>
      <c r="B1393" s="1"/>
      <c r="Q1393" s="1"/>
      <c r="R1393" s="1"/>
      <c r="S1393" s="1"/>
      <c r="U1393" s="1"/>
      <c r="V1393" s="1"/>
      <c r="W1393" s="1"/>
      <c r="X1393" s="1"/>
      <c r="Y1393" s="1"/>
      <c r="Z1393" s="1">
        <f>Table110[[#This Row],[Quantity2]]*Table110[[#This Row],[U Cost]]</f>
        <v>0</v>
      </c>
      <c r="AB1393" s="1"/>
      <c r="AC1393" s="1"/>
      <c r="AD1393" s="1">
        <f t="shared" si="310"/>
        <v>0</v>
      </c>
      <c r="AE1393" s="1"/>
      <c r="AF1393" s="1">
        <f>SUM(Table110[[#This Row],[Total 
Paid]:[Shipping 
Charged]])</f>
        <v>0</v>
      </c>
      <c r="AG1393" s="1"/>
      <c r="AH1393" s="1"/>
      <c r="AI1393" s="1">
        <f t="shared" si="311"/>
        <v>0</v>
      </c>
      <c r="AK1393" s="1"/>
      <c r="AL1393" s="1"/>
      <c r="AM1393" s="1"/>
      <c r="AN1393" s="1"/>
      <c r="AP1393" s="30"/>
      <c r="AQ1393" s="1"/>
      <c r="AR1393" s="1">
        <f t="shared" si="313"/>
        <v>0</v>
      </c>
      <c r="AS1393" s="1"/>
      <c r="AT1393" s="1"/>
      <c r="AU1393" s="2">
        <f t="shared" si="312"/>
        <v>0</v>
      </c>
      <c r="AW1393" s="1"/>
      <c r="AX1393" s="1"/>
      <c r="AY1393" s="1"/>
      <c r="AZ1393" s="2">
        <f t="shared" si="314"/>
        <v>0</v>
      </c>
      <c r="BA1393" s="2">
        <f>SUM(AF1393,AH1393,-AZ1393,-Table110[[#This Row],[Sale Fee]])</f>
        <v>0</v>
      </c>
      <c r="BC1393" s="1"/>
      <c r="BD1393" s="1"/>
      <c r="BE1393" s="1"/>
    </row>
    <row r="1394" spans="1:57" x14ac:dyDescent="0.25">
      <c r="A1394" s="1"/>
      <c r="B1394" s="1"/>
      <c r="Q1394" s="1"/>
      <c r="R1394" s="1"/>
      <c r="S1394" s="1"/>
      <c r="U1394" s="1"/>
      <c r="V1394" s="1"/>
      <c r="W1394" s="1"/>
      <c r="X1394" s="1"/>
      <c r="Y1394" s="1"/>
      <c r="Z1394" s="1">
        <f>Table110[[#This Row],[Quantity2]]*Table110[[#This Row],[U Cost]]</f>
        <v>0</v>
      </c>
      <c r="AB1394" s="1"/>
      <c r="AC1394" s="1"/>
      <c r="AD1394" s="1">
        <f t="shared" ref="AD1394:AD1441" si="315">AC1394*AB1394</f>
        <v>0</v>
      </c>
      <c r="AE1394" s="1"/>
      <c r="AF1394" s="1">
        <f>SUM(Table110[[#This Row],[Total 
Paid]:[Shipping 
Charged]])</f>
        <v>0</v>
      </c>
      <c r="AG1394" s="1"/>
      <c r="AH1394" s="1"/>
      <c r="AI1394" s="1">
        <f t="shared" ref="AI1394:AI1441" si="316">SUM(AF1394,AG1394,AH1394)</f>
        <v>0</v>
      </c>
      <c r="AK1394" s="1"/>
      <c r="AL1394" s="1"/>
      <c r="AM1394" s="1"/>
      <c r="AN1394" s="1"/>
      <c r="AP1394" s="30"/>
      <c r="AQ1394" s="1"/>
      <c r="AR1394" s="1">
        <f t="shared" si="313"/>
        <v>0</v>
      </c>
      <c r="AS1394" s="1"/>
      <c r="AT1394" s="1"/>
      <c r="AU1394" s="2">
        <f t="shared" ref="AU1394:AU1441" si="317">SUM(AR1394:AT1394)</f>
        <v>0</v>
      </c>
      <c r="AW1394" s="1"/>
      <c r="AX1394" s="1"/>
      <c r="AY1394" s="1"/>
      <c r="AZ1394" s="2">
        <f t="shared" si="314"/>
        <v>0</v>
      </c>
      <c r="BA1394" s="2">
        <f>SUM(AF1394,AH1394,-AZ1394,-Table110[[#This Row],[Sale Fee]])</f>
        <v>0</v>
      </c>
      <c r="BC1394" s="1"/>
      <c r="BD1394" s="1"/>
      <c r="BE1394" s="1"/>
    </row>
    <row r="1395" spans="1:57" x14ac:dyDescent="0.25">
      <c r="A1395" s="1"/>
      <c r="B1395" s="1"/>
      <c r="Q1395" s="1"/>
      <c r="R1395" s="1"/>
      <c r="S1395" s="1"/>
      <c r="U1395" s="1"/>
      <c r="V1395" s="1"/>
      <c r="W1395" s="1"/>
      <c r="X1395" s="1"/>
      <c r="Y1395" s="1"/>
      <c r="Z1395" s="1">
        <f>Table110[[#This Row],[Quantity2]]*Table110[[#This Row],[U Cost]]</f>
        <v>0</v>
      </c>
      <c r="AB1395" s="1"/>
      <c r="AC1395" s="1"/>
      <c r="AD1395" s="1">
        <f t="shared" si="315"/>
        <v>0</v>
      </c>
      <c r="AE1395" s="1"/>
      <c r="AF1395" s="1">
        <f>SUM(Table110[[#This Row],[Total 
Paid]:[Shipping 
Charged]])</f>
        <v>0</v>
      </c>
      <c r="AG1395" s="1"/>
      <c r="AH1395" s="1"/>
      <c r="AI1395" s="1">
        <f t="shared" si="316"/>
        <v>0</v>
      </c>
      <c r="AK1395" s="1"/>
      <c r="AL1395" s="1"/>
      <c r="AM1395" s="1"/>
      <c r="AN1395" s="1"/>
      <c r="AP1395" s="30"/>
      <c r="AQ1395" s="1"/>
      <c r="AR1395" s="1">
        <f t="shared" si="313"/>
        <v>0</v>
      </c>
      <c r="AS1395" s="1"/>
      <c r="AT1395" s="1"/>
      <c r="AU1395" s="2">
        <f t="shared" si="317"/>
        <v>0</v>
      </c>
      <c r="AW1395" s="1"/>
      <c r="AX1395" s="1"/>
      <c r="AY1395" s="1"/>
      <c r="AZ1395" s="2">
        <f t="shared" si="314"/>
        <v>0</v>
      </c>
      <c r="BA1395" s="2">
        <f>SUM(AF1395,AH1395,-AZ1395,-Table110[[#This Row],[Sale Fee]])</f>
        <v>0</v>
      </c>
      <c r="BC1395" s="1"/>
      <c r="BD1395" s="1"/>
      <c r="BE1395" s="1"/>
    </row>
    <row r="1396" spans="1:57" x14ac:dyDescent="0.25">
      <c r="A1396" s="1"/>
      <c r="B1396" s="1"/>
      <c r="Q1396" s="1"/>
      <c r="R1396" s="1"/>
      <c r="S1396" s="1"/>
      <c r="U1396" s="1"/>
      <c r="V1396" s="1"/>
      <c r="W1396" s="1"/>
      <c r="X1396" s="1"/>
      <c r="Y1396" s="1"/>
      <c r="Z1396" s="1">
        <f>Table110[[#This Row],[Quantity2]]*Table110[[#This Row],[U Cost]]</f>
        <v>0</v>
      </c>
      <c r="AB1396" s="1"/>
      <c r="AC1396" s="1"/>
      <c r="AD1396" s="1">
        <f t="shared" si="315"/>
        <v>0</v>
      </c>
      <c r="AE1396" s="1"/>
      <c r="AF1396" s="1">
        <f>SUM(Table110[[#This Row],[Total 
Paid]:[Shipping 
Charged]])</f>
        <v>0</v>
      </c>
      <c r="AG1396" s="1"/>
      <c r="AH1396" s="1"/>
      <c r="AI1396" s="1">
        <f t="shared" si="316"/>
        <v>0</v>
      </c>
      <c r="AK1396" s="1"/>
      <c r="AL1396" s="1"/>
      <c r="AM1396" s="1"/>
      <c r="AN1396" s="1"/>
      <c r="AP1396" s="30"/>
      <c r="AQ1396" s="1"/>
      <c r="AR1396" s="1">
        <f t="shared" ref="AR1396:AR1441" si="318">AQ1396*AP1396</f>
        <v>0</v>
      </c>
      <c r="AS1396" s="1"/>
      <c r="AT1396" s="1"/>
      <c r="AU1396" s="2">
        <f t="shared" si="317"/>
        <v>0</v>
      </c>
      <c r="AW1396" s="1"/>
      <c r="AX1396" s="1"/>
      <c r="AY1396" s="1"/>
      <c r="AZ1396" s="2">
        <f t="shared" si="314"/>
        <v>0</v>
      </c>
      <c r="BA1396" s="2">
        <f>SUM(AF1396,AH1396,-AZ1396,-Table110[[#This Row],[Sale Fee]])</f>
        <v>0</v>
      </c>
      <c r="BC1396" s="1"/>
      <c r="BD1396" s="1"/>
      <c r="BE1396" s="1"/>
    </row>
    <row r="1397" spans="1:57" x14ac:dyDescent="0.25">
      <c r="A1397" s="1"/>
      <c r="B1397" s="1"/>
      <c r="Q1397" s="1"/>
      <c r="R1397" s="1"/>
      <c r="S1397" s="1"/>
      <c r="U1397" s="1"/>
      <c r="V1397" s="1"/>
      <c r="W1397" s="1"/>
      <c r="X1397" s="1"/>
      <c r="Y1397" s="1"/>
      <c r="Z1397" s="1">
        <f>Table110[[#This Row],[Quantity2]]*Table110[[#This Row],[U Cost]]</f>
        <v>0</v>
      </c>
      <c r="AB1397" s="1"/>
      <c r="AC1397" s="1"/>
      <c r="AD1397" s="1">
        <f t="shared" si="315"/>
        <v>0</v>
      </c>
      <c r="AE1397" s="1"/>
      <c r="AF1397" s="1">
        <f>SUM(Table110[[#This Row],[Total 
Paid]:[Shipping 
Charged]])</f>
        <v>0</v>
      </c>
      <c r="AG1397" s="1"/>
      <c r="AH1397" s="1"/>
      <c r="AI1397" s="1">
        <f t="shared" si="316"/>
        <v>0</v>
      </c>
      <c r="AK1397" s="1"/>
      <c r="AL1397" s="1"/>
      <c r="AM1397" s="1"/>
      <c r="AN1397" s="1"/>
      <c r="AP1397" s="30"/>
      <c r="AQ1397" s="1"/>
      <c r="AR1397" s="1">
        <f t="shared" si="318"/>
        <v>0</v>
      </c>
      <c r="AS1397" s="1"/>
      <c r="AT1397" s="1"/>
      <c r="AU1397" s="2">
        <f t="shared" si="317"/>
        <v>0</v>
      </c>
      <c r="AW1397" s="1"/>
      <c r="AX1397" s="1"/>
      <c r="AY1397" s="1"/>
      <c r="AZ1397" s="2">
        <f t="shared" si="314"/>
        <v>0</v>
      </c>
      <c r="BA1397" s="2">
        <f>SUM(AF1397,AH1397,-AZ1397,-Table110[[#This Row],[Sale Fee]])</f>
        <v>0</v>
      </c>
      <c r="BC1397" s="1"/>
      <c r="BD1397" s="1"/>
      <c r="BE1397" s="1"/>
    </row>
    <row r="1398" spans="1:57" x14ac:dyDescent="0.25">
      <c r="A1398" s="1"/>
      <c r="B1398" s="1"/>
      <c r="Q1398" s="1"/>
      <c r="R1398" s="1"/>
      <c r="S1398" s="1"/>
      <c r="U1398" s="1"/>
      <c r="V1398" s="1"/>
      <c r="W1398" s="1"/>
      <c r="X1398" s="1"/>
      <c r="Y1398" s="1"/>
      <c r="Z1398" s="1">
        <f>Table110[[#This Row],[Quantity2]]*Table110[[#This Row],[U Cost]]</f>
        <v>0</v>
      </c>
      <c r="AB1398" s="1"/>
      <c r="AC1398" s="1"/>
      <c r="AD1398" s="1">
        <f t="shared" si="315"/>
        <v>0</v>
      </c>
      <c r="AE1398" s="1"/>
      <c r="AF1398" s="1">
        <f>SUM(Table110[[#This Row],[Total 
Paid]:[Shipping 
Charged]])</f>
        <v>0</v>
      </c>
      <c r="AG1398" s="1"/>
      <c r="AH1398" s="1"/>
      <c r="AI1398" s="1">
        <f t="shared" si="316"/>
        <v>0</v>
      </c>
      <c r="AK1398" s="1"/>
      <c r="AL1398" s="1"/>
      <c r="AM1398" s="1"/>
      <c r="AN1398" s="1"/>
      <c r="AP1398" s="30"/>
      <c r="AQ1398" s="1"/>
      <c r="AR1398" s="1">
        <f t="shared" si="318"/>
        <v>0</v>
      </c>
      <c r="AS1398" s="1"/>
      <c r="AT1398" s="1"/>
      <c r="AU1398" s="2">
        <f t="shared" si="317"/>
        <v>0</v>
      </c>
      <c r="AW1398" s="1"/>
      <c r="AX1398" s="1"/>
      <c r="AY1398" s="1"/>
      <c r="AZ1398" s="2">
        <f t="shared" si="314"/>
        <v>0</v>
      </c>
      <c r="BA1398" s="2">
        <f>SUM(AF1398,AH1398,-AZ1398,-Table110[[#This Row],[Sale Fee]])</f>
        <v>0</v>
      </c>
      <c r="BC1398" s="1"/>
      <c r="BD1398" s="1"/>
      <c r="BE1398" s="1"/>
    </row>
    <row r="1399" spans="1:57" x14ac:dyDescent="0.25">
      <c r="A1399" s="1"/>
      <c r="B1399" s="1"/>
      <c r="Q1399" s="1"/>
      <c r="R1399" s="1"/>
      <c r="S1399" s="1"/>
      <c r="U1399" s="1"/>
      <c r="V1399" s="1"/>
      <c r="W1399" s="1"/>
      <c r="X1399" s="1"/>
      <c r="Y1399" s="1"/>
      <c r="Z1399" s="1">
        <f>Table110[[#This Row],[Quantity2]]*Table110[[#This Row],[U Cost]]</f>
        <v>0</v>
      </c>
      <c r="AB1399" s="1"/>
      <c r="AC1399" s="1"/>
      <c r="AD1399" s="1">
        <f t="shared" si="315"/>
        <v>0</v>
      </c>
      <c r="AE1399" s="1"/>
      <c r="AF1399" s="1">
        <f>SUM(Table110[[#This Row],[Total 
Paid]:[Shipping 
Charged]])</f>
        <v>0</v>
      </c>
      <c r="AG1399" s="1"/>
      <c r="AH1399" s="1"/>
      <c r="AI1399" s="1">
        <f t="shared" si="316"/>
        <v>0</v>
      </c>
      <c r="AK1399" s="1"/>
      <c r="AL1399" s="1"/>
      <c r="AM1399" s="1"/>
      <c r="AN1399" s="1"/>
      <c r="AP1399" s="30"/>
      <c r="AQ1399" s="1"/>
      <c r="AR1399" s="1">
        <f t="shared" si="318"/>
        <v>0</v>
      </c>
      <c r="AS1399" s="1"/>
      <c r="AT1399" s="1"/>
      <c r="AU1399" s="2">
        <f t="shared" si="317"/>
        <v>0</v>
      </c>
      <c r="AW1399" s="1"/>
      <c r="AX1399" s="1"/>
      <c r="AY1399" s="1"/>
      <c r="AZ1399" s="2">
        <f t="shared" si="314"/>
        <v>0</v>
      </c>
      <c r="BA1399" s="2">
        <f>SUM(AF1399,AH1399,-AZ1399,-Table110[[#This Row],[Sale Fee]])</f>
        <v>0</v>
      </c>
      <c r="BC1399" s="1"/>
      <c r="BD1399" s="1"/>
      <c r="BE1399" s="1"/>
    </row>
    <row r="1400" spans="1:57" x14ac:dyDescent="0.25">
      <c r="A1400" s="1"/>
      <c r="B1400" s="1"/>
      <c r="Q1400" s="1"/>
      <c r="R1400" s="1"/>
      <c r="S1400" s="1"/>
      <c r="U1400" s="1"/>
      <c r="V1400" s="1"/>
      <c r="W1400" s="1"/>
      <c r="X1400" s="1"/>
      <c r="Y1400" s="1"/>
      <c r="Z1400" s="1">
        <f>Table110[[#This Row],[Quantity2]]*Table110[[#This Row],[U Cost]]</f>
        <v>0</v>
      </c>
      <c r="AB1400" s="1"/>
      <c r="AC1400" s="1"/>
      <c r="AD1400" s="1">
        <f t="shared" si="315"/>
        <v>0</v>
      </c>
      <c r="AE1400" s="1"/>
      <c r="AF1400" s="1">
        <f>SUM(Table110[[#This Row],[Total 
Paid]:[Shipping 
Charged]])</f>
        <v>0</v>
      </c>
      <c r="AG1400" s="1"/>
      <c r="AH1400" s="1"/>
      <c r="AI1400" s="1">
        <f t="shared" si="316"/>
        <v>0</v>
      </c>
      <c r="AK1400" s="1"/>
      <c r="AL1400" s="1"/>
      <c r="AM1400" s="1"/>
      <c r="AN1400" s="1"/>
      <c r="AP1400" s="30"/>
      <c r="AQ1400" s="1"/>
      <c r="AR1400" s="1">
        <f t="shared" si="318"/>
        <v>0</v>
      </c>
      <c r="AS1400" s="1"/>
      <c r="AT1400" s="1"/>
      <c r="AU1400" s="2">
        <f t="shared" si="317"/>
        <v>0</v>
      </c>
      <c r="AW1400" s="1"/>
      <c r="AX1400" s="1"/>
      <c r="AY1400" s="1"/>
      <c r="AZ1400" s="2">
        <f t="shared" si="314"/>
        <v>0</v>
      </c>
      <c r="BA1400" s="2">
        <f>SUM(AF1400,AH1400,-AZ1400,-Table110[[#This Row],[Sale Fee]])</f>
        <v>0</v>
      </c>
      <c r="BC1400" s="1"/>
      <c r="BD1400" s="1"/>
      <c r="BE1400" s="1"/>
    </row>
    <row r="1401" spans="1:57" x14ac:dyDescent="0.25">
      <c r="A1401" s="1"/>
      <c r="B1401" s="1"/>
      <c r="Q1401" s="1"/>
      <c r="R1401" s="1"/>
      <c r="S1401" s="1"/>
      <c r="U1401" s="1"/>
      <c r="V1401" s="1"/>
      <c r="W1401" s="1"/>
      <c r="X1401" s="1"/>
      <c r="Y1401" s="1"/>
      <c r="Z1401" s="1">
        <f>Table110[[#This Row],[Quantity2]]*Table110[[#This Row],[U Cost]]</f>
        <v>0</v>
      </c>
      <c r="AB1401" s="1"/>
      <c r="AC1401" s="1"/>
      <c r="AD1401" s="1">
        <f t="shared" si="315"/>
        <v>0</v>
      </c>
      <c r="AE1401" s="1"/>
      <c r="AF1401" s="1">
        <f>SUM(Table110[[#This Row],[Total 
Paid]:[Shipping 
Charged]])</f>
        <v>0</v>
      </c>
      <c r="AG1401" s="1"/>
      <c r="AH1401" s="1"/>
      <c r="AI1401" s="1">
        <f t="shared" si="316"/>
        <v>0</v>
      </c>
      <c r="AK1401" s="1"/>
      <c r="AL1401" s="1"/>
      <c r="AM1401" s="1"/>
      <c r="AN1401" s="1"/>
      <c r="AP1401" s="30"/>
      <c r="AQ1401" s="1"/>
      <c r="AR1401" s="1">
        <f t="shared" si="318"/>
        <v>0</v>
      </c>
      <c r="AS1401" s="1"/>
      <c r="AT1401" s="1"/>
      <c r="AU1401" s="2">
        <f t="shared" si="317"/>
        <v>0</v>
      </c>
      <c r="AW1401" s="1"/>
      <c r="AX1401" s="1"/>
      <c r="AY1401" s="1"/>
      <c r="AZ1401" s="2">
        <f t="shared" si="314"/>
        <v>0</v>
      </c>
      <c r="BA1401" s="2">
        <f>SUM(AF1401,AH1401,-AZ1401,-Table110[[#This Row],[Sale Fee]])</f>
        <v>0</v>
      </c>
      <c r="BC1401" s="1"/>
      <c r="BD1401" s="1"/>
      <c r="BE1401" s="1"/>
    </row>
    <row r="1402" spans="1:57" x14ac:dyDescent="0.25">
      <c r="A1402" s="1"/>
      <c r="B1402" s="1"/>
      <c r="Q1402" s="1"/>
      <c r="R1402" s="1"/>
      <c r="S1402" s="1"/>
      <c r="U1402" s="1"/>
      <c r="V1402" s="1"/>
      <c r="W1402" s="1"/>
      <c r="X1402" s="1"/>
      <c r="Y1402" s="1"/>
      <c r="Z1402" s="1">
        <f>Table110[[#This Row],[Quantity2]]*Table110[[#This Row],[U Cost]]</f>
        <v>0</v>
      </c>
      <c r="AB1402" s="1"/>
      <c r="AC1402" s="1"/>
      <c r="AD1402" s="1">
        <f t="shared" si="315"/>
        <v>0</v>
      </c>
      <c r="AE1402" s="1"/>
      <c r="AF1402" s="1">
        <f>SUM(Table110[[#This Row],[Total 
Paid]:[Shipping 
Charged]])</f>
        <v>0</v>
      </c>
      <c r="AG1402" s="1"/>
      <c r="AH1402" s="1"/>
      <c r="AI1402" s="1">
        <f t="shared" si="316"/>
        <v>0</v>
      </c>
      <c r="AK1402" s="1"/>
      <c r="AL1402" s="1"/>
      <c r="AM1402" s="1"/>
      <c r="AN1402" s="1"/>
      <c r="AP1402" s="30"/>
      <c r="AQ1402" s="1"/>
      <c r="AR1402" s="1">
        <f t="shared" si="318"/>
        <v>0</v>
      </c>
      <c r="AS1402" s="1"/>
      <c r="AT1402" s="1"/>
      <c r="AU1402" s="2">
        <f t="shared" si="317"/>
        <v>0</v>
      </c>
      <c r="AW1402" s="1"/>
      <c r="AX1402" s="1"/>
      <c r="AY1402" s="1"/>
      <c r="AZ1402" s="2">
        <f t="shared" si="314"/>
        <v>0</v>
      </c>
      <c r="BA1402" s="2">
        <f>SUM(AF1402,AH1402,-AZ1402,-Table110[[#This Row],[Sale Fee]])</f>
        <v>0</v>
      </c>
      <c r="BC1402" s="1"/>
      <c r="BD1402" s="1"/>
      <c r="BE1402" s="1"/>
    </row>
    <row r="1403" spans="1:57" x14ac:dyDescent="0.25">
      <c r="A1403" s="1"/>
      <c r="B1403" s="1"/>
      <c r="Q1403" s="1"/>
      <c r="R1403" s="1"/>
      <c r="S1403" s="1"/>
      <c r="U1403" s="1"/>
      <c r="V1403" s="1"/>
      <c r="W1403" s="1"/>
      <c r="X1403" s="1"/>
      <c r="Y1403" s="1"/>
      <c r="Z1403" s="1">
        <f>Table110[[#This Row],[Quantity2]]*Table110[[#This Row],[U Cost]]</f>
        <v>0</v>
      </c>
      <c r="AB1403" s="1"/>
      <c r="AC1403" s="1"/>
      <c r="AD1403" s="1">
        <f t="shared" si="315"/>
        <v>0</v>
      </c>
      <c r="AE1403" s="1"/>
      <c r="AF1403" s="1">
        <f>SUM(Table110[[#This Row],[Total 
Paid]:[Shipping 
Charged]])</f>
        <v>0</v>
      </c>
      <c r="AG1403" s="1"/>
      <c r="AH1403" s="1"/>
      <c r="AI1403" s="1">
        <f t="shared" si="316"/>
        <v>0</v>
      </c>
      <c r="AK1403" s="1"/>
      <c r="AL1403" s="1"/>
      <c r="AM1403" s="1"/>
      <c r="AN1403" s="1"/>
      <c r="AP1403" s="30"/>
      <c r="AQ1403" s="1"/>
      <c r="AR1403" s="1">
        <f t="shared" si="318"/>
        <v>0</v>
      </c>
      <c r="AS1403" s="1"/>
      <c r="AT1403" s="1"/>
      <c r="AU1403" s="2">
        <f t="shared" si="317"/>
        <v>0</v>
      </c>
      <c r="AW1403" s="1"/>
      <c r="AX1403" s="1"/>
      <c r="AY1403" s="1"/>
      <c r="AZ1403" s="2">
        <f t="shared" si="314"/>
        <v>0</v>
      </c>
      <c r="BA1403" s="2">
        <f>SUM(AF1403,AH1403,-AZ1403,-Table110[[#This Row],[Sale Fee]])</f>
        <v>0</v>
      </c>
      <c r="BC1403" s="1"/>
      <c r="BD1403" s="1"/>
      <c r="BE1403" s="1"/>
    </row>
    <row r="1404" spans="1:57" x14ac:dyDescent="0.25">
      <c r="A1404" s="1"/>
      <c r="B1404" s="1"/>
      <c r="Q1404" s="1"/>
      <c r="R1404" s="1"/>
      <c r="S1404" s="1"/>
      <c r="U1404" s="1"/>
      <c r="V1404" s="1"/>
      <c r="W1404" s="1"/>
      <c r="X1404" s="1"/>
      <c r="Y1404" s="1"/>
      <c r="Z1404" s="1">
        <f>Table110[[#This Row],[Quantity2]]*Table110[[#This Row],[U Cost]]</f>
        <v>0</v>
      </c>
      <c r="AB1404" s="1"/>
      <c r="AC1404" s="1"/>
      <c r="AD1404" s="1">
        <f t="shared" si="315"/>
        <v>0</v>
      </c>
      <c r="AE1404" s="1"/>
      <c r="AF1404" s="1">
        <f>SUM(Table110[[#This Row],[Total 
Paid]:[Shipping 
Charged]])</f>
        <v>0</v>
      </c>
      <c r="AG1404" s="1"/>
      <c r="AH1404" s="1"/>
      <c r="AI1404" s="1">
        <f t="shared" si="316"/>
        <v>0</v>
      </c>
      <c r="AK1404" s="1"/>
      <c r="AL1404" s="1"/>
      <c r="AM1404" s="1"/>
      <c r="AN1404" s="1"/>
      <c r="AP1404" s="30"/>
      <c r="AQ1404" s="1"/>
      <c r="AR1404" s="1">
        <f t="shared" si="318"/>
        <v>0</v>
      </c>
      <c r="AS1404" s="1"/>
      <c r="AT1404" s="1"/>
      <c r="AU1404" s="2">
        <f t="shared" si="317"/>
        <v>0</v>
      </c>
      <c r="AW1404" s="1"/>
      <c r="AX1404" s="1"/>
      <c r="AY1404" s="1"/>
      <c r="AZ1404" s="2">
        <f t="shared" si="314"/>
        <v>0</v>
      </c>
      <c r="BA1404" s="2">
        <f>SUM(AF1404,AH1404,-AZ1404,-Table110[[#This Row],[Sale Fee]])</f>
        <v>0</v>
      </c>
      <c r="BC1404" s="1"/>
      <c r="BD1404" s="1"/>
      <c r="BE1404" s="1"/>
    </row>
    <row r="1405" spans="1:57" x14ac:dyDescent="0.25">
      <c r="A1405" s="1"/>
      <c r="B1405" s="1"/>
      <c r="Q1405" s="1"/>
      <c r="R1405" s="1"/>
      <c r="S1405" s="1"/>
      <c r="U1405" s="1"/>
      <c r="V1405" s="1"/>
      <c r="W1405" s="1"/>
      <c r="X1405" s="1"/>
      <c r="Y1405" s="1"/>
      <c r="Z1405" s="1">
        <f>Table110[[#This Row],[Quantity2]]*Table110[[#This Row],[U Cost]]</f>
        <v>0</v>
      </c>
      <c r="AB1405" s="1"/>
      <c r="AC1405" s="1"/>
      <c r="AD1405" s="1">
        <f t="shared" si="315"/>
        <v>0</v>
      </c>
      <c r="AE1405" s="1"/>
      <c r="AF1405" s="1">
        <f>SUM(Table110[[#This Row],[Total 
Paid]:[Shipping 
Charged]])</f>
        <v>0</v>
      </c>
      <c r="AG1405" s="1"/>
      <c r="AH1405" s="1"/>
      <c r="AI1405" s="1">
        <f t="shared" si="316"/>
        <v>0</v>
      </c>
      <c r="AK1405" s="1"/>
      <c r="AL1405" s="1"/>
      <c r="AM1405" s="1"/>
      <c r="AN1405" s="1"/>
      <c r="AP1405" s="30"/>
      <c r="AQ1405" s="1"/>
      <c r="AR1405" s="1">
        <f t="shared" si="318"/>
        <v>0</v>
      </c>
      <c r="AS1405" s="1"/>
      <c r="AT1405" s="1"/>
      <c r="AU1405" s="2">
        <f t="shared" si="317"/>
        <v>0</v>
      </c>
      <c r="AW1405" s="1"/>
      <c r="AX1405" s="1"/>
      <c r="AY1405" s="1"/>
      <c r="AZ1405" s="2">
        <f t="shared" si="314"/>
        <v>0</v>
      </c>
      <c r="BA1405" s="2">
        <f>SUM(AF1405,AH1405,-AZ1405,-Table110[[#This Row],[Sale Fee]])</f>
        <v>0</v>
      </c>
      <c r="BC1405" s="1"/>
      <c r="BD1405" s="1"/>
      <c r="BE1405" s="1"/>
    </row>
    <row r="1406" spans="1:57" x14ac:dyDescent="0.25">
      <c r="A1406" s="1"/>
      <c r="B1406" s="1"/>
      <c r="Q1406" s="1"/>
      <c r="R1406" s="1"/>
      <c r="S1406" s="1"/>
      <c r="U1406" s="1"/>
      <c r="V1406" s="1"/>
      <c r="W1406" s="1"/>
      <c r="X1406" s="1"/>
      <c r="Y1406" s="1"/>
      <c r="Z1406" s="1">
        <f>Table110[[#This Row],[Quantity2]]*Table110[[#This Row],[U Cost]]</f>
        <v>0</v>
      </c>
      <c r="AB1406" s="1"/>
      <c r="AC1406" s="1"/>
      <c r="AD1406" s="1">
        <f t="shared" si="315"/>
        <v>0</v>
      </c>
      <c r="AE1406" s="1"/>
      <c r="AF1406" s="1">
        <f>SUM(Table110[[#This Row],[Total 
Paid]:[Shipping 
Charged]])</f>
        <v>0</v>
      </c>
      <c r="AG1406" s="1"/>
      <c r="AH1406" s="1"/>
      <c r="AI1406" s="1">
        <f t="shared" si="316"/>
        <v>0</v>
      </c>
      <c r="AK1406" s="1"/>
      <c r="AL1406" s="1"/>
      <c r="AM1406" s="1"/>
      <c r="AN1406" s="1"/>
      <c r="AP1406" s="30"/>
      <c r="AQ1406" s="1"/>
      <c r="AR1406" s="1">
        <f t="shared" si="318"/>
        <v>0</v>
      </c>
      <c r="AS1406" s="1"/>
      <c r="AT1406" s="1"/>
      <c r="AU1406" s="2">
        <f t="shared" si="317"/>
        <v>0</v>
      </c>
      <c r="AW1406" s="1"/>
      <c r="AX1406" s="1"/>
      <c r="AY1406" s="1"/>
      <c r="AZ1406" s="2">
        <f t="shared" si="314"/>
        <v>0</v>
      </c>
      <c r="BA1406" s="2">
        <f>SUM(AF1406,AH1406,-AZ1406,-Table110[[#This Row],[Sale Fee]])</f>
        <v>0</v>
      </c>
      <c r="BC1406" s="1"/>
      <c r="BD1406" s="1"/>
      <c r="BE1406" s="1"/>
    </row>
    <row r="1407" spans="1:57" x14ac:dyDescent="0.25">
      <c r="A1407" s="1"/>
      <c r="B1407" s="1"/>
      <c r="Q1407" s="1"/>
      <c r="R1407" s="1"/>
      <c r="S1407" s="1"/>
      <c r="U1407" s="1"/>
      <c r="V1407" s="1"/>
      <c r="W1407" s="1"/>
      <c r="X1407" s="1"/>
      <c r="Y1407" s="1"/>
      <c r="Z1407" s="1">
        <f>Table110[[#This Row],[Quantity2]]*Table110[[#This Row],[U Cost]]</f>
        <v>0</v>
      </c>
      <c r="AB1407" s="1"/>
      <c r="AC1407" s="1"/>
      <c r="AD1407" s="1">
        <f t="shared" si="315"/>
        <v>0</v>
      </c>
      <c r="AE1407" s="1"/>
      <c r="AF1407" s="1">
        <f>SUM(Table110[[#This Row],[Total 
Paid]:[Shipping 
Charged]])</f>
        <v>0</v>
      </c>
      <c r="AG1407" s="1"/>
      <c r="AH1407" s="1"/>
      <c r="AI1407" s="1">
        <f t="shared" si="316"/>
        <v>0</v>
      </c>
      <c r="AK1407" s="1"/>
      <c r="AL1407" s="1"/>
      <c r="AM1407" s="1"/>
      <c r="AN1407" s="1"/>
      <c r="AP1407" s="30"/>
      <c r="AQ1407" s="1"/>
      <c r="AR1407" s="1">
        <f t="shared" si="318"/>
        <v>0</v>
      </c>
      <c r="AS1407" s="1"/>
      <c r="AT1407" s="1"/>
      <c r="AU1407" s="2">
        <f t="shared" si="317"/>
        <v>0</v>
      </c>
      <c r="AW1407" s="1"/>
      <c r="AX1407" s="1"/>
      <c r="AY1407" s="1"/>
      <c r="AZ1407" s="2">
        <f t="shared" si="314"/>
        <v>0</v>
      </c>
      <c r="BA1407" s="2">
        <f>SUM(AF1407,AH1407,-AZ1407,-Table110[[#This Row],[Sale Fee]])</f>
        <v>0</v>
      </c>
      <c r="BC1407" s="1"/>
      <c r="BD1407" s="1"/>
      <c r="BE1407" s="1"/>
    </row>
    <row r="1408" spans="1:57" x14ac:dyDescent="0.25">
      <c r="A1408" s="1"/>
      <c r="B1408" s="1"/>
      <c r="Q1408" s="1"/>
      <c r="R1408" s="1"/>
      <c r="S1408" s="1"/>
      <c r="U1408" s="1"/>
      <c r="V1408" s="1"/>
      <c r="W1408" s="1"/>
      <c r="X1408" s="1"/>
      <c r="Y1408" s="1"/>
      <c r="Z1408" s="1">
        <f>Table110[[#This Row],[Quantity2]]*Table110[[#This Row],[U Cost]]</f>
        <v>0</v>
      </c>
      <c r="AB1408" s="1"/>
      <c r="AC1408" s="1"/>
      <c r="AD1408" s="1">
        <f t="shared" si="315"/>
        <v>0</v>
      </c>
      <c r="AE1408" s="1"/>
      <c r="AF1408" s="1">
        <f>SUM(Table110[[#This Row],[Total 
Paid]:[Shipping 
Charged]])</f>
        <v>0</v>
      </c>
      <c r="AG1408" s="1"/>
      <c r="AH1408" s="1"/>
      <c r="AI1408" s="1">
        <f t="shared" si="316"/>
        <v>0</v>
      </c>
      <c r="AK1408" s="1"/>
      <c r="AL1408" s="1"/>
      <c r="AM1408" s="1"/>
      <c r="AN1408" s="1"/>
      <c r="AP1408" s="30"/>
      <c r="AQ1408" s="1"/>
      <c r="AR1408" s="1">
        <f t="shared" si="318"/>
        <v>0</v>
      </c>
      <c r="AS1408" s="1"/>
      <c r="AT1408" s="1"/>
      <c r="AU1408" s="2">
        <f t="shared" si="317"/>
        <v>0</v>
      </c>
      <c r="AW1408" s="1"/>
      <c r="AX1408" s="1"/>
      <c r="AY1408" s="1"/>
      <c r="AZ1408" s="2">
        <f t="shared" si="314"/>
        <v>0</v>
      </c>
      <c r="BA1408" s="2">
        <f>SUM(AF1408,AH1408,-AZ1408,-Table110[[#This Row],[Sale Fee]])</f>
        <v>0</v>
      </c>
      <c r="BC1408" s="1"/>
      <c r="BD1408" s="1"/>
      <c r="BE1408" s="1"/>
    </row>
    <row r="1409" spans="1:57" x14ac:dyDescent="0.25">
      <c r="A1409" s="1"/>
      <c r="B1409" s="1"/>
      <c r="Q1409" s="1"/>
      <c r="R1409" s="1"/>
      <c r="S1409" s="1"/>
      <c r="U1409" s="1"/>
      <c r="V1409" s="1"/>
      <c r="W1409" s="1"/>
      <c r="X1409" s="1"/>
      <c r="Y1409" s="1"/>
      <c r="Z1409" s="1">
        <f>Table110[[#This Row],[Quantity2]]*Table110[[#This Row],[U Cost]]</f>
        <v>0</v>
      </c>
      <c r="AB1409" s="1"/>
      <c r="AC1409" s="1"/>
      <c r="AD1409" s="1">
        <f t="shared" si="315"/>
        <v>0</v>
      </c>
      <c r="AE1409" s="1"/>
      <c r="AF1409" s="1">
        <f>SUM(Table110[[#This Row],[Total 
Paid]:[Shipping 
Charged]])</f>
        <v>0</v>
      </c>
      <c r="AG1409" s="1"/>
      <c r="AH1409" s="1"/>
      <c r="AI1409" s="1">
        <f t="shared" si="316"/>
        <v>0</v>
      </c>
      <c r="AK1409" s="1"/>
      <c r="AL1409" s="1"/>
      <c r="AM1409" s="1"/>
      <c r="AN1409" s="1"/>
      <c r="AP1409" s="30"/>
      <c r="AQ1409" s="1"/>
      <c r="AR1409" s="1">
        <f t="shared" si="318"/>
        <v>0</v>
      </c>
      <c r="AS1409" s="1"/>
      <c r="AT1409" s="1"/>
      <c r="AU1409" s="2">
        <f t="shared" si="317"/>
        <v>0</v>
      </c>
      <c r="AW1409" s="1"/>
      <c r="AX1409" s="1"/>
      <c r="AY1409" s="1"/>
      <c r="AZ1409" s="2">
        <f t="shared" si="314"/>
        <v>0</v>
      </c>
      <c r="BA1409" s="2">
        <f>SUM(AF1409,AH1409,-AZ1409,-Table110[[#This Row],[Sale Fee]])</f>
        <v>0</v>
      </c>
      <c r="BC1409" s="1"/>
      <c r="BD1409" s="1"/>
      <c r="BE1409" s="1"/>
    </row>
    <row r="1410" spans="1:57" x14ac:dyDescent="0.25">
      <c r="A1410" s="1"/>
      <c r="B1410" s="1"/>
      <c r="Q1410" s="1"/>
      <c r="R1410" s="1"/>
      <c r="S1410" s="1"/>
      <c r="U1410" s="1"/>
      <c r="V1410" s="1"/>
      <c r="W1410" s="1"/>
      <c r="X1410" s="1"/>
      <c r="Y1410" s="1"/>
      <c r="Z1410" s="1">
        <f>Table110[[#This Row],[Quantity2]]*Table110[[#This Row],[U Cost]]</f>
        <v>0</v>
      </c>
      <c r="AB1410" s="1"/>
      <c r="AC1410" s="1"/>
      <c r="AD1410" s="1">
        <f t="shared" si="315"/>
        <v>0</v>
      </c>
      <c r="AE1410" s="1"/>
      <c r="AF1410" s="1">
        <f>SUM(Table110[[#This Row],[Total 
Paid]:[Shipping 
Charged]])</f>
        <v>0</v>
      </c>
      <c r="AG1410" s="1"/>
      <c r="AH1410" s="1"/>
      <c r="AI1410" s="1">
        <f t="shared" si="316"/>
        <v>0</v>
      </c>
      <c r="AK1410" s="1"/>
      <c r="AL1410" s="1"/>
      <c r="AM1410" s="1"/>
      <c r="AN1410" s="1"/>
      <c r="AP1410" s="30"/>
      <c r="AQ1410" s="1"/>
      <c r="AR1410" s="1">
        <f t="shared" si="318"/>
        <v>0</v>
      </c>
      <c r="AS1410" s="1"/>
      <c r="AT1410" s="1"/>
      <c r="AU1410" s="2">
        <f t="shared" si="317"/>
        <v>0</v>
      </c>
      <c r="AW1410" s="1"/>
      <c r="AX1410" s="1"/>
      <c r="AY1410" s="1"/>
      <c r="AZ1410" s="2">
        <f t="shared" si="314"/>
        <v>0</v>
      </c>
      <c r="BA1410" s="2">
        <f>SUM(AF1410,AH1410,-AZ1410,-Table110[[#This Row],[Sale Fee]])</f>
        <v>0</v>
      </c>
      <c r="BC1410" s="1"/>
      <c r="BD1410" s="1"/>
      <c r="BE1410" s="1"/>
    </row>
    <row r="1411" spans="1:57" x14ac:dyDescent="0.25">
      <c r="A1411" s="1"/>
      <c r="B1411" s="1"/>
      <c r="Q1411" s="1"/>
      <c r="R1411" s="1"/>
      <c r="S1411" s="1"/>
      <c r="U1411" s="1"/>
      <c r="V1411" s="1"/>
      <c r="W1411" s="1"/>
      <c r="X1411" s="1"/>
      <c r="Y1411" s="1"/>
      <c r="Z1411" s="1">
        <f>Table110[[#This Row],[Quantity2]]*Table110[[#This Row],[U Cost]]</f>
        <v>0</v>
      </c>
      <c r="AB1411" s="1"/>
      <c r="AC1411" s="1"/>
      <c r="AD1411" s="1">
        <f t="shared" si="315"/>
        <v>0</v>
      </c>
      <c r="AE1411" s="1"/>
      <c r="AF1411" s="1">
        <f>SUM(Table110[[#This Row],[Total 
Paid]:[Shipping 
Charged]])</f>
        <v>0</v>
      </c>
      <c r="AG1411" s="1"/>
      <c r="AH1411" s="1"/>
      <c r="AI1411" s="1">
        <f t="shared" si="316"/>
        <v>0</v>
      </c>
      <c r="AK1411" s="1"/>
      <c r="AL1411" s="1"/>
      <c r="AM1411" s="1"/>
      <c r="AN1411" s="1"/>
      <c r="AP1411" s="30"/>
      <c r="AQ1411" s="1"/>
      <c r="AR1411" s="1">
        <f t="shared" si="318"/>
        <v>0</v>
      </c>
      <c r="AS1411" s="1"/>
      <c r="AT1411" s="1"/>
      <c r="AU1411" s="2">
        <f t="shared" si="317"/>
        <v>0</v>
      </c>
      <c r="AW1411" s="1"/>
      <c r="AX1411" s="1"/>
      <c r="AY1411" s="1"/>
      <c r="AZ1411" s="2">
        <f t="shared" si="314"/>
        <v>0</v>
      </c>
      <c r="BA1411" s="2">
        <f>SUM(AF1411,AH1411,-AZ1411,-Table110[[#This Row],[Sale Fee]])</f>
        <v>0</v>
      </c>
      <c r="BC1411" s="1"/>
      <c r="BD1411" s="1"/>
      <c r="BE1411" s="1"/>
    </row>
    <row r="1412" spans="1:57" x14ac:dyDescent="0.25">
      <c r="A1412" s="1"/>
      <c r="B1412" s="1"/>
      <c r="Q1412" s="1"/>
      <c r="R1412" s="1"/>
      <c r="S1412" s="1"/>
      <c r="U1412" s="1"/>
      <c r="V1412" s="1"/>
      <c r="W1412" s="1"/>
      <c r="X1412" s="1"/>
      <c r="Y1412" s="1"/>
      <c r="Z1412" s="1">
        <f>Table110[[#This Row],[Quantity2]]*Table110[[#This Row],[U Cost]]</f>
        <v>0</v>
      </c>
      <c r="AB1412" s="1"/>
      <c r="AC1412" s="1"/>
      <c r="AD1412" s="1">
        <f t="shared" si="315"/>
        <v>0</v>
      </c>
      <c r="AE1412" s="1"/>
      <c r="AF1412" s="1">
        <f>SUM(Table110[[#This Row],[Total 
Paid]:[Shipping 
Charged]])</f>
        <v>0</v>
      </c>
      <c r="AG1412" s="1"/>
      <c r="AH1412" s="1"/>
      <c r="AI1412" s="1">
        <f t="shared" si="316"/>
        <v>0</v>
      </c>
      <c r="AK1412" s="1"/>
      <c r="AL1412" s="1"/>
      <c r="AM1412" s="1"/>
      <c r="AN1412" s="1"/>
      <c r="AP1412" s="30"/>
      <c r="AQ1412" s="1"/>
      <c r="AR1412" s="1">
        <f t="shared" si="318"/>
        <v>0</v>
      </c>
      <c r="AS1412" s="1"/>
      <c r="AT1412" s="1"/>
      <c r="AU1412" s="2">
        <f t="shared" si="317"/>
        <v>0</v>
      </c>
      <c r="AW1412" s="1"/>
      <c r="AX1412" s="1"/>
      <c r="AY1412" s="1"/>
      <c r="AZ1412" s="2">
        <f t="shared" si="314"/>
        <v>0</v>
      </c>
      <c r="BA1412" s="2">
        <f>SUM(AF1412,AH1412,-AZ1412,-Table110[[#This Row],[Sale Fee]])</f>
        <v>0</v>
      </c>
      <c r="BC1412" s="1"/>
      <c r="BD1412" s="1"/>
      <c r="BE1412" s="1"/>
    </row>
    <row r="1413" spans="1:57" x14ac:dyDescent="0.25">
      <c r="A1413" s="1"/>
      <c r="B1413" s="1"/>
      <c r="Q1413" s="1"/>
      <c r="R1413" s="1"/>
      <c r="S1413" s="1"/>
      <c r="U1413" s="1"/>
      <c r="V1413" s="1"/>
      <c r="W1413" s="1"/>
      <c r="X1413" s="1"/>
      <c r="Y1413" s="1"/>
      <c r="Z1413" s="1">
        <f>Table110[[#This Row],[Quantity2]]*Table110[[#This Row],[U Cost]]</f>
        <v>0</v>
      </c>
      <c r="AB1413" s="1"/>
      <c r="AC1413" s="1"/>
      <c r="AD1413" s="1">
        <f t="shared" si="315"/>
        <v>0</v>
      </c>
      <c r="AE1413" s="1"/>
      <c r="AF1413" s="1">
        <f>SUM(Table110[[#This Row],[Total 
Paid]:[Shipping 
Charged]])</f>
        <v>0</v>
      </c>
      <c r="AG1413" s="1"/>
      <c r="AH1413" s="1"/>
      <c r="AI1413" s="1">
        <f t="shared" si="316"/>
        <v>0</v>
      </c>
      <c r="AK1413" s="1"/>
      <c r="AL1413" s="1"/>
      <c r="AM1413" s="1"/>
      <c r="AN1413" s="1"/>
      <c r="AP1413" s="30"/>
      <c r="AQ1413" s="1"/>
      <c r="AR1413" s="1">
        <f t="shared" si="318"/>
        <v>0</v>
      </c>
      <c r="AS1413" s="1"/>
      <c r="AT1413" s="1"/>
      <c r="AU1413" s="2">
        <f t="shared" si="317"/>
        <v>0</v>
      </c>
      <c r="AW1413" s="1"/>
      <c r="AX1413" s="1"/>
      <c r="AY1413" s="1"/>
      <c r="AZ1413" s="2">
        <f t="shared" si="314"/>
        <v>0</v>
      </c>
      <c r="BA1413" s="2">
        <f>SUM(AF1413,AH1413,-AZ1413,-Table110[[#This Row],[Sale Fee]])</f>
        <v>0</v>
      </c>
      <c r="BC1413" s="1"/>
      <c r="BD1413" s="1"/>
      <c r="BE1413" s="1"/>
    </row>
    <row r="1414" spans="1:57" x14ac:dyDescent="0.25">
      <c r="A1414" s="1"/>
      <c r="B1414" s="1"/>
      <c r="Q1414" s="1"/>
      <c r="R1414" s="1"/>
      <c r="S1414" s="1"/>
      <c r="U1414" s="1"/>
      <c r="V1414" s="1"/>
      <c r="W1414" s="1"/>
      <c r="X1414" s="1"/>
      <c r="Y1414" s="1"/>
      <c r="Z1414" s="1">
        <f>Table110[[#This Row],[Quantity2]]*Table110[[#This Row],[U Cost]]</f>
        <v>0</v>
      </c>
      <c r="AB1414" s="1"/>
      <c r="AC1414" s="1"/>
      <c r="AD1414" s="1">
        <f t="shared" si="315"/>
        <v>0</v>
      </c>
      <c r="AE1414" s="1"/>
      <c r="AF1414" s="1">
        <f>SUM(Table110[[#This Row],[Total 
Paid]:[Shipping 
Charged]])</f>
        <v>0</v>
      </c>
      <c r="AG1414" s="1"/>
      <c r="AH1414" s="1"/>
      <c r="AI1414" s="1">
        <f t="shared" si="316"/>
        <v>0</v>
      </c>
      <c r="AK1414" s="1"/>
      <c r="AL1414" s="1"/>
      <c r="AM1414" s="1"/>
      <c r="AN1414" s="1"/>
      <c r="AP1414" s="30"/>
      <c r="AQ1414" s="1"/>
      <c r="AR1414" s="1">
        <f t="shared" si="318"/>
        <v>0</v>
      </c>
      <c r="AS1414" s="1"/>
      <c r="AT1414" s="1"/>
      <c r="AU1414" s="2">
        <f t="shared" si="317"/>
        <v>0</v>
      </c>
      <c r="AW1414" s="1"/>
      <c r="AX1414" s="1"/>
      <c r="AY1414" s="1"/>
      <c r="AZ1414" s="2">
        <f t="shared" si="314"/>
        <v>0</v>
      </c>
      <c r="BA1414" s="2">
        <f>SUM(AF1414,AH1414,-AZ1414,-Table110[[#This Row],[Sale Fee]])</f>
        <v>0</v>
      </c>
      <c r="BC1414" s="1"/>
      <c r="BD1414" s="1"/>
      <c r="BE1414" s="1"/>
    </row>
    <row r="1415" spans="1:57" x14ac:dyDescent="0.25">
      <c r="A1415" s="1"/>
      <c r="B1415" s="1"/>
      <c r="Q1415" s="1"/>
      <c r="R1415" s="1"/>
      <c r="S1415" s="1"/>
      <c r="U1415" s="1"/>
      <c r="V1415" s="1"/>
      <c r="W1415" s="1"/>
      <c r="X1415" s="1"/>
      <c r="Y1415" s="1"/>
      <c r="Z1415" s="1">
        <f>Table110[[#This Row],[Quantity2]]*Table110[[#This Row],[U Cost]]</f>
        <v>0</v>
      </c>
      <c r="AB1415" s="1"/>
      <c r="AC1415" s="1"/>
      <c r="AD1415" s="1">
        <f t="shared" si="315"/>
        <v>0</v>
      </c>
      <c r="AE1415" s="1"/>
      <c r="AF1415" s="1">
        <f>SUM(Table110[[#This Row],[Total 
Paid]:[Shipping 
Charged]])</f>
        <v>0</v>
      </c>
      <c r="AG1415" s="1"/>
      <c r="AH1415" s="1"/>
      <c r="AI1415" s="1">
        <f t="shared" si="316"/>
        <v>0</v>
      </c>
      <c r="AK1415" s="1"/>
      <c r="AL1415" s="1"/>
      <c r="AM1415" s="1"/>
      <c r="AN1415" s="1"/>
      <c r="AP1415" s="30"/>
      <c r="AQ1415" s="1"/>
      <c r="AR1415" s="1">
        <f t="shared" si="318"/>
        <v>0</v>
      </c>
      <c r="AS1415" s="1"/>
      <c r="AT1415" s="1"/>
      <c r="AU1415" s="2">
        <f t="shared" si="317"/>
        <v>0</v>
      </c>
      <c r="AW1415" s="1"/>
      <c r="AX1415" s="1"/>
      <c r="AY1415" s="1"/>
      <c r="AZ1415" s="2">
        <f t="shared" si="314"/>
        <v>0</v>
      </c>
      <c r="BA1415" s="2">
        <f>SUM(AF1415,AH1415,-AZ1415,-Table110[[#This Row],[Sale Fee]])</f>
        <v>0</v>
      </c>
      <c r="BC1415" s="1"/>
      <c r="BD1415" s="1"/>
      <c r="BE1415" s="1"/>
    </row>
    <row r="1416" spans="1:57" x14ac:dyDescent="0.25">
      <c r="A1416" s="1"/>
      <c r="B1416" s="1"/>
      <c r="Q1416" s="1"/>
      <c r="R1416" s="1"/>
      <c r="S1416" s="1"/>
      <c r="U1416" s="1"/>
      <c r="V1416" s="1"/>
      <c r="W1416" s="1"/>
      <c r="X1416" s="1"/>
      <c r="Y1416" s="1"/>
      <c r="Z1416" s="1">
        <f>Table110[[#This Row],[Quantity2]]*Table110[[#This Row],[U Cost]]</f>
        <v>0</v>
      </c>
      <c r="AB1416" s="1"/>
      <c r="AC1416" s="1"/>
      <c r="AD1416" s="1">
        <f t="shared" si="315"/>
        <v>0</v>
      </c>
      <c r="AE1416" s="1"/>
      <c r="AF1416" s="1">
        <f>SUM(Table110[[#This Row],[Total 
Paid]:[Shipping 
Charged]])</f>
        <v>0</v>
      </c>
      <c r="AG1416" s="1"/>
      <c r="AH1416" s="1"/>
      <c r="AI1416" s="1">
        <f t="shared" si="316"/>
        <v>0</v>
      </c>
      <c r="AK1416" s="1"/>
      <c r="AL1416" s="1"/>
      <c r="AM1416" s="1"/>
      <c r="AN1416" s="1"/>
      <c r="AP1416" s="30"/>
      <c r="AQ1416" s="1"/>
      <c r="AR1416" s="1">
        <f t="shared" si="318"/>
        <v>0</v>
      </c>
      <c r="AS1416" s="1"/>
      <c r="AT1416" s="1"/>
      <c r="AU1416" s="2">
        <f t="shared" si="317"/>
        <v>0</v>
      </c>
      <c r="AW1416" s="1"/>
      <c r="AX1416" s="1"/>
      <c r="AY1416" s="1"/>
      <c r="AZ1416" s="2">
        <f t="shared" si="314"/>
        <v>0</v>
      </c>
      <c r="BA1416" s="2">
        <f>SUM(AF1416,AH1416,-AZ1416,-Table110[[#This Row],[Sale Fee]])</f>
        <v>0</v>
      </c>
      <c r="BC1416" s="1"/>
      <c r="BD1416" s="1"/>
      <c r="BE1416" s="1"/>
    </row>
    <row r="1417" spans="1:57" x14ac:dyDescent="0.25">
      <c r="A1417" s="1"/>
      <c r="B1417" s="1"/>
      <c r="Q1417" s="1"/>
      <c r="R1417" s="1"/>
      <c r="S1417" s="1"/>
      <c r="U1417" s="1"/>
      <c r="V1417" s="1"/>
      <c r="W1417" s="1"/>
      <c r="X1417" s="1"/>
      <c r="Y1417" s="1"/>
      <c r="Z1417" s="1">
        <f>Table110[[#This Row],[Quantity2]]*Table110[[#This Row],[U Cost]]</f>
        <v>0</v>
      </c>
      <c r="AB1417" s="1"/>
      <c r="AC1417" s="1"/>
      <c r="AD1417" s="1">
        <f t="shared" si="315"/>
        <v>0</v>
      </c>
      <c r="AE1417" s="1"/>
      <c r="AF1417" s="1">
        <f>SUM(Table110[[#This Row],[Total 
Paid]:[Shipping 
Charged]])</f>
        <v>0</v>
      </c>
      <c r="AG1417" s="1"/>
      <c r="AH1417" s="1"/>
      <c r="AI1417" s="1">
        <f t="shared" si="316"/>
        <v>0</v>
      </c>
      <c r="AK1417" s="1"/>
      <c r="AL1417" s="1"/>
      <c r="AM1417" s="1"/>
      <c r="AN1417" s="1"/>
      <c r="AP1417" s="30"/>
      <c r="AQ1417" s="1"/>
      <c r="AR1417" s="1">
        <f t="shared" si="318"/>
        <v>0</v>
      </c>
      <c r="AS1417" s="1"/>
      <c r="AT1417" s="1"/>
      <c r="AU1417" s="2">
        <f t="shared" si="317"/>
        <v>0</v>
      </c>
      <c r="AW1417" s="1"/>
      <c r="AX1417" s="1"/>
      <c r="AY1417" s="1"/>
      <c r="AZ1417" s="2">
        <f t="shared" si="314"/>
        <v>0</v>
      </c>
      <c r="BA1417" s="2">
        <f>SUM(AF1417,AH1417,-AZ1417,-Table110[[#This Row],[Sale Fee]])</f>
        <v>0</v>
      </c>
      <c r="BC1417" s="1"/>
      <c r="BD1417" s="1"/>
      <c r="BE1417" s="1"/>
    </row>
    <row r="1418" spans="1:57" x14ac:dyDescent="0.25">
      <c r="A1418" s="1"/>
      <c r="B1418" s="1"/>
      <c r="Q1418" s="1"/>
      <c r="R1418" s="1"/>
      <c r="S1418" s="1"/>
      <c r="U1418" s="1"/>
      <c r="V1418" s="1"/>
      <c r="W1418" s="1"/>
      <c r="X1418" s="1"/>
      <c r="Y1418" s="1"/>
      <c r="Z1418" s="1">
        <f>Table110[[#This Row],[Quantity2]]*Table110[[#This Row],[U Cost]]</f>
        <v>0</v>
      </c>
      <c r="AB1418" s="1"/>
      <c r="AC1418" s="1"/>
      <c r="AD1418" s="1">
        <f t="shared" si="315"/>
        <v>0</v>
      </c>
      <c r="AE1418" s="1"/>
      <c r="AF1418" s="1">
        <f>SUM(Table110[[#This Row],[Total 
Paid]:[Shipping 
Charged]])</f>
        <v>0</v>
      </c>
      <c r="AG1418" s="1"/>
      <c r="AH1418" s="1"/>
      <c r="AI1418" s="1">
        <f t="shared" si="316"/>
        <v>0</v>
      </c>
      <c r="AK1418" s="1"/>
      <c r="AL1418" s="1"/>
      <c r="AM1418" s="1"/>
      <c r="AN1418" s="1"/>
      <c r="AP1418" s="30"/>
      <c r="AQ1418" s="1"/>
      <c r="AR1418" s="1">
        <f t="shared" si="318"/>
        <v>0</v>
      </c>
      <c r="AS1418" s="1"/>
      <c r="AT1418" s="1"/>
      <c r="AU1418" s="2">
        <f t="shared" si="317"/>
        <v>0</v>
      </c>
      <c r="AW1418" s="1"/>
      <c r="AX1418" s="1"/>
      <c r="AY1418" s="1"/>
      <c r="AZ1418" s="2">
        <f t="shared" si="314"/>
        <v>0</v>
      </c>
      <c r="BA1418" s="2">
        <f>SUM(AF1418,AH1418,-AZ1418,-Table110[[#This Row],[Sale Fee]])</f>
        <v>0</v>
      </c>
      <c r="BC1418" s="1"/>
      <c r="BD1418" s="1"/>
      <c r="BE1418" s="1"/>
    </row>
    <row r="1419" spans="1:57" x14ac:dyDescent="0.25">
      <c r="A1419" s="1"/>
      <c r="B1419" s="1"/>
      <c r="Q1419" s="1"/>
      <c r="R1419" s="1"/>
      <c r="S1419" s="1"/>
      <c r="U1419" s="1"/>
      <c r="V1419" s="1"/>
      <c r="W1419" s="1"/>
      <c r="X1419" s="1"/>
      <c r="Y1419" s="1"/>
      <c r="Z1419" s="1">
        <f>Table110[[#This Row],[Quantity2]]*Table110[[#This Row],[U Cost]]</f>
        <v>0</v>
      </c>
      <c r="AB1419" s="1"/>
      <c r="AC1419" s="1"/>
      <c r="AD1419" s="1">
        <f t="shared" si="315"/>
        <v>0</v>
      </c>
      <c r="AE1419" s="1"/>
      <c r="AF1419" s="1">
        <f>SUM(Table110[[#This Row],[Total 
Paid]:[Shipping 
Charged]])</f>
        <v>0</v>
      </c>
      <c r="AG1419" s="1"/>
      <c r="AH1419" s="1"/>
      <c r="AI1419" s="1">
        <f t="shared" si="316"/>
        <v>0</v>
      </c>
      <c r="AK1419" s="1"/>
      <c r="AL1419" s="1"/>
      <c r="AM1419" s="1"/>
      <c r="AN1419" s="1"/>
      <c r="AP1419" s="30"/>
      <c r="AQ1419" s="1"/>
      <c r="AR1419" s="1">
        <f t="shared" si="318"/>
        <v>0</v>
      </c>
      <c r="AS1419" s="1"/>
      <c r="AT1419" s="1"/>
      <c r="AU1419" s="2">
        <f t="shared" si="317"/>
        <v>0</v>
      </c>
      <c r="AW1419" s="1"/>
      <c r="AX1419" s="1"/>
      <c r="AY1419" s="1"/>
      <c r="AZ1419" s="2">
        <f t="shared" si="314"/>
        <v>0</v>
      </c>
      <c r="BA1419" s="2">
        <f>SUM(AF1419,AH1419,-AZ1419,-Table110[[#This Row],[Sale Fee]])</f>
        <v>0</v>
      </c>
      <c r="BC1419" s="1"/>
      <c r="BD1419" s="1"/>
      <c r="BE1419" s="1"/>
    </row>
    <row r="1420" spans="1:57" x14ac:dyDescent="0.25">
      <c r="A1420" s="1"/>
      <c r="B1420" s="1"/>
      <c r="Q1420" s="1"/>
      <c r="R1420" s="1"/>
      <c r="S1420" s="1"/>
      <c r="U1420" s="1"/>
      <c r="V1420" s="1"/>
      <c r="W1420" s="1"/>
      <c r="X1420" s="1"/>
      <c r="Y1420" s="1"/>
      <c r="Z1420" s="1">
        <f>Table110[[#This Row],[Quantity2]]*Table110[[#This Row],[U Cost]]</f>
        <v>0</v>
      </c>
      <c r="AB1420" s="1"/>
      <c r="AC1420" s="1"/>
      <c r="AD1420" s="1">
        <f t="shared" si="315"/>
        <v>0</v>
      </c>
      <c r="AE1420" s="1"/>
      <c r="AF1420" s="1">
        <f>SUM(Table110[[#This Row],[Total 
Paid]:[Shipping 
Charged]])</f>
        <v>0</v>
      </c>
      <c r="AG1420" s="1"/>
      <c r="AH1420" s="1"/>
      <c r="AI1420" s="1">
        <f t="shared" si="316"/>
        <v>0</v>
      </c>
      <c r="AK1420" s="1"/>
      <c r="AL1420" s="1"/>
      <c r="AM1420" s="1"/>
      <c r="AN1420" s="1"/>
      <c r="AP1420" s="30"/>
      <c r="AQ1420" s="1"/>
      <c r="AR1420" s="1">
        <f t="shared" si="318"/>
        <v>0</v>
      </c>
      <c r="AS1420" s="1"/>
      <c r="AT1420" s="1"/>
      <c r="AU1420" s="2">
        <f t="shared" si="317"/>
        <v>0</v>
      </c>
      <c r="AW1420" s="1"/>
      <c r="AX1420" s="1"/>
      <c r="AY1420" s="1"/>
      <c r="AZ1420" s="2">
        <f t="shared" si="314"/>
        <v>0</v>
      </c>
      <c r="BA1420" s="2">
        <f>SUM(AF1420,AH1420,-AZ1420,-Table110[[#This Row],[Sale Fee]])</f>
        <v>0</v>
      </c>
      <c r="BC1420" s="1"/>
      <c r="BD1420" s="1"/>
      <c r="BE1420" s="1"/>
    </row>
    <row r="1421" spans="1:57" x14ac:dyDescent="0.25">
      <c r="A1421" s="1"/>
      <c r="B1421" s="1"/>
      <c r="Q1421" s="1"/>
      <c r="R1421" s="1"/>
      <c r="S1421" s="1"/>
      <c r="U1421" s="1"/>
      <c r="V1421" s="1"/>
      <c r="W1421" s="1"/>
      <c r="X1421" s="1"/>
      <c r="Y1421" s="1"/>
      <c r="Z1421" s="1">
        <f>Table110[[#This Row],[Quantity2]]*Table110[[#This Row],[U Cost]]</f>
        <v>0</v>
      </c>
      <c r="AB1421" s="1"/>
      <c r="AC1421" s="1"/>
      <c r="AD1421" s="1">
        <f t="shared" si="315"/>
        <v>0</v>
      </c>
      <c r="AE1421" s="1"/>
      <c r="AF1421" s="1">
        <f>SUM(Table110[[#This Row],[Total 
Paid]:[Shipping 
Charged]])</f>
        <v>0</v>
      </c>
      <c r="AG1421" s="1"/>
      <c r="AH1421" s="1"/>
      <c r="AI1421" s="1">
        <f t="shared" si="316"/>
        <v>0</v>
      </c>
      <c r="AK1421" s="1"/>
      <c r="AL1421" s="1"/>
      <c r="AM1421" s="1"/>
      <c r="AN1421" s="1"/>
      <c r="AP1421" s="30"/>
      <c r="AQ1421" s="1"/>
      <c r="AR1421" s="1">
        <f t="shared" si="318"/>
        <v>0</v>
      </c>
      <c r="AS1421" s="1"/>
      <c r="AT1421" s="1"/>
      <c r="AU1421" s="2">
        <f t="shared" si="317"/>
        <v>0</v>
      </c>
      <c r="AW1421" s="1"/>
      <c r="AX1421" s="1"/>
      <c r="AY1421" s="1"/>
      <c r="AZ1421" s="2">
        <f t="shared" si="314"/>
        <v>0</v>
      </c>
      <c r="BA1421" s="2">
        <f>SUM(AF1421,AH1421,-AZ1421,-Table110[[#This Row],[Sale Fee]])</f>
        <v>0</v>
      </c>
      <c r="BC1421" s="1"/>
      <c r="BD1421" s="1"/>
      <c r="BE1421" s="1"/>
    </row>
    <row r="1422" spans="1:57" x14ac:dyDescent="0.25">
      <c r="A1422" s="1"/>
      <c r="B1422" s="1"/>
      <c r="Q1422" s="1"/>
      <c r="R1422" s="1"/>
      <c r="S1422" s="1"/>
      <c r="U1422" s="1"/>
      <c r="V1422" s="1"/>
      <c r="W1422" s="1"/>
      <c r="X1422" s="1"/>
      <c r="Y1422" s="1"/>
      <c r="Z1422" s="1">
        <f>Table110[[#This Row],[Quantity2]]*Table110[[#This Row],[U Cost]]</f>
        <v>0</v>
      </c>
      <c r="AB1422" s="1"/>
      <c r="AC1422" s="1"/>
      <c r="AD1422" s="1">
        <f t="shared" si="315"/>
        <v>0</v>
      </c>
      <c r="AE1422" s="1"/>
      <c r="AF1422" s="1">
        <f>SUM(Table110[[#This Row],[Total 
Paid]:[Shipping 
Charged]])</f>
        <v>0</v>
      </c>
      <c r="AG1422" s="1"/>
      <c r="AH1422" s="1"/>
      <c r="AI1422" s="1">
        <f t="shared" si="316"/>
        <v>0</v>
      </c>
      <c r="AK1422" s="1"/>
      <c r="AL1422" s="1"/>
      <c r="AM1422" s="1"/>
      <c r="AN1422" s="1"/>
      <c r="AP1422" s="30"/>
      <c r="AQ1422" s="1"/>
      <c r="AR1422" s="1">
        <f t="shared" si="318"/>
        <v>0</v>
      </c>
      <c r="AS1422" s="1"/>
      <c r="AT1422" s="1"/>
      <c r="AU1422" s="2">
        <f t="shared" si="317"/>
        <v>0</v>
      </c>
      <c r="AW1422" s="1"/>
      <c r="AX1422" s="1"/>
      <c r="AY1422" s="1"/>
      <c r="AZ1422" s="2">
        <f t="shared" si="314"/>
        <v>0</v>
      </c>
      <c r="BA1422" s="2">
        <f>SUM(AF1422,AH1422,-AZ1422,-Table110[[#This Row],[Sale Fee]])</f>
        <v>0</v>
      </c>
      <c r="BC1422" s="1"/>
      <c r="BD1422" s="1"/>
      <c r="BE1422" s="1"/>
    </row>
    <row r="1423" spans="1:57" x14ac:dyDescent="0.25">
      <c r="A1423" s="1"/>
      <c r="B1423" s="1"/>
      <c r="Q1423" s="1"/>
      <c r="R1423" s="1"/>
      <c r="S1423" s="1"/>
      <c r="U1423" s="1"/>
      <c r="V1423" s="1"/>
      <c r="W1423" s="1"/>
      <c r="X1423" s="1"/>
      <c r="Y1423" s="1"/>
      <c r="Z1423" s="1">
        <f>Table110[[#This Row],[Quantity2]]*Table110[[#This Row],[U Cost]]</f>
        <v>0</v>
      </c>
      <c r="AB1423" s="1"/>
      <c r="AC1423" s="1"/>
      <c r="AD1423" s="1">
        <f t="shared" si="315"/>
        <v>0</v>
      </c>
      <c r="AE1423" s="1"/>
      <c r="AF1423" s="1">
        <f>SUM(Table110[[#This Row],[Total 
Paid]:[Shipping 
Charged]])</f>
        <v>0</v>
      </c>
      <c r="AG1423" s="1"/>
      <c r="AH1423" s="1"/>
      <c r="AI1423" s="1">
        <f t="shared" si="316"/>
        <v>0</v>
      </c>
      <c r="AK1423" s="1"/>
      <c r="AL1423" s="1"/>
      <c r="AM1423" s="1"/>
      <c r="AN1423" s="1"/>
      <c r="AP1423" s="30"/>
      <c r="AQ1423" s="1"/>
      <c r="AR1423" s="1">
        <f t="shared" si="318"/>
        <v>0</v>
      </c>
      <c r="AS1423" s="1"/>
      <c r="AT1423" s="1"/>
      <c r="AU1423" s="2">
        <f t="shared" si="317"/>
        <v>0</v>
      </c>
      <c r="AW1423" s="1"/>
      <c r="AX1423" s="1"/>
      <c r="AY1423" s="1"/>
      <c r="AZ1423" s="2">
        <f t="shared" si="314"/>
        <v>0</v>
      </c>
      <c r="BA1423" s="2">
        <f>SUM(AF1423,AH1423,-AZ1423,-Table110[[#This Row],[Sale Fee]])</f>
        <v>0</v>
      </c>
      <c r="BC1423" s="1"/>
      <c r="BD1423" s="1"/>
      <c r="BE1423" s="1"/>
    </row>
    <row r="1424" spans="1:57" x14ac:dyDescent="0.25">
      <c r="A1424" s="1"/>
      <c r="B1424" s="1"/>
      <c r="Q1424" s="1"/>
      <c r="R1424" s="1"/>
      <c r="S1424" s="1"/>
      <c r="U1424" s="1"/>
      <c r="V1424" s="1"/>
      <c r="W1424" s="1"/>
      <c r="X1424" s="1"/>
      <c r="Y1424" s="1"/>
      <c r="Z1424" s="1">
        <f>Table110[[#This Row],[Quantity2]]*Table110[[#This Row],[U Cost]]</f>
        <v>0</v>
      </c>
      <c r="AB1424" s="1"/>
      <c r="AC1424" s="1"/>
      <c r="AD1424" s="1">
        <f t="shared" si="315"/>
        <v>0</v>
      </c>
      <c r="AE1424" s="1"/>
      <c r="AF1424" s="1">
        <f>SUM(Table110[[#This Row],[Total 
Paid]:[Shipping 
Charged]])</f>
        <v>0</v>
      </c>
      <c r="AG1424" s="1"/>
      <c r="AH1424" s="1"/>
      <c r="AI1424" s="1">
        <f t="shared" si="316"/>
        <v>0</v>
      </c>
      <c r="AK1424" s="1"/>
      <c r="AL1424" s="1"/>
      <c r="AM1424" s="1"/>
      <c r="AN1424" s="1"/>
      <c r="AP1424" s="30"/>
      <c r="AQ1424" s="1"/>
      <c r="AR1424" s="1">
        <f t="shared" si="318"/>
        <v>0</v>
      </c>
      <c r="AS1424" s="1"/>
      <c r="AT1424" s="1"/>
      <c r="AU1424" s="2">
        <f t="shared" si="317"/>
        <v>0</v>
      </c>
      <c r="AW1424" s="1"/>
      <c r="AX1424" s="1"/>
      <c r="AY1424" s="1"/>
      <c r="AZ1424" s="2">
        <f t="shared" si="314"/>
        <v>0</v>
      </c>
      <c r="BA1424" s="2">
        <f>SUM(AF1424,AH1424,-AZ1424,-Table110[[#This Row],[Sale Fee]])</f>
        <v>0</v>
      </c>
      <c r="BC1424" s="1"/>
      <c r="BD1424" s="1"/>
      <c r="BE1424" s="1"/>
    </row>
    <row r="1425" spans="1:57" x14ac:dyDescent="0.25">
      <c r="A1425" s="1"/>
      <c r="B1425" s="1"/>
      <c r="Q1425" s="1"/>
      <c r="R1425" s="1"/>
      <c r="S1425" s="1"/>
      <c r="U1425" s="1"/>
      <c r="V1425" s="1"/>
      <c r="W1425" s="1"/>
      <c r="X1425" s="1"/>
      <c r="Y1425" s="1"/>
      <c r="Z1425" s="1">
        <f>Table110[[#This Row],[Quantity2]]*Table110[[#This Row],[U Cost]]</f>
        <v>0</v>
      </c>
      <c r="AB1425" s="1"/>
      <c r="AC1425" s="1"/>
      <c r="AD1425" s="1">
        <f t="shared" si="315"/>
        <v>0</v>
      </c>
      <c r="AE1425" s="1"/>
      <c r="AF1425" s="1">
        <f>SUM(Table110[[#This Row],[Total 
Paid]:[Shipping 
Charged]])</f>
        <v>0</v>
      </c>
      <c r="AG1425" s="1"/>
      <c r="AH1425" s="1"/>
      <c r="AI1425" s="1">
        <f t="shared" si="316"/>
        <v>0</v>
      </c>
      <c r="AK1425" s="1"/>
      <c r="AL1425" s="1"/>
      <c r="AM1425" s="1"/>
      <c r="AN1425" s="1"/>
      <c r="AP1425" s="30"/>
      <c r="AQ1425" s="1"/>
      <c r="AR1425" s="1">
        <f t="shared" si="318"/>
        <v>0</v>
      </c>
      <c r="AS1425" s="1"/>
      <c r="AT1425" s="1"/>
      <c r="AU1425" s="2">
        <f t="shared" si="317"/>
        <v>0</v>
      </c>
      <c r="AW1425" s="1"/>
      <c r="AX1425" s="1"/>
      <c r="AY1425" s="1"/>
      <c r="AZ1425" s="2">
        <f t="shared" si="314"/>
        <v>0</v>
      </c>
      <c r="BA1425" s="2">
        <f>SUM(AF1425,AH1425,-AZ1425,-Table110[[#This Row],[Sale Fee]])</f>
        <v>0</v>
      </c>
      <c r="BC1425" s="1"/>
      <c r="BD1425" s="1"/>
      <c r="BE1425" s="1"/>
    </row>
    <row r="1426" spans="1:57" x14ac:dyDescent="0.25">
      <c r="A1426" s="1"/>
      <c r="B1426" s="1"/>
      <c r="Q1426" s="1"/>
      <c r="R1426" s="1"/>
      <c r="S1426" s="1"/>
      <c r="U1426" s="1"/>
      <c r="V1426" s="1"/>
      <c r="W1426" s="1"/>
      <c r="X1426" s="1"/>
      <c r="Y1426" s="1"/>
      <c r="Z1426" s="1">
        <f>Table110[[#This Row],[Quantity2]]*Table110[[#This Row],[U Cost]]</f>
        <v>0</v>
      </c>
      <c r="AB1426" s="1"/>
      <c r="AC1426" s="1"/>
      <c r="AD1426" s="1">
        <f t="shared" si="315"/>
        <v>0</v>
      </c>
      <c r="AE1426" s="1"/>
      <c r="AF1426" s="1">
        <f>SUM(Table110[[#This Row],[Total 
Paid]:[Shipping 
Charged]])</f>
        <v>0</v>
      </c>
      <c r="AG1426" s="1"/>
      <c r="AH1426" s="1"/>
      <c r="AI1426" s="1">
        <f t="shared" si="316"/>
        <v>0</v>
      </c>
      <c r="AK1426" s="1"/>
      <c r="AL1426" s="1"/>
      <c r="AM1426" s="1"/>
      <c r="AN1426" s="1"/>
      <c r="AP1426" s="30"/>
      <c r="AQ1426" s="1"/>
      <c r="AR1426" s="1">
        <f t="shared" si="318"/>
        <v>0</v>
      </c>
      <c r="AS1426" s="1"/>
      <c r="AT1426" s="1"/>
      <c r="AU1426" s="2">
        <f t="shared" si="317"/>
        <v>0</v>
      </c>
      <c r="AW1426" s="1"/>
      <c r="AX1426" s="1"/>
      <c r="AY1426" s="1"/>
      <c r="AZ1426" s="2">
        <f t="shared" si="314"/>
        <v>0</v>
      </c>
      <c r="BA1426" s="2">
        <f>SUM(AF1426,AH1426,-AZ1426,-Table110[[#This Row],[Sale Fee]])</f>
        <v>0</v>
      </c>
      <c r="BC1426" s="1"/>
      <c r="BD1426" s="1"/>
      <c r="BE1426" s="1"/>
    </row>
    <row r="1427" spans="1:57" x14ac:dyDescent="0.25">
      <c r="A1427" s="1"/>
      <c r="B1427" s="1"/>
      <c r="Q1427" s="1"/>
      <c r="R1427" s="1"/>
      <c r="S1427" s="1"/>
      <c r="U1427" s="1"/>
      <c r="V1427" s="1"/>
      <c r="W1427" s="1"/>
      <c r="X1427" s="1"/>
      <c r="Y1427" s="1"/>
      <c r="Z1427" s="1">
        <f>Table110[[#This Row],[Quantity2]]*Table110[[#This Row],[U Cost]]</f>
        <v>0</v>
      </c>
      <c r="AB1427" s="1"/>
      <c r="AC1427" s="1"/>
      <c r="AD1427" s="1">
        <f t="shared" si="315"/>
        <v>0</v>
      </c>
      <c r="AE1427" s="1"/>
      <c r="AF1427" s="1">
        <f>SUM(Table110[[#This Row],[Total 
Paid]:[Shipping 
Charged]])</f>
        <v>0</v>
      </c>
      <c r="AG1427" s="1"/>
      <c r="AH1427" s="1"/>
      <c r="AI1427" s="1">
        <f t="shared" si="316"/>
        <v>0</v>
      </c>
      <c r="AK1427" s="1"/>
      <c r="AL1427" s="1"/>
      <c r="AM1427" s="1"/>
      <c r="AN1427" s="1"/>
      <c r="AP1427" s="30"/>
      <c r="AQ1427" s="1"/>
      <c r="AR1427" s="1">
        <f t="shared" si="318"/>
        <v>0</v>
      </c>
      <c r="AS1427" s="1"/>
      <c r="AT1427" s="1"/>
      <c r="AU1427" s="2">
        <f t="shared" si="317"/>
        <v>0</v>
      </c>
      <c r="AW1427" s="1"/>
      <c r="AX1427" s="1"/>
      <c r="AY1427" s="1"/>
      <c r="AZ1427" s="2">
        <f t="shared" si="314"/>
        <v>0</v>
      </c>
      <c r="BA1427" s="2">
        <f>SUM(AF1427,AH1427,-AZ1427,-Table110[[#This Row],[Sale Fee]])</f>
        <v>0</v>
      </c>
      <c r="BC1427" s="1"/>
      <c r="BD1427" s="1"/>
      <c r="BE1427" s="1"/>
    </row>
    <row r="1428" spans="1:57" x14ac:dyDescent="0.25">
      <c r="A1428" s="1"/>
      <c r="B1428" s="1"/>
      <c r="Q1428" s="1"/>
      <c r="R1428" s="1"/>
      <c r="S1428" s="1"/>
      <c r="U1428" s="1"/>
      <c r="V1428" s="1"/>
      <c r="W1428" s="1"/>
      <c r="X1428" s="1"/>
      <c r="Y1428" s="1"/>
      <c r="Z1428" s="1">
        <f>Table110[[#This Row],[Quantity2]]*Table110[[#This Row],[U Cost]]</f>
        <v>0</v>
      </c>
      <c r="AB1428" s="1"/>
      <c r="AC1428" s="1"/>
      <c r="AD1428" s="1">
        <f t="shared" si="315"/>
        <v>0</v>
      </c>
      <c r="AE1428" s="1"/>
      <c r="AF1428" s="1">
        <f>SUM(Table110[[#This Row],[Total 
Paid]:[Shipping 
Charged]])</f>
        <v>0</v>
      </c>
      <c r="AG1428" s="1"/>
      <c r="AH1428" s="1"/>
      <c r="AI1428" s="1">
        <f t="shared" si="316"/>
        <v>0</v>
      </c>
      <c r="AK1428" s="1"/>
      <c r="AL1428" s="1"/>
      <c r="AM1428" s="1"/>
      <c r="AN1428" s="1"/>
      <c r="AP1428" s="30"/>
      <c r="AQ1428" s="1"/>
      <c r="AR1428" s="1">
        <f t="shared" si="318"/>
        <v>0</v>
      </c>
      <c r="AS1428" s="1"/>
      <c r="AT1428" s="1"/>
      <c r="AU1428" s="2">
        <f t="shared" si="317"/>
        <v>0</v>
      </c>
      <c r="AW1428" s="1"/>
      <c r="AX1428" s="1"/>
      <c r="AY1428" s="1"/>
      <c r="AZ1428" s="2">
        <f t="shared" si="314"/>
        <v>0</v>
      </c>
      <c r="BA1428" s="2">
        <f>SUM(AF1428,AH1428,-AZ1428,-Table110[[#This Row],[Sale Fee]])</f>
        <v>0</v>
      </c>
      <c r="BC1428" s="1"/>
      <c r="BD1428" s="1"/>
      <c r="BE1428" s="1"/>
    </row>
    <row r="1429" spans="1:57" x14ac:dyDescent="0.25">
      <c r="A1429" s="1"/>
      <c r="B1429" s="1"/>
      <c r="Q1429" s="1"/>
      <c r="R1429" s="1"/>
      <c r="S1429" s="1"/>
      <c r="U1429" s="1"/>
      <c r="V1429" s="1"/>
      <c r="W1429" s="1"/>
      <c r="X1429" s="1"/>
      <c r="Y1429" s="1"/>
      <c r="Z1429" s="1">
        <f>Table110[[#This Row],[Quantity2]]*Table110[[#This Row],[U Cost]]</f>
        <v>0</v>
      </c>
      <c r="AB1429" s="1"/>
      <c r="AC1429" s="1"/>
      <c r="AD1429" s="1">
        <f t="shared" si="315"/>
        <v>0</v>
      </c>
      <c r="AE1429" s="1"/>
      <c r="AF1429" s="1">
        <f>SUM(Table110[[#This Row],[Total 
Paid]:[Shipping 
Charged]])</f>
        <v>0</v>
      </c>
      <c r="AG1429" s="1"/>
      <c r="AH1429" s="1"/>
      <c r="AI1429" s="1">
        <f t="shared" si="316"/>
        <v>0</v>
      </c>
      <c r="AK1429" s="1"/>
      <c r="AL1429" s="1"/>
      <c r="AM1429" s="1"/>
      <c r="AN1429" s="1"/>
      <c r="AP1429" s="30"/>
      <c r="AQ1429" s="1"/>
      <c r="AR1429" s="1">
        <f t="shared" si="318"/>
        <v>0</v>
      </c>
      <c r="AS1429" s="1"/>
      <c r="AT1429" s="1"/>
      <c r="AU1429" s="2">
        <f t="shared" si="317"/>
        <v>0</v>
      </c>
      <c r="AW1429" s="1"/>
      <c r="AX1429" s="1"/>
      <c r="AY1429" s="1"/>
      <c r="AZ1429" s="2">
        <f t="shared" si="314"/>
        <v>0</v>
      </c>
      <c r="BA1429" s="2">
        <f>SUM(AF1429,AH1429,-AZ1429,-Table110[[#This Row],[Sale Fee]])</f>
        <v>0</v>
      </c>
      <c r="BC1429" s="1"/>
      <c r="BD1429" s="1"/>
      <c r="BE1429" s="1"/>
    </row>
    <row r="1430" spans="1:57" x14ac:dyDescent="0.25">
      <c r="A1430" s="1"/>
      <c r="B1430" s="1"/>
      <c r="Q1430" s="1"/>
      <c r="R1430" s="1"/>
      <c r="S1430" s="1"/>
      <c r="U1430" s="1"/>
      <c r="V1430" s="1"/>
      <c r="W1430" s="1"/>
      <c r="X1430" s="1"/>
      <c r="Y1430" s="1"/>
      <c r="Z1430" s="1">
        <f>Table110[[#This Row],[Quantity2]]*Table110[[#This Row],[U Cost]]</f>
        <v>0</v>
      </c>
      <c r="AB1430" s="1"/>
      <c r="AC1430" s="1"/>
      <c r="AD1430" s="1">
        <f t="shared" si="315"/>
        <v>0</v>
      </c>
      <c r="AE1430" s="1"/>
      <c r="AF1430" s="1">
        <f>SUM(Table110[[#This Row],[Total 
Paid]:[Shipping 
Charged]])</f>
        <v>0</v>
      </c>
      <c r="AG1430" s="1"/>
      <c r="AH1430" s="1"/>
      <c r="AI1430" s="1">
        <f t="shared" si="316"/>
        <v>0</v>
      </c>
      <c r="AK1430" s="1"/>
      <c r="AL1430" s="1"/>
      <c r="AM1430" s="1"/>
      <c r="AN1430" s="1"/>
      <c r="AP1430" s="30"/>
      <c r="AQ1430" s="1"/>
      <c r="AR1430" s="1">
        <f t="shared" si="318"/>
        <v>0</v>
      </c>
      <c r="AS1430" s="1"/>
      <c r="AT1430" s="1"/>
      <c r="AU1430" s="2">
        <f t="shared" si="317"/>
        <v>0</v>
      </c>
      <c r="AW1430" s="1"/>
      <c r="AX1430" s="1"/>
      <c r="AY1430" s="1"/>
      <c r="AZ1430" s="2">
        <f t="shared" si="314"/>
        <v>0</v>
      </c>
      <c r="BA1430" s="2">
        <f>SUM(AF1430,AH1430,-AZ1430,-Table110[[#This Row],[Sale Fee]])</f>
        <v>0</v>
      </c>
      <c r="BC1430" s="1"/>
      <c r="BD1430" s="1"/>
      <c r="BE1430" s="1"/>
    </row>
    <row r="1431" spans="1:57" x14ac:dyDescent="0.25">
      <c r="A1431" s="1"/>
      <c r="B1431" s="1"/>
      <c r="Q1431" s="1"/>
      <c r="R1431" s="1"/>
      <c r="S1431" s="1"/>
      <c r="U1431" s="1"/>
      <c r="V1431" s="1"/>
      <c r="W1431" s="1"/>
      <c r="X1431" s="1"/>
      <c r="Y1431" s="1"/>
      <c r="Z1431" s="1">
        <f>Table110[[#This Row],[Quantity2]]*Table110[[#This Row],[U Cost]]</f>
        <v>0</v>
      </c>
      <c r="AB1431" s="1"/>
      <c r="AC1431" s="1"/>
      <c r="AD1431" s="1">
        <f t="shared" si="315"/>
        <v>0</v>
      </c>
      <c r="AE1431" s="1"/>
      <c r="AF1431" s="1">
        <f>SUM(Table110[[#This Row],[Total 
Paid]:[Shipping 
Charged]])</f>
        <v>0</v>
      </c>
      <c r="AG1431" s="1"/>
      <c r="AH1431" s="1"/>
      <c r="AI1431" s="1">
        <f t="shared" si="316"/>
        <v>0</v>
      </c>
      <c r="AK1431" s="1"/>
      <c r="AL1431" s="1"/>
      <c r="AM1431" s="1"/>
      <c r="AN1431" s="1"/>
      <c r="AP1431" s="30"/>
      <c r="AQ1431" s="1"/>
      <c r="AR1431" s="1">
        <f t="shared" si="318"/>
        <v>0</v>
      </c>
      <c r="AS1431" s="1"/>
      <c r="AT1431" s="1"/>
      <c r="AU1431" s="2">
        <f t="shared" si="317"/>
        <v>0</v>
      </c>
      <c r="AW1431" s="1"/>
      <c r="AX1431" s="1"/>
      <c r="AY1431" s="1"/>
      <c r="AZ1431" s="2">
        <f t="shared" si="314"/>
        <v>0</v>
      </c>
      <c r="BA1431" s="2">
        <f>SUM(AF1431,AH1431,-AZ1431,-Table110[[#This Row],[Sale Fee]])</f>
        <v>0</v>
      </c>
      <c r="BC1431" s="1"/>
      <c r="BD1431" s="1"/>
      <c r="BE1431" s="1"/>
    </row>
    <row r="1432" spans="1:57" x14ac:dyDescent="0.25">
      <c r="A1432" s="1"/>
      <c r="B1432" s="1"/>
      <c r="Q1432" s="1"/>
      <c r="R1432" s="1"/>
      <c r="S1432" s="1"/>
      <c r="U1432" s="1"/>
      <c r="V1432" s="1"/>
      <c r="W1432" s="1"/>
      <c r="X1432" s="1"/>
      <c r="Y1432" s="1"/>
      <c r="Z1432" s="1">
        <f>Table110[[#This Row],[Quantity2]]*Table110[[#This Row],[U Cost]]</f>
        <v>0</v>
      </c>
      <c r="AB1432" s="1"/>
      <c r="AC1432" s="1"/>
      <c r="AD1432" s="1">
        <f t="shared" si="315"/>
        <v>0</v>
      </c>
      <c r="AE1432" s="1"/>
      <c r="AF1432" s="1">
        <f>SUM(Table110[[#This Row],[Total 
Paid]:[Shipping 
Charged]])</f>
        <v>0</v>
      </c>
      <c r="AG1432" s="1"/>
      <c r="AH1432" s="1"/>
      <c r="AI1432" s="1">
        <f t="shared" si="316"/>
        <v>0</v>
      </c>
      <c r="AK1432" s="1"/>
      <c r="AL1432" s="1"/>
      <c r="AM1432" s="1"/>
      <c r="AN1432" s="1"/>
      <c r="AP1432" s="30"/>
      <c r="AQ1432" s="1"/>
      <c r="AR1432" s="1">
        <f t="shared" si="318"/>
        <v>0</v>
      </c>
      <c r="AS1432" s="1"/>
      <c r="AT1432" s="1"/>
      <c r="AU1432" s="2">
        <f t="shared" si="317"/>
        <v>0</v>
      </c>
      <c r="AW1432" s="1"/>
      <c r="AX1432" s="1"/>
      <c r="AY1432" s="1"/>
      <c r="AZ1432" s="2">
        <f t="shared" si="314"/>
        <v>0</v>
      </c>
      <c r="BA1432" s="2">
        <f>SUM(AF1432,AH1432,-AZ1432,-Table110[[#This Row],[Sale Fee]])</f>
        <v>0</v>
      </c>
      <c r="BC1432" s="1"/>
      <c r="BD1432" s="1"/>
      <c r="BE1432" s="1"/>
    </row>
    <row r="1433" spans="1:57" x14ac:dyDescent="0.25">
      <c r="A1433" s="1"/>
      <c r="B1433" s="1"/>
      <c r="Q1433" s="1"/>
      <c r="R1433" s="1"/>
      <c r="S1433" s="1"/>
      <c r="U1433" s="1"/>
      <c r="V1433" s="1"/>
      <c r="W1433" s="1"/>
      <c r="X1433" s="1"/>
      <c r="Y1433" s="1"/>
      <c r="Z1433" s="1">
        <f>Table110[[#This Row],[Quantity2]]*Table110[[#This Row],[U Cost]]</f>
        <v>0</v>
      </c>
      <c r="AB1433" s="1"/>
      <c r="AC1433" s="1"/>
      <c r="AD1433" s="1">
        <f t="shared" si="315"/>
        <v>0</v>
      </c>
      <c r="AE1433" s="1"/>
      <c r="AF1433" s="1">
        <f>SUM(Table110[[#This Row],[Total 
Paid]:[Shipping 
Charged]])</f>
        <v>0</v>
      </c>
      <c r="AG1433" s="1"/>
      <c r="AH1433" s="1"/>
      <c r="AI1433" s="1">
        <f t="shared" si="316"/>
        <v>0</v>
      </c>
      <c r="AK1433" s="1"/>
      <c r="AL1433" s="1"/>
      <c r="AM1433" s="1"/>
      <c r="AN1433" s="1"/>
      <c r="AP1433" s="30"/>
      <c r="AQ1433" s="1"/>
      <c r="AR1433" s="1">
        <f t="shared" si="318"/>
        <v>0</v>
      </c>
      <c r="AS1433" s="1"/>
      <c r="AT1433" s="1"/>
      <c r="AU1433" s="2">
        <f t="shared" si="317"/>
        <v>0</v>
      </c>
      <c r="AW1433" s="1"/>
      <c r="AX1433" s="1"/>
      <c r="AY1433" s="1"/>
      <c r="AZ1433" s="2">
        <f t="shared" si="314"/>
        <v>0</v>
      </c>
      <c r="BA1433" s="2">
        <f>SUM(AF1433,AH1433,-AZ1433,-Table110[[#This Row],[Sale Fee]])</f>
        <v>0</v>
      </c>
      <c r="BC1433" s="1"/>
      <c r="BD1433" s="1"/>
      <c r="BE1433" s="1"/>
    </row>
    <row r="1434" spans="1:57" x14ac:dyDescent="0.25">
      <c r="A1434" s="1"/>
      <c r="B1434" s="1"/>
      <c r="Q1434" s="1"/>
      <c r="R1434" s="1"/>
      <c r="S1434" s="1"/>
      <c r="U1434" s="1"/>
      <c r="V1434" s="1"/>
      <c r="W1434" s="1"/>
      <c r="X1434" s="1"/>
      <c r="Y1434" s="1"/>
      <c r="Z1434" s="1">
        <f>Table110[[#This Row],[Quantity2]]*Table110[[#This Row],[U Cost]]</f>
        <v>0</v>
      </c>
      <c r="AB1434" s="1"/>
      <c r="AC1434" s="1"/>
      <c r="AD1434" s="1">
        <f t="shared" si="315"/>
        <v>0</v>
      </c>
      <c r="AE1434" s="1"/>
      <c r="AF1434" s="1">
        <f>SUM(Table110[[#This Row],[Total 
Paid]:[Shipping 
Charged]])</f>
        <v>0</v>
      </c>
      <c r="AG1434" s="1"/>
      <c r="AH1434" s="1"/>
      <c r="AI1434" s="1">
        <f t="shared" si="316"/>
        <v>0</v>
      </c>
      <c r="AK1434" s="1"/>
      <c r="AL1434" s="1"/>
      <c r="AM1434" s="1"/>
      <c r="AN1434" s="1"/>
      <c r="AP1434" s="30"/>
      <c r="AQ1434" s="1"/>
      <c r="AR1434" s="1">
        <f t="shared" si="318"/>
        <v>0</v>
      </c>
      <c r="AS1434" s="1"/>
      <c r="AT1434" s="1"/>
      <c r="AU1434" s="2">
        <f t="shared" si="317"/>
        <v>0</v>
      </c>
      <c r="AW1434" s="1"/>
      <c r="AX1434" s="1"/>
      <c r="AY1434" s="1"/>
      <c r="AZ1434" s="2">
        <f t="shared" si="314"/>
        <v>0</v>
      </c>
      <c r="BA1434" s="2">
        <f>SUM(AF1434,AH1434,-AZ1434,-Table110[[#This Row],[Sale Fee]])</f>
        <v>0</v>
      </c>
      <c r="BC1434" s="1"/>
      <c r="BD1434" s="1"/>
      <c r="BE1434" s="1"/>
    </row>
    <row r="1435" spans="1:57" x14ac:dyDescent="0.25">
      <c r="A1435" s="1"/>
      <c r="B1435" s="1"/>
      <c r="Q1435" s="1"/>
      <c r="R1435" s="1"/>
      <c r="S1435" s="1"/>
      <c r="U1435" s="1"/>
      <c r="V1435" s="1"/>
      <c r="W1435" s="1"/>
      <c r="X1435" s="1"/>
      <c r="Y1435" s="1"/>
      <c r="Z1435" s="1">
        <f>Table110[[#This Row],[Quantity2]]*Table110[[#This Row],[U Cost]]</f>
        <v>0</v>
      </c>
      <c r="AB1435" s="1"/>
      <c r="AC1435" s="1"/>
      <c r="AD1435" s="1">
        <f t="shared" si="315"/>
        <v>0</v>
      </c>
      <c r="AE1435" s="1"/>
      <c r="AF1435" s="1">
        <f>SUM(Table110[[#This Row],[Total 
Paid]:[Shipping 
Charged]])</f>
        <v>0</v>
      </c>
      <c r="AG1435" s="1"/>
      <c r="AH1435" s="1"/>
      <c r="AI1435" s="1">
        <f t="shared" si="316"/>
        <v>0</v>
      </c>
      <c r="AK1435" s="1"/>
      <c r="AL1435" s="1"/>
      <c r="AM1435" s="1"/>
      <c r="AN1435" s="1"/>
      <c r="AP1435" s="30"/>
      <c r="AQ1435" s="1"/>
      <c r="AR1435" s="1">
        <f t="shared" si="318"/>
        <v>0</v>
      </c>
      <c r="AS1435" s="1"/>
      <c r="AT1435" s="1"/>
      <c r="AU1435" s="2">
        <f t="shared" si="317"/>
        <v>0</v>
      </c>
      <c r="AW1435" s="1"/>
      <c r="AX1435" s="1"/>
      <c r="AY1435" s="1"/>
      <c r="AZ1435" s="2">
        <f t="shared" si="314"/>
        <v>0</v>
      </c>
      <c r="BA1435" s="2">
        <f>SUM(AF1435,AH1435,-AZ1435,-Table110[[#This Row],[Sale Fee]])</f>
        <v>0</v>
      </c>
      <c r="BC1435" s="1"/>
      <c r="BD1435" s="1"/>
      <c r="BE1435" s="1"/>
    </row>
    <row r="1436" spans="1:57" x14ac:dyDescent="0.25">
      <c r="A1436" s="1"/>
      <c r="B1436" s="1"/>
      <c r="Q1436" s="1"/>
      <c r="R1436" s="1"/>
      <c r="S1436" s="1"/>
      <c r="U1436" s="1"/>
      <c r="V1436" s="1"/>
      <c r="W1436" s="1"/>
      <c r="X1436" s="1"/>
      <c r="Y1436" s="1"/>
      <c r="Z1436" s="1">
        <f>Table110[[#This Row],[Quantity2]]*Table110[[#This Row],[U Cost]]</f>
        <v>0</v>
      </c>
      <c r="AB1436" s="1"/>
      <c r="AC1436" s="1"/>
      <c r="AD1436" s="1">
        <f t="shared" si="315"/>
        <v>0</v>
      </c>
      <c r="AE1436" s="1"/>
      <c r="AF1436" s="1">
        <f>SUM(Table110[[#This Row],[Total 
Paid]:[Shipping 
Charged]])</f>
        <v>0</v>
      </c>
      <c r="AG1436" s="1"/>
      <c r="AH1436" s="1"/>
      <c r="AI1436" s="1">
        <f t="shared" si="316"/>
        <v>0</v>
      </c>
      <c r="AK1436" s="1"/>
      <c r="AL1436" s="1"/>
      <c r="AM1436" s="1"/>
      <c r="AN1436" s="1"/>
      <c r="AP1436" s="30"/>
      <c r="AQ1436" s="1"/>
      <c r="AR1436" s="1">
        <f t="shared" si="318"/>
        <v>0</v>
      </c>
      <c r="AS1436" s="1"/>
      <c r="AT1436" s="1"/>
      <c r="AU1436" s="2">
        <f t="shared" si="317"/>
        <v>0</v>
      </c>
      <c r="AW1436" s="1"/>
      <c r="AX1436" s="1"/>
      <c r="AY1436" s="1"/>
      <c r="AZ1436" s="2">
        <f t="shared" si="314"/>
        <v>0</v>
      </c>
      <c r="BA1436" s="2">
        <f>SUM(AF1436,AH1436,-AZ1436,-Table110[[#This Row],[Sale Fee]])</f>
        <v>0</v>
      </c>
      <c r="BC1436" s="1"/>
      <c r="BD1436" s="1"/>
      <c r="BE1436" s="1"/>
    </row>
    <row r="1437" spans="1:57" x14ac:dyDescent="0.25">
      <c r="A1437" s="1"/>
      <c r="B1437" s="1"/>
      <c r="Q1437" s="1"/>
      <c r="R1437" s="1"/>
      <c r="S1437" s="1"/>
      <c r="U1437" s="1"/>
      <c r="V1437" s="1"/>
      <c r="W1437" s="1"/>
      <c r="X1437" s="1"/>
      <c r="Y1437" s="1"/>
      <c r="Z1437" s="1">
        <f>Table110[[#This Row],[Quantity2]]*Table110[[#This Row],[U Cost]]</f>
        <v>0</v>
      </c>
      <c r="AB1437" s="1">
        <v>0</v>
      </c>
      <c r="AC1437" s="1">
        <v>0</v>
      </c>
      <c r="AD1437" s="1">
        <f t="shared" si="315"/>
        <v>0</v>
      </c>
      <c r="AE1437" s="1"/>
      <c r="AF1437" s="1">
        <f>SUM(Table110[[#This Row],[Total 
Paid]:[Shipping 
Charged]])</f>
        <v>0</v>
      </c>
      <c r="AG1437" s="1"/>
      <c r="AH1437" s="1"/>
      <c r="AI1437" s="1">
        <f t="shared" si="316"/>
        <v>0</v>
      </c>
      <c r="AK1437" s="1"/>
      <c r="AL1437" s="1"/>
      <c r="AM1437" s="1"/>
      <c r="AN1437" s="1"/>
      <c r="AP1437" s="30"/>
      <c r="AQ1437" s="1"/>
      <c r="AR1437" s="1">
        <f t="shared" si="318"/>
        <v>0</v>
      </c>
      <c r="AS1437" s="1"/>
      <c r="AT1437" s="1"/>
      <c r="AU1437" s="2">
        <f t="shared" si="317"/>
        <v>0</v>
      </c>
      <c r="AW1437" s="1"/>
      <c r="AX1437" s="1"/>
      <c r="AY1437" s="1"/>
      <c r="AZ1437" s="2">
        <f t="shared" si="314"/>
        <v>0</v>
      </c>
      <c r="BA1437" s="2">
        <f>SUM(AF1437,AH1437,-AZ1437,-Table110[[#This Row],[Sale Fee]])</f>
        <v>0</v>
      </c>
      <c r="BC1437" s="1"/>
      <c r="BD1437" s="1"/>
      <c r="BE1437" s="1"/>
    </row>
    <row r="1438" spans="1:57" x14ac:dyDescent="0.25">
      <c r="A1438" s="1"/>
      <c r="B1438" s="1"/>
      <c r="Q1438" s="1"/>
      <c r="R1438" s="1"/>
      <c r="S1438" s="1"/>
      <c r="U1438" s="1"/>
      <c r="V1438" s="1"/>
      <c r="W1438" s="1"/>
      <c r="X1438" s="1"/>
      <c r="Y1438" s="1"/>
      <c r="Z1438" s="1">
        <f>Table110[[#This Row],[Quantity2]]*Table110[[#This Row],[U Cost]]</f>
        <v>0</v>
      </c>
      <c r="AB1438" s="1">
        <v>0</v>
      </c>
      <c r="AC1438" s="1">
        <v>0</v>
      </c>
      <c r="AD1438" s="1">
        <f t="shared" si="315"/>
        <v>0</v>
      </c>
      <c r="AE1438" s="1"/>
      <c r="AF1438" s="1">
        <f>SUM(Table110[[#This Row],[Total 
Paid]:[Shipping 
Charged]])</f>
        <v>0</v>
      </c>
      <c r="AG1438" s="1"/>
      <c r="AH1438" s="1"/>
      <c r="AI1438" s="1">
        <f t="shared" si="316"/>
        <v>0</v>
      </c>
      <c r="AK1438" s="1"/>
      <c r="AL1438" s="1"/>
      <c r="AM1438" s="1"/>
      <c r="AN1438" s="1"/>
      <c r="AP1438" s="30"/>
      <c r="AQ1438" s="1"/>
      <c r="AR1438" s="1">
        <f t="shared" si="318"/>
        <v>0</v>
      </c>
      <c r="AS1438" s="1"/>
      <c r="AT1438" s="1"/>
      <c r="AU1438" s="2">
        <f t="shared" si="317"/>
        <v>0</v>
      </c>
      <c r="AW1438" s="1"/>
      <c r="AX1438" s="1"/>
      <c r="AY1438" s="1"/>
      <c r="AZ1438" s="2">
        <f t="shared" si="314"/>
        <v>0</v>
      </c>
      <c r="BA1438" s="2">
        <f>SUM(AF1438,AH1438,-AZ1438,-Table110[[#This Row],[Sale Fee]])</f>
        <v>0</v>
      </c>
      <c r="BC1438" s="1"/>
      <c r="BD1438" s="1"/>
      <c r="BE1438" s="1"/>
    </row>
    <row r="1439" spans="1:57" x14ac:dyDescent="0.25">
      <c r="A1439" s="1"/>
      <c r="B1439" s="1"/>
      <c r="Q1439" s="1"/>
      <c r="R1439" s="1"/>
      <c r="S1439" s="1"/>
      <c r="U1439" s="1"/>
      <c r="V1439" s="1"/>
      <c r="W1439" s="1"/>
      <c r="X1439" s="1"/>
      <c r="Y1439" s="1"/>
      <c r="Z1439" s="1">
        <f>Table110[[#This Row],[Quantity2]]*Table110[[#This Row],[U Cost]]</f>
        <v>0</v>
      </c>
      <c r="AB1439" s="1">
        <v>0</v>
      </c>
      <c r="AC1439" s="1">
        <v>0</v>
      </c>
      <c r="AD1439" s="1">
        <f t="shared" si="315"/>
        <v>0</v>
      </c>
      <c r="AE1439" s="1"/>
      <c r="AF1439" s="1">
        <f>SUM(Table110[[#This Row],[Total 
Paid]:[Shipping 
Charged]])</f>
        <v>0</v>
      </c>
      <c r="AG1439" s="1"/>
      <c r="AH1439" s="1"/>
      <c r="AI1439" s="1">
        <f t="shared" si="316"/>
        <v>0</v>
      </c>
      <c r="AK1439" s="1"/>
      <c r="AL1439" s="1"/>
      <c r="AM1439" s="1"/>
      <c r="AN1439" s="1"/>
      <c r="AP1439" s="30">
        <f>AB1439</f>
        <v>0</v>
      </c>
      <c r="AQ1439" s="1"/>
      <c r="AR1439" s="1">
        <f t="shared" si="318"/>
        <v>0</v>
      </c>
      <c r="AS1439" s="1"/>
      <c r="AT1439" s="1"/>
      <c r="AU1439" s="2">
        <f t="shared" si="317"/>
        <v>0</v>
      </c>
      <c r="AW1439" s="1"/>
      <c r="AX1439" s="1"/>
      <c r="AY1439" s="1"/>
      <c r="AZ1439" s="2">
        <f t="shared" si="314"/>
        <v>0</v>
      </c>
      <c r="BA1439" s="2">
        <f>SUM(AF1439,AH1439,-AZ1439,-Table110[[#This Row],[Sale Fee]])</f>
        <v>0</v>
      </c>
      <c r="BC1439" s="1"/>
      <c r="BD1439" s="1"/>
      <c r="BE1439" s="1"/>
    </row>
    <row r="1440" spans="1:57" x14ac:dyDescent="0.25">
      <c r="A1440" s="1"/>
      <c r="B1440" s="1"/>
      <c r="Q1440" s="1"/>
      <c r="R1440" s="1"/>
      <c r="S1440" s="1"/>
      <c r="U1440" s="1"/>
      <c r="V1440" s="1"/>
      <c r="W1440" s="1"/>
      <c r="X1440" s="1"/>
      <c r="Y1440" s="1"/>
      <c r="Z1440" s="1">
        <f>Table110[[#This Row],[Quantity2]]*Table110[[#This Row],[U Cost]]</f>
        <v>0</v>
      </c>
      <c r="AB1440" s="1">
        <v>0</v>
      </c>
      <c r="AC1440" s="1">
        <v>0</v>
      </c>
      <c r="AD1440" s="1">
        <f t="shared" si="315"/>
        <v>0</v>
      </c>
      <c r="AE1440" s="1"/>
      <c r="AF1440" s="1">
        <f>SUM(Table110[[#This Row],[Total 
Paid]:[Shipping 
Charged]])</f>
        <v>0</v>
      </c>
      <c r="AG1440" s="1"/>
      <c r="AH1440" s="1"/>
      <c r="AI1440" s="1">
        <f t="shared" si="316"/>
        <v>0</v>
      </c>
      <c r="AK1440" s="1"/>
      <c r="AL1440" s="1"/>
      <c r="AM1440" s="1"/>
      <c r="AN1440" s="1"/>
      <c r="AP1440" s="30">
        <f>AB1440</f>
        <v>0</v>
      </c>
      <c r="AQ1440" s="1"/>
      <c r="AR1440" s="1">
        <f t="shared" si="318"/>
        <v>0</v>
      </c>
      <c r="AS1440" s="1"/>
      <c r="AT1440" s="1"/>
      <c r="AU1440" s="2">
        <f t="shared" si="317"/>
        <v>0</v>
      </c>
      <c r="AW1440" s="1"/>
      <c r="AX1440" s="1"/>
      <c r="AY1440" s="1"/>
      <c r="AZ1440" s="2">
        <f t="shared" si="314"/>
        <v>0</v>
      </c>
      <c r="BA1440" s="2">
        <f>SUM(AF1440,AH1440,-AZ1440,-Table110[[#This Row],[Sale Fee]])</f>
        <v>0</v>
      </c>
      <c r="BC1440" s="1"/>
      <c r="BD1440" s="1"/>
      <c r="BE1440" s="1"/>
    </row>
    <row r="1441" spans="1:57" x14ac:dyDescent="0.25">
      <c r="A1441" s="1"/>
      <c r="B1441" s="1"/>
      <c r="Q1441" s="1"/>
      <c r="R1441" s="1"/>
      <c r="S1441" s="1"/>
      <c r="U1441" s="1"/>
      <c r="V1441" s="1"/>
      <c r="W1441" s="1"/>
      <c r="X1441" s="1"/>
      <c r="Y1441" s="1"/>
      <c r="Z1441" s="1">
        <f>Table110[[#This Row],[Quantity2]]*Table110[[#This Row],[U Cost]]</f>
        <v>0</v>
      </c>
      <c r="AB1441" s="1">
        <v>0</v>
      </c>
      <c r="AC1441" s="1">
        <v>0</v>
      </c>
      <c r="AD1441" s="1">
        <f t="shared" si="315"/>
        <v>0</v>
      </c>
      <c r="AE1441" s="1"/>
      <c r="AF1441" s="1">
        <f>SUM(Table110[[#This Row],[Total 
Paid]:[Shipping 
Charged]])</f>
        <v>0</v>
      </c>
      <c r="AG1441" s="1"/>
      <c r="AH1441" s="1"/>
      <c r="AI1441" s="1">
        <f t="shared" si="316"/>
        <v>0</v>
      </c>
      <c r="AK1441" s="1"/>
      <c r="AL1441" s="1"/>
      <c r="AM1441" s="1"/>
      <c r="AN1441" s="1"/>
      <c r="AP1441" s="30">
        <f>AB1441</f>
        <v>0</v>
      </c>
      <c r="AQ1441" s="1"/>
      <c r="AR1441" s="1">
        <f t="shared" si="318"/>
        <v>0</v>
      </c>
      <c r="AS1441" s="1"/>
      <c r="AT1441" s="1"/>
      <c r="AU1441" s="2">
        <f t="shared" si="317"/>
        <v>0</v>
      </c>
      <c r="AW1441" s="1"/>
      <c r="AX1441" s="1"/>
      <c r="AY1441" s="1"/>
      <c r="AZ1441" s="2">
        <f t="shared" si="314"/>
        <v>0</v>
      </c>
      <c r="BA1441" s="2">
        <f>SUM(AF1441,AH1441,-AZ1441,-Table110[[#This Row],[Sale Fee]])</f>
        <v>0</v>
      </c>
      <c r="BC1441" s="1"/>
      <c r="BD1441" s="1"/>
      <c r="BE1441" s="1"/>
    </row>
    <row r="1442" spans="1:57" x14ac:dyDescent="0.25">
      <c r="A1442" s="1"/>
      <c r="B1442" s="1"/>
      <c r="E1442" s="4"/>
      <c r="F1442" s="4"/>
      <c r="Q1442" s="1"/>
      <c r="R1442" s="1"/>
      <c r="S1442" s="1"/>
      <c r="U1442" s="1"/>
      <c r="V1442" s="1"/>
      <c r="W1442" s="1"/>
      <c r="X1442" s="1"/>
      <c r="Y1442" s="1"/>
      <c r="Z1442" s="1">
        <f>Table110[[#This Row],[Quantity2]]*Table110[[#This Row],[U Cost]]</f>
        <v>0</v>
      </c>
      <c r="AB1442" s="1"/>
      <c r="AC1442" s="1"/>
      <c r="AD1442" s="1"/>
      <c r="AE1442" s="1"/>
      <c r="AF1442" s="1">
        <f>SUM(Table110[[#This Row],[Total 
Paid]:[Shipping 
Charged]])</f>
        <v>0</v>
      </c>
      <c r="AG1442" s="1"/>
      <c r="AH1442" s="1"/>
      <c r="AI1442" s="1"/>
      <c r="AK1442" s="1"/>
      <c r="AL1442" s="1"/>
      <c r="AM1442" s="1"/>
      <c r="AN1442" s="1"/>
      <c r="AO1442" s="30"/>
      <c r="AP1442" s="30"/>
      <c r="AQ1442" s="1"/>
      <c r="AR1442" s="1"/>
      <c r="AS1442" s="1"/>
      <c r="AT1442" s="1"/>
      <c r="AU1442" s="2"/>
      <c r="AV1442" s="1"/>
      <c r="AW1442" s="1"/>
      <c r="AX1442" s="1"/>
      <c r="AY1442" s="1"/>
      <c r="AZ1442" s="2"/>
      <c r="BA1442" s="2">
        <f>SUM(AF1442,AH1442,-AZ1442,-Table110[[#This Row],[Sale Fee]])</f>
        <v>0</v>
      </c>
      <c r="BB1442" s="1"/>
      <c r="BC1442" s="1"/>
      <c r="BD1442" s="1"/>
      <c r="BE1442"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F4AE8C61-F271-460F-9902-5E30FF72E2A7}">
          <x14:formula1>
            <xm:f>List!$F:$F</xm:f>
          </x14:formula1>
          <xm:sqref>D7:D41 D43:D1442</xm:sqref>
        </x14:dataValidation>
        <x14:dataValidation type="list" allowBlank="1" showInputMessage="1" showErrorMessage="1" xr:uid="{4EA2F7C2-3BDD-4D07-89E2-E1BE19626E8B}">
          <x14:formula1>
            <xm:f>List!$R:$R</xm:f>
          </x14:formula1>
          <xm:sqref>AM7:AM1442</xm:sqref>
        </x14:dataValidation>
        <x14:dataValidation type="list" allowBlank="1" showInputMessage="1" showErrorMessage="1" xr:uid="{4BAD2669-0CD6-4C50-B5E4-E94F550AB09C}">
          <x14:formula1>
            <xm:f>List!$Q:$Q</xm:f>
          </x14:formula1>
          <xm:sqref>AL7:AL1442</xm:sqref>
        </x14:dataValidation>
        <x14:dataValidation type="list" allowBlank="1" showInputMessage="1" showErrorMessage="1" xr:uid="{8A698F0B-6E72-4D28-BFAF-A73571B738D4}">
          <x14:formula1>
            <xm:f>List!$B:$B</xm:f>
          </x14:formula1>
          <xm:sqref>G7:G1442</xm:sqref>
        </x14:dataValidation>
        <x14:dataValidation type="list" allowBlank="1" showInputMessage="1" showErrorMessage="1" xr:uid="{B284F0BD-267F-4FC5-83EF-D2F5F0B5E00B}">
          <x14:formula1>
            <xm:f>List!$C:$C</xm:f>
          </x14:formula1>
          <xm:sqref>AO7:AO1442 J7:J1442</xm:sqref>
        </x14:dataValidation>
        <x14:dataValidation type="list" allowBlank="1" showInputMessage="1" showErrorMessage="1" xr:uid="{5151F4BD-0C0C-46B1-AA06-5C9591B1F984}">
          <x14:formula1>
            <xm:f>List!$D:$D</xm:f>
          </x14:formula1>
          <xm:sqref>K7:K1442</xm:sqref>
        </x14:dataValidation>
        <x14:dataValidation type="list" allowBlank="1" showInputMessage="1" showErrorMessage="1" xr:uid="{5E7B7FA2-6BAE-474E-BD6C-DA0A8A766506}">
          <x14:formula1>
            <xm:f>List!$E:$E</xm:f>
          </x14:formula1>
          <xm:sqref>M7:M1442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71648-85DC-4879-B45C-51EB892DB9E6}">
  <dimension ref="A1:AM649"/>
  <sheetViews>
    <sheetView zoomScale="115" zoomScaleNormal="115" workbookViewId="0">
      <pane ySplit="7" topLeftCell="A8" activePane="bottomLeft" state="frozen"/>
      <selection activeCell="M13" sqref="M13"/>
      <selection pane="bottomLeft" activeCell="M13" sqref="M13"/>
    </sheetView>
  </sheetViews>
  <sheetFormatPr defaultRowHeight="15" outlineLevelCol="1" x14ac:dyDescent="0.25"/>
  <cols>
    <col min="5" max="5" width="10.7109375" bestFit="1" customWidth="1"/>
    <col min="6" max="6" width="10.7109375" customWidth="1"/>
    <col min="7" max="7" width="9.7109375" customWidth="1"/>
    <col min="8" max="13" width="16" customWidth="1"/>
    <col min="14" max="14" width="17.7109375" customWidth="1"/>
    <col min="15" max="15" width="93.28515625" style="53"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14.5703125" customWidth="1" outlineLevel="1"/>
    <col min="23" max="23" width="10.42578125" customWidth="1" outlineLevel="1"/>
    <col min="24" max="24" width="4" customWidth="1" outlineLevel="1"/>
    <col min="25" max="25" width="9.140625" style="1"/>
    <col min="26" max="26" width="10.140625" bestFit="1" customWidth="1"/>
    <col min="27" max="27" width="10.42578125" bestFit="1" customWidth="1"/>
    <col min="28" max="28" width="3.85546875" customWidth="1"/>
    <col min="31" max="31" width="9.5703125" bestFit="1" customWidth="1"/>
    <col min="32" max="32" width="5" customWidth="1"/>
    <col min="34" max="34" width="10.7109375" bestFit="1" customWidth="1"/>
    <col min="35" max="35" width="11.140625" bestFit="1" customWidth="1"/>
    <col min="36" max="36" width="6.28515625" customWidth="1"/>
    <col min="37" max="37" width="9.7109375" bestFit="1" customWidth="1"/>
    <col min="39" max="39" width="9.5703125" bestFit="1" customWidth="1"/>
  </cols>
  <sheetData>
    <row r="1" spans="1:39" x14ac:dyDescent="0.25">
      <c r="AC1" t="s">
        <v>342</v>
      </c>
    </row>
    <row r="2" spans="1:39" x14ac:dyDescent="0.25">
      <c r="AC2" s="1"/>
      <c r="AK2" s="4"/>
    </row>
    <row r="4" spans="1:39" s="1" customFormat="1" x14ac:dyDescent="0.25">
      <c r="N4" s="1" t="s">
        <v>43</v>
      </c>
      <c r="O4" s="67"/>
      <c r="P4" s="29"/>
      <c r="R4" s="1">
        <f>SUM(S:S)</f>
        <v>0</v>
      </c>
      <c r="T4" s="29"/>
      <c r="V4" s="1">
        <f>SUM(W:W)</f>
        <v>0</v>
      </c>
      <c r="X4" s="29"/>
      <c r="Z4" s="1">
        <f>SUM(AA:AA)</f>
        <v>0</v>
      </c>
      <c r="AB4" s="29"/>
      <c r="AD4" s="1">
        <f>SUM(AE:AE)</f>
        <v>0</v>
      </c>
      <c r="AF4" s="29"/>
      <c r="AH4" s="1">
        <f>SUM(AI:AI)</f>
        <v>0</v>
      </c>
      <c r="AJ4" s="29"/>
      <c r="AL4" s="1">
        <f>SUM(AM:AM)</f>
        <v>0</v>
      </c>
    </row>
    <row r="5" spans="1:39" x14ac:dyDescent="0.25">
      <c r="P5" s="7"/>
      <c r="T5" s="7"/>
      <c r="X5" s="7"/>
      <c r="Z5" s="2">
        <f>SUM(R4,V4,-AD4)</f>
        <v>0</v>
      </c>
      <c r="AA5" s="2"/>
      <c r="AB5" s="7"/>
      <c r="AC5" t="s">
        <v>19</v>
      </c>
      <c r="AF5" s="7"/>
      <c r="AG5" t="s">
        <v>4</v>
      </c>
      <c r="AJ5" s="7"/>
      <c r="AK5" t="s">
        <v>19</v>
      </c>
    </row>
    <row r="6" spans="1:39" s="6" customFormat="1" ht="15.75" x14ac:dyDescent="0.25">
      <c r="H6" s="6" t="s">
        <v>0</v>
      </c>
      <c r="O6" s="88"/>
      <c r="P6" s="8"/>
      <c r="Q6" s="6" t="s">
        <v>49</v>
      </c>
      <c r="T6" s="8"/>
      <c r="U6" s="11" t="s">
        <v>47</v>
      </c>
      <c r="X6" s="8"/>
      <c r="Y6" s="11" t="s">
        <v>48</v>
      </c>
      <c r="AB6" s="8"/>
      <c r="AC6" s="6" t="s">
        <v>30</v>
      </c>
      <c r="AF6" s="8"/>
      <c r="AG6" s="6" t="s">
        <v>50</v>
      </c>
      <c r="AJ6" s="8"/>
      <c r="AK6" s="6" t="s">
        <v>28</v>
      </c>
    </row>
    <row r="7" spans="1:39" s="5" customFormat="1" x14ac:dyDescent="0.25">
      <c r="A7" s="5" t="s">
        <v>199</v>
      </c>
      <c r="B7" s="5" t="s">
        <v>200</v>
      </c>
      <c r="C7" s="5" t="s">
        <v>17</v>
      </c>
      <c r="D7" s="5" t="s">
        <v>21</v>
      </c>
      <c r="E7" s="5" t="s">
        <v>14</v>
      </c>
      <c r="F7" s="5" t="s">
        <v>253</v>
      </c>
      <c r="G7" s="5" t="s">
        <v>258</v>
      </c>
      <c r="H7" s="5" t="s">
        <v>20</v>
      </c>
      <c r="I7" s="5" t="s">
        <v>15</v>
      </c>
      <c r="J7" s="5" t="s">
        <v>16</v>
      </c>
      <c r="K7" s="5" t="s">
        <v>8</v>
      </c>
      <c r="L7" s="5" t="s">
        <v>13</v>
      </c>
      <c r="M7" s="5" t="s">
        <v>22</v>
      </c>
      <c r="N7" s="5" t="s">
        <v>17</v>
      </c>
      <c r="O7" s="89"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180</v>
      </c>
    </row>
    <row r="8" spans="1:39" s="37" customFormat="1" x14ac:dyDescent="0.25">
      <c r="O8" s="90"/>
      <c r="Q8" s="38"/>
      <c r="R8" s="38"/>
      <c r="S8" s="38"/>
      <c r="U8" s="38"/>
      <c r="W8" s="38"/>
      <c r="Y8" s="38"/>
      <c r="AA8" s="39"/>
      <c r="AC8" s="38"/>
      <c r="AE8" s="38"/>
      <c r="AG8" s="38"/>
      <c r="AI8" s="38"/>
    </row>
    <row r="9" spans="1:39" x14ac:dyDescent="0.25">
      <c r="P9" s="7"/>
      <c r="Q9" s="30"/>
      <c r="S9" s="1"/>
      <c r="T9" s="7"/>
      <c r="W9" s="1"/>
      <c r="X9" s="7"/>
      <c r="AA9" s="1"/>
      <c r="AB9" s="7"/>
      <c r="AC9" s="1"/>
      <c r="AE9" s="1"/>
      <c r="AF9" s="7"/>
      <c r="AG9" s="1"/>
      <c r="AI9" s="1"/>
      <c r="AJ9" s="7"/>
      <c r="AK9" s="1"/>
      <c r="AM9" s="1"/>
    </row>
    <row r="10" spans="1:39" x14ac:dyDescent="0.25">
      <c r="O10" s="91"/>
      <c r="P10" s="7"/>
      <c r="Q10" s="1"/>
      <c r="R10" s="1"/>
      <c r="S10" s="1"/>
      <c r="T10" s="7"/>
      <c r="W10" s="1"/>
      <c r="X10" s="7"/>
      <c r="AA10" s="1"/>
      <c r="AB10" s="7"/>
      <c r="AC10" s="1"/>
      <c r="AE10" s="1"/>
      <c r="AF10" s="7"/>
      <c r="AG10" s="1"/>
      <c r="AI10" s="1"/>
      <c r="AJ10" s="7"/>
      <c r="AK10" s="1"/>
      <c r="AM10" s="1"/>
    </row>
    <row r="11" spans="1:39" s="3" customFormat="1" x14ac:dyDescent="0.25">
      <c r="O11" s="92"/>
      <c r="Q11" s="85"/>
      <c r="S11" s="76"/>
      <c r="U11" s="76"/>
      <c r="W11" s="76"/>
      <c r="Y11" s="76"/>
      <c r="AA11" s="76"/>
      <c r="AC11" s="76"/>
      <c r="AE11" s="76"/>
      <c r="AG11" s="76"/>
      <c r="AI11" s="76"/>
      <c r="AK11" s="76"/>
      <c r="AM11" s="76"/>
    </row>
    <row r="12" spans="1:39" x14ac:dyDescent="0.25">
      <c r="P12" s="7"/>
      <c r="Q12" s="30">
        <f>SUMIFS(Table110[Quantity],Table110[Product Name],'Raw Mat Inventory Sum'!$O12)</f>
        <v>0</v>
      </c>
      <c r="S12" s="1">
        <f>SUMIFS(Table110[Total Cost],Table110[Product Name],'Raw Mat Inventory Sum'!$O12)</f>
        <v>0</v>
      </c>
      <c r="T12" s="7"/>
      <c r="U12" s="1">
        <f>SUMIFS(Table110[Quantity Purchased],Table110[Product Name],'Raw Mat Inventory Sum'!$O12)</f>
        <v>0</v>
      </c>
      <c r="W12" s="1">
        <f>SUMIFS(Table110[Total Purchase
Cost],Table110[Product Name],'Raw Mat Inventory Sum'!$O12)</f>
        <v>0</v>
      </c>
      <c r="X12" s="7"/>
      <c r="Y12" s="1">
        <f>SUM(Q12,U12,-AC12,AG12)</f>
        <v>0</v>
      </c>
      <c r="AA12" s="1">
        <f>SUM(S12,W12,-AE12,AI12)</f>
        <v>0</v>
      </c>
      <c r="AB12" s="7"/>
      <c r="AC12" s="1">
        <f>SUMIFS(Table7[Quantity of 
Product Sold],Table7[Sale - Product Name],'Raw Mat Inventory Sum'!$O12,Table7[Product Type2],'Raw Mat Inventory Sum'!$AC$5)</f>
        <v>0</v>
      </c>
      <c r="AE12" s="1">
        <f>SUMIFS(Table7[Total Cost of
Goods Sold],Table7[Sale - Product Name],'Raw Mat Inventory Sum'!$O12,Table7[Product Type2],'Raw Mat Inventory Sum'!$AC$5)</f>
        <v>0</v>
      </c>
      <c r="AF12" s="7"/>
      <c r="AG12" s="1">
        <f>SUMIFS(Table17[Quantity2],Table17[Product Name],'Raw Mat Inventory Sum'!$O12,Table17[Product Type2],'Raw Mat Inventory Sum'!$AG$5)</f>
        <v>0</v>
      </c>
      <c r="AI12" s="1">
        <f>SUMIFS(Table17[Total out of Inventory],Table17[Product Name],'Raw Mat Inventory Sum'!$O12,Table17[Product Type2],'Raw Mat Inventory Sum'!$AG$5)</f>
        <v>0</v>
      </c>
      <c r="AJ12" s="7"/>
      <c r="AK12" s="1">
        <f>SUMIFS(Table7[Quantity
 Sold],Table7[Sale - Product Name],'Raw Mat Inventory Sum'!$O12,Table7[Product Type2],'Raw Mat Inventory Sum'!$AK$5)</f>
        <v>0</v>
      </c>
      <c r="AL12" t="str">
        <f t="shared" ref="AL12" si="0">IF(AK12,AM12/AK12,"")</f>
        <v/>
      </c>
      <c r="AM12" s="1">
        <f>SUMIFS(Table7[Total 
Paid],Table7[Sale - Product Name],'Raw Mat Inventory Sum'!$O12,Table7[Product Type2],'Raw Mat Inventory Sum'!$AK$5)</f>
        <v>0</v>
      </c>
    </row>
    <row r="13" spans="1:39" x14ac:dyDescent="0.25">
      <c r="P13" s="7"/>
      <c r="Q13" s="30">
        <f>SUMIFS(Table110[Quantity],Table110[Product Name],'Raw Mat Inventory Sum'!$O13)</f>
        <v>0</v>
      </c>
      <c r="S13" s="1">
        <f>SUMIFS(Table110[Total Cost],Table110[Product Name],'Raw Mat Inventory Sum'!$O13)</f>
        <v>0</v>
      </c>
      <c r="T13" s="7"/>
      <c r="U13" s="1">
        <f>SUMIFS(Table110[Quantity Purchased],Table110[Product Name],'Raw Mat Inventory Sum'!$O13)</f>
        <v>0</v>
      </c>
      <c r="W13" s="1">
        <f>SUMIFS(Table110[Total Purchase
Cost],Table110[Product Name],'Raw Mat Inventory Sum'!$O13)</f>
        <v>0</v>
      </c>
      <c r="X13" s="7"/>
      <c r="Y13" s="1">
        <f t="shared" ref="Y13:Y87" si="1">SUM(Q13,U13,-AC13,AG13)</f>
        <v>0</v>
      </c>
      <c r="AA13" s="1">
        <f t="shared" ref="AA13:AA87" si="2">SUM(S13,W13,-AE13,AI13)</f>
        <v>0</v>
      </c>
      <c r="AB13" s="7"/>
      <c r="AC13" s="1">
        <f>SUMIFS(Table7[Quantity of 
Product Sold],Table7[Sale - Product Name],'Raw Mat Inventory Sum'!$O13,Table7[Product Type2],'Raw Mat Inventory Sum'!$AC$5)</f>
        <v>0</v>
      </c>
      <c r="AE13" s="1">
        <f>SUMIFS(Table7[Total Cost of
Goods Sold],Table7[Sale - Product Name],'Raw Mat Inventory Sum'!$O13,Table7[Product Type2],'Raw Mat Inventory Sum'!$AC$5)</f>
        <v>0</v>
      </c>
      <c r="AF13" s="7"/>
      <c r="AG13" s="1">
        <f>SUMIFS(Table17[Quantity2],Table17[Product Name],'Raw Mat Inventory Sum'!$O13,Table17[Product Type2],'Raw Mat Inventory Sum'!$AG$5)</f>
        <v>0</v>
      </c>
      <c r="AI13" s="1">
        <f>SUMIFS(Table17[Total out of Inventory],Table17[Product Name],'Raw Mat Inventory Sum'!$O13,Table17[Product Type2],'Raw Mat Inventory Sum'!$AG$5)</f>
        <v>0</v>
      </c>
      <c r="AJ13" s="7"/>
      <c r="AK13" s="1">
        <f>SUMIFS(Table7[Quantity
 Sold],Table7[Sale - Product Name],'Raw Mat Inventory Sum'!$O13,Table7[Product Type2],'Raw Mat Inventory Sum'!$AK$5)</f>
        <v>0</v>
      </c>
      <c r="AL13" t="str">
        <f t="shared" ref="AL13:AL87" si="3">IF(AK13,AM13/AK13,"")</f>
        <v/>
      </c>
      <c r="AM13" s="1">
        <f>SUMIFS(Table7[Total 
Paid],Table7[Sale - Product Name],'Raw Mat Inventory Sum'!$O13,Table7[Product Type2],'Raw Mat Inventory Sum'!$AK$5)</f>
        <v>0</v>
      </c>
    </row>
    <row r="14" spans="1:39" x14ac:dyDescent="0.25">
      <c r="P14" s="7"/>
      <c r="Q14" s="30">
        <f>SUMIFS(Table110[Quantity],Table110[Product Name],'Raw Mat Inventory Sum'!$O14)</f>
        <v>0</v>
      </c>
      <c r="S14" s="1">
        <f>SUMIFS(Table110[Total Cost],Table110[Product Name],'Raw Mat Inventory Sum'!$O14)</f>
        <v>0</v>
      </c>
      <c r="T14" s="7"/>
      <c r="U14" s="1">
        <f>SUMIFS(Table110[Quantity Purchased],Table110[Product Name],'Raw Mat Inventory Sum'!$O14)</f>
        <v>0</v>
      </c>
      <c r="W14" s="1">
        <f>SUMIFS(Table110[Total Purchase
Cost],Table110[Product Name],'Raw Mat Inventory Sum'!$O14)</f>
        <v>0</v>
      </c>
      <c r="X14" s="7"/>
      <c r="Y14" s="1">
        <f>SUM(Q14,U14,-AC14,AG14)</f>
        <v>0</v>
      </c>
      <c r="AA14" s="1">
        <f t="shared" ref="AA14" si="4">SUM(S14,W14,-AE14,AI14)</f>
        <v>0</v>
      </c>
      <c r="AB14" s="7"/>
      <c r="AC14" s="1">
        <f>SUMIFS(Table7[Quantity of 
Product Sold],Table7[Sale - Product Name],'Raw Mat Inventory Sum'!$O14,Table7[Product Type2],'Raw Mat Inventory Sum'!$AC$5)</f>
        <v>0</v>
      </c>
      <c r="AE14" s="1">
        <f>SUMIFS(Table7[Total Cost of
Goods Sold],Table7[Sale - Product Name],'Raw Mat Inventory Sum'!$O14,Table7[Product Type2],'Raw Mat Inventory Sum'!$AC$5)</f>
        <v>0</v>
      </c>
      <c r="AF14" s="7"/>
      <c r="AG14" s="1">
        <f>SUMIFS(Table17[Quantity2],Table17[Product Name],'Raw Mat Inventory Sum'!$O14,Table17[Product Type2],'Raw Mat Inventory Sum'!$AG$5)</f>
        <v>0</v>
      </c>
      <c r="AI14" s="1">
        <f>SUMIFS(Table17[Total out of Inventory],Table17[Product Name],'Raw Mat Inventory Sum'!$O14,Table17[Product Type2],'Raw Mat Inventory Sum'!$AG$5)</f>
        <v>0</v>
      </c>
      <c r="AJ14" s="7"/>
      <c r="AK14" s="1">
        <f>SUMIFS(Table7[Quantity
 Sold],Table7[Sale - Product Name],'Raw Mat Inventory Sum'!$O14,Table7[Product Type2],'Raw Mat Inventory Sum'!$AK$5)</f>
        <v>0</v>
      </c>
      <c r="AL14" t="str">
        <f t="shared" ref="AL14" si="5">IF(AK14,AM14/AK14,"")</f>
        <v/>
      </c>
      <c r="AM14" s="1">
        <f>SUMIFS(Table7[Total 
Paid],Table7[Sale - Product Name],'Raw Mat Inventory Sum'!$O14,Table7[Product Type2],'Raw Mat Inventory Sum'!$AK$5)</f>
        <v>0</v>
      </c>
    </row>
    <row r="15" spans="1:39" x14ac:dyDescent="0.25">
      <c r="P15" s="7"/>
      <c r="Q15" s="30">
        <f>SUMIFS(Table110[Quantity],Table110[Product Name],'Raw Mat Inventory Sum'!$O15)</f>
        <v>0</v>
      </c>
      <c r="S15" s="1">
        <f>SUMIFS(Table110[Total Cost],Table110[Product Name],'Raw Mat Inventory Sum'!$O15)</f>
        <v>0</v>
      </c>
      <c r="T15" s="7"/>
      <c r="U15" s="1">
        <f>SUMIFS(Table110[Quantity Purchased],Table110[Product Name],'Raw Mat Inventory Sum'!$O15)</f>
        <v>0</v>
      </c>
      <c r="W15" s="1">
        <f>SUMIFS(Table110[Total Purchase
Cost],Table110[Product Name],'Raw Mat Inventory Sum'!$O15)</f>
        <v>0</v>
      </c>
      <c r="X15" s="7"/>
      <c r="Y15" s="1">
        <f t="shared" ref="Y15" si="6">SUM(Q15,U15,-AC15,AG15)</f>
        <v>0</v>
      </c>
      <c r="AA15" s="1">
        <f t="shared" ref="AA15" si="7">SUM(S15,W15,-AE15,AI15)</f>
        <v>0</v>
      </c>
      <c r="AB15" s="7"/>
      <c r="AC15" s="1">
        <f>SUMIFS(Table7[Quantity of 
Product Sold],Table7[Sale - Product Name],'Raw Mat Inventory Sum'!$O15,Table7[Product Type2],'Raw Mat Inventory Sum'!$AC$5)</f>
        <v>0</v>
      </c>
      <c r="AE15" s="1">
        <f>SUMIFS(Table7[Total Cost of
Goods Sold],Table7[Sale - Product Name],'Raw Mat Inventory Sum'!$O15,Table7[Product Type2],'Raw Mat Inventory Sum'!$AC$5)</f>
        <v>0</v>
      </c>
      <c r="AF15" s="7"/>
      <c r="AG15" s="1">
        <f>SUMIFS(Table17[Quantity2],Table17[Product Name],'Raw Mat Inventory Sum'!$O15,Table17[Product Type2],'Raw Mat Inventory Sum'!$AG$5)</f>
        <v>0</v>
      </c>
      <c r="AI15" s="1">
        <f>SUMIFS(Table17[Total out of Inventory],Table17[Product Name],'Raw Mat Inventory Sum'!$O15,Table17[Product Type2],'Raw Mat Inventory Sum'!$AG$5)</f>
        <v>0</v>
      </c>
      <c r="AJ15" s="7"/>
      <c r="AK15" s="1">
        <f>SUMIFS(Table7[Quantity
 Sold],Table7[Sale - Product Name],'Raw Mat Inventory Sum'!$O15,Table7[Product Type2],'Raw Mat Inventory Sum'!$AK$5)</f>
        <v>0</v>
      </c>
      <c r="AL15" t="str">
        <f t="shared" ref="AL15" si="8">IF(AK15,AM15/AK15,"")</f>
        <v/>
      </c>
      <c r="AM15" s="1">
        <f>SUMIFS(Table7[Total 
Paid],Table7[Sale - Product Name],'Raw Mat Inventory Sum'!$O15,Table7[Product Type2],'Raw Mat Inventory Sum'!$AK$5)</f>
        <v>0</v>
      </c>
    </row>
    <row r="16" spans="1:39" x14ac:dyDescent="0.25">
      <c r="P16" s="7"/>
      <c r="Q16" s="30">
        <f>SUMIFS(Table110[Quantity],Table110[Product Name],'Raw Mat Inventory Sum'!$O16)</f>
        <v>0</v>
      </c>
      <c r="S16" s="1">
        <f>SUMIFS(Table110[Total Cost],Table110[Product Name],'Raw Mat Inventory Sum'!$O16)</f>
        <v>0</v>
      </c>
      <c r="T16" s="7"/>
      <c r="U16" s="1">
        <f>SUMIFS(Table110[Quantity Purchased],Table110[Product Name],'Raw Mat Inventory Sum'!$O16)</f>
        <v>0</v>
      </c>
      <c r="W16" s="1">
        <f>SUMIFS(Table110[Total Purchase
Cost],Table110[Product Name],'Raw Mat Inventory Sum'!$O16)</f>
        <v>0</v>
      </c>
      <c r="X16" s="7"/>
      <c r="Y16" s="1">
        <f t="shared" si="1"/>
        <v>0</v>
      </c>
      <c r="AA16" s="1">
        <f t="shared" si="2"/>
        <v>0</v>
      </c>
      <c r="AB16" s="7"/>
      <c r="AC16" s="1">
        <f>SUMIFS(Table7[Quantity of 
Product Sold],Table7[Sale - Product Name],'Raw Mat Inventory Sum'!$O16,Table7[Product Type2],'Raw Mat Inventory Sum'!$AC$5)</f>
        <v>0</v>
      </c>
      <c r="AE16" s="1">
        <f>SUMIFS(Table7[Total Cost of
Goods Sold],Table7[Sale - Product Name],'Raw Mat Inventory Sum'!$O16,Table7[Product Type2],'Raw Mat Inventory Sum'!$AC$5)</f>
        <v>0</v>
      </c>
      <c r="AF16" s="7"/>
      <c r="AG16" s="1">
        <f>SUMIFS(Table17[Quantity2],Table17[Product Name],'Raw Mat Inventory Sum'!$O16,Table17[Product Type2],'Raw Mat Inventory Sum'!$AG$5)</f>
        <v>0</v>
      </c>
      <c r="AI16" s="1">
        <f>SUMIFS(Table17[Total out of Inventory],Table17[Product Name],'Raw Mat Inventory Sum'!$O16,Table17[Product Type2],'Raw Mat Inventory Sum'!$AG$5)</f>
        <v>0</v>
      </c>
      <c r="AJ16" s="7"/>
      <c r="AK16" s="1">
        <f>SUMIFS(Table7[Quantity
 Sold],Table7[Sale - Product Name],'Raw Mat Inventory Sum'!$O16,Table7[Product Type2],'Raw Mat Inventory Sum'!$AK$5)</f>
        <v>0</v>
      </c>
      <c r="AL16" t="str">
        <f t="shared" si="3"/>
        <v/>
      </c>
      <c r="AM16" s="1">
        <f>SUMIFS(Table7[Total 
Paid],Table7[Sale - Product Name],'Raw Mat Inventory Sum'!$O16,Table7[Product Type2],'Raw Mat Inventory Sum'!$AK$5)</f>
        <v>0</v>
      </c>
    </row>
    <row r="17" spans="16:39" x14ac:dyDescent="0.25">
      <c r="P17" s="7"/>
      <c r="Q17" s="30">
        <f>SUMIFS(Table110[Quantity],Table110[Product Name],'Raw Mat Inventory Sum'!$O17)</f>
        <v>0</v>
      </c>
      <c r="S17" s="1">
        <f>SUMIFS(Table110[Total Cost],Table110[Product Name],'Raw Mat Inventory Sum'!$O17)</f>
        <v>0</v>
      </c>
      <c r="T17" s="7"/>
      <c r="U17" s="1">
        <f>SUMIFS(Table110[Quantity Purchased],Table110[Product Name],'Raw Mat Inventory Sum'!$O17)</f>
        <v>0</v>
      </c>
      <c r="W17" s="1">
        <f>SUMIFS(Table110[Total Purchase
Cost],Table110[Product Name],'Raw Mat Inventory Sum'!$O17)</f>
        <v>0</v>
      </c>
      <c r="X17" s="7"/>
      <c r="Y17" s="1">
        <f t="shared" si="1"/>
        <v>0</v>
      </c>
      <c r="AA17" s="1">
        <f t="shared" si="2"/>
        <v>0</v>
      </c>
      <c r="AB17" s="7"/>
      <c r="AC17" s="1">
        <f>SUMIFS(Table7[Quantity of 
Product Sold],Table7[Sale - Product Name],'Raw Mat Inventory Sum'!$O17,Table7[Product Type2],'Raw Mat Inventory Sum'!$AC$5)</f>
        <v>0</v>
      </c>
      <c r="AE17" s="1">
        <f>SUMIFS(Table7[Total Cost of
Goods Sold],Table7[Sale - Product Name],'Raw Mat Inventory Sum'!$O17,Table7[Product Type2],'Raw Mat Inventory Sum'!$AC$5)</f>
        <v>0</v>
      </c>
      <c r="AF17" s="7"/>
      <c r="AG17" s="1">
        <f>SUMIFS(Table17[Quantity2],Table17[Product Name],'Raw Mat Inventory Sum'!$O17,Table17[Product Type2],'Raw Mat Inventory Sum'!$AG$5)</f>
        <v>0</v>
      </c>
      <c r="AI17" s="1">
        <f>SUMIFS(Table17[Total out of Inventory],Table17[Product Name],'Raw Mat Inventory Sum'!$O17,Table17[Product Type2],'Raw Mat Inventory Sum'!$AG$5)</f>
        <v>0</v>
      </c>
      <c r="AJ17" s="7"/>
      <c r="AK17" s="1">
        <f>SUMIFS(Table7[Quantity
 Sold],Table7[Sale - Product Name],'Raw Mat Inventory Sum'!$O17,Table7[Product Type2],'Raw Mat Inventory Sum'!$AK$5)</f>
        <v>0</v>
      </c>
      <c r="AL17" t="str">
        <f t="shared" si="3"/>
        <v/>
      </c>
      <c r="AM17" s="1">
        <f>SUMIFS(Table7[Total 
Paid],Table7[Sale - Product Name],'Raw Mat Inventory Sum'!$O17,Table7[Product Type2],'Raw Mat Inventory Sum'!$AK$5)</f>
        <v>0</v>
      </c>
    </row>
    <row r="18" spans="16:39" x14ac:dyDescent="0.25">
      <c r="P18" s="7"/>
      <c r="Q18" s="30">
        <f>SUMIFS(Table110[Quantity],Table110[Product Name],'Raw Mat Inventory Sum'!$O18)</f>
        <v>0</v>
      </c>
      <c r="S18" s="1">
        <f>SUMIFS(Table110[Total Cost],Table110[Product Name],'Raw Mat Inventory Sum'!$O18)</f>
        <v>0</v>
      </c>
      <c r="T18" s="7"/>
      <c r="U18" s="1">
        <f>SUMIFS(Table110[Quantity Purchased],Table110[Product Name],'Raw Mat Inventory Sum'!$O18)</f>
        <v>0</v>
      </c>
      <c r="W18" s="1">
        <f>SUMIFS(Table110[Total Purchase
Cost],Table110[Product Name],'Raw Mat Inventory Sum'!$O18)</f>
        <v>0</v>
      </c>
      <c r="X18" s="7"/>
      <c r="Y18" s="1">
        <f t="shared" si="1"/>
        <v>0</v>
      </c>
      <c r="AA18" s="1">
        <f t="shared" si="2"/>
        <v>0</v>
      </c>
      <c r="AB18" s="7"/>
      <c r="AC18" s="1">
        <f>SUMIFS(Table7[Quantity of 
Product Sold],Table7[Sale - Product Name],'Raw Mat Inventory Sum'!$O18,Table7[Product Type2],'Raw Mat Inventory Sum'!$AC$5)</f>
        <v>0</v>
      </c>
      <c r="AE18" s="1">
        <f>SUMIFS(Table7[Total Cost of
Goods Sold],Table7[Sale - Product Name],'Raw Mat Inventory Sum'!$O18,Table7[Product Type2],'Raw Mat Inventory Sum'!$AC$5)</f>
        <v>0</v>
      </c>
      <c r="AF18" s="7"/>
      <c r="AG18" s="1">
        <f>SUMIFS(Table17[Quantity2],Table17[Product Name],'Raw Mat Inventory Sum'!$O18,Table17[Product Type2],'Raw Mat Inventory Sum'!$AG$5)</f>
        <v>0</v>
      </c>
      <c r="AI18" s="1">
        <f>SUMIFS(Table17[Total out of Inventory],Table17[Product Name],'Raw Mat Inventory Sum'!$O18,Table17[Product Type2],'Raw Mat Inventory Sum'!$AG$5)</f>
        <v>0</v>
      </c>
      <c r="AJ18" s="7"/>
      <c r="AK18" s="1">
        <f>SUMIFS(Table7[Quantity
 Sold],Table7[Sale - Product Name],'Raw Mat Inventory Sum'!$O18,Table7[Product Type2],'Raw Mat Inventory Sum'!$AK$5)</f>
        <v>0</v>
      </c>
      <c r="AL18" t="str">
        <f t="shared" si="3"/>
        <v/>
      </c>
      <c r="AM18" s="1">
        <f>SUMIFS(Table7[Total 
Paid],Table7[Sale - Product Name],'Raw Mat Inventory Sum'!$O18,Table7[Product Type2],'Raw Mat Inventory Sum'!$AK$5)</f>
        <v>0</v>
      </c>
    </row>
    <row r="19" spans="16:39" x14ac:dyDescent="0.25">
      <c r="P19" s="7"/>
      <c r="Q19" s="30">
        <f>SUMIFS(Table110[Quantity],Table110[Product Name],'Raw Mat Inventory Sum'!$O19)</f>
        <v>0</v>
      </c>
      <c r="S19" s="1">
        <f>SUMIFS(Table110[Total Cost],Table110[Product Name],'Raw Mat Inventory Sum'!$O19)</f>
        <v>0</v>
      </c>
      <c r="T19" s="7"/>
      <c r="U19" s="1">
        <f>SUMIFS(Table110[Quantity Purchased],Table110[Product Name],'Raw Mat Inventory Sum'!$O19)</f>
        <v>0</v>
      </c>
      <c r="W19" s="1">
        <f>SUMIFS(Table110[Total Purchase
Cost],Table110[Product Name],'Raw Mat Inventory Sum'!$O19)</f>
        <v>0</v>
      </c>
      <c r="X19" s="7"/>
      <c r="Y19" s="1">
        <f t="shared" si="1"/>
        <v>0</v>
      </c>
      <c r="AA19" s="1">
        <f t="shared" si="2"/>
        <v>0</v>
      </c>
      <c r="AB19" s="7"/>
      <c r="AC19" s="1">
        <f>SUMIFS(Table7[Quantity of 
Product Sold],Table7[Sale - Product Name],'Raw Mat Inventory Sum'!$O19,Table7[Product Type2],'Raw Mat Inventory Sum'!$AC$5)</f>
        <v>0</v>
      </c>
      <c r="AE19" s="1">
        <f>SUMIFS(Table7[Total Cost of
Goods Sold],Table7[Sale - Product Name],'Raw Mat Inventory Sum'!$O19,Table7[Product Type2],'Raw Mat Inventory Sum'!$AC$5)</f>
        <v>0</v>
      </c>
      <c r="AF19" s="7"/>
      <c r="AG19" s="1">
        <f>SUMIFS(Table17[Quantity2],Table17[Product Name],'Raw Mat Inventory Sum'!$O19,Table17[Product Type2],'Raw Mat Inventory Sum'!$AG$5)</f>
        <v>0</v>
      </c>
      <c r="AI19" s="1">
        <f>SUMIFS(Table17[Total out of Inventory],Table17[Product Name],'Raw Mat Inventory Sum'!$O19,Table17[Product Type2],'Raw Mat Inventory Sum'!$AG$5)</f>
        <v>0</v>
      </c>
      <c r="AJ19" s="7"/>
      <c r="AK19" s="1">
        <f>SUMIFS(Table7[Quantity
 Sold],Table7[Sale - Product Name],'Raw Mat Inventory Sum'!$O19,Table7[Product Type2],'Raw Mat Inventory Sum'!$AK$5)</f>
        <v>0</v>
      </c>
      <c r="AL19" t="str">
        <f t="shared" si="3"/>
        <v/>
      </c>
      <c r="AM19" s="1">
        <f>SUMIFS(Table7[Total 
Paid],Table7[Sale - Product Name],'Raw Mat Inventory Sum'!$O19,Table7[Product Type2],'Raw Mat Inventory Sum'!$AK$5)</f>
        <v>0</v>
      </c>
    </row>
    <row r="20" spans="16:39" x14ac:dyDescent="0.25">
      <c r="P20" s="7"/>
      <c r="Q20" s="30">
        <f>SUMIFS(Table110[Quantity],Table110[Product Name],'Raw Mat Inventory Sum'!$O20)</f>
        <v>0</v>
      </c>
      <c r="S20" s="1">
        <f>SUMIFS(Table110[Total Cost],Table110[Product Name],'Raw Mat Inventory Sum'!$O20)</f>
        <v>0</v>
      </c>
      <c r="T20" s="7"/>
      <c r="U20" s="1">
        <f>SUMIFS(Table110[Quantity Purchased],Table110[Product Name],'Raw Mat Inventory Sum'!$O20)</f>
        <v>0</v>
      </c>
      <c r="W20" s="1">
        <f>SUMIFS(Table110[Total Purchase
Cost],Table110[Product Name],'Raw Mat Inventory Sum'!$O20)</f>
        <v>0</v>
      </c>
      <c r="X20" s="7"/>
      <c r="Y20" s="1">
        <f t="shared" ref="Y20:Y21" si="9">SUM(Q20,U20,-AC20,AG20)</f>
        <v>0</v>
      </c>
      <c r="AA20" s="1">
        <f t="shared" ref="AA20:AA21" si="10">SUM(S20,W20,-AE20,AI20)</f>
        <v>0</v>
      </c>
      <c r="AB20" s="7"/>
      <c r="AC20" s="1">
        <f>SUMIFS(Table7[Quantity of 
Product Sold],Table7[Sale - Product Name],'Raw Mat Inventory Sum'!$O20,Table7[Product Type2],'Raw Mat Inventory Sum'!$AC$5)</f>
        <v>0</v>
      </c>
      <c r="AE20" s="1">
        <f>SUMIFS(Table7[Total Cost of
Goods Sold],Table7[Sale - Product Name],'Raw Mat Inventory Sum'!$O20,Table7[Product Type2],'Raw Mat Inventory Sum'!$AC$5)</f>
        <v>0</v>
      </c>
      <c r="AF20" s="7"/>
      <c r="AG20" s="1">
        <f>SUMIFS(Table17[Quantity2],Table17[Product Name],'Raw Mat Inventory Sum'!$O20,Table17[Product Type2],'Raw Mat Inventory Sum'!$AG$5)</f>
        <v>0</v>
      </c>
      <c r="AI20" s="1">
        <f>SUMIFS(Table17[Total out of Inventory],Table17[Product Name],'Raw Mat Inventory Sum'!$O20,Table17[Product Type2],'Raw Mat Inventory Sum'!$AG$5)</f>
        <v>0</v>
      </c>
      <c r="AJ20" s="7"/>
      <c r="AK20" s="1">
        <f>SUMIFS(Table7[Quantity
 Sold],Table7[Sale - Product Name],'Raw Mat Inventory Sum'!$O20,Table7[Product Type2],'Raw Mat Inventory Sum'!$AK$5)</f>
        <v>0</v>
      </c>
      <c r="AL20" t="str">
        <f t="shared" ref="AL20:AL21" si="11">IF(AK20,AM20/AK20,"")</f>
        <v/>
      </c>
      <c r="AM20" s="1">
        <f>SUMIFS(Table7[Total 
Paid],Table7[Sale - Product Name],'Raw Mat Inventory Sum'!$O20,Table7[Product Type2],'Raw Mat Inventory Sum'!$AK$5)</f>
        <v>0</v>
      </c>
    </row>
    <row r="21" spans="16:39" x14ac:dyDescent="0.25">
      <c r="P21" s="7"/>
      <c r="Q21" s="30">
        <f>SUMIFS(Table110[Quantity],Table110[Product Name],'Raw Mat Inventory Sum'!$O21)</f>
        <v>0</v>
      </c>
      <c r="S21" s="1">
        <f>SUMIFS(Table110[Total Cost],Table110[Product Name],'Raw Mat Inventory Sum'!$O21)</f>
        <v>0</v>
      </c>
      <c r="T21" s="7"/>
      <c r="U21" s="1">
        <f>SUMIFS(Table110[Quantity Purchased],Table110[Product Name],'Raw Mat Inventory Sum'!$O21)</f>
        <v>0</v>
      </c>
      <c r="W21" s="1">
        <f>SUMIFS(Table110[Total Purchase
Cost],Table110[Product Name],'Raw Mat Inventory Sum'!$O21)</f>
        <v>0</v>
      </c>
      <c r="X21" s="7"/>
      <c r="Y21" s="1">
        <f t="shared" si="9"/>
        <v>0</v>
      </c>
      <c r="AA21" s="1">
        <f t="shared" si="10"/>
        <v>0</v>
      </c>
      <c r="AB21" s="7"/>
      <c r="AC21" s="1">
        <f>SUMIFS(Table7[Quantity of 
Product Sold],Table7[Sale - Product Name],'Raw Mat Inventory Sum'!$O21,Table7[Product Type2],'Raw Mat Inventory Sum'!$AC$5)</f>
        <v>0</v>
      </c>
      <c r="AE21" s="1">
        <f>SUMIFS(Table7[Total Cost of
Goods Sold],Table7[Sale - Product Name],'Raw Mat Inventory Sum'!$O21,Table7[Product Type2],'Raw Mat Inventory Sum'!$AC$5)</f>
        <v>0</v>
      </c>
      <c r="AF21" s="7"/>
      <c r="AG21" s="1">
        <f>SUMIFS(Table17[Quantity2],Table17[Product Name],'Raw Mat Inventory Sum'!$O21,Table17[Product Type2],'Raw Mat Inventory Sum'!$AG$5)</f>
        <v>0</v>
      </c>
      <c r="AI21" s="1">
        <f>SUMIFS(Table17[Total out of Inventory],Table17[Product Name],'Raw Mat Inventory Sum'!$O21,Table17[Product Type2],'Raw Mat Inventory Sum'!$AG$5)</f>
        <v>0</v>
      </c>
      <c r="AJ21" s="7"/>
      <c r="AK21" s="1">
        <f>SUMIFS(Table7[Quantity
 Sold],Table7[Sale - Product Name],'Raw Mat Inventory Sum'!$O21,Table7[Product Type2],'Raw Mat Inventory Sum'!$AK$5)</f>
        <v>0</v>
      </c>
      <c r="AL21" t="str">
        <f t="shared" si="11"/>
        <v/>
      </c>
      <c r="AM21" s="1">
        <f>SUMIFS(Table7[Total 
Paid],Table7[Sale - Product Name],'Raw Mat Inventory Sum'!$O21,Table7[Product Type2],'Raw Mat Inventory Sum'!$AK$5)</f>
        <v>0</v>
      </c>
    </row>
    <row r="22" spans="16:39" x14ac:dyDescent="0.25">
      <c r="P22" s="7"/>
      <c r="Q22" s="30">
        <f>SUMIFS(Table110[Quantity],Table110[Product Name],'Raw Mat Inventory Sum'!$O22)</f>
        <v>0</v>
      </c>
      <c r="S22" s="1">
        <f>SUMIFS(Table110[Total Cost],Table110[Product Name],'Raw Mat Inventory Sum'!$O22)</f>
        <v>0</v>
      </c>
      <c r="T22" s="7"/>
      <c r="U22" s="1">
        <f>SUMIFS(Table110[Quantity Purchased],Table110[Product Name],'Raw Mat Inventory Sum'!$O22)</f>
        <v>0</v>
      </c>
      <c r="W22" s="1">
        <f>SUMIFS(Table110[Total Purchase
Cost],Table110[Product Name],'Raw Mat Inventory Sum'!$O22)</f>
        <v>0</v>
      </c>
      <c r="X22" s="7"/>
      <c r="Y22" s="1">
        <f t="shared" si="1"/>
        <v>0</v>
      </c>
      <c r="AA22" s="1">
        <f t="shared" si="2"/>
        <v>0</v>
      </c>
      <c r="AB22" s="7"/>
      <c r="AC22" s="1">
        <f>SUMIFS(Table7[Quantity of 
Product Sold],Table7[Sale - Product Name],'Raw Mat Inventory Sum'!$O22,Table7[Product Type2],'Raw Mat Inventory Sum'!$AC$5)</f>
        <v>0</v>
      </c>
      <c r="AE22" s="1">
        <f>SUMIFS(Table7[Total Cost of
Goods Sold],Table7[Sale - Product Name],'Raw Mat Inventory Sum'!$O22,Table7[Product Type2],'Raw Mat Inventory Sum'!$AC$5)</f>
        <v>0</v>
      </c>
      <c r="AF22" s="7"/>
      <c r="AG22" s="1">
        <f>SUMIFS(Table17[Quantity2],Table17[Product Name],'Raw Mat Inventory Sum'!$O22,Table17[Product Type2],'Raw Mat Inventory Sum'!$AG$5)</f>
        <v>0</v>
      </c>
      <c r="AI22" s="1">
        <f>SUMIFS(Table17[Total out of Inventory],Table17[Product Name],'Raw Mat Inventory Sum'!$O22,Table17[Product Type2],'Raw Mat Inventory Sum'!$AG$5)</f>
        <v>0</v>
      </c>
      <c r="AJ22" s="7"/>
      <c r="AK22" s="1">
        <f>SUMIFS(Table7[Quantity
 Sold],Table7[Sale - Product Name],'Raw Mat Inventory Sum'!$O22,Table7[Product Type2],'Raw Mat Inventory Sum'!$AK$5)</f>
        <v>0</v>
      </c>
      <c r="AL22" t="str">
        <f t="shared" si="3"/>
        <v/>
      </c>
      <c r="AM22" s="1">
        <f>SUMIFS(Table7[Total 
Paid],Table7[Sale - Product Name],'Raw Mat Inventory Sum'!$O22,Table7[Product Type2],'Raw Mat Inventory Sum'!$AK$5)</f>
        <v>0</v>
      </c>
    </row>
    <row r="23" spans="16:39" x14ac:dyDescent="0.25">
      <c r="P23" s="7"/>
      <c r="Q23" s="30">
        <f>SUMIFS(Table110[Quantity],Table110[Product Name],'Raw Mat Inventory Sum'!$O23)</f>
        <v>0</v>
      </c>
      <c r="S23" s="1">
        <f>SUMIFS(Table110[Total Cost],Table110[Product Name],'Raw Mat Inventory Sum'!$O23)</f>
        <v>0</v>
      </c>
      <c r="T23" s="7"/>
      <c r="U23" s="1">
        <f>SUMIFS(Table110[Quantity Purchased],Table110[Product Name],'Raw Mat Inventory Sum'!$O23)</f>
        <v>0</v>
      </c>
      <c r="W23" s="1">
        <f>SUMIFS(Table110[Total Purchase
Cost],Table110[Product Name],'Raw Mat Inventory Sum'!$O23)</f>
        <v>0</v>
      </c>
      <c r="X23" s="7"/>
      <c r="Y23" s="1">
        <f t="shared" si="1"/>
        <v>0</v>
      </c>
      <c r="AA23" s="1">
        <f t="shared" si="2"/>
        <v>0</v>
      </c>
      <c r="AB23" s="7"/>
      <c r="AC23" s="1">
        <f>SUMIFS(Table7[Quantity of 
Product Sold],Table7[Sale - Product Name],'Raw Mat Inventory Sum'!$O23,Table7[Product Type2],'Raw Mat Inventory Sum'!$AC$5)</f>
        <v>0</v>
      </c>
      <c r="AE23" s="1">
        <f>SUMIFS(Table7[Total Cost of
Goods Sold],Table7[Sale - Product Name],'Raw Mat Inventory Sum'!$O23,Table7[Product Type2],'Raw Mat Inventory Sum'!$AC$5)</f>
        <v>0</v>
      </c>
      <c r="AF23" s="7"/>
      <c r="AG23" s="1">
        <f>SUMIFS(Table17[Quantity2],Table17[Product Name],'Raw Mat Inventory Sum'!$O23,Table17[Product Type2],'Raw Mat Inventory Sum'!$AG$5)</f>
        <v>0</v>
      </c>
      <c r="AI23" s="1">
        <f>SUMIFS(Table17[Total out of Inventory],Table17[Product Name],'Raw Mat Inventory Sum'!$O23,Table17[Product Type2],'Raw Mat Inventory Sum'!$AG$5)</f>
        <v>0</v>
      </c>
      <c r="AJ23" s="7"/>
      <c r="AK23" s="1">
        <f>SUMIFS(Table7[Quantity
 Sold],Table7[Sale - Product Name],'Raw Mat Inventory Sum'!$O23,Table7[Product Type2],'Raw Mat Inventory Sum'!$AK$5)</f>
        <v>0</v>
      </c>
      <c r="AL23" t="str">
        <f t="shared" si="3"/>
        <v/>
      </c>
      <c r="AM23" s="1">
        <f>SUMIFS(Table7[Total 
Paid],Table7[Sale - Product Name],'Raw Mat Inventory Sum'!$O23,Table7[Product Type2],'Raw Mat Inventory Sum'!$AK$5)</f>
        <v>0</v>
      </c>
    </row>
    <row r="24" spans="16:39" x14ac:dyDescent="0.25">
      <c r="P24" s="7"/>
      <c r="Q24" s="30">
        <f>SUMIFS(Table110[Quantity],Table110[Product Name],'Raw Mat Inventory Sum'!$O24)</f>
        <v>0</v>
      </c>
      <c r="S24" s="1">
        <f>SUMIFS(Table110[Total Cost],Table110[Product Name],'Raw Mat Inventory Sum'!$O24)</f>
        <v>0</v>
      </c>
      <c r="T24" s="7"/>
      <c r="U24" s="1">
        <f>SUMIFS(Table110[Quantity Purchased],Table110[Product Name],'Raw Mat Inventory Sum'!$O24)</f>
        <v>0</v>
      </c>
      <c r="W24" s="1">
        <f>SUMIFS(Table110[Total Purchase
Cost],Table110[Product Name],'Raw Mat Inventory Sum'!$O24)</f>
        <v>0</v>
      </c>
      <c r="X24" s="7"/>
      <c r="Y24" s="1">
        <f t="shared" si="1"/>
        <v>0</v>
      </c>
      <c r="AA24" s="1">
        <f t="shared" si="2"/>
        <v>0</v>
      </c>
      <c r="AB24" s="7"/>
      <c r="AC24" s="1">
        <f>SUMIFS(Table7[Quantity of 
Product Sold],Table7[Sale - Product Name],'Raw Mat Inventory Sum'!$O24,Table7[Product Type2],'Raw Mat Inventory Sum'!$AC$5)</f>
        <v>0</v>
      </c>
      <c r="AE24" s="1">
        <f>SUMIFS(Table7[Total Cost of
Goods Sold],Table7[Sale - Product Name],'Raw Mat Inventory Sum'!$O24,Table7[Product Type2],'Raw Mat Inventory Sum'!$AC$5)</f>
        <v>0</v>
      </c>
      <c r="AF24" s="7"/>
      <c r="AG24" s="1">
        <f>SUMIFS(Table17[Quantity2],Table17[Product Name],'Raw Mat Inventory Sum'!$O24,Table17[Product Type2],'Raw Mat Inventory Sum'!$AG$5)</f>
        <v>0</v>
      </c>
      <c r="AI24" s="1">
        <f>SUMIFS(Table17[Total out of Inventory],Table17[Product Name],'Raw Mat Inventory Sum'!$O24,Table17[Product Type2],'Raw Mat Inventory Sum'!$AG$5)</f>
        <v>0</v>
      </c>
      <c r="AJ24" s="7"/>
      <c r="AK24" s="1">
        <f>SUMIFS(Table7[Quantity
 Sold],Table7[Sale - Product Name],'Raw Mat Inventory Sum'!$O24,Table7[Product Type2],'Raw Mat Inventory Sum'!$AK$5)</f>
        <v>0</v>
      </c>
      <c r="AL24" t="str">
        <f t="shared" si="3"/>
        <v/>
      </c>
      <c r="AM24" s="1">
        <f>SUMIFS(Table7[Total 
Paid],Table7[Sale - Product Name],'Raw Mat Inventory Sum'!$O24,Table7[Product Type2],'Raw Mat Inventory Sum'!$AK$5)</f>
        <v>0</v>
      </c>
    </row>
    <row r="25" spans="16:39" x14ac:dyDescent="0.25">
      <c r="P25" s="7"/>
      <c r="Q25" s="30">
        <f>SUMIFS(Table110[Quantity],Table110[Product Name],'Raw Mat Inventory Sum'!$O25)</f>
        <v>0</v>
      </c>
      <c r="S25" s="1">
        <f>SUMIFS(Table110[Total Cost],Table110[Product Name],'Raw Mat Inventory Sum'!$O25)</f>
        <v>0</v>
      </c>
      <c r="T25" s="7"/>
      <c r="U25" s="1">
        <f>SUMIFS(Table110[Quantity Purchased],Table110[Product Name],'Raw Mat Inventory Sum'!$O25)</f>
        <v>0</v>
      </c>
      <c r="W25" s="1">
        <f>SUMIFS(Table110[Total Purchase
Cost],Table110[Product Name],'Raw Mat Inventory Sum'!$O25)</f>
        <v>0</v>
      </c>
      <c r="X25" s="7"/>
      <c r="Y25" s="1">
        <f t="shared" si="1"/>
        <v>0</v>
      </c>
      <c r="AA25" s="1">
        <f t="shared" si="2"/>
        <v>0</v>
      </c>
      <c r="AB25" s="7"/>
      <c r="AC25" s="1">
        <f>SUMIFS(Table7[Quantity of 
Product Sold],Table7[Sale - Product Name],'Raw Mat Inventory Sum'!$O25,Table7[Product Type2],'Raw Mat Inventory Sum'!$AC$5)</f>
        <v>0</v>
      </c>
      <c r="AE25" s="1">
        <f>SUMIFS(Table7[Total Cost of
Goods Sold],Table7[Sale - Product Name],'Raw Mat Inventory Sum'!$O25,Table7[Product Type2],'Raw Mat Inventory Sum'!$AC$5)</f>
        <v>0</v>
      </c>
      <c r="AF25" s="7"/>
      <c r="AG25" s="1">
        <f>SUMIFS(Table17[Quantity2],Table17[Product Name],'Raw Mat Inventory Sum'!$O25,Table17[Product Type2],'Raw Mat Inventory Sum'!$AG$5)</f>
        <v>0</v>
      </c>
      <c r="AI25" s="1">
        <f>SUMIFS(Table17[Total out of Inventory],Table17[Product Name],'Raw Mat Inventory Sum'!$O25,Table17[Product Type2],'Raw Mat Inventory Sum'!$AG$5)</f>
        <v>0</v>
      </c>
      <c r="AJ25" s="7"/>
      <c r="AK25" s="1">
        <f>SUMIFS(Table7[Quantity
 Sold],Table7[Sale - Product Name],'Raw Mat Inventory Sum'!$O25,Table7[Product Type2],'Raw Mat Inventory Sum'!$AK$5)</f>
        <v>0</v>
      </c>
      <c r="AL25" t="str">
        <f t="shared" si="3"/>
        <v/>
      </c>
      <c r="AM25" s="1">
        <f>SUMIFS(Table7[Total 
Paid],Table7[Sale - Product Name],'Raw Mat Inventory Sum'!$O25,Table7[Product Type2],'Raw Mat Inventory Sum'!$AK$5)</f>
        <v>0</v>
      </c>
    </row>
    <row r="26" spans="16:39" x14ac:dyDescent="0.25">
      <c r="P26" s="7"/>
      <c r="Q26" s="30">
        <f>SUMIFS(Table110[Quantity],Table110[Product Name],'Raw Mat Inventory Sum'!$O26)</f>
        <v>0</v>
      </c>
      <c r="S26" s="1">
        <f>SUMIFS(Table110[Total Cost],Table110[Product Name],'Raw Mat Inventory Sum'!$O26)</f>
        <v>0</v>
      </c>
      <c r="T26" s="7"/>
      <c r="U26" s="1">
        <f>SUMIFS(Table110[Quantity Purchased],Table110[Product Name],'Raw Mat Inventory Sum'!$O26)</f>
        <v>0</v>
      </c>
      <c r="W26" s="1">
        <f>SUMIFS(Table110[Total Purchase
Cost],Table110[Product Name],'Raw Mat Inventory Sum'!$O26)</f>
        <v>0</v>
      </c>
      <c r="X26" s="7"/>
      <c r="Y26" s="1">
        <f t="shared" si="1"/>
        <v>0</v>
      </c>
      <c r="AA26" s="1">
        <f t="shared" si="2"/>
        <v>0</v>
      </c>
      <c r="AB26" s="7"/>
      <c r="AC26" s="1">
        <f>SUMIFS(Table7[Quantity of 
Product Sold],Table7[Sale - Product Name],'Raw Mat Inventory Sum'!$O26,Table7[Product Type2],'Raw Mat Inventory Sum'!$AC$5)</f>
        <v>0</v>
      </c>
      <c r="AE26" s="1">
        <f>SUMIFS(Table7[Total Cost of
Goods Sold],Table7[Sale - Product Name],'Raw Mat Inventory Sum'!$O26,Table7[Product Type2],'Raw Mat Inventory Sum'!$AC$5)</f>
        <v>0</v>
      </c>
      <c r="AF26" s="7"/>
      <c r="AG26" s="1">
        <f>SUMIFS(Table17[Quantity2],Table17[Product Name],'Raw Mat Inventory Sum'!$O26,Table17[Product Type2],'Raw Mat Inventory Sum'!$AG$5)</f>
        <v>0</v>
      </c>
      <c r="AI26" s="1">
        <f>SUMIFS(Table17[Total out of Inventory],Table17[Product Name],'Raw Mat Inventory Sum'!$O26,Table17[Product Type2],'Raw Mat Inventory Sum'!$AG$5)</f>
        <v>0</v>
      </c>
      <c r="AJ26" s="7"/>
      <c r="AK26" s="1">
        <f>SUMIFS(Table7[Quantity
 Sold],Table7[Sale - Product Name],'Raw Mat Inventory Sum'!$O26,Table7[Product Type2],'Raw Mat Inventory Sum'!$AK$5)</f>
        <v>0</v>
      </c>
      <c r="AL26" t="str">
        <f t="shared" si="3"/>
        <v/>
      </c>
      <c r="AM26" s="1">
        <f>SUMIFS(Table7[Total 
Paid],Table7[Sale - Product Name],'Raw Mat Inventory Sum'!$O26,Table7[Product Type2],'Raw Mat Inventory Sum'!$AK$5)</f>
        <v>0</v>
      </c>
    </row>
    <row r="27" spans="16:39" x14ac:dyDescent="0.25">
      <c r="P27" s="7"/>
      <c r="Q27" s="30">
        <f>SUMIFS(Table110[Quantity],Table110[Product Name],'Raw Mat Inventory Sum'!$O27)</f>
        <v>0</v>
      </c>
      <c r="S27" s="1">
        <f>SUMIFS(Table110[Total Cost],Table110[Product Name],'Raw Mat Inventory Sum'!$O27)</f>
        <v>0</v>
      </c>
      <c r="T27" s="7"/>
      <c r="U27" s="1">
        <f>SUMIFS(Table110[Quantity Purchased],Table110[Product Name],'Raw Mat Inventory Sum'!$O27)</f>
        <v>0</v>
      </c>
      <c r="W27" s="1">
        <f>SUMIFS(Table110[Total Purchase
Cost],Table110[Product Name],'Raw Mat Inventory Sum'!$O27)</f>
        <v>0</v>
      </c>
      <c r="X27" s="7"/>
      <c r="Y27" s="1">
        <f t="shared" si="1"/>
        <v>0</v>
      </c>
      <c r="AA27" s="1">
        <f t="shared" si="2"/>
        <v>0</v>
      </c>
      <c r="AB27" s="7"/>
      <c r="AC27" s="1">
        <f>SUMIFS(Table7[Quantity of 
Product Sold],Table7[Sale - Product Name],'Raw Mat Inventory Sum'!$O27,Table7[Product Type2],'Raw Mat Inventory Sum'!$AC$5)</f>
        <v>0</v>
      </c>
      <c r="AE27" s="1">
        <f>SUMIFS(Table7[Total Cost of
Goods Sold],Table7[Sale - Product Name],'Raw Mat Inventory Sum'!$O27,Table7[Product Type2],'Raw Mat Inventory Sum'!$AC$5)</f>
        <v>0</v>
      </c>
      <c r="AF27" s="7"/>
      <c r="AG27" s="1">
        <f>SUMIFS(Table17[Quantity2],Table17[Product Name],'Raw Mat Inventory Sum'!$O27,Table17[Product Type2],'Raw Mat Inventory Sum'!$AG$5)</f>
        <v>0</v>
      </c>
      <c r="AI27" s="1">
        <f>SUMIFS(Table17[Total out of Inventory],Table17[Product Name],'Raw Mat Inventory Sum'!$O27,Table17[Product Type2],'Raw Mat Inventory Sum'!$AG$5)</f>
        <v>0</v>
      </c>
      <c r="AJ27" s="7"/>
      <c r="AK27" s="1">
        <f>SUMIFS(Table7[Quantity
 Sold],Table7[Sale - Product Name],'Raw Mat Inventory Sum'!$O27,Table7[Product Type2],'Raw Mat Inventory Sum'!$AK$5)</f>
        <v>0</v>
      </c>
      <c r="AL27" t="str">
        <f t="shared" si="3"/>
        <v/>
      </c>
      <c r="AM27" s="1">
        <f>SUMIFS(Table7[Total 
Paid],Table7[Sale - Product Name],'Raw Mat Inventory Sum'!$O27,Table7[Product Type2],'Raw Mat Inventory Sum'!$AK$5)</f>
        <v>0</v>
      </c>
    </row>
    <row r="28" spans="16:39" x14ac:dyDescent="0.25">
      <c r="P28" s="7"/>
      <c r="Q28" s="30">
        <f>SUMIFS(Table110[Quantity],Table110[Product Name],'Raw Mat Inventory Sum'!$O28)</f>
        <v>0</v>
      </c>
      <c r="S28" s="1">
        <f>SUMIFS(Table110[Total Cost],Table110[Product Name],'Raw Mat Inventory Sum'!$O28)</f>
        <v>0</v>
      </c>
      <c r="T28" s="7"/>
      <c r="U28" s="1">
        <f>SUMIFS(Table110[Quantity Purchased],Table110[Product Name],'Raw Mat Inventory Sum'!$O28)</f>
        <v>0</v>
      </c>
      <c r="W28" s="1">
        <f>SUMIFS(Table110[Total Purchase
Cost],Table110[Product Name],'Raw Mat Inventory Sum'!$O28)</f>
        <v>0</v>
      </c>
      <c r="X28" s="7"/>
      <c r="Y28" s="1">
        <f t="shared" si="1"/>
        <v>0</v>
      </c>
      <c r="AA28" s="1">
        <f t="shared" si="2"/>
        <v>0</v>
      </c>
      <c r="AB28" s="7"/>
      <c r="AC28" s="1">
        <f>SUMIFS(Table7[Quantity of 
Product Sold],Table7[Sale - Product Name],'Raw Mat Inventory Sum'!$O28,Table7[Product Type2],'Raw Mat Inventory Sum'!$AC$5)</f>
        <v>0</v>
      </c>
      <c r="AE28" s="1">
        <f>SUMIFS(Table7[Total Cost of
Goods Sold],Table7[Sale - Product Name],'Raw Mat Inventory Sum'!$O28,Table7[Product Type2],'Raw Mat Inventory Sum'!$AC$5)</f>
        <v>0</v>
      </c>
      <c r="AF28" s="7"/>
      <c r="AG28" s="1">
        <f>SUMIFS(Table17[Quantity2],Table17[Product Name],'Raw Mat Inventory Sum'!$O28,Table17[Product Type2],'Raw Mat Inventory Sum'!$AG$5)</f>
        <v>0</v>
      </c>
      <c r="AI28" s="1">
        <f>SUMIFS(Table17[Total out of Inventory],Table17[Product Name],'Raw Mat Inventory Sum'!$O28,Table17[Product Type2],'Raw Mat Inventory Sum'!$AG$5)</f>
        <v>0</v>
      </c>
      <c r="AJ28" s="7"/>
      <c r="AK28" s="1">
        <f>SUMIFS(Table7[Quantity
 Sold],Table7[Sale - Product Name],'Raw Mat Inventory Sum'!$O28,Table7[Product Type2],'Raw Mat Inventory Sum'!$AK$5)</f>
        <v>0</v>
      </c>
      <c r="AL28" t="str">
        <f t="shared" si="3"/>
        <v/>
      </c>
      <c r="AM28" s="1">
        <f>SUMIFS(Table7[Total 
Paid],Table7[Sale - Product Name],'Raw Mat Inventory Sum'!$O28,Table7[Product Type2],'Raw Mat Inventory Sum'!$AK$5)</f>
        <v>0</v>
      </c>
    </row>
    <row r="29" spans="16:39" x14ac:dyDescent="0.25">
      <c r="P29" s="7"/>
      <c r="Q29" s="30">
        <f>SUMIFS(Table110[Quantity],Table110[Product Name],'Raw Mat Inventory Sum'!$O29)</f>
        <v>0</v>
      </c>
      <c r="S29" s="1">
        <f>SUMIFS(Table110[Total Cost],Table110[Product Name],'Raw Mat Inventory Sum'!$O29)</f>
        <v>0</v>
      </c>
      <c r="T29" s="7"/>
      <c r="U29" s="1">
        <f>SUMIFS(Table110[Quantity Purchased],Table110[Product Name],'Raw Mat Inventory Sum'!$O29)</f>
        <v>0</v>
      </c>
      <c r="W29" s="1">
        <f>SUMIFS(Table110[Total Purchase
Cost],Table110[Product Name],'Raw Mat Inventory Sum'!$O29)</f>
        <v>0</v>
      </c>
      <c r="X29" s="7"/>
      <c r="Y29" s="1">
        <f t="shared" si="1"/>
        <v>0</v>
      </c>
      <c r="AA29" s="1">
        <f t="shared" si="2"/>
        <v>0</v>
      </c>
      <c r="AB29" s="7"/>
      <c r="AC29" s="1">
        <f>SUMIFS(Table7[Quantity of 
Product Sold],Table7[Sale - Product Name],'Raw Mat Inventory Sum'!$O29,Table7[Product Type2],'Raw Mat Inventory Sum'!$AC$5)</f>
        <v>0</v>
      </c>
      <c r="AE29" s="1">
        <f>SUMIFS(Table7[Total Cost of
Goods Sold],Table7[Sale - Product Name],'Raw Mat Inventory Sum'!$O29,Table7[Product Type2],'Raw Mat Inventory Sum'!$AC$5)</f>
        <v>0</v>
      </c>
      <c r="AF29" s="7"/>
      <c r="AG29" s="1">
        <f>SUMIFS(Table17[Quantity2],Table17[Product Name],'Raw Mat Inventory Sum'!$O29,Table17[Product Type2],'Raw Mat Inventory Sum'!$AG$5)</f>
        <v>0</v>
      </c>
      <c r="AI29" s="1">
        <f>SUMIFS(Table17[Total out of Inventory],Table17[Product Name],'Raw Mat Inventory Sum'!$O29,Table17[Product Type2],'Raw Mat Inventory Sum'!$AG$5)</f>
        <v>0</v>
      </c>
      <c r="AJ29" s="7"/>
      <c r="AK29" s="1">
        <f>SUMIFS(Table7[Quantity
 Sold],Table7[Sale - Product Name],'Raw Mat Inventory Sum'!$O29,Table7[Product Type2],'Raw Mat Inventory Sum'!$AK$5)</f>
        <v>0</v>
      </c>
      <c r="AL29" t="str">
        <f t="shared" si="3"/>
        <v/>
      </c>
      <c r="AM29" s="1">
        <f>SUMIFS(Table7[Total 
Paid],Table7[Sale - Product Name],'Raw Mat Inventory Sum'!$O29,Table7[Product Type2],'Raw Mat Inventory Sum'!$AK$5)</f>
        <v>0</v>
      </c>
    </row>
    <row r="30" spans="16:39" x14ac:dyDescent="0.25">
      <c r="P30" s="7"/>
      <c r="Q30" s="30">
        <f>SUMIFS(Table110[Quantity],Table110[Product Name],'Raw Mat Inventory Sum'!$O30)</f>
        <v>0</v>
      </c>
      <c r="S30" s="1">
        <f>SUMIFS(Table110[Total Cost],Table110[Product Name],'Raw Mat Inventory Sum'!$O30)</f>
        <v>0</v>
      </c>
      <c r="T30" s="7"/>
      <c r="U30" s="1">
        <f>SUMIFS(Table110[Quantity Purchased],Table110[Product Name],'Raw Mat Inventory Sum'!$O30)</f>
        <v>0</v>
      </c>
      <c r="W30" s="1">
        <f>SUMIFS(Table110[Total Purchase
Cost],Table110[Product Name],'Raw Mat Inventory Sum'!$O30)</f>
        <v>0</v>
      </c>
      <c r="X30" s="7"/>
      <c r="Y30" s="1">
        <f t="shared" si="1"/>
        <v>0</v>
      </c>
      <c r="AA30" s="1">
        <f t="shared" si="2"/>
        <v>0</v>
      </c>
      <c r="AB30" s="7"/>
      <c r="AC30" s="1">
        <f>SUMIFS(Table7[Quantity of 
Product Sold],Table7[Sale - Product Name],'Raw Mat Inventory Sum'!$O30,Table7[Product Type2],'Raw Mat Inventory Sum'!$AC$5)</f>
        <v>0</v>
      </c>
      <c r="AE30" s="1">
        <f>SUMIFS(Table7[Total Cost of
Goods Sold],Table7[Sale - Product Name],'Raw Mat Inventory Sum'!$O30,Table7[Product Type2],'Raw Mat Inventory Sum'!$AC$5)</f>
        <v>0</v>
      </c>
      <c r="AF30" s="7"/>
      <c r="AG30" s="1">
        <f>SUMIFS(Table17[Quantity2],Table17[Product Name],'Raw Mat Inventory Sum'!$O30,Table17[Product Type2],'Raw Mat Inventory Sum'!$AG$5)</f>
        <v>0</v>
      </c>
      <c r="AI30" s="1">
        <f>SUMIFS(Table17[Total out of Inventory],Table17[Product Name],'Raw Mat Inventory Sum'!$O30,Table17[Product Type2],'Raw Mat Inventory Sum'!$AG$5)</f>
        <v>0</v>
      </c>
      <c r="AJ30" s="7"/>
      <c r="AK30" s="1">
        <f>SUMIFS(Table7[Quantity
 Sold],Table7[Sale - Product Name],'Raw Mat Inventory Sum'!$O30,Table7[Product Type2],'Raw Mat Inventory Sum'!$AK$5)</f>
        <v>0</v>
      </c>
      <c r="AL30" t="str">
        <f t="shared" si="3"/>
        <v/>
      </c>
      <c r="AM30" s="1">
        <f>SUMIFS(Table7[Total 
Paid],Table7[Sale - Product Name],'Raw Mat Inventory Sum'!$O30,Table7[Product Type2],'Raw Mat Inventory Sum'!$AK$5)</f>
        <v>0</v>
      </c>
    </row>
    <row r="31" spans="16:39" x14ac:dyDescent="0.25">
      <c r="P31" s="7"/>
      <c r="Q31" s="30">
        <f>SUMIFS(Table110[Quantity],Table110[Product Name],'Raw Mat Inventory Sum'!$O31)</f>
        <v>0</v>
      </c>
      <c r="S31" s="1">
        <f>SUMIFS(Table110[Total Cost],Table110[Product Name],'Raw Mat Inventory Sum'!$O31)</f>
        <v>0</v>
      </c>
      <c r="T31" s="7"/>
      <c r="U31" s="1">
        <f>SUMIFS(Table110[Quantity Purchased],Table110[Product Name],'Raw Mat Inventory Sum'!$O31)</f>
        <v>0</v>
      </c>
      <c r="W31" s="1">
        <f>SUMIFS(Table110[Total Purchase
Cost],Table110[Product Name],'Raw Mat Inventory Sum'!$O31)</f>
        <v>0</v>
      </c>
      <c r="X31" s="7"/>
      <c r="Y31" s="1">
        <f t="shared" si="1"/>
        <v>0</v>
      </c>
      <c r="AA31" s="1">
        <f t="shared" si="2"/>
        <v>0</v>
      </c>
      <c r="AB31" s="7"/>
      <c r="AC31" s="1">
        <f>SUMIFS(Table7[Quantity of 
Product Sold],Table7[Sale - Product Name],'Raw Mat Inventory Sum'!$O31,Table7[Product Type2],'Raw Mat Inventory Sum'!$AC$5)</f>
        <v>0</v>
      </c>
      <c r="AE31" s="1">
        <f>SUMIFS(Table7[Total Cost of
Goods Sold],Table7[Sale - Product Name],'Raw Mat Inventory Sum'!$O31,Table7[Product Type2],'Raw Mat Inventory Sum'!$AC$5)</f>
        <v>0</v>
      </c>
      <c r="AF31" s="7"/>
      <c r="AG31" s="1">
        <f>SUMIFS(Table17[Quantity2],Table17[Product Name],'Raw Mat Inventory Sum'!$O31,Table17[Product Type2],'Raw Mat Inventory Sum'!$AG$5)</f>
        <v>0</v>
      </c>
      <c r="AI31" s="1">
        <f>SUMIFS(Table17[Total out of Inventory],Table17[Product Name],'Raw Mat Inventory Sum'!$O31,Table17[Product Type2],'Raw Mat Inventory Sum'!$AG$5)</f>
        <v>0</v>
      </c>
      <c r="AJ31" s="7"/>
      <c r="AK31" s="1">
        <f>SUMIFS(Table7[Quantity
 Sold],Table7[Sale - Product Name],'Raw Mat Inventory Sum'!$O31,Table7[Product Type2],'Raw Mat Inventory Sum'!$AK$5)</f>
        <v>0</v>
      </c>
      <c r="AL31" t="str">
        <f t="shared" si="3"/>
        <v/>
      </c>
      <c r="AM31" s="1">
        <f>SUMIFS(Table7[Total 
Paid],Table7[Sale - Product Name],'Raw Mat Inventory Sum'!$O31,Table7[Product Type2],'Raw Mat Inventory Sum'!$AK$5)</f>
        <v>0</v>
      </c>
    </row>
    <row r="32" spans="16:39" x14ac:dyDescent="0.25">
      <c r="P32" s="7"/>
      <c r="Q32" s="30">
        <f>SUMIFS(Table110[Quantity],Table110[Product Name],'Raw Mat Inventory Sum'!$O32)</f>
        <v>0</v>
      </c>
      <c r="S32" s="1">
        <f>SUMIFS(Table110[Total Cost],Table110[Product Name],'Raw Mat Inventory Sum'!$O32)</f>
        <v>0</v>
      </c>
      <c r="T32" s="7"/>
      <c r="U32" s="1">
        <f>SUMIFS(Table110[Quantity Purchased],Table110[Product Name],'Raw Mat Inventory Sum'!$O32)</f>
        <v>0</v>
      </c>
      <c r="W32" s="1">
        <f>SUMIFS(Table110[Total Purchase
Cost],Table110[Product Name],'Raw Mat Inventory Sum'!$O32)</f>
        <v>0</v>
      </c>
      <c r="X32" s="7"/>
      <c r="Y32" s="1">
        <f t="shared" si="1"/>
        <v>0</v>
      </c>
      <c r="AA32" s="1">
        <f t="shared" si="2"/>
        <v>0</v>
      </c>
      <c r="AB32" s="7"/>
      <c r="AC32" s="1">
        <f>SUMIFS(Table7[Quantity of 
Product Sold],Table7[Sale - Product Name],'Raw Mat Inventory Sum'!$O32,Table7[Product Type2],'Raw Mat Inventory Sum'!$AC$5)</f>
        <v>0</v>
      </c>
      <c r="AE32" s="1">
        <f>SUMIFS(Table7[Total Cost of
Goods Sold],Table7[Sale - Product Name],'Raw Mat Inventory Sum'!$O32,Table7[Product Type2],'Raw Mat Inventory Sum'!$AC$5)</f>
        <v>0</v>
      </c>
      <c r="AF32" s="7"/>
      <c r="AG32" s="1">
        <f>SUMIFS(Table17[Quantity2],Table17[Product Name],'Raw Mat Inventory Sum'!$O32,Table17[Product Type2],'Raw Mat Inventory Sum'!$AG$5)</f>
        <v>0</v>
      </c>
      <c r="AI32" s="1">
        <f>SUMIFS(Table17[Total out of Inventory],Table17[Product Name],'Raw Mat Inventory Sum'!$O32,Table17[Product Type2],'Raw Mat Inventory Sum'!$AG$5)</f>
        <v>0</v>
      </c>
      <c r="AJ32" s="7"/>
      <c r="AK32" s="1">
        <f>SUMIFS(Table7[Quantity
 Sold],Table7[Sale - Product Name],'Raw Mat Inventory Sum'!$O32,Table7[Product Type2],'Raw Mat Inventory Sum'!$AK$5)</f>
        <v>0</v>
      </c>
      <c r="AL32" t="str">
        <f t="shared" si="3"/>
        <v/>
      </c>
      <c r="AM32" s="1">
        <f>SUMIFS(Table7[Total 
Paid],Table7[Sale - Product Name],'Raw Mat Inventory Sum'!$O32,Table7[Product Type2],'Raw Mat Inventory Sum'!$AK$5)</f>
        <v>0</v>
      </c>
    </row>
    <row r="33" spans="16:39" x14ac:dyDescent="0.25">
      <c r="P33" s="7"/>
      <c r="Q33" s="30">
        <f>SUMIFS(Table110[Quantity],Table110[Product Name],'Raw Mat Inventory Sum'!$O33)</f>
        <v>0</v>
      </c>
      <c r="S33" s="1">
        <f>SUMIFS(Table110[Total Cost],Table110[Product Name],'Raw Mat Inventory Sum'!$O33)</f>
        <v>0</v>
      </c>
      <c r="T33" s="7"/>
      <c r="U33" s="1">
        <f>SUMIFS(Table110[Quantity Purchased],Table110[Product Name],'Raw Mat Inventory Sum'!$O33)</f>
        <v>0</v>
      </c>
      <c r="W33" s="1">
        <f>SUMIFS(Table110[Total Purchase
Cost],Table110[Product Name],'Raw Mat Inventory Sum'!$O33)</f>
        <v>0</v>
      </c>
      <c r="X33" s="7"/>
      <c r="Y33" s="1">
        <f t="shared" ref="Y33:Y35" si="12">SUM(Q33,U33,-AC33,AG33)</f>
        <v>0</v>
      </c>
      <c r="AA33" s="1">
        <f t="shared" ref="AA33:AA35" si="13">SUM(S33,W33,-AE33,AI33)</f>
        <v>0</v>
      </c>
      <c r="AB33" s="7"/>
      <c r="AC33" s="1">
        <f>SUMIFS(Table7[Quantity of 
Product Sold],Table7[Sale - Product Name],'Raw Mat Inventory Sum'!$O33,Table7[Product Type2],'Raw Mat Inventory Sum'!$AC$5)</f>
        <v>0</v>
      </c>
      <c r="AE33" s="1">
        <f>SUMIFS(Table7[Total Cost of
Goods Sold],Table7[Sale - Product Name],'Raw Mat Inventory Sum'!$O33,Table7[Product Type2],'Raw Mat Inventory Sum'!$AC$5)</f>
        <v>0</v>
      </c>
      <c r="AF33" s="7"/>
      <c r="AG33" s="1">
        <f>SUMIFS(Table17[Quantity2],Table17[Product Name],'Raw Mat Inventory Sum'!$O33,Table17[Product Type2],'Raw Mat Inventory Sum'!$AG$5)</f>
        <v>0</v>
      </c>
      <c r="AI33" s="1">
        <f>SUMIFS(Table17[Total out of Inventory],Table17[Product Name],'Raw Mat Inventory Sum'!$O33,Table17[Product Type2],'Raw Mat Inventory Sum'!$AG$5)</f>
        <v>0</v>
      </c>
      <c r="AJ33" s="7"/>
      <c r="AK33" s="1">
        <f>SUMIFS(Table7[Quantity
 Sold],Table7[Sale - Product Name],'Raw Mat Inventory Sum'!$O33,Table7[Product Type2],'Raw Mat Inventory Sum'!$AK$5)</f>
        <v>0</v>
      </c>
      <c r="AL33" t="str">
        <f t="shared" ref="AL33:AL35" si="14">IF(AK33,AM33/AK33,"")</f>
        <v/>
      </c>
      <c r="AM33" s="1">
        <f>SUMIFS(Table7[Total 
Paid],Table7[Sale - Product Name],'Raw Mat Inventory Sum'!$O33,Table7[Product Type2],'Raw Mat Inventory Sum'!$AK$5)</f>
        <v>0</v>
      </c>
    </row>
    <row r="34" spans="16:39" x14ac:dyDescent="0.25">
      <c r="P34" s="7"/>
      <c r="Q34" s="30">
        <f>SUMIFS(Table110[Quantity],Table110[Product Name],'Raw Mat Inventory Sum'!$O34)</f>
        <v>0</v>
      </c>
      <c r="S34" s="1">
        <f>SUMIFS(Table110[Total Cost],Table110[Product Name],'Raw Mat Inventory Sum'!$O34)</f>
        <v>0</v>
      </c>
      <c r="T34" s="7"/>
      <c r="U34" s="1">
        <f>SUMIFS(Table110[Quantity Purchased],Table110[Product Name],'Raw Mat Inventory Sum'!$O34)</f>
        <v>0</v>
      </c>
      <c r="W34" s="1">
        <f>SUMIFS(Table110[Total Purchase
Cost],Table110[Product Name],'Raw Mat Inventory Sum'!$O34)</f>
        <v>0</v>
      </c>
      <c r="X34" s="7"/>
      <c r="Y34" s="1">
        <f t="shared" si="12"/>
        <v>0</v>
      </c>
      <c r="AA34" s="1">
        <f t="shared" si="13"/>
        <v>0</v>
      </c>
      <c r="AB34" s="7"/>
      <c r="AC34" s="1">
        <f>SUMIFS(Table7[Quantity of 
Product Sold],Table7[Sale - Product Name],'Raw Mat Inventory Sum'!$O34,Table7[Product Type2],'Raw Mat Inventory Sum'!$AC$5)</f>
        <v>0</v>
      </c>
      <c r="AE34" s="1">
        <f>SUMIFS(Table7[Total Cost of
Goods Sold],Table7[Sale - Product Name],'Raw Mat Inventory Sum'!$O34,Table7[Product Type2],'Raw Mat Inventory Sum'!$AC$5)</f>
        <v>0</v>
      </c>
      <c r="AF34" s="7"/>
      <c r="AG34" s="1">
        <f>SUMIFS(Table17[Quantity2],Table17[Product Name],'Raw Mat Inventory Sum'!$O34,Table17[Product Type2],'Raw Mat Inventory Sum'!$AG$5)</f>
        <v>0</v>
      </c>
      <c r="AI34" s="1">
        <f>SUMIFS(Table17[Total out of Inventory],Table17[Product Name],'Raw Mat Inventory Sum'!$O34,Table17[Product Type2],'Raw Mat Inventory Sum'!$AG$5)</f>
        <v>0</v>
      </c>
      <c r="AJ34" s="7"/>
      <c r="AK34" s="1">
        <f>SUMIFS(Table7[Quantity
 Sold],Table7[Sale - Product Name],'Raw Mat Inventory Sum'!$O34,Table7[Product Type2],'Raw Mat Inventory Sum'!$AK$5)</f>
        <v>0</v>
      </c>
      <c r="AL34" t="str">
        <f t="shared" si="14"/>
        <v/>
      </c>
      <c r="AM34" s="1">
        <f>SUMIFS(Table7[Total 
Paid],Table7[Sale - Product Name],'Raw Mat Inventory Sum'!$O34,Table7[Product Type2],'Raw Mat Inventory Sum'!$AK$5)</f>
        <v>0</v>
      </c>
    </row>
    <row r="35" spans="16:39" x14ac:dyDescent="0.25">
      <c r="P35" s="7"/>
      <c r="Q35" s="30">
        <f>SUMIFS(Table110[Quantity],Table110[Product Name],'Raw Mat Inventory Sum'!$O35)</f>
        <v>0</v>
      </c>
      <c r="S35" s="1">
        <f>SUMIFS(Table110[Total Cost],Table110[Product Name],'Raw Mat Inventory Sum'!$O35)</f>
        <v>0</v>
      </c>
      <c r="T35" s="7"/>
      <c r="U35" s="1">
        <f>SUMIFS(Table110[Quantity Purchased],Table110[Product Name],'Raw Mat Inventory Sum'!$O35)</f>
        <v>0</v>
      </c>
      <c r="W35" s="1">
        <f>SUMIFS(Table110[Total Purchase
Cost],Table110[Product Name],'Raw Mat Inventory Sum'!$O35)</f>
        <v>0</v>
      </c>
      <c r="X35" s="7"/>
      <c r="Y35" s="1">
        <f t="shared" si="12"/>
        <v>0</v>
      </c>
      <c r="AA35" s="1">
        <f t="shared" si="13"/>
        <v>0</v>
      </c>
      <c r="AB35" s="7"/>
      <c r="AC35" s="1">
        <f>SUMIFS(Table7[Quantity of 
Product Sold],Table7[Sale - Product Name],'Raw Mat Inventory Sum'!$O35,Table7[Product Type2],'Raw Mat Inventory Sum'!$AC$5)</f>
        <v>0</v>
      </c>
      <c r="AE35" s="1">
        <f>SUMIFS(Table7[Total Cost of
Goods Sold],Table7[Sale - Product Name],'Raw Mat Inventory Sum'!$O35,Table7[Product Type2],'Raw Mat Inventory Sum'!$AC$5)</f>
        <v>0</v>
      </c>
      <c r="AF35" s="7"/>
      <c r="AG35" s="1">
        <f>SUMIFS(Table17[Quantity2],Table17[Product Name],'Raw Mat Inventory Sum'!$O35,Table17[Product Type2],'Raw Mat Inventory Sum'!$AG$5)</f>
        <v>0</v>
      </c>
      <c r="AI35" s="1">
        <f>SUMIFS(Table17[Total out of Inventory],Table17[Product Name],'Raw Mat Inventory Sum'!$O35,Table17[Product Type2],'Raw Mat Inventory Sum'!$AG$5)</f>
        <v>0</v>
      </c>
      <c r="AJ35" s="7"/>
      <c r="AK35" s="1">
        <f>SUMIFS(Table7[Quantity
 Sold],Table7[Sale - Product Name],'Raw Mat Inventory Sum'!$O35,Table7[Product Type2],'Raw Mat Inventory Sum'!$AK$5)</f>
        <v>0</v>
      </c>
      <c r="AL35" t="str">
        <f t="shared" si="14"/>
        <v/>
      </c>
      <c r="AM35" s="1">
        <f>SUMIFS(Table7[Total 
Paid],Table7[Sale - Product Name],'Raw Mat Inventory Sum'!$O35,Table7[Product Type2],'Raw Mat Inventory Sum'!$AK$5)</f>
        <v>0</v>
      </c>
    </row>
    <row r="36" spans="16:39" x14ac:dyDescent="0.25">
      <c r="P36" s="7"/>
      <c r="Q36" s="30">
        <f>SUMIFS(Table110[Quantity],Table110[Product Name],'Raw Mat Inventory Sum'!$O36)</f>
        <v>0</v>
      </c>
      <c r="S36" s="1">
        <f>SUMIFS(Table110[Total Cost],Table110[Product Name],'Raw Mat Inventory Sum'!$O36)</f>
        <v>0</v>
      </c>
      <c r="T36" s="7"/>
      <c r="U36" s="1">
        <f>SUMIFS(Table110[Quantity Purchased],Table110[Product Name],'Raw Mat Inventory Sum'!$O36)</f>
        <v>0</v>
      </c>
      <c r="W36" s="1">
        <f>SUMIFS(Table110[Total Purchase
Cost],Table110[Product Name],'Raw Mat Inventory Sum'!$O36)</f>
        <v>0</v>
      </c>
      <c r="X36" s="7"/>
      <c r="Y36" s="1">
        <f t="shared" ref="Y36:Y37" si="15">SUM(Q36,U36,-AC36,AG36)</f>
        <v>0</v>
      </c>
      <c r="AA36" s="1">
        <f t="shared" ref="AA36:AA37" si="16">SUM(S36,W36,-AE36,AI36)</f>
        <v>0</v>
      </c>
      <c r="AB36" s="7"/>
      <c r="AC36" s="1">
        <f>SUMIFS(Table7[Quantity of 
Product Sold],Table7[Sale - Product Name],'Raw Mat Inventory Sum'!$O36,Table7[Product Type2],'Raw Mat Inventory Sum'!$AC$5)</f>
        <v>0</v>
      </c>
      <c r="AE36" s="1">
        <f>SUMIFS(Table7[Total Cost of
Goods Sold],Table7[Sale - Product Name],'Raw Mat Inventory Sum'!$O36,Table7[Product Type2],'Raw Mat Inventory Sum'!$AC$5)</f>
        <v>0</v>
      </c>
      <c r="AF36" s="7"/>
      <c r="AG36" s="1">
        <f>SUMIFS(Table17[Quantity2],Table17[Product Name],'Raw Mat Inventory Sum'!$O36,Table17[Product Type2],'Raw Mat Inventory Sum'!$AG$5)</f>
        <v>0</v>
      </c>
      <c r="AI36" s="1">
        <f>SUMIFS(Table17[Total out of Inventory],Table17[Product Name],'Raw Mat Inventory Sum'!$O36,Table17[Product Type2],'Raw Mat Inventory Sum'!$AG$5)</f>
        <v>0</v>
      </c>
      <c r="AJ36" s="7"/>
      <c r="AK36" s="1">
        <f>SUMIFS(Table7[Quantity
 Sold],Table7[Sale - Product Name],'Raw Mat Inventory Sum'!$O36,Table7[Product Type2],'Raw Mat Inventory Sum'!$AK$5)</f>
        <v>0</v>
      </c>
      <c r="AL36" t="str">
        <f t="shared" ref="AL36:AL37" si="17">IF(AK36,AM36/AK36,"")</f>
        <v/>
      </c>
      <c r="AM36" s="1">
        <f>SUMIFS(Table7[Total 
Paid],Table7[Sale - Product Name],'Raw Mat Inventory Sum'!$O36,Table7[Product Type2],'Raw Mat Inventory Sum'!$AK$5)</f>
        <v>0</v>
      </c>
    </row>
    <row r="37" spans="16:39" x14ac:dyDescent="0.25">
      <c r="P37" s="7"/>
      <c r="Q37" s="30">
        <f>SUMIFS(Table110[Quantity],Table110[Product Name],'Raw Mat Inventory Sum'!$O37)</f>
        <v>0</v>
      </c>
      <c r="S37" s="1">
        <f>SUMIFS(Table110[Total Cost],Table110[Product Name],'Raw Mat Inventory Sum'!$O37)</f>
        <v>0</v>
      </c>
      <c r="T37" s="7"/>
      <c r="U37" s="1">
        <f>SUMIFS(Table110[Quantity Purchased],Table110[Product Name],'Raw Mat Inventory Sum'!$O37)</f>
        <v>0</v>
      </c>
      <c r="W37" s="1">
        <f>SUMIFS(Table110[Total Purchase
Cost],Table110[Product Name],'Raw Mat Inventory Sum'!$O37)</f>
        <v>0</v>
      </c>
      <c r="X37" s="7"/>
      <c r="Y37" s="1">
        <f t="shared" si="15"/>
        <v>0</v>
      </c>
      <c r="AA37" s="1">
        <f t="shared" si="16"/>
        <v>0</v>
      </c>
      <c r="AB37" s="7"/>
      <c r="AC37" s="1">
        <f>SUMIFS(Table7[Quantity of 
Product Sold],Table7[Sale - Product Name],'Raw Mat Inventory Sum'!$O37,Table7[Product Type2],'Raw Mat Inventory Sum'!$AC$5)</f>
        <v>0</v>
      </c>
      <c r="AE37" s="1">
        <f>SUMIFS(Table7[Total Cost of
Goods Sold],Table7[Sale - Product Name],'Raw Mat Inventory Sum'!$O37,Table7[Product Type2],'Raw Mat Inventory Sum'!$AC$5)</f>
        <v>0</v>
      </c>
      <c r="AF37" s="7"/>
      <c r="AG37" s="1">
        <f>SUMIFS(Table17[Quantity2],Table17[Product Name],'Raw Mat Inventory Sum'!$O37,Table17[Product Type2],'Raw Mat Inventory Sum'!$AG$5)</f>
        <v>0</v>
      </c>
      <c r="AI37" s="1">
        <f>SUMIFS(Table17[Total out of Inventory],Table17[Product Name],'Raw Mat Inventory Sum'!$O37,Table17[Product Type2],'Raw Mat Inventory Sum'!$AG$5)</f>
        <v>0</v>
      </c>
      <c r="AJ37" s="7"/>
      <c r="AK37" s="1">
        <f>SUMIFS(Table7[Quantity
 Sold],Table7[Sale - Product Name],'Raw Mat Inventory Sum'!$O37,Table7[Product Type2],'Raw Mat Inventory Sum'!$AK$5)</f>
        <v>0</v>
      </c>
      <c r="AL37" t="str">
        <f t="shared" si="17"/>
        <v/>
      </c>
      <c r="AM37" s="1">
        <f>SUMIFS(Table7[Total 
Paid],Table7[Sale - Product Name],'Raw Mat Inventory Sum'!$O37,Table7[Product Type2],'Raw Mat Inventory Sum'!$AK$5)</f>
        <v>0</v>
      </c>
    </row>
    <row r="38" spans="16:39" x14ac:dyDescent="0.25">
      <c r="P38" s="7"/>
      <c r="Q38" s="30">
        <f>SUMIFS(Table110[Quantity],Table110[Product Name],'Raw Mat Inventory Sum'!$O38)</f>
        <v>0</v>
      </c>
      <c r="S38" s="1">
        <f>SUMIFS(Table110[Total Cost],Table110[Product Name],'Raw Mat Inventory Sum'!$O38)</f>
        <v>0</v>
      </c>
      <c r="T38" s="7"/>
      <c r="U38" s="1">
        <f>SUMIFS(Table110[Quantity Purchased],Table110[Product Name],'Raw Mat Inventory Sum'!$O38)</f>
        <v>0</v>
      </c>
      <c r="W38" s="1">
        <f>SUMIFS(Table110[Total Purchase
Cost],Table110[Product Name],'Raw Mat Inventory Sum'!$O38)</f>
        <v>0</v>
      </c>
      <c r="X38" s="7"/>
      <c r="Y38" s="1">
        <f t="shared" si="1"/>
        <v>0</v>
      </c>
      <c r="AA38" s="1">
        <f t="shared" si="2"/>
        <v>0</v>
      </c>
      <c r="AB38" s="7"/>
      <c r="AC38" s="1">
        <f>SUMIFS(Table7[Quantity of 
Product Sold],Table7[Sale - Product Name],'Raw Mat Inventory Sum'!$O38,Table7[Product Type2],'Raw Mat Inventory Sum'!$AC$5)</f>
        <v>0</v>
      </c>
      <c r="AE38" s="1">
        <f>SUMIFS(Table7[Total Cost of
Goods Sold],Table7[Sale - Product Name],'Raw Mat Inventory Sum'!$O38,Table7[Product Type2],'Raw Mat Inventory Sum'!$AC$5)</f>
        <v>0</v>
      </c>
      <c r="AF38" s="7"/>
      <c r="AG38" s="1">
        <f>SUMIFS(Table17[Quantity2],Table17[Product Name],'Raw Mat Inventory Sum'!$O38,Table17[Product Type2],'Raw Mat Inventory Sum'!$AG$5)</f>
        <v>0</v>
      </c>
      <c r="AI38" s="1">
        <f>SUMIFS(Table17[Total out of Inventory],Table17[Product Name],'Raw Mat Inventory Sum'!$O38,Table17[Product Type2],'Raw Mat Inventory Sum'!$AG$5)</f>
        <v>0</v>
      </c>
      <c r="AJ38" s="7"/>
      <c r="AK38" s="1">
        <f>SUMIFS(Table7[Quantity
 Sold],Table7[Sale - Product Name],'Raw Mat Inventory Sum'!$O38,Table7[Product Type2],'Raw Mat Inventory Sum'!$AK$5)</f>
        <v>0</v>
      </c>
      <c r="AL38" t="str">
        <f t="shared" si="3"/>
        <v/>
      </c>
      <c r="AM38" s="1">
        <f>SUMIFS(Table7[Total 
Paid],Table7[Sale - Product Name],'Raw Mat Inventory Sum'!$O38,Table7[Product Type2],'Raw Mat Inventory Sum'!$AK$5)</f>
        <v>0</v>
      </c>
    </row>
    <row r="39" spans="16:39" x14ac:dyDescent="0.25">
      <c r="P39" s="7"/>
      <c r="Q39" s="30">
        <f>SUMIFS(Table110[Quantity],Table110[Product Name],'Raw Mat Inventory Sum'!$O39)</f>
        <v>0</v>
      </c>
      <c r="S39" s="1">
        <f>SUMIFS(Table110[Total Cost],Table110[Product Name],'Raw Mat Inventory Sum'!$O39)</f>
        <v>0</v>
      </c>
      <c r="T39" s="7"/>
      <c r="U39" s="1">
        <f>SUMIFS(Table110[Quantity Purchased],Table110[Product Name],'Raw Mat Inventory Sum'!$O39)</f>
        <v>0</v>
      </c>
      <c r="W39" s="1">
        <f>SUMIFS(Table110[Total Purchase
Cost],Table110[Product Name],'Raw Mat Inventory Sum'!$O39)</f>
        <v>0</v>
      </c>
      <c r="X39" s="7"/>
      <c r="Y39" s="1">
        <f t="shared" si="1"/>
        <v>0</v>
      </c>
      <c r="AA39" s="1">
        <f t="shared" si="2"/>
        <v>0</v>
      </c>
      <c r="AB39" s="7"/>
      <c r="AC39" s="1">
        <f>SUMIFS(Table7[Quantity of 
Product Sold],Table7[Sale - Product Name],'Raw Mat Inventory Sum'!$O39,Table7[Product Type2],'Raw Mat Inventory Sum'!$AC$5)</f>
        <v>0</v>
      </c>
      <c r="AE39" s="1">
        <f>SUMIFS(Table7[Total Cost of
Goods Sold],Table7[Sale - Product Name],'Raw Mat Inventory Sum'!$O39,Table7[Product Type2],'Raw Mat Inventory Sum'!$AC$5)</f>
        <v>0</v>
      </c>
      <c r="AF39" s="7"/>
      <c r="AG39" s="1">
        <f>SUMIFS(Table17[Quantity2],Table17[Product Name],'Raw Mat Inventory Sum'!$O39,Table17[Product Type2],'Raw Mat Inventory Sum'!$AG$5)</f>
        <v>0</v>
      </c>
      <c r="AI39" s="1">
        <f>SUMIFS(Table17[Total out of Inventory],Table17[Product Name],'Raw Mat Inventory Sum'!$O39,Table17[Product Type2],'Raw Mat Inventory Sum'!$AG$5)</f>
        <v>0</v>
      </c>
      <c r="AJ39" s="7"/>
      <c r="AK39" s="1">
        <f>SUMIFS(Table7[Quantity
 Sold],Table7[Sale - Product Name],'Raw Mat Inventory Sum'!$O39,Table7[Product Type2],'Raw Mat Inventory Sum'!$AK$5)</f>
        <v>0</v>
      </c>
      <c r="AL39" t="str">
        <f t="shared" si="3"/>
        <v/>
      </c>
      <c r="AM39" s="1">
        <f>SUMIFS(Table7[Total 
Paid],Table7[Sale - Product Name],'Raw Mat Inventory Sum'!$O39,Table7[Product Type2],'Raw Mat Inventory Sum'!$AK$5)</f>
        <v>0</v>
      </c>
    </row>
    <row r="40" spans="16:39" x14ac:dyDescent="0.25">
      <c r="P40" s="7"/>
      <c r="Q40" s="30">
        <f>SUMIFS(Table110[Quantity],Table110[Product Name],'Raw Mat Inventory Sum'!$O40)</f>
        <v>0</v>
      </c>
      <c r="S40" s="1">
        <f>SUMIFS(Table110[Total Cost],Table110[Product Name],'Raw Mat Inventory Sum'!$O40)</f>
        <v>0</v>
      </c>
      <c r="T40" s="7"/>
      <c r="U40" s="1">
        <f>SUMIFS(Table110[Quantity Purchased],Table110[Product Name],'Raw Mat Inventory Sum'!$O40)</f>
        <v>0</v>
      </c>
      <c r="W40" s="1">
        <f>SUMIFS(Table110[Total Purchase
Cost],Table110[Product Name],'Raw Mat Inventory Sum'!$O40)</f>
        <v>0</v>
      </c>
      <c r="X40" s="7"/>
      <c r="Y40" s="1">
        <f t="shared" si="1"/>
        <v>0</v>
      </c>
      <c r="AA40" s="1">
        <f t="shared" si="2"/>
        <v>0</v>
      </c>
      <c r="AB40" s="7"/>
      <c r="AC40" s="1">
        <f>SUMIFS(Table7[Quantity of 
Product Sold],Table7[Sale - Product Name],'Raw Mat Inventory Sum'!$O40,Table7[Product Type2],'Raw Mat Inventory Sum'!$AC$5)</f>
        <v>0</v>
      </c>
      <c r="AE40" s="1">
        <f>SUMIFS(Table7[Total Cost of
Goods Sold],Table7[Sale - Product Name],'Raw Mat Inventory Sum'!$O40,Table7[Product Type2],'Raw Mat Inventory Sum'!$AC$5)</f>
        <v>0</v>
      </c>
      <c r="AF40" s="7"/>
      <c r="AG40" s="1">
        <f>SUMIFS(Table17[Quantity2],Table17[Product Name],'Raw Mat Inventory Sum'!$O40,Table17[Product Type2],'Raw Mat Inventory Sum'!$AG$5)</f>
        <v>0</v>
      </c>
      <c r="AI40" s="1">
        <f>SUMIFS(Table17[Total out of Inventory],Table17[Product Name],'Raw Mat Inventory Sum'!$O40,Table17[Product Type2],'Raw Mat Inventory Sum'!$AG$5)</f>
        <v>0</v>
      </c>
      <c r="AJ40" s="7"/>
      <c r="AK40" s="1">
        <f>SUMIFS(Table7[Quantity
 Sold],Table7[Sale - Product Name],'Raw Mat Inventory Sum'!$O40,Table7[Product Type2],'Raw Mat Inventory Sum'!$AK$5)</f>
        <v>0</v>
      </c>
      <c r="AL40" t="str">
        <f t="shared" si="3"/>
        <v/>
      </c>
      <c r="AM40" s="1">
        <f>SUMIFS(Table7[Total 
Paid],Table7[Sale - Product Name],'Raw Mat Inventory Sum'!$O40,Table7[Product Type2],'Raw Mat Inventory Sum'!$AK$5)</f>
        <v>0</v>
      </c>
    </row>
    <row r="41" spans="16:39" x14ac:dyDescent="0.25">
      <c r="P41" s="7"/>
      <c r="Q41" s="30">
        <f>SUMIFS(Table110[Quantity],Table110[Product Name],'Raw Mat Inventory Sum'!$O41)</f>
        <v>0</v>
      </c>
      <c r="S41" s="1">
        <f>SUMIFS(Table110[Total Cost],Table110[Product Name],'Raw Mat Inventory Sum'!$O41)</f>
        <v>0</v>
      </c>
      <c r="T41" s="7"/>
      <c r="U41" s="1">
        <f>SUMIFS(Table110[Quantity Purchased],Table110[Product Name],'Raw Mat Inventory Sum'!$O41)</f>
        <v>0</v>
      </c>
      <c r="W41" s="1">
        <f>SUMIFS(Table110[Total Purchase
Cost],Table110[Product Name],'Raw Mat Inventory Sum'!$O41)</f>
        <v>0</v>
      </c>
      <c r="X41" s="7"/>
      <c r="Y41" s="1">
        <f t="shared" si="1"/>
        <v>0</v>
      </c>
      <c r="AA41" s="1">
        <f t="shared" si="2"/>
        <v>0</v>
      </c>
      <c r="AB41" s="7"/>
      <c r="AC41" s="1">
        <f>SUMIFS(Table7[Quantity of 
Product Sold],Table7[Sale - Product Name],'Raw Mat Inventory Sum'!$O41,Table7[Product Type2],'Raw Mat Inventory Sum'!$AC$5)</f>
        <v>0</v>
      </c>
      <c r="AE41" s="1">
        <f>SUMIFS(Table7[Total Cost of
Goods Sold],Table7[Sale - Product Name],'Raw Mat Inventory Sum'!$O41,Table7[Product Type2],'Raw Mat Inventory Sum'!$AC$5)</f>
        <v>0</v>
      </c>
      <c r="AF41" s="7"/>
      <c r="AG41" s="1">
        <f>SUMIFS(Table17[Quantity2],Table17[Product Name],'Raw Mat Inventory Sum'!$O41,Table17[Product Type2],'Raw Mat Inventory Sum'!$AG$5)</f>
        <v>0</v>
      </c>
      <c r="AI41" s="1">
        <f>SUMIFS(Table17[Total out of Inventory],Table17[Product Name],'Raw Mat Inventory Sum'!$O41,Table17[Product Type2],'Raw Mat Inventory Sum'!$AG$5)</f>
        <v>0</v>
      </c>
      <c r="AJ41" s="7"/>
      <c r="AK41" s="1">
        <f>SUMIFS(Table7[Quantity
 Sold],Table7[Sale - Product Name],'Raw Mat Inventory Sum'!$O41,Table7[Product Type2],'Raw Mat Inventory Sum'!$AK$5)</f>
        <v>0</v>
      </c>
      <c r="AL41" t="str">
        <f t="shared" si="3"/>
        <v/>
      </c>
      <c r="AM41" s="1">
        <f>SUMIFS(Table7[Total 
Paid],Table7[Sale - Product Name],'Raw Mat Inventory Sum'!$O41,Table7[Product Type2],'Raw Mat Inventory Sum'!$AK$5)</f>
        <v>0</v>
      </c>
    </row>
    <row r="42" spans="16:39" x14ac:dyDescent="0.25">
      <c r="P42" s="7"/>
      <c r="Q42" s="30">
        <f>SUMIFS(Table110[Quantity],Table110[Product Name],'Raw Mat Inventory Sum'!$O42)</f>
        <v>0</v>
      </c>
      <c r="S42" s="1">
        <f>SUMIFS(Table110[Total Cost],Table110[Product Name],'Raw Mat Inventory Sum'!$O42)</f>
        <v>0</v>
      </c>
      <c r="T42" s="7"/>
      <c r="U42" s="1">
        <f>SUMIFS(Table110[Quantity Purchased],Table110[Product Name],'Raw Mat Inventory Sum'!$O42)</f>
        <v>0</v>
      </c>
      <c r="W42" s="1">
        <f>SUMIFS(Table110[Total Purchase
Cost],Table110[Product Name],'Raw Mat Inventory Sum'!$O42)</f>
        <v>0</v>
      </c>
      <c r="X42" s="7"/>
      <c r="Y42" s="1">
        <f t="shared" si="1"/>
        <v>0</v>
      </c>
      <c r="AA42" s="1">
        <f t="shared" si="2"/>
        <v>0</v>
      </c>
      <c r="AB42" s="7"/>
      <c r="AC42" s="1">
        <f>SUMIFS(Table7[Quantity of 
Product Sold],Table7[Sale - Product Name],'Raw Mat Inventory Sum'!$O42,Table7[Product Type2],'Raw Mat Inventory Sum'!$AC$5)</f>
        <v>0</v>
      </c>
      <c r="AE42" s="1">
        <f>SUMIFS(Table7[Total Cost of
Goods Sold],Table7[Sale - Product Name],'Raw Mat Inventory Sum'!$O42,Table7[Product Type2],'Raw Mat Inventory Sum'!$AC$5)</f>
        <v>0</v>
      </c>
      <c r="AF42" s="7"/>
      <c r="AG42" s="1">
        <f>SUMIFS(Table17[Quantity2],Table17[Product Name],'Raw Mat Inventory Sum'!$O42,Table17[Product Type2],'Raw Mat Inventory Sum'!$AG$5)</f>
        <v>0</v>
      </c>
      <c r="AI42" s="1">
        <f>SUMIFS(Table17[Total out of Inventory],Table17[Product Name],'Raw Mat Inventory Sum'!$O42,Table17[Product Type2],'Raw Mat Inventory Sum'!$AG$5)</f>
        <v>0</v>
      </c>
      <c r="AJ42" s="7"/>
      <c r="AK42" s="1">
        <f>SUMIFS(Table7[Quantity
 Sold],Table7[Sale - Product Name],'Raw Mat Inventory Sum'!$O42,Table7[Product Type2],'Raw Mat Inventory Sum'!$AK$5)</f>
        <v>0</v>
      </c>
      <c r="AL42" t="str">
        <f t="shared" si="3"/>
        <v/>
      </c>
      <c r="AM42" s="1">
        <f>SUMIFS(Table7[Total 
Paid],Table7[Sale - Product Name],'Raw Mat Inventory Sum'!$O42,Table7[Product Type2],'Raw Mat Inventory Sum'!$AK$5)</f>
        <v>0</v>
      </c>
    </row>
    <row r="43" spans="16:39" x14ac:dyDescent="0.25">
      <c r="P43" s="7"/>
      <c r="Q43" s="30">
        <f>SUMIFS(Table110[Quantity],Table110[Product Name],'Raw Mat Inventory Sum'!$O43)</f>
        <v>0</v>
      </c>
      <c r="S43" s="1">
        <f>SUMIFS(Table110[Total Cost],Table110[Product Name],'Raw Mat Inventory Sum'!$O43)</f>
        <v>0</v>
      </c>
      <c r="T43" s="7"/>
      <c r="U43" s="1">
        <f>SUMIFS(Table110[Quantity Purchased],Table110[Product Name],'Raw Mat Inventory Sum'!$O43)</f>
        <v>0</v>
      </c>
      <c r="W43" s="1">
        <f>SUMIFS(Table110[Total Purchase
Cost],Table110[Product Name],'Raw Mat Inventory Sum'!$O43)</f>
        <v>0</v>
      </c>
      <c r="X43" s="7"/>
      <c r="Y43" s="1">
        <f t="shared" si="1"/>
        <v>0</v>
      </c>
      <c r="AA43" s="1">
        <f t="shared" si="2"/>
        <v>0</v>
      </c>
      <c r="AB43" s="7"/>
      <c r="AC43" s="1">
        <f>SUMIFS(Table7[Quantity of 
Product Sold],Table7[Sale - Product Name],'Raw Mat Inventory Sum'!$O43,Table7[Product Type2],'Raw Mat Inventory Sum'!$AC$5)</f>
        <v>0</v>
      </c>
      <c r="AE43" s="1">
        <f>SUMIFS(Table7[Total Cost of
Goods Sold],Table7[Sale - Product Name],'Raw Mat Inventory Sum'!$O43,Table7[Product Type2],'Raw Mat Inventory Sum'!$AC$5)</f>
        <v>0</v>
      </c>
      <c r="AF43" s="7"/>
      <c r="AG43" s="1">
        <f>SUMIFS(Table17[Quantity2],Table17[Product Name],'Raw Mat Inventory Sum'!$O43,Table17[Product Type2],'Raw Mat Inventory Sum'!$AG$5)</f>
        <v>0</v>
      </c>
      <c r="AI43" s="1">
        <f>SUMIFS(Table17[Total out of Inventory],Table17[Product Name],'Raw Mat Inventory Sum'!$O43,Table17[Product Type2],'Raw Mat Inventory Sum'!$AG$5)</f>
        <v>0</v>
      </c>
      <c r="AJ43" s="7"/>
      <c r="AK43" s="1">
        <f>SUMIFS(Table7[Quantity
 Sold],Table7[Sale - Product Name],'Raw Mat Inventory Sum'!$O43,Table7[Product Type2],'Raw Mat Inventory Sum'!$AK$5)</f>
        <v>0</v>
      </c>
      <c r="AL43" t="str">
        <f t="shared" si="3"/>
        <v/>
      </c>
      <c r="AM43" s="1">
        <f>SUMIFS(Table7[Total 
Paid],Table7[Sale - Product Name],'Raw Mat Inventory Sum'!$O43,Table7[Product Type2],'Raw Mat Inventory Sum'!$AK$5)</f>
        <v>0</v>
      </c>
    </row>
    <row r="44" spans="16:39" x14ac:dyDescent="0.25">
      <c r="P44" s="7"/>
      <c r="Q44" s="30">
        <f>SUMIFS(Table110[Quantity],Table110[Product Name],'Raw Mat Inventory Sum'!$O44)</f>
        <v>0</v>
      </c>
      <c r="S44" s="1">
        <f>SUMIFS(Table110[Total Cost],Table110[Product Name],'Raw Mat Inventory Sum'!$O44)</f>
        <v>0</v>
      </c>
      <c r="T44" s="7"/>
      <c r="U44" s="1">
        <f>SUMIFS(Table110[Quantity Purchased],Table110[Product Name],'Raw Mat Inventory Sum'!$O44)</f>
        <v>0</v>
      </c>
      <c r="W44" s="1">
        <f>SUMIFS(Table110[Total Purchase
Cost],Table110[Product Name],'Raw Mat Inventory Sum'!$O44)</f>
        <v>0</v>
      </c>
      <c r="X44" s="7"/>
      <c r="Y44" s="1">
        <f t="shared" si="1"/>
        <v>0</v>
      </c>
      <c r="AA44" s="1">
        <f t="shared" si="2"/>
        <v>0</v>
      </c>
      <c r="AB44" s="7"/>
      <c r="AC44" s="1">
        <f>SUMIFS(Table7[Quantity of 
Product Sold],Table7[Sale - Product Name],'Raw Mat Inventory Sum'!$O44,Table7[Product Type2],'Raw Mat Inventory Sum'!$AC$5)</f>
        <v>0</v>
      </c>
      <c r="AE44" s="1">
        <f>SUMIFS(Table7[Total Cost of
Goods Sold],Table7[Sale - Product Name],'Raw Mat Inventory Sum'!$O44,Table7[Product Type2],'Raw Mat Inventory Sum'!$AC$5)</f>
        <v>0</v>
      </c>
      <c r="AF44" s="7"/>
      <c r="AG44" s="1">
        <f>SUMIFS(Table17[Quantity2],Table17[Product Name],'Raw Mat Inventory Sum'!$O44,Table17[Product Type2],'Raw Mat Inventory Sum'!$AG$5)</f>
        <v>0</v>
      </c>
      <c r="AI44" s="1">
        <f>SUMIFS(Table17[Total out of Inventory],Table17[Product Name],'Raw Mat Inventory Sum'!$O44,Table17[Product Type2],'Raw Mat Inventory Sum'!$AG$5)</f>
        <v>0</v>
      </c>
      <c r="AJ44" s="7"/>
      <c r="AK44" s="1">
        <f>SUMIFS(Table7[Quantity
 Sold],Table7[Sale - Product Name],'Raw Mat Inventory Sum'!$O44,Table7[Product Type2],'Raw Mat Inventory Sum'!$AK$5)</f>
        <v>0</v>
      </c>
      <c r="AL44" t="str">
        <f t="shared" si="3"/>
        <v/>
      </c>
      <c r="AM44" s="1">
        <f>SUMIFS(Table7[Total 
Paid],Table7[Sale - Product Name],'Raw Mat Inventory Sum'!$O44,Table7[Product Type2],'Raw Mat Inventory Sum'!$AK$5)</f>
        <v>0</v>
      </c>
    </row>
    <row r="45" spans="16:39" x14ac:dyDescent="0.25">
      <c r="P45" s="7"/>
      <c r="Q45" s="30">
        <f>SUMIFS(Table110[Quantity],Table110[Product Name],'Raw Mat Inventory Sum'!$O45)</f>
        <v>0</v>
      </c>
      <c r="S45" s="1">
        <f>SUMIFS(Table110[Total Cost],Table110[Product Name],'Raw Mat Inventory Sum'!$O45)</f>
        <v>0</v>
      </c>
      <c r="T45" s="7"/>
      <c r="U45" s="1">
        <f>SUMIFS(Table110[Quantity Purchased],Table110[Product Name],'Raw Mat Inventory Sum'!$O45)</f>
        <v>0</v>
      </c>
      <c r="W45" s="1">
        <f>SUMIFS(Table110[Total Purchase
Cost],Table110[Product Name],'Raw Mat Inventory Sum'!$O45)</f>
        <v>0</v>
      </c>
      <c r="X45" s="7"/>
      <c r="Y45" s="1">
        <f t="shared" si="1"/>
        <v>0</v>
      </c>
      <c r="AA45" s="1">
        <f t="shared" si="2"/>
        <v>0</v>
      </c>
      <c r="AB45" s="7"/>
      <c r="AC45" s="1">
        <f>SUMIFS(Table7[Quantity of 
Product Sold],Table7[Sale - Product Name],'Raw Mat Inventory Sum'!$O45,Table7[Product Type2],'Raw Mat Inventory Sum'!$AC$5)</f>
        <v>0</v>
      </c>
      <c r="AE45" s="1">
        <f>SUMIFS(Table7[Total Cost of
Goods Sold],Table7[Sale - Product Name],'Raw Mat Inventory Sum'!$O45,Table7[Product Type2],'Raw Mat Inventory Sum'!$AC$5)</f>
        <v>0</v>
      </c>
      <c r="AF45" s="7"/>
      <c r="AG45" s="1">
        <f>SUMIFS(Table17[Quantity2],Table17[Product Name],'Raw Mat Inventory Sum'!$O45,Table17[Product Type2],'Raw Mat Inventory Sum'!$AG$5)</f>
        <v>0</v>
      </c>
      <c r="AI45" s="1">
        <f>SUMIFS(Table17[Total out of Inventory],Table17[Product Name],'Raw Mat Inventory Sum'!$O45,Table17[Product Type2],'Raw Mat Inventory Sum'!$AG$5)</f>
        <v>0</v>
      </c>
      <c r="AJ45" s="7"/>
      <c r="AK45" s="1">
        <f>SUMIFS(Table7[Quantity
 Sold],Table7[Sale - Product Name],'Raw Mat Inventory Sum'!$O45,Table7[Product Type2],'Raw Mat Inventory Sum'!$AK$5)</f>
        <v>0</v>
      </c>
      <c r="AL45" t="str">
        <f t="shared" si="3"/>
        <v/>
      </c>
      <c r="AM45" s="1">
        <f>SUMIFS(Table7[Total 
Paid],Table7[Sale - Product Name],'Raw Mat Inventory Sum'!$O45,Table7[Product Type2],'Raw Mat Inventory Sum'!$AK$5)</f>
        <v>0</v>
      </c>
    </row>
    <row r="46" spans="16:39" x14ac:dyDescent="0.25">
      <c r="P46" s="7"/>
      <c r="Q46" s="30">
        <f>SUMIFS(Table110[Quantity],Table110[Product Name],'Raw Mat Inventory Sum'!$O46)</f>
        <v>0</v>
      </c>
      <c r="S46" s="1">
        <f>SUMIFS(Table110[Total Cost],Table110[Product Name],'Raw Mat Inventory Sum'!$O46)</f>
        <v>0</v>
      </c>
      <c r="T46" s="7"/>
      <c r="U46" s="1">
        <f>SUMIFS(Table110[Quantity Purchased],Table110[Product Name],'Raw Mat Inventory Sum'!$O46)</f>
        <v>0</v>
      </c>
      <c r="W46" s="1">
        <f>SUMIFS(Table110[Total Purchase
Cost],Table110[Product Name],'Raw Mat Inventory Sum'!$O46)</f>
        <v>0</v>
      </c>
      <c r="X46" s="7"/>
      <c r="Y46" s="1">
        <f t="shared" si="1"/>
        <v>0</v>
      </c>
      <c r="AA46" s="1">
        <f t="shared" si="2"/>
        <v>0</v>
      </c>
      <c r="AB46" s="7"/>
      <c r="AC46" s="1">
        <f>SUMIFS(Table7[Quantity of 
Product Sold],Table7[Sale - Product Name],'Raw Mat Inventory Sum'!$O46,Table7[Product Type2],'Raw Mat Inventory Sum'!$AC$5)</f>
        <v>0</v>
      </c>
      <c r="AE46" s="1">
        <f>SUMIFS(Table7[Total Cost of
Goods Sold],Table7[Sale - Product Name],'Raw Mat Inventory Sum'!$O46,Table7[Product Type2],'Raw Mat Inventory Sum'!$AC$5)</f>
        <v>0</v>
      </c>
      <c r="AF46" s="7"/>
      <c r="AG46" s="1">
        <f>SUMIFS(Table17[Quantity2],Table17[Product Name],'Raw Mat Inventory Sum'!$O46,Table17[Product Type2],'Raw Mat Inventory Sum'!$AG$5)</f>
        <v>0</v>
      </c>
      <c r="AI46" s="1">
        <f>SUMIFS(Table17[Total out of Inventory],Table17[Product Name],'Raw Mat Inventory Sum'!$O46,Table17[Product Type2],'Raw Mat Inventory Sum'!$AG$5)</f>
        <v>0</v>
      </c>
      <c r="AJ46" s="7"/>
      <c r="AK46" s="1">
        <f>SUMIFS(Table7[Quantity
 Sold],Table7[Sale - Product Name],'Raw Mat Inventory Sum'!$O46,Table7[Product Type2],'Raw Mat Inventory Sum'!$AK$5)</f>
        <v>0</v>
      </c>
      <c r="AL46" t="str">
        <f t="shared" si="3"/>
        <v/>
      </c>
      <c r="AM46" s="1">
        <f>SUMIFS(Table7[Total 
Paid],Table7[Sale - Product Name],'Raw Mat Inventory Sum'!$O46,Table7[Product Type2],'Raw Mat Inventory Sum'!$AK$5)</f>
        <v>0</v>
      </c>
    </row>
    <row r="47" spans="16:39" x14ac:dyDescent="0.25">
      <c r="P47" s="7"/>
      <c r="Q47" s="30">
        <f>SUMIFS(Table110[Quantity],Table110[Product Name],'Raw Mat Inventory Sum'!$O47)</f>
        <v>0</v>
      </c>
      <c r="S47" s="1">
        <f>SUMIFS(Table110[Total Cost],Table110[Product Name],'Raw Mat Inventory Sum'!$O47)</f>
        <v>0</v>
      </c>
      <c r="T47" s="7"/>
      <c r="U47" s="1">
        <f>SUMIFS(Table110[Quantity Purchased],Table110[Product Name],'Raw Mat Inventory Sum'!$O47)</f>
        <v>0</v>
      </c>
      <c r="W47" s="1">
        <f>SUMIFS(Table110[Total Purchase
Cost],Table110[Product Name],'Raw Mat Inventory Sum'!$O47)</f>
        <v>0</v>
      </c>
      <c r="X47" s="7"/>
      <c r="Y47" s="1">
        <f t="shared" si="1"/>
        <v>0</v>
      </c>
      <c r="AA47" s="1">
        <f t="shared" si="2"/>
        <v>0</v>
      </c>
      <c r="AB47" s="7"/>
      <c r="AC47" s="1">
        <f>SUMIFS(Table7[Quantity of 
Product Sold],Table7[Sale - Product Name],'Raw Mat Inventory Sum'!$O47,Table7[Product Type2],'Raw Mat Inventory Sum'!$AC$5)</f>
        <v>0</v>
      </c>
      <c r="AE47" s="1">
        <f>SUMIFS(Table7[Total Cost of
Goods Sold],Table7[Sale - Product Name],'Raw Mat Inventory Sum'!$O47,Table7[Product Type2],'Raw Mat Inventory Sum'!$AC$5)</f>
        <v>0</v>
      </c>
      <c r="AF47" s="7"/>
      <c r="AG47" s="1">
        <f>SUMIFS(Table17[Quantity2],Table17[Product Name],'Raw Mat Inventory Sum'!$O47,Table17[Product Type2],'Raw Mat Inventory Sum'!$AG$5)</f>
        <v>0</v>
      </c>
      <c r="AI47" s="1">
        <f>SUMIFS(Table17[Total out of Inventory],Table17[Product Name],'Raw Mat Inventory Sum'!$O47,Table17[Product Type2],'Raw Mat Inventory Sum'!$AG$5)</f>
        <v>0</v>
      </c>
      <c r="AJ47" s="7"/>
      <c r="AK47" s="1">
        <f>SUMIFS(Table7[Quantity
 Sold],Table7[Sale - Product Name],'Raw Mat Inventory Sum'!$O47,Table7[Product Type2],'Raw Mat Inventory Sum'!$AK$5)</f>
        <v>0</v>
      </c>
      <c r="AL47" t="str">
        <f t="shared" si="3"/>
        <v/>
      </c>
      <c r="AM47" s="1">
        <f>SUMIFS(Table7[Total 
Paid],Table7[Sale - Product Name],'Raw Mat Inventory Sum'!$O47,Table7[Product Type2],'Raw Mat Inventory Sum'!$AK$5)</f>
        <v>0</v>
      </c>
    </row>
    <row r="48" spans="16:39" x14ac:dyDescent="0.25">
      <c r="P48" s="7"/>
      <c r="Q48" s="30">
        <f>SUMIFS(Table110[Quantity],Table110[Product Name],'Raw Mat Inventory Sum'!$O48)</f>
        <v>0</v>
      </c>
      <c r="S48" s="1">
        <f>SUMIFS(Table110[Total Cost],Table110[Product Name],'Raw Mat Inventory Sum'!$O48)</f>
        <v>0</v>
      </c>
      <c r="T48" s="7"/>
      <c r="U48" s="1">
        <f>SUMIFS(Table110[Quantity Purchased],Table110[Product Name],'Raw Mat Inventory Sum'!$O48)</f>
        <v>0</v>
      </c>
      <c r="W48" s="1">
        <f>SUMIFS(Table110[Total Purchase
Cost],Table110[Product Name],'Raw Mat Inventory Sum'!$O48)</f>
        <v>0</v>
      </c>
      <c r="X48" s="7"/>
      <c r="Y48" s="1">
        <f t="shared" si="1"/>
        <v>0</v>
      </c>
      <c r="AA48" s="1">
        <f t="shared" si="2"/>
        <v>0</v>
      </c>
      <c r="AB48" s="7"/>
      <c r="AC48" s="1">
        <f>SUMIFS(Table7[Quantity of 
Product Sold],Table7[Sale - Product Name],'Raw Mat Inventory Sum'!$O48,Table7[Product Type2],'Raw Mat Inventory Sum'!$AC$5)</f>
        <v>0</v>
      </c>
      <c r="AE48" s="1">
        <f>SUMIFS(Table7[Total Cost of
Goods Sold],Table7[Sale - Product Name],'Raw Mat Inventory Sum'!$O48,Table7[Product Type2],'Raw Mat Inventory Sum'!$AC$5)</f>
        <v>0</v>
      </c>
      <c r="AF48" s="7"/>
      <c r="AG48" s="1">
        <f>SUMIFS(Table17[Quantity2],Table17[Product Name],'Raw Mat Inventory Sum'!$O48,Table17[Product Type2],'Raw Mat Inventory Sum'!$AG$5)</f>
        <v>0</v>
      </c>
      <c r="AI48" s="1">
        <f>SUMIFS(Table17[Total out of Inventory],Table17[Product Name],'Raw Mat Inventory Sum'!$O48,Table17[Product Type2],'Raw Mat Inventory Sum'!$AG$5)</f>
        <v>0</v>
      </c>
      <c r="AJ48" s="7"/>
      <c r="AK48" s="1">
        <f>SUMIFS(Table7[Quantity
 Sold],Table7[Sale - Product Name],'Raw Mat Inventory Sum'!$O48,Table7[Product Type2],'Raw Mat Inventory Sum'!$AK$5)</f>
        <v>0</v>
      </c>
      <c r="AL48" t="str">
        <f t="shared" si="3"/>
        <v/>
      </c>
      <c r="AM48" s="1">
        <f>SUMIFS(Table7[Total 
Paid],Table7[Sale - Product Name],'Raw Mat Inventory Sum'!$O48,Table7[Product Type2],'Raw Mat Inventory Sum'!$AK$5)</f>
        <v>0</v>
      </c>
    </row>
    <row r="49" spans="16:39" x14ac:dyDescent="0.25">
      <c r="P49" s="7"/>
      <c r="Q49" s="30">
        <f>SUMIFS(Table110[Quantity],Table110[Product Name],'Raw Mat Inventory Sum'!$O49)</f>
        <v>0</v>
      </c>
      <c r="S49" s="1">
        <f>SUMIFS(Table110[Total Cost],Table110[Product Name],'Raw Mat Inventory Sum'!$O49)</f>
        <v>0</v>
      </c>
      <c r="T49" s="7"/>
      <c r="U49" s="1">
        <f>SUMIFS(Table110[Quantity Purchased],Table110[Product Name],'Raw Mat Inventory Sum'!$O49)</f>
        <v>0</v>
      </c>
      <c r="W49" s="1">
        <f>SUMIFS(Table110[Total Purchase
Cost],Table110[Product Name],'Raw Mat Inventory Sum'!$O49)</f>
        <v>0</v>
      </c>
      <c r="X49" s="7"/>
      <c r="Y49" s="1">
        <f t="shared" si="1"/>
        <v>0</v>
      </c>
      <c r="AA49" s="1">
        <f t="shared" si="2"/>
        <v>0</v>
      </c>
      <c r="AB49" s="7"/>
      <c r="AC49" s="1">
        <f>SUMIFS(Table7[Quantity of 
Product Sold],Table7[Sale - Product Name],'Raw Mat Inventory Sum'!$O49,Table7[Product Type2],'Raw Mat Inventory Sum'!$AC$5)</f>
        <v>0</v>
      </c>
      <c r="AE49" s="1">
        <f>SUMIFS(Table7[Total Cost of
Goods Sold],Table7[Sale - Product Name],'Raw Mat Inventory Sum'!$O49,Table7[Product Type2],'Raw Mat Inventory Sum'!$AC$5)</f>
        <v>0</v>
      </c>
      <c r="AF49" s="7"/>
      <c r="AG49" s="1">
        <f>SUMIFS(Table17[Quantity2],Table17[Product Name],'Raw Mat Inventory Sum'!$O49,Table17[Product Type2],'Raw Mat Inventory Sum'!$AG$5)</f>
        <v>0</v>
      </c>
      <c r="AI49" s="1">
        <f>SUMIFS(Table17[Total out of Inventory],Table17[Product Name],'Raw Mat Inventory Sum'!$O49,Table17[Product Type2],'Raw Mat Inventory Sum'!$AG$5)</f>
        <v>0</v>
      </c>
      <c r="AJ49" s="7"/>
      <c r="AK49" s="1">
        <f>SUMIFS(Table7[Quantity
 Sold],Table7[Sale - Product Name],'Raw Mat Inventory Sum'!$O49,Table7[Product Type2],'Raw Mat Inventory Sum'!$AK$5)</f>
        <v>0</v>
      </c>
      <c r="AL49" t="str">
        <f t="shared" si="3"/>
        <v/>
      </c>
      <c r="AM49" s="1">
        <f>SUMIFS(Table7[Total 
Paid],Table7[Sale - Product Name],'Raw Mat Inventory Sum'!$O49,Table7[Product Type2],'Raw Mat Inventory Sum'!$AK$5)</f>
        <v>0</v>
      </c>
    </row>
    <row r="50" spans="16:39" x14ac:dyDescent="0.25">
      <c r="P50" s="7"/>
      <c r="Q50" s="30">
        <f>SUMIFS(Table110[Quantity],Table110[Product Name],'Raw Mat Inventory Sum'!$O50)</f>
        <v>0</v>
      </c>
      <c r="S50" s="1">
        <f>SUMIFS(Table110[Total Cost],Table110[Product Name],'Raw Mat Inventory Sum'!$O50)</f>
        <v>0</v>
      </c>
      <c r="T50" s="7"/>
      <c r="U50" s="1">
        <f>SUMIFS(Table110[Quantity Purchased],Table110[Product Name],'Raw Mat Inventory Sum'!$O50)</f>
        <v>0</v>
      </c>
      <c r="W50" s="1">
        <f>SUMIFS(Table110[Total Purchase
Cost],Table110[Product Name],'Raw Mat Inventory Sum'!$O50)</f>
        <v>0</v>
      </c>
      <c r="X50" s="7"/>
      <c r="Y50" s="1">
        <f t="shared" si="1"/>
        <v>0</v>
      </c>
      <c r="AA50" s="1">
        <f t="shared" si="2"/>
        <v>0</v>
      </c>
      <c r="AB50" s="7"/>
      <c r="AC50" s="1">
        <f>SUMIFS(Table7[Quantity of 
Product Sold],Table7[Sale - Product Name],'Raw Mat Inventory Sum'!$O50,Table7[Product Type2],'Raw Mat Inventory Sum'!$AC$5)</f>
        <v>0</v>
      </c>
      <c r="AE50" s="1">
        <f>SUMIFS(Table7[Total Cost of
Goods Sold],Table7[Sale - Product Name],'Raw Mat Inventory Sum'!$O50,Table7[Product Type2],'Raw Mat Inventory Sum'!$AC$5)</f>
        <v>0</v>
      </c>
      <c r="AF50" s="7"/>
      <c r="AG50" s="1">
        <f>SUMIFS(Table17[Quantity2],Table17[Product Name],'Raw Mat Inventory Sum'!$O50,Table17[Product Type2],'Raw Mat Inventory Sum'!$AG$5)</f>
        <v>0</v>
      </c>
      <c r="AI50" s="1">
        <f>SUMIFS(Table17[Total out of Inventory],Table17[Product Name],'Raw Mat Inventory Sum'!$O50,Table17[Product Type2],'Raw Mat Inventory Sum'!$AG$5)</f>
        <v>0</v>
      </c>
      <c r="AJ50" s="7"/>
      <c r="AK50" s="1">
        <f>SUMIFS(Table7[Quantity
 Sold],Table7[Sale - Product Name],'Raw Mat Inventory Sum'!$O50,Table7[Product Type2],'Raw Mat Inventory Sum'!$AK$5)</f>
        <v>0</v>
      </c>
      <c r="AL50" t="str">
        <f t="shared" si="3"/>
        <v/>
      </c>
      <c r="AM50" s="1">
        <f>SUMIFS(Table7[Total 
Paid],Table7[Sale - Product Name],'Raw Mat Inventory Sum'!$O50,Table7[Product Type2],'Raw Mat Inventory Sum'!$AK$5)</f>
        <v>0</v>
      </c>
    </row>
    <row r="51" spans="16:39" x14ac:dyDescent="0.25">
      <c r="P51" s="7"/>
      <c r="Q51" s="30">
        <f>SUMIFS(Table110[Quantity],Table110[Product Name],'Raw Mat Inventory Sum'!$O51)</f>
        <v>0</v>
      </c>
      <c r="S51" s="1">
        <f>SUMIFS(Table110[Total Cost],Table110[Product Name],'Raw Mat Inventory Sum'!$O51)</f>
        <v>0</v>
      </c>
      <c r="T51" s="7"/>
      <c r="U51" s="1">
        <f>SUMIFS(Table110[Quantity Purchased],Table110[Product Name],'Raw Mat Inventory Sum'!$O51)</f>
        <v>0</v>
      </c>
      <c r="W51" s="1">
        <f>SUMIFS(Table110[Total Purchase
Cost],Table110[Product Name],'Raw Mat Inventory Sum'!$O51)</f>
        <v>0</v>
      </c>
      <c r="X51" s="7"/>
      <c r="Y51" s="1">
        <f t="shared" si="1"/>
        <v>0</v>
      </c>
      <c r="AA51" s="1">
        <f t="shared" si="2"/>
        <v>0</v>
      </c>
      <c r="AB51" s="7"/>
      <c r="AC51" s="1">
        <f>SUMIFS(Table7[Quantity of 
Product Sold],Table7[Sale - Product Name],'Raw Mat Inventory Sum'!$O51,Table7[Product Type2],'Raw Mat Inventory Sum'!$AC$5)</f>
        <v>0</v>
      </c>
      <c r="AE51" s="1">
        <f>SUMIFS(Table7[Total Cost of
Goods Sold],Table7[Sale - Product Name],'Raw Mat Inventory Sum'!$O51,Table7[Product Type2],'Raw Mat Inventory Sum'!$AC$5)</f>
        <v>0</v>
      </c>
      <c r="AF51" s="7"/>
      <c r="AG51" s="1">
        <f>SUMIFS(Table17[Quantity2],Table17[Product Name],'Raw Mat Inventory Sum'!$O51,Table17[Product Type2],'Raw Mat Inventory Sum'!$AG$5)</f>
        <v>0</v>
      </c>
      <c r="AI51" s="1">
        <f>SUMIFS(Table17[Total out of Inventory],Table17[Product Name],'Raw Mat Inventory Sum'!$O51,Table17[Product Type2],'Raw Mat Inventory Sum'!$AG$5)</f>
        <v>0</v>
      </c>
      <c r="AJ51" s="7"/>
      <c r="AK51" s="1">
        <f>SUMIFS(Table7[Quantity
 Sold],Table7[Sale - Product Name],'Raw Mat Inventory Sum'!$O51,Table7[Product Type2],'Raw Mat Inventory Sum'!$AK$5)</f>
        <v>0</v>
      </c>
      <c r="AL51" t="str">
        <f t="shared" si="3"/>
        <v/>
      </c>
      <c r="AM51" s="1">
        <f>SUMIFS(Table7[Total 
Paid],Table7[Sale - Product Name],'Raw Mat Inventory Sum'!$O51,Table7[Product Type2],'Raw Mat Inventory Sum'!$AK$5)</f>
        <v>0</v>
      </c>
    </row>
    <row r="52" spans="16:39" x14ac:dyDescent="0.25">
      <c r="P52" s="7"/>
      <c r="Q52" s="30">
        <f>SUMIFS(Table110[Quantity],Table110[Product Name],'Raw Mat Inventory Sum'!$O52)</f>
        <v>0</v>
      </c>
      <c r="S52" s="1">
        <f>SUMIFS(Table110[Total Cost],Table110[Product Name],'Raw Mat Inventory Sum'!$O52)</f>
        <v>0</v>
      </c>
      <c r="T52" s="7"/>
      <c r="U52" s="1">
        <f>SUMIFS(Table110[Quantity Purchased],Table110[Product Name],'Raw Mat Inventory Sum'!$O52)</f>
        <v>0</v>
      </c>
      <c r="W52" s="1">
        <f>SUMIFS(Table110[Total Purchase
Cost],Table110[Product Name],'Raw Mat Inventory Sum'!$O52)</f>
        <v>0</v>
      </c>
      <c r="X52" s="7"/>
      <c r="Y52" s="1">
        <f t="shared" si="1"/>
        <v>0</v>
      </c>
      <c r="AA52" s="1">
        <f t="shared" si="2"/>
        <v>0</v>
      </c>
      <c r="AB52" s="7"/>
      <c r="AC52" s="1">
        <f>SUMIFS(Table7[Quantity of 
Product Sold],Table7[Sale - Product Name],'Raw Mat Inventory Sum'!$O52,Table7[Product Type2],'Raw Mat Inventory Sum'!$AC$5)</f>
        <v>0</v>
      </c>
      <c r="AE52" s="1">
        <f>SUMIFS(Table7[Total Cost of
Goods Sold],Table7[Sale - Product Name],'Raw Mat Inventory Sum'!$O52,Table7[Product Type2],'Raw Mat Inventory Sum'!$AC$5)</f>
        <v>0</v>
      </c>
      <c r="AF52" s="7"/>
      <c r="AG52" s="1">
        <f>SUMIFS(Table17[Quantity2],Table17[Product Name],'Raw Mat Inventory Sum'!$O52,Table17[Product Type2],'Raw Mat Inventory Sum'!$AG$5)</f>
        <v>0</v>
      </c>
      <c r="AI52" s="1">
        <f>SUMIFS(Table17[Total out of Inventory],Table17[Product Name],'Raw Mat Inventory Sum'!$O52,Table17[Product Type2],'Raw Mat Inventory Sum'!$AG$5)</f>
        <v>0</v>
      </c>
      <c r="AJ52" s="7"/>
      <c r="AK52" s="1">
        <f>SUMIFS(Table7[Quantity
 Sold],Table7[Sale - Product Name],'Raw Mat Inventory Sum'!$O52,Table7[Product Type2],'Raw Mat Inventory Sum'!$AK$5)</f>
        <v>0</v>
      </c>
      <c r="AL52" t="str">
        <f t="shared" si="3"/>
        <v/>
      </c>
      <c r="AM52" s="1">
        <f>SUMIFS(Table7[Total 
Paid],Table7[Sale - Product Name],'Raw Mat Inventory Sum'!$O52,Table7[Product Type2],'Raw Mat Inventory Sum'!$AK$5)</f>
        <v>0</v>
      </c>
    </row>
    <row r="53" spans="16:39" x14ac:dyDescent="0.25">
      <c r="P53" s="7"/>
      <c r="Q53" s="30">
        <f>SUMIFS(Table110[Quantity],Table110[Product Name],'Raw Mat Inventory Sum'!$O53)</f>
        <v>0</v>
      </c>
      <c r="S53" s="1">
        <f>SUMIFS(Table110[Total Cost],Table110[Product Name],'Raw Mat Inventory Sum'!$O53)</f>
        <v>0</v>
      </c>
      <c r="T53" s="7"/>
      <c r="U53" s="1">
        <f>SUMIFS(Table110[Quantity Purchased],Table110[Product Name],'Raw Mat Inventory Sum'!$O53)</f>
        <v>0</v>
      </c>
      <c r="W53" s="1">
        <f>SUMIFS(Table110[Total Purchase
Cost],Table110[Product Name],'Raw Mat Inventory Sum'!$O53)</f>
        <v>0</v>
      </c>
      <c r="X53" s="7"/>
      <c r="Y53" s="1">
        <f t="shared" si="1"/>
        <v>0</v>
      </c>
      <c r="AA53" s="1">
        <f t="shared" si="2"/>
        <v>0</v>
      </c>
      <c r="AB53" s="7"/>
      <c r="AC53" s="1">
        <f>SUMIFS(Table7[Quantity of 
Product Sold],Table7[Sale - Product Name],'Raw Mat Inventory Sum'!$O53,Table7[Product Type2],'Raw Mat Inventory Sum'!$AC$5)</f>
        <v>0</v>
      </c>
      <c r="AE53" s="1">
        <f>SUMIFS(Table7[Total Cost of
Goods Sold],Table7[Sale - Product Name],'Raw Mat Inventory Sum'!$O53,Table7[Product Type2],'Raw Mat Inventory Sum'!$AC$5)</f>
        <v>0</v>
      </c>
      <c r="AF53" s="7"/>
      <c r="AG53" s="1">
        <f>SUMIFS(Table17[Quantity2],Table17[Product Name],'Raw Mat Inventory Sum'!$O53,Table17[Product Type2],'Raw Mat Inventory Sum'!$AG$5)</f>
        <v>0</v>
      </c>
      <c r="AI53" s="1">
        <f>SUMIFS(Table17[Total out of Inventory],Table17[Product Name],'Raw Mat Inventory Sum'!$O53,Table17[Product Type2],'Raw Mat Inventory Sum'!$AG$5)</f>
        <v>0</v>
      </c>
      <c r="AJ53" s="7"/>
      <c r="AK53" s="1">
        <f>SUMIFS(Table7[Quantity
 Sold],Table7[Sale - Product Name],'Raw Mat Inventory Sum'!$O53,Table7[Product Type2],'Raw Mat Inventory Sum'!$AK$5)</f>
        <v>0</v>
      </c>
      <c r="AL53" t="str">
        <f t="shared" si="3"/>
        <v/>
      </c>
      <c r="AM53" s="1">
        <f>SUMIFS(Table7[Total 
Paid],Table7[Sale - Product Name],'Raw Mat Inventory Sum'!$O53,Table7[Product Type2],'Raw Mat Inventory Sum'!$AK$5)</f>
        <v>0</v>
      </c>
    </row>
    <row r="54" spans="16:39" x14ac:dyDescent="0.25">
      <c r="P54" s="7"/>
      <c r="Q54" s="30">
        <f>SUMIFS(Table110[Quantity],Table110[Product Name],'Raw Mat Inventory Sum'!$O54)</f>
        <v>0</v>
      </c>
      <c r="S54" s="1">
        <f>SUMIFS(Table110[Total Cost],Table110[Product Name],'Raw Mat Inventory Sum'!$O54)</f>
        <v>0</v>
      </c>
      <c r="T54" s="7"/>
      <c r="U54" s="1">
        <f>SUMIFS(Table110[Quantity Purchased],Table110[Product Name],'Raw Mat Inventory Sum'!$O54)</f>
        <v>0</v>
      </c>
      <c r="W54" s="1">
        <f>SUMIFS(Table110[Total Purchase
Cost],Table110[Product Name],'Raw Mat Inventory Sum'!$O54)</f>
        <v>0</v>
      </c>
      <c r="X54" s="7"/>
      <c r="Y54" s="1">
        <f t="shared" si="1"/>
        <v>0</v>
      </c>
      <c r="AA54" s="1">
        <f t="shared" si="2"/>
        <v>0</v>
      </c>
      <c r="AB54" s="7"/>
      <c r="AC54" s="1">
        <f>SUMIFS(Table7[Quantity of 
Product Sold],Table7[Sale - Product Name],'Raw Mat Inventory Sum'!$O54,Table7[Product Type2],'Raw Mat Inventory Sum'!$AC$5)</f>
        <v>0</v>
      </c>
      <c r="AE54" s="1">
        <f>SUMIFS(Table7[Total Cost of
Goods Sold],Table7[Sale - Product Name],'Raw Mat Inventory Sum'!$O54,Table7[Product Type2],'Raw Mat Inventory Sum'!$AC$5)</f>
        <v>0</v>
      </c>
      <c r="AF54" s="7"/>
      <c r="AG54" s="1">
        <f>SUMIFS(Table17[Quantity2],Table17[Product Name],'Raw Mat Inventory Sum'!$O54,Table17[Product Type2],'Raw Mat Inventory Sum'!$AG$5)</f>
        <v>0</v>
      </c>
      <c r="AI54" s="1">
        <f>SUMIFS(Table17[Total out of Inventory],Table17[Product Name],'Raw Mat Inventory Sum'!$O54,Table17[Product Type2],'Raw Mat Inventory Sum'!$AG$5)</f>
        <v>0</v>
      </c>
      <c r="AJ54" s="7"/>
      <c r="AK54" s="1">
        <f>SUMIFS(Table7[Quantity
 Sold],Table7[Sale - Product Name],'Raw Mat Inventory Sum'!$O54,Table7[Product Type2],'Raw Mat Inventory Sum'!$AK$5)</f>
        <v>0</v>
      </c>
      <c r="AL54" t="str">
        <f t="shared" si="3"/>
        <v/>
      </c>
      <c r="AM54" s="1">
        <f>SUMIFS(Table7[Total 
Paid],Table7[Sale - Product Name],'Raw Mat Inventory Sum'!$O54,Table7[Product Type2],'Raw Mat Inventory Sum'!$AK$5)</f>
        <v>0</v>
      </c>
    </row>
    <row r="55" spans="16:39" x14ac:dyDescent="0.25">
      <c r="P55" s="7"/>
      <c r="Q55" s="30">
        <f>SUMIFS(Table110[Quantity],Table110[Product Name],'Raw Mat Inventory Sum'!$O55)</f>
        <v>0</v>
      </c>
      <c r="S55" s="1">
        <f>SUMIFS(Table110[Total Cost],Table110[Product Name],'Raw Mat Inventory Sum'!$O55)</f>
        <v>0</v>
      </c>
      <c r="T55" s="7"/>
      <c r="U55" s="1">
        <f>SUMIFS(Table110[Quantity Purchased],Table110[Product Name],'Raw Mat Inventory Sum'!$O55)</f>
        <v>0</v>
      </c>
      <c r="W55" s="1">
        <f>SUMIFS(Table110[Total Purchase
Cost],Table110[Product Name],'Raw Mat Inventory Sum'!$O55)</f>
        <v>0</v>
      </c>
      <c r="X55" s="7"/>
      <c r="Y55" s="1">
        <f t="shared" si="1"/>
        <v>0</v>
      </c>
      <c r="AA55" s="1">
        <f t="shared" si="2"/>
        <v>0</v>
      </c>
      <c r="AB55" s="7"/>
      <c r="AC55" s="1">
        <f>SUMIFS(Table7[Quantity of 
Product Sold],Table7[Sale - Product Name],'Raw Mat Inventory Sum'!$O55,Table7[Product Type2],'Raw Mat Inventory Sum'!$AC$5)</f>
        <v>0</v>
      </c>
      <c r="AE55" s="1">
        <f>SUMIFS(Table7[Total Cost of
Goods Sold],Table7[Sale - Product Name],'Raw Mat Inventory Sum'!$O55,Table7[Product Type2],'Raw Mat Inventory Sum'!$AC$5)</f>
        <v>0</v>
      </c>
      <c r="AF55" s="7"/>
      <c r="AG55" s="1">
        <f>SUMIFS(Table17[Quantity2],Table17[Product Name],'Raw Mat Inventory Sum'!$O55,Table17[Product Type2],'Raw Mat Inventory Sum'!$AG$5)</f>
        <v>0</v>
      </c>
      <c r="AI55" s="1">
        <f>SUMIFS(Table17[Total out of Inventory],Table17[Product Name],'Raw Mat Inventory Sum'!$O55,Table17[Product Type2],'Raw Mat Inventory Sum'!$AG$5)</f>
        <v>0</v>
      </c>
      <c r="AJ55" s="7"/>
      <c r="AK55" s="1">
        <f>SUMIFS(Table7[Quantity
 Sold],Table7[Sale - Product Name],'Raw Mat Inventory Sum'!$O55,Table7[Product Type2],'Raw Mat Inventory Sum'!$AK$5)</f>
        <v>0</v>
      </c>
      <c r="AL55" t="str">
        <f t="shared" si="3"/>
        <v/>
      </c>
      <c r="AM55" s="1">
        <f>SUMIFS(Table7[Total 
Paid],Table7[Sale - Product Name],'Raw Mat Inventory Sum'!$O55,Table7[Product Type2],'Raw Mat Inventory Sum'!$AK$5)</f>
        <v>0</v>
      </c>
    </row>
    <row r="56" spans="16:39" x14ac:dyDescent="0.25">
      <c r="P56" s="7"/>
      <c r="Q56" s="30">
        <f>SUMIFS(Table110[Quantity],Table110[Product Name],'Raw Mat Inventory Sum'!$O56)</f>
        <v>0</v>
      </c>
      <c r="S56" s="1">
        <f>SUMIFS(Table110[Total Cost],Table110[Product Name],'Raw Mat Inventory Sum'!$O56)</f>
        <v>0</v>
      </c>
      <c r="T56" s="7"/>
      <c r="U56" s="1">
        <f>SUMIFS(Table110[Quantity Purchased],Table110[Product Name],'Raw Mat Inventory Sum'!$O56)</f>
        <v>0</v>
      </c>
      <c r="W56" s="1">
        <f>SUMIFS(Table110[Total Purchase
Cost],Table110[Product Name],'Raw Mat Inventory Sum'!$O56)</f>
        <v>0</v>
      </c>
      <c r="X56" s="7"/>
      <c r="Y56" s="1">
        <f t="shared" si="1"/>
        <v>0</v>
      </c>
      <c r="AA56" s="1">
        <f t="shared" si="2"/>
        <v>0</v>
      </c>
      <c r="AB56" s="7"/>
      <c r="AC56" s="1">
        <f>SUMIFS(Table7[Quantity of 
Product Sold],Table7[Sale - Product Name],'Raw Mat Inventory Sum'!$O56,Table7[Product Type2],'Raw Mat Inventory Sum'!$AC$5)</f>
        <v>0</v>
      </c>
      <c r="AE56" s="1">
        <f>SUMIFS(Table7[Total Cost of
Goods Sold],Table7[Sale - Product Name],'Raw Mat Inventory Sum'!$O56,Table7[Product Type2],'Raw Mat Inventory Sum'!$AC$5)</f>
        <v>0</v>
      </c>
      <c r="AF56" s="7"/>
      <c r="AG56" s="1">
        <f>SUMIFS(Table17[Quantity2],Table17[Product Name],'Raw Mat Inventory Sum'!$O56,Table17[Product Type2],'Raw Mat Inventory Sum'!$AG$5)</f>
        <v>0</v>
      </c>
      <c r="AI56" s="1">
        <f>SUMIFS(Table17[Total out of Inventory],Table17[Product Name],'Raw Mat Inventory Sum'!$O56,Table17[Product Type2],'Raw Mat Inventory Sum'!$AG$5)</f>
        <v>0</v>
      </c>
      <c r="AJ56" s="7"/>
      <c r="AK56" s="1">
        <f>SUMIFS(Table7[Quantity
 Sold],Table7[Sale - Product Name],'Raw Mat Inventory Sum'!$O56,Table7[Product Type2],'Raw Mat Inventory Sum'!$AK$5)</f>
        <v>0</v>
      </c>
      <c r="AL56" t="str">
        <f t="shared" si="3"/>
        <v/>
      </c>
      <c r="AM56" s="1">
        <f>SUMIFS(Table7[Total 
Paid],Table7[Sale - Product Name],'Raw Mat Inventory Sum'!$O56,Table7[Product Type2],'Raw Mat Inventory Sum'!$AK$5)</f>
        <v>0</v>
      </c>
    </row>
    <row r="57" spans="16:39" x14ac:dyDescent="0.25">
      <c r="P57" s="7"/>
      <c r="Q57" s="30">
        <f>SUMIFS(Table110[Quantity],Table110[Product Name],'Raw Mat Inventory Sum'!$O57)</f>
        <v>0</v>
      </c>
      <c r="S57" s="1">
        <f>SUMIFS(Table110[Total Cost],Table110[Product Name],'Raw Mat Inventory Sum'!$O57)</f>
        <v>0</v>
      </c>
      <c r="T57" s="7"/>
      <c r="U57" s="1">
        <f>SUMIFS(Table110[Quantity Purchased],Table110[Product Name],'Raw Mat Inventory Sum'!$O57)</f>
        <v>0</v>
      </c>
      <c r="W57" s="1">
        <f>SUMIFS(Table110[Total Purchase
Cost],Table110[Product Name],'Raw Mat Inventory Sum'!$O57)</f>
        <v>0</v>
      </c>
      <c r="X57" s="7"/>
      <c r="Y57" s="1">
        <f t="shared" si="1"/>
        <v>0</v>
      </c>
      <c r="AA57" s="1">
        <f t="shared" si="2"/>
        <v>0</v>
      </c>
      <c r="AB57" s="7"/>
      <c r="AC57" s="1">
        <f>SUMIFS(Table7[Quantity of 
Product Sold],Table7[Sale - Product Name],'Raw Mat Inventory Sum'!$O57,Table7[Product Type2],'Raw Mat Inventory Sum'!$AC$5)</f>
        <v>0</v>
      </c>
      <c r="AE57" s="1">
        <f>SUMIFS(Table7[Total Cost of
Goods Sold],Table7[Sale - Product Name],'Raw Mat Inventory Sum'!$O57,Table7[Product Type2],'Raw Mat Inventory Sum'!$AC$5)</f>
        <v>0</v>
      </c>
      <c r="AF57" s="7"/>
      <c r="AG57" s="1">
        <f>SUMIFS(Table17[Quantity2],Table17[Product Name],'Raw Mat Inventory Sum'!$O57,Table17[Product Type2],'Raw Mat Inventory Sum'!$AG$5)</f>
        <v>0</v>
      </c>
      <c r="AI57" s="1">
        <f>SUMIFS(Table17[Total out of Inventory],Table17[Product Name],'Raw Mat Inventory Sum'!$O57,Table17[Product Type2],'Raw Mat Inventory Sum'!$AG$5)</f>
        <v>0</v>
      </c>
      <c r="AJ57" s="7"/>
      <c r="AK57" s="1">
        <f>SUMIFS(Table7[Quantity
 Sold],Table7[Sale - Product Name],'Raw Mat Inventory Sum'!$O57,Table7[Product Type2],'Raw Mat Inventory Sum'!$AK$5)</f>
        <v>0</v>
      </c>
      <c r="AL57" t="str">
        <f t="shared" si="3"/>
        <v/>
      </c>
      <c r="AM57" s="1">
        <f>SUMIFS(Table7[Total 
Paid],Table7[Sale - Product Name],'Raw Mat Inventory Sum'!$O57,Table7[Product Type2],'Raw Mat Inventory Sum'!$AK$5)</f>
        <v>0</v>
      </c>
    </row>
    <row r="58" spans="16:39" x14ac:dyDescent="0.25">
      <c r="P58" s="7"/>
      <c r="Q58" s="30">
        <f>SUMIFS(Table110[Quantity],Table110[Product Name],'Raw Mat Inventory Sum'!$O58)</f>
        <v>0</v>
      </c>
      <c r="S58" s="1">
        <f>SUMIFS(Table110[Total Cost],Table110[Product Name],'Raw Mat Inventory Sum'!$O58)</f>
        <v>0</v>
      </c>
      <c r="T58" s="7"/>
      <c r="U58" s="1">
        <f>SUMIFS(Table110[Quantity Purchased],Table110[Product Name],'Raw Mat Inventory Sum'!$O58)</f>
        <v>0</v>
      </c>
      <c r="W58" s="1">
        <f>SUMIFS(Table110[Total Purchase
Cost],Table110[Product Name],'Raw Mat Inventory Sum'!$O58)</f>
        <v>0</v>
      </c>
      <c r="X58" s="7"/>
      <c r="Y58" s="1">
        <f t="shared" si="1"/>
        <v>0</v>
      </c>
      <c r="AA58" s="1">
        <f t="shared" si="2"/>
        <v>0</v>
      </c>
      <c r="AB58" s="7"/>
      <c r="AC58" s="1">
        <f>SUMIFS(Table7[Quantity of 
Product Sold],Table7[Sale - Product Name],'Raw Mat Inventory Sum'!$O58,Table7[Product Type2],'Raw Mat Inventory Sum'!$AC$5)</f>
        <v>0</v>
      </c>
      <c r="AE58" s="1">
        <f>SUMIFS(Table7[Total Cost of
Goods Sold],Table7[Sale - Product Name],'Raw Mat Inventory Sum'!$O58,Table7[Product Type2],'Raw Mat Inventory Sum'!$AC$5)</f>
        <v>0</v>
      </c>
      <c r="AF58" s="7"/>
      <c r="AG58" s="1">
        <f>SUMIFS(Table17[Quantity2],Table17[Product Name],'Raw Mat Inventory Sum'!$O58,Table17[Product Type2],'Raw Mat Inventory Sum'!$AG$5)</f>
        <v>0</v>
      </c>
      <c r="AI58" s="1">
        <f>SUMIFS(Table17[Total out of Inventory],Table17[Product Name],'Raw Mat Inventory Sum'!$O58,Table17[Product Type2],'Raw Mat Inventory Sum'!$AG$5)</f>
        <v>0</v>
      </c>
      <c r="AJ58" s="7"/>
      <c r="AK58" s="1">
        <f>SUMIFS(Table7[Quantity
 Sold],Table7[Sale - Product Name],'Raw Mat Inventory Sum'!$O58,Table7[Product Type2],'Raw Mat Inventory Sum'!$AK$5)</f>
        <v>0</v>
      </c>
      <c r="AL58" t="str">
        <f t="shared" si="3"/>
        <v/>
      </c>
      <c r="AM58" s="1">
        <f>SUMIFS(Table7[Total 
Paid],Table7[Sale - Product Name],'Raw Mat Inventory Sum'!$O58,Table7[Product Type2],'Raw Mat Inventory Sum'!$AK$5)</f>
        <v>0</v>
      </c>
    </row>
    <row r="59" spans="16:39" x14ac:dyDescent="0.25">
      <c r="P59" s="7"/>
      <c r="Q59" s="30">
        <f>SUMIFS(Table110[Quantity],Table110[Product Name],'Raw Mat Inventory Sum'!$O59)</f>
        <v>0</v>
      </c>
      <c r="S59" s="1">
        <f>SUMIFS(Table110[Total Cost],Table110[Product Name],'Raw Mat Inventory Sum'!$O59)</f>
        <v>0</v>
      </c>
      <c r="T59" s="7"/>
      <c r="U59" s="1">
        <f>SUMIFS(Table110[Quantity Purchased],Table110[Product Name],'Raw Mat Inventory Sum'!$O59)</f>
        <v>0</v>
      </c>
      <c r="W59" s="1">
        <f>SUMIFS(Table110[Total Purchase
Cost],Table110[Product Name],'Raw Mat Inventory Sum'!$O59)</f>
        <v>0</v>
      </c>
      <c r="X59" s="7"/>
      <c r="Y59" s="1">
        <f t="shared" si="1"/>
        <v>0</v>
      </c>
      <c r="AA59" s="1">
        <f t="shared" si="2"/>
        <v>0</v>
      </c>
      <c r="AB59" s="7"/>
      <c r="AC59" s="1">
        <f>SUMIFS(Table7[Quantity of 
Product Sold],Table7[Sale - Product Name],'Raw Mat Inventory Sum'!$O59,Table7[Product Type2],'Raw Mat Inventory Sum'!$AC$5)</f>
        <v>0</v>
      </c>
      <c r="AE59" s="1">
        <f>SUMIFS(Table7[Total Cost of
Goods Sold],Table7[Sale - Product Name],'Raw Mat Inventory Sum'!$O59,Table7[Product Type2],'Raw Mat Inventory Sum'!$AC$5)</f>
        <v>0</v>
      </c>
      <c r="AF59" s="7"/>
      <c r="AG59" s="1">
        <f>SUMIFS(Table17[Quantity2],Table17[Product Name],'Raw Mat Inventory Sum'!$O59,Table17[Product Type2],'Raw Mat Inventory Sum'!$AG$5)</f>
        <v>0</v>
      </c>
      <c r="AI59" s="1">
        <f>SUMIFS(Table17[Total out of Inventory],Table17[Product Name],'Raw Mat Inventory Sum'!$O59,Table17[Product Type2],'Raw Mat Inventory Sum'!$AG$5)</f>
        <v>0</v>
      </c>
      <c r="AJ59" s="7"/>
      <c r="AK59" s="1">
        <f>SUMIFS(Table7[Quantity
 Sold],Table7[Sale - Product Name],'Raw Mat Inventory Sum'!$O59,Table7[Product Type2],'Raw Mat Inventory Sum'!$AK$5)</f>
        <v>0</v>
      </c>
      <c r="AL59" t="str">
        <f t="shared" si="3"/>
        <v/>
      </c>
      <c r="AM59" s="1">
        <f>SUMIFS(Table7[Total 
Paid],Table7[Sale - Product Name],'Raw Mat Inventory Sum'!$O59,Table7[Product Type2],'Raw Mat Inventory Sum'!$AK$5)</f>
        <v>0</v>
      </c>
    </row>
    <row r="60" spans="16:39" x14ac:dyDescent="0.25">
      <c r="P60" s="7"/>
      <c r="Q60" s="30">
        <f>SUMIFS(Table110[Quantity],Table110[Product Name],'Raw Mat Inventory Sum'!$O60)</f>
        <v>0</v>
      </c>
      <c r="S60" s="1">
        <f>SUMIFS(Table110[Total Cost],Table110[Product Name],'Raw Mat Inventory Sum'!$O60)</f>
        <v>0</v>
      </c>
      <c r="T60" s="7"/>
      <c r="U60" s="1">
        <f>SUMIFS(Table110[Quantity Purchased],Table110[Product Name],'Raw Mat Inventory Sum'!$O60)</f>
        <v>0</v>
      </c>
      <c r="W60" s="1">
        <f>SUMIFS(Table110[Total Purchase
Cost],Table110[Product Name],'Raw Mat Inventory Sum'!$O60)</f>
        <v>0</v>
      </c>
      <c r="X60" s="7"/>
      <c r="Y60" s="1">
        <f t="shared" si="1"/>
        <v>0</v>
      </c>
      <c r="AA60" s="1">
        <f t="shared" si="2"/>
        <v>0</v>
      </c>
      <c r="AB60" s="7"/>
      <c r="AC60" s="1">
        <f>SUMIFS(Table7[Quantity of 
Product Sold],Table7[Sale - Product Name],'Raw Mat Inventory Sum'!$O60,Table7[Product Type2],'Raw Mat Inventory Sum'!$AC$5)</f>
        <v>0</v>
      </c>
      <c r="AE60" s="1">
        <f>SUMIFS(Table7[Total Cost of
Goods Sold],Table7[Sale - Product Name],'Raw Mat Inventory Sum'!$O60,Table7[Product Type2],'Raw Mat Inventory Sum'!$AC$5)</f>
        <v>0</v>
      </c>
      <c r="AF60" s="7"/>
      <c r="AG60" s="1">
        <f>SUMIFS(Table17[Quantity2],Table17[Product Name],'Raw Mat Inventory Sum'!$O60,Table17[Product Type2],'Raw Mat Inventory Sum'!$AG$5)</f>
        <v>0</v>
      </c>
      <c r="AI60" s="1">
        <f>SUMIFS(Table17[Total out of Inventory],Table17[Product Name],'Raw Mat Inventory Sum'!$O60,Table17[Product Type2],'Raw Mat Inventory Sum'!$AG$5)</f>
        <v>0</v>
      </c>
      <c r="AJ60" s="7"/>
      <c r="AK60" s="1">
        <f>SUMIFS(Table7[Quantity
 Sold],Table7[Sale - Product Name],'Raw Mat Inventory Sum'!$O60,Table7[Product Type2],'Raw Mat Inventory Sum'!$AK$5)</f>
        <v>0</v>
      </c>
      <c r="AL60" t="str">
        <f t="shared" si="3"/>
        <v/>
      </c>
      <c r="AM60" s="1">
        <f>SUMIFS(Table7[Total 
Paid],Table7[Sale - Product Name],'Raw Mat Inventory Sum'!$O60,Table7[Product Type2],'Raw Mat Inventory Sum'!$AK$5)</f>
        <v>0</v>
      </c>
    </row>
    <row r="61" spans="16:39" x14ac:dyDescent="0.25">
      <c r="P61" s="7"/>
      <c r="Q61" s="30">
        <f>SUMIFS(Table110[Quantity],Table110[Product Name],'Raw Mat Inventory Sum'!$O61)</f>
        <v>0</v>
      </c>
      <c r="S61" s="1">
        <f>SUMIFS(Table110[Total Cost],Table110[Product Name],'Raw Mat Inventory Sum'!$O61)</f>
        <v>0</v>
      </c>
      <c r="T61" s="7"/>
      <c r="U61" s="1">
        <f>SUMIFS(Table110[Quantity Purchased],Table110[Product Name],'Raw Mat Inventory Sum'!$O61)</f>
        <v>0</v>
      </c>
      <c r="W61" s="1">
        <f>SUMIFS(Table110[Total Purchase
Cost],Table110[Product Name],'Raw Mat Inventory Sum'!$O61)</f>
        <v>0</v>
      </c>
      <c r="X61" s="7"/>
      <c r="Y61" s="1">
        <f t="shared" si="1"/>
        <v>0</v>
      </c>
      <c r="AA61" s="1">
        <f t="shared" si="2"/>
        <v>0</v>
      </c>
      <c r="AB61" s="7"/>
      <c r="AC61" s="1">
        <f>SUMIFS(Table7[Quantity of 
Product Sold],Table7[Sale - Product Name],'Raw Mat Inventory Sum'!$O61,Table7[Product Type2],'Raw Mat Inventory Sum'!$AC$5)</f>
        <v>0</v>
      </c>
      <c r="AE61" s="1">
        <f>SUMIFS(Table7[Total Cost of
Goods Sold],Table7[Sale - Product Name],'Raw Mat Inventory Sum'!$O61,Table7[Product Type2],'Raw Mat Inventory Sum'!$AC$5)</f>
        <v>0</v>
      </c>
      <c r="AF61" s="7"/>
      <c r="AG61" s="1">
        <f>SUMIFS(Table17[Quantity2],Table17[Product Name],'Raw Mat Inventory Sum'!$O61,Table17[Product Type2],'Raw Mat Inventory Sum'!$AG$5)</f>
        <v>0</v>
      </c>
      <c r="AI61" s="1">
        <f>SUMIFS(Table17[Total out of Inventory],Table17[Product Name],'Raw Mat Inventory Sum'!$O61,Table17[Product Type2],'Raw Mat Inventory Sum'!$AG$5)</f>
        <v>0</v>
      </c>
      <c r="AJ61" s="7"/>
      <c r="AK61" s="1">
        <f>SUMIFS(Table7[Quantity
 Sold],Table7[Sale - Product Name],'Raw Mat Inventory Sum'!$O61,Table7[Product Type2],'Raw Mat Inventory Sum'!$AK$5)</f>
        <v>0</v>
      </c>
      <c r="AL61" t="str">
        <f t="shared" si="3"/>
        <v/>
      </c>
      <c r="AM61" s="1">
        <f>SUMIFS(Table7[Total 
Paid],Table7[Sale - Product Name],'Raw Mat Inventory Sum'!$O61,Table7[Product Type2],'Raw Mat Inventory Sum'!$AK$5)</f>
        <v>0</v>
      </c>
    </row>
    <row r="62" spans="16:39" x14ac:dyDescent="0.25">
      <c r="P62" s="7"/>
      <c r="Q62" s="30">
        <f>SUMIFS(Table110[Quantity],Table110[Product Name],'Raw Mat Inventory Sum'!$O62)</f>
        <v>0</v>
      </c>
      <c r="S62" s="1">
        <f>SUMIFS(Table110[Total Cost],Table110[Product Name],'Raw Mat Inventory Sum'!$O62)</f>
        <v>0</v>
      </c>
      <c r="T62" s="7"/>
      <c r="U62" s="1">
        <f>SUMIFS(Table110[Quantity Purchased],Table110[Product Name],'Raw Mat Inventory Sum'!$O62)</f>
        <v>0</v>
      </c>
      <c r="W62" s="1">
        <f>SUMIFS(Table110[Total Purchase
Cost],Table110[Product Name],'Raw Mat Inventory Sum'!$O62)</f>
        <v>0</v>
      </c>
      <c r="X62" s="7"/>
      <c r="Y62" s="1">
        <f t="shared" si="1"/>
        <v>0</v>
      </c>
      <c r="AA62" s="1">
        <f t="shared" si="2"/>
        <v>0</v>
      </c>
      <c r="AB62" s="7"/>
      <c r="AC62" s="1">
        <f>SUMIFS(Table7[Quantity of 
Product Sold],Table7[Sale - Product Name],'Raw Mat Inventory Sum'!$O62,Table7[Product Type2],'Raw Mat Inventory Sum'!$AC$5)</f>
        <v>0</v>
      </c>
      <c r="AE62" s="1">
        <f>SUMIFS(Table7[Total Cost of
Goods Sold],Table7[Sale - Product Name],'Raw Mat Inventory Sum'!$O62,Table7[Product Type2],'Raw Mat Inventory Sum'!$AC$5)</f>
        <v>0</v>
      </c>
      <c r="AF62" s="7"/>
      <c r="AG62" s="1">
        <f>SUMIFS(Table17[Quantity2],Table17[Product Name],'Raw Mat Inventory Sum'!$O62,Table17[Product Type2],'Raw Mat Inventory Sum'!$AG$5)</f>
        <v>0</v>
      </c>
      <c r="AI62" s="1">
        <f>SUMIFS(Table17[Total out of Inventory],Table17[Product Name],'Raw Mat Inventory Sum'!$O62,Table17[Product Type2],'Raw Mat Inventory Sum'!$AG$5)</f>
        <v>0</v>
      </c>
      <c r="AJ62" s="7"/>
      <c r="AK62" s="1">
        <f>SUMIFS(Table7[Quantity
 Sold],Table7[Sale - Product Name],'Raw Mat Inventory Sum'!$O62,Table7[Product Type2],'Raw Mat Inventory Sum'!$AK$5)</f>
        <v>0</v>
      </c>
      <c r="AL62" t="str">
        <f t="shared" si="3"/>
        <v/>
      </c>
      <c r="AM62" s="1">
        <f>SUMIFS(Table7[Total 
Paid],Table7[Sale - Product Name],'Raw Mat Inventory Sum'!$O62,Table7[Product Type2],'Raw Mat Inventory Sum'!$AK$5)</f>
        <v>0</v>
      </c>
    </row>
    <row r="63" spans="16:39" x14ac:dyDescent="0.25">
      <c r="P63" s="7"/>
      <c r="Q63" s="30">
        <f>SUMIFS(Table110[Quantity],Table110[Product Name],'Raw Mat Inventory Sum'!$O63)</f>
        <v>0</v>
      </c>
      <c r="S63" s="1">
        <f>SUMIFS(Table110[Total Cost],Table110[Product Name],'Raw Mat Inventory Sum'!$O63)</f>
        <v>0</v>
      </c>
      <c r="T63" s="7"/>
      <c r="U63" s="1">
        <f>SUMIFS(Table110[Quantity Purchased],Table110[Product Name],'Raw Mat Inventory Sum'!$O63)</f>
        <v>0</v>
      </c>
      <c r="W63" s="1">
        <f>SUMIFS(Table110[Total Purchase
Cost],Table110[Product Name],'Raw Mat Inventory Sum'!$O63)</f>
        <v>0</v>
      </c>
      <c r="X63" s="7"/>
      <c r="Y63" s="1">
        <f t="shared" si="1"/>
        <v>0</v>
      </c>
      <c r="AA63" s="1">
        <f t="shared" si="2"/>
        <v>0</v>
      </c>
      <c r="AB63" s="7"/>
      <c r="AC63" s="1">
        <f>SUMIFS(Table7[Quantity of 
Product Sold],Table7[Sale - Product Name],'Raw Mat Inventory Sum'!$O63,Table7[Product Type2],'Raw Mat Inventory Sum'!$AC$5)</f>
        <v>0</v>
      </c>
      <c r="AE63" s="1">
        <f>SUMIFS(Table7[Total Cost of
Goods Sold],Table7[Sale - Product Name],'Raw Mat Inventory Sum'!$O63,Table7[Product Type2],'Raw Mat Inventory Sum'!$AC$5)</f>
        <v>0</v>
      </c>
      <c r="AF63" s="7"/>
      <c r="AG63" s="1">
        <f>SUMIFS(Table17[Quantity2],Table17[Product Name],'Raw Mat Inventory Sum'!$O63,Table17[Product Type2],'Raw Mat Inventory Sum'!$AG$5)</f>
        <v>0</v>
      </c>
      <c r="AI63" s="1">
        <f>SUMIFS(Table17[Total out of Inventory],Table17[Product Name],'Raw Mat Inventory Sum'!$O63,Table17[Product Type2],'Raw Mat Inventory Sum'!$AG$5)</f>
        <v>0</v>
      </c>
      <c r="AJ63" s="7"/>
      <c r="AK63" s="1">
        <f>SUMIFS(Table7[Quantity
 Sold],Table7[Sale - Product Name],'Raw Mat Inventory Sum'!$O63,Table7[Product Type2],'Raw Mat Inventory Sum'!$AK$5)</f>
        <v>0</v>
      </c>
      <c r="AL63" t="str">
        <f t="shared" si="3"/>
        <v/>
      </c>
      <c r="AM63" s="1">
        <f>SUMIFS(Table7[Total 
Paid],Table7[Sale - Product Name],'Raw Mat Inventory Sum'!$O63,Table7[Product Type2],'Raw Mat Inventory Sum'!$AK$5)</f>
        <v>0</v>
      </c>
    </row>
    <row r="64" spans="16:39" x14ac:dyDescent="0.25">
      <c r="P64" s="7"/>
      <c r="Q64" s="30">
        <f>SUMIFS(Table110[Quantity],Table110[Product Name],'Raw Mat Inventory Sum'!$O64)</f>
        <v>0</v>
      </c>
      <c r="S64" s="1">
        <f>SUMIFS(Table110[Total Cost],Table110[Product Name],'Raw Mat Inventory Sum'!$O64)</f>
        <v>0</v>
      </c>
      <c r="T64" s="7"/>
      <c r="U64" s="1">
        <f>SUMIFS(Table110[Quantity Purchased],Table110[Product Name],'Raw Mat Inventory Sum'!$O64)</f>
        <v>0</v>
      </c>
      <c r="W64" s="1">
        <f>SUMIFS(Table110[Total Purchase
Cost],Table110[Product Name],'Raw Mat Inventory Sum'!$O64)</f>
        <v>0</v>
      </c>
      <c r="X64" s="7"/>
      <c r="Y64" s="1">
        <f t="shared" si="1"/>
        <v>0</v>
      </c>
      <c r="AA64" s="1">
        <f t="shared" si="2"/>
        <v>0</v>
      </c>
      <c r="AB64" s="7"/>
      <c r="AC64" s="1">
        <f>SUMIFS(Table7[Quantity of 
Product Sold],Table7[Sale - Product Name],'Raw Mat Inventory Sum'!$O64,Table7[Product Type2],'Raw Mat Inventory Sum'!$AC$5)</f>
        <v>0</v>
      </c>
      <c r="AE64" s="1">
        <f>SUMIFS(Table7[Total Cost of
Goods Sold],Table7[Sale - Product Name],'Raw Mat Inventory Sum'!$O64,Table7[Product Type2],'Raw Mat Inventory Sum'!$AC$5)</f>
        <v>0</v>
      </c>
      <c r="AF64" s="7"/>
      <c r="AG64" s="1">
        <f>SUMIFS(Table17[Quantity2],Table17[Product Name],'Raw Mat Inventory Sum'!$O64,Table17[Product Type2],'Raw Mat Inventory Sum'!$AG$5)</f>
        <v>0</v>
      </c>
      <c r="AI64" s="1">
        <f>SUMIFS(Table17[Total out of Inventory],Table17[Product Name],'Raw Mat Inventory Sum'!$O64,Table17[Product Type2],'Raw Mat Inventory Sum'!$AG$5)</f>
        <v>0</v>
      </c>
      <c r="AJ64" s="7"/>
      <c r="AK64" s="1">
        <f>SUMIFS(Table7[Quantity
 Sold],Table7[Sale - Product Name],'Raw Mat Inventory Sum'!$O64,Table7[Product Type2],'Raw Mat Inventory Sum'!$AK$5)</f>
        <v>0</v>
      </c>
      <c r="AL64" t="str">
        <f t="shared" si="3"/>
        <v/>
      </c>
      <c r="AM64" s="1">
        <f>SUMIFS(Table7[Total 
Paid],Table7[Sale - Product Name],'Raw Mat Inventory Sum'!$O64,Table7[Product Type2],'Raw Mat Inventory Sum'!$AK$5)</f>
        <v>0</v>
      </c>
    </row>
    <row r="65" spans="15:39" x14ac:dyDescent="0.25">
      <c r="P65" s="7"/>
      <c r="Q65" s="30">
        <f>SUMIFS(Table110[Quantity],Table110[Product Name],'Raw Mat Inventory Sum'!$O65)</f>
        <v>0</v>
      </c>
      <c r="S65" s="1">
        <f>SUMIFS(Table110[Total Cost],Table110[Product Name],'Raw Mat Inventory Sum'!$O65)</f>
        <v>0</v>
      </c>
      <c r="T65" s="7"/>
      <c r="U65" s="1">
        <f>SUMIFS(Table110[Quantity Purchased],Table110[Product Name],'Raw Mat Inventory Sum'!$O65)</f>
        <v>0</v>
      </c>
      <c r="W65" s="1">
        <f>SUMIFS(Table110[Total Purchase
Cost],Table110[Product Name],'Raw Mat Inventory Sum'!$O65)</f>
        <v>0</v>
      </c>
      <c r="X65" s="7"/>
      <c r="Y65" s="1">
        <f t="shared" si="1"/>
        <v>0</v>
      </c>
      <c r="AA65" s="1">
        <f t="shared" si="2"/>
        <v>0</v>
      </c>
      <c r="AB65" s="7"/>
      <c r="AC65" s="1">
        <f>SUMIFS(Table7[Quantity of 
Product Sold],Table7[Sale - Product Name],'Raw Mat Inventory Sum'!$O65,Table7[Product Type2],'Raw Mat Inventory Sum'!$AC$5)</f>
        <v>0</v>
      </c>
      <c r="AE65" s="1">
        <f>SUMIFS(Table7[Total Cost of
Goods Sold],Table7[Sale - Product Name],'Raw Mat Inventory Sum'!$O65,Table7[Product Type2],'Raw Mat Inventory Sum'!$AC$5)</f>
        <v>0</v>
      </c>
      <c r="AF65" s="7"/>
      <c r="AG65" s="1">
        <f>SUMIFS(Table17[Quantity2],Table17[Product Name],'Raw Mat Inventory Sum'!$O65,Table17[Product Type2],'Raw Mat Inventory Sum'!$AG$5)</f>
        <v>0</v>
      </c>
      <c r="AI65" s="1">
        <f>SUMIFS(Table17[Total out of Inventory],Table17[Product Name],'Raw Mat Inventory Sum'!$O65,Table17[Product Type2],'Raw Mat Inventory Sum'!$AG$5)</f>
        <v>0</v>
      </c>
      <c r="AJ65" s="7"/>
      <c r="AK65" s="1">
        <f>SUMIFS(Table7[Quantity
 Sold],Table7[Sale - Product Name],'Raw Mat Inventory Sum'!$O65,Table7[Product Type2],'Raw Mat Inventory Sum'!$AK$5)</f>
        <v>0</v>
      </c>
      <c r="AL65" t="str">
        <f t="shared" si="3"/>
        <v/>
      </c>
      <c r="AM65" s="1">
        <f>SUMIFS(Table7[Total 
Paid],Table7[Sale - Product Name],'Raw Mat Inventory Sum'!$O65,Table7[Product Type2],'Raw Mat Inventory Sum'!$AK$5)</f>
        <v>0</v>
      </c>
    </row>
    <row r="66" spans="15:39" s="53" customFormat="1" x14ac:dyDescent="0.25">
      <c r="P66" s="65"/>
      <c r="Q66" s="30">
        <f>SUMIFS(Table110[Quantity],Table110[Product Name],'Raw Mat Inventory Sum'!$O66)</f>
        <v>0</v>
      </c>
      <c r="R66"/>
      <c r="S66" s="1">
        <f>SUMIFS(Table110[Total Cost],Table110[Product Name],'Raw Mat Inventory Sum'!$O66)</f>
        <v>0</v>
      </c>
      <c r="T66" s="7"/>
      <c r="U66" s="1">
        <f>SUMIFS(Table110[Quantity Purchased],Table110[Product Name],'Raw Mat Inventory Sum'!$O66)</f>
        <v>0</v>
      </c>
      <c r="V66"/>
      <c r="W66" s="1">
        <f>SUMIFS(Table110[Total Purchase
Cost],Table110[Product Name],'Raw Mat Inventory Sum'!$O66)</f>
        <v>0</v>
      </c>
      <c r="X66" s="7"/>
      <c r="Y66" s="1">
        <f t="shared" si="1"/>
        <v>0</v>
      </c>
      <c r="Z66"/>
      <c r="AA66" s="1">
        <f t="shared" si="2"/>
        <v>0</v>
      </c>
      <c r="AB66" s="7"/>
      <c r="AC66" s="1">
        <f>SUMIFS(Table7[Quantity of 
Product Sold],Table7[Sale - Product Name],'Raw Mat Inventory Sum'!$O66,Table7[Product Type2],'Raw Mat Inventory Sum'!$AC$5)</f>
        <v>0</v>
      </c>
      <c r="AD66"/>
      <c r="AE66" s="1">
        <f>SUMIFS(Table7[Total Cost of
Goods Sold],Table7[Sale - Product Name],'Raw Mat Inventory Sum'!$O66,Table7[Product Type2],'Raw Mat Inventory Sum'!$AC$5)</f>
        <v>0</v>
      </c>
      <c r="AF66" s="7"/>
      <c r="AG66" s="1">
        <f>SUMIFS(Table17[Quantity2],Table17[Product Name],'Raw Mat Inventory Sum'!$O66,Table17[Product Type2],'Raw Mat Inventory Sum'!$AG$5)</f>
        <v>0</v>
      </c>
      <c r="AH66"/>
      <c r="AI66" s="1">
        <f>SUMIFS(Table17[Total out of Inventory],Table17[Product Name],'Raw Mat Inventory Sum'!$O66,Table17[Product Type2],'Raw Mat Inventory Sum'!$AG$5)</f>
        <v>0</v>
      </c>
      <c r="AJ66" s="7"/>
      <c r="AK66" s="1">
        <f>SUMIFS(Table7[Quantity
 Sold],Table7[Sale - Product Name],'Raw Mat Inventory Sum'!$O66,Table7[Product Type2],'Raw Mat Inventory Sum'!$AK$5)</f>
        <v>0</v>
      </c>
      <c r="AL66" t="str">
        <f t="shared" si="3"/>
        <v/>
      </c>
      <c r="AM66" s="1">
        <f>SUMIFS(Table7[Total 
Paid],Table7[Sale - Product Name],'Raw Mat Inventory Sum'!$O66,Table7[Product Type2],'Raw Mat Inventory Sum'!$AK$5)</f>
        <v>0</v>
      </c>
    </row>
    <row r="67" spans="15:39" s="53" customFormat="1" x14ac:dyDescent="0.25">
      <c r="P67" s="65"/>
      <c r="Q67" s="30">
        <f>SUMIFS(Table110[Quantity],Table110[Product Name],'Raw Mat Inventory Sum'!$O67)</f>
        <v>0</v>
      </c>
      <c r="R67"/>
      <c r="S67" s="1">
        <f>SUMIFS(Table110[Total Cost],Table110[Product Name],'Raw Mat Inventory Sum'!$O67)</f>
        <v>0</v>
      </c>
      <c r="T67" s="7"/>
      <c r="U67" s="1">
        <f>SUMIFS(Table110[Quantity Purchased],Table110[Product Name],'Raw Mat Inventory Sum'!$O67)</f>
        <v>0</v>
      </c>
      <c r="V67"/>
      <c r="W67" s="1">
        <f>SUMIFS(Table110[Total Purchase
Cost],Table110[Product Name],'Raw Mat Inventory Sum'!$O67)</f>
        <v>0</v>
      </c>
      <c r="X67" s="7"/>
      <c r="Y67" s="1">
        <f t="shared" si="1"/>
        <v>0</v>
      </c>
      <c r="Z67"/>
      <c r="AA67" s="1">
        <f t="shared" si="2"/>
        <v>0</v>
      </c>
      <c r="AB67" s="7"/>
      <c r="AC67" s="1">
        <f>SUMIFS(Table7[Quantity of 
Product Sold],Table7[Sale - Product Name],'Raw Mat Inventory Sum'!$O67,Table7[Product Type2],'Raw Mat Inventory Sum'!$AC$5)</f>
        <v>0</v>
      </c>
      <c r="AD67"/>
      <c r="AE67" s="1">
        <f>SUMIFS(Table7[Total Cost of
Goods Sold],Table7[Sale - Product Name],'Raw Mat Inventory Sum'!$O67,Table7[Product Type2],'Raw Mat Inventory Sum'!$AC$5)</f>
        <v>0</v>
      </c>
      <c r="AF67" s="7"/>
      <c r="AG67" s="1">
        <f>SUMIFS(Table17[Quantity2],Table17[Product Name],'Raw Mat Inventory Sum'!$O67,Table17[Product Type2],'Raw Mat Inventory Sum'!$AG$5)</f>
        <v>0</v>
      </c>
      <c r="AH67"/>
      <c r="AI67" s="1">
        <f>SUMIFS(Table17[Total out of Inventory],Table17[Product Name],'Raw Mat Inventory Sum'!$O67,Table17[Product Type2],'Raw Mat Inventory Sum'!$AG$5)</f>
        <v>0</v>
      </c>
      <c r="AJ67" s="7"/>
      <c r="AK67" s="1">
        <f>SUMIFS(Table7[Quantity
 Sold],Table7[Sale - Product Name],'Raw Mat Inventory Sum'!$O67,Table7[Product Type2],'Raw Mat Inventory Sum'!$AK$5)</f>
        <v>0</v>
      </c>
      <c r="AL67" t="str">
        <f t="shared" si="3"/>
        <v/>
      </c>
      <c r="AM67" s="1">
        <f>SUMIFS(Table7[Total 
Paid],Table7[Sale - Product Name],'Raw Mat Inventory Sum'!$O67,Table7[Product Type2],'Raw Mat Inventory Sum'!$AK$5)</f>
        <v>0</v>
      </c>
    </row>
    <row r="68" spans="15:39" s="53" customFormat="1" x14ac:dyDescent="0.25">
      <c r="P68" s="65"/>
      <c r="Q68" s="30">
        <f>SUMIFS(Table110[Quantity],Table110[Product Name],'Raw Mat Inventory Sum'!$O68)</f>
        <v>0</v>
      </c>
      <c r="R68"/>
      <c r="S68" s="1">
        <f>SUMIFS(Table110[Total Cost],Table110[Product Name],'Raw Mat Inventory Sum'!$O68)</f>
        <v>0</v>
      </c>
      <c r="T68" s="7"/>
      <c r="U68" s="1">
        <f>SUMIFS(Table110[Quantity Purchased],Table110[Product Name],'Raw Mat Inventory Sum'!$O68)</f>
        <v>0</v>
      </c>
      <c r="V68"/>
      <c r="W68" s="1">
        <f>SUMIFS(Table110[Total Purchase
Cost],Table110[Product Name],'Raw Mat Inventory Sum'!$O68)</f>
        <v>0</v>
      </c>
      <c r="X68" s="7"/>
      <c r="Y68" s="1">
        <f t="shared" ref="Y68:Y69" si="18">SUM(Q68,U68,-AC68,AG68)</f>
        <v>0</v>
      </c>
      <c r="Z68"/>
      <c r="AA68" s="1">
        <f t="shared" ref="AA68:AA69" si="19">SUM(S68,W68,-AE68,AI68)</f>
        <v>0</v>
      </c>
      <c r="AB68" s="7"/>
      <c r="AC68" s="1">
        <f>SUMIFS(Table7[Quantity of 
Product Sold],Table7[Sale - Product Name],'Raw Mat Inventory Sum'!$O68,Table7[Product Type2],'Raw Mat Inventory Sum'!$AC$5)</f>
        <v>0</v>
      </c>
      <c r="AD68"/>
      <c r="AE68" s="1">
        <f>SUMIFS(Table7[Total Cost of
Goods Sold],Table7[Sale - Product Name],'Raw Mat Inventory Sum'!$O68,Table7[Product Type2],'Raw Mat Inventory Sum'!$AC$5)</f>
        <v>0</v>
      </c>
      <c r="AF68" s="7"/>
      <c r="AG68" s="1">
        <f>SUMIFS(Table17[Quantity2],Table17[Product Name],'Raw Mat Inventory Sum'!$O68,Table17[Product Type2],'Raw Mat Inventory Sum'!$AG$5)</f>
        <v>0</v>
      </c>
      <c r="AH68"/>
      <c r="AI68" s="1">
        <f>SUMIFS(Table17[Total out of Inventory],Table17[Product Name],'Raw Mat Inventory Sum'!$O68,Table17[Product Type2],'Raw Mat Inventory Sum'!$AG$5)</f>
        <v>0</v>
      </c>
      <c r="AJ68" s="7"/>
      <c r="AK68" s="1">
        <f>SUMIFS(Table7[Quantity
 Sold],Table7[Sale - Product Name],'Raw Mat Inventory Sum'!$O68,Table7[Product Type2],'Raw Mat Inventory Sum'!$AK$5)</f>
        <v>0</v>
      </c>
      <c r="AL68" t="str">
        <f t="shared" ref="AL68:AL69" si="20">IF(AK68,AM68/AK68,"")</f>
        <v/>
      </c>
      <c r="AM68" s="1">
        <f>SUMIFS(Table7[Total 
Paid],Table7[Sale - Product Name],'Raw Mat Inventory Sum'!$O68,Table7[Product Type2],'Raw Mat Inventory Sum'!$AK$5)</f>
        <v>0</v>
      </c>
    </row>
    <row r="69" spans="15:39" s="53" customFormat="1" x14ac:dyDescent="0.25">
      <c r="P69" s="65"/>
      <c r="Q69" s="30">
        <f>SUMIFS(Table110[Quantity],Table110[Product Name],'Raw Mat Inventory Sum'!$O69)</f>
        <v>0</v>
      </c>
      <c r="R69"/>
      <c r="S69" s="1">
        <f>SUMIFS(Table110[Total Cost],Table110[Product Name],'Raw Mat Inventory Sum'!$O69)</f>
        <v>0</v>
      </c>
      <c r="T69" s="7"/>
      <c r="U69" s="1">
        <f>SUMIFS(Table110[Quantity Purchased],Table110[Product Name],'Raw Mat Inventory Sum'!$O69)</f>
        <v>0</v>
      </c>
      <c r="V69"/>
      <c r="W69" s="1">
        <f>SUMIFS(Table110[Total Purchase
Cost],Table110[Product Name],'Raw Mat Inventory Sum'!$O69)</f>
        <v>0</v>
      </c>
      <c r="X69" s="7"/>
      <c r="Y69" s="1">
        <f t="shared" si="18"/>
        <v>0</v>
      </c>
      <c r="Z69"/>
      <c r="AA69" s="1">
        <f t="shared" si="19"/>
        <v>0</v>
      </c>
      <c r="AB69" s="7"/>
      <c r="AC69" s="1">
        <f>SUMIFS(Table7[Quantity of 
Product Sold],Table7[Sale - Product Name],'Raw Mat Inventory Sum'!$O69,Table7[Product Type2],'Raw Mat Inventory Sum'!$AC$5)</f>
        <v>0</v>
      </c>
      <c r="AD69"/>
      <c r="AE69" s="1">
        <f>SUMIFS(Table7[Total Cost of
Goods Sold],Table7[Sale - Product Name],'Raw Mat Inventory Sum'!$O69,Table7[Product Type2],'Raw Mat Inventory Sum'!$AC$5)</f>
        <v>0</v>
      </c>
      <c r="AF69" s="7"/>
      <c r="AG69" s="1">
        <f>SUMIFS(Table17[Quantity2],Table17[Product Name],'Raw Mat Inventory Sum'!$O69,Table17[Product Type2],'Raw Mat Inventory Sum'!$AG$5)</f>
        <v>0</v>
      </c>
      <c r="AH69"/>
      <c r="AI69" s="1">
        <f>SUMIFS(Table17[Total out of Inventory],Table17[Product Name],'Raw Mat Inventory Sum'!$O69,Table17[Product Type2],'Raw Mat Inventory Sum'!$AG$5)</f>
        <v>0</v>
      </c>
      <c r="AJ69" s="7"/>
      <c r="AK69" s="1">
        <f>SUMIFS(Table7[Quantity
 Sold],Table7[Sale - Product Name],'Raw Mat Inventory Sum'!$O69,Table7[Product Type2],'Raw Mat Inventory Sum'!$AK$5)</f>
        <v>0</v>
      </c>
      <c r="AL69" t="str">
        <f t="shared" si="20"/>
        <v/>
      </c>
      <c r="AM69" s="1">
        <f>SUMIFS(Table7[Total 
Paid],Table7[Sale - Product Name],'Raw Mat Inventory Sum'!$O69,Table7[Product Type2],'Raw Mat Inventory Sum'!$AK$5)</f>
        <v>0</v>
      </c>
    </row>
    <row r="70" spans="15:39" s="53" customFormat="1" x14ac:dyDescent="0.25">
      <c r="P70" s="65"/>
      <c r="Q70" s="30">
        <f>SUMIFS(Table110[Quantity],Table110[Product Name],'Raw Mat Inventory Sum'!$O70)</f>
        <v>0</v>
      </c>
      <c r="R70"/>
      <c r="S70" s="1">
        <f>SUMIFS(Table110[Total Cost],Table110[Product Name],'Raw Mat Inventory Sum'!$O70)</f>
        <v>0</v>
      </c>
      <c r="T70" s="7"/>
      <c r="U70" s="1">
        <f>SUMIFS(Table110[Quantity Purchased],Table110[Product Name],'Raw Mat Inventory Sum'!$O70)</f>
        <v>0</v>
      </c>
      <c r="V70"/>
      <c r="W70" s="1">
        <f>SUMIFS(Table110[Total Purchase
Cost],Table110[Product Name],'Raw Mat Inventory Sum'!$O70)</f>
        <v>0</v>
      </c>
      <c r="X70" s="7"/>
      <c r="Y70" s="1">
        <f t="shared" si="1"/>
        <v>0</v>
      </c>
      <c r="Z70"/>
      <c r="AA70" s="1">
        <f t="shared" si="2"/>
        <v>0</v>
      </c>
      <c r="AB70" s="7"/>
      <c r="AC70" s="1">
        <f>SUMIFS(Table7[Quantity of 
Product Sold],Table7[Sale - Product Name],'Raw Mat Inventory Sum'!$O70,Table7[Product Type2],'Raw Mat Inventory Sum'!$AC$5)</f>
        <v>0</v>
      </c>
      <c r="AD70"/>
      <c r="AE70" s="1">
        <f>SUMIFS(Table7[Total Cost of
Goods Sold],Table7[Sale - Product Name],'Raw Mat Inventory Sum'!$O70,Table7[Product Type2],'Raw Mat Inventory Sum'!$AC$5)</f>
        <v>0</v>
      </c>
      <c r="AF70" s="7"/>
      <c r="AG70" s="1">
        <f>SUMIFS(Table17[Quantity2],Table17[Product Name],'Raw Mat Inventory Sum'!$O70,Table17[Product Type2],'Raw Mat Inventory Sum'!$AG$5)</f>
        <v>0</v>
      </c>
      <c r="AH70"/>
      <c r="AI70" s="1">
        <f>SUMIFS(Table17[Total out of Inventory],Table17[Product Name],'Raw Mat Inventory Sum'!$O70,Table17[Product Type2],'Raw Mat Inventory Sum'!$AG$5)</f>
        <v>0</v>
      </c>
      <c r="AJ70" s="7"/>
      <c r="AK70" s="1">
        <f>SUMIFS(Table7[Quantity
 Sold],Table7[Sale - Product Name],'Raw Mat Inventory Sum'!$O70,Table7[Product Type2],'Raw Mat Inventory Sum'!$AK$5)</f>
        <v>0</v>
      </c>
      <c r="AL70" t="str">
        <f t="shared" si="3"/>
        <v/>
      </c>
      <c r="AM70" s="1">
        <f>SUMIFS(Table7[Total 
Paid],Table7[Sale - Product Name],'Raw Mat Inventory Sum'!$O70,Table7[Product Type2],'Raw Mat Inventory Sum'!$AK$5)</f>
        <v>0</v>
      </c>
    </row>
    <row r="71" spans="15:39" s="53" customFormat="1" x14ac:dyDescent="0.25">
      <c r="P71" s="65"/>
      <c r="Q71" s="30">
        <f>SUMIFS(Table110[Quantity],Table110[Product Name],'Raw Mat Inventory Sum'!$O71)</f>
        <v>0</v>
      </c>
      <c r="R71"/>
      <c r="S71" s="1">
        <f>SUMIFS(Table110[Total Cost],Table110[Product Name],'Raw Mat Inventory Sum'!$O71)</f>
        <v>0</v>
      </c>
      <c r="T71" s="7"/>
      <c r="U71" s="1">
        <f>SUMIFS(Table110[Quantity Purchased],Table110[Product Name],'Raw Mat Inventory Sum'!$O71)</f>
        <v>0</v>
      </c>
      <c r="V71"/>
      <c r="W71" s="1">
        <f>SUMIFS(Table110[Total Purchase
Cost],Table110[Product Name],'Raw Mat Inventory Sum'!$O71)</f>
        <v>0</v>
      </c>
      <c r="X71" s="7"/>
      <c r="Y71" s="1">
        <f t="shared" si="1"/>
        <v>0</v>
      </c>
      <c r="Z71"/>
      <c r="AA71" s="1">
        <f t="shared" si="2"/>
        <v>0</v>
      </c>
      <c r="AB71" s="7"/>
      <c r="AC71" s="1">
        <f>SUMIFS(Table7[Quantity of 
Product Sold],Table7[Sale - Product Name],'Raw Mat Inventory Sum'!$O71,Table7[Product Type2],'Raw Mat Inventory Sum'!$AC$5)</f>
        <v>0</v>
      </c>
      <c r="AD71"/>
      <c r="AE71" s="1">
        <f>SUMIFS(Table7[Total Cost of
Goods Sold],Table7[Sale - Product Name],'Raw Mat Inventory Sum'!$O71,Table7[Product Type2],'Raw Mat Inventory Sum'!$AC$5)</f>
        <v>0</v>
      </c>
      <c r="AF71" s="7"/>
      <c r="AG71" s="1">
        <f>SUMIFS(Table17[Quantity2],Table17[Product Name],'Raw Mat Inventory Sum'!$O71,Table17[Product Type2],'Raw Mat Inventory Sum'!$AG$5)</f>
        <v>0</v>
      </c>
      <c r="AH71"/>
      <c r="AI71" s="1">
        <f>SUMIFS(Table17[Total out of Inventory],Table17[Product Name],'Raw Mat Inventory Sum'!$O71,Table17[Product Type2],'Raw Mat Inventory Sum'!$AG$5)</f>
        <v>0</v>
      </c>
      <c r="AJ71" s="7"/>
      <c r="AK71" s="1">
        <f>SUMIFS(Table7[Quantity
 Sold],Table7[Sale - Product Name],'Raw Mat Inventory Sum'!$O71,Table7[Product Type2],'Raw Mat Inventory Sum'!$AK$5)</f>
        <v>0</v>
      </c>
      <c r="AL71" t="str">
        <f t="shared" si="3"/>
        <v/>
      </c>
      <c r="AM71" s="1">
        <f>SUMIFS(Table7[Total 
Paid],Table7[Sale - Product Name],'Raw Mat Inventory Sum'!$O71,Table7[Product Type2],'Raw Mat Inventory Sum'!$AK$5)</f>
        <v>0</v>
      </c>
    </row>
    <row r="72" spans="15:39" s="53" customFormat="1" x14ac:dyDescent="0.25">
      <c r="P72" s="65"/>
      <c r="Q72" s="30">
        <f>SUMIFS(Table110[Quantity],Table110[Product Name],'Raw Mat Inventory Sum'!$O72)</f>
        <v>0</v>
      </c>
      <c r="R72"/>
      <c r="S72" s="1">
        <f>SUMIFS(Table110[Total Cost],Table110[Product Name],'Raw Mat Inventory Sum'!$O72)</f>
        <v>0</v>
      </c>
      <c r="T72" s="7"/>
      <c r="U72" s="1">
        <f>SUMIFS(Table110[Quantity Purchased],Table110[Product Name],'Raw Mat Inventory Sum'!$O72)</f>
        <v>0</v>
      </c>
      <c r="V72"/>
      <c r="W72" s="1">
        <f>SUMIFS(Table110[Total Purchase
Cost],Table110[Product Name],'Raw Mat Inventory Sum'!$O72)</f>
        <v>0</v>
      </c>
      <c r="X72" s="7"/>
      <c r="Y72" s="1">
        <f t="shared" si="1"/>
        <v>0</v>
      </c>
      <c r="Z72"/>
      <c r="AA72" s="1">
        <f t="shared" si="2"/>
        <v>0</v>
      </c>
      <c r="AB72" s="7"/>
      <c r="AC72" s="1">
        <f>SUMIFS(Table7[Quantity of 
Product Sold],Table7[Sale - Product Name],'Raw Mat Inventory Sum'!$O72,Table7[Product Type2],'Raw Mat Inventory Sum'!$AC$5)</f>
        <v>0</v>
      </c>
      <c r="AD72"/>
      <c r="AE72" s="1">
        <f>SUMIFS(Table7[Total Cost of
Goods Sold],Table7[Sale - Product Name],'Raw Mat Inventory Sum'!$O72,Table7[Product Type2],'Raw Mat Inventory Sum'!$AC$5)</f>
        <v>0</v>
      </c>
      <c r="AF72" s="7"/>
      <c r="AG72" s="1">
        <f>SUMIFS(Table17[Quantity2],Table17[Product Name],'Raw Mat Inventory Sum'!$O72,Table17[Product Type2],'Raw Mat Inventory Sum'!$AG$5)</f>
        <v>0</v>
      </c>
      <c r="AH72"/>
      <c r="AI72" s="1">
        <f>SUMIFS(Table17[Total out of Inventory],Table17[Product Name],'Raw Mat Inventory Sum'!$O72,Table17[Product Type2],'Raw Mat Inventory Sum'!$AG$5)</f>
        <v>0</v>
      </c>
      <c r="AJ72" s="7"/>
      <c r="AK72" s="1">
        <f>SUMIFS(Table7[Quantity
 Sold],Table7[Sale - Product Name],'Raw Mat Inventory Sum'!$O72,Table7[Product Type2],'Raw Mat Inventory Sum'!$AK$5)</f>
        <v>0</v>
      </c>
      <c r="AL72" t="str">
        <f t="shared" si="3"/>
        <v/>
      </c>
      <c r="AM72" s="1">
        <f>SUMIFS(Table7[Total 
Paid],Table7[Sale - Product Name],'Raw Mat Inventory Sum'!$O72,Table7[Product Type2],'Raw Mat Inventory Sum'!$AK$5)</f>
        <v>0</v>
      </c>
    </row>
    <row r="73" spans="15:39" s="53" customFormat="1" x14ac:dyDescent="0.25">
      <c r="P73" s="65"/>
      <c r="Q73" s="30">
        <f>SUMIFS(Table110[Quantity],Table110[Product Name],'Raw Mat Inventory Sum'!$O73)</f>
        <v>0</v>
      </c>
      <c r="R73"/>
      <c r="S73" s="1">
        <f>SUMIFS(Table110[Total Cost],Table110[Product Name],'Raw Mat Inventory Sum'!$O73)</f>
        <v>0</v>
      </c>
      <c r="T73" s="7"/>
      <c r="U73" s="1">
        <f>SUMIFS(Table110[Quantity Purchased],Table110[Product Name],'Raw Mat Inventory Sum'!$O73)</f>
        <v>0</v>
      </c>
      <c r="V73"/>
      <c r="W73" s="1">
        <f>SUMIFS(Table110[Total Purchase
Cost],Table110[Product Name],'Raw Mat Inventory Sum'!$O73)</f>
        <v>0</v>
      </c>
      <c r="X73" s="7"/>
      <c r="Y73" s="1">
        <f t="shared" si="1"/>
        <v>0</v>
      </c>
      <c r="Z73"/>
      <c r="AA73" s="1">
        <f t="shared" si="2"/>
        <v>0</v>
      </c>
      <c r="AB73" s="7"/>
      <c r="AC73" s="1">
        <f>SUMIFS(Table7[Quantity of 
Product Sold],Table7[Sale - Product Name],'Raw Mat Inventory Sum'!$O73,Table7[Product Type2],'Raw Mat Inventory Sum'!$AC$5)</f>
        <v>0</v>
      </c>
      <c r="AD73"/>
      <c r="AE73" s="1">
        <f>SUMIFS(Table7[Total Cost of
Goods Sold],Table7[Sale - Product Name],'Raw Mat Inventory Sum'!$O73,Table7[Product Type2],'Raw Mat Inventory Sum'!$AC$5)</f>
        <v>0</v>
      </c>
      <c r="AF73" s="7"/>
      <c r="AG73" s="1">
        <f>SUMIFS(Table17[Quantity2],Table17[Product Name],'Raw Mat Inventory Sum'!$O73,Table17[Product Type2],'Raw Mat Inventory Sum'!$AG$5)</f>
        <v>0</v>
      </c>
      <c r="AH73"/>
      <c r="AI73" s="1">
        <f>SUMIFS(Table17[Total out of Inventory],Table17[Product Name],'Raw Mat Inventory Sum'!$O73,Table17[Product Type2],'Raw Mat Inventory Sum'!$AG$5)</f>
        <v>0</v>
      </c>
      <c r="AJ73" s="7"/>
      <c r="AK73" s="1">
        <f>SUMIFS(Table7[Quantity
 Sold],Table7[Sale - Product Name],'Raw Mat Inventory Sum'!$O73,Table7[Product Type2],'Raw Mat Inventory Sum'!$AK$5)</f>
        <v>0</v>
      </c>
      <c r="AL73" t="str">
        <f t="shared" si="3"/>
        <v/>
      </c>
      <c r="AM73" s="1">
        <f>SUMIFS(Table7[Total 
Paid],Table7[Sale - Product Name],'Raw Mat Inventory Sum'!$O73,Table7[Product Type2],'Raw Mat Inventory Sum'!$AK$5)</f>
        <v>0</v>
      </c>
    </row>
    <row r="74" spans="15:39" s="53" customFormat="1" x14ac:dyDescent="0.25">
      <c r="P74" s="65"/>
      <c r="Q74" s="30">
        <f>SUMIFS(Table110[Quantity],Table110[Product Name],'Raw Mat Inventory Sum'!$O74)</f>
        <v>0</v>
      </c>
      <c r="R74"/>
      <c r="S74" s="1">
        <f>SUMIFS(Table110[Total Cost],Table110[Product Name],'Raw Mat Inventory Sum'!$O74)</f>
        <v>0</v>
      </c>
      <c r="T74" s="7"/>
      <c r="U74" s="1">
        <f>SUMIFS(Table110[Quantity Purchased],Table110[Product Name],'Raw Mat Inventory Sum'!$O74)</f>
        <v>0</v>
      </c>
      <c r="V74"/>
      <c r="W74" s="1">
        <f>SUMIFS(Table110[Total Purchase
Cost],Table110[Product Name],'Raw Mat Inventory Sum'!$O74)</f>
        <v>0</v>
      </c>
      <c r="X74" s="7"/>
      <c r="Y74" s="1">
        <f t="shared" si="1"/>
        <v>0</v>
      </c>
      <c r="Z74"/>
      <c r="AA74" s="1">
        <f t="shared" si="2"/>
        <v>0</v>
      </c>
      <c r="AB74" s="7"/>
      <c r="AC74" s="1">
        <f>SUMIFS(Table7[Quantity of 
Product Sold],Table7[Sale - Product Name],'Raw Mat Inventory Sum'!$O74,Table7[Product Type2],'Raw Mat Inventory Sum'!$AC$5)</f>
        <v>0</v>
      </c>
      <c r="AD74"/>
      <c r="AE74" s="1">
        <f>SUMIFS(Table7[Total Cost of
Goods Sold],Table7[Sale - Product Name],'Raw Mat Inventory Sum'!$O74,Table7[Product Type2],'Raw Mat Inventory Sum'!$AC$5)</f>
        <v>0</v>
      </c>
      <c r="AF74" s="7"/>
      <c r="AG74" s="1">
        <f>SUMIFS(Table17[Quantity2],Table17[Product Name],'Raw Mat Inventory Sum'!$O74,Table17[Product Type2],'Raw Mat Inventory Sum'!$AG$5)</f>
        <v>0</v>
      </c>
      <c r="AH74"/>
      <c r="AI74" s="1">
        <f>SUMIFS(Table17[Total out of Inventory],Table17[Product Name],'Raw Mat Inventory Sum'!$O74,Table17[Product Type2],'Raw Mat Inventory Sum'!$AG$5)</f>
        <v>0</v>
      </c>
      <c r="AJ74" s="7"/>
      <c r="AK74" s="1">
        <f>SUMIFS(Table7[Quantity
 Sold],Table7[Sale - Product Name],'Raw Mat Inventory Sum'!$O74,Table7[Product Type2],'Raw Mat Inventory Sum'!$AK$5)</f>
        <v>0</v>
      </c>
      <c r="AL74" t="str">
        <f t="shared" si="3"/>
        <v/>
      </c>
      <c r="AM74" s="1">
        <f>SUMIFS(Table7[Total 
Paid],Table7[Sale - Product Name],'Raw Mat Inventory Sum'!$O74,Table7[Product Type2],'Raw Mat Inventory Sum'!$AK$5)</f>
        <v>0</v>
      </c>
    </row>
    <row r="75" spans="15:39" s="53" customFormat="1" x14ac:dyDescent="0.25">
      <c r="P75" s="65"/>
      <c r="Q75" s="30">
        <f>SUMIFS(Table110[Quantity],Table110[Product Name],'Raw Mat Inventory Sum'!$O75)</f>
        <v>0</v>
      </c>
      <c r="R75"/>
      <c r="S75" s="1">
        <f>SUMIFS(Table110[Total Cost],Table110[Product Name],'Raw Mat Inventory Sum'!$O75)</f>
        <v>0</v>
      </c>
      <c r="T75" s="7"/>
      <c r="U75" s="1">
        <f>SUMIFS(Table110[Quantity Purchased],Table110[Product Name],'Raw Mat Inventory Sum'!$O75)</f>
        <v>0</v>
      </c>
      <c r="V75"/>
      <c r="W75" s="1">
        <f>SUMIFS(Table110[Total Purchase
Cost],Table110[Product Name],'Raw Mat Inventory Sum'!$O75)</f>
        <v>0</v>
      </c>
      <c r="X75" s="7"/>
      <c r="Y75" s="1">
        <f t="shared" si="1"/>
        <v>0</v>
      </c>
      <c r="Z75"/>
      <c r="AA75" s="1">
        <f t="shared" si="2"/>
        <v>0</v>
      </c>
      <c r="AB75" s="7"/>
      <c r="AC75" s="1">
        <f>SUMIFS(Table7[Quantity of 
Product Sold],Table7[Sale - Product Name],'Raw Mat Inventory Sum'!$O75,Table7[Product Type2],'Raw Mat Inventory Sum'!$AC$5)</f>
        <v>0</v>
      </c>
      <c r="AD75"/>
      <c r="AE75" s="1">
        <f>SUMIFS(Table7[Total Cost of
Goods Sold],Table7[Sale - Product Name],'Raw Mat Inventory Sum'!$O75,Table7[Product Type2],'Raw Mat Inventory Sum'!$AC$5)</f>
        <v>0</v>
      </c>
      <c r="AF75" s="7"/>
      <c r="AG75" s="1">
        <f>SUMIFS(Table17[Quantity2],Table17[Product Name],'Raw Mat Inventory Sum'!$O75,Table17[Product Type2],'Raw Mat Inventory Sum'!$AG$5)</f>
        <v>0</v>
      </c>
      <c r="AH75"/>
      <c r="AI75" s="1">
        <f>SUMIFS(Table17[Total out of Inventory],Table17[Product Name],'Raw Mat Inventory Sum'!$O75,Table17[Product Type2],'Raw Mat Inventory Sum'!$AG$5)</f>
        <v>0</v>
      </c>
      <c r="AJ75" s="7"/>
      <c r="AK75" s="1">
        <f>SUMIFS(Table7[Quantity
 Sold],Table7[Sale - Product Name],'Raw Mat Inventory Sum'!$O75,Table7[Product Type2],'Raw Mat Inventory Sum'!$AK$5)</f>
        <v>0</v>
      </c>
      <c r="AL75" t="str">
        <f t="shared" si="3"/>
        <v/>
      </c>
      <c r="AM75" s="1">
        <f>SUMIFS(Table7[Total 
Paid],Table7[Sale - Product Name],'Raw Mat Inventory Sum'!$O75,Table7[Product Type2],'Raw Mat Inventory Sum'!$AK$5)</f>
        <v>0</v>
      </c>
    </row>
    <row r="76" spans="15:39" s="53" customFormat="1" x14ac:dyDescent="0.25">
      <c r="P76" s="65"/>
      <c r="Q76" s="30">
        <f>SUMIFS(Table110[Quantity],Table110[Product Name],'Raw Mat Inventory Sum'!$O76)</f>
        <v>0</v>
      </c>
      <c r="R76"/>
      <c r="S76" s="1">
        <f>SUMIFS(Table110[Total Cost],Table110[Product Name],'Raw Mat Inventory Sum'!$O76)</f>
        <v>0</v>
      </c>
      <c r="T76" s="7"/>
      <c r="U76" s="1">
        <f>SUMIFS(Table110[Quantity Purchased],Table110[Product Name],'Raw Mat Inventory Sum'!$O76)</f>
        <v>0</v>
      </c>
      <c r="V76"/>
      <c r="W76" s="1">
        <f>SUMIFS(Table110[Total Purchase
Cost],Table110[Product Name],'Raw Mat Inventory Sum'!$O76)</f>
        <v>0</v>
      </c>
      <c r="X76" s="7"/>
      <c r="Y76" s="1">
        <f t="shared" si="1"/>
        <v>0</v>
      </c>
      <c r="Z76"/>
      <c r="AA76" s="1">
        <f t="shared" si="2"/>
        <v>0</v>
      </c>
      <c r="AB76" s="7"/>
      <c r="AC76" s="1">
        <f>SUMIFS(Table7[Quantity of 
Product Sold],Table7[Sale - Product Name],'Raw Mat Inventory Sum'!$O76,Table7[Product Type2],'Raw Mat Inventory Sum'!$AC$5)</f>
        <v>0</v>
      </c>
      <c r="AD76"/>
      <c r="AE76" s="1">
        <f>SUMIFS(Table7[Total Cost of
Goods Sold],Table7[Sale - Product Name],'Raw Mat Inventory Sum'!$O76,Table7[Product Type2],'Raw Mat Inventory Sum'!$AC$5)</f>
        <v>0</v>
      </c>
      <c r="AF76" s="7"/>
      <c r="AG76" s="1">
        <f>SUMIFS(Table17[Quantity2],Table17[Product Name],'Raw Mat Inventory Sum'!$O76,Table17[Product Type2],'Raw Mat Inventory Sum'!$AG$5)</f>
        <v>0</v>
      </c>
      <c r="AH76"/>
      <c r="AI76" s="1">
        <f>SUMIFS(Table17[Total out of Inventory],Table17[Product Name],'Raw Mat Inventory Sum'!$O76,Table17[Product Type2],'Raw Mat Inventory Sum'!$AG$5)</f>
        <v>0</v>
      </c>
      <c r="AJ76" s="7"/>
      <c r="AK76" s="1">
        <f>SUMIFS(Table7[Quantity
 Sold],Table7[Sale - Product Name],'Raw Mat Inventory Sum'!$O76,Table7[Product Type2],'Raw Mat Inventory Sum'!$AK$5)</f>
        <v>0</v>
      </c>
      <c r="AL76" t="str">
        <f t="shared" si="3"/>
        <v/>
      </c>
      <c r="AM76" s="1">
        <f>SUMIFS(Table7[Total 
Paid],Table7[Sale - Product Name],'Raw Mat Inventory Sum'!$O76,Table7[Product Type2],'Raw Mat Inventory Sum'!$AK$5)</f>
        <v>0</v>
      </c>
    </row>
    <row r="77" spans="15:39" s="53" customFormat="1" x14ac:dyDescent="0.25">
      <c r="P77" s="65"/>
      <c r="Q77" s="30">
        <f>SUMIFS(Table110[Quantity],Table110[Product Name],'Raw Mat Inventory Sum'!$O77)</f>
        <v>0</v>
      </c>
      <c r="R77"/>
      <c r="S77" s="1">
        <f>SUMIFS(Table110[Total Cost],Table110[Product Name],'Raw Mat Inventory Sum'!$O77)</f>
        <v>0</v>
      </c>
      <c r="T77" s="7"/>
      <c r="U77" s="1">
        <f>SUMIFS(Table110[Quantity Purchased],Table110[Product Name],'Raw Mat Inventory Sum'!$O77)</f>
        <v>0</v>
      </c>
      <c r="V77"/>
      <c r="W77" s="1">
        <f>SUMIFS(Table110[Total Purchase
Cost],Table110[Product Name],'Raw Mat Inventory Sum'!$O77)</f>
        <v>0</v>
      </c>
      <c r="X77" s="7"/>
      <c r="Y77" s="1">
        <f t="shared" si="1"/>
        <v>0</v>
      </c>
      <c r="Z77"/>
      <c r="AA77" s="1">
        <f t="shared" si="2"/>
        <v>0</v>
      </c>
      <c r="AB77" s="7"/>
      <c r="AC77" s="1">
        <f>SUMIFS(Table7[Quantity of 
Product Sold],Table7[Sale - Product Name],'Raw Mat Inventory Sum'!$O77,Table7[Product Type2],'Raw Mat Inventory Sum'!$AC$5)</f>
        <v>0</v>
      </c>
      <c r="AD77"/>
      <c r="AE77" s="1">
        <f>SUMIFS(Table7[Total Cost of
Goods Sold],Table7[Sale - Product Name],'Raw Mat Inventory Sum'!$O77,Table7[Product Type2],'Raw Mat Inventory Sum'!$AC$5)</f>
        <v>0</v>
      </c>
      <c r="AF77" s="7"/>
      <c r="AG77" s="1">
        <f>SUMIFS(Table17[Quantity2],Table17[Product Name],'Raw Mat Inventory Sum'!$O77,Table17[Product Type2],'Raw Mat Inventory Sum'!$AG$5)</f>
        <v>0</v>
      </c>
      <c r="AH77"/>
      <c r="AI77" s="1">
        <f>SUMIFS(Table17[Total out of Inventory],Table17[Product Name],'Raw Mat Inventory Sum'!$O77,Table17[Product Type2],'Raw Mat Inventory Sum'!$AG$5)</f>
        <v>0</v>
      </c>
      <c r="AJ77" s="7"/>
      <c r="AK77" s="1">
        <f>SUMIFS(Table7[Quantity
 Sold],Table7[Sale - Product Name],'Raw Mat Inventory Sum'!$O77,Table7[Product Type2],'Raw Mat Inventory Sum'!$AK$5)</f>
        <v>0</v>
      </c>
      <c r="AL77" t="str">
        <f t="shared" si="3"/>
        <v/>
      </c>
      <c r="AM77" s="1">
        <f>SUMIFS(Table7[Total 
Paid],Table7[Sale - Product Name],'Raw Mat Inventory Sum'!$O77,Table7[Product Type2],'Raw Mat Inventory Sum'!$AK$5)</f>
        <v>0</v>
      </c>
    </row>
    <row r="78" spans="15:39" x14ac:dyDescent="0.25">
      <c r="P78" s="7"/>
      <c r="Q78" s="30">
        <f>SUMIFS(Table110[Quantity],Table110[Product Name],'Raw Mat Inventory Sum'!$O78)</f>
        <v>0</v>
      </c>
      <c r="S78" s="1">
        <f>SUMIFS(Table110[Total Cost],Table110[Product Name],'Raw Mat Inventory Sum'!$O78)</f>
        <v>0</v>
      </c>
      <c r="T78" s="7"/>
      <c r="U78" s="1">
        <f>SUMIFS(Table110[Quantity Purchased],Table110[Product Name],'Raw Mat Inventory Sum'!$O78)</f>
        <v>0</v>
      </c>
      <c r="W78" s="1">
        <f>SUMIFS(Table110[Total Purchase
Cost],Table110[Product Name],'Raw Mat Inventory Sum'!$O78)</f>
        <v>0</v>
      </c>
      <c r="X78" s="7"/>
      <c r="Y78" s="1">
        <f t="shared" si="1"/>
        <v>0</v>
      </c>
      <c r="AA78" s="1">
        <f t="shared" si="2"/>
        <v>0</v>
      </c>
      <c r="AB78" s="7"/>
      <c r="AC78" s="1">
        <f>SUMIFS(Table7[Quantity of 
Product Sold],Table7[Sale - Product Name],'Raw Mat Inventory Sum'!$O78,Table7[Product Type2],'Raw Mat Inventory Sum'!$AC$5)</f>
        <v>0</v>
      </c>
      <c r="AE78" s="1">
        <f>SUMIFS(Table7[Total Cost of
Goods Sold],Table7[Sale - Product Name],'Raw Mat Inventory Sum'!$O78,Table7[Product Type2],'Raw Mat Inventory Sum'!$AC$5)</f>
        <v>0</v>
      </c>
      <c r="AF78" s="7"/>
      <c r="AG78" s="1">
        <f>SUMIFS(Table17[Quantity2],Table17[Product Name],'Raw Mat Inventory Sum'!$O78,Table17[Product Type2],'Raw Mat Inventory Sum'!$AG$5)</f>
        <v>0</v>
      </c>
      <c r="AI78" s="1">
        <f>SUMIFS(Table17[Total out of Inventory],Table17[Product Name],'Raw Mat Inventory Sum'!$O78,Table17[Product Type2],'Raw Mat Inventory Sum'!$AG$5)</f>
        <v>0</v>
      </c>
      <c r="AJ78" s="7"/>
      <c r="AK78" s="1">
        <f>SUMIFS(Table7[Quantity
 Sold],Table7[Sale - Product Name],'Raw Mat Inventory Sum'!$O78,Table7[Product Type2],'Raw Mat Inventory Sum'!$AK$5)</f>
        <v>0</v>
      </c>
      <c r="AL78" t="str">
        <f t="shared" si="3"/>
        <v/>
      </c>
      <c r="AM78" s="1">
        <f>SUMIFS(Table7[Total 
Paid],Table7[Sale - Product Name],'Raw Mat Inventory Sum'!$O78,Table7[Product Type2],'Raw Mat Inventory Sum'!$AK$5)</f>
        <v>0</v>
      </c>
    </row>
    <row r="79" spans="15:39" x14ac:dyDescent="0.25">
      <c r="P79" s="7"/>
      <c r="Q79" s="30">
        <f>SUMIFS(Table110[Quantity],Table110[Product Name],'Raw Mat Inventory Sum'!$O79)</f>
        <v>0</v>
      </c>
      <c r="S79" s="1">
        <f>SUMIFS(Table110[Total Cost],Table110[Product Name],'Raw Mat Inventory Sum'!$O79)</f>
        <v>0</v>
      </c>
      <c r="T79" s="7"/>
      <c r="U79" s="1">
        <f>SUMIFS(Table110[Quantity Purchased],Table110[Product Name],'Raw Mat Inventory Sum'!$O79)</f>
        <v>0</v>
      </c>
      <c r="W79" s="1">
        <f>SUMIFS(Table110[Total Purchase
Cost],Table110[Product Name],'Raw Mat Inventory Sum'!$O79)</f>
        <v>0</v>
      </c>
      <c r="X79" s="7"/>
      <c r="Y79" s="1">
        <f t="shared" si="1"/>
        <v>0</v>
      </c>
      <c r="AA79" s="1">
        <f t="shared" si="2"/>
        <v>0</v>
      </c>
      <c r="AB79" s="7"/>
      <c r="AC79" s="1">
        <f>SUMIFS(Table7[Quantity of 
Product Sold],Table7[Sale - Product Name],'Raw Mat Inventory Sum'!$O79,Table7[Product Type2],'Raw Mat Inventory Sum'!$AC$5)</f>
        <v>0</v>
      </c>
      <c r="AE79" s="1">
        <f>SUMIFS(Table7[Total Cost of
Goods Sold],Table7[Sale - Product Name],'Raw Mat Inventory Sum'!$O79,Table7[Product Type2],'Raw Mat Inventory Sum'!$AC$5)</f>
        <v>0</v>
      </c>
      <c r="AF79" s="7"/>
      <c r="AG79" s="1">
        <f>SUMIFS(Table17[Quantity2],Table17[Product Name],'Raw Mat Inventory Sum'!$O79,Table17[Product Type2],'Raw Mat Inventory Sum'!$AG$5)</f>
        <v>0</v>
      </c>
      <c r="AI79" s="1">
        <f>SUMIFS(Table17[Total out of Inventory],Table17[Product Name],'Raw Mat Inventory Sum'!$O79,Table17[Product Type2],'Raw Mat Inventory Sum'!$AG$5)</f>
        <v>0</v>
      </c>
      <c r="AJ79" s="7"/>
      <c r="AK79" s="1">
        <f>SUMIFS(Table7[Quantity
 Sold],Table7[Sale - Product Name],'Raw Mat Inventory Sum'!$O79,Table7[Product Type2],'Raw Mat Inventory Sum'!$AK$5)</f>
        <v>0</v>
      </c>
      <c r="AL79" t="str">
        <f t="shared" si="3"/>
        <v/>
      </c>
      <c r="AM79" s="1">
        <f>SUMIFS(Table7[Total 
Paid],Table7[Sale - Product Name],'Raw Mat Inventory Sum'!$O79,Table7[Product Type2],'Raw Mat Inventory Sum'!$AK$5)</f>
        <v>0</v>
      </c>
    </row>
    <row r="80" spans="15:39" x14ac:dyDescent="0.25">
      <c r="P80" s="7"/>
      <c r="Q80" s="30">
        <f>SUMIFS(Table110[Quantity],Table110[Product Name],'Raw Mat Inventory Sum'!$O80)</f>
        <v>0</v>
      </c>
      <c r="S80" s="1">
        <f>SUMIFS(Table110[Total Cost],Table110[Product Name],'Raw Mat Inventory Sum'!$O80)</f>
        <v>0</v>
      </c>
      <c r="T80" s="7"/>
      <c r="U80" s="1">
        <f>SUMIFS(Table110[Quantity Purchased],Table110[Product Name],'Raw Mat Inventory Sum'!$O80)</f>
        <v>0</v>
      </c>
      <c r="W80" s="1">
        <f>SUMIFS(Table110[Total Purchase
Cost],Table110[Product Name],'Raw Mat Inventory Sum'!$O80)</f>
        <v>0</v>
      </c>
      <c r="X80" s="7"/>
      <c r="Y80" s="1">
        <f t="shared" si="1"/>
        <v>0</v>
      </c>
      <c r="AA80" s="1">
        <f t="shared" si="2"/>
        <v>0</v>
      </c>
      <c r="AB80" s="7"/>
      <c r="AC80" s="1">
        <f>SUMIFS(Table7[Quantity of 
Product Sold],Table7[Sale - Product Name],'Raw Mat Inventory Sum'!$O80,Table7[Product Type2],'Raw Mat Inventory Sum'!$AC$5)</f>
        <v>0</v>
      </c>
      <c r="AE80" s="1">
        <f>SUMIFS(Table7[Total Cost of
Goods Sold],Table7[Sale - Product Name],'Raw Mat Inventory Sum'!$O80,Table7[Product Type2],'Raw Mat Inventory Sum'!$AC$5)</f>
        <v>0</v>
      </c>
      <c r="AF80" s="7"/>
      <c r="AG80" s="1">
        <f>SUMIFS(Table17[Quantity2],Table17[Product Name],'Raw Mat Inventory Sum'!$O80,Table17[Product Type2],'Raw Mat Inventory Sum'!$AG$5)</f>
        <v>0</v>
      </c>
      <c r="AI80" s="1">
        <f>SUMIFS(Table17[Total out of Inventory],Table17[Product Name],'Raw Mat Inventory Sum'!$O80,Table17[Product Type2],'Raw Mat Inventory Sum'!$AG$5)</f>
        <v>0</v>
      </c>
      <c r="AJ80" s="7"/>
      <c r="AK80" s="1">
        <f>SUMIFS(Table7[Quantity
 Sold],Table7[Sale - Product Name],'Raw Mat Inventory Sum'!$O80,Table7[Product Type2],'Raw Mat Inventory Sum'!$AK$5)</f>
        <v>0</v>
      </c>
      <c r="AL80" t="str">
        <f t="shared" si="3"/>
        <v/>
      </c>
      <c r="AM80" s="1">
        <f>SUMIFS(Table7[Total 
Paid],Table7[Sale - Product Name],'Raw Mat Inventory Sum'!$O80,Table7[Product Type2],'Raw Mat Inventory Sum'!$AK$5)</f>
        <v>0</v>
      </c>
    </row>
    <row r="81" spans="16:39" x14ac:dyDescent="0.25">
      <c r="P81" s="7"/>
      <c r="Q81" s="30">
        <f>SUMIFS(Table110[Quantity],Table110[Product Name],'Raw Mat Inventory Sum'!$O81)</f>
        <v>0</v>
      </c>
      <c r="S81" s="1">
        <f>SUMIFS(Table110[Total Cost],Table110[Product Name],'Raw Mat Inventory Sum'!$O81)</f>
        <v>0</v>
      </c>
      <c r="T81" s="7"/>
      <c r="U81" s="1">
        <f>SUMIFS(Table110[Quantity Purchased],Table110[Product Name],'Raw Mat Inventory Sum'!$O81)</f>
        <v>0</v>
      </c>
      <c r="W81" s="1">
        <f>SUMIFS(Table110[Total Purchase
Cost],Table110[Product Name],'Raw Mat Inventory Sum'!$O81)</f>
        <v>0</v>
      </c>
      <c r="X81" s="7"/>
      <c r="Y81" s="1">
        <f t="shared" si="1"/>
        <v>0</v>
      </c>
      <c r="AA81" s="1">
        <f t="shared" si="2"/>
        <v>0</v>
      </c>
      <c r="AB81" s="7"/>
      <c r="AC81" s="1">
        <f>SUMIFS(Table7[Quantity of 
Product Sold],Table7[Sale - Product Name],'Raw Mat Inventory Sum'!$O81,Table7[Product Type2],'Raw Mat Inventory Sum'!$AC$5)</f>
        <v>0</v>
      </c>
      <c r="AE81" s="1">
        <f>SUMIFS(Table7[Total Cost of
Goods Sold],Table7[Sale - Product Name],'Raw Mat Inventory Sum'!$O81,Table7[Product Type2],'Raw Mat Inventory Sum'!$AC$5)</f>
        <v>0</v>
      </c>
      <c r="AF81" s="7"/>
      <c r="AG81" s="1">
        <f>SUMIFS(Table17[Quantity2],Table17[Product Name],'Raw Mat Inventory Sum'!$O81,Table17[Product Type2],'Raw Mat Inventory Sum'!$AG$5)</f>
        <v>0</v>
      </c>
      <c r="AI81" s="1">
        <f>SUMIFS(Table17[Total out of Inventory],Table17[Product Name],'Raw Mat Inventory Sum'!$O81,Table17[Product Type2],'Raw Mat Inventory Sum'!$AG$5)</f>
        <v>0</v>
      </c>
      <c r="AJ81" s="7"/>
      <c r="AK81" s="1">
        <f>SUMIFS(Table7[Quantity
 Sold],Table7[Sale - Product Name],'Raw Mat Inventory Sum'!$O81,Table7[Product Type2],'Raw Mat Inventory Sum'!$AK$5)</f>
        <v>0</v>
      </c>
      <c r="AL81" t="str">
        <f t="shared" si="3"/>
        <v/>
      </c>
      <c r="AM81" s="1">
        <f>SUMIFS(Table7[Total 
Paid],Table7[Sale - Product Name],'Raw Mat Inventory Sum'!$O81,Table7[Product Type2],'Raw Mat Inventory Sum'!$AK$5)</f>
        <v>0</v>
      </c>
    </row>
    <row r="82" spans="16:39" x14ac:dyDescent="0.25">
      <c r="P82" s="7"/>
      <c r="Q82" s="30">
        <f>SUMIFS(Table110[Quantity],Table110[Product Name],'Raw Mat Inventory Sum'!$O82)</f>
        <v>0</v>
      </c>
      <c r="S82" s="1">
        <f>SUMIFS(Table110[Total Cost],Table110[Product Name],'Raw Mat Inventory Sum'!$O82)</f>
        <v>0</v>
      </c>
      <c r="T82" s="7"/>
      <c r="U82" s="1">
        <f>SUMIFS(Table110[Quantity Purchased],Table110[Product Name],'Raw Mat Inventory Sum'!$O82)</f>
        <v>0</v>
      </c>
      <c r="W82" s="1">
        <f>SUMIFS(Table110[Total Purchase
Cost],Table110[Product Name],'Raw Mat Inventory Sum'!$O82)</f>
        <v>0</v>
      </c>
      <c r="X82" s="7"/>
      <c r="Y82" s="1">
        <f t="shared" si="1"/>
        <v>0</v>
      </c>
      <c r="AA82" s="1">
        <f t="shared" si="2"/>
        <v>0</v>
      </c>
      <c r="AB82" s="7"/>
      <c r="AC82" s="1">
        <f>SUMIFS(Table7[Quantity of 
Product Sold],Table7[Sale - Product Name],'Raw Mat Inventory Sum'!$O82,Table7[Product Type2],'Raw Mat Inventory Sum'!$AC$5)</f>
        <v>0</v>
      </c>
      <c r="AE82" s="1">
        <f>SUMIFS(Table7[Total Cost of
Goods Sold],Table7[Sale - Product Name],'Raw Mat Inventory Sum'!$O82,Table7[Product Type2],'Raw Mat Inventory Sum'!$AC$5)</f>
        <v>0</v>
      </c>
      <c r="AF82" s="7"/>
      <c r="AG82" s="1">
        <f>SUMIFS(Table17[Quantity2],Table17[Product Name],'Raw Mat Inventory Sum'!$O82,Table17[Product Type2],'Raw Mat Inventory Sum'!$AG$5)</f>
        <v>0</v>
      </c>
      <c r="AI82" s="1">
        <f>SUMIFS(Table17[Total out of Inventory],Table17[Product Name],'Raw Mat Inventory Sum'!$O82,Table17[Product Type2],'Raw Mat Inventory Sum'!$AG$5)</f>
        <v>0</v>
      </c>
      <c r="AJ82" s="7"/>
      <c r="AK82" s="1">
        <f>SUMIFS(Table7[Quantity
 Sold],Table7[Sale - Product Name],'Raw Mat Inventory Sum'!$O82,Table7[Product Type2],'Raw Mat Inventory Sum'!$AK$5)</f>
        <v>0</v>
      </c>
      <c r="AL82" t="str">
        <f t="shared" si="3"/>
        <v/>
      </c>
      <c r="AM82" s="1">
        <f>SUMIFS(Table7[Total 
Paid],Table7[Sale - Product Name],'Raw Mat Inventory Sum'!$O82,Table7[Product Type2],'Raw Mat Inventory Sum'!$AK$5)</f>
        <v>0</v>
      </c>
    </row>
    <row r="83" spans="16:39" x14ac:dyDescent="0.25">
      <c r="P83" s="7"/>
      <c r="Q83" s="30">
        <f>SUMIFS(Table110[Quantity],Table110[Product Name],'Raw Mat Inventory Sum'!$O83)</f>
        <v>0</v>
      </c>
      <c r="S83" s="1">
        <f>SUMIFS(Table110[Total Cost],Table110[Product Name],'Raw Mat Inventory Sum'!$O83)</f>
        <v>0</v>
      </c>
      <c r="T83" s="7"/>
      <c r="U83" s="1">
        <f>SUMIFS(Table110[Quantity Purchased],Table110[Product Name],'Raw Mat Inventory Sum'!$O83)</f>
        <v>0</v>
      </c>
      <c r="W83" s="1">
        <f>SUMIFS(Table110[Total Purchase
Cost],Table110[Product Name],'Raw Mat Inventory Sum'!$O83)</f>
        <v>0</v>
      </c>
      <c r="X83" s="7"/>
      <c r="Y83" s="1">
        <f t="shared" si="1"/>
        <v>0</v>
      </c>
      <c r="AA83" s="1">
        <f t="shared" si="2"/>
        <v>0</v>
      </c>
      <c r="AB83" s="7"/>
      <c r="AC83" s="1">
        <f>SUMIFS(Table7[Quantity of 
Product Sold],Table7[Sale - Product Name],'Raw Mat Inventory Sum'!$O83,Table7[Product Type2],'Raw Mat Inventory Sum'!$AC$5)</f>
        <v>0</v>
      </c>
      <c r="AE83" s="1">
        <f>SUMIFS(Table7[Total Cost of
Goods Sold],Table7[Sale - Product Name],'Raw Mat Inventory Sum'!$O83,Table7[Product Type2],'Raw Mat Inventory Sum'!$AC$5)</f>
        <v>0</v>
      </c>
      <c r="AF83" s="7"/>
      <c r="AG83" s="1">
        <f>SUMIFS(Table17[Quantity2],Table17[Product Name],'Raw Mat Inventory Sum'!$O83,Table17[Product Type2],'Raw Mat Inventory Sum'!$AG$5)</f>
        <v>0</v>
      </c>
      <c r="AI83" s="1">
        <f>SUMIFS(Table17[Total out of Inventory],Table17[Product Name],'Raw Mat Inventory Sum'!$O83,Table17[Product Type2],'Raw Mat Inventory Sum'!$AG$5)</f>
        <v>0</v>
      </c>
      <c r="AJ83" s="7"/>
      <c r="AK83" s="1">
        <f>SUMIFS(Table7[Quantity
 Sold],Table7[Sale - Product Name],'Raw Mat Inventory Sum'!$O83,Table7[Product Type2],'Raw Mat Inventory Sum'!$AK$5)</f>
        <v>0</v>
      </c>
      <c r="AL83" t="str">
        <f t="shared" si="3"/>
        <v/>
      </c>
      <c r="AM83" s="1">
        <f>SUMIFS(Table7[Total 
Paid],Table7[Sale - Product Name],'Raw Mat Inventory Sum'!$O83,Table7[Product Type2],'Raw Mat Inventory Sum'!$AK$5)</f>
        <v>0</v>
      </c>
    </row>
    <row r="84" spans="16:39" x14ac:dyDescent="0.25">
      <c r="P84" s="7"/>
      <c r="Q84" s="30">
        <f>SUMIFS(Table110[Quantity],Table110[Product Name],'Raw Mat Inventory Sum'!$O84)</f>
        <v>0</v>
      </c>
      <c r="S84" s="1">
        <f>SUMIFS(Table110[Total Cost],Table110[Product Name],'Raw Mat Inventory Sum'!$O84)</f>
        <v>0</v>
      </c>
      <c r="T84" s="7"/>
      <c r="U84" s="1">
        <f>SUMIFS(Table110[Quantity Purchased],Table110[Product Name],'Raw Mat Inventory Sum'!$O84)</f>
        <v>0</v>
      </c>
      <c r="W84" s="1">
        <f>SUMIFS(Table110[Total Purchase
Cost],Table110[Product Name],'Raw Mat Inventory Sum'!$O84)</f>
        <v>0</v>
      </c>
      <c r="X84" s="7"/>
      <c r="Y84" s="1">
        <f t="shared" si="1"/>
        <v>0</v>
      </c>
      <c r="AA84" s="1">
        <f t="shared" si="2"/>
        <v>0</v>
      </c>
      <c r="AB84" s="7"/>
      <c r="AC84" s="1">
        <f>SUMIFS(Table7[Quantity of 
Product Sold],Table7[Sale - Product Name],'Raw Mat Inventory Sum'!$O84,Table7[Product Type2],'Raw Mat Inventory Sum'!$AC$5)</f>
        <v>0</v>
      </c>
      <c r="AE84" s="1">
        <f>SUMIFS(Table7[Total Cost of
Goods Sold],Table7[Sale - Product Name],'Raw Mat Inventory Sum'!$O84,Table7[Product Type2],'Raw Mat Inventory Sum'!$AC$5)</f>
        <v>0</v>
      </c>
      <c r="AF84" s="7"/>
      <c r="AG84" s="1">
        <f>SUMIFS(Table17[Quantity2],Table17[Product Name],'Raw Mat Inventory Sum'!$O84,Table17[Product Type2],'Raw Mat Inventory Sum'!$AG$5)</f>
        <v>0</v>
      </c>
      <c r="AI84" s="1">
        <f>SUMIFS(Table17[Total out of Inventory],Table17[Product Name],'Raw Mat Inventory Sum'!$O84,Table17[Product Type2],'Raw Mat Inventory Sum'!$AG$5)</f>
        <v>0</v>
      </c>
      <c r="AJ84" s="7"/>
      <c r="AK84" s="1">
        <f>SUMIFS(Table7[Quantity
 Sold],Table7[Sale - Product Name],'Raw Mat Inventory Sum'!$O84,Table7[Product Type2],'Raw Mat Inventory Sum'!$AK$5)</f>
        <v>0</v>
      </c>
      <c r="AL84" t="str">
        <f t="shared" si="3"/>
        <v/>
      </c>
      <c r="AM84" s="1">
        <f>SUMIFS(Table7[Total 
Paid],Table7[Sale - Product Name],'Raw Mat Inventory Sum'!$O84,Table7[Product Type2],'Raw Mat Inventory Sum'!$AK$5)</f>
        <v>0</v>
      </c>
    </row>
    <row r="85" spans="16:39" x14ac:dyDescent="0.25">
      <c r="P85" s="7"/>
      <c r="Q85" s="30">
        <f>SUMIFS(Table110[Quantity],Table110[Product Name],'Raw Mat Inventory Sum'!$O85)</f>
        <v>0</v>
      </c>
      <c r="S85" s="1">
        <f>SUMIFS(Table110[Total Cost],Table110[Product Name],'Raw Mat Inventory Sum'!$O85)</f>
        <v>0</v>
      </c>
      <c r="T85" s="7"/>
      <c r="U85" s="1">
        <f>SUMIFS(Table110[Quantity Purchased],Table110[Product Name],'Raw Mat Inventory Sum'!$O85)</f>
        <v>0</v>
      </c>
      <c r="W85" s="1">
        <f>SUMIFS(Table110[Total Purchase
Cost],Table110[Product Name],'Raw Mat Inventory Sum'!$O85)</f>
        <v>0</v>
      </c>
      <c r="X85" s="7"/>
      <c r="Y85" s="1">
        <f t="shared" si="1"/>
        <v>0</v>
      </c>
      <c r="AA85" s="1">
        <f t="shared" si="2"/>
        <v>0</v>
      </c>
      <c r="AB85" s="7"/>
      <c r="AC85" s="1">
        <f>SUMIFS(Table7[Quantity of 
Product Sold],Table7[Sale - Product Name],'Raw Mat Inventory Sum'!$O85,Table7[Product Type2],'Raw Mat Inventory Sum'!$AC$5)</f>
        <v>0</v>
      </c>
      <c r="AE85" s="1">
        <f>SUMIFS(Table7[Total Cost of
Goods Sold],Table7[Sale - Product Name],'Raw Mat Inventory Sum'!$O85,Table7[Product Type2],'Raw Mat Inventory Sum'!$AC$5)</f>
        <v>0</v>
      </c>
      <c r="AF85" s="7"/>
      <c r="AG85" s="1">
        <f>SUMIFS(Table17[Quantity2],Table17[Product Name],'Raw Mat Inventory Sum'!$O85,Table17[Product Type2],'Raw Mat Inventory Sum'!$AG$5)</f>
        <v>0</v>
      </c>
      <c r="AI85" s="1">
        <f>SUMIFS(Table17[Total out of Inventory],Table17[Product Name],'Raw Mat Inventory Sum'!$O85,Table17[Product Type2],'Raw Mat Inventory Sum'!$AG$5)</f>
        <v>0</v>
      </c>
      <c r="AJ85" s="7"/>
      <c r="AK85" s="1">
        <f>SUMIFS(Table7[Quantity
 Sold],Table7[Sale - Product Name],'Raw Mat Inventory Sum'!$O85,Table7[Product Type2],'Raw Mat Inventory Sum'!$AK$5)</f>
        <v>0</v>
      </c>
      <c r="AL85" t="str">
        <f t="shared" si="3"/>
        <v/>
      </c>
      <c r="AM85" s="1">
        <f>SUMIFS(Table7[Total 
Paid],Table7[Sale - Product Name],'Raw Mat Inventory Sum'!$O85,Table7[Product Type2],'Raw Mat Inventory Sum'!$AK$5)</f>
        <v>0</v>
      </c>
    </row>
    <row r="86" spans="16:39" x14ac:dyDescent="0.25">
      <c r="P86" s="7"/>
      <c r="Q86" s="30">
        <f>SUMIFS(Table110[Quantity],Table110[Product Name],'Raw Mat Inventory Sum'!$O86)</f>
        <v>0</v>
      </c>
      <c r="S86" s="1">
        <f>SUMIFS(Table110[Total Cost],Table110[Product Name],'Raw Mat Inventory Sum'!$O86)</f>
        <v>0</v>
      </c>
      <c r="T86" s="7"/>
      <c r="U86" s="1">
        <f>SUMIFS(Table110[Quantity Purchased],Table110[Product Name],'Raw Mat Inventory Sum'!$O86)</f>
        <v>0</v>
      </c>
      <c r="W86" s="1">
        <f>SUMIFS(Table110[Total Purchase
Cost],Table110[Product Name],'Raw Mat Inventory Sum'!$O86)</f>
        <v>0</v>
      </c>
      <c r="X86" s="7"/>
      <c r="Y86" s="1">
        <f t="shared" si="1"/>
        <v>0</v>
      </c>
      <c r="AA86" s="1">
        <f t="shared" si="2"/>
        <v>0</v>
      </c>
      <c r="AB86" s="7"/>
      <c r="AC86" s="1">
        <f>SUMIFS(Table7[Quantity of 
Product Sold],Table7[Sale - Product Name],'Raw Mat Inventory Sum'!$O86,Table7[Product Type2],'Raw Mat Inventory Sum'!$AC$5)</f>
        <v>0</v>
      </c>
      <c r="AE86" s="1">
        <f>SUMIFS(Table7[Total Cost of
Goods Sold],Table7[Sale - Product Name],'Raw Mat Inventory Sum'!$O86,Table7[Product Type2],'Raw Mat Inventory Sum'!$AC$5)</f>
        <v>0</v>
      </c>
      <c r="AF86" s="7"/>
      <c r="AG86" s="1">
        <f>SUMIFS(Table17[Quantity2],Table17[Product Name],'Raw Mat Inventory Sum'!$O86,Table17[Product Type2],'Raw Mat Inventory Sum'!$AG$5)</f>
        <v>0</v>
      </c>
      <c r="AI86" s="1">
        <f>SUMIFS(Table17[Total out of Inventory],Table17[Product Name],'Raw Mat Inventory Sum'!$O86,Table17[Product Type2],'Raw Mat Inventory Sum'!$AG$5)</f>
        <v>0</v>
      </c>
      <c r="AJ86" s="7"/>
      <c r="AK86" s="1">
        <f>SUMIFS(Table7[Quantity
 Sold],Table7[Sale - Product Name],'Raw Mat Inventory Sum'!$O86,Table7[Product Type2],'Raw Mat Inventory Sum'!$AK$5)</f>
        <v>0</v>
      </c>
      <c r="AL86" t="str">
        <f t="shared" si="3"/>
        <v/>
      </c>
      <c r="AM86" s="1">
        <f>SUMIFS(Table7[Total 
Paid],Table7[Sale - Product Name],'Raw Mat Inventory Sum'!$O86,Table7[Product Type2],'Raw Mat Inventory Sum'!$AK$5)</f>
        <v>0</v>
      </c>
    </row>
    <row r="87" spans="16:39" x14ac:dyDescent="0.25">
      <c r="P87" s="7"/>
      <c r="Q87" s="30">
        <f>SUMIFS(Table110[Quantity],Table110[Product Name],'Raw Mat Inventory Sum'!$O87)</f>
        <v>0</v>
      </c>
      <c r="S87" s="1">
        <f>SUMIFS(Table110[Total Cost],Table110[Product Name],'Raw Mat Inventory Sum'!$O87)</f>
        <v>0</v>
      </c>
      <c r="T87" s="7"/>
      <c r="U87" s="1">
        <f>SUMIFS(Table110[Quantity Purchased],Table110[Product Name],'Raw Mat Inventory Sum'!$O87)</f>
        <v>0</v>
      </c>
      <c r="W87" s="1">
        <f>SUMIFS(Table110[Total Purchase
Cost],Table110[Product Name],'Raw Mat Inventory Sum'!$O87)</f>
        <v>0</v>
      </c>
      <c r="X87" s="7"/>
      <c r="Y87" s="1">
        <f t="shared" si="1"/>
        <v>0</v>
      </c>
      <c r="AA87" s="1">
        <f t="shared" si="2"/>
        <v>0</v>
      </c>
      <c r="AB87" s="7"/>
      <c r="AC87" s="1">
        <f>SUMIFS(Table7[Quantity of 
Product Sold],Table7[Sale - Product Name],'Raw Mat Inventory Sum'!$O87,Table7[Product Type2],'Raw Mat Inventory Sum'!$AC$5)</f>
        <v>0</v>
      </c>
      <c r="AE87" s="1">
        <f>SUMIFS(Table7[Total Cost of
Goods Sold],Table7[Sale - Product Name],'Raw Mat Inventory Sum'!$O87,Table7[Product Type2],'Raw Mat Inventory Sum'!$AC$5)</f>
        <v>0</v>
      </c>
      <c r="AF87" s="7"/>
      <c r="AG87" s="1">
        <f>SUMIFS(Table17[Quantity2],Table17[Product Name],'Raw Mat Inventory Sum'!$O87,Table17[Product Type2],'Raw Mat Inventory Sum'!$AG$5)</f>
        <v>0</v>
      </c>
      <c r="AI87" s="1">
        <f>SUMIFS(Table17[Total out of Inventory],Table17[Product Name],'Raw Mat Inventory Sum'!$O87,Table17[Product Type2],'Raw Mat Inventory Sum'!$AG$5)</f>
        <v>0</v>
      </c>
      <c r="AJ87" s="7"/>
      <c r="AK87" s="1">
        <f>SUMIFS(Table7[Quantity
 Sold],Table7[Sale - Product Name],'Raw Mat Inventory Sum'!$O87,Table7[Product Type2],'Raw Mat Inventory Sum'!$AK$5)</f>
        <v>0</v>
      </c>
      <c r="AL87" t="str">
        <f t="shared" si="3"/>
        <v/>
      </c>
      <c r="AM87" s="1">
        <f>SUMIFS(Table7[Total 
Paid],Table7[Sale - Product Name],'Raw Mat Inventory Sum'!$O87,Table7[Product Type2],'Raw Mat Inventory Sum'!$AK$5)</f>
        <v>0</v>
      </c>
    </row>
    <row r="88" spans="16:39" x14ac:dyDescent="0.25">
      <c r="P88" s="7"/>
      <c r="Q88" s="30">
        <f>SUMIFS(Table110[Quantity],Table110[Product Name],'Raw Mat Inventory Sum'!$O88)</f>
        <v>0</v>
      </c>
      <c r="S88" s="1">
        <f>SUMIFS(Table110[Total Cost],Table110[Product Name],'Raw Mat Inventory Sum'!$O88)</f>
        <v>0</v>
      </c>
      <c r="T88" s="7"/>
      <c r="U88" s="1">
        <f>SUMIFS(Table110[Quantity Purchased],Table110[Product Name],'Raw Mat Inventory Sum'!$O88)</f>
        <v>0</v>
      </c>
      <c r="W88" s="1">
        <f>SUMIFS(Table110[Total Purchase
Cost],Table110[Product Name],'Raw Mat Inventory Sum'!$O88)</f>
        <v>0</v>
      </c>
      <c r="X88" s="7"/>
      <c r="Y88" s="1">
        <f t="shared" ref="Y88:Y157" si="21">SUM(Q88,U88,-AC88,AG88)</f>
        <v>0</v>
      </c>
      <c r="AA88" s="1">
        <f t="shared" ref="AA88:AA157" si="22">SUM(S88,W88,-AE88,AI88)</f>
        <v>0</v>
      </c>
      <c r="AB88" s="7"/>
      <c r="AC88" s="1">
        <f>SUMIFS(Table7[Quantity of 
Product Sold],Table7[Sale - Product Name],'Raw Mat Inventory Sum'!$O88,Table7[Product Type2],'Raw Mat Inventory Sum'!$AC$5)</f>
        <v>0</v>
      </c>
      <c r="AE88" s="1">
        <f>SUMIFS(Table7[Total Cost of
Goods Sold],Table7[Sale - Product Name],'Raw Mat Inventory Sum'!$O88,Table7[Product Type2],'Raw Mat Inventory Sum'!$AC$5)</f>
        <v>0</v>
      </c>
      <c r="AF88" s="7"/>
      <c r="AG88" s="1">
        <f>SUMIFS(Table17[Quantity2],Table17[Product Name],'Raw Mat Inventory Sum'!$O88,Table17[Product Type2],'Raw Mat Inventory Sum'!$AG$5)</f>
        <v>0</v>
      </c>
      <c r="AI88" s="1">
        <f>SUMIFS(Table17[Total out of Inventory],Table17[Product Name],'Raw Mat Inventory Sum'!$O88,Table17[Product Type2],'Raw Mat Inventory Sum'!$AG$5)</f>
        <v>0</v>
      </c>
      <c r="AJ88" s="7"/>
      <c r="AK88" s="1">
        <f>SUMIFS(Table7[Quantity
 Sold],Table7[Sale - Product Name],'Raw Mat Inventory Sum'!$O88,Table7[Product Type2],'Raw Mat Inventory Sum'!$AK$5)</f>
        <v>0</v>
      </c>
      <c r="AL88" t="str">
        <f t="shared" ref="AL88:AL157" si="23">IF(AK88,AM88/AK88,"")</f>
        <v/>
      </c>
      <c r="AM88" s="1">
        <f>SUMIFS(Table7[Total 
Paid],Table7[Sale - Product Name],'Raw Mat Inventory Sum'!$O88,Table7[Product Type2],'Raw Mat Inventory Sum'!$AK$5)</f>
        <v>0</v>
      </c>
    </row>
    <row r="89" spans="16:39" x14ac:dyDescent="0.25">
      <c r="P89" s="7"/>
      <c r="Q89" s="30">
        <f>SUMIFS(Table110[Quantity],Table110[Product Name],'Raw Mat Inventory Sum'!$O89)</f>
        <v>0</v>
      </c>
      <c r="S89" s="1">
        <f>SUMIFS(Table110[Total Cost],Table110[Product Name],'Raw Mat Inventory Sum'!$O89)</f>
        <v>0</v>
      </c>
      <c r="T89" s="7"/>
      <c r="U89" s="1">
        <f>SUMIFS(Table110[Quantity Purchased],Table110[Product Name],'Raw Mat Inventory Sum'!$O89)</f>
        <v>0</v>
      </c>
      <c r="W89" s="1">
        <f>SUMIFS(Table110[Total Purchase
Cost],Table110[Product Name],'Raw Mat Inventory Sum'!$O89)</f>
        <v>0</v>
      </c>
      <c r="X89" s="7"/>
      <c r="Y89" s="1">
        <f t="shared" si="21"/>
        <v>0</v>
      </c>
      <c r="AA89" s="1">
        <f t="shared" si="22"/>
        <v>0</v>
      </c>
      <c r="AB89" s="7"/>
      <c r="AC89" s="1">
        <f>SUMIFS(Table7[Quantity of 
Product Sold],Table7[Sale - Product Name],'Raw Mat Inventory Sum'!$O89,Table7[Product Type2],'Raw Mat Inventory Sum'!$AC$5)</f>
        <v>0</v>
      </c>
      <c r="AE89" s="1">
        <f>SUMIFS(Table7[Total Cost of
Goods Sold],Table7[Sale - Product Name],'Raw Mat Inventory Sum'!$O89,Table7[Product Type2],'Raw Mat Inventory Sum'!$AC$5)</f>
        <v>0</v>
      </c>
      <c r="AF89" s="7"/>
      <c r="AG89" s="1">
        <f>SUMIFS(Table17[Quantity2],Table17[Product Name],'Raw Mat Inventory Sum'!$O89,Table17[Product Type2],'Raw Mat Inventory Sum'!$AG$5)</f>
        <v>0</v>
      </c>
      <c r="AI89" s="1">
        <f>SUMIFS(Table17[Total out of Inventory],Table17[Product Name],'Raw Mat Inventory Sum'!$O89,Table17[Product Type2],'Raw Mat Inventory Sum'!$AG$5)</f>
        <v>0</v>
      </c>
      <c r="AJ89" s="7"/>
      <c r="AK89" s="1">
        <f>SUMIFS(Table7[Quantity
 Sold],Table7[Sale - Product Name],'Raw Mat Inventory Sum'!$O89,Table7[Product Type2],'Raw Mat Inventory Sum'!$AK$5)</f>
        <v>0</v>
      </c>
      <c r="AL89" t="str">
        <f t="shared" si="23"/>
        <v/>
      </c>
      <c r="AM89" s="1">
        <f>SUMIFS(Table7[Total 
Paid],Table7[Sale - Product Name],'Raw Mat Inventory Sum'!$O89,Table7[Product Type2],'Raw Mat Inventory Sum'!$AK$5)</f>
        <v>0</v>
      </c>
    </row>
    <row r="90" spans="16:39" x14ac:dyDescent="0.25">
      <c r="P90" s="7"/>
      <c r="Q90" s="30">
        <f>SUMIFS(Table110[Quantity],Table110[Product Name],'Raw Mat Inventory Sum'!$O90)</f>
        <v>0</v>
      </c>
      <c r="S90" s="1">
        <f>SUMIFS(Table110[Total Cost],Table110[Product Name],'Raw Mat Inventory Sum'!$O90)</f>
        <v>0</v>
      </c>
      <c r="T90" s="7"/>
      <c r="U90" s="1">
        <f>SUMIFS(Table110[Quantity Purchased],Table110[Product Name],'Raw Mat Inventory Sum'!$O90)</f>
        <v>0</v>
      </c>
      <c r="W90" s="1">
        <f>SUMIFS(Table110[Total Purchase
Cost],Table110[Product Name],'Raw Mat Inventory Sum'!$O90)</f>
        <v>0</v>
      </c>
      <c r="X90" s="7"/>
      <c r="Y90" s="1">
        <f t="shared" si="21"/>
        <v>0</v>
      </c>
      <c r="AA90" s="1">
        <f t="shared" si="22"/>
        <v>0</v>
      </c>
      <c r="AB90" s="7"/>
      <c r="AC90" s="1">
        <f>SUMIFS(Table7[Quantity of 
Product Sold],Table7[Sale - Product Name],'Raw Mat Inventory Sum'!$O90,Table7[Product Type2],'Raw Mat Inventory Sum'!$AC$5)</f>
        <v>0</v>
      </c>
      <c r="AE90" s="1">
        <f>SUMIFS(Table7[Total Cost of
Goods Sold],Table7[Sale - Product Name],'Raw Mat Inventory Sum'!$O90,Table7[Product Type2],'Raw Mat Inventory Sum'!$AC$5)</f>
        <v>0</v>
      </c>
      <c r="AF90" s="7"/>
      <c r="AG90" s="1">
        <f>SUMIFS(Table17[Quantity2],Table17[Product Name],'Raw Mat Inventory Sum'!$O90,Table17[Product Type2],'Raw Mat Inventory Sum'!$AG$5)</f>
        <v>0</v>
      </c>
      <c r="AI90" s="1">
        <f>SUMIFS(Table17[Total out of Inventory],Table17[Product Name],'Raw Mat Inventory Sum'!$O90,Table17[Product Type2],'Raw Mat Inventory Sum'!$AG$5)</f>
        <v>0</v>
      </c>
      <c r="AJ90" s="7"/>
      <c r="AK90" s="1">
        <f>SUMIFS(Table7[Quantity
 Sold],Table7[Sale - Product Name],'Raw Mat Inventory Sum'!$O90,Table7[Product Type2],'Raw Mat Inventory Sum'!$AK$5)</f>
        <v>0</v>
      </c>
      <c r="AL90" t="str">
        <f t="shared" si="23"/>
        <v/>
      </c>
      <c r="AM90" s="1">
        <f>SUMIFS(Table7[Total 
Paid],Table7[Sale - Product Name],'Raw Mat Inventory Sum'!$O90,Table7[Product Type2],'Raw Mat Inventory Sum'!$AK$5)</f>
        <v>0</v>
      </c>
    </row>
    <row r="91" spans="16:39" x14ac:dyDescent="0.25">
      <c r="P91" s="7"/>
      <c r="Q91" s="30">
        <f>SUMIFS(Table110[Quantity],Table110[Product Name],'Raw Mat Inventory Sum'!$O91)</f>
        <v>0</v>
      </c>
      <c r="S91" s="1">
        <f>SUMIFS(Table110[Total Cost],Table110[Product Name],'Raw Mat Inventory Sum'!$O91)</f>
        <v>0</v>
      </c>
      <c r="T91" s="7"/>
      <c r="U91" s="1">
        <f>SUMIFS(Table110[Quantity Purchased],Table110[Product Name],'Raw Mat Inventory Sum'!$O91)</f>
        <v>0</v>
      </c>
      <c r="W91" s="1">
        <f>SUMIFS(Table110[Total Purchase
Cost],Table110[Product Name],'Raw Mat Inventory Sum'!$O91)</f>
        <v>0</v>
      </c>
      <c r="X91" s="7"/>
      <c r="Y91" s="1">
        <f t="shared" si="21"/>
        <v>0</v>
      </c>
      <c r="AA91" s="1">
        <f t="shared" si="22"/>
        <v>0</v>
      </c>
      <c r="AB91" s="7"/>
      <c r="AC91" s="1">
        <f>SUMIFS(Table7[Quantity of 
Product Sold],Table7[Sale - Product Name],'Raw Mat Inventory Sum'!$O91,Table7[Product Type2],'Raw Mat Inventory Sum'!$AC$5)</f>
        <v>0</v>
      </c>
      <c r="AE91" s="1">
        <f>SUMIFS(Table7[Total Cost of
Goods Sold],Table7[Sale - Product Name],'Raw Mat Inventory Sum'!$O91,Table7[Product Type2],'Raw Mat Inventory Sum'!$AC$5)</f>
        <v>0</v>
      </c>
      <c r="AF91" s="7"/>
      <c r="AG91" s="1">
        <f>SUMIFS(Table17[Quantity2],Table17[Product Name],'Raw Mat Inventory Sum'!$O91,Table17[Product Type2],'Raw Mat Inventory Sum'!$AG$5)</f>
        <v>0</v>
      </c>
      <c r="AI91" s="1">
        <f>SUMIFS(Table17[Total out of Inventory],Table17[Product Name],'Raw Mat Inventory Sum'!$O91,Table17[Product Type2],'Raw Mat Inventory Sum'!$AG$5)</f>
        <v>0</v>
      </c>
      <c r="AJ91" s="7"/>
      <c r="AK91" s="1">
        <f>SUMIFS(Table7[Quantity
 Sold],Table7[Sale - Product Name],'Raw Mat Inventory Sum'!$O91,Table7[Product Type2],'Raw Mat Inventory Sum'!$AK$5)</f>
        <v>0</v>
      </c>
      <c r="AL91" t="str">
        <f t="shared" si="23"/>
        <v/>
      </c>
      <c r="AM91" s="1">
        <f>SUMIFS(Table7[Total 
Paid],Table7[Sale - Product Name],'Raw Mat Inventory Sum'!$O91,Table7[Product Type2],'Raw Mat Inventory Sum'!$AK$5)</f>
        <v>0</v>
      </c>
    </row>
    <row r="92" spans="16:39" x14ac:dyDescent="0.25">
      <c r="P92" s="7"/>
      <c r="Q92" s="30">
        <f>SUMIFS(Table110[Quantity],Table110[Product Name],'Raw Mat Inventory Sum'!$O92)</f>
        <v>0</v>
      </c>
      <c r="S92" s="1">
        <f>SUMIFS(Table110[Total Cost],Table110[Product Name],'Raw Mat Inventory Sum'!$O92)</f>
        <v>0</v>
      </c>
      <c r="T92" s="7"/>
      <c r="U92" s="1">
        <f>SUMIFS(Table110[Quantity Purchased],Table110[Product Name],'Raw Mat Inventory Sum'!$O92)</f>
        <v>0</v>
      </c>
      <c r="W92" s="1">
        <f>SUMIFS(Table110[Total Purchase
Cost],Table110[Product Name],'Raw Mat Inventory Sum'!$O92)</f>
        <v>0</v>
      </c>
      <c r="X92" s="7"/>
      <c r="Y92" s="1">
        <f t="shared" si="21"/>
        <v>0</v>
      </c>
      <c r="AA92" s="1">
        <f t="shared" si="22"/>
        <v>0</v>
      </c>
      <c r="AB92" s="7"/>
      <c r="AC92" s="1">
        <f>SUMIFS(Table7[Quantity of 
Product Sold],Table7[Sale - Product Name],'Raw Mat Inventory Sum'!$O92,Table7[Product Type2],'Raw Mat Inventory Sum'!$AC$5)</f>
        <v>0</v>
      </c>
      <c r="AE92" s="1">
        <f>SUMIFS(Table7[Total Cost of
Goods Sold],Table7[Sale - Product Name],'Raw Mat Inventory Sum'!$O92,Table7[Product Type2],'Raw Mat Inventory Sum'!$AC$5)</f>
        <v>0</v>
      </c>
      <c r="AF92" s="7"/>
      <c r="AG92" s="1">
        <f>SUMIFS(Table17[Quantity2],Table17[Product Name],'Raw Mat Inventory Sum'!$O92,Table17[Product Type2],'Raw Mat Inventory Sum'!$AG$5)</f>
        <v>0</v>
      </c>
      <c r="AI92" s="1">
        <f>SUMIFS(Table17[Total out of Inventory],Table17[Product Name],'Raw Mat Inventory Sum'!$O92,Table17[Product Type2],'Raw Mat Inventory Sum'!$AG$5)</f>
        <v>0</v>
      </c>
      <c r="AJ92" s="7"/>
      <c r="AK92" s="1">
        <f>SUMIFS(Table7[Quantity
 Sold],Table7[Sale - Product Name],'Raw Mat Inventory Sum'!$O92,Table7[Product Type2],'Raw Mat Inventory Sum'!$AK$5)</f>
        <v>0</v>
      </c>
      <c r="AL92" t="str">
        <f t="shared" si="23"/>
        <v/>
      </c>
      <c r="AM92" s="1">
        <f>SUMIFS(Table7[Total 
Paid],Table7[Sale - Product Name],'Raw Mat Inventory Sum'!$O92,Table7[Product Type2],'Raw Mat Inventory Sum'!$AK$5)</f>
        <v>0</v>
      </c>
    </row>
    <row r="93" spans="16:39" x14ac:dyDescent="0.25">
      <c r="P93" s="7"/>
      <c r="Q93" s="30">
        <f>SUMIFS(Table110[Quantity],Table110[Product Name],'Raw Mat Inventory Sum'!$O93)</f>
        <v>0</v>
      </c>
      <c r="S93" s="1">
        <f>SUMIFS(Table110[Total Cost],Table110[Product Name],'Raw Mat Inventory Sum'!$O93)</f>
        <v>0</v>
      </c>
      <c r="T93" s="7"/>
      <c r="U93" s="1">
        <f>SUMIFS(Table110[Quantity Purchased],Table110[Product Name],'Raw Mat Inventory Sum'!$O93)</f>
        <v>0</v>
      </c>
      <c r="W93" s="1">
        <f>SUMIFS(Table110[Total Purchase
Cost],Table110[Product Name],'Raw Mat Inventory Sum'!$O93)</f>
        <v>0</v>
      </c>
      <c r="X93" s="7"/>
      <c r="Y93" s="1">
        <f t="shared" si="21"/>
        <v>0</v>
      </c>
      <c r="AA93" s="1">
        <f t="shared" si="22"/>
        <v>0</v>
      </c>
      <c r="AB93" s="7"/>
      <c r="AC93" s="1">
        <f>SUMIFS(Table7[Quantity of 
Product Sold],Table7[Sale - Product Name],'Raw Mat Inventory Sum'!$O93,Table7[Product Type2],'Raw Mat Inventory Sum'!$AC$5)</f>
        <v>0</v>
      </c>
      <c r="AE93" s="1">
        <f>SUMIFS(Table7[Total Cost of
Goods Sold],Table7[Sale - Product Name],'Raw Mat Inventory Sum'!$O93,Table7[Product Type2],'Raw Mat Inventory Sum'!$AC$5)</f>
        <v>0</v>
      </c>
      <c r="AF93" s="7"/>
      <c r="AG93" s="1">
        <f>SUMIFS(Table17[Quantity2],Table17[Product Name],'Raw Mat Inventory Sum'!$O93,Table17[Product Type2],'Raw Mat Inventory Sum'!$AG$5)</f>
        <v>0</v>
      </c>
      <c r="AI93" s="1">
        <f>SUMIFS(Table17[Total out of Inventory],Table17[Product Name],'Raw Mat Inventory Sum'!$O93,Table17[Product Type2],'Raw Mat Inventory Sum'!$AG$5)</f>
        <v>0</v>
      </c>
      <c r="AJ93" s="7"/>
      <c r="AK93" s="1">
        <f>SUMIFS(Table7[Quantity
 Sold],Table7[Sale - Product Name],'Raw Mat Inventory Sum'!$O93,Table7[Product Type2],'Raw Mat Inventory Sum'!$AK$5)</f>
        <v>0</v>
      </c>
      <c r="AL93" t="str">
        <f t="shared" si="23"/>
        <v/>
      </c>
      <c r="AM93" s="1">
        <f>SUMIFS(Table7[Total 
Paid],Table7[Sale - Product Name],'Raw Mat Inventory Sum'!$O93,Table7[Product Type2],'Raw Mat Inventory Sum'!$AK$5)</f>
        <v>0</v>
      </c>
    </row>
    <row r="94" spans="16:39" x14ac:dyDescent="0.25">
      <c r="P94" s="7"/>
      <c r="Q94" s="30">
        <f>SUMIFS(Table110[Quantity],Table110[Product Name],'Raw Mat Inventory Sum'!$O94)</f>
        <v>0</v>
      </c>
      <c r="S94" s="1">
        <f>SUMIFS(Table110[Total Cost],Table110[Product Name],'Raw Mat Inventory Sum'!$O94)</f>
        <v>0</v>
      </c>
      <c r="T94" s="7"/>
      <c r="U94" s="1">
        <f>SUMIFS(Table110[Quantity Purchased],Table110[Product Name],'Raw Mat Inventory Sum'!$O94)</f>
        <v>0</v>
      </c>
      <c r="W94" s="1">
        <f>SUMIFS(Table110[Total Purchase
Cost],Table110[Product Name],'Raw Mat Inventory Sum'!$O94)</f>
        <v>0</v>
      </c>
      <c r="X94" s="7"/>
      <c r="Y94" s="1">
        <f t="shared" si="21"/>
        <v>0</v>
      </c>
      <c r="AA94" s="1">
        <f t="shared" si="22"/>
        <v>0</v>
      </c>
      <c r="AB94" s="7"/>
      <c r="AC94" s="1">
        <f>SUMIFS(Table7[Quantity of 
Product Sold],Table7[Sale - Product Name],'Raw Mat Inventory Sum'!$O94,Table7[Product Type2],'Raw Mat Inventory Sum'!$AC$5)</f>
        <v>0</v>
      </c>
      <c r="AE94" s="1">
        <f>SUMIFS(Table7[Total Cost of
Goods Sold],Table7[Sale - Product Name],'Raw Mat Inventory Sum'!$O94,Table7[Product Type2],'Raw Mat Inventory Sum'!$AC$5)</f>
        <v>0</v>
      </c>
      <c r="AF94" s="7"/>
      <c r="AG94" s="1">
        <f>SUMIFS(Table17[Quantity2],Table17[Product Name],'Raw Mat Inventory Sum'!$O94,Table17[Product Type2],'Raw Mat Inventory Sum'!$AG$5)</f>
        <v>0</v>
      </c>
      <c r="AI94" s="1">
        <f>SUMIFS(Table17[Total out of Inventory],Table17[Product Name],'Raw Mat Inventory Sum'!$O94,Table17[Product Type2],'Raw Mat Inventory Sum'!$AG$5)</f>
        <v>0</v>
      </c>
      <c r="AJ94" s="7"/>
      <c r="AK94" s="1">
        <f>SUMIFS(Table7[Quantity
 Sold],Table7[Sale - Product Name],'Raw Mat Inventory Sum'!$O94,Table7[Product Type2],'Raw Mat Inventory Sum'!$AK$5)</f>
        <v>0</v>
      </c>
      <c r="AL94" t="str">
        <f t="shared" si="23"/>
        <v/>
      </c>
      <c r="AM94" s="1">
        <f>SUMIFS(Table7[Total 
Paid],Table7[Sale - Product Name],'Raw Mat Inventory Sum'!$O94,Table7[Product Type2],'Raw Mat Inventory Sum'!$AK$5)</f>
        <v>0</v>
      </c>
    </row>
    <row r="95" spans="16:39" x14ac:dyDescent="0.25">
      <c r="P95" s="7"/>
      <c r="Q95" s="30">
        <f>SUMIFS(Table110[Quantity],Table110[Product Name],'Raw Mat Inventory Sum'!$O95)</f>
        <v>0</v>
      </c>
      <c r="S95" s="1">
        <f>SUMIFS(Table110[Total Cost],Table110[Product Name],'Raw Mat Inventory Sum'!$O95)</f>
        <v>0</v>
      </c>
      <c r="T95" s="7"/>
      <c r="U95" s="1">
        <f>SUMIFS(Table110[Quantity Purchased],Table110[Product Name],'Raw Mat Inventory Sum'!$O95)</f>
        <v>0</v>
      </c>
      <c r="W95" s="1">
        <f>SUMIFS(Table110[Total Purchase
Cost],Table110[Product Name],'Raw Mat Inventory Sum'!$O95)</f>
        <v>0</v>
      </c>
      <c r="X95" s="7"/>
      <c r="Y95" s="1">
        <f t="shared" si="21"/>
        <v>0</v>
      </c>
      <c r="AA95" s="1">
        <f t="shared" si="22"/>
        <v>0</v>
      </c>
      <c r="AB95" s="7"/>
      <c r="AC95" s="1">
        <f>SUMIFS(Table7[Quantity of 
Product Sold],Table7[Sale - Product Name],'Raw Mat Inventory Sum'!$O95,Table7[Product Type2],'Raw Mat Inventory Sum'!$AC$5)</f>
        <v>0</v>
      </c>
      <c r="AE95" s="1">
        <f>SUMIFS(Table7[Total Cost of
Goods Sold],Table7[Sale - Product Name],'Raw Mat Inventory Sum'!$O95,Table7[Product Type2],'Raw Mat Inventory Sum'!$AC$5)</f>
        <v>0</v>
      </c>
      <c r="AF95" s="7"/>
      <c r="AG95" s="1">
        <f>SUMIFS(Table17[Quantity2],Table17[Product Name],'Raw Mat Inventory Sum'!$O95,Table17[Product Type2],'Raw Mat Inventory Sum'!$AG$5)</f>
        <v>0</v>
      </c>
      <c r="AI95" s="1">
        <f>SUMIFS(Table17[Total out of Inventory],Table17[Product Name],'Raw Mat Inventory Sum'!$O95,Table17[Product Type2],'Raw Mat Inventory Sum'!$AG$5)</f>
        <v>0</v>
      </c>
      <c r="AJ95" s="7"/>
      <c r="AK95" s="1">
        <f>SUMIFS(Table7[Quantity
 Sold],Table7[Sale - Product Name],'Raw Mat Inventory Sum'!$O95,Table7[Product Type2],'Raw Mat Inventory Sum'!$AK$5)</f>
        <v>0</v>
      </c>
      <c r="AL95" t="str">
        <f t="shared" si="23"/>
        <v/>
      </c>
      <c r="AM95" s="1">
        <f>SUMIFS(Table7[Total 
Paid],Table7[Sale - Product Name],'Raw Mat Inventory Sum'!$O95,Table7[Product Type2],'Raw Mat Inventory Sum'!$AK$5)</f>
        <v>0</v>
      </c>
    </row>
    <row r="96" spans="16:39" x14ac:dyDescent="0.25">
      <c r="P96" s="7"/>
      <c r="Q96" s="30">
        <f>SUMIFS(Table110[Quantity],Table110[Product Name],'Raw Mat Inventory Sum'!$O96)</f>
        <v>0</v>
      </c>
      <c r="S96" s="1">
        <f>SUMIFS(Table110[Total Cost],Table110[Product Name],'Raw Mat Inventory Sum'!$O96)</f>
        <v>0</v>
      </c>
      <c r="T96" s="7"/>
      <c r="U96" s="1">
        <f>SUMIFS(Table110[Quantity Purchased],Table110[Product Name],'Raw Mat Inventory Sum'!$O96)</f>
        <v>0</v>
      </c>
      <c r="W96" s="1">
        <f>SUMIFS(Table110[Total Purchase
Cost],Table110[Product Name],'Raw Mat Inventory Sum'!$O96)</f>
        <v>0</v>
      </c>
      <c r="X96" s="7"/>
      <c r="Y96" s="1">
        <f t="shared" si="21"/>
        <v>0</v>
      </c>
      <c r="AA96" s="1">
        <f t="shared" si="22"/>
        <v>0</v>
      </c>
      <c r="AB96" s="7"/>
      <c r="AC96" s="1">
        <f>SUMIFS(Table7[Quantity of 
Product Sold],Table7[Sale - Product Name],'Raw Mat Inventory Sum'!$O96,Table7[Product Type2],'Raw Mat Inventory Sum'!$AC$5)</f>
        <v>0</v>
      </c>
      <c r="AE96" s="1">
        <f>SUMIFS(Table7[Total Cost of
Goods Sold],Table7[Sale - Product Name],'Raw Mat Inventory Sum'!$O96,Table7[Product Type2],'Raw Mat Inventory Sum'!$AC$5)</f>
        <v>0</v>
      </c>
      <c r="AF96" s="7"/>
      <c r="AG96" s="1">
        <f>SUMIFS(Table17[Quantity2],Table17[Product Name],'Raw Mat Inventory Sum'!$O96,Table17[Product Type2],'Raw Mat Inventory Sum'!$AG$5)</f>
        <v>0</v>
      </c>
      <c r="AI96" s="1">
        <f>SUMIFS(Table17[Total out of Inventory],Table17[Product Name],'Raw Mat Inventory Sum'!$O96,Table17[Product Type2],'Raw Mat Inventory Sum'!$AG$5)</f>
        <v>0</v>
      </c>
      <c r="AJ96" s="7"/>
      <c r="AK96" s="1">
        <f>SUMIFS(Table7[Quantity
 Sold],Table7[Sale - Product Name],'Raw Mat Inventory Sum'!$O96,Table7[Product Type2],'Raw Mat Inventory Sum'!$AK$5)</f>
        <v>0</v>
      </c>
      <c r="AL96" t="str">
        <f t="shared" si="23"/>
        <v/>
      </c>
      <c r="AM96" s="1">
        <f>SUMIFS(Table7[Total 
Paid],Table7[Sale - Product Name],'Raw Mat Inventory Sum'!$O96,Table7[Product Type2],'Raw Mat Inventory Sum'!$AK$5)</f>
        <v>0</v>
      </c>
    </row>
    <row r="97" spans="1:39" x14ac:dyDescent="0.25">
      <c r="P97" s="7"/>
      <c r="Q97" s="30">
        <f>SUMIFS(Table110[Quantity],Table110[Product Name],'Raw Mat Inventory Sum'!$O97)</f>
        <v>0</v>
      </c>
      <c r="S97" s="1">
        <f>SUMIFS(Table110[Total Cost],Table110[Product Name],'Raw Mat Inventory Sum'!$O97)</f>
        <v>0</v>
      </c>
      <c r="T97" s="7"/>
      <c r="U97" s="1">
        <f>SUMIFS(Table110[Quantity Purchased],Table110[Product Name],'Raw Mat Inventory Sum'!$O97)</f>
        <v>0</v>
      </c>
      <c r="W97" s="1">
        <f>SUMIFS(Table110[Total Purchase
Cost],Table110[Product Name],'Raw Mat Inventory Sum'!$O97)</f>
        <v>0</v>
      </c>
      <c r="X97" s="7"/>
      <c r="Y97" s="1">
        <f t="shared" si="21"/>
        <v>0</v>
      </c>
      <c r="AA97" s="1">
        <f t="shared" si="22"/>
        <v>0</v>
      </c>
      <c r="AB97" s="7"/>
      <c r="AC97" s="1">
        <f>SUMIFS(Table7[Quantity of 
Product Sold],Table7[Sale - Product Name],'Raw Mat Inventory Sum'!$O97,Table7[Product Type2],'Raw Mat Inventory Sum'!$AC$5)</f>
        <v>0</v>
      </c>
      <c r="AE97" s="1">
        <f>SUMIFS(Table7[Total Cost of
Goods Sold],Table7[Sale - Product Name],'Raw Mat Inventory Sum'!$O97,Table7[Product Type2],'Raw Mat Inventory Sum'!$AC$5)</f>
        <v>0</v>
      </c>
      <c r="AF97" s="7"/>
      <c r="AG97" s="1">
        <f>SUMIFS(Table17[Quantity2],Table17[Product Name],'Raw Mat Inventory Sum'!$O97,Table17[Product Type2],'Raw Mat Inventory Sum'!$AG$5)</f>
        <v>0</v>
      </c>
      <c r="AI97" s="1">
        <f>SUMIFS(Table17[Total out of Inventory],Table17[Product Name],'Raw Mat Inventory Sum'!$O97,Table17[Product Type2],'Raw Mat Inventory Sum'!$AG$5)</f>
        <v>0</v>
      </c>
      <c r="AJ97" s="7"/>
      <c r="AK97" s="1">
        <f>SUMIFS(Table7[Quantity
 Sold],Table7[Sale - Product Name],'Raw Mat Inventory Sum'!$O97,Table7[Product Type2],'Raw Mat Inventory Sum'!$AK$5)</f>
        <v>0</v>
      </c>
      <c r="AL97" t="str">
        <f t="shared" si="23"/>
        <v/>
      </c>
      <c r="AM97" s="1">
        <f>SUMIFS(Table7[Total 
Paid],Table7[Sale - Product Name],'Raw Mat Inventory Sum'!$O97,Table7[Product Type2],'Raw Mat Inventory Sum'!$AK$5)</f>
        <v>0</v>
      </c>
    </row>
    <row r="98" spans="1:39" x14ac:dyDescent="0.25">
      <c r="P98" s="7"/>
      <c r="Q98" s="30">
        <f>SUMIFS(Table110[Quantity],Table110[Product Name],'Raw Mat Inventory Sum'!$O98)</f>
        <v>0</v>
      </c>
      <c r="S98" s="1">
        <f>SUMIFS(Table110[Total Cost],Table110[Product Name],'Raw Mat Inventory Sum'!$O98)</f>
        <v>0</v>
      </c>
      <c r="T98" s="7"/>
      <c r="U98" s="1">
        <f>SUMIFS(Table110[Quantity Purchased],Table110[Product Name],'Raw Mat Inventory Sum'!$O98)</f>
        <v>0</v>
      </c>
      <c r="W98" s="1">
        <f>SUMIFS(Table110[Total Purchase
Cost],Table110[Product Name],'Raw Mat Inventory Sum'!$O98)</f>
        <v>0</v>
      </c>
      <c r="X98" s="7"/>
      <c r="Y98" s="1">
        <f t="shared" si="21"/>
        <v>0</v>
      </c>
      <c r="AA98" s="1">
        <f t="shared" si="22"/>
        <v>0</v>
      </c>
      <c r="AB98" s="7"/>
      <c r="AC98" s="1">
        <f>SUMIFS(Table7[Quantity of 
Product Sold],Table7[Sale - Product Name],'Raw Mat Inventory Sum'!$O98,Table7[Product Type2],'Raw Mat Inventory Sum'!$AC$5)</f>
        <v>0</v>
      </c>
      <c r="AE98" s="1">
        <f>SUMIFS(Table7[Total Cost of
Goods Sold],Table7[Sale - Product Name],'Raw Mat Inventory Sum'!$O98,Table7[Product Type2],'Raw Mat Inventory Sum'!$AC$5)</f>
        <v>0</v>
      </c>
      <c r="AF98" s="7"/>
      <c r="AG98" s="1">
        <f>SUMIFS(Table17[Quantity2],Table17[Product Name],'Raw Mat Inventory Sum'!$O98,Table17[Product Type2],'Raw Mat Inventory Sum'!$AG$5)</f>
        <v>0</v>
      </c>
      <c r="AI98" s="1">
        <f>SUMIFS(Table17[Total out of Inventory],Table17[Product Name],'Raw Mat Inventory Sum'!$O98,Table17[Product Type2],'Raw Mat Inventory Sum'!$AG$5)</f>
        <v>0</v>
      </c>
      <c r="AJ98" s="7"/>
      <c r="AK98" s="1">
        <f>SUMIFS(Table7[Quantity
 Sold],Table7[Sale - Product Name],'Raw Mat Inventory Sum'!$O98,Table7[Product Type2],'Raw Mat Inventory Sum'!$AK$5)</f>
        <v>0</v>
      </c>
      <c r="AL98" t="str">
        <f t="shared" si="23"/>
        <v/>
      </c>
      <c r="AM98" s="1">
        <f>SUMIFS(Table7[Total 
Paid],Table7[Sale - Product Name],'Raw Mat Inventory Sum'!$O98,Table7[Product Type2],'Raw Mat Inventory Sum'!$AK$5)</f>
        <v>0</v>
      </c>
    </row>
    <row r="99" spans="1:39" x14ac:dyDescent="0.25">
      <c r="P99" s="7"/>
      <c r="Q99" s="30">
        <f>SUMIFS(Table110[Quantity],Table110[Product Name],'Raw Mat Inventory Sum'!$O99)</f>
        <v>0</v>
      </c>
      <c r="S99" s="1">
        <f>SUMIFS(Table110[Total Cost],Table110[Product Name],'Raw Mat Inventory Sum'!$O99)</f>
        <v>0</v>
      </c>
      <c r="T99" s="7"/>
      <c r="U99" s="1">
        <f>SUMIFS(Table110[Quantity Purchased],Table110[Product Name],'Raw Mat Inventory Sum'!$O99)</f>
        <v>0</v>
      </c>
      <c r="W99" s="1">
        <f>SUMIFS(Table110[Total Purchase
Cost],Table110[Product Name],'Raw Mat Inventory Sum'!$O99)</f>
        <v>0</v>
      </c>
      <c r="X99" s="7"/>
      <c r="Y99" s="1">
        <f t="shared" si="21"/>
        <v>0</v>
      </c>
      <c r="AA99" s="1">
        <f t="shared" si="22"/>
        <v>0</v>
      </c>
      <c r="AB99" s="7"/>
      <c r="AC99" s="1">
        <f>SUMIFS(Table7[Quantity of 
Product Sold],Table7[Sale - Product Name],'Raw Mat Inventory Sum'!$O99,Table7[Product Type2],'Raw Mat Inventory Sum'!$AC$5)</f>
        <v>0</v>
      </c>
      <c r="AE99" s="1">
        <f>SUMIFS(Table7[Total Cost of
Goods Sold],Table7[Sale - Product Name],'Raw Mat Inventory Sum'!$O99,Table7[Product Type2],'Raw Mat Inventory Sum'!$AC$5)</f>
        <v>0</v>
      </c>
      <c r="AF99" s="7"/>
      <c r="AG99" s="1">
        <f>SUMIFS(Table17[Quantity2],Table17[Product Name],'Raw Mat Inventory Sum'!$O99,Table17[Product Type2],'Raw Mat Inventory Sum'!$AG$5)</f>
        <v>0</v>
      </c>
      <c r="AI99" s="1">
        <f>SUMIFS(Table17[Total out of Inventory],Table17[Product Name],'Raw Mat Inventory Sum'!$O99,Table17[Product Type2],'Raw Mat Inventory Sum'!$AG$5)</f>
        <v>0</v>
      </c>
      <c r="AJ99" s="7"/>
      <c r="AK99" s="1">
        <f>SUMIFS(Table7[Quantity
 Sold],Table7[Sale - Product Name],'Raw Mat Inventory Sum'!$O99,Table7[Product Type2],'Raw Mat Inventory Sum'!$AK$5)</f>
        <v>0</v>
      </c>
      <c r="AL99" t="str">
        <f t="shared" si="23"/>
        <v/>
      </c>
      <c r="AM99" s="1">
        <f>SUMIFS(Table7[Total 
Paid],Table7[Sale - Product Name],'Raw Mat Inventory Sum'!$O99,Table7[Product Type2],'Raw Mat Inventory Sum'!$AK$5)</f>
        <v>0</v>
      </c>
    </row>
    <row r="100" spans="1:39" x14ac:dyDescent="0.25">
      <c r="P100" s="7"/>
      <c r="Q100" s="30">
        <f>SUMIFS(Table110[Quantity],Table110[Product Name],'Raw Mat Inventory Sum'!$O100)</f>
        <v>0</v>
      </c>
      <c r="S100" s="1">
        <f>SUMIFS(Table110[Total Cost],Table110[Product Name],'Raw Mat Inventory Sum'!$O100)</f>
        <v>0</v>
      </c>
      <c r="T100" s="7"/>
      <c r="U100" s="1">
        <f>SUMIFS(Table110[Quantity Purchased],Table110[Product Name],'Raw Mat Inventory Sum'!$O100)</f>
        <v>0</v>
      </c>
      <c r="W100" s="1">
        <f>SUMIFS(Table110[Total Purchase
Cost],Table110[Product Name],'Raw Mat Inventory Sum'!$O100)</f>
        <v>0</v>
      </c>
      <c r="X100" s="7"/>
      <c r="Y100" s="1">
        <f t="shared" si="21"/>
        <v>0</v>
      </c>
      <c r="AA100" s="1">
        <f t="shared" si="22"/>
        <v>0</v>
      </c>
      <c r="AB100" s="7"/>
      <c r="AC100" s="1">
        <f>SUMIFS(Table7[Quantity of 
Product Sold],Table7[Sale - Product Name],'Raw Mat Inventory Sum'!$O100,Table7[Product Type2],'Raw Mat Inventory Sum'!$AC$5)</f>
        <v>0</v>
      </c>
      <c r="AE100" s="1">
        <f>SUMIFS(Table7[Total Cost of
Goods Sold],Table7[Sale - Product Name],'Raw Mat Inventory Sum'!$O100,Table7[Product Type2],'Raw Mat Inventory Sum'!$AC$5)</f>
        <v>0</v>
      </c>
      <c r="AF100" s="7"/>
      <c r="AG100" s="1">
        <f>SUMIFS(Table17[Quantity2],Table17[Product Name],'Raw Mat Inventory Sum'!$O100,Table17[Product Type2],'Raw Mat Inventory Sum'!$AG$5)</f>
        <v>0</v>
      </c>
      <c r="AI100" s="1">
        <f>SUMIFS(Table17[Total out of Inventory],Table17[Product Name],'Raw Mat Inventory Sum'!$O100,Table17[Product Type2],'Raw Mat Inventory Sum'!$AG$5)</f>
        <v>0</v>
      </c>
      <c r="AJ100" s="7"/>
      <c r="AK100" s="1">
        <f>SUMIFS(Table7[Quantity
 Sold],Table7[Sale - Product Name],'Raw Mat Inventory Sum'!$O100,Table7[Product Type2],'Raw Mat Inventory Sum'!$AK$5)</f>
        <v>0</v>
      </c>
      <c r="AL100" t="str">
        <f t="shared" si="23"/>
        <v/>
      </c>
      <c r="AM100" s="1">
        <f>SUMIFS(Table7[Total 
Paid],Table7[Sale - Product Name],'Raw Mat Inventory Sum'!$O100,Table7[Product Type2],'Raw Mat Inventory Sum'!$AK$5)</f>
        <v>0</v>
      </c>
    </row>
    <row r="101" spans="1:39" x14ac:dyDescent="0.25">
      <c r="P101" s="7"/>
      <c r="Q101" s="30">
        <f>SUMIFS(Table110[Quantity],Table110[Product Name],'Raw Mat Inventory Sum'!$O101)</f>
        <v>0</v>
      </c>
      <c r="S101" s="1">
        <f>SUMIFS(Table110[Total Cost],Table110[Product Name],'Raw Mat Inventory Sum'!$O101)</f>
        <v>0</v>
      </c>
      <c r="T101" s="7"/>
      <c r="U101" s="1">
        <f>SUMIFS(Table110[Quantity Purchased],Table110[Product Name],'Raw Mat Inventory Sum'!$O101)</f>
        <v>0</v>
      </c>
      <c r="W101" s="1">
        <f>SUMIFS(Table110[Total Purchase
Cost],Table110[Product Name],'Raw Mat Inventory Sum'!$O101)</f>
        <v>0</v>
      </c>
      <c r="X101" s="7"/>
      <c r="Y101" s="1">
        <f t="shared" si="21"/>
        <v>0</v>
      </c>
      <c r="AA101" s="1">
        <f t="shared" si="22"/>
        <v>0</v>
      </c>
      <c r="AB101" s="7"/>
      <c r="AC101" s="1">
        <f>SUMIFS(Table7[Quantity of 
Product Sold],Table7[Sale - Product Name],'Raw Mat Inventory Sum'!$O101,Table7[Product Type2],'Raw Mat Inventory Sum'!$AC$5)</f>
        <v>0</v>
      </c>
      <c r="AE101" s="1">
        <f>SUMIFS(Table7[Total Cost of
Goods Sold],Table7[Sale - Product Name],'Raw Mat Inventory Sum'!$O101,Table7[Product Type2],'Raw Mat Inventory Sum'!$AC$5)</f>
        <v>0</v>
      </c>
      <c r="AF101" s="7"/>
      <c r="AG101" s="1">
        <f>SUMIFS(Table17[Quantity2],Table17[Product Name],'Raw Mat Inventory Sum'!$O101,Table17[Product Type2],'Raw Mat Inventory Sum'!$AG$5)</f>
        <v>0</v>
      </c>
      <c r="AI101" s="1">
        <f>SUMIFS(Table17[Total out of Inventory],Table17[Product Name],'Raw Mat Inventory Sum'!$O101,Table17[Product Type2],'Raw Mat Inventory Sum'!$AG$5)</f>
        <v>0</v>
      </c>
      <c r="AJ101" s="7"/>
      <c r="AK101" s="1">
        <f>SUMIFS(Table7[Quantity
 Sold],Table7[Sale - Product Name],'Raw Mat Inventory Sum'!$O101,Table7[Product Type2],'Raw Mat Inventory Sum'!$AK$5)</f>
        <v>0</v>
      </c>
      <c r="AL101" t="str">
        <f t="shared" si="23"/>
        <v/>
      </c>
      <c r="AM101" s="1">
        <f>SUMIFS(Table7[Total 
Paid],Table7[Sale - Product Name],'Raw Mat Inventory Sum'!$O101,Table7[Product Type2],'Raw Mat Inventory Sum'!$AK$5)</f>
        <v>0</v>
      </c>
    </row>
    <row r="102" spans="1:39" x14ac:dyDescent="0.25">
      <c r="P102" s="7"/>
      <c r="Q102" s="30">
        <f>SUMIFS(Table110[Quantity],Table110[Product Name],'Raw Mat Inventory Sum'!$O102)</f>
        <v>0</v>
      </c>
      <c r="R102" t="e">
        <f>S102/Q102</f>
        <v>#DIV/0!</v>
      </c>
      <c r="S102" s="1">
        <f>SUMIFS(Table110[Total Cost],Table110[Product Name],'Raw Mat Inventory Sum'!$O102)</f>
        <v>0</v>
      </c>
      <c r="T102" s="7"/>
      <c r="U102" s="1">
        <f>SUMIFS(Table110[Quantity Purchased],Table110[Product Name],'Raw Mat Inventory Sum'!$O102)</f>
        <v>0</v>
      </c>
      <c r="W102" s="1">
        <f>SUMIFS(Table110[Total Purchase
Cost],Table110[Product Name],'Raw Mat Inventory Sum'!$O102)</f>
        <v>0</v>
      </c>
      <c r="X102" s="7"/>
      <c r="Y102" s="1">
        <f t="shared" si="21"/>
        <v>0</v>
      </c>
      <c r="AA102" s="1">
        <f t="shared" si="22"/>
        <v>0</v>
      </c>
      <c r="AB102" s="7"/>
      <c r="AC102" s="1">
        <f>SUMIFS(Table7[Quantity of 
Product Sold],Table7[Sale - Product Name],'Raw Mat Inventory Sum'!$O102,Table7[Product Type2],'Raw Mat Inventory Sum'!$AC$5)</f>
        <v>0</v>
      </c>
      <c r="AE102" s="1">
        <f>SUMIFS(Table7[Total Cost of
Goods Sold],Table7[Sale - Product Name],'Raw Mat Inventory Sum'!$O102,Table7[Product Type2],'Raw Mat Inventory Sum'!$AC$5)</f>
        <v>0</v>
      </c>
      <c r="AF102" s="7"/>
      <c r="AG102" s="1">
        <f>SUMIFS(Table17[Quantity2],Table17[Product Name],'Raw Mat Inventory Sum'!$O102,Table17[Product Type2],'Raw Mat Inventory Sum'!$AG$5)</f>
        <v>0</v>
      </c>
      <c r="AI102" s="1">
        <f>SUMIFS(Table17[Total out of Inventory],Table17[Product Name],'Raw Mat Inventory Sum'!$O102,Table17[Product Type2],'Raw Mat Inventory Sum'!$AG$5)</f>
        <v>0</v>
      </c>
      <c r="AJ102" s="7"/>
      <c r="AK102" s="1">
        <f>SUMIFS(Table7[Quantity
 Sold],Table7[Sale - Product Name],'Raw Mat Inventory Sum'!$O102,Table7[Product Type2],'Raw Mat Inventory Sum'!$AK$5)</f>
        <v>0</v>
      </c>
      <c r="AL102" t="str">
        <f t="shared" si="23"/>
        <v/>
      </c>
      <c r="AM102" s="1">
        <f>SUMIFS(Table7[Total 
Paid],Table7[Sale - Product Name],'Raw Mat Inventory Sum'!$O102,Table7[Product Type2],'Raw Mat Inventory Sum'!$AK$5)</f>
        <v>0</v>
      </c>
    </row>
    <row r="103" spans="1:39" x14ac:dyDescent="0.25">
      <c r="P103" s="7"/>
      <c r="Q103" s="30">
        <f>SUMIFS(Table110[Quantity],Table110[Product Name],'Raw Mat Inventory Sum'!$O103)</f>
        <v>0</v>
      </c>
      <c r="S103" s="1">
        <f>SUMIFS(Table110[Total Cost],Table110[Product Name],'Raw Mat Inventory Sum'!$O103)</f>
        <v>0</v>
      </c>
      <c r="T103" s="7"/>
      <c r="U103" s="1">
        <f>SUMIFS(Table110[Quantity Purchased],Table110[Product Name],'Raw Mat Inventory Sum'!$O103)</f>
        <v>0</v>
      </c>
      <c r="W103" s="1">
        <f>SUMIFS(Table110[Total Purchase
Cost],Table110[Product Name],'Raw Mat Inventory Sum'!$O103)</f>
        <v>0</v>
      </c>
      <c r="X103" s="7"/>
      <c r="Y103" s="1">
        <f t="shared" si="21"/>
        <v>0</v>
      </c>
      <c r="AA103" s="1">
        <f t="shared" si="22"/>
        <v>0</v>
      </c>
      <c r="AB103" s="7"/>
      <c r="AC103" s="1">
        <f>SUMIFS(Table7[Quantity of 
Product Sold],Table7[Sale - Product Name],'Raw Mat Inventory Sum'!$O103,Table7[Product Type2],'Raw Mat Inventory Sum'!$AC$5)</f>
        <v>0</v>
      </c>
      <c r="AE103" s="1">
        <f>SUMIFS(Table7[Total Cost of
Goods Sold],Table7[Sale - Product Name],'Raw Mat Inventory Sum'!$O103,Table7[Product Type2],'Raw Mat Inventory Sum'!$AC$5)</f>
        <v>0</v>
      </c>
      <c r="AF103" s="7"/>
      <c r="AG103" s="1">
        <f>SUMIFS(Table17[Quantity2],Table17[Product Name],'Raw Mat Inventory Sum'!$O103,Table17[Product Type2],'Raw Mat Inventory Sum'!$AG$5)</f>
        <v>0</v>
      </c>
      <c r="AI103" s="1">
        <f>SUMIFS(Table17[Total out of Inventory],Table17[Product Name],'Raw Mat Inventory Sum'!$O103,Table17[Product Type2],'Raw Mat Inventory Sum'!$AG$5)</f>
        <v>0</v>
      </c>
      <c r="AJ103" s="7"/>
      <c r="AK103" s="1">
        <f>SUMIFS(Table7[Quantity
 Sold],Table7[Sale - Product Name],'Raw Mat Inventory Sum'!$O103,Table7[Product Type2],'Raw Mat Inventory Sum'!$AK$5)</f>
        <v>0</v>
      </c>
      <c r="AL103" t="str">
        <f t="shared" si="23"/>
        <v/>
      </c>
      <c r="AM103" s="1">
        <f>SUMIFS(Table7[Total 
Paid],Table7[Sale - Product Name],'Raw Mat Inventory Sum'!$O103,Table7[Product Type2],'Raw Mat Inventory Sum'!$AK$5)</f>
        <v>0</v>
      </c>
    </row>
    <row r="104" spans="1:39" x14ac:dyDescent="0.25">
      <c r="P104" s="7"/>
      <c r="Q104" s="30">
        <f>SUMIFS(Table110[Quantity],Table110[Product Name],'Raw Mat Inventory Sum'!$O104)</f>
        <v>0</v>
      </c>
      <c r="S104" s="1">
        <f>SUMIFS(Table110[Total Cost],Table110[Product Name],'Raw Mat Inventory Sum'!$O104)</f>
        <v>0</v>
      </c>
      <c r="T104" s="7"/>
      <c r="U104" s="1">
        <f>SUMIFS(Table110[Quantity Purchased],Table110[Product Name],'Raw Mat Inventory Sum'!$O104)</f>
        <v>0</v>
      </c>
      <c r="W104" s="1">
        <f>SUMIFS(Table110[Total Purchase
Cost],Table110[Product Name],'Raw Mat Inventory Sum'!$O104)</f>
        <v>0</v>
      </c>
      <c r="X104" s="7"/>
      <c r="Y104" s="1">
        <f t="shared" si="21"/>
        <v>0</v>
      </c>
      <c r="AA104" s="1">
        <f t="shared" si="22"/>
        <v>0</v>
      </c>
      <c r="AB104" s="7"/>
      <c r="AC104" s="1">
        <f>SUMIFS(Table7[Quantity of 
Product Sold],Table7[Sale - Product Name],'Raw Mat Inventory Sum'!$O104,Table7[Product Type2],'Raw Mat Inventory Sum'!$AC$5)</f>
        <v>0</v>
      </c>
      <c r="AE104" s="1">
        <f>SUMIFS(Table7[Total Cost of
Goods Sold],Table7[Sale - Product Name],'Raw Mat Inventory Sum'!$O104,Table7[Product Type2],'Raw Mat Inventory Sum'!$AC$5)</f>
        <v>0</v>
      </c>
      <c r="AF104" s="7"/>
      <c r="AG104" s="1">
        <f>SUMIFS(Table17[Quantity2],Table17[Product Name],'Raw Mat Inventory Sum'!$O104,Table17[Product Type2],'Raw Mat Inventory Sum'!$AG$5)</f>
        <v>0</v>
      </c>
      <c r="AI104" s="1">
        <f>SUMIFS(Table17[Total out of Inventory],Table17[Product Name],'Raw Mat Inventory Sum'!$O104,Table17[Product Type2],'Raw Mat Inventory Sum'!$AG$5)</f>
        <v>0</v>
      </c>
      <c r="AJ104" s="7"/>
      <c r="AK104" s="1">
        <f>SUMIFS(Table7[Quantity
 Sold],Table7[Sale - Product Name],'Raw Mat Inventory Sum'!$O104,Table7[Product Type2],'Raw Mat Inventory Sum'!$AK$5)</f>
        <v>0</v>
      </c>
      <c r="AL104" t="str">
        <f t="shared" si="23"/>
        <v/>
      </c>
      <c r="AM104" s="1">
        <f>SUMIFS(Table7[Total 
Paid],Table7[Sale - Product Name],'Raw Mat Inventory Sum'!$O104,Table7[Product Type2],'Raw Mat Inventory Sum'!$AK$5)</f>
        <v>0</v>
      </c>
    </row>
    <row r="105" spans="1:39" x14ac:dyDescent="0.25">
      <c r="P105" s="7"/>
      <c r="Q105" s="30">
        <f>SUMIFS(Table110[Quantity],Table110[Product Name],'Raw Mat Inventory Sum'!$O105)</f>
        <v>0</v>
      </c>
      <c r="S105" s="1">
        <f>SUMIFS(Table110[Total Cost],Table110[Product Name],'Raw Mat Inventory Sum'!$O105)</f>
        <v>0</v>
      </c>
      <c r="T105" s="7"/>
      <c r="U105" s="1">
        <f>SUMIFS(Table110[Quantity Purchased],Table110[Product Name],'Raw Mat Inventory Sum'!$O105)</f>
        <v>0</v>
      </c>
      <c r="W105" s="1">
        <f>SUMIFS(Table110[Total Purchase
Cost],Table110[Product Name],'Raw Mat Inventory Sum'!$O105)</f>
        <v>0</v>
      </c>
      <c r="X105" s="7"/>
      <c r="Y105" s="1">
        <f t="shared" si="21"/>
        <v>0</v>
      </c>
      <c r="AA105" s="1">
        <f t="shared" si="22"/>
        <v>0</v>
      </c>
      <c r="AB105" s="7"/>
      <c r="AC105" s="1">
        <f>SUMIFS(Table7[Quantity of 
Product Sold],Table7[Sale - Product Name],'Raw Mat Inventory Sum'!$O105,Table7[Product Type2],'Raw Mat Inventory Sum'!$AC$5)</f>
        <v>0</v>
      </c>
      <c r="AE105" s="1">
        <f>SUMIFS(Table7[Total Cost of
Goods Sold],Table7[Sale - Product Name],'Raw Mat Inventory Sum'!$O105,Table7[Product Type2],'Raw Mat Inventory Sum'!$AC$5)</f>
        <v>0</v>
      </c>
      <c r="AF105" s="7"/>
      <c r="AG105" s="1">
        <f>SUMIFS(Table17[Quantity2],Table17[Product Name],'Raw Mat Inventory Sum'!$O105,Table17[Product Type2],'Raw Mat Inventory Sum'!$AG$5)</f>
        <v>0</v>
      </c>
      <c r="AI105" s="1">
        <f>SUMIFS(Table17[Total out of Inventory],Table17[Product Name],'Raw Mat Inventory Sum'!$O105,Table17[Product Type2],'Raw Mat Inventory Sum'!$AG$5)</f>
        <v>0</v>
      </c>
      <c r="AJ105" s="7"/>
      <c r="AK105" s="1">
        <f>SUMIFS(Table7[Quantity
 Sold],Table7[Sale - Product Name],'Raw Mat Inventory Sum'!$O105,Table7[Product Type2],'Raw Mat Inventory Sum'!$AK$5)</f>
        <v>0</v>
      </c>
      <c r="AL105" t="str">
        <f t="shared" si="23"/>
        <v/>
      </c>
      <c r="AM105" s="1">
        <f>SUMIFS(Table7[Total 
Paid],Table7[Sale - Product Name],'Raw Mat Inventory Sum'!$O105,Table7[Product Type2],'Raw Mat Inventory Sum'!$AK$5)</f>
        <v>0</v>
      </c>
    </row>
    <row r="106" spans="1:39" x14ac:dyDescent="0.25">
      <c r="P106" s="7"/>
      <c r="Q106" s="30">
        <f>SUMIFS(Table110[Quantity],Table110[Product Name],'Raw Mat Inventory Sum'!$O106)</f>
        <v>0</v>
      </c>
      <c r="S106" s="1">
        <f>SUMIFS(Table110[Total Cost],Table110[Product Name],'Raw Mat Inventory Sum'!$O106)</f>
        <v>0</v>
      </c>
      <c r="T106" s="7"/>
      <c r="U106" s="1">
        <f>SUMIFS(Table110[Quantity Purchased],Table110[Product Name],'Raw Mat Inventory Sum'!$O106)</f>
        <v>0</v>
      </c>
      <c r="W106" s="1">
        <f>SUMIFS(Table110[Total Purchase
Cost],Table110[Product Name],'Raw Mat Inventory Sum'!$O106)</f>
        <v>0</v>
      </c>
      <c r="X106" s="7"/>
      <c r="Y106" s="1">
        <f t="shared" si="21"/>
        <v>0</v>
      </c>
      <c r="AA106" s="1">
        <f t="shared" si="22"/>
        <v>0</v>
      </c>
      <c r="AB106" s="7"/>
      <c r="AC106" s="1">
        <f>SUMIFS(Table7[Quantity of 
Product Sold],Table7[Sale - Product Name],'Raw Mat Inventory Sum'!$O106,Table7[Product Type2],'Raw Mat Inventory Sum'!$AC$5)</f>
        <v>0</v>
      </c>
      <c r="AE106" s="1">
        <f>SUMIFS(Table7[Total Cost of
Goods Sold],Table7[Sale - Product Name],'Raw Mat Inventory Sum'!$O106,Table7[Product Type2],'Raw Mat Inventory Sum'!$AC$5)</f>
        <v>0</v>
      </c>
      <c r="AF106" s="7"/>
      <c r="AG106" s="1">
        <f>SUMIFS(Table17[Quantity2],Table17[Product Name],'Raw Mat Inventory Sum'!$O106,Table17[Product Type2],'Raw Mat Inventory Sum'!$AG$5)</f>
        <v>0</v>
      </c>
      <c r="AI106" s="1">
        <f>SUMIFS(Table17[Total out of Inventory],Table17[Product Name],'Raw Mat Inventory Sum'!$O106,Table17[Product Type2],'Raw Mat Inventory Sum'!$AG$5)</f>
        <v>0</v>
      </c>
      <c r="AJ106" s="7"/>
      <c r="AK106" s="1">
        <f>SUMIFS(Table7[Quantity
 Sold],Table7[Sale - Product Name],'Raw Mat Inventory Sum'!$O106,Table7[Product Type2],'Raw Mat Inventory Sum'!$AK$5)</f>
        <v>0</v>
      </c>
      <c r="AL106" t="str">
        <f t="shared" si="23"/>
        <v/>
      </c>
      <c r="AM106" s="1">
        <f>SUMIFS(Table7[Total 
Paid],Table7[Sale - Product Name],'Raw Mat Inventory Sum'!$O106,Table7[Product Type2],'Raw Mat Inventory Sum'!$AK$5)</f>
        <v>0</v>
      </c>
    </row>
    <row r="107" spans="1:39" x14ac:dyDescent="0.25">
      <c r="P107" s="7"/>
      <c r="Q107" s="30">
        <f>SUMIFS(Table110[Quantity],Table110[Product Name],'Raw Mat Inventory Sum'!$O107)</f>
        <v>0</v>
      </c>
      <c r="S107" s="1">
        <f>SUMIFS(Table110[Total Cost],Table110[Product Name],'Raw Mat Inventory Sum'!$O107)</f>
        <v>0</v>
      </c>
      <c r="T107" s="7"/>
      <c r="U107" s="1">
        <f>SUMIFS(Table110[Quantity Purchased],Table110[Product Name],'Raw Mat Inventory Sum'!$O107)</f>
        <v>0</v>
      </c>
      <c r="W107" s="1">
        <f>SUMIFS(Table110[Total Purchase
Cost],Table110[Product Name],'Raw Mat Inventory Sum'!$O107)</f>
        <v>0</v>
      </c>
      <c r="X107" s="7"/>
      <c r="Y107" s="1">
        <f t="shared" si="21"/>
        <v>0</v>
      </c>
      <c r="AA107" s="1">
        <f t="shared" si="22"/>
        <v>0</v>
      </c>
      <c r="AB107" s="7"/>
      <c r="AC107" s="1">
        <f>SUMIFS(Table7[Quantity of 
Product Sold],Table7[Sale - Product Name],'Raw Mat Inventory Sum'!$O107,Table7[Product Type2],'Raw Mat Inventory Sum'!$AC$5)</f>
        <v>0</v>
      </c>
      <c r="AE107" s="1">
        <f>SUMIFS(Table7[Total Cost of
Goods Sold],Table7[Sale - Product Name],'Raw Mat Inventory Sum'!$O107,Table7[Product Type2],'Raw Mat Inventory Sum'!$AC$5)</f>
        <v>0</v>
      </c>
      <c r="AF107" s="7"/>
      <c r="AG107" s="1">
        <f>SUMIFS(Table17[Quantity2],Table17[Product Name],'Raw Mat Inventory Sum'!$O107,Table17[Product Type2],'Raw Mat Inventory Sum'!$AG$5)</f>
        <v>0</v>
      </c>
      <c r="AI107" s="1">
        <f>SUMIFS(Table17[Total out of Inventory],Table17[Product Name],'Raw Mat Inventory Sum'!$O107,Table17[Product Type2],'Raw Mat Inventory Sum'!$AG$5)</f>
        <v>0</v>
      </c>
      <c r="AJ107" s="7"/>
      <c r="AK107" s="1">
        <f>SUMIFS(Table7[Quantity
 Sold],Table7[Sale - Product Name],'Raw Mat Inventory Sum'!$O107,Table7[Product Type2],'Raw Mat Inventory Sum'!$AK$5)</f>
        <v>0</v>
      </c>
      <c r="AL107" t="str">
        <f t="shared" si="23"/>
        <v/>
      </c>
      <c r="AM107" s="1">
        <f>SUMIFS(Table7[Total 
Paid],Table7[Sale - Product Name],'Raw Mat Inventory Sum'!$O107,Table7[Product Type2],'Raw Mat Inventory Sum'!$AK$5)</f>
        <v>0</v>
      </c>
    </row>
    <row r="108" spans="1:39" x14ac:dyDescent="0.25">
      <c r="P108" s="7"/>
      <c r="Q108" s="30">
        <f>SUMIFS(Table110[Quantity],Table110[Product Name],'Raw Mat Inventory Sum'!$O108)</f>
        <v>0</v>
      </c>
      <c r="S108" s="1">
        <f>SUMIFS(Table110[Total Cost],Table110[Product Name],'Raw Mat Inventory Sum'!$O108)</f>
        <v>0</v>
      </c>
      <c r="T108" s="7"/>
      <c r="U108" s="1">
        <f>SUMIFS(Table110[Quantity Purchased],Table110[Product Name],'Raw Mat Inventory Sum'!$O108)</f>
        <v>0</v>
      </c>
      <c r="W108" s="1">
        <f>SUMIFS(Table110[Total Purchase
Cost],Table110[Product Name],'Raw Mat Inventory Sum'!$O108)</f>
        <v>0</v>
      </c>
      <c r="X108" s="7"/>
      <c r="Y108" s="1">
        <f t="shared" si="21"/>
        <v>0</v>
      </c>
      <c r="AA108" s="1">
        <f t="shared" si="22"/>
        <v>0</v>
      </c>
      <c r="AB108" s="7"/>
      <c r="AC108" s="1">
        <f>SUMIFS(Table7[Quantity of 
Product Sold],Table7[Sale - Product Name],'Raw Mat Inventory Sum'!$O108,Table7[Product Type2],'Raw Mat Inventory Sum'!$AC$5)</f>
        <v>0</v>
      </c>
      <c r="AE108" s="1">
        <f>SUMIFS(Table7[Total Cost of
Goods Sold],Table7[Sale - Product Name],'Raw Mat Inventory Sum'!$O108,Table7[Product Type2],'Raw Mat Inventory Sum'!$AC$5)</f>
        <v>0</v>
      </c>
      <c r="AF108" s="7"/>
      <c r="AG108" s="1">
        <f>SUMIFS(Table17[Quantity2],Table17[Product Name],'Raw Mat Inventory Sum'!$O108,Table17[Product Type2],'Raw Mat Inventory Sum'!$AG$5)</f>
        <v>0</v>
      </c>
      <c r="AI108" s="1">
        <f>SUMIFS(Table17[Total out of Inventory],Table17[Product Name],'Raw Mat Inventory Sum'!$O108,Table17[Product Type2],'Raw Mat Inventory Sum'!$AG$5)</f>
        <v>0</v>
      </c>
      <c r="AJ108" s="7"/>
      <c r="AK108" s="1">
        <f>SUMIFS(Table7[Quantity
 Sold],Table7[Sale - Product Name],'Raw Mat Inventory Sum'!$O108,Table7[Product Type2],'Raw Mat Inventory Sum'!$AK$5)</f>
        <v>0</v>
      </c>
      <c r="AL108" t="str">
        <f t="shared" si="23"/>
        <v/>
      </c>
      <c r="AM108" s="1">
        <f>SUMIFS(Table7[Total 
Paid],Table7[Sale - Product Name],'Raw Mat Inventory Sum'!$O108,Table7[Product Type2],'Raw Mat Inventory Sum'!$AK$5)</f>
        <v>0</v>
      </c>
    </row>
    <row r="109" spans="1:39" x14ac:dyDescent="0.25">
      <c r="A109" t="s">
        <v>297</v>
      </c>
      <c r="P109" s="7"/>
      <c r="Q109" s="30">
        <f>SUMIFS(Table110[Quantity],Table110[Product Name],'Raw Mat Inventory Sum'!$O109)</f>
        <v>0</v>
      </c>
      <c r="S109" s="1">
        <f>SUMIFS(Table110[Total Cost],Table110[Product Name],'Raw Mat Inventory Sum'!$O109)</f>
        <v>0</v>
      </c>
      <c r="T109" s="7"/>
      <c r="U109" s="1">
        <f>SUMIFS(Table110[Quantity Purchased],Table110[Product Name],'Raw Mat Inventory Sum'!$O109)</f>
        <v>0</v>
      </c>
      <c r="W109" s="1">
        <f>SUMIFS(Table110[Total Purchase
Cost],Table110[Product Name],'Raw Mat Inventory Sum'!$O109)</f>
        <v>0</v>
      </c>
      <c r="X109" s="7"/>
      <c r="Y109" s="1">
        <f t="shared" ref="Y109" si="24">SUM(Q109,U109,-AC109,AG109)</f>
        <v>0</v>
      </c>
      <c r="AA109" s="1">
        <f t="shared" ref="AA109" si="25">SUM(S109,W109,-AE109,AI109)</f>
        <v>0</v>
      </c>
      <c r="AB109" s="7"/>
      <c r="AC109" s="1">
        <f>SUMIFS(Table7[Quantity of 
Product Sold],Table7[Sale - Product Name],'Raw Mat Inventory Sum'!$O109,Table7[Product Type2],'Raw Mat Inventory Sum'!$AC$5)</f>
        <v>0</v>
      </c>
      <c r="AE109" s="1">
        <f>SUMIFS(Table7[Total Cost of
Goods Sold],Table7[Sale - Product Name],'Raw Mat Inventory Sum'!$O109,Table7[Product Type2],'Raw Mat Inventory Sum'!$AC$5)</f>
        <v>0</v>
      </c>
      <c r="AF109" s="7"/>
      <c r="AG109" s="1">
        <f>SUMIFS(Table17[Quantity2],Table17[Product Name],'Raw Mat Inventory Sum'!$O109,Table17[Product Type2],'Raw Mat Inventory Sum'!$AG$5)</f>
        <v>0</v>
      </c>
      <c r="AI109" s="1">
        <f>SUMIFS(Table17[Total out of Inventory],Table17[Product Name],'Raw Mat Inventory Sum'!$O109,Table17[Product Type2],'Raw Mat Inventory Sum'!$AG$5)</f>
        <v>0</v>
      </c>
      <c r="AJ109" s="7"/>
      <c r="AK109" s="1">
        <f>SUMIFS(Table7[Quantity
 Sold],Table7[Sale - Product Name],'Raw Mat Inventory Sum'!$O109,Table7[Product Type2],'Raw Mat Inventory Sum'!$AK$5)</f>
        <v>0</v>
      </c>
      <c r="AL109" t="str">
        <f t="shared" ref="AL109" si="26">IF(AK109,AM109/AK109,"")</f>
        <v/>
      </c>
      <c r="AM109" s="1">
        <f>SUMIFS(Table7[Total 
Paid],Table7[Sale - Product Name],'Raw Mat Inventory Sum'!$O109,Table7[Product Type2],'Raw Mat Inventory Sum'!$AK$5)</f>
        <v>0</v>
      </c>
    </row>
    <row r="110" spans="1:39" x14ac:dyDescent="0.25">
      <c r="P110" s="7"/>
      <c r="Q110" s="30">
        <f>SUMIFS(Table110[Quantity],Table110[Product Name],'Raw Mat Inventory Sum'!$O110)</f>
        <v>0</v>
      </c>
      <c r="S110" s="1">
        <f>SUMIFS(Table110[Total Cost],Table110[Product Name],'Raw Mat Inventory Sum'!$O110)</f>
        <v>0</v>
      </c>
      <c r="T110" s="7"/>
      <c r="U110" s="1">
        <f>SUMIFS(Table110[Quantity Purchased],Table110[Product Name],'Raw Mat Inventory Sum'!$O110)</f>
        <v>0</v>
      </c>
      <c r="W110" s="1">
        <f>SUMIFS(Table110[Total Purchase
Cost],Table110[Product Name],'Raw Mat Inventory Sum'!$O110)</f>
        <v>0</v>
      </c>
      <c r="X110" s="7"/>
      <c r="Y110" s="1">
        <f t="shared" si="21"/>
        <v>0</v>
      </c>
      <c r="AA110" s="1">
        <f t="shared" si="22"/>
        <v>0</v>
      </c>
      <c r="AB110" s="7"/>
      <c r="AC110" s="1">
        <f>SUMIFS(Table7[Quantity of 
Product Sold],Table7[Sale - Product Name],'Raw Mat Inventory Sum'!$O110,Table7[Product Type2],'Raw Mat Inventory Sum'!$AC$5)</f>
        <v>0</v>
      </c>
      <c r="AE110" s="1">
        <f>SUMIFS(Table7[Total Cost of
Goods Sold],Table7[Sale - Product Name],'Raw Mat Inventory Sum'!$O110,Table7[Product Type2],'Raw Mat Inventory Sum'!$AC$5)</f>
        <v>0</v>
      </c>
      <c r="AF110" s="7"/>
      <c r="AG110" s="1">
        <f>SUMIFS(Table17[Quantity2],Table17[Product Name],'Raw Mat Inventory Sum'!$O110,Table17[Product Type2],'Raw Mat Inventory Sum'!$AG$5)</f>
        <v>0</v>
      </c>
      <c r="AI110" s="1">
        <f>SUMIFS(Table17[Total out of Inventory],Table17[Product Name],'Raw Mat Inventory Sum'!$O110,Table17[Product Type2],'Raw Mat Inventory Sum'!$AG$5)</f>
        <v>0</v>
      </c>
      <c r="AJ110" s="7"/>
      <c r="AK110" s="1">
        <f>SUMIFS(Table7[Quantity
 Sold],Table7[Sale - Product Name],'Raw Mat Inventory Sum'!$O110,Table7[Product Type2],'Raw Mat Inventory Sum'!$AK$5)</f>
        <v>0</v>
      </c>
      <c r="AL110" t="str">
        <f t="shared" si="23"/>
        <v/>
      </c>
      <c r="AM110" s="1">
        <f>SUMIFS(Table7[Total 
Paid],Table7[Sale - Product Name],'Raw Mat Inventory Sum'!$O110,Table7[Product Type2],'Raw Mat Inventory Sum'!$AK$5)</f>
        <v>0</v>
      </c>
    </row>
    <row r="111" spans="1:39" x14ac:dyDescent="0.25">
      <c r="P111" s="7"/>
      <c r="Q111" s="30">
        <f>SUMIFS(Table110[Quantity],Table110[Product Name],'Raw Mat Inventory Sum'!$O111)</f>
        <v>0</v>
      </c>
      <c r="S111" s="1">
        <f>SUMIFS(Table110[Total Cost],Table110[Product Name],'Raw Mat Inventory Sum'!$O111)</f>
        <v>0</v>
      </c>
      <c r="T111" s="7"/>
      <c r="U111" s="1">
        <f>SUMIFS(Table110[Quantity Purchased],Table110[Product Name],'Raw Mat Inventory Sum'!$O111)</f>
        <v>0</v>
      </c>
      <c r="W111" s="1">
        <f>SUMIFS(Table110[Total Purchase
Cost],Table110[Product Name],'Raw Mat Inventory Sum'!$O111)</f>
        <v>0</v>
      </c>
      <c r="X111" s="7"/>
      <c r="Y111" s="1">
        <f t="shared" si="21"/>
        <v>0</v>
      </c>
      <c r="AA111" s="1">
        <f t="shared" si="22"/>
        <v>0</v>
      </c>
      <c r="AB111" s="7"/>
      <c r="AC111" s="1">
        <f>SUMIFS(Table7[Quantity of 
Product Sold],Table7[Sale - Product Name],'Raw Mat Inventory Sum'!$O111,Table7[Product Type2],'Raw Mat Inventory Sum'!$AC$5)</f>
        <v>0</v>
      </c>
      <c r="AE111" s="1">
        <f>SUMIFS(Table7[Total Cost of
Goods Sold],Table7[Sale - Product Name],'Raw Mat Inventory Sum'!$O111,Table7[Product Type2],'Raw Mat Inventory Sum'!$AC$5)</f>
        <v>0</v>
      </c>
      <c r="AF111" s="7"/>
      <c r="AG111" s="1">
        <f>SUMIFS(Table17[Quantity2],Table17[Product Name],'Raw Mat Inventory Sum'!$O111,Table17[Product Type2],'Raw Mat Inventory Sum'!$AG$5)</f>
        <v>0</v>
      </c>
      <c r="AI111" s="1">
        <f>SUMIFS(Table17[Total out of Inventory],Table17[Product Name],'Raw Mat Inventory Sum'!$O111,Table17[Product Type2],'Raw Mat Inventory Sum'!$AG$5)</f>
        <v>0</v>
      </c>
      <c r="AJ111" s="7"/>
      <c r="AK111" s="1">
        <f>SUMIFS(Table7[Quantity
 Sold],Table7[Sale - Product Name],'Raw Mat Inventory Sum'!$O111,Table7[Product Type2],'Raw Mat Inventory Sum'!$AK$5)</f>
        <v>0</v>
      </c>
      <c r="AL111" t="str">
        <f t="shared" si="23"/>
        <v/>
      </c>
      <c r="AM111" s="1">
        <f>SUMIFS(Table7[Total 
Paid],Table7[Sale - Product Name],'Raw Mat Inventory Sum'!$O111,Table7[Product Type2],'Raw Mat Inventory Sum'!$AK$5)</f>
        <v>0</v>
      </c>
    </row>
    <row r="112" spans="1:39" x14ac:dyDescent="0.25">
      <c r="P112" s="7"/>
      <c r="Q112" s="30">
        <f>SUMIFS(Table110[Quantity],Table110[Product Name],'Raw Mat Inventory Sum'!$O112)</f>
        <v>0</v>
      </c>
      <c r="S112" s="1">
        <f>SUMIFS(Table110[Total Cost],Table110[Product Name],'Raw Mat Inventory Sum'!$O112)</f>
        <v>0</v>
      </c>
      <c r="T112" s="7"/>
      <c r="U112" s="1">
        <f>SUMIFS(Table110[Quantity Purchased],Table110[Product Name],'Raw Mat Inventory Sum'!$O112)</f>
        <v>0</v>
      </c>
      <c r="W112" s="1">
        <f>SUMIFS(Table110[Total Purchase
Cost],Table110[Product Name],'Raw Mat Inventory Sum'!$O112)</f>
        <v>0</v>
      </c>
      <c r="X112" s="7"/>
      <c r="Y112" s="1">
        <f t="shared" si="21"/>
        <v>0</v>
      </c>
      <c r="AA112" s="1">
        <f t="shared" si="22"/>
        <v>0</v>
      </c>
      <c r="AB112" s="7"/>
      <c r="AC112" s="1">
        <f>SUMIFS(Table7[Quantity of 
Product Sold],Table7[Sale - Product Name],'Raw Mat Inventory Sum'!$O112,Table7[Product Type2],'Raw Mat Inventory Sum'!$AC$5)</f>
        <v>0</v>
      </c>
      <c r="AE112" s="1">
        <f>SUMIFS(Table7[Total Cost of
Goods Sold],Table7[Sale - Product Name],'Raw Mat Inventory Sum'!$O112,Table7[Product Type2],'Raw Mat Inventory Sum'!$AC$5)</f>
        <v>0</v>
      </c>
      <c r="AF112" s="7"/>
      <c r="AG112" s="1">
        <f>SUMIFS(Table17[Quantity2],Table17[Product Name],'Raw Mat Inventory Sum'!$O112,Table17[Product Type2],'Raw Mat Inventory Sum'!$AG$5)</f>
        <v>0</v>
      </c>
      <c r="AI112" s="1">
        <f>SUMIFS(Table17[Total out of Inventory],Table17[Product Name],'Raw Mat Inventory Sum'!$O112,Table17[Product Type2],'Raw Mat Inventory Sum'!$AG$5)</f>
        <v>0</v>
      </c>
      <c r="AJ112" s="7"/>
      <c r="AK112" s="1">
        <f>SUMIFS(Table7[Quantity
 Sold],Table7[Sale - Product Name],'Raw Mat Inventory Sum'!$O112,Table7[Product Type2],'Raw Mat Inventory Sum'!$AK$5)</f>
        <v>0</v>
      </c>
      <c r="AL112" t="str">
        <f t="shared" si="23"/>
        <v/>
      </c>
      <c r="AM112" s="1">
        <f>SUMIFS(Table7[Total 
Paid],Table7[Sale - Product Name],'Raw Mat Inventory Sum'!$O112,Table7[Product Type2],'Raw Mat Inventory Sum'!$AK$5)</f>
        <v>0</v>
      </c>
    </row>
    <row r="113" spans="16:39" x14ac:dyDescent="0.25">
      <c r="P113" s="7"/>
      <c r="Q113" s="30">
        <f>SUMIFS(Table110[Quantity],Table110[Product Name],'Raw Mat Inventory Sum'!$O113)</f>
        <v>0</v>
      </c>
      <c r="S113" s="1">
        <f>SUMIFS(Table110[Total Cost],Table110[Product Name],'Raw Mat Inventory Sum'!$O113)</f>
        <v>0</v>
      </c>
      <c r="T113" s="7"/>
      <c r="U113" s="1">
        <f>SUMIFS(Table110[Quantity Purchased],Table110[Product Name],'Raw Mat Inventory Sum'!$O113)</f>
        <v>0</v>
      </c>
      <c r="W113" s="1">
        <f>SUMIFS(Table110[Total Purchase
Cost],Table110[Product Name],'Raw Mat Inventory Sum'!$O113)</f>
        <v>0</v>
      </c>
      <c r="X113" s="7"/>
      <c r="Y113" s="1">
        <f t="shared" si="21"/>
        <v>0</v>
      </c>
      <c r="AA113" s="1">
        <f t="shared" si="22"/>
        <v>0</v>
      </c>
      <c r="AB113" s="7"/>
      <c r="AC113" s="1">
        <f>SUMIFS(Table7[Quantity of 
Product Sold],Table7[Sale - Product Name],'Raw Mat Inventory Sum'!$O113,Table7[Product Type2],'Raw Mat Inventory Sum'!$AC$5)</f>
        <v>0</v>
      </c>
      <c r="AE113" s="1">
        <f>SUMIFS(Table7[Total Cost of
Goods Sold],Table7[Sale - Product Name],'Raw Mat Inventory Sum'!$O113,Table7[Product Type2],'Raw Mat Inventory Sum'!$AC$5)</f>
        <v>0</v>
      </c>
      <c r="AF113" s="7"/>
      <c r="AG113" s="1">
        <f>SUMIFS(Table17[Quantity2],Table17[Product Name],'Raw Mat Inventory Sum'!$O113,Table17[Product Type2],'Raw Mat Inventory Sum'!$AG$5)</f>
        <v>0</v>
      </c>
      <c r="AI113" s="1">
        <f>SUMIFS(Table17[Total out of Inventory],Table17[Product Name],'Raw Mat Inventory Sum'!$O113,Table17[Product Type2],'Raw Mat Inventory Sum'!$AG$5)</f>
        <v>0</v>
      </c>
      <c r="AJ113" s="7"/>
      <c r="AK113" s="1">
        <f>SUMIFS(Table7[Quantity
 Sold],Table7[Sale - Product Name],'Raw Mat Inventory Sum'!$O113,Table7[Product Type2],'Raw Mat Inventory Sum'!$AK$5)</f>
        <v>0</v>
      </c>
      <c r="AL113" t="str">
        <f t="shared" si="23"/>
        <v/>
      </c>
      <c r="AM113" s="1">
        <f>SUMIFS(Table7[Total 
Paid],Table7[Sale - Product Name],'Raw Mat Inventory Sum'!$O113,Table7[Product Type2],'Raw Mat Inventory Sum'!$AK$5)</f>
        <v>0</v>
      </c>
    </row>
    <row r="114" spans="16:39" x14ac:dyDescent="0.25">
      <c r="P114" s="7"/>
      <c r="Q114" s="30">
        <f>SUMIFS(Table110[Quantity],Table110[Product Name],'Raw Mat Inventory Sum'!$O114)</f>
        <v>0</v>
      </c>
      <c r="S114" s="1">
        <f>SUMIFS(Table110[Total Cost],Table110[Product Name],'Raw Mat Inventory Sum'!$O114)</f>
        <v>0</v>
      </c>
      <c r="T114" s="7"/>
      <c r="U114" s="1">
        <f>SUMIFS(Table110[Quantity Purchased],Table110[Product Name],'Raw Mat Inventory Sum'!$O114)</f>
        <v>0</v>
      </c>
      <c r="W114" s="1">
        <f>SUMIFS(Table110[Total Purchase
Cost],Table110[Product Name],'Raw Mat Inventory Sum'!$O114)</f>
        <v>0</v>
      </c>
      <c r="X114" s="7"/>
      <c r="Y114" s="1">
        <f t="shared" si="21"/>
        <v>0</v>
      </c>
      <c r="AA114" s="1">
        <f t="shared" si="22"/>
        <v>0</v>
      </c>
      <c r="AB114" s="7"/>
      <c r="AC114" s="1">
        <f>SUMIFS(Table7[Quantity of 
Product Sold],Table7[Sale - Product Name],'Raw Mat Inventory Sum'!$O114,Table7[Product Type2],'Raw Mat Inventory Sum'!$AC$5)</f>
        <v>0</v>
      </c>
      <c r="AE114" s="1">
        <f>SUMIFS(Table7[Total Cost of
Goods Sold],Table7[Sale - Product Name],'Raw Mat Inventory Sum'!$O114,Table7[Product Type2],'Raw Mat Inventory Sum'!$AC$5)</f>
        <v>0</v>
      </c>
      <c r="AF114" s="7"/>
      <c r="AG114" s="1">
        <f>SUMIFS(Table17[Quantity2],Table17[Product Name],'Raw Mat Inventory Sum'!$O114,Table17[Product Type2],'Raw Mat Inventory Sum'!$AG$5)</f>
        <v>0</v>
      </c>
      <c r="AI114" s="1">
        <f>SUMIFS(Table17[Total out of Inventory],Table17[Product Name],'Raw Mat Inventory Sum'!$O114,Table17[Product Type2],'Raw Mat Inventory Sum'!$AG$5)</f>
        <v>0</v>
      </c>
      <c r="AJ114" s="7"/>
      <c r="AK114" s="1">
        <f>SUMIFS(Table7[Quantity
 Sold],Table7[Sale - Product Name],'Raw Mat Inventory Sum'!$O114,Table7[Product Type2],'Raw Mat Inventory Sum'!$AK$5)</f>
        <v>0</v>
      </c>
      <c r="AL114" t="str">
        <f t="shared" si="23"/>
        <v/>
      </c>
      <c r="AM114" s="1">
        <f>SUMIFS(Table7[Total 
Paid],Table7[Sale - Product Name],'Raw Mat Inventory Sum'!$O114,Table7[Product Type2],'Raw Mat Inventory Sum'!$AK$5)</f>
        <v>0</v>
      </c>
    </row>
    <row r="115" spans="16:39" x14ac:dyDescent="0.25">
      <c r="P115" s="7"/>
      <c r="Q115" s="30">
        <f>SUMIFS(Table110[Quantity],Table110[Product Name],'Raw Mat Inventory Sum'!$O115)</f>
        <v>0</v>
      </c>
      <c r="S115" s="1">
        <f>SUMIFS(Table110[Total Cost],Table110[Product Name],'Raw Mat Inventory Sum'!$O115)</f>
        <v>0</v>
      </c>
      <c r="T115" s="7"/>
      <c r="U115" s="1">
        <f>SUMIFS(Table110[Quantity Purchased],Table110[Product Name],'Raw Mat Inventory Sum'!$O115)</f>
        <v>0</v>
      </c>
      <c r="W115" s="1">
        <f>SUMIFS(Table110[Total Purchase
Cost],Table110[Product Name],'Raw Mat Inventory Sum'!$O115)</f>
        <v>0</v>
      </c>
      <c r="X115" s="7"/>
      <c r="Y115" s="1">
        <f t="shared" si="21"/>
        <v>0</v>
      </c>
      <c r="AA115" s="1">
        <f t="shared" si="22"/>
        <v>0</v>
      </c>
      <c r="AB115" s="7"/>
      <c r="AC115" s="1">
        <f>SUMIFS(Table7[Quantity of 
Product Sold],Table7[Sale - Product Name],'Raw Mat Inventory Sum'!$O115,Table7[Product Type2],'Raw Mat Inventory Sum'!$AC$5)</f>
        <v>0</v>
      </c>
      <c r="AE115" s="1">
        <f>SUMIFS(Table7[Total Cost of
Goods Sold],Table7[Sale - Product Name],'Raw Mat Inventory Sum'!$O115,Table7[Product Type2],'Raw Mat Inventory Sum'!$AC$5)</f>
        <v>0</v>
      </c>
      <c r="AF115" s="7"/>
      <c r="AG115" s="1">
        <f>SUMIFS(Table17[Quantity2],Table17[Product Name],'Raw Mat Inventory Sum'!$O115,Table17[Product Type2],'Raw Mat Inventory Sum'!$AG$5)</f>
        <v>0</v>
      </c>
      <c r="AI115" s="1">
        <f>SUMIFS(Table17[Total out of Inventory],Table17[Product Name],'Raw Mat Inventory Sum'!$O115,Table17[Product Type2],'Raw Mat Inventory Sum'!$AG$5)</f>
        <v>0</v>
      </c>
      <c r="AJ115" s="7"/>
      <c r="AK115" s="1">
        <f>SUMIFS(Table7[Quantity
 Sold],Table7[Sale - Product Name],'Raw Mat Inventory Sum'!$O115,Table7[Product Type2],'Raw Mat Inventory Sum'!$AK$5)</f>
        <v>0</v>
      </c>
      <c r="AL115" t="str">
        <f t="shared" si="23"/>
        <v/>
      </c>
      <c r="AM115" s="1">
        <f>SUMIFS(Table7[Total 
Paid],Table7[Sale - Product Name],'Raw Mat Inventory Sum'!$O115,Table7[Product Type2],'Raw Mat Inventory Sum'!$AK$5)</f>
        <v>0</v>
      </c>
    </row>
    <row r="116" spans="16:39" x14ac:dyDescent="0.25">
      <c r="P116" s="7"/>
      <c r="Q116" s="30">
        <f>SUMIFS(Table110[Quantity],Table110[Product Name],'Raw Mat Inventory Sum'!$O116)</f>
        <v>0</v>
      </c>
      <c r="S116" s="1">
        <f>SUMIFS(Table110[Total Cost],Table110[Product Name],'Raw Mat Inventory Sum'!$O116)</f>
        <v>0</v>
      </c>
      <c r="T116" s="7"/>
      <c r="U116" s="1">
        <f>SUMIFS(Table110[Quantity Purchased],Table110[Product Name],'Raw Mat Inventory Sum'!$O116)</f>
        <v>0</v>
      </c>
      <c r="W116" s="1">
        <f>SUMIFS(Table110[Total Purchase
Cost],Table110[Product Name],'Raw Mat Inventory Sum'!$O116)</f>
        <v>0</v>
      </c>
      <c r="X116" s="7"/>
      <c r="Y116" s="1">
        <f t="shared" si="21"/>
        <v>0</v>
      </c>
      <c r="AA116" s="1">
        <f t="shared" si="22"/>
        <v>0</v>
      </c>
      <c r="AB116" s="7"/>
      <c r="AC116" s="1">
        <f>SUMIFS(Table7[Quantity of 
Product Sold],Table7[Sale - Product Name],'Raw Mat Inventory Sum'!$O116,Table7[Product Type2],'Raw Mat Inventory Sum'!$AC$5)</f>
        <v>0</v>
      </c>
      <c r="AE116" s="1">
        <f>SUMIFS(Table7[Total Cost of
Goods Sold],Table7[Sale - Product Name],'Raw Mat Inventory Sum'!$O116,Table7[Product Type2],'Raw Mat Inventory Sum'!$AC$5)</f>
        <v>0</v>
      </c>
      <c r="AF116" s="7"/>
      <c r="AG116" s="1">
        <f>SUMIFS(Table17[Quantity2],Table17[Product Name],'Raw Mat Inventory Sum'!$O116,Table17[Product Type2],'Raw Mat Inventory Sum'!$AG$5)</f>
        <v>0</v>
      </c>
      <c r="AI116" s="1">
        <f>SUMIFS(Table17[Total out of Inventory],Table17[Product Name],'Raw Mat Inventory Sum'!$O116,Table17[Product Type2],'Raw Mat Inventory Sum'!$AG$5)</f>
        <v>0</v>
      </c>
      <c r="AJ116" s="7"/>
      <c r="AK116" s="1">
        <f>SUMIFS(Table7[Quantity
 Sold],Table7[Sale - Product Name],'Raw Mat Inventory Sum'!$O116,Table7[Product Type2],'Raw Mat Inventory Sum'!$AK$5)</f>
        <v>0</v>
      </c>
      <c r="AL116" t="str">
        <f t="shared" si="23"/>
        <v/>
      </c>
      <c r="AM116" s="1">
        <f>SUMIFS(Table7[Total 
Paid],Table7[Sale - Product Name],'Raw Mat Inventory Sum'!$O116,Table7[Product Type2],'Raw Mat Inventory Sum'!$AK$5)</f>
        <v>0</v>
      </c>
    </row>
    <row r="117" spans="16:39" x14ac:dyDescent="0.25">
      <c r="P117" s="7"/>
      <c r="Q117" s="30">
        <f>SUMIFS(Table110[Quantity],Table110[Product Name],'Raw Mat Inventory Sum'!$O117)</f>
        <v>0</v>
      </c>
      <c r="S117" s="1">
        <f>SUMIFS(Table110[Total Cost],Table110[Product Name],'Raw Mat Inventory Sum'!$O117)</f>
        <v>0</v>
      </c>
      <c r="T117" s="7"/>
      <c r="U117" s="1">
        <f>SUMIFS(Table110[Quantity Purchased],Table110[Product Name],'Raw Mat Inventory Sum'!$O117)</f>
        <v>0</v>
      </c>
      <c r="W117" s="1">
        <f>SUMIFS(Table110[Total Purchase
Cost],Table110[Product Name],'Raw Mat Inventory Sum'!$O117)</f>
        <v>0</v>
      </c>
      <c r="X117" s="7"/>
      <c r="Y117" s="1">
        <f t="shared" si="21"/>
        <v>0</v>
      </c>
      <c r="AA117" s="1">
        <f t="shared" si="22"/>
        <v>0</v>
      </c>
      <c r="AB117" s="7"/>
      <c r="AC117" s="1">
        <f>SUMIFS(Table7[Quantity of 
Product Sold],Table7[Sale - Product Name],'Raw Mat Inventory Sum'!$O117,Table7[Product Type2],'Raw Mat Inventory Sum'!$AC$5)</f>
        <v>0</v>
      </c>
      <c r="AE117" s="1">
        <f>SUMIFS(Table7[Total Cost of
Goods Sold],Table7[Sale - Product Name],'Raw Mat Inventory Sum'!$O117,Table7[Product Type2],'Raw Mat Inventory Sum'!$AC$5)</f>
        <v>0</v>
      </c>
      <c r="AF117" s="7"/>
      <c r="AG117" s="1">
        <f>SUMIFS(Table17[Quantity2],Table17[Product Name],'Raw Mat Inventory Sum'!$O117,Table17[Product Type2],'Raw Mat Inventory Sum'!$AG$5)</f>
        <v>0</v>
      </c>
      <c r="AI117" s="1">
        <f>SUMIFS(Table17[Total out of Inventory],Table17[Product Name],'Raw Mat Inventory Sum'!$O117,Table17[Product Type2],'Raw Mat Inventory Sum'!$AG$5)</f>
        <v>0</v>
      </c>
      <c r="AJ117" s="7"/>
      <c r="AK117" s="1">
        <f>SUMIFS(Table7[Quantity
 Sold],Table7[Sale - Product Name],'Raw Mat Inventory Sum'!$O117,Table7[Product Type2],'Raw Mat Inventory Sum'!$AK$5)</f>
        <v>0</v>
      </c>
      <c r="AL117" t="str">
        <f t="shared" si="23"/>
        <v/>
      </c>
      <c r="AM117" s="1">
        <f>SUMIFS(Table7[Total 
Paid],Table7[Sale - Product Name],'Raw Mat Inventory Sum'!$O117,Table7[Product Type2],'Raw Mat Inventory Sum'!$AK$5)</f>
        <v>0</v>
      </c>
    </row>
    <row r="118" spans="16:39" x14ac:dyDescent="0.25">
      <c r="P118" s="7"/>
      <c r="Q118" s="30">
        <f>SUMIFS(Table110[Quantity],Table110[Product Name],'Raw Mat Inventory Sum'!$O118)</f>
        <v>0</v>
      </c>
      <c r="S118" s="1">
        <f>SUMIFS(Table110[Total Cost],Table110[Product Name],'Raw Mat Inventory Sum'!$O118)</f>
        <v>0</v>
      </c>
      <c r="T118" s="7"/>
      <c r="U118" s="1">
        <f>SUMIFS(Table110[Quantity Purchased],Table110[Product Name],'Raw Mat Inventory Sum'!$O118)</f>
        <v>0</v>
      </c>
      <c r="W118" s="1">
        <f>SUMIFS(Table110[Total Purchase
Cost],Table110[Product Name],'Raw Mat Inventory Sum'!$O118)</f>
        <v>0</v>
      </c>
      <c r="X118" s="7"/>
      <c r="Y118" s="1">
        <f t="shared" si="21"/>
        <v>0</v>
      </c>
      <c r="AA118" s="1">
        <f t="shared" si="22"/>
        <v>0</v>
      </c>
      <c r="AB118" s="7"/>
      <c r="AC118" s="1">
        <f>SUMIFS(Table7[Quantity of 
Product Sold],Table7[Sale - Product Name],'Raw Mat Inventory Sum'!$O118,Table7[Product Type2],'Raw Mat Inventory Sum'!$AC$5)</f>
        <v>0</v>
      </c>
      <c r="AE118" s="1">
        <f>SUMIFS(Table7[Total Cost of
Goods Sold],Table7[Sale - Product Name],'Raw Mat Inventory Sum'!$O118,Table7[Product Type2],'Raw Mat Inventory Sum'!$AC$5)</f>
        <v>0</v>
      </c>
      <c r="AF118" s="7"/>
      <c r="AG118" s="1">
        <f>SUMIFS(Table17[Quantity2],Table17[Product Name],'Raw Mat Inventory Sum'!$O118,Table17[Product Type2],'Raw Mat Inventory Sum'!$AG$5)</f>
        <v>0</v>
      </c>
      <c r="AI118" s="1">
        <f>SUMIFS(Table17[Total out of Inventory],Table17[Product Name],'Raw Mat Inventory Sum'!$O118,Table17[Product Type2],'Raw Mat Inventory Sum'!$AG$5)</f>
        <v>0</v>
      </c>
      <c r="AJ118" s="7"/>
      <c r="AK118" s="1">
        <f>SUMIFS(Table7[Quantity
 Sold],Table7[Sale - Product Name],'Raw Mat Inventory Sum'!$O118,Table7[Product Type2],'Raw Mat Inventory Sum'!$AK$5)</f>
        <v>0</v>
      </c>
      <c r="AL118" t="str">
        <f t="shared" si="23"/>
        <v/>
      </c>
      <c r="AM118" s="1">
        <f>SUMIFS(Table7[Total 
Paid],Table7[Sale - Product Name],'Raw Mat Inventory Sum'!$O118,Table7[Product Type2],'Raw Mat Inventory Sum'!$AK$5)</f>
        <v>0</v>
      </c>
    </row>
    <row r="119" spans="16:39" x14ac:dyDescent="0.25">
      <c r="P119" s="7"/>
      <c r="Q119" s="30">
        <f>SUMIFS(Table110[Quantity],Table110[Product Name],'Raw Mat Inventory Sum'!$O119)</f>
        <v>0</v>
      </c>
      <c r="S119" s="1">
        <f>SUMIFS(Table110[Total Cost],Table110[Product Name],'Raw Mat Inventory Sum'!$O119)</f>
        <v>0</v>
      </c>
      <c r="T119" s="7"/>
      <c r="U119" s="1">
        <f>SUMIFS(Table110[Quantity Purchased],Table110[Product Name],'Raw Mat Inventory Sum'!$O119)</f>
        <v>0</v>
      </c>
      <c r="W119" s="1">
        <f>SUMIFS(Table110[Total Purchase
Cost],Table110[Product Name],'Raw Mat Inventory Sum'!$O119)</f>
        <v>0</v>
      </c>
      <c r="X119" s="7"/>
      <c r="Y119" s="1">
        <f t="shared" si="21"/>
        <v>0</v>
      </c>
      <c r="AA119" s="1">
        <f t="shared" si="22"/>
        <v>0</v>
      </c>
      <c r="AB119" s="7"/>
      <c r="AC119" s="1">
        <f>SUMIFS(Table7[Quantity of 
Product Sold],Table7[Sale - Product Name],'Raw Mat Inventory Sum'!$O119,Table7[Product Type2],'Raw Mat Inventory Sum'!$AC$5)</f>
        <v>0</v>
      </c>
      <c r="AE119" s="1">
        <f>SUMIFS(Table7[Total Cost of
Goods Sold],Table7[Sale - Product Name],'Raw Mat Inventory Sum'!$O119,Table7[Product Type2],'Raw Mat Inventory Sum'!$AC$5)</f>
        <v>0</v>
      </c>
      <c r="AF119" s="7"/>
      <c r="AG119" s="1">
        <f>SUMIFS(Table17[Quantity2],Table17[Product Name],'Raw Mat Inventory Sum'!$O119,Table17[Product Type2],'Raw Mat Inventory Sum'!$AG$5)</f>
        <v>0</v>
      </c>
      <c r="AI119" s="1">
        <f>SUMIFS(Table17[Total out of Inventory],Table17[Product Name],'Raw Mat Inventory Sum'!$O119,Table17[Product Type2],'Raw Mat Inventory Sum'!$AG$5)</f>
        <v>0</v>
      </c>
      <c r="AJ119" s="7"/>
      <c r="AK119" s="1">
        <f>SUMIFS(Table7[Quantity
 Sold],Table7[Sale - Product Name],'Raw Mat Inventory Sum'!$O119,Table7[Product Type2],'Raw Mat Inventory Sum'!$AK$5)</f>
        <v>0</v>
      </c>
      <c r="AL119" t="str">
        <f t="shared" si="23"/>
        <v/>
      </c>
      <c r="AM119" s="1">
        <f>SUMIFS(Table7[Total 
Paid],Table7[Sale - Product Name],'Raw Mat Inventory Sum'!$O119,Table7[Product Type2],'Raw Mat Inventory Sum'!$AK$5)</f>
        <v>0</v>
      </c>
    </row>
    <row r="120" spans="16:39" x14ac:dyDescent="0.25">
      <c r="P120" s="7"/>
      <c r="Q120" s="30">
        <f>SUMIFS(Table110[Quantity],Table110[Product Name],'Raw Mat Inventory Sum'!$O120)</f>
        <v>0</v>
      </c>
      <c r="S120" s="1">
        <f>SUMIFS(Table110[Total Cost],Table110[Product Name],'Raw Mat Inventory Sum'!$O120)</f>
        <v>0</v>
      </c>
      <c r="T120" s="7"/>
      <c r="U120" s="1">
        <f>SUMIFS(Table110[Quantity Purchased],Table110[Product Name],'Raw Mat Inventory Sum'!$O120)</f>
        <v>0</v>
      </c>
      <c r="W120" s="1">
        <f>SUMIFS(Table110[Total Purchase
Cost],Table110[Product Name],'Raw Mat Inventory Sum'!$O120)</f>
        <v>0</v>
      </c>
      <c r="X120" s="7"/>
      <c r="Y120" s="1">
        <f t="shared" si="21"/>
        <v>0</v>
      </c>
      <c r="AA120" s="1">
        <f t="shared" si="22"/>
        <v>0</v>
      </c>
      <c r="AB120" s="7"/>
      <c r="AC120" s="1">
        <f>SUMIFS(Table7[Quantity of 
Product Sold],Table7[Sale - Product Name],'Raw Mat Inventory Sum'!$O120,Table7[Product Type2],'Raw Mat Inventory Sum'!$AC$5)</f>
        <v>0</v>
      </c>
      <c r="AE120" s="1">
        <f>SUMIFS(Table7[Total Cost of
Goods Sold],Table7[Sale - Product Name],'Raw Mat Inventory Sum'!$O120,Table7[Product Type2],'Raw Mat Inventory Sum'!$AC$5)</f>
        <v>0</v>
      </c>
      <c r="AF120" s="7"/>
      <c r="AG120" s="1">
        <f>SUMIFS(Table17[Quantity2],Table17[Product Name],'Raw Mat Inventory Sum'!$O120,Table17[Product Type2],'Raw Mat Inventory Sum'!$AG$5)</f>
        <v>0</v>
      </c>
      <c r="AI120" s="1">
        <f>SUMIFS(Table17[Total out of Inventory],Table17[Product Name],'Raw Mat Inventory Sum'!$O120,Table17[Product Type2],'Raw Mat Inventory Sum'!$AG$5)</f>
        <v>0</v>
      </c>
      <c r="AJ120" s="7"/>
      <c r="AK120" s="1">
        <f>SUMIFS(Table7[Quantity
 Sold],Table7[Sale - Product Name],'Raw Mat Inventory Sum'!$O120,Table7[Product Type2],'Raw Mat Inventory Sum'!$AK$5)</f>
        <v>0</v>
      </c>
      <c r="AL120" t="str">
        <f t="shared" si="23"/>
        <v/>
      </c>
      <c r="AM120" s="1">
        <f>SUMIFS(Table7[Total 
Paid],Table7[Sale - Product Name],'Raw Mat Inventory Sum'!$O120,Table7[Product Type2],'Raw Mat Inventory Sum'!$AK$5)</f>
        <v>0</v>
      </c>
    </row>
    <row r="121" spans="16:39" x14ac:dyDescent="0.25">
      <c r="P121" s="7"/>
      <c r="Q121" s="30">
        <f>SUMIFS(Table110[Quantity],Table110[Product Name],'Raw Mat Inventory Sum'!$O121)</f>
        <v>0</v>
      </c>
      <c r="S121" s="1">
        <f>SUMIFS(Table110[Total Cost],Table110[Product Name],'Raw Mat Inventory Sum'!$O121)</f>
        <v>0</v>
      </c>
      <c r="T121" s="7"/>
      <c r="U121" s="1">
        <f>SUMIFS(Table110[Quantity Purchased],Table110[Product Name],'Raw Mat Inventory Sum'!$O121)</f>
        <v>0</v>
      </c>
      <c r="W121" s="1">
        <f>SUMIFS(Table110[Total Purchase
Cost],Table110[Product Name],'Raw Mat Inventory Sum'!$O121)</f>
        <v>0</v>
      </c>
      <c r="X121" s="7"/>
      <c r="Y121" s="1">
        <f t="shared" si="21"/>
        <v>0</v>
      </c>
      <c r="AA121" s="1">
        <f t="shared" si="22"/>
        <v>0</v>
      </c>
      <c r="AB121" s="7"/>
      <c r="AC121" s="1">
        <f>SUMIFS(Table7[Quantity of 
Product Sold],Table7[Sale - Product Name],'Raw Mat Inventory Sum'!$O121,Table7[Product Type2],'Raw Mat Inventory Sum'!$AC$5)</f>
        <v>0</v>
      </c>
      <c r="AE121" s="1">
        <f>SUMIFS(Table7[Total Cost of
Goods Sold],Table7[Sale - Product Name],'Raw Mat Inventory Sum'!$O121,Table7[Product Type2],'Raw Mat Inventory Sum'!$AC$5)</f>
        <v>0</v>
      </c>
      <c r="AF121" s="7"/>
      <c r="AG121" s="1">
        <f>SUMIFS(Table17[Quantity2],Table17[Product Name],'Raw Mat Inventory Sum'!$O121,Table17[Product Type2],'Raw Mat Inventory Sum'!$AG$5)</f>
        <v>0</v>
      </c>
      <c r="AI121" s="1">
        <f>SUMIFS(Table17[Total out of Inventory],Table17[Product Name],'Raw Mat Inventory Sum'!$O121,Table17[Product Type2],'Raw Mat Inventory Sum'!$AG$5)</f>
        <v>0</v>
      </c>
      <c r="AJ121" s="7"/>
      <c r="AK121" s="1">
        <f>SUMIFS(Table7[Quantity
 Sold],Table7[Sale - Product Name],'Raw Mat Inventory Sum'!$O121,Table7[Product Type2],'Raw Mat Inventory Sum'!$AK$5)</f>
        <v>0</v>
      </c>
      <c r="AL121" t="str">
        <f t="shared" si="23"/>
        <v/>
      </c>
      <c r="AM121" s="1">
        <f>SUMIFS(Table7[Total 
Paid],Table7[Sale - Product Name],'Raw Mat Inventory Sum'!$O121,Table7[Product Type2],'Raw Mat Inventory Sum'!$AK$5)</f>
        <v>0</v>
      </c>
    </row>
    <row r="122" spans="16:39" x14ac:dyDescent="0.25">
      <c r="P122" s="7"/>
      <c r="Q122" s="30">
        <f>SUMIFS(Table110[Quantity],Table110[Product Name],'Raw Mat Inventory Sum'!$O122)</f>
        <v>0</v>
      </c>
      <c r="S122" s="1">
        <f>SUMIFS(Table110[Total Cost],Table110[Product Name],'Raw Mat Inventory Sum'!$O122)</f>
        <v>0</v>
      </c>
      <c r="T122" s="7"/>
      <c r="U122" s="1">
        <f>SUMIFS(Table110[Quantity Purchased],Table110[Product Name],'Raw Mat Inventory Sum'!$O122)</f>
        <v>0</v>
      </c>
      <c r="W122" s="1">
        <f>SUMIFS(Table110[Total Purchase
Cost],Table110[Product Name],'Raw Mat Inventory Sum'!$O122)</f>
        <v>0</v>
      </c>
      <c r="X122" s="7"/>
      <c r="Y122" s="1">
        <f t="shared" si="21"/>
        <v>0</v>
      </c>
      <c r="AA122" s="1">
        <f t="shared" si="22"/>
        <v>0</v>
      </c>
      <c r="AB122" s="7"/>
      <c r="AC122" s="1">
        <f>SUMIFS(Table7[Quantity of 
Product Sold],Table7[Sale - Product Name],'Raw Mat Inventory Sum'!$O122,Table7[Product Type2],'Raw Mat Inventory Sum'!$AC$5)</f>
        <v>0</v>
      </c>
      <c r="AE122" s="1">
        <f>SUMIFS(Table7[Total Cost of
Goods Sold],Table7[Sale - Product Name],'Raw Mat Inventory Sum'!$O122,Table7[Product Type2],'Raw Mat Inventory Sum'!$AC$5)</f>
        <v>0</v>
      </c>
      <c r="AF122" s="7"/>
      <c r="AG122" s="1">
        <f>SUMIFS(Table17[Quantity2],Table17[Product Name],'Raw Mat Inventory Sum'!$O122,Table17[Product Type2],'Raw Mat Inventory Sum'!$AG$5)</f>
        <v>0</v>
      </c>
      <c r="AI122" s="1">
        <f>SUMIFS(Table17[Total out of Inventory],Table17[Product Name],'Raw Mat Inventory Sum'!$O122,Table17[Product Type2],'Raw Mat Inventory Sum'!$AG$5)</f>
        <v>0</v>
      </c>
      <c r="AJ122" s="7"/>
      <c r="AK122" s="1">
        <f>SUMIFS(Table7[Quantity
 Sold],Table7[Sale - Product Name],'Raw Mat Inventory Sum'!$O122,Table7[Product Type2],'Raw Mat Inventory Sum'!$AK$5)</f>
        <v>0</v>
      </c>
      <c r="AL122" t="str">
        <f t="shared" si="23"/>
        <v/>
      </c>
      <c r="AM122" s="1">
        <f>SUMIFS(Table7[Total 
Paid],Table7[Sale - Product Name],'Raw Mat Inventory Sum'!$O122,Table7[Product Type2],'Raw Mat Inventory Sum'!$AK$5)</f>
        <v>0</v>
      </c>
    </row>
    <row r="123" spans="16:39" x14ac:dyDescent="0.25">
      <c r="P123" s="7"/>
      <c r="Q123" s="30">
        <f>SUMIFS(Table110[Quantity],Table110[Product Name],'Raw Mat Inventory Sum'!$O123)</f>
        <v>0</v>
      </c>
      <c r="S123" s="1">
        <f>SUMIFS(Table110[Total Cost],Table110[Product Name],'Raw Mat Inventory Sum'!$O123)</f>
        <v>0</v>
      </c>
      <c r="T123" s="7"/>
      <c r="U123" s="1">
        <f>SUMIFS(Table110[Quantity Purchased],Table110[Product Name],'Raw Mat Inventory Sum'!$O123)</f>
        <v>0</v>
      </c>
      <c r="W123" s="1">
        <f>SUMIFS(Table110[Total Purchase
Cost],Table110[Product Name],'Raw Mat Inventory Sum'!$O123)</f>
        <v>0</v>
      </c>
      <c r="X123" s="7"/>
      <c r="Y123" s="1">
        <f t="shared" si="21"/>
        <v>0</v>
      </c>
      <c r="AA123" s="1">
        <f t="shared" si="22"/>
        <v>0</v>
      </c>
      <c r="AB123" s="7"/>
      <c r="AC123" s="1">
        <f>SUMIFS(Table7[Quantity of 
Product Sold],Table7[Sale - Product Name],'Raw Mat Inventory Sum'!$O123,Table7[Product Type2],'Raw Mat Inventory Sum'!$AC$5)</f>
        <v>0</v>
      </c>
      <c r="AE123" s="1">
        <f>SUMIFS(Table7[Total Cost of
Goods Sold],Table7[Sale - Product Name],'Raw Mat Inventory Sum'!$O123,Table7[Product Type2],'Raw Mat Inventory Sum'!$AC$5)</f>
        <v>0</v>
      </c>
      <c r="AF123" s="7"/>
      <c r="AG123" s="1">
        <f>SUMIFS(Table17[Quantity2],Table17[Product Name],'Raw Mat Inventory Sum'!$O123,Table17[Product Type2],'Raw Mat Inventory Sum'!$AG$5)</f>
        <v>0</v>
      </c>
      <c r="AI123" s="1">
        <f>SUMIFS(Table17[Total out of Inventory],Table17[Product Name],'Raw Mat Inventory Sum'!$O123,Table17[Product Type2],'Raw Mat Inventory Sum'!$AG$5)</f>
        <v>0</v>
      </c>
      <c r="AJ123" s="7"/>
      <c r="AK123" s="1">
        <f>SUMIFS(Table7[Quantity
 Sold],Table7[Sale - Product Name],'Raw Mat Inventory Sum'!$O123,Table7[Product Type2],'Raw Mat Inventory Sum'!$AK$5)</f>
        <v>0</v>
      </c>
      <c r="AL123" t="str">
        <f t="shared" si="23"/>
        <v/>
      </c>
      <c r="AM123" s="1">
        <f>SUMIFS(Table7[Total 
Paid],Table7[Sale - Product Name],'Raw Mat Inventory Sum'!$O123,Table7[Product Type2],'Raw Mat Inventory Sum'!$AK$5)</f>
        <v>0</v>
      </c>
    </row>
    <row r="124" spans="16:39" x14ac:dyDescent="0.25">
      <c r="P124" s="7"/>
      <c r="Q124" s="30">
        <f>SUMIFS(Table110[Quantity],Table110[Product Name],'Raw Mat Inventory Sum'!$O124)</f>
        <v>0</v>
      </c>
      <c r="S124" s="1">
        <f>SUMIFS(Table110[Total Cost],Table110[Product Name],'Raw Mat Inventory Sum'!$O124)</f>
        <v>0</v>
      </c>
      <c r="T124" s="7"/>
      <c r="U124" s="1">
        <f>SUMIFS(Table110[Quantity Purchased],Table110[Product Name],'Raw Mat Inventory Sum'!$O124)</f>
        <v>0</v>
      </c>
      <c r="W124" s="1">
        <f>SUMIFS(Table110[Total Purchase
Cost],Table110[Product Name],'Raw Mat Inventory Sum'!$O124)</f>
        <v>0</v>
      </c>
      <c r="X124" s="7"/>
      <c r="Y124" s="1">
        <f t="shared" si="21"/>
        <v>0</v>
      </c>
      <c r="AA124" s="1">
        <f t="shared" si="22"/>
        <v>0</v>
      </c>
      <c r="AB124" s="7"/>
      <c r="AC124" s="1">
        <f>SUMIFS(Table7[Quantity of 
Product Sold],Table7[Sale - Product Name],'Raw Mat Inventory Sum'!$O124,Table7[Product Type2],'Raw Mat Inventory Sum'!$AC$5)</f>
        <v>0</v>
      </c>
      <c r="AE124" s="1">
        <f>SUMIFS(Table7[Total Cost of
Goods Sold],Table7[Sale - Product Name],'Raw Mat Inventory Sum'!$O124,Table7[Product Type2],'Raw Mat Inventory Sum'!$AC$5)</f>
        <v>0</v>
      </c>
      <c r="AF124" s="7"/>
      <c r="AG124" s="1">
        <f>SUMIFS(Table17[Quantity2],Table17[Product Name],'Raw Mat Inventory Sum'!$O124,Table17[Product Type2],'Raw Mat Inventory Sum'!$AG$5)</f>
        <v>0</v>
      </c>
      <c r="AI124" s="1">
        <f>SUMIFS(Table17[Total out of Inventory],Table17[Product Name],'Raw Mat Inventory Sum'!$O124,Table17[Product Type2],'Raw Mat Inventory Sum'!$AG$5)</f>
        <v>0</v>
      </c>
      <c r="AJ124" s="7"/>
      <c r="AK124" s="1">
        <f>SUMIFS(Table7[Quantity
 Sold],Table7[Sale - Product Name],'Raw Mat Inventory Sum'!$O124,Table7[Product Type2],'Raw Mat Inventory Sum'!$AK$5)</f>
        <v>0</v>
      </c>
      <c r="AL124" t="str">
        <f t="shared" si="23"/>
        <v/>
      </c>
      <c r="AM124" s="1">
        <f>SUMIFS(Table7[Total 
Paid],Table7[Sale - Product Name],'Raw Mat Inventory Sum'!$O124,Table7[Product Type2],'Raw Mat Inventory Sum'!$AK$5)</f>
        <v>0</v>
      </c>
    </row>
    <row r="125" spans="16:39" x14ac:dyDescent="0.25">
      <c r="P125" s="7"/>
      <c r="Q125" s="30">
        <f>SUMIFS(Table110[Quantity],Table110[Product Name],'Raw Mat Inventory Sum'!$O125)</f>
        <v>0</v>
      </c>
      <c r="S125" s="1">
        <f>SUMIFS(Table110[Total Cost],Table110[Product Name],'Raw Mat Inventory Sum'!$O125)</f>
        <v>0</v>
      </c>
      <c r="T125" s="7"/>
      <c r="U125" s="1">
        <f>SUMIFS(Table110[Quantity Purchased],Table110[Product Name],'Raw Mat Inventory Sum'!$O125)</f>
        <v>0</v>
      </c>
      <c r="W125" s="1">
        <f>SUMIFS(Table110[Total Purchase
Cost],Table110[Product Name],'Raw Mat Inventory Sum'!$O125)</f>
        <v>0</v>
      </c>
      <c r="X125" s="7"/>
      <c r="Y125" s="1">
        <f t="shared" ref="Y125:Y126" si="27">SUM(Q125,U125,-AC125,AG125)</f>
        <v>0</v>
      </c>
      <c r="AA125" s="1">
        <f t="shared" ref="AA125:AA126" si="28">SUM(S125,W125,-AE125,AI125)</f>
        <v>0</v>
      </c>
      <c r="AB125" s="7"/>
      <c r="AC125" s="1">
        <f>SUMIFS(Table7[Quantity of 
Product Sold],Table7[Sale - Product Name],'Raw Mat Inventory Sum'!$O125,Table7[Product Type2],'Raw Mat Inventory Sum'!$AC$5)</f>
        <v>0</v>
      </c>
      <c r="AE125" s="1">
        <f>SUMIFS(Table7[Total Cost of
Goods Sold],Table7[Sale - Product Name],'Raw Mat Inventory Sum'!$O125,Table7[Product Type2],'Raw Mat Inventory Sum'!$AC$5)</f>
        <v>0</v>
      </c>
      <c r="AF125" s="7"/>
      <c r="AG125" s="1">
        <f>SUMIFS(Table17[Quantity2],Table17[Product Name],'Raw Mat Inventory Sum'!$O125,Table17[Product Type2],'Raw Mat Inventory Sum'!$AG$5)</f>
        <v>0</v>
      </c>
      <c r="AI125" s="1">
        <f>SUMIFS(Table17[Total out of Inventory],Table17[Product Name],'Raw Mat Inventory Sum'!$O125,Table17[Product Type2],'Raw Mat Inventory Sum'!$AG$5)</f>
        <v>0</v>
      </c>
      <c r="AJ125" s="7"/>
      <c r="AK125" s="1">
        <f>SUMIFS(Table7[Quantity
 Sold],Table7[Sale - Product Name],'Raw Mat Inventory Sum'!$O125,Table7[Product Type2],'Raw Mat Inventory Sum'!$AK$5)</f>
        <v>0</v>
      </c>
      <c r="AL125" t="str">
        <f t="shared" ref="AL125:AL126" si="29">IF(AK125,AM125/AK125,"")</f>
        <v/>
      </c>
      <c r="AM125" s="1">
        <f>SUMIFS(Table7[Total 
Paid],Table7[Sale - Product Name],'Raw Mat Inventory Sum'!$O125,Table7[Product Type2],'Raw Mat Inventory Sum'!$AK$5)</f>
        <v>0</v>
      </c>
    </row>
    <row r="126" spans="16:39" x14ac:dyDescent="0.25">
      <c r="P126" s="7"/>
      <c r="Q126" s="30">
        <f>SUMIFS(Table110[Quantity],Table110[Product Name],'Raw Mat Inventory Sum'!$O126)</f>
        <v>0</v>
      </c>
      <c r="S126" s="1">
        <f>SUMIFS(Table110[Total Cost],Table110[Product Name],'Raw Mat Inventory Sum'!$O126)</f>
        <v>0</v>
      </c>
      <c r="T126" s="7"/>
      <c r="U126" s="1">
        <f>SUMIFS(Table110[Quantity Purchased],Table110[Product Name],'Raw Mat Inventory Sum'!$O126)</f>
        <v>0</v>
      </c>
      <c r="W126" s="1">
        <f>SUMIFS(Table110[Total Purchase
Cost],Table110[Product Name],'Raw Mat Inventory Sum'!$O126)</f>
        <v>0</v>
      </c>
      <c r="X126" s="7"/>
      <c r="Y126" s="1">
        <f t="shared" si="27"/>
        <v>0</v>
      </c>
      <c r="AA126" s="1">
        <f t="shared" si="28"/>
        <v>0</v>
      </c>
      <c r="AB126" s="7"/>
      <c r="AC126" s="1">
        <f>SUMIFS(Table7[Quantity of 
Product Sold],Table7[Sale - Product Name],'Raw Mat Inventory Sum'!$O126,Table7[Product Type2],'Raw Mat Inventory Sum'!$AC$5)</f>
        <v>0</v>
      </c>
      <c r="AE126" s="1">
        <f>SUMIFS(Table7[Total Cost of
Goods Sold],Table7[Sale - Product Name],'Raw Mat Inventory Sum'!$O126,Table7[Product Type2],'Raw Mat Inventory Sum'!$AC$5)</f>
        <v>0</v>
      </c>
      <c r="AF126" s="7"/>
      <c r="AG126" s="1">
        <f>SUMIFS(Table17[Quantity2],Table17[Product Name],'Raw Mat Inventory Sum'!$O126,Table17[Product Type2],'Raw Mat Inventory Sum'!$AG$5)</f>
        <v>0</v>
      </c>
      <c r="AI126" s="1">
        <f>SUMIFS(Table17[Total out of Inventory],Table17[Product Name],'Raw Mat Inventory Sum'!$O126,Table17[Product Type2],'Raw Mat Inventory Sum'!$AG$5)</f>
        <v>0</v>
      </c>
      <c r="AJ126" s="7"/>
      <c r="AK126" s="1">
        <f>SUMIFS(Table7[Quantity
 Sold],Table7[Sale - Product Name],'Raw Mat Inventory Sum'!$O126,Table7[Product Type2],'Raw Mat Inventory Sum'!$AK$5)</f>
        <v>0</v>
      </c>
      <c r="AL126" t="str">
        <f t="shared" si="29"/>
        <v/>
      </c>
      <c r="AM126" s="1">
        <f>SUMIFS(Table7[Total 
Paid],Table7[Sale - Product Name],'Raw Mat Inventory Sum'!$O126,Table7[Product Type2],'Raw Mat Inventory Sum'!$AK$5)</f>
        <v>0</v>
      </c>
    </row>
    <row r="127" spans="16:39" x14ac:dyDescent="0.25">
      <c r="P127" s="7"/>
      <c r="Q127" s="30">
        <f>SUMIFS(Table110[Quantity],Table110[Product Name],'Raw Mat Inventory Sum'!$O127)</f>
        <v>0</v>
      </c>
      <c r="S127" s="1">
        <f>SUMIFS(Table110[Total Cost],Table110[Product Name],'Raw Mat Inventory Sum'!$O127)</f>
        <v>0</v>
      </c>
      <c r="T127" s="7"/>
      <c r="U127" s="1">
        <f>SUMIFS(Table110[Quantity Purchased],Table110[Product Name],'Raw Mat Inventory Sum'!$O127)</f>
        <v>0</v>
      </c>
      <c r="W127" s="1">
        <f>SUMIFS(Table110[Total Purchase
Cost],Table110[Product Name],'Raw Mat Inventory Sum'!$O127)</f>
        <v>0</v>
      </c>
      <c r="X127" s="7"/>
      <c r="Y127" s="1">
        <f t="shared" si="21"/>
        <v>0</v>
      </c>
      <c r="AA127" s="1">
        <f t="shared" si="22"/>
        <v>0</v>
      </c>
      <c r="AB127" s="7"/>
      <c r="AC127" s="1">
        <f>SUMIFS(Table7[Quantity of 
Product Sold],Table7[Sale - Product Name],'Raw Mat Inventory Sum'!$O127,Table7[Product Type2],'Raw Mat Inventory Sum'!$AC$5)</f>
        <v>0</v>
      </c>
      <c r="AE127" s="1">
        <f>SUMIFS(Table7[Total Cost of
Goods Sold],Table7[Sale - Product Name],'Raw Mat Inventory Sum'!$O127,Table7[Product Type2],'Raw Mat Inventory Sum'!$AC$5)</f>
        <v>0</v>
      </c>
      <c r="AF127" s="7"/>
      <c r="AG127" s="1">
        <f>SUMIFS(Table17[Quantity2],Table17[Product Name],'Raw Mat Inventory Sum'!$O127,Table17[Product Type2],'Raw Mat Inventory Sum'!$AG$5)</f>
        <v>0</v>
      </c>
      <c r="AI127" s="1">
        <f>SUMIFS(Table17[Total out of Inventory],Table17[Product Name],'Raw Mat Inventory Sum'!$O127,Table17[Product Type2],'Raw Mat Inventory Sum'!$AG$5)</f>
        <v>0</v>
      </c>
      <c r="AJ127" s="7"/>
      <c r="AK127" s="1">
        <f>SUMIFS(Table7[Quantity
 Sold],Table7[Sale - Product Name],'Raw Mat Inventory Sum'!$O127,Table7[Product Type2],'Raw Mat Inventory Sum'!$AK$5)</f>
        <v>0</v>
      </c>
      <c r="AL127" t="str">
        <f t="shared" si="23"/>
        <v/>
      </c>
      <c r="AM127" s="1">
        <f>SUMIFS(Table7[Total 
Paid],Table7[Sale - Product Name],'Raw Mat Inventory Sum'!$O127,Table7[Product Type2],'Raw Mat Inventory Sum'!$AK$5)</f>
        <v>0</v>
      </c>
    </row>
    <row r="128" spans="16:39" x14ac:dyDescent="0.25">
      <c r="P128" s="7"/>
      <c r="Q128" s="30">
        <f>SUMIFS(Table110[Quantity],Table110[Product Name],'Raw Mat Inventory Sum'!$O128)</f>
        <v>0</v>
      </c>
      <c r="S128" s="1">
        <f>SUMIFS(Table110[Total Cost],Table110[Product Name],'Raw Mat Inventory Sum'!$O128)</f>
        <v>0</v>
      </c>
      <c r="T128" s="7"/>
      <c r="U128" s="1">
        <f>SUMIFS(Table110[Quantity Purchased],Table110[Product Name],'Raw Mat Inventory Sum'!$O128)</f>
        <v>0</v>
      </c>
      <c r="W128" s="1">
        <f>SUMIFS(Table110[Total Purchase
Cost],Table110[Product Name],'Raw Mat Inventory Sum'!$O128)</f>
        <v>0</v>
      </c>
      <c r="X128" s="7"/>
      <c r="Y128" s="1">
        <f t="shared" si="21"/>
        <v>0</v>
      </c>
      <c r="AA128" s="1">
        <f t="shared" si="22"/>
        <v>0</v>
      </c>
      <c r="AB128" s="7"/>
      <c r="AC128" s="1">
        <f>SUMIFS(Table7[Quantity of 
Product Sold],Table7[Sale - Product Name],'Raw Mat Inventory Sum'!$O128,Table7[Product Type2],'Raw Mat Inventory Sum'!$AC$5)</f>
        <v>0</v>
      </c>
      <c r="AE128" s="1">
        <f>SUMIFS(Table7[Total Cost of
Goods Sold],Table7[Sale - Product Name],'Raw Mat Inventory Sum'!$O128,Table7[Product Type2],'Raw Mat Inventory Sum'!$AC$5)</f>
        <v>0</v>
      </c>
      <c r="AF128" s="7"/>
      <c r="AG128" s="1">
        <f>SUMIFS(Table17[Quantity2],Table17[Product Name],'Raw Mat Inventory Sum'!$O128,Table17[Product Type2],'Raw Mat Inventory Sum'!$AG$5)</f>
        <v>0</v>
      </c>
      <c r="AI128" s="1">
        <f>SUMIFS(Table17[Total out of Inventory],Table17[Product Name],'Raw Mat Inventory Sum'!$O128,Table17[Product Type2],'Raw Mat Inventory Sum'!$AG$5)</f>
        <v>0</v>
      </c>
      <c r="AJ128" s="7"/>
      <c r="AK128" s="1">
        <f>SUMIFS(Table7[Quantity
 Sold],Table7[Sale - Product Name],'Raw Mat Inventory Sum'!$O128,Table7[Product Type2],'Raw Mat Inventory Sum'!$AK$5)</f>
        <v>0</v>
      </c>
      <c r="AL128" t="str">
        <f t="shared" si="23"/>
        <v/>
      </c>
      <c r="AM128" s="1">
        <f>SUMIFS(Table7[Total 
Paid],Table7[Sale - Product Name],'Raw Mat Inventory Sum'!$O128,Table7[Product Type2],'Raw Mat Inventory Sum'!$AK$5)</f>
        <v>0</v>
      </c>
    </row>
    <row r="129" spans="15:39" x14ac:dyDescent="0.25">
      <c r="P129" s="7"/>
      <c r="Q129" s="30">
        <f>SUMIFS(Table110[Quantity],Table110[Product Name],'Raw Mat Inventory Sum'!$O129)</f>
        <v>0</v>
      </c>
      <c r="S129" s="1">
        <f>SUMIFS(Table110[Total Cost],Table110[Product Name],'Raw Mat Inventory Sum'!$O129)</f>
        <v>0</v>
      </c>
      <c r="T129" s="7"/>
      <c r="U129" s="1">
        <f>SUMIFS(Table110[Quantity Purchased],Table110[Product Name],'Raw Mat Inventory Sum'!$O129)</f>
        <v>0</v>
      </c>
      <c r="W129" s="1">
        <f>SUMIFS(Table110[Total Purchase
Cost],Table110[Product Name],'Raw Mat Inventory Sum'!$O129)</f>
        <v>0</v>
      </c>
      <c r="X129" s="7"/>
      <c r="Y129" s="1">
        <f t="shared" si="21"/>
        <v>0</v>
      </c>
      <c r="AA129" s="1">
        <f t="shared" si="22"/>
        <v>0</v>
      </c>
      <c r="AB129" s="7"/>
      <c r="AC129" s="1">
        <f>SUMIFS(Table7[Quantity of 
Product Sold],Table7[Sale - Product Name],'Raw Mat Inventory Sum'!$O129,Table7[Product Type2],'Raw Mat Inventory Sum'!$AC$5)</f>
        <v>0</v>
      </c>
      <c r="AE129" s="1">
        <f>SUMIFS(Table7[Total Cost of
Goods Sold],Table7[Sale - Product Name],'Raw Mat Inventory Sum'!$O129,Table7[Product Type2],'Raw Mat Inventory Sum'!$AC$5)</f>
        <v>0</v>
      </c>
      <c r="AF129" s="7"/>
      <c r="AG129" s="1">
        <f>SUMIFS(Table17[Quantity2],Table17[Product Name],'Raw Mat Inventory Sum'!$O129,Table17[Product Type2],'Raw Mat Inventory Sum'!$AG$5)</f>
        <v>0</v>
      </c>
      <c r="AI129" s="1">
        <f>SUMIFS(Table17[Total out of Inventory],Table17[Product Name],'Raw Mat Inventory Sum'!$O129,Table17[Product Type2],'Raw Mat Inventory Sum'!$AG$5)</f>
        <v>0</v>
      </c>
      <c r="AJ129" s="7"/>
      <c r="AK129" s="1">
        <f>SUMIFS(Table7[Quantity
 Sold],Table7[Sale - Product Name],'Raw Mat Inventory Sum'!$O129,Table7[Product Type2],'Raw Mat Inventory Sum'!$AK$5)</f>
        <v>0</v>
      </c>
      <c r="AL129" t="str">
        <f t="shared" si="23"/>
        <v/>
      </c>
      <c r="AM129" s="1">
        <f>SUMIFS(Table7[Total 
Paid],Table7[Sale - Product Name],'Raw Mat Inventory Sum'!$O129,Table7[Product Type2],'Raw Mat Inventory Sum'!$AK$5)</f>
        <v>0</v>
      </c>
    </row>
    <row r="130" spans="15:39" x14ac:dyDescent="0.25">
      <c r="P130" s="7"/>
      <c r="Q130" s="30">
        <f>SUMIFS(Table110[Quantity],Table110[Product Name],'Raw Mat Inventory Sum'!$O130)</f>
        <v>0</v>
      </c>
      <c r="S130" s="1">
        <f>SUMIFS(Table110[Total Cost],Table110[Product Name],'Raw Mat Inventory Sum'!$O130)</f>
        <v>0</v>
      </c>
      <c r="T130" s="7"/>
      <c r="U130" s="1">
        <f>SUMIFS(Table110[Quantity Purchased],Table110[Product Name],'Raw Mat Inventory Sum'!$O130)</f>
        <v>0</v>
      </c>
      <c r="W130" s="1">
        <f>SUMIFS(Table110[Total Purchase
Cost],Table110[Product Name],'Raw Mat Inventory Sum'!$O130)</f>
        <v>0</v>
      </c>
      <c r="X130" s="7"/>
      <c r="Y130" s="1">
        <f t="shared" si="21"/>
        <v>0</v>
      </c>
      <c r="AA130" s="1">
        <f t="shared" si="22"/>
        <v>0</v>
      </c>
      <c r="AB130" s="7"/>
      <c r="AC130" s="1">
        <f>SUMIFS(Table7[Quantity of 
Product Sold],Table7[Sale - Product Name],'Raw Mat Inventory Sum'!$O130,Table7[Product Type2],'Raw Mat Inventory Sum'!$AC$5)</f>
        <v>0</v>
      </c>
      <c r="AE130" s="1">
        <f>SUMIFS(Table7[Total Cost of
Goods Sold],Table7[Sale - Product Name],'Raw Mat Inventory Sum'!$O130,Table7[Product Type2],'Raw Mat Inventory Sum'!$AC$5)</f>
        <v>0</v>
      </c>
      <c r="AF130" s="7"/>
      <c r="AG130" s="1">
        <f>SUMIFS(Table17[Quantity2],Table17[Product Name],'Raw Mat Inventory Sum'!$O130,Table17[Product Type2],'Raw Mat Inventory Sum'!$AG$5)</f>
        <v>0</v>
      </c>
      <c r="AI130" s="1">
        <f>SUMIFS(Table17[Total out of Inventory],Table17[Product Name],'Raw Mat Inventory Sum'!$O130,Table17[Product Type2],'Raw Mat Inventory Sum'!$AG$5)</f>
        <v>0</v>
      </c>
      <c r="AJ130" s="7"/>
      <c r="AK130" s="1">
        <f>SUMIFS(Table7[Quantity
 Sold],Table7[Sale - Product Name],'Raw Mat Inventory Sum'!$O130,Table7[Product Type2],'Raw Mat Inventory Sum'!$AK$5)</f>
        <v>0</v>
      </c>
      <c r="AL130" t="str">
        <f t="shared" si="23"/>
        <v/>
      </c>
      <c r="AM130" s="1">
        <f>SUMIFS(Table7[Total 
Paid],Table7[Sale - Product Name],'Raw Mat Inventory Sum'!$O130,Table7[Product Type2],'Raw Mat Inventory Sum'!$AK$5)</f>
        <v>0</v>
      </c>
    </row>
    <row r="131" spans="15:39" x14ac:dyDescent="0.25">
      <c r="P131" s="7"/>
      <c r="Q131" s="30">
        <f>SUMIFS(Table110[Quantity],Table110[Product Name],'Raw Mat Inventory Sum'!$O131)</f>
        <v>0</v>
      </c>
      <c r="S131" s="1">
        <f>SUMIFS(Table110[Total Cost],Table110[Product Name],'Raw Mat Inventory Sum'!$O131)</f>
        <v>0</v>
      </c>
      <c r="T131" s="7"/>
      <c r="U131" s="1">
        <f>SUMIFS(Table110[Quantity Purchased],Table110[Product Name],'Raw Mat Inventory Sum'!$O131)</f>
        <v>0</v>
      </c>
      <c r="W131" s="1">
        <f>SUMIFS(Table110[Total Purchase
Cost],Table110[Product Name],'Raw Mat Inventory Sum'!$O131)</f>
        <v>0</v>
      </c>
      <c r="X131" s="7"/>
      <c r="Y131" s="1">
        <f t="shared" si="21"/>
        <v>0</v>
      </c>
      <c r="AA131" s="1">
        <f t="shared" si="22"/>
        <v>0</v>
      </c>
      <c r="AB131" s="7"/>
      <c r="AC131" s="1">
        <f>SUMIFS(Table7[Quantity of 
Product Sold],Table7[Sale - Product Name],'Raw Mat Inventory Sum'!$O131,Table7[Product Type2],'Raw Mat Inventory Sum'!$AC$5)</f>
        <v>0</v>
      </c>
      <c r="AE131" s="1">
        <f>SUMIFS(Table7[Total Cost of
Goods Sold],Table7[Sale - Product Name],'Raw Mat Inventory Sum'!$O131,Table7[Product Type2],'Raw Mat Inventory Sum'!$AC$5)</f>
        <v>0</v>
      </c>
      <c r="AF131" s="7"/>
      <c r="AG131" s="1">
        <f>SUMIFS(Table17[Quantity2],Table17[Product Name],'Raw Mat Inventory Sum'!$O131,Table17[Product Type2],'Raw Mat Inventory Sum'!$AG$5)</f>
        <v>0</v>
      </c>
      <c r="AI131" s="1">
        <f>SUMIFS(Table17[Total out of Inventory],Table17[Product Name],'Raw Mat Inventory Sum'!$O131,Table17[Product Type2],'Raw Mat Inventory Sum'!$AG$5)</f>
        <v>0</v>
      </c>
      <c r="AJ131" s="7"/>
      <c r="AK131" s="1">
        <f>SUMIFS(Table7[Quantity
 Sold],Table7[Sale - Product Name],'Raw Mat Inventory Sum'!$O131,Table7[Product Type2],'Raw Mat Inventory Sum'!$AK$5)</f>
        <v>0</v>
      </c>
      <c r="AL131" t="str">
        <f t="shared" si="23"/>
        <v/>
      </c>
      <c r="AM131" s="1">
        <f>SUMIFS(Table7[Total 
Paid],Table7[Sale - Product Name],'Raw Mat Inventory Sum'!$O131,Table7[Product Type2],'Raw Mat Inventory Sum'!$AK$5)</f>
        <v>0</v>
      </c>
    </row>
    <row r="132" spans="15:39" x14ac:dyDescent="0.25">
      <c r="P132" s="7"/>
      <c r="Q132" s="30">
        <f>SUMIFS(Table110[Quantity],Table110[Product Name],'Raw Mat Inventory Sum'!$O132)</f>
        <v>0</v>
      </c>
      <c r="S132" s="1">
        <f>SUMIFS(Table110[Total Cost],Table110[Product Name],'Raw Mat Inventory Sum'!$O132)</f>
        <v>0</v>
      </c>
      <c r="T132" s="7"/>
      <c r="U132" s="1">
        <f>SUMIFS(Table110[Quantity Purchased],Table110[Product Name],'Raw Mat Inventory Sum'!$O132)</f>
        <v>0</v>
      </c>
      <c r="W132" s="1">
        <f>SUMIFS(Table110[Total Purchase
Cost],Table110[Product Name],'Raw Mat Inventory Sum'!$O132)</f>
        <v>0</v>
      </c>
      <c r="X132" s="7"/>
      <c r="Y132" s="1">
        <f t="shared" si="21"/>
        <v>0</v>
      </c>
      <c r="AA132" s="1">
        <f t="shared" si="22"/>
        <v>0</v>
      </c>
      <c r="AB132" s="7"/>
      <c r="AC132" s="1">
        <f>SUMIFS(Table7[Quantity of 
Product Sold],Table7[Sale - Product Name],'Raw Mat Inventory Sum'!$O132,Table7[Product Type2],'Raw Mat Inventory Sum'!$AC$5)</f>
        <v>0</v>
      </c>
      <c r="AE132" s="1">
        <f>SUMIFS(Table7[Total Cost of
Goods Sold],Table7[Sale - Product Name],'Raw Mat Inventory Sum'!$O132,Table7[Product Type2],'Raw Mat Inventory Sum'!$AC$5)</f>
        <v>0</v>
      </c>
      <c r="AF132" s="7"/>
      <c r="AG132" s="1">
        <f>SUMIFS(Table17[Quantity2],Table17[Product Name],'Raw Mat Inventory Sum'!$O132,Table17[Product Type2],'Raw Mat Inventory Sum'!$AG$5)</f>
        <v>0</v>
      </c>
      <c r="AI132" s="1">
        <f>SUMIFS(Table17[Total out of Inventory],Table17[Product Name],'Raw Mat Inventory Sum'!$O132,Table17[Product Type2],'Raw Mat Inventory Sum'!$AG$5)</f>
        <v>0</v>
      </c>
      <c r="AJ132" s="7"/>
      <c r="AK132" s="1">
        <f>SUMIFS(Table7[Quantity
 Sold],Table7[Sale - Product Name],'Raw Mat Inventory Sum'!$O132,Table7[Product Type2],'Raw Mat Inventory Sum'!$AK$5)</f>
        <v>0</v>
      </c>
      <c r="AL132" t="str">
        <f t="shared" si="23"/>
        <v/>
      </c>
      <c r="AM132" s="1">
        <f>SUMIFS(Table7[Total 
Paid],Table7[Sale - Product Name],'Raw Mat Inventory Sum'!$O132,Table7[Product Type2],'Raw Mat Inventory Sum'!$AK$5)</f>
        <v>0</v>
      </c>
    </row>
    <row r="133" spans="15:39" x14ac:dyDescent="0.25">
      <c r="P133" s="7"/>
      <c r="Q133" s="30">
        <f>SUMIFS(Table110[Quantity],Table110[Product Name],'Raw Mat Inventory Sum'!$O133)</f>
        <v>0</v>
      </c>
      <c r="S133" s="1">
        <f>SUMIFS(Table110[Total Cost],Table110[Product Name],'Raw Mat Inventory Sum'!$O133)</f>
        <v>0</v>
      </c>
      <c r="T133" s="7"/>
      <c r="U133" s="1">
        <f>SUMIFS(Table110[Quantity Purchased],Table110[Product Name],'Raw Mat Inventory Sum'!$O133)</f>
        <v>0</v>
      </c>
      <c r="W133" s="1">
        <f>SUMIFS(Table110[Total Purchase
Cost],Table110[Product Name],'Raw Mat Inventory Sum'!$O133)</f>
        <v>0</v>
      </c>
      <c r="X133" s="7"/>
      <c r="Y133" s="1">
        <f t="shared" si="21"/>
        <v>0</v>
      </c>
      <c r="AA133" s="1">
        <f t="shared" si="22"/>
        <v>0</v>
      </c>
      <c r="AB133" s="7"/>
      <c r="AC133" s="1">
        <f>SUMIFS(Table7[Quantity of 
Product Sold],Table7[Sale - Product Name],'Raw Mat Inventory Sum'!$O133,Table7[Product Type2],'Raw Mat Inventory Sum'!$AC$5)</f>
        <v>0</v>
      </c>
      <c r="AE133" s="1">
        <f>SUMIFS(Table7[Total Cost of
Goods Sold],Table7[Sale - Product Name],'Raw Mat Inventory Sum'!$O133,Table7[Product Type2],'Raw Mat Inventory Sum'!$AC$5)</f>
        <v>0</v>
      </c>
      <c r="AF133" s="7"/>
      <c r="AG133" s="1">
        <f>SUMIFS(Table17[Quantity2],Table17[Product Name],'Raw Mat Inventory Sum'!$O133,Table17[Product Type2],'Raw Mat Inventory Sum'!$AG$5)</f>
        <v>0</v>
      </c>
      <c r="AI133" s="1">
        <f>SUMIFS(Table17[Total out of Inventory],Table17[Product Name],'Raw Mat Inventory Sum'!$O133,Table17[Product Type2],'Raw Mat Inventory Sum'!$AG$5)</f>
        <v>0</v>
      </c>
      <c r="AJ133" s="7"/>
      <c r="AK133" s="1">
        <f>SUMIFS(Table7[Quantity
 Sold],Table7[Sale - Product Name],'Raw Mat Inventory Sum'!$O133,Table7[Product Type2],'Raw Mat Inventory Sum'!$AK$5)</f>
        <v>0</v>
      </c>
      <c r="AL133" t="str">
        <f t="shared" si="23"/>
        <v/>
      </c>
      <c r="AM133" s="1">
        <f>SUMIFS(Table7[Total 
Paid],Table7[Sale - Product Name],'Raw Mat Inventory Sum'!$O133,Table7[Product Type2],'Raw Mat Inventory Sum'!$AK$5)</f>
        <v>0</v>
      </c>
    </row>
    <row r="134" spans="15:39" x14ac:dyDescent="0.25">
      <c r="P134" s="7"/>
      <c r="Q134" s="30">
        <f>SUMIFS(Table110[Quantity],Table110[Product Name],'Raw Mat Inventory Sum'!$O134)</f>
        <v>0</v>
      </c>
      <c r="S134" s="1">
        <f>SUMIFS(Table110[Total Cost],Table110[Product Name],'Raw Mat Inventory Sum'!$O134)</f>
        <v>0</v>
      </c>
      <c r="T134" s="7"/>
      <c r="U134" s="1">
        <f>SUMIFS(Table110[Quantity Purchased],Table110[Product Name],'Raw Mat Inventory Sum'!$O134)</f>
        <v>0</v>
      </c>
      <c r="W134" s="1">
        <f>SUMIFS(Table110[Total Purchase
Cost],Table110[Product Name],'Raw Mat Inventory Sum'!$O134)</f>
        <v>0</v>
      </c>
      <c r="X134" s="7"/>
      <c r="Y134" s="1">
        <f t="shared" si="21"/>
        <v>0</v>
      </c>
      <c r="AA134" s="1">
        <f t="shared" si="22"/>
        <v>0</v>
      </c>
      <c r="AB134" s="7"/>
      <c r="AC134" s="1">
        <f>SUMIFS(Table7[Quantity of 
Product Sold],Table7[Sale - Product Name],'Raw Mat Inventory Sum'!$O134,Table7[Product Type2],'Raw Mat Inventory Sum'!$AC$5)</f>
        <v>0</v>
      </c>
      <c r="AE134" s="1">
        <f>SUMIFS(Table7[Total Cost of
Goods Sold],Table7[Sale - Product Name],'Raw Mat Inventory Sum'!$O134,Table7[Product Type2],'Raw Mat Inventory Sum'!$AC$5)</f>
        <v>0</v>
      </c>
      <c r="AF134" s="7"/>
      <c r="AG134" s="1">
        <f>SUMIFS(Table17[Quantity2],Table17[Product Name],'Raw Mat Inventory Sum'!$O134,Table17[Product Type2],'Raw Mat Inventory Sum'!$AG$5)</f>
        <v>0</v>
      </c>
      <c r="AI134" s="1">
        <f>SUMIFS(Table17[Total out of Inventory],Table17[Product Name],'Raw Mat Inventory Sum'!$O134,Table17[Product Type2],'Raw Mat Inventory Sum'!$AG$5)</f>
        <v>0</v>
      </c>
      <c r="AJ134" s="7"/>
      <c r="AK134" s="1">
        <f>SUMIFS(Table7[Quantity
 Sold],Table7[Sale - Product Name],'Raw Mat Inventory Sum'!$O134,Table7[Product Type2],'Raw Mat Inventory Sum'!$AK$5)</f>
        <v>0</v>
      </c>
      <c r="AL134" t="str">
        <f t="shared" si="23"/>
        <v/>
      </c>
      <c r="AM134" s="1">
        <f>SUMIFS(Table7[Total 
Paid],Table7[Sale - Product Name],'Raw Mat Inventory Sum'!$O134,Table7[Product Type2],'Raw Mat Inventory Sum'!$AK$5)</f>
        <v>0</v>
      </c>
    </row>
    <row r="135" spans="15:39" x14ac:dyDescent="0.25">
      <c r="P135" s="7"/>
      <c r="Q135" s="30">
        <f>SUMIFS(Table110[Quantity],Table110[Product Name],'Raw Mat Inventory Sum'!$O135)</f>
        <v>0</v>
      </c>
      <c r="S135" s="1">
        <f>SUMIFS(Table110[Total Cost],Table110[Product Name],'Raw Mat Inventory Sum'!$O135)</f>
        <v>0</v>
      </c>
      <c r="T135" s="7"/>
      <c r="U135" s="1">
        <f>SUMIFS(Table110[Quantity Purchased],Table110[Product Name],'Raw Mat Inventory Sum'!$O135)</f>
        <v>0</v>
      </c>
      <c r="W135" s="1">
        <f>SUMIFS(Table110[Total Purchase
Cost],Table110[Product Name],'Raw Mat Inventory Sum'!$O135)</f>
        <v>0</v>
      </c>
      <c r="X135" s="7"/>
      <c r="Y135" s="1">
        <f t="shared" si="21"/>
        <v>0</v>
      </c>
      <c r="AA135" s="1">
        <f t="shared" si="22"/>
        <v>0</v>
      </c>
      <c r="AB135" s="7"/>
      <c r="AC135" s="1">
        <f>SUMIFS(Table7[Quantity of 
Product Sold],Table7[Sale - Product Name],'Raw Mat Inventory Sum'!$O135,Table7[Product Type2],'Raw Mat Inventory Sum'!$AC$5)</f>
        <v>0</v>
      </c>
      <c r="AE135" s="1">
        <f>SUMIFS(Table7[Total Cost of
Goods Sold],Table7[Sale - Product Name],'Raw Mat Inventory Sum'!$O135,Table7[Product Type2],'Raw Mat Inventory Sum'!$AC$5)</f>
        <v>0</v>
      </c>
      <c r="AF135" s="7"/>
      <c r="AG135" s="1">
        <f>SUMIFS(Table17[Quantity2],Table17[Product Name],'Raw Mat Inventory Sum'!$O135,Table17[Product Type2],'Raw Mat Inventory Sum'!$AG$5)</f>
        <v>0</v>
      </c>
      <c r="AI135" s="1">
        <f>SUMIFS(Table17[Total out of Inventory],Table17[Product Name],'Raw Mat Inventory Sum'!$O135,Table17[Product Type2],'Raw Mat Inventory Sum'!$AG$5)</f>
        <v>0</v>
      </c>
      <c r="AJ135" s="7"/>
      <c r="AK135" s="1">
        <f>SUMIFS(Table7[Quantity
 Sold],Table7[Sale - Product Name],'Raw Mat Inventory Sum'!$O135,Table7[Product Type2],'Raw Mat Inventory Sum'!$AK$5)</f>
        <v>0</v>
      </c>
      <c r="AL135" t="str">
        <f t="shared" si="23"/>
        <v/>
      </c>
      <c r="AM135" s="1">
        <f>SUMIFS(Table7[Total 
Paid],Table7[Sale - Product Name],'Raw Mat Inventory Sum'!$O135,Table7[Product Type2],'Raw Mat Inventory Sum'!$AK$5)</f>
        <v>0</v>
      </c>
    </row>
    <row r="136" spans="15:39" x14ac:dyDescent="0.25">
      <c r="P136" s="7"/>
      <c r="Q136" s="30">
        <f>SUMIFS(Table110[Quantity],Table110[Product Name],'Raw Mat Inventory Sum'!$O136)</f>
        <v>0</v>
      </c>
      <c r="S136" s="1">
        <f>SUMIFS(Table110[Total Cost],Table110[Product Name],'Raw Mat Inventory Sum'!$O136)</f>
        <v>0</v>
      </c>
      <c r="T136" s="7"/>
      <c r="U136" s="1">
        <f>SUMIFS(Table110[Quantity Purchased],Table110[Product Name],'Raw Mat Inventory Sum'!$O136)</f>
        <v>0</v>
      </c>
      <c r="W136" s="1">
        <f>SUMIFS(Table110[Total Purchase
Cost],Table110[Product Name],'Raw Mat Inventory Sum'!$O136)</f>
        <v>0</v>
      </c>
      <c r="X136" s="7"/>
      <c r="Y136" s="1">
        <f t="shared" ref="Y136" si="30">SUM(Q136,U136,-AC136,AG136)</f>
        <v>0</v>
      </c>
      <c r="AA136" s="1">
        <f t="shared" ref="AA136" si="31">SUM(S136,W136,-AE136,AI136)</f>
        <v>0</v>
      </c>
      <c r="AB136" s="7"/>
      <c r="AC136" s="1">
        <f>SUMIFS(Table7[Quantity of 
Product Sold],Table7[Sale - Product Name],'Raw Mat Inventory Sum'!$O136,Table7[Product Type2],'Raw Mat Inventory Sum'!$AC$5)</f>
        <v>0</v>
      </c>
      <c r="AE136" s="1">
        <f>SUMIFS(Table7[Total Cost of
Goods Sold],Table7[Sale - Product Name],'Raw Mat Inventory Sum'!$O136,Table7[Product Type2],'Raw Mat Inventory Sum'!$AC$5)</f>
        <v>0</v>
      </c>
      <c r="AF136" s="7"/>
      <c r="AG136" s="1">
        <f>SUMIFS(Table17[Quantity2],Table17[Product Name],'Raw Mat Inventory Sum'!$O136,Table17[Product Type2],'Raw Mat Inventory Sum'!$AG$5)</f>
        <v>0</v>
      </c>
      <c r="AI136" s="1">
        <f>SUMIFS(Table17[Total out of Inventory],Table17[Product Name],'Raw Mat Inventory Sum'!$O136,Table17[Product Type2],'Raw Mat Inventory Sum'!$AG$5)</f>
        <v>0</v>
      </c>
      <c r="AJ136" s="7"/>
      <c r="AK136" s="1">
        <f>SUMIFS(Table7[Quantity
 Sold],Table7[Sale - Product Name],'Raw Mat Inventory Sum'!$O136,Table7[Product Type2],'Raw Mat Inventory Sum'!$AK$5)</f>
        <v>0</v>
      </c>
      <c r="AL136" t="str">
        <f t="shared" ref="AL136" si="32">IF(AK136,AM136/AK136,"")</f>
        <v/>
      </c>
      <c r="AM136" s="1">
        <f>SUMIFS(Table7[Total 
Paid],Table7[Sale - Product Name],'Raw Mat Inventory Sum'!$O136,Table7[Product Type2],'Raw Mat Inventory Sum'!$AK$5)</f>
        <v>0</v>
      </c>
    </row>
    <row r="137" spans="15:39" x14ac:dyDescent="0.25">
      <c r="P137" s="7"/>
      <c r="Q137" s="30">
        <f>SUMIFS(Table110[Quantity],Table110[Product Name],'Raw Mat Inventory Sum'!$O137)</f>
        <v>0</v>
      </c>
      <c r="S137" s="1">
        <f>SUMIFS(Table110[Total Cost],Table110[Product Name],'Raw Mat Inventory Sum'!$O137)</f>
        <v>0</v>
      </c>
      <c r="T137" s="7"/>
      <c r="U137" s="1">
        <f>SUMIFS(Table110[Quantity Purchased],Table110[Product Name],'Raw Mat Inventory Sum'!$O137)</f>
        <v>0</v>
      </c>
      <c r="W137" s="1">
        <f>SUMIFS(Table110[Total Purchase
Cost],Table110[Product Name],'Raw Mat Inventory Sum'!$O137)</f>
        <v>0</v>
      </c>
      <c r="X137" s="7"/>
      <c r="Y137" s="1">
        <f t="shared" ref="Y137:Y138" si="33">SUM(Q137,U137,-AC137,AG137)</f>
        <v>0</v>
      </c>
      <c r="AA137" s="1">
        <f t="shared" ref="AA137:AA138" si="34">SUM(S137,W137,-AE137,AI137)</f>
        <v>0</v>
      </c>
      <c r="AB137" s="7"/>
      <c r="AC137" s="1">
        <f>SUMIFS(Table7[Quantity of 
Product Sold],Table7[Sale - Product Name],'Raw Mat Inventory Sum'!$O137,Table7[Product Type2],'Raw Mat Inventory Sum'!$AC$5)</f>
        <v>0</v>
      </c>
      <c r="AE137" s="1">
        <f>SUMIFS(Table7[Total Cost of
Goods Sold],Table7[Sale - Product Name],'Raw Mat Inventory Sum'!$O137,Table7[Product Type2],'Raw Mat Inventory Sum'!$AC$5)</f>
        <v>0</v>
      </c>
      <c r="AF137" s="7"/>
      <c r="AG137" s="1">
        <f>SUMIFS(Table17[Quantity2],Table17[Product Name],'Raw Mat Inventory Sum'!$O137,Table17[Product Type2],'Raw Mat Inventory Sum'!$AG$5)</f>
        <v>0</v>
      </c>
      <c r="AI137" s="1">
        <f>SUMIFS(Table17[Total out of Inventory],Table17[Product Name],'Raw Mat Inventory Sum'!$O137,Table17[Product Type2],'Raw Mat Inventory Sum'!$AG$5)</f>
        <v>0</v>
      </c>
      <c r="AJ137" s="7"/>
      <c r="AK137" s="1">
        <f>SUMIFS(Table7[Quantity
 Sold],Table7[Sale - Product Name],'Raw Mat Inventory Sum'!$O137,Table7[Product Type2],'Raw Mat Inventory Sum'!$AK$5)</f>
        <v>0</v>
      </c>
      <c r="AL137" t="str">
        <f t="shared" ref="AL137:AL138" si="35">IF(AK137,AM137/AK137,"")</f>
        <v/>
      </c>
      <c r="AM137" s="1">
        <f>SUMIFS(Table7[Total 
Paid],Table7[Sale - Product Name],'Raw Mat Inventory Sum'!$O137,Table7[Product Type2],'Raw Mat Inventory Sum'!$AK$5)</f>
        <v>0</v>
      </c>
    </row>
    <row r="138" spans="15:39" x14ac:dyDescent="0.25">
      <c r="P138" s="7"/>
      <c r="Q138" s="30">
        <f>SUMIFS(Table110[Quantity],Table110[Product Name],'Raw Mat Inventory Sum'!$O138)</f>
        <v>0</v>
      </c>
      <c r="S138" s="1">
        <f>SUMIFS(Table110[Total Cost],Table110[Product Name],'Raw Mat Inventory Sum'!$O138)</f>
        <v>0</v>
      </c>
      <c r="T138" s="7"/>
      <c r="U138" s="1">
        <f>SUMIFS(Table110[Quantity Purchased],Table110[Product Name],'Raw Mat Inventory Sum'!$O138)</f>
        <v>0</v>
      </c>
      <c r="W138" s="1">
        <f>SUMIFS(Table110[Total Purchase
Cost],Table110[Product Name],'Raw Mat Inventory Sum'!$O138)</f>
        <v>0</v>
      </c>
      <c r="X138" s="7"/>
      <c r="Y138" s="1">
        <f t="shared" si="33"/>
        <v>0</v>
      </c>
      <c r="AA138" s="1">
        <f t="shared" si="34"/>
        <v>0</v>
      </c>
      <c r="AB138" s="7"/>
      <c r="AC138" s="1">
        <f>SUMIFS(Table7[Quantity of 
Product Sold],Table7[Sale - Product Name],'Raw Mat Inventory Sum'!$O138,Table7[Product Type2],'Raw Mat Inventory Sum'!$AC$5)</f>
        <v>0</v>
      </c>
      <c r="AE138" s="1">
        <f>SUMIFS(Table7[Total Cost of
Goods Sold],Table7[Sale - Product Name],'Raw Mat Inventory Sum'!$O138,Table7[Product Type2],'Raw Mat Inventory Sum'!$AC$5)</f>
        <v>0</v>
      </c>
      <c r="AF138" s="7"/>
      <c r="AG138" s="1">
        <f>SUMIFS(Table17[Quantity2],Table17[Product Name],'Raw Mat Inventory Sum'!$O138,Table17[Product Type2],'Raw Mat Inventory Sum'!$AG$5)</f>
        <v>0</v>
      </c>
      <c r="AI138" s="1">
        <f>SUMIFS(Table17[Total out of Inventory],Table17[Product Name],'Raw Mat Inventory Sum'!$O138,Table17[Product Type2],'Raw Mat Inventory Sum'!$AG$5)</f>
        <v>0</v>
      </c>
      <c r="AJ138" s="7"/>
      <c r="AK138" s="1">
        <f>SUMIFS(Table7[Quantity
 Sold],Table7[Sale - Product Name],'Raw Mat Inventory Sum'!$O138,Table7[Product Type2],'Raw Mat Inventory Sum'!$AK$5)</f>
        <v>0</v>
      </c>
      <c r="AL138" t="str">
        <f t="shared" si="35"/>
        <v/>
      </c>
      <c r="AM138" s="1">
        <f>SUMIFS(Table7[Total 
Paid],Table7[Sale - Product Name],'Raw Mat Inventory Sum'!$O138,Table7[Product Type2],'Raw Mat Inventory Sum'!$AK$5)</f>
        <v>0</v>
      </c>
    </row>
    <row r="139" spans="15:39" x14ac:dyDescent="0.25">
      <c r="P139" s="7"/>
      <c r="Q139" s="30">
        <f>SUMIFS(Table110[Quantity],Table110[Product Name],'Raw Mat Inventory Sum'!$O139)</f>
        <v>0</v>
      </c>
      <c r="S139" s="1">
        <f>SUMIFS(Table110[Total Cost],Table110[Product Name],'Raw Mat Inventory Sum'!$O139)</f>
        <v>0</v>
      </c>
      <c r="T139" s="7"/>
      <c r="U139" s="1">
        <f>SUMIFS(Table110[Quantity Purchased],Table110[Product Name],'Raw Mat Inventory Sum'!$O139)</f>
        <v>0</v>
      </c>
      <c r="W139" s="1">
        <f>SUMIFS(Table110[Total Purchase
Cost],Table110[Product Name],'Raw Mat Inventory Sum'!$O139)</f>
        <v>0</v>
      </c>
      <c r="X139" s="7"/>
      <c r="Y139" s="1">
        <f t="shared" si="21"/>
        <v>0</v>
      </c>
      <c r="AA139" s="1">
        <f t="shared" si="22"/>
        <v>0</v>
      </c>
      <c r="AB139" s="7"/>
      <c r="AC139" s="1">
        <f>SUMIFS(Table7[Quantity of 
Product Sold],Table7[Sale - Product Name],'Raw Mat Inventory Sum'!$O139,Table7[Product Type2],'Raw Mat Inventory Sum'!$AC$5)</f>
        <v>0</v>
      </c>
      <c r="AE139" s="1">
        <f>SUMIFS(Table7[Total Cost of
Goods Sold],Table7[Sale - Product Name],'Raw Mat Inventory Sum'!$O139,Table7[Product Type2],'Raw Mat Inventory Sum'!$AC$5)</f>
        <v>0</v>
      </c>
      <c r="AF139" s="7"/>
      <c r="AG139" s="1">
        <f>SUMIFS(Table17[Quantity2],Table17[Product Name],'Raw Mat Inventory Sum'!$O139,Table17[Product Type2],'Raw Mat Inventory Sum'!$AG$5)</f>
        <v>0</v>
      </c>
      <c r="AI139" s="1">
        <f>SUMIFS(Table17[Total out of Inventory],Table17[Product Name],'Raw Mat Inventory Sum'!$O139,Table17[Product Type2],'Raw Mat Inventory Sum'!$AG$5)</f>
        <v>0</v>
      </c>
      <c r="AJ139" s="7"/>
      <c r="AK139" s="1">
        <f>SUMIFS(Table7[Quantity
 Sold],Table7[Sale - Product Name],'Raw Mat Inventory Sum'!$O139,Table7[Product Type2],'Raw Mat Inventory Sum'!$AK$5)</f>
        <v>0</v>
      </c>
      <c r="AL139" t="str">
        <f t="shared" si="23"/>
        <v/>
      </c>
      <c r="AM139" s="1">
        <f>SUMIFS(Table7[Total 
Paid],Table7[Sale - Product Name],'Raw Mat Inventory Sum'!$O139,Table7[Product Type2],'Raw Mat Inventory Sum'!$AK$5)</f>
        <v>0</v>
      </c>
    </row>
    <row r="140" spans="15:39" x14ac:dyDescent="0.25">
      <c r="P140" s="7"/>
      <c r="Q140" s="30">
        <f>SUMIFS(Table110[Quantity],Table110[Product Name],'Raw Mat Inventory Sum'!$O140)</f>
        <v>0</v>
      </c>
      <c r="S140" s="1">
        <f>SUMIFS(Table110[Total Cost],Table110[Product Name],'Raw Mat Inventory Sum'!$O140)</f>
        <v>0</v>
      </c>
      <c r="T140" s="7"/>
      <c r="U140" s="1">
        <f>SUMIFS(Table110[Quantity Purchased],Table110[Product Name],'Raw Mat Inventory Sum'!$O140)</f>
        <v>0</v>
      </c>
      <c r="W140" s="1">
        <f>SUMIFS(Table110[Total Purchase
Cost],Table110[Product Name],'Raw Mat Inventory Sum'!$O140)</f>
        <v>0</v>
      </c>
      <c r="X140" s="7"/>
      <c r="Y140" s="1">
        <f t="shared" si="21"/>
        <v>0</v>
      </c>
      <c r="AA140" s="1">
        <f t="shared" si="22"/>
        <v>0</v>
      </c>
      <c r="AB140" s="7"/>
      <c r="AC140" s="1">
        <f>SUMIFS(Table7[Quantity of 
Product Sold],Table7[Sale - Product Name],'Raw Mat Inventory Sum'!$O140,Table7[Product Type2],'Raw Mat Inventory Sum'!$AC$5)</f>
        <v>0</v>
      </c>
      <c r="AE140" s="1">
        <f>SUMIFS(Table7[Total Cost of
Goods Sold],Table7[Sale - Product Name],'Raw Mat Inventory Sum'!$O140,Table7[Product Type2],'Raw Mat Inventory Sum'!$AC$5)</f>
        <v>0</v>
      </c>
      <c r="AF140" s="7"/>
      <c r="AG140" s="1">
        <f>SUMIFS(Table17[Quantity2],Table17[Product Name],'Raw Mat Inventory Sum'!$O140,Table17[Product Type2],'Raw Mat Inventory Sum'!$AG$5)</f>
        <v>0</v>
      </c>
      <c r="AI140" s="1">
        <f>SUMIFS(Table17[Total out of Inventory],Table17[Product Name],'Raw Mat Inventory Sum'!$O140,Table17[Product Type2],'Raw Mat Inventory Sum'!$AG$5)</f>
        <v>0</v>
      </c>
      <c r="AJ140" s="7"/>
      <c r="AK140" s="1">
        <f>SUMIFS(Table7[Quantity
 Sold],Table7[Sale - Product Name],'Raw Mat Inventory Sum'!$O140,Table7[Product Type2],'Raw Mat Inventory Sum'!$AK$5)</f>
        <v>0</v>
      </c>
      <c r="AL140" t="str">
        <f t="shared" si="23"/>
        <v/>
      </c>
      <c r="AM140" s="1">
        <f>SUMIFS(Table7[Total 
Paid],Table7[Sale - Product Name],'Raw Mat Inventory Sum'!$O140,Table7[Product Type2],'Raw Mat Inventory Sum'!$AK$5)</f>
        <v>0</v>
      </c>
    </row>
    <row r="141" spans="15:39" x14ac:dyDescent="0.25">
      <c r="P141" s="7"/>
      <c r="Q141" s="30">
        <f>SUMIFS(Table110[Quantity],Table110[Product Name],'Raw Mat Inventory Sum'!$O141)</f>
        <v>0</v>
      </c>
      <c r="S141" s="1">
        <f>SUMIFS(Table110[Total Cost],Table110[Product Name],'Raw Mat Inventory Sum'!$O141)</f>
        <v>0</v>
      </c>
      <c r="T141" s="7"/>
      <c r="U141" s="1">
        <f>SUMIFS(Table110[Quantity Purchased],Table110[Product Name],'Raw Mat Inventory Sum'!$O141)</f>
        <v>0</v>
      </c>
      <c r="W141" s="1">
        <f>SUMIFS(Table110[Total Purchase
Cost],Table110[Product Name],'Raw Mat Inventory Sum'!$O141)</f>
        <v>0</v>
      </c>
      <c r="X141" s="7"/>
      <c r="Y141" s="1">
        <f t="shared" si="21"/>
        <v>0</v>
      </c>
      <c r="AA141" s="1">
        <f t="shared" si="22"/>
        <v>0</v>
      </c>
      <c r="AB141" s="7"/>
      <c r="AC141" s="1">
        <f>SUMIFS(Table7[Quantity of 
Product Sold],Table7[Sale - Product Name],'Raw Mat Inventory Sum'!$O141,Table7[Product Type2],'Raw Mat Inventory Sum'!$AC$5)</f>
        <v>0</v>
      </c>
      <c r="AE141" s="1">
        <f>SUMIFS(Table7[Total Cost of
Goods Sold],Table7[Sale - Product Name],'Raw Mat Inventory Sum'!$O141,Table7[Product Type2],'Raw Mat Inventory Sum'!$AC$5)</f>
        <v>0</v>
      </c>
      <c r="AF141" s="7"/>
      <c r="AG141" s="1">
        <f>SUMIFS(Table17[Quantity2],Table17[Product Name],'Raw Mat Inventory Sum'!$O141,Table17[Product Type2],'Raw Mat Inventory Sum'!$AG$5)</f>
        <v>0</v>
      </c>
      <c r="AI141" s="1">
        <f>SUMIFS(Table17[Total out of Inventory],Table17[Product Name],'Raw Mat Inventory Sum'!$O141,Table17[Product Type2],'Raw Mat Inventory Sum'!$AG$5)</f>
        <v>0</v>
      </c>
      <c r="AJ141" s="7"/>
      <c r="AK141" s="1">
        <f>SUMIFS(Table7[Quantity
 Sold],Table7[Sale - Product Name],'Raw Mat Inventory Sum'!$O141,Table7[Product Type2],'Raw Mat Inventory Sum'!$AK$5)</f>
        <v>0</v>
      </c>
      <c r="AL141" t="str">
        <f t="shared" si="23"/>
        <v/>
      </c>
      <c r="AM141" s="1">
        <f>SUMIFS(Table7[Total 
Paid],Table7[Sale - Product Name],'Raw Mat Inventory Sum'!$O141,Table7[Product Type2],'Raw Mat Inventory Sum'!$AK$5)</f>
        <v>0</v>
      </c>
    </row>
    <row r="142" spans="15:39" x14ac:dyDescent="0.25">
      <c r="P142" s="7"/>
      <c r="Q142" s="30">
        <f>SUMIFS(Table110[Quantity],Table110[Product Name],'Raw Mat Inventory Sum'!$O142)</f>
        <v>0</v>
      </c>
      <c r="S142" s="1">
        <f>SUMIFS(Table110[Total Cost],Table110[Product Name],'Raw Mat Inventory Sum'!$O142)</f>
        <v>0</v>
      </c>
      <c r="T142" s="7"/>
      <c r="U142" s="1">
        <f>SUMIFS(Table110[Quantity Purchased],Table110[Product Name],'Raw Mat Inventory Sum'!$O142)</f>
        <v>0</v>
      </c>
      <c r="W142" s="1">
        <f>SUMIFS(Table110[Total Purchase
Cost],Table110[Product Name],'Raw Mat Inventory Sum'!$O142)</f>
        <v>0</v>
      </c>
      <c r="X142" s="7"/>
      <c r="Y142" s="1">
        <f t="shared" si="21"/>
        <v>0</v>
      </c>
      <c r="AA142" s="1">
        <f t="shared" si="22"/>
        <v>0</v>
      </c>
      <c r="AB142" s="7"/>
      <c r="AC142" s="1">
        <f>SUMIFS(Table7[Quantity of 
Product Sold],Table7[Sale - Product Name],'Raw Mat Inventory Sum'!$O142,Table7[Product Type2],'Raw Mat Inventory Sum'!$AC$5)</f>
        <v>0</v>
      </c>
      <c r="AE142" s="1">
        <f>SUMIFS(Table7[Total Cost of
Goods Sold],Table7[Sale - Product Name],'Raw Mat Inventory Sum'!$O142,Table7[Product Type2],'Raw Mat Inventory Sum'!$AC$5)</f>
        <v>0</v>
      </c>
      <c r="AF142" s="7"/>
      <c r="AG142" s="1">
        <f>SUMIFS(Table17[Quantity2],Table17[Product Name],'Raw Mat Inventory Sum'!$O142,Table17[Product Type2],'Raw Mat Inventory Sum'!$AG$5)</f>
        <v>0</v>
      </c>
      <c r="AI142" s="1">
        <f>SUMIFS(Table17[Total out of Inventory],Table17[Product Name],'Raw Mat Inventory Sum'!$O142,Table17[Product Type2],'Raw Mat Inventory Sum'!$AG$5)</f>
        <v>0</v>
      </c>
      <c r="AJ142" s="7"/>
      <c r="AK142" s="1">
        <f>SUMIFS(Table7[Quantity
 Sold],Table7[Sale - Product Name],'Raw Mat Inventory Sum'!$O142,Table7[Product Type2],'Raw Mat Inventory Sum'!$AK$5)</f>
        <v>0</v>
      </c>
      <c r="AL142" t="str">
        <f t="shared" si="23"/>
        <v/>
      </c>
      <c r="AM142" s="1">
        <f>SUMIFS(Table7[Total 
Paid],Table7[Sale - Product Name],'Raw Mat Inventory Sum'!$O142,Table7[Product Type2],'Raw Mat Inventory Sum'!$AK$5)</f>
        <v>0</v>
      </c>
    </row>
    <row r="143" spans="15:39" x14ac:dyDescent="0.25">
      <c r="P143" s="7"/>
      <c r="Q143" s="30">
        <f>SUMIFS(Table110[Quantity],Table110[Product Name],'Raw Mat Inventory Sum'!$O143)</f>
        <v>0</v>
      </c>
      <c r="S143" s="1">
        <f>SUMIFS(Table110[Total Cost],Table110[Product Name],'Raw Mat Inventory Sum'!$O143)</f>
        <v>0</v>
      </c>
      <c r="T143" s="7"/>
      <c r="U143" s="1">
        <f>SUMIFS(Table110[Quantity Purchased],Table110[Product Name],'Raw Mat Inventory Sum'!$O143)</f>
        <v>0</v>
      </c>
      <c r="W143" s="1">
        <f>SUMIFS(Table110[Total Purchase
Cost],Table110[Product Name],'Raw Mat Inventory Sum'!$O143)</f>
        <v>0</v>
      </c>
      <c r="X143" s="7"/>
      <c r="Y143" s="1">
        <f t="shared" si="21"/>
        <v>0</v>
      </c>
      <c r="AA143" s="1">
        <f t="shared" si="22"/>
        <v>0</v>
      </c>
      <c r="AB143" s="7"/>
      <c r="AC143" s="1">
        <f>SUMIFS(Table7[Quantity of 
Product Sold],Table7[Sale - Product Name],'Raw Mat Inventory Sum'!$O143,Table7[Product Type2],'Raw Mat Inventory Sum'!$AC$5)</f>
        <v>0</v>
      </c>
      <c r="AE143" s="1">
        <f>SUMIFS(Table7[Total Cost of
Goods Sold],Table7[Sale - Product Name],'Raw Mat Inventory Sum'!$O143,Table7[Product Type2],'Raw Mat Inventory Sum'!$AC$5)</f>
        <v>0</v>
      </c>
      <c r="AF143" s="7"/>
      <c r="AG143" s="1">
        <f>SUMIFS(Table17[Quantity2],Table17[Product Name],'Raw Mat Inventory Sum'!$O143,Table17[Product Type2],'Raw Mat Inventory Sum'!$AG$5)</f>
        <v>0</v>
      </c>
      <c r="AI143" s="1">
        <f>SUMIFS(Table17[Total out of Inventory],Table17[Product Name],'Raw Mat Inventory Sum'!$O143,Table17[Product Type2],'Raw Mat Inventory Sum'!$AG$5)</f>
        <v>0</v>
      </c>
      <c r="AJ143" s="7"/>
      <c r="AK143" s="1">
        <f>SUMIFS(Table7[Quantity
 Sold],Table7[Sale - Product Name],'Raw Mat Inventory Sum'!$O143,Table7[Product Type2],'Raw Mat Inventory Sum'!$AK$5)</f>
        <v>0</v>
      </c>
      <c r="AL143" t="str">
        <f t="shared" si="23"/>
        <v/>
      </c>
      <c r="AM143" s="1">
        <f>SUMIFS(Table7[Total 
Paid],Table7[Sale - Product Name],'Raw Mat Inventory Sum'!$O143,Table7[Product Type2],'Raw Mat Inventory Sum'!$AK$5)</f>
        <v>0</v>
      </c>
    </row>
    <row r="144" spans="15:39" x14ac:dyDescent="0.25">
      <c r="P144" s="7"/>
      <c r="Q144" s="30">
        <f>SUMIFS(Table110[Quantity],Table110[Product Name],'Raw Mat Inventory Sum'!$O144)</f>
        <v>0</v>
      </c>
      <c r="S144" s="1">
        <f>SUMIFS(Table110[Total Cost],Table110[Product Name],'Raw Mat Inventory Sum'!$O144)</f>
        <v>0</v>
      </c>
      <c r="T144" s="7"/>
      <c r="U144" s="1">
        <f>SUMIFS(Table110[Quantity Purchased],Table110[Product Name],'Raw Mat Inventory Sum'!$O144)</f>
        <v>0</v>
      </c>
      <c r="W144" s="1">
        <f>SUMIFS(Table110[Total Purchase
Cost],Table110[Product Name],'Raw Mat Inventory Sum'!$O144)</f>
        <v>0</v>
      </c>
      <c r="X144" s="7"/>
      <c r="Y144" s="1">
        <f t="shared" si="21"/>
        <v>0</v>
      </c>
      <c r="AA144" s="1">
        <f t="shared" si="22"/>
        <v>0</v>
      </c>
      <c r="AB144" s="7"/>
      <c r="AC144" s="1">
        <f>SUMIFS(Table7[Quantity of 
Product Sold],Table7[Sale - Product Name],'Raw Mat Inventory Sum'!$O144,Table7[Product Type2],'Raw Mat Inventory Sum'!$AC$5)</f>
        <v>0</v>
      </c>
      <c r="AE144" s="1">
        <f>SUMIFS(Table7[Total Cost of
Goods Sold],Table7[Sale - Product Name],'Raw Mat Inventory Sum'!$O144,Table7[Product Type2],'Raw Mat Inventory Sum'!$AC$5)</f>
        <v>0</v>
      </c>
      <c r="AF144" s="7"/>
      <c r="AG144" s="1">
        <f>SUMIFS(Table17[Quantity2],Table17[Product Name],'Raw Mat Inventory Sum'!$O144,Table17[Product Type2],'Raw Mat Inventory Sum'!$AG$5)</f>
        <v>0</v>
      </c>
      <c r="AI144" s="1">
        <f>SUMIFS(Table17[Total out of Inventory],Table17[Product Name],'Raw Mat Inventory Sum'!$O144,Table17[Product Type2],'Raw Mat Inventory Sum'!$AG$5)</f>
        <v>0</v>
      </c>
      <c r="AJ144" s="7"/>
      <c r="AK144" s="1">
        <f>SUMIFS(Table7[Quantity
 Sold],Table7[Sale - Product Name],'Raw Mat Inventory Sum'!$O144,Table7[Product Type2],'Raw Mat Inventory Sum'!$AK$5)</f>
        <v>0</v>
      </c>
      <c r="AL144" t="str">
        <f t="shared" si="23"/>
        <v/>
      </c>
      <c r="AM144" s="1">
        <f>SUMIFS(Table7[Total 
Paid],Table7[Sale - Product Name],'Raw Mat Inventory Sum'!$O144,Table7[Product Type2],'Raw Mat Inventory Sum'!$AK$5)</f>
        <v>0</v>
      </c>
    </row>
    <row r="145" spans="5:39" x14ac:dyDescent="0.25">
      <c r="P145" s="7"/>
      <c r="Q145" s="30">
        <f>SUMIFS(Table110[Quantity],Table110[Product Name],'Raw Mat Inventory Sum'!$O145)</f>
        <v>0</v>
      </c>
      <c r="S145" s="1">
        <f>SUMIFS(Table110[Total Cost],Table110[Product Name],'Raw Mat Inventory Sum'!$O145)</f>
        <v>0</v>
      </c>
      <c r="T145" s="7"/>
      <c r="U145" s="1">
        <f>SUMIFS(Table110[Quantity Purchased],Table110[Product Name],'Raw Mat Inventory Sum'!$O145)</f>
        <v>0</v>
      </c>
      <c r="W145" s="1">
        <f>SUMIFS(Table110[Total Purchase
Cost],Table110[Product Name],'Raw Mat Inventory Sum'!$O145)</f>
        <v>0</v>
      </c>
      <c r="X145" s="7"/>
      <c r="Y145" s="1">
        <f t="shared" si="21"/>
        <v>0</v>
      </c>
      <c r="AA145" s="1">
        <f t="shared" si="22"/>
        <v>0</v>
      </c>
      <c r="AB145" s="7"/>
      <c r="AC145" s="1">
        <f>SUMIFS(Table7[Quantity of 
Product Sold],Table7[Sale - Product Name],'Raw Mat Inventory Sum'!$O145,Table7[Product Type2],'Raw Mat Inventory Sum'!$AC$5)</f>
        <v>0</v>
      </c>
      <c r="AE145" s="1">
        <f>SUMIFS(Table7[Total Cost of
Goods Sold],Table7[Sale - Product Name],'Raw Mat Inventory Sum'!$O145,Table7[Product Type2],'Raw Mat Inventory Sum'!$AC$5)</f>
        <v>0</v>
      </c>
      <c r="AF145" s="7"/>
      <c r="AG145" s="1">
        <f>SUMIFS(Table17[Quantity2],Table17[Product Name],'Raw Mat Inventory Sum'!$O145,Table17[Product Type2],'Raw Mat Inventory Sum'!$AG$5)</f>
        <v>0</v>
      </c>
      <c r="AI145" s="1">
        <f>SUMIFS(Table17[Total out of Inventory],Table17[Product Name],'Raw Mat Inventory Sum'!$O145,Table17[Product Type2],'Raw Mat Inventory Sum'!$AG$5)</f>
        <v>0</v>
      </c>
      <c r="AJ145" s="7"/>
      <c r="AK145" s="1">
        <f>SUMIFS(Table7[Quantity
 Sold],Table7[Sale - Product Name],'Raw Mat Inventory Sum'!$O145,Table7[Product Type2],'Raw Mat Inventory Sum'!$AK$5)</f>
        <v>0</v>
      </c>
      <c r="AL145" t="str">
        <f t="shared" si="23"/>
        <v/>
      </c>
      <c r="AM145" s="1">
        <f>SUMIFS(Table7[Total 
Paid],Table7[Sale - Product Name],'Raw Mat Inventory Sum'!$O145,Table7[Product Type2],'Raw Mat Inventory Sum'!$AK$5)</f>
        <v>0</v>
      </c>
    </row>
    <row r="146" spans="5:39" x14ac:dyDescent="0.25">
      <c r="P146" s="7"/>
      <c r="Q146" s="30">
        <f>SUMIFS(Table110[Quantity],Table110[Product Name],'Raw Mat Inventory Sum'!$O146)</f>
        <v>0</v>
      </c>
      <c r="S146" s="1">
        <f>SUMIFS(Table110[Total Cost],Table110[Product Name],'Raw Mat Inventory Sum'!$O146)</f>
        <v>0</v>
      </c>
      <c r="T146" s="7"/>
      <c r="U146" s="1">
        <f>SUMIFS(Table110[Quantity Purchased],Table110[Product Name],'Raw Mat Inventory Sum'!$O146)</f>
        <v>0</v>
      </c>
      <c r="W146" s="1">
        <f>SUMIFS(Table110[Total Purchase
Cost],Table110[Product Name],'Raw Mat Inventory Sum'!$O146)</f>
        <v>0</v>
      </c>
      <c r="X146" s="7"/>
      <c r="Y146" s="1">
        <f t="shared" si="21"/>
        <v>0</v>
      </c>
      <c r="AA146" s="1">
        <f t="shared" si="22"/>
        <v>0</v>
      </c>
      <c r="AB146" s="7"/>
      <c r="AC146" s="1">
        <f>SUMIFS(Table7[Quantity of 
Product Sold],Table7[Sale - Product Name],'Raw Mat Inventory Sum'!$O146,Table7[Product Type2],'Raw Mat Inventory Sum'!$AC$5)</f>
        <v>0</v>
      </c>
      <c r="AE146" s="1">
        <f>SUMIFS(Table7[Total Cost of
Goods Sold],Table7[Sale - Product Name],'Raw Mat Inventory Sum'!$O146,Table7[Product Type2],'Raw Mat Inventory Sum'!$AC$5)</f>
        <v>0</v>
      </c>
      <c r="AF146" s="7"/>
      <c r="AG146" s="1">
        <f>SUMIFS(Table17[Quantity2],Table17[Product Name],'Raw Mat Inventory Sum'!$O146,Table17[Product Type2],'Raw Mat Inventory Sum'!$AG$5)</f>
        <v>0</v>
      </c>
      <c r="AI146" s="1">
        <f>SUMIFS(Table17[Total out of Inventory],Table17[Product Name],'Raw Mat Inventory Sum'!$O146,Table17[Product Type2],'Raw Mat Inventory Sum'!$AG$5)</f>
        <v>0</v>
      </c>
      <c r="AJ146" s="7"/>
      <c r="AK146" s="1">
        <f>SUMIFS(Table7[Quantity
 Sold],Table7[Sale - Product Name],'Raw Mat Inventory Sum'!$O146,Table7[Product Type2],'Raw Mat Inventory Sum'!$AK$5)</f>
        <v>0</v>
      </c>
      <c r="AL146" t="str">
        <f t="shared" si="23"/>
        <v/>
      </c>
      <c r="AM146" s="1">
        <f>SUMIFS(Table7[Total 
Paid],Table7[Sale - Product Name],'Raw Mat Inventory Sum'!$O146,Table7[Product Type2],'Raw Mat Inventory Sum'!$AK$5)</f>
        <v>0</v>
      </c>
    </row>
    <row r="147" spans="5:39" x14ac:dyDescent="0.25">
      <c r="P147" s="7"/>
      <c r="Q147" s="30">
        <f>SUMIFS(Table110[Quantity],Table110[Product Name],'Raw Mat Inventory Sum'!$O147)</f>
        <v>0</v>
      </c>
      <c r="S147" s="1">
        <f>SUMIFS(Table110[Total Cost],Table110[Product Name],'Raw Mat Inventory Sum'!$O147)</f>
        <v>0</v>
      </c>
      <c r="T147" s="7"/>
      <c r="U147" s="1">
        <f>SUMIFS(Table110[Quantity Purchased],Table110[Product Name],'Raw Mat Inventory Sum'!$O147)</f>
        <v>0</v>
      </c>
      <c r="W147" s="1">
        <f>SUMIFS(Table110[Total Purchase
Cost],Table110[Product Name],'Raw Mat Inventory Sum'!$O147)</f>
        <v>0</v>
      </c>
      <c r="X147" s="7"/>
      <c r="Y147" s="1">
        <f t="shared" si="21"/>
        <v>0</v>
      </c>
      <c r="AA147" s="1">
        <f t="shared" si="22"/>
        <v>0</v>
      </c>
      <c r="AB147" s="7"/>
      <c r="AC147" s="1">
        <f>SUMIFS(Table7[Quantity of 
Product Sold],Table7[Sale - Product Name],'Raw Mat Inventory Sum'!$O147,Table7[Product Type2],'Raw Mat Inventory Sum'!$AC$5)</f>
        <v>0</v>
      </c>
      <c r="AE147" s="1">
        <f>SUMIFS(Table7[Total Cost of
Goods Sold],Table7[Sale - Product Name],'Raw Mat Inventory Sum'!$O147,Table7[Product Type2],'Raw Mat Inventory Sum'!$AC$5)</f>
        <v>0</v>
      </c>
      <c r="AF147" s="7"/>
      <c r="AG147" s="1">
        <f>SUMIFS(Table17[Quantity2],Table17[Product Name],'Raw Mat Inventory Sum'!$O147,Table17[Product Type2],'Raw Mat Inventory Sum'!$AG$5)</f>
        <v>0</v>
      </c>
      <c r="AI147" s="1">
        <f>SUMIFS(Table17[Total out of Inventory],Table17[Product Name],'Raw Mat Inventory Sum'!$O147,Table17[Product Type2],'Raw Mat Inventory Sum'!$AG$5)</f>
        <v>0</v>
      </c>
      <c r="AJ147" s="7"/>
      <c r="AK147" s="1">
        <f>SUMIFS(Table7[Quantity
 Sold],Table7[Sale - Product Name],'Raw Mat Inventory Sum'!$O147,Table7[Product Type2],'Raw Mat Inventory Sum'!$AK$5)</f>
        <v>0</v>
      </c>
      <c r="AL147" t="str">
        <f t="shared" si="23"/>
        <v/>
      </c>
      <c r="AM147" s="1">
        <f>SUMIFS(Table7[Total 
Paid],Table7[Sale - Product Name],'Raw Mat Inventory Sum'!$O147,Table7[Product Type2],'Raw Mat Inventory Sum'!$AK$5)</f>
        <v>0</v>
      </c>
    </row>
    <row r="148" spans="5:39" x14ac:dyDescent="0.25">
      <c r="P148" s="7"/>
      <c r="Q148" s="30">
        <f>SUMIFS(Table110[Quantity],Table110[Product Name],'Raw Mat Inventory Sum'!$O148)</f>
        <v>0</v>
      </c>
      <c r="S148" s="1">
        <f>SUMIFS(Table110[Total Cost],Table110[Product Name],'Raw Mat Inventory Sum'!$O148)</f>
        <v>0</v>
      </c>
      <c r="T148" s="7"/>
      <c r="U148" s="1">
        <f>SUMIFS(Table110[Quantity Purchased],Table110[Product Name],'Raw Mat Inventory Sum'!$O148)</f>
        <v>0</v>
      </c>
      <c r="W148" s="1">
        <f>SUMIFS(Table110[Total Purchase
Cost],Table110[Product Name],'Raw Mat Inventory Sum'!$O148)</f>
        <v>0</v>
      </c>
      <c r="X148" s="7"/>
      <c r="Y148" s="1">
        <f t="shared" si="21"/>
        <v>0</v>
      </c>
      <c r="AA148" s="1">
        <f t="shared" si="22"/>
        <v>0</v>
      </c>
      <c r="AB148" s="7"/>
      <c r="AC148" s="1">
        <f>SUMIFS(Table7[Quantity of 
Product Sold],Table7[Sale - Product Name],'Raw Mat Inventory Sum'!$O148,Table7[Product Type2],'Raw Mat Inventory Sum'!$AC$5)</f>
        <v>0</v>
      </c>
      <c r="AE148" s="1">
        <f>SUMIFS(Table7[Total Cost of
Goods Sold],Table7[Sale - Product Name],'Raw Mat Inventory Sum'!$O148,Table7[Product Type2],'Raw Mat Inventory Sum'!$AC$5)</f>
        <v>0</v>
      </c>
      <c r="AF148" s="7"/>
      <c r="AG148" s="1">
        <f>SUMIFS(Table17[Quantity2],Table17[Product Name],'Raw Mat Inventory Sum'!$O148,Table17[Product Type2],'Raw Mat Inventory Sum'!$AG$5)</f>
        <v>0</v>
      </c>
      <c r="AI148" s="1">
        <f>SUMIFS(Table17[Total out of Inventory],Table17[Product Name],'Raw Mat Inventory Sum'!$O148,Table17[Product Type2],'Raw Mat Inventory Sum'!$AG$5)</f>
        <v>0</v>
      </c>
      <c r="AJ148" s="7"/>
      <c r="AK148" s="1">
        <f>SUMIFS(Table7[Quantity
 Sold],Table7[Sale - Product Name],'Raw Mat Inventory Sum'!$O148,Table7[Product Type2],'Raw Mat Inventory Sum'!$AK$5)</f>
        <v>0</v>
      </c>
      <c r="AL148" t="str">
        <f t="shared" si="23"/>
        <v/>
      </c>
      <c r="AM148" s="1">
        <f>SUMIFS(Table7[Total 
Paid],Table7[Sale - Product Name],'Raw Mat Inventory Sum'!$O148,Table7[Product Type2],'Raw Mat Inventory Sum'!$AK$5)</f>
        <v>0</v>
      </c>
    </row>
    <row r="149" spans="5:39" x14ac:dyDescent="0.25">
      <c r="E149" s="4"/>
      <c r="P149" s="7"/>
      <c r="Q149" s="30">
        <f>SUMIFS(Table110[Quantity],Table110[Product Name],'Raw Mat Inventory Sum'!$O149)</f>
        <v>0</v>
      </c>
      <c r="S149" s="1">
        <f>SUMIFS(Table110[Total Cost],Table110[Product Name],'Raw Mat Inventory Sum'!$O149)</f>
        <v>0</v>
      </c>
      <c r="T149" s="7"/>
      <c r="U149" s="1">
        <f>SUMIFS(Table110[Quantity Purchased],Table110[Product Name],'Raw Mat Inventory Sum'!$O149)</f>
        <v>0</v>
      </c>
      <c r="W149" s="1">
        <f>SUMIFS(Table110[Total Purchase
Cost],Table110[Product Name],'Raw Mat Inventory Sum'!$O149)</f>
        <v>0</v>
      </c>
      <c r="X149" s="7"/>
      <c r="Y149" s="1">
        <f t="shared" si="21"/>
        <v>0</v>
      </c>
      <c r="AA149" s="1">
        <f t="shared" si="22"/>
        <v>0</v>
      </c>
      <c r="AB149" s="7"/>
      <c r="AC149" s="1">
        <f>SUMIFS(Table7[Quantity of 
Product Sold],Table7[Sale - Product Name],'Raw Mat Inventory Sum'!$O149,Table7[Product Type2],'Raw Mat Inventory Sum'!$AC$5)</f>
        <v>0</v>
      </c>
      <c r="AE149" s="1">
        <f>SUMIFS(Table7[Total Cost of
Goods Sold],Table7[Sale - Product Name],'Raw Mat Inventory Sum'!$O149,Table7[Product Type2],'Raw Mat Inventory Sum'!$AC$5)</f>
        <v>0</v>
      </c>
      <c r="AF149" s="7"/>
      <c r="AG149" s="1">
        <f>SUMIFS(Table17[Quantity2],Table17[Product Name],'Raw Mat Inventory Sum'!$O149,Table17[Product Type2],'Raw Mat Inventory Sum'!$AG$5)</f>
        <v>0</v>
      </c>
      <c r="AI149" s="1">
        <f>SUMIFS(Table17[Total out of Inventory],Table17[Product Name],'Raw Mat Inventory Sum'!$O149,Table17[Product Type2],'Raw Mat Inventory Sum'!$AG$5)</f>
        <v>0</v>
      </c>
      <c r="AJ149" s="7"/>
      <c r="AK149" s="1">
        <f>SUMIFS(Table7[Quantity
 Sold],Table7[Sale - Product Name],'Raw Mat Inventory Sum'!$O149,Table7[Product Type2],'Raw Mat Inventory Sum'!$AK$5)</f>
        <v>0</v>
      </c>
      <c r="AL149" t="str">
        <f t="shared" si="23"/>
        <v/>
      </c>
      <c r="AM149" s="1">
        <f>SUMIFS(Table7[Total 
Paid],Table7[Sale - Product Name],'Raw Mat Inventory Sum'!$O149,Table7[Product Type2],'Raw Mat Inventory Sum'!$AK$5)</f>
        <v>0</v>
      </c>
    </row>
    <row r="150" spans="5:39" x14ac:dyDescent="0.25">
      <c r="P150" s="7"/>
      <c r="Q150" s="30">
        <f>SUMIFS(Table110[Quantity],Table110[Product Name],'Raw Mat Inventory Sum'!$O150)</f>
        <v>0</v>
      </c>
      <c r="S150" s="1">
        <f>SUMIFS(Table110[Total Cost],Table110[Product Name],'Raw Mat Inventory Sum'!$O150)</f>
        <v>0</v>
      </c>
      <c r="T150" s="7"/>
      <c r="U150" s="1">
        <f>SUMIFS(Table110[Quantity Purchased],Table110[Product Name],'Raw Mat Inventory Sum'!$O150)</f>
        <v>0</v>
      </c>
      <c r="W150" s="1">
        <f>SUMIFS(Table110[Total Purchase
Cost],Table110[Product Name],'Raw Mat Inventory Sum'!$O150)</f>
        <v>0</v>
      </c>
      <c r="X150" s="7"/>
      <c r="Y150" s="1">
        <f t="shared" si="21"/>
        <v>0</v>
      </c>
      <c r="AA150" s="1">
        <f t="shared" si="22"/>
        <v>0</v>
      </c>
      <c r="AB150" s="7"/>
      <c r="AC150" s="1">
        <f>SUMIFS(Table7[Quantity of 
Product Sold],Table7[Sale - Product Name],'Raw Mat Inventory Sum'!$O150,Table7[Product Type2],'Raw Mat Inventory Sum'!$AC$5)</f>
        <v>0</v>
      </c>
      <c r="AE150" s="1">
        <f>SUMIFS(Table7[Total Cost of
Goods Sold],Table7[Sale - Product Name],'Raw Mat Inventory Sum'!$O150,Table7[Product Type2],'Raw Mat Inventory Sum'!$AC$5)</f>
        <v>0</v>
      </c>
      <c r="AF150" s="7"/>
      <c r="AG150" s="1">
        <f>SUMIFS(Table17[Quantity2],Table17[Product Name],'Raw Mat Inventory Sum'!$O150,Table17[Product Type2],'Raw Mat Inventory Sum'!$AG$5)</f>
        <v>0</v>
      </c>
      <c r="AI150" s="1">
        <f>SUMIFS(Table17[Total out of Inventory],Table17[Product Name],'Raw Mat Inventory Sum'!$O150,Table17[Product Type2],'Raw Mat Inventory Sum'!$AG$5)</f>
        <v>0</v>
      </c>
      <c r="AJ150" s="7"/>
      <c r="AK150" s="1">
        <f>SUMIFS(Table7[Quantity
 Sold],Table7[Sale - Product Name],'Raw Mat Inventory Sum'!$O150,Table7[Product Type2],'Raw Mat Inventory Sum'!$AK$5)</f>
        <v>0</v>
      </c>
      <c r="AL150" t="str">
        <f t="shared" si="23"/>
        <v/>
      </c>
      <c r="AM150" s="1">
        <f>SUMIFS(Table7[Total 
Paid],Table7[Sale - Product Name],'Raw Mat Inventory Sum'!$O150,Table7[Product Type2],'Raw Mat Inventory Sum'!$AK$5)</f>
        <v>0</v>
      </c>
    </row>
    <row r="151" spans="5:39" x14ac:dyDescent="0.25">
      <c r="P151" s="7"/>
      <c r="Q151" s="30">
        <f>SUMIFS(Table110[Quantity],Table110[Product Name],'Raw Mat Inventory Sum'!$O151)</f>
        <v>0</v>
      </c>
      <c r="S151" s="1">
        <f>SUMIFS(Table110[Total Cost],Table110[Product Name],'Raw Mat Inventory Sum'!$O151)</f>
        <v>0</v>
      </c>
      <c r="T151" s="7"/>
      <c r="U151" s="1">
        <f>SUMIFS(Table110[Quantity Purchased],Table110[Product Name],'Raw Mat Inventory Sum'!$O151)</f>
        <v>0</v>
      </c>
      <c r="W151" s="1">
        <f>SUMIFS(Table110[Total Purchase
Cost],Table110[Product Name],'Raw Mat Inventory Sum'!$O151)</f>
        <v>0</v>
      </c>
      <c r="X151" s="7"/>
      <c r="Y151" s="1">
        <f t="shared" si="21"/>
        <v>0</v>
      </c>
      <c r="AA151" s="1">
        <f t="shared" si="22"/>
        <v>0</v>
      </c>
      <c r="AB151" s="7"/>
      <c r="AC151" s="1">
        <f>SUMIFS(Table7[Quantity of 
Product Sold],Table7[Sale - Product Name],'Raw Mat Inventory Sum'!$O151,Table7[Product Type2],'Raw Mat Inventory Sum'!$AC$5)</f>
        <v>0</v>
      </c>
      <c r="AE151" s="1">
        <f>SUMIFS(Table7[Total Cost of
Goods Sold],Table7[Sale - Product Name],'Raw Mat Inventory Sum'!$O151,Table7[Product Type2],'Raw Mat Inventory Sum'!$AC$5)</f>
        <v>0</v>
      </c>
      <c r="AF151" s="7"/>
      <c r="AG151" s="1">
        <f>SUMIFS(Table17[Quantity2],Table17[Product Name],'Raw Mat Inventory Sum'!$O151,Table17[Product Type2],'Raw Mat Inventory Sum'!$AG$5)</f>
        <v>0</v>
      </c>
      <c r="AI151" s="1">
        <f>SUMIFS(Table17[Total out of Inventory],Table17[Product Name],'Raw Mat Inventory Sum'!$O151,Table17[Product Type2],'Raw Mat Inventory Sum'!$AG$5)</f>
        <v>0</v>
      </c>
      <c r="AJ151" s="7"/>
      <c r="AK151" s="1">
        <f>SUMIFS(Table7[Quantity
 Sold],Table7[Sale - Product Name],'Raw Mat Inventory Sum'!$O151,Table7[Product Type2],'Raw Mat Inventory Sum'!$AK$5)</f>
        <v>0</v>
      </c>
      <c r="AL151" t="str">
        <f t="shared" si="23"/>
        <v/>
      </c>
      <c r="AM151" s="1">
        <f>SUMIFS(Table7[Total 
Paid],Table7[Sale - Product Name],'Raw Mat Inventory Sum'!$O151,Table7[Product Type2],'Raw Mat Inventory Sum'!$AK$5)</f>
        <v>0</v>
      </c>
    </row>
    <row r="152" spans="5:39" x14ac:dyDescent="0.25">
      <c r="P152" s="7"/>
      <c r="Q152" s="30">
        <f>SUMIFS(Table110[Quantity],Table110[Product Name],'Raw Mat Inventory Sum'!$O152)</f>
        <v>0</v>
      </c>
      <c r="S152" s="1">
        <f>SUMIFS(Table110[Total Cost],Table110[Product Name],'Raw Mat Inventory Sum'!$O152)</f>
        <v>0</v>
      </c>
      <c r="T152" s="7"/>
      <c r="U152" s="1">
        <f>SUMIFS(Table110[Quantity Purchased],Table110[Product Name],'Raw Mat Inventory Sum'!$O152)</f>
        <v>0</v>
      </c>
      <c r="W152" s="1">
        <f>SUMIFS(Table110[Total Purchase
Cost],Table110[Product Name],'Raw Mat Inventory Sum'!$O152)</f>
        <v>0</v>
      </c>
      <c r="X152" s="7"/>
      <c r="Y152" s="1">
        <f t="shared" si="21"/>
        <v>0</v>
      </c>
      <c r="AA152" s="1">
        <f t="shared" si="22"/>
        <v>0</v>
      </c>
      <c r="AB152" s="7"/>
      <c r="AC152" s="1">
        <f>SUMIFS(Table7[Quantity of 
Product Sold],Table7[Sale - Product Name],'Raw Mat Inventory Sum'!$O152,Table7[Product Type2],'Raw Mat Inventory Sum'!$AC$5)</f>
        <v>0</v>
      </c>
      <c r="AE152" s="1">
        <f>SUMIFS(Table7[Total Cost of
Goods Sold],Table7[Sale - Product Name],'Raw Mat Inventory Sum'!$O152,Table7[Product Type2],'Raw Mat Inventory Sum'!$AC$5)</f>
        <v>0</v>
      </c>
      <c r="AF152" s="7"/>
      <c r="AG152" s="1">
        <f>SUMIFS(Table17[Quantity2],Table17[Product Name],'Raw Mat Inventory Sum'!$O152,Table17[Product Type2],'Raw Mat Inventory Sum'!$AG$5)</f>
        <v>0</v>
      </c>
      <c r="AI152" s="1">
        <f>SUMIFS(Table17[Total out of Inventory],Table17[Product Name],'Raw Mat Inventory Sum'!$O152,Table17[Product Type2],'Raw Mat Inventory Sum'!$AG$5)</f>
        <v>0</v>
      </c>
      <c r="AJ152" s="7"/>
      <c r="AK152" s="1">
        <f>SUMIFS(Table7[Quantity
 Sold],Table7[Sale - Product Name],'Raw Mat Inventory Sum'!$O152,Table7[Product Type2],'Raw Mat Inventory Sum'!$AK$5)</f>
        <v>0</v>
      </c>
      <c r="AL152" t="str">
        <f t="shared" si="23"/>
        <v/>
      </c>
      <c r="AM152" s="1">
        <f>SUMIFS(Table7[Total 
Paid],Table7[Sale - Product Name],'Raw Mat Inventory Sum'!$O152,Table7[Product Type2],'Raw Mat Inventory Sum'!$AK$5)</f>
        <v>0</v>
      </c>
    </row>
    <row r="153" spans="5:39" s="50" customFormat="1" x14ac:dyDescent="0.25">
      <c r="O153" s="53"/>
      <c r="P153" s="71"/>
      <c r="Q153" s="30">
        <f>SUMIFS(Table110[Quantity],Table110[Product Name],'Raw Mat Inventory Sum'!$O153)</f>
        <v>0</v>
      </c>
      <c r="R153"/>
      <c r="S153" s="1">
        <f>SUMIFS(Table110[Total Cost],Table110[Product Name],'Raw Mat Inventory Sum'!$O153)</f>
        <v>0</v>
      </c>
      <c r="T153" s="7"/>
      <c r="U153" s="1">
        <f>SUMIFS(Table110[Quantity Purchased],Table110[Product Name],'Raw Mat Inventory Sum'!$O153)</f>
        <v>0</v>
      </c>
      <c r="V153"/>
      <c r="W153" s="1">
        <f>SUMIFS(Table110[Total Purchase
Cost],Table110[Product Name],'Raw Mat Inventory Sum'!$O153)</f>
        <v>0</v>
      </c>
      <c r="X153" s="7"/>
      <c r="Y153" s="1">
        <f t="shared" si="21"/>
        <v>0</v>
      </c>
      <c r="Z153"/>
      <c r="AA153" s="1">
        <f t="shared" si="22"/>
        <v>0</v>
      </c>
      <c r="AB153" s="7"/>
      <c r="AC153" s="1">
        <f>SUMIFS(Table7[Quantity of 
Product Sold],Table7[Sale - Product Name],'Raw Mat Inventory Sum'!$O153,Table7[Product Type2],'Raw Mat Inventory Sum'!$AC$5)</f>
        <v>0</v>
      </c>
      <c r="AD153"/>
      <c r="AE153" s="1">
        <f>SUMIFS(Table7[Total Cost of
Goods Sold],Table7[Sale - Product Name],'Raw Mat Inventory Sum'!$O153,Table7[Product Type2],'Raw Mat Inventory Sum'!$AC$5)</f>
        <v>0</v>
      </c>
      <c r="AF153" s="7"/>
      <c r="AG153" s="1">
        <f>SUMIFS(Table17[Quantity2],Table17[Product Name],'Raw Mat Inventory Sum'!$O153,Table17[Product Type2],'Raw Mat Inventory Sum'!$AG$5)</f>
        <v>0</v>
      </c>
      <c r="AH153"/>
      <c r="AI153" s="1">
        <f>SUMIFS(Table17[Total out of Inventory],Table17[Product Name],'Raw Mat Inventory Sum'!$O153,Table17[Product Type2],'Raw Mat Inventory Sum'!$AG$5)</f>
        <v>0</v>
      </c>
      <c r="AJ153" s="7"/>
      <c r="AK153" s="1">
        <f>SUMIFS(Table7[Quantity
 Sold],Table7[Sale - Product Name],'Raw Mat Inventory Sum'!$O153,Table7[Product Type2],'Raw Mat Inventory Sum'!$AK$5)</f>
        <v>0</v>
      </c>
      <c r="AL153" t="str">
        <f t="shared" si="23"/>
        <v/>
      </c>
      <c r="AM153" s="1">
        <f>SUMIFS(Table7[Total 
Paid],Table7[Sale - Product Name],'Raw Mat Inventory Sum'!$O153,Table7[Product Type2],'Raw Mat Inventory Sum'!$AK$5)</f>
        <v>0</v>
      </c>
    </row>
    <row r="154" spans="5:39" x14ac:dyDescent="0.25">
      <c r="P154" s="7"/>
      <c r="Q154" s="30">
        <f>SUMIFS(Table110[Quantity],Table110[Product Name],'Raw Mat Inventory Sum'!$O154)</f>
        <v>0</v>
      </c>
      <c r="S154" s="1">
        <f>SUMIFS(Table110[Total Cost],Table110[Product Name],'Raw Mat Inventory Sum'!$O154)</f>
        <v>0</v>
      </c>
      <c r="T154" s="7"/>
      <c r="U154" s="1">
        <f>SUMIFS(Table110[Quantity Purchased],Table110[Product Name],'Raw Mat Inventory Sum'!$O154)</f>
        <v>0</v>
      </c>
      <c r="W154" s="1">
        <f>SUMIFS(Table110[Total Purchase
Cost],Table110[Product Name],'Raw Mat Inventory Sum'!$O154)</f>
        <v>0</v>
      </c>
      <c r="X154" s="7"/>
      <c r="Y154" s="1">
        <f t="shared" si="21"/>
        <v>0</v>
      </c>
      <c r="AA154" s="1">
        <f t="shared" si="22"/>
        <v>0</v>
      </c>
      <c r="AB154" s="7"/>
      <c r="AC154" s="1">
        <f>SUMIFS(Table7[Quantity of 
Product Sold],Table7[Sale - Product Name],'Raw Mat Inventory Sum'!$O154,Table7[Product Type2],'Raw Mat Inventory Sum'!$AC$5)</f>
        <v>0</v>
      </c>
      <c r="AE154" s="1">
        <f>SUMIFS(Table7[Total Cost of
Goods Sold],Table7[Sale - Product Name],'Raw Mat Inventory Sum'!$O154,Table7[Product Type2],'Raw Mat Inventory Sum'!$AC$5)</f>
        <v>0</v>
      </c>
      <c r="AF154" s="7"/>
      <c r="AG154" s="1">
        <f>SUMIFS(Table17[Quantity2],Table17[Product Name],'Raw Mat Inventory Sum'!$O154,Table17[Product Type2],'Raw Mat Inventory Sum'!$AG$5)</f>
        <v>0</v>
      </c>
      <c r="AI154" s="1">
        <f>SUMIFS(Table17[Total out of Inventory],Table17[Product Name],'Raw Mat Inventory Sum'!$O154,Table17[Product Type2],'Raw Mat Inventory Sum'!$AG$5)</f>
        <v>0</v>
      </c>
      <c r="AJ154" s="7"/>
      <c r="AK154" s="1">
        <f>SUMIFS(Table7[Quantity
 Sold],Table7[Sale - Product Name],'Raw Mat Inventory Sum'!$O154,Table7[Product Type2],'Raw Mat Inventory Sum'!$AK$5)</f>
        <v>0</v>
      </c>
      <c r="AL154" t="str">
        <f t="shared" si="23"/>
        <v/>
      </c>
      <c r="AM154" s="1">
        <f>SUMIFS(Table7[Total 
Paid],Table7[Sale - Product Name],'Raw Mat Inventory Sum'!$O154,Table7[Product Type2],'Raw Mat Inventory Sum'!$AK$5)</f>
        <v>0</v>
      </c>
    </row>
    <row r="155" spans="5:39" x14ac:dyDescent="0.25">
      <c r="P155" s="7"/>
      <c r="Q155" s="30">
        <f>SUMIFS(Table110[Quantity],Table110[Product Name],'Raw Mat Inventory Sum'!$O155)</f>
        <v>0</v>
      </c>
      <c r="S155" s="1">
        <f>SUMIFS(Table110[Total Cost],Table110[Product Name],'Raw Mat Inventory Sum'!$O155)</f>
        <v>0</v>
      </c>
      <c r="T155" s="7"/>
      <c r="U155" s="1">
        <f>SUMIFS(Table110[Quantity Purchased],Table110[Product Name],'Raw Mat Inventory Sum'!$O155)</f>
        <v>0</v>
      </c>
      <c r="W155" s="1">
        <f>SUMIFS(Table110[Total Purchase
Cost],Table110[Product Name],'Raw Mat Inventory Sum'!$O155)</f>
        <v>0</v>
      </c>
      <c r="X155" s="7"/>
      <c r="Y155" s="1">
        <f t="shared" si="21"/>
        <v>0</v>
      </c>
      <c r="AA155" s="1">
        <f t="shared" si="22"/>
        <v>0</v>
      </c>
      <c r="AB155" s="7"/>
      <c r="AC155" s="1">
        <f>SUMIFS(Table7[Quantity of 
Product Sold],Table7[Sale - Product Name],'Raw Mat Inventory Sum'!$O155,Table7[Product Type2],'Raw Mat Inventory Sum'!$AC$5)</f>
        <v>0</v>
      </c>
      <c r="AE155" s="1">
        <f>SUMIFS(Table7[Total Cost of
Goods Sold],Table7[Sale - Product Name],'Raw Mat Inventory Sum'!$O155,Table7[Product Type2],'Raw Mat Inventory Sum'!$AC$5)</f>
        <v>0</v>
      </c>
      <c r="AF155" s="7"/>
      <c r="AG155" s="1">
        <f>SUMIFS(Table17[Quantity2],Table17[Product Name],'Raw Mat Inventory Sum'!$O155,Table17[Product Type2],'Raw Mat Inventory Sum'!$AG$5)</f>
        <v>0</v>
      </c>
      <c r="AI155" s="1">
        <f>SUMIFS(Table17[Total out of Inventory],Table17[Product Name],'Raw Mat Inventory Sum'!$O155,Table17[Product Type2],'Raw Mat Inventory Sum'!$AG$5)</f>
        <v>0</v>
      </c>
      <c r="AJ155" s="7"/>
      <c r="AK155" s="1">
        <f>SUMIFS(Table7[Quantity
 Sold],Table7[Sale - Product Name],'Raw Mat Inventory Sum'!$O155,Table7[Product Type2],'Raw Mat Inventory Sum'!$AK$5)</f>
        <v>0</v>
      </c>
      <c r="AL155" t="str">
        <f t="shared" si="23"/>
        <v/>
      </c>
      <c r="AM155" s="1">
        <f>SUMIFS(Table7[Total 
Paid],Table7[Sale - Product Name],'Raw Mat Inventory Sum'!$O155,Table7[Product Type2],'Raw Mat Inventory Sum'!$AK$5)</f>
        <v>0</v>
      </c>
    </row>
    <row r="156" spans="5:39" x14ac:dyDescent="0.25">
      <c r="E156" s="4"/>
      <c r="P156" s="7"/>
      <c r="Q156" s="30">
        <f>SUMIFS(Table110[Quantity],Table110[Product Name],'Raw Mat Inventory Sum'!$O156)</f>
        <v>0</v>
      </c>
      <c r="S156" s="1">
        <f>SUMIFS(Table110[Total Cost],Table110[Product Name],'Raw Mat Inventory Sum'!$O156)</f>
        <v>0</v>
      </c>
      <c r="T156" s="7"/>
      <c r="U156" s="1">
        <f>SUMIFS(Table110[Quantity Purchased],Table110[Product Name],'Raw Mat Inventory Sum'!$O156)</f>
        <v>0</v>
      </c>
      <c r="W156" s="1">
        <f>SUMIFS(Table110[Total Purchase
Cost],Table110[Product Name],'Raw Mat Inventory Sum'!$O156)</f>
        <v>0</v>
      </c>
      <c r="X156" s="7"/>
      <c r="Y156" s="1">
        <f t="shared" si="21"/>
        <v>0</v>
      </c>
      <c r="AA156" s="1">
        <f t="shared" si="22"/>
        <v>0</v>
      </c>
      <c r="AB156" s="7"/>
      <c r="AC156" s="1">
        <f>SUMIFS(Table7[Quantity of 
Product Sold],Table7[Sale - Product Name],'Raw Mat Inventory Sum'!$O156,Table7[Product Type2],'Raw Mat Inventory Sum'!$AC$5)</f>
        <v>0</v>
      </c>
      <c r="AE156" s="1">
        <f>SUMIFS(Table7[Total Cost of
Goods Sold],Table7[Sale - Product Name],'Raw Mat Inventory Sum'!$O156,Table7[Product Type2],'Raw Mat Inventory Sum'!$AC$5)</f>
        <v>0</v>
      </c>
      <c r="AF156" s="7"/>
      <c r="AG156" s="1">
        <f>SUMIFS(Table17[Quantity2],Table17[Product Name],'Raw Mat Inventory Sum'!$O156,Table17[Product Type2],'Raw Mat Inventory Sum'!$AG$5)</f>
        <v>0</v>
      </c>
      <c r="AI156" s="1">
        <f>SUMIFS(Table17[Total out of Inventory],Table17[Product Name],'Raw Mat Inventory Sum'!$O156,Table17[Product Type2],'Raw Mat Inventory Sum'!$AG$5)</f>
        <v>0</v>
      </c>
      <c r="AJ156" s="7"/>
      <c r="AK156" s="1">
        <f>SUMIFS(Table7[Quantity
 Sold],Table7[Sale - Product Name],'Raw Mat Inventory Sum'!$O156,Table7[Product Type2],'Raw Mat Inventory Sum'!$AK$5)</f>
        <v>0</v>
      </c>
      <c r="AL156" t="str">
        <f t="shared" si="23"/>
        <v/>
      </c>
      <c r="AM156" s="1">
        <f>SUMIFS(Table7[Total 
Paid],Table7[Sale - Product Name],'Raw Mat Inventory Sum'!$O156,Table7[Product Type2],'Raw Mat Inventory Sum'!$AK$5)</f>
        <v>0</v>
      </c>
    </row>
    <row r="157" spans="5:39" x14ac:dyDescent="0.25">
      <c r="E157" s="4"/>
      <c r="P157" s="7"/>
      <c r="Q157" s="30">
        <f>SUMIFS(Table110[Quantity],Table110[Product Name],'Raw Mat Inventory Sum'!$O157)</f>
        <v>0</v>
      </c>
      <c r="S157" s="1">
        <f>SUMIFS(Table110[Total Cost],Table110[Product Name],'Raw Mat Inventory Sum'!$O157)</f>
        <v>0</v>
      </c>
      <c r="T157" s="7"/>
      <c r="U157" s="1">
        <f>SUMIFS(Table110[Quantity Purchased],Table110[Product Name],'Raw Mat Inventory Sum'!$O157)</f>
        <v>0</v>
      </c>
      <c r="W157" s="1">
        <f>SUMIFS(Table110[Total Purchase
Cost],Table110[Product Name],'Raw Mat Inventory Sum'!$O157)</f>
        <v>0</v>
      </c>
      <c r="X157" s="7"/>
      <c r="Y157" s="1">
        <f t="shared" si="21"/>
        <v>0</v>
      </c>
      <c r="AA157" s="1">
        <f t="shared" si="22"/>
        <v>0</v>
      </c>
      <c r="AB157" s="7"/>
      <c r="AC157" s="1">
        <f>SUMIFS(Table7[Quantity of 
Product Sold],Table7[Sale - Product Name],'Raw Mat Inventory Sum'!$O157,Table7[Product Type2],'Raw Mat Inventory Sum'!$AC$5)</f>
        <v>0</v>
      </c>
      <c r="AE157" s="1">
        <f>SUMIFS(Table7[Total Cost of
Goods Sold],Table7[Sale - Product Name],'Raw Mat Inventory Sum'!$O157,Table7[Product Type2],'Raw Mat Inventory Sum'!$AC$5)</f>
        <v>0</v>
      </c>
      <c r="AF157" s="7"/>
      <c r="AG157" s="1">
        <f>SUMIFS(Table17[Quantity2],Table17[Product Name],'Raw Mat Inventory Sum'!$O157,Table17[Product Type2],'Raw Mat Inventory Sum'!$AG$5)</f>
        <v>0</v>
      </c>
      <c r="AI157" s="1">
        <f>SUMIFS(Table17[Total out of Inventory],Table17[Product Name],'Raw Mat Inventory Sum'!$O157,Table17[Product Type2],'Raw Mat Inventory Sum'!$AG$5)</f>
        <v>0</v>
      </c>
      <c r="AJ157" s="7"/>
      <c r="AK157" s="1">
        <f>SUMIFS(Table7[Quantity
 Sold],Table7[Sale - Product Name],'Raw Mat Inventory Sum'!$O157,Table7[Product Type2],'Raw Mat Inventory Sum'!$AK$5)</f>
        <v>0</v>
      </c>
      <c r="AL157" t="str">
        <f t="shared" si="23"/>
        <v/>
      </c>
      <c r="AM157" s="1">
        <f>SUMIFS(Table7[Total 
Paid],Table7[Sale - Product Name],'Raw Mat Inventory Sum'!$O157,Table7[Product Type2],'Raw Mat Inventory Sum'!$AK$5)</f>
        <v>0</v>
      </c>
    </row>
    <row r="158" spans="5:39" x14ac:dyDescent="0.25">
      <c r="P158" s="7"/>
      <c r="Q158" s="30">
        <f>SUMIFS(Table110[Quantity],Table110[Product Name],'Raw Mat Inventory Sum'!$O158)</f>
        <v>0</v>
      </c>
      <c r="S158" s="1">
        <f>SUMIFS(Table110[Total Cost],Table110[Product Name],'Raw Mat Inventory Sum'!$O158)</f>
        <v>0</v>
      </c>
      <c r="T158" s="7"/>
      <c r="U158" s="1">
        <f>SUMIFS(Table110[Quantity Purchased],Table110[Product Name],'Raw Mat Inventory Sum'!$O158)</f>
        <v>0</v>
      </c>
      <c r="W158" s="1">
        <f>SUMIFS(Table110[Total Purchase
Cost],Table110[Product Name],'Raw Mat Inventory Sum'!$O158)</f>
        <v>0</v>
      </c>
      <c r="X158" s="7"/>
      <c r="Y158" s="1">
        <f t="shared" ref="Y158:Y221" si="36">SUM(Q158,U158,-AC158,AG158)</f>
        <v>0</v>
      </c>
      <c r="AA158" s="1">
        <f t="shared" ref="AA158:AA221" si="37">SUM(S158,W158,-AE158,AI158)</f>
        <v>0</v>
      </c>
      <c r="AB158" s="7"/>
      <c r="AC158" s="1">
        <f>SUMIFS(Table7[Quantity of 
Product Sold],Table7[Sale - Product Name],'Raw Mat Inventory Sum'!$O158,Table7[Product Type2],'Raw Mat Inventory Sum'!$AC$5)</f>
        <v>0</v>
      </c>
      <c r="AE158" s="1">
        <f>SUMIFS(Table7[Total Cost of
Goods Sold],Table7[Sale - Product Name],'Raw Mat Inventory Sum'!$O158,Table7[Product Type2],'Raw Mat Inventory Sum'!$AC$5)</f>
        <v>0</v>
      </c>
      <c r="AF158" s="7"/>
      <c r="AG158" s="1">
        <f>SUMIFS(Table17[Quantity2],Table17[Product Name],'Raw Mat Inventory Sum'!$O158,Table17[Product Type2],'Raw Mat Inventory Sum'!$AG$5)</f>
        <v>0</v>
      </c>
      <c r="AI158" s="1">
        <f>SUMIFS(Table17[Total out of Inventory],Table17[Product Name],'Raw Mat Inventory Sum'!$O158,Table17[Product Type2],'Raw Mat Inventory Sum'!$AG$5)</f>
        <v>0</v>
      </c>
      <c r="AJ158" s="7"/>
      <c r="AK158" s="1">
        <f>SUMIFS(Table7[Quantity
 Sold],Table7[Sale - Product Name],'Raw Mat Inventory Sum'!$O158,Table7[Product Type2],'Raw Mat Inventory Sum'!$AK$5)</f>
        <v>0</v>
      </c>
      <c r="AL158" t="str">
        <f t="shared" ref="AL158:AL221" si="38">IF(AK158,AM158/AK158,"")</f>
        <v/>
      </c>
      <c r="AM158" s="1">
        <f>SUMIFS(Table7[Total 
Paid],Table7[Sale - Product Name],'Raw Mat Inventory Sum'!$O158,Table7[Product Type2],'Raw Mat Inventory Sum'!$AK$5)</f>
        <v>0</v>
      </c>
    </row>
    <row r="159" spans="5:39" x14ac:dyDescent="0.25">
      <c r="E159" s="4"/>
      <c r="P159" s="7"/>
      <c r="Q159" s="30">
        <f>SUMIFS(Table110[Quantity],Table110[Product Name],'Raw Mat Inventory Sum'!$O159)</f>
        <v>0</v>
      </c>
      <c r="S159" s="1">
        <f>SUMIFS(Table110[Total Cost],Table110[Product Name],'Raw Mat Inventory Sum'!$O159)</f>
        <v>0</v>
      </c>
      <c r="T159" s="7"/>
      <c r="U159" s="1">
        <f>SUMIFS(Table110[Quantity Purchased],Table110[Product Name],'Raw Mat Inventory Sum'!$O159)</f>
        <v>0</v>
      </c>
      <c r="W159" s="1">
        <f>SUMIFS(Table110[Total Purchase
Cost],Table110[Product Name],'Raw Mat Inventory Sum'!$O159)</f>
        <v>0</v>
      </c>
      <c r="X159" s="7"/>
      <c r="Y159" s="1">
        <f t="shared" si="36"/>
        <v>0</v>
      </c>
      <c r="AA159" s="1">
        <f t="shared" si="37"/>
        <v>0</v>
      </c>
      <c r="AB159" s="7"/>
      <c r="AC159" s="1">
        <f>SUMIFS(Table7[Quantity of 
Product Sold],Table7[Sale - Product Name],'Raw Mat Inventory Sum'!$O159,Table7[Product Type2],'Raw Mat Inventory Sum'!$AC$5)</f>
        <v>0</v>
      </c>
      <c r="AE159" s="1">
        <f>SUMIFS(Table7[Total Cost of
Goods Sold],Table7[Sale - Product Name],'Raw Mat Inventory Sum'!$O159,Table7[Product Type2],'Raw Mat Inventory Sum'!$AC$5)</f>
        <v>0</v>
      </c>
      <c r="AF159" s="7"/>
      <c r="AG159" s="1">
        <f>SUMIFS(Table17[Quantity2],Table17[Product Name],'Raw Mat Inventory Sum'!$O159,Table17[Product Type2],'Raw Mat Inventory Sum'!$AG$5)</f>
        <v>0</v>
      </c>
      <c r="AI159" s="1">
        <f>SUMIFS(Table17[Total out of Inventory],Table17[Product Name],'Raw Mat Inventory Sum'!$O159,Table17[Product Type2],'Raw Mat Inventory Sum'!$AG$5)</f>
        <v>0</v>
      </c>
      <c r="AJ159" s="7"/>
      <c r="AK159" s="1">
        <f>SUMIFS(Table7[Quantity
 Sold],Table7[Sale - Product Name],'Raw Mat Inventory Sum'!$O159,Table7[Product Type2],'Raw Mat Inventory Sum'!$AK$5)</f>
        <v>0</v>
      </c>
      <c r="AL159" t="str">
        <f t="shared" si="38"/>
        <v/>
      </c>
      <c r="AM159" s="1">
        <f>SUMIFS(Table7[Total 
Paid],Table7[Sale - Product Name],'Raw Mat Inventory Sum'!$O159,Table7[Product Type2],'Raw Mat Inventory Sum'!$AK$5)</f>
        <v>0</v>
      </c>
    </row>
    <row r="160" spans="5:39" x14ac:dyDescent="0.25">
      <c r="P160" s="7"/>
      <c r="Q160" s="30">
        <f>SUMIFS(Table110[Quantity],Table110[Product Name],'Raw Mat Inventory Sum'!$O160)</f>
        <v>0</v>
      </c>
      <c r="S160" s="1">
        <f>SUMIFS(Table110[Total Cost],Table110[Product Name],'Raw Mat Inventory Sum'!$O160)</f>
        <v>0</v>
      </c>
      <c r="T160" s="7"/>
      <c r="U160" s="1">
        <f>SUMIFS(Table110[Quantity Purchased],Table110[Product Name],'Raw Mat Inventory Sum'!$O160)</f>
        <v>0</v>
      </c>
      <c r="W160" s="1">
        <f>SUMIFS(Table110[Total Purchase
Cost],Table110[Product Name],'Raw Mat Inventory Sum'!$O160)</f>
        <v>0</v>
      </c>
      <c r="X160" s="7"/>
      <c r="Y160" s="1">
        <f t="shared" si="36"/>
        <v>0</v>
      </c>
      <c r="AA160" s="1">
        <f t="shared" si="37"/>
        <v>0</v>
      </c>
      <c r="AB160" s="7"/>
      <c r="AC160" s="1">
        <f>SUMIFS(Table7[Quantity of 
Product Sold],Table7[Sale - Product Name],'Raw Mat Inventory Sum'!$O160,Table7[Product Type2],'Raw Mat Inventory Sum'!$AC$5)</f>
        <v>0</v>
      </c>
      <c r="AE160" s="1">
        <f>SUMIFS(Table7[Total Cost of
Goods Sold],Table7[Sale - Product Name],'Raw Mat Inventory Sum'!$O160,Table7[Product Type2],'Raw Mat Inventory Sum'!$AC$5)</f>
        <v>0</v>
      </c>
      <c r="AF160" s="7"/>
      <c r="AG160" s="1">
        <f>SUMIFS(Table17[Quantity2],Table17[Product Name],'Raw Mat Inventory Sum'!$O160,Table17[Product Type2],'Raw Mat Inventory Sum'!$AG$5)</f>
        <v>0</v>
      </c>
      <c r="AI160" s="1">
        <f>SUMIFS(Table17[Total out of Inventory],Table17[Product Name],'Raw Mat Inventory Sum'!$O160,Table17[Product Type2],'Raw Mat Inventory Sum'!$AG$5)</f>
        <v>0</v>
      </c>
      <c r="AJ160" s="7"/>
      <c r="AK160" s="1">
        <f>SUMIFS(Table7[Quantity
 Sold],Table7[Sale - Product Name],'Raw Mat Inventory Sum'!$O160,Table7[Product Type2],'Raw Mat Inventory Sum'!$AK$5)</f>
        <v>0</v>
      </c>
      <c r="AL160" t="str">
        <f t="shared" si="38"/>
        <v/>
      </c>
      <c r="AM160" s="1">
        <f>SUMIFS(Table7[Total 
Paid],Table7[Sale - Product Name],'Raw Mat Inventory Sum'!$O160,Table7[Product Type2],'Raw Mat Inventory Sum'!$AK$5)</f>
        <v>0</v>
      </c>
    </row>
    <row r="161" spans="3:39" x14ac:dyDescent="0.25">
      <c r="P161" s="7"/>
      <c r="Q161" s="30">
        <f>SUMIFS(Table110[Quantity],Table110[Product Name],'Raw Mat Inventory Sum'!$O161)</f>
        <v>0</v>
      </c>
      <c r="S161" s="1">
        <f>SUMIFS(Table110[Total Cost],Table110[Product Name],'Raw Mat Inventory Sum'!$O161)</f>
        <v>0</v>
      </c>
      <c r="T161" s="7"/>
      <c r="U161" s="1">
        <f>SUMIFS(Table110[Quantity Purchased],Table110[Product Name],'Raw Mat Inventory Sum'!$O161)</f>
        <v>0</v>
      </c>
      <c r="W161" s="1">
        <f>SUMIFS(Table110[Total Purchase
Cost],Table110[Product Name],'Raw Mat Inventory Sum'!$O161)</f>
        <v>0</v>
      </c>
      <c r="X161" s="7"/>
      <c r="Y161" s="1">
        <f t="shared" si="36"/>
        <v>0</v>
      </c>
      <c r="AA161" s="1">
        <f t="shared" si="37"/>
        <v>0</v>
      </c>
      <c r="AB161" s="7"/>
      <c r="AC161" s="1">
        <f>SUMIFS(Table7[Quantity of 
Product Sold],Table7[Sale - Product Name],'Raw Mat Inventory Sum'!$O161,Table7[Product Type2],'Raw Mat Inventory Sum'!$AC$5)</f>
        <v>0</v>
      </c>
      <c r="AE161" s="1">
        <f>SUMIFS(Table7[Total Cost of
Goods Sold],Table7[Sale - Product Name],'Raw Mat Inventory Sum'!$O161,Table7[Product Type2],'Raw Mat Inventory Sum'!$AC$5)</f>
        <v>0</v>
      </c>
      <c r="AF161" s="7"/>
      <c r="AG161" s="1">
        <f>SUMIFS(Table17[Quantity2],Table17[Product Name],'Raw Mat Inventory Sum'!$O161,Table17[Product Type2],'Raw Mat Inventory Sum'!$AG$5)</f>
        <v>0</v>
      </c>
      <c r="AI161" s="1">
        <f>SUMIFS(Table17[Total out of Inventory],Table17[Product Name],'Raw Mat Inventory Sum'!$O161,Table17[Product Type2],'Raw Mat Inventory Sum'!$AG$5)</f>
        <v>0</v>
      </c>
      <c r="AJ161" s="7"/>
      <c r="AK161" s="1">
        <f>SUMIFS(Table7[Quantity
 Sold],Table7[Sale - Product Name],'Raw Mat Inventory Sum'!$O161,Table7[Product Type2],'Raw Mat Inventory Sum'!$AK$5)</f>
        <v>0</v>
      </c>
      <c r="AL161" t="str">
        <f t="shared" si="38"/>
        <v/>
      </c>
      <c r="AM161" s="1">
        <f>SUMIFS(Table7[Total 
Paid],Table7[Sale - Product Name],'Raw Mat Inventory Sum'!$O161,Table7[Product Type2],'Raw Mat Inventory Sum'!$AK$5)</f>
        <v>0</v>
      </c>
    </row>
    <row r="162" spans="3:39" x14ac:dyDescent="0.25">
      <c r="P162" s="7"/>
      <c r="Q162" s="30">
        <f>SUMIFS(Table110[Quantity],Table110[Product Name],'Raw Mat Inventory Sum'!$O162)</f>
        <v>0</v>
      </c>
      <c r="S162" s="1">
        <f>SUMIFS(Table110[Total Cost],Table110[Product Name],'Raw Mat Inventory Sum'!$O162)</f>
        <v>0</v>
      </c>
      <c r="T162" s="7"/>
      <c r="U162" s="1">
        <f>SUMIFS(Table110[Quantity Purchased],Table110[Product Name],'Raw Mat Inventory Sum'!$O162)</f>
        <v>0</v>
      </c>
      <c r="W162" s="1">
        <f>SUMIFS(Table110[Total Purchase
Cost],Table110[Product Name],'Raw Mat Inventory Sum'!$O162)</f>
        <v>0</v>
      </c>
      <c r="X162" s="7"/>
      <c r="Y162" s="1">
        <f t="shared" si="36"/>
        <v>0</v>
      </c>
      <c r="AA162" s="1">
        <f t="shared" si="37"/>
        <v>0</v>
      </c>
      <c r="AB162" s="7"/>
      <c r="AC162" s="1">
        <f>SUMIFS(Table7[Quantity of 
Product Sold],Table7[Sale - Product Name],'Raw Mat Inventory Sum'!$O162,Table7[Product Type2],'Raw Mat Inventory Sum'!$AC$5)</f>
        <v>0</v>
      </c>
      <c r="AE162" s="1">
        <f>SUMIFS(Table7[Total Cost of
Goods Sold],Table7[Sale - Product Name],'Raw Mat Inventory Sum'!$O162,Table7[Product Type2],'Raw Mat Inventory Sum'!$AC$5)</f>
        <v>0</v>
      </c>
      <c r="AF162" s="7"/>
      <c r="AG162" s="1">
        <f>SUMIFS(Table17[Quantity2],Table17[Product Name],'Raw Mat Inventory Sum'!$O162,Table17[Product Type2],'Raw Mat Inventory Sum'!$AG$5)</f>
        <v>0</v>
      </c>
      <c r="AI162" s="1">
        <f>SUMIFS(Table17[Total out of Inventory],Table17[Product Name],'Raw Mat Inventory Sum'!$O162,Table17[Product Type2],'Raw Mat Inventory Sum'!$AG$5)</f>
        <v>0</v>
      </c>
      <c r="AJ162" s="7"/>
      <c r="AK162" s="1">
        <f>SUMIFS(Table7[Quantity
 Sold],Table7[Sale - Product Name],'Raw Mat Inventory Sum'!$O162,Table7[Product Type2],'Raw Mat Inventory Sum'!$AK$5)</f>
        <v>0</v>
      </c>
      <c r="AL162" t="str">
        <f t="shared" si="38"/>
        <v/>
      </c>
      <c r="AM162" s="1">
        <f>SUMIFS(Table7[Total 
Paid],Table7[Sale - Product Name],'Raw Mat Inventory Sum'!$O162,Table7[Product Type2],'Raw Mat Inventory Sum'!$AK$5)</f>
        <v>0</v>
      </c>
    </row>
    <row r="163" spans="3:39" x14ac:dyDescent="0.25">
      <c r="P163" s="7"/>
      <c r="Q163" s="30">
        <f>SUMIFS(Table110[Quantity],Table110[Product Name],'Raw Mat Inventory Sum'!$O163)</f>
        <v>0</v>
      </c>
      <c r="S163" s="1">
        <f>SUMIFS(Table110[Total Cost],Table110[Product Name],'Raw Mat Inventory Sum'!$O163)</f>
        <v>0</v>
      </c>
      <c r="T163" s="7"/>
      <c r="U163" s="1">
        <f>SUMIFS(Table110[Quantity Purchased],Table110[Product Name],'Raw Mat Inventory Sum'!$O163)</f>
        <v>0</v>
      </c>
      <c r="W163" s="1">
        <f>SUMIFS(Table110[Total Purchase
Cost],Table110[Product Name],'Raw Mat Inventory Sum'!$O163)</f>
        <v>0</v>
      </c>
      <c r="X163" s="7"/>
      <c r="Y163" s="1">
        <f t="shared" si="36"/>
        <v>0</v>
      </c>
      <c r="AA163" s="1">
        <f t="shared" si="37"/>
        <v>0</v>
      </c>
      <c r="AB163" s="7"/>
      <c r="AC163" s="1">
        <f>SUMIFS(Table7[Quantity of 
Product Sold],Table7[Sale - Product Name],'Raw Mat Inventory Sum'!$O163,Table7[Product Type2],'Raw Mat Inventory Sum'!$AC$5)</f>
        <v>0</v>
      </c>
      <c r="AE163" s="1">
        <f>SUMIFS(Table7[Total Cost of
Goods Sold],Table7[Sale - Product Name],'Raw Mat Inventory Sum'!$O163,Table7[Product Type2],'Raw Mat Inventory Sum'!$AC$5)</f>
        <v>0</v>
      </c>
      <c r="AF163" s="7"/>
      <c r="AG163" s="1">
        <f>SUMIFS(Table17[Quantity2],Table17[Product Name],'Raw Mat Inventory Sum'!$O163,Table17[Product Type2],'Raw Mat Inventory Sum'!$AG$5)</f>
        <v>0</v>
      </c>
      <c r="AI163" s="1">
        <f>SUMIFS(Table17[Total out of Inventory],Table17[Product Name],'Raw Mat Inventory Sum'!$O163,Table17[Product Type2],'Raw Mat Inventory Sum'!$AG$5)</f>
        <v>0</v>
      </c>
      <c r="AJ163" s="7"/>
      <c r="AK163" s="1">
        <f>SUMIFS(Table7[Quantity
 Sold],Table7[Sale - Product Name],'Raw Mat Inventory Sum'!$O163,Table7[Product Type2],'Raw Mat Inventory Sum'!$AK$5)</f>
        <v>0</v>
      </c>
      <c r="AL163" t="str">
        <f t="shared" si="38"/>
        <v/>
      </c>
      <c r="AM163" s="1">
        <f>SUMIFS(Table7[Total 
Paid],Table7[Sale - Product Name],'Raw Mat Inventory Sum'!$O163,Table7[Product Type2],'Raw Mat Inventory Sum'!$AK$5)</f>
        <v>0</v>
      </c>
    </row>
    <row r="164" spans="3:39" x14ac:dyDescent="0.25">
      <c r="P164" s="7"/>
      <c r="Q164" s="30">
        <f>SUMIFS(Table110[Quantity],Table110[Product Name],'Raw Mat Inventory Sum'!$O164)</f>
        <v>0</v>
      </c>
      <c r="S164" s="1">
        <f>SUMIFS(Table110[Total Cost],Table110[Product Name],'Raw Mat Inventory Sum'!$O164)</f>
        <v>0</v>
      </c>
      <c r="T164" s="7"/>
      <c r="U164" s="1">
        <f>SUMIFS(Table110[Quantity Purchased],Table110[Product Name],'Raw Mat Inventory Sum'!$O164)</f>
        <v>0</v>
      </c>
      <c r="W164" s="1">
        <f>SUMIFS(Table110[Total Purchase
Cost],Table110[Product Name],'Raw Mat Inventory Sum'!$O164)</f>
        <v>0</v>
      </c>
      <c r="X164" s="7"/>
      <c r="Y164" s="1">
        <f t="shared" si="36"/>
        <v>0</v>
      </c>
      <c r="AA164" s="1">
        <f t="shared" si="37"/>
        <v>0</v>
      </c>
      <c r="AB164" s="7"/>
      <c r="AC164" s="1">
        <f>SUMIFS(Table7[Quantity of 
Product Sold],Table7[Sale - Product Name],'Raw Mat Inventory Sum'!$O164,Table7[Product Type2],'Raw Mat Inventory Sum'!$AC$5)</f>
        <v>0</v>
      </c>
      <c r="AE164" s="1">
        <f>SUMIFS(Table7[Total Cost of
Goods Sold],Table7[Sale - Product Name],'Raw Mat Inventory Sum'!$O164,Table7[Product Type2],'Raw Mat Inventory Sum'!$AC$5)</f>
        <v>0</v>
      </c>
      <c r="AF164" s="7"/>
      <c r="AG164" s="1">
        <f>SUMIFS(Table17[Quantity2],Table17[Product Name],'Raw Mat Inventory Sum'!$O164,Table17[Product Type2],'Raw Mat Inventory Sum'!$AG$5)</f>
        <v>0</v>
      </c>
      <c r="AI164" s="1">
        <f>SUMIFS(Table17[Total out of Inventory],Table17[Product Name],'Raw Mat Inventory Sum'!$O164,Table17[Product Type2],'Raw Mat Inventory Sum'!$AG$5)</f>
        <v>0</v>
      </c>
      <c r="AJ164" s="7"/>
      <c r="AK164" s="1">
        <f>SUMIFS(Table7[Quantity
 Sold],Table7[Sale - Product Name],'Raw Mat Inventory Sum'!$O164,Table7[Product Type2],'Raw Mat Inventory Sum'!$AK$5)</f>
        <v>0</v>
      </c>
      <c r="AL164" t="str">
        <f t="shared" si="38"/>
        <v/>
      </c>
      <c r="AM164" s="1">
        <f>SUMIFS(Table7[Total 
Paid],Table7[Sale - Product Name],'Raw Mat Inventory Sum'!$O164,Table7[Product Type2],'Raw Mat Inventory Sum'!$AK$5)</f>
        <v>0</v>
      </c>
    </row>
    <row r="165" spans="3:39" x14ac:dyDescent="0.25">
      <c r="P165" s="7"/>
      <c r="Q165" s="30">
        <f>SUMIFS(Table110[Quantity],Table110[Product Name],'Raw Mat Inventory Sum'!$O165)</f>
        <v>0</v>
      </c>
      <c r="S165" s="1">
        <f>SUMIFS(Table110[Total Cost],Table110[Product Name],'Raw Mat Inventory Sum'!$O165)</f>
        <v>0</v>
      </c>
      <c r="T165" s="7"/>
      <c r="U165" s="1">
        <f>SUMIFS(Table110[Quantity Purchased],Table110[Product Name],'Raw Mat Inventory Sum'!$O165)</f>
        <v>0</v>
      </c>
      <c r="W165" s="1">
        <f>SUMIFS(Table110[Total Purchase
Cost],Table110[Product Name],'Raw Mat Inventory Sum'!$O165)</f>
        <v>0</v>
      </c>
      <c r="X165" s="7"/>
      <c r="Y165" s="1">
        <f t="shared" si="36"/>
        <v>0</v>
      </c>
      <c r="AA165" s="1">
        <f t="shared" si="37"/>
        <v>0</v>
      </c>
      <c r="AB165" s="7"/>
      <c r="AC165" s="1">
        <f>SUMIFS(Table7[Quantity of 
Product Sold],Table7[Sale - Product Name],'Raw Mat Inventory Sum'!$O165,Table7[Product Type2],'Raw Mat Inventory Sum'!$AC$5)</f>
        <v>0</v>
      </c>
      <c r="AE165" s="1">
        <f>SUMIFS(Table7[Total Cost of
Goods Sold],Table7[Sale - Product Name],'Raw Mat Inventory Sum'!$O165,Table7[Product Type2],'Raw Mat Inventory Sum'!$AC$5)</f>
        <v>0</v>
      </c>
      <c r="AF165" s="7"/>
      <c r="AG165" s="1">
        <f>SUMIFS(Table17[Quantity2],Table17[Product Name],'Raw Mat Inventory Sum'!$O165,Table17[Product Type2],'Raw Mat Inventory Sum'!$AG$5)</f>
        <v>0</v>
      </c>
      <c r="AI165" s="1">
        <f>SUMIFS(Table17[Total out of Inventory],Table17[Product Name],'Raw Mat Inventory Sum'!$O165,Table17[Product Type2],'Raw Mat Inventory Sum'!$AG$5)</f>
        <v>0</v>
      </c>
      <c r="AJ165" s="7"/>
      <c r="AK165" s="1">
        <f>SUMIFS(Table7[Quantity
 Sold],Table7[Sale - Product Name],'Raw Mat Inventory Sum'!$O165,Table7[Product Type2],'Raw Mat Inventory Sum'!$AK$5)</f>
        <v>0</v>
      </c>
      <c r="AL165" t="str">
        <f t="shared" si="38"/>
        <v/>
      </c>
      <c r="AM165" s="1">
        <f>SUMIFS(Table7[Total 
Paid],Table7[Sale - Product Name],'Raw Mat Inventory Sum'!$O165,Table7[Product Type2],'Raw Mat Inventory Sum'!$AK$5)</f>
        <v>0</v>
      </c>
    </row>
    <row r="166" spans="3:39" x14ac:dyDescent="0.25">
      <c r="P166" s="7"/>
      <c r="Q166" s="30">
        <f>SUMIFS(Table110[Quantity],Table110[Product Name],'Raw Mat Inventory Sum'!$O166)</f>
        <v>0</v>
      </c>
      <c r="S166" s="1">
        <f>SUMIFS(Table110[Total Cost],Table110[Product Name],'Raw Mat Inventory Sum'!$O166)</f>
        <v>0</v>
      </c>
      <c r="T166" s="7"/>
      <c r="U166" s="1">
        <f>SUMIFS(Table110[Quantity Purchased],Table110[Product Name],'Raw Mat Inventory Sum'!$O166)</f>
        <v>0</v>
      </c>
      <c r="W166" s="1">
        <f>SUMIFS(Table110[Total Purchase
Cost],Table110[Product Name],'Raw Mat Inventory Sum'!$O166)</f>
        <v>0</v>
      </c>
      <c r="X166" s="7"/>
      <c r="Y166" s="1">
        <f t="shared" si="36"/>
        <v>0</v>
      </c>
      <c r="AA166" s="1">
        <f t="shared" si="37"/>
        <v>0</v>
      </c>
      <c r="AB166" s="7"/>
      <c r="AC166" s="1">
        <f>SUMIFS(Table7[Quantity of 
Product Sold],Table7[Sale - Product Name],'Raw Mat Inventory Sum'!$O166,Table7[Product Type2],'Raw Mat Inventory Sum'!$AC$5)</f>
        <v>0</v>
      </c>
      <c r="AE166" s="1">
        <f>SUMIFS(Table7[Total Cost of
Goods Sold],Table7[Sale - Product Name],'Raw Mat Inventory Sum'!$O166,Table7[Product Type2],'Raw Mat Inventory Sum'!$AC$5)</f>
        <v>0</v>
      </c>
      <c r="AF166" s="7"/>
      <c r="AG166" s="1">
        <f>SUMIFS(Table17[Quantity2],Table17[Product Name],'Raw Mat Inventory Sum'!$O166,Table17[Product Type2],'Raw Mat Inventory Sum'!$AG$5)</f>
        <v>0</v>
      </c>
      <c r="AI166" s="1">
        <f>SUMIFS(Table17[Total out of Inventory],Table17[Product Name],'Raw Mat Inventory Sum'!$O166,Table17[Product Type2],'Raw Mat Inventory Sum'!$AG$5)</f>
        <v>0</v>
      </c>
      <c r="AJ166" s="7"/>
      <c r="AK166" s="1">
        <f>SUMIFS(Table7[Quantity
 Sold],Table7[Sale - Product Name],'Raw Mat Inventory Sum'!$O166,Table7[Product Type2],'Raw Mat Inventory Sum'!$AK$5)</f>
        <v>0</v>
      </c>
      <c r="AL166" t="str">
        <f t="shared" si="38"/>
        <v/>
      </c>
      <c r="AM166" s="1">
        <f>SUMIFS(Table7[Total 
Paid],Table7[Sale - Product Name],'Raw Mat Inventory Sum'!$O166,Table7[Product Type2],'Raw Mat Inventory Sum'!$AK$5)</f>
        <v>0</v>
      </c>
    </row>
    <row r="167" spans="3:39" x14ac:dyDescent="0.25">
      <c r="P167" s="7"/>
      <c r="Q167" s="30">
        <f>SUMIFS(Table110[Quantity],Table110[Product Name],'Raw Mat Inventory Sum'!$O167)</f>
        <v>0</v>
      </c>
      <c r="S167" s="1">
        <f>SUMIFS(Table110[Total Cost],Table110[Product Name],'Raw Mat Inventory Sum'!$O167)</f>
        <v>0</v>
      </c>
      <c r="T167" s="7"/>
      <c r="U167" s="1">
        <f>SUMIFS(Table110[Quantity Purchased],Table110[Product Name],'Raw Mat Inventory Sum'!$O167)</f>
        <v>0</v>
      </c>
      <c r="W167" s="1">
        <f>SUMIFS(Table110[Total Purchase
Cost],Table110[Product Name],'Raw Mat Inventory Sum'!$O167)</f>
        <v>0</v>
      </c>
      <c r="X167" s="7"/>
      <c r="Y167" s="1">
        <f t="shared" si="36"/>
        <v>0</v>
      </c>
      <c r="AA167" s="1">
        <f t="shared" si="37"/>
        <v>0</v>
      </c>
      <c r="AB167" s="7"/>
      <c r="AC167" s="1">
        <f>SUMIFS(Table7[Quantity of 
Product Sold],Table7[Sale - Product Name],'Raw Mat Inventory Sum'!$O167,Table7[Product Type2],'Raw Mat Inventory Sum'!$AC$5)</f>
        <v>0</v>
      </c>
      <c r="AE167" s="1">
        <f>SUMIFS(Table7[Total Cost of
Goods Sold],Table7[Sale - Product Name],'Raw Mat Inventory Sum'!$O167,Table7[Product Type2],'Raw Mat Inventory Sum'!$AC$5)</f>
        <v>0</v>
      </c>
      <c r="AF167" s="7"/>
      <c r="AG167" s="1">
        <f>SUMIFS(Table17[Quantity2],Table17[Product Name],'Raw Mat Inventory Sum'!$O167,Table17[Product Type2],'Raw Mat Inventory Sum'!$AG$5)</f>
        <v>0</v>
      </c>
      <c r="AI167" s="1">
        <f>SUMIFS(Table17[Total out of Inventory],Table17[Product Name],'Raw Mat Inventory Sum'!$O167,Table17[Product Type2],'Raw Mat Inventory Sum'!$AG$5)</f>
        <v>0</v>
      </c>
      <c r="AJ167" s="7"/>
      <c r="AK167" s="1">
        <f>SUMIFS(Table7[Quantity
 Sold],Table7[Sale - Product Name],'Raw Mat Inventory Sum'!$O167,Table7[Product Type2],'Raw Mat Inventory Sum'!$AK$5)</f>
        <v>0</v>
      </c>
      <c r="AL167" t="str">
        <f t="shared" si="38"/>
        <v/>
      </c>
      <c r="AM167" s="1">
        <f>SUMIFS(Table7[Total 
Paid],Table7[Sale - Product Name],'Raw Mat Inventory Sum'!$O167,Table7[Product Type2],'Raw Mat Inventory Sum'!$AK$5)</f>
        <v>0</v>
      </c>
    </row>
    <row r="168" spans="3:39" x14ac:dyDescent="0.25">
      <c r="P168" s="7"/>
      <c r="Q168" s="30">
        <f>SUMIFS(Table110[Quantity],Table110[Product Name],'Raw Mat Inventory Sum'!$O168)</f>
        <v>0</v>
      </c>
      <c r="S168" s="1">
        <f>SUMIFS(Table110[Total Cost],Table110[Product Name],'Raw Mat Inventory Sum'!$O168)</f>
        <v>0</v>
      </c>
      <c r="T168" s="7"/>
      <c r="U168" s="1">
        <f>SUMIFS(Table110[Quantity Purchased],Table110[Product Name],'Raw Mat Inventory Sum'!$O168)</f>
        <v>0</v>
      </c>
      <c r="W168" s="1">
        <f>SUMIFS(Table110[Total Purchase
Cost],Table110[Product Name],'Raw Mat Inventory Sum'!$O168)</f>
        <v>0</v>
      </c>
      <c r="X168" s="7"/>
      <c r="Y168" s="1">
        <f t="shared" si="36"/>
        <v>0</v>
      </c>
      <c r="AA168" s="1">
        <f t="shared" si="37"/>
        <v>0</v>
      </c>
      <c r="AB168" s="7"/>
      <c r="AC168" s="1">
        <f>SUMIFS(Table7[Quantity of 
Product Sold],Table7[Sale - Product Name],'Raw Mat Inventory Sum'!$O168,Table7[Product Type2],'Raw Mat Inventory Sum'!$AC$5)</f>
        <v>0</v>
      </c>
      <c r="AE168" s="1">
        <f>SUMIFS(Table7[Total Cost of
Goods Sold],Table7[Sale - Product Name],'Raw Mat Inventory Sum'!$O168,Table7[Product Type2],'Raw Mat Inventory Sum'!$AC$5)</f>
        <v>0</v>
      </c>
      <c r="AF168" s="7"/>
      <c r="AG168" s="1">
        <f>SUMIFS(Table17[Quantity2],Table17[Product Name],'Raw Mat Inventory Sum'!$O168,Table17[Product Type2],'Raw Mat Inventory Sum'!$AG$5)</f>
        <v>0</v>
      </c>
      <c r="AI168" s="1">
        <f>SUMIFS(Table17[Total out of Inventory],Table17[Product Name],'Raw Mat Inventory Sum'!$O168,Table17[Product Type2],'Raw Mat Inventory Sum'!$AG$5)</f>
        <v>0</v>
      </c>
      <c r="AJ168" s="7"/>
      <c r="AK168" s="1">
        <f>SUMIFS(Table7[Quantity
 Sold],Table7[Sale - Product Name],'Raw Mat Inventory Sum'!$O168,Table7[Product Type2],'Raw Mat Inventory Sum'!$AK$5)</f>
        <v>0</v>
      </c>
      <c r="AL168" t="str">
        <f t="shared" si="38"/>
        <v/>
      </c>
      <c r="AM168" s="1">
        <f>SUMIFS(Table7[Total 
Paid],Table7[Sale - Product Name],'Raw Mat Inventory Sum'!$O168,Table7[Product Type2],'Raw Mat Inventory Sum'!$AK$5)</f>
        <v>0</v>
      </c>
    </row>
    <row r="169" spans="3:39" x14ac:dyDescent="0.25">
      <c r="P169" s="7"/>
      <c r="Q169" s="30">
        <f>SUMIFS(Table110[Quantity],Table110[Product Name],'Raw Mat Inventory Sum'!$O169)</f>
        <v>0</v>
      </c>
      <c r="S169" s="1">
        <f>SUMIFS(Table110[Total Cost],Table110[Product Name],'Raw Mat Inventory Sum'!$O169)</f>
        <v>0</v>
      </c>
      <c r="T169" s="7"/>
      <c r="U169" s="1">
        <f>SUMIFS(Table110[Quantity Purchased],Table110[Product Name],'Raw Mat Inventory Sum'!$O169)</f>
        <v>0</v>
      </c>
      <c r="W169" s="1">
        <f>SUMIFS(Table110[Total Purchase
Cost],Table110[Product Name],'Raw Mat Inventory Sum'!$O169)</f>
        <v>0</v>
      </c>
      <c r="X169" s="7"/>
      <c r="Y169" s="1">
        <f t="shared" si="36"/>
        <v>0</v>
      </c>
      <c r="AA169" s="1">
        <f t="shared" si="37"/>
        <v>0</v>
      </c>
      <c r="AB169" s="7"/>
      <c r="AC169" s="1">
        <f>SUMIFS(Table7[Quantity of 
Product Sold],Table7[Sale - Product Name],'Raw Mat Inventory Sum'!$O169,Table7[Product Type2],'Raw Mat Inventory Sum'!$AC$5)</f>
        <v>0</v>
      </c>
      <c r="AE169" s="1">
        <f>SUMIFS(Table7[Total Cost of
Goods Sold],Table7[Sale - Product Name],'Raw Mat Inventory Sum'!$O169,Table7[Product Type2],'Raw Mat Inventory Sum'!$AC$5)</f>
        <v>0</v>
      </c>
      <c r="AF169" s="7"/>
      <c r="AG169" s="1">
        <f>SUMIFS(Table17[Quantity2],Table17[Product Name],'Raw Mat Inventory Sum'!$O169,Table17[Product Type2],'Raw Mat Inventory Sum'!$AG$5)</f>
        <v>0</v>
      </c>
      <c r="AI169" s="1">
        <f>SUMIFS(Table17[Total out of Inventory],Table17[Product Name],'Raw Mat Inventory Sum'!$O169,Table17[Product Type2],'Raw Mat Inventory Sum'!$AG$5)</f>
        <v>0</v>
      </c>
      <c r="AJ169" s="7"/>
      <c r="AK169" s="1">
        <f>SUMIFS(Table7[Quantity
 Sold],Table7[Sale - Product Name],'Raw Mat Inventory Sum'!$O169,Table7[Product Type2],'Raw Mat Inventory Sum'!$AK$5)</f>
        <v>0</v>
      </c>
      <c r="AL169" t="str">
        <f t="shared" si="38"/>
        <v/>
      </c>
      <c r="AM169" s="1">
        <f>SUMIFS(Table7[Total 
Paid],Table7[Sale - Product Name],'Raw Mat Inventory Sum'!$O169,Table7[Product Type2],'Raw Mat Inventory Sum'!$AK$5)</f>
        <v>0</v>
      </c>
    </row>
    <row r="170" spans="3:39" x14ac:dyDescent="0.25">
      <c r="P170" s="7"/>
      <c r="Q170" s="30">
        <f>SUMIFS(Table110[Quantity],Table110[Product Name],'Raw Mat Inventory Sum'!$O170)</f>
        <v>0</v>
      </c>
      <c r="S170" s="1">
        <f>SUMIFS(Table110[Total Cost],Table110[Product Name],'Raw Mat Inventory Sum'!$O170)</f>
        <v>0</v>
      </c>
      <c r="T170" s="7"/>
      <c r="U170" s="1">
        <f>SUMIFS(Table110[Quantity Purchased],Table110[Product Name],'Raw Mat Inventory Sum'!$O170)</f>
        <v>0</v>
      </c>
      <c r="W170" s="1">
        <f>SUMIFS(Table110[Total Purchase
Cost],Table110[Product Name],'Raw Mat Inventory Sum'!$O170)</f>
        <v>0</v>
      </c>
      <c r="X170" s="7"/>
      <c r="Y170" s="1">
        <f t="shared" si="36"/>
        <v>0</v>
      </c>
      <c r="AA170" s="1">
        <f t="shared" si="37"/>
        <v>0</v>
      </c>
      <c r="AB170" s="7"/>
      <c r="AC170" s="1">
        <f>SUMIFS(Table7[Quantity of 
Product Sold],Table7[Sale - Product Name],'Raw Mat Inventory Sum'!$O170,Table7[Product Type2],'Raw Mat Inventory Sum'!$AC$5)</f>
        <v>0</v>
      </c>
      <c r="AE170" s="1">
        <f>SUMIFS(Table7[Total Cost of
Goods Sold],Table7[Sale - Product Name],'Raw Mat Inventory Sum'!$O170,Table7[Product Type2],'Raw Mat Inventory Sum'!$AC$5)</f>
        <v>0</v>
      </c>
      <c r="AF170" s="7"/>
      <c r="AG170" s="1">
        <f>SUMIFS(Table17[Quantity2],Table17[Product Name],'Raw Mat Inventory Sum'!$O170,Table17[Product Type2],'Raw Mat Inventory Sum'!$AG$5)</f>
        <v>0</v>
      </c>
      <c r="AI170" s="1">
        <f>SUMIFS(Table17[Total out of Inventory],Table17[Product Name],'Raw Mat Inventory Sum'!$O170,Table17[Product Type2],'Raw Mat Inventory Sum'!$AG$5)</f>
        <v>0</v>
      </c>
      <c r="AJ170" s="7"/>
      <c r="AK170" s="1">
        <f>SUMIFS(Table7[Quantity
 Sold],Table7[Sale - Product Name],'Raw Mat Inventory Sum'!$O170,Table7[Product Type2],'Raw Mat Inventory Sum'!$AK$5)</f>
        <v>0</v>
      </c>
      <c r="AL170" t="str">
        <f t="shared" si="38"/>
        <v/>
      </c>
      <c r="AM170" s="1">
        <f>SUMIFS(Table7[Total 
Paid],Table7[Sale - Product Name],'Raw Mat Inventory Sum'!$O170,Table7[Product Type2],'Raw Mat Inventory Sum'!$AK$5)</f>
        <v>0</v>
      </c>
    </row>
    <row r="171" spans="3:39" x14ac:dyDescent="0.25">
      <c r="P171" s="7"/>
      <c r="Q171" s="30">
        <f>SUMIFS(Table110[Quantity],Table110[Product Name],'Raw Mat Inventory Sum'!$O171)</f>
        <v>0</v>
      </c>
      <c r="S171" s="1">
        <f>SUMIFS(Table110[Total Cost],Table110[Product Name],'Raw Mat Inventory Sum'!$O171)</f>
        <v>0</v>
      </c>
      <c r="T171" s="7"/>
      <c r="U171" s="1">
        <f>SUMIFS(Table110[Quantity Purchased],Table110[Product Name],'Raw Mat Inventory Sum'!$O171)</f>
        <v>0</v>
      </c>
      <c r="W171" s="1">
        <f>SUMIFS(Table110[Total Purchase
Cost],Table110[Product Name],'Raw Mat Inventory Sum'!$O171)</f>
        <v>0</v>
      </c>
      <c r="X171" s="7"/>
      <c r="Y171" s="1">
        <f t="shared" si="36"/>
        <v>0</v>
      </c>
      <c r="AA171" s="1">
        <f t="shared" si="37"/>
        <v>0</v>
      </c>
      <c r="AB171" s="7"/>
      <c r="AC171" s="1">
        <f>SUMIFS(Table7[Quantity of 
Product Sold],Table7[Sale - Product Name],'Raw Mat Inventory Sum'!$O171,Table7[Product Type2],'Raw Mat Inventory Sum'!$AC$5)</f>
        <v>0</v>
      </c>
      <c r="AE171" s="1">
        <f>SUMIFS(Table7[Total Cost of
Goods Sold],Table7[Sale - Product Name],'Raw Mat Inventory Sum'!$O171,Table7[Product Type2],'Raw Mat Inventory Sum'!$AC$5)</f>
        <v>0</v>
      </c>
      <c r="AF171" s="7"/>
      <c r="AG171" s="1">
        <f>SUMIFS(Table17[Quantity2],Table17[Product Name],'Raw Mat Inventory Sum'!$O171,Table17[Product Type2],'Raw Mat Inventory Sum'!$AG$5)</f>
        <v>0</v>
      </c>
      <c r="AI171" s="1">
        <f>SUMIFS(Table17[Total out of Inventory],Table17[Product Name],'Raw Mat Inventory Sum'!$O171,Table17[Product Type2],'Raw Mat Inventory Sum'!$AG$5)</f>
        <v>0</v>
      </c>
      <c r="AJ171" s="7"/>
      <c r="AK171" s="1">
        <f>SUMIFS(Table7[Quantity
 Sold],Table7[Sale - Product Name],'Raw Mat Inventory Sum'!$O171,Table7[Product Type2],'Raw Mat Inventory Sum'!$AK$5)</f>
        <v>0</v>
      </c>
      <c r="AL171" t="str">
        <f t="shared" si="38"/>
        <v/>
      </c>
      <c r="AM171" s="1">
        <f>SUMIFS(Table7[Total 
Paid],Table7[Sale - Product Name],'Raw Mat Inventory Sum'!$O171,Table7[Product Type2],'Raw Mat Inventory Sum'!$AK$5)</f>
        <v>0</v>
      </c>
    </row>
    <row r="172" spans="3:39" x14ac:dyDescent="0.25">
      <c r="P172" s="7"/>
      <c r="Q172" s="30">
        <f>SUMIFS(Table110[Quantity],Table110[Product Name],'Raw Mat Inventory Sum'!$O172)</f>
        <v>0</v>
      </c>
      <c r="S172" s="1">
        <f>SUMIFS(Table110[Total Cost],Table110[Product Name],'Raw Mat Inventory Sum'!$O172)</f>
        <v>0</v>
      </c>
      <c r="T172" s="7"/>
      <c r="U172" s="1">
        <f>SUMIFS(Table110[Quantity Purchased],Table110[Product Name],'Raw Mat Inventory Sum'!$O172)</f>
        <v>0</v>
      </c>
      <c r="W172" s="1">
        <f>SUMIFS(Table110[Total Purchase
Cost],Table110[Product Name],'Raw Mat Inventory Sum'!$O172)</f>
        <v>0</v>
      </c>
      <c r="X172" s="7"/>
      <c r="Y172" s="1">
        <f t="shared" si="36"/>
        <v>0</v>
      </c>
      <c r="AA172" s="1">
        <f t="shared" si="37"/>
        <v>0</v>
      </c>
      <c r="AB172" s="7"/>
      <c r="AC172" s="1">
        <f>SUMIFS(Table7[Quantity of 
Product Sold],Table7[Sale - Product Name],'Raw Mat Inventory Sum'!$O172,Table7[Product Type2],'Raw Mat Inventory Sum'!$AC$5)</f>
        <v>0</v>
      </c>
      <c r="AE172" s="1">
        <f>SUMIFS(Table7[Total Cost of
Goods Sold],Table7[Sale - Product Name],'Raw Mat Inventory Sum'!$O172,Table7[Product Type2],'Raw Mat Inventory Sum'!$AC$5)</f>
        <v>0</v>
      </c>
      <c r="AF172" s="7"/>
      <c r="AG172" s="1">
        <f>SUMIFS(Table17[Quantity2],Table17[Product Name],'Raw Mat Inventory Sum'!$O172,Table17[Product Type2],'Raw Mat Inventory Sum'!$AG$5)</f>
        <v>0</v>
      </c>
      <c r="AI172" s="1">
        <f>SUMIFS(Table17[Total out of Inventory],Table17[Product Name],'Raw Mat Inventory Sum'!$O172,Table17[Product Type2],'Raw Mat Inventory Sum'!$AG$5)</f>
        <v>0</v>
      </c>
      <c r="AJ172" s="7"/>
      <c r="AK172" s="1">
        <f>SUMIFS(Table7[Quantity
 Sold],Table7[Sale - Product Name],'Raw Mat Inventory Sum'!$O172,Table7[Product Type2],'Raw Mat Inventory Sum'!$AK$5)</f>
        <v>0</v>
      </c>
      <c r="AL172" t="str">
        <f t="shared" si="38"/>
        <v/>
      </c>
      <c r="AM172" s="1">
        <f>SUMIFS(Table7[Total 
Paid],Table7[Sale - Product Name],'Raw Mat Inventory Sum'!$O172,Table7[Product Type2],'Raw Mat Inventory Sum'!$AK$5)</f>
        <v>0</v>
      </c>
    </row>
    <row r="173" spans="3:39" x14ac:dyDescent="0.25">
      <c r="C173" t="s">
        <v>196</v>
      </c>
      <c r="P173" s="7"/>
      <c r="Q173" s="30">
        <f>SUMIFS(Table110[Quantity],Table110[Product Name],'Raw Mat Inventory Sum'!$O173)</f>
        <v>0</v>
      </c>
      <c r="S173" s="1">
        <f>SUMIFS(Table110[Total Cost],Table110[Product Name],'Raw Mat Inventory Sum'!$O173)</f>
        <v>0</v>
      </c>
      <c r="T173" s="7"/>
      <c r="U173" s="1">
        <f>SUMIFS(Table110[Quantity Purchased],Table110[Product Name],'Raw Mat Inventory Sum'!$O173)</f>
        <v>0</v>
      </c>
      <c r="W173" s="1">
        <f>SUMIFS(Table110[Total Purchase
Cost],Table110[Product Name],'Raw Mat Inventory Sum'!$O173)</f>
        <v>0</v>
      </c>
      <c r="X173" s="7"/>
      <c r="Y173" s="1">
        <f t="shared" si="36"/>
        <v>0</v>
      </c>
      <c r="AA173" s="1">
        <f t="shared" si="37"/>
        <v>0</v>
      </c>
      <c r="AB173" s="7"/>
      <c r="AC173" s="1">
        <f>SUMIFS(Table7[Quantity of 
Product Sold],Table7[Sale - Product Name],'Raw Mat Inventory Sum'!$O173,Table7[Product Type2],'Raw Mat Inventory Sum'!$AC$5)</f>
        <v>0</v>
      </c>
      <c r="AE173" s="1">
        <f>SUMIFS(Table7[Total Cost of
Goods Sold],Table7[Sale - Product Name],'Raw Mat Inventory Sum'!$O173,Table7[Product Type2],'Raw Mat Inventory Sum'!$AC$5)</f>
        <v>0</v>
      </c>
      <c r="AF173" s="7"/>
      <c r="AG173" s="1">
        <f>SUMIFS(Table17[Quantity2],Table17[Product Name],'Raw Mat Inventory Sum'!$O173,Table17[Product Type2],'Raw Mat Inventory Sum'!$AG$5)</f>
        <v>0</v>
      </c>
      <c r="AI173" s="1">
        <f>SUMIFS(Table17[Total out of Inventory],Table17[Product Name],'Raw Mat Inventory Sum'!$O173,Table17[Product Type2],'Raw Mat Inventory Sum'!$AG$5)</f>
        <v>0</v>
      </c>
      <c r="AJ173" s="7"/>
      <c r="AK173" s="1">
        <f>SUMIFS(Table7[Quantity
 Sold],Table7[Sale - Product Name],'Raw Mat Inventory Sum'!$O173,Table7[Product Type2],'Raw Mat Inventory Sum'!$AK$5)</f>
        <v>0</v>
      </c>
      <c r="AL173" t="str">
        <f t="shared" si="38"/>
        <v/>
      </c>
      <c r="AM173" s="1">
        <f>SUMIFS(Table7[Total 
Paid],Table7[Sale - Product Name],'Raw Mat Inventory Sum'!$O173,Table7[Product Type2],'Raw Mat Inventory Sum'!$AK$5)</f>
        <v>0</v>
      </c>
    </row>
    <row r="174" spans="3:39" x14ac:dyDescent="0.25">
      <c r="C174" t="s">
        <v>196</v>
      </c>
      <c r="P174" s="7"/>
      <c r="Q174" s="30">
        <f>SUMIFS(Table110[Quantity],Table110[Product Name],'Raw Mat Inventory Sum'!$O174)</f>
        <v>0</v>
      </c>
      <c r="S174" s="1">
        <f>SUMIFS(Table110[Total Cost],Table110[Product Name],'Raw Mat Inventory Sum'!$O174)</f>
        <v>0</v>
      </c>
      <c r="T174" s="7"/>
      <c r="U174" s="1">
        <f>SUMIFS(Table110[Quantity Purchased],Table110[Product Name],'Raw Mat Inventory Sum'!$O174)</f>
        <v>0</v>
      </c>
      <c r="W174" s="1">
        <f>SUMIFS(Table110[Total Purchase
Cost],Table110[Product Name],'Raw Mat Inventory Sum'!$O174)</f>
        <v>0</v>
      </c>
      <c r="X174" s="7"/>
      <c r="Y174" s="1">
        <f t="shared" si="36"/>
        <v>0</v>
      </c>
      <c r="AA174" s="1">
        <f t="shared" si="37"/>
        <v>0</v>
      </c>
      <c r="AB174" s="7"/>
      <c r="AC174" s="1">
        <f>SUMIFS(Table7[Quantity of 
Product Sold],Table7[Sale - Product Name],'Raw Mat Inventory Sum'!$O174,Table7[Product Type2],'Raw Mat Inventory Sum'!$AC$5)</f>
        <v>0</v>
      </c>
      <c r="AE174" s="1">
        <f>SUMIFS(Table7[Total Cost of
Goods Sold],Table7[Sale - Product Name],'Raw Mat Inventory Sum'!$O174,Table7[Product Type2],'Raw Mat Inventory Sum'!$AC$5)</f>
        <v>0</v>
      </c>
      <c r="AF174" s="7"/>
      <c r="AG174" s="1">
        <f>SUMIFS(Table17[Quantity2],Table17[Product Name],'Raw Mat Inventory Sum'!$O174,Table17[Product Type2],'Raw Mat Inventory Sum'!$AG$5)</f>
        <v>0</v>
      </c>
      <c r="AI174" s="1">
        <f>SUMIFS(Table17[Total out of Inventory],Table17[Product Name],'Raw Mat Inventory Sum'!$O174,Table17[Product Type2],'Raw Mat Inventory Sum'!$AG$5)</f>
        <v>0</v>
      </c>
      <c r="AJ174" s="7"/>
      <c r="AK174" s="1">
        <f>SUMIFS(Table7[Quantity
 Sold],Table7[Sale - Product Name],'Raw Mat Inventory Sum'!$O174,Table7[Product Type2],'Raw Mat Inventory Sum'!$AK$5)</f>
        <v>0</v>
      </c>
      <c r="AL174" t="str">
        <f t="shared" si="38"/>
        <v/>
      </c>
      <c r="AM174" s="1">
        <f>SUMIFS(Table7[Total 
Paid],Table7[Sale - Product Name],'Raw Mat Inventory Sum'!$O174,Table7[Product Type2],'Raw Mat Inventory Sum'!$AK$5)</f>
        <v>0</v>
      </c>
    </row>
    <row r="175" spans="3:39" x14ac:dyDescent="0.25">
      <c r="C175" t="s">
        <v>196</v>
      </c>
      <c r="P175" s="7"/>
      <c r="Q175" s="30">
        <f>SUMIFS(Table110[Quantity],Table110[Product Name],'Raw Mat Inventory Sum'!$O175)</f>
        <v>0</v>
      </c>
      <c r="S175" s="1">
        <f>SUMIFS(Table110[Total Cost],Table110[Product Name],'Raw Mat Inventory Sum'!$O175)</f>
        <v>0</v>
      </c>
      <c r="T175" s="7"/>
      <c r="U175" s="1">
        <f>SUMIFS(Table110[Quantity Purchased],Table110[Product Name],'Raw Mat Inventory Sum'!$O175)</f>
        <v>0</v>
      </c>
      <c r="W175" s="1">
        <f>SUMIFS(Table110[Total Purchase
Cost],Table110[Product Name],'Raw Mat Inventory Sum'!$O175)</f>
        <v>0</v>
      </c>
      <c r="X175" s="7"/>
      <c r="Y175" s="1">
        <f t="shared" si="36"/>
        <v>0</v>
      </c>
      <c r="AA175" s="1">
        <f t="shared" si="37"/>
        <v>0</v>
      </c>
      <c r="AB175" s="7"/>
      <c r="AC175" s="1">
        <f>SUMIFS(Table7[Quantity of 
Product Sold],Table7[Sale - Product Name],'Raw Mat Inventory Sum'!$O175,Table7[Product Type2],'Raw Mat Inventory Sum'!$AC$5)</f>
        <v>0</v>
      </c>
      <c r="AE175" s="1">
        <f>SUMIFS(Table7[Total Cost of
Goods Sold],Table7[Sale - Product Name],'Raw Mat Inventory Sum'!$O175,Table7[Product Type2],'Raw Mat Inventory Sum'!$AC$5)</f>
        <v>0</v>
      </c>
      <c r="AF175" s="7"/>
      <c r="AG175" s="1">
        <f>SUMIFS(Table17[Quantity2],Table17[Product Name],'Raw Mat Inventory Sum'!$O175,Table17[Product Type2],'Raw Mat Inventory Sum'!$AG$5)</f>
        <v>0</v>
      </c>
      <c r="AI175" s="1">
        <f>SUMIFS(Table17[Total out of Inventory],Table17[Product Name],'Raw Mat Inventory Sum'!$O175,Table17[Product Type2],'Raw Mat Inventory Sum'!$AG$5)</f>
        <v>0</v>
      </c>
      <c r="AJ175" s="7"/>
      <c r="AK175" s="1">
        <f>SUMIFS(Table7[Quantity
 Sold],Table7[Sale - Product Name],'Raw Mat Inventory Sum'!$O175,Table7[Product Type2],'Raw Mat Inventory Sum'!$AK$5)</f>
        <v>0</v>
      </c>
      <c r="AL175" t="str">
        <f t="shared" si="38"/>
        <v/>
      </c>
      <c r="AM175" s="1">
        <f>SUMIFS(Table7[Total 
Paid],Table7[Sale - Product Name],'Raw Mat Inventory Sum'!$O175,Table7[Product Type2],'Raw Mat Inventory Sum'!$AK$5)</f>
        <v>0</v>
      </c>
    </row>
    <row r="176" spans="3:39" x14ac:dyDescent="0.25">
      <c r="P176" s="7"/>
      <c r="Q176" s="30">
        <f>SUMIFS(Table110[Quantity],Table110[Product Name],'Raw Mat Inventory Sum'!$O176)</f>
        <v>0</v>
      </c>
      <c r="S176" s="1">
        <f>SUMIFS(Table110[Total Cost],Table110[Product Name],'Raw Mat Inventory Sum'!$O176)</f>
        <v>0</v>
      </c>
      <c r="T176" s="7"/>
      <c r="U176" s="1">
        <f>SUMIFS(Table110[Quantity Purchased],Table110[Product Name],'Raw Mat Inventory Sum'!$O176)</f>
        <v>0</v>
      </c>
      <c r="W176" s="1">
        <f>SUMIFS(Table110[Total Purchase
Cost],Table110[Product Name],'Raw Mat Inventory Sum'!$O176)</f>
        <v>0</v>
      </c>
      <c r="X176" s="7"/>
      <c r="Y176" s="1">
        <f t="shared" si="36"/>
        <v>0</v>
      </c>
      <c r="AA176" s="1">
        <f t="shared" si="37"/>
        <v>0</v>
      </c>
      <c r="AB176" s="7"/>
      <c r="AC176" s="1">
        <f>SUMIFS(Table7[Quantity of 
Product Sold],Table7[Sale - Product Name],'Raw Mat Inventory Sum'!$O176,Table7[Product Type2],'Raw Mat Inventory Sum'!$AC$5)</f>
        <v>0</v>
      </c>
      <c r="AE176" s="1">
        <f>SUMIFS(Table7[Total Cost of
Goods Sold],Table7[Sale - Product Name],'Raw Mat Inventory Sum'!$O176,Table7[Product Type2],'Raw Mat Inventory Sum'!$AC$5)</f>
        <v>0</v>
      </c>
      <c r="AF176" s="7"/>
      <c r="AG176" s="1">
        <f>SUMIFS(Table17[Quantity2],Table17[Product Name],'Raw Mat Inventory Sum'!$O176,Table17[Product Type2],'Raw Mat Inventory Sum'!$AG$5)</f>
        <v>0</v>
      </c>
      <c r="AI176" s="1">
        <f>SUMIFS(Table17[Total out of Inventory],Table17[Product Name],'Raw Mat Inventory Sum'!$O176,Table17[Product Type2],'Raw Mat Inventory Sum'!$AG$5)</f>
        <v>0</v>
      </c>
      <c r="AJ176" s="7"/>
      <c r="AK176" s="1">
        <f>SUMIFS(Table7[Quantity
 Sold],Table7[Sale - Product Name],'Raw Mat Inventory Sum'!$O176,Table7[Product Type2],'Raw Mat Inventory Sum'!$AK$5)</f>
        <v>0</v>
      </c>
      <c r="AL176" t="str">
        <f t="shared" si="38"/>
        <v/>
      </c>
      <c r="AM176" s="1">
        <f>SUMIFS(Table7[Total 
Paid],Table7[Sale - Product Name],'Raw Mat Inventory Sum'!$O176,Table7[Product Type2],'Raw Mat Inventory Sum'!$AK$5)</f>
        <v>0</v>
      </c>
    </row>
    <row r="177" spans="1:39" x14ac:dyDescent="0.25">
      <c r="E177" s="4"/>
      <c r="P177" s="7"/>
      <c r="Q177" s="30">
        <f>SUMIFS(Table110[Quantity],Table110[Product Name],'Raw Mat Inventory Sum'!$O177)</f>
        <v>0</v>
      </c>
      <c r="S177" s="1">
        <f>SUMIFS(Table110[Total Cost],Table110[Product Name],'Raw Mat Inventory Sum'!$O177)</f>
        <v>0</v>
      </c>
      <c r="T177" s="7"/>
      <c r="U177" s="1">
        <f>SUMIFS(Table110[Quantity Purchased],Table110[Product Name],'Raw Mat Inventory Sum'!$O177)</f>
        <v>0</v>
      </c>
      <c r="W177" s="1">
        <f>SUMIFS(Table110[Total Purchase
Cost],Table110[Product Name],'Raw Mat Inventory Sum'!$O177)</f>
        <v>0</v>
      </c>
      <c r="X177" s="7"/>
      <c r="Y177" s="1">
        <f t="shared" si="36"/>
        <v>0</v>
      </c>
      <c r="AA177" s="1">
        <f t="shared" si="37"/>
        <v>0</v>
      </c>
      <c r="AB177" s="7"/>
      <c r="AC177" s="1">
        <f>SUMIFS(Table7[Quantity of 
Product Sold],Table7[Sale - Product Name],'Raw Mat Inventory Sum'!$O177,Table7[Product Type2],'Raw Mat Inventory Sum'!$AC$5)</f>
        <v>0</v>
      </c>
      <c r="AE177" s="1">
        <f>SUMIFS(Table7[Total Cost of
Goods Sold],Table7[Sale - Product Name],'Raw Mat Inventory Sum'!$O177,Table7[Product Type2],'Raw Mat Inventory Sum'!$AC$5)</f>
        <v>0</v>
      </c>
      <c r="AF177" s="7"/>
      <c r="AG177" s="1">
        <f>SUMIFS(Table17[Quantity2],Table17[Product Name],'Raw Mat Inventory Sum'!$O177,Table17[Product Type2],'Raw Mat Inventory Sum'!$AG$5)</f>
        <v>0</v>
      </c>
      <c r="AI177" s="1">
        <f>SUMIFS(Table17[Total out of Inventory],Table17[Product Name],'Raw Mat Inventory Sum'!$O177,Table17[Product Type2],'Raw Mat Inventory Sum'!$AG$5)</f>
        <v>0</v>
      </c>
      <c r="AJ177" s="7"/>
      <c r="AK177" s="1">
        <f>SUMIFS(Table7[Quantity
 Sold],Table7[Sale - Product Name],'Raw Mat Inventory Sum'!$O177,Table7[Product Type2],'Raw Mat Inventory Sum'!$AK$5)</f>
        <v>0</v>
      </c>
      <c r="AL177" t="str">
        <f t="shared" si="38"/>
        <v/>
      </c>
      <c r="AM177" s="1">
        <f>SUMIFS(Table7[Total 
Paid],Table7[Sale - Product Name],'Raw Mat Inventory Sum'!$O177,Table7[Product Type2],'Raw Mat Inventory Sum'!$AK$5)</f>
        <v>0</v>
      </c>
    </row>
    <row r="178" spans="1:39" x14ac:dyDescent="0.25">
      <c r="P178" s="7"/>
      <c r="Q178" s="30">
        <f>SUMIFS(Table110[Quantity],Table110[Product Name],'Raw Mat Inventory Sum'!$O178)</f>
        <v>0</v>
      </c>
      <c r="S178" s="1">
        <f>SUMIFS(Table110[Total Cost],Table110[Product Name],'Raw Mat Inventory Sum'!$O178)</f>
        <v>0</v>
      </c>
      <c r="T178" s="7"/>
      <c r="U178" s="1">
        <f>SUMIFS(Table110[Quantity Purchased],Table110[Product Name],'Raw Mat Inventory Sum'!$O178)</f>
        <v>0</v>
      </c>
      <c r="W178" s="1">
        <f>SUMIFS(Table110[Total Purchase
Cost],Table110[Product Name],'Raw Mat Inventory Sum'!$O178)</f>
        <v>0</v>
      </c>
      <c r="X178" s="7"/>
      <c r="Y178" s="1">
        <f t="shared" si="36"/>
        <v>0</v>
      </c>
      <c r="AA178" s="1">
        <f t="shared" si="37"/>
        <v>0</v>
      </c>
      <c r="AB178" s="7"/>
      <c r="AC178" s="1">
        <f>SUMIFS(Table7[Quantity of 
Product Sold],Table7[Sale - Product Name],'Raw Mat Inventory Sum'!$O178,Table7[Product Type2],'Raw Mat Inventory Sum'!$AC$5)</f>
        <v>0</v>
      </c>
      <c r="AE178" s="1">
        <f>SUMIFS(Table7[Total Cost of
Goods Sold],Table7[Sale - Product Name],'Raw Mat Inventory Sum'!$O178,Table7[Product Type2],'Raw Mat Inventory Sum'!$AC$5)</f>
        <v>0</v>
      </c>
      <c r="AF178" s="7"/>
      <c r="AG178" s="1">
        <f>SUMIFS(Table17[Quantity2],Table17[Product Name],'Raw Mat Inventory Sum'!$O178,Table17[Product Type2],'Raw Mat Inventory Sum'!$AG$5)</f>
        <v>0</v>
      </c>
      <c r="AI178" s="1">
        <f>SUMIFS(Table17[Total out of Inventory],Table17[Product Name],'Raw Mat Inventory Sum'!$O178,Table17[Product Type2],'Raw Mat Inventory Sum'!$AG$5)</f>
        <v>0</v>
      </c>
      <c r="AJ178" s="7"/>
      <c r="AK178" s="1">
        <f>SUMIFS(Table7[Quantity
 Sold],Table7[Sale - Product Name],'Raw Mat Inventory Sum'!$O178,Table7[Product Type2],'Raw Mat Inventory Sum'!$AK$5)</f>
        <v>0</v>
      </c>
      <c r="AL178" t="str">
        <f t="shared" si="38"/>
        <v/>
      </c>
      <c r="AM178" s="1">
        <f>SUMIFS(Table7[Total 
Paid],Table7[Sale - Product Name],'Raw Mat Inventory Sum'!$O178,Table7[Product Type2],'Raw Mat Inventory Sum'!$AK$5)</f>
        <v>0</v>
      </c>
    </row>
    <row r="179" spans="1:39" x14ac:dyDescent="0.25">
      <c r="P179" s="7"/>
      <c r="Q179" s="30">
        <f>SUMIFS(Table110[Quantity],Table110[Product Name],'Raw Mat Inventory Sum'!$O179)</f>
        <v>0</v>
      </c>
      <c r="S179" s="1">
        <f>SUMIFS(Table110[Total Cost],Table110[Product Name],'Raw Mat Inventory Sum'!$O179)</f>
        <v>0</v>
      </c>
      <c r="T179" s="7"/>
      <c r="U179" s="1">
        <f>SUMIFS(Table110[Quantity Purchased],Table110[Product Name],'Raw Mat Inventory Sum'!$O179)</f>
        <v>0</v>
      </c>
      <c r="W179" s="1">
        <f>SUMIFS(Table110[Total Purchase
Cost],Table110[Product Name],'Raw Mat Inventory Sum'!$O179)</f>
        <v>0</v>
      </c>
      <c r="X179" s="7"/>
      <c r="Y179" s="1">
        <f t="shared" si="36"/>
        <v>0</v>
      </c>
      <c r="AA179" s="1">
        <f t="shared" si="37"/>
        <v>0</v>
      </c>
      <c r="AB179" s="7"/>
      <c r="AC179" s="1">
        <f>SUMIFS(Table7[Quantity of 
Product Sold],Table7[Sale - Product Name],'Raw Mat Inventory Sum'!$O179,Table7[Product Type2],'Raw Mat Inventory Sum'!$AC$5)</f>
        <v>0</v>
      </c>
      <c r="AE179" s="1">
        <f>SUMIFS(Table7[Total Cost of
Goods Sold],Table7[Sale - Product Name],'Raw Mat Inventory Sum'!$O179,Table7[Product Type2],'Raw Mat Inventory Sum'!$AC$5)</f>
        <v>0</v>
      </c>
      <c r="AF179" s="7"/>
      <c r="AG179" s="1">
        <f>SUMIFS(Table17[Quantity2],Table17[Product Name],'Raw Mat Inventory Sum'!$O179,Table17[Product Type2],'Raw Mat Inventory Sum'!$AG$5)</f>
        <v>0</v>
      </c>
      <c r="AI179" s="1">
        <f>SUMIFS(Table17[Total out of Inventory],Table17[Product Name],'Raw Mat Inventory Sum'!$O179,Table17[Product Type2],'Raw Mat Inventory Sum'!$AG$5)</f>
        <v>0</v>
      </c>
      <c r="AJ179" s="7"/>
      <c r="AK179" s="1">
        <f>SUMIFS(Table7[Quantity
 Sold],Table7[Sale - Product Name],'Raw Mat Inventory Sum'!$O179,Table7[Product Type2],'Raw Mat Inventory Sum'!$AK$5)</f>
        <v>0</v>
      </c>
      <c r="AL179" t="str">
        <f t="shared" si="38"/>
        <v/>
      </c>
      <c r="AM179" s="1">
        <f>SUMIFS(Table7[Total 
Paid],Table7[Sale - Product Name],'Raw Mat Inventory Sum'!$O179,Table7[Product Type2],'Raw Mat Inventory Sum'!$AK$5)</f>
        <v>0</v>
      </c>
    </row>
    <row r="180" spans="1:39" x14ac:dyDescent="0.25">
      <c r="P180" s="7"/>
      <c r="Q180" s="30">
        <f>SUMIFS(Table110[Quantity],Table110[Product Name],'Raw Mat Inventory Sum'!$O180)</f>
        <v>0</v>
      </c>
      <c r="S180" s="1">
        <f>SUMIFS(Table110[Total Cost],Table110[Product Name],'Raw Mat Inventory Sum'!$O180)</f>
        <v>0</v>
      </c>
      <c r="T180" s="7"/>
      <c r="U180" s="1">
        <f>SUMIFS(Table110[Quantity Purchased],Table110[Product Name],'Raw Mat Inventory Sum'!$O180)</f>
        <v>0</v>
      </c>
      <c r="W180" s="1">
        <f>SUMIFS(Table110[Total Purchase
Cost],Table110[Product Name],'Raw Mat Inventory Sum'!$O180)</f>
        <v>0</v>
      </c>
      <c r="X180" s="7"/>
      <c r="Y180" s="1">
        <f t="shared" si="36"/>
        <v>0</v>
      </c>
      <c r="AA180" s="1">
        <f t="shared" si="37"/>
        <v>0</v>
      </c>
      <c r="AB180" s="7"/>
      <c r="AC180" s="1">
        <f>SUMIFS(Table7[Quantity of 
Product Sold],Table7[Sale - Product Name],'Raw Mat Inventory Sum'!$O180,Table7[Product Type2],'Raw Mat Inventory Sum'!$AC$5)</f>
        <v>0</v>
      </c>
      <c r="AE180" s="1">
        <f>SUMIFS(Table7[Total Cost of
Goods Sold],Table7[Sale - Product Name],'Raw Mat Inventory Sum'!$O180,Table7[Product Type2],'Raw Mat Inventory Sum'!$AC$5)</f>
        <v>0</v>
      </c>
      <c r="AF180" s="7"/>
      <c r="AG180" s="1">
        <f>SUMIFS(Table17[Quantity2],Table17[Product Name],'Raw Mat Inventory Sum'!$O180,Table17[Product Type2],'Raw Mat Inventory Sum'!$AG$5)</f>
        <v>0</v>
      </c>
      <c r="AI180" s="1">
        <f>SUMIFS(Table17[Total out of Inventory],Table17[Product Name],'Raw Mat Inventory Sum'!$O180,Table17[Product Type2],'Raw Mat Inventory Sum'!$AG$5)</f>
        <v>0</v>
      </c>
      <c r="AJ180" s="7"/>
      <c r="AK180" s="1">
        <f>SUMIFS(Table7[Quantity
 Sold],Table7[Sale - Product Name],'Raw Mat Inventory Sum'!$O180,Table7[Product Type2],'Raw Mat Inventory Sum'!$AK$5)</f>
        <v>0</v>
      </c>
      <c r="AL180" t="str">
        <f t="shared" si="38"/>
        <v/>
      </c>
      <c r="AM180" s="1">
        <f>SUMIFS(Table7[Total 
Paid],Table7[Sale - Product Name],'Raw Mat Inventory Sum'!$O180,Table7[Product Type2],'Raw Mat Inventory Sum'!$AK$5)</f>
        <v>0</v>
      </c>
    </row>
    <row r="181" spans="1:39" x14ac:dyDescent="0.25">
      <c r="P181" s="7"/>
      <c r="Q181" s="30">
        <f>SUMIFS(Table110[Quantity],Table110[Product Name],'Raw Mat Inventory Sum'!$O181)</f>
        <v>0</v>
      </c>
      <c r="S181" s="1">
        <f>SUMIFS(Table110[Total Cost],Table110[Product Name],'Raw Mat Inventory Sum'!$O181)</f>
        <v>0</v>
      </c>
      <c r="T181" s="7"/>
      <c r="U181" s="1">
        <f>SUMIFS(Table110[Quantity Purchased],Table110[Product Name],'Raw Mat Inventory Sum'!$O181)</f>
        <v>0</v>
      </c>
      <c r="W181" s="1">
        <f>SUMIFS(Table110[Total Purchase
Cost],Table110[Product Name],'Raw Mat Inventory Sum'!$O181)</f>
        <v>0</v>
      </c>
      <c r="X181" s="7"/>
      <c r="Y181" s="1">
        <f t="shared" si="36"/>
        <v>0</v>
      </c>
      <c r="AA181" s="1">
        <f t="shared" si="37"/>
        <v>0</v>
      </c>
      <c r="AB181" s="7"/>
      <c r="AC181" s="1">
        <f>SUMIFS(Table7[Quantity of 
Product Sold],Table7[Sale - Product Name],'Raw Mat Inventory Sum'!$O181,Table7[Product Type2],'Raw Mat Inventory Sum'!$AC$5)</f>
        <v>0</v>
      </c>
      <c r="AE181" s="1">
        <f>SUMIFS(Table7[Total Cost of
Goods Sold],Table7[Sale - Product Name],'Raw Mat Inventory Sum'!$O181,Table7[Product Type2],'Raw Mat Inventory Sum'!$AC$5)</f>
        <v>0</v>
      </c>
      <c r="AF181" s="7"/>
      <c r="AG181" s="1">
        <f>SUMIFS(Table17[Quantity2],Table17[Product Name],'Raw Mat Inventory Sum'!$O181,Table17[Product Type2],'Raw Mat Inventory Sum'!$AG$5)</f>
        <v>0</v>
      </c>
      <c r="AI181" s="1">
        <f>SUMIFS(Table17[Total out of Inventory],Table17[Product Name],'Raw Mat Inventory Sum'!$O181,Table17[Product Type2],'Raw Mat Inventory Sum'!$AG$5)</f>
        <v>0</v>
      </c>
      <c r="AJ181" s="7"/>
      <c r="AK181" s="1">
        <f>SUMIFS(Table7[Quantity
 Sold],Table7[Sale - Product Name],'Raw Mat Inventory Sum'!$O181,Table7[Product Type2],'Raw Mat Inventory Sum'!$AK$5)</f>
        <v>0</v>
      </c>
      <c r="AL181" t="str">
        <f t="shared" si="38"/>
        <v/>
      </c>
      <c r="AM181" s="1">
        <f>SUMIFS(Table7[Total 
Paid],Table7[Sale - Product Name],'Raw Mat Inventory Sum'!$O181,Table7[Product Type2],'Raw Mat Inventory Sum'!$AK$5)</f>
        <v>0</v>
      </c>
    </row>
    <row r="182" spans="1:39" x14ac:dyDescent="0.25">
      <c r="C182" t="s">
        <v>196</v>
      </c>
      <c r="P182" s="7"/>
      <c r="Q182" s="30">
        <f>SUMIFS(Table110[Quantity],Table110[Product Name],'Raw Mat Inventory Sum'!$O182)</f>
        <v>0</v>
      </c>
      <c r="S182" s="1">
        <f>SUMIFS(Table110[Total Cost],Table110[Product Name],'Raw Mat Inventory Sum'!$O182)</f>
        <v>0</v>
      </c>
      <c r="T182" s="7"/>
      <c r="U182" s="1">
        <f>SUMIFS(Table110[Quantity Purchased],Table110[Product Name],'Raw Mat Inventory Sum'!$O182)</f>
        <v>0</v>
      </c>
      <c r="W182" s="1">
        <f>SUMIFS(Table110[Total Purchase
Cost],Table110[Product Name],'Raw Mat Inventory Sum'!$O182)</f>
        <v>0</v>
      </c>
      <c r="X182" s="7"/>
      <c r="Y182" s="1">
        <f t="shared" si="36"/>
        <v>0</v>
      </c>
      <c r="AA182" s="1">
        <f t="shared" si="37"/>
        <v>0</v>
      </c>
      <c r="AB182" s="7"/>
      <c r="AC182" s="1">
        <f>SUMIFS(Table7[Quantity of 
Product Sold],Table7[Sale - Product Name],'Raw Mat Inventory Sum'!$O182,Table7[Product Type2],'Raw Mat Inventory Sum'!$AC$5)</f>
        <v>0</v>
      </c>
      <c r="AE182" s="1">
        <f>SUMIFS(Table7[Total Cost of
Goods Sold],Table7[Sale - Product Name],'Raw Mat Inventory Sum'!$O182,Table7[Product Type2],'Raw Mat Inventory Sum'!$AC$5)</f>
        <v>0</v>
      </c>
      <c r="AF182" s="7"/>
      <c r="AG182" s="1">
        <f>SUMIFS(Table17[Quantity2],Table17[Product Name],'Raw Mat Inventory Sum'!$O182,Table17[Product Type2],'Raw Mat Inventory Sum'!$AG$5)</f>
        <v>0</v>
      </c>
      <c r="AI182" s="1">
        <f>SUMIFS(Table17[Total out of Inventory],Table17[Product Name],'Raw Mat Inventory Sum'!$O182,Table17[Product Type2],'Raw Mat Inventory Sum'!$AG$5)</f>
        <v>0</v>
      </c>
      <c r="AJ182" s="7"/>
      <c r="AK182" s="1">
        <f>SUMIFS(Table7[Quantity
 Sold],Table7[Sale - Product Name],'Raw Mat Inventory Sum'!$O182,Table7[Product Type2],'Raw Mat Inventory Sum'!$AK$5)</f>
        <v>0</v>
      </c>
      <c r="AL182" t="str">
        <f t="shared" si="38"/>
        <v/>
      </c>
      <c r="AM182" s="1">
        <f>SUMIFS(Table7[Total 
Paid],Table7[Sale - Product Name],'Raw Mat Inventory Sum'!$O182,Table7[Product Type2],'Raw Mat Inventory Sum'!$AK$5)</f>
        <v>0</v>
      </c>
    </row>
    <row r="183" spans="1:39" x14ac:dyDescent="0.25">
      <c r="C183" t="s">
        <v>196</v>
      </c>
      <c r="P183" s="7"/>
      <c r="Q183" s="30">
        <f>SUMIFS(Table110[Quantity],Table110[Product Name],'Raw Mat Inventory Sum'!$O183)</f>
        <v>0</v>
      </c>
      <c r="S183" s="1">
        <f>SUMIFS(Table110[Total Cost],Table110[Product Name],'Raw Mat Inventory Sum'!$O183)</f>
        <v>0</v>
      </c>
      <c r="T183" s="7"/>
      <c r="U183" s="1">
        <f>SUMIFS(Table110[Quantity Purchased],Table110[Product Name],'Raw Mat Inventory Sum'!$O183)</f>
        <v>0</v>
      </c>
      <c r="W183" s="1">
        <f>SUMIFS(Table110[Total Purchase
Cost],Table110[Product Name],'Raw Mat Inventory Sum'!$O183)</f>
        <v>0</v>
      </c>
      <c r="X183" s="7"/>
      <c r="Y183" s="1">
        <f t="shared" si="36"/>
        <v>0</v>
      </c>
      <c r="AA183" s="1">
        <f t="shared" si="37"/>
        <v>0</v>
      </c>
      <c r="AB183" s="7"/>
      <c r="AC183" s="1">
        <f>SUMIFS(Table7[Quantity of 
Product Sold],Table7[Sale - Product Name],'Raw Mat Inventory Sum'!$O183,Table7[Product Type2],'Raw Mat Inventory Sum'!$AC$5)</f>
        <v>0</v>
      </c>
      <c r="AE183" s="1">
        <f>SUMIFS(Table7[Total Cost of
Goods Sold],Table7[Sale - Product Name],'Raw Mat Inventory Sum'!$O183,Table7[Product Type2],'Raw Mat Inventory Sum'!$AC$5)</f>
        <v>0</v>
      </c>
      <c r="AF183" s="7"/>
      <c r="AG183" s="1">
        <f>SUMIFS(Table17[Quantity2],Table17[Product Name],'Raw Mat Inventory Sum'!$O183,Table17[Product Type2],'Raw Mat Inventory Sum'!$AG$5)</f>
        <v>0</v>
      </c>
      <c r="AI183" s="1">
        <f>SUMIFS(Table17[Total out of Inventory],Table17[Product Name],'Raw Mat Inventory Sum'!$O183,Table17[Product Type2],'Raw Mat Inventory Sum'!$AG$5)</f>
        <v>0</v>
      </c>
      <c r="AJ183" s="7"/>
      <c r="AK183" s="1">
        <f>SUMIFS(Table7[Quantity
 Sold],Table7[Sale - Product Name],'Raw Mat Inventory Sum'!$O183,Table7[Product Type2],'Raw Mat Inventory Sum'!$AK$5)</f>
        <v>0</v>
      </c>
      <c r="AL183" t="str">
        <f t="shared" si="38"/>
        <v/>
      </c>
      <c r="AM183" s="1">
        <f>SUMIFS(Table7[Total 
Paid],Table7[Sale - Product Name],'Raw Mat Inventory Sum'!$O183,Table7[Product Type2],'Raw Mat Inventory Sum'!$AK$5)</f>
        <v>0</v>
      </c>
    </row>
    <row r="184" spans="1:39" x14ac:dyDescent="0.25">
      <c r="C184" t="s">
        <v>196</v>
      </c>
      <c r="P184" s="7"/>
      <c r="Q184" s="30">
        <f>SUMIFS(Table110[Quantity],Table110[Product Name],'Raw Mat Inventory Sum'!$O184)</f>
        <v>0</v>
      </c>
      <c r="S184" s="1">
        <f>SUMIFS(Table110[Total Cost],Table110[Product Name],'Raw Mat Inventory Sum'!$O184)</f>
        <v>0</v>
      </c>
      <c r="T184" s="7"/>
      <c r="U184" s="1">
        <f>SUMIFS(Table110[Quantity Purchased],Table110[Product Name],'Raw Mat Inventory Sum'!$O184)</f>
        <v>0</v>
      </c>
      <c r="W184" s="1">
        <f>SUMIFS(Table110[Total Purchase
Cost],Table110[Product Name],'Raw Mat Inventory Sum'!$O184)</f>
        <v>0</v>
      </c>
      <c r="X184" s="7"/>
      <c r="Y184" s="1">
        <f t="shared" si="36"/>
        <v>0</v>
      </c>
      <c r="AA184" s="1">
        <f t="shared" si="37"/>
        <v>0</v>
      </c>
      <c r="AB184" s="7"/>
      <c r="AC184" s="1">
        <f>SUMIFS(Table7[Quantity of 
Product Sold],Table7[Sale - Product Name],'Raw Mat Inventory Sum'!$O184,Table7[Product Type2],'Raw Mat Inventory Sum'!$AC$5)</f>
        <v>0</v>
      </c>
      <c r="AE184" s="1">
        <f>SUMIFS(Table7[Total Cost of
Goods Sold],Table7[Sale - Product Name],'Raw Mat Inventory Sum'!$O184,Table7[Product Type2],'Raw Mat Inventory Sum'!$AC$5)</f>
        <v>0</v>
      </c>
      <c r="AF184" s="7"/>
      <c r="AG184" s="1">
        <f>SUMIFS(Table17[Quantity2],Table17[Product Name],'Raw Mat Inventory Sum'!$O184,Table17[Product Type2],'Raw Mat Inventory Sum'!$AG$5)</f>
        <v>0</v>
      </c>
      <c r="AI184" s="1">
        <f>SUMIFS(Table17[Total out of Inventory],Table17[Product Name],'Raw Mat Inventory Sum'!$O184,Table17[Product Type2],'Raw Mat Inventory Sum'!$AG$5)</f>
        <v>0</v>
      </c>
      <c r="AJ184" s="7"/>
      <c r="AK184" s="1">
        <f>SUMIFS(Table7[Quantity
 Sold],Table7[Sale - Product Name],'Raw Mat Inventory Sum'!$O184,Table7[Product Type2],'Raw Mat Inventory Sum'!$AK$5)</f>
        <v>0</v>
      </c>
      <c r="AL184" t="str">
        <f t="shared" si="38"/>
        <v/>
      </c>
      <c r="AM184" s="1">
        <f>SUMIFS(Table7[Total 
Paid],Table7[Sale - Product Name],'Raw Mat Inventory Sum'!$O184,Table7[Product Type2],'Raw Mat Inventory Sum'!$AK$5)</f>
        <v>0</v>
      </c>
    </row>
    <row r="185" spans="1:39" x14ac:dyDescent="0.25">
      <c r="A185" t="s">
        <v>197</v>
      </c>
      <c r="C185" t="s">
        <v>196</v>
      </c>
      <c r="P185" s="7"/>
      <c r="Q185" s="30">
        <f>SUMIFS(Table110[Quantity],Table110[Product Name],'Raw Mat Inventory Sum'!$O185)</f>
        <v>0</v>
      </c>
      <c r="S185" s="1">
        <f>SUMIFS(Table110[Total Cost],Table110[Product Name],'Raw Mat Inventory Sum'!$O185)</f>
        <v>0</v>
      </c>
      <c r="T185" s="7"/>
      <c r="U185" s="1">
        <f>SUMIFS(Table110[Quantity Purchased],Table110[Product Name],'Raw Mat Inventory Sum'!$O185)</f>
        <v>0</v>
      </c>
      <c r="W185" s="1">
        <f>SUMIFS(Table110[Total Purchase
Cost],Table110[Product Name],'Raw Mat Inventory Sum'!$O185)</f>
        <v>0</v>
      </c>
      <c r="X185" s="7"/>
      <c r="Y185" s="1">
        <f t="shared" si="36"/>
        <v>0</v>
      </c>
      <c r="AA185" s="1">
        <f t="shared" si="37"/>
        <v>0</v>
      </c>
      <c r="AB185" s="7"/>
      <c r="AC185" s="1">
        <f>SUMIFS(Table7[Quantity of 
Product Sold],Table7[Sale - Product Name],'Raw Mat Inventory Sum'!$O185,Table7[Product Type2],'Raw Mat Inventory Sum'!$AC$5)</f>
        <v>0</v>
      </c>
      <c r="AE185" s="1">
        <f>SUMIFS(Table7[Total Cost of
Goods Sold],Table7[Sale - Product Name],'Raw Mat Inventory Sum'!$O185,Table7[Product Type2],'Raw Mat Inventory Sum'!$AC$5)</f>
        <v>0</v>
      </c>
      <c r="AF185" s="7"/>
      <c r="AG185" s="1">
        <f>SUMIFS(Table17[Quantity2],Table17[Product Name],'Raw Mat Inventory Sum'!$O185,Table17[Product Type2],'Raw Mat Inventory Sum'!$AG$5)</f>
        <v>0</v>
      </c>
      <c r="AI185" s="1">
        <f>SUMIFS(Table17[Total out of Inventory],Table17[Product Name],'Raw Mat Inventory Sum'!$O185,Table17[Product Type2],'Raw Mat Inventory Sum'!$AG$5)</f>
        <v>0</v>
      </c>
      <c r="AJ185" s="7"/>
      <c r="AK185" s="1">
        <f>SUMIFS(Table7[Quantity
 Sold],Table7[Sale - Product Name],'Raw Mat Inventory Sum'!$O185,Table7[Product Type2],'Raw Mat Inventory Sum'!$AK$5)</f>
        <v>0</v>
      </c>
      <c r="AL185" t="str">
        <f t="shared" si="38"/>
        <v/>
      </c>
      <c r="AM185" s="1">
        <f>SUMIFS(Table7[Total 
Paid],Table7[Sale - Product Name],'Raw Mat Inventory Sum'!$O185,Table7[Product Type2],'Raw Mat Inventory Sum'!$AK$5)</f>
        <v>0</v>
      </c>
    </row>
    <row r="186" spans="1:39" x14ac:dyDescent="0.25">
      <c r="A186" t="s">
        <v>218</v>
      </c>
      <c r="B186" t="s">
        <v>219</v>
      </c>
      <c r="C186" t="s">
        <v>196</v>
      </c>
      <c r="P186" s="7"/>
      <c r="Q186" s="30">
        <f>SUMIFS(Table110[Quantity],Table110[Product Name],'Raw Mat Inventory Sum'!$O186)</f>
        <v>0</v>
      </c>
      <c r="S186" s="1">
        <f>SUMIFS(Table110[Total Cost],Table110[Product Name],'Raw Mat Inventory Sum'!$O186)</f>
        <v>0</v>
      </c>
      <c r="T186" s="7"/>
      <c r="U186" s="1">
        <f>SUMIFS(Table110[Quantity Purchased],Table110[Product Name],'Raw Mat Inventory Sum'!$O186)</f>
        <v>0</v>
      </c>
      <c r="W186" s="1">
        <f>SUMIFS(Table110[Total Purchase
Cost],Table110[Product Name],'Raw Mat Inventory Sum'!$O186)</f>
        <v>0</v>
      </c>
      <c r="X186" s="7"/>
      <c r="Y186" s="1">
        <f t="shared" si="36"/>
        <v>0</v>
      </c>
      <c r="AA186" s="1">
        <f t="shared" si="37"/>
        <v>0</v>
      </c>
      <c r="AB186" s="7"/>
      <c r="AC186" s="1">
        <f>SUMIFS(Table7[Quantity of 
Product Sold],Table7[Sale - Product Name],'Raw Mat Inventory Sum'!$O186,Table7[Product Type2],'Raw Mat Inventory Sum'!$AC$5)</f>
        <v>0</v>
      </c>
      <c r="AE186" s="1">
        <f>SUMIFS(Table7[Total Cost of
Goods Sold],Table7[Sale - Product Name],'Raw Mat Inventory Sum'!$O186,Table7[Product Type2],'Raw Mat Inventory Sum'!$AC$5)</f>
        <v>0</v>
      </c>
      <c r="AF186" s="7"/>
      <c r="AG186" s="1">
        <f>SUMIFS(Table17[Quantity2],Table17[Product Name],'Raw Mat Inventory Sum'!$O186,Table17[Product Type2],'Raw Mat Inventory Sum'!$AG$5)</f>
        <v>0</v>
      </c>
      <c r="AI186" s="1">
        <f>SUMIFS(Table17[Total out of Inventory],Table17[Product Name],'Raw Mat Inventory Sum'!$O186,Table17[Product Type2],'Raw Mat Inventory Sum'!$AG$5)</f>
        <v>0</v>
      </c>
      <c r="AJ186" s="7"/>
      <c r="AK186" s="1">
        <f>SUMIFS(Table7[Quantity
 Sold],Table7[Sale - Product Name],'Raw Mat Inventory Sum'!$O186,Table7[Product Type2],'Raw Mat Inventory Sum'!$AK$5)</f>
        <v>0</v>
      </c>
      <c r="AL186" t="str">
        <f t="shared" si="38"/>
        <v/>
      </c>
      <c r="AM186" s="1">
        <f>SUMIFS(Table7[Total 
Paid],Table7[Sale - Product Name],'Raw Mat Inventory Sum'!$O186,Table7[Product Type2],'Raw Mat Inventory Sum'!$AK$5)</f>
        <v>0</v>
      </c>
    </row>
    <row r="187" spans="1:39" x14ac:dyDescent="0.25">
      <c r="C187" t="s">
        <v>196</v>
      </c>
      <c r="P187" s="7"/>
      <c r="Q187" s="30">
        <f>SUMIFS(Table110[Quantity],Table110[Product Name],'Raw Mat Inventory Sum'!$O187)</f>
        <v>0</v>
      </c>
      <c r="S187" s="1">
        <f>SUMIFS(Table110[Total Cost],Table110[Product Name],'Raw Mat Inventory Sum'!$O187)</f>
        <v>0</v>
      </c>
      <c r="T187" s="7"/>
      <c r="U187" s="1">
        <f>SUMIFS(Table110[Quantity Purchased],Table110[Product Name],'Raw Mat Inventory Sum'!$O187)</f>
        <v>0</v>
      </c>
      <c r="W187" s="1">
        <f>SUMIFS(Table110[Total Purchase
Cost],Table110[Product Name],'Raw Mat Inventory Sum'!$O187)</f>
        <v>0</v>
      </c>
      <c r="X187" s="7"/>
      <c r="Y187" s="1">
        <f t="shared" si="36"/>
        <v>0</v>
      </c>
      <c r="AA187" s="1">
        <f t="shared" si="37"/>
        <v>0</v>
      </c>
      <c r="AB187" s="7"/>
      <c r="AC187" s="1">
        <f>SUMIFS(Table7[Quantity of 
Product Sold],Table7[Sale - Product Name],'Raw Mat Inventory Sum'!$O187,Table7[Product Type2],'Raw Mat Inventory Sum'!$AC$5)</f>
        <v>0</v>
      </c>
      <c r="AE187" s="1">
        <f>SUMIFS(Table7[Total Cost of
Goods Sold],Table7[Sale - Product Name],'Raw Mat Inventory Sum'!$O187,Table7[Product Type2],'Raw Mat Inventory Sum'!$AC$5)</f>
        <v>0</v>
      </c>
      <c r="AF187" s="7"/>
      <c r="AG187" s="1">
        <f>SUMIFS(Table17[Quantity2],Table17[Product Name],'Raw Mat Inventory Sum'!$O187,Table17[Product Type2],'Raw Mat Inventory Sum'!$AG$5)</f>
        <v>0</v>
      </c>
      <c r="AI187" s="1">
        <f>SUMIFS(Table17[Total out of Inventory],Table17[Product Name],'Raw Mat Inventory Sum'!$O187,Table17[Product Type2],'Raw Mat Inventory Sum'!$AG$5)</f>
        <v>0</v>
      </c>
      <c r="AJ187" s="7"/>
      <c r="AK187" s="1">
        <f>SUMIFS(Table7[Quantity
 Sold],Table7[Sale - Product Name],'Raw Mat Inventory Sum'!$O187,Table7[Product Type2],'Raw Mat Inventory Sum'!$AK$5)</f>
        <v>0</v>
      </c>
      <c r="AL187" t="str">
        <f t="shared" si="38"/>
        <v/>
      </c>
      <c r="AM187" s="1">
        <f>SUMIFS(Table7[Total 
Paid],Table7[Sale - Product Name],'Raw Mat Inventory Sum'!$O187,Table7[Product Type2],'Raw Mat Inventory Sum'!$AK$5)</f>
        <v>0</v>
      </c>
    </row>
    <row r="188" spans="1:39" x14ac:dyDescent="0.25">
      <c r="C188" t="s">
        <v>196</v>
      </c>
      <c r="P188" s="7"/>
      <c r="Q188" s="30">
        <f>SUMIFS(Table110[Quantity],Table110[Product Name],'Raw Mat Inventory Sum'!$O188)</f>
        <v>0</v>
      </c>
      <c r="S188" s="1">
        <f>SUMIFS(Table110[Total Cost],Table110[Product Name],'Raw Mat Inventory Sum'!$O188)</f>
        <v>0</v>
      </c>
      <c r="T188" s="7"/>
      <c r="U188" s="1">
        <f>SUMIFS(Table110[Quantity Purchased],Table110[Product Name],'Raw Mat Inventory Sum'!$O188)</f>
        <v>0</v>
      </c>
      <c r="W188" s="1">
        <f>SUMIFS(Table110[Total Purchase
Cost],Table110[Product Name],'Raw Mat Inventory Sum'!$O188)</f>
        <v>0</v>
      </c>
      <c r="X188" s="7"/>
      <c r="Y188" s="1">
        <f t="shared" si="36"/>
        <v>0</v>
      </c>
      <c r="AA188" s="1">
        <f t="shared" si="37"/>
        <v>0</v>
      </c>
      <c r="AB188" s="7"/>
      <c r="AC188" s="1">
        <f>SUMIFS(Table7[Quantity of 
Product Sold],Table7[Sale - Product Name],'Raw Mat Inventory Sum'!$O188,Table7[Product Type2],'Raw Mat Inventory Sum'!$AC$5)</f>
        <v>0</v>
      </c>
      <c r="AE188" s="1">
        <f>SUMIFS(Table7[Total Cost of
Goods Sold],Table7[Sale - Product Name],'Raw Mat Inventory Sum'!$O188,Table7[Product Type2],'Raw Mat Inventory Sum'!$AC$5)</f>
        <v>0</v>
      </c>
      <c r="AF188" s="7"/>
      <c r="AG188" s="1">
        <f>SUMIFS(Table17[Quantity2],Table17[Product Name],'Raw Mat Inventory Sum'!$O188,Table17[Product Type2],'Raw Mat Inventory Sum'!$AG$5)</f>
        <v>0</v>
      </c>
      <c r="AI188" s="1">
        <f>SUMIFS(Table17[Total out of Inventory],Table17[Product Name],'Raw Mat Inventory Sum'!$O188,Table17[Product Type2],'Raw Mat Inventory Sum'!$AG$5)</f>
        <v>0</v>
      </c>
      <c r="AJ188" s="7"/>
      <c r="AK188" s="1">
        <f>SUMIFS(Table7[Quantity
 Sold],Table7[Sale - Product Name],'Raw Mat Inventory Sum'!$O188,Table7[Product Type2],'Raw Mat Inventory Sum'!$AK$5)</f>
        <v>0</v>
      </c>
      <c r="AL188" t="str">
        <f t="shared" si="38"/>
        <v/>
      </c>
      <c r="AM188" s="1">
        <f>SUMIFS(Table7[Total 
Paid],Table7[Sale - Product Name],'Raw Mat Inventory Sum'!$O188,Table7[Product Type2],'Raw Mat Inventory Sum'!$AK$5)</f>
        <v>0</v>
      </c>
    </row>
    <row r="189" spans="1:39" x14ac:dyDescent="0.25">
      <c r="C189" t="s">
        <v>196</v>
      </c>
      <c r="E189" s="4"/>
      <c r="P189" s="7"/>
      <c r="Q189" s="30">
        <f>SUMIFS(Table110[Quantity],Table110[Product Name],'Raw Mat Inventory Sum'!$O189)</f>
        <v>0</v>
      </c>
      <c r="S189" s="1">
        <f>SUMIFS(Table110[Total Cost],Table110[Product Name],'Raw Mat Inventory Sum'!$O189)</f>
        <v>0</v>
      </c>
      <c r="T189" s="7"/>
      <c r="U189" s="1">
        <f>SUMIFS(Table110[Quantity Purchased],Table110[Product Name],'Raw Mat Inventory Sum'!$O189)</f>
        <v>0</v>
      </c>
      <c r="W189" s="1">
        <f>SUMIFS(Table110[Total Purchase
Cost],Table110[Product Name],'Raw Mat Inventory Sum'!$O189)</f>
        <v>0</v>
      </c>
      <c r="X189" s="7"/>
      <c r="Y189" s="1">
        <f t="shared" si="36"/>
        <v>0</v>
      </c>
      <c r="AA189" s="1">
        <f t="shared" si="37"/>
        <v>0</v>
      </c>
      <c r="AB189" s="7"/>
      <c r="AC189" s="1">
        <f>SUMIFS(Table7[Quantity of 
Product Sold],Table7[Sale - Product Name],'Raw Mat Inventory Sum'!$O189,Table7[Product Type2],'Raw Mat Inventory Sum'!$AC$5)</f>
        <v>0</v>
      </c>
      <c r="AE189" s="1">
        <f>SUMIFS(Table7[Total Cost of
Goods Sold],Table7[Sale - Product Name],'Raw Mat Inventory Sum'!$O189,Table7[Product Type2],'Raw Mat Inventory Sum'!$AC$5)</f>
        <v>0</v>
      </c>
      <c r="AF189" s="7"/>
      <c r="AG189" s="1">
        <f>SUMIFS(Table17[Quantity2],Table17[Product Name],'Raw Mat Inventory Sum'!$O189,Table17[Product Type2],'Raw Mat Inventory Sum'!$AG$5)</f>
        <v>0</v>
      </c>
      <c r="AI189" s="1">
        <f>SUMIFS(Table17[Total out of Inventory],Table17[Product Name],'Raw Mat Inventory Sum'!$O189,Table17[Product Type2],'Raw Mat Inventory Sum'!$AG$5)</f>
        <v>0</v>
      </c>
      <c r="AJ189" s="7"/>
      <c r="AK189" s="1">
        <f>SUMIFS(Table7[Quantity
 Sold],Table7[Sale - Product Name],'Raw Mat Inventory Sum'!$O189,Table7[Product Type2],'Raw Mat Inventory Sum'!$AK$5)</f>
        <v>0</v>
      </c>
      <c r="AL189" t="str">
        <f t="shared" si="38"/>
        <v/>
      </c>
      <c r="AM189" s="1">
        <f>SUMIFS(Table7[Total 
Paid],Table7[Sale - Product Name],'Raw Mat Inventory Sum'!$O189,Table7[Product Type2],'Raw Mat Inventory Sum'!$AK$5)</f>
        <v>0</v>
      </c>
    </row>
    <row r="190" spans="1:39" x14ac:dyDescent="0.25">
      <c r="C190" t="s">
        <v>196</v>
      </c>
      <c r="P190" s="7"/>
      <c r="Q190" s="30">
        <f>SUMIFS(Table110[Quantity],Table110[Product Name],'Raw Mat Inventory Sum'!$O190)</f>
        <v>0</v>
      </c>
      <c r="S190" s="1">
        <f>SUMIFS(Table110[Total Cost],Table110[Product Name],'Raw Mat Inventory Sum'!$O190)</f>
        <v>0</v>
      </c>
      <c r="T190" s="7"/>
      <c r="U190" s="1">
        <f>SUMIFS(Table110[Quantity Purchased],Table110[Product Name],'Raw Mat Inventory Sum'!$O190)</f>
        <v>0</v>
      </c>
      <c r="W190" s="1">
        <f>SUMIFS(Table110[Total Purchase
Cost],Table110[Product Name],'Raw Mat Inventory Sum'!$O190)</f>
        <v>0</v>
      </c>
      <c r="X190" s="7"/>
      <c r="Y190" s="1">
        <f t="shared" si="36"/>
        <v>0</v>
      </c>
      <c r="AA190" s="1">
        <f t="shared" si="37"/>
        <v>0</v>
      </c>
      <c r="AB190" s="7"/>
      <c r="AC190" s="1">
        <f>SUMIFS(Table7[Quantity of 
Product Sold],Table7[Sale - Product Name],'Raw Mat Inventory Sum'!$O190,Table7[Product Type2],'Raw Mat Inventory Sum'!$AC$5)</f>
        <v>0</v>
      </c>
      <c r="AE190" s="1">
        <f>SUMIFS(Table7[Total Cost of
Goods Sold],Table7[Sale - Product Name],'Raw Mat Inventory Sum'!$O190,Table7[Product Type2],'Raw Mat Inventory Sum'!$AC$5)</f>
        <v>0</v>
      </c>
      <c r="AF190" s="7"/>
      <c r="AG190" s="1">
        <f>SUMIFS(Table17[Quantity2],Table17[Product Name],'Raw Mat Inventory Sum'!$O190,Table17[Product Type2],'Raw Mat Inventory Sum'!$AG$5)</f>
        <v>0</v>
      </c>
      <c r="AI190" s="1">
        <f>SUMIFS(Table17[Total out of Inventory],Table17[Product Name],'Raw Mat Inventory Sum'!$O190,Table17[Product Type2],'Raw Mat Inventory Sum'!$AG$5)</f>
        <v>0</v>
      </c>
      <c r="AJ190" s="7"/>
      <c r="AK190" s="1">
        <f>SUMIFS(Table7[Quantity
 Sold],Table7[Sale - Product Name],'Raw Mat Inventory Sum'!$O190,Table7[Product Type2],'Raw Mat Inventory Sum'!$AK$5)</f>
        <v>0</v>
      </c>
      <c r="AL190" t="str">
        <f t="shared" si="38"/>
        <v/>
      </c>
      <c r="AM190" s="1">
        <f>SUMIFS(Table7[Total 
Paid],Table7[Sale - Product Name],'Raw Mat Inventory Sum'!$O190,Table7[Product Type2],'Raw Mat Inventory Sum'!$AK$5)</f>
        <v>0</v>
      </c>
    </row>
    <row r="191" spans="1:39" x14ac:dyDescent="0.25">
      <c r="C191" t="s">
        <v>196</v>
      </c>
      <c r="P191" s="7"/>
      <c r="Q191" s="30">
        <f>SUMIFS(Table110[Quantity],Table110[Product Name],'Raw Mat Inventory Sum'!$O191)</f>
        <v>0</v>
      </c>
      <c r="S191" s="1">
        <f>SUMIFS(Table110[Total Cost],Table110[Product Name],'Raw Mat Inventory Sum'!$O191)</f>
        <v>0</v>
      </c>
      <c r="T191" s="7"/>
      <c r="U191" s="1">
        <f>SUMIFS(Table110[Quantity Purchased],Table110[Product Name],'Raw Mat Inventory Sum'!$O191)</f>
        <v>0</v>
      </c>
      <c r="W191" s="1">
        <f>SUMIFS(Table110[Total Purchase
Cost],Table110[Product Name],'Raw Mat Inventory Sum'!$O191)</f>
        <v>0</v>
      </c>
      <c r="X191" s="7"/>
      <c r="Y191" s="1">
        <f t="shared" si="36"/>
        <v>0</v>
      </c>
      <c r="AA191" s="1">
        <f t="shared" si="37"/>
        <v>0</v>
      </c>
      <c r="AB191" s="7"/>
      <c r="AC191" s="1">
        <f>SUMIFS(Table7[Quantity of 
Product Sold],Table7[Sale - Product Name],'Raw Mat Inventory Sum'!$O191,Table7[Product Type2],'Raw Mat Inventory Sum'!$AC$5)</f>
        <v>0</v>
      </c>
      <c r="AE191" s="1">
        <f>SUMIFS(Table7[Total Cost of
Goods Sold],Table7[Sale - Product Name],'Raw Mat Inventory Sum'!$O191,Table7[Product Type2],'Raw Mat Inventory Sum'!$AC$5)</f>
        <v>0</v>
      </c>
      <c r="AF191" s="7"/>
      <c r="AG191" s="1">
        <f>SUMIFS(Table17[Quantity2],Table17[Product Name],'Raw Mat Inventory Sum'!$O191,Table17[Product Type2],'Raw Mat Inventory Sum'!$AG$5)</f>
        <v>0</v>
      </c>
      <c r="AI191" s="1">
        <f>SUMIFS(Table17[Total out of Inventory],Table17[Product Name],'Raw Mat Inventory Sum'!$O191,Table17[Product Type2],'Raw Mat Inventory Sum'!$AG$5)</f>
        <v>0</v>
      </c>
      <c r="AJ191" s="7"/>
      <c r="AK191" s="1">
        <f>SUMIFS(Table7[Quantity
 Sold],Table7[Sale - Product Name],'Raw Mat Inventory Sum'!$O191,Table7[Product Type2],'Raw Mat Inventory Sum'!$AK$5)</f>
        <v>0</v>
      </c>
      <c r="AL191" t="str">
        <f t="shared" si="38"/>
        <v/>
      </c>
      <c r="AM191" s="1">
        <f>SUMIFS(Table7[Total 
Paid],Table7[Sale - Product Name],'Raw Mat Inventory Sum'!$O191,Table7[Product Type2],'Raw Mat Inventory Sum'!$AK$5)</f>
        <v>0</v>
      </c>
    </row>
    <row r="192" spans="1:39" x14ac:dyDescent="0.25">
      <c r="A192" t="s">
        <v>201</v>
      </c>
      <c r="C192" t="s">
        <v>196</v>
      </c>
      <c r="E192" s="4"/>
      <c r="P192" s="7"/>
      <c r="Q192" s="30">
        <f>SUMIFS(Table110[Quantity],Table110[Product Name],'Raw Mat Inventory Sum'!$O192)</f>
        <v>0</v>
      </c>
      <c r="S192" s="1">
        <f>SUMIFS(Table110[Total Cost],Table110[Product Name],'Raw Mat Inventory Sum'!$O192)</f>
        <v>0</v>
      </c>
      <c r="T192" s="7"/>
      <c r="U192" s="1">
        <f>SUMIFS(Table110[Quantity Purchased],Table110[Product Name],'Raw Mat Inventory Sum'!$O192)</f>
        <v>0</v>
      </c>
      <c r="W192" s="1">
        <f>SUMIFS(Table110[Total Purchase
Cost],Table110[Product Name],'Raw Mat Inventory Sum'!$O192)</f>
        <v>0</v>
      </c>
      <c r="X192" s="7"/>
      <c r="Y192" s="1">
        <f t="shared" si="36"/>
        <v>0</v>
      </c>
      <c r="AA192" s="1">
        <f t="shared" si="37"/>
        <v>0</v>
      </c>
      <c r="AB192" s="7"/>
      <c r="AC192" s="1">
        <f>SUMIFS(Table7[Quantity of 
Product Sold],Table7[Sale - Product Name],'Raw Mat Inventory Sum'!$O192,Table7[Product Type2],'Raw Mat Inventory Sum'!$AC$5)</f>
        <v>0</v>
      </c>
      <c r="AE192" s="1">
        <f>SUMIFS(Table7[Total Cost of
Goods Sold],Table7[Sale - Product Name],'Raw Mat Inventory Sum'!$O192,Table7[Product Type2],'Raw Mat Inventory Sum'!$AC$5)</f>
        <v>0</v>
      </c>
      <c r="AF192" s="7"/>
      <c r="AG192" s="1">
        <f>SUMIFS(Table17[Quantity2],Table17[Product Name],'Raw Mat Inventory Sum'!$O192,Table17[Product Type2],'Raw Mat Inventory Sum'!$AG$5)</f>
        <v>0</v>
      </c>
      <c r="AI192" s="1">
        <f>SUMIFS(Table17[Total out of Inventory],Table17[Product Name],'Raw Mat Inventory Sum'!$O192,Table17[Product Type2],'Raw Mat Inventory Sum'!$AG$5)</f>
        <v>0</v>
      </c>
      <c r="AJ192" s="7"/>
      <c r="AK192" s="1">
        <f>SUMIFS(Table7[Quantity
 Sold],Table7[Sale - Product Name],'Raw Mat Inventory Sum'!$O192,Table7[Product Type2],'Raw Mat Inventory Sum'!$AK$5)</f>
        <v>0</v>
      </c>
      <c r="AL192" t="str">
        <f t="shared" si="38"/>
        <v/>
      </c>
      <c r="AM192" s="1">
        <f>SUMIFS(Table7[Total 
Paid],Table7[Sale - Product Name],'Raw Mat Inventory Sum'!$O192,Table7[Product Type2],'Raw Mat Inventory Sum'!$AK$5)</f>
        <v>0</v>
      </c>
    </row>
    <row r="193" spans="1:39" x14ac:dyDescent="0.25">
      <c r="A193" t="s">
        <v>198</v>
      </c>
      <c r="C193" t="s">
        <v>196</v>
      </c>
      <c r="E193" s="4"/>
      <c r="P193" s="7"/>
      <c r="Q193" s="30">
        <f>SUMIFS(Table110[Quantity],Table110[Product Name],'Raw Mat Inventory Sum'!$O193)</f>
        <v>0</v>
      </c>
      <c r="S193" s="1">
        <f>SUMIFS(Table110[Total Cost],Table110[Product Name],'Raw Mat Inventory Sum'!$O193)</f>
        <v>0</v>
      </c>
      <c r="T193" s="7"/>
      <c r="U193" s="1">
        <f>SUMIFS(Table110[Quantity Purchased],Table110[Product Name],'Raw Mat Inventory Sum'!$O193)</f>
        <v>0</v>
      </c>
      <c r="W193" s="1">
        <f>SUMIFS(Table110[Total Purchase
Cost],Table110[Product Name],'Raw Mat Inventory Sum'!$O193)</f>
        <v>0</v>
      </c>
      <c r="X193" s="7"/>
      <c r="Y193" s="1">
        <f t="shared" si="36"/>
        <v>0</v>
      </c>
      <c r="AA193" s="1">
        <f t="shared" si="37"/>
        <v>0</v>
      </c>
      <c r="AB193" s="7"/>
      <c r="AC193" s="1">
        <f>SUMIFS(Table7[Quantity of 
Product Sold],Table7[Sale - Product Name],'Raw Mat Inventory Sum'!$O193,Table7[Product Type2],'Raw Mat Inventory Sum'!$AC$5)</f>
        <v>0</v>
      </c>
      <c r="AE193" s="1">
        <f>SUMIFS(Table7[Total Cost of
Goods Sold],Table7[Sale - Product Name],'Raw Mat Inventory Sum'!$O193,Table7[Product Type2],'Raw Mat Inventory Sum'!$AC$5)</f>
        <v>0</v>
      </c>
      <c r="AF193" s="7"/>
      <c r="AG193" s="1">
        <f>SUMIFS(Table17[Quantity2],Table17[Product Name],'Raw Mat Inventory Sum'!$O193,Table17[Product Type2],'Raw Mat Inventory Sum'!$AG$5)</f>
        <v>0</v>
      </c>
      <c r="AI193" s="1">
        <f>SUMIFS(Table17[Total out of Inventory],Table17[Product Name],'Raw Mat Inventory Sum'!$O193,Table17[Product Type2],'Raw Mat Inventory Sum'!$AG$5)</f>
        <v>0</v>
      </c>
      <c r="AJ193" s="7"/>
      <c r="AK193" s="1">
        <f>SUMIFS(Table7[Quantity
 Sold],Table7[Sale - Product Name],'Raw Mat Inventory Sum'!$O193,Table7[Product Type2],'Raw Mat Inventory Sum'!$AK$5)</f>
        <v>0</v>
      </c>
      <c r="AL193" t="str">
        <f t="shared" si="38"/>
        <v/>
      </c>
      <c r="AM193" s="1">
        <f>SUMIFS(Table7[Total 
Paid],Table7[Sale - Product Name],'Raw Mat Inventory Sum'!$O193,Table7[Product Type2],'Raw Mat Inventory Sum'!$AK$5)</f>
        <v>0</v>
      </c>
    </row>
    <row r="194" spans="1:39" x14ac:dyDescent="0.25">
      <c r="A194" t="s">
        <v>198</v>
      </c>
      <c r="C194" t="s">
        <v>196</v>
      </c>
      <c r="E194" s="4"/>
      <c r="P194" s="7"/>
      <c r="Q194" s="30">
        <f>SUMIFS(Table110[Quantity],Table110[Product Name],'Raw Mat Inventory Sum'!$O194)</f>
        <v>0</v>
      </c>
      <c r="S194" s="1">
        <f>SUMIFS(Table110[Total Cost],Table110[Product Name],'Raw Mat Inventory Sum'!$O194)</f>
        <v>0</v>
      </c>
      <c r="T194" s="7"/>
      <c r="U194" s="1">
        <f>SUMIFS(Table110[Quantity Purchased],Table110[Product Name],'Raw Mat Inventory Sum'!$O194)</f>
        <v>0</v>
      </c>
      <c r="W194" s="1">
        <f>SUMIFS(Table110[Total Purchase
Cost],Table110[Product Name],'Raw Mat Inventory Sum'!$O194)</f>
        <v>0</v>
      </c>
      <c r="X194" s="7"/>
      <c r="Y194" s="1">
        <f t="shared" si="36"/>
        <v>0</v>
      </c>
      <c r="AA194" s="1">
        <f t="shared" si="37"/>
        <v>0</v>
      </c>
      <c r="AB194" s="7"/>
      <c r="AC194" s="1">
        <f>SUMIFS(Table7[Quantity of 
Product Sold],Table7[Sale - Product Name],'Raw Mat Inventory Sum'!$O194,Table7[Product Type2],'Raw Mat Inventory Sum'!$AC$5)</f>
        <v>0</v>
      </c>
      <c r="AE194" s="1">
        <f>SUMIFS(Table7[Total Cost of
Goods Sold],Table7[Sale - Product Name],'Raw Mat Inventory Sum'!$O194,Table7[Product Type2],'Raw Mat Inventory Sum'!$AC$5)</f>
        <v>0</v>
      </c>
      <c r="AF194" s="7"/>
      <c r="AG194" s="1">
        <f>SUMIFS(Table17[Quantity2],Table17[Product Name],'Raw Mat Inventory Sum'!$O194,Table17[Product Type2],'Raw Mat Inventory Sum'!$AG$5)</f>
        <v>0</v>
      </c>
      <c r="AI194" s="1">
        <f>SUMIFS(Table17[Total out of Inventory],Table17[Product Name],'Raw Mat Inventory Sum'!$O194,Table17[Product Type2],'Raw Mat Inventory Sum'!$AG$5)</f>
        <v>0</v>
      </c>
      <c r="AJ194" s="7"/>
      <c r="AK194" s="1">
        <f>SUMIFS(Table7[Quantity
 Sold],Table7[Sale - Product Name],'Raw Mat Inventory Sum'!$O194,Table7[Product Type2],'Raw Mat Inventory Sum'!$AK$5)</f>
        <v>0</v>
      </c>
      <c r="AL194" t="str">
        <f t="shared" si="38"/>
        <v/>
      </c>
      <c r="AM194" s="1">
        <f>SUMIFS(Table7[Total 
Paid],Table7[Sale - Product Name],'Raw Mat Inventory Sum'!$O194,Table7[Product Type2],'Raw Mat Inventory Sum'!$AK$5)</f>
        <v>0</v>
      </c>
    </row>
    <row r="195" spans="1:39" x14ac:dyDescent="0.25">
      <c r="P195" s="7"/>
      <c r="Q195" s="30">
        <f>SUMIFS(Table110[Quantity],Table110[Product Name],'Raw Mat Inventory Sum'!$O195)</f>
        <v>0</v>
      </c>
      <c r="S195" s="1">
        <f>SUMIFS(Table110[Total Cost],Table110[Product Name],'Raw Mat Inventory Sum'!$O195)</f>
        <v>0</v>
      </c>
      <c r="T195" s="7"/>
      <c r="U195" s="1">
        <f>SUMIFS(Table110[Quantity Purchased],Table110[Product Name],'Raw Mat Inventory Sum'!$O195)</f>
        <v>0</v>
      </c>
      <c r="W195" s="1">
        <f>SUMIFS(Table110[Total Purchase
Cost],Table110[Product Name],'Raw Mat Inventory Sum'!$O195)</f>
        <v>0</v>
      </c>
      <c r="X195" s="7"/>
      <c r="Y195" s="1">
        <f t="shared" si="36"/>
        <v>0</v>
      </c>
      <c r="AA195" s="1">
        <f t="shared" si="37"/>
        <v>0</v>
      </c>
      <c r="AB195" s="7"/>
      <c r="AC195" s="1">
        <f>SUMIFS(Table7[Quantity of 
Product Sold],Table7[Sale - Product Name],'Raw Mat Inventory Sum'!$O195,Table7[Product Type2],'Raw Mat Inventory Sum'!$AC$5)</f>
        <v>0</v>
      </c>
      <c r="AE195" s="1">
        <f>SUMIFS(Table7[Total Cost of
Goods Sold],Table7[Sale - Product Name],'Raw Mat Inventory Sum'!$O195,Table7[Product Type2],'Raw Mat Inventory Sum'!$AC$5)</f>
        <v>0</v>
      </c>
      <c r="AF195" s="7"/>
      <c r="AG195" s="1">
        <f>SUMIFS(Table17[Quantity2],Table17[Product Name],'Raw Mat Inventory Sum'!$O195,Table17[Product Type2],'Raw Mat Inventory Sum'!$AG$5)</f>
        <v>0</v>
      </c>
      <c r="AI195" s="1">
        <f>SUMIFS(Table17[Total out of Inventory],Table17[Product Name],'Raw Mat Inventory Sum'!$O195,Table17[Product Type2],'Raw Mat Inventory Sum'!$AG$5)</f>
        <v>0</v>
      </c>
      <c r="AJ195" s="7"/>
      <c r="AK195" s="1">
        <f>SUMIFS(Table7[Quantity
 Sold],Table7[Sale - Product Name],'Raw Mat Inventory Sum'!$O195,Table7[Product Type2],'Raw Mat Inventory Sum'!$AK$5)</f>
        <v>0</v>
      </c>
      <c r="AL195" t="str">
        <f t="shared" si="38"/>
        <v/>
      </c>
      <c r="AM195" s="1">
        <f>SUMIFS(Table7[Total 
Paid],Table7[Sale - Product Name],'Raw Mat Inventory Sum'!$O195,Table7[Product Type2],'Raw Mat Inventory Sum'!$AK$5)</f>
        <v>0</v>
      </c>
    </row>
    <row r="196" spans="1:39" x14ac:dyDescent="0.25">
      <c r="P196" s="7"/>
      <c r="Q196" s="30">
        <f>SUMIFS(Table110[Quantity],Table110[Product Name],'Raw Mat Inventory Sum'!$O196)</f>
        <v>0</v>
      </c>
      <c r="S196" s="1">
        <f>SUMIFS(Table110[Total Cost],Table110[Product Name],'Raw Mat Inventory Sum'!$O196)</f>
        <v>0</v>
      </c>
      <c r="T196" s="7"/>
      <c r="U196" s="1">
        <f>SUMIFS(Table110[Quantity Purchased],Table110[Product Name],'Raw Mat Inventory Sum'!$O196)</f>
        <v>0</v>
      </c>
      <c r="W196" s="1">
        <f>SUMIFS(Table110[Total Purchase
Cost],Table110[Product Name],'Raw Mat Inventory Sum'!$O196)</f>
        <v>0</v>
      </c>
      <c r="X196" s="7"/>
      <c r="Y196" s="1">
        <f t="shared" si="36"/>
        <v>0</v>
      </c>
      <c r="AA196" s="1">
        <f t="shared" si="37"/>
        <v>0</v>
      </c>
      <c r="AB196" s="7"/>
      <c r="AC196" s="1">
        <f>SUMIFS(Table7[Quantity of 
Product Sold],Table7[Sale - Product Name],'Raw Mat Inventory Sum'!$O196,Table7[Product Type2],'Raw Mat Inventory Sum'!$AC$5)</f>
        <v>0</v>
      </c>
      <c r="AE196" s="1">
        <f>SUMIFS(Table7[Total Cost of
Goods Sold],Table7[Sale - Product Name],'Raw Mat Inventory Sum'!$O196,Table7[Product Type2],'Raw Mat Inventory Sum'!$AC$5)</f>
        <v>0</v>
      </c>
      <c r="AF196" s="7"/>
      <c r="AG196" s="1">
        <f>SUMIFS(Table17[Quantity2],Table17[Product Name],'Raw Mat Inventory Sum'!$O196,Table17[Product Type2],'Raw Mat Inventory Sum'!$AG$5)</f>
        <v>0</v>
      </c>
      <c r="AI196" s="1">
        <f>SUMIFS(Table17[Total out of Inventory],Table17[Product Name],'Raw Mat Inventory Sum'!$O196,Table17[Product Type2],'Raw Mat Inventory Sum'!$AG$5)</f>
        <v>0</v>
      </c>
      <c r="AJ196" s="7"/>
      <c r="AK196" s="1">
        <f>SUMIFS(Table7[Quantity
 Sold],Table7[Sale - Product Name],'Raw Mat Inventory Sum'!$O196,Table7[Product Type2],'Raw Mat Inventory Sum'!$AK$5)</f>
        <v>0</v>
      </c>
      <c r="AL196" t="str">
        <f t="shared" si="38"/>
        <v/>
      </c>
      <c r="AM196" s="1">
        <f>SUMIFS(Table7[Total 
Paid],Table7[Sale - Product Name],'Raw Mat Inventory Sum'!$O196,Table7[Product Type2],'Raw Mat Inventory Sum'!$AK$5)</f>
        <v>0</v>
      </c>
    </row>
    <row r="197" spans="1:39" x14ac:dyDescent="0.25">
      <c r="P197" s="7"/>
      <c r="Q197" s="30">
        <f>SUMIFS(Table110[Quantity],Table110[Product Name],'Raw Mat Inventory Sum'!$O197)</f>
        <v>0</v>
      </c>
      <c r="S197" s="1">
        <f>SUMIFS(Table110[Total Cost],Table110[Product Name],'Raw Mat Inventory Sum'!$O197)</f>
        <v>0</v>
      </c>
      <c r="T197" s="7"/>
      <c r="U197" s="1">
        <f>SUMIFS(Table110[Quantity Purchased],Table110[Product Name],'Raw Mat Inventory Sum'!$O197)</f>
        <v>0</v>
      </c>
      <c r="W197" s="1">
        <f>SUMIFS(Table110[Total Purchase
Cost],Table110[Product Name],'Raw Mat Inventory Sum'!$O197)</f>
        <v>0</v>
      </c>
      <c r="X197" s="7"/>
      <c r="Y197" s="1">
        <f t="shared" si="36"/>
        <v>0</v>
      </c>
      <c r="AA197" s="1">
        <f t="shared" si="37"/>
        <v>0</v>
      </c>
      <c r="AB197" s="7"/>
      <c r="AC197" s="1">
        <f>SUMIFS(Table7[Quantity of 
Product Sold],Table7[Sale - Product Name],'Raw Mat Inventory Sum'!$O197,Table7[Product Type2],'Raw Mat Inventory Sum'!$AC$5)</f>
        <v>0</v>
      </c>
      <c r="AE197" s="1">
        <f>SUMIFS(Table7[Total Cost of
Goods Sold],Table7[Sale - Product Name],'Raw Mat Inventory Sum'!$O197,Table7[Product Type2],'Raw Mat Inventory Sum'!$AC$5)</f>
        <v>0</v>
      </c>
      <c r="AF197" s="7"/>
      <c r="AG197" s="1">
        <f>SUMIFS(Table17[Quantity2],Table17[Product Name],'Raw Mat Inventory Sum'!$O197,Table17[Product Type2],'Raw Mat Inventory Sum'!$AG$5)</f>
        <v>0</v>
      </c>
      <c r="AI197" s="1">
        <f>SUMIFS(Table17[Total out of Inventory],Table17[Product Name],'Raw Mat Inventory Sum'!$O197,Table17[Product Type2],'Raw Mat Inventory Sum'!$AG$5)</f>
        <v>0</v>
      </c>
      <c r="AJ197" s="7"/>
      <c r="AK197" s="1">
        <f>SUMIFS(Table7[Quantity
 Sold],Table7[Sale - Product Name],'Raw Mat Inventory Sum'!$O197,Table7[Product Type2],'Raw Mat Inventory Sum'!$AK$5)</f>
        <v>0</v>
      </c>
      <c r="AL197" t="str">
        <f t="shared" si="38"/>
        <v/>
      </c>
      <c r="AM197" s="1">
        <f>SUMIFS(Table7[Total 
Paid],Table7[Sale - Product Name],'Raw Mat Inventory Sum'!$O197,Table7[Product Type2],'Raw Mat Inventory Sum'!$AK$5)</f>
        <v>0</v>
      </c>
    </row>
    <row r="198" spans="1:39" x14ac:dyDescent="0.25">
      <c r="P198" s="7"/>
      <c r="Q198" s="30">
        <f>SUMIFS(Table110[Quantity],Table110[Product Name],'Raw Mat Inventory Sum'!$O198)</f>
        <v>0</v>
      </c>
      <c r="S198" s="1">
        <f>SUMIFS(Table110[Total Cost],Table110[Product Name],'Raw Mat Inventory Sum'!$O198)</f>
        <v>0</v>
      </c>
      <c r="T198" s="7"/>
      <c r="U198" s="1">
        <f>SUMIFS(Table110[Quantity Purchased],Table110[Product Name],'Raw Mat Inventory Sum'!$O198)</f>
        <v>0</v>
      </c>
      <c r="W198" s="1">
        <f>SUMIFS(Table110[Total Purchase
Cost],Table110[Product Name],'Raw Mat Inventory Sum'!$O198)</f>
        <v>0</v>
      </c>
      <c r="X198" s="7"/>
      <c r="Y198" s="1">
        <f t="shared" si="36"/>
        <v>0</v>
      </c>
      <c r="AA198" s="1">
        <f t="shared" si="37"/>
        <v>0</v>
      </c>
      <c r="AB198" s="7"/>
      <c r="AC198" s="1">
        <f>SUMIFS(Table7[Quantity of 
Product Sold],Table7[Sale - Product Name],'Raw Mat Inventory Sum'!$O198,Table7[Product Type2],'Raw Mat Inventory Sum'!$AC$5)</f>
        <v>0</v>
      </c>
      <c r="AE198" s="1">
        <f>SUMIFS(Table7[Total Cost of
Goods Sold],Table7[Sale - Product Name],'Raw Mat Inventory Sum'!$O198,Table7[Product Type2],'Raw Mat Inventory Sum'!$AC$5)</f>
        <v>0</v>
      </c>
      <c r="AF198" s="7"/>
      <c r="AG198" s="1">
        <f>SUMIFS(Table17[Quantity2],Table17[Product Name],'Raw Mat Inventory Sum'!$O198,Table17[Product Type2],'Raw Mat Inventory Sum'!$AG$5)</f>
        <v>0</v>
      </c>
      <c r="AI198" s="1">
        <f>SUMIFS(Table17[Total out of Inventory],Table17[Product Name],'Raw Mat Inventory Sum'!$O198,Table17[Product Type2],'Raw Mat Inventory Sum'!$AG$5)</f>
        <v>0</v>
      </c>
      <c r="AJ198" s="7"/>
      <c r="AK198" s="1">
        <f>SUMIFS(Table7[Quantity
 Sold],Table7[Sale - Product Name],'Raw Mat Inventory Sum'!$O198,Table7[Product Type2],'Raw Mat Inventory Sum'!$AK$5)</f>
        <v>0</v>
      </c>
      <c r="AL198" t="str">
        <f t="shared" si="38"/>
        <v/>
      </c>
      <c r="AM198" s="1">
        <f>SUMIFS(Table7[Total 
Paid],Table7[Sale - Product Name],'Raw Mat Inventory Sum'!$O198,Table7[Product Type2],'Raw Mat Inventory Sum'!$AK$5)</f>
        <v>0</v>
      </c>
    </row>
    <row r="199" spans="1:39" x14ac:dyDescent="0.25">
      <c r="P199" s="7"/>
      <c r="Q199" s="30">
        <f>SUMIFS(Table110[Quantity],Table110[Product Name],'Raw Mat Inventory Sum'!$O199)</f>
        <v>0</v>
      </c>
      <c r="S199" s="1">
        <f>SUMIFS(Table110[Total Cost],Table110[Product Name],'Raw Mat Inventory Sum'!$O199)</f>
        <v>0</v>
      </c>
      <c r="T199" s="7"/>
      <c r="U199" s="1">
        <f>SUMIFS(Table110[Quantity Purchased],Table110[Product Name],'Raw Mat Inventory Sum'!$O199)</f>
        <v>0</v>
      </c>
      <c r="W199" s="1">
        <f>SUMIFS(Table110[Total Purchase
Cost],Table110[Product Name],'Raw Mat Inventory Sum'!$O199)</f>
        <v>0</v>
      </c>
      <c r="X199" s="7"/>
      <c r="Y199" s="1">
        <f t="shared" si="36"/>
        <v>0</v>
      </c>
      <c r="AA199" s="1">
        <f t="shared" si="37"/>
        <v>0</v>
      </c>
      <c r="AB199" s="7"/>
      <c r="AC199" s="1">
        <f>SUMIFS(Table7[Quantity of 
Product Sold],Table7[Sale - Product Name],'Raw Mat Inventory Sum'!$O199,Table7[Product Type2],'Raw Mat Inventory Sum'!$AC$5)</f>
        <v>0</v>
      </c>
      <c r="AE199" s="1">
        <f>SUMIFS(Table7[Total Cost of
Goods Sold],Table7[Sale - Product Name],'Raw Mat Inventory Sum'!$O199,Table7[Product Type2],'Raw Mat Inventory Sum'!$AC$5)</f>
        <v>0</v>
      </c>
      <c r="AF199" s="7"/>
      <c r="AG199" s="1">
        <f>SUMIFS(Table17[Quantity2],Table17[Product Name],'Raw Mat Inventory Sum'!$O199,Table17[Product Type2],'Raw Mat Inventory Sum'!$AG$5)</f>
        <v>0</v>
      </c>
      <c r="AI199" s="1">
        <f>SUMIFS(Table17[Total out of Inventory],Table17[Product Name],'Raw Mat Inventory Sum'!$O199,Table17[Product Type2],'Raw Mat Inventory Sum'!$AG$5)</f>
        <v>0</v>
      </c>
      <c r="AJ199" s="7"/>
      <c r="AK199" s="1">
        <f>SUMIFS(Table7[Quantity
 Sold],Table7[Sale - Product Name],'Raw Mat Inventory Sum'!$O199,Table7[Product Type2],'Raw Mat Inventory Sum'!$AK$5)</f>
        <v>0</v>
      </c>
      <c r="AL199" t="str">
        <f t="shared" si="38"/>
        <v/>
      </c>
      <c r="AM199" s="1">
        <f>SUMIFS(Table7[Total 
Paid],Table7[Sale - Product Name],'Raw Mat Inventory Sum'!$O199,Table7[Product Type2],'Raw Mat Inventory Sum'!$AK$5)</f>
        <v>0</v>
      </c>
    </row>
    <row r="200" spans="1:39" x14ac:dyDescent="0.25">
      <c r="E200" s="4"/>
      <c r="P200" s="7"/>
      <c r="Q200" s="30">
        <f>SUMIFS(Table110[Quantity],Table110[Product Name],'Raw Mat Inventory Sum'!$O200)</f>
        <v>0</v>
      </c>
      <c r="S200" s="1">
        <f>SUMIFS(Table110[Total Cost],Table110[Product Name],'Raw Mat Inventory Sum'!$O200)</f>
        <v>0</v>
      </c>
      <c r="T200" s="7"/>
      <c r="U200" s="1">
        <f>SUMIFS(Table110[Quantity Purchased],Table110[Product Name],'Raw Mat Inventory Sum'!$O200)</f>
        <v>0</v>
      </c>
      <c r="W200" s="1">
        <f>SUMIFS(Table110[Total Purchase
Cost],Table110[Product Name],'Raw Mat Inventory Sum'!$O200)</f>
        <v>0</v>
      </c>
      <c r="X200" s="7"/>
      <c r="Y200" s="1">
        <f t="shared" si="36"/>
        <v>0</v>
      </c>
      <c r="AA200" s="1">
        <f t="shared" si="37"/>
        <v>0</v>
      </c>
      <c r="AB200" s="7"/>
      <c r="AC200" s="1">
        <f>SUMIFS(Table7[Quantity of 
Product Sold],Table7[Sale - Product Name],'Raw Mat Inventory Sum'!$O200,Table7[Product Type2],'Raw Mat Inventory Sum'!$AC$5)</f>
        <v>0</v>
      </c>
      <c r="AE200" s="1">
        <f>SUMIFS(Table7[Total Cost of
Goods Sold],Table7[Sale - Product Name],'Raw Mat Inventory Sum'!$O200,Table7[Product Type2],'Raw Mat Inventory Sum'!$AC$5)</f>
        <v>0</v>
      </c>
      <c r="AF200" s="7"/>
      <c r="AG200" s="1">
        <f>SUMIFS(Table17[Quantity2],Table17[Product Name],'Raw Mat Inventory Sum'!$O200,Table17[Product Type2],'Raw Mat Inventory Sum'!$AG$5)</f>
        <v>0</v>
      </c>
      <c r="AI200" s="1">
        <f>SUMIFS(Table17[Total out of Inventory],Table17[Product Name],'Raw Mat Inventory Sum'!$O200,Table17[Product Type2],'Raw Mat Inventory Sum'!$AG$5)</f>
        <v>0</v>
      </c>
      <c r="AJ200" s="7"/>
      <c r="AK200" s="1">
        <f>SUMIFS(Table7[Quantity
 Sold],Table7[Sale - Product Name],'Raw Mat Inventory Sum'!$O200,Table7[Product Type2],'Raw Mat Inventory Sum'!$AK$5)</f>
        <v>0</v>
      </c>
      <c r="AL200" t="str">
        <f t="shared" si="38"/>
        <v/>
      </c>
      <c r="AM200" s="1">
        <f>SUMIFS(Table7[Total 
Paid],Table7[Sale - Product Name],'Raw Mat Inventory Sum'!$O200,Table7[Product Type2],'Raw Mat Inventory Sum'!$AK$5)</f>
        <v>0</v>
      </c>
    </row>
    <row r="201" spans="1:39" x14ac:dyDescent="0.25">
      <c r="P201" s="7"/>
      <c r="Q201" s="30">
        <f>SUMIFS(Table110[Quantity],Table110[Product Name],'Raw Mat Inventory Sum'!$O201)</f>
        <v>0</v>
      </c>
      <c r="S201" s="1">
        <f>SUMIFS(Table110[Total Cost],Table110[Product Name],'Raw Mat Inventory Sum'!$O201)</f>
        <v>0</v>
      </c>
      <c r="T201" s="7"/>
      <c r="U201" s="1">
        <f>SUMIFS(Table110[Quantity Purchased],Table110[Product Name],'Raw Mat Inventory Sum'!$O201)</f>
        <v>0</v>
      </c>
      <c r="W201" s="1">
        <f>SUMIFS(Table110[Total Purchase
Cost],Table110[Product Name],'Raw Mat Inventory Sum'!$O201)</f>
        <v>0</v>
      </c>
      <c r="X201" s="7"/>
      <c r="Y201" s="1">
        <f t="shared" si="36"/>
        <v>0</v>
      </c>
      <c r="AA201" s="1">
        <f t="shared" si="37"/>
        <v>0</v>
      </c>
      <c r="AB201" s="7"/>
      <c r="AC201" s="1">
        <f>SUMIFS(Table7[Quantity of 
Product Sold],Table7[Sale - Product Name],'Raw Mat Inventory Sum'!$O201,Table7[Product Type2],'Raw Mat Inventory Sum'!$AC$5)</f>
        <v>0</v>
      </c>
      <c r="AE201" s="1">
        <f>SUMIFS(Table7[Total Cost of
Goods Sold],Table7[Sale - Product Name],'Raw Mat Inventory Sum'!$O201,Table7[Product Type2],'Raw Mat Inventory Sum'!$AC$5)</f>
        <v>0</v>
      </c>
      <c r="AF201" s="7"/>
      <c r="AG201" s="1">
        <f>SUMIFS(Table17[Quantity2],Table17[Product Name],'Raw Mat Inventory Sum'!$O201,Table17[Product Type2],'Raw Mat Inventory Sum'!$AG$5)</f>
        <v>0</v>
      </c>
      <c r="AI201" s="1">
        <f>SUMIFS(Table17[Total out of Inventory],Table17[Product Name],'Raw Mat Inventory Sum'!$O201,Table17[Product Type2],'Raw Mat Inventory Sum'!$AG$5)</f>
        <v>0</v>
      </c>
      <c r="AJ201" s="7"/>
      <c r="AK201" s="1">
        <f>SUMIFS(Table7[Quantity
 Sold],Table7[Sale - Product Name],'Raw Mat Inventory Sum'!$O201,Table7[Product Type2],'Raw Mat Inventory Sum'!$AK$5)</f>
        <v>0</v>
      </c>
      <c r="AL201" t="str">
        <f t="shared" si="38"/>
        <v/>
      </c>
      <c r="AM201" s="1">
        <f>SUMIFS(Table7[Total 
Paid],Table7[Sale - Product Name],'Raw Mat Inventory Sum'!$O201,Table7[Product Type2],'Raw Mat Inventory Sum'!$AK$5)</f>
        <v>0</v>
      </c>
    </row>
    <row r="202" spans="1:39" x14ac:dyDescent="0.25">
      <c r="P202" s="7"/>
      <c r="Q202" s="30">
        <f>SUMIFS(Table110[Quantity],Table110[Product Name],'Raw Mat Inventory Sum'!$O202)</f>
        <v>0</v>
      </c>
      <c r="S202" s="1">
        <f>SUMIFS(Table110[Total Cost],Table110[Product Name],'Raw Mat Inventory Sum'!$O202)</f>
        <v>0</v>
      </c>
      <c r="T202" s="7"/>
      <c r="U202" s="1">
        <f>SUMIFS(Table110[Quantity Purchased],Table110[Product Name],'Raw Mat Inventory Sum'!$O202)</f>
        <v>0</v>
      </c>
      <c r="W202" s="1">
        <f>SUMIFS(Table110[Total Purchase
Cost],Table110[Product Name],'Raw Mat Inventory Sum'!$O202)</f>
        <v>0</v>
      </c>
      <c r="X202" s="7"/>
      <c r="Y202" s="1">
        <f t="shared" si="36"/>
        <v>0</v>
      </c>
      <c r="AA202" s="1">
        <f t="shared" si="37"/>
        <v>0</v>
      </c>
      <c r="AB202" s="7"/>
      <c r="AC202" s="1">
        <f>SUMIFS(Table7[Quantity of 
Product Sold],Table7[Sale - Product Name],'Raw Mat Inventory Sum'!$O202,Table7[Product Type2],'Raw Mat Inventory Sum'!$AC$5)</f>
        <v>0</v>
      </c>
      <c r="AE202" s="1">
        <f>SUMIFS(Table7[Total Cost of
Goods Sold],Table7[Sale - Product Name],'Raw Mat Inventory Sum'!$O202,Table7[Product Type2],'Raw Mat Inventory Sum'!$AC$5)</f>
        <v>0</v>
      </c>
      <c r="AF202" s="7"/>
      <c r="AG202" s="1">
        <f>SUMIFS(Table17[Quantity2],Table17[Product Name],'Raw Mat Inventory Sum'!$O202,Table17[Product Type2],'Raw Mat Inventory Sum'!$AG$5)</f>
        <v>0</v>
      </c>
      <c r="AI202" s="1">
        <f>SUMIFS(Table17[Total out of Inventory],Table17[Product Name],'Raw Mat Inventory Sum'!$O202,Table17[Product Type2],'Raw Mat Inventory Sum'!$AG$5)</f>
        <v>0</v>
      </c>
      <c r="AJ202" s="7"/>
      <c r="AK202" s="1">
        <f>SUMIFS(Table7[Quantity
 Sold],Table7[Sale - Product Name],'Raw Mat Inventory Sum'!$O202,Table7[Product Type2],'Raw Mat Inventory Sum'!$AK$5)</f>
        <v>0</v>
      </c>
      <c r="AL202" t="str">
        <f t="shared" si="38"/>
        <v/>
      </c>
      <c r="AM202" s="1">
        <f>SUMIFS(Table7[Total 
Paid],Table7[Sale - Product Name],'Raw Mat Inventory Sum'!$O202,Table7[Product Type2],'Raw Mat Inventory Sum'!$AK$5)</f>
        <v>0</v>
      </c>
    </row>
    <row r="203" spans="1:39" x14ac:dyDescent="0.25">
      <c r="P203" s="7"/>
      <c r="Q203" s="30">
        <f>SUMIFS(Table110[Quantity],Table110[Product Name],'Raw Mat Inventory Sum'!$O203)</f>
        <v>0</v>
      </c>
      <c r="S203" s="1">
        <f>SUMIFS(Table110[Total Cost],Table110[Product Name],'Raw Mat Inventory Sum'!$O203)</f>
        <v>0</v>
      </c>
      <c r="T203" s="7"/>
      <c r="U203" s="1">
        <f>SUMIFS(Table110[Quantity Purchased],Table110[Product Name],'Raw Mat Inventory Sum'!$O203)</f>
        <v>0</v>
      </c>
      <c r="W203" s="1">
        <f>SUMIFS(Table110[Total Purchase
Cost],Table110[Product Name],'Raw Mat Inventory Sum'!$O203)</f>
        <v>0</v>
      </c>
      <c r="X203" s="7"/>
      <c r="Y203" s="1">
        <f t="shared" si="36"/>
        <v>0</v>
      </c>
      <c r="AA203" s="1">
        <f t="shared" si="37"/>
        <v>0</v>
      </c>
      <c r="AB203" s="7"/>
      <c r="AC203" s="1">
        <f>SUMIFS(Table7[Quantity of 
Product Sold],Table7[Sale - Product Name],'Raw Mat Inventory Sum'!$O203,Table7[Product Type2],'Raw Mat Inventory Sum'!$AC$5)</f>
        <v>0</v>
      </c>
      <c r="AE203" s="1">
        <f>SUMIFS(Table7[Total Cost of
Goods Sold],Table7[Sale - Product Name],'Raw Mat Inventory Sum'!$O203,Table7[Product Type2],'Raw Mat Inventory Sum'!$AC$5)</f>
        <v>0</v>
      </c>
      <c r="AF203" s="7"/>
      <c r="AG203" s="1">
        <f>SUMIFS(Table17[Quantity2],Table17[Product Name],'Raw Mat Inventory Sum'!$O203,Table17[Product Type2],'Raw Mat Inventory Sum'!$AG$5)</f>
        <v>0</v>
      </c>
      <c r="AI203" s="1">
        <f>SUMIFS(Table17[Total out of Inventory],Table17[Product Name],'Raw Mat Inventory Sum'!$O203,Table17[Product Type2],'Raw Mat Inventory Sum'!$AG$5)</f>
        <v>0</v>
      </c>
      <c r="AJ203" s="7"/>
      <c r="AK203" s="1">
        <f>SUMIFS(Table7[Quantity
 Sold],Table7[Sale - Product Name],'Raw Mat Inventory Sum'!$O203,Table7[Product Type2],'Raw Mat Inventory Sum'!$AK$5)</f>
        <v>0</v>
      </c>
      <c r="AL203" t="str">
        <f t="shared" si="38"/>
        <v/>
      </c>
      <c r="AM203" s="1">
        <f>SUMIFS(Table7[Total 
Paid],Table7[Sale - Product Name],'Raw Mat Inventory Sum'!$O203,Table7[Product Type2],'Raw Mat Inventory Sum'!$AK$5)</f>
        <v>0</v>
      </c>
    </row>
    <row r="204" spans="1:39" x14ac:dyDescent="0.25">
      <c r="P204" s="7"/>
      <c r="Q204" s="30">
        <f>SUMIFS(Table110[Quantity],Table110[Product Name],'Raw Mat Inventory Sum'!$O204)</f>
        <v>0</v>
      </c>
      <c r="S204" s="1">
        <f>SUMIFS(Table110[Total Cost],Table110[Product Name],'Raw Mat Inventory Sum'!$O204)</f>
        <v>0</v>
      </c>
      <c r="T204" s="7"/>
      <c r="U204" s="1">
        <f>SUMIFS(Table110[Quantity Purchased],Table110[Product Name],'Raw Mat Inventory Sum'!$O204)</f>
        <v>0</v>
      </c>
      <c r="W204" s="1">
        <f>SUMIFS(Table110[Total Purchase
Cost],Table110[Product Name],'Raw Mat Inventory Sum'!$O204)</f>
        <v>0</v>
      </c>
      <c r="X204" s="7"/>
      <c r="Y204" s="1">
        <f t="shared" si="36"/>
        <v>0</v>
      </c>
      <c r="AA204" s="1">
        <f t="shared" si="37"/>
        <v>0</v>
      </c>
      <c r="AB204" s="7"/>
      <c r="AC204" s="1">
        <f>SUMIFS(Table7[Quantity of 
Product Sold],Table7[Sale - Product Name],'Raw Mat Inventory Sum'!$O204,Table7[Product Type2],'Raw Mat Inventory Sum'!$AC$5)</f>
        <v>0</v>
      </c>
      <c r="AE204" s="1">
        <f>SUMIFS(Table7[Total Cost of
Goods Sold],Table7[Sale - Product Name],'Raw Mat Inventory Sum'!$O204,Table7[Product Type2],'Raw Mat Inventory Sum'!$AC$5)</f>
        <v>0</v>
      </c>
      <c r="AF204" s="7"/>
      <c r="AG204" s="1">
        <f>SUMIFS(Table17[Quantity2],Table17[Product Name],'Raw Mat Inventory Sum'!$O204,Table17[Product Type2],'Raw Mat Inventory Sum'!$AG$5)</f>
        <v>0</v>
      </c>
      <c r="AI204" s="1">
        <f>SUMIFS(Table17[Total out of Inventory],Table17[Product Name],'Raw Mat Inventory Sum'!$O204,Table17[Product Type2],'Raw Mat Inventory Sum'!$AG$5)</f>
        <v>0</v>
      </c>
      <c r="AJ204" s="7"/>
      <c r="AK204" s="1">
        <f>SUMIFS(Table7[Quantity
 Sold],Table7[Sale - Product Name],'Raw Mat Inventory Sum'!$O204,Table7[Product Type2],'Raw Mat Inventory Sum'!$AK$5)</f>
        <v>0</v>
      </c>
      <c r="AL204" t="str">
        <f t="shared" si="38"/>
        <v/>
      </c>
      <c r="AM204" s="1">
        <f>SUMIFS(Table7[Total 
Paid],Table7[Sale - Product Name],'Raw Mat Inventory Sum'!$O204,Table7[Product Type2],'Raw Mat Inventory Sum'!$AK$5)</f>
        <v>0</v>
      </c>
    </row>
    <row r="205" spans="1:39" x14ac:dyDescent="0.25">
      <c r="P205" s="7"/>
      <c r="Q205" s="30">
        <f>SUMIFS(Table110[Quantity],Table110[Product Name],'Raw Mat Inventory Sum'!$O205)</f>
        <v>0</v>
      </c>
      <c r="S205" s="1">
        <f>SUMIFS(Table110[Total Cost],Table110[Product Name],'Raw Mat Inventory Sum'!$O205)</f>
        <v>0</v>
      </c>
      <c r="T205" s="7"/>
      <c r="U205" s="1">
        <f>SUMIFS(Table110[Quantity Purchased],Table110[Product Name],'Raw Mat Inventory Sum'!$O205)</f>
        <v>0</v>
      </c>
      <c r="W205" s="1">
        <f>SUMIFS(Table110[Total Purchase
Cost],Table110[Product Name],'Raw Mat Inventory Sum'!$O205)</f>
        <v>0</v>
      </c>
      <c r="X205" s="7"/>
      <c r="Y205" s="1">
        <f t="shared" si="36"/>
        <v>0</v>
      </c>
      <c r="AA205" s="1">
        <f t="shared" si="37"/>
        <v>0</v>
      </c>
      <c r="AB205" s="7"/>
      <c r="AC205" s="1">
        <f>SUMIFS(Table7[Quantity of 
Product Sold],Table7[Sale - Product Name],'Raw Mat Inventory Sum'!$O205,Table7[Product Type2],'Raw Mat Inventory Sum'!$AC$5)</f>
        <v>0</v>
      </c>
      <c r="AE205" s="1">
        <f>SUMIFS(Table7[Total Cost of
Goods Sold],Table7[Sale - Product Name],'Raw Mat Inventory Sum'!$O205,Table7[Product Type2],'Raw Mat Inventory Sum'!$AC$5)</f>
        <v>0</v>
      </c>
      <c r="AF205" s="7"/>
      <c r="AG205" s="1">
        <f>SUMIFS(Table17[Quantity2],Table17[Product Name],'Raw Mat Inventory Sum'!$O205,Table17[Product Type2],'Raw Mat Inventory Sum'!$AG$5)</f>
        <v>0</v>
      </c>
      <c r="AI205" s="1">
        <f>SUMIFS(Table17[Total out of Inventory],Table17[Product Name],'Raw Mat Inventory Sum'!$O205,Table17[Product Type2],'Raw Mat Inventory Sum'!$AG$5)</f>
        <v>0</v>
      </c>
      <c r="AJ205" s="7"/>
      <c r="AK205" s="1">
        <f>SUMIFS(Table7[Quantity
 Sold],Table7[Sale - Product Name],'Raw Mat Inventory Sum'!$O205,Table7[Product Type2],'Raw Mat Inventory Sum'!$AK$5)</f>
        <v>0</v>
      </c>
      <c r="AL205" t="str">
        <f t="shared" si="38"/>
        <v/>
      </c>
      <c r="AM205" s="1">
        <f>SUMIFS(Table7[Total 
Paid],Table7[Sale - Product Name],'Raw Mat Inventory Sum'!$O205,Table7[Product Type2],'Raw Mat Inventory Sum'!$AK$5)</f>
        <v>0</v>
      </c>
    </row>
    <row r="206" spans="1:39" x14ac:dyDescent="0.25">
      <c r="P206" s="7"/>
      <c r="Q206" s="30">
        <f>SUMIFS(Table110[Quantity],Table110[Product Name],'Raw Mat Inventory Sum'!$O206)</f>
        <v>0</v>
      </c>
      <c r="S206" s="1">
        <f>SUMIFS(Table110[Total Cost],Table110[Product Name],'Raw Mat Inventory Sum'!$O206)</f>
        <v>0</v>
      </c>
      <c r="T206" s="7"/>
      <c r="U206" s="1">
        <f>SUMIFS(Table110[Quantity Purchased],Table110[Product Name],'Raw Mat Inventory Sum'!$O206)</f>
        <v>0</v>
      </c>
      <c r="W206" s="1">
        <f>SUMIFS(Table110[Total Purchase
Cost],Table110[Product Name],'Raw Mat Inventory Sum'!$O206)</f>
        <v>0</v>
      </c>
      <c r="X206" s="7"/>
      <c r="Y206" s="1">
        <f t="shared" si="36"/>
        <v>0</v>
      </c>
      <c r="AA206" s="1">
        <f t="shared" si="37"/>
        <v>0</v>
      </c>
      <c r="AB206" s="7"/>
      <c r="AC206" s="1">
        <f>SUMIFS(Table7[Quantity of 
Product Sold],Table7[Sale - Product Name],'Raw Mat Inventory Sum'!$O206,Table7[Product Type2],'Raw Mat Inventory Sum'!$AC$5)</f>
        <v>0</v>
      </c>
      <c r="AE206" s="1">
        <f>SUMIFS(Table7[Total Cost of
Goods Sold],Table7[Sale - Product Name],'Raw Mat Inventory Sum'!$O206,Table7[Product Type2],'Raw Mat Inventory Sum'!$AC$5)</f>
        <v>0</v>
      </c>
      <c r="AF206" s="7"/>
      <c r="AG206" s="1">
        <f>SUMIFS(Table17[Quantity2],Table17[Product Name],'Raw Mat Inventory Sum'!$O206,Table17[Product Type2],'Raw Mat Inventory Sum'!$AG$5)</f>
        <v>0</v>
      </c>
      <c r="AI206" s="1">
        <f>SUMIFS(Table17[Total out of Inventory],Table17[Product Name],'Raw Mat Inventory Sum'!$O206,Table17[Product Type2],'Raw Mat Inventory Sum'!$AG$5)</f>
        <v>0</v>
      </c>
      <c r="AJ206" s="7"/>
      <c r="AK206" s="1">
        <f>SUMIFS(Table7[Quantity
 Sold],Table7[Sale - Product Name],'Raw Mat Inventory Sum'!$O206,Table7[Product Type2],'Raw Mat Inventory Sum'!$AK$5)</f>
        <v>0</v>
      </c>
      <c r="AL206" t="str">
        <f t="shared" si="38"/>
        <v/>
      </c>
      <c r="AM206" s="1">
        <f>SUMIFS(Table7[Total 
Paid],Table7[Sale - Product Name],'Raw Mat Inventory Sum'!$O206,Table7[Product Type2],'Raw Mat Inventory Sum'!$AK$5)</f>
        <v>0</v>
      </c>
    </row>
    <row r="207" spans="1:39" x14ac:dyDescent="0.25">
      <c r="P207" s="7"/>
      <c r="Q207" s="30">
        <f>SUMIFS(Table110[Quantity],Table110[Product Name],'Raw Mat Inventory Sum'!$O207)</f>
        <v>0</v>
      </c>
      <c r="S207" s="1">
        <f>SUMIFS(Table110[Total Cost],Table110[Product Name],'Raw Mat Inventory Sum'!$O207)</f>
        <v>0</v>
      </c>
      <c r="T207" s="7"/>
      <c r="U207" s="1">
        <f>SUMIFS(Table110[Quantity Purchased],Table110[Product Name],'Raw Mat Inventory Sum'!$O207)</f>
        <v>0</v>
      </c>
      <c r="W207" s="1">
        <f>SUMIFS(Table110[Total Purchase
Cost],Table110[Product Name],'Raw Mat Inventory Sum'!$O207)</f>
        <v>0</v>
      </c>
      <c r="X207" s="7"/>
      <c r="Y207" s="1">
        <f t="shared" si="36"/>
        <v>0</v>
      </c>
      <c r="AA207" s="1">
        <f t="shared" si="37"/>
        <v>0</v>
      </c>
      <c r="AB207" s="7"/>
      <c r="AC207" s="1">
        <f>SUMIFS(Table7[Quantity of 
Product Sold],Table7[Sale - Product Name],'Raw Mat Inventory Sum'!$O207,Table7[Product Type2],'Raw Mat Inventory Sum'!$AC$5)</f>
        <v>0</v>
      </c>
      <c r="AE207" s="1">
        <f>SUMIFS(Table7[Total Cost of
Goods Sold],Table7[Sale - Product Name],'Raw Mat Inventory Sum'!$O207,Table7[Product Type2],'Raw Mat Inventory Sum'!$AC$5)</f>
        <v>0</v>
      </c>
      <c r="AF207" s="7"/>
      <c r="AG207" s="1">
        <f>SUMIFS(Table17[Quantity2],Table17[Product Name],'Raw Mat Inventory Sum'!$O207,Table17[Product Type2],'Raw Mat Inventory Sum'!$AG$5)</f>
        <v>0</v>
      </c>
      <c r="AI207" s="1">
        <f>SUMIFS(Table17[Total out of Inventory],Table17[Product Name],'Raw Mat Inventory Sum'!$O207,Table17[Product Type2],'Raw Mat Inventory Sum'!$AG$5)</f>
        <v>0</v>
      </c>
      <c r="AJ207" s="7"/>
      <c r="AK207" s="1">
        <f>SUMIFS(Table7[Quantity
 Sold],Table7[Sale - Product Name],'Raw Mat Inventory Sum'!$O207,Table7[Product Type2],'Raw Mat Inventory Sum'!$AK$5)</f>
        <v>0</v>
      </c>
      <c r="AL207" t="str">
        <f t="shared" si="38"/>
        <v/>
      </c>
      <c r="AM207" s="1">
        <f>SUMIFS(Table7[Total 
Paid],Table7[Sale - Product Name],'Raw Mat Inventory Sum'!$O207,Table7[Product Type2],'Raw Mat Inventory Sum'!$AK$5)</f>
        <v>0</v>
      </c>
    </row>
    <row r="208" spans="1:39" x14ac:dyDescent="0.25">
      <c r="P208" s="7"/>
      <c r="Q208" s="30">
        <f>SUMIFS(Table110[Quantity],Table110[Product Name],'Raw Mat Inventory Sum'!$O208)</f>
        <v>0</v>
      </c>
      <c r="S208" s="1">
        <f>SUMIFS(Table110[Total Cost],Table110[Product Name],'Raw Mat Inventory Sum'!$O208)</f>
        <v>0</v>
      </c>
      <c r="T208" s="7"/>
      <c r="U208" s="1">
        <f>SUMIFS(Table110[Quantity Purchased],Table110[Product Name],'Raw Mat Inventory Sum'!$O208)</f>
        <v>0</v>
      </c>
      <c r="W208" s="1">
        <f>SUMIFS(Table110[Total Purchase
Cost],Table110[Product Name],'Raw Mat Inventory Sum'!$O208)</f>
        <v>0</v>
      </c>
      <c r="X208" s="7"/>
      <c r="Y208" s="1">
        <f t="shared" si="36"/>
        <v>0</v>
      </c>
      <c r="AA208" s="1">
        <f t="shared" si="37"/>
        <v>0</v>
      </c>
      <c r="AB208" s="7"/>
      <c r="AC208" s="1">
        <f>SUMIFS(Table7[Quantity of 
Product Sold],Table7[Sale - Product Name],'Raw Mat Inventory Sum'!$O208,Table7[Product Type2],'Raw Mat Inventory Sum'!$AC$5)</f>
        <v>0</v>
      </c>
      <c r="AE208" s="1">
        <f>SUMIFS(Table7[Total Cost of
Goods Sold],Table7[Sale - Product Name],'Raw Mat Inventory Sum'!$O208,Table7[Product Type2],'Raw Mat Inventory Sum'!$AC$5)</f>
        <v>0</v>
      </c>
      <c r="AF208" s="7"/>
      <c r="AG208" s="1">
        <f>SUMIFS(Table17[Quantity2],Table17[Product Name],'Raw Mat Inventory Sum'!$O208,Table17[Product Type2],'Raw Mat Inventory Sum'!$AG$5)</f>
        <v>0</v>
      </c>
      <c r="AI208" s="1">
        <f>SUMIFS(Table17[Total out of Inventory],Table17[Product Name],'Raw Mat Inventory Sum'!$O208,Table17[Product Type2],'Raw Mat Inventory Sum'!$AG$5)</f>
        <v>0</v>
      </c>
      <c r="AJ208" s="7"/>
      <c r="AK208" s="1">
        <f>SUMIFS(Table7[Quantity
 Sold],Table7[Sale - Product Name],'Raw Mat Inventory Sum'!$O208,Table7[Product Type2],'Raw Mat Inventory Sum'!$AK$5)</f>
        <v>0</v>
      </c>
      <c r="AL208" t="str">
        <f t="shared" si="38"/>
        <v/>
      </c>
      <c r="AM208" s="1">
        <f>SUMIFS(Table7[Total 
Paid],Table7[Sale - Product Name],'Raw Mat Inventory Sum'!$O208,Table7[Product Type2],'Raw Mat Inventory Sum'!$AK$5)</f>
        <v>0</v>
      </c>
    </row>
    <row r="209" spans="5:39" x14ac:dyDescent="0.25">
      <c r="P209" s="7"/>
      <c r="Q209" s="30">
        <f>SUMIFS(Table110[Quantity],Table110[Product Name],'Raw Mat Inventory Sum'!$O209)</f>
        <v>0</v>
      </c>
      <c r="S209" s="1">
        <f>SUMIFS(Table110[Total Cost],Table110[Product Name],'Raw Mat Inventory Sum'!$O209)</f>
        <v>0</v>
      </c>
      <c r="T209" s="7"/>
      <c r="U209" s="1">
        <f>SUMIFS(Table110[Quantity Purchased],Table110[Product Name],'Raw Mat Inventory Sum'!$O209)</f>
        <v>0</v>
      </c>
      <c r="W209" s="1">
        <f>SUMIFS(Table110[Total Purchase
Cost],Table110[Product Name],'Raw Mat Inventory Sum'!$O209)</f>
        <v>0</v>
      </c>
      <c r="X209" s="7"/>
      <c r="Y209" s="1">
        <f t="shared" si="36"/>
        <v>0</v>
      </c>
      <c r="AA209" s="1">
        <f t="shared" si="37"/>
        <v>0</v>
      </c>
      <c r="AB209" s="7"/>
      <c r="AC209" s="1">
        <f>SUMIFS(Table7[Quantity of 
Product Sold],Table7[Sale - Product Name],'Raw Mat Inventory Sum'!$O209,Table7[Product Type2],'Raw Mat Inventory Sum'!$AC$5)</f>
        <v>0</v>
      </c>
      <c r="AE209" s="1">
        <f>SUMIFS(Table7[Total Cost of
Goods Sold],Table7[Sale - Product Name],'Raw Mat Inventory Sum'!$O209,Table7[Product Type2],'Raw Mat Inventory Sum'!$AC$5)</f>
        <v>0</v>
      </c>
      <c r="AF209" s="7"/>
      <c r="AG209" s="1">
        <f>SUMIFS(Table17[Quantity2],Table17[Product Name],'Raw Mat Inventory Sum'!$O209,Table17[Product Type2],'Raw Mat Inventory Sum'!$AG$5)</f>
        <v>0</v>
      </c>
      <c r="AI209" s="1">
        <f>SUMIFS(Table17[Total out of Inventory],Table17[Product Name],'Raw Mat Inventory Sum'!$O209,Table17[Product Type2],'Raw Mat Inventory Sum'!$AG$5)</f>
        <v>0</v>
      </c>
      <c r="AJ209" s="7"/>
      <c r="AK209" s="1">
        <f>SUMIFS(Table7[Quantity
 Sold],Table7[Sale - Product Name],'Raw Mat Inventory Sum'!$O209,Table7[Product Type2],'Raw Mat Inventory Sum'!$AK$5)</f>
        <v>0</v>
      </c>
      <c r="AL209" t="str">
        <f t="shared" si="38"/>
        <v/>
      </c>
      <c r="AM209" s="1">
        <f>SUMIFS(Table7[Total 
Paid],Table7[Sale - Product Name],'Raw Mat Inventory Sum'!$O209,Table7[Product Type2],'Raw Mat Inventory Sum'!$AK$5)</f>
        <v>0</v>
      </c>
    </row>
    <row r="210" spans="5:39" x14ac:dyDescent="0.25">
      <c r="P210" s="7"/>
      <c r="Q210" s="30">
        <f>SUMIFS(Table110[Quantity],Table110[Product Name],'Raw Mat Inventory Sum'!$O210)</f>
        <v>0</v>
      </c>
      <c r="S210" s="1">
        <f>SUMIFS(Table110[Total Cost],Table110[Product Name],'Raw Mat Inventory Sum'!$O210)</f>
        <v>0</v>
      </c>
      <c r="T210" s="7"/>
      <c r="U210" s="1">
        <f>SUMIFS(Table110[Quantity Purchased],Table110[Product Name],'Raw Mat Inventory Sum'!$O210)</f>
        <v>0</v>
      </c>
      <c r="W210" s="1">
        <f>SUMIFS(Table110[Total Purchase
Cost],Table110[Product Name],'Raw Mat Inventory Sum'!$O210)</f>
        <v>0</v>
      </c>
      <c r="X210" s="7"/>
      <c r="Y210" s="1">
        <f t="shared" si="36"/>
        <v>0</v>
      </c>
      <c r="AA210" s="1">
        <f t="shared" si="37"/>
        <v>0</v>
      </c>
      <c r="AB210" s="7"/>
      <c r="AC210" s="1">
        <f>SUMIFS(Table7[Quantity of 
Product Sold],Table7[Sale - Product Name],'Raw Mat Inventory Sum'!$O210,Table7[Product Type2],'Raw Mat Inventory Sum'!$AC$5)</f>
        <v>0</v>
      </c>
      <c r="AE210" s="1">
        <f>SUMIFS(Table7[Total Cost of
Goods Sold],Table7[Sale - Product Name],'Raw Mat Inventory Sum'!$O210,Table7[Product Type2],'Raw Mat Inventory Sum'!$AC$5)</f>
        <v>0</v>
      </c>
      <c r="AF210" s="7"/>
      <c r="AG210" s="1">
        <f>SUMIFS(Table17[Quantity2],Table17[Product Name],'Raw Mat Inventory Sum'!$O210,Table17[Product Type2],'Raw Mat Inventory Sum'!$AG$5)</f>
        <v>0</v>
      </c>
      <c r="AI210" s="1">
        <f>SUMIFS(Table17[Total out of Inventory],Table17[Product Name],'Raw Mat Inventory Sum'!$O210,Table17[Product Type2],'Raw Mat Inventory Sum'!$AG$5)</f>
        <v>0</v>
      </c>
      <c r="AJ210" s="7"/>
      <c r="AK210" s="1">
        <f>SUMIFS(Table7[Quantity
 Sold],Table7[Sale - Product Name],'Raw Mat Inventory Sum'!$O210,Table7[Product Type2],'Raw Mat Inventory Sum'!$AK$5)</f>
        <v>0</v>
      </c>
      <c r="AL210" t="str">
        <f t="shared" si="38"/>
        <v/>
      </c>
      <c r="AM210" s="1">
        <f>SUMIFS(Table7[Total 
Paid],Table7[Sale - Product Name],'Raw Mat Inventory Sum'!$O210,Table7[Product Type2],'Raw Mat Inventory Sum'!$AK$5)</f>
        <v>0</v>
      </c>
    </row>
    <row r="211" spans="5:39" x14ac:dyDescent="0.25">
      <c r="P211" s="7"/>
      <c r="Q211" s="30">
        <f>SUMIFS(Table110[Quantity],Table110[Product Name],'Raw Mat Inventory Sum'!$O211)</f>
        <v>0</v>
      </c>
      <c r="S211" s="1">
        <f>SUMIFS(Table110[Total Cost],Table110[Product Name],'Raw Mat Inventory Sum'!$O211)</f>
        <v>0</v>
      </c>
      <c r="T211" s="7"/>
      <c r="U211" s="1">
        <f>SUMIFS(Table110[Quantity Purchased],Table110[Product Name],'Raw Mat Inventory Sum'!$O211)</f>
        <v>0</v>
      </c>
      <c r="W211" s="1">
        <f>SUMIFS(Table110[Total Purchase
Cost],Table110[Product Name],'Raw Mat Inventory Sum'!$O211)</f>
        <v>0</v>
      </c>
      <c r="X211" s="7"/>
      <c r="Y211" s="1">
        <f t="shared" si="36"/>
        <v>0</v>
      </c>
      <c r="AA211" s="1">
        <f t="shared" si="37"/>
        <v>0</v>
      </c>
      <c r="AB211" s="7"/>
      <c r="AC211" s="1">
        <f>SUMIFS(Table7[Quantity of 
Product Sold],Table7[Sale - Product Name],'Raw Mat Inventory Sum'!$O211,Table7[Product Type2],'Raw Mat Inventory Sum'!$AC$5)</f>
        <v>0</v>
      </c>
      <c r="AE211" s="1">
        <f>SUMIFS(Table7[Total Cost of
Goods Sold],Table7[Sale - Product Name],'Raw Mat Inventory Sum'!$O211,Table7[Product Type2],'Raw Mat Inventory Sum'!$AC$5)</f>
        <v>0</v>
      </c>
      <c r="AF211" s="7"/>
      <c r="AG211" s="1">
        <f>SUMIFS(Table17[Quantity2],Table17[Product Name],'Raw Mat Inventory Sum'!$O211,Table17[Product Type2],'Raw Mat Inventory Sum'!$AG$5)</f>
        <v>0</v>
      </c>
      <c r="AI211" s="1">
        <f>SUMIFS(Table17[Total out of Inventory],Table17[Product Name],'Raw Mat Inventory Sum'!$O211,Table17[Product Type2],'Raw Mat Inventory Sum'!$AG$5)</f>
        <v>0</v>
      </c>
      <c r="AJ211" s="7"/>
      <c r="AK211" s="1">
        <f>SUMIFS(Table7[Quantity
 Sold],Table7[Sale - Product Name],'Raw Mat Inventory Sum'!$O211,Table7[Product Type2],'Raw Mat Inventory Sum'!$AK$5)</f>
        <v>0</v>
      </c>
      <c r="AL211" t="str">
        <f t="shared" si="38"/>
        <v/>
      </c>
      <c r="AM211" s="1">
        <f>SUMIFS(Table7[Total 
Paid],Table7[Sale - Product Name],'Raw Mat Inventory Sum'!$O211,Table7[Product Type2],'Raw Mat Inventory Sum'!$AK$5)</f>
        <v>0</v>
      </c>
    </row>
    <row r="212" spans="5:39" x14ac:dyDescent="0.25">
      <c r="P212" s="7"/>
      <c r="Q212" s="30">
        <f>SUMIFS(Table110[Quantity],Table110[Product Name],'Raw Mat Inventory Sum'!$O212)</f>
        <v>0</v>
      </c>
      <c r="S212" s="1">
        <f>SUMIFS(Table110[Total Cost],Table110[Product Name],'Raw Mat Inventory Sum'!$O212)</f>
        <v>0</v>
      </c>
      <c r="T212" s="7"/>
      <c r="U212" s="1">
        <f>SUMIFS(Table110[Quantity Purchased],Table110[Product Name],'Raw Mat Inventory Sum'!$O212)</f>
        <v>0</v>
      </c>
      <c r="W212" s="1">
        <f>SUMIFS(Table110[Total Purchase
Cost],Table110[Product Name],'Raw Mat Inventory Sum'!$O212)</f>
        <v>0</v>
      </c>
      <c r="X212" s="7"/>
      <c r="Y212" s="1">
        <f t="shared" si="36"/>
        <v>0</v>
      </c>
      <c r="AA212" s="1">
        <f t="shared" si="37"/>
        <v>0</v>
      </c>
      <c r="AB212" s="7"/>
      <c r="AC212" s="1">
        <f>SUMIFS(Table7[Quantity of 
Product Sold],Table7[Sale - Product Name],'Raw Mat Inventory Sum'!$O212,Table7[Product Type2],'Raw Mat Inventory Sum'!$AC$5)</f>
        <v>0</v>
      </c>
      <c r="AE212" s="1">
        <f>SUMIFS(Table7[Total Cost of
Goods Sold],Table7[Sale - Product Name],'Raw Mat Inventory Sum'!$O212,Table7[Product Type2],'Raw Mat Inventory Sum'!$AC$5)</f>
        <v>0</v>
      </c>
      <c r="AF212" s="7"/>
      <c r="AG212" s="1">
        <f>SUMIFS(Table17[Quantity2],Table17[Product Name],'Raw Mat Inventory Sum'!$O212,Table17[Product Type2],'Raw Mat Inventory Sum'!$AG$5)</f>
        <v>0</v>
      </c>
      <c r="AI212" s="1">
        <f>SUMIFS(Table17[Total out of Inventory],Table17[Product Name],'Raw Mat Inventory Sum'!$O212,Table17[Product Type2],'Raw Mat Inventory Sum'!$AG$5)</f>
        <v>0</v>
      </c>
      <c r="AJ212" s="7"/>
      <c r="AK212" s="1">
        <f>SUMIFS(Table7[Quantity
 Sold],Table7[Sale - Product Name],'Raw Mat Inventory Sum'!$O212,Table7[Product Type2],'Raw Mat Inventory Sum'!$AK$5)</f>
        <v>0</v>
      </c>
      <c r="AL212" t="str">
        <f t="shared" si="38"/>
        <v/>
      </c>
      <c r="AM212" s="1">
        <f>SUMIFS(Table7[Total 
Paid],Table7[Sale - Product Name],'Raw Mat Inventory Sum'!$O212,Table7[Product Type2],'Raw Mat Inventory Sum'!$AK$5)</f>
        <v>0</v>
      </c>
    </row>
    <row r="213" spans="5:39" x14ac:dyDescent="0.25">
      <c r="P213" s="7"/>
      <c r="Q213" s="30">
        <f>SUMIFS(Table110[Quantity],Table110[Product Name],'Raw Mat Inventory Sum'!$O213)</f>
        <v>0</v>
      </c>
      <c r="S213" s="1">
        <f>SUMIFS(Table110[Total Cost],Table110[Product Name],'Raw Mat Inventory Sum'!$O213)</f>
        <v>0</v>
      </c>
      <c r="T213" s="7"/>
      <c r="U213" s="1">
        <f>SUMIFS(Table110[Quantity Purchased],Table110[Product Name],'Raw Mat Inventory Sum'!$O213)</f>
        <v>0</v>
      </c>
      <c r="W213" s="1">
        <f>SUMIFS(Table110[Total Purchase
Cost],Table110[Product Name],'Raw Mat Inventory Sum'!$O213)</f>
        <v>0</v>
      </c>
      <c r="X213" s="7"/>
      <c r="Y213" s="1">
        <f t="shared" si="36"/>
        <v>0</v>
      </c>
      <c r="AA213" s="1">
        <f t="shared" si="37"/>
        <v>0</v>
      </c>
      <c r="AB213" s="7"/>
      <c r="AC213" s="1">
        <f>SUMIFS(Table7[Quantity of 
Product Sold],Table7[Sale - Product Name],'Raw Mat Inventory Sum'!$O213,Table7[Product Type2],'Raw Mat Inventory Sum'!$AC$5)</f>
        <v>0</v>
      </c>
      <c r="AE213" s="1">
        <f>SUMIFS(Table7[Total Cost of
Goods Sold],Table7[Sale - Product Name],'Raw Mat Inventory Sum'!$O213,Table7[Product Type2],'Raw Mat Inventory Sum'!$AC$5)</f>
        <v>0</v>
      </c>
      <c r="AF213" s="7"/>
      <c r="AG213" s="1">
        <f>SUMIFS(Table17[Quantity2],Table17[Product Name],'Raw Mat Inventory Sum'!$O213,Table17[Product Type2],'Raw Mat Inventory Sum'!$AG$5)</f>
        <v>0</v>
      </c>
      <c r="AI213" s="1">
        <f>SUMIFS(Table17[Total out of Inventory],Table17[Product Name],'Raw Mat Inventory Sum'!$O213,Table17[Product Type2],'Raw Mat Inventory Sum'!$AG$5)</f>
        <v>0</v>
      </c>
      <c r="AJ213" s="7"/>
      <c r="AK213" s="1">
        <f>SUMIFS(Table7[Quantity
 Sold],Table7[Sale - Product Name],'Raw Mat Inventory Sum'!$O213,Table7[Product Type2],'Raw Mat Inventory Sum'!$AK$5)</f>
        <v>0</v>
      </c>
      <c r="AL213" t="str">
        <f t="shared" si="38"/>
        <v/>
      </c>
      <c r="AM213" s="1">
        <f>SUMIFS(Table7[Total 
Paid],Table7[Sale - Product Name],'Raw Mat Inventory Sum'!$O213,Table7[Product Type2],'Raw Mat Inventory Sum'!$AK$5)</f>
        <v>0</v>
      </c>
    </row>
    <row r="214" spans="5:39" x14ac:dyDescent="0.25">
      <c r="P214" s="7"/>
      <c r="Q214" s="30">
        <f>SUMIFS(Table110[Quantity],Table110[Product Name],'Raw Mat Inventory Sum'!$O214)</f>
        <v>0</v>
      </c>
      <c r="S214" s="1">
        <f>SUMIFS(Table110[Total Cost],Table110[Product Name],'Raw Mat Inventory Sum'!$O214)</f>
        <v>0</v>
      </c>
      <c r="T214" s="7"/>
      <c r="U214" s="1">
        <f>SUMIFS(Table110[Quantity Purchased],Table110[Product Name],'Raw Mat Inventory Sum'!$O214)</f>
        <v>0</v>
      </c>
      <c r="W214" s="1">
        <f>SUMIFS(Table110[Total Purchase
Cost],Table110[Product Name],'Raw Mat Inventory Sum'!$O214)</f>
        <v>0</v>
      </c>
      <c r="X214" s="7"/>
      <c r="Y214" s="1">
        <f t="shared" si="36"/>
        <v>0</v>
      </c>
      <c r="AA214" s="1">
        <f t="shared" si="37"/>
        <v>0</v>
      </c>
      <c r="AB214" s="7"/>
      <c r="AC214" s="1">
        <f>SUMIFS(Table7[Quantity of 
Product Sold],Table7[Sale - Product Name],'Raw Mat Inventory Sum'!$O214,Table7[Product Type2],'Raw Mat Inventory Sum'!$AC$5)</f>
        <v>0</v>
      </c>
      <c r="AE214" s="1">
        <f>SUMIFS(Table7[Total Cost of
Goods Sold],Table7[Sale - Product Name],'Raw Mat Inventory Sum'!$O214,Table7[Product Type2],'Raw Mat Inventory Sum'!$AC$5)</f>
        <v>0</v>
      </c>
      <c r="AF214" s="7"/>
      <c r="AG214" s="1">
        <f>SUMIFS(Table17[Quantity2],Table17[Product Name],'Raw Mat Inventory Sum'!$O214,Table17[Product Type2],'Raw Mat Inventory Sum'!$AG$5)</f>
        <v>0</v>
      </c>
      <c r="AI214" s="1">
        <f>SUMIFS(Table17[Total out of Inventory],Table17[Product Name],'Raw Mat Inventory Sum'!$O214,Table17[Product Type2],'Raw Mat Inventory Sum'!$AG$5)</f>
        <v>0</v>
      </c>
      <c r="AJ214" s="7"/>
      <c r="AK214" s="1">
        <f>SUMIFS(Table7[Quantity
 Sold],Table7[Sale - Product Name],'Raw Mat Inventory Sum'!$O214,Table7[Product Type2],'Raw Mat Inventory Sum'!$AK$5)</f>
        <v>0</v>
      </c>
      <c r="AL214" t="str">
        <f t="shared" si="38"/>
        <v/>
      </c>
      <c r="AM214" s="1">
        <f>SUMIFS(Table7[Total 
Paid],Table7[Sale - Product Name],'Raw Mat Inventory Sum'!$O214,Table7[Product Type2],'Raw Mat Inventory Sum'!$AK$5)</f>
        <v>0</v>
      </c>
    </row>
    <row r="215" spans="5:39" x14ac:dyDescent="0.25">
      <c r="E215" s="4"/>
      <c r="P215" s="7"/>
      <c r="Q215" s="30">
        <f>SUMIFS(Table110[Quantity],Table110[Product Name],'Raw Mat Inventory Sum'!$O215)</f>
        <v>0</v>
      </c>
      <c r="S215" s="1">
        <f>SUMIFS(Table110[Total Cost],Table110[Product Name],'Raw Mat Inventory Sum'!$O215)</f>
        <v>0</v>
      </c>
      <c r="T215" s="7"/>
      <c r="U215" s="1">
        <f>SUMIFS(Table110[Quantity Purchased],Table110[Product Name],'Raw Mat Inventory Sum'!$O215)</f>
        <v>0</v>
      </c>
      <c r="W215" s="1">
        <f>SUMIFS(Table110[Total Purchase
Cost],Table110[Product Name],'Raw Mat Inventory Sum'!$O215)</f>
        <v>0</v>
      </c>
      <c r="X215" s="7"/>
      <c r="Y215" s="1">
        <f t="shared" si="36"/>
        <v>0</v>
      </c>
      <c r="AA215" s="1">
        <f t="shared" si="37"/>
        <v>0</v>
      </c>
      <c r="AB215" s="7"/>
      <c r="AC215" s="1">
        <f>SUMIFS(Table7[Quantity of 
Product Sold],Table7[Sale - Product Name],'Raw Mat Inventory Sum'!$O215,Table7[Product Type2],'Raw Mat Inventory Sum'!$AC$5)</f>
        <v>0</v>
      </c>
      <c r="AE215" s="1">
        <f>SUMIFS(Table7[Total Cost of
Goods Sold],Table7[Sale - Product Name],'Raw Mat Inventory Sum'!$O215,Table7[Product Type2],'Raw Mat Inventory Sum'!$AC$5)</f>
        <v>0</v>
      </c>
      <c r="AF215" s="7"/>
      <c r="AG215" s="1">
        <f>SUMIFS(Table17[Quantity2],Table17[Product Name],'Raw Mat Inventory Sum'!$O215,Table17[Product Type2],'Raw Mat Inventory Sum'!$AG$5)</f>
        <v>0</v>
      </c>
      <c r="AI215" s="1">
        <f>SUMIFS(Table17[Total out of Inventory],Table17[Product Name],'Raw Mat Inventory Sum'!$O215,Table17[Product Type2],'Raw Mat Inventory Sum'!$AG$5)</f>
        <v>0</v>
      </c>
      <c r="AJ215" s="7"/>
      <c r="AK215" s="1">
        <f>SUMIFS(Table7[Quantity
 Sold],Table7[Sale - Product Name],'Raw Mat Inventory Sum'!$O215,Table7[Product Type2],'Raw Mat Inventory Sum'!$AK$5)</f>
        <v>0</v>
      </c>
      <c r="AL215" t="str">
        <f t="shared" si="38"/>
        <v/>
      </c>
      <c r="AM215" s="1">
        <f>SUMIFS(Table7[Total 
Paid],Table7[Sale - Product Name],'Raw Mat Inventory Sum'!$O215,Table7[Product Type2],'Raw Mat Inventory Sum'!$AK$5)</f>
        <v>0</v>
      </c>
    </row>
    <row r="216" spans="5:39" x14ac:dyDescent="0.25">
      <c r="E216" s="4"/>
      <c r="P216" s="7"/>
      <c r="Q216" s="30">
        <f>SUMIFS(Table110[Quantity],Table110[Product Name],'Raw Mat Inventory Sum'!$O216)</f>
        <v>0</v>
      </c>
      <c r="S216" s="1">
        <f>SUMIFS(Table110[Total Cost],Table110[Product Name],'Raw Mat Inventory Sum'!$O216)</f>
        <v>0</v>
      </c>
      <c r="T216" s="7"/>
      <c r="U216" s="1">
        <f>SUMIFS(Table110[Quantity Purchased],Table110[Product Name],'Raw Mat Inventory Sum'!$O216)</f>
        <v>0</v>
      </c>
      <c r="W216" s="1">
        <f>SUMIFS(Table110[Total Purchase
Cost],Table110[Product Name],'Raw Mat Inventory Sum'!$O216)</f>
        <v>0</v>
      </c>
      <c r="X216" s="7"/>
      <c r="Y216" s="1">
        <f t="shared" si="36"/>
        <v>0</v>
      </c>
      <c r="AA216" s="1">
        <f t="shared" si="37"/>
        <v>0</v>
      </c>
      <c r="AB216" s="7"/>
      <c r="AC216" s="1">
        <f>SUMIFS(Table7[Quantity of 
Product Sold],Table7[Sale - Product Name],'Raw Mat Inventory Sum'!$O216,Table7[Product Type2],'Raw Mat Inventory Sum'!$AC$5)</f>
        <v>0</v>
      </c>
      <c r="AE216" s="1">
        <f>SUMIFS(Table7[Total Cost of
Goods Sold],Table7[Sale - Product Name],'Raw Mat Inventory Sum'!$O216,Table7[Product Type2],'Raw Mat Inventory Sum'!$AC$5)</f>
        <v>0</v>
      </c>
      <c r="AF216" s="7"/>
      <c r="AG216" s="1">
        <f>SUMIFS(Table17[Quantity2],Table17[Product Name],'Raw Mat Inventory Sum'!$O216,Table17[Product Type2],'Raw Mat Inventory Sum'!$AG$5)</f>
        <v>0</v>
      </c>
      <c r="AI216" s="1">
        <f>SUMIFS(Table17[Total out of Inventory],Table17[Product Name],'Raw Mat Inventory Sum'!$O216,Table17[Product Type2],'Raw Mat Inventory Sum'!$AG$5)</f>
        <v>0</v>
      </c>
      <c r="AJ216" s="7"/>
      <c r="AK216" s="1">
        <f>SUMIFS(Table7[Quantity
 Sold],Table7[Sale - Product Name],'Raw Mat Inventory Sum'!$O216,Table7[Product Type2],'Raw Mat Inventory Sum'!$AK$5)</f>
        <v>0</v>
      </c>
      <c r="AL216" t="str">
        <f t="shared" si="38"/>
        <v/>
      </c>
      <c r="AM216" s="1">
        <f>SUMIFS(Table7[Total 
Paid],Table7[Sale - Product Name],'Raw Mat Inventory Sum'!$O216,Table7[Product Type2],'Raw Mat Inventory Sum'!$AK$5)</f>
        <v>0</v>
      </c>
    </row>
    <row r="217" spans="5:39" x14ac:dyDescent="0.25">
      <c r="E217" s="4"/>
      <c r="P217" s="7"/>
      <c r="Q217" s="30">
        <f>SUMIFS(Table110[Quantity],Table110[Product Name],'Raw Mat Inventory Sum'!$O217)</f>
        <v>0</v>
      </c>
      <c r="S217" s="1">
        <f>SUMIFS(Table110[Total Cost],Table110[Product Name],'Raw Mat Inventory Sum'!$O217)</f>
        <v>0</v>
      </c>
      <c r="T217" s="7"/>
      <c r="U217" s="1">
        <f>SUMIFS(Table110[Quantity Purchased],Table110[Product Name],'Raw Mat Inventory Sum'!$O217)</f>
        <v>0</v>
      </c>
      <c r="W217" s="1">
        <f>SUMIFS(Table110[Total Purchase
Cost],Table110[Product Name],'Raw Mat Inventory Sum'!$O217)</f>
        <v>0</v>
      </c>
      <c r="X217" s="7"/>
      <c r="Y217" s="1">
        <f t="shared" si="36"/>
        <v>0</v>
      </c>
      <c r="AA217" s="1">
        <f t="shared" si="37"/>
        <v>0</v>
      </c>
      <c r="AB217" s="7"/>
      <c r="AC217" s="1">
        <f>SUMIFS(Table7[Quantity of 
Product Sold],Table7[Sale - Product Name],'Raw Mat Inventory Sum'!$O217,Table7[Product Type2],'Raw Mat Inventory Sum'!$AC$5)</f>
        <v>0</v>
      </c>
      <c r="AE217" s="1">
        <f>SUMIFS(Table7[Total Cost of
Goods Sold],Table7[Sale - Product Name],'Raw Mat Inventory Sum'!$O217,Table7[Product Type2],'Raw Mat Inventory Sum'!$AC$5)</f>
        <v>0</v>
      </c>
      <c r="AF217" s="7"/>
      <c r="AG217" s="1">
        <f>SUMIFS(Table17[Quantity2],Table17[Product Name],'Raw Mat Inventory Sum'!$O217,Table17[Product Type2],'Raw Mat Inventory Sum'!$AG$5)</f>
        <v>0</v>
      </c>
      <c r="AI217" s="1">
        <f>SUMIFS(Table17[Total out of Inventory],Table17[Product Name],'Raw Mat Inventory Sum'!$O217,Table17[Product Type2],'Raw Mat Inventory Sum'!$AG$5)</f>
        <v>0</v>
      </c>
      <c r="AJ217" s="7"/>
      <c r="AK217" s="1">
        <f>SUMIFS(Table7[Quantity
 Sold],Table7[Sale - Product Name],'Raw Mat Inventory Sum'!$O217,Table7[Product Type2],'Raw Mat Inventory Sum'!$AK$5)</f>
        <v>0</v>
      </c>
      <c r="AL217" t="str">
        <f t="shared" si="38"/>
        <v/>
      </c>
      <c r="AM217" s="1">
        <f>SUMIFS(Table7[Total 
Paid],Table7[Sale - Product Name],'Raw Mat Inventory Sum'!$O217,Table7[Product Type2],'Raw Mat Inventory Sum'!$AK$5)</f>
        <v>0</v>
      </c>
    </row>
    <row r="218" spans="5:39" x14ac:dyDescent="0.25">
      <c r="P218" s="7"/>
      <c r="Q218" s="30">
        <f>SUMIFS(Table110[Quantity],Table110[Product Name],'Raw Mat Inventory Sum'!$O218)</f>
        <v>0</v>
      </c>
      <c r="S218" s="1">
        <f>SUMIFS(Table110[Total Cost],Table110[Product Name],'Raw Mat Inventory Sum'!$O218)</f>
        <v>0</v>
      </c>
      <c r="T218" s="7"/>
      <c r="U218" s="1">
        <f>SUMIFS(Table110[Quantity Purchased],Table110[Product Name],'Raw Mat Inventory Sum'!$O218)</f>
        <v>0</v>
      </c>
      <c r="W218" s="1">
        <f>SUMIFS(Table110[Total Purchase
Cost],Table110[Product Name],'Raw Mat Inventory Sum'!$O218)</f>
        <v>0</v>
      </c>
      <c r="X218" s="7"/>
      <c r="Y218" s="1">
        <f t="shared" si="36"/>
        <v>0</v>
      </c>
      <c r="AA218" s="1">
        <f t="shared" si="37"/>
        <v>0</v>
      </c>
      <c r="AB218" s="7"/>
      <c r="AC218" s="1">
        <f>SUMIFS(Table7[Quantity of 
Product Sold],Table7[Sale - Product Name],'Raw Mat Inventory Sum'!$O218,Table7[Product Type2],'Raw Mat Inventory Sum'!$AC$5)</f>
        <v>0</v>
      </c>
      <c r="AE218" s="1">
        <f>SUMIFS(Table7[Total Cost of
Goods Sold],Table7[Sale - Product Name],'Raw Mat Inventory Sum'!$O218,Table7[Product Type2],'Raw Mat Inventory Sum'!$AC$5)</f>
        <v>0</v>
      </c>
      <c r="AF218" s="7"/>
      <c r="AG218" s="1">
        <f>SUMIFS(Table17[Quantity2],Table17[Product Name],'Raw Mat Inventory Sum'!$O218,Table17[Product Type2],'Raw Mat Inventory Sum'!$AG$5)</f>
        <v>0</v>
      </c>
      <c r="AI218" s="1">
        <f>SUMIFS(Table17[Total out of Inventory],Table17[Product Name],'Raw Mat Inventory Sum'!$O218,Table17[Product Type2],'Raw Mat Inventory Sum'!$AG$5)</f>
        <v>0</v>
      </c>
      <c r="AJ218" s="7"/>
      <c r="AK218" s="1">
        <f>SUMIFS(Table7[Quantity
 Sold],Table7[Sale - Product Name],'Raw Mat Inventory Sum'!$O218,Table7[Product Type2],'Raw Mat Inventory Sum'!$AK$5)</f>
        <v>0</v>
      </c>
      <c r="AL218" t="str">
        <f t="shared" si="38"/>
        <v/>
      </c>
      <c r="AM218" s="1">
        <f>SUMIFS(Table7[Total 
Paid],Table7[Sale - Product Name],'Raw Mat Inventory Sum'!$O218,Table7[Product Type2],'Raw Mat Inventory Sum'!$AK$5)</f>
        <v>0</v>
      </c>
    </row>
    <row r="219" spans="5:39" x14ac:dyDescent="0.25">
      <c r="P219" s="7"/>
      <c r="Q219" s="30">
        <f>SUMIFS(Table110[Quantity],Table110[Product Name],'Raw Mat Inventory Sum'!$O219)</f>
        <v>0</v>
      </c>
      <c r="S219" s="1">
        <f>SUMIFS(Table110[Total Cost],Table110[Product Name],'Raw Mat Inventory Sum'!$O219)</f>
        <v>0</v>
      </c>
      <c r="T219" s="7"/>
      <c r="U219" s="1">
        <f>SUMIFS(Table110[Quantity Purchased],Table110[Product Name],'Raw Mat Inventory Sum'!$O219)</f>
        <v>0</v>
      </c>
      <c r="W219" s="1">
        <f>SUMIFS(Table110[Total Purchase
Cost],Table110[Product Name],'Raw Mat Inventory Sum'!$O219)</f>
        <v>0</v>
      </c>
      <c r="X219" s="7"/>
      <c r="Y219" s="1">
        <f t="shared" si="36"/>
        <v>0</v>
      </c>
      <c r="AA219" s="1">
        <f t="shared" si="37"/>
        <v>0</v>
      </c>
      <c r="AB219" s="7"/>
      <c r="AC219" s="1">
        <f>SUMIFS(Table7[Quantity of 
Product Sold],Table7[Sale - Product Name],'Raw Mat Inventory Sum'!$O219,Table7[Product Type2],'Raw Mat Inventory Sum'!$AC$5)</f>
        <v>0</v>
      </c>
      <c r="AE219" s="1">
        <f>SUMIFS(Table7[Total Cost of
Goods Sold],Table7[Sale - Product Name],'Raw Mat Inventory Sum'!$O219,Table7[Product Type2],'Raw Mat Inventory Sum'!$AC$5)</f>
        <v>0</v>
      </c>
      <c r="AF219" s="7"/>
      <c r="AG219" s="1">
        <f>SUMIFS(Table17[Quantity2],Table17[Product Name],'Raw Mat Inventory Sum'!$O219,Table17[Product Type2],'Raw Mat Inventory Sum'!$AG$5)</f>
        <v>0</v>
      </c>
      <c r="AI219" s="1">
        <f>SUMIFS(Table17[Total out of Inventory],Table17[Product Name],'Raw Mat Inventory Sum'!$O219,Table17[Product Type2],'Raw Mat Inventory Sum'!$AG$5)</f>
        <v>0</v>
      </c>
      <c r="AJ219" s="7"/>
      <c r="AK219" s="1">
        <f>SUMIFS(Table7[Quantity
 Sold],Table7[Sale - Product Name],'Raw Mat Inventory Sum'!$O219,Table7[Product Type2],'Raw Mat Inventory Sum'!$AK$5)</f>
        <v>0</v>
      </c>
      <c r="AL219" t="str">
        <f t="shared" si="38"/>
        <v/>
      </c>
      <c r="AM219" s="1">
        <f>SUMIFS(Table7[Total 
Paid],Table7[Sale - Product Name],'Raw Mat Inventory Sum'!$O219,Table7[Product Type2],'Raw Mat Inventory Sum'!$AK$5)</f>
        <v>0</v>
      </c>
    </row>
    <row r="220" spans="5:39" x14ac:dyDescent="0.25">
      <c r="P220" s="7"/>
      <c r="Q220" s="30">
        <f>SUMIFS(Table110[Quantity],Table110[Product Name],'Raw Mat Inventory Sum'!$O220)</f>
        <v>0</v>
      </c>
      <c r="S220" s="1">
        <f>SUMIFS(Table110[Total Cost],Table110[Product Name],'Raw Mat Inventory Sum'!$O220)</f>
        <v>0</v>
      </c>
      <c r="T220" s="7"/>
      <c r="U220" s="1">
        <f>SUMIFS(Table110[Quantity Purchased],Table110[Product Name],'Raw Mat Inventory Sum'!$O220)</f>
        <v>0</v>
      </c>
      <c r="W220" s="1">
        <f>SUMIFS(Table110[Total Purchase
Cost],Table110[Product Name],'Raw Mat Inventory Sum'!$O220)</f>
        <v>0</v>
      </c>
      <c r="X220" s="7"/>
      <c r="Y220" s="1">
        <f t="shared" si="36"/>
        <v>0</v>
      </c>
      <c r="AA220" s="1">
        <f t="shared" si="37"/>
        <v>0</v>
      </c>
      <c r="AB220" s="7"/>
      <c r="AC220" s="1">
        <f>SUMIFS(Table7[Quantity of 
Product Sold],Table7[Sale - Product Name],'Raw Mat Inventory Sum'!$O220,Table7[Product Type2],'Raw Mat Inventory Sum'!$AC$5)</f>
        <v>0</v>
      </c>
      <c r="AE220" s="1">
        <f>SUMIFS(Table7[Total Cost of
Goods Sold],Table7[Sale - Product Name],'Raw Mat Inventory Sum'!$O220,Table7[Product Type2],'Raw Mat Inventory Sum'!$AC$5)</f>
        <v>0</v>
      </c>
      <c r="AF220" s="7"/>
      <c r="AG220" s="1">
        <f>SUMIFS(Table17[Quantity2],Table17[Product Name],'Raw Mat Inventory Sum'!$O220,Table17[Product Type2],'Raw Mat Inventory Sum'!$AG$5)</f>
        <v>0</v>
      </c>
      <c r="AI220" s="1">
        <f>SUMIFS(Table17[Total out of Inventory],Table17[Product Name],'Raw Mat Inventory Sum'!$O220,Table17[Product Type2],'Raw Mat Inventory Sum'!$AG$5)</f>
        <v>0</v>
      </c>
      <c r="AJ220" s="7"/>
      <c r="AK220" s="1">
        <f>SUMIFS(Table7[Quantity
 Sold],Table7[Sale - Product Name],'Raw Mat Inventory Sum'!$O220,Table7[Product Type2],'Raw Mat Inventory Sum'!$AK$5)</f>
        <v>0</v>
      </c>
      <c r="AL220" t="str">
        <f t="shared" si="38"/>
        <v/>
      </c>
      <c r="AM220" s="1">
        <f>SUMIFS(Table7[Total 
Paid],Table7[Sale - Product Name],'Raw Mat Inventory Sum'!$O220,Table7[Product Type2],'Raw Mat Inventory Sum'!$AK$5)</f>
        <v>0</v>
      </c>
    </row>
    <row r="221" spans="5:39" x14ac:dyDescent="0.25">
      <c r="P221" s="7"/>
      <c r="Q221" s="30">
        <f>SUMIFS(Table110[Quantity],Table110[Product Name],'Raw Mat Inventory Sum'!$O221)</f>
        <v>0</v>
      </c>
      <c r="S221" s="1">
        <f>SUMIFS(Table110[Total Cost],Table110[Product Name],'Raw Mat Inventory Sum'!$O221)</f>
        <v>0</v>
      </c>
      <c r="T221" s="7"/>
      <c r="U221" s="1">
        <f>SUMIFS(Table110[Quantity Purchased],Table110[Product Name],'Raw Mat Inventory Sum'!$O221)</f>
        <v>0</v>
      </c>
      <c r="W221" s="1">
        <f>SUMIFS(Table110[Total Purchase
Cost],Table110[Product Name],'Raw Mat Inventory Sum'!$O221)</f>
        <v>0</v>
      </c>
      <c r="X221" s="7"/>
      <c r="Y221" s="1">
        <f t="shared" si="36"/>
        <v>0</v>
      </c>
      <c r="AA221" s="1">
        <f t="shared" si="37"/>
        <v>0</v>
      </c>
      <c r="AB221" s="7"/>
      <c r="AC221" s="1">
        <f>SUMIFS(Table7[Quantity of 
Product Sold],Table7[Sale - Product Name],'Raw Mat Inventory Sum'!$O221,Table7[Product Type2],'Raw Mat Inventory Sum'!$AC$5)</f>
        <v>0</v>
      </c>
      <c r="AE221" s="1">
        <f>SUMIFS(Table7[Total Cost of
Goods Sold],Table7[Sale - Product Name],'Raw Mat Inventory Sum'!$O221,Table7[Product Type2],'Raw Mat Inventory Sum'!$AC$5)</f>
        <v>0</v>
      </c>
      <c r="AF221" s="7"/>
      <c r="AG221" s="1">
        <f>SUMIFS(Table17[Quantity2],Table17[Product Name],'Raw Mat Inventory Sum'!$O221,Table17[Product Type2],'Raw Mat Inventory Sum'!$AG$5)</f>
        <v>0</v>
      </c>
      <c r="AI221" s="1">
        <f>SUMIFS(Table17[Total out of Inventory],Table17[Product Name],'Raw Mat Inventory Sum'!$O221,Table17[Product Type2],'Raw Mat Inventory Sum'!$AG$5)</f>
        <v>0</v>
      </c>
      <c r="AJ221" s="7"/>
      <c r="AK221" s="1">
        <f>SUMIFS(Table7[Quantity
 Sold],Table7[Sale - Product Name],'Raw Mat Inventory Sum'!$O221,Table7[Product Type2],'Raw Mat Inventory Sum'!$AK$5)</f>
        <v>0</v>
      </c>
      <c r="AL221" t="str">
        <f t="shared" si="38"/>
        <v/>
      </c>
      <c r="AM221" s="1">
        <f>SUMIFS(Table7[Total 
Paid],Table7[Sale - Product Name],'Raw Mat Inventory Sum'!$O221,Table7[Product Type2],'Raw Mat Inventory Sum'!$AK$5)</f>
        <v>0</v>
      </c>
    </row>
    <row r="222" spans="5:39" x14ac:dyDescent="0.25">
      <c r="P222" s="7"/>
      <c r="Q222" s="30">
        <f>SUMIFS(Table110[Quantity],Table110[Product Name],'Raw Mat Inventory Sum'!$O222)</f>
        <v>0</v>
      </c>
      <c r="S222" s="1">
        <f>SUMIFS(Table110[Total Cost],Table110[Product Name],'Raw Mat Inventory Sum'!$O222)</f>
        <v>0</v>
      </c>
      <c r="T222" s="7"/>
      <c r="U222" s="1">
        <f>SUMIFS(Table110[Quantity Purchased],Table110[Product Name],'Raw Mat Inventory Sum'!$O222)</f>
        <v>0</v>
      </c>
      <c r="W222" s="1">
        <f>SUMIFS(Table110[Total Purchase
Cost],Table110[Product Name],'Raw Mat Inventory Sum'!$O222)</f>
        <v>0</v>
      </c>
      <c r="X222" s="7"/>
      <c r="Y222" s="1">
        <f t="shared" ref="Y222:Y285" si="39">SUM(Q222,U222,-AC222,AG222)</f>
        <v>0</v>
      </c>
      <c r="AA222" s="1">
        <f t="shared" ref="AA222:AA285" si="40">SUM(S222,W222,-AE222,AI222)</f>
        <v>0</v>
      </c>
      <c r="AB222" s="7"/>
      <c r="AC222" s="1">
        <f>SUMIFS(Table7[Quantity of 
Product Sold],Table7[Sale - Product Name],'Raw Mat Inventory Sum'!$O222,Table7[Product Type2],'Raw Mat Inventory Sum'!$AC$5)</f>
        <v>0</v>
      </c>
      <c r="AE222" s="1">
        <f>SUMIFS(Table7[Total Cost of
Goods Sold],Table7[Sale - Product Name],'Raw Mat Inventory Sum'!$O222,Table7[Product Type2],'Raw Mat Inventory Sum'!$AC$5)</f>
        <v>0</v>
      </c>
      <c r="AF222" s="7"/>
      <c r="AG222" s="1">
        <f>SUMIFS(Table17[Quantity2],Table17[Product Name],'Raw Mat Inventory Sum'!$O222,Table17[Product Type2],'Raw Mat Inventory Sum'!$AG$5)</f>
        <v>0</v>
      </c>
      <c r="AI222" s="1">
        <f>SUMIFS(Table17[Total out of Inventory],Table17[Product Name],'Raw Mat Inventory Sum'!$O222,Table17[Product Type2],'Raw Mat Inventory Sum'!$AG$5)</f>
        <v>0</v>
      </c>
      <c r="AJ222" s="7"/>
      <c r="AK222" s="1">
        <f>SUMIFS(Table7[Quantity
 Sold],Table7[Sale - Product Name],'Raw Mat Inventory Sum'!$O222,Table7[Product Type2],'Raw Mat Inventory Sum'!$AK$5)</f>
        <v>0</v>
      </c>
      <c r="AL222" t="str">
        <f t="shared" ref="AL222:AL285" si="41">IF(AK222,AM222/AK222,"")</f>
        <v/>
      </c>
      <c r="AM222" s="1">
        <f>SUMIFS(Table7[Total 
Paid],Table7[Sale - Product Name],'Raw Mat Inventory Sum'!$O222,Table7[Product Type2],'Raw Mat Inventory Sum'!$AK$5)</f>
        <v>0</v>
      </c>
    </row>
    <row r="223" spans="5:39" x14ac:dyDescent="0.25">
      <c r="P223" s="7"/>
      <c r="Q223" s="30">
        <f>SUMIFS(Table110[Quantity],Table110[Product Name],'Raw Mat Inventory Sum'!$O223)</f>
        <v>0</v>
      </c>
      <c r="S223" s="1">
        <f>SUMIFS(Table110[Total Cost],Table110[Product Name],'Raw Mat Inventory Sum'!$O223)</f>
        <v>0</v>
      </c>
      <c r="T223" s="7"/>
      <c r="U223" s="1">
        <f>SUMIFS(Table110[Quantity Purchased],Table110[Product Name],'Raw Mat Inventory Sum'!$O223)</f>
        <v>0</v>
      </c>
      <c r="W223" s="1">
        <f>SUMIFS(Table110[Total Purchase
Cost],Table110[Product Name],'Raw Mat Inventory Sum'!$O223)</f>
        <v>0</v>
      </c>
      <c r="X223" s="7"/>
      <c r="Y223" s="1">
        <f t="shared" si="39"/>
        <v>0</v>
      </c>
      <c r="AA223" s="1">
        <f t="shared" si="40"/>
        <v>0</v>
      </c>
      <c r="AB223" s="7"/>
      <c r="AC223" s="1">
        <f>SUMIFS(Table7[Quantity of 
Product Sold],Table7[Sale - Product Name],'Raw Mat Inventory Sum'!$O223,Table7[Product Type2],'Raw Mat Inventory Sum'!$AC$5)</f>
        <v>0</v>
      </c>
      <c r="AE223" s="1">
        <f>SUMIFS(Table7[Total Cost of
Goods Sold],Table7[Sale - Product Name],'Raw Mat Inventory Sum'!$O223,Table7[Product Type2],'Raw Mat Inventory Sum'!$AC$5)</f>
        <v>0</v>
      </c>
      <c r="AF223" s="7"/>
      <c r="AG223" s="1">
        <f>SUMIFS(Table17[Quantity2],Table17[Product Name],'Raw Mat Inventory Sum'!$O223,Table17[Product Type2],'Raw Mat Inventory Sum'!$AG$5)</f>
        <v>0</v>
      </c>
      <c r="AI223" s="1">
        <f>SUMIFS(Table17[Total out of Inventory],Table17[Product Name],'Raw Mat Inventory Sum'!$O223,Table17[Product Type2],'Raw Mat Inventory Sum'!$AG$5)</f>
        <v>0</v>
      </c>
      <c r="AJ223" s="7"/>
      <c r="AK223" s="1">
        <f>SUMIFS(Table7[Quantity
 Sold],Table7[Sale - Product Name],'Raw Mat Inventory Sum'!$O223,Table7[Product Type2],'Raw Mat Inventory Sum'!$AK$5)</f>
        <v>0</v>
      </c>
      <c r="AL223" t="str">
        <f t="shared" si="41"/>
        <v/>
      </c>
      <c r="AM223" s="1">
        <f>SUMIFS(Table7[Total 
Paid],Table7[Sale - Product Name],'Raw Mat Inventory Sum'!$O223,Table7[Product Type2],'Raw Mat Inventory Sum'!$AK$5)</f>
        <v>0</v>
      </c>
    </row>
    <row r="224" spans="5:39" x14ac:dyDescent="0.25">
      <c r="P224" s="7"/>
      <c r="Q224" s="30">
        <f>SUMIFS(Table110[Quantity],Table110[Product Name],'Raw Mat Inventory Sum'!$O224)</f>
        <v>0</v>
      </c>
      <c r="S224" s="1">
        <f>SUMIFS(Table110[Total Cost],Table110[Product Name],'Raw Mat Inventory Sum'!$O224)</f>
        <v>0</v>
      </c>
      <c r="T224" s="7"/>
      <c r="U224" s="1">
        <f>SUMIFS(Table110[Quantity Purchased],Table110[Product Name],'Raw Mat Inventory Sum'!$O224)</f>
        <v>0</v>
      </c>
      <c r="W224" s="1">
        <f>SUMIFS(Table110[Total Purchase
Cost],Table110[Product Name],'Raw Mat Inventory Sum'!$O224)</f>
        <v>0</v>
      </c>
      <c r="X224" s="7"/>
      <c r="Y224" s="1">
        <f t="shared" si="39"/>
        <v>0</v>
      </c>
      <c r="AA224" s="1">
        <f t="shared" si="40"/>
        <v>0</v>
      </c>
      <c r="AB224" s="7"/>
      <c r="AC224" s="1">
        <f>SUMIFS(Table7[Quantity of 
Product Sold],Table7[Sale - Product Name],'Raw Mat Inventory Sum'!$O224,Table7[Product Type2],'Raw Mat Inventory Sum'!$AC$5)</f>
        <v>0</v>
      </c>
      <c r="AE224" s="1">
        <f>SUMIFS(Table7[Total Cost of
Goods Sold],Table7[Sale - Product Name],'Raw Mat Inventory Sum'!$O224,Table7[Product Type2],'Raw Mat Inventory Sum'!$AC$5)</f>
        <v>0</v>
      </c>
      <c r="AF224" s="7"/>
      <c r="AG224" s="1">
        <f>SUMIFS(Table17[Quantity2],Table17[Product Name],'Raw Mat Inventory Sum'!$O224,Table17[Product Type2],'Raw Mat Inventory Sum'!$AG$5)</f>
        <v>0</v>
      </c>
      <c r="AI224" s="1">
        <f>SUMIFS(Table17[Total out of Inventory],Table17[Product Name],'Raw Mat Inventory Sum'!$O224,Table17[Product Type2],'Raw Mat Inventory Sum'!$AG$5)</f>
        <v>0</v>
      </c>
      <c r="AJ224" s="7"/>
      <c r="AK224" s="1">
        <f>SUMIFS(Table7[Quantity
 Sold],Table7[Sale - Product Name],'Raw Mat Inventory Sum'!$O224,Table7[Product Type2],'Raw Mat Inventory Sum'!$AK$5)</f>
        <v>0</v>
      </c>
      <c r="AL224" t="str">
        <f t="shared" si="41"/>
        <v/>
      </c>
      <c r="AM224" s="1">
        <f>SUMIFS(Table7[Total 
Paid],Table7[Sale - Product Name],'Raw Mat Inventory Sum'!$O224,Table7[Product Type2],'Raw Mat Inventory Sum'!$AK$5)</f>
        <v>0</v>
      </c>
    </row>
    <row r="225" spans="1:39" x14ac:dyDescent="0.25">
      <c r="P225" s="7"/>
      <c r="Q225" s="30">
        <f>SUMIFS(Table110[Quantity],Table110[Product Name],'Raw Mat Inventory Sum'!$O225)</f>
        <v>0</v>
      </c>
      <c r="S225" s="1">
        <f>SUMIFS(Table110[Total Cost],Table110[Product Name],'Raw Mat Inventory Sum'!$O225)</f>
        <v>0</v>
      </c>
      <c r="T225" s="7"/>
      <c r="U225" s="1">
        <f>SUMIFS(Table110[Quantity Purchased],Table110[Product Name],'Raw Mat Inventory Sum'!$O225)</f>
        <v>0</v>
      </c>
      <c r="W225" s="1">
        <f>SUMIFS(Table110[Total Purchase
Cost],Table110[Product Name],'Raw Mat Inventory Sum'!$O225)</f>
        <v>0</v>
      </c>
      <c r="X225" s="7"/>
      <c r="Y225" s="1">
        <f t="shared" si="39"/>
        <v>0</v>
      </c>
      <c r="AA225" s="1">
        <f t="shared" si="40"/>
        <v>0</v>
      </c>
      <c r="AB225" s="7"/>
      <c r="AC225" s="1">
        <f>SUMIFS(Table7[Quantity of 
Product Sold],Table7[Sale - Product Name],'Raw Mat Inventory Sum'!$O225,Table7[Product Type2],'Raw Mat Inventory Sum'!$AC$5)</f>
        <v>0</v>
      </c>
      <c r="AE225" s="1">
        <f>SUMIFS(Table7[Total Cost of
Goods Sold],Table7[Sale - Product Name],'Raw Mat Inventory Sum'!$O225,Table7[Product Type2],'Raw Mat Inventory Sum'!$AC$5)</f>
        <v>0</v>
      </c>
      <c r="AF225" s="7"/>
      <c r="AG225" s="1">
        <f>SUMIFS(Table17[Quantity2],Table17[Product Name],'Raw Mat Inventory Sum'!$O225,Table17[Product Type2],'Raw Mat Inventory Sum'!$AG$5)</f>
        <v>0</v>
      </c>
      <c r="AI225" s="1">
        <f>SUMIFS(Table17[Total out of Inventory],Table17[Product Name],'Raw Mat Inventory Sum'!$O225,Table17[Product Type2],'Raw Mat Inventory Sum'!$AG$5)</f>
        <v>0</v>
      </c>
      <c r="AJ225" s="7"/>
      <c r="AK225" s="1">
        <f>SUMIFS(Table7[Quantity
 Sold],Table7[Sale - Product Name],'Raw Mat Inventory Sum'!$O225,Table7[Product Type2],'Raw Mat Inventory Sum'!$AK$5)</f>
        <v>0</v>
      </c>
      <c r="AL225" t="str">
        <f t="shared" si="41"/>
        <v/>
      </c>
      <c r="AM225" s="1">
        <f>SUMIFS(Table7[Total 
Paid],Table7[Sale - Product Name],'Raw Mat Inventory Sum'!$O225,Table7[Product Type2],'Raw Mat Inventory Sum'!$AK$5)</f>
        <v>0</v>
      </c>
    </row>
    <row r="226" spans="1:39" x14ac:dyDescent="0.25">
      <c r="P226" s="7"/>
      <c r="Q226" s="30">
        <f>SUMIFS(Table110[Quantity],Table110[Product Name],'Raw Mat Inventory Sum'!$O226)</f>
        <v>0</v>
      </c>
      <c r="S226" s="1">
        <f>SUMIFS(Table110[Total Cost],Table110[Product Name],'Raw Mat Inventory Sum'!$O226)</f>
        <v>0</v>
      </c>
      <c r="T226" s="7"/>
      <c r="U226" s="1">
        <f>SUMIFS(Table110[Quantity Purchased],Table110[Product Name],'Raw Mat Inventory Sum'!$O226)</f>
        <v>0</v>
      </c>
      <c r="W226" s="1">
        <f>SUMIFS(Table110[Total Purchase
Cost],Table110[Product Name],'Raw Mat Inventory Sum'!$O226)</f>
        <v>0</v>
      </c>
      <c r="X226" s="7"/>
      <c r="Y226" s="1">
        <f t="shared" si="39"/>
        <v>0</v>
      </c>
      <c r="AA226" s="1">
        <f t="shared" si="40"/>
        <v>0</v>
      </c>
      <c r="AB226" s="7"/>
      <c r="AC226" s="1">
        <f>SUMIFS(Table7[Quantity of 
Product Sold],Table7[Sale - Product Name],'Raw Mat Inventory Sum'!$O226,Table7[Product Type2],'Raw Mat Inventory Sum'!$AC$5)</f>
        <v>0</v>
      </c>
      <c r="AE226" s="1">
        <f>SUMIFS(Table7[Total Cost of
Goods Sold],Table7[Sale - Product Name],'Raw Mat Inventory Sum'!$O226,Table7[Product Type2],'Raw Mat Inventory Sum'!$AC$5)</f>
        <v>0</v>
      </c>
      <c r="AF226" s="7"/>
      <c r="AG226" s="1">
        <f>SUMIFS(Table17[Quantity2],Table17[Product Name],'Raw Mat Inventory Sum'!$O226,Table17[Product Type2],'Raw Mat Inventory Sum'!$AG$5)</f>
        <v>0</v>
      </c>
      <c r="AI226" s="1">
        <f>SUMIFS(Table17[Total out of Inventory],Table17[Product Name],'Raw Mat Inventory Sum'!$O226,Table17[Product Type2],'Raw Mat Inventory Sum'!$AG$5)</f>
        <v>0</v>
      </c>
      <c r="AJ226" s="7"/>
      <c r="AK226" s="1">
        <f>SUMIFS(Table7[Quantity
 Sold],Table7[Sale - Product Name],'Raw Mat Inventory Sum'!$O226,Table7[Product Type2],'Raw Mat Inventory Sum'!$AK$5)</f>
        <v>0</v>
      </c>
      <c r="AL226" t="str">
        <f t="shared" si="41"/>
        <v/>
      </c>
      <c r="AM226" s="1">
        <f>SUMIFS(Table7[Total 
Paid],Table7[Sale - Product Name],'Raw Mat Inventory Sum'!$O226,Table7[Product Type2],'Raw Mat Inventory Sum'!$AK$5)</f>
        <v>0</v>
      </c>
    </row>
    <row r="227" spans="1:39" x14ac:dyDescent="0.25">
      <c r="P227" s="7"/>
      <c r="Q227" s="30">
        <f>SUMIFS(Table110[Quantity],Table110[Product Name],'Raw Mat Inventory Sum'!$O227)</f>
        <v>0</v>
      </c>
      <c r="S227" s="1">
        <f>SUMIFS(Table110[Total Cost],Table110[Product Name],'Raw Mat Inventory Sum'!$O227)</f>
        <v>0</v>
      </c>
      <c r="T227" s="7"/>
      <c r="U227" s="1">
        <f>SUMIFS(Table110[Quantity Purchased],Table110[Product Name],'Raw Mat Inventory Sum'!$O227)</f>
        <v>0</v>
      </c>
      <c r="W227" s="1">
        <f>SUMIFS(Table110[Total Purchase
Cost],Table110[Product Name],'Raw Mat Inventory Sum'!$O227)</f>
        <v>0</v>
      </c>
      <c r="X227" s="7"/>
      <c r="Y227" s="1">
        <f t="shared" si="39"/>
        <v>0</v>
      </c>
      <c r="AA227" s="1">
        <f t="shared" si="40"/>
        <v>0</v>
      </c>
      <c r="AB227" s="7"/>
      <c r="AC227" s="1">
        <f>SUMIFS(Table7[Quantity of 
Product Sold],Table7[Sale - Product Name],'Raw Mat Inventory Sum'!$O227,Table7[Product Type2],'Raw Mat Inventory Sum'!$AC$5)</f>
        <v>0</v>
      </c>
      <c r="AE227" s="1">
        <f>SUMIFS(Table7[Total Cost of
Goods Sold],Table7[Sale - Product Name],'Raw Mat Inventory Sum'!$O227,Table7[Product Type2],'Raw Mat Inventory Sum'!$AC$5)</f>
        <v>0</v>
      </c>
      <c r="AF227" s="7"/>
      <c r="AG227" s="1">
        <f>SUMIFS(Table17[Quantity2],Table17[Product Name],'Raw Mat Inventory Sum'!$O227,Table17[Product Type2],'Raw Mat Inventory Sum'!$AG$5)</f>
        <v>0</v>
      </c>
      <c r="AI227" s="1">
        <f>SUMIFS(Table17[Total out of Inventory],Table17[Product Name],'Raw Mat Inventory Sum'!$O227,Table17[Product Type2],'Raw Mat Inventory Sum'!$AG$5)</f>
        <v>0</v>
      </c>
      <c r="AJ227" s="7"/>
      <c r="AK227" s="1">
        <f>SUMIFS(Table7[Quantity
 Sold],Table7[Sale - Product Name],'Raw Mat Inventory Sum'!$O227,Table7[Product Type2],'Raw Mat Inventory Sum'!$AK$5)</f>
        <v>0</v>
      </c>
      <c r="AL227" t="str">
        <f t="shared" si="41"/>
        <v/>
      </c>
      <c r="AM227" s="1">
        <f>SUMIFS(Table7[Total 
Paid],Table7[Sale - Product Name],'Raw Mat Inventory Sum'!$O227,Table7[Product Type2],'Raw Mat Inventory Sum'!$AK$5)</f>
        <v>0</v>
      </c>
    </row>
    <row r="228" spans="1:39" x14ac:dyDescent="0.25">
      <c r="P228" s="7"/>
      <c r="Q228" s="30">
        <f>SUMIFS(Table110[Quantity],Table110[Product Name],'Raw Mat Inventory Sum'!$O228)</f>
        <v>0</v>
      </c>
      <c r="S228" s="1">
        <f>SUMIFS(Table110[Total Cost],Table110[Product Name],'Raw Mat Inventory Sum'!$O228)</f>
        <v>0</v>
      </c>
      <c r="T228" s="7"/>
      <c r="U228" s="1">
        <f>SUMIFS(Table110[Quantity Purchased],Table110[Product Name],'Raw Mat Inventory Sum'!$O228)</f>
        <v>0</v>
      </c>
      <c r="W228" s="1">
        <f>SUMIFS(Table110[Total Purchase
Cost],Table110[Product Name],'Raw Mat Inventory Sum'!$O228)</f>
        <v>0</v>
      </c>
      <c r="X228" s="7"/>
      <c r="Y228" s="1">
        <f t="shared" si="39"/>
        <v>0</v>
      </c>
      <c r="AA228" s="1">
        <f t="shared" si="40"/>
        <v>0</v>
      </c>
      <c r="AB228" s="7"/>
      <c r="AC228" s="1">
        <f>SUMIFS(Table7[Quantity of 
Product Sold],Table7[Sale - Product Name],'Raw Mat Inventory Sum'!$O228,Table7[Product Type2],'Raw Mat Inventory Sum'!$AC$5)</f>
        <v>0</v>
      </c>
      <c r="AE228" s="1">
        <f>SUMIFS(Table7[Total Cost of
Goods Sold],Table7[Sale - Product Name],'Raw Mat Inventory Sum'!$O228,Table7[Product Type2],'Raw Mat Inventory Sum'!$AC$5)</f>
        <v>0</v>
      </c>
      <c r="AF228" s="7"/>
      <c r="AG228" s="1">
        <f>SUMIFS(Table17[Quantity2],Table17[Product Name],'Raw Mat Inventory Sum'!$O228,Table17[Product Type2],'Raw Mat Inventory Sum'!$AG$5)</f>
        <v>0</v>
      </c>
      <c r="AI228" s="1">
        <f>SUMIFS(Table17[Total out of Inventory],Table17[Product Name],'Raw Mat Inventory Sum'!$O228,Table17[Product Type2],'Raw Mat Inventory Sum'!$AG$5)</f>
        <v>0</v>
      </c>
      <c r="AJ228" s="7"/>
      <c r="AK228" s="1">
        <f>SUMIFS(Table7[Quantity
 Sold],Table7[Sale - Product Name],'Raw Mat Inventory Sum'!$O228,Table7[Product Type2],'Raw Mat Inventory Sum'!$AK$5)</f>
        <v>0</v>
      </c>
      <c r="AL228" t="str">
        <f t="shared" si="41"/>
        <v/>
      </c>
      <c r="AM228" s="1">
        <f>SUMIFS(Table7[Total 
Paid],Table7[Sale - Product Name],'Raw Mat Inventory Sum'!$O228,Table7[Product Type2],'Raw Mat Inventory Sum'!$AK$5)</f>
        <v>0</v>
      </c>
    </row>
    <row r="229" spans="1:39" x14ac:dyDescent="0.25">
      <c r="P229" s="7"/>
      <c r="Q229" s="30">
        <f>SUMIFS(Table110[Quantity],Table110[Product Name],'Raw Mat Inventory Sum'!$O229)</f>
        <v>0</v>
      </c>
      <c r="S229" s="1">
        <f>SUMIFS(Table110[Total Cost],Table110[Product Name],'Raw Mat Inventory Sum'!$O229)</f>
        <v>0</v>
      </c>
      <c r="T229" s="7"/>
      <c r="U229" s="1">
        <f>SUMIFS(Table110[Quantity Purchased],Table110[Product Name],'Raw Mat Inventory Sum'!$O229)</f>
        <v>0</v>
      </c>
      <c r="W229" s="1">
        <f>SUMIFS(Table110[Total Purchase
Cost],Table110[Product Name],'Raw Mat Inventory Sum'!$O229)</f>
        <v>0</v>
      </c>
      <c r="X229" s="7"/>
      <c r="Y229" s="1">
        <f t="shared" si="39"/>
        <v>0</v>
      </c>
      <c r="AA229" s="1">
        <f t="shared" si="40"/>
        <v>0</v>
      </c>
      <c r="AB229" s="7"/>
      <c r="AC229" s="1">
        <f>SUMIFS(Table7[Quantity of 
Product Sold],Table7[Sale - Product Name],'Raw Mat Inventory Sum'!$O229,Table7[Product Type2],'Raw Mat Inventory Sum'!$AC$5)</f>
        <v>0</v>
      </c>
      <c r="AE229" s="1">
        <f>SUMIFS(Table7[Total Cost of
Goods Sold],Table7[Sale - Product Name],'Raw Mat Inventory Sum'!$O229,Table7[Product Type2],'Raw Mat Inventory Sum'!$AC$5)</f>
        <v>0</v>
      </c>
      <c r="AF229" s="7"/>
      <c r="AG229" s="1">
        <f>SUMIFS(Table17[Quantity2],Table17[Product Name],'Raw Mat Inventory Sum'!$O229,Table17[Product Type2],'Raw Mat Inventory Sum'!$AG$5)</f>
        <v>0</v>
      </c>
      <c r="AI229" s="1">
        <f>SUMIFS(Table17[Total out of Inventory],Table17[Product Name],'Raw Mat Inventory Sum'!$O229,Table17[Product Type2],'Raw Mat Inventory Sum'!$AG$5)</f>
        <v>0</v>
      </c>
      <c r="AJ229" s="7"/>
      <c r="AK229" s="1">
        <f>SUMIFS(Table7[Quantity
 Sold],Table7[Sale - Product Name],'Raw Mat Inventory Sum'!$O229,Table7[Product Type2],'Raw Mat Inventory Sum'!$AK$5)</f>
        <v>0</v>
      </c>
      <c r="AL229" t="str">
        <f t="shared" si="41"/>
        <v/>
      </c>
      <c r="AM229" s="1">
        <f>SUMIFS(Table7[Total 
Paid],Table7[Sale - Product Name],'Raw Mat Inventory Sum'!$O229,Table7[Product Type2],'Raw Mat Inventory Sum'!$AK$5)</f>
        <v>0</v>
      </c>
    </row>
    <row r="230" spans="1:39" x14ac:dyDescent="0.25">
      <c r="P230" s="7"/>
      <c r="Q230" s="30">
        <f>SUMIFS(Table110[Quantity],Table110[Product Name],'Raw Mat Inventory Sum'!$O230)</f>
        <v>0</v>
      </c>
      <c r="S230" s="1">
        <f>SUMIFS(Table110[Total Cost],Table110[Product Name],'Raw Mat Inventory Sum'!$O230)</f>
        <v>0</v>
      </c>
      <c r="T230" s="7"/>
      <c r="U230" s="1">
        <f>SUMIFS(Table110[Quantity Purchased],Table110[Product Name],'Raw Mat Inventory Sum'!$O230)</f>
        <v>0</v>
      </c>
      <c r="W230" s="1">
        <f>SUMIFS(Table110[Total Purchase
Cost],Table110[Product Name],'Raw Mat Inventory Sum'!$O230)</f>
        <v>0</v>
      </c>
      <c r="X230" s="7"/>
      <c r="Y230" s="1">
        <f t="shared" si="39"/>
        <v>0</v>
      </c>
      <c r="AA230" s="1">
        <f t="shared" si="40"/>
        <v>0</v>
      </c>
      <c r="AB230" s="7"/>
      <c r="AC230" s="1">
        <f>SUMIFS(Table7[Quantity of 
Product Sold],Table7[Sale - Product Name],'Raw Mat Inventory Sum'!$O230,Table7[Product Type2],'Raw Mat Inventory Sum'!$AC$5)</f>
        <v>0</v>
      </c>
      <c r="AE230" s="1">
        <f>SUMIFS(Table7[Total Cost of
Goods Sold],Table7[Sale - Product Name],'Raw Mat Inventory Sum'!$O230,Table7[Product Type2],'Raw Mat Inventory Sum'!$AC$5)</f>
        <v>0</v>
      </c>
      <c r="AF230" s="7"/>
      <c r="AG230" s="1">
        <f>SUMIFS(Table17[Quantity2],Table17[Product Name],'Raw Mat Inventory Sum'!$O230,Table17[Product Type2],'Raw Mat Inventory Sum'!$AG$5)</f>
        <v>0</v>
      </c>
      <c r="AI230" s="1">
        <f>SUMIFS(Table17[Total out of Inventory],Table17[Product Name],'Raw Mat Inventory Sum'!$O230,Table17[Product Type2],'Raw Mat Inventory Sum'!$AG$5)</f>
        <v>0</v>
      </c>
      <c r="AJ230" s="7"/>
      <c r="AK230" s="1">
        <f>SUMIFS(Table7[Quantity
 Sold],Table7[Sale - Product Name],'Raw Mat Inventory Sum'!$O230,Table7[Product Type2],'Raw Mat Inventory Sum'!$AK$5)</f>
        <v>0</v>
      </c>
      <c r="AL230" t="str">
        <f t="shared" si="41"/>
        <v/>
      </c>
      <c r="AM230" s="1">
        <f>SUMIFS(Table7[Total 
Paid],Table7[Sale - Product Name],'Raw Mat Inventory Sum'!$O230,Table7[Product Type2],'Raw Mat Inventory Sum'!$AK$5)</f>
        <v>0</v>
      </c>
    </row>
    <row r="231" spans="1:39" x14ac:dyDescent="0.25">
      <c r="P231" s="7"/>
      <c r="Q231" s="30">
        <f>SUMIFS(Table110[Quantity],Table110[Product Name],'Raw Mat Inventory Sum'!$O231)</f>
        <v>0</v>
      </c>
      <c r="S231" s="1">
        <f>SUMIFS(Table110[Total Cost],Table110[Product Name],'Raw Mat Inventory Sum'!$O231)</f>
        <v>0</v>
      </c>
      <c r="T231" s="7"/>
      <c r="U231" s="1">
        <f>SUMIFS(Table110[Quantity Purchased],Table110[Product Name],'Raw Mat Inventory Sum'!$O231)</f>
        <v>0</v>
      </c>
      <c r="W231" s="1">
        <f>SUMIFS(Table110[Total Purchase
Cost],Table110[Product Name],'Raw Mat Inventory Sum'!$O231)</f>
        <v>0</v>
      </c>
      <c r="X231" s="7"/>
      <c r="Y231" s="1">
        <f t="shared" si="39"/>
        <v>0</v>
      </c>
      <c r="AA231" s="1">
        <f t="shared" si="40"/>
        <v>0</v>
      </c>
      <c r="AB231" s="7"/>
      <c r="AC231" s="1">
        <f>SUMIFS(Table7[Quantity of 
Product Sold],Table7[Sale - Product Name],'Raw Mat Inventory Sum'!$O231,Table7[Product Type2],'Raw Mat Inventory Sum'!$AC$5)</f>
        <v>0</v>
      </c>
      <c r="AE231" s="1">
        <f>SUMIFS(Table7[Total Cost of
Goods Sold],Table7[Sale - Product Name],'Raw Mat Inventory Sum'!$O231,Table7[Product Type2],'Raw Mat Inventory Sum'!$AC$5)</f>
        <v>0</v>
      </c>
      <c r="AF231" s="7"/>
      <c r="AG231" s="1">
        <f>SUMIFS(Table17[Quantity2],Table17[Product Name],'Raw Mat Inventory Sum'!$O231,Table17[Product Type2],'Raw Mat Inventory Sum'!$AG$5)</f>
        <v>0</v>
      </c>
      <c r="AI231" s="1">
        <f>SUMIFS(Table17[Total out of Inventory],Table17[Product Name],'Raw Mat Inventory Sum'!$O231,Table17[Product Type2],'Raw Mat Inventory Sum'!$AG$5)</f>
        <v>0</v>
      </c>
      <c r="AJ231" s="7"/>
      <c r="AK231" s="1">
        <f>SUMIFS(Table7[Quantity
 Sold],Table7[Sale - Product Name],'Raw Mat Inventory Sum'!$O231,Table7[Product Type2],'Raw Mat Inventory Sum'!$AK$5)</f>
        <v>0</v>
      </c>
      <c r="AL231" t="str">
        <f t="shared" si="41"/>
        <v/>
      </c>
      <c r="AM231" s="1">
        <f>SUMIFS(Table7[Total 
Paid],Table7[Sale - Product Name],'Raw Mat Inventory Sum'!$O231,Table7[Product Type2],'Raw Mat Inventory Sum'!$AK$5)</f>
        <v>0</v>
      </c>
    </row>
    <row r="232" spans="1:39" x14ac:dyDescent="0.25">
      <c r="P232" s="7"/>
      <c r="Q232" s="30">
        <f>SUMIFS(Table110[Quantity],Table110[Product Name],'Raw Mat Inventory Sum'!$O232)</f>
        <v>0</v>
      </c>
      <c r="S232" s="1">
        <f>SUMIFS(Table110[Total Cost],Table110[Product Name],'Raw Mat Inventory Sum'!$O232)</f>
        <v>0</v>
      </c>
      <c r="T232" s="7"/>
      <c r="U232" s="1">
        <f>SUMIFS(Table110[Quantity Purchased],Table110[Product Name],'Raw Mat Inventory Sum'!$O232)</f>
        <v>0</v>
      </c>
      <c r="W232" s="1">
        <f>SUMIFS(Table110[Total Purchase
Cost],Table110[Product Name],'Raw Mat Inventory Sum'!$O232)</f>
        <v>0</v>
      </c>
      <c r="X232" s="7"/>
      <c r="Y232" s="1">
        <f t="shared" si="39"/>
        <v>0</v>
      </c>
      <c r="AA232" s="1">
        <f t="shared" si="40"/>
        <v>0</v>
      </c>
      <c r="AB232" s="7"/>
      <c r="AC232" s="1">
        <f>SUMIFS(Table7[Quantity of 
Product Sold],Table7[Sale - Product Name],'Raw Mat Inventory Sum'!$O232,Table7[Product Type2],'Raw Mat Inventory Sum'!$AC$5)</f>
        <v>0</v>
      </c>
      <c r="AE232" s="1">
        <f>SUMIFS(Table7[Total Cost of
Goods Sold],Table7[Sale - Product Name],'Raw Mat Inventory Sum'!$O232,Table7[Product Type2],'Raw Mat Inventory Sum'!$AC$5)</f>
        <v>0</v>
      </c>
      <c r="AF232" s="7"/>
      <c r="AG232" s="1">
        <f>SUMIFS(Table17[Quantity2],Table17[Product Name],'Raw Mat Inventory Sum'!$O232,Table17[Product Type2],'Raw Mat Inventory Sum'!$AG$5)</f>
        <v>0</v>
      </c>
      <c r="AI232" s="1">
        <f>SUMIFS(Table17[Total out of Inventory],Table17[Product Name],'Raw Mat Inventory Sum'!$O232,Table17[Product Type2],'Raw Mat Inventory Sum'!$AG$5)</f>
        <v>0</v>
      </c>
      <c r="AJ232" s="7"/>
      <c r="AK232" s="1">
        <f>SUMIFS(Table7[Quantity
 Sold],Table7[Sale - Product Name],'Raw Mat Inventory Sum'!$O232,Table7[Product Type2],'Raw Mat Inventory Sum'!$AK$5)</f>
        <v>0</v>
      </c>
      <c r="AL232" t="str">
        <f t="shared" si="41"/>
        <v/>
      </c>
      <c r="AM232" s="1">
        <f>SUMIFS(Table7[Total 
Paid],Table7[Sale - Product Name],'Raw Mat Inventory Sum'!$O232,Table7[Product Type2],'Raw Mat Inventory Sum'!$AK$5)</f>
        <v>0</v>
      </c>
    </row>
    <row r="233" spans="1:39" x14ac:dyDescent="0.25">
      <c r="P233" s="7"/>
      <c r="Q233" s="30">
        <f>SUMIFS(Table110[Quantity],Table110[Product Name],'Raw Mat Inventory Sum'!$O233)</f>
        <v>0</v>
      </c>
      <c r="S233" s="1">
        <f>SUMIFS(Table110[Total Cost],Table110[Product Name],'Raw Mat Inventory Sum'!$O233)</f>
        <v>0</v>
      </c>
      <c r="T233" s="7"/>
      <c r="U233" s="1">
        <f>SUMIFS(Table110[Quantity Purchased],Table110[Product Name],'Raw Mat Inventory Sum'!$O233)</f>
        <v>0</v>
      </c>
      <c r="W233" s="1">
        <f>SUMIFS(Table110[Total Purchase
Cost],Table110[Product Name],'Raw Mat Inventory Sum'!$O233)</f>
        <v>0</v>
      </c>
      <c r="X233" s="7"/>
      <c r="Y233" s="1">
        <f t="shared" si="39"/>
        <v>0</v>
      </c>
      <c r="AA233" s="1">
        <f t="shared" si="40"/>
        <v>0</v>
      </c>
      <c r="AB233" s="7"/>
      <c r="AC233" s="1">
        <f>SUMIFS(Table7[Quantity of 
Product Sold],Table7[Sale - Product Name],'Raw Mat Inventory Sum'!$O233,Table7[Product Type2],'Raw Mat Inventory Sum'!$AC$5)</f>
        <v>0</v>
      </c>
      <c r="AE233" s="1">
        <f>SUMIFS(Table7[Total Cost of
Goods Sold],Table7[Sale - Product Name],'Raw Mat Inventory Sum'!$O233,Table7[Product Type2],'Raw Mat Inventory Sum'!$AC$5)</f>
        <v>0</v>
      </c>
      <c r="AF233" s="7"/>
      <c r="AG233" s="1">
        <f>SUMIFS(Table17[Quantity2],Table17[Product Name],'Raw Mat Inventory Sum'!$O233,Table17[Product Type2],'Raw Mat Inventory Sum'!$AG$5)</f>
        <v>0</v>
      </c>
      <c r="AI233" s="1">
        <f>SUMIFS(Table17[Total out of Inventory],Table17[Product Name],'Raw Mat Inventory Sum'!$O233,Table17[Product Type2],'Raw Mat Inventory Sum'!$AG$5)</f>
        <v>0</v>
      </c>
      <c r="AJ233" s="7"/>
      <c r="AK233" s="1">
        <f>SUMIFS(Table7[Quantity
 Sold],Table7[Sale - Product Name],'Raw Mat Inventory Sum'!$O233,Table7[Product Type2],'Raw Mat Inventory Sum'!$AK$5)</f>
        <v>0</v>
      </c>
      <c r="AL233" t="str">
        <f t="shared" si="41"/>
        <v/>
      </c>
      <c r="AM233" s="1">
        <f>SUMIFS(Table7[Total 
Paid],Table7[Sale - Product Name],'Raw Mat Inventory Sum'!$O233,Table7[Product Type2],'Raw Mat Inventory Sum'!$AK$5)</f>
        <v>0</v>
      </c>
    </row>
    <row r="234" spans="1:39" x14ac:dyDescent="0.25">
      <c r="P234" s="7"/>
      <c r="Q234" s="30">
        <f>SUMIFS(Table110[Quantity],Table110[Product Name],'Raw Mat Inventory Sum'!$O234)</f>
        <v>0</v>
      </c>
      <c r="S234" s="1">
        <f>SUMIFS(Table110[Total Cost],Table110[Product Name],'Raw Mat Inventory Sum'!$O234)</f>
        <v>0</v>
      </c>
      <c r="T234" s="7"/>
      <c r="U234" s="1">
        <f>SUMIFS(Table110[Quantity Purchased],Table110[Product Name],'Raw Mat Inventory Sum'!$O234)</f>
        <v>0</v>
      </c>
      <c r="W234" s="1">
        <f>SUMIFS(Table110[Total Purchase
Cost],Table110[Product Name],'Raw Mat Inventory Sum'!$O234)</f>
        <v>0</v>
      </c>
      <c r="X234" s="7"/>
      <c r="Y234" s="1">
        <f t="shared" si="39"/>
        <v>0</v>
      </c>
      <c r="AA234" s="1">
        <f t="shared" si="40"/>
        <v>0</v>
      </c>
      <c r="AB234" s="7"/>
      <c r="AC234" s="1">
        <f>SUMIFS(Table7[Quantity of 
Product Sold],Table7[Sale - Product Name],'Raw Mat Inventory Sum'!$O234,Table7[Product Type2],'Raw Mat Inventory Sum'!$AC$5)</f>
        <v>0</v>
      </c>
      <c r="AE234" s="1">
        <f>SUMIFS(Table7[Total Cost of
Goods Sold],Table7[Sale - Product Name],'Raw Mat Inventory Sum'!$O234,Table7[Product Type2],'Raw Mat Inventory Sum'!$AC$5)</f>
        <v>0</v>
      </c>
      <c r="AF234" s="7"/>
      <c r="AG234" s="1">
        <f>SUMIFS(Table17[Quantity2],Table17[Product Name],'Raw Mat Inventory Sum'!$O234,Table17[Product Type2],'Raw Mat Inventory Sum'!$AG$5)</f>
        <v>0</v>
      </c>
      <c r="AI234" s="1">
        <f>SUMIFS(Table17[Total out of Inventory],Table17[Product Name],'Raw Mat Inventory Sum'!$O234,Table17[Product Type2],'Raw Mat Inventory Sum'!$AG$5)</f>
        <v>0</v>
      </c>
      <c r="AJ234" s="7"/>
      <c r="AK234" s="1">
        <f>SUMIFS(Table7[Quantity
 Sold],Table7[Sale - Product Name],'Raw Mat Inventory Sum'!$O234,Table7[Product Type2],'Raw Mat Inventory Sum'!$AK$5)</f>
        <v>0</v>
      </c>
      <c r="AL234" t="str">
        <f t="shared" si="41"/>
        <v/>
      </c>
      <c r="AM234" s="1">
        <f>SUMIFS(Table7[Total 
Paid],Table7[Sale - Product Name],'Raw Mat Inventory Sum'!$O234,Table7[Product Type2],'Raw Mat Inventory Sum'!$AK$5)</f>
        <v>0</v>
      </c>
    </row>
    <row r="235" spans="1:39" x14ac:dyDescent="0.25">
      <c r="P235" s="7"/>
      <c r="Q235" s="30">
        <f>SUMIFS(Table110[Quantity],Table110[Product Name],'Raw Mat Inventory Sum'!$O235)</f>
        <v>0</v>
      </c>
      <c r="S235" s="1">
        <f>SUMIFS(Table110[Total Cost],Table110[Product Name],'Raw Mat Inventory Sum'!$O235)</f>
        <v>0</v>
      </c>
      <c r="T235" s="7"/>
      <c r="U235" s="1">
        <f>SUMIFS(Table110[Quantity Purchased],Table110[Product Name],'Raw Mat Inventory Sum'!$O235)</f>
        <v>0</v>
      </c>
      <c r="W235" s="1">
        <f>SUMIFS(Table110[Total Purchase
Cost],Table110[Product Name],'Raw Mat Inventory Sum'!$O235)</f>
        <v>0</v>
      </c>
      <c r="X235" s="7"/>
      <c r="Y235" s="1">
        <f t="shared" si="39"/>
        <v>0</v>
      </c>
      <c r="AA235" s="1">
        <f t="shared" si="40"/>
        <v>0</v>
      </c>
      <c r="AB235" s="7"/>
      <c r="AC235" s="1">
        <f>SUMIFS(Table7[Quantity of 
Product Sold],Table7[Sale - Product Name],'Raw Mat Inventory Sum'!$O235,Table7[Product Type2],'Raw Mat Inventory Sum'!$AC$5)</f>
        <v>0</v>
      </c>
      <c r="AE235" s="1">
        <f>SUMIFS(Table7[Total Cost of
Goods Sold],Table7[Sale - Product Name],'Raw Mat Inventory Sum'!$O235,Table7[Product Type2],'Raw Mat Inventory Sum'!$AC$5)</f>
        <v>0</v>
      </c>
      <c r="AF235" s="7"/>
      <c r="AG235" s="1">
        <f>SUMIFS(Table17[Quantity2],Table17[Product Name],'Raw Mat Inventory Sum'!$O235,Table17[Product Type2],'Raw Mat Inventory Sum'!$AG$5)</f>
        <v>0</v>
      </c>
      <c r="AI235" s="1">
        <f>SUMIFS(Table17[Total out of Inventory],Table17[Product Name],'Raw Mat Inventory Sum'!$O235,Table17[Product Type2],'Raw Mat Inventory Sum'!$AG$5)</f>
        <v>0</v>
      </c>
      <c r="AJ235" s="7"/>
      <c r="AK235" s="1">
        <f>SUMIFS(Table7[Quantity
 Sold],Table7[Sale - Product Name],'Raw Mat Inventory Sum'!$O235,Table7[Product Type2],'Raw Mat Inventory Sum'!$AK$5)</f>
        <v>0</v>
      </c>
      <c r="AL235" t="str">
        <f t="shared" si="41"/>
        <v/>
      </c>
      <c r="AM235" s="1">
        <f>SUMIFS(Table7[Total 
Paid],Table7[Sale - Product Name],'Raw Mat Inventory Sum'!$O235,Table7[Product Type2],'Raw Mat Inventory Sum'!$AK$5)</f>
        <v>0</v>
      </c>
    </row>
    <row r="236" spans="1:39" x14ac:dyDescent="0.25">
      <c r="A236" t="s">
        <v>262</v>
      </c>
      <c r="C236" t="s">
        <v>194</v>
      </c>
      <c r="F236">
        <v>10.99</v>
      </c>
      <c r="P236" s="7"/>
      <c r="Q236" s="30">
        <f>SUMIFS(Table110[Quantity],Table110[Product Name],'Raw Mat Inventory Sum'!$O236)</f>
        <v>0</v>
      </c>
      <c r="S236" s="1">
        <f>SUMIFS(Table110[Total Cost],Table110[Product Name],'Raw Mat Inventory Sum'!$O236)</f>
        <v>0</v>
      </c>
      <c r="T236" s="7"/>
      <c r="U236" s="1">
        <f>SUMIFS(Table110[Quantity Purchased],Table110[Product Name],'Raw Mat Inventory Sum'!$O236)</f>
        <v>0</v>
      </c>
      <c r="W236" s="1">
        <f>SUMIFS(Table110[Total Purchase
Cost],Table110[Product Name],'Raw Mat Inventory Sum'!$O236)</f>
        <v>0</v>
      </c>
      <c r="X236" s="7"/>
      <c r="Y236" s="1">
        <f t="shared" si="39"/>
        <v>0</v>
      </c>
      <c r="AA236" s="1">
        <f t="shared" si="40"/>
        <v>0</v>
      </c>
      <c r="AB236" s="7"/>
      <c r="AC236" s="1">
        <f>SUMIFS(Table7[Quantity of 
Product Sold],Table7[Sale - Product Name],'Raw Mat Inventory Sum'!$O236,Table7[Product Type2],'Raw Mat Inventory Sum'!$AC$5)</f>
        <v>0</v>
      </c>
      <c r="AE236" s="1">
        <f>SUMIFS(Table7[Total Cost of
Goods Sold],Table7[Sale - Product Name],'Raw Mat Inventory Sum'!$O236,Table7[Product Type2],'Raw Mat Inventory Sum'!$AC$5)</f>
        <v>0</v>
      </c>
      <c r="AF236" s="7"/>
      <c r="AG236" s="1">
        <f>SUMIFS(Table17[Quantity2],Table17[Product Name],'Raw Mat Inventory Sum'!$O236,Table17[Product Type2],'Raw Mat Inventory Sum'!$AG$5)</f>
        <v>0</v>
      </c>
      <c r="AI236" s="1">
        <f>SUMIFS(Table17[Total out of Inventory],Table17[Product Name],'Raw Mat Inventory Sum'!$O236,Table17[Product Type2],'Raw Mat Inventory Sum'!$AG$5)</f>
        <v>0</v>
      </c>
      <c r="AJ236" s="7"/>
      <c r="AK236" s="1">
        <f>SUMIFS(Table7[Quantity
 Sold],Table7[Sale - Product Name],'Raw Mat Inventory Sum'!$O236,Table7[Product Type2],'Raw Mat Inventory Sum'!$AK$5)</f>
        <v>0</v>
      </c>
      <c r="AL236" t="str">
        <f t="shared" si="41"/>
        <v/>
      </c>
      <c r="AM236" s="1">
        <f>SUMIFS(Table7[Total 
Paid],Table7[Sale - Product Name],'Raw Mat Inventory Sum'!$O236,Table7[Product Type2],'Raw Mat Inventory Sum'!$AK$5)</f>
        <v>0</v>
      </c>
    </row>
    <row r="237" spans="1:39" x14ac:dyDescent="0.25">
      <c r="A237" t="s">
        <v>238</v>
      </c>
      <c r="B237" t="s">
        <v>239</v>
      </c>
      <c r="C237" t="s">
        <v>194</v>
      </c>
      <c r="F237">
        <v>8.99</v>
      </c>
      <c r="P237" s="7"/>
      <c r="Q237" s="30">
        <f>SUMIFS(Table110[Quantity],Table110[Product Name],'Raw Mat Inventory Sum'!$O237)</f>
        <v>0</v>
      </c>
      <c r="S237" s="1">
        <f>SUMIFS(Table110[Total Cost],Table110[Product Name],'Raw Mat Inventory Sum'!$O237)</f>
        <v>0</v>
      </c>
      <c r="T237" s="7"/>
      <c r="U237" s="1">
        <f>SUMIFS(Table110[Quantity Purchased],Table110[Product Name],'Raw Mat Inventory Sum'!$O237)</f>
        <v>0</v>
      </c>
      <c r="W237" s="1">
        <f>SUMIFS(Table110[Total Purchase
Cost],Table110[Product Name],'Raw Mat Inventory Sum'!$O237)</f>
        <v>0</v>
      </c>
      <c r="X237" s="7"/>
      <c r="Y237" s="1">
        <f t="shared" si="39"/>
        <v>0</v>
      </c>
      <c r="AA237" s="1">
        <f t="shared" si="40"/>
        <v>0</v>
      </c>
      <c r="AB237" s="7"/>
      <c r="AC237" s="1">
        <f>SUMIFS(Table7[Quantity of 
Product Sold],Table7[Sale - Product Name],'Raw Mat Inventory Sum'!$O237,Table7[Product Type2],'Raw Mat Inventory Sum'!$AC$5)</f>
        <v>0</v>
      </c>
      <c r="AE237" s="1">
        <f>SUMIFS(Table7[Total Cost of
Goods Sold],Table7[Sale - Product Name],'Raw Mat Inventory Sum'!$O237,Table7[Product Type2],'Raw Mat Inventory Sum'!$AC$5)</f>
        <v>0</v>
      </c>
      <c r="AF237" s="7"/>
      <c r="AG237" s="1">
        <f>SUMIFS(Table17[Quantity2],Table17[Product Name],'Raw Mat Inventory Sum'!$O237,Table17[Product Type2],'Raw Mat Inventory Sum'!$AG$5)</f>
        <v>0</v>
      </c>
      <c r="AI237" s="1">
        <f>SUMIFS(Table17[Total out of Inventory],Table17[Product Name],'Raw Mat Inventory Sum'!$O237,Table17[Product Type2],'Raw Mat Inventory Sum'!$AG$5)</f>
        <v>0</v>
      </c>
      <c r="AJ237" s="7"/>
      <c r="AK237" s="1">
        <f>SUMIFS(Table7[Quantity
 Sold],Table7[Sale - Product Name],'Raw Mat Inventory Sum'!$O237,Table7[Product Type2],'Raw Mat Inventory Sum'!$AK$5)</f>
        <v>0</v>
      </c>
      <c r="AL237" t="str">
        <f t="shared" si="41"/>
        <v/>
      </c>
      <c r="AM237" s="1">
        <f>SUMIFS(Table7[Total 
Paid],Table7[Sale - Product Name],'Raw Mat Inventory Sum'!$O237,Table7[Product Type2],'Raw Mat Inventory Sum'!$AK$5)</f>
        <v>0</v>
      </c>
    </row>
    <row r="238" spans="1:39" x14ac:dyDescent="0.25">
      <c r="A238" t="s">
        <v>261</v>
      </c>
      <c r="B238" t="s">
        <v>260</v>
      </c>
      <c r="C238" t="s">
        <v>194</v>
      </c>
      <c r="F238">
        <v>10.99</v>
      </c>
      <c r="G238" s="49"/>
      <c r="P238" s="7"/>
      <c r="Q238" s="30">
        <f>SUMIFS(Table110[Quantity],Table110[Product Name],'Raw Mat Inventory Sum'!$O238)</f>
        <v>0</v>
      </c>
      <c r="S238" s="1">
        <f>SUMIFS(Table110[Total Cost],Table110[Product Name],'Raw Mat Inventory Sum'!$O238)</f>
        <v>0</v>
      </c>
      <c r="T238" s="7"/>
      <c r="U238" s="1">
        <f>SUMIFS(Table110[Quantity Purchased],Table110[Product Name],'Raw Mat Inventory Sum'!$O238)</f>
        <v>0</v>
      </c>
      <c r="W238" s="1">
        <f>SUMIFS(Table110[Total Purchase
Cost],Table110[Product Name],'Raw Mat Inventory Sum'!$O238)</f>
        <v>0</v>
      </c>
      <c r="X238" s="7"/>
      <c r="Y238" s="1">
        <f t="shared" si="39"/>
        <v>0</v>
      </c>
      <c r="AA238" s="1">
        <f t="shared" si="40"/>
        <v>0</v>
      </c>
      <c r="AB238" s="7"/>
      <c r="AC238" s="1">
        <f>SUMIFS(Table7[Quantity of 
Product Sold],Table7[Sale - Product Name],'Raw Mat Inventory Sum'!$O238,Table7[Product Type2],'Raw Mat Inventory Sum'!$AC$5)</f>
        <v>0</v>
      </c>
      <c r="AE238" s="1">
        <f>SUMIFS(Table7[Total Cost of
Goods Sold],Table7[Sale - Product Name],'Raw Mat Inventory Sum'!$O238,Table7[Product Type2],'Raw Mat Inventory Sum'!$AC$5)</f>
        <v>0</v>
      </c>
      <c r="AF238" s="7"/>
      <c r="AG238" s="1">
        <f>SUMIFS(Table17[Quantity2],Table17[Product Name],'Raw Mat Inventory Sum'!$O238,Table17[Product Type2],'Raw Mat Inventory Sum'!$AG$5)</f>
        <v>0</v>
      </c>
      <c r="AI238" s="1">
        <f>SUMIFS(Table17[Total out of Inventory],Table17[Product Name],'Raw Mat Inventory Sum'!$O238,Table17[Product Type2],'Raw Mat Inventory Sum'!$AG$5)</f>
        <v>0</v>
      </c>
      <c r="AJ238" s="7"/>
      <c r="AK238" s="1">
        <f>SUMIFS(Table7[Quantity
 Sold],Table7[Sale - Product Name],'Raw Mat Inventory Sum'!$O238,Table7[Product Type2],'Raw Mat Inventory Sum'!$AK$5)</f>
        <v>0</v>
      </c>
      <c r="AL238" t="str">
        <f t="shared" si="41"/>
        <v/>
      </c>
      <c r="AM238" s="1">
        <f>SUMIFS(Table7[Total 
Paid],Table7[Sale - Product Name],'Raw Mat Inventory Sum'!$O238,Table7[Product Type2],'Raw Mat Inventory Sum'!$AK$5)</f>
        <v>0</v>
      </c>
    </row>
    <row r="239" spans="1:39" x14ac:dyDescent="0.25">
      <c r="A239" t="s">
        <v>254</v>
      </c>
      <c r="B239" t="s">
        <v>255</v>
      </c>
      <c r="C239" t="s">
        <v>194</v>
      </c>
      <c r="F239">
        <v>8.99</v>
      </c>
      <c r="P239" s="7"/>
      <c r="Q239" s="30">
        <f>SUMIFS(Table110[Quantity],Table110[Product Name],'Raw Mat Inventory Sum'!$O239)</f>
        <v>0</v>
      </c>
      <c r="S239" s="1">
        <f>SUMIFS(Table110[Total Cost],Table110[Product Name],'Raw Mat Inventory Sum'!$O239)</f>
        <v>0</v>
      </c>
      <c r="T239" s="7"/>
      <c r="U239" s="1">
        <f>SUMIFS(Table110[Quantity Purchased],Table110[Product Name],'Raw Mat Inventory Sum'!$O239)</f>
        <v>0</v>
      </c>
      <c r="W239" s="1">
        <f>SUMIFS(Table110[Total Purchase
Cost],Table110[Product Name],'Raw Mat Inventory Sum'!$O239)</f>
        <v>0</v>
      </c>
      <c r="X239" s="7"/>
      <c r="Y239" s="1">
        <f t="shared" si="39"/>
        <v>0</v>
      </c>
      <c r="AA239" s="1">
        <f t="shared" si="40"/>
        <v>0</v>
      </c>
      <c r="AB239" s="7"/>
      <c r="AC239" s="1">
        <f>SUMIFS(Table7[Quantity of 
Product Sold],Table7[Sale - Product Name],'Raw Mat Inventory Sum'!$O239,Table7[Product Type2],'Raw Mat Inventory Sum'!$AC$5)</f>
        <v>0</v>
      </c>
      <c r="AE239" s="1">
        <f>SUMIFS(Table7[Total Cost of
Goods Sold],Table7[Sale - Product Name],'Raw Mat Inventory Sum'!$O239,Table7[Product Type2],'Raw Mat Inventory Sum'!$AC$5)</f>
        <v>0</v>
      </c>
      <c r="AF239" s="7"/>
      <c r="AG239" s="1">
        <f>SUMIFS(Table17[Quantity2],Table17[Product Name],'Raw Mat Inventory Sum'!$O239,Table17[Product Type2],'Raw Mat Inventory Sum'!$AG$5)</f>
        <v>0</v>
      </c>
      <c r="AI239" s="1">
        <f>SUMIFS(Table17[Total out of Inventory],Table17[Product Name],'Raw Mat Inventory Sum'!$O239,Table17[Product Type2],'Raw Mat Inventory Sum'!$AG$5)</f>
        <v>0</v>
      </c>
      <c r="AJ239" s="7"/>
      <c r="AK239" s="1">
        <f>SUMIFS(Table7[Quantity
 Sold],Table7[Sale - Product Name],'Raw Mat Inventory Sum'!$O239,Table7[Product Type2],'Raw Mat Inventory Sum'!$AK$5)</f>
        <v>0</v>
      </c>
      <c r="AL239" t="str">
        <f t="shared" si="41"/>
        <v/>
      </c>
      <c r="AM239" s="1">
        <f>SUMIFS(Table7[Total 
Paid],Table7[Sale - Product Name],'Raw Mat Inventory Sum'!$O239,Table7[Product Type2],'Raw Mat Inventory Sum'!$AK$5)</f>
        <v>0</v>
      </c>
    </row>
    <row r="240" spans="1:39" s="53" customFormat="1" x14ac:dyDescent="0.25">
      <c r="A240" s="53" t="s">
        <v>256</v>
      </c>
      <c r="B240" s="53" t="s">
        <v>257</v>
      </c>
      <c r="C240" s="53" t="s">
        <v>194</v>
      </c>
      <c r="F240" s="53">
        <v>6.99</v>
      </c>
      <c r="P240" s="65"/>
      <c r="Q240" s="30">
        <f>SUMIFS(Table110[Quantity],Table110[Product Name],'Raw Mat Inventory Sum'!$O240)</f>
        <v>0</v>
      </c>
      <c r="R240"/>
      <c r="S240" s="1">
        <f>SUMIFS(Table110[Total Cost],Table110[Product Name],'Raw Mat Inventory Sum'!$O240)</f>
        <v>0</v>
      </c>
      <c r="T240" s="7"/>
      <c r="U240" s="1">
        <f>SUMIFS(Table110[Quantity Purchased],Table110[Product Name],'Raw Mat Inventory Sum'!$O240)</f>
        <v>0</v>
      </c>
      <c r="V240"/>
      <c r="W240" s="1">
        <f>SUMIFS(Table110[Total Purchase
Cost],Table110[Product Name],'Raw Mat Inventory Sum'!$O240)</f>
        <v>0</v>
      </c>
      <c r="X240" s="7"/>
      <c r="Y240" s="1">
        <f t="shared" si="39"/>
        <v>0</v>
      </c>
      <c r="Z240"/>
      <c r="AA240" s="1">
        <f t="shared" si="40"/>
        <v>0</v>
      </c>
      <c r="AB240" s="7"/>
      <c r="AC240" s="1">
        <f>SUMIFS(Table7[Quantity of 
Product Sold],Table7[Sale - Product Name],'Raw Mat Inventory Sum'!$O240,Table7[Product Type2],'Raw Mat Inventory Sum'!$AC$5)</f>
        <v>0</v>
      </c>
      <c r="AD240"/>
      <c r="AE240" s="1">
        <f>SUMIFS(Table7[Total Cost of
Goods Sold],Table7[Sale - Product Name],'Raw Mat Inventory Sum'!$O240,Table7[Product Type2],'Raw Mat Inventory Sum'!$AC$5)</f>
        <v>0</v>
      </c>
      <c r="AF240" s="7"/>
      <c r="AG240" s="1">
        <f>SUMIFS(Table17[Quantity2],Table17[Product Name],'Raw Mat Inventory Sum'!$O240,Table17[Product Type2],'Raw Mat Inventory Sum'!$AG$5)</f>
        <v>0</v>
      </c>
      <c r="AH240"/>
      <c r="AI240" s="1">
        <f>SUMIFS(Table17[Total out of Inventory],Table17[Product Name],'Raw Mat Inventory Sum'!$O240,Table17[Product Type2],'Raw Mat Inventory Sum'!$AG$5)</f>
        <v>0</v>
      </c>
      <c r="AJ240" s="7"/>
      <c r="AK240" s="1">
        <f>SUMIFS(Table7[Quantity
 Sold],Table7[Sale - Product Name],'Raw Mat Inventory Sum'!$O240,Table7[Product Type2],'Raw Mat Inventory Sum'!$AK$5)</f>
        <v>0</v>
      </c>
      <c r="AL240" t="str">
        <f t="shared" si="41"/>
        <v/>
      </c>
      <c r="AM240" s="1">
        <f>SUMIFS(Table7[Total 
Paid],Table7[Sale - Product Name],'Raw Mat Inventory Sum'!$O240,Table7[Product Type2],'Raw Mat Inventory Sum'!$AK$5)</f>
        <v>0</v>
      </c>
    </row>
    <row r="241" spans="1:39" s="53" customFormat="1" x14ac:dyDescent="0.25">
      <c r="A241" t="s">
        <v>246</v>
      </c>
      <c r="B241" t="s">
        <v>247</v>
      </c>
      <c r="C241" s="53" t="s">
        <v>194</v>
      </c>
      <c r="F241" s="53">
        <v>8.99</v>
      </c>
      <c r="P241" s="65"/>
      <c r="Q241" s="30">
        <f>SUMIFS(Table110[Quantity],Table110[Product Name],'Raw Mat Inventory Sum'!$O241)</f>
        <v>0</v>
      </c>
      <c r="R241"/>
      <c r="S241" s="1">
        <f>SUMIFS(Table110[Total Cost],Table110[Product Name],'Raw Mat Inventory Sum'!$O241)</f>
        <v>0</v>
      </c>
      <c r="T241" s="7"/>
      <c r="U241" s="1">
        <f>SUMIFS(Table110[Quantity Purchased],Table110[Product Name],'Raw Mat Inventory Sum'!$O241)</f>
        <v>0</v>
      </c>
      <c r="V241"/>
      <c r="W241" s="1">
        <f>SUMIFS(Table110[Total Purchase
Cost],Table110[Product Name],'Raw Mat Inventory Sum'!$O241)</f>
        <v>0</v>
      </c>
      <c r="X241" s="7"/>
      <c r="Y241" s="1">
        <f t="shared" si="39"/>
        <v>0</v>
      </c>
      <c r="Z241"/>
      <c r="AA241" s="1">
        <f t="shared" si="40"/>
        <v>0</v>
      </c>
      <c r="AB241" s="7"/>
      <c r="AC241" s="1">
        <f>SUMIFS(Table7[Quantity of 
Product Sold],Table7[Sale - Product Name],'Raw Mat Inventory Sum'!$O241,Table7[Product Type2],'Raw Mat Inventory Sum'!$AC$5)</f>
        <v>0</v>
      </c>
      <c r="AD241"/>
      <c r="AE241" s="1">
        <f>SUMIFS(Table7[Total Cost of
Goods Sold],Table7[Sale - Product Name],'Raw Mat Inventory Sum'!$O241,Table7[Product Type2],'Raw Mat Inventory Sum'!$AC$5)</f>
        <v>0</v>
      </c>
      <c r="AF241" s="7"/>
      <c r="AG241" s="1">
        <f>SUMIFS(Table17[Quantity2],Table17[Product Name],'Raw Mat Inventory Sum'!$O241,Table17[Product Type2],'Raw Mat Inventory Sum'!$AG$5)</f>
        <v>0</v>
      </c>
      <c r="AH241"/>
      <c r="AI241" s="1">
        <f>SUMIFS(Table17[Total out of Inventory],Table17[Product Name],'Raw Mat Inventory Sum'!$O241,Table17[Product Type2],'Raw Mat Inventory Sum'!$AG$5)</f>
        <v>0</v>
      </c>
      <c r="AJ241" s="7"/>
      <c r="AK241" s="1">
        <f>SUMIFS(Table7[Quantity
 Sold],Table7[Sale - Product Name],'Raw Mat Inventory Sum'!$O241,Table7[Product Type2],'Raw Mat Inventory Sum'!$AK$5)</f>
        <v>0</v>
      </c>
      <c r="AL241" t="str">
        <f t="shared" si="41"/>
        <v/>
      </c>
      <c r="AM241" s="1">
        <f>SUMIFS(Table7[Total 
Paid],Table7[Sale - Product Name],'Raw Mat Inventory Sum'!$O241,Table7[Product Type2],'Raw Mat Inventory Sum'!$AK$5)</f>
        <v>0</v>
      </c>
    </row>
    <row r="242" spans="1:39" x14ac:dyDescent="0.25">
      <c r="A242" t="s">
        <v>244</v>
      </c>
      <c r="B242" t="s">
        <v>245</v>
      </c>
      <c r="C242" t="s">
        <v>194</v>
      </c>
      <c r="P242" s="7"/>
      <c r="Q242" s="30">
        <f>SUMIFS(Table110[Quantity],Table110[Product Name],'Raw Mat Inventory Sum'!$O242)</f>
        <v>0</v>
      </c>
      <c r="S242" s="1">
        <f>SUMIFS(Table110[Total Cost],Table110[Product Name],'Raw Mat Inventory Sum'!$O242)</f>
        <v>0</v>
      </c>
      <c r="T242" s="7"/>
      <c r="U242" s="1">
        <f>SUMIFS(Table110[Quantity Purchased],Table110[Product Name],'Raw Mat Inventory Sum'!$O242)</f>
        <v>0</v>
      </c>
      <c r="W242" s="1">
        <f>SUMIFS(Table110[Total Purchase
Cost],Table110[Product Name],'Raw Mat Inventory Sum'!$O242)</f>
        <v>0</v>
      </c>
      <c r="X242" s="7"/>
      <c r="Y242" s="1">
        <f t="shared" si="39"/>
        <v>0</v>
      </c>
      <c r="AA242" s="1">
        <f t="shared" si="40"/>
        <v>0</v>
      </c>
      <c r="AB242" s="7"/>
      <c r="AC242" s="1">
        <f>SUMIFS(Table7[Quantity of 
Product Sold],Table7[Sale - Product Name],'Raw Mat Inventory Sum'!$O242,Table7[Product Type2],'Raw Mat Inventory Sum'!$AC$5)</f>
        <v>0</v>
      </c>
      <c r="AE242" s="1">
        <f>SUMIFS(Table7[Total Cost of
Goods Sold],Table7[Sale - Product Name],'Raw Mat Inventory Sum'!$O242,Table7[Product Type2],'Raw Mat Inventory Sum'!$AC$5)</f>
        <v>0</v>
      </c>
      <c r="AF242" s="7"/>
      <c r="AG242" s="1">
        <f>SUMIFS(Table17[Quantity2],Table17[Product Name],'Raw Mat Inventory Sum'!$O242,Table17[Product Type2],'Raw Mat Inventory Sum'!$AG$5)</f>
        <v>0</v>
      </c>
      <c r="AI242" s="1">
        <f>SUMIFS(Table17[Total out of Inventory],Table17[Product Name],'Raw Mat Inventory Sum'!$O242,Table17[Product Type2],'Raw Mat Inventory Sum'!$AG$5)</f>
        <v>0</v>
      </c>
      <c r="AJ242" s="7"/>
      <c r="AK242" s="1">
        <f>SUMIFS(Table7[Quantity
 Sold],Table7[Sale - Product Name],'Raw Mat Inventory Sum'!$O242,Table7[Product Type2],'Raw Mat Inventory Sum'!$AK$5)</f>
        <v>0</v>
      </c>
      <c r="AL242" t="str">
        <f t="shared" si="41"/>
        <v/>
      </c>
      <c r="AM242" s="1">
        <f>SUMIFS(Table7[Total 
Paid],Table7[Sale - Product Name],'Raw Mat Inventory Sum'!$O242,Table7[Product Type2],'Raw Mat Inventory Sum'!$AK$5)</f>
        <v>0</v>
      </c>
    </row>
    <row r="243" spans="1:39" x14ac:dyDescent="0.25">
      <c r="C243" t="s">
        <v>194</v>
      </c>
      <c r="E243" s="4"/>
      <c r="P243" s="7"/>
      <c r="Q243" s="30">
        <f>SUMIFS(Table110[Quantity],Table110[Product Name],'Raw Mat Inventory Sum'!$O243)</f>
        <v>0</v>
      </c>
      <c r="S243" s="1">
        <f>SUMIFS(Table110[Total Cost],Table110[Product Name],'Raw Mat Inventory Sum'!$O243)</f>
        <v>0</v>
      </c>
      <c r="T243" s="7"/>
      <c r="U243" s="1">
        <f>SUMIFS(Table110[Quantity Purchased],Table110[Product Name],'Raw Mat Inventory Sum'!$O243)</f>
        <v>0</v>
      </c>
      <c r="W243" s="1">
        <f>SUMIFS(Table110[Total Purchase
Cost],Table110[Product Name],'Raw Mat Inventory Sum'!$O243)</f>
        <v>0</v>
      </c>
      <c r="X243" s="7"/>
      <c r="Y243" s="1">
        <f t="shared" si="39"/>
        <v>0</v>
      </c>
      <c r="AA243" s="1">
        <f t="shared" si="40"/>
        <v>0</v>
      </c>
      <c r="AB243" s="7"/>
      <c r="AC243" s="1">
        <f>SUMIFS(Table7[Quantity of 
Product Sold],Table7[Sale - Product Name],'Raw Mat Inventory Sum'!$O243,Table7[Product Type2],'Raw Mat Inventory Sum'!$AC$5)</f>
        <v>0</v>
      </c>
      <c r="AE243" s="1">
        <f>SUMIFS(Table7[Total Cost of
Goods Sold],Table7[Sale - Product Name],'Raw Mat Inventory Sum'!$O243,Table7[Product Type2],'Raw Mat Inventory Sum'!$AC$5)</f>
        <v>0</v>
      </c>
      <c r="AF243" s="7"/>
      <c r="AG243" s="1">
        <f>SUMIFS(Table17[Quantity2],Table17[Product Name],'Raw Mat Inventory Sum'!$O243,Table17[Product Type2],'Raw Mat Inventory Sum'!$AG$5)</f>
        <v>0</v>
      </c>
      <c r="AI243" s="1">
        <f>SUMIFS(Table17[Total out of Inventory],Table17[Product Name],'Raw Mat Inventory Sum'!$O243,Table17[Product Type2],'Raw Mat Inventory Sum'!$AG$5)</f>
        <v>0</v>
      </c>
      <c r="AJ243" s="7"/>
      <c r="AK243" s="1">
        <f>SUMIFS(Table7[Quantity
 Sold],Table7[Sale - Product Name],'Raw Mat Inventory Sum'!$O243,Table7[Product Type2],'Raw Mat Inventory Sum'!$AK$5)</f>
        <v>0</v>
      </c>
      <c r="AL243" t="str">
        <f t="shared" si="41"/>
        <v/>
      </c>
      <c r="AM243" s="1">
        <f>SUMIFS(Table7[Total 
Paid],Table7[Sale - Product Name],'Raw Mat Inventory Sum'!$O243,Table7[Product Type2],'Raw Mat Inventory Sum'!$AK$5)</f>
        <v>0</v>
      </c>
    </row>
    <row r="244" spans="1:39" x14ac:dyDescent="0.25">
      <c r="A244" s="53" t="s">
        <v>263</v>
      </c>
      <c r="B244" t="s">
        <v>264</v>
      </c>
      <c r="C244" t="s">
        <v>194</v>
      </c>
      <c r="E244" s="4"/>
      <c r="F244">
        <v>10.99</v>
      </c>
      <c r="G244" s="77"/>
      <c r="P244" s="7"/>
      <c r="Q244" s="30">
        <f>SUMIFS(Table110[Quantity],Table110[Product Name],'Raw Mat Inventory Sum'!$O244)</f>
        <v>0</v>
      </c>
      <c r="S244" s="1">
        <f>SUMIFS(Table110[Total Cost],Table110[Product Name],'Raw Mat Inventory Sum'!$O244)</f>
        <v>0</v>
      </c>
      <c r="T244" s="7"/>
      <c r="U244" s="1">
        <f>SUMIFS(Table110[Quantity Purchased],Table110[Product Name],'Raw Mat Inventory Sum'!$O244)</f>
        <v>0</v>
      </c>
      <c r="W244" s="1">
        <f>SUMIFS(Table110[Total Purchase
Cost],Table110[Product Name],'Raw Mat Inventory Sum'!$O244)</f>
        <v>0</v>
      </c>
      <c r="X244" s="7"/>
      <c r="Y244" s="1">
        <f t="shared" si="39"/>
        <v>0</v>
      </c>
      <c r="AA244" s="1">
        <f t="shared" si="40"/>
        <v>0</v>
      </c>
      <c r="AB244" s="7"/>
      <c r="AC244" s="1">
        <f>SUMIFS(Table7[Quantity of 
Product Sold],Table7[Sale - Product Name],'Raw Mat Inventory Sum'!$O244,Table7[Product Type2],'Raw Mat Inventory Sum'!$AC$5)</f>
        <v>0</v>
      </c>
      <c r="AE244" s="1">
        <f>SUMIFS(Table7[Total Cost of
Goods Sold],Table7[Sale - Product Name],'Raw Mat Inventory Sum'!$O244,Table7[Product Type2],'Raw Mat Inventory Sum'!$AC$5)</f>
        <v>0</v>
      </c>
      <c r="AF244" s="7"/>
      <c r="AG244" s="1">
        <f>SUMIFS(Table17[Quantity2],Table17[Product Name],'Raw Mat Inventory Sum'!$O244,Table17[Product Type2],'Raw Mat Inventory Sum'!$AG$5)</f>
        <v>0</v>
      </c>
      <c r="AI244" s="1">
        <f>SUMIFS(Table17[Total out of Inventory],Table17[Product Name],'Raw Mat Inventory Sum'!$O244,Table17[Product Type2],'Raw Mat Inventory Sum'!$AG$5)</f>
        <v>0</v>
      </c>
      <c r="AJ244" s="7"/>
      <c r="AK244" s="1">
        <f>SUMIFS(Table7[Quantity
 Sold],Table7[Sale - Product Name],'Raw Mat Inventory Sum'!$O244,Table7[Product Type2],'Raw Mat Inventory Sum'!$AK$5)</f>
        <v>0</v>
      </c>
      <c r="AL244" t="str">
        <f t="shared" si="41"/>
        <v/>
      </c>
      <c r="AM244" s="1">
        <f>SUMIFS(Table7[Total 
Paid],Table7[Sale - Product Name],'Raw Mat Inventory Sum'!$O244,Table7[Product Type2],'Raw Mat Inventory Sum'!$AK$5)</f>
        <v>0</v>
      </c>
    </row>
    <row r="245" spans="1:39" x14ac:dyDescent="0.25">
      <c r="A245" t="s">
        <v>235</v>
      </c>
      <c r="B245" t="s">
        <v>232</v>
      </c>
      <c r="C245" t="s">
        <v>194</v>
      </c>
      <c r="E245" s="4"/>
      <c r="P245" s="7"/>
      <c r="Q245" s="30">
        <f>SUMIFS(Table110[Quantity],Table110[Product Name],'Raw Mat Inventory Sum'!$O245)</f>
        <v>0</v>
      </c>
      <c r="S245" s="1">
        <f>SUMIFS(Table110[Total Cost],Table110[Product Name],'Raw Mat Inventory Sum'!$O245)</f>
        <v>0</v>
      </c>
      <c r="T245" s="7"/>
      <c r="U245" s="1">
        <f>SUMIFS(Table110[Quantity Purchased],Table110[Product Name],'Raw Mat Inventory Sum'!$O245)</f>
        <v>0</v>
      </c>
      <c r="W245" s="1">
        <f>SUMIFS(Table110[Total Purchase
Cost],Table110[Product Name],'Raw Mat Inventory Sum'!$O245)</f>
        <v>0</v>
      </c>
      <c r="X245" s="7"/>
      <c r="Y245" s="1">
        <f t="shared" si="39"/>
        <v>0</v>
      </c>
      <c r="AA245" s="1">
        <f t="shared" si="40"/>
        <v>0</v>
      </c>
      <c r="AB245" s="7"/>
      <c r="AC245" s="1">
        <f>SUMIFS(Table7[Quantity of 
Product Sold],Table7[Sale - Product Name],'Raw Mat Inventory Sum'!$O245,Table7[Product Type2],'Raw Mat Inventory Sum'!$AC$5)</f>
        <v>0</v>
      </c>
      <c r="AE245" s="1">
        <f>SUMIFS(Table7[Total Cost of
Goods Sold],Table7[Sale - Product Name],'Raw Mat Inventory Sum'!$O245,Table7[Product Type2],'Raw Mat Inventory Sum'!$AC$5)</f>
        <v>0</v>
      </c>
      <c r="AF245" s="7"/>
      <c r="AG245" s="1">
        <f>SUMIFS(Table17[Quantity2],Table17[Product Name],'Raw Mat Inventory Sum'!$O245,Table17[Product Type2],'Raw Mat Inventory Sum'!$AG$5)</f>
        <v>0</v>
      </c>
      <c r="AI245" s="1">
        <f>SUMIFS(Table17[Total out of Inventory],Table17[Product Name],'Raw Mat Inventory Sum'!$O245,Table17[Product Type2],'Raw Mat Inventory Sum'!$AG$5)</f>
        <v>0</v>
      </c>
      <c r="AJ245" s="7"/>
      <c r="AK245" s="1">
        <f>SUMIFS(Table7[Quantity
 Sold],Table7[Sale - Product Name],'Raw Mat Inventory Sum'!$O245,Table7[Product Type2],'Raw Mat Inventory Sum'!$AK$5)</f>
        <v>0</v>
      </c>
      <c r="AL245" t="str">
        <f t="shared" si="41"/>
        <v/>
      </c>
      <c r="AM245" s="1">
        <f>SUMIFS(Table7[Total 
Paid],Table7[Sale - Product Name],'Raw Mat Inventory Sum'!$O245,Table7[Product Type2],'Raw Mat Inventory Sum'!$AK$5)</f>
        <v>0</v>
      </c>
    </row>
    <row r="246" spans="1:39" x14ac:dyDescent="0.25">
      <c r="A246" t="s">
        <v>230</v>
      </c>
      <c r="B246" t="s">
        <v>231</v>
      </c>
      <c r="C246" t="s">
        <v>194</v>
      </c>
      <c r="E246" s="4"/>
      <c r="P246" s="7"/>
      <c r="Q246" s="30">
        <f>SUMIFS(Table110[Quantity],Table110[Product Name],'Raw Mat Inventory Sum'!$O246)</f>
        <v>0</v>
      </c>
      <c r="S246" s="1">
        <f>SUMIFS(Table110[Total Cost],Table110[Product Name],'Raw Mat Inventory Sum'!$O246)</f>
        <v>0</v>
      </c>
      <c r="T246" s="7"/>
      <c r="U246" s="1">
        <f>SUMIFS(Table110[Quantity Purchased],Table110[Product Name],'Raw Mat Inventory Sum'!$O246)</f>
        <v>0</v>
      </c>
      <c r="W246" s="1">
        <f>SUMIFS(Table110[Total Purchase
Cost],Table110[Product Name],'Raw Mat Inventory Sum'!$O246)</f>
        <v>0</v>
      </c>
      <c r="X246" s="7"/>
      <c r="Y246" s="1">
        <f t="shared" si="39"/>
        <v>0</v>
      </c>
      <c r="AA246" s="1">
        <f t="shared" si="40"/>
        <v>0</v>
      </c>
      <c r="AB246" s="7"/>
      <c r="AC246" s="1">
        <f>SUMIFS(Table7[Quantity of 
Product Sold],Table7[Sale - Product Name],'Raw Mat Inventory Sum'!$O246,Table7[Product Type2],'Raw Mat Inventory Sum'!$AC$5)</f>
        <v>0</v>
      </c>
      <c r="AE246" s="1">
        <f>SUMIFS(Table7[Total Cost of
Goods Sold],Table7[Sale - Product Name],'Raw Mat Inventory Sum'!$O246,Table7[Product Type2],'Raw Mat Inventory Sum'!$AC$5)</f>
        <v>0</v>
      </c>
      <c r="AF246" s="7"/>
      <c r="AG246" s="1">
        <f>SUMIFS(Table17[Quantity2],Table17[Product Name],'Raw Mat Inventory Sum'!$O246,Table17[Product Type2],'Raw Mat Inventory Sum'!$AG$5)</f>
        <v>0</v>
      </c>
      <c r="AI246" s="1">
        <f>SUMIFS(Table17[Total out of Inventory],Table17[Product Name],'Raw Mat Inventory Sum'!$O246,Table17[Product Type2],'Raw Mat Inventory Sum'!$AG$5)</f>
        <v>0</v>
      </c>
      <c r="AJ246" s="7"/>
      <c r="AK246" s="1">
        <f>SUMIFS(Table7[Quantity
 Sold],Table7[Sale - Product Name],'Raw Mat Inventory Sum'!$O246,Table7[Product Type2],'Raw Mat Inventory Sum'!$AK$5)</f>
        <v>0</v>
      </c>
      <c r="AL246" t="str">
        <f t="shared" si="41"/>
        <v/>
      </c>
      <c r="AM246" s="1">
        <f>SUMIFS(Table7[Total 
Paid],Table7[Sale - Product Name],'Raw Mat Inventory Sum'!$O246,Table7[Product Type2],'Raw Mat Inventory Sum'!$AK$5)</f>
        <v>0</v>
      </c>
    </row>
    <row r="247" spans="1:39" x14ac:dyDescent="0.25">
      <c r="A247" t="s">
        <v>234</v>
      </c>
      <c r="B247" t="s">
        <v>233</v>
      </c>
      <c r="C247" t="s">
        <v>194</v>
      </c>
      <c r="P247" s="7"/>
      <c r="Q247" s="30">
        <f>SUMIFS(Table110[Quantity],Table110[Product Name],'Raw Mat Inventory Sum'!$O247)</f>
        <v>0</v>
      </c>
      <c r="S247" s="1">
        <f>SUMIFS(Table110[Total Cost],Table110[Product Name],'Raw Mat Inventory Sum'!$O247)</f>
        <v>0</v>
      </c>
      <c r="T247" s="7"/>
      <c r="U247" s="1">
        <f>SUMIFS(Table110[Quantity Purchased],Table110[Product Name],'Raw Mat Inventory Sum'!$O247)</f>
        <v>0</v>
      </c>
      <c r="W247" s="1">
        <f>SUMIFS(Table110[Total Purchase
Cost],Table110[Product Name],'Raw Mat Inventory Sum'!$O247)</f>
        <v>0</v>
      </c>
      <c r="X247" s="7"/>
      <c r="Y247" s="1">
        <f t="shared" si="39"/>
        <v>0</v>
      </c>
      <c r="AA247" s="1">
        <f t="shared" si="40"/>
        <v>0</v>
      </c>
      <c r="AB247" s="7"/>
      <c r="AC247" s="1">
        <f>SUMIFS(Table7[Quantity of 
Product Sold],Table7[Sale - Product Name],'Raw Mat Inventory Sum'!$O247,Table7[Product Type2],'Raw Mat Inventory Sum'!$AC$5)</f>
        <v>0</v>
      </c>
      <c r="AE247" s="1">
        <f>SUMIFS(Table7[Total Cost of
Goods Sold],Table7[Sale - Product Name],'Raw Mat Inventory Sum'!$O247,Table7[Product Type2],'Raw Mat Inventory Sum'!$AC$5)</f>
        <v>0</v>
      </c>
      <c r="AF247" s="7"/>
      <c r="AG247" s="1">
        <f>SUMIFS(Table17[Quantity2],Table17[Product Name],'Raw Mat Inventory Sum'!$O247,Table17[Product Type2],'Raw Mat Inventory Sum'!$AG$5)</f>
        <v>0</v>
      </c>
      <c r="AI247" s="1">
        <f>SUMIFS(Table17[Total out of Inventory],Table17[Product Name],'Raw Mat Inventory Sum'!$O247,Table17[Product Type2],'Raw Mat Inventory Sum'!$AG$5)</f>
        <v>0</v>
      </c>
      <c r="AJ247" s="7"/>
      <c r="AK247" s="1">
        <f>SUMIFS(Table7[Quantity
 Sold],Table7[Sale - Product Name],'Raw Mat Inventory Sum'!$O247,Table7[Product Type2],'Raw Mat Inventory Sum'!$AK$5)</f>
        <v>0</v>
      </c>
      <c r="AL247" t="str">
        <f t="shared" si="41"/>
        <v/>
      </c>
      <c r="AM247" s="1">
        <f>SUMIFS(Table7[Total 
Paid],Table7[Sale - Product Name],'Raw Mat Inventory Sum'!$O247,Table7[Product Type2],'Raw Mat Inventory Sum'!$AK$5)</f>
        <v>0</v>
      </c>
    </row>
    <row r="248" spans="1:39" x14ac:dyDescent="0.25">
      <c r="B248" t="s">
        <v>240</v>
      </c>
      <c r="C248" t="s">
        <v>194</v>
      </c>
      <c r="P248" s="7"/>
      <c r="Q248" s="30">
        <f>SUMIFS(Table110[Quantity],Table110[Product Name],'Raw Mat Inventory Sum'!$O248)</f>
        <v>0</v>
      </c>
      <c r="S248" s="1">
        <f>SUMIFS(Table110[Total Cost],Table110[Product Name],'Raw Mat Inventory Sum'!$O248)</f>
        <v>0</v>
      </c>
      <c r="T248" s="7"/>
      <c r="U248" s="1">
        <f>SUMIFS(Table110[Quantity Purchased],Table110[Product Name],'Raw Mat Inventory Sum'!$O248)</f>
        <v>0</v>
      </c>
      <c r="W248" s="1">
        <f>SUMIFS(Table110[Total Purchase
Cost],Table110[Product Name],'Raw Mat Inventory Sum'!$O248)</f>
        <v>0</v>
      </c>
      <c r="X248" s="7"/>
      <c r="Y248" s="1">
        <f t="shared" si="39"/>
        <v>0</v>
      </c>
      <c r="AA248" s="1">
        <f t="shared" si="40"/>
        <v>0</v>
      </c>
      <c r="AB248" s="7"/>
      <c r="AC248" s="1">
        <f>SUMIFS(Table7[Quantity of 
Product Sold],Table7[Sale - Product Name],'Raw Mat Inventory Sum'!$O248,Table7[Product Type2],'Raw Mat Inventory Sum'!$AC$5)</f>
        <v>0</v>
      </c>
      <c r="AE248" s="1">
        <f>SUMIFS(Table7[Total Cost of
Goods Sold],Table7[Sale - Product Name],'Raw Mat Inventory Sum'!$O248,Table7[Product Type2],'Raw Mat Inventory Sum'!$AC$5)</f>
        <v>0</v>
      </c>
      <c r="AF248" s="7"/>
      <c r="AG248" s="1">
        <f>SUMIFS(Table17[Quantity2],Table17[Product Name],'Raw Mat Inventory Sum'!$O248,Table17[Product Type2],'Raw Mat Inventory Sum'!$AG$5)</f>
        <v>0</v>
      </c>
      <c r="AI248" s="1">
        <f>SUMIFS(Table17[Total out of Inventory],Table17[Product Name],'Raw Mat Inventory Sum'!$O248,Table17[Product Type2],'Raw Mat Inventory Sum'!$AG$5)</f>
        <v>0</v>
      </c>
      <c r="AJ248" s="7"/>
      <c r="AK248" s="1">
        <f>SUMIFS(Table7[Quantity
 Sold],Table7[Sale - Product Name],'Raw Mat Inventory Sum'!$O248,Table7[Product Type2],'Raw Mat Inventory Sum'!$AK$5)</f>
        <v>0</v>
      </c>
      <c r="AL248" t="str">
        <f t="shared" si="41"/>
        <v/>
      </c>
      <c r="AM248" s="1">
        <f>SUMIFS(Table7[Total 
Paid],Table7[Sale - Product Name],'Raw Mat Inventory Sum'!$O248,Table7[Product Type2],'Raw Mat Inventory Sum'!$AK$5)</f>
        <v>0</v>
      </c>
    </row>
    <row r="249" spans="1:39" x14ac:dyDescent="0.25">
      <c r="B249" t="s">
        <v>241</v>
      </c>
      <c r="C249" t="s">
        <v>194</v>
      </c>
      <c r="P249" s="7"/>
      <c r="Q249" s="30">
        <f>SUMIFS(Table110[Quantity],Table110[Product Name],'Raw Mat Inventory Sum'!$O249)</f>
        <v>0</v>
      </c>
      <c r="S249" s="1">
        <f>SUMIFS(Table110[Total Cost],Table110[Product Name],'Raw Mat Inventory Sum'!$O249)</f>
        <v>0</v>
      </c>
      <c r="T249" s="7"/>
      <c r="U249" s="1">
        <f>SUMIFS(Table110[Quantity Purchased],Table110[Product Name],'Raw Mat Inventory Sum'!$O249)</f>
        <v>0</v>
      </c>
      <c r="W249" s="1">
        <f>SUMIFS(Table110[Total Purchase
Cost],Table110[Product Name],'Raw Mat Inventory Sum'!$O249)</f>
        <v>0</v>
      </c>
      <c r="X249" s="7"/>
      <c r="Y249" s="1">
        <f t="shared" si="39"/>
        <v>0</v>
      </c>
      <c r="AA249" s="1">
        <f t="shared" si="40"/>
        <v>0</v>
      </c>
      <c r="AB249" s="7"/>
      <c r="AC249" s="1">
        <f>SUMIFS(Table7[Quantity of 
Product Sold],Table7[Sale - Product Name],'Raw Mat Inventory Sum'!$O249,Table7[Product Type2],'Raw Mat Inventory Sum'!$AC$5)</f>
        <v>0</v>
      </c>
      <c r="AE249" s="1">
        <f>SUMIFS(Table7[Total Cost of
Goods Sold],Table7[Sale - Product Name],'Raw Mat Inventory Sum'!$O249,Table7[Product Type2],'Raw Mat Inventory Sum'!$AC$5)</f>
        <v>0</v>
      </c>
      <c r="AF249" s="7"/>
      <c r="AG249" s="1">
        <f>SUMIFS(Table17[Quantity2],Table17[Product Name],'Raw Mat Inventory Sum'!$O249,Table17[Product Type2],'Raw Mat Inventory Sum'!$AG$5)</f>
        <v>0</v>
      </c>
      <c r="AI249" s="1">
        <f>SUMIFS(Table17[Total out of Inventory],Table17[Product Name],'Raw Mat Inventory Sum'!$O249,Table17[Product Type2],'Raw Mat Inventory Sum'!$AG$5)</f>
        <v>0</v>
      </c>
      <c r="AJ249" s="7"/>
      <c r="AK249" s="1">
        <f>SUMIFS(Table7[Quantity
 Sold],Table7[Sale - Product Name],'Raw Mat Inventory Sum'!$O249,Table7[Product Type2],'Raw Mat Inventory Sum'!$AK$5)</f>
        <v>0</v>
      </c>
      <c r="AL249" t="str">
        <f t="shared" si="41"/>
        <v/>
      </c>
      <c r="AM249" s="1">
        <f>SUMIFS(Table7[Total 
Paid],Table7[Sale - Product Name],'Raw Mat Inventory Sum'!$O249,Table7[Product Type2],'Raw Mat Inventory Sum'!$AK$5)</f>
        <v>0</v>
      </c>
    </row>
    <row r="250" spans="1:39" x14ac:dyDescent="0.25">
      <c r="B250" t="s">
        <v>242</v>
      </c>
      <c r="C250" t="s">
        <v>194</v>
      </c>
      <c r="P250" s="7"/>
      <c r="Q250" s="30">
        <f>SUMIFS(Table110[Quantity],Table110[Product Name],'Raw Mat Inventory Sum'!$O250)</f>
        <v>0</v>
      </c>
      <c r="S250" s="1">
        <f>SUMIFS(Table110[Total Cost],Table110[Product Name],'Raw Mat Inventory Sum'!$O250)</f>
        <v>0</v>
      </c>
      <c r="T250" s="7"/>
      <c r="U250" s="1">
        <f>SUMIFS(Table110[Quantity Purchased],Table110[Product Name],'Raw Mat Inventory Sum'!$O250)</f>
        <v>0</v>
      </c>
      <c r="W250" s="1">
        <f>SUMIFS(Table110[Total Purchase
Cost],Table110[Product Name],'Raw Mat Inventory Sum'!$O250)</f>
        <v>0</v>
      </c>
      <c r="X250" s="7"/>
      <c r="Y250" s="1">
        <f t="shared" si="39"/>
        <v>0</v>
      </c>
      <c r="AA250" s="1">
        <f t="shared" si="40"/>
        <v>0</v>
      </c>
      <c r="AB250" s="7"/>
      <c r="AC250" s="1">
        <f>SUMIFS(Table7[Quantity of 
Product Sold],Table7[Sale - Product Name],'Raw Mat Inventory Sum'!$O250,Table7[Product Type2],'Raw Mat Inventory Sum'!$AC$5)</f>
        <v>0</v>
      </c>
      <c r="AE250" s="1">
        <f>SUMIFS(Table7[Total Cost of
Goods Sold],Table7[Sale - Product Name],'Raw Mat Inventory Sum'!$O250,Table7[Product Type2],'Raw Mat Inventory Sum'!$AC$5)</f>
        <v>0</v>
      </c>
      <c r="AF250" s="7"/>
      <c r="AG250" s="1">
        <f>SUMIFS(Table17[Quantity2],Table17[Product Name],'Raw Mat Inventory Sum'!$O250,Table17[Product Type2],'Raw Mat Inventory Sum'!$AG$5)</f>
        <v>0</v>
      </c>
      <c r="AI250" s="1">
        <f>SUMIFS(Table17[Total out of Inventory],Table17[Product Name],'Raw Mat Inventory Sum'!$O250,Table17[Product Type2],'Raw Mat Inventory Sum'!$AG$5)</f>
        <v>0</v>
      </c>
      <c r="AJ250" s="7"/>
      <c r="AK250" s="1">
        <f>SUMIFS(Table7[Quantity
 Sold],Table7[Sale - Product Name],'Raw Mat Inventory Sum'!$O250,Table7[Product Type2],'Raw Mat Inventory Sum'!$AK$5)</f>
        <v>0</v>
      </c>
      <c r="AL250" t="str">
        <f t="shared" si="41"/>
        <v/>
      </c>
      <c r="AM250" s="1">
        <f>SUMIFS(Table7[Total 
Paid],Table7[Sale - Product Name],'Raw Mat Inventory Sum'!$O250,Table7[Product Type2],'Raw Mat Inventory Sum'!$AK$5)</f>
        <v>0</v>
      </c>
    </row>
    <row r="251" spans="1:39" x14ac:dyDescent="0.25">
      <c r="A251" t="s">
        <v>237</v>
      </c>
      <c r="B251" t="s">
        <v>236</v>
      </c>
      <c r="C251" t="s">
        <v>194</v>
      </c>
      <c r="P251" s="7"/>
      <c r="Q251" s="30">
        <f>SUMIFS(Table110[Quantity],Table110[Product Name],'Raw Mat Inventory Sum'!$O251)</f>
        <v>0</v>
      </c>
      <c r="S251" s="1">
        <f>SUMIFS(Table110[Total Cost],Table110[Product Name],'Raw Mat Inventory Sum'!$O251)</f>
        <v>0</v>
      </c>
      <c r="T251" s="7"/>
      <c r="U251" s="1">
        <f>SUMIFS(Table110[Quantity Purchased],Table110[Product Name],'Raw Mat Inventory Sum'!$O251)</f>
        <v>0</v>
      </c>
      <c r="W251" s="1">
        <f>SUMIFS(Table110[Total Purchase
Cost],Table110[Product Name],'Raw Mat Inventory Sum'!$O251)</f>
        <v>0</v>
      </c>
      <c r="X251" s="7"/>
      <c r="Y251" s="1">
        <f t="shared" si="39"/>
        <v>0</v>
      </c>
      <c r="AA251" s="1">
        <f t="shared" si="40"/>
        <v>0</v>
      </c>
      <c r="AB251" s="7"/>
      <c r="AC251" s="1">
        <f>SUMIFS(Table7[Quantity of 
Product Sold],Table7[Sale - Product Name],'Raw Mat Inventory Sum'!$O251,Table7[Product Type2],'Raw Mat Inventory Sum'!$AC$5)</f>
        <v>0</v>
      </c>
      <c r="AE251" s="1">
        <f>SUMIFS(Table7[Total Cost of
Goods Sold],Table7[Sale - Product Name],'Raw Mat Inventory Sum'!$O251,Table7[Product Type2],'Raw Mat Inventory Sum'!$AC$5)</f>
        <v>0</v>
      </c>
      <c r="AF251" s="7"/>
      <c r="AG251" s="1">
        <f>SUMIFS(Table17[Quantity2],Table17[Product Name],'Raw Mat Inventory Sum'!$O251,Table17[Product Type2],'Raw Mat Inventory Sum'!$AG$5)</f>
        <v>0</v>
      </c>
      <c r="AI251" s="1">
        <f>SUMIFS(Table17[Total out of Inventory],Table17[Product Name],'Raw Mat Inventory Sum'!$O251,Table17[Product Type2],'Raw Mat Inventory Sum'!$AG$5)</f>
        <v>0</v>
      </c>
      <c r="AJ251" s="7"/>
      <c r="AK251" s="1">
        <f>SUMIFS(Table7[Quantity
 Sold],Table7[Sale - Product Name],'Raw Mat Inventory Sum'!$O251,Table7[Product Type2],'Raw Mat Inventory Sum'!$AK$5)</f>
        <v>0</v>
      </c>
      <c r="AL251" t="str">
        <f t="shared" si="41"/>
        <v/>
      </c>
      <c r="AM251" s="1">
        <f>SUMIFS(Table7[Total 
Paid],Table7[Sale - Product Name],'Raw Mat Inventory Sum'!$O251,Table7[Product Type2],'Raw Mat Inventory Sum'!$AK$5)</f>
        <v>0</v>
      </c>
    </row>
    <row r="252" spans="1:39" x14ac:dyDescent="0.25">
      <c r="A252" t="s">
        <v>265</v>
      </c>
      <c r="B252" s="50" t="s">
        <v>243</v>
      </c>
      <c r="C252" s="50" t="s">
        <v>194</v>
      </c>
      <c r="D252" s="50"/>
      <c r="E252" s="50"/>
      <c r="F252" s="53">
        <v>10.99</v>
      </c>
      <c r="G252" s="49"/>
      <c r="P252" s="7"/>
      <c r="Q252" s="30">
        <f>SUMIFS(Table110[Quantity],Table110[Product Name],'Raw Mat Inventory Sum'!$O252)</f>
        <v>0</v>
      </c>
      <c r="S252" s="1">
        <f>SUMIFS(Table110[Total Cost],Table110[Product Name],'Raw Mat Inventory Sum'!$O252)</f>
        <v>0</v>
      </c>
      <c r="T252" s="7"/>
      <c r="U252" s="1">
        <f>SUMIFS(Table110[Quantity Purchased],Table110[Product Name],'Raw Mat Inventory Sum'!$O252)</f>
        <v>0</v>
      </c>
      <c r="W252" s="1">
        <f>SUMIFS(Table110[Total Purchase
Cost],Table110[Product Name],'Raw Mat Inventory Sum'!$O252)</f>
        <v>0</v>
      </c>
      <c r="X252" s="7"/>
      <c r="Y252" s="1">
        <f t="shared" si="39"/>
        <v>0</v>
      </c>
      <c r="AA252" s="1">
        <f t="shared" si="40"/>
        <v>0</v>
      </c>
      <c r="AB252" s="7"/>
      <c r="AC252" s="1">
        <f>SUMIFS(Table7[Quantity of 
Product Sold],Table7[Sale - Product Name],'Raw Mat Inventory Sum'!$O252,Table7[Product Type2],'Raw Mat Inventory Sum'!$AC$5)</f>
        <v>0</v>
      </c>
      <c r="AE252" s="1">
        <f>SUMIFS(Table7[Total Cost of
Goods Sold],Table7[Sale - Product Name],'Raw Mat Inventory Sum'!$O252,Table7[Product Type2],'Raw Mat Inventory Sum'!$AC$5)</f>
        <v>0</v>
      </c>
      <c r="AF252" s="7"/>
      <c r="AG252" s="1">
        <f>SUMIFS(Table17[Quantity2],Table17[Product Name],'Raw Mat Inventory Sum'!$O252,Table17[Product Type2],'Raw Mat Inventory Sum'!$AG$5)</f>
        <v>0</v>
      </c>
      <c r="AI252" s="1">
        <f>SUMIFS(Table17[Total out of Inventory],Table17[Product Name],'Raw Mat Inventory Sum'!$O252,Table17[Product Type2],'Raw Mat Inventory Sum'!$AG$5)</f>
        <v>0</v>
      </c>
      <c r="AJ252" s="7"/>
      <c r="AK252" s="1">
        <f>SUMIFS(Table7[Quantity
 Sold],Table7[Sale - Product Name],'Raw Mat Inventory Sum'!$O252,Table7[Product Type2],'Raw Mat Inventory Sum'!$AK$5)</f>
        <v>0</v>
      </c>
      <c r="AL252" t="str">
        <f t="shared" si="41"/>
        <v/>
      </c>
      <c r="AM252" s="1">
        <f>SUMIFS(Table7[Total 
Paid],Table7[Sale - Product Name],'Raw Mat Inventory Sum'!$O252,Table7[Product Type2],'Raw Mat Inventory Sum'!$AK$5)</f>
        <v>0</v>
      </c>
    </row>
    <row r="253" spans="1:39" x14ac:dyDescent="0.25">
      <c r="C253" t="s">
        <v>194</v>
      </c>
      <c r="P253" s="7"/>
      <c r="Q253" s="30">
        <f>SUMIFS(Table110[Quantity],Table110[Product Name],'Raw Mat Inventory Sum'!$O253)</f>
        <v>0</v>
      </c>
      <c r="S253" s="1">
        <f>SUMIFS(Table110[Total Cost],Table110[Product Name],'Raw Mat Inventory Sum'!$O253)</f>
        <v>0</v>
      </c>
      <c r="T253" s="7"/>
      <c r="U253" s="1">
        <f>SUMIFS(Table110[Quantity Purchased],Table110[Product Name],'Raw Mat Inventory Sum'!$O253)</f>
        <v>0</v>
      </c>
      <c r="W253" s="1">
        <f>SUMIFS(Table110[Total Purchase
Cost],Table110[Product Name],'Raw Mat Inventory Sum'!$O253)</f>
        <v>0</v>
      </c>
      <c r="X253" s="7"/>
      <c r="Y253" s="1">
        <f t="shared" si="39"/>
        <v>0</v>
      </c>
      <c r="AA253" s="1">
        <f t="shared" si="40"/>
        <v>0</v>
      </c>
      <c r="AB253" s="7"/>
      <c r="AC253" s="1">
        <f>SUMIFS(Table7[Quantity of 
Product Sold],Table7[Sale - Product Name],'Raw Mat Inventory Sum'!$O253,Table7[Product Type2],'Raw Mat Inventory Sum'!$AC$5)</f>
        <v>0</v>
      </c>
      <c r="AE253" s="1">
        <f>SUMIFS(Table7[Total Cost of
Goods Sold],Table7[Sale - Product Name],'Raw Mat Inventory Sum'!$O253,Table7[Product Type2],'Raw Mat Inventory Sum'!$AC$5)</f>
        <v>0</v>
      </c>
      <c r="AF253" s="7"/>
      <c r="AG253" s="1">
        <f>SUMIFS(Table17[Quantity2],Table17[Product Name],'Raw Mat Inventory Sum'!$O253,Table17[Product Type2],'Raw Mat Inventory Sum'!$AG$5)</f>
        <v>0</v>
      </c>
      <c r="AI253" s="1">
        <f>SUMIFS(Table17[Total out of Inventory],Table17[Product Name],'Raw Mat Inventory Sum'!$O253,Table17[Product Type2],'Raw Mat Inventory Sum'!$AG$5)</f>
        <v>0</v>
      </c>
      <c r="AJ253" s="7"/>
      <c r="AK253" s="1">
        <f>SUMIFS(Table7[Quantity
 Sold],Table7[Sale - Product Name],'Raw Mat Inventory Sum'!$O253,Table7[Product Type2],'Raw Mat Inventory Sum'!$AK$5)</f>
        <v>0</v>
      </c>
      <c r="AL253" t="str">
        <f t="shared" si="41"/>
        <v/>
      </c>
      <c r="AM253" s="1">
        <f>SUMIFS(Table7[Total 
Paid],Table7[Sale - Product Name],'Raw Mat Inventory Sum'!$O253,Table7[Product Type2],'Raw Mat Inventory Sum'!$AK$5)</f>
        <v>0</v>
      </c>
    </row>
    <row r="254" spans="1:39" x14ac:dyDescent="0.25">
      <c r="C254" t="s">
        <v>194</v>
      </c>
      <c r="P254" s="7"/>
      <c r="Q254" s="30">
        <f>SUMIFS(Table110[Quantity],Table110[Product Name],'Raw Mat Inventory Sum'!$O254)</f>
        <v>0</v>
      </c>
      <c r="S254" s="1">
        <f>SUMIFS(Table110[Total Cost],Table110[Product Name],'Raw Mat Inventory Sum'!$O254)</f>
        <v>0</v>
      </c>
      <c r="T254" s="7"/>
      <c r="U254" s="1">
        <f>SUMIFS(Table110[Quantity Purchased],Table110[Product Name],'Raw Mat Inventory Sum'!$O254)</f>
        <v>0</v>
      </c>
      <c r="W254" s="1">
        <f>SUMIFS(Table110[Total Purchase
Cost],Table110[Product Name],'Raw Mat Inventory Sum'!$O254)</f>
        <v>0</v>
      </c>
      <c r="X254" s="7"/>
      <c r="Y254" s="1">
        <f t="shared" si="39"/>
        <v>0</v>
      </c>
      <c r="AA254" s="1">
        <f t="shared" si="40"/>
        <v>0</v>
      </c>
      <c r="AB254" s="7"/>
      <c r="AC254" s="1">
        <f>SUMIFS(Table7[Quantity of 
Product Sold],Table7[Sale - Product Name],'Raw Mat Inventory Sum'!$O254,Table7[Product Type2],'Raw Mat Inventory Sum'!$AC$5)</f>
        <v>0</v>
      </c>
      <c r="AE254" s="1">
        <f>SUMIFS(Table7[Total Cost of
Goods Sold],Table7[Sale - Product Name],'Raw Mat Inventory Sum'!$O254,Table7[Product Type2],'Raw Mat Inventory Sum'!$AC$5)</f>
        <v>0</v>
      </c>
      <c r="AF254" s="7"/>
      <c r="AG254" s="1">
        <f>SUMIFS(Table17[Quantity2],Table17[Product Name],'Raw Mat Inventory Sum'!$O254,Table17[Product Type2],'Raw Mat Inventory Sum'!$AG$5)</f>
        <v>0</v>
      </c>
      <c r="AI254" s="1">
        <f>SUMIFS(Table17[Total out of Inventory],Table17[Product Name],'Raw Mat Inventory Sum'!$O254,Table17[Product Type2],'Raw Mat Inventory Sum'!$AG$5)</f>
        <v>0</v>
      </c>
      <c r="AJ254" s="7"/>
      <c r="AK254" s="1">
        <f>SUMIFS(Table7[Quantity
 Sold],Table7[Sale - Product Name],'Raw Mat Inventory Sum'!$O254,Table7[Product Type2],'Raw Mat Inventory Sum'!$AK$5)</f>
        <v>0</v>
      </c>
      <c r="AL254" t="str">
        <f t="shared" si="41"/>
        <v/>
      </c>
      <c r="AM254" s="1">
        <f>SUMIFS(Table7[Total 
Paid],Table7[Sale - Product Name],'Raw Mat Inventory Sum'!$O254,Table7[Product Type2],'Raw Mat Inventory Sum'!$AK$5)</f>
        <v>0</v>
      </c>
    </row>
    <row r="255" spans="1:39" x14ac:dyDescent="0.25">
      <c r="C255" t="s">
        <v>194</v>
      </c>
      <c r="P255" s="7"/>
      <c r="Q255" s="30">
        <f>SUMIFS(Table110[Quantity],Table110[Product Name],'Raw Mat Inventory Sum'!$O255)</f>
        <v>0</v>
      </c>
      <c r="S255" s="1">
        <f>SUMIFS(Table110[Total Cost],Table110[Product Name],'Raw Mat Inventory Sum'!$O255)</f>
        <v>0</v>
      </c>
      <c r="T255" s="7"/>
      <c r="U255" s="1">
        <f>SUMIFS(Table110[Quantity Purchased],Table110[Product Name],'Raw Mat Inventory Sum'!$O255)</f>
        <v>0</v>
      </c>
      <c r="W255" s="1">
        <f>SUMIFS(Table110[Total Purchase
Cost],Table110[Product Name],'Raw Mat Inventory Sum'!$O255)</f>
        <v>0</v>
      </c>
      <c r="X255" s="7"/>
      <c r="Y255" s="1">
        <f t="shared" si="39"/>
        <v>0</v>
      </c>
      <c r="AA255" s="1">
        <f t="shared" si="40"/>
        <v>0</v>
      </c>
      <c r="AB255" s="7"/>
      <c r="AC255" s="1">
        <f>SUMIFS(Table7[Quantity of 
Product Sold],Table7[Sale - Product Name],'Raw Mat Inventory Sum'!$O255,Table7[Product Type2],'Raw Mat Inventory Sum'!$AC$5)</f>
        <v>0</v>
      </c>
      <c r="AE255" s="1">
        <f>SUMIFS(Table7[Total Cost of
Goods Sold],Table7[Sale - Product Name],'Raw Mat Inventory Sum'!$O255,Table7[Product Type2],'Raw Mat Inventory Sum'!$AC$5)</f>
        <v>0</v>
      </c>
      <c r="AF255" s="7"/>
      <c r="AG255" s="1">
        <f>SUMIFS(Table17[Quantity2],Table17[Product Name],'Raw Mat Inventory Sum'!$O255,Table17[Product Type2],'Raw Mat Inventory Sum'!$AG$5)</f>
        <v>0</v>
      </c>
      <c r="AI255" s="1">
        <f>SUMIFS(Table17[Total out of Inventory],Table17[Product Name],'Raw Mat Inventory Sum'!$O255,Table17[Product Type2],'Raw Mat Inventory Sum'!$AG$5)</f>
        <v>0</v>
      </c>
      <c r="AJ255" s="7"/>
      <c r="AK255" s="1">
        <f>SUMIFS(Table7[Quantity
 Sold],Table7[Sale - Product Name],'Raw Mat Inventory Sum'!$O255,Table7[Product Type2],'Raw Mat Inventory Sum'!$AK$5)</f>
        <v>0</v>
      </c>
      <c r="AL255" t="str">
        <f t="shared" si="41"/>
        <v/>
      </c>
      <c r="AM255" s="1">
        <f>SUMIFS(Table7[Total 
Paid],Table7[Sale - Product Name],'Raw Mat Inventory Sum'!$O255,Table7[Product Type2],'Raw Mat Inventory Sum'!$AK$5)</f>
        <v>0</v>
      </c>
    </row>
    <row r="256" spans="1:39" x14ac:dyDescent="0.25">
      <c r="C256" t="s">
        <v>194</v>
      </c>
      <c r="P256" s="7"/>
      <c r="Q256" s="30">
        <f>SUMIFS(Table110[Quantity],Table110[Product Name],'Raw Mat Inventory Sum'!$O256)</f>
        <v>0</v>
      </c>
      <c r="S256" s="1">
        <f>SUMIFS(Table110[Total Cost],Table110[Product Name],'Raw Mat Inventory Sum'!$O256)</f>
        <v>0</v>
      </c>
      <c r="T256" s="7"/>
      <c r="U256" s="1">
        <f>SUMIFS(Table110[Quantity Purchased],Table110[Product Name],'Raw Mat Inventory Sum'!$O256)</f>
        <v>0</v>
      </c>
      <c r="W256" s="1">
        <f>SUMIFS(Table110[Total Purchase
Cost],Table110[Product Name],'Raw Mat Inventory Sum'!$O256)</f>
        <v>0</v>
      </c>
      <c r="X256" s="7"/>
      <c r="Y256" s="1">
        <f t="shared" si="39"/>
        <v>0</v>
      </c>
      <c r="AA256" s="1">
        <f t="shared" si="40"/>
        <v>0</v>
      </c>
      <c r="AB256" s="7"/>
      <c r="AC256" s="1">
        <f>SUMIFS(Table7[Quantity of 
Product Sold],Table7[Sale - Product Name],'Raw Mat Inventory Sum'!$O256,Table7[Product Type2],'Raw Mat Inventory Sum'!$AC$5)</f>
        <v>0</v>
      </c>
      <c r="AE256" s="1">
        <f>SUMIFS(Table7[Total Cost of
Goods Sold],Table7[Sale - Product Name],'Raw Mat Inventory Sum'!$O256,Table7[Product Type2],'Raw Mat Inventory Sum'!$AC$5)</f>
        <v>0</v>
      </c>
      <c r="AF256" s="7"/>
      <c r="AG256" s="1">
        <f>SUMIFS(Table17[Quantity2],Table17[Product Name],'Raw Mat Inventory Sum'!$O256,Table17[Product Type2],'Raw Mat Inventory Sum'!$AG$5)</f>
        <v>0</v>
      </c>
      <c r="AI256" s="1">
        <f>SUMIFS(Table17[Total out of Inventory],Table17[Product Name],'Raw Mat Inventory Sum'!$O256,Table17[Product Type2],'Raw Mat Inventory Sum'!$AG$5)</f>
        <v>0</v>
      </c>
      <c r="AJ256" s="7"/>
      <c r="AK256" s="1">
        <f>SUMIFS(Table7[Quantity
 Sold],Table7[Sale - Product Name],'Raw Mat Inventory Sum'!$O256,Table7[Product Type2],'Raw Mat Inventory Sum'!$AK$5)</f>
        <v>0</v>
      </c>
      <c r="AL256" t="str">
        <f t="shared" si="41"/>
        <v/>
      </c>
      <c r="AM256" s="1">
        <f>SUMIFS(Table7[Total 
Paid],Table7[Sale - Product Name],'Raw Mat Inventory Sum'!$O256,Table7[Product Type2],'Raw Mat Inventory Sum'!$AK$5)</f>
        <v>0</v>
      </c>
    </row>
    <row r="257" spans="1:39" x14ac:dyDescent="0.25">
      <c r="A257" t="s">
        <v>226</v>
      </c>
      <c r="B257" t="s">
        <v>225</v>
      </c>
      <c r="C257" t="s">
        <v>194</v>
      </c>
      <c r="F257">
        <v>11.99</v>
      </c>
      <c r="P257" s="7"/>
      <c r="Q257" s="30">
        <f>SUMIFS(Table110[Quantity],Table110[Product Name],'Raw Mat Inventory Sum'!$O257)</f>
        <v>0</v>
      </c>
      <c r="S257" s="1">
        <f>SUMIFS(Table110[Total Cost],Table110[Product Name],'Raw Mat Inventory Sum'!$O257)</f>
        <v>0</v>
      </c>
      <c r="T257" s="7"/>
      <c r="U257" s="1">
        <f>SUMIFS(Table110[Quantity Purchased],Table110[Product Name],'Raw Mat Inventory Sum'!$O257)</f>
        <v>0</v>
      </c>
      <c r="W257" s="1">
        <f>SUMIFS(Table110[Total Purchase
Cost],Table110[Product Name],'Raw Mat Inventory Sum'!$O257)</f>
        <v>0</v>
      </c>
      <c r="X257" s="7"/>
      <c r="Y257" s="1">
        <f t="shared" si="39"/>
        <v>0</v>
      </c>
      <c r="AA257" s="1">
        <f t="shared" si="40"/>
        <v>0</v>
      </c>
      <c r="AB257" s="7"/>
      <c r="AC257" s="1">
        <f>SUMIFS(Table7[Quantity of 
Product Sold],Table7[Sale - Product Name],'Raw Mat Inventory Sum'!$O257,Table7[Product Type2],'Raw Mat Inventory Sum'!$AC$5)</f>
        <v>0</v>
      </c>
      <c r="AE257" s="1">
        <f>SUMIFS(Table7[Total Cost of
Goods Sold],Table7[Sale - Product Name],'Raw Mat Inventory Sum'!$O257,Table7[Product Type2],'Raw Mat Inventory Sum'!$AC$5)</f>
        <v>0</v>
      </c>
      <c r="AF257" s="7"/>
      <c r="AG257" s="1">
        <f>SUMIFS(Table17[Quantity2],Table17[Product Name],'Raw Mat Inventory Sum'!$O257,Table17[Product Type2],'Raw Mat Inventory Sum'!$AG$5)</f>
        <v>0</v>
      </c>
      <c r="AI257" s="1">
        <f>SUMIFS(Table17[Total out of Inventory],Table17[Product Name],'Raw Mat Inventory Sum'!$O257,Table17[Product Type2],'Raw Mat Inventory Sum'!$AG$5)</f>
        <v>0</v>
      </c>
      <c r="AJ257" s="7"/>
      <c r="AK257" s="1">
        <f>SUMIFS(Table7[Quantity
 Sold],Table7[Sale - Product Name],'Raw Mat Inventory Sum'!$O257,Table7[Product Type2],'Raw Mat Inventory Sum'!$AK$5)</f>
        <v>0</v>
      </c>
      <c r="AL257" t="str">
        <f t="shared" si="41"/>
        <v/>
      </c>
      <c r="AM257" s="1">
        <f>SUMIFS(Table7[Total 
Paid],Table7[Sale - Product Name],'Raw Mat Inventory Sum'!$O257,Table7[Product Type2],'Raw Mat Inventory Sum'!$AK$5)</f>
        <v>0</v>
      </c>
    </row>
    <row r="258" spans="1:39" x14ac:dyDescent="0.25">
      <c r="A258" t="s">
        <v>220</v>
      </c>
      <c r="B258" t="s">
        <v>221</v>
      </c>
      <c r="C258" t="s">
        <v>194</v>
      </c>
      <c r="F258">
        <v>14.99</v>
      </c>
      <c r="P258" s="7"/>
      <c r="Q258" s="30">
        <f>SUMIFS(Table110[Quantity],Table110[Product Name],'Raw Mat Inventory Sum'!$O258)</f>
        <v>0</v>
      </c>
      <c r="S258" s="1">
        <f>SUMIFS(Table110[Total Cost],Table110[Product Name],'Raw Mat Inventory Sum'!$O258)</f>
        <v>0</v>
      </c>
      <c r="T258" s="7"/>
      <c r="U258" s="1">
        <f>SUMIFS(Table110[Quantity Purchased],Table110[Product Name],'Raw Mat Inventory Sum'!$O258)</f>
        <v>0</v>
      </c>
      <c r="W258" s="1">
        <f>SUMIFS(Table110[Total Purchase
Cost],Table110[Product Name],'Raw Mat Inventory Sum'!$O258)</f>
        <v>0</v>
      </c>
      <c r="X258" s="7"/>
      <c r="Y258" s="1">
        <f t="shared" si="39"/>
        <v>0</v>
      </c>
      <c r="AA258" s="1">
        <f t="shared" si="40"/>
        <v>0</v>
      </c>
      <c r="AB258" s="7"/>
      <c r="AC258" s="1">
        <f>SUMIFS(Table7[Quantity of 
Product Sold],Table7[Sale - Product Name],'Raw Mat Inventory Sum'!$O258,Table7[Product Type2],'Raw Mat Inventory Sum'!$AC$5)</f>
        <v>0</v>
      </c>
      <c r="AE258" s="1">
        <f>SUMIFS(Table7[Total Cost of
Goods Sold],Table7[Sale - Product Name],'Raw Mat Inventory Sum'!$O258,Table7[Product Type2],'Raw Mat Inventory Sum'!$AC$5)</f>
        <v>0</v>
      </c>
      <c r="AF258" s="7"/>
      <c r="AG258" s="1">
        <f>SUMIFS(Table17[Quantity2],Table17[Product Name],'Raw Mat Inventory Sum'!$O258,Table17[Product Type2],'Raw Mat Inventory Sum'!$AG$5)</f>
        <v>0</v>
      </c>
      <c r="AI258" s="1">
        <f>SUMIFS(Table17[Total out of Inventory],Table17[Product Name],'Raw Mat Inventory Sum'!$O258,Table17[Product Type2],'Raw Mat Inventory Sum'!$AG$5)</f>
        <v>0</v>
      </c>
      <c r="AJ258" s="7"/>
      <c r="AK258" s="1">
        <f>SUMIFS(Table7[Quantity
 Sold],Table7[Sale - Product Name],'Raw Mat Inventory Sum'!$O258,Table7[Product Type2],'Raw Mat Inventory Sum'!$AK$5)</f>
        <v>0</v>
      </c>
      <c r="AL258" t="str">
        <f t="shared" si="41"/>
        <v/>
      </c>
      <c r="AM258" s="1">
        <f>SUMIFS(Table7[Total 
Paid],Table7[Sale - Product Name],'Raw Mat Inventory Sum'!$O258,Table7[Product Type2],'Raw Mat Inventory Sum'!$AK$5)</f>
        <v>0</v>
      </c>
    </row>
    <row r="259" spans="1:39" x14ac:dyDescent="0.25">
      <c r="A259" t="s">
        <v>227</v>
      </c>
      <c r="B259" t="s">
        <v>222</v>
      </c>
      <c r="C259" t="s">
        <v>194</v>
      </c>
      <c r="F259">
        <v>12.99</v>
      </c>
      <c r="P259" s="7"/>
      <c r="Q259" s="30">
        <f>SUMIFS(Table110[Quantity],Table110[Product Name],'Raw Mat Inventory Sum'!$O259)</f>
        <v>0</v>
      </c>
      <c r="S259" s="1">
        <f>SUMIFS(Table110[Total Cost],Table110[Product Name],'Raw Mat Inventory Sum'!$O259)</f>
        <v>0</v>
      </c>
      <c r="T259" s="7"/>
      <c r="U259" s="1">
        <f>SUMIFS(Table110[Quantity Purchased],Table110[Product Name],'Raw Mat Inventory Sum'!$O259)</f>
        <v>0</v>
      </c>
      <c r="W259" s="1">
        <f>SUMIFS(Table110[Total Purchase
Cost],Table110[Product Name],'Raw Mat Inventory Sum'!$O259)</f>
        <v>0</v>
      </c>
      <c r="X259" s="7"/>
      <c r="Y259" s="1">
        <f t="shared" si="39"/>
        <v>0</v>
      </c>
      <c r="AA259" s="1">
        <f t="shared" si="40"/>
        <v>0</v>
      </c>
      <c r="AB259" s="7"/>
      <c r="AC259" s="1">
        <f>SUMIFS(Table7[Quantity of 
Product Sold],Table7[Sale - Product Name],'Raw Mat Inventory Sum'!$O259,Table7[Product Type2],'Raw Mat Inventory Sum'!$AC$5)</f>
        <v>0</v>
      </c>
      <c r="AE259" s="1">
        <f>SUMIFS(Table7[Total Cost of
Goods Sold],Table7[Sale - Product Name],'Raw Mat Inventory Sum'!$O259,Table7[Product Type2],'Raw Mat Inventory Sum'!$AC$5)</f>
        <v>0</v>
      </c>
      <c r="AF259" s="7"/>
      <c r="AG259" s="1">
        <f>SUMIFS(Table17[Quantity2],Table17[Product Name],'Raw Mat Inventory Sum'!$O259,Table17[Product Type2],'Raw Mat Inventory Sum'!$AG$5)</f>
        <v>0</v>
      </c>
      <c r="AI259" s="1">
        <f>SUMIFS(Table17[Total out of Inventory],Table17[Product Name],'Raw Mat Inventory Sum'!$O259,Table17[Product Type2],'Raw Mat Inventory Sum'!$AG$5)</f>
        <v>0</v>
      </c>
      <c r="AJ259" s="7"/>
      <c r="AK259" s="1">
        <f>SUMIFS(Table7[Quantity
 Sold],Table7[Sale - Product Name],'Raw Mat Inventory Sum'!$O259,Table7[Product Type2],'Raw Mat Inventory Sum'!$AK$5)</f>
        <v>0</v>
      </c>
      <c r="AL259" t="str">
        <f t="shared" si="41"/>
        <v/>
      </c>
      <c r="AM259" s="1">
        <f>SUMIFS(Table7[Total 
Paid],Table7[Sale - Product Name],'Raw Mat Inventory Sum'!$O259,Table7[Product Type2],'Raw Mat Inventory Sum'!$AK$5)</f>
        <v>0</v>
      </c>
    </row>
    <row r="260" spans="1:39" x14ac:dyDescent="0.25">
      <c r="A260" t="s">
        <v>228</v>
      </c>
      <c r="B260" t="s">
        <v>223</v>
      </c>
      <c r="C260" t="s">
        <v>194</v>
      </c>
      <c r="F260">
        <v>13.99</v>
      </c>
      <c r="P260" s="7"/>
      <c r="Q260" s="30">
        <f>SUMIFS(Table110[Quantity],Table110[Product Name],'Raw Mat Inventory Sum'!$O260)</f>
        <v>0</v>
      </c>
      <c r="S260" s="1">
        <f>SUMIFS(Table110[Total Cost],Table110[Product Name],'Raw Mat Inventory Sum'!$O260)</f>
        <v>0</v>
      </c>
      <c r="T260" s="7"/>
      <c r="U260" s="1">
        <f>SUMIFS(Table110[Quantity Purchased],Table110[Product Name],'Raw Mat Inventory Sum'!$O260)</f>
        <v>0</v>
      </c>
      <c r="W260" s="1">
        <f>SUMIFS(Table110[Total Purchase
Cost],Table110[Product Name],'Raw Mat Inventory Sum'!$O260)</f>
        <v>0</v>
      </c>
      <c r="X260" s="7"/>
      <c r="Y260" s="1">
        <f t="shared" si="39"/>
        <v>0</v>
      </c>
      <c r="AA260" s="1">
        <f t="shared" si="40"/>
        <v>0</v>
      </c>
      <c r="AB260" s="7"/>
      <c r="AC260" s="1">
        <f>SUMIFS(Table7[Quantity of 
Product Sold],Table7[Sale - Product Name],'Raw Mat Inventory Sum'!$O260,Table7[Product Type2],'Raw Mat Inventory Sum'!$AC$5)</f>
        <v>0</v>
      </c>
      <c r="AE260" s="1">
        <f>SUMIFS(Table7[Total Cost of
Goods Sold],Table7[Sale - Product Name],'Raw Mat Inventory Sum'!$O260,Table7[Product Type2],'Raw Mat Inventory Sum'!$AC$5)</f>
        <v>0</v>
      </c>
      <c r="AF260" s="7"/>
      <c r="AG260" s="1">
        <f>SUMIFS(Table17[Quantity2],Table17[Product Name],'Raw Mat Inventory Sum'!$O260,Table17[Product Type2],'Raw Mat Inventory Sum'!$AG$5)</f>
        <v>0</v>
      </c>
      <c r="AI260" s="1">
        <f>SUMIFS(Table17[Total out of Inventory],Table17[Product Name],'Raw Mat Inventory Sum'!$O260,Table17[Product Type2],'Raw Mat Inventory Sum'!$AG$5)</f>
        <v>0</v>
      </c>
      <c r="AJ260" s="7"/>
      <c r="AK260" s="1">
        <f>SUMIFS(Table7[Quantity
 Sold],Table7[Sale - Product Name],'Raw Mat Inventory Sum'!$O260,Table7[Product Type2],'Raw Mat Inventory Sum'!$AK$5)</f>
        <v>0</v>
      </c>
      <c r="AL260" t="str">
        <f t="shared" si="41"/>
        <v/>
      </c>
      <c r="AM260" s="1">
        <f>SUMIFS(Table7[Total 
Paid],Table7[Sale - Product Name],'Raw Mat Inventory Sum'!$O260,Table7[Product Type2],'Raw Mat Inventory Sum'!$AK$5)</f>
        <v>0</v>
      </c>
    </row>
    <row r="261" spans="1:39" x14ac:dyDescent="0.25">
      <c r="A261" t="s">
        <v>229</v>
      </c>
      <c r="B261" t="s">
        <v>224</v>
      </c>
      <c r="C261" t="s">
        <v>194</v>
      </c>
      <c r="E261" s="4"/>
      <c r="F261">
        <v>14.99</v>
      </c>
      <c r="P261" s="7"/>
      <c r="Q261" s="30">
        <f>SUMIFS(Table110[Quantity],Table110[Product Name],'Raw Mat Inventory Sum'!$O261)</f>
        <v>0</v>
      </c>
      <c r="S261" s="1">
        <f>SUMIFS(Table110[Total Cost],Table110[Product Name],'Raw Mat Inventory Sum'!$O261)</f>
        <v>0</v>
      </c>
      <c r="T261" s="7"/>
      <c r="U261" s="1">
        <f>SUMIFS(Table110[Quantity Purchased],Table110[Product Name],'Raw Mat Inventory Sum'!$O261)</f>
        <v>0</v>
      </c>
      <c r="W261" s="1">
        <f>SUMIFS(Table110[Total Purchase
Cost],Table110[Product Name],'Raw Mat Inventory Sum'!$O261)</f>
        <v>0</v>
      </c>
      <c r="X261" s="7"/>
      <c r="Y261" s="1">
        <f t="shared" si="39"/>
        <v>0</v>
      </c>
      <c r="AA261" s="1">
        <f t="shared" si="40"/>
        <v>0</v>
      </c>
      <c r="AB261" s="7"/>
      <c r="AC261" s="1">
        <f>SUMIFS(Table7[Quantity of 
Product Sold],Table7[Sale - Product Name],'Raw Mat Inventory Sum'!$O261,Table7[Product Type2],'Raw Mat Inventory Sum'!$AC$5)</f>
        <v>0</v>
      </c>
      <c r="AE261" s="1">
        <f>SUMIFS(Table7[Total Cost of
Goods Sold],Table7[Sale - Product Name],'Raw Mat Inventory Sum'!$O261,Table7[Product Type2],'Raw Mat Inventory Sum'!$AC$5)</f>
        <v>0</v>
      </c>
      <c r="AF261" s="7"/>
      <c r="AG261" s="1">
        <f>SUMIFS(Table17[Quantity2],Table17[Product Name],'Raw Mat Inventory Sum'!$O261,Table17[Product Type2],'Raw Mat Inventory Sum'!$AG$5)</f>
        <v>0</v>
      </c>
      <c r="AI261" s="1">
        <f>SUMIFS(Table17[Total out of Inventory],Table17[Product Name],'Raw Mat Inventory Sum'!$O261,Table17[Product Type2],'Raw Mat Inventory Sum'!$AG$5)</f>
        <v>0</v>
      </c>
      <c r="AJ261" s="7"/>
      <c r="AK261" s="1">
        <f>SUMIFS(Table7[Quantity
 Sold],Table7[Sale - Product Name],'Raw Mat Inventory Sum'!$O261,Table7[Product Type2],'Raw Mat Inventory Sum'!$AK$5)</f>
        <v>0</v>
      </c>
      <c r="AL261" t="str">
        <f t="shared" si="41"/>
        <v/>
      </c>
      <c r="AM261" s="1">
        <f>SUMIFS(Table7[Total 
Paid],Table7[Sale - Product Name],'Raw Mat Inventory Sum'!$O261,Table7[Product Type2],'Raw Mat Inventory Sum'!$AK$5)</f>
        <v>0</v>
      </c>
    </row>
    <row r="262" spans="1:39" x14ac:dyDescent="0.25">
      <c r="E262" s="4"/>
      <c r="P262" s="7"/>
      <c r="Q262" s="30">
        <f>SUMIFS(Table110[Quantity],Table110[Product Name],'Raw Mat Inventory Sum'!$O262)</f>
        <v>0</v>
      </c>
      <c r="S262" s="1">
        <f>SUMIFS(Table110[Total Cost],Table110[Product Name],'Raw Mat Inventory Sum'!$O262)</f>
        <v>0</v>
      </c>
      <c r="T262" s="7"/>
      <c r="U262" s="1">
        <f>SUMIFS(Table110[Quantity Purchased],Table110[Product Name],'Raw Mat Inventory Sum'!$O262)</f>
        <v>0</v>
      </c>
      <c r="W262" s="1">
        <f>SUMIFS(Table110[Total Purchase
Cost],Table110[Product Name],'Raw Mat Inventory Sum'!$O262)</f>
        <v>0</v>
      </c>
      <c r="X262" s="7"/>
      <c r="Y262" s="1">
        <f t="shared" si="39"/>
        <v>0</v>
      </c>
      <c r="AA262" s="1">
        <f t="shared" si="40"/>
        <v>0</v>
      </c>
      <c r="AB262" s="7"/>
      <c r="AC262" s="1">
        <f>SUMIFS(Table7[Quantity of 
Product Sold],Table7[Sale - Product Name],'Raw Mat Inventory Sum'!$O262,Table7[Product Type2],'Raw Mat Inventory Sum'!$AC$5)</f>
        <v>0</v>
      </c>
      <c r="AE262" s="1">
        <f>SUMIFS(Table7[Total Cost of
Goods Sold],Table7[Sale - Product Name],'Raw Mat Inventory Sum'!$O262,Table7[Product Type2],'Raw Mat Inventory Sum'!$AC$5)</f>
        <v>0</v>
      </c>
      <c r="AF262" s="7"/>
      <c r="AG262" s="1">
        <f>SUMIFS(Table17[Quantity2],Table17[Product Name],'Raw Mat Inventory Sum'!$O262,Table17[Product Type2],'Raw Mat Inventory Sum'!$AG$5)</f>
        <v>0</v>
      </c>
      <c r="AI262" s="1">
        <f>SUMIFS(Table17[Total out of Inventory],Table17[Product Name],'Raw Mat Inventory Sum'!$O262,Table17[Product Type2],'Raw Mat Inventory Sum'!$AG$5)</f>
        <v>0</v>
      </c>
      <c r="AJ262" s="7"/>
      <c r="AK262" s="1">
        <f>SUMIFS(Table7[Quantity
 Sold],Table7[Sale - Product Name],'Raw Mat Inventory Sum'!$O262,Table7[Product Type2],'Raw Mat Inventory Sum'!$AK$5)</f>
        <v>0</v>
      </c>
      <c r="AL262" t="str">
        <f t="shared" si="41"/>
        <v/>
      </c>
      <c r="AM262" s="1">
        <f>SUMIFS(Table7[Total 
Paid],Table7[Sale - Product Name],'Raw Mat Inventory Sum'!$O262,Table7[Product Type2],'Raw Mat Inventory Sum'!$AK$5)</f>
        <v>0</v>
      </c>
    </row>
    <row r="263" spans="1:39" x14ac:dyDescent="0.25">
      <c r="E263" s="4"/>
      <c r="P263" s="7"/>
      <c r="Q263" s="30">
        <f>SUMIFS(Table110[Quantity],Table110[Product Name],'Raw Mat Inventory Sum'!$O263)</f>
        <v>0</v>
      </c>
      <c r="S263" s="1">
        <f>SUMIFS(Table110[Total Cost],Table110[Product Name],'Raw Mat Inventory Sum'!$O263)</f>
        <v>0</v>
      </c>
      <c r="T263" s="7"/>
      <c r="U263" s="1">
        <f>SUMIFS(Table110[Quantity Purchased],Table110[Product Name],'Raw Mat Inventory Sum'!$O263)</f>
        <v>0</v>
      </c>
      <c r="W263" s="1">
        <f>SUMIFS(Table110[Total Purchase
Cost],Table110[Product Name],'Raw Mat Inventory Sum'!$O263)</f>
        <v>0</v>
      </c>
      <c r="X263" s="7"/>
      <c r="Y263" s="1">
        <f t="shared" si="39"/>
        <v>0</v>
      </c>
      <c r="AA263" s="1">
        <f t="shared" si="40"/>
        <v>0</v>
      </c>
      <c r="AB263" s="7"/>
      <c r="AC263" s="1">
        <f>SUMIFS(Table7[Quantity of 
Product Sold],Table7[Sale - Product Name],'Raw Mat Inventory Sum'!$O263,Table7[Product Type2],'Raw Mat Inventory Sum'!$AC$5)</f>
        <v>0</v>
      </c>
      <c r="AE263" s="1">
        <f>SUMIFS(Table7[Total Cost of
Goods Sold],Table7[Sale - Product Name],'Raw Mat Inventory Sum'!$O263,Table7[Product Type2],'Raw Mat Inventory Sum'!$AC$5)</f>
        <v>0</v>
      </c>
      <c r="AF263" s="7"/>
      <c r="AG263" s="1">
        <f>SUMIFS(Table17[Quantity2],Table17[Product Name],'Raw Mat Inventory Sum'!$O263,Table17[Product Type2],'Raw Mat Inventory Sum'!$AG$5)</f>
        <v>0</v>
      </c>
      <c r="AI263" s="1">
        <f>SUMIFS(Table17[Total out of Inventory],Table17[Product Name],'Raw Mat Inventory Sum'!$O263,Table17[Product Type2],'Raw Mat Inventory Sum'!$AG$5)</f>
        <v>0</v>
      </c>
      <c r="AJ263" s="7"/>
      <c r="AK263" s="1">
        <f>SUMIFS(Table7[Quantity
 Sold],Table7[Sale - Product Name],'Raw Mat Inventory Sum'!$O263,Table7[Product Type2],'Raw Mat Inventory Sum'!$AK$5)</f>
        <v>0</v>
      </c>
      <c r="AL263" t="str">
        <f t="shared" si="41"/>
        <v/>
      </c>
      <c r="AM263" s="1">
        <f>SUMIFS(Table7[Total 
Paid],Table7[Sale - Product Name],'Raw Mat Inventory Sum'!$O263,Table7[Product Type2],'Raw Mat Inventory Sum'!$AK$5)</f>
        <v>0</v>
      </c>
    </row>
    <row r="264" spans="1:39" x14ac:dyDescent="0.25">
      <c r="C264" t="s">
        <v>195</v>
      </c>
      <c r="E264" s="4"/>
      <c r="P264" s="7"/>
      <c r="Q264" s="30">
        <f>SUMIFS(Table110[Quantity],Table110[Product Name],'Raw Mat Inventory Sum'!$O264)</f>
        <v>0</v>
      </c>
      <c r="S264" s="1">
        <f>SUMIFS(Table110[Total Cost],Table110[Product Name],'Raw Mat Inventory Sum'!$O264)</f>
        <v>0</v>
      </c>
      <c r="T264" s="7"/>
      <c r="U264" s="1">
        <f>SUMIFS(Table110[Quantity Purchased],Table110[Product Name],'Raw Mat Inventory Sum'!$O264)</f>
        <v>0</v>
      </c>
      <c r="W264" s="1">
        <f>SUMIFS(Table110[Total Purchase
Cost],Table110[Product Name],'Raw Mat Inventory Sum'!$O264)</f>
        <v>0</v>
      </c>
      <c r="X264" s="7"/>
      <c r="Y264" s="1">
        <f t="shared" si="39"/>
        <v>0</v>
      </c>
      <c r="AA264" s="1">
        <f t="shared" si="40"/>
        <v>0</v>
      </c>
      <c r="AB264" s="7"/>
      <c r="AC264" s="1">
        <f>SUMIFS(Table7[Quantity of 
Product Sold],Table7[Sale - Product Name],'Raw Mat Inventory Sum'!$O264,Table7[Product Type2],'Raw Mat Inventory Sum'!$AC$5)</f>
        <v>0</v>
      </c>
      <c r="AE264" s="1">
        <f>SUMIFS(Table7[Total Cost of
Goods Sold],Table7[Sale - Product Name],'Raw Mat Inventory Sum'!$O264,Table7[Product Type2],'Raw Mat Inventory Sum'!$AC$5)</f>
        <v>0</v>
      </c>
      <c r="AF264" s="7"/>
      <c r="AG264" s="1">
        <f>SUMIFS(Table17[Quantity2],Table17[Product Name],'Raw Mat Inventory Sum'!$O264,Table17[Product Type2],'Raw Mat Inventory Sum'!$AG$5)</f>
        <v>0</v>
      </c>
      <c r="AI264" s="1">
        <f>SUMIFS(Table17[Total out of Inventory],Table17[Product Name],'Raw Mat Inventory Sum'!$O264,Table17[Product Type2],'Raw Mat Inventory Sum'!$AG$5)</f>
        <v>0</v>
      </c>
      <c r="AJ264" s="7"/>
      <c r="AK264" s="1">
        <f>SUMIFS(Table7[Quantity
 Sold],Table7[Sale - Product Name],'Raw Mat Inventory Sum'!$O264,Table7[Product Type2],'Raw Mat Inventory Sum'!$AK$5)</f>
        <v>0</v>
      </c>
      <c r="AL264" t="str">
        <f t="shared" si="41"/>
        <v/>
      </c>
      <c r="AM264" s="1">
        <f>SUMIFS(Table7[Total 
Paid],Table7[Sale - Product Name],'Raw Mat Inventory Sum'!$O264,Table7[Product Type2],'Raw Mat Inventory Sum'!$AK$5)</f>
        <v>0</v>
      </c>
    </row>
    <row r="265" spans="1:39" x14ac:dyDescent="0.25">
      <c r="A265" t="s">
        <v>267</v>
      </c>
      <c r="B265" t="s">
        <v>266</v>
      </c>
      <c r="C265" t="s">
        <v>194</v>
      </c>
      <c r="P265" s="7"/>
      <c r="Q265" s="30">
        <f>SUMIFS(Table110[Quantity],Table110[Product Name],'Raw Mat Inventory Sum'!$O265)</f>
        <v>0</v>
      </c>
      <c r="S265" s="1">
        <f>SUMIFS(Table110[Total Cost],Table110[Product Name],'Raw Mat Inventory Sum'!$O265)</f>
        <v>0</v>
      </c>
      <c r="T265" s="7"/>
      <c r="U265" s="1">
        <f>SUMIFS(Table110[Quantity Purchased],Table110[Product Name],'Raw Mat Inventory Sum'!$O265)</f>
        <v>0</v>
      </c>
      <c r="W265" s="1">
        <f>SUMIFS(Table110[Total Purchase
Cost],Table110[Product Name],'Raw Mat Inventory Sum'!$O265)</f>
        <v>0</v>
      </c>
      <c r="X265" s="7"/>
      <c r="Y265" s="1">
        <f t="shared" si="39"/>
        <v>0</v>
      </c>
      <c r="AA265" s="1">
        <f t="shared" si="40"/>
        <v>0</v>
      </c>
      <c r="AB265" s="7"/>
      <c r="AC265" s="1">
        <f>SUMIFS(Table7[Quantity of 
Product Sold],Table7[Sale - Product Name],'Raw Mat Inventory Sum'!$O265,Table7[Product Type2],'Raw Mat Inventory Sum'!$AC$5)</f>
        <v>0</v>
      </c>
      <c r="AE265" s="1">
        <f>SUMIFS(Table7[Total Cost of
Goods Sold],Table7[Sale - Product Name],'Raw Mat Inventory Sum'!$O265,Table7[Product Type2],'Raw Mat Inventory Sum'!$AC$5)</f>
        <v>0</v>
      </c>
      <c r="AF265" s="7"/>
      <c r="AG265" s="1">
        <f>SUMIFS(Table17[Quantity2],Table17[Product Name],'Raw Mat Inventory Sum'!$O265,Table17[Product Type2],'Raw Mat Inventory Sum'!$AG$5)</f>
        <v>0</v>
      </c>
      <c r="AI265" s="1">
        <f>SUMIFS(Table17[Total out of Inventory],Table17[Product Name],'Raw Mat Inventory Sum'!$O265,Table17[Product Type2],'Raw Mat Inventory Sum'!$AG$5)</f>
        <v>0</v>
      </c>
      <c r="AJ265" s="7"/>
      <c r="AK265" s="1">
        <f>SUMIFS(Table7[Quantity
 Sold],Table7[Sale - Product Name],'Raw Mat Inventory Sum'!$O265,Table7[Product Type2],'Raw Mat Inventory Sum'!$AK$5)</f>
        <v>0</v>
      </c>
      <c r="AL265" t="str">
        <f t="shared" si="41"/>
        <v/>
      </c>
      <c r="AM265" s="1">
        <f>SUMIFS(Table7[Total 
Paid],Table7[Sale - Product Name],'Raw Mat Inventory Sum'!$O265,Table7[Product Type2],'Raw Mat Inventory Sum'!$AK$5)</f>
        <v>0</v>
      </c>
    </row>
    <row r="266" spans="1:39" x14ac:dyDescent="0.25">
      <c r="A266" t="s">
        <v>272</v>
      </c>
      <c r="B266" t="s">
        <v>177</v>
      </c>
      <c r="C266" t="s">
        <v>195</v>
      </c>
      <c r="E266" s="4"/>
      <c r="P266" s="7"/>
      <c r="Q266" s="30">
        <f>SUMIFS(Table110[Quantity],Table110[Product Name],'Raw Mat Inventory Sum'!$O266)</f>
        <v>0</v>
      </c>
      <c r="S266" s="1">
        <f>SUMIFS(Table110[Total Cost],Table110[Product Name],'Raw Mat Inventory Sum'!$O266)</f>
        <v>0</v>
      </c>
      <c r="T266" s="7"/>
      <c r="U266" s="1">
        <f>SUMIFS(Table110[Quantity Purchased],Table110[Product Name],'Raw Mat Inventory Sum'!$O266)</f>
        <v>0</v>
      </c>
      <c r="W266" s="1">
        <f>SUMIFS(Table110[Total Purchase
Cost],Table110[Product Name],'Raw Mat Inventory Sum'!$O266)</f>
        <v>0</v>
      </c>
      <c r="X266" s="7"/>
      <c r="Y266" s="1">
        <f t="shared" si="39"/>
        <v>0</v>
      </c>
      <c r="AA266" s="1">
        <f t="shared" si="40"/>
        <v>0</v>
      </c>
      <c r="AB266" s="7"/>
      <c r="AC266" s="1">
        <f>SUMIFS(Table7[Quantity of 
Product Sold],Table7[Sale - Product Name],'Raw Mat Inventory Sum'!$O266,Table7[Product Type2],'Raw Mat Inventory Sum'!$AC$5)</f>
        <v>0</v>
      </c>
      <c r="AE266" s="1">
        <f>SUMIFS(Table7[Total Cost of
Goods Sold],Table7[Sale - Product Name],'Raw Mat Inventory Sum'!$O266,Table7[Product Type2],'Raw Mat Inventory Sum'!$AC$5)</f>
        <v>0</v>
      </c>
      <c r="AF266" s="7"/>
      <c r="AG266" s="1">
        <f>SUMIFS(Table17[Quantity2],Table17[Product Name],'Raw Mat Inventory Sum'!$O266,Table17[Product Type2],'Raw Mat Inventory Sum'!$AG$5)</f>
        <v>0</v>
      </c>
      <c r="AI266" s="1">
        <f>SUMIFS(Table17[Total out of Inventory],Table17[Product Name],'Raw Mat Inventory Sum'!$O266,Table17[Product Type2],'Raw Mat Inventory Sum'!$AG$5)</f>
        <v>0</v>
      </c>
      <c r="AJ266" s="7"/>
      <c r="AK266" s="1">
        <f>SUMIFS(Table7[Quantity
 Sold],Table7[Sale - Product Name],'Raw Mat Inventory Sum'!$O266,Table7[Product Type2],'Raw Mat Inventory Sum'!$AK$5)</f>
        <v>0</v>
      </c>
      <c r="AL266" t="str">
        <f t="shared" si="41"/>
        <v/>
      </c>
      <c r="AM266" s="1">
        <f>SUMIFS(Table7[Total 
Paid],Table7[Sale - Product Name],'Raw Mat Inventory Sum'!$O266,Table7[Product Type2],'Raw Mat Inventory Sum'!$AK$5)</f>
        <v>0</v>
      </c>
    </row>
    <row r="267" spans="1:39" x14ac:dyDescent="0.25">
      <c r="A267" t="s">
        <v>271</v>
      </c>
      <c r="B267" t="s">
        <v>275</v>
      </c>
      <c r="C267" t="s">
        <v>195</v>
      </c>
      <c r="E267" s="4"/>
      <c r="P267" s="7"/>
      <c r="Q267" s="30">
        <f>SUMIFS(Table110[Quantity],Table110[Product Name],'Raw Mat Inventory Sum'!$O267)</f>
        <v>0</v>
      </c>
      <c r="S267" s="1">
        <f>SUMIFS(Table110[Total Cost],Table110[Product Name],'Raw Mat Inventory Sum'!$O267)</f>
        <v>0</v>
      </c>
      <c r="T267" s="7"/>
      <c r="U267" s="1">
        <f>SUMIFS(Table110[Quantity Purchased],Table110[Product Name],'Raw Mat Inventory Sum'!$O267)</f>
        <v>0</v>
      </c>
      <c r="W267" s="1">
        <f>SUMIFS(Table110[Total Purchase
Cost],Table110[Product Name],'Raw Mat Inventory Sum'!$O267)</f>
        <v>0</v>
      </c>
      <c r="X267" s="7"/>
      <c r="Y267" s="1">
        <f t="shared" si="39"/>
        <v>0</v>
      </c>
      <c r="AA267" s="1">
        <f t="shared" si="40"/>
        <v>0</v>
      </c>
      <c r="AB267" s="7"/>
      <c r="AC267" s="1">
        <f>SUMIFS(Table7[Quantity of 
Product Sold],Table7[Sale - Product Name],'Raw Mat Inventory Sum'!$O267,Table7[Product Type2],'Raw Mat Inventory Sum'!$AC$5)</f>
        <v>0</v>
      </c>
      <c r="AE267" s="1">
        <f>SUMIFS(Table7[Total Cost of
Goods Sold],Table7[Sale - Product Name],'Raw Mat Inventory Sum'!$O267,Table7[Product Type2],'Raw Mat Inventory Sum'!$AC$5)</f>
        <v>0</v>
      </c>
      <c r="AF267" s="7"/>
      <c r="AG267" s="1">
        <f>SUMIFS(Table17[Quantity2],Table17[Product Name],'Raw Mat Inventory Sum'!$O267,Table17[Product Type2],'Raw Mat Inventory Sum'!$AG$5)</f>
        <v>0</v>
      </c>
      <c r="AI267" s="1">
        <f>SUMIFS(Table17[Total out of Inventory],Table17[Product Name],'Raw Mat Inventory Sum'!$O267,Table17[Product Type2],'Raw Mat Inventory Sum'!$AG$5)</f>
        <v>0</v>
      </c>
      <c r="AJ267" s="7"/>
      <c r="AK267" s="1">
        <f>SUMIFS(Table7[Quantity
 Sold],Table7[Sale - Product Name],'Raw Mat Inventory Sum'!$O267,Table7[Product Type2],'Raw Mat Inventory Sum'!$AK$5)</f>
        <v>0</v>
      </c>
      <c r="AL267" t="str">
        <f t="shared" si="41"/>
        <v/>
      </c>
      <c r="AM267" s="1">
        <f>SUMIFS(Table7[Total 
Paid],Table7[Sale - Product Name],'Raw Mat Inventory Sum'!$O267,Table7[Product Type2],'Raw Mat Inventory Sum'!$AK$5)</f>
        <v>0</v>
      </c>
    </row>
    <row r="268" spans="1:39" x14ac:dyDescent="0.25">
      <c r="A268" t="s">
        <v>273</v>
      </c>
      <c r="B268" t="s">
        <v>274</v>
      </c>
      <c r="C268" t="s">
        <v>195</v>
      </c>
      <c r="E268" s="4"/>
      <c r="G268" s="49"/>
      <c r="P268" s="7"/>
      <c r="Q268" s="30">
        <f>SUMIFS(Table110[Quantity],Table110[Product Name],'Raw Mat Inventory Sum'!$O268)</f>
        <v>0</v>
      </c>
      <c r="S268" s="1">
        <f>SUMIFS(Table110[Total Cost],Table110[Product Name],'Raw Mat Inventory Sum'!$O268)</f>
        <v>0</v>
      </c>
      <c r="T268" s="7"/>
      <c r="U268" s="1">
        <f>SUMIFS(Table110[Quantity Purchased],Table110[Product Name],'Raw Mat Inventory Sum'!$O268)</f>
        <v>0</v>
      </c>
      <c r="W268" s="1">
        <f>SUMIFS(Table110[Total Purchase
Cost],Table110[Product Name],'Raw Mat Inventory Sum'!$O268)</f>
        <v>0</v>
      </c>
      <c r="X268" s="7"/>
      <c r="Y268" s="1">
        <f t="shared" si="39"/>
        <v>0</v>
      </c>
      <c r="AA268" s="1">
        <f t="shared" si="40"/>
        <v>0</v>
      </c>
      <c r="AB268" s="7"/>
      <c r="AC268" s="1">
        <f>SUMIFS(Table7[Quantity of 
Product Sold],Table7[Sale - Product Name],'Raw Mat Inventory Sum'!$O268,Table7[Product Type2],'Raw Mat Inventory Sum'!$AC$5)</f>
        <v>0</v>
      </c>
      <c r="AE268" s="1">
        <f>SUMIFS(Table7[Total Cost of
Goods Sold],Table7[Sale - Product Name],'Raw Mat Inventory Sum'!$O268,Table7[Product Type2],'Raw Mat Inventory Sum'!$AC$5)</f>
        <v>0</v>
      </c>
      <c r="AF268" s="7"/>
      <c r="AG268" s="1">
        <f>SUMIFS(Table17[Quantity2],Table17[Product Name],'Raw Mat Inventory Sum'!$O268,Table17[Product Type2],'Raw Mat Inventory Sum'!$AG$5)</f>
        <v>0</v>
      </c>
      <c r="AI268" s="1">
        <f>SUMIFS(Table17[Total out of Inventory],Table17[Product Name],'Raw Mat Inventory Sum'!$O268,Table17[Product Type2],'Raw Mat Inventory Sum'!$AG$5)</f>
        <v>0</v>
      </c>
      <c r="AJ268" s="7"/>
      <c r="AK268" s="1">
        <f>SUMIFS(Table7[Quantity
 Sold],Table7[Sale - Product Name],'Raw Mat Inventory Sum'!$O268,Table7[Product Type2],'Raw Mat Inventory Sum'!$AK$5)</f>
        <v>0</v>
      </c>
      <c r="AL268" t="str">
        <f t="shared" si="41"/>
        <v/>
      </c>
      <c r="AM268" s="1">
        <f>SUMIFS(Table7[Total 
Paid],Table7[Sale - Product Name],'Raw Mat Inventory Sum'!$O268,Table7[Product Type2],'Raw Mat Inventory Sum'!$AK$5)</f>
        <v>0</v>
      </c>
    </row>
    <row r="269" spans="1:39" x14ac:dyDescent="0.25">
      <c r="A269" t="s">
        <v>276</v>
      </c>
      <c r="B269" t="s">
        <v>277</v>
      </c>
      <c r="C269" t="s">
        <v>195</v>
      </c>
      <c r="E269" s="4"/>
      <c r="F269">
        <v>5.99</v>
      </c>
      <c r="G269" s="49"/>
      <c r="P269" s="7"/>
      <c r="Q269" s="30">
        <f>SUMIFS(Table110[Quantity],Table110[Product Name],'Raw Mat Inventory Sum'!$O269)</f>
        <v>0</v>
      </c>
      <c r="S269" s="1">
        <f>SUMIFS(Table110[Total Cost],Table110[Product Name],'Raw Mat Inventory Sum'!$O269)</f>
        <v>0</v>
      </c>
      <c r="T269" s="7"/>
      <c r="U269" s="1">
        <f>SUMIFS(Table110[Quantity Purchased],Table110[Product Name],'Raw Mat Inventory Sum'!$O269)</f>
        <v>0</v>
      </c>
      <c r="W269" s="1">
        <f>SUMIFS(Table110[Total Purchase
Cost],Table110[Product Name],'Raw Mat Inventory Sum'!$O269)</f>
        <v>0</v>
      </c>
      <c r="X269" s="7"/>
      <c r="Y269" s="1">
        <f t="shared" si="39"/>
        <v>0</v>
      </c>
      <c r="AA269" s="1">
        <f t="shared" si="40"/>
        <v>0</v>
      </c>
      <c r="AB269" s="7"/>
      <c r="AC269" s="1">
        <f>SUMIFS(Table7[Quantity of 
Product Sold],Table7[Sale - Product Name],'Raw Mat Inventory Sum'!$O269,Table7[Product Type2],'Raw Mat Inventory Sum'!$AC$5)</f>
        <v>0</v>
      </c>
      <c r="AE269" s="1">
        <f>SUMIFS(Table7[Total Cost of
Goods Sold],Table7[Sale - Product Name],'Raw Mat Inventory Sum'!$O269,Table7[Product Type2],'Raw Mat Inventory Sum'!$AC$5)</f>
        <v>0</v>
      </c>
      <c r="AF269" s="7"/>
      <c r="AG269" s="1">
        <f>SUMIFS(Table17[Quantity2],Table17[Product Name],'Raw Mat Inventory Sum'!$O269,Table17[Product Type2],'Raw Mat Inventory Sum'!$AG$5)</f>
        <v>0</v>
      </c>
      <c r="AI269" s="1">
        <f>SUMIFS(Table17[Total out of Inventory],Table17[Product Name],'Raw Mat Inventory Sum'!$O269,Table17[Product Type2],'Raw Mat Inventory Sum'!$AG$5)</f>
        <v>0</v>
      </c>
      <c r="AJ269" s="7"/>
      <c r="AK269" s="1">
        <f>SUMIFS(Table7[Quantity
 Sold],Table7[Sale - Product Name],'Raw Mat Inventory Sum'!$O269,Table7[Product Type2],'Raw Mat Inventory Sum'!$AK$5)</f>
        <v>0</v>
      </c>
      <c r="AL269" t="str">
        <f t="shared" si="41"/>
        <v/>
      </c>
      <c r="AM269" s="1">
        <f>SUMIFS(Table7[Total 
Paid],Table7[Sale - Product Name],'Raw Mat Inventory Sum'!$O269,Table7[Product Type2],'Raw Mat Inventory Sum'!$AK$5)</f>
        <v>0</v>
      </c>
    </row>
    <row r="270" spans="1:39" x14ac:dyDescent="0.25">
      <c r="A270" t="s">
        <v>270</v>
      </c>
      <c r="B270" t="s">
        <v>178</v>
      </c>
      <c r="C270" t="s">
        <v>195</v>
      </c>
      <c r="E270" s="4"/>
      <c r="F270">
        <v>5.99</v>
      </c>
      <c r="G270" s="49"/>
      <c r="P270" s="7"/>
      <c r="Q270" s="30">
        <f>SUMIFS(Table110[Quantity],Table110[Product Name],'Raw Mat Inventory Sum'!$O270)</f>
        <v>0</v>
      </c>
      <c r="S270" s="1">
        <f>SUMIFS(Table110[Total Cost],Table110[Product Name],'Raw Mat Inventory Sum'!$O270)</f>
        <v>0</v>
      </c>
      <c r="T270" s="7"/>
      <c r="U270" s="1">
        <f>SUMIFS(Table110[Quantity Purchased],Table110[Product Name],'Raw Mat Inventory Sum'!$O270)</f>
        <v>0</v>
      </c>
      <c r="W270" s="1">
        <f>SUMIFS(Table110[Total Purchase
Cost],Table110[Product Name],'Raw Mat Inventory Sum'!$O270)</f>
        <v>0</v>
      </c>
      <c r="X270" s="7"/>
      <c r="Y270" s="1">
        <f t="shared" si="39"/>
        <v>0</v>
      </c>
      <c r="AA270" s="1">
        <f t="shared" si="40"/>
        <v>0</v>
      </c>
      <c r="AB270" s="7"/>
      <c r="AC270" s="1">
        <f>SUMIFS(Table7[Quantity of 
Product Sold],Table7[Sale - Product Name],'Raw Mat Inventory Sum'!$O270,Table7[Product Type2],'Raw Mat Inventory Sum'!$AC$5)</f>
        <v>0</v>
      </c>
      <c r="AE270" s="1">
        <f>SUMIFS(Table7[Total Cost of
Goods Sold],Table7[Sale - Product Name],'Raw Mat Inventory Sum'!$O270,Table7[Product Type2],'Raw Mat Inventory Sum'!$AC$5)</f>
        <v>0</v>
      </c>
      <c r="AF270" s="7"/>
      <c r="AG270" s="1">
        <f>SUMIFS(Table17[Quantity2],Table17[Product Name],'Raw Mat Inventory Sum'!$O270,Table17[Product Type2],'Raw Mat Inventory Sum'!$AG$5)</f>
        <v>0</v>
      </c>
      <c r="AI270" s="1">
        <f>SUMIFS(Table17[Total out of Inventory],Table17[Product Name],'Raw Mat Inventory Sum'!$O270,Table17[Product Type2],'Raw Mat Inventory Sum'!$AG$5)</f>
        <v>0</v>
      </c>
      <c r="AJ270" s="7"/>
      <c r="AK270" s="1">
        <f>SUMIFS(Table7[Quantity
 Sold],Table7[Sale - Product Name],'Raw Mat Inventory Sum'!$O270,Table7[Product Type2],'Raw Mat Inventory Sum'!$AK$5)</f>
        <v>0</v>
      </c>
      <c r="AL270" t="str">
        <f t="shared" si="41"/>
        <v/>
      </c>
      <c r="AM270" s="1">
        <f>SUMIFS(Table7[Total 
Paid],Table7[Sale - Product Name],'Raw Mat Inventory Sum'!$O270,Table7[Product Type2],'Raw Mat Inventory Sum'!$AK$5)</f>
        <v>0</v>
      </c>
    </row>
    <row r="271" spans="1:39" x14ac:dyDescent="0.25">
      <c r="C271" t="s">
        <v>195</v>
      </c>
      <c r="E271" s="4"/>
      <c r="P271" s="7"/>
      <c r="Q271" s="30">
        <f>SUMIFS(Table110[Quantity],Table110[Product Name],'Raw Mat Inventory Sum'!$O271)</f>
        <v>0</v>
      </c>
      <c r="S271" s="1">
        <f>SUMIFS(Table110[Total Cost],Table110[Product Name],'Raw Mat Inventory Sum'!$O271)</f>
        <v>0</v>
      </c>
      <c r="T271" s="7"/>
      <c r="U271" s="1">
        <f>SUMIFS(Table110[Quantity Purchased],Table110[Product Name],'Raw Mat Inventory Sum'!$O271)</f>
        <v>0</v>
      </c>
      <c r="W271" s="1">
        <f>SUMIFS(Table110[Total Purchase
Cost],Table110[Product Name],'Raw Mat Inventory Sum'!$O271)</f>
        <v>0</v>
      </c>
      <c r="X271" s="7"/>
      <c r="Y271" s="1">
        <f t="shared" si="39"/>
        <v>0</v>
      </c>
      <c r="AA271" s="1">
        <f t="shared" si="40"/>
        <v>0</v>
      </c>
      <c r="AB271" s="7"/>
      <c r="AC271" s="1">
        <f>SUMIFS(Table7[Quantity of 
Product Sold],Table7[Sale - Product Name],'Raw Mat Inventory Sum'!$O271,Table7[Product Type2],'Raw Mat Inventory Sum'!$AC$5)</f>
        <v>0</v>
      </c>
      <c r="AE271" s="1">
        <f>SUMIFS(Table7[Total Cost of
Goods Sold],Table7[Sale - Product Name],'Raw Mat Inventory Sum'!$O271,Table7[Product Type2],'Raw Mat Inventory Sum'!$AC$5)</f>
        <v>0</v>
      </c>
      <c r="AF271" s="7"/>
      <c r="AG271" s="1">
        <f>SUMIFS(Table17[Quantity2],Table17[Product Name],'Raw Mat Inventory Sum'!$O271,Table17[Product Type2],'Raw Mat Inventory Sum'!$AG$5)</f>
        <v>0</v>
      </c>
      <c r="AI271" s="1">
        <f>SUMIFS(Table17[Total out of Inventory],Table17[Product Name],'Raw Mat Inventory Sum'!$O271,Table17[Product Type2],'Raw Mat Inventory Sum'!$AG$5)</f>
        <v>0</v>
      </c>
      <c r="AJ271" s="7"/>
      <c r="AK271" s="1">
        <f>SUMIFS(Table7[Quantity
 Sold],Table7[Sale - Product Name],'Raw Mat Inventory Sum'!$O271,Table7[Product Type2],'Raw Mat Inventory Sum'!$AK$5)</f>
        <v>0</v>
      </c>
      <c r="AL271" t="str">
        <f t="shared" si="41"/>
        <v/>
      </c>
      <c r="AM271" s="1">
        <f>SUMIFS(Table7[Total 
Paid],Table7[Sale - Product Name],'Raw Mat Inventory Sum'!$O271,Table7[Product Type2],'Raw Mat Inventory Sum'!$AK$5)</f>
        <v>0</v>
      </c>
    </row>
    <row r="272" spans="1:39" x14ac:dyDescent="0.25">
      <c r="C272" t="s">
        <v>195</v>
      </c>
      <c r="E272" s="4"/>
      <c r="P272" s="7"/>
      <c r="Q272" s="30">
        <f>SUMIFS(Table110[Quantity],Table110[Product Name],'Raw Mat Inventory Sum'!$O272)</f>
        <v>0</v>
      </c>
      <c r="S272" s="1">
        <f>SUMIFS(Table110[Total Cost],Table110[Product Name],'Raw Mat Inventory Sum'!$O272)</f>
        <v>0</v>
      </c>
      <c r="T272" s="7"/>
      <c r="U272" s="1">
        <f>SUMIFS(Table110[Quantity Purchased],Table110[Product Name],'Raw Mat Inventory Sum'!$O272)</f>
        <v>0</v>
      </c>
      <c r="W272" s="1">
        <f>SUMIFS(Table110[Total Purchase
Cost],Table110[Product Name],'Raw Mat Inventory Sum'!$O272)</f>
        <v>0</v>
      </c>
      <c r="X272" s="7"/>
      <c r="Y272" s="1">
        <f t="shared" si="39"/>
        <v>0</v>
      </c>
      <c r="AA272" s="1">
        <f t="shared" si="40"/>
        <v>0</v>
      </c>
      <c r="AB272" s="7"/>
      <c r="AC272" s="1">
        <f>SUMIFS(Table7[Quantity of 
Product Sold],Table7[Sale - Product Name],'Raw Mat Inventory Sum'!$O272,Table7[Product Type2],'Raw Mat Inventory Sum'!$AC$5)</f>
        <v>0</v>
      </c>
      <c r="AE272" s="1">
        <f>SUMIFS(Table7[Total Cost of
Goods Sold],Table7[Sale - Product Name],'Raw Mat Inventory Sum'!$O272,Table7[Product Type2],'Raw Mat Inventory Sum'!$AC$5)</f>
        <v>0</v>
      </c>
      <c r="AF272" s="7"/>
      <c r="AG272" s="1">
        <f>SUMIFS(Table17[Quantity2],Table17[Product Name],'Raw Mat Inventory Sum'!$O272,Table17[Product Type2],'Raw Mat Inventory Sum'!$AG$5)</f>
        <v>0</v>
      </c>
      <c r="AI272" s="1">
        <f>SUMIFS(Table17[Total out of Inventory],Table17[Product Name],'Raw Mat Inventory Sum'!$O272,Table17[Product Type2],'Raw Mat Inventory Sum'!$AG$5)</f>
        <v>0</v>
      </c>
      <c r="AJ272" s="7"/>
      <c r="AK272" s="1">
        <f>SUMIFS(Table7[Quantity
 Sold],Table7[Sale - Product Name],'Raw Mat Inventory Sum'!$O272,Table7[Product Type2],'Raw Mat Inventory Sum'!$AK$5)</f>
        <v>0</v>
      </c>
      <c r="AL272" t="str">
        <f t="shared" si="41"/>
        <v/>
      </c>
      <c r="AM272" s="1">
        <f>SUMIFS(Table7[Total 
Paid],Table7[Sale - Product Name],'Raw Mat Inventory Sum'!$O272,Table7[Product Type2],'Raw Mat Inventory Sum'!$AK$5)</f>
        <v>0</v>
      </c>
    </row>
    <row r="273" spans="1:39" x14ac:dyDescent="0.25">
      <c r="C273" t="s">
        <v>195</v>
      </c>
      <c r="E273" s="4"/>
      <c r="P273" s="7"/>
      <c r="Q273" s="30">
        <f>SUMIFS(Table110[Quantity],Table110[Product Name],'Raw Mat Inventory Sum'!$O273)</f>
        <v>0</v>
      </c>
      <c r="S273" s="1">
        <f>SUMIFS(Table110[Total Cost],Table110[Product Name],'Raw Mat Inventory Sum'!$O273)</f>
        <v>0</v>
      </c>
      <c r="T273" s="7"/>
      <c r="U273" s="1">
        <f>SUMIFS(Table110[Quantity Purchased],Table110[Product Name],'Raw Mat Inventory Sum'!$O273)</f>
        <v>0</v>
      </c>
      <c r="W273" s="1">
        <f>SUMIFS(Table110[Total Purchase
Cost],Table110[Product Name],'Raw Mat Inventory Sum'!$O273)</f>
        <v>0</v>
      </c>
      <c r="X273" s="7"/>
      <c r="Y273" s="1">
        <f t="shared" si="39"/>
        <v>0</v>
      </c>
      <c r="AA273" s="1">
        <f t="shared" si="40"/>
        <v>0</v>
      </c>
      <c r="AB273" s="7"/>
      <c r="AC273" s="1">
        <f>SUMIFS(Table7[Quantity of 
Product Sold],Table7[Sale - Product Name],'Raw Mat Inventory Sum'!$O273,Table7[Product Type2],'Raw Mat Inventory Sum'!$AC$5)</f>
        <v>0</v>
      </c>
      <c r="AE273" s="1">
        <f>SUMIFS(Table7[Total Cost of
Goods Sold],Table7[Sale - Product Name],'Raw Mat Inventory Sum'!$O273,Table7[Product Type2],'Raw Mat Inventory Sum'!$AC$5)</f>
        <v>0</v>
      </c>
      <c r="AF273" s="7"/>
      <c r="AG273" s="1">
        <f>SUMIFS(Table17[Quantity2],Table17[Product Name],'Raw Mat Inventory Sum'!$O273,Table17[Product Type2],'Raw Mat Inventory Sum'!$AG$5)</f>
        <v>0</v>
      </c>
      <c r="AI273" s="1">
        <f>SUMIFS(Table17[Total out of Inventory],Table17[Product Name],'Raw Mat Inventory Sum'!$O273,Table17[Product Type2],'Raw Mat Inventory Sum'!$AG$5)</f>
        <v>0</v>
      </c>
      <c r="AJ273" s="7"/>
      <c r="AK273" s="1">
        <f>SUMIFS(Table7[Quantity
 Sold],Table7[Sale - Product Name],'Raw Mat Inventory Sum'!$O273,Table7[Product Type2],'Raw Mat Inventory Sum'!$AK$5)</f>
        <v>0</v>
      </c>
      <c r="AL273" t="str">
        <f t="shared" si="41"/>
        <v/>
      </c>
      <c r="AM273" s="1">
        <f>SUMIFS(Table7[Total 
Paid],Table7[Sale - Product Name],'Raw Mat Inventory Sum'!$O273,Table7[Product Type2],'Raw Mat Inventory Sum'!$AK$5)</f>
        <v>0</v>
      </c>
    </row>
    <row r="274" spans="1:39" x14ac:dyDescent="0.25">
      <c r="C274" t="s">
        <v>195</v>
      </c>
      <c r="E274" s="4"/>
      <c r="P274" s="7"/>
      <c r="Q274" s="30">
        <f>SUMIFS(Table110[Quantity],Table110[Product Name],'Raw Mat Inventory Sum'!$O274)</f>
        <v>0</v>
      </c>
      <c r="S274" s="1">
        <f>SUMIFS(Table110[Total Cost],Table110[Product Name],'Raw Mat Inventory Sum'!$O274)</f>
        <v>0</v>
      </c>
      <c r="T274" s="7"/>
      <c r="U274" s="1">
        <f>SUMIFS(Table110[Quantity Purchased],Table110[Product Name],'Raw Mat Inventory Sum'!$O274)</f>
        <v>0</v>
      </c>
      <c r="W274" s="1">
        <f>SUMIFS(Table110[Total Purchase
Cost],Table110[Product Name],'Raw Mat Inventory Sum'!$O274)</f>
        <v>0</v>
      </c>
      <c r="X274" s="7"/>
      <c r="Y274" s="1">
        <f t="shared" si="39"/>
        <v>0</v>
      </c>
      <c r="AA274" s="1">
        <f t="shared" si="40"/>
        <v>0</v>
      </c>
      <c r="AB274" s="7"/>
      <c r="AC274" s="1">
        <f>SUMIFS(Table7[Quantity of 
Product Sold],Table7[Sale - Product Name],'Raw Mat Inventory Sum'!$O274,Table7[Product Type2],'Raw Mat Inventory Sum'!$AC$5)</f>
        <v>0</v>
      </c>
      <c r="AE274" s="1">
        <f>SUMIFS(Table7[Total Cost of
Goods Sold],Table7[Sale - Product Name],'Raw Mat Inventory Sum'!$O274,Table7[Product Type2],'Raw Mat Inventory Sum'!$AC$5)</f>
        <v>0</v>
      </c>
      <c r="AF274" s="7"/>
      <c r="AG274" s="1">
        <f>SUMIFS(Table17[Quantity2],Table17[Product Name],'Raw Mat Inventory Sum'!$O274,Table17[Product Type2],'Raw Mat Inventory Sum'!$AG$5)</f>
        <v>0</v>
      </c>
      <c r="AI274" s="1">
        <f>SUMIFS(Table17[Total out of Inventory],Table17[Product Name],'Raw Mat Inventory Sum'!$O274,Table17[Product Type2],'Raw Mat Inventory Sum'!$AG$5)</f>
        <v>0</v>
      </c>
      <c r="AJ274" s="7"/>
      <c r="AK274" s="1">
        <f>SUMIFS(Table7[Quantity
 Sold],Table7[Sale - Product Name],'Raw Mat Inventory Sum'!$O274,Table7[Product Type2],'Raw Mat Inventory Sum'!$AK$5)</f>
        <v>0</v>
      </c>
      <c r="AL274" t="str">
        <f t="shared" si="41"/>
        <v/>
      </c>
      <c r="AM274" s="1">
        <f>SUMIFS(Table7[Total 
Paid],Table7[Sale - Product Name],'Raw Mat Inventory Sum'!$O274,Table7[Product Type2],'Raw Mat Inventory Sum'!$AK$5)</f>
        <v>0</v>
      </c>
    </row>
    <row r="275" spans="1:39" x14ac:dyDescent="0.25">
      <c r="C275" t="s">
        <v>195</v>
      </c>
      <c r="E275" s="4"/>
      <c r="P275" s="7"/>
      <c r="Q275" s="30">
        <f>SUMIFS(Table110[Quantity],Table110[Product Name],'Raw Mat Inventory Sum'!$O275)</f>
        <v>0</v>
      </c>
      <c r="S275" s="1">
        <f>SUMIFS(Table110[Total Cost],Table110[Product Name],'Raw Mat Inventory Sum'!$O275)</f>
        <v>0</v>
      </c>
      <c r="T275" s="7"/>
      <c r="U275" s="1">
        <f>SUMIFS(Table110[Quantity Purchased],Table110[Product Name],'Raw Mat Inventory Sum'!$O275)</f>
        <v>0</v>
      </c>
      <c r="W275" s="1">
        <f>SUMIFS(Table110[Total Purchase
Cost],Table110[Product Name],'Raw Mat Inventory Sum'!$O275)</f>
        <v>0</v>
      </c>
      <c r="X275" s="7"/>
      <c r="Y275" s="1">
        <f t="shared" si="39"/>
        <v>0</v>
      </c>
      <c r="AA275" s="1">
        <f t="shared" si="40"/>
        <v>0</v>
      </c>
      <c r="AB275" s="7"/>
      <c r="AC275" s="1">
        <f>SUMIFS(Table7[Quantity of 
Product Sold],Table7[Sale - Product Name],'Raw Mat Inventory Sum'!$O275,Table7[Product Type2],'Raw Mat Inventory Sum'!$AC$5)</f>
        <v>0</v>
      </c>
      <c r="AE275" s="1">
        <f>SUMIFS(Table7[Total Cost of
Goods Sold],Table7[Sale - Product Name],'Raw Mat Inventory Sum'!$O275,Table7[Product Type2],'Raw Mat Inventory Sum'!$AC$5)</f>
        <v>0</v>
      </c>
      <c r="AF275" s="7"/>
      <c r="AG275" s="1">
        <f>SUMIFS(Table17[Quantity2],Table17[Product Name],'Raw Mat Inventory Sum'!$O275,Table17[Product Type2],'Raw Mat Inventory Sum'!$AG$5)</f>
        <v>0</v>
      </c>
      <c r="AI275" s="1">
        <f>SUMIFS(Table17[Total out of Inventory],Table17[Product Name],'Raw Mat Inventory Sum'!$O275,Table17[Product Type2],'Raw Mat Inventory Sum'!$AG$5)</f>
        <v>0</v>
      </c>
      <c r="AJ275" s="7"/>
      <c r="AK275" s="1">
        <f>SUMIFS(Table7[Quantity
 Sold],Table7[Sale - Product Name],'Raw Mat Inventory Sum'!$O275,Table7[Product Type2],'Raw Mat Inventory Sum'!$AK$5)</f>
        <v>0</v>
      </c>
      <c r="AL275" t="str">
        <f t="shared" si="41"/>
        <v/>
      </c>
      <c r="AM275" s="1">
        <f>SUMIFS(Table7[Total 
Paid],Table7[Sale - Product Name],'Raw Mat Inventory Sum'!$O275,Table7[Product Type2],'Raw Mat Inventory Sum'!$AK$5)</f>
        <v>0</v>
      </c>
    </row>
    <row r="276" spans="1:39" x14ac:dyDescent="0.25">
      <c r="A276" t="s">
        <v>269</v>
      </c>
      <c r="B276" t="s">
        <v>268</v>
      </c>
      <c r="C276" t="s">
        <v>194</v>
      </c>
      <c r="E276" s="4"/>
      <c r="F276">
        <v>10.99</v>
      </c>
      <c r="P276" s="7"/>
      <c r="Q276" s="30">
        <f>SUMIFS(Table110[Quantity],Table110[Product Name],'Raw Mat Inventory Sum'!$O276)</f>
        <v>0</v>
      </c>
      <c r="S276" s="1">
        <f>SUMIFS(Table110[Total Cost],Table110[Product Name],'Raw Mat Inventory Sum'!$O276)</f>
        <v>0</v>
      </c>
      <c r="T276" s="7"/>
      <c r="U276" s="1">
        <f>SUMIFS(Table110[Quantity Purchased],Table110[Product Name],'Raw Mat Inventory Sum'!$O276)</f>
        <v>0</v>
      </c>
      <c r="W276" s="1">
        <f>SUMIFS(Table110[Total Purchase
Cost],Table110[Product Name],'Raw Mat Inventory Sum'!$O276)</f>
        <v>0</v>
      </c>
      <c r="X276" s="7"/>
      <c r="Y276" s="1">
        <f t="shared" si="39"/>
        <v>0</v>
      </c>
      <c r="AA276" s="1">
        <f t="shared" si="40"/>
        <v>0</v>
      </c>
      <c r="AB276" s="7"/>
      <c r="AC276" s="1">
        <f>SUMIFS(Table7[Quantity of 
Product Sold],Table7[Sale - Product Name],'Raw Mat Inventory Sum'!$O276,Table7[Product Type2],'Raw Mat Inventory Sum'!$AC$5)</f>
        <v>0</v>
      </c>
      <c r="AE276" s="1">
        <f>SUMIFS(Table7[Total Cost of
Goods Sold],Table7[Sale - Product Name],'Raw Mat Inventory Sum'!$O276,Table7[Product Type2],'Raw Mat Inventory Sum'!$AC$5)</f>
        <v>0</v>
      </c>
      <c r="AF276" s="7"/>
      <c r="AG276" s="1">
        <f>SUMIFS(Table17[Quantity2],Table17[Product Name],'Raw Mat Inventory Sum'!$O276,Table17[Product Type2],'Raw Mat Inventory Sum'!$AG$5)</f>
        <v>0</v>
      </c>
      <c r="AI276" s="1">
        <f>SUMIFS(Table17[Total out of Inventory],Table17[Product Name],'Raw Mat Inventory Sum'!$O276,Table17[Product Type2],'Raw Mat Inventory Sum'!$AG$5)</f>
        <v>0</v>
      </c>
      <c r="AJ276" s="7"/>
      <c r="AK276" s="1">
        <f>SUMIFS(Table7[Quantity
 Sold],Table7[Sale - Product Name],'Raw Mat Inventory Sum'!$O276,Table7[Product Type2],'Raw Mat Inventory Sum'!$AK$5)</f>
        <v>0</v>
      </c>
      <c r="AL276" t="str">
        <f t="shared" si="41"/>
        <v/>
      </c>
      <c r="AM276" s="1">
        <f>SUMIFS(Table7[Total 
Paid],Table7[Sale - Product Name],'Raw Mat Inventory Sum'!$O276,Table7[Product Type2],'Raw Mat Inventory Sum'!$AK$5)</f>
        <v>0</v>
      </c>
    </row>
    <row r="277" spans="1:39" x14ac:dyDescent="0.25">
      <c r="C277" t="s">
        <v>194</v>
      </c>
      <c r="E277" s="4"/>
      <c r="P277" s="7"/>
      <c r="Q277" s="30">
        <f>SUMIFS(Table110[Quantity],Table110[Product Name],'Raw Mat Inventory Sum'!$O277)</f>
        <v>0</v>
      </c>
      <c r="S277" s="1">
        <f>SUMIFS(Table110[Total Cost],Table110[Product Name],'Raw Mat Inventory Sum'!$O277)</f>
        <v>0</v>
      </c>
      <c r="T277" s="7"/>
      <c r="U277" s="1">
        <f>SUMIFS(Table110[Quantity Purchased],Table110[Product Name],'Raw Mat Inventory Sum'!$O277)</f>
        <v>0</v>
      </c>
      <c r="W277" s="1">
        <f>SUMIFS(Table110[Total Purchase
Cost],Table110[Product Name],'Raw Mat Inventory Sum'!$O277)</f>
        <v>0</v>
      </c>
      <c r="X277" s="7"/>
      <c r="Y277" s="1">
        <f t="shared" si="39"/>
        <v>0</v>
      </c>
      <c r="AA277" s="1">
        <f t="shared" si="40"/>
        <v>0</v>
      </c>
      <c r="AB277" s="7"/>
      <c r="AC277" s="1">
        <f>SUMIFS(Table7[Quantity of 
Product Sold],Table7[Sale - Product Name],'Raw Mat Inventory Sum'!$O277,Table7[Product Type2],'Raw Mat Inventory Sum'!$AC$5)</f>
        <v>0</v>
      </c>
      <c r="AE277" s="1">
        <f>SUMIFS(Table7[Total Cost of
Goods Sold],Table7[Sale - Product Name],'Raw Mat Inventory Sum'!$O277,Table7[Product Type2],'Raw Mat Inventory Sum'!$AC$5)</f>
        <v>0</v>
      </c>
      <c r="AF277" s="7"/>
      <c r="AG277" s="1">
        <f>SUMIFS(Table17[Quantity2],Table17[Product Name],'Raw Mat Inventory Sum'!$O277,Table17[Product Type2],'Raw Mat Inventory Sum'!$AG$5)</f>
        <v>0</v>
      </c>
      <c r="AI277" s="1">
        <f>SUMIFS(Table17[Total out of Inventory],Table17[Product Name],'Raw Mat Inventory Sum'!$O277,Table17[Product Type2],'Raw Mat Inventory Sum'!$AG$5)</f>
        <v>0</v>
      </c>
      <c r="AJ277" s="7"/>
      <c r="AK277" s="1">
        <f>SUMIFS(Table7[Quantity
 Sold],Table7[Sale - Product Name],'Raw Mat Inventory Sum'!$O277,Table7[Product Type2],'Raw Mat Inventory Sum'!$AK$5)</f>
        <v>0</v>
      </c>
      <c r="AL277" t="str">
        <f t="shared" si="41"/>
        <v/>
      </c>
      <c r="AM277" s="1">
        <f>SUMIFS(Table7[Total 
Paid],Table7[Sale - Product Name],'Raw Mat Inventory Sum'!$O277,Table7[Product Type2],'Raw Mat Inventory Sum'!$AK$5)</f>
        <v>0</v>
      </c>
    </row>
    <row r="278" spans="1:39" x14ac:dyDescent="0.25">
      <c r="C278" t="s">
        <v>193</v>
      </c>
      <c r="E278" s="4"/>
      <c r="P278" s="7"/>
      <c r="Q278" s="30">
        <f>SUMIFS(Table110[Quantity],Table110[Product Name],'Raw Mat Inventory Sum'!$O278)</f>
        <v>0</v>
      </c>
      <c r="S278" s="1">
        <f>SUMIFS(Table110[Total Cost],Table110[Product Name],'Raw Mat Inventory Sum'!$O278)</f>
        <v>0</v>
      </c>
      <c r="T278" s="7"/>
      <c r="U278" s="1">
        <f>SUMIFS(Table110[Quantity Purchased],Table110[Product Name],'Raw Mat Inventory Sum'!$O278)</f>
        <v>0</v>
      </c>
      <c r="W278" s="1">
        <f>SUMIFS(Table110[Total Purchase
Cost],Table110[Product Name],'Raw Mat Inventory Sum'!$O278)</f>
        <v>0</v>
      </c>
      <c r="X278" s="7"/>
      <c r="Y278" s="1">
        <f t="shared" si="39"/>
        <v>0</v>
      </c>
      <c r="AA278" s="1">
        <f t="shared" si="40"/>
        <v>0</v>
      </c>
      <c r="AB278" s="7"/>
      <c r="AC278" s="1">
        <f>SUMIFS(Table7[Quantity of 
Product Sold],Table7[Sale - Product Name],'Raw Mat Inventory Sum'!$O278,Table7[Product Type2],'Raw Mat Inventory Sum'!$AC$5)</f>
        <v>0</v>
      </c>
      <c r="AE278" s="1">
        <f>SUMIFS(Table7[Total Cost of
Goods Sold],Table7[Sale - Product Name],'Raw Mat Inventory Sum'!$O278,Table7[Product Type2],'Raw Mat Inventory Sum'!$AC$5)</f>
        <v>0</v>
      </c>
      <c r="AF278" s="7"/>
      <c r="AG278" s="1">
        <f>SUMIFS(Table17[Quantity2],Table17[Product Name],'Raw Mat Inventory Sum'!$O278,Table17[Product Type2],'Raw Mat Inventory Sum'!$AG$5)</f>
        <v>0</v>
      </c>
      <c r="AI278" s="1">
        <f>SUMIFS(Table17[Total out of Inventory],Table17[Product Name],'Raw Mat Inventory Sum'!$O278,Table17[Product Type2],'Raw Mat Inventory Sum'!$AG$5)</f>
        <v>0</v>
      </c>
      <c r="AJ278" s="7"/>
      <c r="AK278" s="1">
        <f>SUMIFS(Table7[Quantity
 Sold],Table7[Sale - Product Name],'Raw Mat Inventory Sum'!$O278,Table7[Product Type2],'Raw Mat Inventory Sum'!$AK$5)</f>
        <v>0</v>
      </c>
      <c r="AL278" t="str">
        <f t="shared" si="41"/>
        <v/>
      </c>
      <c r="AM278" s="1">
        <f>SUMIFS(Table7[Total 
Paid],Table7[Sale - Product Name],'Raw Mat Inventory Sum'!$O278,Table7[Product Type2],'Raw Mat Inventory Sum'!$AK$5)</f>
        <v>0</v>
      </c>
    </row>
    <row r="279" spans="1:39" x14ac:dyDescent="0.25">
      <c r="C279" t="s">
        <v>193</v>
      </c>
      <c r="E279" s="4"/>
      <c r="P279" s="7"/>
      <c r="Q279" s="30">
        <f>SUMIFS(Table110[Quantity],Table110[Product Name],'Raw Mat Inventory Sum'!$O279)</f>
        <v>0</v>
      </c>
      <c r="S279" s="1">
        <f>SUMIFS(Table110[Total Cost],Table110[Product Name],'Raw Mat Inventory Sum'!$O279)</f>
        <v>0</v>
      </c>
      <c r="T279" s="7"/>
      <c r="U279" s="1">
        <f>SUMIFS(Table110[Quantity Purchased],Table110[Product Name],'Raw Mat Inventory Sum'!$O279)</f>
        <v>0</v>
      </c>
      <c r="W279" s="1">
        <f>SUMIFS(Table110[Total Purchase
Cost],Table110[Product Name],'Raw Mat Inventory Sum'!$O279)</f>
        <v>0</v>
      </c>
      <c r="X279" s="7"/>
      <c r="Y279" s="1">
        <f t="shared" si="39"/>
        <v>0</v>
      </c>
      <c r="AA279" s="1">
        <f t="shared" si="40"/>
        <v>0</v>
      </c>
      <c r="AB279" s="7"/>
      <c r="AC279" s="1">
        <f>SUMIFS(Table7[Quantity of 
Product Sold],Table7[Sale - Product Name],'Raw Mat Inventory Sum'!$O279,Table7[Product Type2],'Raw Mat Inventory Sum'!$AC$5)</f>
        <v>0</v>
      </c>
      <c r="AE279" s="1">
        <f>SUMIFS(Table7[Total Cost of
Goods Sold],Table7[Sale - Product Name],'Raw Mat Inventory Sum'!$O279,Table7[Product Type2],'Raw Mat Inventory Sum'!$AC$5)</f>
        <v>0</v>
      </c>
      <c r="AF279" s="7"/>
      <c r="AG279" s="1">
        <f>SUMIFS(Table17[Quantity2],Table17[Product Name],'Raw Mat Inventory Sum'!$O279,Table17[Product Type2],'Raw Mat Inventory Sum'!$AG$5)</f>
        <v>0</v>
      </c>
      <c r="AI279" s="1">
        <f>SUMIFS(Table17[Total out of Inventory],Table17[Product Name],'Raw Mat Inventory Sum'!$O279,Table17[Product Type2],'Raw Mat Inventory Sum'!$AG$5)</f>
        <v>0</v>
      </c>
      <c r="AJ279" s="7"/>
      <c r="AK279" s="1">
        <f>SUMIFS(Table7[Quantity
 Sold],Table7[Sale - Product Name],'Raw Mat Inventory Sum'!$O279,Table7[Product Type2],'Raw Mat Inventory Sum'!$AK$5)</f>
        <v>0</v>
      </c>
      <c r="AL279" t="str">
        <f t="shared" si="41"/>
        <v/>
      </c>
      <c r="AM279" s="1">
        <f>SUMIFS(Table7[Total 
Paid],Table7[Sale - Product Name],'Raw Mat Inventory Sum'!$O279,Table7[Product Type2],'Raw Mat Inventory Sum'!$AK$5)</f>
        <v>0</v>
      </c>
    </row>
    <row r="280" spans="1:39" x14ac:dyDescent="0.25">
      <c r="C280" t="s">
        <v>193</v>
      </c>
      <c r="E280" s="4"/>
      <c r="P280" s="7"/>
      <c r="Q280" s="30">
        <f>SUMIFS(Table110[Quantity],Table110[Product Name],'Raw Mat Inventory Sum'!$O280)</f>
        <v>0</v>
      </c>
      <c r="S280" s="1">
        <f>SUMIFS(Table110[Total Cost],Table110[Product Name],'Raw Mat Inventory Sum'!$O280)</f>
        <v>0</v>
      </c>
      <c r="T280" s="7"/>
      <c r="U280" s="1">
        <f>SUMIFS(Table110[Quantity Purchased],Table110[Product Name],'Raw Mat Inventory Sum'!$O280)</f>
        <v>0</v>
      </c>
      <c r="W280" s="1">
        <f>SUMIFS(Table110[Total Purchase
Cost],Table110[Product Name],'Raw Mat Inventory Sum'!$O280)</f>
        <v>0</v>
      </c>
      <c r="X280" s="7"/>
      <c r="Y280" s="1">
        <f t="shared" si="39"/>
        <v>0</v>
      </c>
      <c r="AA280" s="1">
        <f t="shared" si="40"/>
        <v>0</v>
      </c>
      <c r="AB280" s="7"/>
      <c r="AC280" s="1">
        <f>SUMIFS(Table7[Quantity of 
Product Sold],Table7[Sale - Product Name],'Raw Mat Inventory Sum'!$O280,Table7[Product Type2],'Raw Mat Inventory Sum'!$AC$5)</f>
        <v>0</v>
      </c>
      <c r="AE280" s="1">
        <f>SUMIFS(Table7[Total Cost of
Goods Sold],Table7[Sale - Product Name],'Raw Mat Inventory Sum'!$O280,Table7[Product Type2],'Raw Mat Inventory Sum'!$AC$5)</f>
        <v>0</v>
      </c>
      <c r="AF280" s="7"/>
      <c r="AG280" s="1">
        <f>SUMIFS(Table17[Quantity2],Table17[Product Name],'Raw Mat Inventory Sum'!$O280,Table17[Product Type2],'Raw Mat Inventory Sum'!$AG$5)</f>
        <v>0</v>
      </c>
      <c r="AI280" s="1">
        <f>SUMIFS(Table17[Total out of Inventory],Table17[Product Name],'Raw Mat Inventory Sum'!$O280,Table17[Product Type2],'Raw Mat Inventory Sum'!$AG$5)</f>
        <v>0</v>
      </c>
      <c r="AJ280" s="7"/>
      <c r="AK280" s="1">
        <f>SUMIFS(Table7[Quantity
 Sold],Table7[Sale - Product Name],'Raw Mat Inventory Sum'!$O280,Table7[Product Type2],'Raw Mat Inventory Sum'!$AK$5)</f>
        <v>0</v>
      </c>
      <c r="AL280" t="str">
        <f t="shared" si="41"/>
        <v/>
      </c>
      <c r="AM280" s="1">
        <f>SUMIFS(Table7[Total 
Paid],Table7[Sale - Product Name],'Raw Mat Inventory Sum'!$O280,Table7[Product Type2],'Raw Mat Inventory Sum'!$AK$5)</f>
        <v>0</v>
      </c>
    </row>
    <row r="281" spans="1:39" x14ac:dyDescent="0.25">
      <c r="C281" t="s">
        <v>192</v>
      </c>
      <c r="E281" s="4"/>
      <c r="P281" s="7"/>
      <c r="Q281" s="30">
        <f>SUMIFS(Table110[Quantity],Table110[Product Name],'Raw Mat Inventory Sum'!$O281)</f>
        <v>0</v>
      </c>
      <c r="S281" s="1">
        <f>SUMIFS(Table110[Total Cost],Table110[Product Name],'Raw Mat Inventory Sum'!$O281)</f>
        <v>0</v>
      </c>
      <c r="T281" s="7"/>
      <c r="U281" s="1">
        <f>SUMIFS(Table110[Quantity Purchased],Table110[Product Name],'Raw Mat Inventory Sum'!$O281)</f>
        <v>0</v>
      </c>
      <c r="W281" s="1">
        <f>SUMIFS(Table110[Total Purchase
Cost],Table110[Product Name],'Raw Mat Inventory Sum'!$O281)</f>
        <v>0</v>
      </c>
      <c r="X281" s="7"/>
      <c r="Y281" s="1">
        <f t="shared" si="39"/>
        <v>0</v>
      </c>
      <c r="AA281" s="1">
        <f t="shared" si="40"/>
        <v>0</v>
      </c>
      <c r="AB281" s="7"/>
      <c r="AC281" s="1">
        <f>SUMIFS(Table7[Quantity of 
Product Sold],Table7[Sale - Product Name],'Raw Mat Inventory Sum'!$O281,Table7[Product Type2],'Raw Mat Inventory Sum'!$AC$5)</f>
        <v>0</v>
      </c>
      <c r="AE281" s="1">
        <f>SUMIFS(Table7[Total Cost of
Goods Sold],Table7[Sale - Product Name],'Raw Mat Inventory Sum'!$O281,Table7[Product Type2],'Raw Mat Inventory Sum'!$AC$5)</f>
        <v>0</v>
      </c>
      <c r="AF281" s="7"/>
      <c r="AG281" s="1">
        <f>SUMIFS(Table17[Quantity2],Table17[Product Name],'Raw Mat Inventory Sum'!$O281,Table17[Product Type2],'Raw Mat Inventory Sum'!$AG$5)</f>
        <v>0</v>
      </c>
      <c r="AI281" s="1">
        <f>SUMIFS(Table17[Total out of Inventory],Table17[Product Name],'Raw Mat Inventory Sum'!$O281,Table17[Product Type2],'Raw Mat Inventory Sum'!$AG$5)</f>
        <v>0</v>
      </c>
      <c r="AJ281" s="7"/>
      <c r="AK281" s="1">
        <f>SUMIFS(Table7[Quantity
 Sold],Table7[Sale - Product Name],'Raw Mat Inventory Sum'!$O281,Table7[Product Type2],'Raw Mat Inventory Sum'!$AK$5)</f>
        <v>0</v>
      </c>
      <c r="AL281" t="str">
        <f t="shared" si="41"/>
        <v/>
      </c>
      <c r="AM281" s="1">
        <f>SUMIFS(Table7[Total 
Paid],Table7[Sale - Product Name],'Raw Mat Inventory Sum'!$O281,Table7[Product Type2],'Raw Mat Inventory Sum'!$AK$5)</f>
        <v>0</v>
      </c>
    </row>
    <row r="282" spans="1:39" x14ac:dyDescent="0.25">
      <c r="C282" t="s">
        <v>193</v>
      </c>
      <c r="E282" s="4"/>
      <c r="P282" s="7"/>
      <c r="Q282" s="30">
        <f>SUMIFS(Table110[Quantity],Table110[Product Name],'Raw Mat Inventory Sum'!$O282)</f>
        <v>0</v>
      </c>
      <c r="S282" s="1">
        <f>SUMIFS(Table110[Total Cost],Table110[Product Name],'Raw Mat Inventory Sum'!$O282)</f>
        <v>0</v>
      </c>
      <c r="T282" s="7"/>
      <c r="U282" s="1">
        <f>SUMIFS(Table110[Quantity Purchased],Table110[Product Name],'Raw Mat Inventory Sum'!$O282)</f>
        <v>0</v>
      </c>
      <c r="W282" s="1">
        <f>SUMIFS(Table110[Total Purchase
Cost],Table110[Product Name],'Raw Mat Inventory Sum'!$O282)</f>
        <v>0</v>
      </c>
      <c r="X282" s="7"/>
      <c r="Y282" s="1">
        <f t="shared" si="39"/>
        <v>0</v>
      </c>
      <c r="AA282" s="1">
        <f t="shared" si="40"/>
        <v>0</v>
      </c>
      <c r="AB282" s="7"/>
      <c r="AC282" s="1">
        <f>SUMIFS(Table7[Quantity of 
Product Sold],Table7[Sale - Product Name],'Raw Mat Inventory Sum'!$O282,Table7[Product Type2],'Raw Mat Inventory Sum'!$AC$5)</f>
        <v>0</v>
      </c>
      <c r="AE282" s="1">
        <f>SUMIFS(Table7[Total Cost of
Goods Sold],Table7[Sale - Product Name],'Raw Mat Inventory Sum'!$O282,Table7[Product Type2],'Raw Mat Inventory Sum'!$AC$5)</f>
        <v>0</v>
      </c>
      <c r="AF282" s="7"/>
      <c r="AG282" s="1">
        <f>SUMIFS(Table17[Quantity2],Table17[Product Name],'Raw Mat Inventory Sum'!$O282,Table17[Product Type2],'Raw Mat Inventory Sum'!$AG$5)</f>
        <v>0</v>
      </c>
      <c r="AI282" s="1">
        <f>SUMIFS(Table17[Total out of Inventory],Table17[Product Name],'Raw Mat Inventory Sum'!$O282,Table17[Product Type2],'Raw Mat Inventory Sum'!$AG$5)</f>
        <v>0</v>
      </c>
      <c r="AJ282" s="7"/>
      <c r="AK282" s="1">
        <f>SUMIFS(Table7[Quantity
 Sold],Table7[Sale - Product Name],'Raw Mat Inventory Sum'!$O282,Table7[Product Type2],'Raw Mat Inventory Sum'!$AK$5)</f>
        <v>0</v>
      </c>
      <c r="AL282" t="str">
        <f t="shared" si="41"/>
        <v/>
      </c>
      <c r="AM282" s="1">
        <f>SUMIFS(Table7[Total 
Paid],Table7[Sale - Product Name],'Raw Mat Inventory Sum'!$O282,Table7[Product Type2],'Raw Mat Inventory Sum'!$AK$5)</f>
        <v>0</v>
      </c>
    </row>
    <row r="283" spans="1:39" x14ac:dyDescent="0.25">
      <c r="C283" t="s">
        <v>193</v>
      </c>
      <c r="E283" s="4"/>
      <c r="P283" s="7"/>
      <c r="Q283" s="30">
        <f>SUMIFS(Table110[Quantity],Table110[Product Name],'Raw Mat Inventory Sum'!$O283)</f>
        <v>0</v>
      </c>
      <c r="S283" s="1">
        <f>SUMIFS(Table110[Total Cost],Table110[Product Name],'Raw Mat Inventory Sum'!$O283)</f>
        <v>0</v>
      </c>
      <c r="T283" s="7"/>
      <c r="U283" s="1">
        <f>SUMIFS(Table110[Quantity Purchased],Table110[Product Name],'Raw Mat Inventory Sum'!$O283)</f>
        <v>0</v>
      </c>
      <c r="W283" s="1">
        <f>SUMIFS(Table110[Total Purchase
Cost],Table110[Product Name],'Raw Mat Inventory Sum'!$O283)</f>
        <v>0</v>
      </c>
      <c r="X283" s="7"/>
      <c r="Y283" s="1">
        <f t="shared" si="39"/>
        <v>0</v>
      </c>
      <c r="AA283" s="1">
        <f t="shared" si="40"/>
        <v>0</v>
      </c>
      <c r="AB283" s="7"/>
      <c r="AC283" s="1">
        <f>SUMIFS(Table7[Quantity of 
Product Sold],Table7[Sale - Product Name],'Raw Mat Inventory Sum'!$O283,Table7[Product Type2],'Raw Mat Inventory Sum'!$AC$5)</f>
        <v>0</v>
      </c>
      <c r="AE283" s="1">
        <f>SUMIFS(Table7[Total Cost of
Goods Sold],Table7[Sale - Product Name],'Raw Mat Inventory Sum'!$O283,Table7[Product Type2],'Raw Mat Inventory Sum'!$AC$5)</f>
        <v>0</v>
      </c>
      <c r="AF283" s="7"/>
      <c r="AG283" s="1">
        <f>SUMIFS(Table17[Quantity2],Table17[Product Name],'Raw Mat Inventory Sum'!$O283,Table17[Product Type2],'Raw Mat Inventory Sum'!$AG$5)</f>
        <v>0</v>
      </c>
      <c r="AI283" s="1">
        <f>SUMIFS(Table17[Total out of Inventory],Table17[Product Name],'Raw Mat Inventory Sum'!$O283,Table17[Product Type2],'Raw Mat Inventory Sum'!$AG$5)</f>
        <v>0</v>
      </c>
      <c r="AJ283" s="7"/>
      <c r="AK283" s="1">
        <f>SUMIFS(Table7[Quantity
 Sold],Table7[Sale - Product Name],'Raw Mat Inventory Sum'!$O283,Table7[Product Type2],'Raw Mat Inventory Sum'!$AK$5)</f>
        <v>0</v>
      </c>
      <c r="AL283" t="str">
        <f t="shared" si="41"/>
        <v/>
      </c>
      <c r="AM283" s="1">
        <f>SUMIFS(Table7[Total 
Paid],Table7[Sale - Product Name],'Raw Mat Inventory Sum'!$O283,Table7[Product Type2],'Raw Mat Inventory Sum'!$AK$5)</f>
        <v>0</v>
      </c>
    </row>
    <row r="284" spans="1:39" x14ac:dyDescent="0.25">
      <c r="C284" t="s">
        <v>193</v>
      </c>
      <c r="E284" s="4"/>
      <c r="P284" s="7"/>
      <c r="Q284" s="30">
        <f>SUMIFS(Table110[Quantity],Table110[Product Name],'Raw Mat Inventory Sum'!$O284)</f>
        <v>0</v>
      </c>
      <c r="S284" s="1">
        <f>SUMIFS(Table110[Total Cost],Table110[Product Name],'Raw Mat Inventory Sum'!$O284)</f>
        <v>0</v>
      </c>
      <c r="T284" s="7"/>
      <c r="U284" s="1">
        <f>SUMIFS(Table110[Quantity Purchased],Table110[Product Name],'Raw Mat Inventory Sum'!$O284)</f>
        <v>0</v>
      </c>
      <c r="W284" s="1">
        <f>SUMIFS(Table110[Total Purchase
Cost],Table110[Product Name],'Raw Mat Inventory Sum'!$O284)</f>
        <v>0</v>
      </c>
      <c r="X284" s="7"/>
      <c r="Y284" s="1">
        <f t="shared" si="39"/>
        <v>0</v>
      </c>
      <c r="AA284" s="1">
        <f t="shared" si="40"/>
        <v>0</v>
      </c>
      <c r="AB284" s="7"/>
      <c r="AC284" s="1">
        <f>SUMIFS(Table7[Quantity of 
Product Sold],Table7[Sale - Product Name],'Raw Mat Inventory Sum'!$O284,Table7[Product Type2],'Raw Mat Inventory Sum'!$AC$5)</f>
        <v>0</v>
      </c>
      <c r="AE284" s="1">
        <f>SUMIFS(Table7[Total Cost of
Goods Sold],Table7[Sale - Product Name],'Raw Mat Inventory Sum'!$O284,Table7[Product Type2],'Raw Mat Inventory Sum'!$AC$5)</f>
        <v>0</v>
      </c>
      <c r="AF284" s="7"/>
      <c r="AG284" s="1">
        <f>SUMIFS(Table17[Quantity2],Table17[Product Name],'Raw Mat Inventory Sum'!$O284,Table17[Product Type2],'Raw Mat Inventory Sum'!$AG$5)</f>
        <v>0</v>
      </c>
      <c r="AI284" s="1">
        <f>SUMIFS(Table17[Total out of Inventory],Table17[Product Name],'Raw Mat Inventory Sum'!$O284,Table17[Product Type2],'Raw Mat Inventory Sum'!$AG$5)</f>
        <v>0</v>
      </c>
      <c r="AJ284" s="7"/>
      <c r="AK284" s="1">
        <f>SUMIFS(Table7[Quantity
 Sold],Table7[Sale - Product Name],'Raw Mat Inventory Sum'!$O284,Table7[Product Type2],'Raw Mat Inventory Sum'!$AK$5)</f>
        <v>0</v>
      </c>
      <c r="AL284" t="str">
        <f t="shared" si="41"/>
        <v/>
      </c>
      <c r="AM284" s="1">
        <f>SUMIFS(Table7[Total 
Paid],Table7[Sale - Product Name],'Raw Mat Inventory Sum'!$O284,Table7[Product Type2],'Raw Mat Inventory Sum'!$AK$5)</f>
        <v>0</v>
      </c>
    </row>
    <row r="285" spans="1:39" x14ac:dyDescent="0.25">
      <c r="C285" t="s">
        <v>193</v>
      </c>
      <c r="E285" s="4"/>
      <c r="P285" s="7"/>
      <c r="Q285" s="30">
        <f>SUMIFS(Table110[Quantity],Table110[Product Name],'Raw Mat Inventory Sum'!$O285)</f>
        <v>0</v>
      </c>
      <c r="S285" s="1">
        <f>SUMIFS(Table110[Total Cost],Table110[Product Name],'Raw Mat Inventory Sum'!$O285)</f>
        <v>0</v>
      </c>
      <c r="T285" s="7"/>
      <c r="U285" s="1">
        <f>SUMIFS(Table110[Quantity Purchased],Table110[Product Name],'Raw Mat Inventory Sum'!$O285)</f>
        <v>0</v>
      </c>
      <c r="W285" s="1">
        <f>SUMIFS(Table110[Total Purchase
Cost],Table110[Product Name],'Raw Mat Inventory Sum'!$O285)</f>
        <v>0</v>
      </c>
      <c r="X285" s="7"/>
      <c r="Y285" s="1">
        <f t="shared" si="39"/>
        <v>0</v>
      </c>
      <c r="AA285" s="1">
        <f t="shared" si="40"/>
        <v>0</v>
      </c>
      <c r="AB285" s="7"/>
      <c r="AC285" s="1">
        <f>SUMIFS(Table7[Quantity of 
Product Sold],Table7[Sale - Product Name],'Raw Mat Inventory Sum'!$O285,Table7[Product Type2],'Raw Mat Inventory Sum'!$AC$5)</f>
        <v>0</v>
      </c>
      <c r="AE285" s="1">
        <f>SUMIFS(Table7[Total Cost of
Goods Sold],Table7[Sale - Product Name],'Raw Mat Inventory Sum'!$O285,Table7[Product Type2],'Raw Mat Inventory Sum'!$AC$5)</f>
        <v>0</v>
      </c>
      <c r="AF285" s="7"/>
      <c r="AG285" s="1">
        <f>SUMIFS(Table17[Quantity2],Table17[Product Name],'Raw Mat Inventory Sum'!$O285,Table17[Product Type2],'Raw Mat Inventory Sum'!$AG$5)</f>
        <v>0</v>
      </c>
      <c r="AI285" s="1">
        <f>SUMIFS(Table17[Total out of Inventory],Table17[Product Name],'Raw Mat Inventory Sum'!$O285,Table17[Product Type2],'Raw Mat Inventory Sum'!$AG$5)</f>
        <v>0</v>
      </c>
      <c r="AJ285" s="7"/>
      <c r="AK285" s="1">
        <f>SUMIFS(Table7[Quantity
 Sold],Table7[Sale - Product Name],'Raw Mat Inventory Sum'!$O285,Table7[Product Type2],'Raw Mat Inventory Sum'!$AK$5)</f>
        <v>0</v>
      </c>
      <c r="AL285" t="str">
        <f t="shared" si="41"/>
        <v/>
      </c>
      <c r="AM285" s="1">
        <f>SUMIFS(Table7[Total 
Paid],Table7[Sale - Product Name],'Raw Mat Inventory Sum'!$O285,Table7[Product Type2],'Raw Mat Inventory Sum'!$AK$5)</f>
        <v>0</v>
      </c>
    </row>
    <row r="286" spans="1:39" x14ac:dyDescent="0.25">
      <c r="C286" t="s">
        <v>193</v>
      </c>
      <c r="E286" s="4"/>
      <c r="P286" s="7"/>
      <c r="Q286" s="30">
        <f>SUMIFS(Table110[Quantity],Table110[Product Name],'Raw Mat Inventory Sum'!$O286)</f>
        <v>0</v>
      </c>
      <c r="S286" s="1">
        <f>SUMIFS(Table110[Total Cost],Table110[Product Name],'Raw Mat Inventory Sum'!$O286)</f>
        <v>0</v>
      </c>
      <c r="T286" s="7"/>
      <c r="U286" s="1">
        <f>SUMIFS(Table110[Quantity Purchased],Table110[Product Name],'Raw Mat Inventory Sum'!$O286)</f>
        <v>0</v>
      </c>
      <c r="W286" s="1">
        <f>SUMIFS(Table110[Total Purchase
Cost],Table110[Product Name],'Raw Mat Inventory Sum'!$O286)</f>
        <v>0</v>
      </c>
      <c r="X286" s="7"/>
      <c r="Y286" s="1">
        <f t="shared" ref="Y286:Y349" si="42">SUM(Q286,U286,-AC286,AG286)</f>
        <v>0</v>
      </c>
      <c r="AA286" s="1">
        <f t="shared" ref="AA286:AA349" si="43">SUM(S286,W286,-AE286,AI286)</f>
        <v>0</v>
      </c>
      <c r="AB286" s="7"/>
      <c r="AC286" s="1">
        <f>SUMIFS(Table7[Quantity of 
Product Sold],Table7[Sale - Product Name],'Raw Mat Inventory Sum'!$O286,Table7[Product Type2],'Raw Mat Inventory Sum'!$AC$5)</f>
        <v>0</v>
      </c>
      <c r="AE286" s="1">
        <f>SUMIFS(Table7[Total Cost of
Goods Sold],Table7[Sale - Product Name],'Raw Mat Inventory Sum'!$O286,Table7[Product Type2],'Raw Mat Inventory Sum'!$AC$5)</f>
        <v>0</v>
      </c>
      <c r="AF286" s="7"/>
      <c r="AG286" s="1">
        <f>SUMIFS(Table17[Quantity2],Table17[Product Name],'Raw Mat Inventory Sum'!$O286,Table17[Product Type2],'Raw Mat Inventory Sum'!$AG$5)</f>
        <v>0</v>
      </c>
      <c r="AI286" s="1">
        <f>SUMIFS(Table17[Total out of Inventory],Table17[Product Name],'Raw Mat Inventory Sum'!$O286,Table17[Product Type2],'Raw Mat Inventory Sum'!$AG$5)</f>
        <v>0</v>
      </c>
      <c r="AJ286" s="7"/>
      <c r="AK286" s="1">
        <f>SUMIFS(Table7[Quantity
 Sold],Table7[Sale - Product Name],'Raw Mat Inventory Sum'!$O286,Table7[Product Type2],'Raw Mat Inventory Sum'!$AK$5)</f>
        <v>0</v>
      </c>
      <c r="AL286" t="str">
        <f t="shared" ref="AL286:AL349" si="44">IF(AK286,AM286/AK286,"")</f>
        <v/>
      </c>
      <c r="AM286" s="1">
        <f>SUMIFS(Table7[Total 
Paid],Table7[Sale - Product Name],'Raw Mat Inventory Sum'!$O286,Table7[Product Type2],'Raw Mat Inventory Sum'!$AK$5)</f>
        <v>0</v>
      </c>
    </row>
    <row r="287" spans="1:39" x14ac:dyDescent="0.25">
      <c r="C287" t="s">
        <v>193</v>
      </c>
      <c r="E287" s="4"/>
      <c r="P287" s="7"/>
      <c r="Q287" s="30">
        <f>SUMIFS(Table110[Quantity],Table110[Product Name],'Raw Mat Inventory Sum'!$O287)</f>
        <v>0</v>
      </c>
      <c r="S287" s="1">
        <f>SUMIFS(Table110[Total Cost],Table110[Product Name],'Raw Mat Inventory Sum'!$O287)</f>
        <v>0</v>
      </c>
      <c r="T287" s="7"/>
      <c r="U287" s="1">
        <f>SUMIFS(Table110[Quantity Purchased],Table110[Product Name],'Raw Mat Inventory Sum'!$O287)</f>
        <v>0</v>
      </c>
      <c r="W287" s="1">
        <f>SUMIFS(Table110[Total Purchase
Cost],Table110[Product Name],'Raw Mat Inventory Sum'!$O287)</f>
        <v>0</v>
      </c>
      <c r="X287" s="7"/>
      <c r="Y287" s="1">
        <f t="shared" si="42"/>
        <v>0</v>
      </c>
      <c r="AA287" s="1">
        <f t="shared" si="43"/>
        <v>0</v>
      </c>
      <c r="AB287" s="7"/>
      <c r="AC287" s="1">
        <f>SUMIFS(Table7[Quantity of 
Product Sold],Table7[Sale - Product Name],'Raw Mat Inventory Sum'!$O287,Table7[Product Type2],'Raw Mat Inventory Sum'!$AC$5)</f>
        <v>0</v>
      </c>
      <c r="AE287" s="1">
        <f>SUMIFS(Table7[Total Cost of
Goods Sold],Table7[Sale - Product Name],'Raw Mat Inventory Sum'!$O287,Table7[Product Type2],'Raw Mat Inventory Sum'!$AC$5)</f>
        <v>0</v>
      </c>
      <c r="AF287" s="7"/>
      <c r="AG287" s="1">
        <f>SUMIFS(Table17[Quantity2],Table17[Product Name],'Raw Mat Inventory Sum'!$O287,Table17[Product Type2],'Raw Mat Inventory Sum'!$AG$5)</f>
        <v>0</v>
      </c>
      <c r="AI287" s="1">
        <f>SUMIFS(Table17[Total out of Inventory],Table17[Product Name],'Raw Mat Inventory Sum'!$O287,Table17[Product Type2],'Raw Mat Inventory Sum'!$AG$5)</f>
        <v>0</v>
      </c>
      <c r="AJ287" s="7"/>
      <c r="AK287" s="1">
        <f>SUMIFS(Table7[Quantity
 Sold],Table7[Sale - Product Name],'Raw Mat Inventory Sum'!$O287,Table7[Product Type2],'Raw Mat Inventory Sum'!$AK$5)</f>
        <v>0</v>
      </c>
      <c r="AL287" t="str">
        <f t="shared" si="44"/>
        <v/>
      </c>
      <c r="AM287" s="1">
        <f>SUMIFS(Table7[Total 
Paid],Table7[Sale - Product Name],'Raw Mat Inventory Sum'!$O287,Table7[Product Type2],'Raw Mat Inventory Sum'!$AK$5)</f>
        <v>0</v>
      </c>
    </row>
    <row r="288" spans="1:39" x14ac:dyDescent="0.25">
      <c r="C288" t="s">
        <v>193</v>
      </c>
      <c r="E288" s="4"/>
      <c r="P288" s="7"/>
      <c r="Q288" s="30">
        <f>SUMIFS(Table110[Quantity],Table110[Product Name],'Raw Mat Inventory Sum'!$O288)</f>
        <v>0</v>
      </c>
      <c r="S288" s="1">
        <f>SUMIFS(Table110[Total Cost],Table110[Product Name],'Raw Mat Inventory Sum'!$O288)</f>
        <v>0</v>
      </c>
      <c r="T288" s="7"/>
      <c r="U288" s="1">
        <f>SUMIFS(Table110[Quantity Purchased],Table110[Product Name],'Raw Mat Inventory Sum'!$O288)</f>
        <v>0</v>
      </c>
      <c r="W288" s="1">
        <f>SUMIFS(Table110[Total Purchase
Cost],Table110[Product Name],'Raw Mat Inventory Sum'!$O288)</f>
        <v>0</v>
      </c>
      <c r="X288" s="7"/>
      <c r="Y288" s="1">
        <f t="shared" si="42"/>
        <v>0</v>
      </c>
      <c r="AA288" s="1">
        <f t="shared" si="43"/>
        <v>0</v>
      </c>
      <c r="AB288" s="7"/>
      <c r="AC288" s="1">
        <f>SUMIFS(Table7[Quantity of 
Product Sold],Table7[Sale - Product Name],'Raw Mat Inventory Sum'!$O288,Table7[Product Type2],'Raw Mat Inventory Sum'!$AC$5)</f>
        <v>0</v>
      </c>
      <c r="AE288" s="1">
        <f>SUMIFS(Table7[Total Cost of
Goods Sold],Table7[Sale - Product Name],'Raw Mat Inventory Sum'!$O288,Table7[Product Type2],'Raw Mat Inventory Sum'!$AC$5)</f>
        <v>0</v>
      </c>
      <c r="AF288" s="7"/>
      <c r="AG288" s="1">
        <f>SUMIFS(Table17[Quantity2],Table17[Product Name],'Raw Mat Inventory Sum'!$O288,Table17[Product Type2],'Raw Mat Inventory Sum'!$AG$5)</f>
        <v>0</v>
      </c>
      <c r="AI288" s="1">
        <f>SUMIFS(Table17[Total out of Inventory],Table17[Product Name],'Raw Mat Inventory Sum'!$O288,Table17[Product Type2],'Raw Mat Inventory Sum'!$AG$5)</f>
        <v>0</v>
      </c>
      <c r="AJ288" s="7"/>
      <c r="AK288" s="1">
        <f>SUMIFS(Table7[Quantity
 Sold],Table7[Sale - Product Name],'Raw Mat Inventory Sum'!$O288,Table7[Product Type2],'Raw Mat Inventory Sum'!$AK$5)</f>
        <v>0</v>
      </c>
      <c r="AL288" t="str">
        <f t="shared" si="44"/>
        <v/>
      </c>
      <c r="AM288" s="1">
        <f>SUMIFS(Table7[Total 
Paid],Table7[Sale - Product Name],'Raw Mat Inventory Sum'!$O288,Table7[Product Type2],'Raw Mat Inventory Sum'!$AK$5)</f>
        <v>0</v>
      </c>
    </row>
    <row r="289" spans="3:39" x14ac:dyDescent="0.25">
      <c r="C289" t="s">
        <v>193</v>
      </c>
      <c r="E289" s="4"/>
      <c r="P289" s="7"/>
      <c r="Q289" s="30">
        <f>SUMIFS(Table110[Quantity],Table110[Product Name],'Raw Mat Inventory Sum'!$O289)</f>
        <v>0</v>
      </c>
      <c r="S289" s="1">
        <f>SUMIFS(Table110[Total Cost],Table110[Product Name],'Raw Mat Inventory Sum'!$O289)</f>
        <v>0</v>
      </c>
      <c r="T289" s="7"/>
      <c r="U289" s="1">
        <f>SUMIFS(Table110[Quantity Purchased],Table110[Product Name],'Raw Mat Inventory Sum'!$O289)</f>
        <v>0</v>
      </c>
      <c r="W289" s="1">
        <f>SUMIFS(Table110[Total Purchase
Cost],Table110[Product Name],'Raw Mat Inventory Sum'!$O289)</f>
        <v>0</v>
      </c>
      <c r="X289" s="7"/>
      <c r="Y289" s="1">
        <f t="shared" si="42"/>
        <v>0</v>
      </c>
      <c r="AA289" s="1">
        <f t="shared" si="43"/>
        <v>0</v>
      </c>
      <c r="AB289" s="7"/>
      <c r="AC289" s="1">
        <f>SUMIFS(Table7[Quantity of 
Product Sold],Table7[Sale - Product Name],'Raw Mat Inventory Sum'!$O289,Table7[Product Type2],'Raw Mat Inventory Sum'!$AC$5)</f>
        <v>0</v>
      </c>
      <c r="AE289" s="1">
        <f>SUMIFS(Table7[Total Cost of
Goods Sold],Table7[Sale - Product Name],'Raw Mat Inventory Sum'!$O289,Table7[Product Type2],'Raw Mat Inventory Sum'!$AC$5)</f>
        <v>0</v>
      </c>
      <c r="AF289" s="7"/>
      <c r="AG289" s="1">
        <f>SUMIFS(Table17[Quantity2],Table17[Product Name],'Raw Mat Inventory Sum'!$O289,Table17[Product Type2],'Raw Mat Inventory Sum'!$AG$5)</f>
        <v>0</v>
      </c>
      <c r="AI289" s="1">
        <f>SUMIFS(Table17[Total out of Inventory],Table17[Product Name],'Raw Mat Inventory Sum'!$O289,Table17[Product Type2],'Raw Mat Inventory Sum'!$AG$5)</f>
        <v>0</v>
      </c>
      <c r="AJ289" s="7"/>
      <c r="AK289" s="1">
        <f>SUMIFS(Table7[Quantity
 Sold],Table7[Sale - Product Name],'Raw Mat Inventory Sum'!$O289,Table7[Product Type2],'Raw Mat Inventory Sum'!$AK$5)</f>
        <v>0</v>
      </c>
      <c r="AL289" t="str">
        <f t="shared" si="44"/>
        <v/>
      </c>
      <c r="AM289" s="1">
        <f>SUMIFS(Table7[Total 
Paid],Table7[Sale - Product Name],'Raw Mat Inventory Sum'!$O289,Table7[Product Type2],'Raw Mat Inventory Sum'!$AK$5)</f>
        <v>0</v>
      </c>
    </row>
    <row r="290" spans="3:39" x14ac:dyDescent="0.25">
      <c r="C290" t="s">
        <v>193</v>
      </c>
      <c r="E290" s="4"/>
      <c r="P290" s="7"/>
      <c r="Q290" s="30">
        <f>SUMIFS(Table110[Quantity],Table110[Product Name],'Raw Mat Inventory Sum'!$O290)</f>
        <v>0</v>
      </c>
      <c r="S290" s="1">
        <f>SUMIFS(Table110[Total Cost],Table110[Product Name],'Raw Mat Inventory Sum'!$O290)</f>
        <v>0</v>
      </c>
      <c r="T290" s="7"/>
      <c r="U290" s="1">
        <f>SUMIFS(Table110[Quantity Purchased],Table110[Product Name],'Raw Mat Inventory Sum'!$O290)</f>
        <v>0</v>
      </c>
      <c r="W290" s="1">
        <f>SUMIFS(Table110[Total Purchase
Cost],Table110[Product Name],'Raw Mat Inventory Sum'!$O290)</f>
        <v>0</v>
      </c>
      <c r="X290" s="7"/>
      <c r="Y290" s="1">
        <f t="shared" si="42"/>
        <v>0</v>
      </c>
      <c r="AA290" s="1">
        <f t="shared" si="43"/>
        <v>0</v>
      </c>
      <c r="AB290" s="7"/>
      <c r="AC290" s="1">
        <f>SUMIFS(Table7[Quantity of 
Product Sold],Table7[Sale - Product Name],'Raw Mat Inventory Sum'!$O290,Table7[Product Type2],'Raw Mat Inventory Sum'!$AC$5)</f>
        <v>0</v>
      </c>
      <c r="AE290" s="1">
        <f>SUMIFS(Table7[Total Cost of
Goods Sold],Table7[Sale - Product Name],'Raw Mat Inventory Sum'!$O290,Table7[Product Type2],'Raw Mat Inventory Sum'!$AC$5)</f>
        <v>0</v>
      </c>
      <c r="AF290" s="7"/>
      <c r="AG290" s="1">
        <f>SUMIFS(Table17[Quantity2],Table17[Product Name],'Raw Mat Inventory Sum'!$O290,Table17[Product Type2],'Raw Mat Inventory Sum'!$AG$5)</f>
        <v>0</v>
      </c>
      <c r="AI290" s="1">
        <f>SUMIFS(Table17[Total out of Inventory],Table17[Product Name],'Raw Mat Inventory Sum'!$O290,Table17[Product Type2],'Raw Mat Inventory Sum'!$AG$5)</f>
        <v>0</v>
      </c>
      <c r="AJ290" s="7"/>
      <c r="AK290" s="1">
        <f>SUMIFS(Table7[Quantity
 Sold],Table7[Sale - Product Name],'Raw Mat Inventory Sum'!$O290,Table7[Product Type2],'Raw Mat Inventory Sum'!$AK$5)</f>
        <v>0</v>
      </c>
      <c r="AL290" t="str">
        <f t="shared" si="44"/>
        <v/>
      </c>
      <c r="AM290" s="1">
        <f>SUMIFS(Table7[Total 
Paid],Table7[Sale - Product Name],'Raw Mat Inventory Sum'!$O290,Table7[Product Type2],'Raw Mat Inventory Sum'!$AK$5)</f>
        <v>0</v>
      </c>
    </row>
    <row r="291" spans="3:39" x14ac:dyDescent="0.25">
      <c r="C291" t="s">
        <v>192</v>
      </c>
      <c r="E291" s="4"/>
      <c r="P291" s="7"/>
      <c r="Q291" s="30">
        <f>SUMIFS(Table110[Quantity],Table110[Product Name],'Raw Mat Inventory Sum'!$O291)</f>
        <v>0</v>
      </c>
      <c r="S291" s="1">
        <f>SUMIFS(Table110[Total Cost],Table110[Product Name],'Raw Mat Inventory Sum'!$O291)</f>
        <v>0</v>
      </c>
      <c r="T291" s="7"/>
      <c r="U291" s="1">
        <f>SUMIFS(Table110[Quantity Purchased],Table110[Product Name],'Raw Mat Inventory Sum'!$O291)</f>
        <v>0</v>
      </c>
      <c r="W291" s="1">
        <f>SUMIFS(Table110[Total Purchase
Cost],Table110[Product Name],'Raw Mat Inventory Sum'!$O291)</f>
        <v>0</v>
      </c>
      <c r="X291" s="7"/>
      <c r="Y291" s="1">
        <f t="shared" si="42"/>
        <v>0</v>
      </c>
      <c r="AA291" s="1">
        <f t="shared" si="43"/>
        <v>0</v>
      </c>
      <c r="AB291" s="7"/>
      <c r="AC291" s="1">
        <f>SUMIFS(Table7[Quantity of 
Product Sold],Table7[Sale - Product Name],'Raw Mat Inventory Sum'!$O291,Table7[Product Type2],'Raw Mat Inventory Sum'!$AC$5)</f>
        <v>0</v>
      </c>
      <c r="AE291" s="1">
        <f>SUMIFS(Table7[Total Cost of
Goods Sold],Table7[Sale - Product Name],'Raw Mat Inventory Sum'!$O291,Table7[Product Type2],'Raw Mat Inventory Sum'!$AC$5)</f>
        <v>0</v>
      </c>
      <c r="AF291" s="7"/>
      <c r="AG291" s="1">
        <f>SUMIFS(Table17[Quantity2],Table17[Product Name],'Raw Mat Inventory Sum'!$O291,Table17[Product Type2],'Raw Mat Inventory Sum'!$AG$5)</f>
        <v>0</v>
      </c>
      <c r="AI291" s="1">
        <f>SUMIFS(Table17[Total out of Inventory],Table17[Product Name],'Raw Mat Inventory Sum'!$O291,Table17[Product Type2],'Raw Mat Inventory Sum'!$AG$5)</f>
        <v>0</v>
      </c>
      <c r="AJ291" s="7"/>
      <c r="AK291" s="1">
        <f>SUMIFS(Table7[Quantity
 Sold],Table7[Sale - Product Name],'Raw Mat Inventory Sum'!$O291,Table7[Product Type2],'Raw Mat Inventory Sum'!$AK$5)</f>
        <v>0</v>
      </c>
      <c r="AL291" t="str">
        <f t="shared" si="44"/>
        <v/>
      </c>
      <c r="AM291" s="1">
        <f>SUMIFS(Table7[Total 
Paid],Table7[Sale - Product Name],'Raw Mat Inventory Sum'!$O291,Table7[Product Type2],'Raw Mat Inventory Sum'!$AK$5)</f>
        <v>0</v>
      </c>
    </row>
    <row r="292" spans="3:39" x14ac:dyDescent="0.25">
      <c r="C292" t="s">
        <v>192</v>
      </c>
      <c r="E292" s="4"/>
      <c r="P292" s="7"/>
      <c r="Q292" s="30">
        <f>SUMIFS(Table110[Quantity],Table110[Product Name],'Raw Mat Inventory Sum'!$O292)</f>
        <v>0</v>
      </c>
      <c r="S292" s="1">
        <f>SUMIFS(Table110[Total Cost],Table110[Product Name],'Raw Mat Inventory Sum'!$O292)</f>
        <v>0</v>
      </c>
      <c r="T292" s="7"/>
      <c r="U292" s="1">
        <f>SUMIFS(Table110[Quantity Purchased],Table110[Product Name],'Raw Mat Inventory Sum'!$O292)</f>
        <v>0</v>
      </c>
      <c r="W292" s="1">
        <f>SUMIFS(Table110[Total Purchase
Cost],Table110[Product Name],'Raw Mat Inventory Sum'!$O292)</f>
        <v>0</v>
      </c>
      <c r="X292" s="7"/>
      <c r="Y292" s="1">
        <f t="shared" si="42"/>
        <v>0</v>
      </c>
      <c r="AA292" s="1">
        <f t="shared" si="43"/>
        <v>0</v>
      </c>
      <c r="AB292" s="7"/>
      <c r="AC292" s="1">
        <f>SUMIFS(Table7[Quantity of 
Product Sold],Table7[Sale - Product Name],'Raw Mat Inventory Sum'!$O292,Table7[Product Type2],'Raw Mat Inventory Sum'!$AC$5)</f>
        <v>0</v>
      </c>
      <c r="AE292" s="1">
        <f>SUMIFS(Table7[Total Cost of
Goods Sold],Table7[Sale - Product Name],'Raw Mat Inventory Sum'!$O292,Table7[Product Type2],'Raw Mat Inventory Sum'!$AC$5)</f>
        <v>0</v>
      </c>
      <c r="AF292" s="7"/>
      <c r="AG292" s="1">
        <f>SUMIFS(Table17[Quantity2],Table17[Product Name],'Raw Mat Inventory Sum'!$O292,Table17[Product Type2],'Raw Mat Inventory Sum'!$AG$5)</f>
        <v>0</v>
      </c>
      <c r="AI292" s="1">
        <f>SUMIFS(Table17[Total out of Inventory],Table17[Product Name],'Raw Mat Inventory Sum'!$O292,Table17[Product Type2],'Raw Mat Inventory Sum'!$AG$5)</f>
        <v>0</v>
      </c>
      <c r="AJ292" s="7"/>
      <c r="AK292" s="1">
        <f>SUMIFS(Table7[Quantity
 Sold],Table7[Sale - Product Name],'Raw Mat Inventory Sum'!$O292,Table7[Product Type2],'Raw Mat Inventory Sum'!$AK$5)</f>
        <v>0</v>
      </c>
      <c r="AL292" t="str">
        <f t="shared" si="44"/>
        <v/>
      </c>
      <c r="AM292" s="1">
        <f>SUMIFS(Table7[Total 
Paid],Table7[Sale - Product Name],'Raw Mat Inventory Sum'!$O292,Table7[Product Type2],'Raw Mat Inventory Sum'!$AK$5)</f>
        <v>0</v>
      </c>
    </row>
    <row r="293" spans="3:39" x14ac:dyDescent="0.25">
      <c r="C293" t="s">
        <v>192</v>
      </c>
      <c r="E293" s="4"/>
      <c r="P293" s="7"/>
      <c r="Q293" s="30">
        <f>SUMIFS(Table110[Quantity],Table110[Product Name],'Raw Mat Inventory Sum'!$O293)</f>
        <v>0</v>
      </c>
      <c r="S293" s="1">
        <f>SUMIFS(Table110[Total Cost],Table110[Product Name],'Raw Mat Inventory Sum'!$O293)</f>
        <v>0</v>
      </c>
      <c r="T293" s="7"/>
      <c r="U293" s="1">
        <f>SUMIFS(Table110[Quantity Purchased],Table110[Product Name],'Raw Mat Inventory Sum'!$O293)</f>
        <v>0</v>
      </c>
      <c r="W293" s="1">
        <f>SUMIFS(Table110[Total Purchase
Cost],Table110[Product Name],'Raw Mat Inventory Sum'!$O293)</f>
        <v>0</v>
      </c>
      <c r="X293" s="7"/>
      <c r="Y293" s="1">
        <f t="shared" si="42"/>
        <v>0</v>
      </c>
      <c r="AA293" s="1">
        <f t="shared" si="43"/>
        <v>0</v>
      </c>
      <c r="AB293" s="7"/>
      <c r="AC293" s="1">
        <f>SUMIFS(Table7[Quantity of 
Product Sold],Table7[Sale - Product Name],'Raw Mat Inventory Sum'!$O293,Table7[Product Type2],'Raw Mat Inventory Sum'!$AC$5)</f>
        <v>0</v>
      </c>
      <c r="AE293" s="1">
        <f>SUMIFS(Table7[Total Cost of
Goods Sold],Table7[Sale - Product Name],'Raw Mat Inventory Sum'!$O293,Table7[Product Type2],'Raw Mat Inventory Sum'!$AC$5)</f>
        <v>0</v>
      </c>
      <c r="AF293" s="7"/>
      <c r="AG293" s="1">
        <f>SUMIFS(Table17[Quantity2],Table17[Product Name],'Raw Mat Inventory Sum'!$O293,Table17[Product Type2],'Raw Mat Inventory Sum'!$AG$5)</f>
        <v>0</v>
      </c>
      <c r="AI293" s="1">
        <f>SUMIFS(Table17[Total out of Inventory],Table17[Product Name],'Raw Mat Inventory Sum'!$O293,Table17[Product Type2],'Raw Mat Inventory Sum'!$AG$5)</f>
        <v>0</v>
      </c>
      <c r="AJ293" s="7"/>
      <c r="AK293" s="1">
        <f>SUMIFS(Table7[Quantity
 Sold],Table7[Sale - Product Name],'Raw Mat Inventory Sum'!$O293,Table7[Product Type2],'Raw Mat Inventory Sum'!$AK$5)</f>
        <v>0</v>
      </c>
      <c r="AL293" t="str">
        <f t="shared" si="44"/>
        <v/>
      </c>
      <c r="AM293" s="1">
        <f>SUMIFS(Table7[Total 
Paid],Table7[Sale - Product Name],'Raw Mat Inventory Sum'!$O293,Table7[Product Type2],'Raw Mat Inventory Sum'!$AK$5)</f>
        <v>0</v>
      </c>
    </row>
    <row r="294" spans="3:39" x14ac:dyDescent="0.25">
      <c r="C294" t="s">
        <v>192</v>
      </c>
      <c r="E294" s="4"/>
      <c r="P294" s="7"/>
      <c r="Q294" s="30">
        <f>SUMIFS(Table110[Quantity],Table110[Product Name],'Raw Mat Inventory Sum'!$O294)</f>
        <v>0</v>
      </c>
      <c r="S294" s="1">
        <f>SUMIFS(Table110[Total Cost],Table110[Product Name],'Raw Mat Inventory Sum'!$O294)</f>
        <v>0</v>
      </c>
      <c r="T294" s="7"/>
      <c r="U294" s="1">
        <f>SUMIFS(Table110[Quantity Purchased],Table110[Product Name],'Raw Mat Inventory Sum'!$O294)</f>
        <v>0</v>
      </c>
      <c r="W294" s="1">
        <f>SUMIFS(Table110[Total Purchase
Cost],Table110[Product Name],'Raw Mat Inventory Sum'!$O294)</f>
        <v>0</v>
      </c>
      <c r="X294" s="7"/>
      <c r="Y294" s="1">
        <f t="shared" si="42"/>
        <v>0</v>
      </c>
      <c r="AA294" s="1">
        <f t="shared" si="43"/>
        <v>0</v>
      </c>
      <c r="AB294" s="7"/>
      <c r="AC294" s="1">
        <f>SUMIFS(Table7[Quantity of 
Product Sold],Table7[Sale - Product Name],'Raw Mat Inventory Sum'!$O294,Table7[Product Type2],'Raw Mat Inventory Sum'!$AC$5)</f>
        <v>0</v>
      </c>
      <c r="AE294" s="1">
        <f>SUMIFS(Table7[Total Cost of
Goods Sold],Table7[Sale - Product Name],'Raw Mat Inventory Sum'!$O294,Table7[Product Type2],'Raw Mat Inventory Sum'!$AC$5)</f>
        <v>0</v>
      </c>
      <c r="AF294" s="7"/>
      <c r="AG294" s="1">
        <f>SUMIFS(Table17[Quantity2],Table17[Product Name],'Raw Mat Inventory Sum'!$O294,Table17[Product Type2],'Raw Mat Inventory Sum'!$AG$5)</f>
        <v>0</v>
      </c>
      <c r="AI294" s="1">
        <f>SUMIFS(Table17[Total out of Inventory],Table17[Product Name],'Raw Mat Inventory Sum'!$O294,Table17[Product Type2],'Raw Mat Inventory Sum'!$AG$5)</f>
        <v>0</v>
      </c>
      <c r="AJ294" s="7"/>
      <c r="AK294" s="1">
        <f>SUMIFS(Table7[Quantity
 Sold],Table7[Sale - Product Name],'Raw Mat Inventory Sum'!$O294,Table7[Product Type2],'Raw Mat Inventory Sum'!$AK$5)</f>
        <v>0</v>
      </c>
      <c r="AL294" t="str">
        <f t="shared" si="44"/>
        <v/>
      </c>
      <c r="AM294" s="1">
        <f>SUMIFS(Table7[Total 
Paid],Table7[Sale - Product Name],'Raw Mat Inventory Sum'!$O294,Table7[Product Type2],'Raw Mat Inventory Sum'!$AK$5)</f>
        <v>0</v>
      </c>
    </row>
    <row r="295" spans="3:39" x14ac:dyDescent="0.25">
      <c r="C295" t="s">
        <v>192</v>
      </c>
      <c r="E295" s="4"/>
      <c r="P295" s="7"/>
      <c r="Q295" s="30">
        <f>SUMIFS(Table110[Quantity],Table110[Product Name],'Raw Mat Inventory Sum'!$O295)</f>
        <v>0</v>
      </c>
      <c r="S295" s="1">
        <f>SUMIFS(Table110[Total Cost],Table110[Product Name],'Raw Mat Inventory Sum'!$O295)</f>
        <v>0</v>
      </c>
      <c r="T295" s="7"/>
      <c r="U295" s="1">
        <f>SUMIFS(Table110[Quantity Purchased],Table110[Product Name],'Raw Mat Inventory Sum'!$O295)</f>
        <v>0</v>
      </c>
      <c r="W295" s="1">
        <f>SUMIFS(Table110[Total Purchase
Cost],Table110[Product Name],'Raw Mat Inventory Sum'!$O295)</f>
        <v>0</v>
      </c>
      <c r="X295" s="7"/>
      <c r="Y295" s="1">
        <f t="shared" si="42"/>
        <v>0</v>
      </c>
      <c r="AA295" s="1">
        <f t="shared" si="43"/>
        <v>0</v>
      </c>
      <c r="AB295" s="7"/>
      <c r="AC295" s="1">
        <f>SUMIFS(Table7[Quantity of 
Product Sold],Table7[Sale - Product Name],'Raw Mat Inventory Sum'!$O295,Table7[Product Type2],'Raw Mat Inventory Sum'!$AC$5)</f>
        <v>0</v>
      </c>
      <c r="AE295" s="1">
        <f>SUMIFS(Table7[Total Cost of
Goods Sold],Table7[Sale - Product Name],'Raw Mat Inventory Sum'!$O295,Table7[Product Type2],'Raw Mat Inventory Sum'!$AC$5)</f>
        <v>0</v>
      </c>
      <c r="AF295" s="7"/>
      <c r="AG295" s="1">
        <f>SUMIFS(Table17[Quantity2],Table17[Product Name],'Raw Mat Inventory Sum'!$O295,Table17[Product Type2],'Raw Mat Inventory Sum'!$AG$5)</f>
        <v>0</v>
      </c>
      <c r="AI295" s="1">
        <f>SUMIFS(Table17[Total out of Inventory],Table17[Product Name],'Raw Mat Inventory Sum'!$O295,Table17[Product Type2],'Raw Mat Inventory Sum'!$AG$5)</f>
        <v>0</v>
      </c>
      <c r="AJ295" s="7"/>
      <c r="AK295" s="1">
        <f>SUMIFS(Table7[Quantity
 Sold],Table7[Sale - Product Name],'Raw Mat Inventory Sum'!$O295,Table7[Product Type2],'Raw Mat Inventory Sum'!$AK$5)</f>
        <v>0</v>
      </c>
      <c r="AL295" t="str">
        <f t="shared" si="44"/>
        <v/>
      </c>
      <c r="AM295" s="1">
        <f>SUMIFS(Table7[Total 
Paid],Table7[Sale - Product Name],'Raw Mat Inventory Sum'!$O295,Table7[Product Type2],'Raw Mat Inventory Sum'!$AK$5)</f>
        <v>0</v>
      </c>
    </row>
    <row r="296" spans="3:39" x14ac:dyDescent="0.25">
      <c r="C296" t="s">
        <v>192</v>
      </c>
      <c r="E296" s="4"/>
      <c r="P296" s="7"/>
      <c r="Q296" s="30">
        <f>SUMIFS(Table110[Quantity],Table110[Product Name],'Raw Mat Inventory Sum'!$O296)</f>
        <v>0</v>
      </c>
      <c r="S296" s="1">
        <f>SUMIFS(Table110[Total Cost],Table110[Product Name],'Raw Mat Inventory Sum'!$O296)</f>
        <v>0</v>
      </c>
      <c r="T296" s="7"/>
      <c r="U296" s="1">
        <f>SUMIFS(Table110[Quantity Purchased],Table110[Product Name],'Raw Mat Inventory Sum'!$O296)</f>
        <v>0</v>
      </c>
      <c r="W296" s="1">
        <f>SUMIFS(Table110[Total Purchase
Cost],Table110[Product Name],'Raw Mat Inventory Sum'!$O296)</f>
        <v>0</v>
      </c>
      <c r="X296" s="7"/>
      <c r="Y296" s="1">
        <f t="shared" si="42"/>
        <v>0</v>
      </c>
      <c r="AA296" s="1">
        <f t="shared" si="43"/>
        <v>0</v>
      </c>
      <c r="AB296" s="7"/>
      <c r="AC296" s="1">
        <f>SUMIFS(Table7[Quantity of 
Product Sold],Table7[Sale - Product Name],'Raw Mat Inventory Sum'!$O296,Table7[Product Type2],'Raw Mat Inventory Sum'!$AC$5)</f>
        <v>0</v>
      </c>
      <c r="AE296" s="1">
        <f>SUMIFS(Table7[Total Cost of
Goods Sold],Table7[Sale - Product Name],'Raw Mat Inventory Sum'!$O296,Table7[Product Type2],'Raw Mat Inventory Sum'!$AC$5)</f>
        <v>0</v>
      </c>
      <c r="AF296" s="7"/>
      <c r="AG296" s="1">
        <f>SUMIFS(Table17[Quantity2],Table17[Product Name],'Raw Mat Inventory Sum'!$O296,Table17[Product Type2],'Raw Mat Inventory Sum'!$AG$5)</f>
        <v>0</v>
      </c>
      <c r="AI296" s="1">
        <f>SUMIFS(Table17[Total out of Inventory],Table17[Product Name],'Raw Mat Inventory Sum'!$O296,Table17[Product Type2],'Raw Mat Inventory Sum'!$AG$5)</f>
        <v>0</v>
      </c>
      <c r="AJ296" s="7"/>
      <c r="AK296" s="1">
        <f>SUMIFS(Table7[Quantity
 Sold],Table7[Sale - Product Name],'Raw Mat Inventory Sum'!$O296,Table7[Product Type2],'Raw Mat Inventory Sum'!$AK$5)</f>
        <v>0</v>
      </c>
      <c r="AL296" t="str">
        <f t="shared" si="44"/>
        <v/>
      </c>
      <c r="AM296" s="1">
        <f>SUMIFS(Table7[Total 
Paid],Table7[Sale - Product Name],'Raw Mat Inventory Sum'!$O296,Table7[Product Type2],'Raw Mat Inventory Sum'!$AK$5)</f>
        <v>0</v>
      </c>
    </row>
    <row r="297" spans="3:39" x14ac:dyDescent="0.25">
      <c r="C297" t="s">
        <v>192</v>
      </c>
      <c r="E297" s="4"/>
      <c r="P297" s="7"/>
      <c r="Q297" s="30">
        <f>SUMIFS(Table110[Quantity],Table110[Product Name],'Raw Mat Inventory Sum'!$O297)</f>
        <v>0</v>
      </c>
      <c r="S297" s="1">
        <f>SUMIFS(Table110[Total Cost],Table110[Product Name],'Raw Mat Inventory Sum'!$O297)</f>
        <v>0</v>
      </c>
      <c r="T297" s="7"/>
      <c r="U297" s="1">
        <f>SUMIFS(Table110[Quantity Purchased],Table110[Product Name],'Raw Mat Inventory Sum'!$O297)</f>
        <v>0</v>
      </c>
      <c r="W297" s="1">
        <f>SUMIFS(Table110[Total Purchase
Cost],Table110[Product Name],'Raw Mat Inventory Sum'!$O297)</f>
        <v>0</v>
      </c>
      <c r="X297" s="7"/>
      <c r="Y297" s="1">
        <f t="shared" si="42"/>
        <v>0</v>
      </c>
      <c r="AA297" s="1">
        <f t="shared" si="43"/>
        <v>0</v>
      </c>
      <c r="AB297" s="7"/>
      <c r="AC297" s="1">
        <f>SUMIFS(Table7[Quantity of 
Product Sold],Table7[Sale - Product Name],'Raw Mat Inventory Sum'!$O297,Table7[Product Type2],'Raw Mat Inventory Sum'!$AC$5)</f>
        <v>0</v>
      </c>
      <c r="AE297" s="1">
        <f>SUMIFS(Table7[Total Cost of
Goods Sold],Table7[Sale - Product Name],'Raw Mat Inventory Sum'!$O297,Table7[Product Type2],'Raw Mat Inventory Sum'!$AC$5)</f>
        <v>0</v>
      </c>
      <c r="AF297" s="7"/>
      <c r="AG297" s="1">
        <f>SUMIFS(Table17[Quantity2],Table17[Product Name],'Raw Mat Inventory Sum'!$O297,Table17[Product Type2],'Raw Mat Inventory Sum'!$AG$5)</f>
        <v>0</v>
      </c>
      <c r="AI297" s="1">
        <f>SUMIFS(Table17[Total out of Inventory],Table17[Product Name],'Raw Mat Inventory Sum'!$O297,Table17[Product Type2],'Raw Mat Inventory Sum'!$AG$5)</f>
        <v>0</v>
      </c>
      <c r="AJ297" s="7"/>
      <c r="AK297" s="1">
        <f>SUMIFS(Table7[Quantity
 Sold],Table7[Sale - Product Name],'Raw Mat Inventory Sum'!$O297,Table7[Product Type2],'Raw Mat Inventory Sum'!$AK$5)</f>
        <v>0</v>
      </c>
      <c r="AL297" t="str">
        <f t="shared" si="44"/>
        <v/>
      </c>
      <c r="AM297" s="1">
        <f>SUMIFS(Table7[Total 
Paid],Table7[Sale - Product Name],'Raw Mat Inventory Sum'!$O297,Table7[Product Type2],'Raw Mat Inventory Sum'!$AK$5)</f>
        <v>0</v>
      </c>
    </row>
    <row r="298" spans="3:39" x14ac:dyDescent="0.25">
      <c r="C298" t="s">
        <v>192</v>
      </c>
      <c r="E298" s="4"/>
      <c r="P298" s="7"/>
      <c r="Q298" s="30">
        <f>SUMIFS(Table110[Quantity],Table110[Product Name],'Raw Mat Inventory Sum'!$O298)</f>
        <v>0</v>
      </c>
      <c r="S298" s="1">
        <f>SUMIFS(Table110[Total Cost],Table110[Product Name],'Raw Mat Inventory Sum'!$O298)</f>
        <v>0</v>
      </c>
      <c r="T298" s="7"/>
      <c r="U298" s="1">
        <f>SUMIFS(Table110[Quantity Purchased],Table110[Product Name],'Raw Mat Inventory Sum'!$O298)</f>
        <v>0</v>
      </c>
      <c r="W298" s="1">
        <f>SUMIFS(Table110[Total Purchase
Cost],Table110[Product Name],'Raw Mat Inventory Sum'!$O298)</f>
        <v>0</v>
      </c>
      <c r="X298" s="7"/>
      <c r="Y298" s="1">
        <f t="shared" si="42"/>
        <v>0</v>
      </c>
      <c r="AA298" s="1">
        <f t="shared" si="43"/>
        <v>0</v>
      </c>
      <c r="AB298" s="7"/>
      <c r="AC298" s="1">
        <f>SUMIFS(Table7[Quantity of 
Product Sold],Table7[Sale - Product Name],'Raw Mat Inventory Sum'!$O298,Table7[Product Type2],'Raw Mat Inventory Sum'!$AC$5)</f>
        <v>0</v>
      </c>
      <c r="AE298" s="1">
        <f>SUMIFS(Table7[Total Cost of
Goods Sold],Table7[Sale - Product Name],'Raw Mat Inventory Sum'!$O298,Table7[Product Type2],'Raw Mat Inventory Sum'!$AC$5)</f>
        <v>0</v>
      </c>
      <c r="AF298" s="7"/>
      <c r="AG298" s="1">
        <f>SUMIFS(Table17[Quantity2],Table17[Product Name],'Raw Mat Inventory Sum'!$O298,Table17[Product Type2],'Raw Mat Inventory Sum'!$AG$5)</f>
        <v>0</v>
      </c>
      <c r="AI298" s="1">
        <f>SUMIFS(Table17[Total out of Inventory],Table17[Product Name],'Raw Mat Inventory Sum'!$O298,Table17[Product Type2],'Raw Mat Inventory Sum'!$AG$5)</f>
        <v>0</v>
      </c>
      <c r="AJ298" s="7"/>
      <c r="AK298" s="1">
        <f>SUMIFS(Table7[Quantity
 Sold],Table7[Sale - Product Name],'Raw Mat Inventory Sum'!$O298,Table7[Product Type2],'Raw Mat Inventory Sum'!$AK$5)</f>
        <v>0</v>
      </c>
      <c r="AL298" t="str">
        <f t="shared" si="44"/>
        <v/>
      </c>
      <c r="AM298" s="1">
        <f>SUMIFS(Table7[Total 
Paid],Table7[Sale - Product Name],'Raw Mat Inventory Sum'!$O298,Table7[Product Type2],'Raw Mat Inventory Sum'!$AK$5)</f>
        <v>0</v>
      </c>
    </row>
    <row r="299" spans="3:39" x14ac:dyDescent="0.25">
      <c r="C299" t="s">
        <v>192</v>
      </c>
      <c r="E299" s="4"/>
      <c r="P299" s="7"/>
      <c r="Q299" s="30">
        <f>SUMIFS(Table110[Quantity],Table110[Product Name],'Raw Mat Inventory Sum'!$O299)</f>
        <v>0</v>
      </c>
      <c r="S299" s="1">
        <f>SUMIFS(Table110[Total Cost],Table110[Product Name],'Raw Mat Inventory Sum'!$O299)</f>
        <v>0</v>
      </c>
      <c r="T299" s="7"/>
      <c r="U299" s="1">
        <f>SUMIFS(Table110[Quantity Purchased],Table110[Product Name],'Raw Mat Inventory Sum'!$O299)</f>
        <v>0</v>
      </c>
      <c r="W299" s="1">
        <f>SUMIFS(Table110[Total Purchase
Cost],Table110[Product Name],'Raw Mat Inventory Sum'!$O299)</f>
        <v>0</v>
      </c>
      <c r="X299" s="7"/>
      <c r="Y299" s="1">
        <f t="shared" si="42"/>
        <v>0</v>
      </c>
      <c r="AA299" s="1">
        <f t="shared" si="43"/>
        <v>0</v>
      </c>
      <c r="AB299" s="7"/>
      <c r="AC299" s="1">
        <f>SUMIFS(Table7[Quantity of 
Product Sold],Table7[Sale - Product Name],'Raw Mat Inventory Sum'!$O299,Table7[Product Type2],'Raw Mat Inventory Sum'!$AC$5)</f>
        <v>0</v>
      </c>
      <c r="AE299" s="1">
        <f>SUMIFS(Table7[Total Cost of
Goods Sold],Table7[Sale - Product Name],'Raw Mat Inventory Sum'!$O299,Table7[Product Type2],'Raw Mat Inventory Sum'!$AC$5)</f>
        <v>0</v>
      </c>
      <c r="AF299" s="7"/>
      <c r="AG299" s="1">
        <f>SUMIFS(Table17[Quantity2],Table17[Product Name],'Raw Mat Inventory Sum'!$O299,Table17[Product Type2],'Raw Mat Inventory Sum'!$AG$5)</f>
        <v>0</v>
      </c>
      <c r="AI299" s="1">
        <f>SUMIFS(Table17[Total out of Inventory],Table17[Product Name],'Raw Mat Inventory Sum'!$O299,Table17[Product Type2],'Raw Mat Inventory Sum'!$AG$5)</f>
        <v>0</v>
      </c>
      <c r="AJ299" s="7"/>
      <c r="AK299" s="1">
        <f>SUMIFS(Table7[Quantity
 Sold],Table7[Sale - Product Name],'Raw Mat Inventory Sum'!$O299,Table7[Product Type2],'Raw Mat Inventory Sum'!$AK$5)</f>
        <v>0</v>
      </c>
      <c r="AL299" t="str">
        <f t="shared" si="44"/>
        <v/>
      </c>
      <c r="AM299" s="1">
        <f>SUMIFS(Table7[Total 
Paid],Table7[Sale - Product Name],'Raw Mat Inventory Sum'!$O299,Table7[Product Type2],'Raw Mat Inventory Sum'!$AK$5)</f>
        <v>0</v>
      </c>
    </row>
    <row r="300" spans="3:39" x14ac:dyDescent="0.25">
      <c r="C300" t="s">
        <v>192</v>
      </c>
      <c r="E300" s="4"/>
      <c r="P300" s="7"/>
      <c r="Q300" s="30">
        <f>SUMIFS(Table110[Quantity],Table110[Product Name],'Raw Mat Inventory Sum'!$O300)</f>
        <v>0</v>
      </c>
      <c r="S300" s="1">
        <f>SUMIFS(Table110[Total Cost],Table110[Product Name],'Raw Mat Inventory Sum'!$O300)</f>
        <v>0</v>
      </c>
      <c r="T300" s="7"/>
      <c r="U300" s="1">
        <f>SUMIFS(Table110[Quantity Purchased],Table110[Product Name],'Raw Mat Inventory Sum'!$O300)</f>
        <v>0</v>
      </c>
      <c r="W300" s="1">
        <f>SUMIFS(Table110[Total Purchase
Cost],Table110[Product Name],'Raw Mat Inventory Sum'!$O300)</f>
        <v>0</v>
      </c>
      <c r="X300" s="7"/>
      <c r="Y300" s="1">
        <f t="shared" si="42"/>
        <v>0</v>
      </c>
      <c r="AA300" s="1">
        <f t="shared" si="43"/>
        <v>0</v>
      </c>
      <c r="AB300" s="7"/>
      <c r="AC300" s="1">
        <f>SUMIFS(Table7[Quantity of 
Product Sold],Table7[Sale - Product Name],'Raw Mat Inventory Sum'!$O300,Table7[Product Type2],'Raw Mat Inventory Sum'!$AC$5)</f>
        <v>0</v>
      </c>
      <c r="AE300" s="1">
        <f>SUMIFS(Table7[Total Cost of
Goods Sold],Table7[Sale - Product Name],'Raw Mat Inventory Sum'!$O300,Table7[Product Type2],'Raw Mat Inventory Sum'!$AC$5)</f>
        <v>0</v>
      </c>
      <c r="AF300" s="7"/>
      <c r="AG300" s="1">
        <f>SUMIFS(Table17[Quantity2],Table17[Product Name],'Raw Mat Inventory Sum'!$O300,Table17[Product Type2],'Raw Mat Inventory Sum'!$AG$5)</f>
        <v>0</v>
      </c>
      <c r="AI300" s="1">
        <f>SUMIFS(Table17[Total out of Inventory],Table17[Product Name],'Raw Mat Inventory Sum'!$O300,Table17[Product Type2],'Raw Mat Inventory Sum'!$AG$5)</f>
        <v>0</v>
      </c>
      <c r="AJ300" s="7"/>
      <c r="AK300" s="1">
        <f>SUMIFS(Table7[Quantity
 Sold],Table7[Sale - Product Name],'Raw Mat Inventory Sum'!$O300,Table7[Product Type2],'Raw Mat Inventory Sum'!$AK$5)</f>
        <v>0</v>
      </c>
      <c r="AL300" t="str">
        <f t="shared" si="44"/>
        <v/>
      </c>
      <c r="AM300" s="1">
        <f>SUMIFS(Table7[Total 
Paid],Table7[Sale - Product Name],'Raw Mat Inventory Sum'!$O300,Table7[Product Type2],'Raw Mat Inventory Sum'!$AK$5)</f>
        <v>0</v>
      </c>
    </row>
    <row r="301" spans="3:39" x14ac:dyDescent="0.25">
      <c r="E301" s="4"/>
      <c r="P301" s="7"/>
      <c r="Q301" s="30">
        <f>SUMIFS(Table110[Quantity],Table110[Product Name],'Raw Mat Inventory Sum'!$O301)</f>
        <v>0</v>
      </c>
      <c r="S301" s="1">
        <f>SUMIFS(Table110[Total Cost],Table110[Product Name],'Raw Mat Inventory Sum'!$O301)</f>
        <v>0</v>
      </c>
      <c r="T301" s="7"/>
      <c r="U301" s="1">
        <f>SUMIFS(Table110[Quantity Purchased],Table110[Product Name],'Raw Mat Inventory Sum'!$O301)</f>
        <v>0</v>
      </c>
      <c r="W301" s="1">
        <f>SUMIFS(Table110[Total Purchase
Cost],Table110[Product Name],'Raw Mat Inventory Sum'!$O301)</f>
        <v>0</v>
      </c>
      <c r="X301" s="7"/>
      <c r="Y301" s="1">
        <f t="shared" si="42"/>
        <v>0</v>
      </c>
      <c r="AA301" s="1">
        <f t="shared" si="43"/>
        <v>0</v>
      </c>
      <c r="AB301" s="7"/>
      <c r="AC301" s="1">
        <f>SUMIFS(Table7[Quantity of 
Product Sold],Table7[Sale - Product Name],'Raw Mat Inventory Sum'!$O301,Table7[Product Type2],'Raw Mat Inventory Sum'!$AC$5)</f>
        <v>0</v>
      </c>
      <c r="AE301" s="1">
        <f>SUMIFS(Table7[Total Cost of
Goods Sold],Table7[Sale - Product Name],'Raw Mat Inventory Sum'!$O301,Table7[Product Type2],'Raw Mat Inventory Sum'!$AC$5)</f>
        <v>0</v>
      </c>
      <c r="AF301" s="7"/>
      <c r="AG301" s="1">
        <f>SUMIFS(Table17[Quantity2],Table17[Product Name],'Raw Mat Inventory Sum'!$O301,Table17[Product Type2],'Raw Mat Inventory Sum'!$AG$5)</f>
        <v>0</v>
      </c>
      <c r="AI301" s="1">
        <f>SUMIFS(Table17[Total out of Inventory],Table17[Product Name],'Raw Mat Inventory Sum'!$O301,Table17[Product Type2],'Raw Mat Inventory Sum'!$AG$5)</f>
        <v>0</v>
      </c>
      <c r="AJ301" s="7"/>
      <c r="AK301" s="1">
        <f>SUMIFS(Table7[Quantity
 Sold],Table7[Sale - Product Name],'Raw Mat Inventory Sum'!$O301,Table7[Product Type2],'Raw Mat Inventory Sum'!$AK$5)</f>
        <v>0</v>
      </c>
      <c r="AL301" t="str">
        <f t="shared" si="44"/>
        <v/>
      </c>
      <c r="AM301" s="1">
        <f>SUMIFS(Table7[Total 
Paid],Table7[Sale - Product Name],'Raw Mat Inventory Sum'!$O301,Table7[Product Type2],'Raw Mat Inventory Sum'!$AK$5)</f>
        <v>0</v>
      </c>
    </row>
    <row r="302" spans="3:39" x14ac:dyDescent="0.25">
      <c r="E302" s="4"/>
      <c r="P302" s="7"/>
      <c r="Q302" s="30">
        <f>SUMIFS(Table110[Quantity],Table110[Product Name],'Raw Mat Inventory Sum'!$O302)</f>
        <v>0</v>
      </c>
      <c r="S302" s="1">
        <f>SUMIFS(Table110[Total Cost],Table110[Product Name],'Raw Mat Inventory Sum'!$O302)</f>
        <v>0</v>
      </c>
      <c r="T302" s="7"/>
      <c r="U302" s="1">
        <f>SUMIFS(Table110[Quantity Purchased],Table110[Product Name],'Raw Mat Inventory Sum'!$O302)</f>
        <v>0</v>
      </c>
      <c r="W302" s="1">
        <f>SUMIFS(Table110[Total Purchase
Cost],Table110[Product Name],'Raw Mat Inventory Sum'!$O302)</f>
        <v>0</v>
      </c>
      <c r="X302" s="7"/>
      <c r="Y302" s="1">
        <f t="shared" si="42"/>
        <v>0</v>
      </c>
      <c r="AA302" s="1">
        <f t="shared" si="43"/>
        <v>0</v>
      </c>
      <c r="AB302" s="7"/>
      <c r="AC302" s="1">
        <f>SUMIFS(Table7[Quantity of 
Product Sold],Table7[Sale - Product Name],'Raw Mat Inventory Sum'!$O302,Table7[Product Type2],'Raw Mat Inventory Sum'!$AC$5)</f>
        <v>0</v>
      </c>
      <c r="AE302" s="1">
        <f>SUMIFS(Table7[Total Cost of
Goods Sold],Table7[Sale - Product Name],'Raw Mat Inventory Sum'!$O302,Table7[Product Type2],'Raw Mat Inventory Sum'!$AC$5)</f>
        <v>0</v>
      </c>
      <c r="AF302" s="7"/>
      <c r="AG302" s="1">
        <f>SUMIFS(Table17[Quantity2],Table17[Product Name],'Raw Mat Inventory Sum'!$O302,Table17[Product Type2],'Raw Mat Inventory Sum'!$AG$5)</f>
        <v>0</v>
      </c>
      <c r="AI302" s="1">
        <f>SUMIFS(Table17[Total out of Inventory],Table17[Product Name],'Raw Mat Inventory Sum'!$O302,Table17[Product Type2],'Raw Mat Inventory Sum'!$AG$5)</f>
        <v>0</v>
      </c>
      <c r="AJ302" s="7"/>
      <c r="AK302" s="1">
        <f>SUMIFS(Table7[Quantity
 Sold],Table7[Sale - Product Name],'Raw Mat Inventory Sum'!$O302,Table7[Product Type2],'Raw Mat Inventory Sum'!$AK$5)</f>
        <v>0</v>
      </c>
      <c r="AL302" t="str">
        <f t="shared" si="44"/>
        <v/>
      </c>
      <c r="AM302" s="1">
        <f>SUMIFS(Table7[Total 
Paid],Table7[Sale - Product Name],'Raw Mat Inventory Sum'!$O302,Table7[Product Type2],'Raw Mat Inventory Sum'!$AK$5)</f>
        <v>0</v>
      </c>
    </row>
    <row r="303" spans="3:39" x14ac:dyDescent="0.25">
      <c r="E303" s="4"/>
      <c r="P303" s="7"/>
      <c r="Q303" s="30">
        <f>SUMIFS(Table110[Quantity],Table110[Product Name],'Raw Mat Inventory Sum'!$O303)</f>
        <v>0</v>
      </c>
      <c r="S303" s="1">
        <f>SUMIFS(Table110[Total Cost],Table110[Product Name],'Raw Mat Inventory Sum'!$O303)</f>
        <v>0</v>
      </c>
      <c r="T303" s="7"/>
      <c r="U303" s="1">
        <f>SUMIFS(Table110[Quantity Purchased],Table110[Product Name],'Raw Mat Inventory Sum'!$O303)</f>
        <v>0</v>
      </c>
      <c r="W303" s="1">
        <f>SUMIFS(Table110[Total Purchase
Cost],Table110[Product Name],'Raw Mat Inventory Sum'!$O303)</f>
        <v>0</v>
      </c>
      <c r="X303" s="7"/>
      <c r="Y303" s="1">
        <f t="shared" si="42"/>
        <v>0</v>
      </c>
      <c r="AA303" s="1">
        <f t="shared" si="43"/>
        <v>0</v>
      </c>
      <c r="AB303" s="7"/>
      <c r="AC303" s="1">
        <f>SUMIFS(Table7[Quantity of 
Product Sold],Table7[Sale - Product Name],'Raw Mat Inventory Sum'!$O303,Table7[Product Type2],'Raw Mat Inventory Sum'!$AC$5)</f>
        <v>0</v>
      </c>
      <c r="AE303" s="1">
        <f>SUMIFS(Table7[Total Cost of
Goods Sold],Table7[Sale - Product Name],'Raw Mat Inventory Sum'!$O303,Table7[Product Type2],'Raw Mat Inventory Sum'!$AC$5)</f>
        <v>0</v>
      </c>
      <c r="AF303" s="7"/>
      <c r="AG303" s="1">
        <f>SUMIFS(Table17[Quantity2],Table17[Product Name],'Raw Mat Inventory Sum'!$O303,Table17[Product Type2],'Raw Mat Inventory Sum'!$AG$5)</f>
        <v>0</v>
      </c>
      <c r="AI303" s="1">
        <f>SUMIFS(Table17[Total out of Inventory],Table17[Product Name],'Raw Mat Inventory Sum'!$O303,Table17[Product Type2],'Raw Mat Inventory Sum'!$AG$5)</f>
        <v>0</v>
      </c>
      <c r="AJ303" s="7"/>
      <c r="AK303" s="1">
        <f>SUMIFS(Table7[Quantity
 Sold],Table7[Sale - Product Name],'Raw Mat Inventory Sum'!$O303,Table7[Product Type2],'Raw Mat Inventory Sum'!$AK$5)</f>
        <v>0</v>
      </c>
      <c r="AL303" t="str">
        <f t="shared" si="44"/>
        <v/>
      </c>
      <c r="AM303" s="1">
        <f>SUMIFS(Table7[Total 
Paid],Table7[Sale - Product Name],'Raw Mat Inventory Sum'!$O303,Table7[Product Type2],'Raw Mat Inventory Sum'!$AK$5)</f>
        <v>0</v>
      </c>
    </row>
    <row r="304" spans="3:39" x14ac:dyDescent="0.25">
      <c r="C304" t="s">
        <v>191</v>
      </c>
      <c r="E304" s="4"/>
      <c r="P304" s="7"/>
      <c r="Q304" s="30">
        <f>SUMIFS(Table110[Quantity],Table110[Product Name],'Raw Mat Inventory Sum'!$O304)</f>
        <v>0</v>
      </c>
      <c r="S304" s="1">
        <f>SUMIFS(Table110[Total Cost],Table110[Product Name],'Raw Mat Inventory Sum'!$O304)</f>
        <v>0</v>
      </c>
      <c r="T304" s="7"/>
      <c r="U304" s="1">
        <f>SUMIFS(Table110[Quantity Purchased],Table110[Product Name],'Raw Mat Inventory Sum'!$O304)</f>
        <v>0</v>
      </c>
      <c r="W304" s="1">
        <f>SUMIFS(Table110[Total Purchase
Cost],Table110[Product Name],'Raw Mat Inventory Sum'!$O304)</f>
        <v>0</v>
      </c>
      <c r="X304" s="7"/>
      <c r="Y304" s="1">
        <f t="shared" si="42"/>
        <v>0</v>
      </c>
      <c r="AA304" s="1">
        <f t="shared" si="43"/>
        <v>0</v>
      </c>
      <c r="AB304" s="7"/>
      <c r="AC304" s="1">
        <f>SUMIFS(Table7[Quantity of 
Product Sold],Table7[Sale - Product Name],'Raw Mat Inventory Sum'!$O304,Table7[Product Type2],'Raw Mat Inventory Sum'!$AC$5)</f>
        <v>0</v>
      </c>
      <c r="AE304" s="1">
        <f>SUMIFS(Table7[Total Cost of
Goods Sold],Table7[Sale - Product Name],'Raw Mat Inventory Sum'!$O304,Table7[Product Type2],'Raw Mat Inventory Sum'!$AC$5)</f>
        <v>0</v>
      </c>
      <c r="AF304" s="7"/>
      <c r="AG304" s="1">
        <f>SUMIFS(Table17[Quantity2],Table17[Product Name],'Raw Mat Inventory Sum'!$O304,Table17[Product Type2],'Raw Mat Inventory Sum'!$AG$5)</f>
        <v>0</v>
      </c>
      <c r="AI304" s="1">
        <f>SUMIFS(Table17[Total out of Inventory],Table17[Product Name],'Raw Mat Inventory Sum'!$O304,Table17[Product Type2],'Raw Mat Inventory Sum'!$AG$5)</f>
        <v>0</v>
      </c>
      <c r="AJ304" s="7"/>
      <c r="AK304" s="1">
        <f>SUMIFS(Table7[Quantity
 Sold],Table7[Sale - Product Name],'Raw Mat Inventory Sum'!$O304,Table7[Product Type2],'Raw Mat Inventory Sum'!$AK$5)</f>
        <v>0</v>
      </c>
      <c r="AL304" t="str">
        <f t="shared" si="44"/>
        <v/>
      </c>
      <c r="AM304" s="1">
        <f>SUMIFS(Table7[Total 
Paid],Table7[Sale - Product Name],'Raw Mat Inventory Sum'!$O304,Table7[Product Type2],'Raw Mat Inventory Sum'!$AK$5)</f>
        <v>0</v>
      </c>
    </row>
    <row r="305" spans="1:39" x14ac:dyDescent="0.25">
      <c r="C305" t="s">
        <v>191</v>
      </c>
      <c r="E305" s="4"/>
      <c r="P305" s="7"/>
      <c r="Q305" s="30">
        <f>SUMIFS(Table110[Quantity],Table110[Product Name],'Raw Mat Inventory Sum'!$O305)</f>
        <v>0</v>
      </c>
      <c r="S305" s="1">
        <f>SUMIFS(Table110[Total Cost],Table110[Product Name],'Raw Mat Inventory Sum'!$O305)</f>
        <v>0</v>
      </c>
      <c r="T305" s="7"/>
      <c r="U305" s="1">
        <f>SUMIFS(Table110[Quantity Purchased],Table110[Product Name],'Raw Mat Inventory Sum'!$O305)</f>
        <v>0</v>
      </c>
      <c r="W305" s="1">
        <f>SUMIFS(Table110[Total Purchase
Cost],Table110[Product Name],'Raw Mat Inventory Sum'!$O305)</f>
        <v>0</v>
      </c>
      <c r="X305" s="7"/>
      <c r="Y305" s="1">
        <f t="shared" si="42"/>
        <v>0</v>
      </c>
      <c r="AA305" s="1">
        <f t="shared" si="43"/>
        <v>0</v>
      </c>
      <c r="AB305" s="7"/>
      <c r="AC305" s="1">
        <f>SUMIFS(Table7[Quantity of 
Product Sold],Table7[Sale - Product Name],'Raw Mat Inventory Sum'!$O305,Table7[Product Type2],'Raw Mat Inventory Sum'!$AC$5)</f>
        <v>0</v>
      </c>
      <c r="AE305" s="1">
        <f>SUMIFS(Table7[Total Cost of
Goods Sold],Table7[Sale - Product Name],'Raw Mat Inventory Sum'!$O305,Table7[Product Type2],'Raw Mat Inventory Sum'!$AC$5)</f>
        <v>0</v>
      </c>
      <c r="AF305" s="7"/>
      <c r="AG305" s="1">
        <f>SUMIFS(Table17[Quantity2],Table17[Product Name],'Raw Mat Inventory Sum'!$O305,Table17[Product Type2],'Raw Mat Inventory Sum'!$AG$5)</f>
        <v>0</v>
      </c>
      <c r="AI305" s="1">
        <f>SUMIFS(Table17[Total out of Inventory],Table17[Product Name],'Raw Mat Inventory Sum'!$O305,Table17[Product Type2],'Raw Mat Inventory Sum'!$AG$5)</f>
        <v>0</v>
      </c>
      <c r="AJ305" s="7"/>
      <c r="AK305" s="1">
        <f>SUMIFS(Table7[Quantity
 Sold],Table7[Sale - Product Name],'Raw Mat Inventory Sum'!$O305,Table7[Product Type2],'Raw Mat Inventory Sum'!$AK$5)</f>
        <v>0</v>
      </c>
      <c r="AL305" t="str">
        <f t="shared" si="44"/>
        <v/>
      </c>
      <c r="AM305" s="1">
        <f>SUMIFS(Table7[Total 
Paid],Table7[Sale - Product Name],'Raw Mat Inventory Sum'!$O305,Table7[Product Type2],'Raw Mat Inventory Sum'!$AK$5)</f>
        <v>0</v>
      </c>
    </row>
    <row r="306" spans="1:39" x14ac:dyDescent="0.25">
      <c r="C306" t="s">
        <v>191</v>
      </c>
      <c r="E306" s="4"/>
      <c r="P306" s="7"/>
      <c r="Q306" s="30">
        <f>SUMIFS(Table110[Quantity],Table110[Product Name],'Raw Mat Inventory Sum'!$O306)</f>
        <v>0</v>
      </c>
      <c r="S306" s="1">
        <f>SUMIFS(Table110[Total Cost],Table110[Product Name],'Raw Mat Inventory Sum'!$O306)</f>
        <v>0</v>
      </c>
      <c r="T306" s="7"/>
      <c r="U306" s="1">
        <f>SUMIFS(Table110[Quantity Purchased],Table110[Product Name],'Raw Mat Inventory Sum'!$O306)</f>
        <v>0</v>
      </c>
      <c r="W306" s="1">
        <f>SUMIFS(Table110[Total Purchase
Cost],Table110[Product Name],'Raw Mat Inventory Sum'!$O306)</f>
        <v>0</v>
      </c>
      <c r="X306" s="7"/>
      <c r="Y306" s="1">
        <f t="shared" si="42"/>
        <v>0</v>
      </c>
      <c r="AA306" s="1">
        <f t="shared" si="43"/>
        <v>0</v>
      </c>
      <c r="AB306" s="7"/>
      <c r="AC306" s="1">
        <f>SUMIFS(Table7[Quantity of 
Product Sold],Table7[Sale - Product Name],'Raw Mat Inventory Sum'!$O306,Table7[Product Type2],'Raw Mat Inventory Sum'!$AC$5)</f>
        <v>0</v>
      </c>
      <c r="AE306" s="1">
        <f>SUMIFS(Table7[Total Cost of
Goods Sold],Table7[Sale - Product Name],'Raw Mat Inventory Sum'!$O306,Table7[Product Type2],'Raw Mat Inventory Sum'!$AC$5)</f>
        <v>0</v>
      </c>
      <c r="AF306" s="7"/>
      <c r="AG306" s="1">
        <f>SUMIFS(Table17[Quantity2],Table17[Product Name],'Raw Mat Inventory Sum'!$O306,Table17[Product Type2],'Raw Mat Inventory Sum'!$AG$5)</f>
        <v>0</v>
      </c>
      <c r="AI306" s="1">
        <f>SUMIFS(Table17[Total out of Inventory],Table17[Product Name],'Raw Mat Inventory Sum'!$O306,Table17[Product Type2],'Raw Mat Inventory Sum'!$AG$5)</f>
        <v>0</v>
      </c>
      <c r="AJ306" s="7"/>
      <c r="AK306" s="1">
        <f>SUMIFS(Table7[Quantity
 Sold],Table7[Sale - Product Name],'Raw Mat Inventory Sum'!$O306,Table7[Product Type2],'Raw Mat Inventory Sum'!$AK$5)</f>
        <v>0</v>
      </c>
      <c r="AL306" t="str">
        <f t="shared" si="44"/>
        <v/>
      </c>
      <c r="AM306" s="1">
        <f>SUMIFS(Table7[Total 
Paid],Table7[Sale - Product Name],'Raw Mat Inventory Sum'!$O306,Table7[Product Type2],'Raw Mat Inventory Sum'!$AK$5)</f>
        <v>0</v>
      </c>
    </row>
    <row r="307" spans="1:39" x14ac:dyDescent="0.25">
      <c r="C307" t="s">
        <v>191</v>
      </c>
      <c r="E307" s="4"/>
      <c r="P307" s="7"/>
      <c r="Q307" s="30">
        <f>SUMIFS(Table110[Quantity],Table110[Product Name],'Raw Mat Inventory Sum'!$O307)</f>
        <v>0</v>
      </c>
      <c r="S307" s="1">
        <f>SUMIFS(Table110[Total Cost],Table110[Product Name],'Raw Mat Inventory Sum'!$O307)</f>
        <v>0</v>
      </c>
      <c r="T307" s="7"/>
      <c r="U307" s="1">
        <f>SUMIFS(Table110[Quantity Purchased],Table110[Product Name],'Raw Mat Inventory Sum'!$O307)</f>
        <v>0</v>
      </c>
      <c r="W307" s="1">
        <f>SUMIFS(Table110[Total Purchase
Cost],Table110[Product Name],'Raw Mat Inventory Sum'!$O307)</f>
        <v>0</v>
      </c>
      <c r="X307" s="7"/>
      <c r="Y307" s="1">
        <f t="shared" si="42"/>
        <v>0</v>
      </c>
      <c r="AA307" s="1">
        <f t="shared" si="43"/>
        <v>0</v>
      </c>
      <c r="AB307" s="7"/>
      <c r="AC307" s="1">
        <f>SUMIFS(Table7[Quantity of 
Product Sold],Table7[Sale - Product Name],'Raw Mat Inventory Sum'!$O307,Table7[Product Type2],'Raw Mat Inventory Sum'!$AC$5)</f>
        <v>0</v>
      </c>
      <c r="AE307" s="1">
        <f>SUMIFS(Table7[Total Cost of
Goods Sold],Table7[Sale - Product Name],'Raw Mat Inventory Sum'!$O307,Table7[Product Type2],'Raw Mat Inventory Sum'!$AC$5)</f>
        <v>0</v>
      </c>
      <c r="AF307" s="7"/>
      <c r="AG307" s="1">
        <f>SUMIFS(Table17[Quantity2],Table17[Product Name],'Raw Mat Inventory Sum'!$O307,Table17[Product Type2],'Raw Mat Inventory Sum'!$AG$5)</f>
        <v>0</v>
      </c>
      <c r="AI307" s="1">
        <f>SUMIFS(Table17[Total out of Inventory],Table17[Product Name],'Raw Mat Inventory Sum'!$O307,Table17[Product Type2],'Raw Mat Inventory Sum'!$AG$5)</f>
        <v>0</v>
      </c>
      <c r="AJ307" s="7"/>
      <c r="AK307" s="1">
        <f>SUMIFS(Table7[Quantity
 Sold],Table7[Sale - Product Name],'Raw Mat Inventory Sum'!$O307,Table7[Product Type2],'Raw Mat Inventory Sum'!$AK$5)</f>
        <v>0</v>
      </c>
      <c r="AL307" t="str">
        <f t="shared" si="44"/>
        <v/>
      </c>
      <c r="AM307" s="1">
        <f>SUMIFS(Table7[Total 
Paid],Table7[Sale - Product Name],'Raw Mat Inventory Sum'!$O307,Table7[Product Type2],'Raw Mat Inventory Sum'!$AK$5)</f>
        <v>0</v>
      </c>
    </row>
    <row r="308" spans="1:39" x14ac:dyDescent="0.25">
      <c r="C308" t="s">
        <v>191</v>
      </c>
      <c r="E308" s="4"/>
      <c r="P308" s="7"/>
      <c r="Q308" s="30">
        <f>SUMIFS(Table110[Quantity],Table110[Product Name],'Raw Mat Inventory Sum'!$O308)</f>
        <v>0</v>
      </c>
      <c r="S308" s="1">
        <f>SUMIFS(Table110[Total Cost],Table110[Product Name],'Raw Mat Inventory Sum'!$O308)</f>
        <v>0</v>
      </c>
      <c r="T308" s="7"/>
      <c r="U308" s="1">
        <f>SUMIFS(Table110[Quantity Purchased],Table110[Product Name],'Raw Mat Inventory Sum'!$O308)</f>
        <v>0</v>
      </c>
      <c r="W308" s="1">
        <f>SUMIFS(Table110[Total Purchase
Cost],Table110[Product Name],'Raw Mat Inventory Sum'!$O308)</f>
        <v>0</v>
      </c>
      <c r="X308" s="7"/>
      <c r="Y308" s="1">
        <f t="shared" si="42"/>
        <v>0</v>
      </c>
      <c r="AA308" s="1">
        <f t="shared" si="43"/>
        <v>0</v>
      </c>
      <c r="AB308" s="7"/>
      <c r="AC308" s="1">
        <f>SUMIFS(Table7[Quantity of 
Product Sold],Table7[Sale - Product Name],'Raw Mat Inventory Sum'!$O308,Table7[Product Type2],'Raw Mat Inventory Sum'!$AC$5)</f>
        <v>0</v>
      </c>
      <c r="AE308" s="1">
        <f>SUMIFS(Table7[Total Cost of
Goods Sold],Table7[Sale - Product Name],'Raw Mat Inventory Sum'!$O308,Table7[Product Type2],'Raw Mat Inventory Sum'!$AC$5)</f>
        <v>0</v>
      </c>
      <c r="AF308" s="7"/>
      <c r="AG308" s="1">
        <f>SUMIFS(Table17[Quantity2],Table17[Product Name],'Raw Mat Inventory Sum'!$O308,Table17[Product Type2],'Raw Mat Inventory Sum'!$AG$5)</f>
        <v>0</v>
      </c>
      <c r="AI308" s="1">
        <f>SUMIFS(Table17[Total out of Inventory],Table17[Product Name],'Raw Mat Inventory Sum'!$O308,Table17[Product Type2],'Raw Mat Inventory Sum'!$AG$5)</f>
        <v>0</v>
      </c>
      <c r="AJ308" s="7"/>
      <c r="AK308" s="1">
        <f>SUMIFS(Table7[Quantity
 Sold],Table7[Sale - Product Name],'Raw Mat Inventory Sum'!$O308,Table7[Product Type2],'Raw Mat Inventory Sum'!$AK$5)</f>
        <v>0</v>
      </c>
      <c r="AL308" t="str">
        <f t="shared" si="44"/>
        <v/>
      </c>
      <c r="AM308" s="1">
        <f>SUMIFS(Table7[Total 
Paid],Table7[Sale - Product Name],'Raw Mat Inventory Sum'!$O308,Table7[Product Type2],'Raw Mat Inventory Sum'!$AK$5)</f>
        <v>0</v>
      </c>
    </row>
    <row r="309" spans="1:39" x14ac:dyDescent="0.25">
      <c r="C309" t="s">
        <v>191</v>
      </c>
      <c r="E309" s="4"/>
      <c r="P309" s="7"/>
      <c r="Q309" s="30">
        <f>SUMIFS(Table110[Quantity],Table110[Product Name],'Raw Mat Inventory Sum'!$O309)</f>
        <v>0</v>
      </c>
      <c r="S309" s="1">
        <f>SUMIFS(Table110[Total Cost],Table110[Product Name],'Raw Mat Inventory Sum'!$O309)</f>
        <v>0</v>
      </c>
      <c r="T309" s="7"/>
      <c r="U309" s="1">
        <f>SUMIFS(Table110[Quantity Purchased],Table110[Product Name],'Raw Mat Inventory Sum'!$O309)</f>
        <v>0</v>
      </c>
      <c r="W309" s="1">
        <f>SUMIFS(Table110[Total Purchase
Cost],Table110[Product Name],'Raw Mat Inventory Sum'!$O309)</f>
        <v>0</v>
      </c>
      <c r="X309" s="7"/>
      <c r="Y309" s="1">
        <f t="shared" si="42"/>
        <v>0</v>
      </c>
      <c r="AA309" s="1">
        <f t="shared" si="43"/>
        <v>0</v>
      </c>
      <c r="AB309" s="7"/>
      <c r="AC309" s="1">
        <f>SUMIFS(Table7[Quantity of 
Product Sold],Table7[Sale - Product Name],'Raw Mat Inventory Sum'!$O309,Table7[Product Type2],'Raw Mat Inventory Sum'!$AC$5)</f>
        <v>0</v>
      </c>
      <c r="AE309" s="1">
        <f>SUMIFS(Table7[Total Cost of
Goods Sold],Table7[Sale - Product Name],'Raw Mat Inventory Sum'!$O309,Table7[Product Type2],'Raw Mat Inventory Sum'!$AC$5)</f>
        <v>0</v>
      </c>
      <c r="AF309" s="7"/>
      <c r="AG309" s="1">
        <f>SUMIFS(Table17[Quantity2],Table17[Product Name],'Raw Mat Inventory Sum'!$O309,Table17[Product Type2],'Raw Mat Inventory Sum'!$AG$5)</f>
        <v>0</v>
      </c>
      <c r="AI309" s="1">
        <f>SUMIFS(Table17[Total out of Inventory],Table17[Product Name],'Raw Mat Inventory Sum'!$O309,Table17[Product Type2],'Raw Mat Inventory Sum'!$AG$5)</f>
        <v>0</v>
      </c>
      <c r="AJ309" s="7"/>
      <c r="AK309" s="1">
        <f>SUMIFS(Table7[Quantity
 Sold],Table7[Sale - Product Name],'Raw Mat Inventory Sum'!$O309,Table7[Product Type2],'Raw Mat Inventory Sum'!$AK$5)</f>
        <v>0</v>
      </c>
      <c r="AL309" t="str">
        <f t="shared" si="44"/>
        <v/>
      </c>
      <c r="AM309" s="1">
        <f>SUMIFS(Table7[Total 
Paid],Table7[Sale - Product Name],'Raw Mat Inventory Sum'!$O309,Table7[Product Type2],'Raw Mat Inventory Sum'!$AK$5)</f>
        <v>0</v>
      </c>
    </row>
    <row r="310" spans="1:39" x14ac:dyDescent="0.25">
      <c r="C310" t="s">
        <v>191</v>
      </c>
      <c r="E310" s="4"/>
      <c r="P310" s="7"/>
      <c r="Q310" s="30">
        <f>SUMIFS(Table110[Quantity],Table110[Product Name],'Raw Mat Inventory Sum'!$O310)</f>
        <v>0</v>
      </c>
      <c r="S310" s="1">
        <f>SUMIFS(Table110[Total Cost],Table110[Product Name],'Raw Mat Inventory Sum'!$O310)</f>
        <v>0</v>
      </c>
      <c r="T310" s="7"/>
      <c r="U310" s="1">
        <f>SUMIFS(Table110[Quantity Purchased],Table110[Product Name],'Raw Mat Inventory Sum'!$O310)</f>
        <v>0</v>
      </c>
      <c r="W310" s="1">
        <f>SUMIFS(Table110[Total Purchase
Cost],Table110[Product Name],'Raw Mat Inventory Sum'!$O310)</f>
        <v>0</v>
      </c>
      <c r="X310" s="7"/>
      <c r="Y310" s="1">
        <f t="shared" si="42"/>
        <v>0</v>
      </c>
      <c r="AA310" s="1">
        <f t="shared" si="43"/>
        <v>0</v>
      </c>
      <c r="AB310" s="7"/>
      <c r="AC310" s="1">
        <f>SUMIFS(Table7[Quantity of 
Product Sold],Table7[Sale - Product Name],'Raw Mat Inventory Sum'!$O310,Table7[Product Type2],'Raw Mat Inventory Sum'!$AC$5)</f>
        <v>0</v>
      </c>
      <c r="AE310" s="1">
        <f>SUMIFS(Table7[Total Cost of
Goods Sold],Table7[Sale - Product Name],'Raw Mat Inventory Sum'!$O310,Table7[Product Type2],'Raw Mat Inventory Sum'!$AC$5)</f>
        <v>0</v>
      </c>
      <c r="AF310" s="7"/>
      <c r="AG310" s="1">
        <f>SUMIFS(Table17[Quantity2],Table17[Product Name],'Raw Mat Inventory Sum'!$O310,Table17[Product Type2],'Raw Mat Inventory Sum'!$AG$5)</f>
        <v>0</v>
      </c>
      <c r="AI310" s="1">
        <f>SUMIFS(Table17[Total out of Inventory],Table17[Product Name],'Raw Mat Inventory Sum'!$O310,Table17[Product Type2],'Raw Mat Inventory Sum'!$AG$5)</f>
        <v>0</v>
      </c>
      <c r="AJ310" s="7"/>
      <c r="AK310" s="1">
        <f>SUMIFS(Table7[Quantity
 Sold],Table7[Sale - Product Name],'Raw Mat Inventory Sum'!$O310,Table7[Product Type2],'Raw Mat Inventory Sum'!$AK$5)</f>
        <v>0</v>
      </c>
      <c r="AL310" t="str">
        <f t="shared" si="44"/>
        <v/>
      </c>
      <c r="AM310" s="1">
        <f>SUMIFS(Table7[Total 
Paid],Table7[Sale - Product Name],'Raw Mat Inventory Sum'!$O310,Table7[Product Type2],'Raw Mat Inventory Sum'!$AK$5)</f>
        <v>0</v>
      </c>
    </row>
    <row r="311" spans="1:39" x14ac:dyDescent="0.25">
      <c r="C311" t="s">
        <v>191</v>
      </c>
      <c r="E311" s="4"/>
      <c r="P311" s="7"/>
      <c r="Q311" s="30">
        <f>SUMIFS(Table110[Quantity],Table110[Product Name],'Raw Mat Inventory Sum'!$O311)</f>
        <v>0</v>
      </c>
      <c r="S311" s="1">
        <f>SUMIFS(Table110[Total Cost],Table110[Product Name],'Raw Mat Inventory Sum'!$O311)</f>
        <v>0</v>
      </c>
      <c r="T311" s="7"/>
      <c r="U311" s="1">
        <f>SUMIFS(Table110[Quantity Purchased],Table110[Product Name],'Raw Mat Inventory Sum'!$O311)</f>
        <v>0</v>
      </c>
      <c r="W311" s="1">
        <f>SUMIFS(Table110[Total Purchase
Cost],Table110[Product Name],'Raw Mat Inventory Sum'!$O311)</f>
        <v>0</v>
      </c>
      <c r="X311" s="7"/>
      <c r="Y311" s="1">
        <f t="shared" si="42"/>
        <v>0</v>
      </c>
      <c r="AA311" s="1">
        <f t="shared" si="43"/>
        <v>0</v>
      </c>
      <c r="AB311" s="7"/>
      <c r="AC311" s="1">
        <f>SUMIFS(Table7[Quantity of 
Product Sold],Table7[Sale - Product Name],'Raw Mat Inventory Sum'!$O311,Table7[Product Type2],'Raw Mat Inventory Sum'!$AC$5)</f>
        <v>0</v>
      </c>
      <c r="AE311" s="1">
        <f>SUMIFS(Table7[Total Cost of
Goods Sold],Table7[Sale - Product Name],'Raw Mat Inventory Sum'!$O311,Table7[Product Type2],'Raw Mat Inventory Sum'!$AC$5)</f>
        <v>0</v>
      </c>
      <c r="AF311" s="7"/>
      <c r="AG311" s="1">
        <f>SUMIFS(Table17[Quantity2],Table17[Product Name],'Raw Mat Inventory Sum'!$O311,Table17[Product Type2],'Raw Mat Inventory Sum'!$AG$5)</f>
        <v>0</v>
      </c>
      <c r="AI311" s="1">
        <f>SUMIFS(Table17[Total out of Inventory],Table17[Product Name],'Raw Mat Inventory Sum'!$O311,Table17[Product Type2],'Raw Mat Inventory Sum'!$AG$5)</f>
        <v>0</v>
      </c>
      <c r="AJ311" s="7"/>
      <c r="AK311" s="1">
        <f>SUMIFS(Table7[Quantity
 Sold],Table7[Sale - Product Name],'Raw Mat Inventory Sum'!$O311,Table7[Product Type2],'Raw Mat Inventory Sum'!$AK$5)</f>
        <v>0</v>
      </c>
      <c r="AL311" t="str">
        <f t="shared" si="44"/>
        <v/>
      </c>
      <c r="AM311" s="1">
        <f>SUMIFS(Table7[Total 
Paid],Table7[Sale - Product Name],'Raw Mat Inventory Sum'!$O311,Table7[Product Type2],'Raw Mat Inventory Sum'!$AK$5)</f>
        <v>0</v>
      </c>
    </row>
    <row r="312" spans="1:39" x14ac:dyDescent="0.25">
      <c r="C312" t="s">
        <v>191</v>
      </c>
      <c r="E312" s="4"/>
      <c r="P312" s="7"/>
      <c r="Q312" s="30">
        <f>SUMIFS(Table110[Quantity],Table110[Product Name],'Raw Mat Inventory Sum'!$O312)</f>
        <v>0</v>
      </c>
      <c r="S312" s="1">
        <f>SUMIFS(Table110[Total Cost],Table110[Product Name],'Raw Mat Inventory Sum'!$O312)</f>
        <v>0</v>
      </c>
      <c r="T312" s="7"/>
      <c r="U312" s="1">
        <f>SUMIFS(Table110[Quantity Purchased],Table110[Product Name],'Raw Mat Inventory Sum'!$O312)</f>
        <v>0</v>
      </c>
      <c r="W312" s="1">
        <f>SUMIFS(Table110[Total Purchase
Cost],Table110[Product Name],'Raw Mat Inventory Sum'!$O312)</f>
        <v>0</v>
      </c>
      <c r="X312" s="7"/>
      <c r="Y312" s="1">
        <f t="shared" si="42"/>
        <v>0</v>
      </c>
      <c r="AA312" s="1">
        <f t="shared" si="43"/>
        <v>0</v>
      </c>
      <c r="AB312" s="7"/>
      <c r="AC312" s="1">
        <f>SUMIFS(Table7[Quantity of 
Product Sold],Table7[Sale - Product Name],'Raw Mat Inventory Sum'!$O312,Table7[Product Type2],'Raw Mat Inventory Sum'!$AC$5)</f>
        <v>0</v>
      </c>
      <c r="AE312" s="1">
        <f>SUMIFS(Table7[Total Cost of
Goods Sold],Table7[Sale - Product Name],'Raw Mat Inventory Sum'!$O312,Table7[Product Type2],'Raw Mat Inventory Sum'!$AC$5)</f>
        <v>0</v>
      </c>
      <c r="AF312" s="7"/>
      <c r="AG312" s="1">
        <f>SUMIFS(Table17[Quantity2],Table17[Product Name],'Raw Mat Inventory Sum'!$O312,Table17[Product Type2],'Raw Mat Inventory Sum'!$AG$5)</f>
        <v>0</v>
      </c>
      <c r="AI312" s="1">
        <f>SUMIFS(Table17[Total out of Inventory],Table17[Product Name],'Raw Mat Inventory Sum'!$O312,Table17[Product Type2],'Raw Mat Inventory Sum'!$AG$5)</f>
        <v>0</v>
      </c>
      <c r="AJ312" s="7"/>
      <c r="AK312" s="1">
        <f>SUMIFS(Table7[Quantity
 Sold],Table7[Sale - Product Name],'Raw Mat Inventory Sum'!$O312,Table7[Product Type2],'Raw Mat Inventory Sum'!$AK$5)</f>
        <v>0</v>
      </c>
      <c r="AL312" t="str">
        <f t="shared" si="44"/>
        <v/>
      </c>
      <c r="AM312" s="1">
        <f>SUMIFS(Table7[Total 
Paid],Table7[Sale - Product Name],'Raw Mat Inventory Sum'!$O312,Table7[Product Type2],'Raw Mat Inventory Sum'!$AK$5)</f>
        <v>0</v>
      </c>
    </row>
    <row r="313" spans="1:39" x14ac:dyDescent="0.25">
      <c r="C313" t="s">
        <v>191</v>
      </c>
      <c r="E313" s="4"/>
      <c r="P313" s="7"/>
      <c r="Q313" s="30">
        <f>SUMIFS(Table110[Quantity],Table110[Product Name],'Raw Mat Inventory Sum'!$O313)</f>
        <v>0</v>
      </c>
      <c r="S313" s="1">
        <f>SUMIFS(Table110[Total Cost],Table110[Product Name],'Raw Mat Inventory Sum'!$O313)</f>
        <v>0</v>
      </c>
      <c r="T313" s="7"/>
      <c r="U313" s="1">
        <f>SUMIFS(Table110[Quantity Purchased],Table110[Product Name],'Raw Mat Inventory Sum'!$O313)</f>
        <v>0</v>
      </c>
      <c r="W313" s="1">
        <f>SUMIFS(Table110[Total Purchase
Cost],Table110[Product Name],'Raw Mat Inventory Sum'!$O313)</f>
        <v>0</v>
      </c>
      <c r="X313" s="7"/>
      <c r="Y313" s="1">
        <f t="shared" si="42"/>
        <v>0</v>
      </c>
      <c r="AA313" s="1">
        <f t="shared" si="43"/>
        <v>0</v>
      </c>
      <c r="AB313" s="7"/>
      <c r="AC313" s="1">
        <f>SUMIFS(Table7[Quantity of 
Product Sold],Table7[Sale - Product Name],'Raw Mat Inventory Sum'!$O313,Table7[Product Type2],'Raw Mat Inventory Sum'!$AC$5)</f>
        <v>0</v>
      </c>
      <c r="AE313" s="1">
        <f>SUMIFS(Table7[Total Cost of
Goods Sold],Table7[Sale - Product Name],'Raw Mat Inventory Sum'!$O313,Table7[Product Type2],'Raw Mat Inventory Sum'!$AC$5)</f>
        <v>0</v>
      </c>
      <c r="AF313" s="7"/>
      <c r="AG313" s="1">
        <f>SUMIFS(Table17[Quantity2],Table17[Product Name],'Raw Mat Inventory Sum'!$O313,Table17[Product Type2],'Raw Mat Inventory Sum'!$AG$5)</f>
        <v>0</v>
      </c>
      <c r="AI313" s="1">
        <f>SUMIFS(Table17[Total out of Inventory],Table17[Product Name],'Raw Mat Inventory Sum'!$O313,Table17[Product Type2],'Raw Mat Inventory Sum'!$AG$5)</f>
        <v>0</v>
      </c>
      <c r="AJ313" s="7"/>
      <c r="AK313" s="1">
        <f>SUMIFS(Table7[Quantity
 Sold],Table7[Sale - Product Name],'Raw Mat Inventory Sum'!$O313,Table7[Product Type2],'Raw Mat Inventory Sum'!$AK$5)</f>
        <v>0</v>
      </c>
      <c r="AL313" t="str">
        <f t="shared" si="44"/>
        <v/>
      </c>
      <c r="AM313" s="1">
        <f>SUMIFS(Table7[Total 
Paid],Table7[Sale - Product Name],'Raw Mat Inventory Sum'!$O313,Table7[Product Type2],'Raw Mat Inventory Sum'!$AK$5)</f>
        <v>0</v>
      </c>
    </row>
    <row r="314" spans="1:39" x14ac:dyDescent="0.25">
      <c r="C314" t="s">
        <v>191</v>
      </c>
      <c r="E314" s="4"/>
      <c r="P314" s="7"/>
      <c r="Q314" s="30">
        <f>SUMIFS(Table110[Quantity],Table110[Product Name],'Raw Mat Inventory Sum'!$O314)</f>
        <v>0</v>
      </c>
      <c r="S314" s="1">
        <f>SUMIFS(Table110[Total Cost],Table110[Product Name],'Raw Mat Inventory Sum'!$O314)</f>
        <v>0</v>
      </c>
      <c r="T314" s="7"/>
      <c r="U314" s="1">
        <f>SUMIFS(Table110[Quantity Purchased],Table110[Product Name],'Raw Mat Inventory Sum'!$O314)</f>
        <v>0</v>
      </c>
      <c r="W314" s="1">
        <f>SUMIFS(Table110[Total Purchase
Cost],Table110[Product Name],'Raw Mat Inventory Sum'!$O314)</f>
        <v>0</v>
      </c>
      <c r="X314" s="7"/>
      <c r="Y314" s="1">
        <f t="shared" si="42"/>
        <v>0</v>
      </c>
      <c r="AA314" s="1">
        <f t="shared" si="43"/>
        <v>0</v>
      </c>
      <c r="AB314" s="7"/>
      <c r="AC314" s="1">
        <f>SUMIFS(Table7[Quantity of 
Product Sold],Table7[Sale - Product Name],'Raw Mat Inventory Sum'!$O314,Table7[Product Type2],'Raw Mat Inventory Sum'!$AC$5)</f>
        <v>0</v>
      </c>
      <c r="AE314" s="1">
        <f>SUMIFS(Table7[Total Cost of
Goods Sold],Table7[Sale - Product Name],'Raw Mat Inventory Sum'!$O314,Table7[Product Type2],'Raw Mat Inventory Sum'!$AC$5)</f>
        <v>0</v>
      </c>
      <c r="AF314" s="7"/>
      <c r="AG314" s="1">
        <f>SUMIFS(Table17[Quantity2],Table17[Product Name],'Raw Mat Inventory Sum'!$O314,Table17[Product Type2],'Raw Mat Inventory Sum'!$AG$5)</f>
        <v>0</v>
      </c>
      <c r="AI314" s="1">
        <f>SUMIFS(Table17[Total out of Inventory],Table17[Product Name],'Raw Mat Inventory Sum'!$O314,Table17[Product Type2],'Raw Mat Inventory Sum'!$AG$5)</f>
        <v>0</v>
      </c>
      <c r="AJ314" s="7"/>
      <c r="AK314" s="1">
        <f>SUMIFS(Table7[Quantity
 Sold],Table7[Sale - Product Name],'Raw Mat Inventory Sum'!$O314,Table7[Product Type2],'Raw Mat Inventory Sum'!$AK$5)</f>
        <v>0</v>
      </c>
      <c r="AL314" t="str">
        <f t="shared" si="44"/>
        <v/>
      </c>
      <c r="AM314" s="1">
        <f>SUMIFS(Table7[Total 
Paid],Table7[Sale - Product Name],'Raw Mat Inventory Sum'!$O314,Table7[Product Type2],'Raw Mat Inventory Sum'!$AK$5)</f>
        <v>0</v>
      </c>
    </row>
    <row r="315" spans="1:39" x14ac:dyDescent="0.25">
      <c r="C315" t="s">
        <v>191</v>
      </c>
      <c r="E315" s="4"/>
      <c r="P315" s="7"/>
      <c r="Q315" s="30">
        <f>SUMIFS(Table110[Quantity],Table110[Product Name],'Raw Mat Inventory Sum'!$O315)</f>
        <v>0</v>
      </c>
      <c r="S315" s="1">
        <f>SUMIFS(Table110[Total Cost],Table110[Product Name],'Raw Mat Inventory Sum'!$O315)</f>
        <v>0</v>
      </c>
      <c r="T315" s="7"/>
      <c r="U315" s="1">
        <f>SUMIFS(Table110[Quantity Purchased],Table110[Product Name],'Raw Mat Inventory Sum'!$O315)</f>
        <v>0</v>
      </c>
      <c r="W315" s="1">
        <f>SUMIFS(Table110[Total Purchase
Cost],Table110[Product Name],'Raw Mat Inventory Sum'!$O315)</f>
        <v>0</v>
      </c>
      <c r="X315" s="7"/>
      <c r="Y315" s="1">
        <f t="shared" si="42"/>
        <v>0</v>
      </c>
      <c r="AA315" s="1">
        <f t="shared" si="43"/>
        <v>0</v>
      </c>
      <c r="AB315" s="7"/>
      <c r="AC315" s="1">
        <f>SUMIFS(Table7[Quantity of 
Product Sold],Table7[Sale - Product Name],'Raw Mat Inventory Sum'!$O315,Table7[Product Type2],'Raw Mat Inventory Sum'!$AC$5)</f>
        <v>0</v>
      </c>
      <c r="AE315" s="1">
        <f>SUMIFS(Table7[Total Cost of
Goods Sold],Table7[Sale - Product Name],'Raw Mat Inventory Sum'!$O315,Table7[Product Type2],'Raw Mat Inventory Sum'!$AC$5)</f>
        <v>0</v>
      </c>
      <c r="AF315" s="7"/>
      <c r="AG315" s="1">
        <f>SUMIFS(Table17[Quantity2],Table17[Product Name],'Raw Mat Inventory Sum'!$O315,Table17[Product Type2],'Raw Mat Inventory Sum'!$AG$5)</f>
        <v>0</v>
      </c>
      <c r="AI315" s="1">
        <f>SUMIFS(Table17[Total out of Inventory],Table17[Product Name],'Raw Mat Inventory Sum'!$O315,Table17[Product Type2],'Raw Mat Inventory Sum'!$AG$5)</f>
        <v>0</v>
      </c>
      <c r="AJ315" s="7"/>
      <c r="AK315" s="1">
        <f>SUMIFS(Table7[Quantity
 Sold],Table7[Sale - Product Name],'Raw Mat Inventory Sum'!$O315,Table7[Product Type2],'Raw Mat Inventory Sum'!$AK$5)</f>
        <v>0</v>
      </c>
      <c r="AL315" t="str">
        <f t="shared" si="44"/>
        <v/>
      </c>
      <c r="AM315" s="1">
        <f>SUMIFS(Table7[Total 
Paid],Table7[Sale - Product Name],'Raw Mat Inventory Sum'!$O315,Table7[Product Type2],'Raw Mat Inventory Sum'!$AK$5)</f>
        <v>0</v>
      </c>
    </row>
    <row r="316" spans="1:39" x14ac:dyDescent="0.25">
      <c r="A316" t="s">
        <v>217</v>
      </c>
      <c r="B316" t="s">
        <v>210</v>
      </c>
      <c r="C316" t="s">
        <v>191</v>
      </c>
      <c r="E316" s="4"/>
      <c r="P316" s="7"/>
      <c r="Q316" s="30">
        <f>SUMIFS(Table110[Quantity],Table110[Product Name],'Raw Mat Inventory Sum'!$O316)</f>
        <v>0</v>
      </c>
      <c r="S316" s="1">
        <f>SUMIFS(Table110[Total Cost],Table110[Product Name],'Raw Mat Inventory Sum'!$O316)</f>
        <v>0</v>
      </c>
      <c r="T316" s="7"/>
      <c r="U316" s="1">
        <f>SUMIFS(Table110[Quantity Purchased],Table110[Product Name],'Raw Mat Inventory Sum'!$O316)</f>
        <v>0</v>
      </c>
      <c r="W316" s="1">
        <f>SUMIFS(Table110[Total Purchase
Cost],Table110[Product Name],'Raw Mat Inventory Sum'!$O316)</f>
        <v>0</v>
      </c>
      <c r="X316" s="7"/>
      <c r="Y316" s="1">
        <f t="shared" si="42"/>
        <v>0</v>
      </c>
      <c r="AA316" s="1">
        <f t="shared" si="43"/>
        <v>0</v>
      </c>
      <c r="AB316" s="7"/>
      <c r="AC316" s="1">
        <f>SUMIFS(Table7[Quantity of 
Product Sold],Table7[Sale - Product Name],'Raw Mat Inventory Sum'!$O316,Table7[Product Type2],'Raw Mat Inventory Sum'!$AC$5)</f>
        <v>0</v>
      </c>
      <c r="AE316" s="1">
        <f>SUMIFS(Table7[Total Cost of
Goods Sold],Table7[Sale - Product Name],'Raw Mat Inventory Sum'!$O316,Table7[Product Type2],'Raw Mat Inventory Sum'!$AC$5)</f>
        <v>0</v>
      </c>
      <c r="AF316" s="7"/>
      <c r="AG316" s="1">
        <f>SUMIFS(Table17[Quantity2],Table17[Product Name],'Raw Mat Inventory Sum'!$O316,Table17[Product Type2],'Raw Mat Inventory Sum'!$AG$5)</f>
        <v>0</v>
      </c>
      <c r="AI316" s="1">
        <f>SUMIFS(Table17[Total out of Inventory],Table17[Product Name],'Raw Mat Inventory Sum'!$O316,Table17[Product Type2],'Raw Mat Inventory Sum'!$AG$5)</f>
        <v>0</v>
      </c>
      <c r="AJ316" s="7"/>
      <c r="AK316" s="1">
        <f>SUMIFS(Table7[Quantity
 Sold],Table7[Sale - Product Name],'Raw Mat Inventory Sum'!$O316,Table7[Product Type2],'Raw Mat Inventory Sum'!$AK$5)</f>
        <v>0</v>
      </c>
      <c r="AL316" t="str">
        <f t="shared" si="44"/>
        <v/>
      </c>
      <c r="AM316" s="1">
        <f>SUMIFS(Table7[Total 
Paid],Table7[Sale - Product Name],'Raw Mat Inventory Sum'!$O316,Table7[Product Type2],'Raw Mat Inventory Sum'!$AK$5)</f>
        <v>0</v>
      </c>
    </row>
    <row r="317" spans="1:39" x14ac:dyDescent="0.25">
      <c r="A317" t="s">
        <v>217</v>
      </c>
      <c r="B317" t="s">
        <v>211</v>
      </c>
      <c r="C317" t="s">
        <v>191</v>
      </c>
      <c r="E317" s="4"/>
      <c r="P317" s="7"/>
      <c r="Q317" s="30">
        <f>SUMIFS(Table110[Quantity],Table110[Product Name],'Raw Mat Inventory Sum'!$O317)</f>
        <v>0</v>
      </c>
      <c r="S317" s="1">
        <f>SUMIFS(Table110[Total Cost],Table110[Product Name],'Raw Mat Inventory Sum'!$O317)</f>
        <v>0</v>
      </c>
      <c r="T317" s="7"/>
      <c r="U317" s="1">
        <f>SUMIFS(Table110[Quantity Purchased],Table110[Product Name],'Raw Mat Inventory Sum'!$O317)</f>
        <v>0</v>
      </c>
      <c r="W317" s="1">
        <f>SUMIFS(Table110[Total Purchase
Cost],Table110[Product Name],'Raw Mat Inventory Sum'!$O317)</f>
        <v>0</v>
      </c>
      <c r="X317" s="7"/>
      <c r="Y317" s="1">
        <f t="shared" si="42"/>
        <v>0</v>
      </c>
      <c r="AA317" s="1">
        <f t="shared" si="43"/>
        <v>0</v>
      </c>
      <c r="AB317" s="7"/>
      <c r="AC317" s="1">
        <f>SUMIFS(Table7[Quantity of 
Product Sold],Table7[Sale - Product Name],'Raw Mat Inventory Sum'!$O317,Table7[Product Type2],'Raw Mat Inventory Sum'!$AC$5)</f>
        <v>0</v>
      </c>
      <c r="AE317" s="1">
        <f>SUMIFS(Table7[Total Cost of
Goods Sold],Table7[Sale - Product Name],'Raw Mat Inventory Sum'!$O317,Table7[Product Type2],'Raw Mat Inventory Sum'!$AC$5)</f>
        <v>0</v>
      </c>
      <c r="AF317" s="7"/>
      <c r="AG317" s="1">
        <f>SUMIFS(Table17[Quantity2],Table17[Product Name],'Raw Mat Inventory Sum'!$O317,Table17[Product Type2],'Raw Mat Inventory Sum'!$AG$5)</f>
        <v>0</v>
      </c>
      <c r="AI317" s="1">
        <f>SUMIFS(Table17[Total out of Inventory],Table17[Product Name],'Raw Mat Inventory Sum'!$O317,Table17[Product Type2],'Raw Mat Inventory Sum'!$AG$5)</f>
        <v>0</v>
      </c>
      <c r="AJ317" s="7"/>
      <c r="AK317" s="1">
        <f>SUMIFS(Table7[Quantity
 Sold],Table7[Sale - Product Name],'Raw Mat Inventory Sum'!$O317,Table7[Product Type2],'Raw Mat Inventory Sum'!$AK$5)</f>
        <v>0</v>
      </c>
      <c r="AL317" t="str">
        <f t="shared" si="44"/>
        <v/>
      </c>
      <c r="AM317" s="1">
        <f>SUMIFS(Table7[Total 
Paid],Table7[Sale - Product Name],'Raw Mat Inventory Sum'!$O317,Table7[Product Type2],'Raw Mat Inventory Sum'!$AK$5)</f>
        <v>0</v>
      </c>
    </row>
    <row r="318" spans="1:39" x14ac:dyDescent="0.25">
      <c r="A318" t="s">
        <v>217</v>
      </c>
      <c r="B318" t="s">
        <v>212</v>
      </c>
      <c r="C318" t="s">
        <v>191</v>
      </c>
      <c r="E318" s="4"/>
      <c r="P318" s="7"/>
      <c r="Q318" s="30">
        <f>SUMIFS(Table110[Quantity],Table110[Product Name],'Raw Mat Inventory Sum'!$O318)</f>
        <v>0</v>
      </c>
      <c r="S318" s="1">
        <f>SUMIFS(Table110[Total Cost],Table110[Product Name],'Raw Mat Inventory Sum'!$O318)</f>
        <v>0</v>
      </c>
      <c r="T318" s="7"/>
      <c r="U318" s="1">
        <f>SUMIFS(Table110[Quantity Purchased],Table110[Product Name],'Raw Mat Inventory Sum'!$O318)</f>
        <v>0</v>
      </c>
      <c r="W318" s="1">
        <f>SUMIFS(Table110[Total Purchase
Cost],Table110[Product Name],'Raw Mat Inventory Sum'!$O318)</f>
        <v>0</v>
      </c>
      <c r="X318" s="7"/>
      <c r="Y318" s="1">
        <f t="shared" si="42"/>
        <v>0</v>
      </c>
      <c r="AA318" s="1">
        <f t="shared" si="43"/>
        <v>0</v>
      </c>
      <c r="AB318" s="7"/>
      <c r="AC318" s="1">
        <f>SUMIFS(Table7[Quantity of 
Product Sold],Table7[Sale - Product Name],'Raw Mat Inventory Sum'!$O318,Table7[Product Type2],'Raw Mat Inventory Sum'!$AC$5)</f>
        <v>0</v>
      </c>
      <c r="AE318" s="1">
        <f>SUMIFS(Table7[Total Cost of
Goods Sold],Table7[Sale - Product Name],'Raw Mat Inventory Sum'!$O318,Table7[Product Type2],'Raw Mat Inventory Sum'!$AC$5)</f>
        <v>0</v>
      </c>
      <c r="AF318" s="7"/>
      <c r="AG318" s="1">
        <f>SUMIFS(Table17[Quantity2],Table17[Product Name],'Raw Mat Inventory Sum'!$O318,Table17[Product Type2],'Raw Mat Inventory Sum'!$AG$5)</f>
        <v>0</v>
      </c>
      <c r="AI318" s="1">
        <f>SUMIFS(Table17[Total out of Inventory],Table17[Product Name],'Raw Mat Inventory Sum'!$O318,Table17[Product Type2],'Raw Mat Inventory Sum'!$AG$5)</f>
        <v>0</v>
      </c>
      <c r="AJ318" s="7"/>
      <c r="AK318" s="1">
        <f>SUMIFS(Table7[Quantity
 Sold],Table7[Sale - Product Name],'Raw Mat Inventory Sum'!$O318,Table7[Product Type2],'Raw Mat Inventory Sum'!$AK$5)</f>
        <v>0</v>
      </c>
      <c r="AL318" t="str">
        <f t="shared" si="44"/>
        <v/>
      </c>
      <c r="AM318" s="1">
        <f>SUMIFS(Table7[Total 
Paid],Table7[Sale - Product Name],'Raw Mat Inventory Sum'!$O318,Table7[Product Type2],'Raw Mat Inventory Sum'!$AK$5)</f>
        <v>0</v>
      </c>
    </row>
    <row r="319" spans="1:39" x14ac:dyDescent="0.25">
      <c r="A319" t="s">
        <v>217</v>
      </c>
      <c r="B319" t="s">
        <v>213</v>
      </c>
      <c r="C319" t="s">
        <v>191</v>
      </c>
      <c r="P319" s="7"/>
      <c r="Q319" s="30">
        <f>SUMIFS(Table110[Quantity],Table110[Product Name],'Raw Mat Inventory Sum'!$O319)</f>
        <v>0</v>
      </c>
      <c r="S319" s="1">
        <f>SUMIFS(Table110[Total Cost],Table110[Product Name],'Raw Mat Inventory Sum'!$O319)</f>
        <v>0</v>
      </c>
      <c r="T319" s="7"/>
      <c r="U319" s="1">
        <f>SUMIFS(Table110[Quantity Purchased],Table110[Product Name],'Raw Mat Inventory Sum'!$O319)</f>
        <v>0</v>
      </c>
      <c r="W319" s="1">
        <f>SUMIFS(Table110[Total Purchase
Cost],Table110[Product Name],'Raw Mat Inventory Sum'!$O319)</f>
        <v>0</v>
      </c>
      <c r="X319" s="7"/>
      <c r="Y319" s="1">
        <f t="shared" si="42"/>
        <v>0</v>
      </c>
      <c r="AA319" s="1">
        <f t="shared" si="43"/>
        <v>0</v>
      </c>
      <c r="AB319" s="7"/>
      <c r="AC319" s="1">
        <f>SUMIFS(Table7[Quantity of 
Product Sold],Table7[Sale - Product Name],'Raw Mat Inventory Sum'!$O319,Table7[Product Type2],'Raw Mat Inventory Sum'!$AC$5)</f>
        <v>0</v>
      </c>
      <c r="AE319" s="1">
        <f>SUMIFS(Table7[Total Cost of
Goods Sold],Table7[Sale - Product Name],'Raw Mat Inventory Sum'!$O319,Table7[Product Type2],'Raw Mat Inventory Sum'!$AC$5)</f>
        <v>0</v>
      </c>
      <c r="AF319" s="7"/>
      <c r="AG319" s="1">
        <f>SUMIFS(Table17[Quantity2],Table17[Product Name],'Raw Mat Inventory Sum'!$O319,Table17[Product Type2],'Raw Mat Inventory Sum'!$AG$5)</f>
        <v>0</v>
      </c>
      <c r="AI319" s="1">
        <f>SUMIFS(Table17[Total out of Inventory],Table17[Product Name],'Raw Mat Inventory Sum'!$O319,Table17[Product Type2],'Raw Mat Inventory Sum'!$AG$5)</f>
        <v>0</v>
      </c>
      <c r="AJ319" s="7"/>
      <c r="AK319" s="1">
        <f>SUMIFS(Table7[Quantity
 Sold],Table7[Sale - Product Name],'Raw Mat Inventory Sum'!$O319,Table7[Product Type2],'Raw Mat Inventory Sum'!$AK$5)</f>
        <v>0</v>
      </c>
      <c r="AL319" t="str">
        <f t="shared" si="44"/>
        <v/>
      </c>
      <c r="AM319" s="1">
        <f>SUMIFS(Table7[Total 
Paid],Table7[Sale - Product Name],'Raw Mat Inventory Sum'!$O319,Table7[Product Type2],'Raw Mat Inventory Sum'!$AK$5)</f>
        <v>0</v>
      </c>
    </row>
    <row r="320" spans="1:39" x14ac:dyDescent="0.25">
      <c r="A320" t="s">
        <v>217</v>
      </c>
      <c r="B320" t="s">
        <v>214</v>
      </c>
      <c r="C320" t="s">
        <v>191</v>
      </c>
      <c r="E320" s="4"/>
      <c r="P320" s="7"/>
      <c r="Q320" s="30">
        <f>SUMIFS(Table110[Quantity],Table110[Product Name],'Raw Mat Inventory Sum'!$O320)</f>
        <v>0</v>
      </c>
      <c r="S320" s="1">
        <f>SUMIFS(Table110[Total Cost],Table110[Product Name],'Raw Mat Inventory Sum'!$O320)</f>
        <v>0</v>
      </c>
      <c r="T320" s="7"/>
      <c r="U320" s="1">
        <f>SUMIFS(Table110[Quantity Purchased],Table110[Product Name],'Raw Mat Inventory Sum'!$O320)</f>
        <v>0</v>
      </c>
      <c r="W320" s="1">
        <f>SUMIFS(Table110[Total Purchase
Cost],Table110[Product Name],'Raw Mat Inventory Sum'!$O320)</f>
        <v>0</v>
      </c>
      <c r="X320" s="7"/>
      <c r="Y320" s="1">
        <f t="shared" si="42"/>
        <v>0</v>
      </c>
      <c r="AA320" s="1">
        <f t="shared" si="43"/>
        <v>0</v>
      </c>
      <c r="AB320" s="7"/>
      <c r="AC320" s="1">
        <f>SUMIFS(Table7[Quantity of 
Product Sold],Table7[Sale - Product Name],'Raw Mat Inventory Sum'!$O320,Table7[Product Type2],'Raw Mat Inventory Sum'!$AC$5)</f>
        <v>0</v>
      </c>
      <c r="AE320" s="1">
        <f>SUMIFS(Table7[Total Cost of
Goods Sold],Table7[Sale - Product Name],'Raw Mat Inventory Sum'!$O320,Table7[Product Type2],'Raw Mat Inventory Sum'!$AC$5)</f>
        <v>0</v>
      </c>
      <c r="AF320" s="7"/>
      <c r="AG320" s="1">
        <f>SUMIFS(Table17[Quantity2],Table17[Product Name],'Raw Mat Inventory Sum'!$O320,Table17[Product Type2],'Raw Mat Inventory Sum'!$AG$5)</f>
        <v>0</v>
      </c>
      <c r="AI320" s="1">
        <f>SUMIFS(Table17[Total out of Inventory],Table17[Product Name],'Raw Mat Inventory Sum'!$O320,Table17[Product Type2],'Raw Mat Inventory Sum'!$AG$5)</f>
        <v>0</v>
      </c>
      <c r="AJ320" s="7"/>
      <c r="AK320" s="1">
        <f>SUMIFS(Table7[Quantity
 Sold],Table7[Sale - Product Name],'Raw Mat Inventory Sum'!$O320,Table7[Product Type2],'Raw Mat Inventory Sum'!$AK$5)</f>
        <v>0</v>
      </c>
      <c r="AL320" t="str">
        <f t="shared" si="44"/>
        <v/>
      </c>
      <c r="AM320" s="1">
        <f>SUMIFS(Table7[Total 
Paid],Table7[Sale - Product Name],'Raw Mat Inventory Sum'!$O320,Table7[Product Type2],'Raw Mat Inventory Sum'!$AK$5)</f>
        <v>0</v>
      </c>
    </row>
    <row r="321" spans="1:39" x14ac:dyDescent="0.25">
      <c r="A321" t="s">
        <v>217</v>
      </c>
      <c r="B321" t="s">
        <v>215</v>
      </c>
      <c r="C321" t="s">
        <v>191</v>
      </c>
      <c r="E321" s="4"/>
      <c r="P321" s="7"/>
      <c r="Q321" s="30">
        <f>SUMIFS(Table110[Quantity],Table110[Product Name],'Raw Mat Inventory Sum'!$O321)</f>
        <v>0</v>
      </c>
      <c r="S321" s="1">
        <f>SUMIFS(Table110[Total Cost],Table110[Product Name],'Raw Mat Inventory Sum'!$O321)</f>
        <v>0</v>
      </c>
      <c r="T321" s="7"/>
      <c r="U321" s="1">
        <f>SUMIFS(Table110[Quantity Purchased],Table110[Product Name],'Raw Mat Inventory Sum'!$O321)</f>
        <v>0</v>
      </c>
      <c r="W321" s="1">
        <f>SUMIFS(Table110[Total Purchase
Cost],Table110[Product Name],'Raw Mat Inventory Sum'!$O321)</f>
        <v>0</v>
      </c>
      <c r="X321" s="7"/>
      <c r="Y321" s="1">
        <f t="shared" si="42"/>
        <v>0</v>
      </c>
      <c r="AA321" s="1">
        <f t="shared" si="43"/>
        <v>0</v>
      </c>
      <c r="AB321" s="7"/>
      <c r="AC321" s="1">
        <f>SUMIFS(Table7[Quantity of 
Product Sold],Table7[Sale - Product Name],'Raw Mat Inventory Sum'!$O321,Table7[Product Type2],'Raw Mat Inventory Sum'!$AC$5)</f>
        <v>0</v>
      </c>
      <c r="AE321" s="1">
        <f>SUMIFS(Table7[Total Cost of
Goods Sold],Table7[Sale - Product Name],'Raw Mat Inventory Sum'!$O321,Table7[Product Type2],'Raw Mat Inventory Sum'!$AC$5)</f>
        <v>0</v>
      </c>
      <c r="AF321" s="7"/>
      <c r="AG321" s="1">
        <f>SUMIFS(Table17[Quantity2],Table17[Product Name],'Raw Mat Inventory Sum'!$O321,Table17[Product Type2],'Raw Mat Inventory Sum'!$AG$5)</f>
        <v>0</v>
      </c>
      <c r="AI321" s="1">
        <f>SUMIFS(Table17[Total out of Inventory],Table17[Product Name],'Raw Mat Inventory Sum'!$O321,Table17[Product Type2],'Raw Mat Inventory Sum'!$AG$5)</f>
        <v>0</v>
      </c>
      <c r="AJ321" s="7"/>
      <c r="AK321" s="1">
        <f>SUMIFS(Table7[Quantity
 Sold],Table7[Sale - Product Name],'Raw Mat Inventory Sum'!$O321,Table7[Product Type2],'Raw Mat Inventory Sum'!$AK$5)</f>
        <v>0</v>
      </c>
      <c r="AL321" t="str">
        <f t="shared" si="44"/>
        <v/>
      </c>
      <c r="AM321" s="1">
        <f>SUMIFS(Table7[Total 
Paid],Table7[Sale - Product Name],'Raw Mat Inventory Sum'!$O321,Table7[Product Type2],'Raw Mat Inventory Sum'!$AK$5)</f>
        <v>0</v>
      </c>
    </row>
    <row r="322" spans="1:39" x14ac:dyDescent="0.25">
      <c r="A322" t="s">
        <v>217</v>
      </c>
      <c r="B322" t="s">
        <v>216</v>
      </c>
      <c r="C322" t="s">
        <v>191</v>
      </c>
      <c r="E322" s="4"/>
      <c r="P322" s="7"/>
      <c r="Q322" s="30">
        <f>SUMIFS(Table110[Quantity],Table110[Product Name],'Raw Mat Inventory Sum'!$O322)</f>
        <v>0</v>
      </c>
      <c r="S322" s="1">
        <f>SUMIFS(Table110[Total Cost],Table110[Product Name],'Raw Mat Inventory Sum'!$O322)</f>
        <v>0</v>
      </c>
      <c r="T322" s="7"/>
      <c r="U322" s="1">
        <f>SUMIFS(Table110[Quantity Purchased],Table110[Product Name],'Raw Mat Inventory Sum'!$O322)</f>
        <v>0</v>
      </c>
      <c r="W322" s="1">
        <f>SUMIFS(Table110[Total Purchase
Cost],Table110[Product Name],'Raw Mat Inventory Sum'!$O322)</f>
        <v>0</v>
      </c>
      <c r="X322" s="7"/>
      <c r="Y322" s="1">
        <f t="shared" si="42"/>
        <v>0</v>
      </c>
      <c r="AA322" s="1">
        <f t="shared" si="43"/>
        <v>0</v>
      </c>
      <c r="AB322" s="7"/>
      <c r="AC322" s="1">
        <f>SUMIFS(Table7[Quantity of 
Product Sold],Table7[Sale - Product Name],'Raw Mat Inventory Sum'!$O322,Table7[Product Type2],'Raw Mat Inventory Sum'!$AC$5)</f>
        <v>0</v>
      </c>
      <c r="AE322" s="1">
        <f>SUMIFS(Table7[Total Cost of
Goods Sold],Table7[Sale - Product Name],'Raw Mat Inventory Sum'!$O322,Table7[Product Type2],'Raw Mat Inventory Sum'!$AC$5)</f>
        <v>0</v>
      </c>
      <c r="AF322" s="7"/>
      <c r="AG322" s="1">
        <f>SUMIFS(Table17[Quantity2],Table17[Product Name],'Raw Mat Inventory Sum'!$O322,Table17[Product Type2],'Raw Mat Inventory Sum'!$AG$5)</f>
        <v>0</v>
      </c>
      <c r="AI322" s="1">
        <f>SUMIFS(Table17[Total out of Inventory],Table17[Product Name],'Raw Mat Inventory Sum'!$O322,Table17[Product Type2],'Raw Mat Inventory Sum'!$AG$5)</f>
        <v>0</v>
      </c>
      <c r="AJ322" s="7"/>
      <c r="AK322" s="1">
        <f>SUMIFS(Table7[Quantity
 Sold],Table7[Sale - Product Name],'Raw Mat Inventory Sum'!$O322,Table7[Product Type2],'Raw Mat Inventory Sum'!$AK$5)</f>
        <v>0</v>
      </c>
      <c r="AL322" t="str">
        <f t="shared" si="44"/>
        <v/>
      </c>
      <c r="AM322" s="1">
        <f>SUMIFS(Table7[Total 
Paid],Table7[Sale - Product Name],'Raw Mat Inventory Sum'!$O322,Table7[Product Type2],'Raw Mat Inventory Sum'!$AK$5)</f>
        <v>0</v>
      </c>
    </row>
    <row r="323" spans="1:39" x14ac:dyDescent="0.25">
      <c r="C323" t="s">
        <v>191</v>
      </c>
      <c r="E323" s="4"/>
      <c r="P323" s="7"/>
      <c r="Q323" s="30">
        <f>SUMIFS(Table110[Quantity],Table110[Product Name],'Raw Mat Inventory Sum'!$O323)</f>
        <v>0</v>
      </c>
      <c r="S323" s="1">
        <f>SUMIFS(Table110[Total Cost],Table110[Product Name],'Raw Mat Inventory Sum'!$O323)</f>
        <v>0</v>
      </c>
      <c r="T323" s="7"/>
      <c r="U323" s="1">
        <f>SUMIFS(Table110[Quantity Purchased],Table110[Product Name],'Raw Mat Inventory Sum'!$O323)</f>
        <v>0</v>
      </c>
      <c r="W323" s="1">
        <f>SUMIFS(Table110[Total Purchase
Cost],Table110[Product Name],'Raw Mat Inventory Sum'!$O323)</f>
        <v>0</v>
      </c>
      <c r="X323" s="7"/>
      <c r="Y323" s="1">
        <f t="shared" si="42"/>
        <v>0</v>
      </c>
      <c r="AA323" s="1">
        <f t="shared" si="43"/>
        <v>0</v>
      </c>
      <c r="AB323" s="7"/>
      <c r="AC323" s="1">
        <f>SUMIFS(Table7[Quantity of 
Product Sold],Table7[Sale - Product Name],'Raw Mat Inventory Sum'!$O323,Table7[Product Type2],'Raw Mat Inventory Sum'!$AC$5)</f>
        <v>0</v>
      </c>
      <c r="AE323" s="1">
        <f>SUMIFS(Table7[Total Cost of
Goods Sold],Table7[Sale - Product Name],'Raw Mat Inventory Sum'!$O323,Table7[Product Type2],'Raw Mat Inventory Sum'!$AC$5)</f>
        <v>0</v>
      </c>
      <c r="AF323" s="7"/>
      <c r="AG323" s="1">
        <f>SUMIFS(Table17[Quantity2],Table17[Product Name],'Raw Mat Inventory Sum'!$O323,Table17[Product Type2],'Raw Mat Inventory Sum'!$AG$5)</f>
        <v>0</v>
      </c>
      <c r="AI323" s="1">
        <f>SUMIFS(Table17[Total out of Inventory],Table17[Product Name],'Raw Mat Inventory Sum'!$O323,Table17[Product Type2],'Raw Mat Inventory Sum'!$AG$5)</f>
        <v>0</v>
      </c>
      <c r="AJ323" s="7"/>
      <c r="AK323" s="1">
        <f>SUMIFS(Table7[Quantity
 Sold],Table7[Sale - Product Name],'Raw Mat Inventory Sum'!$O323,Table7[Product Type2],'Raw Mat Inventory Sum'!$AK$5)</f>
        <v>0</v>
      </c>
      <c r="AL323" t="str">
        <f t="shared" si="44"/>
        <v/>
      </c>
      <c r="AM323" s="1">
        <f>SUMIFS(Table7[Total 
Paid],Table7[Sale - Product Name],'Raw Mat Inventory Sum'!$O323,Table7[Product Type2],'Raw Mat Inventory Sum'!$AK$5)</f>
        <v>0</v>
      </c>
    </row>
    <row r="324" spans="1:39" x14ac:dyDescent="0.25">
      <c r="C324" t="s">
        <v>191</v>
      </c>
      <c r="E324" s="4"/>
      <c r="P324" s="7"/>
      <c r="Q324" s="30">
        <f>SUMIFS(Table110[Quantity],Table110[Product Name],'Raw Mat Inventory Sum'!$O324)</f>
        <v>0</v>
      </c>
      <c r="S324" s="1">
        <f>SUMIFS(Table110[Total Cost],Table110[Product Name],'Raw Mat Inventory Sum'!$O324)</f>
        <v>0</v>
      </c>
      <c r="T324" s="7"/>
      <c r="U324" s="1">
        <f>SUMIFS(Table110[Quantity Purchased],Table110[Product Name],'Raw Mat Inventory Sum'!$O324)</f>
        <v>0</v>
      </c>
      <c r="W324" s="1">
        <f>SUMIFS(Table110[Total Purchase
Cost],Table110[Product Name],'Raw Mat Inventory Sum'!$O324)</f>
        <v>0</v>
      </c>
      <c r="X324" s="7"/>
      <c r="Y324" s="1">
        <f t="shared" si="42"/>
        <v>0</v>
      </c>
      <c r="AA324" s="1">
        <f t="shared" si="43"/>
        <v>0</v>
      </c>
      <c r="AB324" s="7"/>
      <c r="AC324" s="1">
        <f>SUMIFS(Table7[Quantity of 
Product Sold],Table7[Sale - Product Name],'Raw Mat Inventory Sum'!$O324,Table7[Product Type2],'Raw Mat Inventory Sum'!$AC$5)</f>
        <v>0</v>
      </c>
      <c r="AE324" s="1">
        <f>SUMIFS(Table7[Total Cost of
Goods Sold],Table7[Sale - Product Name],'Raw Mat Inventory Sum'!$O324,Table7[Product Type2],'Raw Mat Inventory Sum'!$AC$5)</f>
        <v>0</v>
      </c>
      <c r="AF324" s="7"/>
      <c r="AG324" s="1">
        <f>SUMIFS(Table17[Quantity2],Table17[Product Name],'Raw Mat Inventory Sum'!$O324,Table17[Product Type2],'Raw Mat Inventory Sum'!$AG$5)</f>
        <v>0</v>
      </c>
      <c r="AI324" s="1">
        <f>SUMIFS(Table17[Total out of Inventory],Table17[Product Name],'Raw Mat Inventory Sum'!$O324,Table17[Product Type2],'Raw Mat Inventory Sum'!$AG$5)</f>
        <v>0</v>
      </c>
      <c r="AJ324" s="7"/>
      <c r="AK324" s="1">
        <f>SUMIFS(Table7[Quantity
 Sold],Table7[Sale - Product Name],'Raw Mat Inventory Sum'!$O324,Table7[Product Type2],'Raw Mat Inventory Sum'!$AK$5)</f>
        <v>0</v>
      </c>
      <c r="AL324" t="str">
        <f t="shared" si="44"/>
        <v/>
      </c>
      <c r="AM324" s="1">
        <f>SUMIFS(Table7[Total 
Paid],Table7[Sale - Product Name],'Raw Mat Inventory Sum'!$O324,Table7[Product Type2],'Raw Mat Inventory Sum'!$AK$5)</f>
        <v>0</v>
      </c>
    </row>
    <row r="325" spans="1:39" x14ac:dyDescent="0.25">
      <c r="C325" t="s">
        <v>191</v>
      </c>
      <c r="E325" s="4"/>
      <c r="P325" s="7"/>
      <c r="Q325" s="30">
        <f>SUMIFS(Table110[Quantity],Table110[Product Name],'Raw Mat Inventory Sum'!$O325)</f>
        <v>0</v>
      </c>
      <c r="S325" s="1">
        <f>SUMIFS(Table110[Total Cost],Table110[Product Name],'Raw Mat Inventory Sum'!$O325)</f>
        <v>0</v>
      </c>
      <c r="T325" s="7"/>
      <c r="U325" s="1">
        <f>SUMIFS(Table110[Quantity Purchased],Table110[Product Name],'Raw Mat Inventory Sum'!$O325)</f>
        <v>0</v>
      </c>
      <c r="W325" s="1">
        <f>SUMIFS(Table110[Total Purchase
Cost],Table110[Product Name],'Raw Mat Inventory Sum'!$O325)</f>
        <v>0</v>
      </c>
      <c r="X325" s="7"/>
      <c r="Y325" s="1">
        <f t="shared" si="42"/>
        <v>0</v>
      </c>
      <c r="AA325" s="1">
        <f t="shared" si="43"/>
        <v>0</v>
      </c>
      <c r="AB325" s="7"/>
      <c r="AC325" s="1">
        <f>SUMIFS(Table7[Quantity of 
Product Sold],Table7[Sale - Product Name],'Raw Mat Inventory Sum'!$O325,Table7[Product Type2],'Raw Mat Inventory Sum'!$AC$5)</f>
        <v>0</v>
      </c>
      <c r="AE325" s="1">
        <f>SUMIFS(Table7[Total Cost of
Goods Sold],Table7[Sale - Product Name],'Raw Mat Inventory Sum'!$O325,Table7[Product Type2],'Raw Mat Inventory Sum'!$AC$5)</f>
        <v>0</v>
      </c>
      <c r="AF325" s="7"/>
      <c r="AG325" s="1">
        <f>SUMIFS(Table17[Quantity2],Table17[Product Name],'Raw Mat Inventory Sum'!$O325,Table17[Product Type2],'Raw Mat Inventory Sum'!$AG$5)</f>
        <v>0</v>
      </c>
      <c r="AI325" s="1">
        <f>SUMIFS(Table17[Total out of Inventory],Table17[Product Name],'Raw Mat Inventory Sum'!$O325,Table17[Product Type2],'Raw Mat Inventory Sum'!$AG$5)</f>
        <v>0</v>
      </c>
      <c r="AJ325" s="7"/>
      <c r="AK325" s="1">
        <f>SUMIFS(Table7[Quantity
 Sold],Table7[Sale - Product Name],'Raw Mat Inventory Sum'!$O325,Table7[Product Type2],'Raw Mat Inventory Sum'!$AK$5)</f>
        <v>0</v>
      </c>
      <c r="AL325" t="str">
        <f t="shared" si="44"/>
        <v/>
      </c>
      <c r="AM325" s="1">
        <f>SUMIFS(Table7[Total 
Paid],Table7[Sale - Product Name],'Raw Mat Inventory Sum'!$O325,Table7[Product Type2],'Raw Mat Inventory Sum'!$AK$5)</f>
        <v>0</v>
      </c>
    </row>
    <row r="326" spans="1:39" x14ac:dyDescent="0.25">
      <c r="C326" t="s">
        <v>191</v>
      </c>
      <c r="E326" s="4"/>
      <c r="P326" s="7"/>
      <c r="Q326" s="30">
        <f>SUMIFS(Table110[Quantity],Table110[Product Name],'Raw Mat Inventory Sum'!$O326)</f>
        <v>0</v>
      </c>
      <c r="S326" s="1">
        <f>SUMIFS(Table110[Total Cost],Table110[Product Name],'Raw Mat Inventory Sum'!$O326)</f>
        <v>0</v>
      </c>
      <c r="T326" s="7"/>
      <c r="U326" s="1">
        <f>SUMIFS(Table110[Quantity Purchased],Table110[Product Name],'Raw Mat Inventory Sum'!$O326)</f>
        <v>0</v>
      </c>
      <c r="W326" s="1">
        <f>SUMIFS(Table110[Total Purchase
Cost],Table110[Product Name],'Raw Mat Inventory Sum'!$O326)</f>
        <v>0</v>
      </c>
      <c r="X326" s="7"/>
      <c r="Y326" s="1">
        <f t="shared" si="42"/>
        <v>0</v>
      </c>
      <c r="AA326" s="1">
        <f t="shared" si="43"/>
        <v>0</v>
      </c>
      <c r="AB326" s="7"/>
      <c r="AC326" s="1">
        <f>SUMIFS(Table7[Quantity of 
Product Sold],Table7[Sale - Product Name],'Raw Mat Inventory Sum'!$O326,Table7[Product Type2],'Raw Mat Inventory Sum'!$AC$5)</f>
        <v>0</v>
      </c>
      <c r="AE326" s="1">
        <f>SUMIFS(Table7[Total Cost of
Goods Sold],Table7[Sale - Product Name],'Raw Mat Inventory Sum'!$O326,Table7[Product Type2],'Raw Mat Inventory Sum'!$AC$5)</f>
        <v>0</v>
      </c>
      <c r="AF326" s="7"/>
      <c r="AG326" s="1">
        <f>SUMIFS(Table17[Quantity2],Table17[Product Name],'Raw Mat Inventory Sum'!$O326,Table17[Product Type2],'Raw Mat Inventory Sum'!$AG$5)</f>
        <v>0</v>
      </c>
      <c r="AI326" s="1">
        <f>SUMIFS(Table17[Total out of Inventory],Table17[Product Name],'Raw Mat Inventory Sum'!$O326,Table17[Product Type2],'Raw Mat Inventory Sum'!$AG$5)</f>
        <v>0</v>
      </c>
      <c r="AJ326" s="7"/>
      <c r="AK326" s="1">
        <f>SUMIFS(Table7[Quantity
 Sold],Table7[Sale - Product Name],'Raw Mat Inventory Sum'!$O326,Table7[Product Type2],'Raw Mat Inventory Sum'!$AK$5)</f>
        <v>0</v>
      </c>
      <c r="AL326" t="str">
        <f t="shared" si="44"/>
        <v/>
      </c>
      <c r="AM326" s="1">
        <f>SUMIFS(Table7[Total 
Paid],Table7[Sale - Product Name],'Raw Mat Inventory Sum'!$O326,Table7[Product Type2],'Raw Mat Inventory Sum'!$AK$5)</f>
        <v>0</v>
      </c>
    </row>
    <row r="327" spans="1:39" x14ac:dyDescent="0.25">
      <c r="C327" t="s">
        <v>191</v>
      </c>
      <c r="E327" s="4"/>
      <c r="P327" s="7"/>
      <c r="Q327" s="30">
        <f>SUMIFS(Table110[Quantity],Table110[Product Name],'Raw Mat Inventory Sum'!$O327)</f>
        <v>0</v>
      </c>
      <c r="S327" s="1">
        <f>SUMIFS(Table110[Total Cost],Table110[Product Name],'Raw Mat Inventory Sum'!$O327)</f>
        <v>0</v>
      </c>
      <c r="T327" s="7"/>
      <c r="U327" s="1">
        <f>SUMIFS(Table110[Quantity Purchased],Table110[Product Name],'Raw Mat Inventory Sum'!$O327)</f>
        <v>0</v>
      </c>
      <c r="W327" s="1">
        <f>SUMIFS(Table110[Total Purchase
Cost],Table110[Product Name],'Raw Mat Inventory Sum'!$O327)</f>
        <v>0</v>
      </c>
      <c r="X327" s="7"/>
      <c r="Y327" s="1">
        <f t="shared" si="42"/>
        <v>0</v>
      </c>
      <c r="AA327" s="1">
        <f t="shared" si="43"/>
        <v>0</v>
      </c>
      <c r="AB327" s="7"/>
      <c r="AC327" s="1">
        <f>SUMIFS(Table7[Quantity of 
Product Sold],Table7[Sale - Product Name],'Raw Mat Inventory Sum'!$O327,Table7[Product Type2],'Raw Mat Inventory Sum'!$AC$5)</f>
        <v>0</v>
      </c>
      <c r="AE327" s="1">
        <f>SUMIFS(Table7[Total Cost of
Goods Sold],Table7[Sale - Product Name],'Raw Mat Inventory Sum'!$O327,Table7[Product Type2],'Raw Mat Inventory Sum'!$AC$5)</f>
        <v>0</v>
      </c>
      <c r="AF327" s="7"/>
      <c r="AG327" s="1">
        <f>SUMIFS(Table17[Quantity2],Table17[Product Name],'Raw Mat Inventory Sum'!$O327,Table17[Product Type2],'Raw Mat Inventory Sum'!$AG$5)</f>
        <v>0</v>
      </c>
      <c r="AI327" s="1">
        <f>SUMIFS(Table17[Total out of Inventory],Table17[Product Name],'Raw Mat Inventory Sum'!$O327,Table17[Product Type2],'Raw Mat Inventory Sum'!$AG$5)</f>
        <v>0</v>
      </c>
      <c r="AJ327" s="7"/>
      <c r="AK327" s="1">
        <f>SUMIFS(Table7[Quantity
 Sold],Table7[Sale - Product Name],'Raw Mat Inventory Sum'!$O327,Table7[Product Type2],'Raw Mat Inventory Sum'!$AK$5)</f>
        <v>0</v>
      </c>
      <c r="AL327" t="str">
        <f t="shared" si="44"/>
        <v/>
      </c>
      <c r="AM327" s="1">
        <f>SUMIFS(Table7[Total 
Paid],Table7[Sale - Product Name],'Raw Mat Inventory Sum'!$O327,Table7[Product Type2],'Raw Mat Inventory Sum'!$AK$5)</f>
        <v>0</v>
      </c>
    </row>
    <row r="328" spans="1:39" x14ac:dyDescent="0.25">
      <c r="C328" t="s">
        <v>191</v>
      </c>
      <c r="P328" s="7"/>
      <c r="Q328" s="30">
        <f>SUMIFS(Table110[Quantity],Table110[Product Name],'Raw Mat Inventory Sum'!$O328)</f>
        <v>0</v>
      </c>
      <c r="S328" s="1">
        <f>SUMIFS(Table110[Total Cost],Table110[Product Name],'Raw Mat Inventory Sum'!$O328)</f>
        <v>0</v>
      </c>
      <c r="T328" s="7"/>
      <c r="U328" s="1">
        <f>SUMIFS(Table110[Quantity Purchased],Table110[Product Name],'Raw Mat Inventory Sum'!$O328)</f>
        <v>0</v>
      </c>
      <c r="W328" s="1">
        <f>SUMIFS(Table110[Total Purchase
Cost],Table110[Product Name],'Raw Mat Inventory Sum'!$O328)</f>
        <v>0</v>
      </c>
      <c r="X328" s="7"/>
      <c r="Y328" s="1">
        <f t="shared" si="42"/>
        <v>0</v>
      </c>
      <c r="AA328" s="1">
        <f t="shared" si="43"/>
        <v>0</v>
      </c>
      <c r="AB328" s="7"/>
      <c r="AC328" s="1">
        <f>SUMIFS(Table7[Quantity of 
Product Sold],Table7[Sale - Product Name],'Raw Mat Inventory Sum'!$O328,Table7[Product Type2],'Raw Mat Inventory Sum'!$AC$5)</f>
        <v>0</v>
      </c>
      <c r="AE328" s="1">
        <f>SUMIFS(Table7[Total Cost of
Goods Sold],Table7[Sale - Product Name],'Raw Mat Inventory Sum'!$O328,Table7[Product Type2],'Raw Mat Inventory Sum'!$AC$5)</f>
        <v>0</v>
      </c>
      <c r="AF328" s="7"/>
      <c r="AG328" s="1">
        <f>SUMIFS(Table17[Quantity2],Table17[Product Name],'Raw Mat Inventory Sum'!$O328,Table17[Product Type2],'Raw Mat Inventory Sum'!$AG$5)</f>
        <v>0</v>
      </c>
      <c r="AI328" s="1">
        <f>SUMIFS(Table17[Total out of Inventory],Table17[Product Name],'Raw Mat Inventory Sum'!$O328,Table17[Product Type2],'Raw Mat Inventory Sum'!$AG$5)</f>
        <v>0</v>
      </c>
      <c r="AJ328" s="7"/>
      <c r="AK328" s="1">
        <f>SUMIFS(Table7[Quantity
 Sold],Table7[Sale - Product Name],'Raw Mat Inventory Sum'!$O328,Table7[Product Type2],'Raw Mat Inventory Sum'!$AK$5)</f>
        <v>0</v>
      </c>
      <c r="AL328" t="str">
        <f t="shared" si="44"/>
        <v/>
      </c>
      <c r="AM328" s="1">
        <f>SUMIFS(Table7[Total 
Paid],Table7[Sale - Product Name],'Raw Mat Inventory Sum'!$O328,Table7[Product Type2],'Raw Mat Inventory Sum'!$AK$5)</f>
        <v>0</v>
      </c>
    </row>
    <row r="329" spans="1:39" x14ac:dyDescent="0.25">
      <c r="C329" t="s">
        <v>191</v>
      </c>
      <c r="P329" s="7"/>
      <c r="Q329" s="30">
        <f>SUMIFS(Table110[Quantity],Table110[Product Name],'Raw Mat Inventory Sum'!$O329)</f>
        <v>0</v>
      </c>
      <c r="S329" s="1">
        <f>SUMIFS(Table110[Total Cost],Table110[Product Name],'Raw Mat Inventory Sum'!$O329)</f>
        <v>0</v>
      </c>
      <c r="T329" s="7"/>
      <c r="U329" s="1">
        <f>SUMIFS(Table110[Quantity Purchased],Table110[Product Name],'Raw Mat Inventory Sum'!$O329)</f>
        <v>0</v>
      </c>
      <c r="W329" s="1">
        <f>SUMIFS(Table110[Total Purchase
Cost],Table110[Product Name],'Raw Mat Inventory Sum'!$O329)</f>
        <v>0</v>
      </c>
      <c r="X329" s="7"/>
      <c r="Y329" s="1">
        <f t="shared" si="42"/>
        <v>0</v>
      </c>
      <c r="AA329" s="1">
        <f t="shared" si="43"/>
        <v>0</v>
      </c>
      <c r="AB329" s="7"/>
      <c r="AC329" s="1">
        <f>SUMIFS(Table7[Quantity of 
Product Sold],Table7[Sale - Product Name],'Raw Mat Inventory Sum'!$O329,Table7[Product Type2],'Raw Mat Inventory Sum'!$AC$5)</f>
        <v>0</v>
      </c>
      <c r="AE329" s="1">
        <f>SUMIFS(Table7[Total Cost of
Goods Sold],Table7[Sale - Product Name],'Raw Mat Inventory Sum'!$O329,Table7[Product Type2],'Raw Mat Inventory Sum'!$AC$5)</f>
        <v>0</v>
      </c>
      <c r="AF329" s="7"/>
      <c r="AG329" s="1">
        <f>SUMIFS(Table17[Quantity2],Table17[Product Name],'Raw Mat Inventory Sum'!$O329,Table17[Product Type2],'Raw Mat Inventory Sum'!$AG$5)</f>
        <v>0</v>
      </c>
      <c r="AI329" s="1">
        <f>SUMIFS(Table17[Total out of Inventory],Table17[Product Name],'Raw Mat Inventory Sum'!$O329,Table17[Product Type2],'Raw Mat Inventory Sum'!$AG$5)</f>
        <v>0</v>
      </c>
      <c r="AJ329" s="7"/>
      <c r="AK329" s="1">
        <f>SUMIFS(Table7[Quantity
 Sold],Table7[Sale - Product Name],'Raw Mat Inventory Sum'!$O329,Table7[Product Type2],'Raw Mat Inventory Sum'!$AK$5)</f>
        <v>0</v>
      </c>
      <c r="AL329" t="str">
        <f t="shared" si="44"/>
        <v/>
      </c>
      <c r="AM329" s="1">
        <f>SUMIFS(Table7[Total 
Paid],Table7[Sale - Product Name],'Raw Mat Inventory Sum'!$O329,Table7[Product Type2],'Raw Mat Inventory Sum'!$AK$5)</f>
        <v>0</v>
      </c>
    </row>
    <row r="330" spans="1:39" x14ac:dyDescent="0.25">
      <c r="C330" t="s">
        <v>191</v>
      </c>
      <c r="E330" s="4"/>
      <c r="P330" s="7"/>
      <c r="Q330" s="30">
        <f>SUMIFS(Table110[Quantity],Table110[Product Name],'Raw Mat Inventory Sum'!$O330)</f>
        <v>0</v>
      </c>
      <c r="S330" s="1">
        <f>SUMIFS(Table110[Total Cost],Table110[Product Name],'Raw Mat Inventory Sum'!$O330)</f>
        <v>0</v>
      </c>
      <c r="T330" s="7"/>
      <c r="U330" s="1">
        <f>SUMIFS(Table110[Quantity Purchased],Table110[Product Name],'Raw Mat Inventory Sum'!$O330)</f>
        <v>0</v>
      </c>
      <c r="W330" s="1">
        <f>SUMIFS(Table110[Total Purchase
Cost],Table110[Product Name],'Raw Mat Inventory Sum'!$O330)</f>
        <v>0</v>
      </c>
      <c r="X330" s="7"/>
      <c r="Y330" s="1">
        <f t="shared" si="42"/>
        <v>0</v>
      </c>
      <c r="AA330" s="1">
        <f t="shared" si="43"/>
        <v>0</v>
      </c>
      <c r="AB330" s="7"/>
      <c r="AC330" s="1">
        <f>SUMIFS(Table7[Quantity of 
Product Sold],Table7[Sale - Product Name],'Raw Mat Inventory Sum'!$O330,Table7[Product Type2],'Raw Mat Inventory Sum'!$AC$5)</f>
        <v>0</v>
      </c>
      <c r="AE330" s="1">
        <f>SUMIFS(Table7[Total Cost of
Goods Sold],Table7[Sale - Product Name],'Raw Mat Inventory Sum'!$O330,Table7[Product Type2],'Raw Mat Inventory Sum'!$AC$5)</f>
        <v>0</v>
      </c>
      <c r="AF330" s="7"/>
      <c r="AG330" s="1">
        <f>SUMIFS(Table17[Quantity2],Table17[Product Name],'Raw Mat Inventory Sum'!$O330,Table17[Product Type2],'Raw Mat Inventory Sum'!$AG$5)</f>
        <v>0</v>
      </c>
      <c r="AI330" s="1">
        <f>SUMIFS(Table17[Total out of Inventory],Table17[Product Name],'Raw Mat Inventory Sum'!$O330,Table17[Product Type2],'Raw Mat Inventory Sum'!$AG$5)</f>
        <v>0</v>
      </c>
      <c r="AJ330" s="7"/>
      <c r="AK330" s="1">
        <f>SUMIFS(Table7[Quantity
 Sold],Table7[Sale - Product Name],'Raw Mat Inventory Sum'!$O330,Table7[Product Type2],'Raw Mat Inventory Sum'!$AK$5)</f>
        <v>0</v>
      </c>
      <c r="AL330" t="str">
        <f t="shared" si="44"/>
        <v/>
      </c>
      <c r="AM330" s="1">
        <f>SUMIFS(Table7[Total 
Paid],Table7[Sale - Product Name],'Raw Mat Inventory Sum'!$O330,Table7[Product Type2],'Raw Mat Inventory Sum'!$AK$5)</f>
        <v>0</v>
      </c>
    </row>
    <row r="331" spans="1:39" x14ac:dyDescent="0.25">
      <c r="C331" t="s">
        <v>191</v>
      </c>
      <c r="E331" s="4"/>
      <c r="P331" s="7"/>
      <c r="Q331" s="30">
        <f>SUMIFS(Table110[Quantity],Table110[Product Name],'Raw Mat Inventory Sum'!$O331)</f>
        <v>0</v>
      </c>
      <c r="S331" s="1">
        <f>SUMIFS(Table110[Total Cost],Table110[Product Name],'Raw Mat Inventory Sum'!$O331)</f>
        <v>0</v>
      </c>
      <c r="T331" s="7"/>
      <c r="U331" s="1">
        <f>SUMIFS(Table110[Quantity Purchased],Table110[Product Name],'Raw Mat Inventory Sum'!$O331)</f>
        <v>0</v>
      </c>
      <c r="W331" s="1">
        <f>SUMIFS(Table110[Total Purchase
Cost],Table110[Product Name],'Raw Mat Inventory Sum'!$O331)</f>
        <v>0</v>
      </c>
      <c r="X331" s="7"/>
      <c r="Y331" s="1">
        <f t="shared" si="42"/>
        <v>0</v>
      </c>
      <c r="AA331" s="1">
        <f t="shared" si="43"/>
        <v>0</v>
      </c>
      <c r="AB331" s="7"/>
      <c r="AC331" s="1">
        <f>SUMIFS(Table7[Quantity of 
Product Sold],Table7[Sale - Product Name],'Raw Mat Inventory Sum'!$O331,Table7[Product Type2],'Raw Mat Inventory Sum'!$AC$5)</f>
        <v>0</v>
      </c>
      <c r="AE331" s="1">
        <f>SUMIFS(Table7[Total Cost of
Goods Sold],Table7[Sale - Product Name],'Raw Mat Inventory Sum'!$O331,Table7[Product Type2],'Raw Mat Inventory Sum'!$AC$5)</f>
        <v>0</v>
      </c>
      <c r="AF331" s="7"/>
      <c r="AG331" s="1">
        <f>SUMIFS(Table17[Quantity2],Table17[Product Name],'Raw Mat Inventory Sum'!$O331,Table17[Product Type2],'Raw Mat Inventory Sum'!$AG$5)</f>
        <v>0</v>
      </c>
      <c r="AI331" s="1">
        <f>SUMIFS(Table17[Total out of Inventory],Table17[Product Name],'Raw Mat Inventory Sum'!$O331,Table17[Product Type2],'Raw Mat Inventory Sum'!$AG$5)</f>
        <v>0</v>
      </c>
      <c r="AJ331" s="7"/>
      <c r="AK331" s="1">
        <f>SUMIFS(Table7[Quantity
 Sold],Table7[Sale - Product Name],'Raw Mat Inventory Sum'!$O331,Table7[Product Type2],'Raw Mat Inventory Sum'!$AK$5)</f>
        <v>0</v>
      </c>
      <c r="AL331" t="str">
        <f t="shared" si="44"/>
        <v/>
      </c>
      <c r="AM331" s="1">
        <f>SUMIFS(Table7[Total 
Paid],Table7[Sale - Product Name],'Raw Mat Inventory Sum'!$O331,Table7[Product Type2],'Raw Mat Inventory Sum'!$AK$5)</f>
        <v>0</v>
      </c>
    </row>
    <row r="332" spans="1:39" x14ac:dyDescent="0.25">
      <c r="C332" t="s">
        <v>191</v>
      </c>
      <c r="E332" s="4"/>
      <c r="P332" s="7"/>
      <c r="Q332" s="30">
        <f>SUMIFS(Table110[Quantity],Table110[Product Name],'Raw Mat Inventory Sum'!$O332)</f>
        <v>0</v>
      </c>
      <c r="S332" s="1">
        <f>SUMIFS(Table110[Total Cost],Table110[Product Name],'Raw Mat Inventory Sum'!$O332)</f>
        <v>0</v>
      </c>
      <c r="T332" s="7"/>
      <c r="U332" s="1">
        <f>SUMIFS(Table110[Quantity Purchased],Table110[Product Name],'Raw Mat Inventory Sum'!$O332)</f>
        <v>0</v>
      </c>
      <c r="W332" s="1">
        <f>SUMIFS(Table110[Total Purchase
Cost],Table110[Product Name],'Raw Mat Inventory Sum'!$O332)</f>
        <v>0</v>
      </c>
      <c r="X332" s="7"/>
      <c r="Y332" s="1">
        <f t="shared" si="42"/>
        <v>0</v>
      </c>
      <c r="AA332" s="1">
        <f t="shared" si="43"/>
        <v>0</v>
      </c>
      <c r="AB332" s="7"/>
      <c r="AC332" s="1">
        <f>SUMIFS(Table7[Quantity of 
Product Sold],Table7[Sale - Product Name],'Raw Mat Inventory Sum'!$O332,Table7[Product Type2],'Raw Mat Inventory Sum'!$AC$5)</f>
        <v>0</v>
      </c>
      <c r="AE332" s="1">
        <f>SUMIFS(Table7[Total Cost of
Goods Sold],Table7[Sale - Product Name],'Raw Mat Inventory Sum'!$O332,Table7[Product Type2],'Raw Mat Inventory Sum'!$AC$5)</f>
        <v>0</v>
      </c>
      <c r="AF332" s="7"/>
      <c r="AG332" s="1">
        <f>SUMIFS(Table17[Quantity2],Table17[Product Name],'Raw Mat Inventory Sum'!$O332,Table17[Product Type2],'Raw Mat Inventory Sum'!$AG$5)</f>
        <v>0</v>
      </c>
      <c r="AI332" s="1">
        <f>SUMIFS(Table17[Total out of Inventory],Table17[Product Name],'Raw Mat Inventory Sum'!$O332,Table17[Product Type2],'Raw Mat Inventory Sum'!$AG$5)</f>
        <v>0</v>
      </c>
      <c r="AJ332" s="7"/>
      <c r="AK332" s="1">
        <f>SUMIFS(Table7[Quantity
 Sold],Table7[Sale - Product Name],'Raw Mat Inventory Sum'!$O332,Table7[Product Type2],'Raw Mat Inventory Sum'!$AK$5)</f>
        <v>0</v>
      </c>
      <c r="AL332" t="str">
        <f t="shared" si="44"/>
        <v/>
      </c>
      <c r="AM332" s="1">
        <f>SUMIFS(Table7[Total 
Paid],Table7[Sale - Product Name],'Raw Mat Inventory Sum'!$O332,Table7[Product Type2],'Raw Mat Inventory Sum'!$AK$5)</f>
        <v>0</v>
      </c>
    </row>
    <row r="333" spans="1:39" x14ac:dyDescent="0.25">
      <c r="C333" t="s">
        <v>191</v>
      </c>
      <c r="E333" s="4"/>
      <c r="P333" s="7"/>
      <c r="Q333" s="30">
        <f>SUMIFS(Table110[Quantity],Table110[Product Name],'Raw Mat Inventory Sum'!$O333)</f>
        <v>0</v>
      </c>
      <c r="S333" s="1">
        <f>SUMIFS(Table110[Total Cost],Table110[Product Name],'Raw Mat Inventory Sum'!$O333)</f>
        <v>0</v>
      </c>
      <c r="T333" s="7"/>
      <c r="U333" s="1">
        <f>SUMIFS(Table110[Quantity Purchased],Table110[Product Name],'Raw Mat Inventory Sum'!$O333)</f>
        <v>0</v>
      </c>
      <c r="W333" s="1">
        <f>SUMIFS(Table110[Total Purchase
Cost],Table110[Product Name],'Raw Mat Inventory Sum'!$O333)</f>
        <v>0</v>
      </c>
      <c r="X333" s="7"/>
      <c r="Y333" s="1">
        <f t="shared" si="42"/>
        <v>0</v>
      </c>
      <c r="AA333" s="1">
        <f t="shared" si="43"/>
        <v>0</v>
      </c>
      <c r="AB333" s="7"/>
      <c r="AC333" s="1">
        <f>SUMIFS(Table7[Quantity of 
Product Sold],Table7[Sale - Product Name],'Raw Mat Inventory Sum'!$O333,Table7[Product Type2],'Raw Mat Inventory Sum'!$AC$5)</f>
        <v>0</v>
      </c>
      <c r="AE333" s="1">
        <f>SUMIFS(Table7[Total Cost of
Goods Sold],Table7[Sale - Product Name],'Raw Mat Inventory Sum'!$O333,Table7[Product Type2],'Raw Mat Inventory Sum'!$AC$5)</f>
        <v>0</v>
      </c>
      <c r="AF333" s="7"/>
      <c r="AG333" s="1">
        <f>SUMIFS(Table17[Quantity2],Table17[Product Name],'Raw Mat Inventory Sum'!$O333,Table17[Product Type2],'Raw Mat Inventory Sum'!$AG$5)</f>
        <v>0</v>
      </c>
      <c r="AI333" s="1">
        <f>SUMIFS(Table17[Total out of Inventory],Table17[Product Name],'Raw Mat Inventory Sum'!$O333,Table17[Product Type2],'Raw Mat Inventory Sum'!$AG$5)</f>
        <v>0</v>
      </c>
      <c r="AJ333" s="7"/>
      <c r="AK333" s="1">
        <f>SUMIFS(Table7[Quantity
 Sold],Table7[Sale - Product Name],'Raw Mat Inventory Sum'!$O333,Table7[Product Type2],'Raw Mat Inventory Sum'!$AK$5)</f>
        <v>0</v>
      </c>
      <c r="AL333" t="str">
        <f t="shared" si="44"/>
        <v/>
      </c>
      <c r="AM333" s="1">
        <f>SUMIFS(Table7[Total 
Paid],Table7[Sale - Product Name],'Raw Mat Inventory Sum'!$O333,Table7[Product Type2],'Raw Mat Inventory Sum'!$AK$5)</f>
        <v>0</v>
      </c>
    </row>
    <row r="334" spans="1:39" x14ac:dyDescent="0.25">
      <c r="C334" t="s">
        <v>191</v>
      </c>
      <c r="P334" s="7"/>
      <c r="Q334" s="30">
        <f>SUMIFS(Table110[Quantity],Table110[Product Name],'Raw Mat Inventory Sum'!$O334)</f>
        <v>0</v>
      </c>
      <c r="S334" s="1">
        <f>SUMIFS(Table110[Total Cost],Table110[Product Name],'Raw Mat Inventory Sum'!$O334)</f>
        <v>0</v>
      </c>
      <c r="T334" s="7"/>
      <c r="U334" s="1">
        <f>SUMIFS(Table110[Quantity Purchased],Table110[Product Name],'Raw Mat Inventory Sum'!$O334)</f>
        <v>0</v>
      </c>
      <c r="W334" s="1">
        <f>SUMIFS(Table110[Total Purchase
Cost],Table110[Product Name],'Raw Mat Inventory Sum'!$O334)</f>
        <v>0</v>
      </c>
      <c r="X334" s="7"/>
      <c r="Y334" s="1">
        <f t="shared" si="42"/>
        <v>0</v>
      </c>
      <c r="AA334" s="1">
        <f t="shared" si="43"/>
        <v>0</v>
      </c>
      <c r="AB334" s="7"/>
      <c r="AC334" s="1">
        <f>SUMIFS(Table7[Quantity of 
Product Sold],Table7[Sale - Product Name],'Raw Mat Inventory Sum'!$O334,Table7[Product Type2],'Raw Mat Inventory Sum'!$AC$5)</f>
        <v>0</v>
      </c>
      <c r="AE334" s="1">
        <f>SUMIFS(Table7[Total Cost of
Goods Sold],Table7[Sale - Product Name],'Raw Mat Inventory Sum'!$O334,Table7[Product Type2],'Raw Mat Inventory Sum'!$AC$5)</f>
        <v>0</v>
      </c>
      <c r="AF334" s="7"/>
      <c r="AG334" s="1">
        <f>SUMIFS(Table17[Quantity2],Table17[Product Name],'Raw Mat Inventory Sum'!$O334,Table17[Product Type2],'Raw Mat Inventory Sum'!$AG$5)</f>
        <v>0</v>
      </c>
      <c r="AI334" s="1">
        <f>SUMIFS(Table17[Total out of Inventory],Table17[Product Name],'Raw Mat Inventory Sum'!$O334,Table17[Product Type2],'Raw Mat Inventory Sum'!$AG$5)</f>
        <v>0</v>
      </c>
      <c r="AJ334" s="7"/>
      <c r="AK334" s="1">
        <f>SUMIFS(Table7[Quantity
 Sold],Table7[Sale - Product Name],'Raw Mat Inventory Sum'!$O334,Table7[Product Type2],'Raw Mat Inventory Sum'!$AK$5)</f>
        <v>0</v>
      </c>
      <c r="AL334" t="str">
        <f t="shared" si="44"/>
        <v/>
      </c>
      <c r="AM334" s="1">
        <f>SUMIFS(Table7[Total 
Paid],Table7[Sale - Product Name],'Raw Mat Inventory Sum'!$O334,Table7[Product Type2],'Raw Mat Inventory Sum'!$AK$5)</f>
        <v>0</v>
      </c>
    </row>
    <row r="335" spans="1:39" x14ac:dyDescent="0.25">
      <c r="C335" t="s">
        <v>191</v>
      </c>
      <c r="P335" s="7"/>
      <c r="Q335" s="30">
        <f>SUMIFS(Table110[Quantity],Table110[Product Name],'Raw Mat Inventory Sum'!$O335)</f>
        <v>0</v>
      </c>
      <c r="S335" s="1">
        <f>SUMIFS(Table110[Total Cost],Table110[Product Name],'Raw Mat Inventory Sum'!$O335)</f>
        <v>0</v>
      </c>
      <c r="T335" s="7"/>
      <c r="U335" s="1">
        <f>SUMIFS(Table110[Quantity Purchased],Table110[Product Name],'Raw Mat Inventory Sum'!$O335)</f>
        <v>0</v>
      </c>
      <c r="W335" s="1">
        <f>SUMIFS(Table110[Total Purchase
Cost],Table110[Product Name],'Raw Mat Inventory Sum'!$O335)</f>
        <v>0</v>
      </c>
      <c r="X335" s="7"/>
      <c r="Y335" s="1">
        <f t="shared" si="42"/>
        <v>0</v>
      </c>
      <c r="AA335" s="1">
        <f t="shared" si="43"/>
        <v>0</v>
      </c>
      <c r="AB335" s="7"/>
      <c r="AC335" s="1">
        <f>SUMIFS(Table7[Quantity of 
Product Sold],Table7[Sale - Product Name],'Raw Mat Inventory Sum'!$O335,Table7[Product Type2],'Raw Mat Inventory Sum'!$AC$5)</f>
        <v>0</v>
      </c>
      <c r="AE335" s="1">
        <f>SUMIFS(Table7[Total Cost of
Goods Sold],Table7[Sale - Product Name],'Raw Mat Inventory Sum'!$O335,Table7[Product Type2],'Raw Mat Inventory Sum'!$AC$5)</f>
        <v>0</v>
      </c>
      <c r="AF335" s="7"/>
      <c r="AG335" s="1">
        <f>SUMIFS(Table17[Quantity2],Table17[Product Name],'Raw Mat Inventory Sum'!$O335,Table17[Product Type2],'Raw Mat Inventory Sum'!$AG$5)</f>
        <v>0</v>
      </c>
      <c r="AI335" s="1">
        <f>SUMIFS(Table17[Total out of Inventory],Table17[Product Name],'Raw Mat Inventory Sum'!$O335,Table17[Product Type2],'Raw Mat Inventory Sum'!$AG$5)</f>
        <v>0</v>
      </c>
      <c r="AJ335" s="7"/>
      <c r="AK335" s="1">
        <f>SUMIFS(Table7[Quantity
 Sold],Table7[Sale - Product Name],'Raw Mat Inventory Sum'!$O335,Table7[Product Type2],'Raw Mat Inventory Sum'!$AK$5)</f>
        <v>0</v>
      </c>
      <c r="AL335" t="str">
        <f t="shared" si="44"/>
        <v/>
      </c>
      <c r="AM335" s="1">
        <f>SUMIFS(Table7[Total 
Paid],Table7[Sale - Product Name],'Raw Mat Inventory Sum'!$O335,Table7[Product Type2],'Raw Mat Inventory Sum'!$AK$5)</f>
        <v>0</v>
      </c>
    </row>
    <row r="336" spans="1:39" x14ac:dyDescent="0.25">
      <c r="C336" t="s">
        <v>191</v>
      </c>
      <c r="P336" s="7"/>
      <c r="Q336" s="30">
        <f>SUMIFS(Table110[Quantity],Table110[Product Name],'Raw Mat Inventory Sum'!$O336)</f>
        <v>0</v>
      </c>
      <c r="S336" s="1">
        <f>SUMIFS(Table110[Total Cost],Table110[Product Name],'Raw Mat Inventory Sum'!$O336)</f>
        <v>0</v>
      </c>
      <c r="T336" s="7"/>
      <c r="U336" s="1">
        <f>SUMIFS(Table110[Quantity Purchased],Table110[Product Name],'Raw Mat Inventory Sum'!$O336)</f>
        <v>0</v>
      </c>
      <c r="W336" s="1">
        <f>SUMIFS(Table110[Total Purchase
Cost],Table110[Product Name],'Raw Mat Inventory Sum'!$O336)</f>
        <v>0</v>
      </c>
      <c r="X336" s="7"/>
      <c r="Y336" s="1">
        <f t="shared" si="42"/>
        <v>0</v>
      </c>
      <c r="AA336" s="1">
        <f t="shared" si="43"/>
        <v>0</v>
      </c>
      <c r="AB336" s="7"/>
      <c r="AC336" s="1">
        <f>SUMIFS(Table7[Quantity of 
Product Sold],Table7[Sale - Product Name],'Raw Mat Inventory Sum'!$O336,Table7[Product Type2],'Raw Mat Inventory Sum'!$AC$5)</f>
        <v>0</v>
      </c>
      <c r="AE336" s="1">
        <f>SUMIFS(Table7[Total Cost of
Goods Sold],Table7[Sale - Product Name],'Raw Mat Inventory Sum'!$O336,Table7[Product Type2],'Raw Mat Inventory Sum'!$AC$5)</f>
        <v>0</v>
      </c>
      <c r="AF336" s="7"/>
      <c r="AG336" s="1">
        <f>SUMIFS(Table17[Quantity2],Table17[Product Name],'Raw Mat Inventory Sum'!$O336,Table17[Product Type2],'Raw Mat Inventory Sum'!$AG$5)</f>
        <v>0</v>
      </c>
      <c r="AI336" s="1">
        <f>SUMIFS(Table17[Total out of Inventory],Table17[Product Name],'Raw Mat Inventory Sum'!$O336,Table17[Product Type2],'Raw Mat Inventory Sum'!$AG$5)</f>
        <v>0</v>
      </c>
      <c r="AJ336" s="7"/>
      <c r="AK336" s="1">
        <f>SUMIFS(Table7[Quantity
 Sold],Table7[Sale - Product Name],'Raw Mat Inventory Sum'!$O336,Table7[Product Type2],'Raw Mat Inventory Sum'!$AK$5)</f>
        <v>0</v>
      </c>
      <c r="AL336" t="str">
        <f t="shared" si="44"/>
        <v/>
      </c>
      <c r="AM336" s="1">
        <f>SUMIFS(Table7[Total 
Paid],Table7[Sale - Product Name],'Raw Mat Inventory Sum'!$O336,Table7[Product Type2],'Raw Mat Inventory Sum'!$AK$5)</f>
        <v>0</v>
      </c>
    </row>
    <row r="337" spans="3:39" x14ac:dyDescent="0.25">
      <c r="C337" t="s">
        <v>191</v>
      </c>
      <c r="P337" s="7"/>
      <c r="Q337" s="30">
        <f>SUMIFS(Table110[Quantity],Table110[Product Name],'Raw Mat Inventory Sum'!$O337)</f>
        <v>0</v>
      </c>
      <c r="S337" s="1">
        <f>SUMIFS(Table110[Total Cost],Table110[Product Name],'Raw Mat Inventory Sum'!$O337)</f>
        <v>0</v>
      </c>
      <c r="T337" s="7"/>
      <c r="U337" s="1">
        <f>SUMIFS(Table110[Quantity Purchased],Table110[Product Name],'Raw Mat Inventory Sum'!$O337)</f>
        <v>0</v>
      </c>
      <c r="W337" s="1">
        <f>SUMIFS(Table110[Total Purchase
Cost],Table110[Product Name],'Raw Mat Inventory Sum'!$O337)</f>
        <v>0</v>
      </c>
      <c r="X337" s="7"/>
      <c r="Y337" s="1">
        <f t="shared" si="42"/>
        <v>0</v>
      </c>
      <c r="AA337" s="1">
        <f t="shared" si="43"/>
        <v>0</v>
      </c>
      <c r="AB337" s="7"/>
      <c r="AC337" s="1">
        <f>SUMIFS(Table7[Quantity of 
Product Sold],Table7[Sale - Product Name],'Raw Mat Inventory Sum'!$O337,Table7[Product Type2],'Raw Mat Inventory Sum'!$AC$5)</f>
        <v>0</v>
      </c>
      <c r="AE337" s="1">
        <f>SUMIFS(Table7[Total Cost of
Goods Sold],Table7[Sale - Product Name],'Raw Mat Inventory Sum'!$O337,Table7[Product Type2],'Raw Mat Inventory Sum'!$AC$5)</f>
        <v>0</v>
      </c>
      <c r="AF337" s="7"/>
      <c r="AG337" s="1">
        <f>SUMIFS(Table17[Quantity2],Table17[Product Name],'Raw Mat Inventory Sum'!$O337,Table17[Product Type2],'Raw Mat Inventory Sum'!$AG$5)</f>
        <v>0</v>
      </c>
      <c r="AI337" s="1">
        <f>SUMIFS(Table17[Total out of Inventory],Table17[Product Name],'Raw Mat Inventory Sum'!$O337,Table17[Product Type2],'Raw Mat Inventory Sum'!$AG$5)</f>
        <v>0</v>
      </c>
      <c r="AJ337" s="7"/>
      <c r="AK337" s="1">
        <f>SUMIFS(Table7[Quantity
 Sold],Table7[Sale - Product Name],'Raw Mat Inventory Sum'!$O337,Table7[Product Type2],'Raw Mat Inventory Sum'!$AK$5)</f>
        <v>0</v>
      </c>
      <c r="AL337" t="str">
        <f t="shared" si="44"/>
        <v/>
      </c>
      <c r="AM337" s="1">
        <f>SUMIFS(Table7[Total 
Paid],Table7[Sale - Product Name],'Raw Mat Inventory Sum'!$O337,Table7[Product Type2],'Raw Mat Inventory Sum'!$AK$5)</f>
        <v>0</v>
      </c>
    </row>
    <row r="338" spans="3:39" x14ac:dyDescent="0.25">
      <c r="C338" t="s">
        <v>191</v>
      </c>
      <c r="E338" s="4"/>
      <c r="P338" s="7"/>
      <c r="Q338" s="30">
        <f>SUMIFS(Table110[Quantity],Table110[Product Name],'Raw Mat Inventory Sum'!$O338)</f>
        <v>0</v>
      </c>
      <c r="S338" s="1">
        <f>SUMIFS(Table110[Total Cost],Table110[Product Name],'Raw Mat Inventory Sum'!$O338)</f>
        <v>0</v>
      </c>
      <c r="T338" s="7"/>
      <c r="U338" s="1">
        <f>SUMIFS(Table110[Quantity Purchased],Table110[Product Name],'Raw Mat Inventory Sum'!$O338)</f>
        <v>0</v>
      </c>
      <c r="W338" s="1">
        <f>SUMIFS(Table110[Total Purchase
Cost],Table110[Product Name],'Raw Mat Inventory Sum'!$O338)</f>
        <v>0</v>
      </c>
      <c r="X338" s="7"/>
      <c r="Y338" s="1">
        <f t="shared" si="42"/>
        <v>0</v>
      </c>
      <c r="AA338" s="1">
        <f t="shared" si="43"/>
        <v>0</v>
      </c>
      <c r="AB338" s="7"/>
      <c r="AC338" s="1">
        <f>SUMIFS(Table7[Quantity of 
Product Sold],Table7[Sale - Product Name],'Raw Mat Inventory Sum'!$O338,Table7[Product Type2],'Raw Mat Inventory Sum'!$AC$5)</f>
        <v>0</v>
      </c>
      <c r="AE338" s="1">
        <f>SUMIFS(Table7[Total Cost of
Goods Sold],Table7[Sale - Product Name],'Raw Mat Inventory Sum'!$O338,Table7[Product Type2],'Raw Mat Inventory Sum'!$AC$5)</f>
        <v>0</v>
      </c>
      <c r="AF338" s="7"/>
      <c r="AG338" s="1">
        <f>SUMIFS(Table17[Quantity2],Table17[Product Name],'Raw Mat Inventory Sum'!$O338,Table17[Product Type2],'Raw Mat Inventory Sum'!$AG$5)</f>
        <v>0</v>
      </c>
      <c r="AI338" s="1">
        <f>SUMIFS(Table17[Total out of Inventory],Table17[Product Name],'Raw Mat Inventory Sum'!$O338,Table17[Product Type2],'Raw Mat Inventory Sum'!$AG$5)</f>
        <v>0</v>
      </c>
      <c r="AJ338" s="7"/>
      <c r="AK338" s="1">
        <f>SUMIFS(Table7[Quantity
 Sold],Table7[Sale - Product Name],'Raw Mat Inventory Sum'!$O338,Table7[Product Type2],'Raw Mat Inventory Sum'!$AK$5)</f>
        <v>0</v>
      </c>
      <c r="AL338" t="str">
        <f t="shared" si="44"/>
        <v/>
      </c>
      <c r="AM338" s="1">
        <f>SUMIFS(Table7[Total 
Paid],Table7[Sale - Product Name],'Raw Mat Inventory Sum'!$O338,Table7[Product Type2],'Raw Mat Inventory Sum'!$AK$5)</f>
        <v>0</v>
      </c>
    </row>
    <row r="339" spans="3:39" x14ac:dyDescent="0.25">
      <c r="C339" t="s">
        <v>191</v>
      </c>
      <c r="E339" s="4"/>
      <c r="P339" s="7"/>
      <c r="Q339" s="30">
        <f>SUMIFS(Table110[Quantity],Table110[Product Name],'Raw Mat Inventory Sum'!$O339)</f>
        <v>0</v>
      </c>
      <c r="S339" s="1">
        <f>SUMIFS(Table110[Total Cost],Table110[Product Name],'Raw Mat Inventory Sum'!$O339)</f>
        <v>0</v>
      </c>
      <c r="T339" s="7"/>
      <c r="U339" s="1">
        <f>SUMIFS(Table110[Quantity Purchased],Table110[Product Name],'Raw Mat Inventory Sum'!$O339)</f>
        <v>0</v>
      </c>
      <c r="W339" s="1">
        <f>SUMIFS(Table110[Total Purchase
Cost],Table110[Product Name],'Raw Mat Inventory Sum'!$O339)</f>
        <v>0</v>
      </c>
      <c r="X339" s="7"/>
      <c r="Y339" s="1">
        <f t="shared" si="42"/>
        <v>0</v>
      </c>
      <c r="AA339" s="1">
        <f t="shared" si="43"/>
        <v>0</v>
      </c>
      <c r="AB339" s="7"/>
      <c r="AC339" s="1">
        <f>SUMIFS(Table7[Quantity of 
Product Sold],Table7[Sale - Product Name],'Raw Mat Inventory Sum'!$O339,Table7[Product Type2],'Raw Mat Inventory Sum'!$AC$5)</f>
        <v>0</v>
      </c>
      <c r="AE339" s="1">
        <f>SUMIFS(Table7[Total Cost of
Goods Sold],Table7[Sale - Product Name],'Raw Mat Inventory Sum'!$O339,Table7[Product Type2],'Raw Mat Inventory Sum'!$AC$5)</f>
        <v>0</v>
      </c>
      <c r="AF339" s="7"/>
      <c r="AG339" s="1">
        <f>SUMIFS(Table17[Quantity2],Table17[Product Name],'Raw Mat Inventory Sum'!$O339,Table17[Product Type2],'Raw Mat Inventory Sum'!$AG$5)</f>
        <v>0</v>
      </c>
      <c r="AI339" s="1">
        <f>SUMIFS(Table17[Total out of Inventory],Table17[Product Name],'Raw Mat Inventory Sum'!$O339,Table17[Product Type2],'Raw Mat Inventory Sum'!$AG$5)</f>
        <v>0</v>
      </c>
      <c r="AJ339" s="7"/>
      <c r="AK339" s="1">
        <f>SUMIFS(Table7[Quantity
 Sold],Table7[Sale - Product Name],'Raw Mat Inventory Sum'!$O339,Table7[Product Type2],'Raw Mat Inventory Sum'!$AK$5)</f>
        <v>0</v>
      </c>
      <c r="AL339" t="str">
        <f t="shared" si="44"/>
        <v/>
      </c>
      <c r="AM339" s="1">
        <f>SUMIFS(Table7[Total 
Paid],Table7[Sale - Product Name],'Raw Mat Inventory Sum'!$O339,Table7[Product Type2],'Raw Mat Inventory Sum'!$AK$5)</f>
        <v>0</v>
      </c>
    </row>
    <row r="340" spans="3:39" x14ac:dyDescent="0.25">
      <c r="C340" t="s">
        <v>191</v>
      </c>
      <c r="E340" s="4"/>
      <c r="P340" s="7"/>
      <c r="Q340" s="30">
        <f>SUMIFS(Table110[Quantity],Table110[Product Name],'Raw Mat Inventory Sum'!$O340)</f>
        <v>0</v>
      </c>
      <c r="S340" s="1">
        <f>SUMIFS(Table110[Total Cost],Table110[Product Name],'Raw Mat Inventory Sum'!$O340)</f>
        <v>0</v>
      </c>
      <c r="T340" s="7"/>
      <c r="U340" s="1">
        <f>SUMIFS(Table110[Quantity Purchased],Table110[Product Name],'Raw Mat Inventory Sum'!$O340)</f>
        <v>0</v>
      </c>
      <c r="W340" s="1">
        <f>SUMIFS(Table110[Total Purchase
Cost],Table110[Product Name],'Raw Mat Inventory Sum'!$O340)</f>
        <v>0</v>
      </c>
      <c r="X340" s="7"/>
      <c r="Y340" s="1">
        <f t="shared" si="42"/>
        <v>0</v>
      </c>
      <c r="AA340" s="1">
        <f t="shared" si="43"/>
        <v>0</v>
      </c>
      <c r="AB340" s="7"/>
      <c r="AC340" s="1">
        <f>SUMIFS(Table7[Quantity of 
Product Sold],Table7[Sale - Product Name],'Raw Mat Inventory Sum'!$O340,Table7[Product Type2],'Raw Mat Inventory Sum'!$AC$5)</f>
        <v>0</v>
      </c>
      <c r="AE340" s="1">
        <f>SUMIFS(Table7[Total Cost of
Goods Sold],Table7[Sale - Product Name],'Raw Mat Inventory Sum'!$O340,Table7[Product Type2],'Raw Mat Inventory Sum'!$AC$5)</f>
        <v>0</v>
      </c>
      <c r="AF340" s="7"/>
      <c r="AG340" s="1">
        <f>SUMIFS(Table17[Quantity2],Table17[Product Name],'Raw Mat Inventory Sum'!$O340,Table17[Product Type2],'Raw Mat Inventory Sum'!$AG$5)</f>
        <v>0</v>
      </c>
      <c r="AI340" s="1">
        <f>SUMIFS(Table17[Total out of Inventory],Table17[Product Name],'Raw Mat Inventory Sum'!$O340,Table17[Product Type2],'Raw Mat Inventory Sum'!$AG$5)</f>
        <v>0</v>
      </c>
      <c r="AJ340" s="7"/>
      <c r="AK340" s="1">
        <f>SUMIFS(Table7[Quantity
 Sold],Table7[Sale - Product Name],'Raw Mat Inventory Sum'!$O340,Table7[Product Type2],'Raw Mat Inventory Sum'!$AK$5)</f>
        <v>0</v>
      </c>
      <c r="AL340" t="str">
        <f t="shared" si="44"/>
        <v/>
      </c>
      <c r="AM340" s="1">
        <f>SUMIFS(Table7[Total 
Paid],Table7[Sale - Product Name],'Raw Mat Inventory Sum'!$O340,Table7[Product Type2],'Raw Mat Inventory Sum'!$AK$5)</f>
        <v>0</v>
      </c>
    </row>
    <row r="341" spans="3:39" x14ac:dyDescent="0.25">
      <c r="C341" t="s">
        <v>191</v>
      </c>
      <c r="O341" s="77"/>
      <c r="P341" s="7"/>
      <c r="Q341" s="30">
        <f>SUMIFS(Table110[Quantity],Table110[Product Name],'Raw Mat Inventory Sum'!$O341)</f>
        <v>0</v>
      </c>
      <c r="S341" s="1">
        <f>SUMIFS(Table110[Total Cost],Table110[Product Name],'Raw Mat Inventory Sum'!$O341)</f>
        <v>0</v>
      </c>
      <c r="T341" s="7"/>
      <c r="U341" s="1">
        <f>SUMIFS(Table110[Quantity Purchased],Table110[Product Name],'Raw Mat Inventory Sum'!$O341)</f>
        <v>0</v>
      </c>
      <c r="W341" s="1">
        <f>SUMIFS(Table110[Total Purchase
Cost],Table110[Product Name],'Raw Mat Inventory Sum'!$O341)</f>
        <v>0</v>
      </c>
      <c r="X341" s="7"/>
      <c r="Y341" s="1">
        <f t="shared" si="42"/>
        <v>0</v>
      </c>
      <c r="AA341" s="1">
        <f t="shared" si="43"/>
        <v>0</v>
      </c>
      <c r="AB341" s="7"/>
      <c r="AC341" s="1">
        <f>SUMIFS(Table7[Quantity of 
Product Sold],Table7[Sale - Product Name],'Raw Mat Inventory Sum'!$O341,Table7[Product Type2],'Raw Mat Inventory Sum'!$AC$5)</f>
        <v>0</v>
      </c>
      <c r="AE341" s="1">
        <f>SUMIFS(Table7[Total Cost of
Goods Sold],Table7[Sale - Product Name],'Raw Mat Inventory Sum'!$O341,Table7[Product Type2],'Raw Mat Inventory Sum'!$AC$5)</f>
        <v>0</v>
      </c>
      <c r="AF341" s="7"/>
      <c r="AG341" s="1">
        <f>SUMIFS(Table17[Quantity2],Table17[Product Name],'Raw Mat Inventory Sum'!$O341,Table17[Product Type2],'Raw Mat Inventory Sum'!$AG$5)</f>
        <v>0</v>
      </c>
      <c r="AI341" s="1">
        <f>SUMIFS(Table17[Total out of Inventory],Table17[Product Name],'Raw Mat Inventory Sum'!$O341,Table17[Product Type2],'Raw Mat Inventory Sum'!$AG$5)</f>
        <v>0</v>
      </c>
      <c r="AJ341" s="7"/>
      <c r="AK341" s="1">
        <f>SUMIFS(Table7[Quantity
 Sold],Table7[Sale - Product Name],'Raw Mat Inventory Sum'!$O341,Table7[Product Type2],'Raw Mat Inventory Sum'!$AK$5)</f>
        <v>0</v>
      </c>
      <c r="AL341" t="str">
        <f t="shared" si="44"/>
        <v/>
      </c>
      <c r="AM341" s="1">
        <f>SUMIFS(Table7[Total 
Paid],Table7[Sale - Product Name],'Raw Mat Inventory Sum'!$O341,Table7[Product Type2],'Raw Mat Inventory Sum'!$AK$5)</f>
        <v>0</v>
      </c>
    </row>
    <row r="342" spans="3:39" x14ac:dyDescent="0.25">
      <c r="C342" t="s">
        <v>191</v>
      </c>
      <c r="E342" s="4"/>
      <c r="P342" s="7"/>
      <c r="Q342" s="30">
        <f>SUMIFS(Table110[Quantity],Table110[Product Name],'Raw Mat Inventory Sum'!$O342)</f>
        <v>0</v>
      </c>
      <c r="S342" s="1">
        <f>SUMIFS(Table110[Total Cost],Table110[Product Name],'Raw Mat Inventory Sum'!$O342)</f>
        <v>0</v>
      </c>
      <c r="T342" s="7"/>
      <c r="U342" s="1">
        <f>SUMIFS(Table110[Quantity Purchased],Table110[Product Name],'Raw Mat Inventory Sum'!$O342)</f>
        <v>0</v>
      </c>
      <c r="W342" s="1">
        <f>SUMIFS(Table110[Total Purchase
Cost],Table110[Product Name],'Raw Mat Inventory Sum'!$O342)</f>
        <v>0</v>
      </c>
      <c r="X342" s="7"/>
      <c r="Y342" s="1">
        <f t="shared" si="42"/>
        <v>0</v>
      </c>
      <c r="AA342" s="1">
        <f t="shared" si="43"/>
        <v>0</v>
      </c>
      <c r="AB342" s="7"/>
      <c r="AC342" s="1">
        <f>SUMIFS(Table7[Quantity of 
Product Sold],Table7[Sale - Product Name],'Raw Mat Inventory Sum'!$O342,Table7[Product Type2],'Raw Mat Inventory Sum'!$AC$5)</f>
        <v>0</v>
      </c>
      <c r="AE342" s="1">
        <f>SUMIFS(Table7[Total Cost of
Goods Sold],Table7[Sale - Product Name],'Raw Mat Inventory Sum'!$O342,Table7[Product Type2],'Raw Mat Inventory Sum'!$AC$5)</f>
        <v>0</v>
      </c>
      <c r="AF342" s="7"/>
      <c r="AG342" s="1">
        <f>SUMIFS(Table17[Quantity2],Table17[Product Name],'Raw Mat Inventory Sum'!$O342,Table17[Product Type2],'Raw Mat Inventory Sum'!$AG$5)</f>
        <v>0</v>
      </c>
      <c r="AI342" s="1">
        <f>SUMIFS(Table17[Total out of Inventory],Table17[Product Name],'Raw Mat Inventory Sum'!$O342,Table17[Product Type2],'Raw Mat Inventory Sum'!$AG$5)</f>
        <v>0</v>
      </c>
      <c r="AJ342" s="7"/>
      <c r="AK342" s="1">
        <f>SUMIFS(Table7[Quantity
 Sold],Table7[Sale - Product Name],'Raw Mat Inventory Sum'!$O342,Table7[Product Type2],'Raw Mat Inventory Sum'!$AK$5)</f>
        <v>0</v>
      </c>
      <c r="AL342" t="str">
        <f t="shared" si="44"/>
        <v/>
      </c>
      <c r="AM342" s="1">
        <f>SUMIFS(Table7[Total 
Paid],Table7[Sale - Product Name],'Raw Mat Inventory Sum'!$O342,Table7[Product Type2],'Raw Mat Inventory Sum'!$AK$5)</f>
        <v>0</v>
      </c>
    </row>
    <row r="343" spans="3:39" x14ac:dyDescent="0.25">
      <c r="C343" t="s">
        <v>191</v>
      </c>
      <c r="E343" s="4"/>
      <c r="P343" s="7"/>
      <c r="Q343" s="30">
        <f>SUMIFS(Table110[Quantity],Table110[Product Name],'Raw Mat Inventory Sum'!$O343)</f>
        <v>0</v>
      </c>
      <c r="S343" s="1">
        <f>SUMIFS(Table110[Total Cost],Table110[Product Name],'Raw Mat Inventory Sum'!$O343)</f>
        <v>0</v>
      </c>
      <c r="T343" s="7"/>
      <c r="U343" s="1">
        <f>SUMIFS(Table110[Quantity Purchased],Table110[Product Name],'Raw Mat Inventory Sum'!$O343)</f>
        <v>0</v>
      </c>
      <c r="W343" s="1">
        <f>SUMIFS(Table110[Total Purchase
Cost],Table110[Product Name],'Raw Mat Inventory Sum'!$O343)</f>
        <v>0</v>
      </c>
      <c r="X343" s="7"/>
      <c r="Y343" s="1">
        <f t="shared" si="42"/>
        <v>0</v>
      </c>
      <c r="AA343" s="1">
        <f t="shared" si="43"/>
        <v>0</v>
      </c>
      <c r="AB343" s="7"/>
      <c r="AC343" s="1">
        <f>SUMIFS(Table7[Quantity of 
Product Sold],Table7[Sale - Product Name],'Raw Mat Inventory Sum'!$O343,Table7[Product Type2],'Raw Mat Inventory Sum'!$AC$5)</f>
        <v>0</v>
      </c>
      <c r="AE343" s="1">
        <f>SUMIFS(Table7[Total Cost of
Goods Sold],Table7[Sale - Product Name],'Raw Mat Inventory Sum'!$O343,Table7[Product Type2],'Raw Mat Inventory Sum'!$AC$5)</f>
        <v>0</v>
      </c>
      <c r="AF343" s="7"/>
      <c r="AG343" s="1">
        <f>SUMIFS(Table17[Quantity2],Table17[Product Name],'Raw Mat Inventory Sum'!$O343,Table17[Product Type2],'Raw Mat Inventory Sum'!$AG$5)</f>
        <v>0</v>
      </c>
      <c r="AI343" s="1">
        <f>SUMIFS(Table17[Total out of Inventory],Table17[Product Name],'Raw Mat Inventory Sum'!$O343,Table17[Product Type2],'Raw Mat Inventory Sum'!$AG$5)</f>
        <v>0</v>
      </c>
      <c r="AJ343" s="7"/>
      <c r="AK343" s="1">
        <f>SUMIFS(Table7[Quantity
 Sold],Table7[Sale - Product Name],'Raw Mat Inventory Sum'!$O343,Table7[Product Type2],'Raw Mat Inventory Sum'!$AK$5)</f>
        <v>0</v>
      </c>
      <c r="AL343" t="str">
        <f t="shared" si="44"/>
        <v/>
      </c>
      <c r="AM343" s="1">
        <f>SUMIFS(Table7[Total 
Paid],Table7[Sale - Product Name],'Raw Mat Inventory Sum'!$O343,Table7[Product Type2],'Raw Mat Inventory Sum'!$AK$5)</f>
        <v>0</v>
      </c>
    </row>
    <row r="344" spans="3:39" x14ac:dyDescent="0.25">
      <c r="C344" t="s">
        <v>191</v>
      </c>
      <c r="E344" s="4"/>
      <c r="P344" s="7"/>
      <c r="Q344" s="30">
        <f>SUMIFS(Table110[Quantity],Table110[Product Name],'Raw Mat Inventory Sum'!$O344)</f>
        <v>0</v>
      </c>
      <c r="S344" s="1">
        <f>SUMIFS(Table110[Total Cost],Table110[Product Name],'Raw Mat Inventory Sum'!$O344)</f>
        <v>0</v>
      </c>
      <c r="T344" s="7"/>
      <c r="U344" s="1">
        <f>SUMIFS(Table110[Quantity Purchased],Table110[Product Name],'Raw Mat Inventory Sum'!$O344)</f>
        <v>0</v>
      </c>
      <c r="W344" s="1">
        <f>SUMIFS(Table110[Total Purchase
Cost],Table110[Product Name],'Raw Mat Inventory Sum'!$O344)</f>
        <v>0</v>
      </c>
      <c r="X344" s="7"/>
      <c r="Y344" s="1">
        <f t="shared" si="42"/>
        <v>0</v>
      </c>
      <c r="AA344" s="1">
        <f t="shared" si="43"/>
        <v>0</v>
      </c>
      <c r="AB344" s="7"/>
      <c r="AC344" s="1">
        <f>SUMIFS(Table7[Quantity of 
Product Sold],Table7[Sale - Product Name],'Raw Mat Inventory Sum'!$O344,Table7[Product Type2],'Raw Mat Inventory Sum'!$AC$5)</f>
        <v>0</v>
      </c>
      <c r="AE344" s="1">
        <f>SUMIFS(Table7[Total Cost of
Goods Sold],Table7[Sale - Product Name],'Raw Mat Inventory Sum'!$O344,Table7[Product Type2],'Raw Mat Inventory Sum'!$AC$5)</f>
        <v>0</v>
      </c>
      <c r="AF344" s="7"/>
      <c r="AG344" s="1">
        <f>SUMIFS(Table17[Quantity2],Table17[Product Name],'Raw Mat Inventory Sum'!$O344,Table17[Product Type2],'Raw Mat Inventory Sum'!$AG$5)</f>
        <v>0</v>
      </c>
      <c r="AI344" s="1">
        <f>SUMIFS(Table17[Total out of Inventory],Table17[Product Name],'Raw Mat Inventory Sum'!$O344,Table17[Product Type2],'Raw Mat Inventory Sum'!$AG$5)</f>
        <v>0</v>
      </c>
      <c r="AJ344" s="7"/>
      <c r="AK344" s="1">
        <f>SUMIFS(Table7[Quantity
 Sold],Table7[Sale - Product Name],'Raw Mat Inventory Sum'!$O344,Table7[Product Type2],'Raw Mat Inventory Sum'!$AK$5)</f>
        <v>0</v>
      </c>
      <c r="AL344" t="str">
        <f t="shared" si="44"/>
        <v/>
      </c>
      <c r="AM344" s="1">
        <f>SUMIFS(Table7[Total 
Paid],Table7[Sale - Product Name],'Raw Mat Inventory Sum'!$O344,Table7[Product Type2],'Raw Mat Inventory Sum'!$AK$5)</f>
        <v>0</v>
      </c>
    </row>
    <row r="345" spans="3:39" x14ac:dyDescent="0.25">
      <c r="C345" t="s">
        <v>191</v>
      </c>
      <c r="E345" s="4"/>
      <c r="P345" s="7"/>
      <c r="Q345" s="30">
        <f>SUMIFS(Table110[Quantity],Table110[Product Name],'Raw Mat Inventory Sum'!$O345)</f>
        <v>0</v>
      </c>
      <c r="S345" s="1">
        <f>SUMIFS(Table110[Total Cost],Table110[Product Name],'Raw Mat Inventory Sum'!$O345)</f>
        <v>0</v>
      </c>
      <c r="T345" s="7"/>
      <c r="U345" s="1">
        <f>SUMIFS(Table110[Quantity Purchased],Table110[Product Name],'Raw Mat Inventory Sum'!$O345)</f>
        <v>0</v>
      </c>
      <c r="W345" s="1">
        <f>SUMIFS(Table110[Total Purchase
Cost],Table110[Product Name],'Raw Mat Inventory Sum'!$O345)</f>
        <v>0</v>
      </c>
      <c r="X345" s="7"/>
      <c r="Y345" s="1">
        <f t="shared" si="42"/>
        <v>0</v>
      </c>
      <c r="AA345" s="1">
        <f t="shared" si="43"/>
        <v>0</v>
      </c>
      <c r="AB345" s="7"/>
      <c r="AC345" s="1">
        <f>SUMIFS(Table7[Quantity of 
Product Sold],Table7[Sale - Product Name],'Raw Mat Inventory Sum'!$O345,Table7[Product Type2],'Raw Mat Inventory Sum'!$AC$5)</f>
        <v>0</v>
      </c>
      <c r="AE345" s="1">
        <f>SUMIFS(Table7[Total Cost of
Goods Sold],Table7[Sale - Product Name],'Raw Mat Inventory Sum'!$O345,Table7[Product Type2],'Raw Mat Inventory Sum'!$AC$5)</f>
        <v>0</v>
      </c>
      <c r="AF345" s="7"/>
      <c r="AG345" s="1">
        <f>SUMIFS(Table17[Quantity2],Table17[Product Name],'Raw Mat Inventory Sum'!$O345,Table17[Product Type2],'Raw Mat Inventory Sum'!$AG$5)</f>
        <v>0</v>
      </c>
      <c r="AI345" s="1">
        <f>SUMIFS(Table17[Total out of Inventory],Table17[Product Name],'Raw Mat Inventory Sum'!$O345,Table17[Product Type2],'Raw Mat Inventory Sum'!$AG$5)</f>
        <v>0</v>
      </c>
      <c r="AJ345" s="7"/>
      <c r="AK345" s="1">
        <f>SUMIFS(Table7[Quantity
 Sold],Table7[Sale - Product Name],'Raw Mat Inventory Sum'!$O345,Table7[Product Type2],'Raw Mat Inventory Sum'!$AK$5)</f>
        <v>0</v>
      </c>
      <c r="AL345" t="str">
        <f t="shared" si="44"/>
        <v/>
      </c>
      <c r="AM345" s="1">
        <f>SUMIFS(Table7[Total 
Paid],Table7[Sale - Product Name],'Raw Mat Inventory Sum'!$O345,Table7[Product Type2],'Raw Mat Inventory Sum'!$AK$5)</f>
        <v>0</v>
      </c>
    </row>
    <row r="346" spans="3:39" x14ac:dyDescent="0.25">
      <c r="C346" t="s">
        <v>191</v>
      </c>
      <c r="E346" s="4"/>
      <c r="O346" s="77"/>
      <c r="P346" s="7"/>
      <c r="Q346" s="30">
        <f>SUMIFS(Table110[Quantity],Table110[Product Name],'Raw Mat Inventory Sum'!$O346)</f>
        <v>0</v>
      </c>
      <c r="S346" s="1">
        <f>SUMIFS(Table110[Total Cost],Table110[Product Name],'Raw Mat Inventory Sum'!$O346)</f>
        <v>0</v>
      </c>
      <c r="T346" s="7"/>
      <c r="U346" s="1">
        <f>SUMIFS(Table110[Quantity Purchased],Table110[Product Name],'Raw Mat Inventory Sum'!$O346)</f>
        <v>0</v>
      </c>
      <c r="W346" s="1">
        <f>SUMIFS(Table110[Total Purchase
Cost],Table110[Product Name],'Raw Mat Inventory Sum'!$O346)</f>
        <v>0</v>
      </c>
      <c r="X346" s="7"/>
      <c r="Y346" s="1">
        <f t="shared" si="42"/>
        <v>0</v>
      </c>
      <c r="AA346" s="1">
        <f t="shared" si="43"/>
        <v>0</v>
      </c>
      <c r="AB346" s="7"/>
      <c r="AC346" s="1">
        <f>SUMIFS(Table7[Quantity of 
Product Sold],Table7[Sale - Product Name],'Raw Mat Inventory Sum'!$O346,Table7[Product Type2],'Raw Mat Inventory Sum'!$AC$5)</f>
        <v>0</v>
      </c>
      <c r="AE346" s="1">
        <f>SUMIFS(Table7[Total Cost of
Goods Sold],Table7[Sale - Product Name],'Raw Mat Inventory Sum'!$O346,Table7[Product Type2],'Raw Mat Inventory Sum'!$AC$5)</f>
        <v>0</v>
      </c>
      <c r="AF346" s="7"/>
      <c r="AG346" s="1">
        <f>SUMIFS(Table17[Quantity2],Table17[Product Name],'Raw Mat Inventory Sum'!$O346,Table17[Product Type2],'Raw Mat Inventory Sum'!$AG$5)</f>
        <v>0</v>
      </c>
      <c r="AI346" s="1">
        <f>SUMIFS(Table17[Total out of Inventory],Table17[Product Name],'Raw Mat Inventory Sum'!$O346,Table17[Product Type2],'Raw Mat Inventory Sum'!$AG$5)</f>
        <v>0</v>
      </c>
      <c r="AJ346" s="7"/>
      <c r="AK346" s="1">
        <f>SUMIFS(Table7[Quantity
 Sold],Table7[Sale - Product Name],'Raw Mat Inventory Sum'!$O346,Table7[Product Type2],'Raw Mat Inventory Sum'!$AK$5)</f>
        <v>0</v>
      </c>
      <c r="AL346" t="str">
        <f t="shared" si="44"/>
        <v/>
      </c>
      <c r="AM346" s="1">
        <f>SUMIFS(Table7[Total 
Paid],Table7[Sale - Product Name],'Raw Mat Inventory Sum'!$O346,Table7[Product Type2],'Raw Mat Inventory Sum'!$AK$5)</f>
        <v>0</v>
      </c>
    </row>
    <row r="347" spans="3:39" x14ac:dyDescent="0.25">
      <c r="C347" t="s">
        <v>191</v>
      </c>
      <c r="E347" s="4"/>
      <c r="O347" s="77"/>
      <c r="P347" s="7"/>
      <c r="Q347" s="30">
        <f>SUMIFS(Table110[Quantity],Table110[Product Name],'Raw Mat Inventory Sum'!$O347)</f>
        <v>0</v>
      </c>
      <c r="S347" s="1">
        <f>SUMIFS(Table110[Total Cost],Table110[Product Name],'Raw Mat Inventory Sum'!$O347)</f>
        <v>0</v>
      </c>
      <c r="T347" s="7"/>
      <c r="U347" s="1">
        <f>SUMIFS(Table110[Quantity Purchased],Table110[Product Name],'Raw Mat Inventory Sum'!$O347)</f>
        <v>0</v>
      </c>
      <c r="W347" s="1">
        <f>SUMIFS(Table110[Total Purchase
Cost],Table110[Product Name],'Raw Mat Inventory Sum'!$O347)</f>
        <v>0</v>
      </c>
      <c r="X347" s="7"/>
      <c r="Y347" s="1">
        <f t="shared" si="42"/>
        <v>0</v>
      </c>
      <c r="AA347" s="1">
        <f t="shared" si="43"/>
        <v>0</v>
      </c>
      <c r="AB347" s="7"/>
      <c r="AC347" s="1">
        <f>SUMIFS(Table7[Quantity of 
Product Sold],Table7[Sale - Product Name],'Raw Mat Inventory Sum'!$O347,Table7[Product Type2],'Raw Mat Inventory Sum'!$AC$5)</f>
        <v>0</v>
      </c>
      <c r="AE347" s="1">
        <f>SUMIFS(Table7[Total Cost of
Goods Sold],Table7[Sale - Product Name],'Raw Mat Inventory Sum'!$O347,Table7[Product Type2],'Raw Mat Inventory Sum'!$AC$5)</f>
        <v>0</v>
      </c>
      <c r="AF347" s="7"/>
      <c r="AG347" s="1">
        <f>SUMIFS(Table17[Quantity2],Table17[Product Name],'Raw Mat Inventory Sum'!$O347,Table17[Product Type2],'Raw Mat Inventory Sum'!$AG$5)</f>
        <v>0</v>
      </c>
      <c r="AI347" s="1">
        <f>SUMIFS(Table17[Total out of Inventory],Table17[Product Name],'Raw Mat Inventory Sum'!$O347,Table17[Product Type2],'Raw Mat Inventory Sum'!$AG$5)</f>
        <v>0</v>
      </c>
      <c r="AJ347" s="7"/>
      <c r="AK347" s="1">
        <f>SUMIFS(Table7[Quantity
 Sold],Table7[Sale - Product Name],'Raw Mat Inventory Sum'!$O347,Table7[Product Type2],'Raw Mat Inventory Sum'!$AK$5)</f>
        <v>0</v>
      </c>
      <c r="AL347" t="str">
        <f t="shared" si="44"/>
        <v/>
      </c>
      <c r="AM347" s="1">
        <f>SUMIFS(Table7[Total 
Paid],Table7[Sale - Product Name],'Raw Mat Inventory Sum'!$O347,Table7[Product Type2],'Raw Mat Inventory Sum'!$AK$5)</f>
        <v>0</v>
      </c>
    </row>
    <row r="348" spans="3:39" x14ac:dyDescent="0.25">
      <c r="C348" t="s">
        <v>191</v>
      </c>
      <c r="E348" s="4"/>
      <c r="O348" s="77"/>
      <c r="P348" s="7"/>
      <c r="Q348" s="30">
        <f>SUMIFS(Table110[Quantity],Table110[Product Name],'Raw Mat Inventory Sum'!$O348)</f>
        <v>0</v>
      </c>
      <c r="S348" s="1">
        <f>SUMIFS(Table110[Total Cost],Table110[Product Name],'Raw Mat Inventory Sum'!$O348)</f>
        <v>0</v>
      </c>
      <c r="T348" s="7"/>
      <c r="U348" s="1">
        <f>SUMIFS(Table110[Quantity Purchased],Table110[Product Name],'Raw Mat Inventory Sum'!$O348)</f>
        <v>0</v>
      </c>
      <c r="W348" s="1">
        <f>SUMIFS(Table110[Total Purchase
Cost],Table110[Product Name],'Raw Mat Inventory Sum'!$O348)</f>
        <v>0</v>
      </c>
      <c r="X348" s="7"/>
      <c r="Y348" s="1">
        <f t="shared" si="42"/>
        <v>0</v>
      </c>
      <c r="AA348" s="1">
        <f t="shared" si="43"/>
        <v>0</v>
      </c>
      <c r="AB348" s="7"/>
      <c r="AC348" s="1">
        <f>SUMIFS(Table7[Quantity of 
Product Sold],Table7[Sale - Product Name],'Raw Mat Inventory Sum'!$O348,Table7[Product Type2],'Raw Mat Inventory Sum'!$AC$5)</f>
        <v>0</v>
      </c>
      <c r="AE348" s="1">
        <f>SUMIFS(Table7[Total Cost of
Goods Sold],Table7[Sale - Product Name],'Raw Mat Inventory Sum'!$O348,Table7[Product Type2],'Raw Mat Inventory Sum'!$AC$5)</f>
        <v>0</v>
      </c>
      <c r="AF348" s="7"/>
      <c r="AG348" s="1">
        <f>SUMIFS(Table17[Quantity2],Table17[Product Name],'Raw Mat Inventory Sum'!$O348,Table17[Product Type2],'Raw Mat Inventory Sum'!$AG$5)</f>
        <v>0</v>
      </c>
      <c r="AI348" s="1">
        <f>SUMIFS(Table17[Total out of Inventory],Table17[Product Name],'Raw Mat Inventory Sum'!$O348,Table17[Product Type2],'Raw Mat Inventory Sum'!$AG$5)</f>
        <v>0</v>
      </c>
      <c r="AJ348" s="7"/>
      <c r="AK348" s="1">
        <f>SUMIFS(Table7[Quantity
 Sold],Table7[Sale - Product Name],'Raw Mat Inventory Sum'!$O348,Table7[Product Type2],'Raw Mat Inventory Sum'!$AK$5)</f>
        <v>0</v>
      </c>
      <c r="AL348" t="str">
        <f t="shared" si="44"/>
        <v/>
      </c>
      <c r="AM348" s="1">
        <f>SUMIFS(Table7[Total 
Paid],Table7[Sale - Product Name],'Raw Mat Inventory Sum'!$O348,Table7[Product Type2],'Raw Mat Inventory Sum'!$AK$5)</f>
        <v>0</v>
      </c>
    </row>
    <row r="349" spans="3:39" x14ac:dyDescent="0.25">
      <c r="C349" t="s">
        <v>191</v>
      </c>
      <c r="E349" s="4"/>
      <c r="O349" s="77"/>
      <c r="P349" s="7"/>
      <c r="Q349" s="30">
        <f>SUMIFS(Table110[Quantity],Table110[Product Name],'Raw Mat Inventory Sum'!$O349)</f>
        <v>0</v>
      </c>
      <c r="S349" s="1">
        <f>SUMIFS(Table110[Total Cost],Table110[Product Name],'Raw Mat Inventory Sum'!$O349)</f>
        <v>0</v>
      </c>
      <c r="T349" s="7"/>
      <c r="U349" s="1">
        <f>SUMIFS(Table110[Quantity Purchased],Table110[Product Name],'Raw Mat Inventory Sum'!$O349)</f>
        <v>0</v>
      </c>
      <c r="W349" s="1">
        <f>SUMIFS(Table110[Total Purchase
Cost],Table110[Product Name],'Raw Mat Inventory Sum'!$O349)</f>
        <v>0</v>
      </c>
      <c r="X349" s="7"/>
      <c r="Y349" s="1">
        <f t="shared" si="42"/>
        <v>0</v>
      </c>
      <c r="AA349" s="1">
        <f t="shared" si="43"/>
        <v>0</v>
      </c>
      <c r="AB349" s="7"/>
      <c r="AC349" s="1">
        <f>SUMIFS(Table7[Quantity of 
Product Sold],Table7[Sale - Product Name],'Raw Mat Inventory Sum'!$O349,Table7[Product Type2],'Raw Mat Inventory Sum'!$AC$5)</f>
        <v>0</v>
      </c>
      <c r="AE349" s="1">
        <f>SUMIFS(Table7[Total Cost of
Goods Sold],Table7[Sale - Product Name],'Raw Mat Inventory Sum'!$O349,Table7[Product Type2],'Raw Mat Inventory Sum'!$AC$5)</f>
        <v>0</v>
      </c>
      <c r="AF349" s="7"/>
      <c r="AG349" s="1">
        <f>SUMIFS(Table17[Quantity2],Table17[Product Name],'Raw Mat Inventory Sum'!$O349,Table17[Product Type2],'Raw Mat Inventory Sum'!$AG$5)</f>
        <v>0</v>
      </c>
      <c r="AI349" s="1">
        <f>SUMIFS(Table17[Total out of Inventory],Table17[Product Name],'Raw Mat Inventory Sum'!$O349,Table17[Product Type2],'Raw Mat Inventory Sum'!$AG$5)</f>
        <v>0</v>
      </c>
      <c r="AJ349" s="7"/>
      <c r="AK349" s="1">
        <f>SUMIFS(Table7[Quantity
 Sold],Table7[Sale - Product Name],'Raw Mat Inventory Sum'!$O349,Table7[Product Type2],'Raw Mat Inventory Sum'!$AK$5)</f>
        <v>0</v>
      </c>
      <c r="AL349" t="str">
        <f t="shared" si="44"/>
        <v/>
      </c>
      <c r="AM349" s="1">
        <f>SUMIFS(Table7[Total 
Paid],Table7[Sale - Product Name],'Raw Mat Inventory Sum'!$O349,Table7[Product Type2],'Raw Mat Inventory Sum'!$AK$5)</f>
        <v>0</v>
      </c>
    </row>
    <row r="350" spans="3:39" x14ac:dyDescent="0.25">
      <c r="C350" t="s">
        <v>191</v>
      </c>
      <c r="E350" s="4"/>
      <c r="O350" s="77"/>
      <c r="P350" s="7"/>
      <c r="Q350" s="30">
        <f>SUMIFS(Table110[Quantity],Table110[Product Name],'Raw Mat Inventory Sum'!$O350)</f>
        <v>0</v>
      </c>
      <c r="S350" s="1">
        <f>SUMIFS(Table110[Total Cost],Table110[Product Name],'Raw Mat Inventory Sum'!$O350)</f>
        <v>0</v>
      </c>
      <c r="T350" s="7"/>
      <c r="U350" s="1">
        <f>SUMIFS(Table110[Quantity Purchased],Table110[Product Name],'Raw Mat Inventory Sum'!$O350)</f>
        <v>0</v>
      </c>
      <c r="W350" s="1">
        <f>SUMIFS(Table110[Total Purchase
Cost],Table110[Product Name],'Raw Mat Inventory Sum'!$O350)</f>
        <v>0</v>
      </c>
      <c r="X350" s="7"/>
      <c r="Y350" s="1">
        <f t="shared" ref="Y350:Y413" si="45">SUM(Q350,U350,-AC350,AG350)</f>
        <v>0</v>
      </c>
      <c r="AA350" s="1">
        <f t="shared" ref="AA350:AA413" si="46">SUM(S350,W350,-AE350,AI350)</f>
        <v>0</v>
      </c>
      <c r="AB350" s="7"/>
      <c r="AC350" s="1">
        <f>SUMIFS(Table7[Quantity of 
Product Sold],Table7[Sale - Product Name],'Raw Mat Inventory Sum'!$O350,Table7[Product Type2],'Raw Mat Inventory Sum'!$AC$5)</f>
        <v>0</v>
      </c>
      <c r="AE350" s="1">
        <f>SUMIFS(Table7[Total Cost of
Goods Sold],Table7[Sale - Product Name],'Raw Mat Inventory Sum'!$O350,Table7[Product Type2],'Raw Mat Inventory Sum'!$AC$5)</f>
        <v>0</v>
      </c>
      <c r="AF350" s="7"/>
      <c r="AG350" s="1">
        <f>SUMIFS(Table17[Quantity2],Table17[Product Name],'Raw Mat Inventory Sum'!$O350,Table17[Product Type2],'Raw Mat Inventory Sum'!$AG$5)</f>
        <v>0</v>
      </c>
      <c r="AI350" s="1">
        <f>SUMIFS(Table17[Total out of Inventory],Table17[Product Name],'Raw Mat Inventory Sum'!$O350,Table17[Product Type2],'Raw Mat Inventory Sum'!$AG$5)</f>
        <v>0</v>
      </c>
      <c r="AJ350" s="7"/>
      <c r="AK350" s="1">
        <f>SUMIFS(Table7[Quantity
 Sold],Table7[Sale - Product Name],'Raw Mat Inventory Sum'!$O350,Table7[Product Type2],'Raw Mat Inventory Sum'!$AK$5)</f>
        <v>0</v>
      </c>
      <c r="AL350" t="str">
        <f t="shared" ref="AL350:AL413" si="47">IF(AK350,AM350/AK350,"")</f>
        <v/>
      </c>
      <c r="AM350" s="1">
        <f>SUMIFS(Table7[Total 
Paid],Table7[Sale - Product Name],'Raw Mat Inventory Sum'!$O350,Table7[Product Type2],'Raw Mat Inventory Sum'!$AK$5)</f>
        <v>0</v>
      </c>
    </row>
    <row r="351" spans="3:39" x14ac:dyDescent="0.25">
      <c r="C351" t="s">
        <v>191</v>
      </c>
      <c r="E351" s="4"/>
      <c r="O351" s="77"/>
      <c r="P351" s="7"/>
      <c r="Q351" s="30">
        <f>SUMIFS(Table110[Quantity],Table110[Product Name],'Raw Mat Inventory Sum'!$O351)</f>
        <v>0</v>
      </c>
      <c r="S351" s="1">
        <f>SUMIFS(Table110[Total Cost],Table110[Product Name],'Raw Mat Inventory Sum'!$O351)</f>
        <v>0</v>
      </c>
      <c r="T351" s="7"/>
      <c r="U351" s="1">
        <f>SUMIFS(Table110[Quantity Purchased],Table110[Product Name],'Raw Mat Inventory Sum'!$O351)</f>
        <v>0</v>
      </c>
      <c r="W351" s="1">
        <f>SUMIFS(Table110[Total Purchase
Cost],Table110[Product Name],'Raw Mat Inventory Sum'!$O351)</f>
        <v>0</v>
      </c>
      <c r="X351" s="7"/>
      <c r="Y351" s="1">
        <f t="shared" si="45"/>
        <v>0</v>
      </c>
      <c r="AA351" s="1">
        <f t="shared" si="46"/>
        <v>0</v>
      </c>
      <c r="AB351" s="7"/>
      <c r="AC351" s="1">
        <f>SUMIFS(Table7[Quantity of 
Product Sold],Table7[Sale - Product Name],'Raw Mat Inventory Sum'!$O351,Table7[Product Type2],'Raw Mat Inventory Sum'!$AC$5)</f>
        <v>0</v>
      </c>
      <c r="AE351" s="1">
        <f>SUMIFS(Table7[Total Cost of
Goods Sold],Table7[Sale - Product Name],'Raw Mat Inventory Sum'!$O351,Table7[Product Type2],'Raw Mat Inventory Sum'!$AC$5)</f>
        <v>0</v>
      </c>
      <c r="AF351" s="7"/>
      <c r="AG351" s="1">
        <f>SUMIFS(Table17[Quantity2],Table17[Product Name],'Raw Mat Inventory Sum'!$O351,Table17[Product Type2],'Raw Mat Inventory Sum'!$AG$5)</f>
        <v>0</v>
      </c>
      <c r="AI351" s="1">
        <f>SUMIFS(Table17[Total out of Inventory],Table17[Product Name],'Raw Mat Inventory Sum'!$O351,Table17[Product Type2],'Raw Mat Inventory Sum'!$AG$5)</f>
        <v>0</v>
      </c>
      <c r="AJ351" s="7"/>
      <c r="AK351" s="1">
        <f>SUMIFS(Table7[Quantity
 Sold],Table7[Sale - Product Name],'Raw Mat Inventory Sum'!$O351,Table7[Product Type2],'Raw Mat Inventory Sum'!$AK$5)</f>
        <v>0</v>
      </c>
      <c r="AL351" t="str">
        <f t="shared" si="47"/>
        <v/>
      </c>
      <c r="AM351" s="1">
        <f>SUMIFS(Table7[Total 
Paid],Table7[Sale - Product Name],'Raw Mat Inventory Sum'!$O351,Table7[Product Type2],'Raw Mat Inventory Sum'!$AK$5)</f>
        <v>0</v>
      </c>
    </row>
    <row r="352" spans="3:39" x14ac:dyDescent="0.25">
      <c r="C352" t="s">
        <v>191</v>
      </c>
      <c r="E352" s="4"/>
      <c r="O352" s="77"/>
      <c r="P352" s="7"/>
      <c r="Q352" s="30">
        <f>SUMIFS(Table110[Quantity],Table110[Product Name],'Raw Mat Inventory Sum'!$O352)</f>
        <v>0</v>
      </c>
      <c r="S352" s="1">
        <f>SUMIFS(Table110[Total Cost],Table110[Product Name],'Raw Mat Inventory Sum'!$O352)</f>
        <v>0</v>
      </c>
      <c r="T352" s="7"/>
      <c r="U352" s="1">
        <f>SUMIFS(Table110[Quantity Purchased],Table110[Product Name],'Raw Mat Inventory Sum'!$O352)</f>
        <v>0</v>
      </c>
      <c r="W352" s="1">
        <f>SUMIFS(Table110[Total Purchase
Cost],Table110[Product Name],'Raw Mat Inventory Sum'!$O352)</f>
        <v>0</v>
      </c>
      <c r="X352" s="7"/>
      <c r="Y352" s="1">
        <f t="shared" si="45"/>
        <v>0</v>
      </c>
      <c r="AA352" s="1">
        <f t="shared" si="46"/>
        <v>0</v>
      </c>
      <c r="AB352" s="7"/>
      <c r="AC352" s="1">
        <f>SUMIFS(Table7[Quantity of 
Product Sold],Table7[Sale - Product Name],'Raw Mat Inventory Sum'!$O352,Table7[Product Type2],'Raw Mat Inventory Sum'!$AC$5)</f>
        <v>0</v>
      </c>
      <c r="AE352" s="1">
        <f>SUMIFS(Table7[Total Cost of
Goods Sold],Table7[Sale - Product Name],'Raw Mat Inventory Sum'!$O352,Table7[Product Type2],'Raw Mat Inventory Sum'!$AC$5)</f>
        <v>0</v>
      </c>
      <c r="AF352" s="7"/>
      <c r="AG352" s="1">
        <f>SUMIFS(Table17[Quantity2],Table17[Product Name],'Raw Mat Inventory Sum'!$O352,Table17[Product Type2],'Raw Mat Inventory Sum'!$AG$5)</f>
        <v>0</v>
      </c>
      <c r="AI352" s="1">
        <f>SUMIFS(Table17[Total out of Inventory],Table17[Product Name],'Raw Mat Inventory Sum'!$O352,Table17[Product Type2],'Raw Mat Inventory Sum'!$AG$5)</f>
        <v>0</v>
      </c>
      <c r="AJ352" s="7"/>
      <c r="AK352" s="1">
        <f>SUMIFS(Table7[Quantity
 Sold],Table7[Sale - Product Name],'Raw Mat Inventory Sum'!$O352,Table7[Product Type2],'Raw Mat Inventory Sum'!$AK$5)</f>
        <v>0</v>
      </c>
      <c r="AL352" t="str">
        <f t="shared" si="47"/>
        <v/>
      </c>
      <c r="AM352" s="1">
        <f>SUMIFS(Table7[Total 
Paid],Table7[Sale - Product Name],'Raw Mat Inventory Sum'!$O352,Table7[Product Type2],'Raw Mat Inventory Sum'!$AK$5)</f>
        <v>0</v>
      </c>
    </row>
    <row r="353" spans="1:39" x14ac:dyDescent="0.25">
      <c r="C353" t="s">
        <v>191</v>
      </c>
      <c r="E353" s="4"/>
      <c r="O353" s="77"/>
      <c r="P353" s="7"/>
      <c r="Q353" s="30">
        <f>SUMIFS(Table110[Quantity],Table110[Product Name],'Raw Mat Inventory Sum'!$O353)</f>
        <v>0</v>
      </c>
      <c r="S353" s="1">
        <f>SUMIFS(Table110[Total Cost],Table110[Product Name],'Raw Mat Inventory Sum'!$O353)</f>
        <v>0</v>
      </c>
      <c r="T353" s="7"/>
      <c r="U353" s="1">
        <f>SUMIFS(Table110[Quantity Purchased],Table110[Product Name],'Raw Mat Inventory Sum'!$O353)</f>
        <v>0</v>
      </c>
      <c r="W353" s="1">
        <f>SUMIFS(Table110[Total Purchase
Cost],Table110[Product Name],'Raw Mat Inventory Sum'!$O353)</f>
        <v>0</v>
      </c>
      <c r="X353" s="7"/>
      <c r="Y353" s="1">
        <f t="shared" si="45"/>
        <v>0</v>
      </c>
      <c r="AA353" s="1">
        <f t="shared" si="46"/>
        <v>0</v>
      </c>
      <c r="AB353" s="7"/>
      <c r="AC353" s="1">
        <f>SUMIFS(Table7[Quantity of 
Product Sold],Table7[Sale - Product Name],'Raw Mat Inventory Sum'!$O353,Table7[Product Type2],'Raw Mat Inventory Sum'!$AC$5)</f>
        <v>0</v>
      </c>
      <c r="AE353" s="1">
        <f>SUMIFS(Table7[Total Cost of
Goods Sold],Table7[Sale - Product Name],'Raw Mat Inventory Sum'!$O353,Table7[Product Type2],'Raw Mat Inventory Sum'!$AC$5)</f>
        <v>0</v>
      </c>
      <c r="AF353" s="7"/>
      <c r="AG353" s="1">
        <f>SUMIFS(Table17[Quantity2],Table17[Product Name],'Raw Mat Inventory Sum'!$O353,Table17[Product Type2],'Raw Mat Inventory Sum'!$AG$5)</f>
        <v>0</v>
      </c>
      <c r="AI353" s="1">
        <f>SUMIFS(Table17[Total out of Inventory],Table17[Product Name],'Raw Mat Inventory Sum'!$O353,Table17[Product Type2],'Raw Mat Inventory Sum'!$AG$5)</f>
        <v>0</v>
      </c>
      <c r="AJ353" s="7"/>
      <c r="AK353" s="1">
        <f>SUMIFS(Table7[Quantity
 Sold],Table7[Sale - Product Name],'Raw Mat Inventory Sum'!$O353,Table7[Product Type2],'Raw Mat Inventory Sum'!$AK$5)</f>
        <v>0</v>
      </c>
      <c r="AL353" t="str">
        <f t="shared" si="47"/>
        <v/>
      </c>
      <c r="AM353" s="1">
        <f>SUMIFS(Table7[Total 
Paid],Table7[Sale - Product Name],'Raw Mat Inventory Sum'!$O353,Table7[Product Type2],'Raw Mat Inventory Sum'!$AK$5)</f>
        <v>0</v>
      </c>
    </row>
    <row r="354" spans="1:39" x14ac:dyDescent="0.25">
      <c r="C354" t="s">
        <v>191</v>
      </c>
      <c r="E354" s="4"/>
      <c r="O354" s="77"/>
      <c r="P354" s="7"/>
      <c r="Q354" s="30">
        <f>SUMIFS(Table110[Quantity],Table110[Product Name],'Raw Mat Inventory Sum'!$O354)</f>
        <v>0</v>
      </c>
      <c r="S354" s="1">
        <f>SUMIFS(Table110[Total Cost],Table110[Product Name],'Raw Mat Inventory Sum'!$O354)</f>
        <v>0</v>
      </c>
      <c r="T354" s="7"/>
      <c r="U354" s="1">
        <f>SUMIFS(Table110[Quantity Purchased],Table110[Product Name],'Raw Mat Inventory Sum'!$O354)</f>
        <v>0</v>
      </c>
      <c r="W354" s="1">
        <f>SUMIFS(Table110[Total Purchase
Cost],Table110[Product Name],'Raw Mat Inventory Sum'!$O354)</f>
        <v>0</v>
      </c>
      <c r="X354" s="7"/>
      <c r="Y354" s="1">
        <f t="shared" si="45"/>
        <v>0</v>
      </c>
      <c r="AA354" s="1">
        <f t="shared" si="46"/>
        <v>0</v>
      </c>
      <c r="AB354" s="7"/>
      <c r="AC354" s="1">
        <f>SUMIFS(Table7[Quantity of 
Product Sold],Table7[Sale - Product Name],'Raw Mat Inventory Sum'!$O354,Table7[Product Type2],'Raw Mat Inventory Sum'!$AC$5)</f>
        <v>0</v>
      </c>
      <c r="AE354" s="1">
        <f>SUMIFS(Table7[Total Cost of
Goods Sold],Table7[Sale - Product Name],'Raw Mat Inventory Sum'!$O354,Table7[Product Type2],'Raw Mat Inventory Sum'!$AC$5)</f>
        <v>0</v>
      </c>
      <c r="AF354" s="7"/>
      <c r="AG354" s="1">
        <f>SUMIFS(Table17[Quantity2],Table17[Product Name],'Raw Mat Inventory Sum'!$O354,Table17[Product Type2],'Raw Mat Inventory Sum'!$AG$5)</f>
        <v>0</v>
      </c>
      <c r="AI354" s="1">
        <f>SUMIFS(Table17[Total out of Inventory],Table17[Product Name],'Raw Mat Inventory Sum'!$O354,Table17[Product Type2],'Raw Mat Inventory Sum'!$AG$5)</f>
        <v>0</v>
      </c>
      <c r="AJ354" s="7"/>
      <c r="AK354" s="1">
        <f>SUMIFS(Table7[Quantity
 Sold],Table7[Sale - Product Name],'Raw Mat Inventory Sum'!$O354,Table7[Product Type2],'Raw Mat Inventory Sum'!$AK$5)</f>
        <v>0</v>
      </c>
      <c r="AL354" t="str">
        <f t="shared" si="47"/>
        <v/>
      </c>
      <c r="AM354" s="1">
        <f>SUMIFS(Table7[Total 
Paid],Table7[Sale - Product Name],'Raw Mat Inventory Sum'!$O354,Table7[Product Type2],'Raw Mat Inventory Sum'!$AK$5)</f>
        <v>0</v>
      </c>
    </row>
    <row r="355" spans="1:39" x14ac:dyDescent="0.25">
      <c r="A355" t="s">
        <v>202</v>
      </c>
      <c r="B355" t="s">
        <v>204</v>
      </c>
      <c r="C355" t="s">
        <v>191</v>
      </c>
      <c r="E355" s="4"/>
      <c r="O355" s="77"/>
      <c r="P355" s="7"/>
      <c r="Q355" s="30">
        <f>SUMIFS(Table110[Quantity],Table110[Product Name],'Raw Mat Inventory Sum'!$O355)</f>
        <v>0</v>
      </c>
      <c r="S355" s="1">
        <f>SUMIFS(Table110[Total Cost],Table110[Product Name],'Raw Mat Inventory Sum'!$O355)</f>
        <v>0</v>
      </c>
      <c r="T355" s="7"/>
      <c r="U355" s="1">
        <f>SUMIFS(Table110[Quantity Purchased],Table110[Product Name],'Raw Mat Inventory Sum'!$O355)</f>
        <v>0</v>
      </c>
      <c r="W355" s="1">
        <f>SUMIFS(Table110[Total Purchase
Cost],Table110[Product Name],'Raw Mat Inventory Sum'!$O355)</f>
        <v>0</v>
      </c>
      <c r="X355" s="7"/>
      <c r="Y355" s="1">
        <f t="shared" si="45"/>
        <v>0</v>
      </c>
      <c r="AA355" s="1">
        <f t="shared" si="46"/>
        <v>0</v>
      </c>
      <c r="AB355" s="7"/>
      <c r="AC355" s="1">
        <f>SUMIFS(Table7[Quantity of 
Product Sold],Table7[Sale - Product Name],'Raw Mat Inventory Sum'!$O355,Table7[Product Type2],'Raw Mat Inventory Sum'!$AC$5)</f>
        <v>0</v>
      </c>
      <c r="AE355" s="1">
        <f>SUMIFS(Table7[Total Cost of
Goods Sold],Table7[Sale - Product Name],'Raw Mat Inventory Sum'!$O355,Table7[Product Type2],'Raw Mat Inventory Sum'!$AC$5)</f>
        <v>0</v>
      </c>
      <c r="AF355" s="7"/>
      <c r="AG355" s="1">
        <f>SUMIFS(Table17[Quantity2],Table17[Product Name],'Raw Mat Inventory Sum'!$O355,Table17[Product Type2],'Raw Mat Inventory Sum'!$AG$5)</f>
        <v>0</v>
      </c>
      <c r="AI355" s="1">
        <f>SUMIFS(Table17[Total out of Inventory],Table17[Product Name],'Raw Mat Inventory Sum'!$O355,Table17[Product Type2],'Raw Mat Inventory Sum'!$AG$5)</f>
        <v>0</v>
      </c>
      <c r="AJ355" s="7"/>
      <c r="AK355" s="1">
        <f>SUMIFS(Table7[Quantity
 Sold],Table7[Sale - Product Name],'Raw Mat Inventory Sum'!$O355,Table7[Product Type2],'Raw Mat Inventory Sum'!$AK$5)</f>
        <v>0</v>
      </c>
      <c r="AL355" t="str">
        <f t="shared" si="47"/>
        <v/>
      </c>
      <c r="AM355" s="1">
        <f>SUMIFS(Table7[Total 
Paid],Table7[Sale - Product Name],'Raw Mat Inventory Sum'!$O355,Table7[Product Type2],'Raw Mat Inventory Sum'!$AK$5)</f>
        <v>0</v>
      </c>
    </row>
    <row r="356" spans="1:39" x14ac:dyDescent="0.25">
      <c r="A356" t="s">
        <v>202</v>
      </c>
      <c r="B356" t="s">
        <v>203</v>
      </c>
      <c r="C356" t="s">
        <v>191</v>
      </c>
      <c r="E356" s="4"/>
      <c r="O356" s="77"/>
      <c r="P356" s="7"/>
      <c r="Q356" s="30">
        <f>SUMIFS(Table110[Quantity],Table110[Product Name],'Raw Mat Inventory Sum'!$O356)</f>
        <v>0</v>
      </c>
      <c r="S356" s="1">
        <f>SUMIFS(Table110[Total Cost],Table110[Product Name],'Raw Mat Inventory Sum'!$O356)</f>
        <v>0</v>
      </c>
      <c r="T356" s="7"/>
      <c r="U356" s="1">
        <f>SUMIFS(Table110[Quantity Purchased],Table110[Product Name],'Raw Mat Inventory Sum'!$O356)</f>
        <v>0</v>
      </c>
      <c r="W356" s="1">
        <f>SUMIFS(Table110[Total Purchase
Cost],Table110[Product Name],'Raw Mat Inventory Sum'!$O356)</f>
        <v>0</v>
      </c>
      <c r="X356" s="7"/>
      <c r="Y356" s="1">
        <f t="shared" si="45"/>
        <v>0</v>
      </c>
      <c r="AA356" s="1">
        <f t="shared" si="46"/>
        <v>0</v>
      </c>
      <c r="AB356" s="7"/>
      <c r="AC356" s="1">
        <f>SUMIFS(Table7[Quantity of 
Product Sold],Table7[Sale - Product Name],'Raw Mat Inventory Sum'!$O356,Table7[Product Type2],'Raw Mat Inventory Sum'!$AC$5)</f>
        <v>0</v>
      </c>
      <c r="AE356" s="1">
        <f>SUMIFS(Table7[Total Cost of
Goods Sold],Table7[Sale - Product Name],'Raw Mat Inventory Sum'!$O356,Table7[Product Type2],'Raw Mat Inventory Sum'!$AC$5)</f>
        <v>0</v>
      </c>
      <c r="AF356" s="7"/>
      <c r="AG356" s="1">
        <f>SUMIFS(Table17[Quantity2],Table17[Product Name],'Raw Mat Inventory Sum'!$O356,Table17[Product Type2],'Raw Mat Inventory Sum'!$AG$5)</f>
        <v>0</v>
      </c>
      <c r="AI356" s="1">
        <f>SUMIFS(Table17[Total out of Inventory],Table17[Product Name],'Raw Mat Inventory Sum'!$O356,Table17[Product Type2],'Raw Mat Inventory Sum'!$AG$5)</f>
        <v>0</v>
      </c>
      <c r="AJ356" s="7"/>
      <c r="AK356" s="1">
        <f>SUMIFS(Table7[Quantity
 Sold],Table7[Sale - Product Name],'Raw Mat Inventory Sum'!$O356,Table7[Product Type2],'Raw Mat Inventory Sum'!$AK$5)</f>
        <v>0</v>
      </c>
      <c r="AL356" t="str">
        <f t="shared" si="47"/>
        <v/>
      </c>
      <c r="AM356" s="1">
        <f>SUMIFS(Table7[Total 
Paid],Table7[Sale - Product Name],'Raw Mat Inventory Sum'!$O356,Table7[Product Type2],'Raw Mat Inventory Sum'!$AK$5)</f>
        <v>0</v>
      </c>
    </row>
    <row r="357" spans="1:39" x14ac:dyDescent="0.25">
      <c r="A357" t="s">
        <v>202</v>
      </c>
      <c r="B357" t="s">
        <v>205</v>
      </c>
      <c r="C357" t="s">
        <v>191</v>
      </c>
      <c r="E357" s="4"/>
      <c r="O357" s="77"/>
      <c r="P357" s="7"/>
      <c r="Q357" s="30">
        <f>SUMIFS(Table110[Quantity],Table110[Product Name],'Raw Mat Inventory Sum'!$O357)</f>
        <v>0</v>
      </c>
      <c r="S357" s="1">
        <f>SUMIFS(Table110[Total Cost],Table110[Product Name],'Raw Mat Inventory Sum'!$O357)</f>
        <v>0</v>
      </c>
      <c r="T357" s="7"/>
      <c r="U357" s="1">
        <f>SUMIFS(Table110[Quantity Purchased],Table110[Product Name],'Raw Mat Inventory Sum'!$O357)</f>
        <v>0</v>
      </c>
      <c r="W357" s="1">
        <f>SUMIFS(Table110[Total Purchase
Cost],Table110[Product Name],'Raw Mat Inventory Sum'!$O357)</f>
        <v>0</v>
      </c>
      <c r="X357" s="7"/>
      <c r="Y357" s="1">
        <f t="shared" si="45"/>
        <v>0</v>
      </c>
      <c r="AA357" s="1">
        <f t="shared" si="46"/>
        <v>0</v>
      </c>
      <c r="AB357" s="7"/>
      <c r="AC357" s="1">
        <f>SUMIFS(Table7[Quantity of 
Product Sold],Table7[Sale - Product Name],'Raw Mat Inventory Sum'!$O357,Table7[Product Type2],'Raw Mat Inventory Sum'!$AC$5)</f>
        <v>0</v>
      </c>
      <c r="AE357" s="1">
        <f>SUMIFS(Table7[Total Cost of
Goods Sold],Table7[Sale - Product Name],'Raw Mat Inventory Sum'!$O357,Table7[Product Type2],'Raw Mat Inventory Sum'!$AC$5)</f>
        <v>0</v>
      </c>
      <c r="AF357" s="7"/>
      <c r="AG357" s="1">
        <f>SUMIFS(Table17[Quantity2],Table17[Product Name],'Raw Mat Inventory Sum'!$O357,Table17[Product Type2],'Raw Mat Inventory Sum'!$AG$5)</f>
        <v>0</v>
      </c>
      <c r="AI357" s="1">
        <f>SUMIFS(Table17[Total out of Inventory],Table17[Product Name],'Raw Mat Inventory Sum'!$O357,Table17[Product Type2],'Raw Mat Inventory Sum'!$AG$5)</f>
        <v>0</v>
      </c>
      <c r="AJ357" s="7"/>
      <c r="AK357" s="1">
        <f>SUMIFS(Table7[Quantity
 Sold],Table7[Sale - Product Name],'Raw Mat Inventory Sum'!$O357,Table7[Product Type2],'Raw Mat Inventory Sum'!$AK$5)</f>
        <v>0</v>
      </c>
      <c r="AL357" t="str">
        <f t="shared" si="47"/>
        <v/>
      </c>
      <c r="AM357" s="1">
        <f>SUMIFS(Table7[Total 
Paid],Table7[Sale - Product Name],'Raw Mat Inventory Sum'!$O357,Table7[Product Type2],'Raw Mat Inventory Sum'!$AK$5)</f>
        <v>0</v>
      </c>
    </row>
    <row r="358" spans="1:39" x14ac:dyDescent="0.25">
      <c r="A358" t="s">
        <v>202</v>
      </c>
      <c r="B358" t="s">
        <v>206</v>
      </c>
      <c r="C358" t="s">
        <v>191</v>
      </c>
      <c r="E358" s="4"/>
      <c r="O358" s="77"/>
      <c r="P358" s="7"/>
      <c r="Q358" s="30">
        <f>SUMIFS(Table110[Quantity],Table110[Product Name],'Raw Mat Inventory Sum'!$O358)</f>
        <v>0</v>
      </c>
      <c r="S358" s="1">
        <f>SUMIFS(Table110[Total Cost],Table110[Product Name],'Raw Mat Inventory Sum'!$O358)</f>
        <v>0</v>
      </c>
      <c r="T358" s="7"/>
      <c r="U358" s="1">
        <f>SUMIFS(Table110[Quantity Purchased],Table110[Product Name],'Raw Mat Inventory Sum'!$O358)</f>
        <v>0</v>
      </c>
      <c r="W358" s="1">
        <f>SUMIFS(Table110[Total Purchase
Cost],Table110[Product Name],'Raw Mat Inventory Sum'!$O358)</f>
        <v>0</v>
      </c>
      <c r="X358" s="7"/>
      <c r="Y358" s="1">
        <f t="shared" si="45"/>
        <v>0</v>
      </c>
      <c r="AA358" s="1">
        <f t="shared" si="46"/>
        <v>0</v>
      </c>
      <c r="AB358" s="7"/>
      <c r="AC358" s="1">
        <f>SUMIFS(Table7[Quantity of 
Product Sold],Table7[Sale - Product Name],'Raw Mat Inventory Sum'!$O358,Table7[Product Type2],'Raw Mat Inventory Sum'!$AC$5)</f>
        <v>0</v>
      </c>
      <c r="AE358" s="1">
        <f>SUMIFS(Table7[Total Cost of
Goods Sold],Table7[Sale - Product Name],'Raw Mat Inventory Sum'!$O358,Table7[Product Type2],'Raw Mat Inventory Sum'!$AC$5)</f>
        <v>0</v>
      </c>
      <c r="AF358" s="7"/>
      <c r="AG358" s="1">
        <f>SUMIFS(Table17[Quantity2],Table17[Product Name],'Raw Mat Inventory Sum'!$O358,Table17[Product Type2],'Raw Mat Inventory Sum'!$AG$5)</f>
        <v>0</v>
      </c>
      <c r="AI358" s="1">
        <f>SUMIFS(Table17[Total out of Inventory],Table17[Product Name],'Raw Mat Inventory Sum'!$O358,Table17[Product Type2],'Raw Mat Inventory Sum'!$AG$5)</f>
        <v>0</v>
      </c>
      <c r="AJ358" s="7"/>
      <c r="AK358" s="1">
        <f>SUMIFS(Table7[Quantity
 Sold],Table7[Sale - Product Name],'Raw Mat Inventory Sum'!$O358,Table7[Product Type2],'Raw Mat Inventory Sum'!$AK$5)</f>
        <v>0</v>
      </c>
      <c r="AL358" t="str">
        <f t="shared" si="47"/>
        <v/>
      </c>
      <c r="AM358" s="1">
        <f>SUMIFS(Table7[Total 
Paid],Table7[Sale - Product Name],'Raw Mat Inventory Sum'!$O358,Table7[Product Type2],'Raw Mat Inventory Sum'!$AK$5)</f>
        <v>0</v>
      </c>
    </row>
    <row r="359" spans="1:39" x14ac:dyDescent="0.25">
      <c r="A359" t="s">
        <v>202</v>
      </c>
      <c r="B359" t="s">
        <v>207</v>
      </c>
      <c r="C359" t="s">
        <v>191</v>
      </c>
      <c r="E359" s="4"/>
      <c r="O359" s="77"/>
      <c r="P359" s="7"/>
      <c r="Q359" s="30">
        <f>SUMIFS(Table110[Quantity],Table110[Product Name],'Raw Mat Inventory Sum'!$O359)</f>
        <v>0</v>
      </c>
      <c r="S359" s="1">
        <f>SUMIFS(Table110[Total Cost],Table110[Product Name],'Raw Mat Inventory Sum'!$O359)</f>
        <v>0</v>
      </c>
      <c r="T359" s="7"/>
      <c r="U359" s="1">
        <f>SUMIFS(Table110[Quantity Purchased],Table110[Product Name],'Raw Mat Inventory Sum'!$O359)</f>
        <v>0</v>
      </c>
      <c r="W359" s="1">
        <f>SUMIFS(Table110[Total Purchase
Cost],Table110[Product Name],'Raw Mat Inventory Sum'!$O359)</f>
        <v>0</v>
      </c>
      <c r="X359" s="7"/>
      <c r="Y359" s="1">
        <f t="shared" si="45"/>
        <v>0</v>
      </c>
      <c r="AA359" s="1">
        <f t="shared" si="46"/>
        <v>0</v>
      </c>
      <c r="AB359" s="7"/>
      <c r="AC359" s="1">
        <f>SUMIFS(Table7[Quantity of 
Product Sold],Table7[Sale - Product Name],'Raw Mat Inventory Sum'!$O359,Table7[Product Type2],'Raw Mat Inventory Sum'!$AC$5)</f>
        <v>0</v>
      </c>
      <c r="AE359" s="1">
        <f>SUMIFS(Table7[Total Cost of
Goods Sold],Table7[Sale - Product Name],'Raw Mat Inventory Sum'!$O359,Table7[Product Type2],'Raw Mat Inventory Sum'!$AC$5)</f>
        <v>0</v>
      </c>
      <c r="AF359" s="7"/>
      <c r="AG359" s="1">
        <f>SUMIFS(Table17[Quantity2],Table17[Product Name],'Raw Mat Inventory Sum'!$O359,Table17[Product Type2],'Raw Mat Inventory Sum'!$AG$5)</f>
        <v>0</v>
      </c>
      <c r="AI359" s="1">
        <f>SUMIFS(Table17[Total out of Inventory],Table17[Product Name],'Raw Mat Inventory Sum'!$O359,Table17[Product Type2],'Raw Mat Inventory Sum'!$AG$5)</f>
        <v>0</v>
      </c>
      <c r="AJ359" s="7"/>
      <c r="AK359" s="1">
        <f>SUMIFS(Table7[Quantity
 Sold],Table7[Sale - Product Name],'Raw Mat Inventory Sum'!$O359,Table7[Product Type2],'Raw Mat Inventory Sum'!$AK$5)</f>
        <v>0</v>
      </c>
      <c r="AL359" t="str">
        <f t="shared" si="47"/>
        <v/>
      </c>
      <c r="AM359" s="1">
        <f>SUMIFS(Table7[Total 
Paid],Table7[Sale - Product Name],'Raw Mat Inventory Sum'!$O359,Table7[Product Type2],'Raw Mat Inventory Sum'!$AK$5)</f>
        <v>0</v>
      </c>
    </row>
    <row r="360" spans="1:39" x14ac:dyDescent="0.25">
      <c r="A360" t="s">
        <v>202</v>
      </c>
      <c r="B360" t="s">
        <v>208</v>
      </c>
      <c r="C360" t="s">
        <v>191</v>
      </c>
      <c r="E360" s="4"/>
      <c r="O360" s="77"/>
      <c r="P360" s="7"/>
      <c r="Q360" s="30">
        <f>SUMIFS(Table110[Quantity],Table110[Product Name],'Raw Mat Inventory Sum'!$O360)</f>
        <v>0</v>
      </c>
      <c r="S360" s="1">
        <f>SUMIFS(Table110[Total Cost],Table110[Product Name],'Raw Mat Inventory Sum'!$O360)</f>
        <v>0</v>
      </c>
      <c r="T360" s="7"/>
      <c r="U360" s="1">
        <f>SUMIFS(Table110[Quantity Purchased],Table110[Product Name],'Raw Mat Inventory Sum'!$O360)</f>
        <v>0</v>
      </c>
      <c r="W360" s="1">
        <f>SUMIFS(Table110[Total Purchase
Cost],Table110[Product Name],'Raw Mat Inventory Sum'!$O360)</f>
        <v>0</v>
      </c>
      <c r="X360" s="7"/>
      <c r="Y360" s="1">
        <f t="shared" si="45"/>
        <v>0</v>
      </c>
      <c r="AA360" s="1">
        <f t="shared" si="46"/>
        <v>0</v>
      </c>
      <c r="AB360" s="7"/>
      <c r="AC360" s="1">
        <f>SUMIFS(Table7[Quantity of 
Product Sold],Table7[Sale - Product Name],'Raw Mat Inventory Sum'!$O360,Table7[Product Type2],'Raw Mat Inventory Sum'!$AC$5)</f>
        <v>0</v>
      </c>
      <c r="AE360" s="1">
        <f>SUMIFS(Table7[Total Cost of
Goods Sold],Table7[Sale - Product Name],'Raw Mat Inventory Sum'!$O360,Table7[Product Type2],'Raw Mat Inventory Sum'!$AC$5)</f>
        <v>0</v>
      </c>
      <c r="AF360" s="7"/>
      <c r="AG360" s="1">
        <f>SUMIFS(Table17[Quantity2],Table17[Product Name],'Raw Mat Inventory Sum'!$O360,Table17[Product Type2],'Raw Mat Inventory Sum'!$AG$5)</f>
        <v>0</v>
      </c>
      <c r="AI360" s="1">
        <f>SUMIFS(Table17[Total out of Inventory],Table17[Product Name],'Raw Mat Inventory Sum'!$O360,Table17[Product Type2],'Raw Mat Inventory Sum'!$AG$5)</f>
        <v>0</v>
      </c>
      <c r="AJ360" s="7"/>
      <c r="AK360" s="1">
        <f>SUMIFS(Table7[Quantity
 Sold],Table7[Sale - Product Name],'Raw Mat Inventory Sum'!$O360,Table7[Product Type2],'Raw Mat Inventory Sum'!$AK$5)</f>
        <v>0</v>
      </c>
      <c r="AL360" t="str">
        <f t="shared" si="47"/>
        <v/>
      </c>
      <c r="AM360" s="1">
        <f>SUMIFS(Table7[Total 
Paid],Table7[Sale - Product Name],'Raw Mat Inventory Sum'!$O360,Table7[Product Type2],'Raw Mat Inventory Sum'!$AK$5)</f>
        <v>0</v>
      </c>
    </row>
    <row r="361" spans="1:39" x14ac:dyDescent="0.25">
      <c r="A361" t="s">
        <v>202</v>
      </c>
      <c r="B361" t="s">
        <v>209</v>
      </c>
      <c r="C361" t="s">
        <v>191</v>
      </c>
      <c r="E361" s="4"/>
      <c r="O361" s="77"/>
      <c r="P361" s="7"/>
      <c r="Q361" s="30">
        <f>SUMIFS(Table110[Quantity],Table110[Product Name],'Raw Mat Inventory Sum'!$O361)</f>
        <v>0</v>
      </c>
      <c r="S361" s="1">
        <f>SUMIFS(Table110[Total Cost],Table110[Product Name],'Raw Mat Inventory Sum'!$O361)</f>
        <v>0</v>
      </c>
      <c r="T361" s="7"/>
      <c r="U361" s="1">
        <f>SUMIFS(Table110[Quantity Purchased],Table110[Product Name],'Raw Mat Inventory Sum'!$O361)</f>
        <v>0</v>
      </c>
      <c r="W361" s="1">
        <f>SUMIFS(Table110[Total Purchase
Cost],Table110[Product Name],'Raw Mat Inventory Sum'!$O361)</f>
        <v>0</v>
      </c>
      <c r="X361" s="7"/>
      <c r="Y361" s="1">
        <f t="shared" si="45"/>
        <v>0</v>
      </c>
      <c r="AA361" s="1">
        <f t="shared" si="46"/>
        <v>0</v>
      </c>
      <c r="AB361" s="7"/>
      <c r="AC361" s="1">
        <f>SUMIFS(Table7[Quantity of 
Product Sold],Table7[Sale - Product Name],'Raw Mat Inventory Sum'!$O361,Table7[Product Type2],'Raw Mat Inventory Sum'!$AC$5)</f>
        <v>0</v>
      </c>
      <c r="AE361" s="1">
        <f>SUMIFS(Table7[Total Cost of
Goods Sold],Table7[Sale - Product Name],'Raw Mat Inventory Sum'!$O361,Table7[Product Type2],'Raw Mat Inventory Sum'!$AC$5)</f>
        <v>0</v>
      </c>
      <c r="AF361" s="7"/>
      <c r="AG361" s="1">
        <f>SUMIFS(Table17[Quantity2],Table17[Product Name],'Raw Mat Inventory Sum'!$O361,Table17[Product Type2],'Raw Mat Inventory Sum'!$AG$5)</f>
        <v>0</v>
      </c>
      <c r="AI361" s="1">
        <f>SUMIFS(Table17[Total out of Inventory],Table17[Product Name],'Raw Mat Inventory Sum'!$O361,Table17[Product Type2],'Raw Mat Inventory Sum'!$AG$5)</f>
        <v>0</v>
      </c>
      <c r="AJ361" s="7"/>
      <c r="AK361" s="1">
        <f>SUMIFS(Table7[Quantity
 Sold],Table7[Sale - Product Name],'Raw Mat Inventory Sum'!$O361,Table7[Product Type2],'Raw Mat Inventory Sum'!$AK$5)</f>
        <v>0</v>
      </c>
      <c r="AL361" t="str">
        <f t="shared" si="47"/>
        <v/>
      </c>
      <c r="AM361" s="1">
        <f>SUMIFS(Table7[Total 
Paid],Table7[Sale - Product Name],'Raw Mat Inventory Sum'!$O361,Table7[Product Type2],'Raw Mat Inventory Sum'!$AK$5)</f>
        <v>0</v>
      </c>
    </row>
    <row r="362" spans="1:39" x14ac:dyDescent="0.25">
      <c r="C362" t="s">
        <v>191</v>
      </c>
      <c r="E362" s="4"/>
      <c r="O362" s="77"/>
      <c r="P362" s="7"/>
      <c r="Q362" s="30">
        <f>SUMIFS(Table110[Quantity],Table110[Product Name],'Raw Mat Inventory Sum'!$O362)</f>
        <v>0</v>
      </c>
      <c r="S362" s="1">
        <f>SUMIFS(Table110[Total Cost],Table110[Product Name],'Raw Mat Inventory Sum'!$O362)</f>
        <v>0</v>
      </c>
      <c r="T362" s="7"/>
      <c r="U362" s="1">
        <f>SUMIFS(Table110[Quantity Purchased],Table110[Product Name],'Raw Mat Inventory Sum'!$O362)</f>
        <v>0</v>
      </c>
      <c r="W362" s="1">
        <f>SUMIFS(Table110[Total Purchase
Cost],Table110[Product Name],'Raw Mat Inventory Sum'!$O362)</f>
        <v>0</v>
      </c>
      <c r="X362" s="7"/>
      <c r="Y362" s="1">
        <f t="shared" si="45"/>
        <v>0</v>
      </c>
      <c r="AA362" s="1">
        <f t="shared" si="46"/>
        <v>0</v>
      </c>
      <c r="AB362" s="7"/>
      <c r="AC362" s="1">
        <f>SUMIFS(Table7[Quantity of 
Product Sold],Table7[Sale - Product Name],'Raw Mat Inventory Sum'!$O362,Table7[Product Type2],'Raw Mat Inventory Sum'!$AC$5)</f>
        <v>0</v>
      </c>
      <c r="AE362" s="1">
        <f>SUMIFS(Table7[Total Cost of
Goods Sold],Table7[Sale - Product Name],'Raw Mat Inventory Sum'!$O362,Table7[Product Type2],'Raw Mat Inventory Sum'!$AC$5)</f>
        <v>0</v>
      </c>
      <c r="AF362" s="7"/>
      <c r="AG362" s="1">
        <f>SUMIFS(Table17[Quantity2],Table17[Product Name],'Raw Mat Inventory Sum'!$O362,Table17[Product Type2],'Raw Mat Inventory Sum'!$AG$5)</f>
        <v>0</v>
      </c>
      <c r="AI362" s="1">
        <f>SUMIFS(Table17[Total out of Inventory],Table17[Product Name],'Raw Mat Inventory Sum'!$O362,Table17[Product Type2],'Raw Mat Inventory Sum'!$AG$5)</f>
        <v>0</v>
      </c>
      <c r="AJ362" s="7"/>
      <c r="AK362" s="1">
        <f>SUMIFS(Table7[Quantity
 Sold],Table7[Sale - Product Name],'Raw Mat Inventory Sum'!$O362,Table7[Product Type2],'Raw Mat Inventory Sum'!$AK$5)</f>
        <v>0</v>
      </c>
      <c r="AL362" t="str">
        <f t="shared" si="47"/>
        <v/>
      </c>
      <c r="AM362" s="1">
        <f>SUMIFS(Table7[Total 
Paid],Table7[Sale - Product Name],'Raw Mat Inventory Sum'!$O362,Table7[Product Type2],'Raw Mat Inventory Sum'!$AK$5)</f>
        <v>0</v>
      </c>
    </row>
    <row r="363" spans="1:39" x14ac:dyDescent="0.25">
      <c r="C363" t="s">
        <v>191</v>
      </c>
      <c r="E363" s="4"/>
      <c r="O363" s="77"/>
      <c r="P363" s="7"/>
      <c r="Q363" s="30">
        <f>SUMIFS(Table110[Quantity],Table110[Product Name],'Raw Mat Inventory Sum'!$O363)</f>
        <v>0</v>
      </c>
      <c r="S363" s="1">
        <f>SUMIFS(Table110[Total Cost],Table110[Product Name],'Raw Mat Inventory Sum'!$O363)</f>
        <v>0</v>
      </c>
      <c r="T363" s="7"/>
      <c r="U363" s="1">
        <f>SUMIFS(Table110[Quantity Purchased],Table110[Product Name],'Raw Mat Inventory Sum'!$O363)</f>
        <v>0</v>
      </c>
      <c r="W363" s="1">
        <f>SUMIFS(Table110[Total Purchase
Cost],Table110[Product Name],'Raw Mat Inventory Sum'!$O363)</f>
        <v>0</v>
      </c>
      <c r="X363" s="7"/>
      <c r="Y363" s="1">
        <f t="shared" si="45"/>
        <v>0</v>
      </c>
      <c r="AA363" s="1">
        <f t="shared" si="46"/>
        <v>0</v>
      </c>
      <c r="AB363" s="7"/>
      <c r="AC363" s="1">
        <f>SUMIFS(Table7[Quantity of 
Product Sold],Table7[Sale - Product Name],'Raw Mat Inventory Sum'!$O363,Table7[Product Type2],'Raw Mat Inventory Sum'!$AC$5)</f>
        <v>0</v>
      </c>
      <c r="AE363" s="1">
        <f>SUMIFS(Table7[Total Cost of
Goods Sold],Table7[Sale - Product Name],'Raw Mat Inventory Sum'!$O363,Table7[Product Type2],'Raw Mat Inventory Sum'!$AC$5)</f>
        <v>0</v>
      </c>
      <c r="AF363" s="7"/>
      <c r="AG363" s="1">
        <f>SUMIFS(Table17[Quantity2],Table17[Product Name],'Raw Mat Inventory Sum'!$O363,Table17[Product Type2],'Raw Mat Inventory Sum'!$AG$5)</f>
        <v>0</v>
      </c>
      <c r="AI363" s="1">
        <f>SUMIFS(Table17[Total out of Inventory],Table17[Product Name],'Raw Mat Inventory Sum'!$O363,Table17[Product Type2],'Raw Mat Inventory Sum'!$AG$5)</f>
        <v>0</v>
      </c>
      <c r="AJ363" s="7"/>
      <c r="AK363" s="1">
        <f>SUMIFS(Table7[Quantity
 Sold],Table7[Sale - Product Name],'Raw Mat Inventory Sum'!$O363,Table7[Product Type2],'Raw Mat Inventory Sum'!$AK$5)</f>
        <v>0</v>
      </c>
      <c r="AL363" t="str">
        <f t="shared" si="47"/>
        <v/>
      </c>
      <c r="AM363" s="1">
        <f>SUMIFS(Table7[Total 
Paid],Table7[Sale - Product Name],'Raw Mat Inventory Sum'!$O363,Table7[Product Type2],'Raw Mat Inventory Sum'!$AK$5)</f>
        <v>0</v>
      </c>
    </row>
    <row r="364" spans="1:39" x14ac:dyDescent="0.25">
      <c r="C364" t="s">
        <v>191</v>
      </c>
      <c r="E364" s="4"/>
      <c r="O364" s="77"/>
      <c r="P364" s="7"/>
      <c r="Q364" s="30">
        <f>SUMIFS(Table110[Quantity],Table110[Product Name],'Raw Mat Inventory Sum'!$O364)</f>
        <v>0</v>
      </c>
      <c r="S364" s="1">
        <f>SUMIFS(Table110[Total Cost],Table110[Product Name],'Raw Mat Inventory Sum'!$O364)</f>
        <v>0</v>
      </c>
      <c r="T364" s="7"/>
      <c r="U364" s="1">
        <f>SUMIFS(Table110[Quantity Purchased],Table110[Product Name],'Raw Mat Inventory Sum'!$O364)</f>
        <v>0</v>
      </c>
      <c r="W364" s="1">
        <f>SUMIFS(Table110[Total Purchase
Cost],Table110[Product Name],'Raw Mat Inventory Sum'!$O364)</f>
        <v>0</v>
      </c>
      <c r="X364" s="7"/>
      <c r="Y364" s="1">
        <f t="shared" si="45"/>
        <v>0</v>
      </c>
      <c r="AA364" s="1">
        <f t="shared" si="46"/>
        <v>0</v>
      </c>
      <c r="AB364" s="7"/>
      <c r="AC364" s="1">
        <f>SUMIFS(Table7[Quantity of 
Product Sold],Table7[Sale - Product Name],'Raw Mat Inventory Sum'!$O364,Table7[Product Type2],'Raw Mat Inventory Sum'!$AC$5)</f>
        <v>0</v>
      </c>
      <c r="AE364" s="1">
        <f>SUMIFS(Table7[Total Cost of
Goods Sold],Table7[Sale - Product Name],'Raw Mat Inventory Sum'!$O364,Table7[Product Type2],'Raw Mat Inventory Sum'!$AC$5)</f>
        <v>0</v>
      </c>
      <c r="AF364" s="7"/>
      <c r="AG364" s="1">
        <f>SUMIFS(Table17[Quantity2],Table17[Product Name],'Raw Mat Inventory Sum'!$O364,Table17[Product Type2],'Raw Mat Inventory Sum'!$AG$5)</f>
        <v>0</v>
      </c>
      <c r="AI364" s="1">
        <f>SUMIFS(Table17[Total out of Inventory],Table17[Product Name],'Raw Mat Inventory Sum'!$O364,Table17[Product Type2],'Raw Mat Inventory Sum'!$AG$5)</f>
        <v>0</v>
      </c>
      <c r="AJ364" s="7"/>
      <c r="AK364" s="1">
        <f>SUMIFS(Table7[Quantity
 Sold],Table7[Sale - Product Name],'Raw Mat Inventory Sum'!$O364,Table7[Product Type2],'Raw Mat Inventory Sum'!$AK$5)</f>
        <v>0</v>
      </c>
      <c r="AL364" t="str">
        <f t="shared" si="47"/>
        <v/>
      </c>
      <c r="AM364" s="1">
        <f>SUMIFS(Table7[Total 
Paid],Table7[Sale - Product Name],'Raw Mat Inventory Sum'!$O364,Table7[Product Type2],'Raw Mat Inventory Sum'!$AK$5)</f>
        <v>0</v>
      </c>
    </row>
    <row r="365" spans="1:39" x14ac:dyDescent="0.25">
      <c r="C365" t="s">
        <v>191</v>
      </c>
      <c r="O365" s="77"/>
      <c r="P365" s="7"/>
      <c r="Q365" s="30">
        <f>SUMIFS(Table110[Quantity],Table110[Product Name],'Raw Mat Inventory Sum'!$O365)</f>
        <v>0</v>
      </c>
      <c r="S365" s="1">
        <f>SUMIFS(Table110[Total Cost],Table110[Product Name],'Raw Mat Inventory Sum'!$O365)</f>
        <v>0</v>
      </c>
      <c r="T365" s="7"/>
      <c r="U365" s="1">
        <f>SUMIFS(Table110[Quantity Purchased],Table110[Product Name],'Raw Mat Inventory Sum'!$O365)</f>
        <v>0</v>
      </c>
      <c r="W365" s="1">
        <f>SUMIFS(Table110[Total Purchase
Cost],Table110[Product Name],'Raw Mat Inventory Sum'!$O365)</f>
        <v>0</v>
      </c>
      <c r="X365" s="7"/>
      <c r="Y365" s="1">
        <f t="shared" si="45"/>
        <v>0</v>
      </c>
      <c r="AA365" s="1">
        <f t="shared" si="46"/>
        <v>0</v>
      </c>
      <c r="AB365" s="7"/>
      <c r="AC365" s="1">
        <f>SUMIFS(Table7[Quantity of 
Product Sold],Table7[Sale - Product Name],'Raw Mat Inventory Sum'!$O365,Table7[Product Type2],'Raw Mat Inventory Sum'!$AC$5)</f>
        <v>0</v>
      </c>
      <c r="AE365" s="1">
        <f>SUMIFS(Table7[Total Cost of
Goods Sold],Table7[Sale - Product Name],'Raw Mat Inventory Sum'!$O365,Table7[Product Type2],'Raw Mat Inventory Sum'!$AC$5)</f>
        <v>0</v>
      </c>
      <c r="AF365" s="7"/>
      <c r="AG365" s="1">
        <f>SUMIFS(Table17[Quantity2],Table17[Product Name],'Raw Mat Inventory Sum'!$O365,Table17[Product Type2],'Raw Mat Inventory Sum'!$AG$5)</f>
        <v>0</v>
      </c>
      <c r="AI365" s="1">
        <f>SUMIFS(Table17[Total out of Inventory],Table17[Product Name],'Raw Mat Inventory Sum'!$O365,Table17[Product Type2],'Raw Mat Inventory Sum'!$AG$5)</f>
        <v>0</v>
      </c>
      <c r="AJ365" s="7"/>
      <c r="AK365" s="1">
        <f>SUMIFS(Table7[Quantity
 Sold],Table7[Sale - Product Name],'Raw Mat Inventory Sum'!$O365,Table7[Product Type2],'Raw Mat Inventory Sum'!$AK$5)</f>
        <v>0</v>
      </c>
      <c r="AL365" t="str">
        <f t="shared" si="47"/>
        <v/>
      </c>
      <c r="AM365" s="1">
        <f>SUMIFS(Table7[Total 
Paid],Table7[Sale - Product Name],'Raw Mat Inventory Sum'!$O365,Table7[Product Type2],'Raw Mat Inventory Sum'!$AK$5)</f>
        <v>0</v>
      </c>
    </row>
    <row r="366" spans="1:39" x14ac:dyDescent="0.25">
      <c r="C366" t="s">
        <v>191</v>
      </c>
      <c r="O366" s="77"/>
      <c r="P366" s="7"/>
      <c r="Q366" s="30">
        <f>SUMIFS(Table110[Quantity],Table110[Product Name],'Raw Mat Inventory Sum'!$O366)</f>
        <v>0</v>
      </c>
      <c r="S366" s="1">
        <f>SUMIFS(Table110[Total Cost],Table110[Product Name],'Raw Mat Inventory Sum'!$O366)</f>
        <v>0</v>
      </c>
      <c r="T366" s="7"/>
      <c r="U366" s="1">
        <f>SUMIFS(Table110[Quantity Purchased],Table110[Product Name],'Raw Mat Inventory Sum'!$O366)</f>
        <v>0</v>
      </c>
      <c r="W366" s="1">
        <f>SUMIFS(Table110[Total Purchase
Cost],Table110[Product Name],'Raw Mat Inventory Sum'!$O366)</f>
        <v>0</v>
      </c>
      <c r="X366" s="7"/>
      <c r="Y366" s="1">
        <f t="shared" si="45"/>
        <v>0</v>
      </c>
      <c r="AA366" s="1">
        <f t="shared" si="46"/>
        <v>0</v>
      </c>
      <c r="AB366" s="7"/>
      <c r="AC366" s="1">
        <f>SUMIFS(Table7[Quantity of 
Product Sold],Table7[Sale - Product Name],'Raw Mat Inventory Sum'!$O366,Table7[Product Type2],'Raw Mat Inventory Sum'!$AC$5)</f>
        <v>0</v>
      </c>
      <c r="AE366" s="1">
        <f>SUMIFS(Table7[Total Cost of
Goods Sold],Table7[Sale - Product Name],'Raw Mat Inventory Sum'!$O366,Table7[Product Type2],'Raw Mat Inventory Sum'!$AC$5)</f>
        <v>0</v>
      </c>
      <c r="AF366" s="7"/>
      <c r="AG366" s="1">
        <f>SUMIFS(Table17[Quantity2],Table17[Product Name],'Raw Mat Inventory Sum'!$O366,Table17[Product Type2],'Raw Mat Inventory Sum'!$AG$5)</f>
        <v>0</v>
      </c>
      <c r="AI366" s="1">
        <f>SUMIFS(Table17[Total out of Inventory],Table17[Product Name],'Raw Mat Inventory Sum'!$O366,Table17[Product Type2],'Raw Mat Inventory Sum'!$AG$5)</f>
        <v>0</v>
      </c>
      <c r="AJ366" s="7"/>
      <c r="AK366" s="1">
        <f>SUMIFS(Table7[Quantity
 Sold],Table7[Sale - Product Name],'Raw Mat Inventory Sum'!$O366,Table7[Product Type2],'Raw Mat Inventory Sum'!$AK$5)</f>
        <v>0</v>
      </c>
      <c r="AL366" t="str">
        <f t="shared" si="47"/>
        <v/>
      </c>
      <c r="AM366" s="1">
        <f>SUMIFS(Table7[Total 
Paid],Table7[Sale - Product Name],'Raw Mat Inventory Sum'!$O366,Table7[Product Type2],'Raw Mat Inventory Sum'!$AK$5)</f>
        <v>0</v>
      </c>
    </row>
    <row r="367" spans="1:39" x14ac:dyDescent="0.25">
      <c r="C367" t="s">
        <v>191</v>
      </c>
      <c r="O367" s="77"/>
      <c r="P367" s="7"/>
      <c r="Q367" s="30">
        <f>SUMIFS(Table110[Quantity],Table110[Product Name],'Raw Mat Inventory Sum'!$O367)</f>
        <v>0</v>
      </c>
      <c r="S367" s="1">
        <f>SUMIFS(Table110[Total Cost],Table110[Product Name],'Raw Mat Inventory Sum'!$O367)</f>
        <v>0</v>
      </c>
      <c r="T367" s="7"/>
      <c r="U367" s="1">
        <f>SUMIFS(Table110[Quantity Purchased],Table110[Product Name],'Raw Mat Inventory Sum'!$O367)</f>
        <v>0</v>
      </c>
      <c r="W367" s="1">
        <f>SUMIFS(Table110[Total Purchase
Cost],Table110[Product Name],'Raw Mat Inventory Sum'!$O367)</f>
        <v>0</v>
      </c>
      <c r="X367" s="7"/>
      <c r="Y367" s="1">
        <f t="shared" si="45"/>
        <v>0</v>
      </c>
      <c r="AA367" s="1">
        <f t="shared" si="46"/>
        <v>0</v>
      </c>
      <c r="AB367" s="7"/>
      <c r="AC367" s="1">
        <f>SUMIFS(Table7[Quantity of 
Product Sold],Table7[Sale - Product Name],'Raw Mat Inventory Sum'!$O367,Table7[Product Type2],'Raw Mat Inventory Sum'!$AC$5)</f>
        <v>0</v>
      </c>
      <c r="AE367" s="1">
        <f>SUMIFS(Table7[Total Cost of
Goods Sold],Table7[Sale - Product Name],'Raw Mat Inventory Sum'!$O367,Table7[Product Type2],'Raw Mat Inventory Sum'!$AC$5)</f>
        <v>0</v>
      </c>
      <c r="AF367" s="7"/>
      <c r="AG367" s="1">
        <f>SUMIFS(Table17[Quantity2],Table17[Product Name],'Raw Mat Inventory Sum'!$O367,Table17[Product Type2],'Raw Mat Inventory Sum'!$AG$5)</f>
        <v>0</v>
      </c>
      <c r="AI367" s="1">
        <f>SUMIFS(Table17[Total out of Inventory],Table17[Product Name],'Raw Mat Inventory Sum'!$O367,Table17[Product Type2],'Raw Mat Inventory Sum'!$AG$5)</f>
        <v>0</v>
      </c>
      <c r="AJ367" s="7"/>
      <c r="AK367" s="1">
        <f>SUMIFS(Table7[Quantity
 Sold],Table7[Sale - Product Name],'Raw Mat Inventory Sum'!$O367,Table7[Product Type2],'Raw Mat Inventory Sum'!$AK$5)</f>
        <v>0</v>
      </c>
      <c r="AL367" t="str">
        <f t="shared" si="47"/>
        <v/>
      </c>
      <c r="AM367" s="1">
        <f>SUMIFS(Table7[Total 
Paid],Table7[Sale - Product Name],'Raw Mat Inventory Sum'!$O367,Table7[Product Type2],'Raw Mat Inventory Sum'!$AK$5)</f>
        <v>0</v>
      </c>
    </row>
    <row r="368" spans="1:39" x14ac:dyDescent="0.25">
      <c r="C368" t="s">
        <v>191</v>
      </c>
      <c r="O368" s="77"/>
      <c r="P368" s="7"/>
      <c r="Q368" s="30">
        <f>SUMIFS(Table110[Quantity],Table110[Product Name],'Raw Mat Inventory Sum'!$O368)</f>
        <v>0</v>
      </c>
      <c r="S368" s="1">
        <f>SUMIFS(Table110[Total Cost],Table110[Product Name],'Raw Mat Inventory Sum'!$O368)</f>
        <v>0</v>
      </c>
      <c r="T368" s="7"/>
      <c r="U368" s="1">
        <f>SUMIFS(Table110[Quantity Purchased],Table110[Product Name],'Raw Mat Inventory Sum'!$O368)</f>
        <v>0</v>
      </c>
      <c r="W368" s="1">
        <f>SUMIFS(Table110[Total Purchase
Cost],Table110[Product Name],'Raw Mat Inventory Sum'!$O368)</f>
        <v>0</v>
      </c>
      <c r="X368" s="7"/>
      <c r="Y368" s="1">
        <f t="shared" si="45"/>
        <v>0</v>
      </c>
      <c r="AA368" s="1">
        <f t="shared" si="46"/>
        <v>0</v>
      </c>
      <c r="AB368" s="7"/>
      <c r="AC368" s="1">
        <f>SUMIFS(Table7[Quantity of 
Product Sold],Table7[Sale - Product Name],'Raw Mat Inventory Sum'!$O368,Table7[Product Type2],'Raw Mat Inventory Sum'!$AC$5)</f>
        <v>0</v>
      </c>
      <c r="AE368" s="1">
        <f>SUMIFS(Table7[Total Cost of
Goods Sold],Table7[Sale - Product Name],'Raw Mat Inventory Sum'!$O368,Table7[Product Type2],'Raw Mat Inventory Sum'!$AC$5)</f>
        <v>0</v>
      </c>
      <c r="AF368" s="7"/>
      <c r="AG368" s="1">
        <f>SUMIFS(Table17[Quantity2],Table17[Product Name],'Raw Mat Inventory Sum'!$O368,Table17[Product Type2],'Raw Mat Inventory Sum'!$AG$5)</f>
        <v>0</v>
      </c>
      <c r="AI368" s="1">
        <f>SUMIFS(Table17[Total out of Inventory],Table17[Product Name],'Raw Mat Inventory Sum'!$O368,Table17[Product Type2],'Raw Mat Inventory Sum'!$AG$5)</f>
        <v>0</v>
      </c>
      <c r="AJ368" s="7"/>
      <c r="AK368" s="1">
        <f>SUMIFS(Table7[Quantity
 Sold],Table7[Sale - Product Name],'Raw Mat Inventory Sum'!$O368,Table7[Product Type2],'Raw Mat Inventory Sum'!$AK$5)</f>
        <v>0</v>
      </c>
      <c r="AL368" t="str">
        <f t="shared" si="47"/>
        <v/>
      </c>
      <c r="AM368" s="1">
        <f>SUMIFS(Table7[Total 
Paid],Table7[Sale - Product Name],'Raw Mat Inventory Sum'!$O368,Table7[Product Type2],'Raw Mat Inventory Sum'!$AK$5)</f>
        <v>0</v>
      </c>
    </row>
    <row r="369" spans="15:39" x14ac:dyDescent="0.25">
      <c r="O369" s="77"/>
      <c r="P369" s="7"/>
      <c r="Q369" s="30">
        <f>SUMIFS(Table110[Quantity],Table110[Product Name],'Raw Mat Inventory Sum'!$O369)</f>
        <v>0</v>
      </c>
      <c r="S369" s="1">
        <f>SUMIFS(Table110[Total Cost],Table110[Product Name],'Raw Mat Inventory Sum'!$O369)</f>
        <v>0</v>
      </c>
      <c r="T369" s="7"/>
      <c r="U369" s="1">
        <f>SUMIFS(Table110[Quantity Purchased],Table110[Product Name],'Raw Mat Inventory Sum'!$O369)</f>
        <v>0</v>
      </c>
      <c r="W369" s="1">
        <f>SUMIFS(Table110[Total Purchase
Cost],Table110[Product Name],'Raw Mat Inventory Sum'!$O369)</f>
        <v>0</v>
      </c>
      <c r="X369" s="7"/>
      <c r="Y369" s="1">
        <f t="shared" si="45"/>
        <v>0</v>
      </c>
      <c r="AA369" s="1">
        <f t="shared" si="46"/>
        <v>0</v>
      </c>
      <c r="AB369" s="7"/>
      <c r="AC369" s="1">
        <f>SUMIFS(Table7[Quantity of 
Product Sold],Table7[Sale - Product Name],'Raw Mat Inventory Sum'!$O369,Table7[Product Type2],'Raw Mat Inventory Sum'!$AC$5)</f>
        <v>0</v>
      </c>
      <c r="AE369" s="1">
        <f>SUMIFS(Table7[Total Cost of
Goods Sold],Table7[Sale - Product Name],'Raw Mat Inventory Sum'!$O369,Table7[Product Type2],'Raw Mat Inventory Sum'!$AC$5)</f>
        <v>0</v>
      </c>
      <c r="AF369" s="7"/>
      <c r="AG369" s="1">
        <f>SUMIFS(Table17[Quantity2],Table17[Product Name],'Raw Mat Inventory Sum'!$O369,Table17[Product Type2],'Raw Mat Inventory Sum'!$AG$5)</f>
        <v>0</v>
      </c>
      <c r="AI369" s="1">
        <f>SUMIFS(Table17[Total out of Inventory],Table17[Product Name],'Raw Mat Inventory Sum'!$O369,Table17[Product Type2],'Raw Mat Inventory Sum'!$AG$5)</f>
        <v>0</v>
      </c>
      <c r="AJ369" s="7"/>
      <c r="AK369" s="1">
        <f>SUMIFS(Table7[Quantity
 Sold],Table7[Sale - Product Name],'Raw Mat Inventory Sum'!$O369,Table7[Product Type2],'Raw Mat Inventory Sum'!$AK$5)</f>
        <v>0</v>
      </c>
      <c r="AL369" t="str">
        <f t="shared" si="47"/>
        <v/>
      </c>
      <c r="AM369" s="1">
        <f>SUMIFS(Table7[Total 
Paid],Table7[Sale - Product Name],'Raw Mat Inventory Sum'!$O369,Table7[Product Type2],'Raw Mat Inventory Sum'!$AK$5)</f>
        <v>0</v>
      </c>
    </row>
    <row r="370" spans="15:39" x14ac:dyDescent="0.25">
      <c r="O370" s="77"/>
      <c r="P370" s="7"/>
      <c r="Q370" s="30">
        <f>SUMIFS(Table110[Quantity],Table110[Product Name],'Raw Mat Inventory Sum'!$O370)</f>
        <v>0</v>
      </c>
      <c r="S370" s="1">
        <f>SUMIFS(Table110[Total Cost],Table110[Product Name],'Raw Mat Inventory Sum'!$O370)</f>
        <v>0</v>
      </c>
      <c r="T370" s="7"/>
      <c r="U370" s="1">
        <f>SUMIFS(Table110[Quantity Purchased],Table110[Product Name],'Raw Mat Inventory Sum'!$O370)</f>
        <v>0</v>
      </c>
      <c r="W370" s="1">
        <f>SUMIFS(Table110[Total Purchase
Cost],Table110[Product Name],'Raw Mat Inventory Sum'!$O370)</f>
        <v>0</v>
      </c>
      <c r="X370" s="7"/>
      <c r="Y370" s="1">
        <f t="shared" si="45"/>
        <v>0</v>
      </c>
      <c r="AA370" s="1">
        <f t="shared" si="46"/>
        <v>0</v>
      </c>
      <c r="AB370" s="7"/>
      <c r="AC370" s="1">
        <f>SUMIFS(Table7[Quantity of 
Product Sold],Table7[Sale - Product Name],'Raw Mat Inventory Sum'!$O370,Table7[Product Type2],'Raw Mat Inventory Sum'!$AC$5)</f>
        <v>0</v>
      </c>
      <c r="AE370" s="1">
        <f>SUMIFS(Table7[Total Cost of
Goods Sold],Table7[Sale - Product Name],'Raw Mat Inventory Sum'!$O370,Table7[Product Type2],'Raw Mat Inventory Sum'!$AC$5)</f>
        <v>0</v>
      </c>
      <c r="AF370" s="7"/>
      <c r="AG370" s="1">
        <f>SUMIFS(Table17[Quantity2],Table17[Product Name],'Raw Mat Inventory Sum'!$O370,Table17[Product Type2],'Raw Mat Inventory Sum'!$AG$5)</f>
        <v>0</v>
      </c>
      <c r="AI370" s="1">
        <f>SUMIFS(Table17[Total out of Inventory],Table17[Product Name],'Raw Mat Inventory Sum'!$O370,Table17[Product Type2],'Raw Mat Inventory Sum'!$AG$5)</f>
        <v>0</v>
      </c>
      <c r="AJ370" s="7"/>
      <c r="AK370" s="1">
        <f>SUMIFS(Table7[Quantity
 Sold],Table7[Sale - Product Name],'Raw Mat Inventory Sum'!$O370,Table7[Product Type2],'Raw Mat Inventory Sum'!$AK$5)</f>
        <v>0</v>
      </c>
      <c r="AL370" t="str">
        <f t="shared" si="47"/>
        <v/>
      </c>
      <c r="AM370" s="1">
        <f>SUMIFS(Table7[Total 
Paid],Table7[Sale - Product Name],'Raw Mat Inventory Sum'!$O370,Table7[Product Type2],'Raw Mat Inventory Sum'!$AK$5)</f>
        <v>0</v>
      </c>
    </row>
    <row r="371" spans="15:39" x14ac:dyDescent="0.25">
      <c r="O371" s="77"/>
      <c r="P371" s="7"/>
      <c r="Q371" s="30">
        <f>SUMIFS(Table110[Quantity],Table110[Product Name],'Raw Mat Inventory Sum'!$O371)</f>
        <v>0</v>
      </c>
      <c r="S371" s="1">
        <f>SUMIFS(Table110[Total Cost],Table110[Product Name],'Raw Mat Inventory Sum'!$O371)</f>
        <v>0</v>
      </c>
      <c r="T371" s="7"/>
      <c r="U371" s="1">
        <f>SUMIFS(Table110[Quantity Purchased],Table110[Product Name],'Raw Mat Inventory Sum'!$O371)</f>
        <v>0</v>
      </c>
      <c r="W371" s="1">
        <f>SUMIFS(Table110[Total Purchase
Cost],Table110[Product Name],'Raw Mat Inventory Sum'!$O371)</f>
        <v>0</v>
      </c>
      <c r="X371" s="7"/>
      <c r="Y371" s="1">
        <f t="shared" si="45"/>
        <v>0</v>
      </c>
      <c r="AA371" s="1">
        <f t="shared" si="46"/>
        <v>0</v>
      </c>
      <c r="AB371" s="7"/>
      <c r="AC371" s="1">
        <f>SUMIFS(Table7[Quantity of 
Product Sold],Table7[Sale - Product Name],'Raw Mat Inventory Sum'!$O371,Table7[Product Type2],'Raw Mat Inventory Sum'!$AC$5)</f>
        <v>0</v>
      </c>
      <c r="AE371" s="1">
        <f>SUMIFS(Table7[Total Cost of
Goods Sold],Table7[Sale - Product Name],'Raw Mat Inventory Sum'!$O371,Table7[Product Type2],'Raw Mat Inventory Sum'!$AC$5)</f>
        <v>0</v>
      </c>
      <c r="AF371" s="7"/>
      <c r="AG371" s="1">
        <f>SUMIFS(Table17[Quantity2],Table17[Product Name],'Raw Mat Inventory Sum'!$O371,Table17[Product Type2],'Raw Mat Inventory Sum'!$AG$5)</f>
        <v>0</v>
      </c>
      <c r="AI371" s="1">
        <f>SUMIFS(Table17[Total out of Inventory],Table17[Product Name],'Raw Mat Inventory Sum'!$O371,Table17[Product Type2],'Raw Mat Inventory Sum'!$AG$5)</f>
        <v>0</v>
      </c>
      <c r="AJ371" s="7"/>
      <c r="AK371" s="1">
        <f>SUMIFS(Table7[Quantity
 Sold],Table7[Sale - Product Name],'Raw Mat Inventory Sum'!$O371,Table7[Product Type2],'Raw Mat Inventory Sum'!$AK$5)</f>
        <v>0</v>
      </c>
      <c r="AL371" t="str">
        <f t="shared" si="47"/>
        <v/>
      </c>
      <c r="AM371" s="1">
        <f>SUMIFS(Table7[Total 
Paid],Table7[Sale - Product Name],'Raw Mat Inventory Sum'!$O371,Table7[Product Type2],'Raw Mat Inventory Sum'!$AK$5)</f>
        <v>0</v>
      </c>
    </row>
    <row r="372" spans="15:39" x14ac:dyDescent="0.25">
      <c r="O372" s="77"/>
      <c r="P372" s="7"/>
      <c r="Q372" s="30">
        <f>SUMIFS(Table110[Quantity],Table110[Product Name],'Raw Mat Inventory Sum'!$O372)</f>
        <v>0</v>
      </c>
      <c r="S372" s="1">
        <f>SUMIFS(Table110[Total Cost],Table110[Product Name],'Raw Mat Inventory Sum'!$O372)</f>
        <v>0</v>
      </c>
      <c r="T372" s="7"/>
      <c r="U372" s="1">
        <f>SUMIFS(Table110[Quantity Purchased],Table110[Product Name],'Raw Mat Inventory Sum'!$O372)</f>
        <v>0</v>
      </c>
      <c r="W372" s="1">
        <f>SUMIFS(Table110[Total Purchase
Cost],Table110[Product Name],'Raw Mat Inventory Sum'!$O372)</f>
        <v>0</v>
      </c>
      <c r="X372" s="7"/>
      <c r="Y372" s="1">
        <f t="shared" si="45"/>
        <v>0</v>
      </c>
      <c r="AA372" s="1">
        <f t="shared" si="46"/>
        <v>0</v>
      </c>
      <c r="AB372" s="7"/>
      <c r="AC372" s="1">
        <f>SUMIFS(Table7[Quantity of 
Product Sold],Table7[Sale - Product Name],'Raw Mat Inventory Sum'!$O372,Table7[Product Type2],'Raw Mat Inventory Sum'!$AC$5)</f>
        <v>0</v>
      </c>
      <c r="AE372" s="1">
        <f>SUMIFS(Table7[Total Cost of
Goods Sold],Table7[Sale - Product Name],'Raw Mat Inventory Sum'!$O372,Table7[Product Type2],'Raw Mat Inventory Sum'!$AC$5)</f>
        <v>0</v>
      </c>
      <c r="AF372" s="7"/>
      <c r="AG372" s="1">
        <f>SUMIFS(Table17[Quantity2],Table17[Product Name],'Raw Mat Inventory Sum'!$O372,Table17[Product Type2],'Raw Mat Inventory Sum'!$AG$5)</f>
        <v>0</v>
      </c>
      <c r="AI372" s="1">
        <f>SUMIFS(Table17[Total out of Inventory],Table17[Product Name],'Raw Mat Inventory Sum'!$O372,Table17[Product Type2],'Raw Mat Inventory Sum'!$AG$5)</f>
        <v>0</v>
      </c>
      <c r="AJ372" s="7"/>
      <c r="AK372" s="1">
        <f>SUMIFS(Table7[Quantity
 Sold],Table7[Sale - Product Name],'Raw Mat Inventory Sum'!$O372,Table7[Product Type2],'Raw Mat Inventory Sum'!$AK$5)</f>
        <v>0</v>
      </c>
      <c r="AL372" t="str">
        <f t="shared" si="47"/>
        <v/>
      </c>
      <c r="AM372" s="1">
        <f>SUMIFS(Table7[Total 
Paid],Table7[Sale - Product Name],'Raw Mat Inventory Sum'!$O372,Table7[Product Type2],'Raw Mat Inventory Sum'!$AK$5)</f>
        <v>0</v>
      </c>
    </row>
    <row r="373" spans="15:39" x14ac:dyDescent="0.25">
      <c r="O373" s="77"/>
      <c r="P373" s="7"/>
      <c r="Q373" s="30">
        <f>SUMIFS(Table110[Quantity],Table110[Product Name],'Raw Mat Inventory Sum'!$O373)</f>
        <v>0</v>
      </c>
      <c r="S373" s="1">
        <f>SUMIFS(Table110[Total Cost],Table110[Product Name],'Raw Mat Inventory Sum'!$O373)</f>
        <v>0</v>
      </c>
      <c r="T373" s="7"/>
      <c r="U373" s="1">
        <f>SUMIFS(Table110[Quantity Purchased],Table110[Product Name],'Raw Mat Inventory Sum'!$O373)</f>
        <v>0</v>
      </c>
      <c r="W373" s="1">
        <f>SUMIFS(Table110[Total Purchase
Cost],Table110[Product Name],'Raw Mat Inventory Sum'!$O373)</f>
        <v>0</v>
      </c>
      <c r="X373" s="7"/>
      <c r="Y373" s="1">
        <f t="shared" si="45"/>
        <v>0</v>
      </c>
      <c r="AA373" s="1">
        <f t="shared" si="46"/>
        <v>0</v>
      </c>
      <c r="AB373" s="7"/>
      <c r="AC373" s="1">
        <f>SUMIFS(Table7[Quantity of 
Product Sold],Table7[Sale - Product Name],'Raw Mat Inventory Sum'!$O373,Table7[Product Type2],'Raw Mat Inventory Sum'!$AC$5)</f>
        <v>0</v>
      </c>
      <c r="AE373" s="1">
        <f>SUMIFS(Table7[Total Cost of
Goods Sold],Table7[Sale - Product Name],'Raw Mat Inventory Sum'!$O373,Table7[Product Type2],'Raw Mat Inventory Sum'!$AC$5)</f>
        <v>0</v>
      </c>
      <c r="AF373" s="7"/>
      <c r="AG373" s="1">
        <f>SUMIFS(Table17[Quantity2],Table17[Product Name],'Raw Mat Inventory Sum'!$O373,Table17[Product Type2],'Raw Mat Inventory Sum'!$AG$5)</f>
        <v>0</v>
      </c>
      <c r="AI373" s="1">
        <f>SUMIFS(Table17[Total out of Inventory],Table17[Product Name],'Raw Mat Inventory Sum'!$O373,Table17[Product Type2],'Raw Mat Inventory Sum'!$AG$5)</f>
        <v>0</v>
      </c>
      <c r="AJ373" s="7"/>
      <c r="AK373" s="1">
        <f>SUMIFS(Table7[Quantity
 Sold],Table7[Sale - Product Name],'Raw Mat Inventory Sum'!$O373,Table7[Product Type2],'Raw Mat Inventory Sum'!$AK$5)</f>
        <v>0</v>
      </c>
      <c r="AL373" t="str">
        <f t="shared" si="47"/>
        <v/>
      </c>
      <c r="AM373" s="1">
        <f>SUMIFS(Table7[Total 
Paid],Table7[Sale - Product Name],'Raw Mat Inventory Sum'!$O373,Table7[Product Type2],'Raw Mat Inventory Sum'!$AK$5)</f>
        <v>0</v>
      </c>
    </row>
    <row r="374" spans="15:39" x14ac:dyDescent="0.25">
      <c r="O374" s="77"/>
      <c r="P374" s="7"/>
      <c r="Q374" s="30">
        <f>SUMIFS(Table110[Quantity],Table110[Product Name],'Raw Mat Inventory Sum'!$O374)</f>
        <v>0</v>
      </c>
      <c r="S374" s="1">
        <f>SUMIFS(Table110[Total Cost],Table110[Product Name],'Raw Mat Inventory Sum'!$O374)</f>
        <v>0</v>
      </c>
      <c r="T374" s="7"/>
      <c r="U374" s="1">
        <f>SUMIFS(Table110[Quantity Purchased],Table110[Product Name],'Raw Mat Inventory Sum'!$O374)</f>
        <v>0</v>
      </c>
      <c r="W374" s="1">
        <f>SUMIFS(Table110[Total Purchase
Cost],Table110[Product Name],'Raw Mat Inventory Sum'!$O374)</f>
        <v>0</v>
      </c>
      <c r="X374" s="7"/>
      <c r="Y374" s="1">
        <f t="shared" si="45"/>
        <v>0</v>
      </c>
      <c r="AA374" s="1">
        <f t="shared" si="46"/>
        <v>0</v>
      </c>
      <c r="AB374" s="7"/>
      <c r="AC374" s="1">
        <f>SUMIFS(Table7[Quantity of 
Product Sold],Table7[Sale - Product Name],'Raw Mat Inventory Sum'!$O374,Table7[Product Type2],'Raw Mat Inventory Sum'!$AC$5)</f>
        <v>0</v>
      </c>
      <c r="AE374" s="1">
        <f>SUMIFS(Table7[Total Cost of
Goods Sold],Table7[Sale - Product Name],'Raw Mat Inventory Sum'!$O374,Table7[Product Type2],'Raw Mat Inventory Sum'!$AC$5)</f>
        <v>0</v>
      </c>
      <c r="AF374" s="7"/>
      <c r="AG374" s="1">
        <f>SUMIFS(Table17[Quantity2],Table17[Product Name],'Raw Mat Inventory Sum'!$O374,Table17[Product Type2],'Raw Mat Inventory Sum'!$AG$5)</f>
        <v>0</v>
      </c>
      <c r="AI374" s="1">
        <f>SUMIFS(Table17[Total out of Inventory],Table17[Product Name],'Raw Mat Inventory Sum'!$O374,Table17[Product Type2],'Raw Mat Inventory Sum'!$AG$5)</f>
        <v>0</v>
      </c>
      <c r="AJ374" s="7"/>
      <c r="AK374" s="1">
        <f>SUMIFS(Table7[Quantity
 Sold],Table7[Sale - Product Name],'Raw Mat Inventory Sum'!$O374,Table7[Product Type2],'Raw Mat Inventory Sum'!$AK$5)</f>
        <v>0</v>
      </c>
      <c r="AL374" t="str">
        <f t="shared" si="47"/>
        <v/>
      </c>
      <c r="AM374" s="1">
        <f>SUMIFS(Table7[Total 
Paid],Table7[Sale - Product Name],'Raw Mat Inventory Sum'!$O374,Table7[Product Type2],'Raw Mat Inventory Sum'!$AK$5)</f>
        <v>0</v>
      </c>
    </row>
    <row r="375" spans="15:39" x14ac:dyDescent="0.25">
      <c r="O375" s="77"/>
      <c r="P375" s="7"/>
      <c r="Q375" s="30">
        <f>SUMIFS(Table110[Quantity],Table110[Product Name],'Raw Mat Inventory Sum'!$O375)</f>
        <v>0</v>
      </c>
      <c r="S375" s="1">
        <f>SUMIFS(Table110[Total Cost],Table110[Product Name],'Raw Mat Inventory Sum'!$O375)</f>
        <v>0</v>
      </c>
      <c r="T375" s="7"/>
      <c r="U375" s="1">
        <f>SUMIFS(Table110[Quantity Purchased],Table110[Product Name],'Raw Mat Inventory Sum'!$O375)</f>
        <v>0</v>
      </c>
      <c r="W375" s="1">
        <f>SUMIFS(Table110[Total Purchase
Cost],Table110[Product Name],'Raw Mat Inventory Sum'!$O375)</f>
        <v>0</v>
      </c>
      <c r="X375" s="7"/>
      <c r="Y375" s="1">
        <f t="shared" si="45"/>
        <v>0</v>
      </c>
      <c r="AA375" s="1">
        <f t="shared" si="46"/>
        <v>0</v>
      </c>
      <c r="AB375" s="7"/>
      <c r="AC375" s="1">
        <f>SUMIFS(Table7[Quantity of 
Product Sold],Table7[Sale - Product Name],'Raw Mat Inventory Sum'!$O375,Table7[Product Type2],'Raw Mat Inventory Sum'!$AC$5)</f>
        <v>0</v>
      </c>
      <c r="AE375" s="1">
        <f>SUMIFS(Table7[Total Cost of
Goods Sold],Table7[Sale - Product Name],'Raw Mat Inventory Sum'!$O375,Table7[Product Type2],'Raw Mat Inventory Sum'!$AC$5)</f>
        <v>0</v>
      </c>
      <c r="AF375" s="7"/>
      <c r="AG375" s="1">
        <f>SUMIFS(Table17[Quantity2],Table17[Product Name],'Raw Mat Inventory Sum'!$O375,Table17[Product Type2],'Raw Mat Inventory Sum'!$AG$5)</f>
        <v>0</v>
      </c>
      <c r="AI375" s="1">
        <f>SUMIFS(Table17[Total out of Inventory],Table17[Product Name],'Raw Mat Inventory Sum'!$O375,Table17[Product Type2],'Raw Mat Inventory Sum'!$AG$5)</f>
        <v>0</v>
      </c>
      <c r="AJ375" s="7"/>
      <c r="AK375" s="1">
        <f>SUMIFS(Table7[Quantity
 Sold],Table7[Sale - Product Name],'Raw Mat Inventory Sum'!$O375,Table7[Product Type2],'Raw Mat Inventory Sum'!$AK$5)</f>
        <v>0</v>
      </c>
      <c r="AL375" t="str">
        <f t="shared" si="47"/>
        <v/>
      </c>
      <c r="AM375" s="1">
        <f>SUMIFS(Table7[Total 
Paid],Table7[Sale - Product Name],'Raw Mat Inventory Sum'!$O375,Table7[Product Type2],'Raw Mat Inventory Sum'!$AK$5)</f>
        <v>0</v>
      </c>
    </row>
    <row r="376" spans="15:39" x14ac:dyDescent="0.25">
      <c r="O376" s="77"/>
      <c r="P376" s="7"/>
      <c r="Q376" s="30">
        <f>SUMIFS(Table110[Quantity],Table110[Product Name],'Raw Mat Inventory Sum'!$O376)</f>
        <v>0</v>
      </c>
      <c r="S376" s="1">
        <f>SUMIFS(Table110[Total Cost],Table110[Product Name],'Raw Mat Inventory Sum'!$O376)</f>
        <v>0</v>
      </c>
      <c r="T376" s="7"/>
      <c r="U376" s="1">
        <f>SUMIFS(Table110[Quantity Purchased],Table110[Product Name],'Raw Mat Inventory Sum'!$O376)</f>
        <v>0</v>
      </c>
      <c r="W376" s="1">
        <f>SUMIFS(Table110[Total Purchase
Cost],Table110[Product Name],'Raw Mat Inventory Sum'!$O376)</f>
        <v>0</v>
      </c>
      <c r="X376" s="7"/>
      <c r="Y376" s="1">
        <f t="shared" si="45"/>
        <v>0</v>
      </c>
      <c r="AA376" s="1">
        <f t="shared" si="46"/>
        <v>0</v>
      </c>
      <c r="AB376" s="7"/>
      <c r="AC376" s="1">
        <f>SUMIFS(Table7[Quantity of 
Product Sold],Table7[Sale - Product Name],'Raw Mat Inventory Sum'!$O376,Table7[Product Type2],'Raw Mat Inventory Sum'!$AC$5)</f>
        <v>0</v>
      </c>
      <c r="AE376" s="1">
        <f>SUMIFS(Table7[Total Cost of
Goods Sold],Table7[Sale - Product Name],'Raw Mat Inventory Sum'!$O376,Table7[Product Type2],'Raw Mat Inventory Sum'!$AC$5)</f>
        <v>0</v>
      </c>
      <c r="AF376" s="7"/>
      <c r="AG376" s="1">
        <f>SUMIFS(Table17[Quantity2],Table17[Product Name],'Raw Mat Inventory Sum'!$O376,Table17[Product Type2],'Raw Mat Inventory Sum'!$AG$5)</f>
        <v>0</v>
      </c>
      <c r="AI376" s="1">
        <f>SUMIFS(Table17[Total out of Inventory],Table17[Product Name],'Raw Mat Inventory Sum'!$O376,Table17[Product Type2],'Raw Mat Inventory Sum'!$AG$5)</f>
        <v>0</v>
      </c>
      <c r="AJ376" s="7"/>
      <c r="AK376" s="1">
        <f>SUMIFS(Table7[Quantity
 Sold],Table7[Sale - Product Name],'Raw Mat Inventory Sum'!$O376,Table7[Product Type2],'Raw Mat Inventory Sum'!$AK$5)</f>
        <v>0</v>
      </c>
      <c r="AL376" t="str">
        <f t="shared" si="47"/>
        <v/>
      </c>
      <c r="AM376" s="1">
        <f>SUMIFS(Table7[Total 
Paid],Table7[Sale - Product Name],'Raw Mat Inventory Sum'!$O376,Table7[Product Type2],'Raw Mat Inventory Sum'!$AK$5)</f>
        <v>0</v>
      </c>
    </row>
    <row r="377" spans="15:39" x14ac:dyDescent="0.25">
      <c r="O377" s="77"/>
      <c r="P377" s="7"/>
      <c r="Q377" s="30">
        <f>SUMIFS(Table110[Quantity],Table110[Product Name],'Raw Mat Inventory Sum'!$O377)</f>
        <v>0</v>
      </c>
      <c r="S377" s="1">
        <f>SUMIFS(Table110[Total Cost],Table110[Product Name],'Raw Mat Inventory Sum'!$O377)</f>
        <v>0</v>
      </c>
      <c r="T377" s="7"/>
      <c r="U377" s="1">
        <f>SUMIFS(Table110[Quantity Purchased],Table110[Product Name],'Raw Mat Inventory Sum'!$O377)</f>
        <v>0</v>
      </c>
      <c r="W377" s="1">
        <f>SUMIFS(Table110[Total Purchase
Cost],Table110[Product Name],'Raw Mat Inventory Sum'!$O377)</f>
        <v>0</v>
      </c>
      <c r="X377" s="7"/>
      <c r="Y377" s="1">
        <f t="shared" si="45"/>
        <v>0</v>
      </c>
      <c r="AA377" s="1">
        <f t="shared" si="46"/>
        <v>0</v>
      </c>
      <c r="AB377" s="7"/>
      <c r="AC377" s="1">
        <f>SUMIFS(Table7[Quantity of 
Product Sold],Table7[Sale - Product Name],'Raw Mat Inventory Sum'!$O377,Table7[Product Type2],'Raw Mat Inventory Sum'!$AC$5)</f>
        <v>0</v>
      </c>
      <c r="AE377" s="1">
        <f>SUMIFS(Table7[Total Cost of
Goods Sold],Table7[Sale - Product Name],'Raw Mat Inventory Sum'!$O377,Table7[Product Type2],'Raw Mat Inventory Sum'!$AC$5)</f>
        <v>0</v>
      </c>
      <c r="AF377" s="7"/>
      <c r="AG377" s="1">
        <f>SUMIFS(Table17[Quantity2],Table17[Product Name],'Raw Mat Inventory Sum'!$O377,Table17[Product Type2],'Raw Mat Inventory Sum'!$AG$5)</f>
        <v>0</v>
      </c>
      <c r="AI377" s="1">
        <f>SUMIFS(Table17[Total out of Inventory],Table17[Product Name],'Raw Mat Inventory Sum'!$O377,Table17[Product Type2],'Raw Mat Inventory Sum'!$AG$5)</f>
        <v>0</v>
      </c>
      <c r="AJ377" s="7"/>
      <c r="AK377" s="1">
        <f>SUMIFS(Table7[Quantity
 Sold],Table7[Sale - Product Name],'Raw Mat Inventory Sum'!$O377,Table7[Product Type2],'Raw Mat Inventory Sum'!$AK$5)</f>
        <v>0</v>
      </c>
      <c r="AL377" t="str">
        <f t="shared" si="47"/>
        <v/>
      </c>
      <c r="AM377" s="1">
        <f>SUMIFS(Table7[Total 
Paid],Table7[Sale - Product Name],'Raw Mat Inventory Sum'!$O377,Table7[Product Type2],'Raw Mat Inventory Sum'!$AK$5)</f>
        <v>0</v>
      </c>
    </row>
    <row r="378" spans="15:39" x14ac:dyDescent="0.25">
      <c r="O378" s="77"/>
      <c r="P378" s="7"/>
      <c r="Q378" s="30">
        <f>SUMIFS(Table110[Quantity],Table110[Product Name],'Raw Mat Inventory Sum'!$O378)</f>
        <v>0</v>
      </c>
      <c r="S378" s="1">
        <f>SUMIFS(Table110[Total Cost],Table110[Product Name],'Raw Mat Inventory Sum'!$O378)</f>
        <v>0</v>
      </c>
      <c r="T378" s="7"/>
      <c r="U378" s="1">
        <f>SUMIFS(Table110[Quantity Purchased],Table110[Product Name],'Raw Mat Inventory Sum'!$O378)</f>
        <v>0</v>
      </c>
      <c r="W378" s="1">
        <f>SUMIFS(Table110[Total Purchase
Cost],Table110[Product Name],'Raw Mat Inventory Sum'!$O378)</f>
        <v>0</v>
      </c>
      <c r="X378" s="7"/>
      <c r="Y378" s="1">
        <f t="shared" si="45"/>
        <v>0</v>
      </c>
      <c r="AA378" s="1">
        <f t="shared" si="46"/>
        <v>0</v>
      </c>
      <c r="AB378" s="7"/>
      <c r="AC378" s="1">
        <f>SUMIFS(Table7[Quantity of 
Product Sold],Table7[Sale - Product Name],'Raw Mat Inventory Sum'!$O378,Table7[Product Type2],'Raw Mat Inventory Sum'!$AC$5)</f>
        <v>0</v>
      </c>
      <c r="AE378" s="1">
        <f>SUMIFS(Table7[Total Cost of
Goods Sold],Table7[Sale - Product Name],'Raw Mat Inventory Sum'!$O378,Table7[Product Type2],'Raw Mat Inventory Sum'!$AC$5)</f>
        <v>0</v>
      </c>
      <c r="AF378" s="7"/>
      <c r="AG378" s="1">
        <f>SUMIFS(Table17[Quantity2],Table17[Product Name],'Raw Mat Inventory Sum'!$O378,Table17[Product Type2],'Raw Mat Inventory Sum'!$AG$5)</f>
        <v>0</v>
      </c>
      <c r="AI378" s="1">
        <f>SUMIFS(Table17[Total out of Inventory],Table17[Product Name],'Raw Mat Inventory Sum'!$O378,Table17[Product Type2],'Raw Mat Inventory Sum'!$AG$5)</f>
        <v>0</v>
      </c>
      <c r="AJ378" s="7"/>
      <c r="AK378" s="1">
        <f>SUMIFS(Table7[Quantity
 Sold],Table7[Sale - Product Name],'Raw Mat Inventory Sum'!$O378,Table7[Product Type2],'Raw Mat Inventory Sum'!$AK$5)</f>
        <v>0</v>
      </c>
      <c r="AL378" t="str">
        <f t="shared" si="47"/>
        <v/>
      </c>
      <c r="AM378" s="1">
        <f>SUMIFS(Table7[Total 
Paid],Table7[Sale - Product Name],'Raw Mat Inventory Sum'!$O378,Table7[Product Type2],'Raw Mat Inventory Sum'!$AK$5)</f>
        <v>0</v>
      </c>
    </row>
    <row r="379" spans="15:39" x14ac:dyDescent="0.25">
      <c r="O379" s="77"/>
      <c r="P379" s="7"/>
      <c r="Q379" s="30">
        <f>SUMIFS(Table110[Quantity],Table110[Product Name],'Raw Mat Inventory Sum'!$O379)</f>
        <v>0</v>
      </c>
      <c r="S379" s="1">
        <f>SUMIFS(Table110[Total Cost],Table110[Product Name],'Raw Mat Inventory Sum'!$O379)</f>
        <v>0</v>
      </c>
      <c r="T379" s="7"/>
      <c r="U379" s="1">
        <f>SUMIFS(Table110[Quantity Purchased],Table110[Product Name],'Raw Mat Inventory Sum'!$O379)</f>
        <v>0</v>
      </c>
      <c r="W379" s="1">
        <f>SUMIFS(Table110[Total Purchase
Cost],Table110[Product Name],'Raw Mat Inventory Sum'!$O379)</f>
        <v>0</v>
      </c>
      <c r="X379" s="7"/>
      <c r="Y379" s="1">
        <f t="shared" si="45"/>
        <v>0</v>
      </c>
      <c r="AA379" s="1">
        <f t="shared" si="46"/>
        <v>0</v>
      </c>
      <c r="AB379" s="7"/>
      <c r="AC379" s="1">
        <f>SUMIFS(Table7[Quantity of 
Product Sold],Table7[Sale - Product Name],'Raw Mat Inventory Sum'!$O379,Table7[Product Type2],'Raw Mat Inventory Sum'!$AC$5)</f>
        <v>0</v>
      </c>
      <c r="AE379" s="1">
        <f>SUMIFS(Table7[Total Cost of
Goods Sold],Table7[Sale - Product Name],'Raw Mat Inventory Sum'!$O379,Table7[Product Type2],'Raw Mat Inventory Sum'!$AC$5)</f>
        <v>0</v>
      </c>
      <c r="AF379" s="7"/>
      <c r="AG379" s="1">
        <f>SUMIFS(Table17[Quantity2],Table17[Product Name],'Raw Mat Inventory Sum'!$O379,Table17[Product Type2],'Raw Mat Inventory Sum'!$AG$5)</f>
        <v>0</v>
      </c>
      <c r="AI379" s="1">
        <f>SUMIFS(Table17[Total out of Inventory],Table17[Product Name],'Raw Mat Inventory Sum'!$O379,Table17[Product Type2],'Raw Mat Inventory Sum'!$AG$5)</f>
        <v>0</v>
      </c>
      <c r="AJ379" s="7"/>
      <c r="AK379" s="1">
        <f>SUMIFS(Table7[Quantity
 Sold],Table7[Sale - Product Name],'Raw Mat Inventory Sum'!$O379,Table7[Product Type2],'Raw Mat Inventory Sum'!$AK$5)</f>
        <v>0</v>
      </c>
      <c r="AL379" t="str">
        <f t="shared" si="47"/>
        <v/>
      </c>
      <c r="AM379" s="1">
        <f>SUMIFS(Table7[Total 
Paid],Table7[Sale - Product Name],'Raw Mat Inventory Sum'!$O379,Table7[Product Type2],'Raw Mat Inventory Sum'!$AK$5)</f>
        <v>0</v>
      </c>
    </row>
    <row r="380" spans="15:39" x14ac:dyDescent="0.25">
      <c r="O380" s="77"/>
      <c r="P380" s="7"/>
      <c r="Q380" s="30">
        <f>SUMIFS(Table110[Quantity],Table110[Product Name],'Raw Mat Inventory Sum'!$O380)</f>
        <v>0</v>
      </c>
      <c r="S380" s="1">
        <f>SUMIFS(Table110[Total Cost],Table110[Product Name],'Raw Mat Inventory Sum'!$O380)</f>
        <v>0</v>
      </c>
      <c r="T380" s="7"/>
      <c r="U380" s="1">
        <f>SUMIFS(Table110[Quantity Purchased],Table110[Product Name],'Raw Mat Inventory Sum'!$O380)</f>
        <v>0</v>
      </c>
      <c r="W380" s="1">
        <f>SUMIFS(Table110[Total Purchase
Cost],Table110[Product Name],'Raw Mat Inventory Sum'!$O380)</f>
        <v>0</v>
      </c>
      <c r="X380" s="7"/>
      <c r="Y380" s="1">
        <f t="shared" si="45"/>
        <v>0</v>
      </c>
      <c r="AA380" s="1">
        <f t="shared" si="46"/>
        <v>0</v>
      </c>
      <c r="AB380" s="7"/>
      <c r="AC380" s="1">
        <f>SUMIFS(Table7[Quantity of 
Product Sold],Table7[Sale - Product Name],'Raw Mat Inventory Sum'!$O380,Table7[Product Type2],'Raw Mat Inventory Sum'!$AC$5)</f>
        <v>0</v>
      </c>
      <c r="AE380" s="1">
        <f>SUMIFS(Table7[Total Cost of
Goods Sold],Table7[Sale - Product Name],'Raw Mat Inventory Sum'!$O380,Table7[Product Type2],'Raw Mat Inventory Sum'!$AC$5)</f>
        <v>0</v>
      </c>
      <c r="AF380" s="7"/>
      <c r="AG380" s="1">
        <f>SUMIFS(Table17[Quantity2],Table17[Product Name],'Raw Mat Inventory Sum'!$O380,Table17[Product Type2],'Raw Mat Inventory Sum'!$AG$5)</f>
        <v>0</v>
      </c>
      <c r="AI380" s="1">
        <f>SUMIFS(Table17[Total out of Inventory],Table17[Product Name],'Raw Mat Inventory Sum'!$O380,Table17[Product Type2],'Raw Mat Inventory Sum'!$AG$5)</f>
        <v>0</v>
      </c>
      <c r="AJ380" s="7"/>
      <c r="AK380" s="1">
        <f>SUMIFS(Table7[Quantity
 Sold],Table7[Sale - Product Name],'Raw Mat Inventory Sum'!$O380,Table7[Product Type2],'Raw Mat Inventory Sum'!$AK$5)</f>
        <v>0</v>
      </c>
      <c r="AL380" t="str">
        <f t="shared" si="47"/>
        <v/>
      </c>
      <c r="AM380" s="1">
        <f>SUMIFS(Table7[Total 
Paid],Table7[Sale - Product Name],'Raw Mat Inventory Sum'!$O380,Table7[Product Type2],'Raw Mat Inventory Sum'!$AK$5)</f>
        <v>0</v>
      </c>
    </row>
    <row r="381" spans="15:39" x14ac:dyDescent="0.25">
      <c r="O381" s="77"/>
      <c r="P381" s="7"/>
      <c r="Q381" s="30">
        <f>SUMIFS(Table110[Quantity],Table110[Product Name],'Raw Mat Inventory Sum'!$O381)</f>
        <v>0</v>
      </c>
      <c r="S381" s="1">
        <f>SUMIFS(Table110[Total Cost],Table110[Product Name],'Raw Mat Inventory Sum'!$O381)</f>
        <v>0</v>
      </c>
      <c r="T381" s="7"/>
      <c r="U381" s="1">
        <f>SUMIFS(Table110[Quantity Purchased],Table110[Product Name],'Raw Mat Inventory Sum'!$O381)</f>
        <v>0</v>
      </c>
      <c r="W381" s="1">
        <f>SUMIFS(Table110[Total Purchase
Cost],Table110[Product Name],'Raw Mat Inventory Sum'!$O381)</f>
        <v>0</v>
      </c>
      <c r="X381" s="7"/>
      <c r="Y381" s="1">
        <f t="shared" si="45"/>
        <v>0</v>
      </c>
      <c r="AA381" s="1">
        <f t="shared" si="46"/>
        <v>0</v>
      </c>
      <c r="AB381" s="7"/>
      <c r="AC381" s="1">
        <f>SUMIFS(Table7[Quantity of 
Product Sold],Table7[Sale - Product Name],'Raw Mat Inventory Sum'!$O381,Table7[Product Type2],'Raw Mat Inventory Sum'!$AC$5)</f>
        <v>0</v>
      </c>
      <c r="AE381" s="1">
        <f>SUMIFS(Table7[Total Cost of
Goods Sold],Table7[Sale - Product Name],'Raw Mat Inventory Sum'!$O381,Table7[Product Type2],'Raw Mat Inventory Sum'!$AC$5)</f>
        <v>0</v>
      </c>
      <c r="AF381" s="7"/>
      <c r="AG381" s="1">
        <f>SUMIFS(Table17[Quantity2],Table17[Product Name],'Raw Mat Inventory Sum'!$O381,Table17[Product Type2],'Raw Mat Inventory Sum'!$AG$5)</f>
        <v>0</v>
      </c>
      <c r="AI381" s="1">
        <f>SUMIFS(Table17[Total out of Inventory],Table17[Product Name],'Raw Mat Inventory Sum'!$O381,Table17[Product Type2],'Raw Mat Inventory Sum'!$AG$5)</f>
        <v>0</v>
      </c>
      <c r="AJ381" s="7"/>
      <c r="AK381" s="1">
        <f>SUMIFS(Table7[Quantity
 Sold],Table7[Sale - Product Name],'Raw Mat Inventory Sum'!$O381,Table7[Product Type2],'Raw Mat Inventory Sum'!$AK$5)</f>
        <v>0</v>
      </c>
      <c r="AL381" t="str">
        <f t="shared" si="47"/>
        <v/>
      </c>
      <c r="AM381" s="1">
        <f>SUMIFS(Table7[Total 
Paid],Table7[Sale - Product Name],'Raw Mat Inventory Sum'!$O381,Table7[Product Type2],'Raw Mat Inventory Sum'!$AK$5)</f>
        <v>0</v>
      </c>
    </row>
    <row r="382" spans="15:39" x14ac:dyDescent="0.25">
      <c r="O382" s="77"/>
      <c r="P382" s="7"/>
      <c r="Q382" s="30">
        <f>SUMIFS(Table110[Quantity],Table110[Product Name],'Raw Mat Inventory Sum'!$O382)</f>
        <v>0</v>
      </c>
      <c r="S382" s="1">
        <f>SUMIFS(Table110[Total Cost],Table110[Product Name],'Raw Mat Inventory Sum'!$O382)</f>
        <v>0</v>
      </c>
      <c r="T382" s="7"/>
      <c r="U382" s="1">
        <f>SUMIFS(Table110[Quantity Purchased],Table110[Product Name],'Raw Mat Inventory Sum'!$O382)</f>
        <v>0</v>
      </c>
      <c r="W382" s="1">
        <f>SUMIFS(Table110[Total Purchase
Cost],Table110[Product Name],'Raw Mat Inventory Sum'!$O382)</f>
        <v>0</v>
      </c>
      <c r="X382" s="7"/>
      <c r="Y382" s="1">
        <f t="shared" si="45"/>
        <v>0</v>
      </c>
      <c r="AA382" s="1">
        <f t="shared" si="46"/>
        <v>0</v>
      </c>
      <c r="AB382" s="7"/>
      <c r="AC382" s="1">
        <f>SUMIFS(Table7[Quantity of 
Product Sold],Table7[Sale - Product Name],'Raw Mat Inventory Sum'!$O382,Table7[Product Type2],'Raw Mat Inventory Sum'!$AC$5)</f>
        <v>0</v>
      </c>
      <c r="AE382" s="1">
        <f>SUMIFS(Table7[Total Cost of
Goods Sold],Table7[Sale - Product Name],'Raw Mat Inventory Sum'!$O382,Table7[Product Type2],'Raw Mat Inventory Sum'!$AC$5)</f>
        <v>0</v>
      </c>
      <c r="AF382" s="7"/>
      <c r="AG382" s="1">
        <f>SUMIFS(Table17[Quantity2],Table17[Product Name],'Raw Mat Inventory Sum'!$O382,Table17[Product Type2],'Raw Mat Inventory Sum'!$AG$5)</f>
        <v>0</v>
      </c>
      <c r="AI382" s="1">
        <f>SUMIFS(Table17[Total out of Inventory],Table17[Product Name],'Raw Mat Inventory Sum'!$O382,Table17[Product Type2],'Raw Mat Inventory Sum'!$AG$5)</f>
        <v>0</v>
      </c>
      <c r="AJ382" s="7"/>
      <c r="AK382" s="1">
        <f>SUMIFS(Table7[Quantity
 Sold],Table7[Sale - Product Name],'Raw Mat Inventory Sum'!$O382,Table7[Product Type2],'Raw Mat Inventory Sum'!$AK$5)</f>
        <v>0</v>
      </c>
      <c r="AL382" t="str">
        <f t="shared" si="47"/>
        <v/>
      </c>
      <c r="AM382" s="1">
        <f>SUMIFS(Table7[Total 
Paid],Table7[Sale - Product Name],'Raw Mat Inventory Sum'!$O382,Table7[Product Type2],'Raw Mat Inventory Sum'!$AK$5)</f>
        <v>0</v>
      </c>
    </row>
    <row r="383" spans="15:39" x14ac:dyDescent="0.25">
      <c r="O383" s="77"/>
      <c r="P383" s="7"/>
      <c r="Q383" s="30">
        <f>SUMIFS(Table110[Quantity],Table110[Product Name],'Raw Mat Inventory Sum'!$O383)</f>
        <v>0</v>
      </c>
      <c r="S383" s="1">
        <f>SUMIFS(Table110[Total Cost],Table110[Product Name],'Raw Mat Inventory Sum'!$O383)</f>
        <v>0</v>
      </c>
      <c r="T383" s="7"/>
      <c r="U383" s="1">
        <f>SUMIFS(Table110[Quantity Purchased],Table110[Product Name],'Raw Mat Inventory Sum'!$O383)</f>
        <v>0</v>
      </c>
      <c r="W383" s="1">
        <f>SUMIFS(Table110[Total Purchase
Cost],Table110[Product Name],'Raw Mat Inventory Sum'!$O383)</f>
        <v>0</v>
      </c>
      <c r="X383" s="7"/>
      <c r="Y383" s="1">
        <f t="shared" si="45"/>
        <v>0</v>
      </c>
      <c r="AA383" s="1">
        <f t="shared" si="46"/>
        <v>0</v>
      </c>
      <c r="AB383" s="7"/>
      <c r="AC383" s="1">
        <f>SUMIFS(Table7[Quantity of 
Product Sold],Table7[Sale - Product Name],'Raw Mat Inventory Sum'!$O383,Table7[Product Type2],'Raw Mat Inventory Sum'!$AC$5)</f>
        <v>0</v>
      </c>
      <c r="AE383" s="1">
        <f>SUMIFS(Table7[Total Cost of
Goods Sold],Table7[Sale - Product Name],'Raw Mat Inventory Sum'!$O383,Table7[Product Type2],'Raw Mat Inventory Sum'!$AC$5)</f>
        <v>0</v>
      </c>
      <c r="AF383" s="7"/>
      <c r="AG383" s="1">
        <f>SUMIFS(Table17[Quantity2],Table17[Product Name],'Raw Mat Inventory Sum'!$O383,Table17[Product Type2],'Raw Mat Inventory Sum'!$AG$5)</f>
        <v>0</v>
      </c>
      <c r="AI383" s="1">
        <f>SUMIFS(Table17[Total out of Inventory],Table17[Product Name],'Raw Mat Inventory Sum'!$O383,Table17[Product Type2],'Raw Mat Inventory Sum'!$AG$5)</f>
        <v>0</v>
      </c>
      <c r="AJ383" s="7"/>
      <c r="AK383" s="1">
        <f>SUMIFS(Table7[Quantity
 Sold],Table7[Sale - Product Name],'Raw Mat Inventory Sum'!$O383,Table7[Product Type2],'Raw Mat Inventory Sum'!$AK$5)</f>
        <v>0</v>
      </c>
      <c r="AL383" t="str">
        <f t="shared" si="47"/>
        <v/>
      </c>
      <c r="AM383" s="1">
        <f>SUMIFS(Table7[Total 
Paid],Table7[Sale - Product Name],'Raw Mat Inventory Sum'!$O383,Table7[Product Type2],'Raw Mat Inventory Sum'!$AK$5)</f>
        <v>0</v>
      </c>
    </row>
    <row r="384" spans="15:39" x14ac:dyDescent="0.25">
      <c r="O384" s="77"/>
      <c r="P384" s="7"/>
      <c r="Q384" s="30">
        <f>SUMIFS(Table110[Quantity],Table110[Product Name],'Raw Mat Inventory Sum'!$O384)</f>
        <v>0</v>
      </c>
      <c r="S384" s="1">
        <f>SUMIFS(Table110[Total Cost],Table110[Product Name],'Raw Mat Inventory Sum'!$O384)</f>
        <v>0</v>
      </c>
      <c r="T384" s="7"/>
      <c r="U384" s="1">
        <f>SUMIFS(Table110[Quantity Purchased],Table110[Product Name],'Raw Mat Inventory Sum'!$O384)</f>
        <v>0</v>
      </c>
      <c r="W384" s="1">
        <f>SUMIFS(Table110[Total Purchase
Cost],Table110[Product Name],'Raw Mat Inventory Sum'!$O384)</f>
        <v>0</v>
      </c>
      <c r="X384" s="7"/>
      <c r="Y384" s="1">
        <f t="shared" si="45"/>
        <v>0</v>
      </c>
      <c r="AA384" s="1">
        <f t="shared" si="46"/>
        <v>0</v>
      </c>
      <c r="AB384" s="7"/>
      <c r="AC384" s="1">
        <f>SUMIFS(Table7[Quantity of 
Product Sold],Table7[Sale - Product Name],'Raw Mat Inventory Sum'!$O384,Table7[Product Type2],'Raw Mat Inventory Sum'!$AC$5)</f>
        <v>0</v>
      </c>
      <c r="AE384" s="1">
        <f>SUMIFS(Table7[Total Cost of
Goods Sold],Table7[Sale - Product Name],'Raw Mat Inventory Sum'!$O384,Table7[Product Type2],'Raw Mat Inventory Sum'!$AC$5)</f>
        <v>0</v>
      </c>
      <c r="AF384" s="7"/>
      <c r="AG384" s="1">
        <f>SUMIFS(Table17[Quantity2],Table17[Product Name],'Raw Mat Inventory Sum'!$O384,Table17[Product Type2],'Raw Mat Inventory Sum'!$AG$5)</f>
        <v>0</v>
      </c>
      <c r="AI384" s="1">
        <f>SUMIFS(Table17[Total out of Inventory],Table17[Product Name],'Raw Mat Inventory Sum'!$O384,Table17[Product Type2],'Raw Mat Inventory Sum'!$AG$5)</f>
        <v>0</v>
      </c>
      <c r="AJ384" s="7"/>
      <c r="AK384" s="1">
        <f>SUMIFS(Table7[Quantity
 Sold],Table7[Sale - Product Name],'Raw Mat Inventory Sum'!$O384,Table7[Product Type2],'Raw Mat Inventory Sum'!$AK$5)</f>
        <v>0</v>
      </c>
      <c r="AL384" t="str">
        <f t="shared" si="47"/>
        <v/>
      </c>
      <c r="AM384" s="1">
        <f>SUMIFS(Table7[Total 
Paid],Table7[Sale - Product Name],'Raw Mat Inventory Sum'!$O384,Table7[Product Type2],'Raw Mat Inventory Sum'!$AK$5)</f>
        <v>0</v>
      </c>
    </row>
    <row r="385" spans="5:39" x14ac:dyDescent="0.25">
      <c r="O385" s="77"/>
      <c r="P385" s="7"/>
      <c r="Q385" s="30">
        <f>SUMIFS(Table110[Quantity],Table110[Product Name],'Raw Mat Inventory Sum'!$O385)</f>
        <v>0</v>
      </c>
      <c r="S385" s="1">
        <f>SUMIFS(Table110[Total Cost],Table110[Product Name],'Raw Mat Inventory Sum'!$O385)</f>
        <v>0</v>
      </c>
      <c r="T385" s="7"/>
      <c r="U385" s="1">
        <f>SUMIFS(Table110[Quantity Purchased],Table110[Product Name],'Raw Mat Inventory Sum'!$O385)</f>
        <v>0</v>
      </c>
      <c r="W385" s="1">
        <f>SUMIFS(Table110[Total Purchase
Cost],Table110[Product Name],'Raw Mat Inventory Sum'!$O385)</f>
        <v>0</v>
      </c>
      <c r="X385" s="7"/>
      <c r="Y385" s="1">
        <f t="shared" si="45"/>
        <v>0</v>
      </c>
      <c r="AA385" s="1">
        <f t="shared" si="46"/>
        <v>0</v>
      </c>
      <c r="AB385" s="7"/>
      <c r="AC385" s="1">
        <f>SUMIFS(Table7[Quantity of 
Product Sold],Table7[Sale - Product Name],'Raw Mat Inventory Sum'!$O385,Table7[Product Type2],'Raw Mat Inventory Sum'!$AC$5)</f>
        <v>0</v>
      </c>
      <c r="AE385" s="1">
        <f>SUMIFS(Table7[Total Cost of
Goods Sold],Table7[Sale - Product Name],'Raw Mat Inventory Sum'!$O385,Table7[Product Type2],'Raw Mat Inventory Sum'!$AC$5)</f>
        <v>0</v>
      </c>
      <c r="AF385" s="7"/>
      <c r="AG385" s="1">
        <f>SUMIFS(Table17[Quantity2],Table17[Product Name],'Raw Mat Inventory Sum'!$O385,Table17[Product Type2],'Raw Mat Inventory Sum'!$AG$5)</f>
        <v>0</v>
      </c>
      <c r="AI385" s="1">
        <f>SUMIFS(Table17[Total out of Inventory],Table17[Product Name],'Raw Mat Inventory Sum'!$O385,Table17[Product Type2],'Raw Mat Inventory Sum'!$AG$5)</f>
        <v>0</v>
      </c>
      <c r="AJ385" s="7"/>
      <c r="AK385" s="1">
        <f>SUMIFS(Table7[Quantity
 Sold],Table7[Sale - Product Name],'Raw Mat Inventory Sum'!$O385,Table7[Product Type2],'Raw Mat Inventory Sum'!$AK$5)</f>
        <v>0</v>
      </c>
      <c r="AL385" t="str">
        <f t="shared" si="47"/>
        <v/>
      </c>
      <c r="AM385" s="1">
        <f>SUMIFS(Table7[Total 
Paid],Table7[Sale - Product Name],'Raw Mat Inventory Sum'!$O385,Table7[Product Type2],'Raw Mat Inventory Sum'!$AK$5)</f>
        <v>0</v>
      </c>
    </row>
    <row r="386" spans="5:39" x14ac:dyDescent="0.25">
      <c r="O386" s="77"/>
      <c r="P386" s="7"/>
      <c r="Q386" s="30">
        <f>SUMIFS(Table110[Quantity],Table110[Product Name],'Raw Mat Inventory Sum'!$O386)</f>
        <v>0</v>
      </c>
      <c r="S386" s="1">
        <f>SUMIFS(Table110[Total Cost],Table110[Product Name],'Raw Mat Inventory Sum'!$O386)</f>
        <v>0</v>
      </c>
      <c r="T386" s="7"/>
      <c r="U386" s="1">
        <f>SUMIFS(Table110[Quantity Purchased],Table110[Product Name],'Raw Mat Inventory Sum'!$O386)</f>
        <v>0</v>
      </c>
      <c r="W386" s="1">
        <f>SUMIFS(Table110[Total Purchase
Cost],Table110[Product Name],'Raw Mat Inventory Sum'!$O386)</f>
        <v>0</v>
      </c>
      <c r="X386" s="7"/>
      <c r="Y386" s="1">
        <f t="shared" si="45"/>
        <v>0</v>
      </c>
      <c r="AA386" s="1">
        <f t="shared" si="46"/>
        <v>0</v>
      </c>
      <c r="AB386" s="7"/>
      <c r="AC386" s="1">
        <f>SUMIFS(Table7[Quantity of 
Product Sold],Table7[Sale - Product Name],'Raw Mat Inventory Sum'!$O386,Table7[Product Type2],'Raw Mat Inventory Sum'!$AC$5)</f>
        <v>0</v>
      </c>
      <c r="AE386" s="1">
        <f>SUMIFS(Table7[Total Cost of
Goods Sold],Table7[Sale - Product Name],'Raw Mat Inventory Sum'!$O386,Table7[Product Type2],'Raw Mat Inventory Sum'!$AC$5)</f>
        <v>0</v>
      </c>
      <c r="AF386" s="7"/>
      <c r="AG386" s="1">
        <f>SUMIFS(Table17[Quantity2],Table17[Product Name],'Raw Mat Inventory Sum'!$O386,Table17[Product Type2],'Raw Mat Inventory Sum'!$AG$5)</f>
        <v>0</v>
      </c>
      <c r="AI386" s="1">
        <f>SUMIFS(Table17[Total out of Inventory],Table17[Product Name],'Raw Mat Inventory Sum'!$O386,Table17[Product Type2],'Raw Mat Inventory Sum'!$AG$5)</f>
        <v>0</v>
      </c>
      <c r="AJ386" s="7"/>
      <c r="AK386" s="1">
        <f>SUMIFS(Table7[Quantity
 Sold],Table7[Sale - Product Name],'Raw Mat Inventory Sum'!$O386,Table7[Product Type2],'Raw Mat Inventory Sum'!$AK$5)</f>
        <v>0</v>
      </c>
      <c r="AL386" t="str">
        <f t="shared" si="47"/>
        <v/>
      </c>
      <c r="AM386" s="1">
        <f>SUMIFS(Table7[Total 
Paid],Table7[Sale - Product Name],'Raw Mat Inventory Sum'!$O386,Table7[Product Type2],'Raw Mat Inventory Sum'!$AK$5)</f>
        <v>0</v>
      </c>
    </row>
    <row r="387" spans="5:39" x14ac:dyDescent="0.25">
      <c r="O387" s="77"/>
      <c r="P387" s="7"/>
      <c r="Q387" s="30">
        <f>SUMIFS(Table110[Quantity],Table110[Product Name],'Raw Mat Inventory Sum'!$O387)</f>
        <v>0</v>
      </c>
      <c r="S387" s="1">
        <f>SUMIFS(Table110[Total Cost],Table110[Product Name],'Raw Mat Inventory Sum'!$O387)</f>
        <v>0</v>
      </c>
      <c r="T387" s="7"/>
      <c r="U387" s="1">
        <f>SUMIFS(Table110[Quantity Purchased],Table110[Product Name],'Raw Mat Inventory Sum'!$O387)</f>
        <v>0</v>
      </c>
      <c r="W387" s="1">
        <f>SUMIFS(Table110[Total Purchase
Cost],Table110[Product Name],'Raw Mat Inventory Sum'!$O387)</f>
        <v>0</v>
      </c>
      <c r="X387" s="7"/>
      <c r="Y387" s="1">
        <f t="shared" si="45"/>
        <v>0</v>
      </c>
      <c r="AA387" s="1">
        <f t="shared" si="46"/>
        <v>0</v>
      </c>
      <c r="AB387" s="7"/>
      <c r="AC387" s="1">
        <f>SUMIFS(Table7[Quantity of 
Product Sold],Table7[Sale - Product Name],'Raw Mat Inventory Sum'!$O387,Table7[Product Type2],'Raw Mat Inventory Sum'!$AC$5)</f>
        <v>0</v>
      </c>
      <c r="AE387" s="1">
        <f>SUMIFS(Table7[Total Cost of
Goods Sold],Table7[Sale - Product Name],'Raw Mat Inventory Sum'!$O387,Table7[Product Type2],'Raw Mat Inventory Sum'!$AC$5)</f>
        <v>0</v>
      </c>
      <c r="AF387" s="7"/>
      <c r="AG387" s="1">
        <f>SUMIFS(Table17[Quantity2],Table17[Product Name],'Raw Mat Inventory Sum'!$O387,Table17[Product Type2],'Raw Mat Inventory Sum'!$AG$5)</f>
        <v>0</v>
      </c>
      <c r="AI387" s="1">
        <f>SUMIFS(Table17[Total out of Inventory],Table17[Product Name],'Raw Mat Inventory Sum'!$O387,Table17[Product Type2],'Raw Mat Inventory Sum'!$AG$5)</f>
        <v>0</v>
      </c>
      <c r="AJ387" s="7"/>
      <c r="AK387" s="1">
        <f>SUMIFS(Table7[Quantity
 Sold],Table7[Sale - Product Name],'Raw Mat Inventory Sum'!$O387,Table7[Product Type2],'Raw Mat Inventory Sum'!$AK$5)</f>
        <v>0</v>
      </c>
      <c r="AL387" t="str">
        <f t="shared" si="47"/>
        <v/>
      </c>
      <c r="AM387" s="1">
        <f>SUMIFS(Table7[Total 
Paid],Table7[Sale - Product Name],'Raw Mat Inventory Sum'!$O387,Table7[Product Type2],'Raw Mat Inventory Sum'!$AK$5)</f>
        <v>0</v>
      </c>
    </row>
    <row r="388" spans="5:39" x14ac:dyDescent="0.25">
      <c r="O388" s="77"/>
      <c r="P388" s="7"/>
      <c r="Q388" s="30">
        <f>SUMIFS(Table110[Quantity],Table110[Product Name],'Raw Mat Inventory Sum'!$O388)</f>
        <v>0</v>
      </c>
      <c r="S388" s="1">
        <f>SUMIFS(Table110[Total Cost],Table110[Product Name],'Raw Mat Inventory Sum'!$O388)</f>
        <v>0</v>
      </c>
      <c r="T388" s="7"/>
      <c r="U388" s="1">
        <f>SUMIFS(Table110[Quantity Purchased],Table110[Product Name],'Raw Mat Inventory Sum'!$O388)</f>
        <v>0</v>
      </c>
      <c r="W388" s="1">
        <f>SUMIFS(Table110[Total Purchase
Cost],Table110[Product Name],'Raw Mat Inventory Sum'!$O388)</f>
        <v>0</v>
      </c>
      <c r="X388" s="7"/>
      <c r="Y388" s="1">
        <f t="shared" si="45"/>
        <v>0</v>
      </c>
      <c r="AA388" s="1">
        <f t="shared" si="46"/>
        <v>0</v>
      </c>
      <c r="AB388" s="7"/>
      <c r="AC388" s="1">
        <f>SUMIFS(Table7[Quantity of 
Product Sold],Table7[Sale - Product Name],'Raw Mat Inventory Sum'!$O388,Table7[Product Type2],'Raw Mat Inventory Sum'!$AC$5)</f>
        <v>0</v>
      </c>
      <c r="AE388" s="1">
        <f>SUMIFS(Table7[Total Cost of
Goods Sold],Table7[Sale - Product Name],'Raw Mat Inventory Sum'!$O388,Table7[Product Type2],'Raw Mat Inventory Sum'!$AC$5)</f>
        <v>0</v>
      </c>
      <c r="AF388" s="7"/>
      <c r="AG388" s="1">
        <f>SUMIFS(Table17[Quantity2],Table17[Product Name],'Raw Mat Inventory Sum'!$O388,Table17[Product Type2],'Raw Mat Inventory Sum'!$AG$5)</f>
        <v>0</v>
      </c>
      <c r="AI388" s="1">
        <f>SUMIFS(Table17[Total out of Inventory],Table17[Product Name],'Raw Mat Inventory Sum'!$O388,Table17[Product Type2],'Raw Mat Inventory Sum'!$AG$5)</f>
        <v>0</v>
      </c>
      <c r="AJ388" s="7"/>
      <c r="AK388" s="1">
        <f>SUMIFS(Table7[Quantity
 Sold],Table7[Sale - Product Name],'Raw Mat Inventory Sum'!$O388,Table7[Product Type2],'Raw Mat Inventory Sum'!$AK$5)</f>
        <v>0</v>
      </c>
      <c r="AL388" t="str">
        <f t="shared" si="47"/>
        <v/>
      </c>
      <c r="AM388" s="1">
        <f>SUMIFS(Table7[Total 
Paid],Table7[Sale - Product Name],'Raw Mat Inventory Sum'!$O388,Table7[Product Type2],'Raw Mat Inventory Sum'!$AK$5)</f>
        <v>0</v>
      </c>
    </row>
    <row r="389" spans="5:39" x14ac:dyDescent="0.25">
      <c r="O389" s="77"/>
      <c r="P389" s="7"/>
      <c r="Q389" s="30">
        <f>SUMIFS(Table110[Quantity],Table110[Product Name],'Raw Mat Inventory Sum'!$O389)</f>
        <v>0</v>
      </c>
      <c r="S389" s="1">
        <f>SUMIFS(Table110[Total Cost],Table110[Product Name],'Raw Mat Inventory Sum'!$O389)</f>
        <v>0</v>
      </c>
      <c r="T389" s="7"/>
      <c r="U389" s="1">
        <f>SUMIFS(Table110[Quantity Purchased],Table110[Product Name],'Raw Mat Inventory Sum'!$O389)</f>
        <v>0</v>
      </c>
      <c r="W389" s="1">
        <f>SUMIFS(Table110[Total Purchase
Cost],Table110[Product Name],'Raw Mat Inventory Sum'!$O389)</f>
        <v>0</v>
      </c>
      <c r="X389" s="7"/>
      <c r="Y389" s="1">
        <f t="shared" si="45"/>
        <v>0</v>
      </c>
      <c r="AA389" s="1">
        <f t="shared" si="46"/>
        <v>0</v>
      </c>
      <c r="AB389" s="7"/>
      <c r="AC389" s="1">
        <f>SUMIFS(Table7[Quantity of 
Product Sold],Table7[Sale - Product Name],'Raw Mat Inventory Sum'!$O389,Table7[Product Type2],'Raw Mat Inventory Sum'!$AC$5)</f>
        <v>0</v>
      </c>
      <c r="AE389" s="1">
        <f>SUMIFS(Table7[Total Cost of
Goods Sold],Table7[Sale - Product Name],'Raw Mat Inventory Sum'!$O389,Table7[Product Type2],'Raw Mat Inventory Sum'!$AC$5)</f>
        <v>0</v>
      </c>
      <c r="AF389" s="7"/>
      <c r="AG389" s="1">
        <f>SUMIFS(Table17[Quantity2],Table17[Product Name],'Raw Mat Inventory Sum'!$O389,Table17[Product Type2],'Raw Mat Inventory Sum'!$AG$5)</f>
        <v>0</v>
      </c>
      <c r="AI389" s="1">
        <f>SUMIFS(Table17[Total out of Inventory],Table17[Product Name],'Raw Mat Inventory Sum'!$O389,Table17[Product Type2],'Raw Mat Inventory Sum'!$AG$5)</f>
        <v>0</v>
      </c>
      <c r="AJ389" s="7"/>
      <c r="AK389" s="1">
        <f>SUMIFS(Table7[Quantity
 Sold],Table7[Sale - Product Name],'Raw Mat Inventory Sum'!$O389,Table7[Product Type2],'Raw Mat Inventory Sum'!$AK$5)</f>
        <v>0</v>
      </c>
      <c r="AL389" t="str">
        <f t="shared" si="47"/>
        <v/>
      </c>
      <c r="AM389" s="1">
        <f>SUMIFS(Table7[Total 
Paid],Table7[Sale - Product Name],'Raw Mat Inventory Sum'!$O389,Table7[Product Type2],'Raw Mat Inventory Sum'!$AK$5)</f>
        <v>0</v>
      </c>
    </row>
    <row r="390" spans="5:39" x14ac:dyDescent="0.25">
      <c r="O390" s="77"/>
      <c r="P390" s="7"/>
      <c r="Q390" s="30">
        <f>SUMIFS(Table110[Quantity],Table110[Product Name],'Raw Mat Inventory Sum'!$O390)</f>
        <v>0</v>
      </c>
      <c r="S390" s="1">
        <f>SUMIFS(Table110[Total Cost],Table110[Product Name],'Raw Mat Inventory Sum'!$O390)</f>
        <v>0</v>
      </c>
      <c r="T390" s="7"/>
      <c r="U390" s="1">
        <f>SUMIFS(Table110[Quantity Purchased],Table110[Product Name],'Raw Mat Inventory Sum'!$O390)</f>
        <v>0</v>
      </c>
      <c r="W390" s="1">
        <f>SUMIFS(Table110[Total Purchase
Cost],Table110[Product Name],'Raw Mat Inventory Sum'!$O390)</f>
        <v>0</v>
      </c>
      <c r="X390" s="7"/>
      <c r="Y390" s="1">
        <f t="shared" si="45"/>
        <v>0</v>
      </c>
      <c r="AA390" s="1">
        <f t="shared" si="46"/>
        <v>0</v>
      </c>
      <c r="AB390" s="7"/>
      <c r="AC390" s="1">
        <f>SUMIFS(Table7[Quantity of 
Product Sold],Table7[Sale - Product Name],'Raw Mat Inventory Sum'!$O390,Table7[Product Type2],'Raw Mat Inventory Sum'!$AC$5)</f>
        <v>0</v>
      </c>
      <c r="AE390" s="1">
        <f>SUMIFS(Table7[Total Cost of
Goods Sold],Table7[Sale - Product Name],'Raw Mat Inventory Sum'!$O390,Table7[Product Type2],'Raw Mat Inventory Sum'!$AC$5)</f>
        <v>0</v>
      </c>
      <c r="AF390" s="7"/>
      <c r="AG390" s="1">
        <f>SUMIFS(Table17[Quantity2],Table17[Product Name],'Raw Mat Inventory Sum'!$O390,Table17[Product Type2],'Raw Mat Inventory Sum'!$AG$5)</f>
        <v>0</v>
      </c>
      <c r="AI390" s="1">
        <f>SUMIFS(Table17[Total out of Inventory],Table17[Product Name],'Raw Mat Inventory Sum'!$O390,Table17[Product Type2],'Raw Mat Inventory Sum'!$AG$5)</f>
        <v>0</v>
      </c>
      <c r="AJ390" s="7"/>
      <c r="AK390" s="1">
        <f>SUMIFS(Table7[Quantity
 Sold],Table7[Sale - Product Name],'Raw Mat Inventory Sum'!$O390,Table7[Product Type2],'Raw Mat Inventory Sum'!$AK$5)</f>
        <v>0</v>
      </c>
      <c r="AL390" t="str">
        <f t="shared" si="47"/>
        <v/>
      </c>
      <c r="AM390" s="1">
        <f>SUMIFS(Table7[Total 
Paid],Table7[Sale - Product Name],'Raw Mat Inventory Sum'!$O390,Table7[Product Type2],'Raw Mat Inventory Sum'!$AK$5)</f>
        <v>0</v>
      </c>
    </row>
    <row r="391" spans="5:39" x14ac:dyDescent="0.25">
      <c r="O391" s="77"/>
      <c r="P391" s="7"/>
      <c r="Q391" s="30">
        <f>SUMIFS(Table110[Quantity],Table110[Product Name],'Raw Mat Inventory Sum'!$O391)</f>
        <v>0</v>
      </c>
      <c r="S391" s="1">
        <f>SUMIFS(Table110[Total Cost],Table110[Product Name],'Raw Mat Inventory Sum'!$O391)</f>
        <v>0</v>
      </c>
      <c r="T391" s="7"/>
      <c r="U391" s="1">
        <f>SUMIFS(Table110[Quantity Purchased],Table110[Product Name],'Raw Mat Inventory Sum'!$O391)</f>
        <v>0</v>
      </c>
      <c r="W391" s="1">
        <f>SUMIFS(Table110[Total Purchase
Cost],Table110[Product Name],'Raw Mat Inventory Sum'!$O391)</f>
        <v>0</v>
      </c>
      <c r="X391" s="7"/>
      <c r="Y391" s="1">
        <f t="shared" si="45"/>
        <v>0</v>
      </c>
      <c r="AA391" s="1">
        <f t="shared" si="46"/>
        <v>0</v>
      </c>
      <c r="AB391" s="7"/>
      <c r="AC391" s="1">
        <f>SUMIFS(Table7[Quantity of 
Product Sold],Table7[Sale - Product Name],'Raw Mat Inventory Sum'!$O391,Table7[Product Type2],'Raw Mat Inventory Sum'!$AC$5)</f>
        <v>0</v>
      </c>
      <c r="AE391" s="1">
        <f>SUMIFS(Table7[Total Cost of
Goods Sold],Table7[Sale - Product Name],'Raw Mat Inventory Sum'!$O391,Table7[Product Type2],'Raw Mat Inventory Sum'!$AC$5)</f>
        <v>0</v>
      </c>
      <c r="AF391" s="7"/>
      <c r="AG391" s="1">
        <f>SUMIFS(Table17[Quantity2],Table17[Product Name],'Raw Mat Inventory Sum'!$O391,Table17[Product Type2],'Raw Mat Inventory Sum'!$AG$5)</f>
        <v>0</v>
      </c>
      <c r="AI391" s="1">
        <f>SUMIFS(Table17[Total out of Inventory],Table17[Product Name],'Raw Mat Inventory Sum'!$O391,Table17[Product Type2],'Raw Mat Inventory Sum'!$AG$5)</f>
        <v>0</v>
      </c>
      <c r="AJ391" s="7"/>
      <c r="AK391" s="1">
        <f>SUMIFS(Table7[Quantity
 Sold],Table7[Sale - Product Name],'Raw Mat Inventory Sum'!$O391,Table7[Product Type2],'Raw Mat Inventory Sum'!$AK$5)</f>
        <v>0</v>
      </c>
      <c r="AL391" t="str">
        <f t="shared" si="47"/>
        <v/>
      </c>
      <c r="AM391" s="1">
        <f>SUMIFS(Table7[Total 
Paid],Table7[Sale - Product Name],'Raw Mat Inventory Sum'!$O391,Table7[Product Type2],'Raw Mat Inventory Sum'!$AK$5)</f>
        <v>0</v>
      </c>
    </row>
    <row r="392" spans="5:39" x14ac:dyDescent="0.25">
      <c r="O392" s="77"/>
      <c r="P392" s="7"/>
      <c r="Q392" s="30">
        <f>SUMIFS(Table110[Quantity],Table110[Product Name],'Raw Mat Inventory Sum'!$O392)</f>
        <v>0</v>
      </c>
      <c r="S392" s="1">
        <f>SUMIFS(Table110[Total Cost],Table110[Product Name],'Raw Mat Inventory Sum'!$O392)</f>
        <v>0</v>
      </c>
      <c r="T392" s="7"/>
      <c r="U392" s="1">
        <f>SUMIFS(Table110[Quantity Purchased],Table110[Product Name],'Raw Mat Inventory Sum'!$O392)</f>
        <v>0</v>
      </c>
      <c r="W392" s="1">
        <f>SUMIFS(Table110[Total Purchase
Cost],Table110[Product Name],'Raw Mat Inventory Sum'!$O392)</f>
        <v>0</v>
      </c>
      <c r="X392" s="7"/>
      <c r="Y392" s="1">
        <f t="shared" si="45"/>
        <v>0</v>
      </c>
      <c r="AA392" s="1">
        <f t="shared" si="46"/>
        <v>0</v>
      </c>
      <c r="AB392" s="7"/>
      <c r="AC392" s="1">
        <f>SUMIFS(Table7[Quantity of 
Product Sold],Table7[Sale - Product Name],'Raw Mat Inventory Sum'!$O392,Table7[Product Type2],'Raw Mat Inventory Sum'!$AC$5)</f>
        <v>0</v>
      </c>
      <c r="AE392" s="1">
        <f>SUMIFS(Table7[Total Cost of
Goods Sold],Table7[Sale - Product Name],'Raw Mat Inventory Sum'!$O392,Table7[Product Type2],'Raw Mat Inventory Sum'!$AC$5)</f>
        <v>0</v>
      </c>
      <c r="AF392" s="7"/>
      <c r="AG392" s="1">
        <f>SUMIFS(Table17[Quantity2],Table17[Product Name],'Raw Mat Inventory Sum'!$O392,Table17[Product Type2],'Raw Mat Inventory Sum'!$AG$5)</f>
        <v>0</v>
      </c>
      <c r="AI392" s="1">
        <f>SUMIFS(Table17[Total out of Inventory],Table17[Product Name],'Raw Mat Inventory Sum'!$O392,Table17[Product Type2],'Raw Mat Inventory Sum'!$AG$5)</f>
        <v>0</v>
      </c>
      <c r="AJ392" s="7"/>
      <c r="AK392" s="1">
        <f>SUMIFS(Table7[Quantity
 Sold],Table7[Sale - Product Name],'Raw Mat Inventory Sum'!$O392,Table7[Product Type2],'Raw Mat Inventory Sum'!$AK$5)</f>
        <v>0</v>
      </c>
      <c r="AL392" t="str">
        <f t="shared" si="47"/>
        <v/>
      </c>
      <c r="AM392" s="1">
        <f>SUMIFS(Table7[Total 
Paid],Table7[Sale - Product Name],'Raw Mat Inventory Sum'!$O392,Table7[Product Type2],'Raw Mat Inventory Sum'!$AK$5)</f>
        <v>0</v>
      </c>
    </row>
    <row r="393" spans="5:39" x14ac:dyDescent="0.25">
      <c r="O393" s="77"/>
      <c r="P393" s="7"/>
      <c r="Q393" s="30">
        <f>SUMIFS(Table110[Quantity],Table110[Product Name],'Raw Mat Inventory Sum'!$O393)</f>
        <v>0</v>
      </c>
      <c r="S393" s="1">
        <f>SUMIFS(Table110[Total Cost],Table110[Product Name],'Raw Mat Inventory Sum'!$O393)</f>
        <v>0</v>
      </c>
      <c r="T393" s="7"/>
      <c r="U393" s="1">
        <f>SUMIFS(Table110[Quantity Purchased],Table110[Product Name],'Raw Mat Inventory Sum'!$O393)</f>
        <v>0</v>
      </c>
      <c r="W393" s="1">
        <f>SUMIFS(Table110[Total Purchase
Cost],Table110[Product Name],'Raw Mat Inventory Sum'!$O393)</f>
        <v>0</v>
      </c>
      <c r="X393" s="7"/>
      <c r="Y393" s="1">
        <f t="shared" si="45"/>
        <v>0</v>
      </c>
      <c r="AA393" s="1">
        <f t="shared" si="46"/>
        <v>0</v>
      </c>
      <c r="AB393" s="7"/>
      <c r="AC393" s="1">
        <f>SUMIFS(Table7[Quantity of 
Product Sold],Table7[Sale - Product Name],'Raw Mat Inventory Sum'!$O393,Table7[Product Type2],'Raw Mat Inventory Sum'!$AC$5)</f>
        <v>0</v>
      </c>
      <c r="AE393" s="1">
        <f>SUMIFS(Table7[Total Cost of
Goods Sold],Table7[Sale - Product Name],'Raw Mat Inventory Sum'!$O393,Table7[Product Type2],'Raw Mat Inventory Sum'!$AC$5)</f>
        <v>0</v>
      </c>
      <c r="AF393" s="7"/>
      <c r="AG393" s="1">
        <f>SUMIFS(Table17[Quantity2],Table17[Product Name],'Raw Mat Inventory Sum'!$O393,Table17[Product Type2],'Raw Mat Inventory Sum'!$AG$5)</f>
        <v>0</v>
      </c>
      <c r="AI393" s="1">
        <f>SUMIFS(Table17[Total out of Inventory],Table17[Product Name],'Raw Mat Inventory Sum'!$O393,Table17[Product Type2],'Raw Mat Inventory Sum'!$AG$5)</f>
        <v>0</v>
      </c>
      <c r="AJ393" s="7"/>
      <c r="AK393" s="1">
        <f>SUMIFS(Table7[Quantity
 Sold],Table7[Sale - Product Name],'Raw Mat Inventory Sum'!$O393,Table7[Product Type2],'Raw Mat Inventory Sum'!$AK$5)</f>
        <v>0</v>
      </c>
      <c r="AL393" t="str">
        <f t="shared" si="47"/>
        <v/>
      </c>
      <c r="AM393" s="1">
        <f>SUMIFS(Table7[Total 
Paid],Table7[Sale - Product Name],'Raw Mat Inventory Sum'!$O393,Table7[Product Type2],'Raw Mat Inventory Sum'!$AK$5)</f>
        <v>0</v>
      </c>
    </row>
    <row r="394" spans="5:39" x14ac:dyDescent="0.25">
      <c r="O394" s="77"/>
      <c r="P394" s="7"/>
      <c r="Q394" s="30">
        <f>SUMIFS(Table110[Quantity],Table110[Product Name],'Raw Mat Inventory Sum'!$O394)</f>
        <v>0</v>
      </c>
      <c r="S394" s="1">
        <f>SUMIFS(Table110[Total Cost],Table110[Product Name],'Raw Mat Inventory Sum'!$O394)</f>
        <v>0</v>
      </c>
      <c r="T394" s="7"/>
      <c r="U394" s="1">
        <f>SUMIFS(Table110[Quantity Purchased],Table110[Product Name],'Raw Mat Inventory Sum'!$O394)</f>
        <v>0</v>
      </c>
      <c r="W394" s="1">
        <f>SUMIFS(Table110[Total Purchase
Cost],Table110[Product Name],'Raw Mat Inventory Sum'!$O394)</f>
        <v>0</v>
      </c>
      <c r="X394" s="7"/>
      <c r="Y394" s="1">
        <f t="shared" si="45"/>
        <v>0</v>
      </c>
      <c r="AA394" s="1">
        <f t="shared" si="46"/>
        <v>0</v>
      </c>
      <c r="AB394" s="7"/>
      <c r="AC394" s="1">
        <f>SUMIFS(Table7[Quantity of 
Product Sold],Table7[Sale - Product Name],'Raw Mat Inventory Sum'!$O394,Table7[Product Type2],'Raw Mat Inventory Sum'!$AC$5)</f>
        <v>0</v>
      </c>
      <c r="AE394" s="1">
        <f>SUMIFS(Table7[Total Cost of
Goods Sold],Table7[Sale - Product Name],'Raw Mat Inventory Sum'!$O394,Table7[Product Type2],'Raw Mat Inventory Sum'!$AC$5)</f>
        <v>0</v>
      </c>
      <c r="AF394" s="7"/>
      <c r="AG394" s="1">
        <f>SUMIFS(Table17[Quantity2],Table17[Product Name],'Raw Mat Inventory Sum'!$O394,Table17[Product Type2],'Raw Mat Inventory Sum'!$AG$5)</f>
        <v>0</v>
      </c>
      <c r="AI394" s="1">
        <f>SUMIFS(Table17[Total out of Inventory],Table17[Product Name],'Raw Mat Inventory Sum'!$O394,Table17[Product Type2],'Raw Mat Inventory Sum'!$AG$5)</f>
        <v>0</v>
      </c>
      <c r="AJ394" s="7"/>
      <c r="AK394" s="1">
        <f>SUMIFS(Table7[Quantity
 Sold],Table7[Sale - Product Name],'Raw Mat Inventory Sum'!$O394,Table7[Product Type2],'Raw Mat Inventory Sum'!$AK$5)</f>
        <v>0</v>
      </c>
      <c r="AL394" t="str">
        <f t="shared" si="47"/>
        <v/>
      </c>
      <c r="AM394" s="1">
        <f>SUMIFS(Table7[Total 
Paid],Table7[Sale - Product Name],'Raw Mat Inventory Sum'!$O394,Table7[Product Type2],'Raw Mat Inventory Sum'!$AK$5)</f>
        <v>0</v>
      </c>
    </row>
    <row r="395" spans="5:39" x14ac:dyDescent="0.25">
      <c r="O395" s="77"/>
      <c r="P395" s="7"/>
      <c r="Q395" s="30">
        <f>SUMIFS(Table110[Quantity],Table110[Product Name],'Raw Mat Inventory Sum'!$O395)</f>
        <v>0</v>
      </c>
      <c r="S395" s="1">
        <f>SUMIFS(Table110[Total Cost],Table110[Product Name],'Raw Mat Inventory Sum'!$O395)</f>
        <v>0</v>
      </c>
      <c r="T395" s="7"/>
      <c r="U395" s="1">
        <f>SUMIFS(Table110[Quantity Purchased],Table110[Product Name],'Raw Mat Inventory Sum'!$O395)</f>
        <v>0</v>
      </c>
      <c r="W395" s="1">
        <f>SUMIFS(Table110[Total Purchase
Cost],Table110[Product Name],'Raw Mat Inventory Sum'!$O395)</f>
        <v>0</v>
      </c>
      <c r="X395" s="7"/>
      <c r="Y395" s="1">
        <f t="shared" si="45"/>
        <v>0</v>
      </c>
      <c r="AA395" s="1">
        <f t="shared" si="46"/>
        <v>0</v>
      </c>
      <c r="AB395" s="7"/>
      <c r="AC395" s="1">
        <f>SUMIFS(Table7[Quantity of 
Product Sold],Table7[Sale - Product Name],'Raw Mat Inventory Sum'!$O395,Table7[Product Type2],'Raw Mat Inventory Sum'!$AC$5)</f>
        <v>0</v>
      </c>
      <c r="AE395" s="1">
        <f>SUMIFS(Table7[Total Cost of
Goods Sold],Table7[Sale - Product Name],'Raw Mat Inventory Sum'!$O395,Table7[Product Type2],'Raw Mat Inventory Sum'!$AC$5)</f>
        <v>0</v>
      </c>
      <c r="AF395" s="7"/>
      <c r="AG395" s="1">
        <f>SUMIFS(Table17[Quantity2],Table17[Product Name],'Raw Mat Inventory Sum'!$O395,Table17[Product Type2],'Raw Mat Inventory Sum'!$AG$5)</f>
        <v>0</v>
      </c>
      <c r="AI395" s="1">
        <f>SUMIFS(Table17[Total out of Inventory],Table17[Product Name],'Raw Mat Inventory Sum'!$O395,Table17[Product Type2],'Raw Mat Inventory Sum'!$AG$5)</f>
        <v>0</v>
      </c>
      <c r="AJ395" s="7"/>
      <c r="AK395" s="1">
        <f>SUMIFS(Table7[Quantity
 Sold],Table7[Sale - Product Name],'Raw Mat Inventory Sum'!$O395,Table7[Product Type2],'Raw Mat Inventory Sum'!$AK$5)</f>
        <v>0</v>
      </c>
      <c r="AL395" t="str">
        <f t="shared" si="47"/>
        <v/>
      </c>
      <c r="AM395" s="1">
        <f>SUMIFS(Table7[Total 
Paid],Table7[Sale - Product Name],'Raw Mat Inventory Sum'!$O395,Table7[Product Type2],'Raw Mat Inventory Sum'!$AK$5)</f>
        <v>0</v>
      </c>
    </row>
    <row r="396" spans="5:39" x14ac:dyDescent="0.25">
      <c r="E396" s="4"/>
      <c r="O396" s="77"/>
      <c r="P396" s="7"/>
      <c r="Q396" s="30">
        <f>SUMIFS(Table110[Quantity],Table110[Product Name],'Raw Mat Inventory Sum'!$O396)</f>
        <v>0</v>
      </c>
      <c r="S396" s="1">
        <f>SUMIFS(Table110[Total Cost],Table110[Product Name],'Raw Mat Inventory Sum'!$O396)</f>
        <v>0</v>
      </c>
      <c r="T396" s="7"/>
      <c r="U396" s="1">
        <f>SUMIFS(Table110[Quantity Purchased],Table110[Product Name],'Raw Mat Inventory Sum'!$O396)</f>
        <v>0</v>
      </c>
      <c r="W396" s="1">
        <f>SUMIFS(Table110[Total Purchase
Cost],Table110[Product Name],'Raw Mat Inventory Sum'!$O396)</f>
        <v>0</v>
      </c>
      <c r="X396" s="7"/>
      <c r="Y396" s="1">
        <f t="shared" si="45"/>
        <v>0</v>
      </c>
      <c r="AA396" s="1">
        <f t="shared" si="46"/>
        <v>0</v>
      </c>
      <c r="AB396" s="7"/>
      <c r="AC396" s="1">
        <f>SUMIFS(Table7[Quantity of 
Product Sold],Table7[Sale - Product Name],'Raw Mat Inventory Sum'!$O396,Table7[Product Type2],'Raw Mat Inventory Sum'!$AC$5)</f>
        <v>0</v>
      </c>
      <c r="AE396" s="1">
        <f>SUMIFS(Table7[Total Cost of
Goods Sold],Table7[Sale - Product Name],'Raw Mat Inventory Sum'!$O396,Table7[Product Type2],'Raw Mat Inventory Sum'!$AC$5)</f>
        <v>0</v>
      </c>
      <c r="AF396" s="7"/>
      <c r="AG396" s="1">
        <f>SUMIFS(Table17[Quantity2],Table17[Product Name],'Raw Mat Inventory Sum'!$O396,Table17[Product Type2],'Raw Mat Inventory Sum'!$AG$5)</f>
        <v>0</v>
      </c>
      <c r="AI396" s="1">
        <f>SUMIFS(Table17[Total out of Inventory],Table17[Product Name],'Raw Mat Inventory Sum'!$O396,Table17[Product Type2],'Raw Mat Inventory Sum'!$AG$5)</f>
        <v>0</v>
      </c>
      <c r="AJ396" s="7"/>
      <c r="AK396" s="1">
        <f>SUMIFS(Table7[Quantity
 Sold],Table7[Sale - Product Name],'Raw Mat Inventory Sum'!$O396,Table7[Product Type2],'Raw Mat Inventory Sum'!$AK$5)</f>
        <v>0</v>
      </c>
      <c r="AL396" t="str">
        <f t="shared" si="47"/>
        <v/>
      </c>
      <c r="AM396" s="1">
        <f>SUMIFS(Table7[Total 
Paid],Table7[Sale - Product Name],'Raw Mat Inventory Sum'!$O396,Table7[Product Type2],'Raw Mat Inventory Sum'!$AK$5)</f>
        <v>0</v>
      </c>
    </row>
    <row r="397" spans="5:39" x14ac:dyDescent="0.25">
      <c r="E397" s="4"/>
      <c r="O397" s="77"/>
      <c r="P397" s="7"/>
      <c r="Q397" s="30">
        <f>SUMIFS(Table110[Quantity],Table110[Product Name],'Raw Mat Inventory Sum'!$O397)</f>
        <v>0</v>
      </c>
      <c r="S397" s="1">
        <f>SUMIFS(Table110[Total Cost],Table110[Product Name],'Raw Mat Inventory Sum'!$O397)</f>
        <v>0</v>
      </c>
      <c r="T397" s="7"/>
      <c r="U397" s="1">
        <f>SUMIFS(Table110[Quantity Purchased],Table110[Product Name],'Raw Mat Inventory Sum'!$O397)</f>
        <v>0</v>
      </c>
      <c r="W397" s="1">
        <f>SUMIFS(Table110[Total Purchase
Cost],Table110[Product Name],'Raw Mat Inventory Sum'!$O397)</f>
        <v>0</v>
      </c>
      <c r="X397" s="7"/>
      <c r="Y397" s="1">
        <f t="shared" si="45"/>
        <v>0</v>
      </c>
      <c r="AA397" s="1">
        <f t="shared" si="46"/>
        <v>0</v>
      </c>
      <c r="AB397" s="7"/>
      <c r="AC397" s="1">
        <f>SUMIFS(Table7[Quantity of 
Product Sold],Table7[Sale - Product Name],'Raw Mat Inventory Sum'!$O397,Table7[Product Type2],'Raw Mat Inventory Sum'!$AC$5)</f>
        <v>0</v>
      </c>
      <c r="AE397" s="1">
        <f>SUMIFS(Table7[Total Cost of
Goods Sold],Table7[Sale - Product Name],'Raw Mat Inventory Sum'!$O397,Table7[Product Type2],'Raw Mat Inventory Sum'!$AC$5)</f>
        <v>0</v>
      </c>
      <c r="AF397" s="7"/>
      <c r="AG397" s="1">
        <f>SUMIFS(Table17[Quantity2],Table17[Product Name],'Raw Mat Inventory Sum'!$O397,Table17[Product Type2],'Raw Mat Inventory Sum'!$AG$5)</f>
        <v>0</v>
      </c>
      <c r="AI397" s="1">
        <f>SUMIFS(Table17[Total out of Inventory],Table17[Product Name],'Raw Mat Inventory Sum'!$O397,Table17[Product Type2],'Raw Mat Inventory Sum'!$AG$5)</f>
        <v>0</v>
      </c>
      <c r="AJ397" s="7"/>
      <c r="AK397" s="1">
        <f>SUMIFS(Table7[Quantity
 Sold],Table7[Sale - Product Name],'Raw Mat Inventory Sum'!$O397,Table7[Product Type2],'Raw Mat Inventory Sum'!$AK$5)</f>
        <v>0</v>
      </c>
      <c r="AL397" t="str">
        <f t="shared" si="47"/>
        <v/>
      </c>
      <c r="AM397" s="1">
        <f>SUMIFS(Table7[Total 
Paid],Table7[Sale - Product Name],'Raw Mat Inventory Sum'!$O397,Table7[Product Type2],'Raw Mat Inventory Sum'!$AK$5)</f>
        <v>0</v>
      </c>
    </row>
    <row r="398" spans="5:39" x14ac:dyDescent="0.25">
      <c r="E398" s="4"/>
      <c r="O398" s="77"/>
      <c r="P398" s="7"/>
      <c r="Q398" s="30">
        <f>SUMIFS(Table110[Quantity],Table110[Product Name],'Raw Mat Inventory Sum'!$O398)</f>
        <v>0</v>
      </c>
      <c r="S398" s="1">
        <f>SUMIFS(Table110[Total Cost],Table110[Product Name],'Raw Mat Inventory Sum'!$O398)</f>
        <v>0</v>
      </c>
      <c r="T398" s="7"/>
      <c r="U398" s="1">
        <f>SUMIFS(Table110[Quantity Purchased],Table110[Product Name],'Raw Mat Inventory Sum'!$O398)</f>
        <v>0</v>
      </c>
      <c r="W398" s="1">
        <f>SUMIFS(Table110[Total Purchase
Cost],Table110[Product Name],'Raw Mat Inventory Sum'!$O398)</f>
        <v>0</v>
      </c>
      <c r="X398" s="7"/>
      <c r="Y398" s="1">
        <f t="shared" si="45"/>
        <v>0</v>
      </c>
      <c r="AA398" s="1">
        <f t="shared" si="46"/>
        <v>0</v>
      </c>
      <c r="AB398" s="7"/>
      <c r="AC398" s="1">
        <f>SUMIFS(Table7[Quantity of 
Product Sold],Table7[Sale - Product Name],'Raw Mat Inventory Sum'!$O398,Table7[Product Type2],'Raw Mat Inventory Sum'!$AC$5)</f>
        <v>0</v>
      </c>
      <c r="AE398" s="1">
        <f>SUMIFS(Table7[Total Cost of
Goods Sold],Table7[Sale - Product Name],'Raw Mat Inventory Sum'!$O398,Table7[Product Type2],'Raw Mat Inventory Sum'!$AC$5)</f>
        <v>0</v>
      </c>
      <c r="AF398" s="7"/>
      <c r="AG398" s="1">
        <f>SUMIFS(Table17[Quantity2],Table17[Product Name],'Raw Mat Inventory Sum'!$O398,Table17[Product Type2],'Raw Mat Inventory Sum'!$AG$5)</f>
        <v>0</v>
      </c>
      <c r="AI398" s="1">
        <f>SUMIFS(Table17[Total out of Inventory],Table17[Product Name],'Raw Mat Inventory Sum'!$O398,Table17[Product Type2],'Raw Mat Inventory Sum'!$AG$5)</f>
        <v>0</v>
      </c>
      <c r="AJ398" s="7"/>
      <c r="AK398" s="1">
        <f>SUMIFS(Table7[Quantity
 Sold],Table7[Sale - Product Name],'Raw Mat Inventory Sum'!$O398,Table7[Product Type2],'Raw Mat Inventory Sum'!$AK$5)</f>
        <v>0</v>
      </c>
      <c r="AL398" t="str">
        <f t="shared" si="47"/>
        <v/>
      </c>
      <c r="AM398" s="1">
        <f>SUMIFS(Table7[Total 
Paid],Table7[Sale - Product Name],'Raw Mat Inventory Sum'!$O398,Table7[Product Type2],'Raw Mat Inventory Sum'!$AK$5)</f>
        <v>0</v>
      </c>
    </row>
    <row r="399" spans="5:39" x14ac:dyDescent="0.25">
      <c r="E399" s="4"/>
      <c r="O399" s="77"/>
      <c r="P399" s="7"/>
      <c r="Q399" s="30">
        <f>SUMIFS(Table110[Quantity],Table110[Product Name],'Raw Mat Inventory Sum'!$O399)</f>
        <v>0</v>
      </c>
      <c r="S399" s="1">
        <f>SUMIFS(Table110[Total Cost],Table110[Product Name],'Raw Mat Inventory Sum'!$O399)</f>
        <v>0</v>
      </c>
      <c r="T399" s="7"/>
      <c r="U399" s="1">
        <f>SUMIFS(Table110[Quantity Purchased],Table110[Product Name],'Raw Mat Inventory Sum'!$O399)</f>
        <v>0</v>
      </c>
      <c r="W399" s="1">
        <f>SUMIFS(Table110[Total Purchase
Cost],Table110[Product Name],'Raw Mat Inventory Sum'!$O399)</f>
        <v>0</v>
      </c>
      <c r="X399" s="7"/>
      <c r="Y399" s="1">
        <f t="shared" si="45"/>
        <v>0</v>
      </c>
      <c r="AA399" s="1">
        <f t="shared" si="46"/>
        <v>0</v>
      </c>
      <c r="AB399" s="7"/>
      <c r="AC399" s="1">
        <f>SUMIFS(Table7[Quantity of 
Product Sold],Table7[Sale - Product Name],'Raw Mat Inventory Sum'!$O399,Table7[Product Type2],'Raw Mat Inventory Sum'!$AC$5)</f>
        <v>0</v>
      </c>
      <c r="AE399" s="1">
        <f>SUMIFS(Table7[Total Cost of
Goods Sold],Table7[Sale - Product Name],'Raw Mat Inventory Sum'!$O399,Table7[Product Type2],'Raw Mat Inventory Sum'!$AC$5)</f>
        <v>0</v>
      </c>
      <c r="AF399" s="7"/>
      <c r="AG399" s="1">
        <f>SUMIFS(Table17[Quantity2],Table17[Product Name],'Raw Mat Inventory Sum'!$O399,Table17[Product Type2],'Raw Mat Inventory Sum'!$AG$5)</f>
        <v>0</v>
      </c>
      <c r="AI399" s="1">
        <f>SUMIFS(Table17[Total out of Inventory],Table17[Product Name],'Raw Mat Inventory Sum'!$O399,Table17[Product Type2],'Raw Mat Inventory Sum'!$AG$5)</f>
        <v>0</v>
      </c>
      <c r="AJ399" s="7"/>
      <c r="AK399" s="1">
        <f>SUMIFS(Table7[Quantity
 Sold],Table7[Sale - Product Name],'Raw Mat Inventory Sum'!$O399,Table7[Product Type2],'Raw Mat Inventory Sum'!$AK$5)</f>
        <v>0</v>
      </c>
      <c r="AL399" t="str">
        <f t="shared" si="47"/>
        <v/>
      </c>
      <c r="AM399" s="1">
        <f>SUMIFS(Table7[Total 
Paid],Table7[Sale - Product Name],'Raw Mat Inventory Sum'!$O399,Table7[Product Type2],'Raw Mat Inventory Sum'!$AK$5)</f>
        <v>0</v>
      </c>
    </row>
    <row r="400" spans="5:39" x14ac:dyDescent="0.25">
      <c r="E400" s="4"/>
      <c r="O400" s="77"/>
      <c r="P400" s="7"/>
      <c r="Q400" s="30">
        <f>SUMIFS(Table110[Quantity],Table110[Product Name],'Raw Mat Inventory Sum'!$O400)</f>
        <v>0</v>
      </c>
      <c r="S400" s="1">
        <f>SUMIFS(Table110[Total Cost],Table110[Product Name],'Raw Mat Inventory Sum'!$O400)</f>
        <v>0</v>
      </c>
      <c r="T400" s="7"/>
      <c r="U400" s="1">
        <f>SUMIFS(Table110[Quantity Purchased],Table110[Product Name],'Raw Mat Inventory Sum'!$O400)</f>
        <v>0</v>
      </c>
      <c r="W400" s="1">
        <f>SUMIFS(Table110[Total Purchase
Cost],Table110[Product Name],'Raw Mat Inventory Sum'!$O400)</f>
        <v>0</v>
      </c>
      <c r="X400" s="7"/>
      <c r="Y400" s="1">
        <f t="shared" si="45"/>
        <v>0</v>
      </c>
      <c r="AA400" s="1">
        <f t="shared" si="46"/>
        <v>0</v>
      </c>
      <c r="AB400" s="7"/>
      <c r="AC400" s="1">
        <f>SUMIFS(Table7[Quantity of 
Product Sold],Table7[Sale - Product Name],'Raw Mat Inventory Sum'!$O400,Table7[Product Type2],'Raw Mat Inventory Sum'!$AC$5)</f>
        <v>0</v>
      </c>
      <c r="AE400" s="1">
        <f>SUMIFS(Table7[Total Cost of
Goods Sold],Table7[Sale - Product Name],'Raw Mat Inventory Sum'!$O400,Table7[Product Type2],'Raw Mat Inventory Sum'!$AC$5)</f>
        <v>0</v>
      </c>
      <c r="AF400" s="7"/>
      <c r="AG400" s="1">
        <f>SUMIFS(Table17[Quantity2],Table17[Product Name],'Raw Mat Inventory Sum'!$O400,Table17[Product Type2],'Raw Mat Inventory Sum'!$AG$5)</f>
        <v>0</v>
      </c>
      <c r="AI400" s="1">
        <f>SUMIFS(Table17[Total out of Inventory],Table17[Product Name],'Raw Mat Inventory Sum'!$O400,Table17[Product Type2],'Raw Mat Inventory Sum'!$AG$5)</f>
        <v>0</v>
      </c>
      <c r="AJ400" s="7"/>
      <c r="AK400" s="1">
        <f>SUMIFS(Table7[Quantity
 Sold],Table7[Sale - Product Name],'Raw Mat Inventory Sum'!$O400,Table7[Product Type2],'Raw Mat Inventory Sum'!$AK$5)</f>
        <v>0</v>
      </c>
      <c r="AL400" t="str">
        <f t="shared" si="47"/>
        <v/>
      </c>
      <c r="AM400" s="1">
        <f>SUMIFS(Table7[Total 
Paid],Table7[Sale - Product Name],'Raw Mat Inventory Sum'!$O400,Table7[Product Type2],'Raw Mat Inventory Sum'!$AK$5)</f>
        <v>0</v>
      </c>
    </row>
    <row r="401" spans="5:39" x14ac:dyDescent="0.25">
      <c r="E401" s="4"/>
      <c r="O401" s="77"/>
      <c r="P401" s="7"/>
      <c r="Q401" s="30">
        <f>SUMIFS(Table110[Quantity],Table110[Product Name],'Raw Mat Inventory Sum'!$O401)</f>
        <v>0</v>
      </c>
      <c r="S401" s="1">
        <f>SUMIFS(Table110[Total Cost],Table110[Product Name],'Raw Mat Inventory Sum'!$O401)</f>
        <v>0</v>
      </c>
      <c r="T401" s="7"/>
      <c r="U401" s="1">
        <f>SUMIFS(Table110[Quantity Purchased],Table110[Product Name],'Raw Mat Inventory Sum'!$O401)</f>
        <v>0</v>
      </c>
      <c r="W401" s="1">
        <f>SUMIFS(Table110[Total Purchase
Cost],Table110[Product Name],'Raw Mat Inventory Sum'!$O401)</f>
        <v>0</v>
      </c>
      <c r="X401" s="7"/>
      <c r="Y401" s="1">
        <f t="shared" si="45"/>
        <v>0</v>
      </c>
      <c r="AA401" s="1">
        <f t="shared" si="46"/>
        <v>0</v>
      </c>
      <c r="AB401" s="7"/>
      <c r="AC401" s="1">
        <f>SUMIFS(Table7[Quantity of 
Product Sold],Table7[Sale - Product Name],'Raw Mat Inventory Sum'!$O401,Table7[Product Type2],'Raw Mat Inventory Sum'!$AC$5)</f>
        <v>0</v>
      </c>
      <c r="AE401" s="1">
        <f>SUMIFS(Table7[Total Cost of
Goods Sold],Table7[Sale - Product Name],'Raw Mat Inventory Sum'!$O401,Table7[Product Type2],'Raw Mat Inventory Sum'!$AC$5)</f>
        <v>0</v>
      </c>
      <c r="AF401" s="7"/>
      <c r="AG401" s="1">
        <f>SUMIFS(Table17[Quantity2],Table17[Product Name],'Raw Mat Inventory Sum'!$O401,Table17[Product Type2],'Raw Mat Inventory Sum'!$AG$5)</f>
        <v>0</v>
      </c>
      <c r="AI401" s="1">
        <f>SUMIFS(Table17[Total out of Inventory],Table17[Product Name],'Raw Mat Inventory Sum'!$O401,Table17[Product Type2],'Raw Mat Inventory Sum'!$AG$5)</f>
        <v>0</v>
      </c>
      <c r="AJ401" s="7"/>
      <c r="AK401" s="1">
        <f>SUMIFS(Table7[Quantity
 Sold],Table7[Sale - Product Name],'Raw Mat Inventory Sum'!$O401,Table7[Product Type2],'Raw Mat Inventory Sum'!$AK$5)</f>
        <v>0</v>
      </c>
      <c r="AL401" t="str">
        <f t="shared" si="47"/>
        <v/>
      </c>
      <c r="AM401" s="1">
        <f>SUMIFS(Table7[Total 
Paid],Table7[Sale - Product Name],'Raw Mat Inventory Sum'!$O401,Table7[Product Type2],'Raw Mat Inventory Sum'!$AK$5)</f>
        <v>0</v>
      </c>
    </row>
    <row r="402" spans="5:39" x14ac:dyDescent="0.25">
      <c r="E402" s="4"/>
      <c r="O402" s="77"/>
      <c r="P402" s="7"/>
      <c r="Q402" s="30">
        <f>SUMIFS(Table110[Quantity],Table110[Product Name],'Raw Mat Inventory Sum'!$O402)</f>
        <v>0</v>
      </c>
      <c r="S402" s="1">
        <f>SUMIFS(Table110[Total Cost],Table110[Product Name],'Raw Mat Inventory Sum'!$O402)</f>
        <v>0</v>
      </c>
      <c r="T402" s="7"/>
      <c r="U402" s="1">
        <f>SUMIFS(Table110[Quantity Purchased],Table110[Product Name],'Raw Mat Inventory Sum'!$O402)</f>
        <v>0</v>
      </c>
      <c r="W402" s="1">
        <f>SUMIFS(Table110[Total Purchase
Cost],Table110[Product Name],'Raw Mat Inventory Sum'!$O402)</f>
        <v>0</v>
      </c>
      <c r="X402" s="7"/>
      <c r="Y402" s="1">
        <f t="shared" si="45"/>
        <v>0</v>
      </c>
      <c r="AA402" s="1">
        <f t="shared" si="46"/>
        <v>0</v>
      </c>
      <c r="AB402" s="7"/>
      <c r="AC402" s="1">
        <f>SUMIFS(Table7[Quantity of 
Product Sold],Table7[Sale - Product Name],'Raw Mat Inventory Sum'!$O402,Table7[Product Type2],'Raw Mat Inventory Sum'!$AC$5)</f>
        <v>0</v>
      </c>
      <c r="AE402" s="1">
        <f>SUMIFS(Table7[Total Cost of
Goods Sold],Table7[Sale - Product Name],'Raw Mat Inventory Sum'!$O402,Table7[Product Type2],'Raw Mat Inventory Sum'!$AC$5)</f>
        <v>0</v>
      </c>
      <c r="AF402" s="7"/>
      <c r="AG402" s="1">
        <f>SUMIFS(Table17[Quantity2],Table17[Product Name],'Raw Mat Inventory Sum'!$O402,Table17[Product Type2],'Raw Mat Inventory Sum'!$AG$5)</f>
        <v>0</v>
      </c>
      <c r="AI402" s="1">
        <f>SUMIFS(Table17[Total out of Inventory],Table17[Product Name],'Raw Mat Inventory Sum'!$O402,Table17[Product Type2],'Raw Mat Inventory Sum'!$AG$5)</f>
        <v>0</v>
      </c>
      <c r="AJ402" s="7"/>
      <c r="AK402" s="1">
        <f>SUMIFS(Table7[Quantity
 Sold],Table7[Sale - Product Name],'Raw Mat Inventory Sum'!$O402,Table7[Product Type2],'Raw Mat Inventory Sum'!$AK$5)</f>
        <v>0</v>
      </c>
      <c r="AL402" t="str">
        <f t="shared" si="47"/>
        <v/>
      </c>
      <c r="AM402" s="1">
        <f>SUMIFS(Table7[Total 
Paid],Table7[Sale - Product Name],'Raw Mat Inventory Sum'!$O402,Table7[Product Type2],'Raw Mat Inventory Sum'!$AK$5)</f>
        <v>0</v>
      </c>
    </row>
    <row r="403" spans="5:39" x14ac:dyDescent="0.25">
      <c r="E403" s="4"/>
      <c r="O403" s="77"/>
      <c r="P403" s="7"/>
      <c r="Q403" s="30">
        <f>SUMIFS(Table110[Quantity],Table110[Product Name],'Raw Mat Inventory Sum'!$O403)</f>
        <v>0</v>
      </c>
      <c r="S403" s="1">
        <f>SUMIFS(Table110[Total Cost],Table110[Product Name],'Raw Mat Inventory Sum'!$O403)</f>
        <v>0</v>
      </c>
      <c r="T403" s="7"/>
      <c r="U403" s="1">
        <f>SUMIFS(Table110[Quantity Purchased],Table110[Product Name],'Raw Mat Inventory Sum'!$O403)</f>
        <v>0</v>
      </c>
      <c r="W403" s="1">
        <f>SUMIFS(Table110[Total Purchase
Cost],Table110[Product Name],'Raw Mat Inventory Sum'!$O403)</f>
        <v>0</v>
      </c>
      <c r="X403" s="7"/>
      <c r="Y403" s="1">
        <f t="shared" si="45"/>
        <v>0</v>
      </c>
      <c r="AA403" s="1">
        <f t="shared" si="46"/>
        <v>0</v>
      </c>
      <c r="AB403" s="7"/>
      <c r="AC403" s="1">
        <f>SUMIFS(Table7[Quantity of 
Product Sold],Table7[Sale - Product Name],'Raw Mat Inventory Sum'!$O403,Table7[Product Type2],'Raw Mat Inventory Sum'!$AC$5)</f>
        <v>0</v>
      </c>
      <c r="AE403" s="1">
        <f>SUMIFS(Table7[Total Cost of
Goods Sold],Table7[Sale - Product Name],'Raw Mat Inventory Sum'!$O403,Table7[Product Type2],'Raw Mat Inventory Sum'!$AC$5)</f>
        <v>0</v>
      </c>
      <c r="AF403" s="7"/>
      <c r="AG403" s="1">
        <f>SUMIFS(Table17[Quantity2],Table17[Product Name],'Raw Mat Inventory Sum'!$O403,Table17[Product Type2],'Raw Mat Inventory Sum'!$AG$5)</f>
        <v>0</v>
      </c>
      <c r="AI403" s="1">
        <f>SUMIFS(Table17[Total out of Inventory],Table17[Product Name],'Raw Mat Inventory Sum'!$O403,Table17[Product Type2],'Raw Mat Inventory Sum'!$AG$5)</f>
        <v>0</v>
      </c>
      <c r="AJ403" s="7"/>
      <c r="AK403" s="1">
        <f>SUMIFS(Table7[Quantity
 Sold],Table7[Sale - Product Name],'Raw Mat Inventory Sum'!$O403,Table7[Product Type2],'Raw Mat Inventory Sum'!$AK$5)</f>
        <v>0</v>
      </c>
      <c r="AL403" t="str">
        <f t="shared" si="47"/>
        <v/>
      </c>
      <c r="AM403" s="1">
        <f>SUMIFS(Table7[Total 
Paid],Table7[Sale - Product Name],'Raw Mat Inventory Sum'!$O403,Table7[Product Type2],'Raw Mat Inventory Sum'!$AK$5)</f>
        <v>0</v>
      </c>
    </row>
    <row r="404" spans="5:39" x14ac:dyDescent="0.25">
      <c r="E404" s="4"/>
      <c r="O404" s="77"/>
      <c r="P404" s="7"/>
      <c r="Q404" s="30">
        <f>SUMIFS(Table110[Quantity],Table110[Product Name],'Raw Mat Inventory Sum'!$O404)</f>
        <v>0</v>
      </c>
      <c r="S404" s="1">
        <f>SUMIFS(Table110[Total Cost],Table110[Product Name],'Raw Mat Inventory Sum'!$O404)</f>
        <v>0</v>
      </c>
      <c r="T404" s="7"/>
      <c r="U404" s="1">
        <f>SUMIFS(Table110[Quantity Purchased],Table110[Product Name],'Raw Mat Inventory Sum'!$O404)</f>
        <v>0</v>
      </c>
      <c r="W404" s="1">
        <f>SUMIFS(Table110[Total Purchase
Cost],Table110[Product Name],'Raw Mat Inventory Sum'!$O404)</f>
        <v>0</v>
      </c>
      <c r="X404" s="7"/>
      <c r="Y404" s="1">
        <f t="shared" si="45"/>
        <v>0</v>
      </c>
      <c r="AA404" s="1">
        <f t="shared" si="46"/>
        <v>0</v>
      </c>
      <c r="AB404" s="7"/>
      <c r="AC404" s="1">
        <f>SUMIFS(Table7[Quantity of 
Product Sold],Table7[Sale - Product Name],'Raw Mat Inventory Sum'!$O404,Table7[Product Type2],'Raw Mat Inventory Sum'!$AC$5)</f>
        <v>0</v>
      </c>
      <c r="AE404" s="1">
        <f>SUMIFS(Table7[Total Cost of
Goods Sold],Table7[Sale - Product Name],'Raw Mat Inventory Sum'!$O404,Table7[Product Type2],'Raw Mat Inventory Sum'!$AC$5)</f>
        <v>0</v>
      </c>
      <c r="AF404" s="7"/>
      <c r="AG404" s="1">
        <f>SUMIFS(Table17[Quantity2],Table17[Product Name],'Raw Mat Inventory Sum'!$O404,Table17[Product Type2],'Raw Mat Inventory Sum'!$AG$5)</f>
        <v>0</v>
      </c>
      <c r="AI404" s="1">
        <f>SUMIFS(Table17[Total out of Inventory],Table17[Product Name],'Raw Mat Inventory Sum'!$O404,Table17[Product Type2],'Raw Mat Inventory Sum'!$AG$5)</f>
        <v>0</v>
      </c>
      <c r="AJ404" s="7"/>
      <c r="AK404" s="1">
        <f>SUMIFS(Table7[Quantity
 Sold],Table7[Sale - Product Name],'Raw Mat Inventory Sum'!$O404,Table7[Product Type2],'Raw Mat Inventory Sum'!$AK$5)</f>
        <v>0</v>
      </c>
      <c r="AL404" t="str">
        <f t="shared" si="47"/>
        <v/>
      </c>
      <c r="AM404" s="1">
        <f>SUMIFS(Table7[Total 
Paid],Table7[Sale - Product Name],'Raw Mat Inventory Sum'!$O404,Table7[Product Type2],'Raw Mat Inventory Sum'!$AK$5)</f>
        <v>0</v>
      </c>
    </row>
    <row r="405" spans="5:39" x14ac:dyDescent="0.25">
      <c r="E405" s="4"/>
      <c r="O405" s="77"/>
      <c r="P405" s="7"/>
      <c r="Q405" s="30">
        <f>SUMIFS(Table110[Quantity],Table110[Product Name],'Raw Mat Inventory Sum'!$O405)</f>
        <v>0</v>
      </c>
      <c r="S405" s="1">
        <f>SUMIFS(Table110[Total Cost],Table110[Product Name],'Raw Mat Inventory Sum'!$O405)</f>
        <v>0</v>
      </c>
      <c r="T405" s="7"/>
      <c r="U405" s="1">
        <f>SUMIFS(Table110[Quantity Purchased],Table110[Product Name],'Raw Mat Inventory Sum'!$O405)</f>
        <v>0</v>
      </c>
      <c r="W405" s="1">
        <f>SUMIFS(Table110[Total Purchase
Cost],Table110[Product Name],'Raw Mat Inventory Sum'!$O405)</f>
        <v>0</v>
      </c>
      <c r="X405" s="7"/>
      <c r="Y405" s="1">
        <f t="shared" si="45"/>
        <v>0</v>
      </c>
      <c r="AA405" s="1">
        <f t="shared" si="46"/>
        <v>0</v>
      </c>
      <c r="AB405" s="7"/>
      <c r="AC405" s="1">
        <f>SUMIFS(Table7[Quantity of 
Product Sold],Table7[Sale - Product Name],'Raw Mat Inventory Sum'!$O405,Table7[Product Type2],'Raw Mat Inventory Sum'!$AC$5)</f>
        <v>0</v>
      </c>
      <c r="AE405" s="1">
        <f>SUMIFS(Table7[Total Cost of
Goods Sold],Table7[Sale - Product Name],'Raw Mat Inventory Sum'!$O405,Table7[Product Type2],'Raw Mat Inventory Sum'!$AC$5)</f>
        <v>0</v>
      </c>
      <c r="AF405" s="7"/>
      <c r="AG405" s="1">
        <f>SUMIFS(Table17[Quantity2],Table17[Product Name],'Raw Mat Inventory Sum'!$O405,Table17[Product Type2],'Raw Mat Inventory Sum'!$AG$5)</f>
        <v>0</v>
      </c>
      <c r="AI405" s="1">
        <f>SUMIFS(Table17[Total out of Inventory],Table17[Product Name],'Raw Mat Inventory Sum'!$O405,Table17[Product Type2],'Raw Mat Inventory Sum'!$AG$5)</f>
        <v>0</v>
      </c>
      <c r="AJ405" s="7"/>
      <c r="AK405" s="1">
        <f>SUMIFS(Table7[Quantity
 Sold],Table7[Sale - Product Name],'Raw Mat Inventory Sum'!$O405,Table7[Product Type2],'Raw Mat Inventory Sum'!$AK$5)</f>
        <v>0</v>
      </c>
      <c r="AL405" t="str">
        <f t="shared" si="47"/>
        <v/>
      </c>
      <c r="AM405" s="1">
        <f>SUMIFS(Table7[Total 
Paid],Table7[Sale - Product Name],'Raw Mat Inventory Sum'!$O405,Table7[Product Type2],'Raw Mat Inventory Sum'!$AK$5)</f>
        <v>0</v>
      </c>
    </row>
    <row r="406" spans="5:39" x14ac:dyDescent="0.25">
      <c r="E406" s="4"/>
      <c r="O406" s="77"/>
      <c r="P406" s="7"/>
      <c r="Q406" s="30">
        <f>SUMIFS(Table110[Quantity],Table110[Product Name],'Raw Mat Inventory Sum'!$O406)</f>
        <v>0</v>
      </c>
      <c r="S406" s="1">
        <f>SUMIFS(Table110[Total Cost],Table110[Product Name],'Raw Mat Inventory Sum'!$O406)</f>
        <v>0</v>
      </c>
      <c r="T406" s="7"/>
      <c r="U406" s="1">
        <f>SUMIFS(Table110[Quantity Purchased],Table110[Product Name],'Raw Mat Inventory Sum'!$O406)</f>
        <v>0</v>
      </c>
      <c r="W406" s="1">
        <f>SUMIFS(Table110[Total Purchase
Cost],Table110[Product Name],'Raw Mat Inventory Sum'!$O406)</f>
        <v>0</v>
      </c>
      <c r="X406" s="7"/>
      <c r="Y406" s="1">
        <f t="shared" si="45"/>
        <v>0</v>
      </c>
      <c r="AA406" s="1">
        <f t="shared" si="46"/>
        <v>0</v>
      </c>
      <c r="AB406" s="7"/>
      <c r="AC406" s="1">
        <f>SUMIFS(Table7[Quantity of 
Product Sold],Table7[Sale - Product Name],'Raw Mat Inventory Sum'!$O406,Table7[Product Type2],'Raw Mat Inventory Sum'!$AC$5)</f>
        <v>0</v>
      </c>
      <c r="AE406" s="1">
        <f>SUMIFS(Table7[Total Cost of
Goods Sold],Table7[Sale - Product Name],'Raw Mat Inventory Sum'!$O406,Table7[Product Type2],'Raw Mat Inventory Sum'!$AC$5)</f>
        <v>0</v>
      </c>
      <c r="AF406" s="7"/>
      <c r="AG406" s="1">
        <f>SUMIFS(Table17[Quantity2],Table17[Product Name],'Raw Mat Inventory Sum'!$O406,Table17[Product Type2],'Raw Mat Inventory Sum'!$AG$5)</f>
        <v>0</v>
      </c>
      <c r="AI406" s="1">
        <f>SUMIFS(Table17[Total out of Inventory],Table17[Product Name],'Raw Mat Inventory Sum'!$O406,Table17[Product Type2],'Raw Mat Inventory Sum'!$AG$5)</f>
        <v>0</v>
      </c>
      <c r="AJ406" s="7"/>
      <c r="AK406" s="1">
        <f>SUMIFS(Table7[Quantity
 Sold],Table7[Sale - Product Name],'Raw Mat Inventory Sum'!$O406,Table7[Product Type2],'Raw Mat Inventory Sum'!$AK$5)</f>
        <v>0</v>
      </c>
      <c r="AL406" t="str">
        <f t="shared" si="47"/>
        <v/>
      </c>
      <c r="AM406" s="1">
        <f>SUMIFS(Table7[Total 
Paid],Table7[Sale - Product Name],'Raw Mat Inventory Sum'!$O406,Table7[Product Type2],'Raw Mat Inventory Sum'!$AK$5)</f>
        <v>0</v>
      </c>
    </row>
    <row r="407" spans="5:39" x14ac:dyDescent="0.25">
      <c r="E407" s="4"/>
      <c r="O407" s="77"/>
      <c r="P407" s="7"/>
      <c r="Q407" s="30">
        <f>SUMIFS(Table110[Quantity],Table110[Product Name],'Raw Mat Inventory Sum'!$O407)</f>
        <v>0</v>
      </c>
      <c r="S407" s="1">
        <f>SUMIFS(Table110[Total Cost],Table110[Product Name],'Raw Mat Inventory Sum'!$O407)</f>
        <v>0</v>
      </c>
      <c r="T407" s="7"/>
      <c r="U407" s="1">
        <f>SUMIFS(Table110[Quantity Purchased],Table110[Product Name],'Raw Mat Inventory Sum'!$O407)</f>
        <v>0</v>
      </c>
      <c r="W407" s="1">
        <f>SUMIFS(Table110[Total Purchase
Cost],Table110[Product Name],'Raw Mat Inventory Sum'!$O407)</f>
        <v>0</v>
      </c>
      <c r="X407" s="7"/>
      <c r="Y407" s="1">
        <f t="shared" si="45"/>
        <v>0</v>
      </c>
      <c r="AA407" s="1">
        <f t="shared" si="46"/>
        <v>0</v>
      </c>
      <c r="AB407" s="7"/>
      <c r="AC407" s="1">
        <f>SUMIFS(Table7[Quantity of 
Product Sold],Table7[Sale - Product Name],'Raw Mat Inventory Sum'!$O407,Table7[Product Type2],'Raw Mat Inventory Sum'!$AC$5)</f>
        <v>0</v>
      </c>
      <c r="AE407" s="1">
        <f>SUMIFS(Table7[Total Cost of
Goods Sold],Table7[Sale - Product Name],'Raw Mat Inventory Sum'!$O407,Table7[Product Type2],'Raw Mat Inventory Sum'!$AC$5)</f>
        <v>0</v>
      </c>
      <c r="AF407" s="7"/>
      <c r="AG407" s="1">
        <f>SUMIFS(Table17[Quantity2],Table17[Product Name],'Raw Mat Inventory Sum'!$O407,Table17[Product Type2],'Raw Mat Inventory Sum'!$AG$5)</f>
        <v>0</v>
      </c>
      <c r="AI407" s="1">
        <f>SUMIFS(Table17[Total out of Inventory],Table17[Product Name],'Raw Mat Inventory Sum'!$O407,Table17[Product Type2],'Raw Mat Inventory Sum'!$AG$5)</f>
        <v>0</v>
      </c>
      <c r="AJ407" s="7"/>
      <c r="AK407" s="1">
        <f>SUMIFS(Table7[Quantity
 Sold],Table7[Sale - Product Name],'Raw Mat Inventory Sum'!$O407,Table7[Product Type2],'Raw Mat Inventory Sum'!$AK$5)</f>
        <v>0</v>
      </c>
      <c r="AL407" t="str">
        <f t="shared" si="47"/>
        <v/>
      </c>
      <c r="AM407" s="1">
        <f>SUMIFS(Table7[Total 
Paid],Table7[Sale - Product Name],'Raw Mat Inventory Sum'!$O407,Table7[Product Type2],'Raw Mat Inventory Sum'!$AK$5)</f>
        <v>0</v>
      </c>
    </row>
    <row r="408" spans="5:39" x14ac:dyDescent="0.25">
      <c r="E408" s="4"/>
      <c r="O408" s="77"/>
      <c r="P408" s="7"/>
      <c r="Q408" s="30">
        <f>SUMIFS(Table110[Quantity],Table110[Product Name],'Raw Mat Inventory Sum'!$O408)</f>
        <v>0</v>
      </c>
      <c r="S408" s="1">
        <f>SUMIFS(Table110[Total Cost],Table110[Product Name],'Raw Mat Inventory Sum'!$O408)</f>
        <v>0</v>
      </c>
      <c r="T408" s="7"/>
      <c r="U408" s="1">
        <f>SUMIFS(Table110[Quantity Purchased],Table110[Product Name],'Raw Mat Inventory Sum'!$O408)</f>
        <v>0</v>
      </c>
      <c r="W408" s="1">
        <f>SUMIFS(Table110[Total Purchase
Cost],Table110[Product Name],'Raw Mat Inventory Sum'!$O408)</f>
        <v>0</v>
      </c>
      <c r="X408" s="7"/>
      <c r="Y408" s="1">
        <f t="shared" si="45"/>
        <v>0</v>
      </c>
      <c r="AA408" s="1">
        <f t="shared" si="46"/>
        <v>0</v>
      </c>
      <c r="AB408" s="7"/>
      <c r="AC408" s="1">
        <f>SUMIFS(Table7[Quantity of 
Product Sold],Table7[Sale - Product Name],'Raw Mat Inventory Sum'!$O408,Table7[Product Type2],'Raw Mat Inventory Sum'!$AC$5)</f>
        <v>0</v>
      </c>
      <c r="AE408" s="1">
        <f>SUMIFS(Table7[Total Cost of
Goods Sold],Table7[Sale - Product Name],'Raw Mat Inventory Sum'!$O408,Table7[Product Type2],'Raw Mat Inventory Sum'!$AC$5)</f>
        <v>0</v>
      </c>
      <c r="AF408" s="7"/>
      <c r="AG408" s="1">
        <f>SUMIFS(Table17[Quantity2],Table17[Product Name],'Raw Mat Inventory Sum'!$O408,Table17[Product Type2],'Raw Mat Inventory Sum'!$AG$5)</f>
        <v>0</v>
      </c>
      <c r="AI408" s="1">
        <f>SUMIFS(Table17[Total out of Inventory],Table17[Product Name],'Raw Mat Inventory Sum'!$O408,Table17[Product Type2],'Raw Mat Inventory Sum'!$AG$5)</f>
        <v>0</v>
      </c>
      <c r="AJ408" s="7"/>
      <c r="AK408" s="1">
        <f>SUMIFS(Table7[Quantity
 Sold],Table7[Sale - Product Name],'Raw Mat Inventory Sum'!$O408,Table7[Product Type2],'Raw Mat Inventory Sum'!$AK$5)</f>
        <v>0</v>
      </c>
      <c r="AL408" t="str">
        <f t="shared" si="47"/>
        <v/>
      </c>
      <c r="AM408" s="1">
        <f>SUMIFS(Table7[Total 
Paid],Table7[Sale - Product Name],'Raw Mat Inventory Sum'!$O408,Table7[Product Type2],'Raw Mat Inventory Sum'!$AK$5)</f>
        <v>0</v>
      </c>
    </row>
    <row r="409" spans="5:39" x14ac:dyDescent="0.25">
      <c r="E409" s="4"/>
      <c r="O409" s="77"/>
      <c r="P409" s="7"/>
      <c r="Q409" s="30">
        <f>SUMIFS(Table110[Quantity],Table110[Product Name],'Raw Mat Inventory Sum'!$O409)</f>
        <v>0</v>
      </c>
      <c r="S409" s="1">
        <f>SUMIFS(Table110[Total Cost],Table110[Product Name],'Raw Mat Inventory Sum'!$O409)</f>
        <v>0</v>
      </c>
      <c r="T409" s="7"/>
      <c r="U409" s="1">
        <f>SUMIFS(Table110[Quantity Purchased],Table110[Product Name],'Raw Mat Inventory Sum'!$O409)</f>
        <v>0</v>
      </c>
      <c r="W409" s="1">
        <f>SUMIFS(Table110[Total Purchase
Cost],Table110[Product Name],'Raw Mat Inventory Sum'!$O409)</f>
        <v>0</v>
      </c>
      <c r="X409" s="7"/>
      <c r="Y409" s="1">
        <f t="shared" si="45"/>
        <v>0</v>
      </c>
      <c r="AA409" s="1">
        <f t="shared" si="46"/>
        <v>0</v>
      </c>
      <c r="AB409" s="7"/>
      <c r="AC409" s="1">
        <f>SUMIFS(Table7[Quantity of 
Product Sold],Table7[Sale - Product Name],'Raw Mat Inventory Sum'!$O409,Table7[Product Type2],'Raw Mat Inventory Sum'!$AC$5)</f>
        <v>0</v>
      </c>
      <c r="AE409" s="1">
        <f>SUMIFS(Table7[Total Cost of
Goods Sold],Table7[Sale - Product Name],'Raw Mat Inventory Sum'!$O409,Table7[Product Type2],'Raw Mat Inventory Sum'!$AC$5)</f>
        <v>0</v>
      </c>
      <c r="AF409" s="7"/>
      <c r="AG409" s="1">
        <f>SUMIFS(Table17[Quantity2],Table17[Product Name],'Raw Mat Inventory Sum'!$O409,Table17[Product Type2],'Raw Mat Inventory Sum'!$AG$5)</f>
        <v>0</v>
      </c>
      <c r="AI409" s="1">
        <f>SUMIFS(Table17[Total out of Inventory],Table17[Product Name],'Raw Mat Inventory Sum'!$O409,Table17[Product Type2],'Raw Mat Inventory Sum'!$AG$5)</f>
        <v>0</v>
      </c>
      <c r="AJ409" s="7"/>
      <c r="AK409" s="1">
        <f>SUMIFS(Table7[Quantity
 Sold],Table7[Sale - Product Name],'Raw Mat Inventory Sum'!$O409,Table7[Product Type2],'Raw Mat Inventory Sum'!$AK$5)</f>
        <v>0</v>
      </c>
      <c r="AL409" t="str">
        <f t="shared" si="47"/>
        <v/>
      </c>
      <c r="AM409" s="1">
        <f>SUMIFS(Table7[Total 
Paid],Table7[Sale - Product Name],'Raw Mat Inventory Sum'!$O409,Table7[Product Type2],'Raw Mat Inventory Sum'!$AK$5)</f>
        <v>0</v>
      </c>
    </row>
    <row r="410" spans="5:39" x14ac:dyDescent="0.25">
      <c r="E410" s="4"/>
      <c r="O410" s="77"/>
      <c r="P410" s="7"/>
      <c r="Q410" s="30">
        <f>SUMIFS(Table110[Quantity],Table110[Product Name],'Raw Mat Inventory Sum'!$O410)</f>
        <v>0</v>
      </c>
      <c r="S410" s="1">
        <f>SUMIFS(Table110[Total Cost],Table110[Product Name],'Raw Mat Inventory Sum'!$O410)</f>
        <v>0</v>
      </c>
      <c r="T410" s="7"/>
      <c r="U410" s="1">
        <f>SUMIFS(Table110[Quantity Purchased],Table110[Product Name],'Raw Mat Inventory Sum'!$O410)</f>
        <v>0</v>
      </c>
      <c r="W410" s="1">
        <f>SUMIFS(Table110[Total Purchase
Cost],Table110[Product Name],'Raw Mat Inventory Sum'!$O410)</f>
        <v>0</v>
      </c>
      <c r="X410" s="7"/>
      <c r="Y410" s="1">
        <f t="shared" si="45"/>
        <v>0</v>
      </c>
      <c r="AA410" s="1">
        <f t="shared" si="46"/>
        <v>0</v>
      </c>
      <c r="AB410" s="7"/>
      <c r="AC410" s="1">
        <f>SUMIFS(Table7[Quantity of 
Product Sold],Table7[Sale - Product Name],'Raw Mat Inventory Sum'!$O410,Table7[Product Type2],'Raw Mat Inventory Sum'!$AC$5)</f>
        <v>0</v>
      </c>
      <c r="AE410" s="1">
        <f>SUMIFS(Table7[Total Cost of
Goods Sold],Table7[Sale - Product Name],'Raw Mat Inventory Sum'!$O410,Table7[Product Type2],'Raw Mat Inventory Sum'!$AC$5)</f>
        <v>0</v>
      </c>
      <c r="AF410" s="7"/>
      <c r="AG410" s="1">
        <f>SUMIFS(Table17[Quantity2],Table17[Product Name],'Raw Mat Inventory Sum'!$O410,Table17[Product Type2],'Raw Mat Inventory Sum'!$AG$5)</f>
        <v>0</v>
      </c>
      <c r="AI410" s="1">
        <f>SUMIFS(Table17[Total out of Inventory],Table17[Product Name],'Raw Mat Inventory Sum'!$O410,Table17[Product Type2],'Raw Mat Inventory Sum'!$AG$5)</f>
        <v>0</v>
      </c>
      <c r="AJ410" s="7"/>
      <c r="AK410" s="1">
        <f>SUMIFS(Table7[Quantity
 Sold],Table7[Sale - Product Name],'Raw Mat Inventory Sum'!$O410,Table7[Product Type2],'Raw Mat Inventory Sum'!$AK$5)</f>
        <v>0</v>
      </c>
      <c r="AL410" t="str">
        <f t="shared" si="47"/>
        <v/>
      </c>
      <c r="AM410" s="1">
        <f>SUMIFS(Table7[Total 
Paid],Table7[Sale - Product Name],'Raw Mat Inventory Sum'!$O410,Table7[Product Type2],'Raw Mat Inventory Sum'!$AK$5)</f>
        <v>0</v>
      </c>
    </row>
    <row r="411" spans="5:39" x14ac:dyDescent="0.25">
      <c r="E411" s="4"/>
      <c r="O411" s="77"/>
      <c r="P411" s="7"/>
      <c r="Q411" s="30">
        <f>SUMIFS(Table110[Quantity],Table110[Product Name],'Raw Mat Inventory Sum'!$O411)</f>
        <v>0</v>
      </c>
      <c r="S411" s="1">
        <f>SUMIFS(Table110[Total Cost],Table110[Product Name],'Raw Mat Inventory Sum'!$O411)</f>
        <v>0</v>
      </c>
      <c r="T411" s="7"/>
      <c r="U411" s="1">
        <f>SUMIFS(Table110[Quantity Purchased],Table110[Product Name],'Raw Mat Inventory Sum'!$O411)</f>
        <v>0</v>
      </c>
      <c r="W411" s="1">
        <f>SUMIFS(Table110[Total Purchase
Cost],Table110[Product Name],'Raw Mat Inventory Sum'!$O411)</f>
        <v>0</v>
      </c>
      <c r="X411" s="7"/>
      <c r="Y411" s="1">
        <f t="shared" si="45"/>
        <v>0</v>
      </c>
      <c r="AA411" s="1">
        <f t="shared" si="46"/>
        <v>0</v>
      </c>
      <c r="AB411" s="7"/>
      <c r="AC411" s="1">
        <f>SUMIFS(Table7[Quantity of 
Product Sold],Table7[Sale - Product Name],'Raw Mat Inventory Sum'!$O411,Table7[Product Type2],'Raw Mat Inventory Sum'!$AC$5)</f>
        <v>0</v>
      </c>
      <c r="AE411" s="1">
        <f>SUMIFS(Table7[Total Cost of
Goods Sold],Table7[Sale - Product Name],'Raw Mat Inventory Sum'!$O411,Table7[Product Type2],'Raw Mat Inventory Sum'!$AC$5)</f>
        <v>0</v>
      </c>
      <c r="AF411" s="7"/>
      <c r="AG411" s="1">
        <f>SUMIFS(Table17[Quantity2],Table17[Product Name],'Raw Mat Inventory Sum'!$O411,Table17[Product Type2],'Raw Mat Inventory Sum'!$AG$5)</f>
        <v>0</v>
      </c>
      <c r="AI411" s="1">
        <f>SUMIFS(Table17[Total out of Inventory],Table17[Product Name],'Raw Mat Inventory Sum'!$O411,Table17[Product Type2],'Raw Mat Inventory Sum'!$AG$5)</f>
        <v>0</v>
      </c>
      <c r="AJ411" s="7"/>
      <c r="AK411" s="1">
        <f>SUMIFS(Table7[Quantity
 Sold],Table7[Sale - Product Name],'Raw Mat Inventory Sum'!$O411,Table7[Product Type2],'Raw Mat Inventory Sum'!$AK$5)</f>
        <v>0</v>
      </c>
      <c r="AL411" t="str">
        <f t="shared" si="47"/>
        <v/>
      </c>
      <c r="AM411" s="1">
        <f>SUMIFS(Table7[Total 
Paid],Table7[Sale - Product Name],'Raw Mat Inventory Sum'!$O411,Table7[Product Type2],'Raw Mat Inventory Sum'!$AK$5)</f>
        <v>0</v>
      </c>
    </row>
    <row r="412" spans="5:39" x14ac:dyDescent="0.25">
      <c r="E412" s="4"/>
      <c r="O412" s="77"/>
      <c r="P412" s="7"/>
      <c r="Q412" s="30">
        <f>SUMIFS(Table110[Quantity],Table110[Product Name],'Raw Mat Inventory Sum'!$O412)</f>
        <v>0</v>
      </c>
      <c r="S412" s="1">
        <f>SUMIFS(Table110[Total Cost],Table110[Product Name],'Raw Mat Inventory Sum'!$O412)</f>
        <v>0</v>
      </c>
      <c r="T412" s="7"/>
      <c r="U412" s="1">
        <f>SUMIFS(Table110[Quantity Purchased],Table110[Product Name],'Raw Mat Inventory Sum'!$O412)</f>
        <v>0</v>
      </c>
      <c r="W412" s="1">
        <f>SUMIFS(Table110[Total Purchase
Cost],Table110[Product Name],'Raw Mat Inventory Sum'!$O412)</f>
        <v>0</v>
      </c>
      <c r="X412" s="7"/>
      <c r="Y412" s="1">
        <f t="shared" si="45"/>
        <v>0</v>
      </c>
      <c r="AA412" s="1">
        <f t="shared" si="46"/>
        <v>0</v>
      </c>
      <c r="AB412" s="7"/>
      <c r="AC412" s="1">
        <f>SUMIFS(Table7[Quantity of 
Product Sold],Table7[Sale - Product Name],'Raw Mat Inventory Sum'!$O412,Table7[Product Type2],'Raw Mat Inventory Sum'!$AC$5)</f>
        <v>0</v>
      </c>
      <c r="AE412" s="1">
        <f>SUMIFS(Table7[Total Cost of
Goods Sold],Table7[Sale - Product Name],'Raw Mat Inventory Sum'!$O412,Table7[Product Type2],'Raw Mat Inventory Sum'!$AC$5)</f>
        <v>0</v>
      </c>
      <c r="AF412" s="7"/>
      <c r="AG412" s="1">
        <f>SUMIFS(Table17[Quantity2],Table17[Product Name],'Raw Mat Inventory Sum'!$O412,Table17[Product Type2],'Raw Mat Inventory Sum'!$AG$5)</f>
        <v>0</v>
      </c>
      <c r="AI412" s="1">
        <f>SUMIFS(Table17[Total out of Inventory],Table17[Product Name],'Raw Mat Inventory Sum'!$O412,Table17[Product Type2],'Raw Mat Inventory Sum'!$AG$5)</f>
        <v>0</v>
      </c>
      <c r="AJ412" s="7"/>
      <c r="AK412" s="1">
        <f>SUMIFS(Table7[Quantity
 Sold],Table7[Sale - Product Name],'Raw Mat Inventory Sum'!$O412,Table7[Product Type2],'Raw Mat Inventory Sum'!$AK$5)</f>
        <v>0</v>
      </c>
      <c r="AL412" t="str">
        <f t="shared" si="47"/>
        <v/>
      </c>
      <c r="AM412" s="1">
        <f>SUMIFS(Table7[Total 
Paid],Table7[Sale - Product Name],'Raw Mat Inventory Sum'!$O412,Table7[Product Type2],'Raw Mat Inventory Sum'!$AK$5)</f>
        <v>0</v>
      </c>
    </row>
    <row r="413" spans="5:39" x14ac:dyDescent="0.25">
      <c r="E413" s="4"/>
      <c r="O413" s="77"/>
      <c r="P413" s="7"/>
      <c r="Q413" s="30">
        <f>SUMIFS(Table110[Quantity],Table110[Product Name],'Raw Mat Inventory Sum'!$O413)</f>
        <v>0</v>
      </c>
      <c r="S413" s="1">
        <f>SUMIFS(Table110[Total Cost],Table110[Product Name],'Raw Mat Inventory Sum'!$O413)</f>
        <v>0</v>
      </c>
      <c r="T413" s="7"/>
      <c r="U413" s="1">
        <f>SUMIFS(Table110[Quantity Purchased],Table110[Product Name],'Raw Mat Inventory Sum'!$O413)</f>
        <v>0</v>
      </c>
      <c r="W413" s="1">
        <f>SUMIFS(Table110[Total Purchase
Cost],Table110[Product Name],'Raw Mat Inventory Sum'!$O413)</f>
        <v>0</v>
      </c>
      <c r="X413" s="7"/>
      <c r="Y413" s="1">
        <f t="shared" si="45"/>
        <v>0</v>
      </c>
      <c r="AA413" s="1">
        <f t="shared" si="46"/>
        <v>0</v>
      </c>
      <c r="AB413" s="7"/>
      <c r="AC413" s="1">
        <f>SUMIFS(Table7[Quantity of 
Product Sold],Table7[Sale - Product Name],'Raw Mat Inventory Sum'!$O413,Table7[Product Type2],'Raw Mat Inventory Sum'!$AC$5)</f>
        <v>0</v>
      </c>
      <c r="AE413" s="1">
        <f>SUMIFS(Table7[Total Cost of
Goods Sold],Table7[Sale - Product Name],'Raw Mat Inventory Sum'!$O413,Table7[Product Type2],'Raw Mat Inventory Sum'!$AC$5)</f>
        <v>0</v>
      </c>
      <c r="AF413" s="7"/>
      <c r="AG413" s="1">
        <f>SUMIFS(Table17[Quantity2],Table17[Product Name],'Raw Mat Inventory Sum'!$O413,Table17[Product Type2],'Raw Mat Inventory Sum'!$AG$5)</f>
        <v>0</v>
      </c>
      <c r="AI413" s="1">
        <f>SUMIFS(Table17[Total out of Inventory],Table17[Product Name],'Raw Mat Inventory Sum'!$O413,Table17[Product Type2],'Raw Mat Inventory Sum'!$AG$5)</f>
        <v>0</v>
      </c>
      <c r="AJ413" s="7"/>
      <c r="AK413" s="1">
        <f>SUMIFS(Table7[Quantity
 Sold],Table7[Sale - Product Name],'Raw Mat Inventory Sum'!$O413,Table7[Product Type2],'Raw Mat Inventory Sum'!$AK$5)</f>
        <v>0</v>
      </c>
      <c r="AL413" t="str">
        <f t="shared" si="47"/>
        <v/>
      </c>
      <c r="AM413" s="1">
        <f>SUMIFS(Table7[Total 
Paid],Table7[Sale - Product Name],'Raw Mat Inventory Sum'!$O413,Table7[Product Type2],'Raw Mat Inventory Sum'!$AK$5)</f>
        <v>0</v>
      </c>
    </row>
    <row r="414" spans="5:39" x14ac:dyDescent="0.25">
      <c r="E414" s="4"/>
      <c r="O414" s="77"/>
      <c r="P414" s="7"/>
      <c r="Q414" s="30">
        <f>SUMIFS(Table110[Quantity],Table110[Product Name],'Raw Mat Inventory Sum'!$O414)</f>
        <v>0</v>
      </c>
      <c r="S414" s="1">
        <f>SUMIFS(Table110[Total Cost],Table110[Product Name],'Raw Mat Inventory Sum'!$O414)</f>
        <v>0</v>
      </c>
      <c r="T414" s="7"/>
      <c r="U414" s="1">
        <f>SUMIFS(Table110[Quantity Purchased],Table110[Product Name],'Raw Mat Inventory Sum'!$O414)</f>
        <v>0</v>
      </c>
      <c r="W414" s="1">
        <f>SUMIFS(Table110[Total Purchase
Cost],Table110[Product Name],'Raw Mat Inventory Sum'!$O414)</f>
        <v>0</v>
      </c>
      <c r="X414" s="7"/>
      <c r="Y414" s="1">
        <f t="shared" ref="Y414:Y477" si="48">SUM(Q414,U414,-AC414,AG414)</f>
        <v>0</v>
      </c>
      <c r="AA414" s="1">
        <f t="shared" ref="AA414:AA477" si="49">SUM(S414,W414,-AE414,AI414)</f>
        <v>0</v>
      </c>
      <c r="AB414" s="7"/>
      <c r="AC414" s="1">
        <f>SUMIFS(Table7[Quantity of 
Product Sold],Table7[Sale - Product Name],'Raw Mat Inventory Sum'!$O414,Table7[Product Type2],'Raw Mat Inventory Sum'!$AC$5)</f>
        <v>0</v>
      </c>
      <c r="AE414" s="1">
        <f>SUMIFS(Table7[Total Cost of
Goods Sold],Table7[Sale - Product Name],'Raw Mat Inventory Sum'!$O414,Table7[Product Type2],'Raw Mat Inventory Sum'!$AC$5)</f>
        <v>0</v>
      </c>
      <c r="AF414" s="7"/>
      <c r="AG414" s="1">
        <f>SUMIFS(Table17[Quantity2],Table17[Product Name],'Raw Mat Inventory Sum'!$O414,Table17[Product Type2],'Raw Mat Inventory Sum'!$AG$5)</f>
        <v>0</v>
      </c>
      <c r="AI414" s="1">
        <f>SUMIFS(Table17[Total out of Inventory],Table17[Product Name],'Raw Mat Inventory Sum'!$O414,Table17[Product Type2],'Raw Mat Inventory Sum'!$AG$5)</f>
        <v>0</v>
      </c>
      <c r="AJ414" s="7"/>
      <c r="AK414" s="1">
        <f>SUMIFS(Table7[Quantity
 Sold],Table7[Sale - Product Name],'Raw Mat Inventory Sum'!$O414,Table7[Product Type2],'Raw Mat Inventory Sum'!$AK$5)</f>
        <v>0</v>
      </c>
      <c r="AL414" t="str">
        <f t="shared" ref="AL414:AL477" si="50">IF(AK414,AM414/AK414,"")</f>
        <v/>
      </c>
      <c r="AM414" s="1">
        <f>SUMIFS(Table7[Total 
Paid],Table7[Sale - Product Name],'Raw Mat Inventory Sum'!$O414,Table7[Product Type2],'Raw Mat Inventory Sum'!$AK$5)</f>
        <v>0</v>
      </c>
    </row>
    <row r="415" spans="5:39" x14ac:dyDescent="0.25">
      <c r="E415" s="4"/>
      <c r="O415" s="77"/>
      <c r="P415" s="7"/>
      <c r="Q415" s="30">
        <f>SUMIFS(Table110[Quantity],Table110[Product Name],'Raw Mat Inventory Sum'!$O415)</f>
        <v>0</v>
      </c>
      <c r="S415" s="1">
        <f>SUMIFS(Table110[Total Cost],Table110[Product Name],'Raw Mat Inventory Sum'!$O415)</f>
        <v>0</v>
      </c>
      <c r="T415" s="7"/>
      <c r="U415" s="1">
        <f>SUMIFS(Table110[Quantity Purchased],Table110[Product Name],'Raw Mat Inventory Sum'!$O415)</f>
        <v>0</v>
      </c>
      <c r="W415" s="1">
        <f>SUMIFS(Table110[Total Purchase
Cost],Table110[Product Name],'Raw Mat Inventory Sum'!$O415)</f>
        <v>0</v>
      </c>
      <c r="X415" s="7"/>
      <c r="Y415" s="1">
        <f t="shared" si="48"/>
        <v>0</v>
      </c>
      <c r="AA415" s="1">
        <f t="shared" si="49"/>
        <v>0</v>
      </c>
      <c r="AB415" s="7"/>
      <c r="AC415" s="1">
        <f>SUMIFS(Table7[Quantity of 
Product Sold],Table7[Sale - Product Name],'Raw Mat Inventory Sum'!$O415,Table7[Product Type2],'Raw Mat Inventory Sum'!$AC$5)</f>
        <v>0</v>
      </c>
      <c r="AE415" s="1">
        <f>SUMIFS(Table7[Total Cost of
Goods Sold],Table7[Sale - Product Name],'Raw Mat Inventory Sum'!$O415,Table7[Product Type2],'Raw Mat Inventory Sum'!$AC$5)</f>
        <v>0</v>
      </c>
      <c r="AF415" s="7"/>
      <c r="AG415" s="1">
        <f>SUMIFS(Table17[Quantity2],Table17[Product Name],'Raw Mat Inventory Sum'!$O415,Table17[Product Type2],'Raw Mat Inventory Sum'!$AG$5)</f>
        <v>0</v>
      </c>
      <c r="AI415" s="1">
        <f>SUMIFS(Table17[Total out of Inventory],Table17[Product Name],'Raw Mat Inventory Sum'!$O415,Table17[Product Type2],'Raw Mat Inventory Sum'!$AG$5)</f>
        <v>0</v>
      </c>
      <c r="AJ415" s="7"/>
      <c r="AK415" s="1">
        <f>SUMIFS(Table7[Quantity
 Sold],Table7[Sale - Product Name],'Raw Mat Inventory Sum'!$O415,Table7[Product Type2],'Raw Mat Inventory Sum'!$AK$5)</f>
        <v>0</v>
      </c>
      <c r="AL415" t="str">
        <f t="shared" si="50"/>
        <v/>
      </c>
      <c r="AM415" s="1">
        <f>SUMIFS(Table7[Total 
Paid],Table7[Sale - Product Name],'Raw Mat Inventory Sum'!$O415,Table7[Product Type2],'Raw Mat Inventory Sum'!$AK$5)</f>
        <v>0</v>
      </c>
    </row>
    <row r="416" spans="5:39" x14ac:dyDescent="0.25">
      <c r="E416" s="4"/>
      <c r="O416" s="77"/>
      <c r="P416" s="7"/>
      <c r="Q416" s="30">
        <f>SUMIFS(Table110[Quantity],Table110[Product Name],'Raw Mat Inventory Sum'!$O416)</f>
        <v>0</v>
      </c>
      <c r="S416" s="1">
        <f>SUMIFS(Table110[Total Cost],Table110[Product Name],'Raw Mat Inventory Sum'!$O416)</f>
        <v>0</v>
      </c>
      <c r="T416" s="7"/>
      <c r="U416" s="1">
        <f>SUMIFS(Table110[Quantity Purchased],Table110[Product Name],'Raw Mat Inventory Sum'!$O416)</f>
        <v>0</v>
      </c>
      <c r="W416" s="1">
        <f>SUMIFS(Table110[Total Purchase
Cost],Table110[Product Name],'Raw Mat Inventory Sum'!$O416)</f>
        <v>0</v>
      </c>
      <c r="X416" s="7"/>
      <c r="Y416" s="1">
        <f t="shared" si="48"/>
        <v>0</v>
      </c>
      <c r="AA416" s="1">
        <f t="shared" si="49"/>
        <v>0</v>
      </c>
      <c r="AB416" s="7"/>
      <c r="AC416" s="1">
        <f>SUMIFS(Table7[Quantity of 
Product Sold],Table7[Sale - Product Name],'Raw Mat Inventory Sum'!$O416,Table7[Product Type2],'Raw Mat Inventory Sum'!$AC$5)</f>
        <v>0</v>
      </c>
      <c r="AE416" s="1">
        <f>SUMIFS(Table7[Total Cost of
Goods Sold],Table7[Sale - Product Name],'Raw Mat Inventory Sum'!$O416,Table7[Product Type2],'Raw Mat Inventory Sum'!$AC$5)</f>
        <v>0</v>
      </c>
      <c r="AF416" s="7"/>
      <c r="AG416" s="1">
        <f>SUMIFS(Table17[Quantity2],Table17[Product Name],'Raw Mat Inventory Sum'!$O416,Table17[Product Type2],'Raw Mat Inventory Sum'!$AG$5)</f>
        <v>0</v>
      </c>
      <c r="AI416" s="1">
        <f>SUMIFS(Table17[Total out of Inventory],Table17[Product Name],'Raw Mat Inventory Sum'!$O416,Table17[Product Type2],'Raw Mat Inventory Sum'!$AG$5)</f>
        <v>0</v>
      </c>
      <c r="AJ416" s="7"/>
      <c r="AK416" s="1">
        <f>SUMIFS(Table7[Quantity
 Sold],Table7[Sale - Product Name],'Raw Mat Inventory Sum'!$O416,Table7[Product Type2],'Raw Mat Inventory Sum'!$AK$5)</f>
        <v>0</v>
      </c>
      <c r="AL416" t="str">
        <f t="shared" si="50"/>
        <v/>
      </c>
      <c r="AM416" s="1">
        <f>SUMIFS(Table7[Total 
Paid],Table7[Sale - Product Name],'Raw Mat Inventory Sum'!$O416,Table7[Product Type2],'Raw Mat Inventory Sum'!$AK$5)</f>
        <v>0</v>
      </c>
    </row>
    <row r="417" spans="5:39" x14ac:dyDescent="0.25">
      <c r="E417" s="4"/>
      <c r="O417" s="77"/>
      <c r="P417" s="7"/>
      <c r="Q417" s="30">
        <f>SUMIFS(Table110[Quantity],Table110[Product Name],'Raw Mat Inventory Sum'!$O417)</f>
        <v>0</v>
      </c>
      <c r="S417" s="1">
        <f>SUMIFS(Table110[Total Cost],Table110[Product Name],'Raw Mat Inventory Sum'!$O417)</f>
        <v>0</v>
      </c>
      <c r="T417" s="7"/>
      <c r="U417" s="1">
        <f>SUMIFS(Table110[Quantity Purchased],Table110[Product Name],'Raw Mat Inventory Sum'!$O417)</f>
        <v>0</v>
      </c>
      <c r="W417" s="1">
        <f>SUMIFS(Table110[Total Purchase
Cost],Table110[Product Name],'Raw Mat Inventory Sum'!$O417)</f>
        <v>0</v>
      </c>
      <c r="X417" s="7"/>
      <c r="Y417" s="1">
        <f t="shared" si="48"/>
        <v>0</v>
      </c>
      <c r="AA417" s="1">
        <f t="shared" si="49"/>
        <v>0</v>
      </c>
      <c r="AB417" s="7"/>
      <c r="AC417" s="1">
        <f>SUMIFS(Table7[Quantity of 
Product Sold],Table7[Sale - Product Name],'Raw Mat Inventory Sum'!$O417,Table7[Product Type2],'Raw Mat Inventory Sum'!$AC$5)</f>
        <v>0</v>
      </c>
      <c r="AE417" s="1">
        <f>SUMIFS(Table7[Total Cost of
Goods Sold],Table7[Sale - Product Name],'Raw Mat Inventory Sum'!$O417,Table7[Product Type2],'Raw Mat Inventory Sum'!$AC$5)</f>
        <v>0</v>
      </c>
      <c r="AF417" s="7"/>
      <c r="AG417" s="1">
        <f>SUMIFS(Table17[Quantity2],Table17[Product Name],'Raw Mat Inventory Sum'!$O417,Table17[Product Type2],'Raw Mat Inventory Sum'!$AG$5)</f>
        <v>0</v>
      </c>
      <c r="AI417" s="1">
        <f>SUMIFS(Table17[Total out of Inventory],Table17[Product Name],'Raw Mat Inventory Sum'!$O417,Table17[Product Type2],'Raw Mat Inventory Sum'!$AG$5)</f>
        <v>0</v>
      </c>
      <c r="AJ417" s="7"/>
      <c r="AK417" s="1">
        <f>SUMIFS(Table7[Quantity
 Sold],Table7[Sale - Product Name],'Raw Mat Inventory Sum'!$O417,Table7[Product Type2],'Raw Mat Inventory Sum'!$AK$5)</f>
        <v>0</v>
      </c>
      <c r="AL417" t="str">
        <f t="shared" si="50"/>
        <v/>
      </c>
      <c r="AM417" s="1">
        <f>SUMIFS(Table7[Total 
Paid],Table7[Sale - Product Name],'Raw Mat Inventory Sum'!$O417,Table7[Product Type2],'Raw Mat Inventory Sum'!$AK$5)</f>
        <v>0</v>
      </c>
    </row>
    <row r="418" spans="5:39" x14ac:dyDescent="0.25">
      <c r="E418" s="4"/>
      <c r="O418" s="77"/>
      <c r="P418" s="7"/>
      <c r="Q418" s="30">
        <f>SUMIFS(Table110[Quantity],Table110[Product Name],'Raw Mat Inventory Sum'!$O418)</f>
        <v>0</v>
      </c>
      <c r="S418" s="1">
        <f>SUMIFS(Table110[Total Cost],Table110[Product Name],'Raw Mat Inventory Sum'!$O418)</f>
        <v>0</v>
      </c>
      <c r="T418" s="7"/>
      <c r="U418" s="1">
        <f>SUMIFS(Table110[Quantity Purchased],Table110[Product Name],'Raw Mat Inventory Sum'!$O418)</f>
        <v>0</v>
      </c>
      <c r="W418" s="1">
        <f>SUMIFS(Table110[Total Purchase
Cost],Table110[Product Name],'Raw Mat Inventory Sum'!$O418)</f>
        <v>0</v>
      </c>
      <c r="X418" s="7"/>
      <c r="Y418" s="1">
        <f t="shared" si="48"/>
        <v>0</v>
      </c>
      <c r="AA418" s="1">
        <f t="shared" si="49"/>
        <v>0</v>
      </c>
      <c r="AB418" s="7"/>
      <c r="AC418" s="1">
        <f>SUMIFS(Table7[Quantity of 
Product Sold],Table7[Sale - Product Name],'Raw Mat Inventory Sum'!$O418,Table7[Product Type2],'Raw Mat Inventory Sum'!$AC$5)</f>
        <v>0</v>
      </c>
      <c r="AE418" s="1">
        <f>SUMIFS(Table7[Total Cost of
Goods Sold],Table7[Sale - Product Name],'Raw Mat Inventory Sum'!$O418,Table7[Product Type2],'Raw Mat Inventory Sum'!$AC$5)</f>
        <v>0</v>
      </c>
      <c r="AF418" s="7"/>
      <c r="AG418" s="1">
        <f>SUMIFS(Table17[Quantity2],Table17[Product Name],'Raw Mat Inventory Sum'!$O418,Table17[Product Type2],'Raw Mat Inventory Sum'!$AG$5)</f>
        <v>0</v>
      </c>
      <c r="AI418" s="1">
        <f>SUMIFS(Table17[Total out of Inventory],Table17[Product Name],'Raw Mat Inventory Sum'!$O418,Table17[Product Type2],'Raw Mat Inventory Sum'!$AG$5)</f>
        <v>0</v>
      </c>
      <c r="AJ418" s="7"/>
      <c r="AK418" s="1">
        <f>SUMIFS(Table7[Quantity
 Sold],Table7[Sale - Product Name],'Raw Mat Inventory Sum'!$O418,Table7[Product Type2],'Raw Mat Inventory Sum'!$AK$5)</f>
        <v>0</v>
      </c>
      <c r="AL418" t="str">
        <f t="shared" si="50"/>
        <v/>
      </c>
      <c r="AM418" s="1">
        <f>SUMIFS(Table7[Total 
Paid],Table7[Sale - Product Name],'Raw Mat Inventory Sum'!$O418,Table7[Product Type2],'Raw Mat Inventory Sum'!$AK$5)</f>
        <v>0</v>
      </c>
    </row>
    <row r="419" spans="5:39" x14ac:dyDescent="0.25">
      <c r="E419" s="4"/>
      <c r="O419" s="77"/>
      <c r="P419" s="7"/>
      <c r="Q419" s="30">
        <f>SUMIFS(Table110[Quantity],Table110[Product Name],'Raw Mat Inventory Sum'!$O419)</f>
        <v>0</v>
      </c>
      <c r="S419" s="1">
        <f>SUMIFS(Table110[Total Cost],Table110[Product Name],'Raw Mat Inventory Sum'!$O419)</f>
        <v>0</v>
      </c>
      <c r="T419" s="7"/>
      <c r="U419" s="1">
        <f>SUMIFS(Table110[Quantity Purchased],Table110[Product Name],'Raw Mat Inventory Sum'!$O419)</f>
        <v>0</v>
      </c>
      <c r="W419" s="1">
        <f>SUMIFS(Table110[Total Purchase
Cost],Table110[Product Name],'Raw Mat Inventory Sum'!$O419)</f>
        <v>0</v>
      </c>
      <c r="X419" s="7"/>
      <c r="Y419" s="1">
        <f t="shared" si="48"/>
        <v>0</v>
      </c>
      <c r="AA419" s="1">
        <f t="shared" si="49"/>
        <v>0</v>
      </c>
      <c r="AB419" s="7"/>
      <c r="AC419" s="1">
        <f>SUMIFS(Table7[Quantity of 
Product Sold],Table7[Sale - Product Name],'Raw Mat Inventory Sum'!$O419,Table7[Product Type2],'Raw Mat Inventory Sum'!$AC$5)</f>
        <v>0</v>
      </c>
      <c r="AE419" s="1">
        <f>SUMIFS(Table7[Total Cost of
Goods Sold],Table7[Sale - Product Name],'Raw Mat Inventory Sum'!$O419,Table7[Product Type2],'Raw Mat Inventory Sum'!$AC$5)</f>
        <v>0</v>
      </c>
      <c r="AF419" s="7"/>
      <c r="AG419" s="1">
        <f>SUMIFS(Table17[Quantity2],Table17[Product Name],'Raw Mat Inventory Sum'!$O419,Table17[Product Type2],'Raw Mat Inventory Sum'!$AG$5)</f>
        <v>0</v>
      </c>
      <c r="AI419" s="1">
        <f>SUMIFS(Table17[Total out of Inventory],Table17[Product Name],'Raw Mat Inventory Sum'!$O419,Table17[Product Type2],'Raw Mat Inventory Sum'!$AG$5)</f>
        <v>0</v>
      </c>
      <c r="AJ419" s="7"/>
      <c r="AK419" s="1">
        <f>SUMIFS(Table7[Quantity
 Sold],Table7[Sale - Product Name],'Raw Mat Inventory Sum'!$O419,Table7[Product Type2],'Raw Mat Inventory Sum'!$AK$5)</f>
        <v>0</v>
      </c>
      <c r="AL419" t="str">
        <f t="shared" si="50"/>
        <v/>
      </c>
      <c r="AM419" s="1">
        <f>SUMIFS(Table7[Total 
Paid],Table7[Sale - Product Name],'Raw Mat Inventory Sum'!$O419,Table7[Product Type2],'Raw Mat Inventory Sum'!$AK$5)</f>
        <v>0</v>
      </c>
    </row>
    <row r="420" spans="5:39" x14ac:dyDescent="0.25">
      <c r="E420" s="4"/>
      <c r="O420" s="77"/>
      <c r="P420" s="7"/>
      <c r="Q420" s="30">
        <f>SUMIFS(Table110[Quantity],Table110[Product Name],'Raw Mat Inventory Sum'!$O420)</f>
        <v>0</v>
      </c>
      <c r="S420" s="1">
        <f>SUMIFS(Table110[Total Cost],Table110[Product Name],'Raw Mat Inventory Sum'!$O420)</f>
        <v>0</v>
      </c>
      <c r="T420" s="7"/>
      <c r="U420" s="1">
        <f>SUMIFS(Table110[Quantity Purchased],Table110[Product Name],'Raw Mat Inventory Sum'!$O420)</f>
        <v>0</v>
      </c>
      <c r="W420" s="1">
        <f>SUMIFS(Table110[Total Purchase
Cost],Table110[Product Name],'Raw Mat Inventory Sum'!$O420)</f>
        <v>0</v>
      </c>
      <c r="X420" s="7"/>
      <c r="Y420" s="1">
        <f t="shared" si="48"/>
        <v>0</v>
      </c>
      <c r="AA420" s="1">
        <f t="shared" si="49"/>
        <v>0</v>
      </c>
      <c r="AB420" s="7"/>
      <c r="AC420" s="1">
        <f>SUMIFS(Table7[Quantity of 
Product Sold],Table7[Sale - Product Name],'Raw Mat Inventory Sum'!$O420,Table7[Product Type2],'Raw Mat Inventory Sum'!$AC$5)</f>
        <v>0</v>
      </c>
      <c r="AE420" s="1">
        <f>SUMIFS(Table7[Total Cost of
Goods Sold],Table7[Sale - Product Name],'Raw Mat Inventory Sum'!$O420,Table7[Product Type2],'Raw Mat Inventory Sum'!$AC$5)</f>
        <v>0</v>
      </c>
      <c r="AF420" s="7"/>
      <c r="AG420" s="1">
        <f>SUMIFS(Table17[Quantity2],Table17[Product Name],'Raw Mat Inventory Sum'!$O420,Table17[Product Type2],'Raw Mat Inventory Sum'!$AG$5)</f>
        <v>0</v>
      </c>
      <c r="AI420" s="1">
        <f>SUMIFS(Table17[Total out of Inventory],Table17[Product Name],'Raw Mat Inventory Sum'!$O420,Table17[Product Type2],'Raw Mat Inventory Sum'!$AG$5)</f>
        <v>0</v>
      </c>
      <c r="AJ420" s="7"/>
      <c r="AK420" s="1">
        <f>SUMIFS(Table7[Quantity
 Sold],Table7[Sale - Product Name],'Raw Mat Inventory Sum'!$O420,Table7[Product Type2],'Raw Mat Inventory Sum'!$AK$5)</f>
        <v>0</v>
      </c>
      <c r="AL420" t="str">
        <f t="shared" si="50"/>
        <v/>
      </c>
      <c r="AM420" s="1">
        <f>SUMIFS(Table7[Total 
Paid],Table7[Sale - Product Name],'Raw Mat Inventory Sum'!$O420,Table7[Product Type2],'Raw Mat Inventory Sum'!$AK$5)</f>
        <v>0</v>
      </c>
    </row>
    <row r="421" spans="5:39" x14ac:dyDescent="0.25">
      <c r="E421" s="4"/>
      <c r="O421" s="77"/>
      <c r="P421" s="7"/>
      <c r="Q421" s="30">
        <f>SUMIFS(Table110[Quantity],Table110[Product Name],'Raw Mat Inventory Sum'!$O421)</f>
        <v>0</v>
      </c>
      <c r="S421" s="1">
        <f>SUMIFS(Table110[Total Cost],Table110[Product Name],'Raw Mat Inventory Sum'!$O421)</f>
        <v>0</v>
      </c>
      <c r="T421" s="7"/>
      <c r="U421" s="1">
        <f>SUMIFS(Table110[Quantity Purchased],Table110[Product Name],'Raw Mat Inventory Sum'!$O421)</f>
        <v>0</v>
      </c>
      <c r="W421" s="1">
        <f>SUMIFS(Table110[Total Purchase
Cost],Table110[Product Name],'Raw Mat Inventory Sum'!$O421)</f>
        <v>0</v>
      </c>
      <c r="X421" s="7"/>
      <c r="Y421" s="1">
        <f t="shared" si="48"/>
        <v>0</v>
      </c>
      <c r="AA421" s="1">
        <f t="shared" si="49"/>
        <v>0</v>
      </c>
      <c r="AB421" s="7"/>
      <c r="AC421" s="1">
        <f>SUMIFS(Table7[Quantity of 
Product Sold],Table7[Sale - Product Name],'Raw Mat Inventory Sum'!$O421,Table7[Product Type2],'Raw Mat Inventory Sum'!$AC$5)</f>
        <v>0</v>
      </c>
      <c r="AE421" s="1">
        <f>SUMIFS(Table7[Total Cost of
Goods Sold],Table7[Sale - Product Name],'Raw Mat Inventory Sum'!$O421,Table7[Product Type2],'Raw Mat Inventory Sum'!$AC$5)</f>
        <v>0</v>
      </c>
      <c r="AF421" s="7"/>
      <c r="AG421" s="1">
        <f>SUMIFS(Table17[Quantity2],Table17[Product Name],'Raw Mat Inventory Sum'!$O421,Table17[Product Type2],'Raw Mat Inventory Sum'!$AG$5)</f>
        <v>0</v>
      </c>
      <c r="AI421" s="1">
        <f>SUMIFS(Table17[Total out of Inventory],Table17[Product Name],'Raw Mat Inventory Sum'!$O421,Table17[Product Type2],'Raw Mat Inventory Sum'!$AG$5)</f>
        <v>0</v>
      </c>
      <c r="AJ421" s="7"/>
      <c r="AK421" s="1">
        <f>SUMIFS(Table7[Quantity
 Sold],Table7[Sale - Product Name],'Raw Mat Inventory Sum'!$O421,Table7[Product Type2],'Raw Mat Inventory Sum'!$AK$5)</f>
        <v>0</v>
      </c>
      <c r="AL421" t="str">
        <f t="shared" si="50"/>
        <v/>
      </c>
      <c r="AM421" s="1">
        <f>SUMIFS(Table7[Total 
Paid],Table7[Sale - Product Name],'Raw Mat Inventory Sum'!$O421,Table7[Product Type2],'Raw Mat Inventory Sum'!$AK$5)</f>
        <v>0</v>
      </c>
    </row>
    <row r="422" spans="5:39" x14ac:dyDescent="0.25">
      <c r="E422" s="4"/>
      <c r="O422" s="77"/>
      <c r="P422" s="7"/>
      <c r="Q422" s="30">
        <f>SUMIFS(Table110[Quantity],Table110[Product Name],'Raw Mat Inventory Sum'!$O422)</f>
        <v>0</v>
      </c>
      <c r="S422" s="1">
        <f>SUMIFS(Table110[Total Cost],Table110[Product Name],'Raw Mat Inventory Sum'!$O422)</f>
        <v>0</v>
      </c>
      <c r="T422" s="7"/>
      <c r="U422" s="1">
        <f>SUMIFS(Table110[Quantity Purchased],Table110[Product Name],'Raw Mat Inventory Sum'!$O422)</f>
        <v>0</v>
      </c>
      <c r="W422" s="1">
        <f>SUMIFS(Table110[Total Purchase
Cost],Table110[Product Name],'Raw Mat Inventory Sum'!$O422)</f>
        <v>0</v>
      </c>
      <c r="X422" s="7"/>
      <c r="Y422" s="1">
        <f t="shared" si="48"/>
        <v>0</v>
      </c>
      <c r="AA422" s="1">
        <f t="shared" si="49"/>
        <v>0</v>
      </c>
      <c r="AB422" s="7"/>
      <c r="AC422" s="1">
        <f>SUMIFS(Table7[Quantity of 
Product Sold],Table7[Sale - Product Name],'Raw Mat Inventory Sum'!$O422,Table7[Product Type2],'Raw Mat Inventory Sum'!$AC$5)</f>
        <v>0</v>
      </c>
      <c r="AE422" s="1">
        <f>SUMIFS(Table7[Total Cost of
Goods Sold],Table7[Sale - Product Name],'Raw Mat Inventory Sum'!$O422,Table7[Product Type2],'Raw Mat Inventory Sum'!$AC$5)</f>
        <v>0</v>
      </c>
      <c r="AF422" s="7"/>
      <c r="AG422" s="1">
        <f>SUMIFS(Table17[Quantity2],Table17[Product Name],'Raw Mat Inventory Sum'!$O422,Table17[Product Type2],'Raw Mat Inventory Sum'!$AG$5)</f>
        <v>0</v>
      </c>
      <c r="AI422" s="1">
        <f>SUMIFS(Table17[Total out of Inventory],Table17[Product Name],'Raw Mat Inventory Sum'!$O422,Table17[Product Type2],'Raw Mat Inventory Sum'!$AG$5)</f>
        <v>0</v>
      </c>
      <c r="AJ422" s="7"/>
      <c r="AK422" s="1">
        <f>SUMIFS(Table7[Quantity
 Sold],Table7[Sale - Product Name],'Raw Mat Inventory Sum'!$O422,Table7[Product Type2],'Raw Mat Inventory Sum'!$AK$5)</f>
        <v>0</v>
      </c>
      <c r="AL422" t="str">
        <f t="shared" si="50"/>
        <v/>
      </c>
      <c r="AM422" s="1">
        <f>SUMIFS(Table7[Total 
Paid],Table7[Sale - Product Name],'Raw Mat Inventory Sum'!$O422,Table7[Product Type2],'Raw Mat Inventory Sum'!$AK$5)</f>
        <v>0</v>
      </c>
    </row>
    <row r="423" spans="5:39" x14ac:dyDescent="0.25">
      <c r="E423" s="4"/>
      <c r="O423" s="77"/>
      <c r="P423" s="7"/>
      <c r="Q423" s="30">
        <f>SUMIFS(Table110[Quantity],Table110[Product Name],'Raw Mat Inventory Sum'!$O423)</f>
        <v>0</v>
      </c>
      <c r="S423" s="1">
        <f>SUMIFS(Table110[Total Cost],Table110[Product Name],'Raw Mat Inventory Sum'!$O423)</f>
        <v>0</v>
      </c>
      <c r="T423" s="7"/>
      <c r="U423" s="1">
        <f>SUMIFS(Table110[Quantity Purchased],Table110[Product Name],'Raw Mat Inventory Sum'!$O423)</f>
        <v>0</v>
      </c>
      <c r="W423" s="1">
        <f>SUMIFS(Table110[Total Purchase
Cost],Table110[Product Name],'Raw Mat Inventory Sum'!$O423)</f>
        <v>0</v>
      </c>
      <c r="X423" s="7"/>
      <c r="Y423" s="1">
        <f t="shared" si="48"/>
        <v>0</v>
      </c>
      <c r="AA423" s="1">
        <f t="shared" si="49"/>
        <v>0</v>
      </c>
      <c r="AB423" s="7"/>
      <c r="AC423" s="1">
        <f>SUMIFS(Table7[Quantity of 
Product Sold],Table7[Sale - Product Name],'Raw Mat Inventory Sum'!$O423,Table7[Product Type2],'Raw Mat Inventory Sum'!$AC$5)</f>
        <v>0</v>
      </c>
      <c r="AE423" s="1">
        <f>SUMIFS(Table7[Total Cost of
Goods Sold],Table7[Sale - Product Name],'Raw Mat Inventory Sum'!$O423,Table7[Product Type2],'Raw Mat Inventory Sum'!$AC$5)</f>
        <v>0</v>
      </c>
      <c r="AF423" s="7"/>
      <c r="AG423" s="1">
        <f>SUMIFS(Table17[Quantity2],Table17[Product Name],'Raw Mat Inventory Sum'!$O423,Table17[Product Type2],'Raw Mat Inventory Sum'!$AG$5)</f>
        <v>0</v>
      </c>
      <c r="AI423" s="1">
        <f>SUMIFS(Table17[Total out of Inventory],Table17[Product Name],'Raw Mat Inventory Sum'!$O423,Table17[Product Type2],'Raw Mat Inventory Sum'!$AG$5)</f>
        <v>0</v>
      </c>
      <c r="AJ423" s="7"/>
      <c r="AK423" s="1">
        <f>SUMIFS(Table7[Quantity
 Sold],Table7[Sale - Product Name],'Raw Mat Inventory Sum'!$O423,Table7[Product Type2],'Raw Mat Inventory Sum'!$AK$5)</f>
        <v>0</v>
      </c>
      <c r="AL423" t="str">
        <f t="shared" si="50"/>
        <v/>
      </c>
      <c r="AM423" s="1">
        <f>SUMIFS(Table7[Total 
Paid],Table7[Sale - Product Name],'Raw Mat Inventory Sum'!$O423,Table7[Product Type2],'Raw Mat Inventory Sum'!$AK$5)</f>
        <v>0</v>
      </c>
    </row>
    <row r="424" spans="5:39" x14ac:dyDescent="0.25">
      <c r="O424" s="77"/>
      <c r="P424" s="7"/>
      <c r="Q424" s="30">
        <f>SUMIFS(Table110[Quantity],Table110[Product Name],'Raw Mat Inventory Sum'!$O424)</f>
        <v>0</v>
      </c>
      <c r="S424" s="1">
        <f>SUMIFS(Table110[Total Cost],Table110[Product Name],'Raw Mat Inventory Sum'!$O424)</f>
        <v>0</v>
      </c>
      <c r="T424" s="7"/>
      <c r="U424" s="1">
        <f>SUMIFS(Table110[Quantity Purchased],Table110[Product Name],'Raw Mat Inventory Sum'!$O424)</f>
        <v>0</v>
      </c>
      <c r="W424" s="1">
        <f>SUMIFS(Table110[Total Purchase
Cost],Table110[Product Name],'Raw Mat Inventory Sum'!$O424)</f>
        <v>0</v>
      </c>
      <c r="X424" s="7"/>
      <c r="Y424" s="1">
        <f t="shared" si="48"/>
        <v>0</v>
      </c>
      <c r="AA424" s="1">
        <f t="shared" si="49"/>
        <v>0</v>
      </c>
      <c r="AB424" s="7"/>
      <c r="AC424" s="1">
        <f>SUMIFS(Table7[Quantity of 
Product Sold],Table7[Sale - Product Name],'Raw Mat Inventory Sum'!$O424,Table7[Product Type2],'Raw Mat Inventory Sum'!$AC$5)</f>
        <v>0</v>
      </c>
      <c r="AE424" s="1">
        <f>SUMIFS(Table7[Total Cost of
Goods Sold],Table7[Sale - Product Name],'Raw Mat Inventory Sum'!$O424,Table7[Product Type2],'Raw Mat Inventory Sum'!$AC$5)</f>
        <v>0</v>
      </c>
      <c r="AF424" s="7"/>
      <c r="AG424" s="1">
        <f>SUMIFS(Table17[Quantity2],Table17[Product Name],'Raw Mat Inventory Sum'!$O424,Table17[Product Type2],'Raw Mat Inventory Sum'!$AG$5)</f>
        <v>0</v>
      </c>
      <c r="AI424" s="1">
        <f>SUMIFS(Table17[Total out of Inventory],Table17[Product Name],'Raw Mat Inventory Sum'!$O424,Table17[Product Type2],'Raw Mat Inventory Sum'!$AG$5)</f>
        <v>0</v>
      </c>
      <c r="AJ424" s="7"/>
      <c r="AK424" s="1">
        <f>SUMIFS(Table7[Quantity
 Sold],Table7[Sale - Product Name],'Raw Mat Inventory Sum'!$O424,Table7[Product Type2],'Raw Mat Inventory Sum'!$AK$5)</f>
        <v>0</v>
      </c>
      <c r="AL424" t="str">
        <f t="shared" si="50"/>
        <v/>
      </c>
      <c r="AM424" s="1">
        <f>SUMIFS(Table7[Total 
Paid],Table7[Sale - Product Name],'Raw Mat Inventory Sum'!$O424,Table7[Product Type2],'Raw Mat Inventory Sum'!$AK$5)</f>
        <v>0</v>
      </c>
    </row>
    <row r="425" spans="5:39" x14ac:dyDescent="0.25">
      <c r="O425" s="77"/>
      <c r="P425" s="7"/>
      <c r="Q425" s="30">
        <f>SUMIFS(Table110[Quantity],Table110[Product Name],'Raw Mat Inventory Sum'!$O425)</f>
        <v>0</v>
      </c>
      <c r="S425" s="1">
        <f>SUMIFS(Table110[Total Cost],Table110[Product Name],'Raw Mat Inventory Sum'!$O425)</f>
        <v>0</v>
      </c>
      <c r="T425" s="7"/>
      <c r="U425" s="1">
        <f>SUMIFS(Table110[Quantity Purchased],Table110[Product Name],'Raw Mat Inventory Sum'!$O425)</f>
        <v>0</v>
      </c>
      <c r="W425" s="1">
        <f>SUMIFS(Table110[Total Purchase
Cost],Table110[Product Name],'Raw Mat Inventory Sum'!$O425)</f>
        <v>0</v>
      </c>
      <c r="X425" s="7"/>
      <c r="Y425" s="1">
        <f t="shared" si="48"/>
        <v>0</v>
      </c>
      <c r="AA425" s="1">
        <f t="shared" si="49"/>
        <v>0</v>
      </c>
      <c r="AB425" s="7"/>
      <c r="AC425" s="1">
        <f>SUMIFS(Table7[Quantity of 
Product Sold],Table7[Sale - Product Name],'Raw Mat Inventory Sum'!$O425,Table7[Product Type2],'Raw Mat Inventory Sum'!$AC$5)</f>
        <v>0</v>
      </c>
      <c r="AE425" s="1">
        <f>SUMIFS(Table7[Total Cost of
Goods Sold],Table7[Sale - Product Name],'Raw Mat Inventory Sum'!$O425,Table7[Product Type2],'Raw Mat Inventory Sum'!$AC$5)</f>
        <v>0</v>
      </c>
      <c r="AF425" s="7"/>
      <c r="AG425" s="1">
        <f>SUMIFS(Table17[Quantity2],Table17[Product Name],'Raw Mat Inventory Sum'!$O425,Table17[Product Type2],'Raw Mat Inventory Sum'!$AG$5)</f>
        <v>0</v>
      </c>
      <c r="AI425" s="1">
        <f>SUMIFS(Table17[Total out of Inventory],Table17[Product Name],'Raw Mat Inventory Sum'!$O425,Table17[Product Type2],'Raw Mat Inventory Sum'!$AG$5)</f>
        <v>0</v>
      </c>
      <c r="AJ425" s="7"/>
      <c r="AK425" s="1">
        <f>SUMIFS(Table7[Quantity
 Sold],Table7[Sale - Product Name],'Raw Mat Inventory Sum'!$O425,Table7[Product Type2],'Raw Mat Inventory Sum'!$AK$5)</f>
        <v>0</v>
      </c>
      <c r="AL425" t="str">
        <f t="shared" si="50"/>
        <v/>
      </c>
      <c r="AM425" s="1">
        <f>SUMIFS(Table7[Total 
Paid],Table7[Sale - Product Name],'Raw Mat Inventory Sum'!$O425,Table7[Product Type2],'Raw Mat Inventory Sum'!$AK$5)</f>
        <v>0</v>
      </c>
    </row>
    <row r="426" spans="5:39" x14ac:dyDescent="0.25">
      <c r="O426" s="77"/>
      <c r="P426" s="7"/>
      <c r="Q426" s="30">
        <f>SUMIFS(Table110[Quantity],Table110[Product Name],'Raw Mat Inventory Sum'!$O426)</f>
        <v>0</v>
      </c>
      <c r="S426" s="1">
        <f>SUMIFS(Table110[Total Cost],Table110[Product Name],'Raw Mat Inventory Sum'!$O426)</f>
        <v>0</v>
      </c>
      <c r="T426" s="7"/>
      <c r="U426" s="1">
        <f>SUMIFS(Table110[Quantity Purchased],Table110[Product Name],'Raw Mat Inventory Sum'!$O426)</f>
        <v>0</v>
      </c>
      <c r="W426" s="1">
        <f>SUMIFS(Table110[Total Purchase
Cost],Table110[Product Name],'Raw Mat Inventory Sum'!$O426)</f>
        <v>0</v>
      </c>
      <c r="X426" s="7"/>
      <c r="Y426" s="1">
        <f t="shared" si="48"/>
        <v>0</v>
      </c>
      <c r="AA426" s="1">
        <f t="shared" si="49"/>
        <v>0</v>
      </c>
      <c r="AB426" s="7"/>
      <c r="AC426" s="1">
        <f>SUMIFS(Table7[Quantity of 
Product Sold],Table7[Sale - Product Name],'Raw Mat Inventory Sum'!$O426,Table7[Product Type2],'Raw Mat Inventory Sum'!$AC$5)</f>
        <v>0</v>
      </c>
      <c r="AE426" s="1">
        <f>SUMIFS(Table7[Total Cost of
Goods Sold],Table7[Sale - Product Name],'Raw Mat Inventory Sum'!$O426,Table7[Product Type2],'Raw Mat Inventory Sum'!$AC$5)</f>
        <v>0</v>
      </c>
      <c r="AF426" s="7"/>
      <c r="AG426" s="1">
        <f>SUMIFS(Table17[Quantity2],Table17[Product Name],'Raw Mat Inventory Sum'!$O426,Table17[Product Type2],'Raw Mat Inventory Sum'!$AG$5)</f>
        <v>0</v>
      </c>
      <c r="AI426" s="1">
        <f>SUMIFS(Table17[Total out of Inventory],Table17[Product Name],'Raw Mat Inventory Sum'!$O426,Table17[Product Type2],'Raw Mat Inventory Sum'!$AG$5)</f>
        <v>0</v>
      </c>
      <c r="AJ426" s="7"/>
      <c r="AK426" s="1">
        <f>SUMIFS(Table7[Quantity
 Sold],Table7[Sale - Product Name],'Raw Mat Inventory Sum'!$O426,Table7[Product Type2],'Raw Mat Inventory Sum'!$AK$5)</f>
        <v>0</v>
      </c>
      <c r="AL426" t="str">
        <f t="shared" si="50"/>
        <v/>
      </c>
      <c r="AM426" s="1">
        <f>SUMIFS(Table7[Total 
Paid],Table7[Sale - Product Name],'Raw Mat Inventory Sum'!$O426,Table7[Product Type2],'Raw Mat Inventory Sum'!$AK$5)</f>
        <v>0</v>
      </c>
    </row>
    <row r="427" spans="5:39" x14ac:dyDescent="0.25">
      <c r="O427" s="77"/>
      <c r="P427" s="7"/>
      <c r="Q427" s="30">
        <f>SUMIFS(Table110[Quantity],Table110[Product Name],'Raw Mat Inventory Sum'!$O427)</f>
        <v>0</v>
      </c>
      <c r="S427" s="1">
        <f>SUMIFS(Table110[Total Cost],Table110[Product Name],'Raw Mat Inventory Sum'!$O427)</f>
        <v>0</v>
      </c>
      <c r="T427" s="7"/>
      <c r="U427" s="1">
        <f>SUMIFS(Table110[Quantity Purchased],Table110[Product Name],'Raw Mat Inventory Sum'!$O427)</f>
        <v>0</v>
      </c>
      <c r="W427" s="1">
        <f>SUMIFS(Table110[Total Purchase
Cost],Table110[Product Name],'Raw Mat Inventory Sum'!$O427)</f>
        <v>0</v>
      </c>
      <c r="X427" s="7"/>
      <c r="Y427" s="1">
        <f t="shared" si="48"/>
        <v>0</v>
      </c>
      <c r="AA427" s="1">
        <f t="shared" si="49"/>
        <v>0</v>
      </c>
      <c r="AB427" s="7"/>
      <c r="AC427" s="1">
        <f>SUMIFS(Table7[Quantity of 
Product Sold],Table7[Sale - Product Name],'Raw Mat Inventory Sum'!$O427,Table7[Product Type2],'Raw Mat Inventory Sum'!$AC$5)</f>
        <v>0</v>
      </c>
      <c r="AE427" s="1">
        <f>SUMIFS(Table7[Total Cost of
Goods Sold],Table7[Sale - Product Name],'Raw Mat Inventory Sum'!$O427,Table7[Product Type2],'Raw Mat Inventory Sum'!$AC$5)</f>
        <v>0</v>
      </c>
      <c r="AF427" s="7"/>
      <c r="AG427" s="1">
        <f>SUMIFS(Table17[Quantity2],Table17[Product Name],'Raw Mat Inventory Sum'!$O427,Table17[Product Type2],'Raw Mat Inventory Sum'!$AG$5)</f>
        <v>0</v>
      </c>
      <c r="AI427" s="1">
        <f>SUMIFS(Table17[Total out of Inventory],Table17[Product Name],'Raw Mat Inventory Sum'!$O427,Table17[Product Type2],'Raw Mat Inventory Sum'!$AG$5)</f>
        <v>0</v>
      </c>
      <c r="AJ427" s="7"/>
      <c r="AK427" s="1">
        <f>SUMIFS(Table7[Quantity
 Sold],Table7[Sale - Product Name],'Raw Mat Inventory Sum'!$O427,Table7[Product Type2],'Raw Mat Inventory Sum'!$AK$5)</f>
        <v>0</v>
      </c>
      <c r="AL427" t="str">
        <f t="shared" si="50"/>
        <v/>
      </c>
      <c r="AM427" s="1">
        <f>SUMIFS(Table7[Total 
Paid],Table7[Sale - Product Name],'Raw Mat Inventory Sum'!$O427,Table7[Product Type2],'Raw Mat Inventory Sum'!$AK$5)</f>
        <v>0</v>
      </c>
    </row>
    <row r="428" spans="5:39" x14ac:dyDescent="0.25">
      <c r="O428" s="77"/>
      <c r="P428" s="7"/>
      <c r="Q428" s="30">
        <f>SUMIFS(Table110[Quantity],Table110[Product Name],'Raw Mat Inventory Sum'!$O428)</f>
        <v>0</v>
      </c>
      <c r="S428" s="1">
        <f>SUMIFS(Table110[Total Cost],Table110[Product Name],'Raw Mat Inventory Sum'!$O428)</f>
        <v>0</v>
      </c>
      <c r="T428" s="7"/>
      <c r="U428" s="1">
        <f>SUMIFS(Table110[Quantity Purchased],Table110[Product Name],'Raw Mat Inventory Sum'!$O428)</f>
        <v>0</v>
      </c>
      <c r="W428" s="1">
        <f>SUMIFS(Table110[Total Purchase
Cost],Table110[Product Name],'Raw Mat Inventory Sum'!$O428)</f>
        <v>0</v>
      </c>
      <c r="X428" s="7"/>
      <c r="Y428" s="1">
        <f t="shared" si="48"/>
        <v>0</v>
      </c>
      <c r="AA428" s="1">
        <f t="shared" si="49"/>
        <v>0</v>
      </c>
      <c r="AB428" s="7"/>
      <c r="AC428" s="1">
        <f>SUMIFS(Table7[Quantity of 
Product Sold],Table7[Sale - Product Name],'Raw Mat Inventory Sum'!$O428,Table7[Product Type2],'Raw Mat Inventory Sum'!$AC$5)</f>
        <v>0</v>
      </c>
      <c r="AE428" s="1">
        <f>SUMIFS(Table7[Total Cost of
Goods Sold],Table7[Sale - Product Name],'Raw Mat Inventory Sum'!$O428,Table7[Product Type2],'Raw Mat Inventory Sum'!$AC$5)</f>
        <v>0</v>
      </c>
      <c r="AF428" s="7"/>
      <c r="AG428" s="1">
        <f>SUMIFS(Table17[Quantity2],Table17[Product Name],'Raw Mat Inventory Sum'!$O428,Table17[Product Type2],'Raw Mat Inventory Sum'!$AG$5)</f>
        <v>0</v>
      </c>
      <c r="AI428" s="1">
        <f>SUMIFS(Table17[Total out of Inventory],Table17[Product Name],'Raw Mat Inventory Sum'!$O428,Table17[Product Type2],'Raw Mat Inventory Sum'!$AG$5)</f>
        <v>0</v>
      </c>
      <c r="AJ428" s="7"/>
      <c r="AK428" s="1">
        <f>SUMIFS(Table7[Quantity
 Sold],Table7[Sale - Product Name],'Raw Mat Inventory Sum'!$O428,Table7[Product Type2],'Raw Mat Inventory Sum'!$AK$5)</f>
        <v>0</v>
      </c>
      <c r="AL428" t="str">
        <f t="shared" si="50"/>
        <v/>
      </c>
      <c r="AM428" s="1">
        <f>SUMIFS(Table7[Total 
Paid],Table7[Sale - Product Name],'Raw Mat Inventory Sum'!$O428,Table7[Product Type2],'Raw Mat Inventory Sum'!$AK$5)</f>
        <v>0</v>
      </c>
    </row>
    <row r="429" spans="5:39" x14ac:dyDescent="0.25">
      <c r="O429" s="77"/>
      <c r="P429" s="7"/>
      <c r="Q429" s="30">
        <f>SUMIFS(Table110[Quantity],Table110[Product Name],'Raw Mat Inventory Sum'!$O429)</f>
        <v>0</v>
      </c>
      <c r="S429" s="1">
        <f>SUMIFS(Table110[Total Cost],Table110[Product Name],'Raw Mat Inventory Sum'!$O429)</f>
        <v>0</v>
      </c>
      <c r="T429" s="7"/>
      <c r="U429" s="1">
        <f>SUMIFS(Table110[Quantity Purchased],Table110[Product Name],'Raw Mat Inventory Sum'!$O429)</f>
        <v>0</v>
      </c>
      <c r="W429" s="1">
        <f>SUMIFS(Table110[Total Purchase
Cost],Table110[Product Name],'Raw Mat Inventory Sum'!$O429)</f>
        <v>0</v>
      </c>
      <c r="X429" s="7"/>
      <c r="Y429" s="1">
        <f t="shared" si="48"/>
        <v>0</v>
      </c>
      <c r="AA429" s="1">
        <f t="shared" si="49"/>
        <v>0</v>
      </c>
      <c r="AB429" s="7"/>
      <c r="AC429" s="1">
        <f>SUMIFS(Table7[Quantity of 
Product Sold],Table7[Sale - Product Name],'Raw Mat Inventory Sum'!$O429,Table7[Product Type2],'Raw Mat Inventory Sum'!$AC$5)</f>
        <v>0</v>
      </c>
      <c r="AE429" s="1">
        <f>SUMIFS(Table7[Total Cost of
Goods Sold],Table7[Sale - Product Name],'Raw Mat Inventory Sum'!$O429,Table7[Product Type2],'Raw Mat Inventory Sum'!$AC$5)</f>
        <v>0</v>
      </c>
      <c r="AF429" s="7"/>
      <c r="AG429" s="1">
        <f>SUMIFS(Table17[Quantity2],Table17[Product Name],'Raw Mat Inventory Sum'!$O429,Table17[Product Type2],'Raw Mat Inventory Sum'!$AG$5)</f>
        <v>0</v>
      </c>
      <c r="AI429" s="1">
        <f>SUMIFS(Table17[Total out of Inventory],Table17[Product Name],'Raw Mat Inventory Sum'!$O429,Table17[Product Type2],'Raw Mat Inventory Sum'!$AG$5)</f>
        <v>0</v>
      </c>
      <c r="AJ429" s="7"/>
      <c r="AK429" s="1">
        <f>SUMIFS(Table7[Quantity
 Sold],Table7[Sale - Product Name],'Raw Mat Inventory Sum'!$O429,Table7[Product Type2],'Raw Mat Inventory Sum'!$AK$5)</f>
        <v>0</v>
      </c>
      <c r="AL429" t="str">
        <f t="shared" si="50"/>
        <v/>
      </c>
      <c r="AM429" s="1">
        <f>SUMIFS(Table7[Total 
Paid],Table7[Sale - Product Name],'Raw Mat Inventory Sum'!$O429,Table7[Product Type2],'Raw Mat Inventory Sum'!$AK$5)</f>
        <v>0</v>
      </c>
    </row>
    <row r="430" spans="5:39" x14ac:dyDescent="0.25">
      <c r="O430" s="77"/>
      <c r="P430" s="7"/>
      <c r="Q430" s="30">
        <f>SUMIFS(Table110[Quantity],Table110[Product Name],'Raw Mat Inventory Sum'!$O430)</f>
        <v>0</v>
      </c>
      <c r="S430" s="1">
        <f>SUMIFS(Table110[Total Cost],Table110[Product Name],'Raw Mat Inventory Sum'!$O430)</f>
        <v>0</v>
      </c>
      <c r="T430" s="7"/>
      <c r="U430" s="1">
        <f>SUMIFS(Table110[Quantity Purchased],Table110[Product Name],'Raw Mat Inventory Sum'!$O430)</f>
        <v>0</v>
      </c>
      <c r="W430" s="1">
        <f>SUMIFS(Table110[Total Purchase
Cost],Table110[Product Name],'Raw Mat Inventory Sum'!$O430)</f>
        <v>0</v>
      </c>
      <c r="X430" s="7"/>
      <c r="Y430" s="1">
        <f t="shared" si="48"/>
        <v>0</v>
      </c>
      <c r="AA430" s="1">
        <f t="shared" si="49"/>
        <v>0</v>
      </c>
      <c r="AB430" s="7"/>
      <c r="AC430" s="1">
        <f>SUMIFS(Table7[Quantity of 
Product Sold],Table7[Sale - Product Name],'Raw Mat Inventory Sum'!$O430,Table7[Product Type2],'Raw Mat Inventory Sum'!$AC$5)</f>
        <v>0</v>
      </c>
      <c r="AE430" s="1">
        <f>SUMIFS(Table7[Total Cost of
Goods Sold],Table7[Sale - Product Name],'Raw Mat Inventory Sum'!$O430,Table7[Product Type2],'Raw Mat Inventory Sum'!$AC$5)</f>
        <v>0</v>
      </c>
      <c r="AF430" s="7"/>
      <c r="AG430" s="1">
        <f>SUMIFS(Table17[Quantity2],Table17[Product Name],'Raw Mat Inventory Sum'!$O430,Table17[Product Type2],'Raw Mat Inventory Sum'!$AG$5)</f>
        <v>0</v>
      </c>
      <c r="AI430" s="1">
        <f>SUMIFS(Table17[Total out of Inventory],Table17[Product Name],'Raw Mat Inventory Sum'!$O430,Table17[Product Type2],'Raw Mat Inventory Sum'!$AG$5)</f>
        <v>0</v>
      </c>
      <c r="AJ430" s="7"/>
      <c r="AK430" s="1">
        <f>SUMIFS(Table7[Quantity
 Sold],Table7[Sale - Product Name],'Raw Mat Inventory Sum'!$O430,Table7[Product Type2],'Raw Mat Inventory Sum'!$AK$5)</f>
        <v>0</v>
      </c>
      <c r="AL430" t="str">
        <f t="shared" si="50"/>
        <v/>
      </c>
      <c r="AM430" s="1">
        <f>SUMIFS(Table7[Total 
Paid],Table7[Sale - Product Name],'Raw Mat Inventory Sum'!$O430,Table7[Product Type2],'Raw Mat Inventory Sum'!$AK$5)</f>
        <v>0</v>
      </c>
    </row>
    <row r="431" spans="5:39" x14ac:dyDescent="0.25">
      <c r="P431" s="7"/>
      <c r="Q431" s="30">
        <f>SUMIFS(Table110[Quantity],Table110[Product Name],'Raw Mat Inventory Sum'!$O431)</f>
        <v>0</v>
      </c>
      <c r="S431" s="1">
        <f>SUMIFS(Table110[Total Cost],Table110[Product Name],'Raw Mat Inventory Sum'!$O431)</f>
        <v>0</v>
      </c>
      <c r="T431" s="7"/>
      <c r="U431" s="1">
        <f>SUMIFS(Table110[Quantity Purchased],Table110[Product Name],'Raw Mat Inventory Sum'!$O431)</f>
        <v>0</v>
      </c>
      <c r="W431" s="1">
        <f>SUMIFS(Table110[Total Purchase
Cost],Table110[Product Name],'Raw Mat Inventory Sum'!$O431)</f>
        <v>0</v>
      </c>
      <c r="X431" s="7"/>
      <c r="Y431" s="1">
        <f t="shared" si="48"/>
        <v>0</v>
      </c>
      <c r="AA431" s="1">
        <f t="shared" si="49"/>
        <v>0</v>
      </c>
      <c r="AB431" s="7"/>
      <c r="AC431" s="1">
        <f>SUMIFS(Table7[Quantity of 
Product Sold],Table7[Sale - Product Name],'Raw Mat Inventory Sum'!$O431,Table7[Product Type2],'Raw Mat Inventory Sum'!$AC$5)</f>
        <v>0</v>
      </c>
      <c r="AE431" s="1">
        <f>SUMIFS(Table7[Total Cost of
Goods Sold],Table7[Sale - Product Name],'Raw Mat Inventory Sum'!$O431,Table7[Product Type2],'Raw Mat Inventory Sum'!$AC$5)</f>
        <v>0</v>
      </c>
      <c r="AF431" s="7"/>
      <c r="AG431" s="1">
        <f>SUMIFS(Table17[Quantity2],Table17[Product Name],'Raw Mat Inventory Sum'!$O431,Table17[Product Type2],'Raw Mat Inventory Sum'!$AG$5)</f>
        <v>0</v>
      </c>
      <c r="AI431" s="1">
        <f>SUMIFS(Table17[Total out of Inventory],Table17[Product Name],'Raw Mat Inventory Sum'!$O431,Table17[Product Type2],'Raw Mat Inventory Sum'!$AG$5)</f>
        <v>0</v>
      </c>
      <c r="AJ431" s="7"/>
      <c r="AK431" s="1">
        <f>SUMIFS(Table7[Quantity
 Sold],Table7[Sale - Product Name],'Raw Mat Inventory Sum'!$O431,Table7[Product Type2],'Raw Mat Inventory Sum'!$AK$5)</f>
        <v>0</v>
      </c>
      <c r="AL431" t="str">
        <f t="shared" si="50"/>
        <v/>
      </c>
      <c r="AM431" s="1">
        <f>SUMIFS(Table7[Total 
Paid],Table7[Sale - Product Name],'Raw Mat Inventory Sum'!$O431,Table7[Product Type2],'Raw Mat Inventory Sum'!$AK$5)</f>
        <v>0</v>
      </c>
    </row>
    <row r="432" spans="5:39" x14ac:dyDescent="0.25">
      <c r="P432" s="7"/>
      <c r="Q432" s="30">
        <f>SUMIFS(Table110[Quantity],Table110[Product Name],'Raw Mat Inventory Sum'!$O432)</f>
        <v>0</v>
      </c>
      <c r="S432" s="1">
        <f>SUMIFS(Table110[Total Cost],Table110[Product Name],'Raw Mat Inventory Sum'!$O432)</f>
        <v>0</v>
      </c>
      <c r="T432" s="7"/>
      <c r="U432" s="1">
        <f>SUMIFS(Table110[Quantity Purchased],Table110[Product Name],'Raw Mat Inventory Sum'!$O432)</f>
        <v>0</v>
      </c>
      <c r="W432" s="1">
        <f>SUMIFS(Table110[Total Purchase
Cost],Table110[Product Name],'Raw Mat Inventory Sum'!$O432)</f>
        <v>0</v>
      </c>
      <c r="X432" s="7"/>
      <c r="Y432" s="1">
        <f t="shared" si="48"/>
        <v>0</v>
      </c>
      <c r="AA432" s="1">
        <f t="shared" si="49"/>
        <v>0</v>
      </c>
      <c r="AB432" s="7"/>
      <c r="AC432" s="1">
        <f>SUMIFS(Table7[Quantity of 
Product Sold],Table7[Sale - Product Name],'Raw Mat Inventory Sum'!$O432,Table7[Product Type2],'Raw Mat Inventory Sum'!$AC$5)</f>
        <v>0</v>
      </c>
      <c r="AE432" s="1">
        <f>SUMIFS(Table7[Total Cost of
Goods Sold],Table7[Sale - Product Name],'Raw Mat Inventory Sum'!$O432,Table7[Product Type2],'Raw Mat Inventory Sum'!$AC$5)</f>
        <v>0</v>
      </c>
      <c r="AF432" s="7"/>
      <c r="AG432" s="1">
        <f>SUMIFS(Table17[Quantity2],Table17[Product Name],'Raw Mat Inventory Sum'!$O432,Table17[Product Type2],'Raw Mat Inventory Sum'!$AG$5)</f>
        <v>0</v>
      </c>
      <c r="AI432" s="1">
        <f>SUMIFS(Table17[Total out of Inventory],Table17[Product Name],'Raw Mat Inventory Sum'!$O432,Table17[Product Type2],'Raw Mat Inventory Sum'!$AG$5)</f>
        <v>0</v>
      </c>
      <c r="AJ432" s="7"/>
      <c r="AK432" s="1">
        <f>SUMIFS(Table7[Quantity
 Sold],Table7[Sale - Product Name],'Raw Mat Inventory Sum'!$O432,Table7[Product Type2],'Raw Mat Inventory Sum'!$AK$5)</f>
        <v>0</v>
      </c>
      <c r="AL432" t="str">
        <f t="shared" si="50"/>
        <v/>
      </c>
      <c r="AM432" s="1">
        <f>SUMIFS(Table7[Total 
Paid],Table7[Sale - Product Name],'Raw Mat Inventory Sum'!$O432,Table7[Product Type2],'Raw Mat Inventory Sum'!$AK$5)</f>
        <v>0</v>
      </c>
    </row>
    <row r="433" spans="16:39" x14ac:dyDescent="0.25">
      <c r="P433" s="7"/>
      <c r="Q433" s="30">
        <f>SUMIFS(Table110[Quantity],Table110[Product Name],'Raw Mat Inventory Sum'!$O433)</f>
        <v>0</v>
      </c>
      <c r="S433" s="1">
        <f>SUMIFS(Table110[Total Cost],Table110[Product Name],'Raw Mat Inventory Sum'!$O433)</f>
        <v>0</v>
      </c>
      <c r="T433" s="7"/>
      <c r="U433" s="1">
        <f>SUMIFS(Table110[Quantity Purchased],Table110[Product Name],'Raw Mat Inventory Sum'!$O433)</f>
        <v>0</v>
      </c>
      <c r="W433" s="1">
        <f>SUMIFS(Table110[Total Purchase
Cost],Table110[Product Name],'Raw Mat Inventory Sum'!$O433)</f>
        <v>0</v>
      </c>
      <c r="X433" s="7"/>
      <c r="Y433" s="1">
        <f t="shared" si="48"/>
        <v>0</v>
      </c>
      <c r="AA433" s="1">
        <f t="shared" si="49"/>
        <v>0</v>
      </c>
      <c r="AB433" s="7"/>
      <c r="AC433" s="1">
        <f>SUMIFS(Table7[Quantity of 
Product Sold],Table7[Sale - Product Name],'Raw Mat Inventory Sum'!$O433,Table7[Product Type2],'Raw Mat Inventory Sum'!$AC$5)</f>
        <v>0</v>
      </c>
      <c r="AE433" s="1">
        <f>SUMIFS(Table7[Total Cost of
Goods Sold],Table7[Sale - Product Name],'Raw Mat Inventory Sum'!$O433,Table7[Product Type2],'Raw Mat Inventory Sum'!$AC$5)</f>
        <v>0</v>
      </c>
      <c r="AF433" s="7"/>
      <c r="AG433" s="1">
        <f>SUMIFS(Table17[Quantity2],Table17[Product Name],'Raw Mat Inventory Sum'!$O433,Table17[Product Type2],'Raw Mat Inventory Sum'!$AG$5)</f>
        <v>0</v>
      </c>
      <c r="AI433" s="1">
        <f>SUMIFS(Table17[Total out of Inventory],Table17[Product Name],'Raw Mat Inventory Sum'!$O433,Table17[Product Type2],'Raw Mat Inventory Sum'!$AG$5)</f>
        <v>0</v>
      </c>
      <c r="AJ433" s="7"/>
      <c r="AK433" s="1">
        <f>SUMIFS(Table7[Quantity
 Sold],Table7[Sale - Product Name],'Raw Mat Inventory Sum'!$O433,Table7[Product Type2],'Raw Mat Inventory Sum'!$AK$5)</f>
        <v>0</v>
      </c>
      <c r="AL433" t="str">
        <f t="shared" si="50"/>
        <v/>
      </c>
      <c r="AM433" s="1">
        <f>SUMIFS(Table7[Total 
Paid],Table7[Sale - Product Name],'Raw Mat Inventory Sum'!$O433,Table7[Product Type2],'Raw Mat Inventory Sum'!$AK$5)</f>
        <v>0</v>
      </c>
    </row>
    <row r="434" spans="16:39" x14ac:dyDescent="0.25">
      <c r="P434" s="7"/>
      <c r="Q434" s="30">
        <f>SUMIFS(Table110[Quantity],Table110[Product Name],'Raw Mat Inventory Sum'!$O434)</f>
        <v>0</v>
      </c>
      <c r="S434" s="1">
        <f>SUMIFS(Table110[Total Cost],Table110[Product Name],'Raw Mat Inventory Sum'!$O434)</f>
        <v>0</v>
      </c>
      <c r="T434" s="7"/>
      <c r="U434" s="1">
        <f>SUMIFS(Table110[Quantity Purchased],Table110[Product Name],'Raw Mat Inventory Sum'!$O434)</f>
        <v>0</v>
      </c>
      <c r="W434" s="1">
        <f>SUMIFS(Table110[Total Purchase
Cost],Table110[Product Name],'Raw Mat Inventory Sum'!$O434)</f>
        <v>0</v>
      </c>
      <c r="X434" s="7"/>
      <c r="Y434" s="1">
        <f t="shared" si="48"/>
        <v>0</v>
      </c>
      <c r="AA434" s="1">
        <f t="shared" si="49"/>
        <v>0</v>
      </c>
      <c r="AB434" s="7"/>
      <c r="AC434" s="1">
        <f>SUMIFS(Table7[Quantity of 
Product Sold],Table7[Sale - Product Name],'Raw Mat Inventory Sum'!$O434,Table7[Product Type2],'Raw Mat Inventory Sum'!$AC$5)</f>
        <v>0</v>
      </c>
      <c r="AE434" s="1">
        <f>SUMIFS(Table7[Total Cost of
Goods Sold],Table7[Sale - Product Name],'Raw Mat Inventory Sum'!$O434,Table7[Product Type2],'Raw Mat Inventory Sum'!$AC$5)</f>
        <v>0</v>
      </c>
      <c r="AF434" s="7"/>
      <c r="AG434" s="1">
        <f>SUMIFS(Table17[Quantity2],Table17[Product Name],'Raw Mat Inventory Sum'!$O434,Table17[Product Type2],'Raw Mat Inventory Sum'!$AG$5)</f>
        <v>0</v>
      </c>
      <c r="AI434" s="1">
        <f>SUMIFS(Table17[Total out of Inventory],Table17[Product Name],'Raw Mat Inventory Sum'!$O434,Table17[Product Type2],'Raw Mat Inventory Sum'!$AG$5)</f>
        <v>0</v>
      </c>
      <c r="AJ434" s="7"/>
      <c r="AK434" s="1">
        <f>SUMIFS(Table7[Quantity
 Sold],Table7[Sale - Product Name],'Raw Mat Inventory Sum'!$O434,Table7[Product Type2],'Raw Mat Inventory Sum'!$AK$5)</f>
        <v>0</v>
      </c>
      <c r="AL434" t="str">
        <f t="shared" si="50"/>
        <v/>
      </c>
      <c r="AM434" s="1">
        <f>SUMIFS(Table7[Total 
Paid],Table7[Sale - Product Name],'Raw Mat Inventory Sum'!$O434,Table7[Product Type2],'Raw Mat Inventory Sum'!$AK$5)</f>
        <v>0</v>
      </c>
    </row>
    <row r="435" spans="16:39" x14ac:dyDescent="0.25">
      <c r="P435" s="7"/>
      <c r="Q435" s="30">
        <f>SUMIFS(Table110[Quantity],Table110[Product Name],'Raw Mat Inventory Sum'!$O435)</f>
        <v>0</v>
      </c>
      <c r="S435" s="1">
        <f>SUMIFS(Table110[Total Cost],Table110[Product Name],'Raw Mat Inventory Sum'!$O435)</f>
        <v>0</v>
      </c>
      <c r="T435" s="7"/>
      <c r="U435" s="1">
        <f>SUMIFS(Table110[Quantity Purchased],Table110[Product Name],'Raw Mat Inventory Sum'!$O435)</f>
        <v>0</v>
      </c>
      <c r="W435" s="1">
        <f>SUMIFS(Table110[Total Purchase
Cost],Table110[Product Name],'Raw Mat Inventory Sum'!$O435)</f>
        <v>0</v>
      </c>
      <c r="X435" s="7"/>
      <c r="Y435" s="1">
        <f t="shared" si="48"/>
        <v>0</v>
      </c>
      <c r="AA435" s="1">
        <f t="shared" si="49"/>
        <v>0</v>
      </c>
      <c r="AB435" s="7"/>
      <c r="AC435" s="1">
        <f>SUMIFS(Table7[Quantity of 
Product Sold],Table7[Sale - Product Name],'Raw Mat Inventory Sum'!$O435,Table7[Product Type2],'Raw Mat Inventory Sum'!$AC$5)</f>
        <v>0</v>
      </c>
      <c r="AE435" s="1">
        <f>SUMIFS(Table7[Total Cost of
Goods Sold],Table7[Sale - Product Name],'Raw Mat Inventory Sum'!$O435,Table7[Product Type2],'Raw Mat Inventory Sum'!$AC$5)</f>
        <v>0</v>
      </c>
      <c r="AF435" s="7"/>
      <c r="AG435" s="1">
        <f>SUMIFS(Table17[Quantity2],Table17[Product Name],'Raw Mat Inventory Sum'!$O435,Table17[Product Type2],'Raw Mat Inventory Sum'!$AG$5)</f>
        <v>0</v>
      </c>
      <c r="AI435" s="1">
        <f>SUMIFS(Table17[Total out of Inventory],Table17[Product Name],'Raw Mat Inventory Sum'!$O435,Table17[Product Type2],'Raw Mat Inventory Sum'!$AG$5)</f>
        <v>0</v>
      </c>
      <c r="AJ435" s="7"/>
      <c r="AK435" s="1">
        <f>SUMIFS(Table7[Quantity
 Sold],Table7[Sale - Product Name],'Raw Mat Inventory Sum'!$O435,Table7[Product Type2],'Raw Mat Inventory Sum'!$AK$5)</f>
        <v>0</v>
      </c>
      <c r="AL435" t="str">
        <f t="shared" si="50"/>
        <v/>
      </c>
      <c r="AM435" s="1">
        <f>SUMIFS(Table7[Total 
Paid],Table7[Sale - Product Name],'Raw Mat Inventory Sum'!$O435,Table7[Product Type2],'Raw Mat Inventory Sum'!$AK$5)</f>
        <v>0</v>
      </c>
    </row>
    <row r="436" spans="16:39" x14ac:dyDescent="0.25">
      <c r="P436" s="7"/>
      <c r="Q436" s="30">
        <f>SUMIFS(Table110[Quantity],Table110[Product Name],'Raw Mat Inventory Sum'!$O436)</f>
        <v>0</v>
      </c>
      <c r="S436" s="1">
        <f>SUMIFS(Table110[Total Cost],Table110[Product Name],'Raw Mat Inventory Sum'!$O436)</f>
        <v>0</v>
      </c>
      <c r="T436" s="7"/>
      <c r="U436" s="1">
        <f>SUMIFS(Table110[Quantity Purchased],Table110[Product Name],'Raw Mat Inventory Sum'!$O436)</f>
        <v>0</v>
      </c>
      <c r="W436" s="1">
        <f>SUMIFS(Table110[Total Purchase
Cost],Table110[Product Name],'Raw Mat Inventory Sum'!$O436)</f>
        <v>0</v>
      </c>
      <c r="X436" s="7"/>
      <c r="Y436" s="1">
        <f t="shared" si="48"/>
        <v>0</v>
      </c>
      <c r="AA436" s="1">
        <f t="shared" si="49"/>
        <v>0</v>
      </c>
      <c r="AB436" s="7"/>
      <c r="AC436" s="1">
        <f>SUMIFS(Table7[Quantity of 
Product Sold],Table7[Sale - Product Name],'Raw Mat Inventory Sum'!$O436,Table7[Product Type2],'Raw Mat Inventory Sum'!$AC$5)</f>
        <v>0</v>
      </c>
      <c r="AE436" s="1">
        <f>SUMIFS(Table7[Total Cost of
Goods Sold],Table7[Sale - Product Name],'Raw Mat Inventory Sum'!$O436,Table7[Product Type2],'Raw Mat Inventory Sum'!$AC$5)</f>
        <v>0</v>
      </c>
      <c r="AF436" s="7"/>
      <c r="AG436" s="1">
        <f>SUMIFS(Table17[Quantity2],Table17[Product Name],'Raw Mat Inventory Sum'!$O436,Table17[Product Type2],'Raw Mat Inventory Sum'!$AG$5)</f>
        <v>0</v>
      </c>
      <c r="AI436" s="1">
        <f>SUMIFS(Table17[Total out of Inventory],Table17[Product Name],'Raw Mat Inventory Sum'!$O436,Table17[Product Type2],'Raw Mat Inventory Sum'!$AG$5)</f>
        <v>0</v>
      </c>
      <c r="AJ436" s="7"/>
      <c r="AK436" s="1">
        <f>SUMIFS(Table7[Quantity
 Sold],Table7[Sale - Product Name],'Raw Mat Inventory Sum'!$O436,Table7[Product Type2],'Raw Mat Inventory Sum'!$AK$5)</f>
        <v>0</v>
      </c>
      <c r="AL436" t="str">
        <f t="shared" si="50"/>
        <v/>
      </c>
      <c r="AM436" s="1">
        <f>SUMIFS(Table7[Total 
Paid],Table7[Sale - Product Name],'Raw Mat Inventory Sum'!$O436,Table7[Product Type2],'Raw Mat Inventory Sum'!$AK$5)</f>
        <v>0</v>
      </c>
    </row>
    <row r="437" spans="16:39" x14ac:dyDescent="0.25">
      <c r="P437" s="7"/>
      <c r="Q437" s="30">
        <f>SUMIFS(Table110[Quantity],Table110[Product Name],'Raw Mat Inventory Sum'!$O437)</f>
        <v>0</v>
      </c>
      <c r="S437" s="1">
        <f>SUMIFS(Table110[Total Cost],Table110[Product Name],'Raw Mat Inventory Sum'!$O437)</f>
        <v>0</v>
      </c>
      <c r="T437" s="7"/>
      <c r="U437" s="1">
        <f>SUMIFS(Table110[Quantity Purchased],Table110[Product Name],'Raw Mat Inventory Sum'!$O437)</f>
        <v>0</v>
      </c>
      <c r="W437" s="1">
        <f>SUMIFS(Table110[Total Purchase
Cost],Table110[Product Name],'Raw Mat Inventory Sum'!$O437)</f>
        <v>0</v>
      </c>
      <c r="X437" s="7"/>
      <c r="Y437" s="1">
        <f t="shared" si="48"/>
        <v>0</v>
      </c>
      <c r="AA437" s="1">
        <f t="shared" si="49"/>
        <v>0</v>
      </c>
      <c r="AB437" s="7"/>
      <c r="AC437" s="1">
        <f>SUMIFS(Table7[Quantity of 
Product Sold],Table7[Sale - Product Name],'Raw Mat Inventory Sum'!$O437,Table7[Product Type2],'Raw Mat Inventory Sum'!$AC$5)</f>
        <v>0</v>
      </c>
      <c r="AE437" s="1">
        <f>SUMIFS(Table7[Total Cost of
Goods Sold],Table7[Sale - Product Name],'Raw Mat Inventory Sum'!$O437,Table7[Product Type2],'Raw Mat Inventory Sum'!$AC$5)</f>
        <v>0</v>
      </c>
      <c r="AF437" s="7"/>
      <c r="AG437" s="1">
        <f>SUMIFS(Table17[Quantity2],Table17[Product Name],'Raw Mat Inventory Sum'!$O437,Table17[Product Type2],'Raw Mat Inventory Sum'!$AG$5)</f>
        <v>0</v>
      </c>
      <c r="AI437" s="1">
        <f>SUMIFS(Table17[Total out of Inventory],Table17[Product Name],'Raw Mat Inventory Sum'!$O437,Table17[Product Type2],'Raw Mat Inventory Sum'!$AG$5)</f>
        <v>0</v>
      </c>
      <c r="AJ437" s="7"/>
      <c r="AK437" s="1">
        <f>SUMIFS(Table7[Quantity
 Sold],Table7[Sale - Product Name],'Raw Mat Inventory Sum'!$O437,Table7[Product Type2],'Raw Mat Inventory Sum'!$AK$5)</f>
        <v>0</v>
      </c>
      <c r="AL437" t="str">
        <f t="shared" si="50"/>
        <v/>
      </c>
      <c r="AM437" s="1">
        <f>SUMIFS(Table7[Total 
Paid],Table7[Sale - Product Name],'Raw Mat Inventory Sum'!$O437,Table7[Product Type2],'Raw Mat Inventory Sum'!$AK$5)</f>
        <v>0</v>
      </c>
    </row>
    <row r="438" spans="16:39" x14ac:dyDescent="0.25">
      <c r="P438" s="7"/>
      <c r="Q438" s="30">
        <f>SUMIFS(Table110[Quantity],Table110[Product Name],'Raw Mat Inventory Sum'!$O438)</f>
        <v>0</v>
      </c>
      <c r="S438" s="1">
        <f>SUMIFS(Table110[Total Cost],Table110[Product Name],'Raw Mat Inventory Sum'!$O438)</f>
        <v>0</v>
      </c>
      <c r="T438" s="7"/>
      <c r="U438" s="1">
        <f>SUMIFS(Table110[Quantity Purchased],Table110[Product Name],'Raw Mat Inventory Sum'!$O438)</f>
        <v>0</v>
      </c>
      <c r="W438" s="1">
        <f>SUMIFS(Table110[Total Purchase
Cost],Table110[Product Name],'Raw Mat Inventory Sum'!$O438)</f>
        <v>0</v>
      </c>
      <c r="X438" s="7"/>
      <c r="Y438" s="1">
        <f t="shared" si="48"/>
        <v>0</v>
      </c>
      <c r="AA438" s="1">
        <f t="shared" si="49"/>
        <v>0</v>
      </c>
      <c r="AB438" s="7"/>
      <c r="AC438" s="1">
        <f>SUMIFS(Table7[Quantity of 
Product Sold],Table7[Sale - Product Name],'Raw Mat Inventory Sum'!$O438,Table7[Product Type2],'Raw Mat Inventory Sum'!$AC$5)</f>
        <v>0</v>
      </c>
      <c r="AE438" s="1">
        <f>SUMIFS(Table7[Total Cost of
Goods Sold],Table7[Sale - Product Name],'Raw Mat Inventory Sum'!$O438,Table7[Product Type2],'Raw Mat Inventory Sum'!$AC$5)</f>
        <v>0</v>
      </c>
      <c r="AF438" s="7"/>
      <c r="AG438" s="1">
        <f>SUMIFS(Table17[Quantity2],Table17[Product Name],'Raw Mat Inventory Sum'!$O438,Table17[Product Type2],'Raw Mat Inventory Sum'!$AG$5)</f>
        <v>0</v>
      </c>
      <c r="AI438" s="1">
        <f>SUMIFS(Table17[Total out of Inventory],Table17[Product Name],'Raw Mat Inventory Sum'!$O438,Table17[Product Type2],'Raw Mat Inventory Sum'!$AG$5)</f>
        <v>0</v>
      </c>
      <c r="AJ438" s="7"/>
      <c r="AK438" s="1">
        <f>SUMIFS(Table7[Quantity
 Sold],Table7[Sale - Product Name],'Raw Mat Inventory Sum'!$O438,Table7[Product Type2],'Raw Mat Inventory Sum'!$AK$5)</f>
        <v>0</v>
      </c>
      <c r="AL438" t="str">
        <f t="shared" si="50"/>
        <v/>
      </c>
      <c r="AM438" s="1">
        <f>SUMIFS(Table7[Total 
Paid],Table7[Sale - Product Name],'Raw Mat Inventory Sum'!$O438,Table7[Product Type2],'Raw Mat Inventory Sum'!$AK$5)</f>
        <v>0</v>
      </c>
    </row>
    <row r="439" spans="16:39" x14ac:dyDescent="0.25">
      <c r="P439" s="7"/>
      <c r="Q439" s="30">
        <f>SUMIFS(Table110[Quantity],Table110[Product Name],'Raw Mat Inventory Sum'!$O439)</f>
        <v>0</v>
      </c>
      <c r="S439" s="1">
        <f>SUMIFS(Table110[Total Cost],Table110[Product Name],'Raw Mat Inventory Sum'!$O439)</f>
        <v>0</v>
      </c>
      <c r="T439" s="7"/>
      <c r="U439" s="1">
        <f>SUMIFS(Table110[Quantity Purchased],Table110[Product Name],'Raw Mat Inventory Sum'!$O439)</f>
        <v>0</v>
      </c>
      <c r="W439" s="1">
        <f>SUMIFS(Table110[Total Purchase
Cost],Table110[Product Name],'Raw Mat Inventory Sum'!$O439)</f>
        <v>0</v>
      </c>
      <c r="X439" s="7"/>
      <c r="Y439" s="1">
        <f t="shared" si="48"/>
        <v>0</v>
      </c>
      <c r="AA439" s="1">
        <f t="shared" si="49"/>
        <v>0</v>
      </c>
      <c r="AB439" s="7"/>
      <c r="AC439" s="1">
        <f>SUMIFS(Table7[Quantity of 
Product Sold],Table7[Sale - Product Name],'Raw Mat Inventory Sum'!$O439,Table7[Product Type2],'Raw Mat Inventory Sum'!$AC$5)</f>
        <v>0</v>
      </c>
      <c r="AE439" s="1">
        <f>SUMIFS(Table7[Total Cost of
Goods Sold],Table7[Sale - Product Name],'Raw Mat Inventory Sum'!$O439,Table7[Product Type2],'Raw Mat Inventory Sum'!$AC$5)</f>
        <v>0</v>
      </c>
      <c r="AF439" s="7"/>
      <c r="AG439" s="1">
        <f>SUMIFS(Table17[Quantity2],Table17[Product Name],'Raw Mat Inventory Sum'!$O439,Table17[Product Type2],'Raw Mat Inventory Sum'!$AG$5)</f>
        <v>0</v>
      </c>
      <c r="AI439" s="1">
        <f>SUMIFS(Table17[Total out of Inventory],Table17[Product Name],'Raw Mat Inventory Sum'!$O439,Table17[Product Type2],'Raw Mat Inventory Sum'!$AG$5)</f>
        <v>0</v>
      </c>
      <c r="AJ439" s="7"/>
      <c r="AK439" s="1">
        <f>SUMIFS(Table7[Quantity
 Sold],Table7[Sale - Product Name],'Raw Mat Inventory Sum'!$O439,Table7[Product Type2],'Raw Mat Inventory Sum'!$AK$5)</f>
        <v>0</v>
      </c>
      <c r="AL439" t="str">
        <f t="shared" si="50"/>
        <v/>
      </c>
      <c r="AM439" s="1">
        <f>SUMIFS(Table7[Total 
Paid],Table7[Sale - Product Name],'Raw Mat Inventory Sum'!$O439,Table7[Product Type2],'Raw Mat Inventory Sum'!$AK$5)</f>
        <v>0</v>
      </c>
    </row>
    <row r="440" spans="16:39" x14ac:dyDescent="0.25">
      <c r="P440" s="7"/>
      <c r="Q440" s="30">
        <f>SUMIFS(Table110[Quantity],Table110[Product Name],'Raw Mat Inventory Sum'!$O440)</f>
        <v>0</v>
      </c>
      <c r="S440" s="1">
        <f>SUMIFS(Table110[Total Cost],Table110[Product Name],'Raw Mat Inventory Sum'!$O440)</f>
        <v>0</v>
      </c>
      <c r="T440" s="7"/>
      <c r="U440" s="1">
        <f>SUMIFS(Table110[Quantity Purchased],Table110[Product Name],'Raw Mat Inventory Sum'!$O440)</f>
        <v>0</v>
      </c>
      <c r="W440" s="1">
        <f>SUMIFS(Table110[Total Purchase
Cost],Table110[Product Name],'Raw Mat Inventory Sum'!$O440)</f>
        <v>0</v>
      </c>
      <c r="X440" s="7"/>
      <c r="Y440" s="1">
        <f t="shared" si="48"/>
        <v>0</v>
      </c>
      <c r="AA440" s="1">
        <f t="shared" si="49"/>
        <v>0</v>
      </c>
      <c r="AB440" s="7"/>
      <c r="AC440" s="1">
        <f>SUMIFS(Table7[Quantity of 
Product Sold],Table7[Sale - Product Name],'Raw Mat Inventory Sum'!$O440,Table7[Product Type2],'Raw Mat Inventory Sum'!$AC$5)</f>
        <v>0</v>
      </c>
      <c r="AE440" s="1">
        <f>SUMIFS(Table7[Total Cost of
Goods Sold],Table7[Sale - Product Name],'Raw Mat Inventory Sum'!$O440,Table7[Product Type2],'Raw Mat Inventory Sum'!$AC$5)</f>
        <v>0</v>
      </c>
      <c r="AF440" s="7"/>
      <c r="AG440" s="1">
        <f>SUMIFS(Table17[Quantity2],Table17[Product Name],'Raw Mat Inventory Sum'!$O440,Table17[Product Type2],'Raw Mat Inventory Sum'!$AG$5)</f>
        <v>0</v>
      </c>
      <c r="AI440" s="1">
        <f>SUMIFS(Table17[Total out of Inventory],Table17[Product Name],'Raw Mat Inventory Sum'!$O440,Table17[Product Type2],'Raw Mat Inventory Sum'!$AG$5)</f>
        <v>0</v>
      </c>
      <c r="AJ440" s="7"/>
      <c r="AK440" s="1">
        <f>SUMIFS(Table7[Quantity
 Sold],Table7[Sale - Product Name],'Raw Mat Inventory Sum'!$O440,Table7[Product Type2],'Raw Mat Inventory Sum'!$AK$5)</f>
        <v>0</v>
      </c>
      <c r="AL440" t="str">
        <f t="shared" si="50"/>
        <v/>
      </c>
      <c r="AM440" s="1">
        <f>SUMIFS(Table7[Total 
Paid],Table7[Sale - Product Name],'Raw Mat Inventory Sum'!$O440,Table7[Product Type2],'Raw Mat Inventory Sum'!$AK$5)</f>
        <v>0</v>
      </c>
    </row>
    <row r="441" spans="16:39" x14ac:dyDescent="0.25">
      <c r="P441" s="7"/>
      <c r="Q441" s="30">
        <f>SUMIFS(Table110[Quantity],Table110[Product Name],'Raw Mat Inventory Sum'!$O441)</f>
        <v>0</v>
      </c>
      <c r="S441" s="1">
        <f>SUMIFS(Table110[Total Cost],Table110[Product Name],'Raw Mat Inventory Sum'!$O441)</f>
        <v>0</v>
      </c>
      <c r="T441" s="7"/>
      <c r="U441" s="1">
        <f>SUMIFS(Table110[Quantity Purchased],Table110[Product Name],'Raw Mat Inventory Sum'!$O441)</f>
        <v>0</v>
      </c>
      <c r="W441" s="1">
        <f>SUMIFS(Table110[Total Purchase
Cost],Table110[Product Name],'Raw Mat Inventory Sum'!$O441)</f>
        <v>0</v>
      </c>
      <c r="X441" s="7"/>
      <c r="Y441" s="1">
        <f t="shared" si="48"/>
        <v>0</v>
      </c>
      <c r="AA441" s="1">
        <f t="shared" si="49"/>
        <v>0</v>
      </c>
      <c r="AB441" s="7"/>
      <c r="AC441" s="1">
        <f>SUMIFS(Table7[Quantity of 
Product Sold],Table7[Sale - Product Name],'Raw Mat Inventory Sum'!$O441,Table7[Product Type2],'Raw Mat Inventory Sum'!$AC$5)</f>
        <v>0</v>
      </c>
      <c r="AE441" s="1">
        <f>SUMIFS(Table7[Total Cost of
Goods Sold],Table7[Sale - Product Name],'Raw Mat Inventory Sum'!$O441,Table7[Product Type2],'Raw Mat Inventory Sum'!$AC$5)</f>
        <v>0</v>
      </c>
      <c r="AF441" s="7"/>
      <c r="AG441" s="1">
        <f>SUMIFS(Table17[Quantity2],Table17[Product Name],'Raw Mat Inventory Sum'!$O441,Table17[Product Type2],'Raw Mat Inventory Sum'!$AG$5)</f>
        <v>0</v>
      </c>
      <c r="AI441" s="1">
        <f>SUMIFS(Table17[Total out of Inventory],Table17[Product Name],'Raw Mat Inventory Sum'!$O441,Table17[Product Type2],'Raw Mat Inventory Sum'!$AG$5)</f>
        <v>0</v>
      </c>
      <c r="AJ441" s="7"/>
      <c r="AK441" s="1">
        <f>SUMIFS(Table7[Quantity
 Sold],Table7[Sale - Product Name],'Raw Mat Inventory Sum'!$O441,Table7[Product Type2],'Raw Mat Inventory Sum'!$AK$5)</f>
        <v>0</v>
      </c>
      <c r="AL441" t="str">
        <f t="shared" si="50"/>
        <v/>
      </c>
      <c r="AM441" s="1">
        <f>SUMIFS(Table7[Total 
Paid],Table7[Sale - Product Name],'Raw Mat Inventory Sum'!$O441,Table7[Product Type2],'Raw Mat Inventory Sum'!$AK$5)</f>
        <v>0</v>
      </c>
    </row>
    <row r="442" spans="16:39" x14ac:dyDescent="0.25">
      <c r="P442" s="7"/>
      <c r="Q442" s="30">
        <f>SUMIFS(Table110[Quantity],Table110[Product Name],'Raw Mat Inventory Sum'!$O442)</f>
        <v>0</v>
      </c>
      <c r="S442" s="1">
        <f>SUMIFS(Table110[Total Cost],Table110[Product Name],'Raw Mat Inventory Sum'!$O442)</f>
        <v>0</v>
      </c>
      <c r="T442" s="7"/>
      <c r="U442" s="1">
        <f>SUMIFS(Table110[Quantity Purchased],Table110[Product Name],'Raw Mat Inventory Sum'!$O442)</f>
        <v>0</v>
      </c>
      <c r="W442" s="1">
        <f>SUMIFS(Table110[Total Purchase
Cost],Table110[Product Name],'Raw Mat Inventory Sum'!$O442)</f>
        <v>0</v>
      </c>
      <c r="X442" s="7"/>
      <c r="Y442" s="1">
        <f t="shared" si="48"/>
        <v>0</v>
      </c>
      <c r="AA442" s="1">
        <f t="shared" si="49"/>
        <v>0</v>
      </c>
      <c r="AB442" s="7"/>
      <c r="AC442" s="1">
        <f>SUMIFS(Table7[Quantity of 
Product Sold],Table7[Sale - Product Name],'Raw Mat Inventory Sum'!$O442,Table7[Product Type2],'Raw Mat Inventory Sum'!$AC$5)</f>
        <v>0</v>
      </c>
      <c r="AE442" s="1">
        <f>SUMIFS(Table7[Total Cost of
Goods Sold],Table7[Sale - Product Name],'Raw Mat Inventory Sum'!$O442,Table7[Product Type2],'Raw Mat Inventory Sum'!$AC$5)</f>
        <v>0</v>
      </c>
      <c r="AF442" s="7"/>
      <c r="AG442" s="1">
        <f>SUMIFS(Table17[Quantity2],Table17[Product Name],'Raw Mat Inventory Sum'!$O442,Table17[Product Type2],'Raw Mat Inventory Sum'!$AG$5)</f>
        <v>0</v>
      </c>
      <c r="AI442" s="1">
        <f>SUMIFS(Table17[Total out of Inventory],Table17[Product Name],'Raw Mat Inventory Sum'!$O442,Table17[Product Type2],'Raw Mat Inventory Sum'!$AG$5)</f>
        <v>0</v>
      </c>
      <c r="AJ442" s="7"/>
      <c r="AK442" s="1">
        <f>SUMIFS(Table7[Quantity
 Sold],Table7[Sale - Product Name],'Raw Mat Inventory Sum'!$O442,Table7[Product Type2],'Raw Mat Inventory Sum'!$AK$5)</f>
        <v>0</v>
      </c>
      <c r="AL442" t="str">
        <f t="shared" si="50"/>
        <v/>
      </c>
      <c r="AM442" s="1">
        <f>SUMIFS(Table7[Total 
Paid],Table7[Sale - Product Name],'Raw Mat Inventory Sum'!$O442,Table7[Product Type2],'Raw Mat Inventory Sum'!$AK$5)</f>
        <v>0</v>
      </c>
    </row>
    <row r="443" spans="16:39" x14ac:dyDescent="0.25">
      <c r="P443" s="7"/>
      <c r="Q443" s="30">
        <f>SUMIFS(Table110[Quantity],Table110[Product Name],'Raw Mat Inventory Sum'!$O443)</f>
        <v>0</v>
      </c>
      <c r="S443" s="1">
        <f>SUMIFS(Table110[Total Cost],Table110[Product Name],'Raw Mat Inventory Sum'!$O443)</f>
        <v>0</v>
      </c>
      <c r="T443" s="7"/>
      <c r="U443" s="1">
        <f>SUMIFS(Table110[Quantity Purchased],Table110[Product Name],'Raw Mat Inventory Sum'!$O443)</f>
        <v>0</v>
      </c>
      <c r="W443" s="1">
        <f>SUMIFS(Table110[Total Purchase
Cost],Table110[Product Name],'Raw Mat Inventory Sum'!$O443)</f>
        <v>0</v>
      </c>
      <c r="X443" s="7"/>
      <c r="Y443" s="1">
        <f t="shared" si="48"/>
        <v>0</v>
      </c>
      <c r="AA443" s="1">
        <f t="shared" si="49"/>
        <v>0</v>
      </c>
      <c r="AB443" s="7"/>
      <c r="AC443" s="1">
        <f>SUMIFS(Table7[Quantity of 
Product Sold],Table7[Sale - Product Name],'Raw Mat Inventory Sum'!$O443,Table7[Product Type2],'Raw Mat Inventory Sum'!$AC$5)</f>
        <v>0</v>
      </c>
      <c r="AE443" s="1">
        <f>SUMIFS(Table7[Total Cost of
Goods Sold],Table7[Sale - Product Name],'Raw Mat Inventory Sum'!$O443,Table7[Product Type2],'Raw Mat Inventory Sum'!$AC$5)</f>
        <v>0</v>
      </c>
      <c r="AF443" s="7"/>
      <c r="AG443" s="1">
        <f>SUMIFS(Table17[Quantity2],Table17[Product Name],'Raw Mat Inventory Sum'!$O443,Table17[Product Type2],'Raw Mat Inventory Sum'!$AG$5)</f>
        <v>0</v>
      </c>
      <c r="AI443" s="1">
        <f>SUMIFS(Table17[Total out of Inventory],Table17[Product Name],'Raw Mat Inventory Sum'!$O443,Table17[Product Type2],'Raw Mat Inventory Sum'!$AG$5)</f>
        <v>0</v>
      </c>
      <c r="AJ443" s="7"/>
      <c r="AK443" s="1">
        <f>SUMIFS(Table7[Quantity
 Sold],Table7[Sale - Product Name],'Raw Mat Inventory Sum'!$O443,Table7[Product Type2],'Raw Mat Inventory Sum'!$AK$5)</f>
        <v>0</v>
      </c>
      <c r="AL443" t="str">
        <f t="shared" si="50"/>
        <v/>
      </c>
      <c r="AM443" s="1">
        <f>SUMIFS(Table7[Total 
Paid],Table7[Sale - Product Name],'Raw Mat Inventory Sum'!$O443,Table7[Product Type2],'Raw Mat Inventory Sum'!$AK$5)</f>
        <v>0</v>
      </c>
    </row>
    <row r="444" spans="16:39" x14ac:dyDescent="0.25">
      <c r="P444" s="7"/>
      <c r="Q444" s="30">
        <f>SUMIFS(Table110[Quantity],Table110[Product Name],'Raw Mat Inventory Sum'!$O444)</f>
        <v>0</v>
      </c>
      <c r="S444" s="1">
        <f>SUMIFS(Table110[Total Cost],Table110[Product Name],'Raw Mat Inventory Sum'!$O444)</f>
        <v>0</v>
      </c>
      <c r="T444" s="7"/>
      <c r="U444" s="1">
        <f>SUMIFS(Table110[Quantity Purchased],Table110[Product Name],'Raw Mat Inventory Sum'!$O444)</f>
        <v>0</v>
      </c>
      <c r="W444" s="1">
        <f>SUMIFS(Table110[Total Purchase
Cost],Table110[Product Name],'Raw Mat Inventory Sum'!$O444)</f>
        <v>0</v>
      </c>
      <c r="X444" s="7"/>
      <c r="Y444" s="1">
        <f t="shared" si="48"/>
        <v>0</v>
      </c>
      <c r="AA444" s="1">
        <f t="shared" si="49"/>
        <v>0</v>
      </c>
      <c r="AB444" s="7"/>
      <c r="AC444" s="1">
        <f>SUMIFS(Table7[Quantity of 
Product Sold],Table7[Sale - Product Name],'Raw Mat Inventory Sum'!$O444,Table7[Product Type2],'Raw Mat Inventory Sum'!$AC$5)</f>
        <v>0</v>
      </c>
      <c r="AE444" s="1">
        <f>SUMIFS(Table7[Total Cost of
Goods Sold],Table7[Sale - Product Name],'Raw Mat Inventory Sum'!$O444,Table7[Product Type2],'Raw Mat Inventory Sum'!$AC$5)</f>
        <v>0</v>
      </c>
      <c r="AF444" s="7"/>
      <c r="AG444" s="1">
        <f>SUMIFS(Table17[Quantity2],Table17[Product Name],'Raw Mat Inventory Sum'!$O444,Table17[Product Type2],'Raw Mat Inventory Sum'!$AG$5)</f>
        <v>0</v>
      </c>
      <c r="AI444" s="1">
        <f>SUMIFS(Table17[Total out of Inventory],Table17[Product Name],'Raw Mat Inventory Sum'!$O444,Table17[Product Type2],'Raw Mat Inventory Sum'!$AG$5)</f>
        <v>0</v>
      </c>
      <c r="AJ444" s="7"/>
      <c r="AK444" s="1">
        <f>SUMIFS(Table7[Quantity
 Sold],Table7[Sale - Product Name],'Raw Mat Inventory Sum'!$O444,Table7[Product Type2],'Raw Mat Inventory Sum'!$AK$5)</f>
        <v>0</v>
      </c>
      <c r="AL444" t="str">
        <f t="shared" si="50"/>
        <v/>
      </c>
      <c r="AM444" s="1">
        <f>SUMIFS(Table7[Total 
Paid],Table7[Sale - Product Name],'Raw Mat Inventory Sum'!$O444,Table7[Product Type2],'Raw Mat Inventory Sum'!$AK$5)</f>
        <v>0</v>
      </c>
    </row>
    <row r="445" spans="16:39" x14ac:dyDescent="0.25">
      <c r="P445" s="7"/>
      <c r="Q445" s="30">
        <f>SUMIFS(Table110[Quantity],Table110[Product Name],'Raw Mat Inventory Sum'!$O445)</f>
        <v>0</v>
      </c>
      <c r="S445" s="1">
        <f>SUMIFS(Table110[Total Cost],Table110[Product Name],'Raw Mat Inventory Sum'!$O445)</f>
        <v>0</v>
      </c>
      <c r="T445" s="7"/>
      <c r="U445" s="1">
        <f>SUMIFS(Table110[Quantity Purchased],Table110[Product Name],'Raw Mat Inventory Sum'!$O445)</f>
        <v>0</v>
      </c>
      <c r="W445" s="1">
        <f>SUMIFS(Table110[Total Purchase
Cost],Table110[Product Name],'Raw Mat Inventory Sum'!$O445)</f>
        <v>0</v>
      </c>
      <c r="X445" s="7"/>
      <c r="Y445" s="1">
        <f t="shared" si="48"/>
        <v>0</v>
      </c>
      <c r="AA445" s="1">
        <f t="shared" si="49"/>
        <v>0</v>
      </c>
      <c r="AB445" s="7"/>
      <c r="AC445" s="1">
        <f>SUMIFS(Table7[Quantity of 
Product Sold],Table7[Sale - Product Name],'Raw Mat Inventory Sum'!$O445,Table7[Product Type2],'Raw Mat Inventory Sum'!$AC$5)</f>
        <v>0</v>
      </c>
      <c r="AE445" s="1">
        <f>SUMIFS(Table7[Total Cost of
Goods Sold],Table7[Sale - Product Name],'Raw Mat Inventory Sum'!$O445,Table7[Product Type2],'Raw Mat Inventory Sum'!$AC$5)</f>
        <v>0</v>
      </c>
      <c r="AF445" s="7"/>
      <c r="AG445" s="1">
        <f>SUMIFS(Table17[Quantity2],Table17[Product Name],'Raw Mat Inventory Sum'!$O445,Table17[Product Type2],'Raw Mat Inventory Sum'!$AG$5)</f>
        <v>0</v>
      </c>
      <c r="AI445" s="1">
        <f>SUMIFS(Table17[Total out of Inventory],Table17[Product Name],'Raw Mat Inventory Sum'!$O445,Table17[Product Type2],'Raw Mat Inventory Sum'!$AG$5)</f>
        <v>0</v>
      </c>
      <c r="AJ445" s="7"/>
      <c r="AK445" s="1">
        <f>SUMIFS(Table7[Quantity
 Sold],Table7[Sale - Product Name],'Raw Mat Inventory Sum'!$O445,Table7[Product Type2],'Raw Mat Inventory Sum'!$AK$5)</f>
        <v>0</v>
      </c>
      <c r="AL445" t="str">
        <f t="shared" si="50"/>
        <v/>
      </c>
      <c r="AM445" s="1">
        <f>SUMIFS(Table7[Total 
Paid],Table7[Sale - Product Name],'Raw Mat Inventory Sum'!$O445,Table7[Product Type2],'Raw Mat Inventory Sum'!$AK$5)</f>
        <v>0</v>
      </c>
    </row>
    <row r="446" spans="16:39" x14ac:dyDescent="0.25">
      <c r="P446" s="7"/>
      <c r="Q446" s="30">
        <f>SUMIFS(Table110[Quantity],Table110[Product Name],'Raw Mat Inventory Sum'!$O446)</f>
        <v>0</v>
      </c>
      <c r="S446" s="1">
        <f>SUMIFS(Table110[Total Cost],Table110[Product Name],'Raw Mat Inventory Sum'!$O446)</f>
        <v>0</v>
      </c>
      <c r="T446" s="7"/>
      <c r="U446" s="1">
        <f>SUMIFS(Table110[Quantity Purchased],Table110[Product Name],'Raw Mat Inventory Sum'!$O446)</f>
        <v>0</v>
      </c>
      <c r="W446" s="1">
        <f>SUMIFS(Table110[Total Purchase
Cost],Table110[Product Name],'Raw Mat Inventory Sum'!$O446)</f>
        <v>0</v>
      </c>
      <c r="X446" s="7"/>
      <c r="Y446" s="1">
        <f t="shared" si="48"/>
        <v>0</v>
      </c>
      <c r="AA446" s="1">
        <f t="shared" si="49"/>
        <v>0</v>
      </c>
      <c r="AB446" s="7"/>
      <c r="AC446" s="1">
        <f>SUMIFS(Table7[Quantity of 
Product Sold],Table7[Sale - Product Name],'Raw Mat Inventory Sum'!$O446,Table7[Product Type2],'Raw Mat Inventory Sum'!$AC$5)</f>
        <v>0</v>
      </c>
      <c r="AE446" s="1">
        <f>SUMIFS(Table7[Total Cost of
Goods Sold],Table7[Sale - Product Name],'Raw Mat Inventory Sum'!$O446,Table7[Product Type2],'Raw Mat Inventory Sum'!$AC$5)</f>
        <v>0</v>
      </c>
      <c r="AF446" s="7"/>
      <c r="AG446" s="1">
        <f>SUMIFS(Table17[Quantity2],Table17[Product Name],'Raw Mat Inventory Sum'!$O446,Table17[Product Type2],'Raw Mat Inventory Sum'!$AG$5)</f>
        <v>0</v>
      </c>
      <c r="AI446" s="1">
        <f>SUMIFS(Table17[Total out of Inventory],Table17[Product Name],'Raw Mat Inventory Sum'!$O446,Table17[Product Type2],'Raw Mat Inventory Sum'!$AG$5)</f>
        <v>0</v>
      </c>
      <c r="AJ446" s="7"/>
      <c r="AK446" s="1">
        <f>SUMIFS(Table7[Quantity
 Sold],Table7[Sale - Product Name],'Raw Mat Inventory Sum'!$O446,Table7[Product Type2],'Raw Mat Inventory Sum'!$AK$5)</f>
        <v>0</v>
      </c>
      <c r="AL446" t="str">
        <f t="shared" si="50"/>
        <v/>
      </c>
      <c r="AM446" s="1">
        <f>SUMIFS(Table7[Total 
Paid],Table7[Sale - Product Name],'Raw Mat Inventory Sum'!$O446,Table7[Product Type2],'Raw Mat Inventory Sum'!$AK$5)</f>
        <v>0</v>
      </c>
    </row>
    <row r="447" spans="16:39" x14ac:dyDescent="0.25">
      <c r="P447" s="7"/>
      <c r="Q447" s="30">
        <f>SUMIFS(Table110[Quantity],Table110[Product Name],'Raw Mat Inventory Sum'!$O447)</f>
        <v>0</v>
      </c>
      <c r="S447" s="1">
        <f>SUMIFS(Table110[Total Cost],Table110[Product Name],'Raw Mat Inventory Sum'!$O447)</f>
        <v>0</v>
      </c>
      <c r="T447" s="7"/>
      <c r="U447" s="1">
        <f>SUMIFS(Table110[Quantity Purchased],Table110[Product Name],'Raw Mat Inventory Sum'!$O447)</f>
        <v>0</v>
      </c>
      <c r="W447" s="1">
        <f>SUMIFS(Table110[Total Purchase
Cost],Table110[Product Name],'Raw Mat Inventory Sum'!$O447)</f>
        <v>0</v>
      </c>
      <c r="X447" s="7"/>
      <c r="Y447" s="1">
        <f t="shared" si="48"/>
        <v>0</v>
      </c>
      <c r="AA447" s="1">
        <f t="shared" si="49"/>
        <v>0</v>
      </c>
      <c r="AB447" s="7"/>
      <c r="AC447" s="1">
        <f>SUMIFS(Table7[Quantity of 
Product Sold],Table7[Sale - Product Name],'Raw Mat Inventory Sum'!$O447,Table7[Product Type2],'Raw Mat Inventory Sum'!$AC$5)</f>
        <v>0</v>
      </c>
      <c r="AE447" s="1">
        <f>SUMIFS(Table7[Total Cost of
Goods Sold],Table7[Sale - Product Name],'Raw Mat Inventory Sum'!$O447,Table7[Product Type2],'Raw Mat Inventory Sum'!$AC$5)</f>
        <v>0</v>
      </c>
      <c r="AF447" s="7"/>
      <c r="AG447" s="1">
        <f>SUMIFS(Table17[Quantity2],Table17[Product Name],'Raw Mat Inventory Sum'!$O447,Table17[Product Type2],'Raw Mat Inventory Sum'!$AG$5)</f>
        <v>0</v>
      </c>
      <c r="AI447" s="1">
        <f>SUMIFS(Table17[Total out of Inventory],Table17[Product Name],'Raw Mat Inventory Sum'!$O447,Table17[Product Type2],'Raw Mat Inventory Sum'!$AG$5)</f>
        <v>0</v>
      </c>
      <c r="AJ447" s="7"/>
      <c r="AK447" s="1">
        <f>SUMIFS(Table7[Quantity
 Sold],Table7[Sale - Product Name],'Raw Mat Inventory Sum'!$O447,Table7[Product Type2],'Raw Mat Inventory Sum'!$AK$5)</f>
        <v>0</v>
      </c>
      <c r="AL447" t="str">
        <f t="shared" si="50"/>
        <v/>
      </c>
      <c r="AM447" s="1">
        <f>SUMIFS(Table7[Total 
Paid],Table7[Sale - Product Name],'Raw Mat Inventory Sum'!$O447,Table7[Product Type2],'Raw Mat Inventory Sum'!$AK$5)</f>
        <v>0</v>
      </c>
    </row>
    <row r="448" spans="16:39" x14ac:dyDescent="0.25">
      <c r="P448" s="7"/>
      <c r="Q448" s="30">
        <f>SUMIFS(Table110[Quantity],Table110[Product Name],'Raw Mat Inventory Sum'!$O448)</f>
        <v>0</v>
      </c>
      <c r="S448" s="1">
        <f>SUMIFS(Table110[Total Cost],Table110[Product Name],'Raw Mat Inventory Sum'!$O448)</f>
        <v>0</v>
      </c>
      <c r="T448" s="7"/>
      <c r="U448" s="1">
        <f>SUMIFS(Table110[Quantity Purchased],Table110[Product Name],'Raw Mat Inventory Sum'!$O448)</f>
        <v>0</v>
      </c>
      <c r="W448" s="1">
        <f>SUMIFS(Table110[Total Purchase
Cost],Table110[Product Name],'Raw Mat Inventory Sum'!$O448)</f>
        <v>0</v>
      </c>
      <c r="X448" s="7"/>
      <c r="Y448" s="1">
        <f t="shared" si="48"/>
        <v>0</v>
      </c>
      <c r="AA448" s="1">
        <f t="shared" si="49"/>
        <v>0</v>
      </c>
      <c r="AB448" s="7"/>
      <c r="AC448" s="1">
        <f>SUMIFS(Table7[Quantity of 
Product Sold],Table7[Sale - Product Name],'Raw Mat Inventory Sum'!$O448,Table7[Product Type2],'Raw Mat Inventory Sum'!$AC$5)</f>
        <v>0</v>
      </c>
      <c r="AE448" s="1">
        <f>SUMIFS(Table7[Total Cost of
Goods Sold],Table7[Sale - Product Name],'Raw Mat Inventory Sum'!$O448,Table7[Product Type2],'Raw Mat Inventory Sum'!$AC$5)</f>
        <v>0</v>
      </c>
      <c r="AF448" s="7"/>
      <c r="AG448" s="1">
        <f>SUMIFS(Table17[Quantity2],Table17[Product Name],'Raw Mat Inventory Sum'!$O448,Table17[Product Type2],'Raw Mat Inventory Sum'!$AG$5)</f>
        <v>0</v>
      </c>
      <c r="AI448" s="1">
        <f>SUMIFS(Table17[Total out of Inventory],Table17[Product Name],'Raw Mat Inventory Sum'!$O448,Table17[Product Type2],'Raw Mat Inventory Sum'!$AG$5)</f>
        <v>0</v>
      </c>
      <c r="AJ448" s="7"/>
      <c r="AK448" s="1">
        <f>SUMIFS(Table7[Quantity
 Sold],Table7[Sale - Product Name],'Raw Mat Inventory Sum'!$O448,Table7[Product Type2],'Raw Mat Inventory Sum'!$AK$5)</f>
        <v>0</v>
      </c>
      <c r="AL448" t="str">
        <f t="shared" si="50"/>
        <v/>
      </c>
      <c r="AM448" s="1">
        <f>SUMIFS(Table7[Total 
Paid],Table7[Sale - Product Name],'Raw Mat Inventory Sum'!$O448,Table7[Product Type2],'Raw Mat Inventory Sum'!$AK$5)</f>
        <v>0</v>
      </c>
    </row>
    <row r="449" spans="16:39" x14ac:dyDescent="0.25">
      <c r="P449" s="7"/>
      <c r="Q449" s="30">
        <f>SUMIFS(Table110[Quantity],Table110[Product Name],'Raw Mat Inventory Sum'!$O449)</f>
        <v>0</v>
      </c>
      <c r="S449" s="1">
        <f>SUMIFS(Table110[Total Cost],Table110[Product Name],'Raw Mat Inventory Sum'!$O449)</f>
        <v>0</v>
      </c>
      <c r="T449" s="7"/>
      <c r="U449" s="1">
        <f>SUMIFS(Table110[Quantity Purchased],Table110[Product Name],'Raw Mat Inventory Sum'!$O449)</f>
        <v>0</v>
      </c>
      <c r="W449" s="1">
        <f>SUMIFS(Table110[Total Purchase
Cost],Table110[Product Name],'Raw Mat Inventory Sum'!$O449)</f>
        <v>0</v>
      </c>
      <c r="X449" s="7"/>
      <c r="Y449" s="1">
        <f t="shared" si="48"/>
        <v>0</v>
      </c>
      <c r="AA449" s="1">
        <f t="shared" si="49"/>
        <v>0</v>
      </c>
      <c r="AB449" s="7"/>
      <c r="AC449" s="1">
        <f>SUMIFS(Table7[Quantity of 
Product Sold],Table7[Sale - Product Name],'Raw Mat Inventory Sum'!$O449,Table7[Product Type2],'Raw Mat Inventory Sum'!$AC$5)</f>
        <v>0</v>
      </c>
      <c r="AE449" s="1">
        <f>SUMIFS(Table7[Total Cost of
Goods Sold],Table7[Sale - Product Name],'Raw Mat Inventory Sum'!$O449,Table7[Product Type2],'Raw Mat Inventory Sum'!$AC$5)</f>
        <v>0</v>
      </c>
      <c r="AF449" s="7"/>
      <c r="AG449" s="1">
        <f>SUMIFS(Table17[Quantity2],Table17[Product Name],'Raw Mat Inventory Sum'!$O449,Table17[Product Type2],'Raw Mat Inventory Sum'!$AG$5)</f>
        <v>0</v>
      </c>
      <c r="AI449" s="1">
        <f>SUMIFS(Table17[Total out of Inventory],Table17[Product Name],'Raw Mat Inventory Sum'!$O449,Table17[Product Type2],'Raw Mat Inventory Sum'!$AG$5)</f>
        <v>0</v>
      </c>
      <c r="AJ449" s="7"/>
      <c r="AK449" s="1">
        <f>SUMIFS(Table7[Quantity
 Sold],Table7[Sale - Product Name],'Raw Mat Inventory Sum'!$O449,Table7[Product Type2],'Raw Mat Inventory Sum'!$AK$5)</f>
        <v>0</v>
      </c>
      <c r="AL449" t="str">
        <f t="shared" si="50"/>
        <v/>
      </c>
      <c r="AM449" s="1">
        <f>SUMIFS(Table7[Total 
Paid],Table7[Sale - Product Name],'Raw Mat Inventory Sum'!$O449,Table7[Product Type2],'Raw Mat Inventory Sum'!$AK$5)</f>
        <v>0</v>
      </c>
    </row>
    <row r="450" spans="16:39" x14ac:dyDescent="0.25">
      <c r="P450" s="7"/>
      <c r="Q450" s="30">
        <f>SUMIFS(Table110[Quantity],Table110[Product Name],'Raw Mat Inventory Sum'!$O450)</f>
        <v>0</v>
      </c>
      <c r="S450" s="1">
        <f>SUMIFS(Table110[Total Cost],Table110[Product Name],'Raw Mat Inventory Sum'!$O450)</f>
        <v>0</v>
      </c>
      <c r="T450" s="7"/>
      <c r="U450" s="1">
        <f>SUMIFS(Table110[Quantity Purchased],Table110[Product Name],'Raw Mat Inventory Sum'!$O450)</f>
        <v>0</v>
      </c>
      <c r="W450" s="1">
        <f>SUMIFS(Table110[Total Purchase
Cost],Table110[Product Name],'Raw Mat Inventory Sum'!$O450)</f>
        <v>0</v>
      </c>
      <c r="X450" s="7"/>
      <c r="Y450" s="1">
        <f t="shared" si="48"/>
        <v>0</v>
      </c>
      <c r="AA450" s="1">
        <f t="shared" si="49"/>
        <v>0</v>
      </c>
      <c r="AB450" s="7"/>
      <c r="AC450" s="1">
        <f>SUMIFS(Table7[Quantity of 
Product Sold],Table7[Sale - Product Name],'Raw Mat Inventory Sum'!$O450,Table7[Product Type2],'Raw Mat Inventory Sum'!$AC$5)</f>
        <v>0</v>
      </c>
      <c r="AE450" s="1">
        <f>SUMIFS(Table7[Total Cost of
Goods Sold],Table7[Sale - Product Name],'Raw Mat Inventory Sum'!$O450,Table7[Product Type2],'Raw Mat Inventory Sum'!$AC$5)</f>
        <v>0</v>
      </c>
      <c r="AF450" s="7"/>
      <c r="AG450" s="1">
        <f>SUMIFS(Table17[Quantity2],Table17[Product Name],'Raw Mat Inventory Sum'!$O450,Table17[Product Type2],'Raw Mat Inventory Sum'!$AG$5)</f>
        <v>0</v>
      </c>
      <c r="AI450" s="1">
        <f>SUMIFS(Table17[Total out of Inventory],Table17[Product Name],'Raw Mat Inventory Sum'!$O450,Table17[Product Type2],'Raw Mat Inventory Sum'!$AG$5)</f>
        <v>0</v>
      </c>
      <c r="AJ450" s="7"/>
      <c r="AK450" s="1">
        <f>SUMIFS(Table7[Quantity
 Sold],Table7[Sale - Product Name],'Raw Mat Inventory Sum'!$O450,Table7[Product Type2],'Raw Mat Inventory Sum'!$AK$5)</f>
        <v>0</v>
      </c>
      <c r="AL450" t="str">
        <f t="shared" si="50"/>
        <v/>
      </c>
      <c r="AM450" s="1">
        <f>SUMIFS(Table7[Total 
Paid],Table7[Sale - Product Name],'Raw Mat Inventory Sum'!$O450,Table7[Product Type2],'Raw Mat Inventory Sum'!$AK$5)</f>
        <v>0</v>
      </c>
    </row>
    <row r="451" spans="16:39" x14ac:dyDescent="0.25">
      <c r="P451" s="7"/>
      <c r="Q451" s="30">
        <f>SUMIFS(Table110[Quantity],Table110[Product Name],'Raw Mat Inventory Sum'!$O451)</f>
        <v>0</v>
      </c>
      <c r="S451" s="1">
        <f>SUMIFS(Table110[Total Cost],Table110[Product Name],'Raw Mat Inventory Sum'!$O451)</f>
        <v>0</v>
      </c>
      <c r="T451" s="7"/>
      <c r="U451" s="1">
        <f>SUMIFS(Table110[Quantity Purchased],Table110[Product Name],'Raw Mat Inventory Sum'!$O451)</f>
        <v>0</v>
      </c>
      <c r="W451" s="1">
        <f>SUMIFS(Table110[Total Purchase
Cost],Table110[Product Name],'Raw Mat Inventory Sum'!$O451)</f>
        <v>0</v>
      </c>
      <c r="X451" s="7"/>
      <c r="Y451" s="1">
        <f t="shared" si="48"/>
        <v>0</v>
      </c>
      <c r="AA451" s="1">
        <f t="shared" si="49"/>
        <v>0</v>
      </c>
      <c r="AB451" s="7"/>
      <c r="AC451" s="1">
        <f>SUMIFS(Table7[Quantity of 
Product Sold],Table7[Sale - Product Name],'Raw Mat Inventory Sum'!$O451,Table7[Product Type2],'Raw Mat Inventory Sum'!$AC$5)</f>
        <v>0</v>
      </c>
      <c r="AE451" s="1">
        <f>SUMIFS(Table7[Total Cost of
Goods Sold],Table7[Sale - Product Name],'Raw Mat Inventory Sum'!$O451,Table7[Product Type2],'Raw Mat Inventory Sum'!$AC$5)</f>
        <v>0</v>
      </c>
      <c r="AF451" s="7"/>
      <c r="AG451" s="1">
        <f>SUMIFS(Table17[Quantity2],Table17[Product Name],'Raw Mat Inventory Sum'!$O451,Table17[Product Type2],'Raw Mat Inventory Sum'!$AG$5)</f>
        <v>0</v>
      </c>
      <c r="AI451" s="1">
        <f>SUMIFS(Table17[Total out of Inventory],Table17[Product Name],'Raw Mat Inventory Sum'!$O451,Table17[Product Type2],'Raw Mat Inventory Sum'!$AG$5)</f>
        <v>0</v>
      </c>
      <c r="AJ451" s="7"/>
      <c r="AK451" s="1">
        <f>SUMIFS(Table7[Quantity
 Sold],Table7[Sale - Product Name],'Raw Mat Inventory Sum'!$O451,Table7[Product Type2],'Raw Mat Inventory Sum'!$AK$5)</f>
        <v>0</v>
      </c>
      <c r="AL451" t="str">
        <f t="shared" si="50"/>
        <v/>
      </c>
      <c r="AM451" s="1">
        <f>SUMIFS(Table7[Total 
Paid],Table7[Sale - Product Name],'Raw Mat Inventory Sum'!$O451,Table7[Product Type2],'Raw Mat Inventory Sum'!$AK$5)</f>
        <v>0</v>
      </c>
    </row>
    <row r="452" spans="16:39" x14ac:dyDescent="0.25">
      <c r="P452" s="7"/>
      <c r="Q452" s="30">
        <f>SUMIFS(Table110[Quantity],Table110[Product Name],'Raw Mat Inventory Sum'!$O452)</f>
        <v>0</v>
      </c>
      <c r="S452" s="1">
        <f>SUMIFS(Table110[Total Cost],Table110[Product Name],'Raw Mat Inventory Sum'!$O452)</f>
        <v>0</v>
      </c>
      <c r="T452" s="7"/>
      <c r="U452" s="1">
        <f>SUMIFS(Table110[Quantity Purchased],Table110[Product Name],'Raw Mat Inventory Sum'!$O452)</f>
        <v>0</v>
      </c>
      <c r="W452" s="1">
        <f>SUMIFS(Table110[Total Purchase
Cost],Table110[Product Name],'Raw Mat Inventory Sum'!$O452)</f>
        <v>0</v>
      </c>
      <c r="X452" s="7"/>
      <c r="Y452" s="1">
        <f t="shared" si="48"/>
        <v>0</v>
      </c>
      <c r="AA452" s="1">
        <f t="shared" si="49"/>
        <v>0</v>
      </c>
      <c r="AB452" s="7"/>
      <c r="AC452" s="1">
        <f>SUMIFS(Table7[Quantity of 
Product Sold],Table7[Sale - Product Name],'Raw Mat Inventory Sum'!$O452,Table7[Product Type2],'Raw Mat Inventory Sum'!$AC$5)</f>
        <v>0</v>
      </c>
      <c r="AE452" s="1">
        <f>SUMIFS(Table7[Total Cost of
Goods Sold],Table7[Sale - Product Name],'Raw Mat Inventory Sum'!$O452,Table7[Product Type2],'Raw Mat Inventory Sum'!$AC$5)</f>
        <v>0</v>
      </c>
      <c r="AF452" s="7"/>
      <c r="AG452" s="1">
        <f>SUMIFS(Table17[Quantity2],Table17[Product Name],'Raw Mat Inventory Sum'!$O452,Table17[Product Type2],'Raw Mat Inventory Sum'!$AG$5)</f>
        <v>0</v>
      </c>
      <c r="AI452" s="1">
        <f>SUMIFS(Table17[Total out of Inventory],Table17[Product Name],'Raw Mat Inventory Sum'!$O452,Table17[Product Type2],'Raw Mat Inventory Sum'!$AG$5)</f>
        <v>0</v>
      </c>
      <c r="AJ452" s="7"/>
      <c r="AK452" s="1">
        <f>SUMIFS(Table7[Quantity
 Sold],Table7[Sale - Product Name],'Raw Mat Inventory Sum'!$O452,Table7[Product Type2],'Raw Mat Inventory Sum'!$AK$5)</f>
        <v>0</v>
      </c>
      <c r="AL452" t="str">
        <f t="shared" si="50"/>
        <v/>
      </c>
      <c r="AM452" s="1">
        <f>SUMIFS(Table7[Total 
Paid],Table7[Sale - Product Name],'Raw Mat Inventory Sum'!$O452,Table7[Product Type2],'Raw Mat Inventory Sum'!$AK$5)</f>
        <v>0</v>
      </c>
    </row>
    <row r="453" spans="16:39" x14ac:dyDescent="0.25">
      <c r="P453" s="7"/>
      <c r="Q453" s="30">
        <f>SUMIFS(Table110[Quantity],Table110[Product Name],'Raw Mat Inventory Sum'!$O453)</f>
        <v>0</v>
      </c>
      <c r="S453" s="1">
        <f>SUMIFS(Table110[Total Cost],Table110[Product Name],'Raw Mat Inventory Sum'!$O453)</f>
        <v>0</v>
      </c>
      <c r="T453" s="7"/>
      <c r="U453" s="1">
        <f>SUMIFS(Table110[Quantity Purchased],Table110[Product Name],'Raw Mat Inventory Sum'!$O453)</f>
        <v>0</v>
      </c>
      <c r="W453" s="1">
        <f>SUMIFS(Table110[Total Purchase
Cost],Table110[Product Name],'Raw Mat Inventory Sum'!$O453)</f>
        <v>0</v>
      </c>
      <c r="X453" s="7"/>
      <c r="Y453" s="1">
        <f t="shared" si="48"/>
        <v>0</v>
      </c>
      <c r="AA453" s="1">
        <f t="shared" si="49"/>
        <v>0</v>
      </c>
      <c r="AB453" s="7"/>
      <c r="AC453" s="1">
        <f>SUMIFS(Table7[Quantity of 
Product Sold],Table7[Sale - Product Name],'Raw Mat Inventory Sum'!$O453,Table7[Product Type2],'Raw Mat Inventory Sum'!$AC$5)</f>
        <v>0</v>
      </c>
      <c r="AE453" s="1">
        <f>SUMIFS(Table7[Total Cost of
Goods Sold],Table7[Sale - Product Name],'Raw Mat Inventory Sum'!$O453,Table7[Product Type2],'Raw Mat Inventory Sum'!$AC$5)</f>
        <v>0</v>
      </c>
      <c r="AF453" s="7"/>
      <c r="AG453" s="1">
        <f>SUMIFS(Table17[Quantity2],Table17[Product Name],'Raw Mat Inventory Sum'!$O453,Table17[Product Type2],'Raw Mat Inventory Sum'!$AG$5)</f>
        <v>0</v>
      </c>
      <c r="AI453" s="1">
        <f>SUMIFS(Table17[Total out of Inventory],Table17[Product Name],'Raw Mat Inventory Sum'!$O453,Table17[Product Type2],'Raw Mat Inventory Sum'!$AG$5)</f>
        <v>0</v>
      </c>
      <c r="AJ453" s="7"/>
      <c r="AK453" s="1">
        <f>SUMIFS(Table7[Quantity
 Sold],Table7[Sale - Product Name],'Raw Mat Inventory Sum'!$O453,Table7[Product Type2],'Raw Mat Inventory Sum'!$AK$5)</f>
        <v>0</v>
      </c>
      <c r="AL453" t="str">
        <f t="shared" si="50"/>
        <v/>
      </c>
      <c r="AM453" s="1">
        <f>SUMIFS(Table7[Total 
Paid],Table7[Sale - Product Name],'Raw Mat Inventory Sum'!$O453,Table7[Product Type2],'Raw Mat Inventory Sum'!$AK$5)</f>
        <v>0</v>
      </c>
    </row>
    <row r="454" spans="16:39" x14ac:dyDescent="0.25">
      <c r="P454" s="7"/>
      <c r="Q454" s="30">
        <f>SUMIFS(Table110[Quantity],Table110[Product Name],'Raw Mat Inventory Sum'!$O454)</f>
        <v>0</v>
      </c>
      <c r="S454" s="1">
        <f>SUMIFS(Table110[Total Cost],Table110[Product Name],'Raw Mat Inventory Sum'!$O454)</f>
        <v>0</v>
      </c>
      <c r="T454" s="7"/>
      <c r="U454" s="1">
        <f>SUMIFS(Table110[Quantity Purchased],Table110[Product Name],'Raw Mat Inventory Sum'!$O454)</f>
        <v>0</v>
      </c>
      <c r="W454" s="1">
        <f>SUMIFS(Table110[Total Purchase
Cost],Table110[Product Name],'Raw Mat Inventory Sum'!$O454)</f>
        <v>0</v>
      </c>
      <c r="X454" s="7"/>
      <c r="Y454" s="1">
        <f t="shared" si="48"/>
        <v>0</v>
      </c>
      <c r="AA454" s="1">
        <f t="shared" si="49"/>
        <v>0</v>
      </c>
      <c r="AB454" s="7"/>
      <c r="AC454" s="1">
        <f>SUMIFS(Table7[Quantity of 
Product Sold],Table7[Sale - Product Name],'Raw Mat Inventory Sum'!$O454,Table7[Product Type2],'Raw Mat Inventory Sum'!$AC$5)</f>
        <v>0</v>
      </c>
      <c r="AE454" s="1">
        <f>SUMIFS(Table7[Total Cost of
Goods Sold],Table7[Sale - Product Name],'Raw Mat Inventory Sum'!$O454,Table7[Product Type2],'Raw Mat Inventory Sum'!$AC$5)</f>
        <v>0</v>
      </c>
      <c r="AF454" s="7"/>
      <c r="AG454" s="1">
        <f>SUMIFS(Table17[Quantity2],Table17[Product Name],'Raw Mat Inventory Sum'!$O454,Table17[Product Type2],'Raw Mat Inventory Sum'!$AG$5)</f>
        <v>0</v>
      </c>
      <c r="AI454" s="1">
        <f>SUMIFS(Table17[Total out of Inventory],Table17[Product Name],'Raw Mat Inventory Sum'!$O454,Table17[Product Type2],'Raw Mat Inventory Sum'!$AG$5)</f>
        <v>0</v>
      </c>
      <c r="AJ454" s="7"/>
      <c r="AK454" s="1">
        <f>SUMIFS(Table7[Quantity
 Sold],Table7[Sale - Product Name],'Raw Mat Inventory Sum'!$O454,Table7[Product Type2],'Raw Mat Inventory Sum'!$AK$5)</f>
        <v>0</v>
      </c>
      <c r="AL454" t="str">
        <f t="shared" si="50"/>
        <v/>
      </c>
      <c r="AM454" s="1">
        <f>SUMIFS(Table7[Total 
Paid],Table7[Sale - Product Name],'Raw Mat Inventory Sum'!$O454,Table7[Product Type2],'Raw Mat Inventory Sum'!$AK$5)</f>
        <v>0</v>
      </c>
    </row>
    <row r="455" spans="16:39" x14ac:dyDescent="0.25">
      <c r="P455" s="7"/>
      <c r="Q455" s="30">
        <f>SUMIFS(Table110[Quantity],Table110[Product Name],'Raw Mat Inventory Sum'!$O455)</f>
        <v>0</v>
      </c>
      <c r="S455" s="1">
        <f>SUMIFS(Table110[Total Cost],Table110[Product Name],'Raw Mat Inventory Sum'!$O455)</f>
        <v>0</v>
      </c>
      <c r="T455" s="7"/>
      <c r="U455" s="1">
        <f>SUMIFS(Table110[Quantity Purchased],Table110[Product Name],'Raw Mat Inventory Sum'!$O455)</f>
        <v>0</v>
      </c>
      <c r="W455" s="1">
        <f>SUMIFS(Table110[Total Purchase
Cost],Table110[Product Name],'Raw Mat Inventory Sum'!$O455)</f>
        <v>0</v>
      </c>
      <c r="X455" s="7"/>
      <c r="Y455" s="1">
        <f t="shared" si="48"/>
        <v>0</v>
      </c>
      <c r="AA455" s="1">
        <f t="shared" si="49"/>
        <v>0</v>
      </c>
      <c r="AB455" s="7"/>
      <c r="AC455" s="1">
        <f>SUMIFS(Table7[Quantity of 
Product Sold],Table7[Sale - Product Name],'Raw Mat Inventory Sum'!$O455,Table7[Product Type2],'Raw Mat Inventory Sum'!$AC$5)</f>
        <v>0</v>
      </c>
      <c r="AE455" s="1">
        <f>SUMIFS(Table7[Total Cost of
Goods Sold],Table7[Sale - Product Name],'Raw Mat Inventory Sum'!$O455,Table7[Product Type2],'Raw Mat Inventory Sum'!$AC$5)</f>
        <v>0</v>
      </c>
      <c r="AF455" s="7"/>
      <c r="AG455" s="1">
        <f>SUMIFS(Table17[Quantity2],Table17[Product Name],'Raw Mat Inventory Sum'!$O455,Table17[Product Type2],'Raw Mat Inventory Sum'!$AG$5)</f>
        <v>0</v>
      </c>
      <c r="AI455" s="1">
        <f>SUMIFS(Table17[Total out of Inventory],Table17[Product Name],'Raw Mat Inventory Sum'!$O455,Table17[Product Type2],'Raw Mat Inventory Sum'!$AG$5)</f>
        <v>0</v>
      </c>
      <c r="AJ455" s="7"/>
      <c r="AK455" s="1">
        <f>SUMIFS(Table7[Quantity
 Sold],Table7[Sale - Product Name],'Raw Mat Inventory Sum'!$O455,Table7[Product Type2],'Raw Mat Inventory Sum'!$AK$5)</f>
        <v>0</v>
      </c>
      <c r="AL455" t="str">
        <f t="shared" si="50"/>
        <v/>
      </c>
      <c r="AM455" s="1">
        <f>SUMIFS(Table7[Total 
Paid],Table7[Sale - Product Name],'Raw Mat Inventory Sum'!$O455,Table7[Product Type2],'Raw Mat Inventory Sum'!$AK$5)</f>
        <v>0</v>
      </c>
    </row>
    <row r="456" spans="16:39" x14ac:dyDescent="0.25">
      <c r="P456" s="7"/>
      <c r="Q456" s="30">
        <f>SUMIFS(Table110[Quantity],Table110[Product Name],'Raw Mat Inventory Sum'!$O456)</f>
        <v>0</v>
      </c>
      <c r="S456" s="1">
        <f>SUMIFS(Table110[Total Cost],Table110[Product Name],'Raw Mat Inventory Sum'!$O456)</f>
        <v>0</v>
      </c>
      <c r="T456" s="7"/>
      <c r="U456" s="1">
        <f>SUMIFS(Table110[Quantity Purchased],Table110[Product Name],'Raw Mat Inventory Sum'!$O456)</f>
        <v>0</v>
      </c>
      <c r="W456" s="1">
        <f>SUMIFS(Table110[Total Purchase
Cost],Table110[Product Name],'Raw Mat Inventory Sum'!$O456)</f>
        <v>0</v>
      </c>
      <c r="X456" s="7"/>
      <c r="Y456" s="1">
        <f t="shared" si="48"/>
        <v>0</v>
      </c>
      <c r="AA456" s="1">
        <f t="shared" si="49"/>
        <v>0</v>
      </c>
      <c r="AB456" s="7"/>
      <c r="AC456" s="1">
        <f>SUMIFS(Table7[Quantity of 
Product Sold],Table7[Sale - Product Name],'Raw Mat Inventory Sum'!$O456,Table7[Product Type2],'Raw Mat Inventory Sum'!$AC$5)</f>
        <v>0</v>
      </c>
      <c r="AE456" s="1">
        <f>SUMIFS(Table7[Total Cost of
Goods Sold],Table7[Sale - Product Name],'Raw Mat Inventory Sum'!$O456,Table7[Product Type2],'Raw Mat Inventory Sum'!$AC$5)</f>
        <v>0</v>
      </c>
      <c r="AF456" s="7"/>
      <c r="AG456" s="1">
        <f>SUMIFS(Table17[Quantity2],Table17[Product Name],'Raw Mat Inventory Sum'!$O456,Table17[Product Type2],'Raw Mat Inventory Sum'!$AG$5)</f>
        <v>0</v>
      </c>
      <c r="AI456" s="1">
        <f>SUMIFS(Table17[Total out of Inventory],Table17[Product Name],'Raw Mat Inventory Sum'!$O456,Table17[Product Type2],'Raw Mat Inventory Sum'!$AG$5)</f>
        <v>0</v>
      </c>
      <c r="AJ456" s="7"/>
      <c r="AK456" s="1">
        <f>SUMIFS(Table7[Quantity
 Sold],Table7[Sale - Product Name],'Raw Mat Inventory Sum'!$O456,Table7[Product Type2],'Raw Mat Inventory Sum'!$AK$5)</f>
        <v>0</v>
      </c>
      <c r="AL456" t="str">
        <f t="shared" si="50"/>
        <v/>
      </c>
      <c r="AM456" s="1">
        <f>SUMIFS(Table7[Total 
Paid],Table7[Sale - Product Name],'Raw Mat Inventory Sum'!$O456,Table7[Product Type2],'Raw Mat Inventory Sum'!$AK$5)</f>
        <v>0</v>
      </c>
    </row>
    <row r="457" spans="16:39" x14ac:dyDescent="0.25">
      <c r="P457" s="7"/>
      <c r="Q457" s="30">
        <f>SUMIFS(Table110[Quantity],Table110[Product Name],'Raw Mat Inventory Sum'!$O457)</f>
        <v>0</v>
      </c>
      <c r="S457" s="1">
        <f>SUMIFS(Table110[Total Cost],Table110[Product Name],'Raw Mat Inventory Sum'!$O457)</f>
        <v>0</v>
      </c>
      <c r="T457" s="7"/>
      <c r="U457" s="1">
        <f>SUMIFS(Table110[Quantity Purchased],Table110[Product Name],'Raw Mat Inventory Sum'!$O457)</f>
        <v>0</v>
      </c>
      <c r="W457" s="1">
        <f>SUMIFS(Table110[Total Purchase
Cost],Table110[Product Name],'Raw Mat Inventory Sum'!$O457)</f>
        <v>0</v>
      </c>
      <c r="X457" s="7"/>
      <c r="Y457" s="1">
        <f t="shared" si="48"/>
        <v>0</v>
      </c>
      <c r="AA457" s="1">
        <f t="shared" si="49"/>
        <v>0</v>
      </c>
      <c r="AB457" s="7"/>
      <c r="AC457" s="1">
        <f>SUMIFS(Table7[Quantity of 
Product Sold],Table7[Sale - Product Name],'Raw Mat Inventory Sum'!$O457,Table7[Product Type2],'Raw Mat Inventory Sum'!$AC$5)</f>
        <v>0</v>
      </c>
      <c r="AE457" s="1">
        <f>SUMIFS(Table7[Total Cost of
Goods Sold],Table7[Sale - Product Name],'Raw Mat Inventory Sum'!$O457,Table7[Product Type2],'Raw Mat Inventory Sum'!$AC$5)</f>
        <v>0</v>
      </c>
      <c r="AF457" s="7"/>
      <c r="AG457" s="1">
        <f>SUMIFS(Table17[Quantity2],Table17[Product Name],'Raw Mat Inventory Sum'!$O457,Table17[Product Type2],'Raw Mat Inventory Sum'!$AG$5)</f>
        <v>0</v>
      </c>
      <c r="AI457" s="1">
        <f>SUMIFS(Table17[Total out of Inventory],Table17[Product Name],'Raw Mat Inventory Sum'!$O457,Table17[Product Type2],'Raw Mat Inventory Sum'!$AG$5)</f>
        <v>0</v>
      </c>
      <c r="AJ457" s="7"/>
      <c r="AK457" s="1">
        <f>SUMIFS(Table7[Quantity
 Sold],Table7[Sale - Product Name],'Raw Mat Inventory Sum'!$O457,Table7[Product Type2],'Raw Mat Inventory Sum'!$AK$5)</f>
        <v>0</v>
      </c>
      <c r="AL457" t="str">
        <f t="shared" si="50"/>
        <v/>
      </c>
      <c r="AM457" s="1">
        <f>SUMIFS(Table7[Total 
Paid],Table7[Sale - Product Name],'Raw Mat Inventory Sum'!$O457,Table7[Product Type2],'Raw Mat Inventory Sum'!$AK$5)</f>
        <v>0</v>
      </c>
    </row>
    <row r="458" spans="16:39" x14ac:dyDescent="0.25">
      <c r="P458" s="7"/>
      <c r="Q458" s="30">
        <f>SUMIFS(Table110[Quantity],Table110[Product Name],'Raw Mat Inventory Sum'!$O458)</f>
        <v>0</v>
      </c>
      <c r="S458" s="1">
        <f>SUMIFS(Table110[Total Cost],Table110[Product Name],'Raw Mat Inventory Sum'!$O458)</f>
        <v>0</v>
      </c>
      <c r="T458" s="7"/>
      <c r="U458" s="1">
        <f>SUMIFS(Table110[Quantity Purchased],Table110[Product Name],'Raw Mat Inventory Sum'!$O458)</f>
        <v>0</v>
      </c>
      <c r="W458" s="1">
        <f>SUMIFS(Table110[Total Purchase
Cost],Table110[Product Name],'Raw Mat Inventory Sum'!$O458)</f>
        <v>0</v>
      </c>
      <c r="X458" s="7"/>
      <c r="Y458" s="1">
        <f t="shared" si="48"/>
        <v>0</v>
      </c>
      <c r="AA458" s="1">
        <f t="shared" si="49"/>
        <v>0</v>
      </c>
      <c r="AB458" s="7"/>
      <c r="AC458" s="1">
        <f>SUMIFS(Table7[Quantity of 
Product Sold],Table7[Sale - Product Name],'Raw Mat Inventory Sum'!$O458,Table7[Product Type2],'Raw Mat Inventory Sum'!$AC$5)</f>
        <v>0</v>
      </c>
      <c r="AE458" s="1">
        <f>SUMIFS(Table7[Total Cost of
Goods Sold],Table7[Sale - Product Name],'Raw Mat Inventory Sum'!$O458,Table7[Product Type2],'Raw Mat Inventory Sum'!$AC$5)</f>
        <v>0</v>
      </c>
      <c r="AF458" s="7"/>
      <c r="AG458" s="1">
        <f>SUMIFS(Table17[Quantity2],Table17[Product Name],'Raw Mat Inventory Sum'!$O458,Table17[Product Type2],'Raw Mat Inventory Sum'!$AG$5)</f>
        <v>0</v>
      </c>
      <c r="AI458" s="1">
        <f>SUMIFS(Table17[Total out of Inventory],Table17[Product Name],'Raw Mat Inventory Sum'!$O458,Table17[Product Type2],'Raw Mat Inventory Sum'!$AG$5)</f>
        <v>0</v>
      </c>
      <c r="AJ458" s="7"/>
      <c r="AK458" s="1">
        <f>SUMIFS(Table7[Quantity
 Sold],Table7[Sale - Product Name],'Raw Mat Inventory Sum'!$O458,Table7[Product Type2],'Raw Mat Inventory Sum'!$AK$5)</f>
        <v>0</v>
      </c>
      <c r="AL458" t="str">
        <f t="shared" si="50"/>
        <v/>
      </c>
      <c r="AM458" s="1">
        <f>SUMIFS(Table7[Total 
Paid],Table7[Sale - Product Name],'Raw Mat Inventory Sum'!$O458,Table7[Product Type2],'Raw Mat Inventory Sum'!$AK$5)</f>
        <v>0</v>
      </c>
    </row>
    <row r="459" spans="16:39" x14ac:dyDescent="0.25">
      <c r="P459" s="7"/>
      <c r="Q459" s="30">
        <f>SUMIFS(Table110[Quantity],Table110[Product Name],'Raw Mat Inventory Sum'!$O459)</f>
        <v>0</v>
      </c>
      <c r="S459" s="1">
        <f>SUMIFS(Table110[Total Cost],Table110[Product Name],'Raw Mat Inventory Sum'!$O459)</f>
        <v>0</v>
      </c>
      <c r="T459" s="7"/>
      <c r="U459" s="1">
        <f>SUMIFS(Table110[Quantity Purchased],Table110[Product Name],'Raw Mat Inventory Sum'!$O459)</f>
        <v>0</v>
      </c>
      <c r="W459" s="1">
        <f>SUMIFS(Table110[Total Purchase
Cost],Table110[Product Name],'Raw Mat Inventory Sum'!$O459)</f>
        <v>0</v>
      </c>
      <c r="X459" s="7"/>
      <c r="Y459" s="1">
        <f t="shared" si="48"/>
        <v>0</v>
      </c>
      <c r="AA459" s="1">
        <f t="shared" si="49"/>
        <v>0</v>
      </c>
      <c r="AB459" s="7"/>
      <c r="AC459" s="1">
        <f>SUMIFS(Table7[Quantity of 
Product Sold],Table7[Sale - Product Name],'Raw Mat Inventory Sum'!$O459,Table7[Product Type2],'Raw Mat Inventory Sum'!$AC$5)</f>
        <v>0</v>
      </c>
      <c r="AE459" s="1">
        <f>SUMIFS(Table7[Total Cost of
Goods Sold],Table7[Sale - Product Name],'Raw Mat Inventory Sum'!$O459,Table7[Product Type2],'Raw Mat Inventory Sum'!$AC$5)</f>
        <v>0</v>
      </c>
      <c r="AF459" s="7"/>
      <c r="AG459" s="1">
        <f>SUMIFS(Table17[Quantity2],Table17[Product Name],'Raw Mat Inventory Sum'!$O459,Table17[Product Type2],'Raw Mat Inventory Sum'!$AG$5)</f>
        <v>0</v>
      </c>
      <c r="AI459" s="1">
        <f>SUMIFS(Table17[Total out of Inventory],Table17[Product Name],'Raw Mat Inventory Sum'!$O459,Table17[Product Type2],'Raw Mat Inventory Sum'!$AG$5)</f>
        <v>0</v>
      </c>
      <c r="AJ459" s="7"/>
      <c r="AK459" s="1">
        <f>SUMIFS(Table7[Quantity
 Sold],Table7[Sale - Product Name],'Raw Mat Inventory Sum'!$O459,Table7[Product Type2],'Raw Mat Inventory Sum'!$AK$5)</f>
        <v>0</v>
      </c>
      <c r="AL459" t="str">
        <f t="shared" si="50"/>
        <v/>
      </c>
      <c r="AM459" s="1">
        <f>SUMIFS(Table7[Total 
Paid],Table7[Sale - Product Name],'Raw Mat Inventory Sum'!$O459,Table7[Product Type2],'Raw Mat Inventory Sum'!$AK$5)</f>
        <v>0</v>
      </c>
    </row>
    <row r="460" spans="16:39" x14ac:dyDescent="0.25">
      <c r="P460" s="7"/>
      <c r="Q460" s="30">
        <f>SUMIFS(Table110[Quantity],Table110[Product Name],'Raw Mat Inventory Sum'!$O460)</f>
        <v>0</v>
      </c>
      <c r="S460" s="1">
        <f>SUMIFS(Table110[Total Cost],Table110[Product Name],'Raw Mat Inventory Sum'!$O460)</f>
        <v>0</v>
      </c>
      <c r="T460" s="7"/>
      <c r="U460" s="1">
        <f>SUMIFS(Table110[Quantity Purchased],Table110[Product Name],'Raw Mat Inventory Sum'!$O460)</f>
        <v>0</v>
      </c>
      <c r="W460" s="1">
        <f>SUMIFS(Table110[Total Purchase
Cost],Table110[Product Name],'Raw Mat Inventory Sum'!$O460)</f>
        <v>0</v>
      </c>
      <c r="X460" s="7"/>
      <c r="Y460" s="1">
        <f t="shared" si="48"/>
        <v>0</v>
      </c>
      <c r="AA460" s="1">
        <f t="shared" si="49"/>
        <v>0</v>
      </c>
      <c r="AB460" s="7"/>
      <c r="AC460" s="1">
        <f>SUMIFS(Table7[Quantity of 
Product Sold],Table7[Sale - Product Name],'Raw Mat Inventory Sum'!$O460,Table7[Product Type2],'Raw Mat Inventory Sum'!$AC$5)</f>
        <v>0</v>
      </c>
      <c r="AE460" s="1">
        <f>SUMIFS(Table7[Total Cost of
Goods Sold],Table7[Sale - Product Name],'Raw Mat Inventory Sum'!$O460,Table7[Product Type2],'Raw Mat Inventory Sum'!$AC$5)</f>
        <v>0</v>
      </c>
      <c r="AF460" s="7"/>
      <c r="AG460" s="1">
        <f>SUMIFS(Table17[Quantity2],Table17[Product Name],'Raw Mat Inventory Sum'!$O460,Table17[Product Type2],'Raw Mat Inventory Sum'!$AG$5)</f>
        <v>0</v>
      </c>
      <c r="AI460" s="1">
        <f>SUMIFS(Table17[Total out of Inventory],Table17[Product Name],'Raw Mat Inventory Sum'!$O460,Table17[Product Type2],'Raw Mat Inventory Sum'!$AG$5)</f>
        <v>0</v>
      </c>
      <c r="AJ460" s="7"/>
      <c r="AK460" s="1">
        <f>SUMIFS(Table7[Quantity
 Sold],Table7[Sale - Product Name],'Raw Mat Inventory Sum'!$O460,Table7[Product Type2],'Raw Mat Inventory Sum'!$AK$5)</f>
        <v>0</v>
      </c>
      <c r="AL460" t="str">
        <f t="shared" si="50"/>
        <v/>
      </c>
      <c r="AM460" s="1">
        <f>SUMIFS(Table7[Total 
Paid],Table7[Sale - Product Name],'Raw Mat Inventory Sum'!$O460,Table7[Product Type2],'Raw Mat Inventory Sum'!$AK$5)</f>
        <v>0</v>
      </c>
    </row>
    <row r="461" spans="16:39" x14ac:dyDescent="0.25">
      <c r="P461" s="7"/>
      <c r="Q461" s="30">
        <f>SUMIFS(Table110[Quantity],Table110[Product Name],'Raw Mat Inventory Sum'!$O461)</f>
        <v>0</v>
      </c>
      <c r="S461" s="1">
        <f>SUMIFS(Table110[Total Cost],Table110[Product Name],'Raw Mat Inventory Sum'!$O461)</f>
        <v>0</v>
      </c>
      <c r="T461" s="7"/>
      <c r="U461" s="1">
        <f>SUMIFS(Table110[Quantity Purchased],Table110[Product Name],'Raw Mat Inventory Sum'!$O461)</f>
        <v>0</v>
      </c>
      <c r="W461" s="1">
        <f>SUMIFS(Table110[Total Purchase
Cost],Table110[Product Name],'Raw Mat Inventory Sum'!$O461)</f>
        <v>0</v>
      </c>
      <c r="X461" s="7"/>
      <c r="Y461" s="1">
        <f t="shared" si="48"/>
        <v>0</v>
      </c>
      <c r="AA461" s="1">
        <f t="shared" si="49"/>
        <v>0</v>
      </c>
      <c r="AB461" s="7"/>
      <c r="AC461" s="1">
        <f>SUMIFS(Table7[Quantity of 
Product Sold],Table7[Sale - Product Name],'Raw Mat Inventory Sum'!$O461,Table7[Product Type2],'Raw Mat Inventory Sum'!$AC$5)</f>
        <v>0</v>
      </c>
      <c r="AE461" s="1">
        <f>SUMIFS(Table7[Total Cost of
Goods Sold],Table7[Sale - Product Name],'Raw Mat Inventory Sum'!$O461,Table7[Product Type2],'Raw Mat Inventory Sum'!$AC$5)</f>
        <v>0</v>
      </c>
      <c r="AF461" s="7"/>
      <c r="AG461" s="1">
        <f>SUMIFS(Table17[Quantity2],Table17[Product Name],'Raw Mat Inventory Sum'!$O461,Table17[Product Type2],'Raw Mat Inventory Sum'!$AG$5)</f>
        <v>0</v>
      </c>
      <c r="AI461" s="1">
        <f>SUMIFS(Table17[Total out of Inventory],Table17[Product Name],'Raw Mat Inventory Sum'!$O461,Table17[Product Type2],'Raw Mat Inventory Sum'!$AG$5)</f>
        <v>0</v>
      </c>
      <c r="AJ461" s="7"/>
      <c r="AK461" s="1">
        <f>SUMIFS(Table7[Quantity
 Sold],Table7[Sale - Product Name],'Raw Mat Inventory Sum'!$O461,Table7[Product Type2],'Raw Mat Inventory Sum'!$AK$5)</f>
        <v>0</v>
      </c>
      <c r="AL461" t="str">
        <f t="shared" si="50"/>
        <v/>
      </c>
      <c r="AM461" s="1">
        <f>SUMIFS(Table7[Total 
Paid],Table7[Sale - Product Name],'Raw Mat Inventory Sum'!$O461,Table7[Product Type2],'Raw Mat Inventory Sum'!$AK$5)</f>
        <v>0</v>
      </c>
    </row>
    <row r="462" spans="16:39" x14ac:dyDescent="0.25">
      <c r="P462" s="7"/>
      <c r="Q462" s="30">
        <f>SUMIFS(Table110[Quantity],Table110[Product Name],'Raw Mat Inventory Sum'!$O462)</f>
        <v>0</v>
      </c>
      <c r="S462" s="1">
        <f>SUMIFS(Table110[Total Cost],Table110[Product Name],'Raw Mat Inventory Sum'!$O462)</f>
        <v>0</v>
      </c>
      <c r="T462" s="7"/>
      <c r="U462" s="1">
        <f>SUMIFS(Table110[Quantity Purchased],Table110[Product Name],'Raw Mat Inventory Sum'!$O462)</f>
        <v>0</v>
      </c>
      <c r="W462" s="1">
        <f>SUMIFS(Table110[Total Purchase
Cost],Table110[Product Name],'Raw Mat Inventory Sum'!$O462)</f>
        <v>0</v>
      </c>
      <c r="X462" s="7"/>
      <c r="Y462" s="1">
        <f t="shared" si="48"/>
        <v>0</v>
      </c>
      <c r="AA462" s="1">
        <f t="shared" si="49"/>
        <v>0</v>
      </c>
      <c r="AB462" s="7"/>
      <c r="AC462" s="1">
        <f>SUMIFS(Table7[Quantity of 
Product Sold],Table7[Sale - Product Name],'Raw Mat Inventory Sum'!$O462,Table7[Product Type2],'Raw Mat Inventory Sum'!$AC$5)</f>
        <v>0</v>
      </c>
      <c r="AE462" s="1">
        <f>SUMIFS(Table7[Total Cost of
Goods Sold],Table7[Sale - Product Name],'Raw Mat Inventory Sum'!$O462,Table7[Product Type2],'Raw Mat Inventory Sum'!$AC$5)</f>
        <v>0</v>
      </c>
      <c r="AF462" s="7"/>
      <c r="AG462" s="1">
        <f>SUMIFS(Table17[Quantity2],Table17[Product Name],'Raw Mat Inventory Sum'!$O462,Table17[Product Type2],'Raw Mat Inventory Sum'!$AG$5)</f>
        <v>0</v>
      </c>
      <c r="AI462" s="1">
        <f>SUMIFS(Table17[Total out of Inventory],Table17[Product Name],'Raw Mat Inventory Sum'!$O462,Table17[Product Type2],'Raw Mat Inventory Sum'!$AG$5)</f>
        <v>0</v>
      </c>
      <c r="AJ462" s="7"/>
      <c r="AK462" s="1">
        <f>SUMIFS(Table7[Quantity
 Sold],Table7[Sale - Product Name],'Raw Mat Inventory Sum'!$O462,Table7[Product Type2],'Raw Mat Inventory Sum'!$AK$5)</f>
        <v>0</v>
      </c>
      <c r="AL462" t="str">
        <f t="shared" si="50"/>
        <v/>
      </c>
      <c r="AM462" s="1">
        <f>SUMIFS(Table7[Total 
Paid],Table7[Sale - Product Name],'Raw Mat Inventory Sum'!$O462,Table7[Product Type2],'Raw Mat Inventory Sum'!$AK$5)</f>
        <v>0</v>
      </c>
    </row>
    <row r="463" spans="16:39" x14ac:dyDescent="0.25">
      <c r="P463" s="7"/>
      <c r="Q463" s="30">
        <f>SUMIFS(Table110[Quantity],Table110[Product Name],'Raw Mat Inventory Sum'!$O463)</f>
        <v>0</v>
      </c>
      <c r="S463" s="1">
        <f>SUMIFS(Table110[Total Cost],Table110[Product Name],'Raw Mat Inventory Sum'!$O463)</f>
        <v>0</v>
      </c>
      <c r="T463" s="7"/>
      <c r="U463" s="1">
        <f>SUMIFS(Table110[Quantity Purchased],Table110[Product Name],'Raw Mat Inventory Sum'!$O463)</f>
        <v>0</v>
      </c>
      <c r="W463" s="1">
        <f>SUMIFS(Table110[Total Purchase
Cost],Table110[Product Name],'Raw Mat Inventory Sum'!$O463)</f>
        <v>0</v>
      </c>
      <c r="X463" s="7"/>
      <c r="Y463" s="1">
        <f t="shared" si="48"/>
        <v>0</v>
      </c>
      <c r="AA463" s="1">
        <f t="shared" si="49"/>
        <v>0</v>
      </c>
      <c r="AB463" s="7"/>
      <c r="AC463" s="1">
        <f>SUMIFS(Table7[Quantity of 
Product Sold],Table7[Sale - Product Name],'Raw Mat Inventory Sum'!$O463,Table7[Product Type2],'Raw Mat Inventory Sum'!$AC$5)</f>
        <v>0</v>
      </c>
      <c r="AE463" s="1">
        <f>SUMIFS(Table7[Total Cost of
Goods Sold],Table7[Sale - Product Name],'Raw Mat Inventory Sum'!$O463,Table7[Product Type2],'Raw Mat Inventory Sum'!$AC$5)</f>
        <v>0</v>
      </c>
      <c r="AF463" s="7"/>
      <c r="AG463" s="1">
        <f>SUMIFS(Table17[Quantity2],Table17[Product Name],'Raw Mat Inventory Sum'!$O463,Table17[Product Type2],'Raw Mat Inventory Sum'!$AG$5)</f>
        <v>0</v>
      </c>
      <c r="AI463" s="1">
        <f>SUMIFS(Table17[Total out of Inventory],Table17[Product Name],'Raw Mat Inventory Sum'!$O463,Table17[Product Type2],'Raw Mat Inventory Sum'!$AG$5)</f>
        <v>0</v>
      </c>
      <c r="AJ463" s="7"/>
      <c r="AK463" s="1">
        <f>SUMIFS(Table7[Quantity
 Sold],Table7[Sale - Product Name],'Raw Mat Inventory Sum'!$O463,Table7[Product Type2],'Raw Mat Inventory Sum'!$AK$5)</f>
        <v>0</v>
      </c>
      <c r="AL463" t="str">
        <f t="shared" si="50"/>
        <v/>
      </c>
      <c r="AM463" s="1">
        <f>SUMIFS(Table7[Total 
Paid],Table7[Sale - Product Name],'Raw Mat Inventory Sum'!$O463,Table7[Product Type2],'Raw Mat Inventory Sum'!$AK$5)</f>
        <v>0</v>
      </c>
    </row>
    <row r="464" spans="16:39" x14ac:dyDescent="0.25">
      <c r="P464" s="7"/>
      <c r="Q464" s="30">
        <f>SUMIFS(Table110[Quantity],Table110[Product Name],'Raw Mat Inventory Sum'!$O464)</f>
        <v>0</v>
      </c>
      <c r="S464" s="1">
        <f>SUMIFS(Table110[Total Cost],Table110[Product Name],'Raw Mat Inventory Sum'!$O464)</f>
        <v>0</v>
      </c>
      <c r="T464" s="7"/>
      <c r="U464" s="1">
        <f>SUMIFS(Table110[Quantity Purchased],Table110[Product Name],'Raw Mat Inventory Sum'!$O464)</f>
        <v>0</v>
      </c>
      <c r="W464" s="1">
        <f>SUMIFS(Table110[Total Purchase
Cost],Table110[Product Name],'Raw Mat Inventory Sum'!$O464)</f>
        <v>0</v>
      </c>
      <c r="X464" s="7"/>
      <c r="Y464" s="1">
        <f t="shared" si="48"/>
        <v>0</v>
      </c>
      <c r="AA464" s="1">
        <f t="shared" si="49"/>
        <v>0</v>
      </c>
      <c r="AB464" s="7"/>
      <c r="AC464" s="1">
        <f>SUMIFS(Table7[Quantity of 
Product Sold],Table7[Sale - Product Name],'Raw Mat Inventory Sum'!$O464,Table7[Product Type2],'Raw Mat Inventory Sum'!$AC$5)</f>
        <v>0</v>
      </c>
      <c r="AE464" s="1">
        <f>SUMIFS(Table7[Total Cost of
Goods Sold],Table7[Sale - Product Name],'Raw Mat Inventory Sum'!$O464,Table7[Product Type2],'Raw Mat Inventory Sum'!$AC$5)</f>
        <v>0</v>
      </c>
      <c r="AF464" s="7"/>
      <c r="AG464" s="1">
        <f>SUMIFS(Table17[Quantity2],Table17[Product Name],'Raw Mat Inventory Sum'!$O464,Table17[Product Type2],'Raw Mat Inventory Sum'!$AG$5)</f>
        <v>0</v>
      </c>
      <c r="AI464" s="1">
        <f>SUMIFS(Table17[Total out of Inventory],Table17[Product Name],'Raw Mat Inventory Sum'!$O464,Table17[Product Type2],'Raw Mat Inventory Sum'!$AG$5)</f>
        <v>0</v>
      </c>
      <c r="AJ464" s="7"/>
      <c r="AK464" s="1">
        <f>SUMIFS(Table7[Quantity
 Sold],Table7[Sale - Product Name],'Raw Mat Inventory Sum'!$O464,Table7[Product Type2],'Raw Mat Inventory Sum'!$AK$5)</f>
        <v>0</v>
      </c>
      <c r="AL464" t="str">
        <f t="shared" si="50"/>
        <v/>
      </c>
      <c r="AM464" s="1">
        <f>SUMIFS(Table7[Total 
Paid],Table7[Sale - Product Name],'Raw Mat Inventory Sum'!$O464,Table7[Product Type2],'Raw Mat Inventory Sum'!$AK$5)</f>
        <v>0</v>
      </c>
    </row>
    <row r="465" spans="16:39" x14ac:dyDescent="0.25">
      <c r="P465" s="7"/>
      <c r="Q465" s="30">
        <f>SUMIFS(Table110[Quantity],Table110[Product Name],'Raw Mat Inventory Sum'!$O465)</f>
        <v>0</v>
      </c>
      <c r="S465" s="1">
        <f>SUMIFS(Table110[Total Cost],Table110[Product Name],'Raw Mat Inventory Sum'!$O465)</f>
        <v>0</v>
      </c>
      <c r="T465" s="7"/>
      <c r="U465" s="1">
        <f>SUMIFS(Table110[Quantity Purchased],Table110[Product Name],'Raw Mat Inventory Sum'!$O465)</f>
        <v>0</v>
      </c>
      <c r="W465" s="1">
        <f>SUMIFS(Table110[Total Purchase
Cost],Table110[Product Name],'Raw Mat Inventory Sum'!$O465)</f>
        <v>0</v>
      </c>
      <c r="X465" s="7"/>
      <c r="Y465" s="1">
        <f t="shared" si="48"/>
        <v>0</v>
      </c>
      <c r="AA465" s="1">
        <f t="shared" si="49"/>
        <v>0</v>
      </c>
      <c r="AB465" s="7"/>
      <c r="AC465" s="1">
        <f>SUMIFS(Table7[Quantity of 
Product Sold],Table7[Sale - Product Name],'Raw Mat Inventory Sum'!$O465,Table7[Product Type2],'Raw Mat Inventory Sum'!$AC$5)</f>
        <v>0</v>
      </c>
      <c r="AE465" s="1">
        <f>SUMIFS(Table7[Total Cost of
Goods Sold],Table7[Sale - Product Name],'Raw Mat Inventory Sum'!$O465,Table7[Product Type2],'Raw Mat Inventory Sum'!$AC$5)</f>
        <v>0</v>
      </c>
      <c r="AF465" s="7"/>
      <c r="AG465" s="1">
        <f>SUMIFS(Table17[Quantity2],Table17[Product Name],'Raw Mat Inventory Sum'!$O465,Table17[Product Type2],'Raw Mat Inventory Sum'!$AG$5)</f>
        <v>0</v>
      </c>
      <c r="AI465" s="1">
        <f>SUMIFS(Table17[Total out of Inventory],Table17[Product Name],'Raw Mat Inventory Sum'!$O465,Table17[Product Type2],'Raw Mat Inventory Sum'!$AG$5)</f>
        <v>0</v>
      </c>
      <c r="AJ465" s="7"/>
      <c r="AK465" s="1">
        <f>SUMIFS(Table7[Quantity
 Sold],Table7[Sale - Product Name],'Raw Mat Inventory Sum'!$O465,Table7[Product Type2],'Raw Mat Inventory Sum'!$AK$5)</f>
        <v>0</v>
      </c>
      <c r="AL465" t="str">
        <f t="shared" si="50"/>
        <v/>
      </c>
      <c r="AM465" s="1">
        <f>SUMIFS(Table7[Total 
Paid],Table7[Sale - Product Name],'Raw Mat Inventory Sum'!$O465,Table7[Product Type2],'Raw Mat Inventory Sum'!$AK$5)</f>
        <v>0</v>
      </c>
    </row>
    <row r="466" spans="16:39" x14ac:dyDescent="0.25">
      <c r="P466" s="7"/>
      <c r="Q466" s="30">
        <f>SUMIFS(Table110[Quantity],Table110[Product Name],'Raw Mat Inventory Sum'!$O466)</f>
        <v>0</v>
      </c>
      <c r="S466" s="1">
        <f>SUMIFS(Table110[Total Cost],Table110[Product Name],'Raw Mat Inventory Sum'!$O466)</f>
        <v>0</v>
      </c>
      <c r="T466" s="7"/>
      <c r="U466" s="1">
        <f>SUMIFS(Table110[Quantity Purchased],Table110[Product Name],'Raw Mat Inventory Sum'!$O466)</f>
        <v>0</v>
      </c>
      <c r="W466" s="1">
        <f>SUMIFS(Table110[Total Purchase
Cost],Table110[Product Name],'Raw Mat Inventory Sum'!$O466)</f>
        <v>0</v>
      </c>
      <c r="X466" s="7"/>
      <c r="Y466" s="1">
        <f t="shared" si="48"/>
        <v>0</v>
      </c>
      <c r="AA466" s="1">
        <f t="shared" si="49"/>
        <v>0</v>
      </c>
      <c r="AB466" s="7"/>
      <c r="AC466" s="1">
        <f>SUMIFS(Table7[Quantity of 
Product Sold],Table7[Sale - Product Name],'Raw Mat Inventory Sum'!$O466,Table7[Product Type2],'Raw Mat Inventory Sum'!$AC$5)</f>
        <v>0</v>
      </c>
      <c r="AE466" s="1">
        <f>SUMIFS(Table7[Total Cost of
Goods Sold],Table7[Sale - Product Name],'Raw Mat Inventory Sum'!$O466,Table7[Product Type2],'Raw Mat Inventory Sum'!$AC$5)</f>
        <v>0</v>
      </c>
      <c r="AF466" s="7"/>
      <c r="AG466" s="1">
        <f>SUMIFS(Table17[Quantity2],Table17[Product Name],'Raw Mat Inventory Sum'!$O466,Table17[Product Type2],'Raw Mat Inventory Sum'!$AG$5)</f>
        <v>0</v>
      </c>
      <c r="AI466" s="1">
        <f>SUMIFS(Table17[Total out of Inventory],Table17[Product Name],'Raw Mat Inventory Sum'!$O466,Table17[Product Type2],'Raw Mat Inventory Sum'!$AG$5)</f>
        <v>0</v>
      </c>
      <c r="AJ466" s="7"/>
      <c r="AK466" s="1">
        <f>SUMIFS(Table7[Quantity
 Sold],Table7[Sale - Product Name],'Raw Mat Inventory Sum'!$O466,Table7[Product Type2],'Raw Mat Inventory Sum'!$AK$5)</f>
        <v>0</v>
      </c>
      <c r="AL466" t="str">
        <f t="shared" si="50"/>
        <v/>
      </c>
      <c r="AM466" s="1">
        <f>SUMIFS(Table7[Total 
Paid],Table7[Sale - Product Name],'Raw Mat Inventory Sum'!$O466,Table7[Product Type2],'Raw Mat Inventory Sum'!$AK$5)</f>
        <v>0</v>
      </c>
    </row>
    <row r="467" spans="16:39" x14ac:dyDescent="0.25">
      <c r="P467" s="7"/>
      <c r="Q467" s="30">
        <f>SUMIFS(Table110[Quantity],Table110[Product Name],'Raw Mat Inventory Sum'!$O467)</f>
        <v>0</v>
      </c>
      <c r="S467" s="1">
        <f>SUMIFS(Table110[Total Cost],Table110[Product Name],'Raw Mat Inventory Sum'!$O467)</f>
        <v>0</v>
      </c>
      <c r="T467" s="7"/>
      <c r="U467" s="1">
        <f>SUMIFS(Table110[Quantity Purchased],Table110[Product Name],'Raw Mat Inventory Sum'!$O467)</f>
        <v>0</v>
      </c>
      <c r="W467" s="1">
        <f>SUMIFS(Table110[Total Purchase
Cost],Table110[Product Name],'Raw Mat Inventory Sum'!$O467)</f>
        <v>0</v>
      </c>
      <c r="X467" s="7"/>
      <c r="Y467" s="1">
        <f t="shared" si="48"/>
        <v>0</v>
      </c>
      <c r="AA467" s="1">
        <f t="shared" si="49"/>
        <v>0</v>
      </c>
      <c r="AB467" s="7"/>
      <c r="AC467" s="1">
        <f>SUMIFS(Table7[Quantity of 
Product Sold],Table7[Sale - Product Name],'Raw Mat Inventory Sum'!$O467,Table7[Product Type2],'Raw Mat Inventory Sum'!$AC$5)</f>
        <v>0</v>
      </c>
      <c r="AE467" s="1">
        <f>SUMIFS(Table7[Total Cost of
Goods Sold],Table7[Sale - Product Name],'Raw Mat Inventory Sum'!$O467,Table7[Product Type2],'Raw Mat Inventory Sum'!$AC$5)</f>
        <v>0</v>
      </c>
      <c r="AF467" s="7"/>
      <c r="AG467" s="1">
        <f>SUMIFS(Table17[Quantity2],Table17[Product Name],'Raw Mat Inventory Sum'!$O467,Table17[Product Type2],'Raw Mat Inventory Sum'!$AG$5)</f>
        <v>0</v>
      </c>
      <c r="AI467" s="1">
        <f>SUMIFS(Table17[Total out of Inventory],Table17[Product Name],'Raw Mat Inventory Sum'!$O467,Table17[Product Type2],'Raw Mat Inventory Sum'!$AG$5)</f>
        <v>0</v>
      </c>
      <c r="AJ467" s="7"/>
      <c r="AK467" s="1">
        <f>SUMIFS(Table7[Quantity
 Sold],Table7[Sale - Product Name],'Raw Mat Inventory Sum'!$O467,Table7[Product Type2],'Raw Mat Inventory Sum'!$AK$5)</f>
        <v>0</v>
      </c>
      <c r="AL467" t="str">
        <f t="shared" si="50"/>
        <v/>
      </c>
      <c r="AM467" s="1">
        <f>SUMIFS(Table7[Total 
Paid],Table7[Sale - Product Name],'Raw Mat Inventory Sum'!$O467,Table7[Product Type2],'Raw Mat Inventory Sum'!$AK$5)</f>
        <v>0</v>
      </c>
    </row>
    <row r="468" spans="16:39" x14ac:dyDescent="0.25">
      <c r="P468" s="7"/>
      <c r="Q468" s="30">
        <f>SUMIFS(Table110[Quantity],Table110[Product Name],'Raw Mat Inventory Sum'!$O468)</f>
        <v>0</v>
      </c>
      <c r="S468" s="1">
        <f>SUMIFS(Table110[Total Cost],Table110[Product Name],'Raw Mat Inventory Sum'!$O468)</f>
        <v>0</v>
      </c>
      <c r="T468" s="7"/>
      <c r="U468" s="1">
        <f>SUMIFS(Table110[Quantity Purchased],Table110[Product Name],'Raw Mat Inventory Sum'!$O468)</f>
        <v>0</v>
      </c>
      <c r="W468" s="1">
        <f>SUMIFS(Table110[Total Purchase
Cost],Table110[Product Name],'Raw Mat Inventory Sum'!$O468)</f>
        <v>0</v>
      </c>
      <c r="X468" s="7"/>
      <c r="Y468" s="1">
        <f t="shared" si="48"/>
        <v>0</v>
      </c>
      <c r="AA468" s="1">
        <f t="shared" si="49"/>
        <v>0</v>
      </c>
      <c r="AB468" s="7"/>
      <c r="AC468" s="1">
        <f>SUMIFS(Table7[Quantity of 
Product Sold],Table7[Sale - Product Name],'Raw Mat Inventory Sum'!$O468,Table7[Product Type2],'Raw Mat Inventory Sum'!$AC$5)</f>
        <v>0</v>
      </c>
      <c r="AE468" s="1">
        <f>SUMIFS(Table7[Total Cost of
Goods Sold],Table7[Sale - Product Name],'Raw Mat Inventory Sum'!$O468,Table7[Product Type2],'Raw Mat Inventory Sum'!$AC$5)</f>
        <v>0</v>
      </c>
      <c r="AF468" s="7"/>
      <c r="AG468" s="1">
        <f>SUMIFS(Table17[Quantity2],Table17[Product Name],'Raw Mat Inventory Sum'!$O468,Table17[Product Type2],'Raw Mat Inventory Sum'!$AG$5)</f>
        <v>0</v>
      </c>
      <c r="AI468" s="1">
        <f>SUMIFS(Table17[Total out of Inventory],Table17[Product Name],'Raw Mat Inventory Sum'!$O468,Table17[Product Type2],'Raw Mat Inventory Sum'!$AG$5)</f>
        <v>0</v>
      </c>
      <c r="AJ468" s="7"/>
      <c r="AK468" s="1">
        <f>SUMIFS(Table7[Quantity
 Sold],Table7[Sale - Product Name],'Raw Mat Inventory Sum'!$O468,Table7[Product Type2],'Raw Mat Inventory Sum'!$AK$5)</f>
        <v>0</v>
      </c>
      <c r="AL468" t="str">
        <f t="shared" si="50"/>
        <v/>
      </c>
      <c r="AM468" s="1">
        <f>SUMIFS(Table7[Total 
Paid],Table7[Sale - Product Name],'Raw Mat Inventory Sum'!$O468,Table7[Product Type2],'Raw Mat Inventory Sum'!$AK$5)</f>
        <v>0</v>
      </c>
    </row>
    <row r="469" spans="16:39" x14ac:dyDescent="0.25">
      <c r="P469" s="7"/>
      <c r="Q469" s="30">
        <f>SUMIFS(Table110[Quantity],Table110[Product Name],'Raw Mat Inventory Sum'!$O469)</f>
        <v>0</v>
      </c>
      <c r="S469" s="1">
        <f>SUMIFS(Table110[Total Cost],Table110[Product Name],'Raw Mat Inventory Sum'!$O469)</f>
        <v>0</v>
      </c>
      <c r="T469" s="7"/>
      <c r="U469" s="1">
        <f>SUMIFS(Table110[Quantity Purchased],Table110[Product Name],'Raw Mat Inventory Sum'!$O469)</f>
        <v>0</v>
      </c>
      <c r="W469" s="1">
        <f>SUMIFS(Table110[Total Purchase
Cost],Table110[Product Name],'Raw Mat Inventory Sum'!$O469)</f>
        <v>0</v>
      </c>
      <c r="X469" s="7"/>
      <c r="Y469" s="1">
        <f t="shared" si="48"/>
        <v>0</v>
      </c>
      <c r="AA469" s="1">
        <f t="shared" si="49"/>
        <v>0</v>
      </c>
      <c r="AB469" s="7"/>
      <c r="AC469" s="1">
        <f>SUMIFS(Table7[Quantity of 
Product Sold],Table7[Sale - Product Name],'Raw Mat Inventory Sum'!$O469,Table7[Product Type2],'Raw Mat Inventory Sum'!$AC$5)</f>
        <v>0</v>
      </c>
      <c r="AE469" s="1">
        <f>SUMIFS(Table7[Total Cost of
Goods Sold],Table7[Sale - Product Name],'Raw Mat Inventory Sum'!$O469,Table7[Product Type2],'Raw Mat Inventory Sum'!$AC$5)</f>
        <v>0</v>
      </c>
      <c r="AF469" s="7"/>
      <c r="AG469" s="1">
        <f>SUMIFS(Table17[Quantity2],Table17[Product Name],'Raw Mat Inventory Sum'!$O469,Table17[Product Type2],'Raw Mat Inventory Sum'!$AG$5)</f>
        <v>0</v>
      </c>
      <c r="AI469" s="1">
        <f>SUMIFS(Table17[Total out of Inventory],Table17[Product Name],'Raw Mat Inventory Sum'!$O469,Table17[Product Type2],'Raw Mat Inventory Sum'!$AG$5)</f>
        <v>0</v>
      </c>
      <c r="AJ469" s="7"/>
      <c r="AK469" s="1">
        <f>SUMIFS(Table7[Quantity
 Sold],Table7[Sale - Product Name],'Raw Mat Inventory Sum'!$O469,Table7[Product Type2],'Raw Mat Inventory Sum'!$AK$5)</f>
        <v>0</v>
      </c>
      <c r="AL469" t="str">
        <f t="shared" si="50"/>
        <v/>
      </c>
      <c r="AM469" s="1">
        <f>SUMIFS(Table7[Total 
Paid],Table7[Sale - Product Name],'Raw Mat Inventory Sum'!$O469,Table7[Product Type2],'Raw Mat Inventory Sum'!$AK$5)</f>
        <v>0</v>
      </c>
    </row>
    <row r="470" spans="16:39" x14ac:dyDescent="0.25">
      <c r="P470" s="7"/>
      <c r="Q470" s="30">
        <f>SUMIFS(Table110[Quantity],Table110[Product Name],'Raw Mat Inventory Sum'!$O470)</f>
        <v>0</v>
      </c>
      <c r="S470" s="1">
        <f>SUMIFS(Table110[Total Cost],Table110[Product Name],'Raw Mat Inventory Sum'!$O470)</f>
        <v>0</v>
      </c>
      <c r="T470" s="7"/>
      <c r="U470" s="1">
        <f>SUMIFS(Table110[Quantity Purchased],Table110[Product Name],'Raw Mat Inventory Sum'!$O470)</f>
        <v>0</v>
      </c>
      <c r="W470" s="1">
        <f>SUMIFS(Table110[Total Purchase
Cost],Table110[Product Name],'Raw Mat Inventory Sum'!$O470)</f>
        <v>0</v>
      </c>
      <c r="X470" s="7"/>
      <c r="Y470" s="1">
        <f t="shared" si="48"/>
        <v>0</v>
      </c>
      <c r="AA470" s="1">
        <f t="shared" si="49"/>
        <v>0</v>
      </c>
      <c r="AB470" s="7"/>
      <c r="AC470" s="1">
        <f>SUMIFS(Table7[Quantity of 
Product Sold],Table7[Sale - Product Name],'Raw Mat Inventory Sum'!$O470,Table7[Product Type2],'Raw Mat Inventory Sum'!$AC$5)</f>
        <v>0</v>
      </c>
      <c r="AE470" s="1">
        <f>SUMIFS(Table7[Total Cost of
Goods Sold],Table7[Sale - Product Name],'Raw Mat Inventory Sum'!$O470,Table7[Product Type2],'Raw Mat Inventory Sum'!$AC$5)</f>
        <v>0</v>
      </c>
      <c r="AF470" s="7"/>
      <c r="AG470" s="1">
        <f>SUMIFS(Table17[Quantity2],Table17[Product Name],'Raw Mat Inventory Sum'!$O470,Table17[Product Type2],'Raw Mat Inventory Sum'!$AG$5)</f>
        <v>0</v>
      </c>
      <c r="AI470" s="1">
        <f>SUMIFS(Table17[Total out of Inventory],Table17[Product Name],'Raw Mat Inventory Sum'!$O470,Table17[Product Type2],'Raw Mat Inventory Sum'!$AG$5)</f>
        <v>0</v>
      </c>
      <c r="AJ470" s="7"/>
      <c r="AK470" s="1">
        <f>SUMIFS(Table7[Quantity
 Sold],Table7[Sale - Product Name],'Raw Mat Inventory Sum'!$O470,Table7[Product Type2],'Raw Mat Inventory Sum'!$AK$5)</f>
        <v>0</v>
      </c>
      <c r="AL470" t="str">
        <f t="shared" si="50"/>
        <v/>
      </c>
      <c r="AM470" s="1">
        <f>SUMIFS(Table7[Total 
Paid],Table7[Sale - Product Name],'Raw Mat Inventory Sum'!$O470,Table7[Product Type2],'Raw Mat Inventory Sum'!$AK$5)</f>
        <v>0</v>
      </c>
    </row>
    <row r="471" spans="16:39" x14ac:dyDescent="0.25">
      <c r="P471" s="7"/>
      <c r="Q471" s="30">
        <f>SUMIFS(Table110[Quantity],Table110[Product Name],'Raw Mat Inventory Sum'!$O471)</f>
        <v>0</v>
      </c>
      <c r="S471" s="1">
        <f>SUMIFS(Table110[Total Cost],Table110[Product Name],'Raw Mat Inventory Sum'!$O471)</f>
        <v>0</v>
      </c>
      <c r="T471" s="7"/>
      <c r="U471" s="1">
        <f>SUMIFS(Table110[Quantity Purchased],Table110[Product Name],'Raw Mat Inventory Sum'!$O471)</f>
        <v>0</v>
      </c>
      <c r="W471" s="1">
        <f>SUMIFS(Table110[Total Purchase
Cost],Table110[Product Name],'Raw Mat Inventory Sum'!$O471)</f>
        <v>0</v>
      </c>
      <c r="X471" s="7"/>
      <c r="Y471" s="1">
        <f t="shared" si="48"/>
        <v>0</v>
      </c>
      <c r="AA471" s="1">
        <f t="shared" si="49"/>
        <v>0</v>
      </c>
      <c r="AB471" s="7"/>
      <c r="AC471" s="1">
        <f>SUMIFS(Table7[Quantity of 
Product Sold],Table7[Sale - Product Name],'Raw Mat Inventory Sum'!$O471,Table7[Product Type2],'Raw Mat Inventory Sum'!$AC$5)</f>
        <v>0</v>
      </c>
      <c r="AE471" s="1">
        <f>SUMIFS(Table7[Total Cost of
Goods Sold],Table7[Sale - Product Name],'Raw Mat Inventory Sum'!$O471,Table7[Product Type2],'Raw Mat Inventory Sum'!$AC$5)</f>
        <v>0</v>
      </c>
      <c r="AF471" s="7"/>
      <c r="AG471" s="1">
        <f>SUMIFS(Table17[Quantity2],Table17[Product Name],'Raw Mat Inventory Sum'!$O471,Table17[Product Type2],'Raw Mat Inventory Sum'!$AG$5)</f>
        <v>0</v>
      </c>
      <c r="AI471" s="1">
        <f>SUMIFS(Table17[Total out of Inventory],Table17[Product Name],'Raw Mat Inventory Sum'!$O471,Table17[Product Type2],'Raw Mat Inventory Sum'!$AG$5)</f>
        <v>0</v>
      </c>
      <c r="AJ471" s="7"/>
      <c r="AK471" s="1">
        <f>SUMIFS(Table7[Quantity
 Sold],Table7[Sale - Product Name],'Raw Mat Inventory Sum'!$O471,Table7[Product Type2],'Raw Mat Inventory Sum'!$AK$5)</f>
        <v>0</v>
      </c>
      <c r="AL471" t="str">
        <f t="shared" si="50"/>
        <v/>
      </c>
      <c r="AM471" s="1">
        <f>SUMIFS(Table7[Total 
Paid],Table7[Sale - Product Name],'Raw Mat Inventory Sum'!$O471,Table7[Product Type2],'Raw Mat Inventory Sum'!$AK$5)</f>
        <v>0</v>
      </c>
    </row>
    <row r="472" spans="16:39" x14ac:dyDescent="0.25">
      <c r="P472" s="7"/>
      <c r="Q472" s="30">
        <f>SUMIFS(Table110[Quantity],Table110[Product Name],'Raw Mat Inventory Sum'!$O472)</f>
        <v>0</v>
      </c>
      <c r="S472" s="1">
        <f>SUMIFS(Table110[Total Cost],Table110[Product Name],'Raw Mat Inventory Sum'!$O472)</f>
        <v>0</v>
      </c>
      <c r="T472" s="7"/>
      <c r="U472" s="1">
        <f>SUMIFS(Table110[Quantity Purchased],Table110[Product Name],'Raw Mat Inventory Sum'!$O472)</f>
        <v>0</v>
      </c>
      <c r="W472" s="1">
        <f>SUMIFS(Table110[Total Purchase
Cost],Table110[Product Name],'Raw Mat Inventory Sum'!$O472)</f>
        <v>0</v>
      </c>
      <c r="X472" s="7"/>
      <c r="Y472" s="1">
        <f t="shared" si="48"/>
        <v>0</v>
      </c>
      <c r="AA472" s="1">
        <f t="shared" si="49"/>
        <v>0</v>
      </c>
      <c r="AB472" s="7"/>
      <c r="AC472" s="1">
        <f>SUMIFS(Table7[Quantity of 
Product Sold],Table7[Sale - Product Name],'Raw Mat Inventory Sum'!$O472,Table7[Product Type2],'Raw Mat Inventory Sum'!$AC$5)</f>
        <v>0</v>
      </c>
      <c r="AE472" s="1">
        <f>SUMIFS(Table7[Total Cost of
Goods Sold],Table7[Sale - Product Name],'Raw Mat Inventory Sum'!$O472,Table7[Product Type2],'Raw Mat Inventory Sum'!$AC$5)</f>
        <v>0</v>
      </c>
      <c r="AF472" s="7"/>
      <c r="AG472" s="1">
        <f>SUMIFS(Table17[Quantity2],Table17[Product Name],'Raw Mat Inventory Sum'!$O472,Table17[Product Type2],'Raw Mat Inventory Sum'!$AG$5)</f>
        <v>0</v>
      </c>
      <c r="AI472" s="1">
        <f>SUMIFS(Table17[Total out of Inventory],Table17[Product Name],'Raw Mat Inventory Sum'!$O472,Table17[Product Type2],'Raw Mat Inventory Sum'!$AG$5)</f>
        <v>0</v>
      </c>
      <c r="AJ472" s="7"/>
      <c r="AK472" s="1">
        <f>SUMIFS(Table7[Quantity
 Sold],Table7[Sale - Product Name],'Raw Mat Inventory Sum'!$O472,Table7[Product Type2],'Raw Mat Inventory Sum'!$AK$5)</f>
        <v>0</v>
      </c>
      <c r="AL472" t="str">
        <f t="shared" si="50"/>
        <v/>
      </c>
      <c r="AM472" s="1">
        <f>SUMIFS(Table7[Total 
Paid],Table7[Sale - Product Name],'Raw Mat Inventory Sum'!$O472,Table7[Product Type2],'Raw Mat Inventory Sum'!$AK$5)</f>
        <v>0</v>
      </c>
    </row>
    <row r="473" spans="16:39" x14ac:dyDescent="0.25">
      <c r="P473" s="7"/>
      <c r="Q473" s="30">
        <f>SUMIFS(Table110[Quantity],Table110[Product Name],'Raw Mat Inventory Sum'!$O473)</f>
        <v>0</v>
      </c>
      <c r="S473" s="1">
        <f>SUMIFS(Table110[Total Cost],Table110[Product Name],'Raw Mat Inventory Sum'!$O473)</f>
        <v>0</v>
      </c>
      <c r="T473" s="7"/>
      <c r="U473" s="1">
        <f>SUMIFS(Table110[Quantity Purchased],Table110[Product Name],'Raw Mat Inventory Sum'!$O473)</f>
        <v>0</v>
      </c>
      <c r="W473" s="1">
        <f>SUMIFS(Table110[Total Purchase
Cost],Table110[Product Name],'Raw Mat Inventory Sum'!$O473)</f>
        <v>0</v>
      </c>
      <c r="X473" s="7"/>
      <c r="Y473" s="1">
        <f t="shared" si="48"/>
        <v>0</v>
      </c>
      <c r="AA473" s="1">
        <f t="shared" si="49"/>
        <v>0</v>
      </c>
      <c r="AB473" s="7"/>
      <c r="AC473" s="1">
        <f>SUMIFS(Table7[Quantity of 
Product Sold],Table7[Sale - Product Name],'Raw Mat Inventory Sum'!$O473,Table7[Product Type2],'Raw Mat Inventory Sum'!$AC$5)</f>
        <v>0</v>
      </c>
      <c r="AE473" s="1">
        <f>SUMIFS(Table7[Total Cost of
Goods Sold],Table7[Sale - Product Name],'Raw Mat Inventory Sum'!$O473,Table7[Product Type2],'Raw Mat Inventory Sum'!$AC$5)</f>
        <v>0</v>
      </c>
      <c r="AF473" s="7"/>
      <c r="AG473" s="1">
        <f>SUMIFS(Table17[Quantity2],Table17[Product Name],'Raw Mat Inventory Sum'!$O473,Table17[Product Type2],'Raw Mat Inventory Sum'!$AG$5)</f>
        <v>0</v>
      </c>
      <c r="AI473" s="1">
        <f>SUMIFS(Table17[Total out of Inventory],Table17[Product Name],'Raw Mat Inventory Sum'!$O473,Table17[Product Type2],'Raw Mat Inventory Sum'!$AG$5)</f>
        <v>0</v>
      </c>
      <c r="AJ473" s="7"/>
      <c r="AK473" s="1">
        <f>SUMIFS(Table7[Quantity
 Sold],Table7[Sale - Product Name],'Raw Mat Inventory Sum'!$O473,Table7[Product Type2],'Raw Mat Inventory Sum'!$AK$5)</f>
        <v>0</v>
      </c>
      <c r="AL473" t="str">
        <f t="shared" si="50"/>
        <v/>
      </c>
      <c r="AM473" s="1">
        <f>SUMIFS(Table7[Total 
Paid],Table7[Sale - Product Name],'Raw Mat Inventory Sum'!$O473,Table7[Product Type2],'Raw Mat Inventory Sum'!$AK$5)</f>
        <v>0</v>
      </c>
    </row>
    <row r="474" spans="16:39" x14ac:dyDescent="0.25">
      <c r="P474" s="7"/>
      <c r="Q474" s="30">
        <f>SUMIFS(Table110[Quantity],Table110[Product Name],'Raw Mat Inventory Sum'!$O474)</f>
        <v>0</v>
      </c>
      <c r="S474" s="1">
        <f>SUMIFS(Table110[Total Cost],Table110[Product Name],'Raw Mat Inventory Sum'!$O474)</f>
        <v>0</v>
      </c>
      <c r="T474" s="7"/>
      <c r="U474" s="1">
        <f>SUMIFS(Table110[Quantity Purchased],Table110[Product Name],'Raw Mat Inventory Sum'!$O474)</f>
        <v>0</v>
      </c>
      <c r="W474" s="1">
        <f>SUMIFS(Table110[Total Purchase
Cost],Table110[Product Name],'Raw Mat Inventory Sum'!$O474)</f>
        <v>0</v>
      </c>
      <c r="X474" s="7"/>
      <c r="Y474" s="1">
        <f t="shared" si="48"/>
        <v>0</v>
      </c>
      <c r="AA474" s="1">
        <f t="shared" si="49"/>
        <v>0</v>
      </c>
      <c r="AB474" s="7"/>
      <c r="AC474" s="1">
        <f>SUMIFS(Table7[Quantity of 
Product Sold],Table7[Sale - Product Name],'Raw Mat Inventory Sum'!$O474,Table7[Product Type2],'Raw Mat Inventory Sum'!$AC$5)</f>
        <v>0</v>
      </c>
      <c r="AE474" s="1">
        <f>SUMIFS(Table7[Total Cost of
Goods Sold],Table7[Sale - Product Name],'Raw Mat Inventory Sum'!$O474,Table7[Product Type2],'Raw Mat Inventory Sum'!$AC$5)</f>
        <v>0</v>
      </c>
      <c r="AF474" s="7"/>
      <c r="AG474" s="1">
        <f>SUMIFS(Table17[Quantity2],Table17[Product Name],'Raw Mat Inventory Sum'!$O474,Table17[Product Type2],'Raw Mat Inventory Sum'!$AG$5)</f>
        <v>0</v>
      </c>
      <c r="AI474" s="1">
        <f>SUMIFS(Table17[Total out of Inventory],Table17[Product Name],'Raw Mat Inventory Sum'!$O474,Table17[Product Type2],'Raw Mat Inventory Sum'!$AG$5)</f>
        <v>0</v>
      </c>
      <c r="AJ474" s="7"/>
      <c r="AK474" s="1">
        <f>SUMIFS(Table7[Quantity
 Sold],Table7[Sale - Product Name],'Raw Mat Inventory Sum'!$O474,Table7[Product Type2],'Raw Mat Inventory Sum'!$AK$5)</f>
        <v>0</v>
      </c>
      <c r="AL474" t="str">
        <f t="shared" si="50"/>
        <v/>
      </c>
      <c r="AM474" s="1">
        <f>SUMIFS(Table7[Total 
Paid],Table7[Sale - Product Name],'Raw Mat Inventory Sum'!$O474,Table7[Product Type2],'Raw Mat Inventory Sum'!$AK$5)</f>
        <v>0</v>
      </c>
    </row>
    <row r="475" spans="16:39" x14ac:dyDescent="0.25">
      <c r="P475" s="7"/>
      <c r="Q475" s="30">
        <f>SUMIFS(Table110[Quantity],Table110[Product Name],'Raw Mat Inventory Sum'!$O475)</f>
        <v>0</v>
      </c>
      <c r="S475" s="1">
        <f>SUMIFS(Table110[Total Cost],Table110[Product Name],'Raw Mat Inventory Sum'!$O475)</f>
        <v>0</v>
      </c>
      <c r="T475" s="7"/>
      <c r="U475" s="1">
        <f>SUMIFS(Table110[Quantity Purchased],Table110[Product Name],'Raw Mat Inventory Sum'!$O475)</f>
        <v>0</v>
      </c>
      <c r="W475" s="1">
        <f>SUMIFS(Table110[Total Purchase
Cost],Table110[Product Name],'Raw Mat Inventory Sum'!$O475)</f>
        <v>0</v>
      </c>
      <c r="X475" s="7"/>
      <c r="Y475" s="1">
        <f t="shared" si="48"/>
        <v>0</v>
      </c>
      <c r="AA475" s="1">
        <f t="shared" si="49"/>
        <v>0</v>
      </c>
      <c r="AB475" s="7"/>
      <c r="AC475" s="1">
        <f>SUMIFS(Table7[Quantity of 
Product Sold],Table7[Sale - Product Name],'Raw Mat Inventory Sum'!$O475,Table7[Product Type2],'Raw Mat Inventory Sum'!$AC$5)</f>
        <v>0</v>
      </c>
      <c r="AE475" s="1">
        <f>SUMIFS(Table7[Total Cost of
Goods Sold],Table7[Sale - Product Name],'Raw Mat Inventory Sum'!$O475,Table7[Product Type2],'Raw Mat Inventory Sum'!$AC$5)</f>
        <v>0</v>
      </c>
      <c r="AF475" s="7"/>
      <c r="AG475" s="1">
        <f>SUMIFS(Table17[Quantity2],Table17[Product Name],'Raw Mat Inventory Sum'!$O475,Table17[Product Type2],'Raw Mat Inventory Sum'!$AG$5)</f>
        <v>0</v>
      </c>
      <c r="AI475" s="1">
        <f>SUMIFS(Table17[Total out of Inventory],Table17[Product Name],'Raw Mat Inventory Sum'!$O475,Table17[Product Type2],'Raw Mat Inventory Sum'!$AG$5)</f>
        <v>0</v>
      </c>
      <c r="AJ475" s="7"/>
      <c r="AK475" s="1">
        <f>SUMIFS(Table7[Quantity
 Sold],Table7[Sale - Product Name],'Raw Mat Inventory Sum'!$O475,Table7[Product Type2],'Raw Mat Inventory Sum'!$AK$5)</f>
        <v>0</v>
      </c>
      <c r="AL475" t="str">
        <f t="shared" si="50"/>
        <v/>
      </c>
      <c r="AM475" s="1">
        <f>SUMIFS(Table7[Total 
Paid],Table7[Sale - Product Name],'Raw Mat Inventory Sum'!$O475,Table7[Product Type2],'Raw Mat Inventory Sum'!$AK$5)</f>
        <v>0</v>
      </c>
    </row>
    <row r="476" spans="16:39" x14ac:dyDescent="0.25">
      <c r="P476" s="7"/>
      <c r="Q476" s="30">
        <f>SUMIFS(Table110[Quantity],Table110[Product Name],'Raw Mat Inventory Sum'!$O476)</f>
        <v>0</v>
      </c>
      <c r="S476" s="1">
        <f>SUMIFS(Table110[Total Cost],Table110[Product Name],'Raw Mat Inventory Sum'!$O476)</f>
        <v>0</v>
      </c>
      <c r="T476" s="7"/>
      <c r="U476" s="1">
        <f>SUMIFS(Table110[Quantity Purchased],Table110[Product Name],'Raw Mat Inventory Sum'!$O476)</f>
        <v>0</v>
      </c>
      <c r="W476" s="1">
        <f>SUMIFS(Table110[Total Purchase
Cost],Table110[Product Name],'Raw Mat Inventory Sum'!$O476)</f>
        <v>0</v>
      </c>
      <c r="X476" s="7"/>
      <c r="Y476" s="1">
        <f t="shared" si="48"/>
        <v>0</v>
      </c>
      <c r="AA476" s="1">
        <f t="shared" si="49"/>
        <v>0</v>
      </c>
      <c r="AB476" s="7"/>
      <c r="AC476" s="1">
        <f>SUMIFS(Table7[Quantity of 
Product Sold],Table7[Sale - Product Name],'Raw Mat Inventory Sum'!$O476,Table7[Product Type2],'Raw Mat Inventory Sum'!$AC$5)</f>
        <v>0</v>
      </c>
      <c r="AE476" s="1">
        <f>SUMIFS(Table7[Total Cost of
Goods Sold],Table7[Sale - Product Name],'Raw Mat Inventory Sum'!$O476,Table7[Product Type2],'Raw Mat Inventory Sum'!$AC$5)</f>
        <v>0</v>
      </c>
      <c r="AF476" s="7"/>
      <c r="AG476" s="1">
        <f>SUMIFS(Table17[Quantity2],Table17[Product Name],'Raw Mat Inventory Sum'!$O476,Table17[Product Type2],'Raw Mat Inventory Sum'!$AG$5)</f>
        <v>0</v>
      </c>
      <c r="AI476" s="1">
        <f>SUMIFS(Table17[Total out of Inventory],Table17[Product Name],'Raw Mat Inventory Sum'!$O476,Table17[Product Type2],'Raw Mat Inventory Sum'!$AG$5)</f>
        <v>0</v>
      </c>
      <c r="AJ476" s="7"/>
      <c r="AK476" s="1">
        <f>SUMIFS(Table7[Quantity
 Sold],Table7[Sale - Product Name],'Raw Mat Inventory Sum'!$O476,Table7[Product Type2],'Raw Mat Inventory Sum'!$AK$5)</f>
        <v>0</v>
      </c>
      <c r="AL476" t="str">
        <f t="shared" si="50"/>
        <v/>
      </c>
      <c r="AM476" s="1">
        <f>SUMIFS(Table7[Total 
Paid],Table7[Sale - Product Name],'Raw Mat Inventory Sum'!$O476,Table7[Product Type2],'Raw Mat Inventory Sum'!$AK$5)</f>
        <v>0</v>
      </c>
    </row>
    <row r="477" spans="16:39" x14ac:dyDescent="0.25">
      <c r="P477" s="7"/>
      <c r="Q477" s="30">
        <f>SUMIFS(Table110[Quantity],Table110[Product Name],'Raw Mat Inventory Sum'!$O477)</f>
        <v>0</v>
      </c>
      <c r="S477" s="1">
        <f>SUMIFS(Table110[Total Cost],Table110[Product Name],'Raw Mat Inventory Sum'!$O477)</f>
        <v>0</v>
      </c>
      <c r="T477" s="7"/>
      <c r="U477" s="1">
        <f>SUMIFS(Table110[Quantity Purchased],Table110[Product Name],'Raw Mat Inventory Sum'!$O477)</f>
        <v>0</v>
      </c>
      <c r="W477" s="1">
        <f>SUMIFS(Table110[Total Purchase
Cost],Table110[Product Name],'Raw Mat Inventory Sum'!$O477)</f>
        <v>0</v>
      </c>
      <c r="X477" s="7"/>
      <c r="Y477" s="1">
        <f t="shared" si="48"/>
        <v>0</v>
      </c>
      <c r="AA477" s="1">
        <f t="shared" si="49"/>
        <v>0</v>
      </c>
      <c r="AB477" s="7"/>
      <c r="AC477" s="1">
        <f>SUMIFS(Table7[Quantity of 
Product Sold],Table7[Sale - Product Name],'Raw Mat Inventory Sum'!$O477,Table7[Product Type2],'Raw Mat Inventory Sum'!$AC$5)</f>
        <v>0</v>
      </c>
      <c r="AE477" s="1">
        <f>SUMIFS(Table7[Total Cost of
Goods Sold],Table7[Sale - Product Name],'Raw Mat Inventory Sum'!$O477,Table7[Product Type2],'Raw Mat Inventory Sum'!$AC$5)</f>
        <v>0</v>
      </c>
      <c r="AF477" s="7"/>
      <c r="AG477" s="1">
        <f>SUMIFS(Table17[Quantity2],Table17[Product Name],'Raw Mat Inventory Sum'!$O477,Table17[Product Type2],'Raw Mat Inventory Sum'!$AG$5)</f>
        <v>0</v>
      </c>
      <c r="AI477" s="1">
        <f>SUMIFS(Table17[Total out of Inventory],Table17[Product Name],'Raw Mat Inventory Sum'!$O477,Table17[Product Type2],'Raw Mat Inventory Sum'!$AG$5)</f>
        <v>0</v>
      </c>
      <c r="AJ477" s="7"/>
      <c r="AK477" s="1">
        <f>SUMIFS(Table7[Quantity
 Sold],Table7[Sale - Product Name],'Raw Mat Inventory Sum'!$O477,Table7[Product Type2],'Raw Mat Inventory Sum'!$AK$5)</f>
        <v>0</v>
      </c>
      <c r="AL477" t="str">
        <f t="shared" si="50"/>
        <v/>
      </c>
      <c r="AM477" s="1">
        <f>SUMIFS(Table7[Total 
Paid],Table7[Sale - Product Name],'Raw Mat Inventory Sum'!$O477,Table7[Product Type2],'Raw Mat Inventory Sum'!$AK$5)</f>
        <v>0</v>
      </c>
    </row>
    <row r="478" spans="16:39" x14ac:dyDescent="0.25">
      <c r="P478" s="7"/>
      <c r="Q478" s="30">
        <f>SUMIFS(Table110[Quantity],Table110[Product Name],'Raw Mat Inventory Sum'!$O478)</f>
        <v>0</v>
      </c>
      <c r="S478" s="1">
        <f>SUMIFS(Table110[Total Cost],Table110[Product Name],'Raw Mat Inventory Sum'!$O478)</f>
        <v>0</v>
      </c>
      <c r="T478" s="7"/>
      <c r="U478" s="1">
        <f>SUMIFS(Table110[Quantity Purchased],Table110[Product Name],'Raw Mat Inventory Sum'!$O478)</f>
        <v>0</v>
      </c>
      <c r="W478" s="1">
        <f>SUMIFS(Table110[Total Purchase
Cost],Table110[Product Name],'Raw Mat Inventory Sum'!$O478)</f>
        <v>0</v>
      </c>
      <c r="X478" s="7"/>
      <c r="Y478" s="1">
        <f t="shared" ref="Y478:Y541" si="51">SUM(Q478,U478,-AC478,AG478)</f>
        <v>0</v>
      </c>
      <c r="AA478" s="1">
        <f t="shared" ref="AA478:AA541" si="52">SUM(S478,W478,-AE478,AI478)</f>
        <v>0</v>
      </c>
      <c r="AB478" s="7"/>
      <c r="AC478" s="1">
        <f>SUMIFS(Table7[Quantity of 
Product Sold],Table7[Sale - Product Name],'Raw Mat Inventory Sum'!$O478,Table7[Product Type2],'Raw Mat Inventory Sum'!$AC$5)</f>
        <v>0</v>
      </c>
      <c r="AE478" s="1">
        <f>SUMIFS(Table7[Total Cost of
Goods Sold],Table7[Sale - Product Name],'Raw Mat Inventory Sum'!$O478,Table7[Product Type2],'Raw Mat Inventory Sum'!$AC$5)</f>
        <v>0</v>
      </c>
      <c r="AF478" s="7"/>
      <c r="AG478" s="1">
        <f>SUMIFS(Table17[Quantity2],Table17[Product Name],'Raw Mat Inventory Sum'!$O478,Table17[Product Type2],'Raw Mat Inventory Sum'!$AG$5)</f>
        <v>0</v>
      </c>
      <c r="AI478" s="1">
        <f>SUMIFS(Table17[Total out of Inventory],Table17[Product Name],'Raw Mat Inventory Sum'!$O478,Table17[Product Type2],'Raw Mat Inventory Sum'!$AG$5)</f>
        <v>0</v>
      </c>
      <c r="AJ478" s="7"/>
      <c r="AK478" s="1">
        <f>SUMIFS(Table7[Quantity
 Sold],Table7[Sale - Product Name],'Raw Mat Inventory Sum'!$O478,Table7[Product Type2],'Raw Mat Inventory Sum'!$AK$5)</f>
        <v>0</v>
      </c>
      <c r="AL478" t="str">
        <f t="shared" ref="AL478:AL541" si="53">IF(AK478,AM478/AK478,"")</f>
        <v/>
      </c>
      <c r="AM478" s="1">
        <f>SUMIFS(Table7[Total 
Paid],Table7[Sale - Product Name],'Raw Mat Inventory Sum'!$O478,Table7[Product Type2],'Raw Mat Inventory Sum'!$AK$5)</f>
        <v>0</v>
      </c>
    </row>
    <row r="479" spans="16:39" x14ac:dyDescent="0.25">
      <c r="P479" s="7"/>
      <c r="Q479" s="30">
        <f>SUMIFS(Table110[Quantity],Table110[Product Name],'Raw Mat Inventory Sum'!$O479)</f>
        <v>0</v>
      </c>
      <c r="S479" s="1">
        <f>SUMIFS(Table110[Total Cost],Table110[Product Name],'Raw Mat Inventory Sum'!$O479)</f>
        <v>0</v>
      </c>
      <c r="T479" s="7"/>
      <c r="U479" s="1">
        <f>SUMIFS(Table110[Quantity Purchased],Table110[Product Name],'Raw Mat Inventory Sum'!$O479)</f>
        <v>0</v>
      </c>
      <c r="W479" s="1">
        <f>SUMIFS(Table110[Total Purchase
Cost],Table110[Product Name],'Raw Mat Inventory Sum'!$O479)</f>
        <v>0</v>
      </c>
      <c r="X479" s="7"/>
      <c r="Y479" s="1">
        <f t="shared" si="51"/>
        <v>0</v>
      </c>
      <c r="AA479" s="1">
        <f t="shared" si="52"/>
        <v>0</v>
      </c>
      <c r="AB479" s="7"/>
      <c r="AC479" s="1">
        <f>SUMIFS(Table7[Quantity of 
Product Sold],Table7[Sale - Product Name],'Raw Mat Inventory Sum'!$O479,Table7[Product Type2],'Raw Mat Inventory Sum'!$AC$5)</f>
        <v>0</v>
      </c>
      <c r="AE479" s="1">
        <f>SUMIFS(Table7[Total Cost of
Goods Sold],Table7[Sale - Product Name],'Raw Mat Inventory Sum'!$O479,Table7[Product Type2],'Raw Mat Inventory Sum'!$AC$5)</f>
        <v>0</v>
      </c>
      <c r="AF479" s="7"/>
      <c r="AG479" s="1">
        <f>SUMIFS(Table17[Quantity2],Table17[Product Name],'Raw Mat Inventory Sum'!$O479,Table17[Product Type2],'Raw Mat Inventory Sum'!$AG$5)</f>
        <v>0</v>
      </c>
      <c r="AI479" s="1">
        <f>SUMIFS(Table17[Total out of Inventory],Table17[Product Name],'Raw Mat Inventory Sum'!$O479,Table17[Product Type2],'Raw Mat Inventory Sum'!$AG$5)</f>
        <v>0</v>
      </c>
      <c r="AJ479" s="7"/>
      <c r="AK479" s="1">
        <f>SUMIFS(Table7[Quantity
 Sold],Table7[Sale - Product Name],'Raw Mat Inventory Sum'!$O479,Table7[Product Type2],'Raw Mat Inventory Sum'!$AK$5)</f>
        <v>0</v>
      </c>
      <c r="AL479" t="str">
        <f t="shared" si="53"/>
        <v/>
      </c>
      <c r="AM479" s="1">
        <f>SUMIFS(Table7[Total 
Paid],Table7[Sale - Product Name],'Raw Mat Inventory Sum'!$O479,Table7[Product Type2],'Raw Mat Inventory Sum'!$AK$5)</f>
        <v>0</v>
      </c>
    </row>
    <row r="480" spans="16:39" x14ac:dyDescent="0.25">
      <c r="P480" s="7"/>
      <c r="Q480" s="30">
        <f>SUMIFS(Table110[Quantity],Table110[Product Name],'Raw Mat Inventory Sum'!$O480)</f>
        <v>0</v>
      </c>
      <c r="S480" s="1">
        <f>SUMIFS(Table110[Total Cost],Table110[Product Name],'Raw Mat Inventory Sum'!$O480)</f>
        <v>0</v>
      </c>
      <c r="T480" s="7"/>
      <c r="U480" s="1">
        <f>SUMIFS(Table110[Quantity Purchased],Table110[Product Name],'Raw Mat Inventory Sum'!$O480)</f>
        <v>0</v>
      </c>
      <c r="W480" s="1">
        <f>SUMIFS(Table110[Total Purchase
Cost],Table110[Product Name],'Raw Mat Inventory Sum'!$O480)</f>
        <v>0</v>
      </c>
      <c r="X480" s="7"/>
      <c r="Y480" s="1">
        <f t="shared" si="51"/>
        <v>0</v>
      </c>
      <c r="AA480" s="1">
        <f t="shared" si="52"/>
        <v>0</v>
      </c>
      <c r="AB480" s="7"/>
      <c r="AC480" s="1">
        <f>SUMIFS(Table7[Quantity of 
Product Sold],Table7[Sale - Product Name],'Raw Mat Inventory Sum'!$O480,Table7[Product Type2],'Raw Mat Inventory Sum'!$AC$5)</f>
        <v>0</v>
      </c>
      <c r="AE480" s="1">
        <f>SUMIFS(Table7[Total Cost of
Goods Sold],Table7[Sale - Product Name],'Raw Mat Inventory Sum'!$O480,Table7[Product Type2],'Raw Mat Inventory Sum'!$AC$5)</f>
        <v>0</v>
      </c>
      <c r="AF480" s="7"/>
      <c r="AG480" s="1">
        <f>SUMIFS(Table17[Quantity2],Table17[Product Name],'Raw Mat Inventory Sum'!$O480,Table17[Product Type2],'Raw Mat Inventory Sum'!$AG$5)</f>
        <v>0</v>
      </c>
      <c r="AI480" s="1">
        <f>SUMIFS(Table17[Total out of Inventory],Table17[Product Name],'Raw Mat Inventory Sum'!$O480,Table17[Product Type2],'Raw Mat Inventory Sum'!$AG$5)</f>
        <v>0</v>
      </c>
      <c r="AJ480" s="7"/>
      <c r="AK480" s="1">
        <f>SUMIFS(Table7[Quantity
 Sold],Table7[Sale - Product Name],'Raw Mat Inventory Sum'!$O480,Table7[Product Type2],'Raw Mat Inventory Sum'!$AK$5)</f>
        <v>0</v>
      </c>
      <c r="AL480" t="str">
        <f t="shared" si="53"/>
        <v/>
      </c>
      <c r="AM480" s="1">
        <f>SUMIFS(Table7[Total 
Paid],Table7[Sale - Product Name],'Raw Mat Inventory Sum'!$O480,Table7[Product Type2],'Raw Mat Inventory Sum'!$AK$5)</f>
        <v>0</v>
      </c>
    </row>
    <row r="481" spans="16:39" x14ac:dyDescent="0.25">
      <c r="P481" s="7"/>
      <c r="Q481" s="30">
        <f>SUMIFS(Table110[Quantity],Table110[Product Name],'Raw Mat Inventory Sum'!$O481)</f>
        <v>0</v>
      </c>
      <c r="S481" s="1">
        <f>SUMIFS(Table110[Total Cost],Table110[Product Name],'Raw Mat Inventory Sum'!$O481)</f>
        <v>0</v>
      </c>
      <c r="T481" s="7"/>
      <c r="U481" s="1">
        <f>SUMIFS(Table110[Quantity Purchased],Table110[Product Name],'Raw Mat Inventory Sum'!$O481)</f>
        <v>0</v>
      </c>
      <c r="W481" s="1">
        <f>SUMIFS(Table110[Total Purchase
Cost],Table110[Product Name],'Raw Mat Inventory Sum'!$O481)</f>
        <v>0</v>
      </c>
      <c r="X481" s="7"/>
      <c r="Y481" s="1">
        <f t="shared" si="51"/>
        <v>0</v>
      </c>
      <c r="AA481" s="1">
        <f t="shared" si="52"/>
        <v>0</v>
      </c>
      <c r="AB481" s="7"/>
      <c r="AC481" s="1">
        <f>SUMIFS(Table7[Quantity of 
Product Sold],Table7[Sale - Product Name],'Raw Mat Inventory Sum'!$O481,Table7[Product Type2],'Raw Mat Inventory Sum'!$AC$5)</f>
        <v>0</v>
      </c>
      <c r="AE481" s="1">
        <f>SUMIFS(Table7[Total Cost of
Goods Sold],Table7[Sale - Product Name],'Raw Mat Inventory Sum'!$O481,Table7[Product Type2],'Raw Mat Inventory Sum'!$AC$5)</f>
        <v>0</v>
      </c>
      <c r="AF481" s="7"/>
      <c r="AG481" s="1">
        <f>SUMIFS(Table17[Quantity2],Table17[Product Name],'Raw Mat Inventory Sum'!$O481,Table17[Product Type2],'Raw Mat Inventory Sum'!$AG$5)</f>
        <v>0</v>
      </c>
      <c r="AI481" s="1">
        <f>SUMIFS(Table17[Total out of Inventory],Table17[Product Name],'Raw Mat Inventory Sum'!$O481,Table17[Product Type2],'Raw Mat Inventory Sum'!$AG$5)</f>
        <v>0</v>
      </c>
      <c r="AJ481" s="7"/>
      <c r="AK481" s="1">
        <f>SUMIFS(Table7[Quantity
 Sold],Table7[Sale - Product Name],'Raw Mat Inventory Sum'!$O481,Table7[Product Type2],'Raw Mat Inventory Sum'!$AK$5)</f>
        <v>0</v>
      </c>
      <c r="AL481" t="str">
        <f t="shared" si="53"/>
        <v/>
      </c>
      <c r="AM481" s="1">
        <f>SUMIFS(Table7[Total 
Paid],Table7[Sale - Product Name],'Raw Mat Inventory Sum'!$O481,Table7[Product Type2],'Raw Mat Inventory Sum'!$AK$5)</f>
        <v>0</v>
      </c>
    </row>
    <row r="482" spans="16:39" x14ac:dyDescent="0.25">
      <c r="P482" s="7"/>
      <c r="Q482" s="30">
        <f>SUMIFS(Table110[Quantity],Table110[Product Name],'Raw Mat Inventory Sum'!$O482)</f>
        <v>0</v>
      </c>
      <c r="S482" s="1">
        <f>SUMIFS(Table110[Total Cost],Table110[Product Name],'Raw Mat Inventory Sum'!$O482)</f>
        <v>0</v>
      </c>
      <c r="T482" s="7"/>
      <c r="U482" s="1">
        <f>SUMIFS(Table110[Quantity Purchased],Table110[Product Name],'Raw Mat Inventory Sum'!$O482)</f>
        <v>0</v>
      </c>
      <c r="W482" s="1">
        <f>SUMIFS(Table110[Total Purchase
Cost],Table110[Product Name],'Raw Mat Inventory Sum'!$O482)</f>
        <v>0</v>
      </c>
      <c r="X482" s="7"/>
      <c r="Y482" s="1">
        <f t="shared" si="51"/>
        <v>0</v>
      </c>
      <c r="AA482" s="1">
        <f t="shared" si="52"/>
        <v>0</v>
      </c>
      <c r="AB482" s="7"/>
      <c r="AC482" s="1">
        <f>SUMIFS(Table7[Quantity of 
Product Sold],Table7[Sale - Product Name],'Raw Mat Inventory Sum'!$O482,Table7[Product Type2],'Raw Mat Inventory Sum'!$AC$5)</f>
        <v>0</v>
      </c>
      <c r="AE482" s="1">
        <f>SUMIFS(Table7[Total Cost of
Goods Sold],Table7[Sale - Product Name],'Raw Mat Inventory Sum'!$O482,Table7[Product Type2],'Raw Mat Inventory Sum'!$AC$5)</f>
        <v>0</v>
      </c>
      <c r="AF482" s="7"/>
      <c r="AG482" s="1">
        <f>SUMIFS(Table17[Quantity2],Table17[Product Name],'Raw Mat Inventory Sum'!$O482,Table17[Product Type2],'Raw Mat Inventory Sum'!$AG$5)</f>
        <v>0</v>
      </c>
      <c r="AI482" s="1">
        <f>SUMIFS(Table17[Total out of Inventory],Table17[Product Name],'Raw Mat Inventory Sum'!$O482,Table17[Product Type2],'Raw Mat Inventory Sum'!$AG$5)</f>
        <v>0</v>
      </c>
      <c r="AJ482" s="7"/>
      <c r="AK482" s="1">
        <f>SUMIFS(Table7[Quantity
 Sold],Table7[Sale - Product Name],'Raw Mat Inventory Sum'!$O482,Table7[Product Type2],'Raw Mat Inventory Sum'!$AK$5)</f>
        <v>0</v>
      </c>
      <c r="AL482" t="str">
        <f t="shared" si="53"/>
        <v/>
      </c>
      <c r="AM482" s="1">
        <f>SUMIFS(Table7[Total 
Paid],Table7[Sale - Product Name],'Raw Mat Inventory Sum'!$O482,Table7[Product Type2],'Raw Mat Inventory Sum'!$AK$5)</f>
        <v>0</v>
      </c>
    </row>
    <row r="483" spans="16:39" x14ac:dyDescent="0.25">
      <c r="P483" s="7"/>
      <c r="Q483" s="30">
        <f>SUMIFS(Table110[Quantity],Table110[Product Name],'Raw Mat Inventory Sum'!$O483)</f>
        <v>0</v>
      </c>
      <c r="S483" s="1">
        <f>SUMIFS(Table110[Total Cost],Table110[Product Name],'Raw Mat Inventory Sum'!$O483)</f>
        <v>0</v>
      </c>
      <c r="T483" s="7"/>
      <c r="U483" s="1">
        <f>SUMIFS(Table110[Quantity Purchased],Table110[Product Name],'Raw Mat Inventory Sum'!$O483)</f>
        <v>0</v>
      </c>
      <c r="W483" s="1">
        <f>SUMIFS(Table110[Total Purchase
Cost],Table110[Product Name],'Raw Mat Inventory Sum'!$O483)</f>
        <v>0</v>
      </c>
      <c r="X483" s="7"/>
      <c r="Y483" s="1">
        <f t="shared" si="51"/>
        <v>0</v>
      </c>
      <c r="AA483" s="1">
        <f t="shared" si="52"/>
        <v>0</v>
      </c>
      <c r="AB483" s="7"/>
      <c r="AC483" s="1">
        <f>SUMIFS(Table7[Quantity of 
Product Sold],Table7[Sale - Product Name],'Raw Mat Inventory Sum'!$O483,Table7[Product Type2],'Raw Mat Inventory Sum'!$AC$5)</f>
        <v>0</v>
      </c>
      <c r="AE483" s="1">
        <f>SUMIFS(Table7[Total Cost of
Goods Sold],Table7[Sale - Product Name],'Raw Mat Inventory Sum'!$O483,Table7[Product Type2],'Raw Mat Inventory Sum'!$AC$5)</f>
        <v>0</v>
      </c>
      <c r="AF483" s="7"/>
      <c r="AG483" s="1">
        <f>SUMIFS(Table17[Quantity2],Table17[Product Name],'Raw Mat Inventory Sum'!$O483,Table17[Product Type2],'Raw Mat Inventory Sum'!$AG$5)</f>
        <v>0</v>
      </c>
      <c r="AI483" s="1">
        <f>SUMIFS(Table17[Total out of Inventory],Table17[Product Name],'Raw Mat Inventory Sum'!$O483,Table17[Product Type2],'Raw Mat Inventory Sum'!$AG$5)</f>
        <v>0</v>
      </c>
      <c r="AJ483" s="7"/>
      <c r="AK483" s="1">
        <f>SUMIFS(Table7[Quantity
 Sold],Table7[Sale - Product Name],'Raw Mat Inventory Sum'!$O483,Table7[Product Type2],'Raw Mat Inventory Sum'!$AK$5)</f>
        <v>0</v>
      </c>
      <c r="AL483" t="str">
        <f t="shared" si="53"/>
        <v/>
      </c>
      <c r="AM483" s="1">
        <f>SUMIFS(Table7[Total 
Paid],Table7[Sale - Product Name],'Raw Mat Inventory Sum'!$O483,Table7[Product Type2],'Raw Mat Inventory Sum'!$AK$5)</f>
        <v>0</v>
      </c>
    </row>
    <row r="484" spans="16:39" x14ac:dyDescent="0.25">
      <c r="P484" s="7"/>
      <c r="Q484" s="30">
        <f>SUMIFS(Table110[Quantity],Table110[Product Name],'Raw Mat Inventory Sum'!$O484)</f>
        <v>0</v>
      </c>
      <c r="S484" s="1">
        <f>SUMIFS(Table110[Total Cost],Table110[Product Name],'Raw Mat Inventory Sum'!$O484)</f>
        <v>0</v>
      </c>
      <c r="T484" s="7"/>
      <c r="U484" s="1">
        <f>SUMIFS(Table110[Quantity Purchased],Table110[Product Name],'Raw Mat Inventory Sum'!$O484)</f>
        <v>0</v>
      </c>
      <c r="W484" s="1">
        <f>SUMIFS(Table110[Total Purchase
Cost],Table110[Product Name],'Raw Mat Inventory Sum'!$O484)</f>
        <v>0</v>
      </c>
      <c r="X484" s="7"/>
      <c r="Y484" s="1">
        <f t="shared" si="51"/>
        <v>0</v>
      </c>
      <c r="AA484" s="1">
        <f t="shared" si="52"/>
        <v>0</v>
      </c>
      <c r="AB484" s="7"/>
      <c r="AC484" s="1">
        <f>SUMIFS(Table7[Quantity of 
Product Sold],Table7[Sale - Product Name],'Raw Mat Inventory Sum'!$O484,Table7[Product Type2],'Raw Mat Inventory Sum'!$AC$5)</f>
        <v>0</v>
      </c>
      <c r="AE484" s="1">
        <f>SUMIFS(Table7[Total Cost of
Goods Sold],Table7[Sale - Product Name],'Raw Mat Inventory Sum'!$O484,Table7[Product Type2],'Raw Mat Inventory Sum'!$AC$5)</f>
        <v>0</v>
      </c>
      <c r="AF484" s="7"/>
      <c r="AG484" s="1">
        <f>SUMIFS(Table17[Quantity2],Table17[Product Name],'Raw Mat Inventory Sum'!$O484,Table17[Product Type2],'Raw Mat Inventory Sum'!$AG$5)</f>
        <v>0</v>
      </c>
      <c r="AI484" s="1">
        <f>SUMIFS(Table17[Total out of Inventory],Table17[Product Name],'Raw Mat Inventory Sum'!$O484,Table17[Product Type2],'Raw Mat Inventory Sum'!$AG$5)</f>
        <v>0</v>
      </c>
      <c r="AJ484" s="7"/>
      <c r="AK484" s="1">
        <f>SUMIFS(Table7[Quantity
 Sold],Table7[Sale - Product Name],'Raw Mat Inventory Sum'!$O484,Table7[Product Type2],'Raw Mat Inventory Sum'!$AK$5)</f>
        <v>0</v>
      </c>
      <c r="AL484" t="str">
        <f t="shared" si="53"/>
        <v/>
      </c>
      <c r="AM484" s="1">
        <f>SUMIFS(Table7[Total 
Paid],Table7[Sale - Product Name],'Raw Mat Inventory Sum'!$O484,Table7[Product Type2],'Raw Mat Inventory Sum'!$AK$5)</f>
        <v>0</v>
      </c>
    </row>
    <row r="485" spans="16:39" x14ac:dyDescent="0.25">
      <c r="P485" s="7"/>
      <c r="Q485" s="30">
        <f>SUMIFS(Table110[Quantity],Table110[Product Name],'Raw Mat Inventory Sum'!$O485)</f>
        <v>0</v>
      </c>
      <c r="S485" s="1">
        <f>SUMIFS(Table110[Total Cost],Table110[Product Name],'Raw Mat Inventory Sum'!$O485)</f>
        <v>0</v>
      </c>
      <c r="T485" s="7"/>
      <c r="U485" s="1">
        <f>SUMIFS(Table110[Quantity Purchased],Table110[Product Name],'Raw Mat Inventory Sum'!$O485)</f>
        <v>0</v>
      </c>
      <c r="W485" s="1">
        <f>SUMIFS(Table110[Total Purchase
Cost],Table110[Product Name],'Raw Mat Inventory Sum'!$O485)</f>
        <v>0</v>
      </c>
      <c r="X485" s="7"/>
      <c r="Y485" s="1">
        <f t="shared" si="51"/>
        <v>0</v>
      </c>
      <c r="AA485" s="1">
        <f t="shared" si="52"/>
        <v>0</v>
      </c>
      <c r="AB485" s="7"/>
      <c r="AC485" s="1">
        <f>SUMIFS(Table7[Quantity of 
Product Sold],Table7[Sale - Product Name],'Raw Mat Inventory Sum'!$O485,Table7[Product Type2],'Raw Mat Inventory Sum'!$AC$5)</f>
        <v>0</v>
      </c>
      <c r="AE485" s="1">
        <f>SUMIFS(Table7[Total Cost of
Goods Sold],Table7[Sale - Product Name],'Raw Mat Inventory Sum'!$O485,Table7[Product Type2],'Raw Mat Inventory Sum'!$AC$5)</f>
        <v>0</v>
      </c>
      <c r="AF485" s="7"/>
      <c r="AG485" s="1">
        <f>SUMIFS(Table17[Quantity2],Table17[Product Name],'Raw Mat Inventory Sum'!$O485,Table17[Product Type2],'Raw Mat Inventory Sum'!$AG$5)</f>
        <v>0</v>
      </c>
      <c r="AI485" s="1">
        <f>SUMIFS(Table17[Total out of Inventory],Table17[Product Name],'Raw Mat Inventory Sum'!$O485,Table17[Product Type2],'Raw Mat Inventory Sum'!$AG$5)</f>
        <v>0</v>
      </c>
      <c r="AJ485" s="7"/>
      <c r="AK485" s="1">
        <f>SUMIFS(Table7[Quantity
 Sold],Table7[Sale - Product Name],'Raw Mat Inventory Sum'!$O485,Table7[Product Type2],'Raw Mat Inventory Sum'!$AK$5)</f>
        <v>0</v>
      </c>
      <c r="AL485" t="str">
        <f t="shared" si="53"/>
        <v/>
      </c>
      <c r="AM485" s="1">
        <f>SUMIFS(Table7[Total 
Paid],Table7[Sale - Product Name],'Raw Mat Inventory Sum'!$O485,Table7[Product Type2],'Raw Mat Inventory Sum'!$AK$5)</f>
        <v>0</v>
      </c>
    </row>
    <row r="486" spans="16:39" x14ac:dyDescent="0.25">
      <c r="P486" s="7"/>
      <c r="Q486" s="30">
        <f>SUMIFS(Table110[Quantity],Table110[Product Name],'Raw Mat Inventory Sum'!$O486)</f>
        <v>0</v>
      </c>
      <c r="S486" s="1">
        <f>SUMIFS(Table110[Total Cost],Table110[Product Name],'Raw Mat Inventory Sum'!$O486)</f>
        <v>0</v>
      </c>
      <c r="T486" s="7"/>
      <c r="U486" s="1">
        <f>SUMIFS(Table110[Quantity Purchased],Table110[Product Name],'Raw Mat Inventory Sum'!$O486)</f>
        <v>0</v>
      </c>
      <c r="W486" s="1">
        <f>SUMIFS(Table110[Total Purchase
Cost],Table110[Product Name],'Raw Mat Inventory Sum'!$O486)</f>
        <v>0</v>
      </c>
      <c r="X486" s="7"/>
      <c r="Y486" s="1">
        <f t="shared" si="51"/>
        <v>0</v>
      </c>
      <c r="AA486" s="1">
        <f t="shared" si="52"/>
        <v>0</v>
      </c>
      <c r="AB486" s="7"/>
      <c r="AC486" s="1">
        <f>SUMIFS(Table7[Quantity of 
Product Sold],Table7[Sale - Product Name],'Raw Mat Inventory Sum'!$O486,Table7[Product Type2],'Raw Mat Inventory Sum'!$AC$5)</f>
        <v>0</v>
      </c>
      <c r="AE486" s="1">
        <f>SUMIFS(Table7[Total Cost of
Goods Sold],Table7[Sale - Product Name],'Raw Mat Inventory Sum'!$O486,Table7[Product Type2],'Raw Mat Inventory Sum'!$AC$5)</f>
        <v>0</v>
      </c>
      <c r="AF486" s="7"/>
      <c r="AG486" s="1">
        <f>SUMIFS(Table17[Quantity2],Table17[Product Name],'Raw Mat Inventory Sum'!$O486,Table17[Product Type2],'Raw Mat Inventory Sum'!$AG$5)</f>
        <v>0</v>
      </c>
      <c r="AI486" s="1">
        <f>SUMIFS(Table17[Total out of Inventory],Table17[Product Name],'Raw Mat Inventory Sum'!$O486,Table17[Product Type2],'Raw Mat Inventory Sum'!$AG$5)</f>
        <v>0</v>
      </c>
      <c r="AJ486" s="7"/>
      <c r="AK486" s="1">
        <f>SUMIFS(Table7[Quantity
 Sold],Table7[Sale - Product Name],'Raw Mat Inventory Sum'!$O486,Table7[Product Type2],'Raw Mat Inventory Sum'!$AK$5)</f>
        <v>0</v>
      </c>
      <c r="AL486" t="str">
        <f t="shared" si="53"/>
        <v/>
      </c>
      <c r="AM486" s="1">
        <f>SUMIFS(Table7[Total 
Paid],Table7[Sale - Product Name],'Raw Mat Inventory Sum'!$O486,Table7[Product Type2],'Raw Mat Inventory Sum'!$AK$5)</f>
        <v>0</v>
      </c>
    </row>
    <row r="487" spans="16:39" x14ac:dyDescent="0.25">
      <c r="P487" s="7"/>
      <c r="Q487" s="30">
        <f>SUMIFS(Table110[Quantity],Table110[Product Name],'Raw Mat Inventory Sum'!$O487)</f>
        <v>0</v>
      </c>
      <c r="S487" s="1">
        <f>SUMIFS(Table110[Total Cost],Table110[Product Name],'Raw Mat Inventory Sum'!$O487)</f>
        <v>0</v>
      </c>
      <c r="T487" s="7"/>
      <c r="U487" s="1">
        <f>SUMIFS(Table110[Quantity Purchased],Table110[Product Name],'Raw Mat Inventory Sum'!$O487)</f>
        <v>0</v>
      </c>
      <c r="W487" s="1">
        <f>SUMIFS(Table110[Total Purchase
Cost],Table110[Product Name],'Raw Mat Inventory Sum'!$O487)</f>
        <v>0</v>
      </c>
      <c r="X487" s="7"/>
      <c r="Y487" s="1">
        <f t="shared" si="51"/>
        <v>0</v>
      </c>
      <c r="AA487" s="1">
        <f t="shared" si="52"/>
        <v>0</v>
      </c>
      <c r="AB487" s="7"/>
      <c r="AC487" s="1">
        <f>SUMIFS(Table7[Quantity of 
Product Sold],Table7[Sale - Product Name],'Raw Mat Inventory Sum'!$O487,Table7[Product Type2],'Raw Mat Inventory Sum'!$AC$5)</f>
        <v>0</v>
      </c>
      <c r="AE487" s="1">
        <f>SUMIFS(Table7[Total Cost of
Goods Sold],Table7[Sale - Product Name],'Raw Mat Inventory Sum'!$O487,Table7[Product Type2],'Raw Mat Inventory Sum'!$AC$5)</f>
        <v>0</v>
      </c>
      <c r="AF487" s="7"/>
      <c r="AG487" s="1">
        <f>SUMIFS(Table17[Quantity2],Table17[Product Name],'Raw Mat Inventory Sum'!$O487,Table17[Product Type2],'Raw Mat Inventory Sum'!$AG$5)</f>
        <v>0</v>
      </c>
      <c r="AI487" s="1">
        <f>SUMIFS(Table17[Total out of Inventory],Table17[Product Name],'Raw Mat Inventory Sum'!$O487,Table17[Product Type2],'Raw Mat Inventory Sum'!$AG$5)</f>
        <v>0</v>
      </c>
      <c r="AJ487" s="7"/>
      <c r="AK487" s="1">
        <f>SUMIFS(Table7[Quantity
 Sold],Table7[Sale - Product Name],'Raw Mat Inventory Sum'!$O487,Table7[Product Type2],'Raw Mat Inventory Sum'!$AK$5)</f>
        <v>0</v>
      </c>
      <c r="AL487" t="str">
        <f t="shared" si="53"/>
        <v/>
      </c>
      <c r="AM487" s="1">
        <f>SUMIFS(Table7[Total 
Paid],Table7[Sale - Product Name],'Raw Mat Inventory Sum'!$O487,Table7[Product Type2],'Raw Mat Inventory Sum'!$AK$5)</f>
        <v>0</v>
      </c>
    </row>
    <row r="488" spans="16:39" x14ac:dyDescent="0.25">
      <c r="P488" s="7"/>
      <c r="Q488" s="30">
        <f>SUMIFS(Table110[Quantity],Table110[Product Name],'Raw Mat Inventory Sum'!$O488)</f>
        <v>0</v>
      </c>
      <c r="S488" s="1">
        <f>SUMIFS(Table110[Total Cost],Table110[Product Name],'Raw Mat Inventory Sum'!$O488)</f>
        <v>0</v>
      </c>
      <c r="T488" s="7"/>
      <c r="U488" s="1">
        <f>SUMIFS(Table110[Quantity Purchased],Table110[Product Name],'Raw Mat Inventory Sum'!$O488)</f>
        <v>0</v>
      </c>
      <c r="W488" s="1">
        <f>SUMIFS(Table110[Total Purchase
Cost],Table110[Product Name],'Raw Mat Inventory Sum'!$O488)</f>
        <v>0</v>
      </c>
      <c r="X488" s="7"/>
      <c r="Y488" s="1">
        <f t="shared" si="51"/>
        <v>0</v>
      </c>
      <c r="AA488" s="1">
        <f t="shared" si="52"/>
        <v>0</v>
      </c>
      <c r="AB488" s="7"/>
      <c r="AC488" s="1">
        <f>SUMIFS(Table7[Quantity of 
Product Sold],Table7[Sale - Product Name],'Raw Mat Inventory Sum'!$O488,Table7[Product Type2],'Raw Mat Inventory Sum'!$AC$5)</f>
        <v>0</v>
      </c>
      <c r="AE488" s="1">
        <f>SUMIFS(Table7[Total Cost of
Goods Sold],Table7[Sale - Product Name],'Raw Mat Inventory Sum'!$O488,Table7[Product Type2],'Raw Mat Inventory Sum'!$AC$5)</f>
        <v>0</v>
      </c>
      <c r="AF488" s="7"/>
      <c r="AG488" s="1">
        <f>SUMIFS(Table17[Quantity2],Table17[Product Name],'Raw Mat Inventory Sum'!$O488,Table17[Product Type2],'Raw Mat Inventory Sum'!$AG$5)</f>
        <v>0</v>
      </c>
      <c r="AI488" s="1">
        <f>SUMIFS(Table17[Total out of Inventory],Table17[Product Name],'Raw Mat Inventory Sum'!$O488,Table17[Product Type2],'Raw Mat Inventory Sum'!$AG$5)</f>
        <v>0</v>
      </c>
      <c r="AJ488" s="7"/>
      <c r="AK488" s="1">
        <f>SUMIFS(Table7[Quantity
 Sold],Table7[Sale - Product Name],'Raw Mat Inventory Sum'!$O488,Table7[Product Type2],'Raw Mat Inventory Sum'!$AK$5)</f>
        <v>0</v>
      </c>
      <c r="AL488" t="str">
        <f t="shared" si="53"/>
        <v/>
      </c>
      <c r="AM488" s="1">
        <f>SUMIFS(Table7[Total 
Paid],Table7[Sale - Product Name],'Raw Mat Inventory Sum'!$O488,Table7[Product Type2],'Raw Mat Inventory Sum'!$AK$5)</f>
        <v>0</v>
      </c>
    </row>
    <row r="489" spans="16:39" x14ac:dyDescent="0.25">
      <c r="P489" s="7"/>
      <c r="Q489" s="30">
        <f>SUMIFS(Table110[Quantity],Table110[Product Name],'Raw Mat Inventory Sum'!$O489)</f>
        <v>0</v>
      </c>
      <c r="S489" s="1">
        <f>SUMIFS(Table110[Total Cost],Table110[Product Name],'Raw Mat Inventory Sum'!$O489)</f>
        <v>0</v>
      </c>
      <c r="T489" s="7"/>
      <c r="U489" s="1">
        <f>SUMIFS(Table110[Quantity Purchased],Table110[Product Name],'Raw Mat Inventory Sum'!$O489)</f>
        <v>0</v>
      </c>
      <c r="W489" s="1">
        <f>SUMIFS(Table110[Total Purchase
Cost],Table110[Product Name],'Raw Mat Inventory Sum'!$O489)</f>
        <v>0</v>
      </c>
      <c r="X489" s="7"/>
      <c r="Y489" s="1">
        <f t="shared" si="51"/>
        <v>0</v>
      </c>
      <c r="AA489" s="1">
        <f t="shared" si="52"/>
        <v>0</v>
      </c>
      <c r="AB489" s="7"/>
      <c r="AC489" s="1">
        <f>SUMIFS(Table7[Quantity of 
Product Sold],Table7[Sale - Product Name],'Raw Mat Inventory Sum'!$O489,Table7[Product Type2],'Raw Mat Inventory Sum'!$AC$5)</f>
        <v>0</v>
      </c>
      <c r="AE489" s="1">
        <f>SUMIFS(Table7[Total Cost of
Goods Sold],Table7[Sale - Product Name],'Raw Mat Inventory Sum'!$O489,Table7[Product Type2],'Raw Mat Inventory Sum'!$AC$5)</f>
        <v>0</v>
      </c>
      <c r="AF489" s="7"/>
      <c r="AG489" s="1">
        <f>SUMIFS(Table17[Quantity2],Table17[Product Name],'Raw Mat Inventory Sum'!$O489,Table17[Product Type2],'Raw Mat Inventory Sum'!$AG$5)</f>
        <v>0</v>
      </c>
      <c r="AI489" s="1">
        <f>SUMIFS(Table17[Total out of Inventory],Table17[Product Name],'Raw Mat Inventory Sum'!$O489,Table17[Product Type2],'Raw Mat Inventory Sum'!$AG$5)</f>
        <v>0</v>
      </c>
      <c r="AJ489" s="7"/>
      <c r="AK489" s="1">
        <f>SUMIFS(Table7[Quantity
 Sold],Table7[Sale - Product Name],'Raw Mat Inventory Sum'!$O489,Table7[Product Type2],'Raw Mat Inventory Sum'!$AK$5)</f>
        <v>0</v>
      </c>
      <c r="AL489" t="str">
        <f t="shared" si="53"/>
        <v/>
      </c>
      <c r="AM489" s="1">
        <f>SUMIFS(Table7[Total 
Paid],Table7[Sale - Product Name],'Raw Mat Inventory Sum'!$O489,Table7[Product Type2],'Raw Mat Inventory Sum'!$AK$5)</f>
        <v>0</v>
      </c>
    </row>
    <row r="490" spans="16:39" x14ac:dyDescent="0.25">
      <c r="P490" s="7"/>
      <c r="Q490" s="30">
        <f>SUMIFS(Table110[Quantity],Table110[Product Name],'Raw Mat Inventory Sum'!$O490)</f>
        <v>0</v>
      </c>
      <c r="S490" s="1">
        <f>SUMIFS(Table110[Total Cost],Table110[Product Name],'Raw Mat Inventory Sum'!$O490)</f>
        <v>0</v>
      </c>
      <c r="T490" s="7"/>
      <c r="U490" s="1">
        <f>SUMIFS(Table110[Quantity Purchased],Table110[Product Name],'Raw Mat Inventory Sum'!$O490)</f>
        <v>0</v>
      </c>
      <c r="W490" s="1">
        <f>SUMIFS(Table110[Total Purchase
Cost],Table110[Product Name],'Raw Mat Inventory Sum'!$O490)</f>
        <v>0</v>
      </c>
      <c r="X490" s="7"/>
      <c r="Y490" s="1">
        <f t="shared" si="51"/>
        <v>0</v>
      </c>
      <c r="AA490" s="1">
        <f t="shared" si="52"/>
        <v>0</v>
      </c>
      <c r="AB490" s="7"/>
      <c r="AC490" s="1">
        <f>SUMIFS(Table7[Quantity of 
Product Sold],Table7[Sale - Product Name],'Raw Mat Inventory Sum'!$O490,Table7[Product Type2],'Raw Mat Inventory Sum'!$AC$5)</f>
        <v>0</v>
      </c>
      <c r="AE490" s="1">
        <f>SUMIFS(Table7[Total Cost of
Goods Sold],Table7[Sale - Product Name],'Raw Mat Inventory Sum'!$O490,Table7[Product Type2],'Raw Mat Inventory Sum'!$AC$5)</f>
        <v>0</v>
      </c>
      <c r="AF490" s="7"/>
      <c r="AG490" s="1">
        <f>SUMIFS(Table17[Quantity2],Table17[Product Name],'Raw Mat Inventory Sum'!$O490,Table17[Product Type2],'Raw Mat Inventory Sum'!$AG$5)</f>
        <v>0</v>
      </c>
      <c r="AI490" s="1">
        <f>SUMIFS(Table17[Total out of Inventory],Table17[Product Name],'Raw Mat Inventory Sum'!$O490,Table17[Product Type2],'Raw Mat Inventory Sum'!$AG$5)</f>
        <v>0</v>
      </c>
      <c r="AJ490" s="7"/>
      <c r="AK490" s="1">
        <f>SUMIFS(Table7[Quantity
 Sold],Table7[Sale - Product Name],'Raw Mat Inventory Sum'!$O490,Table7[Product Type2],'Raw Mat Inventory Sum'!$AK$5)</f>
        <v>0</v>
      </c>
      <c r="AL490" t="str">
        <f t="shared" si="53"/>
        <v/>
      </c>
      <c r="AM490" s="1">
        <f>SUMIFS(Table7[Total 
Paid],Table7[Sale - Product Name],'Raw Mat Inventory Sum'!$O490,Table7[Product Type2],'Raw Mat Inventory Sum'!$AK$5)</f>
        <v>0</v>
      </c>
    </row>
    <row r="491" spans="16:39" x14ac:dyDescent="0.25">
      <c r="P491" s="7"/>
      <c r="Q491" s="30">
        <f>SUMIFS(Table110[Quantity],Table110[Product Name],'Raw Mat Inventory Sum'!$O491)</f>
        <v>0</v>
      </c>
      <c r="S491" s="1">
        <f>SUMIFS(Table110[Total Cost],Table110[Product Name],'Raw Mat Inventory Sum'!$O491)</f>
        <v>0</v>
      </c>
      <c r="T491" s="7"/>
      <c r="U491" s="1">
        <f>SUMIFS(Table110[Quantity Purchased],Table110[Product Name],'Raw Mat Inventory Sum'!$O491)</f>
        <v>0</v>
      </c>
      <c r="W491" s="1">
        <f>SUMIFS(Table110[Total Purchase
Cost],Table110[Product Name],'Raw Mat Inventory Sum'!$O491)</f>
        <v>0</v>
      </c>
      <c r="X491" s="7"/>
      <c r="Y491" s="1">
        <f t="shared" si="51"/>
        <v>0</v>
      </c>
      <c r="AA491" s="1">
        <f t="shared" si="52"/>
        <v>0</v>
      </c>
      <c r="AB491" s="7"/>
      <c r="AC491" s="1">
        <f>SUMIFS(Table7[Quantity of 
Product Sold],Table7[Sale - Product Name],'Raw Mat Inventory Sum'!$O491,Table7[Product Type2],'Raw Mat Inventory Sum'!$AC$5)</f>
        <v>0</v>
      </c>
      <c r="AE491" s="1">
        <f>SUMIFS(Table7[Total Cost of
Goods Sold],Table7[Sale - Product Name],'Raw Mat Inventory Sum'!$O491,Table7[Product Type2],'Raw Mat Inventory Sum'!$AC$5)</f>
        <v>0</v>
      </c>
      <c r="AF491" s="7"/>
      <c r="AG491" s="1">
        <f>SUMIFS(Table17[Quantity2],Table17[Product Name],'Raw Mat Inventory Sum'!$O491,Table17[Product Type2],'Raw Mat Inventory Sum'!$AG$5)</f>
        <v>0</v>
      </c>
      <c r="AI491" s="1">
        <f>SUMIFS(Table17[Total out of Inventory],Table17[Product Name],'Raw Mat Inventory Sum'!$O491,Table17[Product Type2],'Raw Mat Inventory Sum'!$AG$5)</f>
        <v>0</v>
      </c>
      <c r="AJ491" s="7"/>
      <c r="AK491" s="1">
        <f>SUMIFS(Table7[Quantity
 Sold],Table7[Sale - Product Name],'Raw Mat Inventory Sum'!$O491,Table7[Product Type2],'Raw Mat Inventory Sum'!$AK$5)</f>
        <v>0</v>
      </c>
      <c r="AL491" t="str">
        <f t="shared" si="53"/>
        <v/>
      </c>
      <c r="AM491" s="1">
        <f>SUMIFS(Table7[Total 
Paid],Table7[Sale - Product Name],'Raw Mat Inventory Sum'!$O491,Table7[Product Type2],'Raw Mat Inventory Sum'!$AK$5)</f>
        <v>0</v>
      </c>
    </row>
    <row r="492" spans="16:39" x14ac:dyDescent="0.25">
      <c r="P492" s="7"/>
      <c r="Q492" s="30">
        <f>SUMIFS(Table110[Quantity],Table110[Product Name],'Raw Mat Inventory Sum'!$O492)</f>
        <v>0</v>
      </c>
      <c r="S492" s="1">
        <f>SUMIFS(Table110[Total Cost],Table110[Product Name],'Raw Mat Inventory Sum'!$O492)</f>
        <v>0</v>
      </c>
      <c r="T492" s="7"/>
      <c r="U492" s="1">
        <f>SUMIFS(Table110[Quantity Purchased],Table110[Product Name],'Raw Mat Inventory Sum'!$O492)</f>
        <v>0</v>
      </c>
      <c r="W492" s="1">
        <f>SUMIFS(Table110[Total Purchase
Cost],Table110[Product Name],'Raw Mat Inventory Sum'!$O492)</f>
        <v>0</v>
      </c>
      <c r="X492" s="7"/>
      <c r="Y492" s="1">
        <f t="shared" si="51"/>
        <v>0</v>
      </c>
      <c r="AA492" s="1">
        <f t="shared" si="52"/>
        <v>0</v>
      </c>
      <c r="AB492" s="7"/>
      <c r="AC492" s="1">
        <f>SUMIFS(Table7[Quantity of 
Product Sold],Table7[Sale - Product Name],'Raw Mat Inventory Sum'!$O492,Table7[Product Type2],'Raw Mat Inventory Sum'!$AC$5)</f>
        <v>0</v>
      </c>
      <c r="AE492" s="1">
        <f>SUMIFS(Table7[Total Cost of
Goods Sold],Table7[Sale - Product Name],'Raw Mat Inventory Sum'!$O492,Table7[Product Type2],'Raw Mat Inventory Sum'!$AC$5)</f>
        <v>0</v>
      </c>
      <c r="AF492" s="7"/>
      <c r="AG492" s="1">
        <f>SUMIFS(Table17[Quantity2],Table17[Product Name],'Raw Mat Inventory Sum'!$O492,Table17[Product Type2],'Raw Mat Inventory Sum'!$AG$5)</f>
        <v>0</v>
      </c>
      <c r="AI492" s="1">
        <f>SUMIFS(Table17[Total out of Inventory],Table17[Product Name],'Raw Mat Inventory Sum'!$O492,Table17[Product Type2],'Raw Mat Inventory Sum'!$AG$5)</f>
        <v>0</v>
      </c>
      <c r="AJ492" s="7"/>
      <c r="AK492" s="1">
        <f>SUMIFS(Table7[Quantity
 Sold],Table7[Sale - Product Name],'Raw Mat Inventory Sum'!$O492,Table7[Product Type2],'Raw Mat Inventory Sum'!$AK$5)</f>
        <v>0</v>
      </c>
      <c r="AL492" t="str">
        <f t="shared" si="53"/>
        <v/>
      </c>
      <c r="AM492" s="1">
        <f>SUMIFS(Table7[Total 
Paid],Table7[Sale - Product Name],'Raw Mat Inventory Sum'!$O492,Table7[Product Type2],'Raw Mat Inventory Sum'!$AK$5)</f>
        <v>0</v>
      </c>
    </row>
    <row r="493" spans="16:39" x14ac:dyDescent="0.25">
      <c r="P493" s="7"/>
      <c r="Q493" s="30">
        <f>SUMIFS(Table110[Quantity],Table110[Product Name],'Raw Mat Inventory Sum'!$O493)</f>
        <v>0</v>
      </c>
      <c r="S493" s="1">
        <f>SUMIFS(Table110[Total Cost],Table110[Product Name],'Raw Mat Inventory Sum'!$O493)</f>
        <v>0</v>
      </c>
      <c r="T493" s="7"/>
      <c r="U493" s="1">
        <f>SUMIFS(Table110[Quantity Purchased],Table110[Product Name],'Raw Mat Inventory Sum'!$O493)</f>
        <v>0</v>
      </c>
      <c r="W493" s="1">
        <f>SUMIFS(Table110[Total Purchase
Cost],Table110[Product Name],'Raw Mat Inventory Sum'!$O493)</f>
        <v>0</v>
      </c>
      <c r="X493" s="7"/>
      <c r="Y493" s="1">
        <f t="shared" si="51"/>
        <v>0</v>
      </c>
      <c r="AA493" s="1">
        <f t="shared" si="52"/>
        <v>0</v>
      </c>
      <c r="AB493" s="7"/>
      <c r="AC493" s="1">
        <f>SUMIFS(Table7[Quantity of 
Product Sold],Table7[Sale - Product Name],'Raw Mat Inventory Sum'!$O493,Table7[Product Type2],'Raw Mat Inventory Sum'!$AC$5)</f>
        <v>0</v>
      </c>
      <c r="AE493" s="1">
        <f>SUMIFS(Table7[Total Cost of
Goods Sold],Table7[Sale - Product Name],'Raw Mat Inventory Sum'!$O493,Table7[Product Type2],'Raw Mat Inventory Sum'!$AC$5)</f>
        <v>0</v>
      </c>
      <c r="AF493" s="7"/>
      <c r="AG493" s="1">
        <f>SUMIFS(Table17[Quantity2],Table17[Product Name],'Raw Mat Inventory Sum'!$O493,Table17[Product Type2],'Raw Mat Inventory Sum'!$AG$5)</f>
        <v>0</v>
      </c>
      <c r="AI493" s="1">
        <f>SUMIFS(Table17[Total out of Inventory],Table17[Product Name],'Raw Mat Inventory Sum'!$O493,Table17[Product Type2],'Raw Mat Inventory Sum'!$AG$5)</f>
        <v>0</v>
      </c>
      <c r="AJ493" s="7"/>
      <c r="AK493" s="1">
        <f>SUMIFS(Table7[Quantity
 Sold],Table7[Sale - Product Name],'Raw Mat Inventory Sum'!$O493,Table7[Product Type2],'Raw Mat Inventory Sum'!$AK$5)</f>
        <v>0</v>
      </c>
      <c r="AL493" t="str">
        <f t="shared" si="53"/>
        <v/>
      </c>
      <c r="AM493" s="1">
        <f>SUMIFS(Table7[Total 
Paid],Table7[Sale - Product Name],'Raw Mat Inventory Sum'!$O493,Table7[Product Type2],'Raw Mat Inventory Sum'!$AK$5)</f>
        <v>0</v>
      </c>
    </row>
    <row r="494" spans="16:39" x14ac:dyDescent="0.25">
      <c r="P494" s="7"/>
      <c r="Q494" s="30">
        <f>SUMIFS(Table110[Quantity],Table110[Product Name],'Raw Mat Inventory Sum'!$O494)</f>
        <v>0</v>
      </c>
      <c r="S494" s="1">
        <f>SUMIFS(Table110[Total Cost],Table110[Product Name],'Raw Mat Inventory Sum'!$O494)</f>
        <v>0</v>
      </c>
      <c r="T494" s="7"/>
      <c r="U494" s="1">
        <f>SUMIFS(Table110[Quantity Purchased],Table110[Product Name],'Raw Mat Inventory Sum'!$O494)</f>
        <v>0</v>
      </c>
      <c r="W494" s="1">
        <f>SUMIFS(Table110[Total Purchase
Cost],Table110[Product Name],'Raw Mat Inventory Sum'!$O494)</f>
        <v>0</v>
      </c>
      <c r="X494" s="7"/>
      <c r="Y494" s="1">
        <f t="shared" si="51"/>
        <v>0</v>
      </c>
      <c r="AA494" s="1">
        <f t="shared" si="52"/>
        <v>0</v>
      </c>
      <c r="AB494" s="7"/>
      <c r="AC494" s="1">
        <f>SUMIFS(Table7[Quantity of 
Product Sold],Table7[Sale - Product Name],'Raw Mat Inventory Sum'!$O494,Table7[Product Type2],'Raw Mat Inventory Sum'!$AC$5)</f>
        <v>0</v>
      </c>
      <c r="AE494" s="1">
        <f>SUMIFS(Table7[Total Cost of
Goods Sold],Table7[Sale - Product Name],'Raw Mat Inventory Sum'!$O494,Table7[Product Type2],'Raw Mat Inventory Sum'!$AC$5)</f>
        <v>0</v>
      </c>
      <c r="AF494" s="7"/>
      <c r="AG494" s="1">
        <f>SUMIFS(Table17[Quantity2],Table17[Product Name],'Raw Mat Inventory Sum'!$O494,Table17[Product Type2],'Raw Mat Inventory Sum'!$AG$5)</f>
        <v>0</v>
      </c>
      <c r="AI494" s="1">
        <f>SUMIFS(Table17[Total out of Inventory],Table17[Product Name],'Raw Mat Inventory Sum'!$O494,Table17[Product Type2],'Raw Mat Inventory Sum'!$AG$5)</f>
        <v>0</v>
      </c>
      <c r="AJ494" s="7"/>
      <c r="AK494" s="1">
        <f>SUMIFS(Table7[Quantity
 Sold],Table7[Sale - Product Name],'Raw Mat Inventory Sum'!$O494,Table7[Product Type2],'Raw Mat Inventory Sum'!$AK$5)</f>
        <v>0</v>
      </c>
      <c r="AL494" t="str">
        <f t="shared" si="53"/>
        <v/>
      </c>
      <c r="AM494" s="1">
        <f>SUMIFS(Table7[Total 
Paid],Table7[Sale - Product Name],'Raw Mat Inventory Sum'!$O494,Table7[Product Type2],'Raw Mat Inventory Sum'!$AK$5)</f>
        <v>0</v>
      </c>
    </row>
    <row r="495" spans="16:39" x14ac:dyDescent="0.25">
      <c r="P495" s="7"/>
      <c r="Q495" s="30">
        <f>SUMIFS(Table110[Quantity],Table110[Product Name],'Raw Mat Inventory Sum'!$O495)</f>
        <v>0</v>
      </c>
      <c r="S495" s="1">
        <f>SUMIFS(Table110[Total Cost],Table110[Product Name],'Raw Mat Inventory Sum'!$O495)</f>
        <v>0</v>
      </c>
      <c r="T495" s="7"/>
      <c r="U495" s="1">
        <f>SUMIFS(Table110[Quantity Purchased],Table110[Product Name],'Raw Mat Inventory Sum'!$O495)</f>
        <v>0</v>
      </c>
      <c r="W495" s="1">
        <f>SUMIFS(Table110[Total Purchase
Cost],Table110[Product Name],'Raw Mat Inventory Sum'!$O495)</f>
        <v>0</v>
      </c>
      <c r="X495" s="7"/>
      <c r="Y495" s="1">
        <f t="shared" si="51"/>
        <v>0</v>
      </c>
      <c r="AA495" s="1">
        <f t="shared" si="52"/>
        <v>0</v>
      </c>
      <c r="AB495" s="7"/>
      <c r="AC495" s="1">
        <f>SUMIFS(Table7[Quantity of 
Product Sold],Table7[Sale - Product Name],'Raw Mat Inventory Sum'!$O495,Table7[Product Type2],'Raw Mat Inventory Sum'!$AC$5)</f>
        <v>0</v>
      </c>
      <c r="AE495" s="1">
        <f>SUMIFS(Table7[Total Cost of
Goods Sold],Table7[Sale - Product Name],'Raw Mat Inventory Sum'!$O495,Table7[Product Type2],'Raw Mat Inventory Sum'!$AC$5)</f>
        <v>0</v>
      </c>
      <c r="AF495" s="7"/>
      <c r="AG495" s="1">
        <f>SUMIFS(Table17[Quantity2],Table17[Product Name],'Raw Mat Inventory Sum'!$O495,Table17[Product Type2],'Raw Mat Inventory Sum'!$AG$5)</f>
        <v>0</v>
      </c>
      <c r="AI495" s="1">
        <f>SUMIFS(Table17[Total out of Inventory],Table17[Product Name],'Raw Mat Inventory Sum'!$O495,Table17[Product Type2],'Raw Mat Inventory Sum'!$AG$5)</f>
        <v>0</v>
      </c>
      <c r="AJ495" s="7"/>
      <c r="AK495" s="1">
        <f>SUMIFS(Table7[Quantity
 Sold],Table7[Sale - Product Name],'Raw Mat Inventory Sum'!$O495,Table7[Product Type2],'Raw Mat Inventory Sum'!$AK$5)</f>
        <v>0</v>
      </c>
      <c r="AL495" t="str">
        <f t="shared" si="53"/>
        <v/>
      </c>
      <c r="AM495" s="1">
        <f>SUMIFS(Table7[Total 
Paid],Table7[Sale - Product Name],'Raw Mat Inventory Sum'!$O495,Table7[Product Type2],'Raw Mat Inventory Sum'!$AK$5)</f>
        <v>0</v>
      </c>
    </row>
    <row r="496" spans="16:39" x14ac:dyDescent="0.25">
      <c r="P496" s="7"/>
      <c r="Q496" s="30">
        <f>SUMIFS(Table110[Quantity],Table110[Product Name],'Raw Mat Inventory Sum'!$O496)</f>
        <v>0</v>
      </c>
      <c r="S496" s="1">
        <f>SUMIFS(Table110[Total Cost],Table110[Product Name],'Raw Mat Inventory Sum'!$O496)</f>
        <v>0</v>
      </c>
      <c r="T496" s="7"/>
      <c r="U496" s="1">
        <f>SUMIFS(Table110[Quantity Purchased],Table110[Product Name],'Raw Mat Inventory Sum'!$O496)</f>
        <v>0</v>
      </c>
      <c r="W496" s="1">
        <f>SUMIFS(Table110[Total Purchase
Cost],Table110[Product Name],'Raw Mat Inventory Sum'!$O496)</f>
        <v>0</v>
      </c>
      <c r="X496" s="7"/>
      <c r="Y496" s="1">
        <f t="shared" si="51"/>
        <v>0</v>
      </c>
      <c r="AA496" s="1">
        <f t="shared" si="52"/>
        <v>0</v>
      </c>
      <c r="AB496" s="7"/>
      <c r="AC496" s="1">
        <f>SUMIFS(Table7[Quantity of 
Product Sold],Table7[Sale - Product Name],'Raw Mat Inventory Sum'!$O496,Table7[Product Type2],'Raw Mat Inventory Sum'!$AC$5)</f>
        <v>0</v>
      </c>
      <c r="AE496" s="1">
        <f>SUMIFS(Table7[Total Cost of
Goods Sold],Table7[Sale - Product Name],'Raw Mat Inventory Sum'!$O496,Table7[Product Type2],'Raw Mat Inventory Sum'!$AC$5)</f>
        <v>0</v>
      </c>
      <c r="AF496" s="7"/>
      <c r="AG496" s="1">
        <f>SUMIFS(Table17[Quantity2],Table17[Product Name],'Raw Mat Inventory Sum'!$O496,Table17[Product Type2],'Raw Mat Inventory Sum'!$AG$5)</f>
        <v>0</v>
      </c>
      <c r="AI496" s="1">
        <f>SUMIFS(Table17[Total out of Inventory],Table17[Product Name],'Raw Mat Inventory Sum'!$O496,Table17[Product Type2],'Raw Mat Inventory Sum'!$AG$5)</f>
        <v>0</v>
      </c>
      <c r="AJ496" s="7"/>
      <c r="AK496" s="1">
        <f>SUMIFS(Table7[Quantity
 Sold],Table7[Sale - Product Name],'Raw Mat Inventory Sum'!$O496,Table7[Product Type2],'Raw Mat Inventory Sum'!$AK$5)</f>
        <v>0</v>
      </c>
      <c r="AL496" t="str">
        <f t="shared" si="53"/>
        <v/>
      </c>
      <c r="AM496" s="1">
        <f>SUMIFS(Table7[Total 
Paid],Table7[Sale - Product Name],'Raw Mat Inventory Sum'!$O496,Table7[Product Type2],'Raw Mat Inventory Sum'!$AK$5)</f>
        <v>0</v>
      </c>
    </row>
    <row r="497" spans="16:39" x14ac:dyDescent="0.25">
      <c r="P497" s="7"/>
      <c r="Q497" s="30">
        <f>SUMIFS(Table110[Quantity],Table110[Product Name],'Raw Mat Inventory Sum'!$O497)</f>
        <v>0</v>
      </c>
      <c r="S497" s="1">
        <f>SUMIFS(Table110[Total Cost],Table110[Product Name],'Raw Mat Inventory Sum'!$O497)</f>
        <v>0</v>
      </c>
      <c r="T497" s="7"/>
      <c r="U497" s="1">
        <f>SUMIFS(Table110[Quantity Purchased],Table110[Product Name],'Raw Mat Inventory Sum'!$O497)</f>
        <v>0</v>
      </c>
      <c r="W497" s="1">
        <f>SUMIFS(Table110[Total Purchase
Cost],Table110[Product Name],'Raw Mat Inventory Sum'!$O497)</f>
        <v>0</v>
      </c>
      <c r="X497" s="7"/>
      <c r="Y497" s="1">
        <f t="shared" si="51"/>
        <v>0</v>
      </c>
      <c r="AA497" s="1">
        <f t="shared" si="52"/>
        <v>0</v>
      </c>
      <c r="AB497" s="7"/>
      <c r="AC497" s="1">
        <f>SUMIFS(Table7[Quantity of 
Product Sold],Table7[Sale - Product Name],'Raw Mat Inventory Sum'!$O497,Table7[Product Type2],'Raw Mat Inventory Sum'!$AC$5)</f>
        <v>0</v>
      </c>
      <c r="AE497" s="1">
        <f>SUMIFS(Table7[Total Cost of
Goods Sold],Table7[Sale - Product Name],'Raw Mat Inventory Sum'!$O497,Table7[Product Type2],'Raw Mat Inventory Sum'!$AC$5)</f>
        <v>0</v>
      </c>
      <c r="AF497" s="7"/>
      <c r="AG497" s="1">
        <f>SUMIFS(Table17[Quantity2],Table17[Product Name],'Raw Mat Inventory Sum'!$O497,Table17[Product Type2],'Raw Mat Inventory Sum'!$AG$5)</f>
        <v>0</v>
      </c>
      <c r="AI497" s="1">
        <f>SUMIFS(Table17[Total out of Inventory],Table17[Product Name],'Raw Mat Inventory Sum'!$O497,Table17[Product Type2],'Raw Mat Inventory Sum'!$AG$5)</f>
        <v>0</v>
      </c>
      <c r="AJ497" s="7"/>
      <c r="AK497" s="1">
        <f>SUMIFS(Table7[Quantity
 Sold],Table7[Sale - Product Name],'Raw Mat Inventory Sum'!$O497,Table7[Product Type2],'Raw Mat Inventory Sum'!$AK$5)</f>
        <v>0</v>
      </c>
      <c r="AL497" t="str">
        <f t="shared" si="53"/>
        <v/>
      </c>
      <c r="AM497" s="1">
        <f>SUMIFS(Table7[Total 
Paid],Table7[Sale - Product Name],'Raw Mat Inventory Sum'!$O497,Table7[Product Type2],'Raw Mat Inventory Sum'!$AK$5)</f>
        <v>0</v>
      </c>
    </row>
    <row r="498" spans="16:39" x14ac:dyDescent="0.25">
      <c r="P498" s="7"/>
      <c r="Q498" s="30">
        <f>SUMIFS(Table110[Quantity],Table110[Product Name],'Raw Mat Inventory Sum'!$O498)</f>
        <v>0</v>
      </c>
      <c r="S498" s="1">
        <f>SUMIFS(Table110[Total Cost],Table110[Product Name],'Raw Mat Inventory Sum'!$O498)</f>
        <v>0</v>
      </c>
      <c r="T498" s="7"/>
      <c r="U498" s="1">
        <f>SUMIFS(Table110[Quantity Purchased],Table110[Product Name],'Raw Mat Inventory Sum'!$O498)</f>
        <v>0</v>
      </c>
      <c r="W498" s="1">
        <f>SUMIFS(Table110[Total Purchase
Cost],Table110[Product Name],'Raw Mat Inventory Sum'!$O498)</f>
        <v>0</v>
      </c>
      <c r="X498" s="7"/>
      <c r="Y498" s="1">
        <f t="shared" si="51"/>
        <v>0</v>
      </c>
      <c r="AA498" s="1">
        <f t="shared" si="52"/>
        <v>0</v>
      </c>
      <c r="AB498" s="7"/>
      <c r="AC498" s="1">
        <f>SUMIFS(Table7[Quantity of 
Product Sold],Table7[Sale - Product Name],'Raw Mat Inventory Sum'!$O498,Table7[Product Type2],'Raw Mat Inventory Sum'!$AC$5)</f>
        <v>0</v>
      </c>
      <c r="AE498" s="1">
        <f>SUMIFS(Table7[Total Cost of
Goods Sold],Table7[Sale - Product Name],'Raw Mat Inventory Sum'!$O498,Table7[Product Type2],'Raw Mat Inventory Sum'!$AC$5)</f>
        <v>0</v>
      </c>
      <c r="AF498" s="7"/>
      <c r="AG498" s="1">
        <f>SUMIFS(Table17[Quantity2],Table17[Product Name],'Raw Mat Inventory Sum'!$O498,Table17[Product Type2],'Raw Mat Inventory Sum'!$AG$5)</f>
        <v>0</v>
      </c>
      <c r="AI498" s="1">
        <f>SUMIFS(Table17[Total out of Inventory],Table17[Product Name],'Raw Mat Inventory Sum'!$O498,Table17[Product Type2],'Raw Mat Inventory Sum'!$AG$5)</f>
        <v>0</v>
      </c>
      <c r="AJ498" s="7"/>
      <c r="AK498" s="1">
        <f>SUMIFS(Table7[Quantity
 Sold],Table7[Sale - Product Name],'Raw Mat Inventory Sum'!$O498,Table7[Product Type2],'Raw Mat Inventory Sum'!$AK$5)</f>
        <v>0</v>
      </c>
      <c r="AL498" t="str">
        <f t="shared" si="53"/>
        <v/>
      </c>
      <c r="AM498" s="1">
        <f>SUMIFS(Table7[Total 
Paid],Table7[Sale - Product Name],'Raw Mat Inventory Sum'!$O498,Table7[Product Type2],'Raw Mat Inventory Sum'!$AK$5)</f>
        <v>0</v>
      </c>
    </row>
    <row r="499" spans="16:39" x14ac:dyDescent="0.25">
      <c r="P499" s="7"/>
      <c r="Q499" s="30">
        <f>SUMIFS(Table110[Quantity],Table110[Product Name],'Raw Mat Inventory Sum'!$O499)</f>
        <v>0</v>
      </c>
      <c r="S499" s="1">
        <f>SUMIFS(Table110[Total Cost],Table110[Product Name],'Raw Mat Inventory Sum'!$O499)</f>
        <v>0</v>
      </c>
      <c r="T499" s="7"/>
      <c r="U499" s="1">
        <f>SUMIFS(Table110[Quantity Purchased],Table110[Product Name],'Raw Mat Inventory Sum'!$O499)</f>
        <v>0</v>
      </c>
      <c r="W499" s="1">
        <f>SUMIFS(Table110[Total Purchase
Cost],Table110[Product Name],'Raw Mat Inventory Sum'!$O499)</f>
        <v>0</v>
      </c>
      <c r="X499" s="7"/>
      <c r="Y499" s="1">
        <f t="shared" si="51"/>
        <v>0</v>
      </c>
      <c r="AA499" s="1">
        <f t="shared" si="52"/>
        <v>0</v>
      </c>
      <c r="AB499" s="7"/>
      <c r="AC499" s="1">
        <f>SUMIFS(Table7[Quantity of 
Product Sold],Table7[Sale - Product Name],'Raw Mat Inventory Sum'!$O499,Table7[Product Type2],'Raw Mat Inventory Sum'!$AC$5)</f>
        <v>0</v>
      </c>
      <c r="AE499" s="1">
        <f>SUMIFS(Table7[Total Cost of
Goods Sold],Table7[Sale - Product Name],'Raw Mat Inventory Sum'!$O499,Table7[Product Type2],'Raw Mat Inventory Sum'!$AC$5)</f>
        <v>0</v>
      </c>
      <c r="AF499" s="7"/>
      <c r="AG499" s="1">
        <f>SUMIFS(Table17[Quantity2],Table17[Product Name],'Raw Mat Inventory Sum'!$O499,Table17[Product Type2],'Raw Mat Inventory Sum'!$AG$5)</f>
        <v>0</v>
      </c>
      <c r="AI499" s="1">
        <f>SUMIFS(Table17[Total out of Inventory],Table17[Product Name],'Raw Mat Inventory Sum'!$O499,Table17[Product Type2],'Raw Mat Inventory Sum'!$AG$5)</f>
        <v>0</v>
      </c>
      <c r="AJ499" s="7"/>
      <c r="AK499" s="1">
        <f>SUMIFS(Table7[Quantity
 Sold],Table7[Sale - Product Name],'Raw Mat Inventory Sum'!$O499,Table7[Product Type2],'Raw Mat Inventory Sum'!$AK$5)</f>
        <v>0</v>
      </c>
      <c r="AL499" t="str">
        <f t="shared" si="53"/>
        <v/>
      </c>
      <c r="AM499" s="1">
        <f>SUMIFS(Table7[Total 
Paid],Table7[Sale - Product Name],'Raw Mat Inventory Sum'!$O499,Table7[Product Type2],'Raw Mat Inventory Sum'!$AK$5)</f>
        <v>0</v>
      </c>
    </row>
    <row r="500" spans="16:39" x14ac:dyDescent="0.25">
      <c r="P500" s="7"/>
      <c r="Q500" s="30">
        <f>SUMIFS(Table110[Quantity],Table110[Product Name],'Raw Mat Inventory Sum'!$O500)</f>
        <v>0</v>
      </c>
      <c r="S500" s="1">
        <f>SUMIFS(Table110[Total Cost],Table110[Product Name],'Raw Mat Inventory Sum'!$O500)</f>
        <v>0</v>
      </c>
      <c r="T500" s="7"/>
      <c r="U500" s="1">
        <f>SUMIFS(Table110[Quantity Purchased],Table110[Product Name],'Raw Mat Inventory Sum'!$O500)</f>
        <v>0</v>
      </c>
      <c r="W500" s="1">
        <f>SUMIFS(Table110[Total Purchase
Cost],Table110[Product Name],'Raw Mat Inventory Sum'!$O500)</f>
        <v>0</v>
      </c>
      <c r="X500" s="7"/>
      <c r="Y500" s="1">
        <f t="shared" si="51"/>
        <v>0</v>
      </c>
      <c r="AA500" s="1">
        <f t="shared" si="52"/>
        <v>0</v>
      </c>
      <c r="AB500" s="7"/>
      <c r="AC500" s="1">
        <f>SUMIFS(Table7[Quantity of 
Product Sold],Table7[Sale - Product Name],'Raw Mat Inventory Sum'!$O500,Table7[Product Type2],'Raw Mat Inventory Sum'!$AC$5)</f>
        <v>0</v>
      </c>
      <c r="AE500" s="1">
        <f>SUMIFS(Table7[Total Cost of
Goods Sold],Table7[Sale - Product Name],'Raw Mat Inventory Sum'!$O500,Table7[Product Type2],'Raw Mat Inventory Sum'!$AC$5)</f>
        <v>0</v>
      </c>
      <c r="AF500" s="7"/>
      <c r="AG500" s="1">
        <f>SUMIFS(Table17[Quantity2],Table17[Product Name],'Raw Mat Inventory Sum'!$O500,Table17[Product Type2],'Raw Mat Inventory Sum'!$AG$5)</f>
        <v>0</v>
      </c>
      <c r="AI500" s="1">
        <f>SUMIFS(Table17[Total out of Inventory],Table17[Product Name],'Raw Mat Inventory Sum'!$O500,Table17[Product Type2],'Raw Mat Inventory Sum'!$AG$5)</f>
        <v>0</v>
      </c>
      <c r="AJ500" s="7"/>
      <c r="AK500" s="1">
        <f>SUMIFS(Table7[Quantity
 Sold],Table7[Sale - Product Name],'Raw Mat Inventory Sum'!$O500,Table7[Product Type2],'Raw Mat Inventory Sum'!$AK$5)</f>
        <v>0</v>
      </c>
      <c r="AL500" t="str">
        <f t="shared" si="53"/>
        <v/>
      </c>
      <c r="AM500" s="1">
        <f>SUMIFS(Table7[Total 
Paid],Table7[Sale - Product Name],'Raw Mat Inventory Sum'!$O500,Table7[Product Type2],'Raw Mat Inventory Sum'!$AK$5)</f>
        <v>0</v>
      </c>
    </row>
    <row r="501" spans="16:39" x14ac:dyDescent="0.25">
      <c r="P501" s="7"/>
      <c r="Q501" s="30">
        <f>SUMIFS(Table110[Quantity],Table110[Product Name],'Raw Mat Inventory Sum'!$O501)</f>
        <v>0</v>
      </c>
      <c r="S501" s="1">
        <f>SUMIFS(Table110[Total Cost],Table110[Product Name],'Raw Mat Inventory Sum'!$O501)</f>
        <v>0</v>
      </c>
      <c r="T501" s="7"/>
      <c r="U501" s="1">
        <f>SUMIFS(Table110[Quantity Purchased],Table110[Product Name],'Raw Mat Inventory Sum'!$O501)</f>
        <v>0</v>
      </c>
      <c r="W501" s="1">
        <f>SUMIFS(Table110[Total Purchase
Cost],Table110[Product Name],'Raw Mat Inventory Sum'!$O501)</f>
        <v>0</v>
      </c>
      <c r="X501" s="7"/>
      <c r="Y501" s="1">
        <f t="shared" si="51"/>
        <v>0</v>
      </c>
      <c r="AA501" s="1">
        <f t="shared" si="52"/>
        <v>0</v>
      </c>
      <c r="AB501" s="7"/>
      <c r="AC501" s="1">
        <f>SUMIFS(Table7[Quantity of 
Product Sold],Table7[Sale - Product Name],'Raw Mat Inventory Sum'!$O501,Table7[Product Type2],'Raw Mat Inventory Sum'!$AC$5)</f>
        <v>0</v>
      </c>
      <c r="AE501" s="1">
        <f>SUMIFS(Table7[Total Cost of
Goods Sold],Table7[Sale - Product Name],'Raw Mat Inventory Sum'!$O501,Table7[Product Type2],'Raw Mat Inventory Sum'!$AC$5)</f>
        <v>0</v>
      </c>
      <c r="AF501" s="7"/>
      <c r="AG501" s="1">
        <f>SUMIFS(Table17[Quantity2],Table17[Product Name],'Raw Mat Inventory Sum'!$O501,Table17[Product Type2],'Raw Mat Inventory Sum'!$AG$5)</f>
        <v>0</v>
      </c>
      <c r="AI501" s="1">
        <f>SUMIFS(Table17[Total out of Inventory],Table17[Product Name],'Raw Mat Inventory Sum'!$O501,Table17[Product Type2],'Raw Mat Inventory Sum'!$AG$5)</f>
        <v>0</v>
      </c>
      <c r="AJ501" s="7"/>
      <c r="AK501" s="1">
        <f>SUMIFS(Table7[Quantity
 Sold],Table7[Sale - Product Name],'Raw Mat Inventory Sum'!$O501,Table7[Product Type2],'Raw Mat Inventory Sum'!$AK$5)</f>
        <v>0</v>
      </c>
      <c r="AL501" t="str">
        <f t="shared" si="53"/>
        <v/>
      </c>
      <c r="AM501" s="1">
        <f>SUMIFS(Table7[Total 
Paid],Table7[Sale - Product Name],'Raw Mat Inventory Sum'!$O501,Table7[Product Type2],'Raw Mat Inventory Sum'!$AK$5)</f>
        <v>0</v>
      </c>
    </row>
    <row r="502" spans="16:39" x14ac:dyDescent="0.25">
      <c r="P502" s="7"/>
      <c r="Q502" s="30">
        <f>SUMIFS(Table110[Quantity],Table110[Product Name],'Raw Mat Inventory Sum'!$O502)</f>
        <v>0</v>
      </c>
      <c r="S502" s="1">
        <f>SUMIFS(Table110[Total Cost],Table110[Product Name],'Raw Mat Inventory Sum'!$O502)</f>
        <v>0</v>
      </c>
      <c r="T502" s="7"/>
      <c r="U502" s="1">
        <f>SUMIFS(Table110[Quantity Purchased],Table110[Product Name],'Raw Mat Inventory Sum'!$O502)</f>
        <v>0</v>
      </c>
      <c r="W502" s="1">
        <f>SUMIFS(Table110[Total Purchase
Cost],Table110[Product Name],'Raw Mat Inventory Sum'!$O502)</f>
        <v>0</v>
      </c>
      <c r="X502" s="7"/>
      <c r="Y502" s="1">
        <f t="shared" si="51"/>
        <v>0</v>
      </c>
      <c r="AA502" s="1">
        <f t="shared" si="52"/>
        <v>0</v>
      </c>
      <c r="AB502" s="7"/>
      <c r="AC502" s="1">
        <f>SUMIFS(Table7[Quantity of 
Product Sold],Table7[Sale - Product Name],'Raw Mat Inventory Sum'!$O502,Table7[Product Type2],'Raw Mat Inventory Sum'!$AC$5)</f>
        <v>0</v>
      </c>
      <c r="AE502" s="1">
        <f>SUMIFS(Table7[Total Cost of
Goods Sold],Table7[Sale - Product Name],'Raw Mat Inventory Sum'!$O502,Table7[Product Type2],'Raw Mat Inventory Sum'!$AC$5)</f>
        <v>0</v>
      </c>
      <c r="AF502" s="7"/>
      <c r="AG502" s="1">
        <f>SUMIFS(Table17[Quantity2],Table17[Product Name],'Raw Mat Inventory Sum'!$O502,Table17[Product Type2],'Raw Mat Inventory Sum'!$AG$5)</f>
        <v>0</v>
      </c>
      <c r="AI502" s="1">
        <f>SUMIFS(Table17[Total out of Inventory],Table17[Product Name],'Raw Mat Inventory Sum'!$O502,Table17[Product Type2],'Raw Mat Inventory Sum'!$AG$5)</f>
        <v>0</v>
      </c>
      <c r="AJ502" s="7"/>
      <c r="AK502" s="1">
        <f>SUMIFS(Table7[Quantity
 Sold],Table7[Sale - Product Name],'Raw Mat Inventory Sum'!$O502,Table7[Product Type2],'Raw Mat Inventory Sum'!$AK$5)</f>
        <v>0</v>
      </c>
      <c r="AL502" t="str">
        <f t="shared" si="53"/>
        <v/>
      </c>
      <c r="AM502" s="1">
        <f>SUMIFS(Table7[Total 
Paid],Table7[Sale - Product Name],'Raw Mat Inventory Sum'!$O502,Table7[Product Type2],'Raw Mat Inventory Sum'!$AK$5)</f>
        <v>0</v>
      </c>
    </row>
    <row r="503" spans="16:39" x14ac:dyDescent="0.25">
      <c r="P503" s="7"/>
      <c r="Q503" s="30">
        <f>SUMIFS(Table110[Quantity],Table110[Product Name],'Raw Mat Inventory Sum'!$O503)</f>
        <v>0</v>
      </c>
      <c r="S503" s="1">
        <f>SUMIFS(Table110[Total Cost],Table110[Product Name],'Raw Mat Inventory Sum'!$O503)</f>
        <v>0</v>
      </c>
      <c r="T503" s="7"/>
      <c r="U503" s="1">
        <f>SUMIFS(Table110[Quantity Purchased],Table110[Product Name],'Raw Mat Inventory Sum'!$O503)</f>
        <v>0</v>
      </c>
      <c r="W503" s="1">
        <f>SUMIFS(Table110[Total Purchase
Cost],Table110[Product Name],'Raw Mat Inventory Sum'!$O503)</f>
        <v>0</v>
      </c>
      <c r="X503" s="7"/>
      <c r="Y503" s="1">
        <f t="shared" si="51"/>
        <v>0</v>
      </c>
      <c r="AA503" s="1">
        <f t="shared" si="52"/>
        <v>0</v>
      </c>
      <c r="AB503" s="7"/>
      <c r="AC503" s="1">
        <f>SUMIFS(Table7[Quantity of 
Product Sold],Table7[Sale - Product Name],'Raw Mat Inventory Sum'!$O503,Table7[Product Type2],'Raw Mat Inventory Sum'!$AC$5)</f>
        <v>0</v>
      </c>
      <c r="AE503" s="1">
        <f>SUMIFS(Table7[Total Cost of
Goods Sold],Table7[Sale - Product Name],'Raw Mat Inventory Sum'!$O503,Table7[Product Type2],'Raw Mat Inventory Sum'!$AC$5)</f>
        <v>0</v>
      </c>
      <c r="AF503" s="7"/>
      <c r="AG503" s="1">
        <f>SUMIFS(Table17[Quantity2],Table17[Product Name],'Raw Mat Inventory Sum'!$O503,Table17[Product Type2],'Raw Mat Inventory Sum'!$AG$5)</f>
        <v>0</v>
      </c>
      <c r="AI503" s="1">
        <f>SUMIFS(Table17[Total out of Inventory],Table17[Product Name],'Raw Mat Inventory Sum'!$O503,Table17[Product Type2],'Raw Mat Inventory Sum'!$AG$5)</f>
        <v>0</v>
      </c>
      <c r="AJ503" s="7"/>
      <c r="AK503" s="1">
        <f>SUMIFS(Table7[Quantity
 Sold],Table7[Sale - Product Name],'Raw Mat Inventory Sum'!$O503,Table7[Product Type2],'Raw Mat Inventory Sum'!$AK$5)</f>
        <v>0</v>
      </c>
      <c r="AL503" t="str">
        <f t="shared" si="53"/>
        <v/>
      </c>
      <c r="AM503" s="1">
        <f>SUMIFS(Table7[Total 
Paid],Table7[Sale - Product Name],'Raw Mat Inventory Sum'!$O503,Table7[Product Type2],'Raw Mat Inventory Sum'!$AK$5)</f>
        <v>0</v>
      </c>
    </row>
    <row r="504" spans="16:39" x14ac:dyDescent="0.25">
      <c r="P504" s="7"/>
      <c r="Q504" s="30">
        <f>SUMIFS(Table110[Quantity],Table110[Product Name],'Raw Mat Inventory Sum'!$O504)</f>
        <v>0</v>
      </c>
      <c r="S504" s="1">
        <f>SUMIFS(Table110[Total Cost],Table110[Product Name],'Raw Mat Inventory Sum'!$O504)</f>
        <v>0</v>
      </c>
      <c r="T504" s="7"/>
      <c r="U504" s="1">
        <f>SUMIFS(Table110[Quantity Purchased],Table110[Product Name],'Raw Mat Inventory Sum'!$O504)</f>
        <v>0</v>
      </c>
      <c r="W504" s="1">
        <f>SUMIFS(Table110[Total Purchase
Cost],Table110[Product Name],'Raw Mat Inventory Sum'!$O504)</f>
        <v>0</v>
      </c>
      <c r="X504" s="7"/>
      <c r="Y504" s="1">
        <f t="shared" si="51"/>
        <v>0</v>
      </c>
      <c r="AA504" s="1">
        <f t="shared" si="52"/>
        <v>0</v>
      </c>
      <c r="AB504" s="7"/>
      <c r="AC504" s="1">
        <f>SUMIFS(Table7[Quantity of 
Product Sold],Table7[Sale - Product Name],'Raw Mat Inventory Sum'!$O504,Table7[Product Type2],'Raw Mat Inventory Sum'!$AC$5)</f>
        <v>0</v>
      </c>
      <c r="AE504" s="1">
        <f>SUMIFS(Table7[Total Cost of
Goods Sold],Table7[Sale - Product Name],'Raw Mat Inventory Sum'!$O504,Table7[Product Type2],'Raw Mat Inventory Sum'!$AC$5)</f>
        <v>0</v>
      </c>
      <c r="AF504" s="7"/>
      <c r="AG504" s="1">
        <f>SUMIFS(Table17[Quantity2],Table17[Product Name],'Raw Mat Inventory Sum'!$O504,Table17[Product Type2],'Raw Mat Inventory Sum'!$AG$5)</f>
        <v>0</v>
      </c>
      <c r="AI504" s="1">
        <f>SUMIFS(Table17[Total out of Inventory],Table17[Product Name],'Raw Mat Inventory Sum'!$O504,Table17[Product Type2],'Raw Mat Inventory Sum'!$AG$5)</f>
        <v>0</v>
      </c>
      <c r="AJ504" s="7"/>
      <c r="AK504" s="1">
        <f>SUMIFS(Table7[Quantity
 Sold],Table7[Sale - Product Name],'Raw Mat Inventory Sum'!$O504,Table7[Product Type2],'Raw Mat Inventory Sum'!$AK$5)</f>
        <v>0</v>
      </c>
      <c r="AL504" t="str">
        <f t="shared" si="53"/>
        <v/>
      </c>
      <c r="AM504" s="1">
        <f>SUMIFS(Table7[Total 
Paid],Table7[Sale - Product Name],'Raw Mat Inventory Sum'!$O504,Table7[Product Type2],'Raw Mat Inventory Sum'!$AK$5)</f>
        <v>0</v>
      </c>
    </row>
    <row r="505" spans="16:39" x14ac:dyDescent="0.25">
      <c r="P505" s="7"/>
      <c r="Q505" s="30">
        <f>SUMIFS(Table110[Quantity],Table110[Product Name],'Raw Mat Inventory Sum'!$O505)</f>
        <v>0</v>
      </c>
      <c r="S505" s="1">
        <f>SUMIFS(Table110[Total Cost],Table110[Product Name],'Raw Mat Inventory Sum'!$O505)</f>
        <v>0</v>
      </c>
      <c r="T505" s="7"/>
      <c r="U505" s="1">
        <f>SUMIFS(Table110[Quantity Purchased],Table110[Product Name],'Raw Mat Inventory Sum'!$O505)</f>
        <v>0</v>
      </c>
      <c r="W505" s="1">
        <f>SUMIFS(Table110[Total Purchase
Cost],Table110[Product Name],'Raw Mat Inventory Sum'!$O505)</f>
        <v>0</v>
      </c>
      <c r="X505" s="7"/>
      <c r="Y505" s="1">
        <f t="shared" si="51"/>
        <v>0</v>
      </c>
      <c r="AA505" s="1">
        <f t="shared" si="52"/>
        <v>0</v>
      </c>
      <c r="AB505" s="7"/>
      <c r="AC505" s="1">
        <f>SUMIFS(Table7[Quantity of 
Product Sold],Table7[Sale - Product Name],'Raw Mat Inventory Sum'!$O505,Table7[Product Type2],'Raw Mat Inventory Sum'!$AC$5)</f>
        <v>0</v>
      </c>
      <c r="AE505" s="1">
        <f>SUMIFS(Table7[Total Cost of
Goods Sold],Table7[Sale - Product Name],'Raw Mat Inventory Sum'!$O505,Table7[Product Type2],'Raw Mat Inventory Sum'!$AC$5)</f>
        <v>0</v>
      </c>
      <c r="AF505" s="7"/>
      <c r="AG505" s="1">
        <f>SUMIFS(Table17[Quantity2],Table17[Product Name],'Raw Mat Inventory Sum'!$O505,Table17[Product Type2],'Raw Mat Inventory Sum'!$AG$5)</f>
        <v>0</v>
      </c>
      <c r="AI505" s="1">
        <f>SUMIFS(Table17[Total out of Inventory],Table17[Product Name],'Raw Mat Inventory Sum'!$O505,Table17[Product Type2],'Raw Mat Inventory Sum'!$AG$5)</f>
        <v>0</v>
      </c>
      <c r="AJ505" s="7"/>
      <c r="AK505" s="1">
        <f>SUMIFS(Table7[Quantity
 Sold],Table7[Sale - Product Name],'Raw Mat Inventory Sum'!$O505,Table7[Product Type2],'Raw Mat Inventory Sum'!$AK$5)</f>
        <v>0</v>
      </c>
      <c r="AL505" t="str">
        <f t="shared" si="53"/>
        <v/>
      </c>
      <c r="AM505" s="1">
        <f>SUMIFS(Table7[Total 
Paid],Table7[Sale - Product Name],'Raw Mat Inventory Sum'!$O505,Table7[Product Type2],'Raw Mat Inventory Sum'!$AK$5)</f>
        <v>0</v>
      </c>
    </row>
    <row r="506" spans="16:39" x14ac:dyDescent="0.25">
      <c r="P506" s="7"/>
      <c r="Q506" s="30">
        <f>SUMIFS(Table110[Quantity],Table110[Product Name],'Raw Mat Inventory Sum'!$O506)</f>
        <v>0</v>
      </c>
      <c r="S506" s="1">
        <f>SUMIFS(Table110[Total Cost],Table110[Product Name],'Raw Mat Inventory Sum'!$O506)</f>
        <v>0</v>
      </c>
      <c r="T506" s="7"/>
      <c r="U506" s="1">
        <f>SUMIFS(Table110[Quantity Purchased],Table110[Product Name],'Raw Mat Inventory Sum'!$O506)</f>
        <v>0</v>
      </c>
      <c r="W506" s="1">
        <f>SUMIFS(Table110[Total Purchase
Cost],Table110[Product Name],'Raw Mat Inventory Sum'!$O506)</f>
        <v>0</v>
      </c>
      <c r="X506" s="7"/>
      <c r="Y506" s="1">
        <f t="shared" si="51"/>
        <v>0</v>
      </c>
      <c r="AA506" s="1">
        <f t="shared" si="52"/>
        <v>0</v>
      </c>
      <c r="AB506" s="7"/>
      <c r="AC506" s="1">
        <f>SUMIFS(Table7[Quantity of 
Product Sold],Table7[Sale - Product Name],'Raw Mat Inventory Sum'!$O506,Table7[Product Type2],'Raw Mat Inventory Sum'!$AC$5)</f>
        <v>0</v>
      </c>
      <c r="AE506" s="1">
        <f>SUMIFS(Table7[Total Cost of
Goods Sold],Table7[Sale - Product Name],'Raw Mat Inventory Sum'!$O506,Table7[Product Type2],'Raw Mat Inventory Sum'!$AC$5)</f>
        <v>0</v>
      </c>
      <c r="AF506" s="7"/>
      <c r="AG506" s="1">
        <f>SUMIFS(Table17[Quantity2],Table17[Product Name],'Raw Mat Inventory Sum'!$O506,Table17[Product Type2],'Raw Mat Inventory Sum'!$AG$5)</f>
        <v>0</v>
      </c>
      <c r="AI506" s="1">
        <f>SUMIFS(Table17[Total out of Inventory],Table17[Product Name],'Raw Mat Inventory Sum'!$O506,Table17[Product Type2],'Raw Mat Inventory Sum'!$AG$5)</f>
        <v>0</v>
      </c>
      <c r="AJ506" s="7"/>
      <c r="AK506" s="1">
        <f>SUMIFS(Table7[Quantity
 Sold],Table7[Sale - Product Name],'Raw Mat Inventory Sum'!$O506,Table7[Product Type2],'Raw Mat Inventory Sum'!$AK$5)</f>
        <v>0</v>
      </c>
      <c r="AL506" t="str">
        <f t="shared" si="53"/>
        <v/>
      </c>
      <c r="AM506" s="1">
        <f>SUMIFS(Table7[Total 
Paid],Table7[Sale - Product Name],'Raw Mat Inventory Sum'!$O506,Table7[Product Type2],'Raw Mat Inventory Sum'!$AK$5)</f>
        <v>0</v>
      </c>
    </row>
    <row r="507" spans="16:39" x14ac:dyDescent="0.25">
      <c r="P507" s="7"/>
      <c r="Q507" s="30">
        <f>SUMIFS(Table110[Quantity],Table110[Product Name],'Raw Mat Inventory Sum'!$O507)</f>
        <v>0</v>
      </c>
      <c r="S507" s="1">
        <f>SUMIFS(Table110[Total Cost],Table110[Product Name],'Raw Mat Inventory Sum'!$O507)</f>
        <v>0</v>
      </c>
      <c r="T507" s="7"/>
      <c r="U507" s="1">
        <f>SUMIFS(Table110[Quantity Purchased],Table110[Product Name],'Raw Mat Inventory Sum'!$O507)</f>
        <v>0</v>
      </c>
      <c r="W507" s="1">
        <f>SUMIFS(Table110[Total Purchase
Cost],Table110[Product Name],'Raw Mat Inventory Sum'!$O507)</f>
        <v>0</v>
      </c>
      <c r="X507" s="7"/>
      <c r="Y507" s="1">
        <f t="shared" si="51"/>
        <v>0</v>
      </c>
      <c r="AA507" s="1">
        <f t="shared" si="52"/>
        <v>0</v>
      </c>
      <c r="AB507" s="7"/>
      <c r="AC507" s="1">
        <f>SUMIFS(Table7[Quantity of 
Product Sold],Table7[Sale - Product Name],'Raw Mat Inventory Sum'!$O507,Table7[Product Type2],'Raw Mat Inventory Sum'!$AC$5)</f>
        <v>0</v>
      </c>
      <c r="AE507" s="1">
        <f>SUMIFS(Table7[Total Cost of
Goods Sold],Table7[Sale - Product Name],'Raw Mat Inventory Sum'!$O507,Table7[Product Type2],'Raw Mat Inventory Sum'!$AC$5)</f>
        <v>0</v>
      </c>
      <c r="AF507" s="7"/>
      <c r="AG507" s="1">
        <f>SUMIFS(Table17[Quantity2],Table17[Product Name],'Raw Mat Inventory Sum'!$O507,Table17[Product Type2],'Raw Mat Inventory Sum'!$AG$5)</f>
        <v>0</v>
      </c>
      <c r="AI507" s="1">
        <f>SUMIFS(Table17[Total out of Inventory],Table17[Product Name],'Raw Mat Inventory Sum'!$O507,Table17[Product Type2],'Raw Mat Inventory Sum'!$AG$5)</f>
        <v>0</v>
      </c>
      <c r="AJ507" s="7"/>
      <c r="AK507" s="1">
        <f>SUMIFS(Table7[Quantity
 Sold],Table7[Sale - Product Name],'Raw Mat Inventory Sum'!$O507,Table7[Product Type2],'Raw Mat Inventory Sum'!$AK$5)</f>
        <v>0</v>
      </c>
      <c r="AL507" t="str">
        <f t="shared" si="53"/>
        <v/>
      </c>
      <c r="AM507" s="1">
        <f>SUMIFS(Table7[Total 
Paid],Table7[Sale - Product Name],'Raw Mat Inventory Sum'!$O507,Table7[Product Type2],'Raw Mat Inventory Sum'!$AK$5)</f>
        <v>0</v>
      </c>
    </row>
    <row r="508" spans="16:39" x14ac:dyDescent="0.25">
      <c r="P508" s="7"/>
      <c r="Q508" s="30">
        <f>SUMIFS(Table110[Quantity],Table110[Product Name],'Raw Mat Inventory Sum'!$O508)</f>
        <v>0</v>
      </c>
      <c r="S508" s="1">
        <f>SUMIFS(Table110[Total Cost],Table110[Product Name],'Raw Mat Inventory Sum'!$O508)</f>
        <v>0</v>
      </c>
      <c r="T508" s="7"/>
      <c r="U508" s="1">
        <f>SUMIFS(Table110[Quantity Purchased],Table110[Product Name],'Raw Mat Inventory Sum'!$O508)</f>
        <v>0</v>
      </c>
      <c r="W508" s="1">
        <f>SUMIFS(Table110[Total Purchase
Cost],Table110[Product Name],'Raw Mat Inventory Sum'!$O508)</f>
        <v>0</v>
      </c>
      <c r="X508" s="7"/>
      <c r="Y508" s="1">
        <f t="shared" si="51"/>
        <v>0</v>
      </c>
      <c r="AA508" s="1">
        <f t="shared" si="52"/>
        <v>0</v>
      </c>
      <c r="AB508" s="7"/>
      <c r="AC508" s="1">
        <f>SUMIFS(Table7[Quantity of 
Product Sold],Table7[Sale - Product Name],'Raw Mat Inventory Sum'!$O508,Table7[Product Type2],'Raw Mat Inventory Sum'!$AC$5)</f>
        <v>0</v>
      </c>
      <c r="AE508" s="1">
        <f>SUMIFS(Table7[Total Cost of
Goods Sold],Table7[Sale - Product Name],'Raw Mat Inventory Sum'!$O508,Table7[Product Type2],'Raw Mat Inventory Sum'!$AC$5)</f>
        <v>0</v>
      </c>
      <c r="AF508" s="7"/>
      <c r="AG508" s="1">
        <f>SUMIFS(Table17[Quantity2],Table17[Product Name],'Raw Mat Inventory Sum'!$O508,Table17[Product Type2],'Raw Mat Inventory Sum'!$AG$5)</f>
        <v>0</v>
      </c>
      <c r="AI508" s="1">
        <f>SUMIFS(Table17[Total out of Inventory],Table17[Product Name],'Raw Mat Inventory Sum'!$O508,Table17[Product Type2],'Raw Mat Inventory Sum'!$AG$5)</f>
        <v>0</v>
      </c>
      <c r="AJ508" s="7"/>
      <c r="AK508" s="1">
        <f>SUMIFS(Table7[Quantity
 Sold],Table7[Sale - Product Name],'Raw Mat Inventory Sum'!$O508,Table7[Product Type2],'Raw Mat Inventory Sum'!$AK$5)</f>
        <v>0</v>
      </c>
      <c r="AL508" t="str">
        <f t="shared" si="53"/>
        <v/>
      </c>
      <c r="AM508" s="1">
        <f>SUMIFS(Table7[Total 
Paid],Table7[Sale - Product Name],'Raw Mat Inventory Sum'!$O508,Table7[Product Type2],'Raw Mat Inventory Sum'!$AK$5)</f>
        <v>0</v>
      </c>
    </row>
    <row r="509" spans="16:39" x14ac:dyDescent="0.25">
      <c r="P509" s="7"/>
      <c r="Q509" s="30">
        <f>SUMIFS(Table110[Quantity],Table110[Product Name],'Raw Mat Inventory Sum'!$O509)</f>
        <v>0</v>
      </c>
      <c r="S509" s="1">
        <f>SUMIFS(Table110[Total Cost],Table110[Product Name],'Raw Mat Inventory Sum'!$O509)</f>
        <v>0</v>
      </c>
      <c r="T509" s="7"/>
      <c r="U509" s="1">
        <f>SUMIFS(Table110[Quantity Purchased],Table110[Product Name],'Raw Mat Inventory Sum'!$O509)</f>
        <v>0</v>
      </c>
      <c r="W509" s="1">
        <f>SUMIFS(Table110[Total Purchase
Cost],Table110[Product Name],'Raw Mat Inventory Sum'!$O509)</f>
        <v>0</v>
      </c>
      <c r="X509" s="7"/>
      <c r="Y509" s="1">
        <f t="shared" si="51"/>
        <v>0</v>
      </c>
      <c r="AA509" s="1">
        <f t="shared" si="52"/>
        <v>0</v>
      </c>
      <c r="AB509" s="7"/>
      <c r="AC509" s="1">
        <f>SUMIFS(Table7[Quantity of 
Product Sold],Table7[Sale - Product Name],'Raw Mat Inventory Sum'!$O509,Table7[Product Type2],'Raw Mat Inventory Sum'!$AC$5)</f>
        <v>0</v>
      </c>
      <c r="AE509" s="1">
        <f>SUMIFS(Table7[Total Cost of
Goods Sold],Table7[Sale - Product Name],'Raw Mat Inventory Sum'!$O509,Table7[Product Type2],'Raw Mat Inventory Sum'!$AC$5)</f>
        <v>0</v>
      </c>
      <c r="AF509" s="7"/>
      <c r="AG509" s="1">
        <f>SUMIFS(Table17[Quantity2],Table17[Product Name],'Raw Mat Inventory Sum'!$O509,Table17[Product Type2],'Raw Mat Inventory Sum'!$AG$5)</f>
        <v>0</v>
      </c>
      <c r="AI509" s="1">
        <f>SUMIFS(Table17[Total out of Inventory],Table17[Product Name],'Raw Mat Inventory Sum'!$O509,Table17[Product Type2],'Raw Mat Inventory Sum'!$AG$5)</f>
        <v>0</v>
      </c>
      <c r="AJ509" s="7"/>
      <c r="AK509" s="1">
        <f>SUMIFS(Table7[Quantity
 Sold],Table7[Sale - Product Name],'Raw Mat Inventory Sum'!$O509,Table7[Product Type2],'Raw Mat Inventory Sum'!$AK$5)</f>
        <v>0</v>
      </c>
      <c r="AL509" t="str">
        <f t="shared" si="53"/>
        <v/>
      </c>
      <c r="AM509" s="1">
        <f>SUMIFS(Table7[Total 
Paid],Table7[Sale - Product Name],'Raw Mat Inventory Sum'!$O509,Table7[Product Type2],'Raw Mat Inventory Sum'!$AK$5)</f>
        <v>0</v>
      </c>
    </row>
    <row r="510" spans="16:39" x14ac:dyDescent="0.25">
      <c r="P510" s="7"/>
      <c r="Q510" s="30">
        <f>SUMIFS(Table110[Quantity],Table110[Product Name],'Raw Mat Inventory Sum'!$O510)</f>
        <v>0</v>
      </c>
      <c r="S510" s="1">
        <f>SUMIFS(Table110[Total Cost],Table110[Product Name],'Raw Mat Inventory Sum'!$O510)</f>
        <v>0</v>
      </c>
      <c r="T510" s="7"/>
      <c r="U510" s="1">
        <f>SUMIFS(Table110[Quantity Purchased],Table110[Product Name],'Raw Mat Inventory Sum'!$O510)</f>
        <v>0</v>
      </c>
      <c r="W510" s="1">
        <f>SUMIFS(Table110[Total Purchase
Cost],Table110[Product Name],'Raw Mat Inventory Sum'!$O510)</f>
        <v>0</v>
      </c>
      <c r="X510" s="7"/>
      <c r="Y510" s="1">
        <f t="shared" si="51"/>
        <v>0</v>
      </c>
      <c r="AA510" s="1">
        <f t="shared" si="52"/>
        <v>0</v>
      </c>
      <c r="AB510" s="7"/>
      <c r="AC510" s="1">
        <f>SUMIFS(Table7[Quantity of 
Product Sold],Table7[Sale - Product Name],'Raw Mat Inventory Sum'!$O510,Table7[Product Type2],'Raw Mat Inventory Sum'!$AC$5)</f>
        <v>0</v>
      </c>
      <c r="AE510" s="1">
        <f>SUMIFS(Table7[Total Cost of
Goods Sold],Table7[Sale - Product Name],'Raw Mat Inventory Sum'!$O510,Table7[Product Type2],'Raw Mat Inventory Sum'!$AC$5)</f>
        <v>0</v>
      </c>
      <c r="AF510" s="7"/>
      <c r="AG510" s="1">
        <f>SUMIFS(Table17[Quantity2],Table17[Product Name],'Raw Mat Inventory Sum'!$O510,Table17[Product Type2],'Raw Mat Inventory Sum'!$AG$5)</f>
        <v>0</v>
      </c>
      <c r="AI510" s="1">
        <f>SUMIFS(Table17[Total out of Inventory],Table17[Product Name],'Raw Mat Inventory Sum'!$O510,Table17[Product Type2],'Raw Mat Inventory Sum'!$AG$5)</f>
        <v>0</v>
      </c>
      <c r="AJ510" s="7"/>
      <c r="AK510" s="1">
        <f>SUMIFS(Table7[Quantity
 Sold],Table7[Sale - Product Name],'Raw Mat Inventory Sum'!$O510,Table7[Product Type2],'Raw Mat Inventory Sum'!$AK$5)</f>
        <v>0</v>
      </c>
      <c r="AL510" t="str">
        <f t="shared" si="53"/>
        <v/>
      </c>
      <c r="AM510" s="1">
        <f>SUMIFS(Table7[Total 
Paid],Table7[Sale - Product Name],'Raw Mat Inventory Sum'!$O510,Table7[Product Type2],'Raw Mat Inventory Sum'!$AK$5)</f>
        <v>0</v>
      </c>
    </row>
    <row r="511" spans="16:39" x14ac:dyDescent="0.25">
      <c r="P511" s="7"/>
      <c r="Q511" s="30">
        <f>SUMIFS(Table110[Quantity],Table110[Product Name],'Raw Mat Inventory Sum'!$O511)</f>
        <v>0</v>
      </c>
      <c r="S511" s="1">
        <f>SUMIFS(Table110[Total Cost],Table110[Product Name],'Raw Mat Inventory Sum'!$O511)</f>
        <v>0</v>
      </c>
      <c r="T511" s="7"/>
      <c r="U511" s="1">
        <f>SUMIFS(Table110[Quantity Purchased],Table110[Product Name],'Raw Mat Inventory Sum'!$O511)</f>
        <v>0</v>
      </c>
      <c r="W511" s="1">
        <f>SUMIFS(Table110[Total Purchase
Cost],Table110[Product Name],'Raw Mat Inventory Sum'!$O511)</f>
        <v>0</v>
      </c>
      <c r="X511" s="7"/>
      <c r="Y511" s="1">
        <f t="shared" si="51"/>
        <v>0</v>
      </c>
      <c r="AA511" s="1">
        <f t="shared" si="52"/>
        <v>0</v>
      </c>
      <c r="AB511" s="7"/>
      <c r="AC511" s="1">
        <f>SUMIFS(Table7[Quantity of 
Product Sold],Table7[Sale - Product Name],'Raw Mat Inventory Sum'!$O511,Table7[Product Type2],'Raw Mat Inventory Sum'!$AC$5)</f>
        <v>0</v>
      </c>
      <c r="AE511" s="1">
        <f>SUMIFS(Table7[Total Cost of
Goods Sold],Table7[Sale - Product Name],'Raw Mat Inventory Sum'!$O511,Table7[Product Type2],'Raw Mat Inventory Sum'!$AC$5)</f>
        <v>0</v>
      </c>
      <c r="AF511" s="7"/>
      <c r="AG511" s="1">
        <f>SUMIFS(Table17[Quantity2],Table17[Product Name],'Raw Mat Inventory Sum'!$O511,Table17[Product Type2],'Raw Mat Inventory Sum'!$AG$5)</f>
        <v>0</v>
      </c>
      <c r="AI511" s="1">
        <f>SUMIFS(Table17[Total out of Inventory],Table17[Product Name],'Raw Mat Inventory Sum'!$O511,Table17[Product Type2],'Raw Mat Inventory Sum'!$AG$5)</f>
        <v>0</v>
      </c>
      <c r="AJ511" s="7"/>
      <c r="AK511" s="1">
        <f>SUMIFS(Table7[Quantity
 Sold],Table7[Sale - Product Name],'Raw Mat Inventory Sum'!$O511,Table7[Product Type2],'Raw Mat Inventory Sum'!$AK$5)</f>
        <v>0</v>
      </c>
      <c r="AL511" t="str">
        <f t="shared" si="53"/>
        <v/>
      </c>
      <c r="AM511" s="1">
        <f>SUMIFS(Table7[Total 
Paid],Table7[Sale - Product Name],'Raw Mat Inventory Sum'!$O511,Table7[Product Type2],'Raw Mat Inventory Sum'!$AK$5)</f>
        <v>0</v>
      </c>
    </row>
    <row r="512" spans="16:39" x14ac:dyDescent="0.25">
      <c r="P512" s="7"/>
      <c r="Q512" s="30">
        <f>SUMIFS(Table110[Quantity],Table110[Product Name],'Raw Mat Inventory Sum'!$O512)</f>
        <v>0</v>
      </c>
      <c r="S512" s="1">
        <f>SUMIFS(Table110[Total Cost],Table110[Product Name],'Raw Mat Inventory Sum'!$O512)</f>
        <v>0</v>
      </c>
      <c r="T512" s="7"/>
      <c r="U512" s="1">
        <f>SUMIFS(Table110[Quantity Purchased],Table110[Product Name],'Raw Mat Inventory Sum'!$O512)</f>
        <v>0</v>
      </c>
      <c r="W512" s="1">
        <f>SUMIFS(Table110[Total Purchase
Cost],Table110[Product Name],'Raw Mat Inventory Sum'!$O512)</f>
        <v>0</v>
      </c>
      <c r="X512" s="7"/>
      <c r="Y512" s="1">
        <f t="shared" si="51"/>
        <v>0</v>
      </c>
      <c r="AA512" s="1">
        <f t="shared" si="52"/>
        <v>0</v>
      </c>
      <c r="AB512" s="7"/>
      <c r="AC512" s="1">
        <f>SUMIFS(Table7[Quantity of 
Product Sold],Table7[Sale - Product Name],'Raw Mat Inventory Sum'!$O512,Table7[Product Type2],'Raw Mat Inventory Sum'!$AC$5)</f>
        <v>0</v>
      </c>
      <c r="AE512" s="1">
        <f>SUMIFS(Table7[Total Cost of
Goods Sold],Table7[Sale - Product Name],'Raw Mat Inventory Sum'!$O512,Table7[Product Type2],'Raw Mat Inventory Sum'!$AC$5)</f>
        <v>0</v>
      </c>
      <c r="AF512" s="7"/>
      <c r="AG512" s="1">
        <f>SUMIFS(Table17[Quantity2],Table17[Product Name],'Raw Mat Inventory Sum'!$O512,Table17[Product Type2],'Raw Mat Inventory Sum'!$AG$5)</f>
        <v>0</v>
      </c>
      <c r="AI512" s="1">
        <f>SUMIFS(Table17[Total out of Inventory],Table17[Product Name],'Raw Mat Inventory Sum'!$O512,Table17[Product Type2],'Raw Mat Inventory Sum'!$AG$5)</f>
        <v>0</v>
      </c>
      <c r="AJ512" s="7"/>
      <c r="AK512" s="1">
        <f>SUMIFS(Table7[Quantity
 Sold],Table7[Sale - Product Name],'Raw Mat Inventory Sum'!$O512,Table7[Product Type2],'Raw Mat Inventory Sum'!$AK$5)</f>
        <v>0</v>
      </c>
      <c r="AL512" t="str">
        <f t="shared" si="53"/>
        <v/>
      </c>
      <c r="AM512" s="1">
        <f>SUMIFS(Table7[Total 
Paid],Table7[Sale - Product Name],'Raw Mat Inventory Sum'!$O512,Table7[Product Type2],'Raw Mat Inventory Sum'!$AK$5)</f>
        <v>0</v>
      </c>
    </row>
    <row r="513" spans="5:39" x14ac:dyDescent="0.25">
      <c r="P513" s="7"/>
      <c r="Q513" s="30">
        <f>SUMIFS(Table110[Quantity],Table110[Product Name],'Raw Mat Inventory Sum'!$O513)</f>
        <v>0</v>
      </c>
      <c r="S513" s="1">
        <f>SUMIFS(Table110[Total Cost],Table110[Product Name],'Raw Mat Inventory Sum'!$O513)</f>
        <v>0</v>
      </c>
      <c r="T513" s="7"/>
      <c r="U513" s="1">
        <f>SUMIFS(Table110[Quantity Purchased],Table110[Product Name],'Raw Mat Inventory Sum'!$O513)</f>
        <v>0</v>
      </c>
      <c r="W513" s="1">
        <f>SUMIFS(Table110[Total Purchase
Cost],Table110[Product Name],'Raw Mat Inventory Sum'!$O513)</f>
        <v>0</v>
      </c>
      <c r="X513" s="7"/>
      <c r="Y513" s="1">
        <f t="shared" si="51"/>
        <v>0</v>
      </c>
      <c r="AA513" s="1">
        <f t="shared" si="52"/>
        <v>0</v>
      </c>
      <c r="AB513" s="7"/>
      <c r="AC513" s="1">
        <f>SUMIFS(Table7[Quantity of 
Product Sold],Table7[Sale - Product Name],'Raw Mat Inventory Sum'!$O513,Table7[Product Type2],'Raw Mat Inventory Sum'!$AC$5)</f>
        <v>0</v>
      </c>
      <c r="AE513" s="1">
        <f>SUMIFS(Table7[Total Cost of
Goods Sold],Table7[Sale - Product Name],'Raw Mat Inventory Sum'!$O513,Table7[Product Type2],'Raw Mat Inventory Sum'!$AC$5)</f>
        <v>0</v>
      </c>
      <c r="AF513" s="7"/>
      <c r="AG513" s="1">
        <f>SUMIFS(Table17[Quantity2],Table17[Product Name],'Raw Mat Inventory Sum'!$O513,Table17[Product Type2],'Raw Mat Inventory Sum'!$AG$5)</f>
        <v>0</v>
      </c>
      <c r="AI513" s="1">
        <f>SUMIFS(Table17[Total out of Inventory],Table17[Product Name],'Raw Mat Inventory Sum'!$O513,Table17[Product Type2],'Raw Mat Inventory Sum'!$AG$5)</f>
        <v>0</v>
      </c>
      <c r="AJ513" s="7"/>
      <c r="AK513" s="1">
        <f>SUMIFS(Table7[Quantity
 Sold],Table7[Sale - Product Name],'Raw Mat Inventory Sum'!$O513,Table7[Product Type2],'Raw Mat Inventory Sum'!$AK$5)</f>
        <v>0</v>
      </c>
      <c r="AL513" t="str">
        <f t="shared" si="53"/>
        <v/>
      </c>
      <c r="AM513" s="1">
        <f>SUMIFS(Table7[Total 
Paid],Table7[Sale - Product Name],'Raw Mat Inventory Sum'!$O513,Table7[Product Type2],'Raw Mat Inventory Sum'!$AK$5)</f>
        <v>0</v>
      </c>
    </row>
    <row r="514" spans="5:39" x14ac:dyDescent="0.25">
      <c r="P514" s="7"/>
      <c r="Q514" s="30">
        <f>SUMIFS(Table110[Quantity],Table110[Product Name],'Raw Mat Inventory Sum'!$O514)</f>
        <v>0</v>
      </c>
      <c r="S514" s="1">
        <f>SUMIFS(Table110[Total Cost],Table110[Product Name],'Raw Mat Inventory Sum'!$O514)</f>
        <v>0</v>
      </c>
      <c r="T514" s="7"/>
      <c r="U514" s="1">
        <f>SUMIFS(Table110[Quantity Purchased],Table110[Product Name],'Raw Mat Inventory Sum'!$O514)</f>
        <v>0</v>
      </c>
      <c r="W514" s="1">
        <f>SUMIFS(Table110[Total Purchase
Cost],Table110[Product Name],'Raw Mat Inventory Sum'!$O514)</f>
        <v>0</v>
      </c>
      <c r="X514" s="7"/>
      <c r="Y514" s="1">
        <f t="shared" si="51"/>
        <v>0</v>
      </c>
      <c r="AA514" s="1">
        <f t="shared" si="52"/>
        <v>0</v>
      </c>
      <c r="AB514" s="7"/>
      <c r="AC514" s="1">
        <f>SUMIFS(Table7[Quantity of 
Product Sold],Table7[Sale - Product Name],'Raw Mat Inventory Sum'!$O514,Table7[Product Type2],'Raw Mat Inventory Sum'!$AC$5)</f>
        <v>0</v>
      </c>
      <c r="AE514" s="1">
        <f>SUMIFS(Table7[Total Cost of
Goods Sold],Table7[Sale - Product Name],'Raw Mat Inventory Sum'!$O514,Table7[Product Type2],'Raw Mat Inventory Sum'!$AC$5)</f>
        <v>0</v>
      </c>
      <c r="AF514" s="7"/>
      <c r="AG514" s="1">
        <f>SUMIFS(Table17[Quantity2],Table17[Product Name],'Raw Mat Inventory Sum'!$O514,Table17[Product Type2],'Raw Mat Inventory Sum'!$AG$5)</f>
        <v>0</v>
      </c>
      <c r="AI514" s="1">
        <f>SUMIFS(Table17[Total out of Inventory],Table17[Product Name],'Raw Mat Inventory Sum'!$O514,Table17[Product Type2],'Raw Mat Inventory Sum'!$AG$5)</f>
        <v>0</v>
      </c>
      <c r="AJ514" s="7"/>
      <c r="AK514" s="1">
        <f>SUMIFS(Table7[Quantity
 Sold],Table7[Sale - Product Name],'Raw Mat Inventory Sum'!$O514,Table7[Product Type2],'Raw Mat Inventory Sum'!$AK$5)</f>
        <v>0</v>
      </c>
      <c r="AL514" t="str">
        <f t="shared" si="53"/>
        <v/>
      </c>
      <c r="AM514" s="1">
        <f>SUMIFS(Table7[Total 
Paid],Table7[Sale - Product Name],'Raw Mat Inventory Sum'!$O514,Table7[Product Type2],'Raw Mat Inventory Sum'!$AK$5)</f>
        <v>0</v>
      </c>
    </row>
    <row r="515" spans="5:39" x14ac:dyDescent="0.25">
      <c r="P515" s="7"/>
      <c r="Q515" s="30">
        <f>SUMIFS(Table110[Quantity],Table110[Product Name],'Raw Mat Inventory Sum'!$O515)</f>
        <v>0</v>
      </c>
      <c r="S515" s="1">
        <f>SUMIFS(Table110[Total Cost],Table110[Product Name],'Raw Mat Inventory Sum'!$O515)</f>
        <v>0</v>
      </c>
      <c r="T515" s="7"/>
      <c r="U515" s="1">
        <f>SUMIFS(Table110[Quantity Purchased],Table110[Product Name],'Raw Mat Inventory Sum'!$O515)</f>
        <v>0</v>
      </c>
      <c r="W515" s="1">
        <f>SUMIFS(Table110[Total Purchase
Cost],Table110[Product Name],'Raw Mat Inventory Sum'!$O515)</f>
        <v>0</v>
      </c>
      <c r="X515" s="7"/>
      <c r="Y515" s="1">
        <f t="shared" si="51"/>
        <v>0</v>
      </c>
      <c r="AA515" s="1">
        <f t="shared" si="52"/>
        <v>0</v>
      </c>
      <c r="AB515" s="7"/>
      <c r="AC515" s="1">
        <f>SUMIFS(Table7[Quantity of 
Product Sold],Table7[Sale - Product Name],'Raw Mat Inventory Sum'!$O515,Table7[Product Type2],'Raw Mat Inventory Sum'!$AC$5)</f>
        <v>0</v>
      </c>
      <c r="AE515" s="1">
        <f>SUMIFS(Table7[Total Cost of
Goods Sold],Table7[Sale - Product Name],'Raw Mat Inventory Sum'!$O515,Table7[Product Type2],'Raw Mat Inventory Sum'!$AC$5)</f>
        <v>0</v>
      </c>
      <c r="AF515" s="7"/>
      <c r="AG515" s="1">
        <f>SUMIFS(Table17[Quantity2],Table17[Product Name],'Raw Mat Inventory Sum'!$O515,Table17[Product Type2],'Raw Mat Inventory Sum'!$AG$5)</f>
        <v>0</v>
      </c>
      <c r="AI515" s="1">
        <f>SUMIFS(Table17[Total out of Inventory],Table17[Product Name],'Raw Mat Inventory Sum'!$O515,Table17[Product Type2],'Raw Mat Inventory Sum'!$AG$5)</f>
        <v>0</v>
      </c>
      <c r="AJ515" s="7"/>
      <c r="AK515" s="1">
        <f>SUMIFS(Table7[Quantity
 Sold],Table7[Sale - Product Name],'Raw Mat Inventory Sum'!$O515,Table7[Product Type2],'Raw Mat Inventory Sum'!$AK$5)</f>
        <v>0</v>
      </c>
      <c r="AL515" t="str">
        <f t="shared" si="53"/>
        <v/>
      </c>
      <c r="AM515" s="1">
        <f>SUMIFS(Table7[Total 
Paid],Table7[Sale - Product Name],'Raw Mat Inventory Sum'!$O515,Table7[Product Type2],'Raw Mat Inventory Sum'!$AK$5)</f>
        <v>0</v>
      </c>
    </row>
    <row r="516" spans="5:39" x14ac:dyDescent="0.25">
      <c r="P516" s="7"/>
      <c r="Q516" s="30">
        <f>SUMIFS(Table110[Quantity],Table110[Product Name],'Raw Mat Inventory Sum'!$O516)</f>
        <v>0</v>
      </c>
      <c r="S516" s="1">
        <f>SUMIFS(Table110[Total Cost],Table110[Product Name],'Raw Mat Inventory Sum'!$O516)</f>
        <v>0</v>
      </c>
      <c r="T516" s="7"/>
      <c r="U516" s="1">
        <f>SUMIFS(Table110[Quantity Purchased],Table110[Product Name],'Raw Mat Inventory Sum'!$O516)</f>
        <v>0</v>
      </c>
      <c r="W516" s="1">
        <f>SUMIFS(Table110[Total Purchase
Cost],Table110[Product Name],'Raw Mat Inventory Sum'!$O516)</f>
        <v>0</v>
      </c>
      <c r="X516" s="7"/>
      <c r="Y516" s="1">
        <f t="shared" si="51"/>
        <v>0</v>
      </c>
      <c r="AA516" s="1">
        <f t="shared" si="52"/>
        <v>0</v>
      </c>
      <c r="AB516" s="7"/>
      <c r="AC516" s="1">
        <f>SUMIFS(Table7[Quantity of 
Product Sold],Table7[Sale - Product Name],'Raw Mat Inventory Sum'!$O516,Table7[Product Type2],'Raw Mat Inventory Sum'!$AC$5)</f>
        <v>0</v>
      </c>
      <c r="AE516" s="1">
        <f>SUMIFS(Table7[Total Cost of
Goods Sold],Table7[Sale - Product Name],'Raw Mat Inventory Sum'!$O516,Table7[Product Type2],'Raw Mat Inventory Sum'!$AC$5)</f>
        <v>0</v>
      </c>
      <c r="AF516" s="7"/>
      <c r="AG516" s="1">
        <f>SUMIFS(Table17[Quantity2],Table17[Product Name],'Raw Mat Inventory Sum'!$O516,Table17[Product Type2],'Raw Mat Inventory Sum'!$AG$5)</f>
        <v>0</v>
      </c>
      <c r="AI516" s="1">
        <f>SUMIFS(Table17[Total out of Inventory],Table17[Product Name],'Raw Mat Inventory Sum'!$O516,Table17[Product Type2],'Raw Mat Inventory Sum'!$AG$5)</f>
        <v>0</v>
      </c>
      <c r="AJ516" s="7"/>
      <c r="AK516" s="1">
        <f>SUMIFS(Table7[Quantity
 Sold],Table7[Sale - Product Name],'Raw Mat Inventory Sum'!$O516,Table7[Product Type2],'Raw Mat Inventory Sum'!$AK$5)</f>
        <v>0</v>
      </c>
      <c r="AL516" t="str">
        <f t="shared" si="53"/>
        <v/>
      </c>
      <c r="AM516" s="1">
        <f>SUMIFS(Table7[Total 
Paid],Table7[Sale - Product Name],'Raw Mat Inventory Sum'!$O516,Table7[Product Type2],'Raw Mat Inventory Sum'!$AK$5)</f>
        <v>0</v>
      </c>
    </row>
    <row r="517" spans="5:39" x14ac:dyDescent="0.25">
      <c r="P517" s="7"/>
      <c r="Q517" s="30">
        <f>SUMIFS(Table110[Quantity],Table110[Product Name],'Raw Mat Inventory Sum'!$O517)</f>
        <v>0</v>
      </c>
      <c r="S517" s="1">
        <f>SUMIFS(Table110[Total Cost],Table110[Product Name],'Raw Mat Inventory Sum'!$O517)</f>
        <v>0</v>
      </c>
      <c r="T517" s="7"/>
      <c r="U517" s="1">
        <f>SUMIFS(Table110[Quantity Purchased],Table110[Product Name],'Raw Mat Inventory Sum'!$O517)</f>
        <v>0</v>
      </c>
      <c r="W517" s="1">
        <f>SUMIFS(Table110[Total Purchase
Cost],Table110[Product Name],'Raw Mat Inventory Sum'!$O517)</f>
        <v>0</v>
      </c>
      <c r="X517" s="7"/>
      <c r="Y517" s="1">
        <f t="shared" si="51"/>
        <v>0</v>
      </c>
      <c r="AA517" s="1">
        <f t="shared" si="52"/>
        <v>0</v>
      </c>
      <c r="AB517" s="7"/>
      <c r="AC517" s="1">
        <f>SUMIFS(Table7[Quantity of 
Product Sold],Table7[Sale - Product Name],'Raw Mat Inventory Sum'!$O517,Table7[Product Type2],'Raw Mat Inventory Sum'!$AC$5)</f>
        <v>0</v>
      </c>
      <c r="AE517" s="1">
        <f>SUMIFS(Table7[Total Cost of
Goods Sold],Table7[Sale - Product Name],'Raw Mat Inventory Sum'!$O517,Table7[Product Type2],'Raw Mat Inventory Sum'!$AC$5)</f>
        <v>0</v>
      </c>
      <c r="AF517" s="7"/>
      <c r="AG517" s="1">
        <f>SUMIFS(Table17[Quantity2],Table17[Product Name],'Raw Mat Inventory Sum'!$O517,Table17[Product Type2],'Raw Mat Inventory Sum'!$AG$5)</f>
        <v>0</v>
      </c>
      <c r="AI517" s="1">
        <f>SUMIFS(Table17[Total out of Inventory],Table17[Product Name],'Raw Mat Inventory Sum'!$O517,Table17[Product Type2],'Raw Mat Inventory Sum'!$AG$5)</f>
        <v>0</v>
      </c>
      <c r="AJ517" s="7"/>
      <c r="AK517" s="1">
        <f>SUMIFS(Table7[Quantity
 Sold],Table7[Sale - Product Name],'Raw Mat Inventory Sum'!$O517,Table7[Product Type2],'Raw Mat Inventory Sum'!$AK$5)</f>
        <v>0</v>
      </c>
      <c r="AL517" t="str">
        <f t="shared" si="53"/>
        <v/>
      </c>
      <c r="AM517" s="1">
        <f>SUMIFS(Table7[Total 
Paid],Table7[Sale - Product Name],'Raw Mat Inventory Sum'!$O517,Table7[Product Type2],'Raw Mat Inventory Sum'!$AK$5)</f>
        <v>0</v>
      </c>
    </row>
    <row r="518" spans="5:39" x14ac:dyDescent="0.25">
      <c r="P518" s="7"/>
      <c r="Q518" s="30">
        <f>SUMIFS(Table110[Quantity],Table110[Product Name],'Raw Mat Inventory Sum'!$O518)</f>
        <v>0</v>
      </c>
      <c r="S518" s="1">
        <f>SUMIFS(Table110[Total Cost],Table110[Product Name],'Raw Mat Inventory Sum'!$O518)</f>
        <v>0</v>
      </c>
      <c r="T518" s="7"/>
      <c r="U518" s="1">
        <f>SUMIFS(Table110[Quantity Purchased],Table110[Product Name],'Raw Mat Inventory Sum'!$O518)</f>
        <v>0</v>
      </c>
      <c r="W518" s="1">
        <f>SUMIFS(Table110[Total Purchase
Cost],Table110[Product Name],'Raw Mat Inventory Sum'!$O518)</f>
        <v>0</v>
      </c>
      <c r="X518" s="7"/>
      <c r="Y518" s="1">
        <f t="shared" si="51"/>
        <v>0</v>
      </c>
      <c r="AA518" s="1">
        <f t="shared" si="52"/>
        <v>0</v>
      </c>
      <c r="AB518" s="7"/>
      <c r="AC518" s="1">
        <f>SUMIFS(Table7[Quantity of 
Product Sold],Table7[Sale - Product Name],'Raw Mat Inventory Sum'!$O518,Table7[Product Type2],'Raw Mat Inventory Sum'!$AC$5)</f>
        <v>0</v>
      </c>
      <c r="AE518" s="1">
        <f>SUMIFS(Table7[Total Cost of
Goods Sold],Table7[Sale - Product Name],'Raw Mat Inventory Sum'!$O518,Table7[Product Type2],'Raw Mat Inventory Sum'!$AC$5)</f>
        <v>0</v>
      </c>
      <c r="AF518" s="7"/>
      <c r="AG518" s="1">
        <f>SUMIFS(Table17[Quantity2],Table17[Product Name],'Raw Mat Inventory Sum'!$O518,Table17[Product Type2],'Raw Mat Inventory Sum'!$AG$5)</f>
        <v>0</v>
      </c>
      <c r="AI518" s="1">
        <f>SUMIFS(Table17[Total out of Inventory],Table17[Product Name],'Raw Mat Inventory Sum'!$O518,Table17[Product Type2],'Raw Mat Inventory Sum'!$AG$5)</f>
        <v>0</v>
      </c>
      <c r="AJ518" s="7"/>
      <c r="AK518" s="1">
        <f>SUMIFS(Table7[Quantity
 Sold],Table7[Sale - Product Name],'Raw Mat Inventory Sum'!$O518,Table7[Product Type2],'Raw Mat Inventory Sum'!$AK$5)</f>
        <v>0</v>
      </c>
      <c r="AL518" t="str">
        <f t="shared" si="53"/>
        <v/>
      </c>
      <c r="AM518" s="1">
        <f>SUMIFS(Table7[Total 
Paid],Table7[Sale - Product Name],'Raw Mat Inventory Sum'!$O518,Table7[Product Type2],'Raw Mat Inventory Sum'!$AK$5)</f>
        <v>0</v>
      </c>
    </row>
    <row r="519" spans="5:39" x14ac:dyDescent="0.25">
      <c r="P519" s="7"/>
      <c r="Q519" s="30">
        <f>SUMIFS(Table110[Quantity],Table110[Product Name],'Raw Mat Inventory Sum'!$O519)</f>
        <v>0</v>
      </c>
      <c r="S519" s="1">
        <f>SUMIFS(Table110[Total Cost],Table110[Product Name],'Raw Mat Inventory Sum'!$O519)</f>
        <v>0</v>
      </c>
      <c r="T519" s="7"/>
      <c r="U519" s="1">
        <f>SUMIFS(Table110[Quantity Purchased],Table110[Product Name],'Raw Mat Inventory Sum'!$O519)</f>
        <v>0</v>
      </c>
      <c r="W519" s="1">
        <f>SUMIFS(Table110[Total Purchase
Cost],Table110[Product Name],'Raw Mat Inventory Sum'!$O519)</f>
        <v>0</v>
      </c>
      <c r="X519" s="7"/>
      <c r="Y519" s="1">
        <f t="shared" si="51"/>
        <v>0</v>
      </c>
      <c r="AA519" s="1">
        <f t="shared" si="52"/>
        <v>0</v>
      </c>
      <c r="AB519" s="7"/>
      <c r="AC519" s="1">
        <f>SUMIFS(Table7[Quantity of 
Product Sold],Table7[Sale - Product Name],'Raw Mat Inventory Sum'!$O519,Table7[Product Type2],'Raw Mat Inventory Sum'!$AC$5)</f>
        <v>0</v>
      </c>
      <c r="AE519" s="1">
        <f>SUMIFS(Table7[Total Cost of
Goods Sold],Table7[Sale - Product Name],'Raw Mat Inventory Sum'!$O519,Table7[Product Type2],'Raw Mat Inventory Sum'!$AC$5)</f>
        <v>0</v>
      </c>
      <c r="AF519" s="7"/>
      <c r="AG519" s="1">
        <f>SUMIFS(Table17[Quantity2],Table17[Product Name],'Raw Mat Inventory Sum'!$O519,Table17[Product Type2],'Raw Mat Inventory Sum'!$AG$5)</f>
        <v>0</v>
      </c>
      <c r="AI519" s="1">
        <f>SUMIFS(Table17[Total out of Inventory],Table17[Product Name],'Raw Mat Inventory Sum'!$O519,Table17[Product Type2],'Raw Mat Inventory Sum'!$AG$5)</f>
        <v>0</v>
      </c>
      <c r="AJ519" s="7"/>
      <c r="AK519" s="1">
        <f>SUMIFS(Table7[Quantity
 Sold],Table7[Sale - Product Name],'Raw Mat Inventory Sum'!$O519,Table7[Product Type2],'Raw Mat Inventory Sum'!$AK$5)</f>
        <v>0</v>
      </c>
      <c r="AL519" t="str">
        <f t="shared" si="53"/>
        <v/>
      </c>
      <c r="AM519" s="1">
        <f>SUMIFS(Table7[Total 
Paid],Table7[Sale - Product Name],'Raw Mat Inventory Sum'!$O519,Table7[Product Type2],'Raw Mat Inventory Sum'!$AK$5)</f>
        <v>0</v>
      </c>
    </row>
    <row r="520" spans="5:39" x14ac:dyDescent="0.25">
      <c r="P520" s="7"/>
      <c r="Q520" s="30">
        <f>SUMIFS(Table110[Quantity],Table110[Product Name],'Raw Mat Inventory Sum'!$O520)</f>
        <v>0</v>
      </c>
      <c r="S520" s="1">
        <f>SUMIFS(Table110[Total Cost],Table110[Product Name],'Raw Mat Inventory Sum'!$O520)</f>
        <v>0</v>
      </c>
      <c r="T520" s="7"/>
      <c r="U520" s="1">
        <f>SUMIFS(Table110[Quantity Purchased],Table110[Product Name],'Raw Mat Inventory Sum'!$O520)</f>
        <v>0</v>
      </c>
      <c r="W520" s="1">
        <f>SUMIFS(Table110[Total Purchase
Cost],Table110[Product Name],'Raw Mat Inventory Sum'!$O520)</f>
        <v>0</v>
      </c>
      <c r="X520" s="7"/>
      <c r="Y520" s="1">
        <f t="shared" si="51"/>
        <v>0</v>
      </c>
      <c r="AA520" s="1">
        <f t="shared" si="52"/>
        <v>0</v>
      </c>
      <c r="AB520" s="7"/>
      <c r="AC520" s="1">
        <f>SUMIFS(Table7[Quantity of 
Product Sold],Table7[Sale - Product Name],'Raw Mat Inventory Sum'!$O520,Table7[Product Type2],'Raw Mat Inventory Sum'!$AC$5)</f>
        <v>0</v>
      </c>
      <c r="AE520" s="1">
        <f>SUMIFS(Table7[Total Cost of
Goods Sold],Table7[Sale - Product Name],'Raw Mat Inventory Sum'!$O520,Table7[Product Type2],'Raw Mat Inventory Sum'!$AC$5)</f>
        <v>0</v>
      </c>
      <c r="AF520" s="7"/>
      <c r="AG520" s="1">
        <f>SUMIFS(Table17[Quantity2],Table17[Product Name],'Raw Mat Inventory Sum'!$O520,Table17[Product Type2],'Raw Mat Inventory Sum'!$AG$5)</f>
        <v>0</v>
      </c>
      <c r="AI520" s="1">
        <f>SUMIFS(Table17[Total out of Inventory],Table17[Product Name],'Raw Mat Inventory Sum'!$O520,Table17[Product Type2],'Raw Mat Inventory Sum'!$AG$5)</f>
        <v>0</v>
      </c>
      <c r="AJ520" s="7"/>
      <c r="AK520" s="1">
        <f>SUMIFS(Table7[Quantity
 Sold],Table7[Sale - Product Name],'Raw Mat Inventory Sum'!$O520,Table7[Product Type2],'Raw Mat Inventory Sum'!$AK$5)</f>
        <v>0</v>
      </c>
      <c r="AL520" t="str">
        <f t="shared" si="53"/>
        <v/>
      </c>
      <c r="AM520" s="1">
        <f>SUMIFS(Table7[Total 
Paid],Table7[Sale - Product Name],'Raw Mat Inventory Sum'!$O520,Table7[Product Type2],'Raw Mat Inventory Sum'!$AK$5)</f>
        <v>0</v>
      </c>
    </row>
    <row r="521" spans="5:39" x14ac:dyDescent="0.25">
      <c r="P521" s="7"/>
      <c r="Q521" s="30">
        <f>SUMIFS(Table110[Quantity],Table110[Product Name],'Raw Mat Inventory Sum'!$O521)</f>
        <v>0</v>
      </c>
      <c r="S521" s="1">
        <f>SUMIFS(Table110[Total Cost],Table110[Product Name],'Raw Mat Inventory Sum'!$O521)</f>
        <v>0</v>
      </c>
      <c r="T521" s="7"/>
      <c r="U521" s="1">
        <f>SUMIFS(Table110[Quantity Purchased],Table110[Product Name],'Raw Mat Inventory Sum'!$O521)</f>
        <v>0</v>
      </c>
      <c r="W521" s="1">
        <f>SUMIFS(Table110[Total Purchase
Cost],Table110[Product Name],'Raw Mat Inventory Sum'!$O521)</f>
        <v>0</v>
      </c>
      <c r="X521" s="7"/>
      <c r="Y521" s="1">
        <f t="shared" si="51"/>
        <v>0</v>
      </c>
      <c r="AA521" s="1">
        <f t="shared" si="52"/>
        <v>0</v>
      </c>
      <c r="AB521" s="7"/>
      <c r="AC521" s="1">
        <f>SUMIFS(Table7[Quantity of 
Product Sold],Table7[Sale - Product Name],'Raw Mat Inventory Sum'!$O521,Table7[Product Type2],'Raw Mat Inventory Sum'!$AC$5)</f>
        <v>0</v>
      </c>
      <c r="AE521" s="1">
        <f>SUMIFS(Table7[Total Cost of
Goods Sold],Table7[Sale - Product Name],'Raw Mat Inventory Sum'!$O521,Table7[Product Type2],'Raw Mat Inventory Sum'!$AC$5)</f>
        <v>0</v>
      </c>
      <c r="AF521" s="7"/>
      <c r="AG521" s="1">
        <f>SUMIFS(Table17[Quantity2],Table17[Product Name],'Raw Mat Inventory Sum'!$O521,Table17[Product Type2],'Raw Mat Inventory Sum'!$AG$5)</f>
        <v>0</v>
      </c>
      <c r="AI521" s="1">
        <f>SUMIFS(Table17[Total out of Inventory],Table17[Product Name],'Raw Mat Inventory Sum'!$O521,Table17[Product Type2],'Raw Mat Inventory Sum'!$AG$5)</f>
        <v>0</v>
      </c>
      <c r="AJ521" s="7"/>
      <c r="AK521" s="1">
        <f>SUMIFS(Table7[Quantity
 Sold],Table7[Sale - Product Name],'Raw Mat Inventory Sum'!$O521,Table7[Product Type2],'Raw Mat Inventory Sum'!$AK$5)</f>
        <v>0</v>
      </c>
      <c r="AL521" t="str">
        <f t="shared" si="53"/>
        <v/>
      </c>
      <c r="AM521" s="1">
        <f>SUMIFS(Table7[Total 
Paid],Table7[Sale - Product Name],'Raw Mat Inventory Sum'!$O521,Table7[Product Type2],'Raw Mat Inventory Sum'!$AK$5)</f>
        <v>0</v>
      </c>
    </row>
    <row r="522" spans="5:39" x14ac:dyDescent="0.25">
      <c r="P522" s="7"/>
      <c r="Q522" s="30">
        <f>SUMIFS(Table110[Quantity],Table110[Product Name],'Raw Mat Inventory Sum'!$O522)</f>
        <v>0</v>
      </c>
      <c r="S522" s="1">
        <f>SUMIFS(Table110[Total Cost],Table110[Product Name],'Raw Mat Inventory Sum'!$O522)</f>
        <v>0</v>
      </c>
      <c r="T522" s="7"/>
      <c r="U522" s="1">
        <f>SUMIFS(Table110[Quantity Purchased],Table110[Product Name],'Raw Mat Inventory Sum'!$O522)</f>
        <v>0</v>
      </c>
      <c r="W522" s="1">
        <f>SUMIFS(Table110[Total Purchase
Cost],Table110[Product Name],'Raw Mat Inventory Sum'!$O522)</f>
        <v>0</v>
      </c>
      <c r="X522" s="7"/>
      <c r="Y522" s="1">
        <f t="shared" si="51"/>
        <v>0</v>
      </c>
      <c r="AA522" s="1">
        <f t="shared" si="52"/>
        <v>0</v>
      </c>
      <c r="AB522" s="7"/>
      <c r="AC522" s="1">
        <f>SUMIFS(Table7[Quantity of 
Product Sold],Table7[Sale - Product Name],'Raw Mat Inventory Sum'!$O522,Table7[Product Type2],'Raw Mat Inventory Sum'!$AC$5)</f>
        <v>0</v>
      </c>
      <c r="AE522" s="1">
        <f>SUMIFS(Table7[Total Cost of
Goods Sold],Table7[Sale - Product Name],'Raw Mat Inventory Sum'!$O522,Table7[Product Type2],'Raw Mat Inventory Sum'!$AC$5)</f>
        <v>0</v>
      </c>
      <c r="AF522" s="7"/>
      <c r="AG522" s="1">
        <f>SUMIFS(Table17[Quantity2],Table17[Product Name],'Raw Mat Inventory Sum'!$O522,Table17[Product Type2],'Raw Mat Inventory Sum'!$AG$5)</f>
        <v>0</v>
      </c>
      <c r="AI522" s="1">
        <f>SUMIFS(Table17[Total out of Inventory],Table17[Product Name],'Raw Mat Inventory Sum'!$O522,Table17[Product Type2],'Raw Mat Inventory Sum'!$AG$5)</f>
        <v>0</v>
      </c>
      <c r="AJ522" s="7"/>
      <c r="AK522" s="1">
        <f>SUMIFS(Table7[Quantity
 Sold],Table7[Sale - Product Name],'Raw Mat Inventory Sum'!$O522,Table7[Product Type2],'Raw Mat Inventory Sum'!$AK$5)</f>
        <v>0</v>
      </c>
      <c r="AL522" t="str">
        <f t="shared" si="53"/>
        <v/>
      </c>
      <c r="AM522" s="1">
        <f>SUMIFS(Table7[Total 
Paid],Table7[Sale - Product Name],'Raw Mat Inventory Sum'!$O522,Table7[Product Type2],'Raw Mat Inventory Sum'!$AK$5)</f>
        <v>0</v>
      </c>
    </row>
    <row r="523" spans="5:39" x14ac:dyDescent="0.25">
      <c r="P523" s="7"/>
      <c r="Q523" s="30">
        <f>SUMIFS(Table110[Quantity],Table110[Product Name],'Raw Mat Inventory Sum'!$O523)</f>
        <v>0</v>
      </c>
      <c r="S523" s="1">
        <f>SUMIFS(Table110[Total Cost],Table110[Product Name],'Raw Mat Inventory Sum'!$O523)</f>
        <v>0</v>
      </c>
      <c r="T523" s="7"/>
      <c r="U523" s="1">
        <f>SUMIFS(Table110[Quantity Purchased],Table110[Product Name],'Raw Mat Inventory Sum'!$O523)</f>
        <v>0</v>
      </c>
      <c r="W523" s="1">
        <f>SUMIFS(Table110[Total Purchase
Cost],Table110[Product Name],'Raw Mat Inventory Sum'!$O523)</f>
        <v>0</v>
      </c>
      <c r="X523" s="7"/>
      <c r="Y523" s="1">
        <f t="shared" si="51"/>
        <v>0</v>
      </c>
      <c r="AA523" s="1">
        <f t="shared" si="52"/>
        <v>0</v>
      </c>
      <c r="AB523" s="7"/>
      <c r="AC523" s="1">
        <f>SUMIFS(Table7[Quantity of 
Product Sold],Table7[Sale - Product Name],'Raw Mat Inventory Sum'!$O523,Table7[Product Type2],'Raw Mat Inventory Sum'!$AC$5)</f>
        <v>0</v>
      </c>
      <c r="AE523" s="1">
        <f>SUMIFS(Table7[Total Cost of
Goods Sold],Table7[Sale - Product Name],'Raw Mat Inventory Sum'!$O523,Table7[Product Type2],'Raw Mat Inventory Sum'!$AC$5)</f>
        <v>0</v>
      </c>
      <c r="AF523" s="7"/>
      <c r="AG523" s="1">
        <f>SUMIFS(Table17[Quantity2],Table17[Product Name],'Raw Mat Inventory Sum'!$O523,Table17[Product Type2],'Raw Mat Inventory Sum'!$AG$5)</f>
        <v>0</v>
      </c>
      <c r="AI523" s="1">
        <f>SUMIFS(Table17[Total out of Inventory],Table17[Product Name],'Raw Mat Inventory Sum'!$O523,Table17[Product Type2],'Raw Mat Inventory Sum'!$AG$5)</f>
        <v>0</v>
      </c>
      <c r="AJ523" s="7"/>
      <c r="AK523" s="1">
        <f>SUMIFS(Table7[Quantity
 Sold],Table7[Sale - Product Name],'Raw Mat Inventory Sum'!$O523,Table7[Product Type2],'Raw Mat Inventory Sum'!$AK$5)</f>
        <v>0</v>
      </c>
      <c r="AL523" t="str">
        <f t="shared" si="53"/>
        <v/>
      </c>
      <c r="AM523" s="1">
        <f>SUMIFS(Table7[Total 
Paid],Table7[Sale - Product Name],'Raw Mat Inventory Sum'!$O523,Table7[Product Type2],'Raw Mat Inventory Sum'!$AK$5)</f>
        <v>0</v>
      </c>
    </row>
    <row r="524" spans="5:39" x14ac:dyDescent="0.25">
      <c r="E524" s="4"/>
      <c r="G524" s="4"/>
      <c r="P524" s="7"/>
      <c r="Q524" s="30">
        <f>SUMIFS(Table110[Quantity],Table110[Product Name],'Raw Mat Inventory Sum'!$O524)</f>
        <v>0</v>
      </c>
      <c r="S524" s="1">
        <f>SUMIFS(Table110[Total Cost],Table110[Product Name],'Raw Mat Inventory Sum'!$O524)</f>
        <v>0</v>
      </c>
      <c r="T524" s="7"/>
      <c r="U524" s="1">
        <f>SUMIFS(Table110[Quantity Purchased],Table110[Product Name],'Raw Mat Inventory Sum'!$O524)</f>
        <v>0</v>
      </c>
      <c r="W524" s="1">
        <f>SUMIFS(Table110[Total Purchase
Cost],Table110[Product Name],'Raw Mat Inventory Sum'!$O524)</f>
        <v>0</v>
      </c>
      <c r="X524" s="7"/>
      <c r="Y524" s="1">
        <f t="shared" si="51"/>
        <v>0</v>
      </c>
      <c r="AA524" s="1">
        <f t="shared" si="52"/>
        <v>0</v>
      </c>
      <c r="AB524" s="7"/>
      <c r="AC524" s="1">
        <f>SUMIFS(Table7[Quantity of 
Product Sold],Table7[Sale - Product Name],'Raw Mat Inventory Sum'!$O524,Table7[Product Type2],'Raw Mat Inventory Sum'!$AC$5)</f>
        <v>0</v>
      </c>
      <c r="AE524" s="1">
        <f>SUMIFS(Table7[Total Cost of
Goods Sold],Table7[Sale - Product Name],'Raw Mat Inventory Sum'!$O524,Table7[Product Type2],'Raw Mat Inventory Sum'!$AC$5)</f>
        <v>0</v>
      </c>
      <c r="AF524" s="7"/>
      <c r="AG524" s="1">
        <f>SUMIFS(Table17[Quantity2],Table17[Product Name],'Raw Mat Inventory Sum'!$O524,Table17[Product Type2],'Raw Mat Inventory Sum'!$AG$5)</f>
        <v>0</v>
      </c>
      <c r="AI524" s="1">
        <f>SUMIFS(Table17[Total out of Inventory],Table17[Product Name],'Raw Mat Inventory Sum'!$O524,Table17[Product Type2],'Raw Mat Inventory Sum'!$AG$5)</f>
        <v>0</v>
      </c>
      <c r="AJ524" s="7"/>
      <c r="AK524" s="1">
        <f>SUMIFS(Table7[Quantity
 Sold],Table7[Sale - Product Name],'Raw Mat Inventory Sum'!$O524,Table7[Product Type2],'Raw Mat Inventory Sum'!$AK$5)</f>
        <v>0</v>
      </c>
      <c r="AL524" t="str">
        <f t="shared" si="53"/>
        <v/>
      </c>
      <c r="AM524" s="1">
        <f>SUMIFS(Table7[Total 
Paid],Table7[Sale - Product Name],'Raw Mat Inventory Sum'!$O524,Table7[Product Type2],'Raw Mat Inventory Sum'!$AK$5)</f>
        <v>0</v>
      </c>
    </row>
    <row r="525" spans="5:39" x14ac:dyDescent="0.25">
      <c r="O525" s="92"/>
      <c r="P525" s="7"/>
      <c r="Q525" s="30">
        <f>SUMIFS(Table110[Quantity],Table110[Product Name],'Raw Mat Inventory Sum'!$O525)</f>
        <v>0</v>
      </c>
      <c r="S525" s="1">
        <f>SUMIFS(Table110[Total Cost],Table110[Product Name],'Raw Mat Inventory Sum'!$O525)</f>
        <v>0</v>
      </c>
      <c r="T525" s="7"/>
      <c r="U525" s="1">
        <f>SUMIFS(Table110[Quantity Purchased],Table110[Product Name],'Raw Mat Inventory Sum'!$O525)</f>
        <v>0</v>
      </c>
      <c r="W525" s="1">
        <f>SUMIFS(Table110[Total Purchase
Cost],Table110[Product Name],'Raw Mat Inventory Sum'!$O525)</f>
        <v>0</v>
      </c>
      <c r="X525" s="7"/>
      <c r="Y525" s="1">
        <f t="shared" si="51"/>
        <v>0</v>
      </c>
      <c r="AA525" s="1">
        <f t="shared" si="52"/>
        <v>0</v>
      </c>
      <c r="AB525" s="7"/>
      <c r="AC525" s="1">
        <f>SUMIFS(Table7[Quantity of 
Product Sold],Table7[Sale - Product Name],'Raw Mat Inventory Sum'!$O525,Table7[Product Type2],'Raw Mat Inventory Sum'!$AC$5)</f>
        <v>0</v>
      </c>
      <c r="AE525" s="1">
        <f>SUMIFS(Table7[Total Cost of
Goods Sold],Table7[Sale - Product Name],'Raw Mat Inventory Sum'!$O525,Table7[Product Type2],'Raw Mat Inventory Sum'!$AC$5)</f>
        <v>0</v>
      </c>
      <c r="AF525" s="7"/>
      <c r="AG525" s="1">
        <f>SUMIFS(Table17[Quantity2],Table17[Product Name],'Raw Mat Inventory Sum'!$O525,Table17[Product Type2],'Raw Mat Inventory Sum'!$AG$5)</f>
        <v>0</v>
      </c>
      <c r="AI525" s="1">
        <f>SUMIFS(Table17[Total out of Inventory],Table17[Product Name],'Raw Mat Inventory Sum'!$O525,Table17[Product Type2],'Raw Mat Inventory Sum'!$AG$5)</f>
        <v>0</v>
      </c>
      <c r="AJ525" s="7"/>
      <c r="AK525" s="1">
        <f>SUMIFS(Table7[Quantity
 Sold],Table7[Sale - Product Name],'Raw Mat Inventory Sum'!$O525,Table7[Product Type2],'Raw Mat Inventory Sum'!$AK$5)</f>
        <v>0</v>
      </c>
      <c r="AL525" t="str">
        <f t="shared" si="53"/>
        <v/>
      </c>
      <c r="AM525" s="1">
        <f>SUMIFS(Table7[Total 
Paid],Table7[Sale - Product Name],'Raw Mat Inventory Sum'!$O525,Table7[Product Type2],'Raw Mat Inventory Sum'!$AK$5)</f>
        <v>0</v>
      </c>
    </row>
    <row r="526" spans="5:39" s="50" customFormat="1" x14ac:dyDescent="0.25">
      <c r="O526" s="53"/>
      <c r="P526" s="71"/>
      <c r="Q526" s="30">
        <f>SUMIFS(Table110[Quantity],Table110[Product Name],'Raw Mat Inventory Sum'!$O526)</f>
        <v>0</v>
      </c>
      <c r="R526"/>
      <c r="S526" s="1">
        <f>SUMIFS(Table110[Total Cost],Table110[Product Name],'Raw Mat Inventory Sum'!$O526)</f>
        <v>0</v>
      </c>
      <c r="T526" s="7"/>
      <c r="U526" s="1">
        <f>SUMIFS(Table110[Quantity Purchased],Table110[Product Name],'Raw Mat Inventory Sum'!$O526)</f>
        <v>0</v>
      </c>
      <c r="V526"/>
      <c r="W526" s="1">
        <f>SUMIFS(Table110[Total Purchase
Cost],Table110[Product Name],'Raw Mat Inventory Sum'!$O526)</f>
        <v>0</v>
      </c>
      <c r="X526" s="7"/>
      <c r="Y526" s="1">
        <f t="shared" si="51"/>
        <v>0</v>
      </c>
      <c r="Z526"/>
      <c r="AA526" s="1">
        <f t="shared" si="52"/>
        <v>0</v>
      </c>
      <c r="AB526" s="7"/>
      <c r="AC526" s="1">
        <f>SUMIFS(Table7[Quantity of 
Product Sold],Table7[Sale - Product Name],'Raw Mat Inventory Sum'!$O526,Table7[Product Type2],'Raw Mat Inventory Sum'!$AC$5)</f>
        <v>0</v>
      </c>
      <c r="AD526"/>
      <c r="AE526" s="1">
        <f>SUMIFS(Table7[Total Cost of
Goods Sold],Table7[Sale - Product Name],'Raw Mat Inventory Sum'!$O526,Table7[Product Type2],'Raw Mat Inventory Sum'!$AC$5)</f>
        <v>0</v>
      </c>
      <c r="AF526" s="7"/>
      <c r="AG526" s="1">
        <f>SUMIFS(Table17[Quantity2],Table17[Product Name],'Raw Mat Inventory Sum'!$O526,Table17[Product Type2],'Raw Mat Inventory Sum'!$AG$5)</f>
        <v>0</v>
      </c>
      <c r="AH526"/>
      <c r="AI526" s="1">
        <f>SUMIFS(Table17[Total out of Inventory],Table17[Product Name],'Raw Mat Inventory Sum'!$O526,Table17[Product Type2],'Raw Mat Inventory Sum'!$AG$5)</f>
        <v>0</v>
      </c>
      <c r="AJ526" s="7"/>
      <c r="AK526" s="1">
        <f>SUMIFS(Table7[Quantity
 Sold],Table7[Sale - Product Name],'Raw Mat Inventory Sum'!$O526,Table7[Product Type2],'Raw Mat Inventory Sum'!$AK$5)</f>
        <v>0</v>
      </c>
      <c r="AL526" t="str">
        <f t="shared" si="53"/>
        <v/>
      </c>
      <c r="AM526" s="1">
        <f>SUMIFS(Table7[Total 
Paid],Table7[Sale - Product Name],'Raw Mat Inventory Sum'!$O526,Table7[Product Type2],'Raw Mat Inventory Sum'!$AK$5)</f>
        <v>0</v>
      </c>
    </row>
    <row r="527" spans="5:39" s="50" customFormat="1" x14ac:dyDescent="0.25">
      <c r="O527" s="53"/>
      <c r="P527" s="71"/>
      <c r="Q527" s="30">
        <f>SUMIFS(Table110[Quantity],Table110[Product Name],'Raw Mat Inventory Sum'!$O527)</f>
        <v>0</v>
      </c>
      <c r="R527"/>
      <c r="S527" s="1">
        <f>SUMIFS(Table110[Total Cost],Table110[Product Name],'Raw Mat Inventory Sum'!$O527)</f>
        <v>0</v>
      </c>
      <c r="T527" s="7"/>
      <c r="U527" s="1">
        <f>SUMIFS(Table110[Quantity Purchased],Table110[Product Name],'Raw Mat Inventory Sum'!$O527)</f>
        <v>0</v>
      </c>
      <c r="V527"/>
      <c r="W527" s="1">
        <f>SUMIFS(Table110[Total Purchase
Cost],Table110[Product Name],'Raw Mat Inventory Sum'!$O527)</f>
        <v>0</v>
      </c>
      <c r="X527" s="7"/>
      <c r="Y527" s="1">
        <f t="shared" si="51"/>
        <v>0</v>
      </c>
      <c r="Z527"/>
      <c r="AA527" s="1">
        <f t="shared" si="52"/>
        <v>0</v>
      </c>
      <c r="AB527" s="7"/>
      <c r="AC527" s="1">
        <f>SUMIFS(Table7[Quantity of 
Product Sold],Table7[Sale - Product Name],'Raw Mat Inventory Sum'!$O527,Table7[Product Type2],'Raw Mat Inventory Sum'!$AC$5)</f>
        <v>0</v>
      </c>
      <c r="AD527"/>
      <c r="AE527" s="1">
        <f>SUMIFS(Table7[Total Cost of
Goods Sold],Table7[Sale - Product Name],'Raw Mat Inventory Sum'!$O527,Table7[Product Type2],'Raw Mat Inventory Sum'!$AC$5)</f>
        <v>0</v>
      </c>
      <c r="AF527" s="7"/>
      <c r="AG527" s="1">
        <f>SUMIFS(Table17[Quantity2],Table17[Product Name],'Raw Mat Inventory Sum'!$O527,Table17[Product Type2],'Raw Mat Inventory Sum'!$AG$5)</f>
        <v>0</v>
      </c>
      <c r="AH527"/>
      <c r="AI527" s="1">
        <f>SUMIFS(Table17[Total out of Inventory],Table17[Product Name],'Raw Mat Inventory Sum'!$O527,Table17[Product Type2],'Raw Mat Inventory Sum'!$AG$5)</f>
        <v>0</v>
      </c>
      <c r="AJ527" s="7"/>
      <c r="AK527" s="1">
        <f>SUMIFS(Table7[Quantity
 Sold],Table7[Sale - Product Name],'Raw Mat Inventory Sum'!$O527,Table7[Product Type2],'Raw Mat Inventory Sum'!$AK$5)</f>
        <v>0</v>
      </c>
      <c r="AL527" t="str">
        <f t="shared" si="53"/>
        <v/>
      </c>
      <c r="AM527" s="1">
        <f>SUMIFS(Table7[Total 
Paid],Table7[Sale - Product Name],'Raw Mat Inventory Sum'!$O527,Table7[Product Type2],'Raw Mat Inventory Sum'!$AK$5)</f>
        <v>0</v>
      </c>
    </row>
    <row r="528" spans="5:39" s="50" customFormat="1" x14ac:dyDescent="0.25">
      <c r="O528" s="53"/>
      <c r="P528" s="71"/>
      <c r="Q528" s="30">
        <f>SUMIFS(Table110[Quantity],Table110[Product Name],'Raw Mat Inventory Sum'!$O528)</f>
        <v>0</v>
      </c>
      <c r="R528"/>
      <c r="S528" s="1">
        <f>SUMIFS(Table110[Total Cost],Table110[Product Name],'Raw Mat Inventory Sum'!$O528)</f>
        <v>0</v>
      </c>
      <c r="T528" s="7"/>
      <c r="U528" s="1">
        <f>SUMIFS(Table110[Quantity Purchased],Table110[Product Name],'Raw Mat Inventory Sum'!$O528)</f>
        <v>0</v>
      </c>
      <c r="V528"/>
      <c r="W528" s="1">
        <f>SUMIFS(Table110[Total Purchase
Cost],Table110[Product Name],'Raw Mat Inventory Sum'!$O528)</f>
        <v>0</v>
      </c>
      <c r="X528" s="7"/>
      <c r="Y528" s="1">
        <f t="shared" si="51"/>
        <v>0</v>
      </c>
      <c r="Z528"/>
      <c r="AA528" s="1">
        <f t="shared" si="52"/>
        <v>0</v>
      </c>
      <c r="AB528" s="7"/>
      <c r="AC528" s="1">
        <f>SUMIFS(Table7[Quantity of 
Product Sold],Table7[Sale - Product Name],'Raw Mat Inventory Sum'!$O528,Table7[Product Type2],'Raw Mat Inventory Sum'!$AC$5)</f>
        <v>0</v>
      </c>
      <c r="AD528"/>
      <c r="AE528" s="1">
        <f>SUMIFS(Table7[Total Cost of
Goods Sold],Table7[Sale - Product Name],'Raw Mat Inventory Sum'!$O528,Table7[Product Type2],'Raw Mat Inventory Sum'!$AC$5)</f>
        <v>0</v>
      </c>
      <c r="AF528" s="7"/>
      <c r="AG528" s="1">
        <f>SUMIFS(Table17[Quantity2],Table17[Product Name],'Raw Mat Inventory Sum'!$O528,Table17[Product Type2],'Raw Mat Inventory Sum'!$AG$5)</f>
        <v>0</v>
      </c>
      <c r="AH528"/>
      <c r="AI528" s="1">
        <f>SUMIFS(Table17[Total out of Inventory],Table17[Product Name],'Raw Mat Inventory Sum'!$O528,Table17[Product Type2],'Raw Mat Inventory Sum'!$AG$5)</f>
        <v>0</v>
      </c>
      <c r="AJ528" s="7"/>
      <c r="AK528" s="1">
        <f>SUMIFS(Table7[Quantity
 Sold],Table7[Sale - Product Name],'Raw Mat Inventory Sum'!$O528,Table7[Product Type2],'Raw Mat Inventory Sum'!$AK$5)</f>
        <v>0</v>
      </c>
      <c r="AL528" t="str">
        <f t="shared" si="53"/>
        <v/>
      </c>
      <c r="AM528" s="1">
        <f>SUMIFS(Table7[Total 
Paid],Table7[Sale - Product Name],'Raw Mat Inventory Sum'!$O528,Table7[Product Type2],'Raw Mat Inventory Sum'!$AK$5)</f>
        <v>0</v>
      </c>
    </row>
    <row r="529" spans="5:39" x14ac:dyDescent="0.25">
      <c r="P529" s="7"/>
      <c r="Q529" s="30">
        <f>SUMIFS(Table110[Quantity],Table110[Product Name],'Raw Mat Inventory Sum'!$O529)</f>
        <v>0</v>
      </c>
      <c r="S529" s="1">
        <f>SUMIFS(Table110[Total Cost],Table110[Product Name],'Raw Mat Inventory Sum'!$O529)</f>
        <v>0</v>
      </c>
      <c r="T529" s="7"/>
      <c r="U529" s="1">
        <f>SUMIFS(Table110[Quantity Purchased],Table110[Product Name],'Raw Mat Inventory Sum'!$O529)</f>
        <v>0</v>
      </c>
      <c r="W529" s="1">
        <f>SUMIFS(Table110[Total Purchase
Cost],Table110[Product Name],'Raw Mat Inventory Sum'!$O529)</f>
        <v>0</v>
      </c>
      <c r="X529" s="7"/>
      <c r="Y529" s="1">
        <f t="shared" si="51"/>
        <v>0</v>
      </c>
      <c r="AA529" s="1">
        <f t="shared" si="52"/>
        <v>0</v>
      </c>
      <c r="AB529" s="7"/>
      <c r="AC529" s="1">
        <f>SUMIFS(Table7[Quantity of 
Product Sold],Table7[Sale - Product Name],'Raw Mat Inventory Sum'!$O529,Table7[Product Type2],'Raw Mat Inventory Sum'!$AC$5)</f>
        <v>0</v>
      </c>
      <c r="AE529" s="1">
        <f>SUMIFS(Table7[Total Cost of
Goods Sold],Table7[Sale - Product Name],'Raw Mat Inventory Sum'!$O529,Table7[Product Type2],'Raw Mat Inventory Sum'!$AC$5)</f>
        <v>0</v>
      </c>
      <c r="AF529" s="7"/>
      <c r="AG529" s="1">
        <f>SUMIFS(Table17[Quantity2],Table17[Product Name],'Raw Mat Inventory Sum'!$O529,Table17[Product Type2],'Raw Mat Inventory Sum'!$AG$5)</f>
        <v>0</v>
      </c>
      <c r="AI529" s="1">
        <f>SUMIFS(Table17[Total out of Inventory],Table17[Product Name],'Raw Mat Inventory Sum'!$O529,Table17[Product Type2],'Raw Mat Inventory Sum'!$AG$5)</f>
        <v>0</v>
      </c>
      <c r="AJ529" s="7"/>
      <c r="AK529" s="1">
        <f>SUMIFS(Table7[Quantity
 Sold],Table7[Sale - Product Name],'Raw Mat Inventory Sum'!$O529,Table7[Product Type2],'Raw Mat Inventory Sum'!$AK$5)</f>
        <v>0</v>
      </c>
      <c r="AL529" t="str">
        <f t="shared" si="53"/>
        <v/>
      </c>
      <c r="AM529" s="1">
        <f>SUMIFS(Table7[Total 
Paid],Table7[Sale - Product Name],'Raw Mat Inventory Sum'!$O529,Table7[Product Type2],'Raw Mat Inventory Sum'!$AK$5)</f>
        <v>0</v>
      </c>
    </row>
    <row r="530" spans="5:39" x14ac:dyDescent="0.25">
      <c r="P530" s="7"/>
      <c r="Q530" s="30">
        <f>SUMIFS(Table110[Quantity],Table110[Product Name],'Raw Mat Inventory Sum'!$O530)</f>
        <v>0</v>
      </c>
      <c r="S530" s="1">
        <f>SUMIFS(Table110[Total Cost],Table110[Product Name],'Raw Mat Inventory Sum'!$O530)</f>
        <v>0</v>
      </c>
      <c r="T530" s="7"/>
      <c r="U530" s="1">
        <f>SUMIFS(Table110[Quantity Purchased],Table110[Product Name],'Raw Mat Inventory Sum'!$O530)</f>
        <v>0</v>
      </c>
      <c r="W530" s="1">
        <f>SUMIFS(Table110[Total Purchase
Cost],Table110[Product Name],'Raw Mat Inventory Sum'!$O530)</f>
        <v>0</v>
      </c>
      <c r="X530" s="7"/>
      <c r="Y530" s="1">
        <f t="shared" si="51"/>
        <v>0</v>
      </c>
      <c r="AA530" s="1">
        <f t="shared" si="52"/>
        <v>0</v>
      </c>
      <c r="AB530" s="7"/>
      <c r="AC530" s="1">
        <f>SUMIFS(Table7[Quantity of 
Product Sold],Table7[Sale - Product Name],'Raw Mat Inventory Sum'!$O530,Table7[Product Type2],'Raw Mat Inventory Sum'!$AC$5)</f>
        <v>0</v>
      </c>
      <c r="AE530" s="1">
        <f>SUMIFS(Table7[Total Cost of
Goods Sold],Table7[Sale - Product Name],'Raw Mat Inventory Sum'!$O530,Table7[Product Type2],'Raw Mat Inventory Sum'!$AC$5)</f>
        <v>0</v>
      </c>
      <c r="AF530" s="7"/>
      <c r="AG530" s="1">
        <f>SUMIFS(Table17[Quantity2],Table17[Product Name],'Raw Mat Inventory Sum'!$O530,Table17[Product Type2],'Raw Mat Inventory Sum'!$AG$5)</f>
        <v>0</v>
      </c>
      <c r="AI530" s="1">
        <f>SUMIFS(Table17[Total out of Inventory],Table17[Product Name],'Raw Mat Inventory Sum'!$O530,Table17[Product Type2],'Raw Mat Inventory Sum'!$AG$5)</f>
        <v>0</v>
      </c>
      <c r="AJ530" s="7"/>
      <c r="AK530" s="1">
        <f>SUMIFS(Table7[Quantity
 Sold],Table7[Sale - Product Name],'Raw Mat Inventory Sum'!$O530,Table7[Product Type2],'Raw Mat Inventory Sum'!$AK$5)</f>
        <v>0</v>
      </c>
      <c r="AL530" t="str">
        <f t="shared" si="53"/>
        <v/>
      </c>
      <c r="AM530" s="1">
        <f>SUMIFS(Table7[Total 
Paid],Table7[Sale - Product Name],'Raw Mat Inventory Sum'!$O530,Table7[Product Type2],'Raw Mat Inventory Sum'!$AK$5)</f>
        <v>0</v>
      </c>
    </row>
    <row r="531" spans="5:39" x14ac:dyDescent="0.25">
      <c r="P531" s="7"/>
      <c r="Q531" s="30">
        <f>SUMIFS(Table110[Quantity],Table110[Product Name],'Raw Mat Inventory Sum'!$O531)</f>
        <v>0</v>
      </c>
      <c r="S531" s="1">
        <f>SUMIFS(Table110[Total Cost],Table110[Product Name],'Raw Mat Inventory Sum'!$O531)</f>
        <v>0</v>
      </c>
      <c r="T531" s="7"/>
      <c r="U531" s="1">
        <f>SUMIFS(Table110[Quantity Purchased],Table110[Product Name],'Raw Mat Inventory Sum'!$O531)</f>
        <v>0</v>
      </c>
      <c r="W531" s="1">
        <f>SUMIFS(Table110[Total Purchase
Cost],Table110[Product Name],'Raw Mat Inventory Sum'!$O531)</f>
        <v>0</v>
      </c>
      <c r="X531" s="7"/>
      <c r="Y531" s="1">
        <f t="shared" si="51"/>
        <v>0</v>
      </c>
      <c r="AA531" s="1">
        <f t="shared" si="52"/>
        <v>0</v>
      </c>
      <c r="AB531" s="7"/>
      <c r="AC531" s="1">
        <f>SUMIFS(Table7[Quantity of 
Product Sold],Table7[Sale - Product Name],'Raw Mat Inventory Sum'!$O531,Table7[Product Type2],'Raw Mat Inventory Sum'!$AC$5)</f>
        <v>0</v>
      </c>
      <c r="AE531" s="1">
        <f>SUMIFS(Table7[Total Cost of
Goods Sold],Table7[Sale - Product Name],'Raw Mat Inventory Sum'!$O531,Table7[Product Type2],'Raw Mat Inventory Sum'!$AC$5)</f>
        <v>0</v>
      </c>
      <c r="AF531" s="7"/>
      <c r="AG531" s="1">
        <f>SUMIFS(Table17[Quantity2],Table17[Product Name],'Raw Mat Inventory Sum'!$O531,Table17[Product Type2],'Raw Mat Inventory Sum'!$AG$5)</f>
        <v>0</v>
      </c>
      <c r="AI531" s="1">
        <f>SUMIFS(Table17[Total out of Inventory],Table17[Product Name],'Raw Mat Inventory Sum'!$O531,Table17[Product Type2],'Raw Mat Inventory Sum'!$AG$5)</f>
        <v>0</v>
      </c>
      <c r="AJ531" s="7"/>
      <c r="AK531" s="1">
        <f>SUMIFS(Table7[Quantity
 Sold],Table7[Sale - Product Name],'Raw Mat Inventory Sum'!$O531,Table7[Product Type2],'Raw Mat Inventory Sum'!$AK$5)</f>
        <v>0</v>
      </c>
      <c r="AL531" t="str">
        <f t="shared" si="53"/>
        <v/>
      </c>
      <c r="AM531" s="1">
        <f>SUMIFS(Table7[Total 
Paid],Table7[Sale - Product Name],'Raw Mat Inventory Sum'!$O531,Table7[Product Type2],'Raw Mat Inventory Sum'!$AK$5)</f>
        <v>0</v>
      </c>
    </row>
    <row r="532" spans="5:39" x14ac:dyDescent="0.25">
      <c r="P532" s="7"/>
      <c r="Q532" s="30">
        <f>SUMIFS(Table110[Quantity],Table110[Product Name],'Raw Mat Inventory Sum'!$O532)</f>
        <v>0</v>
      </c>
      <c r="S532" s="1">
        <f>SUMIFS(Table110[Total Cost],Table110[Product Name],'Raw Mat Inventory Sum'!$O532)</f>
        <v>0</v>
      </c>
      <c r="T532" s="7"/>
      <c r="U532" s="1">
        <f>SUMIFS(Table110[Quantity Purchased],Table110[Product Name],'Raw Mat Inventory Sum'!$O532)</f>
        <v>0</v>
      </c>
      <c r="W532" s="1">
        <f>SUMIFS(Table110[Total Purchase
Cost],Table110[Product Name],'Raw Mat Inventory Sum'!$O532)</f>
        <v>0</v>
      </c>
      <c r="X532" s="7"/>
      <c r="Y532" s="1">
        <f t="shared" si="51"/>
        <v>0</v>
      </c>
      <c r="AA532" s="1">
        <f t="shared" si="52"/>
        <v>0</v>
      </c>
      <c r="AB532" s="7"/>
      <c r="AC532" s="1">
        <f>SUMIFS(Table7[Quantity of 
Product Sold],Table7[Sale - Product Name],'Raw Mat Inventory Sum'!$O532,Table7[Product Type2],'Raw Mat Inventory Sum'!$AC$5)</f>
        <v>0</v>
      </c>
      <c r="AE532" s="1">
        <f>SUMIFS(Table7[Total Cost of
Goods Sold],Table7[Sale - Product Name],'Raw Mat Inventory Sum'!$O532,Table7[Product Type2],'Raw Mat Inventory Sum'!$AC$5)</f>
        <v>0</v>
      </c>
      <c r="AF532" s="7"/>
      <c r="AG532" s="1">
        <f>SUMIFS(Table17[Quantity2],Table17[Product Name],'Raw Mat Inventory Sum'!$O532,Table17[Product Type2],'Raw Mat Inventory Sum'!$AG$5)</f>
        <v>0</v>
      </c>
      <c r="AI532" s="1">
        <f>SUMIFS(Table17[Total out of Inventory],Table17[Product Name],'Raw Mat Inventory Sum'!$O532,Table17[Product Type2],'Raw Mat Inventory Sum'!$AG$5)</f>
        <v>0</v>
      </c>
      <c r="AJ532" s="7"/>
      <c r="AK532" s="1">
        <f>SUMIFS(Table7[Quantity
 Sold],Table7[Sale - Product Name],'Raw Mat Inventory Sum'!$O532,Table7[Product Type2],'Raw Mat Inventory Sum'!$AK$5)</f>
        <v>0</v>
      </c>
      <c r="AL532" t="str">
        <f t="shared" si="53"/>
        <v/>
      </c>
      <c r="AM532" s="1">
        <f>SUMIFS(Table7[Total 
Paid],Table7[Sale - Product Name],'Raw Mat Inventory Sum'!$O532,Table7[Product Type2],'Raw Mat Inventory Sum'!$AK$5)</f>
        <v>0</v>
      </c>
    </row>
    <row r="533" spans="5:39" x14ac:dyDescent="0.25">
      <c r="P533" s="7"/>
      <c r="Q533" s="30">
        <f>SUMIFS(Table110[Quantity],Table110[Product Name],'Raw Mat Inventory Sum'!$O533)</f>
        <v>0</v>
      </c>
      <c r="S533" s="1">
        <f>SUMIFS(Table110[Total Cost],Table110[Product Name],'Raw Mat Inventory Sum'!$O533)</f>
        <v>0</v>
      </c>
      <c r="T533" s="7"/>
      <c r="U533" s="1">
        <f>SUMIFS(Table110[Quantity Purchased],Table110[Product Name],'Raw Mat Inventory Sum'!$O533)</f>
        <v>0</v>
      </c>
      <c r="W533" s="1">
        <f>SUMIFS(Table110[Total Purchase
Cost],Table110[Product Name],'Raw Mat Inventory Sum'!$O533)</f>
        <v>0</v>
      </c>
      <c r="X533" s="7"/>
      <c r="Y533" s="1">
        <f t="shared" si="51"/>
        <v>0</v>
      </c>
      <c r="AA533" s="1">
        <f t="shared" si="52"/>
        <v>0</v>
      </c>
      <c r="AB533" s="7"/>
      <c r="AC533" s="1">
        <f>SUMIFS(Table7[Quantity of 
Product Sold],Table7[Sale - Product Name],'Raw Mat Inventory Sum'!$O533,Table7[Product Type2],'Raw Mat Inventory Sum'!$AC$5)</f>
        <v>0</v>
      </c>
      <c r="AE533" s="1">
        <f>SUMIFS(Table7[Total Cost of
Goods Sold],Table7[Sale - Product Name],'Raw Mat Inventory Sum'!$O533,Table7[Product Type2],'Raw Mat Inventory Sum'!$AC$5)</f>
        <v>0</v>
      </c>
      <c r="AF533" s="7"/>
      <c r="AG533" s="1">
        <f>SUMIFS(Table17[Quantity2],Table17[Product Name],'Raw Mat Inventory Sum'!$O533,Table17[Product Type2],'Raw Mat Inventory Sum'!$AG$5)</f>
        <v>0</v>
      </c>
      <c r="AI533" s="1">
        <f>SUMIFS(Table17[Total out of Inventory],Table17[Product Name],'Raw Mat Inventory Sum'!$O533,Table17[Product Type2],'Raw Mat Inventory Sum'!$AG$5)</f>
        <v>0</v>
      </c>
      <c r="AJ533" s="7"/>
      <c r="AK533" s="1">
        <f>SUMIFS(Table7[Quantity
 Sold],Table7[Sale - Product Name],'Raw Mat Inventory Sum'!$O533,Table7[Product Type2],'Raw Mat Inventory Sum'!$AK$5)</f>
        <v>0</v>
      </c>
      <c r="AL533" t="str">
        <f t="shared" si="53"/>
        <v/>
      </c>
      <c r="AM533" s="1">
        <f>SUMIFS(Table7[Total 
Paid],Table7[Sale - Product Name],'Raw Mat Inventory Sum'!$O533,Table7[Product Type2],'Raw Mat Inventory Sum'!$AK$5)</f>
        <v>0</v>
      </c>
    </row>
    <row r="534" spans="5:39" x14ac:dyDescent="0.25">
      <c r="E534" s="4"/>
      <c r="P534" s="7"/>
      <c r="Q534" s="30">
        <f>SUMIFS(Table110[Quantity],Table110[Product Name],'Raw Mat Inventory Sum'!$O534)</f>
        <v>0</v>
      </c>
      <c r="S534" s="1">
        <f>SUMIFS(Table110[Total Cost],Table110[Product Name],'Raw Mat Inventory Sum'!$O534)</f>
        <v>0</v>
      </c>
      <c r="T534" s="7"/>
      <c r="U534" s="1">
        <f>SUMIFS(Table110[Quantity Purchased],Table110[Product Name],'Raw Mat Inventory Sum'!$O534)</f>
        <v>0</v>
      </c>
      <c r="W534" s="1">
        <f>SUMIFS(Table110[Total Purchase
Cost],Table110[Product Name],'Raw Mat Inventory Sum'!$O534)</f>
        <v>0</v>
      </c>
      <c r="X534" s="7"/>
      <c r="Y534" s="1">
        <f t="shared" si="51"/>
        <v>0</v>
      </c>
      <c r="AA534" s="1">
        <f t="shared" si="52"/>
        <v>0</v>
      </c>
      <c r="AB534" s="7"/>
      <c r="AC534" s="1">
        <f>SUMIFS(Table7[Quantity of 
Product Sold],Table7[Sale - Product Name],'Raw Mat Inventory Sum'!$O534,Table7[Product Type2],'Raw Mat Inventory Sum'!$AC$5)</f>
        <v>0</v>
      </c>
      <c r="AE534" s="1">
        <f>SUMIFS(Table7[Total Cost of
Goods Sold],Table7[Sale - Product Name],'Raw Mat Inventory Sum'!$O534,Table7[Product Type2],'Raw Mat Inventory Sum'!$AC$5)</f>
        <v>0</v>
      </c>
      <c r="AF534" s="7"/>
      <c r="AG534" s="1">
        <f>SUMIFS(Table17[Quantity2],Table17[Product Name],'Raw Mat Inventory Sum'!$O534,Table17[Product Type2],'Raw Mat Inventory Sum'!$AG$5)</f>
        <v>0</v>
      </c>
      <c r="AI534" s="1">
        <f>SUMIFS(Table17[Total out of Inventory],Table17[Product Name],'Raw Mat Inventory Sum'!$O534,Table17[Product Type2],'Raw Mat Inventory Sum'!$AG$5)</f>
        <v>0</v>
      </c>
      <c r="AJ534" s="7"/>
      <c r="AK534" s="1">
        <f>SUMIFS(Table7[Quantity
 Sold],Table7[Sale - Product Name],'Raw Mat Inventory Sum'!$O534,Table7[Product Type2],'Raw Mat Inventory Sum'!$AK$5)</f>
        <v>0</v>
      </c>
      <c r="AL534" t="str">
        <f t="shared" si="53"/>
        <v/>
      </c>
      <c r="AM534" s="1">
        <f>SUMIFS(Table7[Total 
Paid],Table7[Sale - Product Name],'Raw Mat Inventory Sum'!$O534,Table7[Product Type2],'Raw Mat Inventory Sum'!$AK$5)</f>
        <v>0</v>
      </c>
    </row>
    <row r="535" spans="5:39" x14ac:dyDescent="0.25">
      <c r="E535" s="4"/>
      <c r="P535" s="7"/>
      <c r="Q535" s="30">
        <f>SUMIFS(Table110[Quantity],Table110[Product Name],'Raw Mat Inventory Sum'!$O535)</f>
        <v>0</v>
      </c>
      <c r="S535" s="1">
        <f>SUMIFS(Table110[Total Cost],Table110[Product Name],'Raw Mat Inventory Sum'!$O535)</f>
        <v>0</v>
      </c>
      <c r="T535" s="7"/>
      <c r="U535" s="1">
        <f>SUMIFS(Table110[Quantity Purchased],Table110[Product Name],'Raw Mat Inventory Sum'!$O535)</f>
        <v>0</v>
      </c>
      <c r="W535" s="1">
        <f>SUMIFS(Table110[Total Purchase
Cost],Table110[Product Name],'Raw Mat Inventory Sum'!$O535)</f>
        <v>0</v>
      </c>
      <c r="X535" s="7"/>
      <c r="Y535" s="1">
        <f t="shared" si="51"/>
        <v>0</v>
      </c>
      <c r="AA535" s="1">
        <f t="shared" si="52"/>
        <v>0</v>
      </c>
      <c r="AB535" s="7"/>
      <c r="AC535" s="1">
        <f>SUMIFS(Table7[Quantity of 
Product Sold],Table7[Sale - Product Name],'Raw Mat Inventory Sum'!$O535,Table7[Product Type2],'Raw Mat Inventory Sum'!$AC$5)</f>
        <v>0</v>
      </c>
      <c r="AE535" s="1">
        <f>SUMIFS(Table7[Total Cost of
Goods Sold],Table7[Sale - Product Name],'Raw Mat Inventory Sum'!$O535,Table7[Product Type2],'Raw Mat Inventory Sum'!$AC$5)</f>
        <v>0</v>
      </c>
      <c r="AF535" s="7"/>
      <c r="AG535" s="1">
        <f>SUMIFS(Table17[Quantity2],Table17[Product Name],'Raw Mat Inventory Sum'!$O535,Table17[Product Type2],'Raw Mat Inventory Sum'!$AG$5)</f>
        <v>0</v>
      </c>
      <c r="AI535" s="1">
        <f>SUMIFS(Table17[Total out of Inventory],Table17[Product Name],'Raw Mat Inventory Sum'!$O535,Table17[Product Type2],'Raw Mat Inventory Sum'!$AG$5)</f>
        <v>0</v>
      </c>
      <c r="AJ535" s="7"/>
      <c r="AK535" s="1">
        <f>SUMIFS(Table7[Quantity
 Sold],Table7[Sale - Product Name],'Raw Mat Inventory Sum'!$O535,Table7[Product Type2],'Raw Mat Inventory Sum'!$AK$5)</f>
        <v>0</v>
      </c>
      <c r="AL535" t="str">
        <f t="shared" si="53"/>
        <v/>
      </c>
      <c r="AM535" s="1">
        <f>SUMIFS(Table7[Total 
Paid],Table7[Sale - Product Name],'Raw Mat Inventory Sum'!$O535,Table7[Product Type2],'Raw Mat Inventory Sum'!$AK$5)</f>
        <v>0</v>
      </c>
    </row>
    <row r="536" spans="5:39" x14ac:dyDescent="0.25">
      <c r="E536" s="4"/>
      <c r="P536" s="7"/>
      <c r="Q536" s="30">
        <f>SUMIFS(Table110[Quantity],Table110[Product Name],'Raw Mat Inventory Sum'!$O536)</f>
        <v>0</v>
      </c>
      <c r="S536" s="1">
        <f>SUMIFS(Table110[Total Cost],Table110[Product Name],'Raw Mat Inventory Sum'!$O536)</f>
        <v>0</v>
      </c>
      <c r="T536" s="7"/>
      <c r="U536" s="1">
        <f>SUMIFS(Table110[Quantity Purchased],Table110[Product Name],'Raw Mat Inventory Sum'!$O536)</f>
        <v>0</v>
      </c>
      <c r="W536" s="1">
        <f>SUMIFS(Table110[Total Purchase
Cost],Table110[Product Name],'Raw Mat Inventory Sum'!$O536)</f>
        <v>0</v>
      </c>
      <c r="X536" s="7"/>
      <c r="Y536" s="1">
        <f t="shared" si="51"/>
        <v>0</v>
      </c>
      <c r="AA536" s="1">
        <f t="shared" si="52"/>
        <v>0</v>
      </c>
      <c r="AB536" s="7"/>
      <c r="AC536" s="1">
        <f>SUMIFS(Table7[Quantity of 
Product Sold],Table7[Sale - Product Name],'Raw Mat Inventory Sum'!$O536,Table7[Product Type2],'Raw Mat Inventory Sum'!$AC$5)</f>
        <v>0</v>
      </c>
      <c r="AE536" s="1">
        <f>SUMIFS(Table7[Total Cost of
Goods Sold],Table7[Sale - Product Name],'Raw Mat Inventory Sum'!$O536,Table7[Product Type2],'Raw Mat Inventory Sum'!$AC$5)</f>
        <v>0</v>
      </c>
      <c r="AF536" s="7"/>
      <c r="AG536" s="1">
        <f>SUMIFS(Table17[Quantity2],Table17[Product Name],'Raw Mat Inventory Sum'!$O536,Table17[Product Type2],'Raw Mat Inventory Sum'!$AG$5)</f>
        <v>0</v>
      </c>
      <c r="AI536" s="1">
        <f>SUMIFS(Table17[Total out of Inventory],Table17[Product Name],'Raw Mat Inventory Sum'!$O536,Table17[Product Type2],'Raw Mat Inventory Sum'!$AG$5)</f>
        <v>0</v>
      </c>
      <c r="AJ536" s="7"/>
      <c r="AK536" s="1">
        <f>SUMIFS(Table7[Quantity
 Sold],Table7[Sale - Product Name],'Raw Mat Inventory Sum'!$O536,Table7[Product Type2],'Raw Mat Inventory Sum'!$AK$5)</f>
        <v>0</v>
      </c>
      <c r="AL536" t="str">
        <f t="shared" si="53"/>
        <v/>
      </c>
      <c r="AM536" s="1">
        <f>SUMIFS(Table7[Total 
Paid],Table7[Sale - Product Name],'Raw Mat Inventory Sum'!$O536,Table7[Product Type2],'Raw Mat Inventory Sum'!$AK$5)</f>
        <v>0</v>
      </c>
    </row>
    <row r="537" spans="5:39" x14ac:dyDescent="0.25">
      <c r="E537" s="4"/>
      <c r="P537" s="7"/>
      <c r="Q537" s="30">
        <f>SUMIFS(Table110[Quantity],Table110[Product Name],'Raw Mat Inventory Sum'!$O537)</f>
        <v>0</v>
      </c>
      <c r="S537" s="1">
        <f>SUMIFS(Table110[Total Cost],Table110[Product Name],'Raw Mat Inventory Sum'!$O537)</f>
        <v>0</v>
      </c>
      <c r="T537" s="7"/>
      <c r="U537" s="1">
        <f>SUMIFS(Table110[Quantity Purchased],Table110[Product Name],'Raw Mat Inventory Sum'!$O537)</f>
        <v>0</v>
      </c>
      <c r="W537" s="1">
        <f>SUMIFS(Table110[Total Purchase
Cost],Table110[Product Name],'Raw Mat Inventory Sum'!$O537)</f>
        <v>0</v>
      </c>
      <c r="X537" s="7"/>
      <c r="Y537" s="1">
        <f t="shared" si="51"/>
        <v>0</v>
      </c>
      <c r="AA537" s="1">
        <f t="shared" si="52"/>
        <v>0</v>
      </c>
      <c r="AB537" s="7"/>
      <c r="AC537" s="1">
        <f>SUMIFS(Table7[Quantity of 
Product Sold],Table7[Sale - Product Name],'Raw Mat Inventory Sum'!$O537,Table7[Product Type2],'Raw Mat Inventory Sum'!$AC$5)</f>
        <v>0</v>
      </c>
      <c r="AE537" s="1">
        <f>SUMIFS(Table7[Total Cost of
Goods Sold],Table7[Sale - Product Name],'Raw Mat Inventory Sum'!$O537,Table7[Product Type2],'Raw Mat Inventory Sum'!$AC$5)</f>
        <v>0</v>
      </c>
      <c r="AF537" s="7"/>
      <c r="AG537" s="1">
        <f>SUMIFS(Table17[Quantity2],Table17[Product Name],'Raw Mat Inventory Sum'!$O537,Table17[Product Type2],'Raw Mat Inventory Sum'!$AG$5)</f>
        <v>0</v>
      </c>
      <c r="AI537" s="1">
        <f>SUMIFS(Table17[Total out of Inventory],Table17[Product Name],'Raw Mat Inventory Sum'!$O537,Table17[Product Type2],'Raw Mat Inventory Sum'!$AG$5)</f>
        <v>0</v>
      </c>
      <c r="AJ537" s="7"/>
      <c r="AK537" s="1">
        <f>SUMIFS(Table7[Quantity
 Sold],Table7[Sale - Product Name],'Raw Mat Inventory Sum'!$O537,Table7[Product Type2],'Raw Mat Inventory Sum'!$AK$5)</f>
        <v>0</v>
      </c>
      <c r="AL537" t="str">
        <f t="shared" si="53"/>
        <v/>
      </c>
      <c r="AM537" s="1">
        <f>SUMIFS(Table7[Total 
Paid],Table7[Sale - Product Name],'Raw Mat Inventory Sum'!$O537,Table7[Product Type2],'Raw Mat Inventory Sum'!$AK$5)</f>
        <v>0</v>
      </c>
    </row>
    <row r="538" spans="5:39" x14ac:dyDescent="0.25">
      <c r="E538" s="4"/>
      <c r="P538" s="7"/>
      <c r="Q538" s="30">
        <f>SUMIFS(Table110[Quantity],Table110[Product Name],'Raw Mat Inventory Sum'!$O538)</f>
        <v>0</v>
      </c>
      <c r="S538" s="1">
        <f>SUMIFS(Table110[Total Cost],Table110[Product Name],'Raw Mat Inventory Sum'!$O538)</f>
        <v>0</v>
      </c>
      <c r="T538" s="7"/>
      <c r="U538" s="1">
        <f>SUMIFS(Table110[Quantity Purchased],Table110[Product Name],'Raw Mat Inventory Sum'!$O538)</f>
        <v>0</v>
      </c>
      <c r="W538" s="1">
        <f>SUMIFS(Table110[Total Purchase
Cost],Table110[Product Name],'Raw Mat Inventory Sum'!$O538)</f>
        <v>0</v>
      </c>
      <c r="X538" s="7"/>
      <c r="Y538" s="1">
        <f t="shared" si="51"/>
        <v>0</v>
      </c>
      <c r="AA538" s="1">
        <f t="shared" si="52"/>
        <v>0</v>
      </c>
      <c r="AB538" s="7"/>
      <c r="AC538" s="1">
        <f>SUMIFS(Table7[Quantity of 
Product Sold],Table7[Sale - Product Name],'Raw Mat Inventory Sum'!$O538,Table7[Product Type2],'Raw Mat Inventory Sum'!$AC$5)</f>
        <v>0</v>
      </c>
      <c r="AE538" s="1">
        <f>SUMIFS(Table7[Total Cost of
Goods Sold],Table7[Sale - Product Name],'Raw Mat Inventory Sum'!$O538,Table7[Product Type2],'Raw Mat Inventory Sum'!$AC$5)</f>
        <v>0</v>
      </c>
      <c r="AF538" s="7"/>
      <c r="AG538" s="1">
        <f>SUMIFS(Table17[Quantity2],Table17[Product Name],'Raw Mat Inventory Sum'!$O538,Table17[Product Type2],'Raw Mat Inventory Sum'!$AG$5)</f>
        <v>0</v>
      </c>
      <c r="AI538" s="1">
        <f>SUMIFS(Table17[Total out of Inventory],Table17[Product Name],'Raw Mat Inventory Sum'!$O538,Table17[Product Type2],'Raw Mat Inventory Sum'!$AG$5)</f>
        <v>0</v>
      </c>
      <c r="AJ538" s="7"/>
      <c r="AK538" s="1">
        <f>SUMIFS(Table7[Quantity
 Sold],Table7[Sale - Product Name],'Raw Mat Inventory Sum'!$O538,Table7[Product Type2],'Raw Mat Inventory Sum'!$AK$5)</f>
        <v>0</v>
      </c>
      <c r="AL538" t="str">
        <f t="shared" si="53"/>
        <v/>
      </c>
      <c r="AM538" s="1">
        <f>SUMIFS(Table7[Total 
Paid],Table7[Sale - Product Name],'Raw Mat Inventory Sum'!$O538,Table7[Product Type2],'Raw Mat Inventory Sum'!$AK$5)</f>
        <v>0</v>
      </c>
    </row>
    <row r="539" spans="5:39" x14ac:dyDescent="0.25">
      <c r="E539" s="4"/>
      <c r="P539" s="7"/>
      <c r="Q539" s="30">
        <f>SUMIFS(Table110[Quantity],Table110[Product Name],'Raw Mat Inventory Sum'!$O539)</f>
        <v>0</v>
      </c>
      <c r="S539" s="1">
        <f>SUMIFS(Table110[Total Cost],Table110[Product Name],'Raw Mat Inventory Sum'!$O539)</f>
        <v>0</v>
      </c>
      <c r="T539" s="7"/>
      <c r="U539" s="1">
        <f>SUMIFS(Table110[Quantity Purchased],Table110[Product Name],'Raw Mat Inventory Sum'!$O539)</f>
        <v>0</v>
      </c>
      <c r="W539" s="1">
        <f>SUMIFS(Table110[Total Purchase
Cost],Table110[Product Name],'Raw Mat Inventory Sum'!$O539)</f>
        <v>0</v>
      </c>
      <c r="X539" s="7"/>
      <c r="Y539" s="1">
        <f t="shared" si="51"/>
        <v>0</v>
      </c>
      <c r="AA539" s="1">
        <f t="shared" si="52"/>
        <v>0</v>
      </c>
      <c r="AB539" s="7"/>
      <c r="AC539" s="1">
        <f>SUMIFS(Table7[Quantity of 
Product Sold],Table7[Sale - Product Name],'Raw Mat Inventory Sum'!$O539,Table7[Product Type2],'Raw Mat Inventory Sum'!$AC$5)</f>
        <v>0</v>
      </c>
      <c r="AE539" s="1">
        <f>SUMIFS(Table7[Total Cost of
Goods Sold],Table7[Sale - Product Name],'Raw Mat Inventory Sum'!$O539,Table7[Product Type2],'Raw Mat Inventory Sum'!$AC$5)</f>
        <v>0</v>
      </c>
      <c r="AF539" s="7"/>
      <c r="AG539" s="1">
        <f>SUMIFS(Table17[Quantity2],Table17[Product Name],'Raw Mat Inventory Sum'!$O539,Table17[Product Type2],'Raw Mat Inventory Sum'!$AG$5)</f>
        <v>0</v>
      </c>
      <c r="AI539" s="1">
        <f>SUMIFS(Table17[Total out of Inventory],Table17[Product Name],'Raw Mat Inventory Sum'!$O539,Table17[Product Type2],'Raw Mat Inventory Sum'!$AG$5)</f>
        <v>0</v>
      </c>
      <c r="AJ539" s="7"/>
      <c r="AK539" s="1">
        <f>SUMIFS(Table7[Quantity
 Sold],Table7[Sale - Product Name],'Raw Mat Inventory Sum'!$O539,Table7[Product Type2],'Raw Mat Inventory Sum'!$AK$5)</f>
        <v>0</v>
      </c>
      <c r="AL539" t="str">
        <f t="shared" si="53"/>
        <v/>
      </c>
      <c r="AM539" s="1">
        <f>SUMIFS(Table7[Total 
Paid],Table7[Sale - Product Name],'Raw Mat Inventory Sum'!$O539,Table7[Product Type2],'Raw Mat Inventory Sum'!$AK$5)</f>
        <v>0</v>
      </c>
    </row>
    <row r="540" spans="5:39" x14ac:dyDescent="0.25">
      <c r="E540" s="4"/>
      <c r="P540" s="7"/>
      <c r="Q540" s="30">
        <f>SUMIFS(Table110[Quantity],Table110[Product Name],'Raw Mat Inventory Sum'!$O540)</f>
        <v>0</v>
      </c>
      <c r="S540" s="1">
        <f>SUMIFS(Table110[Total Cost],Table110[Product Name],'Raw Mat Inventory Sum'!$O540)</f>
        <v>0</v>
      </c>
      <c r="T540" s="7"/>
      <c r="U540" s="1">
        <f>SUMIFS(Table110[Quantity Purchased],Table110[Product Name],'Raw Mat Inventory Sum'!$O540)</f>
        <v>0</v>
      </c>
      <c r="W540" s="1">
        <f>SUMIFS(Table110[Total Purchase
Cost],Table110[Product Name],'Raw Mat Inventory Sum'!$O540)</f>
        <v>0</v>
      </c>
      <c r="X540" s="7"/>
      <c r="Y540" s="1">
        <f t="shared" si="51"/>
        <v>0</v>
      </c>
      <c r="AA540" s="1">
        <f t="shared" si="52"/>
        <v>0</v>
      </c>
      <c r="AB540" s="7"/>
      <c r="AC540" s="1">
        <f>SUMIFS(Table7[Quantity of 
Product Sold],Table7[Sale - Product Name],'Raw Mat Inventory Sum'!$O540,Table7[Product Type2],'Raw Mat Inventory Sum'!$AC$5)</f>
        <v>0</v>
      </c>
      <c r="AE540" s="1">
        <f>SUMIFS(Table7[Total Cost of
Goods Sold],Table7[Sale - Product Name],'Raw Mat Inventory Sum'!$O540,Table7[Product Type2],'Raw Mat Inventory Sum'!$AC$5)</f>
        <v>0</v>
      </c>
      <c r="AF540" s="7"/>
      <c r="AG540" s="1">
        <f>SUMIFS(Table17[Quantity2],Table17[Product Name],'Raw Mat Inventory Sum'!$O540,Table17[Product Type2],'Raw Mat Inventory Sum'!$AG$5)</f>
        <v>0</v>
      </c>
      <c r="AI540" s="1">
        <f>SUMIFS(Table17[Total out of Inventory],Table17[Product Name],'Raw Mat Inventory Sum'!$O540,Table17[Product Type2],'Raw Mat Inventory Sum'!$AG$5)</f>
        <v>0</v>
      </c>
      <c r="AJ540" s="7"/>
      <c r="AK540" s="1">
        <f>SUMIFS(Table7[Quantity
 Sold],Table7[Sale - Product Name],'Raw Mat Inventory Sum'!$O540,Table7[Product Type2],'Raw Mat Inventory Sum'!$AK$5)</f>
        <v>0</v>
      </c>
      <c r="AL540" t="str">
        <f t="shared" si="53"/>
        <v/>
      </c>
      <c r="AM540" s="1">
        <f>SUMIFS(Table7[Total 
Paid],Table7[Sale - Product Name],'Raw Mat Inventory Sum'!$O540,Table7[Product Type2],'Raw Mat Inventory Sum'!$AK$5)</f>
        <v>0</v>
      </c>
    </row>
    <row r="541" spans="5:39" x14ac:dyDescent="0.25">
      <c r="E541" s="4"/>
      <c r="P541" s="7"/>
      <c r="Q541" s="30">
        <f>SUMIFS(Table110[Quantity],Table110[Product Name],'Raw Mat Inventory Sum'!$O541)</f>
        <v>0</v>
      </c>
      <c r="S541" s="1">
        <f>SUMIFS(Table110[Total Cost],Table110[Product Name],'Raw Mat Inventory Sum'!$O541)</f>
        <v>0</v>
      </c>
      <c r="T541" s="7"/>
      <c r="U541" s="1">
        <f>SUMIFS(Table110[Quantity Purchased],Table110[Product Name],'Raw Mat Inventory Sum'!$O541)</f>
        <v>0</v>
      </c>
      <c r="W541" s="1">
        <f>SUMIFS(Table110[Total Purchase
Cost],Table110[Product Name],'Raw Mat Inventory Sum'!$O541)</f>
        <v>0</v>
      </c>
      <c r="X541" s="7"/>
      <c r="Y541" s="1">
        <f t="shared" si="51"/>
        <v>0</v>
      </c>
      <c r="AA541" s="1">
        <f t="shared" si="52"/>
        <v>0</v>
      </c>
      <c r="AB541" s="7"/>
      <c r="AC541" s="1">
        <f>SUMIFS(Table7[Quantity of 
Product Sold],Table7[Sale - Product Name],'Raw Mat Inventory Sum'!$O541,Table7[Product Type2],'Raw Mat Inventory Sum'!$AC$5)</f>
        <v>0</v>
      </c>
      <c r="AE541" s="1">
        <f>SUMIFS(Table7[Total Cost of
Goods Sold],Table7[Sale - Product Name],'Raw Mat Inventory Sum'!$O541,Table7[Product Type2],'Raw Mat Inventory Sum'!$AC$5)</f>
        <v>0</v>
      </c>
      <c r="AF541" s="7"/>
      <c r="AG541" s="1">
        <f>SUMIFS(Table17[Quantity2],Table17[Product Name],'Raw Mat Inventory Sum'!$O541,Table17[Product Type2],'Raw Mat Inventory Sum'!$AG$5)</f>
        <v>0</v>
      </c>
      <c r="AI541" s="1">
        <f>SUMIFS(Table17[Total out of Inventory],Table17[Product Name],'Raw Mat Inventory Sum'!$O541,Table17[Product Type2],'Raw Mat Inventory Sum'!$AG$5)</f>
        <v>0</v>
      </c>
      <c r="AJ541" s="7"/>
      <c r="AK541" s="1">
        <f>SUMIFS(Table7[Quantity
 Sold],Table7[Sale - Product Name],'Raw Mat Inventory Sum'!$O541,Table7[Product Type2],'Raw Mat Inventory Sum'!$AK$5)</f>
        <v>0</v>
      </c>
      <c r="AL541" t="str">
        <f t="shared" si="53"/>
        <v/>
      </c>
      <c r="AM541" s="1">
        <f>SUMIFS(Table7[Total 
Paid],Table7[Sale - Product Name],'Raw Mat Inventory Sum'!$O541,Table7[Product Type2],'Raw Mat Inventory Sum'!$AK$5)</f>
        <v>0</v>
      </c>
    </row>
    <row r="542" spans="5:39" x14ac:dyDescent="0.25">
      <c r="P542" s="7"/>
      <c r="Q542" s="30">
        <f>SUMIFS(Table110[Quantity],Table110[Product Name],'Raw Mat Inventory Sum'!$O542)</f>
        <v>0</v>
      </c>
      <c r="S542" s="1">
        <f>SUMIFS(Table110[Total Cost],Table110[Product Name],'Raw Mat Inventory Sum'!$O542)</f>
        <v>0</v>
      </c>
      <c r="T542" s="7"/>
      <c r="U542" s="1">
        <f>SUMIFS(Table110[Quantity Purchased],Table110[Product Name],'Raw Mat Inventory Sum'!$O542)</f>
        <v>0</v>
      </c>
      <c r="W542" s="1">
        <f>SUMIFS(Table110[Total Purchase
Cost],Table110[Product Name],'Raw Mat Inventory Sum'!$O542)</f>
        <v>0</v>
      </c>
      <c r="X542" s="7"/>
      <c r="Y542" s="1">
        <f t="shared" ref="Y542:Y605" si="54">SUM(Q542,U542,-AC542,AG542)</f>
        <v>0</v>
      </c>
      <c r="AA542" s="1">
        <f t="shared" ref="AA542:AA605" si="55">SUM(S542,W542,-AE542,AI542)</f>
        <v>0</v>
      </c>
      <c r="AB542" s="7"/>
      <c r="AC542" s="1">
        <f>SUMIFS(Table7[Quantity of 
Product Sold],Table7[Sale - Product Name],'Raw Mat Inventory Sum'!$O542,Table7[Product Type2],'Raw Mat Inventory Sum'!$AC$5)</f>
        <v>0</v>
      </c>
      <c r="AE542" s="1">
        <f>SUMIFS(Table7[Total Cost of
Goods Sold],Table7[Sale - Product Name],'Raw Mat Inventory Sum'!$O542,Table7[Product Type2],'Raw Mat Inventory Sum'!$AC$5)</f>
        <v>0</v>
      </c>
      <c r="AF542" s="7"/>
      <c r="AG542" s="1">
        <f>SUMIFS(Table17[Quantity2],Table17[Product Name],'Raw Mat Inventory Sum'!$O542,Table17[Product Type2],'Raw Mat Inventory Sum'!$AG$5)</f>
        <v>0</v>
      </c>
      <c r="AI542" s="1">
        <f>SUMIFS(Table17[Total out of Inventory],Table17[Product Name],'Raw Mat Inventory Sum'!$O542,Table17[Product Type2],'Raw Mat Inventory Sum'!$AG$5)</f>
        <v>0</v>
      </c>
      <c r="AJ542" s="7"/>
      <c r="AK542" s="1">
        <f>SUMIFS(Table7[Quantity
 Sold],Table7[Sale - Product Name],'Raw Mat Inventory Sum'!$O542,Table7[Product Type2],'Raw Mat Inventory Sum'!$AK$5)</f>
        <v>0</v>
      </c>
      <c r="AL542" t="str">
        <f t="shared" ref="AL542:AL605" si="56">IF(AK542,AM542/AK542,"")</f>
        <v/>
      </c>
      <c r="AM542" s="1">
        <f>SUMIFS(Table7[Total 
Paid],Table7[Sale - Product Name],'Raw Mat Inventory Sum'!$O542,Table7[Product Type2],'Raw Mat Inventory Sum'!$AK$5)</f>
        <v>0</v>
      </c>
    </row>
    <row r="543" spans="5:39" x14ac:dyDescent="0.25">
      <c r="P543" s="7"/>
      <c r="Q543" s="30">
        <f>SUMIFS(Table110[Quantity],Table110[Product Name],'Raw Mat Inventory Sum'!$O543)</f>
        <v>0</v>
      </c>
      <c r="S543" s="1">
        <f>SUMIFS(Table110[Total Cost],Table110[Product Name],'Raw Mat Inventory Sum'!$O543)</f>
        <v>0</v>
      </c>
      <c r="T543" s="7"/>
      <c r="U543" s="1">
        <f>SUMIFS(Table110[Quantity Purchased],Table110[Product Name],'Raw Mat Inventory Sum'!$O543)</f>
        <v>0</v>
      </c>
      <c r="W543" s="1">
        <f>SUMIFS(Table110[Total Purchase
Cost],Table110[Product Name],'Raw Mat Inventory Sum'!$O543)</f>
        <v>0</v>
      </c>
      <c r="X543" s="7"/>
      <c r="Y543" s="1">
        <f t="shared" si="54"/>
        <v>0</v>
      </c>
      <c r="AA543" s="1">
        <f t="shared" si="55"/>
        <v>0</v>
      </c>
      <c r="AB543" s="7"/>
      <c r="AC543" s="1">
        <f>SUMIFS(Table7[Quantity of 
Product Sold],Table7[Sale - Product Name],'Raw Mat Inventory Sum'!$O543,Table7[Product Type2],'Raw Mat Inventory Sum'!$AC$5)</f>
        <v>0</v>
      </c>
      <c r="AE543" s="1">
        <f>SUMIFS(Table7[Total Cost of
Goods Sold],Table7[Sale - Product Name],'Raw Mat Inventory Sum'!$O543,Table7[Product Type2],'Raw Mat Inventory Sum'!$AC$5)</f>
        <v>0</v>
      </c>
      <c r="AF543" s="7"/>
      <c r="AG543" s="1">
        <f>SUMIFS(Table17[Quantity2],Table17[Product Name],'Raw Mat Inventory Sum'!$O543,Table17[Product Type2],'Raw Mat Inventory Sum'!$AG$5)</f>
        <v>0</v>
      </c>
      <c r="AI543" s="1">
        <f>SUMIFS(Table17[Total out of Inventory],Table17[Product Name],'Raw Mat Inventory Sum'!$O543,Table17[Product Type2],'Raw Mat Inventory Sum'!$AG$5)</f>
        <v>0</v>
      </c>
      <c r="AJ543" s="7"/>
      <c r="AK543" s="1">
        <f>SUMIFS(Table7[Quantity
 Sold],Table7[Sale - Product Name],'Raw Mat Inventory Sum'!$O543,Table7[Product Type2],'Raw Mat Inventory Sum'!$AK$5)</f>
        <v>0</v>
      </c>
      <c r="AL543" t="str">
        <f t="shared" si="56"/>
        <v/>
      </c>
      <c r="AM543" s="1">
        <f>SUMIFS(Table7[Total 
Paid],Table7[Sale - Product Name],'Raw Mat Inventory Sum'!$O543,Table7[Product Type2],'Raw Mat Inventory Sum'!$AK$5)</f>
        <v>0</v>
      </c>
    </row>
    <row r="544" spans="5:39" x14ac:dyDescent="0.25">
      <c r="P544" s="7"/>
      <c r="Q544" s="30">
        <f>SUMIFS(Table110[Quantity],Table110[Product Name],'Raw Mat Inventory Sum'!$O544)</f>
        <v>0</v>
      </c>
      <c r="S544" s="1">
        <f>SUMIFS(Table110[Total Cost],Table110[Product Name],'Raw Mat Inventory Sum'!$O544)</f>
        <v>0</v>
      </c>
      <c r="T544" s="7"/>
      <c r="U544" s="1">
        <f>SUMIFS(Table110[Quantity Purchased],Table110[Product Name],'Raw Mat Inventory Sum'!$O544)</f>
        <v>0</v>
      </c>
      <c r="W544" s="1">
        <f>SUMIFS(Table110[Total Purchase
Cost],Table110[Product Name],'Raw Mat Inventory Sum'!$O544)</f>
        <v>0</v>
      </c>
      <c r="X544" s="7"/>
      <c r="Y544" s="1">
        <f t="shared" si="54"/>
        <v>0</v>
      </c>
      <c r="AA544" s="1">
        <f t="shared" si="55"/>
        <v>0</v>
      </c>
      <c r="AB544" s="7"/>
      <c r="AC544" s="1">
        <f>SUMIFS(Table7[Quantity of 
Product Sold],Table7[Sale - Product Name],'Raw Mat Inventory Sum'!$O544,Table7[Product Type2],'Raw Mat Inventory Sum'!$AC$5)</f>
        <v>0</v>
      </c>
      <c r="AE544" s="1">
        <f>SUMIFS(Table7[Total Cost of
Goods Sold],Table7[Sale - Product Name],'Raw Mat Inventory Sum'!$O544,Table7[Product Type2],'Raw Mat Inventory Sum'!$AC$5)</f>
        <v>0</v>
      </c>
      <c r="AF544" s="7"/>
      <c r="AG544" s="1">
        <f>SUMIFS(Table17[Quantity2],Table17[Product Name],'Raw Mat Inventory Sum'!$O544,Table17[Product Type2],'Raw Mat Inventory Sum'!$AG$5)</f>
        <v>0</v>
      </c>
      <c r="AI544" s="1">
        <f>SUMIFS(Table17[Total out of Inventory],Table17[Product Name],'Raw Mat Inventory Sum'!$O544,Table17[Product Type2],'Raw Mat Inventory Sum'!$AG$5)</f>
        <v>0</v>
      </c>
      <c r="AJ544" s="7"/>
      <c r="AK544" s="1">
        <f>SUMIFS(Table7[Quantity
 Sold],Table7[Sale - Product Name],'Raw Mat Inventory Sum'!$O544,Table7[Product Type2],'Raw Mat Inventory Sum'!$AK$5)</f>
        <v>0</v>
      </c>
      <c r="AL544" t="str">
        <f t="shared" si="56"/>
        <v/>
      </c>
      <c r="AM544" s="1">
        <f>SUMIFS(Table7[Total 
Paid],Table7[Sale - Product Name],'Raw Mat Inventory Sum'!$O544,Table7[Product Type2],'Raw Mat Inventory Sum'!$AK$5)</f>
        <v>0</v>
      </c>
    </row>
    <row r="545" spans="16:39" x14ac:dyDescent="0.25">
      <c r="P545" s="7"/>
      <c r="Q545" s="30">
        <f>SUMIFS(Table110[Quantity],Table110[Product Name],'Raw Mat Inventory Sum'!$O545)</f>
        <v>0</v>
      </c>
      <c r="S545" s="1">
        <f>SUMIFS(Table110[Total Cost],Table110[Product Name],'Raw Mat Inventory Sum'!$O545)</f>
        <v>0</v>
      </c>
      <c r="T545" s="7"/>
      <c r="U545" s="1">
        <f>SUMIFS(Table110[Quantity Purchased],Table110[Product Name],'Raw Mat Inventory Sum'!$O545)</f>
        <v>0</v>
      </c>
      <c r="W545" s="1">
        <f>SUMIFS(Table110[Total Purchase
Cost],Table110[Product Name],'Raw Mat Inventory Sum'!$O545)</f>
        <v>0</v>
      </c>
      <c r="X545" s="7"/>
      <c r="Y545" s="1">
        <f t="shared" si="54"/>
        <v>0</v>
      </c>
      <c r="AA545" s="1">
        <f t="shared" si="55"/>
        <v>0</v>
      </c>
      <c r="AB545" s="7"/>
      <c r="AC545" s="1">
        <f>SUMIFS(Table7[Quantity of 
Product Sold],Table7[Sale - Product Name],'Raw Mat Inventory Sum'!$O545,Table7[Product Type2],'Raw Mat Inventory Sum'!$AC$5)</f>
        <v>0</v>
      </c>
      <c r="AE545" s="1">
        <f>SUMIFS(Table7[Total Cost of
Goods Sold],Table7[Sale - Product Name],'Raw Mat Inventory Sum'!$O545,Table7[Product Type2],'Raw Mat Inventory Sum'!$AC$5)</f>
        <v>0</v>
      </c>
      <c r="AF545" s="7"/>
      <c r="AG545" s="1">
        <f>SUMIFS(Table17[Quantity2],Table17[Product Name],'Raw Mat Inventory Sum'!$O545,Table17[Product Type2],'Raw Mat Inventory Sum'!$AG$5)</f>
        <v>0</v>
      </c>
      <c r="AI545" s="1">
        <f>SUMIFS(Table17[Total out of Inventory],Table17[Product Name],'Raw Mat Inventory Sum'!$O545,Table17[Product Type2],'Raw Mat Inventory Sum'!$AG$5)</f>
        <v>0</v>
      </c>
      <c r="AJ545" s="7"/>
      <c r="AK545" s="1">
        <f>SUMIFS(Table7[Quantity
 Sold],Table7[Sale - Product Name],'Raw Mat Inventory Sum'!$O545,Table7[Product Type2],'Raw Mat Inventory Sum'!$AK$5)</f>
        <v>0</v>
      </c>
      <c r="AL545" t="str">
        <f t="shared" si="56"/>
        <v/>
      </c>
      <c r="AM545" s="1">
        <f>SUMIFS(Table7[Total 
Paid],Table7[Sale - Product Name],'Raw Mat Inventory Sum'!$O545,Table7[Product Type2],'Raw Mat Inventory Sum'!$AK$5)</f>
        <v>0</v>
      </c>
    </row>
    <row r="546" spans="16:39" x14ac:dyDescent="0.25">
      <c r="P546" s="7"/>
      <c r="Q546" s="30">
        <f>SUMIFS(Table110[Quantity],Table110[Product Name],'Raw Mat Inventory Sum'!$O546)</f>
        <v>0</v>
      </c>
      <c r="S546" s="1">
        <f>SUMIFS(Table110[Total Cost],Table110[Product Name],'Raw Mat Inventory Sum'!$O546)</f>
        <v>0</v>
      </c>
      <c r="T546" s="7"/>
      <c r="U546" s="1">
        <f>SUMIFS(Table110[Quantity Purchased],Table110[Product Name],'Raw Mat Inventory Sum'!$O546)</f>
        <v>0</v>
      </c>
      <c r="W546" s="1">
        <f>SUMIFS(Table110[Total Purchase
Cost],Table110[Product Name],'Raw Mat Inventory Sum'!$O546)</f>
        <v>0</v>
      </c>
      <c r="X546" s="7"/>
      <c r="Y546" s="1">
        <f t="shared" si="54"/>
        <v>0</v>
      </c>
      <c r="AA546" s="1">
        <f t="shared" si="55"/>
        <v>0</v>
      </c>
      <c r="AB546" s="7"/>
      <c r="AC546" s="1">
        <f>SUMIFS(Table7[Quantity of 
Product Sold],Table7[Sale - Product Name],'Raw Mat Inventory Sum'!$O546,Table7[Product Type2],'Raw Mat Inventory Sum'!$AC$5)</f>
        <v>0</v>
      </c>
      <c r="AE546" s="1">
        <f>SUMIFS(Table7[Total Cost of
Goods Sold],Table7[Sale - Product Name],'Raw Mat Inventory Sum'!$O546,Table7[Product Type2],'Raw Mat Inventory Sum'!$AC$5)</f>
        <v>0</v>
      </c>
      <c r="AF546" s="7"/>
      <c r="AG546" s="1">
        <f>SUMIFS(Table17[Quantity2],Table17[Product Name],'Raw Mat Inventory Sum'!$O546,Table17[Product Type2],'Raw Mat Inventory Sum'!$AG$5)</f>
        <v>0</v>
      </c>
      <c r="AI546" s="1">
        <f>SUMIFS(Table17[Total out of Inventory],Table17[Product Name],'Raw Mat Inventory Sum'!$O546,Table17[Product Type2],'Raw Mat Inventory Sum'!$AG$5)</f>
        <v>0</v>
      </c>
      <c r="AJ546" s="7"/>
      <c r="AK546" s="1">
        <f>SUMIFS(Table7[Quantity
 Sold],Table7[Sale - Product Name],'Raw Mat Inventory Sum'!$O546,Table7[Product Type2],'Raw Mat Inventory Sum'!$AK$5)</f>
        <v>0</v>
      </c>
      <c r="AL546" t="str">
        <f t="shared" si="56"/>
        <v/>
      </c>
      <c r="AM546" s="1">
        <f>SUMIFS(Table7[Total 
Paid],Table7[Sale - Product Name],'Raw Mat Inventory Sum'!$O546,Table7[Product Type2],'Raw Mat Inventory Sum'!$AK$5)</f>
        <v>0</v>
      </c>
    </row>
    <row r="547" spans="16:39" x14ac:dyDescent="0.25">
      <c r="P547" s="7"/>
      <c r="Q547" s="30">
        <f>SUMIFS(Table110[Quantity],Table110[Product Name],'Raw Mat Inventory Sum'!$O547)</f>
        <v>0</v>
      </c>
      <c r="S547" s="1">
        <f>SUMIFS(Table110[Total Cost],Table110[Product Name],'Raw Mat Inventory Sum'!$O547)</f>
        <v>0</v>
      </c>
      <c r="T547" s="7"/>
      <c r="U547" s="1">
        <f>SUMIFS(Table110[Quantity Purchased],Table110[Product Name],'Raw Mat Inventory Sum'!$O547)</f>
        <v>0</v>
      </c>
      <c r="W547" s="1">
        <f>SUMIFS(Table110[Total Purchase
Cost],Table110[Product Name],'Raw Mat Inventory Sum'!$O547)</f>
        <v>0</v>
      </c>
      <c r="X547" s="7"/>
      <c r="Y547" s="1">
        <f t="shared" si="54"/>
        <v>0</v>
      </c>
      <c r="AA547" s="1">
        <f t="shared" si="55"/>
        <v>0</v>
      </c>
      <c r="AB547" s="7"/>
      <c r="AC547" s="1">
        <f>SUMIFS(Table7[Quantity of 
Product Sold],Table7[Sale - Product Name],'Raw Mat Inventory Sum'!$O547,Table7[Product Type2],'Raw Mat Inventory Sum'!$AC$5)</f>
        <v>0</v>
      </c>
      <c r="AE547" s="1">
        <f>SUMIFS(Table7[Total Cost of
Goods Sold],Table7[Sale - Product Name],'Raw Mat Inventory Sum'!$O547,Table7[Product Type2],'Raw Mat Inventory Sum'!$AC$5)</f>
        <v>0</v>
      </c>
      <c r="AF547" s="7"/>
      <c r="AG547" s="1">
        <f>SUMIFS(Table17[Quantity2],Table17[Product Name],'Raw Mat Inventory Sum'!$O547,Table17[Product Type2],'Raw Mat Inventory Sum'!$AG$5)</f>
        <v>0</v>
      </c>
      <c r="AI547" s="1">
        <f>SUMIFS(Table17[Total out of Inventory],Table17[Product Name],'Raw Mat Inventory Sum'!$O547,Table17[Product Type2],'Raw Mat Inventory Sum'!$AG$5)</f>
        <v>0</v>
      </c>
      <c r="AJ547" s="7"/>
      <c r="AK547" s="1">
        <f>SUMIFS(Table7[Quantity
 Sold],Table7[Sale - Product Name],'Raw Mat Inventory Sum'!$O547,Table7[Product Type2],'Raw Mat Inventory Sum'!$AK$5)</f>
        <v>0</v>
      </c>
      <c r="AL547" t="str">
        <f t="shared" si="56"/>
        <v/>
      </c>
      <c r="AM547" s="1">
        <f>SUMIFS(Table7[Total 
Paid],Table7[Sale - Product Name],'Raw Mat Inventory Sum'!$O547,Table7[Product Type2],'Raw Mat Inventory Sum'!$AK$5)</f>
        <v>0</v>
      </c>
    </row>
    <row r="548" spans="16:39" x14ac:dyDescent="0.25">
      <c r="P548" s="7"/>
      <c r="Q548" s="30">
        <f>SUMIFS(Table110[Quantity],Table110[Product Name],'Raw Mat Inventory Sum'!$O548)</f>
        <v>0</v>
      </c>
      <c r="S548" s="1">
        <f>SUMIFS(Table110[Total Cost],Table110[Product Name],'Raw Mat Inventory Sum'!$O548)</f>
        <v>0</v>
      </c>
      <c r="T548" s="7"/>
      <c r="U548" s="1">
        <f>SUMIFS(Table110[Quantity Purchased],Table110[Product Name],'Raw Mat Inventory Sum'!$O548)</f>
        <v>0</v>
      </c>
      <c r="W548" s="1">
        <f>SUMIFS(Table110[Total Purchase
Cost],Table110[Product Name],'Raw Mat Inventory Sum'!$O548)</f>
        <v>0</v>
      </c>
      <c r="X548" s="7"/>
      <c r="Y548" s="1">
        <f t="shared" si="54"/>
        <v>0</v>
      </c>
      <c r="AA548" s="1">
        <f t="shared" si="55"/>
        <v>0</v>
      </c>
      <c r="AB548" s="7"/>
      <c r="AC548" s="1">
        <f>SUMIFS(Table7[Quantity of 
Product Sold],Table7[Sale - Product Name],'Raw Mat Inventory Sum'!$O548,Table7[Product Type2],'Raw Mat Inventory Sum'!$AC$5)</f>
        <v>0</v>
      </c>
      <c r="AE548" s="1">
        <f>SUMIFS(Table7[Total Cost of
Goods Sold],Table7[Sale - Product Name],'Raw Mat Inventory Sum'!$O548,Table7[Product Type2],'Raw Mat Inventory Sum'!$AC$5)</f>
        <v>0</v>
      </c>
      <c r="AF548" s="7"/>
      <c r="AG548" s="1">
        <f>SUMIFS(Table17[Quantity2],Table17[Product Name],'Raw Mat Inventory Sum'!$O548,Table17[Product Type2],'Raw Mat Inventory Sum'!$AG$5)</f>
        <v>0</v>
      </c>
      <c r="AI548" s="1">
        <f>SUMIFS(Table17[Total out of Inventory],Table17[Product Name],'Raw Mat Inventory Sum'!$O548,Table17[Product Type2],'Raw Mat Inventory Sum'!$AG$5)</f>
        <v>0</v>
      </c>
      <c r="AJ548" s="7"/>
      <c r="AK548" s="1">
        <f>SUMIFS(Table7[Quantity
 Sold],Table7[Sale - Product Name],'Raw Mat Inventory Sum'!$O548,Table7[Product Type2],'Raw Mat Inventory Sum'!$AK$5)</f>
        <v>0</v>
      </c>
      <c r="AL548" t="str">
        <f t="shared" si="56"/>
        <v/>
      </c>
      <c r="AM548" s="1">
        <f>SUMIFS(Table7[Total 
Paid],Table7[Sale - Product Name],'Raw Mat Inventory Sum'!$O548,Table7[Product Type2],'Raw Mat Inventory Sum'!$AK$5)</f>
        <v>0</v>
      </c>
    </row>
    <row r="549" spans="16:39" x14ac:dyDescent="0.25">
      <c r="P549" s="7"/>
      <c r="Q549" s="30">
        <f>SUMIFS(Table110[Quantity],Table110[Product Name],'Raw Mat Inventory Sum'!$O549)</f>
        <v>0</v>
      </c>
      <c r="S549" s="1">
        <f>SUMIFS(Table110[Total Cost],Table110[Product Name],'Raw Mat Inventory Sum'!$O549)</f>
        <v>0</v>
      </c>
      <c r="T549" s="7"/>
      <c r="U549" s="1">
        <f>SUMIFS(Table110[Quantity Purchased],Table110[Product Name],'Raw Mat Inventory Sum'!$O549)</f>
        <v>0</v>
      </c>
      <c r="W549" s="1">
        <f>SUMIFS(Table110[Total Purchase
Cost],Table110[Product Name],'Raw Mat Inventory Sum'!$O549)</f>
        <v>0</v>
      </c>
      <c r="X549" s="7"/>
      <c r="Y549" s="1">
        <f t="shared" si="54"/>
        <v>0</v>
      </c>
      <c r="AA549" s="1">
        <f t="shared" si="55"/>
        <v>0</v>
      </c>
      <c r="AB549" s="7"/>
      <c r="AC549" s="1">
        <f>SUMIFS(Table7[Quantity of 
Product Sold],Table7[Sale - Product Name],'Raw Mat Inventory Sum'!$O549,Table7[Product Type2],'Raw Mat Inventory Sum'!$AC$5)</f>
        <v>0</v>
      </c>
      <c r="AE549" s="1">
        <f>SUMIFS(Table7[Total Cost of
Goods Sold],Table7[Sale - Product Name],'Raw Mat Inventory Sum'!$O549,Table7[Product Type2],'Raw Mat Inventory Sum'!$AC$5)</f>
        <v>0</v>
      </c>
      <c r="AF549" s="7"/>
      <c r="AG549" s="1">
        <f>SUMIFS(Table17[Quantity2],Table17[Product Name],'Raw Mat Inventory Sum'!$O549,Table17[Product Type2],'Raw Mat Inventory Sum'!$AG$5)</f>
        <v>0</v>
      </c>
      <c r="AI549" s="1">
        <f>SUMIFS(Table17[Total out of Inventory],Table17[Product Name],'Raw Mat Inventory Sum'!$O549,Table17[Product Type2],'Raw Mat Inventory Sum'!$AG$5)</f>
        <v>0</v>
      </c>
      <c r="AJ549" s="7"/>
      <c r="AK549" s="1">
        <f>SUMIFS(Table7[Quantity
 Sold],Table7[Sale - Product Name],'Raw Mat Inventory Sum'!$O549,Table7[Product Type2],'Raw Mat Inventory Sum'!$AK$5)</f>
        <v>0</v>
      </c>
      <c r="AL549" t="str">
        <f t="shared" si="56"/>
        <v/>
      </c>
      <c r="AM549" s="1">
        <f>SUMIFS(Table7[Total 
Paid],Table7[Sale - Product Name],'Raw Mat Inventory Sum'!$O549,Table7[Product Type2],'Raw Mat Inventory Sum'!$AK$5)</f>
        <v>0</v>
      </c>
    </row>
    <row r="550" spans="16:39" x14ac:dyDescent="0.25">
      <c r="P550" s="7"/>
      <c r="Q550" s="30">
        <f>SUMIFS(Table110[Quantity],Table110[Product Name],'Raw Mat Inventory Sum'!$O550)</f>
        <v>0</v>
      </c>
      <c r="S550" s="1">
        <f>SUMIFS(Table110[Total Cost],Table110[Product Name],'Raw Mat Inventory Sum'!$O550)</f>
        <v>0</v>
      </c>
      <c r="T550" s="7"/>
      <c r="U550" s="1">
        <f>SUMIFS(Table110[Quantity Purchased],Table110[Product Name],'Raw Mat Inventory Sum'!$O550)</f>
        <v>0</v>
      </c>
      <c r="W550" s="1">
        <f>SUMIFS(Table110[Total Purchase
Cost],Table110[Product Name],'Raw Mat Inventory Sum'!$O550)</f>
        <v>0</v>
      </c>
      <c r="X550" s="7"/>
      <c r="Y550" s="1">
        <f t="shared" si="54"/>
        <v>0</v>
      </c>
      <c r="AA550" s="1">
        <f t="shared" si="55"/>
        <v>0</v>
      </c>
      <c r="AB550" s="7"/>
      <c r="AC550" s="1">
        <f>SUMIFS(Table7[Quantity of 
Product Sold],Table7[Sale - Product Name],'Raw Mat Inventory Sum'!$O550,Table7[Product Type2],'Raw Mat Inventory Sum'!$AC$5)</f>
        <v>0</v>
      </c>
      <c r="AE550" s="1">
        <f>SUMIFS(Table7[Total Cost of
Goods Sold],Table7[Sale - Product Name],'Raw Mat Inventory Sum'!$O550,Table7[Product Type2],'Raw Mat Inventory Sum'!$AC$5)</f>
        <v>0</v>
      </c>
      <c r="AF550" s="7"/>
      <c r="AG550" s="1">
        <f>SUMIFS(Table17[Quantity2],Table17[Product Name],'Raw Mat Inventory Sum'!$O550,Table17[Product Type2],'Raw Mat Inventory Sum'!$AG$5)</f>
        <v>0</v>
      </c>
      <c r="AI550" s="1">
        <f>SUMIFS(Table17[Total out of Inventory],Table17[Product Name],'Raw Mat Inventory Sum'!$O550,Table17[Product Type2],'Raw Mat Inventory Sum'!$AG$5)</f>
        <v>0</v>
      </c>
      <c r="AJ550" s="7"/>
      <c r="AK550" s="1">
        <f>SUMIFS(Table7[Quantity
 Sold],Table7[Sale - Product Name],'Raw Mat Inventory Sum'!$O550,Table7[Product Type2],'Raw Mat Inventory Sum'!$AK$5)</f>
        <v>0</v>
      </c>
      <c r="AL550" t="str">
        <f t="shared" si="56"/>
        <v/>
      </c>
      <c r="AM550" s="1">
        <f>SUMIFS(Table7[Total 
Paid],Table7[Sale - Product Name],'Raw Mat Inventory Sum'!$O550,Table7[Product Type2],'Raw Mat Inventory Sum'!$AK$5)</f>
        <v>0</v>
      </c>
    </row>
    <row r="551" spans="16:39" x14ac:dyDescent="0.25">
      <c r="P551" s="7"/>
      <c r="Q551" s="30">
        <f>SUMIFS(Table110[Quantity],Table110[Product Name],'Raw Mat Inventory Sum'!$O551)</f>
        <v>0</v>
      </c>
      <c r="S551" s="1">
        <f>SUMIFS(Table110[Total Cost],Table110[Product Name],'Raw Mat Inventory Sum'!$O551)</f>
        <v>0</v>
      </c>
      <c r="T551" s="7"/>
      <c r="U551" s="1">
        <f>SUMIFS(Table110[Quantity Purchased],Table110[Product Name],'Raw Mat Inventory Sum'!$O551)</f>
        <v>0</v>
      </c>
      <c r="W551" s="1">
        <f>SUMIFS(Table110[Total Purchase
Cost],Table110[Product Name],'Raw Mat Inventory Sum'!$O551)</f>
        <v>0</v>
      </c>
      <c r="X551" s="7"/>
      <c r="Y551" s="1">
        <f t="shared" si="54"/>
        <v>0</v>
      </c>
      <c r="AA551" s="1">
        <f t="shared" si="55"/>
        <v>0</v>
      </c>
      <c r="AB551" s="7"/>
      <c r="AC551" s="1">
        <f>SUMIFS(Table7[Quantity of 
Product Sold],Table7[Sale - Product Name],'Raw Mat Inventory Sum'!$O551,Table7[Product Type2],'Raw Mat Inventory Sum'!$AC$5)</f>
        <v>0</v>
      </c>
      <c r="AE551" s="1">
        <f>SUMIFS(Table7[Total Cost of
Goods Sold],Table7[Sale - Product Name],'Raw Mat Inventory Sum'!$O551,Table7[Product Type2],'Raw Mat Inventory Sum'!$AC$5)</f>
        <v>0</v>
      </c>
      <c r="AF551" s="7"/>
      <c r="AG551" s="1">
        <f>SUMIFS(Table17[Quantity2],Table17[Product Name],'Raw Mat Inventory Sum'!$O551,Table17[Product Type2],'Raw Mat Inventory Sum'!$AG$5)</f>
        <v>0</v>
      </c>
      <c r="AI551" s="1">
        <f>SUMIFS(Table17[Total out of Inventory],Table17[Product Name],'Raw Mat Inventory Sum'!$O551,Table17[Product Type2],'Raw Mat Inventory Sum'!$AG$5)</f>
        <v>0</v>
      </c>
      <c r="AJ551" s="7"/>
      <c r="AK551" s="1">
        <f>SUMIFS(Table7[Quantity
 Sold],Table7[Sale - Product Name],'Raw Mat Inventory Sum'!$O551,Table7[Product Type2],'Raw Mat Inventory Sum'!$AK$5)</f>
        <v>0</v>
      </c>
      <c r="AL551" t="str">
        <f t="shared" si="56"/>
        <v/>
      </c>
      <c r="AM551" s="1">
        <f>SUMIFS(Table7[Total 
Paid],Table7[Sale - Product Name],'Raw Mat Inventory Sum'!$O551,Table7[Product Type2],'Raw Mat Inventory Sum'!$AK$5)</f>
        <v>0</v>
      </c>
    </row>
    <row r="552" spans="16:39" x14ac:dyDescent="0.25">
      <c r="P552" s="7"/>
      <c r="Q552" s="30">
        <f>SUMIFS(Table110[Quantity],Table110[Product Name],'Raw Mat Inventory Sum'!$O552)</f>
        <v>0</v>
      </c>
      <c r="S552" s="1">
        <f>SUMIFS(Table110[Total Cost],Table110[Product Name],'Raw Mat Inventory Sum'!$O552)</f>
        <v>0</v>
      </c>
      <c r="T552" s="7"/>
      <c r="U552" s="1">
        <f>SUMIFS(Table110[Quantity Purchased],Table110[Product Name],'Raw Mat Inventory Sum'!$O552)</f>
        <v>0</v>
      </c>
      <c r="W552" s="1">
        <f>SUMIFS(Table110[Total Purchase
Cost],Table110[Product Name],'Raw Mat Inventory Sum'!$O552)</f>
        <v>0</v>
      </c>
      <c r="X552" s="7"/>
      <c r="Y552" s="1">
        <f t="shared" si="54"/>
        <v>0</v>
      </c>
      <c r="AA552" s="1">
        <f t="shared" si="55"/>
        <v>0</v>
      </c>
      <c r="AB552" s="7"/>
      <c r="AC552" s="1">
        <f>SUMIFS(Table7[Quantity of 
Product Sold],Table7[Sale - Product Name],'Raw Mat Inventory Sum'!$O552,Table7[Product Type2],'Raw Mat Inventory Sum'!$AC$5)</f>
        <v>0</v>
      </c>
      <c r="AE552" s="1">
        <f>SUMIFS(Table7[Total Cost of
Goods Sold],Table7[Sale - Product Name],'Raw Mat Inventory Sum'!$O552,Table7[Product Type2],'Raw Mat Inventory Sum'!$AC$5)</f>
        <v>0</v>
      </c>
      <c r="AF552" s="7"/>
      <c r="AG552" s="1">
        <f>SUMIFS(Table17[Quantity2],Table17[Product Name],'Raw Mat Inventory Sum'!$O552,Table17[Product Type2],'Raw Mat Inventory Sum'!$AG$5)</f>
        <v>0</v>
      </c>
      <c r="AI552" s="1">
        <f>SUMIFS(Table17[Total out of Inventory],Table17[Product Name],'Raw Mat Inventory Sum'!$O552,Table17[Product Type2],'Raw Mat Inventory Sum'!$AG$5)</f>
        <v>0</v>
      </c>
      <c r="AJ552" s="7"/>
      <c r="AK552" s="1">
        <f>SUMIFS(Table7[Quantity
 Sold],Table7[Sale - Product Name],'Raw Mat Inventory Sum'!$O552,Table7[Product Type2],'Raw Mat Inventory Sum'!$AK$5)</f>
        <v>0</v>
      </c>
      <c r="AL552" t="str">
        <f t="shared" si="56"/>
        <v/>
      </c>
      <c r="AM552" s="1">
        <f>SUMIFS(Table7[Total 
Paid],Table7[Sale - Product Name],'Raw Mat Inventory Sum'!$O552,Table7[Product Type2],'Raw Mat Inventory Sum'!$AK$5)</f>
        <v>0</v>
      </c>
    </row>
    <row r="553" spans="16:39" x14ac:dyDescent="0.25">
      <c r="P553" s="7"/>
      <c r="Q553" s="30">
        <f>SUMIFS(Table110[Quantity],Table110[Product Name],'Raw Mat Inventory Sum'!$O553)</f>
        <v>0</v>
      </c>
      <c r="S553" s="1">
        <f>SUMIFS(Table110[Total Cost],Table110[Product Name],'Raw Mat Inventory Sum'!$O553)</f>
        <v>0</v>
      </c>
      <c r="T553" s="7"/>
      <c r="U553" s="1">
        <f>SUMIFS(Table110[Quantity Purchased],Table110[Product Name],'Raw Mat Inventory Sum'!$O553)</f>
        <v>0</v>
      </c>
      <c r="W553" s="1">
        <f>SUMIFS(Table110[Total Purchase
Cost],Table110[Product Name],'Raw Mat Inventory Sum'!$O553)</f>
        <v>0</v>
      </c>
      <c r="X553" s="7"/>
      <c r="Y553" s="1">
        <f t="shared" si="54"/>
        <v>0</v>
      </c>
      <c r="AA553" s="1">
        <f t="shared" si="55"/>
        <v>0</v>
      </c>
      <c r="AB553" s="7"/>
      <c r="AC553" s="1">
        <f>SUMIFS(Table7[Quantity of 
Product Sold],Table7[Sale - Product Name],'Raw Mat Inventory Sum'!$O553,Table7[Product Type2],'Raw Mat Inventory Sum'!$AC$5)</f>
        <v>0</v>
      </c>
      <c r="AE553" s="1">
        <f>SUMIFS(Table7[Total Cost of
Goods Sold],Table7[Sale - Product Name],'Raw Mat Inventory Sum'!$O553,Table7[Product Type2],'Raw Mat Inventory Sum'!$AC$5)</f>
        <v>0</v>
      </c>
      <c r="AF553" s="7"/>
      <c r="AG553" s="1">
        <f>SUMIFS(Table17[Quantity2],Table17[Product Name],'Raw Mat Inventory Sum'!$O553,Table17[Product Type2],'Raw Mat Inventory Sum'!$AG$5)</f>
        <v>0</v>
      </c>
      <c r="AI553" s="1">
        <f>SUMIFS(Table17[Total out of Inventory],Table17[Product Name],'Raw Mat Inventory Sum'!$O553,Table17[Product Type2],'Raw Mat Inventory Sum'!$AG$5)</f>
        <v>0</v>
      </c>
      <c r="AJ553" s="7"/>
      <c r="AK553" s="1">
        <f>SUMIFS(Table7[Quantity
 Sold],Table7[Sale - Product Name],'Raw Mat Inventory Sum'!$O553,Table7[Product Type2],'Raw Mat Inventory Sum'!$AK$5)</f>
        <v>0</v>
      </c>
      <c r="AL553" t="str">
        <f t="shared" si="56"/>
        <v/>
      </c>
      <c r="AM553" s="1">
        <f>SUMIFS(Table7[Total 
Paid],Table7[Sale - Product Name],'Raw Mat Inventory Sum'!$O553,Table7[Product Type2],'Raw Mat Inventory Sum'!$AK$5)</f>
        <v>0</v>
      </c>
    </row>
    <row r="554" spans="16:39" x14ac:dyDescent="0.25">
      <c r="P554" s="7"/>
      <c r="Q554" s="30">
        <f>SUMIFS(Table110[Quantity],Table110[Product Name],'Raw Mat Inventory Sum'!$O554)</f>
        <v>0</v>
      </c>
      <c r="S554" s="1">
        <f>SUMIFS(Table110[Total Cost],Table110[Product Name],'Raw Mat Inventory Sum'!$O554)</f>
        <v>0</v>
      </c>
      <c r="T554" s="7"/>
      <c r="U554" s="1">
        <f>SUMIFS(Table110[Quantity Purchased],Table110[Product Name],'Raw Mat Inventory Sum'!$O554)</f>
        <v>0</v>
      </c>
      <c r="W554" s="1">
        <f>SUMIFS(Table110[Total Purchase
Cost],Table110[Product Name],'Raw Mat Inventory Sum'!$O554)</f>
        <v>0</v>
      </c>
      <c r="X554" s="7"/>
      <c r="Y554" s="1">
        <f t="shared" si="54"/>
        <v>0</v>
      </c>
      <c r="AA554" s="1">
        <f t="shared" si="55"/>
        <v>0</v>
      </c>
      <c r="AB554" s="7"/>
      <c r="AC554" s="1">
        <f>SUMIFS(Table7[Quantity of 
Product Sold],Table7[Sale - Product Name],'Raw Mat Inventory Sum'!$O554,Table7[Product Type2],'Raw Mat Inventory Sum'!$AC$5)</f>
        <v>0</v>
      </c>
      <c r="AE554" s="1">
        <f>SUMIFS(Table7[Total Cost of
Goods Sold],Table7[Sale - Product Name],'Raw Mat Inventory Sum'!$O554,Table7[Product Type2],'Raw Mat Inventory Sum'!$AC$5)</f>
        <v>0</v>
      </c>
      <c r="AF554" s="7"/>
      <c r="AG554" s="1">
        <f>SUMIFS(Table17[Quantity2],Table17[Product Name],'Raw Mat Inventory Sum'!$O554,Table17[Product Type2],'Raw Mat Inventory Sum'!$AG$5)</f>
        <v>0</v>
      </c>
      <c r="AI554" s="1">
        <f>SUMIFS(Table17[Total out of Inventory],Table17[Product Name],'Raw Mat Inventory Sum'!$O554,Table17[Product Type2],'Raw Mat Inventory Sum'!$AG$5)</f>
        <v>0</v>
      </c>
      <c r="AJ554" s="7"/>
      <c r="AK554" s="1">
        <f>SUMIFS(Table7[Quantity
 Sold],Table7[Sale - Product Name],'Raw Mat Inventory Sum'!$O554,Table7[Product Type2],'Raw Mat Inventory Sum'!$AK$5)</f>
        <v>0</v>
      </c>
      <c r="AL554" t="str">
        <f t="shared" si="56"/>
        <v/>
      </c>
      <c r="AM554" s="1">
        <f>SUMIFS(Table7[Total 
Paid],Table7[Sale - Product Name],'Raw Mat Inventory Sum'!$O554,Table7[Product Type2],'Raw Mat Inventory Sum'!$AK$5)</f>
        <v>0</v>
      </c>
    </row>
    <row r="555" spans="16:39" x14ac:dyDescent="0.25">
      <c r="P555" s="7"/>
      <c r="Q555" s="30">
        <f>SUMIFS(Table110[Quantity],Table110[Product Name],'Raw Mat Inventory Sum'!$O555)</f>
        <v>0</v>
      </c>
      <c r="S555" s="1">
        <f>SUMIFS(Table110[Total Cost],Table110[Product Name],'Raw Mat Inventory Sum'!$O555)</f>
        <v>0</v>
      </c>
      <c r="T555" s="7"/>
      <c r="U555" s="1">
        <f>SUMIFS(Table110[Quantity Purchased],Table110[Product Name],'Raw Mat Inventory Sum'!$O555)</f>
        <v>0</v>
      </c>
      <c r="W555" s="1">
        <f>SUMIFS(Table110[Total Purchase
Cost],Table110[Product Name],'Raw Mat Inventory Sum'!$O555)</f>
        <v>0</v>
      </c>
      <c r="X555" s="7"/>
      <c r="Y555" s="1">
        <f t="shared" si="54"/>
        <v>0</v>
      </c>
      <c r="AA555" s="1">
        <f t="shared" si="55"/>
        <v>0</v>
      </c>
      <c r="AB555" s="7"/>
      <c r="AC555" s="1">
        <f>SUMIFS(Table7[Quantity of 
Product Sold],Table7[Sale - Product Name],'Raw Mat Inventory Sum'!$O555,Table7[Product Type2],'Raw Mat Inventory Sum'!$AC$5)</f>
        <v>0</v>
      </c>
      <c r="AE555" s="1">
        <f>SUMIFS(Table7[Total Cost of
Goods Sold],Table7[Sale - Product Name],'Raw Mat Inventory Sum'!$O555,Table7[Product Type2],'Raw Mat Inventory Sum'!$AC$5)</f>
        <v>0</v>
      </c>
      <c r="AF555" s="7"/>
      <c r="AG555" s="1">
        <f>SUMIFS(Table17[Quantity2],Table17[Product Name],'Raw Mat Inventory Sum'!$O555,Table17[Product Type2],'Raw Mat Inventory Sum'!$AG$5)</f>
        <v>0</v>
      </c>
      <c r="AI555" s="1">
        <f>SUMIFS(Table17[Total out of Inventory],Table17[Product Name],'Raw Mat Inventory Sum'!$O555,Table17[Product Type2],'Raw Mat Inventory Sum'!$AG$5)</f>
        <v>0</v>
      </c>
      <c r="AJ555" s="7"/>
      <c r="AK555" s="1">
        <f>SUMIFS(Table7[Quantity
 Sold],Table7[Sale - Product Name],'Raw Mat Inventory Sum'!$O555,Table7[Product Type2],'Raw Mat Inventory Sum'!$AK$5)</f>
        <v>0</v>
      </c>
      <c r="AL555" t="str">
        <f t="shared" si="56"/>
        <v/>
      </c>
      <c r="AM555" s="1">
        <f>SUMIFS(Table7[Total 
Paid],Table7[Sale - Product Name],'Raw Mat Inventory Sum'!$O555,Table7[Product Type2],'Raw Mat Inventory Sum'!$AK$5)</f>
        <v>0</v>
      </c>
    </row>
    <row r="556" spans="16:39" x14ac:dyDescent="0.25">
      <c r="P556" s="7"/>
      <c r="Q556" s="30">
        <f>SUMIFS(Table110[Quantity],Table110[Product Name],'Raw Mat Inventory Sum'!$O556)</f>
        <v>0</v>
      </c>
      <c r="S556" s="1">
        <f>SUMIFS(Table110[Total Cost],Table110[Product Name],'Raw Mat Inventory Sum'!$O556)</f>
        <v>0</v>
      </c>
      <c r="T556" s="7"/>
      <c r="U556" s="1">
        <f>SUMIFS(Table110[Quantity Purchased],Table110[Product Name],'Raw Mat Inventory Sum'!$O556)</f>
        <v>0</v>
      </c>
      <c r="W556" s="1">
        <f>SUMIFS(Table110[Total Purchase
Cost],Table110[Product Name],'Raw Mat Inventory Sum'!$O556)</f>
        <v>0</v>
      </c>
      <c r="X556" s="7"/>
      <c r="Y556" s="1">
        <f t="shared" si="54"/>
        <v>0</v>
      </c>
      <c r="AA556" s="1">
        <f t="shared" si="55"/>
        <v>0</v>
      </c>
      <c r="AB556" s="7"/>
      <c r="AC556" s="1">
        <f>SUMIFS(Table7[Quantity of 
Product Sold],Table7[Sale - Product Name],'Raw Mat Inventory Sum'!$O556,Table7[Product Type2],'Raw Mat Inventory Sum'!$AC$5)</f>
        <v>0</v>
      </c>
      <c r="AE556" s="1">
        <f>SUMIFS(Table7[Total Cost of
Goods Sold],Table7[Sale - Product Name],'Raw Mat Inventory Sum'!$O556,Table7[Product Type2],'Raw Mat Inventory Sum'!$AC$5)</f>
        <v>0</v>
      </c>
      <c r="AF556" s="7"/>
      <c r="AG556" s="1">
        <f>SUMIFS(Table17[Quantity2],Table17[Product Name],'Raw Mat Inventory Sum'!$O556,Table17[Product Type2],'Raw Mat Inventory Sum'!$AG$5)</f>
        <v>0</v>
      </c>
      <c r="AI556" s="1">
        <f>SUMIFS(Table17[Total out of Inventory],Table17[Product Name],'Raw Mat Inventory Sum'!$O556,Table17[Product Type2],'Raw Mat Inventory Sum'!$AG$5)</f>
        <v>0</v>
      </c>
      <c r="AJ556" s="7"/>
      <c r="AK556" s="1">
        <f>SUMIFS(Table7[Quantity
 Sold],Table7[Sale - Product Name],'Raw Mat Inventory Sum'!$O556,Table7[Product Type2],'Raw Mat Inventory Sum'!$AK$5)</f>
        <v>0</v>
      </c>
      <c r="AL556" t="str">
        <f t="shared" si="56"/>
        <v/>
      </c>
      <c r="AM556" s="1">
        <f>SUMIFS(Table7[Total 
Paid],Table7[Sale - Product Name],'Raw Mat Inventory Sum'!$O556,Table7[Product Type2],'Raw Mat Inventory Sum'!$AK$5)</f>
        <v>0</v>
      </c>
    </row>
    <row r="557" spans="16:39" x14ac:dyDescent="0.25">
      <c r="P557" s="7"/>
      <c r="Q557" s="30">
        <f>SUMIFS(Table110[Quantity],Table110[Product Name],'Raw Mat Inventory Sum'!$O557)</f>
        <v>0</v>
      </c>
      <c r="S557" s="1">
        <f>SUMIFS(Table110[Total Cost],Table110[Product Name],'Raw Mat Inventory Sum'!$O557)</f>
        <v>0</v>
      </c>
      <c r="T557" s="7"/>
      <c r="U557" s="1">
        <f>SUMIFS(Table110[Quantity Purchased],Table110[Product Name],'Raw Mat Inventory Sum'!$O557)</f>
        <v>0</v>
      </c>
      <c r="W557" s="1">
        <f>SUMIFS(Table110[Total Purchase
Cost],Table110[Product Name],'Raw Mat Inventory Sum'!$O557)</f>
        <v>0</v>
      </c>
      <c r="X557" s="7"/>
      <c r="Y557" s="1">
        <f t="shared" si="54"/>
        <v>0</v>
      </c>
      <c r="AA557" s="1">
        <f t="shared" si="55"/>
        <v>0</v>
      </c>
      <c r="AB557" s="7"/>
      <c r="AC557" s="1">
        <f>SUMIFS(Table7[Quantity of 
Product Sold],Table7[Sale - Product Name],'Raw Mat Inventory Sum'!$O557,Table7[Product Type2],'Raw Mat Inventory Sum'!$AC$5)</f>
        <v>0</v>
      </c>
      <c r="AE557" s="1">
        <f>SUMIFS(Table7[Total Cost of
Goods Sold],Table7[Sale - Product Name],'Raw Mat Inventory Sum'!$O557,Table7[Product Type2],'Raw Mat Inventory Sum'!$AC$5)</f>
        <v>0</v>
      </c>
      <c r="AF557" s="7"/>
      <c r="AG557" s="1">
        <f>SUMIFS(Table17[Quantity2],Table17[Product Name],'Raw Mat Inventory Sum'!$O557,Table17[Product Type2],'Raw Mat Inventory Sum'!$AG$5)</f>
        <v>0</v>
      </c>
      <c r="AI557" s="1">
        <f>SUMIFS(Table17[Total out of Inventory],Table17[Product Name],'Raw Mat Inventory Sum'!$O557,Table17[Product Type2],'Raw Mat Inventory Sum'!$AG$5)</f>
        <v>0</v>
      </c>
      <c r="AJ557" s="7"/>
      <c r="AK557" s="1">
        <f>SUMIFS(Table7[Quantity
 Sold],Table7[Sale - Product Name],'Raw Mat Inventory Sum'!$O557,Table7[Product Type2],'Raw Mat Inventory Sum'!$AK$5)</f>
        <v>0</v>
      </c>
      <c r="AL557" t="str">
        <f t="shared" si="56"/>
        <v/>
      </c>
      <c r="AM557" s="1">
        <f>SUMIFS(Table7[Total 
Paid],Table7[Sale - Product Name],'Raw Mat Inventory Sum'!$O557,Table7[Product Type2],'Raw Mat Inventory Sum'!$AK$5)</f>
        <v>0</v>
      </c>
    </row>
    <row r="558" spans="16:39" x14ac:dyDescent="0.25">
      <c r="P558" s="7"/>
      <c r="Q558" s="30">
        <f>SUMIFS(Table110[Quantity],Table110[Product Name],'Raw Mat Inventory Sum'!$O558)</f>
        <v>0</v>
      </c>
      <c r="S558" s="1">
        <f>SUMIFS(Table110[Total Cost],Table110[Product Name],'Raw Mat Inventory Sum'!$O558)</f>
        <v>0</v>
      </c>
      <c r="T558" s="7"/>
      <c r="U558" s="1">
        <f>SUMIFS(Table110[Quantity Purchased],Table110[Product Name],'Raw Mat Inventory Sum'!$O558)</f>
        <v>0</v>
      </c>
      <c r="W558" s="1">
        <f>SUMIFS(Table110[Total Purchase
Cost],Table110[Product Name],'Raw Mat Inventory Sum'!$O558)</f>
        <v>0</v>
      </c>
      <c r="X558" s="7"/>
      <c r="Y558" s="1">
        <f t="shared" si="54"/>
        <v>0</v>
      </c>
      <c r="AA558" s="1">
        <f t="shared" si="55"/>
        <v>0</v>
      </c>
      <c r="AB558" s="7"/>
      <c r="AC558" s="1">
        <f>SUMIFS(Table7[Quantity of 
Product Sold],Table7[Sale - Product Name],'Raw Mat Inventory Sum'!$O558,Table7[Product Type2],'Raw Mat Inventory Sum'!$AC$5)</f>
        <v>0</v>
      </c>
      <c r="AE558" s="1">
        <f>SUMIFS(Table7[Total Cost of
Goods Sold],Table7[Sale - Product Name],'Raw Mat Inventory Sum'!$O558,Table7[Product Type2],'Raw Mat Inventory Sum'!$AC$5)</f>
        <v>0</v>
      </c>
      <c r="AF558" s="7"/>
      <c r="AG558" s="1">
        <f>SUMIFS(Table17[Quantity2],Table17[Product Name],'Raw Mat Inventory Sum'!$O558,Table17[Product Type2],'Raw Mat Inventory Sum'!$AG$5)</f>
        <v>0</v>
      </c>
      <c r="AI558" s="1">
        <f>SUMIFS(Table17[Total out of Inventory],Table17[Product Name],'Raw Mat Inventory Sum'!$O558,Table17[Product Type2],'Raw Mat Inventory Sum'!$AG$5)</f>
        <v>0</v>
      </c>
      <c r="AJ558" s="7"/>
      <c r="AK558" s="1">
        <f>SUMIFS(Table7[Quantity
 Sold],Table7[Sale - Product Name],'Raw Mat Inventory Sum'!$O558,Table7[Product Type2],'Raw Mat Inventory Sum'!$AK$5)</f>
        <v>0</v>
      </c>
      <c r="AL558" t="str">
        <f t="shared" si="56"/>
        <v/>
      </c>
      <c r="AM558" s="1">
        <f>SUMIFS(Table7[Total 
Paid],Table7[Sale - Product Name],'Raw Mat Inventory Sum'!$O558,Table7[Product Type2],'Raw Mat Inventory Sum'!$AK$5)</f>
        <v>0</v>
      </c>
    </row>
    <row r="559" spans="16:39" x14ac:dyDescent="0.25">
      <c r="P559" s="7"/>
      <c r="Q559" s="30">
        <f>SUMIFS(Table110[Quantity],Table110[Product Name],'Raw Mat Inventory Sum'!$O559)</f>
        <v>0</v>
      </c>
      <c r="S559" s="1">
        <f>SUMIFS(Table110[Total Cost],Table110[Product Name],'Raw Mat Inventory Sum'!$O559)</f>
        <v>0</v>
      </c>
      <c r="T559" s="7"/>
      <c r="U559" s="1">
        <f>SUMIFS(Table110[Quantity Purchased],Table110[Product Name],'Raw Mat Inventory Sum'!$O559)</f>
        <v>0</v>
      </c>
      <c r="W559" s="1">
        <f>SUMIFS(Table110[Total Purchase
Cost],Table110[Product Name],'Raw Mat Inventory Sum'!$O559)</f>
        <v>0</v>
      </c>
      <c r="X559" s="7"/>
      <c r="Y559" s="1">
        <f t="shared" si="54"/>
        <v>0</v>
      </c>
      <c r="AA559" s="1">
        <f t="shared" si="55"/>
        <v>0</v>
      </c>
      <c r="AB559" s="7"/>
      <c r="AC559" s="1">
        <f>SUMIFS(Table7[Quantity of 
Product Sold],Table7[Sale - Product Name],'Raw Mat Inventory Sum'!$O559,Table7[Product Type2],'Raw Mat Inventory Sum'!$AC$5)</f>
        <v>0</v>
      </c>
      <c r="AE559" s="1">
        <f>SUMIFS(Table7[Total Cost of
Goods Sold],Table7[Sale - Product Name],'Raw Mat Inventory Sum'!$O559,Table7[Product Type2],'Raw Mat Inventory Sum'!$AC$5)</f>
        <v>0</v>
      </c>
      <c r="AF559" s="7"/>
      <c r="AG559" s="1">
        <f>SUMIFS(Table17[Quantity2],Table17[Product Name],'Raw Mat Inventory Sum'!$O559,Table17[Product Type2],'Raw Mat Inventory Sum'!$AG$5)</f>
        <v>0</v>
      </c>
      <c r="AI559" s="1">
        <f>SUMIFS(Table17[Total out of Inventory],Table17[Product Name],'Raw Mat Inventory Sum'!$O559,Table17[Product Type2],'Raw Mat Inventory Sum'!$AG$5)</f>
        <v>0</v>
      </c>
      <c r="AJ559" s="7"/>
      <c r="AK559" s="1">
        <f>SUMIFS(Table7[Quantity
 Sold],Table7[Sale - Product Name],'Raw Mat Inventory Sum'!$O559,Table7[Product Type2],'Raw Mat Inventory Sum'!$AK$5)</f>
        <v>0</v>
      </c>
      <c r="AL559" t="str">
        <f t="shared" si="56"/>
        <v/>
      </c>
      <c r="AM559" s="1">
        <f>SUMIFS(Table7[Total 
Paid],Table7[Sale - Product Name],'Raw Mat Inventory Sum'!$O559,Table7[Product Type2],'Raw Mat Inventory Sum'!$AK$5)</f>
        <v>0</v>
      </c>
    </row>
    <row r="560" spans="16:39" x14ac:dyDescent="0.25">
      <c r="P560" s="7"/>
      <c r="Q560" s="30">
        <f>SUMIFS(Table110[Quantity],Table110[Product Name],'Raw Mat Inventory Sum'!$O560)</f>
        <v>0</v>
      </c>
      <c r="S560" s="1">
        <f>SUMIFS(Table110[Total Cost],Table110[Product Name],'Raw Mat Inventory Sum'!$O560)</f>
        <v>0</v>
      </c>
      <c r="T560" s="7"/>
      <c r="U560" s="1">
        <f>SUMIFS(Table110[Quantity Purchased],Table110[Product Name],'Raw Mat Inventory Sum'!$O560)</f>
        <v>0</v>
      </c>
      <c r="W560" s="1">
        <f>SUMIFS(Table110[Total Purchase
Cost],Table110[Product Name],'Raw Mat Inventory Sum'!$O560)</f>
        <v>0</v>
      </c>
      <c r="X560" s="7"/>
      <c r="Y560" s="1">
        <f t="shared" si="54"/>
        <v>0</v>
      </c>
      <c r="AA560" s="1">
        <f t="shared" si="55"/>
        <v>0</v>
      </c>
      <c r="AB560" s="7"/>
      <c r="AC560" s="1">
        <f>SUMIFS(Table7[Quantity of 
Product Sold],Table7[Sale - Product Name],'Raw Mat Inventory Sum'!$O560,Table7[Product Type2],'Raw Mat Inventory Sum'!$AC$5)</f>
        <v>0</v>
      </c>
      <c r="AE560" s="1">
        <f>SUMIFS(Table7[Total Cost of
Goods Sold],Table7[Sale - Product Name],'Raw Mat Inventory Sum'!$O560,Table7[Product Type2],'Raw Mat Inventory Sum'!$AC$5)</f>
        <v>0</v>
      </c>
      <c r="AF560" s="7"/>
      <c r="AG560" s="1">
        <f>SUMIFS(Table17[Quantity2],Table17[Product Name],'Raw Mat Inventory Sum'!$O560,Table17[Product Type2],'Raw Mat Inventory Sum'!$AG$5)</f>
        <v>0</v>
      </c>
      <c r="AI560" s="1">
        <f>SUMIFS(Table17[Total out of Inventory],Table17[Product Name],'Raw Mat Inventory Sum'!$O560,Table17[Product Type2],'Raw Mat Inventory Sum'!$AG$5)</f>
        <v>0</v>
      </c>
      <c r="AJ560" s="7"/>
      <c r="AK560" s="1">
        <f>SUMIFS(Table7[Quantity
 Sold],Table7[Sale - Product Name],'Raw Mat Inventory Sum'!$O560,Table7[Product Type2],'Raw Mat Inventory Sum'!$AK$5)</f>
        <v>0</v>
      </c>
      <c r="AL560" t="str">
        <f t="shared" si="56"/>
        <v/>
      </c>
      <c r="AM560" s="1">
        <f>SUMIFS(Table7[Total 
Paid],Table7[Sale - Product Name],'Raw Mat Inventory Sum'!$O560,Table7[Product Type2],'Raw Mat Inventory Sum'!$AK$5)</f>
        <v>0</v>
      </c>
    </row>
    <row r="561" spans="16:39" x14ac:dyDescent="0.25">
      <c r="P561" s="7"/>
      <c r="Q561" s="30">
        <f>SUMIFS(Table110[Quantity],Table110[Product Name],'Raw Mat Inventory Sum'!$O561)</f>
        <v>0</v>
      </c>
      <c r="S561" s="1">
        <f>SUMIFS(Table110[Total Cost],Table110[Product Name],'Raw Mat Inventory Sum'!$O561)</f>
        <v>0</v>
      </c>
      <c r="T561" s="7"/>
      <c r="U561" s="1">
        <f>SUMIFS(Table110[Quantity Purchased],Table110[Product Name],'Raw Mat Inventory Sum'!$O561)</f>
        <v>0</v>
      </c>
      <c r="W561" s="1">
        <f>SUMIFS(Table110[Total Purchase
Cost],Table110[Product Name],'Raw Mat Inventory Sum'!$O561)</f>
        <v>0</v>
      </c>
      <c r="X561" s="7"/>
      <c r="Y561" s="1">
        <f t="shared" si="54"/>
        <v>0</v>
      </c>
      <c r="AA561" s="1">
        <f t="shared" si="55"/>
        <v>0</v>
      </c>
      <c r="AB561" s="7"/>
      <c r="AC561" s="1">
        <f>SUMIFS(Table7[Quantity of 
Product Sold],Table7[Sale - Product Name],'Raw Mat Inventory Sum'!$O561,Table7[Product Type2],'Raw Mat Inventory Sum'!$AC$5)</f>
        <v>0</v>
      </c>
      <c r="AE561" s="1">
        <f>SUMIFS(Table7[Total Cost of
Goods Sold],Table7[Sale - Product Name],'Raw Mat Inventory Sum'!$O561,Table7[Product Type2],'Raw Mat Inventory Sum'!$AC$5)</f>
        <v>0</v>
      </c>
      <c r="AF561" s="7"/>
      <c r="AG561" s="1">
        <f>SUMIFS(Table17[Quantity2],Table17[Product Name],'Raw Mat Inventory Sum'!$O561,Table17[Product Type2],'Raw Mat Inventory Sum'!$AG$5)</f>
        <v>0</v>
      </c>
      <c r="AI561" s="1">
        <f>SUMIFS(Table17[Total out of Inventory],Table17[Product Name],'Raw Mat Inventory Sum'!$O561,Table17[Product Type2],'Raw Mat Inventory Sum'!$AG$5)</f>
        <v>0</v>
      </c>
      <c r="AJ561" s="7"/>
      <c r="AK561" s="1">
        <f>SUMIFS(Table7[Quantity
 Sold],Table7[Sale - Product Name],'Raw Mat Inventory Sum'!$O561,Table7[Product Type2],'Raw Mat Inventory Sum'!$AK$5)</f>
        <v>0</v>
      </c>
      <c r="AL561" t="str">
        <f t="shared" si="56"/>
        <v/>
      </c>
      <c r="AM561" s="1">
        <f>SUMIFS(Table7[Total 
Paid],Table7[Sale - Product Name],'Raw Mat Inventory Sum'!$O561,Table7[Product Type2],'Raw Mat Inventory Sum'!$AK$5)</f>
        <v>0</v>
      </c>
    </row>
    <row r="562" spans="16:39" x14ac:dyDescent="0.25">
      <c r="P562" s="7"/>
      <c r="Q562" s="30">
        <f>SUMIFS(Table110[Quantity],Table110[Product Name],'Raw Mat Inventory Sum'!$O562)</f>
        <v>0</v>
      </c>
      <c r="S562" s="1">
        <f>SUMIFS(Table110[Total Cost],Table110[Product Name],'Raw Mat Inventory Sum'!$O562)</f>
        <v>0</v>
      </c>
      <c r="T562" s="7"/>
      <c r="U562" s="1">
        <f>SUMIFS(Table110[Quantity Purchased],Table110[Product Name],'Raw Mat Inventory Sum'!$O562)</f>
        <v>0</v>
      </c>
      <c r="W562" s="1">
        <f>SUMIFS(Table110[Total Purchase
Cost],Table110[Product Name],'Raw Mat Inventory Sum'!$O562)</f>
        <v>0</v>
      </c>
      <c r="X562" s="7"/>
      <c r="Y562" s="1">
        <f t="shared" si="54"/>
        <v>0</v>
      </c>
      <c r="AA562" s="1">
        <f t="shared" si="55"/>
        <v>0</v>
      </c>
      <c r="AB562" s="7"/>
      <c r="AC562" s="1">
        <f>SUMIFS(Table7[Quantity of 
Product Sold],Table7[Sale - Product Name],'Raw Mat Inventory Sum'!$O562,Table7[Product Type2],'Raw Mat Inventory Sum'!$AC$5)</f>
        <v>0</v>
      </c>
      <c r="AE562" s="1">
        <f>SUMIFS(Table7[Total Cost of
Goods Sold],Table7[Sale - Product Name],'Raw Mat Inventory Sum'!$O562,Table7[Product Type2],'Raw Mat Inventory Sum'!$AC$5)</f>
        <v>0</v>
      </c>
      <c r="AF562" s="7"/>
      <c r="AG562" s="1">
        <f>SUMIFS(Table17[Quantity2],Table17[Product Name],'Raw Mat Inventory Sum'!$O562,Table17[Product Type2],'Raw Mat Inventory Sum'!$AG$5)</f>
        <v>0</v>
      </c>
      <c r="AI562" s="1">
        <f>SUMIFS(Table17[Total out of Inventory],Table17[Product Name],'Raw Mat Inventory Sum'!$O562,Table17[Product Type2],'Raw Mat Inventory Sum'!$AG$5)</f>
        <v>0</v>
      </c>
      <c r="AJ562" s="7"/>
      <c r="AK562" s="1">
        <f>SUMIFS(Table7[Quantity
 Sold],Table7[Sale - Product Name],'Raw Mat Inventory Sum'!$O562,Table7[Product Type2],'Raw Mat Inventory Sum'!$AK$5)</f>
        <v>0</v>
      </c>
      <c r="AL562" t="str">
        <f t="shared" si="56"/>
        <v/>
      </c>
      <c r="AM562" s="1">
        <f>SUMIFS(Table7[Total 
Paid],Table7[Sale - Product Name],'Raw Mat Inventory Sum'!$O562,Table7[Product Type2],'Raw Mat Inventory Sum'!$AK$5)</f>
        <v>0</v>
      </c>
    </row>
    <row r="563" spans="16:39" x14ac:dyDescent="0.25">
      <c r="P563" s="7"/>
      <c r="Q563" s="30">
        <f>SUMIFS(Table110[Quantity],Table110[Product Name],'Raw Mat Inventory Sum'!$O563)</f>
        <v>0</v>
      </c>
      <c r="S563" s="1">
        <f>SUMIFS(Table110[Total Cost],Table110[Product Name],'Raw Mat Inventory Sum'!$O563)</f>
        <v>0</v>
      </c>
      <c r="T563" s="7"/>
      <c r="U563" s="1">
        <f>SUMIFS(Table110[Quantity Purchased],Table110[Product Name],'Raw Mat Inventory Sum'!$O563)</f>
        <v>0</v>
      </c>
      <c r="W563" s="1">
        <f>SUMIFS(Table110[Total Purchase
Cost],Table110[Product Name],'Raw Mat Inventory Sum'!$O563)</f>
        <v>0</v>
      </c>
      <c r="X563" s="7"/>
      <c r="Y563" s="1">
        <f t="shared" si="54"/>
        <v>0</v>
      </c>
      <c r="AA563" s="1">
        <f t="shared" si="55"/>
        <v>0</v>
      </c>
      <c r="AB563" s="7"/>
      <c r="AC563" s="1">
        <f>SUMIFS(Table7[Quantity of 
Product Sold],Table7[Sale - Product Name],'Raw Mat Inventory Sum'!$O563,Table7[Product Type2],'Raw Mat Inventory Sum'!$AC$5)</f>
        <v>0</v>
      </c>
      <c r="AE563" s="1">
        <f>SUMIFS(Table7[Total Cost of
Goods Sold],Table7[Sale - Product Name],'Raw Mat Inventory Sum'!$O563,Table7[Product Type2],'Raw Mat Inventory Sum'!$AC$5)</f>
        <v>0</v>
      </c>
      <c r="AF563" s="7"/>
      <c r="AG563" s="1">
        <f>SUMIFS(Table17[Quantity2],Table17[Product Name],'Raw Mat Inventory Sum'!$O563,Table17[Product Type2],'Raw Mat Inventory Sum'!$AG$5)</f>
        <v>0</v>
      </c>
      <c r="AI563" s="1">
        <f>SUMIFS(Table17[Total out of Inventory],Table17[Product Name],'Raw Mat Inventory Sum'!$O563,Table17[Product Type2],'Raw Mat Inventory Sum'!$AG$5)</f>
        <v>0</v>
      </c>
      <c r="AJ563" s="7"/>
      <c r="AK563" s="1">
        <f>SUMIFS(Table7[Quantity
 Sold],Table7[Sale - Product Name],'Raw Mat Inventory Sum'!$O563,Table7[Product Type2],'Raw Mat Inventory Sum'!$AK$5)</f>
        <v>0</v>
      </c>
      <c r="AL563" t="str">
        <f t="shared" si="56"/>
        <v/>
      </c>
      <c r="AM563" s="1">
        <f>SUMIFS(Table7[Total 
Paid],Table7[Sale - Product Name],'Raw Mat Inventory Sum'!$O563,Table7[Product Type2],'Raw Mat Inventory Sum'!$AK$5)</f>
        <v>0</v>
      </c>
    </row>
    <row r="564" spans="16:39" x14ac:dyDescent="0.25">
      <c r="P564" s="7"/>
      <c r="Q564" s="30">
        <f>SUMIFS(Table110[Quantity],Table110[Product Name],'Raw Mat Inventory Sum'!$O564)</f>
        <v>0</v>
      </c>
      <c r="S564" s="1">
        <f>SUMIFS(Table110[Total Cost],Table110[Product Name],'Raw Mat Inventory Sum'!$O564)</f>
        <v>0</v>
      </c>
      <c r="T564" s="7"/>
      <c r="U564" s="1">
        <f>SUMIFS(Table110[Quantity Purchased],Table110[Product Name],'Raw Mat Inventory Sum'!$O564)</f>
        <v>0</v>
      </c>
      <c r="W564" s="1">
        <f>SUMIFS(Table110[Total Purchase
Cost],Table110[Product Name],'Raw Mat Inventory Sum'!$O564)</f>
        <v>0</v>
      </c>
      <c r="X564" s="7"/>
      <c r="Y564" s="1">
        <f t="shared" si="54"/>
        <v>0</v>
      </c>
      <c r="AA564" s="1">
        <f t="shared" si="55"/>
        <v>0</v>
      </c>
      <c r="AB564" s="7"/>
      <c r="AC564" s="1">
        <f>SUMIFS(Table7[Quantity of 
Product Sold],Table7[Sale - Product Name],'Raw Mat Inventory Sum'!$O564,Table7[Product Type2],'Raw Mat Inventory Sum'!$AC$5)</f>
        <v>0</v>
      </c>
      <c r="AE564" s="1">
        <f>SUMIFS(Table7[Total Cost of
Goods Sold],Table7[Sale - Product Name],'Raw Mat Inventory Sum'!$O564,Table7[Product Type2],'Raw Mat Inventory Sum'!$AC$5)</f>
        <v>0</v>
      </c>
      <c r="AF564" s="7"/>
      <c r="AG564" s="1">
        <f>SUMIFS(Table17[Quantity2],Table17[Product Name],'Raw Mat Inventory Sum'!$O564,Table17[Product Type2],'Raw Mat Inventory Sum'!$AG$5)</f>
        <v>0</v>
      </c>
      <c r="AI564" s="1">
        <f>SUMIFS(Table17[Total out of Inventory],Table17[Product Name],'Raw Mat Inventory Sum'!$O564,Table17[Product Type2],'Raw Mat Inventory Sum'!$AG$5)</f>
        <v>0</v>
      </c>
      <c r="AJ564" s="7"/>
      <c r="AK564" s="1">
        <f>SUMIFS(Table7[Quantity
 Sold],Table7[Sale - Product Name],'Raw Mat Inventory Sum'!$O564,Table7[Product Type2],'Raw Mat Inventory Sum'!$AK$5)</f>
        <v>0</v>
      </c>
      <c r="AL564" t="str">
        <f t="shared" si="56"/>
        <v/>
      </c>
      <c r="AM564" s="1">
        <f>SUMIFS(Table7[Total 
Paid],Table7[Sale - Product Name],'Raw Mat Inventory Sum'!$O564,Table7[Product Type2],'Raw Mat Inventory Sum'!$AK$5)</f>
        <v>0</v>
      </c>
    </row>
    <row r="565" spans="16:39" x14ac:dyDescent="0.25">
      <c r="P565" s="7"/>
      <c r="Q565" s="30">
        <f>SUMIFS(Table110[Quantity],Table110[Product Name],'Raw Mat Inventory Sum'!$O565)</f>
        <v>0</v>
      </c>
      <c r="S565" s="1">
        <f>SUMIFS(Table110[Total Cost],Table110[Product Name],'Raw Mat Inventory Sum'!$O565)</f>
        <v>0</v>
      </c>
      <c r="T565" s="7"/>
      <c r="U565" s="1">
        <f>SUMIFS(Table110[Quantity Purchased],Table110[Product Name],'Raw Mat Inventory Sum'!$O565)</f>
        <v>0</v>
      </c>
      <c r="W565" s="1">
        <f>SUMIFS(Table110[Total Purchase
Cost],Table110[Product Name],'Raw Mat Inventory Sum'!$O565)</f>
        <v>0</v>
      </c>
      <c r="X565" s="7"/>
      <c r="Y565" s="1">
        <f t="shared" si="54"/>
        <v>0</v>
      </c>
      <c r="AA565" s="1">
        <f t="shared" si="55"/>
        <v>0</v>
      </c>
      <c r="AB565" s="7"/>
      <c r="AC565" s="1">
        <f>SUMIFS(Table7[Quantity of 
Product Sold],Table7[Sale - Product Name],'Raw Mat Inventory Sum'!$O565,Table7[Product Type2],'Raw Mat Inventory Sum'!$AC$5)</f>
        <v>0</v>
      </c>
      <c r="AE565" s="1">
        <f>SUMIFS(Table7[Total Cost of
Goods Sold],Table7[Sale - Product Name],'Raw Mat Inventory Sum'!$O565,Table7[Product Type2],'Raw Mat Inventory Sum'!$AC$5)</f>
        <v>0</v>
      </c>
      <c r="AF565" s="7"/>
      <c r="AG565" s="1">
        <f>SUMIFS(Table17[Quantity2],Table17[Product Name],'Raw Mat Inventory Sum'!$O565,Table17[Product Type2],'Raw Mat Inventory Sum'!$AG$5)</f>
        <v>0</v>
      </c>
      <c r="AI565" s="1">
        <f>SUMIFS(Table17[Total out of Inventory],Table17[Product Name],'Raw Mat Inventory Sum'!$O565,Table17[Product Type2],'Raw Mat Inventory Sum'!$AG$5)</f>
        <v>0</v>
      </c>
      <c r="AJ565" s="7"/>
      <c r="AK565" s="1">
        <f>SUMIFS(Table7[Quantity
 Sold],Table7[Sale - Product Name],'Raw Mat Inventory Sum'!$O565,Table7[Product Type2],'Raw Mat Inventory Sum'!$AK$5)</f>
        <v>0</v>
      </c>
      <c r="AL565" t="str">
        <f t="shared" si="56"/>
        <v/>
      </c>
      <c r="AM565" s="1">
        <f>SUMIFS(Table7[Total 
Paid],Table7[Sale - Product Name],'Raw Mat Inventory Sum'!$O565,Table7[Product Type2],'Raw Mat Inventory Sum'!$AK$5)</f>
        <v>0</v>
      </c>
    </row>
    <row r="566" spans="16:39" x14ac:dyDescent="0.25">
      <c r="P566" s="7"/>
      <c r="Q566" s="30">
        <f>SUMIFS(Table110[Quantity],Table110[Product Name],'Raw Mat Inventory Sum'!$O566)</f>
        <v>0</v>
      </c>
      <c r="S566" s="1">
        <f>SUMIFS(Table110[Total Cost],Table110[Product Name],'Raw Mat Inventory Sum'!$O566)</f>
        <v>0</v>
      </c>
      <c r="T566" s="7"/>
      <c r="U566" s="1">
        <f>SUMIFS(Table110[Quantity Purchased],Table110[Product Name],'Raw Mat Inventory Sum'!$O566)</f>
        <v>0</v>
      </c>
      <c r="W566" s="1">
        <f>SUMIFS(Table110[Total Purchase
Cost],Table110[Product Name],'Raw Mat Inventory Sum'!$O566)</f>
        <v>0</v>
      </c>
      <c r="X566" s="7"/>
      <c r="Y566" s="1">
        <f t="shared" si="54"/>
        <v>0</v>
      </c>
      <c r="AA566" s="1">
        <f t="shared" si="55"/>
        <v>0</v>
      </c>
      <c r="AB566" s="7"/>
      <c r="AC566" s="1">
        <f>SUMIFS(Table7[Quantity of 
Product Sold],Table7[Sale - Product Name],'Raw Mat Inventory Sum'!$O566,Table7[Product Type2],'Raw Mat Inventory Sum'!$AC$5)</f>
        <v>0</v>
      </c>
      <c r="AE566" s="1">
        <f>SUMIFS(Table7[Total Cost of
Goods Sold],Table7[Sale - Product Name],'Raw Mat Inventory Sum'!$O566,Table7[Product Type2],'Raw Mat Inventory Sum'!$AC$5)</f>
        <v>0</v>
      </c>
      <c r="AF566" s="7"/>
      <c r="AG566" s="1">
        <f>SUMIFS(Table17[Quantity2],Table17[Product Name],'Raw Mat Inventory Sum'!$O566,Table17[Product Type2],'Raw Mat Inventory Sum'!$AG$5)</f>
        <v>0</v>
      </c>
      <c r="AI566" s="1">
        <f>SUMIFS(Table17[Total out of Inventory],Table17[Product Name],'Raw Mat Inventory Sum'!$O566,Table17[Product Type2],'Raw Mat Inventory Sum'!$AG$5)</f>
        <v>0</v>
      </c>
      <c r="AJ566" s="7"/>
      <c r="AK566" s="1">
        <f>SUMIFS(Table7[Quantity
 Sold],Table7[Sale - Product Name],'Raw Mat Inventory Sum'!$O566,Table7[Product Type2],'Raw Mat Inventory Sum'!$AK$5)</f>
        <v>0</v>
      </c>
      <c r="AL566" t="str">
        <f t="shared" si="56"/>
        <v/>
      </c>
      <c r="AM566" s="1">
        <f>SUMIFS(Table7[Total 
Paid],Table7[Sale - Product Name],'Raw Mat Inventory Sum'!$O566,Table7[Product Type2],'Raw Mat Inventory Sum'!$AK$5)</f>
        <v>0</v>
      </c>
    </row>
    <row r="567" spans="16:39" x14ac:dyDescent="0.25">
      <c r="P567" s="7"/>
      <c r="Q567" s="30">
        <f>SUMIFS(Table110[Quantity],Table110[Product Name],'Raw Mat Inventory Sum'!$O567)</f>
        <v>0</v>
      </c>
      <c r="S567" s="1">
        <f>SUMIFS(Table110[Total Cost],Table110[Product Name],'Raw Mat Inventory Sum'!$O567)</f>
        <v>0</v>
      </c>
      <c r="T567" s="7"/>
      <c r="U567" s="1">
        <f>SUMIFS(Table110[Quantity Purchased],Table110[Product Name],'Raw Mat Inventory Sum'!$O567)</f>
        <v>0</v>
      </c>
      <c r="W567" s="1">
        <f>SUMIFS(Table110[Total Purchase
Cost],Table110[Product Name],'Raw Mat Inventory Sum'!$O567)</f>
        <v>0</v>
      </c>
      <c r="X567" s="7"/>
      <c r="Y567" s="1">
        <f t="shared" si="54"/>
        <v>0</v>
      </c>
      <c r="AA567" s="1">
        <f t="shared" si="55"/>
        <v>0</v>
      </c>
      <c r="AB567" s="7"/>
      <c r="AC567" s="1">
        <f>SUMIFS(Table7[Quantity of 
Product Sold],Table7[Sale - Product Name],'Raw Mat Inventory Sum'!$O567,Table7[Product Type2],'Raw Mat Inventory Sum'!$AC$5)</f>
        <v>0</v>
      </c>
      <c r="AE567" s="1">
        <f>SUMIFS(Table7[Total Cost of
Goods Sold],Table7[Sale - Product Name],'Raw Mat Inventory Sum'!$O567,Table7[Product Type2],'Raw Mat Inventory Sum'!$AC$5)</f>
        <v>0</v>
      </c>
      <c r="AF567" s="7"/>
      <c r="AG567" s="1">
        <f>SUMIFS(Table17[Quantity2],Table17[Product Name],'Raw Mat Inventory Sum'!$O567,Table17[Product Type2],'Raw Mat Inventory Sum'!$AG$5)</f>
        <v>0</v>
      </c>
      <c r="AI567" s="1">
        <f>SUMIFS(Table17[Total out of Inventory],Table17[Product Name],'Raw Mat Inventory Sum'!$O567,Table17[Product Type2],'Raw Mat Inventory Sum'!$AG$5)</f>
        <v>0</v>
      </c>
      <c r="AJ567" s="7"/>
      <c r="AK567" s="1">
        <f>SUMIFS(Table7[Quantity
 Sold],Table7[Sale - Product Name],'Raw Mat Inventory Sum'!$O567,Table7[Product Type2],'Raw Mat Inventory Sum'!$AK$5)</f>
        <v>0</v>
      </c>
      <c r="AL567" t="str">
        <f t="shared" si="56"/>
        <v/>
      </c>
      <c r="AM567" s="1">
        <f>SUMIFS(Table7[Total 
Paid],Table7[Sale - Product Name],'Raw Mat Inventory Sum'!$O567,Table7[Product Type2],'Raw Mat Inventory Sum'!$AK$5)</f>
        <v>0</v>
      </c>
    </row>
    <row r="568" spans="16:39" x14ac:dyDescent="0.25">
      <c r="P568" s="7"/>
      <c r="Q568" s="30">
        <f>SUMIFS(Table110[Quantity],Table110[Product Name],'Raw Mat Inventory Sum'!$O568)</f>
        <v>0</v>
      </c>
      <c r="S568" s="1">
        <f>SUMIFS(Table110[Total Cost],Table110[Product Name],'Raw Mat Inventory Sum'!$O568)</f>
        <v>0</v>
      </c>
      <c r="T568" s="7"/>
      <c r="U568" s="1">
        <f>SUMIFS(Table110[Quantity Purchased],Table110[Product Name],'Raw Mat Inventory Sum'!$O568)</f>
        <v>0</v>
      </c>
      <c r="W568" s="1">
        <f>SUMIFS(Table110[Total Purchase
Cost],Table110[Product Name],'Raw Mat Inventory Sum'!$O568)</f>
        <v>0</v>
      </c>
      <c r="X568" s="7"/>
      <c r="Y568" s="1">
        <f t="shared" si="54"/>
        <v>0</v>
      </c>
      <c r="AA568" s="1">
        <f t="shared" si="55"/>
        <v>0</v>
      </c>
      <c r="AB568" s="7"/>
      <c r="AC568" s="1">
        <f>SUMIFS(Table7[Quantity of 
Product Sold],Table7[Sale - Product Name],'Raw Mat Inventory Sum'!$O568,Table7[Product Type2],'Raw Mat Inventory Sum'!$AC$5)</f>
        <v>0</v>
      </c>
      <c r="AE568" s="1">
        <f>SUMIFS(Table7[Total Cost of
Goods Sold],Table7[Sale - Product Name],'Raw Mat Inventory Sum'!$O568,Table7[Product Type2],'Raw Mat Inventory Sum'!$AC$5)</f>
        <v>0</v>
      </c>
      <c r="AF568" s="7"/>
      <c r="AG568" s="1">
        <f>SUMIFS(Table17[Quantity2],Table17[Product Name],'Raw Mat Inventory Sum'!$O568,Table17[Product Type2],'Raw Mat Inventory Sum'!$AG$5)</f>
        <v>0</v>
      </c>
      <c r="AI568" s="1">
        <f>SUMIFS(Table17[Total out of Inventory],Table17[Product Name],'Raw Mat Inventory Sum'!$O568,Table17[Product Type2],'Raw Mat Inventory Sum'!$AG$5)</f>
        <v>0</v>
      </c>
      <c r="AJ568" s="7"/>
      <c r="AK568" s="1">
        <f>SUMIFS(Table7[Quantity
 Sold],Table7[Sale - Product Name],'Raw Mat Inventory Sum'!$O568,Table7[Product Type2],'Raw Mat Inventory Sum'!$AK$5)</f>
        <v>0</v>
      </c>
      <c r="AL568" t="str">
        <f t="shared" si="56"/>
        <v/>
      </c>
      <c r="AM568" s="1">
        <f>SUMIFS(Table7[Total 
Paid],Table7[Sale - Product Name],'Raw Mat Inventory Sum'!$O568,Table7[Product Type2],'Raw Mat Inventory Sum'!$AK$5)</f>
        <v>0</v>
      </c>
    </row>
    <row r="569" spans="16:39" x14ac:dyDescent="0.25">
      <c r="P569" s="7"/>
      <c r="Q569" s="30">
        <f>SUMIFS(Table110[Quantity],Table110[Product Name],'Raw Mat Inventory Sum'!$O569)</f>
        <v>0</v>
      </c>
      <c r="S569" s="1">
        <f>SUMIFS(Table110[Total Cost],Table110[Product Name],'Raw Mat Inventory Sum'!$O569)</f>
        <v>0</v>
      </c>
      <c r="T569" s="7"/>
      <c r="U569" s="1">
        <f>SUMIFS(Table110[Quantity Purchased],Table110[Product Name],'Raw Mat Inventory Sum'!$O569)</f>
        <v>0</v>
      </c>
      <c r="W569" s="1">
        <f>SUMIFS(Table110[Total Purchase
Cost],Table110[Product Name],'Raw Mat Inventory Sum'!$O569)</f>
        <v>0</v>
      </c>
      <c r="X569" s="7"/>
      <c r="Y569" s="1">
        <f t="shared" si="54"/>
        <v>0</v>
      </c>
      <c r="AA569" s="1">
        <f t="shared" si="55"/>
        <v>0</v>
      </c>
      <c r="AB569" s="7"/>
      <c r="AC569" s="1">
        <f>SUMIFS(Table7[Quantity of 
Product Sold],Table7[Sale - Product Name],'Raw Mat Inventory Sum'!$O569,Table7[Product Type2],'Raw Mat Inventory Sum'!$AC$5)</f>
        <v>0</v>
      </c>
      <c r="AE569" s="1">
        <f>SUMIFS(Table7[Total Cost of
Goods Sold],Table7[Sale - Product Name],'Raw Mat Inventory Sum'!$O569,Table7[Product Type2],'Raw Mat Inventory Sum'!$AC$5)</f>
        <v>0</v>
      </c>
      <c r="AF569" s="7"/>
      <c r="AG569" s="1">
        <f>SUMIFS(Table17[Quantity2],Table17[Product Name],'Raw Mat Inventory Sum'!$O569,Table17[Product Type2],'Raw Mat Inventory Sum'!$AG$5)</f>
        <v>0</v>
      </c>
      <c r="AI569" s="1">
        <f>SUMIFS(Table17[Total out of Inventory],Table17[Product Name],'Raw Mat Inventory Sum'!$O569,Table17[Product Type2],'Raw Mat Inventory Sum'!$AG$5)</f>
        <v>0</v>
      </c>
      <c r="AJ569" s="7"/>
      <c r="AK569" s="1">
        <f>SUMIFS(Table7[Quantity
 Sold],Table7[Sale - Product Name],'Raw Mat Inventory Sum'!$O569,Table7[Product Type2],'Raw Mat Inventory Sum'!$AK$5)</f>
        <v>0</v>
      </c>
      <c r="AL569" t="str">
        <f t="shared" si="56"/>
        <v/>
      </c>
      <c r="AM569" s="1">
        <f>SUMIFS(Table7[Total 
Paid],Table7[Sale - Product Name],'Raw Mat Inventory Sum'!$O569,Table7[Product Type2],'Raw Mat Inventory Sum'!$AK$5)</f>
        <v>0</v>
      </c>
    </row>
    <row r="570" spans="16:39" x14ac:dyDescent="0.25">
      <c r="P570" s="7"/>
      <c r="Q570" s="30">
        <f>SUMIFS(Table110[Quantity],Table110[Product Name],'Raw Mat Inventory Sum'!$O570)</f>
        <v>0</v>
      </c>
      <c r="S570" s="1">
        <f>SUMIFS(Table110[Total Cost],Table110[Product Name],'Raw Mat Inventory Sum'!$O570)</f>
        <v>0</v>
      </c>
      <c r="T570" s="7"/>
      <c r="U570" s="1">
        <f>SUMIFS(Table110[Quantity Purchased],Table110[Product Name],'Raw Mat Inventory Sum'!$O570)</f>
        <v>0</v>
      </c>
      <c r="W570" s="1">
        <f>SUMIFS(Table110[Total Purchase
Cost],Table110[Product Name],'Raw Mat Inventory Sum'!$O570)</f>
        <v>0</v>
      </c>
      <c r="X570" s="7"/>
      <c r="Y570" s="1">
        <f t="shared" si="54"/>
        <v>0</v>
      </c>
      <c r="AA570" s="1">
        <f t="shared" si="55"/>
        <v>0</v>
      </c>
      <c r="AB570" s="7"/>
      <c r="AC570" s="1">
        <f>SUMIFS(Table7[Quantity of 
Product Sold],Table7[Sale - Product Name],'Raw Mat Inventory Sum'!$O570,Table7[Product Type2],'Raw Mat Inventory Sum'!$AC$5)</f>
        <v>0</v>
      </c>
      <c r="AE570" s="1">
        <f>SUMIFS(Table7[Total Cost of
Goods Sold],Table7[Sale - Product Name],'Raw Mat Inventory Sum'!$O570,Table7[Product Type2],'Raw Mat Inventory Sum'!$AC$5)</f>
        <v>0</v>
      </c>
      <c r="AF570" s="7"/>
      <c r="AG570" s="1">
        <f>SUMIFS(Table17[Quantity2],Table17[Product Name],'Raw Mat Inventory Sum'!$O570,Table17[Product Type2],'Raw Mat Inventory Sum'!$AG$5)</f>
        <v>0</v>
      </c>
      <c r="AI570" s="1">
        <f>SUMIFS(Table17[Total out of Inventory],Table17[Product Name],'Raw Mat Inventory Sum'!$O570,Table17[Product Type2],'Raw Mat Inventory Sum'!$AG$5)</f>
        <v>0</v>
      </c>
      <c r="AJ570" s="7"/>
      <c r="AK570" s="1">
        <f>SUMIFS(Table7[Quantity
 Sold],Table7[Sale - Product Name],'Raw Mat Inventory Sum'!$O570,Table7[Product Type2],'Raw Mat Inventory Sum'!$AK$5)</f>
        <v>0</v>
      </c>
      <c r="AL570" t="str">
        <f t="shared" si="56"/>
        <v/>
      </c>
      <c r="AM570" s="1">
        <f>SUMIFS(Table7[Total 
Paid],Table7[Sale - Product Name],'Raw Mat Inventory Sum'!$O570,Table7[Product Type2],'Raw Mat Inventory Sum'!$AK$5)</f>
        <v>0</v>
      </c>
    </row>
    <row r="571" spans="16:39" x14ac:dyDescent="0.25">
      <c r="P571" s="7"/>
      <c r="Q571" s="30">
        <f>SUMIFS(Table110[Quantity],Table110[Product Name],'Raw Mat Inventory Sum'!$O571)</f>
        <v>0</v>
      </c>
      <c r="S571" s="1">
        <f>SUMIFS(Table110[Total Cost],Table110[Product Name],'Raw Mat Inventory Sum'!$O571)</f>
        <v>0</v>
      </c>
      <c r="T571" s="7"/>
      <c r="U571" s="1">
        <f>SUMIFS(Table110[Quantity Purchased],Table110[Product Name],'Raw Mat Inventory Sum'!$O571)</f>
        <v>0</v>
      </c>
      <c r="W571" s="1">
        <f>SUMIFS(Table110[Total Purchase
Cost],Table110[Product Name],'Raw Mat Inventory Sum'!$O571)</f>
        <v>0</v>
      </c>
      <c r="X571" s="7"/>
      <c r="Y571" s="1">
        <f t="shared" si="54"/>
        <v>0</v>
      </c>
      <c r="AA571" s="1">
        <f t="shared" si="55"/>
        <v>0</v>
      </c>
      <c r="AB571" s="7"/>
      <c r="AC571" s="1">
        <f>SUMIFS(Table7[Quantity of 
Product Sold],Table7[Sale - Product Name],'Raw Mat Inventory Sum'!$O571,Table7[Product Type2],'Raw Mat Inventory Sum'!$AC$5)</f>
        <v>0</v>
      </c>
      <c r="AE571" s="1">
        <f>SUMIFS(Table7[Total Cost of
Goods Sold],Table7[Sale - Product Name],'Raw Mat Inventory Sum'!$O571,Table7[Product Type2],'Raw Mat Inventory Sum'!$AC$5)</f>
        <v>0</v>
      </c>
      <c r="AF571" s="7"/>
      <c r="AG571" s="1">
        <f>SUMIFS(Table17[Quantity2],Table17[Product Name],'Raw Mat Inventory Sum'!$O571,Table17[Product Type2],'Raw Mat Inventory Sum'!$AG$5)</f>
        <v>0</v>
      </c>
      <c r="AI571" s="1">
        <f>SUMIFS(Table17[Total out of Inventory],Table17[Product Name],'Raw Mat Inventory Sum'!$O571,Table17[Product Type2],'Raw Mat Inventory Sum'!$AG$5)</f>
        <v>0</v>
      </c>
      <c r="AJ571" s="7"/>
      <c r="AK571" s="1">
        <f>SUMIFS(Table7[Quantity
 Sold],Table7[Sale - Product Name],'Raw Mat Inventory Sum'!$O571,Table7[Product Type2],'Raw Mat Inventory Sum'!$AK$5)</f>
        <v>0</v>
      </c>
      <c r="AL571" t="str">
        <f t="shared" si="56"/>
        <v/>
      </c>
      <c r="AM571" s="1">
        <f>SUMIFS(Table7[Total 
Paid],Table7[Sale - Product Name],'Raw Mat Inventory Sum'!$O571,Table7[Product Type2],'Raw Mat Inventory Sum'!$AK$5)</f>
        <v>0</v>
      </c>
    </row>
    <row r="572" spans="16:39" x14ac:dyDescent="0.25">
      <c r="P572" s="7"/>
      <c r="Q572" s="30">
        <f>SUMIFS(Table110[Quantity],Table110[Product Name],'Raw Mat Inventory Sum'!$O572)</f>
        <v>0</v>
      </c>
      <c r="S572" s="1">
        <f>SUMIFS(Table110[Total Cost],Table110[Product Name],'Raw Mat Inventory Sum'!$O572)</f>
        <v>0</v>
      </c>
      <c r="T572" s="7"/>
      <c r="U572" s="1">
        <f>SUMIFS(Table110[Quantity Purchased],Table110[Product Name],'Raw Mat Inventory Sum'!$O572)</f>
        <v>0</v>
      </c>
      <c r="W572" s="1">
        <f>SUMIFS(Table110[Total Purchase
Cost],Table110[Product Name],'Raw Mat Inventory Sum'!$O572)</f>
        <v>0</v>
      </c>
      <c r="X572" s="7"/>
      <c r="Y572" s="1">
        <f t="shared" si="54"/>
        <v>0</v>
      </c>
      <c r="AA572" s="1">
        <f t="shared" si="55"/>
        <v>0</v>
      </c>
      <c r="AB572" s="7"/>
      <c r="AC572" s="1">
        <f>SUMIFS(Table7[Quantity of 
Product Sold],Table7[Sale - Product Name],'Raw Mat Inventory Sum'!$O572,Table7[Product Type2],'Raw Mat Inventory Sum'!$AC$5)</f>
        <v>0</v>
      </c>
      <c r="AE572" s="1">
        <f>SUMIFS(Table7[Total Cost of
Goods Sold],Table7[Sale - Product Name],'Raw Mat Inventory Sum'!$O572,Table7[Product Type2],'Raw Mat Inventory Sum'!$AC$5)</f>
        <v>0</v>
      </c>
      <c r="AF572" s="7"/>
      <c r="AG572" s="1">
        <f>SUMIFS(Table17[Quantity2],Table17[Product Name],'Raw Mat Inventory Sum'!$O572,Table17[Product Type2],'Raw Mat Inventory Sum'!$AG$5)</f>
        <v>0</v>
      </c>
      <c r="AI572" s="1">
        <f>SUMIFS(Table17[Total out of Inventory],Table17[Product Name],'Raw Mat Inventory Sum'!$O572,Table17[Product Type2],'Raw Mat Inventory Sum'!$AG$5)</f>
        <v>0</v>
      </c>
      <c r="AJ572" s="7"/>
      <c r="AK572" s="1">
        <f>SUMIFS(Table7[Quantity
 Sold],Table7[Sale - Product Name],'Raw Mat Inventory Sum'!$O572,Table7[Product Type2],'Raw Mat Inventory Sum'!$AK$5)</f>
        <v>0</v>
      </c>
      <c r="AL572" t="str">
        <f t="shared" si="56"/>
        <v/>
      </c>
      <c r="AM572" s="1">
        <f>SUMIFS(Table7[Total 
Paid],Table7[Sale - Product Name],'Raw Mat Inventory Sum'!$O572,Table7[Product Type2],'Raw Mat Inventory Sum'!$AK$5)</f>
        <v>0</v>
      </c>
    </row>
    <row r="573" spans="16:39" x14ac:dyDescent="0.25">
      <c r="P573" s="7"/>
      <c r="Q573" s="30">
        <f>SUMIFS(Table110[Quantity],Table110[Product Name],'Raw Mat Inventory Sum'!$O573)</f>
        <v>0</v>
      </c>
      <c r="S573" s="1">
        <f>SUMIFS(Table110[Total Cost],Table110[Product Name],'Raw Mat Inventory Sum'!$O573)</f>
        <v>0</v>
      </c>
      <c r="T573" s="7"/>
      <c r="U573" s="1">
        <f>SUMIFS(Table110[Quantity Purchased],Table110[Product Name],'Raw Mat Inventory Sum'!$O573)</f>
        <v>0</v>
      </c>
      <c r="W573" s="1">
        <f>SUMIFS(Table110[Total Purchase
Cost],Table110[Product Name],'Raw Mat Inventory Sum'!$O573)</f>
        <v>0</v>
      </c>
      <c r="X573" s="7"/>
      <c r="Y573" s="1">
        <f t="shared" si="54"/>
        <v>0</v>
      </c>
      <c r="AA573" s="1">
        <f t="shared" si="55"/>
        <v>0</v>
      </c>
      <c r="AB573" s="7"/>
      <c r="AC573" s="1">
        <f>SUMIFS(Table7[Quantity of 
Product Sold],Table7[Sale - Product Name],'Raw Mat Inventory Sum'!$O573,Table7[Product Type2],'Raw Mat Inventory Sum'!$AC$5)</f>
        <v>0</v>
      </c>
      <c r="AE573" s="1">
        <f>SUMIFS(Table7[Total Cost of
Goods Sold],Table7[Sale - Product Name],'Raw Mat Inventory Sum'!$O573,Table7[Product Type2],'Raw Mat Inventory Sum'!$AC$5)</f>
        <v>0</v>
      </c>
      <c r="AF573" s="7"/>
      <c r="AG573" s="1">
        <f>SUMIFS(Table17[Quantity2],Table17[Product Name],'Raw Mat Inventory Sum'!$O573,Table17[Product Type2],'Raw Mat Inventory Sum'!$AG$5)</f>
        <v>0</v>
      </c>
      <c r="AI573" s="1">
        <f>SUMIFS(Table17[Total out of Inventory],Table17[Product Name],'Raw Mat Inventory Sum'!$O573,Table17[Product Type2],'Raw Mat Inventory Sum'!$AG$5)</f>
        <v>0</v>
      </c>
      <c r="AJ573" s="7"/>
      <c r="AK573" s="1">
        <f>SUMIFS(Table7[Quantity
 Sold],Table7[Sale - Product Name],'Raw Mat Inventory Sum'!$O573,Table7[Product Type2],'Raw Mat Inventory Sum'!$AK$5)</f>
        <v>0</v>
      </c>
      <c r="AL573" t="str">
        <f t="shared" si="56"/>
        <v/>
      </c>
      <c r="AM573" s="1">
        <f>SUMIFS(Table7[Total 
Paid],Table7[Sale - Product Name],'Raw Mat Inventory Sum'!$O573,Table7[Product Type2],'Raw Mat Inventory Sum'!$AK$5)</f>
        <v>0</v>
      </c>
    </row>
    <row r="574" spans="16:39" x14ac:dyDescent="0.25">
      <c r="P574" s="7"/>
      <c r="Q574" s="30">
        <f>SUMIFS(Table110[Quantity],Table110[Product Name],'Raw Mat Inventory Sum'!$O574)</f>
        <v>0</v>
      </c>
      <c r="S574" s="1">
        <f>SUMIFS(Table110[Total Cost],Table110[Product Name],'Raw Mat Inventory Sum'!$O574)</f>
        <v>0</v>
      </c>
      <c r="T574" s="7"/>
      <c r="U574" s="1">
        <f>SUMIFS(Table110[Quantity Purchased],Table110[Product Name],'Raw Mat Inventory Sum'!$O574)</f>
        <v>0</v>
      </c>
      <c r="W574" s="1">
        <f>SUMIFS(Table110[Total Purchase
Cost],Table110[Product Name],'Raw Mat Inventory Sum'!$O574)</f>
        <v>0</v>
      </c>
      <c r="X574" s="7"/>
      <c r="Y574" s="1">
        <f t="shared" si="54"/>
        <v>0</v>
      </c>
      <c r="AA574" s="1">
        <f t="shared" si="55"/>
        <v>0</v>
      </c>
      <c r="AB574" s="7"/>
      <c r="AC574" s="1">
        <f>SUMIFS(Table7[Quantity of 
Product Sold],Table7[Sale - Product Name],'Raw Mat Inventory Sum'!$O574,Table7[Product Type2],'Raw Mat Inventory Sum'!$AC$5)</f>
        <v>0</v>
      </c>
      <c r="AE574" s="1">
        <f>SUMIFS(Table7[Total Cost of
Goods Sold],Table7[Sale - Product Name],'Raw Mat Inventory Sum'!$O574,Table7[Product Type2],'Raw Mat Inventory Sum'!$AC$5)</f>
        <v>0</v>
      </c>
      <c r="AF574" s="7"/>
      <c r="AG574" s="1">
        <f>SUMIFS(Table17[Quantity2],Table17[Product Name],'Raw Mat Inventory Sum'!$O574,Table17[Product Type2],'Raw Mat Inventory Sum'!$AG$5)</f>
        <v>0</v>
      </c>
      <c r="AI574" s="1">
        <f>SUMIFS(Table17[Total out of Inventory],Table17[Product Name],'Raw Mat Inventory Sum'!$O574,Table17[Product Type2],'Raw Mat Inventory Sum'!$AG$5)</f>
        <v>0</v>
      </c>
      <c r="AJ574" s="7"/>
      <c r="AK574" s="1">
        <f>SUMIFS(Table7[Quantity
 Sold],Table7[Sale - Product Name],'Raw Mat Inventory Sum'!$O574,Table7[Product Type2],'Raw Mat Inventory Sum'!$AK$5)</f>
        <v>0</v>
      </c>
      <c r="AL574" t="str">
        <f t="shared" si="56"/>
        <v/>
      </c>
      <c r="AM574" s="1">
        <f>SUMIFS(Table7[Total 
Paid],Table7[Sale - Product Name],'Raw Mat Inventory Sum'!$O574,Table7[Product Type2],'Raw Mat Inventory Sum'!$AK$5)</f>
        <v>0</v>
      </c>
    </row>
    <row r="575" spans="16:39" x14ac:dyDescent="0.25">
      <c r="P575" s="7"/>
      <c r="Q575" s="30">
        <f>SUMIFS(Table110[Quantity],Table110[Product Name],'Raw Mat Inventory Sum'!$O575)</f>
        <v>0</v>
      </c>
      <c r="S575" s="1">
        <f>SUMIFS(Table110[Total Cost],Table110[Product Name],'Raw Mat Inventory Sum'!$O575)</f>
        <v>0</v>
      </c>
      <c r="T575" s="7"/>
      <c r="U575" s="1">
        <f>SUMIFS(Table110[Quantity Purchased],Table110[Product Name],'Raw Mat Inventory Sum'!$O575)</f>
        <v>0</v>
      </c>
      <c r="W575" s="1">
        <f>SUMIFS(Table110[Total Purchase
Cost],Table110[Product Name],'Raw Mat Inventory Sum'!$O575)</f>
        <v>0</v>
      </c>
      <c r="X575" s="7"/>
      <c r="Y575" s="1">
        <f t="shared" si="54"/>
        <v>0</v>
      </c>
      <c r="AA575" s="1">
        <f t="shared" si="55"/>
        <v>0</v>
      </c>
      <c r="AB575" s="7"/>
      <c r="AC575" s="1">
        <f>SUMIFS(Table7[Quantity of 
Product Sold],Table7[Sale - Product Name],'Raw Mat Inventory Sum'!$O575,Table7[Product Type2],'Raw Mat Inventory Sum'!$AC$5)</f>
        <v>0</v>
      </c>
      <c r="AE575" s="1">
        <f>SUMIFS(Table7[Total Cost of
Goods Sold],Table7[Sale - Product Name],'Raw Mat Inventory Sum'!$O575,Table7[Product Type2],'Raw Mat Inventory Sum'!$AC$5)</f>
        <v>0</v>
      </c>
      <c r="AF575" s="7"/>
      <c r="AG575" s="1">
        <f>SUMIFS(Table17[Quantity2],Table17[Product Name],'Raw Mat Inventory Sum'!$O575,Table17[Product Type2],'Raw Mat Inventory Sum'!$AG$5)</f>
        <v>0</v>
      </c>
      <c r="AI575" s="1">
        <f>SUMIFS(Table17[Total out of Inventory],Table17[Product Name],'Raw Mat Inventory Sum'!$O575,Table17[Product Type2],'Raw Mat Inventory Sum'!$AG$5)</f>
        <v>0</v>
      </c>
      <c r="AJ575" s="7"/>
      <c r="AK575" s="1">
        <f>SUMIFS(Table7[Quantity
 Sold],Table7[Sale - Product Name],'Raw Mat Inventory Sum'!$O575,Table7[Product Type2],'Raw Mat Inventory Sum'!$AK$5)</f>
        <v>0</v>
      </c>
      <c r="AL575" t="str">
        <f t="shared" si="56"/>
        <v/>
      </c>
      <c r="AM575" s="1">
        <f>SUMIFS(Table7[Total 
Paid],Table7[Sale - Product Name],'Raw Mat Inventory Sum'!$O575,Table7[Product Type2],'Raw Mat Inventory Sum'!$AK$5)</f>
        <v>0</v>
      </c>
    </row>
    <row r="576" spans="16:39" x14ac:dyDescent="0.25">
      <c r="P576" s="7"/>
      <c r="Q576" s="30">
        <f>SUMIFS(Table110[Quantity],Table110[Product Name],'Raw Mat Inventory Sum'!$O576)</f>
        <v>0</v>
      </c>
      <c r="S576" s="1">
        <f>SUMIFS(Table110[Total Cost],Table110[Product Name],'Raw Mat Inventory Sum'!$O576)</f>
        <v>0</v>
      </c>
      <c r="T576" s="7"/>
      <c r="U576" s="1">
        <f>SUMIFS(Table110[Quantity Purchased],Table110[Product Name],'Raw Mat Inventory Sum'!$O576)</f>
        <v>0</v>
      </c>
      <c r="W576" s="1">
        <f>SUMIFS(Table110[Total Purchase
Cost],Table110[Product Name],'Raw Mat Inventory Sum'!$O576)</f>
        <v>0</v>
      </c>
      <c r="X576" s="7"/>
      <c r="Y576" s="1">
        <f t="shared" si="54"/>
        <v>0</v>
      </c>
      <c r="AA576" s="1">
        <f t="shared" si="55"/>
        <v>0</v>
      </c>
      <c r="AB576" s="7"/>
      <c r="AC576" s="1">
        <f>SUMIFS(Table7[Quantity of 
Product Sold],Table7[Sale - Product Name],'Raw Mat Inventory Sum'!$O576,Table7[Product Type2],'Raw Mat Inventory Sum'!$AC$5)</f>
        <v>0</v>
      </c>
      <c r="AE576" s="1">
        <f>SUMIFS(Table7[Total Cost of
Goods Sold],Table7[Sale - Product Name],'Raw Mat Inventory Sum'!$O576,Table7[Product Type2],'Raw Mat Inventory Sum'!$AC$5)</f>
        <v>0</v>
      </c>
      <c r="AF576" s="7"/>
      <c r="AG576" s="1">
        <f>SUMIFS(Table17[Quantity2],Table17[Product Name],'Raw Mat Inventory Sum'!$O576,Table17[Product Type2],'Raw Mat Inventory Sum'!$AG$5)</f>
        <v>0</v>
      </c>
      <c r="AI576" s="1">
        <f>SUMIFS(Table17[Total out of Inventory],Table17[Product Name],'Raw Mat Inventory Sum'!$O576,Table17[Product Type2],'Raw Mat Inventory Sum'!$AG$5)</f>
        <v>0</v>
      </c>
      <c r="AJ576" s="7"/>
      <c r="AK576" s="1">
        <f>SUMIFS(Table7[Quantity
 Sold],Table7[Sale - Product Name],'Raw Mat Inventory Sum'!$O576,Table7[Product Type2],'Raw Mat Inventory Sum'!$AK$5)</f>
        <v>0</v>
      </c>
      <c r="AL576" t="str">
        <f t="shared" si="56"/>
        <v/>
      </c>
      <c r="AM576" s="1">
        <f>SUMIFS(Table7[Total 
Paid],Table7[Sale - Product Name],'Raw Mat Inventory Sum'!$O576,Table7[Product Type2],'Raw Mat Inventory Sum'!$AK$5)</f>
        <v>0</v>
      </c>
    </row>
    <row r="577" spans="16:39" x14ac:dyDescent="0.25">
      <c r="P577" s="7"/>
      <c r="Q577" s="30">
        <f>SUMIFS(Table110[Quantity],Table110[Product Name],'Raw Mat Inventory Sum'!$O577)</f>
        <v>0</v>
      </c>
      <c r="S577" s="1">
        <f>SUMIFS(Table110[Total Cost],Table110[Product Name],'Raw Mat Inventory Sum'!$O577)</f>
        <v>0</v>
      </c>
      <c r="T577" s="7"/>
      <c r="U577" s="1">
        <f>SUMIFS(Table110[Quantity Purchased],Table110[Product Name],'Raw Mat Inventory Sum'!$O577)</f>
        <v>0</v>
      </c>
      <c r="W577" s="1">
        <f>SUMIFS(Table110[Total Purchase
Cost],Table110[Product Name],'Raw Mat Inventory Sum'!$O577)</f>
        <v>0</v>
      </c>
      <c r="X577" s="7"/>
      <c r="Y577" s="1">
        <f t="shared" si="54"/>
        <v>0</v>
      </c>
      <c r="AA577" s="1">
        <f t="shared" si="55"/>
        <v>0</v>
      </c>
      <c r="AB577" s="7"/>
      <c r="AC577" s="1">
        <f>SUMIFS(Table7[Quantity of 
Product Sold],Table7[Sale - Product Name],'Raw Mat Inventory Sum'!$O577,Table7[Product Type2],'Raw Mat Inventory Sum'!$AC$5)</f>
        <v>0</v>
      </c>
      <c r="AE577" s="1">
        <f>SUMIFS(Table7[Total Cost of
Goods Sold],Table7[Sale - Product Name],'Raw Mat Inventory Sum'!$O577,Table7[Product Type2],'Raw Mat Inventory Sum'!$AC$5)</f>
        <v>0</v>
      </c>
      <c r="AF577" s="7"/>
      <c r="AG577" s="1">
        <f>SUMIFS(Table17[Quantity2],Table17[Product Name],'Raw Mat Inventory Sum'!$O577,Table17[Product Type2],'Raw Mat Inventory Sum'!$AG$5)</f>
        <v>0</v>
      </c>
      <c r="AI577" s="1">
        <f>SUMIFS(Table17[Total out of Inventory],Table17[Product Name],'Raw Mat Inventory Sum'!$O577,Table17[Product Type2],'Raw Mat Inventory Sum'!$AG$5)</f>
        <v>0</v>
      </c>
      <c r="AJ577" s="7"/>
      <c r="AK577" s="1">
        <f>SUMIFS(Table7[Quantity
 Sold],Table7[Sale - Product Name],'Raw Mat Inventory Sum'!$O577,Table7[Product Type2],'Raw Mat Inventory Sum'!$AK$5)</f>
        <v>0</v>
      </c>
      <c r="AL577" t="str">
        <f t="shared" si="56"/>
        <v/>
      </c>
      <c r="AM577" s="1">
        <f>SUMIFS(Table7[Total 
Paid],Table7[Sale - Product Name],'Raw Mat Inventory Sum'!$O577,Table7[Product Type2],'Raw Mat Inventory Sum'!$AK$5)</f>
        <v>0</v>
      </c>
    </row>
    <row r="578" spans="16:39" x14ac:dyDescent="0.25">
      <c r="P578" s="7"/>
      <c r="Q578" s="30">
        <f>SUMIFS(Table110[Quantity],Table110[Product Name],'Raw Mat Inventory Sum'!$O578)</f>
        <v>0</v>
      </c>
      <c r="S578" s="1">
        <f>SUMIFS(Table110[Total Cost],Table110[Product Name],'Raw Mat Inventory Sum'!$O578)</f>
        <v>0</v>
      </c>
      <c r="T578" s="7"/>
      <c r="U578" s="1">
        <f>SUMIFS(Table110[Quantity Purchased],Table110[Product Name],'Raw Mat Inventory Sum'!$O578)</f>
        <v>0</v>
      </c>
      <c r="W578" s="1">
        <f>SUMIFS(Table110[Total Purchase
Cost],Table110[Product Name],'Raw Mat Inventory Sum'!$O578)</f>
        <v>0</v>
      </c>
      <c r="X578" s="7"/>
      <c r="Y578" s="1">
        <f t="shared" si="54"/>
        <v>0</v>
      </c>
      <c r="AA578" s="1">
        <f t="shared" si="55"/>
        <v>0</v>
      </c>
      <c r="AB578" s="7"/>
      <c r="AC578" s="1">
        <f>SUMIFS(Table7[Quantity of 
Product Sold],Table7[Sale - Product Name],'Raw Mat Inventory Sum'!$O578,Table7[Product Type2],'Raw Mat Inventory Sum'!$AC$5)</f>
        <v>0</v>
      </c>
      <c r="AE578" s="1">
        <f>SUMIFS(Table7[Total Cost of
Goods Sold],Table7[Sale - Product Name],'Raw Mat Inventory Sum'!$O578,Table7[Product Type2],'Raw Mat Inventory Sum'!$AC$5)</f>
        <v>0</v>
      </c>
      <c r="AF578" s="7"/>
      <c r="AG578" s="1">
        <f>SUMIFS(Table17[Quantity2],Table17[Product Name],'Raw Mat Inventory Sum'!$O578,Table17[Product Type2],'Raw Mat Inventory Sum'!$AG$5)</f>
        <v>0</v>
      </c>
      <c r="AI578" s="1">
        <f>SUMIFS(Table17[Total out of Inventory],Table17[Product Name],'Raw Mat Inventory Sum'!$O578,Table17[Product Type2],'Raw Mat Inventory Sum'!$AG$5)</f>
        <v>0</v>
      </c>
      <c r="AJ578" s="7"/>
      <c r="AK578" s="1">
        <f>SUMIFS(Table7[Quantity
 Sold],Table7[Sale - Product Name],'Raw Mat Inventory Sum'!$O578,Table7[Product Type2],'Raw Mat Inventory Sum'!$AK$5)</f>
        <v>0</v>
      </c>
      <c r="AL578" t="str">
        <f t="shared" si="56"/>
        <v/>
      </c>
      <c r="AM578" s="1">
        <f>SUMIFS(Table7[Total 
Paid],Table7[Sale - Product Name],'Raw Mat Inventory Sum'!$O578,Table7[Product Type2],'Raw Mat Inventory Sum'!$AK$5)</f>
        <v>0</v>
      </c>
    </row>
    <row r="579" spans="16:39" x14ac:dyDescent="0.25">
      <c r="P579" s="7"/>
      <c r="Q579" s="30">
        <f>SUMIFS(Table110[Quantity],Table110[Product Name],'Raw Mat Inventory Sum'!$O579)</f>
        <v>0</v>
      </c>
      <c r="S579" s="1">
        <f>SUMIFS(Table110[Total Cost],Table110[Product Name],'Raw Mat Inventory Sum'!$O579)</f>
        <v>0</v>
      </c>
      <c r="T579" s="7"/>
      <c r="U579" s="1">
        <f>SUMIFS(Table110[Quantity Purchased],Table110[Product Name],'Raw Mat Inventory Sum'!$O579)</f>
        <v>0</v>
      </c>
      <c r="W579" s="1">
        <f>SUMIFS(Table110[Total Purchase
Cost],Table110[Product Name],'Raw Mat Inventory Sum'!$O579)</f>
        <v>0</v>
      </c>
      <c r="X579" s="7"/>
      <c r="Y579" s="1">
        <f t="shared" si="54"/>
        <v>0</v>
      </c>
      <c r="AA579" s="1">
        <f t="shared" si="55"/>
        <v>0</v>
      </c>
      <c r="AB579" s="7"/>
      <c r="AC579" s="1">
        <f>SUMIFS(Table7[Quantity of 
Product Sold],Table7[Sale - Product Name],'Raw Mat Inventory Sum'!$O579,Table7[Product Type2],'Raw Mat Inventory Sum'!$AC$5)</f>
        <v>0</v>
      </c>
      <c r="AE579" s="1">
        <f>SUMIFS(Table7[Total Cost of
Goods Sold],Table7[Sale - Product Name],'Raw Mat Inventory Sum'!$O579,Table7[Product Type2],'Raw Mat Inventory Sum'!$AC$5)</f>
        <v>0</v>
      </c>
      <c r="AF579" s="7"/>
      <c r="AG579" s="1">
        <f>SUMIFS(Table17[Quantity2],Table17[Product Name],'Raw Mat Inventory Sum'!$O579,Table17[Product Type2],'Raw Mat Inventory Sum'!$AG$5)</f>
        <v>0</v>
      </c>
      <c r="AI579" s="1">
        <f>SUMIFS(Table17[Total out of Inventory],Table17[Product Name],'Raw Mat Inventory Sum'!$O579,Table17[Product Type2],'Raw Mat Inventory Sum'!$AG$5)</f>
        <v>0</v>
      </c>
      <c r="AJ579" s="7"/>
      <c r="AK579" s="1">
        <f>SUMIFS(Table7[Quantity
 Sold],Table7[Sale - Product Name],'Raw Mat Inventory Sum'!$O579,Table7[Product Type2],'Raw Mat Inventory Sum'!$AK$5)</f>
        <v>0</v>
      </c>
      <c r="AL579" t="str">
        <f t="shared" si="56"/>
        <v/>
      </c>
      <c r="AM579" s="1">
        <f>SUMIFS(Table7[Total 
Paid],Table7[Sale - Product Name],'Raw Mat Inventory Sum'!$O579,Table7[Product Type2],'Raw Mat Inventory Sum'!$AK$5)</f>
        <v>0</v>
      </c>
    </row>
    <row r="580" spans="16:39" x14ac:dyDescent="0.25">
      <c r="P580" s="7"/>
      <c r="Q580" s="30">
        <f>SUMIFS(Table110[Quantity],Table110[Product Name],'Raw Mat Inventory Sum'!$O580)</f>
        <v>0</v>
      </c>
      <c r="S580" s="1">
        <f>SUMIFS(Table110[Total Cost],Table110[Product Name],'Raw Mat Inventory Sum'!$O580)</f>
        <v>0</v>
      </c>
      <c r="T580" s="7"/>
      <c r="U580" s="1">
        <f>SUMIFS(Table110[Quantity Purchased],Table110[Product Name],'Raw Mat Inventory Sum'!$O580)</f>
        <v>0</v>
      </c>
      <c r="W580" s="1">
        <f>SUMIFS(Table110[Total Purchase
Cost],Table110[Product Name],'Raw Mat Inventory Sum'!$O580)</f>
        <v>0</v>
      </c>
      <c r="X580" s="7"/>
      <c r="Y580" s="1">
        <f t="shared" si="54"/>
        <v>0</v>
      </c>
      <c r="AA580" s="1">
        <f t="shared" si="55"/>
        <v>0</v>
      </c>
      <c r="AB580" s="7"/>
      <c r="AC580" s="1">
        <f>SUMIFS(Table7[Quantity of 
Product Sold],Table7[Sale - Product Name],'Raw Mat Inventory Sum'!$O580,Table7[Product Type2],'Raw Mat Inventory Sum'!$AC$5)</f>
        <v>0</v>
      </c>
      <c r="AE580" s="1">
        <f>SUMIFS(Table7[Total Cost of
Goods Sold],Table7[Sale - Product Name],'Raw Mat Inventory Sum'!$O580,Table7[Product Type2],'Raw Mat Inventory Sum'!$AC$5)</f>
        <v>0</v>
      </c>
      <c r="AF580" s="7"/>
      <c r="AG580" s="1">
        <f>SUMIFS(Table17[Quantity2],Table17[Product Name],'Raw Mat Inventory Sum'!$O580,Table17[Product Type2],'Raw Mat Inventory Sum'!$AG$5)</f>
        <v>0</v>
      </c>
      <c r="AI580" s="1">
        <f>SUMIFS(Table17[Total out of Inventory],Table17[Product Name],'Raw Mat Inventory Sum'!$O580,Table17[Product Type2],'Raw Mat Inventory Sum'!$AG$5)</f>
        <v>0</v>
      </c>
      <c r="AJ580" s="7"/>
      <c r="AK580" s="1">
        <f>SUMIFS(Table7[Quantity
 Sold],Table7[Sale - Product Name],'Raw Mat Inventory Sum'!$O580,Table7[Product Type2],'Raw Mat Inventory Sum'!$AK$5)</f>
        <v>0</v>
      </c>
      <c r="AL580" t="str">
        <f t="shared" si="56"/>
        <v/>
      </c>
      <c r="AM580" s="1">
        <f>SUMIFS(Table7[Total 
Paid],Table7[Sale - Product Name],'Raw Mat Inventory Sum'!$O580,Table7[Product Type2],'Raw Mat Inventory Sum'!$AK$5)</f>
        <v>0</v>
      </c>
    </row>
    <row r="581" spans="16:39" x14ac:dyDescent="0.25">
      <c r="P581" s="7"/>
      <c r="Q581" s="30">
        <f>SUMIFS(Table110[Quantity],Table110[Product Name],'Raw Mat Inventory Sum'!$O581)</f>
        <v>0</v>
      </c>
      <c r="S581" s="1">
        <f>SUMIFS(Table110[Total Cost],Table110[Product Name],'Raw Mat Inventory Sum'!$O581)</f>
        <v>0</v>
      </c>
      <c r="T581" s="7"/>
      <c r="U581" s="1">
        <f>SUMIFS(Table110[Quantity Purchased],Table110[Product Name],'Raw Mat Inventory Sum'!$O581)</f>
        <v>0</v>
      </c>
      <c r="W581" s="1">
        <f>SUMIFS(Table110[Total Purchase
Cost],Table110[Product Name],'Raw Mat Inventory Sum'!$O581)</f>
        <v>0</v>
      </c>
      <c r="X581" s="7"/>
      <c r="Y581" s="1">
        <f t="shared" si="54"/>
        <v>0</v>
      </c>
      <c r="AA581" s="1">
        <f t="shared" si="55"/>
        <v>0</v>
      </c>
      <c r="AB581" s="7"/>
      <c r="AC581" s="1">
        <f>SUMIFS(Table7[Quantity of 
Product Sold],Table7[Sale - Product Name],'Raw Mat Inventory Sum'!$O581,Table7[Product Type2],'Raw Mat Inventory Sum'!$AC$5)</f>
        <v>0</v>
      </c>
      <c r="AE581" s="1">
        <f>SUMIFS(Table7[Total Cost of
Goods Sold],Table7[Sale - Product Name],'Raw Mat Inventory Sum'!$O581,Table7[Product Type2],'Raw Mat Inventory Sum'!$AC$5)</f>
        <v>0</v>
      </c>
      <c r="AF581" s="7"/>
      <c r="AG581" s="1">
        <f>SUMIFS(Table17[Quantity2],Table17[Product Name],'Raw Mat Inventory Sum'!$O581,Table17[Product Type2],'Raw Mat Inventory Sum'!$AG$5)</f>
        <v>0</v>
      </c>
      <c r="AI581" s="1">
        <f>SUMIFS(Table17[Total out of Inventory],Table17[Product Name],'Raw Mat Inventory Sum'!$O581,Table17[Product Type2],'Raw Mat Inventory Sum'!$AG$5)</f>
        <v>0</v>
      </c>
      <c r="AJ581" s="7"/>
      <c r="AK581" s="1">
        <f>SUMIFS(Table7[Quantity
 Sold],Table7[Sale - Product Name],'Raw Mat Inventory Sum'!$O581,Table7[Product Type2],'Raw Mat Inventory Sum'!$AK$5)</f>
        <v>0</v>
      </c>
      <c r="AL581" t="str">
        <f t="shared" si="56"/>
        <v/>
      </c>
      <c r="AM581" s="1">
        <f>SUMIFS(Table7[Total 
Paid],Table7[Sale - Product Name],'Raw Mat Inventory Sum'!$O581,Table7[Product Type2],'Raw Mat Inventory Sum'!$AK$5)</f>
        <v>0</v>
      </c>
    </row>
    <row r="582" spans="16:39" x14ac:dyDescent="0.25">
      <c r="P582" s="7"/>
      <c r="Q582" s="30">
        <f>SUMIFS(Table110[Quantity],Table110[Product Name],'Raw Mat Inventory Sum'!$O582)</f>
        <v>0</v>
      </c>
      <c r="S582" s="1">
        <f>SUMIFS(Table110[Total Cost],Table110[Product Name],'Raw Mat Inventory Sum'!$O582)</f>
        <v>0</v>
      </c>
      <c r="T582" s="7"/>
      <c r="U582" s="1">
        <f>SUMIFS(Table110[Quantity Purchased],Table110[Product Name],'Raw Mat Inventory Sum'!$O582)</f>
        <v>0</v>
      </c>
      <c r="W582" s="1">
        <f>SUMIFS(Table110[Total Purchase
Cost],Table110[Product Name],'Raw Mat Inventory Sum'!$O582)</f>
        <v>0</v>
      </c>
      <c r="X582" s="7"/>
      <c r="Y582" s="1">
        <f t="shared" si="54"/>
        <v>0</v>
      </c>
      <c r="AA582" s="1">
        <f t="shared" si="55"/>
        <v>0</v>
      </c>
      <c r="AB582" s="7"/>
      <c r="AC582" s="1">
        <f>SUMIFS(Table7[Quantity of 
Product Sold],Table7[Sale - Product Name],'Raw Mat Inventory Sum'!$O582,Table7[Product Type2],'Raw Mat Inventory Sum'!$AC$5)</f>
        <v>0</v>
      </c>
      <c r="AE582" s="1">
        <f>SUMIFS(Table7[Total Cost of
Goods Sold],Table7[Sale - Product Name],'Raw Mat Inventory Sum'!$O582,Table7[Product Type2],'Raw Mat Inventory Sum'!$AC$5)</f>
        <v>0</v>
      </c>
      <c r="AF582" s="7"/>
      <c r="AG582" s="1">
        <f>SUMIFS(Table17[Quantity2],Table17[Product Name],'Raw Mat Inventory Sum'!$O582,Table17[Product Type2],'Raw Mat Inventory Sum'!$AG$5)</f>
        <v>0</v>
      </c>
      <c r="AI582" s="1">
        <f>SUMIFS(Table17[Total out of Inventory],Table17[Product Name],'Raw Mat Inventory Sum'!$O582,Table17[Product Type2],'Raw Mat Inventory Sum'!$AG$5)</f>
        <v>0</v>
      </c>
      <c r="AJ582" s="7"/>
      <c r="AK582" s="1">
        <f>SUMIFS(Table7[Quantity
 Sold],Table7[Sale - Product Name],'Raw Mat Inventory Sum'!$O582,Table7[Product Type2],'Raw Mat Inventory Sum'!$AK$5)</f>
        <v>0</v>
      </c>
      <c r="AL582" t="str">
        <f t="shared" si="56"/>
        <v/>
      </c>
      <c r="AM582" s="1">
        <f>SUMIFS(Table7[Total 
Paid],Table7[Sale - Product Name],'Raw Mat Inventory Sum'!$O582,Table7[Product Type2],'Raw Mat Inventory Sum'!$AK$5)</f>
        <v>0</v>
      </c>
    </row>
    <row r="583" spans="16:39" x14ac:dyDescent="0.25">
      <c r="P583" s="7"/>
      <c r="Q583" s="30">
        <f>SUMIFS(Table110[Quantity],Table110[Product Name],'Raw Mat Inventory Sum'!$O583)</f>
        <v>0</v>
      </c>
      <c r="S583" s="1">
        <f>SUMIFS(Table110[Total Cost],Table110[Product Name],'Raw Mat Inventory Sum'!$O583)</f>
        <v>0</v>
      </c>
      <c r="T583" s="7"/>
      <c r="U583" s="1">
        <f>SUMIFS(Table110[Quantity Purchased],Table110[Product Name],'Raw Mat Inventory Sum'!$O583)</f>
        <v>0</v>
      </c>
      <c r="W583" s="1">
        <f>SUMIFS(Table110[Total Purchase
Cost],Table110[Product Name],'Raw Mat Inventory Sum'!$O583)</f>
        <v>0</v>
      </c>
      <c r="X583" s="7"/>
      <c r="Y583" s="1">
        <f t="shared" si="54"/>
        <v>0</v>
      </c>
      <c r="AA583" s="1">
        <f t="shared" si="55"/>
        <v>0</v>
      </c>
      <c r="AB583" s="7"/>
      <c r="AC583" s="1">
        <f>SUMIFS(Table7[Quantity of 
Product Sold],Table7[Sale - Product Name],'Raw Mat Inventory Sum'!$O583,Table7[Product Type2],'Raw Mat Inventory Sum'!$AC$5)</f>
        <v>0</v>
      </c>
      <c r="AE583" s="1">
        <f>SUMIFS(Table7[Total Cost of
Goods Sold],Table7[Sale - Product Name],'Raw Mat Inventory Sum'!$O583,Table7[Product Type2],'Raw Mat Inventory Sum'!$AC$5)</f>
        <v>0</v>
      </c>
      <c r="AF583" s="7"/>
      <c r="AG583" s="1">
        <f>SUMIFS(Table17[Quantity2],Table17[Product Name],'Raw Mat Inventory Sum'!$O583,Table17[Product Type2],'Raw Mat Inventory Sum'!$AG$5)</f>
        <v>0</v>
      </c>
      <c r="AI583" s="1">
        <f>SUMIFS(Table17[Total out of Inventory],Table17[Product Name],'Raw Mat Inventory Sum'!$O583,Table17[Product Type2],'Raw Mat Inventory Sum'!$AG$5)</f>
        <v>0</v>
      </c>
      <c r="AJ583" s="7"/>
      <c r="AK583" s="1">
        <f>SUMIFS(Table7[Quantity
 Sold],Table7[Sale - Product Name],'Raw Mat Inventory Sum'!$O583,Table7[Product Type2],'Raw Mat Inventory Sum'!$AK$5)</f>
        <v>0</v>
      </c>
      <c r="AL583" t="str">
        <f t="shared" si="56"/>
        <v/>
      </c>
      <c r="AM583" s="1">
        <f>SUMIFS(Table7[Total 
Paid],Table7[Sale - Product Name],'Raw Mat Inventory Sum'!$O583,Table7[Product Type2],'Raw Mat Inventory Sum'!$AK$5)</f>
        <v>0</v>
      </c>
    </row>
    <row r="584" spans="16:39" x14ac:dyDescent="0.25">
      <c r="P584" s="7"/>
      <c r="Q584" s="30">
        <f>SUMIFS(Table110[Quantity],Table110[Product Name],'Raw Mat Inventory Sum'!$O584)</f>
        <v>0</v>
      </c>
      <c r="S584" s="1">
        <f>SUMIFS(Table110[Total Cost],Table110[Product Name],'Raw Mat Inventory Sum'!$O584)</f>
        <v>0</v>
      </c>
      <c r="T584" s="7"/>
      <c r="U584" s="1">
        <f>SUMIFS(Table110[Quantity Purchased],Table110[Product Name],'Raw Mat Inventory Sum'!$O584)</f>
        <v>0</v>
      </c>
      <c r="W584" s="1">
        <f>SUMIFS(Table110[Total Purchase
Cost],Table110[Product Name],'Raw Mat Inventory Sum'!$O584)</f>
        <v>0</v>
      </c>
      <c r="X584" s="7"/>
      <c r="Y584" s="1">
        <f t="shared" si="54"/>
        <v>0</v>
      </c>
      <c r="AA584" s="1">
        <f t="shared" si="55"/>
        <v>0</v>
      </c>
      <c r="AB584" s="7"/>
      <c r="AC584" s="1">
        <f>SUMIFS(Table7[Quantity of 
Product Sold],Table7[Sale - Product Name],'Raw Mat Inventory Sum'!$O584,Table7[Product Type2],'Raw Mat Inventory Sum'!$AC$5)</f>
        <v>0</v>
      </c>
      <c r="AE584" s="1">
        <f>SUMIFS(Table7[Total Cost of
Goods Sold],Table7[Sale - Product Name],'Raw Mat Inventory Sum'!$O584,Table7[Product Type2],'Raw Mat Inventory Sum'!$AC$5)</f>
        <v>0</v>
      </c>
      <c r="AF584" s="7"/>
      <c r="AG584" s="1">
        <f>SUMIFS(Table17[Quantity2],Table17[Product Name],'Raw Mat Inventory Sum'!$O584,Table17[Product Type2],'Raw Mat Inventory Sum'!$AG$5)</f>
        <v>0</v>
      </c>
      <c r="AI584" s="1">
        <f>SUMIFS(Table17[Total out of Inventory],Table17[Product Name],'Raw Mat Inventory Sum'!$O584,Table17[Product Type2],'Raw Mat Inventory Sum'!$AG$5)</f>
        <v>0</v>
      </c>
      <c r="AJ584" s="7"/>
      <c r="AK584" s="1">
        <f>SUMIFS(Table7[Quantity
 Sold],Table7[Sale - Product Name],'Raw Mat Inventory Sum'!$O584,Table7[Product Type2],'Raw Mat Inventory Sum'!$AK$5)</f>
        <v>0</v>
      </c>
      <c r="AL584" t="str">
        <f t="shared" si="56"/>
        <v/>
      </c>
      <c r="AM584" s="1">
        <f>SUMIFS(Table7[Total 
Paid],Table7[Sale - Product Name],'Raw Mat Inventory Sum'!$O584,Table7[Product Type2],'Raw Mat Inventory Sum'!$AK$5)</f>
        <v>0</v>
      </c>
    </row>
    <row r="585" spans="16:39" x14ac:dyDescent="0.25">
      <c r="P585" s="7"/>
      <c r="Q585" s="30">
        <f>SUMIFS(Table110[Quantity],Table110[Product Name],'Raw Mat Inventory Sum'!$O585)</f>
        <v>0</v>
      </c>
      <c r="S585" s="1">
        <f>SUMIFS(Table110[Total Cost],Table110[Product Name],'Raw Mat Inventory Sum'!$O585)</f>
        <v>0</v>
      </c>
      <c r="T585" s="7"/>
      <c r="U585" s="1">
        <f>SUMIFS(Table110[Quantity Purchased],Table110[Product Name],'Raw Mat Inventory Sum'!$O585)</f>
        <v>0</v>
      </c>
      <c r="W585" s="1">
        <f>SUMIFS(Table110[Total Purchase
Cost],Table110[Product Name],'Raw Mat Inventory Sum'!$O585)</f>
        <v>0</v>
      </c>
      <c r="X585" s="7"/>
      <c r="Y585" s="1">
        <f t="shared" si="54"/>
        <v>0</v>
      </c>
      <c r="AA585" s="1">
        <f t="shared" si="55"/>
        <v>0</v>
      </c>
      <c r="AB585" s="7"/>
      <c r="AC585" s="1">
        <f>SUMIFS(Table7[Quantity of 
Product Sold],Table7[Sale - Product Name],'Raw Mat Inventory Sum'!$O585,Table7[Product Type2],'Raw Mat Inventory Sum'!$AC$5)</f>
        <v>0</v>
      </c>
      <c r="AE585" s="1">
        <f>SUMIFS(Table7[Total Cost of
Goods Sold],Table7[Sale - Product Name],'Raw Mat Inventory Sum'!$O585,Table7[Product Type2],'Raw Mat Inventory Sum'!$AC$5)</f>
        <v>0</v>
      </c>
      <c r="AF585" s="7"/>
      <c r="AG585" s="1">
        <f>SUMIFS(Table17[Quantity2],Table17[Product Name],'Raw Mat Inventory Sum'!$O585,Table17[Product Type2],'Raw Mat Inventory Sum'!$AG$5)</f>
        <v>0</v>
      </c>
      <c r="AI585" s="1">
        <f>SUMIFS(Table17[Total out of Inventory],Table17[Product Name],'Raw Mat Inventory Sum'!$O585,Table17[Product Type2],'Raw Mat Inventory Sum'!$AG$5)</f>
        <v>0</v>
      </c>
      <c r="AJ585" s="7"/>
      <c r="AK585" s="1">
        <f>SUMIFS(Table7[Quantity
 Sold],Table7[Sale - Product Name],'Raw Mat Inventory Sum'!$O585,Table7[Product Type2],'Raw Mat Inventory Sum'!$AK$5)</f>
        <v>0</v>
      </c>
      <c r="AL585" t="str">
        <f t="shared" si="56"/>
        <v/>
      </c>
      <c r="AM585" s="1">
        <f>SUMIFS(Table7[Total 
Paid],Table7[Sale - Product Name],'Raw Mat Inventory Sum'!$O585,Table7[Product Type2],'Raw Mat Inventory Sum'!$AK$5)</f>
        <v>0</v>
      </c>
    </row>
    <row r="586" spans="16:39" x14ac:dyDescent="0.25">
      <c r="P586" s="7"/>
      <c r="Q586" s="30">
        <f>SUMIFS(Table110[Quantity],Table110[Product Name],'Raw Mat Inventory Sum'!$O586)</f>
        <v>0</v>
      </c>
      <c r="S586" s="1">
        <f>SUMIFS(Table110[Total Cost],Table110[Product Name],'Raw Mat Inventory Sum'!$O586)</f>
        <v>0</v>
      </c>
      <c r="T586" s="7"/>
      <c r="U586" s="1">
        <f>SUMIFS(Table110[Quantity Purchased],Table110[Product Name],'Raw Mat Inventory Sum'!$O586)</f>
        <v>0</v>
      </c>
      <c r="W586" s="1">
        <f>SUMIFS(Table110[Total Purchase
Cost],Table110[Product Name],'Raw Mat Inventory Sum'!$O586)</f>
        <v>0</v>
      </c>
      <c r="X586" s="7"/>
      <c r="Y586" s="1">
        <f t="shared" si="54"/>
        <v>0</v>
      </c>
      <c r="AA586" s="1">
        <f t="shared" si="55"/>
        <v>0</v>
      </c>
      <c r="AB586" s="7"/>
      <c r="AC586" s="1">
        <f>SUMIFS(Table7[Quantity of 
Product Sold],Table7[Sale - Product Name],'Raw Mat Inventory Sum'!$O586,Table7[Product Type2],'Raw Mat Inventory Sum'!$AC$5)</f>
        <v>0</v>
      </c>
      <c r="AE586" s="1">
        <f>SUMIFS(Table7[Total Cost of
Goods Sold],Table7[Sale - Product Name],'Raw Mat Inventory Sum'!$O586,Table7[Product Type2],'Raw Mat Inventory Sum'!$AC$5)</f>
        <v>0</v>
      </c>
      <c r="AF586" s="7"/>
      <c r="AG586" s="1">
        <f>SUMIFS(Table17[Quantity2],Table17[Product Name],'Raw Mat Inventory Sum'!$O586,Table17[Product Type2],'Raw Mat Inventory Sum'!$AG$5)</f>
        <v>0</v>
      </c>
      <c r="AI586" s="1">
        <f>SUMIFS(Table17[Total out of Inventory],Table17[Product Name],'Raw Mat Inventory Sum'!$O586,Table17[Product Type2],'Raw Mat Inventory Sum'!$AG$5)</f>
        <v>0</v>
      </c>
      <c r="AJ586" s="7"/>
      <c r="AK586" s="1">
        <f>SUMIFS(Table7[Quantity
 Sold],Table7[Sale - Product Name],'Raw Mat Inventory Sum'!$O586,Table7[Product Type2],'Raw Mat Inventory Sum'!$AK$5)</f>
        <v>0</v>
      </c>
      <c r="AL586" t="str">
        <f t="shared" si="56"/>
        <v/>
      </c>
      <c r="AM586" s="1">
        <f>SUMIFS(Table7[Total 
Paid],Table7[Sale - Product Name],'Raw Mat Inventory Sum'!$O586,Table7[Product Type2],'Raw Mat Inventory Sum'!$AK$5)</f>
        <v>0</v>
      </c>
    </row>
    <row r="587" spans="16:39" x14ac:dyDescent="0.25">
      <c r="P587" s="7"/>
      <c r="Q587" s="30">
        <f>SUMIFS(Table110[Quantity],Table110[Product Name],'Raw Mat Inventory Sum'!$O587)</f>
        <v>0</v>
      </c>
      <c r="S587" s="1">
        <f>SUMIFS(Table110[Total Cost],Table110[Product Name],'Raw Mat Inventory Sum'!$O587)</f>
        <v>0</v>
      </c>
      <c r="T587" s="7"/>
      <c r="U587" s="1">
        <f>SUMIFS(Table110[Quantity Purchased],Table110[Product Name],'Raw Mat Inventory Sum'!$O587)</f>
        <v>0</v>
      </c>
      <c r="W587" s="1">
        <f>SUMIFS(Table110[Total Purchase
Cost],Table110[Product Name],'Raw Mat Inventory Sum'!$O587)</f>
        <v>0</v>
      </c>
      <c r="X587" s="7"/>
      <c r="Y587" s="1">
        <f t="shared" si="54"/>
        <v>0</v>
      </c>
      <c r="AA587" s="1">
        <f t="shared" si="55"/>
        <v>0</v>
      </c>
      <c r="AB587" s="7"/>
      <c r="AC587" s="1">
        <f>SUMIFS(Table7[Quantity of 
Product Sold],Table7[Sale - Product Name],'Raw Mat Inventory Sum'!$O587,Table7[Product Type2],'Raw Mat Inventory Sum'!$AC$5)</f>
        <v>0</v>
      </c>
      <c r="AE587" s="1">
        <f>SUMIFS(Table7[Total Cost of
Goods Sold],Table7[Sale - Product Name],'Raw Mat Inventory Sum'!$O587,Table7[Product Type2],'Raw Mat Inventory Sum'!$AC$5)</f>
        <v>0</v>
      </c>
      <c r="AF587" s="7"/>
      <c r="AG587" s="1">
        <f>SUMIFS(Table17[Quantity2],Table17[Product Name],'Raw Mat Inventory Sum'!$O587,Table17[Product Type2],'Raw Mat Inventory Sum'!$AG$5)</f>
        <v>0</v>
      </c>
      <c r="AI587" s="1">
        <f>SUMIFS(Table17[Total out of Inventory],Table17[Product Name],'Raw Mat Inventory Sum'!$O587,Table17[Product Type2],'Raw Mat Inventory Sum'!$AG$5)</f>
        <v>0</v>
      </c>
      <c r="AJ587" s="7"/>
      <c r="AK587" s="1">
        <f>SUMIFS(Table7[Quantity
 Sold],Table7[Sale - Product Name],'Raw Mat Inventory Sum'!$O587,Table7[Product Type2],'Raw Mat Inventory Sum'!$AK$5)</f>
        <v>0</v>
      </c>
      <c r="AL587" t="str">
        <f t="shared" si="56"/>
        <v/>
      </c>
      <c r="AM587" s="1">
        <f>SUMIFS(Table7[Total 
Paid],Table7[Sale - Product Name],'Raw Mat Inventory Sum'!$O587,Table7[Product Type2],'Raw Mat Inventory Sum'!$AK$5)</f>
        <v>0</v>
      </c>
    </row>
    <row r="588" spans="16:39" x14ac:dyDescent="0.25">
      <c r="P588" s="7"/>
      <c r="Q588" s="30">
        <f>SUMIFS(Table110[Quantity],Table110[Product Name],'Raw Mat Inventory Sum'!$O588)</f>
        <v>0</v>
      </c>
      <c r="S588" s="1">
        <f>SUMIFS(Table110[Total Cost],Table110[Product Name],'Raw Mat Inventory Sum'!$O588)</f>
        <v>0</v>
      </c>
      <c r="T588" s="7"/>
      <c r="U588" s="1">
        <f>SUMIFS(Table110[Quantity Purchased],Table110[Product Name],'Raw Mat Inventory Sum'!$O588)</f>
        <v>0</v>
      </c>
      <c r="W588" s="1">
        <f>SUMIFS(Table110[Total Purchase
Cost],Table110[Product Name],'Raw Mat Inventory Sum'!$O588)</f>
        <v>0</v>
      </c>
      <c r="X588" s="7"/>
      <c r="Y588" s="1">
        <f t="shared" si="54"/>
        <v>0</v>
      </c>
      <c r="AA588" s="1">
        <f t="shared" si="55"/>
        <v>0</v>
      </c>
      <c r="AB588" s="7"/>
      <c r="AC588" s="1">
        <f>SUMIFS(Table7[Quantity of 
Product Sold],Table7[Sale - Product Name],'Raw Mat Inventory Sum'!$O588,Table7[Product Type2],'Raw Mat Inventory Sum'!$AC$5)</f>
        <v>0</v>
      </c>
      <c r="AE588" s="1">
        <f>SUMIFS(Table7[Total Cost of
Goods Sold],Table7[Sale - Product Name],'Raw Mat Inventory Sum'!$O588,Table7[Product Type2],'Raw Mat Inventory Sum'!$AC$5)</f>
        <v>0</v>
      </c>
      <c r="AF588" s="7"/>
      <c r="AG588" s="1">
        <f>SUMIFS(Table17[Quantity2],Table17[Product Name],'Raw Mat Inventory Sum'!$O588,Table17[Product Type2],'Raw Mat Inventory Sum'!$AG$5)</f>
        <v>0</v>
      </c>
      <c r="AI588" s="1">
        <f>SUMIFS(Table17[Total out of Inventory],Table17[Product Name],'Raw Mat Inventory Sum'!$O588,Table17[Product Type2],'Raw Mat Inventory Sum'!$AG$5)</f>
        <v>0</v>
      </c>
      <c r="AJ588" s="7"/>
      <c r="AK588" s="1">
        <f>SUMIFS(Table7[Quantity
 Sold],Table7[Sale - Product Name],'Raw Mat Inventory Sum'!$O588,Table7[Product Type2],'Raw Mat Inventory Sum'!$AK$5)</f>
        <v>0</v>
      </c>
      <c r="AL588" t="str">
        <f t="shared" si="56"/>
        <v/>
      </c>
      <c r="AM588" s="1">
        <f>SUMIFS(Table7[Total 
Paid],Table7[Sale - Product Name],'Raw Mat Inventory Sum'!$O588,Table7[Product Type2],'Raw Mat Inventory Sum'!$AK$5)</f>
        <v>0</v>
      </c>
    </row>
    <row r="589" spans="16:39" x14ac:dyDescent="0.25">
      <c r="P589" s="7"/>
      <c r="Q589" s="30">
        <f>SUMIFS(Table110[Quantity],Table110[Product Name],'Raw Mat Inventory Sum'!$O589)</f>
        <v>0</v>
      </c>
      <c r="S589" s="1">
        <f>SUMIFS(Table110[Total Cost],Table110[Product Name],'Raw Mat Inventory Sum'!$O589)</f>
        <v>0</v>
      </c>
      <c r="T589" s="7"/>
      <c r="U589" s="1">
        <f>SUMIFS(Table110[Quantity Purchased],Table110[Product Name],'Raw Mat Inventory Sum'!$O589)</f>
        <v>0</v>
      </c>
      <c r="W589" s="1">
        <f>SUMIFS(Table110[Total Purchase
Cost],Table110[Product Name],'Raw Mat Inventory Sum'!$O589)</f>
        <v>0</v>
      </c>
      <c r="X589" s="7"/>
      <c r="Y589" s="1">
        <f t="shared" si="54"/>
        <v>0</v>
      </c>
      <c r="AA589" s="1">
        <f t="shared" si="55"/>
        <v>0</v>
      </c>
      <c r="AB589" s="7"/>
      <c r="AC589" s="1">
        <f>SUMIFS(Table7[Quantity of 
Product Sold],Table7[Sale - Product Name],'Raw Mat Inventory Sum'!$O589,Table7[Product Type2],'Raw Mat Inventory Sum'!$AC$5)</f>
        <v>0</v>
      </c>
      <c r="AE589" s="1">
        <f>SUMIFS(Table7[Total Cost of
Goods Sold],Table7[Sale - Product Name],'Raw Mat Inventory Sum'!$O589,Table7[Product Type2],'Raw Mat Inventory Sum'!$AC$5)</f>
        <v>0</v>
      </c>
      <c r="AF589" s="7"/>
      <c r="AG589" s="1">
        <f>SUMIFS(Table17[Quantity2],Table17[Product Name],'Raw Mat Inventory Sum'!$O589,Table17[Product Type2],'Raw Mat Inventory Sum'!$AG$5)</f>
        <v>0</v>
      </c>
      <c r="AI589" s="1">
        <f>SUMIFS(Table17[Total out of Inventory],Table17[Product Name],'Raw Mat Inventory Sum'!$O589,Table17[Product Type2],'Raw Mat Inventory Sum'!$AG$5)</f>
        <v>0</v>
      </c>
      <c r="AJ589" s="7"/>
      <c r="AK589" s="1">
        <f>SUMIFS(Table7[Quantity
 Sold],Table7[Sale - Product Name],'Raw Mat Inventory Sum'!$O589,Table7[Product Type2],'Raw Mat Inventory Sum'!$AK$5)</f>
        <v>0</v>
      </c>
      <c r="AL589" t="str">
        <f t="shared" si="56"/>
        <v/>
      </c>
      <c r="AM589" s="1">
        <f>SUMIFS(Table7[Total 
Paid],Table7[Sale - Product Name],'Raw Mat Inventory Sum'!$O589,Table7[Product Type2],'Raw Mat Inventory Sum'!$AK$5)</f>
        <v>0</v>
      </c>
    </row>
    <row r="590" spans="16:39" x14ac:dyDescent="0.25">
      <c r="P590" s="7"/>
      <c r="Q590" s="30">
        <f>SUMIFS(Table110[Quantity],Table110[Product Name],'Raw Mat Inventory Sum'!$O590)</f>
        <v>0</v>
      </c>
      <c r="S590" s="1">
        <f>SUMIFS(Table110[Total Cost],Table110[Product Name],'Raw Mat Inventory Sum'!$O590)</f>
        <v>0</v>
      </c>
      <c r="T590" s="7"/>
      <c r="U590" s="1">
        <f>SUMIFS(Table110[Quantity Purchased],Table110[Product Name],'Raw Mat Inventory Sum'!$O590)</f>
        <v>0</v>
      </c>
      <c r="W590" s="1">
        <f>SUMIFS(Table110[Total Purchase
Cost],Table110[Product Name],'Raw Mat Inventory Sum'!$O590)</f>
        <v>0</v>
      </c>
      <c r="X590" s="7"/>
      <c r="Y590" s="1">
        <f t="shared" si="54"/>
        <v>0</v>
      </c>
      <c r="AA590" s="1">
        <f t="shared" si="55"/>
        <v>0</v>
      </c>
      <c r="AB590" s="7"/>
      <c r="AC590" s="1">
        <f>SUMIFS(Table7[Quantity of 
Product Sold],Table7[Sale - Product Name],'Raw Mat Inventory Sum'!$O590,Table7[Product Type2],'Raw Mat Inventory Sum'!$AC$5)</f>
        <v>0</v>
      </c>
      <c r="AE590" s="1">
        <f>SUMIFS(Table7[Total Cost of
Goods Sold],Table7[Sale - Product Name],'Raw Mat Inventory Sum'!$O590,Table7[Product Type2],'Raw Mat Inventory Sum'!$AC$5)</f>
        <v>0</v>
      </c>
      <c r="AF590" s="7"/>
      <c r="AG590" s="1">
        <f>SUMIFS(Table17[Quantity2],Table17[Product Name],'Raw Mat Inventory Sum'!$O590,Table17[Product Type2],'Raw Mat Inventory Sum'!$AG$5)</f>
        <v>0</v>
      </c>
      <c r="AI590" s="1">
        <f>SUMIFS(Table17[Total out of Inventory],Table17[Product Name],'Raw Mat Inventory Sum'!$O590,Table17[Product Type2],'Raw Mat Inventory Sum'!$AG$5)</f>
        <v>0</v>
      </c>
      <c r="AJ590" s="7"/>
      <c r="AK590" s="1">
        <f>SUMIFS(Table7[Quantity
 Sold],Table7[Sale - Product Name],'Raw Mat Inventory Sum'!$O590,Table7[Product Type2],'Raw Mat Inventory Sum'!$AK$5)</f>
        <v>0</v>
      </c>
      <c r="AL590" t="str">
        <f t="shared" si="56"/>
        <v/>
      </c>
      <c r="AM590" s="1">
        <f>SUMIFS(Table7[Total 
Paid],Table7[Sale - Product Name],'Raw Mat Inventory Sum'!$O590,Table7[Product Type2],'Raw Mat Inventory Sum'!$AK$5)</f>
        <v>0</v>
      </c>
    </row>
    <row r="591" spans="16:39" x14ac:dyDescent="0.25">
      <c r="P591" s="7"/>
      <c r="Q591" s="30">
        <f>SUMIFS(Table110[Quantity],Table110[Product Name],'Raw Mat Inventory Sum'!$O591)</f>
        <v>0</v>
      </c>
      <c r="S591" s="1">
        <f>SUMIFS(Table110[Total Cost],Table110[Product Name],'Raw Mat Inventory Sum'!$O591)</f>
        <v>0</v>
      </c>
      <c r="T591" s="7"/>
      <c r="U591" s="1">
        <f>SUMIFS(Table110[Quantity Purchased],Table110[Product Name],'Raw Mat Inventory Sum'!$O591)</f>
        <v>0</v>
      </c>
      <c r="W591" s="1">
        <f>SUMIFS(Table110[Total Purchase
Cost],Table110[Product Name],'Raw Mat Inventory Sum'!$O591)</f>
        <v>0</v>
      </c>
      <c r="X591" s="7"/>
      <c r="Y591" s="1">
        <f t="shared" si="54"/>
        <v>0</v>
      </c>
      <c r="AA591" s="1">
        <f t="shared" si="55"/>
        <v>0</v>
      </c>
      <c r="AB591" s="7"/>
      <c r="AC591" s="1">
        <f>SUMIFS(Table7[Quantity of 
Product Sold],Table7[Sale - Product Name],'Raw Mat Inventory Sum'!$O591,Table7[Product Type2],'Raw Mat Inventory Sum'!$AC$5)</f>
        <v>0</v>
      </c>
      <c r="AE591" s="1">
        <f>SUMIFS(Table7[Total Cost of
Goods Sold],Table7[Sale - Product Name],'Raw Mat Inventory Sum'!$O591,Table7[Product Type2],'Raw Mat Inventory Sum'!$AC$5)</f>
        <v>0</v>
      </c>
      <c r="AF591" s="7"/>
      <c r="AG591" s="1">
        <f>SUMIFS(Table17[Quantity2],Table17[Product Name],'Raw Mat Inventory Sum'!$O591,Table17[Product Type2],'Raw Mat Inventory Sum'!$AG$5)</f>
        <v>0</v>
      </c>
      <c r="AI591" s="1">
        <f>SUMIFS(Table17[Total out of Inventory],Table17[Product Name],'Raw Mat Inventory Sum'!$O591,Table17[Product Type2],'Raw Mat Inventory Sum'!$AG$5)</f>
        <v>0</v>
      </c>
      <c r="AJ591" s="7"/>
      <c r="AK591" s="1">
        <f>SUMIFS(Table7[Quantity
 Sold],Table7[Sale - Product Name],'Raw Mat Inventory Sum'!$O591,Table7[Product Type2],'Raw Mat Inventory Sum'!$AK$5)</f>
        <v>0</v>
      </c>
      <c r="AL591" t="str">
        <f t="shared" si="56"/>
        <v/>
      </c>
      <c r="AM591" s="1">
        <f>SUMIFS(Table7[Total 
Paid],Table7[Sale - Product Name],'Raw Mat Inventory Sum'!$O591,Table7[Product Type2],'Raw Mat Inventory Sum'!$AK$5)</f>
        <v>0</v>
      </c>
    </row>
    <row r="592" spans="16:39" x14ac:dyDescent="0.25">
      <c r="P592" s="7"/>
      <c r="Q592" s="30">
        <f>SUMIFS(Table110[Quantity],Table110[Product Name],'Raw Mat Inventory Sum'!$O592)</f>
        <v>0</v>
      </c>
      <c r="S592" s="1">
        <f>SUMIFS(Table110[Total Cost],Table110[Product Name],'Raw Mat Inventory Sum'!$O592)</f>
        <v>0</v>
      </c>
      <c r="T592" s="7"/>
      <c r="U592" s="1">
        <f>SUMIFS(Table110[Quantity Purchased],Table110[Product Name],'Raw Mat Inventory Sum'!$O592)</f>
        <v>0</v>
      </c>
      <c r="W592" s="1">
        <f>SUMIFS(Table110[Total Purchase
Cost],Table110[Product Name],'Raw Mat Inventory Sum'!$O592)</f>
        <v>0</v>
      </c>
      <c r="X592" s="7"/>
      <c r="Y592" s="1">
        <f t="shared" si="54"/>
        <v>0</v>
      </c>
      <c r="AA592" s="1">
        <f t="shared" si="55"/>
        <v>0</v>
      </c>
      <c r="AB592" s="7"/>
      <c r="AC592" s="1">
        <f>SUMIFS(Table7[Quantity of 
Product Sold],Table7[Sale - Product Name],'Raw Mat Inventory Sum'!$O592,Table7[Product Type2],'Raw Mat Inventory Sum'!$AC$5)</f>
        <v>0</v>
      </c>
      <c r="AE592" s="1">
        <f>SUMIFS(Table7[Total Cost of
Goods Sold],Table7[Sale - Product Name],'Raw Mat Inventory Sum'!$O592,Table7[Product Type2],'Raw Mat Inventory Sum'!$AC$5)</f>
        <v>0</v>
      </c>
      <c r="AF592" s="7"/>
      <c r="AG592" s="1">
        <f>SUMIFS(Table17[Quantity2],Table17[Product Name],'Raw Mat Inventory Sum'!$O592,Table17[Product Type2],'Raw Mat Inventory Sum'!$AG$5)</f>
        <v>0</v>
      </c>
      <c r="AI592" s="1">
        <f>SUMIFS(Table17[Total out of Inventory],Table17[Product Name],'Raw Mat Inventory Sum'!$O592,Table17[Product Type2],'Raw Mat Inventory Sum'!$AG$5)</f>
        <v>0</v>
      </c>
      <c r="AJ592" s="7"/>
      <c r="AK592" s="1">
        <f>SUMIFS(Table7[Quantity
 Sold],Table7[Sale - Product Name],'Raw Mat Inventory Sum'!$O592,Table7[Product Type2],'Raw Mat Inventory Sum'!$AK$5)</f>
        <v>0</v>
      </c>
      <c r="AL592" t="str">
        <f t="shared" si="56"/>
        <v/>
      </c>
      <c r="AM592" s="1">
        <f>SUMIFS(Table7[Total 
Paid],Table7[Sale - Product Name],'Raw Mat Inventory Sum'!$O592,Table7[Product Type2],'Raw Mat Inventory Sum'!$AK$5)</f>
        <v>0</v>
      </c>
    </row>
    <row r="593" spans="16:39" x14ac:dyDescent="0.25">
      <c r="P593" s="7"/>
      <c r="Q593" s="30">
        <f>SUMIFS(Table110[Quantity],Table110[Product Name],'Raw Mat Inventory Sum'!$O593)</f>
        <v>0</v>
      </c>
      <c r="S593" s="1">
        <f>SUMIFS(Table110[Total Cost],Table110[Product Name],'Raw Mat Inventory Sum'!$O593)</f>
        <v>0</v>
      </c>
      <c r="T593" s="7"/>
      <c r="U593" s="1">
        <f>SUMIFS(Table110[Quantity Purchased],Table110[Product Name],'Raw Mat Inventory Sum'!$O593)</f>
        <v>0</v>
      </c>
      <c r="W593" s="1">
        <f>SUMIFS(Table110[Total Purchase
Cost],Table110[Product Name],'Raw Mat Inventory Sum'!$O593)</f>
        <v>0</v>
      </c>
      <c r="X593" s="7"/>
      <c r="Y593" s="1">
        <f t="shared" si="54"/>
        <v>0</v>
      </c>
      <c r="AA593" s="1">
        <f t="shared" si="55"/>
        <v>0</v>
      </c>
      <c r="AB593" s="7"/>
      <c r="AC593" s="1">
        <f>SUMIFS(Table7[Quantity of 
Product Sold],Table7[Sale - Product Name],'Raw Mat Inventory Sum'!$O593,Table7[Product Type2],'Raw Mat Inventory Sum'!$AC$5)</f>
        <v>0</v>
      </c>
      <c r="AE593" s="1">
        <f>SUMIFS(Table7[Total Cost of
Goods Sold],Table7[Sale - Product Name],'Raw Mat Inventory Sum'!$O593,Table7[Product Type2],'Raw Mat Inventory Sum'!$AC$5)</f>
        <v>0</v>
      </c>
      <c r="AF593" s="7"/>
      <c r="AG593" s="1">
        <f>SUMIFS(Table17[Quantity2],Table17[Product Name],'Raw Mat Inventory Sum'!$O593,Table17[Product Type2],'Raw Mat Inventory Sum'!$AG$5)</f>
        <v>0</v>
      </c>
      <c r="AI593" s="1">
        <f>SUMIFS(Table17[Total out of Inventory],Table17[Product Name],'Raw Mat Inventory Sum'!$O593,Table17[Product Type2],'Raw Mat Inventory Sum'!$AG$5)</f>
        <v>0</v>
      </c>
      <c r="AJ593" s="7"/>
      <c r="AK593" s="1">
        <f>SUMIFS(Table7[Quantity
 Sold],Table7[Sale - Product Name],'Raw Mat Inventory Sum'!$O593,Table7[Product Type2],'Raw Mat Inventory Sum'!$AK$5)</f>
        <v>0</v>
      </c>
      <c r="AL593" t="str">
        <f t="shared" si="56"/>
        <v/>
      </c>
      <c r="AM593" s="1">
        <f>SUMIFS(Table7[Total 
Paid],Table7[Sale - Product Name],'Raw Mat Inventory Sum'!$O593,Table7[Product Type2],'Raw Mat Inventory Sum'!$AK$5)</f>
        <v>0</v>
      </c>
    </row>
    <row r="594" spans="16:39" x14ac:dyDescent="0.25">
      <c r="P594" s="7"/>
      <c r="Q594" s="30">
        <f>SUMIFS(Table110[Quantity],Table110[Product Name],'Raw Mat Inventory Sum'!$O594)</f>
        <v>0</v>
      </c>
      <c r="S594" s="1">
        <f>SUMIFS(Table110[Total Cost],Table110[Product Name],'Raw Mat Inventory Sum'!$O594)</f>
        <v>0</v>
      </c>
      <c r="T594" s="7"/>
      <c r="U594" s="1">
        <f>SUMIFS(Table110[Quantity Purchased],Table110[Product Name],'Raw Mat Inventory Sum'!$O594)</f>
        <v>0</v>
      </c>
      <c r="W594" s="1">
        <f>SUMIFS(Table110[Total Purchase
Cost],Table110[Product Name],'Raw Mat Inventory Sum'!$O594)</f>
        <v>0</v>
      </c>
      <c r="X594" s="7"/>
      <c r="Y594" s="1">
        <f t="shared" si="54"/>
        <v>0</v>
      </c>
      <c r="AA594" s="1">
        <f t="shared" si="55"/>
        <v>0</v>
      </c>
      <c r="AB594" s="7"/>
      <c r="AC594" s="1">
        <f>SUMIFS(Table7[Quantity of 
Product Sold],Table7[Sale - Product Name],'Raw Mat Inventory Sum'!$O594,Table7[Product Type2],'Raw Mat Inventory Sum'!$AC$5)</f>
        <v>0</v>
      </c>
      <c r="AE594" s="1">
        <f>SUMIFS(Table7[Total Cost of
Goods Sold],Table7[Sale - Product Name],'Raw Mat Inventory Sum'!$O594,Table7[Product Type2],'Raw Mat Inventory Sum'!$AC$5)</f>
        <v>0</v>
      </c>
      <c r="AF594" s="7"/>
      <c r="AG594" s="1">
        <f>SUMIFS(Table17[Quantity2],Table17[Product Name],'Raw Mat Inventory Sum'!$O594,Table17[Product Type2],'Raw Mat Inventory Sum'!$AG$5)</f>
        <v>0</v>
      </c>
      <c r="AI594" s="1">
        <f>SUMIFS(Table17[Total out of Inventory],Table17[Product Name],'Raw Mat Inventory Sum'!$O594,Table17[Product Type2],'Raw Mat Inventory Sum'!$AG$5)</f>
        <v>0</v>
      </c>
      <c r="AJ594" s="7"/>
      <c r="AK594" s="1">
        <f>SUMIFS(Table7[Quantity
 Sold],Table7[Sale - Product Name],'Raw Mat Inventory Sum'!$O594,Table7[Product Type2],'Raw Mat Inventory Sum'!$AK$5)</f>
        <v>0</v>
      </c>
      <c r="AL594" t="str">
        <f t="shared" si="56"/>
        <v/>
      </c>
      <c r="AM594" s="1">
        <f>SUMIFS(Table7[Total 
Paid],Table7[Sale - Product Name],'Raw Mat Inventory Sum'!$O594,Table7[Product Type2],'Raw Mat Inventory Sum'!$AK$5)</f>
        <v>0</v>
      </c>
    </row>
    <row r="595" spans="16:39" x14ac:dyDescent="0.25">
      <c r="P595" s="7"/>
      <c r="Q595" s="30">
        <f>SUMIFS(Table110[Quantity],Table110[Product Name],'Raw Mat Inventory Sum'!$O595)</f>
        <v>0</v>
      </c>
      <c r="S595" s="1">
        <f>SUMIFS(Table110[Total Cost],Table110[Product Name],'Raw Mat Inventory Sum'!$O595)</f>
        <v>0</v>
      </c>
      <c r="T595" s="7"/>
      <c r="U595" s="1">
        <f>SUMIFS(Table110[Quantity Purchased],Table110[Product Name],'Raw Mat Inventory Sum'!$O595)</f>
        <v>0</v>
      </c>
      <c r="W595" s="1">
        <f>SUMIFS(Table110[Total Purchase
Cost],Table110[Product Name],'Raw Mat Inventory Sum'!$O595)</f>
        <v>0</v>
      </c>
      <c r="X595" s="7"/>
      <c r="Y595" s="1">
        <f t="shared" si="54"/>
        <v>0</v>
      </c>
      <c r="AA595" s="1">
        <f t="shared" si="55"/>
        <v>0</v>
      </c>
      <c r="AB595" s="7"/>
      <c r="AC595" s="1">
        <f>SUMIFS(Table7[Quantity of 
Product Sold],Table7[Sale - Product Name],'Raw Mat Inventory Sum'!$O595,Table7[Product Type2],'Raw Mat Inventory Sum'!$AC$5)</f>
        <v>0</v>
      </c>
      <c r="AE595" s="1">
        <f>SUMIFS(Table7[Total Cost of
Goods Sold],Table7[Sale - Product Name],'Raw Mat Inventory Sum'!$O595,Table7[Product Type2],'Raw Mat Inventory Sum'!$AC$5)</f>
        <v>0</v>
      </c>
      <c r="AF595" s="7"/>
      <c r="AG595" s="1">
        <f>SUMIFS(Table17[Quantity2],Table17[Product Name],'Raw Mat Inventory Sum'!$O595,Table17[Product Type2],'Raw Mat Inventory Sum'!$AG$5)</f>
        <v>0</v>
      </c>
      <c r="AI595" s="1">
        <f>SUMIFS(Table17[Total out of Inventory],Table17[Product Name],'Raw Mat Inventory Sum'!$O595,Table17[Product Type2],'Raw Mat Inventory Sum'!$AG$5)</f>
        <v>0</v>
      </c>
      <c r="AJ595" s="7"/>
      <c r="AK595" s="1">
        <f>SUMIFS(Table7[Quantity
 Sold],Table7[Sale - Product Name],'Raw Mat Inventory Sum'!$O595,Table7[Product Type2],'Raw Mat Inventory Sum'!$AK$5)</f>
        <v>0</v>
      </c>
      <c r="AL595" t="str">
        <f t="shared" si="56"/>
        <v/>
      </c>
      <c r="AM595" s="1">
        <f>SUMIFS(Table7[Total 
Paid],Table7[Sale - Product Name],'Raw Mat Inventory Sum'!$O595,Table7[Product Type2],'Raw Mat Inventory Sum'!$AK$5)</f>
        <v>0</v>
      </c>
    </row>
    <row r="596" spans="16:39" x14ac:dyDescent="0.25">
      <c r="P596" s="7"/>
      <c r="Q596" s="30">
        <f>SUMIFS(Table110[Quantity],Table110[Product Name],'Raw Mat Inventory Sum'!$O596)</f>
        <v>0</v>
      </c>
      <c r="S596" s="1">
        <f>SUMIFS(Table110[Total Cost],Table110[Product Name],'Raw Mat Inventory Sum'!$O596)</f>
        <v>0</v>
      </c>
      <c r="T596" s="7"/>
      <c r="U596" s="1">
        <f>SUMIFS(Table110[Quantity Purchased],Table110[Product Name],'Raw Mat Inventory Sum'!$O596)</f>
        <v>0</v>
      </c>
      <c r="W596" s="1">
        <f>SUMIFS(Table110[Total Purchase
Cost],Table110[Product Name],'Raw Mat Inventory Sum'!$O596)</f>
        <v>0</v>
      </c>
      <c r="X596" s="7"/>
      <c r="Y596" s="1">
        <f t="shared" si="54"/>
        <v>0</v>
      </c>
      <c r="AA596" s="1">
        <f t="shared" si="55"/>
        <v>0</v>
      </c>
      <c r="AB596" s="7"/>
      <c r="AC596" s="1">
        <f>SUMIFS(Table7[Quantity of 
Product Sold],Table7[Sale - Product Name],'Raw Mat Inventory Sum'!$O596,Table7[Product Type2],'Raw Mat Inventory Sum'!$AC$5)</f>
        <v>0</v>
      </c>
      <c r="AE596" s="1">
        <f>SUMIFS(Table7[Total Cost of
Goods Sold],Table7[Sale - Product Name],'Raw Mat Inventory Sum'!$O596,Table7[Product Type2],'Raw Mat Inventory Sum'!$AC$5)</f>
        <v>0</v>
      </c>
      <c r="AF596" s="7"/>
      <c r="AG596" s="1">
        <f>SUMIFS(Table17[Quantity2],Table17[Product Name],'Raw Mat Inventory Sum'!$O596,Table17[Product Type2],'Raw Mat Inventory Sum'!$AG$5)</f>
        <v>0</v>
      </c>
      <c r="AI596" s="1">
        <f>SUMIFS(Table17[Total out of Inventory],Table17[Product Name],'Raw Mat Inventory Sum'!$O596,Table17[Product Type2],'Raw Mat Inventory Sum'!$AG$5)</f>
        <v>0</v>
      </c>
      <c r="AJ596" s="7"/>
      <c r="AK596" s="1">
        <f>SUMIFS(Table7[Quantity
 Sold],Table7[Sale - Product Name],'Raw Mat Inventory Sum'!$O596,Table7[Product Type2],'Raw Mat Inventory Sum'!$AK$5)</f>
        <v>0</v>
      </c>
      <c r="AL596" t="str">
        <f t="shared" si="56"/>
        <v/>
      </c>
      <c r="AM596" s="1">
        <f>SUMIFS(Table7[Total 
Paid],Table7[Sale - Product Name],'Raw Mat Inventory Sum'!$O596,Table7[Product Type2],'Raw Mat Inventory Sum'!$AK$5)</f>
        <v>0</v>
      </c>
    </row>
    <row r="597" spans="16:39" x14ac:dyDescent="0.25">
      <c r="P597" s="7"/>
      <c r="Q597" s="30">
        <f>SUMIFS(Table110[Quantity],Table110[Product Name],'Raw Mat Inventory Sum'!$O597)</f>
        <v>0</v>
      </c>
      <c r="S597" s="1">
        <f>SUMIFS(Table110[Total Cost],Table110[Product Name],'Raw Mat Inventory Sum'!$O597)</f>
        <v>0</v>
      </c>
      <c r="T597" s="7"/>
      <c r="U597" s="1">
        <f>SUMIFS(Table110[Quantity Purchased],Table110[Product Name],'Raw Mat Inventory Sum'!$O597)</f>
        <v>0</v>
      </c>
      <c r="W597" s="1">
        <f>SUMIFS(Table110[Total Purchase
Cost],Table110[Product Name],'Raw Mat Inventory Sum'!$O597)</f>
        <v>0</v>
      </c>
      <c r="X597" s="7"/>
      <c r="Y597" s="1">
        <f t="shared" si="54"/>
        <v>0</v>
      </c>
      <c r="AA597" s="1">
        <f t="shared" si="55"/>
        <v>0</v>
      </c>
      <c r="AB597" s="7"/>
      <c r="AC597" s="1">
        <f>SUMIFS(Table7[Quantity of 
Product Sold],Table7[Sale - Product Name],'Raw Mat Inventory Sum'!$O597,Table7[Product Type2],'Raw Mat Inventory Sum'!$AC$5)</f>
        <v>0</v>
      </c>
      <c r="AE597" s="1">
        <f>SUMIFS(Table7[Total Cost of
Goods Sold],Table7[Sale - Product Name],'Raw Mat Inventory Sum'!$O597,Table7[Product Type2],'Raw Mat Inventory Sum'!$AC$5)</f>
        <v>0</v>
      </c>
      <c r="AF597" s="7"/>
      <c r="AG597" s="1">
        <f>SUMIFS(Table17[Quantity2],Table17[Product Name],'Raw Mat Inventory Sum'!$O597,Table17[Product Type2],'Raw Mat Inventory Sum'!$AG$5)</f>
        <v>0</v>
      </c>
      <c r="AI597" s="1">
        <f>SUMIFS(Table17[Total out of Inventory],Table17[Product Name],'Raw Mat Inventory Sum'!$O597,Table17[Product Type2],'Raw Mat Inventory Sum'!$AG$5)</f>
        <v>0</v>
      </c>
      <c r="AJ597" s="7"/>
      <c r="AK597" s="1">
        <f>SUMIFS(Table7[Quantity
 Sold],Table7[Sale - Product Name],'Raw Mat Inventory Sum'!$O597,Table7[Product Type2],'Raw Mat Inventory Sum'!$AK$5)</f>
        <v>0</v>
      </c>
      <c r="AL597" t="str">
        <f t="shared" si="56"/>
        <v/>
      </c>
      <c r="AM597" s="1">
        <f>SUMIFS(Table7[Total 
Paid],Table7[Sale - Product Name],'Raw Mat Inventory Sum'!$O597,Table7[Product Type2],'Raw Mat Inventory Sum'!$AK$5)</f>
        <v>0</v>
      </c>
    </row>
    <row r="598" spans="16:39" x14ac:dyDescent="0.25">
      <c r="P598" s="7"/>
      <c r="Q598" s="30">
        <f>SUMIFS(Table110[Quantity],Table110[Product Name],'Raw Mat Inventory Sum'!$O598)</f>
        <v>0</v>
      </c>
      <c r="S598" s="1">
        <f>SUMIFS(Table110[Total Cost],Table110[Product Name],'Raw Mat Inventory Sum'!$O598)</f>
        <v>0</v>
      </c>
      <c r="T598" s="7"/>
      <c r="U598" s="1">
        <f>SUMIFS(Table110[Quantity Purchased],Table110[Product Name],'Raw Mat Inventory Sum'!$O598)</f>
        <v>0</v>
      </c>
      <c r="W598" s="1">
        <f>SUMIFS(Table110[Total Purchase
Cost],Table110[Product Name],'Raw Mat Inventory Sum'!$O598)</f>
        <v>0</v>
      </c>
      <c r="X598" s="7"/>
      <c r="Y598" s="1">
        <f t="shared" si="54"/>
        <v>0</v>
      </c>
      <c r="AA598" s="1">
        <f t="shared" si="55"/>
        <v>0</v>
      </c>
      <c r="AB598" s="7"/>
      <c r="AC598" s="1">
        <f>SUMIFS(Table7[Quantity of 
Product Sold],Table7[Sale - Product Name],'Raw Mat Inventory Sum'!$O598,Table7[Product Type2],'Raw Mat Inventory Sum'!$AC$5)</f>
        <v>0</v>
      </c>
      <c r="AE598" s="1">
        <f>SUMIFS(Table7[Total Cost of
Goods Sold],Table7[Sale - Product Name],'Raw Mat Inventory Sum'!$O598,Table7[Product Type2],'Raw Mat Inventory Sum'!$AC$5)</f>
        <v>0</v>
      </c>
      <c r="AF598" s="7"/>
      <c r="AG598" s="1">
        <f>SUMIFS(Table17[Quantity2],Table17[Product Name],'Raw Mat Inventory Sum'!$O598,Table17[Product Type2],'Raw Mat Inventory Sum'!$AG$5)</f>
        <v>0</v>
      </c>
      <c r="AI598" s="1">
        <f>SUMIFS(Table17[Total out of Inventory],Table17[Product Name],'Raw Mat Inventory Sum'!$O598,Table17[Product Type2],'Raw Mat Inventory Sum'!$AG$5)</f>
        <v>0</v>
      </c>
      <c r="AJ598" s="7"/>
      <c r="AK598" s="1">
        <f>SUMIFS(Table7[Quantity
 Sold],Table7[Sale - Product Name],'Raw Mat Inventory Sum'!$O598,Table7[Product Type2],'Raw Mat Inventory Sum'!$AK$5)</f>
        <v>0</v>
      </c>
      <c r="AL598" t="str">
        <f t="shared" si="56"/>
        <v/>
      </c>
      <c r="AM598" s="1">
        <f>SUMIFS(Table7[Total 
Paid],Table7[Sale - Product Name],'Raw Mat Inventory Sum'!$O598,Table7[Product Type2],'Raw Mat Inventory Sum'!$AK$5)</f>
        <v>0</v>
      </c>
    </row>
    <row r="599" spans="16:39" x14ac:dyDescent="0.25">
      <c r="P599" s="7"/>
      <c r="Q599" s="30">
        <f>SUMIFS(Table110[Quantity],Table110[Product Name],'Raw Mat Inventory Sum'!$O599)</f>
        <v>0</v>
      </c>
      <c r="S599" s="1">
        <f>SUMIFS(Table110[Total Cost],Table110[Product Name],'Raw Mat Inventory Sum'!$O599)</f>
        <v>0</v>
      </c>
      <c r="T599" s="7"/>
      <c r="U599" s="1">
        <f>SUMIFS(Table110[Quantity Purchased],Table110[Product Name],'Raw Mat Inventory Sum'!$O599)</f>
        <v>0</v>
      </c>
      <c r="W599" s="1">
        <f>SUMIFS(Table110[Total Purchase
Cost],Table110[Product Name],'Raw Mat Inventory Sum'!$O599)</f>
        <v>0</v>
      </c>
      <c r="X599" s="7"/>
      <c r="Y599" s="1">
        <f t="shared" si="54"/>
        <v>0</v>
      </c>
      <c r="AA599" s="1">
        <f t="shared" si="55"/>
        <v>0</v>
      </c>
      <c r="AB599" s="7"/>
      <c r="AC599" s="1">
        <f>SUMIFS(Table7[Quantity of 
Product Sold],Table7[Sale - Product Name],'Raw Mat Inventory Sum'!$O599,Table7[Product Type2],'Raw Mat Inventory Sum'!$AC$5)</f>
        <v>0</v>
      </c>
      <c r="AE599" s="1">
        <f>SUMIFS(Table7[Total Cost of
Goods Sold],Table7[Sale - Product Name],'Raw Mat Inventory Sum'!$O599,Table7[Product Type2],'Raw Mat Inventory Sum'!$AC$5)</f>
        <v>0</v>
      </c>
      <c r="AF599" s="7"/>
      <c r="AG599" s="1">
        <f>SUMIFS(Table17[Quantity2],Table17[Product Name],'Raw Mat Inventory Sum'!$O599,Table17[Product Type2],'Raw Mat Inventory Sum'!$AG$5)</f>
        <v>0</v>
      </c>
      <c r="AI599" s="1">
        <f>SUMIFS(Table17[Total out of Inventory],Table17[Product Name],'Raw Mat Inventory Sum'!$O599,Table17[Product Type2],'Raw Mat Inventory Sum'!$AG$5)</f>
        <v>0</v>
      </c>
      <c r="AJ599" s="7"/>
      <c r="AK599" s="1">
        <f>SUMIFS(Table7[Quantity
 Sold],Table7[Sale - Product Name],'Raw Mat Inventory Sum'!$O599,Table7[Product Type2],'Raw Mat Inventory Sum'!$AK$5)</f>
        <v>0</v>
      </c>
      <c r="AL599" t="str">
        <f t="shared" si="56"/>
        <v/>
      </c>
      <c r="AM599" s="1">
        <f>SUMIFS(Table7[Total 
Paid],Table7[Sale - Product Name],'Raw Mat Inventory Sum'!$O599,Table7[Product Type2],'Raw Mat Inventory Sum'!$AK$5)</f>
        <v>0</v>
      </c>
    </row>
    <row r="600" spans="16:39" x14ac:dyDescent="0.25">
      <c r="P600" s="7"/>
      <c r="Q600" s="30">
        <f>SUMIFS(Table110[Quantity],Table110[Product Name],'Raw Mat Inventory Sum'!$O600)</f>
        <v>0</v>
      </c>
      <c r="S600" s="1">
        <f>SUMIFS(Table110[Total Cost],Table110[Product Name],'Raw Mat Inventory Sum'!$O600)</f>
        <v>0</v>
      </c>
      <c r="T600" s="7"/>
      <c r="U600" s="1">
        <f>SUMIFS(Table110[Quantity Purchased],Table110[Product Name],'Raw Mat Inventory Sum'!$O600)</f>
        <v>0</v>
      </c>
      <c r="W600" s="1">
        <f>SUMIFS(Table110[Total Purchase
Cost],Table110[Product Name],'Raw Mat Inventory Sum'!$O600)</f>
        <v>0</v>
      </c>
      <c r="X600" s="7"/>
      <c r="Y600" s="1">
        <f t="shared" si="54"/>
        <v>0</v>
      </c>
      <c r="AA600" s="1">
        <f t="shared" si="55"/>
        <v>0</v>
      </c>
      <c r="AB600" s="7"/>
      <c r="AC600" s="1">
        <f>SUMIFS(Table7[Quantity of 
Product Sold],Table7[Sale - Product Name],'Raw Mat Inventory Sum'!$O600,Table7[Product Type2],'Raw Mat Inventory Sum'!$AC$5)</f>
        <v>0</v>
      </c>
      <c r="AE600" s="1">
        <f>SUMIFS(Table7[Total Cost of
Goods Sold],Table7[Sale - Product Name],'Raw Mat Inventory Sum'!$O600,Table7[Product Type2],'Raw Mat Inventory Sum'!$AC$5)</f>
        <v>0</v>
      </c>
      <c r="AF600" s="7"/>
      <c r="AG600" s="1">
        <f>SUMIFS(Table17[Quantity2],Table17[Product Name],'Raw Mat Inventory Sum'!$O600,Table17[Product Type2],'Raw Mat Inventory Sum'!$AG$5)</f>
        <v>0</v>
      </c>
      <c r="AI600" s="1">
        <f>SUMIFS(Table17[Total out of Inventory],Table17[Product Name],'Raw Mat Inventory Sum'!$O600,Table17[Product Type2],'Raw Mat Inventory Sum'!$AG$5)</f>
        <v>0</v>
      </c>
      <c r="AJ600" s="7"/>
      <c r="AK600" s="1">
        <f>SUMIFS(Table7[Quantity
 Sold],Table7[Sale - Product Name],'Raw Mat Inventory Sum'!$O600,Table7[Product Type2],'Raw Mat Inventory Sum'!$AK$5)</f>
        <v>0</v>
      </c>
      <c r="AL600" t="str">
        <f t="shared" si="56"/>
        <v/>
      </c>
      <c r="AM600" s="1">
        <f>SUMIFS(Table7[Total 
Paid],Table7[Sale - Product Name],'Raw Mat Inventory Sum'!$O600,Table7[Product Type2],'Raw Mat Inventory Sum'!$AK$5)</f>
        <v>0</v>
      </c>
    </row>
    <row r="601" spans="16:39" x14ac:dyDescent="0.25">
      <c r="P601" s="7"/>
      <c r="Q601" s="30">
        <f>SUMIFS(Table110[Quantity],Table110[Product Name],'Raw Mat Inventory Sum'!$O601)</f>
        <v>0</v>
      </c>
      <c r="S601" s="1">
        <f>SUMIFS(Table110[Total Cost],Table110[Product Name],'Raw Mat Inventory Sum'!$O601)</f>
        <v>0</v>
      </c>
      <c r="T601" s="7"/>
      <c r="U601" s="1">
        <f>SUMIFS(Table110[Quantity Purchased],Table110[Product Name],'Raw Mat Inventory Sum'!$O601)</f>
        <v>0</v>
      </c>
      <c r="W601" s="1">
        <f>SUMIFS(Table110[Total Purchase
Cost],Table110[Product Name],'Raw Mat Inventory Sum'!$O601)</f>
        <v>0</v>
      </c>
      <c r="X601" s="7"/>
      <c r="Y601" s="1">
        <f t="shared" si="54"/>
        <v>0</v>
      </c>
      <c r="AA601" s="1">
        <f t="shared" si="55"/>
        <v>0</v>
      </c>
      <c r="AB601" s="7"/>
      <c r="AC601" s="1">
        <f>SUMIFS(Table7[Quantity of 
Product Sold],Table7[Sale - Product Name],'Raw Mat Inventory Sum'!$O601,Table7[Product Type2],'Raw Mat Inventory Sum'!$AC$5)</f>
        <v>0</v>
      </c>
      <c r="AE601" s="1">
        <f>SUMIFS(Table7[Total Cost of
Goods Sold],Table7[Sale - Product Name],'Raw Mat Inventory Sum'!$O601,Table7[Product Type2],'Raw Mat Inventory Sum'!$AC$5)</f>
        <v>0</v>
      </c>
      <c r="AF601" s="7"/>
      <c r="AG601" s="1">
        <f>SUMIFS(Table17[Quantity2],Table17[Product Name],'Raw Mat Inventory Sum'!$O601,Table17[Product Type2],'Raw Mat Inventory Sum'!$AG$5)</f>
        <v>0</v>
      </c>
      <c r="AI601" s="1">
        <f>SUMIFS(Table17[Total out of Inventory],Table17[Product Name],'Raw Mat Inventory Sum'!$O601,Table17[Product Type2],'Raw Mat Inventory Sum'!$AG$5)</f>
        <v>0</v>
      </c>
      <c r="AJ601" s="7"/>
      <c r="AK601" s="1">
        <f>SUMIFS(Table7[Quantity
 Sold],Table7[Sale - Product Name],'Raw Mat Inventory Sum'!$O601,Table7[Product Type2],'Raw Mat Inventory Sum'!$AK$5)</f>
        <v>0</v>
      </c>
      <c r="AL601" t="str">
        <f t="shared" si="56"/>
        <v/>
      </c>
      <c r="AM601" s="1">
        <f>SUMIFS(Table7[Total 
Paid],Table7[Sale - Product Name],'Raw Mat Inventory Sum'!$O601,Table7[Product Type2],'Raw Mat Inventory Sum'!$AK$5)</f>
        <v>0</v>
      </c>
    </row>
    <row r="602" spans="16:39" x14ac:dyDescent="0.25">
      <c r="P602" s="7"/>
      <c r="Q602" s="30">
        <f>SUMIFS(Table110[Quantity],Table110[Product Name],'Raw Mat Inventory Sum'!$O602)</f>
        <v>0</v>
      </c>
      <c r="S602" s="1">
        <f>SUMIFS(Table110[Total Cost],Table110[Product Name],'Raw Mat Inventory Sum'!$O602)</f>
        <v>0</v>
      </c>
      <c r="T602" s="7"/>
      <c r="U602" s="1">
        <f>SUMIFS(Table110[Quantity Purchased],Table110[Product Name],'Raw Mat Inventory Sum'!$O602)</f>
        <v>0</v>
      </c>
      <c r="W602" s="1">
        <f>SUMIFS(Table110[Total Purchase
Cost],Table110[Product Name],'Raw Mat Inventory Sum'!$O602)</f>
        <v>0</v>
      </c>
      <c r="X602" s="7"/>
      <c r="Y602" s="1">
        <f t="shared" si="54"/>
        <v>0</v>
      </c>
      <c r="AA602" s="1">
        <f t="shared" si="55"/>
        <v>0</v>
      </c>
      <c r="AB602" s="7"/>
      <c r="AC602" s="1">
        <f>SUMIFS(Table7[Quantity of 
Product Sold],Table7[Sale - Product Name],'Raw Mat Inventory Sum'!$O602,Table7[Product Type2],'Raw Mat Inventory Sum'!$AC$5)</f>
        <v>0</v>
      </c>
      <c r="AE602" s="1">
        <f>SUMIFS(Table7[Total Cost of
Goods Sold],Table7[Sale - Product Name],'Raw Mat Inventory Sum'!$O602,Table7[Product Type2],'Raw Mat Inventory Sum'!$AC$5)</f>
        <v>0</v>
      </c>
      <c r="AF602" s="7"/>
      <c r="AG602" s="1">
        <f>SUMIFS(Table17[Quantity2],Table17[Product Name],'Raw Mat Inventory Sum'!$O602,Table17[Product Type2],'Raw Mat Inventory Sum'!$AG$5)</f>
        <v>0</v>
      </c>
      <c r="AI602" s="1">
        <f>SUMIFS(Table17[Total out of Inventory],Table17[Product Name],'Raw Mat Inventory Sum'!$O602,Table17[Product Type2],'Raw Mat Inventory Sum'!$AG$5)</f>
        <v>0</v>
      </c>
      <c r="AJ602" s="7"/>
      <c r="AK602" s="1">
        <f>SUMIFS(Table7[Quantity
 Sold],Table7[Sale - Product Name],'Raw Mat Inventory Sum'!$O602,Table7[Product Type2],'Raw Mat Inventory Sum'!$AK$5)</f>
        <v>0</v>
      </c>
      <c r="AL602" t="str">
        <f t="shared" si="56"/>
        <v/>
      </c>
      <c r="AM602" s="1">
        <f>SUMIFS(Table7[Total 
Paid],Table7[Sale - Product Name],'Raw Mat Inventory Sum'!$O602,Table7[Product Type2],'Raw Mat Inventory Sum'!$AK$5)</f>
        <v>0</v>
      </c>
    </row>
    <row r="603" spans="16:39" x14ac:dyDescent="0.25">
      <c r="P603" s="7"/>
      <c r="Q603" s="30">
        <f>SUMIFS(Table110[Quantity],Table110[Product Name],'Raw Mat Inventory Sum'!$O603)</f>
        <v>0</v>
      </c>
      <c r="S603" s="1">
        <f>SUMIFS(Table110[Total Cost],Table110[Product Name],'Raw Mat Inventory Sum'!$O603)</f>
        <v>0</v>
      </c>
      <c r="T603" s="7"/>
      <c r="U603" s="1">
        <f>SUMIFS(Table110[Quantity Purchased],Table110[Product Name],'Raw Mat Inventory Sum'!$O603)</f>
        <v>0</v>
      </c>
      <c r="W603" s="1">
        <f>SUMIFS(Table110[Total Purchase
Cost],Table110[Product Name],'Raw Mat Inventory Sum'!$O603)</f>
        <v>0</v>
      </c>
      <c r="X603" s="7"/>
      <c r="Y603" s="1">
        <f t="shared" si="54"/>
        <v>0</v>
      </c>
      <c r="AA603" s="1">
        <f t="shared" si="55"/>
        <v>0</v>
      </c>
      <c r="AB603" s="7"/>
      <c r="AC603" s="1">
        <f>SUMIFS(Table7[Quantity of 
Product Sold],Table7[Sale - Product Name],'Raw Mat Inventory Sum'!$O603,Table7[Product Type2],'Raw Mat Inventory Sum'!$AC$5)</f>
        <v>0</v>
      </c>
      <c r="AE603" s="1">
        <f>SUMIFS(Table7[Total Cost of
Goods Sold],Table7[Sale - Product Name],'Raw Mat Inventory Sum'!$O603,Table7[Product Type2],'Raw Mat Inventory Sum'!$AC$5)</f>
        <v>0</v>
      </c>
      <c r="AF603" s="7"/>
      <c r="AG603" s="1">
        <f>SUMIFS(Table17[Quantity2],Table17[Product Name],'Raw Mat Inventory Sum'!$O603,Table17[Product Type2],'Raw Mat Inventory Sum'!$AG$5)</f>
        <v>0</v>
      </c>
      <c r="AI603" s="1">
        <f>SUMIFS(Table17[Total out of Inventory],Table17[Product Name],'Raw Mat Inventory Sum'!$O603,Table17[Product Type2],'Raw Mat Inventory Sum'!$AG$5)</f>
        <v>0</v>
      </c>
      <c r="AJ603" s="7"/>
      <c r="AK603" s="1">
        <f>SUMIFS(Table7[Quantity
 Sold],Table7[Sale - Product Name],'Raw Mat Inventory Sum'!$O603,Table7[Product Type2],'Raw Mat Inventory Sum'!$AK$5)</f>
        <v>0</v>
      </c>
      <c r="AL603" t="str">
        <f t="shared" si="56"/>
        <v/>
      </c>
      <c r="AM603" s="1">
        <f>SUMIFS(Table7[Total 
Paid],Table7[Sale - Product Name],'Raw Mat Inventory Sum'!$O603,Table7[Product Type2],'Raw Mat Inventory Sum'!$AK$5)</f>
        <v>0</v>
      </c>
    </row>
    <row r="604" spans="16:39" x14ac:dyDescent="0.25">
      <c r="P604" s="7"/>
      <c r="Q604" s="30">
        <f>SUMIFS(Table110[Quantity],Table110[Product Name],'Raw Mat Inventory Sum'!$O604)</f>
        <v>0</v>
      </c>
      <c r="S604" s="1">
        <f>SUMIFS(Table110[Total Cost],Table110[Product Name],'Raw Mat Inventory Sum'!$O604)</f>
        <v>0</v>
      </c>
      <c r="T604" s="7"/>
      <c r="U604" s="1">
        <f>SUMIFS(Table110[Quantity Purchased],Table110[Product Name],'Raw Mat Inventory Sum'!$O604)</f>
        <v>0</v>
      </c>
      <c r="W604" s="1">
        <f>SUMIFS(Table110[Total Purchase
Cost],Table110[Product Name],'Raw Mat Inventory Sum'!$O604)</f>
        <v>0</v>
      </c>
      <c r="X604" s="7"/>
      <c r="Y604" s="1">
        <f t="shared" si="54"/>
        <v>0</v>
      </c>
      <c r="AA604" s="1">
        <f t="shared" si="55"/>
        <v>0</v>
      </c>
      <c r="AB604" s="7"/>
      <c r="AC604" s="1">
        <f>SUMIFS(Table7[Quantity of 
Product Sold],Table7[Sale - Product Name],'Raw Mat Inventory Sum'!$O604,Table7[Product Type2],'Raw Mat Inventory Sum'!$AC$5)</f>
        <v>0</v>
      </c>
      <c r="AE604" s="1">
        <f>SUMIFS(Table7[Total Cost of
Goods Sold],Table7[Sale - Product Name],'Raw Mat Inventory Sum'!$O604,Table7[Product Type2],'Raw Mat Inventory Sum'!$AC$5)</f>
        <v>0</v>
      </c>
      <c r="AF604" s="7"/>
      <c r="AG604" s="1">
        <f>SUMIFS(Table17[Quantity2],Table17[Product Name],'Raw Mat Inventory Sum'!$O604,Table17[Product Type2],'Raw Mat Inventory Sum'!$AG$5)</f>
        <v>0</v>
      </c>
      <c r="AI604" s="1">
        <f>SUMIFS(Table17[Total out of Inventory],Table17[Product Name],'Raw Mat Inventory Sum'!$O604,Table17[Product Type2],'Raw Mat Inventory Sum'!$AG$5)</f>
        <v>0</v>
      </c>
      <c r="AJ604" s="7"/>
      <c r="AK604" s="1">
        <f>SUMIFS(Table7[Quantity
 Sold],Table7[Sale - Product Name],'Raw Mat Inventory Sum'!$O604,Table7[Product Type2],'Raw Mat Inventory Sum'!$AK$5)</f>
        <v>0</v>
      </c>
      <c r="AL604" t="str">
        <f t="shared" si="56"/>
        <v/>
      </c>
      <c r="AM604" s="1">
        <f>SUMIFS(Table7[Total 
Paid],Table7[Sale - Product Name],'Raw Mat Inventory Sum'!$O604,Table7[Product Type2],'Raw Mat Inventory Sum'!$AK$5)</f>
        <v>0</v>
      </c>
    </row>
    <row r="605" spans="16:39" x14ac:dyDescent="0.25">
      <c r="P605" s="7"/>
      <c r="Q605" s="30">
        <f>SUMIFS(Table110[Quantity],Table110[Product Name],'Raw Mat Inventory Sum'!$O605)</f>
        <v>0</v>
      </c>
      <c r="S605" s="1">
        <f>SUMIFS(Table110[Total Cost],Table110[Product Name],'Raw Mat Inventory Sum'!$O605)</f>
        <v>0</v>
      </c>
      <c r="T605" s="7"/>
      <c r="U605" s="1">
        <f>SUMIFS(Table110[Quantity Purchased],Table110[Product Name],'Raw Mat Inventory Sum'!$O605)</f>
        <v>0</v>
      </c>
      <c r="W605" s="1">
        <f>SUMIFS(Table110[Total Purchase
Cost],Table110[Product Name],'Raw Mat Inventory Sum'!$O605)</f>
        <v>0</v>
      </c>
      <c r="X605" s="7"/>
      <c r="Y605" s="1">
        <f t="shared" si="54"/>
        <v>0</v>
      </c>
      <c r="AA605" s="1">
        <f t="shared" si="55"/>
        <v>0</v>
      </c>
      <c r="AB605" s="7"/>
      <c r="AC605" s="1">
        <f>SUMIFS(Table7[Quantity of 
Product Sold],Table7[Sale - Product Name],'Raw Mat Inventory Sum'!$O605,Table7[Product Type2],'Raw Mat Inventory Sum'!$AC$5)</f>
        <v>0</v>
      </c>
      <c r="AE605" s="1">
        <f>SUMIFS(Table7[Total Cost of
Goods Sold],Table7[Sale - Product Name],'Raw Mat Inventory Sum'!$O605,Table7[Product Type2],'Raw Mat Inventory Sum'!$AC$5)</f>
        <v>0</v>
      </c>
      <c r="AF605" s="7"/>
      <c r="AG605" s="1">
        <f>SUMIFS(Table17[Quantity2],Table17[Product Name],'Raw Mat Inventory Sum'!$O605,Table17[Product Type2],'Raw Mat Inventory Sum'!$AG$5)</f>
        <v>0</v>
      </c>
      <c r="AI605" s="1">
        <f>SUMIFS(Table17[Total out of Inventory],Table17[Product Name],'Raw Mat Inventory Sum'!$O605,Table17[Product Type2],'Raw Mat Inventory Sum'!$AG$5)</f>
        <v>0</v>
      </c>
      <c r="AJ605" s="7"/>
      <c r="AK605" s="1">
        <f>SUMIFS(Table7[Quantity
 Sold],Table7[Sale - Product Name],'Raw Mat Inventory Sum'!$O605,Table7[Product Type2],'Raw Mat Inventory Sum'!$AK$5)</f>
        <v>0</v>
      </c>
      <c r="AL605" t="str">
        <f t="shared" si="56"/>
        <v/>
      </c>
      <c r="AM605" s="1">
        <f>SUMIFS(Table7[Total 
Paid],Table7[Sale - Product Name],'Raw Mat Inventory Sum'!$O605,Table7[Product Type2],'Raw Mat Inventory Sum'!$AK$5)</f>
        <v>0</v>
      </c>
    </row>
    <row r="606" spans="16:39" x14ac:dyDescent="0.25">
      <c r="P606" s="7"/>
      <c r="Q606" s="30">
        <f>SUMIFS(Table110[Quantity],Table110[Product Name],'Raw Mat Inventory Sum'!$O606)</f>
        <v>0</v>
      </c>
      <c r="S606" s="1">
        <f>SUMIFS(Table110[Total Cost],Table110[Product Name],'Raw Mat Inventory Sum'!$O606)</f>
        <v>0</v>
      </c>
      <c r="T606" s="7"/>
      <c r="U606" s="1">
        <f>SUMIFS(Table110[Quantity Purchased],Table110[Product Name],'Raw Mat Inventory Sum'!$O606)</f>
        <v>0</v>
      </c>
      <c r="W606" s="1">
        <f>SUMIFS(Table110[Total Purchase
Cost],Table110[Product Name],'Raw Mat Inventory Sum'!$O606)</f>
        <v>0</v>
      </c>
      <c r="X606" s="7"/>
      <c r="Y606" s="1">
        <f t="shared" ref="Y606:Y628" si="57">SUM(Q606,U606,-AC606,AG606)</f>
        <v>0</v>
      </c>
      <c r="AA606" s="1">
        <f t="shared" ref="AA606:AA628" si="58">SUM(S606,W606,-AE606,AI606)</f>
        <v>0</v>
      </c>
      <c r="AB606" s="7"/>
      <c r="AC606" s="1">
        <f>SUMIFS(Table7[Quantity of 
Product Sold],Table7[Sale - Product Name],'Raw Mat Inventory Sum'!$O606,Table7[Product Type2],'Raw Mat Inventory Sum'!$AC$5)</f>
        <v>0</v>
      </c>
      <c r="AE606" s="1">
        <f>SUMIFS(Table7[Total Cost of
Goods Sold],Table7[Sale - Product Name],'Raw Mat Inventory Sum'!$O606,Table7[Product Type2],'Raw Mat Inventory Sum'!$AC$5)</f>
        <v>0</v>
      </c>
      <c r="AF606" s="7"/>
      <c r="AG606" s="1">
        <f>SUMIFS(Table17[Quantity2],Table17[Product Name],'Raw Mat Inventory Sum'!$O606,Table17[Product Type2],'Raw Mat Inventory Sum'!$AG$5)</f>
        <v>0</v>
      </c>
      <c r="AI606" s="1">
        <f>SUMIFS(Table17[Total out of Inventory],Table17[Product Name],'Raw Mat Inventory Sum'!$O606,Table17[Product Type2],'Raw Mat Inventory Sum'!$AG$5)</f>
        <v>0</v>
      </c>
      <c r="AJ606" s="7"/>
      <c r="AK606" s="1">
        <f>SUMIFS(Table7[Quantity
 Sold],Table7[Sale - Product Name],'Raw Mat Inventory Sum'!$O606,Table7[Product Type2],'Raw Mat Inventory Sum'!$AK$5)</f>
        <v>0</v>
      </c>
      <c r="AL606" t="str">
        <f t="shared" ref="AL606:AL628" si="59">IF(AK606,AM606/AK606,"")</f>
        <v/>
      </c>
      <c r="AM606" s="1">
        <f>SUMIFS(Table7[Total 
Paid],Table7[Sale - Product Name],'Raw Mat Inventory Sum'!$O606,Table7[Product Type2],'Raw Mat Inventory Sum'!$AK$5)</f>
        <v>0</v>
      </c>
    </row>
    <row r="607" spans="16:39" x14ac:dyDescent="0.25">
      <c r="P607" s="7"/>
      <c r="Q607" s="30">
        <f>SUMIFS(Table110[Quantity],Table110[Product Name],'Raw Mat Inventory Sum'!$O607)</f>
        <v>0</v>
      </c>
      <c r="S607" s="1">
        <f>SUMIFS(Table110[Total Cost],Table110[Product Name],'Raw Mat Inventory Sum'!$O607)</f>
        <v>0</v>
      </c>
      <c r="T607" s="7"/>
      <c r="U607" s="1">
        <f>SUMIFS(Table110[Quantity Purchased],Table110[Product Name],'Raw Mat Inventory Sum'!$O607)</f>
        <v>0</v>
      </c>
      <c r="W607" s="1">
        <f>SUMIFS(Table110[Total Purchase
Cost],Table110[Product Name],'Raw Mat Inventory Sum'!$O607)</f>
        <v>0</v>
      </c>
      <c r="X607" s="7"/>
      <c r="Y607" s="1">
        <f t="shared" si="57"/>
        <v>0</v>
      </c>
      <c r="AA607" s="1">
        <f t="shared" si="58"/>
        <v>0</v>
      </c>
      <c r="AB607" s="7"/>
      <c r="AC607" s="1">
        <f>SUMIFS(Table7[Quantity of 
Product Sold],Table7[Sale - Product Name],'Raw Mat Inventory Sum'!$O607,Table7[Product Type2],'Raw Mat Inventory Sum'!$AC$5)</f>
        <v>0</v>
      </c>
      <c r="AE607" s="1">
        <f>SUMIFS(Table7[Total Cost of
Goods Sold],Table7[Sale - Product Name],'Raw Mat Inventory Sum'!$O607,Table7[Product Type2],'Raw Mat Inventory Sum'!$AC$5)</f>
        <v>0</v>
      </c>
      <c r="AF607" s="7"/>
      <c r="AG607" s="1">
        <f>SUMIFS(Table17[Quantity2],Table17[Product Name],'Raw Mat Inventory Sum'!$O607,Table17[Product Type2],'Raw Mat Inventory Sum'!$AG$5)</f>
        <v>0</v>
      </c>
      <c r="AI607" s="1">
        <f>SUMIFS(Table17[Total out of Inventory],Table17[Product Name],'Raw Mat Inventory Sum'!$O607,Table17[Product Type2],'Raw Mat Inventory Sum'!$AG$5)</f>
        <v>0</v>
      </c>
      <c r="AJ607" s="7"/>
      <c r="AK607" s="1">
        <f>SUMIFS(Table7[Quantity
 Sold],Table7[Sale - Product Name],'Raw Mat Inventory Sum'!$O607,Table7[Product Type2],'Raw Mat Inventory Sum'!$AK$5)</f>
        <v>0</v>
      </c>
      <c r="AL607" t="str">
        <f t="shared" si="59"/>
        <v/>
      </c>
      <c r="AM607" s="1">
        <f>SUMIFS(Table7[Total 
Paid],Table7[Sale - Product Name],'Raw Mat Inventory Sum'!$O607,Table7[Product Type2],'Raw Mat Inventory Sum'!$AK$5)</f>
        <v>0</v>
      </c>
    </row>
    <row r="608" spans="16:39" x14ac:dyDescent="0.25">
      <c r="P608" s="7"/>
      <c r="Q608" s="30">
        <f>SUMIFS(Table110[Quantity],Table110[Product Name],'Raw Mat Inventory Sum'!$O608)</f>
        <v>0</v>
      </c>
      <c r="S608" s="1">
        <f>SUMIFS(Table110[Total Cost],Table110[Product Name],'Raw Mat Inventory Sum'!$O608)</f>
        <v>0</v>
      </c>
      <c r="T608" s="7"/>
      <c r="U608" s="1">
        <f>SUMIFS(Table110[Quantity Purchased],Table110[Product Name],'Raw Mat Inventory Sum'!$O608)</f>
        <v>0</v>
      </c>
      <c r="W608" s="1">
        <f>SUMIFS(Table110[Total Purchase
Cost],Table110[Product Name],'Raw Mat Inventory Sum'!$O608)</f>
        <v>0</v>
      </c>
      <c r="X608" s="7"/>
      <c r="Y608" s="1">
        <f t="shared" si="57"/>
        <v>0</v>
      </c>
      <c r="AA608" s="1">
        <f t="shared" si="58"/>
        <v>0</v>
      </c>
      <c r="AB608" s="7"/>
      <c r="AC608" s="1">
        <f>SUMIFS(Table7[Quantity of 
Product Sold],Table7[Sale - Product Name],'Raw Mat Inventory Sum'!$O608,Table7[Product Type2],'Raw Mat Inventory Sum'!$AC$5)</f>
        <v>0</v>
      </c>
      <c r="AE608" s="1">
        <f>SUMIFS(Table7[Total Cost of
Goods Sold],Table7[Sale - Product Name],'Raw Mat Inventory Sum'!$O608,Table7[Product Type2],'Raw Mat Inventory Sum'!$AC$5)</f>
        <v>0</v>
      </c>
      <c r="AF608" s="7"/>
      <c r="AG608" s="1">
        <f>SUMIFS(Table17[Quantity2],Table17[Product Name],'Raw Mat Inventory Sum'!$O608,Table17[Product Type2],'Raw Mat Inventory Sum'!$AG$5)</f>
        <v>0</v>
      </c>
      <c r="AI608" s="1">
        <f>SUMIFS(Table17[Total out of Inventory],Table17[Product Name],'Raw Mat Inventory Sum'!$O608,Table17[Product Type2],'Raw Mat Inventory Sum'!$AG$5)</f>
        <v>0</v>
      </c>
      <c r="AJ608" s="7"/>
      <c r="AK608" s="1">
        <f>SUMIFS(Table7[Quantity
 Sold],Table7[Sale - Product Name],'Raw Mat Inventory Sum'!$O608,Table7[Product Type2],'Raw Mat Inventory Sum'!$AK$5)</f>
        <v>0</v>
      </c>
      <c r="AL608" t="str">
        <f t="shared" si="59"/>
        <v/>
      </c>
      <c r="AM608" s="1">
        <f>SUMIFS(Table7[Total 
Paid],Table7[Sale - Product Name],'Raw Mat Inventory Sum'!$O608,Table7[Product Type2],'Raw Mat Inventory Sum'!$AK$5)</f>
        <v>0</v>
      </c>
    </row>
    <row r="609" spans="16:39" x14ac:dyDescent="0.25">
      <c r="P609" s="7"/>
      <c r="Q609" s="30">
        <f>SUMIFS(Table110[Quantity],Table110[Product Name],'Raw Mat Inventory Sum'!$O609)</f>
        <v>0</v>
      </c>
      <c r="S609" s="1">
        <f>SUMIFS(Table110[Total Cost],Table110[Product Name],'Raw Mat Inventory Sum'!$O609)</f>
        <v>0</v>
      </c>
      <c r="T609" s="7"/>
      <c r="U609" s="1">
        <f>SUMIFS(Table110[Quantity Purchased],Table110[Product Name],'Raw Mat Inventory Sum'!$O609)</f>
        <v>0</v>
      </c>
      <c r="W609" s="1">
        <f>SUMIFS(Table110[Total Purchase
Cost],Table110[Product Name],'Raw Mat Inventory Sum'!$O609)</f>
        <v>0</v>
      </c>
      <c r="X609" s="7"/>
      <c r="Y609" s="1">
        <f t="shared" si="57"/>
        <v>0</v>
      </c>
      <c r="AA609" s="1">
        <f t="shared" si="58"/>
        <v>0</v>
      </c>
      <c r="AB609" s="7"/>
      <c r="AC609" s="1">
        <f>SUMIFS(Table7[Quantity of 
Product Sold],Table7[Sale - Product Name],'Raw Mat Inventory Sum'!$O609,Table7[Product Type2],'Raw Mat Inventory Sum'!$AC$5)</f>
        <v>0</v>
      </c>
      <c r="AE609" s="1">
        <f>SUMIFS(Table7[Total Cost of
Goods Sold],Table7[Sale - Product Name],'Raw Mat Inventory Sum'!$O609,Table7[Product Type2],'Raw Mat Inventory Sum'!$AC$5)</f>
        <v>0</v>
      </c>
      <c r="AF609" s="7"/>
      <c r="AG609" s="1">
        <f>SUMIFS(Table17[Quantity2],Table17[Product Name],'Raw Mat Inventory Sum'!$O609,Table17[Product Type2],'Raw Mat Inventory Sum'!$AG$5)</f>
        <v>0</v>
      </c>
      <c r="AI609" s="1">
        <f>SUMIFS(Table17[Total out of Inventory],Table17[Product Name],'Raw Mat Inventory Sum'!$O609,Table17[Product Type2],'Raw Mat Inventory Sum'!$AG$5)</f>
        <v>0</v>
      </c>
      <c r="AJ609" s="7"/>
      <c r="AK609" s="1">
        <f>SUMIFS(Table7[Quantity
 Sold],Table7[Sale - Product Name],'Raw Mat Inventory Sum'!$O609,Table7[Product Type2],'Raw Mat Inventory Sum'!$AK$5)</f>
        <v>0</v>
      </c>
      <c r="AL609" t="str">
        <f t="shared" si="59"/>
        <v/>
      </c>
      <c r="AM609" s="1">
        <f>SUMIFS(Table7[Total 
Paid],Table7[Sale - Product Name],'Raw Mat Inventory Sum'!$O609,Table7[Product Type2],'Raw Mat Inventory Sum'!$AK$5)</f>
        <v>0</v>
      </c>
    </row>
    <row r="610" spans="16:39" x14ac:dyDescent="0.25">
      <c r="P610" s="7"/>
      <c r="Q610" s="30">
        <f>SUMIFS(Table110[Quantity],Table110[Product Name],'Raw Mat Inventory Sum'!$O610)</f>
        <v>0</v>
      </c>
      <c r="S610" s="1">
        <f>SUMIFS(Table110[Total Cost],Table110[Product Name],'Raw Mat Inventory Sum'!$O610)</f>
        <v>0</v>
      </c>
      <c r="T610" s="7"/>
      <c r="U610" s="1">
        <f>SUMIFS(Table110[Quantity Purchased],Table110[Product Name],'Raw Mat Inventory Sum'!$O610)</f>
        <v>0</v>
      </c>
      <c r="W610" s="1">
        <f>SUMIFS(Table110[Total Purchase
Cost],Table110[Product Name],'Raw Mat Inventory Sum'!$O610)</f>
        <v>0</v>
      </c>
      <c r="X610" s="7"/>
      <c r="Y610" s="1">
        <f t="shared" si="57"/>
        <v>0</v>
      </c>
      <c r="AA610" s="1">
        <f t="shared" si="58"/>
        <v>0</v>
      </c>
      <c r="AB610" s="7"/>
      <c r="AC610" s="1">
        <f>SUMIFS(Table7[Quantity of 
Product Sold],Table7[Sale - Product Name],'Raw Mat Inventory Sum'!$O610,Table7[Product Type2],'Raw Mat Inventory Sum'!$AC$5)</f>
        <v>0</v>
      </c>
      <c r="AE610" s="1">
        <f>SUMIFS(Table7[Total Cost of
Goods Sold],Table7[Sale - Product Name],'Raw Mat Inventory Sum'!$O610,Table7[Product Type2],'Raw Mat Inventory Sum'!$AC$5)</f>
        <v>0</v>
      </c>
      <c r="AF610" s="7"/>
      <c r="AG610" s="1">
        <f>SUMIFS(Table17[Quantity2],Table17[Product Name],'Raw Mat Inventory Sum'!$O610,Table17[Product Type2],'Raw Mat Inventory Sum'!$AG$5)</f>
        <v>0</v>
      </c>
      <c r="AI610" s="1">
        <f>SUMIFS(Table17[Total out of Inventory],Table17[Product Name],'Raw Mat Inventory Sum'!$O610,Table17[Product Type2],'Raw Mat Inventory Sum'!$AG$5)</f>
        <v>0</v>
      </c>
      <c r="AJ610" s="7"/>
      <c r="AK610" s="1">
        <f>SUMIFS(Table7[Quantity
 Sold],Table7[Sale - Product Name],'Raw Mat Inventory Sum'!$O610,Table7[Product Type2],'Raw Mat Inventory Sum'!$AK$5)</f>
        <v>0</v>
      </c>
      <c r="AL610" t="str">
        <f t="shared" si="59"/>
        <v/>
      </c>
      <c r="AM610" s="1">
        <f>SUMIFS(Table7[Total 
Paid],Table7[Sale - Product Name],'Raw Mat Inventory Sum'!$O610,Table7[Product Type2],'Raw Mat Inventory Sum'!$AK$5)</f>
        <v>0</v>
      </c>
    </row>
    <row r="611" spans="16:39" x14ac:dyDescent="0.25">
      <c r="P611" s="7"/>
      <c r="Q611" s="30">
        <f>SUMIFS(Table110[Quantity],Table110[Product Name],'Raw Mat Inventory Sum'!$O611)</f>
        <v>0</v>
      </c>
      <c r="S611" s="1">
        <f>SUMIFS(Table110[Total Cost],Table110[Product Name],'Raw Mat Inventory Sum'!$O611)</f>
        <v>0</v>
      </c>
      <c r="T611" s="7"/>
      <c r="U611" s="1">
        <f>SUMIFS(Table110[Quantity Purchased],Table110[Product Name],'Raw Mat Inventory Sum'!$O611)</f>
        <v>0</v>
      </c>
      <c r="W611" s="1">
        <f>SUMIFS(Table110[Total Purchase
Cost],Table110[Product Name],'Raw Mat Inventory Sum'!$O611)</f>
        <v>0</v>
      </c>
      <c r="X611" s="7"/>
      <c r="Y611" s="1">
        <f t="shared" si="57"/>
        <v>0</v>
      </c>
      <c r="AA611" s="1">
        <f t="shared" si="58"/>
        <v>0</v>
      </c>
      <c r="AB611" s="7"/>
      <c r="AC611" s="1">
        <f>SUMIFS(Table7[Quantity of 
Product Sold],Table7[Sale - Product Name],'Raw Mat Inventory Sum'!$O611,Table7[Product Type2],'Raw Mat Inventory Sum'!$AC$5)</f>
        <v>0</v>
      </c>
      <c r="AE611" s="1">
        <f>SUMIFS(Table7[Total Cost of
Goods Sold],Table7[Sale - Product Name],'Raw Mat Inventory Sum'!$O611,Table7[Product Type2],'Raw Mat Inventory Sum'!$AC$5)</f>
        <v>0</v>
      </c>
      <c r="AF611" s="7"/>
      <c r="AG611" s="1">
        <f>SUMIFS(Table17[Quantity2],Table17[Product Name],'Raw Mat Inventory Sum'!$O611,Table17[Product Type2],'Raw Mat Inventory Sum'!$AG$5)</f>
        <v>0</v>
      </c>
      <c r="AI611" s="1">
        <f>SUMIFS(Table17[Total out of Inventory],Table17[Product Name],'Raw Mat Inventory Sum'!$O611,Table17[Product Type2],'Raw Mat Inventory Sum'!$AG$5)</f>
        <v>0</v>
      </c>
      <c r="AJ611" s="7"/>
      <c r="AK611" s="1">
        <f>SUMIFS(Table7[Quantity
 Sold],Table7[Sale - Product Name],'Raw Mat Inventory Sum'!$O611,Table7[Product Type2],'Raw Mat Inventory Sum'!$AK$5)</f>
        <v>0</v>
      </c>
      <c r="AL611" t="str">
        <f t="shared" si="59"/>
        <v/>
      </c>
      <c r="AM611" s="1">
        <f>SUMIFS(Table7[Total 
Paid],Table7[Sale - Product Name],'Raw Mat Inventory Sum'!$O611,Table7[Product Type2],'Raw Mat Inventory Sum'!$AK$5)</f>
        <v>0</v>
      </c>
    </row>
    <row r="612" spans="16:39" x14ac:dyDescent="0.25">
      <c r="P612" s="7"/>
      <c r="Q612" s="30">
        <f>SUMIFS(Table110[Quantity],Table110[Product Name],'Raw Mat Inventory Sum'!$O612)</f>
        <v>0</v>
      </c>
      <c r="S612" s="1">
        <f>SUMIFS(Table110[Total Cost],Table110[Product Name],'Raw Mat Inventory Sum'!$O612)</f>
        <v>0</v>
      </c>
      <c r="T612" s="7"/>
      <c r="U612" s="1">
        <f>SUMIFS(Table110[Quantity Purchased],Table110[Product Name],'Raw Mat Inventory Sum'!$O612)</f>
        <v>0</v>
      </c>
      <c r="W612" s="1">
        <f>SUMIFS(Table110[Total Purchase
Cost],Table110[Product Name],'Raw Mat Inventory Sum'!$O612)</f>
        <v>0</v>
      </c>
      <c r="X612" s="7"/>
      <c r="Y612" s="1">
        <f t="shared" si="57"/>
        <v>0</v>
      </c>
      <c r="AA612" s="1">
        <f t="shared" si="58"/>
        <v>0</v>
      </c>
      <c r="AB612" s="7"/>
      <c r="AC612" s="1">
        <f>SUMIFS(Table7[Quantity of 
Product Sold],Table7[Sale - Product Name],'Raw Mat Inventory Sum'!$O612,Table7[Product Type2],'Raw Mat Inventory Sum'!$AC$5)</f>
        <v>0</v>
      </c>
      <c r="AE612" s="1">
        <f>SUMIFS(Table7[Total Cost of
Goods Sold],Table7[Sale - Product Name],'Raw Mat Inventory Sum'!$O612,Table7[Product Type2],'Raw Mat Inventory Sum'!$AC$5)</f>
        <v>0</v>
      </c>
      <c r="AF612" s="7"/>
      <c r="AG612" s="1">
        <f>SUMIFS(Table17[Quantity2],Table17[Product Name],'Raw Mat Inventory Sum'!$O612,Table17[Product Type2],'Raw Mat Inventory Sum'!$AG$5)</f>
        <v>0</v>
      </c>
      <c r="AI612" s="1">
        <f>SUMIFS(Table17[Total out of Inventory],Table17[Product Name],'Raw Mat Inventory Sum'!$O612,Table17[Product Type2],'Raw Mat Inventory Sum'!$AG$5)</f>
        <v>0</v>
      </c>
      <c r="AJ612" s="7"/>
      <c r="AK612" s="1">
        <f>SUMIFS(Table7[Quantity
 Sold],Table7[Sale - Product Name],'Raw Mat Inventory Sum'!$O612,Table7[Product Type2],'Raw Mat Inventory Sum'!$AK$5)</f>
        <v>0</v>
      </c>
      <c r="AL612" t="str">
        <f t="shared" si="59"/>
        <v/>
      </c>
      <c r="AM612" s="1">
        <f>SUMIFS(Table7[Total 
Paid],Table7[Sale - Product Name],'Raw Mat Inventory Sum'!$O612,Table7[Product Type2],'Raw Mat Inventory Sum'!$AK$5)</f>
        <v>0</v>
      </c>
    </row>
    <row r="613" spans="16:39" x14ac:dyDescent="0.25">
      <c r="P613" s="7"/>
      <c r="Q613" s="30">
        <f>SUMIFS(Table110[Quantity],Table110[Product Name],'Raw Mat Inventory Sum'!$O613)</f>
        <v>0</v>
      </c>
      <c r="S613" s="1">
        <f>SUMIFS(Table110[Total Cost],Table110[Product Name],'Raw Mat Inventory Sum'!$O613)</f>
        <v>0</v>
      </c>
      <c r="T613" s="7"/>
      <c r="U613" s="1">
        <f>SUMIFS(Table110[Quantity Purchased],Table110[Product Name],'Raw Mat Inventory Sum'!$O613)</f>
        <v>0</v>
      </c>
      <c r="W613" s="1">
        <f>SUMIFS(Table110[Total Purchase
Cost],Table110[Product Name],'Raw Mat Inventory Sum'!$O613)</f>
        <v>0</v>
      </c>
      <c r="X613" s="7"/>
      <c r="Y613" s="1">
        <f t="shared" si="57"/>
        <v>0</v>
      </c>
      <c r="AA613" s="1">
        <f t="shared" si="58"/>
        <v>0</v>
      </c>
      <c r="AB613" s="7"/>
      <c r="AC613" s="1">
        <f>SUMIFS(Table7[Quantity of 
Product Sold],Table7[Sale - Product Name],'Raw Mat Inventory Sum'!$O613,Table7[Product Type2],'Raw Mat Inventory Sum'!$AC$5)</f>
        <v>0</v>
      </c>
      <c r="AE613" s="1">
        <f>SUMIFS(Table7[Total Cost of
Goods Sold],Table7[Sale - Product Name],'Raw Mat Inventory Sum'!$O613,Table7[Product Type2],'Raw Mat Inventory Sum'!$AC$5)</f>
        <v>0</v>
      </c>
      <c r="AF613" s="7"/>
      <c r="AG613" s="1">
        <f>SUMIFS(Table17[Quantity2],Table17[Product Name],'Raw Mat Inventory Sum'!$O613,Table17[Product Type2],'Raw Mat Inventory Sum'!$AG$5)</f>
        <v>0</v>
      </c>
      <c r="AI613" s="1">
        <f>SUMIFS(Table17[Total out of Inventory],Table17[Product Name],'Raw Mat Inventory Sum'!$O613,Table17[Product Type2],'Raw Mat Inventory Sum'!$AG$5)</f>
        <v>0</v>
      </c>
      <c r="AJ613" s="7"/>
      <c r="AK613" s="1">
        <f>SUMIFS(Table7[Quantity
 Sold],Table7[Sale - Product Name],'Raw Mat Inventory Sum'!$O613,Table7[Product Type2],'Raw Mat Inventory Sum'!$AK$5)</f>
        <v>0</v>
      </c>
      <c r="AL613" t="str">
        <f t="shared" si="59"/>
        <v/>
      </c>
      <c r="AM613" s="1">
        <f>SUMIFS(Table7[Total 
Paid],Table7[Sale - Product Name],'Raw Mat Inventory Sum'!$O613,Table7[Product Type2],'Raw Mat Inventory Sum'!$AK$5)</f>
        <v>0</v>
      </c>
    </row>
    <row r="614" spans="16:39" x14ac:dyDescent="0.25">
      <c r="P614" s="7"/>
      <c r="Q614" s="30">
        <f>SUMIFS(Table110[Quantity],Table110[Product Name],'Raw Mat Inventory Sum'!$O614)</f>
        <v>0</v>
      </c>
      <c r="S614" s="1">
        <f>SUMIFS(Table110[Total Cost],Table110[Product Name],'Raw Mat Inventory Sum'!$O614)</f>
        <v>0</v>
      </c>
      <c r="T614" s="7"/>
      <c r="U614" s="1">
        <f>SUMIFS(Table110[Quantity Purchased],Table110[Product Name],'Raw Mat Inventory Sum'!$O614)</f>
        <v>0</v>
      </c>
      <c r="W614" s="1">
        <f>SUMIFS(Table110[Total Purchase
Cost],Table110[Product Name],'Raw Mat Inventory Sum'!$O614)</f>
        <v>0</v>
      </c>
      <c r="X614" s="7"/>
      <c r="Y614" s="1">
        <f t="shared" si="57"/>
        <v>0</v>
      </c>
      <c r="AA614" s="1">
        <f t="shared" si="58"/>
        <v>0</v>
      </c>
      <c r="AB614" s="7"/>
      <c r="AC614" s="1">
        <f>SUMIFS(Table7[Quantity of 
Product Sold],Table7[Sale - Product Name],'Raw Mat Inventory Sum'!$O614,Table7[Product Type2],'Raw Mat Inventory Sum'!$AC$5)</f>
        <v>0</v>
      </c>
      <c r="AE614" s="1">
        <f>SUMIFS(Table7[Total Cost of
Goods Sold],Table7[Sale - Product Name],'Raw Mat Inventory Sum'!$O614,Table7[Product Type2],'Raw Mat Inventory Sum'!$AC$5)</f>
        <v>0</v>
      </c>
      <c r="AF614" s="7"/>
      <c r="AG614" s="1">
        <f>SUMIFS(Table17[Quantity2],Table17[Product Name],'Raw Mat Inventory Sum'!$O614,Table17[Product Type2],'Raw Mat Inventory Sum'!$AG$5)</f>
        <v>0</v>
      </c>
      <c r="AI614" s="1">
        <f>SUMIFS(Table17[Total out of Inventory],Table17[Product Name],'Raw Mat Inventory Sum'!$O614,Table17[Product Type2],'Raw Mat Inventory Sum'!$AG$5)</f>
        <v>0</v>
      </c>
      <c r="AJ614" s="7"/>
      <c r="AK614" s="1">
        <f>SUMIFS(Table7[Quantity
 Sold],Table7[Sale - Product Name],'Raw Mat Inventory Sum'!$O614,Table7[Product Type2],'Raw Mat Inventory Sum'!$AK$5)</f>
        <v>0</v>
      </c>
      <c r="AL614" t="str">
        <f t="shared" si="59"/>
        <v/>
      </c>
      <c r="AM614" s="1">
        <f>SUMIFS(Table7[Total 
Paid],Table7[Sale - Product Name],'Raw Mat Inventory Sum'!$O614,Table7[Product Type2],'Raw Mat Inventory Sum'!$AK$5)</f>
        <v>0</v>
      </c>
    </row>
    <row r="615" spans="16:39" x14ac:dyDescent="0.25">
      <c r="P615" s="7"/>
      <c r="Q615" s="30">
        <f>SUMIFS(Table110[Quantity],Table110[Product Name],'Raw Mat Inventory Sum'!$O615)</f>
        <v>0</v>
      </c>
      <c r="S615" s="1">
        <f>SUMIFS(Table110[Total Cost],Table110[Product Name],'Raw Mat Inventory Sum'!$O615)</f>
        <v>0</v>
      </c>
      <c r="T615" s="7"/>
      <c r="U615" s="1">
        <f>SUMIFS(Table110[Quantity Purchased],Table110[Product Name],'Raw Mat Inventory Sum'!$O615)</f>
        <v>0</v>
      </c>
      <c r="W615" s="1">
        <f>SUMIFS(Table110[Total Purchase
Cost],Table110[Product Name],'Raw Mat Inventory Sum'!$O615)</f>
        <v>0</v>
      </c>
      <c r="X615" s="7"/>
      <c r="Y615" s="1">
        <f t="shared" si="57"/>
        <v>0</v>
      </c>
      <c r="AA615" s="1">
        <f t="shared" si="58"/>
        <v>0</v>
      </c>
      <c r="AB615" s="7"/>
      <c r="AC615" s="1">
        <f>SUMIFS(Table7[Quantity of 
Product Sold],Table7[Sale - Product Name],'Raw Mat Inventory Sum'!$O615,Table7[Product Type2],'Raw Mat Inventory Sum'!$AC$5)</f>
        <v>0</v>
      </c>
      <c r="AE615" s="1">
        <f>SUMIFS(Table7[Total Cost of
Goods Sold],Table7[Sale - Product Name],'Raw Mat Inventory Sum'!$O615,Table7[Product Type2],'Raw Mat Inventory Sum'!$AC$5)</f>
        <v>0</v>
      </c>
      <c r="AF615" s="7"/>
      <c r="AG615" s="1">
        <f>SUMIFS(Table17[Quantity2],Table17[Product Name],'Raw Mat Inventory Sum'!$O615,Table17[Product Type2],'Raw Mat Inventory Sum'!$AG$5)</f>
        <v>0</v>
      </c>
      <c r="AI615" s="1">
        <f>SUMIFS(Table17[Total out of Inventory],Table17[Product Name],'Raw Mat Inventory Sum'!$O615,Table17[Product Type2],'Raw Mat Inventory Sum'!$AG$5)</f>
        <v>0</v>
      </c>
      <c r="AJ615" s="7"/>
      <c r="AK615" s="1">
        <f>SUMIFS(Table7[Quantity
 Sold],Table7[Sale - Product Name],'Raw Mat Inventory Sum'!$O615,Table7[Product Type2],'Raw Mat Inventory Sum'!$AK$5)</f>
        <v>0</v>
      </c>
      <c r="AL615" t="str">
        <f t="shared" si="59"/>
        <v/>
      </c>
      <c r="AM615" s="1">
        <f>SUMIFS(Table7[Total 
Paid],Table7[Sale - Product Name],'Raw Mat Inventory Sum'!$O615,Table7[Product Type2],'Raw Mat Inventory Sum'!$AK$5)</f>
        <v>0</v>
      </c>
    </row>
    <row r="616" spans="16:39" x14ac:dyDescent="0.25">
      <c r="P616" s="7"/>
      <c r="Q616" s="30">
        <f>SUMIFS(Table110[Quantity],Table110[Product Name],'Raw Mat Inventory Sum'!$O616)</f>
        <v>0</v>
      </c>
      <c r="S616" s="1">
        <f>SUMIFS(Table110[Total Cost],Table110[Product Name],'Raw Mat Inventory Sum'!$O616)</f>
        <v>0</v>
      </c>
      <c r="T616" s="7"/>
      <c r="U616" s="1">
        <f>SUMIFS(Table110[Quantity Purchased],Table110[Product Name],'Raw Mat Inventory Sum'!$O616)</f>
        <v>0</v>
      </c>
      <c r="W616" s="1">
        <f>SUMIFS(Table110[Total Purchase
Cost],Table110[Product Name],'Raw Mat Inventory Sum'!$O616)</f>
        <v>0</v>
      </c>
      <c r="X616" s="7"/>
      <c r="Y616" s="1">
        <f t="shared" si="57"/>
        <v>0</v>
      </c>
      <c r="AA616" s="1">
        <f t="shared" si="58"/>
        <v>0</v>
      </c>
      <c r="AB616" s="7"/>
      <c r="AC616" s="1">
        <f>SUMIFS(Table7[Quantity of 
Product Sold],Table7[Sale - Product Name],'Raw Mat Inventory Sum'!$O616,Table7[Product Type2],'Raw Mat Inventory Sum'!$AC$5)</f>
        <v>0</v>
      </c>
      <c r="AE616" s="1">
        <f>SUMIFS(Table7[Total Cost of
Goods Sold],Table7[Sale - Product Name],'Raw Mat Inventory Sum'!$O616,Table7[Product Type2],'Raw Mat Inventory Sum'!$AC$5)</f>
        <v>0</v>
      </c>
      <c r="AF616" s="7"/>
      <c r="AG616" s="1">
        <f>SUMIFS(Table17[Quantity2],Table17[Product Name],'Raw Mat Inventory Sum'!$O616,Table17[Product Type2],'Raw Mat Inventory Sum'!$AG$5)</f>
        <v>0</v>
      </c>
      <c r="AI616" s="1">
        <f>SUMIFS(Table17[Total out of Inventory],Table17[Product Name],'Raw Mat Inventory Sum'!$O616,Table17[Product Type2],'Raw Mat Inventory Sum'!$AG$5)</f>
        <v>0</v>
      </c>
      <c r="AJ616" s="7"/>
      <c r="AK616" s="1">
        <f>SUMIFS(Table7[Quantity
 Sold],Table7[Sale - Product Name],'Raw Mat Inventory Sum'!$O616,Table7[Product Type2],'Raw Mat Inventory Sum'!$AK$5)</f>
        <v>0</v>
      </c>
      <c r="AL616" t="str">
        <f t="shared" si="59"/>
        <v/>
      </c>
      <c r="AM616" s="1">
        <f>SUMIFS(Table7[Total 
Paid],Table7[Sale - Product Name],'Raw Mat Inventory Sum'!$O616,Table7[Product Type2],'Raw Mat Inventory Sum'!$AK$5)</f>
        <v>0</v>
      </c>
    </row>
    <row r="617" spans="16:39" x14ac:dyDescent="0.25">
      <c r="P617" s="7"/>
      <c r="Q617" s="30">
        <f>SUMIFS(Table110[Quantity],Table110[Product Name],'Raw Mat Inventory Sum'!$O617)</f>
        <v>0</v>
      </c>
      <c r="S617" s="1">
        <f>SUMIFS(Table110[Total Cost],Table110[Product Name],'Raw Mat Inventory Sum'!$O617)</f>
        <v>0</v>
      </c>
      <c r="T617" s="7"/>
      <c r="U617" s="1">
        <f>SUMIFS(Table110[Quantity Purchased],Table110[Product Name],'Raw Mat Inventory Sum'!$O617)</f>
        <v>0</v>
      </c>
      <c r="W617" s="1">
        <f>SUMIFS(Table110[Total Purchase
Cost],Table110[Product Name],'Raw Mat Inventory Sum'!$O617)</f>
        <v>0</v>
      </c>
      <c r="X617" s="7"/>
      <c r="Y617" s="1">
        <f t="shared" si="57"/>
        <v>0</v>
      </c>
      <c r="AA617" s="1">
        <f t="shared" si="58"/>
        <v>0</v>
      </c>
      <c r="AB617" s="7"/>
      <c r="AC617" s="1">
        <f>SUMIFS(Table7[Quantity of 
Product Sold],Table7[Sale - Product Name],'Raw Mat Inventory Sum'!$O617,Table7[Product Type2],'Raw Mat Inventory Sum'!$AC$5)</f>
        <v>0</v>
      </c>
      <c r="AE617" s="1">
        <f>SUMIFS(Table7[Total Cost of
Goods Sold],Table7[Sale - Product Name],'Raw Mat Inventory Sum'!$O617,Table7[Product Type2],'Raw Mat Inventory Sum'!$AC$5)</f>
        <v>0</v>
      </c>
      <c r="AF617" s="7"/>
      <c r="AG617" s="1">
        <f>SUMIFS(Table17[Quantity2],Table17[Product Name],'Raw Mat Inventory Sum'!$O617,Table17[Product Type2],'Raw Mat Inventory Sum'!$AG$5)</f>
        <v>0</v>
      </c>
      <c r="AI617" s="1">
        <f>SUMIFS(Table17[Total out of Inventory],Table17[Product Name],'Raw Mat Inventory Sum'!$O617,Table17[Product Type2],'Raw Mat Inventory Sum'!$AG$5)</f>
        <v>0</v>
      </c>
      <c r="AJ617" s="7"/>
      <c r="AK617" s="1">
        <f>SUMIFS(Table7[Quantity
 Sold],Table7[Sale - Product Name],'Raw Mat Inventory Sum'!$O617,Table7[Product Type2],'Raw Mat Inventory Sum'!$AK$5)</f>
        <v>0</v>
      </c>
      <c r="AL617" t="str">
        <f t="shared" si="59"/>
        <v/>
      </c>
      <c r="AM617" s="1">
        <f>SUMIFS(Table7[Total 
Paid],Table7[Sale - Product Name],'Raw Mat Inventory Sum'!$O617,Table7[Product Type2],'Raw Mat Inventory Sum'!$AK$5)</f>
        <v>0</v>
      </c>
    </row>
    <row r="618" spans="16:39" x14ac:dyDescent="0.25">
      <c r="P618" s="7"/>
      <c r="Q618" s="30">
        <f>SUMIFS(Table110[Quantity],Table110[Product Name],'Raw Mat Inventory Sum'!$O618)</f>
        <v>0</v>
      </c>
      <c r="S618" s="1">
        <f>SUMIFS(Table110[Total Cost],Table110[Product Name],'Raw Mat Inventory Sum'!$O618)</f>
        <v>0</v>
      </c>
      <c r="T618" s="7"/>
      <c r="U618" s="1">
        <f>SUMIFS(Table110[Quantity Purchased],Table110[Product Name],'Raw Mat Inventory Sum'!$O618)</f>
        <v>0</v>
      </c>
      <c r="W618" s="1">
        <f>SUMIFS(Table110[Total Purchase
Cost],Table110[Product Name],'Raw Mat Inventory Sum'!$O618)</f>
        <v>0</v>
      </c>
      <c r="X618" s="7"/>
      <c r="Y618" s="1">
        <f t="shared" si="57"/>
        <v>0</v>
      </c>
      <c r="AA618" s="1">
        <f t="shared" si="58"/>
        <v>0</v>
      </c>
      <c r="AB618" s="7"/>
      <c r="AC618" s="1">
        <f>SUMIFS(Table7[Quantity of 
Product Sold],Table7[Sale - Product Name],'Raw Mat Inventory Sum'!$O618,Table7[Product Type2],'Raw Mat Inventory Sum'!$AC$5)</f>
        <v>0</v>
      </c>
      <c r="AE618" s="1">
        <f>SUMIFS(Table7[Total Cost of
Goods Sold],Table7[Sale - Product Name],'Raw Mat Inventory Sum'!$O618,Table7[Product Type2],'Raw Mat Inventory Sum'!$AC$5)</f>
        <v>0</v>
      </c>
      <c r="AF618" s="7"/>
      <c r="AG618" s="1">
        <f>SUMIFS(Table17[Quantity2],Table17[Product Name],'Raw Mat Inventory Sum'!$O618,Table17[Product Type2],'Raw Mat Inventory Sum'!$AG$5)</f>
        <v>0</v>
      </c>
      <c r="AI618" s="1">
        <f>SUMIFS(Table17[Total out of Inventory],Table17[Product Name],'Raw Mat Inventory Sum'!$O618,Table17[Product Type2],'Raw Mat Inventory Sum'!$AG$5)</f>
        <v>0</v>
      </c>
      <c r="AJ618" s="7"/>
      <c r="AK618" s="1">
        <f>SUMIFS(Table7[Quantity
 Sold],Table7[Sale - Product Name],'Raw Mat Inventory Sum'!$O618,Table7[Product Type2],'Raw Mat Inventory Sum'!$AK$5)</f>
        <v>0</v>
      </c>
      <c r="AL618" t="str">
        <f t="shared" si="59"/>
        <v/>
      </c>
      <c r="AM618" s="1">
        <f>SUMIFS(Table7[Total 
Paid],Table7[Sale - Product Name],'Raw Mat Inventory Sum'!$O618,Table7[Product Type2],'Raw Mat Inventory Sum'!$AK$5)</f>
        <v>0</v>
      </c>
    </row>
    <row r="619" spans="16:39" x14ac:dyDescent="0.25">
      <c r="P619" s="7"/>
      <c r="Q619" s="30">
        <f>SUMIFS(Table110[Quantity],Table110[Product Name],'Raw Mat Inventory Sum'!$O619)</f>
        <v>0</v>
      </c>
      <c r="S619" s="1">
        <f>SUMIFS(Table110[Total Cost],Table110[Product Name],'Raw Mat Inventory Sum'!$O619)</f>
        <v>0</v>
      </c>
      <c r="T619" s="7"/>
      <c r="U619" s="1">
        <f>SUMIFS(Table110[Quantity Purchased],Table110[Product Name],'Raw Mat Inventory Sum'!$O619)</f>
        <v>0</v>
      </c>
      <c r="W619" s="1">
        <f>SUMIFS(Table110[Total Purchase
Cost],Table110[Product Name],'Raw Mat Inventory Sum'!$O619)</f>
        <v>0</v>
      </c>
      <c r="X619" s="7"/>
      <c r="Y619" s="1">
        <f t="shared" si="57"/>
        <v>0</v>
      </c>
      <c r="AA619" s="1">
        <f t="shared" si="58"/>
        <v>0</v>
      </c>
      <c r="AB619" s="7"/>
      <c r="AC619" s="1">
        <f>SUMIFS(Table7[Quantity of 
Product Sold],Table7[Sale - Product Name],'Raw Mat Inventory Sum'!$O619,Table7[Product Type2],'Raw Mat Inventory Sum'!$AC$5)</f>
        <v>0</v>
      </c>
      <c r="AE619" s="1">
        <f>SUMIFS(Table7[Total Cost of
Goods Sold],Table7[Sale - Product Name],'Raw Mat Inventory Sum'!$O619,Table7[Product Type2],'Raw Mat Inventory Sum'!$AC$5)</f>
        <v>0</v>
      </c>
      <c r="AF619" s="7"/>
      <c r="AG619" s="1">
        <f>SUMIFS(Table17[Quantity2],Table17[Product Name],'Raw Mat Inventory Sum'!$O619,Table17[Product Type2],'Raw Mat Inventory Sum'!$AG$5)</f>
        <v>0</v>
      </c>
      <c r="AI619" s="1">
        <f>SUMIFS(Table17[Total out of Inventory],Table17[Product Name],'Raw Mat Inventory Sum'!$O619,Table17[Product Type2],'Raw Mat Inventory Sum'!$AG$5)</f>
        <v>0</v>
      </c>
      <c r="AJ619" s="7"/>
      <c r="AK619" s="1">
        <f>SUMIFS(Table7[Quantity
 Sold],Table7[Sale - Product Name],'Raw Mat Inventory Sum'!$O619,Table7[Product Type2],'Raw Mat Inventory Sum'!$AK$5)</f>
        <v>0</v>
      </c>
      <c r="AL619" t="str">
        <f t="shared" si="59"/>
        <v/>
      </c>
      <c r="AM619" s="1">
        <f>SUMIFS(Table7[Total 
Paid],Table7[Sale - Product Name],'Raw Mat Inventory Sum'!$O619,Table7[Product Type2],'Raw Mat Inventory Sum'!$AK$5)</f>
        <v>0</v>
      </c>
    </row>
    <row r="620" spans="16:39" x14ac:dyDescent="0.25">
      <c r="P620" s="7"/>
      <c r="Q620" s="30">
        <f>SUMIFS(Table110[Quantity],Table110[Product Name],'Raw Mat Inventory Sum'!$O620)</f>
        <v>0</v>
      </c>
      <c r="S620" s="1">
        <f>SUMIFS(Table110[Total Cost],Table110[Product Name],'Raw Mat Inventory Sum'!$O620)</f>
        <v>0</v>
      </c>
      <c r="T620" s="7"/>
      <c r="U620" s="1">
        <f>SUMIFS(Table110[Quantity Purchased],Table110[Product Name],'Raw Mat Inventory Sum'!$O620)</f>
        <v>0</v>
      </c>
      <c r="W620" s="1">
        <f>SUMIFS(Table110[Total Purchase
Cost],Table110[Product Name],'Raw Mat Inventory Sum'!$O620)</f>
        <v>0</v>
      </c>
      <c r="X620" s="7"/>
      <c r="Y620" s="1">
        <f t="shared" si="57"/>
        <v>0</v>
      </c>
      <c r="AA620" s="1">
        <f t="shared" si="58"/>
        <v>0</v>
      </c>
      <c r="AB620" s="7"/>
      <c r="AC620" s="1">
        <f>SUMIFS(Table7[Quantity of 
Product Sold],Table7[Sale - Product Name],'Raw Mat Inventory Sum'!$O620,Table7[Product Type2],'Raw Mat Inventory Sum'!$AC$5)</f>
        <v>0</v>
      </c>
      <c r="AE620" s="1">
        <f>SUMIFS(Table7[Total Cost of
Goods Sold],Table7[Sale - Product Name],'Raw Mat Inventory Sum'!$O620,Table7[Product Type2],'Raw Mat Inventory Sum'!$AC$5)</f>
        <v>0</v>
      </c>
      <c r="AF620" s="7"/>
      <c r="AG620" s="1">
        <f>SUMIFS(Table17[Quantity2],Table17[Product Name],'Raw Mat Inventory Sum'!$O620,Table17[Product Type2],'Raw Mat Inventory Sum'!$AG$5)</f>
        <v>0</v>
      </c>
      <c r="AI620" s="1">
        <f>SUMIFS(Table17[Total out of Inventory],Table17[Product Name],'Raw Mat Inventory Sum'!$O620,Table17[Product Type2],'Raw Mat Inventory Sum'!$AG$5)</f>
        <v>0</v>
      </c>
      <c r="AJ620" s="7"/>
      <c r="AK620" s="1">
        <f>SUMIFS(Table7[Quantity
 Sold],Table7[Sale - Product Name],'Raw Mat Inventory Sum'!$O620,Table7[Product Type2],'Raw Mat Inventory Sum'!$AK$5)</f>
        <v>0</v>
      </c>
      <c r="AL620" t="str">
        <f t="shared" si="59"/>
        <v/>
      </c>
      <c r="AM620" s="1">
        <f>SUMIFS(Table7[Total 
Paid],Table7[Sale - Product Name],'Raw Mat Inventory Sum'!$O620,Table7[Product Type2],'Raw Mat Inventory Sum'!$AK$5)</f>
        <v>0</v>
      </c>
    </row>
    <row r="621" spans="16:39" x14ac:dyDescent="0.25">
      <c r="P621" s="7"/>
      <c r="Q621" s="30">
        <f>SUMIFS(Table110[Quantity],Table110[Product Name],'Raw Mat Inventory Sum'!$O621)</f>
        <v>0</v>
      </c>
      <c r="S621" s="1">
        <f>SUMIFS(Table110[Total Cost],Table110[Product Name],'Raw Mat Inventory Sum'!$O621)</f>
        <v>0</v>
      </c>
      <c r="T621" s="7"/>
      <c r="U621" s="1">
        <f>SUMIFS(Table110[Quantity Purchased],Table110[Product Name],'Raw Mat Inventory Sum'!$O621)</f>
        <v>0</v>
      </c>
      <c r="W621" s="1">
        <f>SUMIFS(Table110[Total Purchase
Cost],Table110[Product Name],'Raw Mat Inventory Sum'!$O621)</f>
        <v>0</v>
      </c>
      <c r="X621" s="7"/>
      <c r="Y621" s="1">
        <f t="shared" si="57"/>
        <v>0</v>
      </c>
      <c r="AA621" s="1">
        <f t="shared" si="58"/>
        <v>0</v>
      </c>
      <c r="AB621" s="7"/>
      <c r="AC621" s="1">
        <f>SUMIFS(Table7[Quantity of 
Product Sold],Table7[Sale - Product Name],'Raw Mat Inventory Sum'!$O621,Table7[Product Type2],'Raw Mat Inventory Sum'!$AC$5)</f>
        <v>0</v>
      </c>
      <c r="AE621" s="1">
        <f>SUMIFS(Table7[Total Cost of
Goods Sold],Table7[Sale - Product Name],'Raw Mat Inventory Sum'!$O621,Table7[Product Type2],'Raw Mat Inventory Sum'!$AC$5)</f>
        <v>0</v>
      </c>
      <c r="AF621" s="7"/>
      <c r="AG621" s="1">
        <f>SUMIFS(Table17[Quantity2],Table17[Product Name],'Raw Mat Inventory Sum'!$O621,Table17[Product Type2],'Raw Mat Inventory Sum'!$AG$5)</f>
        <v>0</v>
      </c>
      <c r="AI621" s="1">
        <f>SUMIFS(Table17[Total out of Inventory],Table17[Product Name],'Raw Mat Inventory Sum'!$O621,Table17[Product Type2],'Raw Mat Inventory Sum'!$AG$5)</f>
        <v>0</v>
      </c>
      <c r="AJ621" s="7"/>
      <c r="AK621" s="1">
        <f>SUMIFS(Table7[Quantity
 Sold],Table7[Sale - Product Name],'Raw Mat Inventory Sum'!$O621,Table7[Product Type2],'Raw Mat Inventory Sum'!$AK$5)</f>
        <v>0</v>
      </c>
      <c r="AL621" t="str">
        <f t="shared" si="59"/>
        <v/>
      </c>
      <c r="AM621" s="1">
        <f>SUMIFS(Table7[Total 
Paid],Table7[Sale - Product Name],'Raw Mat Inventory Sum'!$O621,Table7[Product Type2],'Raw Mat Inventory Sum'!$AK$5)</f>
        <v>0</v>
      </c>
    </row>
    <row r="622" spans="16:39" x14ac:dyDescent="0.25">
      <c r="P622" s="7"/>
      <c r="Q622" s="30">
        <f>SUMIFS(Table110[Quantity],Table110[Product Name],'Raw Mat Inventory Sum'!$O622)</f>
        <v>0</v>
      </c>
      <c r="S622" s="1">
        <f>SUMIFS(Table110[Total Cost],Table110[Product Name],'Raw Mat Inventory Sum'!$O622)</f>
        <v>0</v>
      </c>
      <c r="T622" s="7"/>
      <c r="U622" s="1">
        <f>SUMIFS(Table110[Quantity Purchased],Table110[Product Name],'Raw Mat Inventory Sum'!$O622)</f>
        <v>0</v>
      </c>
      <c r="W622" s="1">
        <f>SUMIFS(Table110[Total Purchase
Cost],Table110[Product Name],'Raw Mat Inventory Sum'!$O622)</f>
        <v>0</v>
      </c>
      <c r="X622" s="7"/>
      <c r="Y622" s="1">
        <f t="shared" si="57"/>
        <v>0</v>
      </c>
      <c r="AA622" s="1">
        <f t="shared" si="58"/>
        <v>0</v>
      </c>
      <c r="AB622" s="7"/>
      <c r="AC622" s="1">
        <f>SUMIFS(Table7[Quantity of 
Product Sold],Table7[Sale - Product Name],'Raw Mat Inventory Sum'!$O622,Table7[Product Type2],'Raw Mat Inventory Sum'!$AC$5)</f>
        <v>0</v>
      </c>
      <c r="AE622" s="1">
        <f>SUMIFS(Table7[Total Cost of
Goods Sold],Table7[Sale - Product Name],'Raw Mat Inventory Sum'!$O622,Table7[Product Type2],'Raw Mat Inventory Sum'!$AC$5)</f>
        <v>0</v>
      </c>
      <c r="AF622" s="7"/>
      <c r="AG622" s="1">
        <f>SUMIFS(Table17[Quantity2],Table17[Product Name],'Raw Mat Inventory Sum'!$O622,Table17[Product Type2],'Raw Mat Inventory Sum'!$AG$5)</f>
        <v>0</v>
      </c>
      <c r="AI622" s="1">
        <f>SUMIFS(Table17[Total out of Inventory],Table17[Product Name],'Raw Mat Inventory Sum'!$O622,Table17[Product Type2],'Raw Mat Inventory Sum'!$AG$5)</f>
        <v>0</v>
      </c>
      <c r="AJ622" s="7"/>
      <c r="AK622" s="1">
        <f>SUMIFS(Table7[Quantity
 Sold],Table7[Sale - Product Name],'Raw Mat Inventory Sum'!$O622,Table7[Product Type2],'Raw Mat Inventory Sum'!$AK$5)</f>
        <v>0</v>
      </c>
      <c r="AL622" t="str">
        <f t="shared" si="59"/>
        <v/>
      </c>
      <c r="AM622" s="1">
        <f>SUMIFS(Table7[Total 
Paid],Table7[Sale - Product Name],'Raw Mat Inventory Sum'!$O622,Table7[Product Type2],'Raw Mat Inventory Sum'!$AK$5)</f>
        <v>0</v>
      </c>
    </row>
    <row r="623" spans="16:39" x14ac:dyDescent="0.25">
      <c r="P623" s="7"/>
      <c r="Q623" s="30">
        <f>SUMIFS(Table110[Quantity],Table110[Product Name],'Raw Mat Inventory Sum'!$O623)</f>
        <v>0</v>
      </c>
      <c r="S623" s="1">
        <f>SUMIFS(Table110[Total Cost],Table110[Product Name],'Raw Mat Inventory Sum'!$O623)</f>
        <v>0</v>
      </c>
      <c r="T623" s="7"/>
      <c r="U623" s="1">
        <f>SUMIFS(Table110[Quantity Purchased],Table110[Product Name],'Raw Mat Inventory Sum'!$O623)</f>
        <v>0</v>
      </c>
      <c r="W623" s="1">
        <f>SUMIFS(Table110[Total Purchase
Cost],Table110[Product Name],'Raw Mat Inventory Sum'!$O623)</f>
        <v>0</v>
      </c>
      <c r="X623" s="7"/>
      <c r="Y623" s="1">
        <f t="shared" si="57"/>
        <v>0</v>
      </c>
      <c r="AA623" s="1">
        <f t="shared" si="58"/>
        <v>0</v>
      </c>
      <c r="AB623" s="7"/>
      <c r="AC623" s="1">
        <f>SUMIFS(Table7[Quantity of 
Product Sold],Table7[Sale - Product Name],'Raw Mat Inventory Sum'!$O623,Table7[Product Type2],'Raw Mat Inventory Sum'!$AC$5)</f>
        <v>0</v>
      </c>
      <c r="AE623" s="1">
        <f>SUMIFS(Table7[Total Cost of
Goods Sold],Table7[Sale - Product Name],'Raw Mat Inventory Sum'!$O623,Table7[Product Type2],'Raw Mat Inventory Sum'!$AC$5)</f>
        <v>0</v>
      </c>
      <c r="AF623" s="7"/>
      <c r="AG623" s="1">
        <f>SUMIFS(Table17[Quantity2],Table17[Product Name],'Raw Mat Inventory Sum'!$O623,Table17[Product Type2],'Raw Mat Inventory Sum'!$AG$5)</f>
        <v>0</v>
      </c>
      <c r="AI623" s="1">
        <f>SUMIFS(Table17[Total out of Inventory],Table17[Product Name],'Raw Mat Inventory Sum'!$O623,Table17[Product Type2],'Raw Mat Inventory Sum'!$AG$5)</f>
        <v>0</v>
      </c>
      <c r="AJ623" s="7"/>
      <c r="AK623" s="1">
        <f>SUMIFS(Table7[Quantity
 Sold],Table7[Sale - Product Name],'Raw Mat Inventory Sum'!$O623,Table7[Product Type2],'Raw Mat Inventory Sum'!$AK$5)</f>
        <v>0</v>
      </c>
      <c r="AL623" t="str">
        <f t="shared" si="59"/>
        <v/>
      </c>
      <c r="AM623" s="1">
        <f>SUMIFS(Table7[Total 
Paid],Table7[Sale - Product Name],'Raw Mat Inventory Sum'!$O623,Table7[Product Type2],'Raw Mat Inventory Sum'!$AK$5)</f>
        <v>0</v>
      </c>
    </row>
    <row r="624" spans="16:39" x14ac:dyDescent="0.25">
      <c r="P624" s="7"/>
      <c r="Q624" s="30">
        <f>SUMIFS(Table110[Quantity],Table110[Product Name],'Raw Mat Inventory Sum'!$O624)</f>
        <v>0</v>
      </c>
      <c r="S624" s="1">
        <f>SUMIFS(Table110[Total Cost],Table110[Product Name],'Raw Mat Inventory Sum'!$O624)</f>
        <v>0</v>
      </c>
      <c r="T624" s="7"/>
      <c r="U624" s="1">
        <f>SUMIFS(Table110[Quantity Purchased],Table110[Product Name],'Raw Mat Inventory Sum'!$O624)</f>
        <v>0</v>
      </c>
      <c r="W624" s="1">
        <f>SUMIFS(Table110[Total Purchase
Cost],Table110[Product Name],'Raw Mat Inventory Sum'!$O624)</f>
        <v>0</v>
      </c>
      <c r="X624" s="7"/>
      <c r="Y624" s="1">
        <f t="shared" si="57"/>
        <v>0</v>
      </c>
      <c r="AA624" s="1">
        <f t="shared" si="58"/>
        <v>0</v>
      </c>
      <c r="AB624" s="7"/>
      <c r="AC624" s="1">
        <f>SUMIFS(Table7[Quantity of 
Product Sold],Table7[Sale - Product Name],'Raw Mat Inventory Sum'!$O624,Table7[Product Type2],'Raw Mat Inventory Sum'!$AC$5)</f>
        <v>0</v>
      </c>
      <c r="AE624" s="1">
        <f>SUMIFS(Table7[Total Cost of
Goods Sold],Table7[Sale - Product Name],'Raw Mat Inventory Sum'!$O624,Table7[Product Type2],'Raw Mat Inventory Sum'!$AC$5)</f>
        <v>0</v>
      </c>
      <c r="AF624" s="7"/>
      <c r="AG624" s="1">
        <f>SUMIFS(Table17[Quantity2],Table17[Product Name],'Raw Mat Inventory Sum'!$O624,Table17[Product Type2],'Raw Mat Inventory Sum'!$AG$5)</f>
        <v>0</v>
      </c>
      <c r="AI624" s="1">
        <f>SUMIFS(Table17[Total out of Inventory],Table17[Product Name],'Raw Mat Inventory Sum'!$O624,Table17[Product Type2],'Raw Mat Inventory Sum'!$AG$5)</f>
        <v>0</v>
      </c>
      <c r="AJ624" s="7"/>
      <c r="AK624" s="1">
        <f>SUMIFS(Table7[Quantity
 Sold],Table7[Sale - Product Name],'Raw Mat Inventory Sum'!$O624,Table7[Product Type2],'Raw Mat Inventory Sum'!$AK$5)</f>
        <v>0</v>
      </c>
      <c r="AL624" t="str">
        <f t="shared" si="59"/>
        <v/>
      </c>
      <c r="AM624" s="1">
        <f>SUMIFS(Table7[Total 
Paid],Table7[Sale - Product Name],'Raw Mat Inventory Sum'!$O624,Table7[Product Type2],'Raw Mat Inventory Sum'!$AK$5)</f>
        <v>0</v>
      </c>
    </row>
    <row r="625" spans="16:39" x14ac:dyDescent="0.25">
      <c r="P625" s="7"/>
      <c r="Q625" s="30">
        <f>SUMIFS(Table110[Quantity],Table110[Product Name],'Raw Mat Inventory Sum'!$O625)</f>
        <v>0</v>
      </c>
      <c r="S625" s="1">
        <f>SUMIFS(Table110[Total Cost],Table110[Product Name],'Raw Mat Inventory Sum'!$O625)</f>
        <v>0</v>
      </c>
      <c r="T625" s="7"/>
      <c r="U625" s="1">
        <f>SUMIFS(Table110[Quantity Purchased],Table110[Product Name],'Raw Mat Inventory Sum'!$O625)</f>
        <v>0</v>
      </c>
      <c r="W625" s="1">
        <f>SUMIFS(Table110[Total Purchase
Cost],Table110[Product Name],'Raw Mat Inventory Sum'!$O625)</f>
        <v>0</v>
      </c>
      <c r="X625" s="7"/>
      <c r="Y625" s="1">
        <f t="shared" si="57"/>
        <v>0</v>
      </c>
      <c r="AA625" s="1">
        <f t="shared" si="58"/>
        <v>0</v>
      </c>
      <c r="AB625" s="7"/>
      <c r="AC625" s="1">
        <f>SUMIFS(Table7[Quantity of 
Product Sold],Table7[Sale - Product Name],'Raw Mat Inventory Sum'!$O625,Table7[Product Type2],'Raw Mat Inventory Sum'!$AC$5)</f>
        <v>0</v>
      </c>
      <c r="AE625" s="1">
        <f>SUMIFS(Table7[Total Cost of
Goods Sold],Table7[Sale - Product Name],'Raw Mat Inventory Sum'!$O625,Table7[Product Type2],'Raw Mat Inventory Sum'!$AC$5)</f>
        <v>0</v>
      </c>
      <c r="AF625" s="7"/>
      <c r="AG625" s="1">
        <f>SUMIFS(Table17[Quantity2],Table17[Product Name],'Raw Mat Inventory Sum'!$O625,Table17[Product Type2],'Raw Mat Inventory Sum'!$AG$5)</f>
        <v>0</v>
      </c>
      <c r="AI625" s="1">
        <f>SUMIFS(Table17[Total out of Inventory],Table17[Product Name],'Raw Mat Inventory Sum'!$O625,Table17[Product Type2],'Raw Mat Inventory Sum'!$AG$5)</f>
        <v>0</v>
      </c>
      <c r="AJ625" s="7"/>
      <c r="AK625" s="1">
        <f>SUMIFS(Table7[Quantity
 Sold],Table7[Sale - Product Name],'Raw Mat Inventory Sum'!$O625,Table7[Product Type2],'Raw Mat Inventory Sum'!$AK$5)</f>
        <v>0</v>
      </c>
      <c r="AL625" t="str">
        <f t="shared" si="59"/>
        <v/>
      </c>
      <c r="AM625" s="1">
        <f>SUMIFS(Table7[Total 
Paid],Table7[Sale - Product Name],'Raw Mat Inventory Sum'!$O625,Table7[Product Type2],'Raw Mat Inventory Sum'!$AK$5)</f>
        <v>0</v>
      </c>
    </row>
    <row r="626" spans="16:39" x14ac:dyDescent="0.25">
      <c r="P626" s="7"/>
      <c r="Q626" s="30">
        <f>SUMIFS(Table110[Quantity],Table110[Product Name],'Raw Mat Inventory Sum'!$O626)</f>
        <v>0</v>
      </c>
      <c r="S626" s="1">
        <f>SUMIFS(Table110[Total Cost],Table110[Product Name],'Raw Mat Inventory Sum'!$O626)</f>
        <v>0</v>
      </c>
      <c r="T626" s="7"/>
      <c r="U626" s="1">
        <f>SUMIFS(Table110[Quantity Purchased],Table110[Product Name],'Raw Mat Inventory Sum'!$O626)</f>
        <v>0</v>
      </c>
      <c r="W626" s="1">
        <f>SUMIFS(Table110[Total Purchase
Cost],Table110[Product Name],'Raw Mat Inventory Sum'!$O626)</f>
        <v>0</v>
      </c>
      <c r="X626" s="7"/>
      <c r="Y626" s="1">
        <f t="shared" si="57"/>
        <v>0</v>
      </c>
      <c r="AA626" s="1">
        <f t="shared" si="58"/>
        <v>0</v>
      </c>
      <c r="AB626" s="7"/>
      <c r="AC626" s="1">
        <f>SUMIFS(Table7[Quantity of 
Product Sold],Table7[Sale - Product Name],'Raw Mat Inventory Sum'!$O626,Table7[Product Type2],'Raw Mat Inventory Sum'!$AC$5)</f>
        <v>0</v>
      </c>
      <c r="AE626" s="1">
        <f>SUMIFS(Table7[Total Cost of
Goods Sold],Table7[Sale - Product Name],'Raw Mat Inventory Sum'!$O626,Table7[Product Type2],'Raw Mat Inventory Sum'!$AC$5)</f>
        <v>0</v>
      </c>
      <c r="AF626" s="7"/>
      <c r="AG626" s="1">
        <f>SUMIFS(Table17[Quantity2],Table17[Product Name],'Raw Mat Inventory Sum'!$O626,Table17[Product Type2],'Raw Mat Inventory Sum'!$AG$5)</f>
        <v>0</v>
      </c>
      <c r="AI626" s="1">
        <f>SUMIFS(Table17[Total out of Inventory],Table17[Product Name],'Raw Mat Inventory Sum'!$O626,Table17[Product Type2],'Raw Mat Inventory Sum'!$AG$5)</f>
        <v>0</v>
      </c>
      <c r="AJ626" s="7"/>
      <c r="AK626" s="1">
        <f>SUMIFS(Table7[Quantity
 Sold],Table7[Sale - Product Name],'Raw Mat Inventory Sum'!$O626,Table7[Product Type2],'Raw Mat Inventory Sum'!$AK$5)</f>
        <v>0</v>
      </c>
      <c r="AL626" t="str">
        <f t="shared" si="59"/>
        <v/>
      </c>
      <c r="AM626" s="1">
        <f>SUMIFS(Table7[Total 
Paid],Table7[Sale - Product Name],'Raw Mat Inventory Sum'!$O626,Table7[Product Type2],'Raw Mat Inventory Sum'!$AK$5)</f>
        <v>0</v>
      </c>
    </row>
    <row r="627" spans="16:39" x14ac:dyDescent="0.25">
      <c r="P627" s="7"/>
      <c r="Q627" s="30">
        <f>SUMIFS(Table110[Quantity],Table110[Product Name],'Raw Mat Inventory Sum'!$O627)</f>
        <v>0</v>
      </c>
      <c r="S627" s="1">
        <f>SUMIFS(Table110[Total Cost],Table110[Product Name],'Raw Mat Inventory Sum'!$O627)</f>
        <v>0</v>
      </c>
      <c r="T627" s="7"/>
      <c r="U627" s="1">
        <f>SUMIFS(Table110[Quantity Purchased],Table110[Product Name],'Raw Mat Inventory Sum'!$O627)</f>
        <v>0</v>
      </c>
      <c r="W627" s="1">
        <f>SUMIFS(Table110[Total Purchase
Cost],Table110[Product Name],'Raw Mat Inventory Sum'!$O627)</f>
        <v>0</v>
      </c>
      <c r="X627" s="7"/>
      <c r="Y627" s="1">
        <f t="shared" si="57"/>
        <v>0</v>
      </c>
      <c r="AA627" s="1">
        <f t="shared" si="58"/>
        <v>0</v>
      </c>
      <c r="AB627" s="7"/>
      <c r="AC627" s="1">
        <f>SUMIFS(Table7[Quantity of 
Product Sold],Table7[Sale - Product Name],'Raw Mat Inventory Sum'!$O627,Table7[Product Type2],'Raw Mat Inventory Sum'!$AC$5)</f>
        <v>0</v>
      </c>
      <c r="AE627" s="1">
        <f>SUMIFS(Table7[Total Cost of
Goods Sold],Table7[Sale - Product Name],'Raw Mat Inventory Sum'!$O627,Table7[Product Type2],'Raw Mat Inventory Sum'!$AC$5)</f>
        <v>0</v>
      </c>
      <c r="AF627" s="7"/>
      <c r="AG627" s="1">
        <f>SUMIFS(Table17[Quantity2],Table17[Product Name],'Raw Mat Inventory Sum'!$O627,Table17[Product Type2],'Raw Mat Inventory Sum'!$AG$5)</f>
        <v>0</v>
      </c>
      <c r="AI627" s="1">
        <f>SUMIFS(Table17[Total out of Inventory],Table17[Product Name],'Raw Mat Inventory Sum'!$O627,Table17[Product Type2],'Raw Mat Inventory Sum'!$AG$5)</f>
        <v>0</v>
      </c>
      <c r="AJ627" s="7"/>
      <c r="AK627" s="1">
        <f>SUMIFS(Table7[Quantity
 Sold],Table7[Sale - Product Name],'Raw Mat Inventory Sum'!$O627,Table7[Product Type2],'Raw Mat Inventory Sum'!$AK$5)</f>
        <v>0</v>
      </c>
      <c r="AL627" t="str">
        <f t="shared" si="59"/>
        <v/>
      </c>
      <c r="AM627" s="1">
        <f>SUMIFS(Table7[Total 
Paid],Table7[Sale - Product Name],'Raw Mat Inventory Sum'!$O627,Table7[Product Type2],'Raw Mat Inventory Sum'!$AK$5)</f>
        <v>0</v>
      </c>
    </row>
    <row r="628" spans="16:39" x14ac:dyDescent="0.25">
      <c r="P628" s="7"/>
      <c r="Q628" s="30">
        <f>SUMIFS(Table110[Quantity],Table110[Product Name],'Raw Mat Inventory Sum'!$O628)</f>
        <v>0</v>
      </c>
      <c r="S628" s="1">
        <f>SUMIFS(Table110[Total Cost],Table110[Product Name],'Raw Mat Inventory Sum'!$O628)</f>
        <v>0</v>
      </c>
      <c r="T628" s="7"/>
      <c r="U628" s="1">
        <f>SUMIFS(Table110[Quantity Purchased],Table110[Product Name],'Raw Mat Inventory Sum'!$O628)</f>
        <v>0</v>
      </c>
      <c r="W628" s="1">
        <f>SUMIFS(Table110[Total Purchase
Cost],Table110[Product Name],'Raw Mat Inventory Sum'!$O628)</f>
        <v>0</v>
      </c>
      <c r="X628" s="7"/>
      <c r="Y628" s="1">
        <f t="shared" si="57"/>
        <v>0</v>
      </c>
      <c r="AA628" s="1">
        <f t="shared" si="58"/>
        <v>0</v>
      </c>
      <c r="AB628" s="7"/>
      <c r="AC628" s="1">
        <f>SUMIFS(Table7[Quantity of 
Product Sold],Table7[Sale - Product Name],'Raw Mat Inventory Sum'!$O628,Table7[Product Type2],'Raw Mat Inventory Sum'!$AC$5)</f>
        <v>0</v>
      </c>
      <c r="AE628" s="1">
        <f>SUMIFS(Table7[Total Cost of
Goods Sold],Table7[Sale - Product Name],'Raw Mat Inventory Sum'!$O628,Table7[Product Type2],'Raw Mat Inventory Sum'!$AC$5)</f>
        <v>0</v>
      </c>
      <c r="AF628" s="7"/>
      <c r="AG628" s="1">
        <f>SUMIFS(Table17[Quantity2],Table17[Product Name],'Raw Mat Inventory Sum'!$O628,Table17[Product Type2],'Raw Mat Inventory Sum'!$AG$5)</f>
        <v>0</v>
      </c>
      <c r="AI628" s="1">
        <f>SUMIFS(Table17[Total out of Inventory],Table17[Product Name],'Raw Mat Inventory Sum'!$O628,Table17[Product Type2],'Raw Mat Inventory Sum'!$AG$5)</f>
        <v>0</v>
      </c>
      <c r="AJ628" s="7"/>
      <c r="AK628" s="1">
        <f>SUMIFS(Table7[Quantity
 Sold],Table7[Sale - Product Name],'Raw Mat Inventory Sum'!$O628,Table7[Product Type2],'Raw Mat Inventory Sum'!$AK$5)</f>
        <v>0</v>
      </c>
      <c r="AL628" t="str">
        <f t="shared" si="59"/>
        <v/>
      </c>
      <c r="AM628" s="1">
        <f>SUMIFS(Table7[Total 
Paid],Table7[Sale - Product Name],'Raw Mat Inventory Sum'!$O628,Table7[Product Type2],'Raw Mat Inventory Sum'!$AK$5)</f>
        <v>0</v>
      </c>
    </row>
    <row r="629" spans="16:39" x14ac:dyDescent="0.25">
      <c r="P629" s="7"/>
      <c r="Q629" s="30"/>
      <c r="S629" s="1"/>
      <c r="T629" s="7"/>
      <c r="W629" s="1"/>
      <c r="X629" s="7"/>
      <c r="AA629" s="1"/>
      <c r="AB629" s="7"/>
      <c r="AC629" s="30"/>
      <c r="AE629" s="1"/>
      <c r="AF629" s="7"/>
      <c r="AJ629" s="7"/>
    </row>
    <row r="630" spans="16:39" x14ac:dyDescent="0.25">
      <c r="P630" s="7"/>
      <c r="Q630" s="30"/>
      <c r="S630" s="1"/>
      <c r="T630" s="7"/>
      <c r="W630" s="1"/>
      <c r="X630" s="7"/>
      <c r="AA630" s="1"/>
      <c r="AB630" s="7"/>
      <c r="AC630" s="30"/>
      <c r="AE630" s="1"/>
      <c r="AF630" s="7"/>
      <c r="AJ630" s="7"/>
    </row>
    <row r="631" spans="16:39" x14ac:dyDescent="0.25">
      <c r="P631" s="7"/>
      <c r="Q631" s="30"/>
      <c r="S631" s="1"/>
      <c r="T631" s="7"/>
      <c r="W631" s="1"/>
      <c r="X631" s="7"/>
      <c r="AA631" s="1"/>
      <c r="AB631" s="7"/>
      <c r="AC631" s="30"/>
      <c r="AE631" s="1"/>
      <c r="AF631" s="7"/>
      <c r="AJ631" s="7"/>
    </row>
    <row r="632" spans="16:39" x14ac:dyDescent="0.25">
      <c r="P632" s="7"/>
      <c r="Q632" s="30"/>
      <c r="S632" s="1"/>
      <c r="T632" s="7"/>
      <c r="W632" s="1"/>
      <c r="X632" s="7"/>
      <c r="AA632" s="1"/>
      <c r="AB632" s="7"/>
      <c r="AC632" s="30"/>
      <c r="AE632" s="1"/>
      <c r="AF632" s="7"/>
      <c r="AJ632" s="7"/>
    </row>
    <row r="633" spans="16:39" x14ac:dyDescent="0.25">
      <c r="P633" s="7"/>
      <c r="Q633" s="30"/>
      <c r="S633" s="1"/>
      <c r="T633" s="7"/>
      <c r="W633" s="1"/>
      <c r="X633" s="7"/>
      <c r="AA633" s="1"/>
      <c r="AB633" s="7"/>
      <c r="AC633" s="30"/>
      <c r="AE633" s="1"/>
      <c r="AF633" s="7"/>
      <c r="AJ633" s="7"/>
    </row>
    <row r="634" spans="16:39" x14ac:dyDescent="0.25">
      <c r="P634" s="7"/>
      <c r="Q634" s="30"/>
      <c r="S634" s="1"/>
      <c r="T634" s="7"/>
      <c r="W634" s="1"/>
      <c r="X634" s="7"/>
      <c r="AA634" s="1"/>
      <c r="AB634" s="7"/>
      <c r="AC634" s="30"/>
      <c r="AE634" s="1"/>
      <c r="AF634" s="7"/>
      <c r="AJ634" s="7"/>
    </row>
    <row r="635" spans="16:39" x14ac:dyDescent="0.25">
      <c r="P635" s="7"/>
      <c r="Q635" s="30"/>
      <c r="S635" s="1"/>
      <c r="T635" s="7"/>
      <c r="W635" s="1"/>
      <c r="X635" s="7"/>
      <c r="AA635" s="1"/>
      <c r="AB635" s="7"/>
      <c r="AC635" s="30"/>
      <c r="AE635" s="1"/>
      <c r="AF635" s="7"/>
      <c r="AJ635" s="7"/>
    </row>
    <row r="636" spans="16:39" x14ac:dyDescent="0.25">
      <c r="P636" s="7"/>
      <c r="Q636" s="30"/>
      <c r="S636" s="1"/>
      <c r="T636" s="7"/>
      <c r="W636" s="1"/>
      <c r="X636" s="7"/>
      <c r="AA636" s="1"/>
      <c r="AB636" s="7"/>
      <c r="AC636" s="30"/>
      <c r="AE636" s="1"/>
      <c r="AF636" s="7"/>
      <c r="AJ636" s="7"/>
    </row>
    <row r="637" spans="16:39" x14ac:dyDescent="0.25">
      <c r="P637" s="7"/>
      <c r="Q637" s="30"/>
      <c r="S637" s="1"/>
      <c r="T637" s="7"/>
      <c r="W637" s="1"/>
      <c r="X637" s="7"/>
      <c r="AA637" s="1"/>
      <c r="AB637" s="7"/>
      <c r="AC637" s="30"/>
      <c r="AE637" s="1"/>
      <c r="AF637" s="7"/>
      <c r="AJ637" s="7"/>
    </row>
    <row r="638" spans="16:39" x14ac:dyDescent="0.25">
      <c r="P638" s="7"/>
      <c r="Q638" s="30"/>
      <c r="T638" s="7"/>
      <c r="W638" s="1"/>
      <c r="X638" s="7"/>
      <c r="AA638" s="1"/>
      <c r="AB638" s="7"/>
      <c r="AE638" s="1"/>
      <c r="AF638" s="7"/>
      <c r="AJ638" s="7"/>
    </row>
    <row r="639" spans="16:39" x14ac:dyDescent="0.25">
      <c r="P639" s="7"/>
      <c r="T639" s="7"/>
      <c r="X639" s="7"/>
      <c r="AB639" s="7"/>
      <c r="AE639" s="1"/>
      <c r="AF639" s="7"/>
      <c r="AJ639" s="7"/>
    </row>
    <row r="640" spans="16:39" x14ac:dyDescent="0.25">
      <c r="P640" s="7"/>
      <c r="T640" s="7"/>
      <c r="X640" s="7"/>
      <c r="AB640" s="7"/>
      <c r="AE640" s="1"/>
      <c r="AF640" s="7"/>
      <c r="AJ640" s="7"/>
    </row>
    <row r="641" spans="8:36" x14ac:dyDescent="0.25">
      <c r="P641" s="7"/>
      <c r="T641" s="7"/>
      <c r="X641" s="7"/>
      <c r="AB641" s="7"/>
      <c r="AE641" s="1"/>
      <c r="AF641" s="7"/>
      <c r="AJ641" s="7"/>
    </row>
    <row r="642" spans="8:36" x14ac:dyDescent="0.25">
      <c r="P642" s="7"/>
      <c r="T642" s="7"/>
      <c r="X642" s="7"/>
      <c r="AB642" s="7"/>
      <c r="AF642" s="7"/>
      <c r="AJ642" s="7"/>
    </row>
    <row r="643" spans="8:36" x14ac:dyDescent="0.25">
      <c r="P643" s="7"/>
      <c r="T643" s="7"/>
      <c r="X643" s="7"/>
      <c r="AB643" s="7"/>
      <c r="AF643" s="7"/>
      <c r="AJ643" s="7"/>
    </row>
    <row r="644" spans="8:36" x14ac:dyDescent="0.25">
      <c r="P644" s="7"/>
      <c r="T644" s="7"/>
      <c r="X644" s="7"/>
      <c r="AB644" s="7"/>
      <c r="AF644" s="7"/>
      <c r="AJ644" s="7"/>
    </row>
    <row r="645" spans="8:36" x14ac:dyDescent="0.25">
      <c r="P645" s="7"/>
      <c r="T645" s="7"/>
      <c r="X645" s="7"/>
      <c r="AB645" s="7"/>
      <c r="AF645" s="7"/>
      <c r="AJ645" s="7"/>
    </row>
    <row r="646" spans="8:36" x14ac:dyDescent="0.25">
      <c r="P646" s="7"/>
      <c r="T646" s="7"/>
      <c r="X646" s="7"/>
      <c r="AB646" s="7"/>
      <c r="AF646" s="7"/>
      <c r="AJ646" s="7"/>
    </row>
    <row r="647" spans="8:36" x14ac:dyDescent="0.25">
      <c r="P647" s="7"/>
      <c r="T647" s="7"/>
      <c r="X647" s="7"/>
      <c r="AB647" s="7"/>
      <c r="AF647" s="7"/>
      <c r="AJ647" s="7"/>
    </row>
    <row r="648" spans="8:36" x14ac:dyDescent="0.25">
      <c r="H648" s="7" t="s">
        <v>52</v>
      </c>
      <c r="I648" s="7"/>
      <c r="J648" s="7"/>
      <c r="K648" s="7"/>
      <c r="L648" s="7"/>
      <c r="M648" s="7"/>
      <c r="N648" s="7"/>
      <c r="O648" s="65"/>
      <c r="P648" s="7"/>
      <c r="Q648" s="7"/>
      <c r="R648" s="7"/>
      <c r="S648" s="7"/>
      <c r="T648" s="7"/>
      <c r="U648" s="29"/>
      <c r="V648" s="7"/>
      <c r="W648" s="7"/>
      <c r="X648" s="7"/>
      <c r="Y648" s="29"/>
      <c r="Z648" s="7"/>
      <c r="AA648" s="7"/>
      <c r="AB648" s="7"/>
      <c r="AC648" s="7"/>
      <c r="AD648" s="7"/>
      <c r="AE648" s="7"/>
      <c r="AF648" s="7"/>
      <c r="AG648" s="7"/>
      <c r="AH648" s="7"/>
      <c r="AI648" s="7"/>
      <c r="AJ648" s="7"/>
    </row>
    <row r="649" spans="8:36" s="6" customFormat="1" ht="15.75" x14ac:dyDescent="0.25">
      <c r="H649" s="6" t="s">
        <v>43</v>
      </c>
      <c r="O649" s="88"/>
      <c r="R649" s="11">
        <f>SUM(S8:S647)</f>
        <v>0</v>
      </c>
      <c r="T649" s="11"/>
      <c r="V649" s="11">
        <f>SUM(W8:W647)</f>
        <v>0</v>
      </c>
      <c r="X649" s="11"/>
      <c r="Z649" s="11">
        <f>SUM(AA8:AA647)</f>
        <v>0</v>
      </c>
      <c r="AD649" s="11">
        <f>SUM(AE8:AE647)</f>
        <v>0</v>
      </c>
      <c r="AH649" s="11">
        <f>SUM(AI8:AI647)</f>
        <v>0</v>
      </c>
    </row>
  </sheetData>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BEE764F-2D0F-4ACE-AD65-72AEEA076329}">
          <x14:formula1>
            <xm:f>List!$B$15:$B$30</xm:f>
          </x14:formula1>
          <xm:sqref>H8:M8 H10:M10</xm:sqref>
        </x14:dataValidation>
        <x14:dataValidation type="list" allowBlank="1" showInputMessage="1" showErrorMessage="1" xr:uid="{9F820C0B-C23F-4BDE-B3D6-7CD4BE02629B}">
          <x14:formula1>
            <xm:f>List!$E:$E</xm:f>
          </x14:formula1>
          <xm:sqref>O342:O345 N8:N628 O270:O295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D9200-D302-4C0C-A6DA-ED3CBC1C0AEA}">
  <dimension ref="A3:BH989"/>
  <sheetViews>
    <sheetView topLeftCell="K2" zoomScale="108" zoomScaleNormal="70" workbookViewId="0">
      <selection activeCell="M13" sqref="M13"/>
    </sheetView>
  </sheetViews>
  <sheetFormatPr defaultRowHeight="15" outlineLevelCol="1" x14ac:dyDescent="0.25"/>
  <cols>
    <col min="1" max="1" width="12" hidden="1" customWidth="1" outlineLevel="1"/>
    <col min="2" max="2" width="10.140625" hidden="1" customWidth="1" outlineLevel="1"/>
    <col min="3" max="3" width="10.7109375" bestFit="1" customWidth="1" collapsed="1"/>
    <col min="4" max="4" width="12.140625" customWidth="1"/>
    <col min="5" max="5" width="13" customWidth="1"/>
    <col min="6" max="6" width="15.42578125" customWidth="1"/>
    <col min="7" max="7" width="11.5703125" hidden="1" customWidth="1" outlineLevel="1"/>
    <col min="8" max="8" width="11.42578125" hidden="1" customWidth="1" outlineLevel="1"/>
    <col min="9" max="9" width="12.28515625" hidden="1" customWidth="1" outlineLevel="1"/>
    <col min="10" max="10" width="16.42578125" hidden="1" customWidth="1" outlineLevel="1"/>
    <col min="11" max="11" width="16.85546875" customWidth="1" collapsed="1"/>
    <col min="12" max="12" width="21.42578125" customWidth="1"/>
    <col min="13" max="13" width="75.7109375" customWidth="1"/>
    <col min="14" max="14" width="14.85546875" hidden="1" customWidth="1"/>
    <col min="15" max="15" width="12.28515625" hidden="1" customWidth="1"/>
    <col min="16" max="16" width="13.140625" hidden="1" customWidth="1" outlineLevel="1"/>
    <col min="17" max="17" width="14.28515625" hidden="1" customWidth="1" outlineLevel="1"/>
    <col min="18" max="18" width="13.28515625" hidden="1" customWidth="1" outlineLevel="1"/>
    <col min="19" max="19" width="6.28515625" hidden="1" customWidth="1" outlineLevel="1"/>
    <col min="20" max="20" width="10.7109375" hidden="1" customWidth="1" outlineLevel="1"/>
    <col min="21" max="21" width="12" hidden="1" customWidth="1" outlineLevel="1"/>
    <col min="22" max="22" width="16.140625" hidden="1" customWidth="1" outlineLevel="1" collapsed="1"/>
    <col min="23" max="23" width="12.5703125" style="1" customWidth="1" collapsed="1"/>
    <col min="24" max="24" width="12.5703125" customWidth="1"/>
    <col min="25" max="25" width="15.42578125" style="1" customWidth="1"/>
    <col min="26" max="26" width="11.28515625" customWidth="1"/>
    <col min="27" max="27" width="13" hidden="1" customWidth="1" outlineLevel="1"/>
    <col min="28" max="28" width="12" hidden="1" customWidth="1" outlineLevel="1"/>
    <col min="29" max="29" width="16.7109375" hidden="1" customWidth="1" outlineLevel="1"/>
    <col min="30" max="30" width="20.7109375" hidden="1" customWidth="1" outlineLevel="1"/>
    <col min="31" max="31" width="17.140625" hidden="1" customWidth="1" outlineLevel="1"/>
    <col min="32" max="32" width="14.85546875" hidden="1" customWidth="1" outlineLevel="1"/>
    <col min="33" max="33" width="11.42578125" hidden="1" customWidth="1" outlineLevel="1"/>
    <col min="34" max="34" width="23.140625" hidden="1" customWidth="1" outlineLevel="1"/>
    <col min="35" max="35" width="9.140625" hidden="1" customWidth="1" outlineLevel="1"/>
    <col min="36" max="37" width="15.5703125" hidden="1" customWidth="1" outlineLevel="1"/>
    <col min="38" max="38" width="51" hidden="1" customWidth="1" outlineLevel="1"/>
    <col min="39" max="39" width="46.5703125" hidden="1" customWidth="1" outlineLevel="1"/>
    <col min="40" max="40" width="18.28515625" hidden="1" customWidth="1" outlineLevel="1"/>
    <col min="41" max="41" width="19.28515625" hidden="1" customWidth="1" outlineLevel="1"/>
    <col min="42" max="42" width="18.5703125" hidden="1" customWidth="1" outlineLevel="1"/>
    <col min="43" max="43" width="9.140625" hidden="1" customWidth="1" outlineLevel="1"/>
    <col min="44" max="44" width="11.42578125" hidden="1" customWidth="1" outlineLevel="1"/>
    <col min="45" max="45" width="9.140625" hidden="1" customWidth="1" outlineLevel="1"/>
    <col min="46" max="46" width="13.140625" hidden="1" customWidth="1" outlineLevel="1"/>
    <col min="47" max="48" width="16.85546875" hidden="1" customWidth="1" outlineLevel="1"/>
    <col min="49" max="49" width="9.140625" hidden="1" customWidth="1" outlineLevel="1"/>
    <col min="50" max="50" width="15.42578125" hidden="1" customWidth="1" outlineLevel="1"/>
    <col min="51" max="51" width="14.85546875" hidden="1" customWidth="1" outlineLevel="1"/>
    <col min="52" max="52" width="13.140625" hidden="1" customWidth="1" outlineLevel="1"/>
    <col min="53" max="53" width="11" hidden="1" customWidth="1" outlineLevel="1"/>
    <col min="54" max="54" width="14.5703125" hidden="1" customWidth="1" outlineLevel="1"/>
    <col min="55" max="55" width="7.140625" hidden="1" customWidth="1" outlineLevel="1"/>
    <col min="56" max="56" width="10.85546875" hidden="1" customWidth="1" outlineLevel="1"/>
    <col min="57" max="57" width="11" hidden="1" customWidth="1" outlineLevel="1"/>
    <col min="58" max="58" width="11.7109375" hidden="1" customWidth="1" outlineLevel="1"/>
    <col min="59" max="59" width="9.140625" collapsed="1"/>
  </cols>
  <sheetData>
    <row r="3" spans="1:58" ht="25.5" customHeight="1" x14ac:dyDescent="0.25">
      <c r="C3" t="s">
        <v>43</v>
      </c>
      <c r="Q3" s="2"/>
      <c r="U3" s="2"/>
      <c r="V3" s="18"/>
      <c r="W3" s="82"/>
      <c r="X3" s="18"/>
      <c r="Y3" s="82"/>
      <c r="Z3" s="18"/>
      <c r="AA3" s="18"/>
      <c r="AB3" s="18"/>
      <c r="AC3" s="18"/>
      <c r="AD3" s="18"/>
      <c r="AE3" s="18"/>
      <c r="AF3" s="2"/>
      <c r="AG3" s="62">
        <f>SUM(Table17[Total Sales])</f>
        <v>0</v>
      </c>
      <c r="AH3" s="62"/>
      <c r="AI3" s="18"/>
      <c r="AJ3" s="18"/>
      <c r="AK3" s="18" t="s">
        <v>285</v>
      </c>
      <c r="AL3" s="62">
        <f>SUM(Table17[Sales Tax])</f>
        <v>0</v>
      </c>
      <c r="AR3" s="63">
        <f>SUM(Table17[Total Cost
Goods Sold])</f>
        <v>0</v>
      </c>
      <c r="AU3" s="2">
        <f>SUM(Table17[COGS
Total])</f>
        <v>0</v>
      </c>
      <c r="AW3" s="2">
        <f>SUM(Table17[Shipping 
Cost])</f>
        <v>0</v>
      </c>
      <c r="AX3" s="2">
        <f>SUM(Table17[Packaging])</f>
        <v>0</v>
      </c>
      <c r="BA3" s="2">
        <f>SUM(Table17[Gross Profit])</f>
        <v>0</v>
      </c>
      <c r="BD3" s="2">
        <f>SUM(Q3,U3,-AR3)</f>
        <v>0</v>
      </c>
    </row>
    <row r="4" spans="1:58" ht="15.75" x14ac:dyDescent="0.25">
      <c r="V4" s="18"/>
      <c r="W4" s="82"/>
      <c r="X4" s="18"/>
      <c r="Y4" s="82"/>
      <c r="Z4" s="18"/>
      <c r="AA4" s="18"/>
      <c r="AB4" s="18"/>
      <c r="AC4" s="18"/>
      <c r="AD4" s="18"/>
      <c r="AE4" s="18"/>
      <c r="AF4" s="18" t="s">
        <v>190</v>
      </c>
      <c r="AG4" s="18"/>
      <c r="AH4" s="18"/>
      <c r="AI4" s="18"/>
      <c r="AJ4">
        <v>7.0000000000000007E-2</v>
      </c>
      <c r="AK4" s="2"/>
      <c r="AU4" s="6"/>
      <c r="AV4" s="6"/>
      <c r="AW4" s="6"/>
    </row>
    <row r="5" spans="1:58" ht="15.75" x14ac:dyDescent="0.25">
      <c r="P5" s="20" t="s">
        <v>23</v>
      </c>
      <c r="Q5" s="20"/>
      <c r="R5" s="20"/>
      <c r="T5" s="21" t="s">
        <v>27</v>
      </c>
      <c r="U5" s="21"/>
      <c r="V5" s="37"/>
      <c r="W5" s="83"/>
      <c r="X5" s="23" t="s">
        <v>4</v>
      </c>
      <c r="Y5" s="83"/>
      <c r="Z5" s="16"/>
      <c r="AA5" s="23" t="s">
        <v>28</v>
      </c>
      <c r="AB5" s="24" t="s">
        <v>181</v>
      </c>
      <c r="AC5" s="24"/>
      <c r="AD5" s="24"/>
      <c r="AE5" s="36"/>
      <c r="AF5" s="19"/>
      <c r="AG5" s="56" t="s">
        <v>63</v>
      </c>
      <c r="AH5" s="24"/>
      <c r="AI5" s="24"/>
      <c r="AJ5" s="24" t="s">
        <v>41</v>
      </c>
      <c r="AK5" s="36"/>
      <c r="AL5" s="36"/>
      <c r="AN5" s="25" t="s">
        <v>30</v>
      </c>
      <c r="AO5" s="25"/>
      <c r="AP5" s="25"/>
      <c r="AQ5" s="25"/>
      <c r="AR5" s="25"/>
      <c r="AS5" s="25"/>
      <c r="AU5" s="26" t="s">
        <v>31</v>
      </c>
      <c r="AV5" s="26"/>
      <c r="AW5" s="26"/>
      <c r="AX5" s="27"/>
      <c r="AY5" t="s">
        <v>35</v>
      </c>
      <c r="BA5" s="28"/>
      <c r="BB5" s="28" t="s">
        <v>42</v>
      </c>
      <c r="BC5" s="28"/>
    </row>
    <row r="6" spans="1:58" s="22" customFormat="1" ht="78.75" x14ac:dyDescent="0.25">
      <c r="A6" s="22" t="s">
        <v>199</v>
      </c>
      <c r="B6" s="22" t="s">
        <v>200</v>
      </c>
      <c r="C6" s="22" t="s">
        <v>17</v>
      </c>
      <c r="D6" s="22" t="s">
        <v>21</v>
      </c>
      <c r="E6" s="22" t="s">
        <v>14</v>
      </c>
      <c r="F6" s="22" t="s">
        <v>0</v>
      </c>
      <c r="G6" s="22" t="s">
        <v>15</v>
      </c>
      <c r="H6" s="22" t="s">
        <v>16</v>
      </c>
      <c r="I6" s="22" t="s">
        <v>8</v>
      </c>
      <c r="J6" s="22" t="s">
        <v>13</v>
      </c>
      <c r="K6" s="22" t="s">
        <v>22</v>
      </c>
      <c r="L6" s="22" t="s">
        <v>182</v>
      </c>
      <c r="M6" s="22" t="s">
        <v>44</v>
      </c>
      <c r="N6" s="22" t="s">
        <v>51</v>
      </c>
      <c r="O6" s="22" t="s">
        <v>66</v>
      </c>
      <c r="P6" s="22" t="s">
        <v>24</v>
      </c>
      <c r="Q6" s="22" t="s">
        <v>25</v>
      </c>
      <c r="R6" s="22" t="s">
        <v>26</v>
      </c>
      <c r="S6" s="22" t="s">
        <v>67</v>
      </c>
      <c r="T6" s="22" t="s">
        <v>83</v>
      </c>
      <c r="U6" s="22" t="s">
        <v>84</v>
      </c>
      <c r="V6" s="22" t="s">
        <v>85</v>
      </c>
      <c r="W6" s="87" t="s">
        <v>279</v>
      </c>
      <c r="X6" s="22" t="s">
        <v>280</v>
      </c>
      <c r="Y6" s="84" t="s">
        <v>281</v>
      </c>
      <c r="Z6" s="22" t="s">
        <v>278</v>
      </c>
      <c r="AA6" s="22" t="s">
        <v>82</v>
      </c>
      <c r="AB6" s="22" t="s">
        <v>29</v>
      </c>
      <c r="AC6" s="22" t="s">
        <v>86</v>
      </c>
      <c r="AD6" s="22" t="s">
        <v>38</v>
      </c>
      <c r="AE6" s="22" t="s">
        <v>170</v>
      </c>
      <c r="AF6" s="22" t="s">
        <v>87</v>
      </c>
      <c r="AG6" s="80" t="s">
        <v>39</v>
      </c>
      <c r="AH6" s="22" t="s">
        <v>36</v>
      </c>
      <c r="AI6" s="22" t="s">
        <v>169</v>
      </c>
      <c r="AJ6" s="22" t="s">
        <v>64</v>
      </c>
      <c r="AK6" s="22" t="s">
        <v>37</v>
      </c>
      <c r="AL6" s="22" t="s">
        <v>40</v>
      </c>
      <c r="AM6" s="74" t="s">
        <v>151</v>
      </c>
      <c r="AN6" s="74" t="s">
        <v>160</v>
      </c>
      <c r="AO6" s="74" t="s">
        <v>161</v>
      </c>
      <c r="AP6" s="22" t="s">
        <v>162</v>
      </c>
      <c r="AQ6" s="22" t="s">
        <v>88</v>
      </c>
      <c r="AR6" s="22" t="s">
        <v>89</v>
      </c>
      <c r="AS6" s="22" t="s">
        <v>90</v>
      </c>
      <c r="AT6" s="22" t="s">
        <v>33</v>
      </c>
      <c r="AU6" s="22" t="s">
        <v>31</v>
      </c>
      <c r="AV6" s="22" t="s">
        <v>91</v>
      </c>
      <c r="AW6" s="22" t="s">
        <v>69</v>
      </c>
      <c r="AX6" s="22" t="s">
        <v>92</v>
      </c>
      <c r="AY6" s="22" t="s">
        <v>32</v>
      </c>
      <c r="AZ6" s="22" t="s">
        <v>93</v>
      </c>
      <c r="BA6" s="22" t="s">
        <v>94</v>
      </c>
      <c r="BB6" s="22" t="s">
        <v>35</v>
      </c>
      <c r="BC6" s="22" t="s">
        <v>70</v>
      </c>
      <c r="BD6" s="22" t="s">
        <v>95</v>
      </c>
      <c r="BE6" s="22" t="s">
        <v>96</v>
      </c>
      <c r="BF6" s="22" t="s">
        <v>97</v>
      </c>
    </row>
    <row r="7" spans="1:58" x14ac:dyDescent="0.25">
      <c r="A7" s="1"/>
      <c r="B7" s="1"/>
      <c r="P7" s="1"/>
      <c r="Q7" s="1"/>
      <c r="R7" s="1">
        <f>Q7*P7</f>
        <v>0</v>
      </c>
      <c r="T7" s="1"/>
      <c r="U7" s="1"/>
      <c r="V7" s="1">
        <f t="shared" ref="V7" si="0">T7*U7</f>
        <v>0</v>
      </c>
      <c r="Y7" s="1">
        <f>Table17[[#This Row],[Quantity2]]*Table17[[#This Row],[U Cost]]</f>
        <v>0</v>
      </c>
      <c r="AA7" s="1"/>
      <c r="AB7" s="1"/>
      <c r="AC7" s="1">
        <f t="shared" ref="AC7" si="1">AB7*AA7</f>
        <v>0</v>
      </c>
      <c r="AD7" s="1"/>
      <c r="AE7" s="1">
        <f>SUM(Table17[[#This Row],[Total 
Paid]:[Refunds]])</f>
        <v>0</v>
      </c>
      <c r="AF7" s="1"/>
      <c r="AG7" s="1">
        <f>SUM(AC7,Table17[[#This Row],[Refunds]],Table17[[#This Row],[Shipping 
Charged]])</f>
        <v>0</v>
      </c>
      <c r="AH7" s="1"/>
      <c r="AI7" s="1"/>
      <c r="AJ7" s="1">
        <f>SUM(AG7,AH7,AI7)</f>
        <v>0</v>
      </c>
      <c r="AL7" s="1"/>
      <c r="AM7" s="1"/>
      <c r="AN7" s="1"/>
      <c r="AO7" s="1"/>
      <c r="AQ7" s="30"/>
      <c r="AR7" s="1"/>
      <c r="AS7" s="1">
        <f t="shared" ref="AS7" si="2">AR7*AQ7</f>
        <v>0</v>
      </c>
      <c r="AT7" s="1"/>
      <c r="AU7" s="1"/>
      <c r="AV7" s="2">
        <f>SUM(AS7:AU7)</f>
        <v>0</v>
      </c>
      <c r="AX7" s="1"/>
      <c r="AY7" s="1"/>
      <c r="AZ7" s="1"/>
      <c r="BA7" s="2">
        <f>SUM(AV7,AX7,AY7,AZ7)</f>
        <v>0</v>
      </c>
      <c r="BB7" s="2">
        <f>SUM(AG7,AI7,-BA7,-Table17[[#This Row],[Sale Fee]])</f>
        <v>0</v>
      </c>
      <c r="BD7" s="1">
        <f>SUM(P7,T7,-SUM($AQ7:$AQ7))</f>
        <v>0</v>
      </c>
      <c r="BE7" s="1">
        <f>Q7</f>
        <v>0</v>
      </c>
      <c r="BF7" s="1">
        <f t="shared" ref="BF7" si="3">BE7*BD7</f>
        <v>0</v>
      </c>
    </row>
    <row r="8" spans="1:58" x14ac:dyDescent="0.25">
      <c r="A8" s="1"/>
      <c r="B8" s="1"/>
      <c r="P8" s="1"/>
      <c r="Q8" s="1"/>
      <c r="R8" s="1">
        <f t="shared" ref="R8" si="4">Q8*P8</f>
        <v>0</v>
      </c>
      <c r="T8" s="1"/>
      <c r="U8" s="1"/>
      <c r="V8" s="1">
        <f t="shared" ref="V8:V27" si="5">T8*U8</f>
        <v>0</v>
      </c>
      <c r="Y8" s="1">
        <f>Table17[[#This Row],[Quantity2]]*Table17[[#This Row],[U Cost]]</f>
        <v>0</v>
      </c>
      <c r="AA8" s="1"/>
      <c r="AB8" s="1"/>
      <c r="AC8" s="1">
        <f t="shared" ref="AC8:AC27" si="6">AB8*AA8</f>
        <v>0</v>
      </c>
      <c r="AD8" s="1"/>
      <c r="AE8" s="1">
        <f>SUM(Table17[[#This Row],[Total 
Paid]:[Refunds]])</f>
        <v>0</v>
      </c>
      <c r="AF8" s="1"/>
      <c r="AG8" s="1">
        <f>SUM(AC8,Table17[[#This Row],[Refunds]],Table17[[#This Row],[Shipping 
Charged]])</f>
        <v>0</v>
      </c>
      <c r="AH8" s="1"/>
      <c r="AI8" s="1"/>
      <c r="AJ8" s="1">
        <f t="shared" ref="AJ8:AJ27" si="7">SUM(AG8,AH8,AI8)</f>
        <v>0</v>
      </c>
      <c r="AL8" s="1"/>
      <c r="AM8" s="1"/>
      <c r="AN8" s="1"/>
      <c r="AO8" s="1"/>
      <c r="AQ8" s="30"/>
      <c r="AR8" s="1"/>
      <c r="AS8" s="1">
        <f t="shared" ref="AS8:AS27" si="8">AR8*AQ8</f>
        <v>0</v>
      </c>
      <c r="AT8" s="1"/>
      <c r="AU8" s="1"/>
      <c r="AV8" s="2">
        <f t="shared" ref="AV8:AV27" si="9">SUM(AS8:AU8)</f>
        <v>0</v>
      </c>
      <c r="AX8" s="1"/>
      <c r="AY8" s="1"/>
      <c r="AZ8" s="1"/>
      <c r="BA8" s="2">
        <f t="shared" ref="BA8:BA27" si="10">SUM(AV8,AX8,AY8,AZ8)</f>
        <v>0</v>
      </c>
      <c r="BB8" s="2">
        <f>SUM(AG8,AI8,-BA8,-Table17[[#This Row],[Sale Fee]])</f>
        <v>0</v>
      </c>
      <c r="BD8" s="1"/>
      <c r="BE8" s="1"/>
      <c r="BF8" s="1"/>
    </row>
    <row r="9" spans="1:58" x14ac:dyDescent="0.25">
      <c r="A9" s="1"/>
      <c r="B9" s="1"/>
      <c r="E9" s="4"/>
      <c r="P9" s="1">
        <v>0</v>
      </c>
      <c r="Q9" s="1">
        <v>0</v>
      </c>
      <c r="R9" s="1">
        <f t="shared" ref="R9:R27" si="11">Q9*P9</f>
        <v>0</v>
      </c>
      <c r="T9" s="1"/>
      <c r="U9" s="1">
        <v>0</v>
      </c>
      <c r="V9" s="1">
        <f t="shared" si="5"/>
        <v>0</v>
      </c>
      <c r="X9" s="1"/>
      <c r="Y9" s="1">
        <f>Table17[[#This Row],[Quantity2]]*Table17[[#This Row],[U Cost]]</f>
        <v>0</v>
      </c>
      <c r="AA9" s="1"/>
      <c r="AB9" s="1"/>
      <c r="AC9" s="1">
        <f t="shared" si="6"/>
        <v>0</v>
      </c>
      <c r="AD9" s="1"/>
      <c r="AE9" s="1">
        <f>SUM(Table17[[#This Row],[Total 
Paid]:[Refunds]])</f>
        <v>0</v>
      </c>
      <c r="AF9" s="1"/>
      <c r="AG9" s="1">
        <f>SUM(AC9,Table17[[#This Row],[Refunds]],Table17[[#This Row],[Shipping 
Charged]])</f>
        <v>0</v>
      </c>
      <c r="AH9" s="1"/>
      <c r="AI9" s="1"/>
      <c r="AJ9" s="1">
        <f t="shared" si="7"/>
        <v>0</v>
      </c>
      <c r="AL9" s="1"/>
      <c r="AM9" s="1"/>
      <c r="AN9" s="1"/>
      <c r="AO9" s="1"/>
      <c r="AQ9" s="30"/>
      <c r="AR9" s="1"/>
      <c r="AS9" s="1">
        <f t="shared" si="8"/>
        <v>0</v>
      </c>
      <c r="AT9" s="1"/>
      <c r="AU9" s="1"/>
      <c r="AV9" s="2">
        <f t="shared" si="9"/>
        <v>0</v>
      </c>
      <c r="AX9" s="1"/>
      <c r="AY9" s="1"/>
      <c r="AZ9" s="1"/>
      <c r="BA9" s="2">
        <f t="shared" si="10"/>
        <v>0</v>
      </c>
      <c r="BB9" s="2">
        <f>SUM(AG9,AI9,-BA9,-Table17[[#This Row],[Sale Fee]])</f>
        <v>0</v>
      </c>
      <c r="BD9" s="1"/>
      <c r="BE9" s="1"/>
      <c r="BF9" s="1"/>
    </row>
    <row r="10" spans="1:58" x14ac:dyDescent="0.25">
      <c r="A10" s="1"/>
      <c r="B10" s="1"/>
      <c r="E10" s="4"/>
      <c r="P10" s="1">
        <v>0</v>
      </c>
      <c r="Q10" s="1">
        <v>0</v>
      </c>
      <c r="R10" s="1">
        <f t="shared" ref="R10" si="12">Q10*P10</f>
        <v>0</v>
      </c>
      <c r="T10" s="1"/>
      <c r="U10" s="1">
        <v>0</v>
      </c>
      <c r="V10" s="1">
        <f t="shared" ref="V10" si="13">T10*U10</f>
        <v>0</v>
      </c>
      <c r="X10" s="1"/>
      <c r="Y10" s="1">
        <f>Table17[[#This Row],[Quantity2]]*Table17[[#This Row],[U Cost]]</f>
        <v>0</v>
      </c>
      <c r="AA10" s="1"/>
      <c r="AB10" s="1"/>
      <c r="AC10" s="1">
        <f t="shared" ref="AC10" si="14">AB10*AA10</f>
        <v>0</v>
      </c>
      <c r="AD10" s="1"/>
      <c r="AE10" s="1">
        <f>SUM(Table17[[#This Row],[Total 
Paid]:[Refunds]])</f>
        <v>0</v>
      </c>
      <c r="AF10" s="1"/>
      <c r="AG10" s="1">
        <f>SUM(AC10,Table17[[#This Row],[Refunds]],Table17[[#This Row],[Shipping 
Charged]])</f>
        <v>0</v>
      </c>
      <c r="AH10" s="1"/>
      <c r="AI10" s="1"/>
      <c r="AJ10" s="1">
        <f t="shared" ref="AJ10" si="15">SUM(AG10,AH10,AI10)</f>
        <v>0</v>
      </c>
      <c r="AL10" s="1"/>
      <c r="AM10" s="1"/>
      <c r="AN10" s="1"/>
      <c r="AO10" s="1"/>
      <c r="AQ10" s="30"/>
      <c r="AR10" s="1"/>
      <c r="AS10" s="1">
        <f t="shared" ref="AS10" si="16">AR10*AQ10</f>
        <v>0</v>
      </c>
      <c r="AT10" s="1"/>
      <c r="AU10" s="1"/>
      <c r="AV10" s="2">
        <f t="shared" ref="AV10" si="17">SUM(AS10:AU10)</f>
        <v>0</v>
      </c>
      <c r="AX10" s="1"/>
      <c r="AY10" s="1"/>
      <c r="AZ10" s="1"/>
      <c r="BA10" s="2">
        <f t="shared" ref="BA10" si="18">SUM(AV10,AX10,AY10,AZ10)</f>
        <v>0</v>
      </c>
      <c r="BB10" s="2">
        <f>SUM(AG10,AI10,-BA10,-Table17[[#This Row],[Sale Fee]])</f>
        <v>0</v>
      </c>
      <c r="BD10" s="1"/>
      <c r="BE10" s="1"/>
      <c r="BF10" s="1"/>
    </row>
    <row r="11" spans="1:58" x14ac:dyDescent="0.25">
      <c r="A11" s="1"/>
      <c r="B11" s="1"/>
      <c r="E11" s="4"/>
      <c r="P11" s="1">
        <v>0</v>
      </c>
      <c r="Q11" s="1">
        <v>0</v>
      </c>
      <c r="R11" s="1">
        <f t="shared" ref="R11:R12" si="19">Q11*P11</f>
        <v>0</v>
      </c>
      <c r="T11" s="1"/>
      <c r="U11" s="1">
        <v>0</v>
      </c>
      <c r="V11" s="1">
        <f t="shared" ref="V11:V12" si="20">T11*U11</f>
        <v>0</v>
      </c>
      <c r="X11" s="1"/>
      <c r="Y11" s="1">
        <f>Table17[[#This Row],[Quantity2]]*Table17[[#This Row],[U Cost]]</f>
        <v>0</v>
      </c>
      <c r="AA11" s="1"/>
      <c r="AB11" s="1"/>
      <c r="AC11" s="1">
        <f t="shared" ref="AC11:AC12" si="21">AB11*AA11</f>
        <v>0</v>
      </c>
      <c r="AD11" s="1"/>
      <c r="AE11" s="1">
        <f>SUM(Table17[[#This Row],[Total 
Paid]:[Refunds]])</f>
        <v>0</v>
      </c>
      <c r="AF11" s="1"/>
      <c r="AG11" s="1">
        <f>SUM(AC11,Table17[[#This Row],[Refunds]],Table17[[#This Row],[Shipping 
Charged]])</f>
        <v>0</v>
      </c>
      <c r="AH11" s="1"/>
      <c r="AI11" s="1"/>
      <c r="AJ11" s="1">
        <f t="shared" ref="AJ11:AJ12" si="22">SUM(AG11,AH11,AI11)</f>
        <v>0</v>
      </c>
      <c r="AL11" s="1"/>
      <c r="AM11" s="1"/>
      <c r="AN11" s="1"/>
      <c r="AO11" s="1"/>
      <c r="AQ11" s="30"/>
      <c r="AR11" s="1"/>
      <c r="AS11" s="1">
        <f t="shared" ref="AS11:AS12" si="23">AR11*AQ11</f>
        <v>0</v>
      </c>
      <c r="AT11" s="1"/>
      <c r="AU11" s="1"/>
      <c r="AV11" s="2">
        <f t="shared" ref="AV11:AV12" si="24">SUM(AS11:AU11)</f>
        <v>0</v>
      </c>
      <c r="AX11" s="1"/>
      <c r="AY11" s="1"/>
      <c r="AZ11" s="1"/>
      <c r="BA11" s="2">
        <f t="shared" ref="BA11:BA12" si="25">SUM(AV11,AX11,AY11,AZ11)</f>
        <v>0</v>
      </c>
      <c r="BB11" s="2">
        <f>SUM(AG11,AI11,-BA11,-Table17[[#This Row],[Sale Fee]])</f>
        <v>0</v>
      </c>
      <c r="BD11" s="1"/>
      <c r="BE11" s="1"/>
      <c r="BF11" s="1"/>
    </row>
    <row r="12" spans="1:58" x14ac:dyDescent="0.25">
      <c r="A12" s="1"/>
      <c r="B12" s="1"/>
      <c r="E12" s="4"/>
      <c r="P12" s="1">
        <v>0</v>
      </c>
      <c r="Q12" s="1">
        <v>0</v>
      </c>
      <c r="R12" s="1">
        <f t="shared" si="19"/>
        <v>0</v>
      </c>
      <c r="T12" s="1"/>
      <c r="U12" s="1">
        <v>0</v>
      </c>
      <c r="V12" s="1">
        <f t="shared" si="20"/>
        <v>0</v>
      </c>
      <c r="X12" s="1"/>
      <c r="Y12" s="1">
        <f>Table17[[#This Row],[Quantity2]]*Table17[[#This Row],[U Cost]]</f>
        <v>0</v>
      </c>
      <c r="AA12" s="1"/>
      <c r="AB12" s="1"/>
      <c r="AC12" s="1">
        <f t="shared" si="21"/>
        <v>0</v>
      </c>
      <c r="AD12" s="1"/>
      <c r="AE12" s="1">
        <f>SUM(Table17[[#This Row],[Total 
Paid]:[Refunds]])</f>
        <v>0</v>
      </c>
      <c r="AF12" s="1"/>
      <c r="AG12" s="1">
        <f>SUM(AC12,Table17[[#This Row],[Refunds]],Table17[[#This Row],[Shipping 
Charged]])</f>
        <v>0</v>
      </c>
      <c r="AH12" s="1"/>
      <c r="AI12" s="1"/>
      <c r="AJ12" s="1">
        <f t="shared" si="22"/>
        <v>0</v>
      </c>
      <c r="AL12" s="1"/>
      <c r="AM12" s="1"/>
      <c r="AN12" s="1"/>
      <c r="AO12" s="1"/>
      <c r="AQ12" s="30"/>
      <c r="AR12" s="1"/>
      <c r="AS12" s="1">
        <f t="shared" si="23"/>
        <v>0</v>
      </c>
      <c r="AT12" s="1"/>
      <c r="AU12" s="1"/>
      <c r="AV12" s="2">
        <f t="shared" si="24"/>
        <v>0</v>
      </c>
      <c r="AX12" s="1"/>
      <c r="AY12" s="1"/>
      <c r="AZ12" s="1"/>
      <c r="BA12" s="2">
        <f t="shared" si="25"/>
        <v>0</v>
      </c>
      <c r="BB12" s="2">
        <f>SUM(AG12,AI12,-BA12,-Table17[[#This Row],[Sale Fee]])</f>
        <v>0</v>
      </c>
      <c r="BD12" s="1"/>
      <c r="BE12" s="1"/>
      <c r="BF12" s="1"/>
    </row>
    <row r="13" spans="1:58" x14ac:dyDescent="0.25">
      <c r="A13" s="1"/>
      <c r="B13" s="1"/>
      <c r="E13" s="4"/>
      <c r="P13" s="1">
        <v>0</v>
      </c>
      <c r="Q13" s="1">
        <v>0</v>
      </c>
      <c r="R13" s="1">
        <f t="shared" ref="R13" si="26">Q13*P13</f>
        <v>0</v>
      </c>
      <c r="T13" s="1"/>
      <c r="U13" s="1">
        <v>0</v>
      </c>
      <c r="V13" s="1">
        <f t="shared" ref="V13" si="27">T13*U13</f>
        <v>0</v>
      </c>
      <c r="X13" s="1"/>
      <c r="Y13" s="1">
        <f>Table17[[#This Row],[Quantity2]]*Table17[[#This Row],[U Cost]]</f>
        <v>0</v>
      </c>
      <c r="AA13" s="1"/>
      <c r="AB13" s="1"/>
      <c r="AC13" s="1">
        <f t="shared" ref="AC13" si="28">AB13*AA13</f>
        <v>0</v>
      </c>
      <c r="AD13" s="1"/>
      <c r="AE13" s="1">
        <f>SUM(Table17[[#This Row],[Total 
Paid]:[Refunds]])</f>
        <v>0</v>
      </c>
      <c r="AF13" s="1"/>
      <c r="AG13" s="1">
        <f>SUM(AC13,Table17[[#This Row],[Refunds]],Table17[[#This Row],[Shipping 
Charged]])</f>
        <v>0</v>
      </c>
      <c r="AH13" s="1"/>
      <c r="AI13" s="1"/>
      <c r="AJ13" s="1">
        <f t="shared" ref="AJ13" si="29">SUM(AG13,AH13,AI13)</f>
        <v>0</v>
      </c>
      <c r="AL13" s="1"/>
      <c r="AM13" s="1"/>
      <c r="AN13" s="1"/>
      <c r="AO13" s="1"/>
      <c r="AQ13" s="30"/>
      <c r="AR13" s="1"/>
      <c r="AS13" s="1">
        <f t="shared" ref="AS13" si="30">AR13*AQ13</f>
        <v>0</v>
      </c>
      <c r="AT13" s="1"/>
      <c r="AU13" s="1"/>
      <c r="AV13" s="2">
        <f t="shared" ref="AV13" si="31">SUM(AS13:AU13)</f>
        <v>0</v>
      </c>
      <c r="AX13" s="1"/>
      <c r="AY13" s="1"/>
      <c r="AZ13" s="1"/>
      <c r="BA13" s="2">
        <f t="shared" ref="BA13" si="32">SUM(AV13,AX13,AY13,AZ13)</f>
        <v>0</v>
      </c>
      <c r="BB13" s="2">
        <f>SUM(AG13,AI13,-BA13,-Table17[[#This Row],[Sale Fee]])</f>
        <v>0</v>
      </c>
      <c r="BD13" s="1"/>
      <c r="BE13" s="1"/>
      <c r="BF13" s="1"/>
    </row>
    <row r="14" spans="1:58" x14ac:dyDescent="0.25">
      <c r="A14" s="1"/>
      <c r="B14" s="1"/>
      <c r="E14" s="4"/>
      <c r="P14" s="1">
        <v>0</v>
      </c>
      <c r="Q14" s="1">
        <v>0</v>
      </c>
      <c r="R14" s="1">
        <f t="shared" ref="R14" si="33">Q14*P14</f>
        <v>0</v>
      </c>
      <c r="T14" s="1"/>
      <c r="U14" s="1">
        <v>0</v>
      </c>
      <c r="V14" s="1">
        <f t="shared" ref="V14" si="34">T14*U14</f>
        <v>0</v>
      </c>
      <c r="X14" s="1"/>
      <c r="Y14" s="1">
        <f>Table17[[#This Row],[Quantity2]]*Table17[[#This Row],[U Cost]]</f>
        <v>0</v>
      </c>
      <c r="AA14" s="1"/>
      <c r="AB14" s="1"/>
      <c r="AC14" s="1">
        <f t="shared" ref="AC14" si="35">AB14*AA14</f>
        <v>0</v>
      </c>
      <c r="AD14" s="1"/>
      <c r="AE14" s="1">
        <f>SUM(Table17[[#This Row],[Total 
Paid]:[Refunds]])</f>
        <v>0</v>
      </c>
      <c r="AF14" s="1"/>
      <c r="AG14" s="1">
        <f>SUM(AC14,Table17[[#This Row],[Refunds]],Table17[[#This Row],[Shipping 
Charged]])</f>
        <v>0</v>
      </c>
      <c r="AH14" s="1"/>
      <c r="AI14" s="1"/>
      <c r="AJ14" s="1">
        <f t="shared" ref="AJ14" si="36">SUM(AG14,AH14,AI14)</f>
        <v>0</v>
      </c>
      <c r="AL14" s="1"/>
      <c r="AM14" s="1"/>
      <c r="AN14" s="1"/>
      <c r="AO14" s="1"/>
      <c r="AQ14" s="30"/>
      <c r="AR14" s="1"/>
      <c r="AS14" s="1">
        <f t="shared" ref="AS14" si="37">AR14*AQ14</f>
        <v>0</v>
      </c>
      <c r="AT14" s="1"/>
      <c r="AU14" s="1"/>
      <c r="AV14" s="2">
        <f t="shared" ref="AV14" si="38">SUM(AS14:AU14)</f>
        <v>0</v>
      </c>
      <c r="AX14" s="1"/>
      <c r="AY14" s="1"/>
      <c r="AZ14" s="1"/>
      <c r="BA14" s="2">
        <f t="shared" ref="BA14" si="39">SUM(AV14,AX14,AY14,AZ14)</f>
        <v>0</v>
      </c>
      <c r="BB14" s="2">
        <f>SUM(AG14,AI14,-BA14,-Table17[[#This Row],[Sale Fee]])</f>
        <v>0</v>
      </c>
      <c r="BD14" s="1"/>
      <c r="BE14" s="1"/>
      <c r="BF14" s="1"/>
    </row>
    <row r="15" spans="1:58" x14ac:dyDescent="0.25">
      <c r="A15" s="1"/>
      <c r="B15" s="1"/>
      <c r="E15" s="4"/>
      <c r="P15" s="1">
        <v>0</v>
      </c>
      <c r="Q15" s="1">
        <v>0</v>
      </c>
      <c r="R15" s="1">
        <f t="shared" ref="R15" si="40">Q15*P15</f>
        <v>0</v>
      </c>
      <c r="T15" s="1"/>
      <c r="U15" s="1">
        <v>0</v>
      </c>
      <c r="V15" s="1">
        <f t="shared" ref="V15" si="41">T15*U15</f>
        <v>0</v>
      </c>
      <c r="X15" s="1"/>
      <c r="Y15" s="1">
        <f>Table17[[#This Row],[Quantity2]]*Table17[[#This Row],[U Cost]]</f>
        <v>0</v>
      </c>
      <c r="AA15" s="1"/>
      <c r="AB15" s="1"/>
      <c r="AC15" s="1">
        <f t="shared" ref="AC15" si="42">AB15*AA15</f>
        <v>0</v>
      </c>
      <c r="AD15" s="1"/>
      <c r="AE15" s="1">
        <f>SUM(Table17[[#This Row],[Total 
Paid]:[Refunds]])</f>
        <v>0</v>
      </c>
      <c r="AF15" s="1"/>
      <c r="AG15" s="1">
        <f>SUM(AC15,Table17[[#This Row],[Refunds]],Table17[[#This Row],[Shipping 
Charged]])</f>
        <v>0</v>
      </c>
      <c r="AH15" s="1"/>
      <c r="AI15" s="1"/>
      <c r="AJ15" s="1">
        <f t="shared" ref="AJ15" si="43">SUM(AG15,AH15,AI15)</f>
        <v>0</v>
      </c>
      <c r="AL15" s="1"/>
      <c r="AM15" s="1"/>
      <c r="AN15" s="1"/>
      <c r="AO15" s="1"/>
      <c r="AQ15" s="30"/>
      <c r="AR15" s="1"/>
      <c r="AS15" s="1">
        <f t="shared" ref="AS15" si="44">AR15*AQ15</f>
        <v>0</v>
      </c>
      <c r="AT15" s="1"/>
      <c r="AU15" s="1"/>
      <c r="AV15" s="2">
        <f t="shared" ref="AV15" si="45">SUM(AS15:AU15)</f>
        <v>0</v>
      </c>
      <c r="AX15" s="1"/>
      <c r="AY15" s="1"/>
      <c r="AZ15" s="1"/>
      <c r="BA15" s="2">
        <f t="shared" ref="BA15" si="46">SUM(AV15,AX15,AY15,AZ15)</f>
        <v>0</v>
      </c>
      <c r="BB15" s="2">
        <f>SUM(AG15,AI15,-BA15,-Table17[[#This Row],[Sale Fee]])</f>
        <v>0</v>
      </c>
      <c r="BD15" s="1"/>
      <c r="BE15" s="1"/>
      <c r="BF15" s="1"/>
    </row>
    <row r="16" spans="1:58" x14ac:dyDescent="0.25">
      <c r="A16" s="1"/>
      <c r="B16" s="1"/>
      <c r="E16" s="4"/>
      <c r="P16" s="1">
        <v>0</v>
      </c>
      <c r="Q16" s="1">
        <v>0</v>
      </c>
      <c r="R16" s="1">
        <f t="shared" ref="R16" si="47">Q16*P16</f>
        <v>0</v>
      </c>
      <c r="T16" s="1"/>
      <c r="U16" s="1">
        <v>0</v>
      </c>
      <c r="V16" s="1">
        <f t="shared" ref="V16" si="48">T16*U16</f>
        <v>0</v>
      </c>
      <c r="X16" s="1"/>
      <c r="Y16" s="1">
        <f>Table17[[#This Row],[Quantity2]]*Table17[[#This Row],[U Cost]]</f>
        <v>0</v>
      </c>
      <c r="AA16" s="1"/>
      <c r="AB16" s="1"/>
      <c r="AC16" s="1">
        <f t="shared" ref="AC16" si="49">AB16*AA16</f>
        <v>0</v>
      </c>
      <c r="AD16" s="1"/>
      <c r="AE16" s="1">
        <f>SUM(Table17[[#This Row],[Total 
Paid]:[Refunds]])</f>
        <v>0</v>
      </c>
      <c r="AF16" s="1"/>
      <c r="AG16" s="1">
        <f>SUM(AC16,Table17[[#This Row],[Refunds]],Table17[[#This Row],[Shipping 
Charged]])</f>
        <v>0</v>
      </c>
      <c r="AH16" s="1"/>
      <c r="AI16" s="1"/>
      <c r="AJ16" s="1">
        <f t="shared" ref="AJ16" si="50">SUM(AG16,AH16,AI16)</f>
        <v>0</v>
      </c>
      <c r="AL16" s="1"/>
      <c r="AM16" s="1"/>
      <c r="AN16" s="1"/>
      <c r="AO16" s="1"/>
      <c r="AQ16" s="30"/>
      <c r="AR16" s="1"/>
      <c r="AS16" s="1">
        <f t="shared" ref="AS16" si="51">AR16*AQ16</f>
        <v>0</v>
      </c>
      <c r="AT16" s="1"/>
      <c r="AU16" s="1"/>
      <c r="AV16" s="2">
        <f t="shared" ref="AV16" si="52">SUM(AS16:AU16)</f>
        <v>0</v>
      </c>
      <c r="AX16" s="1"/>
      <c r="AY16" s="1"/>
      <c r="AZ16" s="1"/>
      <c r="BA16" s="2">
        <f t="shared" ref="BA16" si="53">SUM(AV16,AX16,AY16,AZ16)</f>
        <v>0</v>
      </c>
      <c r="BB16" s="2">
        <f>SUM(AG16,AI16,-BA16,-Table17[[#This Row],[Sale Fee]])</f>
        <v>0</v>
      </c>
      <c r="BD16" s="1"/>
      <c r="BE16" s="1"/>
      <c r="BF16" s="1"/>
    </row>
    <row r="17" spans="1:58" x14ac:dyDescent="0.25">
      <c r="A17" s="1"/>
      <c r="B17" s="1"/>
      <c r="E17" s="4"/>
      <c r="P17" s="1">
        <v>0</v>
      </c>
      <c r="Q17" s="1">
        <v>0</v>
      </c>
      <c r="R17" s="1">
        <f t="shared" ref="R17" si="54">Q17*P17</f>
        <v>0</v>
      </c>
      <c r="T17" s="1"/>
      <c r="U17" s="1">
        <v>0</v>
      </c>
      <c r="V17" s="1">
        <f t="shared" ref="V17" si="55">T17*U17</f>
        <v>0</v>
      </c>
      <c r="X17" s="1"/>
      <c r="Y17" s="1">
        <f>Table17[[#This Row],[Quantity2]]*Table17[[#This Row],[U Cost]]</f>
        <v>0</v>
      </c>
      <c r="AA17" s="1"/>
      <c r="AB17" s="1"/>
      <c r="AC17" s="1">
        <f t="shared" ref="AC17" si="56">AB17*AA17</f>
        <v>0</v>
      </c>
      <c r="AD17" s="1"/>
      <c r="AE17" s="1">
        <f>SUM(Table17[[#This Row],[Total 
Paid]:[Refunds]])</f>
        <v>0</v>
      </c>
      <c r="AF17" s="1"/>
      <c r="AG17" s="1">
        <f>SUM(AC17,Table17[[#This Row],[Refunds]],Table17[[#This Row],[Shipping 
Charged]])</f>
        <v>0</v>
      </c>
      <c r="AH17" s="1"/>
      <c r="AI17" s="1"/>
      <c r="AJ17" s="1">
        <f t="shared" ref="AJ17" si="57">SUM(AG17,AH17,AI17)</f>
        <v>0</v>
      </c>
      <c r="AL17" s="1"/>
      <c r="AM17" s="1"/>
      <c r="AN17" s="1"/>
      <c r="AO17" s="1"/>
      <c r="AQ17" s="30"/>
      <c r="AR17" s="1"/>
      <c r="AS17" s="1">
        <f t="shared" ref="AS17" si="58">AR17*AQ17</f>
        <v>0</v>
      </c>
      <c r="AT17" s="1"/>
      <c r="AU17" s="1"/>
      <c r="AV17" s="2">
        <f t="shared" ref="AV17" si="59">SUM(AS17:AU17)</f>
        <v>0</v>
      </c>
      <c r="AX17" s="1"/>
      <c r="AY17" s="1"/>
      <c r="AZ17" s="1"/>
      <c r="BA17" s="2">
        <f t="shared" ref="BA17" si="60">SUM(AV17,AX17,AY17,AZ17)</f>
        <v>0</v>
      </c>
      <c r="BB17" s="2">
        <f>SUM(AG17,AI17,-BA17,-Table17[[#This Row],[Sale Fee]])</f>
        <v>0</v>
      </c>
      <c r="BD17" s="1"/>
      <c r="BE17" s="1"/>
      <c r="BF17" s="1"/>
    </row>
    <row r="18" spans="1:58" x14ac:dyDescent="0.25">
      <c r="A18" s="1"/>
      <c r="B18" s="1"/>
      <c r="E18" s="4"/>
      <c r="P18" s="1">
        <v>0</v>
      </c>
      <c r="Q18" s="1">
        <v>0</v>
      </c>
      <c r="R18" s="1">
        <f t="shared" ref="R18" si="61">Q18*P18</f>
        <v>0</v>
      </c>
      <c r="T18" s="1"/>
      <c r="U18" s="1">
        <v>0</v>
      </c>
      <c r="V18" s="1">
        <f t="shared" ref="V18" si="62">T18*U18</f>
        <v>0</v>
      </c>
      <c r="X18" s="1"/>
      <c r="Y18" s="1">
        <f>Table17[[#This Row],[Quantity2]]*Table17[[#This Row],[U Cost]]</f>
        <v>0</v>
      </c>
      <c r="AA18" s="1"/>
      <c r="AB18" s="1"/>
      <c r="AC18" s="1">
        <f t="shared" ref="AC18" si="63">AB18*AA18</f>
        <v>0</v>
      </c>
      <c r="AD18" s="1"/>
      <c r="AE18" s="1">
        <f>SUM(Table17[[#This Row],[Total 
Paid]:[Refunds]])</f>
        <v>0</v>
      </c>
      <c r="AF18" s="1"/>
      <c r="AG18" s="1">
        <f>SUM(AC18,Table17[[#This Row],[Refunds]],Table17[[#This Row],[Shipping 
Charged]])</f>
        <v>0</v>
      </c>
      <c r="AH18" s="1"/>
      <c r="AI18" s="1"/>
      <c r="AJ18" s="1">
        <f t="shared" ref="AJ18" si="64">SUM(AG18,AH18,AI18)</f>
        <v>0</v>
      </c>
      <c r="AL18" s="1"/>
      <c r="AM18" s="1"/>
      <c r="AN18" s="1"/>
      <c r="AO18" s="1"/>
      <c r="AQ18" s="30"/>
      <c r="AR18" s="1"/>
      <c r="AS18" s="1">
        <f t="shared" ref="AS18" si="65">AR18*AQ18</f>
        <v>0</v>
      </c>
      <c r="AT18" s="1"/>
      <c r="AU18" s="1"/>
      <c r="AV18" s="2">
        <f t="shared" ref="AV18" si="66">SUM(AS18:AU18)</f>
        <v>0</v>
      </c>
      <c r="AX18" s="1"/>
      <c r="AY18" s="1"/>
      <c r="AZ18" s="1"/>
      <c r="BA18" s="2">
        <f t="shared" ref="BA18" si="67">SUM(AV18,AX18,AY18,AZ18)</f>
        <v>0</v>
      </c>
      <c r="BB18" s="2">
        <f>SUM(AG18,AI18,-BA18,-Table17[[#This Row],[Sale Fee]])</f>
        <v>0</v>
      </c>
      <c r="BD18" s="1"/>
      <c r="BE18" s="1"/>
      <c r="BF18" s="1"/>
    </row>
    <row r="19" spans="1:58" x14ac:dyDescent="0.25">
      <c r="A19" s="1"/>
      <c r="B19" s="1"/>
      <c r="E19" s="4"/>
      <c r="P19" s="1">
        <v>0</v>
      </c>
      <c r="Q19" s="1">
        <v>0</v>
      </c>
      <c r="R19" s="1">
        <f t="shared" ref="R19" si="68">Q19*P19</f>
        <v>0</v>
      </c>
      <c r="T19" s="1"/>
      <c r="U19" s="1">
        <v>0</v>
      </c>
      <c r="V19" s="1">
        <f t="shared" ref="V19" si="69">T19*U19</f>
        <v>0</v>
      </c>
      <c r="X19" s="1"/>
      <c r="Y19" s="1">
        <f>Table17[[#This Row],[Quantity2]]*Table17[[#This Row],[U Cost]]</f>
        <v>0</v>
      </c>
      <c r="AA19" s="1"/>
      <c r="AB19" s="1"/>
      <c r="AC19" s="1">
        <f t="shared" ref="AC19" si="70">AB19*AA19</f>
        <v>0</v>
      </c>
      <c r="AD19" s="1"/>
      <c r="AE19" s="1">
        <f>SUM(Table17[[#This Row],[Total 
Paid]:[Refunds]])</f>
        <v>0</v>
      </c>
      <c r="AF19" s="1"/>
      <c r="AG19" s="1">
        <f>SUM(AC19,Table17[[#This Row],[Refunds]],Table17[[#This Row],[Shipping 
Charged]])</f>
        <v>0</v>
      </c>
      <c r="AH19" s="1"/>
      <c r="AI19" s="1"/>
      <c r="AJ19" s="1">
        <f t="shared" ref="AJ19" si="71">SUM(AG19,AH19,AI19)</f>
        <v>0</v>
      </c>
      <c r="AL19" s="1"/>
      <c r="AM19" s="1"/>
      <c r="AN19" s="1"/>
      <c r="AO19" s="1"/>
      <c r="AQ19" s="30"/>
      <c r="AR19" s="1"/>
      <c r="AS19" s="1">
        <f t="shared" ref="AS19" si="72">AR19*AQ19</f>
        <v>0</v>
      </c>
      <c r="AT19" s="1"/>
      <c r="AU19" s="1"/>
      <c r="AV19" s="2">
        <f t="shared" ref="AV19" si="73">SUM(AS19:AU19)</f>
        <v>0</v>
      </c>
      <c r="AX19" s="1"/>
      <c r="AY19" s="1"/>
      <c r="AZ19" s="1"/>
      <c r="BA19" s="2">
        <f t="shared" ref="BA19" si="74">SUM(AV19,AX19,AY19,AZ19)</f>
        <v>0</v>
      </c>
      <c r="BB19" s="2">
        <f>SUM(AG19,AI19,-BA19,-Table17[[#This Row],[Sale Fee]])</f>
        <v>0</v>
      </c>
      <c r="BD19" s="1"/>
      <c r="BE19" s="1"/>
      <c r="BF19" s="1"/>
    </row>
    <row r="20" spans="1:58" x14ac:dyDescent="0.25">
      <c r="A20" s="1"/>
      <c r="B20" s="1"/>
      <c r="E20" s="4"/>
      <c r="P20" s="1">
        <v>0</v>
      </c>
      <c r="Q20" s="1">
        <v>0</v>
      </c>
      <c r="R20" s="1">
        <f t="shared" ref="R20" si="75">Q20*P20</f>
        <v>0</v>
      </c>
      <c r="T20" s="1"/>
      <c r="U20" s="1">
        <v>0</v>
      </c>
      <c r="V20" s="1">
        <f t="shared" ref="V20" si="76">T20*U20</f>
        <v>0</v>
      </c>
      <c r="X20" s="1"/>
      <c r="Y20" s="1">
        <f>Table17[[#This Row],[Quantity2]]*Table17[[#This Row],[U Cost]]</f>
        <v>0</v>
      </c>
      <c r="AA20" s="1"/>
      <c r="AB20" s="1"/>
      <c r="AC20" s="1">
        <f t="shared" ref="AC20" si="77">AB20*AA20</f>
        <v>0</v>
      </c>
      <c r="AD20" s="1"/>
      <c r="AE20" s="1">
        <f>SUM(Table17[[#This Row],[Total 
Paid]:[Refunds]])</f>
        <v>0</v>
      </c>
      <c r="AF20" s="1"/>
      <c r="AG20" s="1">
        <f>SUM(AC20,Table17[[#This Row],[Refunds]],Table17[[#This Row],[Shipping 
Charged]])</f>
        <v>0</v>
      </c>
      <c r="AH20" s="1"/>
      <c r="AI20" s="1"/>
      <c r="AJ20" s="1">
        <f t="shared" ref="AJ20" si="78">SUM(AG20,AH20,AI20)</f>
        <v>0</v>
      </c>
      <c r="AL20" s="1"/>
      <c r="AM20" s="1"/>
      <c r="AN20" s="1"/>
      <c r="AO20" s="1"/>
      <c r="AQ20" s="30"/>
      <c r="AR20" s="1"/>
      <c r="AS20" s="1">
        <f t="shared" ref="AS20" si="79">AR20*AQ20</f>
        <v>0</v>
      </c>
      <c r="AT20" s="1"/>
      <c r="AU20" s="1"/>
      <c r="AV20" s="2">
        <f t="shared" ref="AV20" si="80">SUM(AS20:AU20)</f>
        <v>0</v>
      </c>
      <c r="AX20" s="1"/>
      <c r="AY20" s="1"/>
      <c r="AZ20" s="1"/>
      <c r="BA20" s="2">
        <f t="shared" ref="BA20" si="81">SUM(AV20,AX20,AY20,AZ20)</f>
        <v>0</v>
      </c>
      <c r="BB20" s="2">
        <f>SUM(AG20,AI20,-BA20,-Table17[[#This Row],[Sale Fee]])</f>
        <v>0</v>
      </c>
      <c r="BD20" s="1"/>
      <c r="BE20" s="1"/>
      <c r="BF20" s="1"/>
    </row>
    <row r="21" spans="1:58" x14ac:dyDescent="0.25">
      <c r="A21" s="1"/>
      <c r="B21" s="1"/>
      <c r="E21" s="4"/>
      <c r="P21" s="1"/>
      <c r="Q21" s="1"/>
      <c r="R21" s="1"/>
      <c r="T21" s="1"/>
      <c r="U21" s="1"/>
      <c r="V21" s="1"/>
      <c r="X21" s="1"/>
      <c r="Y21" s="1">
        <f>Table17[[#This Row],[Quantity2]]*Table17[[#This Row],[U Cost]]</f>
        <v>0</v>
      </c>
      <c r="AA21" s="1"/>
      <c r="AB21" s="1"/>
      <c r="AC21" s="1"/>
      <c r="AD21" s="1"/>
      <c r="AE21" s="1">
        <f>SUM(Table17[[#This Row],[Total 
Paid]:[Refunds]])</f>
        <v>0</v>
      </c>
      <c r="AF21" s="1"/>
      <c r="AG21" s="1">
        <f>SUM(AC21,Table17[[#This Row],[Refunds]],Table17[[#This Row],[Shipping 
Charged]])</f>
        <v>0</v>
      </c>
      <c r="AH21" s="1"/>
      <c r="AI21" s="1"/>
      <c r="AJ21" s="1"/>
      <c r="AL21" s="1"/>
      <c r="AM21" s="1"/>
      <c r="AN21" s="1"/>
      <c r="AO21" s="1"/>
      <c r="AQ21" s="30"/>
      <c r="AR21" s="1"/>
      <c r="AS21" s="1"/>
      <c r="AT21" s="1"/>
      <c r="AU21" s="1"/>
      <c r="AV21" s="2"/>
      <c r="AX21" s="1"/>
      <c r="AY21" s="1"/>
      <c r="AZ21" s="1"/>
      <c r="BA21" s="2"/>
      <c r="BB21" s="2">
        <f>SUM(AG21,AI21,-BA21,-Table17[[#This Row],[Sale Fee]])</f>
        <v>0</v>
      </c>
      <c r="BD21" s="1"/>
      <c r="BE21" s="1"/>
      <c r="BF21" s="1"/>
    </row>
    <row r="22" spans="1:58" x14ac:dyDescent="0.25">
      <c r="A22" s="1"/>
      <c r="B22" s="1"/>
      <c r="E22" s="4"/>
      <c r="P22" s="1"/>
      <c r="Q22" s="1"/>
      <c r="R22" s="1"/>
      <c r="T22" s="1"/>
      <c r="U22" s="1"/>
      <c r="V22" s="1"/>
      <c r="X22" s="1"/>
      <c r="Y22" s="1">
        <f>Table17[[#This Row],[Quantity2]]*Table17[[#This Row],[U Cost]]</f>
        <v>0</v>
      </c>
      <c r="AA22" s="1"/>
      <c r="AB22" s="1"/>
      <c r="AC22" s="1"/>
      <c r="AD22" s="1"/>
      <c r="AE22" s="1">
        <f>SUM(Table17[[#This Row],[Total 
Paid]:[Refunds]])</f>
        <v>0</v>
      </c>
      <c r="AF22" s="1"/>
      <c r="AG22" s="1">
        <f>SUM(AC22,Table17[[#This Row],[Refunds]],Table17[[#This Row],[Shipping 
Charged]])</f>
        <v>0</v>
      </c>
      <c r="AH22" s="1"/>
      <c r="AI22" s="1"/>
      <c r="AJ22" s="1"/>
      <c r="AL22" s="1"/>
      <c r="AM22" s="1"/>
      <c r="AN22" s="1"/>
      <c r="AO22" s="1"/>
      <c r="AQ22" s="30"/>
      <c r="AR22" s="1"/>
      <c r="AS22" s="1"/>
      <c r="AT22" s="1"/>
      <c r="AU22" s="1"/>
      <c r="AV22" s="2"/>
      <c r="AX22" s="1"/>
      <c r="AY22" s="1"/>
      <c r="AZ22" s="1"/>
      <c r="BA22" s="2"/>
      <c r="BB22" s="2">
        <f>SUM(AG22,AI22,-BA22,-Table17[[#This Row],[Sale Fee]])</f>
        <v>0</v>
      </c>
      <c r="BD22" s="1"/>
      <c r="BE22" s="1"/>
      <c r="BF22" s="1"/>
    </row>
    <row r="23" spans="1:58" x14ac:dyDescent="0.25">
      <c r="A23" s="1"/>
      <c r="B23" s="1"/>
      <c r="E23" s="4"/>
      <c r="P23" s="1"/>
      <c r="Q23" s="1"/>
      <c r="R23" s="1"/>
      <c r="T23" s="1"/>
      <c r="U23" s="1"/>
      <c r="V23" s="1"/>
      <c r="X23" s="1"/>
      <c r="Y23" s="1">
        <f>Table17[[#This Row],[Quantity2]]*Table17[[#This Row],[U Cost]]</f>
        <v>0</v>
      </c>
      <c r="AA23" s="1"/>
      <c r="AB23" s="1"/>
      <c r="AC23" s="1"/>
      <c r="AD23" s="1"/>
      <c r="AE23" s="1">
        <f>SUM(Table17[[#This Row],[Total 
Paid]:[Refunds]])</f>
        <v>0</v>
      </c>
      <c r="AF23" s="1"/>
      <c r="AG23" s="1">
        <f>SUM(AC23,Table17[[#This Row],[Refunds]],Table17[[#This Row],[Shipping 
Charged]])</f>
        <v>0</v>
      </c>
      <c r="AH23" s="1"/>
      <c r="AI23" s="1"/>
      <c r="AJ23" s="1"/>
      <c r="AL23" s="1"/>
      <c r="AM23" s="1"/>
      <c r="AN23" s="1"/>
      <c r="AO23" s="1"/>
      <c r="AQ23" s="30"/>
      <c r="AR23" s="1"/>
      <c r="AS23" s="1"/>
      <c r="AT23" s="1"/>
      <c r="AU23" s="1"/>
      <c r="AV23" s="2"/>
      <c r="AX23" s="1"/>
      <c r="AY23" s="1"/>
      <c r="AZ23" s="1"/>
      <c r="BA23" s="2"/>
      <c r="BB23" s="2">
        <f>SUM(AG23,AI23,-BA23,-Table17[[#This Row],[Sale Fee]])</f>
        <v>0</v>
      </c>
      <c r="BD23" s="1"/>
      <c r="BE23" s="1"/>
      <c r="BF23" s="1"/>
    </row>
    <row r="24" spans="1:58" x14ac:dyDescent="0.25">
      <c r="A24" s="1"/>
      <c r="B24" s="1"/>
      <c r="E24" s="4"/>
      <c r="P24" s="1">
        <v>0</v>
      </c>
      <c r="Q24" s="1">
        <v>0</v>
      </c>
      <c r="R24" s="1">
        <f t="shared" ref="R24" si="82">Q24*P24</f>
        <v>0</v>
      </c>
      <c r="T24" s="1"/>
      <c r="U24" s="1">
        <v>0</v>
      </c>
      <c r="V24" s="1">
        <f t="shared" ref="V24" si="83">T24*U24</f>
        <v>0</v>
      </c>
      <c r="X24" s="1"/>
      <c r="Y24" s="1">
        <f>Table17[[#This Row],[Quantity2]]*Table17[[#This Row],[U Cost]]</f>
        <v>0</v>
      </c>
      <c r="AA24" s="1"/>
      <c r="AB24" s="1"/>
      <c r="AC24" s="1">
        <f t="shared" ref="AC24" si="84">AB24*AA24</f>
        <v>0</v>
      </c>
      <c r="AD24" s="1"/>
      <c r="AE24" s="1">
        <f>SUM(Table17[[#This Row],[Total 
Paid]:[Refunds]])</f>
        <v>0</v>
      </c>
      <c r="AF24" s="1"/>
      <c r="AG24" s="1">
        <f>SUM(AC24,Table17[[#This Row],[Refunds]],Table17[[#This Row],[Shipping 
Charged]])</f>
        <v>0</v>
      </c>
      <c r="AH24" s="1"/>
      <c r="AI24" s="1"/>
      <c r="AJ24" s="1">
        <f t="shared" ref="AJ24" si="85">SUM(AG24,AH24,AI24)</f>
        <v>0</v>
      </c>
      <c r="AL24" s="1"/>
      <c r="AM24" s="1"/>
      <c r="AN24" s="1"/>
      <c r="AO24" s="1"/>
      <c r="AQ24" s="30"/>
      <c r="AR24" s="1"/>
      <c r="AS24" s="1">
        <f t="shared" ref="AS24" si="86">AR24*AQ24</f>
        <v>0</v>
      </c>
      <c r="AT24" s="1"/>
      <c r="AU24" s="1"/>
      <c r="AV24" s="2">
        <f t="shared" ref="AV24" si="87">SUM(AS24:AU24)</f>
        <v>0</v>
      </c>
      <c r="AX24" s="1"/>
      <c r="AY24" s="1"/>
      <c r="AZ24" s="1"/>
      <c r="BA24" s="2">
        <f t="shared" ref="BA24" si="88">SUM(AV24,AX24,AY24,AZ24)</f>
        <v>0</v>
      </c>
      <c r="BB24" s="2">
        <f>SUM(AG24,AI24,-BA24,-Table17[[#This Row],[Sale Fee]])</f>
        <v>0</v>
      </c>
      <c r="BD24" s="1"/>
      <c r="BE24" s="1"/>
      <c r="BF24" s="1"/>
    </row>
    <row r="25" spans="1:58" x14ac:dyDescent="0.25">
      <c r="A25" s="1"/>
      <c r="B25" s="1"/>
      <c r="E25" s="4"/>
      <c r="P25" s="1">
        <v>0</v>
      </c>
      <c r="Q25" s="1">
        <v>0</v>
      </c>
      <c r="R25" s="1">
        <f t="shared" si="11"/>
        <v>0</v>
      </c>
      <c r="T25" s="1"/>
      <c r="U25" s="1">
        <v>0</v>
      </c>
      <c r="V25" s="1">
        <f t="shared" si="5"/>
        <v>0</v>
      </c>
      <c r="X25" s="1"/>
      <c r="Y25" s="1">
        <f>Table17[[#This Row],[Quantity2]]*Table17[[#This Row],[U Cost]]</f>
        <v>0</v>
      </c>
      <c r="AA25" s="1"/>
      <c r="AB25" s="1"/>
      <c r="AC25" s="1">
        <f t="shared" si="6"/>
        <v>0</v>
      </c>
      <c r="AD25" s="1"/>
      <c r="AE25" s="1">
        <f>SUM(Table17[[#This Row],[Total 
Paid]:[Refunds]])</f>
        <v>0</v>
      </c>
      <c r="AF25" s="1"/>
      <c r="AG25" s="1">
        <f>SUM(AC25,Table17[[#This Row],[Refunds]],Table17[[#This Row],[Shipping 
Charged]])</f>
        <v>0</v>
      </c>
      <c r="AH25" s="1"/>
      <c r="AI25" s="1"/>
      <c r="AJ25" s="1">
        <f t="shared" si="7"/>
        <v>0</v>
      </c>
      <c r="AL25" s="1"/>
      <c r="AM25" s="1"/>
      <c r="AN25" s="1"/>
      <c r="AO25" s="1"/>
      <c r="AQ25" s="30"/>
      <c r="AR25" s="1"/>
      <c r="AS25" s="1">
        <f t="shared" si="8"/>
        <v>0</v>
      </c>
      <c r="AT25" s="1"/>
      <c r="AU25" s="1"/>
      <c r="AV25" s="2">
        <f t="shared" si="9"/>
        <v>0</v>
      </c>
      <c r="AX25" s="1"/>
      <c r="AY25" s="1"/>
      <c r="AZ25" s="1"/>
      <c r="BA25" s="2">
        <f t="shared" si="10"/>
        <v>0</v>
      </c>
      <c r="BB25" s="2">
        <f>SUM(AG25,AI25,-BA25,-Table17[[#This Row],[Sale Fee]])</f>
        <v>0</v>
      </c>
      <c r="BD25" s="1"/>
      <c r="BE25" s="1"/>
      <c r="BF25" s="1"/>
    </row>
    <row r="26" spans="1:58" x14ac:dyDescent="0.25">
      <c r="A26" s="1"/>
      <c r="B26" s="1"/>
      <c r="E26" s="4"/>
      <c r="P26" s="1">
        <v>0</v>
      </c>
      <c r="Q26" s="1">
        <v>0</v>
      </c>
      <c r="R26" s="1">
        <f t="shared" si="11"/>
        <v>0</v>
      </c>
      <c r="T26" s="1"/>
      <c r="U26" s="1">
        <v>0</v>
      </c>
      <c r="V26" s="1">
        <f t="shared" si="5"/>
        <v>0</v>
      </c>
      <c r="X26" s="1"/>
      <c r="Y26" s="1">
        <f>Table17[[#This Row],[Quantity2]]*Table17[[#This Row],[U Cost]]</f>
        <v>0</v>
      </c>
      <c r="AA26" s="1"/>
      <c r="AB26" s="1"/>
      <c r="AC26" s="1">
        <f t="shared" si="6"/>
        <v>0</v>
      </c>
      <c r="AD26" s="1"/>
      <c r="AE26" s="1">
        <f>SUM(Table17[[#This Row],[Total 
Paid]:[Refunds]])</f>
        <v>0</v>
      </c>
      <c r="AF26" s="1"/>
      <c r="AG26" s="1">
        <f>SUM(AC26,Table17[[#This Row],[Refunds]],Table17[[#This Row],[Shipping 
Charged]])</f>
        <v>0</v>
      </c>
      <c r="AH26" s="1"/>
      <c r="AI26" s="1"/>
      <c r="AJ26" s="1">
        <f t="shared" si="7"/>
        <v>0</v>
      </c>
      <c r="AL26" s="1"/>
      <c r="AM26" s="1"/>
      <c r="AN26" s="1"/>
      <c r="AO26" s="1"/>
      <c r="AQ26" s="30"/>
      <c r="AR26" s="1"/>
      <c r="AS26" s="1">
        <f t="shared" si="8"/>
        <v>0</v>
      </c>
      <c r="AT26" s="1"/>
      <c r="AU26" s="1"/>
      <c r="AV26" s="2">
        <f t="shared" si="9"/>
        <v>0</v>
      </c>
      <c r="AX26" s="1"/>
      <c r="AY26" s="1"/>
      <c r="AZ26" s="1"/>
      <c r="BA26" s="2">
        <f t="shared" si="10"/>
        <v>0</v>
      </c>
      <c r="BB26" s="2">
        <f>SUM(AG26,AI26,-BA26,-Table17[[#This Row],[Sale Fee]])</f>
        <v>0</v>
      </c>
      <c r="BD26" s="1"/>
      <c r="BE26" s="1"/>
      <c r="BF26" s="1"/>
    </row>
    <row r="27" spans="1:58" x14ac:dyDescent="0.25">
      <c r="A27" s="1"/>
      <c r="B27" s="1"/>
      <c r="E27" s="4"/>
      <c r="P27" s="1">
        <v>0</v>
      </c>
      <c r="Q27" s="1">
        <v>0</v>
      </c>
      <c r="R27" s="1">
        <f t="shared" si="11"/>
        <v>0</v>
      </c>
      <c r="T27" s="1"/>
      <c r="U27" s="1">
        <v>0</v>
      </c>
      <c r="V27" s="1">
        <f t="shared" si="5"/>
        <v>0</v>
      </c>
      <c r="X27" s="1"/>
      <c r="Y27" s="1">
        <f>Table17[[#This Row],[Quantity2]]*Table17[[#This Row],[U Cost]]</f>
        <v>0</v>
      </c>
      <c r="AA27" s="1"/>
      <c r="AB27" s="1"/>
      <c r="AC27" s="1">
        <f t="shared" si="6"/>
        <v>0</v>
      </c>
      <c r="AD27" s="1"/>
      <c r="AE27" s="1">
        <f>SUM(Table17[[#This Row],[Total 
Paid]:[Refunds]])</f>
        <v>0</v>
      </c>
      <c r="AF27" s="1"/>
      <c r="AG27" s="1">
        <f>SUM(AC27,Table17[[#This Row],[Refunds]],Table17[[#This Row],[Shipping 
Charged]])</f>
        <v>0</v>
      </c>
      <c r="AH27" s="1"/>
      <c r="AI27" s="1"/>
      <c r="AJ27" s="1">
        <f t="shared" si="7"/>
        <v>0</v>
      </c>
      <c r="AL27" s="1"/>
      <c r="AM27" s="1"/>
      <c r="AN27" s="1"/>
      <c r="AO27" s="1"/>
      <c r="AQ27" s="30"/>
      <c r="AR27" s="1"/>
      <c r="AS27" s="1">
        <f t="shared" si="8"/>
        <v>0</v>
      </c>
      <c r="AT27" s="1"/>
      <c r="AU27" s="1"/>
      <c r="AV27" s="2">
        <f t="shared" si="9"/>
        <v>0</v>
      </c>
      <c r="AX27" s="1"/>
      <c r="AY27" s="1"/>
      <c r="AZ27" s="1"/>
      <c r="BA27" s="2">
        <f t="shared" si="10"/>
        <v>0</v>
      </c>
      <c r="BB27" s="2">
        <f>SUM(AG27,AI27,-BA27,-Table17[[#This Row],[Sale Fee]])</f>
        <v>0</v>
      </c>
      <c r="BD27" s="1"/>
      <c r="BE27" s="1"/>
      <c r="BF27" s="1"/>
    </row>
    <row r="28" spans="1:58" x14ac:dyDescent="0.25">
      <c r="A28" s="1"/>
      <c r="B28" s="1"/>
      <c r="E28" s="4"/>
      <c r="P28" s="1">
        <v>0</v>
      </c>
      <c r="Q28" s="1">
        <v>0</v>
      </c>
      <c r="R28" s="1">
        <f t="shared" ref="R28" si="89">Q28*P28</f>
        <v>0</v>
      </c>
      <c r="T28" s="1"/>
      <c r="U28" s="1"/>
      <c r="V28" s="1">
        <f t="shared" ref="V28" si="90">T28*U28</f>
        <v>0</v>
      </c>
      <c r="X28" s="1"/>
      <c r="Y28" s="1">
        <f>Table17[[#This Row],[Quantity2]]*Table17[[#This Row],[U Cost]]</f>
        <v>0</v>
      </c>
      <c r="AA28" s="1"/>
      <c r="AB28" s="1"/>
      <c r="AC28" s="1">
        <f t="shared" ref="AC28" si="91">AB28*AA28</f>
        <v>0</v>
      </c>
      <c r="AD28" s="1"/>
      <c r="AE28" s="1">
        <f>SUM(Table17[[#This Row],[Total 
Paid]:[Refunds]])</f>
        <v>0</v>
      </c>
      <c r="AF28" s="1"/>
      <c r="AG28" s="1">
        <f>SUM(AC28,Table17[[#This Row],[Refunds]],Table17[[#This Row],[Shipping 
Charged]])</f>
        <v>0</v>
      </c>
      <c r="AH28" s="1"/>
      <c r="AI28" s="1"/>
      <c r="AJ28" s="1">
        <f t="shared" ref="AJ28" si="92">SUM(AG28,AH28,AI28)</f>
        <v>0</v>
      </c>
      <c r="AL28" s="1"/>
      <c r="AM28" s="1"/>
      <c r="AN28" s="1"/>
      <c r="AO28" s="1"/>
      <c r="AQ28" s="30"/>
      <c r="AR28" s="1"/>
      <c r="AS28" s="1">
        <f t="shared" ref="AS28" si="93">AR28*AQ28</f>
        <v>0</v>
      </c>
      <c r="AT28" s="1"/>
      <c r="AU28" s="1"/>
      <c r="AV28" s="2">
        <f t="shared" ref="AV28" si="94">SUM(AS28:AU28)</f>
        <v>0</v>
      </c>
      <c r="AX28" s="1"/>
      <c r="AY28" s="1"/>
      <c r="AZ28" s="1"/>
      <c r="BA28" s="2">
        <f t="shared" ref="BA28" si="95">SUM(AV28,AX28,AY28,AZ28)</f>
        <v>0</v>
      </c>
      <c r="BB28" s="2">
        <f>SUM(AG28,AI28,-BA28,-Table17[[#This Row],[Sale Fee]])</f>
        <v>0</v>
      </c>
      <c r="BD28" s="1"/>
      <c r="BE28" s="1"/>
      <c r="BF28" s="1"/>
    </row>
    <row r="29" spans="1:58" x14ac:dyDescent="0.25">
      <c r="A29" s="1"/>
      <c r="B29" s="1"/>
      <c r="E29" s="4"/>
      <c r="P29" s="1">
        <v>0</v>
      </c>
      <c r="Q29" s="1">
        <v>0</v>
      </c>
      <c r="R29" s="1">
        <f t="shared" ref="R29" si="96">Q29*P29</f>
        <v>0</v>
      </c>
      <c r="T29" s="1"/>
      <c r="U29" s="1"/>
      <c r="V29" s="1">
        <f t="shared" ref="V29" si="97">T29*U29</f>
        <v>0</v>
      </c>
      <c r="X29" s="1"/>
      <c r="Y29" s="1">
        <f>Table17[[#This Row],[Quantity2]]*Table17[[#This Row],[U Cost]]</f>
        <v>0</v>
      </c>
      <c r="AA29" s="1"/>
      <c r="AB29" s="1"/>
      <c r="AC29" s="1">
        <f t="shared" ref="AC29" si="98">AB29*AA29</f>
        <v>0</v>
      </c>
      <c r="AD29" s="1"/>
      <c r="AE29" s="1">
        <f>SUM(Table17[[#This Row],[Total 
Paid]:[Refunds]])</f>
        <v>0</v>
      </c>
      <c r="AF29" s="1"/>
      <c r="AG29" s="1">
        <f>SUM(AC29,Table17[[#This Row],[Refunds]],Table17[[#This Row],[Shipping 
Charged]])</f>
        <v>0</v>
      </c>
      <c r="AH29" s="1"/>
      <c r="AI29" s="1"/>
      <c r="AJ29" s="1">
        <f t="shared" ref="AJ29" si="99">SUM(AG29,AH29,AI29)</f>
        <v>0</v>
      </c>
      <c r="AL29" s="1"/>
      <c r="AM29" s="1"/>
      <c r="AN29" s="1"/>
      <c r="AO29" s="1"/>
      <c r="AQ29" s="30"/>
      <c r="AR29" s="1"/>
      <c r="AS29" s="1">
        <f t="shared" ref="AS29" si="100">AR29*AQ29</f>
        <v>0</v>
      </c>
      <c r="AT29" s="1"/>
      <c r="AU29" s="1"/>
      <c r="AV29" s="2">
        <f t="shared" ref="AV29" si="101">SUM(AS29:AU29)</f>
        <v>0</v>
      </c>
      <c r="AX29" s="1"/>
      <c r="AY29" s="1"/>
      <c r="AZ29" s="1"/>
      <c r="BA29" s="2">
        <f t="shared" ref="BA29" si="102">SUM(AV29,AX29,AY29,AZ29)</f>
        <v>0</v>
      </c>
      <c r="BB29" s="2">
        <f>SUM(AG29,AI29,-BA29,-Table17[[#This Row],[Sale Fee]])</f>
        <v>0</v>
      </c>
      <c r="BD29" s="1"/>
      <c r="BE29" s="1"/>
      <c r="BF29" s="1"/>
    </row>
    <row r="30" spans="1:58" x14ac:dyDescent="0.25">
      <c r="A30" s="1"/>
      <c r="B30" s="1"/>
      <c r="E30" s="4"/>
      <c r="P30" s="1">
        <v>0</v>
      </c>
      <c r="Q30" s="1">
        <v>0</v>
      </c>
      <c r="R30" s="1">
        <f t="shared" ref="R30:R32" si="103">Q30*P30</f>
        <v>0</v>
      </c>
      <c r="T30" s="1"/>
      <c r="U30" s="1"/>
      <c r="V30" s="1">
        <f t="shared" ref="V30:V32" si="104">T30*U30</f>
        <v>0</v>
      </c>
      <c r="X30" s="1"/>
      <c r="Y30" s="1">
        <f>Table17[[#This Row],[Quantity2]]*Table17[[#This Row],[U Cost]]</f>
        <v>0</v>
      </c>
      <c r="AA30" s="1"/>
      <c r="AB30" s="1"/>
      <c r="AC30" s="1">
        <f t="shared" ref="AC30:AC32" si="105">AB30*AA30</f>
        <v>0</v>
      </c>
      <c r="AD30" s="1"/>
      <c r="AE30" s="1">
        <f>SUM(Table17[[#This Row],[Total 
Paid]:[Refunds]])</f>
        <v>0</v>
      </c>
      <c r="AF30" s="1"/>
      <c r="AG30" s="1">
        <f>SUM(AC30,Table17[[#This Row],[Refunds]],Table17[[#This Row],[Shipping 
Charged]])</f>
        <v>0</v>
      </c>
      <c r="AH30" s="1"/>
      <c r="AI30" s="1"/>
      <c r="AJ30" s="1">
        <f t="shared" ref="AJ30:AJ32" si="106">SUM(AG30,AH30,AI30)</f>
        <v>0</v>
      </c>
      <c r="AL30" s="1"/>
      <c r="AM30" s="1"/>
      <c r="AN30" s="1"/>
      <c r="AO30" s="1"/>
      <c r="AQ30" s="30"/>
      <c r="AR30" s="1"/>
      <c r="AS30" s="1">
        <f t="shared" ref="AS30:AS32" si="107">AR30*AQ30</f>
        <v>0</v>
      </c>
      <c r="AT30" s="1"/>
      <c r="AU30" s="1"/>
      <c r="AV30" s="2">
        <f t="shared" ref="AV30:AV32" si="108">SUM(AS30:AU30)</f>
        <v>0</v>
      </c>
      <c r="AX30" s="1"/>
      <c r="AY30" s="1"/>
      <c r="AZ30" s="1"/>
      <c r="BA30" s="2">
        <f t="shared" ref="BA30:BA32" si="109">SUM(AV30,AX30,AY30,AZ30)</f>
        <v>0</v>
      </c>
      <c r="BB30" s="2">
        <f>SUM(AG30,AI30,-BA30,-Table17[[#This Row],[Sale Fee]])</f>
        <v>0</v>
      </c>
      <c r="BD30" s="1"/>
      <c r="BE30" s="1"/>
      <c r="BF30" s="1"/>
    </row>
    <row r="31" spans="1:58" x14ac:dyDescent="0.25">
      <c r="A31" s="1"/>
      <c r="B31" s="1"/>
      <c r="E31" s="4"/>
      <c r="P31" s="1">
        <v>0</v>
      </c>
      <c r="Q31" s="1">
        <v>0</v>
      </c>
      <c r="R31" s="1">
        <f t="shared" si="103"/>
        <v>0</v>
      </c>
      <c r="T31" s="1"/>
      <c r="U31" s="1"/>
      <c r="V31" s="1">
        <f t="shared" si="104"/>
        <v>0</v>
      </c>
      <c r="X31" s="1"/>
      <c r="Y31" s="1">
        <f>Table17[[#This Row],[Quantity2]]*Table17[[#This Row],[U Cost]]</f>
        <v>0</v>
      </c>
      <c r="AA31" s="1"/>
      <c r="AB31" s="1"/>
      <c r="AC31" s="1">
        <f t="shared" si="105"/>
        <v>0</v>
      </c>
      <c r="AD31" s="1"/>
      <c r="AE31" s="1">
        <f>SUM(Table17[[#This Row],[Total 
Paid]:[Refunds]])</f>
        <v>0</v>
      </c>
      <c r="AF31" s="1"/>
      <c r="AG31" s="1">
        <f>SUM(AC31,Table17[[#This Row],[Refunds]],Table17[[#This Row],[Shipping 
Charged]])</f>
        <v>0</v>
      </c>
      <c r="AH31" s="1"/>
      <c r="AI31" s="1"/>
      <c r="AJ31" s="1">
        <f t="shared" si="106"/>
        <v>0</v>
      </c>
      <c r="AL31" s="1"/>
      <c r="AM31" s="1"/>
      <c r="AN31" s="1"/>
      <c r="AO31" s="1"/>
      <c r="AQ31" s="30"/>
      <c r="AR31" s="1"/>
      <c r="AS31" s="1">
        <f t="shared" si="107"/>
        <v>0</v>
      </c>
      <c r="AT31" s="1"/>
      <c r="AU31" s="1"/>
      <c r="AV31" s="2">
        <f t="shared" si="108"/>
        <v>0</v>
      </c>
      <c r="AX31" s="1"/>
      <c r="AY31" s="1"/>
      <c r="AZ31" s="1"/>
      <c r="BA31" s="2">
        <f t="shared" si="109"/>
        <v>0</v>
      </c>
      <c r="BB31" s="2">
        <f>SUM(AG31,AI31,-BA31,-Table17[[#This Row],[Sale Fee]])</f>
        <v>0</v>
      </c>
      <c r="BD31" s="1"/>
      <c r="BE31" s="1"/>
      <c r="BF31" s="1"/>
    </row>
    <row r="32" spans="1:58" x14ac:dyDescent="0.25">
      <c r="A32" s="1"/>
      <c r="B32" s="1"/>
      <c r="E32" s="4"/>
      <c r="P32" s="1">
        <v>0</v>
      </c>
      <c r="Q32" s="1">
        <v>0</v>
      </c>
      <c r="R32" s="1">
        <f t="shared" si="103"/>
        <v>0</v>
      </c>
      <c r="T32" s="1"/>
      <c r="U32" s="1"/>
      <c r="V32" s="1">
        <f t="shared" si="104"/>
        <v>0</v>
      </c>
      <c r="X32" s="1"/>
      <c r="Y32" s="1">
        <f>Table17[[#This Row],[Quantity2]]*Table17[[#This Row],[U Cost]]</f>
        <v>0</v>
      </c>
      <c r="AA32" s="1"/>
      <c r="AB32" s="1"/>
      <c r="AC32" s="1">
        <f t="shared" si="105"/>
        <v>0</v>
      </c>
      <c r="AD32" s="1"/>
      <c r="AE32" s="1">
        <f>SUM(Table17[[#This Row],[Total 
Paid]:[Refunds]])</f>
        <v>0</v>
      </c>
      <c r="AF32" s="1"/>
      <c r="AG32" s="1">
        <f>SUM(AC32,Table17[[#This Row],[Refunds]],Table17[[#This Row],[Shipping 
Charged]])</f>
        <v>0</v>
      </c>
      <c r="AH32" s="1"/>
      <c r="AI32" s="1"/>
      <c r="AJ32" s="1">
        <f t="shared" si="106"/>
        <v>0</v>
      </c>
      <c r="AL32" s="1"/>
      <c r="AM32" s="1"/>
      <c r="AN32" s="1"/>
      <c r="AO32" s="1"/>
      <c r="AQ32" s="30"/>
      <c r="AR32" s="1"/>
      <c r="AS32" s="1">
        <f t="shared" si="107"/>
        <v>0</v>
      </c>
      <c r="AT32" s="1"/>
      <c r="AU32" s="1"/>
      <c r="AV32" s="2">
        <f t="shared" si="108"/>
        <v>0</v>
      </c>
      <c r="AX32" s="1"/>
      <c r="AY32" s="1"/>
      <c r="AZ32" s="1"/>
      <c r="BA32" s="2">
        <f t="shared" si="109"/>
        <v>0</v>
      </c>
      <c r="BB32" s="2">
        <f>SUM(AG32,AI32,-BA32,-Table17[[#This Row],[Sale Fee]])</f>
        <v>0</v>
      </c>
      <c r="BD32" s="1"/>
      <c r="BE32" s="1"/>
      <c r="BF32" s="1"/>
    </row>
    <row r="33" spans="1:58" x14ac:dyDescent="0.25">
      <c r="A33" s="1"/>
      <c r="B33" s="1"/>
      <c r="E33" s="4"/>
      <c r="P33" s="1">
        <v>0</v>
      </c>
      <c r="Q33" s="1">
        <v>0</v>
      </c>
      <c r="R33" s="1">
        <f t="shared" ref="R33" si="110">Q33*P33</f>
        <v>0</v>
      </c>
      <c r="T33" s="1"/>
      <c r="U33" s="1"/>
      <c r="V33" s="1">
        <f t="shared" ref="V33" si="111">T33*U33</f>
        <v>0</v>
      </c>
      <c r="X33" s="1"/>
      <c r="Y33" s="1">
        <f>Table17[[#This Row],[Quantity2]]*Table17[[#This Row],[U Cost]]</f>
        <v>0</v>
      </c>
      <c r="AA33" s="1"/>
      <c r="AB33" s="1"/>
      <c r="AC33" s="1">
        <f t="shared" ref="AC33" si="112">AB33*AA33</f>
        <v>0</v>
      </c>
      <c r="AD33" s="1"/>
      <c r="AE33" s="1">
        <f>SUM(Table17[[#This Row],[Total 
Paid]:[Refunds]])</f>
        <v>0</v>
      </c>
      <c r="AF33" s="1"/>
      <c r="AG33" s="1">
        <f>SUM(AC33,Table17[[#This Row],[Refunds]],Table17[[#This Row],[Shipping 
Charged]])</f>
        <v>0</v>
      </c>
      <c r="AH33" s="1"/>
      <c r="AI33" s="1"/>
      <c r="AJ33" s="1">
        <f t="shared" ref="AJ33" si="113">SUM(AG33,AH33,AI33)</f>
        <v>0</v>
      </c>
      <c r="AL33" s="1"/>
      <c r="AM33" s="1"/>
      <c r="AN33" s="1"/>
      <c r="AO33" s="1"/>
      <c r="AQ33" s="30"/>
      <c r="AR33" s="1"/>
      <c r="AS33" s="1">
        <f t="shared" ref="AS33" si="114">AR33*AQ33</f>
        <v>0</v>
      </c>
      <c r="AT33" s="1"/>
      <c r="AU33" s="1"/>
      <c r="AV33" s="2">
        <f t="shared" ref="AV33" si="115">SUM(AS33:AU33)</f>
        <v>0</v>
      </c>
      <c r="AX33" s="1"/>
      <c r="AY33" s="1"/>
      <c r="AZ33" s="1"/>
      <c r="BA33" s="2">
        <f t="shared" ref="BA33" si="116">SUM(AV33,AX33,AY33,AZ33)</f>
        <v>0</v>
      </c>
      <c r="BB33" s="2">
        <f>SUM(AG33,AI33,-BA33,-Table17[[#This Row],[Sale Fee]])</f>
        <v>0</v>
      </c>
      <c r="BD33" s="1"/>
      <c r="BE33" s="1"/>
      <c r="BF33" s="1"/>
    </row>
    <row r="34" spans="1:58" x14ac:dyDescent="0.25">
      <c r="A34" s="1"/>
      <c r="B34" s="1"/>
      <c r="E34" s="4"/>
      <c r="P34" s="1">
        <v>0</v>
      </c>
      <c r="Q34" s="1">
        <v>0</v>
      </c>
      <c r="R34" s="1">
        <f t="shared" ref="R34:R41" si="117">Q34*P34</f>
        <v>0</v>
      </c>
      <c r="T34" s="1"/>
      <c r="U34" s="1"/>
      <c r="V34" s="1">
        <f t="shared" ref="V34:V41" si="118">T34*U34</f>
        <v>0</v>
      </c>
      <c r="X34" s="1"/>
      <c r="Y34" s="1">
        <f>Table17[[#This Row],[Quantity2]]*Table17[[#This Row],[U Cost]]</f>
        <v>0</v>
      </c>
      <c r="AA34" s="1"/>
      <c r="AB34" s="1"/>
      <c r="AC34" s="1">
        <f t="shared" ref="AC34:AC41" si="119">AB34*AA34</f>
        <v>0</v>
      </c>
      <c r="AD34" s="1"/>
      <c r="AE34" s="1">
        <f>SUM(Table17[[#This Row],[Total 
Paid]:[Refunds]])</f>
        <v>0</v>
      </c>
      <c r="AF34" s="1"/>
      <c r="AG34" s="1">
        <f>SUM(AC34,Table17[[#This Row],[Refunds]],Table17[[#This Row],[Shipping 
Charged]])</f>
        <v>0</v>
      </c>
      <c r="AH34" s="1"/>
      <c r="AI34" s="1"/>
      <c r="AJ34" s="1">
        <f t="shared" ref="AJ34:AJ41" si="120">SUM(AG34,AH34,AI34)</f>
        <v>0</v>
      </c>
      <c r="AL34" s="1"/>
      <c r="AM34" s="1"/>
      <c r="AN34" s="1"/>
      <c r="AO34" s="1"/>
      <c r="AQ34" s="30"/>
      <c r="AR34" s="1"/>
      <c r="AS34" s="1">
        <f t="shared" ref="AS34:AS41" si="121">AR34*AQ34</f>
        <v>0</v>
      </c>
      <c r="AT34" s="1"/>
      <c r="AU34" s="1"/>
      <c r="AV34" s="2">
        <f t="shared" ref="AV34:AV41" si="122">SUM(AS34:AU34)</f>
        <v>0</v>
      </c>
      <c r="AX34" s="1"/>
      <c r="AY34" s="1"/>
      <c r="AZ34" s="1"/>
      <c r="BA34" s="2">
        <f t="shared" ref="BA34:BA41" si="123">SUM(AV34,AX34,AY34,AZ34)</f>
        <v>0</v>
      </c>
      <c r="BB34" s="2">
        <f>SUM(AG34,AI34,-BA34,-Table17[[#This Row],[Sale Fee]])</f>
        <v>0</v>
      </c>
      <c r="BD34" s="1"/>
      <c r="BE34" s="1"/>
      <c r="BF34" s="1"/>
    </row>
    <row r="35" spans="1:58" x14ac:dyDescent="0.25">
      <c r="A35" s="1"/>
      <c r="B35" s="1"/>
      <c r="E35" s="4"/>
      <c r="P35" s="1">
        <v>0</v>
      </c>
      <c r="Q35" s="1">
        <v>0</v>
      </c>
      <c r="R35" s="1">
        <f t="shared" ref="R35" si="124">Q35*P35</f>
        <v>0</v>
      </c>
      <c r="T35" s="1"/>
      <c r="U35" s="1"/>
      <c r="V35" s="1">
        <f t="shared" ref="V35" si="125">T35*U35</f>
        <v>0</v>
      </c>
      <c r="X35" s="1"/>
      <c r="Y35" s="1">
        <f>Table17[[#This Row],[Quantity2]]*Table17[[#This Row],[U Cost]]</f>
        <v>0</v>
      </c>
      <c r="AA35" s="1"/>
      <c r="AB35" s="1"/>
      <c r="AC35" s="1">
        <f t="shared" ref="AC35" si="126">AB35*AA35</f>
        <v>0</v>
      </c>
      <c r="AD35" s="1"/>
      <c r="AE35" s="1">
        <f>SUM(Table17[[#This Row],[Total 
Paid]:[Refunds]])</f>
        <v>0</v>
      </c>
      <c r="AF35" s="1"/>
      <c r="AG35" s="1">
        <f>SUM(AC35,Table17[[#This Row],[Refunds]],Table17[[#This Row],[Shipping 
Charged]])</f>
        <v>0</v>
      </c>
      <c r="AH35" s="1"/>
      <c r="AI35" s="1"/>
      <c r="AJ35" s="1">
        <f t="shared" ref="AJ35" si="127">SUM(AG35,AH35,AI35)</f>
        <v>0</v>
      </c>
      <c r="AL35" s="1"/>
      <c r="AM35" s="1"/>
      <c r="AN35" s="1"/>
      <c r="AO35" s="1"/>
      <c r="AQ35" s="30"/>
      <c r="AR35" s="1"/>
      <c r="AS35" s="1">
        <f t="shared" ref="AS35" si="128">AR35*AQ35</f>
        <v>0</v>
      </c>
      <c r="AT35" s="1"/>
      <c r="AU35" s="1"/>
      <c r="AV35" s="2">
        <f t="shared" ref="AV35" si="129">SUM(AS35:AU35)</f>
        <v>0</v>
      </c>
      <c r="AX35" s="1"/>
      <c r="AY35" s="1"/>
      <c r="AZ35" s="1"/>
      <c r="BA35" s="2">
        <f t="shared" ref="BA35" si="130">SUM(AV35,AX35,AY35,AZ35)</f>
        <v>0</v>
      </c>
      <c r="BB35" s="2">
        <f>SUM(AG35,AI35,-BA35,-Table17[[#This Row],[Sale Fee]])</f>
        <v>0</v>
      </c>
      <c r="BD35" s="1"/>
      <c r="BE35" s="1"/>
      <c r="BF35" s="1"/>
    </row>
    <row r="36" spans="1:58" x14ac:dyDescent="0.25">
      <c r="A36" s="1"/>
      <c r="B36" s="1"/>
      <c r="E36" s="4"/>
      <c r="P36" s="1">
        <v>0</v>
      </c>
      <c r="Q36" s="1">
        <v>0</v>
      </c>
      <c r="R36" s="1">
        <f t="shared" ref="R36" si="131">Q36*P36</f>
        <v>0</v>
      </c>
      <c r="T36" s="1"/>
      <c r="U36" s="1"/>
      <c r="V36" s="1">
        <f t="shared" ref="V36" si="132">T36*U36</f>
        <v>0</v>
      </c>
      <c r="X36" s="1"/>
      <c r="Y36" s="1">
        <f>Table17[[#This Row],[Quantity2]]*Table17[[#This Row],[U Cost]]</f>
        <v>0</v>
      </c>
      <c r="AA36" s="1"/>
      <c r="AB36" s="1"/>
      <c r="AC36" s="1">
        <f t="shared" ref="AC36" si="133">AB36*AA36</f>
        <v>0</v>
      </c>
      <c r="AD36" s="1"/>
      <c r="AE36" s="1">
        <f>SUM(Table17[[#This Row],[Total 
Paid]:[Refunds]])</f>
        <v>0</v>
      </c>
      <c r="AF36" s="1"/>
      <c r="AG36" s="1">
        <f>SUM(AC36,Table17[[#This Row],[Refunds]],Table17[[#This Row],[Shipping 
Charged]])</f>
        <v>0</v>
      </c>
      <c r="AH36" s="1"/>
      <c r="AI36" s="1"/>
      <c r="AJ36" s="1">
        <f t="shared" ref="AJ36" si="134">SUM(AG36,AH36,AI36)</f>
        <v>0</v>
      </c>
      <c r="AL36" s="1"/>
      <c r="AM36" s="1"/>
      <c r="AN36" s="1"/>
      <c r="AO36" s="1"/>
      <c r="AQ36" s="30"/>
      <c r="AR36" s="1"/>
      <c r="AS36" s="1">
        <f t="shared" ref="AS36" si="135">AR36*AQ36</f>
        <v>0</v>
      </c>
      <c r="AT36" s="1"/>
      <c r="AU36" s="1"/>
      <c r="AV36" s="2">
        <f t="shared" ref="AV36" si="136">SUM(AS36:AU36)</f>
        <v>0</v>
      </c>
      <c r="AX36" s="1"/>
      <c r="AY36" s="1"/>
      <c r="AZ36" s="1"/>
      <c r="BA36" s="2">
        <f t="shared" ref="BA36" si="137">SUM(AV36,AX36,AY36,AZ36)</f>
        <v>0</v>
      </c>
      <c r="BB36" s="2">
        <f>SUM(AG36,AI36,-BA36,-Table17[[#This Row],[Sale Fee]])</f>
        <v>0</v>
      </c>
      <c r="BD36" s="1"/>
      <c r="BE36" s="1"/>
      <c r="BF36" s="1"/>
    </row>
    <row r="37" spans="1:58" x14ac:dyDescent="0.25">
      <c r="A37" s="1"/>
      <c r="B37" s="1"/>
      <c r="E37" s="4"/>
      <c r="P37" s="1">
        <v>0</v>
      </c>
      <c r="Q37" s="1">
        <v>0</v>
      </c>
      <c r="R37" s="1">
        <f t="shared" ref="R37:R38" si="138">Q37*P37</f>
        <v>0</v>
      </c>
      <c r="T37" s="1"/>
      <c r="U37" s="1"/>
      <c r="V37" s="1">
        <f t="shared" ref="V37:V38" si="139">T37*U37</f>
        <v>0</v>
      </c>
      <c r="X37" s="1"/>
      <c r="Y37" s="1">
        <f>Table17[[#This Row],[Quantity2]]*Table17[[#This Row],[U Cost]]</f>
        <v>0</v>
      </c>
      <c r="AA37" s="1"/>
      <c r="AB37" s="1"/>
      <c r="AC37" s="1">
        <f t="shared" ref="AC37:AC38" si="140">AB37*AA37</f>
        <v>0</v>
      </c>
      <c r="AD37" s="1"/>
      <c r="AE37" s="1">
        <f>SUM(Table17[[#This Row],[Total 
Paid]:[Refunds]])</f>
        <v>0</v>
      </c>
      <c r="AF37" s="1"/>
      <c r="AG37" s="1">
        <f>SUM(AC37,Table17[[#This Row],[Refunds]],Table17[[#This Row],[Shipping 
Charged]])</f>
        <v>0</v>
      </c>
      <c r="AH37" s="1"/>
      <c r="AI37" s="1"/>
      <c r="AJ37" s="1">
        <f t="shared" ref="AJ37:AJ38" si="141">SUM(AG37,AH37,AI37)</f>
        <v>0</v>
      </c>
      <c r="AL37" s="1"/>
      <c r="AM37" s="1"/>
      <c r="AN37" s="1"/>
      <c r="AO37" s="1"/>
      <c r="AQ37" s="30"/>
      <c r="AR37" s="1"/>
      <c r="AS37" s="1">
        <f t="shared" ref="AS37:AS38" si="142">AR37*AQ37</f>
        <v>0</v>
      </c>
      <c r="AT37" s="1"/>
      <c r="AU37" s="1"/>
      <c r="AV37" s="2">
        <f t="shared" ref="AV37:AV38" si="143">SUM(AS37:AU37)</f>
        <v>0</v>
      </c>
      <c r="AX37" s="1"/>
      <c r="AY37" s="1"/>
      <c r="AZ37" s="1"/>
      <c r="BA37" s="2">
        <f t="shared" ref="BA37:BA38" si="144">SUM(AV37,AX37,AY37,AZ37)</f>
        <v>0</v>
      </c>
      <c r="BB37" s="2">
        <f>SUM(AG37,AI37,-BA37,-Table17[[#This Row],[Sale Fee]])</f>
        <v>0</v>
      </c>
      <c r="BD37" s="1"/>
      <c r="BE37" s="1"/>
      <c r="BF37" s="1"/>
    </row>
    <row r="38" spans="1:58" s="53" customFormat="1" x14ac:dyDescent="0.25">
      <c r="A38" s="67"/>
      <c r="B38" s="67"/>
      <c r="E38" s="68"/>
      <c r="P38" s="67">
        <v>0</v>
      </c>
      <c r="Q38" s="67">
        <v>0</v>
      </c>
      <c r="R38" s="67">
        <f t="shared" si="138"/>
        <v>0</v>
      </c>
      <c r="T38" s="67"/>
      <c r="U38" s="67"/>
      <c r="V38" s="67">
        <f t="shared" si="139"/>
        <v>0</v>
      </c>
      <c r="W38" s="67"/>
      <c r="X38" s="67"/>
      <c r="Y38" s="67">
        <f>Table17[[#This Row],[Quantity2]]*Table17[[#This Row],[U Cost]]</f>
        <v>0</v>
      </c>
      <c r="AA38" s="67"/>
      <c r="AB38" s="67"/>
      <c r="AC38" s="67">
        <f t="shared" si="140"/>
        <v>0</v>
      </c>
      <c r="AD38" s="67"/>
      <c r="AE38" s="67">
        <f>SUM(Table17[[#This Row],[Total 
Paid]:[Refunds]])</f>
        <v>0</v>
      </c>
      <c r="AF38" s="67"/>
      <c r="AG38" s="67">
        <f>SUM(AC38,Table17[[#This Row],[Refunds]],Table17[[#This Row],[Shipping 
Charged]])</f>
        <v>0</v>
      </c>
      <c r="AH38" s="67"/>
      <c r="AI38" s="67"/>
      <c r="AJ38" s="67">
        <f t="shared" si="141"/>
        <v>0</v>
      </c>
      <c r="AL38" s="67"/>
      <c r="AM38" s="67"/>
      <c r="AN38" s="67"/>
      <c r="AO38" s="67"/>
      <c r="AQ38" s="66"/>
      <c r="AR38" s="67"/>
      <c r="AS38" s="67">
        <f t="shared" si="142"/>
        <v>0</v>
      </c>
      <c r="AT38" s="67"/>
      <c r="AU38" s="67"/>
      <c r="AV38" s="69">
        <f t="shared" si="143"/>
        <v>0</v>
      </c>
      <c r="AX38" s="67"/>
      <c r="AY38" s="67"/>
      <c r="AZ38" s="67"/>
      <c r="BA38" s="69">
        <f t="shared" si="144"/>
        <v>0</v>
      </c>
      <c r="BB38" s="69">
        <f>SUM(AG38,AI38,-BA38,-Table17[[#This Row],[Sale Fee]])</f>
        <v>0</v>
      </c>
      <c r="BD38" s="67"/>
      <c r="BE38" s="67"/>
      <c r="BF38" s="67"/>
    </row>
    <row r="39" spans="1:58" s="53" customFormat="1" x14ac:dyDescent="0.25">
      <c r="A39" s="67"/>
      <c r="B39" s="67"/>
      <c r="E39" s="68"/>
      <c r="P39" s="67">
        <v>0</v>
      </c>
      <c r="Q39" s="67">
        <v>0</v>
      </c>
      <c r="R39" s="67">
        <f t="shared" ref="R39" si="145">Q39*P39</f>
        <v>0</v>
      </c>
      <c r="T39" s="67"/>
      <c r="U39" s="67"/>
      <c r="V39" s="67">
        <f t="shared" ref="V39" si="146">T39*U39</f>
        <v>0</v>
      </c>
      <c r="W39" s="67"/>
      <c r="X39" s="67"/>
      <c r="Y39" s="67">
        <f>Table17[[#This Row],[Quantity2]]*Table17[[#This Row],[U Cost]]</f>
        <v>0</v>
      </c>
      <c r="AA39" s="67"/>
      <c r="AB39" s="67"/>
      <c r="AC39" s="67">
        <f t="shared" ref="AC39" si="147">AB39*AA39</f>
        <v>0</v>
      </c>
      <c r="AD39" s="67"/>
      <c r="AE39" s="67">
        <f>SUM(Table17[[#This Row],[Total 
Paid]:[Refunds]])</f>
        <v>0</v>
      </c>
      <c r="AF39" s="67"/>
      <c r="AG39" s="67">
        <f>SUM(AC39,Table17[[#This Row],[Refunds]],Table17[[#This Row],[Shipping 
Charged]])</f>
        <v>0</v>
      </c>
      <c r="AH39" s="67"/>
      <c r="AI39" s="67"/>
      <c r="AJ39" s="67">
        <f t="shared" ref="AJ39" si="148">SUM(AG39,AH39,AI39)</f>
        <v>0</v>
      </c>
      <c r="AL39" s="67"/>
      <c r="AM39" s="67"/>
      <c r="AN39" s="67"/>
      <c r="AO39" s="67"/>
      <c r="AQ39" s="66"/>
      <c r="AR39" s="67"/>
      <c r="AS39" s="67">
        <f t="shared" ref="AS39" si="149">AR39*AQ39</f>
        <v>0</v>
      </c>
      <c r="AT39" s="67"/>
      <c r="AU39" s="67"/>
      <c r="AV39" s="69">
        <f t="shared" ref="AV39" si="150">SUM(AS39:AU39)</f>
        <v>0</v>
      </c>
      <c r="AX39" s="67"/>
      <c r="AY39" s="67"/>
      <c r="AZ39" s="67"/>
      <c r="BA39" s="69">
        <f t="shared" ref="BA39" si="151">SUM(AV39,AX39,AY39,AZ39)</f>
        <v>0</v>
      </c>
      <c r="BB39" s="69">
        <f>SUM(AG39,AI39,-BA39,-Table17[[#This Row],[Sale Fee]])</f>
        <v>0</v>
      </c>
      <c r="BD39" s="67"/>
      <c r="BE39" s="67"/>
      <c r="BF39" s="67"/>
    </row>
    <row r="40" spans="1:58" s="53" customFormat="1" x14ac:dyDescent="0.25">
      <c r="A40" s="67"/>
      <c r="B40" s="67"/>
      <c r="E40" s="68"/>
      <c r="P40" s="67">
        <v>0</v>
      </c>
      <c r="Q40" s="67">
        <v>0</v>
      </c>
      <c r="R40" s="67">
        <f t="shared" ref="R40" si="152">Q40*P40</f>
        <v>0</v>
      </c>
      <c r="T40" s="67"/>
      <c r="U40" s="67"/>
      <c r="V40" s="67">
        <f t="shared" ref="V40" si="153">T40*U40</f>
        <v>0</v>
      </c>
      <c r="W40" s="67"/>
      <c r="X40" s="67"/>
      <c r="Y40" s="67">
        <f>Table17[[#This Row],[Quantity2]]*Table17[[#This Row],[U Cost]]</f>
        <v>0</v>
      </c>
      <c r="AA40" s="67"/>
      <c r="AB40" s="67"/>
      <c r="AC40" s="67">
        <f t="shared" ref="AC40" si="154">AB40*AA40</f>
        <v>0</v>
      </c>
      <c r="AD40" s="67"/>
      <c r="AE40" s="67">
        <f>SUM(Table17[[#This Row],[Total 
Paid]:[Refunds]])</f>
        <v>0</v>
      </c>
      <c r="AF40" s="67"/>
      <c r="AG40" s="67">
        <f>SUM(AC40,Table17[[#This Row],[Refunds]],Table17[[#This Row],[Shipping 
Charged]])</f>
        <v>0</v>
      </c>
      <c r="AH40" s="67"/>
      <c r="AI40" s="67"/>
      <c r="AJ40" s="67">
        <f t="shared" ref="AJ40" si="155">SUM(AG40,AH40,AI40)</f>
        <v>0</v>
      </c>
      <c r="AL40" s="67"/>
      <c r="AM40" s="67"/>
      <c r="AN40" s="67"/>
      <c r="AO40" s="67"/>
      <c r="AQ40" s="66"/>
      <c r="AR40" s="67"/>
      <c r="AS40" s="67">
        <f t="shared" ref="AS40" si="156">AR40*AQ40</f>
        <v>0</v>
      </c>
      <c r="AT40" s="67"/>
      <c r="AU40" s="67"/>
      <c r="AV40" s="69">
        <f t="shared" ref="AV40" si="157">SUM(AS40:AU40)</f>
        <v>0</v>
      </c>
      <c r="AX40" s="67"/>
      <c r="AY40" s="67"/>
      <c r="AZ40" s="67"/>
      <c r="BA40" s="69">
        <f t="shared" ref="BA40" si="158">SUM(AV40,AX40,AY40,AZ40)</f>
        <v>0</v>
      </c>
      <c r="BB40" s="69">
        <f>SUM(AG40,AI40,-BA40,-Table17[[#This Row],[Sale Fee]])</f>
        <v>0</v>
      </c>
      <c r="BD40" s="67"/>
      <c r="BE40" s="67"/>
      <c r="BF40" s="67"/>
    </row>
    <row r="41" spans="1:58" x14ac:dyDescent="0.25">
      <c r="A41" s="1"/>
      <c r="B41" s="1"/>
      <c r="E41" s="4"/>
      <c r="P41" s="1">
        <v>0</v>
      </c>
      <c r="Q41" s="1">
        <v>0</v>
      </c>
      <c r="R41" s="1">
        <f t="shared" si="117"/>
        <v>0</v>
      </c>
      <c r="T41" s="1"/>
      <c r="U41" s="1"/>
      <c r="V41" s="1">
        <f t="shared" si="118"/>
        <v>0</v>
      </c>
      <c r="X41" s="1"/>
      <c r="Y41" s="1">
        <f>Table17[[#This Row],[Quantity2]]*Table17[[#This Row],[U Cost]]</f>
        <v>0</v>
      </c>
      <c r="AA41" s="1"/>
      <c r="AB41" s="1"/>
      <c r="AC41" s="1">
        <f t="shared" si="119"/>
        <v>0</v>
      </c>
      <c r="AD41" s="1"/>
      <c r="AE41" s="1">
        <f>SUM(Table17[[#This Row],[Total 
Paid]:[Refunds]])</f>
        <v>0</v>
      </c>
      <c r="AF41" s="1"/>
      <c r="AG41" s="1">
        <f>SUM(AC41,Table17[[#This Row],[Refunds]],Table17[[#This Row],[Shipping 
Charged]])</f>
        <v>0</v>
      </c>
      <c r="AH41" s="1"/>
      <c r="AI41" s="1"/>
      <c r="AJ41" s="1">
        <f t="shared" si="120"/>
        <v>0</v>
      </c>
      <c r="AL41" s="1"/>
      <c r="AM41" s="1"/>
      <c r="AN41" s="1"/>
      <c r="AO41" s="1"/>
      <c r="AQ41" s="30"/>
      <c r="AR41" s="1"/>
      <c r="AS41" s="1">
        <f t="shared" si="121"/>
        <v>0</v>
      </c>
      <c r="AT41" s="1"/>
      <c r="AU41" s="1"/>
      <c r="AV41" s="2">
        <f t="shared" si="122"/>
        <v>0</v>
      </c>
      <c r="AX41" s="1"/>
      <c r="AY41" s="1"/>
      <c r="AZ41" s="1"/>
      <c r="BA41" s="2">
        <f t="shared" si="123"/>
        <v>0</v>
      </c>
      <c r="BB41" s="2">
        <f>SUM(AG41,AI41,-BA41,-Table17[[#This Row],[Sale Fee]])</f>
        <v>0</v>
      </c>
      <c r="BD41" s="1"/>
      <c r="BE41" s="1"/>
      <c r="BF41" s="1"/>
    </row>
    <row r="42" spans="1:58" x14ac:dyDescent="0.25">
      <c r="A42" s="1"/>
      <c r="B42" s="1"/>
      <c r="E42" s="4"/>
      <c r="P42" s="1">
        <v>0</v>
      </c>
      <c r="Q42" s="1">
        <v>0</v>
      </c>
      <c r="R42" s="1">
        <f t="shared" ref="R42:R43" si="159">Q42*P42</f>
        <v>0</v>
      </c>
      <c r="T42" s="1"/>
      <c r="U42" s="1"/>
      <c r="V42" s="1">
        <f t="shared" ref="V42:V43" si="160">T42*U42</f>
        <v>0</v>
      </c>
      <c r="X42" s="1"/>
      <c r="Y42" s="1">
        <f>Table17[[#This Row],[Quantity2]]*Table17[[#This Row],[U Cost]]</f>
        <v>0</v>
      </c>
      <c r="AA42" s="1"/>
      <c r="AB42" s="1"/>
      <c r="AC42" s="1">
        <f t="shared" ref="AC42:AC43" si="161">AB42*AA42</f>
        <v>0</v>
      </c>
      <c r="AD42" s="1"/>
      <c r="AE42" s="1">
        <f>SUM(Table17[[#This Row],[Total 
Paid]:[Refunds]])</f>
        <v>0</v>
      </c>
      <c r="AF42" s="1"/>
      <c r="AG42" s="1">
        <f>SUM(AC42,Table17[[#This Row],[Refunds]],Table17[[#This Row],[Shipping 
Charged]])</f>
        <v>0</v>
      </c>
      <c r="AH42" s="1"/>
      <c r="AI42" s="1"/>
      <c r="AJ42" s="1">
        <f t="shared" ref="AJ42:AJ43" si="162">SUM(AG42,AH42,AI42)</f>
        <v>0</v>
      </c>
      <c r="AL42" s="1"/>
      <c r="AM42" s="1"/>
      <c r="AN42" s="1"/>
      <c r="AO42" s="1"/>
      <c r="AQ42" s="30"/>
      <c r="AR42" s="1"/>
      <c r="AS42" s="1">
        <f t="shared" ref="AS42:AS43" si="163">AR42*AQ42</f>
        <v>0</v>
      </c>
      <c r="AT42" s="1"/>
      <c r="AU42" s="1"/>
      <c r="AV42" s="2">
        <f t="shared" ref="AV42:AV43" si="164">SUM(AS42:AU42)</f>
        <v>0</v>
      </c>
      <c r="AX42" s="1"/>
      <c r="AY42" s="1"/>
      <c r="AZ42" s="1"/>
      <c r="BA42" s="2">
        <f t="shared" ref="BA42:BA43" si="165">SUM(AV42,AX42,AY42,AZ42)</f>
        <v>0</v>
      </c>
      <c r="BB42" s="2">
        <f>SUM(AG42,AI42,-BA42,-Table17[[#This Row],[Sale Fee]])</f>
        <v>0</v>
      </c>
      <c r="BD42" s="1"/>
      <c r="BE42" s="1"/>
      <c r="BF42" s="1"/>
    </row>
    <row r="43" spans="1:58" s="53" customFormat="1" x14ac:dyDescent="0.25">
      <c r="A43" s="67"/>
      <c r="B43" s="67"/>
      <c r="E43" s="68"/>
      <c r="P43" s="67">
        <v>0</v>
      </c>
      <c r="Q43" s="67">
        <v>0</v>
      </c>
      <c r="R43" s="67">
        <f t="shared" si="159"/>
        <v>0</v>
      </c>
      <c r="T43" s="67"/>
      <c r="U43" s="67"/>
      <c r="V43" s="67">
        <f t="shared" si="160"/>
        <v>0</v>
      </c>
      <c r="W43" s="67"/>
      <c r="X43" s="67"/>
      <c r="Y43" s="67">
        <f>Table17[[#This Row],[Quantity2]]*Table17[[#This Row],[U Cost]]</f>
        <v>0</v>
      </c>
      <c r="AA43" s="67"/>
      <c r="AB43" s="67"/>
      <c r="AC43" s="67">
        <f t="shared" si="161"/>
        <v>0</v>
      </c>
      <c r="AD43" s="67"/>
      <c r="AE43" s="67">
        <f>SUM(Table17[[#This Row],[Total 
Paid]:[Refunds]])</f>
        <v>0</v>
      </c>
      <c r="AF43" s="67"/>
      <c r="AG43" s="67">
        <f>SUM(AC43,Table17[[#This Row],[Refunds]],Table17[[#This Row],[Shipping 
Charged]])</f>
        <v>0</v>
      </c>
      <c r="AH43" s="67"/>
      <c r="AI43" s="67"/>
      <c r="AJ43" s="67">
        <f t="shared" si="162"/>
        <v>0</v>
      </c>
      <c r="AL43" s="67"/>
      <c r="AM43" s="67"/>
      <c r="AN43" s="67"/>
      <c r="AO43" s="67"/>
      <c r="AQ43" s="66"/>
      <c r="AR43" s="67"/>
      <c r="AS43" s="67">
        <f t="shared" si="163"/>
        <v>0</v>
      </c>
      <c r="AT43" s="67"/>
      <c r="AU43" s="67"/>
      <c r="AV43" s="69">
        <f t="shared" si="164"/>
        <v>0</v>
      </c>
      <c r="AX43" s="67"/>
      <c r="AY43" s="67"/>
      <c r="AZ43" s="67"/>
      <c r="BA43" s="69">
        <f t="shared" si="165"/>
        <v>0</v>
      </c>
      <c r="BB43" s="69">
        <f>SUM(AG43,AI43,-BA43,-Table17[[#This Row],[Sale Fee]])</f>
        <v>0</v>
      </c>
      <c r="BD43" s="67"/>
      <c r="BE43" s="67"/>
      <c r="BF43" s="67"/>
    </row>
    <row r="44" spans="1:58" s="53" customFormat="1" x14ac:dyDescent="0.25">
      <c r="A44" s="67"/>
      <c r="B44" s="67"/>
      <c r="E44" s="68"/>
      <c r="P44" s="67">
        <v>0</v>
      </c>
      <c r="Q44" s="67">
        <v>0</v>
      </c>
      <c r="R44" s="67">
        <f t="shared" ref="R44" si="166">Q44*P44</f>
        <v>0</v>
      </c>
      <c r="T44" s="67"/>
      <c r="U44" s="67"/>
      <c r="V44" s="67">
        <f t="shared" ref="V44" si="167">T44*U44</f>
        <v>0</v>
      </c>
      <c r="W44" s="67"/>
      <c r="X44" s="67"/>
      <c r="Y44" s="67">
        <f>Table17[[#This Row],[Quantity2]]*Table17[[#This Row],[U Cost]]</f>
        <v>0</v>
      </c>
      <c r="AA44" s="67"/>
      <c r="AB44" s="67"/>
      <c r="AC44" s="67">
        <f t="shared" ref="AC44" si="168">AB44*AA44</f>
        <v>0</v>
      </c>
      <c r="AD44" s="67"/>
      <c r="AE44" s="67">
        <f>SUM(Table17[[#This Row],[Total 
Paid]:[Refunds]])</f>
        <v>0</v>
      </c>
      <c r="AF44" s="67"/>
      <c r="AG44" s="67">
        <f>SUM(AC44,Table17[[#This Row],[Refunds]],Table17[[#This Row],[Shipping 
Charged]])</f>
        <v>0</v>
      </c>
      <c r="AH44" s="67"/>
      <c r="AI44" s="67"/>
      <c r="AJ44" s="67">
        <f t="shared" ref="AJ44" si="169">SUM(AG44,AH44,AI44)</f>
        <v>0</v>
      </c>
      <c r="AL44" s="67"/>
      <c r="AM44" s="67"/>
      <c r="AN44" s="67"/>
      <c r="AO44" s="67"/>
      <c r="AQ44" s="66"/>
      <c r="AR44" s="67"/>
      <c r="AS44" s="67">
        <f t="shared" ref="AS44" si="170">AR44*AQ44</f>
        <v>0</v>
      </c>
      <c r="AT44" s="67"/>
      <c r="AU44" s="67"/>
      <c r="AV44" s="69">
        <f t="shared" ref="AV44" si="171">SUM(AS44:AU44)</f>
        <v>0</v>
      </c>
      <c r="AX44" s="67"/>
      <c r="AY44" s="67"/>
      <c r="AZ44" s="67"/>
      <c r="BA44" s="69">
        <f t="shared" ref="BA44" si="172">SUM(AV44,AX44,AY44,AZ44)</f>
        <v>0</v>
      </c>
      <c r="BB44" s="69">
        <f>SUM(AG44,AI44,-BA44,-Table17[[#This Row],[Sale Fee]])</f>
        <v>0</v>
      </c>
      <c r="BD44" s="67"/>
      <c r="BE44" s="67"/>
      <c r="BF44" s="67"/>
    </row>
    <row r="45" spans="1:58" s="53" customFormat="1" x14ac:dyDescent="0.25">
      <c r="A45" s="67"/>
      <c r="B45" s="67"/>
      <c r="E45" s="68"/>
      <c r="P45" s="67">
        <v>0</v>
      </c>
      <c r="Q45" s="67">
        <v>0</v>
      </c>
      <c r="R45" s="67">
        <f t="shared" ref="R45" si="173">Q45*P45</f>
        <v>0</v>
      </c>
      <c r="T45" s="67"/>
      <c r="U45" s="67"/>
      <c r="V45" s="67">
        <f t="shared" ref="V45" si="174">T45*U45</f>
        <v>0</v>
      </c>
      <c r="W45" s="67"/>
      <c r="X45" s="67"/>
      <c r="Y45" s="67">
        <f>Table17[[#This Row],[Quantity2]]*Table17[[#This Row],[U Cost]]</f>
        <v>0</v>
      </c>
      <c r="AA45" s="67"/>
      <c r="AB45" s="67"/>
      <c r="AC45" s="67">
        <f t="shared" ref="AC45" si="175">AB45*AA45</f>
        <v>0</v>
      </c>
      <c r="AD45" s="67"/>
      <c r="AE45" s="67">
        <f>SUM(Table17[[#This Row],[Total 
Paid]:[Refunds]])</f>
        <v>0</v>
      </c>
      <c r="AF45" s="67"/>
      <c r="AG45" s="67">
        <f>SUM(AC45,Table17[[#This Row],[Refunds]],Table17[[#This Row],[Shipping 
Charged]])</f>
        <v>0</v>
      </c>
      <c r="AH45" s="67"/>
      <c r="AI45" s="67"/>
      <c r="AJ45" s="67">
        <f t="shared" ref="AJ45" si="176">SUM(AG45,AH45,AI45)</f>
        <v>0</v>
      </c>
      <c r="AL45" s="67"/>
      <c r="AM45" s="67"/>
      <c r="AN45" s="67"/>
      <c r="AO45" s="67"/>
      <c r="AQ45" s="66"/>
      <c r="AR45" s="67"/>
      <c r="AS45" s="67">
        <f t="shared" ref="AS45" si="177">AR45*AQ45</f>
        <v>0</v>
      </c>
      <c r="AT45" s="67"/>
      <c r="AU45" s="67"/>
      <c r="AV45" s="69">
        <f t="shared" ref="AV45" si="178">SUM(AS45:AU45)</f>
        <v>0</v>
      </c>
      <c r="AX45" s="67"/>
      <c r="AY45" s="67"/>
      <c r="AZ45" s="67"/>
      <c r="BA45" s="69">
        <f t="shared" ref="BA45" si="179">SUM(AV45,AX45,AY45,AZ45)</f>
        <v>0</v>
      </c>
      <c r="BB45" s="69">
        <f>SUM(AG45,AI45,-BA45,-Table17[[#This Row],[Sale Fee]])</f>
        <v>0</v>
      </c>
      <c r="BD45" s="67"/>
      <c r="BE45" s="67"/>
      <c r="BF45" s="67"/>
    </row>
    <row r="46" spans="1:58" x14ac:dyDescent="0.25">
      <c r="A46" s="1"/>
      <c r="B46" s="1"/>
      <c r="E46" s="4"/>
      <c r="P46" s="1">
        <v>0</v>
      </c>
      <c r="Q46" s="1">
        <v>0</v>
      </c>
      <c r="R46" s="1">
        <f t="shared" ref="R46" si="180">Q46*P46</f>
        <v>0</v>
      </c>
      <c r="T46" s="1">
        <v>0</v>
      </c>
      <c r="U46" s="1">
        <v>0</v>
      </c>
      <c r="V46" s="1">
        <f t="shared" ref="V46" si="181">T46*U46</f>
        <v>0</v>
      </c>
      <c r="Y46" s="1">
        <f>Table17[[#This Row],[Quantity2]]*Table17[[#This Row],[U Cost]]</f>
        <v>0</v>
      </c>
      <c r="AA46" s="1"/>
      <c r="AB46" s="1"/>
      <c r="AC46" s="1">
        <f t="shared" ref="AC46" si="182">AB46*AA46</f>
        <v>0</v>
      </c>
      <c r="AD46" s="1"/>
      <c r="AE46" s="1">
        <f>SUM(Table17[[#This Row],[Total 
Paid]:[Refunds]])</f>
        <v>0</v>
      </c>
      <c r="AF46" s="1"/>
      <c r="AG46" s="1">
        <f>SUM(AC46,Table17[[#This Row],[Refunds]],Table17[[#This Row],[Shipping 
Charged]])</f>
        <v>0</v>
      </c>
      <c r="AH46" s="1"/>
      <c r="AI46" s="1"/>
      <c r="AJ46" s="1">
        <f t="shared" ref="AJ46" si="183">SUM(AG46,AH46,AI46)</f>
        <v>0</v>
      </c>
      <c r="AL46" s="1"/>
      <c r="AM46" s="1"/>
      <c r="AN46" s="1"/>
      <c r="AO46" s="1"/>
      <c r="AQ46" s="30"/>
      <c r="AR46" s="1"/>
      <c r="AS46" s="1">
        <f t="shared" ref="AS46" si="184">AR46*AQ46</f>
        <v>0</v>
      </c>
      <c r="AT46" s="1"/>
      <c r="AU46" s="1"/>
      <c r="AV46" s="2">
        <f t="shared" ref="AV46" si="185">SUM(AS46:AU46)</f>
        <v>0</v>
      </c>
      <c r="AX46" s="1"/>
      <c r="AY46" s="1"/>
      <c r="AZ46" s="1"/>
      <c r="BA46" s="2">
        <f t="shared" ref="BA46" si="186">SUM(AV46,AX46,AY46,AZ46)</f>
        <v>0</v>
      </c>
      <c r="BB46" s="2">
        <f>SUM(AG46,AI46,-BA46,-Table17[[#This Row],[Sale Fee]])</f>
        <v>0</v>
      </c>
      <c r="BD46" s="1"/>
      <c r="BE46" s="1"/>
      <c r="BF46" s="1"/>
    </row>
    <row r="47" spans="1:58" x14ac:dyDescent="0.25">
      <c r="A47" s="1"/>
      <c r="B47" s="1"/>
      <c r="E47" s="4"/>
      <c r="P47" s="1">
        <v>0</v>
      </c>
      <c r="Q47" s="1">
        <v>0</v>
      </c>
      <c r="R47" s="1">
        <f t="shared" ref="R47" si="187">Q47*P47</f>
        <v>0</v>
      </c>
      <c r="T47" s="1">
        <v>0</v>
      </c>
      <c r="U47" s="1">
        <v>0</v>
      </c>
      <c r="V47" s="1">
        <f t="shared" ref="V47" si="188">T47*U47</f>
        <v>0</v>
      </c>
      <c r="Y47" s="1">
        <f>Table17[[#This Row],[Quantity2]]*Table17[[#This Row],[U Cost]]</f>
        <v>0</v>
      </c>
      <c r="AA47" s="1"/>
      <c r="AB47" s="1"/>
      <c r="AC47" s="1">
        <f t="shared" ref="AC47" si="189">AB47*AA47</f>
        <v>0</v>
      </c>
      <c r="AD47" s="1"/>
      <c r="AE47" s="1">
        <f>SUM(Table17[[#This Row],[Total 
Paid]:[Refunds]])</f>
        <v>0</v>
      </c>
      <c r="AF47" s="1"/>
      <c r="AG47" s="1">
        <f>SUM(AC47,Table17[[#This Row],[Refunds]],Table17[[#This Row],[Shipping 
Charged]])</f>
        <v>0</v>
      </c>
      <c r="AH47" s="1"/>
      <c r="AI47" s="1"/>
      <c r="AJ47" s="1">
        <f t="shared" ref="AJ47" si="190">SUM(AG47,AH47,AI47)</f>
        <v>0</v>
      </c>
      <c r="AL47" s="1"/>
      <c r="AM47" s="1"/>
      <c r="AN47" s="1"/>
      <c r="AO47" s="1"/>
      <c r="AQ47" s="30"/>
      <c r="AR47" s="1"/>
      <c r="AS47" s="1">
        <f t="shared" ref="AS47" si="191">AR47*AQ47</f>
        <v>0</v>
      </c>
      <c r="AT47" s="1"/>
      <c r="AU47" s="1"/>
      <c r="AV47" s="2">
        <f t="shared" ref="AV47" si="192">SUM(AS47:AU47)</f>
        <v>0</v>
      </c>
      <c r="AX47" s="1"/>
      <c r="AY47" s="1"/>
      <c r="AZ47" s="1"/>
      <c r="BA47" s="2">
        <f t="shared" ref="BA47" si="193">SUM(AV47,AX47,AY47,AZ47)</f>
        <v>0</v>
      </c>
      <c r="BB47" s="2">
        <f>SUM(AG47,AI47,-BA47,-Table17[[#This Row],[Sale Fee]])</f>
        <v>0</v>
      </c>
      <c r="BD47" s="1"/>
      <c r="BE47" s="1"/>
      <c r="BF47" s="1"/>
    </row>
    <row r="48" spans="1:58" x14ac:dyDescent="0.25">
      <c r="A48" s="1"/>
      <c r="B48" s="1"/>
      <c r="E48" s="4"/>
      <c r="P48" s="1">
        <v>0</v>
      </c>
      <c r="Q48" s="1">
        <v>0</v>
      </c>
      <c r="R48" s="1">
        <f t="shared" ref="R48" si="194">Q48*P48</f>
        <v>0</v>
      </c>
      <c r="T48" s="1">
        <v>0</v>
      </c>
      <c r="U48" s="1">
        <v>0</v>
      </c>
      <c r="V48" s="1">
        <f t="shared" ref="V48" si="195">T48*U48</f>
        <v>0</v>
      </c>
      <c r="Y48" s="1">
        <f>Table17[[#This Row],[Quantity2]]*Table17[[#This Row],[U Cost]]</f>
        <v>0</v>
      </c>
      <c r="AA48" s="1"/>
      <c r="AB48" s="1"/>
      <c r="AC48" s="1">
        <f t="shared" ref="AC48" si="196">AB48*AA48</f>
        <v>0</v>
      </c>
      <c r="AD48" s="1"/>
      <c r="AE48" s="1">
        <f>SUM(Table17[[#This Row],[Total 
Paid]:[Refunds]])</f>
        <v>0</v>
      </c>
      <c r="AF48" s="1"/>
      <c r="AG48" s="1">
        <f>SUM(AC48,Table17[[#This Row],[Refunds]],Table17[[#This Row],[Shipping 
Charged]])</f>
        <v>0</v>
      </c>
      <c r="AH48" s="1"/>
      <c r="AI48" s="1"/>
      <c r="AJ48" s="1">
        <f t="shared" ref="AJ48" si="197">SUM(AG48,AH48,AI48)</f>
        <v>0</v>
      </c>
      <c r="AL48" s="1"/>
      <c r="AM48" s="1"/>
      <c r="AN48" s="1"/>
      <c r="AO48" s="1"/>
      <c r="AQ48" s="30"/>
      <c r="AR48" s="1"/>
      <c r="AS48" s="1">
        <f t="shared" ref="AS48" si="198">AR48*AQ48</f>
        <v>0</v>
      </c>
      <c r="AT48" s="1"/>
      <c r="AU48" s="1"/>
      <c r="AV48" s="2">
        <f t="shared" ref="AV48" si="199">SUM(AS48:AU48)</f>
        <v>0</v>
      </c>
      <c r="AX48" s="1"/>
      <c r="AY48" s="1"/>
      <c r="AZ48" s="1"/>
      <c r="BA48" s="2">
        <f t="shared" ref="BA48" si="200">SUM(AV48,AX48,AY48,AZ48)</f>
        <v>0</v>
      </c>
      <c r="BB48" s="2">
        <f>SUM(AG48,AI48,-BA48,-Table17[[#This Row],[Sale Fee]])</f>
        <v>0</v>
      </c>
      <c r="BD48" s="1"/>
      <c r="BE48" s="1"/>
      <c r="BF48" s="1"/>
    </row>
    <row r="49" spans="1:58" x14ac:dyDescent="0.25">
      <c r="A49" s="1"/>
      <c r="B49" s="1"/>
      <c r="E49" s="4"/>
      <c r="P49" s="1">
        <v>0</v>
      </c>
      <c r="Q49" s="1">
        <v>0</v>
      </c>
      <c r="R49" s="1">
        <f t="shared" ref="R49" si="201">Q49*P49</f>
        <v>0</v>
      </c>
      <c r="T49" s="1">
        <v>0</v>
      </c>
      <c r="U49" s="1">
        <v>0</v>
      </c>
      <c r="V49" s="1">
        <f t="shared" ref="V49" si="202">T49*U49</f>
        <v>0</v>
      </c>
      <c r="Y49" s="1">
        <f>Table17[[#This Row],[Quantity2]]*Table17[[#This Row],[U Cost]]</f>
        <v>0</v>
      </c>
      <c r="AA49" s="1"/>
      <c r="AB49" s="1"/>
      <c r="AC49" s="1">
        <f t="shared" ref="AC49" si="203">AB49*AA49</f>
        <v>0</v>
      </c>
      <c r="AD49" s="1"/>
      <c r="AE49" s="1">
        <f>SUM(Table17[[#This Row],[Total 
Paid]:[Refunds]])</f>
        <v>0</v>
      </c>
      <c r="AF49" s="1"/>
      <c r="AG49" s="1">
        <f>SUM(AC49,Table17[[#This Row],[Refunds]],Table17[[#This Row],[Shipping 
Charged]])</f>
        <v>0</v>
      </c>
      <c r="AH49" s="1"/>
      <c r="AI49" s="1"/>
      <c r="AJ49" s="1">
        <f t="shared" ref="AJ49" si="204">SUM(AG49,AH49,AI49)</f>
        <v>0</v>
      </c>
      <c r="AL49" s="1"/>
      <c r="AM49" s="1"/>
      <c r="AN49" s="1"/>
      <c r="AO49" s="1"/>
      <c r="AQ49" s="30"/>
      <c r="AR49" s="1"/>
      <c r="AS49" s="1">
        <f t="shared" ref="AS49" si="205">AR49*AQ49</f>
        <v>0</v>
      </c>
      <c r="AT49" s="1"/>
      <c r="AU49" s="1"/>
      <c r="AV49" s="2">
        <f t="shared" ref="AV49" si="206">SUM(AS49:AU49)</f>
        <v>0</v>
      </c>
      <c r="AX49" s="1"/>
      <c r="AY49" s="1"/>
      <c r="AZ49" s="1"/>
      <c r="BA49" s="2">
        <f t="shared" ref="BA49" si="207">SUM(AV49,AX49,AY49,AZ49)</f>
        <v>0</v>
      </c>
      <c r="BB49" s="2">
        <f>SUM(AG49,AI49,-BA49,-Table17[[#This Row],[Sale Fee]])</f>
        <v>0</v>
      </c>
      <c r="BD49" s="1"/>
      <c r="BE49" s="1"/>
      <c r="BF49" s="1"/>
    </row>
    <row r="50" spans="1:58" x14ac:dyDescent="0.25">
      <c r="A50" s="1"/>
      <c r="B50" s="1"/>
      <c r="E50" s="4"/>
      <c r="P50" s="1">
        <v>0</v>
      </c>
      <c r="Q50" s="1">
        <v>0</v>
      </c>
      <c r="R50" s="1">
        <f t="shared" ref="R50" si="208">Q50*P50</f>
        <v>0</v>
      </c>
      <c r="T50" s="1">
        <v>0</v>
      </c>
      <c r="U50" s="1">
        <v>0</v>
      </c>
      <c r="V50" s="1">
        <f t="shared" ref="V50" si="209">T50*U50</f>
        <v>0</v>
      </c>
      <c r="Y50" s="1">
        <f>Table17[[#This Row],[Quantity2]]*Table17[[#This Row],[U Cost]]</f>
        <v>0</v>
      </c>
      <c r="AA50" s="1"/>
      <c r="AB50" s="1"/>
      <c r="AC50" s="1">
        <f t="shared" ref="AC50" si="210">AB50*AA50</f>
        <v>0</v>
      </c>
      <c r="AD50" s="1"/>
      <c r="AE50" s="1">
        <f>SUM(Table17[[#This Row],[Total 
Paid]:[Refunds]])</f>
        <v>0</v>
      </c>
      <c r="AF50" s="1"/>
      <c r="AG50" s="1">
        <f>SUM(AC50,Table17[[#This Row],[Refunds]],Table17[[#This Row],[Shipping 
Charged]])</f>
        <v>0</v>
      </c>
      <c r="AH50" s="1"/>
      <c r="AI50" s="1"/>
      <c r="AJ50" s="1">
        <f t="shared" ref="AJ50" si="211">SUM(AG50,AH50,AI50)</f>
        <v>0</v>
      </c>
      <c r="AL50" s="1"/>
      <c r="AM50" s="1"/>
      <c r="AN50" s="1"/>
      <c r="AO50" s="1"/>
      <c r="AQ50" s="30"/>
      <c r="AR50" s="1"/>
      <c r="AS50" s="1">
        <f t="shared" ref="AS50" si="212">AR50*AQ50</f>
        <v>0</v>
      </c>
      <c r="AT50" s="1"/>
      <c r="AU50" s="1"/>
      <c r="AV50" s="2">
        <f t="shared" ref="AV50" si="213">SUM(AS50:AU50)</f>
        <v>0</v>
      </c>
      <c r="AX50" s="1"/>
      <c r="AY50" s="1"/>
      <c r="AZ50" s="1"/>
      <c r="BA50" s="2">
        <f t="shared" ref="BA50" si="214">SUM(AV50,AX50,AY50,AZ50)</f>
        <v>0</v>
      </c>
      <c r="BB50" s="2">
        <f>SUM(AG50,AI50,-BA50,-Table17[[#This Row],[Sale Fee]])</f>
        <v>0</v>
      </c>
      <c r="BD50" s="1"/>
      <c r="BE50" s="1"/>
      <c r="BF50" s="1"/>
    </row>
    <row r="51" spans="1:58" x14ac:dyDescent="0.25">
      <c r="A51" s="1"/>
      <c r="B51" s="1"/>
      <c r="E51" s="4"/>
      <c r="P51" s="1">
        <v>0</v>
      </c>
      <c r="Q51" s="1">
        <v>0</v>
      </c>
      <c r="R51" s="1">
        <f t="shared" ref="R51" si="215">Q51*P51</f>
        <v>0</v>
      </c>
      <c r="T51" s="1">
        <v>0</v>
      </c>
      <c r="U51" s="1">
        <v>0</v>
      </c>
      <c r="V51" s="1">
        <f t="shared" ref="V51" si="216">T51*U51</f>
        <v>0</v>
      </c>
      <c r="Y51" s="1">
        <f>Table17[[#This Row],[Quantity2]]*Table17[[#This Row],[U Cost]]</f>
        <v>0</v>
      </c>
      <c r="AA51" s="1"/>
      <c r="AB51" s="1"/>
      <c r="AC51" s="1">
        <f t="shared" ref="AC51" si="217">AB51*AA51</f>
        <v>0</v>
      </c>
      <c r="AD51" s="1"/>
      <c r="AE51" s="1">
        <f>SUM(Table17[[#This Row],[Total 
Paid]:[Refunds]])</f>
        <v>0</v>
      </c>
      <c r="AF51" s="1"/>
      <c r="AG51" s="1">
        <f>SUM(AC51,Table17[[#This Row],[Refunds]],Table17[[#This Row],[Shipping 
Charged]])</f>
        <v>0</v>
      </c>
      <c r="AH51" s="1"/>
      <c r="AI51" s="1"/>
      <c r="AJ51" s="1">
        <f t="shared" ref="AJ51" si="218">SUM(AG51,AH51,AI51)</f>
        <v>0</v>
      </c>
      <c r="AL51" s="1"/>
      <c r="AM51" s="1"/>
      <c r="AN51" s="1"/>
      <c r="AO51" s="1"/>
      <c r="AQ51" s="30"/>
      <c r="AR51" s="1"/>
      <c r="AS51" s="1">
        <f t="shared" ref="AS51" si="219">AR51*AQ51</f>
        <v>0</v>
      </c>
      <c r="AT51" s="1"/>
      <c r="AU51" s="1"/>
      <c r="AV51" s="2">
        <f t="shared" ref="AV51" si="220">SUM(AS51:AU51)</f>
        <v>0</v>
      </c>
      <c r="AX51" s="1"/>
      <c r="AY51" s="1"/>
      <c r="AZ51" s="1"/>
      <c r="BA51" s="2">
        <f t="shared" ref="BA51" si="221">SUM(AV51,AX51,AY51,AZ51)</f>
        <v>0</v>
      </c>
      <c r="BB51" s="2">
        <f>SUM(AG51,AI51,-BA51,-Table17[[#This Row],[Sale Fee]])</f>
        <v>0</v>
      </c>
      <c r="BD51" s="1"/>
      <c r="BE51" s="1"/>
      <c r="BF51" s="1"/>
    </row>
    <row r="52" spans="1:58" x14ac:dyDescent="0.25">
      <c r="A52" s="1"/>
      <c r="B52" s="1"/>
      <c r="E52" s="4"/>
      <c r="P52" s="1">
        <v>0</v>
      </c>
      <c r="Q52" s="1">
        <v>0</v>
      </c>
      <c r="R52" s="1">
        <f t="shared" ref="R52" si="222">Q52*P52</f>
        <v>0</v>
      </c>
      <c r="T52" s="1">
        <v>0</v>
      </c>
      <c r="U52" s="1">
        <v>0</v>
      </c>
      <c r="V52" s="1">
        <f t="shared" ref="V52" si="223">T52*U52</f>
        <v>0</v>
      </c>
      <c r="Y52" s="1">
        <f>Table17[[#This Row],[Quantity2]]*Table17[[#This Row],[U Cost]]</f>
        <v>0</v>
      </c>
      <c r="AA52" s="1"/>
      <c r="AB52" s="1"/>
      <c r="AC52" s="1">
        <f t="shared" ref="AC52" si="224">AB52*AA52</f>
        <v>0</v>
      </c>
      <c r="AD52" s="1"/>
      <c r="AE52" s="1">
        <f>SUM(Table17[[#This Row],[Total 
Paid]:[Refunds]])</f>
        <v>0</v>
      </c>
      <c r="AF52" s="1"/>
      <c r="AG52" s="1">
        <f>SUM(AC52,Table17[[#This Row],[Refunds]],Table17[[#This Row],[Shipping 
Charged]])</f>
        <v>0</v>
      </c>
      <c r="AH52" s="1"/>
      <c r="AI52" s="1"/>
      <c r="AJ52" s="1">
        <f t="shared" ref="AJ52" si="225">SUM(AG52,AH52,AI52)</f>
        <v>0</v>
      </c>
      <c r="AL52" s="1"/>
      <c r="AM52" s="1"/>
      <c r="AN52" s="1"/>
      <c r="AO52" s="1"/>
      <c r="AQ52" s="30"/>
      <c r="AR52" s="1"/>
      <c r="AS52" s="1">
        <f t="shared" ref="AS52" si="226">AR52*AQ52</f>
        <v>0</v>
      </c>
      <c r="AT52" s="1"/>
      <c r="AU52" s="1"/>
      <c r="AV52" s="2">
        <f t="shared" ref="AV52" si="227">SUM(AS52:AU52)</f>
        <v>0</v>
      </c>
      <c r="AX52" s="1"/>
      <c r="AY52" s="1"/>
      <c r="AZ52" s="1"/>
      <c r="BA52" s="2">
        <f t="shared" ref="BA52" si="228">SUM(AV52,AX52,AY52,AZ52)</f>
        <v>0</v>
      </c>
      <c r="BB52" s="2">
        <f>SUM(AG52,AI52,-BA52,-Table17[[#This Row],[Sale Fee]])</f>
        <v>0</v>
      </c>
      <c r="BD52" s="1"/>
      <c r="BE52" s="1"/>
      <c r="BF52" s="1"/>
    </row>
    <row r="53" spans="1:58" x14ac:dyDescent="0.25">
      <c r="A53" s="1"/>
      <c r="B53" s="1"/>
      <c r="E53" s="4"/>
      <c r="P53" s="1">
        <v>0</v>
      </c>
      <c r="Q53" s="1">
        <v>0</v>
      </c>
      <c r="R53" s="1">
        <f t="shared" ref="R53" si="229">Q53*P53</f>
        <v>0</v>
      </c>
      <c r="T53" s="1">
        <v>0</v>
      </c>
      <c r="U53" s="1">
        <v>0</v>
      </c>
      <c r="V53" s="1">
        <f t="shared" ref="V53" si="230">T53*U53</f>
        <v>0</v>
      </c>
      <c r="Y53" s="1">
        <f>Table17[[#This Row],[Quantity2]]*Table17[[#This Row],[U Cost]]</f>
        <v>0</v>
      </c>
      <c r="AA53" s="1"/>
      <c r="AB53" s="1"/>
      <c r="AC53" s="1">
        <f t="shared" ref="AC53" si="231">AB53*AA53</f>
        <v>0</v>
      </c>
      <c r="AD53" s="1"/>
      <c r="AE53" s="1">
        <f>SUM(Table17[[#This Row],[Total 
Paid]:[Refunds]])</f>
        <v>0</v>
      </c>
      <c r="AF53" s="1"/>
      <c r="AG53" s="1">
        <f>SUM(AC53,Table17[[#This Row],[Refunds]],Table17[[#This Row],[Shipping 
Charged]])</f>
        <v>0</v>
      </c>
      <c r="AH53" s="1"/>
      <c r="AI53" s="1"/>
      <c r="AJ53" s="1">
        <f t="shared" ref="AJ53" si="232">SUM(AG53,AH53,AI53)</f>
        <v>0</v>
      </c>
      <c r="AL53" s="1"/>
      <c r="AM53" s="1"/>
      <c r="AN53" s="1"/>
      <c r="AO53" s="1"/>
      <c r="AQ53" s="30"/>
      <c r="AR53" s="1"/>
      <c r="AS53" s="1">
        <f t="shared" ref="AS53" si="233">AR53*AQ53</f>
        <v>0</v>
      </c>
      <c r="AT53" s="1"/>
      <c r="AU53" s="1"/>
      <c r="AV53" s="2">
        <f t="shared" ref="AV53" si="234">SUM(AS53:AU53)</f>
        <v>0</v>
      </c>
      <c r="AX53" s="1"/>
      <c r="AY53" s="1"/>
      <c r="AZ53" s="1"/>
      <c r="BA53" s="2">
        <f t="shared" ref="BA53" si="235">SUM(AV53,AX53,AY53,AZ53)</f>
        <v>0</v>
      </c>
      <c r="BB53" s="2">
        <f>SUM(AG53,AI53,-BA53,-Table17[[#This Row],[Sale Fee]])</f>
        <v>0</v>
      </c>
      <c r="BD53" s="1"/>
      <c r="BE53" s="1"/>
      <c r="BF53" s="1"/>
    </row>
    <row r="54" spans="1:58" x14ac:dyDescent="0.25">
      <c r="A54" s="1"/>
      <c r="B54" s="1"/>
      <c r="E54" s="4"/>
      <c r="P54" s="1">
        <v>0</v>
      </c>
      <c r="Q54" s="1">
        <v>0</v>
      </c>
      <c r="R54" s="1">
        <f t="shared" ref="R54" si="236">Q54*P54</f>
        <v>0</v>
      </c>
      <c r="T54" s="1">
        <v>0</v>
      </c>
      <c r="U54" s="1">
        <v>0</v>
      </c>
      <c r="V54" s="1">
        <f t="shared" ref="V54" si="237">T54*U54</f>
        <v>0</v>
      </c>
      <c r="Y54" s="1">
        <f>Table17[[#This Row],[Quantity2]]*Table17[[#This Row],[U Cost]]</f>
        <v>0</v>
      </c>
      <c r="AA54" s="1"/>
      <c r="AB54" s="1"/>
      <c r="AC54" s="1">
        <f t="shared" ref="AC54" si="238">AB54*AA54</f>
        <v>0</v>
      </c>
      <c r="AD54" s="1"/>
      <c r="AE54" s="1">
        <f>SUM(Table17[[#This Row],[Total 
Paid]:[Refunds]])</f>
        <v>0</v>
      </c>
      <c r="AF54" s="1"/>
      <c r="AG54" s="1">
        <f>SUM(AC54,Table17[[#This Row],[Refunds]],Table17[[#This Row],[Shipping 
Charged]])</f>
        <v>0</v>
      </c>
      <c r="AH54" s="1"/>
      <c r="AI54" s="1"/>
      <c r="AJ54" s="1">
        <f t="shared" ref="AJ54" si="239">SUM(AG54,AH54,AI54)</f>
        <v>0</v>
      </c>
      <c r="AL54" s="1"/>
      <c r="AM54" s="1"/>
      <c r="AN54" s="1"/>
      <c r="AO54" s="1"/>
      <c r="AQ54" s="30"/>
      <c r="AR54" s="1"/>
      <c r="AS54" s="1">
        <f t="shared" ref="AS54" si="240">AR54*AQ54</f>
        <v>0</v>
      </c>
      <c r="AT54" s="1"/>
      <c r="AU54" s="1"/>
      <c r="AV54" s="2">
        <f t="shared" ref="AV54" si="241">SUM(AS54:AU54)</f>
        <v>0</v>
      </c>
      <c r="AX54" s="1"/>
      <c r="AY54" s="1"/>
      <c r="AZ54" s="1"/>
      <c r="BA54" s="2">
        <f t="shared" ref="BA54" si="242">SUM(AV54,AX54,AY54,AZ54)</f>
        <v>0</v>
      </c>
      <c r="BB54" s="2">
        <f>SUM(AG54,AI54,-BA54,-Table17[[#This Row],[Sale Fee]])</f>
        <v>0</v>
      </c>
      <c r="BD54" s="1"/>
      <c r="BE54" s="1"/>
      <c r="BF54" s="1"/>
    </row>
    <row r="55" spans="1:58" x14ac:dyDescent="0.25">
      <c r="A55" s="1"/>
      <c r="B55" s="1"/>
      <c r="E55" s="4"/>
      <c r="P55" s="1"/>
      <c r="Q55" s="1"/>
      <c r="R55" s="1"/>
      <c r="T55" s="1"/>
      <c r="U55" s="1"/>
      <c r="V55" s="1">
        <f t="shared" ref="V55:V166" si="243">T55*U55</f>
        <v>0</v>
      </c>
      <c r="Y55" s="1">
        <f>Table17[[#This Row],[Quantity2]]*Table17[[#This Row],[U Cost]]</f>
        <v>0</v>
      </c>
      <c r="AA55" s="1"/>
      <c r="AB55" s="1"/>
      <c r="AC55" s="1">
        <f t="shared" ref="AC55:AC166" si="244">AB55*AA55</f>
        <v>0</v>
      </c>
      <c r="AD55" s="1"/>
      <c r="AE55" s="1">
        <f>SUM(Table17[[#This Row],[Total 
Paid]:[Refunds]])</f>
        <v>0</v>
      </c>
      <c r="AF55" s="1"/>
      <c r="AG55" s="1">
        <f>SUM(AC55,Table17[[#This Row],[Refunds]],Table17[[#This Row],[Shipping 
Charged]])</f>
        <v>0</v>
      </c>
      <c r="AH55" s="1"/>
      <c r="AI55" s="1"/>
      <c r="AJ55" s="1">
        <f t="shared" ref="AJ55:AJ166" si="245">SUM(AG55,AH55,AI55)</f>
        <v>0</v>
      </c>
      <c r="AL55" s="1"/>
      <c r="AM55" s="1"/>
      <c r="AN55" s="1"/>
      <c r="AO55" s="1"/>
      <c r="AQ55" s="30">
        <f t="shared" ref="AQ55:AQ166" si="246">AA55</f>
        <v>0</v>
      </c>
      <c r="AR55" s="1"/>
      <c r="AS55" s="1">
        <f t="shared" ref="AS55:AS166" si="247">AR55*AQ55</f>
        <v>0</v>
      </c>
      <c r="AT55" s="1"/>
      <c r="AU55" s="1"/>
      <c r="AV55" s="2">
        <f t="shared" ref="AV55:AV166" si="248">SUM(AS55:AU55)</f>
        <v>0</v>
      </c>
      <c r="AX55" s="1"/>
      <c r="AY55" s="1"/>
      <c r="AZ55" s="1"/>
      <c r="BA55" s="2">
        <f t="shared" ref="BA55:BA166" si="249">SUM(AV55,AX55,AY55,AZ55)</f>
        <v>0</v>
      </c>
      <c r="BB55" s="2">
        <f>SUM(AG55,AI55,-BA55,-Table17[[#This Row],[Sale Fee]])</f>
        <v>0</v>
      </c>
      <c r="BD55" s="1"/>
      <c r="BE55" s="1"/>
      <c r="BF55" s="1"/>
    </row>
    <row r="56" spans="1:58" x14ac:dyDescent="0.25">
      <c r="A56" s="1"/>
      <c r="B56" s="1"/>
      <c r="E56" s="4"/>
      <c r="P56" s="1"/>
      <c r="Q56" s="1"/>
      <c r="R56" s="1"/>
      <c r="T56" s="1"/>
      <c r="U56" s="1"/>
      <c r="V56" s="1">
        <f t="shared" si="243"/>
        <v>0</v>
      </c>
      <c r="Y56" s="1">
        <f>Table17[[#This Row],[Quantity2]]*Table17[[#This Row],[U Cost]]</f>
        <v>0</v>
      </c>
      <c r="AA56" s="1"/>
      <c r="AB56" s="1"/>
      <c r="AC56" s="1">
        <f t="shared" si="244"/>
        <v>0</v>
      </c>
      <c r="AD56" s="1"/>
      <c r="AE56" s="1">
        <f>SUM(Table17[[#This Row],[Total 
Paid]:[Refunds]])</f>
        <v>0</v>
      </c>
      <c r="AF56" s="1"/>
      <c r="AG56" s="1">
        <f>SUM(AC56,Table17[[#This Row],[Refunds]],Table17[[#This Row],[Shipping 
Charged]])</f>
        <v>0</v>
      </c>
      <c r="AH56" s="1"/>
      <c r="AI56" s="1"/>
      <c r="AJ56" s="1">
        <f t="shared" si="245"/>
        <v>0</v>
      </c>
      <c r="AL56" s="1"/>
      <c r="AM56" s="1"/>
      <c r="AN56" s="1"/>
      <c r="AO56" s="1"/>
      <c r="AQ56" s="30">
        <f t="shared" si="246"/>
        <v>0</v>
      </c>
      <c r="AR56" s="1"/>
      <c r="AS56" s="1">
        <f t="shared" si="247"/>
        <v>0</v>
      </c>
      <c r="AT56" s="1"/>
      <c r="AU56" s="1"/>
      <c r="AV56" s="2">
        <f t="shared" si="248"/>
        <v>0</v>
      </c>
      <c r="AX56" s="1"/>
      <c r="AY56" s="1"/>
      <c r="AZ56" s="1"/>
      <c r="BA56" s="2">
        <f t="shared" si="249"/>
        <v>0</v>
      </c>
      <c r="BB56" s="2">
        <f>SUM(AG56,AI56,-BA56,-Table17[[#This Row],[Sale Fee]])</f>
        <v>0</v>
      </c>
      <c r="BD56" s="1"/>
      <c r="BE56" s="1"/>
      <c r="BF56" s="1"/>
    </row>
    <row r="57" spans="1:58" x14ac:dyDescent="0.25">
      <c r="A57" s="1"/>
      <c r="B57" s="1"/>
      <c r="E57" s="4"/>
      <c r="P57" s="1"/>
      <c r="Q57" s="1"/>
      <c r="R57" s="1"/>
      <c r="T57" s="1"/>
      <c r="U57" s="1"/>
      <c r="V57" s="1">
        <f t="shared" si="243"/>
        <v>0</v>
      </c>
      <c r="Y57" s="1">
        <f>Table17[[#This Row],[Quantity2]]*Table17[[#This Row],[U Cost]]</f>
        <v>0</v>
      </c>
      <c r="AA57" s="1"/>
      <c r="AB57" s="1"/>
      <c r="AC57" s="1">
        <f t="shared" si="244"/>
        <v>0</v>
      </c>
      <c r="AD57" s="1"/>
      <c r="AE57" s="1">
        <f>SUM(Table17[[#This Row],[Total 
Paid]:[Refunds]])</f>
        <v>0</v>
      </c>
      <c r="AF57" s="1"/>
      <c r="AG57" s="1">
        <f>SUM(AC57,Table17[[#This Row],[Refunds]],Table17[[#This Row],[Shipping 
Charged]])</f>
        <v>0</v>
      </c>
      <c r="AH57" s="1"/>
      <c r="AI57" s="1"/>
      <c r="AJ57" s="1">
        <f t="shared" si="245"/>
        <v>0</v>
      </c>
      <c r="AL57" s="1"/>
      <c r="AM57" s="1"/>
      <c r="AN57" s="1"/>
      <c r="AO57" s="1"/>
      <c r="AQ57" s="30">
        <f t="shared" si="246"/>
        <v>0</v>
      </c>
      <c r="AR57" s="1"/>
      <c r="AS57" s="1">
        <f t="shared" si="247"/>
        <v>0</v>
      </c>
      <c r="AT57" s="1"/>
      <c r="AU57" s="1"/>
      <c r="AV57" s="2">
        <f t="shared" si="248"/>
        <v>0</v>
      </c>
      <c r="AX57" s="1"/>
      <c r="AY57" s="1"/>
      <c r="AZ57" s="1"/>
      <c r="BA57" s="2">
        <f t="shared" si="249"/>
        <v>0</v>
      </c>
      <c r="BB57" s="2">
        <f>SUM(AG57,AI57,-BA57,-Table17[[#This Row],[Sale Fee]])</f>
        <v>0</v>
      </c>
      <c r="BD57" s="1"/>
      <c r="BE57" s="1"/>
      <c r="BF57" s="1"/>
    </row>
    <row r="58" spans="1:58" x14ac:dyDescent="0.25">
      <c r="A58" s="1"/>
      <c r="B58" s="1"/>
      <c r="E58" s="4"/>
      <c r="P58" s="1"/>
      <c r="Q58" s="1"/>
      <c r="R58" s="1"/>
      <c r="T58" s="1"/>
      <c r="U58" s="1"/>
      <c r="V58" s="1">
        <f t="shared" si="243"/>
        <v>0</v>
      </c>
      <c r="Y58" s="1">
        <f>Table17[[#This Row],[Quantity2]]*Table17[[#This Row],[U Cost]]</f>
        <v>0</v>
      </c>
      <c r="AA58" s="1"/>
      <c r="AB58" s="1"/>
      <c r="AC58" s="1">
        <f t="shared" si="244"/>
        <v>0</v>
      </c>
      <c r="AD58" s="1"/>
      <c r="AE58" s="1">
        <f>SUM(Table17[[#This Row],[Total 
Paid]:[Refunds]])</f>
        <v>0</v>
      </c>
      <c r="AF58" s="1"/>
      <c r="AG58" s="1">
        <f>SUM(AC58,Table17[[#This Row],[Refunds]],Table17[[#This Row],[Shipping 
Charged]])</f>
        <v>0</v>
      </c>
      <c r="AH58" s="1"/>
      <c r="AI58" s="1"/>
      <c r="AJ58" s="1">
        <f t="shared" si="245"/>
        <v>0</v>
      </c>
      <c r="AL58" s="1"/>
      <c r="AM58" s="1"/>
      <c r="AN58" s="1"/>
      <c r="AO58" s="1"/>
      <c r="AQ58" s="30">
        <f t="shared" si="246"/>
        <v>0</v>
      </c>
      <c r="AR58" s="1"/>
      <c r="AS58" s="1">
        <f t="shared" si="247"/>
        <v>0</v>
      </c>
      <c r="AT58" s="1"/>
      <c r="AU58" s="1"/>
      <c r="AV58" s="2">
        <f t="shared" si="248"/>
        <v>0</v>
      </c>
      <c r="AX58" s="1"/>
      <c r="AY58" s="1"/>
      <c r="AZ58" s="1"/>
      <c r="BA58" s="2">
        <f t="shared" si="249"/>
        <v>0</v>
      </c>
      <c r="BB58" s="2">
        <f>SUM(AG58,AI58,-BA58,-Table17[[#This Row],[Sale Fee]])</f>
        <v>0</v>
      </c>
      <c r="BD58" s="1"/>
      <c r="BE58" s="1"/>
      <c r="BF58" s="1"/>
    </row>
    <row r="59" spans="1:58" x14ac:dyDescent="0.25">
      <c r="A59" s="1"/>
      <c r="B59" s="1"/>
      <c r="E59" s="4"/>
      <c r="P59" s="1"/>
      <c r="Q59" s="1"/>
      <c r="R59" s="1"/>
      <c r="T59" s="1"/>
      <c r="U59" s="1"/>
      <c r="V59" s="1">
        <f t="shared" si="243"/>
        <v>0</v>
      </c>
      <c r="Y59" s="1">
        <f>Table17[[#This Row],[Quantity2]]*Table17[[#This Row],[U Cost]]</f>
        <v>0</v>
      </c>
      <c r="AA59" s="1"/>
      <c r="AB59" s="1"/>
      <c r="AC59" s="1">
        <f t="shared" si="244"/>
        <v>0</v>
      </c>
      <c r="AD59" s="1"/>
      <c r="AE59" s="1">
        <f>SUM(Table17[[#This Row],[Total 
Paid]:[Refunds]])</f>
        <v>0</v>
      </c>
      <c r="AF59" s="1"/>
      <c r="AG59" s="1">
        <f>SUM(AC59,Table17[[#This Row],[Refunds]],Table17[[#This Row],[Shipping 
Charged]])</f>
        <v>0</v>
      </c>
      <c r="AH59" s="1"/>
      <c r="AI59" s="1"/>
      <c r="AJ59" s="1">
        <f t="shared" si="245"/>
        <v>0</v>
      </c>
      <c r="AL59" s="1"/>
      <c r="AM59" s="1"/>
      <c r="AN59" s="1"/>
      <c r="AO59" s="1"/>
      <c r="AQ59" s="30">
        <f t="shared" si="246"/>
        <v>0</v>
      </c>
      <c r="AR59" s="1"/>
      <c r="AS59" s="1">
        <f t="shared" si="247"/>
        <v>0</v>
      </c>
      <c r="AT59" s="1"/>
      <c r="AU59" s="1"/>
      <c r="AV59" s="2">
        <f t="shared" si="248"/>
        <v>0</v>
      </c>
      <c r="AX59" s="1"/>
      <c r="AY59" s="1"/>
      <c r="AZ59" s="1"/>
      <c r="BA59" s="2">
        <f t="shared" si="249"/>
        <v>0</v>
      </c>
      <c r="BB59" s="2">
        <f>SUM(AG59,AI59,-BA59,-Table17[[#This Row],[Sale Fee]])</f>
        <v>0</v>
      </c>
      <c r="BD59" s="1"/>
      <c r="BE59" s="1"/>
      <c r="BF59" s="1"/>
    </row>
    <row r="60" spans="1:58" x14ac:dyDescent="0.25">
      <c r="A60" s="1"/>
      <c r="B60" s="1"/>
      <c r="E60" s="4"/>
      <c r="P60" s="1"/>
      <c r="Q60" s="1"/>
      <c r="R60" s="1"/>
      <c r="T60" s="1"/>
      <c r="U60" s="1"/>
      <c r="V60" s="1">
        <f t="shared" si="243"/>
        <v>0</v>
      </c>
      <c r="Y60" s="1">
        <f>Table17[[#This Row],[Quantity2]]*Table17[[#This Row],[U Cost]]</f>
        <v>0</v>
      </c>
      <c r="AA60" s="1"/>
      <c r="AB60" s="1"/>
      <c r="AC60" s="1">
        <f t="shared" si="244"/>
        <v>0</v>
      </c>
      <c r="AD60" s="1"/>
      <c r="AE60" s="1">
        <f>SUM(Table17[[#This Row],[Total 
Paid]:[Refunds]])</f>
        <v>0</v>
      </c>
      <c r="AF60" s="1"/>
      <c r="AG60" s="1">
        <f>SUM(AC60,Table17[[#This Row],[Refunds]],Table17[[#This Row],[Shipping 
Charged]])</f>
        <v>0</v>
      </c>
      <c r="AH60" s="1"/>
      <c r="AI60" s="1"/>
      <c r="AJ60" s="1">
        <f t="shared" si="245"/>
        <v>0</v>
      </c>
      <c r="AL60" s="1"/>
      <c r="AM60" s="1"/>
      <c r="AN60" s="1"/>
      <c r="AO60" s="1"/>
      <c r="AQ60" s="30">
        <f t="shared" si="246"/>
        <v>0</v>
      </c>
      <c r="AR60" s="1"/>
      <c r="AS60" s="1">
        <f t="shared" si="247"/>
        <v>0</v>
      </c>
      <c r="AT60" s="1"/>
      <c r="AU60" s="1"/>
      <c r="AV60" s="2">
        <f t="shared" si="248"/>
        <v>0</v>
      </c>
      <c r="AX60" s="1"/>
      <c r="AY60" s="1"/>
      <c r="AZ60" s="1"/>
      <c r="BA60" s="2">
        <f t="shared" si="249"/>
        <v>0</v>
      </c>
      <c r="BB60" s="2">
        <f>SUM(AG60,AI60,-BA60,-Table17[[#This Row],[Sale Fee]])</f>
        <v>0</v>
      </c>
      <c r="BD60" s="1"/>
      <c r="BE60" s="1"/>
      <c r="BF60" s="1"/>
    </row>
    <row r="61" spans="1:58" x14ac:dyDescent="0.25">
      <c r="A61" s="1"/>
      <c r="B61" s="1"/>
      <c r="E61" s="4"/>
      <c r="P61" s="1"/>
      <c r="Q61" s="1"/>
      <c r="R61" s="1"/>
      <c r="T61" s="1"/>
      <c r="U61" s="1"/>
      <c r="V61" s="1">
        <f t="shared" si="243"/>
        <v>0</v>
      </c>
      <c r="Y61" s="1">
        <f>Table17[[#This Row],[Quantity2]]*Table17[[#This Row],[U Cost]]</f>
        <v>0</v>
      </c>
      <c r="AA61" s="1"/>
      <c r="AB61" s="1"/>
      <c r="AC61" s="1">
        <f t="shared" si="244"/>
        <v>0</v>
      </c>
      <c r="AD61" s="1"/>
      <c r="AE61" s="1">
        <f>SUM(Table17[[#This Row],[Total 
Paid]:[Refunds]])</f>
        <v>0</v>
      </c>
      <c r="AF61" s="1"/>
      <c r="AG61" s="1">
        <f>SUM(AC61,Table17[[#This Row],[Refunds]],Table17[[#This Row],[Shipping 
Charged]])</f>
        <v>0</v>
      </c>
      <c r="AH61" s="1"/>
      <c r="AI61" s="1"/>
      <c r="AJ61" s="1">
        <f t="shared" si="245"/>
        <v>0</v>
      </c>
      <c r="AL61" s="1"/>
      <c r="AM61" s="1"/>
      <c r="AN61" s="1"/>
      <c r="AO61" s="1"/>
      <c r="AQ61" s="30">
        <f t="shared" si="246"/>
        <v>0</v>
      </c>
      <c r="AR61" s="1"/>
      <c r="AS61" s="1">
        <f t="shared" si="247"/>
        <v>0</v>
      </c>
      <c r="AT61" s="1"/>
      <c r="AU61" s="1"/>
      <c r="AV61" s="2">
        <f t="shared" si="248"/>
        <v>0</v>
      </c>
      <c r="AX61" s="1"/>
      <c r="AY61" s="1"/>
      <c r="AZ61" s="1"/>
      <c r="BA61" s="2">
        <f t="shared" si="249"/>
        <v>0</v>
      </c>
      <c r="BB61" s="2">
        <f>SUM(AG61,AI61,-BA61,-Table17[[#This Row],[Sale Fee]])</f>
        <v>0</v>
      </c>
      <c r="BD61" s="1"/>
      <c r="BE61" s="1"/>
      <c r="BF61" s="1"/>
    </row>
    <row r="62" spans="1:58" x14ac:dyDescent="0.25">
      <c r="A62" s="1"/>
      <c r="B62" s="1"/>
      <c r="E62" s="4"/>
      <c r="P62" s="1">
        <v>0</v>
      </c>
      <c r="Q62" s="1">
        <v>0</v>
      </c>
      <c r="R62" s="1">
        <f t="shared" ref="R62" si="250">Q62*P62</f>
        <v>0</v>
      </c>
      <c r="T62" s="1">
        <v>0</v>
      </c>
      <c r="U62" s="1">
        <v>0</v>
      </c>
      <c r="V62" s="1">
        <f t="shared" si="243"/>
        <v>0</v>
      </c>
      <c r="Y62" s="1">
        <f>Table17[[#This Row],[Quantity2]]*Table17[[#This Row],[U Cost]]</f>
        <v>0</v>
      </c>
      <c r="AA62" s="1"/>
      <c r="AB62" s="1"/>
      <c r="AC62" s="1">
        <f t="shared" si="244"/>
        <v>0</v>
      </c>
      <c r="AD62" s="1"/>
      <c r="AE62" s="1">
        <f>SUM(Table17[[#This Row],[Total 
Paid]:[Refunds]])</f>
        <v>0</v>
      </c>
      <c r="AF62" s="1"/>
      <c r="AG62" s="1">
        <f>SUM(AC62,Table17[[#This Row],[Refunds]],Table17[[#This Row],[Shipping 
Charged]])</f>
        <v>0</v>
      </c>
      <c r="AH62" s="1"/>
      <c r="AI62" s="1"/>
      <c r="AJ62" s="1">
        <f t="shared" si="245"/>
        <v>0</v>
      </c>
      <c r="AL62" s="1"/>
      <c r="AM62" s="1"/>
      <c r="AN62" s="1"/>
      <c r="AO62" s="1"/>
      <c r="AQ62" s="30"/>
      <c r="AR62" s="1"/>
      <c r="AS62" s="1">
        <f t="shared" si="247"/>
        <v>0</v>
      </c>
      <c r="AT62" s="1"/>
      <c r="AU62" s="1"/>
      <c r="AV62" s="2">
        <f t="shared" si="248"/>
        <v>0</v>
      </c>
      <c r="AX62" s="1"/>
      <c r="AY62" s="1"/>
      <c r="AZ62" s="1"/>
      <c r="BA62" s="2">
        <f t="shared" si="249"/>
        <v>0</v>
      </c>
      <c r="BB62" s="2">
        <f>SUM(AG62,AI62,-BA62,-Table17[[#This Row],[Sale Fee]])</f>
        <v>0</v>
      </c>
      <c r="BD62" s="1"/>
      <c r="BE62" s="1"/>
      <c r="BF62" s="1"/>
    </row>
    <row r="63" spans="1:58" x14ac:dyDescent="0.25">
      <c r="A63" s="1"/>
      <c r="B63" s="1"/>
      <c r="E63" s="4"/>
      <c r="P63" s="1"/>
      <c r="Q63" s="1"/>
      <c r="R63" s="1"/>
      <c r="T63" s="1"/>
      <c r="U63" s="1"/>
      <c r="V63" s="1">
        <f t="shared" si="243"/>
        <v>0</v>
      </c>
      <c r="Y63" s="1">
        <f>Table17[[#This Row],[Quantity2]]*Table17[[#This Row],[U Cost]]</f>
        <v>0</v>
      </c>
      <c r="AA63" s="1"/>
      <c r="AB63" s="1"/>
      <c r="AC63" s="1">
        <f t="shared" si="244"/>
        <v>0</v>
      </c>
      <c r="AD63" s="1"/>
      <c r="AE63" s="1">
        <f>SUM(Table17[[#This Row],[Total 
Paid]:[Refunds]])</f>
        <v>0</v>
      </c>
      <c r="AF63" s="1"/>
      <c r="AG63" s="1">
        <f>SUM(AC63,Table17[[#This Row],[Refunds]],Table17[[#This Row],[Shipping 
Charged]])</f>
        <v>0</v>
      </c>
      <c r="AH63" s="1"/>
      <c r="AI63" s="1"/>
      <c r="AJ63" s="1">
        <f t="shared" si="245"/>
        <v>0</v>
      </c>
      <c r="AL63" s="1"/>
      <c r="AM63" s="1"/>
      <c r="AN63" s="1"/>
      <c r="AO63" s="1"/>
      <c r="AQ63" s="30">
        <f t="shared" si="246"/>
        <v>0</v>
      </c>
      <c r="AR63" s="1"/>
      <c r="AS63" s="1">
        <f t="shared" si="247"/>
        <v>0</v>
      </c>
      <c r="AT63" s="1"/>
      <c r="AU63" s="1"/>
      <c r="AV63" s="2">
        <f t="shared" si="248"/>
        <v>0</v>
      </c>
      <c r="AX63" s="1"/>
      <c r="AY63" s="1"/>
      <c r="AZ63" s="1"/>
      <c r="BA63" s="2">
        <f t="shared" si="249"/>
        <v>0</v>
      </c>
      <c r="BB63" s="2">
        <f>SUM(AG63,AI63,-BA63,-Table17[[#This Row],[Sale Fee]])</f>
        <v>0</v>
      </c>
      <c r="BD63" s="1"/>
      <c r="BE63" s="1"/>
      <c r="BF63" s="1"/>
    </row>
    <row r="64" spans="1:58" x14ac:dyDescent="0.25">
      <c r="A64" s="1"/>
      <c r="B64" s="1"/>
      <c r="E64" s="4"/>
      <c r="P64" s="1"/>
      <c r="Q64" s="1"/>
      <c r="R64" s="1"/>
      <c r="T64" s="1"/>
      <c r="U64" s="1"/>
      <c r="V64" s="1">
        <f t="shared" ref="V64" si="251">T64*U64</f>
        <v>0</v>
      </c>
      <c r="Y64" s="1">
        <f>Table17[[#This Row],[Quantity2]]*Table17[[#This Row],[U Cost]]</f>
        <v>0</v>
      </c>
      <c r="AA64" s="1"/>
      <c r="AB64" s="1"/>
      <c r="AC64" s="1">
        <f t="shared" ref="AC64" si="252">AB64*AA64</f>
        <v>0</v>
      </c>
      <c r="AD64" s="1"/>
      <c r="AE64" s="1">
        <f>SUM(Table17[[#This Row],[Total 
Paid]:[Refunds]])</f>
        <v>0</v>
      </c>
      <c r="AF64" s="1"/>
      <c r="AG64" s="1">
        <f>SUM(AC64,Table17[[#This Row],[Refunds]],Table17[[#This Row],[Shipping 
Charged]])</f>
        <v>0</v>
      </c>
      <c r="AH64" s="1"/>
      <c r="AI64" s="1"/>
      <c r="AJ64" s="1">
        <f t="shared" ref="AJ64" si="253">SUM(AG64,AH64,AI64)</f>
        <v>0</v>
      </c>
      <c r="AL64" s="1"/>
      <c r="AM64" s="1"/>
      <c r="AN64" s="1"/>
      <c r="AO64" s="1"/>
      <c r="AQ64" s="30">
        <f t="shared" ref="AQ64" si="254">AA64</f>
        <v>0</v>
      </c>
      <c r="AR64" s="1"/>
      <c r="AS64" s="1">
        <f t="shared" ref="AS64" si="255">AR64*AQ64</f>
        <v>0</v>
      </c>
      <c r="AT64" s="1"/>
      <c r="AU64" s="1"/>
      <c r="AV64" s="2">
        <f t="shared" ref="AV64" si="256">SUM(AS64:AU64)</f>
        <v>0</v>
      </c>
      <c r="AX64" s="1"/>
      <c r="AY64" s="1"/>
      <c r="AZ64" s="1"/>
      <c r="BA64" s="2">
        <f t="shared" ref="BA64" si="257">SUM(AV64,AX64,AY64,AZ64)</f>
        <v>0</v>
      </c>
      <c r="BB64" s="2">
        <f>SUM(AG64,AI64,-BA64,-Table17[[#This Row],[Sale Fee]])</f>
        <v>0</v>
      </c>
      <c r="BD64" s="1"/>
      <c r="BE64" s="1"/>
      <c r="BF64" s="1"/>
    </row>
    <row r="65" spans="1:58" x14ac:dyDescent="0.25">
      <c r="A65" s="1"/>
      <c r="B65" s="1"/>
      <c r="E65" s="4"/>
      <c r="P65" s="1"/>
      <c r="Q65" s="1"/>
      <c r="R65" s="1"/>
      <c r="T65" s="1"/>
      <c r="U65" s="1"/>
      <c r="V65" s="1">
        <f t="shared" ref="V65" si="258">T65*U65</f>
        <v>0</v>
      </c>
      <c r="Y65" s="1">
        <f>Table17[[#This Row],[Quantity2]]*Table17[[#This Row],[U Cost]]</f>
        <v>0</v>
      </c>
      <c r="AA65" s="1"/>
      <c r="AB65" s="1"/>
      <c r="AC65" s="1">
        <f t="shared" ref="AC65" si="259">AB65*AA65</f>
        <v>0</v>
      </c>
      <c r="AD65" s="1"/>
      <c r="AE65" s="1">
        <f>SUM(Table17[[#This Row],[Total 
Paid]:[Refunds]])</f>
        <v>0</v>
      </c>
      <c r="AF65" s="1"/>
      <c r="AG65" s="1">
        <f>SUM(AC65,Table17[[#This Row],[Refunds]],Table17[[#This Row],[Shipping 
Charged]])</f>
        <v>0</v>
      </c>
      <c r="AH65" s="1"/>
      <c r="AI65" s="1"/>
      <c r="AJ65" s="1">
        <f t="shared" ref="AJ65" si="260">SUM(AG65,AH65,AI65)</f>
        <v>0</v>
      </c>
      <c r="AL65" s="1"/>
      <c r="AM65" s="1"/>
      <c r="AN65" s="1"/>
      <c r="AO65" s="1"/>
      <c r="AQ65" s="30">
        <f t="shared" ref="AQ65" si="261">AA65</f>
        <v>0</v>
      </c>
      <c r="AR65" s="1"/>
      <c r="AS65" s="1">
        <f t="shared" ref="AS65" si="262">AR65*AQ65</f>
        <v>0</v>
      </c>
      <c r="AT65" s="1"/>
      <c r="AU65" s="1"/>
      <c r="AV65" s="2">
        <f t="shared" ref="AV65" si="263">SUM(AS65:AU65)</f>
        <v>0</v>
      </c>
      <c r="AX65" s="1"/>
      <c r="AY65" s="1"/>
      <c r="AZ65" s="1"/>
      <c r="BA65" s="2">
        <f t="shared" ref="BA65" si="264">SUM(AV65,AX65,AY65,AZ65)</f>
        <v>0</v>
      </c>
      <c r="BB65" s="2">
        <f>SUM(AG65,AI65,-BA65,-Table17[[#This Row],[Sale Fee]])</f>
        <v>0</v>
      </c>
      <c r="BD65" s="1"/>
      <c r="BE65" s="1"/>
      <c r="BF65" s="1"/>
    </row>
    <row r="66" spans="1:58" x14ac:dyDescent="0.25">
      <c r="A66" s="1"/>
      <c r="B66" s="1"/>
      <c r="E66" s="4"/>
      <c r="P66" s="1"/>
      <c r="Q66" s="1"/>
      <c r="R66" s="1"/>
      <c r="T66" s="1"/>
      <c r="U66" s="1"/>
      <c r="V66" s="1">
        <f t="shared" ref="V66:V86" si="265">T66*U66</f>
        <v>0</v>
      </c>
      <c r="Y66" s="1">
        <f>Table17[[#This Row],[Quantity2]]*Table17[[#This Row],[U Cost]]</f>
        <v>0</v>
      </c>
      <c r="AA66" s="1"/>
      <c r="AB66" s="1"/>
      <c r="AC66" s="1">
        <f t="shared" ref="AC66:AC86" si="266">AB66*AA66</f>
        <v>0</v>
      </c>
      <c r="AD66" s="1"/>
      <c r="AE66" s="1">
        <f>SUM(Table17[[#This Row],[Total 
Paid]:[Refunds]])</f>
        <v>0</v>
      </c>
      <c r="AF66" s="1"/>
      <c r="AG66" s="1">
        <f>SUM(AC66,Table17[[#This Row],[Refunds]],Table17[[#This Row],[Shipping 
Charged]])</f>
        <v>0</v>
      </c>
      <c r="AH66" s="1"/>
      <c r="AI66" s="1"/>
      <c r="AJ66" s="1">
        <f t="shared" ref="AJ66:AJ86" si="267">SUM(AG66,AH66,AI66)</f>
        <v>0</v>
      </c>
      <c r="AL66" s="1"/>
      <c r="AM66" s="1"/>
      <c r="AN66" s="1"/>
      <c r="AO66" s="1"/>
      <c r="AQ66" s="30">
        <f t="shared" ref="AQ66:AQ86" si="268">AA66</f>
        <v>0</v>
      </c>
      <c r="AR66" s="1"/>
      <c r="AS66" s="1">
        <f t="shared" ref="AS66:AS86" si="269">AR66*AQ66</f>
        <v>0</v>
      </c>
      <c r="AT66" s="1"/>
      <c r="AU66" s="1"/>
      <c r="AV66" s="2">
        <f t="shared" ref="AV66:AV86" si="270">SUM(AS66:AU66)</f>
        <v>0</v>
      </c>
      <c r="AX66" s="1"/>
      <c r="AY66" s="1"/>
      <c r="AZ66" s="1"/>
      <c r="BA66" s="2">
        <f t="shared" ref="BA66:BA86" si="271">SUM(AV66,AX66,AY66,AZ66)</f>
        <v>0</v>
      </c>
      <c r="BB66" s="2">
        <f>SUM(AG66,AI66,-BA66,-Table17[[#This Row],[Sale Fee]])</f>
        <v>0</v>
      </c>
      <c r="BD66" s="1"/>
      <c r="BE66" s="1"/>
      <c r="BF66" s="1"/>
    </row>
    <row r="67" spans="1:58" x14ac:dyDescent="0.25">
      <c r="A67" s="1"/>
      <c r="B67" s="1"/>
      <c r="E67" s="4"/>
      <c r="P67" s="1"/>
      <c r="Q67" s="1"/>
      <c r="R67" s="1"/>
      <c r="T67" s="1"/>
      <c r="U67" s="1"/>
      <c r="V67" s="1">
        <f t="shared" ref="V67" si="272">T67*U67</f>
        <v>0</v>
      </c>
      <c r="Y67" s="1">
        <f>Table17[[#This Row],[Quantity2]]*Table17[[#This Row],[U Cost]]</f>
        <v>0</v>
      </c>
      <c r="AA67" s="1"/>
      <c r="AB67" s="1"/>
      <c r="AC67" s="1">
        <f t="shared" ref="AC67" si="273">AB67*AA67</f>
        <v>0</v>
      </c>
      <c r="AD67" s="1"/>
      <c r="AE67" s="1">
        <f>SUM(Table17[[#This Row],[Total 
Paid]:[Refunds]])</f>
        <v>0</v>
      </c>
      <c r="AF67" s="1"/>
      <c r="AG67" s="1">
        <f>SUM(AC67,Table17[[#This Row],[Refunds]],Table17[[#This Row],[Shipping 
Charged]])</f>
        <v>0</v>
      </c>
      <c r="AH67" s="1"/>
      <c r="AI67" s="1"/>
      <c r="AJ67" s="1">
        <f t="shared" ref="AJ67" si="274">SUM(AG67,AH67,AI67)</f>
        <v>0</v>
      </c>
      <c r="AL67" s="1"/>
      <c r="AM67" s="1"/>
      <c r="AN67" s="1"/>
      <c r="AO67" s="1"/>
      <c r="AQ67" s="30">
        <f t="shared" ref="AQ67" si="275">AA67</f>
        <v>0</v>
      </c>
      <c r="AR67" s="1"/>
      <c r="AS67" s="1">
        <f t="shared" ref="AS67" si="276">AR67*AQ67</f>
        <v>0</v>
      </c>
      <c r="AT67" s="1"/>
      <c r="AU67" s="1"/>
      <c r="AV67" s="2">
        <f t="shared" ref="AV67" si="277">SUM(AS67:AU67)</f>
        <v>0</v>
      </c>
      <c r="AX67" s="1"/>
      <c r="AY67" s="1"/>
      <c r="AZ67" s="1"/>
      <c r="BA67" s="2">
        <f t="shared" ref="BA67" si="278">SUM(AV67,AX67,AY67,AZ67)</f>
        <v>0</v>
      </c>
      <c r="BB67" s="2">
        <f>SUM(AG67,AI67,-BA67,-Table17[[#This Row],[Sale Fee]])</f>
        <v>0</v>
      </c>
      <c r="BD67" s="1"/>
      <c r="BE67" s="1"/>
      <c r="BF67" s="1"/>
    </row>
    <row r="68" spans="1:58" x14ac:dyDescent="0.25">
      <c r="A68" s="1"/>
      <c r="B68" s="1"/>
      <c r="E68" s="4"/>
      <c r="P68" s="1"/>
      <c r="Q68" s="1"/>
      <c r="R68" s="1"/>
      <c r="T68" s="1"/>
      <c r="U68" s="1"/>
      <c r="V68" s="1">
        <f t="shared" ref="V68" si="279">T68*U68</f>
        <v>0</v>
      </c>
      <c r="Y68" s="1">
        <f>Table17[[#This Row],[Quantity2]]*Table17[[#This Row],[U Cost]]</f>
        <v>0</v>
      </c>
      <c r="AA68" s="1"/>
      <c r="AB68" s="1"/>
      <c r="AC68" s="1">
        <f t="shared" ref="AC68" si="280">AB68*AA68</f>
        <v>0</v>
      </c>
      <c r="AD68" s="1"/>
      <c r="AE68" s="1">
        <f>SUM(Table17[[#This Row],[Total 
Paid]:[Refunds]])</f>
        <v>0</v>
      </c>
      <c r="AF68" s="1"/>
      <c r="AG68" s="1">
        <f>SUM(AC68,Table17[[#This Row],[Refunds]],Table17[[#This Row],[Shipping 
Charged]])</f>
        <v>0</v>
      </c>
      <c r="AH68" s="1"/>
      <c r="AI68" s="1"/>
      <c r="AJ68" s="1">
        <f t="shared" ref="AJ68" si="281">SUM(AG68,AH68,AI68)</f>
        <v>0</v>
      </c>
      <c r="AL68" s="1"/>
      <c r="AM68" s="1"/>
      <c r="AN68" s="1"/>
      <c r="AO68" s="1"/>
      <c r="AQ68" s="30">
        <f t="shared" ref="AQ68" si="282">AA68</f>
        <v>0</v>
      </c>
      <c r="AR68" s="1"/>
      <c r="AS68" s="1">
        <f t="shared" ref="AS68" si="283">AR68*AQ68</f>
        <v>0</v>
      </c>
      <c r="AT68" s="1"/>
      <c r="AU68" s="1"/>
      <c r="AV68" s="2">
        <f t="shared" ref="AV68" si="284">SUM(AS68:AU68)</f>
        <v>0</v>
      </c>
      <c r="AX68" s="1"/>
      <c r="AY68" s="1"/>
      <c r="AZ68" s="1"/>
      <c r="BA68" s="2">
        <f t="shared" ref="BA68" si="285">SUM(AV68,AX68,AY68,AZ68)</f>
        <v>0</v>
      </c>
      <c r="BB68" s="2">
        <f>SUM(AG68,AI68,-BA68,-Table17[[#This Row],[Sale Fee]])</f>
        <v>0</v>
      </c>
      <c r="BD68" s="1"/>
      <c r="BE68" s="1"/>
      <c r="BF68" s="1"/>
    </row>
    <row r="69" spans="1:58" x14ac:dyDescent="0.25">
      <c r="A69" s="1"/>
      <c r="B69" s="1"/>
      <c r="E69" s="4"/>
      <c r="P69" s="1"/>
      <c r="Q69" s="1"/>
      <c r="R69" s="1"/>
      <c r="T69" s="1"/>
      <c r="U69" s="1"/>
      <c r="V69" s="1">
        <f t="shared" si="265"/>
        <v>0</v>
      </c>
      <c r="Y69" s="1">
        <f>Table17[[#This Row],[Quantity2]]*Table17[[#This Row],[U Cost]]</f>
        <v>0</v>
      </c>
      <c r="AA69" s="1"/>
      <c r="AB69" s="1"/>
      <c r="AC69" s="1">
        <f t="shared" si="266"/>
        <v>0</v>
      </c>
      <c r="AD69" s="1"/>
      <c r="AE69" s="1">
        <f>SUM(Table17[[#This Row],[Total 
Paid]:[Refunds]])</f>
        <v>0</v>
      </c>
      <c r="AF69" s="1"/>
      <c r="AG69" s="1">
        <f>SUM(AC69,Table17[[#This Row],[Refunds]],Table17[[#This Row],[Shipping 
Charged]])</f>
        <v>0</v>
      </c>
      <c r="AH69" s="1"/>
      <c r="AI69" s="1"/>
      <c r="AJ69" s="1">
        <f t="shared" si="267"/>
        <v>0</v>
      </c>
      <c r="AL69" s="1"/>
      <c r="AM69" s="1"/>
      <c r="AN69" s="1"/>
      <c r="AO69" s="1"/>
      <c r="AQ69" s="30">
        <f t="shared" si="268"/>
        <v>0</v>
      </c>
      <c r="AR69" s="1"/>
      <c r="AS69" s="1">
        <f t="shared" si="269"/>
        <v>0</v>
      </c>
      <c r="AT69" s="1"/>
      <c r="AU69" s="1"/>
      <c r="AV69" s="2">
        <f t="shared" si="270"/>
        <v>0</v>
      </c>
      <c r="AX69" s="1"/>
      <c r="AY69" s="1"/>
      <c r="AZ69" s="1"/>
      <c r="BA69" s="2">
        <f t="shared" si="271"/>
        <v>0</v>
      </c>
      <c r="BB69" s="2">
        <f>SUM(AG69,AI69,-BA69,-Table17[[#This Row],[Sale Fee]])</f>
        <v>0</v>
      </c>
      <c r="BD69" s="1"/>
      <c r="BE69" s="1"/>
      <c r="BF69" s="1"/>
    </row>
    <row r="70" spans="1:58" x14ac:dyDescent="0.25">
      <c r="A70" s="1"/>
      <c r="B70" s="1"/>
      <c r="E70" s="4"/>
      <c r="P70" s="1"/>
      <c r="Q70" s="1"/>
      <c r="R70" s="1"/>
      <c r="T70" s="1"/>
      <c r="U70" s="1"/>
      <c r="V70" s="1">
        <f t="shared" ref="V70" si="286">T70*U70</f>
        <v>0</v>
      </c>
      <c r="Y70" s="1">
        <f>Table17[[#This Row],[Quantity2]]*Table17[[#This Row],[U Cost]]</f>
        <v>0</v>
      </c>
      <c r="AA70" s="1"/>
      <c r="AB70" s="1"/>
      <c r="AC70" s="1">
        <f t="shared" ref="AC70" si="287">AB70*AA70</f>
        <v>0</v>
      </c>
      <c r="AD70" s="1"/>
      <c r="AE70" s="1">
        <f>SUM(Table17[[#This Row],[Total 
Paid]:[Refunds]])</f>
        <v>0</v>
      </c>
      <c r="AF70" s="1"/>
      <c r="AG70" s="1">
        <f>SUM(AC70,Table17[[#This Row],[Refunds]],Table17[[#This Row],[Shipping 
Charged]])</f>
        <v>0</v>
      </c>
      <c r="AH70" s="1"/>
      <c r="AI70" s="1"/>
      <c r="AJ70" s="1">
        <f t="shared" ref="AJ70" si="288">SUM(AG70,AH70,AI70)</f>
        <v>0</v>
      </c>
      <c r="AL70" s="1"/>
      <c r="AM70" s="1"/>
      <c r="AN70" s="1"/>
      <c r="AO70" s="1"/>
      <c r="AQ70" s="30">
        <f t="shared" ref="AQ70" si="289">AA70</f>
        <v>0</v>
      </c>
      <c r="AR70" s="1"/>
      <c r="AS70" s="1">
        <f t="shared" ref="AS70" si="290">AR70*AQ70</f>
        <v>0</v>
      </c>
      <c r="AT70" s="1"/>
      <c r="AU70" s="1"/>
      <c r="AV70" s="2">
        <f t="shared" ref="AV70" si="291">SUM(AS70:AU70)</f>
        <v>0</v>
      </c>
      <c r="AX70" s="1"/>
      <c r="AY70" s="1"/>
      <c r="AZ70" s="1"/>
      <c r="BA70" s="2">
        <f t="shared" ref="BA70" si="292">SUM(AV70,AX70,AY70,AZ70)</f>
        <v>0</v>
      </c>
      <c r="BB70" s="2">
        <f>SUM(AG70,AI70,-BA70,-Table17[[#This Row],[Sale Fee]])</f>
        <v>0</v>
      </c>
      <c r="BD70" s="1"/>
      <c r="BE70" s="1"/>
      <c r="BF70" s="1"/>
    </row>
    <row r="71" spans="1:58" x14ac:dyDescent="0.25">
      <c r="A71" s="1"/>
      <c r="B71" s="1"/>
      <c r="E71" s="4"/>
      <c r="P71" s="1"/>
      <c r="Q71" s="1"/>
      <c r="R71" s="1"/>
      <c r="T71" s="1"/>
      <c r="U71" s="1"/>
      <c r="V71" s="1">
        <f t="shared" ref="V71" si="293">T71*U71</f>
        <v>0</v>
      </c>
      <c r="Y71" s="1">
        <f>Table17[[#This Row],[Quantity2]]*Table17[[#This Row],[U Cost]]</f>
        <v>0</v>
      </c>
      <c r="AA71" s="1"/>
      <c r="AB71" s="1"/>
      <c r="AC71" s="1">
        <f t="shared" ref="AC71" si="294">AB71*AA71</f>
        <v>0</v>
      </c>
      <c r="AD71" s="1"/>
      <c r="AE71" s="1">
        <f>SUM(Table17[[#This Row],[Total 
Paid]:[Refunds]])</f>
        <v>0</v>
      </c>
      <c r="AF71" s="1"/>
      <c r="AG71" s="1">
        <f>SUM(AC71,Table17[[#This Row],[Refunds]],Table17[[#This Row],[Shipping 
Charged]])</f>
        <v>0</v>
      </c>
      <c r="AH71" s="1"/>
      <c r="AI71" s="1"/>
      <c r="AJ71" s="1">
        <f t="shared" ref="AJ71" si="295">SUM(AG71,AH71,AI71)</f>
        <v>0</v>
      </c>
      <c r="AL71" s="1"/>
      <c r="AM71" s="1"/>
      <c r="AN71" s="1"/>
      <c r="AO71" s="1"/>
      <c r="AQ71" s="30">
        <f t="shared" ref="AQ71" si="296">AA71</f>
        <v>0</v>
      </c>
      <c r="AR71" s="1"/>
      <c r="AS71" s="1">
        <f t="shared" ref="AS71" si="297">AR71*AQ71</f>
        <v>0</v>
      </c>
      <c r="AT71" s="1"/>
      <c r="AU71" s="1"/>
      <c r="AV71" s="2">
        <f t="shared" ref="AV71" si="298">SUM(AS71:AU71)</f>
        <v>0</v>
      </c>
      <c r="AX71" s="1"/>
      <c r="AY71" s="1"/>
      <c r="AZ71" s="1"/>
      <c r="BA71" s="2">
        <f t="shared" ref="BA71" si="299">SUM(AV71,AX71,AY71,AZ71)</f>
        <v>0</v>
      </c>
      <c r="BB71" s="2">
        <f>SUM(AG71,AI71,-BA71,-Table17[[#This Row],[Sale Fee]])</f>
        <v>0</v>
      </c>
      <c r="BD71" s="1"/>
      <c r="BE71" s="1"/>
      <c r="BF71" s="1"/>
    </row>
    <row r="72" spans="1:58" x14ac:dyDescent="0.25">
      <c r="A72" s="1"/>
      <c r="B72" s="1"/>
      <c r="E72" s="4"/>
      <c r="P72" s="1"/>
      <c r="Q72" s="1"/>
      <c r="R72" s="1"/>
      <c r="T72" s="1"/>
      <c r="U72" s="1"/>
      <c r="V72" s="1">
        <f t="shared" ref="V72" si="300">T72*U72</f>
        <v>0</v>
      </c>
      <c r="Y72" s="1">
        <f>Table17[[#This Row],[Quantity2]]*Table17[[#This Row],[U Cost]]</f>
        <v>0</v>
      </c>
      <c r="AA72" s="1"/>
      <c r="AB72" s="1"/>
      <c r="AC72" s="1">
        <f t="shared" ref="AC72" si="301">AB72*AA72</f>
        <v>0</v>
      </c>
      <c r="AD72" s="1"/>
      <c r="AE72" s="1">
        <f>SUM(Table17[[#This Row],[Total 
Paid]:[Refunds]])</f>
        <v>0</v>
      </c>
      <c r="AF72" s="1"/>
      <c r="AG72" s="1">
        <f>SUM(AC72,Table17[[#This Row],[Refunds]],Table17[[#This Row],[Shipping 
Charged]])</f>
        <v>0</v>
      </c>
      <c r="AH72" s="1"/>
      <c r="AI72" s="1"/>
      <c r="AJ72" s="1">
        <f t="shared" ref="AJ72" si="302">SUM(AG72,AH72,AI72)</f>
        <v>0</v>
      </c>
      <c r="AL72" s="1"/>
      <c r="AM72" s="1"/>
      <c r="AN72" s="1"/>
      <c r="AO72" s="1"/>
      <c r="AQ72" s="30">
        <f t="shared" ref="AQ72" si="303">AA72</f>
        <v>0</v>
      </c>
      <c r="AR72" s="1"/>
      <c r="AS72" s="1">
        <f t="shared" ref="AS72" si="304">AR72*AQ72</f>
        <v>0</v>
      </c>
      <c r="AT72" s="1"/>
      <c r="AU72" s="1"/>
      <c r="AV72" s="2">
        <f t="shared" ref="AV72" si="305">SUM(AS72:AU72)</f>
        <v>0</v>
      </c>
      <c r="AX72" s="1"/>
      <c r="AY72" s="1"/>
      <c r="AZ72" s="1"/>
      <c r="BA72" s="2">
        <f t="shared" ref="BA72" si="306">SUM(AV72,AX72,AY72,AZ72)</f>
        <v>0</v>
      </c>
      <c r="BB72" s="2">
        <f>SUM(AG72,AI72,-BA72,-Table17[[#This Row],[Sale Fee]])</f>
        <v>0</v>
      </c>
      <c r="BD72" s="1"/>
      <c r="BE72" s="1"/>
      <c r="BF72" s="1"/>
    </row>
    <row r="73" spans="1:58" x14ac:dyDescent="0.25">
      <c r="A73" s="1"/>
      <c r="B73" s="1"/>
      <c r="E73" s="4"/>
      <c r="P73" s="1"/>
      <c r="Q73" s="1"/>
      <c r="R73" s="1"/>
      <c r="T73" s="1"/>
      <c r="U73" s="1"/>
      <c r="V73" s="1">
        <f t="shared" ref="V73" si="307">T73*U73</f>
        <v>0</v>
      </c>
      <c r="Y73" s="1">
        <f>Table17[[#This Row],[Quantity2]]*Table17[[#This Row],[U Cost]]</f>
        <v>0</v>
      </c>
      <c r="AA73" s="1"/>
      <c r="AB73" s="1"/>
      <c r="AC73" s="1">
        <f t="shared" ref="AC73" si="308">AB73*AA73</f>
        <v>0</v>
      </c>
      <c r="AD73" s="1"/>
      <c r="AE73" s="1">
        <f>SUM(Table17[[#This Row],[Total 
Paid]:[Refunds]])</f>
        <v>0</v>
      </c>
      <c r="AF73" s="1"/>
      <c r="AG73" s="1">
        <f>SUM(AC73,Table17[[#This Row],[Refunds]],Table17[[#This Row],[Shipping 
Charged]])</f>
        <v>0</v>
      </c>
      <c r="AH73" s="1"/>
      <c r="AI73" s="1"/>
      <c r="AJ73" s="1">
        <f t="shared" ref="AJ73" si="309">SUM(AG73,AH73,AI73)</f>
        <v>0</v>
      </c>
      <c r="AL73" s="1"/>
      <c r="AM73" s="1"/>
      <c r="AN73" s="1"/>
      <c r="AO73" s="1"/>
      <c r="AQ73" s="30">
        <f t="shared" ref="AQ73" si="310">AA73</f>
        <v>0</v>
      </c>
      <c r="AR73" s="1"/>
      <c r="AS73" s="1">
        <f t="shared" ref="AS73" si="311">AR73*AQ73</f>
        <v>0</v>
      </c>
      <c r="AT73" s="1"/>
      <c r="AU73" s="1"/>
      <c r="AV73" s="2">
        <f t="shared" ref="AV73" si="312">SUM(AS73:AU73)</f>
        <v>0</v>
      </c>
      <c r="AX73" s="1"/>
      <c r="AY73" s="1"/>
      <c r="AZ73" s="1"/>
      <c r="BA73" s="2">
        <f t="shared" ref="BA73" si="313">SUM(AV73,AX73,AY73,AZ73)</f>
        <v>0</v>
      </c>
      <c r="BB73" s="2">
        <f>SUM(AG73,AI73,-BA73,-Table17[[#This Row],[Sale Fee]])</f>
        <v>0</v>
      </c>
      <c r="BD73" s="1"/>
      <c r="BE73" s="1"/>
      <c r="BF73" s="1"/>
    </row>
    <row r="74" spans="1:58" x14ac:dyDescent="0.25">
      <c r="A74" s="1"/>
      <c r="B74" s="1"/>
      <c r="E74" s="4"/>
      <c r="P74" s="1"/>
      <c r="Q74" s="1"/>
      <c r="R74" s="1"/>
      <c r="T74" s="1"/>
      <c r="U74" s="1"/>
      <c r="V74" s="1">
        <f t="shared" ref="V74" si="314">T74*U74</f>
        <v>0</v>
      </c>
      <c r="Y74" s="1">
        <f>Table17[[#This Row],[Quantity2]]*Table17[[#This Row],[U Cost]]</f>
        <v>0</v>
      </c>
      <c r="AA74" s="1"/>
      <c r="AB74" s="1"/>
      <c r="AC74" s="1">
        <f t="shared" ref="AC74" si="315">AB74*AA74</f>
        <v>0</v>
      </c>
      <c r="AD74" s="1"/>
      <c r="AE74" s="1">
        <f>SUM(Table17[[#This Row],[Total 
Paid]:[Refunds]])</f>
        <v>0</v>
      </c>
      <c r="AF74" s="1"/>
      <c r="AG74" s="1">
        <f>SUM(AC74,Table17[[#This Row],[Refunds]],Table17[[#This Row],[Shipping 
Charged]])</f>
        <v>0</v>
      </c>
      <c r="AH74" s="1"/>
      <c r="AI74" s="1"/>
      <c r="AJ74" s="1">
        <f t="shared" ref="AJ74" si="316">SUM(AG74,AH74,AI74)</f>
        <v>0</v>
      </c>
      <c r="AL74" s="1"/>
      <c r="AM74" s="1"/>
      <c r="AN74" s="1"/>
      <c r="AO74" s="1"/>
      <c r="AQ74" s="30">
        <f t="shared" ref="AQ74" si="317">AA74</f>
        <v>0</v>
      </c>
      <c r="AR74" s="1"/>
      <c r="AS74" s="1">
        <f t="shared" ref="AS74" si="318">AR74*AQ74</f>
        <v>0</v>
      </c>
      <c r="AT74" s="1"/>
      <c r="AU74" s="1"/>
      <c r="AV74" s="2">
        <f t="shared" ref="AV74" si="319">SUM(AS74:AU74)</f>
        <v>0</v>
      </c>
      <c r="AX74" s="1"/>
      <c r="AY74" s="1"/>
      <c r="AZ74" s="1"/>
      <c r="BA74" s="2">
        <f t="shared" ref="BA74" si="320">SUM(AV74,AX74,AY74,AZ74)</f>
        <v>0</v>
      </c>
      <c r="BB74" s="2">
        <f>SUM(AG74,AI74,-BA74,-Table17[[#This Row],[Sale Fee]])</f>
        <v>0</v>
      </c>
      <c r="BD74" s="1"/>
      <c r="BE74" s="1"/>
      <c r="BF74" s="1"/>
    </row>
    <row r="75" spans="1:58" x14ac:dyDescent="0.25">
      <c r="A75" s="1"/>
      <c r="B75" s="1"/>
      <c r="E75" s="4"/>
      <c r="P75" s="1"/>
      <c r="Q75" s="1"/>
      <c r="R75" s="1"/>
      <c r="T75" s="1"/>
      <c r="U75" s="1"/>
      <c r="V75" s="1">
        <f t="shared" ref="V75:V83" si="321">T75*U75</f>
        <v>0</v>
      </c>
      <c r="Y75" s="1">
        <f>Table17[[#This Row],[Quantity2]]*Table17[[#This Row],[U Cost]]</f>
        <v>0</v>
      </c>
      <c r="AA75" s="1"/>
      <c r="AB75" s="1"/>
      <c r="AC75" s="1">
        <f t="shared" ref="AC75:AC83" si="322">AB75*AA75</f>
        <v>0</v>
      </c>
      <c r="AD75" s="1"/>
      <c r="AE75" s="1">
        <f>SUM(Table17[[#This Row],[Total 
Paid]:[Refunds]])</f>
        <v>0</v>
      </c>
      <c r="AF75" s="1"/>
      <c r="AG75" s="1">
        <f>SUM(AC75,Table17[[#This Row],[Refunds]],Table17[[#This Row],[Shipping 
Charged]])</f>
        <v>0</v>
      </c>
      <c r="AH75" s="1"/>
      <c r="AI75" s="1"/>
      <c r="AJ75" s="1">
        <f t="shared" ref="AJ75:AJ83" si="323">SUM(AG75,AH75,AI75)</f>
        <v>0</v>
      </c>
      <c r="AL75" s="1"/>
      <c r="AM75" s="1"/>
      <c r="AN75" s="1"/>
      <c r="AO75" s="1"/>
      <c r="AQ75" s="30">
        <f t="shared" ref="AQ75:AQ83" si="324">AA75</f>
        <v>0</v>
      </c>
      <c r="AR75" s="1"/>
      <c r="AS75" s="1">
        <f t="shared" ref="AS75:AS83" si="325">AR75*AQ75</f>
        <v>0</v>
      </c>
      <c r="AT75" s="1"/>
      <c r="AU75" s="1"/>
      <c r="AV75" s="2">
        <f t="shared" ref="AV75:AV83" si="326">SUM(AS75:AU75)</f>
        <v>0</v>
      </c>
      <c r="AX75" s="1"/>
      <c r="AY75" s="1"/>
      <c r="AZ75" s="1"/>
      <c r="BA75" s="2">
        <f t="shared" ref="BA75:BA83" si="327">SUM(AV75,AX75,AY75,AZ75)</f>
        <v>0</v>
      </c>
      <c r="BB75" s="2">
        <f>SUM(AG75,AI75,-BA75,-Table17[[#This Row],[Sale Fee]])</f>
        <v>0</v>
      </c>
      <c r="BD75" s="1"/>
      <c r="BE75" s="1"/>
      <c r="BF75" s="1"/>
    </row>
    <row r="76" spans="1:58" x14ac:dyDescent="0.25">
      <c r="A76" s="1"/>
      <c r="B76" s="1"/>
      <c r="E76" s="4"/>
      <c r="P76" s="1"/>
      <c r="Q76" s="1"/>
      <c r="R76" s="1"/>
      <c r="T76" s="1"/>
      <c r="U76" s="1"/>
      <c r="V76" s="1">
        <f t="shared" ref="V76" si="328">T76*U76</f>
        <v>0</v>
      </c>
      <c r="Y76" s="1">
        <f>Table17[[#This Row],[Quantity2]]*Table17[[#This Row],[U Cost]]</f>
        <v>0</v>
      </c>
      <c r="AA76" s="1"/>
      <c r="AB76" s="1"/>
      <c r="AC76" s="1">
        <f t="shared" ref="AC76" si="329">AB76*AA76</f>
        <v>0</v>
      </c>
      <c r="AD76" s="1"/>
      <c r="AE76" s="1">
        <f>SUM(Table17[[#This Row],[Total 
Paid]:[Refunds]])</f>
        <v>0</v>
      </c>
      <c r="AF76" s="1"/>
      <c r="AG76" s="1">
        <f>SUM(AC76,Table17[[#This Row],[Refunds]],Table17[[#This Row],[Shipping 
Charged]])</f>
        <v>0</v>
      </c>
      <c r="AH76" s="1"/>
      <c r="AI76" s="1"/>
      <c r="AJ76" s="1">
        <f t="shared" ref="AJ76" si="330">SUM(AG76,AH76,AI76)</f>
        <v>0</v>
      </c>
      <c r="AL76" s="1"/>
      <c r="AM76" s="1"/>
      <c r="AN76" s="1"/>
      <c r="AO76" s="1"/>
      <c r="AQ76" s="30">
        <f t="shared" ref="AQ76" si="331">AA76</f>
        <v>0</v>
      </c>
      <c r="AR76" s="1"/>
      <c r="AS76" s="1">
        <f t="shared" ref="AS76" si="332">AR76*AQ76</f>
        <v>0</v>
      </c>
      <c r="AT76" s="1"/>
      <c r="AU76" s="1"/>
      <c r="AV76" s="2">
        <f t="shared" ref="AV76" si="333">SUM(AS76:AU76)</f>
        <v>0</v>
      </c>
      <c r="AX76" s="1"/>
      <c r="AY76" s="1"/>
      <c r="AZ76" s="1"/>
      <c r="BA76" s="2">
        <f t="shared" ref="BA76" si="334">SUM(AV76,AX76,AY76,AZ76)</f>
        <v>0</v>
      </c>
      <c r="BB76" s="2">
        <f>SUM(AG76,AI76,-BA76,-Table17[[#This Row],[Sale Fee]])</f>
        <v>0</v>
      </c>
      <c r="BD76" s="1"/>
      <c r="BE76" s="1"/>
      <c r="BF76" s="1"/>
    </row>
    <row r="77" spans="1:58" x14ac:dyDescent="0.25">
      <c r="A77" s="1"/>
      <c r="B77" s="1"/>
      <c r="E77" s="4"/>
      <c r="P77" s="1"/>
      <c r="Q77" s="1"/>
      <c r="R77" s="1"/>
      <c r="T77" s="1"/>
      <c r="U77" s="1"/>
      <c r="V77" s="1">
        <f t="shared" ref="V77:V78" si="335">T77*U77</f>
        <v>0</v>
      </c>
      <c r="Y77" s="1">
        <f>Table17[[#This Row],[Quantity2]]*Table17[[#This Row],[U Cost]]</f>
        <v>0</v>
      </c>
      <c r="AA77" s="1"/>
      <c r="AB77" s="1"/>
      <c r="AC77" s="1">
        <f t="shared" ref="AC77:AC78" si="336">AB77*AA77</f>
        <v>0</v>
      </c>
      <c r="AD77" s="1"/>
      <c r="AE77" s="1">
        <f>SUM(Table17[[#This Row],[Total 
Paid]:[Refunds]])</f>
        <v>0</v>
      </c>
      <c r="AF77" s="1"/>
      <c r="AG77" s="1">
        <f>SUM(AC77,Table17[[#This Row],[Refunds]],Table17[[#This Row],[Shipping 
Charged]])</f>
        <v>0</v>
      </c>
      <c r="AH77" s="1"/>
      <c r="AI77" s="1"/>
      <c r="AJ77" s="1">
        <f t="shared" ref="AJ77:AJ78" si="337">SUM(AG77,AH77,AI77)</f>
        <v>0</v>
      </c>
      <c r="AL77" s="1"/>
      <c r="AM77" s="1"/>
      <c r="AN77" s="1"/>
      <c r="AO77" s="1"/>
      <c r="AQ77" s="30">
        <f t="shared" ref="AQ77" si="338">AA77</f>
        <v>0</v>
      </c>
      <c r="AR77" s="1"/>
      <c r="AS77" s="1">
        <f t="shared" ref="AS77:AS78" si="339">AR77*AQ77</f>
        <v>0</v>
      </c>
      <c r="AT77" s="1"/>
      <c r="AU77" s="1"/>
      <c r="AV77" s="2">
        <f t="shared" ref="AV77:AV78" si="340">SUM(AS77:AU77)</f>
        <v>0</v>
      </c>
      <c r="AX77" s="1"/>
      <c r="AY77" s="1"/>
      <c r="AZ77" s="1"/>
      <c r="BA77" s="2">
        <f t="shared" ref="BA77:BA78" si="341">SUM(AV77,AX77,AY77,AZ77)</f>
        <v>0</v>
      </c>
      <c r="BB77" s="2">
        <f>SUM(AG77,AI77,-BA77,-Table17[[#This Row],[Sale Fee]])</f>
        <v>0</v>
      </c>
      <c r="BD77" s="1"/>
      <c r="BE77" s="1"/>
      <c r="BF77" s="1"/>
    </row>
    <row r="78" spans="1:58" x14ac:dyDescent="0.25">
      <c r="A78" s="1"/>
      <c r="B78" s="1"/>
      <c r="E78" s="4"/>
      <c r="P78" s="1">
        <v>0</v>
      </c>
      <c r="Q78" s="1">
        <v>0</v>
      </c>
      <c r="R78" s="1">
        <f t="shared" ref="R78" si="342">Q78*P78</f>
        <v>0</v>
      </c>
      <c r="T78" s="1">
        <v>0</v>
      </c>
      <c r="U78" s="1">
        <v>0</v>
      </c>
      <c r="V78" s="1">
        <f t="shared" si="335"/>
        <v>0</v>
      </c>
      <c r="Y78" s="1">
        <f>Table17[[#This Row],[Quantity2]]*Table17[[#This Row],[U Cost]]</f>
        <v>0</v>
      </c>
      <c r="AA78" s="1"/>
      <c r="AB78" s="1"/>
      <c r="AC78" s="1">
        <f t="shared" si="336"/>
        <v>0</v>
      </c>
      <c r="AD78" s="1"/>
      <c r="AE78" s="1">
        <f>SUM(Table17[[#This Row],[Total 
Paid]:[Refunds]])</f>
        <v>0</v>
      </c>
      <c r="AF78" s="1"/>
      <c r="AG78" s="1">
        <f>SUM(AC78,Table17[[#This Row],[Refunds]],Table17[[#This Row],[Shipping 
Charged]])</f>
        <v>0</v>
      </c>
      <c r="AH78" s="1"/>
      <c r="AI78" s="1"/>
      <c r="AJ78" s="1">
        <f t="shared" si="337"/>
        <v>0</v>
      </c>
      <c r="AL78" s="1"/>
      <c r="AM78" s="1"/>
      <c r="AN78" s="1"/>
      <c r="AO78" s="1"/>
      <c r="AQ78" s="30"/>
      <c r="AR78" s="1"/>
      <c r="AS78" s="1">
        <f t="shared" si="339"/>
        <v>0</v>
      </c>
      <c r="AT78" s="1"/>
      <c r="AU78" s="1"/>
      <c r="AV78" s="2">
        <f t="shared" si="340"/>
        <v>0</v>
      </c>
      <c r="AX78" s="1"/>
      <c r="AY78" s="1"/>
      <c r="AZ78" s="1"/>
      <c r="BA78" s="2">
        <f t="shared" si="341"/>
        <v>0</v>
      </c>
      <c r="BB78" s="2">
        <f>SUM(AG78,AI78,-BA78,-Table17[[#This Row],[Sale Fee]])</f>
        <v>0</v>
      </c>
      <c r="BD78" s="1"/>
      <c r="BE78" s="1"/>
      <c r="BF78" s="1"/>
    </row>
    <row r="79" spans="1:58" x14ac:dyDescent="0.25">
      <c r="A79" s="1"/>
      <c r="B79" s="1"/>
      <c r="E79" s="4"/>
      <c r="P79" s="1"/>
      <c r="Q79" s="1"/>
      <c r="R79" s="1"/>
      <c r="T79" s="1"/>
      <c r="U79" s="1"/>
      <c r="V79" s="1">
        <f t="shared" ref="V79" si="343">T79*U79</f>
        <v>0</v>
      </c>
      <c r="Y79" s="1">
        <f>Table17[[#This Row],[Quantity2]]*Table17[[#This Row],[U Cost]]</f>
        <v>0</v>
      </c>
      <c r="AA79" s="1"/>
      <c r="AB79" s="1"/>
      <c r="AC79" s="1">
        <f t="shared" ref="AC79" si="344">AB79*AA79</f>
        <v>0</v>
      </c>
      <c r="AD79" s="1"/>
      <c r="AE79" s="1">
        <f>SUM(Table17[[#This Row],[Total 
Paid]:[Refunds]])</f>
        <v>0</v>
      </c>
      <c r="AF79" s="1"/>
      <c r="AG79" s="1">
        <f>SUM(AC79,Table17[[#This Row],[Refunds]],Table17[[#This Row],[Shipping 
Charged]])</f>
        <v>0</v>
      </c>
      <c r="AH79" s="1"/>
      <c r="AI79" s="1"/>
      <c r="AJ79" s="1">
        <f t="shared" ref="AJ79" si="345">SUM(AG79,AH79,AI79)</f>
        <v>0</v>
      </c>
      <c r="AL79" s="1"/>
      <c r="AM79" s="1"/>
      <c r="AN79" s="1"/>
      <c r="AO79" s="1"/>
      <c r="AQ79" s="30">
        <f t="shared" ref="AQ79" si="346">AA79</f>
        <v>0</v>
      </c>
      <c r="AR79" s="1"/>
      <c r="AS79" s="1">
        <f t="shared" ref="AS79" si="347">AR79*AQ79</f>
        <v>0</v>
      </c>
      <c r="AT79" s="1"/>
      <c r="AU79" s="1"/>
      <c r="AV79" s="2">
        <f t="shared" ref="AV79" si="348">SUM(AS79:AU79)</f>
        <v>0</v>
      </c>
      <c r="AX79" s="1"/>
      <c r="AY79" s="1"/>
      <c r="AZ79" s="1"/>
      <c r="BA79" s="2">
        <f t="shared" ref="BA79" si="349">SUM(AV79,AX79,AY79,AZ79)</f>
        <v>0</v>
      </c>
      <c r="BB79" s="2">
        <f>SUM(AG79,AI79,-BA79,-Table17[[#This Row],[Sale Fee]])</f>
        <v>0</v>
      </c>
      <c r="BD79" s="1"/>
      <c r="BE79" s="1"/>
      <c r="BF79" s="1"/>
    </row>
    <row r="80" spans="1:58" x14ac:dyDescent="0.25">
      <c r="A80" s="1"/>
      <c r="B80" s="1"/>
      <c r="E80" s="4"/>
      <c r="P80" s="1"/>
      <c r="Q80" s="1"/>
      <c r="R80" s="1"/>
      <c r="T80" s="1"/>
      <c r="U80" s="1"/>
      <c r="V80" s="1">
        <f t="shared" ref="V80" si="350">T80*U80</f>
        <v>0</v>
      </c>
      <c r="Y80" s="1">
        <f>Table17[[#This Row],[Quantity2]]*Table17[[#This Row],[U Cost]]</f>
        <v>0</v>
      </c>
      <c r="AA80" s="1"/>
      <c r="AB80" s="1"/>
      <c r="AC80" s="1">
        <f t="shared" ref="AC80" si="351">AB80*AA80</f>
        <v>0</v>
      </c>
      <c r="AD80" s="1"/>
      <c r="AE80" s="1">
        <f>SUM(Table17[[#This Row],[Total 
Paid]:[Refunds]])</f>
        <v>0</v>
      </c>
      <c r="AF80" s="1"/>
      <c r="AG80" s="1">
        <f>SUM(AC80,Table17[[#This Row],[Refunds]],Table17[[#This Row],[Shipping 
Charged]])</f>
        <v>0</v>
      </c>
      <c r="AH80" s="1"/>
      <c r="AI80" s="1"/>
      <c r="AJ80" s="1">
        <f t="shared" ref="AJ80" si="352">SUM(AG80,AH80,AI80)</f>
        <v>0</v>
      </c>
      <c r="AL80" s="1"/>
      <c r="AM80" s="1"/>
      <c r="AN80" s="1"/>
      <c r="AO80" s="1"/>
      <c r="AQ80" s="30">
        <f t="shared" ref="AQ80" si="353">AA80</f>
        <v>0</v>
      </c>
      <c r="AR80" s="1"/>
      <c r="AS80" s="1">
        <f t="shared" ref="AS80" si="354">AR80*AQ80</f>
        <v>0</v>
      </c>
      <c r="AT80" s="1"/>
      <c r="AU80" s="1"/>
      <c r="AV80" s="2">
        <f t="shared" ref="AV80" si="355">SUM(AS80:AU80)</f>
        <v>0</v>
      </c>
      <c r="AX80" s="1"/>
      <c r="AY80" s="1"/>
      <c r="AZ80" s="1"/>
      <c r="BA80" s="2">
        <f t="shared" ref="BA80" si="356">SUM(AV80,AX80,AY80,AZ80)</f>
        <v>0</v>
      </c>
      <c r="BB80" s="2">
        <f>SUM(AG80,AI80,-BA80,-Table17[[#This Row],[Sale Fee]])</f>
        <v>0</v>
      </c>
      <c r="BD80" s="1"/>
      <c r="BE80" s="1"/>
      <c r="BF80" s="1"/>
    </row>
    <row r="81" spans="1:58" x14ac:dyDescent="0.25">
      <c r="A81" s="1"/>
      <c r="B81" s="1"/>
      <c r="E81" s="4"/>
      <c r="P81" s="1"/>
      <c r="Q81" s="1"/>
      <c r="R81" s="1"/>
      <c r="T81" s="1"/>
      <c r="U81" s="1"/>
      <c r="V81" s="1">
        <f t="shared" ref="V81" si="357">T81*U81</f>
        <v>0</v>
      </c>
      <c r="Y81" s="1">
        <f>Table17[[#This Row],[Quantity2]]*Table17[[#This Row],[U Cost]]</f>
        <v>0</v>
      </c>
      <c r="AA81" s="1"/>
      <c r="AB81" s="1"/>
      <c r="AC81" s="1">
        <f t="shared" ref="AC81" si="358">AB81*AA81</f>
        <v>0</v>
      </c>
      <c r="AD81" s="1"/>
      <c r="AE81" s="1">
        <f>SUM(Table17[[#This Row],[Total 
Paid]:[Refunds]])</f>
        <v>0</v>
      </c>
      <c r="AF81" s="1"/>
      <c r="AG81" s="1">
        <f>SUM(AC81,Table17[[#This Row],[Refunds]],Table17[[#This Row],[Shipping 
Charged]])</f>
        <v>0</v>
      </c>
      <c r="AH81" s="1"/>
      <c r="AI81" s="1"/>
      <c r="AJ81" s="1">
        <f t="shared" ref="AJ81" si="359">SUM(AG81,AH81,AI81)</f>
        <v>0</v>
      </c>
      <c r="AL81" s="1"/>
      <c r="AM81" s="1"/>
      <c r="AN81" s="1"/>
      <c r="AO81" s="1"/>
      <c r="AQ81" s="30">
        <f t="shared" ref="AQ81" si="360">AA81</f>
        <v>0</v>
      </c>
      <c r="AR81" s="1"/>
      <c r="AS81" s="1">
        <f t="shared" ref="AS81" si="361">AR81*AQ81</f>
        <v>0</v>
      </c>
      <c r="AT81" s="1"/>
      <c r="AU81" s="1"/>
      <c r="AV81" s="2">
        <f t="shared" ref="AV81" si="362">SUM(AS81:AU81)</f>
        <v>0</v>
      </c>
      <c r="AX81" s="1"/>
      <c r="AY81" s="1"/>
      <c r="AZ81" s="1"/>
      <c r="BA81" s="2">
        <f t="shared" ref="BA81" si="363">SUM(AV81,AX81,AY81,AZ81)</f>
        <v>0</v>
      </c>
      <c r="BB81" s="2">
        <f>SUM(AG81,AI81,-BA81,-Table17[[#This Row],[Sale Fee]])</f>
        <v>0</v>
      </c>
      <c r="BD81" s="1"/>
      <c r="BE81" s="1"/>
      <c r="BF81" s="1"/>
    </row>
    <row r="82" spans="1:58" x14ac:dyDescent="0.25">
      <c r="A82" s="1"/>
      <c r="B82" s="1"/>
      <c r="E82" s="4"/>
      <c r="P82" s="1"/>
      <c r="Q82" s="1"/>
      <c r="R82" s="1"/>
      <c r="T82" s="1"/>
      <c r="U82" s="1"/>
      <c r="V82" s="1">
        <f t="shared" ref="V82" si="364">T82*U82</f>
        <v>0</v>
      </c>
      <c r="Y82" s="1">
        <f>Table17[[#This Row],[Quantity2]]*Table17[[#This Row],[U Cost]]</f>
        <v>0</v>
      </c>
      <c r="AA82" s="1"/>
      <c r="AB82" s="1"/>
      <c r="AC82" s="1">
        <f t="shared" ref="AC82" si="365">AB82*AA82</f>
        <v>0</v>
      </c>
      <c r="AD82" s="1"/>
      <c r="AE82" s="1">
        <f>SUM(Table17[[#This Row],[Total 
Paid]:[Refunds]])</f>
        <v>0</v>
      </c>
      <c r="AF82" s="1"/>
      <c r="AG82" s="1">
        <f>SUM(AC82,Table17[[#This Row],[Refunds]],Table17[[#This Row],[Shipping 
Charged]])</f>
        <v>0</v>
      </c>
      <c r="AH82" s="1"/>
      <c r="AI82" s="1"/>
      <c r="AJ82" s="1">
        <f t="shared" ref="AJ82" si="366">SUM(AG82,AH82,AI82)</f>
        <v>0</v>
      </c>
      <c r="AL82" s="1"/>
      <c r="AM82" s="1"/>
      <c r="AN82" s="1"/>
      <c r="AO82" s="1"/>
      <c r="AQ82" s="30">
        <f t="shared" ref="AQ82" si="367">AA82</f>
        <v>0</v>
      </c>
      <c r="AR82" s="1"/>
      <c r="AS82" s="1">
        <f t="shared" ref="AS82" si="368">AR82*AQ82</f>
        <v>0</v>
      </c>
      <c r="AT82" s="1"/>
      <c r="AU82" s="1"/>
      <c r="AV82" s="2">
        <f t="shared" ref="AV82" si="369">SUM(AS82:AU82)</f>
        <v>0</v>
      </c>
      <c r="AX82" s="1"/>
      <c r="AY82" s="1"/>
      <c r="AZ82" s="1"/>
      <c r="BA82" s="2">
        <f t="shared" ref="BA82" si="370">SUM(AV82,AX82,AY82,AZ82)</f>
        <v>0</v>
      </c>
      <c r="BB82" s="2">
        <f>SUM(AG82,AI82,-BA82,-Table17[[#This Row],[Sale Fee]])</f>
        <v>0</v>
      </c>
      <c r="BD82" s="1"/>
      <c r="BE82" s="1"/>
      <c r="BF82" s="1"/>
    </row>
    <row r="83" spans="1:58" x14ac:dyDescent="0.25">
      <c r="A83" s="1"/>
      <c r="B83" s="1"/>
      <c r="E83" s="4"/>
      <c r="P83" s="1"/>
      <c r="Q83" s="1"/>
      <c r="R83" s="1"/>
      <c r="T83" s="1"/>
      <c r="U83" s="1"/>
      <c r="V83" s="1">
        <f t="shared" si="321"/>
        <v>0</v>
      </c>
      <c r="Y83" s="1">
        <f>Table17[[#This Row],[Quantity2]]*Table17[[#This Row],[U Cost]]</f>
        <v>0</v>
      </c>
      <c r="AA83" s="1"/>
      <c r="AB83" s="1"/>
      <c r="AC83" s="1">
        <f t="shared" si="322"/>
        <v>0</v>
      </c>
      <c r="AD83" s="1"/>
      <c r="AE83" s="1">
        <f>SUM(Table17[[#This Row],[Total 
Paid]:[Refunds]])</f>
        <v>0</v>
      </c>
      <c r="AF83" s="1"/>
      <c r="AG83" s="1">
        <f>SUM(AC83,Table17[[#This Row],[Refunds]],Table17[[#This Row],[Shipping 
Charged]])</f>
        <v>0</v>
      </c>
      <c r="AH83" s="1"/>
      <c r="AI83" s="1"/>
      <c r="AJ83" s="1">
        <f t="shared" si="323"/>
        <v>0</v>
      </c>
      <c r="AL83" s="1"/>
      <c r="AM83" s="1"/>
      <c r="AN83" s="1"/>
      <c r="AO83" s="1"/>
      <c r="AQ83" s="30">
        <f t="shared" si="324"/>
        <v>0</v>
      </c>
      <c r="AR83" s="1"/>
      <c r="AS83" s="1">
        <f t="shared" si="325"/>
        <v>0</v>
      </c>
      <c r="AT83" s="1"/>
      <c r="AU83" s="1"/>
      <c r="AV83" s="2">
        <f t="shared" si="326"/>
        <v>0</v>
      </c>
      <c r="AX83" s="1"/>
      <c r="AY83" s="1"/>
      <c r="AZ83" s="1"/>
      <c r="BA83" s="2">
        <f t="shared" si="327"/>
        <v>0</v>
      </c>
      <c r="BB83" s="2">
        <f>SUM(AG83,AI83,-BA83,-Table17[[#This Row],[Sale Fee]])</f>
        <v>0</v>
      </c>
      <c r="BD83" s="1"/>
      <c r="BE83" s="1"/>
      <c r="BF83" s="1"/>
    </row>
    <row r="84" spans="1:58" x14ac:dyDescent="0.25">
      <c r="A84" s="1"/>
      <c r="B84" s="1"/>
      <c r="E84" s="4"/>
      <c r="P84" s="1"/>
      <c r="Q84" s="1"/>
      <c r="R84" s="1"/>
      <c r="T84" s="1"/>
      <c r="U84" s="1"/>
      <c r="V84" s="1">
        <f t="shared" si="265"/>
        <v>0</v>
      </c>
      <c r="Y84" s="1">
        <f>Table17[[#This Row],[Quantity2]]*Table17[[#This Row],[U Cost]]</f>
        <v>0</v>
      </c>
      <c r="AA84" s="1"/>
      <c r="AB84" s="1"/>
      <c r="AC84" s="1">
        <f t="shared" si="266"/>
        <v>0</v>
      </c>
      <c r="AD84" s="1"/>
      <c r="AE84" s="1">
        <f>SUM(Table17[[#This Row],[Total 
Paid]:[Refunds]])</f>
        <v>0</v>
      </c>
      <c r="AF84" s="1"/>
      <c r="AG84" s="1">
        <f>SUM(AC84,Table17[[#This Row],[Refunds]],Table17[[#This Row],[Shipping 
Charged]])</f>
        <v>0</v>
      </c>
      <c r="AH84" s="1"/>
      <c r="AI84" s="1"/>
      <c r="AJ84" s="1">
        <f t="shared" si="267"/>
        <v>0</v>
      </c>
      <c r="AL84" s="1"/>
      <c r="AM84" s="1"/>
      <c r="AN84" s="1"/>
      <c r="AO84" s="1"/>
      <c r="AQ84" s="30">
        <f t="shared" si="268"/>
        <v>0</v>
      </c>
      <c r="AR84" s="1"/>
      <c r="AS84" s="1">
        <f t="shared" si="269"/>
        <v>0</v>
      </c>
      <c r="AT84" s="1"/>
      <c r="AU84" s="1"/>
      <c r="AV84" s="2">
        <f t="shared" si="270"/>
        <v>0</v>
      </c>
      <c r="AX84" s="1"/>
      <c r="AY84" s="1"/>
      <c r="AZ84" s="1"/>
      <c r="BA84" s="2">
        <f t="shared" si="271"/>
        <v>0</v>
      </c>
      <c r="BB84" s="2">
        <f>SUM(AG84,AI84,-BA84,-Table17[[#This Row],[Sale Fee]])</f>
        <v>0</v>
      </c>
      <c r="BD84" s="1"/>
      <c r="BE84" s="1"/>
      <c r="BF84" s="1"/>
    </row>
    <row r="85" spans="1:58" x14ac:dyDescent="0.25">
      <c r="A85" s="1"/>
      <c r="B85" s="1"/>
      <c r="E85" s="4"/>
      <c r="P85" s="1"/>
      <c r="Q85" s="1"/>
      <c r="R85" s="1"/>
      <c r="T85" s="1"/>
      <c r="U85" s="1"/>
      <c r="V85" s="1">
        <f t="shared" ref="V85" si="371">T85*U85</f>
        <v>0</v>
      </c>
      <c r="Y85" s="1">
        <f>Table17[[#This Row],[Quantity2]]*Table17[[#This Row],[U Cost]]</f>
        <v>0</v>
      </c>
      <c r="AA85" s="1"/>
      <c r="AB85" s="1"/>
      <c r="AC85" s="1">
        <f t="shared" ref="AC85" si="372">AB85*AA85</f>
        <v>0</v>
      </c>
      <c r="AD85" s="1"/>
      <c r="AE85" s="1">
        <f>SUM(Table17[[#This Row],[Total 
Paid]:[Refunds]])</f>
        <v>0</v>
      </c>
      <c r="AF85" s="1"/>
      <c r="AG85" s="1">
        <f>SUM(AC85,Table17[[#This Row],[Refunds]],Table17[[#This Row],[Shipping 
Charged]])</f>
        <v>0</v>
      </c>
      <c r="AH85" s="1"/>
      <c r="AI85" s="1"/>
      <c r="AJ85" s="1">
        <f t="shared" ref="AJ85" si="373">SUM(AG85,AH85,AI85)</f>
        <v>0</v>
      </c>
      <c r="AL85" s="1"/>
      <c r="AM85" s="1"/>
      <c r="AN85" s="1"/>
      <c r="AO85" s="1"/>
      <c r="AQ85" s="30">
        <f t="shared" ref="AQ85" si="374">AA85</f>
        <v>0</v>
      </c>
      <c r="AR85" s="1"/>
      <c r="AS85" s="1">
        <f t="shared" ref="AS85" si="375">AR85*AQ85</f>
        <v>0</v>
      </c>
      <c r="AT85" s="1"/>
      <c r="AU85" s="1"/>
      <c r="AV85" s="2">
        <f t="shared" ref="AV85" si="376">SUM(AS85:AU85)</f>
        <v>0</v>
      </c>
      <c r="AX85" s="1"/>
      <c r="AY85" s="1"/>
      <c r="AZ85" s="1"/>
      <c r="BA85" s="2">
        <f t="shared" ref="BA85" si="377">SUM(AV85,AX85,AY85,AZ85)</f>
        <v>0</v>
      </c>
      <c r="BB85" s="2">
        <f>SUM(AG85,AI85,-BA85,-Table17[[#This Row],[Sale Fee]])</f>
        <v>0</v>
      </c>
      <c r="BD85" s="1"/>
      <c r="BE85" s="1"/>
      <c r="BF85" s="1"/>
    </row>
    <row r="86" spans="1:58" x14ac:dyDescent="0.25">
      <c r="A86" s="1"/>
      <c r="B86" s="1"/>
      <c r="E86" s="4"/>
      <c r="P86" s="1"/>
      <c r="Q86" s="1"/>
      <c r="R86" s="1"/>
      <c r="T86" s="1"/>
      <c r="U86" s="1"/>
      <c r="V86" s="1">
        <f t="shared" si="265"/>
        <v>0</v>
      </c>
      <c r="Y86" s="1">
        <f>Table17[[#This Row],[Quantity2]]*Table17[[#This Row],[U Cost]]</f>
        <v>0</v>
      </c>
      <c r="AA86" s="1"/>
      <c r="AB86" s="1"/>
      <c r="AC86" s="1">
        <f t="shared" si="266"/>
        <v>0</v>
      </c>
      <c r="AD86" s="1"/>
      <c r="AE86" s="1">
        <f>SUM(Table17[[#This Row],[Total 
Paid]:[Refunds]])</f>
        <v>0</v>
      </c>
      <c r="AF86" s="1"/>
      <c r="AG86" s="1">
        <f>SUM(AC86,Table17[[#This Row],[Refunds]],Table17[[#This Row],[Shipping 
Charged]])</f>
        <v>0</v>
      </c>
      <c r="AH86" s="1"/>
      <c r="AI86" s="1"/>
      <c r="AJ86" s="1">
        <f t="shared" si="267"/>
        <v>0</v>
      </c>
      <c r="AL86" s="1"/>
      <c r="AM86" s="1"/>
      <c r="AN86" s="1"/>
      <c r="AO86" s="1"/>
      <c r="AQ86" s="30">
        <f t="shared" si="268"/>
        <v>0</v>
      </c>
      <c r="AR86" s="1"/>
      <c r="AS86" s="1">
        <f t="shared" si="269"/>
        <v>0</v>
      </c>
      <c r="AT86" s="1"/>
      <c r="AU86" s="1"/>
      <c r="AV86" s="2">
        <f t="shared" si="270"/>
        <v>0</v>
      </c>
      <c r="AX86" s="1"/>
      <c r="AY86" s="1"/>
      <c r="AZ86" s="1"/>
      <c r="BA86" s="2">
        <f t="shared" si="271"/>
        <v>0</v>
      </c>
      <c r="BB86" s="2">
        <f>SUM(AG86,AI86,-BA86,-Table17[[#This Row],[Sale Fee]])</f>
        <v>0</v>
      </c>
      <c r="BD86" s="1"/>
      <c r="BE86" s="1"/>
      <c r="BF86" s="1"/>
    </row>
    <row r="87" spans="1:58" x14ac:dyDescent="0.25">
      <c r="A87" s="1"/>
      <c r="B87" s="1"/>
      <c r="E87" s="4"/>
      <c r="P87" s="1"/>
      <c r="Q87" s="1"/>
      <c r="R87" s="1"/>
      <c r="T87" s="1"/>
      <c r="U87" s="1"/>
      <c r="V87" s="1">
        <f t="shared" ref="V87" si="378">T87*U87</f>
        <v>0</v>
      </c>
      <c r="Y87" s="1">
        <f>Table17[[#This Row],[Quantity2]]*Table17[[#This Row],[U Cost]]</f>
        <v>0</v>
      </c>
      <c r="AA87" s="1"/>
      <c r="AB87" s="1"/>
      <c r="AC87" s="1">
        <f t="shared" ref="AC87" si="379">AB87*AA87</f>
        <v>0</v>
      </c>
      <c r="AD87" s="1"/>
      <c r="AE87" s="1">
        <f>SUM(Table17[[#This Row],[Total 
Paid]:[Refunds]])</f>
        <v>0</v>
      </c>
      <c r="AF87" s="1"/>
      <c r="AG87" s="1">
        <f>SUM(AC87,Table17[[#This Row],[Refunds]],Table17[[#This Row],[Shipping 
Charged]])</f>
        <v>0</v>
      </c>
      <c r="AH87" s="1"/>
      <c r="AI87" s="1"/>
      <c r="AJ87" s="1">
        <f t="shared" ref="AJ87" si="380">SUM(AG87,AH87,AI87)</f>
        <v>0</v>
      </c>
      <c r="AL87" s="1"/>
      <c r="AM87" s="1"/>
      <c r="AN87" s="1"/>
      <c r="AO87" s="1"/>
      <c r="AQ87" s="30">
        <f t="shared" ref="AQ87" si="381">AA87</f>
        <v>0</v>
      </c>
      <c r="AR87" s="1"/>
      <c r="AS87" s="1">
        <f t="shared" ref="AS87" si="382">AR87*AQ87</f>
        <v>0</v>
      </c>
      <c r="AT87" s="1"/>
      <c r="AU87" s="1"/>
      <c r="AV87" s="2">
        <f t="shared" ref="AV87" si="383">SUM(AS87:AU87)</f>
        <v>0</v>
      </c>
      <c r="AX87" s="1"/>
      <c r="AY87" s="1"/>
      <c r="AZ87" s="1"/>
      <c r="BA87" s="2">
        <f t="shared" ref="BA87" si="384">SUM(AV87,AX87,AY87,AZ87)</f>
        <v>0</v>
      </c>
      <c r="BB87" s="2">
        <f>SUM(AG87,AI87,-BA87,-Table17[[#This Row],[Sale Fee]])</f>
        <v>0</v>
      </c>
      <c r="BD87" s="1"/>
      <c r="BE87" s="1"/>
      <c r="BF87" s="1"/>
    </row>
    <row r="88" spans="1:58" x14ac:dyDescent="0.25">
      <c r="A88" s="1"/>
      <c r="B88" s="1"/>
      <c r="E88" s="4"/>
      <c r="P88" s="1"/>
      <c r="Q88" s="1"/>
      <c r="R88" s="1"/>
      <c r="T88" s="1"/>
      <c r="U88" s="1"/>
      <c r="V88" s="1">
        <f t="shared" ref="V88" si="385">T88*U88</f>
        <v>0</v>
      </c>
      <c r="Y88" s="1">
        <f>Table17[[#This Row],[Quantity2]]*Table17[[#This Row],[U Cost]]</f>
        <v>0</v>
      </c>
      <c r="AA88" s="1"/>
      <c r="AB88" s="1"/>
      <c r="AC88" s="1">
        <f t="shared" ref="AC88" si="386">AB88*AA88</f>
        <v>0</v>
      </c>
      <c r="AD88" s="1"/>
      <c r="AE88" s="1">
        <f>SUM(Table17[[#This Row],[Total 
Paid]:[Refunds]])</f>
        <v>0</v>
      </c>
      <c r="AF88" s="1"/>
      <c r="AG88" s="1">
        <f>SUM(AC88,Table17[[#This Row],[Refunds]],Table17[[#This Row],[Shipping 
Charged]])</f>
        <v>0</v>
      </c>
      <c r="AH88" s="1"/>
      <c r="AI88" s="1"/>
      <c r="AJ88" s="1">
        <f t="shared" ref="AJ88" si="387">SUM(AG88,AH88,AI88)</f>
        <v>0</v>
      </c>
      <c r="AL88" s="1"/>
      <c r="AM88" s="1"/>
      <c r="AN88" s="1"/>
      <c r="AO88" s="1"/>
      <c r="AQ88" s="30">
        <f t="shared" ref="AQ88" si="388">AA88</f>
        <v>0</v>
      </c>
      <c r="AR88" s="1"/>
      <c r="AS88" s="1">
        <f t="shared" ref="AS88" si="389">AR88*AQ88</f>
        <v>0</v>
      </c>
      <c r="AT88" s="1"/>
      <c r="AU88" s="1"/>
      <c r="AV88" s="2">
        <f t="shared" ref="AV88" si="390">SUM(AS88:AU88)</f>
        <v>0</v>
      </c>
      <c r="AX88" s="1"/>
      <c r="AY88" s="1"/>
      <c r="AZ88" s="1"/>
      <c r="BA88" s="2">
        <f t="shared" ref="BA88" si="391">SUM(AV88,AX88,AY88,AZ88)</f>
        <v>0</v>
      </c>
      <c r="BB88" s="2">
        <f>SUM(AG88,AI88,-BA88,-Table17[[#This Row],[Sale Fee]])</f>
        <v>0</v>
      </c>
      <c r="BD88" s="1"/>
      <c r="BE88" s="1"/>
      <c r="BF88" s="1"/>
    </row>
    <row r="89" spans="1:58" x14ac:dyDescent="0.25">
      <c r="A89" s="1"/>
      <c r="B89" s="1"/>
      <c r="E89" s="4"/>
      <c r="P89" s="1"/>
      <c r="Q89" s="1"/>
      <c r="R89" s="1"/>
      <c r="T89" s="1"/>
      <c r="U89" s="1"/>
      <c r="V89" s="1">
        <f t="shared" ref="V89" si="392">T89*U89</f>
        <v>0</v>
      </c>
      <c r="Y89" s="1">
        <f>Table17[[#This Row],[Quantity2]]*Table17[[#This Row],[U Cost]]</f>
        <v>0</v>
      </c>
      <c r="AA89" s="1"/>
      <c r="AB89" s="1"/>
      <c r="AC89" s="1">
        <f t="shared" ref="AC89" si="393">AB89*AA89</f>
        <v>0</v>
      </c>
      <c r="AD89" s="1"/>
      <c r="AE89" s="1">
        <f>SUM(Table17[[#This Row],[Total 
Paid]:[Refunds]])</f>
        <v>0</v>
      </c>
      <c r="AF89" s="1"/>
      <c r="AG89" s="1">
        <f>SUM(AC89,Table17[[#This Row],[Refunds]],Table17[[#This Row],[Shipping 
Charged]])</f>
        <v>0</v>
      </c>
      <c r="AH89" s="1"/>
      <c r="AI89" s="1"/>
      <c r="AJ89" s="1">
        <f t="shared" ref="AJ89" si="394">SUM(AG89,AH89,AI89)</f>
        <v>0</v>
      </c>
      <c r="AL89" s="1"/>
      <c r="AM89" s="1"/>
      <c r="AN89" s="1"/>
      <c r="AO89" s="1"/>
      <c r="AQ89" s="30">
        <f t="shared" ref="AQ89" si="395">AA89</f>
        <v>0</v>
      </c>
      <c r="AR89" s="1"/>
      <c r="AS89" s="1">
        <f t="shared" ref="AS89" si="396">AR89*AQ89</f>
        <v>0</v>
      </c>
      <c r="AT89" s="1"/>
      <c r="AU89" s="1"/>
      <c r="AV89" s="2">
        <f t="shared" ref="AV89" si="397">SUM(AS89:AU89)</f>
        <v>0</v>
      </c>
      <c r="AX89" s="1"/>
      <c r="AY89" s="1"/>
      <c r="AZ89" s="1"/>
      <c r="BA89" s="2">
        <f t="shared" ref="BA89" si="398">SUM(AV89,AX89,AY89,AZ89)</f>
        <v>0</v>
      </c>
      <c r="BB89" s="2">
        <f>SUM(AG89,AI89,-BA89,-Table17[[#This Row],[Sale Fee]])</f>
        <v>0</v>
      </c>
      <c r="BD89" s="1"/>
      <c r="BE89" s="1"/>
      <c r="BF89" s="1"/>
    </row>
    <row r="90" spans="1:58" x14ac:dyDescent="0.25">
      <c r="A90" s="1"/>
      <c r="B90" s="1"/>
      <c r="E90" s="4"/>
      <c r="P90" s="1"/>
      <c r="Q90" s="1"/>
      <c r="R90" s="1"/>
      <c r="T90" s="1"/>
      <c r="U90" s="1"/>
      <c r="V90" s="1">
        <f t="shared" ref="V90" si="399">T90*U90</f>
        <v>0</v>
      </c>
      <c r="Y90" s="1">
        <f>Table17[[#This Row],[Quantity2]]*Table17[[#This Row],[U Cost]]</f>
        <v>0</v>
      </c>
      <c r="AA90" s="1"/>
      <c r="AB90" s="1"/>
      <c r="AC90" s="1">
        <f t="shared" ref="AC90" si="400">AB90*AA90</f>
        <v>0</v>
      </c>
      <c r="AD90" s="1"/>
      <c r="AE90" s="1">
        <f>SUM(Table17[[#This Row],[Total 
Paid]:[Refunds]])</f>
        <v>0</v>
      </c>
      <c r="AF90" s="1"/>
      <c r="AG90" s="1">
        <f>SUM(AC90,Table17[[#This Row],[Refunds]],Table17[[#This Row],[Shipping 
Charged]])</f>
        <v>0</v>
      </c>
      <c r="AH90" s="1"/>
      <c r="AI90" s="1"/>
      <c r="AJ90" s="1">
        <f t="shared" ref="AJ90" si="401">SUM(AG90,AH90,AI90)</f>
        <v>0</v>
      </c>
      <c r="AL90" s="1"/>
      <c r="AM90" s="1"/>
      <c r="AN90" s="1"/>
      <c r="AO90" s="1"/>
      <c r="AQ90" s="30">
        <f t="shared" ref="AQ90" si="402">AA90</f>
        <v>0</v>
      </c>
      <c r="AR90" s="1"/>
      <c r="AS90" s="1">
        <f t="shared" ref="AS90" si="403">AR90*AQ90</f>
        <v>0</v>
      </c>
      <c r="AT90" s="1"/>
      <c r="AU90" s="1"/>
      <c r="AV90" s="2">
        <f t="shared" ref="AV90" si="404">SUM(AS90:AU90)</f>
        <v>0</v>
      </c>
      <c r="AX90" s="1"/>
      <c r="AY90" s="1"/>
      <c r="AZ90" s="1"/>
      <c r="BA90" s="2">
        <f t="shared" ref="BA90" si="405">SUM(AV90,AX90,AY90,AZ90)</f>
        <v>0</v>
      </c>
      <c r="BB90" s="2">
        <f>SUM(AG90,AI90,-BA90,-Table17[[#This Row],[Sale Fee]])</f>
        <v>0</v>
      </c>
      <c r="BD90" s="1"/>
      <c r="BE90" s="1"/>
      <c r="BF90" s="1"/>
    </row>
    <row r="91" spans="1:58" x14ac:dyDescent="0.25">
      <c r="A91" s="1"/>
      <c r="B91" s="1"/>
      <c r="E91" s="4"/>
      <c r="P91" s="1"/>
      <c r="Q91" s="1"/>
      <c r="R91" s="1"/>
      <c r="T91" s="1"/>
      <c r="U91" s="1"/>
      <c r="V91" s="1">
        <f t="shared" ref="V91" si="406">T91*U91</f>
        <v>0</v>
      </c>
      <c r="Y91" s="1">
        <f>Table17[[#This Row],[Quantity2]]*Table17[[#This Row],[U Cost]]</f>
        <v>0</v>
      </c>
      <c r="AA91" s="1"/>
      <c r="AB91" s="1"/>
      <c r="AC91" s="1">
        <f t="shared" ref="AC91" si="407">AB91*AA91</f>
        <v>0</v>
      </c>
      <c r="AD91" s="1"/>
      <c r="AE91" s="1">
        <f>SUM(Table17[[#This Row],[Total 
Paid]:[Refunds]])</f>
        <v>0</v>
      </c>
      <c r="AF91" s="1"/>
      <c r="AG91" s="1">
        <f>SUM(AC91,Table17[[#This Row],[Refunds]],Table17[[#This Row],[Shipping 
Charged]])</f>
        <v>0</v>
      </c>
      <c r="AH91" s="1"/>
      <c r="AI91" s="1"/>
      <c r="AJ91" s="1">
        <f t="shared" ref="AJ91" si="408">SUM(AG91,AH91,AI91)</f>
        <v>0</v>
      </c>
      <c r="AL91" s="1"/>
      <c r="AM91" s="1"/>
      <c r="AN91" s="1"/>
      <c r="AO91" s="1"/>
      <c r="AQ91" s="30">
        <f t="shared" ref="AQ91" si="409">AA91</f>
        <v>0</v>
      </c>
      <c r="AR91" s="1"/>
      <c r="AS91" s="1">
        <f t="shared" ref="AS91" si="410">AR91*AQ91</f>
        <v>0</v>
      </c>
      <c r="AT91" s="1"/>
      <c r="AU91" s="1"/>
      <c r="AV91" s="2">
        <f t="shared" ref="AV91" si="411">SUM(AS91:AU91)</f>
        <v>0</v>
      </c>
      <c r="AX91" s="1"/>
      <c r="AY91" s="1"/>
      <c r="AZ91" s="1"/>
      <c r="BA91" s="2">
        <f t="shared" ref="BA91" si="412">SUM(AV91,AX91,AY91,AZ91)</f>
        <v>0</v>
      </c>
      <c r="BB91" s="2">
        <f>SUM(AG91,AI91,-BA91,-Table17[[#This Row],[Sale Fee]])</f>
        <v>0</v>
      </c>
      <c r="BD91" s="1"/>
      <c r="BE91" s="1"/>
      <c r="BF91" s="1"/>
    </row>
    <row r="92" spans="1:58" x14ac:dyDescent="0.25">
      <c r="A92" s="1"/>
      <c r="B92" s="1"/>
      <c r="E92" s="4"/>
      <c r="P92" s="1"/>
      <c r="Q92" s="1"/>
      <c r="R92" s="1"/>
      <c r="T92" s="1"/>
      <c r="U92" s="1"/>
      <c r="V92" s="1">
        <f t="shared" ref="V92" si="413">T92*U92</f>
        <v>0</v>
      </c>
      <c r="Y92" s="1">
        <f>Table17[[#This Row],[Quantity2]]*Table17[[#This Row],[U Cost]]</f>
        <v>0</v>
      </c>
      <c r="AA92" s="1"/>
      <c r="AB92" s="1"/>
      <c r="AC92" s="1">
        <f t="shared" ref="AC92" si="414">AB92*AA92</f>
        <v>0</v>
      </c>
      <c r="AD92" s="1"/>
      <c r="AE92" s="1">
        <f>SUM(Table17[[#This Row],[Total 
Paid]:[Refunds]])</f>
        <v>0</v>
      </c>
      <c r="AF92" s="1"/>
      <c r="AG92" s="1">
        <f>SUM(AC92,Table17[[#This Row],[Refunds]],Table17[[#This Row],[Shipping 
Charged]])</f>
        <v>0</v>
      </c>
      <c r="AH92" s="1"/>
      <c r="AI92" s="1"/>
      <c r="AJ92" s="1">
        <f t="shared" ref="AJ92" si="415">SUM(AG92,AH92,AI92)</f>
        <v>0</v>
      </c>
      <c r="AL92" s="1"/>
      <c r="AM92" s="1"/>
      <c r="AN92" s="1"/>
      <c r="AO92" s="1"/>
      <c r="AQ92" s="30">
        <f t="shared" ref="AQ92" si="416">AA92</f>
        <v>0</v>
      </c>
      <c r="AR92" s="1"/>
      <c r="AS92" s="1">
        <f t="shared" ref="AS92" si="417">AR92*AQ92</f>
        <v>0</v>
      </c>
      <c r="AT92" s="1"/>
      <c r="AU92" s="1"/>
      <c r="AV92" s="2">
        <f t="shared" ref="AV92" si="418">SUM(AS92:AU92)</f>
        <v>0</v>
      </c>
      <c r="AX92" s="1"/>
      <c r="AY92" s="1"/>
      <c r="AZ92" s="1"/>
      <c r="BA92" s="2">
        <f t="shared" ref="BA92" si="419">SUM(AV92,AX92,AY92,AZ92)</f>
        <v>0</v>
      </c>
      <c r="BB92" s="2">
        <f>SUM(AG92,AI92,-BA92,-Table17[[#This Row],[Sale Fee]])</f>
        <v>0</v>
      </c>
      <c r="BD92" s="1"/>
      <c r="BE92" s="1"/>
      <c r="BF92" s="1"/>
    </row>
    <row r="93" spans="1:58" x14ac:dyDescent="0.25">
      <c r="A93" s="1"/>
      <c r="B93" s="1"/>
      <c r="E93" s="4"/>
      <c r="P93" s="1"/>
      <c r="Q93" s="1"/>
      <c r="R93" s="1"/>
      <c r="T93" s="1"/>
      <c r="U93" s="1"/>
      <c r="V93" s="1">
        <f t="shared" ref="V93:V94" si="420">T93*U93</f>
        <v>0</v>
      </c>
      <c r="Y93" s="1">
        <f>Table17[[#This Row],[Quantity2]]*Table17[[#This Row],[U Cost]]</f>
        <v>0</v>
      </c>
      <c r="AA93" s="1"/>
      <c r="AB93" s="1"/>
      <c r="AC93" s="1">
        <f t="shared" ref="AC93:AC94" si="421">AB93*AA93</f>
        <v>0</v>
      </c>
      <c r="AD93" s="1"/>
      <c r="AE93" s="1">
        <f>SUM(Table17[[#This Row],[Total 
Paid]:[Refunds]])</f>
        <v>0</v>
      </c>
      <c r="AF93" s="1"/>
      <c r="AG93" s="1">
        <f>SUM(AC93,Table17[[#This Row],[Refunds]],Table17[[#This Row],[Shipping 
Charged]])</f>
        <v>0</v>
      </c>
      <c r="AH93" s="1"/>
      <c r="AI93" s="1"/>
      <c r="AJ93" s="1">
        <f t="shared" ref="AJ93:AJ94" si="422">SUM(AG93,AH93,AI93)</f>
        <v>0</v>
      </c>
      <c r="AL93" s="1"/>
      <c r="AM93" s="1"/>
      <c r="AN93" s="1"/>
      <c r="AO93" s="1"/>
      <c r="AQ93" s="30">
        <f t="shared" ref="AQ93:AQ94" si="423">AA93</f>
        <v>0</v>
      </c>
      <c r="AR93" s="1"/>
      <c r="AS93" s="1">
        <f t="shared" ref="AS93:AS94" si="424">AR93*AQ93</f>
        <v>0</v>
      </c>
      <c r="AT93" s="1"/>
      <c r="AU93" s="1"/>
      <c r="AV93" s="2">
        <f t="shared" ref="AV93:AV94" si="425">SUM(AS93:AU93)</f>
        <v>0</v>
      </c>
      <c r="AX93" s="1"/>
      <c r="AY93" s="1"/>
      <c r="AZ93" s="1"/>
      <c r="BA93" s="2">
        <f t="shared" ref="BA93:BA94" si="426">SUM(AV93,AX93,AY93,AZ93)</f>
        <v>0</v>
      </c>
      <c r="BB93" s="2">
        <f>SUM(AG93,AI93,-BA93,-Table17[[#This Row],[Sale Fee]])</f>
        <v>0</v>
      </c>
      <c r="BD93" s="1"/>
      <c r="BE93" s="1"/>
      <c r="BF93" s="1"/>
    </row>
    <row r="94" spans="1:58" x14ac:dyDescent="0.25">
      <c r="A94" s="1"/>
      <c r="B94" s="1"/>
      <c r="E94" s="4"/>
      <c r="P94" s="1"/>
      <c r="Q94" s="1"/>
      <c r="R94" s="1"/>
      <c r="T94" s="1"/>
      <c r="U94" s="1"/>
      <c r="V94" s="1">
        <f t="shared" si="420"/>
        <v>0</v>
      </c>
      <c r="Y94" s="1">
        <f>Table17[[#This Row],[Quantity2]]*Table17[[#This Row],[U Cost]]</f>
        <v>0</v>
      </c>
      <c r="AA94" s="1"/>
      <c r="AB94" s="1"/>
      <c r="AC94" s="1">
        <f t="shared" si="421"/>
        <v>0</v>
      </c>
      <c r="AD94" s="1"/>
      <c r="AE94" s="1">
        <f>SUM(Table17[[#This Row],[Total 
Paid]:[Refunds]])</f>
        <v>0</v>
      </c>
      <c r="AF94" s="1"/>
      <c r="AG94" s="1">
        <f>SUM(AC94,Table17[[#This Row],[Refunds]],Table17[[#This Row],[Shipping 
Charged]])</f>
        <v>0</v>
      </c>
      <c r="AH94" s="1"/>
      <c r="AI94" s="1"/>
      <c r="AJ94" s="1">
        <f t="shared" si="422"/>
        <v>0</v>
      </c>
      <c r="AL94" s="1"/>
      <c r="AM94" s="1"/>
      <c r="AN94" s="1"/>
      <c r="AO94" s="1"/>
      <c r="AQ94" s="30">
        <f t="shared" si="423"/>
        <v>0</v>
      </c>
      <c r="AR94" s="1"/>
      <c r="AS94" s="1">
        <f t="shared" si="424"/>
        <v>0</v>
      </c>
      <c r="AT94" s="1"/>
      <c r="AU94" s="1"/>
      <c r="AV94" s="2">
        <f t="shared" si="425"/>
        <v>0</v>
      </c>
      <c r="AX94" s="1"/>
      <c r="AY94" s="1"/>
      <c r="AZ94" s="1"/>
      <c r="BA94" s="2">
        <f t="shared" si="426"/>
        <v>0</v>
      </c>
      <c r="BB94" s="2">
        <f>SUM(AG94,AI94,-BA94,-Table17[[#This Row],[Sale Fee]])</f>
        <v>0</v>
      </c>
      <c r="BD94" s="1"/>
      <c r="BE94" s="1"/>
      <c r="BF94" s="1"/>
    </row>
    <row r="95" spans="1:58" x14ac:dyDescent="0.25">
      <c r="A95" s="1"/>
      <c r="B95" s="1"/>
      <c r="E95" s="4"/>
      <c r="P95" s="1"/>
      <c r="Q95" s="1"/>
      <c r="R95" s="1"/>
      <c r="T95" s="1"/>
      <c r="U95" s="1"/>
      <c r="V95" s="1">
        <f t="shared" si="243"/>
        <v>0</v>
      </c>
      <c r="Y95" s="1">
        <f>Table17[[#This Row],[Quantity2]]*Table17[[#This Row],[U Cost]]</f>
        <v>0</v>
      </c>
      <c r="AA95" s="1"/>
      <c r="AB95" s="1"/>
      <c r="AC95" s="1">
        <f t="shared" si="244"/>
        <v>0</v>
      </c>
      <c r="AD95" s="1"/>
      <c r="AE95" s="1">
        <f>SUM(Table17[[#This Row],[Total 
Paid]:[Refunds]])</f>
        <v>0</v>
      </c>
      <c r="AF95" s="1"/>
      <c r="AG95" s="1">
        <f>SUM(AC95,Table17[[#This Row],[Refunds]],Table17[[#This Row],[Shipping 
Charged]])</f>
        <v>0</v>
      </c>
      <c r="AH95" s="1"/>
      <c r="AI95" s="1"/>
      <c r="AJ95" s="1">
        <f t="shared" si="245"/>
        <v>0</v>
      </c>
      <c r="AL95" s="1"/>
      <c r="AM95" s="1"/>
      <c r="AN95" s="1"/>
      <c r="AO95" s="1"/>
      <c r="AQ95" s="30">
        <f t="shared" si="246"/>
        <v>0</v>
      </c>
      <c r="AR95" s="1"/>
      <c r="AS95" s="1">
        <f t="shared" si="247"/>
        <v>0</v>
      </c>
      <c r="AT95" s="1"/>
      <c r="AU95" s="1"/>
      <c r="AV95" s="2">
        <f t="shared" si="248"/>
        <v>0</v>
      </c>
      <c r="AX95" s="1"/>
      <c r="AY95" s="1"/>
      <c r="AZ95" s="1"/>
      <c r="BA95" s="2">
        <f t="shared" si="249"/>
        <v>0</v>
      </c>
      <c r="BB95" s="2">
        <f>SUM(AG95,AI95,-BA95,-Table17[[#This Row],[Sale Fee]])</f>
        <v>0</v>
      </c>
      <c r="BD95" s="1"/>
      <c r="BE95" s="1"/>
      <c r="BF95" s="1"/>
    </row>
    <row r="96" spans="1:58" x14ac:dyDescent="0.25">
      <c r="A96" s="1"/>
      <c r="B96" s="1"/>
      <c r="E96" s="4"/>
      <c r="P96" s="1"/>
      <c r="Q96" s="1"/>
      <c r="R96" s="1"/>
      <c r="T96" s="1"/>
      <c r="U96" s="1"/>
      <c r="V96" s="1">
        <f t="shared" si="243"/>
        <v>0</v>
      </c>
      <c r="Y96" s="1">
        <f>Table17[[#This Row],[Quantity2]]*Table17[[#This Row],[U Cost]]</f>
        <v>0</v>
      </c>
      <c r="AA96" s="1"/>
      <c r="AB96" s="1"/>
      <c r="AC96" s="1">
        <f t="shared" si="244"/>
        <v>0</v>
      </c>
      <c r="AD96" s="1"/>
      <c r="AE96" s="1">
        <f>SUM(Table17[[#This Row],[Total 
Paid]:[Refunds]])</f>
        <v>0</v>
      </c>
      <c r="AF96" s="1"/>
      <c r="AG96" s="1">
        <f>SUM(AC96,Table17[[#This Row],[Refunds]],Table17[[#This Row],[Shipping 
Charged]])</f>
        <v>0</v>
      </c>
      <c r="AH96" s="1"/>
      <c r="AI96" s="1"/>
      <c r="AJ96" s="1">
        <f t="shared" si="245"/>
        <v>0</v>
      </c>
      <c r="AL96" s="1"/>
      <c r="AM96" s="1"/>
      <c r="AN96" s="1"/>
      <c r="AO96" s="1"/>
      <c r="AQ96" s="30">
        <f t="shared" si="246"/>
        <v>0</v>
      </c>
      <c r="AR96" s="1"/>
      <c r="AS96" s="1">
        <f t="shared" si="247"/>
        <v>0</v>
      </c>
      <c r="AT96" s="1"/>
      <c r="AU96" s="1"/>
      <c r="AV96" s="2">
        <f t="shared" si="248"/>
        <v>0</v>
      </c>
      <c r="AX96" s="1"/>
      <c r="AY96" s="1"/>
      <c r="AZ96" s="1"/>
      <c r="BA96" s="2">
        <f t="shared" si="249"/>
        <v>0</v>
      </c>
      <c r="BB96" s="2">
        <f>SUM(AG96,AI96,-BA96,-Table17[[#This Row],[Sale Fee]])</f>
        <v>0</v>
      </c>
      <c r="BD96" s="1"/>
      <c r="BE96" s="1"/>
      <c r="BF96" s="1"/>
    </row>
    <row r="97" spans="1:58" x14ac:dyDescent="0.25">
      <c r="A97" s="1"/>
      <c r="B97" s="1"/>
      <c r="E97" s="4"/>
      <c r="P97" s="1"/>
      <c r="Q97" s="1"/>
      <c r="R97" s="1"/>
      <c r="T97" s="1"/>
      <c r="U97" s="1"/>
      <c r="V97" s="1">
        <f t="shared" si="243"/>
        <v>0</v>
      </c>
      <c r="Y97" s="1">
        <f>Table17[[#This Row],[Quantity2]]*Table17[[#This Row],[U Cost]]</f>
        <v>0</v>
      </c>
      <c r="AA97" s="1"/>
      <c r="AB97" s="1"/>
      <c r="AC97" s="1">
        <f t="shared" si="244"/>
        <v>0</v>
      </c>
      <c r="AD97" s="1"/>
      <c r="AE97" s="1">
        <f>SUM(Table17[[#This Row],[Total 
Paid]:[Refunds]])</f>
        <v>0</v>
      </c>
      <c r="AF97" s="1"/>
      <c r="AG97" s="1">
        <f>SUM(AC97,Table17[[#This Row],[Refunds]],Table17[[#This Row],[Shipping 
Charged]])</f>
        <v>0</v>
      </c>
      <c r="AH97" s="1"/>
      <c r="AI97" s="1"/>
      <c r="AJ97" s="1">
        <f t="shared" si="245"/>
        <v>0</v>
      </c>
      <c r="AL97" s="1"/>
      <c r="AM97" s="1"/>
      <c r="AN97" s="1"/>
      <c r="AO97" s="1"/>
      <c r="AQ97" s="30">
        <f t="shared" si="246"/>
        <v>0</v>
      </c>
      <c r="AR97" s="1"/>
      <c r="AS97" s="1">
        <f t="shared" si="247"/>
        <v>0</v>
      </c>
      <c r="AT97" s="1"/>
      <c r="AU97" s="1"/>
      <c r="AV97" s="2">
        <f t="shared" si="248"/>
        <v>0</v>
      </c>
      <c r="AX97" s="1"/>
      <c r="AY97" s="1"/>
      <c r="AZ97" s="1"/>
      <c r="BA97" s="2">
        <f t="shared" si="249"/>
        <v>0</v>
      </c>
      <c r="BB97" s="2">
        <f>SUM(AG97,AI97,-BA97,-Table17[[#This Row],[Sale Fee]])</f>
        <v>0</v>
      </c>
      <c r="BD97" s="1"/>
      <c r="BE97" s="1"/>
      <c r="BF97" s="1"/>
    </row>
    <row r="98" spans="1:58" x14ac:dyDescent="0.25">
      <c r="A98" s="1"/>
      <c r="B98" s="1"/>
      <c r="E98" s="4"/>
      <c r="M98" s="50"/>
      <c r="P98" s="1"/>
      <c r="Q98" s="1"/>
      <c r="R98" s="1"/>
      <c r="T98" s="1"/>
      <c r="U98" s="1"/>
      <c r="V98" s="1">
        <f t="shared" si="243"/>
        <v>0</v>
      </c>
      <c r="Y98" s="1">
        <f>Table17[[#This Row],[Quantity2]]*Table17[[#This Row],[U Cost]]</f>
        <v>0</v>
      </c>
      <c r="AA98" s="1"/>
      <c r="AB98" s="1"/>
      <c r="AC98" s="1">
        <f t="shared" si="244"/>
        <v>0</v>
      </c>
      <c r="AD98" s="1"/>
      <c r="AE98" s="1">
        <f>SUM(Table17[[#This Row],[Total 
Paid]:[Refunds]])</f>
        <v>0</v>
      </c>
      <c r="AF98" s="1"/>
      <c r="AG98" s="1">
        <f>SUM(AC98,Table17[[#This Row],[Refunds]],Table17[[#This Row],[Shipping 
Charged]])</f>
        <v>0</v>
      </c>
      <c r="AH98" s="1"/>
      <c r="AI98" s="1"/>
      <c r="AJ98" s="1">
        <f t="shared" si="245"/>
        <v>0</v>
      </c>
      <c r="AL98" s="1"/>
      <c r="AM98" s="1"/>
      <c r="AN98" s="1"/>
      <c r="AO98" s="1"/>
      <c r="AQ98" s="30">
        <f t="shared" si="246"/>
        <v>0</v>
      </c>
      <c r="AR98" s="1"/>
      <c r="AS98" s="1">
        <f t="shared" si="247"/>
        <v>0</v>
      </c>
      <c r="AT98" s="1"/>
      <c r="AU98" s="1"/>
      <c r="AV98" s="2">
        <f t="shared" si="248"/>
        <v>0</v>
      </c>
      <c r="AX98" s="1"/>
      <c r="AY98" s="1"/>
      <c r="AZ98" s="1"/>
      <c r="BA98" s="2">
        <f t="shared" si="249"/>
        <v>0</v>
      </c>
      <c r="BB98" s="2">
        <f>SUM(AG98,AI98,-BA98,-Table17[[#This Row],[Sale Fee]])</f>
        <v>0</v>
      </c>
      <c r="BD98" s="1"/>
      <c r="BE98" s="1"/>
      <c r="BF98" s="1"/>
    </row>
    <row r="99" spans="1:58" x14ac:dyDescent="0.25">
      <c r="A99" s="1"/>
      <c r="B99" s="1"/>
      <c r="E99" s="4"/>
      <c r="P99" s="1"/>
      <c r="Q99" s="1"/>
      <c r="R99" s="1"/>
      <c r="T99" s="1"/>
      <c r="U99" s="1"/>
      <c r="V99" s="1">
        <f t="shared" ref="V99" si="427">T99*U99</f>
        <v>0</v>
      </c>
      <c r="Y99" s="1">
        <f>Table17[[#This Row],[Quantity2]]*Table17[[#This Row],[U Cost]]</f>
        <v>0</v>
      </c>
      <c r="AA99" s="1"/>
      <c r="AB99" s="1"/>
      <c r="AC99" s="1">
        <f t="shared" ref="AC99" si="428">AB99*AA99</f>
        <v>0</v>
      </c>
      <c r="AD99" s="1"/>
      <c r="AE99" s="1">
        <f>SUM(Table17[[#This Row],[Total 
Paid]:[Refunds]])</f>
        <v>0</v>
      </c>
      <c r="AF99" s="1"/>
      <c r="AG99" s="1">
        <f>SUM(AC99,Table17[[#This Row],[Refunds]],Table17[[#This Row],[Shipping 
Charged]])</f>
        <v>0</v>
      </c>
      <c r="AH99" s="1"/>
      <c r="AI99" s="1"/>
      <c r="AJ99" s="1">
        <f t="shared" ref="AJ99" si="429">SUM(AG99,AH99,AI99)</f>
        <v>0</v>
      </c>
      <c r="AL99" s="1"/>
      <c r="AM99" s="1"/>
      <c r="AN99" s="1"/>
      <c r="AO99" s="1"/>
      <c r="AQ99" s="30">
        <f t="shared" ref="AQ99" si="430">AA99</f>
        <v>0</v>
      </c>
      <c r="AR99" s="1"/>
      <c r="AS99" s="1">
        <f t="shared" ref="AS99" si="431">AR99*AQ99</f>
        <v>0</v>
      </c>
      <c r="AT99" s="1"/>
      <c r="AU99" s="1"/>
      <c r="AV99" s="2">
        <f t="shared" ref="AV99" si="432">SUM(AS99:AU99)</f>
        <v>0</v>
      </c>
      <c r="AX99" s="1"/>
      <c r="AY99" s="1"/>
      <c r="AZ99" s="1"/>
      <c r="BA99" s="2">
        <f t="shared" ref="BA99" si="433">SUM(AV99,AX99,AY99,AZ99)</f>
        <v>0</v>
      </c>
      <c r="BB99" s="2">
        <f>SUM(AG99,AI99,-BA99,-Table17[[#This Row],[Sale Fee]])</f>
        <v>0</v>
      </c>
      <c r="BD99" s="1"/>
      <c r="BE99" s="1"/>
      <c r="BF99" s="1"/>
    </row>
    <row r="100" spans="1:58" x14ac:dyDescent="0.25">
      <c r="A100" s="1"/>
      <c r="B100" s="1"/>
      <c r="E100" s="4"/>
      <c r="P100" s="1"/>
      <c r="Q100" s="1"/>
      <c r="R100" s="1"/>
      <c r="T100" s="1"/>
      <c r="U100" s="1"/>
      <c r="V100" s="1">
        <f t="shared" ref="V100" si="434">T100*U100</f>
        <v>0</v>
      </c>
      <c r="W100" s="96"/>
      <c r="Y100" s="1">
        <f>Table17[[#This Row],[Quantity2]]*Table17[[#This Row],[U Cost]]</f>
        <v>0</v>
      </c>
      <c r="AA100" s="1"/>
      <c r="AB100" s="1"/>
      <c r="AC100" s="1">
        <f t="shared" ref="AC100" si="435">AB100*AA100</f>
        <v>0</v>
      </c>
      <c r="AD100" s="1"/>
      <c r="AE100" s="1">
        <f>SUM(Table17[[#This Row],[Total 
Paid]:[Refunds]])</f>
        <v>0</v>
      </c>
      <c r="AF100" s="1"/>
      <c r="AG100" s="1">
        <f>SUM(AC100,Table17[[#This Row],[Refunds]],Table17[[#This Row],[Shipping 
Charged]])</f>
        <v>0</v>
      </c>
      <c r="AH100" s="1"/>
      <c r="AI100" s="1"/>
      <c r="AJ100" s="1">
        <f t="shared" ref="AJ100" si="436">SUM(AG100,AH100,AI100)</f>
        <v>0</v>
      </c>
      <c r="AL100" s="1"/>
      <c r="AM100" s="1"/>
      <c r="AN100" s="1"/>
      <c r="AO100" s="1"/>
      <c r="AQ100" s="30">
        <f t="shared" ref="AQ100" si="437">AA100</f>
        <v>0</v>
      </c>
      <c r="AR100" s="1"/>
      <c r="AS100" s="1">
        <f t="shared" ref="AS100" si="438">AR100*AQ100</f>
        <v>0</v>
      </c>
      <c r="AT100" s="1"/>
      <c r="AU100" s="1"/>
      <c r="AV100" s="2">
        <f t="shared" ref="AV100" si="439">SUM(AS100:AU100)</f>
        <v>0</v>
      </c>
      <c r="AX100" s="1"/>
      <c r="AY100" s="1"/>
      <c r="AZ100" s="1"/>
      <c r="BA100" s="2">
        <f t="shared" ref="BA100" si="440">SUM(AV100,AX100,AY100,AZ100)</f>
        <v>0</v>
      </c>
      <c r="BB100" s="2">
        <f>SUM(AG100,AI100,-BA100,-Table17[[#This Row],[Sale Fee]])</f>
        <v>0</v>
      </c>
      <c r="BD100" s="1"/>
      <c r="BE100" s="1"/>
      <c r="BF100" s="1"/>
    </row>
    <row r="101" spans="1:58" x14ac:dyDescent="0.25">
      <c r="A101" s="1"/>
      <c r="B101" s="1"/>
      <c r="E101" s="4"/>
      <c r="P101" s="1"/>
      <c r="Q101" s="1"/>
      <c r="R101" s="1"/>
      <c r="T101" s="1"/>
      <c r="U101" s="1"/>
      <c r="V101" s="1">
        <f t="shared" ref="V101" si="441">T101*U101</f>
        <v>0</v>
      </c>
      <c r="Y101" s="1">
        <f>Table17[[#This Row],[Quantity2]]*Table17[[#This Row],[U Cost]]</f>
        <v>0</v>
      </c>
      <c r="AA101" s="1"/>
      <c r="AB101" s="1"/>
      <c r="AC101" s="1">
        <f t="shared" ref="AC101" si="442">AB101*AA101</f>
        <v>0</v>
      </c>
      <c r="AD101" s="1"/>
      <c r="AE101" s="1">
        <f>SUM(Table17[[#This Row],[Total 
Paid]:[Refunds]])</f>
        <v>0</v>
      </c>
      <c r="AF101" s="1"/>
      <c r="AG101" s="1">
        <f>SUM(AC101,Table17[[#This Row],[Refunds]],Table17[[#This Row],[Shipping 
Charged]])</f>
        <v>0</v>
      </c>
      <c r="AH101" s="1"/>
      <c r="AI101" s="1"/>
      <c r="AJ101" s="1">
        <f t="shared" ref="AJ101" si="443">SUM(AG101,AH101,AI101)</f>
        <v>0</v>
      </c>
      <c r="AL101" s="1"/>
      <c r="AM101" s="1"/>
      <c r="AN101" s="1"/>
      <c r="AO101" s="1"/>
      <c r="AQ101" s="30">
        <f t="shared" ref="AQ101" si="444">AA101</f>
        <v>0</v>
      </c>
      <c r="AR101" s="1"/>
      <c r="AS101" s="1">
        <f t="shared" ref="AS101" si="445">AR101*AQ101</f>
        <v>0</v>
      </c>
      <c r="AT101" s="1"/>
      <c r="AU101" s="1"/>
      <c r="AV101" s="2">
        <f t="shared" ref="AV101" si="446">SUM(AS101:AU101)</f>
        <v>0</v>
      </c>
      <c r="AX101" s="1"/>
      <c r="AY101" s="1"/>
      <c r="AZ101" s="1"/>
      <c r="BA101" s="2">
        <f t="shared" ref="BA101" si="447">SUM(AV101,AX101,AY101,AZ101)</f>
        <v>0</v>
      </c>
      <c r="BB101" s="2">
        <f>SUM(AG101,AI101,-BA101,-Table17[[#This Row],[Sale Fee]])</f>
        <v>0</v>
      </c>
      <c r="BD101" s="1"/>
      <c r="BE101" s="1"/>
      <c r="BF101" s="1"/>
    </row>
    <row r="102" spans="1:58" x14ac:dyDescent="0.25">
      <c r="A102" s="1"/>
      <c r="B102" s="1"/>
      <c r="E102" s="4"/>
      <c r="M102" s="53"/>
      <c r="P102" s="1"/>
      <c r="Q102" s="1"/>
      <c r="R102" s="1"/>
      <c r="T102" s="1"/>
      <c r="U102" s="1"/>
      <c r="V102" s="1">
        <f t="shared" ref="V102:V103" si="448">T102*U102</f>
        <v>0</v>
      </c>
      <c r="Y102" s="1">
        <f>Table17[[#This Row],[Quantity2]]*Table17[[#This Row],[U Cost]]</f>
        <v>0</v>
      </c>
      <c r="AA102" s="1"/>
      <c r="AB102" s="1"/>
      <c r="AC102" s="1">
        <f t="shared" ref="AC102:AC103" si="449">AB102*AA102</f>
        <v>0</v>
      </c>
      <c r="AD102" s="1"/>
      <c r="AE102" s="1">
        <f>SUM(Table17[[#This Row],[Total 
Paid]:[Refunds]])</f>
        <v>0</v>
      </c>
      <c r="AF102" s="1"/>
      <c r="AG102" s="1">
        <f>SUM(AC102,Table17[[#This Row],[Refunds]],Table17[[#This Row],[Shipping 
Charged]])</f>
        <v>0</v>
      </c>
      <c r="AH102" s="1"/>
      <c r="AI102" s="1"/>
      <c r="AJ102" s="1">
        <f t="shared" ref="AJ102:AJ103" si="450">SUM(AG102,AH102,AI102)</f>
        <v>0</v>
      </c>
      <c r="AL102" s="1"/>
      <c r="AM102" s="1"/>
      <c r="AN102" s="1"/>
      <c r="AO102" s="1"/>
      <c r="AQ102" s="30">
        <f t="shared" ref="AQ102:AQ103" si="451">AA102</f>
        <v>0</v>
      </c>
      <c r="AR102" s="1"/>
      <c r="AS102" s="1">
        <f t="shared" ref="AS102:AS103" si="452">AR102*AQ102</f>
        <v>0</v>
      </c>
      <c r="AT102" s="1"/>
      <c r="AU102" s="1"/>
      <c r="AV102" s="2">
        <f t="shared" ref="AV102:AV103" si="453">SUM(AS102:AU102)</f>
        <v>0</v>
      </c>
      <c r="AX102" s="1"/>
      <c r="AY102" s="1"/>
      <c r="AZ102" s="1"/>
      <c r="BA102" s="2">
        <f t="shared" ref="BA102:BA103" si="454">SUM(AV102,AX102,AY102,AZ102)</f>
        <v>0</v>
      </c>
      <c r="BB102" s="2">
        <f>SUM(AG102,AI102,-BA102,-Table17[[#This Row],[Sale Fee]])</f>
        <v>0</v>
      </c>
      <c r="BD102" s="1"/>
      <c r="BE102" s="1"/>
      <c r="BF102" s="1"/>
    </row>
    <row r="103" spans="1:58" x14ac:dyDescent="0.25">
      <c r="A103" s="1"/>
      <c r="B103" s="1"/>
      <c r="E103" s="4"/>
      <c r="M103" s="50"/>
      <c r="P103" s="1"/>
      <c r="Q103" s="1"/>
      <c r="R103" s="1"/>
      <c r="T103" s="1"/>
      <c r="U103" s="1"/>
      <c r="V103" s="1">
        <f t="shared" si="448"/>
        <v>0</v>
      </c>
      <c r="Y103" s="1">
        <f>Table17[[#This Row],[Quantity2]]*Table17[[#This Row],[U Cost]]</f>
        <v>0</v>
      </c>
      <c r="AA103" s="1"/>
      <c r="AB103" s="1"/>
      <c r="AC103" s="1">
        <f t="shared" si="449"/>
        <v>0</v>
      </c>
      <c r="AD103" s="1"/>
      <c r="AE103" s="1">
        <f>SUM(Table17[[#This Row],[Total 
Paid]:[Refunds]])</f>
        <v>0</v>
      </c>
      <c r="AF103" s="1"/>
      <c r="AG103" s="1">
        <f>SUM(AC103,Table17[[#This Row],[Refunds]],Table17[[#This Row],[Shipping 
Charged]])</f>
        <v>0</v>
      </c>
      <c r="AH103" s="1"/>
      <c r="AI103" s="1"/>
      <c r="AJ103" s="1">
        <f t="shared" si="450"/>
        <v>0</v>
      </c>
      <c r="AL103" s="1"/>
      <c r="AM103" s="1"/>
      <c r="AN103" s="1"/>
      <c r="AO103" s="1"/>
      <c r="AQ103" s="30">
        <f t="shared" si="451"/>
        <v>0</v>
      </c>
      <c r="AR103" s="1"/>
      <c r="AS103" s="1">
        <f t="shared" si="452"/>
        <v>0</v>
      </c>
      <c r="AT103" s="1"/>
      <c r="AU103" s="1"/>
      <c r="AV103" s="2">
        <f t="shared" si="453"/>
        <v>0</v>
      </c>
      <c r="AX103" s="1"/>
      <c r="AY103" s="1"/>
      <c r="AZ103" s="1"/>
      <c r="BA103" s="2">
        <f t="shared" si="454"/>
        <v>0</v>
      </c>
      <c r="BB103" s="2">
        <f>SUM(AG103,AI103,-BA103,-Table17[[#This Row],[Sale Fee]])</f>
        <v>0</v>
      </c>
      <c r="BD103" s="1"/>
      <c r="BE103" s="1"/>
      <c r="BF103" s="1"/>
    </row>
    <row r="104" spans="1:58" x14ac:dyDescent="0.25">
      <c r="A104" s="1"/>
      <c r="B104" s="1"/>
      <c r="E104" s="4"/>
      <c r="M104" s="53"/>
      <c r="P104" s="1"/>
      <c r="Q104" s="1"/>
      <c r="R104" s="1"/>
      <c r="T104" s="1"/>
      <c r="U104" s="1"/>
      <c r="V104" s="1">
        <f t="shared" ref="V104" si="455">T104*U104</f>
        <v>0</v>
      </c>
      <c r="Y104" s="1">
        <f>Table17[[#This Row],[Quantity2]]*Table17[[#This Row],[U Cost]]</f>
        <v>0</v>
      </c>
      <c r="AA104" s="1"/>
      <c r="AB104" s="1"/>
      <c r="AC104" s="1">
        <f t="shared" ref="AC104" si="456">AB104*AA104</f>
        <v>0</v>
      </c>
      <c r="AD104" s="1"/>
      <c r="AE104" s="1">
        <f>SUM(Table17[[#This Row],[Total 
Paid]:[Refunds]])</f>
        <v>0</v>
      </c>
      <c r="AF104" s="1"/>
      <c r="AG104" s="1">
        <f>SUM(AC104,Table17[[#This Row],[Refunds]],Table17[[#This Row],[Shipping 
Charged]])</f>
        <v>0</v>
      </c>
      <c r="AH104" s="1"/>
      <c r="AI104" s="1"/>
      <c r="AJ104" s="1">
        <f t="shared" ref="AJ104" si="457">SUM(AG104,AH104,AI104)</f>
        <v>0</v>
      </c>
      <c r="AL104" s="1"/>
      <c r="AM104" s="1"/>
      <c r="AN104" s="1"/>
      <c r="AO104" s="1"/>
      <c r="AQ104" s="30">
        <f t="shared" ref="AQ104" si="458">AA104</f>
        <v>0</v>
      </c>
      <c r="AR104" s="1"/>
      <c r="AS104" s="1">
        <f t="shared" ref="AS104" si="459">AR104*AQ104</f>
        <v>0</v>
      </c>
      <c r="AT104" s="1"/>
      <c r="AU104" s="1"/>
      <c r="AV104" s="2">
        <f t="shared" ref="AV104" si="460">SUM(AS104:AU104)</f>
        <v>0</v>
      </c>
      <c r="AX104" s="1"/>
      <c r="AY104" s="1"/>
      <c r="AZ104" s="1"/>
      <c r="BA104" s="2">
        <f t="shared" ref="BA104" si="461">SUM(AV104,AX104,AY104,AZ104)</f>
        <v>0</v>
      </c>
      <c r="BB104" s="2">
        <f>SUM(AG104,AI104,-BA104,-Table17[[#This Row],[Sale Fee]])</f>
        <v>0</v>
      </c>
      <c r="BD104" s="1"/>
      <c r="BE104" s="1"/>
      <c r="BF104" s="1"/>
    </row>
    <row r="105" spans="1:58" x14ac:dyDescent="0.25">
      <c r="A105" s="1"/>
      <c r="B105" s="1"/>
      <c r="E105" s="4"/>
      <c r="M105" s="53"/>
      <c r="P105" s="1"/>
      <c r="Q105" s="1"/>
      <c r="R105" s="1"/>
      <c r="T105" s="1"/>
      <c r="U105" s="1"/>
      <c r="V105" s="1">
        <f t="shared" ref="V105" si="462">T105*U105</f>
        <v>0</v>
      </c>
      <c r="Y105" s="1">
        <f>Table17[[#This Row],[Quantity2]]*Table17[[#This Row],[U Cost]]</f>
        <v>0</v>
      </c>
      <c r="AA105" s="1"/>
      <c r="AB105" s="1"/>
      <c r="AC105" s="1">
        <f t="shared" ref="AC105" si="463">AB105*AA105</f>
        <v>0</v>
      </c>
      <c r="AD105" s="1"/>
      <c r="AE105" s="1">
        <f>SUM(Table17[[#This Row],[Total 
Paid]:[Refunds]])</f>
        <v>0</v>
      </c>
      <c r="AF105" s="1"/>
      <c r="AG105" s="1">
        <f>SUM(AC105,Table17[[#This Row],[Refunds]],Table17[[#This Row],[Shipping 
Charged]])</f>
        <v>0</v>
      </c>
      <c r="AH105" s="1"/>
      <c r="AI105" s="1"/>
      <c r="AJ105" s="1">
        <f t="shared" ref="AJ105" si="464">SUM(AG105,AH105,AI105)</f>
        <v>0</v>
      </c>
      <c r="AL105" s="1"/>
      <c r="AM105" s="1"/>
      <c r="AN105" s="1"/>
      <c r="AO105" s="1"/>
      <c r="AQ105" s="30">
        <f t="shared" ref="AQ105" si="465">AA105</f>
        <v>0</v>
      </c>
      <c r="AR105" s="1"/>
      <c r="AS105" s="1">
        <f t="shared" ref="AS105" si="466">AR105*AQ105</f>
        <v>0</v>
      </c>
      <c r="AT105" s="1"/>
      <c r="AU105" s="1"/>
      <c r="AV105" s="2">
        <f t="shared" ref="AV105" si="467">SUM(AS105:AU105)</f>
        <v>0</v>
      </c>
      <c r="AX105" s="1"/>
      <c r="AY105" s="1"/>
      <c r="AZ105" s="1"/>
      <c r="BA105" s="2">
        <f t="shared" ref="BA105" si="468">SUM(AV105,AX105,AY105,AZ105)</f>
        <v>0</v>
      </c>
      <c r="BB105" s="2">
        <f>SUM(AG105,AI105,-BA105,-Table17[[#This Row],[Sale Fee]])</f>
        <v>0</v>
      </c>
      <c r="BD105" s="1"/>
      <c r="BE105" s="1"/>
      <c r="BF105" s="1"/>
    </row>
    <row r="106" spans="1:58" x14ac:dyDescent="0.25">
      <c r="A106" s="1"/>
      <c r="B106" s="1"/>
      <c r="E106" s="4"/>
      <c r="M106" s="53"/>
      <c r="P106" s="1"/>
      <c r="Q106" s="1"/>
      <c r="R106" s="1"/>
      <c r="T106" s="1"/>
      <c r="U106" s="1"/>
      <c r="V106" s="1">
        <f t="shared" ref="V106:V107" si="469">T106*U106</f>
        <v>0</v>
      </c>
      <c r="Y106" s="1">
        <f>Table17[[#This Row],[Quantity2]]*Table17[[#This Row],[U Cost]]</f>
        <v>0</v>
      </c>
      <c r="AA106" s="1"/>
      <c r="AB106" s="1"/>
      <c r="AC106" s="1">
        <f t="shared" ref="AC106:AC107" si="470">AB106*AA106</f>
        <v>0</v>
      </c>
      <c r="AD106" s="1"/>
      <c r="AE106" s="1">
        <f>SUM(Table17[[#This Row],[Total 
Paid]:[Refunds]])</f>
        <v>0</v>
      </c>
      <c r="AF106" s="1"/>
      <c r="AG106" s="1">
        <f>SUM(AC106,Table17[[#This Row],[Refunds]],Table17[[#This Row],[Shipping 
Charged]])</f>
        <v>0</v>
      </c>
      <c r="AH106" s="1"/>
      <c r="AI106" s="1"/>
      <c r="AJ106" s="1">
        <f t="shared" ref="AJ106:AJ107" si="471">SUM(AG106,AH106,AI106)</f>
        <v>0</v>
      </c>
      <c r="AL106" s="1"/>
      <c r="AM106" s="1"/>
      <c r="AN106" s="1"/>
      <c r="AO106" s="1"/>
      <c r="AQ106" s="30">
        <f t="shared" ref="AQ106:AQ107" si="472">AA106</f>
        <v>0</v>
      </c>
      <c r="AR106" s="1"/>
      <c r="AS106" s="1">
        <f t="shared" ref="AS106:AS107" si="473">AR106*AQ106</f>
        <v>0</v>
      </c>
      <c r="AT106" s="1"/>
      <c r="AU106" s="1"/>
      <c r="AV106" s="2">
        <f t="shared" ref="AV106:AV107" si="474">SUM(AS106:AU106)</f>
        <v>0</v>
      </c>
      <c r="AX106" s="1"/>
      <c r="AY106" s="1"/>
      <c r="AZ106" s="1"/>
      <c r="BA106" s="2">
        <f t="shared" ref="BA106:BA107" si="475">SUM(AV106,AX106,AY106,AZ106)</f>
        <v>0</v>
      </c>
      <c r="BB106" s="2">
        <f>SUM(AG106,AI106,-BA106,-Table17[[#This Row],[Sale Fee]])</f>
        <v>0</v>
      </c>
      <c r="BD106" s="1"/>
      <c r="BE106" s="1"/>
      <c r="BF106" s="1"/>
    </row>
    <row r="107" spans="1:58" x14ac:dyDescent="0.25">
      <c r="A107" s="1"/>
      <c r="B107" s="1"/>
      <c r="E107" s="4"/>
      <c r="M107" s="53"/>
      <c r="P107" s="1"/>
      <c r="Q107" s="1"/>
      <c r="R107" s="1"/>
      <c r="T107" s="1"/>
      <c r="U107" s="1"/>
      <c r="V107" s="1">
        <f t="shared" si="469"/>
        <v>0</v>
      </c>
      <c r="Y107" s="1">
        <f>Table17[[#This Row],[Quantity2]]*Table17[[#This Row],[U Cost]]</f>
        <v>0</v>
      </c>
      <c r="AA107" s="1"/>
      <c r="AB107" s="1"/>
      <c r="AC107" s="1">
        <f t="shared" si="470"/>
        <v>0</v>
      </c>
      <c r="AD107" s="1"/>
      <c r="AE107" s="1">
        <f>SUM(Table17[[#This Row],[Total 
Paid]:[Refunds]])</f>
        <v>0</v>
      </c>
      <c r="AF107" s="1"/>
      <c r="AG107" s="1">
        <f>SUM(AC107,Table17[[#This Row],[Refunds]],Table17[[#This Row],[Shipping 
Charged]])</f>
        <v>0</v>
      </c>
      <c r="AH107" s="1"/>
      <c r="AI107" s="1"/>
      <c r="AJ107" s="1">
        <f t="shared" si="471"/>
        <v>0</v>
      </c>
      <c r="AL107" s="1"/>
      <c r="AM107" s="1"/>
      <c r="AN107" s="1"/>
      <c r="AO107" s="1"/>
      <c r="AQ107" s="30">
        <f t="shared" si="472"/>
        <v>0</v>
      </c>
      <c r="AR107" s="1"/>
      <c r="AS107" s="1">
        <f t="shared" si="473"/>
        <v>0</v>
      </c>
      <c r="AT107" s="1"/>
      <c r="AU107" s="1"/>
      <c r="AV107" s="2">
        <f t="shared" si="474"/>
        <v>0</v>
      </c>
      <c r="AX107" s="1"/>
      <c r="AY107" s="1"/>
      <c r="AZ107" s="1"/>
      <c r="BA107" s="2">
        <f t="shared" si="475"/>
        <v>0</v>
      </c>
      <c r="BB107" s="2">
        <f>SUM(AG107,AI107,-BA107,-Table17[[#This Row],[Sale Fee]])</f>
        <v>0</v>
      </c>
      <c r="BD107" s="1"/>
      <c r="BE107" s="1"/>
      <c r="BF107" s="1"/>
    </row>
    <row r="108" spans="1:58" x14ac:dyDescent="0.25">
      <c r="A108" s="1"/>
      <c r="B108" s="1"/>
      <c r="E108" s="4"/>
      <c r="M108" s="53"/>
      <c r="P108" s="1"/>
      <c r="Q108" s="1"/>
      <c r="R108" s="1"/>
      <c r="T108" s="1"/>
      <c r="U108" s="1"/>
      <c r="V108" s="1">
        <f t="shared" ref="V108:V109" si="476">T108*U108</f>
        <v>0</v>
      </c>
      <c r="Y108" s="1">
        <f>Table17[[#This Row],[Quantity2]]*Table17[[#This Row],[U Cost]]</f>
        <v>0</v>
      </c>
      <c r="AA108" s="1"/>
      <c r="AB108" s="1"/>
      <c r="AC108" s="1">
        <f t="shared" ref="AC108:AC109" si="477">AB108*AA108</f>
        <v>0</v>
      </c>
      <c r="AD108" s="1"/>
      <c r="AE108" s="1">
        <f>SUM(Table17[[#This Row],[Total 
Paid]:[Refunds]])</f>
        <v>0</v>
      </c>
      <c r="AF108" s="1"/>
      <c r="AG108" s="1">
        <f>SUM(AC108,Table17[[#This Row],[Refunds]],Table17[[#This Row],[Shipping 
Charged]])</f>
        <v>0</v>
      </c>
      <c r="AH108" s="1"/>
      <c r="AI108" s="1"/>
      <c r="AJ108" s="1">
        <f t="shared" ref="AJ108:AJ109" si="478">SUM(AG108,AH108,AI108)</f>
        <v>0</v>
      </c>
      <c r="AL108" s="1"/>
      <c r="AM108" s="1"/>
      <c r="AN108" s="1"/>
      <c r="AO108" s="1"/>
      <c r="AQ108" s="30">
        <f t="shared" ref="AQ108:AQ109" si="479">AA108</f>
        <v>0</v>
      </c>
      <c r="AR108" s="1"/>
      <c r="AS108" s="1">
        <f t="shared" ref="AS108:AS109" si="480">AR108*AQ108</f>
        <v>0</v>
      </c>
      <c r="AT108" s="1"/>
      <c r="AU108" s="1"/>
      <c r="AV108" s="2">
        <f t="shared" ref="AV108:AV109" si="481">SUM(AS108:AU108)</f>
        <v>0</v>
      </c>
      <c r="AX108" s="1"/>
      <c r="AY108" s="1"/>
      <c r="AZ108" s="1"/>
      <c r="BA108" s="2">
        <f t="shared" ref="BA108:BA109" si="482">SUM(AV108,AX108,AY108,AZ108)</f>
        <v>0</v>
      </c>
      <c r="BB108" s="2">
        <f>SUM(AG108,AI108,-BA108,-Table17[[#This Row],[Sale Fee]])</f>
        <v>0</v>
      </c>
      <c r="BD108" s="1"/>
      <c r="BE108" s="1"/>
      <c r="BF108" s="1"/>
    </row>
    <row r="109" spans="1:58" x14ac:dyDescent="0.25">
      <c r="A109" s="1"/>
      <c r="B109" s="1"/>
      <c r="E109" s="4"/>
      <c r="M109" s="53"/>
      <c r="P109" s="1"/>
      <c r="Q109" s="1"/>
      <c r="R109" s="1"/>
      <c r="T109" s="1"/>
      <c r="U109" s="1"/>
      <c r="V109" s="1">
        <f t="shared" si="476"/>
        <v>0</v>
      </c>
      <c r="Y109" s="1">
        <f>Table17[[#This Row],[Quantity2]]*Table17[[#This Row],[U Cost]]</f>
        <v>0</v>
      </c>
      <c r="AA109" s="1"/>
      <c r="AB109" s="1"/>
      <c r="AC109" s="1">
        <f t="shared" si="477"/>
        <v>0</v>
      </c>
      <c r="AD109" s="1"/>
      <c r="AE109" s="1">
        <f>SUM(Table17[[#This Row],[Total 
Paid]:[Refunds]])</f>
        <v>0</v>
      </c>
      <c r="AF109" s="1"/>
      <c r="AG109" s="1">
        <f>SUM(AC109,Table17[[#This Row],[Refunds]],Table17[[#This Row],[Shipping 
Charged]])</f>
        <v>0</v>
      </c>
      <c r="AH109" s="1"/>
      <c r="AI109" s="1"/>
      <c r="AJ109" s="1">
        <f t="shared" si="478"/>
        <v>0</v>
      </c>
      <c r="AL109" s="1"/>
      <c r="AM109" s="1"/>
      <c r="AN109" s="1"/>
      <c r="AO109" s="1"/>
      <c r="AQ109" s="30">
        <f t="shared" si="479"/>
        <v>0</v>
      </c>
      <c r="AR109" s="1"/>
      <c r="AS109" s="1">
        <f t="shared" si="480"/>
        <v>0</v>
      </c>
      <c r="AT109" s="1"/>
      <c r="AU109" s="1"/>
      <c r="AV109" s="2">
        <f t="shared" si="481"/>
        <v>0</v>
      </c>
      <c r="AX109" s="1"/>
      <c r="AY109" s="1"/>
      <c r="AZ109" s="1"/>
      <c r="BA109" s="2">
        <f t="shared" si="482"/>
        <v>0</v>
      </c>
      <c r="BB109" s="2">
        <f>SUM(AG109,AI109,-BA109,-Table17[[#This Row],[Sale Fee]])</f>
        <v>0</v>
      </c>
      <c r="BD109" s="1"/>
      <c r="BE109" s="1"/>
      <c r="BF109" s="1"/>
    </row>
    <row r="110" spans="1:58" x14ac:dyDescent="0.25">
      <c r="A110" s="1"/>
      <c r="B110" s="1"/>
      <c r="E110" s="4"/>
      <c r="M110" s="50"/>
      <c r="P110" s="1"/>
      <c r="Q110" s="1"/>
      <c r="R110" s="1"/>
      <c r="T110" s="1"/>
      <c r="U110" s="1"/>
      <c r="V110" s="1">
        <f t="shared" ref="V110" si="483">T110*U110</f>
        <v>0</v>
      </c>
      <c r="Y110" s="1">
        <f>Table17[[#This Row],[Quantity2]]*Table17[[#This Row],[U Cost]]</f>
        <v>0</v>
      </c>
      <c r="AA110" s="1"/>
      <c r="AB110" s="1"/>
      <c r="AC110" s="1">
        <f t="shared" ref="AC110" si="484">AB110*AA110</f>
        <v>0</v>
      </c>
      <c r="AD110" s="1"/>
      <c r="AE110" s="1">
        <f>SUM(Table17[[#This Row],[Total 
Paid]:[Refunds]])</f>
        <v>0</v>
      </c>
      <c r="AF110" s="1"/>
      <c r="AG110" s="1">
        <f>SUM(AC110,Table17[[#This Row],[Refunds]],Table17[[#This Row],[Shipping 
Charged]])</f>
        <v>0</v>
      </c>
      <c r="AH110" s="1"/>
      <c r="AI110" s="1"/>
      <c r="AJ110" s="1">
        <f t="shared" ref="AJ110" si="485">SUM(AG110,AH110,AI110)</f>
        <v>0</v>
      </c>
      <c r="AL110" s="1"/>
      <c r="AM110" s="1"/>
      <c r="AN110" s="1"/>
      <c r="AO110" s="1"/>
      <c r="AQ110" s="30">
        <f t="shared" ref="AQ110" si="486">AA110</f>
        <v>0</v>
      </c>
      <c r="AR110" s="1"/>
      <c r="AS110" s="1">
        <f t="shared" ref="AS110" si="487">AR110*AQ110</f>
        <v>0</v>
      </c>
      <c r="AT110" s="1"/>
      <c r="AU110" s="1"/>
      <c r="AV110" s="2">
        <f t="shared" ref="AV110" si="488">SUM(AS110:AU110)</f>
        <v>0</v>
      </c>
      <c r="AX110" s="1"/>
      <c r="AY110" s="1"/>
      <c r="AZ110" s="1"/>
      <c r="BA110" s="2">
        <f t="shared" ref="BA110" si="489">SUM(AV110,AX110,AY110,AZ110)</f>
        <v>0</v>
      </c>
      <c r="BB110" s="2">
        <f>SUM(AG110,AI110,-BA110,-Table17[[#This Row],[Sale Fee]])</f>
        <v>0</v>
      </c>
      <c r="BD110" s="1"/>
      <c r="BE110" s="1"/>
      <c r="BF110" s="1"/>
    </row>
    <row r="111" spans="1:58" x14ac:dyDescent="0.25">
      <c r="A111" s="1"/>
      <c r="B111" s="1"/>
      <c r="E111" s="4"/>
      <c r="P111" s="1"/>
      <c r="Q111" s="1"/>
      <c r="R111" s="1"/>
      <c r="T111" s="1"/>
      <c r="U111" s="1"/>
      <c r="V111" s="1">
        <f t="shared" si="243"/>
        <v>0</v>
      </c>
      <c r="Y111" s="1">
        <f>Table17[[#This Row],[Quantity2]]*Table17[[#This Row],[U Cost]]</f>
        <v>0</v>
      </c>
      <c r="AA111" s="1"/>
      <c r="AB111" s="1"/>
      <c r="AC111" s="1">
        <f t="shared" si="244"/>
        <v>0</v>
      </c>
      <c r="AD111" s="1"/>
      <c r="AE111" s="1">
        <f>SUM(Table17[[#This Row],[Total 
Paid]:[Refunds]])</f>
        <v>0</v>
      </c>
      <c r="AF111" s="1"/>
      <c r="AG111" s="1">
        <f>SUM(AC111,Table17[[#This Row],[Refunds]],Table17[[#This Row],[Shipping 
Charged]])</f>
        <v>0</v>
      </c>
      <c r="AH111" s="1"/>
      <c r="AI111" s="1"/>
      <c r="AJ111" s="1">
        <f t="shared" si="245"/>
        <v>0</v>
      </c>
      <c r="AL111" s="1"/>
      <c r="AM111" s="1"/>
      <c r="AN111" s="1"/>
      <c r="AO111" s="1"/>
      <c r="AQ111" s="30">
        <f t="shared" si="246"/>
        <v>0</v>
      </c>
      <c r="AR111" s="1"/>
      <c r="AS111" s="1">
        <f t="shared" si="247"/>
        <v>0</v>
      </c>
      <c r="AT111" s="1"/>
      <c r="AU111" s="1"/>
      <c r="AV111" s="2">
        <f t="shared" si="248"/>
        <v>0</v>
      </c>
      <c r="AX111" s="1"/>
      <c r="AY111" s="1"/>
      <c r="AZ111" s="1"/>
      <c r="BA111" s="2">
        <f t="shared" si="249"/>
        <v>0</v>
      </c>
      <c r="BB111" s="2">
        <f>SUM(AG111,AI111,-BA111,-Table17[[#This Row],[Sale Fee]])</f>
        <v>0</v>
      </c>
      <c r="BD111" s="1"/>
      <c r="BE111" s="1"/>
      <c r="BF111" s="1"/>
    </row>
    <row r="112" spans="1:58" x14ac:dyDescent="0.25">
      <c r="A112" s="1"/>
      <c r="B112" s="1"/>
      <c r="E112" s="4"/>
      <c r="P112" s="1"/>
      <c r="Q112" s="1"/>
      <c r="R112" s="1"/>
      <c r="T112" s="1"/>
      <c r="U112" s="1"/>
      <c r="V112" s="1">
        <f t="shared" ref="V112" si="490">T112*U112</f>
        <v>0</v>
      </c>
      <c r="Y112" s="1">
        <f>Table17[[#This Row],[Quantity2]]*Table17[[#This Row],[U Cost]]</f>
        <v>0</v>
      </c>
      <c r="AA112" s="1"/>
      <c r="AB112" s="1"/>
      <c r="AC112" s="1">
        <f t="shared" ref="AC112" si="491">AB112*AA112</f>
        <v>0</v>
      </c>
      <c r="AD112" s="1"/>
      <c r="AE112" s="1">
        <f>SUM(Table17[[#This Row],[Total 
Paid]:[Refunds]])</f>
        <v>0</v>
      </c>
      <c r="AF112" s="1"/>
      <c r="AG112" s="1">
        <f>SUM(AC112,Table17[[#This Row],[Refunds]],Table17[[#This Row],[Shipping 
Charged]])</f>
        <v>0</v>
      </c>
      <c r="AH112" s="1"/>
      <c r="AI112" s="1"/>
      <c r="AJ112" s="1">
        <f t="shared" ref="AJ112" si="492">SUM(AG112,AH112,AI112)</f>
        <v>0</v>
      </c>
      <c r="AL112" s="1"/>
      <c r="AM112" s="1"/>
      <c r="AN112" s="1"/>
      <c r="AO112" s="1"/>
      <c r="AQ112" s="30">
        <f t="shared" ref="AQ112" si="493">AA112</f>
        <v>0</v>
      </c>
      <c r="AR112" s="1"/>
      <c r="AS112" s="1">
        <f t="shared" ref="AS112" si="494">AR112*AQ112</f>
        <v>0</v>
      </c>
      <c r="AT112" s="1"/>
      <c r="AU112" s="1"/>
      <c r="AV112" s="2">
        <f t="shared" ref="AV112" si="495">SUM(AS112:AU112)</f>
        <v>0</v>
      </c>
      <c r="AX112" s="1"/>
      <c r="AY112" s="1"/>
      <c r="AZ112" s="1"/>
      <c r="BA112" s="2">
        <f t="shared" ref="BA112" si="496">SUM(AV112,AX112,AY112,AZ112)</f>
        <v>0</v>
      </c>
      <c r="BB112" s="2">
        <f>SUM(AG112,AI112,-BA112,-Table17[[#This Row],[Sale Fee]])</f>
        <v>0</v>
      </c>
      <c r="BD112" s="1"/>
      <c r="BE112" s="1"/>
      <c r="BF112" s="1"/>
    </row>
    <row r="113" spans="1:58" x14ac:dyDescent="0.25">
      <c r="A113" s="1"/>
      <c r="B113" s="1"/>
      <c r="E113" s="4"/>
      <c r="P113" s="1"/>
      <c r="Q113" s="1"/>
      <c r="R113" s="1"/>
      <c r="T113" s="1"/>
      <c r="U113" s="1"/>
      <c r="V113" s="1">
        <f t="shared" ref="V113" si="497">T113*U113</f>
        <v>0</v>
      </c>
      <c r="Y113" s="1">
        <f>Table17[[#This Row],[Quantity2]]*Table17[[#This Row],[U Cost]]</f>
        <v>0</v>
      </c>
      <c r="AA113" s="1"/>
      <c r="AB113" s="1"/>
      <c r="AC113" s="1">
        <f t="shared" ref="AC113" si="498">AB113*AA113</f>
        <v>0</v>
      </c>
      <c r="AD113" s="1"/>
      <c r="AE113" s="1">
        <f>SUM(Table17[[#This Row],[Total 
Paid]:[Refunds]])</f>
        <v>0</v>
      </c>
      <c r="AF113" s="1"/>
      <c r="AG113" s="1">
        <f>SUM(AC113,Table17[[#This Row],[Refunds]],Table17[[#This Row],[Shipping 
Charged]])</f>
        <v>0</v>
      </c>
      <c r="AH113" s="1"/>
      <c r="AI113" s="1"/>
      <c r="AJ113" s="1">
        <f t="shared" ref="AJ113" si="499">SUM(AG113,AH113,AI113)</f>
        <v>0</v>
      </c>
      <c r="AL113" s="1"/>
      <c r="AM113" s="1"/>
      <c r="AN113" s="1"/>
      <c r="AO113" s="1"/>
      <c r="AQ113" s="30">
        <f t="shared" ref="AQ113" si="500">AA113</f>
        <v>0</v>
      </c>
      <c r="AR113" s="1"/>
      <c r="AS113" s="1">
        <f t="shared" ref="AS113" si="501">AR113*AQ113</f>
        <v>0</v>
      </c>
      <c r="AT113" s="1"/>
      <c r="AU113" s="1"/>
      <c r="AV113" s="2">
        <f t="shared" ref="AV113" si="502">SUM(AS113:AU113)</f>
        <v>0</v>
      </c>
      <c r="AX113" s="1"/>
      <c r="AY113" s="1"/>
      <c r="AZ113" s="1"/>
      <c r="BA113" s="2">
        <f t="shared" ref="BA113" si="503">SUM(AV113,AX113,AY113,AZ113)</f>
        <v>0</v>
      </c>
      <c r="BB113" s="2">
        <f>SUM(AG113,AI113,-BA113,-Table17[[#This Row],[Sale Fee]])</f>
        <v>0</v>
      </c>
      <c r="BD113" s="1"/>
      <c r="BE113" s="1"/>
      <c r="BF113" s="1"/>
    </row>
    <row r="114" spans="1:58" x14ac:dyDescent="0.25">
      <c r="A114" s="1"/>
      <c r="B114" s="1"/>
      <c r="E114" s="4"/>
      <c r="P114" s="1"/>
      <c r="Q114" s="1"/>
      <c r="R114" s="1"/>
      <c r="T114" s="1"/>
      <c r="U114" s="1"/>
      <c r="V114" s="1">
        <f t="shared" ref="V114" si="504">T114*U114</f>
        <v>0</v>
      </c>
      <c r="Y114" s="1">
        <f>Table17[[#This Row],[Quantity2]]*Table17[[#This Row],[U Cost]]</f>
        <v>0</v>
      </c>
      <c r="AA114" s="1"/>
      <c r="AB114" s="1"/>
      <c r="AC114" s="1">
        <f t="shared" ref="AC114" si="505">AB114*AA114</f>
        <v>0</v>
      </c>
      <c r="AD114" s="1"/>
      <c r="AE114" s="1">
        <f>SUM(Table17[[#This Row],[Total 
Paid]:[Refunds]])</f>
        <v>0</v>
      </c>
      <c r="AF114" s="1"/>
      <c r="AG114" s="1">
        <f>SUM(AC114,Table17[[#This Row],[Refunds]],Table17[[#This Row],[Shipping 
Charged]])</f>
        <v>0</v>
      </c>
      <c r="AH114" s="1"/>
      <c r="AI114" s="1"/>
      <c r="AJ114" s="1">
        <f t="shared" ref="AJ114" si="506">SUM(AG114,AH114,AI114)</f>
        <v>0</v>
      </c>
      <c r="AL114" s="1"/>
      <c r="AM114" s="1"/>
      <c r="AN114" s="1"/>
      <c r="AO114" s="1"/>
      <c r="AQ114" s="30">
        <f t="shared" ref="AQ114" si="507">AA114</f>
        <v>0</v>
      </c>
      <c r="AR114" s="1"/>
      <c r="AS114" s="1">
        <f t="shared" ref="AS114" si="508">AR114*AQ114</f>
        <v>0</v>
      </c>
      <c r="AT114" s="1"/>
      <c r="AU114" s="1"/>
      <c r="AV114" s="2">
        <f t="shared" ref="AV114" si="509">SUM(AS114:AU114)</f>
        <v>0</v>
      </c>
      <c r="AX114" s="1"/>
      <c r="AY114" s="1"/>
      <c r="AZ114" s="1"/>
      <c r="BA114" s="2">
        <f t="shared" ref="BA114" si="510">SUM(AV114,AX114,AY114,AZ114)</f>
        <v>0</v>
      </c>
      <c r="BB114" s="2">
        <f>SUM(AG114,AI114,-BA114,-Table17[[#This Row],[Sale Fee]])</f>
        <v>0</v>
      </c>
      <c r="BD114" s="1"/>
      <c r="BE114" s="1"/>
      <c r="BF114" s="1"/>
    </row>
    <row r="115" spans="1:58" x14ac:dyDescent="0.25">
      <c r="A115" s="1"/>
      <c r="B115" s="1"/>
      <c r="E115" s="4"/>
      <c r="P115" s="1"/>
      <c r="Q115" s="1"/>
      <c r="R115" s="1"/>
      <c r="T115" s="1"/>
      <c r="U115" s="1"/>
      <c r="V115" s="1">
        <f t="shared" ref="V115" si="511">T115*U115</f>
        <v>0</v>
      </c>
      <c r="Y115" s="1">
        <f>Table17[[#This Row],[Quantity2]]*Table17[[#This Row],[U Cost]]</f>
        <v>0</v>
      </c>
      <c r="AA115" s="1"/>
      <c r="AB115" s="1"/>
      <c r="AC115" s="1">
        <f t="shared" ref="AC115" si="512">AB115*AA115</f>
        <v>0</v>
      </c>
      <c r="AD115" s="1"/>
      <c r="AE115" s="1">
        <f>SUM(Table17[[#This Row],[Total 
Paid]:[Refunds]])</f>
        <v>0</v>
      </c>
      <c r="AF115" s="1"/>
      <c r="AG115" s="1">
        <f>SUM(AC115,Table17[[#This Row],[Refunds]],Table17[[#This Row],[Shipping 
Charged]])</f>
        <v>0</v>
      </c>
      <c r="AH115" s="1"/>
      <c r="AI115" s="1"/>
      <c r="AJ115" s="1">
        <f t="shared" ref="AJ115" si="513">SUM(AG115,AH115,AI115)</f>
        <v>0</v>
      </c>
      <c r="AL115" s="1"/>
      <c r="AM115" s="1"/>
      <c r="AN115" s="1"/>
      <c r="AO115" s="1"/>
      <c r="AQ115" s="30">
        <f t="shared" ref="AQ115" si="514">AA115</f>
        <v>0</v>
      </c>
      <c r="AR115" s="1"/>
      <c r="AS115" s="1">
        <f t="shared" ref="AS115" si="515">AR115*AQ115</f>
        <v>0</v>
      </c>
      <c r="AT115" s="1"/>
      <c r="AU115" s="1"/>
      <c r="AV115" s="2">
        <f t="shared" ref="AV115" si="516">SUM(AS115:AU115)</f>
        <v>0</v>
      </c>
      <c r="AX115" s="1"/>
      <c r="AY115" s="1"/>
      <c r="AZ115" s="1"/>
      <c r="BA115" s="2">
        <f t="shared" ref="BA115" si="517">SUM(AV115,AX115,AY115,AZ115)</f>
        <v>0</v>
      </c>
      <c r="BB115" s="2">
        <f>SUM(AG115,AI115,-BA115,-Table17[[#This Row],[Sale Fee]])</f>
        <v>0</v>
      </c>
      <c r="BD115" s="1"/>
      <c r="BE115" s="1"/>
      <c r="BF115" s="1"/>
    </row>
    <row r="116" spans="1:58" x14ac:dyDescent="0.25">
      <c r="A116" s="1"/>
      <c r="B116" s="1"/>
      <c r="E116" s="4"/>
      <c r="P116" s="1"/>
      <c r="Q116" s="1"/>
      <c r="R116" s="1"/>
      <c r="T116" s="1"/>
      <c r="U116" s="1"/>
      <c r="V116" s="1">
        <f t="shared" ref="V116" si="518">T116*U116</f>
        <v>0</v>
      </c>
      <c r="Y116" s="1">
        <f>Table17[[#This Row],[Quantity2]]*Table17[[#This Row],[U Cost]]</f>
        <v>0</v>
      </c>
      <c r="AA116" s="1"/>
      <c r="AB116" s="1"/>
      <c r="AC116" s="1">
        <f t="shared" ref="AC116" si="519">AB116*AA116</f>
        <v>0</v>
      </c>
      <c r="AD116" s="1"/>
      <c r="AE116" s="1">
        <f>SUM(Table17[[#This Row],[Total 
Paid]:[Refunds]])</f>
        <v>0</v>
      </c>
      <c r="AF116" s="1"/>
      <c r="AG116" s="1">
        <f>SUM(AC116,Table17[[#This Row],[Refunds]],Table17[[#This Row],[Shipping 
Charged]])</f>
        <v>0</v>
      </c>
      <c r="AH116" s="1"/>
      <c r="AI116" s="1"/>
      <c r="AJ116" s="1">
        <f t="shared" ref="AJ116" si="520">SUM(AG116,AH116,AI116)</f>
        <v>0</v>
      </c>
      <c r="AL116" s="1"/>
      <c r="AM116" s="1"/>
      <c r="AN116" s="1"/>
      <c r="AO116" s="1"/>
      <c r="AQ116" s="30">
        <f t="shared" ref="AQ116" si="521">AA116</f>
        <v>0</v>
      </c>
      <c r="AR116" s="1"/>
      <c r="AS116" s="1">
        <f t="shared" ref="AS116" si="522">AR116*AQ116</f>
        <v>0</v>
      </c>
      <c r="AT116" s="1"/>
      <c r="AU116" s="1"/>
      <c r="AV116" s="2">
        <f t="shared" ref="AV116" si="523">SUM(AS116:AU116)</f>
        <v>0</v>
      </c>
      <c r="AX116" s="1"/>
      <c r="AY116" s="1"/>
      <c r="AZ116" s="1"/>
      <c r="BA116" s="2">
        <f t="shared" ref="BA116" si="524">SUM(AV116,AX116,AY116,AZ116)</f>
        <v>0</v>
      </c>
      <c r="BB116" s="2">
        <f>SUM(AG116,AI116,-BA116,-Table17[[#This Row],[Sale Fee]])</f>
        <v>0</v>
      </c>
      <c r="BD116" s="1"/>
      <c r="BE116" s="1"/>
      <c r="BF116" s="1"/>
    </row>
    <row r="117" spans="1:58" x14ac:dyDescent="0.25">
      <c r="A117" s="1"/>
      <c r="B117" s="1"/>
      <c r="E117" s="4"/>
      <c r="P117" s="1"/>
      <c r="Q117" s="1"/>
      <c r="R117" s="1"/>
      <c r="T117" s="1"/>
      <c r="U117" s="1"/>
      <c r="V117" s="1">
        <f t="shared" ref="V117" si="525">T117*U117</f>
        <v>0</v>
      </c>
      <c r="Y117" s="1">
        <f>Table17[[#This Row],[Quantity2]]*Table17[[#This Row],[U Cost]]</f>
        <v>0</v>
      </c>
      <c r="AA117" s="1"/>
      <c r="AB117" s="1"/>
      <c r="AC117" s="1">
        <f t="shared" ref="AC117" si="526">AB117*AA117</f>
        <v>0</v>
      </c>
      <c r="AD117" s="1"/>
      <c r="AE117" s="1">
        <f>SUM(Table17[[#This Row],[Total 
Paid]:[Refunds]])</f>
        <v>0</v>
      </c>
      <c r="AF117" s="1"/>
      <c r="AG117" s="1">
        <f>SUM(AC117,Table17[[#This Row],[Refunds]],Table17[[#This Row],[Shipping 
Charged]])</f>
        <v>0</v>
      </c>
      <c r="AH117" s="1"/>
      <c r="AI117" s="1"/>
      <c r="AJ117" s="1">
        <f t="shared" ref="AJ117" si="527">SUM(AG117,AH117,AI117)</f>
        <v>0</v>
      </c>
      <c r="AL117" s="1"/>
      <c r="AM117" s="1"/>
      <c r="AN117" s="1"/>
      <c r="AO117" s="1"/>
      <c r="AQ117" s="30">
        <f t="shared" ref="AQ117" si="528">AA117</f>
        <v>0</v>
      </c>
      <c r="AR117" s="1"/>
      <c r="AS117" s="1">
        <f t="shared" ref="AS117" si="529">AR117*AQ117</f>
        <v>0</v>
      </c>
      <c r="AT117" s="1"/>
      <c r="AU117" s="1"/>
      <c r="AV117" s="2">
        <f t="shared" ref="AV117" si="530">SUM(AS117:AU117)</f>
        <v>0</v>
      </c>
      <c r="AX117" s="1"/>
      <c r="AY117" s="1"/>
      <c r="AZ117" s="1"/>
      <c r="BA117" s="2">
        <f t="shared" ref="BA117" si="531">SUM(AV117,AX117,AY117,AZ117)</f>
        <v>0</v>
      </c>
      <c r="BB117" s="2">
        <f>SUM(AG117,AI117,-BA117,-Table17[[#This Row],[Sale Fee]])</f>
        <v>0</v>
      </c>
      <c r="BD117" s="1"/>
      <c r="BE117" s="1"/>
      <c r="BF117" s="1"/>
    </row>
    <row r="118" spans="1:58" x14ac:dyDescent="0.25">
      <c r="A118" s="1"/>
      <c r="B118" s="1"/>
      <c r="E118" s="4"/>
      <c r="P118" s="1"/>
      <c r="Q118" s="1"/>
      <c r="R118" s="1"/>
      <c r="T118" s="1"/>
      <c r="U118" s="1"/>
      <c r="V118" s="1">
        <f t="shared" ref="V118" si="532">T118*U118</f>
        <v>0</v>
      </c>
      <c r="Y118" s="1">
        <f>Table17[[#This Row],[Quantity2]]*Table17[[#This Row],[U Cost]]</f>
        <v>0</v>
      </c>
      <c r="AA118" s="1"/>
      <c r="AB118" s="1"/>
      <c r="AC118" s="1">
        <f t="shared" ref="AC118" si="533">AB118*AA118</f>
        <v>0</v>
      </c>
      <c r="AD118" s="1"/>
      <c r="AE118" s="1">
        <f>SUM(Table17[[#This Row],[Total 
Paid]:[Refunds]])</f>
        <v>0</v>
      </c>
      <c r="AF118" s="1"/>
      <c r="AG118" s="1">
        <f>SUM(AC118,Table17[[#This Row],[Refunds]],Table17[[#This Row],[Shipping 
Charged]])</f>
        <v>0</v>
      </c>
      <c r="AH118" s="1"/>
      <c r="AI118" s="1"/>
      <c r="AJ118" s="1">
        <f t="shared" ref="AJ118" si="534">SUM(AG118,AH118,AI118)</f>
        <v>0</v>
      </c>
      <c r="AL118" s="1"/>
      <c r="AM118" s="1"/>
      <c r="AN118" s="1"/>
      <c r="AO118" s="1"/>
      <c r="AQ118" s="30">
        <f t="shared" ref="AQ118" si="535">AA118</f>
        <v>0</v>
      </c>
      <c r="AR118" s="1"/>
      <c r="AS118" s="1">
        <f t="shared" ref="AS118" si="536">AR118*AQ118</f>
        <v>0</v>
      </c>
      <c r="AT118" s="1"/>
      <c r="AU118" s="1"/>
      <c r="AV118" s="2">
        <f t="shared" ref="AV118" si="537">SUM(AS118:AU118)</f>
        <v>0</v>
      </c>
      <c r="AX118" s="1"/>
      <c r="AY118" s="1"/>
      <c r="AZ118" s="1"/>
      <c r="BA118" s="2">
        <f t="shared" ref="BA118" si="538">SUM(AV118,AX118,AY118,AZ118)</f>
        <v>0</v>
      </c>
      <c r="BB118" s="2">
        <f>SUM(AG118,AI118,-BA118,-Table17[[#This Row],[Sale Fee]])</f>
        <v>0</v>
      </c>
      <c r="BD118" s="1"/>
      <c r="BE118" s="1"/>
      <c r="BF118" s="1"/>
    </row>
    <row r="119" spans="1:58" x14ac:dyDescent="0.25">
      <c r="A119" s="1"/>
      <c r="B119" s="1"/>
      <c r="E119" s="4"/>
      <c r="P119" s="1"/>
      <c r="Q119" s="1"/>
      <c r="R119" s="1"/>
      <c r="T119" s="1"/>
      <c r="U119" s="1"/>
      <c r="V119" s="1">
        <f t="shared" ref="V119" si="539">T119*U119</f>
        <v>0</v>
      </c>
      <c r="Y119" s="1">
        <f>Table17[[#This Row],[Quantity2]]*Table17[[#This Row],[U Cost]]</f>
        <v>0</v>
      </c>
      <c r="AA119" s="1"/>
      <c r="AB119" s="1"/>
      <c r="AC119" s="1">
        <f t="shared" ref="AC119" si="540">AB119*AA119</f>
        <v>0</v>
      </c>
      <c r="AD119" s="1"/>
      <c r="AE119" s="1">
        <f>SUM(Table17[[#This Row],[Total 
Paid]:[Refunds]])</f>
        <v>0</v>
      </c>
      <c r="AF119" s="1"/>
      <c r="AG119" s="1">
        <f>SUM(AC119,Table17[[#This Row],[Refunds]],Table17[[#This Row],[Shipping 
Charged]])</f>
        <v>0</v>
      </c>
      <c r="AH119" s="1"/>
      <c r="AI119" s="1"/>
      <c r="AJ119" s="1">
        <f t="shared" ref="AJ119" si="541">SUM(AG119,AH119,AI119)</f>
        <v>0</v>
      </c>
      <c r="AL119" s="1"/>
      <c r="AM119" s="1"/>
      <c r="AN119" s="1"/>
      <c r="AO119" s="1"/>
      <c r="AQ119" s="30">
        <f t="shared" ref="AQ119" si="542">AA119</f>
        <v>0</v>
      </c>
      <c r="AR119" s="1"/>
      <c r="AS119" s="1">
        <f t="shared" ref="AS119" si="543">AR119*AQ119</f>
        <v>0</v>
      </c>
      <c r="AT119" s="1"/>
      <c r="AU119" s="1"/>
      <c r="AV119" s="2">
        <f t="shared" ref="AV119" si="544">SUM(AS119:AU119)</f>
        <v>0</v>
      </c>
      <c r="AX119" s="1"/>
      <c r="AY119" s="1"/>
      <c r="AZ119" s="1"/>
      <c r="BA119" s="2">
        <f t="shared" ref="BA119" si="545">SUM(AV119,AX119,AY119,AZ119)</f>
        <v>0</v>
      </c>
      <c r="BB119" s="2">
        <f>SUM(AG119,AI119,-BA119,-Table17[[#This Row],[Sale Fee]])</f>
        <v>0</v>
      </c>
      <c r="BD119" s="1"/>
      <c r="BE119" s="1"/>
      <c r="BF119" s="1"/>
    </row>
    <row r="120" spans="1:58" x14ac:dyDescent="0.25">
      <c r="A120" s="1"/>
      <c r="B120" s="1"/>
      <c r="E120" s="4"/>
      <c r="P120" s="1"/>
      <c r="Q120" s="1"/>
      <c r="R120" s="1"/>
      <c r="T120" s="1"/>
      <c r="U120" s="1"/>
      <c r="V120" s="1">
        <f t="shared" ref="V120" si="546">T120*U120</f>
        <v>0</v>
      </c>
      <c r="Y120" s="1">
        <f>Table17[[#This Row],[Quantity2]]*Table17[[#This Row],[U Cost]]</f>
        <v>0</v>
      </c>
      <c r="AA120" s="1"/>
      <c r="AB120" s="1"/>
      <c r="AC120" s="1">
        <f t="shared" ref="AC120" si="547">AB120*AA120</f>
        <v>0</v>
      </c>
      <c r="AD120" s="1"/>
      <c r="AE120" s="1">
        <f>SUM(Table17[[#This Row],[Total 
Paid]:[Refunds]])</f>
        <v>0</v>
      </c>
      <c r="AF120" s="1"/>
      <c r="AG120" s="1">
        <f>SUM(AC120,Table17[[#This Row],[Refunds]],Table17[[#This Row],[Shipping 
Charged]])</f>
        <v>0</v>
      </c>
      <c r="AH120" s="1"/>
      <c r="AI120" s="1"/>
      <c r="AJ120" s="1">
        <f t="shared" ref="AJ120" si="548">SUM(AG120,AH120,AI120)</f>
        <v>0</v>
      </c>
      <c r="AL120" s="1"/>
      <c r="AM120" s="1"/>
      <c r="AN120" s="1"/>
      <c r="AO120" s="1"/>
      <c r="AQ120" s="30">
        <f t="shared" ref="AQ120" si="549">AA120</f>
        <v>0</v>
      </c>
      <c r="AR120" s="1"/>
      <c r="AS120" s="1">
        <f t="shared" ref="AS120" si="550">AR120*AQ120</f>
        <v>0</v>
      </c>
      <c r="AT120" s="1"/>
      <c r="AU120" s="1"/>
      <c r="AV120" s="2">
        <f t="shared" ref="AV120" si="551">SUM(AS120:AU120)</f>
        <v>0</v>
      </c>
      <c r="AX120" s="1"/>
      <c r="AY120" s="1"/>
      <c r="AZ120" s="1"/>
      <c r="BA120" s="2">
        <f t="shared" ref="BA120" si="552">SUM(AV120,AX120,AY120,AZ120)</f>
        <v>0</v>
      </c>
      <c r="BB120" s="2">
        <f>SUM(AG120,AI120,-BA120,-Table17[[#This Row],[Sale Fee]])</f>
        <v>0</v>
      </c>
      <c r="BD120" s="1"/>
      <c r="BE120" s="1"/>
      <c r="BF120" s="1"/>
    </row>
    <row r="121" spans="1:58" x14ac:dyDescent="0.25">
      <c r="A121" s="1"/>
      <c r="B121" s="1"/>
      <c r="E121" s="4"/>
      <c r="P121" s="1"/>
      <c r="Q121" s="1"/>
      <c r="R121" s="1"/>
      <c r="T121" s="1"/>
      <c r="U121" s="1"/>
      <c r="V121" s="1">
        <f t="shared" ref="V121" si="553">T121*U121</f>
        <v>0</v>
      </c>
      <c r="Y121" s="1">
        <f>Table17[[#This Row],[Quantity2]]*Table17[[#This Row],[U Cost]]</f>
        <v>0</v>
      </c>
      <c r="AA121" s="1"/>
      <c r="AB121" s="1"/>
      <c r="AC121" s="1">
        <f t="shared" ref="AC121" si="554">AB121*AA121</f>
        <v>0</v>
      </c>
      <c r="AD121" s="1"/>
      <c r="AE121" s="1">
        <f>SUM(Table17[[#This Row],[Total 
Paid]:[Refunds]])</f>
        <v>0</v>
      </c>
      <c r="AF121" s="1"/>
      <c r="AG121" s="1">
        <f>SUM(AC121,Table17[[#This Row],[Refunds]],Table17[[#This Row],[Shipping 
Charged]])</f>
        <v>0</v>
      </c>
      <c r="AH121" s="1"/>
      <c r="AI121" s="1"/>
      <c r="AJ121" s="1">
        <f t="shared" ref="AJ121" si="555">SUM(AG121,AH121,AI121)</f>
        <v>0</v>
      </c>
      <c r="AL121" s="1"/>
      <c r="AM121" s="1"/>
      <c r="AN121" s="1"/>
      <c r="AO121" s="1"/>
      <c r="AQ121" s="30">
        <f t="shared" ref="AQ121" si="556">AA121</f>
        <v>0</v>
      </c>
      <c r="AR121" s="1"/>
      <c r="AS121" s="1">
        <f t="shared" ref="AS121" si="557">AR121*AQ121</f>
        <v>0</v>
      </c>
      <c r="AT121" s="1"/>
      <c r="AU121" s="1"/>
      <c r="AV121" s="2">
        <f t="shared" ref="AV121" si="558">SUM(AS121:AU121)</f>
        <v>0</v>
      </c>
      <c r="AX121" s="1"/>
      <c r="AY121" s="1"/>
      <c r="AZ121" s="1"/>
      <c r="BA121" s="2">
        <f t="shared" ref="BA121" si="559">SUM(AV121,AX121,AY121,AZ121)</f>
        <v>0</v>
      </c>
      <c r="BB121" s="2">
        <f>SUM(AG121,AI121,-BA121,-Table17[[#This Row],[Sale Fee]])</f>
        <v>0</v>
      </c>
      <c r="BD121" s="1"/>
      <c r="BE121" s="1"/>
      <c r="BF121" s="1"/>
    </row>
    <row r="122" spans="1:58" x14ac:dyDescent="0.25">
      <c r="A122" s="1"/>
      <c r="B122" s="1"/>
      <c r="E122" s="4"/>
      <c r="P122" s="1"/>
      <c r="Q122" s="1"/>
      <c r="R122" s="1"/>
      <c r="T122" s="1"/>
      <c r="U122" s="1"/>
      <c r="V122" s="1">
        <f t="shared" ref="V122" si="560">T122*U122</f>
        <v>0</v>
      </c>
      <c r="Y122" s="1">
        <f>Table17[[#This Row],[Quantity2]]*Table17[[#This Row],[U Cost]]</f>
        <v>0</v>
      </c>
      <c r="AA122" s="1"/>
      <c r="AB122" s="1"/>
      <c r="AC122" s="1">
        <f t="shared" ref="AC122" si="561">AB122*AA122</f>
        <v>0</v>
      </c>
      <c r="AD122" s="1"/>
      <c r="AE122" s="1">
        <f>SUM(Table17[[#This Row],[Total 
Paid]:[Refunds]])</f>
        <v>0</v>
      </c>
      <c r="AF122" s="1"/>
      <c r="AG122" s="1">
        <f>SUM(AC122,Table17[[#This Row],[Refunds]],Table17[[#This Row],[Shipping 
Charged]])</f>
        <v>0</v>
      </c>
      <c r="AH122" s="1"/>
      <c r="AI122" s="1"/>
      <c r="AJ122" s="1">
        <f t="shared" ref="AJ122" si="562">SUM(AG122,AH122,AI122)</f>
        <v>0</v>
      </c>
      <c r="AL122" s="1"/>
      <c r="AM122" s="1"/>
      <c r="AN122" s="1"/>
      <c r="AO122" s="1"/>
      <c r="AQ122" s="30">
        <f t="shared" ref="AQ122" si="563">AA122</f>
        <v>0</v>
      </c>
      <c r="AR122" s="1"/>
      <c r="AS122" s="1">
        <f t="shared" ref="AS122" si="564">AR122*AQ122</f>
        <v>0</v>
      </c>
      <c r="AT122" s="1"/>
      <c r="AU122" s="1"/>
      <c r="AV122" s="2">
        <f t="shared" ref="AV122" si="565">SUM(AS122:AU122)</f>
        <v>0</v>
      </c>
      <c r="AX122" s="1"/>
      <c r="AY122" s="1"/>
      <c r="AZ122" s="1"/>
      <c r="BA122" s="2">
        <f t="shared" ref="BA122" si="566">SUM(AV122,AX122,AY122,AZ122)</f>
        <v>0</v>
      </c>
      <c r="BB122" s="2">
        <f>SUM(AG122,AI122,-BA122,-Table17[[#This Row],[Sale Fee]])</f>
        <v>0</v>
      </c>
      <c r="BD122" s="1"/>
      <c r="BE122" s="1"/>
      <c r="BF122" s="1"/>
    </row>
    <row r="123" spans="1:58" x14ac:dyDescent="0.25">
      <c r="A123" s="1"/>
      <c r="B123" s="1"/>
      <c r="E123" s="4"/>
      <c r="P123" s="1"/>
      <c r="Q123" s="1"/>
      <c r="R123" s="1"/>
      <c r="T123" s="1"/>
      <c r="U123" s="1"/>
      <c r="V123" s="1"/>
      <c r="Y123" s="1">
        <f>Table17[[#This Row],[Quantity2]]*Table17[[#This Row],[U Cost]]</f>
        <v>0</v>
      </c>
      <c r="AA123" s="1"/>
      <c r="AB123" s="1"/>
      <c r="AC123" s="1"/>
      <c r="AD123" s="1"/>
      <c r="AE123" s="1">
        <f>SUM(Table17[[#This Row],[Total 
Paid]:[Refunds]])</f>
        <v>0</v>
      </c>
      <c r="AF123" s="1"/>
      <c r="AG123" s="1">
        <f>SUM(AC123,Table17[[#This Row],[Refunds]],Table17[[#This Row],[Shipping 
Charged]])</f>
        <v>0</v>
      </c>
      <c r="AH123" s="1"/>
      <c r="AI123" s="1"/>
      <c r="AJ123" s="1"/>
      <c r="AL123" s="1"/>
      <c r="AM123" s="1"/>
      <c r="AN123" s="1"/>
      <c r="AO123" s="1"/>
      <c r="AQ123" s="30"/>
      <c r="AR123" s="1"/>
      <c r="AS123" s="1"/>
      <c r="AT123" s="1"/>
      <c r="AU123" s="1"/>
      <c r="AV123" s="2"/>
      <c r="AX123" s="1"/>
      <c r="AY123" s="1"/>
      <c r="AZ123" s="1"/>
      <c r="BA123" s="2"/>
      <c r="BB123" s="2">
        <f>SUM(AG123,AI123,-BA123,-Table17[[#This Row],[Sale Fee]])</f>
        <v>0</v>
      </c>
      <c r="BD123" s="1"/>
      <c r="BE123" s="1"/>
      <c r="BF123" s="1"/>
    </row>
    <row r="124" spans="1:58" x14ac:dyDescent="0.25">
      <c r="A124" s="1"/>
      <c r="B124" s="1"/>
      <c r="E124" s="4"/>
      <c r="P124" s="1"/>
      <c r="Q124" s="1"/>
      <c r="R124" s="1"/>
      <c r="T124" s="1"/>
      <c r="U124" s="1"/>
      <c r="V124" s="1">
        <f t="shared" si="243"/>
        <v>0</v>
      </c>
      <c r="Y124" s="1">
        <f>Table17[[#This Row],[Quantity2]]*Table17[[#This Row],[U Cost]]</f>
        <v>0</v>
      </c>
      <c r="AA124" s="1"/>
      <c r="AB124" s="1"/>
      <c r="AC124" s="1">
        <f t="shared" si="244"/>
        <v>0</v>
      </c>
      <c r="AD124" s="1"/>
      <c r="AE124" s="1">
        <f>SUM(Table17[[#This Row],[Total 
Paid]:[Refunds]])</f>
        <v>0</v>
      </c>
      <c r="AF124" s="1"/>
      <c r="AG124" s="1">
        <f>SUM(AC124,Table17[[#This Row],[Refunds]],Table17[[#This Row],[Shipping 
Charged]])</f>
        <v>0</v>
      </c>
      <c r="AH124" s="1"/>
      <c r="AI124" s="1"/>
      <c r="AJ124" s="1">
        <f t="shared" si="245"/>
        <v>0</v>
      </c>
      <c r="AL124" s="1"/>
      <c r="AM124" s="1"/>
      <c r="AN124" s="1"/>
      <c r="AO124" s="1"/>
      <c r="AQ124" s="30">
        <f t="shared" si="246"/>
        <v>0</v>
      </c>
      <c r="AR124" s="1"/>
      <c r="AS124" s="1">
        <f t="shared" si="247"/>
        <v>0</v>
      </c>
      <c r="AT124" s="1"/>
      <c r="AU124" s="1"/>
      <c r="AV124" s="2">
        <f t="shared" si="248"/>
        <v>0</v>
      </c>
      <c r="AX124" s="1"/>
      <c r="AY124" s="1"/>
      <c r="AZ124" s="1"/>
      <c r="BA124" s="2">
        <f t="shared" si="249"/>
        <v>0</v>
      </c>
      <c r="BB124" s="2">
        <f>SUM(AG124,AI124,-BA124,-Table17[[#This Row],[Sale Fee]])</f>
        <v>0</v>
      </c>
      <c r="BD124" s="1"/>
      <c r="BE124" s="1"/>
      <c r="BF124" s="1"/>
    </row>
    <row r="125" spans="1:58" x14ac:dyDescent="0.25">
      <c r="A125" s="1"/>
      <c r="B125" s="1"/>
      <c r="E125" s="4"/>
      <c r="P125" s="1"/>
      <c r="Q125" s="1"/>
      <c r="R125" s="1"/>
      <c r="T125" s="1"/>
      <c r="U125" s="1"/>
      <c r="V125" s="1">
        <f t="shared" si="243"/>
        <v>0</v>
      </c>
      <c r="Y125" s="1">
        <f>Table17[[#This Row],[Quantity2]]*Table17[[#This Row],[U Cost]]</f>
        <v>0</v>
      </c>
      <c r="AA125" s="1"/>
      <c r="AB125" s="1"/>
      <c r="AC125" s="1">
        <f t="shared" si="244"/>
        <v>0</v>
      </c>
      <c r="AD125" s="1"/>
      <c r="AE125" s="1">
        <f>SUM(Table17[[#This Row],[Total 
Paid]:[Refunds]])</f>
        <v>0</v>
      </c>
      <c r="AF125" s="1"/>
      <c r="AG125" s="1">
        <f>SUM(AC125,Table17[[#This Row],[Refunds]],Table17[[#This Row],[Shipping 
Charged]])</f>
        <v>0</v>
      </c>
      <c r="AH125" s="1"/>
      <c r="AI125" s="1"/>
      <c r="AJ125" s="1">
        <f t="shared" si="245"/>
        <v>0</v>
      </c>
      <c r="AL125" s="1"/>
      <c r="AM125" s="1"/>
      <c r="AN125" s="1"/>
      <c r="AO125" s="1"/>
      <c r="AQ125" s="30">
        <f t="shared" si="246"/>
        <v>0</v>
      </c>
      <c r="AR125" s="1"/>
      <c r="AS125" s="1">
        <f t="shared" si="247"/>
        <v>0</v>
      </c>
      <c r="AT125" s="1"/>
      <c r="AU125" s="1"/>
      <c r="AV125" s="2">
        <f t="shared" si="248"/>
        <v>0</v>
      </c>
      <c r="AX125" s="1"/>
      <c r="AY125" s="1"/>
      <c r="AZ125" s="1"/>
      <c r="BA125" s="2">
        <f t="shared" si="249"/>
        <v>0</v>
      </c>
      <c r="BB125" s="2">
        <f>SUM(AG125,AI125,-BA125,-Table17[[#This Row],[Sale Fee]])</f>
        <v>0</v>
      </c>
      <c r="BD125" s="1"/>
      <c r="BE125" s="1"/>
      <c r="BF125" s="1"/>
    </row>
    <row r="126" spans="1:58" x14ac:dyDescent="0.25">
      <c r="A126" s="1"/>
      <c r="B126" s="1"/>
      <c r="E126" s="4"/>
      <c r="P126" s="1"/>
      <c r="Q126" s="1"/>
      <c r="R126" s="1"/>
      <c r="T126" s="1"/>
      <c r="U126" s="1"/>
      <c r="V126" s="1">
        <f t="shared" si="243"/>
        <v>0</v>
      </c>
      <c r="Y126" s="1">
        <f>Table17[[#This Row],[Quantity2]]*Table17[[#This Row],[U Cost]]</f>
        <v>0</v>
      </c>
      <c r="AA126" s="1"/>
      <c r="AB126" s="1"/>
      <c r="AC126" s="1">
        <f t="shared" si="244"/>
        <v>0</v>
      </c>
      <c r="AD126" s="1"/>
      <c r="AE126" s="1">
        <f>SUM(Table17[[#This Row],[Total 
Paid]:[Refunds]])</f>
        <v>0</v>
      </c>
      <c r="AF126" s="1"/>
      <c r="AG126" s="1">
        <f>SUM(AC126,Table17[[#This Row],[Refunds]],Table17[[#This Row],[Shipping 
Charged]])</f>
        <v>0</v>
      </c>
      <c r="AH126" s="1"/>
      <c r="AI126" s="1"/>
      <c r="AJ126" s="1">
        <f t="shared" si="245"/>
        <v>0</v>
      </c>
      <c r="AL126" s="1"/>
      <c r="AM126" s="1"/>
      <c r="AN126" s="1"/>
      <c r="AO126" s="1"/>
      <c r="AQ126" s="30">
        <f t="shared" si="246"/>
        <v>0</v>
      </c>
      <c r="AR126" s="1"/>
      <c r="AS126" s="1">
        <f t="shared" si="247"/>
        <v>0</v>
      </c>
      <c r="AT126" s="1"/>
      <c r="AU126" s="1"/>
      <c r="AV126" s="2">
        <f t="shared" si="248"/>
        <v>0</v>
      </c>
      <c r="AX126" s="1"/>
      <c r="AY126" s="1"/>
      <c r="AZ126" s="1"/>
      <c r="BA126" s="2">
        <f t="shared" si="249"/>
        <v>0</v>
      </c>
      <c r="BB126" s="2">
        <f>SUM(AG126,AI126,-BA126,-Table17[[#This Row],[Sale Fee]])</f>
        <v>0</v>
      </c>
      <c r="BD126" s="1"/>
      <c r="BE126" s="1"/>
      <c r="BF126" s="1"/>
    </row>
    <row r="127" spans="1:58" x14ac:dyDescent="0.25">
      <c r="A127" s="1"/>
      <c r="B127" s="1"/>
      <c r="P127" s="1"/>
      <c r="Q127" s="1"/>
      <c r="R127" s="1"/>
      <c r="T127" s="1"/>
      <c r="U127" s="1"/>
      <c r="V127" s="1">
        <f t="shared" si="243"/>
        <v>0</v>
      </c>
      <c r="Y127" s="1">
        <f>Table17[[#This Row],[Quantity2]]*Table17[[#This Row],[U Cost]]</f>
        <v>0</v>
      </c>
      <c r="AA127" s="1"/>
      <c r="AB127" s="1"/>
      <c r="AC127" s="1">
        <f t="shared" si="244"/>
        <v>0</v>
      </c>
      <c r="AD127" s="1"/>
      <c r="AE127" s="1">
        <f>SUM(Table17[[#This Row],[Total 
Paid]:[Refunds]])</f>
        <v>0</v>
      </c>
      <c r="AF127" s="1"/>
      <c r="AG127" s="1">
        <f>SUM(AC127,Table17[[#This Row],[Refunds]],Table17[[#This Row],[Shipping 
Charged]])</f>
        <v>0</v>
      </c>
      <c r="AH127" s="1"/>
      <c r="AI127" s="1"/>
      <c r="AJ127" s="1">
        <f t="shared" si="245"/>
        <v>0</v>
      </c>
      <c r="AL127" s="1"/>
      <c r="AM127" s="1"/>
      <c r="AN127" s="1"/>
      <c r="AO127" s="1"/>
      <c r="AQ127" s="30">
        <f t="shared" si="246"/>
        <v>0</v>
      </c>
      <c r="AR127" s="1"/>
      <c r="AS127" s="1">
        <f t="shared" si="247"/>
        <v>0</v>
      </c>
      <c r="AT127" s="1"/>
      <c r="AU127" s="1"/>
      <c r="AV127" s="2">
        <f t="shared" si="248"/>
        <v>0</v>
      </c>
      <c r="AX127" s="1"/>
      <c r="AY127" s="1"/>
      <c r="AZ127" s="1"/>
      <c r="BA127" s="2">
        <f t="shared" si="249"/>
        <v>0</v>
      </c>
      <c r="BB127" s="2">
        <f>SUM(AG127,AI127,-BA127,-Table17[[#This Row],[Sale Fee]])</f>
        <v>0</v>
      </c>
      <c r="BD127" s="1"/>
      <c r="BE127" s="1"/>
      <c r="BF127" s="1"/>
    </row>
    <row r="128" spans="1:58" x14ac:dyDescent="0.25">
      <c r="A128" s="1"/>
      <c r="B128" s="1"/>
      <c r="P128" s="1"/>
      <c r="Q128" s="1"/>
      <c r="R128" s="1"/>
      <c r="T128" s="1"/>
      <c r="U128" s="1"/>
      <c r="V128" s="1">
        <f t="shared" si="243"/>
        <v>0</v>
      </c>
      <c r="Y128" s="1">
        <f>Table17[[#This Row],[Quantity2]]*Table17[[#This Row],[U Cost]]</f>
        <v>0</v>
      </c>
      <c r="AA128" s="1"/>
      <c r="AB128" s="1"/>
      <c r="AC128" s="1">
        <f t="shared" si="244"/>
        <v>0</v>
      </c>
      <c r="AD128" s="1"/>
      <c r="AE128" s="1">
        <f>SUM(Table17[[#This Row],[Total 
Paid]:[Refunds]])</f>
        <v>0</v>
      </c>
      <c r="AF128" s="1"/>
      <c r="AG128" s="1">
        <f>SUM(AC128,Table17[[#This Row],[Refunds]],Table17[[#This Row],[Shipping 
Charged]])</f>
        <v>0</v>
      </c>
      <c r="AH128" s="1"/>
      <c r="AI128" s="1"/>
      <c r="AJ128" s="1">
        <f t="shared" si="245"/>
        <v>0</v>
      </c>
      <c r="AL128" s="1"/>
      <c r="AM128" s="1"/>
      <c r="AN128" s="1"/>
      <c r="AO128" s="1"/>
      <c r="AQ128" s="30">
        <f t="shared" si="246"/>
        <v>0</v>
      </c>
      <c r="AR128" s="1"/>
      <c r="AS128" s="1">
        <f t="shared" si="247"/>
        <v>0</v>
      </c>
      <c r="AT128" s="1"/>
      <c r="AU128" s="1"/>
      <c r="AV128" s="2">
        <f t="shared" si="248"/>
        <v>0</v>
      </c>
      <c r="AX128" s="1"/>
      <c r="AY128" s="1"/>
      <c r="AZ128" s="1"/>
      <c r="BA128" s="2">
        <f t="shared" si="249"/>
        <v>0</v>
      </c>
      <c r="BB128" s="2">
        <f>SUM(AG128,AI128,-BA128,-Table17[[#This Row],[Sale Fee]])</f>
        <v>0</v>
      </c>
      <c r="BD128" s="1"/>
      <c r="BE128" s="1"/>
      <c r="BF128" s="1"/>
    </row>
    <row r="129" spans="1:58" x14ac:dyDescent="0.25">
      <c r="A129" s="1"/>
      <c r="B129" s="1"/>
      <c r="P129" s="1"/>
      <c r="Q129" s="1"/>
      <c r="R129" s="1"/>
      <c r="T129" s="1"/>
      <c r="U129" s="1"/>
      <c r="V129" s="1">
        <f t="shared" si="243"/>
        <v>0</v>
      </c>
      <c r="Y129" s="1">
        <f>Table17[[#This Row],[Quantity2]]*Table17[[#This Row],[U Cost]]</f>
        <v>0</v>
      </c>
      <c r="AA129" s="1"/>
      <c r="AB129" s="1"/>
      <c r="AC129" s="1">
        <f t="shared" si="244"/>
        <v>0</v>
      </c>
      <c r="AD129" s="1"/>
      <c r="AE129" s="1">
        <f>SUM(Table17[[#This Row],[Total 
Paid]:[Refunds]])</f>
        <v>0</v>
      </c>
      <c r="AF129" s="1"/>
      <c r="AG129" s="1">
        <f>SUM(AC129,Table17[[#This Row],[Refunds]],Table17[[#This Row],[Shipping 
Charged]])</f>
        <v>0</v>
      </c>
      <c r="AH129" s="1"/>
      <c r="AI129" s="1"/>
      <c r="AJ129" s="1">
        <f t="shared" si="245"/>
        <v>0</v>
      </c>
      <c r="AL129" s="1"/>
      <c r="AM129" s="1"/>
      <c r="AN129" s="1"/>
      <c r="AO129" s="1"/>
      <c r="AQ129" s="30">
        <f t="shared" si="246"/>
        <v>0</v>
      </c>
      <c r="AR129" s="1"/>
      <c r="AS129" s="1">
        <f t="shared" si="247"/>
        <v>0</v>
      </c>
      <c r="AT129" s="1"/>
      <c r="AU129" s="1"/>
      <c r="AV129" s="2">
        <f t="shared" si="248"/>
        <v>0</v>
      </c>
      <c r="AX129" s="1"/>
      <c r="AY129" s="1"/>
      <c r="AZ129" s="1"/>
      <c r="BA129" s="2">
        <f t="shared" si="249"/>
        <v>0</v>
      </c>
      <c r="BB129" s="2">
        <f>SUM(AG129,AI129,-BA129,-Table17[[#This Row],[Sale Fee]])</f>
        <v>0</v>
      </c>
      <c r="BD129" s="1"/>
      <c r="BE129" s="1"/>
      <c r="BF129" s="1"/>
    </row>
    <row r="130" spans="1:58" x14ac:dyDescent="0.25">
      <c r="A130" s="1"/>
      <c r="B130" s="1"/>
      <c r="P130" s="1"/>
      <c r="Q130" s="1"/>
      <c r="R130" s="1"/>
      <c r="T130" s="1"/>
      <c r="U130" s="1"/>
      <c r="V130" s="1">
        <f t="shared" si="243"/>
        <v>0</v>
      </c>
      <c r="Y130" s="1">
        <f>Table17[[#This Row],[Quantity2]]*Table17[[#This Row],[U Cost]]</f>
        <v>0</v>
      </c>
      <c r="AA130" s="1"/>
      <c r="AB130" s="1"/>
      <c r="AC130" s="1">
        <f t="shared" si="244"/>
        <v>0</v>
      </c>
      <c r="AD130" s="1"/>
      <c r="AE130" s="1">
        <f>SUM(Table17[[#This Row],[Total 
Paid]:[Refunds]])</f>
        <v>0</v>
      </c>
      <c r="AF130" s="1"/>
      <c r="AG130" s="1">
        <f>SUM(AC130,Table17[[#This Row],[Refunds]],Table17[[#This Row],[Shipping 
Charged]])</f>
        <v>0</v>
      </c>
      <c r="AH130" s="1"/>
      <c r="AI130" s="1"/>
      <c r="AJ130" s="1">
        <f t="shared" si="245"/>
        <v>0</v>
      </c>
      <c r="AL130" s="1"/>
      <c r="AM130" s="1"/>
      <c r="AN130" s="1"/>
      <c r="AO130" s="1"/>
      <c r="AQ130" s="30">
        <f t="shared" si="246"/>
        <v>0</v>
      </c>
      <c r="AR130" s="1"/>
      <c r="AS130" s="1">
        <f t="shared" si="247"/>
        <v>0</v>
      </c>
      <c r="AT130" s="1"/>
      <c r="AU130" s="1"/>
      <c r="AV130" s="2">
        <f t="shared" si="248"/>
        <v>0</v>
      </c>
      <c r="AX130" s="1"/>
      <c r="AY130" s="1"/>
      <c r="AZ130" s="1"/>
      <c r="BA130" s="2">
        <f t="shared" si="249"/>
        <v>0</v>
      </c>
      <c r="BB130" s="2">
        <f>SUM(AG130,AI130,-BA130,-Table17[[#This Row],[Sale Fee]])</f>
        <v>0</v>
      </c>
      <c r="BD130" s="1"/>
      <c r="BE130" s="1"/>
      <c r="BF130" s="1"/>
    </row>
    <row r="131" spans="1:58" x14ac:dyDescent="0.25">
      <c r="A131" s="1"/>
      <c r="B131" s="1"/>
      <c r="P131" s="1"/>
      <c r="Q131" s="1"/>
      <c r="R131" s="1"/>
      <c r="T131" s="1"/>
      <c r="U131" s="1"/>
      <c r="V131" s="1">
        <f t="shared" si="243"/>
        <v>0</v>
      </c>
      <c r="Y131" s="1">
        <f>Table17[[#This Row],[Quantity2]]*Table17[[#This Row],[U Cost]]</f>
        <v>0</v>
      </c>
      <c r="AA131" s="1"/>
      <c r="AB131" s="1"/>
      <c r="AC131" s="1">
        <f t="shared" si="244"/>
        <v>0</v>
      </c>
      <c r="AD131" s="1"/>
      <c r="AE131" s="1">
        <f>SUM(Table17[[#This Row],[Total 
Paid]:[Refunds]])</f>
        <v>0</v>
      </c>
      <c r="AF131" s="1"/>
      <c r="AG131" s="1">
        <f>SUM(AC131,Table17[[#This Row],[Refunds]],Table17[[#This Row],[Shipping 
Charged]])</f>
        <v>0</v>
      </c>
      <c r="AH131" s="1"/>
      <c r="AI131" s="1"/>
      <c r="AJ131" s="1">
        <f t="shared" si="245"/>
        <v>0</v>
      </c>
      <c r="AL131" s="1"/>
      <c r="AM131" s="1"/>
      <c r="AN131" s="1"/>
      <c r="AO131" s="1"/>
      <c r="AQ131" s="30">
        <f t="shared" si="246"/>
        <v>0</v>
      </c>
      <c r="AR131" s="1"/>
      <c r="AS131" s="1">
        <f t="shared" si="247"/>
        <v>0</v>
      </c>
      <c r="AT131" s="1"/>
      <c r="AU131" s="1"/>
      <c r="AV131" s="2">
        <f t="shared" si="248"/>
        <v>0</v>
      </c>
      <c r="AX131" s="1"/>
      <c r="AY131" s="1"/>
      <c r="AZ131" s="1"/>
      <c r="BA131" s="2">
        <f t="shared" si="249"/>
        <v>0</v>
      </c>
      <c r="BB131" s="2">
        <f>SUM(AG131,AI131,-BA131,-Table17[[#This Row],[Sale Fee]])</f>
        <v>0</v>
      </c>
      <c r="BD131" s="1"/>
      <c r="BE131" s="1"/>
      <c r="BF131" s="1"/>
    </row>
    <row r="132" spans="1:58" x14ac:dyDescent="0.25">
      <c r="A132" s="1"/>
      <c r="B132" s="1"/>
      <c r="P132" s="1"/>
      <c r="Q132" s="1"/>
      <c r="R132" s="1"/>
      <c r="T132" s="1"/>
      <c r="U132" s="1"/>
      <c r="V132" s="1">
        <f t="shared" si="243"/>
        <v>0</v>
      </c>
      <c r="Y132" s="1">
        <f>Table17[[#This Row],[Quantity2]]*Table17[[#This Row],[U Cost]]</f>
        <v>0</v>
      </c>
      <c r="AA132" s="1"/>
      <c r="AB132" s="1"/>
      <c r="AC132" s="1">
        <f t="shared" si="244"/>
        <v>0</v>
      </c>
      <c r="AD132" s="1"/>
      <c r="AE132" s="1">
        <f>SUM(Table17[[#This Row],[Total 
Paid]:[Refunds]])</f>
        <v>0</v>
      </c>
      <c r="AF132" s="1"/>
      <c r="AG132" s="1">
        <f>SUM(AC132,Table17[[#This Row],[Refunds]],Table17[[#This Row],[Shipping 
Charged]])</f>
        <v>0</v>
      </c>
      <c r="AH132" s="1"/>
      <c r="AI132" s="1"/>
      <c r="AJ132" s="1">
        <f t="shared" si="245"/>
        <v>0</v>
      </c>
      <c r="AL132" s="1"/>
      <c r="AM132" s="1"/>
      <c r="AN132" s="1"/>
      <c r="AO132" s="1"/>
      <c r="AQ132" s="30">
        <f t="shared" si="246"/>
        <v>0</v>
      </c>
      <c r="AR132" s="1"/>
      <c r="AS132" s="1">
        <f t="shared" si="247"/>
        <v>0</v>
      </c>
      <c r="AT132" s="1"/>
      <c r="AU132" s="1"/>
      <c r="AV132" s="2">
        <f t="shared" si="248"/>
        <v>0</v>
      </c>
      <c r="AX132" s="1"/>
      <c r="AY132" s="1"/>
      <c r="AZ132" s="1"/>
      <c r="BA132" s="2">
        <f t="shared" si="249"/>
        <v>0</v>
      </c>
      <c r="BB132" s="2">
        <f>SUM(AG132,AI132,-BA132,-Table17[[#This Row],[Sale Fee]])</f>
        <v>0</v>
      </c>
      <c r="BD132" s="1"/>
      <c r="BE132" s="1"/>
      <c r="BF132" s="1"/>
    </row>
    <row r="133" spans="1:58" x14ac:dyDescent="0.25">
      <c r="A133" s="1"/>
      <c r="B133" s="1"/>
      <c r="P133" s="1"/>
      <c r="Q133" s="1"/>
      <c r="R133" s="1"/>
      <c r="T133" s="1"/>
      <c r="U133" s="1"/>
      <c r="V133" s="1">
        <f t="shared" si="243"/>
        <v>0</v>
      </c>
      <c r="Y133" s="1">
        <f>Table17[[#This Row],[Quantity2]]*Table17[[#This Row],[U Cost]]</f>
        <v>0</v>
      </c>
      <c r="AA133" s="1"/>
      <c r="AB133" s="1"/>
      <c r="AC133" s="1">
        <f t="shared" si="244"/>
        <v>0</v>
      </c>
      <c r="AD133" s="1"/>
      <c r="AE133" s="1">
        <f>SUM(Table17[[#This Row],[Total 
Paid]:[Refunds]])</f>
        <v>0</v>
      </c>
      <c r="AF133" s="1"/>
      <c r="AG133" s="1">
        <f>SUM(AC133,Table17[[#This Row],[Refunds]],Table17[[#This Row],[Shipping 
Charged]])</f>
        <v>0</v>
      </c>
      <c r="AH133" s="1"/>
      <c r="AI133" s="1"/>
      <c r="AJ133" s="1">
        <f t="shared" si="245"/>
        <v>0</v>
      </c>
      <c r="AL133" s="1"/>
      <c r="AM133" s="1"/>
      <c r="AN133" s="1"/>
      <c r="AO133" s="1"/>
      <c r="AQ133" s="30">
        <f t="shared" si="246"/>
        <v>0</v>
      </c>
      <c r="AR133" s="1"/>
      <c r="AS133" s="1">
        <f t="shared" si="247"/>
        <v>0</v>
      </c>
      <c r="AT133" s="1"/>
      <c r="AU133" s="1"/>
      <c r="AV133" s="2">
        <f t="shared" si="248"/>
        <v>0</v>
      </c>
      <c r="AX133" s="1"/>
      <c r="AY133" s="1"/>
      <c r="AZ133" s="1"/>
      <c r="BA133" s="2">
        <f t="shared" si="249"/>
        <v>0</v>
      </c>
      <c r="BB133" s="2">
        <f>SUM(AG133,AI133,-BA133,-Table17[[#This Row],[Sale Fee]])</f>
        <v>0</v>
      </c>
      <c r="BD133" s="1"/>
      <c r="BE133" s="1"/>
      <c r="BF133" s="1"/>
    </row>
    <row r="134" spans="1:58" x14ac:dyDescent="0.25">
      <c r="A134" s="1"/>
      <c r="B134" s="1"/>
      <c r="E134" s="4"/>
      <c r="P134" s="1"/>
      <c r="Q134" s="1"/>
      <c r="R134" s="1"/>
      <c r="T134" s="1"/>
      <c r="U134" s="1"/>
      <c r="V134" s="1">
        <f t="shared" si="243"/>
        <v>0</v>
      </c>
      <c r="Y134" s="1">
        <f>Table17[[#This Row],[Quantity2]]*Table17[[#This Row],[U Cost]]</f>
        <v>0</v>
      </c>
      <c r="AA134" s="1"/>
      <c r="AB134" s="1"/>
      <c r="AC134" s="1">
        <f t="shared" si="244"/>
        <v>0</v>
      </c>
      <c r="AD134" s="1"/>
      <c r="AE134" s="1">
        <f>SUM(Table17[[#This Row],[Total 
Paid]:[Refunds]])</f>
        <v>0</v>
      </c>
      <c r="AF134" s="1"/>
      <c r="AG134" s="1">
        <f>SUM(AC134,Table17[[#This Row],[Refunds]],Table17[[#This Row],[Shipping 
Charged]])</f>
        <v>0</v>
      </c>
      <c r="AH134" s="1"/>
      <c r="AI134" s="1"/>
      <c r="AJ134" s="1">
        <f t="shared" si="245"/>
        <v>0</v>
      </c>
      <c r="AL134" s="1"/>
      <c r="AM134" s="1"/>
      <c r="AN134" s="1"/>
      <c r="AO134" s="1"/>
      <c r="AQ134" s="30">
        <f t="shared" si="246"/>
        <v>0</v>
      </c>
      <c r="AR134" s="1"/>
      <c r="AS134" s="1">
        <f t="shared" si="247"/>
        <v>0</v>
      </c>
      <c r="AT134" s="1"/>
      <c r="AU134" s="1"/>
      <c r="AV134" s="2">
        <f t="shared" si="248"/>
        <v>0</v>
      </c>
      <c r="AX134" s="1"/>
      <c r="AY134" s="1"/>
      <c r="AZ134" s="1"/>
      <c r="BA134" s="2">
        <f t="shared" si="249"/>
        <v>0</v>
      </c>
      <c r="BB134" s="2">
        <f>SUM(AG134,AI134,-BA134,-Table17[[#This Row],[Sale Fee]])</f>
        <v>0</v>
      </c>
      <c r="BD134" s="1"/>
      <c r="BE134" s="1"/>
      <c r="BF134" s="1"/>
    </row>
    <row r="135" spans="1:58" x14ac:dyDescent="0.25">
      <c r="A135" s="1"/>
      <c r="B135" s="1"/>
      <c r="E135" s="4"/>
      <c r="P135" s="1"/>
      <c r="Q135" s="1"/>
      <c r="R135" s="1"/>
      <c r="T135" s="1"/>
      <c r="U135" s="1"/>
      <c r="V135" s="1">
        <f t="shared" si="243"/>
        <v>0</v>
      </c>
      <c r="Y135" s="1">
        <f>Table17[[#This Row],[Quantity2]]*Table17[[#This Row],[U Cost]]</f>
        <v>0</v>
      </c>
      <c r="AA135" s="1"/>
      <c r="AB135" s="1"/>
      <c r="AC135" s="1">
        <f t="shared" si="244"/>
        <v>0</v>
      </c>
      <c r="AD135" s="1"/>
      <c r="AE135" s="1">
        <f>SUM(Table17[[#This Row],[Total 
Paid]:[Refunds]])</f>
        <v>0</v>
      </c>
      <c r="AF135" s="1"/>
      <c r="AG135" s="1">
        <f>SUM(AC135,Table17[[#This Row],[Refunds]],Table17[[#This Row],[Shipping 
Charged]])</f>
        <v>0</v>
      </c>
      <c r="AH135" s="1"/>
      <c r="AI135" s="1"/>
      <c r="AJ135" s="1">
        <f t="shared" si="245"/>
        <v>0</v>
      </c>
      <c r="AL135" s="1"/>
      <c r="AM135" s="1"/>
      <c r="AN135" s="1"/>
      <c r="AO135" s="1"/>
      <c r="AQ135" s="30">
        <f t="shared" si="246"/>
        <v>0</v>
      </c>
      <c r="AR135" s="1"/>
      <c r="AS135" s="1">
        <f t="shared" si="247"/>
        <v>0</v>
      </c>
      <c r="AT135" s="1"/>
      <c r="AU135" s="1"/>
      <c r="AV135" s="2">
        <f t="shared" si="248"/>
        <v>0</v>
      </c>
      <c r="AX135" s="1"/>
      <c r="AY135" s="1"/>
      <c r="AZ135" s="1"/>
      <c r="BA135" s="2">
        <f t="shared" si="249"/>
        <v>0</v>
      </c>
      <c r="BB135" s="2">
        <f>SUM(AG135,AI135,-BA135,-Table17[[#This Row],[Sale Fee]])</f>
        <v>0</v>
      </c>
      <c r="BD135" s="1"/>
      <c r="BE135" s="1"/>
      <c r="BF135" s="1"/>
    </row>
    <row r="136" spans="1:58" x14ac:dyDescent="0.25">
      <c r="A136" s="1"/>
      <c r="B136" s="1"/>
      <c r="E136" s="4"/>
      <c r="P136" s="1"/>
      <c r="Q136" s="1"/>
      <c r="R136" s="1"/>
      <c r="T136" s="1"/>
      <c r="U136" s="1"/>
      <c r="V136" s="1">
        <f t="shared" si="243"/>
        <v>0</v>
      </c>
      <c r="Y136" s="1">
        <f>Table17[[#This Row],[Quantity2]]*Table17[[#This Row],[U Cost]]</f>
        <v>0</v>
      </c>
      <c r="AA136" s="1"/>
      <c r="AB136" s="1"/>
      <c r="AC136" s="1">
        <f t="shared" si="244"/>
        <v>0</v>
      </c>
      <c r="AD136" s="1"/>
      <c r="AE136" s="1">
        <f>SUM(Table17[[#This Row],[Total 
Paid]:[Refunds]])</f>
        <v>0</v>
      </c>
      <c r="AF136" s="1"/>
      <c r="AG136" s="1">
        <f>SUM(AC136,Table17[[#This Row],[Refunds]],Table17[[#This Row],[Shipping 
Charged]])</f>
        <v>0</v>
      </c>
      <c r="AH136" s="1"/>
      <c r="AI136" s="1"/>
      <c r="AJ136" s="1">
        <f t="shared" si="245"/>
        <v>0</v>
      </c>
      <c r="AL136" s="1"/>
      <c r="AM136" s="1"/>
      <c r="AN136" s="1"/>
      <c r="AO136" s="1"/>
      <c r="AQ136" s="30">
        <f t="shared" si="246"/>
        <v>0</v>
      </c>
      <c r="AR136" s="1"/>
      <c r="AS136" s="1">
        <f t="shared" si="247"/>
        <v>0</v>
      </c>
      <c r="AT136" s="1"/>
      <c r="AU136" s="1"/>
      <c r="AV136" s="2">
        <f t="shared" si="248"/>
        <v>0</v>
      </c>
      <c r="AX136" s="1"/>
      <c r="AY136" s="1"/>
      <c r="AZ136" s="1"/>
      <c r="BA136" s="2">
        <f t="shared" si="249"/>
        <v>0</v>
      </c>
      <c r="BB136" s="2">
        <f>SUM(AG136,AI136,-BA136,-Table17[[#This Row],[Sale Fee]])</f>
        <v>0</v>
      </c>
      <c r="BD136" s="1"/>
      <c r="BE136" s="1"/>
      <c r="BF136" s="1"/>
    </row>
    <row r="137" spans="1:58" x14ac:dyDescent="0.25">
      <c r="A137" s="1"/>
      <c r="B137" s="1"/>
      <c r="E137" s="4"/>
      <c r="P137" s="1"/>
      <c r="Q137" s="1"/>
      <c r="R137" s="1"/>
      <c r="T137" s="1"/>
      <c r="U137" s="1"/>
      <c r="V137" s="1">
        <f t="shared" si="243"/>
        <v>0</v>
      </c>
      <c r="Y137" s="1">
        <f>Table17[[#This Row],[Quantity2]]*Table17[[#This Row],[U Cost]]</f>
        <v>0</v>
      </c>
      <c r="AA137" s="1"/>
      <c r="AB137" s="1"/>
      <c r="AC137" s="1">
        <f t="shared" si="244"/>
        <v>0</v>
      </c>
      <c r="AD137" s="1"/>
      <c r="AE137" s="1">
        <f>SUM(Table17[[#This Row],[Total 
Paid]:[Refunds]])</f>
        <v>0</v>
      </c>
      <c r="AF137" s="1"/>
      <c r="AG137" s="1">
        <f>SUM(AC137,Table17[[#This Row],[Refunds]],Table17[[#This Row],[Shipping 
Charged]])</f>
        <v>0</v>
      </c>
      <c r="AH137" s="1"/>
      <c r="AI137" s="1"/>
      <c r="AJ137" s="1">
        <f t="shared" si="245"/>
        <v>0</v>
      </c>
      <c r="AL137" s="1"/>
      <c r="AM137" s="1"/>
      <c r="AN137" s="1"/>
      <c r="AO137" s="1"/>
      <c r="AQ137" s="30">
        <f t="shared" si="246"/>
        <v>0</v>
      </c>
      <c r="AR137" s="1"/>
      <c r="AS137" s="1">
        <f t="shared" si="247"/>
        <v>0</v>
      </c>
      <c r="AT137" s="1"/>
      <c r="AU137" s="1"/>
      <c r="AV137" s="2">
        <f t="shared" si="248"/>
        <v>0</v>
      </c>
      <c r="AX137" s="1"/>
      <c r="AY137" s="1"/>
      <c r="AZ137" s="1"/>
      <c r="BA137" s="2">
        <f t="shared" si="249"/>
        <v>0</v>
      </c>
      <c r="BB137" s="2">
        <f>SUM(AG137,AI137,-BA137,-Table17[[#This Row],[Sale Fee]])</f>
        <v>0</v>
      </c>
      <c r="BD137" s="1"/>
      <c r="BE137" s="1"/>
      <c r="BF137" s="1"/>
    </row>
    <row r="138" spans="1:58" x14ac:dyDescent="0.25">
      <c r="A138" s="1"/>
      <c r="B138" s="1"/>
      <c r="E138" s="4"/>
      <c r="P138" s="1"/>
      <c r="Q138" s="1"/>
      <c r="R138" s="1"/>
      <c r="T138" s="1"/>
      <c r="U138" s="1"/>
      <c r="V138" s="1">
        <f t="shared" si="243"/>
        <v>0</v>
      </c>
      <c r="Y138" s="1">
        <f>Table17[[#This Row],[Quantity2]]*Table17[[#This Row],[U Cost]]</f>
        <v>0</v>
      </c>
      <c r="AA138" s="1"/>
      <c r="AB138" s="1"/>
      <c r="AC138" s="1">
        <f t="shared" si="244"/>
        <v>0</v>
      </c>
      <c r="AD138" s="1"/>
      <c r="AE138" s="1">
        <f>SUM(Table17[[#This Row],[Total 
Paid]:[Refunds]])</f>
        <v>0</v>
      </c>
      <c r="AF138" s="1"/>
      <c r="AG138" s="1">
        <f>SUM(AC138,Table17[[#This Row],[Refunds]],Table17[[#This Row],[Shipping 
Charged]])</f>
        <v>0</v>
      </c>
      <c r="AH138" s="1"/>
      <c r="AI138" s="1"/>
      <c r="AJ138" s="1">
        <f t="shared" si="245"/>
        <v>0</v>
      </c>
      <c r="AL138" s="1"/>
      <c r="AM138" s="1"/>
      <c r="AN138" s="1"/>
      <c r="AO138" s="1"/>
      <c r="AQ138" s="30">
        <f t="shared" si="246"/>
        <v>0</v>
      </c>
      <c r="AR138" s="1"/>
      <c r="AS138" s="1">
        <f t="shared" si="247"/>
        <v>0</v>
      </c>
      <c r="AT138" s="1"/>
      <c r="AU138" s="1"/>
      <c r="AV138" s="2">
        <f t="shared" si="248"/>
        <v>0</v>
      </c>
      <c r="AX138" s="1"/>
      <c r="AY138" s="1"/>
      <c r="AZ138" s="1"/>
      <c r="BA138" s="2">
        <f t="shared" si="249"/>
        <v>0</v>
      </c>
      <c r="BB138" s="2">
        <f>SUM(AG138,AI138,-BA138,-Table17[[#This Row],[Sale Fee]])</f>
        <v>0</v>
      </c>
      <c r="BD138" s="1"/>
      <c r="BE138" s="1"/>
      <c r="BF138" s="1"/>
    </row>
    <row r="139" spans="1:58" x14ac:dyDescent="0.25">
      <c r="A139" s="1"/>
      <c r="B139" s="1"/>
      <c r="E139" s="4"/>
      <c r="P139" s="1"/>
      <c r="Q139" s="1"/>
      <c r="R139" s="1"/>
      <c r="T139" s="1"/>
      <c r="U139" s="1"/>
      <c r="V139" s="1">
        <f t="shared" si="243"/>
        <v>0</v>
      </c>
      <c r="Y139" s="1">
        <f>Table17[[#This Row],[Quantity2]]*Table17[[#This Row],[U Cost]]</f>
        <v>0</v>
      </c>
      <c r="AA139" s="1"/>
      <c r="AB139" s="1"/>
      <c r="AC139" s="1">
        <f t="shared" si="244"/>
        <v>0</v>
      </c>
      <c r="AD139" s="1"/>
      <c r="AE139" s="1">
        <f>SUM(Table17[[#This Row],[Total 
Paid]:[Refunds]])</f>
        <v>0</v>
      </c>
      <c r="AF139" s="1"/>
      <c r="AG139" s="1">
        <f>SUM(AC139,Table17[[#This Row],[Refunds]],Table17[[#This Row],[Shipping 
Charged]])</f>
        <v>0</v>
      </c>
      <c r="AH139" s="1"/>
      <c r="AI139" s="1"/>
      <c r="AJ139" s="1">
        <f t="shared" si="245"/>
        <v>0</v>
      </c>
      <c r="AL139" s="1"/>
      <c r="AM139" s="1"/>
      <c r="AN139" s="1"/>
      <c r="AO139" s="1"/>
      <c r="AQ139" s="30">
        <f t="shared" si="246"/>
        <v>0</v>
      </c>
      <c r="AR139" s="1"/>
      <c r="AS139" s="1">
        <f t="shared" si="247"/>
        <v>0</v>
      </c>
      <c r="AT139" s="1"/>
      <c r="AU139" s="1"/>
      <c r="AV139" s="2">
        <f t="shared" si="248"/>
        <v>0</v>
      </c>
      <c r="AX139" s="1"/>
      <c r="AY139" s="1"/>
      <c r="AZ139" s="1"/>
      <c r="BA139" s="2">
        <f t="shared" si="249"/>
        <v>0</v>
      </c>
      <c r="BB139" s="2">
        <f>SUM(AG139,AI139,-BA139,-Table17[[#This Row],[Sale Fee]])</f>
        <v>0</v>
      </c>
      <c r="BD139" s="1"/>
      <c r="BE139" s="1"/>
      <c r="BF139" s="1"/>
    </row>
    <row r="140" spans="1:58" x14ac:dyDescent="0.25">
      <c r="A140" s="1"/>
      <c r="B140" s="1"/>
      <c r="E140" s="4"/>
      <c r="P140" s="1"/>
      <c r="Q140" s="1"/>
      <c r="R140" s="1"/>
      <c r="T140" s="1"/>
      <c r="U140" s="1"/>
      <c r="V140" s="1">
        <f t="shared" si="243"/>
        <v>0</v>
      </c>
      <c r="Y140" s="1">
        <f>Table17[[#This Row],[Quantity2]]*Table17[[#This Row],[U Cost]]</f>
        <v>0</v>
      </c>
      <c r="AA140" s="1"/>
      <c r="AB140" s="1"/>
      <c r="AC140" s="1">
        <f t="shared" si="244"/>
        <v>0</v>
      </c>
      <c r="AD140" s="1"/>
      <c r="AE140" s="1">
        <f>SUM(Table17[[#This Row],[Total 
Paid]:[Refunds]])</f>
        <v>0</v>
      </c>
      <c r="AF140" s="1"/>
      <c r="AG140" s="1">
        <f>SUM(AC140,Table17[[#This Row],[Refunds]],Table17[[#This Row],[Shipping 
Charged]])</f>
        <v>0</v>
      </c>
      <c r="AH140" s="1"/>
      <c r="AI140" s="1"/>
      <c r="AJ140" s="1">
        <f t="shared" si="245"/>
        <v>0</v>
      </c>
      <c r="AL140" s="1"/>
      <c r="AM140" s="1"/>
      <c r="AN140" s="1"/>
      <c r="AO140" s="1"/>
      <c r="AQ140" s="30">
        <f t="shared" si="246"/>
        <v>0</v>
      </c>
      <c r="AR140" s="1"/>
      <c r="AS140" s="1">
        <f t="shared" si="247"/>
        <v>0</v>
      </c>
      <c r="AT140" s="1"/>
      <c r="AU140" s="1"/>
      <c r="AV140" s="2">
        <f t="shared" si="248"/>
        <v>0</v>
      </c>
      <c r="AX140" s="1"/>
      <c r="AY140" s="1"/>
      <c r="AZ140" s="1"/>
      <c r="BA140" s="2">
        <f t="shared" si="249"/>
        <v>0</v>
      </c>
      <c r="BB140" s="2">
        <f>SUM(AG140,AI140,-BA140,-Table17[[#This Row],[Sale Fee]])</f>
        <v>0</v>
      </c>
      <c r="BD140" s="1"/>
      <c r="BE140" s="1"/>
      <c r="BF140" s="1"/>
    </row>
    <row r="141" spans="1:58" x14ac:dyDescent="0.25">
      <c r="A141" s="1"/>
      <c r="B141" s="1"/>
      <c r="E141" s="4"/>
      <c r="P141" s="1"/>
      <c r="Q141" s="1"/>
      <c r="R141" s="1"/>
      <c r="T141" s="1"/>
      <c r="U141" s="1"/>
      <c r="V141" s="1">
        <f t="shared" si="243"/>
        <v>0</v>
      </c>
      <c r="Y141" s="1">
        <f>Table17[[#This Row],[Quantity2]]*Table17[[#This Row],[U Cost]]</f>
        <v>0</v>
      </c>
      <c r="AA141" s="1"/>
      <c r="AB141" s="1"/>
      <c r="AC141" s="1">
        <f t="shared" si="244"/>
        <v>0</v>
      </c>
      <c r="AD141" s="1"/>
      <c r="AE141" s="1">
        <f>SUM(Table17[[#This Row],[Total 
Paid]:[Refunds]])</f>
        <v>0</v>
      </c>
      <c r="AF141" s="1"/>
      <c r="AG141" s="1">
        <f>SUM(AC141,Table17[[#This Row],[Refunds]],Table17[[#This Row],[Shipping 
Charged]])</f>
        <v>0</v>
      </c>
      <c r="AH141" s="1"/>
      <c r="AI141" s="1"/>
      <c r="AJ141" s="1">
        <f t="shared" si="245"/>
        <v>0</v>
      </c>
      <c r="AL141" s="1"/>
      <c r="AM141" s="1"/>
      <c r="AN141" s="1"/>
      <c r="AO141" s="1"/>
      <c r="AQ141" s="30">
        <f t="shared" si="246"/>
        <v>0</v>
      </c>
      <c r="AR141" s="1"/>
      <c r="AS141" s="1">
        <f t="shared" si="247"/>
        <v>0</v>
      </c>
      <c r="AT141" s="1"/>
      <c r="AU141" s="1"/>
      <c r="AV141" s="2">
        <f t="shared" si="248"/>
        <v>0</v>
      </c>
      <c r="AX141" s="1"/>
      <c r="AY141" s="1"/>
      <c r="AZ141" s="1"/>
      <c r="BA141" s="2">
        <f t="shared" si="249"/>
        <v>0</v>
      </c>
      <c r="BB141" s="2">
        <f>SUM(AG141,AI141,-BA141,-Table17[[#This Row],[Sale Fee]])</f>
        <v>0</v>
      </c>
      <c r="BD141" s="1"/>
      <c r="BE141" s="1"/>
      <c r="BF141" s="1"/>
    </row>
    <row r="142" spans="1:58" x14ac:dyDescent="0.25">
      <c r="A142" s="1"/>
      <c r="B142" s="1"/>
      <c r="E142" s="4"/>
      <c r="P142" s="1"/>
      <c r="Q142" s="1"/>
      <c r="R142" s="1"/>
      <c r="T142" s="1"/>
      <c r="U142" s="1"/>
      <c r="V142" s="1">
        <f t="shared" si="243"/>
        <v>0</v>
      </c>
      <c r="Y142" s="1">
        <f>Table17[[#This Row],[Quantity2]]*Table17[[#This Row],[U Cost]]</f>
        <v>0</v>
      </c>
      <c r="AA142" s="1"/>
      <c r="AB142" s="1"/>
      <c r="AC142" s="1">
        <f t="shared" si="244"/>
        <v>0</v>
      </c>
      <c r="AD142" s="1"/>
      <c r="AE142" s="1">
        <f>SUM(Table17[[#This Row],[Total 
Paid]:[Refunds]])</f>
        <v>0</v>
      </c>
      <c r="AF142" s="1"/>
      <c r="AG142" s="1">
        <f>SUM(AC142,Table17[[#This Row],[Refunds]],Table17[[#This Row],[Shipping 
Charged]])</f>
        <v>0</v>
      </c>
      <c r="AH142" s="1"/>
      <c r="AI142" s="1"/>
      <c r="AJ142" s="1">
        <f t="shared" si="245"/>
        <v>0</v>
      </c>
      <c r="AL142" s="1"/>
      <c r="AM142" s="1"/>
      <c r="AN142" s="1"/>
      <c r="AO142" s="1"/>
      <c r="AQ142" s="30">
        <f t="shared" si="246"/>
        <v>0</v>
      </c>
      <c r="AR142" s="1"/>
      <c r="AS142" s="1">
        <f t="shared" si="247"/>
        <v>0</v>
      </c>
      <c r="AT142" s="1"/>
      <c r="AU142" s="1"/>
      <c r="AV142" s="2">
        <f t="shared" si="248"/>
        <v>0</v>
      </c>
      <c r="AX142" s="1"/>
      <c r="AY142" s="1"/>
      <c r="AZ142" s="1"/>
      <c r="BA142" s="2">
        <f t="shared" si="249"/>
        <v>0</v>
      </c>
      <c r="BB142" s="2">
        <f>SUM(AG142,AI142,-BA142,-Table17[[#This Row],[Sale Fee]])</f>
        <v>0</v>
      </c>
      <c r="BD142" s="1"/>
      <c r="BE142" s="1"/>
      <c r="BF142" s="1"/>
    </row>
    <row r="143" spans="1:58" x14ac:dyDescent="0.25">
      <c r="A143" s="1"/>
      <c r="B143" s="1"/>
      <c r="E143" s="4"/>
      <c r="P143" s="1"/>
      <c r="Q143" s="1"/>
      <c r="R143" s="1"/>
      <c r="T143" s="1"/>
      <c r="U143" s="1"/>
      <c r="V143" s="1">
        <f t="shared" si="243"/>
        <v>0</v>
      </c>
      <c r="Y143" s="1">
        <f>Table17[[#This Row],[Quantity2]]*Table17[[#This Row],[U Cost]]</f>
        <v>0</v>
      </c>
      <c r="AA143" s="1"/>
      <c r="AB143" s="1"/>
      <c r="AC143" s="1">
        <f t="shared" si="244"/>
        <v>0</v>
      </c>
      <c r="AD143" s="1"/>
      <c r="AE143" s="1">
        <f>SUM(Table17[[#This Row],[Total 
Paid]:[Refunds]])</f>
        <v>0</v>
      </c>
      <c r="AF143" s="1"/>
      <c r="AG143" s="1">
        <f>SUM(AC143,Table17[[#This Row],[Refunds]],Table17[[#This Row],[Shipping 
Charged]])</f>
        <v>0</v>
      </c>
      <c r="AH143" s="1"/>
      <c r="AI143" s="1"/>
      <c r="AJ143" s="1">
        <f t="shared" si="245"/>
        <v>0</v>
      </c>
      <c r="AL143" s="1"/>
      <c r="AM143" s="1"/>
      <c r="AN143" s="1"/>
      <c r="AO143" s="1"/>
      <c r="AQ143" s="30">
        <f t="shared" si="246"/>
        <v>0</v>
      </c>
      <c r="AR143" s="1"/>
      <c r="AS143" s="1">
        <f t="shared" si="247"/>
        <v>0</v>
      </c>
      <c r="AT143" s="1"/>
      <c r="AU143" s="1"/>
      <c r="AV143" s="2">
        <f t="shared" si="248"/>
        <v>0</v>
      </c>
      <c r="AX143" s="1"/>
      <c r="AY143" s="1"/>
      <c r="AZ143" s="1"/>
      <c r="BA143" s="2">
        <f t="shared" si="249"/>
        <v>0</v>
      </c>
      <c r="BB143" s="2">
        <f>SUM(AG143,AI143,-BA143,-Table17[[#This Row],[Sale Fee]])</f>
        <v>0</v>
      </c>
      <c r="BD143" s="1"/>
      <c r="BE143" s="1"/>
      <c r="BF143" s="1"/>
    </row>
    <row r="144" spans="1:58" x14ac:dyDescent="0.25">
      <c r="A144" s="1"/>
      <c r="B144" s="1"/>
      <c r="E144" s="4"/>
      <c r="P144" s="1"/>
      <c r="Q144" s="1"/>
      <c r="R144" s="1"/>
      <c r="T144" s="1"/>
      <c r="U144" s="1"/>
      <c r="V144" s="1">
        <f t="shared" si="243"/>
        <v>0</v>
      </c>
      <c r="Y144" s="1">
        <f>Table17[[#This Row],[Quantity2]]*Table17[[#This Row],[U Cost]]</f>
        <v>0</v>
      </c>
      <c r="AA144" s="1"/>
      <c r="AB144" s="1"/>
      <c r="AC144" s="1">
        <f t="shared" si="244"/>
        <v>0</v>
      </c>
      <c r="AD144" s="1"/>
      <c r="AE144" s="1">
        <f>SUM(Table17[[#This Row],[Total 
Paid]:[Refunds]])</f>
        <v>0</v>
      </c>
      <c r="AF144" s="1"/>
      <c r="AG144" s="1">
        <f>SUM(AC144,Table17[[#This Row],[Refunds]],Table17[[#This Row],[Shipping 
Charged]])</f>
        <v>0</v>
      </c>
      <c r="AH144" s="1"/>
      <c r="AI144" s="1"/>
      <c r="AJ144" s="1">
        <f t="shared" si="245"/>
        <v>0</v>
      </c>
      <c r="AL144" s="1"/>
      <c r="AM144" s="1"/>
      <c r="AN144" s="1"/>
      <c r="AO144" s="1"/>
      <c r="AQ144" s="30">
        <f t="shared" si="246"/>
        <v>0</v>
      </c>
      <c r="AR144" s="1"/>
      <c r="AS144" s="1">
        <f t="shared" si="247"/>
        <v>0</v>
      </c>
      <c r="AT144" s="1"/>
      <c r="AU144" s="1"/>
      <c r="AV144" s="2">
        <f t="shared" si="248"/>
        <v>0</v>
      </c>
      <c r="AX144" s="1"/>
      <c r="AY144" s="1"/>
      <c r="AZ144" s="1"/>
      <c r="BA144" s="2">
        <f t="shared" si="249"/>
        <v>0</v>
      </c>
      <c r="BB144" s="2">
        <f>SUM(AG144,AI144,-BA144,-Table17[[#This Row],[Sale Fee]])</f>
        <v>0</v>
      </c>
      <c r="BD144" s="1"/>
      <c r="BE144" s="1"/>
      <c r="BF144" s="1"/>
    </row>
    <row r="145" spans="1:58" x14ac:dyDescent="0.25">
      <c r="A145" s="1"/>
      <c r="B145" s="1"/>
      <c r="E145" s="4"/>
      <c r="P145" s="1"/>
      <c r="Q145" s="1"/>
      <c r="R145" s="1"/>
      <c r="T145" s="1"/>
      <c r="U145" s="1"/>
      <c r="V145" s="1">
        <f t="shared" si="243"/>
        <v>0</v>
      </c>
      <c r="Y145" s="1">
        <f>Table17[[#This Row],[Quantity2]]*Table17[[#This Row],[U Cost]]</f>
        <v>0</v>
      </c>
      <c r="AA145" s="1"/>
      <c r="AB145" s="1"/>
      <c r="AC145" s="1">
        <f t="shared" si="244"/>
        <v>0</v>
      </c>
      <c r="AD145" s="1"/>
      <c r="AE145" s="1">
        <f>SUM(Table17[[#This Row],[Total 
Paid]:[Refunds]])</f>
        <v>0</v>
      </c>
      <c r="AF145" s="1"/>
      <c r="AG145" s="1">
        <f>SUM(AC145,Table17[[#This Row],[Refunds]],Table17[[#This Row],[Shipping 
Charged]])</f>
        <v>0</v>
      </c>
      <c r="AH145" s="1"/>
      <c r="AI145" s="1"/>
      <c r="AJ145" s="1">
        <f t="shared" si="245"/>
        <v>0</v>
      </c>
      <c r="AL145" s="1"/>
      <c r="AM145" s="1"/>
      <c r="AN145" s="1"/>
      <c r="AO145" s="1"/>
      <c r="AQ145" s="30">
        <f t="shared" si="246"/>
        <v>0</v>
      </c>
      <c r="AR145" s="1"/>
      <c r="AS145" s="1">
        <f t="shared" si="247"/>
        <v>0</v>
      </c>
      <c r="AT145" s="1"/>
      <c r="AU145" s="1"/>
      <c r="AV145" s="2">
        <f t="shared" si="248"/>
        <v>0</v>
      </c>
      <c r="AX145" s="1"/>
      <c r="AY145" s="1"/>
      <c r="AZ145" s="1"/>
      <c r="BA145" s="2">
        <f t="shared" si="249"/>
        <v>0</v>
      </c>
      <c r="BB145" s="2">
        <f>SUM(AG145,AI145,-BA145,-Table17[[#This Row],[Sale Fee]])</f>
        <v>0</v>
      </c>
      <c r="BD145" s="1"/>
      <c r="BE145" s="1"/>
      <c r="BF145" s="1"/>
    </row>
    <row r="146" spans="1:58" x14ac:dyDescent="0.25">
      <c r="A146" s="1"/>
      <c r="B146" s="1"/>
      <c r="E146" s="4"/>
      <c r="P146" s="1"/>
      <c r="Q146" s="1"/>
      <c r="R146" s="1"/>
      <c r="T146" s="1"/>
      <c r="U146" s="1"/>
      <c r="V146" s="1">
        <f t="shared" si="243"/>
        <v>0</v>
      </c>
      <c r="Y146" s="1">
        <f>Table17[[#This Row],[Quantity2]]*Table17[[#This Row],[U Cost]]</f>
        <v>0</v>
      </c>
      <c r="AA146" s="1"/>
      <c r="AB146" s="1"/>
      <c r="AC146" s="1">
        <f t="shared" si="244"/>
        <v>0</v>
      </c>
      <c r="AD146" s="1"/>
      <c r="AE146" s="1">
        <f>SUM(Table17[[#This Row],[Total 
Paid]:[Refunds]])</f>
        <v>0</v>
      </c>
      <c r="AF146" s="1"/>
      <c r="AG146" s="1">
        <f>SUM(AC146,Table17[[#This Row],[Refunds]],Table17[[#This Row],[Shipping 
Charged]])</f>
        <v>0</v>
      </c>
      <c r="AH146" s="1"/>
      <c r="AI146" s="1"/>
      <c r="AJ146" s="1">
        <f t="shared" si="245"/>
        <v>0</v>
      </c>
      <c r="AL146" s="1"/>
      <c r="AM146" s="1"/>
      <c r="AN146" s="1"/>
      <c r="AO146" s="1"/>
      <c r="AQ146" s="30">
        <f t="shared" si="246"/>
        <v>0</v>
      </c>
      <c r="AR146" s="1"/>
      <c r="AS146" s="1">
        <f t="shared" si="247"/>
        <v>0</v>
      </c>
      <c r="AT146" s="1"/>
      <c r="AU146" s="1"/>
      <c r="AV146" s="2">
        <f t="shared" si="248"/>
        <v>0</v>
      </c>
      <c r="AX146" s="1"/>
      <c r="AY146" s="1"/>
      <c r="AZ146" s="1"/>
      <c r="BA146" s="2">
        <f t="shared" si="249"/>
        <v>0</v>
      </c>
      <c r="BB146" s="2">
        <f>SUM(AG146,AI146,-BA146,-Table17[[#This Row],[Sale Fee]])</f>
        <v>0</v>
      </c>
      <c r="BD146" s="1"/>
      <c r="BE146" s="1"/>
      <c r="BF146" s="1"/>
    </row>
    <row r="147" spans="1:58" x14ac:dyDescent="0.25">
      <c r="A147" s="1"/>
      <c r="B147" s="1"/>
      <c r="E147" s="4"/>
      <c r="P147" s="1"/>
      <c r="Q147" s="1"/>
      <c r="R147" s="1"/>
      <c r="T147" s="1"/>
      <c r="U147" s="1"/>
      <c r="V147" s="1">
        <f t="shared" si="243"/>
        <v>0</v>
      </c>
      <c r="Y147" s="1">
        <f>Table17[[#This Row],[Quantity2]]*Table17[[#This Row],[U Cost]]</f>
        <v>0</v>
      </c>
      <c r="AA147" s="1"/>
      <c r="AB147" s="1"/>
      <c r="AC147" s="1">
        <f t="shared" si="244"/>
        <v>0</v>
      </c>
      <c r="AD147" s="1"/>
      <c r="AE147" s="1">
        <f>SUM(Table17[[#This Row],[Total 
Paid]:[Refunds]])</f>
        <v>0</v>
      </c>
      <c r="AF147" s="1"/>
      <c r="AG147" s="1">
        <f>SUM(AC147,Table17[[#This Row],[Refunds]],Table17[[#This Row],[Shipping 
Charged]])</f>
        <v>0</v>
      </c>
      <c r="AH147" s="1"/>
      <c r="AI147" s="1"/>
      <c r="AJ147" s="1">
        <f t="shared" si="245"/>
        <v>0</v>
      </c>
      <c r="AL147" s="1"/>
      <c r="AM147" s="1"/>
      <c r="AN147" s="1"/>
      <c r="AO147" s="1"/>
      <c r="AQ147" s="30">
        <f t="shared" si="246"/>
        <v>0</v>
      </c>
      <c r="AR147" s="1"/>
      <c r="AS147" s="1">
        <f t="shared" si="247"/>
        <v>0</v>
      </c>
      <c r="AT147" s="1"/>
      <c r="AU147" s="1"/>
      <c r="AV147" s="2">
        <f t="shared" si="248"/>
        <v>0</v>
      </c>
      <c r="AX147" s="1"/>
      <c r="AY147" s="1"/>
      <c r="AZ147" s="1"/>
      <c r="BA147" s="2">
        <f t="shared" si="249"/>
        <v>0</v>
      </c>
      <c r="BB147" s="2">
        <f>SUM(AG147,AI147,-BA147,-Table17[[#This Row],[Sale Fee]])</f>
        <v>0</v>
      </c>
      <c r="BD147" s="1"/>
      <c r="BE147" s="1"/>
      <c r="BF147" s="1"/>
    </row>
    <row r="148" spans="1:58" x14ac:dyDescent="0.25">
      <c r="A148" s="1"/>
      <c r="B148" s="1"/>
      <c r="E148" s="4"/>
      <c r="P148" s="1"/>
      <c r="Q148" s="1"/>
      <c r="R148" s="1"/>
      <c r="T148" s="1"/>
      <c r="U148" s="1"/>
      <c r="V148" s="1">
        <f t="shared" si="243"/>
        <v>0</v>
      </c>
      <c r="Y148" s="1">
        <f>Table17[[#This Row],[Quantity2]]*Table17[[#This Row],[U Cost]]</f>
        <v>0</v>
      </c>
      <c r="AA148" s="1"/>
      <c r="AB148" s="1"/>
      <c r="AC148" s="1">
        <f t="shared" si="244"/>
        <v>0</v>
      </c>
      <c r="AD148" s="1"/>
      <c r="AE148" s="1">
        <f>SUM(Table17[[#This Row],[Total 
Paid]:[Refunds]])</f>
        <v>0</v>
      </c>
      <c r="AF148" s="1"/>
      <c r="AG148" s="1">
        <f>SUM(AC148,Table17[[#This Row],[Refunds]],Table17[[#This Row],[Shipping 
Charged]])</f>
        <v>0</v>
      </c>
      <c r="AH148" s="1"/>
      <c r="AI148" s="1"/>
      <c r="AJ148" s="1">
        <f t="shared" si="245"/>
        <v>0</v>
      </c>
      <c r="AL148" s="1"/>
      <c r="AM148" s="1"/>
      <c r="AN148" s="1"/>
      <c r="AO148" s="1"/>
      <c r="AQ148" s="30">
        <f t="shared" si="246"/>
        <v>0</v>
      </c>
      <c r="AR148" s="1"/>
      <c r="AS148" s="1">
        <f t="shared" si="247"/>
        <v>0</v>
      </c>
      <c r="AT148" s="1"/>
      <c r="AU148" s="1"/>
      <c r="AV148" s="2">
        <f t="shared" si="248"/>
        <v>0</v>
      </c>
      <c r="AX148" s="1"/>
      <c r="AY148" s="1"/>
      <c r="AZ148" s="1"/>
      <c r="BA148" s="2">
        <f t="shared" si="249"/>
        <v>0</v>
      </c>
      <c r="BB148" s="2">
        <f>SUM(AG148,AI148,-BA148,-Table17[[#This Row],[Sale Fee]])</f>
        <v>0</v>
      </c>
      <c r="BD148" s="1"/>
      <c r="BE148" s="1"/>
      <c r="BF148" s="1"/>
    </row>
    <row r="149" spans="1:58" x14ac:dyDescent="0.25">
      <c r="A149" s="1"/>
      <c r="B149" s="1"/>
      <c r="E149" s="4"/>
      <c r="P149" s="1"/>
      <c r="Q149" s="1"/>
      <c r="R149" s="1"/>
      <c r="T149" s="1"/>
      <c r="U149" s="1"/>
      <c r="V149" s="1">
        <f t="shared" si="243"/>
        <v>0</v>
      </c>
      <c r="Y149" s="1">
        <f>Table17[[#This Row],[Quantity2]]*Table17[[#This Row],[U Cost]]</f>
        <v>0</v>
      </c>
      <c r="AA149" s="1"/>
      <c r="AB149" s="1"/>
      <c r="AC149" s="1">
        <f t="shared" si="244"/>
        <v>0</v>
      </c>
      <c r="AD149" s="1"/>
      <c r="AE149" s="1">
        <f>SUM(Table17[[#This Row],[Total 
Paid]:[Refunds]])</f>
        <v>0</v>
      </c>
      <c r="AF149" s="1"/>
      <c r="AG149" s="1">
        <f>SUM(AC149,Table17[[#This Row],[Refunds]],Table17[[#This Row],[Shipping 
Charged]])</f>
        <v>0</v>
      </c>
      <c r="AH149" s="1"/>
      <c r="AI149" s="1"/>
      <c r="AJ149" s="1">
        <f t="shared" si="245"/>
        <v>0</v>
      </c>
      <c r="AL149" s="1"/>
      <c r="AM149" s="1"/>
      <c r="AN149" s="1"/>
      <c r="AO149" s="1"/>
      <c r="AQ149" s="30">
        <f t="shared" si="246"/>
        <v>0</v>
      </c>
      <c r="AR149" s="1"/>
      <c r="AS149" s="1">
        <f t="shared" si="247"/>
        <v>0</v>
      </c>
      <c r="AT149" s="1"/>
      <c r="AU149" s="1"/>
      <c r="AV149" s="2">
        <f t="shared" si="248"/>
        <v>0</v>
      </c>
      <c r="AX149" s="1"/>
      <c r="AY149" s="1"/>
      <c r="AZ149" s="1"/>
      <c r="BA149" s="2">
        <f t="shared" si="249"/>
        <v>0</v>
      </c>
      <c r="BB149" s="2">
        <f>SUM(AG149,AI149,-BA149,-Table17[[#This Row],[Sale Fee]])</f>
        <v>0</v>
      </c>
      <c r="BD149" s="1"/>
      <c r="BE149" s="1"/>
      <c r="BF149" s="1"/>
    </row>
    <row r="150" spans="1:58" x14ac:dyDescent="0.25">
      <c r="A150" s="1"/>
      <c r="B150" s="1"/>
      <c r="E150" s="4"/>
      <c r="P150" s="1"/>
      <c r="Q150" s="1"/>
      <c r="R150" s="1"/>
      <c r="T150" s="1"/>
      <c r="U150" s="1"/>
      <c r="V150" s="1">
        <f t="shared" si="243"/>
        <v>0</v>
      </c>
      <c r="Y150" s="1">
        <f>Table17[[#This Row],[Quantity2]]*Table17[[#This Row],[U Cost]]</f>
        <v>0</v>
      </c>
      <c r="AA150" s="1"/>
      <c r="AB150" s="1"/>
      <c r="AC150" s="1">
        <f t="shared" si="244"/>
        <v>0</v>
      </c>
      <c r="AD150" s="1"/>
      <c r="AE150" s="1">
        <f>SUM(Table17[[#This Row],[Total 
Paid]:[Refunds]])</f>
        <v>0</v>
      </c>
      <c r="AF150" s="1"/>
      <c r="AG150" s="1">
        <f>SUM(AC150,Table17[[#This Row],[Refunds]],Table17[[#This Row],[Shipping 
Charged]])</f>
        <v>0</v>
      </c>
      <c r="AH150" s="1"/>
      <c r="AI150" s="1"/>
      <c r="AJ150" s="1">
        <f t="shared" si="245"/>
        <v>0</v>
      </c>
      <c r="AL150" s="1"/>
      <c r="AM150" s="1"/>
      <c r="AN150" s="1"/>
      <c r="AO150" s="1"/>
      <c r="AQ150" s="30">
        <f t="shared" si="246"/>
        <v>0</v>
      </c>
      <c r="AR150" s="1"/>
      <c r="AS150" s="1">
        <f t="shared" si="247"/>
        <v>0</v>
      </c>
      <c r="AT150" s="1"/>
      <c r="AU150" s="1"/>
      <c r="AV150" s="2">
        <f t="shared" si="248"/>
        <v>0</v>
      </c>
      <c r="AX150" s="1"/>
      <c r="AY150" s="1"/>
      <c r="AZ150" s="1"/>
      <c r="BA150" s="2">
        <f t="shared" si="249"/>
        <v>0</v>
      </c>
      <c r="BB150" s="2">
        <f>SUM(AG150,AI150,-BA150,-Table17[[#This Row],[Sale Fee]])</f>
        <v>0</v>
      </c>
      <c r="BD150" s="1"/>
      <c r="BE150" s="1"/>
      <c r="BF150" s="1"/>
    </row>
    <row r="151" spans="1:58" x14ac:dyDescent="0.25">
      <c r="A151" s="1"/>
      <c r="B151" s="1"/>
      <c r="E151" s="4"/>
      <c r="P151" s="1"/>
      <c r="Q151" s="1"/>
      <c r="R151" s="1"/>
      <c r="T151" s="1"/>
      <c r="U151" s="1"/>
      <c r="V151" s="1">
        <f t="shared" si="243"/>
        <v>0</v>
      </c>
      <c r="Y151" s="1">
        <f>Table17[[#This Row],[Quantity2]]*Table17[[#This Row],[U Cost]]</f>
        <v>0</v>
      </c>
      <c r="AA151" s="1"/>
      <c r="AB151" s="1"/>
      <c r="AC151" s="1">
        <f t="shared" si="244"/>
        <v>0</v>
      </c>
      <c r="AD151" s="1"/>
      <c r="AE151" s="1">
        <f>SUM(Table17[[#This Row],[Total 
Paid]:[Refunds]])</f>
        <v>0</v>
      </c>
      <c r="AF151" s="1"/>
      <c r="AG151" s="1">
        <f>SUM(AC151,Table17[[#This Row],[Refunds]],Table17[[#This Row],[Shipping 
Charged]])</f>
        <v>0</v>
      </c>
      <c r="AH151" s="1"/>
      <c r="AI151" s="1"/>
      <c r="AJ151" s="1">
        <f t="shared" si="245"/>
        <v>0</v>
      </c>
      <c r="AL151" s="1"/>
      <c r="AM151" s="1"/>
      <c r="AN151" s="1"/>
      <c r="AO151" s="1"/>
      <c r="AQ151" s="30">
        <f t="shared" si="246"/>
        <v>0</v>
      </c>
      <c r="AR151" s="1"/>
      <c r="AS151" s="1">
        <f t="shared" si="247"/>
        <v>0</v>
      </c>
      <c r="AT151" s="1"/>
      <c r="AU151" s="1"/>
      <c r="AV151" s="2">
        <f t="shared" si="248"/>
        <v>0</v>
      </c>
      <c r="AX151" s="1"/>
      <c r="AY151" s="1"/>
      <c r="AZ151" s="1"/>
      <c r="BA151" s="2">
        <f t="shared" si="249"/>
        <v>0</v>
      </c>
      <c r="BB151" s="2">
        <f>SUM(AG151,AI151,-BA151,-Table17[[#This Row],[Sale Fee]])</f>
        <v>0</v>
      </c>
      <c r="BD151" s="1"/>
      <c r="BE151" s="1"/>
      <c r="BF151" s="1"/>
    </row>
    <row r="152" spans="1:58" x14ac:dyDescent="0.25">
      <c r="A152" s="1"/>
      <c r="B152" s="1"/>
      <c r="E152" s="4"/>
      <c r="P152" s="1"/>
      <c r="Q152" s="1"/>
      <c r="R152" s="1"/>
      <c r="T152" s="1"/>
      <c r="U152" s="1"/>
      <c r="V152" s="1">
        <f t="shared" si="243"/>
        <v>0</v>
      </c>
      <c r="Y152" s="1">
        <f>Table17[[#This Row],[Quantity2]]*Table17[[#This Row],[U Cost]]</f>
        <v>0</v>
      </c>
      <c r="AA152" s="1"/>
      <c r="AB152" s="1"/>
      <c r="AC152" s="1">
        <f t="shared" si="244"/>
        <v>0</v>
      </c>
      <c r="AD152" s="1"/>
      <c r="AE152" s="1">
        <f>SUM(Table17[[#This Row],[Total 
Paid]:[Refunds]])</f>
        <v>0</v>
      </c>
      <c r="AF152" s="1"/>
      <c r="AG152" s="1">
        <f>SUM(AC152,Table17[[#This Row],[Refunds]],Table17[[#This Row],[Shipping 
Charged]])</f>
        <v>0</v>
      </c>
      <c r="AH152" s="1"/>
      <c r="AI152" s="1"/>
      <c r="AJ152" s="1">
        <f t="shared" si="245"/>
        <v>0</v>
      </c>
      <c r="AL152" s="1"/>
      <c r="AM152" s="1"/>
      <c r="AN152" s="1"/>
      <c r="AO152" s="1"/>
      <c r="AQ152" s="30">
        <f t="shared" si="246"/>
        <v>0</v>
      </c>
      <c r="AR152" s="1"/>
      <c r="AS152" s="1">
        <f t="shared" si="247"/>
        <v>0</v>
      </c>
      <c r="AT152" s="1"/>
      <c r="AU152" s="1"/>
      <c r="AV152" s="2">
        <f t="shared" si="248"/>
        <v>0</v>
      </c>
      <c r="AX152" s="1"/>
      <c r="AY152" s="1"/>
      <c r="AZ152" s="1"/>
      <c r="BA152" s="2">
        <f t="shared" si="249"/>
        <v>0</v>
      </c>
      <c r="BB152" s="2">
        <f>SUM(AG152,AI152,-BA152,-Table17[[#This Row],[Sale Fee]])</f>
        <v>0</v>
      </c>
      <c r="BD152" s="1"/>
      <c r="BE152" s="1"/>
      <c r="BF152" s="1"/>
    </row>
    <row r="153" spans="1:58" x14ac:dyDescent="0.25">
      <c r="A153" s="1"/>
      <c r="B153" s="1"/>
      <c r="E153" s="4"/>
      <c r="P153" s="1"/>
      <c r="Q153" s="1"/>
      <c r="R153" s="1"/>
      <c r="T153" s="1"/>
      <c r="U153" s="1"/>
      <c r="V153" s="1">
        <f t="shared" si="243"/>
        <v>0</v>
      </c>
      <c r="Y153" s="1">
        <f>Table17[[#This Row],[Quantity2]]*Table17[[#This Row],[U Cost]]</f>
        <v>0</v>
      </c>
      <c r="AA153" s="1"/>
      <c r="AB153" s="1"/>
      <c r="AC153" s="1">
        <f t="shared" si="244"/>
        <v>0</v>
      </c>
      <c r="AD153" s="1"/>
      <c r="AE153" s="1">
        <f>SUM(Table17[[#This Row],[Total 
Paid]:[Refunds]])</f>
        <v>0</v>
      </c>
      <c r="AF153" s="1"/>
      <c r="AG153" s="1">
        <f>SUM(AC153,Table17[[#This Row],[Refunds]],Table17[[#This Row],[Shipping 
Charged]])</f>
        <v>0</v>
      </c>
      <c r="AH153" s="1"/>
      <c r="AI153" s="1"/>
      <c r="AJ153" s="1">
        <f t="shared" si="245"/>
        <v>0</v>
      </c>
      <c r="AL153" s="1"/>
      <c r="AM153" s="1"/>
      <c r="AN153" s="1"/>
      <c r="AO153" s="1"/>
      <c r="AQ153" s="30">
        <f t="shared" si="246"/>
        <v>0</v>
      </c>
      <c r="AR153" s="1"/>
      <c r="AS153" s="1">
        <f t="shared" si="247"/>
        <v>0</v>
      </c>
      <c r="AT153" s="1"/>
      <c r="AU153" s="1"/>
      <c r="AV153" s="2">
        <f t="shared" si="248"/>
        <v>0</v>
      </c>
      <c r="AX153" s="1"/>
      <c r="AY153" s="1"/>
      <c r="AZ153" s="1"/>
      <c r="BA153" s="2">
        <f t="shared" si="249"/>
        <v>0</v>
      </c>
      <c r="BB153" s="2">
        <f>SUM(AG153,AI153,-BA153,-Table17[[#This Row],[Sale Fee]])</f>
        <v>0</v>
      </c>
      <c r="BD153" s="1"/>
      <c r="BE153" s="1"/>
      <c r="BF153" s="1"/>
    </row>
    <row r="154" spans="1:58" x14ac:dyDescent="0.25">
      <c r="A154" s="1"/>
      <c r="B154" s="1"/>
      <c r="E154" s="4"/>
      <c r="P154" s="1"/>
      <c r="Q154" s="1"/>
      <c r="R154" s="1"/>
      <c r="T154" s="1"/>
      <c r="U154" s="1"/>
      <c r="V154" s="1">
        <f t="shared" si="243"/>
        <v>0</v>
      </c>
      <c r="Y154" s="1">
        <f>Table17[[#This Row],[Quantity2]]*Table17[[#This Row],[U Cost]]</f>
        <v>0</v>
      </c>
      <c r="AA154" s="1"/>
      <c r="AB154" s="1"/>
      <c r="AC154" s="1">
        <f t="shared" si="244"/>
        <v>0</v>
      </c>
      <c r="AD154" s="1"/>
      <c r="AE154" s="1">
        <f>SUM(Table17[[#This Row],[Total 
Paid]:[Refunds]])</f>
        <v>0</v>
      </c>
      <c r="AF154" s="1"/>
      <c r="AG154" s="1">
        <f>SUM(AC154,Table17[[#This Row],[Refunds]],Table17[[#This Row],[Shipping 
Charged]])</f>
        <v>0</v>
      </c>
      <c r="AH154" s="1"/>
      <c r="AI154" s="1"/>
      <c r="AJ154" s="1">
        <f t="shared" si="245"/>
        <v>0</v>
      </c>
      <c r="AL154" s="1"/>
      <c r="AM154" s="1"/>
      <c r="AN154" s="1"/>
      <c r="AO154" s="1"/>
      <c r="AQ154" s="30">
        <f t="shared" si="246"/>
        <v>0</v>
      </c>
      <c r="AR154" s="1"/>
      <c r="AS154" s="1">
        <f t="shared" si="247"/>
        <v>0</v>
      </c>
      <c r="AT154" s="1"/>
      <c r="AU154" s="1"/>
      <c r="AV154" s="2">
        <f t="shared" si="248"/>
        <v>0</v>
      </c>
      <c r="AX154" s="1"/>
      <c r="AY154" s="1"/>
      <c r="AZ154" s="1"/>
      <c r="BA154" s="2">
        <f t="shared" si="249"/>
        <v>0</v>
      </c>
      <c r="BB154" s="2">
        <f>SUM(AG154,AI154,-BA154,-Table17[[#This Row],[Sale Fee]])</f>
        <v>0</v>
      </c>
      <c r="BD154" s="1"/>
      <c r="BE154" s="1"/>
      <c r="BF154" s="1"/>
    </row>
    <row r="155" spans="1:58" x14ac:dyDescent="0.25">
      <c r="A155" s="1"/>
      <c r="B155" s="1"/>
      <c r="E155" s="4"/>
      <c r="P155" s="1"/>
      <c r="Q155" s="1"/>
      <c r="R155" s="1"/>
      <c r="T155" s="1"/>
      <c r="U155" s="1"/>
      <c r="V155" s="1">
        <f t="shared" si="243"/>
        <v>0</v>
      </c>
      <c r="Y155" s="1">
        <f>Table17[[#This Row],[Quantity2]]*Table17[[#This Row],[U Cost]]</f>
        <v>0</v>
      </c>
      <c r="AA155" s="1"/>
      <c r="AB155" s="1"/>
      <c r="AC155" s="1">
        <f t="shared" si="244"/>
        <v>0</v>
      </c>
      <c r="AD155" s="1"/>
      <c r="AE155" s="1">
        <f>SUM(Table17[[#This Row],[Total 
Paid]:[Refunds]])</f>
        <v>0</v>
      </c>
      <c r="AF155" s="1"/>
      <c r="AG155" s="1">
        <f>SUM(AC155,Table17[[#This Row],[Refunds]],Table17[[#This Row],[Shipping 
Charged]])</f>
        <v>0</v>
      </c>
      <c r="AH155" s="1"/>
      <c r="AI155" s="1"/>
      <c r="AJ155" s="1">
        <f t="shared" si="245"/>
        <v>0</v>
      </c>
      <c r="AL155" s="1"/>
      <c r="AM155" s="1"/>
      <c r="AN155" s="1"/>
      <c r="AO155" s="1"/>
      <c r="AQ155" s="30">
        <f t="shared" si="246"/>
        <v>0</v>
      </c>
      <c r="AR155" s="1"/>
      <c r="AS155" s="1">
        <f t="shared" si="247"/>
        <v>0</v>
      </c>
      <c r="AT155" s="1"/>
      <c r="AU155" s="1"/>
      <c r="AV155" s="2">
        <f t="shared" si="248"/>
        <v>0</v>
      </c>
      <c r="AX155" s="1"/>
      <c r="AY155" s="1"/>
      <c r="AZ155" s="1"/>
      <c r="BA155" s="2">
        <f t="shared" si="249"/>
        <v>0</v>
      </c>
      <c r="BB155" s="2">
        <f>SUM(AG155,AI155,-BA155,-Table17[[#This Row],[Sale Fee]])</f>
        <v>0</v>
      </c>
      <c r="BD155" s="1"/>
      <c r="BE155" s="1"/>
      <c r="BF155" s="1"/>
    </row>
    <row r="156" spans="1:58" x14ac:dyDescent="0.25">
      <c r="A156" s="1"/>
      <c r="B156" s="1"/>
      <c r="E156" s="4"/>
      <c r="P156" s="1"/>
      <c r="Q156" s="1"/>
      <c r="R156" s="1"/>
      <c r="T156" s="1"/>
      <c r="U156" s="1"/>
      <c r="V156" s="1">
        <f t="shared" si="243"/>
        <v>0</v>
      </c>
      <c r="Y156" s="1">
        <f>Table17[[#This Row],[Quantity2]]*Table17[[#This Row],[U Cost]]</f>
        <v>0</v>
      </c>
      <c r="AA156" s="1"/>
      <c r="AB156" s="1"/>
      <c r="AC156" s="1">
        <f t="shared" si="244"/>
        <v>0</v>
      </c>
      <c r="AD156" s="1"/>
      <c r="AE156" s="1">
        <f>SUM(Table17[[#This Row],[Total 
Paid]:[Refunds]])</f>
        <v>0</v>
      </c>
      <c r="AF156" s="1"/>
      <c r="AG156" s="1">
        <f>SUM(AC156,Table17[[#This Row],[Refunds]],Table17[[#This Row],[Shipping 
Charged]])</f>
        <v>0</v>
      </c>
      <c r="AH156" s="1"/>
      <c r="AI156" s="1"/>
      <c r="AJ156" s="1">
        <f t="shared" si="245"/>
        <v>0</v>
      </c>
      <c r="AL156" s="1"/>
      <c r="AM156" s="1"/>
      <c r="AN156" s="1"/>
      <c r="AO156" s="1"/>
      <c r="AQ156" s="30">
        <f t="shared" si="246"/>
        <v>0</v>
      </c>
      <c r="AR156" s="1"/>
      <c r="AS156" s="1">
        <f t="shared" si="247"/>
        <v>0</v>
      </c>
      <c r="AT156" s="1"/>
      <c r="AU156" s="1"/>
      <c r="AV156" s="2">
        <f t="shared" si="248"/>
        <v>0</v>
      </c>
      <c r="AX156" s="1"/>
      <c r="AY156" s="1"/>
      <c r="AZ156" s="1"/>
      <c r="BA156" s="2">
        <f t="shared" si="249"/>
        <v>0</v>
      </c>
      <c r="BB156" s="2">
        <f>SUM(AG156,AI156,-BA156,-Table17[[#This Row],[Sale Fee]])</f>
        <v>0</v>
      </c>
      <c r="BD156" s="1"/>
      <c r="BE156" s="1"/>
      <c r="BF156" s="1"/>
    </row>
    <row r="157" spans="1:58" x14ac:dyDescent="0.25">
      <c r="A157" s="1"/>
      <c r="B157" s="1"/>
      <c r="E157" s="4"/>
      <c r="P157" s="1"/>
      <c r="Q157" s="1"/>
      <c r="R157" s="1"/>
      <c r="T157" s="1"/>
      <c r="U157" s="1"/>
      <c r="V157" s="1">
        <f t="shared" si="243"/>
        <v>0</v>
      </c>
      <c r="Y157" s="1">
        <f>Table17[[#This Row],[Quantity2]]*Table17[[#This Row],[U Cost]]</f>
        <v>0</v>
      </c>
      <c r="AA157" s="1"/>
      <c r="AB157" s="1"/>
      <c r="AC157" s="1">
        <f t="shared" si="244"/>
        <v>0</v>
      </c>
      <c r="AD157" s="1"/>
      <c r="AE157" s="1">
        <f>SUM(Table17[[#This Row],[Total 
Paid]:[Refunds]])</f>
        <v>0</v>
      </c>
      <c r="AF157" s="1"/>
      <c r="AG157" s="1">
        <f>SUM(AC157,Table17[[#This Row],[Refunds]],Table17[[#This Row],[Shipping 
Charged]])</f>
        <v>0</v>
      </c>
      <c r="AH157" s="1"/>
      <c r="AI157" s="1"/>
      <c r="AJ157" s="1">
        <f t="shared" si="245"/>
        <v>0</v>
      </c>
      <c r="AL157" s="1"/>
      <c r="AM157" s="1"/>
      <c r="AN157" s="1"/>
      <c r="AO157" s="1"/>
      <c r="AQ157" s="30">
        <f t="shared" si="246"/>
        <v>0</v>
      </c>
      <c r="AR157" s="1"/>
      <c r="AS157" s="1">
        <f t="shared" si="247"/>
        <v>0</v>
      </c>
      <c r="AT157" s="1"/>
      <c r="AU157" s="1"/>
      <c r="AV157" s="2">
        <f t="shared" si="248"/>
        <v>0</v>
      </c>
      <c r="AX157" s="1"/>
      <c r="AY157" s="1"/>
      <c r="AZ157" s="1"/>
      <c r="BA157" s="2">
        <f t="shared" si="249"/>
        <v>0</v>
      </c>
      <c r="BB157" s="2">
        <f>SUM(AG157,AI157,-BA157,-Table17[[#This Row],[Sale Fee]])</f>
        <v>0</v>
      </c>
      <c r="BD157" s="1"/>
      <c r="BE157" s="1"/>
      <c r="BF157" s="1"/>
    </row>
    <row r="158" spans="1:58" x14ac:dyDescent="0.25">
      <c r="A158" s="1"/>
      <c r="B158" s="1"/>
      <c r="E158" s="4"/>
      <c r="P158" s="1"/>
      <c r="Q158" s="1"/>
      <c r="R158" s="1"/>
      <c r="T158" s="1"/>
      <c r="U158" s="1"/>
      <c r="V158" s="1">
        <f t="shared" si="243"/>
        <v>0</v>
      </c>
      <c r="Y158" s="1">
        <f>Table17[[#This Row],[Quantity2]]*Table17[[#This Row],[U Cost]]</f>
        <v>0</v>
      </c>
      <c r="AA158" s="1"/>
      <c r="AB158" s="1"/>
      <c r="AC158" s="1">
        <f t="shared" si="244"/>
        <v>0</v>
      </c>
      <c r="AD158" s="1"/>
      <c r="AE158" s="1">
        <f>SUM(Table17[[#This Row],[Total 
Paid]:[Refunds]])</f>
        <v>0</v>
      </c>
      <c r="AF158" s="1"/>
      <c r="AG158" s="1">
        <f>SUM(AC158,Table17[[#This Row],[Refunds]],Table17[[#This Row],[Shipping 
Charged]])</f>
        <v>0</v>
      </c>
      <c r="AH158" s="1"/>
      <c r="AI158" s="1"/>
      <c r="AJ158" s="1">
        <f t="shared" si="245"/>
        <v>0</v>
      </c>
      <c r="AL158" s="1"/>
      <c r="AM158" s="1"/>
      <c r="AN158" s="1"/>
      <c r="AO158" s="1"/>
      <c r="AQ158" s="30">
        <f t="shared" si="246"/>
        <v>0</v>
      </c>
      <c r="AR158" s="1"/>
      <c r="AS158" s="1">
        <f t="shared" si="247"/>
        <v>0</v>
      </c>
      <c r="AT158" s="1"/>
      <c r="AU158" s="1"/>
      <c r="AV158" s="2">
        <f t="shared" si="248"/>
        <v>0</v>
      </c>
      <c r="AX158" s="1"/>
      <c r="AY158" s="1"/>
      <c r="AZ158" s="1"/>
      <c r="BA158" s="2">
        <f t="shared" si="249"/>
        <v>0</v>
      </c>
      <c r="BB158" s="2">
        <f>SUM(AG158,AI158,-BA158,-Table17[[#This Row],[Sale Fee]])</f>
        <v>0</v>
      </c>
      <c r="BD158" s="1"/>
      <c r="BE158" s="1"/>
      <c r="BF158" s="1"/>
    </row>
    <row r="159" spans="1:58" x14ac:dyDescent="0.25">
      <c r="A159" s="1"/>
      <c r="B159" s="1"/>
      <c r="E159" s="4"/>
      <c r="P159" s="1"/>
      <c r="Q159" s="1"/>
      <c r="R159" s="1"/>
      <c r="T159" s="1"/>
      <c r="U159" s="1"/>
      <c r="V159" s="1">
        <f t="shared" si="243"/>
        <v>0</v>
      </c>
      <c r="Y159" s="1">
        <f>Table17[[#This Row],[Quantity2]]*Table17[[#This Row],[U Cost]]</f>
        <v>0</v>
      </c>
      <c r="AA159" s="1"/>
      <c r="AB159" s="1"/>
      <c r="AC159" s="1">
        <f t="shared" si="244"/>
        <v>0</v>
      </c>
      <c r="AD159" s="1"/>
      <c r="AE159" s="1">
        <f>SUM(Table17[[#This Row],[Total 
Paid]:[Refunds]])</f>
        <v>0</v>
      </c>
      <c r="AF159" s="1"/>
      <c r="AG159" s="1">
        <f>SUM(AC159,Table17[[#This Row],[Refunds]],Table17[[#This Row],[Shipping 
Charged]])</f>
        <v>0</v>
      </c>
      <c r="AH159" s="1"/>
      <c r="AI159" s="1"/>
      <c r="AJ159" s="1">
        <f t="shared" si="245"/>
        <v>0</v>
      </c>
      <c r="AL159" s="1"/>
      <c r="AM159" s="1"/>
      <c r="AN159" s="1"/>
      <c r="AO159" s="1"/>
      <c r="AQ159" s="30">
        <f t="shared" si="246"/>
        <v>0</v>
      </c>
      <c r="AR159" s="1"/>
      <c r="AS159" s="1">
        <f t="shared" si="247"/>
        <v>0</v>
      </c>
      <c r="AT159" s="1"/>
      <c r="AU159" s="1"/>
      <c r="AV159" s="2">
        <f t="shared" si="248"/>
        <v>0</v>
      </c>
      <c r="AX159" s="1"/>
      <c r="AY159" s="1"/>
      <c r="AZ159" s="1"/>
      <c r="BA159" s="2">
        <f t="shared" si="249"/>
        <v>0</v>
      </c>
      <c r="BB159" s="2">
        <f>SUM(AG159,AI159,-BA159,-Table17[[#This Row],[Sale Fee]])</f>
        <v>0</v>
      </c>
      <c r="BD159" s="1"/>
      <c r="BE159" s="1"/>
      <c r="BF159" s="1"/>
    </row>
    <row r="160" spans="1:58" x14ac:dyDescent="0.25">
      <c r="A160" s="1"/>
      <c r="B160" s="1"/>
      <c r="E160" s="4"/>
      <c r="P160" s="1"/>
      <c r="Q160" s="1"/>
      <c r="R160" s="1"/>
      <c r="T160" s="1"/>
      <c r="U160" s="1"/>
      <c r="V160" s="1">
        <f t="shared" si="243"/>
        <v>0</v>
      </c>
      <c r="Y160" s="1">
        <f>Table17[[#This Row],[Quantity2]]*Table17[[#This Row],[U Cost]]</f>
        <v>0</v>
      </c>
      <c r="AA160" s="1"/>
      <c r="AB160" s="1"/>
      <c r="AC160" s="1">
        <f t="shared" si="244"/>
        <v>0</v>
      </c>
      <c r="AD160" s="1"/>
      <c r="AE160" s="1">
        <f>SUM(Table17[[#This Row],[Total 
Paid]:[Refunds]])</f>
        <v>0</v>
      </c>
      <c r="AF160" s="1"/>
      <c r="AG160" s="1">
        <f>SUM(AC160,Table17[[#This Row],[Refunds]],Table17[[#This Row],[Shipping 
Charged]])</f>
        <v>0</v>
      </c>
      <c r="AH160" s="1"/>
      <c r="AI160" s="1"/>
      <c r="AJ160" s="1">
        <f t="shared" si="245"/>
        <v>0</v>
      </c>
      <c r="AL160" s="1"/>
      <c r="AM160" s="1"/>
      <c r="AN160" s="1"/>
      <c r="AO160" s="1"/>
      <c r="AQ160" s="30">
        <f t="shared" si="246"/>
        <v>0</v>
      </c>
      <c r="AR160" s="1"/>
      <c r="AS160" s="1">
        <f t="shared" si="247"/>
        <v>0</v>
      </c>
      <c r="AT160" s="1"/>
      <c r="AU160" s="1"/>
      <c r="AV160" s="2">
        <f t="shared" si="248"/>
        <v>0</v>
      </c>
      <c r="AX160" s="1"/>
      <c r="AY160" s="1"/>
      <c r="AZ160" s="1"/>
      <c r="BA160" s="2">
        <f t="shared" si="249"/>
        <v>0</v>
      </c>
      <c r="BB160" s="2">
        <f>SUM(AG160,AI160,-BA160,-Table17[[#This Row],[Sale Fee]])</f>
        <v>0</v>
      </c>
      <c r="BD160" s="1"/>
      <c r="BE160" s="1"/>
      <c r="BF160" s="1"/>
    </row>
    <row r="161" spans="1:58" x14ac:dyDescent="0.25">
      <c r="A161" s="1"/>
      <c r="B161" s="1"/>
      <c r="E161" s="4"/>
      <c r="P161" s="1"/>
      <c r="Q161" s="1"/>
      <c r="R161" s="1"/>
      <c r="T161" s="1"/>
      <c r="U161" s="1"/>
      <c r="V161" s="1">
        <f t="shared" si="243"/>
        <v>0</v>
      </c>
      <c r="Y161" s="1">
        <f>Table17[[#This Row],[Quantity2]]*Table17[[#This Row],[U Cost]]</f>
        <v>0</v>
      </c>
      <c r="AA161" s="1"/>
      <c r="AB161" s="1"/>
      <c r="AC161" s="1">
        <f t="shared" si="244"/>
        <v>0</v>
      </c>
      <c r="AD161" s="1"/>
      <c r="AE161" s="1">
        <f>SUM(Table17[[#This Row],[Total 
Paid]:[Refunds]])</f>
        <v>0</v>
      </c>
      <c r="AF161" s="1"/>
      <c r="AG161" s="1">
        <f>SUM(AC161,Table17[[#This Row],[Refunds]],Table17[[#This Row],[Shipping 
Charged]])</f>
        <v>0</v>
      </c>
      <c r="AH161" s="1"/>
      <c r="AI161" s="1"/>
      <c r="AJ161" s="1">
        <f t="shared" si="245"/>
        <v>0</v>
      </c>
      <c r="AL161" s="1"/>
      <c r="AM161" s="1"/>
      <c r="AN161" s="1"/>
      <c r="AO161" s="1"/>
      <c r="AQ161" s="30">
        <f t="shared" si="246"/>
        <v>0</v>
      </c>
      <c r="AR161" s="1"/>
      <c r="AS161" s="1">
        <f t="shared" si="247"/>
        <v>0</v>
      </c>
      <c r="AT161" s="1"/>
      <c r="AU161" s="1"/>
      <c r="AV161" s="2">
        <f t="shared" si="248"/>
        <v>0</v>
      </c>
      <c r="AX161" s="1"/>
      <c r="AY161" s="1"/>
      <c r="AZ161" s="1"/>
      <c r="BA161" s="2">
        <f t="shared" si="249"/>
        <v>0</v>
      </c>
      <c r="BB161" s="2">
        <f>SUM(AG161,AI161,-BA161,-Table17[[#This Row],[Sale Fee]])</f>
        <v>0</v>
      </c>
      <c r="BD161" s="1"/>
      <c r="BE161" s="1"/>
      <c r="BF161" s="1"/>
    </row>
    <row r="162" spans="1:58" x14ac:dyDescent="0.25">
      <c r="A162" s="1"/>
      <c r="B162" s="1"/>
      <c r="E162" s="4"/>
      <c r="P162" s="1"/>
      <c r="Q162" s="1"/>
      <c r="R162" s="1"/>
      <c r="T162" s="1"/>
      <c r="U162" s="1"/>
      <c r="V162" s="1">
        <f t="shared" si="243"/>
        <v>0</v>
      </c>
      <c r="Y162" s="1">
        <f>Table17[[#This Row],[Quantity2]]*Table17[[#This Row],[U Cost]]</f>
        <v>0</v>
      </c>
      <c r="AA162" s="1"/>
      <c r="AB162" s="1"/>
      <c r="AC162" s="1">
        <f t="shared" si="244"/>
        <v>0</v>
      </c>
      <c r="AD162" s="1"/>
      <c r="AE162" s="1">
        <f>SUM(Table17[[#This Row],[Total 
Paid]:[Refunds]])</f>
        <v>0</v>
      </c>
      <c r="AF162" s="1"/>
      <c r="AG162" s="1">
        <f>SUM(AC162,Table17[[#This Row],[Refunds]],Table17[[#This Row],[Shipping 
Charged]])</f>
        <v>0</v>
      </c>
      <c r="AH162" s="1"/>
      <c r="AI162" s="1"/>
      <c r="AJ162" s="1">
        <f t="shared" si="245"/>
        <v>0</v>
      </c>
      <c r="AL162" s="1"/>
      <c r="AM162" s="1"/>
      <c r="AN162" s="1"/>
      <c r="AO162" s="1"/>
      <c r="AQ162" s="30">
        <f t="shared" si="246"/>
        <v>0</v>
      </c>
      <c r="AR162" s="1"/>
      <c r="AS162" s="1">
        <f t="shared" si="247"/>
        <v>0</v>
      </c>
      <c r="AT162" s="1"/>
      <c r="AU162" s="1"/>
      <c r="AV162" s="2">
        <f t="shared" si="248"/>
        <v>0</v>
      </c>
      <c r="AX162" s="1"/>
      <c r="AY162" s="1"/>
      <c r="AZ162" s="1"/>
      <c r="BA162" s="2">
        <f t="shared" si="249"/>
        <v>0</v>
      </c>
      <c r="BB162" s="2">
        <f>SUM(AG162,AI162,-BA162,-Table17[[#This Row],[Sale Fee]])</f>
        <v>0</v>
      </c>
      <c r="BD162" s="1"/>
      <c r="BE162" s="1"/>
      <c r="BF162" s="1"/>
    </row>
    <row r="163" spans="1:58" x14ac:dyDescent="0.25">
      <c r="A163" s="1"/>
      <c r="B163" s="1"/>
      <c r="E163" s="4"/>
      <c r="P163" s="1"/>
      <c r="Q163" s="1"/>
      <c r="R163" s="1"/>
      <c r="T163" s="1"/>
      <c r="U163" s="1"/>
      <c r="V163" s="1">
        <f t="shared" si="243"/>
        <v>0</v>
      </c>
      <c r="Y163" s="1">
        <f>Table17[[#This Row],[Quantity2]]*Table17[[#This Row],[U Cost]]</f>
        <v>0</v>
      </c>
      <c r="AA163" s="1"/>
      <c r="AB163" s="1"/>
      <c r="AC163" s="1">
        <f t="shared" si="244"/>
        <v>0</v>
      </c>
      <c r="AD163" s="1"/>
      <c r="AE163" s="1">
        <f>SUM(Table17[[#This Row],[Total 
Paid]:[Refunds]])</f>
        <v>0</v>
      </c>
      <c r="AF163" s="1"/>
      <c r="AG163" s="1">
        <f>SUM(AC163,Table17[[#This Row],[Refunds]],Table17[[#This Row],[Shipping 
Charged]])</f>
        <v>0</v>
      </c>
      <c r="AH163" s="1"/>
      <c r="AI163" s="1"/>
      <c r="AJ163" s="1">
        <f t="shared" si="245"/>
        <v>0</v>
      </c>
      <c r="AL163" s="1"/>
      <c r="AM163" s="1"/>
      <c r="AN163" s="1"/>
      <c r="AO163" s="1"/>
      <c r="AQ163" s="30">
        <f t="shared" si="246"/>
        <v>0</v>
      </c>
      <c r="AR163" s="1"/>
      <c r="AS163" s="1">
        <f t="shared" si="247"/>
        <v>0</v>
      </c>
      <c r="AT163" s="1"/>
      <c r="AU163" s="1"/>
      <c r="AV163" s="2">
        <f t="shared" si="248"/>
        <v>0</v>
      </c>
      <c r="AX163" s="1"/>
      <c r="AY163" s="1"/>
      <c r="AZ163" s="1"/>
      <c r="BA163" s="2">
        <f t="shared" si="249"/>
        <v>0</v>
      </c>
      <c r="BB163" s="2">
        <f>SUM(AG163,AI163,-BA163,-Table17[[#This Row],[Sale Fee]])</f>
        <v>0</v>
      </c>
      <c r="BD163" s="1"/>
      <c r="BE163" s="1"/>
      <c r="BF163" s="1"/>
    </row>
    <row r="164" spans="1:58" x14ac:dyDescent="0.25">
      <c r="A164" s="1"/>
      <c r="B164" s="1"/>
      <c r="E164" s="4"/>
      <c r="P164" s="1"/>
      <c r="Q164" s="1"/>
      <c r="R164" s="1"/>
      <c r="T164" s="1"/>
      <c r="U164" s="1"/>
      <c r="V164" s="1">
        <f t="shared" si="243"/>
        <v>0</v>
      </c>
      <c r="Y164" s="1">
        <f>Table17[[#This Row],[Quantity2]]*Table17[[#This Row],[U Cost]]</f>
        <v>0</v>
      </c>
      <c r="AA164" s="1"/>
      <c r="AB164" s="1"/>
      <c r="AC164" s="1">
        <f t="shared" si="244"/>
        <v>0</v>
      </c>
      <c r="AD164" s="1"/>
      <c r="AE164" s="1">
        <f>SUM(Table17[[#This Row],[Total 
Paid]:[Refunds]])</f>
        <v>0</v>
      </c>
      <c r="AF164" s="1"/>
      <c r="AG164" s="1">
        <f>SUM(AC164,Table17[[#This Row],[Refunds]],Table17[[#This Row],[Shipping 
Charged]])</f>
        <v>0</v>
      </c>
      <c r="AH164" s="1"/>
      <c r="AI164" s="1"/>
      <c r="AJ164" s="1">
        <f t="shared" si="245"/>
        <v>0</v>
      </c>
      <c r="AL164" s="1"/>
      <c r="AM164" s="1"/>
      <c r="AN164" s="1"/>
      <c r="AO164" s="1"/>
      <c r="AQ164" s="30">
        <f t="shared" si="246"/>
        <v>0</v>
      </c>
      <c r="AR164" s="1"/>
      <c r="AS164" s="1">
        <f t="shared" si="247"/>
        <v>0</v>
      </c>
      <c r="AT164" s="1"/>
      <c r="AU164" s="1"/>
      <c r="AV164" s="2">
        <f t="shared" si="248"/>
        <v>0</v>
      </c>
      <c r="AX164" s="1"/>
      <c r="AY164" s="1"/>
      <c r="AZ164" s="1"/>
      <c r="BA164" s="2">
        <f t="shared" si="249"/>
        <v>0</v>
      </c>
      <c r="BB164" s="2">
        <f>SUM(AG164,AI164,-BA164,-Table17[[#This Row],[Sale Fee]])</f>
        <v>0</v>
      </c>
      <c r="BD164" s="1"/>
      <c r="BE164" s="1"/>
      <c r="BF164" s="1"/>
    </row>
    <row r="165" spans="1:58" x14ac:dyDescent="0.25">
      <c r="A165" s="1"/>
      <c r="B165" s="1"/>
      <c r="E165" s="4"/>
      <c r="P165" s="1"/>
      <c r="Q165" s="1"/>
      <c r="R165" s="1"/>
      <c r="T165" s="1"/>
      <c r="U165" s="1"/>
      <c r="V165" s="1">
        <f t="shared" si="243"/>
        <v>0</v>
      </c>
      <c r="Y165" s="1">
        <f>Table17[[#This Row],[Quantity2]]*Table17[[#This Row],[U Cost]]</f>
        <v>0</v>
      </c>
      <c r="AA165" s="1"/>
      <c r="AB165" s="1"/>
      <c r="AC165" s="1">
        <f t="shared" si="244"/>
        <v>0</v>
      </c>
      <c r="AD165" s="1"/>
      <c r="AE165" s="1">
        <f>SUM(Table17[[#This Row],[Total 
Paid]:[Refunds]])</f>
        <v>0</v>
      </c>
      <c r="AF165" s="1"/>
      <c r="AG165" s="1">
        <f>SUM(AC165,Table17[[#This Row],[Refunds]],Table17[[#This Row],[Shipping 
Charged]])</f>
        <v>0</v>
      </c>
      <c r="AH165" s="1"/>
      <c r="AI165" s="1"/>
      <c r="AJ165" s="1">
        <f t="shared" si="245"/>
        <v>0</v>
      </c>
      <c r="AL165" s="1"/>
      <c r="AM165" s="1"/>
      <c r="AN165" s="1"/>
      <c r="AO165" s="1"/>
      <c r="AQ165" s="30">
        <f t="shared" si="246"/>
        <v>0</v>
      </c>
      <c r="AR165" s="1"/>
      <c r="AS165" s="1">
        <f t="shared" si="247"/>
        <v>0</v>
      </c>
      <c r="AT165" s="1"/>
      <c r="AU165" s="1"/>
      <c r="AV165" s="2">
        <f t="shared" si="248"/>
        <v>0</v>
      </c>
      <c r="AX165" s="1"/>
      <c r="AY165" s="1"/>
      <c r="AZ165" s="1"/>
      <c r="BA165" s="2">
        <f t="shared" si="249"/>
        <v>0</v>
      </c>
      <c r="BB165" s="2">
        <f>SUM(AG165,AI165,-BA165,-Table17[[#This Row],[Sale Fee]])</f>
        <v>0</v>
      </c>
      <c r="BD165" s="1"/>
      <c r="BE165" s="1"/>
      <c r="BF165" s="1"/>
    </row>
    <row r="166" spans="1:58" x14ac:dyDescent="0.25">
      <c r="A166" s="1"/>
      <c r="B166" s="1"/>
      <c r="E166" s="4"/>
      <c r="P166" s="1"/>
      <c r="Q166" s="1"/>
      <c r="R166" s="1"/>
      <c r="T166" s="1"/>
      <c r="U166" s="1"/>
      <c r="V166" s="1">
        <f t="shared" si="243"/>
        <v>0</v>
      </c>
      <c r="Y166" s="1">
        <f>Table17[[#This Row],[Quantity2]]*Table17[[#This Row],[U Cost]]</f>
        <v>0</v>
      </c>
      <c r="AA166" s="1"/>
      <c r="AB166" s="1"/>
      <c r="AC166" s="1">
        <f t="shared" si="244"/>
        <v>0</v>
      </c>
      <c r="AD166" s="1"/>
      <c r="AE166" s="1">
        <f>SUM(Table17[[#This Row],[Total 
Paid]:[Refunds]])</f>
        <v>0</v>
      </c>
      <c r="AF166" s="1"/>
      <c r="AG166" s="1">
        <f>SUM(AC166,Table17[[#This Row],[Refunds]],Table17[[#This Row],[Shipping 
Charged]])</f>
        <v>0</v>
      </c>
      <c r="AH166" s="1"/>
      <c r="AI166" s="1"/>
      <c r="AJ166" s="1">
        <f t="shared" si="245"/>
        <v>0</v>
      </c>
      <c r="AL166" s="1"/>
      <c r="AM166" s="1"/>
      <c r="AN166" s="1"/>
      <c r="AO166" s="1"/>
      <c r="AQ166" s="30">
        <f t="shared" si="246"/>
        <v>0</v>
      </c>
      <c r="AR166" s="1"/>
      <c r="AS166" s="1">
        <f t="shared" si="247"/>
        <v>0</v>
      </c>
      <c r="AT166" s="1"/>
      <c r="AU166" s="1"/>
      <c r="AV166" s="2">
        <f t="shared" si="248"/>
        <v>0</v>
      </c>
      <c r="AX166" s="1"/>
      <c r="AY166" s="1"/>
      <c r="AZ166" s="1"/>
      <c r="BA166" s="2">
        <f t="shared" si="249"/>
        <v>0</v>
      </c>
      <c r="BB166" s="2">
        <f>SUM(AG166,AI166,-BA166,-Table17[[#This Row],[Sale Fee]])</f>
        <v>0</v>
      </c>
      <c r="BD166" s="1"/>
      <c r="BE166" s="1"/>
      <c r="BF166" s="1"/>
    </row>
    <row r="167" spans="1:58" x14ac:dyDescent="0.25">
      <c r="A167" s="1"/>
      <c r="B167" s="1"/>
      <c r="E167" s="4"/>
      <c r="P167" s="1"/>
      <c r="Q167" s="1"/>
      <c r="R167" s="1"/>
      <c r="T167" s="1"/>
      <c r="U167" s="1"/>
      <c r="V167" s="1">
        <f t="shared" ref="V167:V230" si="567">T167*U167</f>
        <v>0</v>
      </c>
      <c r="Y167" s="1">
        <f>Table17[[#This Row],[Quantity2]]*Table17[[#This Row],[U Cost]]</f>
        <v>0</v>
      </c>
      <c r="AA167" s="1"/>
      <c r="AB167" s="1"/>
      <c r="AC167" s="1">
        <f t="shared" ref="AC167:AC230" si="568">AB167*AA167</f>
        <v>0</v>
      </c>
      <c r="AD167" s="1"/>
      <c r="AE167" s="1">
        <f>SUM(Table17[[#This Row],[Total 
Paid]:[Refunds]])</f>
        <v>0</v>
      </c>
      <c r="AF167" s="1"/>
      <c r="AG167" s="1">
        <f>SUM(AC167,Table17[[#This Row],[Refunds]],Table17[[#This Row],[Shipping 
Charged]])</f>
        <v>0</v>
      </c>
      <c r="AH167" s="1"/>
      <c r="AI167" s="1"/>
      <c r="AJ167" s="1">
        <f t="shared" ref="AJ167:AJ230" si="569">SUM(AG167,AH167,AI167)</f>
        <v>0</v>
      </c>
      <c r="AL167" s="1"/>
      <c r="AM167" s="1"/>
      <c r="AN167" s="1"/>
      <c r="AO167" s="1"/>
      <c r="AQ167" s="30">
        <f t="shared" ref="AQ167:AQ230" si="570">AA167</f>
        <v>0</v>
      </c>
      <c r="AR167" s="1"/>
      <c r="AS167" s="1">
        <f t="shared" ref="AS167:AS230" si="571">AR167*AQ167</f>
        <v>0</v>
      </c>
      <c r="AT167" s="1"/>
      <c r="AU167" s="1"/>
      <c r="AV167" s="2">
        <f t="shared" ref="AV167:AV230" si="572">SUM(AS167:AU167)</f>
        <v>0</v>
      </c>
      <c r="AX167" s="1"/>
      <c r="AY167" s="1"/>
      <c r="AZ167" s="1"/>
      <c r="BA167" s="2">
        <f t="shared" ref="BA167:BA230" si="573">SUM(AV167,AX167,AY167,AZ167)</f>
        <v>0</v>
      </c>
      <c r="BB167" s="2">
        <f>SUM(AG167,AI167,-BA167,-Table17[[#This Row],[Sale Fee]])</f>
        <v>0</v>
      </c>
      <c r="BD167" s="1"/>
      <c r="BE167" s="1"/>
      <c r="BF167" s="1"/>
    </row>
    <row r="168" spans="1:58" x14ac:dyDescent="0.25">
      <c r="A168" s="1"/>
      <c r="B168" s="1"/>
      <c r="E168" s="4"/>
      <c r="P168" s="1"/>
      <c r="Q168" s="1"/>
      <c r="R168" s="1"/>
      <c r="T168" s="1"/>
      <c r="U168" s="1"/>
      <c r="V168" s="1">
        <f t="shared" si="567"/>
        <v>0</v>
      </c>
      <c r="Y168" s="1">
        <f>Table17[[#This Row],[Quantity2]]*Table17[[#This Row],[U Cost]]</f>
        <v>0</v>
      </c>
      <c r="AA168" s="1"/>
      <c r="AB168" s="1"/>
      <c r="AC168" s="1">
        <f t="shared" si="568"/>
        <v>0</v>
      </c>
      <c r="AD168" s="1"/>
      <c r="AE168" s="1">
        <f>SUM(Table17[[#This Row],[Total 
Paid]:[Refunds]])</f>
        <v>0</v>
      </c>
      <c r="AF168" s="1"/>
      <c r="AG168" s="1">
        <f>SUM(AC168,Table17[[#This Row],[Refunds]],Table17[[#This Row],[Shipping 
Charged]])</f>
        <v>0</v>
      </c>
      <c r="AH168" s="1"/>
      <c r="AI168" s="1"/>
      <c r="AJ168" s="1">
        <f t="shared" si="569"/>
        <v>0</v>
      </c>
      <c r="AL168" s="1"/>
      <c r="AM168" s="1"/>
      <c r="AN168" s="1"/>
      <c r="AO168" s="1"/>
      <c r="AQ168" s="30">
        <f t="shared" si="570"/>
        <v>0</v>
      </c>
      <c r="AR168" s="1"/>
      <c r="AS168" s="1">
        <f t="shared" si="571"/>
        <v>0</v>
      </c>
      <c r="AT168" s="1"/>
      <c r="AU168" s="1"/>
      <c r="AV168" s="2">
        <f t="shared" si="572"/>
        <v>0</v>
      </c>
      <c r="AX168" s="1"/>
      <c r="AY168" s="1"/>
      <c r="AZ168" s="1"/>
      <c r="BA168" s="2">
        <f t="shared" si="573"/>
        <v>0</v>
      </c>
      <c r="BB168" s="2">
        <f>SUM(AG168,AI168,-BA168,-Table17[[#This Row],[Sale Fee]])</f>
        <v>0</v>
      </c>
      <c r="BD168" s="1"/>
      <c r="BE168" s="1"/>
      <c r="BF168" s="1"/>
    </row>
    <row r="169" spans="1:58" x14ac:dyDescent="0.25">
      <c r="A169" s="1"/>
      <c r="B169" s="1"/>
      <c r="E169" s="4"/>
      <c r="P169" s="1"/>
      <c r="Q169" s="1"/>
      <c r="R169" s="1"/>
      <c r="T169" s="1"/>
      <c r="U169" s="1"/>
      <c r="V169" s="1">
        <f t="shared" si="567"/>
        <v>0</v>
      </c>
      <c r="Y169" s="1">
        <f>Table17[[#This Row],[Quantity2]]*Table17[[#This Row],[U Cost]]</f>
        <v>0</v>
      </c>
      <c r="AA169" s="1"/>
      <c r="AB169" s="1"/>
      <c r="AC169" s="1">
        <f t="shared" si="568"/>
        <v>0</v>
      </c>
      <c r="AD169" s="1"/>
      <c r="AE169" s="1">
        <f>SUM(Table17[[#This Row],[Total 
Paid]:[Refunds]])</f>
        <v>0</v>
      </c>
      <c r="AF169" s="1"/>
      <c r="AG169" s="1">
        <f>SUM(AC169,Table17[[#This Row],[Refunds]],Table17[[#This Row],[Shipping 
Charged]])</f>
        <v>0</v>
      </c>
      <c r="AH169" s="1"/>
      <c r="AI169" s="1"/>
      <c r="AJ169" s="1">
        <f t="shared" si="569"/>
        <v>0</v>
      </c>
      <c r="AL169" s="1"/>
      <c r="AM169" s="1"/>
      <c r="AN169" s="1"/>
      <c r="AO169" s="1"/>
      <c r="AQ169" s="30">
        <f t="shared" si="570"/>
        <v>0</v>
      </c>
      <c r="AR169" s="1"/>
      <c r="AS169" s="1">
        <f t="shared" si="571"/>
        <v>0</v>
      </c>
      <c r="AT169" s="1"/>
      <c r="AU169" s="1"/>
      <c r="AV169" s="2">
        <f t="shared" si="572"/>
        <v>0</v>
      </c>
      <c r="AX169" s="1"/>
      <c r="AY169" s="1"/>
      <c r="AZ169" s="1"/>
      <c r="BA169" s="2">
        <f t="shared" si="573"/>
        <v>0</v>
      </c>
      <c r="BB169" s="2">
        <f>SUM(AG169,AI169,-BA169,-Table17[[#This Row],[Sale Fee]])</f>
        <v>0</v>
      </c>
      <c r="BD169" s="1"/>
      <c r="BE169" s="1"/>
      <c r="BF169" s="1"/>
    </row>
    <row r="170" spans="1:58" x14ac:dyDescent="0.25">
      <c r="A170" s="1"/>
      <c r="B170" s="1"/>
      <c r="E170" s="4"/>
      <c r="P170" s="1"/>
      <c r="Q170" s="1"/>
      <c r="R170" s="1"/>
      <c r="T170" s="1"/>
      <c r="U170" s="1"/>
      <c r="V170" s="1">
        <f t="shared" si="567"/>
        <v>0</v>
      </c>
      <c r="Y170" s="1">
        <f>Table17[[#This Row],[Quantity2]]*Table17[[#This Row],[U Cost]]</f>
        <v>0</v>
      </c>
      <c r="AA170" s="1"/>
      <c r="AB170" s="1"/>
      <c r="AC170" s="1">
        <f t="shared" si="568"/>
        <v>0</v>
      </c>
      <c r="AD170" s="1"/>
      <c r="AE170" s="1">
        <f>SUM(Table17[[#This Row],[Total 
Paid]:[Refunds]])</f>
        <v>0</v>
      </c>
      <c r="AF170" s="1"/>
      <c r="AG170" s="1">
        <f>SUM(AC170,Table17[[#This Row],[Refunds]],Table17[[#This Row],[Shipping 
Charged]])</f>
        <v>0</v>
      </c>
      <c r="AH170" s="1"/>
      <c r="AI170" s="1"/>
      <c r="AJ170" s="1">
        <f t="shared" si="569"/>
        <v>0</v>
      </c>
      <c r="AL170" s="1"/>
      <c r="AM170" s="1"/>
      <c r="AN170" s="1"/>
      <c r="AO170" s="1"/>
      <c r="AQ170" s="30">
        <f t="shared" si="570"/>
        <v>0</v>
      </c>
      <c r="AR170" s="1"/>
      <c r="AS170" s="1">
        <f t="shared" si="571"/>
        <v>0</v>
      </c>
      <c r="AT170" s="1"/>
      <c r="AU170" s="1"/>
      <c r="AV170" s="2">
        <f t="shared" si="572"/>
        <v>0</v>
      </c>
      <c r="AX170" s="1"/>
      <c r="AY170" s="1"/>
      <c r="AZ170" s="1"/>
      <c r="BA170" s="2">
        <f t="shared" si="573"/>
        <v>0</v>
      </c>
      <c r="BB170" s="2">
        <f>SUM(AG170,AI170,-BA170,-Table17[[#This Row],[Sale Fee]])</f>
        <v>0</v>
      </c>
      <c r="BD170" s="1"/>
      <c r="BE170" s="1"/>
      <c r="BF170" s="1"/>
    </row>
    <row r="171" spans="1:58" x14ac:dyDescent="0.25">
      <c r="A171" s="1"/>
      <c r="B171" s="1"/>
      <c r="E171" s="4"/>
      <c r="P171" s="1"/>
      <c r="Q171" s="1"/>
      <c r="R171" s="1"/>
      <c r="T171" s="1"/>
      <c r="U171" s="1"/>
      <c r="V171" s="1">
        <f t="shared" si="567"/>
        <v>0</v>
      </c>
      <c r="Y171" s="1">
        <f>Table17[[#This Row],[Quantity2]]*Table17[[#This Row],[U Cost]]</f>
        <v>0</v>
      </c>
      <c r="AA171" s="1"/>
      <c r="AB171" s="1"/>
      <c r="AC171" s="1">
        <f t="shared" si="568"/>
        <v>0</v>
      </c>
      <c r="AD171" s="1"/>
      <c r="AE171" s="1">
        <f>SUM(Table17[[#This Row],[Total 
Paid]:[Refunds]])</f>
        <v>0</v>
      </c>
      <c r="AF171" s="1"/>
      <c r="AG171" s="1">
        <f>SUM(AC171,Table17[[#This Row],[Refunds]],Table17[[#This Row],[Shipping 
Charged]])</f>
        <v>0</v>
      </c>
      <c r="AH171" s="1"/>
      <c r="AI171" s="1"/>
      <c r="AJ171" s="1">
        <f t="shared" si="569"/>
        <v>0</v>
      </c>
      <c r="AL171" s="1"/>
      <c r="AM171" s="1"/>
      <c r="AN171" s="1"/>
      <c r="AO171" s="1"/>
      <c r="AQ171" s="30">
        <f t="shared" si="570"/>
        <v>0</v>
      </c>
      <c r="AR171" s="1"/>
      <c r="AS171" s="1">
        <f t="shared" si="571"/>
        <v>0</v>
      </c>
      <c r="AT171" s="1"/>
      <c r="AU171" s="1"/>
      <c r="AV171" s="2">
        <f t="shared" si="572"/>
        <v>0</v>
      </c>
      <c r="AX171" s="1"/>
      <c r="AY171" s="1"/>
      <c r="AZ171" s="1"/>
      <c r="BA171" s="2">
        <f t="shared" si="573"/>
        <v>0</v>
      </c>
      <c r="BB171" s="2">
        <f>SUM(AG171,AI171,-BA171,-Table17[[#This Row],[Sale Fee]])</f>
        <v>0</v>
      </c>
      <c r="BD171" s="1"/>
      <c r="BE171" s="1"/>
      <c r="BF171" s="1"/>
    </row>
    <row r="172" spans="1:58" x14ac:dyDescent="0.25">
      <c r="A172" s="1"/>
      <c r="B172" s="1"/>
      <c r="E172" s="4"/>
      <c r="P172" s="1"/>
      <c r="Q172" s="1"/>
      <c r="R172" s="1"/>
      <c r="T172" s="1"/>
      <c r="U172" s="1"/>
      <c r="V172" s="1">
        <f t="shared" si="567"/>
        <v>0</v>
      </c>
      <c r="Y172" s="1">
        <f>Table17[[#This Row],[Quantity2]]*Table17[[#This Row],[U Cost]]</f>
        <v>0</v>
      </c>
      <c r="AA172" s="1"/>
      <c r="AB172" s="1"/>
      <c r="AC172" s="1">
        <f t="shared" si="568"/>
        <v>0</v>
      </c>
      <c r="AD172" s="1"/>
      <c r="AE172" s="1">
        <f>SUM(Table17[[#This Row],[Total 
Paid]:[Refunds]])</f>
        <v>0</v>
      </c>
      <c r="AF172" s="1"/>
      <c r="AG172" s="1">
        <f>SUM(AC172,Table17[[#This Row],[Refunds]],Table17[[#This Row],[Shipping 
Charged]])</f>
        <v>0</v>
      </c>
      <c r="AH172" s="1"/>
      <c r="AI172" s="1"/>
      <c r="AJ172" s="1">
        <f t="shared" si="569"/>
        <v>0</v>
      </c>
      <c r="AL172" s="1"/>
      <c r="AM172" s="1"/>
      <c r="AN172" s="1"/>
      <c r="AO172" s="1"/>
      <c r="AQ172" s="30">
        <f t="shared" si="570"/>
        <v>0</v>
      </c>
      <c r="AR172" s="1"/>
      <c r="AS172" s="1">
        <f t="shared" si="571"/>
        <v>0</v>
      </c>
      <c r="AT172" s="1"/>
      <c r="AU172" s="1"/>
      <c r="AV172" s="2">
        <f t="shared" si="572"/>
        <v>0</v>
      </c>
      <c r="AX172" s="1"/>
      <c r="AY172" s="1"/>
      <c r="AZ172" s="1"/>
      <c r="BA172" s="2">
        <f t="shared" si="573"/>
        <v>0</v>
      </c>
      <c r="BB172" s="2">
        <f>SUM(AG172,AI172,-BA172,-Table17[[#This Row],[Sale Fee]])</f>
        <v>0</v>
      </c>
      <c r="BD172" s="1"/>
      <c r="BE172" s="1"/>
      <c r="BF172" s="1"/>
    </row>
    <row r="173" spans="1:58" x14ac:dyDescent="0.25">
      <c r="A173" s="1"/>
      <c r="B173" s="1"/>
      <c r="E173" s="4"/>
      <c r="P173" s="1"/>
      <c r="Q173" s="1"/>
      <c r="R173" s="1"/>
      <c r="T173" s="1"/>
      <c r="U173" s="1"/>
      <c r="V173" s="1">
        <f t="shared" si="567"/>
        <v>0</v>
      </c>
      <c r="Y173" s="1">
        <f>Table17[[#This Row],[Quantity2]]*Table17[[#This Row],[U Cost]]</f>
        <v>0</v>
      </c>
      <c r="AA173" s="1"/>
      <c r="AB173" s="1"/>
      <c r="AC173" s="1">
        <f t="shared" si="568"/>
        <v>0</v>
      </c>
      <c r="AD173" s="1"/>
      <c r="AE173" s="1">
        <f>SUM(Table17[[#This Row],[Total 
Paid]:[Refunds]])</f>
        <v>0</v>
      </c>
      <c r="AF173" s="1"/>
      <c r="AG173" s="1">
        <f>SUM(AC173,Table17[[#This Row],[Refunds]],Table17[[#This Row],[Shipping 
Charged]])</f>
        <v>0</v>
      </c>
      <c r="AH173" s="1"/>
      <c r="AI173" s="1"/>
      <c r="AJ173" s="1">
        <f t="shared" si="569"/>
        <v>0</v>
      </c>
      <c r="AL173" s="1"/>
      <c r="AM173" s="1"/>
      <c r="AN173" s="1"/>
      <c r="AO173" s="1"/>
      <c r="AQ173" s="30">
        <f t="shared" si="570"/>
        <v>0</v>
      </c>
      <c r="AR173" s="1"/>
      <c r="AS173" s="1">
        <f t="shared" si="571"/>
        <v>0</v>
      </c>
      <c r="AT173" s="1"/>
      <c r="AU173" s="1"/>
      <c r="AV173" s="2">
        <f t="shared" si="572"/>
        <v>0</v>
      </c>
      <c r="AX173" s="1"/>
      <c r="AY173" s="1"/>
      <c r="AZ173" s="1"/>
      <c r="BA173" s="2">
        <f t="shared" si="573"/>
        <v>0</v>
      </c>
      <c r="BB173" s="2">
        <f>SUM(AG173,AI173,-BA173,-Table17[[#This Row],[Sale Fee]])</f>
        <v>0</v>
      </c>
      <c r="BD173" s="1"/>
      <c r="BE173" s="1"/>
      <c r="BF173" s="1"/>
    </row>
    <row r="174" spans="1:58" x14ac:dyDescent="0.25">
      <c r="A174" s="1"/>
      <c r="B174" s="1"/>
      <c r="E174" s="4"/>
      <c r="P174" s="1"/>
      <c r="Q174" s="1"/>
      <c r="R174" s="1"/>
      <c r="T174" s="1"/>
      <c r="U174" s="1"/>
      <c r="V174" s="1">
        <f t="shared" si="567"/>
        <v>0</v>
      </c>
      <c r="Y174" s="1">
        <f>Table17[[#This Row],[Quantity2]]*Table17[[#This Row],[U Cost]]</f>
        <v>0</v>
      </c>
      <c r="AA174" s="1"/>
      <c r="AB174" s="1"/>
      <c r="AC174" s="1">
        <f t="shared" si="568"/>
        <v>0</v>
      </c>
      <c r="AD174" s="1"/>
      <c r="AE174" s="1">
        <f>SUM(Table17[[#This Row],[Total 
Paid]:[Refunds]])</f>
        <v>0</v>
      </c>
      <c r="AF174" s="1"/>
      <c r="AG174" s="1">
        <f>SUM(AC174,Table17[[#This Row],[Refunds]],Table17[[#This Row],[Shipping 
Charged]])</f>
        <v>0</v>
      </c>
      <c r="AH174" s="1"/>
      <c r="AI174" s="1"/>
      <c r="AJ174" s="1">
        <f t="shared" si="569"/>
        <v>0</v>
      </c>
      <c r="AL174" s="1"/>
      <c r="AM174" s="1"/>
      <c r="AN174" s="1"/>
      <c r="AO174" s="1"/>
      <c r="AQ174" s="30">
        <f t="shared" si="570"/>
        <v>0</v>
      </c>
      <c r="AR174" s="1"/>
      <c r="AS174" s="1">
        <f t="shared" si="571"/>
        <v>0</v>
      </c>
      <c r="AT174" s="1"/>
      <c r="AU174" s="1"/>
      <c r="AV174" s="2">
        <f t="shared" si="572"/>
        <v>0</v>
      </c>
      <c r="AX174" s="1"/>
      <c r="AY174" s="1"/>
      <c r="AZ174" s="1"/>
      <c r="BA174" s="2">
        <f t="shared" si="573"/>
        <v>0</v>
      </c>
      <c r="BB174" s="2">
        <f>SUM(AG174,AI174,-BA174,-Table17[[#This Row],[Sale Fee]])</f>
        <v>0</v>
      </c>
      <c r="BD174" s="1"/>
      <c r="BE174" s="1"/>
      <c r="BF174" s="1"/>
    </row>
    <row r="175" spans="1:58" x14ac:dyDescent="0.25">
      <c r="A175" s="1"/>
      <c r="B175" s="1"/>
      <c r="E175" s="4"/>
      <c r="P175" s="1"/>
      <c r="Q175" s="1"/>
      <c r="R175" s="1"/>
      <c r="T175" s="1"/>
      <c r="U175" s="1"/>
      <c r="V175" s="1">
        <f t="shared" si="567"/>
        <v>0</v>
      </c>
      <c r="Y175" s="1">
        <f>Table17[[#This Row],[Quantity2]]*Table17[[#This Row],[U Cost]]</f>
        <v>0</v>
      </c>
      <c r="AA175" s="1"/>
      <c r="AB175" s="1"/>
      <c r="AC175" s="1">
        <f t="shared" si="568"/>
        <v>0</v>
      </c>
      <c r="AD175" s="1"/>
      <c r="AE175" s="1">
        <f>SUM(Table17[[#This Row],[Total 
Paid]:[Refunds]])</f>
        <v>0</v>
      </c>
      <c r="AF175" s="1"/>
      <c r="AG175" s="1">
        <f>SUM(AC175,Table17[[#This Row],[Refunds]],Table17[[#This Row],[Shipping 
Charged]])</f>
        <v>0</v>
      </c>
      <c r="AH175" s="1"/>
      <c r="AI175" s="1"/>
      <c r="AJ175" s="1">
        <f t="shared" si="569"/>
        <v>0</v>
      </c>
      <c r="AL175" s="1"/>
      <c r="AM175" s="1"/>
      <c r="AN175" s="1"/>
      <c r="AO175" s="1"/>
      <c r="AQ175" s="30">
        <f t="shared" si="570"/>
        <v>0</v>
      </c>
      <c r="AR175" s="1"/>
      <c r="AS175" s="1">
        <f t="shared" si="571"/>
        <v>0</v>
      </c>
      <c r="AT175" s="1"/>
      <c r="AU175" s="1"/>
      <c r="AV175" s="2">
        <f t="shared" si="572"/>
        <v>0</v>
      </c>
      <c r="AX175" s="1"/>
      <c r="AY175" s="1"/>
      <c r="AZ175" s="1"/>
      <c r="BA175" s="2">
        <f t="shared" si="573"/>
        <v>0</v>
      </c>
      <c r="BB175" s="2">
        <f>SUM(AG175,AI175,-BA175,-Table17[[#This Row],[Sale Fee]])</f>
        <v>0</v>
      </c>
      <c r="BD175" s="1"/>
      <c r="BE175" s="1"/>
      <c r="BF175" s="1"/>
    </row>
    <row r="176" spans="1:58" x14ac:dyDescent="0.25">
      <c r="A176" s="1"/>
      <c r="B176" s="1"/>
      <c r="E176" s="4"/>
      <c r="P176" s="1"/>
      <c r="Q176" s="1"/>
      <c r="R176" s="1"/>
      <c r="T176" s="1"/>
      <c r="U176" s="1"/>
      <c r="V176" s="1">
        <f t="shared" si="567"/>
        <v>0</v>
      </c>
      <c r="Y176" s="1">
        <f>Table17[[#This Row],[Quantity2]]*Table17[[#This Row],[U Cost]]</f>
        <v>0</v>
      </c>
      <c r="AA176" s="1"/>
      <c r="AB176" s="1"/>
      <c r="AC176" s="1">
        <f t="shared" si="568"/>
        <v>0</v>
      </c>
      <c r="AD176" s="1"/>
      <c r="AE176" s="1">
        <f>SUM(Table17[[#This Row],[Total 
Paid]:[Refunds]])</f>
        <v>0</v>
      </c>
      <c r="AF176" s="1"/>
      <c r="AG176" s="1">
        <f>SUM(AC176,Table17[[#This Row],[Refunds]],Table17[[#This Row],[Shipping 
Charged]])</f>
        <v>0</v>
      </c>
      <c r="AH176" s="1"/>
      <c r="AI176" s="1"/>
      <c r="AJ176" s="1">
        <f t="shared" si="569"/>
        <v>0</v>
      </c>
      <c r="AL176" s="1"/>
      <c r="AM176" s="1"/>
      <c r="AN176" s="1"/>
      <c r="AO176" s="1"/>
      <c r="AQ176" s="30">
        <f t="shared" si="570"/>
        <v>0</v>
      </c>
      <c r="AR176" s="1"/>
      <c r="AS176" s="1">
        <f t="shared" si="571"/>
        <v>0</v>
      </c>
      <c r="AT176" s="1"/>
      <c r="AU176" s="1"/>
      <c r="AV176" s="2">
        <f t="shared" si="572"/>
        <v>0</v>
      </c>
      <c r="AX176" s="1"/>
      <c r="AY176" s="1"/>
      <c r="AZ176" s="1"/>
      <c r="BA176" s="2">
        <f t="shared" si="573"/>
        <v>0</v>
      </c>
      <c r="BB176" s="2">
        <f>SUM(AG176,AI176,-BA176,-Table17[[#This Row],[Sale Fee]])</f>
        <v>0</v>
      </c>
      <c r="BD176" s="1"/>
      <c r="BE176" s="1"/>
      <c r="BF176" s="1"/>
    </row>
    <row r="177" spans="1:58" x14ac:dyDescent="0.25">
      <c r="A177" s="1"/>
      <c r="B177" s="1"/>
      <c r="E177" s="4"/>
      <c r="P177" s="1"/>
      <c r="Q177" s="1"/>
      <c r="R177" s="1"/>
      <c r="T177" s="1"/>
      <c r="U177" s="1"/>
      <c r="V177" s="1">
        <f t="shared" si="567"/>
        <v>0</v>
      </c>
      <c r="Y177" s="1">
        <f>Table17[[#This Row],[Quantity2]]*Table17[[#This Row],[U Cost]]</f>
        <v>0</v>
      </c>
      <c r="AA177" s="1"/>
      <c r="AB177" s="1"/>
      <c r="AC177" s="1">
        <f t="shared" si="568"/>
        <v>0</v>
      </c>
      <c r="AD177" s="1"/>
      <c r="AE177" s="1">
        <f>SUM(Table17[[#This Row],[Total 
Paid]:[Refunds]])</f>
        <v>0</v>
      </c>
      <c r="AF177" s="1"/>
      <c r="AG177" s="1">
        <f>SUM(AC177,Table17[[#This Row],[Refunds]],Table17[[#This Row],[Shipping 
Charged]])</f>
        <v>0</v>
      </c>
      <c r="AH177" s="1"/>
      <c r="AI177" s="1"/>
      <c r="AJ177" s="1">
        <f t="shared" si="569"/>
        <v>0</v>
      </c>
      <c r="AL177" s="1"/>
      <c r="AM177" s="1"/>
      <c r="AN177" s="1"/>
      <c r="AO177" s="1"/>
      <c r="AQ177" s="30">
        <f t="shared" si="570"/>
        <v>0</v>
      </c>
      <c r="AR177" s="1"/>
      <c r="AS177" s="1">
        <f t="shared" si="571"/>
        <v>0</v>
      </c>
      <c r="AT177" s="1"/>
      <c r="AU177" s="1"/>
      <c r="AV177" s="2">
        <f t="shared" si="572"/>
        <v>0</v>
      </c>
      <c r="AX177" s="1"/>
      <c r="AY177" s="1"/>
      <c r="AZ177" s="1"/>
      <c r="BA177" s="2">
        <f t="shared" si="573"/>
        <v>0</v>
      </c>
      <c r="BB177" s="2">
        <f>SUM(AG177,AI177,-BA177,-Table17[[#This Row],[Sale Fee]])</f>
        <v>0</v>
      </c>
      <c r="BD177" s="1"/>
      <c r="BE177" s="1"/>
      <c r="BF177" s="1"/>
    </row>
    <row r="178" spans="1:58" x14ac:dyDescent="0.25">
      <c r="A178" s="1"/>
      <c r="B178" s="1"/>
      <c r="E178" s="4"/>
      <c r="P178" s="1"/>
      <c r="Q178" s="1"/>
      <c r="R178" s="1"/>
      <c r="T178" s="1"/>
      <c r="U178" s="1"/>
      <c r="V178" s="1">
        <f t="shared" si="567"/>
        <v>0</v>
      </c>
      <c r="Y178" s="1">
        <f>Table17[[#This Row],[Quantity2]]*Table17[[#This Row],[U Cost]]</f>
        <v>0</v>
      </c>
      <c r="AA178" s="1"/>
      <c r="AB178" s="1"/>
      <c r="AC178" s="1">
        <f t="shared" si="568"/>
        <v>0</v>
      </c>
      <c r="AD178" s="1"/>
      <c r="AE178" s="1">
        <f>SUM(Table17[[#This Row],[Total 
Paid]:[Refunds]])</f>
        <v>0</v>
      </c>
      <c r="AF178" s="1"/>
      <c r="AG178" s="1">
        <f>SUM(AC178,Table17[[#This Row],[Refunds]],Table17[[#This Row],[Shipping 
Charged]])</f>
        <v>0</v>
      </c>
      <c r="AH178" s="1"/>
      <c r="AI178" s="1"/>
      <c r="AJ178" s="1">
        <f t="shared" si="569"/>
        <v>0</v>
      </c>
      <c r="AL178" s="1"/>
      <c r="AM178" s="1"/>
      <c r="AN178" s="1"/>
      <c r="AO178" s="1"/>
      <c r="AQ178" s="30">
        <f t="shared" si="570"/>
        <v>0</v>
      </c>
      <c r="AR178" s="1"/>
      <c r="AS178" s="1">
        <f t="shared" si="571"/>
        <v>0</v>
      </c>
      <c r="AT178" s="1"/>
      <c r="AU178" s="1"/>
      <c r="AV178" s="2">
        <f t="shared" si="572"/>
        <v>0</v>
      </c>
      <c r="AX178" s="1"/>
      <c r="AY178" s="1"/>
      <c r="AZ178" s="1"/>
      <c r="BA178" s="2">
        <f t="shared" si="573"/>
        <v>0</v>
      </c>
      <c r="BB178" s="2">
        <f>SUM(AG178,AI178,-BA178,-Table17[[#This Row],[Sale Fee]])</f>
        <v>0</v>
      </c>
      <c r="BD178" s="1"/>
      <c r="BE178" s="1"/>
      <c r="BF178" s="1"/>
    </row>
    <row r="179" spans="1:58" x14ac:dyDescent="0.25">
      <c r="A179" s="1"/>
      <c r="B179" s="1"/>
      <c r="E179" s="4"/>
      <c r="P179" s="1"/>
      <c r="Q179" s="1"/>
      <c r="R179" s="1"/>
      <c r="T179" s="1"/>
      <c r="U179" s="1"/>
      <c r="V179" s="1">
        <f t="shared" si="567"/>
        <v>0</v>
      </c>
      <c r="Y179" s="1">
        <f>Table17[[#This Row],[Quantity2]]*Table17[[#This Row],[U Cost]]</f>
        <v>0</v>
      </c>
      <c r="AA179" s="1"/>
      <c r="AB179" s="1"/>
      <c r="AC179" s="1">
        <f t="shared" si="568"/>
        <v>0</v>
      </c>
      <c r="AD179" s="1"/>
      <c r="AE179" s="1">
        <f>SUM(Table17[[#This Row],[Total 
Paid]:[Refunds]])</f>
        <v>0</v>
      </c>
      <c r="AF179" s="1"/>
      <c r="AG179" s="1">
        <f>SUM(AC179,Table17[[#This Row],[Refunds]],Table17[[#This Row],[Shipping 
Charged]])</f>
        <v>0</v>
      </c>
      <c r="AH179" s="1"/>
      <c r="AI179" s="1"/>
      <c r="AJ179" s="1">
        <f t="shared" si="569"/>
        <v>0</v>
      </c>
      <c r="AL179" s="1"/>
      <c r="AM179" s="1"/>
      <c r="AN179" s="1"/>
      <c r="AO179" s="1"/>
      <c r="AQ179" s="30">
        <f t="shared" si="570"/>
        <v>0</v>
      </c>
      <c r="AR179" s="1"/>
      <c r="AS179" s="1">
        <f t="shared" si="571"/>
        <v>0</v>
      </c>
      <c r="AT179" s="1"/>
      <c r="AU179" s="1"/>
      <c r="AV179" s="2">
        <f t="shared" si="572"/>
        <v>0</v>
      </c>
      <c r="AX179" s="1"/>
      <c r="AY179" s="1"/>
      <c r="AZ179" s="1"/>
      <c r="BA179" s="2">
        <f t="shared" si="573"/>
        <v>0</v>
      </c>
      <c r="BB179" s="2">
        <f>SUM(AG179,AI179,-BA179,-Table17[[#This Row],[Sale Fee]])</f>
        <v>0</v>
      </c>
      <c r="BD179" s="1"/>
      <c r="BE179" s="1"/>
      <c r="BF179" s="1"/>
    </row>
    <row r="180" spans="1:58" x14ac:dyDescent="0.25">
      <c r="A180" s="1"/>
      <c r="B180" s="1"/>
      <c r="E180" s="4"/>
      <c r="P180" s="1"/>
      <c r="Q180" s="1"/>
      <c r="R180" s="1"/>
      <c r="T180" s="1"/>
      <c r="U180" s="1"/>
      <c r="V180" s="1">
        <f t="shared" si="567"/>
        <v>0</v>
      </c>
      <c r="Y180" s="1">
        <f>Table17[[#This Row],[Quantity2]]*Table17[[#This Row],[U Cost]]</f>
        <v>0</v>
      </c>
      <c r="AA180" s="1"/>
      <c r="AB180" s="1"/>
      <c r="AC180" s="1">
        <f t="shared" si="568"/>
        <v>0</v>
      </c>
      <c r="AD180" s="1"/>
      <c r="AE180" s="1">
        <f>SUM(Table17[[#This Row],[Total 
Paid]:[Refunds]])</f>
        <v>0</v>
      </c>
      <c r="AF180" s="1"/>
      <c r="AG180" s="1">
        <f>SUM(AC180,Table17[[#This Row],[Refunds]],Table17[[#This Row],[Shipping 
Charged]])</f>
        <v>0</v>
      </c>
      <c r="AH180" s="1"/>
      <c r="AI180" s="1"/>
      <c r="AJ180" s="1">
        <f t="shared" si="569"/>
        <v>0</v>
      </c>
      <c r="AL180" s="1"/>
      <c r="AM180" s="1"/>
      <c r="AN180" s="1"/>
      <c r="AO180" s="1"/>
      <c r="AQ180" s="30">
        <f t="shared" si="570"/>
        <v>0</v>
      </c>
      <c r="AR180" s="1"/>
      <c r="AS180" s="1">
        <f t="shared" si="571"/>
        <v>0</v>
      </c>
      <c r="AT180" s="1"/>
      <c r="AU180" s="1"/>
      <c r="AV180" s="2">
        <f t="shared" si="572"/>
        <v>0</v>
      </c>
      <c r="AX180" s="1"/>
      <c r="AY180" s="1"/>
      <c r="AZ180" s="1"/>
      <c r="BA180" s="2">
        <f t="shared" si="573"/>
        <v>0</v>
      </c>
      <c r="BB180" s="2">
        <f>SUM(AG180,AI180,-BA180,-Table17[[#This Row],[Sale Fee]])</f>
        <v>0</v>
      </c>
      <c r="BD180" s="1"/>
      <c r="BE180" s="1"/>
      <c r="BF180" s="1"/>
    </row>
    <row r="181" spans="1:58" x14ac:dyDescent="0.25">
      <c r="A181" s="1"/>
      <c r="B181" s="1"/>
      <c r="E181" s="4"/>
      <c r="P181" s="1"/>
      <c r="Q181" s="1"/>
      <c r="R181" s="1"/>
      <c r="T181" s="1"/>
      <c r="U181" s="1"/>
      <c r="V181" s="1">
        <f t="shared" si="567"/>
        <v>0</v>
      </c>
      <c r="Y181" s="1">
        <f>Table17[[#This Row],[Quantity2]]*Table17[[#This Row],[U Cost]]</f>
        <v>0</v>
      </c>
      <c r="AA181" s="1"/>
      <c r="AB181" s="1"/>
      <c r="AC181" s="1">
        <f t="shared" si="568"/>
        <v>0</v>
      </c>
      <c r="AD181" s="1"/>
      <c r="AE181" s="1">
        <f>SUM(Table17[[#This Row],[Total 
Paid]:[Refunds]])</f>
        <v>0</v>
      </c>
      <c r="AF181" s="1"/>
      <c r="AG181" s="1">
        <f>SUM(AC181,Table17[[#This Row],[Refunds]],Table17[[#This Row],[Shipping 
Charged]])</f>
        <v>0</v>
      </c>
      <c r="AH181" s="1"/>
      <c r="AI181" s="1"/>
      <c r="AJ181" s="1">
        <f t="shared" si="569"/>
        <v>0</v>
      </c>
      <c r="AL181" s="1"/>
      <c r="AM181" s="1"/>
      <c r="AN181" s="1"/>
      <c r="AO181" s="1"/>
      <c r="AQ181" s="30">
        <f t="shared" si="570"/>
        <v>0</v>
      </c>
      <c r="AR181" s="1"/>
      <c r="AS181" s="1">
        <f t="shared" si="571"/>
        <v>0</v>
      </c>
      <c r="AT181" s="1"/>
      <c r="AU181" s="1"/>
      <c r="AV181" s="2">
        <f t="shared" si="572"/>
        <v>0</v>
      </c>
      <c r="AX181" s="1"/>
      <c r="AY181" s="1"/>
      <c r="AZ181" s="1"/>
      <c r="BA181" s="2">
        <f t="shared" si="573"/>
        <v>0</v>
      </c>
      <c r="BB181" s="2">
        <f>SUM(AG181,AI181,-BA181,-Table17[[#This Row],[Sale Fee]])</f>
        <v>0</v>
      </c>
      <c r="BD181" s="1"/>
      <c r="BE181" s="1"/>
      <c r="BF181" s="1"/>
    </row>
    <row r="182" spans="1:58" x14ac:dyDescent="0.25">
      <c r="A182" s="1"/>
      <c r="B182" s="1"/>
      <c r="E182" s="4"/>
      <c r="P182" s="1"/>
      <c r="Q182" s="1"/>
      <c r="R182" s="1"/>
      <c r="T182" s="1"/>
      <c r="U182" s="1"/>
      <c r="V182" s="1">
        <f t="shared" si="567"/>
        <v>0</v>
      </c>
      <c r="Y182" s="1">
        <f>Table17[[#This Row],[Quantity2]]*Table17[[#This Row],[U Cost]]</f>
        <v>0</v>
      </c>
      <c r="AA182" s="1"/>
      <c r="AB182" s="1"/>
      <c r="AC182" s="1">
        <f t="shared" si="568"/>
        <v>0</v>
      </c>
      <c r="AD182" s="1"/>
      <c r="AE182" s="1">
        <f>SUM(Table17[[#This Row],[Total 
Paid]:[Refunds]])</f>
        <v>0</v>
      </c>
      <c r="AF182" s="1"/>
      <c r="AG182" s="1">
        <f>SUM(AC182,Table17[[#This Row],[Refunds]],Table17[[#This Row],[Shipping 
Charged]])</f>
        <v>0</v>
      </c>
      <c r="AH182" s="1"/>
      <c r="AI182" s="1"/>
      <c r="AJ182" s="1">
        <f t="shared" si="569"/>
        <v>0</v>
      </c>
      <c r="AL182" s="1"/>
      <c r="AM182" s="1"/>
      <c r="AN182" s="1"/>
      <c r="AO182" s="1"/>
      <c r="AQ182" s="30">
        <f t="shared" si="570"/>
        <v>0</v>
      </c>
      <c r="AR182" s="1"/>
      <c r="AS182" s="1">
        <f t="shared" si="571"/>
        <v>0</v>
      </c>
      <c r="AT182" s="1"/>
      <c r="AU182" s="1"/>
      <c r="AV182" s="2">
        <f t="shared" si="572"/>
        <v>0</v>
      </c>
      <c r="AX182" s="1"/>
      <c r="AY182" s="1"/>
      <c r="AZ182" s="1"/>
      <c r="BA182" s="2">
        <f t="shared" si="573"/>
        <v>0</v>
      </c>
      <c r="BB182" s="2">
        <f>SUM(AG182,AI182,-BA182,-Table17[[#This Row],[Sale Fee]])</f>
        <v>0</v>
      </c>
      <c r="BD182" s="1"/>
      <c r="BE182" s="1"/>
      <c r="BF182" s="1"/>
    </row>
    <row r="183" spans="1:58" x14ac:dyDescent="0.25">
      <c r="A183" s="1"/>
      <c r="B183" s="1"/>
      <c r="E183" s="4"/>
      <c r="P183" s="1"/>
      <c r="Q183" s="1"/>
      <c r="R183" s="1"/>
      <c r="T183" s="1"/>
      <c r="U183" s="1"/>
      <c r="V183" s="1">
        <f t="shared" si="567"/>
        <v>0</v>
      </c>
      <c r="Y183" s="1">
        <f>Table17[[#This Row],[Quantity2]]*Table17[[#This Row],[U Cost]]</f>
        <v>0</v>
      </c>
      <c r="AA183" s="1"/>
      <c r="AB183" s="1"/>
      <c r="AC183" s="1">
        <f t="shared" si="568"/>
        <v>0</v>
      </c>
      <c r="AD183" s="1"/>
      <c r="AE183" s="1">
        <f>SUM(Table17[[#This Row],[Total 
Paid]:[Refunds]])</f>
        <v>0</v>
      </c>
      <c r="AF183" s="1"/>
      <c r="AG183" s="1">
        <f>SUM(AC183,Table17[[#This Row],[Refunds]],Table17[[#This Row],[Shipping 
Charged]])</f>
        <v>0</v>
      </c>
      <c r="AH183" s="1"/>
      <c r="AI183" s="1"/>
      <c r="AJ183" s="1">
        <f t="shared" si="569"/>
        <v>0</v>
      </c>
      <c r="AL183" s="1"/>
      <c r="AM183" s="1"/>
      <c r="AN183" s="1"/>
      <c r="AO183" s="1"/>
      <c r="AQ183" s="30">
        <f t="shared" si="570"/>
        <v>0</v>
      </c>
      <c r="AR183" s="1"/>
      <c r="AS183" s="1">
        <f t="shared" si="571"/>
        <v>0</v>
      </c>
      <c r="AT183" s="1"/>
      <c r="AU183" s="1"/>
      <c r="AV183" s="2">
        <f t="shared" si="572"/>
        <v>0</v>
      </c>
      <c r="AX183" s="1"/>
      <c r="AY183" s="1"/>
      <c r="AZ183" s="1"/>
      <c r="BA183" s="2">
        <f t="shared" si="573"/>
        <v>0</v>
      </c>
      <c r="BB183" s="2">
        <f>SUM(AG183,AI183,-BA183,-Table17[[#This Row],[Sale Fee]])</f>
        <v>0</v>
      </c>
      <c r="BD183" s="1"/>
      <c r="BE183" s="1"/>
      <c r="BF183" s="1"/>
    </row>
    <row r="184" spans="1:58" x14ac:dyDescent="0.25">
      <c r="A184" s="1"/>
      <c r="B184" s="1"/>
      <c r="E184" s="4"/>
      <c r="P184" s="1"/>
      <c r="Q184" s="1"/>
      <c r="R184" s="1"/>
      <c r="T184" s="1"/>
      <c r="U184" s="1"/>
      <c r="V184" s="1">
        <f t="shared" si="567"/>
        <v>0</v>
      </c>
      <c r="Y184" s="1">
        <f>Table17[[#This Row],[Quantity2]]*Table17[[#This Row],[U Cost]]</f>
        <v>0</v>
      </c>
      <c r="AA184" s="1"/>
      <c r="AB184" s="1"/>
      <c r="AC184" s="1">
        <f t="shared" si="568"/>
        <v>0</v>
      </c>
      <c r="AD184" s="1"/>
      <c r="AE184" s="1">
        <f>SUM(Table17[[#This Row],[Total 
Paid]:[Refunds]])</f>
        <v>0</v>
      </c>
      <c r="AF184" s="1"/>
      <c r="AG184" s="1">
        <f>SUM(AC184,Table17[[#This Row],[Refunds]],Table17[[#This Row],[Shipping 
Charged]])</f>
        <v>0</v>
      </c>
      <c r="AH184" s="1"/>
      <c r="AI184" s="1"/>
      <c r="AJ184" s="1">
        <f t="shared" si="569"/>
        <v>0</v>
      </c>
      <c r="AL184" s="1"/>
      <c r="AM184" s="1"/>
      <c r="AN184" s="1"/>
      <c r="AO184" s="1"/>
      <c r="AQ184" s="30">
        <f t="shared" si="570"/>
        <v>0</v>
      </c>
      <c r="AR184" s="1"/>
      <c r="AS184" s="1">
        <f t="shared" si="571"/>
        <v>0</v>
      </c>
      <c r="AT184" s="1"/>
      <c r="AU184" s="1"/>
      <c r="AV184" s="2">
        <f t="shared" si="572"/>
        <v>0</v>
      </c>
      <c r="AX184" s="1"/>
      <c r="AY184" s="1"/>
      <c r="AZ184" s="1"/>
      <c r="BA184" s="2">
        <f t="shared" si="573"/>
        <v>0</v>
      </c>
      <c r="BB184" s="2">
        <f>SUM(AG184,AI184,-BA184,-Table17[[#This Row],[Sale Fee]])</f>
        <v>0</v>
      </c>
      <c r="BD184" s="1"/>
      <c r="BE184" s="1"/>
      <c r="BF184" s="1"/>
    </row>
    <row r="185" spans="1:58" x14ac:dyDescent="0.25">
      <c r="A185" s="1"/>
      <c r="B185" s="1"/>
      <c r="E185" s="4"/>
      <c r="P185" s="1"/>
      <c r="Q185" s="1"/>
      <c r="R185" s="1"/>
      <c r="T185" s="1"/>
      <c r="U185" s="1"/>
      <c r="V185" s="1">
        <f t="shared" si="567"/>
        <v>0</v>
      </c>
      <c r="Y185" s="1">
        <f>Table17[[#This Row],[Quantity2]]*Table17[[#This Row],[U Cost]]</f>
        <v>0</v>
      </c>
      <c r="AA185" s="1"/>
      <c r="AB185" s="1"/>
      <c r="AC185" s="1">
        <f t="shared" si="568"/>
        <v>0</v>
      </c>
      <c r="AD185" s="1"/>
      <c r="AE185" s="1">
        <f>SUM(Table17[[#This Row],[Total 
Paid]:[Refunds]])</f>
        <v>0</v>
      </c>
      <c r="AF185" s="1"/>
      <c r="AG185" s="1">
        <f>SUM(AC185,Table17[[#This Row],[Refunds]],Table17[[#This Row],[Shipping 
Charged]])</f>
        <v>0</v>
      </c>
      <c r="AH185" s="1"/>
      <c r="AI185" s="1"/>
      <c r="AJ185" s="1">
        <f t="shared" si="569"/>
        <v>0</v>
      </c>
      <c r="AL185" s="1"/>
      <c r="AM185" s="1"/>
      <c r="AN185" s="1"/>
      <c r="AO185" s="1"/>
      <c r="AQ185" s="30">
        <f t="shared" si="570"/>
        <v>0</v>
      </c>
      <c r="AR185" s="1"/>
      <c r="AS185" s="1">
        <f t="shared" si="571"/>
        <v>0</v>
      </c>
      <c r="AT185" s="1"/>
      <c r="AU185" s="1"/>
      <c r="AV185" s="2">
        <f t="shared" si="572"/>
        <v>0</v>
      </c>
      <c r="AX185" s="1"/>
      <c r="AY185" s="1"/>
      <c r="AZ185" s="1"/>
      <c r="BA185" s="2">
        <f t="shared" si="573"/>
        <v>0</v>
      </c>
      <c r="BB185" s="2">
        <f>SUM(AG185,AI185,-BA185,-Table17[[#This Row],[Sale Fee]])</f>
        <v>0</v>
      </c>
      <c r="BD185" s="1"/>
      <c r="BE185" s="1"/>
      <c r="BF185" s="1"/>
    </row>
    <row r="186" spans="1:58" x14ac:dyDescent="0.25">
      <c r="A186" s="1"/>
      <c r="B186" s="1"/>
      <c r="E186" s="4"/>
      <c r="P186" s="1"/>
      <c r="Q186" s="1"/>
      <c r="R186" s="1"/>
      <c r="T186" s="1"/>
      <c r="U186" s="1"/>
      <c r="V186" s="1">
        <f t="shared" si="567"/>
        <v>0</v>
      </c>
      <c r="Y186" s="1">
        <f>Table17[[#This Row],[Quantity2]]*Table17[[#This Row],[U Cost]]</f>
        <v>0</v>
      </c>
      <c r="AA186" s="1"/>
      <c r="AB186" s="1"/>
      <c r="AC186" s="1">
        <f t="shared" si="568"/>
        <v>0</v>
      </c>
      <c r="AD186" s="1"/>
      <c r="AE186" s="1">
        <f>SUM(Table17[[#This Row],[Total 
Paid]:[Refunds]])</f>
        <v>0</v>
      </c>
      <c r="AF186" s="1"/>
      <c r="AG186" s="1">
        <f>SUM(AC186,Table17[[#This Row],[Refunds]],Table17[[#This Row],[Shipping 
Charged]])</f>
        <v>0</v>
      </c>
      <c r="AH186" s="1"/>
      <c r="AI186" s="1"/>
      <c r="AJ186" s="1">
        <f t="shared" si="569"/>
        <v>0</v>
      </c>
      <c r="AL186" s="1"/>
      <c r="AM186" s="1"/>
      <c r="AN186" s="1"/>
      <c r="AO186" s="1"/>
      <c r="AQ186" s="30">
        <f t="shared" si="570"/>
        <v>0</v>
      </c>
      <c r="AR186" s="1"/>
      <c r="AS186" s="1">
        <f t="shared" si="571"/>
        <v>0</v>
      </c>
      <c r="AT186" s="1"/>
      <c r="AU186" s="1"/>
      <c r="AV186" s="2">
        <f t="shared" si="572"/>
        <v>0</v>
      </c>
      <c r="AX186" s="1"/>
      <c r="AY186" s="1"/>
      <c r="AZ186" s="1"/>
      <c r="BA186" s="2">
        <f t="shared" si="573"/>
        <v>0</v>
      </c>
      <c r="BB186" s="2">
        <f>SUM(AG186,AI186,-BA186,-Table17[[#This Row],[Sale Fee]])</f>
        <v>0</v>
      </c>
      <c r="BD186" s="1"/>
      <c r="BE186" s="1"/>
      <c r="BF186" s="1"/>
    </row>
    <row r="187" spans="1:58" x14ac:dyDescent="0.25">
      <c r="A187" s="1"/>
      <c r="B187" s="1"/>
      <c r="E187" s="4"/>
      <c r="P187" s="1"/>
      <c r="Q187" s="1"/>
      <c r="R187" s="1"/>
      <c r="T187" s="1"/>
      <c r="U187" s="1"/>
      <c r="V187" s="1">
        <f t="shared" si="567"/>
        <v>0</v>
      </c>
      <c r="Y187" s="1">
        <f>Table17[[#This Row],[Quantity2]]*Table17[[#This Row],[U Cost]]</f>
        <v>0</v>
      </c>
      <c r="AA187" s="1"/>
      <c r="AB187" s="1"/>
      <c r="AC187" s="1">
        <f t="shared" si="568"/>
        <v>0</v>
      </c>
      <c r="AD187" s="1"/>
      <c r="AE187" s="1">
        <f>SUM(Table17[[#This Row],[Total 
Paid]:[Refunds]])</f>
        <v>0</v>
      </c>
      <c r="AF187" s="1"/>
      <c r="AG187" s="1">
        <f>SUM(AC187,Table17[[#This Row],[Refunds]],Table17[[#This Row],[Shipping 
Charged]])</f>
        <v>0</v>
      </c>
      <c r="AH187" s="1"/>
      <c r="AI187" s="1"/>
      <c r="AJ187" s="1">
        <f t="shared" si="569"/>
        <v>0</v>
      </c>
      <c r="AL187" s="1"/>
      <c r="AM187" s="1"/>
      <c r="AN187" s="1"/>
      <c r="AO187" s="1"/>
      <c r="AQ187" s="30">
        <f t="shared" si="570"/>
        <v>0</v>
      </c>
      <c r="AR187" s="1"/>
      <c r="AS187" s="1">
        <f t="shared" si="571"/>
        <v>0</v>
      </c>
      <c r="AT187" s="1"/>
      <c r="AU187" s="1"/>
      <c r="AV187" s="2">
        <f t="shared" si="572"/>
        <v>0</v>
      </c>
      <c r="AX187" s="1"/>
      <c r="AY187" s="1"/>
      <c r="AZ187" s="1"/>
      <c r="BA187" s="2">
        <f t="shared" si="573"/>
        <v>0</v>
      </c>
      <c r="BB187" s="2">
        <f>SUM(AG187,AI187,-BA187,-Table17[[#This Row],[Sale Fee]])</f>
        <v>0</v>
      </c>
      <c r="BD187" s="1"/>
      <c r="BE187" s="1"/>
      <c r="BF187" s="1"/>
    </row>
    <row r="188" spans="1:58" x14ac:dyDescent="0.25">
      <c r="A188" s="1"/>
      <c r="B188" s="1"/>
      <c r="E188" s="4"/>
      <c r="P188" s="1"/>
      <c r="Q188" s="1"/>
      <c r="R188" s="1"/>
      <c r="T188" s="1"/>
      <c r="U188" s="1"/>
      <c r="V188" s="1">
        <f t="shared" si="567"/>
        <v>0</v>
      </c>
      <c r="Y188" s="1">
        <f>Table17[[#This Row],[Quantity2]]*Table17[[#This Row],[U Cost]]</f>
        <v>0</v>
      </c>
      <c r="AA188" s="1"/>
      <c r="AB188" s="1"/>
      <c r="AC188" s="1">
        <f t="shared" si="568"/>
        <v>0</v>
      </c>
      <c r="AD188" s="1"/>
      <c r="AE188" s="1">
        <f>SUM(Table17[[#This Row],[Total 
Paid]:[Refunds]])</f>
        <v>0</v>
      </c>
      <c r="AF188" s="1"/>
      <c r="AG188" s="1">
        <f>SUM(AC188,Table17[[#This Row],[Refunds]],Table17[[#This Row],[Shipping 
Charged]])</f>
        <v>0</v>
      </c>
      <c r="AH188" s="1"/>
      <c r="AI188" s="1"/>
      <c r="AJ188" s="1">
        <f t="shared" si="569"/>
        <v>0</v>
      </c>
      <c r="AL188" s="1"/>
      <c r="AM188" s="1"/>
      <c r="AN188" s="1"/>
      <c r="AO188" s="1"/>
      <c r="AQ188" s="30">
        <f t="shared" si="570"/>
        <v>0</v>
      </c>
      <c r="AR188" s="1"/>
      <c r="AS188" s="1">
        <f t="shared" si="571"/>
        <v>0</v>
      </c>
      <c r="AT188" s="1"/>
      <c r="AU188" s="1"/>
      <c r="AV188" s="2">
        <f t="shared" si="572"/>
        <v>0</v>
      </c>
      <c r="AX188" s="1"/>
      <c r="AY188" s="1"/>
      <c r="AZ188" s="1"/>
      <c r="BA188" s="2">
        <f t="shared" si="573"/>
        <v>0</v>
      </c>
      <c r="BB188" s="2">
        <f>SUM(AG188,AI188,-BA188,-Table17[[#This Row],[Sale Fee]])</f>
        <v>0</v>
      </c>
      <c r="BD188" s="1"/>
      <c r="BE188" s="1"/>
      <c r="BF188" s="1"/>
    </row>
    <row r="189" spans="1:58" x14ac:dyDescent="0.25">
      <c r="A189" s="1"/>
      <c r="B189" s="1"/>
      <c r="E189" s="4"/>
      <c r="P189" s="1"/>
      <c r="Q189" s="1"/>
      <c r="R189" s="1"/>
      <c r="T189" s="1"/>
      <c r="U189" s="1"/>
      <c r="V189" s="1">
        <f t="shared" si="567"/>
        <v>0</v>
      </c>
      <c r="Y189" s="1">
        <f>Table17[[#This Row],[Quantity2]]*Table17[[#This Row],[U Cost]]</f>
        <v>0</v>
      </c>
      <c r="AA189" s="1"/>
      <c r="AB189" s="1"/>
      <c r="AC189" s="1">
        <f t="shared" si="568"/>
        <v>0</v>
      </c>
      <c r="AD189" s="1"/>
      <c r="AE189" s="1">
        <f>SUM(Table17[[#This Row],[Total 
Paid]:[Refunds]])</f>
        <v>0</v>
      </c>
      <c r="AF189" s="1"/>
      <c r="AG189" s="1">
        <f>SUM(AC189,Table17[[#This Row],[Refunds]],Table17[[#This Row],[Shipping 
Charged]])</f>
        <v>0</v>
      </c>
      <c r="AH189" s="1"/>
      <c r="AI189" s="1"/>
      <c r="AJ189" s="1">
        <f t="shared" si="569"/>
        <v>0</v>
      </c>
      <c r="AL189" s="1"/>
      <c r="AM189" s="1"/>
      <c r="AN189" s="1"/>
      <c r="AO189" s="1"/>
      <c r="AQ189" s="30">
        <f t="shared" si="570"/>
        <v>0</v>
      </c>
      <c r="AR189" s="1"/>
      <c r="AS189" s="1">
        <f t="shared" si="571"/>
        <v>0</v>
      </c>
      <c r="AT189" s="1"/>
      <c r="AU189" s="1"/>
      <c r="AV189" s="2">
        <f t="shared" si="572"/>
        <v>0</v>
      </c>
      <c r="AX189" s="1"/>
      <c r="AY189" s="1"/>
      <c r="AZ189" s="1"/>
      <c r="BA189" s="2">
        <f t="shared" si="573"/>
        <v>0</v>
      </c>
      <c r="BB189" s="2">
        <f>SUM(AG189,AI189,-BA189,-Table17[[#This Row],[Sale Fee]])</f>
        <v>0</v>
      </c>
      <c r="BD189" s="1"/>
      <c r="BE189" s="1"/>
      <c r="BF189" s="1"/>
    </row>
    <row r="190" spans="1:58" x14ac:dyDescent="0.25">
      <c r="A190" s="1"/>
      <c r="B190" s="1"/>
      <c r="E190" s="4"/>
      <c r="P190" s="1"/>
      <c r="Q190" s="1"/>
      <c r="R190" s="1"/>
      <c r="T190" s="1"/>
      <c r="U190" s="1"/>
      <c r="V190" s="1">
        <f t="shared" si="567"/>
        <v>0</v>
      </c>
      <c r="Y190" s="1">
        <f>Table17[[#This Row],[Quantity2]]*Table17[[#This Row],[U Cost]]</f>
        <v>0</v>
      </c>
      <c r="AA190" s="1"/>
      <c r="AB190" s="1"/>
      <c r="AC190" s="1">
        <f t="shared" si="568"/>
        <v>0</v>
      </c>
      <c r="AD190" s="1"/>
      <c r="AE190" s="1">
        <f>SUM(Table17[[#This Row],[Total 
Paid]:[Refunds]])</f>
        <v>0</v>
      </c>
      <c r="AF190" s="1"/>
      <c r="AG190" s="1">
        <f>SUM(AC190,Table17[[#This Row],[Refunds]],Table17[[#This Row],[Shipping 
Charged]])</f>
        <v>0</v>
      </c>
      <c r="AH190" s="1"/>
      <c r="AI190" s="1"/>
      <c r="AJ190" s="1">
        <f t="shared" si="569"/>
        <v>0</v>
      </c>
      <c r="AL190" s="1"/>
      <c r="AM190" s="1"/>
      <c r="AN190" s="1"/>
      <c r="AO190" s="1"/>
      <c r="AQ190" s="30">
        <f t="shared" si="570"/>
        <v>0</v>
      </c>
      <c r="AR190" s="1"/>
      <c r="AS190" s="1">
        <f t="shared" si="571"/>
        <v>0</v>
      </c>
      <c r="AT190" s="1"/>
      <c r="AU190" s="1"/>
      <c r="AV190" s="2">
        <f t="shared" si="572"/>
        <v>0</v>
      </c>
      <c r="AX190" s="1"/>
      <c r="AY190" s="1"/>
      <c r="AZ190" s="1"/>
      <c r="BA190" s="2">
        <f t="shared" si="573"/>
        <v>0</v>
      </c>
      <c r="BB190" s="2">
        <f>SUM(AG190,AI190,-BA190,-Table17[[#This Row],[Sale Fee]])</f>
        <v>0</v>
      </c>
      <c r="BD190" s="1"/>
      <c r="BE190" s="1"/>
      <c r="BF190" s="1"/>
    </row>
    <row r="191" spans="1:58" x14ac:dyDescent="0.25">
      <c r="A191" s="1"/>
      <c r="B191" s="1"/>
      <c r="E191" s="4"/>
      <c r="P191" s="1"/>
      <c r="Q191" s="1"/>
      <c r="R191" s="1"/>
      <c r="T191" s="1"/>
      <c r="U191" s="1"/>
      <c r="V191" s="1">
        <f t="shared" si="567"/>
        <v>0</v>
      </c>
      <c r="Y191" s="1">
        <f>Table17[[#This Row],[Quantity2]]*Table17[[#This Row],[U Cost]]</f>
        <v>0</v>
      </c>
      <c r="AA191" s="1"/>
      <c r="AB191" s="1"/>
      <c r="AC191" s="1">
        <f t="shared" si="568"/>
        <v>0</v>
      </c>
      <c r="AD191" s="1"/>
      <c r="AE191" s="1">
        <f>SUM(Table17[[#This Row],[Total 
Paid]:[Refunds]])</f>
        <v>0</v>
      </c>
      <c r="AF191" s="1"/>
      <c r="AG191" s="1">
        <f>SUM(AC191,Table17[[#This Row],[Refunds]],Table17[[#This Row],[Shipping 
Charged]])</f>
        <v>0</v>
      </c>
      <c r="AH191" s="1"/>
      <c r="AI191" s="1"/>
      <c r="AJ191" s="1">
        <f t="shared" si="569"/>
        <v>0</v>
      </c>
      <c r="AL191" s="1"/>
      <c r="AM191" s="1"/>
      <c r="AN191" s="1"/>
      <c r="AO191" s="1"/>
      <c r="AQ191" s="30">
        <f t="shared" si="570"/>
        <v>0</v>
      </c>
      <c r="AR191" s="1"/>
      <c r="AS191" s="1">
        <f t="shared" si="571"/>
        <v>0</v>
      </c>
      <c r="AT191" s="1"/>
      <c r="AU191" s="1"/>
      <c r="AV191" s="2">
        <f t="shared" si="572"/>
        <v>0</v>
      </c>
      <c r="AX191" s="1"/>
      <c r="AY191" s="1"/>
      <c r="AZ191" s="1"/>
      <c r="BA191" s="2">
        <f t="shared" si="573"/>
        <v>0</v>
      </c>
      <c r="BB191" s="2">
        <f>SUM(AG191,AI191,-BA191,-Table17[[#This Row],[Sale Fee]])</f>
        <v>0</v>
      </c>
      <c r="BD191" s="1"/>
      <c r="BE191" s="1"/>
      <c r="BF191" s="1"/>
    </row>
    <row r="192" spans="1:58" x14ac:dyDescent="0.25">
      <c r="A192" s="1"/>
      <c r="B192" s="1"/>
      <c r="E192" s="4"/>
      <c r="P192" s="1"/>
      <c r="Q192" s="1"/>
      <c r="R192" s="1"/>
      <c r="T192" s="1"/>
      <c r="U192" s="1"/>
      <c r="V192" s="1">
        <f t="shared" si="567"/>
        <v>0</v>
      </c>
      <c r="Y192" s="1">
        <f>Table17[[#This Row],[Quantity2]]*Table17[[#This Row],[U Cost]]</f>
        <v>0</v>
      </c>
      <c r="AA192" s="1"/>
      <c r="AB192" s="1"/>
      <c r="AC192" s="1">
        <f t="shared" si="568"/>
        <v>0</v>
      </c>
      <c r="AD192" s="1"/>
      <c r="AE192" s="1">
        <f>SUM(Table17[[#This Row],[Total 
Paid]:[Refunds]])</f>
        <v>0</v>
      </c>
      <c r="AF192" s="1"/>
      <c r="AG192" s="1">
        <f>SUM(AC192,Table17[[#This Row],[Refunds]],Table17[[#This Row],[Shipping 
Charged]])</f>
        <v>0</v>
      </c>
      <c r="AH192" s="1"/>
      <c r="AI192" s="1"/>
      <c r="AJ192" s="1">
        <f t="shared" si="569"/>
        <v>0</v>
      </c>
      <c r="AL192" s="1"/>
      <c r="AM192" s="1"/>
      <c r="AN192" s="1"/>
      <c r="AO192" s="1"/>
      <c r="AQ192" s="30">
        <f t="shared" si="570"/>
        <v>0</v>
      </c>
      <c r="AR192" s="1"/>
      <c r="AS192" s="1">
        <f t="shared" si="571"/>
        <v>0</v>
      </c>
      <c r="AT192" s="1"/>
      <c r="AU192" s="1"/>
      <c r="AV192" s="2">
        <f t="shared" si="572"/>
        <v>0</v>
      </c>
      <c r="AX192" s="1"/>
      <c r="AY192" s="1"/>
      <c r="AZ192" s="1"/>
      <c r="BA192" s="2">
        <f t="shared" si="573"/>
        <v>0</v>
      </c>
      <c r="BB192" s="2">
        <f>SUM(AG192,AI192,-BA192,-Table17[[#This Row],[Sale Fee]])</f>
        <v>0</v>
      </c>
      <c r="BD192" s="1"/>
      <c r="BE192" s="1"/>
      <c r="BF192" s="1"/>
    </row>
    <row r="193" spans="1:58" x14ac:dyDescent="0.25">
      <c r="A193" s="1"/>
      <c r="B193" s="1"/>
      <c r="E193" s="4"/>
      <c r="P193" s="1"/>
      <c r="Q193" s="1"/>
      <c r="R193" s="1"/>
      <c r="T193" s="1"/>
      <c r="U193" s="1"/>
      <c r="V193" s="1">
        <f t="shared" si="567"/>
        <v>0</v>
      </c>
      <c r="Y193" s="1">
        <f>Table17[[#This Row],[Quantity2]]*Table17[[#This Row],[U Cost]]</f>
        <v>0</v>
      </c>
      <c r="AA193" s="1"/>
      <c r="AB193" s="1"/>
      <c r="AC193" s="1">
        <f t="shared" si="568"/>
        <v>0</v>
      </c>
      <c r="AD193" s="1"/>
      <c r="AE193" s="1">
        <f>SUM(Table17[[#This Row],[Total 
Paid]:[Refunds]])</f>
        <v>0</v>
      </c>
      <c r="AF193" s="1"/>
      <c r="AG193" s="1">
        <f>SUM(AC193,Table17[[#This Row],[Refunds]],Table17[[#This Row],[Shipping 
Charged]])</f>
        <v>0</v>
      </c>
      <c r="AH193" s="1"/>
      <c r="AI193" s="1"/>
      <c r="AJ193" s="1">
        <f t="shared" si="569"/>
        <v>0</v>
      </c>
      <c r="AL193" s="1"/>
      <c r="AM193" s="1"/>
      <c r="AN193" s="1"/>
      <c r="AO193" s="1"/>
      <c r="AQ193" s="30">
        <f t="shared" si="570"/>
        <v>0</v>
      </c>
      <c r="AR193" s="1"/>
      <c r="AS193" s="1">
        <f t="shared" si="571"/>
        <v>0</v>
      </c>
      <c r="AT193" s="1"/>
      <c r="AU193" s="1"/>
      <c r="AV193" s="2">
        <f t="shared" si="572"/>
        <v>0</v>
      </c>
      <c r="AX193" s="1"/>
      <c r="AY193" s="1"/>
      <c r="AZ193" s="1"/>
      <c r="BA193" s="2">
        <f t="shared" si="573"/>
        <v>0</v>
      </c>
      <c r="BB193" s="2">
        <f>SUM(AG193,AI193,-BA193,-Table17[[#This Row],[Sale Fee]])</f>
        <v>0</v>
      </c>
      <c r="BD193" s="1"/>
      <c r="BE193" s="1"/>
      <c r="BF193" s="1"/>
    </row>
    <row r="194" spans="1:58" x14ac:dyDescent="0.25">
      <c r="A194" s="1"/>
      <c r="B194" s="1"/>
      <c r="E194" s="4"/>
      <c r="P194" s="1"/>
      <c r="Q194" s="1"/>
      <c r="R194" s="1"/>
      <c r="T194" s="1"/>
      <c r="U194" s="1"/>
      <c r="V194" s="1">
        <f t="shared" si="567"/>
        <v>0</v>
      </c>
      <c r="Y194" s="1">
        <f>Table17[[#This Row],[Quantity2]]*Table17[[#This Row],[U Cost]]</f>
        <v>0</v>
      </c>
      <c r="AA194" s="1"/>
      <c r="AB194" s="1"/>
      <c r="AC194" s="1">
        <f t="shared" si="568"/>
        <v>0</v>
      </c>
      <c r="AD194" s="1"/>
      <c r="AE194" s="1">
        <f>SUM(Table17[[#This Row],[Total 
Paid]:[Refunds]])</f>
        <v>0</v>
      </c>
      <c r="AF194" s="1"/>
      <c r="AG194" s="1">
        <f>SUM(AC194,Table17[[#This Row],[Refunds]],Table17[[#This Row],[Shipping 
Charged]])</f>
        <v>0</v>
      </c>
      <c r="AH194" s="1"/>
      <c r="AI194" s="1"/>
      <c r="AJ194" s="1">
        <f t="shared" si="569"/>
        <v>0</v>
      </c>
      <c r="AL194" s="1"/>
      <c r="AM194" s="1"/>
      <c r="AN194" s="1"/>
      <c r="AO194" s="1"/>
      <c r="AQ194" s="30">
        <f t="shared" si="570"/>
        <v>0</v>
      </c>
      <c r="AR194" s="1"/>
      <c r="AS194" s="1">
        <f t="shared" si="571"/>
        <v>0</v>
      </c>
      <c r="AT194" s="1"/>
      <c r="AU194" s="1"/>
      <c r="AV194" s="2">
        <f t="shared" si="572"/>
        <v>0</v>
      </c>
      <c r="AX194" s="1"/>
      <c r="AY194" s="1"/>
      <c r="AZ194" s="1"/>
      <c r="BA194" s="2">
        <f t="shared" si="573"/>
        <v>0</v>
      </c>
      <c r="BB194" s="2">
        <f>SUM(AG194,AI194,-BA194,-Table17[[#This Row],[Sale Fee]])</f>
        <v>0</v>
      </c>
      <c r="BD194" s="1"/>
      <c r="BE194" s="1"/>
      <c r="BF194" s="1"/>
    </row>
    <row r="195" spans="1:58" x14ac:dyDescent="0.25">
      <c r="A195" s="1"/>
      <c r="B195" s="1"/>
      <c r="E195" s="4"/>
      <c r="P195" s="1"/>
      <c r="Q195" s="1"/>
      <c r="R195" s="1"/>
      <c r="T195" s="1"/>
      <c r="U195" s="1"/>
      <c r="V195" s="1">
        <f t="shared" si="567"/>
        <v>0</v>
      </c>
      <c r="Y195" s="1">
        <f>Table17[[#This Row],[Quantity2]]*Table17[[#This Row],[U Cost]]</f>
        <v>0</v>
      </c>
      <c r="AA195" s="1"/>
      <c r="AB195" s="1"/>
      <c r="AC195" s="1">
        <f t="shared" si="568"/>
        <v>0</v>
      </c>
      <c r="AD195" s="1"/>
      <c r="AE195" s="1">
        <f>SUM(Table17[[#This Row],[Total 
Paid]:[Refunds]])</f>
        <v>0</v>
      </c>
      <c r="AF195" s="1"/>
      <c r="AG195" s="1">
        <f>SUM(AC195,Table17[[#This Row],[Refunds]],Table17[[#This Row],[Shipping 
Charged]])</f>
        <v>0</v>
      </c>
      <c r="AH195" s="1"/>
      <c r="AI195" s="1"/>
      <c r="AJ195" s="1">
        <f t="shared" si="569"/>
        <v>0</v>
      </c>
      <c r="AL195" s="1"/>
      <c r="AM195" s="1"/>
      <c r="AN195" s="1"/>
      <c r="AO195" s="1"/>
      <c r="AQ195" s="30">
        <f t="shared" si="570"/>
        <v>0</v>
      </c>
      <c r="AR195" s="1"/>
      <c r="AS195" s="1">
        <f t="shared" si="571"/>
        <v>0</v>
      </c>
      <c r="AT195" s="1"/>
      <c r="AU195" s="1"/>
      <c r="AV195" s="2">
        <f t="shared" si="572"/>
        <v>0</v>
      </c>
      <c r="AX195" s="1"/>
      <c r="AY195" s="1"/>
      <c r="AZ195" s="1"/>
      <c r="BA195" s="2">
        <f t="shared" si="573"/>
        <v>0</v>
      </c>
      <c r="BB195" s="2">
        <f>SUM(AG195,AI195,-BA195,-Table17[[#This Row],[Sale Fee]])</f>
        <v>0</v>
      </c>
      <c r="BD195" s="1"/>
      <c r="BE195" s="1"/>
      <c r="BF195" s="1"/>
    </row>
    <row r="196" spans="1:58" x14ac:dyDescent="0.25">
      <c r="A196" s="1"/>
      <c r="B196" s="1"/>
      <c r="E196" s="4"/>
      <c r="P196" s="1"/>
      <c r="Q196" s="1"/>
      <c r="R196" s="1"/>
      <c r="T196" s="1"/>
      <c r="U196" s="1"/>
      <c r="V196" s="1">
        <f t="shared" si="567"/>
        <v>0</v>
      </c>
      <c r="Y196" s="1">
        <f>Table17[[#This Row],[Quantity2]]*Table17[[#This Row],[U Cost]]</f>
        <v>0</v>
      </c>
      <c r="AA196" s="1"/>
      <c r="AB196" s="1"/>
      <c r="AC196" s="1">
        <f t="shared" si="568"/>
        <v>0</v>
      </c>
      <c r="AD196" s="1"/>
      <c r="AE196" s="1">
        <f>SUM(Table17[[#This Row],[Total 
Paid]:[Refunds]])</f>
        <v>0</v>
      </c>
      <c r="AF196" s="1"/>
      <c r="AG196" s="1">
        <f>SUM(AC196,Table17[[#This Row],[Refunds]],Table17[[#This Row],[Shipping 
Charged]])</f>
        <v>0</v>
      </c>
      <c r="AH196" s="1"/>
      <c r="AI196" s="1"/>
      <c r="AJ196" s="1">
        <f t="shared" si="569"/>
        <v>0</v>
      </c>
      <c r="AL196" s="1"/>
      <c r="AM196" s="1"/>
      <c r="AN196" s="1"/>
      <c r="AO196" s="1"/>
      <c r="AQ196" s="30">
        <f t="shared" si="570"/>
        <v>0</v>
      </c>
      <c r="AR196" s="1"/>
      <c r="AS196" s="1">
        <f t="shared" si="571"/>
        <v>0</v>
      </c>
      <c r="AT196" s="1"/>
      <c r="AU196" s="1"/>
      <c r="AV196" s="2">
        <f t="shared" si="572"/>
        <v>0</v>
      </c>
      <c r="AX196" s="1"/>
      <c r="AY196" s="1"/>
      <c r="AZ196" s="1"/>
      <c r="BA196" s="2">
        <f t="shared" si="573"/>
        <v>0</v>
      </c>
      <c r="BB196" s="2">
        <f>SUM(AG196,AI196,-BA196,-Table17[[#This Row],[Sale Fee]])</f>
        <v>0</v>
      </c>
      <c r="BD196" s="1"/>
      <c r="BE196" s="1"/>
      <c r="BF196" s="1"/>
    </row>
    <row r="197" spans="1:58" x14ac:dyDescent="0.25">
      <c r="A197" s="1"/>
      <c r="B197" s="1"/>
      <c r="E197" s="4"/>
      <c r="P197" s="1"/>
      <c r="Q197" s="1"/>
      <c r="R197" s="1"/>
      <c r="T197" s="1"/>
      <c r="U197" s="1"/>
      <c r="V197" s="1">
        <f t="shared" si="567"/>
        <v>0</v>
      </c>
      <c r="Y197" s="1">
        <f>Table17[[#This Row],[Quantity2]]*Table17[[#This Row],[U Cost]]</f>
        <v>0</v>
      </c>
      <c r="AA197" s="1"/>
      <c r="AB197" s="1"/>
      <c r="AC197" s="1">
        <f t="shared" si="568"/>
        <v>0</v>
      </c>
      <c r="AD197" s="1"/>
      <c r="AE197" s="1">
        <f>SUM(Table17[[#This Row],[Total 
Paid]:[Refunds]])</f>
        <v>0</v>
      </c>
      <c r="AF197" s="1"/>
      <c r="AG197" s="1">
        <f>SUM(AC197,Table17[[#This Row],[Refunds]],Table17[[#This Row],[Shipping 
Charged]])</f>
        <v>0</v>
      </c>
      <c r="AH197" s="1"/>
      <c r="AI197" s="1"/>
      <c r="AJ197" s="1">
        <f t="shared" si="569"/>
        <v>0</v>
      </c>
      <c r="AL197" s="1"/>
      <c r="AM197" s="1"/>
      <c r="AN197" s="1"/>
      <c r="AO197" s="1"/>
      <c r="AQ197" s="30">
        <f t="shared" si="570"/>
        <v>0</v>
      </c>
      <c r="AR197" s="1"/>
      <c r="AS197" s="1">
        <f t="shared" si="571"/>
        <v>0</v>
      </c>
      <c r="AT197" s="1"/>
      <c r="AU197" s="1"/>
      <c r="AV197" s="2">
        <f t="shared" si="572"/>
        <v>0</v>
      </c>
      <c r="AX197" s="1"/>
      <c r="AY197" s="1"/>
      <c r="AZ197" s="1"/>
      <c r="BA197" s="2">
        <f t="shared" si="573"/>
        <v>0</v>
      </c>
      <c r="BB197" s="2">
        <f>SUM(AG197,AI197,-BA197,-Table17[[#This Row],[Sale Fee]])</f>
        <v>0</v>
      </c>
      <c r="BD197" s="1"/>
      <c r="BE197" s="1"/>
      <c r="BF197" s="1"/>
    </row>
    <row r="198" spans="1:58" x14ac:dyDescent="0.25">
      <c r="A198" s="1"/>
      <c r="B198" s="1"/>
      <c r="P198" s="1"/>
      <c r="Q198" s="1"/>
      <c r="R198" s="1"/>
      <c r="T198" s="1"/>
      <c r="U198" s="1"/>
      <c r="V198" s="1">
        <f t="shared" si="567"/>
        <v>0</v>
      </c>
      <c r="Y198" s="1">
        <f>Table17[[#This Row],[Quantity2]]*Table17[[#This Row],[U Cost]]</f>
        <v>0</v>
      </c>
      <c r="AA198" s="1"/>
      <c r="AB198" s="1"/>
      <c r="AC198" s="1">
        <f t="shared" si="568"/>
        <v>0</v>
      </c>
      <c r="AD198" s="1"/>
      <c r="AE198" s="1">
        <f>SUM(Table17[[#This Row],[Total 
Paid]:[Refunds]])</f>
        <v>0</v>
      </c>
      <c r="AF198" s="1"/>
      <c r="AG198" s="1">
        <f>SUM(AC198,Table17[[#This Row],[Refunds]],Table17[[#This Row],[Shipping 
Charged]])</f>
        <v>0</v>
      </c>
      <c r="AH198" s="1"/>
      <c r="AI198" s="1"/>
      <c r="AJ198" s="1">
        <f t="shared" si="569"/>
        <v>0</v>
      </c>
      <c r="AL198" s="1"/>
      <c r="AM198" s="1"/>
      <c r="AN198" s="1"/>
      <c r="AO198" s="1"/>
      <c r="AQ198" s="30">
        <f t="shared" si="570"/>
        <v>0</v>
      </c>
      <c r="AR198" s="1"/>
      <c r="AS198" s="1">
        <f t="shared" si="571"/>
        <v>0</v>
      </c>
      <c r="AT198" s="1"/>
      <c r="AU198" s="1"/>
      <c r="AV198" s="2">
        <f t="shared" si="572"/>
        <v>0</v>
      </c>
      <c r="AX198" s="1"/>
      <c r="AY198" s="1"/>
      <c r="AZ198" s="1"/>
      <c r="BA198" s="2">
        <f t="shared" si="573"/>
        <v>0</v>
      </c>
      <c r="BB198" s="2">
        <f>SUM(AG198,AI198,-BA198,-Table17[[#This Row],[Sale Fee]])</f>
        <v>0</v>
      </c>
      <c r="BD198" s="1"/>
      <c r="BE198" s="1"/>
      <c r="BF198" s="1"/>
    </row>
    <row r="199" spans="1:58" x14ac:dyDescent="0.25">
      <c r="A199" s="1"/>
      <c r="B199" s="1"/>
      <c r="P199" s="1"/>
      <c r="Q199" s="1"/>
      <c r="R199" s="1"/>
      <c r="T199" s="1"/>
      <c r="U199" s="1"/>
      <c r="V199" s="1">
        <f t="shared" si="567"/>
        <v>0</v>
      </c>
      <c r="Y199" s="1">
        <f>Table17[[#This Row],[Quantity2]]*Table17[[#This Row],[U Cost]]</f>
        <v>0</v>
      </c>
      <c r="AA199" s="1"/>
      <c r="AB199" s="1"/>
      <c r="AC199" s="1">
        <f t="shared" si="568"/>
        <v>0</v>
      </c>
      <c r="AD199" s="1"/>
      <c r="AE199" s="1">
        <f>SUM(Table17[[#This Row],[Total 
Paid]:[Refunds]])</f>
        <v>0</v>
      </c>
      <c r="AF199" s="1"/>
      <c r="AG199" s="1">
        <f>SUM(AC199,Table17[[#This Row],[Refunds]],Table17[[#This Row],[Shipping 
Charged]])</f>
        <v>0</v>
      </c>
      <c r="AH199" s="1"/>
      <c r="AI199" s="1"/>
      <c r="AJ199" s="1">
        <f t="shared" si="569"/>
        <v>0</v>
      </c>
      <c r="AL199" s="1"/>
      <c r="AM199" s="1"/>
      <c r="AN199" s="1"/>
      <c r="AO199" s="1"/>
      <c r="AQ199" s="30">
        <f t="shared" si="570"/>
        <v>0</v>
      </c>
      <c r="AR199" s="1"/>
      <c r="AS199" s="1">
        <f t="shared" si="571"/>
        <v>0</v>
      </c>
      <c r="AT199" s="1"/>
      <c r="AU199" s="1"/>
      <c r="AV199" s="2">
        <f t="shared" si="572"/>
        <v>0</v>
      </c>
      <c r="AX199" s="1"/>
      <c r="AY199" s="1"/>
      <c r="AZ199" s="1"/>
      <c r="BA199" s="2">
        <f t="shared" si="573"/>
        <v>0</v>
      </c>
      <c r="BB199" s="2">
        <f>SUM(AG199,AI199,-BA199,-Table17[[#This Row],[Sale Fee]])</f>
        <v>0</v>
      </c>
      <c r="BD199" s="1"/>
      <c r="BE199" s="1"/>
      <c r="BF199" s="1"/>
    </row>
    <row r="200" spans="1:58" x14ac:dyDescent="0.25">
      <c r="A200" s="1"/>
      <c r="B200" s="1"/>
      <c r="E200" s="4"/>
      <c r="P200" s="1"/>
      <c r="Q200" s="1"/>
      <c r="R200" s="1"/>
      <c r="T200" s="1"/>
      <c r="U200" s="1"/>
      <c r="V200" s="1">
        <f t="shared" si="567"/>
        <v>0</v>
      </c>
      <c r="Y200" s="1">
        <f>Table17[[#This Row],[Quantity2]]*Table17[[#This Row],[U Cost]]</f>
        <v>0</v>
      </c>
      <c r="AA200" s="1"/>
      <c r="AB200" s="1"/>
      <c r="AC200" s="1">
        <f t="shared" si="568"/>
        <v>0</v>
      </c>
      <c r="AD200" s="1"/>
      <c r="AE200" s="1">
        <f>SUM(Table17[[#This Row],[Total 
Paid]:[Refunds]])</f>
        <v>0</v>
      </c>
      <c r="AF200" s="1"/>
      <c r="AG200" s="1">
        <f>SUM(AC200,Table17[[#This Row],[Refunds]],Table17[[#This Row],[Shipping 
Charged]])</f>
        <v>0</v>
      </c>
      <c r="AH200" s="1"/>
      <c r="AI200" s="1"/>
      <c r="AJ200" s="1">
        <f t="shared" si="569"/>
        <v>0</v>
      </c>
      <c r="AL200" s="1"/>
      <c r="AM200" s="1"/>
      <c r="AN200" s="1"/>
      <c r="AO200" s="1"/>
      <c r="AQ200" s="30">
        <f t="shared" si="570"/>
        <v>0</v>
      </c>
      <c r="AR200" s="1"/>
      <c r="AS200" s="1">
        <f t="shared" si="571"/>
        <v>0</v>
      </c>
      <c r="AT200" s="1"/>
      <c r="AU200" s="1"/>
      <c r="AV200" s="2">
        <f t="shared" si="572"/>
        <v>0</v>
      </c>
      <c r="AX200" s="1"/>
      <c r="AY200" s="1"/>
      <c r="AZ200" s="1"/>
      <c r="BA200" s="2">
        <f t="shared" si="573"/>
        <v>0</v>
      </c>
      <c r="BB200" s="2">
        <f>SUM(AG200,AI200,-BA200,-Table17[[#This Row],[Sale Fee]])</f>
        <v>0</v>
      </c>
      <c r="BD200" s="1"/>
      <c r="BE200" s="1"/>
      <c r="BF200" s="1"/>
    </row>
    <row r="201" spans="1:58" x14ac:dyDescent="0.25">
      <c r="A201" s="1"/>
      <c r="B201" s="1"/>
      <c r="E201" s="4"/>
      <c r="P201" s="1"/>
      <c r="Q201" s="1"/>
      <c r="R201" s="1"/>
      <c r="T201" s="1"/>
      <c r="U201" s="1"/>
      <c r="V201" s="1">
        <f t="shared" si="567"/>
        <v>0</v>
      </c>
      <c r="Y201" s="1">
        <f>Table17[[#This Row],[Quantity2]]*Table17[[#This Row],[U Cost]]</f>
        <v>0</v>
      </c>
      <c r="AA201" s="1"/>
      <c r="AB201" s="1"/>
      <c r="AC201" s="1">
        <f t="shared" si="568"/>
        <v>0</v>
      </c>
      <c r="AD201" s="1"/>
      <c r="AE201" s="1">
        <f>SUM(Table17[[#This Row],[Total 
Paid]:[Refunds]])</f>
        <v>0</v>
      </c>
      <c r="AF201" s="1"/>
      <c r="AG201" s="1">
        <f>SUM(AC201,Table17[[#This Row],[Refunds]],Table17[[#This Row],[Shipping 
Charged]])</f>
        <v>0</v>
      </c>
      <c r="AH201" s="1"/>
      <c r="AI201" s="1"/>
      <c r="AJ201" s="1">
        <f t="shared" si="569"/>
        <v>0</v>
      </c>
      <c r="AL201" s="1"/>
      <c r="AM201" s="1"/>
      <c r="AN201" s="1"/>
      <c r="AO201" s="1"/>
      <c r="AQ201" s="30">
        <f t="shared" si="570"/>
        <v>0</v>
      </c>
      <c r="AR201" s="1"/>
      <c r="AS201" s="1">
        <f t="shared" si="571"/>
        <v>0</v>
      </c>
      <c r="AT201" s="1"/>
      <c r="AU201" s="1"/>
      <c r="AV201" s="2">
        <f t="shared" si="572"/>
        <v>0</v>
      </c>
      <c r="AX201" s="1"/>
      <c r="AY201" s="1"/>
      <c r="AZ201" s="1"/>
      <c r="BA201" s="2">
        <f t="shared" si="573"/>
        <v>0</v>
      </c>
      <c r="BB201" s="2">
        <f>SUM(AG201,AI201,-BA201,-Table17[[#This Row],[Sale Fee]])</f>
        <v>0</v>
      </c>
      <c r="BD201" s="1"/>
      <c r="BE201" s="1"/>
      <c r="BF201" s="1"/>
    </row>
    <row r="202" spans="1:58" x14ac:dyDescent="0.25">
      <c r="A202" s="1"/>
      <c r="B202" s="1"/>
      <c r="E202" s="4"/>
      <c r="P202" s="1"/>
      <c r="Q202" s="1"/>
      <c r="R202" s="1"/>
      <c r="T202" s="1"/>
      <c r="U202" s="1"/>
      <c r="V202" s="1">
        <f t="shared" si="567"/>
        <v>0</v>
      </c>
      <c r="Y202" s="1">
        <f>Table17[[#This Row],[Quantity2]]*Table17[[#This Row],[U Cost]]</f>
        <v>0</v>
      </c>
      <c r="AA202" s="1"/>
      <c r="AB202" s="1"/>
      <c r="AC202" s="1">
        <f t="shared" si="568"/>
        <v>0</v>
      </c>
      <c r="AD202" s="1"/>
      <c r="AE202" s="1">
        <f>SUM(Table17[[#This Row],[Total 
Paid]:[Refunds]])</f>
        <v>0</v>
      </c>
      <c r="AF202" s="1"/>
      <c r="AG202" s="1">
        <f>SUM(AC202,Table17[[#This Row],[Refunds]],Table17[[#This Row],[Shipping 
Charged]])</f>
        <v>0</v>
      </c>
      <c r="AH202" s="1"/>
      <c r="AI202" s="1"/>
      <c r="AJ202" s="1">
        <f t="shared" si="569"/>
        <v>0</v>
      </c>
      <c r="AL202" s="1"/>
      <c r="AM202" s="1"/>
      <c r="AN202" s="1"/>
      <c r="AO202" s="1"/>
      <c r="AQ202" s="30">
        <f t="shared" si="570"/>
        <v>0</v>
      </c>
      <c r="AR202" s="1"/>
      <c r="AS202" s="1">
        <f t="shared" si="571"/>
        <v>0</v>
      </c>
      <c r="AT202" s="1"/>
      <c r="AU202" s="1"/>
      <c r="AV202" s="2">
        <f t="shared" si="572"/>
        <v>0</v>
      </c>
      <c r="AX202" s="1"/>
      <c r="AY202" s="1"/>
      <c r="AZ202" s="1"/>
      <c r="BA202" s="2">
        <f t="shared" si="573"/>
        <v>0</v>
      </c>
      <c r="BB202" s="2">
        <f>SUM(AG202,AI202,-BA202,-Table17[[#This Row],[Sale Fee]])</f>
        <v>0</v>
      </c>
      <c r="BD202" s="1"/>
      <c r="BE202" s="1"/>
      <c r="BF202" s="1"/>
    </row>
    <row r="203" spans="1:58" x14ac:dyDescent="0.25">
      <c r="A203" s="1"/>
      <c r="B203" s="1"/>
      <c r="E203" s="4"/>
      <c r="P203" s="1"/>
      <c r="Q203" s="1"/>
      <c r="R203" s="1"/>
      <c r="T203" s="1"/>
      <c r="U203" s="1"/>
      <c r="V203" s="1">
        <f t="shared" si="567"/>
        <v>0</v>
      </c>
      <c r="Y203" s="1">
        <f>Table17[[#This Row],[Quantity2]]*Table17[[#This Row],[U Cost]]</f>
        <v>0</v>
      </c>
      <c r="AA203" s="1"/>
      <c r="AB203" s="1"/>
      <c r="AC203" s="1">
        <f t="shared" si="568"/>
        <v>0</v>
      </c>
      <c r="AD203" s="1"/>
      <c r="AE203" s="1">
        <f>SUM(Table17[[#This Row],[Total 
Paid]:[Refunds]])</f>
        <v>0</v>
      </c>
      <c r="AF203" s="1"/>
      <c r="AG203" s="1">
        <f>SUM(AC203,Table17[[#This Row],[Refunds]],Table17[[#This Row],[Shipping 
Charged]])</f>
        <v>0</v>
      </c>
      <c r="AH203" s="1"/>
      <c r="AI203" s="1"/>
      <c r="AJ203" s="1">
        <f t="shared" si="569"/>
        <v>0</v>
      </c>
      <c r="AL203" s="1"/>
      <c r="AM203" s="1"/>
      <c r="AN203" s="1"/>
      <c r="AO203" s="1"/>
      <c r="AQ203" s="30">
        <f t="shared" si="570"/>
        <v>0</v>
      </c>
      <c r="AR203" s="1"/>
      <c r="AS203" s="1">
        <f t="shared" si="571"/>
        <v>0</v>
      </c>
      <c r="AT203" s="1"/>
      <c r="AU203" s="1"/>
      <c r="AV203" s="2">
        <f t="shared" si="572"/>
        <v>0</v>
      </c>
      <c r="AX203" s="1"/>
      <c r="AY203" s="1"/>
      <c r="AZ203" s="1"/>
      <c r="BA203" s="2">
        <f t="shared" si="573"/>
        <v>0</v>
      </c>
      <c r="BB203" s="2">
        <f>SUM(AG203,AI203,-BA203,-Table17[[#This Row],[Sale Fee]])</f>
        <v>0</v>
      </c>
      <c r="BD203" s="1"/>
      <c r="BE203" s="1"/>
      <c r="BF203" s="1"/>
    </row>
    <row r="204" spans="1:58" x14ac:dyDescent="0.25">
      <c r="A204" s="1"/>
      <c r="B204" s="1"/>
      <c r="E204" s="4"/>
      <c r="P204" s="1"/>
      <c r="Q204" s="1"/>
      <c r="R204" s="1"/>
      <c r="T204" s="1"/>
      <c r="U204" s="1"/>
      <c r="V204" s="1">
        <f t="shared" si="567"/>
        <v>0</v>
      </c>
      <c r="Y204" s="1">
        <f>Table17[[#This Row],[Quantity2]]*Table17[[#This Row],[U Cost]]</f>
        <v>0</v>
      </c>
      <c r="AA204" s="1"/>
      <c r="AB204" s="1"/>
      <c r="AC204" s="1">
        <f t="shared" si="568"/>
        <v>0</v>
      </c>
      <c r="AD204" s="1"/>
      <c r="AE204" s="1">
        <f>SUM(Table17[[#This Row],[Total 
Paid]:[Refunds]])</f>
        <v>0</v>
      </c>
      <c r="AF204" s="1"/>
      <c r="AG204" s="1">
        <f>SUM(AC204,Table17[[#This Row],[Refunds]],Table17[[#This Row],[Shipping 
Charged]])</f>
        <v>0</v>
      </c>
      <c r="AH204" s="1"/>
      <c r="AI204" s="1"/>
      <c r="AJ204" s="1">
        <f t="shared" si="569"/>
        <v>0</v>
      </c>
      <c r="AL204" s="1"/>
      <c r="AM204" s="1"/>
      <c r="AN204" s="1"/>
      <c r="AO204" s="1"/>
      <c r="AQ204" s="30">
        <f t="shared" si="570"/>
        <v>0</v>
      </c>
      <c r="AR204" s="1"/>
      <c r="AS204" s="1">
        <f t="shared" si="571"/>
        <v>0</v>
      </c>
      <c r="AT204" s="1"/>
      <c r="AU204" s="1"/>
      <c r="AV204" s="2">
        <f t="shared" si="572"/>
        <v>0</v>
      </c>
      <c r="AX204" s="1"/>
      <c r="AY204" s="1"/>
      <c r="AZ204" s="1"/>
      <c r="BA204" s="2">
        <f t="shared" si="573"/>
        <v>0</v>
      </c>
      <c r="BB204" s="2">
        <f>SUM(AG204,AI204,-BA204,-Table17[[#This Row],[Sale Fee]])</f>
        <v>0</v>
      </c>
      <c r="BD204" s="1"/>
      <c r="BE204" s="1"/>
      <c r="BF204" s="1"/>
    </row>
    <row r="205" spans="1:58" x14ac:dyDescent="0.25">
      <c r="A205" s="1"/>
      <c r="B205" s="1"/>
      <c r="E205" s="4"/>
      <c r="P205" s="1"/>
      <c r="Q205" s="1"/>
      <c r="R205" s="1"/>
      <c r="T205" s="1"/>
      <c r="U205" s="1"/>
      <c r="V205" s="1">
        <f t="shared" si="567"/>
        <v>0</v>
      </c>
      <c r="Y205" s="1">
        <f>Table17[[#This Row],[Quantity2]]*Table17[[#This Row],[U Cost]]</f>
        <v>0</v>
      </c>
      <c r="AA205" s="1"/>
      <c r="AB205" s="1"/>
      <c r="AC205" s="1">
        <f t="shared" si="568"/>
        <v>0</v>
      </c>
      <c r="AD205" s="1"/>
      <c r="AE205" s="1">
        <f>SUM(Table17[[#This Row],[Total 
Paid]:[Refunds]])</f>
        <v>0</v>
      </c>
      <c r="AF205" s="1"/>
      <c r="AG205" s="1">
        <f>SUM(AC205,Table17[[#This Row],[Refunds]],Table17[[#This Row],[Shipping 
Charged]])</f>
        <v>0</v>
      </c>
      <c r="AH205" s="1"/>
      <c r="AI205" s="1"/>
      <c r="AJ205" s="1">
        <f t="shared" si="569"/>
        <v>0</v>
      </c>
      <c r="AL205" s="1"/>
      <c r="AM205" s="1"/>
      <c r="AN205" s="1"/>
      <c r="AO205" s="1"/>
      <c r="AQ205" s="30">
        <f t="shared" si="570"/>
        <v>0</v>
      </c>
      <c r="AR205" s="1"/>
      <c r="AS205" s="1">
        <f t="shared" si="571"/>
        <v>0</v>
      </c>
      <c r="AT205" s="1"/>
      <c r="AU205" s="1"/>
      <c r="AV205" s="2">
        <f t="shared" si="572"/>
        <v>0</v>
      </c>
      <c r="AX205" s="1"/>
      <c r="AY205" s="1"/>
      <c r="AZ205" s="1"/>
      <c r="BA205" s="2">
        <f t="shared" si="573"/>
        <v>0</v>
      </c>
      <c r="BB205" s="2">
        <f>SUM(AG205,AI205,-BA205,-Table17[[#This Row],[Sale Fee]])</f>
        <v>0</v>
      </c>
      <c r="BD205" s="1"/>
      <c r="BE205" s="1"/>
      <c r="BF205" s="1"/>
    </row>
    <row r="206" spans="1:58" x14ac:dyDescent="0.25">
      <c r="A206" s="1"/>
      <c r="B206" s="1"/>
      <c r="E206" s="4"/>
      <c r="P206" s="1"/>
      <c r="Q206" s="1"/>
      <c r="R206" s="1"/>
      <c r="T206" s="1"/>
      <c r="U206" s="1"/>
      <c r="V206" s="1">
        <f t="shared" si="567"/>
        <v>0</v>
      </c>
      <c r="Y206" s="1">
        <f>Table17[[#This Row],[Quantity2]]*Table17[[#This Row],[U Cost]]</f>
        <v>0</v>
      </c>
      <c r="AA206" s="1"/>
      <c r="AB206" s="1"/>
      <c r="AC206" s="1">
        <f t="shared" si="568"/>
        <v>0</v>
      </c>
      <c r="AD206" s="1"/>
      <c r="AE206" s="1">
        <f>SUM(Table17[[#This Row],[Total 
Paid]:[Refunds]])</f>
        <v>0</v>
      </c>
      <c r="AF206" s="1"/>
      <c r="AG206" s="1">
        <f>SUM(AC206,Table17[[#This Row],[Refunds]],Table17[[#This Row],[Shipping 
Charged]])</f>
        <v>0</v>
      </c>
      <c r="AH206" s="1"/>
      <c r="AI206" s="1"/>
      <c r="AJ206" s="1">
        <f t="shared" si="569"/>
        <v>0</v>
      </c>
      <c r="AL206" s="1"/>
      <c r="AM206" s="1"/>
      <c r="AN206" s="1"/>
      <c r="AO206" s="1"/>
      <c r="AQ206" s="30">
        <f t="shared" si="570"/>
        <v>0</v>
      </c>
      <c r="AR206" s="1"/>
      <c r="AS206" s="1">
        <f t="shared" si="571"/>
        <v>0</v>
      </c>
      <c r="AT206" s="1"/>
      <c r="AU206" s="1"/>
      <c r="AV206" s="2">
        <f t="shared" si="572"/>
        <v>0</v>
      </c>
      <c r="AX206" s="1"/>
      <c r="AY206" s="1"/>
      <c r="AZ206" s="1"/>
      <c r="BA206" s="2">
        <f t="shared" si="573"/>
        <v>0</v>
      </c>
      <c r="BB206" s="2">
        <f>SUM(AG206,AI206,-BA206,-Table17[[#This Row],[Sale Fee]])</f>
        <v>0</v>
      </c>
      <c r="BD206" s="1"/>
      <c r="BE206" s="1"/>
      <c r="BF206" s="1"/>
    </row>
    <row r="207" spans="1:58" x14ac:dyDescent="0.25">
      <c r="A207" s="1"/>
      <c r="B207" s="1"/>
      <c r="P207" s="1"/>
      <c r="Q207" s="1"/>
      <c r="R207" s="1"/>
      <c r="T207" s="1"/>
      <c r="U207" s="1"/>
      <c r="V207" s="1">
        <f t="shared" si="567"/>
        <v>0</v>
      </c>
      <c r="Y207" s="1">
        <f>Table17[[#This Row],[Quantity2]]*Table17[[#This Row],[U Cost]]</f>
        <v>0</v>
      </c>
      <c r="AA207" s="1"/>
      <c r="AB207" s="1"/>
      <c r="AC207" s="1">
        <f t="shared" si="568"/>
        <v>0</v>
      </c>
      <c r="AD207" s="1"/>
      <c r="AE207" s="1">
        <f>SUM(Table17[[#This Row],[Total 
Paid]:[Refunds]])</f>
        <v>0</v>
      </c>
      <c r="AF207" s="1"/>
      <c r="AG207" s="1">
        <f>SUM(AC207,Table17[[#This Row],[Refunds]],Table17[[#This Row],[Shipping 
Charged]])</f>
        <v>0</v>
      </c>
      <c r="AH207" s="1"/>
      <c r="AI207" s="1"/>
      <c r="AJ207" s="1">
        <f t="shared" si="569"/>
        <v>0</v>
      </c>
      <c r="AL207" s="1"/>
      <c r="AM207" s="1"/>
      <c r="AN207" s="1"/>
      <c r="AO207" s="1"/>
      <c r="AQ207" s="30">
        <f t="shared" si="570"/>
        <v>0</v>
      </c>
      <c r="AR207" s="1"/>
      <c r="AS207" s="1">
        <f t="shared" si="571"/>
        <v>0</v>
      </c>
      <c r="AT207" s="1"/>
      <c r="AU207" s="1"/>
      <c r="AV207" s="2">
        <f t="shared" si="572"/>
        <v>0</v>
      </c>
      <c r="AX207" s="1"/>
      <c r="AY207" s="1"/>
      <c r="AZ207" s="1"/>
      <c r="BA207" s="2">
        <f t="shared" si="573"/>
        <v>0</v>
      </c>
      <c r="BB207" s="2">
        <f>SUM(AG207,AI207,-BA207,-Table17[[#This Row],[Sale Fee]])</f>
        <v>0</v>
      </c>
      <c r="BD207" s="1"/>
      <c r="BE207" s="1"/>
      <c r="BF207" s="1"/>
    </row>
    <row r="208" spans="1:58" x14ac:dyDescent="0.25">
      <c r="A208" s="1"/>
      <c r="B208" s="1"/>
      <c r="E208" s="4"/>
      <c r="P208" s="1"/>
      <c r="Q208" s="1"/>
      <c r="R208" s="1"/>
      <c r="T208" s="1"/>
      <c r="U208" s="1"/>
      <c r="V208" s="1">
        <f t="shared" si="567"/>
        <v>0</v>
      </c>
      <c r="Y208" s="1">
        <f>Table17[[#This Row],[Quantity2]]*Table17[[#This Row],[U Cost]]</f>
        <v>0</v>
      </c>
      <c r="AA208" s="1"/>
      <c r="AB208" s="1"/>
      <c r="AC208" s="1">
        <f t="shared" si="568"/>
        <v>0</v>
      </c>
      <c r="AD208" s="1"/>
      <c r="AE208" s="1">
        <f>SUM(Table17[[#This Row],[Total 
Paid]:[Refunds]])</f>
        <v>0</v>
      </c>
      <c r="AF208" s="1"/>
      <c r="AG208" s="1">
        <f>SUM(AC208,Table17[[#This Row],[Refunds]],Table17[[#This Row],[Shipping 
Charged]])</f>
        <v>0</v>
      </c>
      <c r="AH208" s="1"/>
      <c r="AI208" s="1"/>
      <c r="AJ208" s="1">
        <f t="shared" si="569"/>
        <v>0</v>
      </c>
      <c r="AL208" s="1"/>
      <c r="AM208" s="1"/>
      <c r="AN208" s="1"/>
      <c r="AO208" s="1"/>
      <c r="AQ208" s="30">
        <f t="shared" si="570"/>
        <v>0</v>
      </c>
      <c r="AR208" s="1"/>
      <c r="AS208" s="1">
        <f t="shared" si="571"/>
        <v>0</v>
      </c>
      <c r="AT208" s="1"/>
      <c r="AU208" s="1"/>
      <c r="AV208" s="2">
        <f t="shared" si="572"/>
        <v>0</v>
      </c>
      <c r="AX208" s="1"/>
      <c r="AY208" s="1"/>
      <c r="AZ208" s="1"/>
      <c r="BA208" s="2">
        <f t="shared" si="573"/>
        <v>0</v>
      </c>
      <c r="BB208" s="2">
        <f>SUM(AG208,AI208,-BA208,-Table17[[#This Row],[Sale Fee]])</f>
        <v>0</v>
      </c>
      <c r="BD208" s="1"/>
      <c r="BE208" s="1"/>
      <c r="BF208" s="1"/>
    </row>
    <row r="209" spans="1:58" x14ac:dyDescent="0.25">
      <c r="A209" s="1"/>
      <c r="B209" s="1"/>
      <c r="E209" s="4"/>
      <c r="P209" s="1"/>
      <c r="Q209" s="1"/>
      <c r="R209" s="1"/>
      <c r="T209" s="1"/>
      <c r="U209" s="1"/>
      <c r="V209" s="1">
        <f t="shared" si="567"/>
        <v>0</v>
      </c>
      <c r="Y209" s="1">
        <f>Table17[[#This Row],[Quantity2]]*Table17[[#This Row],[U Cost]]</f>
        <v>0</v>
      </c>
      <c r="AA209" s="1"/>
      <c r="AB209" s="1"/>
      <c r="AC209" s="1">
        <f t="shared" si="568"/>
        <v>0</v>
      </c>
      <c r="AD209" s="1"/>
      <c r="AE209" s="1">
        <f>SUM(Table17[[#This Row],[Total 
Paid]:[Refunds]])</f>
        <v>0</v>
      </c>
      <c r="AF209" s="1"/>
      <c r="AG209" s="1">
        <f>SUM(AC209,Table17[[#This Row],[Refunds]],Table17[[#This Row],[Shipping 
Charged]])</f>
        <v>0</v>
      </c>
      <c r="AH209" s="1"/>
      <c r="AI209" s="1"/>
      <c r="AJ209" s="1">
        <f t="shared" si="569"/>
        <v>0</v>
      </c>
      <c r="AL209" s="1"/>
      <c r="AM209" s="1"/>
      <c r="AN209" s="1"/>
      <c r="AO209" s="1"/>
      <c r="AQ209" s="30">
        <f t="shared" si="570"/>
        <v>0</v>
      </c>
      <c r="AR209" s="1"/>
      <c r="AS209" s="1">
        <f t="shared" si="571"/>
        <v>0</v>
      </c>
      <c r="AT209" s="1"/>
      <c r="AU209" s="1"/>
      <c r="AV209" s="2">
        <f t="shared" si="572"/>
        <v>0</v>
      </c>
      <c r="AX209" s="1"/>
      <c r="AY209" s="1"/>
      <c r="AZ209" s="1"/>
      <c r="BA209" s="2">
        <f t="shared" si="573"/>
        <v>0</v>
      </c>
      <c r="BB209" s="2">
        <f>SUM(AG209,AI209,-BA209,-Table17[[#This Row],[Sale Fee]])</f>
        <v>0</v>
      </c>
      <c r="BD209" s="1"/>
      <c r="BE209" s="1"/>
      <c r="BF209" s="1"/>
    </row>
    <row r="210" spans="1:58" x14ac:dyDescent="0.25">
      <c r="A210" s="1"/>
      <c r="B210" s="1"/>
      <c r="E210" s="4"/>
      <c r="P210" s="1"/>
      <c r="Q210" s="1"/>
      <c r="R210" s="1"/>
      <c r="T210" s="1"/>
      <c r="U210" s="1"/>
      <c r="V210" s="1">
        <f t="shared" si="567"/>
        <v>0</v>
      </c>
      <c r="Y210" s="1">
        <f>Table17[[#This Row],[Quantity2]]*Table17[[#This Row],[U Cost]]</f>
        <v>0</v>
      </c>
      <c r="AA210" s="1"/>
      <c r="AB210" s="1"/>
      <c r="AC210" s="1">
        <f t="shared" si="568"/>
        <v>0</v>
      </c>
      <c r="AD210" s="1"/>
      <c r="AE210" s="1">
        <f>SUM(Table17[[#This Row],[Total 
Paid]:[Refunds]])</f>
        <v>0</v>
      </c>
      <c r="AF210" s="1"/>
      <c r="AG210" s="1">
        <f>SUM(AC210,Table17[[#This Row],[Refunds]],Table17[[#This Row],[Shipping 
Charged]])</f>
        <v>0</v>
      </c>
      <c r="AH210" s="1"/>
      <c r="AI210" s="1"/>
      <c r="AJ210" s="1">
        <f t="shared" si="569"/>
        <v>0</v>
      </c>
      <c r="AL210" s="1"/>
      <c r="AM210" s="1"/>
      <c r="AN210" s="1"/>
      <c r="AO210" s="1"/>
      <c r="AQ210" s="30">
        <f t="shared" si="570"/>
        <v>0</v>
      </c>
      <c r="AR210" s="1"/>
      <c r="AS210" s="1">
        <f t="shared" si="571"/>
        <v>0</v>
      </c>
      <c r="AT210" s="1"/>
      <c r="AU210" s="1"/>
      <c r="AV210" s="2">
        <f t="shared" si="572"/>
        <v>0</v>
      </c>
      <c r="AX210" s="1"/>
      <c r="AY210" s="1"/>
      <c r="AZ210" s="1"/>
      <c r="BA210" s="2">
        <f t="shared" si="573"/>
        <v>0</v>
      </c>
      <c r="BB210" s="2">
        <f>SUM(AG210,AI210,-BA210,-Table17[[#This Row],[Sale Fee]])</f>
        <v>0</v>
      </c>
      <c r="BD210" s="1"/>
      <c r="BE210" s="1"/>
      <c r="BF210" s="1"/>
    </row>
    <row r="211" spans="1:58" x14ac:dyDescent="0.25">
      <c r="A211" s="1"/>
      <c r="B211" s="1"/>
      <c r="E211" s="4"/>
      <c r="P211" s="1"/>
      <c r="Q211" s="1"/>
      <c r="R211" s="1"/>
      <c r="T211" s="1"/>
      <c r="U211" s="1"/>
      <c r="V211" s="1">
        <f t="shared" si="567"/>
        <v>0</v>
      </c>
      <c r="Y211" s="1">
        <f>Table17[[#This Row],[Quantity2]]*Table17[[#This Row],[U Cost]]</f>
        <v>0</v>
      </c>
      <c r="AA211" s="1"/>
      <c r="AB211" s="1"/>
      <c r="AC211" s="1">
        <f t="shared" si="568"/>
        <v>0</v>
      </c>
      <c r="AD211" s="1"/>
      <c r="AE211" s="1">
        <f>SUM(Table17[[#This Row],[Total 
Paid]:[Refunds]])</f>
        <v>0</v>
      </c>
      <c r="AF211" s="1"/>
      <c r="AG211" s="1">
        <f>SUM(AC211,Table17[[#This Row],[Refunds]],Table17[[#This Row],[Shipping 
Charged]])</f>
        <v>0</v>
      </c>
      <c r="AH211" s="1"/>
      <c r="AI211" s="1"/>
      <c r="AJ211" s="1">
        <f t="shared" si="569"/>
        <v>0</v>
      </c>
      <c r="AL211" s="1"/>
      <c r="AM211" s="1"/>
      <c r="AN211" s="1"/>
      <c r="AO211" s="1"/>
      <c r="AQ211" s="30">
        <f t="shared" si="570"/>
        <v>0</v>
      </c>
      <c r="AR211" s="1"/>
      <c r="AS211" s="1">
        <f t="shared" si="571"/>
        <v>0</v>
      </c>
      <c r="AT211" s="1"/>
      <c r="AU211" s="1"/>
      <c r="AV211" s="2">
        <f t="shared" si="572"/>
        <v>0</v>
      </c>
      <c r="AX211" s="1"/>
      <c r="AY211" s="1"/>
      <c r="AZ211" s="1"/>
      <c r="BA211" s="2">
        <f t="shared" si="573"/>
        <v>0</v>
      </c>
      <c r="BB211" s="2">
        <f>SUM(AG211,AI211,-BA211,-Table17[[#This Row],[Sale Fee]])</f>
        <v>0</v>
      </c>
      <c r="BD211" s="1"/>
      <c r="BE211" s="1"/>
      <c r="BF211" s="1"/>
    </row>
    <row r="212" spans="1:58" x14ac:dyDescent="0.25">
      <c r="A212" s="1"/>
      <c r="B212" s="1"/>
      <c r="E212" s="4"/>
      <c r="P212" s="1"/>
      <c r="Q212" s="1"/>
      <c r="R212" s="1"/>
      <c r="T212" s="1"/>
      <c r="U212" s="1"/>
      <c r="V212" s="1">
        <f t="shared" si="567"/>
        <v>0</v>
      </c>
      <c r="Y212" s="1">
        <f>Table17[[#This Row],[Quantity2]]*Table17[[#This Row],[U Cost]]</f>
        <v>0</v>
      </c>
      <c r="AA212" s="1"/>
      <c r="AB212" s="1"/>
      <c r="AC212" s="1">
        <f t="shared" si="568"/>
        <v>0</v>
      </c>
      <c r="AD212" s="1"/>
      <c r="AE212" s="1">
        <f>SUM(Table17[[#This Row],[Total 
Paid]:[Refunds]])</f>
        <v>0</v>
      </c>
      <c r="AF212" s="1"/>
      <c r="AG212" s="1">
        <f>SUM(AC212,Table17[[#This Row],[Refunds]],Table17[[#This Row],[Shipping 
Charged]])</f>
        <v>0</v>
      </c>
      <c r="AH212" s="1"/>
      <c r="AI212" s="1"/>
      <c r="AJ212" s="1">
        <f t="shared" si="569"/>
        <v>0</v>
      </c>
      <c r="AL212" s="1"/>
      <c r="AM212" s="1"/>
      <c r="AN212" s="1"/>
      <c r="AO212" s="1"/>
      <c r="AQ212" s="30">
        <f t="shared" si="570"/>
        <v>0</v>
      </c>
      <c r="AR212" s="1"/>
      <c r="AS212" s="1">
        <f t="shared" si="571"/>
        <v>0</v>
      </c>
      <c r="AT212" s="1"/>
      <c r="AU212" s="1"/>
      <c r="AV212" s="2">
        <f t="shared" si="572"/>
        <v>0</v>
      </c>
      <c r="AX212" s="1"/>
      <c r="AY212" s="1"/>
      <c r="AZ212" s="1"/>
      <c r="BA212" s="2">
        <f t="shared" si="573"/>
        <v>0</v>
      </c>
      <c r="BB212" s="2">
        <f>SUM(AG212,AI212,-BA212,-Table17[[#This Row],[Sale Fee]])</f>
        <v>0</v>
      </c>
      <c r="BD212" s="1"/>
      <c r="BE212" s="1"/>
      <c r="BF212" s="1"/>
    </row>
    <row r="213" spans="1:58" x14ac:dyDescent="0.25">
      <c r="A213" s="1"/>
      <c r="B213" s="1"/>
      <c r="E213" s="4"/>
      <c r="P213" s="1"/>
      <c r="Q213" s="1"/>
      <c r="R213" s="1"/>
      <c r="T213" s="1"/>
      <c r="U213" s="1"/>
      <c r="V213" s="1">
        <f t="shared" si="567"/>
        <v>0</v>
      </c>
      <c r="Y213" s="1">
        <f>Table17[[#This Row],[Quantity2]]*Table17[[#This Row],[U Cost]]</f>
        <v>0</v>
      </c>
      <c r="AA213" s="1"/>
      <c r="AB213" s="1"/>
      <c r="AC213" s="1">
        <f t="shared" si="568"/>
        <v>0</v>
      </c>
      <c r="AD213" s="1"/>
      <c r="AE213" s="1">
        <f>SUM(Table17[[#This Row],[Total 
Paid]:[Refunds]])</f>
        <v>0</v>
      </c>
      <c r="AF213" s="1"/>
      <c r="AG213" s="1">
        <f>SUM(AC213,Table17[[#This Row],[Refunds]],Table17[[#This Row],[Shipping 
Charged]])</f>
        <v>0</v>
      </c>
      <c r="AH213" s="1"/>
      <c r="AI213" s="1"/>
      <c r="AJ213" s="1">
        <f t="shared" si="569"/>
        <v>0</v>
      </c>
      <c r="AL213" s="1"/>
      <c r="AM213" s="1"/>
      <c r="AN213" s="1"/>
      <c r="AO213" s="1"/>
      <c r="AQ213" s="30">
        <f t="shared" si="570"/>
        <v>0</v>
      </c>
      <c r="AR213" s="1"/>
      <c r="AS213" s="1">
        <f t="shared" si="571"/>
        <v>0</v>
      </c>
      <c r="AT213" s="1"/>
      <c r="AU213" s="1"/>
      <c r="AV213" s="2">
        <f t="shared" si="572"/>
        <v>0</v>
      </c>
      <c r="AX213" s="1"/>
      <c r="AY213" s="1"/>
      <c r="AZ213" s="1"/>
      <c r="BA213" s="2">
        <f t="shared" si="573"/>
        <v>0</v>
      </c>
      <c r="BB213" s="2">
        <f>SUM(AG213,AI213,-BA213,-Table17[[#This Row],[Sale Fee]])</f>
        <v>0</v>
      </c>
      <c r="BD213" s="1"/>
      <c r="BE213" s="1"/>
      <c r="BF213" s="1"/>
    </row>
    <row r="214" spans="1:58" x14ac:dyDescent="0.25">
      <c r="A214" s="1"/>
      <c r="B214" s="1"/>
      <c r="E214" s="4"/>
      <c r="P214" s="1"/>
      <c r="Q214" s="1"/>
      <c r="R214" s="1"/>
      <c r="T214" s="1"/>
      <c r="U214" s="1"/>
      <c r="V214" s="1">
        <f t="shared" si="567"/>
        <v>0</v>
      </c>
      <c r="Y214" s="1">
        <f>Table17[[#This Row],[Quantity2]]*Table17[[#This Row],[U Cost]]</f>
        <v>0</v>
      </c>
      <c r="AA214" s="1"/>
      <c r="AB214" s="1"/>
      <c r="AC214" s="1">
        <f t="shared" si="568"/>
        <v>0</v>
      </c>
      <c r="AD214" s="1"/>
      <c r="AE214" s="1">
        <f>SUM(Table17[[#This Row],[Total 
Paid]:[Refunds]])</f>
        <v>0</v>
      </c>
      <c r="AF214" s="1"/>
      <c r="AG214" s="1">
        <f>SUM(AC214,Table17[[#This Row],[Refunds]],Table17[[#This Row],[Shipping 
Charged]])</f>
        <v>0</v>
      </c>
      <c r="AH214" s="1"/>
      <c r="AI214" s="1"/>
      <c r="AJ214" s="1">
        <f t="shared" si="569"/>
        <v>0</v>
      </c>
      <c r="AL214" s="1"/>
      <c r="AM214" s="1"/>
      <c r="AN214" s="1"/>
      <c r="AO214" s="1"/>
      <c r="AQ214" s="30">
        <f t="shared" si="570"/>
        <v>0</v>
      </c>
      <c r="AR214" s="1"/>
      <c r="AS214" s="1">
        <f t="shared" si="571"/>
        <v>0</v>
      </c>
      <c r="AT214" s="1"/>
      <c r="AU214" s="1"/>
      <c r="AV214" s="2">
        <f t="shared" si="572"/>
        <v>0</v>
      </c>
      <c r="AX214" s="1"/>
      <c r="AY214" s="1"/>
      <c r="AZ214" s="1"/>
      <c r="BA214" s="2">
        <f t="shared" si="573"/>
        <v>0</v>
      </c>
      <c r="BB214" s="2">
        <f>SUM(AG214,AI214,-BA214,-Table17[[#This Row],[Sale Fee]])</f>
        <v>0</v>
      </c>
      <c r="BD214" s="1"/>
      <c r="BE214" s="1"/>
      <c r="BF214" s="1"/>
    </row>
    <row r="215" spans="1:58" x14ac:dyDescent="0.25">
      <c r="A215" s="1"/>
      <c r="B215" s="1"/>
      <c r="E215" s="4"/>
      <c r="P215" s="1"/>
      <c r="Q215" s="1"/>
      <c r="R215" s="1"/>
      <c r="T215" s="1"/>
      <c r="U215" s="1"/>
      <c r="V215" s="1">
        <f t="shared" si="567"/>
        <v>0</v>
      </c>
      <c r="Y215" s="1">
        <f>Table17[[#This Row],[Quantity2]]*Table17[[#This Row],[U Cost]]</f>
        <v>0</v>
      </c>
      <c r="AA215" s="1"/>
      <c r="AB215" s="1"/>
      <c r="AC215" s="1">
        <f t="shared" si="568"/>
        <v>0</v>
      </c>
      <c r="AD215" s="1"/>
      <c r="AE215" s="1">
        <f>SUM(Table17[[#This Row],[Total 
Paid]:[Refunds]])</f>
        <v>0</v>
      </c>
      <c r="AF215" s="1"/>
      <c r="AG215" s="1">
        <f>SUM(AC215,Table17[[#This Row],[Refunds]],Table17[[#This Row],[Shipping 
Charged]])</f>
        <v>0</v>
      </c>
      <c r="AH215" s="1"/>
      <c r="AI215" s="1"/>
      <c r="AJ215" s="1">
        <f t="shared" si="569"/>
        <v>0</v>
      </c>
      <c r="AL215" s="1"/>
      <c r="AM215" s="1"/>
      <c r="AN215" s="1"/>
      <c r="AO215" s="1"/>
      <c r="AQ215" s="30">
        <f t="shared" si="570"/>
        <v>0</v>
      </c>
      <c r="AR215" s="1"/>
      <c r="AS215" s="1">
        <f t="shared" si="571"/>
        <v>0</v>
      </c>
      <c r="AT215" s="1"/>
      <c r="AU215" s="1"/>
      <c r="AV215" s="2">
        <f t="shared" si="572"/>
        <v>0</v>
      </c>
      <c r="AX215" s="1"/>
      <c r="AY215" s="1"/>
      <c r="AZ215" s="1"/>
      <c r="BA215" s="2">
        <f t="shared" si="573"/>
        <v>0</v>
      </c>
      <c r="BB215" s="2">
        <f>SUM(AG215,AI215,-BA215,-Table17[[#This Row],[Sale Fee]])</f>
        <v>0</v>
      </c>
      <c r="BD215" s="1"/>
      <c r="BE215" s="1"/>
      <c r="BF215" s="1"/>
    </row>
    <row r="216" spans="1:58" x14ac:dyDescent="0.25">
      <c r="A216" s="1"/>
      <c r="B216" s="1"/>
      <c r="P216" s="1"/>
      <c r="Q216" s="1"/>
      <c r="R216" s="1"/>
      <c r="T216" s="1"/>
      <c r="U216" s="1"/>
      <c r="V216" s="1">
        <f t="shared" si="567"/>
        <v>0</v>
      </c>
      <c r="Y216" s="1">
        <f>Table17[[#This Row],[Quantity2]]*Table17[[#This Row],[U Cost]]</f>
        <v>0</v>
      </c>
      <c r="AA216" s="1"/>
      <c r="AB216" s="1"/>
      <c r="AC216" s="1">
        <f t="shared" si="568"/>
        <v>0</v>
      </c>
      <c r="AD216" s="1"/>
      <c r="AE216" s="1">
        <f>SUM(Table17[[#This Row],[Total 
Paid]:[Refunds]])</f>
        <v>0</v>
      </c>
      <c r="AF216" s="1"/>
      <c r="AG216" s="1">
        <f>SUM(AC216,Table17[[#This Row],[Refunds]],Table17[[#This Row],[Shipping 
Charged]])</f>
        <v>0</v>
      </c>
      <c r="AH216" s="1"/>
      <c r="AI216" s="1"/>
      <c r="AJ216" s="1">
        <f t="shared" si="569"/>
        <v>0</v>
      </c>
      <c r="AL216" s="1"/>
      <c r="AM216" s="1"/>
      <c r="AN216" s="1"/>
      <c r="AO216" s="1"/>
      <c r="AQ216" s="30">
        <f t="shared" si="570"/>
        <v>0</v>
      </c>
      <c r="AR216" s="1"/>
      <c r="AS216" s="1">
        <f t="shared" si="571"/>
        <v>0</v>
      </c>
      <c r="AT216" s="1"/>
      <c r="AU216" s="1"/>
      <c r="AV216" s="2">
        <f t="shared" si="572"/>
        <v>0</v>
      </c>
      <c r="AX216" s="1"/>
      <c r="AY216" s="1"/>
      <c r="AZ216" s="1"/>
      <c r="BA216" s="2">
        <f t="shared" si="573"/>
        <v>0</v>
      </c>
      <c r="BB216" s="2">
        <f>SUM(AG216,AI216,-BA216,-Table17[[#This Row],[Sale Fee]])</f>
        <v>0</v>
      </c>
      <c r="BD216" s="1"/>
      <c r="BE216" s="1"/>
      <c r="BF216" s="1"/>
    </row>
    <row r="217" spans="1:58" x14ac:dyDescent="0.25">
      <c r="A217" s="1"/>
      <c r="B217" s="1"/>
      <c r="E217" s="4"/>
      <c r="P217" s="1"/>
      <c r="Q217" s="1"/>
      <c r="R217" s="1"/>
      <c r="T217" s="1"/>
      <c r="U217" s="1"/>
      <c r="V217" s="1">
        <f t="shared" si="567"/>
        <v>0</v>
      </c>
      <c r="Y217" s="1">
        <f>Table17[[#This Row],[Quantity2]]*Table17[[#This Row],[U Cost]]</f>
        <v>0</v>
      </c>
      <c r="AA217" s="1"/>
      <c r="AB217" s="1"/>
      <c r="AC217" s="1">
        <f t="shared" si="568"/>
        <v>0</v>
      </c>
      <c r="AD217" s="1"/>
      <c r="AE217" s="1">
        <f>SUM(Table17[[#This Row],[Total 
Paid]:[Refunds]])</f>
        <v>0</v>
      </c>
      <c r="AF217" s="1"/>
      <c r="AG217" s="1">
        <f>SUM(AC217,Table17[[#This Row],[Refunds]],Table17[[#This Row],[Shipping 
Charged]])</f>
        <v>0</v>
      </c>
      <c r="AH217" s="1"/>
      <c r="AI217" s="1"/>
      <c r="AJ217" s="1">
        <f t="shared" si="569"/>
        <v>0</v>
      </c>
      <c r="AL217" s="1"/>
      <c r="AM217" s="1"/>
      <c r="AN217" s="1"/>
      <c r="AO217" s="1"/>
      <c r="AQ217" s="30">
        <f t="shared" si="570"/>
        <v>0</v>
      </c>
      <c r="AR217" s="1"/>
      <c r="AS217" s="1">
        <f t="shared" si="571"/>
        <v>0</v>
      </c>
      <c r="AT217" s="1"/>
      <c r="AU217" s="1"/>
      <c r="AV217" s="2">
        <f t="shared" si="572"/>
        <v>0</v>
      </c>
      <c r="AX217" s="1"/>
      <c r="AY217" s="1"/>
      <c r="AZ217" s="1"/>
      <c r="BA217" s="2">
        <f t="shared" si="573"/>
        <v>0</v>
      </c>
      <c r="BB217" s="2">
        <f>SUM(AG217,AI217,-BA217,-Table17[[#This Row],[Sale Fee]])</f>
        <v>0</v>
      </c>
      <c r="BD217" s="1"/>
      <c r="BE217" s="1"/>
      <c r="BF217" s="1"/>
    </row>
    <row r="218" spans="1:58" x14ac:dyDescent="0.25">
      <c r="A218" s="1"/>
      <c r="B218" s="1"/>
      <c r="P218" s="1"/>
      <c r="Q218" s="1"/>
      <c r="R218" s="1"/>
      <c r="T218" s="1"/>
      <c r="U218" s="1"/>
      <c r="V218" s="1">
        <f t="shared" si="567"/>
        <v>0</v>
      </c>
      <c r="Y218" s="1">
        <f>Table17[[#This Row],[Quantity2]]*Table17[[#This Row],[U Cost]]</f>
        <v>0</v>
      </c>
      <c r="AA218" s="1"/>
      <c r="AB218" s="1"/>
      <c r="AC218" s="1">
        <f t="shared" si="568"/>
        <v>0</v>
      </c>
      <c r="AD218" s="1"/>
      <c r="AE218" s="1">
        <f>SUM(Table17[[#This Row],[Total 
Paid]:[Refunds]])</f>
        <v>0</v>
      </c>
      <c r="AF218" s="1"/>
      <c r="AG218" s="1">
        <f>SUM(AC218,Table17[[#This Row],[Refunds]],Table17[[#This Row],[Shipping 
Charged]])</f>
        <v>0</v>
      </c>
      <c r="AH218" s="1"/>
      <c r="AI218" s="1"/>
      <c r="AJ218" s="1">
        <f t="shared" si="569"/>
        <v>0</v>
      </c>
      <c r="AL218" s="1"/>
      <c r="AM218" s="1"/>
      <c r="AN218" s="1"/>
      <c r="AO218" s="1"/>
      <c r="AQ218" s="30">
        <f t="shared" si="570"/>
        <v>0</v>
      </c>
      <c r="AR218" s="1"/>
      <c r="AS218" s="1">
        <f t="shared" si="571"/>
        <v>0</v>
      </c>
      <c r="AT218" s="1"/>
      <c r="AU218" s="1"/>
      <c r="AV218" s="2">
        <f t="shared" si="572"/>
        <v>0</v>
      </c>
      <c r="AX218" s="1"/>
      <c r="AY218" s="1"/>
      <c r="AZ218" s="1"/>
      <c r="BA218" s="2">
        <f t="shared" si="573"/>
        <v>0</v>
      </c>
      <c r="BB218" s="2">
        <f>SUM(AG218,AI218,-BA218,-Table17[[#This Row],[Sale Fee]])</f>
        <v>0</v>
      </c>
      <c r="BD218" s="1"/>
      <c r="BE218" s="1"/>
      <c r="BF218" s="1"/>
    </row>
    <row r="219" spans="1:58" x14ac:dyDescent="0.25">
      <c r="A219" s="1"/>
      <c r="B219" s="1"/>
      <c r="E219" s="4"/>
      <c r="P219" s="1"/>
      <c r="Q219" s="1"/>
      <c r="R219" s="1"/>
      <c r="T219" s="1"/>
      <c r="U219" s="1"/>
      <c r="V219" s="1">
        <f t="shared" si="567"/>
        <v>0</v>
      </c>
      <c r="Y219" s="1">
        <f>Table17[[#This Row],[Quantity2]]*Table17[[#This Row],[U Cost]]</f>
        <v>0</v>
      </c>
      <c r="AA219" s="1"/>
      <c r="AB219" s="1"/>
      <c r="AC219" s="1">
        <f t="shared" si="568"/>
        <v>0</v>
      </c>
      <c r="AD219" s="1"/>
      <c r="AE219" s="1">
        <f>SUM(Table17[[#This Row],[Total 
Paid]:[Refunds]])</f>
        <v>0</v>
      </c>
      <c r="AF219" s="1"/>
      <c r="AG219" s="1">
        <f>SUM(AC219,Table17[[#This Row],[Refunds]],Table17[[#This Row],[Shipping 
Charged]])</f>
        <v>0</v>
      </c>
      <c r="AH219" s="1"/>
      <c r="AI219" s="1"/>
      <c r="AJ219" s="1">
        <f t="shared" si="569"/>
        <v>0</v>
      </c>
      <c r="AL219" s="1"/>
      <c r="AM219" s="1"/>
      <c r="AN219" s="1"/>
      <c r="AO219" s="1"/>
      <c r="AQ219" s="30">
        <f t="shared" si="570"/>
        <v>0</v>
      </c>
      <c r="AR219" s="1"/>
      <c r="AS219" s="1">
        <f t="shared" si="571"/>
        <v>0</v>
      </c>
      <c r="AT219" s="1"/>
      <c r="AU219" s="1"/>
      <c r="AV219" s="2">
        <f t="shared" si="572"/>
        <v>0</v>
      </c>
      <c r="AX219" s="1"/>
      <c r="AY219" s="1"/>
      <c r="AZ219" s="1"/>
      <c r="BA219" s="2">
        <f t="shared" si="573"/>
        <v>0</v>
      </c>
      <c r="BB219" s="2">
        <f>SUM(AG219,AI219,-BA219,-Table17[[#This Row],[Sale Fee]])</f>
        <v>0</v>
      </c>
      <c r="BD219" s="1"/>
      <c r="BE219" s="1"/>
      <c r="BF219" s="1"/>
    </row>
    <row r="220" spans="1:58" x14ac:dyDescent="0.25">
      <c r="A220" s="1"/>
      <c r="B220" s="1"/>
      <c r="E220" s="4"/>
      <c r="P220" s="1"/>
      <c r="Q220" s="1"/>
      <c r="R220" s="1"/>
      <c r="T220" s="1"/>
      <c r="U220" s="1"/>
      <c r="V220" s="1">
        <f t="shared" si="567"/>
        <v>0</v>
      </c>
      <c r="Y220" s="1">
        <f>Table17[[#This Row],[Quantity2]]*Table17[[#This Row],[U Cost]]</f>
        <v>0</v>
      </c>
      <c r="AA220" s="1"/>
      <c r="AB220" s="1"/>
      <c r="AC220" s="1">
        <f t="shared" si="568"/>
        <v>0</v>
      </c>
      <c r="AD220" s="1"/>
      <c r="AE220" s="1">
        <f>SUM(Table17[[#This Row],[Total 
Paid]:[Refunds]])</f>
        <v>0</v>
      </c>
      <c r="AF220" s="1"/>
      <c r="AG220" s="1">
        <f>SUM(AC220,Table17[[#This Row],[Refunds]],Table17[[#This Row],[Shipping 
Charged]])</f>
        <v>0</v>
      </c>
      <c r="AH220" s="1"/>
      <c r="AI220" s="1"/>
      <c r="AJ220" s="1">
        <f t="shared" si="569"/>
        <v>0</v>
      </c>
      <c r="AL220" s="1"/>
      <c r="AM220" s="1"/>
      <c r="AN220" s="1"/>
      <c r="AO220" s="1"/>
      <c r="AQ220" s="30">
        <f t="shared" si="570"/>
        <v>0</v>
      </c>
      <c r="AR220" s="1"/>
      <c r="AS220" s="1">
        <f t="shared" si="571"/>
        <v>0</v>
      </c>
      <c r="AT220" s="1"/>
      <c r="AU220" s="1"/>
      <c r="AV220" s="2">
        <f t="shared" si="572"/>
        <v>0</v>
      </c>
      <c r="AX220" s="1"/>
      <c r="AY220" s="1"/>
      <c r="AZ220" s="1"/>
      <c r="BA220" s="2">
        <f t="shared" si="573"/>
        <v>0</v>
      </c>
      <c r="BB220" s="2">
        <f>SUM(AG220,AI220,-BA220,-Table17[[#This Row],[Sale Fee]])</f>
        <v>0</v>
      </c>
      <c r="BD220" s="1"/>
      <c r="BE220" s="1"/>
      <c r="BF220" s="1"/>
    </row>
    <row r="221" spans="1:58" x14ac:dyDescent="0.25">
      <c r="A221" s="1"/>
      <c r="B221" s="1"/>
      <c r="E221" s="4"/>
      <c r="P221" s="1"/>
      <c r="Q221" s="1"/>
      <c r="R221" s="1"/>
      <c r="T221" s="1"/>
      <c r="U221" s="1"/>
      <c r="V221" s="1">
        <f t="shared" si="567"/>
        <v>0</v>
      </c>
      <c r="Y221" s="1">
        <f>Table17[[#This Row],[Quantity2]]*Table17[[#This Row],[U Cost]]</f>
        <v>0</v>
      </c>
      <c r="AA221" s="1"/>
      <c r="AB221" s="1"/>
      <c r="AC221" s="1">
        <f t="shared" si="568"/>
        <v>0</v>
      </c>
      <c r="AD221" s="1"/>
      <c r="AE221" s="1">
        <f>SUM(Table17[[#This Row],[Total 
Paid]:[Refunds]])</f>
        <v>0</v>
      </c>
      <c r="AF221" s="1"/>
      <c r="AG221" s="1">
        <f>SUM(AC221,Table17[[#This Row],[Refunds]],Table17[[#This Row],[Shipping 
Charged]])</f>
        <v>0</v>
      </c>
      <c r="AH221" s="1"/>
      <c r="AI221" s="1"/>
      <c r="AJ221" s="1">
        <f t="shared" si="569"/>
        <v>0</v>
      </c>
      <c r="AL221" s="1"/>
      <c r="AM221" s="1"/>
      <c r="AN221" s="1"/>
      <c r="AO221" s="1"/>
      <c r="AQ221" s="30">
        <f t="shared" si="570"/>
        <v>0</v>
      </c>
      <c r="AR221" s="1"/>
      <c r="AS221" s="1">
        <f t="shared" si="571"/>
        <v>0</v>
      </c>
      <c r="AT221" s="1"/>
      <c r="AU221" s="1"/>
      <c r="AV221" s="2">
        <f t="shared" si="572"/>
        <v>0</v>
      </c>
      <c r="AX221" s="1"/>
      <c r="AY221" s="1"/>
      <c r="AZ221" s="1"/>
      <c r="BA221" s="2">
        <f t="shared" si="573"/>
        <v>0</v>
      </c>
      <c r="BB221" s="2">
        <f>SUM(AG221,AI221,-BA221,-Table17[[#This Row],[Sale Fee]])</f>
        <v>0</v>
      </c>
      <c r="BD221" s="1"/>
      <c r="BE221" s="1"/>
      <c r="BF221" s="1"/>
    </row>
    <row r="222" spans="1:58" x14ac:dyDescent="0.25">
      <c r="A222" s="1"/>
      <c r="B222" s="1"/>
      <c r="E222" s="4"/>
      <c r="P222" s="1"/>
      <c r="Q222" s="1"/>
      <c r="R222" s="1"/>
      <c r="T222" s="1"/>
      <c r="U222" s="1"/>
      <c r="V222" s="1">
        <f t="shared" si="567"/>
        <v>0</v>
      </c>
      <c r="Y222" s="1">
        <f>Table17[[#This Row],[Quantity2]]*Table17[[#This Row],[U Cost]]</f>
        <v>0</v>
      </c>
      <c r="AA222" s="1"/>
      <c r="AB222" s="1"/>
      <c r="AC222" s="1">
        <f t="shared" si="568"/>
        <v>0</v>
      </c>
      <c r="AD222" s="1"/>
      <c r="AE222" s="1">
        <f>SUM(Table17[[#This Row],[Total 
Paid]:[Refunds]])</f>
        <v>0</v>
      </c>
      <c r="AF222" s="1"/>
      <c r="AG222" s="1">
        <f>SUM(AC222,Table17[[#This Row],[Refunds]],Table17[[#This Row],[Shipping 
Charged]])</f>
        <v>0</v>
      </c>
      <c r="AH222" s="1"/>
      <c r="AI222" s="1"/>
      <c r="AJ222" s="1">
        <f t="shared" si="569"/>
        <v>0</v>
      </c>
      <c r="AL222" s="1"/>
      <c r="AM222" s="1"/>
      <c r="AN222" s="1"/>
      <c r="AO222" s="1"/>
      <c r="AQ222" s="30">
        <f t="shared" si="570"/>
        <v>0</v>
      </c>
      <c r="AR222" s="1"/>
      <c r="AS222" s="1">
        <f t="shared" si="571"/>
        <v>0</v>
      </c>
      <c r="AT222" s="1"/>
      <c r="AU222" s="1"/>
      <c r="AV222" s="2">
        <f t="shared" si="572"/>
        <v>0</v>
      </c>
      <c r="AX222" s="1"/>
      <c r="AY222" s="1"/>
      <c r="AZ222" s="1"/>
      <c r="BA222" s="2">
        <f t="shared" si="573"/>
        <v>0</v>
      </c>
      <c r="BB222" s="2">
        <f>SUM(AG222,AI222,-BA222,-Table17[[#This Row],[Sale Fee]])</f>
        <v>0</v>
      </c>
      <c r="BD222" s="1"/>
      <c r="BE222" s="1"/>
      <c r="BF222" s="1"/>
    </row>
    <row r="223" spans="1:58" x14ac:dyDescent="0.25">
      <c r="A223" s="1"/>
      <c r="B223" s="1"/>
      <c r="P223" s="1"/>
      <c r="Q223" s="1"/>
      <c r="R223" s="1"/>
      <c r="T223" s="1"/>
      <c r="U223" s="1"/>
      <c r="V223" s="1">
        <f t="shared" si="567"/>
        <v>0</v>
      </c>
      <c r="Y223" s="1">
        <f>Table17[[#This Row],[Quantity2]]*Table17[[#This Row],[U Cost]]</f>
        <v>0</v>
      </c>
      <c r="AA223" s="1"/>
      <c r="AB223" s="1"/>
      <c r="AC223" s="1">
        <f t="shared" si="568"/>
        <v>0</v>
      </c>
      <c r="AD223" s="1"/>
      <c r="AE223" s="1">
        <f>SUM(Table17[[#This Row],[Total 
Paid]:[Refunds]])</f>
        <v>0</v>
      </c>
      <c r="AF223" s="1"/>
      <c r="AG223" s="1">
        <f>SUM(AC223,Table17[[#This Row],[Refunds]],Table17[[#This Row],[Shipping 
Charged]])</f>
        <v>0</v>
      </c>
      <c r="AH223" s="1"/>
      <c r="AI223" s="1"/>
      <c r="AJ223" s="1">
        <f t="shared" si="569"/>
        <v>0</v>
      </c>
      <c r="AL223" s="1"/>
      <c r="AM223" s="1"/>
      <c r="AN223" s="1"/>
      <c r="AO223" s="1"/>
      <c r="AQ223" s="30">
        <f t="shared" si="570"/>
        <v>0</v>
      </c>
      <c r="AR223" s="1"/>
      <c r="AS223" s="1">
        <f t="shared" si="571"/>
        <v>0</v>
      </c>
      <c r="AT223" s="1"/>
      <c r="AU223" s="1"/>
      <c r="AV223" s="2">
        <f t="shared" si="572"/>
        <v>0</v>
      </c>
      <c r="AX223" s="1"/>
      <c r="AY223" s="1"/>
      <c r="AZ223" s="1"/>
      <c r="BA223" s="2">
        <f t="shared" si="573"/>
        <v>0</v>
      </c>
      <c r="BB223" s="2">
        <f>SUM(AG223,AI223,-BA223,-Table17[[#This Row],[Sale Fee]])</f>
        <v>0</v>
      </c>
      <c r="BD223" s="1"/>
      <c r="BE223" s="1"/>
      <c r="BF223" s="1"/>
    </row>
    <row r="224" spans="1:58" x14ac:dyDescent="0.25">
      <c r="A224" s="1"/>
      <c r="B224" s="1"/>
      <c r="P224" s="1"/>
      <c r="Q224" s="1"/>
      <c r="R224" s="1"/>
      <c r="T224" s="1"/>
      <c r="U224" s="1"/>
      <c r="V224" s="1">
        <f t="shared" si="567"/>
        <v>0</v>
      </c>
      <c r="Y224" s="1">
        <f>Table17[[#This Row],[Quantity2]]*Table17[[#This Row],[U Cost]]</f>
        <v>0</v>
      </c>
      <c r="AA224" s="1"/>
      <c r="AB224" s="1"/>
      <c r="AC224" s="1">
        <f t="shared" si="568"/>
        <v>0</v>
      </c>
      <c r="AD224" s="1"/>
      <c r="AE224" s="1">
        <f>SUM(Table17[[#This Row],[Total 
Paid]:[Refunds]])</f>
        <v>0</v>
      </c>
      <c r="AF224" s="1"/>
      <c r="AG224" s="1">
        <f>SUM(AC224,Table17[[#This Row],[Refunds]],Table17[[#This Row],[Shipping 
Charged]])</f>
        <v>0</v>
      </c>
      <c r="AH224" s="1"/>
      <c r="AI224" s="1"/>
      <c r="AJ224" s="1">
        <f t="shared" si="569"/>
        <v>0</v>
      </c>
      <c r="AL224" s="1"/>
      <c r="AM224" s="1"/>
      <c r="AN224" s="1"/>
      <c r="AO224" s="1"/>
      <c r="AQ224" s="30">
        <f t="shared" si="570"/>
        <v>0</v>
      </c>
      <c r="AR224" s="1"/>
      <c r="AS224" s="1">
        <f t="shared" si="571"/>
        <v>0</v>
      </c>
      <c r="AT224" s="1"/>
      <c r="AU224" s="1"/>
      <c r="AV224" s="2">
        <f t="shared" si="572"/>
        <v>0</v>
      </c>
      <c r="AX224" s="1"/>
      <c r="AY224" s="1"/>
      <c r="AZ224" s="1"/>
      <c r="BA224" s="2">
        <f t="shared" si="573"/>
        <v>0</v>
      </c>
      <c r="BB224" s="2">
        <f>SUM(AG224,AI224,-BA224,-Table17[[#This Row],[Sale Fee]])</f>
        <v>0</v>
      </c>
      <c r="BD224" s="1"/>
      <c r="BE224" s="1"/>
      <c r="BF224" s="1"/>
    </row>
    <row r="225" spans="1:58" x14ac:dyDescent="0.25">
      <c r="A225" s="1"/>
      <c r="B225" s="1"/>
      <c r="E225" s="4"/>
      <c r="P225" s="1"/>
      <c r="Q225" s="1"/>
      <c r="R225" s="1"/>
      <c r="T225" s="1"/>
      <c r="U225" s="1"/>
      <c r="V225" s="1">
        <f t="shared" si="567"/>
        <v>0</v>
      </c>
      <c r="Y225" s="1">
        <f>Table17[[#This Row],[Quantity2]]*Table17[[#This Row],[U Cost]]</f>
        <v>0</v>
      </c>
      <c r="AA225" s="1"/>
      <c r="AB225" s="1"/>
      <c r="AC225" s="1">
        <f t="shared" si="568"/>
        <v>0</v>
      </c>
      <c r="AD225" s="1"/>
      <c r="AE225" s="1">
        <f>SUM(Table17[[#This Row],[Total 
Paid]:[Refunds]])</f>
        <v>0</v>
      </c>
      <c r="AF225" s="1"/>
      <c r="AG225" s="1">
        <f>SUM(AC225,Table17[[#This Row],[Refunds]],Table17[[#This Row],[Shipping 
Charged]])</f>
        <v>0</v>
      </c>
      <c r="AH225" s="1"/>
      <c r="AI225" s="1"/>
      <c r="AJ225" s="1">
        <f t="shared" si="569"/>
        <v>0</v>
      </c>
      <c r="AL225" s="1"/>
      <c r="AM225" s="1"/>
      <c r="AN225" s="1"/>
      <c r="AO225" s="1"/>
      <c r="AQ225" s="30">
        <f t="shared" si="570"/>
        <v>0</v>
      </c>
      <c r="AR225" s="1"/>
      <c r="AS225" s="1">
        <f t="shared" si="571"/>
        <v>0</v>
      </c>
      <c r="AT225" s="1"/>
      <c r="AU225" s="1"/>
      <c r="AV225" s="2">
        <f t="shared" si="572"/>
        <v>0</v>
      </c>
      <c r="AX225" s="1"/>
      <c r="AY225" s="1"/>
      <c r="AZ225" s="1"/>
      <c r="BA225" s="2">
        <f t="shared" si="573"/>
        <v>0</v>
      </c>
      <c r="BB225" s="2">
        <f>SUM(AG225,AI225,-BA225,-Table17[[#This Row],[Sale Fee]])</f>
        <v>0</v>
      </c>
      <c r="BD225" s="1"/>
      <c r="BE225" s="1"/>
      <c r="BF225" s="1"/>
    </row>
    <row r="226" spans="1:58" x14ac:dyDescent="0.25">
      <c r="A226" s="1"/>
      <c r="B226" s="1"/>
      <c r="E226" s="4"/>
      <c r="P226" s="1"/>
      <c r="Q226" s="1"/>
      <c r="R226" s="1"/>
      <c r="T226" s="1"/>
      <c r="U226" s="1"/>
      <c r="V226" s="1">
        <f t="shared" si="567"/>
        <v>0</v>
      </c>
      <c r="Y226" s="1">
        <f>Table17[[#This Row],[Quantity2]]*Table17[[#This Row],[U Cost]]</f>
        <v>0</v>
      </c>
      <c r="AA226" s="1"/>
      <c r="AB226" s="1"/>
      <c r="AC226" s="1">
        <f t="shared" si="568"/>
        <v>0</v>
      </c>
      <c r="AD226" s="1"/>
      <c r="AE226" s="1">
        <f>SUM(Table17[[#This Row],[Total 
Paid]:[Refunds]])</f>
        <v>0</v>
      </c>
      <c r="AF226" s="1"/>
      <c r="AG226" s="1">
        <f>SUM(AC226,Table17[[#This Row],[Refunds]],Table17[[#This Row],[Shipping 
Charged]])</f>
        <v>0</v>
      </c>
      <c r="AH226" s="1"/>
      <c r="AI226" s="1"/>
      <c r="AJ226" s="1">
        <f t="shared" si="569"/>
        <v>0</v>
      </c>
      <c r="AL226" s="1"/>
      <c r="AM226" s="1"/>
      <c r="AN226" s="1"/>
      <c r="AO226" s="1"/>
      <c r="AQ226" s="30">
        <f t="shared" si="570"/>
        <v>0</v>
      </c>
      <c r="AR226" s="1"/>
      <c r="AS226" s="1">
        <f t="shared" si="571"/>
        <v>0</v>
      </c>
      <c r="AT226" s="1"/>
      <c r="AU226" s="1"/>
      <c r="AV226" s="2">
        <f t="shared" si="572"/>
        <v>0</v>
      </c>
      <c r="AX226" s="1"/>
      <c r="AY226" s="1"/>
      <c r="AZ226" s="1"/>
      <c r="BA226" s="2">
        <f t="shared" si="573"/>
        <v>0</v>
      </c>
      <c r="BB226" s="2">
        <f>SUM(AG226,AI226,-BA226,-Table17[[#This Row],[Sale Fee]])</f>
        <v>0</v>
      </c>
      <c r="BD226" s="1"/>
      <c r="BE226" s="1"/>
      <c r="BF226" s="1"/>
    </row>
    <row r="227" spans="1:58" x14ac:dyDescent="0.25">
      <c r="A227" s="1"/>
      <c r="B227" s="1"/>
      <c r="P227" s="1"/>
      <c r="Q227" s="1"/>
      <c r="R227" s="1"/>
      <c r="T227" s="1"/>
      <c r="U227" s="1"/>
      <c r="V227" s="1">
        <f t="shared" si="567"/>
        <v>0</v>
      </c>
      <c r="Y227" s="1">
        <f>Table17[[#This Row],[Quantity2]]*Table17[[#This Row],[U Cost]]</f>
        <v>0</v>
      </c>
      <c r="AA227" s="1"/>
      <c r="AB227" s="1"/>
      <c r="AC227" s="1">
        <f t="shared" si="568"/>
        <v>0</v>
      </c>
      <c r="AD227" s="1"/>
      <c r="AE227" s="1">
        <f>SUM(Table17[[#This Row],[Total 
Paid]:[Refunds]])</f>
        <v>0</v>
      </c>
      <c r="AF227" s="1"/>
      <c r="AG227" s="1">
        <f>SUM(AC227,Table17[[#This Row],[Refunds]],Table17[[#This Row],[Shipping 
Charged]])</f>
        <v>0</v>
      </c>
      <c r="AH227" s="1"/>
      <c r="AI227" s="1"/>
      <c r="AJ227" s="1">
        <f t="shared" si="569"/>
        <v>0</v>
      </c>
      <c r="AL227" s="1"/>
      <c r="AM227" s="1"/>
      <c r="AN227" s="1"/>
      <c r="AO227" s="1"/>
      <c r="AQ227" s="30">
        <f t="shared" si="570"/>
        <v>0</v>
      </c>
      <c r="AR227" s="1"/>
      <c r="AS227" s="1">
        <f t="shared" si="571"/>
        <v>0</v>
      </c>
      <c r="AT227" s="1"/>
      <c r="AU227" s="1"/>
      <c r="AV227" s="2">
        <f t="shared" si="572"/>
        <v>0</v>
      </c>
      <c r="AX227" s="1"/>
      <c r="AY227" s="1"/>
      <c r="AZ227" s="1"/>
      <c r="BA227" s="2">
        <f t="shared" si="573"/>
        <v>0</v>
      </c>
      <c r="BB227" s="2">
        <f>SUM(AG227,AI227,-BA227,-Table17[[#This Row],[Sale Fee]])</f>
        <v>0</v>
      </c>
      <c r="BD227" s="1"/>
      <c r="BE227" s="1"/>
      <c r="BF227" s="1"/>
    </row>
    <row r="228" spans="1:58" x14ac:dyDescent="0.25">
      <c r="A228" s="1"/>
      <c r="B228" s="1"/>
      <c r="P228" s="1"/>
      <c r="Q228" s="1"/>
      <c r="R228" s="1"/>
      <c r="T228" s="1"/>
      <c r="U228" s="1"/>
      <c r="V228" s="1">
        <f t="shared" si="567"/>
        <v>0</v>
      </c>
      <c r="Y228" s="1">
        <f>Table17[[#This Row],[Quantity2]]*Table17[[#This Row],[U Cost]]</f>
        <v>0</v>
      </c>
      <c r="AA228" s="1"/>
      <c r="AB228" s="1"/>
      <c r="AC228" s="1">
        <f t="shared" si="568"/>
        <v>0</v>
      </c>
      <c r="AD228" s="1"/>
      <c r="AE228" s="1">
        <f>SUM(Table17[[#This Row],[Total 
Paid]:[Refunds]])</f>
        <v>0</v>
      </c>
      <c r="AF228" s="1"/>
      <c r="AG228" s="1">
        <f>SUM(AC228,Table17[[#This Row],[Refunds]],Table17[[#This Row],[Shipping 
Charged]])</f>
        <v>0</v>
      </c>
      <c r="AH228" s="1"/>
      <c r="AI228" s="1"/>
      <c r="AJ228" s="1">
        <f t="shared" si="569"/>
        <v>0</v>
      </c>
      <c r="AL228" s="1"/>
      <c r="AM228" s="1"/>
      <c r="AN228" s="1"/>
      <c r="AO228" s="1"/>
      <c r="AQ228" s="30">
        <f t="shared" si="570"/>
        <v>0</v>
      </c>
      <c r="AR228" s="1"/>
      <c r="AS228" s="1">
        <f t="shared" si="571"/>
        <v>0</v>
      </c>
      <c r="AT228" s="1"/>
      <c r="AU228" s="1"/>
      <c r="AV228" s="2">
        <f t="shared" si="572"/>
        <v>0</v>
      </c>
      <c r="AX228" s="1"/>
      <c r="AY228" s="1"/>
      <c r="AZ228" s="1"/>
      <c r="BA228" s="2">
        <f t="shared" si="573"/>
        <v>0</v>
      </c>
      <c r="BB228" s="2">
        <f>SUM(AG228,AI228,-BA228,-Table17[[#This Row],[Sale Fee]])</f>
        <v>0</v>
      </c>
      <c r="BD228" s="1"/>
      <c r="BE228" s="1"/>
      <c r="BF228" s="1"/>
    </row>
    <row r="229" spans="1:58" x14ac:dyDescent="0.25">
      <c r="A229" s="1"/>
      <c r="B229" s="1"/>
      <c r="P229" s="1"/>
      <c r="Q229" s="1"/>
      <c r="R229" s="1"/>
      <c r="T229" s="1"/>
      <c r="U229" s="1"/>
      <c r="V229" s="1">
        <f t="shared" si="567"/>
        <v>0</v>
      </c>
      <c r="Y229" s="1">
        <f>Table17[[#This Row],[Quantity2]]*Table17[[#This Row],[U Cost]]</f>
        <v>0</v>
      </c>
      <c r="AA229" s="1"/>
      <c r="AB229" s="1"/>
      <c r="AC229" s="1">
        <f t="shared" si="568"/>
        <v>0</v>
      </c>
      <c r="AD229" s="1"/>
      <c r="AE229" s="1">
        <f>SUM(Table17[[#This Row],[Total 
Paid]:[Refunds]])</f>
        <v>0</v>
      </c>
      <c r="AF229" s="1"/>
      <c r="AG229" s="1">
        <f>SUM(AC229,Table17[[#This Row],[Refunds]],Table17[[#This Row],[Shipping 
Charged]])</f>
        <v>0</v>
      </c>
      <c r="AH229" s="1"/>
      <c r="AI229" s="1"/>
      <c r="AJ229" s="1">
        <f t="shared" si="569"/>
        <v>0</v>
      </c>
      <c r="AL229" s="1"/>
      <c r="AM229" s="1"/>
      <c r="AN229" s="1"/>
      <c r="AO229" s="1"/>
      <c r="AQ229" s="30">
        <f t="shared" si="570"/>
        <v>0</v>
      </c>
      <c r="AR229" s="1"/>
      <c r="AS229" s="1">
        <f t="shared" si="571"/>
        <v>0</v>
      </c>
      <c r="AT229" s="1"/>
      <c r="AU229" s="1"/>
      <c r="AV229" s="2">
        <f t="shared" si="572"/>
        <v>0</v>
      </c>
      <c r="AX229" s="1"/>
      <c r="AY229" s="1"/>
      <c r="AZ229" s="1"/>
      <c r="BA229" s="2">
        <f t="shared" si="573"/>
        <v>0</v>
      </c>
      <c r="BB229" s="2">
        <f>SUM(AG229,AI229,-BA229,-Table17[[#This Row],[Sale Fee]])</f>
        <v>0</v>
      </c>
      <c r="BD229" s="1"/>
      <c r="BE229" s="1"/>
      <c r="BF229" s="1"/>
    </row>
    <row r="230" spans="1:58" x14ac:dyDescent="0.25">
      <c r="A230" s="1"/>
      <c r="B230" s="1"/>
      <c r="P230" s="1"/>
      <c r="Q230" s="1"/>
      <c r="R230" s="1"/>
      <c r="T230" s="1"/>
      <c r="U230" s="1"/>
      <c r="V230" s="1">
        <f t="shared" si="567"/>
        <v>0</v>
      </c>
      <c r="Y230" s="1">
        <f>Table17[[#This Row],[Quantity2]]*Table17[[#This Row],[U Cost]]</f>
        <v>0</v>
      </c>
      <c r="AA230" s="1"/>
      <c r="AB230" s="1"/>
      <c r="AC230" s="1">
        <f t="shared" si="568"/>
        <v>0</v>
      </c>
      <c r="AD230" s="1"/>
      <c r="AE230" s="1">
        <f>SUM(Table17[[#This Row],[Total 
Paid]:[Refunds]])</f>
        <v>0</v>
      </c>
      <c r="AF230" s="1"/>
      <c r="AG230" s="1">
        <f>SUM(AC230,Table17[[#This Row],[Refunds]],Table17[[#This Row],[Shipping 
Charged]])</f>
        <v>0</v>
      </c>
      <c r="AH230" s="1"/>
      <c r="AI230" s="1"/>
      <c r="AJ230" s="1">
        <f t="shared" si="569"/>
        <v>0</v>
      </c>
      <c r="AL230" s="1"/>
      <c r="AM230" s="1"/>
      <c r="AN230" s="1"/>
      <c r="AO230" s="1"/>
      <c r="AQ230" s="30">
        <f t="shared" si="570"/>
        <v>0</v>
      </c>
      <c r="AR230" s="1"/>
      <c r="AS230" s="1">
        <f t="shared" si="571"/>
        <v>0</v>
      </c>
      <c r="AT230" s="1"/>
      <c r="AU230" s="1"/>
      <c r="AV230" s="2">
        <f t="shared" si="572"/>
        <v>0</v>
      </c>
      <c r="AX230" s="1"/>
      <c r="AY230" s="1"/>
      <c r="AZ230" s="1"/>
      <c r="BA230" s="2">
        <f t="shared" si="573"/>
        <v>0</v>
      </c>
      <c r="BB230" s="2">
        <f>SUM(AG230,AI230,-BA230,-Table17[[#This Row],[Sale Fee]])</f>
        <v>0</v>
      </c>
      <c r="BD230" s="1"/>
      <c r="BE230" s="1"/>
      <c r="BF230" s="1"/>
    </row>
    <row r="231" spans="1:58" x14ac:dyDescent="0.25">
      <c r="A231" s="1"/>
      <c r="B231" s="1"/>
      <c r="P231" s="1"/>
      <c r="Q231" s="1"/>
      <c r="R231" s="1"/>
      <c r="T231" s="1"/>
      <c r="U231" s="1"/>
      <c r="V231" s="1">
        <f t="shared" ref="V231:V294" si="574">T231*U231</f>
        <v>0</v>
      </c>
      <c r="Y231" s="1">
        <f>Table17[[#This Row],[Quantity2]]*Table17[[#This Row],[U Cost]]</f>
        <v>0</v>
      </c>
      <c r="AA231" s="1"/>
      <c r="AB231" s="1"/>
      <c r="AC231" s="1">
        <f t="shared" ref="AC231:AC294" si="575">AB231*AA231</f>
        <v>0</v>
      </c>
      <c r="AD231" s="1"/>
      <c r="AE231" s="1">
        <f>SUM(Table17[[#This Row],[Total 
Paid]:[Refunds]])</f>
        <v>0</v>
      </c>
      <c r="AF231" s="1"/>
      <c r="AG231" s="1">
        <f>SUM(AC231,Table17[[#This Row],[Refunds]],Table17[[#This Row],[Shipping 
Charged]])</f>
        <v>0</v>
      </c>
      <c r="AH231" s="1"/>
      <c r="AI231" s="1"/>
      <c r="AJ231" s="1">
        <f t="shared" ref="AJ231:AJ294" si="576">SUM(AG231,AH231,AI231)</f>
        <v>0</v>
      </c>
      <c r="AL231" s="1"/>
      <c r="AM231" s="1"/>
      <c r="AN231" s="1"/>
      <c r="AO231" s="1"/>
      <c r="AQ231" s="30">
        <f t="shared" ref="AQ231:AQ294" si="577">AA231</f>
        <v>0</v>
      </c>
      <c r="AR231" s="1"/>
      <c r="AS231" s="1">
        <f t="shared" ref="AS231:AS294" si="578">AR231*AQ231</f>
        <v>0</v>
      </c>
      <c r="AT231" s="1"/>
      <c r="AU231" s="1"/>
      <c r="AV231" s="2">
        <f t="shared" ref="AV231:AV294" si="579">SUM(AS231:AU231)</f>
        <v>0</v>
      </c>
      <c r="AX231" s="1"/>
      <c r="AY231" s="1"/>
      <c r="AZ231" s="1"/>
      <c r="BA231" s="2">
        <f t="shared" ref="BA231:BA294" si="580">SUM(AV231,AX231,AY231,AZ231)</f>
        <v>0</v>
      </c>
      <c r="BB231" s="2">
        <f>SUM(AG231,AI231,-BA231,-Table17[[#This Row],[Sale Fee]])</f>
        <v>0</v>
      </c>
      <c r="BD231" s="1"/>
      <c r="BE231" s="1"/>
      <c r="BF231" s="1"/>
    </row>
    <row r="232" spans="1:58" x14ac:dyDescent="0.25">
      <c r="A232" s="1"/>
      <c r="B232" s="1"/>
      <c r="P232" s="1"/>
      <c r="Q232" s="1"/>
      <c r="R232" s="1"/>
      <c r="T232" s="1"/>
      <c r="U232" s="1"/>
      <c r="V232" s="1">
        <f t="shared" si="574"/>
        <v>0</v>
      </c>
      <c r="Y232" s="1">
        <f>Table17[[#This Row],[Quantity2]]*Table17[[#This Row],[U Cost]]</f>
        <v>0</v>
      </c>
      <c r="AA232" s="1"/>
      <c r="AB232" s="1"/>
      <c r="AC232" s="1">
        <f t="shared" si="575"/>
        <v>0</v>
      </c>
      <c r="AD232" s="1"/>
      <c r="AE232" s="1">
        <f>SUM(Table17[[#This Row],[Total 
Paid]:[Refunds]])</f>
        <v>0</v>
      </c>
      <c r="AF232" s="1"/>
      <c r="AG232" s="1">
        <f>SUM(AC232,Table17[[#This Row],[Refunds]],Table17[[#This Row],[Shipping 
Charged]])</f>
        <v>0</v>
      </c>
      <c r="AH232" s="1"/>
      <c r="AI232" s="1"/>
      <c r="AJ232" s="1">
        <f t="shared" si="576"/>
        <v>0</v>
      </c>
      <c r="AL232" s="1"/>
      <c r="AM232" s="1"/>
      <c r="AN232" s="1"/>
      <c r="AO232" s="1"/>
      <c r="AQ232" s="30">
        <f t="shared" si="577"/>
        <v>0</v>
      </c>
      <c r="AR232" s="1"/>
      <c r="AS232" s="1">
        <f t="shared" si="578"/>
        <v>0</v>
      </c>
      <c r="AT232" s="1"/>
      <c r="AU232" s="1"/>
      <c r="AV232" s="2">
        <f t="shared" si="579"/>
        <v>0</v>
      </c>
      <c r="AX232" s="1"/>
      <c r="AY232" s="1"/>
      <c r="AZ232" s="1"/>
      <c r="BA232" s="2">
        <f t="shared" si="580"/>
        <v>0</v>
      </c>
      <c r="BB232" s="2">
        <f>SUM(AG232,AI232,-BA232,-Table17[[#This Row],[Sale Fee]])</f>
        <v>0</v>
      </c>
      <c r="BD232" s="1"/>
      <c r="BE232" s="1"/>
      <c r="BF232" s="1"/>
    </row>
    <row r="233" spans="1:58" x14ac:dyDescent="0.25">
      <c r="A233" s="1"/>
      <c r="B233" s="1"/>
      <c r="P233" s="1"/>
      <c r="Q233" s="1"/>
      <c r="R233" s="1"/>
      <c r="T233" s="1"/>
      <c r="U233" s="1"/>
      <c r="V233" s="1">
        <f t="shared" si="574"/>
        <v>0</v>
      </c>
      <c r="Y233" s="1">
        <f>Table17[[#This Row],[Quantity2]]*Table17[[#This Row],[U Cost]]</f>
        <v>0</v>
      </c>
      <c r="AA233" s="1"/>
      <c r="AB233" s="1"/>
      <c r="AC233" s="1">
        <f t="shared" si="575"/>
        <v>0</v>
      </c>
      <c r="AD233" s="1"/>
      <c r="AE233" s="1">
        <f>SUM(Table17[[#This Row],[Total 
Paid]:[Refunds]])</f>
        <v>0</v>
      </c>
      <c r="AF233" s="1"/>
      <c r="AG233" s="1">
        <f>SUM(AC233,Table17[[#This Row],[Refunds]],Table17[[#This Row],[Shipping 
Charged]])</f>
        <v>0</v>
      </c>
      <c r="AH233" s="1"/>
      <c r="AI233" s="1"/>
      <c r="AJ233" s="1">
        <f t="shared" si="576"/>
        <v>0</v>
      </c>
      <c r="AL233" s="1"/>
      <c r="AM233" s="1"/>
      <c r="AN233" s="1"/>
      <c r="AO233" s="1"/>
      <c r="AQ233" s="30">
        <f t="shared" si="577"/>
        <v>0</v>
      </c>
      <c r="AR233" s="1"/>
      <c r="AS233" s="1">
        <f t="shared" si="578"/>
        <v>0</v>
      </c>
      <c r="AT233" s="1"/>
      <c r="AU233" s="1"/>
      <c r="AV233" s="2">
        <f t="shared" si="579"/>
        <v>0</v>
      </c>
      <c r="AX233" s="1"/>
      <c r="AY233" s="1"/>
      <c r="AZ233" s="1"/>
      <c r="BA233" s="2">
        <f t="shared" si="580"/>
        <v>0</v>
      </c>
      <c r="BB233" s="2">
        <f>SUM(AG233,AI233,-BA233,-Table17[[#This Row],[Sale Fee]])</f>
        <v>0</v>
      </c>
      <c r="BD233" s="1"/>
      <c r="BE233" s="1"/>
      <c r="BF233" s="1"/>
    </row>
    <row r="234" spans="1:58" x14ac:dyDescent="0.25">
      <c r="A234" s="1"/>
      <c r="B234" s="1"/>
      <c r="P234" s="1"/>
      <c r="Q234" s="1"/>
      <c r="R234" s="1"/>
      <c r="T234" s="1"/>
      <c r="U234" s="1"/>
      <c r="V234" s="1">
        <f t="shared" si="574"/>
        <v>0</v>
      </c>
      <c r="Y234" s="1">
        <f>Table17[[#This Row],[Quantity2]]*Table17[[#This Row],[U Cost]]</f>
        <v>0</v>
      </c>
      <c r="AA234" s="1"/>
      <c r="AB234" s="1"/>
      <c r="AC234" s="1">
        <f t="shared" si="575"/>
        <v>0</v>
      </c>
      <c r="AD234" s="1"/>
      <c r="AE234" s="1">
        <f>SUM(Table17[[#This Row],[Total 
Paid]:[Refunds]])</f>
        <v>0</v>
      </c>
      <c r="AF234" s="1"/>
      <c r="AG234" s="1">
        <f>SUM(AC234,Table17[[#This Row],[Refunds]],Table17[[#This Row],[Shipping 
Charged]])</f>
        <v>0</v>
      </c>
      <c r="AH234" s="1"/>
      <c r="AI234" s="1"/>
      <c r="AJ234" s="1">
        <f t="shared" si="576"/>
        <v>0</v>
      </c>
      <c r="AL234" s="1"/>
      <c r="AM234" s="1"/>
      <c r="AN234" s="1"/>
      <c r="AO234" s="1"/>
      <c r="AQ234" s="30">
        <f t="shared" si="577"/>
        <v>0</v>
      </c>
      <c r="AR234" s="1"/>
      <c r="AS234" s="1">
        <f t="shared" si="578"/>
        <v>0</v>
      </c>
      <c r="AT234" s="1"/>
      <c r="AU234" s="1"/>
      <c r="AV234" s="2">
        <f t="shared" si="579"/>
        <v>0</v>
      </c>
      <c r="AX234" s="1"/>
      <c r="AY234" s="1"/>
      <c r="AZ234" s="1"/>
      <c r="BA234" s="2">
        <f t="shared" si="580"/>
        <v>0</v>
      </c>
      <c r="BB234" s="2">
        <f>SUM(AG234,AI234,-BA234,-Table17[[#This Row],[Sale Fee]])</f>
        <v>0</v>
      </c>
      <c r="BD234" s="1"/>
      <c r="BE234" s="1"/>
      <c r="BF234" s="1"/>
    </row>
    <row r="235" spans="1:58" x14ac:dyDescent="0.25">
      <c r="A235" s="1"/>
      <c r="B235" s="1"/>
      <c r="P235" s="1"/>
      <c r="Q235" s="1"/>
      <c r="R235" s="1"/>
      <c r="T235" s="1"/>
      <c r="U235" s="1"/>
      <c r="V235" s="1">
        <f t="shared" si="574"/>
        <v>0</v>
      </c>
      <c r="Y235" s="1">
        <f>Table17[[#This Row],[Quantity2]]*Table17[[#This Row],[U Cost]]</f>
        <v>0</v>
      </c>
      <c r="AA235" s="1"/>
      <c r="AB235" s="1"/>
      <c r="AC235" s="1">
        <f t="shared" si="575"/>
        <v>0</v>
      </c>
      <c r="AD235" s="1"/>
      <c r="AE235" s="1">
        <f>SUM(Table17[[#This Row],[Total 
Paid]:[Refunds]])</f>
        <v>0</v>
      </c>
      <c r="AF235" s="1"/>
      <c r="AG235" s="1">
        <f>SUM(AC235,Table17[[#This Row],[Refunds]],Table17[[#This Row],[Shipping 
Charged]])</f>
        <v>0</v>
      </c>
      <c r="AH235" s="1"/>
      <c r="AI235" s="1"/>
      <c r="AJ235" s="1">
        <f t="shared" si="576"/>
        <v>0</v>
      </c>
      <c r="AL235" s="1"/>
      <c r="AM235" s="1"/>
      <c r="AN235" s="1"/>
      <c r="AO235" s="1"/>
      <c r="AQ235" s="30">
        <f t="shared" si="577"/>
        <v>0</v>
      </c>
      <c r="AR235" s="1"/>
      <c r="AS235" s="1">
        <f t="shared" si="578"/>
        <v>0</v>
      </c>
      <c r="AT235" s="1"/>
      <c r="AU235" s="1"/>
      <c r="AV235" s="2">
        <f t="shared" si="579"/>
        <v>0</v>
      </c>
      <c r="AX235" s="1"/>
      <c r="AY235" s="1"/>
      <c r="AZ235" s="1"/>
      <c r="BA235" s="2">
        <f t="shared" si="580"/>
        <v>0</v>
      </c>
      <c r="BB235" s="2">
        <f>SUM(AG235,AI235,-BA235,-Table17[[#This Row],[Sale Fee]])</f>
        <v>0</v>
      </c>
      <c r="BD235" s="1"/>
      <c r="BE235" s="1"/>
      <c r="BF235" s="1"/>
    </row>
    <row r="236" spans="1:58" x14ac:dyDescent="0.25">
      <c r="A236" s="1"/>
      <c r="B236" s="1"/>
      <c r="P236" s="1"/>
      <c r="Q236" s="1"/>
      <c r="R236" s="1"/>
      <c r="T236" s="1"/>
      <c r="U236" s="1"/>
      <c r="V236" s="1">
        <f t="shared" si="574"/>
        <v>0</v>
      </c>
      <c r="Y236" s="1">
        <f>Table17[[#This Row],[Quantity2]]*Table17[[#This Row],[U Cost]]</f>
        <v>0</v>
      </c>
      <c r="AA236" s="1"/>
      <c r="AB236" s="1"/>
      <c r="AC236" s="1">
        <f t="shared" si="575"/>
        <v>0</v>
      </c>
      <c r="AD236" s="1"/>
      <c r="AE236" s="1">
        <f>SUM(Table17[[#This Row],[Total 
Paid]:[Refunds]])</f>
        <v>0</v>
      </c>
      <c r="AF236" s="1"/>
      <c r="AG236" s="1">
        <f>SUM(AC236,Table17[[#This Row],[Refunds]],Table17[[#This Row],[Shipping 
Charged]])</f>
        <v>0</v>
      </c>
      <c r="AH236" s="1"/>
      <c r="AI236" s="1"/>
      <c r="AJ236" s="1">
        <f t="shared" si="576"/>
        <v>0</v>
      </c>
      <c r="AL236" s="1"/>
      <c r="AM236" s="1"/>
      <c r="AN236" s="1"/>
      <c r="AO236" s="1"/>
      <c r="AQ236" s="30">
        <f t="shared" si="577"/>
        <v>0</v>
      </c>
      <c r="AR236" s="1"/>
      <c r="AS236" s="1">
        <f t="shared" si="578"/>
        <v>0</v>
      </c>
      <c r="AT236" s="1"/>
      <c r="AU236" s="1"/>
      <c r="AV236" s="2">
        <f t="shared" si="579"/>
        <v>0</v>
      </c>
      <c r="AX236" s="1"/>
      <c r="AY236" s="1"/>
      <c r="AZ236" s="1"/>
      <c r="BA236" s="2">
        <f t="shared" si="580"/>
        <v>0</v>
      </c>
      <c r="BB236" s="2">
        <f>SUM(AG236,AI236,-BA236,-Table17[[#This Row],[Sale Fee]])</f>
        <v>0</v>
      </c>
      <c r="BD236" s="1"/>
      <c r="BE236" s="1"/>
      <c r="BF236" s="1"/>
    </row>
    <row r="237" spans="1:58" x14ac:dyDescent="0.25">
      <c r="A237" s="1"/>
      <c r="B237" s="1"/>
      <c r="P237" s="1"/>
      <c r="Q237" s="1"/>
      <c r="R237" s="1"/>
      <c r="T237" s="1"/>
      <c r="U237" s="1"/>
      <c r="V237" s="1">
        <f t="shared" si="574"/>
        <v>0</v>
      </c>
      <c r="Y237" s="1">
        <f>Table17[[#This Row],[Quantity2]]*Table17[[#This Row],[U Cost]]</f>
        <v>0</v>
      </c>
      <c r="AA237" s="1"/>
      <c r="AB237" s="1"/>
      <c r="AC237" s="1">
        <f t="shared" si="575"/>
        <v>0</v>
      </c>
      <c r="AD237" s="1"/>
      <c r="AE237" s="1">
        <f>SUM(Table17[[#This Row],[Total 
Paid]:[Refunds]])</f>
        <v>0</v>
      </c>
      <c r="AF237" s="1"/>
      <c r="AG237" s="1">
        <f>SUM(AC237,Table17[[#This Row],[Refunds]],Table17[[#This Row],[Shipping 
Charged]])</f>
        <v>0</v>
      </c>
      <c r="AH237" s="1"/>
      <c r="AI237" s="1"/>
      <c r="AJ237" s="1">
        <f t="shared" si="576"/>
        <v>0</v>
      </c>
      <c r="AL237" s="1"/>
      <c r="AM237" s="1"/>
      <c r="AN237" s="1"/>
      <c r="AO237" s="1"/>
      <c r="AQ237" s="30">
        <f t="shared" si="577"/>
        <v>0</v>
      </c>
      <c r="AR237" s="1"/>
      <c r="AS237" s="1">
        <f t="shared" si="578"/>
        <v>0</v>
      </c>
      <c r="AT237" s="1"/>
      <c r="AU237" s="1"/>
      <c r="AV237" s="2">
        <f t="shared" si="579"/>
        <v>0</v>
      </c>
      <c r="AX237" s="1"/>
      <c r="AY237" s="1"/>
      <c r="AZ237" s="1"/>
      <c r="BA237" s="2">
        <f t="shared" si="580"/>
        <v>0</v>
      </c>
      <c r="BB237" s="2">
        <f>SUM(AG237,AI237,-BA237,-Table17[[#This Row],[Sale Fee]])</f>
        <v>0</v>
      </c>
      <c r="BD237" s="1"/>
      <c r="BE237" s="1"/>
      <c r="BF237" s="1"/>
    </row>
    <row r="238" spans="1:58" x14ac:dyDescent="0.25">
      <c r="A238" s="1"/>
      <c r="B238" s="1"/>
      <c r="P238" s="1"/>
      <c r="Q238" s="1"/>
      <c r="R238" s="1"/>
      <c r="T238" s="1"/>
      <c r="U238" s="1"/>
      <c r="V238" s="1">
        <f t="shared" si="574"/>
        <v>0</v>
      </c>
      <c r="Y238" s="1">
        <f>Table17[[#This Row],[Quantity2]]*Table17[[#This Row],[U Cost]]</f>
        <v>0</v>
      </c>
      <c r="AA238" s="1"/>
      <c r="AB238" s="1"/>
      <c r="AC238" s="1">
        <f t="shared" si="575"/>
        <v>0</v>
      </c>
      <c r="AD238" s="1"/>
      <c r="AE238" s="1">
        <f>SUM(Table17[[#This Row],[Total 
Paid]:[Refunds]])</f>
        <v>0</v>
      </c>
      <c r="AF238" s="1"/>
      <c r="AG238" s="1">
        <f>SUM(AC238,Table17[[#This Row],[Refunds]],Table17[[#This Row],[Shipping 
Charged]])</f>
        <v>0</v>
      </c>
      <c r="AH238" s="1"/>
      <c r="AI238" s="1"/>
      <c r="AJ238" s="1">
        <f t="shared" si="576"/>
        <v>0</v>
      </c>
      <c r="AL238" s="1"/>
      <c r="AM238" s="1"/>
      <c r="AN238" s="1"/>
      <c r="AO238" s="1"/>
      <c r="AQ238" s="30">
        <f t="shared" si="577"/>
        <v>0</v>
      </c>
      <c r="AR238" s="1"/>
      <c r="AS238" s="1">
        <f t="shared" si="578"/>
        <v>0</v>
      </c>
      <c r="AT238" s="1"/>
      <c r="AU238" s="1"/>
      <c r="AV238" s="2">
        <f t="shared" si="579"/>
        <v>0</v>
      </c>
      <c r="AX238" s="1"/>
      <c r="AY238" s="1"/>
      <c r="AZ238" s="1"/>
      <c r="BA238" s="2">
        <f t="shared" si="580"/>
        <v>0</v>
      </c>
      <c r="BB238" s="2">
        <f>SUM(AG238,AI238,-BA238,-Table17[[#This Row],[Sale Fee]])</f>
        <v>0</v>
      </c>
      <c r="BD238" s="1"/>
      <c r="BE238" s="1"/>
      <c r="BF238" s="1"/>
    </row>
    <row r="239" spans="1:58" x14ac:dyDescent="0.25">
      <c r="A239" s="1"/>
      <c r="B239" s="1"/>
      <c r="P239" s="1"/>
      <c r="Q239" s="1"/>
      <c r="R239" s="1"/>
      <c r="T239" s="1"/>
      <c r="U239" s="1"/>
      <c r="V239" s="1">
        <f t="shared" si="574"/>
        <v>0</v>
      </c>
      <c r="Y239" s="1">
        <f>Table17[[#This Row],[Quantity2]]*Table17[[#This Row],[U Cost]]</f>
        <v>0</v>
      </c>
      <c r="AA239" s="1"/>
      <c r="AB239" s="1"/>
      <c r="AC239" s="1">
        <f t="shared" si="575"/>
        <v>0</v>
      </c>
      <c r="AD239" s="1"/>
      <c r="AE239" s="1">
        <f>SUM(Table17[[#This Row],[Total 
Paid]:[Refunds]])</f>
        <v>0</v>
      </c>
      <c r="AF239" s="1"/>
      <c r="AG239" s="1">
        <f>SUM(AC239,Table17[[#This Row],[Refunds]],Table17[[#This Row],[Shipping 
Charged]])</f>
        <v>0</v>
      </c>
      <c r="AH239" s="1"/>
      <c r="AI239" s="1"/>
      <c r="AJ239" s="1">
        <f t="shared" si="576"/>
        <v>0</v>
      </c>
      <c r="AL239" s="1"/>
      <c r="AM239" s="1"/>
      <c r="AN239" s="1"/>
      <c r="AO239" s="1"/>
      <c r="AQ239" s="30">
        <f t="shared" si="577"/>
        <v>0</v>
      </c>
      <c r="AR239" s="1"/>
      <c r="AS239" s="1">
        <f t="shared" si="578"/>
        <v>0</v>
      </c>
      <c r="AT239" s="1"/>
      <c r="AU239" s="1"/>
      <c r="AV239" s="2">
        <f t="shared" si="579"/>
        <v>0</v>
      </c>
      <c r="AX239" s="1"/>
      <c r="AY239" s="1"/>
      <c r="AZ239" s="1"/>
      <c r="BA239" s="2">
        <f t="shared" si="580"/>
        <v>0</v>
      </c>
      <c r="BB239" s="2">
        <f>SUM(AG239,AI239,-BA239,-Table17[[#This Row],[Sale Fee]])</f>
        <v>0</v>
      </c>
      <c r="BD239" s="1"/>
      <c r="BE239" s="1"/>
      <c r="BF239" s="1"/>
    </row>
    <row r="240" spans="1:58" x14ac:dyDescent="0.25">
      <c r="A240" s="1"/>
      <c r="B240" s="1"/>
      <c r="P240" s="1"/>
      <c r="Q240" s="1"/>
      <c r="R240" s="1"/>
      <c r="T240" s="1"/>
      <c r="U240" s="1"/>
      <c r="V240" s="1">
        <f t="shared" si="574"/>
        <v>0</v>
      </c>
      <c r="Y240" s="1">
        <f>Table17[[#This Row],[Quantity2]]*Table17[[#This Row],[U Cost]]</f>
        <v>0</v>
      </c>
      <c r="AA240" s="1"/>
      <c r="AB240" s="1"/>
      <c r="AC240" s="1">
        <f t="shared" si="575"/>
        <v>0</v>
      </c>
      <c r="AD240" s="1"/>
      <c r="AE240" s="1">
        <f>SUM(Table17[[#This Row],[Total 
Paid]:[Refunds]])</f>
        <v>0</v>
      </c>
      <c r="AF240" s="1"/>
      <c r="AG240" s="1">
        <f>SUM(AC240,Table17[[#This Row],[Refunds]],Table17[[#This Row],[Shipping 
Charged]])</f>
        <v>0</v>
      </c>
      <c r="AH240" s="1"/>
      <c r="AI240" s="1"/>
      <c r="AJ240" s="1">
        <f t="shared" si="576"/>
        <v>0</v>
      </c>
      <c r="AL240" s="1"/>
      <c r="AM240" s="1"/>
      <c r="AN240" s="1"/>
      <c r="AO240" s="1"/>
      <c r="AQ240" s="30">
        <f t="shared" si="577"/>
        <v>0</v>
      </c>
      <c r="AR240" s="1"/>
      <c r="AS240" s="1">
        <f t="shared" si="578"/>
        <v>0</v>
      </c>
      <c r="AT240" s="1"/>
      <c r="AU240" s="1"/>
      <c r="AV240" s="2">
        <f t="shared" si="579"/>
        <v>0</v>
      </c>
      <c r="AX240" s="1"/>
      <c r="AY240" s="1"/>
      <c r="AZ240" s="1"/>
      <c r="BA240" s="2">
        <f t="shared" si="580"/>
        <v>0</v>
      </c>
      <c r="BB240" s="2">
        <f>SUM(AG240,AI240,-BA240,-Table17[[#This Row],[Sale Fee]])</f>
        <v>0</v>
      </c>
      <c r="BD240" s="1"/>
      <c r="BE240" s="1"/>
      <c r="BF240" s="1"/>
    </row>
    <row r="241" spans="1:58" x14ac:dyDescent="0.25">
      <c r="A241" s="1"/>
      <c r="B241" s="1"/>
      <c r="P241" s="1"/>
      <c r="Q241" s="1"/>
      <c r="R241" s="1"/>
      <c r="T241" s="1"/>
      <c r="U241" s="1"/>
      <c r="V241" s="1">
        <f t="shared" si="574"/>
        <v>0</v>
      </c>
      <c r="Y241" s="1">
        <f>Table17[[#This Row],[Quantity2]]*Table17[[#This Row],[U Cost]]</f>
        <v>0</v>
      </c>
      <c r="AA241" s="1"/>
      <c r="AB241" s="1"/>
      <c r="AC241" s="1">
        <f t="shared" si="575"/>
        <v>0</v>
      </c>
      <c r="AD241" s="1"/>
      <c r="AE241" s="1">
        <f>SUM(Table17[[#This Row],[Total 
Paid]:[Refunds]])</f>
        <v>0</v>
      </c>
      <c r="AF241" s="1"/>
      <c r="AG241" s="1">
        <f>SUM(AC241,Table17[[#This Row],[Refunds]],Table17[[#This Row],[Shipping 
Charged]])</f>
        <v>0</v>
      </c>
      <c r="AH241" s="1"/>
      <c r="AI241" s="1"/>
      <c r="AJ241" s="1">
        <f t="shared" si="576"/>
        <v>0</v>
      </c>
      <c r="AL241" s="1"/>
      <c r="AM241" s="1"/>
      <c r="AN241" s="1"/>
      <c r="AO241" s="1"/>
      <c r="AQ241" s="30">
        <f t="shared" si="577"/>
        <v>0</v>
      </c>
      <c r="AR241" s="1"/>
      <c r="AS241" s="1">
        <f t="shared" si="578"/>
        <v>0</v>
      </c>
      <c r="AT241" s="1"/>
      <c r="AU241" s="1"/>
      <c r="AV241" s="2">
        <f t="shared" si="579"/>
        <v>0</v>
      </c>
      <c r="AX241" s="1"/>
      <c r="AY241" s="1"/>
      <c r="AZ241" s="1"/>
      <c r="BA241" s="2">
        <f t="shared" si="580"/>
        <v>0</v>
      </c>
      <c r="BB241" s="2">
        <f>SUM(AG241,AI241,-BA241,-Table17[[#This Row],[Sale Fee]])</f>
        <v>0</v>
      </c>
      <c r="BD241" s="1"/>
      <c r="BE241" s="1"/>
      <c r="BF241" s="1"/>
    </row>
    <row r="242" spans="1:58" x14ac:dyDescent="0.25">
      <c r="A242" s="1"/>
      <c r="B242" s="1"/>
      <c r="P242" s="1"/>
      <c r="Q242" s="1"/>
      <c r="R242" s="1"/>
      <c r="T242" s="1"/>
      <c r="U242" s="1"/>
      <c r="V242" s="1">
        <f t="shared" si="574"/>
        <v>0</v>
      </c>
      <c r="Y242" s="1">
        <f>Table17[[#This Row],[Quantity2]]*Table17[[#This Row],[U Cost]]</f>
        <v>0</v>
      </c>
      <c r="AA242" s="1"/>
      <c r="AB242" s="1"/>
      <c r="AC242" s="1">
        <f t="shared" si="575"/>
        <v>0</v>
      </c>
      <c r="AD242" s="1"/>
      <c r="AE242" s="1">
        <f>SUM(Table17[[#This Row],[Total 
Paid]:[Refunds]])</f>
        <v>0</v>
      </c>
      <c r="AF242" s="1"/>
      <c r="AG242" s="1">
        <f>SUM(AC242,Table17[[#This Row],[Refunds]],Table17[[#This Row],[Shipping 
Charged]])</f>
        <v>0</v>
      </c>
      <c r="AH242" s="1"/>
      <c r="AI242" s="1"/>
      <c r="AJ242" s="1">
        <f t="shared" si="576"/>
        <v>0</v>
      </c>
      <c r="AL242" s="1"/>
      <c r="AM242" s="1"/>
      <c r="AN242" s="1"/>
      <c r="AO242" s="1"/>
      <c r="AQ242" s="30">
        <f t="shared" si="577"/>
        <v>0</v>
      </c>
      <c r="AR242" s="1"/>
      <c r="AS242" s="1">
        <f t="shared" si="578"/>
        <v>0</v>
      </c>
      <c r="AT242" s="1"/>
      <c r="AU242" s="1"/>
      <c r="AV242" s="2">
        <f t="shared" si="579"/>
        <v>0</v>
      </c>
      <c r="AX242" s="1"/>
      <c r="AY242" s="1"/>
      <c r="AZ242" s="1"/>
      <c r="BA242" s="2">
        <f t="shared" si="580"/>
        <v>0</v>
      </c>
      <c r="BB242" s="2">
        <f>SUM(AG242,AI242,-BA242,-Table17[[#This Row],[Sale Fee]])</f>
        <v>0</v>
      </c>
      <c r="BD242" s="1"/>
      <c r="BE242" s="1"/>
      <c r="BF242" s="1"/>
    </row>
    <row r="243" spans="1:58" x14ac:dyDescent="0.25">
      <c r="A243" s="1"/>
      <c r="B243" s="1"/>
      <c r="P243" s="1"/>
      <c r="Q243" s="1"/>
      <c r="R243" s="1"/>
      <c r="T243" s="1"/>
      <c r="U243" s="1"/>
      <c r="V243" s="1">
        <f t="shared" si="574"/>
        <v>0</v>
      </c>
      <c r="Y243" s="1">
        <f>Table17[[#This Row],[Quantity2]]*Table17[[#This Row],[U Cost]]</f>
        <v>0</v>
      </c>
      <c r="AA243" s="1"/>
      <c r="AB243" s="1"/>
      <c r="AC243" s="1">
        <f t="shared" si="575"/>
        <v>0</v>
      </c>
      <c r="AD243" s="1"/>
      <c r="AE243" s="1">
        <f>SUM(Table17[[#This Row],[Total 
Paid]:[Refunds]])</f>
        <v>0</v>
      </c>
      <c r="AF243" s="1"/>
      <c r="AG243" s="1">
        <f>SUM(AC243,Table17[[#This Row],[Refunds]],Table17[[#This Row],[Shipping 
Charged]])</f>
        <v>0</v>
      </c>
      <c r="AH243" s="1"/>
      <c r="AI243" s="1"/>
      <c r="AJ243" s="1">
        <f t="shared" si="576"/>
        <v>0</v>
      </c>
      <c r="AL243" s="1"/>
      <c r="AM243" s="1"/>
      <c r="AN243" s="1"/>
      <c r="AO243" s="1"/>
      <c r="AQ243" s="30">
        <f t="shared" si="577"/>
        <v>0</v>
      </c>
      <c r="AR243" s="1"/>
      <c r="AS243" s="1">
        <f t="shared" si="578"/>
        <v>0</v>
      </c>
      <c r="AT243" s="1"/>
      <c r="AU243" s="1"/>
      <c r="AV243" s="2">
        <f t="shared" si="579"/>
        <v>0</v>
      </c>
      <c r="AX243" s="1"/>
      <c r="AY243" s="1"/>
      <c r="AZ243" s="1"/>
      <c r="BA243" s="2">
        <f t="shared" si="580"/>
        <v>0</v>
      </c>
      <c r="BB243" s="2">
        <f>SUM(AG243,AI243,-BA243,-Table17[[#This Row],[Sale Fee]])</f>
        <v>0</v>
      </c>
      <c r="BD243" s="1"/>
      <c r="BE243" s="1"/>
      <c r="BF243" s="1"/>
    </row>
    <row r="244" spans="1:58" x14ac:dyDescent="0.25">
      <c r="A244" s="1"/>
      <c r="B244" s="1"/>
      <c r="E244" s="4"/>
      <c r="P244" s="1"/>
      <c r="Q244" s="1"/>
      <c r="R244" s="1"/>
      <c r="T244" s="1"/>
      <c r="U244" s="1"/>
      <c r="V244" s="1">
        <f t="shared" si="574"/>
        <v>0</v>
      </c>
      <c r="Y244" s="1">
        <f>Table17[[#This Row],[Quantity2]]*Table17[[#This Row],[U Cost]]</f>
        <v>0</v>
      </c>
      <c r="AA244" s="1"/>
      <c r="AB244" s="1"/>
      <c r="AC244" s="1">
        <f t="shared" si="575"/>
        <v>0</v>
      </c>
      <c r="AD244" s="1"/>
      <c r="AE244" s="1">
        <f>SUM(Table17[[#This Row],[Total 
Paid]:[Refunds]])</f>
        <v>0</v>
      </c>
      <c r="AF244" s="1"/>
      <c r="AG244" s="1">
        <f>SUM(AC244,Table17[[#This Row],[Refunds]],Table17[[#This Row],[Shipping 
Charged]])</f>
        <v>0</v>
      </c>
      <c r="AH244" s="1"/>
      <c r="AI244" s="1"/>
      <c r="AJ244" s="1">
        <f t="shared" si="576"/>
        <v>0</v>
      </c>
      <c r="AL244" s="1"/>
      <c r="AM244" s="1"/>
      <c r="AN244" s="1"/>
      <c r="AO244" s="1"/>
      <c r="AQ244" s="30">
        <f t="shared" si="577"/>
        <v>0</v>
      </c>
      <c r="AR244" s="1"/>
      <c r="AS244" s="1">
        <f t="shared" si="578"/>
        <v>0</v>
      </c>
      <c r="AT244" s="1"/>
      <c r="AU244" s="1"/>
      <c r="AV244" s="2">
        <f t="shared" si="579"/>
        <v>0</v>
      </c>
      <c r="AX244" s="1"/>
      <c r="AY244" s="1"/>
      <c r="AZ244" s="1"/>
      <c r="BA244" s="2">
        <f t="shared" si="580"/>
        <v>0</v>
      </c>
      <c r="BB244" s="2">
        <f>SUM(AG244,AI244,-BA244,-Table17[[#This Row],[Sale Fee]])</f>
        <v>0</v>
      </c>
      <c r="BD244" s="1"/>
      <c r="BE244" s="1"/>
      <c r="BF244" s="1"/>
    </row>
    <row r="245" spans="1:58" x14ac:dyDescent="0.25">
      <c r="A245" s="1"/>
      <c r="B245" s="1"/>
      <c r="E245" s="4"/>
      <c r="P245" s="1"/>
      <c r="Q245" s="1"/>
      <c r="R245" s="1"/>
      <c r="T245" s="1"/>
      <c r="U245" s="1"/>
      <c r="V245" s="1">
        <f t="shared" si="574"/>
        <v>0</v>
      </c>
      <c r="Y245" s="1">
        <f>Table17[[#This Row],[Quantity2]]*Table17[[#This Row],[U Cost]]</f>
        <v>0</v>
      </c>
      <c r="AA245" s="1"/>
      <c r="AB245" s="1"/>
      <c r="AC245" s="1">
        <f t="shared" si="575"/>
        <v>0</v>
      </c>
      <c r="AD245" s="1"/>
      <c r="AE245" s="1">
        <f>SUM(Table17[[#This Row],[Total 
Paid]:[Refunds]])</f>
        <v>0</v>
      </c>
      <c r="AF245" s="1"/>
      <c r="AG245" s="1">
        <f>SUM(AC245,Table17[[#This Row],[Refunds]],Table17[[#This Row],[Shipping 
Charged]])</f>
        <v>0</v>
      </c>
      <c r="AH245" s="1"/>
      <c r="AI245" s="1"/>
      <c r="AJ245" s="1">
        <f t="shared" si="576"/>
        <v>0</v>
      </c>
      <c r="AL245" s="1"/>
      <c r="AM245" s="1"/>
      <c r="AN245" s="1"/>
      <c r="AO245" s="1"/>
      <c r="AQ245" s="30">
        <f t="shared" si="577"/>
        <v>0</v>
      </c>
      <c r="AR245" s="1"/>
      <c r="AS245" s="1">
        <f t="shared" si="578"/>
        <v>0</v>
      </c>
      <c r="AT245" s="1"/>
      <c r="AU245" s="1"/>
      <c r="AV245" s="2">
        <f t="shared" si="579"/>
        <v>0</v>
      </c>
      <c r="AX245" s="1"/>
      <c r="AY245" s="1"/>
      <c r="AZ245" s="1"/>
      <c r="BA245" s="2">
        <f t="shared" si="580"/>
        <v>0</v>
      </c>
      <c r="BB245" s="2">
        <f>SUM(AG245,AI245,-BA245,-Table17[[#This Row],[Sale Fee]])</f>
        <v>0</v>
      </c>
      <c r="BD245" s="1"/>
      <c r="BE245" s="1"/>
      <c r="BF245" s="1"/>
    </row>
    <row r="246" spans="1:58" x14ac:dyDescent="0.25">
      <c r="A246" s="1"/>
      <c r="B246" s="1"/>
      <c r="E246" s="4"/>
      <c r="P246" s="1"/>
      <c r="Q246" s="1"/>
      <c r="R246" s="1"/>
      <c r="T246" s="1"/>
      <c r="U246" s="1"/>
      <c r="V246" s="1">
        <f t="shared" si="574"/>
        <v>0</v>
      </c>
      <c r="Y246" s="1">
        <f>Table17[[#This Row],[Quantity2]]*Table17[[#This Row],[U Cost]]</f>
        <v>0</v>
      </c>
      <c r="AA246" s="1"/>
      <c r="AB246" s="1"/>
      <c r="AC246" s="1">
        <f t="shared" si="575"/>
        <v>0</v>
      </c>
      <c r="AD246" s="1"/>
      <c r="AE246" s="1">
        <f>SUM(Table17[[#This Row],[Total 
Paid]:[Refunds]])</f>
        <v>0</v>
      </c>
      <c r="AF246" s="1"/>
      <c r="AG246" s="1">
        <f>SUM(AC246,Table17[[#This Row],[Refunds]],Table17[[#This Row],[Shipping 
Charged]])</f>
        <v>0</v>
      </c>
      <c r="AH246" s="1"/>
      <c r="AI246" s="1"/>
      <c r="AJ246" s="1">
        <f t="shared" si="576"/>
        <v>0</v>
      </c>
      <c r="AL246" s="1"/>
      <c r="AM246" s="1"/>
      <c r="AN246" s="1"/>
      <c r="AO246" s="1"/>
      <c r="AQ246" s="30">
        <f t="shared" si="577"/>
        <v>0</v>
      </c>
      <c r="AR246" s="1"/>
      <c r="AS246" s="1">
        <f t="shared" si="578"/>
        <v>0</v>
      </c>
      <c r="AT246" s="1"/>
      <c r="AU246" s="1"/>
      <c r="AV246" s="2">
        <f t="shared" si="579"/>
        <v>0</v>
      </c>
      <c r="AX246" s="1"/>
      <c r="AY246" s="1"/>
      <c r="AZ246" s="1"/>
      <c r="BA246" s="2">
        <f t="shared" si="580"/>
        <v>0</v>
      </c>
      <c r="BB246" s="2">
        <f>SUM(AG246,AI246,-BA246,-Table17[[#This Row],[Sale Fee]])</f>
        <v>0</v>
      </c>
      <c r="BD246" s="1"/>
      <c r="BE246" s="1"/>
      <c r="BF246" s="1"/>
    </row>
    <row r="247" spans="1:58" x14ac:dyDescent="0.25">
      <c r="A247" s="1"/>
      <c r="B247" s="1"/>
      <c r="E247" s="4"/>
      <c r="P247" s="1"/>
      <c r="Q247" s="1"/>
      <c r="R247" s="1"/>
      <c r="T247" s="1"/>
      <c r="U247" s="1"/>
      <c r="V247" s="1">
        <f t="shared" si="574"/>
        <v>0</v>
      </c>
      <c r="Y247" s="1">
        <f>Table17[[#This Row],[Quantity2]]*Table17[[#This Row],[U Cost]]</f>
        <v>0</v>
      </c>
      <c r="AA247" s="1"/>
      <c r="AB247" s="1"/>
      <c r="AC247" s="1">
        <f t="shared" si="575"/>
        <v>0</v>
      </c>
      <c r="AD247" s="1"/>
      <c r="AE247" s="1">
        <f>SUM(Table17[[#This Row],[Total 
Paid]:[Refunds]])</f>
        <v>0</v>
      </c>
      <c r="AF247" s="1"/>
      <c r="AG247" s="1">
        <f>SUM(AC247,Table17[[#This Row],[Refunds]],Table17[[#This Row],[Shipping 
Charged]])</f>
        <v>0</v>
      </c>
      <c r="AH247" s="1"/>
      <c r="AI247" s="1"/>
      <c r="AJ247" s="1">
        <f t="shared" si="576"/>
        <v>0</v>
      </c>
      <c r="AL247" s="1"/>
      <c r="AM247" s="1"/>
      <c r="AN247" s="1"/>
      <c r="AO247" s="1"/>
      <c r="AQ247" s="30">
        <f t="shared" si="577"/>
        <v>0</v>
      </c>
      <c r="AR247" s="1"/>
      <c r="AS247" s="1">
        <f t="shared" si="578"/>
        <v>0</v>
      </c>
      <c r="AT247" s="1"/>
      <c r="AU247" s="1"/>
      <c r="AV247" s="2">
        <f t="shared" si="579"/>
        <v>0</v>
      </c>
      <c r="AX247" s="1"/>
      <c r="AY247" s="1"/>
      <c r="AZ247" s="1"/>
      <c r="BA247" s="2">
        <f t="shared" si="580"/>
        <v>0</v>
      </c>
      <c r="BB247" s="2">
        <f>SUM(AG247,AI247,-BA247,-Table17[[#This Row],[Sale Fee]])</f>
        <v>0</v>
      </c>
      <c r="BD247" s="1"/>
      <c r="BE247" s="1"/>
      <c r="BF247" s="1"/>
    </row>
    <row r="248" spans="1:58" x14ac:dyDescent="0.25">
      <c r="A248" s="1"/>
      <c r="B248" s="1"/>
      <c r="E248" s="4"/>
      <c r="P248" s="1"/>
      <c r="Q248" s="1"/>
      <c r="R248" s="1"/>
      <c r="T248" s="1"/>
      <c r="U248" s="1"/>
      <c r="V248" s="1">
        <f t="shared" si="574"/>
        <v>0</v>
      </c>
      <c r="Y248" s="1">
        <f>Table17[[#This Row],[Quantity2]]*Table17[[#This Row],[U Cost]]</f>
        <v>0</v>
      </c>
      <c r="AA248" s="1"/>
      <c r="AB248" s="1"/>
      <c r="AC248" s="1">
        <f t="shared" si="575"/>
        <v>0</v>
      </c>
      <c r="AD248" s="1"/>
      <c r="AE248" s="1">
        <f>SUM(Table17[[#This Row],[Total 
Paid]:[Refunds]])</f>
        <v>0</v>
      </c>
      <c r="AF248" s="1"/>
      <c r="AG248" s="1">
        <f>SUM(AC248,Table17[[#This Row],[Refunds]],Table17[[#This Row],[Shipping 
Charged]])</f>
        <v>0</v>
      </c>
      <c r="AH248" s="1"/>
      <c r="AI248" s="1"/>
      <c r="AJ248" s="1">
        <f t="shared" si="576"/>
        <v>0</v>
      </c>
      <c r="AL248" s="1"/>
      <c r="AM248" s="1"/>
      <c r="AN248" s="1"/>
      <c r="AO248" s="1"/>
      <c r="AQ248" s="30">
        <f t="shared" si="577"/>
        <v>0</v>
      </c>
      <c r="AR248" s="1"/>
      <c r="AS248" s="1">
        <f t="shared" si="578"/>
        <v>0</v>
      </c>
      <c r="AT248" s="1"/>
      <c r="AU248" s="1"/>
      <c r="AV248" s="2">
        <f t="shared" si="579"/>
        <v>0</v>
      </c>
      <c r="AX248" s="1"/>
      <c r="AY248" s="1"/>
      <c r="AZ248" s="1"/>
      <c r="BA248" s="2">
        <f t="shared" si="580"/>
        <v>0</v>
      </c>
      <c r="BB248" s="2">
        <f>SUM(AG248,AI248,-BA248,-Table17[[#This Row],[Sale Fee]])</f>
        <v>0</v>
      </c>
      <c r="BD248" s="1"/>
      <c r="BE248" s="1"/>
      <c r="BF248" s="1"/>
    </row>
    <row r="249" spans="1:58" x14ac:dyDescent="0.25">
      <c r="A249" s="1"/>
      <c r="B249" s="1"/>
      <c r="E249" s="4"/>
      <c r="M249" s="49"/>
      <c r="P249" s="1"/>
      <c r="Q249" s="1"/>
      <c r="R249" s="1"/>
      <c r="T249" s="1"/>
      <c r="U249" s="1"/>
      <c r="V249" s="1">
        <f t="shared" si="574"/>
        <v>0</v>
      </c>
      <c r="Y249" s="1">
        <f>Table17[[#This Row],[Quantity2]]*Table17[[#This Row],[U Cost]]</f>
        <v>0</v>
      </c>
      <c r="AA249" s="1"/>
      <c r="AB249" s="1"/>
      <c r="AC249" s="1">
        <f t="shared" si="575"/>
        <v>0</v>
      </c>
      <c r="AD249" s="1"/>
      <c r="AE249" s="1">
        <f>SUM(Table17[[#This Row],[Total 
Paid]:[Refunds]])</f>
        <v>0</v>
      </c>
      <c r="AF249" s="1"/>
      <c r="AG249" s="1">
        <f>SUM(AC249,Table17[[#This Row],[Refunds]],Table17[[#This Row],[Shipping 
Charged]])</f>
        <v>0</v>
      </c>
      <c r="AH249" s="1"/>
      <c r="AI249" s="1"/>
      <c r="AJ249" s="1">
        <f t="shared" si="576"/>
        <v>0</v>
      </c>
      <c r="AL249" s="1"/>
      <c r="AM249" s="1"/>
      <c r="AN249" s="1"/>
      <c r="AO249" s="1"/>
      <c r="AQ249" s="30">
        <f t="shared" si="577"/>
        <v>0</v>
      </c>
      <c r="AR249" s="1"/>
      <c r="AS249" s="1">
        <f t="shared" si="578"/>
        <v>0</v>
      </c>
      <c r="AT249" s="1"/>
      <c r="AU249" s="1"/>
      <c r="AV249" s="2">
        <f t="shared" si="579"/>
        <v>0</v>
      </c>
      <c r="AX249" s="1"/>
      <c r="AY249" s="1"/>
      <c r="AZ249" s="1"/>
      <c r="BA249" s="2">
        <f t="shared" si="580"/>
        <v>0</v>
      </c>
      <c r="BB249" s="2">
        <f>SUM(AG249,AI249,-BA249,-Table17[[#This Row],[Sale Fee]])</f>
        <v>0</v>
      </c>
      <c r="BD249" s="1"/>
      <c r="BE249" s="1"/>
      <c r="BF249" s="1"/>
    </row>
    <row r="250" spans="1:58" x14ac:dyDescent="0.25">
      <c r="A250" s="1"/>
      <c r="B250" s="1"/>
      <c r="E250" s="4"/>
      <c r="P250" s="1"/>
      <c r="Q250" s="1"/>
      <c r="R250" s="1"/>
      <c r="T250" s="1"/>
      <c r="U250" s="1"/>
      <c r="V250" s="1">
        <f t="shared" si="574"/>
        <v>0</v>
      </c>
      <c r="Y250" s="1">
        <f>Table17[[#This Row],[Quantity2]]*Table17[[#This Row],[U Cost]]</f>
        <v>0</v>
      </c>
      <c r="AA250" s="1"/>
      <c r="AB250" s="1"/>
      <c r="AC250" s="1">
        <f t="shared" si="575"/>
        <v>0</v>
      </c>
      <c r="AD250" s="1"/>
      <c r="AE250" s="1">
        <f>SUM(Table17[[#This Row],[Total 
Paid]:[Refunds]])</f>
        <v>0</v>
      </c>
      <c r="AF250" s="1"/>
      <c r="AG250" s="1">
        <f>SUM(AC250,Table17[[#This Row],[Refunds]],Table17[[#This Row],[Shipping 
Charged]])</f>
        <v>0</v>
      </c>
      <c r="AH250" s="1"/>
      <c r="AI250" s="1"/>
      <c r="AJ250" s="1">
        <f t="shared" si="576"/>
        <v>0</v>
      </c>
      <c r="AL250" s="1"/>
      <c r="AM250" s="1"/>
      <c r="AN250" s="1"/>
      <c r="AO250" s="1"/>
      <c r="AQ250" s="30">
        <f t="shared" si="577"/>
        <v>0</v>
      </c>
      <c r="AR250" s="1"/>
      <c r="AS250" s="1">
        <f t="shared" si="578"/>
        <v>0</v>
      </c>
      <c r="AT250" s="1"/>
      <c r="AU250" s="1"/>
      <c r="AV250" s="2">
        <f t="shared" si="579"/>
        <v>0</v>
      </c>
      <c r="AX250" s="1"/>
      <c r="AY250" s="1"/>
      <c r="AZ250" s="1"/>
      <c r="BA250" s="2">
        <f t="shared" si="580"/>
        <v>0</v>
      </c>
      <c r="BB250" s="2">
        <f>SUM(AG250,AI250,-BA250,-Table17[[#This Row],[Sale Fee]])</f>
        <v>0</v>
      </c>
      <c r="BD250" s="1"/>
      <c r="BE250" s="1"/>
      <c r="BF250" s="1"/>
    </row>
    <row r="251" spans="1:58" x14ac:dyDescent="0.25">
      <c r="A251" s="1"/>
      <c r="B251" s="1"/>
      <c r="E251" s="4"/>
      <c r="P251" s="1"/>
      <c r="Q251" s="1"/>
      <c r="R251" s="1"/>
      <c r="T251" s="1"/>
      <c r="U251" s="1"/>
      <c r="V251" s="1">
        <f t="shared" si="574"/>
        <v>0</v>
      </c>
      <c r="Y251" s="1">
        <f>Table17[[#This Row],[Quantity2]]*Table17[[#This Row],[U Cost]]</f>
        <v>0</v>
      </c>
      <c r="AA251" s="1"/>
      <c r="AB251" s="1"/>
      <c r="AC251" s="1">
        <f t="shared" si="575"/>
        <v>0</v>
      </c>
      <c r="AD251" s="1"/>
      <c r="AE251" s="1">
        <f>SUM(Table17[[#This Row],[Total 
Paid]:[Refunds]])</f>
        <v>0</v>
      </c>
      <c r="AF251" s="1"/>
      <c r="AG251" s="1">
        <f>SUM(AC251,Table17[[#This Row],[Refunds]],Table17[[#This Row],[Shipping 
Charged]])</f>
        <v>0</v>
      </c>
      <c r="AH251" s="1"/>
      <c r="AI251" s="1"/>
      <c r="AJ251" s="1">
        <f t="shared" si="576"/>
        <v>0</v>
      </c>
      <c r="AL251" s="1"/>
      <c r="AM251" s="1"/>
      <c r="AN251" s="1"/>
      <c r="AO251" s="1"/>
      <c r="AQ251" s="30">
        <f t="shared" si="577"/>
        <v>0</v>
      </c>
      <c r="AR251" s="1"/>
      <c r="AS251" s="1">
        <f t="shared" si="578"/>
        <v>0</v>
      </c>
      <c r="AT251" s="1"/>
      <c r="AU251" s="1"/>
      <c r="AV251" s="2">
        <f t="shared" si="579"/>
        <v>0</v>
      </c>
      <c r="AX251" s="1"/>
      <c r="AY251" s="1"/>
      <c r="AZ251" s="1"/>
      <c r="BA251" s="2">
        <f t="shared" si="580"/>
        <v>0</v>
      </c>
      <c r="BB251" s="2">
        <f>SUM(AG251,AI251,-BA251,-Table17[[#This Row],[Sale Fee]])</f>
        <v>0</v>
      </c>
      <c r="BD251" s="1"/>
      <c r="BE251" s="1"/>
      <c r="BF251" s="1"/>
    </row>
    <row r="252" spans="1:58" x14ac:dyDescent="0.25">
      <c r="A252" s="1"/>
      <c r="B252" s="1"/>
      <c r="E252" s="4"/>
      <c r="P252" s="1"/>
      <c r="Q252" s="1"/>
      <c r="R252" s="1"/>
      <c r="T252" s="1"/>
      <c r="U252" s="1"/>
      <c r="V252" s="1">
        <f t="shared" si="574"/>
        <v>0</v>
      </c>
      <c r="Y252" s="1">
        <f>Table17[[#This Row],[Quantity2]]*Table17[[#This Row],[U Cost]]</f>
        <v>0</v>
      </c>
      <c r="AA252" s="1"/>
      <c r="AB252" s="1"/>
      <c r="AC252" s="1">
        <f t="shared" si="575"/>
        <v>0</v>
      </c>
      <c r="AD252" s="1"/>
      <c r="AE252" s="1">
        <f>SUM(Table17[[#This Row],[Total 
Paid]:[Refunds]])</f>
        <v>0</v>
      </c>
      <c r="AF252" s="1"/>
      <c r="AG252" s="1">
        <f>SUM(AC252,Table17[[#This Row],[Refunds]],Table17[[#This Row],[Shipping 
Charged]])</f>
        <v>0</v>
      </c>
      <c r="AH252" s="1"/>
      <c r="AI252" s="1"/>
      <c r="AJ252" s="1">
        <f t="shared" si="576"/>
        <v>0</v>
      </c>
      <c r="AL252" s="1"/>
      <c r="AM252" s="1"/>
      <c r="AN252" s="1"/>
      <c r="AO252" s="1"/>
      <c r="AQ252" s="30">
        <f t="shared" si="577"/>
        <v>0</v>
      </c>
      <c r="AR252" s="1"/>
      <c r="AS252" s="1">
        <f t="shared" si="578"/>
        <v>0</v>
      </c>
      <c r="AT252" s="1"/>
      <c r="AU252" s="1"/>
      <c r="AV252" s="2">
        <f t="shared" si="579"/>
        <v>0</v>
      </c>
      <c r="AX252" s="1"/>
      <c r="AY252" s="1"/>
      <c r="AZ252" s="1"/>
      <c r="BA252" s="2">
        <f t="shared" si="580"/>
        <v>0</v>
      </c>
      <c r="BB252" s="2">
        <f>SUM(AG252,AI252,-BA252,-Table17[[#This Row],[Sale Fee]])</f>
        <v>0</v>
      </c>
      <c r="BD252" s="1"/>
      <c r="BE252" s="1"/>
      <c r="BF252" s="1"/>
    </row>
    <row r="253" spans="1:58" x14ac:dyDescent="0.25">
      <c r="A253" s="1"/>
      <c r="B253" s="1"/>
      <c r="E253" s="4"/>
      <c r="P253" s="1"/>
      <c r="Q253" s="1"/>
      <c r="R253" s="1"/>
      <c r="T253" s="1"/>
      <c r="U253" s="1"/>
      <c r="V253" s="1">
        <f t="shared" si="574"/>
        <v>0</v>
      </c>
      <c r="Y253" s="1">
        <f>Table17[[#This Row],[Quantity2]]*Table17[[#This Row],[U Cost]]</f>
        <v>0</v>
      </c>
      <c r="AA253" s="1"/>
      <c r="AB253" s="1"/>
      <c r="AC253" s="1">
        <f t="shared" si="575"/>
        <v>0</v>
      </c>
      <c r="AD253" s="1"/>
      <c r="AE253" s="1">
        <f>SUM(Table17[[#This Row],[Total 
Paid]:[Refunds]])</f>
        <v>0</v>
      </c>
      <c r="AF253" s="1"/>
      <c r="AG253" s="1">
        <f>SUM(AC253,Table17[[#This Row],[Refunds]],Table17[[#This Row],[Shipping 
Charged]])</f>
        <v>0</v>
      </c>
      <c r="AH253" s="1"/>
      <c r="AI253" s="1"/>
      <c r="AJ253" s="1">
        <f t="shared" si="576"/>
        <v>0</v>
      </c>
      <c r="AL253" s="1"/>
      <c r="AM253" s="1"/>
      <c r="AN253" s="1"/>
      <c r="AO253" s="1"/>
      <c r="AQ253" s="30">
        <f t="shared" si="577"/>
        <v>0</v>
      </c>
      <c r="AR253" s="1"/>
      <c r="AS253" s="1">
        <f t="shared" si="578"/>
        <v>0</v>
      </c>
      <c r="AT253" s="1"/>
      <c r="AU253" s="1"/>
      <c r="AV253" s="2">
        <f t="shared" si="579"/>
        <v>0</v>
      </c>
      <c r="AX253" s="1"/>
      <c r="AY253" s="1"/>
      <c r="AZ253" s="1"/>
      <c r="BA253" s="2">
        <f t="shared" si="580"/>
        <v>0</v>
      </c>
      <c r="BB253" s="2">
        <f>SUM(AG253,AI253,-BA253,-Table17[[#This Row],[Sale Fee]])</f>
        <v>0</v>
      </c>
      <c r="BD253" s="1"/>
      <c r="BE253" s="1"/>
      <c r="BF253" s="1"/>
    </row>
    <row r="254" spans="1:58" x14ac:dyDescent="0.25">
      <c r="A254" s="1"/>
      <c r="B254" s="1"/>
      <c r="E254" s="4"/>
      <c r="P254" s="1"/>
      <c r="Q254" s="1"/>
      <c r="R254" s="1"/>
      <c r="T254" s="1"/>
      <c r="U254" s="1"/>
      <c r="V254" s="1">
        <f t="shared" si="574"/>
        <v>0</v>
      </c>
      <c r="Y254" s="1">
        <f>Table17[[#This Row],[Quantity2]]*Table17[[#This Row],[U Cost]]</f>
        <v>0</v>
      </c>
      <c r="AA254" s="1"/>
      <c r="AB254" s="1"/>
      <c r="AC254" s="1">
        <f t="shared" si="575"/>
        <v>0</v>
      </c>
      <c r="AD254" s="1"/>
      <c r="AE254" s="1">
        <f>SUM(Table17[[#This Row],[Total 
Paid]:[Refunds]])</f>
        <v>0</v>
      </c>
      <c r="AF254" s="1"/>
      <c r="AG254" s="1">
        <f>SUM(AC254,Table17[[#This Row],[Refunds]],Table17[[#This Row],[Shipping 
Charged]])</f>
        <v>0</v>
      </c>
      <c r="AH254" s="1"/>
      <c r="AI254" s="1"/>
      <c r="AJ254" s="1">
        <f t="shared" si="576"/>
        <v>0</v>
      </c>
      <c r="AL254" s="1"/>
      <c r="AM254" s="1"/>
      <c r="AN254" s="1"/>
      <c r="AO254" s="1"/>
      <c r="AQ254" s="30">
        <f t="shared" si="577"/>
        <v>0</v>
      </c>
      <c r="AR254" s="1"/>
      <c r="AS254" s="1">
        <f t="shared" si="578"/>
        <v>0</v>
      </c>
      <c r="AT254" s="1"/>
      <c r="AU254" s="1"/>
      <c r="AV254" s="2">
        <f t="shared" si="579"/>
        <v>0</v>
      </c>
      <c r="AX254" s="1"/>
      <c r="AY254" s="1"/>
      <c r="AZ254" s="1"/>
      <c r="BA254" s="2">
        <f t="shared" si="580"/>
        <v>0</v>
      </c>
      <c r="BB254" s="2">
        <f>SUM(AG254,AI254,-BA254,-Table17[[#This Row],[Sale Fee]])</f>
        <v>0</v>
      </c>
      <c r="BD254" s="1"/>
      <c r="BE254" s="1"/>
      <c r="BF254" s="1"/>
    </row>
    <row r="255" spans="1:58" x14ac:dyDescent="0.25">
      <c r="A255" s="1"/>
      <c r="B255" s="1"/>
      <c r="E255" s="4"/>
      <c r="P255" s="1"/>
      <c r="Q255" s="1"/>
      <c r="R255" s="1"/>
      <c r="T255" s="1"/>
      <c r="U255" s="1"/>
      <c r="V255" s="1">
        <f t="shared" si="574"/>
        <v>0</v>
      </c>
      <c r="Y255" s="1">
        <f>Table17[[#This Row],[Quantity2]]*Table17[[#This Row],[U Cost]]</f>
        <v>0</v>
      </c>
      <c r="AA255" s="1"/>
      <c r="AB255" s="1"/>
      <c r="AC255" s="1">
        <f t="shared" si="575"/>
        <v>0</v>
      </c>
      <c r="AD255" s="1"/>
      <c r="AE255" s="1">
        <f>SUM(Table17[[#This Row],[Total 
Paid]:[Refunds]])</f>
        <v>0</v>
      </c>
      <c r="AF255" s="1"/>
      <c r="AG255" s="1">
        <f>SUM(AC255,Table17[[#This Row],[Refunds]],Table17[[#This Row],[Shipping 
Charged]])</f>
        <v>0</v>
      </c>
      <c r="AH255" s="1"/>
      <c r="AI255" s="1"/>
      <c r="AJ255" s="1">
        <f t="shared" si="576"/>
        <v>0</v>
      </c>
      <c r="AL255" s="1"/>
      <c r="AM255" s="1"/>
      <c r="AN255" s="1"/>
      <c r="AO255" s="1"/>
      <c r="AQ255" s="30">
        <f t="shared" si="577"/>
        <v>0</v>
      </c>
      <c r="AR255" s="1"/>
      <c r="AS255" s="1">
        <f t="shared" si="578"/>
        <v>0</v>
      </c>
      <c r="AT255" s="1"/>
      <c r="AU255" s="1"/>
      <c r="AV255" s="2">
        <f t="shared" si="579"/>
        <v>0</v>
      </c>
      <c r="AX255" s="1"/>
      <c r="AY255" s="1"/>
      <c r="AZ255" s="1"/>
      <c r="BA255" s="2">
        <f t="shared" si="580"/>
        <v>0</v>
      </c>
      <c r="BB255" s="2">
        <f>SUM(AG255,AI255,-BA255,-Table17[[#This Row],[Sale Fee]])</f>
        <v>0</v>
      </c>
      <c r="BD255" s="1"/>
      <c r="BE255" s="1"/>
      <c r="BF255" s="1"/>
    </row>
    <row r="256" spans="1:58" x14ac:dyDescent="0.25">
      <c r="A256" s="1"/>
      <c r="B256" s="1"/>
      <c r="E256" s="4"/>
      <c r="P256" s="1"/>
      <c r="Q256" s="1"/>
      <c r="R256" s="1"/>
      <c r="T256" s="1"/>
      <c r="U256" s="1"/>
      <c r="V256" s="1">
        <f t="shared" si="574"/>
        <v>0</v>
      </c>
      <c r="Y256" s="1">
        <f>Table17[[#This Row],[Quantity2]]*Table17[[#This Row],[U Cost]]</f>
        <v>0</v>
      </c>
      <c r="AA256" s="1"/>
      <c r="AB256" s="1"/>
      <c r="AC256" s="1">
        <f t="shared" si="575"/>
        <v>0</v>
      </c>
      <c r="AD256" s="1"/>
      <c r="AE256" s="1">
        <f>SUM(Table17[[#This Row],[Total 
Paid]:[Refunds]])</f>
        <v>0</v>
      </c>
      <c r="AF256" s="1"/>
      <c r="AG256" s="1">
        <f>SUM(AC256,Table17[[#This Row],[Refunds]],Table17[[#This Row],[Shipping 
Charged]])</f>
        <v>0</v>
      </c>
      <c r="AH256" s="1"/>
      <c r="AI256" s="1"/>
      <c r="AJ256" s="1">
        <f t="shared" si="576"/>
        <v>0</v>
      </c>
      <c r="AL256" s="1"/>
      <c r="AM256" s="1"/>
      <c r="AN256" s="1"/>
      <c r="AO256" s="1"/>
      <c r="AQ256" s="30">
        <f t="shared" si="577"/>
        <v>0</v>
      </c>
      <c r="AR256" s="1"/>
      <c r="AS256" s="1">
        <f t="shared" si="578"/>
        <v>0</v>
      </c>
      <c r="AT256" s="1"/>
      <c r="AU256" s="1"/>
      <c r="AV256" s="2">
        <f t="shared" si="579"/>
        <v>0</v>
      </c>
      <c r="AX256" s="1"/>
      <c r="AY256" s="1"/>
      <c r="AZ256" s="1"/>
      <c r="BA256" s="2">
        <f t="shared" si="580"/>
        <v>0</v>
      </c>
      <c r="BB256" s="2">
        <f>SUM(AG256,AI256,-BA256,-Table17[[#This Row],[Sale Fee]])</f>
        <v>0</v>
      </c>
      <c r="BD256" s="1"/>
      <c r="BE256" s="1"/>
      <c r="BF256" s="1"/>
    </row>
    <row r="257" spans="1:58" x14ac:dyDescent="0.25">
      <c r="A257" s="1"/>
      <c r="B257" s="1"/>
      <c r="E257" s="4"/>
      <c r="P257" s="1"/>
      <c r="Q257" s="1"/>
      <c r="R257" s="1"/>
      <c r="T257" s="1"/>
      <c r="U257" s="1"/>
      <c r="V257" s="1">
        <f t="shared" si="574"/>
        <v>0</v>
      </c>
      <c r="Y257" s="1">
        <f>Table17[[#This Row],[Quantity2]]*Table17[[#This Row],[U Cost]]</f>
        <v>0</v>
      </c>
      <c r="AA257" s="1"/>
      <c r="AB257" s="1"/>
      <c r="AC257" s="1">
        <f t="shared" si="575"/>
        <v>0</v>
      </c>
      <c r="AD257" s="1"/>
      <c r="AE257" s="1">
        <f>SUM(Table17[[#This Row],[Total 
Paid]:[Refunds]])</f>
        <v>0</v>
      </c>
      <c r="AF257" s="1"/>
      <c r="AG257" s="1">
        <f>SUM(AC257,Table17[[#This Row],[Refunds]],Table17[[#This Row],[Shipping 
Charged]])</f>
        <v>0</v>
      </c>
      <c r="AH257" s="1"/>
      <c r="AI257" s="1"/>
      <c r="AJ257" s="1">
        <f t="shared" si="576"/>
        <v>0</v>
      </c>
      <c r="AL257" s="1"/>
      <c r="AM257" s="1"/>
      <c r="AN257" s="1"/>
      <c r="AO257" s="1"/>
      <c r="AQ257" s="30">
        <f t="shared" si="577"/>
        <v>0</v>
      </c>
      <c r="AR257" s="1"/>
      <c r="AS257" s="1">
        <f t="shared" si="578"/>
        <v>0</v>
      </c>
      <c r="AT257" s="1"/>
      <c r="AU257" s="1"/>
      <c r="AV257" s="2">
        <f t="shared" si="579"/>
        <v>0</v>
      </c>
      <c r="AX257" s="1"/>
      <c r="AY257" s="1"/>
      <c r="AZ257" s="1"/>
      <c r="BA257" s="2">
        <f t="shared" si="580"/>
        <v>0</v>
      </c>
      <c r="BB257" s="2">
        <f>SUM(AG257,AI257,-BA257,-Table17[[#This Row],[Sale Fee]])</f>
        <v>0</v>
      </c>
      <c r="BD257" s="1"/>
      <c r="BE257" s="1"/>
      <c r="BF257" s="1"/>
    </row>
    <row r="258" spans="1:58" x14ac:dyDescent="0.25">
      <c r="A258" s="1"/>
      <c r="B258" s="1"/>
      <c r="E258" s="4"/>
      <c r="P258" s="1"/>
      <c r="Q258" s="1"/>
      <c r="R258" s="1"/>
      <c r="T258" s="1"/>
      <c r="U258" s="1"/>
      <c r="V258" s="1">
        <f t="shared" si="574"/>
        <v>0</v>
      </c>
      <c r="Y258" s="1">
        <f>Table17[[#This Row],[Quantity2]]*Table17[[#This Row],[U Cost]]</f>
        <v>0</v>
      </c>
      <c r="AA258" s="1"/>
      <c r="AB258" s="1"/>
      <c r="AC258" s="1">
        <f t="shared" si="575"/>
        <v>0</v>
      </c>
      <c r="AD258" s="1"/>
      <c r="AE258" s="1">
        <f>SUM(Table17[[#This Row],[Total 
Paid]:[Refunds]])</f>
        <v>0</v>
      </c>
      <c r="AF258" s="1"/>
      <c r="AG258" s="1">
        <f>SUM(AC258,Table17[[#This Row],[Refunds]],Table17[[#This Row],[Shipping 
Charged]])</f>
        <v>0</v>
      </c>
      <c r="AH258" s="1"/>
      <c r="AI258" s="1"/>
      <c r="AJ258" s="1">
        <f t="shared" si="576"/>
        <v>0</v>
      </c>
      <c r="AL258" s="1"/>
      <c r="AM258" s="1"/>
      <c r="AN258" s="1"/>
      <c r="AO258" s="1"/>
      <c r="AQ258" s="30">
        <f t="shared" si="577"/>
        <v>0</v>
      </c>
      <c r="AR258" s="1"/>
      <c r="AS258" s="1">
        <f t="shared" si="578"/>
        <v>0</v>
      </c>
      <c r="AT258" s="1"/>
      <c r="AU258" s="1"/>
      <c r="AV258" s="2">
        <f t="shared" si="579"/>
        <v>0</v>
      </c>
      <c r="AX258" s="1"/>
      <c r="AY258" s="1"/>
      <c r="AZ258" s="1"/>
      <c r="BA258" s="2">
        <f t="shared" si="580"/>
        <v>0</v>
      </c>
      <c r="BB258" s="2">
        <f>SUM(AG258,AI258,-BA258,-Table17[[#This Row],[Sale Fee]])</f>
        <v>0</v>
      </c>
      <c r="BD258" s="1"/>
      <c r="BE258" s="1"/>
      <c r="BF258" s="1"/>
    </row>
    <row r="259" spans="1:58" x14ac:dyDescent="0.25">
      <c r="A259" s="1"/>
      <c r="B259" s="1"/>
      <c r="E259" s="4"/>
      <c r="P259" s="1"/>
      <c r="Q259" s="1"/>
      <c r="R259" s="1"/>
      <c r="T259" s="1"/>
      <c r="U259" s="1"/>
      <c r="V259" s="1">
        <f t="shared" si="574"/>
        <v>0</v>
      </c>
      <c r="Y259" s="1">
        <f>Table17[[#This Row],[Quantity2]]*Table17[[#This Row],[U Cost]]</f>
        <v>0</v>
      </c>
      <c r="AA259" s="1"/>
      <c r="AB259" s="1"/>
      <c r="AC259" s="1">
        <f t="shared" si="575"/>
        <v>0</v>
      </c>
      <c r="AD259" s="1"/>
      <c r="AE259" s="1">
        <f>SUM(Table17[[#This Row],[Total 
Paid]:[Refunds]])</f>
        <v>0</v>
      </c>
      <c r="AF259" s="1"/>
      <c r="AG259" s="1">
        <f>SUM(AC259,Table17[[#This Row],[Refunds]],Table17[[#This Row],[Shipping 
Charged]])</f>
        <v>0</v>
      </c>
      <c r="AH259" s="1"/>
      <c r="AI259" s="1"/>
      <c r="AJ259" s="1">
        <f t="shared" si="576"/>
        <v>0</v>
      </c>
      <c r="AL259" s="1"/>
      <c r="AM259" s="1"/>
      <c r="AN259" s="1"/>
      <c r="AO259" s="1"/>
      <c r="AQ259" s="30">
        <f t="shared" si="577"/>
        <v>0</v>
      </c>
      <c r="AR259" s="1"/>
      <c r="AS259" s="1">
        <f t="shared" si="578"/>
        <v>0</v>
      </c>
      <c r="AT259" s="1"/>
      <c r="AU259" s="1"/>
      <c r="AV259" s="2">
        <f t="shared" si="579"/>
        <v>0</v>
      </c>
      <c r="AX259" s="1"/>
      <c r="AY259" s="1"/>
      <c r="AZ259" s="1"/>
      <c r="BA259" s="2">
        <f t="shared" si="580"/>
        <v>0</v>
      </c>
      <c r="BB259" s="2">
        <f>SUM(AG259,AI259,-BA259,-Table17[[#This Row],[Sale Fee]])</f>
        <v>0</v>
      </c>
      <c r="BD259" s="1"/>
      <c r="BE259" s="1"/>
      <c r="BF259" s="1"/>
    </row>
    <row r="260" spans="1:58" x14ac:dyDescent="0.25">
      <c r="A260" s="1"/>
      <c r="B260" s="1"/>
      <c r="E260" s="4"/>
      <c r="P260" s="1"/>
      <c r="Q260" s="1"/>
      <c r="R260" s="1"/>
      <c r="T260" s="1"/>
      <c r="U260" s="1"/>
      <c r="V260" s="1">
        <f t="shared" si="574"/>
        <v>0</v>
      </c>
      <c r="Y260" s="1">
        <f>Table17[[#This Row],[Quantity2]]*Table17[[#This Row],[U Cost]]</f>
        <v>0</v>
      </c>
      <c r="AA260" s="1"/>
      <c r="AB260" s="1"/>
      <c r="AC260" s="1">
        <f t="shared" si="575"/>
        <v>0</v>
      </c>
      <c r="AD260" s="1"/>
      <c r="AE260" s="1">
        <f>SUM(Table17[[#This Row],[Total 
Paid]:[Refunds]])</f>
        <v>0</v>
      </c>
      <c r="AF260" s="1"/>
      <c r="AG260" s="1">
        <f>SUM(AC260,Table17[[#This Row],[Refunds]],Table17[[#This Row],[Shipping 
Charged]])</f>
        <v>0</v>
      </c>
      <c r="AH260" s="1"/>
      <c r="AI260" s="1"/>
      <c r="AJ260" s="1">
        <f t="shared" si="576"/>
        <v>0</v>
      </c>
      <c r="AL260" s="1"/>
      <c r="AM260" s="1"/>
      <c r="AN260" s="1"/>
      <c r="AO260" s="1"/>
      <c r="AQ260" s="30">
        <f t="shared" si="577"/>
        <v>0</v>
      </c>
      <c r="AR260" s="1"/>
      <c r="AS260" s="1">
        <f t="shared" si="578"/>
        <v>0</v>
      </c>
      <c r="AT260" s="1"/>
      <c r="AU260" s="1"/>
      <c r="AV260" s="2">
        <f t="shared" si="579"/>
        <v>0</v>
      </c>
      <c r="AX260" s="1"/>
      <c r="AY260" s="1"/>
      <c r="AZ260" s="1"/>
      <c r="BA260" s="2">
        <f t="shared" si="580"/>
        <v>0</v>
      </c>
      <c r="BB260" s="2">
        <f>SUM(AG260,AI260,-BA260,-Table17[[#This Row],[Sale Fee]])</f>
        <v>0</v>
      </c>
      <c r="BD260" s="1"/>
      <c r="BE260" s="1"/>
      <c r="BF260" s="1"/>
    </row>
    <row r="261" spans="1:58" x14ac:dyDescent="0.25">
      <c r="A261" s="1"/>
      <c r="B261" s="1"/>
      <c r="E261" s="4"/>
      <c r="P261" s="1"/>
      <c r="Q261" s="1"/>
      <c r="R261" s="1"/>
      <c r="T261" s="1"/>
      <c r="U261" s="1"/>
      <c r="V261" s="1">
        <f t="shared" si="574"/>
        <v>0</v>
      </c>
      <c r="Y261" s="1">
        <f>Table17[[#This Row],[Quantity2]]*Table17[[#This Row],[U Cost]]</f>
        <v>0</v>
      </c>
      <c r="AA261" s="1"/>
      <c r="AB261" s="1"/>
      <c r="AC261" s="1">
        <f t="shared" si="575"/>
        <v>0</v>
      </c>
      <c r="AD261" s="1"/>
      <c r="AE261" s="1">
        <f>SUM(Table17[[#This Row],[Total 
Paid]:[Refunds]])</f>
        <v>0</v>
      </c>
      <c r="AF261" s="1"/>
      <c r="AG261" s="1">
        <f>SUM(AC261,Table17[[#This Row],[Refunds]],Table17[[#This Row],[Shipping 
Charged]])</f>
        <v>0</v>
      </c>
      <c r="AH261" s="1"/>
      <c r="AI261" s="1"/>
      <c r="AJ261" s="1">
        <f t="shared" si="576"/>
        <v>0</v>
      </c>
      <c r="AL261" s="1"/>
      <c r="AM261" s="1"/>
      <c r="AN261" s="1"/>
      <c r="AO261" s="1"/>
      <c r="AQ261" s="30">
        <f t="shared" si="577"/>
        <v>0</v>
      </c>
      <c r="AR261" s="1"/>
      <c r="AS261" s="1">
        <f t="shared" si="578"/>
        <v>0</v>
      </c>
      <c r="AT261" s="1"/>
      <c r="AU261" s="1"/>
      <c r="AV261" s="2">
        <f t="shared" si="579"/>
        <v>0</v>
      </c>
      <c r="AX261" s="1"/>
      <c r="AY261" s="1"/>
      <c r="AZ261" s="1"/>
      <c r="BA261" s="2">
        <f t="shared" si="580"/>
        <v>0</v>
      </c>
      <c r="BB261" s="2">
        <f>SUM(AG261,AI261,-BA261,-Table17[[#This Row],[Sale Fee]])</f>
        <v>0</v>
      </c>
      <c r="BD261" s="1"/>
      <c r="BE261" s="1"/>
      <c r="BF261" s="1"/>
    </row>
    <row r="262" spans="1:58" x14ac:dyDescent="0.25">
      <c r="A262" s="1"/>
      <c r="B262" s="1"/>
      <c r="E262" s="4"/>
      <c r="P262" s="1"/>
      <c r="Q262" s="1"/>
      <c r="R262" s="1"/>
      <c r="T262" s="1"/>
      <c r="U262" s="1"/>
      <c r="V262" s="1">
        <f t="shared" si="574"/>
        <v>0</v>
      </c>
      <c r="Y262" s="1">
        <f>Table17[[#This Row],[Quantity2]]*Table17[[#This Row],[U Cost]]</f>
        <v>0</v>
      </c>
      <c r="AA262" s="1"/>
      <c r="AB262" s="1"/>
      <c r="AC262" s="1">
        <f t="shared" si="575"/>
        <v>0</v>
      </c>
      <c r="AD262" s="1"/>
      <c r="AE262" s="1">
        <f>SUM(Table17[[#This Row],[Total 
Paid]:[Refunds]])</f>
        <v>0</v>
      </c>
      <c r="AF262" s="1"/>
      <c r="AG262" s="1">
        <f>SUM(AC262,Table17[[#This Row],[Refunds]],Table17[[#This Row],[Shipping 
Charged]])</f>
        <v>0</v>
      </c>
      <c r="AH262" s="1"/>
      <c r="AI262" s="1"/>
      <c r="AJ262" s="1">
        <f t="shared" si="576"/>
        <v>0</v>
      </c>
      <c r="AL262" s="1"/>
      <c r="AM262" s="1"/>
      <c r="AN262" s="1"/>
      <c r="AO262" s="1"/>
      <c r="AQ262" s="30">
        <f t="shared" si="577"/>
        <v>0</v>
      </c>
      <c r="AR262" s="1"/>
      <c r="AS262" s="1">
        <f t="shared" si="578"/>
        <v>0</v>
      </c>
      <c r="AT262" s="1"/>
      <c r="AU262" s="1"/>
      <c r="AV262" s="2">
        <f t="shared" si="579"/>
        <v>0</v>
      </c>
      <c r="AX262" s="1"/>
      <c r="AY262" s="1"/>
      <c r="AZ262" s="1"/>
      <c r="BA262" s="2">
        <f t="shared" si="580"/>
        <v>0</v>
      </c>
      <c r="BB262" s="2">
        <f>SUM(AG262,AI262,-BA262,-Table17[[#This Row],[Sale Fee]])</f>
        <v>0</v>
      </c>
      <c r="BD262" s="1"/>
      <c r="BE262" s="1"/>
      <c r="BF262" s="1"/>
    </row>
    <row r="263" spans="1:58" x14ac:dyDescent="0.25">
      <c r="A263" s="1"/>
      <c r="B263" s="1"/>
      <c r="E263" s="4"/>
      <c r="P263" s="1"/>
      <c r="Q263" s="1"/>
      <c r="R263" s="1"/>
      <c r="T263" s="1"/>
      <c r="U263" s="1"/>
      <c r="V263" s="1">
        <f t="shared" si="574"/>
        <v>0</v>
      </c>
      <c r="Y263" s="1">
        <f>Table17[[#This Row],[Quantity2]]*Table17[[#This Row],[U Cost]]</f>
        <v>0</v>
      </c>
      <c r="AA263" s="1"/>
      <c r="AB263" s="1"/>
      <c r="AC263" s="1">
        <f t="shared" si="575"/>
        <v>0</v>
      </c>
      <c r="AD263" s="1"/>
      <c r="AE263" s="1">
        <f>SUM(Table17[[#This Row],[Total 
Paid]:[Refunds]])</f>
        <v>0</v>
      </c>
      <c r="AF263" s="1"/>
      <c r="AG263" s="1">
        <f>SUM(AC263,Table17[[#This Row],[Refunds]],Table17[[#This Row],[Shipping 
Charged]])</f>
        <v>0</v>
      </c>
      <c r="AH263" s="1"/>
      <c r="AI263" s="1"/>
      <c r="AJ263" s="1">
        <f t="shared" si="576"/>
        <v>0</v>
      </c>
      <c r="AL263" s="1"/>
      <c r="AM263" s="1"/>
      <c r="AN263" s="1"/>
      <c r="AO263" s="1"/>
      <c r="AQ263" s="30">
        <f t="shared" si="577"/>
        <v>0</v>
      </c>
      <c r="AR263" s="1"/>
      <c r="AS263" s="1">
        <f t="shared" si="578"/>
        <v>0</v>
      </c>
      <c r="AT263" s="1"/>
      <c r="AU263" s="1"/>
      <c r="AV263" s="2">
        <f t="shared" si="579"/>
        <v>0</v>
      </c>
      <c r="AX263" s="1"/>
      <c r="AY263" s="1"/>
      <c r="AZ263" s="1"/>
      <c r="BA263" s="2">
        <f t="shared" si="580"/>
        <v>0</v>
      </c>
      <c r="BB263" s="2">
        <f>SUM(AG263,AI263,-BA263,-Table17[[#This Row],[Sale Fee]])</f>
        <v>0</v>
      </c>
      <c r="BD263" s="1"/>
      <c r="BE263" s="1"/>
      <c r="BF263" s="1"/>
    </row>
    <row r="264" spans="1:58" x14ac:dyDescent="0.25">
      <c r="A264" s="1"/>
      <c r="B264" s="1"/>
      <c r="E264" s="4"/>
      <c r="P264" s="1"/>
      <c r="Q264" s="1"/>
      <c r="R264" s="1"/>
      <c r="T264" s="1"/>
      <c r="U264" s="1"/>
      <c r="V264" s="1">
        <f t="shared" si="574"/>
        <v>0</v>
      </c>
      <c r="Y264" s="1">
        <f>Table17[[#This Row],[Quantity2]]*Table17[[#This Row],[U Cost]]</f>
        <v>0</v>
      </c>
      <c r="AA264" s="1"/>
      <c r="AB264" s="1"/>
      <c r="AC264" s="1">
        <f t="shared" si="575"/>
        <v>0</v>
      </c>
      <c r="AD264" s="1"/>
      <c r="AE264" s="1">
        <f>SUM(Table17[[#This Row],[Total 
Paid]:[Refunds]])</f>
        <v>0</v>
      </c>
      <c r="AF264" s="1"/>
      <c r="AG264" s="1">
        <f>SUM(AC264,Table17[[#This Row],[Refunds]],Table17[[#This Row],[Shipping 
Charged]])</f>
        <v>0</v>
      </c>
      <c r="AH264" s="1"/>
      <c r="AI264" s="1"/>
      <c r="AJ264" s="1">
        <f t="shared" si="576"/>
        <v>0</v>
      </c>
      <c r="AL264" s="1"/>
      <c r="AM264" s="1"/>
      <c r="AN264" s="1"/>
      <c r="AO264" s="1"/>
      <c r="AQ264" s="30">
        <f t="shared" si="577"/>
        <v>0</v>
      </c>
      <c r="AR264" s="1"/>
      <c r="AS264" s="1">
        <f t="shared" si="578"/>
        <v>0</v>
      </c>
      <c r="AT264" s="1"/>
      <c r="AU264" s="1"/>
      <c r="AV264" s="2">
        <f t="shared" si="579"/>
        <v>0</v>
      </c>
      <c r="AX264" s="1"/>
      <c r="AY264" s="1"/>
      <c r="AZ264" s="1"/>
      <c r="BA264" s="2">
        <f t="shared" si="580"/>
        <v>0</v>
      </c>
      <c r="BB264" s="2">
        <f>SUM(AG264,AI264,-BA264,-Table17[[#This Row],[Sale Fee]])</f>
        <v>0</v>
      </c>
      <c r="BD264" s="1"/>
      <c r="BE264" s="1"/>
      <c r="BF264" s="1"/>
    </row>
    <row r="265" spans="1:58" x14ac:dyDescent="0.25">
      <c r="A265" s="1"/>
      <c r="B265" s="1"/>
      <c r="E265" s="4"/>
      <c r="P265" s="1"/>
      <c r="Q265" s="1"/>
      <c r="R265" s="1"/>
      <c r="T265" s="1"/>
      <c r="U265" s="1"/>
      <c r="V265" s="1">
        <f t="shared" si="574"/>
        <v>0</v>
      </c>
      <c r="Y265" s="1">
        <f>Table17[[#This Row],[Quantity2]]*Table17[[#This Row],[U Cost]]</f>
        <v>0</v>
      </c>
      <c r="AA265" s="1"/>
      <c r="AB265" s="1"/>
      <c r="AC265" s="1">
        <f t="shared" si="575"/>
        <v>0</v>
      </c>
      <c r="AD265" s="1"/>
      <c r="AE265" s="1">
        <f>SUM(Table17[[#This Row],[Total 
Paid]:[Refunds]])</f>
        <v>0</v>
      </c>
      <c r="AF265" s="1"/>
      <c r="AG265" s="1">
        <f>SUM(AC265,Table17[[#This Row],[Refunds]],Table17[[#This Row],[Shipping 
Charged]])</f>
        <v>0</v>
      </c>
      <c r="AH265" s="1"/>
      <c r="AI265" s="1"/>
      <c r="AJ265" s="1">
        <f t="shared" si="576"/>
        <v>0</v>
      </c>
      <c r="AL265" s="1"/>
      <c r="AM265" s="1"/>
      <c r="AN265" s="1"/>
      <c r="AO265" s="1"/>
      <c r="AQ265" s="30">
        <f t="shared" si="577"/>
        <v>0</v>
      </c>
      <c r="AR265" s="1"/>
      <c r="AS265" s="1">
        <f t="shared" si="578"/>
        <v>0</v>
      </c>
      <c r="AT265" s="1"/>
      <c r="AU265" s="1"/>
      <c r="AV265" s="2">
        <f t="shared" si="579"/>
        <v>0</v>
      </c>
      <c r="AX265" s="1"/>
      <c r="AY265" s="1"/>
      <c r="AZ265" s="1"/>
      <c r="BA265" s="2">
        <f t="shared" si="580"/>
        <v>0</v>
      </c>
      <c r="BB265" s="2">
        <f>SUM(AG265,AI265,-BA265,-Table17[[#This Row],[Sale Fee]])</f>
        <v>0</v>
      </c>
      <c r="BD265" s="1"/>
      <c r="BE265" s="1"/>
      <c r="BF265" s="1"/>
    </row>
    <row r="266" spans="1:58" x14ac:dyDescent="0.25">
      <c r="A266" s="1"/>
      <c r="B266" s="1"/>
      <c r="E266" s="4"/>
      <c r="P266" s="1"/>
      <c r="Q266" s="1"/>
      <c r="R266" s="1"/>
      <c r="T266" s="1"/>
      <c r="U266" s="1"/>
      <c r="V266" s="1">
        <f t="shared" si="574"/>
        <v>0</v>
      </c>
      <c r="Y266" s="1">
        <f>Table17[[#This Row],[Quantity2]]*Table17[[#This Row],[U Cost]]</f>
        <v>0</v>
      </c>
      <c r="AA266" s="1"/>
      <c r="AB266" s="1"/>
      <c r="AC266" s="1">
        <f t="shared" si="575"/>
        <v>0</v>
      </c>
      <c r="AD266" s="1"/>
      <c r="AE266" s="1">
        <f>SUM(Table17[[#This Row],[Total 
Paid]:[Refunds]])</f>
        <v>0</v>
      </c>
      <c r="AF266" s="1"/>
      <c r="AG266" s="1">
        <f>SUM(AC266,Table17[[#This Row],[Refunds]],Table17[[#This Row],[Shipping 
Charged]])</f>
        <v>0</v>
      </c>
      <c r="AH266" s="1"/>
      <c r="AI266" s="1"/>
      <c r="AJ266" s="1">
        <f t="shared" si="576"/>
        <v>0</v>
      </c>
      <c r="AL266" s="1"/>
      <c r="AM266" s="1"/>
      <c r="AN266" s="1"/>
      <c r="AO266" s="1"/>
      <c r="AQ266" s="30">
        <f t="shared" si="577"/>
        <v>0</v>
      </c>
      <c r="AR266" s="1"/>
      <c r="AS266" s="1">
        <f t="shared" si="578"/>
        <v>0</v>
      </c>
      <c r="AT266" s="1"/>
      <c r="AU266" s="1"/>
      <c r="AV266" s="2">
        <f t="shared" si="579"/>
        <v>0</v>
      </c>
      <c r="AX266" s="1"/>
      <c r="AY266" s="1"/>
      <c r="AZ266" s="1"/>
      <c r="BA266" s="2">
        <f t="shared" si="580"/>
        <v>0</v>
      </c>
      <c r="BB266" s="2">
        <f>SUM(AG266,AI266,-BA266,-Table17[[#This Row],[Sale Fee]])</f>
        <v>0</v>
      </c>
      <c r="BD266" s="1"/>
      <c r="BE266" s="1"/>
      <c r="BF266" s="1"/>
    </row>
    <row r="267" spans="1:58" x14ac:dyDescent="0.25">
      <c r="A267" s="1"/>
      <c r="B267" s="1"/>
      <c r="E267" s="4"/>
      <c r="P267" s="1"/>
      <c r="Q267" s="1"/>
      <c r="R267" s="1"/>
      <c r="T267" s="1"/>
      <c r="U267" s="1"/>
      <c r="V267" s="1">
        <f t="shared" si="574"/>
        <v>0</v>
      </c>
      <c r="Y267" s="1">
        <f>Table17[[#This Row],[Quantity2]]*Table17[[#This Row],[U Cost]]</f>
        <v>0</v>
      </c>
      <c r="AA267" s="1"/>
      <c r="AB267" s="1"/>
      <c r="AC267" s="1">
        <f t="shared" si="575"/>
        <v>0</v>
      </c>
      <c r="AD267" s="1"/>
      <c r="AE267" s="1">
        <f>SUM(Table17[[#This Row],[Total 
Paid]:[Refunds]])</f>
        <v>0</v>
      </c>
      <c r="AF267" s="1"/>
      <c r="AG267" s="1">
        <f>SUM(AC267,Table17[[#This Row],[Refunds]],Table17[[#This Row],[Shipping 
Charged]])</f>
        <v>0</v>
      </c>
      <c r="AH267" s="1"/>
      <c r="AI267" s="1"/>
      <c r="AJ267" s="1">
        <f t="shared" si="576"/>
        <v>0</v>
      </c>
      <c r="AL267" s="1"/>
      <c r="AM267" s="1"/>
      <c r="AN267" s="1"/>
      <c r="AO267" s="1"/>
      <c r="AQ267" s="30">
        <f t="shared" si="577"/>
        <v>0</v>
      </c>
      <c r="AR267" s="1"/>
      <c r="AS267" s="1">
        <f t="shared" si="578"/>
        <v>0</v>
      </c>
      <c r="AT267" s="1"/>
      <c r="AU267" s="1"/>
      <c r="AV267" s="2">
        <f t="shared" si="579"/>
        <v>0</v>
      </c>
      <c r="AX267" s="1"/>
      <c r="AY267" s="1"/>
      <c r="AZ267" s="1"/>
      <c r="BA267" s="2">
        <f t="shared" si="580"/>
        <v>0</v>
      </c>
      <c r="BB267" s="2">
        <f>SUM(AG267,AI267,-BA267,-Table17[[#This Row],[Sale Fee]])</f>
        <v>0</v>
      </c>
      <c r="BD267" s="1"/>
      <c r="BE267" s="1"/>
      <c r="BF267" s="1"/>
    </row>
    <row r="268" spans="1:58" x14ac:dyDescent="0.25">
      <c r="A268" s="1"/>
      <c r="B268" s="1"/>
      <c r="E268" s="4"/>
      <c r="P268" s="1"/>
      <c r="Q268" s="1"/>
      <c r="R268" s="1"/>
      <c r="T268" s="1"/>
      <c r="U268" s="1"/>
      <c r="V268" s="1">
        <f t="shared" si="574"/>
        <v>0</v>
      </c>
      <c r="Y268" s="1">
        <f>Table17[[#This Row],[Quantity2]]*Table17[[#This Row],[U Cost]]</f>
        <v>0</v>
      </c>
      <c r="AA268" s="1"/>
      <c r="AB268" s="1"/>
      <c r="AC268" s="1">
        <f t="shared" si="575"/>
        <v>0</v>
      </c>
      <c r="AD268" s="1"/>
      <c r="AE268" s="1">
        <f>SUM(Table17[[#This Row],[Total 
Paid]:[Refunds]])</f>
        <v>0</v>
      </c>
      <c r="AF268" s="1"/>
      <c r="AG268" s="1">
        <f>SUM(AC268,Table17[[#This Row],[Refunds]],Table17[[#This Row],[Shipping 
Charged]])</f>
        <v>0</v>
      </c>
      <c r="AH268" s="1"/>
      <c r="AI268" s="1"/>
      <c r="AJ268" s="1">
        <f t="shared" si="576"/>
        <v>0</v>
      </c>
      <c r="AL268" s="1"/>
      <c r="AM268" s="1"/>
      <c r="AN268" s="1"/>
      <c r="AO268" s="1"/>
      <c r="AQ268" s="30">
        <f t="shared" si="577"/>
        <v>0</v>
      </c>
      <c r="AR268" s="1"/>
      <c r="AS268" s="1">
        <f t="shared" si="578"/>
        <v>0</v>
      </c>
      <c r="AT268" s="1"/>
      <c r="AU268" s="1"/>
      <c r="AV268" s="2">
        <f t="shared" si="579"/>
        <v>0</v>
      </c>
      <c r="AX268" s="1"/>
      <c r="AY268" s="1"/>
      <c r="AZ268" s="1"/>
      <c r="BA268" s="2">
        <f t="shared" si="580"/>
        <v>0</v>
      </c>
      <c r="BB268" s="2">
        <f>SUM(AG268,AI268,-BA268,-Table17[[#This Row],[Sale Fee]])</f>
        <v>0</v>
      </c>
      <c r="BD268" s="1"/>
      <c r="BE268" s="1"/>
      <c r="BF268" s="1"/>
    </row>
    <row r="269" spans="1:58" x14ac:dyDescent="0.25">
      <c r="A269" s="1"/>
      <c r="B269" s="1"/>
      <c r="E269" s="4"/>
      <c r="P269" s="1"/>
      <c r="Q269" s="1"/>
      <c r="R269" s="1"/>
      <c r="T269" s="1"/>
      <c r="U269" s="1"/>
      <c r="V269" s="1">
        <f t="shared" si="574"/>
        <v>0</v>
      </c>
      <c r="Y269" s="1">
        <f>Table17[[#This Row],[Quantity2]]*Table17[[#This Row],[U Cost]]</f>
        <v>0</v>
      </c>
      <c r="AA269" s="1"/>
      <c r="AB269" s="1"/>
      <c r="AC269" s="1">
        <f t="shared" si="575"/>
        <v>0</v>
      </c>
      <c r="AD269" s="1"/>
      <c r="AE269" s="1">
        <f>SUM(Table17[[#This Row],[Total 
Paid]:[Refunds]])</f>
        <v>0</v>
      </c>
      <c r="AF269" s="1"/>
      <c r="AG269" s="1">
        <f>SUM(AC269,Table17[[#This Row],[Refunds]],Table17[[#This Row],[Shipping 
Charged]])</f>
        <v>0</v>
      </c>
      <c r="AH269" s="1"/>
      <c r="AI269" s="1"/>
      <c r="AJ269" s="1">
        <f t="shared" si="576"/>
        <v>0</v>
      </c>
      <c r="AL269" s="1"/>
      <c r="AM269" s="1"/>
      <c r="AN269" s="1"/>
      <c r="AO269" s="1"/>
      <c r="AQ269" s="30">
        <f t="shared" si="577"/>
        <v>0</v>
      </c>
      <c r="AR269" s="1"/>
      <c r="AS269" s="1">
        <f t="shared" si="578"/>
        <v>0</v>
      </c>
      <c r="AT269" s="1"/>
      <c r="AU269" s="1"/>
      <c r="AV269" s="2">
        <f t="shared" si="579"/>
        <v>0</v>
      </c>
      <c r="AX269" s="1"/>
      <c r="AY269" s="1"/>
      <c r="AZ269" s="1"/>
      <c r="BA269" s="2">
        <f t="shared" si="580"/>
        <v>0</v>
      </c>
      <c r="BB269" s="2">
        <f>SUM(AG269,AI269,-BA269,-Table17[[#This Row],[Sale Fee]])</f>
        <v>0</v>
      </c>
      <c r="BD269" s="1"/>
      <c r="BE269" s="1"/>
      <c r="BF269" s="1"/>
    </row>
    <row r="270" spans="1:58" x14ac:dyDescent="0.25">
      <c r="A270" s="1"/>
      <c r="B270" s="1"/>
      <c r="E270" s="4"/>
      <c r="P270" s="1"/>
      <c r="Q270" s="1"/>
      <c r="R270" s="1"/>
      <c r="T270" s="1"/>
      <c r="U270" s="1"/>
      <c r="V270" s="1">
        <f t="shared" si="574"/>
        <v>0</v>
      </c>
      <c r="Y270" s="1">
        <f>Table17[[#This Row],[Quantity2]]*Table17[[#This Row],[U Cost]]</f>
        <v>0</v>
      </c>
      <c r="AA270" s="1"/>
      <c r="AB270" s="1"/>
      <c r="AC270" s="1">
        <f t="shared" si="575"/>
        <v>0</v>
      </c>
      <c r="AD270" s="1"/>
      <c r="AE270" s="1">
        <f>SUM(Table17[[#This Row],[Total 
Paid]:[Refunds]])</f>
        <v>0</v>
      </c>
      <c r="AF270" s="1"/>
      <c r="AG270" s="1">
        <f>SUM(AC270,Table17[[#This Row],[Refunds]],Table17[[#This Row],[Shipping 
Charged]])</f>
        <v>0</v>
      </c>
      <c r="AH270" s="1"/>
      <c r="AI270" s="1"/>
      <c r="AJ270" s="1">
        <f t="shared" si="576"/>
        <v>0</v>
      </c>
      <c r="AL270" s="1"/>
      <c r="AM270" s="1"/>
      <c r="AN270" s="1"/>
      <c r="AO270" s="1"/>
      <c r="AQ270" s="30">
        <f t="shared" si="577"/>
        <v>0</v>
      </c>
      <c r="AR270" s="1"/>
      <c r="AS270" s="1">
        <f t="shared" si="578"/>
        <v>0</v>
      </c>
      <c r="AT270" s="1"/>
      <c r="AU270" s="1"/>
      <c r="AV270" s="2">
        <f t="shared" si="579"/>
        <v>0</v>
      </c>
      <c r="AX270" s="1"/>
      <c r="AY270" s="1"/>
      <c r="AZ270" s="1"/>
      <c r="BA270" s="2">
        <f t="shared" si="580"/>
        <v>0</v>
      </c>
      <c r="BB270" s="2">
        <f>SUM(AG270,AI270,-BA270,-Table17[[#This Row],[Sale Fee]])</f>
        <v>0</v>
      </c>
      <c r="BD270" s="1"/>
      <c r="BE270" s="1"/>
      <c r="BF270" s="1"/>
    </row>
    <row r="271" spans="1:58" x14ac:dyDescent="0.25">
      <c r="A271" s="1"/>
      <c r="B271" s="1"/>
      <c r="E271" s="4"/>
      <c r="P271" s="1"/>
      <c r="Q271" s="1"/>
      <c r="R271" s="1"/>
      <c r="T271" s="1"/>
      <c r="U271" s="1"/>
      <c r="V271" s="1">
        <f t="shared" si="574"/>
        <v>0</v>
      </c>
      <c r="Y271" s="1">
        <f>Table17[[#This Row],[Quantity2]]*Table17[[#This Row],[U Cost]]</f>
        <v>0</v>
      </c>
      <c r="AA271" s="1"/>
      <c r="AB271" s="1"/>
      <c r="AC271" s="1">
        <f t="shared" si="575"/>
        <v>0</v>
      </c>
      <c r="AD271" s="1"/>
      <c r="AE271" s="1">
        <f>SUM(Table17[[#This Row],[Total 
Paid]:[Refunds]])</f>
        <v>0</v>
      </c>
      <c r="AF271" s="1"/>
      <c r="AG271" s="1">
        <f>SUM(AC271,Table17[[#This Row],[Refunds]],Table17[[#This Row],[Shipping 
Charged]])</f>
        <v>0</v>
      </c>
      <c r="AH271" s="1"/>
      <c r="AI271" s="1"/>
      <c r="AJ271" s="1">
        <f t="shared" si="576"/>
        <v>0</v>
      </c>
      <c r="AL271" s="1"/>
      <c r="AM271" s="1"/>
      <c r="AN271" s="1"/>
      <c r="AO271" s="1"/>
      <c r="AQ271" s="30">
        <f t="shared" si="577"/>
        <v>0</v>
      </c>
      <c r="AR271" s="1"/>
      <c r="AS271" s="1">
        <f t="shared" si="578"/>
        <v>0</v>
      </c>
      <c r="AT271" s="1"/>
      <c r="AU271" s="1"/>
      <c r="AV271" s="2">
        <f t="shared" si="579"/>
        <v>0</v>
      </c>
      <c r="AX271" s="1"/>
      <c r="AY271" s="1"/>
      <c r="AZ271" s="1"/>
      <c r="BA271" s="2">
        <f t="shared" si="580"/>
        <v>0</v>
      </c>
      <c r="BB271" s="2">
        <f>SUM(AG271,AI271,-BA271,-Table17[[#This Row],[Sale Fee]])</f>
        <v>0</v>
      </c>
      <c r="BD271" s="1"/>
      <c r="BE271" s="1"/>
      <c r="BF271" s="1"/>
    </row>
    <row r="272" spans="1:58" x14ac:dyDescent="0.25">
      <c r="A272" s="1"/>
      <c r="B272" s="1"/>
      <c r="E272" s="4"/>
      <c r="P272" s="1"/>
      <c r="Q272" s="1"/>
      <c r="R272" s="1"/>
      <c r="T272" s="1"/>
      <c r="U272" s="1"/>
      <c r="V272" s="1">
        <f t="shared" si="574"/>
        <v>0</v>
      </c>
      <c r="Y272" s="1">
        <f>Table17[[#This Row],[Quantity2]]*Table17[[#This Row],[U Cost]]</f>
        <v>0</v>
      </c>
      <c r="AA272" s="1"/>
      <c r="AB272" s="1"/>
      <c r="AC272" s="1">
        <f t="shared" si="575"/>
        <v>0</v>
      </c>
      <c r="AD272" s="1"/>
      <c r="AE272" s="1">
        <f>SUM(Table17[[#This Row],[Total 
Paid]:[Refunds]])</f>
        <v>0</v>
      </c>
      <c r="AF272" s="1"/>
      <c r="AG272" s="1">
        <f>SUM(AC272,Table17[[#This Row],[Refunds]],Table17[[#This Row],[Shipping 
Charged]])</f>
        <v>0</v>
      </c>
      <c r="AH272" s="1"/>
      <c r="AI272" s="1"/>
      <c r="AJ272" s="1">
        <f t="shared" si="576"/>
        <v>0</v>
      </c>
      <c r="AL272" s="1"/>
      <c r="AM272" s="1"/>
      <c r="AN272" s="1"/>
      <c r="AO272" s="1"/>
      <c r="AQ272" s="30">
        <f t="shared" si="577"/>
        <v>0</v>
      </c>
      <c r="AR272" s="1"/>
      <c r="AS272" s="1">
        <f t="shared" si="578"/>
        <v>0</v>
      </c>
      <c r="AT272" s="1"/>
      <c r="AU272" s="1"/>
      <c r="AV272" s="2">
        <f t="shared" si="579"/>
        <v>0</v>
      </c>
      <c r="AX272" s="1"/>
      <c r="AY272" s="1"/>
      <c r="AZ272" s="1"/>
      <c r="BA272" s="2">
        <f t="shared" si="580"/>
        <v>0</v>
      </c>
      <c r="BB272" s="2">
        <f>SUM(AG272,AI272,-BA272,-Table17[[#This Row],[Sale Fee]])</f>
        <v>0</v>
      </c>
      <c r="BD272" s="1"/>
      <c r="BE272" s="1"/>
      <c r="BF272" s="1"/>
    </row>
    <row r="273" spans="1:58" x14ac:dyDescent="0.25">
      <c r="A273" s="1"/>
      <c r="B273" s="1"/>
      <c r="E273" s="4"/>
      <c r="P273" s="1"/>
      <c r="Q273" s="1"/>
      <c r="R273" s="1"/>
      <c r="T273" s="1"/>
      <c r="U273" s="1"/>
      <c r="V273" s="1">
        <f t="shared" si="574"/>
        <v>0</v>
      </c>
      <c r="Y273" s="1">
        <f>Table17[[#This Row],[Quantity2]]*Table17[[#This Row],[U Cost]]</f>
        <v>0</v>
      </c>
      <c r="AA273" s="1"/>
      <c r="AB273" s="1"/>
      <c r="AC273" s="1">
        <f t="shared" si="575"/>
        <v>0</v>
      </c>
      <c r="AD273" s="1"/>
      <c r="AE273" s="1">
        <f>SUM(Table17[[#This Row],[Total 
Paid]:[Refunds]])</f>
        <v>0</v>
      </c>
      <c r="AF273" s="1"/>
      <c r="AG273" s="1">
        <f>SUM(AC273,Table17[[#This Row],[Refunds]],Table17[[#This Row],[Shipping 
Charged]])</f>
        <v>0</v>
      </c>
      <c r="AH273" s="1"/>
      <c r="AI273" s="1"/>
      <c r="AJ273" s="1">
        <f t="shared" si="576"/>
        <v>0</v>
      </c>
      <c r="AL273" s="1"/>
      <c r="AM273" s="1"/>
      <c r="AN273" s="1"/>
      <c r="AO273" s="1"/>
      <c r="AQ273" s="30">
        <f t="shared" si="577"/>
        <v>0</v>
      </c>
      <c r="AR273" s="1"/>
      <c r="AS273" s="1">
        <f t="shared" si="578"/>
        <v>0</v>
      </c>
      <c r="AT273" s="1"/>
      <c r="AU273" s="1"/>
      <c r="AV273" s="2">
        <f t="shared" si="579"/>
        <v>0</v>
      </c>
      <c r="AX273" s="1"/>
      <c r="AY273" s="1"/>
      <c r="AZ273" s="1"/>
      <c r="BA273" s="2">
        <f t="shared" si="580"/>
        <v>0</v>
      </c>
      <c r="BB273" s="2">
        <f>SUM(AG273,AI273,-BA273,-Table17[[#This Row],[Sale Fee]])</f>
        <v>0</v>
      </c>
      <c r="BD273" s="1"/>
      <c r="BE273" s="1"/>
      <c r="BF273" s="1"/>
    </row>
    <row r="274" spans="1:58" x14ac:dyDescent="0.25">
      <c r="A274" s="1"/>
      <c r="B274" s="1"/>
      <c r="E274" s="4"/>
      <c r="P274" s="1"/>
      <c r="Q274" s="1"/>
      <c r="R274" s="1"/>
      <c r="T274" s="1"/>
      <c r="U274" s="1"/>
      <c r="V274" s="1">
        <f t="shared" si="574"/>
        <v>0</v>
      </c>
      <c r="Y274" s="1">
        <f>Table17[[#This Row],[Quantity2]]*Table17[[#This Row],[U Cost]]</f>
        <v>0</v>
      </c>
      <c r="AA274" s="1"/>
      <c r="AB274" s="1"/>
      <c r="AC274" s="1">
        <f t="shared" si="575"/>
        <v>0</v>
      </c>
      <c r="AD274" s="1"/>
      <c r="AE274" s="1">
        <f>SUM(Table17[[#This Row],[Total 
Paid]:[Refunds]])</f>
        <v>0</v>
      </c>
      <c r="AF274" s="1"/>
      <c r="AG274" s="1">
        <f>SUM(AC274,Table17[[#This Row],[Refunds]],Table17[[#This Row],[Shipping 
Charged]])</f>
        <v>0</v>
      </c>
      <c r="AH274" s="1"/>
      <c r="AI274" s="1"/>
      <c r="AJ274" s="1">
        <f t="shared" si="576"/>
        <v>0</v>
      </c>
      <c r="AL274" s="1"/>
      <c r="AM274" s="1"/>
      <c r="AN274" s="1"/>
      <c r="AO274" s="1"/>
      <c r="AQ274" s="30">
        <f t="shared" si="577"/>
        <v>0</v>
      </c>
      <c r="AR274" s="1"/>
      <c r="AS274" s="1">
        <f t="shared" si="578"/>
        <v>0</v>
      </c>
      <c r="AT274" s="1"/>
      <c r="AU274" s="1"/>
      <c r="AV274" s="2">
        <f t="shared" si="579"/>
        <v>0</v>
      </c>
      <c r="AX274" s="1"/>
      <c r="AY274" s="1"/>
      <c r="AZ274" s="1"/>
      <c r="BA274" s="2">
        <f t="shared" si="580"/>
        <v>0</v>
      </c>
      <c r="BB274" s="2">
        <f>SUM(AG274,AI274,-BA274,-Table17[[#This Row],[Sale Fee]])</f>
        <v>0</v>
      </c>
      <c r="BD274" s="1"/>
      <c r="BE274" s="1"/>
      <c r="BF274" s="1"/>
    </row>
    <row r="275" spans="1:58" x14ac:dyDescent="0.25">
      <c r="A275" s="1"/>
      <c r="B275" s="1"/>
      <c r="E275" s="4"/>
      <c r="P275" s="1"/>
      <c r="Q275" s="1"/>
      <c r="R275" s="1"/>
      <c r="T275" s="1"/>
      <c r="U275" s="1"/>
      <c r="V275" s="1">
        <f t="shared" si="574"/>
        <v>0</v>
      </c>
      <c r="Y275" s="1">
        <f>Table17[[#This Row],[Quantity2]]*Table17[[#This Row],[U Cost]]</f>
        <v>0</v>
      </c>
      <c r="AA275" s="1"/>
      <c r="AB275" s="1"/>
      <c r="AC275" s="1">
        <f t="shared" si="575"/>
        <v>0</v>
      </c>
      <c r="AD275" s="1"/>
      <c r="AE275" s="1">
        <f>SUM(Table17[[#This Row],[Total 
Paid]:[Refunds]])</f>
        <v>0</v>
      </c>
      <c r="AF275" s="1"/>
      <c r="AG275" s="1">
        <f>SUM(AC275,Table17[[#This Row],[Refunds]],Table17[[#This Row],[Shipping 
Charged]])</f>
        <v>0</v>
      </c>
      <c r="AH275" s="1"/>
      <c r="AI275" s="1"/>
      <c r="AJ275" s="1">
        <f t="shared" si="576"/>
        <v>0</v>
      </c>
      <c r="AL275" s="1"/>
      <c r="AM275" s="1"/>
      <c r="AN275" s="1"/>
      <c r="AO275" s="1"/>
      <c r="AQ275" s="30">
        <f t="shared" si="577"/>
        <v>0</v>
      </c>
      <c r="AR275" s="1"/>
      <c r="AS275" s="1">
        <f t="shared" si="578"/>
        <v>0</v>
      </c>
      <c r="AT275" s="1"/>
      <c r="AU275" s="1"/>
      <c r="AV275" s="2">
        <f t="shared" si="579"/>
        <v>0</v>
      </c>
      <c r="AX275" s="1"/>
      <c r="AY275" s="1"/>
      <c r="AZ275" s="1"/>
      <c r="BA275" s="2">
        <f t="shared" si="580"/>
        <v>0</v>
      </c>
      <c r="BB275" s="2">
        <f>SUM(AG275,AI275,-BA275,-Table17[[#This Row],[Sale Fee]])</f>
        <v>0</v>
      </c>
      <c r="BD275" s="1"/>
      <c r="BE275" s="1"/>
      <c r="BF275" s="1"/>
    </row>
    <row r="276" spans="1:58" x14ac:dyDescent="0.25">
      <c r="A276" s="1"/>
      <c r="B276" s="1"/>
      <c r="E276" s="4"/>
      <c r="P276" s="1"/>
      <c r="Q276" s="1"/>
      <c r="R276" s="1"/>
      <c r="T276" s="1"/>
      <c r="U276" s="1"/>
      <c r="V276" s="1">
        <f t="shared" si="574"/>
        <v>0</v>
      </c>
      <c r="Y276" s="1">
        <f>Table17[[#This Row],[Quantity2]]*Table17[[#This Row],[U Cost]]</f>
        <v>0</v>
      </c>
      <c r="AA276" s="1"/>
      <c r="AB276" s="1"/>
      <c r="AC276" s="1">
        <f t="shared" si="575"/>
        <v>0</v>
      </c>
      <c r="AD276" s="1"/>
      <c r="AE276" s="1">
        <f>SUM(Table17[[#This Row],[Total 
Paid]:[Refunds]])</f>
        <v>0</v>
      </c>
      <c r="AF276" s="1"/>
      <c r="AG276" s="1">
        <f>SUM(AC276,Table17[[#This Row],[Refunds]],Table17[[#This Row],[Shipping 
Charged]])</f>
        <v>0</v>
      </c>
      <c r="AH276" s="1"/>
      <c r="AI276" s="1"/>
      <c r="AJ276" s="1">
        <f t="shared" si="576"/>
        <v>0</v>
      </c>
      <c r="AL276" s="1"/>
      <c r="AM276" s="1"/>
      <c r="AN276" s="1"/>
      <c r="AO276" s="1"/>
      <c r="AQ276" s="30">
        <f t="shared" si="577"/>
        <v>0</v>
      </c>
      <c r="AR276" s="1"/>
      <c r="AS276" s="1">
        <f t="shared" si="578"/>
        <v>0</v>
      </c>
      <c r="AT276" s="1"/>
      <c r="AU276" s="1"/>
      <c r="AV276" s="2">
        <f t="shared" si="579"/>
        <v>0</v>
      </c>
      <c r="AX276" s="1"/>
      <c r="AY276" s="1"/>
      <c r="AZ276" s="1"/>
      <c r="BA276" s="2">
        <f t="shared" si="580"/>
        <v>0</v>
      </c>
      <c r="BB276" s="2">
        <f>SUM(AG276,AI276,-BA276,-Table17[[#This Row],[Sale Fee]])</f>
        <v>0</v>
      </c>
      <c r="BD276" s="1"/>
      <c r="BE276" s="1"/>
      <c r="BF276" s="1"/>
    </row>
    <row r="277" spans="1:58" x14ac:dyDescent="0.25">
      <c r="A277" s="1"/>
      <c r="B277" s="1"/>
      <c r="E277" s="4"/>
      <c r="P277" s="1"/>
      <c r="Q277" s="1"/>
      <c r="R277" s="1"/>
      <c r="T277" s="1"/>
      <c r="U277" s="1"/>
      <c r="V277" s="1">
        <f t="shared" si="574"/>
        <v>0</v>
      </c>
      <c r="Y277" s="1">
        <f>Table17[[#This Row],[Quantity2]]*Table17[[#This Row],[U Cost]]</f>
        <v>0</v>
      </c>
      <c r="AA277" s="1"/>
      <c r="AB277" s="1"/>
      <c r="AC277" s="1">
        <f t="shared" si="575"/>
        <v>0</v>
      </c>
      <c r="AD277" s="1"/>
      <c r="AE277" s="1">
        <f>SUM(Table17[[#This Row],[Total 
Paid]:[Refunds]])</f>
        <v>0</v>
      </c>
      <c r="AF277" s="1"/>
      <c r="AG277" s="1">
        <f>SUM(AC277,Table17[[#This Row],[Refunds]],Table17[[#This Row],[Shipping 
Charged]])</f>
        <v>0</v>
      </c>
      <c r="AH277" s="1"/>
      <c r="AI277" s="1"/>
      <c r="AJ277" s="1">
        <f t="shared" si="576"/>
        <v>0</v>
      </c>
      <c r="AL277" s="1"/>
      <c r="AM277" s="1"/>
      <c r="AN277" s="1"/>
      <c r="AO277" s="1"/>
      <c r="AQ277" s="30">
        <f t="shared" si="577"/>
        <v>0</v>
      </c>
      <c r="AR277" s="1"/>
      <c r="AS277" s="1">
        <f t="shared" si="578"/>
        <v>0</v>
      </c>
      <c r="AT277" s="1"/>
      <c r="AU277" s="1"/>
      <c r="AV277" s="2">
        <f t="shared" si="579"/>
        <v>0</v>
      </c>
      <c r="AX277" s="1"/>
      <c r="AY277" s="1"/>
      <c r="AZ277" s="1"/>
      <c r="BA277" s="2">
        <f t="shared" si="580"/>
        <v>0</v>
      </c>
      <c r="BB277" s="2">
        <f>SUM(AG277,AI277,-BA277,-Table17[[#This Row],[Sale Fee]])</f>
        <v>0</v>
      </c>
      <c r="BD277" s="1"/>
      <c r="BE277" s="1"/>
      <c r="BF277" s="1"/>
    </row>
    <row r="278" spans="1:58" x14ac:dyDescent="0.25">
      <c r="A278" s="1"/>
      <c r="B278" s="1"/>
      <c r="E278" s="4"/>
      <c r="P278" s="1"/>
      <c r="Q278" s="1"/>
      <c r="R278" s="1"/>
      <c r="T278" s="1"/>
      <c r="U278" s="1"/>
      <c r="V278" s="1">
        <f t="shared" si="574"/>
        <v>0</v>
      </c>
      <c r="Y278" s="1">
        <f>Table17[[#This Row],[Quantity2]]*Table17[[#This Row],[U Cost]]</f>
        <v>0</v>
      </c>
      <c r="AA278" s="1"/>
      <c r="AB278" s="1"/>
      <c r="AC278" s="1">
        <f t="shared" si="575"/>
        <v>0</v>
      </c>
      <c r="AD278" s="1"/>
      <c r="AE278" s="1">
        <f>SUM(Table17[[#This Row],[Total 
Paid]:[Refunds]])</f>
        <v>0</v>
      </c>
      <c r="AF278" s="1"/>
      <c r="AG278" s="1">
        <f>SUM(AC278,Table17[[#This Row],[Refunds]],Table17[[#This Row],[Shipping 
Charged]])</f>
        <v>0</v>
      </c>
      <c r="AH278" s="1"/>
      <c r="AI278" s="1"/>
      <c r="AJ278" s="1">
        <f t="shared" si="576"/>
        <v>0</v>
      </c>
      <c r="AL278" s="1"/>
      <c r="AM278" s="1"/>
      <c r="AN278" s="1"/>
      <c r="AO278" s="1"/>
      <c r="AQ278" s="30">
        <f t="shared" si="577"/>
        <v>0</v>
      </c>
      <c r="AR278" s="1"/>
      <c r="AS278" s="1">
        <f t="shared" si="578"/>
        <v>0</v>
      </c>
      <c r="AT278" s="1"/>
      <c r="AU278" s="1"/>
      <c r="AV278" s="2">
        <f t="shared" si="579"/>
        <v>0</v>
      </c>
      <c r="AX278" s="1"/>
      <c r="AY278" s="1"/>
      <c r="AZ278" s="1"/>
      <c r="BA278" s="2">
        <f t="shared" si="580"/>
        <v>0</v>
      </c>
      <c r="BB278" s="2">
        <f>SUM(AG278,AI278,-BA278,-Table17[[#This Row],[Sale Fee]])</f>
        <v>0</v>
      </c>
      <c r="BD278" s="1"/>
      <c r="BE278" s="1"/>
      <c r="BF278" s="1"/>
    </row>
    <row r="279" spans="1:58" x14ac:dyDescent="0.25">
      <c r="A279" s="1"/>
      <c r="B279" s="1"/>
      <c r="E279" s="4"/>
      <c r="P279" s="1"/>
      <c r="Q279" s="1"/>
      <c r="R279" s="1"/>
      <c r="T279" s="1"/>
      <c r="U279" s="1"/>
      <c r="V279" s="1">
        <f t="shared" si="574"/>
        <v>0</v>
      </c>
      <c r="Y279" s="1">
        <f>Table17[[#This Row],[Quantity2]]*Table17[[#This Row],[U Cost]]</f>
        <v>0</v>
      </c>
      <c r="AA279" s="1"/>
      <c r="AB279" s="1"/>
      <c r="AC279" s="1">
        <f t="shared" si="575"/>
        <v>0</v>
      </c>
      <c r="AD279" s="1"/>
      <c r="AE279" s="1">
        <f>SUM(Table17[[#This Row],[Total 
Paid]:[Refunds]])</f>
        <v>0</v>
      </c>
      <c r="AF279" s="1"/>
      <c r="AG279" s="1">
        <f>SUM(AC279,Table17[[#This Row],[Refunds]],Table17[[#This Row],[Shipping 
Charged]])</f>
        <v>0</v>
      </c>
      <c r="AH279" s="1"/>
      <c r="AI279" s="1"/>
      <c r="AJ279" s="1">
        <f t="shared" si="576"/>
        <v>0</v>
      </c>
      <c r="AL279" s="1"/>
      <c r="AM279" s="1"/>
      <c r="AN279" s="1"/>
      <c r="AO279" s="1"/>
      <c r="AQ279" s="30">
        <f t="shared" si="577"/>
        <v>0</v>
      </c>
      <c r="AR279" s="1"/>
      <c r="AS279" s="1">
        <f t="shared" si="578"/>
        <v>0</v>
      </c>
      <c r="AT279" s="1"/>
      <c r="AU279" s="1"/>
      <c r="AV279" s="2">
        <f t="shared" si="579"/>
        <v>0</v>
      </c>
      <c r="AX279" s="1"/>
      <c r="AY279" s="1"/>
      <c r="AZ279" s="1"/>
      <c r="BA279" s="2">
        <f t="shared" si="580"/>
        <v>0</v>
      </c>
      <c r="BB279" s="2">
        <f>SUM(AG279,AI279,-BA279,-Table17[[#This Row],[Sale Fee]])</f>
        <v>0</v>
      </c>
      <c r="BD279" s="1"/>
      <c r="BE279" s="1"/>
      <c r="BF279" s="1"/>
    </row>
    <row r="280" spans="1:58" x14ac:dyDescent="0.25">
      <c r="A280" s="1"/>
      <c r="B280" s="1"/>
      <c r="E280" s="4"/>
      <c r="P280" s="1"/>
      <c r="Q280" s="1"/>
      <c r="R280" s="1"/>
      <c r="T280" s="1"/>
      <c r="U280" s="1"/>
      <c r="V280" s="1">
        <f t="shared" si="574"/>
        <v>0</v>
      </c>
      <c r="Y280" s="1">
        <f>Table17[[#This Row],[Quantity2]]*Table17[[#This Row],[U Cost]]</f>
        <v>0</v>
      </c>
      <c r="AA280" s="1"/>
      <c r="AB280" s="1"/>
      <c r="AC280" s="1">
        <f t="shared" si="575"/>
        <v>0</v>
      </c>
      <c r="AD280" s="1"/>
      <c r="AE280" s="1">
        <f>SUM(Table17[[#This Row],[Total 
Paid]:[Refunds]])</f>
        <v>0</v>
      </c>
      <c r="AF280" s="1"/>
      <c r="AG280" s="1">
        <f>SUM(AC280,Table17[[#This Row],[Refunds]],Table17[[#This Row],[Shipping 
Charged]])</f>
        <v>0</v>
      </c>
      <c r="AH280" s="1"/>
      <c r="AI280" s="1"/>
      <c r="AJ280" s="1">
        <f t="shared" si="576"/>
        <v>0</v>
      </c>
      <c r="AL280" s="1"/>
      <c r="AM280" s="1"/>
      <c r="AN280" s="1"/>
      <c r="AO280" s="1"/>
      <c r="AQ280" s="30">
        <f t="shared" si="577"/>
        <v>0</v>
      </c>
      <c r="AR280" s="1"/>
      <c r="AS280" s="1">
        <f t="shared" si="578"/>
        <v>0</v>
      </c>
      <c r="AT280" s="1"/>
      <c r="AU280" s="1"/>
      <c r="AV280" s="2">
        <f t="shared" si="579"/>
        <v>0</v>
      </c>
      <c r="AX280" s="1"/>
      <c r="AY280" s="1"/>
      <c r="AZ280" s="1"/>
      <c r="BA280" s="2">
        <f t="shared" si="580"/>
        <v>0</v>
      </c>
      <c r="BB280" s="2">
        <f>SUM(AG280,AI280,-BA280,-Table17[[#This Row],[Sale Fee]])</f>
        <v>0</v>
      </c>
      <c r="BD280" s="1"/>
      <c r="BE280" s="1"/>
      <c r="BF280" s="1"/>
    </row>
    <row r="281" spans="1:58" x14ac:dyDescent="0.25">
      <c r="A281" s="1"/>
      <c r="B281" s="1"/>
      <c r="E281" s="4"/>
      <c r="P281" s="1"/>
      <c r="Q281" s="1"/>
      <c r="R281" s="1"/>
      <c r="T281" s="1"/>
      <c r="U281" s="1"/>
      <c r="V281" s="1">
        <f t="shared" si="574"/>
        <v>0</v>
      </c>
      <c r="Y281" s="1">
        <f>Table17[[#This Row],[Quantity2]]*Table17[[#This Row],[U Cost]]</f>
        <v>0</v>
      </c>
      <c r="AA281" s="1"/>
      <c r="AB281" s="1"/>
      <c r="AC281" s="1">
        <f t="shared" si="575"/>
        <v>0</v>
      </c>
      <c r="AD281" s="1"/>
      <c r="AE281" s="1">
        <f>SUM(Table17[[#This Row],[Total 
Paid]:[Refunds]])</f>
        <v>0</v>
      </c>
      <c r="AF281" s="1"/>
      <c r="AG281" s="1">
        <f>SUM(AC281,Table17[[#This Row],[Refunds]],Table17[[#This Row],[Shipping 
Charged]])</f>
        <v>0</v>
      </c>
      <c r="AH281" s="1"/>
      <c r="AI281" s="1"/>
      <c r="AJ281" s="1">
        <f t="shared" si="576"/>
        <v>0</v>
      </c>
      <c r="AL281" s="1"/>
      <c r="AM281" s="1"/>
      <c r="AN281" s="1"/>
      <c r="AO281" s="1"/>
      <c r="AQ281" s="30">
        <f t="shared" si="577"/>
        <v>0</v>
      </c>
      <c r="AR281" s="1"/>
      <c r="AS281" s="1">
        <f t="shared" si="578"/>
        <v>0</v>
      </c>
      <c r="AT281" s="1"/>
      <c r="AU281" s="1"/>
      <c r="AV281" s="2">
        <f t="shared" si="579"/>
        <v>0</v>
      </c>
      <c r="AX281" s="1"/>
      <c r="AY281" s="1"/>
      <c r="AZ281" s="1"/>
      <c r="BA281" s="2">
        <f t="shared" si="580"/>
        <v>0</v>
      </c>
      <c r="BB281" s="2">
        <f>SUM(AG281,AI281,-BA281,-Table17[[#This Row],[Sale Fee]])</f>
        <v>0</v>
      </c>
      <c r="BD281" s="1"/>
      <c r="BE281" s="1"/>
      <c r="BF281" s="1"/>
    </row>
    <row r="282" spans="1:58" x14ac:dyDescent="0.25">
      <c r="A282" s="1"/>
      <c r="B282" s="1"/>
      <c r="E282" s="4"/>
      <c r="P282" s="1"/>
      <c r="Q282" s="1"/>
      <c r="R282" s="1"/>
      <c r="T282" s="1"/>
      <c r="U282" s="1"/>
      <c r="V282" s="1">
        <f t="shared" si="574"/>
        <v>0</v>
      </c>
      <c r="Y282" s="1">
        <f>Table17[[#This Row],[Quantity2]]*Table17[[#This Row],[U Cost]]</f>
        <v>0</v>
      </c>
      <c r="AA282" s="1"/>
      <c r="AB282" s="1"/>
      <c r="AC282" s="1">
        <f t="shared" si="575"/>
        <v>0</v>
      </c>
      <c r="AD282" s="1"/>
      <c r="AE282" s="1">
        <f>SUM(Table17[[#This Row],[Total 
Paid]:[Refunds]])</f>
        <v>0</v>
      </c>
      <c r="AF282" s="1"/>
      <c r="AG282" s="1">
        <f>SUM(AC282,Table17[[#This Row],[Refunds]],Table17[[#This Row],[Shipping 
Charged]])</f>
        <v>0</v>
      </c>
      <c r="AH282" s="1"/>
      <c r="AI282" s="1"/>
      <c r="AJ282" s="1">
        <f t="shared" si="576"/>
        <v>0</v>
      </c>
      <c r="AL282" s="1"/>
      <c r="AM282" s="1"/>
      <c r="AN282" s="1"/>
      <c r="AO282" s="1"/>
      <c r="AQ282" s="30">
        <f t="shared" si="577"/>
        <v>0</v>
      </c>
      <c r="AR282" s="1"/>
      <c r="AS282" s="1">
        <f t="shared" si="578"/>
        <v>0</v>
      </c>
      <c r="AT282" s="1"/>
      <c r="AU282" s="1"/>
      <c r="AV282" s="2">
        <f t="shared" si="579"/>
        <v>0</v>
      </c>
      <c r="AX282" s="1"/>
      <c r="AY282" s="1"/>
      <c r="AZ282" s="1"/>
      <c r="BA282" s="2">
        <f t="shared" si="580"/>
        <v>0</v>
      </c>
      <c r="BB282" s="2">
        <f>SUM(AG282,AI282,-BA282,-Table17[[#This Row],[Sale Fee]])</f>
        <v>0</v>
      </c>
      <c r="BD282" s="1"/>
      <c r="BE282" s="1"/>
      <c r="BF282" s="1"/>
    </row>
    <row r="283" spans="1:58" x14ac:dyDescent="0.25">
      <c r="A283" s="1"/>
      <c r="B283" s="1"/>
      <c r="E283" s="4"/>
      <c r="P283" s="1"/>
      <c r="Q283" s="1"/>
      <c r="R283" s="1"/>
      <c r="T283" s="1"/>
      <c r="U283" s="1"/>
      <c r="V283" s="1">
        <f t="shared" si="574"/>
        <v>0</v>
      </c>
      <c r="Y283" s="1">
        <f>Table17[[#This Row],[Quantity2]]*Table17[[#This Row],[U Cost]]</f>
        <v>0</v>
      </c>
      <c r="AA283" s="1"/>
      <c r="AB283" s="1"/>
      <c r="AC283" s="1">
        <f t="shared" si="575"/>
        <v>0</v>
      </c>
      <c r="AD283" s="1"/>
      <c r="AE283" s="1">
        <f>SUM(Table17[[#This Row],[Total 
Paid]:[Refunds]])</f>
        <v>0</v>
      </c>
      <c r="AF283" s="1"/>
      <c r="AG283" s="1">
        <f>SUM(AC283,Table17[[#This Row],[Refunds]],Table17[[#This Row],[Shipping 
Charged]])</f>
        <v>0</v>
      </c>
      <c r="AH283" s="1"/>
      <c r="AI283" s="1"/>
      <c r="AJ283" s="1">
        <f t="shared" si="576"/>
        <v>0</v>
      </c>
      <c r="AL283" s="1"/>
      <c r="AM283" s="1"/>
      <c r="AN283" s="1"/>
      <c r="AO283" s="1"/>
      <c r="AQ283" s="30">
        <f t="shared" si="577"/>
        <v>0</v>
      </c>
      <c r="AR283" s="1"/>
      <c r="AS283" s="1">
        <f t="shared" si="578"/>
        <v>0</v>
      </c>
      <c r="AT283" s="1"/>
      <c r="AU283" s="1"/>
      <c r="AV283" s="2">
        <f t="shared" si="579"/>
        <v>0</v>
      </c>
      <c r="AX283" s="1"/>
      <c r="AY283" s="1"/>
      <c r="AZ283" s="1"/>
      <c r="BA283" s="2">
        <f t="shared" si="580"/>
        <v>0</v>
      </c>
      <c r="BB283" s="2">
        <f>SUM(AG283,AI283,-BA283,-Table17[[#This Row],[Sale Fee]])</f>
        <v>0</v>
      </c>
      <c r="BD283" s="1"/>
      <c r="BE283" s="1"/>
      <c r="BF283" s="1"/>
    </row>
    <row r="284" spans="1:58" x14ac:dyDescent="0.25">
      <c r="A284" s="1"/>
      <c r="B284" s="1"/>
      <c r="E284" s="4"/>
      <c r="P284" s="1"/>
      <c r="Q284" s="1"/>
      <c r="R284" s="1"/>
      <c r="T284" s="1"/>
      <c r="U284" s="1"/>
      <c r="V284" s="1">
        <f t="shared" si="574"/>
        <v>0</v>
      </c>
      <c r="Y284" s="1">
        <f>Table17[[#This Row],[Quantity2]]*Table17[[#This Row],[U Cost]]</f>
        <v>0</v>
      </c>
      <c r="AA284" s="1"/>
      <c r="AB284" s="1"/>
      <c r="AC284" s="1">
        <f t="shared" si="575"/>
        <v>0</v>
      </c>
      <c r="AD284" s="1"/>
      <c r="AE284" s="1">
        <f>SUM(Table17[[#This Row],[Total 
Paid]:[Refunds]])</f>
        <v>0</v>
      </c>
      <c r="AF284" s="1"/>
      <c r="AG284" s="1">
        <f>SUM(AC284,Table17[[#This Row],[Refunds]],Table17[[#This Row],[Shipping 
Charged]])</f>
        <v>0</v>
      </c>
      <c r="AH284" s="1"/>
      <c r="AI284" s="1"/>
      <c r="AJ284" s="1">
        <f t="shared" si="576"/>
        <v>0</v>
      </c>
      <c r="AL284" s="1"/>
      <c r="AM284" s="1"/>
      <c r="AN284" s="1"/>
      <c r="AO284" s="1"/>
      <c r="AQ284" s="30">
        <f t="shared" si="577"/>
        <v>0</v>
      </c>
      <c r="AR284" s="1"/>
      <c r="AS284" s="1">
        <f t="shared" si="578"/>
        <v>0</v>
      </c>
      <c r="AT284" s="1"/>
      <c r="AU284" s="1"/>
      <c r="AV284" s="2">
        <f t="shared" si="579"/>
        <v>0</v>
      </c>
      <c r="AX284" s="1"/>
      <c r="AY284" s="1"/>
      <c r="AZ284" s="1"/>
      <c r="BA284" s="2">
        <f t="shared" si="580"/>
        <v>0</v>
      </c>
      <c r="BB284" s="2">
        <f>SUM(AG284,AI284,-BA284,-Table17[[#This Row],[Sale Fee]])</f>
        <v>0</v>
      </c>
      <c r="BD284" s="1"/>
      <c r="BE284" s="1"/>
      <c r="BF284" s="1"/>
    </row>
    <row r="285" spans="1:58" x14ac:dyDescent="0.25">
      <c r="A285" s="1"/>
      <c r="B285" s="1"/>
      <c r="E285" s="4"/>
      <c r="P285" s="1"/>
      <c r="Q285" s="1"/>
      <c r="R285" s="1"/>
      <c r="T285" s="1"/>
      <c r="U285" s="1"/>
      <c r="V285" s="1">
        <f t="shared" si="574"/>
        <v>0</v>
      </c>
      <c r="Y285" s="1">
        <f>Table17[[#This Row],[Quantity2]]*Table17[[#This Row],[U Cost]]</f>
        <v>0</v>
      </c>
      <c r="AA285" s="1"/>
      <c r="AB285" s="1"/>
      <c r="AC285" s="1">
        <f t="shared" si="575"/>
        <v>0</v>
      </c>
      <c r="AD285" s="1"/>
      <c r="AE285" s="1">
        <f>SUM(Table17[[#This Row],[Total 
Paid]:[Refunds]])</f>
        <v>0</v>
      </c>
      <c r="AF285" s="1"/>
      <c r="AG285" s="1">
        <f>SUM(AC285,Table17[[#This Row],[Refunds]],Table17[[#This Row],[Shipping 
Charged]])</f>
        <v>0</v>
      </c>
      <c r="AH285" s="1"/>
      <c r="AI285" s="1"/>
      <c r="AJ285" s="1">
        <f t="shared" si="576"/>
        <v>0</v>
      </c>
      <c r="AL285" s="1"/>
      <c r="AM285" s="1"/>
      <c r="AN285" s="1"/>
      <c r="AO285" s="1"/>
      <c r="AQ285" s="30">
        <f t="shared" si="577"/>
        <v>0</v>
      </c>
      <c r="AR285" s="1"/>
      <c r="AS285" s="1">
        <f t="shared" si="578"/>
        <v>0</v>
      </c>
      <c r="AT285" s="1"/>
      <c r="AU285" s="1"/>
      <c r="AV285" s="2">
        <f t="shared" si="579"/>
        <v>0</v>
      </c>
      <c r="AX285" s="1"/>
      <c r="AY285" s="1"/>
      <c r="AZ285" s="1"/>
      <c r="BA285" s="2">
        <f t="shared" si="580"/>
        <v>0</v>
      </c>
      <c r="BB285" s="2">
        <f>SUM(AG285,AI285,-BA285,-Table17[[#This Row],[Sale Fee]])</f>
        <v>0</v>
      </c>
      <c r="BD285" s="1"/>
      <c r="BE285" s="1"/>
      <c r="BF285" s="1"/>
    </row>
    <row r="286" spans="1:58" x14ac:dyDescent="0.25">
      <c r="A286" s="1"/>
      <c r="B286" s="1"/>
      <c r="E286" s="4"/>
      <c r="P286" s="1"/>
      <c r="Q286" s="1"/>
      <c r="R286" s="1"/>
      <c r="T286" s="1"/>
      <c r="U286" s="1"/>
      <c r="V286" s="1">
        <f t="shared" si="574"/>
        <v>0</v>
      </c>
      <c r="Y286" s="1">
        <f>Table17[[#This Row],[Quantity2]]*Table17[[#This Row],[U Cost]]</f>
        <v>0</v>
      </c>
      <c r="AA286" s="1"/>
      <c r="AB286" s="1"/>
      <c r="AC286" s="1">
        <f t="shared" si="575"/>
        <v>0</v>
      </c>
      <c r="AD286" s="1"/>
      <c r="AE286" s="1">
        <f>SUM(Table17[[#This Row],[Total 
Paid]:[Refunds]])</f>
        <v>0</v>
      </c>
      <c r="AF286" s="1"/>
      <c r="AG286" s="1">
        <f>SUM(AC286,Table17[[#This Row],[Refunds]],Table17[[#This Row],[Shipping 
Charged]])</f>
        <v>0</v>
      </c>
      <c r="AH286" s="1"/>
      <c r="AI286" s="1"/>
      <c r="AJ286" s="1">
        <f t="shared" si="576"/>
        <v>0</v>
      </c>
      <c r="AL286" s="1"/>
      <c r="AM286" s="1"/>
      <c r="AN286" s="1"/>
      <c r="AO286" s="1"/>
      <c r="AQ286" s="30">
        <f t="shared" si="577"/>
        <v>0</v>
      </c>
      <c r="AR286" s="1"/>
      <c r="AS286" s="1">
        <f t="shared" si="578"/>
        <v>0</v>
      </c>
      <c r="AT286" s="1"/>
      <c r="AU286" s="1"/>
      <c r="AV286" s="2">
        <f t="shared" si="579"/>
        <v>0</v>
      </c>
      <c r="AX286" s="1"/>
      <c r="AY286" s="1"/>
      <c r="AZ286" s="1"/>
      <c r="BA286" s="2">
        <f t="shared" si="580"/>
        <v>0</v>
      </c>
      <c r="BB286" s="2">
        <f>SUM(AG286,AI286,-BA286,-Table17[[#This Row],[Sale Fee]])</f>
        <v>0</v>
      </c>
      <c r="BD286" s="1"/>
      <c r="BE286" s="1"/>
      <c r="BF286" s="1"/>
    </row>
    <row r="287" spans="1:58" x14ac:dyDescent="0.25">
      <c r="A287" s="1"/>
      <c r="B287" s="1"/>
      <c r="E287" s="4"/>
      <c r="P287" s="1"/>
      <c r="Q287" s="1"/>
      <c r="R287" s="1"/>
      <c r="T287" s="1"/>
      <c r="U287" s="1"/>
      <c r="V287" s="1">
        <f t="shared" si="574"/>
        <v>0</v>
      </c>
      <c r="Y287" s="1">
        <f>Table17[[#This Row],[Quantity2]]*Table17[[#This Row],[U Cost]]</f>
        <v>0</v>
      </c>
      <c r="AA287" s="1"/>
      <c r="AB287" s="1"/>
      <c r="AC287" s="1">
        <f t="shared" si="575"/>
        <v>0</v>
      </c>
      <c r="AD287" s="1"/>
      <c r="AE287" s="1">
        <f>SUM(Table17[[#This Row],[Total 
Paid]:[Refunds]])</f>
        <v>0</v>
      </c>
      <c r="AF287" s="1"/>
      <c r="AG287" s="1">
        <f>SUM(AC287,Table17[[#This Row],[Refunds]],Table17[[#This Row],[Shipping 
Charged]])</f>
        <v>0</v>
      </c>
      <c r="AH287" s="1"/>
      <c r="AI287" s="1"/>
      <c r="AJ287" s="1">
        <f t="shared" si="576"/>
        <v>0</v>
      </c>
      <c r="AL287" s="1"/>
      <c r="AM287" s="1"/>
      <c r="AN287" s="1"/>
      <c r="AO287" s="1"/>
      <c r="AQ287" s="30">
        <f t="shared" si="577"/>
        <v>0</v>
      </c>
      <c r="AR287" s="1"/>
      <c r="AS287" s="1">
        <f t="shared" si="578"/>
        <v>0</v>
      </c>
      <c r="AT287" s="1"/>
      <c r="AU287" s="1"/>
      <c r="AV287" s="2">
        <f t="shared" si="579"/>
        <v>0</v>
      </c>
      <c r="AX287" s="1"/>
      <c r="AY287" s="1"/>
      <c r="AZ287" s="1"/>
      <c r="BA287" s="2">
        <f t="shared" si="580"/>
        <v>0</v>
      </c>
      <c r="BB287" s="2">
        <f>SUM(AG287,AI287,-BA287,-Table17[[#This Row],[Sale Fee]])</f>
        <v>0</v>
      </c>
      <c r="BD287" s="1"/>
      <c r="BE287" s="1"/>
      <c r="BF287" s="1"/>
    </row>
    <row r="288" spans="1:58" x14ac:dyDescent="0.25">
      <c r="A288" s="1"/>
      <c r="B288" s="1"/>
      <c r="E288" s="4"/>
      <c r="P288" s="1"/>
      <c r="Q288" s="1"/>
      <c r="R288" s="1"/>
      <c r="T288" s="1"/>
      <c r="U288" s="1"/>
      <c r="V288" s="1">
        <f t="shared" si="574"/>
        <v>0</v>
      </c>
      <c r="Y288" s="1">
        <f>Table17[[#This Row],[Quantity2]]*Table17[[#This Row],[U Cost]]</f>
        <v>0</v>
      </c>
      <c r="AA288" s="1"/>
      <c r="AB288" s="1"/>
      <c r="AC288" s="1">
        <f t="shared" si="575"/>
        <v>0</v>
      </c>
      <c r="AD288" s="1"/>
      <c r="AE288" s="1">
        <f>SUM(Table17[[#This Row],[Total 
Paid]:[Refunds]])</f>
        <v>0</v>
      </c>
      <c r="AF288" s="1"/>
      <c r="AG288" s="1">
        <f>SUM(AC288,Table17[[#This Row],[Refunds]],Table17[[#This Row],[Shipping 
Charged]])</f>
        <v>0</v>
      </c>
      <c r="AH288" s="1"/>
      <c r="AI288" s="1"/>
      <c r="AJ288" s="1">
        <f t="shared" si="576"/>
        <v>0</v>
      </c>
      <c r="AL288" s="1"/>
      <c r="AM288" s="1"/>
      <c r="AN288" s="1"/>
      <c r="AO288" s="1"/>
      <c r="AQ288" s="30">
        <f t="shared" si="577"/>
        <v>0</v>
      </c>
      <c r="AR288" s="1"/>
      <c r="AS288" s="1">
        <f t="shared" si="578"/>
        <v>0</v>
      </c>
      <c r="AT288" s="1"/>
      <c r="AU288" s="1"/>
      <c r="AV288" s="2">
        <f t="shared" si="579"/>
        <v>0</v>
      </c>
      <c r="AX288" s="1"/>
      <c r="AY288" s="1"/>
      <c r="AZ288" s="1"/>
      <c r="BA288" s="2">
        <f t="shared" si="580"/>
        <v>0</v>
      </c>
      <c r="BB288" s="2">
        <f>SUM(AG288,AI288,-BA288,-Table17[[#This Row],[Sale Fee]])</f>
        <v>0</v>
      </c>
      <c r="BD288" s="1"/>
      <c r="BE288" s="1"/>
      <c r="BF288" s="1"/>
    </row>
    <row r="289" spans="1:58" x14ac:dyDescent="0.25">
      <c r="A289" s="1"/>
      <c r="B289" s="1"/>
      <c r="E289" s="4"/>
      <c r="P289" s="1"/>
      <c r="Q289" s="1"/>
      <c r="R289" s="1"/>
      <c r="T289" s="1"/>
      <c r="U289" s="1"/>
      <c r="V289" s="1">
        <f t="shared" si="574"/>
        <v>0</v>
      </c>
      <c r="Y289" s="1">
        <f>Table17[[#This Row],[Quantity2]]*Table17[[#This Row],[U Cost]]</f>
        <v>0</v>
      </c>
      <c r="AA289" s="1"/>
      <c r="AB289" s="1"/>
      <c r="AC289" s="1">
        <f t="shared" si="575"/>
        <v>0</v>
      </c>
      <c r="AD289" s="1"/>
      <c r="AE289" s="1">
        <f>SUM(Table17[[#This Row],[Total 
Paid]:[Refunds]])</f>
        <v>0</v>
      </c>
      <c r="AF289" s="1"/>
      <c r="AG289" s="1">
        <f>SUM(AC289,Table17[[#This Row],[Refunds]],Table17[[#This Row],[Shipping 
Charged]])</f>
        <v>0</v>
      </c>
      <c r="AH289" s="1"/>
      <c r="AI289" s="1"/>
      <c r="AJ289" s="1">
        <f t="shared" si="576"/>
        <v>0</v>
      </c>
      <c r="AL289" s="1"/>
      <c r="AM289" s="1"/>
      <c r="AN289" s="1"/>
      <c r="AO289" s="1"/>
      <c r="AQ289" s="30">
        <f t="shared" si="577"/>
        <v>0</v>
      </c>
      <c r="AR289" s="1"/>
      <c r="AS289" s="1">
        <f t="shared" si="578"/>
        <v>0</v>
      </c>
      <c r="AT289" s="1"/>
      <c r="AU289" s="1"/>
      <c r="AV289" s="2">
        <f t="shared" si="579"/>
        <v>0</v>
      </c>
      <c r="AX289" s="1"/>
      <c r="AY289" s="1"/>
      <c r="AZ289" s="1"/>
      <c r="BA289" s="2">
        <f t="shared" si="580"/>
        <v>0</v>
      </c>
      <c r="BB289" s="2">
        <f>SUM(AG289,AI289,-BA289,-Table17[[#This Row],[Sale Fee]])</f>
        <v>0</v>
      </c>
      <c r="BD289" s="1"/>
      <c r="BE289" s="1"/>
      <c r="BF289" s="1"/>
    </row>
    <row r="290" spans="1:58" x14ac:dyDescent="0.25">
      <c r="A290" s="1"/>
      <c r="B290" s="1"/>
      <c r="E290" s="4"/>
      <c r="P290" s="1"/>
      <c r="Q290" s="1"/>
      <c r="R290" s="1"/>
      <c r="T290" s="1"/>
      <c r="U290" s="1"/>
      <c r="V290" s="1">
        <f t="shared" si="574"/>
        <v>0</v>
      </c>
      <c r="Y290" s="1">
        <f>Table17[[#This Row],[Quantity2]]*Table17[[#This Row],[U Cost]]</f>
        <v>0</v>
      </c>
      <c r="AA290" s="1"/>
      <c r="AB290" s="1"/>
      <c r="AC290" s="1">
        <f t="shared" si="575"/>
        <v>0</v>
      </c>
      <c r="AD290" s="1"/>
      <c r="AE290" s="1">
        <f>SUM(Table17[[#This Row],[Total 
Paid]:[Refunds]])</f>
        <v>0</v>
      </c>
      <c r="AF290" s="1"/>
      <c r="AG290" s="1">
        <f>SUM(AC290,Table17[[#This Row],[Refunds]],Table17[[#This Row],[Shipping 
Charged]])</f>
        <v>0</v>
      </c>
      <c r="AH290" s="1"/>
      <c r="AI290" s="1"/>
      <c r="AJ290" s="1">
        <f t="shared" si="576"/>
        <v>0</v>
      </c>
      <c r="AL290" s="1"/>
      <c r="AM290" s="1"/>
      <c r="AN290" s="1"/>
      <c r="AO290" s="1"/>
      <c r="AQ290" s="30">
        <f t="shared" si="577"/>
        <v>0</v>
      </c>
      <c r="AR290" s="1"/>
      <c r="AS290" s="1">
        <f t="shared" si="578"/>
        <v>0</v>
      </c>
      <c r="AT290" s="1"/>
      <c r="AU290" s="1"/>
      <c r="AV290" s="2">
        <f t="shared" si="579"/>
        <v>0</v>
      </c>
      <c r="AX290" s="1"/>
      <c r="AY290" s="1"/>
      <c r="AZ290" s="1"/>
      <c r="BA290" s="2">
        <f t="shared" si="580"/>
        <v>0</v>
      </c>
      <c r="BB290" s="2">
        <f>SUM(AG290,AI290,-BA290,-Table17[[#This Row],[Sale Fee]])</f>
        <v>0</v>
      </c>
      <c r="BD290" s="1"/>
      <c r="BE290" s="1"/>
      <c r="BF290" s="1"/>
    </row>
    <row r="291" spans="1:58" x14ac:dyDescent="0.25">
      <c r="A291" s="1"/>
      <c r="B291" s="1"/>
      <c r="E291" s="4"/>
      <c r="P291" s="1"/>
      <c r="Q291" s="1"/>
      <c r="R291" s="1"/>
      <c r="T291" s="1"/>
      <c r="U291" s="1"/>
      <c r="V291" s="1">
        <f t="shared" si="574"/>
        <v>0</v>
      </c>
      <c r="Y291" s="1">
        <f>Table17[[#This Row],[Quantity2]]*Table17[[#This Row],[U Cost]]</f>
        <v>0</v>
      </c>
      <c r="AA291" s="1"/>
      <c r="AB291" s="1"/>
      <c r="AC291" s="1">
        <f t="shared" si="575"/>
        <v>0</v>
      </c>
      <c r="AD291" s="1"/>
      <c r="AE291" s="1">
        <f>SUM(Table17[[#This Row],[Total 
Paid]:[Refunds]])</f>
        <v>0</v>
      </c>
      <c r="AF291" s="1"/>
      <c r="AG291" s="1">
        <f>SUM(AC291,Table17[[#This Row],[Refunds]],Table17[[#This Row],[Shipping 
Charged]])</f>
        <v>0</v>
      </c>
      <c r="AH291" s="1"/>
      <c r="AI291" s="1"/>
      <c r="AJ291" s="1">
        <f t="shared" si="576"/>
        <v>0</v>
      </c>
      <c r="AL291" s="1"/>
      <c r="AM291" s="1"/>
      <c r="AN291" s="1"/>
      <c r="AO291" s="1"/>
      <c r="AQ291" s="30">
        <f t="shared" si="577"/>
        <v>0</v>
      </c>
      <c r="AR291" s="1"/>
      <c r="AS291" s="1">
        <f t="shared" si="578"/>
        <v>0</v>
      </c>
      <c r="AT291" s="1"/>
      <c r="AU291" s="1"/>
      <c r="AV291" s="2">
        <f t="shared" si="579"/>
        <v>0</v>
      </c>
      <c r="AX291" s="1"/>
      <c r="AY291" s="1"/>
      <c r="AZ291" s="1"/>
      <c r="BA291" s="2">
        <f t="shared" si="580"/>
        <v>0</v>
      </c>
      <c r="BB291" s="2">
        <f>SUM(AG291,AI291,-BA291,-Table17[[#This Row],[Sale Fee]])</f>
        <v>0</v>
      </c>
      <c r="BD291" s="1"/>
      <c r="BE291" s="1"/>
      <c r="BF291" s="1"/>
    </row>
    <row r="292" spans="1:58" x14ac:dyDescent="0.25">
      <c r="A292" s="1"/>
      <c r="B292" s="1"/>
      <c r="E292" s="4"/>
      <c r="P292" s="1"/>
      <c r="Q292" s="1"/>
      <c r="R292" s="1"/>
      <c r="T292" s="1"/>
      <c r="U292" s="1"/>
      <c r="V292" s="1">
        <f t="shared" si="574"/>
        <v>0</v>
      </c>
      <c r="Y292" s="1">
        <f>Table17[[#This Row],[Quantity2]]*Table17[[#This Row],[U Cost]]</f>
        <v>0</v>
      </c>
      <c r="AA292" s="1"/>
      <c r="AB292" s="1"/>
      <c r="AC292" s="1">
        <f t="shared" si="575"/>
        <v>0</v>
      </c>
      <c r="AD292" s="1"/>
      <c r="AE292" s="1">
        <f>SUM(Table17[[#This Row],[Total 
Paid]:[Refunds]])</f>
        <v>0</v>
      </c>
      <c r="AF292" s="1"/>
      <c r="AG292" s="1">
        <f>SUM(AC292,Table17[[#This Row],[Refunds]],Table17[[#This Row],[Shipping 
Charged]])</f>
        <v>0</v>
      </c>
      <c r="AH292" s="1"/>
      <c r="AI292" s="1"/>
      <c r="AJ292" s="1">
        <f t="shared" si="576"/>
        <v>0</v>
      </c>
      <c r="AL292" s="1"/>
      <c r="AM292" s="1"/>
      <c r="AN292" s="1"/>
      <c r="AO292" s="1"/>
      <c r="AQ292" s="30">
        <f t="shared" si="577"/>
        <v>0</v>
      </c>
      <c r="AR292" s="1"/>
      <c r="AS292" s="1">
        <f t="shared" si="578"/>
        <v>0</v>
      </c>
      <c r="AT292" s="1"/>
      <c r="AU292" s="1"/>
      <c r="AV292" s="2">
        <f t="shared" si="579"/>
        <v>0</v>
      </c>
      <c r="AX292" s="1"/>
      <c r="AY292" s="1"/>
      <c r="AZ292" s="1"/>
      <c r="BA292" s="2">
        <f t="shared" si="580"/>
        <v>0</v>
      </c>
      <c r="BB292" s="2">
        <f>SUM(AG292,AI292,-BA292,-Table17[[#This Row],[Sale Fee]])</f>
        <v>0</v>
      </c>
      <c r="BD292" s="1"/>
      <c r="BE292" s="1"/>
      <c r="BF292" s="1"/>
    </row>
    <row r="293" spans="1:58" x14ac:dyDescent="0.25">
      <c r="A293" s="1"/>
      <c r="B293" s="1"/>
      <c r="E293" s="4"/>
      <c r="P293" s="1"/>
      <c r="Q293" s="1"/>
      <c r="R293" s="1"/>
      <c r="T293" s="1"/>
      <c r="U293" s="1"/>
      <c r="V293" s="1">
        <f t="shared" si="574"/>
        <v>0</v>
      </c>
      <c r="Y293" s="1">
        <f>Table17[[#This Row],[Quantity2]]*Table17[[#This Row],[U Cost]]</f>
        <v>0</v>
      </c>
      <c r="AA293" s="1"/>
      <c r="AB293" s="1"/>
      <c r="AC293" s="1">
        <f t="shared" si="575"/>
        <v>0</v>
      </c>
      <c r="AD293" s="1"/>
      <c r="AE293" s="1">
        <f>SUM(Table17[[#This Row],[Total 
Paid]:[Refunds]])</f>
        <v>0</v>
      </c>
      <c r="AF293" s="1"/>
      <c r="AG293" s="1">
        <f>SUM(AC293,Table17[[#This Row],[Refunds]],Table17[[#This Row],[Shipping 
Charged]])</f>
        <v>0</v>
      </c>
      <c r="AH293" s="1"/>
      <c r="AI293" s="1"/>
      <c r="AJ293" s="1">
        <f t="shared" si="576"/>
        <v>0</v>
      </c>
      <c r="AL293" s="1"/>
      <c r="AM293" s="1"/>
      <c r="AN293" s="1"/>
      <c r="AO293" s="1"/>
      <c r="AQ293" s="30">
        <f t="shared" si="577"/>
        <v>0</v>
      </c>
      <c r="AR293" s="1"/>
      <c r="AS293" s="1">
        <f t="shared" si="578"/>
        <v>0</v>
      </c>
      <c r="AT293" s="1"/>
      <c r="AU293" s="1"/>
      <c r="AV293" s="2">
        <f t="shared" si="579"/>
        <v>0</v>
      </c>
      <c r="AX293" s="1"/>
      <c r="AY293" s="1"/>
      <c r="AZ293" s="1"/>
      <c r="BA293" s="2">
        <f t="shared" si="580"/>
        <v>0</v>
      </c>
      <c r="BB293" s="2">
        <f>SUM(AG293,AI293,-BA293,-Table17[[#This Row],[Sale Fee]])</f>
        <v>0</v>
      </c>
      <c r="BD293" s="1"/>
      <c r="BE293" s="1"/>
      <c r="BF293" s="1"/>
    </row>
    <row r="294" spans="1:58" x14ac:dyDescent="0.25">
      <c r="A294" s="1"/>
      <c r="B294" s="1"/>
      <c r="E294" s="4"/>
      <c r="P294" s="1"/>
      <c r="Q294" s="1"/>
      <c r="R294" s="1"/>
      <c r="T294" s="1"/>
      <c r="U294" s="1"/>
      <c r="V294" s="1">
        <f t="shared" si="574"/>
        <v>0</v>
      </c>
      <c r="Y294" s="1">
        <f>Table17[[#This Row],[Quantity2]]*Table17[[#This Row],[U Cost]]</f>
        <v>0</v>
      </c>
      <c r="AA294" s="1"/>
      <c r="AB294" s="1"/>
      <c r="AC294" s="1">
        <f t="shared" si="575"/>
        <v>0</v>
      </c>
      <c r="AD294" s="1"/>
      <c r="AE294" s="1">
        <f>SUM(Table17[[#This Row],[Total 
Paid]:[Refunds]])</f>
        <v>0</v>
      </c>
      <c r="AF294" s="1"/>
      <c r="AG294" s="1">
        <f>SUM(AC294,Table17[[#This Row],[Refunds]],Table17[[#This Row],[Shipping 
Charged]])</f>
        <v>0</v>
      </c>
      <c r="AH294" s="1"/>
      <c r="AI294" s="1"/>
      <c r="AJ294" s="1">
        <f t="shared" si="576"/>
        <v>0</v>
      </c>
      <c r="AL294" s="1"/>
      <c r="AM294" s="1"/>
      <c r="AN294" s="1"/>
      <c r="AO294" s="1"/>
      <c r="AQ294" s="30">
        <f t="shared" si="577"/>
        <v>0</v>
      </c>
      <c r="AR294" s="1"/>
      <c r="AS294" s="1">
        <f t="shared" si="578"/>
        <v>0</v>
      </c>
      <c r="AT294" s="1"/>
      <c r="AU294" s="1"/>
      <c r="AV294" s="2">
        <f t="shared" si="579"/>
        <v>0</v>
      </c>
      <c r="AX294" s="1"/>
      <c r="AY294" s="1"/>
      <c r="AZ294" s="1"/>
      <c r="BA294" s="2">
        <f t="shared" si="580"/>
        <v>0</v>
      </c>
      <c r="BB294" s="2">
        <f>SUM(AG294,AI294,-BA294,-Table17[[#This Row],[Sale Fee]])</f>
        <v>0</v>
      </c>
      <c r="BD294" s="1"/>
      <c r="BE294" s="1"/>
      <c r="BF294" s="1"/>
    </row>
    <row r="295" spans="1:58" x14ac:dyDescent="0.25">
      <c r="A295" s="1"/>
      <c r="B295" s="1"/>
      <c r="E295" s="4"/>
      <c r="P295" s="1"/>
      <c r="Q295" s="1"/>
      <c r="R295" s="1"/>
      <c r="T295" s="1"/>
      <c r="U295" s="1"/>
      <c r="V295" s="1">
        <f t="shared" ref="V295:V358" si="581">T295*U295</f>
        <v>0</v>
      </c>
      <c r="Y295" s="1">
        <f>Table17[[#This Row],[Quantity2]]*Table17[[#This Row],[U Cost]]</f>
        <v>0</v>
      </c>
      <c r="AA295" s="1"/>
      <c r="AB295" s="1"/>
      <c r="AC295" s="1">
        <f t="shared" ref="AC295:AC358" si="582">AB295*AA295</f>
        <v>0</v>
      </c>
      <c r="AD295" s="1"/>
      <c r="AE295" s="1">
        <f>SUM(Table17[[#This Row],[Total 
Paid]:[Refunds]])</f>
        <v>0</v>
      </c>
      <c r="AF295" s="1"/>
      <c r="AG295" s="1">
        <f>SUM(AC295,Table17[[#This Row],[Refunds]],Table17[[#This Row],[Shipping 
Charged]])</f>
        <v>0</v>
      </c>
      <c r="AH295" s="1"/>
      <c r="AI295" s="1"/>
      <c r="AJ295" s="1">
        <f t="shared" ref="AJ295:AJ358" si="583">SUM(AG295,AH295,AI295)</f>
        <v>0</v>
      </c>
      <c r="AL295" s="1"/>
      <c r="AM295" s="1"/>
      <c r="AN295" s="1"/>
      <c r="AO295" s="1"/>
      <c r="AQ295" s="30">
        <f t="shared" ref="AQ295:AQ358" si="584">AA295</f>
        <v>0</v>
      </c>
      <c r="AR295" s="1"/>
      <c r="AS295" s="1">
        <f t="shared" ref="AS295:AS358" si="585">AR295*AQ295</f>
        <v>0</v>
      </c>
      <c r="AT295" s="1"/>
      <c r="AU295" s="1"/>
      <c r="AV295" s="2">
        <f t="shared" ref="AV295:AV358" si="586">SUM(AS295:AU295)</f>
        <v>0</v>
      </c>
      <c r="AX295" s="1"/>
      <c r="AY295" s="1"/>
      <c r="AZ295" s="1"/>
      <c r="BA295" s="2">
        <f t="shared" ref="BA295:BA358" si="587">SUM(AV295,AX295,AY295,AZ295)</f>
        <v>0</v>
      </c>
      <c r="BB295" s="2">
        <f>SUM(AG295,AI295,-BA295,-Table17[[#This Row],[Sale Fee]])</f>
        <v>0</v>
      </c>
      <c r="BD295" s="1"/>
      <c r="BE295" s="1"/>
      <c r="BF295" s="1"/>
    </row>
    <row r="296" spans="1:58" x14ac:dyDescent="0.25">
      <c r="A296" s="1"/>
      <c r="B296" s="1"/>
      <c r="P296" s="1"/>
      <c r="Q296" s="1"/>
      <c r="R296" s="1"/>
      <c r="T296" s="1"/>
      <c r="U296" s="1"/>
      <c r="V296" s="1">
        <f t="shared" si="581"/>
        <v>0</v>
      </c>
      <c r="Y296" s="1">
        <f>Table17[[#This Row],[Quantity2]]*Table17[[#This Row],[U Cost]]</f>
        <v>0</v>
      </c>
      <c r="AA296" s="1"/>
      <c r="AB296" s="1"/>
      <c r="AC296" s="1">
        <f t="shared" si="582"/>
        <v>0</v>
      </c>
      <c r="AD296" s="1"/>
      <c r="AE296" s="1">
        <f>SUM(Table17[[#This Row],[Total 
Paid]:[Refunds]])</f>
        <v>0</v>
      </c>
      <c r="AF296" s="1"/>
      <c r="AG296" s="1">
        <f>SUM(AC296,Table17[[#This Row],[Refunds]],Table17[[#This Row],[Shipping 
Charged]])</f>
        <v>0</v>
      </c>
      <c r="AH296" s="1"/>
      <c r="AI296" s="1"/>
      <c r="AJ296" s="1">
        <f t="shared" si="583"/>
        <v>0</v>
      </c>
      <c r="AL296" s="1"/>
      <c r="AM296" s="1"/>
      <c r="AN296" s="1"/>
      <c r="AO296" s="1"/>
      <c r="AQ296" s="30">
        <f t="shared" si="584"/>
        <v>0</v>
      </c>
      <c r="AR296" s="1"/>
      <c r="AS296" s="1">
        <f t="shared" si="585"/>
        <v>0</v>
      </c>
      <c r="AT296" s="1"/>
      <c r="AU296" s="1"/>
      <c r="AV296" s="2">
        <f t="shared" si="586"/>
        <v>0</v>
      </c>
      <c r="AX296" s="1"/>
      <c r="AY296" s="1"/>
      <c r="AZ296" s="1"/>
      <c r="BA296" s="2">
        <f t="shared" si="587"/>
        <v>0</v>
      </c>
      <c r="BB296" s="2">
        <f>SUM(AG296,AI296,-BA296,-Table17[[#This Row],[Sale Fee]])</f>
        <v>0</v>
      </c>
      <c r="BD296" s="1"/>
      <c r="BE296" s="1"/>
      <c r="BF296" s="1"/>
    </row>
    <row r="297" spans="1:58" x14ac:dyDescent="0.25">
      <c r="A297" s="1"/>
      <c r="B297" s="1"/>
      <c r="P297" s="1"/>
      <c r="Q297" s="1"/>
      <c r="R297" s="1"/>
      <c r="T297" s="1"/>
      <c r="U297" s="1"/>
      <c r="V297" s="1">
        <f t="shared" si="581"/>
        <v>0</v>
      </c>
      <c r="Y297" s="1">
        <f>Table17[[#This Row],[Quantity2]]*Table17[[#This Row],[U Cost]]</f>
        <v>0</v>
      </c>
      <c r="AA297" s="1"/>
      <c r="AB297" s="1"/>
      <c r="AC297" s="1">
        <f t="shared" si="582"/>
        <v>0</v>
      </c>
      <c r="AD297" s="1"/>
      <c r="AE297" s="1">
        <f>SUM(Table17[[#This Row],[Total 
Paid]:[Refunds]])</f>
        <v>0</v>
      </c>
      <c r="AF297" s="1"/>
      <c r="AG297" s="1">
        <f>SUM(AC297,Table17[[#This Row],[Refunds]],Table17[[#This Row],[Shipping 
Charged]])</f>
        <v>0</v>
      </c>
      <c r="AH297" s="1"/>
      <c r="AI297" s="1"/>
      <c r="AJ297" s="1">
        <f t="shared" si="583"/>
        <v>0</v>
      </c>
      <c r="AL297" s="1"/>
      <c r="AM297" s="1"/>
      <c r="AN297" s="1"/>
      <c r="AO297" s="1"/>
      <c r="AQ297" s="30">
        <f t="shared" si="584"/>
        <v>0</v>
      </c>
      <c r="AR297" s="1"/>
      <c r="AS297" s="1">
        <f t="shared" si="585"/>
        <v>0</v>
      </c>
      <c r="AT297" s="1"/>
      <c r="AU297" s="1"/>
      <c r="AV297" s="2">
        <f t="shared" si="586"/>
        <v>0</v>
      </c>
      <c r="AX297" s="1"/>
      <c r="AY297" s="1"/>
      <c r="AZ297" s="1"/>
      <c r="BA297" s="2">
        <f t="shared" si="587"/>
        <v>0</v>
      </c>
      <c r="BB297" s="2">
        <f>SUM(AG297,AI297,-BA297,-Table17[[#This Row],[Sale Fee]])</f>
        <v>0</v>
      </c>
      <c r="BD297" s="1"/>
      <c r="BE297" s="1"/>
      <c r="BF297" s="1"/>
    </row>
    <row r="298" spans="1:58" x14ac:dyDescent="0.25">
      <c r="A298" s="1"/>
      <c r="B298" s="1"/>
      <c r="P298" s="1"/>
      <c r="Q298" s="1"/>
      <c r="R298" s="1"/>
      <c r="T298" s="1"/>
      <c r="U298" s="1"/>
      <c r="V298" s="1">
        <f t="shared" si="581"/>
        <v>0</v>
      </c>
      <c r="Y298" s="1">
        <f>Table17[[#This Row],[Quantity2]]*Table17[[#This Row],[U Cost]]</f>
        <v>0</v>
      </c>
      <c r="AA298" s="1"/>
      <c r="AB298" s="1"/>
      <c r="AC298" s="1">
        <f t="shared" si="582"/>
        <v>0</v>
      </c>
      <c r="AD298" s="1"/>
      <c r="AE298" s="1">
        <f>SUM(Table17[[#This Row],[Total 
Paid]:[Refunds]])</f>
        <v>0</v>
      </c>
      <c r="AF298" s="1"/>
      <c r="AG298" s="1">
        <f>SUM(AC298,Table17[[#This Row],[Refunds]],Table17[[#This Row],[Shipping 
Charged]])</f>
        <v>0</v>
      </c>
      <c r="AH298" s="1"/>
      <c r="AI298" s="1"/>
      <c r="AJ298" s="1">
        <f t="shared" si="583"/>
        <v>0</v>
      </c>
      <c r="AL298" s="1"/>
      <c r="AM298" s="1"/>
      <c r="AN298" s="1"/>
      <c r="AO298" s="1"/>
      <c r="AQ298" s="30">
        <f t="shared" si="584"/>
        <v>0</v>
      </c>
      <c r="AR298" s="1"/>
      <c r="AS298" s="1">
        <f t="shared" si="585"/>
        <v>0</v>
      </c>
      <c r="AT298" s="1"/>
      <c r="AU298" s="1"/>
      <c r="AV298" s="2">
        <f t="shared" si="586"/>
        <v>0</v>
      </c>
      <c r="AX298" s="1"/>
      <c r="AY298" s="1"/>
      <c r="AZ298" s="1"/>
      <c r="BA298" s="2">
        <f t="shared" si="587"/>
        <v>0</v>
      </c>
      <c r="BB298" s="2">
        <f>SUM(AG298,AI298,-BA298,-Table17[[#This Row],[Sale Fee]])</f>
        <v>0</v>
      </c>
      <c r="BD298" s="1"/>
      <c r="BE298" s="1"/>
      <c r="BF298" s="1"/>
    </row>
    <row r="299" spans="1:58" x14ac:dyDescent="0.25">
      <c r="A299" s="1"/>
      <c r="B299" s="1"/>
      <c r="P299" s="1"/>
      <c r="Q299" s="1"/>
      <c r="R299" s="1"/>
      <c r="T299" s="1"/>
      <c r="U299" s="1"/>
      <c r="V299" s="1">
        <f t="shared" si="581"/>
        <v>0</v>
      </c>
      <c r="Y299" s="1">
        <f>Table17[[#This Row],[Quantity2]]*Table17[[#This Row],[U Cost]]</f>
        <v>0</v>
      </c>
      <c r="AA299" s="1"/>
      <c r="AB299" s="1"/>
      <c r="AC299" s="1">
        <f t="shared" si="582"/>
        <v>0</v>
      </c>
      <c r="AD299" s="1"/>
      <c r="AE299" s="1">
        <f>SUM(Table17[[#This Row],[Total 
Paid]:[Refunds]])</f>
        <v>0</v>
      </c>
      <c r="AF299" s="1"/>
      <c r="AG299" s="1">
        <f>SUM(AC299,Table17[[#This Row],[Refunds]],Table17[[#This Row],[Shipping 
Charged]])</f>
        <v>0</v>
      </c>
      <c r="AH299" s="1"/>
      <c r="AI299" s="1"/>
      <c r="AJ299" s="1">
        <f t="shared" si="583"/>
        <v>0</v>
      </c>
      <c r="AL299" s="1"/>
      <c r="AM299" s="1"/>
      <c r="AN299" s="1"/>
      <c r="AO299" s="1"/>
      <c r="AQ299" s="30">
        <f t="shared" si="584"/>
        <v>0</v>
      </c>
      <c r="AR299" s="1"/>
      <c r="AS299" s="1">
        <f t="shared" si="585"/>
        <v>0</v>
      </c>
      <c r="AT299" s="1"/>
      <c r="AU299" s="1"/>
      <c r="AV299" s="2">
        <f t="shared" si="586"/>
        <v>0</v>
      </c>
      <c r="AX299" s="1"/>
      <c r="AY299" s="1"/>
      <c r="AZ299" s="1"/>
      <c r="BA299" s="2">
        <f t="shared" si="587"/>
        <v>0</v>
      </c>
      <c r="BB299" s="2">
        <f>SUM(AG299,AI299,-BA299,-Table17[[#This Row],[Sale Fee]])</f>
        <v>0</v>
      </c>
      <c r="BD299" s="1"/>
      <c r="BE299" s="1"/>
      <c r="BF299" s="1"/>
    </row>
    <row r="300" spans="1:58" x14ac:dyDescent="0.25">
      <c r="A300" s="1"/>
      <c r="B300" s="1"/>
      <c r="P300" s="1"/>
      <c r="Q300" s="1"/>
      <c r="R300" s="1"/>
      <c r="T300" s="1"/>
      <c r="U300" s="1"/>
      <c r="V300" s="1">
        <f t="shared" si="581"/>
        <v>0</v>
      </c>
      <c r="Y300" s="1">
        <f>Table17[[#This Row],[Quantity2]]*Table17[[#This Row],[U Cost]]</f>
        <v>0</v>
      </c>
      <c r="AA300" s="1"/>
      <c r="AB300" s="1"/>
      <c r="AC300" s="1">
        <f t="shared" si="582"/>
        <v>0</v>
      </c>
      <c r="AD300" s="1"/>
      <c r="AE300" s="1">
        <f>SUM(Table17[[#This Row],[Total 
Paid]:[Refunds]])</f>
        <v>0</v>
      </c>
      <c r="AF300" s="1"/>
      <c r="AG300" s="1">
        <f>SUM(AC300,Table17[[#This Row],[Refunds]],Table17[[#This Row],[Shipping 
Charged]])</f>
        <v>0</v>
      </c>
      <c r="AH300" s="1"/>
      <c r="AI300" s="1"/>
      <c r="AJ300" s="1">
        <f t="shared" si="583"/>
        <v>0</v>
      </c>
      <c r="AL300" s="1"/>
      <c r="AM300" s="1"/>
      <c r="AN300" s="1"/>
      <c r="AO300" s="1"/>
      <c r="AQ300" s="30">
        <f t="shared" si="584"/>
        <v>0</v>
      </c>
      <c r="AR300" s="1"/>
      <c r="AS300" s="1">
        <f t="shared" si="585"/>
        <v>0</v>
      </c>
      <c r="AT300" s="1"/>
      <c r="AU300" s="1"/>
      <c r="AV300" s="2">
        <f t="shared" si="586"/>
        <v>0</v>
      </c>
      <c r="AX300" s="1"/>
      <c r="AY300" s="1"/>
      <c r="AZ300" s="1"/>
      <c r="BA300" s="2">
        <f t="shared" si="587"/>
        <v>0</v>
      </c>
      <c r="BB300" s="2">
        <f>SUM(AG300,AI300,-BA300,-Table17[[#This Row],[Sale Fee]])</f>
        <v>0</v>
      </c>
      <c r="BD300" s="1"/>
      <c r="BE300" s="1"/>
      <c r="BF300" s="1"/>
    </row>
    <row r="301" spans="1:58" x14ac:dyDescent="0.25">
      <c r="A301" s="1"/>
      <c r="B301" s="1"/>
      <c r="P301" s="1"/>
      <c r="Q301" s="1"/>
      <c r="R301" s="1"/>
      <c r="T301" s="1"/>
      <c r="U301" s="1"/>
      <c r="V301" s="1">
        <f t="shared" si="581"/>
        <v>0</v>
      </c>
      <c r="Y301" s="1">
        <f>Table17[[#This Row],[Quantity2]]*Table17[[#This Row],[U Cost]]</f>
        <v>0</v>
      </c>
      <c r="AA301" s="1"/>
      <c r="AB301" s="1"/>
      <c r="AC301" s="1">
        <f t="shared" si="582"/>
        <v>0</v>
      </c>
      <c r="AD301" s="1"/>
      <c r="AE301" s="1">
        <f>SUM(Table17[[#This Row],[Total 
Paid]:[Refunds]])</f>
        <v>0</v>
      </c>
      <c r="AF301" s="1"/>
      <c r="AG301" s="1">
        <f>SUM(AC301,Table17[[#This Row],[Refunds]],Table17[[#This Row],[Shipping 
Charged]])</f>
        <v>0</v>
      </c>
      <c r="AH301" s="1"/>
      <c r="AI301" s="1"/>
      <c r="AJ301" s="1">
        <f t="shared" si="583"/>
        <v>0</v>
      </c>
      <c r="AL301" s="1"/>
      <c r="AM301" s="1"/>
      <c r="AN301" s="1"/>
      <c r="AO301" s="1"/>
      <c r="AQ301" s="30">
        <f t="shared" si="584"/>
        <v>0</v>
      </c>
      <c r="AR301" s="1"/>
      <c r="AS301" s="1">
        <f t="shared" si="585"/>
        <v>0</v>
      </c>
      <c r="AT301" s="1"/>
      <c r="AU301" s="1"/>
      <c r="AV301" s="2">
        <f t="shared" si="586"/>
        <v>0</v>
      </c>
      <c r="AX301" s="1"/>
      <c r="AY301" s="1"/>
      <c r="AZ301" s="1"/>
      <c r="BA301" s="2">
        <f t="shared" si="587"/>
        <v>0</v>
      </c>
      <c r="BB301" s="2">
        <f>SUM(AG301,AI301,-BA301,-Table17[[#This Row],[Sale Fee]])</f>
        <v>0</v>
      </c>
      <c r="BD301" s="1"/>
      <c r="BE301" s="1"/>
      <c r="BF301" s="1"/>
    </row>
    <row r="302" spans="1:58" x14ac:dyDescent="0.25">
      <c r="A302" s="1"/>
      <c r="B302" s="1"/>
      <c r="P302" s="1"/>
      <c r="Q302" s="1"/>
      <c r="R302" s="1"/>
      <c r="T302" s="1"/>
      <c r="U302" s="1"/>
      <c r="V302" s="1">
        <f t="shared" si="581"/>
        <v>0</v>
      </c>
      <c r="Y302" s="1">
        <f>Table17[[#This Row],[Quantity2]]*Table17[[#This Row],[U Cost]]</f>
        <v>0</v>
      </c>
      <c r="AA302" s="1"/>
      <c r="AB302" s="1"/>
      <c r="AC302" s="1">
        <f t="shared" si="582"/>
        <v>0</v>
      </c>
      <c r="AD302" s="1"/>
      <c r="AE302" s="1">
        <f>SUM(Table17[[#This Row],[Total 
Paid]:[Refunds]])</f>
        <v>0</v>
      </c>
      <c r="AF302" s="1"/>
      <c r="AG302" s="1">
        <f>SUM(AC302,Table17[[#This Row],[Refunds]],Table17[[#This Row],[Shipping 
Charged]])</f>
        <v>0</v>
      </c>
      <c r="AH302" s="1"/>
      <c r="AI302" s="1"/>
      <c r="AJ302" s="1">
        <f t="shared" si="583"/>
        <v>0</v>
      </c>
      <c r="AL302" s="1"/>
      <c r="AM302" s="1"/>
      <c r="AN302" s="1"/>
      <c r="AO302" s="1"/>
      <c r="AQ302" s="30">
        <f t="shared" si="584"/>
        <v>0</v>
      </c>
      <c r="AR302" s="1"/>
      <c r="AS302" s="1">
        <f t="shared" si="585"/>
        <v>0</v>
      </c>
      <c r="AT302" s="1"/>
      <c r="AU302" s="1"/>
      <c r="AV302" s="2">
        <f t="shared" si="586"/>
        <v>0</v>
      </c>
      <c r="AX302" s="1"/>
      <c r="AY302" s="1"/>
      <c r="AZ302" s="1"/>
      <c r="BA302" s="2">
        <f t="shared" si="587"/>
        <v>0</v>
      </c>
      <c r="BB302" s="2">
        <f>SUM(AG302,AI302,-BA302,-Table17[[#This Row],[Sale Fee]])</f>
        <v>0</v>
      </c>
      <c r="BD302" s="1"/>
      <c r="BE302" s="1"/>
      <c r="BF302" s="1"/>
    </row>
    <row r="303" spans="1:58" x14ac:dyDescent="0.25">
      <c r="A303" s="1"/>
      <c r="B303" s="1"/>
      <c r="P303" s="1"/>
      <c r="Q303" s="1"/>
      <c r="R303" s="1"/>
      <c r="T303" s="1"/>
      <c r="U303" s="1"/>
      <c r="V303" s="1">
        <f t="shared" si="581"/>
        <v>0</v>
      </c>
      <c r="Y303" s="1">
        <f>Table17[[#This Row],[Quantity2]]*Table17[[#This Row],[U Cost]]</f>
        <v>0</v>
      </c>
      <c r="AA303" s="1"/>
      <c r="AB303" s="1"/>
      <c r="AC303" s="1">
        <f t="shared" si="582"/>
        <v>0</v>
      </c>
      <c r="AD303" s="1"/>
      <c r="AE303" s="1">
        <f>SUM(Table17[[#This Row],[Total 
Paid]:[Refunds]])</f>
        <v>0</v>
      </c>
      <c r="AF303" s="1"/>
      <c r="AG303" s="1">
        <f>SUM(AC303,Table17[[#This Row],[Refunds]],Table17[[#This Row],[Shipping 
Charged]])</f>
        <v>0</v>
      </c>
      <c r="AH303" s="1"/>
      <c r="AI303" s="1"/>
      <c r="AJ303" s="1">
        <f t="shared" si="583"/>
        <v>0</v>
      </c>
      <c r="AL303" s="1"/>
      <c r="AM303" s="1"/>
      <c r="AN303" s="1"/>
      <c r="AO303" s="1"/>
      <c r="AQ303" s="30">
        <f t="shared" si="584"/>
        <v>0</v>
      </c>
      <c r="AR303" s="1"/>
      <c r="AS303" s="1">
        <f t="shared" si="585"/>
        <v>0</v>
      </c>
      <c r="AT303" s="1"/>
      <c r="AU303" s="1"/>
      <c r="AV303" s="2">
        <f t="shared" si="586"/>
        <v>0</v>
      </c>
      <c r="AX303" s="1"/>
      <c r="AY303" s="1"/>
      <c r="AZ303" s="1"/>
      <c r="BA303" s="2">
        <f t="shared" si="587"/>
        <v>0</v>
      </c>
      <c r="BB303" s="2">
        <f>SUM(AG303,AI303,-BA303,-Table17[[#This Row],[Sale Fee]])</f>
        <v>0</v>
      </c>
      <c r="BD303" s="1"/>
      <c r="BE303" s="1"/>
      <c r="BF303" s="1"/>
    </row>
    <row r="304" spans="1:58" x14ac:dyDescent="0.25">
      <c r="A304" s="1"/>
      <c r="B304" s="1"/>
      <c r="P304" s="1"/>
      <c r="Q304" s="1"/>
      <c r="R304" s="1"/>
      <c r="T304" s="1"/>
      <c r="U304" s="1"/>
      <c r="V304" s="1">
        <f t="shared" si="581"/>
        <v>0</v>
      </c>
      <c r="Y304" s="1">
        <f>Table17[[#This Row],[Quantity2]]*Table17[[#This Row],[U Cost]]</f>
        <v>0</v>
      </c>
      <c r="AA304" s="1"/>
      <c r="AB304" s="1"/>
      <c r="AC304" s="1">
        <f t="shared" si="582"/>
        <v>0</v>
      </c>
      <c r="AD304" s="1"/>
      <c r="AE304" s="1">
        <f>SUM(Table17[[#This Row],[Total 
Paid]:[Refunds]])</f>
        <v>0</v>
      </c>
      <c r="AF304" s="1"/>
      <c r="AG304" s="1">
        <f>SUM(AC304,Table17[[#This Row],[Refunds]],Table17[[#This Row],[Shipping 
Charged]])</f>
        <v>0</v>
      </c>
      <c r="AH304" s="1"/>
      <c r="AI304" s="1"/>
      <c r="AJ304" s="1">
        <f t="shared" si="583"/>
        <v>0</v>
      </c>
      <c r="AL304" s="1"/>
      <c r="AM304" s="1"/>
      <c r="AN304" s="1"/>
      <c r="AO304" s="1"/>
      <c r="AQ304" s="30">
        <f t="shared" si="584"/>
        <v>0</v>
      </c>
      <c r="AR304" s="1"/>
      <c r="AS304" s="1">
        <f t="shared" si="585"/>
        <v>0</v>
      </c>
      <c r="AT304" s="1"/>
      <c r="AU304" s="1"/>
      <c r="AV304" s="2">
        <f t="shared" si="586"/>
        <v>0</v>
      </c>
      <c r="AX304" s="1"/>
      <c r="AY304" s="1"/>
      <c r="AZ304" s="1"/>
      <c r="BA304" s="2">
        <f t="shared" si="587"/>
        <v>0</v>
      </c>
      <c r="BB304" s="2">
        <f>SUM(AG304,AI304,-BA304,-Table17[[#This Row],[Sale Fee]])</f>
        <v>0</v>
      </c>
      <c r="BD304" s="1"/>
      <c r="BE304" s="1"/>
      <c r="BF304" s="1"/>
    </row>
    <row r="305" spans="1:58" x14ac:dyDescent="0.25">
      <c r="A305" s="1"/>
      <c r="B305" s="1"/>
      <c r="P305" s="1"/>
      <c r="Q305" s="1"/>
      <c r="R305" s="1"/>
      <c r="T305" s="1"/>
      <c r="U305" s="1"/>
      <c r="V305" s="1">
        <f t="shared" si="581"/>
        <v>0</v>
      </c>
      <c r="Y305" s="1">
        <f>Table17[[#This Row],[Quantity2]]*Table17[[#This Row],[U Cost]]</f>
        <v>0</v>
      </c>
      <c r="AA305" s="1"/>
      <c r="AB305" s="1"/>
      <c r="AC305" s="1">
        <f t="shared" si="582"/>
        <v>0</v>
      </c>
      <c r="AD305" s="1"/>
      <c r="AE305" s="1">
        <f>SUM(Table17[[#This Row],[Total 
Paid]:[Refunds]])</f>
        <v>0</v>
      </c>
      <c r="AF305" s="1"/>
      <c r="AG305" s="1">
        <f>SUM(AC305,Table17[[#This Row],[Refunds]],Table17[[#This Row],[Shipping 
Charged]])</f>
        <v>0</v>
      </c>
      <c r="AH305" s="1"/>
      <c r="AI305" s="1"/>
      <c r="AJ305" s="1">
        <f t="shared" si="583"/>
        <v>0</v>
      </c>
      <c r="AL305" s="1"/>
      <c r="AM305" s="1"/>
      <c r="AN305" s="1"/>
      <c r="AO305" s="1"/>
      <c r="AQ305" s="30">
        <f t="shared" si="584"/>
        <v>0</v>
      </c>
      <c r="AR305" s="1"/>
      <c r="AS305" s="1">
        <f t="shared" si="585"/>
        <v>0</v>
      </c>
      <c r="AT305" s="1"/>
      <c r="AU305" s="1"/>
      <c r="AV305" s="2">
        <f t="shared" si="586"/>
        <v>0</v>
      </c>
      <c r="AX305" s="1"/>
      <c r="AY305" s="1"/>
      <c r="AZ305" s="1"/>
      <c r="BA305" s="2">
        <f t="shared" si="587"/>
        <v>0</v>
      </c>
      <c r="BB305" s="2">
        <f>SUM(AG305,AI305,-BA305,-Table17[[#This Row],[Sale Fee]])</f>
        <v>0</v>
      </c>
      <c r="BD305" s="1"/>
      <c r="BE305" s="1"/>
      <c r="BF305" s="1"/>
    </row>
    <row r="306" spans="1:58" x14ac:dyDescent="0.25">
      <c r="A306" s="1"/>
      <c r="B306" s="1"/>
      <c r="P306" s="1"/>
      <c r="Q306" s="1"/>
      <c r="R306" s="1"/>
      <c r="T306" s="1"/>
      <c r="U306" s="1"/>
      <c r="V306" s="1">
        <f t="shared" si="581"/>
        <v>0</v>
      </c>
      <c r="Y306" s="1">
        <f>Table17[[#This Row],[Quantity2]]*Table17[[#This Row],[U Cost]]</f>
        <v>0</v>
      </c>
      <c r="AA306" s="1"/>
      <c r="AB306" s="1"/>
      <c r="AC306" s="1">
        <f t="shared" si="582"/>
        <v>0</v>
      </c>
      <c r="AD306" s="1"/>
      <c r="AE306" s="1">
        <f>SUM(Table17[[#This Row],[Total 
Paid]:[Refunds]])</f>
        <v>0</v>
      </c>
      <c r="AF306" s="1"/>
      <c r="AG306" s="1">
        <f>SUM(AC306,Table17[[#This Row],[Refunds]],Table17[[#This Row],[Shipping 
Charged]])</f>
        <v>0</v>
      </c>
      <c r="AH306" s="1"/>
      <c r="AI306" s="1"/>
      <c r="AJ306" s="1">
        <f t="shared" si="583"/>
        <v>0</v>
      </c>
      <c r="AL306" s="1"/>
      <c r="AM306" s="1"/>
      <c r="AN306" s="1"/>
      <c r="AO306" s="1"/>
      <c r="AQ306" s="30">
        <f t="shared" si="584"/>
        <v>0</v>
      </c>
      <c r="AR306" s="1"/>
      <c r="AS306" s="1">
        <f t="shared" si="585"/>
        <v>0</v>
      </c>
      <c r="AT306" s="1"/>
      <c r="AU306" s="1"/>
      <c r="AV306" s="2">
        <f t="shared" si="586"/>
        <v>0</v>
      </c>
      <c r="AX306" s="1"/>
      <c r="AY306" s="1"/>
      <c r="AZ306" s="1"/>
      <c r="BA306" s="2">
        <f t="shared" si="587"/>
        <v>0</v>
      </c>
      <c r="BB306" s="2">
        <f>SUM(AG306,AI306,-BA306,-Table17[[#This Row],[Sale Fee]])</f>
        <v>0</v>
      </c>
      <c r="BD306" s="1"/>
      <c r="BE306" s="1"/>
      <c r="BF306" s="1"/>
    </row>
    <row r="307" spans="1:58" x14ac:dyDescent="0.25">
      <c r="A307" s="1"/>
      <c r="B307" s="1"/>
      <c r="P307" s="1"/>
      <c r="Q307" s="1"/>
      <c r="R307" s="1"/>
      <c r="T307" s="1"/>
      <c r="U307" s="1"/>
      <c r="V307" s="1">
        <f t="shared" si="581"/>
        <v>0</v>
      </c>
      <c r="Y307" s="1">
        <f>Table17[[#This Row],[Quantity2]]*Table17[[#This Row],[U Cost]]</f>
        <v>0</v>
      </c>
      <c r="AA307" s="1"/>
      <c r="AB307" s="1"/>
      <c r="AC307" s="1">
        <f t="shared" si="582"/>
        <v>0</v>
      </c>
      <c r="AD307" s="1"/>
      <c r="AE307" s="1">
        <f>SUM(Table17[[#This Row],[Total 
Paid]:[Refunds]])</f>
        <v>0</v>
      </c>
      <c r="AF307" s="1"/>
      <c r="AG307" s="1">
        <f>SUM(AC307,Table17[[#This Row],[Refunds]],Table17[[#This Row],[Shipping 
Charged]])</f>
        <v>0</v>
      </c>
      <c r="AH307" s="1"/>
      <c r="AI307" s="1"/>
      <c r="AJ307" s="1">
        <f t="shared" si="583"/>
        <v>0</v>
      </c>
      <c r="AL307" s="1"/>
      <c r="AM307" s="1"/>
      <c r="AN307" s="1"/>
      <c r="AO307" s="1"/>
      <c r="AQ307" s="30">
        <f t="shared" si="584"/>
        <v>0</v>
      </c>
      <c r="AR307" s="1"/>
      <c r="AS307" s="1">
        <f t="shared" si="585"/>
        <v>0</v>
      </c>
      <c r="AT307" s="1"/>
      <c r="AU307" s="1"/>
      <c r="AV307" s="2">
        <f t="shared" si="586"/>
        <v>0</v>
      </c>
      <c r="AX307" s="1"/>
      <c r="AY307" s="1"/>
      <c r="AZ307" s="1"/>
      <c r="BA307" s="2">
        <f t="shared" si="587"/>
        <v>0</v>
      </c>
      <c r="BB307" s="2">
        <f>SUM(AG307,AI307,-BA307,-Table17[[#This Row],[Sale Fee]])</f>
        <v>0</v>
      </c>
      <c r="BD307" s="1"/>
      <c r="BE307" s="1"/>
      <c r="BF307" s="1"/>
    </row>
    <row r="308" spans="1:58" x14ac:dyDescent="0.25">
      <c r="A308" s="1"/>
      <c r="B308" s="1"/>
      <c r="P308" s="1"/>
      <c r="Q308" s="1"/>
      <c r="R308" s="1"/>
      <c r="T308" s="1"/>
      <c r="U308" s="1"/>
      <c r="V308" s="1">
        <f t="shared" si="581"/>
        <v>0</v>
      </c>
      <c r="Y308" s="1">
        <f>Table17[[#This Row],[Quantity2]]*Table17[[#This Row],[U Cost]]</f>
        <v>0</v>
      </c>
      <c r="AA308" s="1"/>
      <c r="AB308" s="1"/>
      <c r="AC308" s="1">
        <f t="shared" si="582"/>
        <v>0</v>
      </c>
      <c r="AD308" s="1"/>
      <c r="AE308" s="1">
        <f>SUM(Table17[[#This Row],[Total 
Paid]:[Refunds]])</f>
        <v>0</v>
      </c>
      <c r="AF308" s="1"/>
      <c r="AG308" s="1">
        <f>SUM(AC308,Table17[[#This Row],[Refunds]],Table17[[#This Row],[Shipping 
Charged]])</f>
        <v>0</v>
      </c>
      <c r="AH308" s="1"/>
      <c r="AI308" s="1"/>
      <c r="AJ308" s="1">
        <f t="shared" si="583"/>
        <v>0</v>
      </c>
      <c r="AL308" s="1"/>
      <c r="AM308" s="1"/>
      <c r="AN308" s="1"/>
      <c r="AO308" s="1"/>
      <c r="AQ308" s="30">
        <f t="shared" si="584"/>
        <v>0</v>
      </c>
      <c r="AR308" s="1"/>
      <c r="AS308" s="1">
        <f t="shared" si="585"/>
        <v>0</v>
      </c>
      <c r="AT308" s="1"/>
      <c r="AU308" s="1"/>
      <c r="AV308" s="2">
        <f t="shared" si="586"/>
        <v>0</v>
      </c>
      <c r="AX308" s="1"/>
      <c r="AY308" s="1"/>
      <c r="AZ308" s="1"/>
      <c r="BA308" s="2">
        <f t="shared" si="587"/>
        <v>0</v>
      </c>
      <c r="BB308" s="2">
        <f>SUM(AG308,AI308,-BA308,-Table17[[#This Row],[Sale Fee]])</f>
        <v>0</v>
      </c>
      <c r="BD308" s="1"/>
      <c r="BE308" s="1"/>
      <c r="BF308" s="1"/>
    </row>
    <row r="309" spans="1:58" x14ac:dyDescent="0.25">
      <c r="A309" s="1"/>
      <c r="B309" s="1"/>
      <c r="P309" s="1"/>
      <c r="Q309" s="1"/>
      <c r="R309" s="1"/>
      <c r="T309" s="1"/>
      <c r="U309" s="1"/>
      <c r="V309" s="1">
        <f t="shared" si="581"/>
        <v>0</v>
      </c>
      <c r="Y309" s="1">
        <f>Table17[[#This Row],[Quantity2]]*Table17[[#This Row],[U Cost]]</f>
        <v>0</v>
      </c>
      <c r="AA309" s="1"/>
      <c r="AB309" s="1"/>
      <c r="AC309" s="1">
        <f t="shared" si="582"/>
        <v>0</v>
      </c>
      <c r="AD309" s="1"/>
      <c r="AE309" s="1">
        <f>SUM(Table17[[#This Row],[Total 
Paid]:[Refunds]])</f>
        <v>0</v>
      </c>
      <c r="AF309" s="1"/>
      <c r="AG309" s="1">
        <f>SUM(AC309,Table17[[#This Row],[Refunds]],Table17[[#This Row],[Shipping 
Charged]])</f>
        <v>0</v>
      </c>
      <c r="AH309" s="1"/>
      <c r="AI309" s="1"/>
      <c r="AJ309" s="1">
        <f t="shared" si="583"/>
        <v>0</v>
      </c>
      <c r="AL309" s="1"/>
      <c r="AM309" s="1"/>
      <c r="AN309" s="1"/>
      <c r="AO309" s="1"/>
      <c r="AQ309" s="30">
        <f t="shared" si="584"/>
        <v>0</v>
      </c>
      <c r="AR309" s="1"/>
      <c r="AS309" s="1">
        <f t="shared" si="585"/>
        <v>0</v>
      </c>
      <c r="AT309" s="1"/>
      <c r="AU309" s="1"/>
      <c r="AV309" s="2">
        <f t="shared" si="586"/>
        <v>0</v>
      </c>
      <c r="AX309" s="1"/>
      <c r="AY309" s="1"/>
      <c r="AZ309" s="1"/>
      <c r="BA309" s="2">
        <f t="shared" si="587"/>
        <v>0</v>
      </c>
      <c r="BB309" s="2">
        <f>SUM(AG309,AI309,-BA309,-Table17[[#This Row],[Sale Fee]])</f>
        <v>0</v>
      </c>
      <c r="BD309" s="1"/>
      <c r="BE309" s="1"/>
      <c r="BF309" s="1"/>
    </row>
    <row r="310" spans="1:58" x14ac:dyDescent="0.25">
      <c r="A310" s="1"/>
      <c r="B310" s="1"/>
      <c r="E310" s="4"/>
      <c r="M310" s="49"/>
      <c r="P310" s="1"/>
      <c r="Q310" s="1"/>
      <c r="R310" s="1"/>
      <c r="T310" s="1"/>
      <c r="U310" s="1"/>
      <c r="V310" s="1">
        <f t="shared" si="581"/>
        <v>0</v>
      </c>
      <c r="Y310" s="1">
        <f>Table17[[#This Row],[Quantity2]]*Table17[[#This Row],[U Cost]]</f>
        <v>0</v>
      </c>
      <c r="AA310" s="1"/>
      <c r="AB310" s="1"/>
      <c r="AC310" s="1">
        <f t="shared" si="582"/>
        <v>0</v>
      </c>
      <c r="AD310" s="1"/>
      <c r="AE310" s="1">
        <f>SUM(Table17[[#This Row],[Total 
Paid]:[Refunds]])</f>
        <v>0</v>
      </c>
      <c r="AF310" s="1"/>
      <c r="AG310" s="1">
        <f>SUM(AC310,Table17[[#This Row],[Refunds]],Table17[[#This Row],[Shipping 
Charged]])</f>
        <v>0</v>
      </c>
      <c r="AH310" s="1"/>
      <c r="AI310" s="1"/>
      <c r="AJ310" s="1">
        <f t="shared" si="583"/>
        <v>0</v>
      </c>
      <c r="AL310" s="1"/>
      <c r="AM310" s="1"/>
      <c r="AN310" s="1"/>
      <c r="AO310" s="1"/>
      <c r="AQ310" s="30">
        <f t="shared" si="584"/>
        <v>0</v>
      </c>
      <c r="AR310" s="1"/>
      <c r="AS310" s="1">
        <f t="shared" si="585"/>
        <v>0</v>
      </c>
      <c r="AT310" s="1"/>
      <c r="AU310" s="1"/>
      <c r="AV310" s="2">
        <f t="shared" si="586"/>
        <v>0</v>
      </c>
      <c r="AX310" s="1"/>
      <c r="AY310" s="1"/>
      <c r="AZ310" s="1"/>
      <c r="BA310" s="2">
        <f t="shared" si="587"/>
        <v>0</v>
      </c>
      <c r="BB310" s="2">
        <f>SUM(AG310,AI310,-BA310,-Table17[[#This Row],[Sale Fee]])</f>
        <v>0</v>
      </c>
      <c r="BD310" s="1"/>
      <c r="BE310" s="1"/>
      <c r="BF310" s="1"/>
    </row>
    <row r="311" spans="1:58" x14ac:dyDescent="0.25">
      <c r="A311" s="1"/>
      <c r="B311" s="1"/>
      <c r="E311" s="4"/>
      <c r="M311" s="49"/>
      <c r="P311" s="1"/>
      <c r="Q311" s="1"/>
      <c r="R311" s="1"/>
      <c r="T311" s="1"/>
      <c r="U311" s="1"/>
      <c r="V311" s="1">
        <f t="shared" si="581"/>
        <v>0</v>
      </c>
      <c r="Y311" s="1">
        <f>Table17[[#This Row],[Quantity2]]*Table17[[#This Row],[U Cost]]</f>
        <v>0</v>
      </c>
      <c r="AA311" s="1"/>
      <c r="AB311" s="1"/>
      <c r="AC311" s="1">
        <f t="shared" si="582"/>
        <v>0</v>
      </c>
      <c r="AD311" s="1"/>
      <c r="AE311" s="1">
        <f>SUM(Table17[[#This Row],[Total 
Paid]:[Refunds]])</f>
        <v>0</v>
      </c>
      <c r="AF311" s="1"/>
      <c r="AG311" s="1">
        <f>SUM(AC311,Table17[[#This Row],[Refunds]],Table17[[#This Row],[Shipping 
Charged]])</f>
        <v>0</v>
      </c>
      <c r="AH311" s="1"/>
      <c r="AI311" s="1"/>
      <c r="AJ311" s="1">
        <f t="shared" si="583"/>
        <v>0</v>
      </c>
      <c r="AL311" s="1"/>
      <c r="AM311" s="1"/>
      <c r="AN311" s="1"/>
      <c r="AO311" s="1"/>
      <c r="AQ311" s="30">
        <f t="shared" si="584"/>
        <v>0</v>
      </c>
      <c r="AR311" s="1"/>
      <c r="AS311" s="1">
        <f t="shared" si="585"/>
        <v>0</v>
      </c>
      <c r="AT311" s="1"/>
      <c r="AU311" s="1"/>
      <c r="AV311" s="2">
        <f t="shared" si="586"/>
        <v>0</v>
      </c>
      <c r="AX311" s="1"/>
      <c r="AY311" s="1"/>
      <c r="AZ311" s="1"/>
      <c r="BA311" s="2">
        <f t="shared" si="587"/>
        <v>0</v>
      </c>
      <c r="BB311" s="2">
        <f>SUM(AG311,AI311,-BA311,-Table17[[#This Row],[Sale Fee]])</f>
        <v>0</v>
      </c>
      <c r="BD311" s="1"/>
      <c r="BE311" s="1"/>
      <c r="BF311" s="1"/>
    </row>
    <row r="312" spans="1:58" x14ac:dyDescent="0.25">
      <c r="A312" s="1"/>
      <c r="B312" s="1"/>
      <c r="E312" s="4"/>
      <c r="M312" s="49"/>
      <c r="P312" s="1"/>
      <c r="Q312" s="1"/>
      <c r="R312" s="1"/>
      <c r="T312" s="1"/>
      <c r="U312" s="1"/>
      <c r="V312" s="1">
        <f t="shared" si="581"/>
        <v>0</v>
      </c>
      <c r="Y312" s="1">
        <f>Table17[[#This Row],[Quantity2]]*Table17[[#This Row],[U Cost]]</f>
        <v>0</v>
      </c>
      <c r="AA312" s="1"/>
      <c r="AB312" s="1"/>
      <c r="AC312" s="1">
        <f t="shared" si="582"/>
        <v>0</v>
      </c>
      <c r="AD312" s="1"/>
      <c r="AE312" s="1">
        <f>SUM(Table17[[#This Row],[Total 
Paid]:[Refunds]])</f>
        <v>0</v>
      </c>
      <c r="AF312" s="1"/>
      <c r="AG312" s="1">
        <f>SUM(AC312,Table17[[#This Row],[Refunds]],Table17[[#This Row],[Shipping 
Charged]])</f>
        <v>0</v>
      </c>
      <c r="AH312" s="1"/>
      <c r="AI312" s="1"/>
      <c r="AJ312" s="1">
        <f t="shared" si="583"/>
        <v>0</v>
      </c>
      <c r="AL312" s="1"/>
      <c r="AM312" s="1"/>
      <c r="AN312" s="1"/>
      <c r="AO312" s="1"/>
      <c r="AQ312" s="30">
        <f t="shared" si="584"/>
        <v>0</v>
      </c>
      <c r="AR312" s="1"/>
      <c r="AS312" s="1">
        <f t="shared" si="585"/>
        <v>0</v>
      </c>
      <c r="AT312" s="1"/>
      <c r="AU312" s="1"/>
      <c r="AV312" s="2">
        <f t="shared" si="586"/>
        <v>0</v>
      </c>
      <c r="AX312" s="1"/>
      <c r="AY312" s="1"/>
      <c r="AZ312" s="1"/>
      <c r="BA312" s="2">
        <f t="shared" si="587"/>
        <v>0</v>
      </c>
      <c r="BB312" s="2">
        <f>SUM(AG312,AI312,-BA312,-Table17[[#This Row],[Sale Fee]])</f>
        <v>0</v>
      </c>
      <c r="BD312" s="1"/>
      <c r="BE312" s="1"/>
      <c r="BF312" s="1"/>
    </row>
    <row r="313" spans="1:58" x14ac:dyDescent="0.25">
      <c r="A313" s="1"/>
      <c r="B313" s="1"/>
      <c r="E313" s="4"/>
      <c r="P313" s="1"/>
      <c r="Q313" s="1"/>
      <c r="R313" s="1"/>
      <c r="T313" s="1"/>
      <c r="U313" s="1"/>
      <c r="V313" s="1">
        <f t="shared" si="581"/>
        <v>0</v>
      </c>
      <c r="Y313" s="1">
        <f>Table17[[#This Row],[Quantity2]]*Table17[[#This Row],[U Cost]]</f>
        <v>0</v>
      </c>
      <c r="AA313" s="1"/>
      <c r="AB313" s="1"/>
      <c r="AC313" s="1">
        <f t="shared" si="582"/>
        <v>0</v>
      </c>
      <c r="AD313" s="1"/>
      <c r="AE313" s="1">
        <f>SUM(Table17[[#This Row],[Total 
Paid]:[Refunds]])</f>
        <v>0</v>
      </c>
      <c r="AF313" s="1"/>
      <c r="AG313" s="1">
        <f>SUM(AC313,Table17[[#This Row],[Refunds]],Table17[[#This Row],[Shipping 
Charged]])</f>
        <v>0</v>
      </c>
      <c r="AH313" s="1"/>
      <c r="AI313" s="1"/>
      <c r="AJ313" s="1">
        <f t="shared" si="583"/>
        <v>0</v>
      </c>
      <c r="AL313" s="1"/>
      <c r="AM313" s="1"/>
      <c r="AN313" s="1"/>
      <c r="AO313" s="1"/>
      <c r="AQ313" s="30">
        <f t="shared" si="584"/>
        <v>0</v>
      </c>
      <c r="AR313" s="1"/>
      <c r="AS313" s="1">
        <f t="shared" si="585"/>
        <v>0</v>
      </c>
      <c r="AT313" s="1"/>
      <c r="AU313" s="1"/>
      <c r="AV313" s="2">
        <f t="shared" si="586"/>
        <v>0</v>
      </c>
      <c r="AX313" s="1"/>
      <c r="AY313" s="1"/>
      <c r="AZ313" s="1"/>
      <c r="BA313" s="2">
        <f t="shared" si="587"/>
        <v>0</v>
      </c>
      <c r="BB313" s="2">
        <f>SUM(AG313,AI313,-BA313,-Table17[[#This Row],[Sale Fee]])</f>
        <v>0</v>
      </c>
      <c r="BD313" s="1"/>
      <c r="BE313" s="1"/>
      <c r="BF313" s="1"/>
    </row>
    <row r="314" spans="1:58" x14ac:dyDescent="0.25">
      <c r="A314" s="1"/>
      <c r="B314" s="1"/>
      <c r="E314" s="4"/>
      <c r="M314" s="49"/>
      <c r="P314" s="1"/>
      <c r="Q314" s="1"/>
      <c r="R314" s="1"/>
      <c r="T314" s="1"/>
      <c r="U314" s="1"/>
      <c r="V314" s="1">
        <f t="shared" si="581"/>
        <v>0</v>
      </c>
      <c r="Y314" s="1">
        <f>Table17[[#This Row],[Quantity2]]*Table17[[#This Row],[U Cost]]</f>
        <v>0</v>
      </c>
      <c r="AA314" s="1"/>
      <c r="AB314" s="1"/>
      <c r="AC314" s="1">
        <f t="shared" si="582"/>
        <v>0</v>
      </c>
      <c r="AD314" s="1"/>
      <c r="AE314" s="1">
        <f>SUM(Table17[[#This Row],[Total 
Paid]:[Refunds]])</f>
        <v>0</v>
      </c>
      <c r="AF314" s="1"/>
      <c r="AG314" s="1">
        <f>SUM(AC314,Table17[[#This Row],[Refunds]],Table17[[#This Row],[Shipping 
Charged]])</f>
        <v>0</v>
      </c>
      <c r="AH314" s="1"/>
      <c r="AI314" s="1"/>
      <c r="AJ314" s="1">
        <f t="shared" si="583"/>
        <v>0</v>
      </c>
      <c r="AL314" s="1"/>
      <c r="AM314" s="1"/>
      <c r="AN314" s="1"/>
      <c r="AO314" s="1"/>
      <c r="AQ314" s="30">
        <f t="shared" si="584"/>
        <v>0</v>
      </c>
      <c r="AR314" s="1"/>
      <c r="AS314" s="1">
        <f t="shared" si="585"/>
        <v>0</v>
      </c>
      <c r="AT314" s="1"/>
      <c r="AU314" s="1"/>
      <c r="AV314" s="2">
        <f t="shared" si="586"/>
        <v>0</v>
      </c>
      <c r="AX314" s="1"/>
      <c r="AY314" s="1"/>
      <c r="AZ314" s="1"/>
      <c r="BA314" s="2">
        <f t="shared" si="587"/>
        <v>0</v>
      </c>
      <c r="BB314" s="2">
        <f>SUM(AG314,AI314,-BA314,-Table17[[#This Row],[Sale Fee]])</f>
        <v>0</v>
      </c>
      <c r="BD314" s="1"/>
      <c r="BE314" s="1"/>
      <c r="BF314" s="1"/>
    </row>
    <row r="315" spans="1:58" x14ac:dyDescent="0.25">
      <c r="A315" s="1"/>
      <c r="B315" s="1"/>
      <c r="P315" s="1"/>
      <c r="Q315" s="1"/>
      <c r="R315" s="1"/>
      <c r="T315" s="1"/>
      <c r="U315" s="1"/>
      <c r="V315" s="1">
        <f t="shared" si="581"/>
        <v>0</v>
      </c>
      <c r="Y315" s="1">
        <f>Table17[[#This Row],[Quantity2]]*Table17[[#This Row],[U Cost]]</f>
        <v>0</v>
      </c>
      <c r="AA315" s="1"/>
      <c r="AB315" s="1"/>
      <c r="AC315" s="1">
        <f t="shared" si="582"/>
        <v>0</v>
      </c>
      <c r="AD315" s="1"/>
      <c r="AE315" s="1">
        <f>SUM(Table17[[#This Row],[Total 
Paid]:[Refunds]])</f>
        <v>0</v>
      </c>
      <c r="AF315" s="1"/>
      <c r="AG315" s="1">
        <f>SUM(AC315,Table17[[#This Row],[Refunds]],Table17[[#This Row],[Shipping 
Charged]])</f>
        <v>0</v>
      </c>
      <c r="AH315" s="1"/>
      <c r="AI315" s="1"/>
      <c r="AJ315" s="1">
        <f t="shared" si="583"/>
        <v>0</v>
      </c>
      <c r="AL315" s="1"/>
      <c r="AM315" s="1"/>
      <c r="AN315" s="1"/>
      <c r="AO315" s="1"/>
      <c r="AQ315" s="30">
        <f t="shared" si="584"/>
        <v>0</v>
      </c>
      <c r="AR315" s="1"/>
      <c r="AS315" s="1">
        <f t="shared" si="585"/>
        <v>0</v>
      </c>
      <c r="AT315" s="1"/>
      <c r="AU315" s="1"/>
      <c r="AV315" s="2">
        <f t="shared" si="586"/>
        <v>0</v>
      </c>
      <c r="AX315" s="1"/>
      <c r="AY315" s="1"/>
      <c r="AZ315" s="1"/>
      <c r="BA315" s="2">
        <f t="shared" si="587"/>
        <v>0</v>
      </c>
      <c r="BB315" s="2">
        <f>SUM(AG315,AI315,-BA315,-Table17[[#This Row],[Sale Fee]])</f>
        <v>0</v>
      </c>
      <c r="BD315" s="1"/>
      <c r="BE315" s="1"/>
      <c r="BF315" s="1"/>
    </row>
    <row r="316" spans="1:58" x14ac:dyDescent="0.25">
      <c r="A316" s="1"/>
      <c r="B316" s="1"/>
      <c r="E316" s="4"/>
      <c r="P316" s="1"/>
      <c r="Q316" s="1"/>
      <c r="R316" s="1"/>
      <c r="T316" s="1"/>
      <c r="U316" s="1"/>
      <c r="V316" s="1">
        <f t="shared" si="581"/>
        <v>0</v>
      </c>
      <c r="Y316" s="1">
        <f>Table17[[#This Row],[Quantity2]]*Table17[[#This Row],[U Cost]]</f>
        <v>0</v>
      </c>
      <c r="AA316" s="1"/>
      <c r="AB316" s="1"/>
      <c r="AC316" s="1">
        <f t="shared" si="582"/>
        <v>0</v>
      </c>
      <c r="AD316" s="1"/>
      <c r="AE316" s="1">
        <f>SUM(Table17[[#This Row],[Total 
Paid]:[Refunds]])</f>
        <v>0</v>
      </c>
      <c r="AF316" s="1"/>
      <c r="AG316" s="1">
        <f>SUM(AC316,Table17[[#This Row],[Refunds]],Table17[[#This Row],[Shipping 
Charged]])</f>
        <v>0</v>
      </c>
      <c r="AH316" s="1"/>
      <c r="AI316" s="1"/>
      <c r="AJ316" s="1">
        <f t="shared" si="583"/>
        <v>0</v>
      </c>
      <c r="AL316" s="1"/>
      <c r="AM316" s="1"/>
      <c r="AN316" s="1"/>
      <c r="AO316" s="1"/>
      <c r="AQ316" s="30">
        <f t="shared" si="584"/>
        <v>0</v>
      </c>
      <c r="AR316" s="1"/>
      <c r="AS316" s="1">
        <f t="shared" si="585"/>
        <v>0</v>
      </c>
      <c r="AT316" s="1"/>
      <c r="AU316" s="1"/>
      <c r="AV316" s="2">
        <f t="shared" si="586"/>
        <v>0</v>
      </c>
      <c r="AX316" s="1"/>
      <c r="AY316" s="1"/>
      <c r="AZ316" s="1"/>
      <c r="BA316" s="2">
        <f t="shared" si="587"/>
        <v>0</v>
      </c>
      <c r="BB316" s="2">
        <f>SUM(AG316,AI316,-BA316,-Table17[[#This Row],[Sale Fee]])</f>
        <v>0</v>
      </c>
      <c r="BD316" s="1"/>
      <c r="BE316" s="1"/>
      <c r="BF316" s="1"/>
    </row>
    <row r="317" spans="1:58" x14ac:dyDescent="0.25">
      <c r="A317" s="1"/>
      <c r="B317" s="1"/>
      <c r="P317" s="1"/>
      <c r="Q317" s="1"/>
      <c r="R317" s="1"/>
      <c r="T317" s="1"/>
      <c r="U317" s="1"/>
      <c r="V317" s="1">
        <f t="shared" si="581"/>
        <v>0</v>
      </c>
      <c r="Y317" s="1">
        <f>Table17[[#This Row],[Quantity2]]*Table17[[#This Row],[U Cost]]</f>
        <v>0</v>
      </c>
      <c r="AA317" s="1"/>
      <c r="AB317" s="1"/>
      <c r="AC317" s="1">
        <f t="shared" si="582"/>
        <v>0</v>
      </c>
      <c r="AD317" s="1"/>
      <c r="AE317" s="1">
        <f>SUM(Table17[[#This Row],[Total 
Paid]:[Refunds]])</f>
        <v>0</v>
      </c>
      <c r="AF317" s="1"/>
      <c r="AG317" s="1">
        <f>SUM(AC317,Table17[[#This Row],[Refunds]],Table17[[#This Row],[Shipping 
Charged]])</f>
        <v>0</v>
      </c>
      <c r="AH317" s="1"/>
      <c r="AI317" s="1"/>
      <c r="AJ317" s="1">
        <f t="shared" si="583"/>
        <v>0</v>
      </c>
      <c r="AL317" s="1"/>
      <c r="AM317" s="1"/>
      <c r="AN317" s="1"/>
      <c r="AO317" s="1"/>
      <c r="AQ317" s="30">
        <f t="shared" si="584"/>
        <v>0</v>
      </c>
      <c r="AR317" s="1"/>
      <c r="AS317" s="1">
        <f t="shared" si="585"/>
        <v>0</v>
      </c>
      <c r="AT317" s="1"/>
      <c r="AU317" s="1"/>
      <c r="AV317" s="2">
        <f t="shared" si="586"/>
        <v>0</v>
      </c>
      <c r="AX317" s="1"/>
      <c r="AY317" s="1"/>
      <c r="AZ317" s="1"/>
      <c r="BA317" s="2">
        <f t="shared" si="587"/>
        <v>0</v>
      </c>
      <c r="BB317" s="2">
        <f>SUM(AG317,AI317,-BA317,-Table17[[#This Row],[Sale Fee]])</f>
        <v>0</v>
      </c>
      <c r="BD317" s="1"/>
      <c r="BE317" s="1"/>
      <c r="BF317" s="1"/>
    </row>
    <row r="318" spans="1:58" x14ac:dyDescent="0.25">
      <c r="A318" s="1"/>
      <c r="B318" s="1"/>
      <c r="P318" s="1"/>
      <c r="Q318" s="1"/>
      <c r="R318" s="1"/>
      <c r="T318" s="1"/>
      <c r="U318" s="1"/>
      <c r="V318" s="1">
        <f t="shared" si="581"/>
        <v>0</v>
      </c>
      <c r="Y318" s="1">
        <f>Table17[[#This Row],[Quantity2]]*Table17[[#This Row],[U Cost]]</f>
        <v>0</v>
      </c>
      <c r="AA318" s="1"/>
      <c r="AB318" s="1"/>
      <c r="AC318" s="1">
        <f t="shared" si="582"/>
        <v>0</v>
      </c>
      <c r="AD318" s="1"/>
      <c r="AE318" s="1">
        <f>SUM(Table17[[#This Row],[Total 
Paid]:[Refunds]])</f>
        <v>0</v>
      </c>
      <c r="AF318" s="1"/>
      <c r="AG318" s="1">
        <f>SUM(AC318,Table17[[#This Row],[Refunds]],Table17[[#This Row],[Shipping 
Charged]])</f>
        <v>0</v>
      </c>
      <c r="AH318" s="1"/>
      <c r="AI318" s="1"/>
      <c r="AJ318" s="1">
        <f t="shared" si="583"/>
        <v>0</v>
      </c>
      <c r="AL318" s="1"/>
      <c r="AM318" s="1"/>
      <c r="AN318" s="1"/>
      <c r="AO318" s="1"/>
      <c r="AQ318" s="30">
        <f t="shared" si="584"/>
        <v>0</v>
      </c>
      <c r="AR318" s="1"/>
      <c r="AS318" s="1">
        <f t="shared" si="585"/>
        <v>0</v>
      </c>
      <c r="AT318" s="1"/>
      <c r="AU318" s="1"/>
      <c r="AV318" s="2">
        <f t="shared" si="586"/>
        <v>0</v>
      </c>
      <c r="AX318" s="1"/>
      <c r="AY318" s="1"/>
      <c r="AZ318" s="1"/>
      <c r="BA318" s="2">
        <f t="shared" si="587"/>
        <v>0</v>
      </c>
      <c r="BB318" s="2">
        <f>SUM(AG318,AI318,-BA318,-Table17[[#This Row],[Sale Fee]])</f>
        <v>0</v>
      </c>
      <c r="BD318" s="1"/>
      <c r="BE318" s="1"/>
      <c r="BF318" s="1"/>
    </row>
    <row r="319" spans="1:58" x14ac:dyDescent="0.25">
      <c r="A319" s="1"/>
      <c r="B319" s="1"/>
      <c r="P319" s="1"/>
      <c r="Q319" s="1"/>
      <c r="R319" s="1"/>
      <c r="T319" s="1"/>
      <c r="U319" s="1"/>
      <c r="V319" s="1">
        <f t="shared" si="581"/>
        <v>0</v>
      </c>
      <c r="Y319" s="1">
        <f>Table17[[#This Row],[Quantity2]]*Table17[[#This Row],[U Cost]]</f>
        <v>0</v>
      </c>
      <c r="AA319" s="1"/>
      <c r="AB319" s="1"/>
      <c r="AC319" s="1">
        <f t="shared" si="582"/>
        <v>0</v>
      </c>
      <c r="AD319" s="1"/>
      <c r="AE319" s="1">
        <f>SUM(Table17[[#This Row],[Total 
Paid]:[Refunds]])</f>
        <v>0</v>
      </c>
      <c r="AF319" s="1"/>
      <c r="AG319" s="1">
        <f>SUM(AC319,Table17[[#This Row],[Refunds]],Table17[[#This Row],[Shipping 
Charged]])</f>
        <v>0</v>
      </c>
      <c r="AH319" s="1"/>
      <c r="AI319" s="1"/>
      <c r="AJ319" s="1">
        <f t="shared" si="583"/>
        <v>0</v>
      </c>
      <c r="AL319" s="1"/>
      <c r="AM319" s="1"/>
      <c r="AN319" s="1"/>
      <c r="AO319" s="1"/>
      <c r="AQ319" s="30">
        <f t="shared" si="584"/>
        <v>0</v>
      </c>
      <c r="AR319" s="1"/>
      <c r="AS319" s="1">
        <f t="shared" si="585"/>
        <v>0</v>
      </c>
      <c r="AT319" s="1"/>
      <c r="AU319" s="1"/>
      <c r="AV319" s="2">
        <f t="shared" si="586"/>
        <v>0</v>
      </c>
      <c r="AX319" s="1"/>
      <c r="AY319" s="1"/>
      <c r="AZ319" s="1"/>
      <c r="BA319" s="2">
        <f t="shared" si="587"/>
        <v>0</v>
      </c>
      <c r="BB319" s="2">
        <f>SUM(AG319,AI319,-BA319,-Table17[[#This Row],[Sale Fee]])</f>
        <v>0</v>
      </c>
      <c r="BD319" s="1"/>
      <c r="BE319" s="1"/>
      <c r="BF319" s="1"/>
    </row>
    <row r="320" spans="1:58" x14ac:dyDescent="0.25">
      <c r="A320" s="1"/>
      <c r="B320" s="1"/>
      <c r="P320" s="1"/>
      <c r="Q320" s="1"/>
      <c r="R320" s="1"/>
      <c r="T320" s="1"/>
      <c r="U320" s="1"/>
      <c r="V320" s="1">
        <f t="shared" si="581"/>
        <v>0</v>
      </c>
      <c r="Y320" s="1">
        <f>Table17[[#This Row],[Quantity2]]*Table17[[#This Row],[U Cost]]</f>
        <v>0</v>
      </c>
      <c r="AA320" s="1"/>
      <c r="AB320" s="1"/>
      <c r="AC320" s="1">
        <f t="shared" si="582"/>
        <v>0</v>
      </c>
      <c r="AD320" s="1"/>
      <c r="AE320" s="1">
        <f>SUM(Table17[[#This Row],[Total 
Paid]:[Refunds]])</f>
        <v>0</v>
      </c>
      <c r="AF320" s="1"/>
      <c r="AG320" s="1">
        <f>SUM(AC320,Table17[[#This Row],[Refunds]],Table17[[#This Row],[Shipping 
Charged]])</f>
        <v>0</v>
      </c>
      <c r="AH320" s="1"/>
      <c r="AI320" s="1"/>
      <c r="AJ320" s="1">
        <f t="shared" si="583"/>
        <v>0</v>
      </c>
      <c r="AL320" s="1"/>
      <c r="AM320" s="1"/>
      <c r="AN320" s="1"/>
      <c r="AO320" s="1"/>
      <c r="AQ320" s="30">
        <f t="shared" si="584"/>
        <v>0</v>
      </c>
      <c r="AR320" s="1"/>
      <c r="AS320" s="1">
        <f t="shared" si="585"/>
        <v>0</v>
      </c>
      <c r="AT320" s="1"/>
      <c r="AU320" s="1"/>
      <c r="AV320" s="2">
        <f t="shared" si="586"/>
        <v>0</v>
      </c>
      <c r="AX320" s="1"/>
      <c r="AY320" s="1"/>
      <c r="AZ320" s="1"/>
      <c r="BA320" s="2">
        <f t="shared" si="587"/>
        <v>0</v>
      </c>
      <c r="BB320" s="2">
        <f>SUM(AG320,AI320,-BA320,-Table17[[#This Row],[Sale Fee]])</f>
        <v>0</v>
      </c>
      <c r="BD320" s="1"/>
      <c r="BE320" s="1"/>
      <c r="BF320" s="1"/>
    </row>
    <row r="321" spans="1:58" x14ac:dyDescent="0.25">
      <c r="A321" s="1"/>
      <c r="B321" s="1"/>
      <c r="P321" s="1"/>
      <c r="Q321" s="1"/>
      <c r="R321" s="1"/>
      <c r="T321" s="1"/>
      <c r="U321" s="1"/>
      <c r="V321" s="1">
        <f t="shared" si="581"/>
        <v>0</v>
      </c>
      <c r="Y321" s="1">
        <f>Table17[[#This Row],[Quantity2]]*Table17[[#This Row],[U Cost]]</f>
        <v>0</v>
      </c>
      <c r="AA321" s="1"/>
      <c r="AB321" s="1"/>
      <c r="AC321" s="1">
        <f t="shared" si="582"/>
        <v>0</v>
      </c>
      <c r="AD321" s="1"/>
      <c r="AE321" s="1">
        <f>SUM(Table17[[#This Row],[Total 
Paid]:[Refunds]])</f>
        <v>0</v>
      </c>
      <c r="AF321" s="1"/>
      <c r="AG321" s="1">
        <f>SUM(AC321,Table17[[#This Row],[Refunds]],Table17[[#This Row],[Shipping 
Charged]])</f>
        <v>0</v>
      </c>
      <c r="AH321" s="1"/>
      <c r="AI321" s="1"/>
      <c r="AJ321" s="1">
        <f t="shared" si="583"/>
        <v>0</v>
      </c>
      <c r="AL321" s="1"/>
      <c r="AM321" s="1"/>
      <c r="AN321" s="1"/>
      <c r="AO321" s="1"/>
      <c r="AQ321" s="30">
        <f t="shared" si="584"/>
        <v>0</v>
      </c>
      <c r="AR321" s="1"/>
      <c r="AS321" s="1">
        <f t="shared" si="585"/>
        <v>0</v>
      </c>
      <c r="AT321" s="1"/>
      <c r="AU321" s="1"/>
      <c r="AV321" s="2">
        <f t="shared" si="586"/>
        <v>0</v>
      </c>
      <c r="AX321" s="1"/>
      <c r="AY321" s="1"/>
      <c r="AZ321" s="1"/>
      <c r="BA321" s="2">
        <f t="shared" si="587"/>
        <v>0</v>
      </c>
      <c r="BB321" s="2">
        <f>SUM(AG321,AI321,-BA321,-Table17[[#This Row],[Sale Fee]])</f>
        <v>0</v>
      </c>
      <c r="BD321" s="1"/>
      <c r="BE321" s="1"/>
      <c r="BF321" s="1"/>
    </row>
    <row r="322" spans="1:58" x14ac:dyDescent="0.25">
      <c r="A322" s="1"/>
      <c r="B322" s="1"/>
      <c r="P322" s="1"/>
      <c r="Q322" s="1"/>
      <c r="R322" s="1"/>
      <c r="T322" s="1"/>
      <c r="U322" s="1"/>
      <c r="V322" s="1">
        <f t="shared" si="581"/>
        <v>0</v>
      </c>
      <c r="Y322" s="1">
        <f>Table17[[#This Row],[Quantity2]]*Table17[[#This Row],[U Cost]]</f>
        <v>0</v>
      </c>
      <c r="AA322" s="1"/>
      <c r="AB322" s="1"/>
      <c r="AC322" s="1">
        <f t="shared" si="582"/>
        <v>0</v>
      </c>
      <c r="AD322" s="1"/>
      <c r="AE322" s="1">
        <f>SUM(Table17[[#This Row],[Total 
Paid]:[Refunds]])</f>
        <v>0</v>
      </c>
      <c r="AF322" s="1"/>
      <c r="AG322" s="1">
        <f>SUM(AC322,Table17[[#This Row],[Refunds]],Table17[[#This Row],[Shipping 
Charged]])</f>
        <v>0</v>
      </c>
      <c r="AH322" s="1"/>
      <c r="AI322" s="1"/>
      <c r="AJ322" s="1">
        <f t="shared" si="583"/>
        <v>0</v>
      </c>
      <c r="AL322" s="1"/>
      <c r="AM322" s="1"/>
      <c r="AN322" s="1"/>
      <c r="AO322" s="1"/>
      <c r="AQ322" s="30">
        <f t="shared" si="584"/>
        <v>0</v>
      </c>
      <c r="AR322" s="1"/>
      <c r="AS322" s="1">
        <f t="shared" si="585"/>
        <v>0</v>
      </c>
      <c r="AT322" s="1"/>
      <c r="AU322" s="1"/>
      <c r="AV322" s="2">
        <f t="shared" si="586"/>
        <v>0</v>
      </c>
      <c r="AX322" s="1"/>
      <c r="AY322" s="1"/>
      <c r="AZ322" s="1"/>
      <c r="BA322" s="2">
        <f t="shared" si="587"/>
        <v>0</v>
      </c>
      <c r="BB322" s="2">
        <f>SUM(AG322,AI322,-BA322,-Table17[[#This Row],[Sale Fee]])</f>
        <v>0</v>
      </c>
      <c r="BD322" s="1"/>
      <c r="BE322" s="1"/>
      <c r="BF322" s="1"/>
    </row>
    <row r="323" spans="1:58" x14ac:dyDescent="0.25">
      <c r="A323" s="1"/>
      <c r="B323" s="1"/>
      <c r="P323" s="1"/>
      <c r="Q323" s="1"/>
      <c r="R323" s="1"/>
      <c r="T323" s="1"/>
      <c r="U323" s="1"/>
      <c r="V323" s="1">
        <f t="shared" si="581"/>
        <v>0</v>
      </c>
      <c r="Y323" s="1">
        <f>Table17[[#This Row],[Quantity2]]*Table17[[#This Row],[U Cost]]</f>
        <v>0</v>
      </c>
      <c r="AA323" s="1"/>
      <c r="AB323" s="1"/>
      <c r="AC323" s="1">
        <f t="shared" si="582"/>
        <v>0</v>
      </c>
      <c r="AD323" s="1"/>
      <c r="AE323" s="1">
        <f>SUM(Table17[[#This Row],[Total 
Paid]:[Refunds]])</f>
        <v>0</v>
      </c>
      <c r="AF323" s="1"/>
      <c r="AG323" s="1">
        <f>SUM(AC323,Table17[[#This Row],[Refunds]],Table17[[#This Row],[Shipping 
Charged]])</f>
        <v>0</v>
      </c>
      <c r="AH323" s="1"/>
      <c r="AI323" s="1"/>
      <c r="AJ323" s="1">
        <f t="shared" si="583"/>
        <v>0</v>
      </c>
      <c r="AL323" s="1"/>
      <c r="AM323" s="1"/>
      <c r="AN323" s="1"/>
      <c r="AO323" s="1"/>
      <c r="AQ323" s="30">
        <f t="shared" si="584"/>
        <v>0</v>
      </c>
      <c r="AR323" s="1"/>
      <c r="AS323" s="1">
        <f t="shared" si="585"/>
        <v>0</v>
      </c>
      <c r="AT323" s="1"/>
      <c r="AU323" s="1"/>
      <c r="AV323" s="2">
        <f t="shared" si="586"/>
        <v>0</v>
      </c>
      <c r="AX323" s="1"/>
      <c r="AY323" s="1"/>
      <c r="AZ323" s="1"/>
      <c r="BA323" s="2">
        <f t="shared" si="587"/>
        <v>0</v>
      </c>
      <c r="BB323" s="2">
        <f>SUM(AG323,AI323,-BA323,-Table17[[#This Row],[Sale Fee]])</f>
        <v>0</v>
      </c>
      <c r="BD323" s="1"/>
      <c r="BE323" s="1"/>
      <c r="BF323" s="1"/>
    </row>
    <row r="324" spans="1:58" x14ac:dyDescent="0.25">
      <c r="A324" s="1"/>
      <c r="B324" s="1"/>
      <c r="P324" s="1"/>
      <c r="Q324" s="1"/>
      <c r="R324" s="1"/>
      <c r="T324" s="1"/>
      <c r="U324" s="1"/>
      <c r="V324" s="1">
        <f t="shared" si="581"/>
        <v>0</v>
      </c>
      <c r="Y324" s="1">
        <f>Table17[[#This Row],[Quantity2]]*Table17[[#This Row],[U Cost]]</f>
        <v>0</v>
      </c>
      <c r="AA324" s="1"/>
      <c r="AB324" s="1"/>
      <c r="AC324" s="1">
        <f t="shared" si="582"/>
        <v>0</v>
      </c>
      <c r="AD324" s="1"/>
      <c r="AE324" s="1">
        <f>SUM(Table17[[#This Row],[Total 
Paid]:[Refunds]])</f>
        <v>0</v>
      </c>
      <c r="AF324" s="1"/>
      <c r="AG324" s="1">
        <f>SUM(AC324,Table17[[#This Row],[Refunds]],Table17[[#This Row],[Shipping 
Charged]])</f>
        <v>0</v>
      </c>
      <c r="AH324" s="1"/>
      <c r="AI324" s="1"/>
      <c r="AJ324" s="1">
        <f t="shared" si="583"/>
        <v>0</v>
      </c>
      <c r="AL324" s="1"/>
      <c r="AM324" s="1"/>
      <c r="AN324" s="1"/>
      <c r="AO324" s="1"/>
      <c r="AQ324" s="30">
        <f t="shared" si="584"/>
        <v>0</v>
      </c>
      <c r="AR324" s="1"/>
      <c r="AS324" s="1">
        <f t="shared" si="585"/>
        <v>0</v>
      </c>
      <c r="AT324" s="1"/>
      <c r="AU324" s="1"/>
      <c r="AV324" s="2">
        <f t="shared" si="586"/>
        <v>0</v>
      </c>
      <c r="AX324" s="1"/>
      <c r="AY324" s="1"/>
      <c r="AZ324" s="1"/>
      <c r="BA324" s="2">
        <f t="shared" si="587"/>
        <v>0</v>
      </c>
      <c r="BB324" s="2">
        <f>SUM(AG324,AI324,-BA324,-Table17[[#This Row],[Sale Fee]])</f>
        <v>0</v>
      </c>
      <c r="BD324" s="1"/>
      <c r="BE324" s="1"/>
      <c r="BF324" s="1"/>
    </row>
    <row r="325" spans="1:58" x14ac:dyDescent="0.25">
      <c r="A325" s="1"/>
      <c r="B325" s="1"/>
      <c r="P325" s="1"/>
      <c r="Q325" s="1"/>
      <c r="R325" s="1"/>
      <c r="T325" s="1"/>
      <c r="U325" s="1"/>
      <c r="V325" s="1">
        <f t="shared" si="581"/>
        <v>0</v>
      </c>
      <c r="Y325" s="1">
        <f>Table17[[#This Row],[Quantity2]]*Table17[[#This Row],[U Cost]]</f>
        <v>0</v>
      </c>
      <c r="AA325" s="1"/>
      <c r="AB325" s="1"/>
      <c r="AC325" s="1">
        <f t="shared" si="582"/>
        <v>0</v>
      </c>
      <c r="AD325" s="1"/>
      <c r="AE325" s="1">
        <f>SUM(Table17[[#This Row],[Total 
Paid]:[Refunds]])</f>
        <v>0</v>
      </c>
      <c r="AF325" s="1"/>
      <c r="AG325" s="1">
        <f>SUM(AC325,Table17[[#This Row],[Refunds]],Table17[[#This Row],[Shipping 
Charged]])</f>
        <v>0</v>
      </c>
      <c r="AH325" s="1"/>
      <c r="AI325" s="1"/>
      <c r="AJ325" s="1">
        <f t="shared" si="583"/>
        <v>0</v>
      </c>
      <c r="AL325" s="1"/>
      <c r="AM325" s="1"/>
      <c r="AN325" s="1"/>
      <c r="AO325" s="1"/>
      <c r="AQ325" s="30">
        <f t="shared" si="584"/>
        <v>0</v>
      </c>
      <c r="AR325" s="1"/>
      <c r="AS325" s="1">
        <f t="shared" si="585"/>
        <v>0</v>
      </c>
      <c r="AT325" s="1"/>
      <c r="AU325" s="1"/>
      <c r="AV325" s="2">
        <f t="shared" si="586"/>
        <v>0</v>
      </c>
      <c r="AX325" s="1"/>
      <c r="AY325" s="1"/>
      <c r="AZ325" s="1"/>
      <c r="BA325" s="2">
        <f t="shared" si="587"/>
        <v>0</v>
      </c>
      <c r="BB325" s="2">
        <f>SUM(AG325,AI325,-BA325,-Table17[[#This Row],[Sale Fee]])</f>
        <v>0</v>
      </c>
      <c r="BD325" s="1"/>
      <c r="BE325" s="1"/>
      <c r="BF325" s="1"/>
    </row>
    <row r="326" spans="1:58" x14ac:dyDescent="0.25">
      <c r="A326" s="1"/>
      <c r="B326" s="1"/>
      <c r="P326" s="1"/>
      <c r="Q326" s="1"/>
      <c r="R326" s="1"/>
      <c r="T326" s="1"/>
      <c r="U326" s="1"/>
      <c r="V326" s="1">
        <f t="shared" si="581"/>
        <v>0</v>
      </c>
      <c r="Y326" s="1">
        <f>Table17[[#This Row],[Quantity2]]*Table17[[#This Row],[U Cost]]</f>
        <v>0</v>
      </c>
      <c r="AA326" s="1"/>
      <c r="AB326" s="1"/>
      <c r="AC326" s="1">
        <f t="shared" si="582"/>
        <v>0</v>
      </c>
      <c r="AD326" s="1"/>
      <c r="AE326" s="1">
        <f>SUM(Table17[[#This Row],[Total 
Paid]:[Refunds]])</f>
        <v>0</v>
      </c>
      <c r="AF326" s="1"/>
      <c r="AG326" s="1">
        <f>SUM(AC326,Table17[[#This Row],[Refunds]],Table17[[#This Row],[Shipping 
Charged]])</f>
        <v>0</v>
      </c>
      <c r="AH326" s="1"/>
      <c r="AI326" s="1"/>
      <c r="AJ326" s="1">
        <f t="shared" si="583"/>
        <v>0</v>
      </c>
      <c r="AL326" s="1"/>
      <c r="AM326" s="1"/>
      <c r="AN326" s="1"/>
      <c r="AO326" s="1"/>
      <c r="AQ326" s="30">
        <f t="shared" si="584"/>
        <v>0</v>
      </c>
      <c r="AR326" s="1"/>
      <c r="AS326" s="1">
        <f t="shared" si="585"/>
        <v>0</v>
      </c>
      <c r="AT326" s="1"/>
      <c r="AU326" s="1"/>
      <c r="AV326" s="2">
        <f t="shared" si="586"/>
        <v>0</v>
      </c>
      <c r="AX326" s="1"/>
      <c r="AY326" s="1"/>
      <c r="AZ326" s="1"/>
      <c r="BA326" s="2">
        <f t="shared" si="587"/>
        <v>0</v>
      </c>
      <c r="BB326" s="2">
        <f>SUM(AG326,AI326,-BA326,-Table17[[#This Row],[Sale Fee]])</f>
        <v>0</v>
      </c>
      <c r="BD326" s="1"/>
      <c r="BE326" s="1"/>
      <c r="BF326" s="1"/>
    </row>
    <row r="327" spans="1:58" x14ac:dyDescent="0.25">
      <c r="A327" s="1"/>
      <c r="B327" s="1"/>
      <c r="E327" s="4"/>
      <c r="M327" s="49"/>
      <c r="P327" s="1"/>
      <c r="Q327" s="1"/>
      <c r="R327" s="1"/>
      <c r="T327" s="1"/>
      <c r="U327" s="1"/>
      <c r="V327" s="1">
        <f t="shared" si="581"/>
        <v>0</v>
      </c>
      <c r="Y327" s="1">
        <f>Table17[[#This Row],[Quantity2]]*Table17[[#This Row],[U Cost]]</f>
        <v>0</v>
      </c>
      <c r="AA327" s="1"/>
      <c r="AB327" s="1"/>
      <c r="AC327" s="1">
        <f t="shared" si="582"/>
        <v>0</v>
      </c>
      <c r="AD327" s="1"/>
      <c r="AE327" s="1">
        <f>SUM(Table17[[#This Row],[Total 
Paid]:[Refunds]])</f>
        <v>0</v>
      </c>
      <c r="AF327" s="1"/>
      <c r="AG327" s="1">
        <f>SUM(AC327,Table17[[#This Row],[Refunds]],Table17[[#This Row],[Shipping 
Charged]])</f>
        <v>0</v>
      </c>
      <c r="AH327" s="1"/>
      <c r="AI327" s="1"/>
      <c r="AJ327" s="1">
        <f t="shared" si="583"/>
        <v>0</v>
      </c>
      <c r="AL327" s="1"/>
      <c r="AM327" s="1"/>
      <c r="AN327" s="1"/>
      <c r="AO327" s="1"/>
      <c r="AQ327" s="30">
        <f t="shared" si="584"/>
        <v>0</v>
      </c>
      <c r="AR327" s="1"/>
      <c r="AS327" s="1">
        <f t="shared" si="585"/>
        <v>0</v>
      </c>
      <c r="AT327" s="1"/>
      <c r="AU327" s="1"/>
      <c r="AV327" s="2">
        <f t="shared" si="586"/>
        <v>0</v>
      </c>
      <c r="AX327" s="1"/>
      <c r="AY327" s="1"/>
      <c r="AZ327" s="1"/>
      <c r="BA327" s="2">
        <f t="shared" si="587"/>
        <v>0</v>
      </c>
      <c r="BB327" s="2">
        <f>SUM(AG327,AI327,-BA327,-Table17[[#This Row],[Sale Fee]])</f>
        <v>0</v>
      </c>
      <c r="BD327" s="1"/>
      <c r="BE327" s="1"/>
      <c r="BF327" s="1"/>
    </row>
    <row r="328" spans="1:58" x14ac:dyDescent="0.25">
      <c r="A328" s="1"/>
      <c r="B328" s="1"/>
      <c r="E328" s="4"/>
      <c r="M328" s="49"/>
      <c r="P328" s="1"/>
      <c r="Q328" s="1"/>
      <c r="R328" s="1"/>
      <c r="T328" s="1"/>
      <c r="U328" s="1"/>
      <c r="V328" s="1">
        <f t="shared" si="581"/>
        <v>0</v>
      </c>
      <c r="Y328" s="1">
        <f>Table17[[#This Row],[Quantity2]]*Table17[[#This Row],[U Cost]]</f>
        <v>0</v>
      </c>
      <c r="AA328" s="1"/>
      <c r="AB328" s="1"/>
      <c r="AC328" s="1">
        <f t="shared" si="582"/>
        <v>0</v>
      </c>
      <c r="AD328" s="1"/>
      <c r="AE328" s="1">
        <f>SUM(Table17[[#This Row],[Total 
Paid]:[Refunds]])</f>
        <v>0</v>
      </c>
      <c r="AF328" s="1"/>
      <c r="AG328" s="1">
        <f>SUM(AC328,Table17[[#This Row],[Refunds]],Table17[[#This Row],[Shipping 
Charged]])</f>
        <v>0</v>
      </c>
      <c r="AH328" s="1"/>
      <c r="AI328" s="1"/>
      <c r="AJ328" s="1">
        <f t="shared" si="583"/>
        <v>0</v>
      </c>
      <c r="AL328" s="1"/>
      <c r="AM328" s="1"/>
      <c r="AN328" s="1"/>
      <c r="AO328" s="1"/>
      <c r="AQ328" s="30">
        <f t="shared" si="584"/>
        <v>0</v>
      </c>
      <c r="AR328" s="1"/>
      <c r="AS328" s="1">
        <f t="shared" si="585"/>
        <v>0</v>
      </c>
      <c r="AT328" s="1"/>
      <c r="AU328" s="1"/>
      <c r="AV328" s="2">
        <f t="shared" si="586"/>
        <v>0</v>
      </c>
      <c r="AX328" s="1"/>
      <c r="AY328" s="1"/>
      <c r="AZ328" s="1"/>
      <c r="BA328" s="2">
        <f t="shared" si="587"/>
        <v>0</v>
      </c>
      <c r="BB328" s="2">
        <f>SUM(AG328,AI328,-BA328,-Table17[[#This Row],[Sale Fee]])</f>
        <v>0</v>
      </c>
      <c r="BD328" s="1"/>
      <c r="BE328" s="1"/>
      <c r="BF328" s="1"/>
    </row>
    <row r="329" spans="1:58" x14ac:dyDescent="0.25">
      <c r="A329" s="1"/>
      <c r="B329" s="1"/>
      <c r="E329" s="4"/>
      <c r="P329" s="1"/>
      <c r="Q329" s="1"/>
      <c r="R329" s="1"/>
      <c r="T329" s="1"/>
      <c r="U329" s="1"/>
      <c r="V329" s="1">
        <f t="shared" si="581"/>
        <v>0</v>
      </c>
      <c r="Y329" s="1">
        <f>Table17[[#This Row],[Quantity2]]*Table17[[#This Row],[U Cost]]</f>
        <v>0</v>
      </c>
      <c r="AA329" s="1"/>
      <c r="AB329" s="1"/>
      <c r="AC329" s="1">
        <f t="shared" si="582"/>
        <v>0</v>
      </c>
      <c r="AD329" s="1"/>
      <c r="AE329" s="1">
        <f>SUM(Table17[[#This Row],[Total 
Paid]:[Refunds]])</f>
        <v>0</v>
      </c>
      <c r="AF329" s="1"/>
      <c r="AG329" s="1">
        <f>SUM(AC329,Table17[[#This Row],[Refunds]],Table17[[#This Row],[Shipping 
Charged]])</f>
        <v>0</v>
      </c>
      <c r="AH329" s="1"/>
      <c r="AI329" s="1"/>
      <c r="AJ329" s="1">
        <f t="shared" si="583"/>
        <v>0</v>
      </c>
      <c r="AL329" s="1"/>
      <c r="AM329" s="1"/>
      <c r="AN329" s="1"/>
      <c r="AO329" s="1"/>
      <c r="AQ329" s="30">
        <f t="shared" si="584"/>
        <v>0</v>
      </c>
      <c r="AR329" s="1"/>
      <c r="AS329" s="1">
        <f t="shared" si="585"/>
        <v>0</v>
      </c>
      <c r="AT329" s="1"/>
      <c r="AU329" s="1"/>
      <c r="AV329" s="2">
        <f t="shared" si="586"/>
        <v>0</v>
      </c>
      <c r="AX329" s="1"/>
      <c r="AY329" s="1"/>
      <c r="AZ329" s="1"/>
      <c r="BA329" s="2">
        <f t="shared" si="587"/>
        <v>0</v>
      </c>
      <c r="BB329" s="2">
        <f>SUM(AG329,AI329,-BA329,-Table17[[#This Row],[Sale Fee]])</f>
        <v>0</v>
      </c>
      <c r="BD329" s="1"/>
      <c r="BE329" s="1"/>
      <c r="BF329" s="1"/>
    </row>
    <row r="330" spans="1:58" x14ac:dyDescent="0.25">
      <c r="A330" s="1"/>
      <c r="B330" s="1"/>
      <c r="E330" s="4"/>
      <c r="M330" s="49"/>
      <c r="P330" s="1"/>
      <c r="Q330" s="1"/>
      <c r="R330" s="1"/>
      <c r="T330" s="1"/>
      <c r="U330" s="1"/>
      <c r="V330" s="1">
        <f t="shared" si="581"/>
        <v>0</v>
      </c>
      <c r="Y330" s="1">
        <f>Table17[[#This Row],[Quantity2]]*Table17[[#This Row],[U Cost]]</f>
        <v>0</v>
      </c>
      <c r="AA330" s="1"/>
      <c r="AB330" s="1"/>
      <c r="AC330" s="1">
        <f t="shared" si="582"/>
        <v>0</v>
      </c>
      <c r="AD330" s="1"/>
      <c r="AE330" s="1">
        <f>SUM(Table17[[#This Row],[Total 
Paid]:[Refunds]])</f>
        <v>0</v>
      </c>
      <c r="AF330" s="1"/>
      <c r="AG330" s="1">
        <f>SUM(AC330,Table17[[#This Row],[Refunds]],Table17[[#This Row],[Shipping 
Charged]])</f>
        <v>0</v>
      </c>
      <c r="AH330" s="1"/>
      <c r="AI330" s="1"/>
      <c r="AJ330" s="1">
        <f t="shared" si="583"/>
        <v>0</v>
      </c>
      <c r="AL330" s="1"/>
      <c r="AM330" s="1"/>
      <c r="AN330" s="1"/>
      <c r="AO330" s="1"/>
      <c r="AQ330" s="30">
        <f t="shared" si="584"/>
        <v>0</v>
      </c>
      <c r="AR330" s="1"/>
      <c r="AS330" s="1">
        <f t="shared" si="585"/>
        <v>0</v>
      </c>
      <c r="AT330" s="1"/>
      <c r="AU330" s="1"/>
      <c r="AV330" s="2">
        <f t="shared" si="586"/>
        <v>0</v>
      </c>
      <c r="AX330" s="1"/>
      <c r="AY330" s="1"/>
      <c r="AZ330" s="1"/>
      <c r="BA330" s="2">
        <f t="shared" si="587"/>
        <v>0</v>
      </c>
      <c r="BB330" s="2">
        <f>SUM(AG330,AI330,-BA330,-Table17[[#This Row],[Sale Fee]])</f>
        <v>0</v>
      </c>
      <c r="BD330" s="1"/>
      <c r="BE330" s="1"/>
      <c r="BF330" s="1"/>
    </row>
    <row r="331" spans="1:58" x14ac:dyDescent="0.25">
      <c r="A331" s="1"/>
      <c r="B331" s="1"/>
      <c r="E331" s="4"/>
      <c r="M331" s="49"/>
      <c r="P331" s="1"/>
      <c r="Q331" s="1"/>
      <c r="R331" s="1"/>
      <c r="T331" s="1"/>
      <c r="U331" s="1"/>
      <c r="V331" s="1">
        <f t="shared" si="581"/>
        <v>0</v>
      </c>
      <c r="Y331" s="1">
        <f>Table17[[#This Row],[Quantity2]]*Table17[[#This Row],[U Cost]]</f>
        <v>0</v>
      </c>
      <c r="AA331" s="1"/>
      <c r="AB331" s="1"/>
      <c r="AC331" s="1">
        <f t="shared" si="582"/>
        <v>0</v>
      </c>
      <c r="AD331" s="1"/>
      <c r="AE331" s="1">
        <f>SUM(Table17[[#This Row],[Total 
Paid]:[Refunds]])</f>
        <v>0</v>
      </c>
      <c r="AF331" s="1"/>
      <c r="AG331" s="1">
        <f>SUM(AC331,Table17[[#This Row],[Refunds]],Table17[[#This Row],[Shipping 
Charged]])</f>
        <v>0</v>
      </c>
      <c r="AH331" s="1"/>
      <c r="AI331" s="1"/>
      <c r="AJ331" s="1">
        <f t="shared" si="583"/>
        <v>0</v>
      </c>
      <c r="AL331" s="1"/>
      <c r="AM331" s="1"/>
      <c r="AN331" s="1"/>
      <c r="AO331" s="1"/>
      <c r="AQ331" s="30">
        <f t="shared" si="584"/>
        <v>0</v>
      </c>
      <c r="AR331" s="1"/>
      <c r="AS331" s="1">
        <f t="shared" si="585"/>
        <v>0</v>
      </c>
      <c r="AT331" s="1"/>
      <c r="AU331" s="1"/>
      <c r="AV331" s="2">
        <f t="shared" si="586"/>
        <v>0</v>
      </c>
      <c r="AX331" s="1"/>
      <c r="AY331" s="1"/>
      <c r="AZ331" s="1"/>
      <c r="BA331" s="2">
        <f t="shared" si="587"/>
        <v>0</v>
      </c>
      <c r="BB331" s="2">
        <f>SUM(AG331,AI331,-BA331,-Table17[[#This Row],[Sale Fee]])</f>
        <v>0</v>
      </c>
      <c r="BD331" s="1"/>
      <c r="BE331" s="1"/>
      <c r="BF331" s="1"/>
    </row>
    <row r="332" spans="1:58" x14ac:dyDescent="0.25">
      <c r="A332" s="1"/>
      <c r="B332" s="1"/>
      <c r="E332" s="4"/>
      <c r="P332" s="1"/>
      <c r="Q332" s="1"/>
      <c r="R332" s="1"/>
      <c r="T332" s="1"/>
      <c r="U332" s="1"/>
      <c r="V332" s="1">
        <f t="shared" si="581"/>
        <v>0</v>
      </c>
      <c r="Y332" s="1">
        <f>Table17[[#This Row],[Quantity2]]*Table17[[#This Row],[U Cost]]</f>
        <v>0</v>
      </c>
      <c r="AA332" s="1"/>
      <c r="AB332" s="1"/>
      <c r="AC332" s="1">
        <f t="shared" si="582"/>
        <v>0</v>
      </c>
      <c r="AD332" s="1"/>
      <c r="AE332" s="1">
        <f>SUM(Table17[[#This Row],[Total 
Paid]:[Refunds]])</f>
        <v>0</v>
      </c>
      <c r="AF332" s="1"/>
      <c r="AG332" s="1">
        <f>SUM(AC332,Table17[[#This Row],[Refunds]],Table17[[#This Row],[Shipping 
Charged]])</f>
        <v>0</v>
      </c>
      <c r="AH332" s="1"/>
      <c r="AI332" s="1"/>
      <c r="AJ332" s="1">
        <f t="shared" si="583"/>
        <v>0</v>
      </c>
      <c r="AL332" s="1"/>
      <c r="AM332" s="1"/>
      <c r="AN332" s="1"/>
      <c r="AO332" s="1"/>
      <c r="AQ332" s="30">
        <f t="shared" si="584"/>
        <v>0</v>
      </c>
      <c r="AR332" s="1"/>
      <c r="AS332" s="1">
        <f t="shared" si="585"/>
        <v>0</v>
      </c>
      <c r="AT332" s="1"/>
      <c r="AU332" s="1"/>
      <c r="AV332" s="2">
        <f t="shared" si="586"/>
        <v>0</v>
      </c>
      <c r="AX332" s="1"/>
      <c r="AY332" s="1"/>
      <c r="AZ332" s="1"/>
      <c r="BA332" s="2">
        <f t="shared" si="587"/>
        <v>0</v>
      </c>
      <c r="BB332" s="2">
        <f>SUM(AG332,AI332,-BA332,-Table17[[#This Row],[Sale Fee]])</f>
        <v>0</v>
      </c>
      <c r="BD332" s="1"/>
      <c r="BE332" s="1"/>
      <c r="BF332" s="1"/>
    </row>
    <row r="333" spans="1:58" x14ac:dyDescent="0.25">
      <c r="A333" s="1"/>
      <c r="B333" s="1"/>
      <c r="E333" s="4"/>
      <c r="P333" s="1"/>
      <c r="Q333" s="1"/>
      <c r="R333" s="1"/>
      <c r="T333" s="1"/>
      <c r="U333" s="1"/>
      <c r="V333" s="1">
        <f t="shared" si="581"/>
        <v>0</v>
      </c>
      <c r="Y333" s="1">
        <f>Table17[[#This Row],[Quantity2]]*Table17[[#This Row],[U Cost]]</f>
        <v>0</v>
      </c>
      <c r="AA333" s="1"/>
      <c r="AB333" s="1"/>
      <c r="AC333" s="1">
        <f t="shared" si="582"/>
        <v>0</v>
      </c>
      <c r="AD333" s="1"/>
      <c r="AE333" s="1">
        <f>SUM(Table17[[#This Row],[Total 
Paid]:[Refunds]])</f>
        <v>0</v>
      </c>
      <c r="AF333" s="1"/>
      <c r="AG333" s="1">
        <f>SUM(AC333,Table17[[#This Row],[Refunds]],Table17[[#This Row],[Shipping 
Charged]])</f>
        <v>0</v>
      </c>
      <c r="AH333" s="1"/>
      <c r="AI333" s="1"/>
      <c r="AJ333" s="1">
        <f t="shared" si="583"/>
        <v>0</v>
      </c>
      <c r="AL333" s="1"/>
      <c r="AM333" s="1"/>
      <c r="AN333" s="1"/>
      <c r="AO333" s="1"/>
      <c r="AQ333" s="30">
        <f t="shared" si="584"/>
        <v>0</v>
      </c>
      <c r="AR333" s="1"/>
      <c r="AS333" s="1">
        <f t="shared" si="585"/>
        <v>0</v>
      </c>
      <c r="AT333" s="1"/>
      <c r="AU333" s="1"/>
      <c r="AV333" s="2">
        <f t="shared" si="586"/>
        <v>0</v>
      </c>
      <c r="AX333" s="1"/>
      <c r="AY333" s="1"/>
      <c r="AZ333" s="1"/>
      <c r="BA333" s="2">
        <f t="shared" si="587"/>
        <v>0</v>
      </c>
      <c r="BB333" s="2">
        <f>SUM(AG333,AI333,-BA333,-Table17[[#This Row],[Sale Fee]])</f>
        <v>0</v>
      </c>
      <c r="BD333" s="1"/>
      <c r="BE333" s="1"/>
      <c r="BF333" s="1"/>
    </row>
    <row r="334" spans="1:58" x14ac:dyDescent="0.25">
      <c r="A334" s="1"/>
      <c r="B334" s="1"/>
      <c r="E334" s="4"/>
      <c r="P334" s="1"/>
      <c r="Q334" s="1"/>
      <c r="R334" s="1"/>
      <c r="T334" s="1"/>
      <c r="U334" s="1"/>
      <c r="V334" s="1">
        <f t="shared" si="581"/>
        <v>0</v>
      </c>
      <c r="Y334" s="1">
        <f>Table17[[#This Row],[Quantity2]]*Table17[[#This Row],[U Cost]]</f>
        <v>0</v>
      </c>
      <c r="AA334" s="1"/>
      <c r="AB334" s="1"/>
      <c r="AC334" s="1">
        <f t="shared" si="582"/>
        <v>0</v>
      </c>
      <c r="AD334" s="1"/>
      <c r="AE334" s="1">
        <f>SUM(Table17[[#This Row],[Total 
Paid]:[Refunds]])</f>
        <v>0</v>
      </c>
      <c r="AF334" s="1"/>
      <c r="AG334" s="1">
        <f>SUM(AC334,Table17[[#This Row],[Refunds]],Table17[[#This Row],[Shipping 
Charged]])</f>
        <v>0</v>
      </c>
      <c r="AH334" s="1"/>
      <c r="AI334" s="1"/>
      <c r="AJ334" s="1">
        <f t="shared" si="583"/>
        <v>0</v>
      </c>
      <c r="AL334" s="1"/>
      <c r="AM334" s="1"/>
      <c r="AN334" s="1"/>
      <c r="AO334" s="1"/>
      <c r="AQ334" s="30">
        <f t="shared" si="584"/>
        <v>0</v>
      </c>
      <c r="AR334" s="1"/>
      <c r="AS334" s="1">
        <f t="shared" si="585"/>
        <v>0</v>
      </c>
      <c r="AT334" s="1"/>
      <c r="AU334" s="1"/>
      <c r="AV334" s="2">
        <f t="shared" si="586"/>
        <v>0</v>
      </c>
      <c r="AX334" s="1"/>
      <c r="AY334" s="1"/>
      <c r="AZ334" s="1"/>
      <c r="BA334" s="2">
        <f t="shared" si="587"/>
        <v>0</v>
      </c>
      <c r="BB334" s="2">
        <f>SUM(AG334,AI334,-BA334,-Table17[[#This Row],[Sale Fee]])</f>
        <v>0</v>
      </c>
      <c r="BD334" s="1"/>
      <c r="BE334" s="1"/>
      <c r="BF334" s="1"/>
    </row>
    <row r="335" spans="1:58" x14ac:dyDescent="0.25">
      <c r="A335" s="1"/>
      <c r="B335" s="1"/>
      <c r="E335" s="4"/>
      <c r="M335" s="1"/>
      <c r="P335" s="1"/>
      <c r="Q335" s="1"/>
      <c r="R335" s="1"/>
      <c r="T335" s="1"/>
      <c r="U335" s="1"/>
      <c r="V335" s="1">
        <f t="shared" si="581"/>
        <v>0</v>
      </c>
      <c r="Y335" s="1">
        <f>Table17[[#This Row],[Quantity2]]*Table17[[#This Row],[U Cost]]</f>
        <v>0</v>
      </c>
      <c r="AA335" s="1"/>
      <c r="AB335" s="1"/>
      <c r="AC335" s="1">
        <f t="shared" si="582"/>
        <v>0</v>
      </c>
      <c r="AD335" s="1"/>
      <c r="AE335" s="1">
        <f>SUM(Table17[[#This Row],[Total 
Paid]:[Refunds]])</f>
        <v>0</v>
      </c>
      <c r="AF335" s="1"/>
      <c r="AG335" s="1">
        <f>SUM(AC335,Table17[[#This Row],[Refunds]],Table17[[#This Row],[Shipping 
Charged]])</f>
        <v>0</v>
      </c>
      <c r="AH335" s="1"/>
      <c r="AI335" s="1"/>
      <c r="AJ335" s="1">
        <f t="shared" si="583"/>
        <v>0</v>
      </c>
      <c r="AL335" s="1"/>
      <c r="AM335" s="1"/>
      <c r="AN335" s="1"/>
      <c r="AO335" s="1"/>
      <c r="AQ335" s="30">
        <f t="shared" si="584"/>
        <v>0</v>
      </c>
      <c r="AR335" s="1"/>
      <c r="AS335" s="1">
        <f t="shared" si="585"/>
        <v>0</v>
      </c>
      <c r="AT335" s="1"/>
      <c r="AU335" s="1"/>
      <c r="AV335" s="2">
        <f t="shared" si="586"/>
        <v>0</v>
      </c>
      <c r="AX335" s="1"/>
      <c r="AY335" s="1"/>
      <c r="AZ335" s="1"/>
      <c r="BA335" s="2">
        <f t="shared" si="587"/>
        <v>0</v>
      </c>
      <c r="BB335" s="2">
        <f>SUM(AG335,AI335,-BA335,-Table17[[#This Row],[Sale Fee]])</f>
        <v>0</v>
      </c>
      <c r="BD335" s="1"/>
      <c r="BE335" s="1"/>
      <c r="BF335" s="1"/>
    </row>
    <row r="336" spans="1:58" x14ac:dyDescent="0.25">
      <c r="A336" s="1"/>
      <c r="B336" s="1"/>
      <c r="E336" s="4"/>
      <c r="P336" s="1"/>
      <c r="Q336" s="1"/>
      <c r="R336" s="1"/>
      <c r="T336" s="1"/>
      <c r="U336" s="1"/>
      <c r="V336" s="1">
        <f t="shared" si="581"/>
        <v>0</v>
      </c>
      <c r="Y336" s="1">
        <f>Table17[[#This Row],[Quantity2]]*Table17[[#This Row],[U Cost]]</f>
        <v>0</v>
      </c>
      <c r="AA336" s="1"/>
      <c r="AB336" s="1"/>
      <c r="AC336" s="1">
        <f t="shared" si="582"/>
        <v>0</v>
      </c>
      <c r="AD336" s="1"/>
      <c r="AE336" s="1">
        <f>SUM(Table17[[#This Row],[Total 
Paid]:[Refunds]])</f>
        <v>0</v>
      </c>
      <c r="AF336" s="1"/>
      <c r="AG336" s="1">
        <f>SUM(AC336,Table17[[#This Row],[Refunds]],Table17[[#This Row],[Shipping 
Charged]])</f>
        <v>0</v>
      </c>
      <c r="AH336" s="1"/>
      <c r="AI336" s="1"/>
      <c r="AJ336" s="1">
        <f t="shared" si="583"/>
        <v>0</v>
      </c>
      <c r="AL336" s="1"/>
      <c r="AM336" s="1"/>
      <c r="AN336" s="1"/>
      <c r="AO336" s="1"/>
      <c r="AQ336" s="30">
        <f t="shared" si="584"/>
        <v>0</v>
      </c>
      <c r="AR336" s="1"/>
      <c r="AS336" s="1">
        <f t="shared" si="585"/>
        <v>0</v>
      </c>
      <c r="AT336" s="1"/>
      <c r="AU336" s="1"/>
      <c r="AV336" s="2">
        <f t="shared" si="586"/>
        <v>0</v>
      </c>
      <c r="AX336" s="1"/>
      <c r="AY336" s="1"/>
      <c r="AZ336" s="1"/>
      <c r="BA336" s="2">
        <f t="shared" si="587"/>
        <v>0</v>
      </c>
      <c r="BB336" s="2">
        <f>SUM(AG336,AI336,-BA336,-Table17[[#This Row],[Sale Fee]])</f>
        <v>0</v>
      </c>
      <c r="BD336" s="1"/>
      <c r="BE336" s="1"/>
      <c r="BF336" s="1"/>
    </row>
    <row r="337" spans="1:58" x14ac:dyDescent="0.25">
      <c r="A337" s="1"/>
      <c r="B337" s="1"/>
      <c r="E337" s="4"/>
      <c r="P337" s="1"/>
      <c r="Q337" s="1"/>
      <c r="R337" s="1"/>
      <c r="T337" s="1"/>
      <c r="U337" s="1"/>
      <c r="V337" s="1">
        <f t="shared" si="581"/>
        <v>0</v>
      </c>
      <c r="Y337" s="1">
        <f>Table17[[#This Row],[Quantity2]]*Table17[[#This Row],[U Cost]]</f>
        <v>0</v>
      </c>
      <c r="AA337" s="1"/>
      <c r="AB337" s="1"/>
      <c r="AC337" s="1">
        <f t="shared" si="582"/>
        <v>0</v>
      </c>
      <c r="AD337" s="1"/>
      <c r="AE337" s="1">
        <f>SUM(Table17[[#This Row],[Total 
Paid]:[Refunds]])</f>
        <v>0</v>
      </c>
      <c r="AF337" s="1"/>
      <c r="AG337" s="1">
        <f>SUM(AC337,Table17[[#This Row],[Refunds]],Table17[[#This Row],[Shipping 
Charged]])</f>
        <v>0</v>
      </c>
      <c r="AH337" s="1"/>
      <c r="AI337" s="1"/>
      <c r="AJ337" s="1">
        <f t="shared" si="583"/>
        <v>0</v>
      </c>
      <c r="AL337" s="1"/>
      <c r="AM337" s="1"/>
      <c r="AN337" s="1"/>
      <c r="AO337" s="1"/>
      <c r="AQ337" s="30">
        <f t="shared" si="584"/>
        <v>0</v>
      </c>
      <c r="AR337" s="1"/>
      <c r="AS337" s="1">
        <f t="shared" si="585"/>
        <v>0</v>
      </c>
      <c r="AT337" s="1"/>
      <c r="AU337" s="1"/>
      <c r="AV337" s="2">
        <f t="shared" si="586"/>
        <v>0</v>
      </c>
      <c r="AX337" s="1"/>
      <c r="AY337" s="1"/>
      <c r="AZ337" s="1"/>
      <c r="BA337" s="2">
        <f t="shared" si="587"/>
        <v>0</v>
      </c>
      <c r="BB337" s="2">
        <f>SUM(AG337,AI337,-BA337,-Table17[[#This Row],[Sale Fee]])</f>
        <v>0</v>
      </c>
      <c r="BD337" s="1"/>
      <c r="BE337" s="1"/>
      <c r="BF337" s="1"/>
    </row>
    <row r="338" spans="1:58" x14ac:dyDescent="0.25">
      <c r="A338" s="1"/>
      <c r="B338" s="1"/>
      <c r="E338" s="4"/>
      <c r="P338" s="1"/>
      <c r="Q338" s="1"/>
      <c r="R338" s="1"/>
      <c r="T338" s="1"/>
      <c r="U338" s="1"/>
      <c r="V338" s="1">
        <f t="shared" si="581"/>
        <v>0</v>
      </c>
      <c r="Y338" s="1">
        <f>Table17[[#This Row],[Quantity2]]*Table17[[#This Row],[U Cost]]</f>
        <v>0</v>
      </c>
      <c r="AA338" s="1"/>
      <c r="AB338" s="1"/>
      <c r="AC338" s="1">
        <f t="shared" si="582"/>
        <v>0</v>
      </c>
      <c r="AD338" s="1"/>
      <c r="AE338" s="1">
        <f>SUM(Table17[[#This Row],[Total 
Paid]:[Refunds]])</f>
        <v>0</v>
      </c>
      <c r="AF338" s="1"/>
      <c r="AG338" s="1">
        <f>SUM(AC338,Table17[[#This Row],[Refunds]],Table17[[#This Row],[Shipping 
Charged]])</f>
        <v>0</v>
      </c>
      <c r="AH338" s="1"/>
      <c r="AI338" s="1"/>
      <c r="AJ338" s="1">
        <f t="shared" si="583"/>
        <v>0</v>
      </c>
      <c r="AL338" s="1"/>
      <c r="AM338" s="1"/>
      <c r="AN338" s="1"/>
      <c r="AO338" s="1"/>
      <c r="AQ338" s="30">
        <f t="shared" si="584"/>
        <v>0</v>
      </c>
      <c r="AR338" s="1"/>
      <c r="AS338" s="1">
        <f t="shared" si="585"/>
        <v>0</v>
      </c>
      <c r="AT338" s="1"/>
      <c r="AU338" s="1"/>
      <c r="AV338" s="2">
        <f t="shared" si="586"/>
        <v>0</v>
      </c>
      <c r="AX338" s="1"/>
      <c r="AY338" s="1"/>
      <c r="AZ338" s="1"/>
      <c r="BA338" s="2">
        <f t="shared" si="587"/>
        <v>0</v>
      </c>
      <c r="BB338" s="2">
        <f>SUM(AG338,AI338,-BA338,-Table17[[#This Row],[Sale Fee]])</f>
        <v>0</v>
      </c>
      <c r="BD338" s="1"/>
      <c r="BE338" s="1"/>
      <c r="BF338" s="1"/>
    </row>
    <row r="339" spans="1:58" x14ac:dyDescent="0.25">
      <c r="A339" s="1"/>
      <c r="B339" s="1"/>
      <c r="E339" s="4"/>
      <c r="P339" s="1"/>
      <c r="Q339" s="1"/>
      <c r="R339" s="1"/>
      <c r="T339" s="1"/>
      <c r="U339" s="1"/>
      <c r="V339" s="1">
        <f t="shared" si="581"/>
        <v>0</v>
      </c>
      <c r="Y339" s="1">
        <f>Table17[[#This Row],[Quantity2]]*Table17[[#This Row],[U Cost]]</f>
        <v>0</v>
      </c>
      <c r="AA339" s="1"/>
      <c r="AB339" s="1"/>
      <c r="AC339" s="1">
        <f t="shared" si="582"/>
        <v>0</v>
      </c>
      <c r="AD339" s="1"/>
      <c r="AE339" s="1">
        <f>SUM(Table17[[#This Row],[Total 
Paid]:[Refunds]])</f>
        <v>0</v>
      </c>
      <c r="AF339" s="1"/>
      <c r="AG339" s="1">
        <f>SUM(AC339,Table17[[#This Row],[Refunds]],Table17[[#This Row],[Shipping 
Charged]])</f>
        <v>0</v>
      </c>
      <c r="AH339" s="1"/>
      <c r="AI339" s="1"/>
      <c r="AJ339" s="1">
        <f t="shared" si="583"/>
        <v>0</v>
      </c>
      <c r="AL339" s="1"/>
      <c r="AM339" s="1"/>
      <c r="AN339" s="1"/>
      <c r="AO339" s="1"/>
      <c r="AQ339" s="30">
        <f t="shared" si="584"/>
        <v>0</v>
      </c>
      <c r="AR339" s="1"/>
      <c r="AS339" s="1">
        <f t="shared" si="585"/>
        <v>0</v>
      </c>
      <c r="AT339" s="1"/>
      <c r="AU339" s="1"/>
      <c r="AV339" s="2">
        <f t="shared" si="586"/>
        <v>0</v>
      </c>
      <c r="AX339" s="1"/>
      <c r="AY339" s="1"/>
      <c r="AZ339" s="1"/>
      <c r="BA339" s="2">
        <f t="shared" si="587"/>
        <v>0</v>
      </c>
      <c r="BB339" s="2">
        <f>SUM(AG339,AI339,-BA339,-Table17[[#This Row],[Sale Fee]])</f>
        <v>0</v>
      </c>
      <c r="BD339" s="1"/>
      <c r="BE339" s="1"/>
      <c r="BF339" s="1"/>
    </row>
    <row r="340" spans="1:58" x14ac:dyDescent="0.25">
      <c r="A340" s="1"/>
      <c r="B340" s="1"/>
      <c r="E340" s="4"/>
      <c r="P340" s="1"/>
      <c r="Q340" s="1"/>
      <c r="R340" s="1"/>
      <c r="T340" s="1"/>
      <c r="U340" s="1"/>
      <c r="V340" s="1">
        <f t="shared" si="581"/>
        <v>0</v>
      </c>
      <c r="Y340" s="1">
        <f>Table17[[#This Row],[Quantity2]]*Table17[[#This Row],[U Cost]]</f>
        <v>0</v>
      </c>
      <c r="AA340" s="1"/>
      <c r="AB340" s="1"/>
      <c r="AC340" s="1">
        <f t="shared" si="582"/>
        <v>0</v>
      </c>
      <c r="AD340" s="1"/>
      <c r="AE340" s="1">
        <f>SUM(Table17[[#This Row],[Total 
Paid]:[Refunds]])</f>
        <v>0</v>
      </c>
      <c r="AF340" s="1"/>
      <c r="AG340" s="1">
        <f>SUM(AC340,Table17[[#This Row],[Refunds]],Table17[[#This Row],[Shipping 
Charged]])</f>
        <v>0</v>
      </c>
      <c r="AH340" s="1"/>
      <c r="AI340" s="1"/>
      <c r="AJ340" s="1">
        <f t="shared" si="583"/>
        <v>0</v>
      </c>
      <c r="AL340" s="1"/>
      <c r="AM340" s="1"/>
      <c r="AN340" s="1"/>
      <c r="AO340" s="1"/>
      <c r="AQ340" s="30">
        <f t="shared" si="584"/>
        <v>0</v>
      </c>
      <c r="AR340" s="1"/>
      <c r="AS340" s="1">
        <f t="shared" si="585"/>
        <v>0</v>
      </c>
      <c r="AT340" s="1"/>
      <c r="AU340" s="1"/>
      <c r="AV340" s="2">
        <f t="shared" si="586"/>
        <v>0</v>
      </c>
      <c r="AX340" s="1"/>
      <c r="AY340" s="1"/>
      <c r="AZ340" s="1"/>
      <c r="BA340" s="2">
        <f t="shared" si="587"/>
        <v>0</v>
      </c>
      <c r="BB340" s="2">
        <f>SUM(AG340,AI340,-BA340,-Table17[[#This Row],[Sale Fee]])</f>
        <v>0</v>
      </c>
      <c r="BD340" s="1"/>
      <c r="BE340" s="1"/>
      <c r="BF340" s="1"/>
    </row>
    <row r="341" spans="1:58" x14ac:dyDescent="0.25">
      <c r="A341" s="1"/>
      <c r="B341" s="1"/>
      <c r="E341" s="4"/>
      <c r="P341" s="1"/>
      <c r="Q341" s="1"/>
      <c r="R341" s="1"/>
      <c r="T341" s="1"/>
      <c r="U341" s="1"/>
      <c r="V341" s="1">
        <f t="shared" si="581"/>
        <v>0</v>
      </c>
      <c r="Y341" s="1">
        <f>Table17[[#This Row],[Quantity2]]*Table17[[#This Row],[U Cost]]</f>
        <v>0</v>
      </c>
      <c r="AA341" s="1"/>
      <c r="AB341" s="1"/>
      <c r="AC341" s="1">
        <f t="shared" si="582"/>
        <v>0</v>
      </c>
      <c r="AD341" s="1"/>
      <c r="AE341" s="1">
        <f>SUM(Table17[[#This Row],[Total 
Paid]:[Refunds]])</f>
        <v>0</v>
      </c>
      <c r="AF341" s="1"/>
      <c r="AG341" s="1">
        <f>SUM(AC341,Table17[[#This Row],[Refunds]],Table17[[#This Row],[Shipping 
Charged]])</f>
        <v>0</v>
      </c>
      <c r="AH341" s="1"/>
      <c r="AI341" s="1"/>
      <c r="AJ341" s="1">
        <f t="shared" si="583"/>
        <v>0</v>
      </c>
      <c r="AL341" s="1"/>
      <c r="AM341" s="1"/>
      <c r="AN341" s="1"/>
      <c r="AO341" s="1"/>
      <c r="AQ341" s="30">
        <f t="shared" si="584"/>
        <v>0</v>
      </c>
      <c r="AR341" s="1"/>
      <c r="AS341" s="1">
        <f t="shared" si="585"/>
        <v>0</v>
      </c>
      <c r="AT341" s="1"/>
      <c r="AU341" s="1"/>
      <c r="AV341" s="2">
        <f t="shared" si="586"/>
        <v>0</v>
      </c>
      <c r="AX341" s="1"/>
      <c r="AY341" s="1"/>
      <c r="AZ341" s="1"/>
      <c r="BA341" s="2">
        <f t="shared" si="587"/>
        <v>0</v>
      </c>
      <c r="BB341" s="2">
        <f>SUM(AG341,AI341,-BA341,-Table17[[#This Row],[Sale Fee]])</f>
        <v>0</v>
      </c>
      <c r="BD341" s="1"/>
      <c r="BE341" s="1"/>
      <c r="BF341" s="1"/>
    </row>
    <row r="342" spans="1:58" x14ac:dyDescent="0.25">
      <c r="A342" s="1"/>
      <c r="B342" s="1"/>
      <c r="E342" s="4"/>
      <c r="P342" s="1"/>
      <c r="Q342" s="1"/>
      <c r="R342" s="1"/>
      <c r="T342" s="1"/>
      <c r="U342" s="1"/>
      <c r="V342" s="1">
        <f t="shared" si="581"/>
        <v>0</v>
      </c>
      <c r="Y342" s="1">
        <f>Table17[[#This Row],[Quantity2]]*Table17[[#This Row],[U Cost]]</f>
        <v>0</v>
      </c>
      <c r="AA342" s="1"/>
      <c r="AB342" s="1"/>
      <c r="AC342" s="1">
        <f t="shared" si="582"/>
        <v>0</v>
      </c>
      <c r="AD342" s="1"/>
      <c r="AE342" s="1">
        <f>SUM(Table17[[#This Row],[Total 
Paid]:[Refunds]])</f>
        <v>0</v>
      </c>
      <c r="AF342" s="1"/>
      <c r="AG342" s="1">
        <f>SUM(AC342,Table17[[#This Row],[Refunds]],Table17[[#This Row],[Shipping 
Charged]])</f>
        <v>0</v>
      </c>
      <c r="AH342" s="1"/>
      <c r="AI342" s="1"/>
      <c r="AJ342" s="1">
        <f t="shared" si="583"/>
        <v>0</v>
      </c>
      <c r="AL342" s="1"/>
      <c r="AM342" s="1"/>
      <c r="AN342" s="1"/>
      <c r="AO342" s="1"/>
      <c r="AQ342" s="30">
        <f t="shared" si="584"/>
        <v>0</v>
      </c>
      <c r="AR342" s="1"/>
      <c r="AS342" s="1">
        <f t="shared" si="585"/>
        <v>0</v>
      </c>
      <c r="AT342" s="1"/>
      <c r="AU342" s="1"/>
      <c r="AV342" s="2">
        <f t="shared" si="586"/>
        <v>0</v>
      </c>
      <c r="AX342" s="1"/>
      <c r="AY342" s="1"/>
      <c r="AZ342" s="1"/>
      <c r="BA342" s="2">
        <f t="shared" si="587"/>
        <v>0</v>
      </c>
      <c r="BB342" s="2">
        <f>SUM(AG342,AI342,-BA342,-Table17[[#This Row],[Sale Fee]])</f>
        <v>0</v>
      </c>
      <c r="BD342" s="1"/>
      <c r="BE342" s="1"/>
      <c r="BF342" s="1"/>
    </row>
    <row r="343" spans="1:58" x14ac:dyDescent="0.25">
      <c r="A343" s="1"/>
      <c r="B343" s="1"/>
      <c r="E343" s="4"/>
      <c r="P343" s="1"/>
      <c r="Q343" s="1"/>
      <c r="R343" s="1"/>
      <c r="T343" s="1"/>
      <c r="U343" s="1"/>
      <c r="V343" s="1">
        <f t="shared" si="581"/>
        <v>0</v>
      </c>
      <c r="Y343" s="1">
        <f>Table17[[#This Row],[Quantity2]]*Table17[[#This Row],[U Cost]]</f>
        <v>0</v>
      </c>
      <c r="AA343" s="1"/>
      <c r="AB343" s="1"/>
      <c r="AC343" s="1">
        <f t="shared" si="582"/>
        <v>0</v>
      </c>
      <c r="AD343" s="1"/>
      <c r="AE343" s="1">
        <f>SUM(Table17[[#This Row],[Total 
Paid]:[Refunds]])</f>
        <v>0</v>
      </c>
      <c r="AF343" s="1"/>
      <c r="AG343" s="1">
        <f>SUM(AC343,Table17[[#This Row],[Refunds]],Table17[[#This Row],[Shipping 
Charged]])</f>
        <v>0</v>
      </c>
      <c r="AH343" s="1"/>
      <c r="AI343" s="1"/>
      <c r="AJ343" s="1">
        <f t="shared" si="583"/>
        <v>0</v>
      </c>
      <c r="AL343" s="1"/>
      <c r="AM343" s="1"/>
      <c r="AN343" s="1"/>
      <c r="AO343" s="1"/>
      <c r="AQ343" s="30">
        <f t="shared" si="584"/>
        <v>0</v>
      </c>
      <c r="AR343" s="1"/>
      <c r="AS343" s="1">
        <f t="shared" si="585"/>
        <v>0</v>
      </c>
      <c r="AT343" s="1"/>
      <c r="AU343" s="1"/>
      <c r="AV343" s="2">
        <f t="shared" si="586"/>
        <v>0</v>
      </c>
      <c r="AX343" s="1"/>
      <c r="AY343" s="1"/>
      <c r="AZ343" s="1"/>
      <c r="BA343" s="2">
        <f t="shared" si="587"/>
        <v>0</v>
      </c>
      <c r="BB343" s="2">
        <f>SUM(AG343,AI343,-BA343,-Table17[[#This Row],[Sale Fee]])</f>
        <v>0</v>
      </c>
      <c r="BD343" s="1"/>
      <c r="BE343" s="1"/>
      <c r="BF343" s="1"/>
    </row>
    <row r="344" spans="1:58" x14ac:dyDescent="0.25">
      <c r="A344" s="1"/>
      <c r="B344" s="1"/>
      <c r="E344" s="4"/>
      <c r="P344" s="1"/>
      <c r="Q344" s="1"/>
      <c r="R344" s="1"/>
      <c r="T344" s="1"/>
      <c r="U344" s="1"/>
      <c r="V344" s="1">
        <f t="shared" si="581"/>
        <v>0</v>
      </c>
      <c r="Y344" s="1">
        <f>Table17[[#This Row],[Quantity2]]*Table17[[#This Row],[U Cost]]</f>
        <v>0</v>
      </c>
      <c r="AA344" s="1"/>
      <c r="AB344" s="1"/>
      <c r="AC344" s="1">
        <f t="shared" si="582"/>
        <v>0</v>
      </c>
      <c r="AD344" s="1"/>
      <c r="AE344" s="1">
        <f>SUM(Table17[[#This Row],[Total 
Paid]:[Refunds]])</f>
        <v>0</v>
      </c>
      <c r="AF344" s="1"/>
      <c r="AG344" s="1">
        <f>SUM(AC344,Table17[[#This Row],[Refunds]],Table17[[#This Row],[Shipping 
Charged]])</f>
        <v>0</v>
      </c>
      <c r="AH344" s="1"/>
      <c r="AI344" s="1"/>
      <c r="AJ344" s="1">
        <f t="shared" si="583"/>
        <v>0</v>
      </c>
      <c r="AL344" s="1"/>
      <c r="AM344" s="1"/>
      <c r="AN344" s="1"/>
      <c r="AO344" s="1"/>
      <c r="AQ344" s="30">
        <f t="shared" si="584"/>
        <v>0</v>
      </c>
      <c r="AR344" s="1"/>
      <c r="AS344" s="1">
        <f t="shared" si="585"/>
        <v>0</v>
      </c>
      <c r="AT344" s="1"/>
      <c r="AU344" s="1"/>
      <c r="AV344" s="2">
        <f t="shared" si="586"/>
        <v>0</v>
      </c>
      <c r="AX344" s="1"/>
      <c r="AY344" s="1"/>
      <c r="AZ344" s="1"/>
      <c r="BA344" s="2">
        <f t="shared" si="587"/>
        <v>0</v>
      </c>
      <c r="BB344" s="2">
        <f>SUM(AG344,AI344,-BA344,-Table17[[#This Row],[Sale Fee]])</f>
        <v>0</v>
      </c>
      <c r="BD344" s="1"/>
      <c r="BE344" s="1"/>
      <c r="BF344" s="1"/>
    </row>
    <row r="345" spans="1:58" x14ac:dyDescent="0.25">
      <c r="A345" s="1"/>
      <c r="B345" s="1"/>
      <c r="E345" s="4"/>
      <c r="P345" s="1"/>
      <c r="Q345" s="1"/>
      <c r="R345" s="1"/>
      <c r="T345" s="1"/>
      <c r="U345" s="1"/>
      <c r="V345" s="1">
        <f t="shared" si="581"/>
        <v>0</v>
      </c>
      <c r="Y345" s="1">
        <f>Table17[[#This Row],[Quantity2]]*Table17[[#This Row],[U Cost]]</f>
        <v>0</v>
      </c>
      <c r="AA345" s="1"/>
      <c r="AB345" s="1"/>
      <c r="AC345" s="1">
        <f t="shared" si="582"/>
        <v>0</v>
      </c>
      <c r="AD345" s="1"/>
      <c r="AE345" s="1">
        <f>SUM(Table17[[#This Row],[Total 
Paid]:[Refunds]])</f>
        <v>0</v>
      </c>
      <c r="AF345" s="1"/>
      <c r="AG345" s="1">
        <f>SUM(AC345,Table17[[#This Row],[Refunds]],Table17[[#This Row],[Shipping 
Charged]])</f>
        <v>0</v>
      </c>
      <c r="AH345" s="1"/>
      <c r="AI345" s="1"/>
      <c r="AJ345" s="1">
        <f t="shared" si="583"/>
        <v>0</v>
      </c>
      <c r="AL345" s="1"/>
      <c r="AM345" s="1"/>
      <c r="AN345" s="1"/>
      <c r="AO345" s="1"/>
      <c r="AQ345" s="30">
        <f t="shared" si="584"/>
        <v>0</v>
      </c>
      <c r="AR345" s="1"/>
      <c r="AS345" s="1">
        <f t="shared" si="585"/>
        <v>0</v>
      </c>
      <c r="AT345" s="1"/>
      <c r="AU345" s="1"/>
      <c r="AV345" s="2">
        <f t="shared" si="586"/>
        <v>0</v>
      </c>
      <c r="AX345" s="1"/>
      <c r="AY345" s="1"/>
      <c r="AZ345" s="1"/>
      <c r="BA345" s="2">
        <f t="shared" si="587"/>
        <v>0</v>
      </c>
      <c r="BB345" s="2">
        <f>SUM(AG345,AI345,-BA345,-Table17[[#This Row],[Sale Fee]])</f>
        <v>0</v>
      </c>
      <c r="BD345" s="1"/>
      <c r="BE345" s="1"/>
      <c r="BF345" s="1"/>
    </row>
    <row r="346" spans="1:58" x14ac:dyDescent="0.25">
      <c r="A346" s="1"/>
      <c r="B346" s="1"/>
      <c r="E346" s="4"/>
      <c r="P346" s="1"/>
      <c r="Q346" s="1"/>
      <c r="R346" s="1"/>
      <c r="T346" s="1"/>
      <c r="U346" s="1"/>
      <c r="V346" s="1">
        <f t="shared" si="581"/>
        <v>0</v>
      </c>
      <c r="Y346" s="1">
        <f>Table17[[#This Row],[Quantity2]]*Table17[[#This Row],[U Cost]]</f>
        <v>0</v>
      </c>
      <c r="AA346" s="1"/>
      <c r="AB346" s="1"/>
      <c r="AC346" s="1">
        <f t="shared" si="582"/>
        <v>0</v>
      </c>
      <c r="AD346" s="1"/>
      <c r="AE346" s="1">
        <f>SUM(Table17[[#This Row],[Total 
Paid]:[Refunds]])</f>
        <v>0</v>
      </c>
      <c r="AF346" s="1"/>
      <c r="AG346" s="1">
        <f>SUM(AC346,Table17[[#This Row],[Refunds]],Table17[[#This Row],[Shipping 
Charged]])</f>
        <v>0</v>
      </c>
      <c r="AH346" s="1"/>
      <c r="AI346" s="1"/>
      <c r="AJ346" s="1">
        <f t="shared" si="583"/>
        <v>0</v>
      </c>
      <c r="AL346" s="1"/>
      <c r="AM346" s="1"/>
      <c r="AN346" s="1"/>
      <c r="AO346" s="1"/>
      <c r="AQ346" s="30">
        <f t="shared" si="584"/>
        <v>0</v>
      </c>
      <c r="AR346" s="1"/>
      <c r="AS346" s="1">
        <f t="shared" si="585"/>
        <v>0</v>
      </c>
      <c r="AT346" s="1"/>
      <c r="AU346" s="1"/>
      <c r="AV346" s="2">
        <f t="shared" si="586"/>
        <v>0</v>
      </c>
      <c r="AX346" s="1"/>
      <c r="AY346" s="1"/>
      <c r="AZ346" s="1"/>
      <c r="BA346" s="2">
        <f t="shared" si="587"/>
        <v>0</v>
      </c>
      <c r="BB346" s="2">
        <f>SUM(AG346,AI346,-BA346,-Table17[[#This Row],[Sale Fee]])</f>
        <v>0</v>
      </c>
      <c r="BD346" s="1"/>
      <c r="BE346" s="1"/>
      <c r="BF346" s="1"/>
    </row>
    <row r="347" spans="1:58" x14ac:dyDescent="0.25">
      <c r="A347" s="1"/>
      <c r="B347" s="1"/>
      <c r="E347" s="4"/>
      <c r="P347" s="1"/>
      <c r="Q347" s="1"/>
      <c r="R347" s="1"/>
      <c r="T347" s="1"/>
      <c r="U347" s="1"/>
      <c r="V347" s="1">
        <f t="shared" si="581"/>
        <v>0</v>
      </c>
      <c r="Y347" s="1">
        <f>Table17[[#This Row],[Quantity2]]*Table17[[#This Row],[U Cost]]</f>
        <v>0</v>
      </c>
      <c r="AA347" s="1"/>
      <c r="AB347" s="1"/>
      <c r="AC347" s="1">
        <f t="shared" si="582"/>
        <v>0</v>
      </c>
      <c r="AD347" s="1"/>
      <c r="AE347" s="1">
        <f>SUM(Table17[[#This Row],[Total 
Paid]:[Refunds]])</f>
        <v>0</v>
      </c>
      <c r="AF347" s="1"/>
      <c r="AG347" s="1">
        <f>SUM(AC347,Table17[[#This Row],[Refunds]],Table17[[#This Row],[Shipping 
Charged]])</f>
        <v>0</v>
      </c>
      <c r="AH347" s="1"/>
      <c r="AI347" s="1"/>
      <c r="AJ347" s="1">
        <f t="shared" si="583"/>
        <v>0</v>
      </c>
      <c r="AL347" s="1"/>
      <c r="AM347" s="1"/>
      <c r="AN347" s="1"/>
      <c r="AO347" s="1"/>
      <c r="AQ347" s="30">
        <f t="shared" si="584"/>
        <v>0</v>
      </c>
      <c r="AR347" s="1"/>
      <c r="AS347" s="1">
        <f t="shared" si="585"/>
        <v>0</v>
      </c>
      <c r="AT347" s="1"/>
      <c r="AU347" s="1"/>
      <c r="AV347" s="2">
        <f t="shared" si="586"/>
        <v>0</v>
      </c>
      <c r="AX347" s="1"/>
      <c r="AY347" s="1"/>
      <c r="AZ347" s="1"/>
      <c r="BA347" s="2">
        <f t="shared" si="587"/>
        <v>0</v>
      </c>
      <c r="BB347" s="2">
        <f>SUM(AG347,AI347,-BA347,-Table17[[#This Row],[Sale Fee]])</f>
        <v>0</v>
      </c>
      <c r="BD347" s="1"/>
      <c r="BE347" s="1"/>
      <c r="BF347" s="1"/>
    </row>
    <row r="348" spans="1:58" x14ac:dyDescent="0.25">
      <c r="A348" s="1"/>
      <c r="B348" s="1"/>
      <c r="E348" s="4"/>
      <c r="P348" s="1"/>
      <c r="Q348" s="1"/>
      <c r="R348" s="1"/>
      <c r="T348" s="1"/>
      <c r="U348" s="1"/>
      <c r="V348" s="1">
        <f t="shared" si="581"/>
        <v>0</v>
      </c>
      <c r="Y348" s="1">
        <f>Table17[[#This Row],[Quantity2]]*Table17[[#This Row],[U Cost]]</f>
        <v>0</v>
      </c>
      <c r="AA348" s="1"/>
      <c r="AB348" s="1"/>
      <c r="AC348" s="1">
        <f t="shared" si="582"/>
        <v>0</v>
      </c>
      <c r="AD348" s="1"/>
      <c r="AE348" s="1">
        <f>SUM(Table17[[#This Row],[Total 
Paid]:[Refunds]])</f>
        <v>0</v>
      </c>
      <c r="AF348" s="1"/>
      <c r="AG348" s="1">
        <f>SUM(AC348,Table17[[#This Row],[Refunds]],Table17[[#This Row],[Shipping 
Charged]])</f>
        <v>0</v>
      </c>
      <c r="AH348" s="1"/>
      <c r="AI348" s="1"/>
      <c r="AJ348" s="1">
        <f t="shared" si="583"/>
        <v>0</v>
      </c>
      <c r="AL348" s="1"/>
      <c r="AM348" s="1"/>
      <c r="AN348" s="1"/>
      <c r="AO348" s="1"/>
      <c r="AQ348" s="30">
        <f t="shared" si="584"/>
        <v>0</v>
      </c>
      <c r="AR348" s="1"/>
      <c r="AS348" s="1">
        <f t="shared" si="585"/>
        <v>0</v>
      </c>
      <c r="AT348" s="1"/>
      <c r="AU348" s="1"/>
      <c r="AV348" s="2">
        <f t="shared" si="586"/>
        <v>0</v>
      </c>
      <c r="AX348" s="1"/>
      <c r="AY348" s="1"/>
      <c r="AZ348" s="1"/>
      <c r="BA348" s="2">
        <f t="shared" si="587"/>
        <v>0</v>
      </c>
      <c r="BB348" s="2">
        <f>SUM(AG348,AI348,-BA348,-Table17[[#This Row],[Sale Fee]])</f>
        <v>0</v>
      </c>
      <c r="BD348" s="1"/>
      <c r="BE348" s="1"/>
      <c r="BF348" s="1"/>
    </row>
    <row r="349" spans="1:58" x14ac:dyDescent="0.25">
      <c r="A349" s="1"/>
      <c r="B349" s="1"/>
      <c r="E349" s="4"/>
      <c r="P349" s="1"/>
      <c r="Q349" s="1"/>
      <c r="R349" s="1"/>
      <c r="T349" s="1"/>
      <c r="U349" s="1"/>
      <c r="V349" s="1">
        <f t="shared" si="581"/>
        <v>0</v>
      </c>
      <c r="Y349" s="1">
        <f>Table17[[#This Row],[Quantity2]]*Table17[[#This Row],[U Cost]]</f>
        <v>0</v>
      </c>
      <c r="AA349" s="1"/>
      <c r="AB349" s="1"/>
      <c r="AC349" s="1">
        <f t="shared" si="582"/>
        <v>0</v>
      </c>
      <c r="AD349" s="1"/>
      <c r="AE349" s="1">
        <f>SUM(Table17[[#This Row],[Total 
Paid]:[Refunds]])</f>
        <v>0</v>
      </c>
      <c r="AF349" s="1"/>
      <c r="AG349" s="1">
        <f>SUM(AC349,Table17[[#This Row],[Refunds]],Table17[[#This Row],[Shipping 
Charged]])</f>
        <v>0</v>
      </c>
      <c r="AH349" s="1"/>
      <c r="AI349" s="1"/>
      <c r="AJ349" s="1">
        <f t="shared" si="583"/>
        <v>0</v>
      </c>
      <c r="AL349" s="1"/>
      <c r="AM349" s="1"/>
      <c r="AN349" s="1"/>
      <c r="AO349" s="1"/>
      <c r="AQ349" s="30">
        <f t="shared" si="584"/>
        <v>0</v>
      </c>
      <c r="AR349" s="1"/>
      <c r="AS349" s="1">
        <f t="shared" si="585"/>
        <v>0</v>
      </c>
      <c r="AT349" s="1"/>
      <c r="AU349" s="1"/>
      <c r="AV349" s="2">
        <f t="shared" si="586"/>
        <v>0</v>
      </c>
      <c r="AX349" s="1"/>
      <c r="AY349" s="1"/>
      <c r="AZ349" s="1"/>
      <c r="BA349" s="2">
        <f t="shared" si="587"/>
        <v>0</v>
      </c>
      <c r="BB349" s="2">
        <f>SUM(AG349,AI349,-BA349,-Table17[[#This Row],[Sale Fee]])</f>
        <v>0</v>
      </c>
      <c r="BD349" s="1"/>
      <c r="BE349" s="1"/>
      <c r="BF349" s="1"/>
    </row>
    <row r="350" spans="1:58" x14ac:dyDescent="0.25">
      <c r="A350" s="1"/>
      <c r="B350" s="1"/>
      <c r="E350" s="4"/>
      <c r="P350" s="1"/>
      <c r="Q350" s="1"/>
      <c r="R350" s="1"/>
      <c r="T350" s="1"/>
      <c r="U350" s="1"/>
      <c r="V350" s="1">
        <f t="shared" si="581"/>
        <v>0</v>
      </c>
      <c r="Y350" s="1">
        <f>Table17[[#This Row],[Quantity2]]*Table17[[#This Row],[U Cost]]</f>
        <v>0</v>
      </c>
      <c r="AA350" s="1"/>
      <c r="AB350" s="1"/>
      <c r="AC350" s="1">
        <f t="shared" si="582"/>
        <v>0</v>
      </c>
      <c r="AD350" s="1"/>
      <c r="AE350" s="1">
        <f>SUM(Table17[[#This Row],[Total 
Paid]:[Refunds]])</f>
        <v>0</v>
      </c>
      <c r="AF350" s="1"/>
      <c r="AG350" s="1">
        <f>SUM(AC350,Table17[[#This Row],[Refunds]],Table17[[#This Row],[Shipping 
Charged]])</f>
        <v>0</v>
      </c>
      <c r="AH350" s="1"/>
      <c r="AI350" s="1"/>
      <c r="AJ350" s="1">
        <f t="shared" si="583"/>
        <v>0</v>
      </c>
      <c r="AL350" s="1"/>
      <c r="AM350" s="1"/>
      <c r="AN350" s="1"/>
      <c r="AO350" s="1"/>
      <c r="AQ350" s="30">
        <f t="shared" si="584"/>
        <v>0</v>
      </c>
      <c r="AR350" s="1"/>
      <c r="AS350" s="1">
        <f t="shared" si="585"/>
        <v>0</v>
      </c>
      <c r="AT350" s="1"/>
      <c r="AU350" s="1"/>
      <c r="AV350" s="2">
        <f t="shared" si="586"/>
        <v>0</v>
      </c>
      <c r="AX350" s="1"/>
      <c r="AY350" s="1"/>
      <c r="AZ350" s="1"/>
      <c r="BA350" s="2">
        <f t="shared" si="587"/>
        <v>0</v>
      </c>
      <c r="BB350" s="2">
        <f>SUM(AG350,AI350,-BA350,-Table17[[#This Row],[Sale Fee]])</f>
        <v>0</v>
      </c>
      <c r="BD350" s="1"/>
      <c r="BE350" s="1"/>
      <c r="BF350" s="1"/>
    </row>
    <row r="351" spans="1:58" x14ac:dyDescent="0.25">
      <c r="A351" s="1"/>
      <c r="B351" s="1"/>
      <c r="E351" s="4"/>
      <c r="P351" s="1"/>
      <c r="Q351" s="1"/>
      <c r="R351" s="1"/>
      <c r="T351" s="1"/>
      <c r="U351" s="1"/>
      <c r="V351" s="1">
        <f t="shared" si="581"/>
        <v>0</v>
      </c>
      <c r="Y351" s="1">
        <f>Table17[[#This Row],[Quantity2]]*Table17[[#This Row],[U Cost]]</f>
        <v>0</v>
      </c>
      <c r="AA351" s="1"/>
      <c r="AB351" s="1"/>
      <c r="AC351" s="1">
        <f t="shared" si="582"/>
        <v>0</v>
      </c>
      <c r="AD351" s="1"/>
      <c r="AE351" s="1">
        <f>SUM(Table17[[#This Row],[Total 
Paid]:[Refunds]])</f>
        <v>0</v>
      </c>
      <c r="AF351" s="1"/>
      <c r="AG351" s="1">
        <f>SUM(AC351,Table17[[#This Row],[Refunds]],Table17[[#This Row],[Shipping 
Charged]])</f>
        <v>0</v>
      </c>
      <c r="AH351" s="1"/>
      <c r="AI351" s="1"/>
      <c r="AJ351" s="1">
        <f t="shared" si="583"/>
        <v>0</v>
      </c>
      <c r="AL351" s="1"/>
      <c r="AM351" s="1"/>
      <c r="AN351" s="1"/>
      <c r="AO351" s="1"/>
      <c r="AQ351" s="30">
        <f t="shared" si="584"/>
        <v>0</v>
      </c>
      <c r="AR351" s="1"/>
      <c r="AS351" s="1">
        <f t="shared" si="585"/>
        <v>0</v>
      </c>
      <c r="AT351" s="1"/>
      <c r="AU351" s="1"/>
      <c r="AV351" s="2">
        <f t="shared" si="586"/>
        <v>0</v>
      </c>
      <c r="AX351" s="1"/>
      <c r="AY351" s="1"/>
      <c r="AZ351" s="1"/>
      <c r="BA351" s="2">
        <f t="shared" si="587"/>
        <v>0</v>
      </c>
      <c r="BB351" s="2">
        <f>SUM(AG351,AI351,-BA351,-Table17[[#This Row],[Sale Fee]])</f>
        <v>0</v>
      </c>
      <c r="BD351" s="1"/>
      <c r="BE351" s="1"/>
      <c r="BF351" s="1"/>
    </row>
    <row r="352" spans="1:58" x14ac:dyDescent="0.25">
      <c r="A352" s="1"/>
      <c r="B352" s="1"/>
      <c r="E352" s="4"/>
      <c r="P352" s="1"/>
      <c r="Q352" s="1"/>
      <c r="R352" s="1"/>
      <c r="T352" s="1"/>
      <c r="U352" s="1"/>
      <c r="V352" s="1">
        <f t="shared" si="581"/>
        <v>0</v>
      </c>
      <c r="Y352" s="1">
        <f>Table17[[#This Row],[Quantity2]]*Table17[[#This Row],[U Cost]]</f>
        <v>0</v>
      </c>
      <c r="AA352" s="1"/>
      <c r="AB352" s="1"/>
      <c r="AC352" s="1">
        <f t="shared" si="582"/>
        <v>0</v>
      </c>
      <c r="AD352" s="1"/>
      <c r="AE352" s="1">
        <f>SUM(Table17[[#This Row],[Total 
Paid]:[Refunds]])</f>
        <v>0</v>
      </c>
      <c r="AF352" s="1"/>
      <c r="AG352" s="1">
        <f>SUM(AC352,Table17[[#This Row],[Refunds]],Table17[[#This Row],[Shipping 
Charged]])</f>
        <v>0</v>
      </c>
      <c r="AH352" s="1"/>
      <c r="AI352" s="1"/>
      <c r="AJ352" s="1">
        <f t="shared" si="583"/>
        <v>0</v>
      </c>
      <c r="AL352" s="1"/>
      <c r="AM352" s="1"/>
      <c r="AN352" s="1"/>
      <c r="AO352" s="1"/>
      <c r="AQ352" s="30">
        <f t="shared" si="584"/>
        <v>0</v>
      </c>
      <c r="AR352" s="1"/>
      <c r="AS352" s="1">
        <f t="shared" si="585"/>
        <v>0</v>
      </c>
      <c r="AT352" s="1"/>
      <c r="AU352" s="1"/>
      <c r="AV352" s="2">
        <f t="shared" si="586"/>
        <v>0</v>
      </c>
      <c r="AX352" s="1"/>
      <c r="AY352" s="1"/>
      <c r="AZ352" s="1"/>
      <c r="BA352" s="2">
        <f t="shared" si="587"/>
        <v>0</v>
      </c>
      <c r="BB352" s="2">
        <f>SUM(AG352,AI352,-BA352,-Table17[[#This Row],[Sale Fee]])</f>
        <v>0</v>
      </c>
      <c r="BD352" s="1"/>
      <c r="BE352" s="1"/>
      <c r="BF352" s="1"/>
    </row>
    <row r="353" spans="1:58" x14ac:dyDescent="0.25">
      <c r="A353" s="1"/>
      <c r="B353" s="1"/>
      <c r="E353" s="4"/>
      <c r="P353" s="1"/>
      <c r="Q353" s="1"/>
      <c r="R353" s="1"/>
      <c r="T353" s="1"/>
      <c r="U353" s="1"/>
      <c r="V353" s="1">
        <f t="shared" si="581"/>
        <v>0</v>
      </c>
      <c r="Y353" s="1">
        <f>Table17[[#This Row],[Quantity2]]*Table17[[#This Row],[U Cost]]</f>
        <v>0</v>
      </c>
      <c r="AA353" s="1"/>
      <c r="AB353" s="1"/>
      <c r="AC353" s="1">
        <f t="shared" si="582"/>
        <v>0</v>
      </c>
      <c r="AD353" s="1"/>
      <c r="AE353" s="1">
        <f>SUM(Table17[[#This Row],[Total 
Paid]:[Refunds]])</f>
        <v>0</v>
      </c>
      <c r="AF353" s="1"/>
      <c r="AG353" s="1">
        <f>SUM(AC353,Table17[[#This Row],[Refunds]],Table17[[#This Row],[Shipping 
Charged]])</f>
        <v>0</v>
      </c>
      <c r="AH353" s="1"/>
      <c r="AI353" s="1"/>
      <c r="AJ353" s="1">
        <f t="shared" si="583"/>
        <v>0</v>
      </c>
      <c r="AL353" s="1"/>
      <c r="AM353" s="1"/>
      <c r="AN353" s="1"/>
      <c r="AO353" s="1"/>
      <c r="AQ353" s="30">
        <f t="shared" si="584"/>
        <v>0</v>
      </c>
      <c r="AR353" s="1"/>
      <c r="AS353" s="1">
        <f t="shared" si="585"/>
        <v>0</v>
      </c>
      <c r="AT353" s="1"/>
      <c r="AU353" s="1"/>
      <c r="AV353" s="2">
        <f t="shared" si="586"/>
        <v>0</v>
      </c>
      <c r="AX353" s="1"/>
      <c r="AY353" s="1"/>
      <c r="AZ353" s="1"/>
      <c r="BA353" s="2">
        <f t="shared" si="587"/>
        <v>0</v>
      </c>
      <c r="BB353" s="2">
        <f>SUM(AG353,AI353,-BA353,-Table17[[#This Row],[Sale Fee]])</f>
        <v>0</v>
      </c>
      <c r="BD353" s="1"/>
      <c r="BE353" s="1"/>
      <c r="BF353" s="1"/>
    </row>
    <row r="354" spans="1:58" x14ac:dyDescent="0.25">
      <c r="A354" s="1"/>
      <c r="B354" s="1"/>
      <c r="E354" s="4"/>
      <c r="P354" s="1"/>
      <c r="Q354" s="1"/>
      <c r="R354" s="1"/>
      <c r="T354" s="1"/>
      <c r="U354" s="1"/>
      <c r="V354" s="1">
        <f t="shared" si="581"/>
        <v>0</v>
      </c>
      <c r="Y354" s="1">
        <f>Table17[[#This Row],[Quantity2]]*Table17[[#This Row],[U Cost]]</f>
        <v>0</v>
      </c>
      <c r="AA354" s="1"/>
      <c r="AB354" s="1"/>
      <c r="AC354" s="1">
        <f t="shared" si="582"/>
        <v>0</v>
      </c>
      <c r="AD354" s="1"/>
      <c r="AE354" s="1">
        <f>SUM(Table17[[#This Row],[Total 
Paid]:[Refunds]])</f>
        <v>0</v>
      </c>
      <c r="AF354" s="1"/>
      <c r="AG354" s="1">
        <f>SUM(AC354,Table17[[#This Row],[Refunds]],Table17[[#This Row],[Shipping 
Charged]])</f>
        <v>0</v>
      </c>
      <c r="AH354" s="1"/>
      <c r="AI354" s="1"/>
      <c r="AJ354" s="1">
        <f t="shared" si="583"/>
        <v>0</v>
      </c>
      <c r="AL354" s="1"/>
      <c r="AM354" s="1"/>
      <c r="AN354" s="1"/>
      <c r="AO354" s="1"/>
      <c r="AQ354" s="30">
        <f t="shared" si="584"/>
        <v>0</v>
      </c>
      <c r="AR354" s="1"/>
      <c r="AS354" s="1">
        <f t="shared" si="585"/>
        <v>0</v>
      </c>
      <c r="AT354" s="1"/>
      <c r="AU354" s="1"/>
      <c r="AV354" s="2">
        <f t="shared" si="586"/>
        <v>0</v>
      </c>
      <c r="AX354" s="1"/>
      <c r="AY354" s="1"/>
      <c r="AZ354" s="1"/>
      <c r="BA354" s="2">
        <f t="shared" si="587"/>
        <v>0</v>
      </c>
      <c r="BB354" s="2">
        <f>SUM(AG354,AI354,-BA354,-Table17[[#This Row],[Sale Fee]])</f>
        <v>0</v>
      </c>
      <c r="BD354" s="1"/>
      <c r="BE354" s="1"/>
      <c r="BF354" s="1"/>
    </row>
    <row r="355" spans="1:58" x14ac:dyDescent="0.25">
      <c r="A355" s="1"/>
      <c r="B355" s="1"/>
      <c r="E355" s="4"/>
      <c r="P355" s="1"/>
      <c r="Q355" s="1"/>
      <c r="R355" s="1"/>
      <c r="T355" s="1"/>
      <c r="U355" s="1"/>
      <c r="V355" s="1">
        <f t="shared" si="581"/>
        <v>0</v>
      </c>
      <c r="Y355" s="1">
        <f>Table17[[#This Row],[Quantity2]]*Table17[[#This Row],[U Cost]]</f>
        <v>0</v>
      </c>
      <c r="AA355" s="1"/>
      <c r="AB355" s="1"/>
      <c r="AC355" s="1">
        <f t="shared" si="582"/>
        <v>0</v>
      </c>
      <c r="AD355" s="1"/>
      <c r="AE355" s="1">
        <f>SUM(Table17[[#This Row],[Total 
Paid]:[Refunds]])</f>
        <v>0</v>
      </c>
      <c r="AF355" s="1"/>
      <c r="AG355" s="1">
        <f>SUM(AC355,Table17[[#This Row],[Refunds]],Table17[[#This Row],[Shipping 
Charged]])</f>
        <v>0</v>
      </c>
      <c r="AH355" s="1"/>
      <c r="AI355" s="1"/>
      <c r="AJ355" s="1">
        <f t="shared" si="583"/>
        <v>0</v>
      </c>
      <c r="AL355" s="1"/>
      <c r="AM355" s="1"/>
      <c r="AN355" s="1"/>
      <c r="AO355" s="1"/>
      <c r="AQ355" s="30">
        <f t="shared" si="584"/>
        <v>0</v>
      </c>
      <c r="AR355" s="1"/>
      <c r="AS355" s="1">
        <f t="shared" si="585"/>
        <v>0</v>
      </c>
      <c r="AT355" s="1"/>
      <c r="AU355" s="1"/>
      <c r="AV355" s="2">
        <f t="shared" si="586"/>
        <v>0</v>
      </c>
      <c r="AX355" s="1"/>
      <c r="AY355" s="1"/>
      <c r="AZ355" s="1"/>
      <c r="BA355" s="2">
        <f t="shared" si="587"/>
        <v>0</v>
      </c>
      <c r="BB355" s="2">
        <f>SUM(AG355,AI355,-BA355,-Table17[[#This Row],[Sale Fee]])</f>
        <v>0</v>
      </c>
      <c r="BD355" s="1"/>
      <c r="BE355" s="1"/>
      <c r="BF355" s="1"/>
    </row>
    <row r="356" spans="1:58" x14ac:dyDescent="0.25">
      <c r="A356" s="1"/>
      <c r="B356" s="1"/>
      <c r="E356" s="4"/>
      <c r="P356" s="1"/>
      <c r="Q356" s="1"/>
      <c r="R356" s="1"/>
      <c r="T356" s="1"/>
      <c r="U356" s="1"/>
      <c r="V356" s="1">
        <f t="shared" si="581"/>
        <v>0</v>
      </c>
      <c r="Y356" s="1">
        <f>Table17[[#This Row],[Quantity2]]*Table17[[#This Row],[U Cost]]</f>
        <v>0</v>
      </c>
      <c r="AA356" s="1"/>
      <c r="AB356" s="1"/>
      <c r="AC356" s="1">
        <f t="shared" si="582"/>
        <v>0</v>
      </c>
      <c r="AD356" s="1"/>
      <c r="AE356" s="1">
        <f>SUM(Table17[[#This Row],[Total 
Paid]:[Refunds]])</f>
        <v>0</v>
      </c>
      <c r="AF356" s="1"/>
      <c r="AG356" s="1">
        <f>SUM(AC356,Table17[[#This Row],[Refunds]],Table17[[#This Row],[Shipping 
Charged]])</f>
        <v>0</v>
      </c>
      <c r="AH356" s="1"/>
      <c r="AI356" s="1"/>
      <c r="AJ356" s="1">
        <f t="shared" si="583"/>
        <v>0</v>
      </c>
      <c r="AL356" s="1"/>
      <c r="AM356" s="1"/>
      <c r="AN356" s="1"/>
      <c r="AO356" s="1"/>
      <c r="AQ356" s="30">
        <f t="shared" si="584"/>
        <v>0</v>
      </c>
      <c r="AR356" s="1"/>
      <c r="AS356" s="1">
        <f t="shared" si="585"/>
        <v>0</v>
      </c>
      <c r="AT356" s="1"/>
      <c r="AU356" s="1"/>
      <c r="AV356" s="2">
        <f t="shared" si="586"/>
        <v>0</v>
      </c>
      <c r="AX356" s="1"/>
      <c r="AY356" s="1"/>
      <c r="AZ356" s="1"/>
      <c r="BA356" s="2">
        <f t="shared" si="587"/>
        <v>0</v>
      </c>
      <c r="BB356" s="2">
        <f>SUM(AG356,AI356,-BA356,-Table17[[#This Row],[Sale Fee]])</f>
        <v>0</v>
      </c>
      <c r="BD356" s="1"/>
      <c r="BE356" s="1"/>
      <c r="BF356" s="1"/>
    </row>
    <row r="357" spans="1:58" x14ac:dyDescent="0.25">
      <c r="A357" s="1"/>
      <c r="B357" s="1"/>
      <c r="E357" s="4"/>
      <c r="P357" s="1"/>
      <c r="Q357" s="1"/>
      <c r="R357" s="1"/>
      <c r="T357" s="1"/>
      <c r="U357" s="1"/>
      <c r="V357" s="1">
        <f t="shared" si="581"/>
        <v>0</v>
      </c>
      <c r="Y357" s="1">
        <f>Table17[[#This Row],[Quantity2]]*Table17[[#This Row],[U Cost]]</f>
        <v>0</v>
      </c>
      <c r="AA357" s="1"/>
      <c r="AB357" s="1"/>
      <c r="AC357" s="1">
        <f t="shared" si="582"/>
        <v>0</v>
      </c>
      <c r="AD357" s="1"/>
      <c r="AE357" s="1">
        <f>SUM(Table17[[#This Row],[Total 
Paid]:[Refunds]])</f>
        <v>0</v>
      </c>
      <c r="AF357" s="1"/>
      <c r="AG357" s="1">
        <f>SUM(AC357,Table17[[#This Row],[Refunds]],Table17[[#This Row],[Shipping 
Charged]])</f>
        <v>0</v>
      </c>
      <c r="AH357" s="1"/>
      <c r="AI357" s="1"/>
      <c r="AJ357" s="1">
        <f t="shared" si="583"/>
        <v>0</v>
      </c>
      <c r="AL357" s="1"/>
      <c r="AM357" s="1"/>
      <c r="AN357" s="1"/>
      <c r="AO357" s="1"/>
      <c r="AQ357" s="30">
        <f t="shared" si="584"/>
        <v>0</v>
      </c>
      <c r="AR357" s="1"/>
      <c r="AS357" s="1">
        <f t="shared" si="585"/>
        <v>0</v>
      </c>
      <c r="AT357" s="1"/>
      <c r="AU357" s="1"/>
      <c r="AV357" s="2">
        <f t="shared" si="586"/>
        <v>0</v>
      </c>
      <c r="AX357" s="1"/>
      <c r="AY357" s="1"/>
      <c r="AZ357" s="1"/>
      <c r="BA357" s="2">
        <f t="shared" si="587"/>
        <v>0</v>
      </c>
      <c r="BB357" s="2">
        <f>SUM(AG357,AI357,-BA357,-Table17[[#This Row],[Sale Fee]])</f>
        <v>0</v>
      </c>
      <c r="BD357" s="1"/>
      <c r="BE357" s="1"/>
      <c r="BF357" s="1"/>
    </row>
    <row r="358" spans="1:58" x14ac:dyDescent="0.25">
      <c r="A358" s="1"/>
      <c r="B358" s="1"/>
      <c r="E358" s="4"/>
      <c r="P358" s="1"/>
      <c r="Q358" s="1"/>
      <c r="R358" s="1"/>
      <c r="T358" s="1"/>
      <c r="U358" s="1"/>
      <c r="V358" s="1">
        <f t="shared" si="581"/>
        <v>0</v>
      </c>
      <c r="Y358" s="1">
        <f>Table17[[#This Row],[Quantity2]]*Table17[[#This Row],[U Cost]]</f>
        <v>0</v>
      </c>
      <c r="AA358" s="1"/>
      <c r="AB358" s="1"/>
      <c r="AC358" s="1">
        <f t="shared" si="582"/>
        <v>0</v>
      </c>
      <c r="AD358" s="1"/>
      <c r="AE358" s="1">
        <f>SUM(Table17[[#This Row],[Total 
Paid]:[Refunds]])</f>
        <v>0</v>
      </c>
      <c r="AF358" s="1"/>
      <c r="AG358" s="1">
        <f>SUM(AC358,Table17[[#This Row],[Refunds]],Table17[[#This Row],[Shipping 
Charged]])</f>
        <v>0</v>
      </c>
      <c r="AH358" s="1"/>
      <c r="AI358" s="1"/>
      <c r="AJ358" s="1">
        <f t="shared" si="583"/>
        <v>0</v>
      </c>
      <c r="AL358" s="1"/>
      <c r="AM358" s="1"/>
      <c r="AN358" s="1"/>
      <c r="AO358" s="1"/>
      <c r="AQ358" s="30">
        <f t="shared" si="584"/>
        <v>0</v>
      </c>
      <c r="AR358" s="1"/>
      <c r="AS358" s="1">
        <f t="shared" si="585"/>
        <v>0</v>
      </c>
      <c r="AT358" s="1"/>
      <c r="AU358" s="1"/>
      <c r="AV358" s="2">
        <f t="shared" si="586"/>
        <v>0</v>
      </c>
      <c r="AX358" s="1"/>
      <c r="AY358" s="1"/>
      <c r="AZ358" s="1"/>
      <c r="BA358" s="2">
        <f t="shared" si="587"/>
        <v>0</v>
      </c>
      <c r="BB358" s="2">
        <f>SUM(AG358,AI358,-BA358,-Table17[[#This Row],[Sale Fee]])</f>
        <v>0</v>
      </c>
      <c r="BD358" s="1"/>
      <c r="BE358" s="1"/>
      <c r="BF358" s="1"/>
    </row>
    <row r="359" spans="1:58" x14ac:dyDescent="0.25">
      <c r="A359" s="1"/>
      <c r="B359" s="1"/>
      <c r="E359" s="4"/>
      <c r="P359" s="1"/>
      <c r="Q359" s="1"/>
      <c r="R359" s="1"/>
      <c r="T359" s="1"/>
      <c r="U359" s="1"/>
      <c r="V359" s="1">
        <f t="shared" ref="V359:V422" si="588">T359*U359</f>
        <v>0</v>
      </c>
      <c r="Y359" s="1">
        <f>Table17[[#This Row],[Quantity2]]*Table17[[#This Row],[U Cost]]</f>
        <v>0</v>
      </c>
      <c r="AA359" s="1"/>
      <c r="AB359" s="1"/>
      <c r="AC359" s="1">
        <f t="shared" ref="AC359:AC422" si="589">AB359*AA359</f>
        <v>0</v>
      </c>
      <c r="AD359" s="1"/>
      <c r="AE359" s="1">
        <f>SUM(Table17[[#This Row],[Total 
Paid]:[Refunds]])</f>
        <v>0</v>
      </c>
      <c r="AF359" s="1"/>
      <c r="AG359" s="1">
        <f>SUM(AC359,Table17[[#This Row],[Refunds]],Table17[[#This Row],[Shipping 
Charged]])</f>
        <v>0</v>
      </c>
      <c r="AH359" s="1"/>
      <c r="AI359" s="1"/>
      <c r="AJ359" s="1">
        <f t="shared" ref="AJ359:AJ422" si="590">SUM(AG359,AH359,AI359)</f>
        <v>0</v>
      </c>
      <c r="AL359" s="1"/>
      <c r="AM359" s="1"/>
      <c r="AN359" s="1"/>
      <c r="AO359" s="1"/>
      <c r="AQ359" s="30">
        <f t="shared" ref="AQ359:AQ401" si="591">AA359</f>
        <v>0</v>
      </c>
      <c r="AR359" s="1"/>
      <c r="AS359" s="1">
        <f t="shared" ref="AS359:AS422" si="592">AR359*AQ359</f>
        <v>0</v>
      </c>
      <c r="AT359" s="1"/>
      <c r="AU359" s="1"/>
      <c r="AV359" s="2">
        <f t="shared" ref="AV359:AV422" si="593">SUM(AS359:AU359)</f>
        <v>0</v>
      </c>
      <c r="AX359" s="1"/>
      <c r="AY359" s="1"/>
      <c r="AZ359" s="1"/>
      <c r="BA359" s="2">
        <f t="shared" ref="BA359:BA422" si="594">SUM(AV359,AX359,AY359,AZ359)</f>
        <v>0</v>
      </c>
      <c r="BB359" s="2">
        <f>SUM(AG359,AI359,-BA359,-Table17[[#This Row],[Sale Fee]])</f>
        <v>0</v>
      </c>
      <c r="BD359" s="1"/>
      <c r="BE359" s="1"/>
      <c r="BF359" s="1"/>
    </row>
    <row r="360" spans="1:58" x14ac:dyDescent="0.25">
      <c r="A360" s="1"/>
      <c r="B360" s="1"/>
      <c r="E360" s="4"/>
      <c r="P360" s="1"/>
      <c r="Q360" s="1"/>
      <c r="R360" s="1"/>
      <c r="U360" s="1"/>
      <c r="V360" s="1">
        <f t="shared" si="588"/>
        <v>0</v>
      </c>
      <c r="Y360" s="1">
        <f>Table17[[#This Row],[Quantity2]]*Table17[[#This Row],[U Cost]]</f>
        <v>0</v>
      </c>
      <c r="AA360" s="1"/>
      <c r="AB360" s="1"/>
      <c r="AC360" s="1">
        <f t="shared" si="589"/>
        <v>0</v>
      </c>
      <c r="AD360" s="1"/>
      <c r="AE360" s="1">
        <f>SUM(Table17[[#This Row],[Total 
Paid]:[Refunds]])</f>
        <v>0</v>
      </c>
      <c r="AF360" s="1"/>
      <c r="AG360" s="1">
        <f>SUM(AC360,Table17[[#This Row],[Refunds]],Table17[[#This Row],[Shipping 
Charged]])</f>
        <v>0</v>
      </c>
      <c r="AH360" s="1"/>
      <c r="AI360" s="1"/>
      <c r="AJ360" s="1">
        <f t="shared" si="590"/>
        <v>0</v>
      </c>
      <c r="AL360" s="1"/>
      <c r="AM360" s="1"/>
      <c r="AN360" s="1"/>
      <c r="AO360" s="1"/>
      <c r="AQ360" s="30">
        <f t="shared" si="591"/>
        <v>0</v>
      </c>
      <c r="AR360" s="1"/>
      <c r="AS360" s="1">
        <f t="shared" si="592"/>
        <v>0</v>
      </c>
      <c r="AT360" s="1"/>
      <c r="AU360" s="1"/>
      <c r="AV360" s="2">
        <f t="shared" si="593"/>
        <v>0</v>
      </c>
      <c r="AX360" s="1"/>
      <c r="AY360" s="1"/>
      <c r="AZ360" s="1"/>
      <c r="BA360" s="2">
        <f t="shared" si="594"/>
        <v>0</v>
      </c>
      <c r="BB360" s="2">
        <f>SUM(AG360,AI360,-BA360,-Table17[[#This Row],[Sale Fee]])</f>
        <v>0</v>
      </c>
      <c r="BD360" s="1"/>
      <c r="BE360" s="1"/>
      <c r="BF360" s="1"/>
    </row>
    <row r="361" spans="1:58" x14ac:dyDescent="0.25">
      <c r="A361" s="1"/>
      <c r="B361" s="1"/>
      <c r="E361" s="4"/>
      <c r="P361" s="1"/>
      <c r="Q361" s="1"/>
      <c r="R361" s="1"/>
      <c r="U361" s="1"/>
      <c r="V361" s="1">
        <f t="shared" si="588"/>
        <v>0</v>
      </c>
      <c r="Y361" s="1">
        <f>Table17[[#This Row],[Quantity2]]*Table17[[#This Row],[U Cost]]</f>
        <v>0</v>
      </c>
      <c r="AA361" s="1"/>
      <c r="AB361" s="1"/>
      <c r="AC361" s="1">
        <f t="shared" si="589"/>
        <v>0</v>
      </c>
      <c r="AD361" s="1"/>
      <c r="AE361" s="1">
        <f>SUM(Table17[[#This Row],[Total 
Paid]:[Refunds]])</f>
        <v>0</v>
      </c>
      <c r="AF361" s="1"/>
      <c r="AG361" s="1">
        <f>SUM(AC361,Table17[[#This Row],[Refunds]],Table17[[#This Row],[Shipping 
Charged]])</f>
        <v>0</v>
      </c>
      <c r="AH361" s="1"/>
      <c r="AI361" s="1"/>
      <c r="AJ361" s="1">
        <f t="shared" si="590"/>
        <v>0</v>
      </c>
      <c r="AL361" s="1"/>
      <c r="AM361" s="1"/>
      <c r="AN361" s="1"/>
      <c r="AO361" s="1"/>
      <c r="AQ361" s="30">
        <f t="shared" si="591"/>
        <v>0</v>
      </c>
      <c r="AR361" s="1"/>
      <c r="AS361" s="1">
        <f t="shared" si="592"/>
        <v>0</v>
      </c>
      <c r="AT361" s="1"/>
      <c r="AU361" s="1"/>
      <c r="AV361" s="2">
        <f t="shared" si="593"/>
        <v>0</v>
      </c>
      <c r="AX361" s="1"/>
      <c r="AY361" s="1"/>
      <c r="AZ361" s="1"/>
      <c r="BA361" s="2">
        <f t="shared" si="594"/>
        <v>0</v>
      </c>
      <c r="BB361" s="2">
        <f>SUM(AG361,AI361,-BA361,-Table17[[#This Row],[Sale Fee]])</f>
        <v>0</v>
      </c>
      <c r="BD361" s="1"/>
      <c r="BE361" s="1"/>
      <c r="BF361" s="1"/>
    </row>
    <row r="362" spans="1:58" x14ac:dyDescent="0.25">
      <c r="A362" s="1"/>
      <c r="B362" s="1"/>
      <c r="E362" s="4"/>
      <c r="P362" s="1"/>
      <c r="Q362" s="1"/>
      <c r="R362" s="1"/>
      <c r="U362" s="1"/>
      <c r="V362" s="1">
        <f t="shared" si="588"/>
        <v>0</v>
      </c>
      <c r="Y362" s="1">
        <f>Table17[[#This Row],[Quantity2]]*Table17[[#This Row],[U Cost]]</f>
        <v>0</v>
      </c>
      <c r="AA362" s="1"/>
      <c r="AB362" s="1"/>
      <c r="AC362" s="1">
        <f t="shared" si="589"/>
        <v>0</v>
      </c>
      <c r="AD362" s="1"/>
      <c r="AE362" s="1">
        <f>SUM(Table17[[#This Row],[Total 
Paid]:[Refunds]])</f>
        <v>0</v>
      </c>
      <c r="AF362" s="1"/>
      <c r="AG362" s="1">
        <f>SUM(AC362,Table17[[#This Row],[Refunds]],Table17[[#This Row],[Shipping 
Charged]])</f>
        <v>0</v>
      </c>
      <c r="AH362" s="1"/>
      <c r="AI362" s="1"/>
      <c r="AJ362" s="1">
        <f t="shared" si="590"/>
        <v>0</v>
      </c>
      <c r="AL362" s="1"/>
      <c r="AM362" s="1"/>
      <c r="AN362" s="1"/>
      <c r="AO362" s="1"/>
      <c r="AQ362" s="30">
        <f t="shared" si="591"/>
        <v>0</v>
      </c>
      <c r="AR362" s="1"/>
      <c r="AS362" s="1">
        <f t="shared" si="592"/>
        <v>0</v>
      </c>
      <c r="AT362" s="1"/>
      <c r="AU362" s="1"/>
      <c r="AV362" s="2">
        <f t="shared" si="593"/>
        <v>0</v>
      </c>
      <c r="AX362" s="1"/>
      <c r="AY362" s="1"/>
      <c r="AZ362" s="1"/>
      <c r="BA362" s="2">
        <f t="shared" si="594"/>
        <v>0</v>
      </c>
      <c r="BB362" s="2">
        <f>SUM(AG362,AI362,-BA362,-Table17[[#This Row],[Sale Fee]])</f>
        <v>0</v>
      </c>
      <c r="BD362" s="1"/>
      <c r="BE362" s="1"/>
      <c r="BF362" s="1"/>
    </row>
    <row r="363" spans="1:58" x14ac:dyDescent="0.25">
      <c r="A363" s="1"/>
      <c r="B363" s="1"/>
      <c r="E363" s="4"/>
      <c r="P363" s="1"/>
      <c r="Q363" s="1"/>
      <c r="R363" s="1"/>
      <c r="U363" s="1"/>
      <c r="V363" s="1">
        <f t="shared" si="588"/>
        <v>0</v>
      </c>
      <c r="Y363" s="1">
        <f>Table17[[#This Row],[Quantity2]]*Table17[[#This Row],[U Cost]]</f>
        <v>0</v>
      </c>
      <c r="AA363" s="1"/>
      <c r="AB363" s="1"/>
      <c r="AC363" s="1">
        <f t="shared" si="589"/>
        <v>0</v>
      </c>
      <c r="AD363" s="1"/>
      <c r="AE363" s="1">
        <f>SUM(Table17[[#This Row],[Total 
Paid]:[Refunds]])</f>
        <v>0</v>
      </c>
      <c r="AF363" s="1"/>
      <c r="AG363" s="1">
        <f>SUM(AC363,Table17[[#This Row],[Refunds]],Table17[[#This Row],[Shipping 
Charged]])</f>
        <v>0</v>
      </c>
      <c r="AH363" s="1"/>
      <c r="AI363" s="1"/>
      <c r="AJ363" s="1">
        <f t="shared" si="590"/>
        <v>0</v>
      </c>
      <c r="AL363" s="1"/>
      <c r="AM363" s="1"/>
      <c r="AN363" s="1"/>
      <c r="AO363" s="1"/>
      <c r="AQ363" s="30">
        <f t="shared" si="591"/>
        <v>0</v>
      </c>
      <c r="AR363" s="1"/>
      <c r="AS363" s="1">
        <f t="shared" si="592"/>
        <v>0</v>
      </c>
      <c r="AT363" s="1"/>
      <c r="AU363" s="1"/>
      <c r="AV363" s="2">
        <f t="shared" si="593"/>
        <v>0</v>
      </c>
      <c r="AX363" s="1"/>
      <c r="AY363" s="1"/>
      <c r="AZ363" s="1"/>
      <c r="BA363" s="2">
        <f t="shared" si="594"/>
        <v>0</v>
      </c>
      <c r="BB363" s="2">
        <f>SUM(AG363,AI363,-BA363,-Table17[[#This Row],[Sale Fee]])</f>
        <v>0</v>
      </c>
      <c r="BD363" s="1"/>
      <c r="BE363" s="1"/>
      <c r="BF363" s="1"/>
    </row>
    <row r="364" spans="1:58" x14ac:dyDescent="0.25">
      <c r="A364" s="1"/>
      <c r="B364" s="1"/>
      <c r="E364" s="4"/>
      <c r="P364" s="1"/>
      <c r="Q364" s="1"/>
      <c r="R364" s="1"/>
      <c r="U364" s="1"/>
      <c r="V364" s="1">
        <f t="shared" si="588"/>
        <v>0</v>
      </c>
      <c r="Y364" s="1">
        <f>Table17[[#This Row],[Quantity2]]*Table17[[#This Row],[U Cost]]</f>
        <v>0</v>
      </c>
      <c r="AA364" s="1"/>
      <c r="AB364" s="1"/>
      <c r="AC364" s="1">
        <f t="shared" si="589"/>
        <v>0</v>
      </c>
      <c r="AD364" s="1"/>
      <c r="AE364" s="1">
        <f>SUM(Table17[[#This Row],[Total 
Paid]:[Refunds]])</f>
        <v>0</v>
      </c>
      <c r="AF364" s="1"/>
      <c r="AG364" s="1">
        <f>SUM(AC364,Table17[[#This Row],[Refunds]],Table17[[#This Row],[Shipping 
Charged]])</f>
        <v>0</v>
      </c>
      <c r="AH364" s="1"/>
      <c r="AI364" s="1"/>
      <c r="AJ364" s="1">
        <f t="shared" si="590"/>
        <v>0</v>
      </c>
      <c r="AL364" s="1"/>
      <c r="AM364" s="1"/>
      <c r="AN364" s="1"/>
      <c r="AO364" s="1"/>
      <c r="AQ364" s="30">
        <f t="shared" si="591"/>
        <v>0</v>
      </c>
      <c r="AR364" s="1"/>
      <c r="AS364" s="1">
        <f t="shared" si="592"/>
        <v>0</v>
      </c>
      <c r="AT364" s="1"/>
      <c r="AU364" s="1"/>
      <c r="AV364" s="2">
        <f t="shared" si="593"/>
        <v>0</v>
      </c>
      <c r="AX364" s="1"/>
      <c r="AY364" s="1"/>
      <c r="AZ364" s="1"/>
      <c r="BA364" s="2">
        <f t="shared" si="594"/>
        <v>0</v>
      </c>
      <c r="BB364" s="2">
        <f>SUM(AG364,AI364,-BA364,-Table17[[#This Row],[Sale Fee]])</f>
        <v>0</v>
      </c>
      <c r="BD364" s="1"/>
      <c r="BE364" s="1"/>
      <c r="BF364" s="1"/>
    </row>
    <row r="365" spans="1:58" x14ac:dyDescent="0.25">
      <c r="A365" s="1"/>
      <c r="B365" s="1"/>
      <c r="E365" s="4"/>
      <c r="P365" s="1"/>
      <c r="Q365" s="1"/>
      <c r="R365" s="1"/>
      <c r="U365" s="1"/>
      <c r="V365" s="1">
        <f t="shared" si="588"/>
        <v>0</v>
      </c>
      <c r="Y365" s="1">
        <f>Table17[[#This Row],[Quantity2]]*Table17[[#This Row],[U Cost]]</f>
        <v>0</v>
      </c>
      <c r="AA365" s="1"/>
      <c r="AB365" s="1"/>
      <c r="AC365" s="1">
        <f t="shared" si="589"/>
        <v>0</v>
      </c>
      <c r="AD365" s="1"/>
      <c r="AE365" s="1">
        <f>SUM(Table17[[#This Row],[Total 
Paid]:[Refunds]])</f>
        <v>0</v>
      </c>
      <c r="AF365" s="1"/>
      <c r="AG365" s="1">
        <f>SUM(AC365,Table17[[#This Row],[Refunds]],Table17[[#This Row],[Shipping 
Charged]])</f>
        <v>0</v>
      </c>
      <c r="AH365" s="1"/>
      <c r="AI365" s="1"/>
      <c r="AJ365" s="1">
        <f t="shared" si="590"/>
        <v>0</v>
      </c>
      <c r="AL365" s="1"/>
      <c r="AM365" s="1"/>
      <c r="AN365" s="1"/>
      <c r="AO365" s="1"/>
      <c r="AQ365" s="30">
        <f t="shared" si="591"/>
        <v>0</v>
      </c>
      <c r="AR365" s="1"/>
      <c r="AS365" s="1">
        <f t="shared" si="592"/>
        <v>0</v>
      </c>
      <c r="AT365" s="1"/>
      <c r="AU365" s="1"/>
      <c r="AV365" s="2">
        <f t="shared" si="593"/>
        <v>0</v>
      </c>
      <c r="AX365" s="1"/>
      <c r="AY365" s="1"/>
      <c r="AZ365" s="1"/>
      <c r="BA365" s="2">
        <f t="shared" si="594"/>
        <v>0</v>
      </c>
      <c r="BB365" s="2">
        <f>SUM(AG365,AI365,-BA365,-Table17[[#This Row],[Sale Fee]])</f>
        <v>0</v>
      </c>
      <c r="BD365" s="1"/>
      <c r="BE365" s="1"/>
      <c r="BF365" s="1"/>
    </row>
    <row r="366" spans="1:58" x14ac:dyDescent="0.25">
      <c r="A366" s="1"/>
      <c r="B366" s="1"/>
      <c r="E366" s="4"/>
      <c r="P366" s="1"/>
      <c r="Q366" s="1"/>
      <c r="R366" s="1"/>
      <c r="U366" s="1"/>
      <c r="V366" s="1">
        <f t="shared" si="588"/>
        <v>0</v>
      </c>
      <c r="Y366" s="1">
        <f>Table17[[#This Row],[Quantity2]]*Table17[[#This Row],[U Cost]]</f>
        <v>0</v>
      </c>
      <c r="AA366" s="1"/>
      <c r="AB366" s="1"/>
      <c r="AC366" s="1">
        <f t="shared" si="589"/>
        <v>0</v>
      </c>
      <c r="AD366" s="1"/>
      <c r="AE366" s="1">
        <f>SUM(Table17[[#This Row],[Total 
Paid]:[Refunds]])</f>
        <v>0</v>
      </c>
      <c r="AF366" s="1"/>
      <c r="AG366" s="1">
        <f>SUM(AC366,Table17[[#This Row],[Refunds]],Table17[[#This Row],[Shipping 
Charged]])</f>
        <v>0</v>
      </c>
      <c r="AH366" s="1"/>
      <c r="AI366" s="1"/>
      <c r="AJ366" s="1">
        <f t="shared" si="590"/>
        <v>0</v>
      </c>
      <c r="AL366" s="1"/>
      <c r="AM366" s="1"/>
      <c r="AN366" s="1"/>
      <c r="AO366" s="1"/>
      <c r="AQ366" s="30">
        <f t="shared" si="591"/>
        <v>0</v>
      </c>
      <c r="AR366" s="1"/>
      <c r="AS366" s="1">
        <f t="shared" si="592"/>
        <v>0</v>
      </c>
      <c r="AT366" s="1"/>
      <c r="AU366" s="1"/>
      <c r="AV366" s="2">
        <f t="shared" si="593"/>
        <v>0</v>
      </c>
      <c r="AX366" s="1"/>
      <c r="AY366" s="1"/>
      <c r="AZ366" s="1"/>
      <c r="BA366" s="2">
        <f t="shared" si="594"/>
        <v>0</v>
      </c>
      <c r="BB366" s="2">
        <f>SUM(AG366,AI366,-BA366,-Table17[[#This Row],[Sale Fee]])</f>
        <v>0</v>
      </c>
      <c r="BD366" s="1"/>
      <c r="BE366" s="1"/>
      <c r="BF366" s="1"/>
    </row>
    <row r="367" spans="1:58" x14ac:dyDescent="0.25">
      <c r="A367" s="1"/>
      <c r="B367" s="1"/>
      <c r="E367" s="4"/>
      <c r="P367" s="1"/>
      <c r="Q367" s="1"/>
      <c r="R367" s="1"/>
      <c r="T367" s="1"/>
      <c r="U367" s="1"/>
      <c r="V367" s="1">
        <f t="shared" si="588"/>
        <v>0</v>
      </c>
      <c r="Y367" s="1">
        <f>Table17[[#This Row],[Quantity2]]*Table17[[#This Row],[U Cost]]</f>
        <v>0</v>
      </c>
      <c r="AA367" s="1"/>
      <c r="AB367" s="1"/>
      <c r="AC367" s="1">
        <f t="shared" si="589"/>
        <v>0</v>
      </c>
      <c r="AD367" s="1"/>
      <c r="AE367" s="1">
        <f>SUM(Table17[[#This Row],[Total 
Paid]:[Refunds]])</f>
        <v>0</v>
      </c>
      <c r="AF367" s="1"/>
      <c r="AG367" s="1">
        <f>SUM(AC367,Table17[[#This Row],[Refunds]],Table17[[#This Row],[Shipping 
Charged]])</f>
        <v>0</v>
      </c>
      <c r="AH367" s="1"/>
      <c r="AI367" s="1"/>
      <c r="AJ367" s="1">
        <f t="shared" si="590"/>
        <v>0</v>
      </c>
      <c r="AL367" s="1"/>
      <c r="AM367" s="1"/>
      <c r="AN367" s="1"/>
      <c r="AO367" s="1"/>
      <c r="AQ367" s="30">
        <f t="shared" si="591"/>
        <v>0</v>
      </c>
      <c r="AR367" s="1"/>
      <c r="AS367" s="1">
        <f t="shared" si="592"/>
        <v>0</v>
      </c>
      <c r="AT367" s="1"/>
      <c r="AU367" s="1"/>
      <c r="AV367" s="2">
        <f t="shared" si="593"/>
        <v>0</v>
      </c>
      <c r="AX367" s="1"/>
      <c r="AY367" s="1"/>
      <c r="AZ367" s="1"/>
      <c r="BA367" s="2">
        <f t="shared" si="594"/>
        <v>0</v>
      </c>
      <c r="BB367" s="2">
        <f>SUM(AG367,AI367,-BA367,-Table17[[#This Row],[Sale Fee]])</f>
        <v>0</v>
      </c>
      <c r="BD367" s="1"/>
      <c r="BE367" s="1"/>
      <c r="BF367" s="1"/>
    </row>
    <row r="368" spans="1:58" x14ac:dyDescent="0.25">
      <c r="A368" s="1"/>
      <c r="B368" s="1"/>
      <c r="E368" s="4"/>
      <c r="P368" s="1"/>
      <c r="Q368" s="1"/>
      <c r="R368" s="1"/>
      <c r="T368" s="1"/>
      <c r="U368" s="1"/>
      <c r="V368" s="1">
        <f t="shared" si="588"/>
        <v>0</v>
      </c>
      <c r="Y368" s="1">
        <f>Table17[[#This Row],[Quantity2]]*Table17[[#This Row],[U Cost]]</f>
        <v>0</v>
      </c>
      <c r="AA368" s="1"/>
      <c r="AB368" s="1"/>
      <c r="AC368" s="1">
        <f t="shared" si="589"/>
        <v>0</v>
      </c>
      <c r="AD368" s="1"/>
      <c r="AE368" s="1">
        <f>SUM(Table17[[#This Row],[Total 
Paid]:[Refunds]])</f>
        <v>0</v>
      </c>
      <c r="AF368" s="1"/>
      <c r="AG368" s="1">
        <f>SUM(AC368,Table17[[#This Row],[Refunds]],Table17[[#This Row],[Shipping 
Charged]])</f>
        <v>0</v>
      </c>
      <c r="AH368" s="1"/>
      <c r="AI368" s="1"/>
      <c r="AJ368" s="1">
        <f t="shared" si="590"/>
        <v>0</v>
      </c>
      <c r="AL368" s="1"/>
      <c r="AM368" s="1"/>
      <c r="AN368" s="1"/>
      <c r="AO368" s="1"/>
      <c r="AQ368" s="30">
        <f t="shared" si="591"/>
        <v>0</v>
      </c>
      <c r="AR368" s="1"/>
      <c r="AS368" s="1">
        <f t="shared" si="592"/>
        <v>0</v>
      </c>
      <c r="AT368" s="1"/>
      <c r="AU368" s="1"/>
      <c r="AV368" s="2">
        <f t="shared" si="593"/>
        <v>0</v>
      </c>
      <c r="AX368" s="1"/>
      <c r="AY368" s="1"/>
      <c r="AZ368" s="1"/>
      <c r="BA368" s="2">
        <f t="shared" si="594"/>
        <v>0</v>
      </c>
      <c r="BB368" s="2">
        <f>SUM(AG368,AI368,-BA368,-Table17[[#This Row],[Sale Fee]])</f>
        <v>0</v>
      </c>
      <c r="BD368" s="1"/>
      <c r="BE368" s="1"/>
      <c r="BF368" s="1"/>
    </row>
    <row r="369" spans="1:58" x14ac:dyDescent="0.25">
      <c r="A369" s="1"/>
      <c r="B369" s="1"/>
      <c r="E369" s="4"/>
      <c r="P369" s="1"/>
      <c r="Q369" s="1"/>
      <c r="R369" s="1"/>
      <c r="T369" s="1"/>
      <c r="U369" s="1"/>
      <c r="V369" s="1">
        <f t="shared" si="588"/>
        <v>0</v>
      </c>
      <c r="Y369" s="1">
        <f>Table17[[#This Row],[Quantity2]]*Table17[[#This Row],[U Cost]]</f>
        <v>0</v>
      </c>
      <c r="AA369" s="1"/>
      <c r="AB369" s="1"/>
      <c r="AC369" s="1">
        <f t="shared" si="589"/>
        <v>0</v>
      </c>
      <c r="AD369" s="1"/>
      <c r="AE369" s="1">
        <f>SUM(Table17[[#This Row],[Total 
Paid]:[Refunds]])</f>
        <v>0</v>
      </c>
      <c r="AF369" s="1"/>
      <c r="AG369" s="1">
        <f>SUM(AC369,Table17[[#This Row],[Refunds]],Table17[[#This Row],[Shipping 
Charged]])</f>
        <v>0</v>
      </c>
      <c r="AH369" s="1"/>
      <c r="AI369" s="1"/>
      <c r="AJ369" s="1">
        <f t="shared" si="590"/>
        <v>0</v>
      </c>
      <c r="AL369" s="1"/>
      <c r="AM369" s="1"/>
      <c r="AN369" s="1"/>
      <c r="AO369" s="1"/>
      <c r="AQ369" s="30">
        <f t="shared" si="591"/>
        <v>0</v>
      </c>
      <c r="AR369" s="1"/>
      <c r="AS369" s="1">
        <f t="shared" si="592"/>
        <v>0</v>
      </c>
      <c r="AT369" s="1"/>
      <c r="AU369" s="1"/>
      <c r="AV369" s="2">
        <f t="shared" si="593"/>
        <v>0</v>
      </c>
      <c r="AX369" s="1"/>
      <c r="AY369" s="1"/>
      <c r="AZ369" s="1"/>
      <c r="BA369" s="2">
        <f t="shared" si="594"/>
        <v>0</v>
      </c>
      <c r="BB369" s="2">
        <f>SUM(AG369,AI369,-BA369,-Table17[[#This Row],[Sale Fee]])</f>
        <v>0</v>
      </c>
      <c r="BD369" s="1"/>
      <c r="BE369" s="1"/>
      <c r="BF369" s="1"/>
    </row>
    <row r="370" spans="1:58" x14ac:dyDescent="0.25">
      <c r="A370" s="1"/>
      <c r="B370" s="1"/>
      <c r="E370" s="4"/>
      <c r="P370" s="1"/>
      <c r="Q370" s="1"/>
      <c r="R370" s="1"/>
      <c r="T370" s="1"/>
      <c r="U370" s="1"/>
      <c r="V370" s="1">
        <f t="shared" si="588"/>
        <v>0</v>
      </c>
      <c r="Y370" s="1">
        <f>Table17[[#This Row],[Quantity2]]*Table17[[#This Row],[U Cost]]</f>
        <v>0</v>
      </c>
      <c r="AA370" s="1"/>
      <c r="AB370" s="1"/>
      <c r="AC370" s="1">
        <f t="shared" si="589"/>
        <v>0</v>
      </c>
      <c r="AD370" s="1"/>
      <c r="AE370" s="1">
        <f>SUM(Table17[[#This Row],[Total 
Paid]:[Refunds]])</f>
        <v>0</v>
      </c>
      <c r="AF370" s="1"/>
      <c r="AG370" s="1">
        <f>SUM(AC370,Table17[[#This Row],[Refunds]],Table17[[#This Row],[Shipping 
Charged]])</f>
        <v>0</v>
      </c>
      <c r="AH370" s="1"/>
      <c r="AI370" s="1"/>
      <c r="AJ370" s="1">
        <f t="shared" si="590"/>
        <v>0</v>
      </c>
      <c r="AL370" s="1"/>
      <c r="AM370" s="1"/>
      <c r="AN370" s="1"/>
      <c r="AO370" s="1"/>
      <c r="AQ370" s="30">
        <f t="shared" si="591"/>
        <v>0</v>
      </c>
      <c r="AR370" s="1"/>
      <c r="AS370" s="1">
        <f t="shared" si="592"/>
        <v>0</v>
      </c>
      <c r="AT370" s="1"/>
      <c r="AU370" s="1"/>
      <c r="AV370" s="2">
        <f t="shared" si="593"/>
        <v>0</v>
      </c>
      <c r="AX370" s="1"/>
      <c r="AY370" s="1"/>
      <c r="AZ370" s="1"/>
      <c r="BA370" s="2">
        <f t="shared" si="594"/>
        <v>0</v>
      </c>
      <c r="BB370" s="2">
        <f>SUM(AG370,AI370,-BA370,-Table17[[#This Row],[Sale Fee]])</f>
        <v>0</v>
      </c>
      <c r="BD370" s="1"/>
      <c r="BE370" s="1"/>
      <c r="BF370" s="1"/>
    </row>
    <row r="371" spans="1:58" x14ac:dyDescent="0.25">
      <c r="A371" s="1"/>
      <c r="B371" s="1"/>
      <c r="E371" s="4"/>
      <c r="P371" s="1"/>
      <c r="Q371" s="1"/>
      <c r="R371" s="1"/>
      <c r="T371" s="1"/>
      <c r="U371" s="1"/>
      <c r="V371" s="1">
        <f t="shared" si="588"/>
        <v>0</v>
      </c>
      <c r="Y371" s="1">
        <f>Table17[[#This Row],[Quantity2]]*Table17[[#This Row],[U Cost]]</f>
        <v>0</v>
      </c>
      <c r="AA371" s="1"/>
      <c r="AB371" s="1"/>
      <c r="AC371" s="1">
        <f t="shared" si="589"/>
        <v>0</v>
      </c>
      <c r="AD371" s="1"/>
      <c r="AE371" s="1">
        <f>SUM(Table17[[#This Row],[Total 
Paid]:[Refunds]])</f>
        <v>0</v>
      </c>
      <c r="AF371" s="1"/>
      <c r="AG371" s="1">
        <f>SUM(AC371,Table17[[#This Row],[Refunds]],Table17[[#This Row],[Shipping 
Charged]])</f>
        <v>0</v>
      </c>
      <c r="AH371" s="1"/>
      <c r="AI371" s="1"/>
      <c r="AJ371" s="1">
        <f t="shared" si="590"/>
        <v>0</v>
      </c>
      <c r="AL371" s="1"/>
      <c r="AM371" s="1"/>
      <c r="AN371" s="1"/>
      <c r="AO371" s="1"/>
      <c r="AQ371" s="30">
        <f t="shared" si="591"/>
        <v>0</v>
      </c>
      <c r="AR371" s="1"/>
      <c r="AS371" s="1">
        <f t="shared" si="592"/>
        <v>0</v>
      </c>
      <c r="AT371" s="1"/>
      <c r="AU371" s="1"/>
      <c r="AV371" s="2">
        <f t="shared" si="593"/>
        <v>0</v>
      </c>
      <c r="AX371" s="1"/>
      <c r="AY371" s="1"/>
      <c r="AZ371" s="1"/>
      <c r="BA371" s="2">
        <f t="shared" si="594"/>
        <v>0</v>
      </c>
      <c r="BB371" s="2">
        <f>SUM(AG371,AI371,-BA371,-Table17[[#This Row],[Sale Fee]])</f>
        <v>0</v>
      </c>
      <c r="BD371" s="1"/>
      <c r="BE371" s="1"/>
      <c r="BF371" s="1"/>
    </row>
    <row r="372" spans="1:58" x14ac:dyDescent="0.25">
      <c r="A372" s="1"/>
      <c r="B372" s="1"/>
      <c r="E372" s="4"/>
      <c r="P372" s="1"/>
      <c r="Q372" s="1"/>
      <c r="R372" s="1"/>
      <c r="T372" s="1"/>
      <c r="U372" s="1"/>
      <c r="V372" s="1">
        <f t="shared" si="588"/>
        <v>0</v>
      </c>
      <c r="Y372" s="1">
        <f>Table17[[#This Row],[Quantity2]]*Table17[[#This Row],[U Cost]]</f>
        <v>0</v>
      </c>
      <c r="AA372" s="1"/>
      <c r="AB372" s="1"/>
      <c r="AC372" s="1">
        <f t="shared" si="589"/>
        <v>0</v>
      </c>
      <c r="AD372" s="1"/>
      <c r="AE372" s="1">
        <f>SUM(Table17[[#This Row],[Total 
Paid]:[Refunds]])</f>
        <v>0</v>
      </c>
      <c r="AF372" s="1"/>
      <c r="AG372" s="1">
        <f>SUM(AC372,Table17[[#This Row],[Refunds]],Table17[[#This Row],[Shipping 
Charged]])</f>
        <v>0</v>
      </c>
      <c r="AH372" s="1"/>
      <c r="AI372" s="1"/>
      <c r="AJ372" s="1">
        <f t="shared" si="590"/>
        <v>0</v>
      </c>
      <c r="AL372" s="1"/>
      <c r="AM372" s="1"/>
      <c r="AN372" s="1"/>
      <c r="AO372" s="1"/>
      <c r="AQ372" s="30">
        <f t="shared" si="591"/>
        <v>0</v>
      </c>
      <c r="AR372" s="1"/>
      <c r="AS372" s="1">
        <f t="shared" si="592"/>
        <v>0</v>
      </c>
      <c r="AT372" s="1"/>
      <c r="AU372" s="1"/>
      <c r="AV372" s="2">
        <f t="shared" si="593"/>
        <v>0</v>
      </c>
      <c r="AX372" s="1"/>
      <c r="AY372" s="1"/>
      <c r="AZ372" s="1"/>
      <c r="BA372" s="2">
        <f t="shared" si="594"/>
        <v>0</v>
      </c>
      <c r="BB372" s="2">
        <f>SUM(AG372,AI372,-BA372,-Table17[[#This Row],[Sale Fee]])</f>
        <v>0</v>
      </c>
      <c r="BD372" s="1"/>
      <c r="BE372" s="1"/>
      <c r="BF372" s="1"/>
    </row>
    <row r="373" spans="1:58" x14ac:dyDescent="0.25">
      <c r="A373" s="1"/>
      <c r="B373" s="1"/>
      <c r="E373" s="4"/>
      <c r="P373" s="1"/>
      <c r="Q373" s="1"/>
      <c r="R373" s="1"/>
      <c r="T373" s="1"/>
      <c r="U373" s="1"/>
      <c r="V373" s="1">
        <f>T373*U373</f>
        <v>0</v>
      </c>
      <c r="Y373" s="1">
        <f>Table17[[#This Row],[Quantity2]]*Table17[[#This Row],[U Cost]]</f>
        <v>0</v>
      </c>
      <c r="AA373" s="1"/>
      <c r="AB373" s="1"/>
      <c r="AC373" s="1">
        <f t="shared" si="589"/>
        <v>0</v>
      </c>
      <c r="AD373" s="1"/>
      <c r="AE373" s="1">
        <f>SUM(Table17[[#This Row],[Total 
Paid]:[Refunds]])</f>
        <v>0</v>
      </c>
      <c r="AF373" s="1"/>
      <c r="AG373" s="1">
        <f>SUM(AC373,Table17[[#This Row],[Refunds]],Table17[[#This Row],[Shipping 
Charged]])</f>
        <v>0</v>
      </c>
      <c r="AH373" s="1"/>
      <c r="AI373" s="1"/>
      <c r="AJ373" s="1">
        <f t="shared" si="590"/>
        <v>0</v>
      </c>
      <c r="AL373" s="1"/>
      <c r="AM373" s="1"/>
      <c r="AN373" s="1"/>
      <c r="AO373" s="1"/>
      <c r="AQ373" s="30">
        <f t="shared" si="591"/>
        <v>0</v>
      </c>
      <c r="AR373" s="1"/>
      <c r="AS373" s="1">
        <f t="shared" si="592"/>
        <v>0</v>
      </c>
      <c r="AT373" s="1"/>
      <c r="AU373" s="1"/>
      <c r="AV373" s="2">
        <f t="shared" si="593"/>
        <v>0</v>
      </c>
      <c r="AX373" s="1"/>
      <c r="AY373" s="1"/>
      <c r="AZ373" s="1"/>
      <c r="BA373" s="2">
        <f t="shared" si="594"/>
        <v>0</v>
      </c>
      <c r="BB373" s="2">
        <f>SUM(AG373,AI373,-BA373,-Table17[[#This Row],[Sale Fee]])</f>
        <v>0</v>
      </c>
      <c r="BD373" s="1"/>
      <c r="BE373" s="1"/>
      <c r="BF373" s="1"/>
    </row>
    <row r="374" spans="1:58" x14ac:dyDescent="0.25">
      <c r="A374" s="1"/>
      <c r="B374" s="1"/>
      <c r="E374" s="4"/>
      <c r="P374" s="1"/>
      <c r="Q374" s="1"/>
      <c r="R374" s="1"/>
      <c r="T374" s="1"/>
      <c r="U374" s="1"/>
      <c r="V374" s="1">
        <f>T374*U374</f>
        <v>0</v>
      </c>
      <c r="Y374" s="1">
        <f>Table17[[#This Row],[Quantity2]]*Table17[[#This Row],[U Cost]]</f>
        <v>0</v>
      </c>
      <c r="AA374" s="1"/>
      <c r="AB374" s="1"/>
      <c r="AC374" s="1">
        <f t="shared" si="589"/>
        <v>0</v>
      </c>
      <c r="AD374" s="1"/>
      <c r="AE374" s="1">
        <f>SUM(Table17[[#This Row],[Total 
Paid]:[Refunds]])</f>
        <v>0</v>
      </c>
      <c r="AF374" s="1"/>
      <c r="AG374" s="1">
        <f>SUM(AC374,Table17[[#This Row],[Refunds]],Table17[[#This Row],[Shipping 
Charged]])</f>
        <v>0</v>
      </c>
      <c r="AH374" s="1"/>
      <c r="AI374" s="1"/>
      <c r="AJ374" s="1">
        <f t="shared" si="590"/>
        <v>0</v>
      </c>
      <c r="AL374" s="1"/>
      <c r="AM374" s="1"/>
      <c r="AN374" s="1"/>
      <c r="AO374" s="1"/>
      <c r="AQ374" s="30">
        <f t="shared" si="591"/>
        <v>0</v>
      </c>
      <c r="AR374" s="1"/>
      <c r="AS374" s="1">
        <f t="shared" si="592"/>
        <v>0</v>
      </c>
      <c r="AT374" s="1"/>
      <c r="AU374" s="1"/>
      <c r="AV374" s="2">
        <f t="shared" si="593"/>
        <v>0</v>
      </c>
      <c r="AX374" s="1"/>
      <c r="AY374" s="1"/>
      <c r="AZ374" s="1"/>
      <c r="BA374" s="2">
        <f t="shared" si="594"/>
        <v>0</v>
      </c>
      <c r="BB374" s="2">
        <f>SUM(AG374,AI374,-BA374,-Table17[[#This Row],[Sale Fee]])</f>
        <v>0</v>
      </c>
      <c r="BD374" s="1"/>
      <c r="BE374" s="1"/>
      <c r="BF374" s="1"/>
    </row>
    <row r="375" spans="1:58" x14ac:dyDescent="0.25">
      <c r="A375" s="1"/>
      <c r="B375" s="1"/>
      <c r="E375" s="4"/>
      <c r="P375" s="1"/>
      <c r="Q375" s="1"/>
      <c r="R375" s="1"/>
      <c r="T375" s="1"/>
      <c r="U375" s="1"/>
      <c r="V375" s="1">
        <f t="shared" ref="V375:V379" si="595">T375*U375</f>
        <v>0</v>
      </c>
      <c r="Y375" s="1">
        <f>Table17[[#This Row],[Quantity2]]*Table17[[#This Row],[U Cost]]</f>
        <v>0</v>
      </c>
      <c r="AA375" s="1"/>
      <c r="AB375" s="1"/>
      <c r="AC375" s="1">
        <f t="shared" si="589"/>
        <v>0</v>
      </c>
      <c r="AD375" s="1"/>
      <c r="AE375" s="1">
        <f>SUM(Table17[[#This Row],[Total 
Paid]:[Refunds]])</f>
        <v>0</v>
      </c>
      <c r="AF375" s="1"/>
      <c r="AG375" s="1">
        <f>SUM(AC375,Table17[[#This Row],[Refunds]],Table17[[#This Row],[Shipping 
Charged]])</f>
        <v>0</v>
      </c>
      <c r="AH375" s="1"/>
      <c r="AI375" s="1"/>
      <c r="AJ375" s="1">
        <f t="shared" si="590"/>
        <v>0</v>
      </c>
      <c r="AL375" s="1"/>
      <c r="AM375" s="1"/>
      <c r="AN375" s="1"/>
      <c r="AO375" s="1"/>
      <c r="AQ375" s="30">
        <f t="shared" si="591"/>
        <v>0</v>
      </c>
      <c r="AR375" s="1"/>
      <c r="AS375" s="1">
        <f t="shared" si="592"/>
        <v>0</v>
      </c>
      <c r="AT375" s="1"/>
      <c r="AU375" s="1"/>
      <c r="AV375" s="2">
        <f t="shared" si="593"/>
        <v>0</v>
      </c>
      <c r="AX375" s="1"/>
      <c r="AY375" s="1"/>
      <c r="AZ375" s="1"/>
      <c r="BA375" s="2">
        <f t="shared" si="594"/>
        <v>0</v>
      </c>
      <c r="BB375" s="2">
        <f>SUM(AG375,AI375,-BA375,-Table17[[#This Row],[Sale Fee]])</f>
        <v>0</v>
      </c>
      <c r="BD375" s="1"/>
      <c r="BE375" s="1"/>
      <c r="BF375" s="1"/>
    </row>
    <row r="376" spans="1:58" x14ac:dyDescent="0.25">
      <c r="A376" s="1"/>
      <c r="B376" s="1"/>
      <c r="E376" s="4"/>
      <c r="P376" s="1"/>
      <c r="Q376" s="1"/>
      <c r="R376" s="1"/>
      <c r="T376" s="1"/>
      <c r="U376" s="1"/>
      <c r="V376" s="1">
        <f t="shared" si="595"/>
        <v>0</v>
      </c>
      <c r="Y376" s="1">
        <f>Table17[[#This Row],[Quantity2]]*Table17[[#This Row],[U Cost]]</f>
        <v>0</v>
      </c>
      <c r="AA376" s="1"/>
      <c r="AB376" s="1"/>
      <c r="AC376" s="1">
        <f t="shared" si="589"/>
        <v>0</v>
      </c>
      <c r="AD376" s="1"/>
      <c r="AE376" s="1">
        <f>SUM(Table17[[#This Row],[Total 
Paid]:[Refunds]])</f>
        <v>0</v>
      </c>
      <c r="AF376" s="1"/>
      <c r="AG376" s="1">
        <f>SUM(AC376,Table17[[#This Row],[Refunds]],Table17[[#This Row],[Shipping 
Charged]])</f>
        <v>0</v>
      </c>
      <c r="AH376" s="1"/>
      <c r="AI376" s="1"/>
      <c r="AJ376" s="1">
        <f t="shared" si="590"/>
        <v>0</v>
      </c>
      <c r="AL376" s="1"/>
      <c r="AM376" s="1"/>
      <c r="AN376" s="1"/>
      <c r="AO376" s="1"/>
      <c r="AQ376" s="30">
        <f t="shared" si="591"/>
        <v>0</v>
      </c>
      <c r="AR376" s="1"/>
      <c r="AS376" s="1">
        <f t="shared" si="592"/>
        <v>0</v>
      </c>
      <c r="AT376" s="1"/>
      <c r="AU376" s="1"/>
      <c r="AV376" s="2">
        <f t="shared" si="593"/>
        <v>0</v>
      </c>
      <c r="AX376" s="1"/>
      <c r="AY376" s="1"/>
      <c r="AZ376" s="1"/>
      <c r="BA376" s="2">
        <f t="shared" si="594"/>
        <v>0</v>
      </c>
      <c r="BB376" s="2">
        <f>SUM(AG376,AI376,-BA376,-Table17[[#This Row],[Sale Fee]])</f>
        <v>0</v>
      </c>
      <c r="BD376" s="1"/>
      <c r="BE376" s="1"/>
      <c r="BF376" s="1"/>
    </row>
    <row r="377" spans="1:58" x14ac:dyDescent="0.25">
      <c r="A377" s="1"/>
      <c r="B377" s="1"/>
      <c r="E377" s="4"/>
      <c r="P377" s="1"/>
      <c r="Q377" s="1"/>
      <c r="R377" s="1"/>
      <c r="T377" s="1"/>
      <c r="U377" s="1"/>
      <c r="V377" s="1">
        <f t="shared" si="595"/>
        <v>0</v>
      </c>
      <c r="Y377" s="1">
        <f>Table17[[#This Row],[Quantity2]]*Table17[[#This Row],[U Cost]]</f>
        <v>0</v>
      </c>
      <c r="AA377" s="1"/>
      <c r="AB377" s="1"/>
      <c r="AC377" s="1">
        <f t="shared" si="589"/>
        <v>0</v>
      </c>
      <c r="AD377" s="1"/>
      <c r="AE377" s="1">
        <f>SUM(Table17[[#This Row],[Total 
Paid]:[Refunds]])</f>
        <v>0</v>
      </c>
      <c r="AF377" s="1"/>
      <c r="AG377" s="1">
        <f>SUM(AC377,Table17[[#This Row],[Refunds]],Table17[[#This Row],[Shipping 
Charged]])</f>
        <v>0</v>
      </c>
      <c r="AH377" s="1"/>
      <c r="AI377" s="1"/>
      <c r="AJ377" s="1">
        <f t="shared" si="590"/>
        <v>0</v>
      </c>
      <c r="AL377" s="1"/>
      <c r="AM377" s="1"/>
      <c r="AN377" s="1"/>
      <c r="AO377" s="1"/>
      <c r="AQ377" s="30">
        <f t="shared" si="591"/>
        <v>0</v>
      </c>
      <c r="AR377" s="1"/>
      <c r="AS377" s="1">
        <f t="shared" si="592"/>
        <v>0</v>
      </c>
      <c r="AT377" s="1"/>
      <c r="AU377" s="1"/>
      <c r="AV377" s="2">
        <f t="shared" si="593"/>
        <v>0</v>
      </c>
      <c r="AX377" s="1"/>
      <c r="AY377" s="1"/>
      <c r="AZ377" s="1"/>
      <c r="BA377" s="2">
        <f t="shared" si="594"/>
        <v>0</v>
      </c>
      <c r="BB377" s="2">
        <f>SUM(AG377,AI377,-BA377,-Table17[[#This Row],[Sale Fee]])</f>
        <v>0</v>
      </c>
      <c r="BD377" s="1"/>
      <c r="BE377" s="1"/>
      <c r="BF377" s="1"/>
    </row>
    <row r="378" spans="1:58" x14ac:dyDescent="0.25">
      <c r="A378" s="1"/>
      <c r="B378" s="1"/>
      <c r="E378" s="4"/>
      <c r="P378" s="1"/>
      <c r="Q378" s="1"/>
      <c r="R378" s="1"/>
      <c r="T378" s="1"/>
      <c r="U378" s="1"/>
      <c r="V378" s="1">
        <f t="shared" si="595"/>
        <v>0</v>
      </c>
      <c r="Y378" s="1">
        <f>Table17[[#This Row],[Quantity2]]*Table17[[#This Row],[U Cost]]</f>
        <v>0</v>
      </c>
      <c r="AA378" s="1"/>
      <c r="AB378" s="1"/>
      <c r="AC378" s="1">
        <f t="shared" si="589"/>
        <v>0</v>
      </c>
      <c r="AD378" s="1"/>
      <c r="AE378" s="1">
        <f>SUM(Table17[[#This Row],[Total 
Paid]:[Refunds]])</f>
        <v>0</v>
      </c>
      <c r="AF378" s="1"/>
      <c r="AG378" s="1">
        <f>SUM(AC378,Table17[[#This Row],[Refunds]],Table17[[#This Row],[Shipping 
Charged]])</f>
        <v>0</v>
      </c>
      <c r="AH378" s="1"/>
      <c r="AI378" s="1"/>
      <c r="AJ378" s="1">
        <f t="shared" si="590"/>
        <v>0</v>
      </c>
      <c r="AL378" s="1"/>
      <c r="AM378" s="1"/>
      <c r="AN378" s="1"/>
      <c r="AO378" s="1"/>
      <c r="AQ378" s="30">
        <f t="shared" si="591"/>
        <v>0</v>
      </c>
      <c r="AR378" s="1"/>
      <c r="AS378" s="1">
        <f t="shared" si="592"/>
        <v>0</v>
      </c>
      <c r="AT378" s="1"/>
      <c r="AU378" s="1"/>
      <c r="AV378" s="2">
        <f t="shared" si="593"/>
        <v>0</v>
      </c>
      <c r="AX378" s="1"/>
      <c r="AY378" s="1"/>
      <c r="AZ378" s="1"/>
      <c r="BA378" s="2">
        <f t="shared" si="594"/>
        <v>0</v>
      </c>
      <c r="BB378" s="2">
        <f>SUM(AG378,AI378,-BA378,-Table17[[#This Row],[Sale Fee]])</f>
        <v>0</v>
      </c>
      <c r="BD378" s="1"/>
      <c r="BE378" s="1"/>
      <c r="BF378" s="1"/>
    </row>
    <row r="379" spans="1:58" x14ac:dyDescent="0.25">
      <c r="A379" s="1"/>
      <c r="B379" s="1"/>
      <c r="E379" s="4"/>
      <c r="P379" s="1"/>
      <c r="Q379" s="1"/>
      <c r="R379" s="1"/>
      <c r="T379" s="1"/>
      <c r="U379" s="1"/>
      <c r="V379" s="1">
        <f t="shared" si="595"/>
        <v>0</v>
      </c>
      <c r="Y379" s="1">
        <f>Table17[[#This Row],[Quantity2]]*Table17[[#This Row],[U Cost]]</f>
        <v>0</v>
      </c>
      <c r="AA379" s="1"/>
      <c r="AB379" s="1"/>
      <c r="AC379" s="1">
        <f t="shared" si="589"/>
        <v>0</v>
      </c>
      <c r="AD379" s="1"/>
      <c r="AE379" s="1">
        <f>SUM(Table17[[#This Row],[Total 
Paid]:[Refunds]])</f>
        <v>0</v>
      </c>
      <c r="AF379" s="1"/>
      <c r="AG379" s="1">
        <f>SUM(AC379,Table17[[#This Row],[Refunds]],Table17[[#This Row],[Shipping 
Charged]])</f>
        <v>0</v>
      </c>
      <c r="AH379" s="1"/>
      <c r="AI379" s="1"/>
      <c r="AJ379" s="1">
        <f t="shared" si="590"/>
        <v>0</v>
      </c>
      <c r="AL379" s="1"/>
      <c r="AM379" s="1"/>
      <c r="AN379" s="1"/>
      <c r="AO379" s="1"/>
      <c r="AQ379" s="30">
        <f t="shared" si="591"/>
        <v>0</v>
      </c>
      <c r="AR379" s="1"/>
      <c r="AS379" s="1">
        <f t="shared" si="592"/>
        <v>0</v>
      </c>
      <c r="AT379" s="1"/>
      <c r="AU379" s="1"/>
      <c r="AV379" s="2">
        <f t="shared" si="593"/>
        <v>0</v>
      </c>
      <c r="AX379" s="1"/>
      <c r="AY379" s="1"/>
      <c r="AZ379" s="1"/>
      <c r="BA379" s="2">
        <f t="shared" si="594"/>
        <v>0</v>
      </c>
      <c r="BB379" s="2">
        <f>SUM(AG379,AI379,-BA379,-Table17[[#This Row],[Sale Fee]])</f>
        <v>0</v>
      </c>
      <c r="BD379" s="1"/>
      <c r="BE379" s="1"/>
      <c r="BF379" s="1"/>
    </row>
    <row r="380" spans="1:58" x14ac:dyDescent="0.25">
      <c r="A380" s="1"/>
      <c r="B380" s="1"/>
      <c r="E380" s="4"/>
      <c r="P380" s="1"/>
      <c r="Q380" s="1"/>
      <c r="R380" s="1"/>
      <c r="T380" s="1"/>
      <c r="U380" s="1"/>
      <c r="V380" s="1">
        <f t="shared" si="588"/>
        <v>0</v>
      </c>
      <c r="Y380" s="1">
        <f>Table17[[#This Row],[Quantity2]]*Table17[[#This Row],[U Cost]]</f>
        <v>0</v>
      </c>
      <c r="AA380" s="1"/>
      <c r="AB380" s="1"/>
      <c r="AC380" s="1">
        <f t="shared" si="589"/>
        <v>0</v>
      </c>
      <c r="AD380" s="1"/>
      <c r="AE380" s="1">
        <f>SUM(Table17[[#This Row],[Total 
Paid]:[Refunds]])</f>
        <v>0</v>
      </c>
      <c r="AF380" s="1"/>
      <c r="AG380" s="1">
        <f>SUM(AC380,Table17[[#This Row],[Refunds]],Table17[[#This Row],[Shipping 
Charged]])</f>
        <v>0</v>
      </c>
      <c r="AH380" s="1"/>
      <c r="AI380" s="1"/>
      <c r="AJ380" s="1">
        <f t="shared" si="590"/>
        <v>0</v>
      </c>
      <c r="AL380" s="1"/>
      <c r="AM380" s="1"/>
      <c r="AN380" s="1"/>
      <c r="AO380" s="1"/>
      <c r="AQ380" s="30">
        <f t="shared" si="591"/>
        <v>0</v>
      </c>
      <c r="AR380" s="1"/>
      <c r="AS380" s="1">
        <f t="shared" si="592"/>
        <v>0</v>
      </c>
      <c r="AT380" s="1"/>
      <c r="AU380" s="1"/>
      <c r="AV380" s="2">
        <f t="shared" si="593"/>
        <v>0</v>
      </c>
      <c r="AX380" s="1"/>
      <c r="AY380" s="1"/>
      <c r="AZ380" s="1"/>
      <c r="BA380" s="2">
        <f t="shared" si="594"/>
        <v>0</v>
      </c>
      <c r="BB380" s="2">
        <f>SUM(AG380,AI380,-BA380,-Table17[[#This Row],[Sale Fee]])</f>
        <v>0</v>
      </c>
      <c r="BD380" s="1"/>
      <c r="BE380" s="1"/>
      <c r="BF380" s="1"/>
    </row>
    <row r="381" spans="1:58" x14ac:dyDescent="0.25">
      <c r="A381" s="1"/>
      <c r="B381" s="1"/>
      <c r="E381" s="4"/>
      <c r="P381" s="1"/>
      <c r="Q381" s="1"/>
      <c r="R381" s="1"/>
      <c r="T381" s="1"/>
      <c r="U381" s="1"/>
      <c r="V381" s="1">
        <f t="shared" si="588"/>
        <v>0</v>
      </c>
      <c r="Y381" s="1">
        <f>Table17[[#This Row],[Quantity2]]*Table17[[#This Row],[U Cost]]</f>
        <v>0</v>
      </c>
      <c r="AA381" s="1"/>
      <c r="AB381" s="1"/>
      <c r="AC381" s="1">
        <f t="shared" si="589"/>
        <v>0</v>
      </c>
      <c r="AD381" s="1"/>
      <c r="AE381" s="1">
        <f>SUM(Table17[[#This Row],[Total 
Paid]:[Refunds]])</f>
        <v>0</v>
      </c>
      <c r="AF381" s="1"/>
      <c r="AG381" s="1">
        <f>SUM(AC381,Table17[[#This Row],[Refunds]],Table17[[#This Row],[Shipping 
Charged]])</f>
        <v>0</v>
      </c>
      <c r="AH381" s="1"/>
      <c r="AI381" s="1"/>
      <c r="AJ381" s="1">
        <f t="shared" si="590"/>
        <v>0</v>
      </c>
      <c r="AL381" s="1"/>
      <c r="AM381" s="1"/>
      <c r="AN381" s="1"/>
      <c r="AO381" s="1"/>
      <c r="AQ381" s="30">
        <f t="shared" si="591"/>
        <v>0</v>
      </c>
      <c r="AR381" s="1"/>
      <c r="AS381" s="1">
        <f t="shared" si="592"/>
        <v>0</v>
      </c>
      <c r="AT381" s="1"/>
      <c r="AU381" s="1"/>
      <c r="AV381" s="2">
        <f t="shared" si="593"/>
        <v>0</v>
      </c>
      <c r="AX381" s="1"/>
      <c r="AY381" s="1"/>
      <c r="AZ381" s="1"/>
      <c r="BA381" s="2">
        <f t="shared" si="594"/>
        <v>0</v>
      </c>
      <c r="BB381" s="2">
        <f>SUM(AG381,AI381,-BA381,-Table17[[#This Row],[Sale Fee]])</f>
        <v>0</v>
      </c>
      <c r="BD381" s="1"/>
      <c r="BE381" s="1"/>
      <c r="BF381" s="1"/>
    </row>
    <row r="382" spans="1:58" x14ac:dyDescent="0.25">
      <c r="A382" s="1"/>
      <c r="B382" s="1"/>
      <c r="M382" s="1"/>
      <c r="P382" s="1"/>
      <c r="Q382" s="1"/>
      <c r="R382" s="1"/>
      <c r="T382" s="1"/>
      <c r="U382" s="1"/>
      <c r="V382" s="1">
        <f t="shared" si="588"/>
        <v>0</v>
      </c>
      <c r="Y382" s="1">
        <f>Table17[[#This Row],[Quantity2]]*Table17[[#This Row],[U Cost]]</f>
        <v>0</v>
      </c>
      <c r="AA382" s="1"/>
      <c r="AB382" s="1"/>
      <c r="AC382" s="1">
        <f t="shared" si="589"/>
        <v>0</v>
      </c>
      <c r="AD382" s="1"/>
      <c r="AE382" s="1">
        <f>SUM(Table17[[#This Row],[Total 
Paid]:[Refunds]])</f>
        <v>0</v>
      </c>
      <c r="AF382" s="1"/>
      <c r="AG382" s="1">
        <f>SUM(AC382,Table17[[#This Row],[Refunds]],Table17[[#This Row],[Shipping 
Charged]])</f>
        <v>0</v>
      </c>
      <c r="AH382" s="1"/>
      <c r="AI382" s="1"/>
      <c r="AJ382" s="1">
        <f t="shared" si="590"/>
        <v>0</v>
      </c>
      <c r="AL382" s="1"/>
      <c r="AM382" s="1"/>
      <c r="AN382" s="1"/>
      <c r="AO382" s="1"/>
      <c r="AQ382" s="30">
        <f t="shared" si="591"/>
        <v>0</v>
      </c>
      <c r="AR382" s="1"/>
      <c r="AS382" s="1">
        <f t="shared" si="592"/>
        <v>0</v>
      </c>
      <c r="AT382" s="1"/>
      <c r="AU382" s="1"/>
      <c r="AV382" s="2">
        <f t="shared" si="593"/>
        <v>0</v>
      </c>
      <c r="AX382" s="1"/>
      <c r="AY382" s="1"/>
      <c r="AZ382" s="1"/>
      <c r="BA382" s="2">
        <f t="shared" si="594"/>
        <v>0</v>
      </c>
      <c r="BB382" s="2">
        <f>SUM(AG382,AI382,-BA382,-Table17[[#This Row],[Sale Fee]])</f>
        <v>0</v>
      </c>
      <c r="BD382" s="1"/>
      <c r="BE382" s="1"/>
      <c r="BF382" s="1"/>
    </row>
    <row r="383" spans="1:58" x14ac:dyDescent="0.25">
      <c r="A383" s="1"/>
      <c r="B383" s="1"/>
      <c r="P383" s="1"/>
      <c r="Q383" s="1"/>
      <c r="R383" s="1"/>
      <c r="T383" s="1"/>
      <c r="U383" s="1"/>
      <c r="V383" s="1">
        <f t="shared" si="588"/>
        <v>0</v>
      </c>
      <c r="Y383" s="1">
        <f>Table17[[#This Row],[Quantity2]]*Table17[[#This Row],[U Cost]]</f>
        <v>0</v>
      </c>
      <c r="AA383" s="1"/>
      <c r="AB383" s="1"/>
      <c r="AC383" s="1">
        <f t="shared" si="589"/>
        <v>0</v>
      </c>
      <c r="AD383" s="1"/>
      <c r="AE383" s="1">
        <f>SUM(Table17[[#This Row],[Total 
Paid]:[Refunds]])</f>
        <v>0</v>
      </c>
      <c r="AF383" s="1"/>
      <c r="AG383" s="1">
        <f>SUM(AC383,Table17[[#This Row],[Refunds]],Table17[[#This Row],[Shipping 
Charged]])</f>
        <v>0</v>
      </c>
      <c r="AH383" s="1"/>
      <c r="AI383" s="1"/>
      <c r="AJ383" s="1">
        <f t="shared" si="590"/>
        <v>0</v>
      </c>
      <c r="AL383" s="1"/>
      <c r="AM383" s="1"/>
      <c r="AN383" s="1"/>
      <c r="AO383" s="1"/>
      <c r="AQ383" s="30">
        <f t="shared" si="591"/>
        <v>0</v>
      </c>
      <c r="AR383" s="1"/>
      <c r="AS383" s="1">
        <f t="shared" si="592"/>
        <v>0</v>
      </c>
      <c r="AT383" s="1"/>
      <c r="AU383" s="1"/>
      <c r="AV383" s="2">
        <f t="shared" si="593"/>
        <v>0</v>
      </c>
      <c r="AX383" s="1"/>
      <c r="AY383" s="1"/>
      <c r="AZ383" s="1"/>
      <c r="BA383" s="2">
        <f t="shared" si="594"/>
        <v>0</v>
      </c>
      <c r="BB383" s="2">
        <f>SUM(AG383,AI383,-BA383,-Table17[[#This Row],[Sale Fee]])</f>
        <v>0</v>
      </c>
      <c r="BD383" s="1"/>
      <c r="BE383" s="1"/>
      <c r="BF383" s="1"/>
    </row>
    <row r="384" spans="1:58" x14ac:dyDescent="0.25">
      <c r="A384" s="1"/>
      <c r="B384" s="1"/>
      <c r="P384" s="1"/>
      <c r="Q384" s="1"/>
      <c r="R384" s="1"/>
      <c r="T384" s="1"/>
      <c r="U384" s="1"/>
      <c r="V384" s="1">
        <f t="shared" si="588"/>
        <v>0</v>
      </c>
      <c r="Y384" s="1">
        <f>Table17[[#This Row],[Quantity2]]*Table17[[#This Row],[U Cost]]</f>
        <v>0</v>
      </c>
      <c r="AA384" s="1"/>
      <c r="AB384" s="1"/>
      <c r="AC384" s="1">
        <f t="shared" si="589"/>
        <v>0</v>
      </c>
      <c r="AD384" s="1"/>
      <c r="AE384" s="1">
        <f>SUM(Table17[[#This Row],[Total 
Paid]:[Refunds]])</f>
        <v>0</v>
      </c>
      <c r="AF384" s="1"/>
      <c r="AG384" s="1">
        <f>SUM(AC384,Table17[[#This Row],[Refunds]],Table17[[#This Row],[Shipping 
Charged]])</f>
        <v>0</v>
      </c>
      <c r="AH384" s="1"/>
      <c r="AI384" s="1"/>
      <c r="AJ384" s="1">
        <f t="shared" si="590"/>
        <v>0</v>
      </c>
      <c r="AL384" s="1"/>
      <c r="AM384" s="1"/>
      <c r="AN384" s="1"/>
      <c r="AO384" s="1"/>
      <c r="AQ384" s="30">
        <f t="shared" si="591"/>
        <v>0</v>
      </c>
      <c r="AR384" s="1"/>
      <c r="AS384" s="1">
        <f t="shared" si="592"/>
        <v>0</v>
      </c>
      <c r="AT384" s="1"/>
      <c r="AU384" s="1"/>
      <c r="AV384" s="2">
        <f t="shared" si="593"/>
        <v>0</v>
      </c>
      <c r="AX384" s="1"/>
      <c r="AY384" s="1"/>
      <c r="AZ384" s="1"/>
      <c r="BA384" s="2">
        <f t="shared" si="594"/>
        <v>0</v>
      </c>
      <c r="BB384" s="2">
        <f>SUM(AG384,AI384,-BA384,-Table17[[#This Row],[Sale Fee]])</f>
        <v>0</v>
      </c>
      <c r="BD384" s="1"/>
      <c r="BE384" s="1"/>
      <c r="BF384" s="1"/>
    </row>
    <row r="385" spans="1:58" x14ac:dyDescent="0.25">
      <c r="A385" s="1"/>
      <c r="B385" s="1"/>
      <c r="P385" s="1"/>
      <c r="Q385" s="1"/>
      <c r="R385" s="1"/>
      <c r="T385" s="1"/>
      <c r="U385" s="1"/>
      <c r="V385" s="1">
        <f t="shared" si="588"/>
        <v>0</v>
      </c>
      <c r="Y385" s="1">
        <f>Table17[[#This Row],[Quantity2]]*Table17[[#This Row],[U Cost]]</f>
        <v>0</v>
      </c>
      <c r="AA385" s="1"/>
      <c r="AB385" s="1"/>
      <c r="AC385" s="1">
        <f t="shared" si="589"/>
        <v>0</v>
      </c>
      <c r="AD385" s="1"/>
      <c r="AE385" s="1">
        <f>SUM(Table17[[#This Row],[Total 
Paid]:[Refunds]])</f>
        <v>0</v>
      </c>
      <c r="AF385" s="1"/>
      <c r="AG385" s="1">
        <f>SUM(AC385,Table17[[#This Row],[Refunds]],Table17[[#This Row],[Shipping 
Charged]])</f>
        <v>0</v>
      </c>
      <c r="AH385" s="1"/>
      <c r="AI385" s="1"/>
      <c r="AJ385" s="1">
        <f t="shared" si="590"/>
        <v>0</v>
      </c>
      <c r="AL385" s="1"/>
      <c r="AM385" s="1"/>
      <c r="AN385" s="1"/>
      <c r="AO385" s="1"/>
      <c r="AQ385" s="30">
        <f t="shared" si="591"/>
        <v>0</v>
      </c>
      <c r="AR385" s="1"/>
      <c r="AS385" s="1">
        <f t="shared" si="592"/>
        <v>0</v>
      </c>
      <c r="AT385" s="1"/>
      <c r="AU385" s="1"/>
      <c r="AV385" s="2">
        <f t="shared" si="593"/>
        <v>0</v>
      </c>
      <c r="AX385" s="1"/>
      <c r="AY385" s="1"/>
      <c r="AZ385" s="1"/>
      <c r="BA385" s="2">
        <f t="shared" si="594"/>
        <v>0</v>
      </c>
      <c r="BB385" s="2">
        <f>SUM(AG385,AI385,-BA385,-Table17[[#This Row],[Sale Fee]])</f>
        <v>0</v>
      </c>
      <c r="BD385" s="1"/>
      <c r="BE385" s="1"/>
      <c r="BF385" s="1"/>
    </row>
    <row r="386" spans="1:58" x14ac:dyDescent="0.25">
      <c r="A386" s="1"/>
      <c r="B386" s="1"/>
      <c r="P386" s="1"/>
      <c r="Q386" s="1"/>
      <c r="R386" s="1"/>
      <c r="T386" s="1"/>
      <c r="U386" s="1"/>
      <c r="V386" s="1">
        <f t="shared" si="588"/>
        <v>0</v>
      </c>
      <c r="Y386" s="1">
        <f>Table17[[#This Row],[Quantity2]]*Table17[[#This Row],[U Cost]]</f>
        <v>0</v>
      </c>
      <c r="AA386" s="1"/>
      <c r="AB386" s="1"/>
      <c r="AC386" s="1">
        <f t="shared" si="589"/>
        <v>0</v>
      </c>
      <c r="AD386" s="1"/>
      <c r="AE386" s="1">
        <f>SUM(Table17[[#This Row],[Total 
Paid]:[Refunds]])</f>
        <v>0</v>
      </c>
      <c r="AF386" s="1"/>
      <c r="AG386" s="1">
        <f>SUM(AC386,Table17[[#This Row],[Refunds]],Table17[[#This Row],[Shipping 
Charged]])</f>
        <v>0</v>
      </c>
      <c r="AH386" s="1"/>
      <c r="AI386" s="1"/>
      <c r="AJ386" s="1">
        <f t="shared" si="590"/>
        <v>0</v>
      </c>
      <c r="AL386" s="1"/>
      <c r="AM386" s="1"/>
      <c r="AN386" s="1"/>
      <c r="AO386" s="1"/>
      <c r="AQ386" s="30">
        <f t="shared" si="591"/>
        <v>0</v>
      </c>
      <c r="AR386" s="1"/>
      <c r="AS386" s="1">
        <f t="shared" si="592"/>
        <v>0</v>
      </c>
      <c r="AT386" s="1"/>
      <c r="AU386" s="1"/>
      <c r="AV386" s="2">
        <f t="shared" si="593"/>
        <v>0</v>
      </c>
      <c r="AX386" s="1"/>
      <c r="AY386" s="1"/>
      <c r="AZ386" s="1"/>
      <c r="BA386" s="2">
        <f t="shared" si="594"/>
        <v>0</v>
      </c>
      <c r="BB386" s="2">
        <f>SUM(AG386,AI386,-BA386,-Table17[[#This Row],[Sale Fee]])</f>
        <v>0</v>
      </c>
      <c r="BD386" s="1"/>
      <c r="BE386" s="1"/>
      <c r="BF386" s="1"/>
    </row>
    <row r="387" spans="1:58" x14ac:dyDescent="0.25">
      <c r="A387" s="1"/>
      <c r="B387" s="1"/>
      <c r="E387" s="4"/>
      <c r="P387" s="1"/>
      <c r="Q387" s="1"/>
      <c r="R387" s="1"/>
      <c r="T387" s="1"/>
      <c r="U387" s="1"/>
      <c r="V387" s="1">
        <f t="shared" si="588"/>
        <v>0</v>
      </c>
      <c r="Y387" s="1">
        <f>Table17[[#This Row],[Quantity2]]*Table17[[#This Row],[U Cost]]</f>
        <v>0</v>
      </c>
      <c r="AA387" s="1"/>
      <c r="AB387" s="1"/>
      <c r="AC387" s="1">
        <f t="shared" si="589"/>
        <v>0</v>
      </c>
      <c r="AD387" s="1"/>
      <c r="AE387" s="1">
        <f>SUM(Table17[[#This Row],[Total 
Paid]:[Refunds]])</f>
        <v>0</v>
      </c>
      <c r="AF387" s="1"/>
      <c r="AG387" s="1">
        <f>SUM(AC387,Table17[[#This Row],[Refunds]],Table17[[#This Row],[Shipping 
Charged]])</f>
        <v>0</v>
      </c>
      <c r="AH387" s="1"/>
      <c r="AI387" s="1"/>
      <c r="AJ387" s="1">
        <f t="shared" si="590"/>
        <v>0</v>
      </c>
      <c r="AL387" s="1"/>
      <c r="AM387" s="1"/>
      <c r="AN387" s="1"/>
      <c r="AO387" s="1"/>
      <c r="AQ387" s="30">
        <f t="shared" si="591"/>
        <v>0</v>
      </c>
      <c r="AR387" s="1"/>
      <c r="AS387" s="1">
        <f t="shared" si="592"/>
        <v>0</v>
      </c>
      <c r="AT387" s="1"/>
      <c r="AU387" s="1"/>
      <c r="AV387" s="2">
        <f t="shared" si="593"/>
        <v>0</v>
      </c>
      <c r="AX387" s="1"/>
      <c r="AY387" s="1"/>
      <c r="AZ387" s="1"/>
      <c r="BA387" s="2">
        <f t="shared" si="594"/>
        <v>0</v>
      </c>
      <c r="BB387" s="2">
        <f>SUM(AG387,AI387,-BA387,-Table17[[#This Row],[Sale Fee]])</f>
        <v>0</v>
      </c>
      <c r="BD387" s="1"/>
      <c r="BE387" s="1"/>
      <c r="BF387" s="1"/>
    </row>
    <row r="388" spans="1:58" x14ac:dyDescent="0.25">
      <c r="A388" s="1"/>
      <c r="B388" s="1"/>
      <c r="E388" s="4"/>
      <c r="P388" s="1"/>
      <c r="Q388" s="1"/>
      <c r="R388" s="1"/>
      <c r="T388" s="1"/>
      <c r="U388" s="1"/>
      <c r="V388" s="1">
        <f t="shared" si="588"/>
        <v>0</v>
      </c>
      <c r="Y388" s="1">
        <f>Table17[[#This Row],[Quantity2]]*Table17[[#This Row],[U Cost]]</f>
        <v>0</v>
      </c>
      <c r="AA388" s="1"/>
      <c r="AB388" s="1"/>
      <c r="AC388" s="1">
        <f t="shared" si="589"/>
        <v>0</v>
      </c>
      <c r="AD388" s="1"/>
      <c r="AE388" s="1">
        <f>SUM(Table17[[#This Row],[Total 
Paid]:[Refunds]])</f>
        <v>0</v>
      </c>
      <c r="AF388" s="1"/>
      <c r="AG388" s="1">
        <f>SUM(AC388,Table17[[#This Row],[Refunds]],Table17[[#This Row],[Shipping 
Charged]])</f>
        <v>0</v>
      </c>
      <c r="AH388" s="1"/>
      <c r="AI388" s="1"/>
      <c r="AJ388" s="1">
        <f t="shared" si="590"/>
        <v>0</v>
      </c>
      <c r="AL388" s="1"/>
      <c r="AM388" s="1"/>
      <c r="AN388" s="1"/>
      <c r="AO388" s="1"/>
      <c r="AQ388" s="30">
        <f t="shared" si="591"/>
        <v>0</v>
      </c>
      <c r="AR388" s="1"/>
      <c r="AS388" s="1">
        <f t="shared" si="592"/>
        <v>0</v>
      </c>
      <c r="AT388" s="1"/>
      <c r="AU388" s="1"/>
      <c r="AV388" s="2">
        <f t="shared" si="593"/>
        <v>0</v>
      </c>
      <c r="AX388" s="1"/>
      <c r="AY388" s="1"/>
      <c r="AZ388" s="1"/>
      <c r="BA388" s="2">
        <f t="shared" si="594"/>
        <v>0</v>
      </c>
      <c r="BB388" s="2">
        <f>SUM(AG388,AI388,-BA388,-Table17[[#This Row],[Sale Fee]])</f>
        <v>0</v>
      </c>
      <c r="BD388" s="1"/>
      <c r="BE388" s="1"/>
      <c r="BF388" s="1"/>
    </row>
    <row r="389" spans="1:58" x14ac:dyDescent="0.25">
      <c r="A389" s="1"/>
      <c r="B389" s="1"/>
      <c r="E389" s="4"/>
      <c r="P389" s="1"/>
      <c r="Q389" s="1"/>
      <c r="R389" s="1"/>
      <c r="T389" s="1"/>
      <c r="U389" s="1"/>
      <c r="V389" s="1">
        <f t="shared" si="588"/>
        <v>0</v>
      </c>
      <c r="Y389" s="1">
        <f>Table17[[#This Row],[Quantity2]]*Table17[[#This Row],[U Cost]]</f>
        <v>0</v>
      </c>
      <c r="AA389" s="1"/>
      <c r="AB389" s="1"/>
      <c r="AC389" s="1">
        <f t="shared" si="589"/>
        <v>0</v>
      </c>
      <c r="AD389" s="1"/>
      <c r="AE389" s="1">
        <f>SUM(Table17[[#This Row],[Total 
Paid]:[Refunds]])</f>
        <v>0</v>
      </c>
      <c r="AF389" s="1"/>
      <c r="AG389" s="1">
        <f>SUM(AC389,Table17[[#This Row],[Refunds]],Table17[[#This Row],[Shipping 
Charged]])</f>
        <v>0</v>
      </c>
      <c r="AH389" s="1"/>
      <c r="AI389" s="1"/>
      <c r="AJ389" s="1">
        <f t="shared" si="590"/>
        <v>0</v>
      </c>
      <c r="AL389" s="1"/>
      <c r="AM389" s="1"/>
      <c r="AN389" s="1"/>
      <c r="AO389" s="1"/>
      <c r="AQ389" s="30">
        <f t="shared" si="591"/>
        <v>0</v>
      </c>
      <c r="AR389" s="1"/>
      <c r="AS389" s="1">
        <f t="shared" si="592"/>
        <v>0</v>
      </c>
      <c r="AT389" s="1"/>
      <c r="AU389" s="1"/>
      <c r="AV389" s="2">
        <f t="shared" si="593"/>
        <v>0</v>
      </c>
      <c r="AX389" s="1"/>
      <c r="AY389" s="1"/>
      <c r="AZ389" s="1"/>
      <c r="BA389" s="2">
        <f t="shared" si="594"/>
        <v>0</v>
      </c>
      <c r="BB389" s="2">
        <f>SUM(AG389,AI389,-BA389,-Table17[[#This Row],[Sale Fee]])</f>
        <v>0</v>
      </c>
      <c r="BD389" s="1"/>
      <c r="BE389" s="1"/>
      <c r="BF389" s="1"/>
    </row>
    <row r="390" spans="1:58" x14ac:dyDescent="0.25">
      <c r="A390" s="1"/>
      <c r="B390" s="1"/>
      <c r="E390" s="4"/>
      <c r="P390" s="1"/>
      <c r="Q390" s="1"/>
      <c r="R390" s="1"/>
      <c r="T390" s="1"/>
      <c r="U390" s="1"/>
      <c r="V390" s="1">
        <f t="shared" si="588"/>
        <v>0</v>
      </c>
      <c r="Y390" s="1">
        <f>Table17[[#This Row],[Quantity2]]*Table17[[#This Row],[U Cost]]</f>
        <v>0</v>
      </c>
      <c r="AA390" s="1"/>
      <c r="AB390" s="1"/>
      <c r="AC390" s="1">
        <f t="shared" si="589"/>
        <v>0</v>
      </c>
      <c r="AD390" s="1"/>
      <c r="AE390" s="1">
        <f>SUM(Table17[[#This Row],[Total 
Paid]:[Refunds]])</f>
        <v>0</v>
      </c>
      <c r="AF390" s="1"/>
      <c r="AG390" s="1">
        <f>SUM(AC390,Table17[[#This Row],[Refunds]],Table17[[#This Row],[Shipping 
Charged]])</f>
        <v>0</v>
      </c>
      <c r="AH390" s="1"/>
      <c r="AI390" s="1"/>
      <c r="AJ390" s="1">
        <f t="shared" si="590"/>
        <v>0</v>
      </c>
      <c r="AL390" s="1"/>
      <c r="AM390" s="1"/>
      <c r="AN390" s="1"/>
      <c r="AO390" s="1"/>
      <c r="AQ390" s="30">
        <f t="shared" si="591"/>
        <v>0</v>
      </c>
      <c r="AR390" s="1"/>
      <c r="AS390" s="1">
        <f t="shared" si="592"/>
        <v>0</v>
      </c>
      <c r="AT390" s="1"/>
      <c r="AU390" s="1"/>
      <c r="AV390" s="2">
        <f t="shared" si="593"/>
        <v>0</v>
      </c>
      <c r="AX390" s="1"/>
      <c r="AY390" s="1"/>
      <c r="AZ390" s="1"/>
      <c r="BA390" s="2">
        <f t="shared" si="594"/>
        <v>0</v>
      </c>
      <c r="BB390" s="2">
        <f>SUM(AG390,AI390,-BA390,-Table17[[#This Row],[Sale Fee]])</f>
        <v>0</v>
      </c>
      <c r="BD390" s="1"/>
      <c r="BE390" s="1"/>
      <c r="BF390" s="1"/>
    </row>
    <row r="391" spans="1:58" x14ac:dyDescent="0.25">
      <c r="A391" s="1"/>
      <c r="B391" s="1"/>
      <c r="E391" s="4"/>
      <c r="P391" s="1"/>
      <c r="Q391" s="1"/>
      <c r="R391" s="1"/>
      <c r="T391" s="1"/>
      <c r="U391" s="1"/>
      <c r="V391" s="1">
        <f t="shared" si="588"/>
        <v>0</v>
      </c>
      <c r="Y391" s="1">
        <f>Table17[[#This Row],[Quantity2]]*Table17[[#This Row],[U Cost]]</f>
        <v>0</v>
      </c>
      <c r="AA391" s="1"/>
      <c r="AB391" s="1"/>
      <c r="AC391" s="1">
        <f t="shared" si="589"/>
        <v>0</v>
      </c>
      <c r="AD391" s="1"/>
      <c r="AE391" s="1">
        <f>SUM(Table17[[#This Row],[Total 
Paid]:[Refunds]])</f>
        <v>0</v>
      </c>
      <c r="AF391" s="1"/>
      <c r="AG391" s="1">
        <f>SUM(AC391,Table17[[#This Row],[Refunds]],Table17[[#This Row],[Shipping 
Charged]])</f>
        <v>0</v>
      </c>
      <c r="AH391" s="1"/>
      <c r="AI391" s="1"/>
      <c r="AJ391" s="1">
        <f t="shared" si="590"/>
        <v>0</v>
      </c>
      <c r="AL391" s="1"/>
      <c r="AM391" s="1"/>
      <c r="AN391" s="1"/>
      <c r="AO391" s="1"/>
      <c r="AQ391" s="30">
        <f t="shared" si="591"/>
        <v>0</v>
      </c>
      <c r="AR391" s="1"/>
      <c r="AS391" s="1">
        <f t="shared" si="592"/>
        <v>0</v>
      </c>
      <c r="AT391" s="1"/>
      <c r="AU391" s="1"/>
      <c r="AV391" s="2">
        <f t="shared" si="593"/>
        <v>0</v>
      </c>
      <c r="AX391" s="1"/>
      <c r="AY391" s="1"/>
      <c r="AZ391" s="1"/>
      <c r="BA391" s="2">
        <f t="shared" si="594"/>
        <v>0</v>
      </c>
      <c r="BB391" s="2">
        <f>SUM(AG391,AI391,-BA391,-Table17[[#This Row],[Sale Fee]])</f>
        <v>0</v>
      </c>
      <c r="BD391" s="1"/>
      <c r="BE391" s="1"/>
      <c r="BF391" s="1"/>
    </row>
    <row r="392" spans="1:58" x14ac:dyDescent="0.25">
      <c r="A392" s="1"/>
      <c r="B392" s="1"/>
      <c r="E392" s="4"/>
      <c r="P392" s="1"/>
      <c r="Q392" s="1"/>
      <c r="R392" s="1"/>
      <c r="T392" s="1"/>
      <c r="U392" s="1"/>
      <c r="V392" s="1">
        <f t="shared" si="588"/>
        <v>0</v>
      </c>
      <c r="Y392" s="1">
        <f>Table17[[#This Row],[Quantity2]]*Table17[[#This Row],[U Cost]]</f>
        <v>0</v>
      </c>
      <c r="AA392" s="1"/>
      <c r="AB392" s="1"/>
      <c r="AC392" s="1">
        <f t="shared" si="589"/>
        <v>0</v>
      </c>
      <c r="AD392" s="1"/>
      <c r="AE392" s="1">
        <f>SUM(Table17[[#This Row],[Total 
Paid]:[Refunds]])</f>
        <v>0</v>
      </c>
      <c r="AF392" s="1"/>
      <c r="AG392" s="1">
        <f>SUM(AC392,Table17[[#This Row],[Refunds]],Table17[[#This Row],[Shipping 
Charged]])</f>
        <v>0</v>
      </c>
      <c r="AH392" s="1"/>
      <c r="AI392" s="1"/>
      <c r="AJ392" s="1">
        <f t="shared" si="590"/>
        <v>0</v>
      </c>
      <c r="AL392" s="1"/>
      <c r="AM392" s="1"/>
      <c r="AN392" s="1"/>
      <c r="AO392" s="1"/>
      <c r="AQ392" s="30">
        <f t="shared" si="591"/>
        <v>0</v>
      </c>
      <c r="AR392" s="1"/>
      <c r="AS392" s="1">
        <f t="shared" si="592"/>
        <v>0</v>
      </c>
      <c r="AT392" s="1"/>
      <c r="AU392" s="1"/>
      <c r="AV392" s="2">
        <f t="shared" si="593"/>
        <v>0</v>
      </c>
      <c r="AX392" s="1"/>
      <c r="AY392" s="1"/>
      <c r="AZ392" s="1"/>
      <c r="BA392" s="2">
        <f t="shared" si="594"/>
        <v>0</v>
      </c>
      <c r="BB392" s="2">
        <f>SUM(AG392,AI392,-BA392,-Table17[[#This Row],[Sale Fee]])</f>
        <v>0</v>
      </c>
      <c r="BD392" s="1"/>
      <c r="BE392" s="1"/>
      <c r="BF392" s="1"/>
    </row>
    <row r="393" spans="1:58" x14ac:dyDescent="0.25">
      <c r="A393" s="1"/>
      <c r="B393" s="1"/>
      <c r="E393" s="4"/>
      <c r="P393" s="1"/>
      <c r="Q393" s="1"/>
      <c r="R393" s="1"/>
      <c r="T393" s="1"/>
      <c r="U393" s="1"/>
      <c r="V393" s="1">
        <f t="shared" si="588"/>
        <v>0</v>
      </c>
      <c r="Y393" s="1">
        <f>Table17[[#This Row],[Quantity2]]*Table17[[#This Row],[U Cost]]</f>
        <v>0</v>
      </c>
      <c r="AA393" s="1"/>
      <c r="AB393" s="1"/>
      <c r="AC393" s="1">
        <f t="shared" si="589"/>
        <v>0</v>
      </c>
      <c r="AD393" s="1"/>
      <c r="AE393" s="1">
        <f>SUM(Table17[[#This Row],[Total 
Paid]:[Refunds]])</f>
        <v>0</v>
      </c>
      <c r="AF393" s="1"/>
      <c r="AG393" s="1">
        <f>SUM(AC393,Table17[[#This Row],[Refunds]],Table17[[#This Row],[Shipping 
Charged]])</f>
        <v>0</v>
      </c>
      <c r="AH393" s="1"/>
      <c r="AI393" s="1"/>
      <c r="AJ393" s="1">
        <f t="shared" si="590"/>
        <v>0</v>
      </c>
      <c r="AL393" s="1"/>
      <c r="AM393" s="1"/>
      <c r="AN393" s="1"/>
      <c r="AO393" s="1"/>
      <c r="AQ393" s="30">
        <f t="shared" si="591"/>
        <v>0</v>
      </c>
      <c r="AR393" s="1"/>
      <c r="AS393" s="1">
        <f t="shared" si="592"/>
        <v>0</v>
      </c>
      <c r="AT393" s="1"/>
      <c r="AU393" s="1"/>
      <c r="AV393" s="2">
        <f t="shared" si="593"/>
        <v>0</v>
      </c>
      <c r="AX393" s="1"/>
      <c r="AY393" s="1"/>
      <c r="AZ393" s="1"/>
      <c r="BA393" s="2">
        <f t="shared" si="594"/>
        <v>0</v>
      </c>
      <c r="BB393" s="2">
        <f>SUM(AG393,AI393,-BA393,-Table17[[#This Row],[Sale Fee]])</f>
        <v>0</v>
      </c>
      <c r="BD393" s="1"/>
      <c r="BE393" s="1"/>
      <c r="BF393" s="1"/>
    </row>
    <row r="394" spans="1:58" x14ac:dyDescent="0.25">
      <c r="A394" s="1"/>
      <c r="B394" s="1"/>
      <c r="E394" s="4"/>
      <c r="P394" s="1"/>
      <c r="Q394" s="1"/>
      <c r="R394" s="1"/>
      <c r="T394" s="1"/>
      <c r="U394" s="1"/>
      <c r="V394" s="1">
        <f t="shared" si="588"/>
        <v>0</v>
      </c>
      <c r="Y394" s="1">
        <f>Table17[[#This Row],[Quantity2]]*Table17[[#This Row],[U Cost]]</f>
        <v>0</v>
      </c>
      <c r="AA394" s="1"/>
      <c r="AB394" s="1"/>
      <c r="AC394" s="1">
        <f t="shared" si="589"/>
        <v>0</v>
      </c>
      <c r="AD394" s="1"/>
      <c r="AE394" s="1">
        <f>SUM(Table17[[#This Row],[Total 
Paid]:[Refunds]])</f>
        <v>0</v>
      </c>
      <c r="AF394" s="1"/>
      <c r="AG394" s="1">
        <f>SUM(AC394,Table17[[#This Row],[Refunds]],Table17[[#This Row],[Shipping 
Charged]])</f>
        <v>0</v>
      </c>
      <c r="AH394" s="1"/>
      <c r="AI394" s="1"/>
      <c r="AJ394" s="1">
        <f t="shared" si="590"/>
        <v>0</v>
      </c>
      <c r="AL394" s="1"/>
      <c r="AM394" s="1"/>
      <c r="AN394" s="1"/>
      <c r="AO394" s="1"/>
      <c r="AQ394" s="30">
        <f t="shared" si="591"/>
        <v>0</v>
      </c>
      <c r="AR394" s="1"/>
      <c r="AS394" s="1">
        <f t="shared" si="592"/>
        <v>0</v>
      </c>
      <c r="AT394" s="1"/>
      <c r="AU394" s="1"/>
      <c r="AV394" s="2">
        <f t="shared" si="593"/>
        <v>0</v>
      </c>
      <c r="AX394" s="1"/>
      <c r="AY394" s="1"/>
      <c r="AZ394" s="1"/>
      <c r="BA394" s="2">
        <f t="shared" si="594"/>
        <v>0</v>
      </c>
      <c r="BB394" s="2">
        <f>SUM(AG394,AI394,-BA394,-Table17[[#This Row],[Sale Fee]])</f>
        <v>0</v>
      </c>
      <c r="BD394" s="1"/>
      <c r="BE394" s="1"/>
      <c r="BF394" s="1"/>
    </row>
    <row r="395" spans="1:58" x14ac:dyDescent="0.25">
      <c r="A395" s="1"/>
      <c r="B395" s="1"/>
      <c r="E395" s="4"/>
      <c r="P395" s="1"/>
      <c r="Q395" s="1"/>
      <c r="R395" s="1"/>
      <c r="T395" s="1"/>
      <c r="U395" s="1"/>
      <c r="V395" s="1">
        <f t="shared" si="588"/>
        <v>0</v>
      </c>
      <c r="Y395" s="1">
        <f>Table17[[#This Row],[Quantity2]]*Table17[[#This Row],[U Cost]]</f>
        <v>0</v>
      </c>
      <c r="AA395" s="1"/>
      <c r="AB395" s="1"/>
      <c r="AC395" s="1">
        <f t="shared" si="589"/>
        <v>0</v>
      </c>
      <c r="AD395" s="1"/>
      <c r="AE395" s="1">
        <f>SUM(Table17[[#This Row],[Total 
Paid]:[Refunds]])</f>
        <v>0</v>
      </c>
      <c r="AF395" s="1"/>
      <c r="AG395" s="1">
        <f>SUM(AC395,Table17[[#This Row],[Refunds]],Table17[[#This Row],[Shipping 
Charged]])</f>
        <v>0</v>
      </c>
      <c r="AH395" s="1"/>
      <c r="AI395" s="1"/>
      <c r="AJ395" s="1">
        <f t="shared" si="590"/>
        <v>0</v>
      </c>
      <c r="AL395" s="1"/>
      <c r="AM395" s="1"/>
      <c r="AN395" s="1"/>
      <c r="AO395" s="1"/>
      <c r="AQ395" s="30">
        <f t="shared" si="591"/>
        <v>0</v>
      </c>
      <c r="AR395" s="1"/>
      <c r="AS395" s="1">
        <f t="shared" si="592"/>
        <v>0</v>
      </c>
      <c r="AT395" s="1"/>
      <c r="AU395" s="1"/>
      <c r="AV395" s="2">
        <f t="shared" si="593"/>
        <v>0</v>
      </c>
      <c r="AX395" s="1"/>
      <c r="AY395" s="1"/>
      <c r="AZ395" s="1"/>
      <c r="BA395" s="2">
        <f t="shared" si="594"/>
        <v>0</v>
      </c>
      <c r="BB395" s="2">
        <f>SUM(AG395,AI395,-BA395,-Table17[[#This Row],[Sale Fee]])</f>
        <v>0</v>
      </c>
      <c r="BD395" s="1"/>
      <c r="BE395" s="1"/>
      <c r="BF395" s="1"/>
    </row>
    <row r="396" spans="1:58" x14ac:dyDescent="0.25">
      <c r="A396" s="1"/>
      <c r="B396" s="1"/>
      <c r="E396" s="4"/>
      <c r="P396" s="1"/>
      <c r="Q396" s="1"/>
      <c r="R396" s="1"/>
      <c r="T396" s="1"/>
      <c r="U396" s="1"/>
      <c r="V396" s="1">
        <f t="shared" si="588"/>
        <v>0</v>
      </c>
      <c r="Y396" s="1">
        <f>Table17[[#This Row],[Quantity2]]*Table17[[#This Row],[U Cost]]</f>
        <v>0</v>
      </c>
      <c r="AA396" s="1"/>
      <c r="AB396" s="1"/>
      <c r="AC396" s="1">
        <f t="shared" si="589"/>
        <v>0</v>
      </c>
      <c r="AD396" s="1"/>
      <c r="AE396" s="1">
        <f>SUM(Table17[[#This Row],[Total 
Paid]:[Refunds]])</f>
        <v>0</v>
      </c>
      <c r="AF396" s="1"/>
      <c r="AG396" s="1">
        <f>SUM(AC396,Table17[[#This Row],[Refunds]],Table17[[#This Row],[Shipping 
Charged]])</f>
        <v>0</v>
      </c>
      <c r="AH396" s="1"/>
      <c r="AI396" s="1"/>
      <c r="AJ396" s="1">
        <f t="shared" si="590"/>
        <v>0</v>
      </c>
      <c r="AL396" s="1"/>
      <c r="AM396" s="1"/>
      <c r="AN396" s="1"/>
      <c r="AO396" s="1"/>
      <c r="AQ396" s="30">
        <f t="shared" si="591"/>
        <v>0</v>
      </c>
      <c r="AR396" s="1"/>
      <c r="AS396" s="1">
        <f t="shared" si="592"/>
        <v>0</v>
      </c>
      <c r="AT396" s="1"/>
      <c r="AU396" s="1"/>
      <c r="AV396" s="2">
        <f t="shared" si="593"/>
        <v>0</v>
      </c>
      <c r="AX396" s="1"/>
      <c r="AY396" s="1"/>
      <c r="AZ396" s="1"/>
      <c r="BA396" s="2">
        <f t="shared" si="594"/>
        <v>0</v>
      </c>
      <c r="BB396" s="2">
        <f>SUM(AG396,AI396,-BA396,-Table17[[#This Row],[Sale Fee]])</f>
        <v>0</v>
      </c>
      <c r="BD396" s="1"/>
      <c r="BE396" s="1"/>
      <c r="BF396" s="1"/>
    </row>
    <row r="397" spans="1:58" x14ac:dyDescent="0.25">
      <c r="A397" s="1"/>
      <c r="B397" s="1"/>
      <c r="E397" s="4"/>
      <c r="P397" s="1"/>
      <c r="Q397" s="1"/>
      <c r="R397" s="1"/>
      <c r="T397" s="1"/>
      <c r="U397" s="1"/>
      <c r="V397" s="1">
        <f t="shared" si="588"/>
        <v>0</v>
      </c>
      <c r="Y397" s="1">
        <f>Table17[[#This Row],[Quantity2]]*Table17[[#This Row],[U Cost]]</f>
        <v>0</v>
      </c>
      <c r="AA397" s="1"/>
      <c r="AB397" s="1"/>
      <c r="AC397" s="1">
        <f t="shared" si="589"/>
        <v>0</v>
      </c>
      <c r="AD397" s="1"/>
      <c r="AE397" s="1">
        <f>SUM(Table17[[#This Row],[Total 
Paid]:[Refunds]])</f>
        <v>0</v>
      </c>
      <c r="AF397" s="1"/>
      <c r="AG397" s="1">
        <f>SUM(AC397,Table17[[#This Row],[Refunds]],Table17[[#This Row],[Shipping 
Charged]])</f>
        <v>0</v>
      </c>
      <c r="AH397" s="1"/>
      <c r="AI397" s="1"/>
      <c r="AJ397" s="1">
        <f t="shared" si="590"/>
        <v>0</v>
      </c>
      <c r="AL397" s="1"/>
      <c r="AM397" s="1"/>
      <c r="AN397" s="1"/>
      <c r="AO397" s="1"/>
      <c r="AQ397" s="30">
        <f t="shared" si="591"/>
        <v>0</v>
      </c>
      <c r="AR397" s="1"/>
      <c r="AS397" s="1">
        <f t="shared" si="592"/>
        <v>0</v>
      </c>
      <c r="AT397" s="1"/>
      <c r="AU397" s="1"/>
      <c r="AV397" s="2">
        <f t="shared" si="593"/>
        <v>0</v>
      </c>
      <c r="AX397" s="1"/>
      <c r="AY397" s="1"/>
      <c r="AZ397" s="1"/>
      <c r="BA397" s="2">
        <f t="shared" si="594"/>
        <v>0</v>
      </c>
      <c r="BB397" s="2">
        <f>SUM(AG397,AI397,-BA397,-Table17[[#This Row],[Sale Fee]])</f>
        <v>0</v>
      </c>
      <c r="BD397" s="1"/>
      <c r="BE397" s="1"/>
      <c r="BF397" s="1"/>
    </row>
    <row r="398" spans="1:58" x14ac:dyDescent="0.25">
      <c r="A398" s="1"/>
      <c r="B398" s="1"/>
      <c r="E398" s="4"/>
      <c r="P398" s="1"/>
      <c r="Q398" s="1"/>
      <c r="R398" s="1"/>
      <c r="T398" s="1"/>
      <c r="U398" s="1"/>
      <c r="V398" s="1">
        <f t="shared" si="588"/>
        <v>0</v>
      </c>
      <c r="Y398" s="1">
        <f>Table17[[#This Row],[Quantity2]]*Table17[[#This Row],[U Cost]]</f>
        <v>0</v>
      </c>
      <c r="AA398" s="1"/>
      <c r="AB398" s="1"/>
      <c r="AC398" s="1">
        <f t="shared" si="589"/>
        <v>0</v>
      </c>
      <c r="AD398" s="1"/>
      <c r="AE398" s="1">
        <f>SUM(Table17[[#This Row],[Total 
Paid]:[Refunds]])</f>
        <v>0</v>
      </c>
      <c r="AF398" s="1"/>
      <c r="AG398" s="1">
        <f>SUM(AC398,Table17[[#This Row],[Refunds]],Table17[[#This Row],[Shipping 
Charged]])</f>
        <v>0</v>
      </c>
      <c r="AH398" s="1"/>
      <c r="AI398" s="1"/>
      <c r="AJ398" s="1">
        <f t="shared" si="590"/>
        <v>0</v>
      </c>
      <c r="AL398" s="1"/>
      <c r="AM398" s="1"/>
      <c r="AN398" s="1"/>
      <c r="AO398" s="1"/>
      <c r="AQ398" s="30">
        <f t="shared" si="591"/>
        <v>0</v>
      </c>
      <c r="AR398" s="1"/>
      <c r="AS398" s="1">
        <f t="shared" si="592"/>
        <v>0</v>
      </c>
      <c r="AT398" s="1"/>
      <c r="AU398" s="1"/>
      <c r="AV398" s="2">
        <f t="shared" si="593"/>
        <v>0</v>
      </c>
      <c r="AX398" s="1"/>
      <c r="AY398" s="1"/>
      <c r="AZ398" s="1"/>
      <c r="BA398" s="2">
        <f t="shared" si="594"/>
        <v>0</v>
      </c>
      <c r="BB398" s="2">
        <f>SUM(AG398,AI398,-BA398,-Table17[[#This Row],[Sale Fee]])</f>
        <v>0</v>
      </c>
      <c r="BD398" s="1"/>
      <c r="BE398" s="1"/>
      <c r="BF398" s="1"/>
    </row>
    <row r="399" spans="1:58" x14ac:dyDescent="0.25">
      <c r="A399" s="1"/>
      <c r="B399" s="1"/>
      <c r="E399" s="4"/>
      <c r="P399" s="1"/>
      <c r="Q399" s="1"/>
      <c r="R399" s="1"/>
      <c r="T399" s="1"/>
      <c r="U399" s="1"/>
      <c r="V399" s="1">
        <f t="shared" si="588"/>
        <v>0</v>
      </c>
      <c r="Y399" s="1">
        <f>Table17[[#This Row],[Quantity2]]*Table17[[#This Row],[U Cost]]</f>
        <v>0</v>
      </c>
      <c r="AA399" s="1"/>
      <c r="AB399" s="1"/>
      <c r="AC399" s="1">
        <f t="shared" si="589"/>
        <v>0</v>
      </c>
      <c r="AD399" s="1"/>
      <c r="AE399" s="1">
        <f>SUM(Table17[[#This Row],[Total 
Paid]:[Refunds]])</f>
        <v>0</v>
      </c>
      <c r="AF399" s="1"/>
      <c r="AG399" s="1">
        <f>SUM(AC399,Table17[[#This Row],[Refunds]],Table17[[#This Row],[Shipping 
Charged]])</f>
        <v>0</v>
      </c>
      <c r="AH399" s="1"/>
      <c r="AI399" s="1"/>
      <c r="AJ399" s="1">
        <f t="shared" si="590"/>
        <v>0</v>
      </c>
      <c r="AL399" s="1"/>
      <c r="AM399" s="1"/>
      <c r="AN399" s="1"/>
      <c r="AO399" s="1"/>
      <c r="AQ399" s="30">
        <f t="shared" si="591"/>
        <v>0</v>
      </c>
      <c r="AR399" s="1"/>
      <c r="AS399" s="1">
        <f t="shared" si="592"/>
        <v>0</v>
      </c>
      <c r="AT399" s="1"/>
      <c r="AU399" s="1"/>
      <c r="AV399" s="2">
        <f t="shared" si="593"/>
        <v>0</v>
      </c>
      <c r="AX399" s="1"/>
      <c r="AY399" s="1"/>
      <c r="AZ399" s="1"/>
      <c r="BA399" s="2">
        <f t="shared" si="594"/>
        <v>0</v>
      </c>
      <c r="BB399" s="2">
        <f>SUM(AG399,AI399,-BA399,-Table17[[#This Row],[Sale Fee]])</f>
        <v>0</v>
      </c>
      <c r="BD399" s="1"/>
      <c r="BE399" s="1"/>
      <c r="BF399" s="1"/>
    </row>
    <row r="400" spans="1:58" x14ac:dyDescent="0.25">
      <c r="A400" s="1"/>
      <c r="B400" s="1"/>
      <c r="E400" s="4"/>
      <c r="P400" s="1"/>
      <c r="Q400" s="1"/>
      <c r="R400" s="1"/>
      <c r="T400" s="1"/>
      <c r="U400" s="1"/>
      <c r="V400" s="1">
        <f t="shared" si="588"/>
        <v>0</v>
      </c>
      <c r="Y400" s="1">
        <f>Table17[[#This Row],[Quantity2]]*Table17[[#This Row],[U Cost]]</f>
        <v>0</v>
      </c>
      <c r="AA400" s="1"/>
      <c r="AB400" s="1"/>
      <c r="AC400" s="1">
        <f t="shared" si="589"/>
        <v>0</v>
      </c>
      <c r="AD400" s="1"/>
      <c r="AE400" s="1">
        <f>SUM(Table17[[#This Row],[Total 
Paid]:[Refunds]])</f>
        <v>0</v>
      </c>
      <c r="AF400" s="1"/>
      <c r="AG400" s="1">
        <f>SUM(AC400,Table17[[#This Row],[Refunds]],Table17[[#This Row],[Shipping 
Charged]])</f>
        <v>0</v>
      </c>
      <c r="AH400" s="1"/>
      <c r="AI400" s="1"/>
      <c r="AJ400" s="1">
        <f t="shared" si="590"/>
        <v>0</v>
      </c>
      <c r="AL400" s="1"/>
      <c r="AM400" s="1"/>
      <c r="AN400" s="1"/>
      <c r="AO400" s="1"/>
      <c r="AQ400" s="30">
        <f t="shared" si="591"/>
        <v>0</v>
      </c>
      <c r="AR400" s="1"/>
      <c r="AS400" s="1">
        <f t="shared" si="592"/>
        <v>0</v>
      </c>
      <c r="AT400" s="1"/>
      <c r="AU400" s="1"/>
      <c r="AV400" s="2">
        <f t="shared" si="593"/>
        <v>0</v>
      </c>
      <c r="AX400" s="1"/>
      <c r="AY400" s="1"/>
      <c r="AZ400" s="1"/>
      <c r="BA400" s="2">
        <f t="shared" si="594"/>
        <v>0</v>
      </c>
      <c r="BB400" s="2">
        <f>SUM(AG400,AI400,-BA400,-Table17[[#This Row],[Sale Fee]])</f>
        <v>0</v>
      </c>
      <c r="BD400" s="1"/>
      <c r="BE400" s="1"/>
      <c r="BF400" s="1"/>
    </row>
    <row r="401" spans="1:58" x14ac:dyDescent="0.25">
      <c r="A401" s="1"/>
      <c r="B401" s="1"/>
      <c r="E401" s="4"/>
      <c r="P401" s="1"/>
      <c r="Q401" s="1"/>
      <c r="R401" s="1"/>
      <c r="T401" s="1"/>
      <c r="U401" s="1"/>
      <c r="V401" s="1">
        <f t="shared" si="588"/>
        <v>0</v>
      </c>
      <c r="Y401" s="1">
        <f>Table17[[#This Row],[Quantity2]]*Table17[[#This Row],[U Cost]]</f>
        <v>0</v>
      </c>
      <c r="AA401" s="1"/>
      <c r="AB401" s="1"/>
      <c r="AC401" s="1">
        <f t="shared" si="589"/>
        <v>0</v>
      </c>
      <c r="AD401" s="1"/>
      <c r="AE401" s="1">
        <f>SUM(Table17[[#This Row],[Total 
Paid]:[Refunds]])</f>
        <v>0</v>
      </c>
      <c r="AF401" s="1"/>
      <c r="AG401" s="1">
        <f>SUM(AC401,Table17[[#This Row],[Refunds]],Table17[[#This Row],[Shipping 
Charged]])</f>
        <v>0</v>
      </c>
      <c r="AH401" s="1"/>
      <c r="AI401" s="1"/>
      <c r="AJ401" s="1">
        <f t="shared" si="590"/>
        <v>0</v>
      </c>
      <c r="AL401" s="1"/>
      <c r="AM401" s="1"/>
      <c r="AN401" s="1"/>
      <c r="AO401" s="1"/>
      <c r="AQ401" s="30">
        <f t="shared" si="591"/>
        <v>0</v>
      </c>
      <c r="AR401" s="1"/>
      <c r="AS401" s="1">
        <f t="shared" si="592"/>
        <v>0</v>
      </c>
      <c r="AT401" s="1"/>
      <c r="AU401" s="1"/>
      <c r="AV401" s="2">
        <f t="shared" si="593"/>
        <v>0</v>
      </c>
      <c r="AX401" s="1"/>
      <c r="AY401" s="1"/>
      <c r="AZ401" s="1"/>
      <c r="BA401" s="2">
        <f t="shared" si="594"/>
        <v>0</v>
      </c>
      <c r="BB401" s="2">
        <f>SUM(AG401,AI401,-BA401,-Table17[[#This Row],[Sale Fee]])</f>
        <v>0</v>
      </c>
      <c r="BD401" s="1"/>
      <c r="BE401" s="1"/>
      <c r="BF401" s="1"/>
    </row>
    <row r="402" spans="1:58" x14ac:dyDescent="0.25">
      <c r="A402" s="1"/>
      <c r="B402" s="1"/>
      <c r="E402" s="4"/>
      <c r="P402" s="1"/>
      <c r="Q402" s="1"/>
      <c r="R402" s="1"/>
      <c r="T402" s="1"/>
      <c r="U402" s="1"/>
      <c r="V402" s="1">
        <f t="shared" si="588"/>
        <v>0</v>
      </c>
      <c r="Y402" s="1">
        <f>Table17[[#This Row],[Quantity2]]*Table17[[#This Row],[U Cost]]</f>
        <v>0</v>
      </c>
      <c r="AA402" s="1"/>
      <c r="AB402" s="1"/>
      <c r="AC402" s="1">
        <f t="shared" si="589"/>
        <v>0</v>
      </c>
      <c r="AD402" s="1"/>
      <c r="AE402" s="1">
        <f>SUM(Table17[[#This Row],[Total 
Paid]:[Refunds]])</f>
        <v>0</v>
      </c>
      <c r="AF402" s="1"/>
      <c r="AG402" s="1">
        <f>SUM(AC402,Table17[[#This Row],[Refunds]],Table17[[#This Row],[Shipping 
Charged]])</f>
        <v>0</v>
      </c>
      <c r="AH402" s="1"/>
      <c r="AI402" s="1"/>
      <c r="AJ402" s="1">
        <f t="shared" si="590"/>
        <v>0</v>
      </c>
      <c r="AL402" s="1"/>
      <c r="AM402" s="1"/>
      <c r="AN402" s="1"/>
      <c r="AO402" s="1"/>
      <c r="AQ402" s="30"/>
      <c r="AR402" s="1"/>
      <c r="AS402" s="1">
        <f t="shared" si="592"/>
        <v>0</v>
      </c>
      <c r="AT402" s="1"/>
      <c r="AU402" s="1"/>
      <c r="AV402" s="2">
        <f t="shared" si="593"/>
        <v>0</v>
      </c>
      <c r="AX402" s="1"/>
      <c r="AY402" s="1"/>
      <c r="AZ402" s="1"/>
      <c r="BA402" s="2">
        <f t="shared" si="594"/>
        <v>0</v>
      </c>
      <c r="BB402" s="2">
        <f>SUM(AG402,AI402,-BA402,-Table17[[#This Row],[Sale Fee]])</f>
        <v>0</v>
      </c>
      <c r="BD402" s="1"/>
      <c r="BE402" s="1"/>
      <c r="BF402" s="1"/>
    </row>
    <row r="403" spans="1:58" x14ac:dyDescent="0.25">
      <c r="A403" s="1"/>
      <c r="B403" s="1"/>
      <c r="E403" s="4"/>
      <c r="P403" s="1"/>
      <c r="Q403" s="1"/>
      <c r="R403" s="1"/>
      <c r="T403" s="1"/>
      <c r="U403" s="1"/>
      <c r="V403" s="1">
        <f t="shared" si="588"/>
        <v>0</v>
      </c>
      <c r="Y403" s="1">
        <f>Table17[[#This Row],[Quantity2]]*Table17[[#This Row],[U Cost]]</f>
        <v>0</v>
      </c>
      <c r="AA403" s="1"/>
      <c r="AB403" s="1"/>
      <c r="AC403" s="1">
        <f t="shared" si="589"/>
        <v>0</v>
      </c>
      <c r="AD403" s="1"/>
      <c r="AE403" s="1">
        <f>SUM(Table17[[#This Row],[Total 
Paid]:[Refunds]])</f>
        <v>0</v>
      </c>
      <c r="AF403" s="1"/>
      <c r="AG403" s="1">
        <f>SUM(AC403,Table17[[#This Row],[Refunds]],Table17[[#This Row],[Shipping 
Charged]])</f>
        <v>0</v>
      </c>
      <c r="AH403" s="1"/>
      <c r="AI403" s="1"/>
      <c r="AJ403" s="1">
        <f t="shared" si="590"/>
        <v>0</v>
      </c>
      <c r="AL403" s="1"/>
      <c r="AM403" s="1"/>
      <c r="AN403" s="1"/>
      <c r="AO403" s="1"/>
      <c r="AQ403" s="30"/>
      <c r="AR403" s="1"/>
      <c r="AS403" s="1">
        <f t="shared" si="592"/>
        <v>0</v>
      </c>
      <c r="AT403" s="1"/>
      <c r="AU403" s="1"/>
      <c r="AV403" s="2">
        <f t="shared" si="593"/>
        <v>0</v>
      </c>
      <c r="AX403" s="1"/>
      <c r="AY403" s="1"/>
      <c r="AZ403" s="1"/>
      <c r="BA403" s="2">
        <f t="shared" si="594"/>
        <v>0</v>
      </c>
      <c r="BB403" s="2">
        <f>SUM(AG403,AI403,-BA403,-Table17[[#This Row],[Sale Fee]])</f>
        <v>0</v>
      </c>
      <c r="BD403" s="1"/>
      <c r="BE403" s="1"/>
      <c r="BF403" s="1"/>
    </row>
    <row r="404" spans="1:58" x14ac:dyDescent="0.25">
      <c r="A404" s="1"/>
      <c r="B404" s="1"/>
      <c r="E404" s="4"/>
      <c r="P404" s="1"/>
      <c r="Q404" s="1"/>
      <c r="R404" s="1"/>
      <c r="T404" s="1"/>
      <c r="U404" s="1"/>
      <c r="V404" s="1">
        <f t="shared" si="588"/>
        <v>0</v>
      </c>
      <c r="Y404" s="1">
        <f>Table17[[#This Row],[Quantity2]]*Table17[[#This Row],[U Cost]]</f>
        <v>0</v>
      </c>
      <c r="AA404" s="1"/>
      <c r="AB404" s="1"/>
      <c r="AC404" s="1">
        <f t="shared" si="589"/>
        <v>0</v>
      </c>
      <c r="AD404" s="1"/>
      <c r="AE404" s="1">
        <f>SUM(Table17[[#This Row],[Total 
Paid]:[Refunds]])</f>
        <v>0</v>
      </c>
      <c r="AF404" s="1"/>
      <c r="AG404" s="1">
        <f>SUM(AC404,Table17[[#This Row],[Refunds]],Table17[[#This Row],[Shipping 
Charged]])</f>
        <v>0</v>
      </c>
      <c r="AH404" s="1"/>
      <c r="AI404" s="1"/>
      <c r="AJ404" s="1">
        <f t="shared" si="590"/>
        <v>0</v>
      </c>
      <c r="AL404" s="1"/>
      <c r="AM404" s="1"/>
      <c r="AN404" s="1"/>
      <c r="AO404" s="1"/>
      <c r="AQ404" s="30"/>
      <c r="AR404" s="1"/>
      <c r="AS404" s="1">
        <f t="shared" si="592"/>
        <v>0</v>
      </c>
      <c r="AT404" s="1"/>
      <c r="AU404" s="1"/>
      <c r="AV404" s="2">
        <f t="shared" si="593"/>
        <v>0</v>
      </c>
      <c r="AX404" s="1"/>
      <c r="AY404" s="1"/>
      <c r="AZ404" s="1"/>
      <c r="BA404" s="2">
        <f t="shared" si="594"/>
        <v>0</v>
      </c>
      <c r="BB404" s="2">
        <f>SUM(AG404,AI404,-BA404,-Table17[[#This Row],[Sale Fee]])</f>
        <v>0</v>
      </c>
      <c r="BD404" s="1"/>
      <c r="BE404" s="1"/>
      <c r="BF404" s="1"/>
    </row>
    <row r="405" spans="1:58" x14ac:dyDescent="0.25">
      <c r="A405" s="1"/>
      <c r="B405" s="1"/>
      <c r="E405" s="4"/>
      <c r="P405" s="1"/>
      <c r="Q405" s="1"/>
      <c r="R405" s="1"/>
      <c r="T405" s="1"/>
      <c r="U405" s="1"/>
      <c r="V405" s="1">
        <f t="shared" si="588"/>
        <v>0</v>
      </c>
      <c r="Y405" s="1">
        <f>Table17[[#This Row],[Quantity2]]*Table17[[#This Row],[U Cost]]</f>
        <v>0</v>
      </c>
      <c r="AA405" s="1"/>
      <c r="AB405" s="1"/>
      <c r="AC405" s="1">
        <f t="shared" si="589"/>
        <v>0</v>
      </c>
      <c r="AD405" s="1"/>
      <c r="AE405" s="1">
        <f>SUM(Table17[[#This Row],[Total 
Paid]:[Refunds]])</f>
        <v>0</v>
      </c>
      <c r="AF405" s="1"/>
      <c r="AG405" s="1">
        <f>SUM(AC405,Table17[[#This Row],[Refunds]],Table17[[#This Row],[Shipping 
Charged]])</f>
        <v>0</v>
      </c>
      <c r="AH405" s="1"/>
      <c r="AI405" s="1"/>
      <c r="AJ405" s="1">
        <f t="shared" si="590"/>
        <v>0</v>
      </c>
      <c r="AL405" s="1"/>
      <c r="AM405" s="1"/>
      <c r="AN405" s="1"/>
      <c r="AO405" s="1"/>
      <c r="AQ405" s="30"/>
      <c r="AR405" s="1"/>
      <c r="AS405" s="1">
        <f t="shared" si="592"/>
        <v>0</v>
      </c>
      <c r="AT405" s="1"/>
      <c r="AU405" s="1"/>
      <c r="AV405" s="2">
        <f t="shared" si="593"/>
        <v>0</v>
      </c>
      <c r="AX405" s="1"/>
      <c r="AY405" s="1"/>
      <c r="AZ405" s="1"/>
      <c r="BA405" s="2">
        <f t="shared" si="594"/>
        <v>0</v>
      </c>
      <c r="BB405" s="2">
        <f>SUM(AG405,AI405,-BA405,-Table17[[#This Row],[Sale Fee]])</f>
        <v>0</v>
      </c>
      <c r="BD405" s="1"/>
      <c r="BE405" s="1"/>
      <c r="BF405" s="1"/>
    </row>
    <row r="406" spans="1:58" x14ac:dyDescent="0.25">
      <c r="A406" s="1"/>
      <c r="B406" s="1"/>
      <c r="E406" s="4"/>
      <c r="P406" s="1"/>
      <c r="Q406" s="1"/>
      <c r="R406" s="1"/>
      <c r="T406" s="1"/>
      <c r="U406" s="1"/>
      <c r="V406" s="1">
        <f t="shared" si="588"/>
        <v>0</v>
      </c>
      <c r="Y406" s="1">
        <f>Table17[[#This Row],[Quantity2]]*Table17[[#This Row],[U Cost]]</f>
        <v>0</v>
      </c>
      <c r="AA406" s="1"/>
      <c r="AB406" s="1"/>
      <c r="AC406" s="1">
        <f t="shared" si="589"/>
        <v>0</v>
      </c>
      <c r="AD406" s="1"/>
      <c r="AE406" s="1">
        <f>SUM(Table17[[#This Row],[Total 
Paid]:[Refunds]])</f>
        <v>0</v>
      </c>
      <c r="AF406" s="1"/>
      <c r="AG406" s="1">
        <f>SUM(AC406,Table17[[#This Row],[Refunds]],Table17[[#This Row],[Shipping 
Charged]])</f>
        <v>0</v>
      </c>
      <c r="AH406" s="1"/>
      <c r="AI406" s="1"/>
      <c r="AJ406" s="1">
        <f t="shared" si="590"/>
        <v>0</v>
      </c>
      <c r="AL406" s="1"/>
      <c r="AM406" s="1"/>
      <c r="AN406" s="1"/>
      <c r="AO406" s="1"/>
      <c r="AQ406" s="30"/>
      <c r="AR406" s="1"/>
      <c r="AS406" s="1">
        <f t="shared" si="592"/>
        <v>0</v>
      </c>
      <c r="AT406" s="1"/>
      <c r="AU406" s="1"/>
      <c r="AV406" s="2">
        <f t="shared" si="593"/>
        <v>0</v>
      </c>
      <c r="AX406" s="1"/>
      <c r="AY406" s="1"/>
      <c r="AZ406" s="1"/>
      <c r="BA406" s="2">
        <f t="shared" si="594"/>
        <v>0</v>
      </c>
      <c r="BB406" s="2">
        <f>SUM(AG406,AI406,-BA406,-Table17[[#This Row],[Sale Fee]])</f>
        <v>0</v>
      </c>
      <c r="BD406" s="1"/>
      <c r="BE406" s="1"/>
      <c r="BF406" s="1"/>
    </row>
    <row r="407" spans="1:58" x14ac:dyDescent="0.25">
      <c r="A407" s="1"/>
      <c r="B407" s="1"/>
      <c r="E407" s="4"/>
      <c r="P407" s="1"/>
      <c r="Q407" s="1"/>
      <c r="R407" s="1"/>
      <c r="T407" s="1"/>
      <c r="U407" s="1"/>
      <c r="V407" s="1">
        <f t="shared" si="588"/>
        <v>0</v>
      </c>
      <c r="Y407" s="1">
        <f>Table17[[#This Row],[Quantity2]]*Table17[[#This Row],[U Cost]]</f>
        <v>0</v>
      </c>
      <c r="AA407" s="1"/>
      <c r="AB407" s="1"/>
      <c r="AC407" s="1">
        <f t="shared" si="589"/>
        <v>0</v>
      </c>
      <c r="AD407" s="1"/>
      <c r="AE407" s="1">
        <f>SUM(Table17[[#This Row],[Total 
Paid]:[Refunds]])</f>
        <v>0</v>
      </c>
      <c r="AF407" s="1"/>
      <c r="AG407" s="1">
        <f>SUM(AC407,Table17[[#This Row],[Refunds]],Table17[[#This Row],[Shipping 
Charged]])</f>
        <v>0</v>
      </c>
      <c r="AH407" s="1"/>
      <c r="AI407" s="1"/>
      <c r="AJ407" s="1">
        <f t="shared" si="590"/>
        <v>0</v>
      </c>
      <c r="AL407" s="1"/>
      <c r="AM407" s="1"/>
      <c r="AN407" s="1"/>
      <c r="AO407" s="1"/>
      <c r="AQ407" s="30"/>
      <c r="AR407" s="1"/>
      <c r="AS407" s="1">
        <f t="shared" si="592"/>
        <v>0</v>
      </c>
      <c r="AT407" s="1"/>
      <c r="AU407" s="1"/>
      <c r="AV407" s="2">
        <f t="shared" si="593"/>
        <v>0</v>
      </c>
      <c r="AX407" s="1"/>
      <c r="AY407" s="1"/>
      <c r="AZ407" s="1"/>
      <c r="BA407" s="2">
        <f t="shared" si="594"/>
        <v>0</v>
      </c>
      <c r="BB407" s="2">
        <f>SUM(AG407,AI407,-BA407,-Table17[[#This Row],[Sale Fee]])</f>
        <v>0</v>
      </c>
      <c r="BD407" s="1"/>
      <c r="BE407" s="1"/>
      <c r="BF407" s="1"/>
    </row>
    <row r="408" spans="1:58" x14ac:dyDescent="0.25">
      <c r="A408" s="1"/>
      <c r="B408" s="1"/>
      <c r="E408" s="4"/>
      <c r="P408" s="1"/>
      <c r="Q408" s="1"/>
      <c r="R408" s="1"/>
      <c r="T408" s="1"/>
      <c r="U408" s="1"/>
      <c r="V408" s="1">
        <f t="shared" si="588"/>
        <v>0</v>
      </c>
      <c r="Y408" s="1">
        <f>Table17[[#This Row],[Quantity2]]*Table17[[#This Row],[U Cost]]</f>
        <v>0</v>
      </c>
      <c r="AA408" s="1"/>
      <c r="AB408" s="1"/>
      <c r="AC408" s="1">
        <f t="shared" si="589"/>
        <v>0</v>
      </c>
      <c r="AD408" s="1"/>
      <c r="AE408" s="1">
        <f>SUM(Table17[[#This Row],[Total 
Paid]:[Refunds]])</f>
        <v>0</v>
      </c>
      <c r="AF408" s="1"/>
      <c r="AG408" s="1">
        <f>SUM(AC408,Table17[[#This Row],[Refunds]],Table17[[#This Row],[Shipping 
Charged]])</f>
        <v>0</v>
      </c>
      <c r="AH408" s="1"/>
      <c r="AI408" s="1"/>
      <c r="AJ408" s="1">
        <f t="shared" si="590"/>
        <v>0</v>
      </c>
      <c r="AL408" s="1"/>
      <c r="AM408" s="1"/>
      <c r="AN408" s="1"/>
      <c r="AO408" s="1"/>
      <c r="AQ408" s="30"/>
      <c r="AR408" s="1"/>
      <c r="AS408" s="1">
        <f t="shared" si="592"/>
        <v>0</v>
      </c>
      <c r="AT408" s="1"/>
      <c r="AU408" s="1"/>
      <c r="AV408" s="2">
        <f t="shared" si="593"/>
        <v>0</v>
      </c>
      <c r="AX408" s="1"/>
      <c r="AY408" s="1"/>
      <c r="AZ408" s="1"/>
      <c r="BA408" s="2">
        <f t="shared" si="594"/>
        <v>0</v>
      </c>
      <c r="BB408" s="2">
        <f>SUM(AG408,AI408,-BA408,-Table17[[#This Row],[Sale Fee]])</f>
        <v>0</v>
      </c>
      <c r="BD408" s="1"/>
      <c r="BE408" s="1"/>
      <c r="BF408" s="1"/>
    </row>
    <row r="409" spans="1:58" x14ac:dyDescent="0.25">
      <c r="A409" s="1"/>
      <c r="B409" s="1"/>
      <c r="E409" s="4"/>
      <c r="P409" s="1"/>
      <c r="Q409" s="1"/>
      <c r="R409" s="1"/>
      <c r="T409" s="1"/>
      <c r="U409" s="1"/>
      <c r="V409" s="1">
        <f t="shared" si="588"/>
        <v>0</v>
      </c>
      <c r="Y409" s="1">
        <f>Table17[[#This Row],[Quantity2]]*Table17[[#This Row],[U Cost]]</f>
        <v>0</v>
      </c>
      <c r="AA409" s="1"/>
      <c r="AB409" s="1"/>
      <c r="AC409" s="1">
        <f t="shared" si="589"/>
        <v>0</v>
      </c>
      <c r="AD409" s="1"/>
      <c r="AE409" s="1">
        <f>SUM(Table17[[#This Row],[Total 
Paid]:[Refunds]])</f>
        <v>0</v>
      </c>
      <c r="AF409" s="1"/>
      <c r="AG409" s="1">
        <f>SUM(AC409,Table17[[#This Row],[Refunds]],Table17[[#This Row],[Shipping 
Charged]])</f>
        <v>0</v>
      </c>
      <c r="AH409" s="1"/>
      <c r="AI409" s="1"/>
      <c r="AJ409" s="1">
        <f t="shared" si="590"/>
        <v>0</v>
      </c>
      <c r="AL409" s="1"/>
      <c r="AM409" s="1"/>
      <c r="AN409" s="1"/>
      <c r="AO409" s="1"/>
      <c r="AQ409" s="30"/>
      <c r="AR409" s="1"/>
      <c r="AS409" s="1">
        <f t="shared" si="592"/>
        <v>0</v>
      </c>
      <c r="AT409" s="1"/>
      <c r="AU409" s="1"/>
      <c r="AV409" s="2">
        <f t="shared" si="593"/>
        <v>0</v>
      </c>
      <c r="AX409" s="1"/>
      <c r="AY409" s="1"/>
      <c r="AZ409" s="1"/>
      <c r="BA409" s="2">
        <f t="shared" si="594"/>
        <v>0</v>
      </c>
      <c r="BB409" s="2">
        <f>SUM(AG409,AI409,-BA409,-Table17[[#This Row],[Sale Fee]])</f>
        <v>0</v>
      </c>
      <c r="BD409" s="1"/>
      <c r="BE409" s="1"/>
      <c r="BF409" s="1"/>
    </row>
    <row r="410" spans="1:58" x14ac:dyDescent="0.25">
      <c r="A410" s="1"/>
      <c r="B410" s="1"/>
      <c r="E410" s="4"/>
      <c r="P410" s="1"/>
      <c r="Q410" s="1"/>
      <c r="R410" s="1"/>
      <c r="T410" s="1"/>
      <c r="U410" s="1"/>
      <c r="V410" s="1">
        <f t="shared" si="588"/>
        <v>0</v>
      </c>
      <c r="Y410" s="1">
        <f>Table17[[#This Row],[Quantity2]]*Table17[[#This Row],[U Cost]]</f>
        <v>0</v>
      </c>
      <c r="AA410" s="1"/>
      <c r="AB410" s="1"/>
      <c r="AC410" s="1">
        <f t="shared" si="589"/>
        <v>0</v>
      </c>
      <c r="AD410" s="1"/>
      <c r="AE410" s="1">
        <f>SUM(Table17[[#This Row],[Total 
Paid]:[Refunds]])</f>
        <v>0</v>
      </c>
      <c r="AF410" s="1"/>
      <c r="AG410" s="1">
        <f>SUM(AC410,Table17[[#This Row],[Refunds]],Table17[[#This Row],[Shipping 
Charged]])</f>
        <v>0</v>
      </c>
      <c r="AH410" s="1"/>
      <c r="AI410" s="1"/>
      <c r="AJ410" s="1">
        <f t="shared" si="590"/>
        <v>0</v>
      </c>
      <c r="AL410" s="1"/>
      <c r="AM410" s="1"/>
      <c r="AN410" s="1"/>
      <c r="AO410" s="1"/>
      <c r="AQ410" s="30"/>
      <c r="AR410" s="1"/>
      <c r="AS410" s="1">
        <f t="shared" si="592"/>
        <v>0</v>
      </c>
      <c r="AT410" s="1"/>
      <c r="AU410" s="1"/>
      <c r="AV410" s="2">
        <f t="shared" si="593"/>
        <v>0</v>
      </c>
      <c r="AX410" s="1"/>
      <c r="AY410" s="1"/>
      <c r="AZ410" s="1"/>
      <c r="BA410" s="2">
        <f t="shared" si="594"/>
        <v>0</v>
      </c>
      <c r="BB410" s="2">
        <f>SUM(AG410,AI410,-BA410,-Table17[[#This Row],[Sale Fee]])</f>
        <v>0</v>
      </c>
      <c r="BD410" s="1"/>
      <c r="BE410" s="1"/>
      <c r="BF410" s="1"/>
    </row>
    <row r="411" spans="1:58" x14ac:dyDescent="0.25">
      <c r="A411" s="1"/>
      <c r="B411" s="1"/>
      <c r="E411" s="4"/>
      <c r="P411" s="1"/>
      <c r="Q411" s="1"/>
      <c r="R411" s="1"/>
      <c r="T411" s="1"/>
      <c r="U411" s="1"/>
      <c r="V411" s="1">
        <f t="shared" si="588"/>
        <v>0</v>
      </c>
      <c r="Y411" s="1">
        <f>Table17[[#This Row],[Quantity2]]*Table17[[#This Row],[U Cost]]</f>
        <v>0</v>
      </c>
      <c r="AA411" s="1"/>
      <c r="AB411" s="1"/>
      <c r="AC411" s="1">
        <f t="shared" si="589"/>
        <v>0</v>
      </c>
      <c r="AD411" s="1"/>
      <c r="AE411" s="1">
        <f>SUM(Table17[[#This Row],[Total 
Paid]:[Refunds]])</f>
        <v>0</v>
      </c>
      <c r="AF411" s="1"/>
      <c r="AG411" s="1">
        <f>SUM(AC411,Table17[[#This Row],[Refunds]],Table17[[#This Row],[Shipping 
Charged]])</f>
        <v>0</v>
      </c>
      <c r="AH411" s="1"/>
      <c r="AI411" s="1"/>
      <c r="AJ411" s="1">
        <f t="shared" si="590"/>
        <v>0</v>
      </c>
      <c r="AL411" s="1"/>
      <c r="AM411" s="1"/>
      <c r="AN411" s="1"/>
      <c r="AO411" s="1"/>
      <c r="AQ411" s="30"/>
      <c r="AR411" s="1"/>
      <c r="AS411" s="1">
        <f t="shared" si="592"/>
        <v>0</v>
      </c>
      <c r="AT411" s="1"/>
      <c r="AU411" s="1"/>
      <c r="AV411" s="2">
        <f t="shared" si="593"/>
        <v>0</v>
      </c>
      <c r="AX411" s="1"/>
      <c r="AY411" s="1"/>
      <c r="AZ411" s="1"/>
      <c r="BA411" s="2">
        <f t="shared" si="594"/>
        <v>0</v>
      </c>
      <c r="BB411" s="2">
        <f>SUM(AG411,AI411,-BA411,-Table17[[#This Row],[Sale Fee]])</f>
        <v>0</v>
      </c>
      <c r="BD411" s="1"/>
      <c r="BE411" s="1"/>
      <c r="BF411" s="1"/>
    </row>
    <row r="412" spans="1:58" x14ac:dyDescent="0.25">
      <c r="A412" s="1"/>
      <c r="B412" s="1"/>
      <c r="E412" s="4"/>
      <c r="P412" s="1"/>
      <c r="Q412" s="1"/>
      <c r="R412" s="1"/>
      <c r="T412" s="1"/>
      <c r="U412" s="1"/>
      <c r="V412" s="1">
        <f t="shared" si="588"/>
        <v>0</v>
      </c>
      <c r="Y412" s="1">
        <f>Table17[[#This Row],[Quantity2]]*Table17[[#This Row],[U Cost]]</f>
        <v>0</v>
      </c>
      <c r="AA412" s="1"/>
      <c r="AB412" s="1"/>
      <c r="AC412" s="1">
        <f t="shared" si="589"/>
        <v>0</v>
      </c>
      <c r="AD412" s="1"/>
      <c r="AE412" s="1">
        <f>SUM(Table17[[#This Row],[Total 
Paid]:[Refunds]])</f>
        <v>0</v>
      </c>
      <c r="AF412" s="1"/>
      <c r="AG412" s="1">
        <f>SUM(AC412,Table17[[#This Row],[Refunds]],Table17[[#This Row],[Shipping 
Charged]])</f>
        <v>0</v>
      </c>
      <c r="AH412" s="1"/>
      <c r="AI412" s="1"/>
      <c r="AJ412" s="1">
        <f t="shared" si="590"/>
        <v>0</v>
      </c>
      <c r="AL412" s="1"/>
      <c r="AM412" s="1"/>
      <c r="AN412" s="1"/>
      <c r="AO412" s="1"/>
      <c r="AQ412" s="30"/>
      <c r="AR412" s="1"/>
      <c r="AS412" s="1">
        <f t="shared" si="592"/>
        <v>0</v>
      </c>
      <c r="AT412" s="1"/>
      <c r="AU412" s="1"/>
      <c r="AV412" s="2">
        <f t="shared" si="593"/>
        <v>0</v>
      </c>
      <c r="AX412" s="1"/>
      <c r="AY412" s="1"/>
      <c r="AZ412" s="1"/>
      <c r="BA412" s="2">
        <f t="shared" si="594"/>
        <v>0</v>
      </c>
      <c r="BB412" s="2">
        <f>SUM(AG412,AI412,-BA412,-Table17[[#This Row],[Sale Fee]])</f>
        <v>0</v>
      </c>
      <c r="BD412" s="1"/>
      <c r="BE412" s="1"/>
      <c r="BF412" s="1"/>
    </row>
    <row r="413" spans="1:58" x14ac:dyDescent="0.25">
      <c r="A413" s="1"/>
      <c r="B413" s="1"/>
      <c r="E413" s="4"/>
      <c r="P413" s="1"/>
      <c r="Q413" s="1"/>
      <c r="R413" s="1"/>
      <c r="T413" s="1"/>
      <c r="U413" s="1"/>
      <c r="V413" s="1">
        <f t="shared" si="588"/>
        <v>0</v>
      </c>
      <c r="Y413" s="1">
        <f>Table17[[#This Row],[Quantity2]]*Table17[[#This Row],[U Cost]]</f>
        <v>0</v>
      </c>
      <c r="AA413" s="1"/>
      <c r="AB413" s="1"/>
      <c r="AC413" s="1">
        <f t="shared" si="589"/>
        <v>0</v>
      </c>
      <c r="AD413" s="1"/>
      <c r="AE413" s="1">
        <f>SUM(Table17[[#This Row],[Total 
Paid]:[Refunds]])</f>
        <v>0</v>
      </c>
      <c r="AF413" s="1"/>
      <c r="AG413" s="1">
        <f>SUM(AC413,Table17[[#This Row],[Refunds]],Table17[[#This Row],[Shipping 
Charged]])</f>
        <v>0</v>
      </c>
      <c r="AH413" s="1"/>
      <c r="AI413" s="1"/>
      <c r="AJ413" s="1">
        <f t="shared" si="590"/>
        <v>0</v>
      </c>
      <c r="AL413" s="1"/>
      <c r="AM413" s="1"/>
      <c r="AN413" s="1"/>
      <c r="AO413" s="1"/>
      <c r="AQ413" s="30"/>
      <c r="AR413" s="1"/>
      <c r="AS413" s="1">
        <f t="shared" si="592"/>
        <v>0</v>
      </c>
      <c r="AT413" s="1"/>
      <c r="AU413" s="1"/>
      <c r="AV413" s="2">
        <f t="shared" si="593"/>
        <v>0</v>
      </c>
      <c r="AX413" s="1"/>
      <c r="AY413" s="1"/>
      <c r="AZ413" s="1"/>
      <c r="BA413" s="2">
        <f t="shared" si="594"/>
        <v>0</v>
      </c>
      <c r="BB413" s="2">
        <f>SUM(AG413,AI413,-BA413,-Table17[[#This Row],[Sale Fee]])</f>
        <v>0</v>
      </c>
      <c r="BD413" s="1"/>
      <c r="BE413" s="1"/>
      <c r="BF413" s="1"/>
    </row>
    <row r="414" spans="1:58" x14ac:dyDescent="0.25">
      <c r="A414" s="1"/>
      <c r="B414" s="1"/>
      <c r="E414" s="4"/>
      <c r="P414" s="1"/>
      <c r="Q414" s="1"/>
      <c r="R414" s="1"/>
      <c r="T414" s="1"/>
      <c r="U414" s="1"/>
      <c r="V414" s="1">
        <f t="shared" si="588"/>
        <v>0</v>
      </c>
      <c r="Y414" s="1">
        <f>Table17[[#This Row],[Quantity2]]*Table17[[#This Row],[U Cost]]</f>
        <v>0</v>
      </c>
      <c r="AA414" s="1"/>
      <c r="AB414" s="1"/>
      <c r="AC414" s="1">
        <f t="shared" si="589"/>
        <v>0</v>
      </c>
      <c r="AD414" s="1"/>
      <c r="AE414" s="1">
        <f>SUM(Table17[[#This Row],[Total 
Paid]:[Refunds]])</f>
        <v>0</v>
      </c>
      <c r="AF414" s="1"/>
      <c r="AG414" s="1">
        <f>SUM(AC414,Table17[[#This Row],[Refunds]],Table17[[#This Row],[Shipping 
Charged]])</f>
        <v>0</v>
      </c>
      <c r="AH414" s="1"/>
      <c r="AI414" s="1"/>
      <c r="AJ414" s="1">
        <f t="shared" si="590"/>
        <v>0</v>
      </c>
      <c r="AL414" s="1"/>
      <c r="AM414" s="1"/>
      <c r="AN414" s="1"/>
      <c r="AO414" s="1"/>
      <c r="AQ414" s="30"/>
      <c r="AR414" s="1"/>
      <c r="AS414" s="1">
        <f t="shared" si="592"/>
        <v>0</v>
      </c>
      <c r="AT414" s="1"/>
      <c r="AU414" s="1"/>
      <c r="AV414" s="2">
        <f t="shared" si="593"/>
        <v>0</v>
      </c>
      <c r="AX414" s="1"/>
      <c r="AY414" s="1"/>
      <c r="AZ414" s="1"/>
      <c r="BA414" s="2">
        <f t="shared" si="594"/>
        <v>0</v>
      </c>
      <c r="BB414" s="2">
        <f>SUM(AG414,AI414,-BA414,-Table17[[#This Row],[Sale Fee]])</f>
        <v>0</v>
      </c>
      <c r="BD414" s="1"/>
      <c r="BE414" s="1"/>
      <c r="BF414" s="1"/>
    </row>
    <row r="415" spans="1:58" x14ac:dyDescent="0.25">
      <c r="A415" s="1"/>
      <c r="B415" s="1"/>
      <c r="E415" s="4"/>
      <c r="P415" s="1"/>
      <c r="Q415" s="1"/>
      <c r="R415" s="1"/>
      <c r="T415" s="1"/>
      <c r="U415" s="1"/>
      <c r="V415" s="1">
        <f t="shared" si="588"/>
        <v>0</v>
      </c>
      <c r="Y415" s="1">
        <f>Table17[[#This Row],[Quantity2]]*Table17[[#This Row],[U Cost]]</f>
        <v>0</v>
      </c>
      <c r="AA415" s="1"/>
      <c r="AB415" s="1"/>
      <c r="AC415" s="1">
        <f t="shared" si="589"/>
        <v>0</v>
      </c>
      <c r="AD415" s="1"/>
      <c r="AE415" s="1">
        <f>SUM(Table17[[#This Row],[Total 
Paid]:[Refunds]])</f>
        <v>0</v>
      </c>
      <c r="AF415" s="1"/>
      <c r="AG415" s="1">
        <f>SUM(AC415,Table17[[#This Row],[Refunds]],Table17[[#This Row],[Shipping 
Charged]])</f>
        <v>0</v>
      </c>
      <c r="AH415" s="1"/>
      <c r="AI415" s="1"/>
      <c r="AJ415" s="1">
        <f t="shared" si="590"/>
        <v>0</v>
      </c>
      <c r="AL415" s="1"/>
      <c r="AM415" s="1"/>
      <c r="AN415" s="1"/>
      <c r="AO415" s="1"/>
      <c r="AQ415" s="30"/>
      <c r="AR415" s="1"/>
      <c r="AS415" s="1">
        <f t="shared" si="592"/>
        <v>0</v>
      </c>
      <c r="AT415" s="1"/>
      <c r="AU415" s="1"/>
      <c r="AV415" s="2">
        <f t="shared" si="593"/>
        <v>0</v>
      </c>
      <c r="AX415" s="1"/>
      <c r="AY415" s="1"/>
      <c r="AZ415" s="1"/>
      <c r="BA415" s="2">
        <f t="shared" si="594"/>
        <v>0</v>
      </c>
      <c r="BB415" s="2">
        <f>SUM(AG415,AI415,-BA415,-Table17[[#This Row],[Sale Fee]])</f>
        <v>0</v>
      </c>
      <c r="BD415" s="1"/>
      <c r="BE415" s="1"/>
      <c r="BF415" s="1"/>
    </row>
    <row r="416" spans="1:58" x14ac:dyDescent="0.25">
      <c r="A416" s="1"/>
      <c r="B416" s="1"/>
      <c r="E416" s="4"/>
      <c r="P416" s="1"/>
      <c r="Q416" s="1"/>
      <c r="R416" s="1"/>
      <c r="T416" s="1"/>
      <c r="U416" s="1"/>
      <c r="V416" s="1">
        <f t="shared" si="588"/>
        <v>0</v>
      </c>
      <c r="Y416" s="1">
        <f>Table17[[#This Row],[Quantity2]]*Table17[[#This Row],[U Cost]]</f>
        <v>0</v>
      </c>
      <c r="AA416" s="1"/>
      <c r="AB416" s="1"/>
      <c r="AC416" s="1">
        <f t="shared" si="589"/>
        <v>0</v>
      </c>
      <c r="AD416" s="1"/>
      <c r="AE416" s="1">
        <f>SUM(Table17[[#This Row],[Total 
Paid]:[Refunds]])</f>
        <v>0</v>
      </c>
      <c r="AF416" s="1"/>
      <c r="AG416" s="1">
        <f>SUM(AC416,Table17[[#This Row],[Refunds]],Table17[[#This Row],[Shipping 
Charged]])</f>
        <v>0</v>
      </c>
      <c r="AH416" s="1"/>
      <c r="AI416" s="1"/>
      <c r="AJ416" s="1">
        <f t="shared" si="590"/>
        <v>0</v>
      </c>
      <c r="AL416" s="1"/>
      <c r="AM416" s="1"/>
      <c r="AN416" s="1"/>
      <c r="AO416" s="1"/>
      <c r="AQ416" s="30"/>
      <c r="AR416" s="1"/>
      <c r="AS416" s="1">
        <f t="shared" si="592"/>
        <v>0</v>
      </c>
      <c r="AT416" s="1"/>
      <c r="AU416" s="1"/>
      <c r="AV416" s="2">
        <f t="shared" si="593"/>
        <v>0</v>
      </c>
      <c r="AX416" s="1"/>
      <c r="AY416" s="1"/>
      <c r="AZ416" s="1"/>
      <c r="BA416" s="2">
        <f t="shared" si="594"/>
        <v>0</v>
      </c>
      <c r="BB416" s="2">
        <f>SUM(AG416,AI416,-BA416,-Table17[[#This Row],[Sale Fee]])</f>
        <v>0</v>
      </c>
      <c r="BD416" s="1"/>
      <c r="BE416" s="1"/>
      <c r="BF416" s="1"/>
    </row>
    <row r="417" spans="1:58" x14ac:dyDescent="0.25">
      <c r="A417" s="1"/>
      <c r="B417" s="1"/>
      <c r="E417" s="4"/>
      <c r="P417" s="1"/>
      <c r="Q417" s="1"/>
      <c r="R417" s="1"/>
      <c r="T417" s="1"/>
      <c r="U417" s="1"/>
      <c r="V417" s="1">
        <f t="shared" si="588"/>
        <v>0</v>
      </c>
      <c r="Y417" s="1">
        <f>Table17[[#This Row],[Quantity2]]*Table17[[#This Row],[U Cost]]</f>
        <v>0</v>
      </c>
      <c r="AA417" s="1"/>
      <c r="AB417" s="1"/>
      <c r="AC417" s="1">
        <f t="shared" si="589"/>
        <v>0</v>
      </c>
      <c r="AD417" s="1"/>
      <c r="AE417" s="1">
        <f>SUM(Table17[[#This Row],[Total 
Paid]:[Refunds]])</f>
        <v>0</v>
      </c>
      <c r="AF417" s="1"/>
      <c r="AG417" s="1">
        <f>SUM(AC417,Table17[[#This Row],[Refunds]],Table17[[#This Row],[Shipping 
Charged]])</f>
        <v>0</v>
      </c>
      <c r="AH417" s="1"/>
      <c r="AI417" s="1"/>
      <c r="AJ417" s="1">
        <f t="shared" si="590"/>
        <v>0</v>
      </c>
      <c r="AL417" s="1"/>
      <c r="AM417" s="1"/>
      <c r="AN417" s="1"/>
      <c r="AO417" s="1"/>
      <c r="AQ417" s="30"/>
      <c r="AR417" s="1"/>
      <c r="AS417" s="1">
        <f t="shared" si="592"/>
        <v>0</v>
      </c>
      <c r="AT417" s="1"/>
      <c r="AU417" s="1"/>
      <c r="AV417" s="2">
        <f t="shared" si="593"/>
        <v>0</v>
      </c>
      <c r="AX417" s="1"/>
      <c r="AY417" s="1"/>
      <c r="AZ417" s="1"/>
      <c r="BA417" s="2">
        <f t="shared" si="594"/>
        <v>0</v>
      </c>
      <c r="BB417" s="2">
        <f>SUM(AG417,AI417,-BA417,-Table17[[#This Row],[Sale Fee]])</f>
        <v>0</v>
      </c>
      <c r="BD417" s="1"/>
      <c r="BE417" s="1"/>
      <c r="BF417" s="1"/>
    </row>
    <row r="418" spans="1:58" x14ac:dyDescent="0.25">
      <c r="A418" s="1"/>
      <c r="B418" s="1"/>
      <c r="E418" s="4"/>
      <c r="P418" s="1"/>
      <c r="Q418" s="1"/>
      <c r="R418" s="1"/>
      <c r="T418" s="1"/>
      <c r="U418" s="1"/>
      <c r="V418" s="1">
        <f t="shared" si="588"/>
        <v>0</v>
      </c>
      <c r="Y418" s="1">
        <f>Table17[[#This Row],[Quantity2]]*Table17[[#This Row],[U Cost]]</f>
        <v>0</v>
      </c>
      <c r="AA418" s="1"/>
      <c r="AB418" s="1"/>
      <c r="AC418" s="1">
        <f t="shared" si="589"/>
        <v>0</v>
      </c>
      <c r="AD418" s="1"/>
      <c r="AE418" s="1">
        <f>SUM(Table17[[#This Row],[Total 
Paid]:[Refunds]])</f>
        <v>0</v>
      </c>
      <c r="AF418" s="1"/>
      <c r="AG418" s="1">
        <f>SUM(AC418,Table17[[#This Row],[Refunds]],Table17[[#This Row],[Shipping 
Charged]])</f>
        <v>0</v>
      </c>
      <c r="AH418" s="1"/>
      <c r="AI418" s="1"/>
      <c r="AJ418" s="1">
        <f t="shared" si="590"/>
        <v>0</v>
      </c>
      <c r="AL418" s="1"/>
      <c r="AM418" s="1"/>
      <c r="AN418" s="1"/>
      <c r="AO418" s="1"/>
      <c r="AQ418" s="30"/>
      <c r="AR418" s="1"/>
      <c r="AS418" s="1">
        <f t="shared" si="592"/>
        <v>0</v>
      </c>
      <c r="AT418" s="1"/>
      <c r="AU418" s="1"/>
      <c r="AV418" s="2">
        <f t="shared" si="593"/>
        <v>0</v>
      </c>
      <c r="AX418" s="1"/>
      <c r="AY418" s="1"/>
      <c r="AZ418" s="1"/>
      <c r="BA418" s="2">
        <f t="shared" si="594"/>
        <v>0</v>
      </c>
      <c r="BB418" s="2">
        <f>SUM(AG418,AI418,-BA418,-Table17[[#This Row],[Sale Fee]])</f>
        <v>0</v>
      </c>
      <c r="BD418" s="1"/>
      <c r="BE418" s="1"/>
      <c r="BF418" s="1"/>
    </row>
    <row r="419" spans="1:58" x14ac:dyDescent="0.25">
      <c r="A419" s="1"/>
      <c r="B419" s="1"/>
      <c r="E419" s="4"/>
      <c r="P419" s="1"/>
      <c r="Q419" s="1"/>
      <c r="R419" s="1"/>
      <c r="T419" s="1"/>
      <c r="U419" s="1"/>
      <c r="V419" s="1">
        <f t="shared" si="588"/>
        <v>0</v>
      </c>
      <c r="Y419" s="1">
        <f>Table17[[#This Row],[Quantity2]]*Table17[[#This Row],[U Cost]]</f>
        <v>0</v>
      </c>
      <c r="AA419" s="1"/>
      <c r="AB419" s="1"/>
      <c r="AC419" s="1">
        <f t="shared" si="589"/>
        <v>0</v>
      </c>
      <c r="AD419" s="1"/>
      <c r="AE419" s="1">
        <f>SUM(Table17[[#This Row],[Total 
Paid]:[Refunds]])</f>
        <v>0</v>
      </c>
      <c r="AF419" s="1"/>
      <c r="AG419" s="1">
        <f>SUM(AC419,Table17[[#This Row],[Refunds]],Table17[[#This Row],[Shipping 
Charged]])</f>
        <v>0</v>
      </c>
      <c r="AH419" s="1"/>
      <c r="AI419" s="1"/>
      <c r="AJ419" s="1">
        <f t="shared" si="590"/>
        <v>0</v>
      </c>
      <c r="AL419" s="1"/>
      <c r="AM419" s="1"/>
      <c r="AN419" s="1"/>
      <c r="AO419" s="1"/>
      <c r="AQ419" s="30"/>
      <c r="AR419" s="1"/>
      <c r="AS419" s="1">
        <f t="shared" si="592"/>
        <v>0</v>
      </c>
      <c r="AT419" s="1"/>
      <c r="AU419" s="1"/>
      <c r="AV419" s="2">
        <f t="shared" si="593"/>
        <v>0</v>
      </c>
      <c r="AX419" s="1"/>
      <c r="AY419" s="1"/>
      <c r="AZ419" s="1"/>
      <c r="BA419" s="2">
        <f t="shared" si="594"/>
        <v>0</v>
      </c>
      <c r="BB419" s="2">
        <f>SUM(AG419,AI419,-BA419,-Table17[[#This Row],[Sale Fee]])</f>
        <v>0</v>
      </c>
      <c r="BD419" s="1"/>
      <c r="BE419" s="1"/>
      <c r="BF419" s="1"/>
    </row>
    <row r="420" spans="1:58" x14ac:dyDescent="0.25">
      <c r="A420" s="1"/>
      <c r="B420" s="1"/>
      <c r="E420" s="4"/>
      <c r="P420" s="1"/>
      <c r="Q420" s="1"/>
      <c r="R420" s="1"/>
      <c r="T420" s="1"/>
      <c r="U420" s="1"/>
      <c r="V420" s="1">
        <f t="shared" si="588"/>
        <v>0</v>
      </c>
      <c r="Y420" s="1">
        <f>Table17[[#This Row],[Quantity2]]*Table17[[#This Row],[U Cost]]</f>
        <v>0</v>
      </c>
      <c r="AA420" s="1"/>
      <c r="AB420" s="1"/>
      <c r="AC420" s="1">
        <f t="shared" si="589"/>
        <v>0</v>
      </c>
      <c r="AD420" s="1"/>
      <c r="AE420" s="1">
        <f>SUM(Table17[[#This Row],[Total 
Paid]:[Refunds]])</f>
        <v>0</v>
      </c>
      <c r="AF420" s="1"/>
      <c r="AG420" s="1">
        <f>SUM(AC420,Table17[[#This Row],[Refunds]],Table17[[#This Row],[Shipping 
Charged]])</f>
        <v>0</v>
      </c>
      <c r="AH420" s="1"/>
      <c r="AI420" s="1"/>
      <c r="AJ420" s="1">
        <f t="shared" si="590"/>
        <v>0</v>
      </c>
      <c r="AL420" s="1"/>
      <c r="AM420" s="1"/>
      <c r="AN420" s="1"/>
      <c r="AO420" s="1"/>
      <c r="AQ420" s="30"/>
      <c r="AR420" s="1"/>
      <c r="AS420" s="1">
        <f t="shared" si="592"/>
        <v>0</v>
      </c>
      <c r="AT420" s="1"/>
      <c r="AU420" s="1"/>
      <c r="AV420" s="2">
        <f t="shared" si="593"/>
        <v>0</v>
      </c>
      <c r="AX420" s="1"/>
      <c r="AY420" s="1"/>
      <c r="AZ420" s="1"/>
      <c r="BA420" s="2">
        <f t="shared" si="594"/>
        <v>0</v>
      </c>
      <c r="BB420" s="2">
        <f>SUM(AG420,AI420,-BA420,-Table17[[#This Row],[Sale Fee]])</f>
        <v>0</v>
      </c>
      <c r="BD420" s="1"/>
      <c r="BE420" s="1"/>
      <c r="BF420" s="1"/>
    </row>
    <row r="421" spans="1:58" x14ac:dyDescent="0.25">
      <c r="A421" s="1"/>
      <c r="B421" s="1"/>
      <c r="E421" s="4"/>
      <c r="P421" s="1"/>
      <c r="Q421" s="1"/>
      <c r="R421" s="1"/>
      <c r="T421" s="1"/>
      <c r="U421" s="1"/>
      <c r="V421" s="1">
        <f t="shared" si="588"/>
        <v>0</v>
      </c>
      <c r="Y421" s="1">
        <f>Table17[[#This Row],[Quantity2]]*Table17[[#This Row],[U Cost]]</f>
        <v>0</v>
      </c>
      <c r="AA421" s="1"/>
      <c r="AB421" s="1"/>
      <c r="AC421" s="1">
        <f t="shared" si="589"/>
        <v>0</v>
      </c>
      <c r="AD421" s="1"/>
      <c r="AE421" s="1">
        <f>SUM(Table17[[#This Row],[Total 
Paid]:[Refunds]])</f>
        <v>0</v>
      </c>
      <c r="AF421" s="1"/>
      <c r="AG421" s="1">
        <f>SUM(AC421,Table17[[#This Row],[Refunds]],Table17[[#This Row],[Shipping 
Charged]])</f>
        <v>0</v>
      </c>
      <c r="AH421" s="1"/>
      <c r="AI421" s="1"/>
      <c r="AJ421" s="1">
        <f t="shared" si="590"/>
        <v>0</v>
      </c>
      <c r="AL421" s="1"/>
      <c r="AM421" s="1"/>
      <c r="AN421" s="1"/>
      <c r="AO421" s="1"/>
      <c r="AQ421" s="30"/>
      <c r="AR421" s="1"/>
      <c r="AS421" s="1">
        <f t="shared" si="592"/>
        <v>0</v>
      </c>
      <c r="AT421" s="1"/>
      <c r="AU421" s="1"/>
      <c r="AV421" s="2">
        <f t="shared" si="593"/>
        <v>0</v>
      </c>
      <c r="AX421" s="1"/>
      <c r="AY421" s="1"/>
      <c r="AZ421" s="1"/>
      <c r="BA421" s="2">
        <f t="shared" si="594"/>
        <v>0</v>
      </c>
      <c r="BB421" s="2">
        <f>SUM(AG421,AI421,-BA421,-Table17[[#This Row],[Sale Fee]])</f>
        <v>0</v>
      </c>
      <c r="BD421" s="1"/>
      <c r="BE421" s="1"/>
      <c r="BF421" s="1"/>
    </row>
    <row r="422" spans="1:58" x14ac:dyDescent="0.25">
      <c r="A422" s="1"/>
      <c r="B422" s="1"/>
      <c r="E422" s="4"/>
      <c r="P422" s="1"/>
      <c r="Q422" s="1"/>
      <c r="R422" s="1"/>
      <c r="T422" s="1"/>
      <c r="U422" s="1"/>
      <c r="V422" s="1">
        <f t="shared" si="588"/>
        <v>0</v>
      </c>
      <c r="Y422" s="1">
        <f>Table17[[#This Row],[Quantity2]]*Table17[[#This Row],[U Cost]]</f>
        <v>0</v>
      </c>
      <c r="AA422" s="1"/>
      <c r="AB422" s="1"/>
      <c r="AC422" s="1">
        <f t="shared" si="589"/>
        <v>0</v>
      </c>
      <c r="AD422" s="1"/>
      <c r="AE422" s="1">
        <f>SUM(Table17[[#This Row],[Total 
Paid]:[Refunds]])</f>
        <v>0</v>
      </c>
      <c r="AF422" s="1"/>
      <c r="AG422" s="1">
        <f>SUM(AC422,Table17[[#This Row],[Refunds]],Table17[[#This Row],[Shipping 
Charged]])</f>
        <v>0</v>
      </c>
      <c r="AH422" s="1"/>
      <c r="AI422" s="1"/>
      <c r="AJ422" s="1">
        <f t="shared" si="590"/>
        <v>0</v>
      </c>
      <c r="AL422" s="1"/>
      <c r="AM422" s="1"/>
      <c r="AN422" s="1"/>
      <c r="AO422" s="1"/>
      <c r="AQ422" s="30"/>
      <c r="AR422" s="1"/>
      <c r="AS422" s="1">
        <f t="shared" si="592"/>
        <v>0</v>
      </c>
      <c r="AT422" s="1"/>
      <c r="AU422" s="1"/>
      <c r="AV422" s="2">
        <f t="shared" si="593"/>
        <v>0</v>
      </c>
      <c r="AX422" s="1"/>
      <c r="AY422" s="1"/>
      <c r="AZ422" s="1"/>
      <c r="BA422" s="2">
        <f t="shared" si="594"/>
        <v>0</v>
      </c>
      <c r="BB422" s="2">
        <f>SUM(AG422,AI422,-BA422,-Table17[[#This Row],[Sale Fee]])</f>
        <v>0</v>
      </c>
      <c r="BD422" s="1"/>
      <c r="BE422" s="1"/>
      <c r="BF422" s="1"/>
    </row>
    <row r="423" spans="1:58" x14ac:dyDescent="0.25">
      <c r="A423" s="1"/>
      <c r="B423" s="1"/>
      <c r="E423" s="4"/>
      <c r="P423" s="1"/>
      <c r="Q423" s="1"/>
      <c r="R423" s="1"/>
      <c r="T423" s="1"/>
      <c r="U423" s="1"/>
      <c r="V423" s="1">
        <f t="shared" ref="V423:V486" si="596">T423*U423</f>
        <v>0</v>
      </c>
      <c r="Y423" s="1">
        <f>Table17[[#This Row],[Quantity2]]*Table17[[#This Row],[U Cost]]</f>
        <v>0</v>
      </c>
      <c r="AA423" s="1"/>
      <c r="AB423" s="1"/>
      <c r="AC423" s="1">
        <f t="shared" ref="AC423:AC486" si="597">AB423*AA423</f>
        <v>0</v>
      </c>
      <c r="AD423" s="1"/>
      <c r="AE423" s="1">
        <f>SUM(Table17[[#This Row],[Total 
Paid]:[Refunds]])</f>
        <v>0</v>
      </c>
      <c r="AF423" s="1"/>
      <c r="AG423" s="1">
        <f>SUM(AC423,Table17[[#This Row],[Refunds]],Table17[[#This Row],[Shipping 
Charged]])</f>
        <v>0</v>
      </c>
      <c r="AH423" s="1"/>
      <c r="AI423" s="1"/>
      <c r="AJ423" s="1">
        <f t="shared" ref="AJ423:AJ486" si="598">SUM(AG423,AH423,AI423)</f>
        <v>0</v>
      </c>
      <c r="AL423" s="1"/>
      <c r="AM423" s="1"/>
      <c r="AN423" s="1"/>
      <c r="AO423" s="1"/>
      <c r="AQ423" s="30"/>
      <c r="AR423" s="1"/>
      <c r="AS423" s="1">
        <f t="shared" ref="AS423:AS486" si="599">AR423*AQ423</f>
        <v>0</v>
      </c>
      <c r="AT423" s="1"/>
      <c r="AU423" s="1"/>
      <c r="AV423" s="2">
        <f t="shared" ref="AV423:AV486" si="600">SUM(AS423:AU423)</f>
        <v>0</v>
      </c>
      <c r="AX423" s="1"/>
      <c r="AY423" s="1"/>
      <c r="AZ423" s="1"/>
      <c r="BA423" s="2">
        <f t="shared" ref="BA423:BA486" si="601">SUM(AV423,AX423,AY423,AZ423)</f>
        <v>0</v>
      </c>
      <c r="BB423" s="2">
        <f>SUM(AG423,AI423,-BA423,-Table17[[#This Row],[Sale Fee]])</f>
        <v>0</v>
      </c>
      <c r="BD423" s="1"/>
      <c r="BE423" s="1"/>
      <c r="BF423" s="1"/>
    </row>
    <row r="424" spans="1:58" x14ac:dyDescent="0.25">
      <c r="A424" s="1"/>
      <c r="B424" s="1"/>
      <c r="E424" s="4"/>
      <c r="P424" s="1"/>
      <c r="Q424" s="1"/>
      <c r="R424" s="1"/>
      <c r="T424" s="1"/>
      <c r="U424" s="1"/>
      <c r="V424" s="1">
        <f t="shared" si="596"/>
        <v>0</v>
      </c>
      <c r="Y424" s="1">
        <f>Table17[[#This Row],[Quantity2]]*Table17[[#This Row],[U Cost]]</f>
        <v>0</v>
      </c>
      <c r="AA424" s="1"/>
      <c r="AB424" s="1"/>
      <c r="AC424" s="1">
        <f t="shared" si="597"/>
        <v>0</v>
      </c>
      <c r="AD424" s="1"/>
      <c r="AE424" s="1">
        <f>SUM(Table17[[#This Row],[Total 
Paid]:[Refunds]])</f>
        <v>0</v>
      </c>
      <c r="AF424" s="1"/>
      <c r="AG424" s="1">
        <f>SUM(AC424,Table17[[#This Row],[Refunds]],Table17[[#This Row],[Shipping 
Charged]])</f>
        <v>0</v>
      </c>
      <c r="AH424" s="1"/>
      <c r="AI424" s="1"/>
      <c r="AJ424" s="1">
        <f t="shared" si="598"/>
        <v>0</v>
      </c>
      <c r="AL424" s="1"/>
      <c r="AM424" s="1"/>
      <c r="AN424" s="1"/>
      <c r="AO424" s="1"/>
      <c r="AQ424" s="30"/>
      <c r="AR424" s="1"/>
      <c r="AS424" s="1">
        <f t="shared" si="599"/>
        <v>0</v>
      </c>
      <c r="AT424" s="1"/>
      <c r="AU424" s="1"/>
      <c r="AV424" s="2">
        <f t="shared" si="600"/>
        <v>0</v>
      </c>
      <c r="AX424" s="1"/>
      <c r="AY424" s="1"/>
      <c r="AZ424" s="1"/>
      <c r="BA424" s="2">
        <f t="shared" si="601"/>
        <v>0</v>
      </c>
      <c r="BB424" s="2">
        <f>SUM(AG424,AI424,-BA424,-Table17[[#This Row],[Sale Fee]])</f>
        <v>0</v>
      </c>
      <c r="BD424" s="1"/>
      <c r="BE424" s="1"/>
      <c r="BF424" s="1"/>
    </row>
    <row r="425" spans="1:58" x14ac:dyDescent="0.25">
      <c r="A425" s="1"/>
      <c r="B425" s="1"/>
      <c r="E425" s="4"/>
      <c r="P425" s="1"/>
      <c r="Q425" s="1"/>
      <c r="R425" s="1"/>
      <c r="T425" s="1"/>
      <c r="U425" s="1"/>
      <c r="V425" s="1">
        <f t="shared" si="596"/>
        <v>0</v>
      </c>
      <c r="Y425" s="1">
        <f>Table17[[#This Row],[Quantity2]]*Table17[[#This Row],[U Cost]]</f>
        <v>0</v>
      </c>
      <c r="AA425" s="1"/>
      <c r="AB425" s="1"/>
      <c r="AC425" s="1">
        <f t="shared" si="597"/>
        <v>0</v>
      </c>
      <c r="AD425" s="1"/>
      <c r="AE425" s="1">
        <f>SUM(Table17[[#This Row],[Total 
Paid]:[Refunds]])</f>
        <v>0</v>
      </c>
      <c r="AF425" s="1"/>
      <c r="AG425" s="1">
        <f>SUM(AC425,Table17[[#This Row],[Refunds]],Table17[[#This Row],[Shipping 
Charged]])</f>
        <v>0</v>
      </c>
      <c r="AH425" s="1"/>
      <c r="AI425" s="1"/>
      <c r="AJ425" s="1">
        <f t="shared" si="598"/>
        <v>0</v>
      </c>
      <c r="AL425" s="1"/>
      <c r="AM425" s="1"/>
      <c r="AN425" s="1"/>
      <c r="AO425" s="1"/>
      <c r="AQ425" s="30"/>
      <c r="AR425" s="1"/>
      <c r="AS425" s="1">
        <f t="shared" si="599"/>
        <v>0</v>
      </c>
      <c r="AT425" s="1"/>
      <c r="AU425" s="1"/>
      <c r="AV425" s="2">
        <f t="shared" si="600"/>
        <v>0</v>
      </c>
      <c r="AX425" s="1"/>
      <c r="AY425" s="1"/>
      <c r="AZ425" s="1"/>
      <c r="BA425" s="2">
        <f t="shared" si="601"/>
        <v>0</v>
      </c>
      <c r="BB425" s="2">
        <f>SUM(AG425,AI425,-BA425,-Table17[[#This Row],[Sale Fee]])</f>
        <v>0</v>
      </c>
      <c r="BD425" s="1"/>
      <c r="BE425" s="1"/>
      <c r="BF425" s="1"/>
    </row>
    <row r="426" spans="1:58" x14ac:dyDescent="0.25">
      <c r="A426" s="1"/>
      <c r="B426" s="1"/>
      <c r="E426" s="4"/>
      <c r="P426" s="1"/>
      <c r="Q426" s="1"/>
      <c r="R426" s="1"/>
      <c r="T426" s="1"/>
      <c r="U426" s="1"/>
      <c r="V426" s="1">
        <f t="shared" si="596"/>
        <v>0</v>
      </c>
      <c r="Y426" s="1">
        <f>Table17[[#This Row],[Quantity2]]*Table17[[#This Row],[U Cost]]</f>
        <v>0</v>
      </c>
      <c r="AA426" s="1"/>
      <c r="AB426" s="1"/>
      <c r="AC426" s="1">
        <f t="shared" si="597"/>
        <v>0</v>
      </c>
      <c r="AD426" s="1"/>
      <c r="AE426" s="1">
        <f>SUM(Table17[[#This Row],[Total 
Paid]:[Refunds]])</f>
        <v>0</v>
      </c>
      <c r="AF426" s="1"/>
      <c r="AG426" s="1">
        <f>SUM(AC426,Table17[[#This Row],[Refunds]],Table17[[#This Row],[Shipping 
Charged]])</f>
        <v>0</v>
      </c>
      <c r="AH426" s="1"/>
      <c r="AI426" s="1"/>
      <c r="AJ426" s="1">
        <f t="shared" si="598"/>
        <v>0</v>
      </c>
      <c r="AL426" s="1"/>
      <c r="AM426" s="1"/>
      <c r="AN426" s="1"/>
      <c r="AO426" s="1"/>
      <c r="AQ426" s="30"/>
      <c r="AR426" s="1"/>
      <c r="AS426" s="1">
        <f t="shared" si="599"/>
        <v>0</v>
      </c>
      <c r="AT426" s="1"/>
      <c r="AU426" s="1"/>
      <c r="AV426" s="2">
        <f t="shared" si="600"/>
        <v>0</v>
      </c>
      <c r="AX426" s="1"/>
      <c r="AY426" s="1"/>
      <c r="AZ426" s="1"/>
      <c r="BA426" s="2">
        <f t="shared" si="601"/>
        <v>0</v>
      </c>
      <c r="BB426" s="2">
        <f>SUM(AG426,AI426,-BA426,-Table17[[#This Row],[Sale Fee]])</f>
        <v>0</v>
      </c>
      <c r="BD426" s="1"/>
      <c r="BE426" s="1"/>
      <c r="BF426" s="1"/>
    </row>
    <row r="427" spans="1:58" x14ac:dyDescent="0.25">
      <c r="A427" s="1"/>
      <c r="B427" s="1"/>
      <c r="E427" s="4"/>
      <c r="P427" s="1"/>
      <c r="Q427" s="1"/>
      <c r="R427" s="1"/>
      <c r="T427" s="1"/>
      <c r="U427" s="1"/>
      <c r="V427" s="1">
        <f t="shared" si="596"/>
        <v>0</v>
      </c>
      <c r="Y427" s="1">
        <f>Table17[[#This Row],[Quantity2]]*Table17[[#This Row],[U Cost]]</f>
        <v>0</v>
      </c>
      <c r="AA427" s="1"/>
      <c r="AB427" s="1"/>
      <c r="AC427" s="1">
        <f t="shared" si="597"/>
        <v>0</v>
      </c>
      <c r="AD427" s="1"/>
      <c r="AE427" s="1">
        <f>SUM(Table17[[#This Row],[Total 
Paid]:[Refunds]])</f>
        <v>0</v>
      </c>
      <c r="AF427" s="1"/>
      <c r="AG427" s="1">
        <f>SUM(AC427,Table17[[#This Row],[Refunds]],Table17[[#This Row],[Shipping 
Charged]])</f>
        <v>0</v>
      </c>
      <c r="AH427" s="1"/>
      <c r="AI427" s="1"/>
      <c r="AJ427" s="1">
        <f t="shared" si="598"/>
        <v>0</v>
      </c>
      <c r="AL427" s="1"/>
      <c r="AM427" s="1"/>
      <c r="AN427" s="1"/>
      <c r="AO427" s="1"/>
      <c r="AQ427" s="30"/>
      <c r="AR427" s="1"/>
      <c r="AS427" s="1">
        <f t="shared" si="599"/>
        <v>0</v>
      </c>
      <c r="AT427" s="1"/>
      <c r="AU427" s="1"/>
      <c r="AV427" s="2">
        <f t="shared" si="600"/>
        <v>0</v>
      </c>
      <c r="AX427" s="1"/>
      <c r="AY427" s="1"/>
      <c r="AZ427" s="1"/>
      <c r="BA427" s="2">
        <f t="shared" si="601"/>
        <v>0</v>
      </c>
      <c r="BB427" s="2">
        <f>SUM(AG427,AI427,-BA427,-Table17[[#This Row],[Sale Fee]])</f>
        <v>0</v>
      </c>
      <c r="BD427" s="1"/>
      <c r="BE427" s="1"/>
      <c r="BF427" s="1"/>
    </row>
    <row r="428" spans="1:58" x14ac:dyDescent="0.25">
      <c r="A428" s="1"/>
      <c r="B428" s="1"/>
      <c r="E428" s="4"/>
      <c r="P428" s="1"/>
      <c r="Q428" s="1"/>
      <c r="R428" s="1"/>
      <c r="T428" s="1"/>
      <c r="U428" s="1"/>
      <c r="V428" s="1">
        <f t="shared" si="596"/>
        <v>0</v>
      </c>
      <c r="Y428" s="1">
        <f>Table17[[#This Row],[Quantity2]]*Table17[[#This Row],[U Cost]]</f>
        <v>0</v>
      </c>
      <c r="AA428" s="1"/>
      <c r="AB428" s="1"/>
      <c r="AC428" s="1">
        <f t="shared" si="597"/>
        <v>0</v>
      </c>
      <c r="AD428" s="1"/>
      <c r="AE428" s="1">
        <f>SUM(Table17[[#This Row],[Total 
Paid]:[Refunds]])</f>
        <v>0</v>
      </c>
      <c r="AF428" s="1"/>
      <c r="AG428" s="1">
        <f>SUM(AC428,Table17[[#This Row],[Refunds]],Table17[[#This Row],[Shipping 
Charged]])</f>
        <v>0</v>
      </c>
      <c r="AH428" s="1"/>
      <c r="AI428" s="1"/>
      <c r="AJ428" s="1">
        <f t="shared" si="598"/>
        <v>0</v>
      </c>
      <c r="AL428" s="1"/>
      <c r="AM428" s="1"/>
      <c r="AN428" s="1"/>
      <c r="AO428" s="1"/>
      <c r="AQ428" s="30"/>
      <c r="AR428" s="1"/>
      <c r="AS428" s="1">
        <f t="shared" si="599"/>
        <v>0</v>
      </c>
      <c r="AT428" s="1"/>
      <c r="AU428" s="1"/>
      <c r="AV428" s="2">
        <f t="shared" si="600"/>
        <v>0</v>
      </c>
      <c r="AX428" s="1"/>
      <c r="AY428" s="1"/>
      <c r="AZ428" s="1"/>
      <c r="BA428" s="2">
        <f t="shared" si="601"/>
        <v>0</v>
      </c>
      <c r="BB428" s="2">
        <f>SUM(AG428,AI428,-BA428,-Table17[[#This Row],[Sale Fee]])</f>
        <v>0</v>
      </c>
      <c r="BD428" s="1"/>
      <c r="BE428" s="1"/>
      <c r="BF428" s="1"/>
    </row>
    <row r="429" spans="1:58" x14ac:dyDescent="0.25">
      <c r="A429" s="1"/>
      <c r="B429" s="1"/>
      <c r="E429" s="4"/>
      <c r="P429" s="1"/>
      <c r="Q429" s="1"/>
      <c r="R429" s="1"/>
      <c r="T429" s="1"/>
      <c r="U429" s="1"/>
      <c r="V429" s="1">
        <f t="shared" si="596"/>
        <v>0</v>
      </c>
      <c r="Y429" s="1">
        <f>Table17[[#This Row],[Quantity2]]*Table17[[#This Row],[U Cost]]</f>
        <v>0</v>
      </c>
      <c r="AA429" s="1"/>
      <c r="AB429" s="1"/>
      <c r="AC429" s="1">
        <f t="shared" si="597"/>
        <v>0</v>
      </c>
      <c r="AD429" s="1"/>
      <c r="AE429" s="1">
        <f>SUM(Table17[[#This Row],[Total 
Paid]:[Refunds]])</f>
        <v>0</v>
      </c>
      <c r="AF429" s="1"/>
      <c r="AG429" s="1">
        <f>SUM(AC429,Table17[[#This Row],[Refunds]],Table17[[#This Row],[Shipping 
Charged]])</f>
        <v>0</v>
      </c>
      <c r="AH429" s="1"/>
      <c r="AI429" s="1"/>
      <c r="AJ429" s="1">
        <f t="shared" si="598"/>
        <v>0</v>
      </c>
      <c r="AL429" s="1"/>
      <c r="AM429" s="1"/>
      <c r="AN429" s="1"/>
      <c r="AO429" s="1"/>
      <c r="AQ429" s="30"/>
      <c r="AR429" s="1"/>
      <c r="AS429" s="1">
        <f t="shared" si="599"/>
        <v>0</v>
      </c>
      <c r="AT429" s="1"/>
      <c r="AU429" s="1"/>
      <c r="AV429" s="2">
        <f t="shared" si="600"/>
        <v>0</v>
      </c>
      <c r="AX429" s="1"/>
      <c r="AY429" s="1"/>
      <c r="AZ429" s="1"/>
      <c r="BA429" s="2">
        <f t="shared" si="601"/>
        <v>0</v>
      </c>
      <c r="BB429" s="2">
        <f>SUM(AG429,AI429,-BA429,-Table17[[#This Row],[Sale Fee]])</f>
        <v>0</v>
      </c>
      <c r="BD429" s="1"/>
      <c r="BE429" s="1"/>
      <c r="BF429" s="1"/>
    </row>
    <row r="430" spans="1:58" x14ac:dyDescent="0.25">
      <c r="A430" s="1"/>
      <c r="B430" s="1"/>
      <c r="E430" s="4"/>
      <c r="P430" s="1"/>
      <c r="Q430" s="1"/>
      <c r="R430" s="1"/>
      <c r="T430" s="1"/>
      <c r="U430" s="1"/>
      <c r="V430" s="1">
        <f t="shared" si="596"/>
        <v>0</v>
      </c>
      <c r="Y430" s="1">
        <f>Table17[[#This Row],[Quantity2]]*Table17[[#This Row],[U Cost]]</f>
        <v>0</v>
      </c>
      <c r="AA430" s="1"/>
      <c r="AB430" s="1"/>
      <c r="AC430" s="1">
        <f t="shared" si="597"/>
        <v>0</v>
      </c>
      <c r="AD430" s="1"/>
      <c r="AE430" s="1">
        <f>SUM(Table17[[#This Row],[Total 
Paid]:[Refunds]])</f>
        <v>0</v>
      </c>
      <c r="AF430" s="1"/>
      <c r="AG430" s="1">
        <f>SUM(AC430,Table17[[#This Row],[Refunds]],Table17[[#This Row],[Shipping 
Charged]])</f>
        <v>0</v>
      </c>
      <c r="AH430" s="1"/>
      <c r="AI430" s="1"/>
      <c r="AJ430" s="1">
        <f t="shared" si="598"/>
        <v>0</v>
      </c>
      <c r="AL430" s="1"/>
      <c r="AM430" s="1"/>
      <c r="AN430" s="1"/>
      <c r="AO430" s="1"/>
      <c r="AQ430" s="30"/>
      <c r="AR430" s="1"/>
      <c r="AS430" s="1">
        <f t="shared" si="599"/>
        <v>0</v>
      </c>
      <c r="AT430" s="1"/>
      <c r="AU430" s="1"/>
      <c r="AV430" s="2">
        <f t="shared" si="600"/>
        <v>0</v>
      </c>
      <c r="AX430" s="1"/>
      <c r="AY430" s="1"/>
      <c r="AZ430" s="1"/>
      <c r="BA430" s="2">
        <f t="shared" si="601"/>
        <v>0</v>
      </c>
      <c r="BB430" s="2">
        <f>SUM(AG430,AI430,-BA430,-Table17[[#This Row],[Sale Fee]])</f>
        <v>0</v>
      </c>
      <c r="BD430" s="1"/>
      <c r="BE430" s="1"/>
      <c r="BF430" s="1"/>
    </row>
    <row r="431" spans="1:58" x14ac:dyDescent="0.25">
      <c r="A431" s="1"/>
      <c r="B431" s="1"/>
      <c r="E431" s="4"/>
      <c r="P431" s="1"/>
      <c r="Q431" s="1"/>
      <c r="R431" s="1"/>
      <c r="T431" s="1"/>
      <c r="U431" s="1"/>
      <c r="V431" s="1">
        <f t="shared" si="596"/>
        <v>0</v>
      </c>
      <c r="Y431" s="1">
        <f>Table17[[#This Row],[Quantity2]]*Table17[[#This Row],[U Cost]]</f>
        <v>0</v>
      </c>
      <c r="AA431" s="1"/>
      <c r="AB431" s="1"/>
      <c r="AC431" s="1">
        <f t="shared" si="597"/>
        <v>0</v>
      </c>
      <c r="AD431" s="1"/>
      <c r="AE431" s="1">
        <f>SUM(Table17[[#This Row],[Total 
Paid]:[Refunds]])</f>
        <v>0</v>
      </c>
      <c r="AF431" s="1"/>
      <c r="AG431" s="1">
        <f>SUM(AC431,Table17[[#This Row],[Refunds]],Table17[[#This Row],[Shipping 
Charged]])</f>
        <v>0</v>
      </c>
      <c r="AH431" s="1"/>
      <c r="AI431" s="1"/>
      <c r="AJ431" s="1">
        <f t="shared" si="598"/>
        <v>0</v>
      </c>
      <c r="AL431" s="1"/>
      <c r="AM431" s="1"/>
      <c r="AN431" s="1"/>
      <c r="AO431" s="1"/>
      <c r="AQ431" s="30"/>
      <c r="AR431" s="1"/>
      <c r="AS431" s="1">
        <f t="shared" si="599"/>
        <v>0</v>
      </c>
      <c r="AT431" s="1"/>
      <c r="AU431" s="1"/>
      <c r="AV431" s="2">
        <f t="shared" si="600"/>
        <v>0</v>
      </c>
      <c r="AX431" s="1"/>
      <c r="AY431" s="1"/>
      <c r="AZ431" s="1"/>
      <c r="BA431" s="2">
        <f t="shared" si="601"/>
        <v>0</v>
      </c>
      <c r="BB431" s="2">
        <f>SUM(AG431,AI431,-BA431,-Table17[[#This Row],[Sale Fee]])</f>
        <v>0</v>
      </c>
      <c r="BD431" s="1"/>
      <c r="BE431" s="1"/>
      <c r="BF431" s="1"/>
    </row>
    <row r="432" spans="1:58" x14ac:dyDescent="0.25">
      <c r="A432" s="1"/>
      <c r="B432" s="1"/>
      <c r="E432" s="4"/>
      <c r="P432" s="1"/>
      <c r="Q432" s="1"/>
      <c r="R432" s="1"/>
      <c r="T432" s="1"/>
      <c r="U432" s="1"/>
      <c r="V432" s="1">
        <f t="shared" si="596"/>
        <v>0</v>
      </c>
      <c r="Y432" s="1">
        <f>Table17[[#This Row],[Quantity2]]*Table17[[#This Row],[U Cost]]</f>
        <v>0</v>
      </c>
      <c r="AA432" s="1"/>
      <c r="AB432" s="1"/>
      <c r="AC432" s="1">
        <f t="shared" si="597"/>
        <v>0</v>
      </c>
      <c r="AD432" s="1"/>
      <c r="AE432" s="1">
        <f>SUM(Table17[[#This Row],[Total 
Paid]:[Refunds]])</f>
        <v>0</v>
      </c>
      <c r="AF432" s="1"/>
      <c r="AG432" s="1">
        <f>SUM(AC432,Table17[[#This Row],[Refunds]],Table17[[#This Row],[Shipping 
Charged]])</f>
        <v>0</v>
      </c>
      <c r="AH432" s="1"/>
      <c r="AI432" s="1"/>
      <c r="AJ432" s="1">
        <f t="shared" si="598"/>
        <v>0</v>
      </c>
      <c r="AL432" s="1"/>
      <c r="AM432" s="1"/>
      <c r="AN432" s="1"/>
      <c r="AO432" s="1"/>
      <c r="AQ432" s="30"/>
      <c r="AR432" s="1"/>
      <c r="AS432" s="1">
        <f t="shared" si="599"/>
        <v>0</v>
      </c>
      <c r="AT432" s="1"/>
      <c r="AU432" s="1"/>
      <c r="AV432" s="2">
        <f t="shared" si="600"/>
        <v>0</v>
      </c>
      <c r="AX432" s="1"/>
      <c r="AY432" s="1"/>
      <c r="AZ432" s="1"/>
      <c r="BA432" s="2">
        <f t="shared" si="601"/>
        <v>0</v>
      </c>
      <c r="BB432" s="2">
        <f>SUM(AG432,AI432,-BA432,-Table17[[#This Row],[Sale Fee]])</f>
        <v>0</v>
      </c>
      <c r="BD432" s="1"/>
      <c r="BE432" s="1"/>
      <c r="BF432" s="1"/>
    </row>
    <row r="433" spans="1:58" x14ac:dyDescent="0.25">
      <c r="A433" s="1"/>
      <c r="B433" s="1"/>
      <c r="E433" s="4"/>
      <c r="P433" s="1"/>
      <c r="Q433" s="1"/>
      <c r="R433" s="1"/>
      <c r="T433" s="1"/>
      <c r="U433" s="1"/>
      <c r="V433" s="1">
        <f t="shared" si="596"/>
        <v>0</v>
      </c>
      <c r="Y433" s="1">
        <f>Table17[[#This Row],[Quantity2]]*Table17[[#This Row],[U Cost]]</f>
        <v>0</v>
      </c>
      <c r="AA433" s="1"/>
      <c r="AB433" s="1"/>
      <c r="AC433" s="1">
        <f t="shared" si="597"/>
        <v>0</v>
      </c>
      <c r="AD433" s="1"/>
      <c r="AE433" s="1">
        <f>SUM(Table17[[#This Row],[Total 
Paid]:[Refunds]])</f>
        <v>0</v>
      </c>
      <c r="AF433" s="1"/>
      <c r="AG433" s="1">
        <f>SUM(AC433,Table17[[#This Row],[Refunds]],Table17[[#This Row],[Shipping 
Charged]])</f>
        <v>0</v>
      </c>
      <c r="AH433" s="1"/>
      <c r="AI433" s="1"/>
      <c r="AJ433" s="1">
        <f t="shared" si="598"/>
        <v>0</v>
      </c>
      <c r="AL433" s="1"/>
      <c r="AM433" s="1"/>
      <c r="AN433" s="1"/>
      <c r="AO433" s="1"/>
      <c r="AQ433" s="30"/>
      <c r="AR433" s="1"/>
      <c r="AS433" s="1">
        <f t="shared" si="599"/>
        <v>0</v>
      </c>
      <c r="AT433" s="1"/>
      <c r="AU433" s="1"/>
      <c r="AV433" s="2">
        <f t="shared" si="600"/>
        <v>0</v>
      </c>
      <c r="AX433" s="1"/>
      <c r="AY433" s="1"/>
      <c r="AZ433" s="1"/>
      <c r="BA433" s="2">
        <f t="shared" si="601"/>
        <v>0</v>
      </c>
      <c r="BB433" s="2">
        <f>SUM(AG433,AI433,-BA433,-Table17[[#This Row],[Sale Fee]])</f>
        <v>0</v>
      </c>
      <c r="BD433" s="1"/>
      <c r="BE433" s="1"/>
      <c r="BF433" s="1"/>
    </row>
    <row r="434" spans="1:58" x14ac:dyDescent="0.25">
      <c r="A434" s="1"/>
      <c r="B434" s="1"/>
      <c r="E434" s="4"/>
      <c r="P434" s="1"/>
      <c r="Q434" s="1"/>
      <c r="R434" s="1"/>
      <c r="T434" s="1"/>
      <c r="U434" s="1"/>
      <c r="V434" s="1">
        <f t="shared" si="596"/>
        <v>0</v>
      </c>
      <c r="Y434" s="1">
        <f>Table17[[#This Row],[Quantity2]]*Table17[[#This Row],[U Cost]]</f>
        <v>0</v>
      </c>
      <c r="AA434" s="1"/>
      <c r="AB434" s="1"/>
      <c r="AC434" s="1">
        <f t="shared" si="597"/>
        <v>0</v>
      </c>
      <c r="AD434" s="1"/>
      <c r="AE434" s="1">
        <f>SUM(Table17[[#This Row],[Total 
Paid]:[Refunds]])</f>
        <v>0</v>
      </c>
      <c r="AF434" s="1"/>
      <c r="AG434" s="1">
        <f>SUM(AC434,Table17[[#This Row],[Refunds]],Table17[[#This Row],[Shipping 
Charged]])</f>
        <v>0</v>
      </c>
      <c r="AH434" s="1"/>
      <c r="AI434" s="1"/>
      <c r="AJ434" s="1">
        <f t="shared" si="598"/>
        <v>0</v>
      </c>
      <c r="AL434" s="1"/>
      <c r="AM434" s="1"/>
      <c r="AN434" s="1"/>
      <c r="AO434" s="1"/>
      <c r="AQ434" s="30"/>
      <c r="AR434" s="1"/>
      <c r="AS434" s="1">
        <f t="shared" si="599"/>
        <v>0</v>
      </c>
      <c r="AT434" s="1"/>
      <c r="AU434" s="1"/>
      <c r="AV434" s="2">
        <f t="shared" si="600"/>
        <v>0</v>
      </c>
      <c r="AX434" s="1"/>
      <c r="AY434" s="1"/>
      <c r="AZ434" s="1"/>
      <c r="BA434" s="2">
        <f t="shared" si="601"/>
        <v>0</v>
      </c>
      <c r="BB434" s="2">
        <f>SUM(AG434,AI434,-BA434,-Table17[[#This Row],[Sale Fee]])</f>
        <v>0</v>
      </c>
      <c r="BD434" s="1"/>
      <c r="BE434" s="1"/>
      <c r="BF434" s="1"/>
    </row>
    <row r="435" spans="1:58" x14ac:dyDescent="0.25">
      <c r="A435" s="1"/>
      <c r="B435" s="1"/>
      <c r="E435" s="4"/>
      <c r="P435" s="1"/>
      <c r="Q435" s="1"/>
      <c r="R435" s="1"/>
      <c r="T435" s="1"/>
      <c r="U435" s="1"/>
      <c r="V435" s="1">
        <f t="shared" si="596"/>
        <v>0</v>
      </c>
      <c r="Y435" s="1">
        <f>Table17[[#This Row],[Quantity2]]*Table17[[#This Row],[U Cost]]</f>
        <v>0</v>
      </c>
      <c r="AA435" s="1"/>
      <c r="AB435" s="1"/>
      <c r="AC435" s="1">
        <f t="shared" si="597"/>
        <v>0</v>
      </c>
      <c r="AD435" s="1"/>
      <c r="AE435" s="1">
        <f>SUM(Table17[[#This Row],[Total 
Paid]:[Refunds]])</f>
        <v>0</v>
      </c>
      <c r="AF435" s="1"/>
      <c r="AG435" s="1">
        <f>SUM(AC435,Table17[[#This Row],[Refunds]],Table17[[#This Row],[Shipping 
Charged]])</f>
        <v>0</v>
      </c>
      <c r="AH435" s="1"/>
      <c r="AI435" s="1"/>
      <c r="AJ435" s="1">
        <f t="shared" si="598"/>
        <v>0</v>
      </c>
      <c r="AL435" s="1"/>
      <c r="AM435" s="1"/>
      <c r="AN435" s="1"/>
      <c r="AO435" s="1"/>
      <c r="AQ435" s="30"/>
      <c r="AR435" s="1"/>
      <c r="AS435" s="1">
        <f t="shared" si="599"/>
        <v>0</v>
      </c>
      <c r="AT435" s="1"/>
      <c r="AU435" s="1"/>
      <c r="AV435" s="2">
        <f t="shared" si="600"/>
        <v>0</v>
      </c>
      <c r="AX435" s="1"/>
      <c r="AY435" s="1"/>
      <c r="AZ435" s="1"/>
      <c r="BA435" s="2">
        <f t="shared" si="601"/>
        <v>0</v>
      </c>
      <c r="BB435" s="2">
        <f>SUM(AG435,AI435,-BA435,-Table17[[#This Row],[Sale Fee]])</f>
        <v>0</v>
      </c>
      <c r="BD435" s="1"/>
      <c r="BE435" s="1"/>
      <c r="BF435" s="1"/>
    </row>
    <row r="436" spans="1:58" x14ac:dyDescent="0.25">
      <c r="A436" s="1"/>
      <c r="B436" s="1"/>
      <c r="E436" s="4"/>
      <c r="P436" s="1"/>
      <c r="Q436" s="1"/>
      <c r="R436" s="1"/>
      <c r="T436" s="1"/>
      <c r="U436" s="1"/>
      <c r="V436" s="1">
        <f t="shared" si="596"/>
        <v>0</v>
      </c>
      <c r="Y436" s="1">
        <f>Table17[[#This Row],[Quantity2]]*Table17[[#This Row],[U Cost]]</f>
        <v>0</v>
      </c>
      <c r="AA436" s="1"/>
      <c r="AB436" s="1"/>
      <c r="AC436" s="1">
        <f t="shared" si="597"/>
        <v>0</v>
      </c>
      <c r="AD436" s="1"/>
      <c r="AE436" s="1">
        <f>SUM(Table17[[#This Row],[Total 
Paid]:[Refunds]])</f>
        <v>0</v>
      </c>
      <c r="AF436" s="1"/>
      <c r="AG436" s="1">
        <f>SUM(AC436,Table17[[#This Row],[Refunds]],Table17[[#This Row],[Shipping 
Charged]])</f>
        <v>0</v>
      </c>
      <c r="AH436" s="1"/>
      <c r="AI436" s="1"/>
      <c r="AJ436" s="1">
        <f t="shared" si="598"/>
        <v>0</v>
      </c>
      <c r="AL436" s="1"/>
      <c r="AM436" s="1"/>
      <c r="AN436" s="1"/>
      <c r="AO436" s="1"/>
      <c r="AQ436" s="30"/>
      <c r="AR436" s="1"/>
      <c r="AS436" s="1">
        <f t="shared" si="599"/>
        <v>0</v>
      </c>
      <c r="AT436" s="1"/>
      <c r="AU436" s="1"/>
      <c r="AV436" s="2">
        <f t="shared" si="600"/>
        <v>0</v>
      </c>
      <c r="AX436" s="1"/>
      <c r="AY436" s="1"/>
      <c r="AZ436" s="1"/>
      <c r="BA436" s="2">
        <f t="shared" si="601"/>
        <v>0</v>
      </c>
      <c r="BB436" s="2">
        <f>SUM(AG436,AI436,-BA436,-Table17[[#This Row],[Sale Fee]])</f>
        <v>0</v>
      </c>
      <c r="BD436" s="1"/>
      <c r="BE436" s="1"/>
      <c r="BF436" s="1"/>
    </row>
    <row r="437" spans="1:58" x14ac:dyDescent="0.25">
      <c r="A437" s="1"/>
      <c r="B437" s="1"/>
      <c r="E437" s="4"/>
      <c r="P437" s="1"/>
      <c r="Q437" s="1"/>
      <c r="R437" s="1"/>
      <c r="T437" s="1"/>
      <c r="U437" s="1"/>
      <c r="V437" s="1">
        <f t="shared" si="596"/>
        <v>0</v>
      </c>
      <c r="Y437" s="1">
        <f>Table17[[#This Row],[Quantity2]]*Table17[[#This Row],[U Cost]]</f>
        <v>0</v>
      </c>
      <c r="AA437" s="1"/>
      <c r="AB437" s="1"/>
      <c r="AC437" s="1">
        <f t="shared" si="597"/>
        <v>0</v>
      </c>
      <c r="AD437" s="1"/>
      <c r="AE437" s="1">
        <f>SUM(Table17[[#This Row],[Total 
Paid]:[Refunds]])</f>
        <v>0</v>
      </c>
      <c r="AF437" s="1"/>
      <c r="AG437" s="1">
        <f>SUM(AC437,Table17[[#This Row],[Refunds]],Table17[[#This Row],[Shipping 
Charged]])</f>
        <v>0</v>
      </c>
      <c r="AH437" s="1"/>
      <c r="AI437" s="1"/>
      <c r="AJ437" s="1">
        <f t="shared" si="598"/>
        <v>0</v>
      </c>
      <c r="AL437" s="1"/>
      <c r="AM437" s="1"/>
      <c r="AN437" s="1"/>
      <c r="AO437" s="1"/>
      <c r="AQ437" s="30"/>
      <c r="AR437" s="1"/>
      <c r="AS437" s="1">
        <f t="shared" si="599"/>
        <v>0</v>
      </c>
      <c r="AT437" s="1"/>
      <c r="AU437" s="1"/>
      <c r="AV437" s="2">
        <f t="shared" si="600"/>
        <v>0</v>
      </c>
      <c r="AX437" s="1"/>
      <c r="AY437" s="1"/>
      <c r="AZ437" s="1"/>
      <c r="BA437" s="2">
        <f t="shared" si="601"/>
        <v>0</v>
      </c>
      <c r="BB437" s="2">
        <f>SUM(AG437,AI437,-BA437,-Table17[[#This Row],[Sale Fee]])</f>
        <v>0</v>
      </c>
      <c r="BD437" s="1"/>
      <c r="BE437" s="1"/>
      <c r="BF437" s="1"/>
    </row>
    <row r="438" spans="1:58" x14ac:dyDescent="0.25">
      <c r="A438" s="1"/>
      <c r="B438" s="1"/>
      <c r="E438" s="4"/>
      <c r="P438" s="1"/>
      <c r="Q438" s="1"/>
      <c r="R438" s="1"/>
      <c r="T438" s="1"/>
      <c r="U438" s="1"/>
      <c r="V438" s="1">
        <f t="shared" si="596"/>
        <v>0</v>
      </c>
      <c r="Y438" s="1">
        <f>Table17[[#This Row],[Quantity2]]*Table17[[#This Row],[U Cost]]</f>
        <v>0</v>
      </c>
      <c r="AA438" s="1"/>
      <c r="AB438" s="1"/>
      <c r="AC438" s="1">
        <f t="shared" si="597"/>
        <v>0</v>
      </c>
      <c r="AD438" s="1"/>
      <c r="AE438" s="1">
        <f>SUM(Table17[[#This Row],[Total 
Paid]:[Refunds]])</f>
        <v>0</v>
      </c>
      <c r="AF438" s="1"/>
      <c r="AG438" s="1">
        <f>SUM(AC438,Table17[[#This Row],[Refunds]],Table17[[#This Row],[Shipping 
Charged]])</f>
        <v>0</v>
      </c>
      <c r="AH438" s="1"/>
      <c r="AI438" s="1"/>
      <c r="AJ438" s="1">
        <f t="shared" si="598"/>
        <v>0</v>
      </c>
      <c r="AL438" s="1"/>
      <c r="AM438" s="1"/>
      <c r="AN438" s="1"/>
      <c r="AO438" s="1"/>
      <c r="AQ438" s="30"/>
      <c r="AR438" s="1"/>
      <c r="AS438" s="1">
        <f t="shared" si="599"/>
        <v>0</v>
      </c>
      <c r="AT438" s="1"/>
      <c r="AU438" s="1"/>
      <c r="AV438" s="2">
        <f t="shared" si="600"/>
        <v>0</v>
      </c>
      <c r="AX438" s="1"/>
      <c r="AY438" s="1"/>
      <c r="AZ438" s="1"/>
      <c r="BA438" s="2">
        <f t="shared" si="601"/>
        <v>0</v>
      </c>
      <c r="BB438" s="2">
        <f>SUM(AG438,AI438,-BA438,-Table17[[#This Row],[Sale Fee]])</f>
        <v>0</v>
      </c>
      <c r="BD438" s="1"/>
      <c r="BE438" s="1"/>
      <c r="BF438" s="1"/>
    </row>
    <row r="439" spans="1:58" x14ac:dyDescent="0.25">
      <c r="A439" s="1"/>
      <c r="B439" s="1"/>
      <c r="E439" s="4"/>
      <c r="P439" s="1"/>
      <c r="Q439" s="1"/>
      <c r="R439" s="1"/>
      <c r="T439" s="1"/>
      <c r="U439" s="1"/>
      <c r="V439" s="1">
        <f t="shared" si="596"/>
        <v>0</v>
      </c>
      <c r="Y439" s="1">
        <f>Table17[[#This Row],[Quantity2]]*Table17[[#This Row],[U Cost]]</f>
        <v>0</v>
      </c>
      <c r="AA439" s="1"/>
      <c r="AB439" s="1"/>
      <c r="AC439" s="1">
        <f t="shared" si="597"/>
        <v>0</v>
      </c>
      <c r="AD439" s="1"/>
      <c r="AE439" s="1">
        <f>SUM(Table17[[#This Row],[Total 
Paid]:[Refunds]])</f>
        <v>0</v>
      </c>
      <c r="AF439" s="1"/>
      <c r="AG439" s="1">
        <f>SUM(AC439,Table17[[#This Row],[Refunds]],Table17[[#This Row],[Shipping 
Charged]])</f>
        <v>0</v>
      </c>
      <c r="AH439" s="1"/>
      <c r="AI439" s="1"/>
      <c r="AJ439" s="1">
        <f t="shared" si="598"/>
        <v>0</v>
      </c>
      <c r="AL439" s="1"/>
      <c r="AM439" s="1"/>
      <c r="AN439" s="1"/>
      <c r="AO439" s="1"/>
      <c r="AQ439" s="30"/>
      <c r="AR439" s="1"/>
      <c r="AS439" s="1">
        <f t="shared" si="599"/>
        <v>0</v>
      </c>
      <c r="AT439" s="1"/>
      <c r="AU439" s="1"/>
      <c r="AV439" s="2">
        <f t="shared" si="600"/>
        <v>0</v>
      </c>
      <c r="AX439" s="1"/>
      <c r="AY439" s="1"/>
      <c r="AZ439" s="1"/>
      <c r="BA439" s="2">
        <f t="shared" si="601"/>
        <v>0</v>
      </c>
      <c r="BB439" s="2">
        <f>SUM(AG439,AI439,-BA439,-Table17[[#This Row],[Sale Fee]])</f>
        <v>0</v>
      </c>
      <c r="BD439" s="1"/>
      <c r="BE439" s="1"/>
      <c r="BF439" s="1"/>
    </row>
    <row r="440" spans="1:58" x14ac:dyDescent="0.25">
      <c r="A440" s="1"/>
      <c r="B440" s="1"/>
      <c r="E440" s="4"/>
      <c r="P440" s="1"/>
      <c r="Q440" s="1"/>
      <c r="R440" s="1"/>
      <c r="T440" s="1"/>
      <c r="U440" s="1"/>
      <c r="V440" s="1">
        <f t="shared" si="596"/>
        <v>0</v>
      </c>
      <c r="Y440" s="1">
        <f>Table17[[#This Row],[Quantity2]]*Table17[[#This Row],[U Cost]]</f>
        <v>0</v>
      </c>
      <c r="AA440" s="1"/>
      <c r="AB440" s="1"/>
      <c r="AC440" s="1">
        <f t="shared" si="597"/>
        <v>0</v>
      </c>
      <c r="AD440" s="1"/>
      <c r="AE440" s="1">
        <f>SUM(Table17[[#This Row],[Total 
Paid]:[Refunds]])</f>
        <v>0</v>
      </c>
      <c r="AF440" s="1"/>
      <c r="AG440" s="1">
        <f>SUM(AC440,Table17[[#This Row],[Refunds]],Table17[[#This Row],[Shipping 
Charged]])</f>
        <v>0</v>
      </c>
      <c r="AH440" s="1"/>
      <c r="AI440" s="1"/>
      <c r="AJ440" s="1">
        <f t="shared" si="598"/>
        <v>0</v>
      </c>
      <c r="AL440" s="1"/>
      <c r="AM440" s="1"/>
      <c r="AN440" s="1"/>
      <c r="AO440" s="1"/>
      <c r="AQ440" s="30"/>
      <c r="AR440" s="1"/>
      <c r="AS440" s="1">
        <f t="shared" si="599"/>
        <v>0</v>
      </c>
      <c r="AT440" s="1"/>
      <c r="AU440" s="1"/>
      <c r="AV440" s="2">
        <f t="shared" si="600"/>
        <v>0</v>
      </c>
      <c r="AX440" s="1"/>
      <c r="AY440" s="1"/>
      <c r="AZ440" s="1"/>
      <c r="BA440" s="2">
        <f t="shared" si="601"/>
        <v>0</v>
      </c>
      <c r="BB440" s="2">
        <f>SUM(AG440,AI440,-BA440,-Table17[[#This Row],[Sale Fee]])</f>
        <v>0</v>
      </c>
      <c r="BD440" s="1"/>
      <c r="BE440" s="1"/>
      <c r="BF440" s="1"/>
    </row>
    <row r="441" spans="1:58" x14ac:dyDescent="0.25">
      <c r="A441" s="1"/>
      <c r="B441" s="1"/>
      <c r="E441" s="4"/>
      <c r="P441" s="1"/>
      <c r="Q441" s="1"/>
      <c r="R441" s="1"/>
      <c r="T441" s="1"/>
      <c r="U441" s="1"/>
      <c r="V441" s="1">
        <f t="shared" si="596"/>
        <v>0</v>
      </c>
      <c r="Y441" s="1">
        <f>Table17[[#This Row],[Quantity2]]*Table17[[#This Row],[U Cost]]</f>
        <v>0</v>
      </c>
      <c r="AA441" s="1"/>
      <c r="AB441" s="1"/>
      <c r="AC441" s="1">
        <f t="shared" si="597"/>
        <v>0</v>
      </c>
      <c r="AD441" s="1"/>
      <c r="AE441" s="1">
        <f>SUM(Table17[[#This Row],[Total 
Paid]:[Refunds]])</f>
        <v>0</v>
      </c>
      <c r="AF441" s="1"/>
      <c r="AG441" s="1">
        <f>SUM(AC441,Table17[[#This Row],[Refunds]],Table17[[#This Row],[Shipping 
Charged]])</f>
        <v>0</v>
      </c>
      <c r="AH441" s="1"/>
      <c r="AI441" s="1"/>
      <c r="AJ441" s="1">
        <f t="shared" si="598"/>
        <v>0</v>
      </c>
      <c r="AL441" s="1"/>
      <c r="AM441" s="1"/>
      <c r="AN441" s="1"/>
      <c r="AO441" s="1"/>
      <c r="AQ441" s="30"/>
      <c r="AR441" s="1"/>
      <c r="AS441" s="1">
        <f t="shared" si="599"/>
        <v>0</v>
      </c>
      <c r="AT441" s="1"/>
      <c r="AU441" s="1"/>
      <c r="AV441" s="2">
        <f t="shared" si="600"/>
        <v>0</v>
      </c>
      <c r="AX441" s="1"/>
      <c r="AY441" s="1"/>
      <c r="AZ441" s="1"/>
      <c r="BA441" s="2">
        <f t="shared" si="601"/>
        <v>0</v>
      </c>
      <c r="BB441" s="2">
        <f>SUM(AG441,AI441,-BA441,-Table17[[#This Row],[Sale Fee]])</f>
        <v>0</v>
      </c>
      <c r="BD441" s="1"/>
      <c r="BE441" s="1"/>
      <c r="BF441" s="1"/>
    </row>
    <row r="442" spans="1:58" x14ac:dyDescent="0.25">
      <c r="A442" s="1"/>
      <c r="B442" s="1"/>
      <c r="E442" s="4"/>
      <c r="P442" s="1"/>
      <c r="Q442" s="1"/>
      <c r="R442" s="1"/>
      <c r="T442" s="1"/>
      <c r="U442" s="1"/>
      <c r="V442" s="1">
        <f t="shared" si="596"/>
        <v>0</v>
      </c>
      <c r="Y442" s="1">
        <f>Table17[[#This Row],[Quantity2]]*Table17[[#This Row],[U Cost]]</f>
        <v>0</v>
      </c>
      <c r="AA442" s="1"/>
      <c r="AB442" s="1"/>
      <c r="AC442" s="1">
        <f t="shared" si="597"/>
        <v>0</v>
      </c>
      <c r="AD442" s="1"/>
      <c r="AE442" s="1">
        <f>SUM(Table17[[#This Row],[Total 
Paid]:[Refunds]])</f>
        <v>0</v>
      </c>
      <c r="AF442" s="1"/>
      <c r="AG442" s="1">
        <f>SUM(AC442,Table17[[#This Row],[Refunds]],Table17[[#This Row],[Shipping 
Charged]])</f>
        <v>0</v>
      </c>
      <c r="AH442" s="1"/>
      <c r="AI442" s="1"/>
      <c r="AJ442" s="1">
        <f t="shared" si="598"/>
        <v>0</v>
      </c>
      <c r="AL442" s="1"/>
      <c r="AM442" s="1"/>
      <c r="AN442" s="1"/>
      <c r="AO442" s="1"/>
      <c r="AQ442" s="30"/>
      <c r="AR442" s="1"/>
      <c r="AS442" s="1">
        <f t="shared" si="599"/>
        <v>0</v>
      </c>
      <c r="AT442" s="1"/>
      <c r="AU442" s="1"/>
      <c r="AV442" s="2">
        <f t="shared" si="600"/>
        <v>0</v>
      </c>
      <c r="AX442" s="1"/>
      <c r="AY442" s="1"/>
      <c r="AZ442" s="1"/>
      <c r="BA442" s="2">
        <f t="shared" si="601"/>
        <v>0</v>
      </c>
      <c r="BB442" s="2">
        <f>SUM(AG442,AI442,-BA442,-Table17[[#This Row],[Sale Fee]])</f>
        <v>0</v>
      </c>
      <c r="BD442" s="1"/>
      <c r="BE442" s="1"/>
      <c r="BF442" s="1"/>
    </row>
    <row r="443" spans="1:58" x14ac:dyDescent="0.25">
      <c r="A443" s="1"/>
      <c r="B443" s="1"/>
      <c r="E443" s="4"/>
      <c r="P443" s="1"/>
      <c r="Q443" s="1"/>
      <c r="R443" s="1"/>
      <c r="T443" s="1"/>
      <c r="U443" s="1"/>
      <c r="V443" s="1">
        <f t="shared" si="596"/>
        <v>0</v>
      </c>
      <c r="Y443" s="1">
        <f>Table17[[#This Row],[Quantity2]]*Table17[[#This Row],[U Cost]]</f>
        <v>0</v>
      </c>
      <c r="AA443" s="1"/>
      <c r="AB443" s="1"/>
      <c r="AC443" s="1">
        <f t="shared" si="597"/>
        <v>0</v>
      </c>
      <c r="AD443" s="1"/>
      <c r="AE443" s="1">
        <f>SUM(Table17[[#This Row],[Total 
Paid]:[Refunds]])</f>
        <v>0</v>
      </c>
      <c r="AF443" s="1"/>
      <c r="AG443" s="1">
        <f>SUM(AC443,Table17[[#This Row],[Refunds]],Table17[[#This Row],[Shipping 
Charged]])</f>
        <v>0</v>
      </c>
      <c r="AH443" s="1"/>
      <c r="AI443" s="1"/>
      <c r="AJ443" s="1">
        <f t="shared" si="598"/>
        <v>0</v>
      </c>
      <c r="AL443" s="1"/>
      <c r="AM443" s="1"/>
      <c r="AN443" s="1"/>
      <c r="AO443" s="1"/>
      <c r="AQ443" s="30"/>
      <c r="AR443" s="1"/>
      <c r="AS443" s="1">
        <f t="shared" si="599"/>
        <v>0</v>
      </c>
      <c r="AT443" s="1"/>
      <c r="AU443" s="1"/>
      <c r="AV443" s="2">
        <f t="shared" si="600"/>
        <v>0</v>
      </c>
      <c r="AX443" s="1"/>
      <c r="AY443" s="1"/>
      <c r="AZ443" s="1"/>
      <c r="BA443" s="2">
        <f t="shared" si="601"/>
        <v>0</v>
      </c>
      <c r="BB443" s="2">
        <f>SUM(AG443,AI443,-BA443,-Table17[[#This Row],[Sale Fee]])</f>
        <v>0</v>
      </c>
      <c r="BD443" s="1"/>
      <c r="BE443" s="1"/>
      <c r="BF443" s="1"/>
    </row>
    <row r="444" spans="1:58" x14ac:dyDescent="0.25">
      <c r="A444" s="1"/>
      <c r="B444" s="1"/>
      <c r="E444" s="4"/>
      <c r="P444" s="1"/>
      <c r="Q444" s="1"/>
      <c r="R444" s="1"/>
      <c r="T444" s="1"/>
      <c r="U444" s="1"/>
      <c r="V444" s="1">
        <f t="shared" si="596"/>
        <v>0</v>
      </c>
      <c r="Y444" s="1">
        <f>Table17[[#This Row],[Quantity2]]*Table17[[#This Row],[U Cost]]</f>
        <v>0</v>
      </c>
      <c r="AA444" s="1"/>
      <c r="AB444" s="1"/>
      <c r="AC444" s="1">
        <f t="shared" si="597"/>
        <v>0</v>
      </c>
      <c r="AD444" s="1"/>
      <c r="AE444" s="1">
        <f>SUM(Table17[[#This Row],[Total 
Paid]:[Refunds]])</f>
        <v>0</v>
      </c>
      <c r="AF444" s="1"/>
      <c r="AG444" s="1">
        <f>SUM(AC444,Table17[[#This Row],[Refunds]],Table17[[#This Row],[Shipping 
Charged]])</f>
        <v>0</v>
      </c>
      <c r="AH444" s="1"/>
      <c r="AI444" s="1"/>
      <c r="AJ444" s="1">
        <f t="shared" si="598"/>
        <v>0</v>
      </c>
      <c r="AL444" s="1"/>
      <c r="AM444" s="1"/>
      <c r="AN444" s="1"/>
      <c r="AO444" s="1"/>
      <c r="AQ444" s="30"/>
      <c r="AR444" s="1"/>
      <c r="AS444" s="1">
        <f t="shared" si="599"/>
        <v>0</v>
      </c>
      <c r="AT444" s="1"/>
      <c r="AU444" s="1"/>
      <c r="AV444" s="2">
        <f t="shared" si="600"/>
        <v>0</v>
      </c>
      <c r="AX444" s="1"/>
      <c r="AY444" s="1"/>
      <c r="AZ444" s="1"/>
      <c r="BA444" s="2">
        <f t="shared" si="601"/>
        <v>0</v>
      </c>
      <c r="BB444" s="2">
        <f>SUM(AG444,AI444,-BA444,-Table17[[#This Row],[Sale Fee]])</f>
        <v>0</v>
      </c>
      <c r="BD444" s="1"/>
      <c r="BE444" s="1"/>
      <c r="BF444" s="1"/>
    </row>
    <row r="445" spans="1:58" x14ac:dyDescent="0.25">
      <c r="A445" s="1"/>
      <c r="B445" s="1"/>
      <c r="E445" s="4"/>
      <c r="P445" s="1"/>
      <c r="Q445" s="1"/>
      <c r="R445" s="1"/>
      <c r="T445" s="1"/>
      <c r="U445" s="1"/>
      <c r="V445" s="1">
        <f t="shared" si="596"/>
        <v>0</v>
      </c>
      <c r="Y445" s="1">
        <f>Table17[[#This Row],[Quantity2]]*Table17[[#This Row],[U Cost]]</f>
        <v>0</v>
      </c>
      <c r="AA445" s="1"/>
      <c r="AB445" s="1"/>
      <c r="AC445" s="1">
        <f t="shared" si="597"/>
        <v>0</v>
      </c>
      <c r="AD445" s="1"/>
      <c r="AE445" s="1">
        <f>SUM(Table17[[#This Row],[Total 
Paid]:[Refunds]])</f>
        <v>0</v>
      </c>
      <c r="AF445" s="1"/>
      <c r="AG445" s="1">
        <f>SUM(AC445,Table17[[#This Row],[Refunds]],Table17[[#This Row],[Shipping 
Charged]])</f>
        <v>0</v>
      </c>
      <c r="AH445" s="1"/>
      <c r="AI445" s="1"/>
      <c r="AJ445" s="1">
        <f t="shared" si="598"/>
        <v>0</v>
      </c>
      <c r="AL445" s="1"/>
      <c r="AM445" s="1"/>
      <c r="AN445" s="1"/>
      <c r="AO445" s="1"/>
      <c r="AQ445" s="30"/>
      <c r="AR445" s="1"/>
      <c r="AS445" s="1">
        <f t="shared" si="599"/>
        <v>0</v>
      </c>
      <c r="AT445" s="1"/>
      <c r="AU445" s="1"/>
      <c r="AV445" s="2">
        <f t="shared" si="600"/>
        <v>0</v>
      </c>
      <c r="AX445" s="1"/>
      <c r="AY445" s="1"/>
      <c r="AZ445" s="1"/>
      <c r="BA445" s="2">
        <f t="shared" si="601"/>
        <v>0</v>
      </c>
      <c r="BB445" s="2">
        <f>SUM(AG445,AI445,-BA445,-Table17[[#This Row],[Sale Fee]])</f>
        <v>0</v>
      </c>
      <c r="BD445" s="1"/>
      <c r="BE445" s="1"/>
      <c r="BF445" s="1"/>
    </row>
    <row r="446" spans="1:58" x14ac:dyDescent="0.25">
      <c r="A446" s="1"/>
      <c r="B446" s="1"/>
      <c r="E446" s="4"/>
      <c r="P446" s="1"/>
      <c r="Q446" s="1"/>
      <c r="R446" s="1"/>
      <c r="T446" s="1"/>
      <c r="U446" s="1"/>
      <c r="V446" s="1">
        <f t="shared" si="596"/>
        <v>0</v>
      </c>
      <c r="Y446" s="1">
        <f>Table17[[#This Row],[Quantity2]]*Table17[[#This Row],[U Cost]]</f>
        <v>0</v>
      </c>
      <c r="AA446" s="1"/>
      <c r="AB446" s="1"/>
      <c r="AC446" s="1">
        <f t="shared" si="597"/>
        <v>0</v>
      </c>
      <c r="AD446" s="1"/>
      <c r="AE446" s="1">
        <f>SUM(Table17[[#This Row],[Total 
Paid]:[Refunds]])</f>
        <v>0</v>
      </c>
      <c r="AF446" s="1"/>
      <c r="AG446" s="1">
        <f>SUM(AC446,Table17[[#This Row],[Refunds]],Table17[[#This Row],[Shipping 
Charged]])</f>
        <v>0</v>
      </c>
      <c r="AH446" s="1"/>
      <c r="AI446" s="1"/>
      <c r="AJ446" s="1">
        <f t="shared" si="598"/>
        <v>0</v>
      </c>
      <c r="AL446" s="1"/>
      <c r="AM446" s="1"/>
      <c r="AN446" s="1"/>
      <c r="AO446" s="1"/>
      <c r="AQ446" s="30"/>
      <c r="AR446" s="1"/>
      <c r="AS446" s="1">
        <f t="shared" si="599"/>
        <v>0</v>
      </c>
      <c r="AT446" s="1"/>
      <c r="AU446" s="1"/>
      <c r="AV446" s="2">
        <f t="shared" si="600"/>
        <v>0</v>
      </c>
      <c r="AX446" s="1"/>
      <c r="AY446" s="1"/>
      <c r="AZ446" s="1"/>
      <c r="BA446" s="2">
        <f t="shared" si="601"/>
        <v>0</v>
      </c>
      <c r="BB446" s="2">
        <f>SUM(AG446,AI446,-BA446,-Table17[[#This Row],[Sale Fee]])</f>
        <v>0</v>
      </c>
      <c r="BD446" s="1"/>
      <c r="BE446" s="1"/>
      <c r="BF446" s="1"/>
    </row>
    <row r="447" spans="1:58" x14ac:dyDescent="0.25">
      <c r="A447" s="1"/>
      <c r="B447" s="1"/>
      <c r="E447" s="4"/>
      <c r="P447" s="1"/>
      <c r="Q447" s="1"/>
      <c r="R447" s="1"/>
      <c r="T447" s="1"/>
      <c r="U447" s="1"/>
      <c r="V447" s="1">
        <f t="shared" si="596"/>
        <v>0</v>
      </c>
      <c r="Y447" s="1">
        <f>Table17[[#This Row],[Quantity2]]*Table17[[#This Row],[U Cost]]</f>
        <v>0</v>
      </c>
      <c r="AA447" s="1"/>
      <c r="AB447" s="1"/>
      <c r="AC447" s="1">
        <f t="shared" si="597"/>
        <v>0</v>
      </c>
      <c r="AD447" s="1"/>
      <c r="AE447" s="1">
        <f>SUM(Table17[[#This Row],[Total 
Paid]:[Refunds]])</f>
        <v>0</v>
      </c>
      <c r="AF447" s="1"/>
      <c r="AG447" s="1">
        <f>SUM(AC447,Table17[[#This Row],[Refunds]],Table17[[#This Row],[Shipping 
Charged]])</f>
        <v>0</v>
      </c>
      <c r="AH447" s="1"/>
      <c r="AI447" s="1"/>
      <c r="AJ447" s="1">
        <f t="shared" si="598"/>
        <v>0</v>
      </c>
      <c r="AL447" s="1"/>
      <c r="AM447" s="1"/>
      <c r="AN447" s="1"/>
      <c r="AO447" s="1"/>
      <c r="AQ447" s="30"/>
      <c r="AR447" s="1"/>
      <c r="AS447" s="1">
        <f t="shared" si="599"/>
        <v>0</v>
      </c>
      <c r="AT447" s="1"/>
      <c r="AU447" s="1"/>
      <c r="AV447" s="2">
        <f t="shared" si="600"/>
        <v>0</v>
      </c>
      <c r="AX447" s="1"/>
      <c r="AY447" s="1"/>
      <c r="AZ447" s="1"/>
      <c r="BA447" s="2">
        <f t="shared" si="601"/>
        <v>0</v>
      </c>
      <c r="BB447" s="2">
        <f>SUM(AG447,AI447,-BA447,-Table17[[#This Row],[Sale Fee]])</f>
        <v>0</v>
      </c>
      <c r="BD447" s="1"/>
      <c r="BE447" s="1"/>
      <c r="BF447" s="1"/>
    </row>
    <row r="448" spans="1:58" x14ac:dyDescent="0.25">
      <c r="A448" s="1"/>
      <c r="B448" s="1"/>
      <c r="E448" s="4"/>
      <c r="P448" s="1"/>
      <c r="Q448" s="1"/>
      <c r="R448" s="1"/>
      <c r="T448" s="1"/>
      <c r="U448" s="1"/>
      <c r="V448" s="1">
        <f t="shared" si="596"/>
        <v>0</v>
      </c>
      <c r="Y448" s="1">
        <f>Table17[[#This Row],[Quantity2]]*Table17[[#This Row],[U Cost]]</f>
        <v>0</v>
      </c>
      <c r="AA448" s="1"/>
      <c r="AB448" s="1"/>
      <c r="AC448" s="1">
        <f t="shared" si="597"/>
        <v>0</v>
      </c>
      <c r="AD448" s="1"/>
      <c r="AE448" s="1">
        <f>SUM(Table17[[#This Row],[Total 
Paid]:[Refunds]])</f>
        <v>0</v>
      </c>
      <c r="AF448" s="1"/>
      <c r="AG448" s="1">
        <f>SUM(AC448,Table17[[#This Row],[Refunds]],Table17[[#This Row],[Shipping 
Charged]])</f>
        <v>0</v>
      </c>
      <c r="AH448" s="1"/>
      <c r="AI448" s="1"/>
      <c r="AJ448" s="1">
        <f t="shared" si="598"/>
        <v>0</v>
      </c>
      <c r="AL448" s="1"/>
      <c r="AM448" s="1"/>
      <c r="AN448" s="1"/>
      <c r="AO448" s="1"/>
      <c r="AQ448" s="30"/>
      <c r="AR448" s="1"/>
      <c r="AS448" s="1">
        <f t="shared" si="599"/>
        <v>0</v>
      </c>
      <c r="AT448" s="1"/>
      <c r="AU448" s="1"/>
      <c r="AV448" s="2">
        <f t="shared" si="600"/>
        <v>0</v>
      </c>
      <c r="AX448" s="1"/>
      <c r="AY448" s="1"/>
      <c r="AZ448" s="1"/>
      <c r="BA448" s="2">
        <f t="shared" si="601"/>
        <v>0</v>
      </c>
      <c r="BB448" s="2">
        <f>SUM(AG448,AI448,-BA448,-Table17[[#This Row],[Sale Fee]])</f>
        <v>0</v>
      </c>
      <c r="BD448" s="1"/>
      <c r="BE448" s="1"/>
      <c r="BF448" s="1"/>
    </row>
    <row r="449" spans="1:58" x14ac:dyDescent="0.25">
      <c r="A449" s="1"/>
      <c r="B449" s="1"/>
      <c r="E449" s="4"/>
      <c r="P449" s="1"/>
      <c r="Q449" s="1"/>
      <c r="R449" s="1"/>
      <c r="T449" s="1"/>
      <c r="U449" s="1"/>
      <c r="V449" s="1">
        <f t="shared" si="596"/>
        <v>0</v>
      </c>
      <c r="Y449" s="1">
        <f>Table17[[#This Row],[Quantity2]]*Table17[[#This Row],[U Cost]]</f>
        <v>0</v>
      </c>
      <c r="AA449" s="1"/>
      <c r="AB449" s="1"/>
      <c r="AC449" s="1">
        <f t="shared" si="597"/>
        <v>0</v>
      </c>
      <c r="AD449" s="1"/>
      <c r="AE449" s="1">
        <f>SUM(Table17[[#This Row],[Total 
Paid]:[Refunds]])</f>
        <v>0</v>
      </c>
      <c r="AF449" s="1"/>
      <c r="AG449" s="1">
        <f>SUM(AC449,Table17[[#This Row],[Refunds]],Table17[[#This Row],[Shipping 
Charged]])</f>
        <v>0</v>
      </c>
      <c r="AH449" s="1"/>
      <c r="AI449" s="1"/>
      <c r="AJ449" s="1">
        <f t="shared" si="598"/>
        <v>0</v>
      </c>
      <c r="AL449" s="1"/>
      <c r="AM449" s="1"/>
      <c r="AN449" s="1"/>
      <c r="AO449" s="1"/>
      <c r="AQ449" s="30"/>
      <c r="AR449" s="1"/>
      <c r="AS449" s="1">
        <f t="shared" si="599"/>
        <v>0</v>
      </c>
      <c r="AT449" s="1"/>
      <c r="AU449" s="1"/>
      <c r="AV449" s="2">
        <f t="shared" si="600"/>
        <v>0</v>
      </c>
      <c r="AX449" s="1"/>
      <c r="AY449" s="1"/>
      <c r="AZ449" s="1"/>
      <c r="BA449" s="2">
        <f t="shared" si="601"/>
        <v>0</v>
      </c>
      <c r="BB449" s="2">
        <f>SUM(AG449,AI449,-BA449,-Table17[[#This Row],[Sale Fee]])</f>
        <v>0</v>
      </c>
      <c r="BD449" s="1"/>
      <c r="BE449" s="1"/>
      <c r="BF449" s="1"/>
    </row>
    <row r="450" spans="1:58" x14ac:dyDescent="0.25">
      <c r="A450" s="1"/>
      <c r="B450" s="1"/>
      <c r="E450" s="4"/>
      <c r="P450" s="1"/>
      <c r="Q450" s="1"/>
      <c r="R450" s="1"/>
      <c r="T450" s="1"/>
      <c r="U450" s="1"/>
      <c r="V450" s="1">
        <f t="shared" si="596"/>
        <v>0</v>
      </c>
      <c r="Y450" s="1">
        <f>Table17[[#This Row],[Quantity2]]*Table17[[#This Row],[U Cost]]</f>
        <v>0</v>
      </c>
      <c r="AA450" s="1"/>
      <c r="AB450" s="1"/>
      <c r="AC450" s="1">
        <f t="shared" si="597"/>
        <v>0</v>
      </c>
      <c r="AD450" s="1"/>
      <c r="AE450" s="1">
        <f>SUM(Table17[[#This Row],[Total 
Paid]:[Refunds]])</f>
        <v>0</v>
      </c>
      <c r="AF450" s="1"/>
      <c r="AG450" s="1">
        <f>SUM(AC450,Table17[[#This Row],[Refunds]],Table17[[#This Row],[Shipping 
Charged]])</f>
        <v>0</v>
      </c>
      <c r="AH450" s="1"/>
      <c r="AI450" s="1"/>
      <c r="AJ450" s="1">
        <f t="shared" si="598"/>
        <v>0</v>
      </c>
      <c r="AL450" s="1"/>
      <c r="AM450" s="1"/>
      <c r="AN450" s="1"/>
      <c r="AO450" s="1"/>
      <c r="AQ450" s="30"/>
      <c r="AR450" s="1"/>
      <c r="AS450" s="1">
        <f t="shared" si="599"/>
        <v>0</v>
      </c>
      <c r="AT450" s="1"/>
      <c r="AU450" s="1"/>
      <c r="AV450" s="2">
        <f t="shared" si="600"/>
        <v>0</v>
      </c>
      <c r="AX450" s="1"/>
      <c r="AY450" s="1"/>
      <c r="AZ450" s="1"/>
      <c r="BA450" s="2">
        <f t="shared" si="601"/>
        <v>0</v>
      </c>
      <c r="BB450" s="2">
        <f>SUM(AG450,AI450,-BA450,-Table17[[#This Row],[Sale Fee]])</f>
        <v>0</v>
      </c>
      <c r="BD450" s="1"/>
      <c r="BE450" s="1"/>
      <c r="BF450" s="1"/>
    </row>
    <row r="451" spans="1:58" x14ac:dyDescent="0.25">
      <c r="A451" s="1"/>
      <c r="B451" s="1"/>
      <c r="E451" s="4"/>
      <c r="P451" s="1"/>
      <c r="Q451" s="1"/>
      <c r="R451" s="1"/>
      <c r="T451" s="1"/>
      <c r="U451" s="1"/>
      <c r="V451" s="1">
        <f t="shared" si="596"/>
        <v>0</v>
      </c>
      <c r="Y451" s="1">
        <f>Table17[[#This Row],[Quantity2]]*Table17[[#This Row],[U Cost]]</f>
        <v>0</v>
      </c>
      <c r="AA451" s="1"/>
      <c r="AB451" s="1"/>
      <c r="AC451" s="1">
        <f t="shared" si="597"/>
        <v>0</v>
      </c>
      <c r="AD451" s="1"/>
      <c r="AE451" s="1">
        <f>SUM(Table17[[#This Row],[Total 
Paid]:[Refunds]])</f>
        <v>0</v>
      </c>
      <c r="AF451" s="1"/>
      <c r="AG451" s="1">
        <f>SUM(AC451,Table17[[#This Row],[Refunds]],Table17[[#This Row],[Shipping 
Charged]])</f>
        <v>0</v>
      </c>
      <c r="AH451" s="1"/>
      <c r="AI451" s="1"/>
      <c r="AJ451" s="1">
        <f t="shared" si="598"/>
        <v>0</v>
      </c>
      <c r="AL451" s="1"/>
      <c r="AM451" s="1"/>
      <c r="AN451" s="1"/>
      <c r="AO451" s="1"/>
      <c r="AQ451" s="30"/>
      <c r="AR451" s="1"/>
      <c r="AS451" s="1">
        <f t="shared" si="599"/>
        <v>0</v>
      </c>
      <c r="AT451" s="1"/>
      <c r="AU451" s="1"/>
      <c r="AV451" s="2">
        <f t="shared" si="600"/>
        <v>0</v>
      </c>
      <c r="AX451" s="1"/>
      <c r="AY451" s="1"/>
      <c r="AZ451" s="1"/>
      <c r="BA451" s="2">
        <f t="shared" si="601"/>
        <v>0</v>
      </c>
      <c r="BB451" s="2">
        <f>SUM(AG451,AI451,-BA451,-Table17[[#This Row],[Sale Fee]])</f>
        <v>0</v>
      </c>
      <c r="BD451" s="1"/>
      <c r="BE451" s="1"/>
      <c r="BF451" s="1"/>
    </row>
    <row r="452" spans="1:58" x14ac:dyDescent="0.25">
      <c r="A452" s="1"/>
      <c r="B452" s="1"/>
      <c r="E452" s="4"/>
      <c r="P452" s="1"/>
      <c r="Q452" s="1"/>
      <c r="R452" s="1"/>
      <c r="T452" s="1"/>
      <c r="U452" s="1"/>
      <c r="V452" s="1">
        <f t="shared" si="596"/>
        <v>0</v>
      </c>
      <c r="Y452" s="1">
        <f>Table17[[#This Row],[Quantity2]]*Table17[[#This Row],[U Cost]]</f>
        <v>0</v>
      </c>
      <c r="AA452" s="1"/>
      <c r="AB452" s="1"/>
      <c r="AC452" s="1">
        <f t="shared" si="597"/>
        <v>0</v>
      </c>
      <c r="AD452" s="1"/>
      <c r="AE452" s="1">
        <f>SUM(Table17[[#This Row],[Total 
Paid]:[Refunds]])</f>
        <v>0</v>
      </c>
      <c r="AF452" s="1"/>
      <c r="AG452" s="1">
        <f>SUM(AC452,Table17[[#This Row],[Refunds]],Table17[[#This Row],[Shipping 
Charged]])</f>
        <v>0</v>
      </c>
      <c r="AH452" s="1"/>
      <c r="AI452" s="1"/>
      <c r="AJ452" s="1">
        <f t="shared" si="598"/>
        <v>0</v>
      </c>
      <c r="AL452" s="1"/>
      <c r="AM452" s="1"/>
      <c r="AN452" s="1"/>
      <c r="AO452" s="1"/>
      <c r="AQ452" s="30"/>
      <c r="AR452" s="1"/>
      <c r="AS452" s="1">
        <f t="shared" si="599"/>
        <v>0</v>
      </c>
      <c r="AT452" s="1"/>
      <c r="AU452" s="1"/>
      <c r="AV452" s="2">
        <f t="shared" si="600"/>
        <v>0</v>
      </c>
      <c r="AX452" s="1"/>
      <c r="AY452" s="1"/>
      <c r="AZ452" s="1"/>
      <c r="BA452" s="2">
        <f t="shared" si="601"/>
        <v>0</v>
      </c>
      <c r="BB452" s="2">
        <f>SUM(AG452,AI452,-BA452,-Table17[[#This Row],[Sale Fee]])</f>
        <v>0</v>
      </c>
      <c r="BD452" s="1"/>
      <c r="BE452" s="1"/>
      <c r="BF452" s="1"/>
    </row>
    <row r="453" spans="1:58" x14ac:dyDescent="0.25">
      <c r="A453" s="1"/>
      <c r="B453" s="1"/>
      <c r="E453" s="4"/>
      <c r="P453" s="1"/>
      <c r="Q453" s="1"/>
      <c r="R453" s="1"/>
      <c r="T453" s="1"/>
      <c r="U453" s="1"/>
      <c r="V453" s="1">
        <f t="shared" si="596"/>
        <v>0</v>
      </c>
      <c r="Y453" s="1">
        <f>Table17[[#This Row],[Quantity2]]*Table17[[#This Row],[U Cost]]</f>
        <v>0</v>
      </c>
      <c r="AA453" s="1"/>
      <c r="AB453" s="1"/>
      <c r="AC453" s="1">
        <f t="shared" si="597"/>
        <v>0</v>
      </c>
      <c r="AD453" s="1"/>
      <c r="AE453" s="1">
        <f>SUM(Table17[[#This Row],[Total 
Paid]:[Refunds]])</f>
        <v>0</v>
      </c>
      <c r="AF453" s="1"/>
      <c r="AG453" s="1">
        <f>SUM(AC453,Table17[[#This Row],[Refunds]],Table17[[#This Row],[Shipping 
Charged]])</f>
        <v>0</v>
      </c>
      <c r="AH453" s="1"/>
      <c r="AI453" s="1"/>
      <c r="AJ453" s="1">
        <f t="shared" si="598"/>
        <v>0</v>
      </c>
      <c r="AL453" s="1"/>
      <c r="AM453" s="1"/>
      <c r="AN453" s="1"/>
      <c r="AO453" s="1"/>
      <c r="AQ453" s="30"/>
      <c r="AR453" s="1"/>
      <c r="AS453" s="1">
        <f t="shared" si="599"/>
        <v>0</v>
      </c>
      <c r="AT453" s="1"/>
      <c r="AU453" s="1"/>
      <c r="AV453" s="2">
        <f t="shared" si="600"/>
        <v>0</v>
      </c>
      <c r="AX453" s="1"/>
      <c r="AY453" s="1"/>
      <c r="AZ453" s="1"/>
      <c r="BA453" s="2">
        <f t="shared" si="601"/>
        <v>0</v>
      </c>
      <c r="BB453" s="2">
        <f>SUM(AG453,AI453,-BA453,-Table17[[#This Row],[Sale Fee]])</f>
        <v>0</v>
      </c>
      <c r="BD453" s="1"/>
      <c r="BE453" s="1"/>
      <c r="BF453" s="1"/>
    </row>
    <row r="454" spans="1:58" x14ac:dyDescent="0.25">
      <c r="A454" s="1"/>
      <c r="B454" s="1"/>
      <c r="E454" s="4"/>
      <c r="P454" s="1"/>
      <c r="Q454" s="1"/>
      <c r="R454" s="1"/>
      <c r="T454" s="1"/>
      <c r="U454" s="1"/>
      <c r="V454" s="1">
        <f t="shared" si="596"/>
        <v>0</v>
      </c>
      <c r="Y454" s="1">
        <f>Table17[[#This Row],[Quantity2]]*Table17[[#This Row],[U Cost]]</f>
        <v>0</v>
      </c>
      <c r="AA454" s="1"/>
      <c r="AB454" s="1"/>
      <c r="AC454" s="1">
        <f t="shared" si="597"/>
        <v>0</v>
      </c>
      <c r="AD454" s="1"/>
      <c r="AE454" s="1">
        <f>SUM(Table17[[#This Row],[Total 
Paid]:[Refunds]])</f>
        <v>0</v>
      </c>
      <c r="AF454" s="1"/>
      <c r="AG454" s="1">
        <f>SUM(AC454,Table17[[#This Row],[Refunds]],Table17[[#This Row],[Shipping 
Charged]])</f>
        <v>0</v>
      </c>
      <c r="AH454" s="1"/>
      <c r="AI454" s="1"/>
      <c r="AJ454" s="1">
        <f t="shared" si="598"/>
        <v>0</v>
      </c>
      <c r="AL454" s="1"/>
      <c r="AM454" s="1"/>
      <c r="AN454" s="1"/>
      <c r="AO454" s="1"/>
      <c r="AQ454" s="30"/>
      <c r="AR454" s="1"/>
      <c r="AS454" s="1">
        <f t="shared" si="599"/>
        <v>0</v>
      </c>
      <c r="AT454" s="1"/>
      <c r="AU454" s="1"/>
      <c r="AV454" s="2">
        <f t="shared" si="600"/>
        <v>0</v>
      </c>
      <c r="AX454" s="1"/>
      <c r="AY454" s="1"/>
      <c r="AZ454" s="1"/>
      <c r="BA454" s="2">
        <f t="shared" si="601"/>
        <v>0</v>
      </c>
      <c r="BB454" s="2">
        <f>SUM(AG454,AI454,-BA454,-Table17[[#This Row],[Sale Fee]])</f>
        <v>0</v>
      </c>
      <c r="BD454" s="1"/>
      <c r="BE454" s="1"/>
      <c r="BF454" s="1"/>
    </row>
    <row r="455" spans="1:58" x14ac:dyDescent="0.25">
      <c r="A455" s="1"/>
      <c r="B455" s="1"/>
      <c r="E455" s="4"/>
      <c r="P455" s="1"/>
      <c r="Q455" s="1"/>
      <c r="R455" s="1"/>
      <c r="T455" s="1"/>
      <c r="U455" s="1"/>
      <c r="V455" s="1">
        <f t="shared" si="596"/>
        <v>0</v>
      </c>
      <c r="Y455" s="1">
        <f>Table17[[#This Row],[Quantity2]]*Table17[[#This Row],[U Cost]]</f>
        <v>0</v>
      </c>
      <c r="AA455" s="1"/>
      <c r="AB455" s="1"/>
      <c r="AC455" s="1">
        <f t="shared" si="597"/>
        <v>0</v>
      </c>
      <c r="AD455" s="1"/>
      <c r="AE455" s="1">
        <f>SUM(Table17[[#This Row],[Total 
Paid]:[Refunds]])</f>
        <v>0</v>
      </c>
      <c r="AF455" s="1"/>
      <c r="AG455" s="1">
        <f>SUM(AC455,Table17[[#This Row],[Refunds]],Table17[[#This Row],[Shipping 
Charged]])</f>
        <v>0</v>
      </c>
      <c r="AH455" s="1"/>
      <c r="AI455" s="1"/>
      <c r="AJ455" s="1">
        <f t="shared" si="598"/>
        <v>0</v>
      </c>
      <c r="AL455" s="1"/>
      <c r="AM455" s="1"/>
      <c r="AN455" s="1"/>
      <c r="AO455" s="1"/>
      <c r="AQ455" s="30"/>
      <c r="AR455" s="1"/>
      <c r="AS455" s="1">
        <f t="shared" si="599"/>
        <v>0</v>
      </c>
      <c r="AT455" s="1"/>
      <c r="AU455" s="1"/>
      <c r="AV455" s="2">
        <f t="shared" si="600"/>
        <v>0</v>
      </c>
      <c r="AX455" s="1"/>
      <c r="AY455" s="1"/>
      <c r="AZ455" s="1"/>
      <c r="BA455" s="2">
        <f t="shared" si="601"/>
        <v>0</v>
      </c>
      <c r="BB455" s="2">
        <f>SUM(AG455,AI455,-BA455,-Table17[[#This Row],[Sale Fee]])</f>
        <v>0</v>
      </c>
      <c r="BD455" s="1"/>
      <c r="BE455" s="1"/>
      <c r="BF455" s="1"/>
    </row>
    <row r="456" spans="1:58" x14ac:dyDescent="0.25">
      <c r="A456" s="1"/>
      <c r="B456" s="1"/>
      <c r="E456" s="4"/>
      <c r="P456" s="1"/>
      <c r="Q456" s="1"/>
      <c r="R456" s="1"/>
      <c r="T456" s="1"/>
      <c r="U456" s="1"/>
      <c r="V456" s="1">
        <f t="shared" si="596"/>
        <v>0</v>
      </c>
      <c r="Y456" s="1">
        <f>Table17[[#This Row],[Quantity2]]*Table17[[#This Row],[U Cost]]</f>
        <v>0</v>
      </c>
      <c r="AA456" s="1"/>
      <c r="AB456" s="1"/>
      <c r="AC456" s="1">
        <f t="shared" si="597"/>
        <v>0</v>
      </c>
      <c r="AD456" s="1"/>
      <c r="AE456" s="1">
        <f>SUM(Table17[[#This Row],[Total 
Paid]:[Refunds]])</f>
        <v>0</v>
      </c>
      <c r="AF456" s="1"/>
      <c r="AG456" s="1">
        <f>SUM(AC456,Table17[[#This Row],[Refunds]],Table17[[#This Row],[Shipping 
Charged]])</f>
        <v>0</v>
      </c>
      <c r="AH456" s="1"/>
      <c r="AI456" s="1"/>
      <c r="AJ456" s="1">
        <f t="shared" si="598"/>
        <v>0</v>
      </c>
      <c r="AL456" s="1"/>
      <c r="AM456" s="1"/>
      <c r="AN456" s="1"/>
      <c r="AO456" s="1"/>
      <c r="AQ456" s="30"/>
      <c r="AR456" s="1"/>
      <c r="AS456" s="1">
        <f t="shared" si="599"/>
        <v>0</v>
      </c>
      <c r="AT456" s="1"/>
      <c r="AU456" s="1"/>
      <c r="AV456" s="2">
        <f t="shared" si="600"/>
        <v>0</v>
      </c>
      <c r="AX456" s="1"/>
      <c r="AY456" s="1"/>
      <c r="AZ456" s="1"/>
      <c r="BA456" s="2">
        <f t="shared" si="601"/>
        <v>0</v>
      </c>
      <c r="BB456" s="2">
        <f>SUM(AG456,AI456,-BA456,-Table17[[#This Row],[Sale Fee]])</f>
        <v>0</v>
      </c>
      <c r="BD456" s="1"/>
      <c r="BE456" s="1"/>
      <c r="BF456" s="1"/>
    </row>
    <row r="457" spans="1:58" x14ac:dyDescent="0.25">
      <c r="A457" s="1"/>
      <c r="B457" s="1"/>
      <c r="E457" s="4"/>
      <c r="P457" s="1"/>
      <c r="Q457" s="1"/>
      <c r="R457" s="1"/>
      <c r="T457" s="1"/>
      <c r="U457" s="1"/>
      <c r="V457" s="1">
        <f t="shared" si="596"/>
        <v>0</v>
      </c>
      <c r="Y457" s="1">
        <f>Table17[[#This Row],[Quantity2]]*Table17[[#This Row],[U Cost]]</f>
        <v>0</v>
      </c>
      <c r="AA457" s="1"/>
      <c r="AB457" s="1"/>
      <c r="AC457" s="1">
        <f t="shared" si="597"/>
        <v>0</v>
      </c>
      <c r="AD457" s="1"/>
      <c r="AE457" s="1">
        <f>SUM(Table17[[#This Row],[Total 
Paid]:[Refunds]])</f>
        <v>0</v>
      </c>
      <c r="AF457" s="1"/>
      <c r="AG457" s="1">
        <f>SUM(AC457,Table17[[#This Row],[Refunds]],Table17[[#This Row],[Shipping 
Charged]])</f>
        <v>0</v>
      </c>
      <c r="AH457" s="1"/>
      <c r="AI457" s="1"/>
      <c r="AJ457" s="1">
        <f t="shared" si="598"/>
        <v>0</v>
      </c>
      <c r="AL457" s="1"/>
      <c r="AM457" s="1"/>
      <c r="AN457" s="1"/>
      <c r="AO457" s="1"/>
      <c r="AQ457" s="30"/>
      <c r="AR457" s="1"/>
      <c r="AS457" s="1">
        <f t="shared" si="599"/>
        <v>0</v>
      </c>
      <c r="AT457" s="1"/>
      <c r="AU457" s="1"/>
      <c r="AV457" s="2">
        <f t="shared" si="600"/>
        <v>0</v>
      </c>
      <c r="AX457" s="1"/>
      <c r="AY457" s="1"/>
      <c r="AZ457" s="1"/>
      <c r="BA457" s="2">
        <f t="shared" si="601"/>
        <v>0</v>
      </c>
      <c r="BB457" s="2">
        <f>SUM(AG457,AI457,-BA457,-Table17[[#This Row],[Sale Fee]])</f>
        <v>0</v>
      </c>
      <c r="BD457" s="1"/>
      <c r="BE457" s="1"/>
      <c r="BF457" s="1"/>
    </row>
    <row r="458" spans="1:58" x14ac:dyDescent="0.25">
      <c r="A458" s="1"/>
      <c r="B458" s="1"/>
      <c r="E458" s="4"/>
      <c r="P458" s="1"/>
      <c r="Q458" s="1"/>
      <c r="R458" s="1"/>
      <c r="T458" s="1"/>
      <c r="U458" s="1"/>
      <c r="V458" s="1">
        <f t="shared" si="596"/>
        <v>0</v>
      </c>
      <c r="Y458" s="1">
        <f>Table17[[#This Row],[Quantity2]]*Table17[[#This Row],[U Cost]]</f>
        <v>0</v>
      </c>
      <c r="AA458" s="1"/>
      <c r="AB458" s="1"/>
      <c r="AC458" s="1">
        <f t="shared" si="597"/>
        <v>0</v>
      </c>
      <c r="AD458" s="1"/>
      <c r="AE458" s="1">
        <f>SUM(Table17[[#This Row],[Total 
Paid]:[Refunds]])</f>
        <v>0</v>
      </c>
      <c r="AF458" s="1"/>
      <c r="AG458" s="1">
        <f>SUM(AC458,Table17[[#This Row],[Refunds]],Table17[[#This Row],[Shipping 
Charged]])</f>
        <v>0</v>
      </c>
      <c r="AH458" s="1"/>
      <c r="AI458" s="1"/>
      <c r="AJ458" s="1">
        <f t="shared" si="598"/>
        <v>0</v>
      </c>
      <c r="AL458" s="1"/>
      <c r="AM458" s="1"/>
      <c r="AN458" s="1"/>
      <c r="AO458" s="1"/>
      <c r="AQ458" s="30"/>
      <c r="AR458" s="1"/>
      <c r="AS458" s="1">
        <f t="shared" si="599"/>
        <v>0</v>
      </c>
      <c r="AT458" s="1"/>
      <c r="AU458" s="1"/>
      <c r="AV458" s="2">
        <f t="shared" si="600"/>
        <v>0</v>
      </c>
      <c r="AX458" s="1"/>
      <c r="AY458" s="1"/>
      <c r="AZ458" s="1"/>
      <c r="BA458" s="2">
        <f t="shared" si="601"/>
        <v>0</v>
      </c>
      <c r="BB458" s="2">
        <f>SUM(AG458,AI458,-BA458,-Table17[[#This Row],[Sale Fee]])</f>
        <v>0</v>
      </c>
      <c r="BD458" s="1"/>
      <c r="BE458" s="1"/>
      <c r="BF458" s="1"/>
    </row>
    <row r="459" spans="1:58" x14ac:dyDescent="0.25">
      <c r="A459" s="1"/>
      <c r="B459" s="1"/>
      <c r="E459" s="4"/>
      <c r="P459" s="1"/>
      <c r="Q459" s="1"/>
      <c r="R459" s="1"/>
      <c r="T459" s="1"/>
      <c r="U459" s="1"/>
      <c r="V459" s="1">
        <f t="shared" si="596"/>
        <v>0</v>
      </c>
      <c r="Y459" s="1">
        <f>Table17[[#This Row],[Quantity2]]*Table17[[#This Row],[U Cost]]</f>
        <v>0</v>
      </c>
      <c r="AA459" s="1"/>
      <c r="AB459" s="1"/>
      <c r="AC459" s="1">
        <f t="shared" si="597"/>
        <v>0</v>
      </c>
      <c r="AD459" s="1"/>
      <c r="AE459" s="1">
        <f>SUM(Table17[[#This Row],[Total 
Paid]:[Refunds]])</f>
        <v>0</v>
      </c>
      <c r="AF459" s="1"/>
      <c r="AG459" s="1">
        <f>SUM(AC459,Table17[[#This Row],[Refunds]],Table17[[#This Row],[Shipping 
Charged]])</f>
        <v>0</v>
      </c>
      <c r="AH459" s="1"/>
      <c r="AI459" s="1"/>
      <c r="AJ459" s="1">
        <f t="shared" si="598"/>
        <v>0</v>
      </c>
      <c r="AL459" s="1"/>
      <c r="AM459" s="1"/>
      <c r="AN459" s="1"/>
      <c r="AO459" s="1"/>
      <c r="AQ459" s="30"/>
      <c r="AR459" s="1"/>
      <c r="AS459" s="1">
        <f t="shared" si="599"/>
        <v>0</v>
      </c>
      <c r="AT459" s="1"/>
      <c r="AU459" s="1"/>
      <c r="AV459" s="2">
        <f t="shared" si="600"/>
        <v>0</v>
      </c>
      <c r="AX459" s="1"/>
      <c r="AY459" s="1"/>
      <c r="AZ459" s="1"/>
      <c r="BA459" s="2">
        <f t="shared" si="601"/>
        <v>0</v>
      </c>
      <c r="BB459" s="2">
        <f>SUM(AG459,AI459,-BA459,-Table17[[#This Row],[Sale Fee]])</f>
        <v>0</v>
      </c>
      <c r="BD459" s="1"/>
      <c r="BE459" s="1"/>
      <c r="BF459" s="1"/>
    </row>
    <row r="460" spans="1:58" x14ac:dyDescent="0.25">
      <c r="A460" s="1"/>
      <c r="B460" s="1"/>
      <c r="E460" s="4"/>
      <c r="K460" s="51"/>
      <c r="P460" s="1"/>
      <c r="Q460" s="1"/>
      <c r="R460" s="1"/>
      <c r="T460" s="1"/>
      <c r="U460" s="1"/>
      <c r="V460" s="1">
        <f t="shared" si="596"/>
        <v>0</v>
      </c>
      <c r="Y460" s="1">
        <f>Table17[[#This Row],[Quantity2]]*Table17[[#This Row],[U Cost]]</f>
        <v>0</v>
      </c>
      <c r="AA460" s="1"/>
      <c r="AB460" s="1"/>
      <c r="AC460" s="1">
        <f t="shared" si="597"/>
        <v>0</v>
      </c>
      <c r="AD460" s="1"/>
      <c r="AE460" s="1">
        <f>SUM(Table17[[#This Row],[Total 
Paid]:[Refunds]])</f>
        <v>0</v>
      </c>
      <c r="AF460" s="1"/>
      <c r="AG460" s="1">
        <f>SUM(AC460,Table17[[#This Row],[Refunds]],Table17[[#This Row],[Shipping 
Charged]])</f>
        <v>0</v>
      </c>
      <c r="AH460" s="1"/>
      <c r="AI460" s="1"/>
      <c r="AJ460" s="1">
        <f t="shared" si="598"/>
        <v>0</v>
      </c>
      <c r="AL460" s="1"/>
      <c r="AM460" s="1"/>
      <c r="AN460" s="1"/>
      <c r="AO460" s="1"/>
      <c r="AQ460" s="30"/>
      <c r="AR460" s="1"/>
      <c r="AS460" s="1">
        <f t="shared" si="599"/>
        <v>0</v>
      </c>
      <c r="AT460" s="1"/>
      <c r="AU460" s="1"/>
      <c r="AV460" s="2">
        <f t="shared" si="600"/>
        <v>0</v>
      </c>
      <c r="AX460" s="1"/>
      <c r="AY460" s="1"/>
      <c r="AZ460" s="1"/>
      <c r="BA460" s="2">
        <f t="shared" si="601"/>
        <v>0</v>
      </c>
      <c r="BB460" s="2">
        <f>SUM(AG460,AI460,-BA460,-Table17[[#This Row],[Sale Fee]])</f>
        <v>0</v>
      </c>
      <c r="BD460" s="1"/>
      <c r="BE460" s="1"/>
      <c r="BF460" s="1"/>
    </row>
    <row r="461" spans="1:58" x14ac:dyDescent="0.25">
      <c r="A461" s="1"/>
      <c r="B461" s="1"/>
      <c r="E461" s="4"/>
      <c r="K461" s="51"/>
      <c r="P461" s="1"/>
      <c r="Q461" s="1"/>
      <c r="R461" s="1"/>
      <c r="T461" s="1"/>
      <c r="U461" s="1"/>
      <c r="V461" s="1">
        <f t="shared" si="596"/>
        <v>0</v>
      </c>
      <c r="Y461" s="1">
        <f>Table17[[#This Row],[Quantity2]]*Table17[[#This Row],[U Cost]]</f>
        <v>0</v>
      </c>
      <c r="AA461" s="1"/>
      <c r="AB461" s="1"/>
      <c r="AC461" s="1">
        <f t="shared" si="597"/>
        <v>0</v>
      </c>
      <c r="AD461" s="1"/>
      <c r="AE461" s="1">
        <f>SUM(Table17[[#This Row],[Total 
Paid]:[Refunds]])</f>
        <v>0</v>
      </c>
      <c r="AF461" s="1"/>
      <c r="AG461" s="1">
        <f>SUM(AC461,Table17[[#This Row],[Refunds]],Table17[[#This Row],[Shipping 
Charged]])</f>
        <v>0</v>
      </c>
      <c r="AH461" s="1"/>
      <c r="AI461" s="1"/>
      <c r="AJ461" s="1">
        <f t="shared" si="598"/>
        <v>0</v>
      </c>
      <c r="AL461" s="1"/>
      <c r="AM461" s="1"/>
      <c r="AN461" s="1"/>
      <c r="AO461" s="1"/>
      <c r="AQ461" s="30"/>
      <c r="AR461" s="1"/>
      <c r="AS461" s="1">
        <f t="shared" si="599"/>
        <v>0</v>
      </c>
      <c r="AT461" s="1"/>
      <c r="AU461" s="1"/>
      <c r="AV461" s="2">
        <f t="shared" si="600"/>
        <v>0</v>
      </c>
      <c r="AX461" s="1"/>
      <c r="AY461" s="1"/>
      <c r="AZ461" s="1"/>
      <c r="BA461" s="2">
        <f t="shared" si="601"/>
        <v>0</v>
      </c>
      <c r="BB461" s="2">
        <f>SUM(AG461,AI461,-BA461,-Table17[[#This Row],[Sale Fee]])</f>
        <v>0</v>
      </c>
      <c r="BD461" s="1"/>
      <c r="BE461" s="1"/>
      <c r="BF461" s="1"/>
    </row>
    <row r="462" spans="1:58" x14ac:dyDescent="0.25">
      <c r="A462" s="1"/>
      <c r="B462" s="1"/>
      <c r="E462" s="4"/>
      <c r="K462" s="51"/>
      <c r="P462" s="1"/>
      <c r="Q462" s="1"/>
      <c r="R462" s="1"/>
      <c r="T462" s="1"/>
      <c r="U462" s="1"/>
      <c r="V462" s="1">
        <f t="shared" si="596"/>
        <v>0</v>
      </c>
      <c r="Y462" s="1">
        <f>Table17[[#This Row],[Quantity2]]*Table17[[#This Row],[U Cost]]</f>
        <v>0</v>
      </c>
      <c r="AA462" s="1"/>
      <c r="AB462" s="1"/>
      <c r="AC462" s="1">
        <f t="shared" si="597"/>
        <v>0</v>
      </c>
      <c r="AD462" s="1"/>
      <c r="AE462" s="1">
        <f>SUM(Table17[[#This Row],[Total 
Paid]:[Refunds]])</f>
        <v>0</v>
      </c>
      <c r="AF462" s="1"/>
      <c r="AG462" s="1">
        <f>SUM(AC462,Table17[[#This Row],[Refunds]],Table17[[#This Row],[Shipping 
Charged]])</f>
        <v>0</v>
      </c>
      <c r="AH462" s="1"/>
      <c r="AI462" s="1"/>
      <c r="AJ462" s="1">
        <f t="shared" si="598"/>
        <v>0</v>
      </c>
      <c r="AL462" s="1"/>
      <c r="AM462" s="1"/>
      <c r="AN462" s="1"/>
      <c r="AO462" s="1"/>
      <c r="AQ462" s="30"/>
      <c r="AR462" s="1"/>
      <c r="AS462" s="1">
        <f t="shared" si="599"/>
        <v>0</v>
      </c>
      <c r="AT462" s="1"/>
      <c r="AU462" s="1"/>
      <c r="AV462" s="2">
        <f t="shared" si="600"/>
        <v>0</v>
      </c>
      <c r="AX462" s="1"/>
      <c r="AY462" s="1"/>
      <c r="AZ462" s="1"/>
      <c r="BA462" s="2">
        <f t="shared" si="601"/>
        <v>0</v>
      </c>
      <c r="BB462" s="2">
        <f>SUM(AG462,AI462,-BA462,-Table17[[#This Row],[Sale Fee]])</f>
        <v>0</v>
      </c>
      <c r="BD462" s="1"/>
      <c r="BE462" s="1"/>
      <c r="BF462" s="1"/>
    </row>
    <row r="463" spans="1:58" x14ac:dyDescent="0.25">
      <c r="A463" s="1"/>
      <c r="B463" s="1"/>
      <c r="E463" s="4"/>
      <c r="K463" s="51"/>
      <c r="P463" s="1"/>
      <c r="Q463" s="1"/>
      <c r="R463" s="1"/>
      <c r="T463" s="1"/>
      <c r="U463" s="1"/>
      <c r="V463" s="1">
        <f t="shared" si="596"/>
        <v>0</v>
      </c>
      <c r="Y463" s="1">
        <f>Table17[[#This Row],[Quantity2]]*Table17[[#This Row],[U Cost]]</f>
        <v>0</v>
      </c>
      <c r="AA463" s="1"/>
      <c r="AB463" s="1"/>
      <c r="AC463" s="1">
        <f t="shared" si="597"/>
        <v>0</v>
      </c>
      <c r="AD463" s="1"/>
      <c r="AE463" s="1">
        <f>SUM(Table17[[#This Row],[Total 
Paid]:[Refunds]])</f>
        <v>0</v>
      </c>
      <c r="AF463" s="1"/>
      <c r="AG463" s="1">
        <f>SUM(AC463,Table17[[#This Row],[Refunds]],Table17[[#This Row],[Shipping 
Charged]])</f>
        <v>0</v>
      </c>
      <c r="AH463" s="1"/>
      <c r="AI463" s="1"/>
      <c r="AJ463" s="1">
        <f t="shared" si="598"/>
        <v>0</v>
      </c>
      <c r="AL463" s="1"/>
      <c r="AM463" s="1"/>
      <c r="AN463" s="1"/>
      <c r="AO463" s="1"/>
      <c r="AQ463" s="30"/>
      <c r="AR463" s="1"/>
      <c r="AS463" s="1">
        <f t="shared" si="599"/>
        <v>0</v>
      </c>
      <c r="AT463" s="1"/>
      <c r="AU463" s="1"/>
      <c r="AV463" s="2">
        <f t="shared" si="600"/>
        <v>0</v>
      </c>
      <c r="AX463" s="1"/>
      <c r="AY463" s="1"/>
      <c r="AZ463" s="1"/>
      <c r="BA463" s="2">
        <f t="shared" si="601"/>
        <v>0</v>
      </c>
      <c r="BB463" s="2">
        <f>SUM(AG463,AI463,-BA463,-Table17[[#This Row],[Sale Fee]])</f>
        <v>0</v>
      </c>
      <c r="BD463" s="1"/>
      <c r="BE463" s="1"/>
      <c r="BF463" s="1"/>
    </row>
    <row r="464" spans="1:58" x14ac:dyDescent="0.25">
      <c r="A464" s="1"/>
      <c r="B464" s="1"/>
      <c r="E464" s="4"/>
      <c r="K464" s="51"/>
      <c r="P464" s="1"/>
      <c r="Q464" s="1"/>
      <c r="R464" s="1"/>
      <c r="T464" s="1"/>
      <c r="U464" s="1"/>
      <c r="V464" s="1">
        <f t="shared" si="596"/>
        <v>0</v>
      </c>
      <c r="Y464" s="1">
        <f>Table17[[#This Row],[Quantity2]]*Table17[[#This Row],[U Cost]]</f>
        <v>0</v>
      </c>
      <c r="AA464" s="1"/>
      <c r="AB464" s="1"/>
      <c r="AC464" s="1">
        <f t="shared" si="597"/>
        <v>0</v>
      </c>
      <c r="AD464" s="1"/>
      <c r="AE464" s="1">
        <f>SUM(Table17[[#This Row],[Total 
Paid]:[Refunds]])</f>
        <v>0</v>
      </c>
      <c r="AF464" s="1"/>
      <c r="AG464" s="1">
        <f>SUM(AC464,Table17[[#This Row],[Refunds]],Table17[[#This Row],[Shipping 
Charged]])</f>
        <v>0</v>
      </c>
      <c r="AH464" s="1"/>
      <c r="AI464" s="1"/>
      <c r="AJ464" s="1">
        <f t="shared" si="598"/>
        <v>0</v>
      </c>
      <c r="AL464" s="1"/>
      <c r="AM464" s="1"/>
      <c r="AN464" s="1"/>
      <c r="AO464" s="1"/>
      <c r="AQ464" s="30"/>
      <c r="AR464" s="1"/>
      <c r="AS464" s="1">
        <f t="shared" si="599"/>
        <v>0</v>
      </c>
      <c r="AT464" s="1"/>
      <c r="AU464" s="1"/>
      <c r="AV464" s="2">
        <f t="shared" si="600"/>
        <v>0</v>
      </c>
      <c r="AX464" s="1"/>
      <c r="AY464" s="1"/>
      <c r="AZ464" s="1"/>
      <c r="BA464" s="2">
        <f t="shared" si="601"/>
        <v>0</v>
      </c>
      <c r="BB464" s="2">
        <f>SUM(AG464,AI464,-BA464,-Table17[[#This Row],[Sale Fee]])</f>
        <v>0</v>
      </c>
      <c r="BD464" s="1"/>
      <c r="BE464" s="1"/>
      <c r="BF464" s="1"/>
    </row>
    <row r="465" spans="1:58" x14ac:dyDescent="0.25">
      <c r="A465" s="1"/>
      <c r="B465" s="1"/>
      <c r="E465" s="4"/>
      <c r="K465" s="51"/>
      <c r="P465" s="1"/>
      <c r="Q465" s="1"/>
      <c r="R465" s="1"/>
      <c r="T465" s="1"/>
      <c r="U465" s="1"/>
      <c r="V465" s="1">
        <f t="shared" si="596"/>
        <v>0</v>
      </c>
      <c r="Y465" s="1">
        <f>Table17[[#This Row],[Quantity2]]*Table17[[#This Row],[U Cost]]</f>
        <v>0</v>
      </c>
      <c r="AA465" s="1"/>
      <c r="AB465" s="1"/>
      <c r="AC465" s="1">
        <f t="shared" si="597"/>
        <v>0</v>
      </c>
      <c r="AD465" s="1"/>
      <c r="AE465" s="1">
        <f>SUM(Table17[[#This Row],[Total 
Paid]:[Refunds]])</f>
        <v>0</v>
      </c>
      <c r="AF465" s="1"/>
      <c r="AG465" s="1">
        <f>SUM(AC465,Table17[[#This Row],[Refunds]],Table17[[#This Row],[Shipping 
Charged]])</f>
        <v>0</v>
      </c>
      <c r="AH465" s="1"/>
      <c r="AI465" s="1"/>
      <c r="AJ465" s="1">
        <f t="shared" si="598"/>
        <v>0</v>
      </c>
      <c r="AL465" s="1"/>
      <c r="AM465" s="1"/>
      <c r="AN465" s="1"/>
      <c r="AO465" s="1"/>
      <c r="AQ465" s="30"/>
      <c r="AR465" s="1"/>
      <c r="AS465" s="1">
        <f t="shared" si="599"/>
        <v>0</v>
      </c>
      <c r="AT465" s="1"/>
      <c r="AU465" s="1"/>
      <c r="AV465" s="2">
        <f t="shared" si="600"/>
        <v>0</v>
      </c>
      <c r="AX465" s="1"/>
      <c r="AY465" s="1"/>
      <c r="AZ465" s="1"/>
      <c r="BA465" s="2">
        <f t="shared" si="601"/>
        <v>0</v>
      </c>
      <c r="BB465" s="2">
        <f>SUM(AG465,AI465,-BA465,-Table17[[#This Row],[Sale Fee]])</f>
        <v>0</v>
      </c>
      <c r="BD465" s="1"/>
      <c r="BE465" s="1"/>
      <c r="BF465" s="1"/>
    </row>
    <row r="466" spans="1:58" x14ac:dyDescent="0.25">
      <c r="A466" s="1"/>
      <c r="B466" s="1"/>
      <c r="E466" s="4"/>
      <c r="K466" s="51"/>
      <c r="P466" s="1"/>
      <c r="Q466" s="1"/>
      <c r="R466" s="1"/>
      <c r="T466" s="1"/>
      <c r="U466" s="1"/>
      <c r="V466" s="1">
        <f t="shared" si="596"/>
        <v>0</v>
      </c>
      <c r="Y466" s="1">
        <f>Table17[[#This Row],[Quantity2]]*Table17[[#This Row],[U Cost]]</f>
        <v>0</v>
      </c>
      <c r="AA466" s="1"/>
      <c r="AB466" s="1"/>
      <c r="AC466" s="1">
        <f t="shared" si="597"/>
        <v>0</v>
      </c>
      <c r="AD466" s="1"/>
      <c r="AE466" s="1">
        <f>SUM(Table17[[#This Row],[Total 
Paid]:[Refunds]])</f>
        <v>0</v>
      </c>
      <c r="AF466" s="1"/>
      <c r="AG466" s="1">
        <f>SUM(AC466,Table17[[#This Row],[Refunds]],Table17[[#This Row],[Shipping 
Charged]])</f>
        <v>0</v>
      </c>
      <c r="AH466" s="1"/>
      <c r="AI466" s="1"/>
      <c r="AJ466" s="1">
        <f t="shared" si="598"/>
        <v>0</v>
      </c>
      <c r="AL466" s="1"/>
      <c r="AM466" s="1"/>
      <c r="AN466" s="1"/>
      <c r="AO466" s="1"/>
      <c r="AQ466" s="30"/>
      <c r="AR466" s="1"/>
      <c r="AS466" s="1">
        <f t="shared" si="599"/>
        <v>0</v>
      </c>
      <c r="AT466" s="1"/>
      <c r="AU466" s="1"/>
      <c r="AV466" s="2">
        <f t="shared" si="600"/>
        <v>0</v>
      </c>
      <c r="AX466" s="1"/>
      <c r="AY466" s="1"/>
      <c r="AZ466" s="1"/>
      <c r="BA466" s="2">
        <f t="shared" si="601"/>
        <v>0</v>
      </c>
      <c r="BB466" s="2">
        <f>SUM(AG466,AI466,-BA466,-Table17[[#This Row],[Sale Fee]])</f>
        <v>0</v>
      </c>
      <c r="BD466" s="1"/>
      <c r="BE466" s="1"/>
      <c r="BF466" s="1"/>
    </row>
    <row r="467" spans="1:58" x14ac:dyDescent="0.25">
      <c r="A467" s="1"/>
      <c r="B467" s="1"/>
      <c r="E467" s="4"/>
      <c r="P467" s="1"/>
      <c r="Q467" s="1"/>
      <c r="R467" s="1"/>
      <c r="T467" s="1"/>
      <c r="U467" s="1"/>
      <c r="V467" s="1">
        <f t="shared" si="596"/>
        <v>0</v>
      </c>
      <c r="Y467" s="1">
        <f>Table17[[#This Row],[Quantity2]]*Table17[[#This Row],[U Cost]]</f>
        <v>0</v>
      </c>
      <c r="AA467" s="1"/>
      <c r="AB467" s="1"/>
      <c r="AC467" s="1">
        <f t="shared" si="597"/>
        <v>0</v>
      </c>
      <c r="AD467" s="1"/>
      <c r="AE467" s="1">
        <f>SUM(Table17[[#This Row],[Total 
Paid]:[Refunds]])</f>
        <v>0</v>
      </c>
      <c r="AF467" s="1"/>
      <c r="AG467" s="1">
        <f>SUM(AC467,Table17[[#This Row],[Refunds]],Table17[[#This Row],[Shipping 
Charged]])</f>
        <v>0</v>
      </c>
      <c r="AH467" s="1"/>
      <c r="AI467" s="1"/>
      <c r="AJ467" s="1">
        <f t="shared" si="598"/>
        <v>0</v>
      </c>
      <c r="AL467" s="1"/>
      <c r="AM467" s="1"/>
      <c r="AN467" s="1"/>
      <c r="AO467" s="1"/>
      <c r="AQ467" s="30"/>
      <c r="AR467" s="1"/>
      <c r="AS467" s="1">
        <f t="shared" si="599"/>
        <v>0</v>
      </c>
      <c r="AT467" s="1"/>
      <c r="AU467" s="1"/>
      <c r="AV467" s="2">
        <f t="shared" si="600"/>
        <v>0</v>
      </c>
      <c r="AX467" s="1"/>
      <c r="AY467" s="1"/>
      <c r="AZ467" s="1"/>
      <c r="BA467" s="2">
        <f t="shared" si="601"/>
        <v>0</v>
      </c>
      <c r="BB467" s="2">
        <f>SUM(AG467,AI467,-BA467,-Table17[[#This Row],[Sale Fee]])</f>
        <v>0</v>
      </c>
      <c r="BD467" s="1"/>
      <c r="BE467" s="1"/>
      <c r="BF467" s="1"/>
    </row>
    <row r="468" spans="1:58" x14ac:dyDescent="0.25">
      <c r="A468" s="1"/>
      <c r="B468" s="1"/>
      <c r="E468" s="4"/>
      <c r="P468" s="1"/>
      <c r="Q468" s="1"/>
      <c r="R468" s="1"/>
      <c r="T468" s="1"/>
      <c r="U468" s="1"/>
      <c r="V468" s="1">
        <f t="shared" si="596"/>
        <v>0</v>
      </c>
      <c r="Y468" s="1">
        <f>Table17[[#This Row],[Quantity2]]*Table17[[#This Row],[U Cost]]</f>
        <v>0</v>
      </c>
      <c r="AA468" s="1"/>
      <c r="AB468" s="1"/>
      <c r="AC468" s="1">
        <f t="shared" si="597"/>
        <v>0</v>
      </c>
      <c r="AD468" s="1"/>
      <c r="AE468" s="1">
        <f>SUM(Table17[[#This Row],[Total 
Paid]:[Refunds]])</f>
        <v>0</v>
      </c>
      <c r="AF468" s="1"/>
      <c r="AG468" s="1">
        <f>SUM(AC468,Table17[[#This Row],[Refunds]],Table17[[#This Row],[Shipping 
Charged]])</f>
        <v>0</v>
      </c>
      <c r="AH468" s="1"/>
      <c r="AI468" s="1"/>
      <c r="AJ468" s="1">
        <f t="shared" si="598"/>
        <v>0</v>
      </c>
      <c r="AL468" s="1"/>
      <c r="AM468" s="1"/>
      <c r="AN468" s="1"/>
      <c r="AO468" s="1"/>
      <c r="AQ468" s="30"/>
      <c r="AR468" s="1"/>
      <c r="AS468" s="1">
        <f t="shared" si="599"/>
        <v>0</v>
      </c>
      <c r="AT468" s="1"/>
      <c r="AU468" s="1"/>
      <c r="AV468" s="2">
        <f t="shared" si="600"/>
        <v>0</v>
      </c>
      <c r="AX468" s="1"/>
      <c r="AY468" s="1"/>
      <c r="AZ468" s="1"/>
      <c r="BA468" s="2">
        <f t="shared" si="601"/>
        <v>0</v>
      </c>
      <c r="BB468" s="2">
        <f>SUM(AG468,AI468,-BA468,-Table17[[#This Row],[Sale Fee]])</f>
        <v>0</v>
      </c>
      <c r="BD468" s="1"/>
      <c r="BE468" s="1"/>
      <c r="BF468" s="1"/>
    </row>
    <row r="469" spans="1:58" x14ac:dyDescent="0.25">
      <c r="A469" s="1"/>
      <c r="B469" s="1"/>
      <c r="E469" s="4"/>
      <c r="P469" s="1"/>
      <c r="Q469" s="1"/>
      <c r="R469" s="1"/>
      <c r="T469" s="1"/>
      <c r="U469" s="1"/>
      <c r="V469" s="1">
        <f t="shared" si="596"/>
        <v>0</v>
      </c>
      <c r="Y469" s="1">
        <f>Table17[[#This Row],[Quantity2]]*Table17[[#This Row],[U Cost]]</f>
        <v>0</v>
      </c>
      <c r="AA469" s="1"/>
      <c r="AB469" s="1"/>
      <c r="AC469" s="1">
        <f t="shared" si="597"/>
        <v>0</v>
      </c>
      <c r="AD469" s="1"/>
      <c r="AE469" s="1">
        <f>SUM(Table17[[#This Row],[Total 
Paid]:[Refunds]])</f>
        <v>0</v>
      </c>
      <c r="AF469" s="1"/>
      <c r="AG469" s="1">
        <f>SUM(AC469,Table17[[#This Row],[Refunds]],Table17[[#This Row],[Shipping 
Charged]])</f>
        <v>0</v>
      </c>
      <c r="AH469" s="1"/>
      <c r="AI469" s="1"/>
      <c r="AJ469" s="1">
        <f t="shared" si="598"/>
        <v>0</v>
      </c>
      <c r="AL469" s="1"/>
      <c r="AM469" s="1"/>
      <c r="AN469" s="1"/>
      <c r="AO469" s="1"/>
      <c r="AQ469" s="30"/>
      <c r="AR469" s="1"/>
      <c r="AS469" s="1">
        <f t="shared" si="599"/>
        <v>0</v>
      </c>
      <c r="AT469" s="1"/>
      <c r="AU469" s="1"/>
      <c r="AV469" s="2">
        <f t="shared" si="600"/>
        <v>0</v>
      </c>
      <c r="AX469" s="1"/>
      <c r="AY469" s="1"/>
      <c r="AZ469" s="1"/>
      <c r="BA469" s="2">
        <f t="shared" si="601"/>
        <v>0</v>
      </c>
      <c r="BB469" s="2">
        <f>SUM(AG469,AI469,-BA469,-Table17[[#This Row],[Sale Fee]])</f>
        <v>0</v>
      </c>
      <c r="BD469" s="1"/>
      <c r="BE469" s="1"/>
      <c r="BF469" s="1"/>
    </row>
    <row r="470" spans="1:58" x14ac:dyDescent="0.25">
      <c r="A470" s="1"/>
      <c r="B470" s="1"/>
      <c r="E470" s="4"/>
      <c r="P470" s="1"/>
      <c r="Q470" s="1"/>
      <c r="R470" s="1"/>
      <c r="T470" s="1"/>
      <c r="U470" s="1"/>
      <c r="V470" s="1">
        <f t="shared" si="596"/>
        <v>0</v>
      </c>
      <c r="Y470" s="1">
        <f>Table17[[#This Row],[Quantity2]]*Table17[[#This Row],[U Cost]]</f>
        <v>0</v>
      </c>
      <c r="AA470" s="1"/>
      <c r="AB470" s="1"/>
      <c r="AC470" s="1">
        <f t="shared" si="597"/>
        <v>0</v>
      </c>
      <c r="AD470" s="1"/>
      <c r="AE470" s="1">
        <f>SUM(Table17[[#This Row],[Total 
Paid]:[Refunds]])</f>
        <v>0</v>
      </c>
      <c r="AF470" s="1"/>
      <c r="AG470" s="1">
        <f>SUM(AC470,Table17[[#This Row],[Refunds]],Table17[[#This Row],[Shipping 
Charged]])</f>
        <v>0</v>
      </c>
      <c r="AH470" s="1"/>
      <c r="AI470" s="1"/>
      <c r="AJ470" s="1">
        <f t="shared" si="598"/>
        <v>0</v>
      </c>
      <c r="AL470" s="1"/>
      <c r="AM470" s="1"/>
      <c r="AN470" s="1"/>
      <c r="AO470" s="1"/>
      <c r="AQ470" s="30"/>
      <c r="AR470" s="1"/>
      <c r="AS470" s="1">
        <f t="shared" si="599"/>
        <v>0</v>
      </c>
      <c r="AT470" s="1"/>
      <c r="AU470" s="1"/>
      <c r="AV470" s="2">
        <f t="shared" si="600"/>
        <v>0</v>
      </c>
      <c r="AX470" s="1"/>
      <c r="AY470" s="1"/>
      <c r="AZ470" s="1"/>
      <c r="BA470" s="2">
        <f t="shared" si="601"/>
        <v>0</v>
      </c>
      <c r="BB470" s="2">
        <f>SUM(AG470,AI470,-BA470,-Table17[[#This Row],[Sale Fee]])</f>
        <v>0</v>
      </c>
      <c r="BD470" s="1"/>
      <c r="BE470" s="1"/>
      <c r="BF470" s="1"/>
    </row>
    <row r="471" spans="1:58" x14ac:dyDescent="0.25">
      <c r="A471" s="1"/>
      <c r="B471" s="1"/>
      <c r="E471" s="4"/>
      <c r="P471" s="1"/>
      <c r="Q471" s="1"/>
      <c r="R471" s="1"/>
      <c r="T471" s="1"/>
      <c r="U471" s="1"/>
      <c r="V471" s="1">
        <f t="shared" si="596"/>
        <v>0</v>
      </c>
      <c r="Y471" s="1">
        <f>Table17[[#This Row],[Quantity2]]*Table17[[#This Row],[U Cost]]</f>
        <v>0</v>
      </c>
      <c r="AA471" s="1"/>
      <c r="AB471" s="1"/>
      <c r="AC471" s="1">
        <f t="shared" si="597"/>
        <v>0</v>
      </c>
      <c r="AD471" s="1"/>
      <c r="AE471" s="1">
        <f>SUM(Table17[[#This Row],[Total 
Paid]:[Refunds]])</f>
        <v>0</v>
      </c>
      <c r="AF471" s="1"/>
      <c r="AG471" s="1">
        <f>SUM(AC471,Table17[[#This Row],[Refunds]],Table17[[#This Row],[Shipping 
Charged]])</f>
        <v>0</v>
      </c>
      <c r="AH471" s="1"/>
      <c r="AI471" s="1"/>
      <c r="AJ471" s="1">
        <f t="shared" si="598"/>
        <v>0</v>
      </c>
      <c r="AL471" s="1"/>
      <c r="AM471" s="1"/>
      <c r="AN471" s="1"/>
      <c r="AO471" s="1"/>
      <c r="AQ471" s="30"/>
      <c r="AR471" s="1"/>
      <c r="AS471" s="1">
        <f t="shared" si="599"/>
        <v>0</v>
      </c>
      <c r="AT471" s="1"/>
      <c r="AU471" s="1"/>
      <c r="AV471" s="2">
        <f t="shared" si="600"/>
        <v>0</v>
      </c>
      <c r="AX471" s="1"/>
      <c r="AY471" s="1"/>
      <c r="AZ471" s="1"/>
      <c r="BA471" s="2">
        <f t="shared" si="601"/>
        <v>0</v>
      </c>
      <c r="BB471" s="2">
        <f>SUM(AG471,AI471,-BA471,-Table17[[#This Row],[Sale Fee]])</f>
        <v>0</v>
      </c>
      <c r="BD471" s="1"/>
      <c r="BE471" s="1"/>
      <c r="BF471" s="1"/>
    </row>
    <row r="472" spans="1:58" x14ac:dyDescent="0.25">
      <c r="A472" s="1"/>
      <c r="B472" s="1"/>
      <c r="E472" s="4"/>
      <c r="P472" s="1"/>
      <c r="Q472" s="1"/>
      <c r="R472" s="1"/>
      <c r="T472" s="1"/>
      <c r="U472" s="1"/>
      <c r="V472" s="1">
        <f t="shared" si="596"/>
        <v>0</v>
      </c>
      <c r="Y472" s="1">
        <f>Table17[[#This Row],[Quantity2]]*Table17[[#This Row],[U Cost]]</f>
        <v>0</v>
      </c>
      <c r="AA472" s="1"/>
      <c r="AB472" s="1"/>
      <c r="AC472" s="1">
        <f t="shared" si="597"/>
        <v>0</v>
      </c>
      <c r="AD472" s="1"/>
      <c r="AE472" s="1">
        <f>SUM(Table17[[#This Row],[Total 
Paid]:[Refunds]])</f>
        <v>0</v>
      </c>
      <c r="AF472" s="1"/>
      <c r="AG472" s="1">
        <f>SUM(AC472,Table17[[#This Row],[Refunds]],Table17[[#This Row],[Shipping 
Charged]])</f>
        <v>0</v>
      </c>
      <c r="AH472" s="1"/>
      <c r="AI472" s="1"/>
      <c r="AJ472" s="1">
        <f t="shared" si="598"/>
        <v>0</v>
      </c>
      <c r="AL472" s="1"/>
      <c r="AM472" s="1"/>
      <c r="AN472" s="1"/>
      <c r="AO472" s="1"/>
      <c r="AQ472" s="30"/>
      <c r="AR472" s="1"/>
      <c r="AS472" s="1">
        <f t="shared" si="599"/>
        <v>0</v>
      </c>
      <c r="AT472" s="1"/>
      <c r="AU472" s="1"/>
      <c r="AV472" s="2">
        <f t="shared" si="600"/>
        <v>0</v>
      </c>
      <c r="AX472" s="1"/>
      <c r="AY472" s="1"/>
      <c r="AZ472" s="1"/>
      <c r="BA472" s="2">
        <f t="shared" si="601"/>
        <v>0</v>
      </c>
      <c r="BB472" s="2">
        <f>SUM(AG472,AI472,-BA472,-Table17[[#This Row],[Sale Fee]])</f>
        <v>0</v>
      </c>
      <c r="BD472" s="1"/>
      <c r="BE472" s="1"/>
      <c r="BF472" s="1"/>
    </row>
    <row r="473" spans="1:58" x14ac:dyDescent="0.25">
      <c r="A473" s="1"/>
      <c r="B473" s="1"/>
      <c r="E473" s="4"/>
      <c r="P473" s="1"/>
      <c r="Q473" s="1"/>
      <c r="R473" s="1"/>
      <c r="T473" s="1"/>
      <c r="U473" s="1"/>
      <c r="V473" s="1">
        <f t="shared" si="596"/>
        <v>0</v>
      </c>
      <c r="Y473" s="1">
        <f>Table17[[#This Row],[Quantity2]]*Table17[[#This Row],[U Cost]]</f>
        <v>0</v>
      </c>
      <c r="AA473" s="1"/>
      <c r="AB473" s="1"/>
      <c r="AC473" s="1">
        <f t="shared" si="597"/>
        <v>0</v>
      </c>
      <c r="AD473" s="1"/>
      <c r="AE473" s="1">
        <f>SUM(Table17[[#This Row],[Total 
Paid]:[Refunds]])</f>
        <v>0</v>
      </c>
      <c r="AF473" s="1"/>
      <c r="AG473" s="1">
        <f>SUM(AC473,Table17[[#This Row],[Refunds]],Table17[[#This Row],[Shipping 
Charged]])</f>
        <v>0</v>
      </c>
      <c r="AH473" s="1"/>
      <c r="AI473" s="1"/>
      <c r="AJ473" s="1">
        <f t="shared" si="598"/>
        <v>0</v>
      </c>
      <c r="AL473" s="1"/>
      <c r="AM473" s="1"/>
      <c r="AN473" s="1"/>
      <c r="AO473" s="1"/>
      <c r="AQ473" s="30"/>
      <c r="AR473" s="1"/>
      <c r="AS473" s="1">
        <f t="shared" si="599"/>
        <v>0</v>
      </c>
      <c r="AT473" s="1"/>
      <c r="AU473" s="1"/>
      <c r="AV473" s="2">
        <f t="shared" si="600"/>
        <v>0</v>
      </c>
      <c r="AX473" s="1"/>
      <c r="AY473" s="1"/>
      <c r="AZ473" s="1"/>
      <c r="BA473" s="2">
        <f t="shared" si="601"/>
        <v>0</v>
      </c>
      <c r="BB473" s="2">
        <f>SUM(AG473,AI473,-BA473,-Table17[[#This Row],[Sale Fee]])</f>
        <v>0</v>
      </c>
      <c r="BD473" s="1"/>
      <c r="BE473" s="1"/>
      <c r="BF473" s="1"/>
    </row>
    <row r="474" spans="1:58" x14ac:dyDescent="0.25">
      <c r="A474" s="1"/>
      <c r="B474" s="1"/>
      <c r="E474" s="4"/>
      <c r="P474" s="1"/>
      <c r="Q474" s="1"/>
      <c r="R474" s="1"/>
      <c r="T474" s="1"/>
      <c r="U474" s="1"/>
      <c r="V474" s="1">
        <f t="shared" si="596"/>
        <v>0</v>
      </c>
      <c r="Y474" s="1">
        <f>Table17[[#This Row],[Quantity2]]*Table17[[#This Row],[U Cost]]</f>
        <v>0</v>
      </c>
      <c r="AA474" s="1"/>
      <c r="AB474" s="1"/>
      <c r="AC474" s="1">
        <f t="shared" si="597"/>
        <v>0</v>
      </c>
      <c r="AD474" s="1"/>
      <c r="AE474" s="1">
        <f>SUM(Table17[[#This Row],[Total 
Paid]:[Refunds]])</f>
        <v>0</v>
      </c>
      <c r="AF474" s="1"/>
      <c r="AG474" s="1">
        <f>SUM(AC474,Table17[[#This Row],[Refunds]],Table17[[#This Row],[Shipping 
Charged]])</f>
        <v>0</v>
      </c>
      <c r="AH474" s="1"/>
      <c r="AI474" s="1"/>
      <c r="AJ474" s="1">
        <f t="shared" si="598"/>
        <v>0</v>
      </c>
      <c r="AL474" s="1"/>
      <c r="AM474" s="1"/>
      <c r="AN474" s="1"/>
      <c r="AO474" s="1"/>
      <c r="AQ474" s="30"/>
      <c r="AR474" s="1"/>
      <c r="AS474" s="1">
        <f t="shared" si="599"/>
        <v>0</v>
      </c>
      <c r="AT474" s="1"/>
      <c r="AU474" s="1"/>
      <c r="AV474" s="2">
        <f t="shared" si="600"/>
        <v>0</v>
      </c>
      <c r="AX474" s="1"/>
      <c r="AY474" s="1"/>
      <c r="AZ474" s="1"/>
      <c r="BA474" s="2">
        <f t="shared" si="601"/>
        <v>0</v>
      </c>
      <c r="BB474" s="2">
        <f>SUM(AG474,AI474,-BA474,-Table17[[#This Row],[Sale Fee]])</f>
        <v>0</v>
      </c>
      <c r="BD474" s="1"/>
      <c r="BE474" s="1"/>
      <c r="BF474" s="1"/>
    </row>
    <row r="475" spans="1:58" x14ac:dyDescent="0.25">
      <c r="A475" s="1"/>
      <c r="B475" s="1"/>
      <c r="E475" s="4"/>
      <c r="P475" s="1"/>
      <c r="Q475" s="1"/>
      <c r="R475" s="1"/>
      <c r="T475" s="1"/>
      <c r="U475" s="1"/>
      <c r="V475" s="1">
        <f t="shared" si="596"/>
        <v>0</v>
      </c>
      <c r="Y475" s="1">
        <f>Table17[[#This Row],[Quantity2]]*Table17[[#This Row],[U Cost]]</f>
        <v>0</v>
      </c>
      <c r="AA475" s="1"/>
      <c r="AB475" s="1"/>
      <c r="AC475" s="1">
        <f t="shared" si="597"/>
        <v>0</v>
      </c>
      <c r="AD475" s="1"/>
      <c r="AE475" s="1">
        <f>SUM(Table17[[#This Row],[Total 
Paid]:[Refunds]])</f>
        <v>0</v>
      </c>
      <c r="AF475" s="1"/>
      <c r="AG475" s="1">
        <f>SUM(AC475,Table17[[#This Row],[Refunds]],Table17[[#This Row],[Shipping 
Charged]])</f>
        <v>0</v>
      </c>
      <c r="AH475" s="1"/>
      <c r="AI475" s="1"/>
      <c r="AJ475" s="1">
        <f t="shared" si="598"/>
        <v>0</v>
      </c>
      <c r="AL475" s="1"/>
      <c r="AM475" s="1"/>
      <c r="AN475" s="1"/>
      <c r="AO475" s="1"/>
      <c r="AQ475" s="30"/>
      <c r="AR475" s="1"/>
      <c r="AS475" s="1">
        <f t="shared" si="599"/>
        <v>0</v>
      </c>
      <c r="AT475" s="1"/>
      <c r="AU475" s="1"/>
      <c r="AV475" s="2">
        <f t="shared" si="600"/>
        <v>0</v>
      </c>
      <c r="AX475" s="1"/>
      <c r="AY475" s="1"/>
      <c r="AZ475" s="1"/>
      <c r="BA475" s="2">
        <f t="shared" si="601"/>
        <v>0</v>
      </c>
      <c r="BB475" s="2">
        <f>SUM(AG475,AI475,-BA475,-Table17[[#This Row],[Sale Fee]])</f>
        <v>0</v>
      </c>
      <c r="BD475" s="1"/>
      <c r="BE475" s="1"/>
      <c r="BF475" s="1"/>
    </row>
    <row r="476" spans="1:58" x14ac:dyDescent="0.25">
      <c r="A476" s="1"/>
      <c r="B476" s="1"/>
      <c r="E476" s="4"/>
      <c r="P476" s="1"/>
      <c r="Q476" s="1"/>
      <c r="R476" s="1"/>
      <c r="T476" s="1"/>
      <c r="U476" s="1"/>
      <c r="V476" s="1">
        <f t="shared" si="596"/>
        <v>0</v>
      </c>
      <c r="Y476" s="1">
        <f>Table17[[#This Row],[Quantity2]]*Table17[[#This Row],[U Cost]]</f>
        <v>0</v>
      </c>
      <c r="AA476" s="1"/>
      <c r="AB476" s="1"/>
      <c r="AC476" s="1">
        <f t="shared" si="597"/>
        <v>0</v>
      </c>
      <c r="AD476" s="1"/>
      <c r="AE476" s="1">
        <f>SUM(Table17[[#This Row],[Total 
Paid]:[Refunds]])</f>
        <v>0</v>
      </c>
      <c r="AF476" s="1"/>
      <c r="AG476" s="1">
        <f>SUM(AC476,Table17[[#This Row],[Refunds]],Table17[[#This Row],[Shipping 
Charged]])</f>
        <v>0</v>
      </c>
      <c r="AH476" s="1"/>
      <c r="AI476" s="1"/>
      <c r="AJ476" s="1">
        <f t="shared" si="598"/>
        <v>0</v>
      </c>
      <c r="AL476" s="1"/>
      <c r="AM476" s="1"/>
      <c r="AN476" s="1"/>
      <c r="AO476" s="1"/>
      <c r="AQ476" s="30"/>
      <c r="AR476" s="1"/>
      <c r="AS476" s="1">
        <f t="shared" si="599"/>
        <v>0</v>
      </c>
      <c r="AT476" s="1"/>
      <c r="AU476" s="1"/>
      <c r="AV476" s="2">
        <f t="shared" si="600"/>
        <v>0</v>
      </c>
      <c r="AX476" s="1"/>
      <c r="AY476" s="1"/>
      <c r="AZ476" s="1"/>
      <c r="BA476" s="2">
        <f t="shared" si="601"/>
        <v>0</v>
      </c>
      <c r="BB476" s="2">
        <f>SUM(AG476,AI476,-BA476,-Table17[[#This Row],[Sale Fee]])</f>
        <v>0</v>
      </c>
      <c r="BD476" s="1"/>
      <c r="BE476" s="1"/>
      <c r="BF476" s="1"/>
    </row>
    <row r="477" spans="1:58" x14ac:dyDescent="0.25">
      <c r="A477" s="1"/>
      <c r="B477" s="1"/>
      <c r="E477" s="4"/>
      <c r="P477" s="1"/>
      <c r="Q477" s="1"/>
      <c r="R477" s="1"/>
      <c r="T477" s="1"/>
      <c r="U477" s="1"/>
      <c r="V477" s="1">
        <f t="shared" si="596"/>
        <v>0</v>
      </c>
      <c r="Y477" s="1">
        <f>Table17[[#This Row],[Quantity2]]*Table17[[#This Row],[U Cost]]</f>
        <v>0</v>
      </c>
      <c r="AA477" s="1"/>
      <c r="AB477" s="1"/>
      <c r="AC477" s="1">
        <f t="shared" si="597"/>
        <v>0</v>
      </c>
      <c r="AD477" s="1"/>
      <c r="AE477" s="1">
        <f>SUM(Table17[[#This Row],[Total 
Paid]:[Refunds]])</f>
        <v>0</v>
      </c>
      <c r="AF477" s="1"/>
      <c r="AG477" s="1">
        <f>SUM(AC477,Table17[[#This Row],[Refunds]],Table17[[#This Row],[Shipping 
Charged]])</f>
        <v>0</v>
      </c>
      <c r="AH477" s="1"/>
      <c r="AI477" s="1"/>
      <c r="AJ477" s="1">
        <f t="shared" si="598"/>
        <v>0</v>
      </c>
      <c r="AL477" s="1"/>
      <c r="AM477" s="1"/>
      <c r="AN477" s="1"/>
      <c r="AO477" s="1"/>
      <c r="AQ477" s="30"/>
      <c r="AR477" s="1"/>
      <c r="AS477" s="1">
        <f t="shared" si="599"/>
        <v>0</v>
      </c>
      <c r="AT477" s="1"/>
      <c r="AU477" s="1"/>
      <c r="AV477" s="2">
        <f t="shared" si="600"/>
        <v>0</v>
      </c>
      <c r="AX477" s="1"/>
      <c r="AY477" s="1"/>
      <c r="AZ477" s="1"/>
      <c r="BA477" s="2">
        <f t="shared" si="601"/>
        <v>0</v>
      </c>
      <c r="BB477" s="2">
        <f>SUM(AG477,AI477,-BA477,-Table17[[#This Row],[Sale Fee]])</f>
        <v>0</v>
      </c>
      <c r="BD477" s="1"/>
      <c r="BE477" s="1"/>
      <c r="BF477" s="1"/>
    </row>
    <row r="478" spans="1:58" x14ac:dyDescent="0.25">
      <c r="A478" s="1"/>
      <c r="B478" s="1"/>
      <c r="E478" s="4"/>
      <c r="P478" s="1"/>
      <c r="Q478" s="1"/>
      <c r="R478" s="1"/>
      <c r="T478" s="1"/>
      <c r="U478" s="1"/>
      <c r="V478" s="1">
        <f t="shared" si="596"/>
        <v>0</v>
      </c>
      <c r="Y478" s="1">
        <f>Table17[[#This Row],[Quantity2]]*Table17[[#This Row],[U Cost]]</f>
        <v>0</v>
      </c>
      <c r="AA478" s="1"/>
      <c r="AB478" s="1"/>
      <c r="AC478" s="1">
        <f t="shared" si="597"/>
        <v>0</v>
      </c>
      <c r="AD478" s="1"/>
      <c r="AE478" s="1">
        <f>SUM(Table17[[#This Row],[Total 
Paid]:[Refunds]])</f>
        <v>0</v>
      </c>
      <c r="AF478" s="1"/>
      <c r="AG478" s="1">
        <f>SUM(AC478,Table17[[#This Row],[Refunds]],Table17[[#This Row],[Shipping 
Charged]])</f>
        <v>0</v>
      </c>
      <c r="AH478" s="1"/>
      <c r="AI478" s="1"/>
      <c r="AJ478" s="1">
        <f t="shared" si="598"/>
        <v>0</v>
      </c>
      <c r="AL478" s="1"/>
      <c r="AM478" s="1"/>
      <c r="AN478" s="1"/>
      <c r="AO478" s="1"/>
      <c r="AQ478" s="30"/>
      <c r="AR478" s="1"/>
      <c r="AS478" s="1">
        <f t="shared" si="599"/>
        <v>0</v>
      </c>
      <c r="AT478" s="1"/>
      <c r="AU478" s="1"/>
      <c r="AV478" s="2">
        <f t="shared" si="600"/>
        <v>0</v>
      </c>
      <c r="AX478" s="1"/>
      <c r="AY478" s="1"/>
      <c r="AZ478" s="1"/>
      <c r="BA478" s="2">
        <f t="shared" si="601"/>
        <v>0</v>
      </c>
      <c r="BB478" s="2">
        <f>SUM(AG478,AI478,-BA478,-Table17[[#This Row],[Sale Fee]])</f>
        <v>0</v>
      </c>
      <c r="BD478" s="1"/>
      <c r="BE478" s="1"/>
      <c r="BF478" s="1"/>
    </row>
    <row r="479" spans="1:58" x14ac:dyDescent="0.25">
      <c r="A479" s="1"/>
      <c r="B479" s="1"/>
      <c r="E479" s="4"/>
      <c r="P479" s="1"/>
      <c r="Q479" s="1"/>
      <c r="R479" s="1"/>
      <c r="T479" s="1"/>
      <c r="U479" s="1"/>
      <c r="V479" s="1">
        <f t="shared" si="596"/>
        <v>0</v>
      </c>
      <c r="Y479" s="1">
        <f>Table17[[#This Row],[Quantity2]]*Table17[[#This Row],[U Cost]]</f>
        <v>0</v>
      </c>
      <c r="AA479" s="1"/>
      <c r="AB479" s="1"/>
      <c r="AC479" s="1">
        <f t="shared" si="597"/>
        <v>0</v>
      </c>
      <c r="AD479" s="1"/>
      <c r="AE479" s="1">
        <f>SUM(Table17[[#This Row],[Total 
Paid]:[Refunds]])</f>
        <v>0</v>
      </c>
      <c r="AF479" s="1"/>
      <c r="AG479" s="1">
        <f>SUM(AC479,Table17[[#This Row],[Refunds]],Table17[[#This Row],[Shipping 
Charged]])</f>
        <v>0</v>
      </c>
      <c r="AH479" s="1"/>
      <c r="AI479" s="1"/>
      <c r="AJ479" s="1">
        <f t="shared" si="598"/>
        <v>0</v>
      </c>
      <c r="AL479" s="1"/>
      <c r="AM479" s="1"/>
      <c r="AN479" s="1"/>
      <c r="AO479" s="1"/>
      <c r="AQ479" s="30"/>
      <c r="AR479" s="1"/>
      <c r="AS479" s="1">
        <f t="shared" si="599"/>
        <v>0</v>
      </c>
      <c r="AT479" s="1"/>
      <c r="AU479" s="1"/>
      <c r="AV479" s="2">
        <f t="shared" si="600"/>
        <v>0</v>
      </c>
      <c r="AX479" s="1"/>
      <c r="AY479" s="1"/>
      <c r="AZ479" s="1"/>
      <c r="BA479" s="2">
        <f t="shared" si="601"/>
        <v>0</v>
      </c>
      <c r="BB479" s="2">
        <f>SUM(AG479,AI479,-BA479,-Table17[[#This Row],[Sale Fee]])</f>
        <v>0</v>
      </c>
      <c r="BD479" s="1"/>
      <c r="BE479" s="1"/>
      <c r="BF479" s="1"/>
    </row>
    <row r="480" spans="1:58" x14ac:dyDescent="0.25">
      <c r="A480" s="1"/>
      <c r="B480" s="1"/>
      <c r="E480" s="4"/>
      <c r="P480" s="1"/>
      <c r="Q480" s="1"/>
      <c r="R480" s="1"/>
      <c r="T480" s="1"/>
      <c r="U480" s="1"/>
      <c r="V480" s="1">
        <f t="shared" si="596"/>
        <v>0</v>
      </c>
      <c r="Y480" s="1">
        <f>Table17[[#This Row],[Quantity2]]*Table17[[#This Row],[U Cost]]</f>
        <v>0</v>
      </c>
      <c r="AA480" s="1"/>
      <c r="AB480" s="1"/>
      <c r="AC480" s="1">
        <f t="shared" si="597"/>
        <v>0</v>
      </c>
      <c r="AD480" s="1"/>
      <c r="AE480" s="1">
        <f>SUM(Table17[[#This Row],[Total 
Paid]:[Refunds]])</f>
        <v>0</v>
      </c>
      <c r="AF480" s="1"/>
      <c r="AG480" s="1">
        <f>SUM(AC480,Table17[[#This Row],[Refunds]],Table17[[#This Row],[Shipping 
Charged]])</f>
        <v>0</v>
      </c>
      <c r="AH480" s="1"/>
      <c r="AI480" s="1"/>
      <c r="AJ480" s="1">
        <f t="shared" si="598"/>
        <v>0</v>
      </c>
      <c r="AL480" s="1"/>
      <c r="AM480" s="1"/>
      <c r="AN480" s="1"/>
      <c r="AO480" s="1"/>
      <c r="AQ480" s="30"/>
      <c r="AR480" s="1"/>
      <c r="AS480" s="1">
        <f t="shared" si="599"/>
        <v>0</v>
      </c>
      <c r="AT480" s="1"/>
      <c r="AU480" s="1"/>
      <c r="AV480" s="2">
        <f t="shared" si="600"/>
        <v>0</v>
      </c>
      <c r="AX480" s="1"/>
      <c r="AY480" s="1"/>
      <c r="AZ480" s="1"/>
      <c r="BA480" s="2">
        <f t="shared" si="601"/>
        <v>0</v>
      </c>
      <c r="BB480" s="2">
        <f>SUM(AG480,AI480,-BA480,-Table17[[#This Row],[Sale Fee]])</f>
        <v>0</v>
      </c>
      <c r="BD480" s="1"/>
      <c r="BE480" s="1"/>
      <c r="BF480" s="1"/>
    </row>
    <row r="481" spans="1:58" x14ac:dyDescent="0.25">
      <c r="A481" s="1"/>
      <c r="B481" s="1"/>
      <c r="E481" s="4"/>
      <c r="P481" s="1"/>
      <c r="Q481" s="1"/>
      <c r="R481" s="1"/>
      <c r="T481" s="1"/>
      <c r="U481" s="1"/>
      <c r="V481" s="1">
        <f t="shared" si="596"/>
        <v>0</v>
      </c>
      <c r="Y481" s="1">
        <f>Table17[[#This Row],[Quantity2]]*Table17[[#This Row],[U Cost]]</f>
        <v>0</v>
      </c>
      <c r="AA481" s="1"/>
      <c r="AB481" s="1"/>
      <c r="AC481" s="1">
        <f t="shared" si="597"/>
        <v>0</v>
      </c>
      <c r="AD481" s="1"/>
      <c r="AE481" s="1">
        <f>SUM(Table17[[#This Row],[Total 
Paid]:[Refunds]])</f>
        <v>0</v>
      </c>
      <c r="AF481" s="1"/>
      <c r="AG481" s="1">
        <f>SUM(AC481,Table17[[#This Row],[Refunds]],Table17[[#This Row],[Shipping 
Charged]])</f>
        <v>0</v>
      </c>
      <c r="AH481" s="1"/>
      <c r="AI481" s="1"/>
      <c r="AJ481" s="1">
        <f t="shared" si="598"/>
        <v>0</v>
      </c>
      <c r="AL481" s="1"/>
      <c r="AM481" s="1"/>
      <c r="AN481" s="1"/>
      <c r="AO481" s="1"/>
      <c r="AQ481" s="30"/>
      <c r="AR481" s="1"/>
      <c r="AS481" s="1">
        <f t="shared" si="599"/>
        <v>0</v>
      </c>
      <c r="AT481" s="1"/>
      <c r="AU481" s="1"/>
      <c r="AV481" s="2">
        <f t="shared" si="600"/>
        <v>0</v>
      </c>
      <c r="AX481" s="1"/>
      <c r="AY481" s="1"/>
      <c r="AZ481" s="1"/>
      <c r="BA481" s="2">
        <f t="shared" si="601"/>
        <v>0</v>
      </c>
      <c r="BB481" s="2">
        <f>SUM(AG481,AI481,-BA481,-Table17[[#This Row],[Sale Fee]])</f>
        <v>0</v>
      </c>
      <c r="BD481" s="1"/>
      <c r="BE481" s="1"/>
      <c r="BF481" s="1"/>
    </row>
    <row r="482" spans="1:58" x14ac:dyDescent="0.25">
      <c r="A482" s="1"/>
      <c r="B482" s="1"/>
      <c r="E482" s="4"/>
      <c r="P482" s="1"/>
      <c r="Q482" s="1"/>
      <c r="R482" s="1"/>
      <c r="T482" s="1"/>
      <c r="U482" s="1"/>
      <c r="V482" s="1">
        <f t="shared" si="596"/>
        <v>0</v>
      </c>
      <c r="Y482" s="1">
        <f>Table17[[#This Row],[Quantity2]]*Table17[[#This Row],[U Cost]]</f>
        <v>0</v>
      </c>
      <c r="AA482" s="1"/>
      <c r="AB482" s="1"/>
      <c r="AC482" s="1">
        <f t="shared" si="597"/>
        <v>0</v>
      </c>
      <c r="AD482" s="1"/>
      <c r="AE482" s="1">
        <f>SUM(Table17[[#This Row],[Total 
Paid]:[Refunds]])</f>
        <v>0</v>
      </c>
      <c r="AF482" s="1"/>
      <c r="AG482" s="1">
        <f>SUM(AC482,Table17[[#This Row],[Refunds]],Table17[[#This Row],[Shipping 
Charged]])</f>
        <v>0</v>
      </c>
      <c r="AH482" s="1"/>
      <c r="AI482" s="1"/>
      <c r="AJ482" s="1">
        <f t="shared" si="598"/>
        <v>0</v>
      </c>
      <c r="AL482" s="1"/>
      <c r="AM482" s="1"/>
      <c r="AN482" s="1"/>
      <c r="AO482" s="1"/>
      <c r="AQ482" s="30"/>
      <c r="AR482" s="1"/>
      <c r="AS482" s="1">
        <f t="shared" si="599"/>
        <v>0</v>
      </c>
      <c r="AT482" s="1"/>
      <c r="AU482" s="1"/>
      <c r="AV482" s="2">
        <f t="shared" si="600"/>
        <v>0</v>
      </c>
      <c r="AX482" s="1"/>
      <c r="AY482" s="1"/>
      <c r="AZ482" s="1"/>
      <c r="BA482" s="2">
        <f t="shared" si="601"/>
        <v>0</v>
      </c>
      <c r="BB482" s="2">
        <f>SUM(AG482,AI482,-BA482,-Table17[[#This Row],[Sale Fee]])</f>
        <v>0</v>
      </c>
      <c r="BD482" s="1"/>
      <c r="BE482" s="1"/>
      <c r="BF482" s="1"/>
    </row>
    <row r="483" spans="1:58" x14ac:dyDescent="0.25">
      <c r="A483" s="1"/>
      <c r="B483" s="1"/>
      <c r="E483" s="4"/>
      <c r="P483" s="1"/>
      <c r="Q483" s="1"/>
      <c r="R483" s="1"/>
      <c r="T483" s="1"/>
      <c r="U483" s="1"/>
      <c r="V483" s="1">
        <f t="shared" si="596"/>
        <v>0</v>
      </c>
      <c r="Y483" s="1">
        <f>Table17[[#This Row],[Quantity2]]*Table17[[#This Row],[U Cost]]</f>
        <v>0</v>
      </c>
      <c r="AA483" s="1"/>
      <c r="AB483" s="1"/>
      <c r="AC483" s="1">
        <f t="shared" si="597"/>
        <v>0</v>
      </c>
      <c r="AD483" s="1"/>
      <c r="AE483" s="1">
        <f>SUM(Table17[[#This Row],[Total 
Paid]:[Refunds]])</f>
        <v>0</v>
      </c>
      <c r="AF483" s="1"/>
      <c r="AG483" s="1">
        <f>SUM(AC483,Table17[[#This Row],[Refunds]],Table17[[#This Row],[Shipping 
Charged]])</f>
        <v>0</v>
      </c>
      <c r="AH483" s="1"/>
      <c r="AI483" s="1"/>
      <c r="AJ483" s="1">
        <f t="shared" si="598"/>
        <v>0</v>
      </c>
      <c r="AL483" s="1"/>
      <c r="AM483" s="1"/>
      <c r="AN483" s="1"/>
      <c r="AO483" s="1"/>
      <c r="AQ483" s="30"/>
      <c r="AR483" s="1"/>
      <c r="AS483" s="1">
        <f t="shared" si="599"/>
        <v>0</v>
      </c>
      <c r="AT483" s="1"/>
      <c r="AU483" s="1"/>
      <c r="AV483" s="2">
        <f t="shared" si="600"/>
        <v>0</v>
      </c>
      <c r="AX483" s="1"/>
      <c r="AY483" s="1"/>
      <c r="AZ483" s="1"/>
      <c r="BA483" s="2">
        <f t="shared" si="601"/>
        <v>0</v>
      </c>
      <c r="BB483" s="2">
        <f>SUM(AG483,AI483,-BA483,-Table17[[#This Row],[Sale Fee]])</f>
        <v>0</v>
      </c>
      <c r="BD483" s="1"/>
      <c r="BE483" s="1"/>
      <c r="BF483" s="1"/>
    </row>
    <row r="484" spans="1:58" x14ac:dyDescent="0.25">
      <c r="A484" s="1"/>
      <c r="B484" s="1"/>
      <c r="E484" s="4"/>
      <c r="P484" s="1"/>
      <c r="Q484" s="1"/>
      <c r="R484" s="1"/>
      <c r="T484" s="1"/>
      <c r="U484" s="1"/>
      <c r="V484" s="1">
        <f t="shared" si="596"/>
        <v>0</v>
      </c>
      <c r="Y484" s="1">
        <f>Table17[[#This Row],[Quantity2]]*Table17[[#This Row],[U Cost]]</f>
        <v>0</v>
      </c>
      <c r="AA484" s="1"/>
      <c r="AB484" s="1"/>
      <c r="AC484" s="1">
        <f t="shared" si="597"/>
        <v>0</v>
      </c>
      <c r="AD484" s="1"/>
      <c r="AE484" s="1">
        <f>SUM(Table17[[#This Row],[Total 
Paid]:[Refunds]])</f>
        <v>0</v>
      </c>
      <c r="AF484" s="1"/>
      <c r="AG484" s="1">
        <f>SUM(AC484,Table17[[#This Row],[Refunds]],Table17[[#This Row],[Shipping 
Charged]])</f>
        <v>0</v>
      </c>
      <c r="AH484" s="1"/>
      <c r="AI484" s="1"/>
      <c r="AJ484" s="1">
        <f t="shared" si="598"/>
        <v>0</v>
      </c>
      <c r="AL484" s="1"/>
      <c r="AM484" s="1"/>
      <c r="AN484" s="1"/>
      <c r="AO484" s="1"/>
      <c r="AQ484" s="30"/>
      <c r="AR484" s="1"/>
      <c r="AS484" s="1">
        <f t="shared" si="599"/>
        <v>0</v>
      </c>
      <c r="AT484" s="1"/>
      <c r="AU484" s="1"/>
      <c r="AV484" s="2">
        <f t="shared" si="600"/>
        <v>0</v>
      </c>
      <c r="AX484" s="1"/>
      <c r="AY484" s="1"/>
      <c r="AZ484" s="1"/>
      <c r="BA484" s="2">
        <f t="shared" si="601"/>
        <v>0</v>
      </c>
      <c r="BB484" s="2">
        <f>SUM(AG484,AI484,-BA484,-Table17[[#This Row],[Sale Fee]])</f>
        <v>0</v>
      </c>
      <c r="BD484" s="1"/>
      <c r="BE484" s="1"/>
      <c r="BF484" s="1"/>
    </row>
    <row r="485" spans="1:58" x14ac:dyDescent="0.25">
      <c r="A485" s="1"/>
      <c r="B485" s="1"/>
      <c r="E485" s="4"/>
      <c r="P485" s="1"/>
      <c r="Q485" s="1"/>
      <c r="R485" s="1"/>
      <c r="T485" s="1"/>
      <c r="U485" s="1"/>
      <c r="V485" s="1">
        <f t="shared" si="596"/>
        <v>0</v>
      </c>
      <c r="Y485" s="1">
        <f>Table17[[#This Row],[Quantity2]]*Table17[[#This Row],[U Cost]]</f>
        <v>0</v>
      </c>
      <c r="AA485" s="1"/>
      <c r="AB485" s="1"/>
      <c r="AC485" s="1">
        <f t="shared" si="597"/>
        <v>0</v>
      </c>
      <c r="AD485" s="1"/>
      <c r="AE485" s="1">
        <f>SUM(Table17[[#This Row],[Total 
Paid]:[Refunds]])</f>
        <v>0</v>
      </c>
      <c r="AF485" s="1"/>
      <c r="AG485" s="1">
        <f>SUM(AC485,Table17[[#This Row],[Refunds]],Table17[[#This Row],[Shipping 
Charged]])</f>
        <v>0</v>
      </c>
      <c r="AH485" s="1"/>
      <c r="AI485" s="1"/>
      <c r="AJ485" s="1">
        <f t="shared" si="598"/>
        <v>0</v>
      </c>
      <c r="AL485" s="1"/>
      <c r="AM485" s="1"/>
      <c r="AN485" s="1"/>
      <c r="AO485" s="1"/>
      <c r="AQ485" s="30"/>
      <c r="AR485" s="1"/>
      <c r="AS485" s="1">
        <f t="shared" si="599"/>
        <v>0</v>
      </c>
      <c r="AT485" s="1"/>
      <c r="AU485" s="1"/>
      <c r="AV485" s="2">
        <f t="shared" si="600"/>
        <v>0</v>
      </c>
      <c r="AX485" s="1"/>
      <c r="AY485" s="1"/>
      <c r="AZ485" s="1"/>
      <c r="BA485" s="2">
        <f t="shared" si="601"/>
        <v>0</v>
      </c>
      <c r="BB485" s="2">
        <f>SUM(AG485,AI485,-BA485,-Table17[[#This Row],[Sale Fee]])</f>
        <v>0</v>
      </c>
      <c r="BD485" s="1"/>
      <c r="BE485" s="1"/>
      <c r="BF485" s="1"/>
    </row>
    <row r="486" spans="1:58" x14ac:dyDescent="0.25">
      <c r="A486" s="1"/>
      <c r="B486" s="1"/>
      <c r="E486" s="4"/>
      <c r="P486" s="1"/>
      <c r="Q486" s="1"/>
      <c r="R486" s="1"/>
      <c r="T486" s="1"/>
      <c r="U486" s="1"/>
      <c r="V486" s="1">
        <f t="shared" si="596"/>
        <v>0</v>
      </c>
      <c r="Y486" s="1">
        <f>Table17[[#This Row],[Quantity2]]*Table17[[#This Row],[U Cost]]</f>
        <v>0</v>
      </c>
      <c r="AA486" s="1"/>
      <c r="AB486" s="1"/>
      <c r="AC486" s="1">
        <f t="shared" si="597"/>
        <v>0</v>
      </c>
      <c r="AD486" s="1"/>
      <c r="AE486" s="1">
        <f>SUM(Table17[[#This Row],[Total 
Paid]:[Refunds]])</f>
        <v>0</v>
      </c>
      <c r="AF486" s="1"/>
      <c r="AG486" s="1">
        <f>SUM(AC486,Table17[[#This Row],[Refunds]],Table17[[#This Row],[Shipping 
Charged]])</f>
        <v>0</v>
      </c>
      <c r="AH486" s="1"/>
      <c r="AI486" s="1"/>
      <c r="AJ486" s="1">
        <f t="shared" si="598"/>
        <v>0</v>
      </c>
      <c r="AL486" s="1"/>
      <c r="AM486" s="1"/>
      <c r="AN486" s="1"/>
      <c r="AO486" s="1"/>
      <c r="AQ486" s="30"/>
      <c r="AR486" s="1"/>
      <c r="AS486" s="1">
        <f t="shared" si="599"/>
        <v>0</v>
      </c>
      <c r="AT486" s="1"/>
      <c r="AU486" s="1"/>
      <c r="AV486" s="2">
        <f t="shared" si="600"/>
        <v>0</v>
      </c>
      <c r="AX486" s="1"/>
      <c r="AY486" s="1"/>
      <c r="AZ486" s="1"/>
      <c r="BA486" s="2">
        <f t="shared" si="601"/>
        <v>0</v>
      </c>
      <c r="BB486" s="2">
        <f>SUM(AG486,AI486,-BA486,-Table17[[#This Row],[Sale Fee]])</f>
        <v>0</v>
      </c>
      <c r="BD486" s="1"/>
      <c r="BE486" s="1"/>
      <c r="BF486" s="1"/>
    </row>
    <row r="487" spans="1:58" x14ac:dyDescent="0.25">
      <c r="A487" s="1"/>
      <c r="B487" s="1"/>
      <c r="E487" s="4"/>
      <c r="P487" s="1"/>
      <c r="Q487" s="1"/>
      <c r="R487" s="1"/>
      <c r="T487" s="1"/>
      <c r="U487" s="1"/>
      <c r="V487" s="1">
        <f t="shared" ref="V487:V550" si="602">T487*U487</f>
        <v>0</v>
      </c>
      <c r="Y487" s="1">
        <f>Table17[[#This Row],[Quantity2]]*Table17[[#This Row],[U Cost]]</f>
        <v>0</v>
      </c>
      <c r="AA487" s="1"/>
      <c r="AB487" s="1"/>
      <c r="AC487" s="1">
        <f t="shared" ref="AC487:AC550" si="603">AB487*AA487</f>
        <v>0</v>
      </c>
      <c r="AD487" s="1"/>
      <c r="AE487" s="1">
        <f>SUM(Table17[[#This Row],[Total 
Paid]:[Refunds]])</f>
        <v>0</v>
      </c>
      <c r="AF487" s="1"/>
      <c r="AG487" s="1">
        <f>SUM(AC487,Table17[[#This Row],[Refunds]],Table17[[#This Row],[Shipping 
Charged]])</f>
        <v>0</v>
      </c>
      <c r="AH487" s="1"/>
      <c r="AI487" s="1"/>
      <c r="AJ487" s="1">
        <f t="shared" ref="AJ487:AJ550" si="604">SUM(AG487,AH487,AI487)</f>
        <v>0</v>
      </c>
      <c r="AL487" s="1"/>
      <c r="AM487" s="1"/>
      <c r="AN487" s="1"/>
      <c r="AO487" s="1"/>
      <c r="AQ487" s="30"/>
      <c r="AR487" s="1"/>
      <c r="AS487" s="1">
        <f t="shared" ref="AS487:AS550" si="605">AR487*AQ487</f>
        <v>0</v>
      </c>
      <c r="AT487" s="1"/>
      <c r="AU487" s="1"/>
      <c r="AV487" s="2">
        <f t="shared" ref="AV487:AV550" si="606">SUM(AS487:AU487)</f>
        <v>0</v>
      </c>
      <c r="AX487" s="1"/>
      <c r="AY487" s="1"/>
      <c r="AZ487" s="1"/>
      <c r="BA487" s="2">
        <f t="shared" ref="BA487:BA550" si="607">SUM(AV487,AX487,AY487,AZ487)</f>
        <v>0</v>
      </c>
      <c r="BB487" s="2">
        <f>SUM(AG487,AI487,-BA487,-Table17[[#This Row],[Sale Fee]])</f>
        <v>0</v>
      </c>
      <c r="BD487" s="1"/>
      <c r="BE487" s="1"/>
      <c r="BF487" s="1"/>
    </row>
    <row r="488" spans="1:58" x14ac:dyDescent="0.25">
      <c r="A488" s="1"/>
      <c r="B488" s="1"/>
      <c r="E488" s="4"/>
      <c r="P488" s="1"/>
      <c r="Q488" s="1"/>
      <c r="R488" s="1"/>
      <c r="T488" s="1"/>
      <c r="U488" s="1"/>
      <c r="V488" s="1">
        <f t="shared" si="602"/>
        <v>0</v>
      </c>
      <c r="Y488" s="1">
        <f>Table17[[#This Row],[Quantity2]]*Table17[[#This Row],[U Cost]]</f>
        <v>0</v>
      </c>
      <c r="AA488" s="1"/>
      <c r="AB488" s="1"/>
      <c r="AC488" s="1">
        <f t="shared" si="603"/>
        <v>0</v>
      </c>
      <c r="AD488" s="1"/>
      <c r="AE488" s="1">
        <f>SUM(Table17[[#This Row],[Total 
Paid]:[Refunds]])</f>
        <v>0</v>
      </c>
      <c r="AF488" s="1"/>
      <c r="AG488" s="1">
        <f>SUM(AC488,Table17[[#This Row],[Refunds]],Table17[[#This Row],[Shipping 
Charged]])</f>
        <v>0</v>
      </c>
      <c r="AH488" s="1"/>
      <c r="AI488" s="1"/>
      <c r="AJ488" s="1">
        <f t="shared" si="604"/>
        <v>0</v>
      </c>
      <c r="AL488" s="1"/>
      <c r="AM488" s="1"/>
      <c r="AN488" s="1"/>
      <c r="AO488" s="1"/>
      <c r="AQ488" s="30"/>
      <c r="AR488" s="1"/>
      <c r="AS488" s="1">
        <f t="shared" si="605"/>
        <v>0</v>
      </c>
      <c r="AT488" s="1"/>
      <c r="AU488" s="1"/>
      <c r="AV488" s="2">
        <f t="shared" si="606"/>
        <v>0</v>
      </c>
      <c r="AX488" s="1"/>
      <c r="AY488" s="1"/>
      <c r="AZ488" s="1"/>
      <c r="BA488" s="2">
        <f t="shared" si="607"/>
        <v>0</v>
      </c>
      <c r="BB488" s="2">
        <f>SUM(AG488,AI488,-BA488,-Table17[[#This Row],[Sale Fee]])</f>
        <v>0</v>
      </c>
      <c r="BD488" s="1"/>
      <c r="BE488" s="1"/>
      <c r="BF488" s="1"/>
    </row>
    <row r="489" spans="1:58" x14ac:dyDescent="0.25">
      <c r="A489" s="1"/>
      <c r="B489" s="1"/>
      <c r="E489" s="4"/>
      <c r="P489" s="1"/>
      <c r="Q489" s="1"/>
      <c r="R489" s="1"/>
      <c r="T489" s="1"/>
      <c r="U489" s="1"/>
      <c r="V489" s="1">
        <f t="shared" si="602"/>
        <v>0</v>
      </c>
      <c r="Y489" s="1">
        <f>Table17[[#This Row],[Quantity2]]*Table17[[#This Row],[U Cost]]</f>
        <v>0</v>
      </c>
      <c r="AA489" s="1"/>
      <c r="AB489" s="1"/>
      <c r="AC489" s="1">
        <f t="shared" si="603"/>
        <v>0</v>
      </c>
      <c r="AD489" s="1"/>
      <c r="AE489" s="1">
        <f>SUM(Table17[[#This Row],[Total 
Paid]:[Refunds]])</f>
        <v>0</v>
      </c>
      <c r="AF489" s="1"/>
      <c r="AG489" s="1">
        <f>SUM(AC489,Table17[[#This Row],[Refunds]],Table17[[#This Row],[Shipping 
Charged]])</f>
        <v>0</v>
      </c>
      <c r="AH489" s="1"/>
      <c r="AI489" s="1"/>
      <c r="AJ489" s="1">
        <f t="shared" si="604"/>
        <v>0</v>
      </c>
      <c r="AL489" s="1"/>
      <c r="AM489" s="1"/>
      <c r="AN489" s="1"/>
      <c r="AO489" s="1"/>
      <c r="AQ489" s="30"/>
      <c r="AR489" s="1"/>
      <c r="AS489" s="1">
        <f t="shared" si="605"/>
        <v>0</v>
      </c>
      <c r="AT489" s="1"/>
      <c r="AU489" s="1"/>
      <c r="AV489" s="2">
        <f t="shared" si="606"/>
        <v>0</v>
      </c>
      <c r="AX489" s="1"/>
      <c r="AY489" s="1"/>
      <c r="AZ489" s="1"/>
      <c r="BA489" s="2">
        <f t="shared" si="607"/>
        <v>0</v>
      </c>
      <c r="BB489" s="2">
        <f>SUM(AG489,AI489,-BA489,-Table17[[#This Row],[Sale Fee]])</f>
        <v>0</v>
      </c>
      <c r="BD489" s="1"/>
      <c r="BE489" s="1"/>
      <c r="BF489" s="1"/>
    </row>
    <row r="490" spans="1:58" x14ac:dyDescent="0.25">
      <c r="A490" s="1"/>
      <c r="B490" s="1"/>
      <c r="E490" s="4"/>
      <c r="P490" s="1"/>
      <c r="Q490" s="1"/>
      <c r="R490" s="1"/>
      <c r="T490" s="1"/>
      <c r="U490" s="1"/>
      <c r="V490" s="1">
        <f t="shared" si="602"/>
        <v>0</v>
      </c>
      <c r="Y490" s="1">
        <f>Table17[[#This Row],[Quantity2]]*Table17[[#This Row],[U Cost]]</f>
        <v>0</v>
      </c>
      <c r="AA490" s="1"/>
      <c r="AB490" s="1"/>
      <c r="AC490" s="1">
        <f t="shared" si="603"/>
        <v>0</v>
      </c>
      <c r="AD490" s="1"/>
      <c r="AE490" s="1">
        <f>SUM(Table17[[#This Row],[Total 
Paid]:[Refunds]])</f>
        <v>0</v>
      </c>
      <c r="AF490" s="1"/>
      <c r="AG490" s="1">
        <f>SUM(AC490,Table17[[#This Row],[Refunds]],Table17[[#This Row],[Shipping 
Charged]])</f>
        <v>0</v>
      </c>
      <c r="AH490" s="1"/>
      <c r="AI490" s="1"/>
      <c r="AJ490" s="1">
        <f t="shared" si="604"/>
        <v>0</v>
      </c>
      <c r="AL490" s="1"/>
      <c r="AM490" s="1"/>
      <c r="AN490" s="1"/>
      <c r="AO490" s="1"/>
      <c r="AQ490" s="30"/>
      <c r="AR490" s="1"/>
      <c r="AS490" s="1">
        <f t="shared" si="605"/>
        <v>0</v>
      </c>
      <c r="AT490" s="1"/>
      <c r="AU490" s="1"/>
      <c r="AV490" s="2">
        <f t="shared" si="606"/>
        <v>0</v>
      </c>
      <c r="AX490" s="1"/>
      <c r="AY490" s="1"/>
      <c r="AZ490" s="1"/>
      <c r="BA490" s="2">
        <f t="shared" si="607"/>
        <v>0</v>
      </c>
      <c r="BB490" s="2">
        <f>SUM(AG490,AI490,-BA490,-Table17[[#This Row],[Sale Fee]])</f>
        <v>0</v>
      </c>
      <c r="BD490" s="1"/>
      <c r="BE490" s="1"/>
      <c r="BF490" s="1"/>
    </row>
    <row r="491" spans="1:58" x14ac:dyDescent="0.25">
      <c r="A491" s="1"/>
      <c r="B491" s="1"/>
      <c r="E491" s="4"/>
      <c r="P491" s="1"/>
      <c r="Q491" s="1"/>
      <c r="R491" s="1"/>
      <c r="T491" s="1"/>
      <c r="U491" s="1"/>
      <c r="V491" s="1">
        <f t="shared" si="602"/>
        <v>0</v>
      </c>
      <c r="Y491" s="1">
        <f>Table17[[#This Row],[Quantity2]]*Table17[[#This Row],[U Cost]]</f>
        <v>0</v>
      </c>
      <c r="AA491" s="1"/>
      <c r="AB491" s="1"/>
      <c r="AC491" s="1">
        <f t="shared" si="603"/>
        <v>0</v>
      </c>
      <c r="AD491" s="1"/>
      <c r="AE491" s="1">
        <f>SUM(Table17[[#This Row],[Total 
Paid]:[Refunds]])</f>
        <v>0</v>
      </c>
      <c r="AF491" s="1"/>
      <c r="AG491" s="1">
        <f>SUM(AC491,Table17[[#This Row],[Refunds]],Table17[[#This Row],[Shipping 
Charged]])</f>
        <v>0</v>
      </c>
      <c r="AH491" s="1"/>
      <c r="AI491" s="1"/>
      <c r="AJ491" s="1">
        <f t="shared" si="604"/>
        <v>0</v>
      </c>
      <c r="AL491" s="1"/>
      <c r="AM491" s="1"/>
      <c r="AN491" s="1"/>
      <c r="AO491" s="1"/>
      <c r="AQ491" s="30"/>
      <c r="AR491" s="1"/>
      <c r="AS491" s="1">
        <f t="shared" si="605"/>
        <v>0</v>
      </c>
      <c r="AT491" s="1"/>
      <c r="AU491" s="1"/>
      <c r="AV491" s="2">
        <f t="shared" si="606"/>
        <v>0</v>
      </c>
      <c r="AX491" s="1"/>
      <c r="AY491" s="1"/>
      <c r="AZ491" s="1"/>
      <c r="BA491" s="2">
        <f t="shared" si="607"/>
        <v>0</v>
      </c>
      <c r="BB491" s="2">
        <f>SUM(AG491,AI491,-BA491,-Table17[[#This Row],[Sale Fee]])</f>
        <v>0</v>
      </c>
      <c r="BD491" s="1"/>
      <c r="BE491" s="1"/>
      <c r="BF491" s="1"/>
    </row>
    <row r="492" spans="1:58" x14ac:dyDescent="0.25">
      <c r="A492" s="1"/>
      <c r="B492" s="1"/>
      <c r="E492" s="4"/>
      <c r="P492" s="1"/>
      <c r="Q492" s="1"/>
      <c r="R492" s="1"/>
      <c r="T492" s="1"/>
      <c r="U492" s="1"/>
      <c r="V492" s="1">
        <f t="shared" si="602"/>
        <v>0</v>
      </c>
      <c r="Y492" s="1">
        <f>Table17[[#This Row],[Quantity2]]*Table17[[#This Row],[U Cost]]</f>
        <v>0</v>
      </c>
      <c r="AA492" s="1"/>
      <c r="AB492" s="1"/>
      <c r="AC492" s="1">
        <f t="shared" si="603"/>
        <v>0</v>
      </c>
      <c r="AD492" s="1"/>
      <c r="AE492" s="1">
        <f>SUM(Table17[[#This Row],[Total 
Paid]:[Refunds]])</f>
        <v>0</v>
      </c>
      <c r="AF492" s="1"/>
      <c r="AG492" s="1">
        <f>SUM(AC492,Table17[[#This Row],[Refunds]],Table17[[#This Row],[Shipping 
Charged]])</f>
        <v>0</v>
      </c>
      <c r="AH492" s="1"/>
      <c r="AI492" s="1"/>
      <c r="AJ492" s="1">
        <f t="shared" si="604"/>
        <v>0</v>
      </c>
      <c r="AL492" s="1"/>
      <c r="AM492" s="1"/>
      <c r="AN492" s="1"/>
      <c r="AO492" s="1"/>
      <c r="AQ492" s="30"/>
      <c r="AR492" s="1"/>
      <c r="AS492" s="1">
        <f t="shared" si="605"/>
        <v>0</v>
      </c>
      <c r="AT492" s="1"/>
      <c r="AU492" s="1"/>
      <c r="AV492" s="2">
        <f t="shared" si="606"/>
        <v>0</v>
      </c>
      <c r="AX492" s="1"/>
      <c r="AY492" s="1"/>
      <c r="AZ492" s="1"/>
      <c r="BA492" s="2">
        <f t="shared" si="607"/>
        <v>0</v>
      </c>
      <c r="BB492" s="2">
        <f>SUM(AG492,AI492,-BA492,-Table17[[#This Row],[Sale Fee]])</f>
        <v>0</v>
      </c>
      <c r="BD492" s="1"/>
      <c r="BE492" s="1"/>
      <c r="BF492" s="1"/>
    </row>
    <row r="493" spans="1:58" x14ac:dyDescent="0.25">
      <c r="A493" s="1"/>
      <c r="B493" s="1"/>
      <c r="E493" s="4"/>
      <c r="P493" s="1"/>
      <c r="Q493" s="1"/>
      <c r="R493" s="1"/>
      <c r="T493" s="1"/>
      <c r="U493" s="1"/>
      <c r="V493" s="1">
        <f t="shared" si="602"/>
        <v>0</v>
      </c>
      <c r="Y493" s="1">
        <f>Table17[[#This Row],[Quantity2]]*Table17[[#This Row],[U Cost]]</f>
        <v>0</v>
      </c>
      <c r="AA493" s="1"/>
      <c r="AB493" s="1"/>
      <c r="AC493" s="1">
        <f t="shared" si="603"/>
        <v>0</v>
      </c>
      <c r="AD493" s="1"/>
      <c r="AE493" s="1">
        <f>SUM(Table17[[#This Row],[Total 
Paid]:[Refunds]])</f>
        <v>0</v>
      </c>
      <c r="AF493" s="1"/>
      <c r="AG493" s="1">
        <f>SUM(AC493,Table17[[#This Row],[Refunds]],Table17[[#This Row],[Shipping 
Charged]])</f>
        <v>0</v>
      </c>
      <c r="AH493" s="1"/>
      <c r="AI493" s="1"/>
      <c r="AJ493" s="1">
        <f t="shared" si="604"/>
        <v>0</v>
      </c>
      <c r="AL493" s="1"/>
      <c r="AM493" s="1"/>
      <c r="AN493" s="1"/>
      <c r="AO493" s="1"/>
      <c r="AQ493" s="30"/>
      <c r="AR493" s="1"/>
      <c r="AS493" s="1">
        <f t="shared" si="605"/>
        <v>0</v>
      </c>
      <c r="AT493" s="1"/>
      <c r="AU493" s="1"/>
      <c r="AV493" s="2">
        <f t="shared" si="606"/>
        <v>0</v>
      </c>
      <c r="AX493" s="1"/>
      <c r="AY493" s="1"/>
      <c r="AZ493" s="1"/>
      <c r="BA493" s="2">
        <f t="shared" si="607"/>
        <v>0</v>
      </c>
      <c r="BB493" s="2">
        <f>SUM(AG493,AI493,-BA493,-Table17[[#This Row],[Sale Fee]])</f>
        <v>0</v>
      </c>
      <c r="BD493" s="1"/>
      <c r="BE493" s="1"/>
      <c r="BF493" s="1"/>
    </row>
    <row r="494" spans="1:58" x14ac:dyDescent="0.25">
      <c r="A494" s="1"/>
      <c r="B494" s="1"/>
      <c r="E494" s="4"/>
      <c r="P494" s="1"/>
      <c r="Q494" s="1"/>
      <c r="R494" s="1"/>
      <c r="T494" s="1"/>
      <c r="U494" s="1"/>
      <c r="V494" s="1">
        <f t="shared" si="602"/>
        <v>0</v>
      </c>
      <c r="Y494" s="1">
        <f>Table17[[#This Row],[Quantity2]]*Table17[[#This Row],[U Cost]]</f>
        <v>0</v>
      </c>
      <c r="AA494" s="1"/>
      <c r="AB494" s="1"/>
      <c r="AC494" s="1">
        <f t="shared" si="603"/>
        <v>0</v>
      </c>
      <c r="AD494" s="1"/>
      <c r="AE494" s="1">
        <f>SUM(Table17[[#This Row],[Total 
Paid]:[Refunds]])</f>
        <v>0</v>
      </c>
      <c r="AF494" s="1"/>
      <c r="AG494" s="1">
        <f>SUM(AC494,Table17[[#This Row],[Refunds]],Table17[[#This Row],[Shipping 
Charged]])</f>
        <v>0</v>
      </c>
      <c r="AH494" s="1"/>
      <c r="AI494" s="1"/>
      <c r="AJ494" s="1">
        <f t="shared" si="604"/>
        <v>0</v>
      </c>
      <c r="AL494" s="1"/>
      <c r="AM494" s="1"/>
      <c r="AN494" s="1"/>
      <c r="AO494" s="1"/>
      <c r="AQ494" s="30"/>
      <c r="AR494" s="1"/>
      <c r="AS494" s="1">
        <f t="shared" si="605"/>
        <v>0</v>
      </c>
      <c r="AT494" s="1"/>
      <c r="AU494" s="1"/>
      <c r="AV494" s="2">
        <f t="shared" si="606"/>
        <v>0</v>
      </c>
      <c r="AX494" s="1"/>
      <c r="AY494" s="1"/>
      <c r="AZ494" s="1"/>
      <c r="BA494" s="2">
        <f t="shared" si="607"/>
        <v>0</v>
      </c>
      <c r="BB494" s="2">
        <f>SUM(AG494,AI494,-BA494,-Table17[[#This Row],[Sale Fee]])</f>
        <v>0</v>
      </c>
      <c r="BD494" s="1"/>
      <c r="BE494" s="1"/>
      <c r="BF494" s="1"/>
    </row>
    <row r="495" spans="1:58" x14ac:dyDescent="0.25">
      <c r="A495" s="1"/>
      <c r="B495" s="1"/>
      <c r="E495" s="4"/>
      <c r="P495" s="1"/>
      <c r="Q495" s="1"/>
      <c r="R495" s="1"/>
      <c r="T495" s="1"/>
      <c r="U495" s="1"/>
      <c r="V495" s="1">
        <f t="shared" si="602"/>
        <v>0</v>
      </c>
      <c r="Y495" s="1">
        <f>Table17[[#This Row],[Quantity2]]*Table17[[#This Row],[U Cost]]</f>
        <v>0</v>
      </c>
      <c r="AA495" s="1"/>
      <c r="AB495" s="1"/>
      <c r="AC495" s="1">
        <f t="shared" si="603"/>
        <v>0</v>
      </c>
      <c r="AD495" s="1"/>
      <c r="AE495" s="1">
        <f>SUM(Table17[[#This Row],[Total 
Paid]:[Refunds]])</f>
        <v>0</v>
      </c>
      <c r="AF495" s="1"/>
      <c r="AG495" s="1">
        <f>SUM(AC495,Table17[[#This Row],[Refunds]],Table17[[#This Row],[Shipping 
Charged]])</f>
        <v>0</v>
      </c>
      <c r="AH495" s="1"/>
      <c r="AI495" s="1"/>
      <c r="AJ495" s="1">
        <f t="shared" si="604"/>
        <v>0</v>
      </c>
      <c r="AL495" s="1"/>
      <c r="AM495" s="1"/>
      <c r="AN495" s="1"/>
      <c r="AO495" s="1"/>
      <c r="AQ495" s="30"/>
      <c r="AR495" s="1"/>
      <c r="AS495" s="1">
        <f t="shared" si="605"/>
        <v>0</v>
      </c>
      <c r="AT495" s="1"/>
      <c r="AU495" s="1"/>
      <c r="AV495" s="2">
        <f t="shared" si="606"/>
        <v>0</v>
      </c>
      <c r="AX495" s="1"/>
      <c r="AY495" s="1"/>
      <c r="AZ495" s="1"/>
      <c r="BA495" s="2">
        <f t="shared" si="607"/>
        <v>0</v>
      </c>
      <c r="BB495" s="2">
        <f>SUM(AG495,AI495,-BA495,-Table17[[#This Row],[Sale Fee]])</f>
        <v>0</v>
      </c>
      <c r="BD495" s="1"/>
      <c r="BE495" s="1"/>
      <c r="BF495" s="1"/>
    </row>
    <row r="496" spans="1:58" x14ac:dyDescent="0.25">
      <c r="A496" s="1"/>
      <c r="B496" s="1"/>
      <c r="E496" s="4"/>
      <c r="P496" s="1"/>
      <c r="Q496" s="1"/>
      <c r="R496" s="1"/>
      <c r="T496" s="1"/>
      <c r="U496" s="1"/>
      <c r="V496" s="1">
        <f t="shared" si="602"/>
        <v>0</v>
      </c>
      <c r="Y496" s="1">
        <f>Table17[[#This Row],[Quantity2]]*Table17[[#This Row],[U Cost]]</f>
        <v>0</v>
      </c>
      <c r="AA496" s="1"/>
      <c r="AB496" s="1"/>
      <c r="AC496" s="1">
        <f t="shared" si="603"/>
        <v>0</v>
      </c>
      <c r="AD496" s="1"/>
      <c r="AE496" s="1">
        <f>SUM(Table17[[#This Row],[Total 
Paid]:[Refunds]])</f>
        <v>0</v>
      </c>
      <c r="AF496" s="1"/>
      <c r="AG496" s="1">
        <f>SUM(AC496,Table17[[#This Row],[Refunds]],Table17[[#This Row],[Shipping 
Charged]])</f>
        <v>0</v>
      </c>
      <c r="AH496" s="1"/>
      <c r="AI496" s="1"/>
      <c r="AJ496" s="1">
        <f t="shared" si="604"/>
        <v>0</v>
      </c>
      <c r="AL496" s="1"/>
      <c r="AM496" s="1"/>
      <c r="AN496" s="1"/>
      <c r="AO496" s="1"/>
      <c r="AQ496" s="30"/>
      <c r="AR496" s="1"/>
      <c r="AS496" s="1">
        <f t="shared" si="605"/>
        <v>0</v>
      </c>
      <c r="AT496" s="1"/>
      <c r="AU496" s="1"/>
      <c r="AV496" s="2">
        <f t="shared" si="606"/>
        <v>0</v>
      </c>
      <c r="AX496" s="1"/>
      <c r="AY496" s="1"/>
      <c r="AZ496" s="1"/>
      <c r="BA496" s="2">
        <f t="shared" si="607"/>
        <v>0</v>
      </c>
      <c r="BB496" s="2">
        <f>SUM(AG496,AI496,-BA496,-Table17[[#This Row],[Sale Fee]])</f>
        <v>0</v>
      </c>
      <c r="BD496" s="1"/>
      <c r="BE496" s="1"/>
      <c r="BF496" s="1"/>
    </row>
    <row r="497" spans="1:58" x14ac:dyDescent="0.25">
      <c r="A497" s="1"/>
      <c r="B497" s="1"/>
      <c r="E497" s="4"/>
      <c r="P497" s="1"/>
      <c r="Q497" s="1"/>
      <c r="R497" s="1"/>
      <c r="T497" s="1"/>
      <c r="U497" s="1"/>
      <c r="V497" s="1">
        <f t="shared" si="602"/>
        <v>0</v>
      </c>
      <c r="Y497" s="1">
        <f>Table17[[#This Row],[Quantity2]]*Table17[[#This Row],[U Cost]]</f>
        <v>0</v>
      </c>
      <c r="AA497" s="1"/>
      <c r="AB497" s="1"/>
      <c r="AC497" s="1">
        <f t="shared" si="603"/>
        <v>0</v>
      </c>
      <c r="AD497" s="1"/>
      <c r="AE497" s="1">
        <f>SUM(Table17[[#This Row],[Total 
Paid]:[Refunds]])</f>
        <v>0</v>
      </c>
      <c r="AF497" s="1"/>
      <c r="AG497" s="1">
        <f>SUM(AC497,Table17[[#This Row],[Refunds]],Table17[[#This Row],[Shipping 
Charged]])</f>
        <v>0</v>
      </c>
      <c r="AH497" s="1"/>
      <c r="AI497" s="1"/>
      <c r="AJ497" s="1">
        <f t="shared" si="604"/>
        <v>0</v>
      </c>
      <c r="AL497" s="1"/>
      <c r="AM497" s="1"/>
      <c r="AN497" s="1"/>
      <c r="AO497" s="1"/>
      <c r="AQ497" s="30"/>
      <c r="AR497" s="1"/>
      <c r="AS497" s="1">
        <f t="shared" si="605"/>
        <v>0</v>
      </c>
      <c r="AT497" s="1"/>
      <c r="AU497" s="1"/>
      <c r="AV497" s="2">
        <f t="shared" si="606"/>
        <v>0</v>
      </c>
      <c r="AX497" s="1"/>
      <c r="AY497" s="1"/>
      <c r="AZ497" s="1"/>
      <c r="BA497" s="2">
        <f t="shared" si="607"/>
        <v>0</v>
      </c>
      <c r="BB497" s="2">
        <f>SUM(AG497,AI497,-BA497,-Table17[[#This Row],[Sale Fee]])</f>
        <v>0</v>
      </c>
      <c r="BD497" s="1"/>
      <c r="BE497" s="1"/>
      <c r="BF497" s="1"/>
    </row>
    <row r="498" spans="1:58" x14ac:dyDescent="0.25">
      <c r="A498" s="1"/>
      <c r="B498" s="1"/>
      <c r="E498" s="4"/>
      <c r="P498" s="1"/>
      <c r="Q498" s="1"/>
      <c r="R498" s="1"/>
      <c r="T498" s="1"/>
      <c r="U498" s="1"/>
      <c r="V498" s="1">
        <f t="shared" si="602"/>
        <v>0</v>
      </c>
      <c r="Y498" s="1">
        <f>Table17[[#This Row],[Quantity2]]*Table17[[#This Row],[U Cost]]</f>
        <v>0</v>
      </c>
      <c r="AA498" s="1"/>
      <c r="AB498" s="1"/>
      <c r="AC498" s="1">
        <f t="shared" si="603"/>
        <v>0</v>
      </c>
      <c r="AD498" s="1"/>
      <c r="AE498" s="1">
        <f>SUM(Table17[[#This Row],[Total 
Paid]:[Refunds]])</f>
        <v>0</v>
      </c>
      <c r="AF498" s="1"/>
      <c r="AG498" s="1">
        <f>SUM(AC498,Table17[[#This Row],[Refunds]],Table17[[#This Row],[Shipping 
Charged]])</f>
        <v>0</v>
      </c>
      <c r="AH498" s="1"/>
      <c r="AI498" s="1"/>
      <c r="AJ498" s="1">
        <f t="shared" si="604"/>
        <v>0</v>
      </c>
      <c r="AL498" s="1"/>
      <c r="AM498" s="1"/>
      <c r="AN498" s="1"/>
      <c r="AO498" s="1"/>
      <c r="AQ498" s="30"/>
      <c r="AR498" s="1"/>
      <c r="AS498" s="1">
        <f t="shared" si="605"/>
        <v>0</v>
      </c>
      <c r="AT498" s="1"/>
      <c r="AU498" s="1"/>
      <c r="AV498" s="2">
        <f t="shared" si="606"/>
        <v>0</v>
      </c>
      <c r="AX498" s="1"/>
      <c r="AY498" s="1"/>
      <c r="AZ498" s="1"/>
      <c r="BA498" s="2">
        <f t="shared" si="607"/>
        <v>0</v>
      </c>
      <c r="BB498" s="2">
        <f>SUM(AG498,AI498,-BA498,-Table17[[#This Row],[Sale Fee]])</f>
        <v>0</v>
      </c>
      <c r="BD498" s="1"/>
      <c r="BE498" s="1"/>
      <c r="BF498" s="1"/>
    </row>
    <row r="499" spans="1:58" x14ac:dyDescent="0.25">
      <c r="A499" s="1"/>
      <c r="B499" s="1"/>
      <c r="E499" s="4"/>
      <c r="P499" s="1"/>
      <c r="Q499" s="1"/>
      <c r="R499" s="1"/>
      <c r="T499" s="1"/>
      <c r="U499" s="1"/>
      <c r="V499" s="1">
        <f t="shared" si="602"/>
        <v>0</v>
      </c>
      <c r="Y499" s="1">
        <f>Table17[[#This Row],[Quantity2]]*Table17[[#This Row],[U Cost]]</f>
        <v>0</v>
      </c>
      <c r="AA499" s="1"/>
      <c r="AB499" s="1"/>
      <c r="AC499" s="1">
        <f t="shared" si="603"/>
        <v>0</v>
      </c>
      <c r="AD499" s="1"/>
      <c r="AE499" s="1">
        <f>SUM(Table17[[#This Row],[Total 
Paid]:[Refunds]])</f>
        <v>0</v>
      </c>
      <c r="AF499" s="1"/>
      <c r="AG499" s="1">
        <f>SUM(AC499,Table17[[#This Row],[Refunds]],Table17[[#This Row],[Shipping 
Charged]])</f>
        <v>0</v>
      </c>
      <c r="AH499" s="1"/>
      <c r="AI499" s="1"/>
      <c r="AJ499" s="1">
        <f t="shared" si="604"/>
        <v>0</v>
      </c>
      <c r="AL499" s="1"/>
      <c r="AM499" s="1"/>
      <c r="AN499" s="1"/>
      <c r="AO499" s="1"/>
      <c r="AQ499" s="30"/>
      <c r="AR499" s="1"/>
      <c r="AS499" s="1">
        <f t="shared" si="605"/>
        <v>0</v>
      </c>
      <c r="AT499" s="1"/>
      <c r="AU499" s="1"/>
      <c r="AV499" s="2">
        <f t="shared" si="606"/>
        <v>0</v>
      </c>
      <c r="AX499" s="1"/>
      <c r="AY499" s="1"/>
      <c r="AZ499" s="1"/>
      <c r="BA499" s="2">
        <f t="shared" si="607"/>
        <v>0</v>
      </c>
      <c r="BB499" s="2">
        <f>SUM(AG499,AI499,-BA499,-Table17[[#This Row],[Sale Fee]])</f>
        <v>0</v>
      </c>
      <c r="BD499" s="1"/>
      <c r="BE499" s="1"/>
      <c r="BF499" s="1"/>
    </row>
    <row r="500" spans="1:58" x14ac:dyDescent="0.25">
      <c r="A500" s="1"/>
      <c r="B500" s="1"/>
      <c r="E500" s="4"/>
      <c r="P500" s="1"/>
      <c r="Q500" s="1"/>
      <c r="R500" s="1"/>
      <c r="T500" s="1"/>
      <c r="U500" s="1"/>
      <c r="V500" s="1">
        <f t="shared" si="602"/>
        <v>0</v>
      </c>
      <c r="Y500" s="1">
        <f>Table17[[#This Row],[Quantity2]]*Table17[[#This Row],[U Cost]]</f>
        <v>0</v>
      </c>
      <c r="AA500" s="1"/>
      <c r="AB500" s="1"/>
      <c r="AC500" s="1">
        <f t="shared" si="603"/>
        <v>0</v>
      </c>
      <c r="AD500" s="1"/>
      <c r="AE500" s="1">
        <f>SUM(Table17[[#This Row],[Total 
Paid]:[Refunds]])</f>
        <v>0</v>
      </c>
      <c r="AF500" s="1"/>
      <c r="AG500" s="1">
        <f>SUM(AC500,Table17[[#This Row],[Refunds]],Table17[[#This Row],[Shipping 
Charged]])</f>
        <v>0</v>
      </c>
      <c r="AH500" s="1"/>
      <c r="AI500" s="1"/>
      <c r="AJ500" s="1">
        <f t="shared" si="604"/>
        <v>0</v>
      </c>
      <c r="AL500" s="1"/>
      <c r="AM500" s="1"/>
      <c r="AN500" s="1"/>
      <c r="AO500" s="1"/>
      <c r="AQ500" s="30"/>
      <c r="AR500" s="1"/>
      <c r="AS500" s="1">
        <f t="shared" si="605"/>
        <v>0</v>
      </c>
      <c r="AT500" s="1"/>
      <c r="AU500" s="1"/>
      <c r="AV500" s="2">
        <f t="shared" si="606"/>
        <v>0</v>
      </c>
      <c r="AX500" s="1"/>
      <c r="AY500" s="1"/>
      <c r="AZ500" s="1"/>
      <c r="BA500" s="2">
        <f t="shared" si="607"/>
        <v>0</v>
      </c>
      <c r="BB500" s="2">
        <f>SUM(AG500,AI500,-BA500,-Table17[[#This Row],[Sale Fee]])</f>
        <v>0</v>
      </c>
      <c r="BD500" s="1"/>
      <c r="BE500" s="1"/>
      <c r="BF500" s="1"/>
    </row>
    <row r="501" spans="1:58" x14ac:dyDescent="0.25">
      <c r="A501" s="1"/>
      <c r="B501" s="1"/>
      <c r="E501" s="4"/>
      <c r="P501" s="1"/>
      <c r="Q501" s="1"/>
      <c r="R501" s="1"/>
      <c r="T501" s="1"/>
      <c r="U501" s="1"/>
      <c r="V501" s="1">
        <f t="shared" si="602"/>
        <v>0</v>
      </c>
      <c r="Y501" s="1">
        <f>Table17[[#This Row],[Quantity2]]*Table17[[#This Row],[U Cost]]</f>
        <v>0</v>
      </c>
      <c r="AA501" s="1"/>
      <c r="AB501" s="1"/>
      <c r="AC501" s="1">
        <f t="shared" si="603"/>
        <v>0</v>
      </c>
      <c r="AD501" s="1"/>
      <c r="AE501" s="1">
        <f>SUM(Table17[[#This Row],[Total 
Paid]:[Refunds]])</f>
        <v>0</v>
      </c>
      <c r="AF501" s="1"/>
      <c r="AG501" s="1">
        <f>SUM(AC501,Table17[[#This Row],[Refunds]],Table17[[#This Row],[Shipping 
Charged]])</f>
        <v>0</v>
      </c>
      <c r="AH501" s="1"/>
      <c r="AI501" s="1"/>
      <c r="AJ501" s="1">
        <f t="shared" si="604"/>
        <v>0</v>
      </c>
      <c r="AL501" s="1"/>
      <c r="AM501" s="1"/>
      <c r="AN501" s="1"/>
      <c r="AO501" s="1"/>
      <c r="AQ501" s="30"/>
      <c r="AR501" s="1"/>
      <c r="AS501" s="1">
        <f t="shared" si="605"/>
        <v>0</v>
      </c>
      <c r="AT501" s="1"/>
      <c r="AU501" s="1"/>
      <c r="AV501" s="2">
        <f t="shared" si="606"/>
        <v>0</v>
      </c>
      <c r="AX501" s="1"/>
      <c r="AY501" s="1"/>
      <c r="AZ501" s="1"/>
      <c r="BA501" s="2">
        <f t="shared" si="607"/>
        <v>0</v>
      </c>
      <c r="BB501" s="2">
        <f>SUM(AG501,AI501,-BA501,-Table17[[#This Row],[Sale Fee]])</f>
        <v>0</v>
      </c>
      <c r="BD501" s="1"/>
      <c r="BE501" s="1"/>
      <c r="BF501" s="1"/>
    </row>
    <row r="502" spans="1:58" x14ac:dyDescent="0.25">
      <c r="A502" s="1"/>
      <c r="B502" s="1"/>
      <c r="E502" s="4"/>
      <c r="P502" s="1"/>
      <c r="Q502" s="1"/>
      <c r="R502" s="1"/>
      <c r="T502" s="1"/>
      <c r="U502" s="1"/>
      <c r="V502" s="1">
        <f t="shared" si="602"/>
        <v>0</v>
      </c>
      <c r="Y502" s="1">
        <f>Table17[[#This Row],[Quantity2]]*Table17[[#This Row],[U Cost]]</f>
        <v>0</v>
      </c>
      <c r="AA502" s="1"/>
      <c r="AB502" s="1"/>
      <c r="AC502" s="1">
        <f t="shared" si="603"/>
        <v>0</v>
      </c>
      <c r="AD502" s="1"/>
      <c r="AE502" s="1">
        <f>SUM(Table17[[#This Row],[Total 
Paid]:[Refunds]])</f>
        <v>0</v>
      </c>
      <c r="AF502" s="1"/>
      <c r="AG502" s="1">
        <f>SUM(AC502,Table17[[#This Row],[Refunds]],Table17[[#This Row],[Shipping 
Charged]])</f>
        <v>0</v>
      </c>
      <c r="AH502" s="1"/>
      <c r="AI502" s="1"/>
      <c r="AJ502" s="1">
        <f t="shared" si="604"/>
        <v>0</v>
      </c>
      <c r="AL502" s="1"/>
      <c r="AM502" s="1"/>
      <c r="AN502" s="1"/>
      <c r="AO502" s="1"/>
      <c r="AQ502" s="30"/>
      <c r="AR502" s="1"/>
      <c r="AS502" s="1">
        <f t="shared" si="605"/>
        <v>0</v>
      </c>
      <c r="AT502" s="1"/>
      <c r="AU502" s="1"/>
      <c r="AV502" s="2">
        <f t="shared" si="606"/>
        <v>0</v>
      </c>
      <c r="AX502" s="1"/>
      <c r="AY502" s="1"/>
      <c r="AZ502" s="1"/>
      <c r="BA502" s="2">
        <f t="shared" si="607"/>
        <v>0</v>
      </c>
      <c r="BB502" s="2">
        <f>SUM(AG502,AI502,-BA502,-Table17[[#This Row],[Sale Fee]])</f>
        <v>0</v>
      </c>
      <c r="BD502" s="1"/>
      <c r="BE502" s="1"/>
      <c r="BF502" s="1"/>
    </row>
    <row r="503" spans="1:58" x14ac:dyDescent="0.25">
      <c r="A503" s="1"/>
      <c r="B503" s="1"/>
      <c r="E503" s="4"/>
      <c r="P503" s="1"/>
      <c r="Q503" s="1"/>
      <c r="R503" s="1"/>
      <c r="T503" s="1"/>
      <c r="U503" s="1"/>
      <c r="V503" s="1">
        <f t="shared" si="602"/>
        <v>0</v>
      </c>
      <c r="Y503" s="1">
        <f>Table17[[#This Row],[Quantity2]]*Table17[[#This Row],[U Cost]]</f>
        <v>0</v>
      </c>
      <c r="AA503" s="1"/>
      <c r="AB503" s="1"/>
      <c r="AC503" s="1">
        <f t="shared" si="603"/>
        <v>0</v>
      </c>
      <c r="AD503" s="1"/>
      <c r="AE503" s="1">
        <f>SUM(Table17[[#This Row],[Total 
Paid]:[Refunds]])</f>
        <v>0</v>
      </c>
      <c r="AF503" s="1"/>
      <c r="AG503" s="1">
        <f>SUM(AC503,Table17[[#This Row],[Refunds]],Table17[[#This Row],[Shipping 
Charged]])</f>
        <v>0</v>
      </c>
      <c r="AH503" s="1"/>
      <c r="AI503" s="1"/>
      <c r="AJ503" s="1">
        <f t="shared" si="604"/>
        <v>0</v>
      </c>
      <c r="AL503" s="1"/>
      <c r="AM503" s="1"/>
      <c r="AN503" s="1"/>
      <c r="AO503" s="1"/>
      <c r="AQ503" s="30"/>
      <c r="AR503" s="1"/>
      <c r="AS503" s="1">
        <f t="shared" si="605"/>
        <v>0</v>
      </c>
      <c r="AT503" s="1"/>
      <c r="AU503" s="1"/>
      <c r="AV503" s="2">
        <f t="shared" si="606"/>
        <v>0</v>
      </c>
      <c r="AX503" s="1"/>
      <c r="AY503" s="1"/>
      <c r="AZ503" s="1"/>
      <c r="BA503" s="2">
        <f t="shared" si="607"/>
        <v>0</v>
      </c>
      <c r="BB503" s="2">
        <f>SUM(AG503,AI503,-BA503,-Table17[[#This Row],[Sale Fee]])</f>
        <v>0</v>
      </c>
      <c r="BD503" s="1"/>
      <c r="BE503" s="1"/>
      <c r="BF503" s="1"/>
    </row>
    <row r="504" spans="1:58" x14ac:dyDescent="0.25">
      <c r="A504" s="1"/>
      <c r="B504" s="1"/>
      <c r="E504" s="4"/>
      <c r="P504" s="1"/>
      <c r="Q504" s="1"/>
      <c r="R504" s="1"/>
      <c r="T504" s="1"/>
      <c r="U504" s="1"/>
      <c r="V504" s="1">
        <f t="shared" si="602"/>
        <v>0</v>
      </c>
      <c r="Y504" s="1">
        <f>Table17[[#This Row],[Quantity2]]*Table17[[#This Row],[U Cost]]</f>
        <v>0</v>
      </c>
      <c r="AA504" s="1"/>
      <c r="AB504" s="1"/>
      <c r="AC504" s="1">
        <f t="shared" si="603"/>
        <v>0</v>
      </c>
      <c r="AD504" s="1"/>
      <c r="AE504" s="1">
        <f>SUM(Table17[[#This Row],[Total 
Paid]:[Refunds]])</f>
        <v>0</v>
      </c>
      <c r="AF504" s="1"/>
      <c r="AG504" s="1">
        <f>SUM(AC504,Table17[[#This Row],[Refunds]],Table17[[#This Row],[Shipping 
Charged]])</f>
        <v>0</v>
      </c>
      <c r="AH504" s="1"/>
      <c r="AI504" s="1"/>
      <c r="AJ504" s="1">
        <f t="shared" si="604"/>
        <v>0</v>
      </c>
      <c r="AL504" s="1"/>
      <c r="AM504" s="1"/>
      <c r="AN504" s="1"/>
      <c r="AO504" s="1"/>
      <c r="AQ504" s="30"/>
      <c r="AR504" s="1"/>
      <c r="AS504" s="1">
        <f t="shared" si="605"/>
        <v>0</v>
      </c>
      <c r="AT504" s="1"/>
      <c r="AU504" s="1"/>
      <c r="AV504" s="2">
        <f t="shared" si="606"/>
        <v>0</v>
      </c>
      <c r="AX504" s="1"/>
      <c r="AY504" s="1"/>
      <c r="AZ504" s="1"/>
      <c r="BA504" s="2">
        <f t="shared" si="607"/>
        <v>0</v>
      </c>
      <c r="BB504" s="2">
        <f>SUM(AG504,AI504,-BA504,-Table17[[#This Row],[Sale Fee]])</f>
        <v>0</v>
      </c>
      <c r="BD504" s="1"/>
      <c r="BE504" s="1"/>
      <c r="BF504" s="1"/>
    </row>
    <row r="505" spans="1:58" x14ac:dyDescent="0.25">
      <c r="A505" s="1"/>
      <c r="B505" s="1"/>
      <c r="E505" s="4"/>
      <c r="M505" s="49"/>
      <c r="P505" s="1"/>
      <c r="Q505" s="1"/>
      <c r="R505" s="1"/>
      <c r="T505" s="1"/>
      <c r="U505" s="1"/>
      <c r="V505" s="1">
        <f t="shared" si="602"/>
        <v>0</v>
      </c>
      <c r="Y505" s="1">
        <f>Table17[[#This Row],[Quantity2]]*Table17[[#This Row],[U Cost]]</f>
        <v>0</v>
      </c>
      <c r="AA505" s="1"/>
      <c r="AB505" s="1"/>
      <c r="AC505" s="1">
        <f t="shared" si="603"/>
        <v>0</v>
      </c>
      <c r="AD505" s="1"/>
      <c r="AE505" s="1">
        <f>SUM(Table17[[#This Row],[Total 
Paid]:[Refunds]])</f>
        <v>0</v>
      </c>
      <c r="AF505" s="1"/>
      <c r="AG505" s="1">
        <f>SUM(AC505,Table17[[#This Row],[Refunds]],Table17[[#This Row],[Shipping 
Charged]])</f>
        <v>0</v>
      </c>
      <c r="AH505" s="1"/>
      <c r="AI505" s="1"/>
      <c r="AJ505" s="1">
        <f t="shared" si="604"/>
        <v>0</v>
      </c>
      <c r="AL505" s="1"/>
      <c r="AM505" s="1"/>
      <c r="AN505" s="1"/>
      <c r="AO505" s="1"/>
      <c r="AQ505" s="30"/>
      <c r="AR505" s="1"/>
      <c r="AS505" s="1">
        <f t="shared" si="605"/>
        <v>0</v>
      </c>
      <c r="AT505" s="1"/>
      <c r="AU505" s="1"/>
      <c r="AV505" s="2">
        <f t="shared" si="606"/>
        <v>0</v>
      </c>
      <c r="AX505" s="1"/>
      <c r="AY505" s="1"/>
      <c r="AZ505" s="1"/>
      <c r="BA505" s="2">
        <f t="shared" si="607"/>
        <v>0</v>
      </c>
      <c r="BB505" s="2">
        <f>SUM(AG505,AI505,-BA505,-Table17[[#This Row],[Sale Fee]])</f>
        <v>0</v>
      </c>
      <c r="BD505" s="1"/>
      <c r="BE505" s="1"/>
      <c r="BF505" s="1"/>
    </row>
    <row r="506" spans="1:58" x14ac:dyDescent="0.25">
      <c r="A506" s="1"/>
      <c r="B506" s="1"/>
      <c r="E506" s="4"/>
      <c r="M506" s="49"/>
      <c r="P506" s="1"/>
      <c r="Q506" s="1"/>
      <c r="R506" s="1"/>
      <c r="T506" s="1"/>
      <c r="U506" s="1"/>
      <c r="V506" s="1">
        <f t="shared" si="602"/>
        <v>0</v>
      </c>
      <c r="Y506" s="1">
        <f>Table17[[#This Row],[Quantity2]]*Table17[[#This Row],[U Cost]]</f>
        <v>0</v>
      </c>
      <c r="AA506" s="1"/>
      <c r="AB506" s="1"/>
      <c r="AC506" s="1">
        <f t="shared" si="603"/>
        <v>0</v>
      </c>
      <c r="AD506" s="1"/>
      <c r="AE506" s="1">
        <f>SUM(Table17[[#This Row],[Total 
Paid]:[Refunds]])</f>
        <v>0</v>
      </c>
      <c r="AF506" s="1"/>
      <c r="AG506" s="1">
        <f>SUM(AC506,Table17[[#This Row],[Refunds]],Table17[[#This Row],[Shipping 
Charged]])</f>
        <v>0</v>
      </c>
      <c r="AH506" s="1"/>
      <c r="AI506" s="1"/>
      <c r="AJ506" s="1">
        <f t="shared" si="604"/>
        <v>0</v>
      </c>
      <c r="AL506" s="1"/>
      <c r="AM506" s="1"/>
      <c r="AN506" s="1"/>
      <c r="AO506" s="1"/>
      <c r="AQ506" s="30"/>
      <c r="AR506" s="1"/>
      <c r="AS506" s="1">
        <f t="shared" si="605"/>
        <v>0</v>
      </c>
      <c r="AT506" s="1"/>
      <c r="AU506" s="1"/>
      <c r="AV506" s="2">
        <f t="shared" si="606"/>
        <v>0</v>
      </c>
      <c r="AX506" s="1"/>
      <c r="AY506" s="1"/>
      <c r="AZ506" s="1"/>
      <c r="BA506" s="2">
        <f t="shared" si="607"/>
        <v>0</v>
      </c>
      <c r="BB506" s="2">
        <f>SUM(AG506,AI506,-BA506,-Table17[[#This Row],[Sale Fee]])</f>
        <v>0</v>
      </c>
      <c r="BD506" s="1"/>
      <c r="BE506" s="1"/>
      <c r="BF506" s="1"/>
    </row>
    <row r="507" spans="1:58" x14ac:dyDescent="0.25">
      <c r="A507" s="1"/>
      <c r="B507" s="1"/>
      <c r="E507" s="4"/>
      <c r="M507" s="49"/>
      <c r="P507" s="1"/>
      <c r="Q507" s="1"/>
      <c r="R507" s="1"/>
      <c r="T507" s="1"/>
      <c r="U507" s="1"/>
      <c r="V507" s="1">
        <f t="shared" si="602"/>
        <v>0</v>
      </c>
      <c r="Y507" s="1">
        <f>Table17[[#This Row],[Quantity2]]*Table17[[#This Row],[U Cost]]</f>
        <v>0</v>
      </c>
      <c r="AA507" s="1"/>
      <c r="AB507" s="1"/>
      <c r="AC507" s="1">
        <f t="shared" si="603"/>
        <v>0</v>
      </c>
      <c r="AD507" s="1"/>
      <c r="AE507" s="1">
        <f>SUM(Table17[[#This Row],[Total 
Paid]:[Refunds]])</f>
        <v>0</v>
      </c>
      <c r="AF507" s="1"/>
      <c r="AG507" s="1">
        <f>SUM(AC507,Table17[[#This Row],[Refunds]],Table17[[#This Row],[Shipping 
Charged]])</f>
        <v>0</v>
      </c>
      <c r="AH507" s="1"/>
      <c r="AI507" s="1"/>
      <c r="AJ507" s="1">
        <f t="shared" si="604"/>
        <v>0</v>
      </c>
      <c r="AL507" s="1"/>
      <c r="AM507" s="1"/>
      <c r="AN507" s="1"/>
      <c r="AO507" s="1"/>
      <c r="AQ507" s="30"/>
      <c r="AR507" s="1"/>
      <c r="AS507" s="1">
        <f t="shared" si="605"/>
        <v>0</v>
      </c>
      <c r="AT507" s="1"/>
      <c r="AU507" s="1"/>
      <c r="AV507" s="2">
        <f t="shared" si="606"/>
        <v>0</v>
      </c>
      <c r="AX507" s="1"/>
      <c r="AY507" s="1"/>
      <c r="AZ507" s="1"/>
      <c r="BA507" s="2">
        <f t="shared" si="607"/>
        <v>0</v>
      </c>
      <c r="BB507" s="2">
        <f>SUM(AG507,AI507,-BA507,-Table17[[#This Row],[Sale Fee]])</f>
        <v>0</v>
      </c>
      <c r="BD507" s="1"/>
      <c r="BE507" s="1"/>
      <c r="BF507" s="1"/>
    </row>
    <row r="508" spans="1:58" x14ac:dyDescent="0.25">
      <c r="A508" s="1"/>
      <c r="B508" s="1"/>
      <c r="E508" s="4"/>
      <c r="P508" s="1"/>
      <c r="Q508" s="1"/>
      <c r="R508" s="1"/>
      <c r="T508" s="1"/>
      <c r="U508" s="1"/>
      <c r="V508" s="1">
        <f t="shared" si="602"/>
        <v>0</v>
      </c>
      <c r="Y508" s="1">
        <f>Table17[[#This Row],[Quantity2]]*Table17[[#This Row],[U Cost]]</f>
        <v>0</v>
      </c>
      <c r="AA508" s="1"/>
      <c r="AB508" s="1"/>
      <c r="AC508" s="1">
        <f t="shared" si="603"/>
        <v>0</v>
      </c>
      <c r="AD508" s="1"/>
      <c r="AE508" s="1">
        <f>SUM(Table17[[#This Row],[Total 
Paid]:[Refunds]])</f>
        <v>0</v>
      </c>
      <c r="AF508" s="1"/>
      <c r="AG508" s="1">
        <f>SUM(AC508,Table17[[#This Row],[Refunds]],Table17[[#This Row],[Shipping 
Charged]])</f>
        <v>0</v>
      </c>
      <c r="AH508" s="1"/>
      <c r="AI508" s="1"/>
      <c r="AJ508" s="1">
        <f t="shared" si="604"/>
        <v>0</v>
      </c>
      <c r="AL508" s="1"/>
      <c r="AM508" s="1"/>
      <c r="AN508" s="1"/>
      <c r="AO508" s="1"/>
      <c r="AQ508" s="30"/>
      <c r="AR508" s="1"/>
      <c r="AS508" s="1">
        <f t="shared" si="605"/>
        <v>0</v>
      </c>
      <c r="AT508" s="1"/>
      <c r="AU508" s="1"/>
      <c r="AV508" s="2">
        <f t="shared" si="606"/>
        <v>0</v>
      </c>
      <c r="AX508" s="1"/>
      <c r="AY508" s="1"/>
      <c r="AZ508" s="1"/>
      <c r="BA508" s="2">
        <f t="shared" si="607"/>
        <v>0</v>
      </c>
      <c r="BB508" s="2">
        <f>SUM(AG508,AI508,-BA508,-Table17[[#This Row],[Sale Fee]])</f>
        <v>0</v>
      </c>
      <c r="BD508" s="1"/>
      <c r="BE508" s="1"/>
      <c r="BF508" s="1"/>
    </row>
    <row r="509" spans="1:58" x14ac:dyDescent="0.25">
      <c r="A509" s="1"/>
      <c r="B509" s="1"/>
      <c r="E509" s="4"/>
      <c r="P509" s="1"/>
      <c r="Q509" s="1"/>
      <c r="R509" s="1"/>
      <c r="T509" s="1"/>
      <c r="U509" s="1"/>
      <c r="V509" s="1">
        <f t="shared" si="602"/>
        <v>0</v>
      </c>
      <c r="Y509" s="1">
        <f>Table17[[#This Row],[Quantity2]]*Table17[[#This Row],[U Cost]]</f>
        <v>0</v>
      </c>
      <c r="AA509" s="1"/>
      <c r="AB509" s="1"/>
      <c r="AC509" s="1">
        <f t="shared" si="603"/>
        <v>0</v>
      </c>
      <c r="AD509" s="1"/>
      <c r="AE509" s="1">
        <f>SUM(Table17[[#This Row],[Total 
Paid]:[Refunds]])</f>
        <v>0</v>
      </c>
      <c r="AF509" s="1"/>
      <c r="AG509" s="1">
        <f>SUM(AC509,Table17[[#This Row],[Refunds]],Table17[[#This Row],[Shipping 
Charged]])</f>
        <v>0</v>
      </c>
      <c r="AH509" s="1"/>
      <c r="AI509" s="1"/>
      <c r="AJ509" s="1">
        <f t="shared" si="604"/>
        <v>0</v>
      </c>
      <c r="AL509" s="1"/>
      <c r="AM509" s="1"/>
      <c r="AN509" s="1"/>
      <c r="AO509" s="1"/>
      <c r="AQ509" s="30"/>
      <c r="AR509" s="1"/>
      <c r="AS509" s="1">
        <f t="shared" si="605"/>
        <v>0</v>
      </c>
      <c r="AT509" s="1"/>
      <c r="AU509" s="1"/>
      <c r="AV509" s="2">
        <f t="shared" si="606"/>
        <v>0</v>
      </c>
      <c r="AX509" s="1"/>
      <c r="AY509" s="1"/>
      <c r="AZ509" s="1"/>
      <c r="BA509" s="2">
        <f t="shared" si="607"/>
        <v>0</v>
      </c>
      <c r="BB509" s="2">
        <f>SUM(AG509,AI509,-BA509,-Table17[[#This Row],[Sale Fee]])</f>
        <v>0</v>
      </c>
      <c r="BD509" s="1"/>
      <c r="BE509" s="1"/>
      <c r="BF509" s="1"/>
    </row>
    <row r="510" spans="1:58" x14ac:dyDescent="0.25">
      <c r="A510" s="1"/>
      <c r="B510" s="1"/>
      <c r="E510" s="4"/>
      <c r="P510" s="1"/>
      <c r="Q510" s="1"/>
      <c r="R510" s="1"/>
      <c r="T510" s="1"/>
      <c r="U510" s="1"/>
      <c r="V510" s="1">
        <f t="shared" si="602"/>
        <v>0</v>
      </c>
      <c r="Y510" s="1">
        <f>Table17[[#This Row],[Quantity2]]*Table17[[#This Row],[U Cost]]</f>
        <v>0</v>
      </c>
      <c r="AA510" s="1"/>
      <c r="AB510" s="1"/>
      <c r="AC510" s="1">
        <f t="shared" si="603"/>
        <v>0</v>
      </c>
      <c r="AD510" s="1"/>
      <c r="AE510" s="1">
        <f>SUM(Table17[[#This Row],[Total 
Paid]:[Refunds]])</f>
        <v>0</v>
      </c>
      <c r="AF510" s="1"/>
      <c r="AG510" s="1">
        <f>SUM(AC510,Table17[[#This Row],[Refunds]],Table17[[#This Row],[Shipping 
Charged]])</f>
        <v>0</v>
      </c>
      <c r="AH510" s="1"/>
      <c r="AI510" s="1"/>
      <c r="AJ510" s="1">
        <f t="shared" si="604"/>
        <v>0</v>
      </c>
      <c r="AL510" s="1"/>
      <c r="AM510" s="1"/>
      <c r="AN510" s="1"/>
      <c r="AO510" s="1"/>
      <c r="AQ510" s="30"/>
      <c r="AR510" s="1"/>
      <c r="AS510" s="1">
        <f t="shared" si="605"/>
        <v>0</v>
      </c>
      <c r="AT510" s="1"/>
      <c r="AU510" s="1"/>
      <c r="AV510" s="2">
        <f t="shared" si="606"/>
        <v>0</v>
      </c>
      <c r="AX510" s="1"/>
      <c r="AY510" s="1"/>
      <c r="AZ510" s="1"/>
      <c r="BA510" s="2">
        <f t="shared" si="607"/>
        <v>0</v>
      </c>
      <c r="BB510" s="2">
        <f>SUM(AG510,AI510,-BA510,-Table17[[#This Row],[Sale Fee]])</f>
        <v>0</v>
      </c>
      <c r="BD510" s="1"/>
      <c r="BE510" s="1"/>
      <c r="BF510" s="1"/>
    </row>
    <row r="511" spans="1:58" x14ac:dyDescent="0.25">
      <c r="A511" s="1"/>
      <c r="B511" s="1"/>
      <c r="E511" s="4"/>
      <c r="P511" s="1"/>
      <c r="Q511" s="1"/>
      <c r="R511" s="1"/>
      <c r="T511" s="1"/>
      <c r="U511" s="1"/>
      <c r="V511" s="1">
        <f t="shared" si="602"/>
        <v>0</v>
      </c>
      <c r="Y511" s="1">
        <f>Table17[[#This Row],[Quantity2]]*Table17[[#This Row],[U Cost]]</f>
        <v>0</v>
      </c>
      <c r="AA511" s="1"/>
      <c r="AB511" s="1"/>
      <c r="AC511" s="1">
        <f t="shared" si="603"/>
        <v>0</v>
      </c>
      <c r="AD511" s="1"/>
      <c r="AE511" s="1">
        <f>SUM(Table17[[#This Row],[Total 
Paid]:[Refunds]])</f>
        <v>0</v>
      </c>
      <c r="AF511" s="1"/>
      <c r="AG511" s="1">
        <f>SUM(AC511,Table17[[#This Row],[Refunds]],Table17[[#This Row],[Shipping 
Charged]])</f>
        <v>0</v>
      </c>
      <c r="AH511" s="1"/>
      <c r="AI511" s="1"/>
      <c r="AJ511" s="1">
        <f t="shared" si="604"/>
        <v>0</v>
      </c>
      <c r="AL511" s="1"/>
      <c r="AM511" s="1"/>
      <c r="AN511" s="1"/>
      <c r="AO511" s="1"/>
      <c r="AQ511" s="30"/>
      <c r="AR511" s="1"/>
      <c r="AS511" s="1">
        <f t="shared" si="605"/>
        <v>0</v>
      </c>
      <c r="AT511" s="1"/>
      <c r="AU511" s="1"/>
      <c r="AV511" s="2">
        <f t="shared" si="606"/>
        <v>0</v>
      </c>
      <c r="AX511" s="1"/>
      <c r="AY511" s="1"/>
      <c r="AZ511" s="1"/>
      <c r="BA511" s="2">
        <f t="shared" si="607"/>
        <v>0</v>
      </c>
      <c r="BB511" s="2">
        <f>SUM(AG511,AI511,-BA511,-Table17[[#This Row],[Sale Fee]])</f>
        <v>0</v>
      </c>
      <c r="BD511" s="1"/>
      <c r="BE511" s="1"/>
      <c r="BF511" s="1"/>
    </row>
    <row r="512" spans="1:58" x14ac:dyDescent="0.25">
      <c r="A512" s="1"/>
      <c r="B512" s="1"/>
      <c r="E512" s="4"/>
      <c r="P512" s="1"/>
      <c r="Q512" s="1"/>
      <c r="R512" s="1"/>
      <c r="T512" s="1"/>
      <c r="U512" s="1"/>
      <c r="V512" s="1">
        <f t="shared" si="602"/>
        <v>0</v>
      </c>
      <c r="Y512" s="1">
        <f>Table17[[#This Row],[Quantity2]]*Table17[[#This Row],[U Cost]]</f>
        <v>0</v>
      </c>
      <c r="AA512" s="1"/>
      <c r="AB512" s="1"/>
      <c r="AC512" s="1">
        <f t="shared" si="603"/>
        <v>0</v>
      </c>
      <c r="AD512" s="1"/>
      <c r="AE512" s="1">
        <f>SUM(Table17[[#This Row],[Total 
Paid]:[Refunds]])</f>
        <v>0</v>
      </c>
      <c r="AF512" s="1"/>
      <c r="AG512" s="1">
        <f>SUM(AC512,Table17[[#This Row],[Refunds]],Table17[[#This Row],[Shipping 
Charged]])</f>
        <v>0</v>
      </c>
      <c r="AH512" s="1"/>
      <c r="AI512" s="1"/>
      <c r="AJ512" s="1">
        <f t="shared" si="604"/>
        <v>0</v>
      </c>
      <c r="AL512" s="1"/>
      <c r="AM512" s="1"/>
      <c r="AN512" s="1"/>
      <c r="AO512" s="1"/>
      <c r="AQ512" s="30"/>
      <c r="AR512" s="1"/>
      <c r="AS512" s="1">
        <f t="shared" si="605"/>
        <v>0</v>
      </c>
      <c r="AT512" s="1"/>
      <c r="AU512" s="1"/>
      <c r="AV512" s="2">
        <f t="shared" si="606"/>
        <v>0</v>
      </c>
      <c r="AX512" s="1"/>
      <c r="AY512" s="1"/>
      <c r="AZ512" s="1"/>
      <c r="BA512" s="2">
        <f t="shared" si="607"/>
        <v>0</v>
      </c>
      <c r="BB512" s="2">
        <f>SUM(AG512,AI512,-BA512,-Table17[[#This Row],[Sale Fee]])</f>
        <v>0</v>
      </c>
      <c r="BD512" s="1"/>
      <c r="BE512" s="1"/>
      <c r="BF512" s="1"/>
    </row>
    <row r="513" spans="1:58" x14ac:dyDescent="0.25">
      <c r="A513" s="1"/>
      <c r="B513" s="1"/>
      <c r="E513" s="4"/>
      <c r="P513" s="1"/>
      <c r="Q513" s="1"/>
      <c r="R513" s="1"/>
      <c r="T513" s="1"/>
      <c r="U513" s="1"/>
      <c r="V513" s="1">
        <f t="shared" si="602"/>
        <v>0</v>
      </c>
      <c r="Y513" s="1">
        <f>Table17[[#This Row],[Quantity2]]*Table17[[#This Row],[U Cost]]</f>
        <v>0</v>
      </c>
      <c r="AA513" s="1"/>
      <c r="AB513" s="1"/>
      <c r="AC513" s="1">
        <f t="shared" si="603"/>
        <v>0</v>
      </c>
      <c r="AD513" s="1"/>
      <c r="AE513" s="1">
        <f>SUM(Table17[[#This Row],[Total 
Paid]:[Refunds]])</f>
        <v>0</v>
      </c>
      <c r="AF513" s="1"/>
      <c r="AG513" s="1">
        <f>SUM(AC513,Table17[[#This Row],[Refunds]],Table17[[#This Row],[Shipping 
Charged]])</f>
        <v>0</v>
      </c>
      <c r="AH513" s="1"/>
      <c r="AI513" s="1"/>
      <c r="AJ513" s="1">
        <f t="shared" si="604"/>
        <v>0</v>
      </c>
      <c r="AL513" s="1"/>
      <c r="AM513" s="1"/>
      <c r="AN513" s="1"/>
      <c r="AO513" s="1"/>
      <c r="AQ513" s="30"/>
      <c r="AR513" s="1"/>
      <c r="AS513" s="1">
        <f t="shared" si="605"/>
        <v>0</v>
      </c>
      <c r="AT513" s="1"/>
      <c r="AU513" s="1"/>
      <c r="AV513" s="2">
        <f t="shared" si="606"/>
        <v>0</v>
      </c>
      <c r="AX513" s="1"/>
      <c r="AY513" s="1"/>
      <c r="AZ513" s="1"/>
      <c r="BA513" s="2">
        <f t="shared" si="607"/>
        <v>0</v>
      </c>
      <c r="BB513" s="2">
        <f>SUM(AG513,AI513,-BA513,-Table17[[#This Row],[Sale Fee]])</f>
        <v>0</v>
      </c>
      <c r="BD513" s="1"/>
      <c r="BE513" s="1"/>
      <c r="BF513" s="1"/>
    </row>
    <row r="514" spans="1:58" x14ac:dyDescent="0.25">
      <c r="A514" s="1"/>
      <c r="B514" s="1"/>
      <c r="E514" s="4"/>
      <c r="P514" s="1"/>
      <c r="Q514" s="1"/>
      <c r="R514" s="1"/>
      <c r="T514" s="1"/>
      <c r="U514" s="1"/>
      <c r="V514" s="1">
        <f t="shared" si="602"/>
        <v>0</v>
      </c>
      <c r="Y514" s="1">
        <f>Table17[[#This Row],[Quantity2]]*Table17[[#This Row],[U Cost]]</f>
        <v>0</v>
      </c>
      <c r="AA514" s="1"/>
      <c r="AB514" s="1"/>
      <c r="AC514" s="1">
        <f t="shared" si="603"/>
        <v>0</v>
      </c>
      <c r="AD514" s="1"/>
      <c r="AE514" s="1">
        <f>SUM(Table17[[#This Row],[Total 
Paid]:[Refunds]])</f>
        <v>0</v>
      </c>
      <c r="AF514" s="1"/>
      <c r="AG514" s="1">
        <f>SUM(AC514,Table17[[#This Row],[Refunds]],Table17[[#This Row],[Shipping 
Charged]])</f>
        <v>0</v>
      </c>
      <c r="AH514" s="1"/>
      <c r="AI514" s="1"/>
      <c r="AJ514" s="1">
        <f t="shared" si="604"/>
        <v>0</v>
      </c>
      <c r="AL514" s="1"/>
      <c r="AM514" s="1"/>
      <c r="AN514" s="1"/>
      <c r="AO514" s="1"/>
      <c r="AQ514" s="30"/>
      <c r="AR514" s="1"/>
      <c r="AS514" s="1">
        <f t="shared" si="605"/>
        <v>0</v>
      </c>
      <c r="AT514" s="1"/>
      <c r="AU514" s="1"/>
      <c r="AV514" s="2">
        <f t="shared" si="606"/>
        <v>0</v>
      </c>
      <c r="AX514" s="1"/>
      <c r="AY514" s="1"/>
      <c r="AZ514" s="1"/>
      <c r="BA514" s="2">
        <f t="shared" si="607"/>
        <v>0</v>
      </c>
      <c r="BB514" s="2">
        <f>SUM(AG514,AI514,-BA514,-Table17[[#This Row],[Sale Fee]])</f>
        <v>0</v>
      </c>
      <c r="BD514" s="1"/>
      <c r="BE514" s="1"/>
      <c r="BF514" s="1"/>
    </row>
    <row r="515" spans="1:58" x14ac:dyDescent="0.25">
      <c r="A515" s="1"/>
      <c r="B515" s="1"/>
      <c r="E515" s="4"/>
      <c r="P515" s="1"/>
      <c r="Q515" s="1"/>
      <c r="R515" s="1"/>
      <c r="T515" s="1"/>
      <c r="U515" s="1"/>
      <c r="V515" s="1">
        <f t="shared" si="602"/>
        <v>0</v>
      </c>
      <c r="Y515" s="1">
        <f>Table17[[#This Row],[Quantity2]]*Table17[[#This Row],[U Cost]]</f>
        <v>0</v>
      </c>
      <c r="AA515" s="1"/>
      <c r="AB515" s="1"/>
      <c r="AC515" s="1">
        <f t="shared" si="603"/>
        <v>0</v>
      </c>
      <c r="AD515" s="1"/>
      <c r="AE515" s="1">
        <f>SUM(Table17[[#This Row],[Total 
Paid]:[Refunds]])</f>
        <v>0</v>
      </c>
      <c r="AF515" s="1"/>
      <c r="AG515" s="1">
        <f>SUM(AC515,Table17[[#This Row],[Refunds]],Table17[[#This Row],[Shipping 
Charged]])</f>
        <v>0</v>
      </c>
      <c r="AH515" s="1"/>
      <c r="AI515" s="1"/>
      <c r="AJ515" s="1">
        <f t="shared" si="604"/>
        <v>0</v>
      </c>
      <c r="AL515" s="1"/>
      <c r="AM515" s="1"/>
      <c r="AN515" s="1"/>
      <c r="AO515" s="1"/>
      <c r="AQ515" s="30"/>
      <c r="AR515" s="1"/>
      <c r="AS515" s="1">
        <f t="shared" si="605"/>
        <v>0</v>
      </c>
      <c r="AT515" s="1"/>
      <c r="AU515" s="1"/>
      <c r="AV515" s="2">
        <f t="shared" si="606"/>
        <v>0</v>
      </c>
      <c r="AX515" s="1"/>
      <c r="AY515" s="1"/>
      <c r="AZ515" s="1"/>
      <c r="BA515" s="2">
        <f t="shared" si="607"/>
        <v>0</v>
      </c>
      <c r="BB515" s="2">
        <f>SUM(AG515,AI515,-BA515,-Table17[[#This Row],[Sale Fee]])</f>
        <v>0</v>
      </c>
      <c r="BD515" s="1"/>
      <c r="BE515" s="1"/>
      <c r="BF515" s="1"/>
    </row>
    <row r="516" spans="1:58" x14ac:dyDescent="0.25">
      <c r="A516" s="1"/>
      <c r="B516" s="1"/>
      <c r="E516" s="4"/>
      <c r="P516" s="1"/>
      <c r="Q516" s="1"/>
      <c r="R516" s="1"/>
      <c r="T516" s="1"/>
      <c r="U516" s="1"/>
      <c r="V516" s="1">
        <f t="shared" si="602"/>
        <v>0</v>
      </c>
      <c r="Y516" s="1">
        <f>Table17[[#This Row],[Quantity2]]*Table17[[#This Row],[U Cost]]</f>
        <v>0</v>
      </c>
      <c r="AA516" s="1"/>
      <c r="AB516" s="1"/>
      <c r="AC516" s="1">
        <f t="shared" si="603"/>
        <v>0</v>
      </c>
      <c r="AD516" s="1"/>
      <c r="AE516" s="1">
        <f>SUM(Table17[[#This Row],[Total 
Paid]:[Refunds]])</f>
        <v>0</v>
      </c>
      <c r="AF516" s="1"/>
      <c r="AG516" s="1">
        <f>SUM(AC516,Table17[[#This Row],[Refunds]],Table17[[#This Row],[Shipping 
Charged]])</f>
        <v>0</v>
      </c>
      <c r="AH516" s="1"/>
      <c r="AI516" s="1"/>
      <c r="AJ516" s="1">
        <f t="shared" si="604"/>
        <v>0</v>
      </c>
      <c r="AL516" s="1"/>
      <c r="AM516" s="1"/>
      <c r="AN516" s="1"/>
      <c r="AO516" s="1"/>
      <c r="AQ516" s="30"/>
      <c r="AR516" s="1"/>
      <c r="AS516" s="1">
        <f t="shared" si="605"/>
        <v>0</v>
      </c>
      <c r="AT516" s="1"/>
      <c r="AU516" s="1"/>
      <c r="AV516" s="2">
        <f t="shared" si="606"/>
        <v>0</v>
      </c>
      <c r="AX516" s="1"/>
      <c r="AY516" s="1"/>
      <c r="AZ516" s="1"/>
      <c r="BA516" s="2">
        <f t="shared" si="607"/>
        <v>0</v>
      </c>
      <c r="BB516" s="2">
        <f>SUM(AG516,AI516,-BA516,-Table17[[#This Row],[Sale Fee]])</f>
        <v>0</v>
      </c>
      <c r="BD516" s="1"/>
      <c r="BE516" s="1"/>
      <c r="BF516" s="1"/>
    </row>
    <row r="517" spans="1:58" x14ac:dyDescent="0.25">
      <c r="A517" s="1"/>
      <c r="B517" s="1"/>
      <c r="E517" s="4"/>
      <c r="P517" s="1"/>
      <c r="Q517" s="1"/>
      <c r="R517" s="1"/>
      <c r="T517" s="1"/>
      <c r="U517" s="1"/>
      <c r="V517" s="1">
        <f t="shared" si="602"/>
        <v>0</v>
      </c>
      <c r="Y517" s="1">
        <f>Table17[[#This Row],[Quantity2]]*Table17[[#This Row],[U Cost]]</f>
        <v>0</v>
      </c>
      <c r="AA517" s="1"/>
      <c r="AB517" s="1"/>
      <c r="AC517" s="1">
        <f t="shared" si="603"/>
        <v>0</v>
      </c>
      <c r="AD517" s="1"/>
      <c r="AE517" s="1">
        <f>SUM(Table17[[#This Row],[Total 
Paid]:[Refunds]])</f>
        <v>0</v>
      </c>
      <c r="AF517" s="1"/>
      <c r="AG517" s="1">
        <f>SUM(AC517,Table17[[#This Row],[Refunds]],Table17[[#This Row],[Shipping 
Charged]])</f>
        <v>0</v>
      </c>
      <c r="AH517" s="1"/>
      <c r="AI517" s="1"/>
      <c r="AJ517" s="1">
        <f t="shared" si="604"/>
        <v>0</v>
      </c>
      <c r="AL517" s="1"/>
      <c r="AM517" s="1"/>
      <c r="AN517" s="1"/>
      <c r="AO517" s="1"/>
      <c r="AQ517" s="30"/>
      <c r="AR517" s="1"/>
      <c r="AS517" s="1">
        <f t="shared" si="605"/>
        <v>0</v>
      </c>
      <c r="AT517" s="1"/>
      <c r="AU517" s="1"/>
      <c r="AV517" s="2">
        <f t="shared" si="606"/>
        <v>0</v>
      </c>
      <c r="AX517" s="1"/>
      <c r="AY517" s="1"/>
      <c r="AZ517" s="1"/>
      <c r="BA517" s="2">
        <f t="shared" si="607"/>
        <v>0</v>
      </c>
      <c r="BB517" s="2">
        <f>SUM(AG517,AI517,-BA517,-Table17[[#This Row],[Sale Fee]])</f>
        <v>0</v>
      </c>
      <c r="BD517" s="1"/>
      <c r="BE517" s="1"/>
      <c r="BF517" s="1"/>
    </row>
    <row r="518" spans="1:58" x14ac:dyDescent="0.25">
      <c r="A518" s="1"/>
      <c r="B518" s="1"/>
      <c r="E518" s="4"/>
      <c r="P518" s="1"/>
      <c r="Q518" s="1"/>
      <c r="R518" s="1"/>
      <c r="T518" s="1"/>
      <c r="U518" s="1"/>
      <c r="V518" s="1">
        <f t="shared" si="602"/>
        <v>0</v>
      </c>
      <c r="Y518" s="1">
        <f>Table17[[#This Row],[Quantity2]]*Table17[[#This Row],[U Cost]]</f>
        <v>0</v>
      </c>
      <c r="AA518" s="1"/>
      <c r="AB518" s="1"/>
      <c r="AC518" s="1">
        <f t="shared" si="603"/>
        <v>0</v>
      </c>
      <c r="AD518" s="1"/>
      <c r="AE518" s="1">
        <f>SUM(Table17[[#This Row],[Total 
Paid]:[Refunds]])</f>
        <v>0</v>
      </c>
      <c r="AF518" s="1"/>
      <c r="AG518" s="1">
        <f>SUM(AC518,Table17[[#This Row],[Refunds]],Table17[[#This Row],[Shipping 
Charged]])</f>
        <v>0</v>
      </c>
      <c r="AH518" s="1"/>
      <c r="AI518" s="1"/>
      <c r="AJ518" s="1">
        <f t="shared" si="604"/>
        <v>0</v>
      </c>
      <c r="AL518" s="1"/>
      <c r="AM518" s="1"/>
      <c r="AN518" s="1"/>
      <c r="AO518" s="1"/>
      <c r="AQ518" s="30"/>
      <c r="AR518" s="1"/>
      <c r="AS518" s="1">
        <f t="shared" si="605"/>
        <v>0</v>
      </c>
      <c r="AT518" s="1"/>
      <c r="AU518" s="1"/>
      <c r="AV518" s="2">
        <f t="shared" si="606"/>
        <v>0</v>
      </c>
      <c r="AX518" s="1"/>
      <c r="AY518" s="1"/>
      <c r="AZ518" s="1"/>
      <c r="BA518" s="2">
        <f t="shared" si="607"/>
        <v>0</v>
      </c>
      <c r="BB518" s="2">
        <f>SUM(AG518,AI518,-BA518,-Table17[[#This Row],[Sale Fee]])</f>
        <v>0</v>
      </c>
      <c r="BD518" s="1"/>
      <c r="BE518" s="1"/>
      <c r="BF518" s="1"/>
    </row>
    <row r="519" spans="1:58" x14ac:dyDescent="0.25">
      <c r="A519" s="1"/>
      <c r="B519" s="1"/>
      <c r="E519" s="4"/>
      <c r="P519" s="1"/>
      <c r="Q519" s="1"/>
      <c r="R519" s="1"/>
      <c r="T519" s="1"/>
      <c r="U519" s="1"/>
      <c r="V519" s="1">
        <f t="shared" si="602"/>
        <v>0</v>
      </c>
      <c r="Y519" s="1">
        <f>Table17[[#This Row],[Quantity2]]*Table17[[#This Row],[U Cost]]</f>
        <v>0</v>
      </c>
      <c r="AA519" s="1"/>
      <c r="AB519" s="1"/>
      <c r="AC519" s="1">
        <f t="shared" si="603"/>
        <v>0</v>
      </c>
      <c r="AD519" s="1"/>
      <c r="AE519" s="1">
        <f>SUM(Table17[[#This Row],[Total 
Paid]:[Refunds]])</f>
        <v>0</v>
      </c>
      <c r="AF519" s="1"/>
      <c r="AG519" s="1">
        <f>SUM(AC519,Table17[[#This Row],[Refunds]],Table17[[#This Row],[Shipping 
Charged]])</f>
        <v>0</v>
      </c>
      <c r="AH519" s="1"/>
      <c r="AI519" s="1"/>
      <c r="AJ519" s="1">
        <f t="shared" si="604"/>
        <v>0</v>
      </c>
      <c r="AL519" s="1"/>
      <c r="AM519" s="1"/>
      <c r="AN519" s="1"/>
      <c r="AO519" s="1"/>
      <c r="AQ519" s="30"/>
      <c r="AR519" s="1"/>
      <c r="AS519" s="1">
        <f t="shared" si="605"/>
        <v>0</v>
      </c>
      <c r="AT519" s="1"/>
      <c r="AU519" s="1"/>
      <c r="AV519" s="2">
        <f t="shared" si="606"/>
        <v>0</v>
      </c>
      <c r="AX519" s="1"/>
      <c r="AY519" s="1"/>
      <c r="AZ519" s="1"/>
      <c r="BA519" s="2">
        <f t="shared" si="607"/>
        <v>0</v>
      </c>
      <c r="BB519" s="2">
        <f>SUM(AG519,AI519,-BA519,-Table17[[#This Row],[Sale Fee]])</f>
        <v>0</v>
      </c>
      <c r="BD519" s="1"/>
      <c r="BE519" s="1"/>
      <c r="BF519" s="1"/>
    </row>
    <row r="520" spans="1:58" x14ac:dyDescent="0.25">
      <c r="A520" s="1"/>
      <c r="B520" s="1"/>
      <c r="E520" s="4"/>
      <c r="P520" s="1"/>
      <c r="Q520" s="1"/>
      <c r="R520" s="1"/>
      <c r="T520" s="1"/>
      <c r="U520" s="1"/>
      <c r="V520" s="1">
        <f t="shared" si="602"/>
        <v>0</v>
      </c>
      <c r="Y520" s="1">
        <f>Table17[[#This Row],[Quantity2]]*Table17[[#This Row],[U Cost]]</f>
        <v>0</v>
      </c>
      <c r="AA520" s="1"/>
      <c r="AB520" s="1"/>
      <c r="AC520" s="1">
        <f t="shared" si="603"/>
        <v>0</v>
      </c>
      <c r="AD520" s="1"/>
      <c r="AE520" s="1">
        <f>SUM(Table17[[#This Row],[Total 
Paid]:[Refunds]])</f>
        <v>0</v>
      </c>
      <c r="AF520" s="1"/>
      <c r="AG520" s="1">
        <f>SUM(AC520,Table17[[#This Row],[Refunds]],Table17[[#This Row],[Shipping 
Charged]])</f>
        <v>0</v>
      </c>
      <c r="AH520" s="1"/>
      <c r="AI520" s="1"/>
      <c r="AJ520" s="1">
        <f t="shared" si="604"/>
        <v>0</v>
      </c>
      <c r="AL520" s="1"/>
      <c r="AM520" s="1"/>
      <c r="AN520" s="1"/>
      <c r="AO520" s="1"/>
      <c r="AQ520" s="30"/>
      <c r="AR520" s="1"/>
      <c r="AS520" s="1">
        <f t="shared" si="605"/>
        <v>0</v>
      </c>
      <c r="AT520" s="1"/>
      <c r="AU520" s="1"/>
      <c r="AV520" s="2">
        <f t="shared" si="606"/>
        <v>0</v>
      </c>
      <c r="AX520" s="1"/>
      <c r="AY520" s="1"/>
      <c r="AZ520" s="1"/>
      <c r="BA520" s="2">
        <f t="shared" si="607"/>
        <v>0</v>
      </c>
      <c r="BB520" s="2">
        <f>SUM(AG520,AI520,-BA520,-Table17[[#This Row],[Sale Fee]])</f>
        <v>0</v>
      </c>
      <c r="BD520" s="1"/>
      <c r="BE520" s="1"/>
      <c r="BF520" s="1"/>
    </row>
    <row r="521" spans="1:58" x14ac:dyDescent="0.25">
      <c r="A521" s="1"/>
      <c r="B521" s="1"/>
      <c r="E521" s="4"/>
      <c r="P521" s="1"/>
      <c r="Q521" s="1"/>
      <c r="R521" s="1"/>
      <c r="T521" s="1"/>
      <c r="U521" s="1"/>
      <c r="V521" s="1">
        <f t="shared" si="602"/>
        <v>0</v>
      </c>
      <c r="Y521" s="1">
        <f>Table17[[#This Row],[Quantity2]]*Table17[[#This Row],[U Cost]]</f>
        <v>0</v>
      </c>
      <c r="AA521" s="1"/>
      <c r="AB521" s="1"/>
      <c r="AC521" s="1">
        <f t="shared" si="603"/>
        <v>0</v>
      </c>
      <c r="AD521" s="1"/>
      <c r="AE521" s="1">
        <f>SUM(Table17[[#This Row],[Total 
Paid]:[Refunds]])</f>
        <v>0</v>
      </c>
      <c r="AF521" s="1"/>
      <c r="AG521" s="1">
        <f>SUM(AC521,Table17[[#This Row],[Refunds]],Table17[[#This Row],[Shipping 
Charged]])</f>
        <v>0</v>
      </c>
      <c r="AH521" s="1"/>
      <c r="AI521" s="1"/>
      <c r="AJ521" s="1">
        <f t="shared" si="604"/>
        <v>0</v>
      </c>
      <c r="AL521" s="1"/>
      <c r="AM521" s="1"/>
      <c r="AN521" s="1"/>
      <c r="AO521" s="1"/>
      <c r="AQ521" s="30"/>
      <c r="AR521" s="1"/>
      <c r="AS521" s="1">
        <f t="shared" si="605"/>
        <v>0</v>
      </c>
      <c r="AT521" s="1"/>
      <c r="AU521" s="1"/>
      <c r="AV521" s="2">
        <f t="shared" si="606"/>
        <v>0</v>
      </c>
      <c r="AX521" s="1"/>
      <c r="AY521" s="1"/>
      <c r="AZ521" s="1"/>
      <c r="BA521" s="2">
        <f t="shared" si="607"/>
        <v>0</v>
      </c>
      <c r="BB521" s="2">
        <f>SUM(AG521,AI521,-BA521,-Table17[[#This Row],[Sale Fee]])</f>
        <v>0</v>
      </c>
      <c r="BD521" s="1"/>
      <c r="BE521" s="1"/>
      <c r="BF521" s="1"/>
    </row>
    <row r="522" spans="1:58" x14ac:dyDescent="0.25">
      <c r="A522" s="1"/>
      <c r="B522" s="1"/>
      <c r="E522" s="4"/>
      <c r="P522" s="1"/>
      <c r="Q522" s="1"/>
      <c r="R522" s="1"/>
      <c r="T522" s="1"/>
      <c r="U522" s="1"/>
      <c r="V522" s="1">
        <f t="shared" si="602"/>
        <v>0</v>
      </c>
      <c r="Y522" s="1">
        <f>Table17[[#This Row],[Quantity2]]*Table17[[#This Row],[U Cost]]</f>
        <v>0</v>
      </c>
      <c r="AA522" s="1"/>
      <c r="AB522" s="1"/>
      <c r="AC522" s="1">
        <f t="shared" si="603"/>
        <v>0</v>
      </c>
      <c r="AD522" s="1"/>
      <c r="AE522" s="1">
        <f>SUM(Table17[[#This Row],[Total 
Paid]:[Refunds]])</f>
        <v>0</v>
      </c>
      <c r="AF522" s="1"/>
      <c r="AG522" s="1">
        <f>SUM(AC522,Table17[[#This Row],[Refunds]],Table17[[#This Row],[Shipping 
Charged]])</f>
        <v>0</v>
      </c>
      <c r="AH522" s="1"/>
      <c r="AI522" s="1"/>
      <c r="AJ522" s="1">
        <f t="shared" si="604"/>
        <v>0</v>
      </c>
      <c r="AL522" s="1"/>
      <c r="AM522" s="1"/>
      <c r="AN522" s="1"/>
      <c r="AO522" s="1"/>
      <c r="AQ522" s="30"/>
      <c r="AR522" s="1"/>
      <c r="AS522" s="1">
        <f t="shared" si="605"/>
        <v>0</v>
      </c>
      <c r="AT522" s="1"/>
      <c r="AU522" s="1"/>
      <c r="AV522" s="2">
        <f t="shared" si="606"/>
        <v>0</v>
      </c>
      <c r="AX522" s="1"/>
      <c r="AY522" s="1"/>
      <c r="AZ522" s="1"/>
      <c r="BA522" s="2">
        <f t="shared" si="607"/>
        <v>0</v>
      </c>
      <c r="BB522" s="2">
        <f>SUM(AG522,AI522,-BA522,-Table17[[#This Row],[Sale Fee]])</f>
        <v>0</v>
      </c>
      <c r="BD522" s="1"/>
      <c r="BE522" s="1"/>
      <c r="BF522" s="1"/>
    </row>
    <row r="523" spans="1:58" x14ac:dyDescent="0.25">
      <c r="A523" s="1"/>
      <c r="B523" s="1"/>
      <c r="E523" s="4"/>
      <c r="P523" s="1"/>
      <c r="Q523" s="1"/>
      <c r="R523" s="1"/>
      <c r="T523" s="1"/>
      <c r="U523" s="1"/>
      <c r="V523" s="1">
        <f t="shared" si="602"/>
        <v>0</v>
      </c>
      <c r="Y523" s="1">
        <f>Table17[[#This Row],[Quantity2]]*Table17[[#This Row],[U Cost]]</f>
        <v>0</v>
      </c>
      <c r="AA523" s="1"/>
      <c r="AB523" s="1"/>
      <c r="AC523" s="1">
        <f t="shared" si="603"/>
        <v>0</v>
      </c>
      <c r="AD523" s="1"/>
      <c r="AE523" s="1">
        <f>SUM(Table17[[#This Row],[Total 
Paid]:[Refunds]])</f>
        <v>0</v>
      </c>
      <c r="AF523" s="1"/>
      <c r="AG523" s="1">
        <f>SUM(AC523,Table17[[#This Row],[Refunds]],Table17[[#This Row],[Shipping 
Charged]])</f>
        <v>0</v>
      </c>
      <c r="AH523" s="1"/>
      <c r="AI523" s="1"/>
      <c r="AJ523" s="1">
        <f t="shared" si="604"/>
        <v>0</v>
      </c>
      <c r="AL523" s="1"/>
      <c r="AM523" s="1"/>
      <c r="AN523" s="1"/>
      <c r="AO523" s="1"/>
      <c r="AQ523" s="30"/>
      <c r="AR523" s="1"/>
      <c r="AS523" s="1">
        <f t="shared" si="605"/>
        <v>0</v>
      </c>
      <c r="AT523" s="1"/>
      <c r="AU523" s="1"/>
      <c r="AV523" s="2">
        <f t="shared" si="606"/>
        <v>0</v>
      </c>
      <c r="AX523" s="1"/>
      <c r="AY523" s="1"/>
      <c r="AZ523" s="1"/>
      <c r="BA523" s="2">
        <f t="shared" si="607"/>
        <v>0</v>
      </c>
      <c r="BB523" s="2">
        <f>SUM(AG523,AI523,-BA523,-Table17[[#This Row],[Sale Fee]])</f>
        <v>0</v>
      </c>
      <c r="BD523" s="1"/>
      <c r="BE523" s="1"/>
      <c r="BF523" s="1"/>
    </row>
    <row r="524" spans="1:58" x14ac:dyDescent="0.25">
      <c r="A524" s="1"/>
      <c r="B524" s="1"/>
      <c r="E524" s="4"/>
      <c r="P524" s="1"/>
      <c r="Q524" s="1"/>
      <c r="R524" s="1"/>
      <c r="T524" s="1"/>
      <c r="U524" s="1"/>
      <c r="V524" s="1">
        <f t="shared" si="602"/>
        <v>0</v>
      </c>
      <c r="Y524" s="1">
        <f>Table17[[#This Row],[Quantity2]]*Table17[[#This Row],[U Cost]]</f>
        <v>0</v>
      </c>
      <c r="AA524" s="1"/>
      <c r="AB524" s="1"/>
      <c r="AC524" s="1">
        <f t="shared" si="603"/>
        <v>0</v>
      </c>
      <c r="AD524" s="1"/>
      <c r="AE524" s="1">
        <f>SUM(Table17[[#This Row],[Total 
Paid]:[Refunds]])</f>
        <v>0</v>
      </c>
      <c r="AF524" s="1"/>
      <c r="AG524" s="1">
        <f>SUM(AC524,Table17[[#This Row],[Refunds]],Table17[[#This Row],[Shipping 
Charged]])</f>
        <v>0</v>
      </c>
      <c r="AH524" s="1"/>
      <c r="AI524" s="1"/>
      <c r="AJ524" s="1">
        <f t="shared" si="604"/>
        <v>0</v>
      </c>
      <c r="AL524" s="1"/>
      <c r="AM524" s="1"/>
      <c r="AN524" s="1"/>
      <c r="AO524" s="1"/>
      <c r="AQ524" s="30"/>
      <c r="AR524" s="1"/>
      <c r="AS524" s="1">
        <f t="shared" si="605"/>
        <v>0</v>
      </c>
      <c r="AT524" s="1"/>
      <c r="AU524" s="1"/>
      <c r="AV524" s="2">
        <f t="shared" si="606"/>
        <v>0</v>
      </c>
      <c r="AX524" s="1"/>
      <c r="AY524" s="1"/>
      <c r="AZ524" s="1"/>
      <c r="BA524" s="2">
        <f t="shared" si="607"/>
        <v>0</v>
      </c>
      <c r="BB524" s="2">
        <f>SUM(AG524,AI524,-BA524,-Table17[[#This Row],[Sale Fee]])</f>
        <v>0</v>
      </c>
      <c r="BD524" s="1"/>
      <c r="BE524" s="1"/>
      <c r="BF524" s="1"/>
    </row>
    <row r="525" spans="1:58" x14ac:dyDescent="0.25">
      <c r="A525" s="1"/>
      <c r="B525" s="1"/>
      <c r="E525" s="4"/>
      <c r="P525" s="1"/>
      <c r="Q525" s="1"/>
      <c r="R525" s="1"/>
      <c r="T525" s="1"/>
      <c r="U525" s="1"/>
      <c r="V525" s="1">
        <f t="shared" si="602"/>
        <v>0</v>
      </c>
      <c r="Y525" s="1">
        <f>Table17[[#This Row],[Quantity2]]*Table17[[#This Row],[U Cost]]</f>
        <v>0</v>
      </c>
      <c r="AA525" s="1"/>
      <c r="AB525" s="1"/>
      <c r="AC525" s="1">
        <f t="shared" si="603"/>
        <v>0</v>
      </c>
      <c r="AD525" s="1"/>
      <c r="AE525" s="1">
        <f>SUM(Table17[[#This Row],[Total 
Paid]:[Refunds]])</f>
        <v>0</v>
      </c>
      <c r="AF525" s="1"/>
      <c r="AG525" s="1">
        <f>SUM(AC525,Table17[[#This Row],[Refunds]],Table17[[#This Row],[Shipping 
Charged]])</f>
        <v>0</v>
      </c>
      <c r="AH525" s="1"/>
      <c r="AI525" s="1"/>
      <c r="AJ525" s="1">
        <f t="shared" si="604"/>
        <v>0</v>
      </c>
      <c r="AL525" s="1"/>
      <c r="AM525" s="1"/>
      <c r="AN525" s="1"/>
      <c r="AO525" s="1"/>
      <c r="AQ525" s="30"/>
      <c r="AR525" s="1"/>
      <c r="AS525" s="1">
        <f t="shared" si="605"/>
        <v>0</v>
      </c>
      <c r="AT525" s="1"/>
      <c r="AU525" s="1"/>
      <c r="AV525" s="2">
        <f t="shared" si="606"/>
        <v>0</v>
      </c>
      <c r="AX525" s="1"/>
      <c r="AY525" s="1"/>
      <c r="AZ525" s="1"/>
      <c r="BA525" s="2">
        <f t="shared" si="607"/>
        <v>0</v>
      </c>
      <c r="BB525" s="2">
        <f>SUM(AG525,AI525,-BA525,-Table17[[#This Row],[Sale Fee]])</f>
        <v>0</v>
      </c>
      <c r="BD525" s="1"/>
      <c r="BE525" s="1"/>
      <c r="BF525" s="1"/>
    </row>
    <row r="526" spans="1:58" x14ac:dyDescent="0.25">
      <c r="A526" s="1"/>
      <c r="B526" s="1"/>
      <c r="E526" s="4"/>
      <c r="P526" s="1"/>
      <c r="Q526" s="1"/>
      <c r="R526" s="1"/>
      <c r="T526" s="1"/>
      <c r="U526" s="1"/>
      <c r="V526" s="1">
        <f t="shared" si="602"/>
        <v>0</v>
      </c>
      <c r="Y526" s="1">
        <f>Table17[[#This Row],[Quantity2]]*Table17[[#This Row],[U Cost]]</f>
        <v>0</v>
      </c>
      <c r="AA526" s="1"/>
      <c r="AB526" s="1"/>
      <c r="AC526" s="1">
        <f t="shared" si="603"/>
        <v>0</v>
      </c>
      <c r="AD526" s="1"/>
      <c r="AE526" s="1">
        <f>SUM(Table17[[#This Row],[Total 
Paid]:[Refunds]])</f>
        <v>0</v>
      </c>
      <c r="AF526" s="1"/>
      <c r="AG526" s="1">
        <f>SUM(AC526,Table17[[#This Row],[Refunds]],Table17[[#This Row],[Shipping 
Charged]])</f>
        <v>0</v>
      </c>
      <c r="AH526" s="1"/>
      <c r="AI526" s="1"/>
      <c r="AJ526" s="1">
        <f t="shared" si="604"/>
        <v>0</v>
      </c>
      <c r="AL526" s="1"/>
      <c r="AM526" s="1"/>
      <c r="AN526" s="1"/>
      <c r="AO526" s="1"/>
      <c r="AQ526" s="30"/>
      <c r="AR526" s="1"/>
      <c r="AS526" s="1">
        <f t="shared" si="605"/>
        <v>0</v>
      </c>
      <c r="AT526" s="1"/>
      <c r="AU526" s="1"/>
      <c r="AV526" s="2">
        <f t="shared" si="606"/>
        <v>0</v>
      </c>
      <c r="AX526" s="1"/>
      <c r="AY526" s="1"/>
      <c r="AZ526" s="1"/>
      <c r="BA526" s="2">
        <f t="shared" si="607"/>
        <v>0</v>
      </c>
      <c r="BB526" s="2">
        <f>SUM(AG526,AI526,-BA526,-Table17[[#This Row],[Sale Fee]])</f>
        <v>0</v>
      </c>
      <c r="BD526" s="1"/>
      <c r="BE526" s="1"/>
      <c r="BF526" s="1"/>
    </row>
    <row r="527" spans="1:58" x14ac:dyDescent="0.25">
      <c r="A527" s="1"/>
      <c r="B527" s="1"/>
      <c r="E527" s="4"/>
      <c r="P527" s="1"/>
      <c r="Q527" s="1"/>
      <c r="R527" s="1"/>
      <c r="T527" s="1"/>
      <c r="U527" s="1"/>
      <c r="V527" s="1">
        <f t="shared" si="602"/>
        <v>0</v>
      </c>
      <c r="Y527" s="1">
        <f>Table17[[#This Row],[Quantity2]]*Table17[[#This Row],[U Cost]]</f>
        <v>0</v>
      </c>
      <c r="AA527" s="1"/>
      <c r="AB527" s="1"/>
      <c r="AC527" s="1">
        <f t="shared" si="603"/>
        <v>0</v>
      </c>
      <c r="AD527" s="1"/>
      <c r="AE527" s="1">
        <f>SUM(Table17[[#This Row],[Total 
Paid]:[Refunds]])</f>
        <v>0</v>
      </c>
      <c r="AF527" s="1"/>
      <c r="AG527" s="1">
        <f>SUM(AC527,Table17[[#This Row],[Refunds]],Table17[[#This Row],[Shipping 
Charged]])</f>
        <v>0</v>
      </c>
      <c r="AH527" s="1"/>
      <c r="AI527" s="1"/>
      <c r="AJ527" s="1">
        <f t="shared" si="604"/>
        <v>0</v>
      </c>
      <c r="AL527" s="1"/>
      <c r="AM527" s="1"/>
      <c r="AN527" s="1"/>
      <c r="AO527" s="1"/>
      <c r="AQ527" s="30"/>
      <c r="AR527" s="1"/>
      <c r="AS527" s="1">
        <f t="shared" si="605"/>
        <v>0</v>
      </c>
      <c r="AT527" s="1"/>
      <c r="AU527" s="1"/>
      <c r="AV527" s="2">
        <f t="shared" si="606"/>
        <v>0</v>
      </c>
      <c r="AX527" s="1"/>
      <c r="AY527" s="1"/>
      <c r="AZ527" s="1"/>
      <c r="BA527" s="2">
        <f t="shared" si="607"/>
        <v>0</v>
      </c>
      <c r="BB527" s="2">
        <f>SUM(AG527,AI527,-BA527,-Table17[[#This Row],[Sale Fee]])</f>
        <v>0</v>
      </c>
      <c r="BD527" s="1"/>
      <c r="BE527" s="1"/>
      <c r="BF527" s="1"/>
    </row>
    <row r="528" spans="1:58" x14ac:dyDescent="0.25">
      <c r="A528" s="1"/>
      <c r="B528" s="1"/>
      <c r="E528" s="4"/>
      <c r="P528" s="1"/>
      <c r="Q528" s="1"/>
      <c r="R528" s="1"/>
      <c r="T528" s="1"/>
      <c r="U528" s="1"/>
      <c r="V528" s="1">
        <f t="shared" si="602"/>
        <v>0</v>
      </c>
      <c r="Y528" s="1">
        <f>Table17[[#This Row],[Quantity2]]*Table17[[#This Row],[U Cost]]</f>
        <v>0</v>
      </c>
      <c r="AA528" s="1"/>
      <c r="AB528" s="1"/>
      <c r="AC528" s="1">
        <f t="shared" si="603"/>
        <v>0</v>
      </c>
      <c r="AD528" s="1"/>
      <c r="AE528" s="1">
        <f>SUM(Table17[[#This Row],[Total 
Paid]:[Refunds]])</f>
        <v>0</v>
      </c>
      <c r="AF528" s="1"/>
      <c r="AG528" s="1">
        <f>SUM(AC528,Table17[[#This Row],[Refunds]],Table17[[#This Row],[Shipping 
Charged]])</f>
        <v>0</v>
      </c>
      <c r="AH528" s="1"/>
      <c r="AI528" s="1"/>
      <c r="AJ528" s="1">
        <f t="shared" si="604"/>
        <v>0</v>
      </c>
      <c r="AL528" s="1"/>
      <c r="AM528" s="1"/>
      <c r="AN528" s="1"/>
      <c r="AO528" s="1"/>
      <c r="AQ528" s="30"/>
      <c r="AR528" s="1"/>
      <c r="AS528" s="1">
        <f t="shared" si="605"/>
        <v>0</v>
      </c>
      <c r="AT528" s="1"/>
      <c r="AU528" s="1"/>
      <c r="AV528" s="2">
        <f t="shared" si="606"/>
        <v>0</v>
      </c>
      <c r="AX528" s="1"/>
      <c r="AY528" s="1"/>
      <c r="AZ528" s="1"/>
      <c r="BA528" s="2">
        <f t="shared" si="607"/>
        <v>0</v>
      </c>
      <c r="BB528" s="2">
        <f>SUM(AG528,AI528,-BA528,-Table17[[#This Row],[Sale Fee]])</f>
        <v>0</v>
      </c>
      <c r="BD528" s="1"/>
      <c r="BE528" s="1"/>
      <c r="BF528" s="1"/>
    </row>
    <row r="529" spans="1:58" x14ac:dyDescent="0.25">
      <c r="A529" s="1"/>
      <c r="B529" s="1"/>
      <c r="E529" s="4"/>
      <c r="P529" s="1"/>
      <c r="Q529" s="1"/>
      <c r="R529" s="1"/>
      <c r="T529" s="1"/>
      <c r="U529" s="1"/>
      <c r="V529" s="1">
        <f t="shared" si="602"/>
        <v>0</v>
      </c>
      <c r="Y529" s="1">
        <f>Table17[[#This Row],[Quantity2]]*Table17[[#This Row],[U Cost]]</f>
        <v>0</v>
      </c>
      <c r="AA529" s="1"/>
      <c r="AB529" s="1"/>
      <c r="AC529" s="1">
        <f t="shared" si="603"/>
        <v>0</v>
      </c>
      <c r="AD529" s="1"/>
      <c r="AE529" s="1">
        <f>SUM(Table17[[#This Row],[Total 
Paid]:[Refunds]])</f>
        <v>0</v>
      </c>
      <c r="AF529" s="1"/>
      <c r="AG529" s="1">
        <f>SUM(AC529,Table17[[#This Row],[Refunds]],Table17[[#This Row],[Shipping 
Charged]])</f>
        <v>0</v>
      </c>
      <c r="AH529" s="1"/>
      <c r="AI529" s="1"/>
      <c r="AJ529" s="1">
        <f t="shared" si="604"/>
        <v>0</v>
      </c>
      <c r="AL529" s="1"/>
      <c r="AM529" s="1"/>
      <c r="AN529" s="1"/>
      <c r="AO529" s="1"/>
      <c r="AQ529" s="30"/>
      <c r="AR529" s="1"/>
      <c r="AS529" s="1">
        <f t="shared" si="605"/>
        <v>0</v>
      </c>
      <c r="AT529" s="1"/>
      <c r="AU529" s="1"/>
      <c r="AV529" s="2">
        <f t="shared" si="606"/>
        <v>0</v>
      </c>
      <c r="AX529" s="1"/>
      <c r="AY529" s="1"/>
      <c r="AZ529" s="1"/>
      <c r="BA529" s="2">
        <f t="shared" si="607"/>
        <v>0</v>
      </c>
      <c r="BB529" s="2">
        <f>SUM(AG529,AI529,-BA529,-Table17[[#This Row],[Sale Fee]])</f>
        <v>0</v>
      </c>
      <c r="BD529" s="1"/>
      <c r="BE529" s="1"/>
      <c r="BF529" s="1"/>
    </row>
    <row r="530" spans="1:58" x14ac:dyDescent="0.25">
      <c r="A530" s="1"/>
      <c r="B530" s="1"/>
      <c r="E530" s="4"/>
      <c r="P530" s="1"/>
      <c r="Q530" s="1"/>
      <c r="R530" s="1"/>
      <c r="T530" s="1"/>
      <c r="U530" s="1"/>
      <c r="V530" s="1">
        <f t="shared" si="602"/>
        <v>0</v>
      </c>
      <c r="Y530" s="1">
        <f>Table17[[#This Row],[Quantity2]]*Table17[[#This Row],[U Cost]]</f>
        <v>0</v>
      </c>
      <c r="AA530" s="1"/>
      <c r="AB530" s="1"/>
      <c r="AC530" s="1">
        <f t="shared" si="603"/>
        <v>0</v>
      </c>
      <c r="AD530" s="1"/>
      <c r="AE530" s="1">
        <f>SUM(Table17[[#This Row],[Total 
Paid]:[Refunds]])</f>
        <v>0</v>
      </c>
      <c r="AF530" s="1"/>
      <c r="AG530" s="1">
        <f>SUM(AC530,Table17[[#This Row],[Refunds]],Table17[[#This Row],[Shipping 
Charged]])</f>
        <v>0</v>
      </c>
      <c r="AH530" s="1"/>
      <c r="AI530" s="1"/>
      <c r="AJ530" s="1">
        <f t="shared" si="604"/>
        <v>0</v>
      </c>
      <c r="AL530" s="1"/>
      <c r="AM530" s="1"/>
      <c r="AN530" s="1"/>
      <c r="AO530" s="1"/>
      <c r="AQ530" s="30"/>
      <c r="AR530" s="1"/>
      <c r="AS530" s="1">
        <f t="shared" si="605"/>
        <v>0</v>
      </c>
      <c r="AT530" s="1"/>
      <c r="AU530" s="1"/>
      <c r="AV530" s="2">
        <f t="shared" si="606"/>
        <v>0</v>
      </c>
      <c r="AX530" s="1"/>
      <c r="AY530" s="1"/>
      <c r="AZ530" s="1"/>
      <c r="BA530" s="2">
        <f t="shared" si="607"/>
        <v>0</v>
      </c>
      <c r="BB530" s="2">
        <f>SUM(AG530,AI530,-BA530,-Table17[[#This Row],[Sale Fee]])</f>
        <v>0</v>
      </c>
      <c r="BD530" s="1"/>
      <c r="BE530" s="1"/>
      <c r="BF530" s="1"/>
    </row>
    <row r="531" spans="1:58" x14ac:dyDescent="0.25">
      <c r="A531" s="1"/>
      <c r="B531" s="1"/>
      <c r="E531" s="4"/>
      <c r="P531" s="1"/>
      <c r="Q531" s="1"/>
      <c r="R531" s="1"/>
      <c r="T531" s="1"/>
      <c r="U531" s="1"/>
      <c r="V531" s="1">
        <f t="shared" si="602"/>
        <v>0</v>
      </c>
      <c r="Y531" s="1">
        <f>Table17[[#This Row],[Quantity2]]*Table17[[#This Row],[U Cost]]</f>
        <v>0</v>
      </c>
      <c r="AA531" s="1"/>
      <c r="AB531" s="1"/>
      <c r="AC531" s="1">
        <f t="shared" si="603"/>
        <v>0</v>
      </c>
      <c r="AD531" s="1"/>
      <c r="AE531" s="1">
        <f>SUM(Table17[[#This Row],[Total 
Paid]:[Refunds]])</f>
        <v>0</v>
      </c>
      <c r="AF531" s="1"/>
      <c r="AG531" s="1">
        <f>SUM(AC531,Table17[[#This Row],[Refunds]],Table17[[#This Row],[Shipping 
Charged]])</f>
        <v>0</v>
      </c>
      <c r="AH531" s="1"/>
      <c r="AI531" s="1"/>
      <c r="AJ531" s="1">
        <f t="shared" si="604"/>
        <v>0</v>
      </c>
      <c r="AL531" s="1"/>
      <c r="AM531" s="1"/>
      <c r="AN531" s="1"/>
      <c r="AO531" s="1"/>
      <c r="AQ531" s="30"/>
      <c r="AR531" s="1"/>
      <c r="AS531" s="1">
        <f t="shared" si="605"/>
        <v>0</v>
      </c>
      <c r="AT531" s="1"/>
      <c r="AU531" s="1"/>
      <c r="AV531" s="2">
        <f t="shared" si="606"/>
        <v>0</v>
      </c>
      <c r="AX531" s="1"/>
      <c r="AY531" s="1"/>
      <c r="AZ531" s="1"/>
      <c r="BA531" s="2">
        <f t="shared" si="607"/>
        <v>0</v>
      </c>
      <c r="BB531" s="2">
        <f>SUM(AG531,AI531,-BA531,-Table17[[#This Row],[Sale Fee]])</f>
        <v>0</v>
      </c>
      <c r="BD531" s="1"/>
      <c r="BE531" s="1"/>
      <c r="BF531" s="1"/>
    </row>
    <row r="532" spans="1:58" x14ac:dyDescent="0.25">
      <c r="A532" s="1"/>
      <c r="B532" s="1"/>
      <c r="E532" s="4"/>
      <c r="P532" s="1"/>
      <c r="Q532" s="1"/>
      <c r="R532" s="1"/>
      <c r="T532" s="1"/>
      <c r="U532" s="1"/>
      <c r="V532" s="1">
        <f t="shared" si="602"/>
        <v>0</v>
      </c>
      <c r="Y532" s="1">
        <f>Table17[[#This Row],[Quantity2]]*Table17[[#This Row],[U Cost]]</f>
        <v>0</v>
      </c>
      <c r="AA532" s="1"/>
      <c r="AB532" s="1"/>
      <c r="AC532" s="1">
        <f t="shared" si="603"/>
        <v>0</v>
      </c>
      <c r="AD532" s="1"/>
      <c r="AE532" s="1">
        <f>SUM(Table17[[#This Row],[Total 
Paid]:[Refunds]])</f>
        <v>0</v>
      </c>
      <c r="AF532" s="1"/>
      <c r="AG532" s="1">
        <f>SUM(AC532,Table17[[#This Row],[Refunds]],Table17[[#This Row],[Shipping 
Charged]])</f>
        <v>0</v>
      </c>
      <c r="AH532" s="1"/>
      <c r="AI532" s="1"/>
      <c r="AJ532" s="1">
        <f t="shared" si="604"/>
        <v>0</v>
      </c>
      <c r="AL532" s="1"/>
      <c r="AM532" s="1"/>
      <c r="AN532" s="1"/>
      <c r="AO532" s="1"/>
      <c r="AQ532" s="30"/>
      <c r="AR532" s="1"/>
      <c r="AS532" s="1">
        <f t="shared" si="605"/>
        <v>0</v>
      </c>
      <c r="AT532" s="1"/>
      <c r="AU532" s="1"/>
      <c r="AV532" s="2">
        <f t="shared" si="606"/>
        <v>0</v>
      </c>
      <c r="AX532" s="1"/>
      <c r="AY532" s="1"/>
      <c r="AZ532" s="1"/>
      <c r="BA532" s="2">
        <f t="shared" si="607"/>
        <v>0</v>
      </c>
      <c r="BB532" s="2">
        <f>SUM(AG532,AI532,-BA532,-Table17[[#This Row],[Sale Fee]])</f>
        <v>0</v>
      </c>
      <c r="BD532" s="1"/>
      <c r="BE532" s="1"/>
      <c r="BF532" s="1"/>
    </row>
    <row r="533" spans="1:58" x14ac:dyDescent="0.25">
      <c r="A533" s="1"/>
      <c r="B533" s="1"/>
      <c r="E533" s="4"/>
      <c r="P533" s="1"/>
      <c r="Q533" s="1"/>
      <c r="R533" s="1"/>
      <c r="T533" s="1"/>
      <c r="U533" s="1"/>
      <c r="V533" s="1">
        <f t="shared" si="602"/>
        <v>0</v>
      </c>
      <c r="Y533" s="1">
        <f>Table17[[#This Row],[Quantity2]]*Table17[[#This Row],[U Cost]]</f>
        <v>0</v>
      </c>
      <c r="AA533" s="1"/>
      <c r="AB533" s="1"/>
      <c r="AC533" s="1">
        <f t="shared" si="603"/>
        <v>0</v>
      </c>
      <c r="AD533" s="1"/>
      <c r="AE533" s="1">
        <f>SUM(Table17[[#This Row],[Total 
Paid]:[Refunds]])</f>
        <v>0</v>
      </c>
      <c r="AF533" s="1"/>
      <c r="AG533" s="1">
        <f>SUM(AC533,Table17[[#This Row],[Refunds]],Table17[[#This Row],[Shipping 
Charged]])</f>
        <v>0</v>
      </c>
      <c r="AH533" s="1"/>
      <c r="AI533" s="1"/>
      <c r="AJ533" s="1">
        <f t="shared" si="604"/>
        <v>0</v>
      </c>
      <c r="AL533" s="1"/>
      <c r="AM533" s="1"/>
      <c r="AN533" s="1"/>
      <c r="AO533" s="1"/>
      <c r="AQ533" s="30"/>
      <c r="AR533" s="1"/>
      <c r="AS533" s="1">
        <f t="shared" si="605"/>
        <v>0</v>
      </c>
      <c r="AT533" s="1"/>
      <c r="AU533" s="1"/>
      <c r="AV533" s="2">
        <f t="shared" si="606"/>
        <v>0</v>
      </c>
      <c r="AX533" s="1"/>
      <c r="AY533" s="1"/>
      <c r="AZ533" s="1"/>
      <c r="BA533" s="2">
        <f t="shared" si="607"/>
        <v>0</v>
      </c>
      <c r="BB533" s="2">
        <f>SUM(AG533,AI533,-BA533,-Table17[[#This Row],[Sale Fee]])</f>
        <v>0</v>
      </c>
      <c r="BD533" s="1"/>
      <c r="BE533" s="1"/>
      <c r="BF533" s="1"/>
    </row>
    <row r="534" spans="1:58" x14ac:dyDescent="0.25">
      <c r="A534" s="1"/>
      <c r="B534" s="1"/>
      <c r="E534" s="4"/>
      <c r="P534" s="1"/>
      <c r="Q534" s="1"/>
      <c r="R534" s="1"/>
      <c r="T534" s="1"/>
      <c r="U534" s="1"/>
      <c r="V534" s="1">
        <f t="shared" si="602"/>
        <v>0</v>
      </c>
      <c r="Y534" s="1">
        <f>Table17[[#This Row],[Quantity2]]*Table17[[#This Row],[U Cost]]</f>
        <v>0</v>
      </c>
      <c r="AA534" s="1"/>
      <c r="AB534" s="1"/>
      <c r="AC534" s="1">
        <f t="shared" si="603"/>
        <v>0</v>
      </c>
      <c r="AD534" s="1"/>
      <c r="AE534" s="1">
        <f>SUM(Table17[[#This Row],[Total 
Paid]:[Refunds]])</f>
        <v>0</v>
      </c>
      <c r="AF534" s="1"/>
      <c r="AG534" s="1">
        <f>SUM(AC534,Table17[[#This Row],[Refunds]],Table17[[#This Row],[Shipping 
Charged]])</f>
        <v>0</v>
      </c>
      <c r="AH534" s="1"/>
      <c r="AI534" s="1"/>
      <c r="AJ534" s="1">
        <f t="shared" si="604"/>
        <v>0</v>
      </c>
      <c r="AL534" s="1"/>
      <c r="AM534" s="1"/>
      <c r="AN534" s="1"/>
      <c r="AO534" s="1"/>
      <c r="AQ534" s="30"/>
      <c r="AR534" s="1"/>
      <c r="AS534" s="1">
        <f t="shared" si="605"/>
        <v>0</v>
      </c>
      <c r="AT534" s="1"/>
      <c r="AU534" s="1"/>
      <c r="AV534" s="2">
        <f t="shared" si="606"/>
        <v>0</v>
      </c>
      <c r="AX534" s="1"/>
      <c r="AY534" s="1"/>
      <c r="AZ534" s="1"/>
      <c r="BA534" s="2">
        <f t="shared" si="607"/>
        <v>0</v>
      </c>
      <c r="BB534" s="2">
        <f>SUM(AG534,AI534,-BA534,-Table17[[#This Row],[Sale Fee]])</f>
        <v>0</v>
      </c>
      <c r="BD534" s="1"/>
      <c r="BE534" s="1"/>
      <c r="BF534" s="1"/>
    </row>
    <row r="535" spans="1:58" x14ac:dyDescent="0.25">
      <c r="A535" s="1"/>
      <c r="B535" s="1"/>
      <c r="E535" s="4"/>
      <c r="P535" s="1"/>
      <c r="Q535" s="1"/>
      <c r="R535" s="1"/>
      <c r="T535" s="1"/>
      <c r="U535" s="1"/>
      <c r="V535" s="1">
        <f t="shared" si="602"/>
        <v>0</v>
      </c>
      <c r="Y535" s="1">
        <f>Table17[[#This Row],[Quantity2]]*Table17[[#This Row],[U Cost]]</f>
        <v>0</v>
      </c>
      <c r="AA535" s="1"/>
      <c r="AB535" s="1"/>
      <c r="AC535" s="1">
        <f t="shared" si="603"/>
        <v>0</v>
      </c>
      <c r="AD535" s="1"/>
      <c r="AE535" s="1">
        <f>SUM(Table17[[#This Row],[Total 
Paid]:[Refunds]])</f>
        <v>0</v>
      </c>
      <c r="AF535" s="1"/>
      <c r="AG535" s="1">
        <f>SUM(AC535,Table17[[#This Row],[Refunds]],Table17[[#This Row],[Shipping 
Charged]])</f>
        <v>0</v>
      </c>
      <c r="AH535" s="1"/>
      <c r="AI535" s="1"/>
      <c r="AJ535" s="1">
        <f t="shared" si="604"/>
        <v>0</v>
      </c>
      <c r="AL535" s="1"/>
      <c r="AM535" s="1"/>
      <c r="AN535" s="1"/>
      <c r="AO535" s="1"/>
      <c r="AQ535" s="30"/>
      <c r="AR535" s="1"/>
      <c r="AS535" s="1">
        <f t="shared" si="605"/>
        <v>0</v>
      </c>
      <c r="AT535" s="1"/>
      <c r="AU535" s="1"/>
      <c r="AV535" s="2">
        <f t="shared" si="606"/>
        <v>0</v>
      </c>
      <c r="AX535" s="1"/>
      <c r="AY535" s="1"/>
      <c r="AZ535" s="1"/>
      <c r="BA535" s="2">
        <f t="shared" si="607"/>
        <v>0</v>
      </c>
      <c r="BB535" s="2">
        <f>SUM(AG535,AI535,-BA535,-Table17[[#This Row],[Sale Fee]])</f>
        <v>0</v>
      </c>
      <c r="BD535" s="1"/>
      <c r="BE535" s="1"/>
      <c r="BF535" s="1"/>
    </row>
    <row r="536" spans="1:58" x14ac:dyDescent="0.25">
      <c r="A536" s="1"/>
      <c r="B536" s="1"/>
      <c r="E536" s="4"/>
      <c r="P536" s="1"/>
      <c r="Q536" s="1"/>
      <c r="R536" s="1"/>
      <c r="T536" s="1"/>
      <c r="U536" s="1"/>
      <c r="V536" s="1">
        <f t="shared" si="602"/>
        <v>0</v>
      </c>
      <c r="Y536" s="1">
        <f>Table17[[#This Row],[Quantity2]]*Table17[[#This Row],[U Cost]]</f>
        <v>0</v>
      </c>
      <c r="AA536" s="1"/>
      <c r="AB536" s="1"/>
      <c r="AC536" s="1">
        <f t="shared" si="603"/>
        <v>0</v>
      </c>
      <c r="AD536" s="1"/>
      <c r="AE536" s="1">
        <f>SUM(Table17[[#This Row],[Total 
Paid]:[Refunds]])</f>
        <v>0</v>
      </c>
      <c r="AF536" s="1"/>
      <c r="AG536" s="1">
        <f>SUM(AC536,Table17[[#This Row],[Refunds]],Table17[[#This Row],[Shipping 
Charged]])</f>
        <v>0</v>
      </c>
      <c r="AH536" s="1"/>
      <c r="AI536" s="1"/>
      <c r="AJ536" s="1">
        <f t="shared" si="604"/>
        <v>0</v>
      </c>
      <c r="AL536" s="1"/>
      <c r="AM536" s="1"/>
      <c r="AN536" s="1"/>
      <c r="AO536" s="1"/>
      <c r="AQ536" s="30"/>
      <c r="AR536" s="1"/>
      <c r="AS536" s="1">
        <f t="shared" si="605"/>
        <v>0</v>
      </c>
      <c r="AT536" s="1"/>
      <c r="AU536" s="1"/>
      <c r="AV536" s="2">
        <f t="shared" si="606"/>
        <v>0</v>
      </c>
      <c r="AX536" s="1"/>
      <c r="AY536" s="1"/>
      <c r="AZ536" s="1"/>
      <c r="BA536" s="2">
        <f t="shared" si="607"/>
        <v>0</v>
      </c>
      <c r="BB536" s="2">
        <f>SUM(AG536,AI536,-BA536,-Table17[[#This Row],[Sale Fee]])</f>
        <v>0</v>
      </c>
      <c r="BD536" s="1"/>
      <c r="BE536" s="1"/>
      <c r="BF536" s="1"/>
    </row>
    <row r="537" spans="1:58" x14ac:dyDescent="0.25">
      <c r="A537" s="1"/>
      <c r="B537" s="1"/>
      <c r="E537" s="4"/>
      <c r="P537" s="1"/>
      <c r="Q537" s="1"/>
      <c r="R537" s="1"/>
      <c r="T537" s="1"/>
      <c r="U537" s="1"/>
      <c r="V537" s="1">
        <f t="shared" si="602"/>
        <v>0</v>
      </c>
      <c r="Y537" s="1">
        <f>Table17[[#This Row],[Quantity2]]*Table17[[#This Row],[U Cost]]</f>
        <v>0</v>
      </c>
      <c r="AA537" s="1"/>
      <c r="AB537" s="1"/>
      <c r="AC537" s="1">
        <f t="shared" si="603"/>
        <v>0</v>
      </c>
      <c r="AD537" s="1"/>
      <c r="AE537" s="1">
        <f>SUM(Table17[[#This Row],[Total 
Paid]:[Refunds]])</f>
        <v>0</v>
      </c>
      <c r="AF537" s="1"/>
      <c r="AG537" s="1">
        <f>SUM(AC537,Table17[[#This Row],[Refunds]],Table17[[#This Row],[Shipping 
Charged]])</f>
        <v>0</v>
      </c>
      <c r="AH537" s="1"/>
      <c r="AI537" s="1"/>
      <c r="AJ537" s="1">
        <f t="shared" si="604"/>
        <v>0</v>
      </c>
      <c r="AL537" s="1"/>
      <c r="AM537" s="1"/>
      <c r="AN537" s="1"/>
      <c r="AO537" s="1"/>
      <c r="AQ537" s="30"/>
      <c r="AR537" s="1"/>
      <c r="AS537" s="1">
        <f t="shared" si="605"/>
        <v>0</v>
      </c>
      <c r="AT537" s="1"/>
      <c r="AU537" s="1"/>
      <c r="AV537" s="2">
        <f t="shared" si="606"/>
        <v>0</v>
      </c>
      <c r="AX537" s="1"/>
      <c r="AY537" s="1"/>
      <c r="AZ537" s="1"/>
      <c r="BA537" s="2">
        <f t="shared" si="607"/>
        <v>0</v>
      </c>
      <c r="BB537" s="2">
        <f>SUM(AG537,AI537,-BA537,-Table17[[#This Row],[Sale Fee]])</f>
        <v>0</v>
      </c>
      <c r="BD537" s="1"/>
      <c r="BE537" s="1"/>
      <c r="BF537" s="1"/>
    </row>
    <row r="538" spans="1:58" x14ac:dyDescent="0.25">
      <c r="A538" s="1"/>
      <c r="B538" s="1"/>
      <c r="E538" s="4"/>
      <c r="P538" s="1"/>
      <c r="Q538" s="1"/>
      <c r="R538" s="1"/>
      <c r="T538" s="1"/>
      <c r="U538" s="1"/>
      <c r="V538" s="1">
        <f t="shared" si="602"/>
        <v>0</v>
      </c>
      <c r="Y538" s="1">
        <f>Table17[[#This Row],[Quantity2]]*Table17[[#This Row],[U Cost]]</f>
        <v>0</v>
      </c>
      <c r="AA538" s="1"/>
      <c r="AB538" s="1"/>
      <c r="AC538" s="1">
        <f t="shared" si="603"/>
        <v>0</v>
      </c>
      <c r="AD538" s="1"/>
      <c r="AE538" s="1">
        <f>SUM(Table17[[#This Row],[Total 
Paid]:[Refunds]])</f>
        <v>0</v>
      </c>
      <c r="AF538" s="1"/>
      <c r="AG538" s="1">
        <f>SUM(AC538,Table17[[#This Row],[Refunds]],Table17[[#This Row],[Shipping 
Charged]])</f>
        <v>0</v>
      </c>
      <c r="AH538" s="1"/>
      <c r="AI538" s="1"/>
      <c r="AJ538" s="1">
        <f t="shared" si="604"/>
        <v>0</v>
      </c>
      <c r="AL538" s="1"/>
      <c r="AM538" s="1"/>
      <c r="AN538" s="1"/>
      <c r="AO538" s="1"/>
      <c r="AQ538" s="30"/>
      <c r="AR538" s="1"/>
      <c r="AS538" s="1">
        <f t="shared" si="605"/>
        <v>0</v>
      </c>
      <c r="AT538" s="1"/>
      <c r="AU538" s="1"/>
      <c r="AV538" s="2">
        <f t="shared" si="606"/>
        <v>0</v>
      </c>
      <c r="AX538" s="1"/>
      <c r="AY538" s="1"/>
      <c r="AZ538" s="1"/>
      <c r="BA538" s="2">
        <f t="shared" si="607"/>
        <v>0</v>
      </c>
      <c r="BB538" s="2">
        <f>SUM(AG538,AI538,-BA538,-Table17[[#This Row],[Sale Fee]])</f>
        <v>0</v>
      </c>
      <c r="BD538" s="1"/>
      <c r="BE538" s="1"/>
      <c r="BF538" s="1"/>
    </row>
    <row r="539" spans="1:58" x14ac:dyDescent="0.25">
      <c r="A539" s="1"/>
      <c r="B539" s="1"/>
      <c r="E539" s="4"/>
      <c r="P539" s="1"/>
      <c r="Q539" s="1"/>
      <c r="R539" s="1"/>
      <c r="T539" s="1"/>
      <c r="U539" s="1"/>
      <c r="V539" s="1">
        <f t="shared" si="602"/>
        <v>0</v>
      </c>
      <c r="Y539" s="1">
        <f>Table17[[#This Row],[Quantity2]]*Table17[[#This Row],[U Cost]]</f>
        <v>0</v>
      </c>
      <c r="AA539" s="1"/>
      <c r="AB539" s="1"/>
      <c r="AC539" s="1">
        <f t="shared" si="603"/>
        <v>0</v>
      </c>
      <c r="AD539" s="1"/>
      <c r="AE539" s="1">
        <f>SUM(Table17[[#This Row],[Total 
Paid]:[Refunds]])</f>
        <v>0</v>
      </c>
      <c r="AF539" s="1"/>
      <c r="AG539" s="1">
        <f>SUM(AC539,Table17[[#This Row],[Refunds]],Table17[[#This Row],[Shipping 
Charged]])</f>
        <v>0</v>
      </c>
      <c r="AH539" s="1"/>
      <c r="AI539" s="1"/>
      <c r="AJ539" s="1">
        <f t="shared" si="604"/>
        <v>0</v>
      </c>
      <c r="AL539" s="1"/>
      <c r="AM539" s="1"/>
      <c r="AN539" s="1"/>
      <c r="AO539" s="1"/>
      <c r="AQ539" s="30"/>
      <c r="AR539" s="1"/>
      <c r="AS539" s="1">
        <f t="shared" si="605"/>
        <v>0</v>
      </c>
      <c r="AT539" s="1"/>
      <c r="AU539" s="1"/>
      <c r="AV539" s="2">
        <f t="shared" si="606"/>
        <v>0</v>
      </c>
      <c r="AX539" s="1"/>
      <c r="AY539" s="1"/>
      <c r="AZ539" s="1"/>
      <c r="BA539" s="2">
        <f t="shared" si="607"/>
        <v>0</v>
      </c>
      <c r="BB539" s="2">
        <f>SUM(AG539,AI539,-BA539,-Table17[[#This Row],[Sale Fee]])</f>
        <v>0</v>
      </c>
      <c r="BD539" s="1"/>
      <c r="BE539" s="1"/>
      <c r="BF539" s="1"/>
    </row>
    <row r="540" spans="1:58" x14ac:dyDescent="0.25">
      <c r="A540" s="1"/>
      <c r="B540" s="1"/>
      <c r="E540" s="4"/>
      <c r="P540" s="1"/>
      <c r="Q540" s="1"/>
      <c r="R540" s="1"/>
      <c r="T540" s="1"/>
      <c r="U540" s="1"/>
      <c r="V540" s="1">
        <f t="shared" si="602"/>
        <v>0</v>
      </c>
      <c r="Y540" s="1">
        <f>Table17[[#This Row],[Quantity2]]*Table17[[#This Row],[U Cost]]</f>
        <v>0</v>
      </c>
      <c r="AA540" s="1"/>
      <c r="AB540" s="1"/>
      <c r="AC540" s="1">
        <f t="shared" si="603"/>
        <v>0</v>
      </c>
      <c r="AD540" s="1"/>
      <c r="AE540" s="1">
        <f>SUM(Table17[[#This Row],[Total 
Paid]:[Refunds]])</f>
        <v>0</v>
      </c>
      <c r="AF540" s="1"/>
      <c r="AG540" s="1">
        <f>SUM(AC540,Table17[[#This Row],[Refunds]],Table17[[#This Row],[Shipping 
Charged]])</f>
        <v>0</v>
      </c>
      <c r="AH540" s="1"/>
      <c r="AI540" s="1"/>
      <c r="AJ540" s="1">
        <f t="shared" si="604"/>
        <v>0</v>
      </c>
      <c r="AL540" s="1"/>
      <c r="AM540" s="1"/>
      <c r="AN540" s="1"/>
      <c r="AO540" s="1"/>
      <c r="AQ540" s="30"/>
      <c r="AR540" s="1"/>
      <c r="AS540" s="1">
        <f t="shared" si="605"/>
        <v>0</v>
      </c>
      <c r="AT540" s="1"/>
      <c r="AU540" s="1"/>
      <c r="AV540" s="2">
        <f t="shared" si="606"/>
        <v>0</v>
      </c>
      <c r="AX540" s="1"/>
      <c r="AY540" s="1"/>
      <c r="AZ540" s="1"/>
      <c r="BA540" s="2">
        <f t="shared" si="607"/>
        <v>0</v>
      </c>
      <c r="BB540" s="2">
        <f>SUM(AG540,AI540,-BA540,-Table17[[#This Row],[Sale Fee]])</f>
        <v>0</v>
      </c>
      <c r="BD540" s="1"/>
      <c r="BE540" s="1"/>
      <c r="BF540" s="1"/>
    </row>
    <row r="541" spans="1:58" x14ac:dyDescent="0.25">
      <c r="A541" s="1"/>
      <c r="B541" s="1"/>
      <c r="E541" s="4"/>
      <c r="P541" s="1"/>
      <c r="Q541" s="1"/>
      <c r="R541" s="1"/>
      <c r="T541" s="1"/>
      <c r="U541" s="1"/>
      <c r="V541" s="1">
        <f t="shared" si="602"/>
        <v>0</v>
      </c>
      <c r="Y541" s="1">
        <f>Table17[[#This Row],[Quantity2]]*Table17[[#This Row],[U Cost]]</f>
        <v>0</v>
      </c>
      <c r="AA541" s="1"/>
      <c r="AB541" s="1"/>
      <c r="AC541" s="1">
        <f t="shared" si="603"/>
        <v>0</v>
      </c>
      <c r="AD541" s="1"/>
      <c r="AE541" s="1">
        <f>SUM(Table17[[#This Row],[Total 
Paid]:[Refunds]])</f>
        <v>0</v>
      </c>
      <c r="AF541" s="1"/>
      <c r="AG541" s="1">
        <f>SUM(AC541,Table17[[#This Row],[Refunds]],Table17[[#This Row],[Shipping 
Charged]])</f>
        <v>0</v>
      </c>
      <c r="AH541" s="1"/>
      <c r="AI541" s="1"/>
      <c r="AJ541" s="1">
        <f t="shared" si="604"/>
        <v>0</v>
      </c>
      <c r="AL541" s="1"/>
      <c r="AM541" s="1"/>
      <c r="AN541" s="1"/>
      <c r="AO541" s="1"/>
      <c r="AQ541" s="30"/>
      <c r="AR541" s="1"/>
      <c r="AS541" s="1">
        <f t="shared" si="605"/>
        <v>0</v>
      </c>
      <c r="AT541" s="1"/>
      <c r="AU541" s="1"/>
      <c r="AV541" s="2">
        <f t="shared" si="606"/>
        <v>0</v>
      </c>
      <c r="AX541" s="1"/>
      <c r="AY541" s="1"/>
      <c r="AZ541" s="1"/>
      <c r="BA541" s="2">
        <f t="shared" si="607"/>
        <v>0</v>
      </c>
      <c r="BB541" s="2">
        <f>SUM(AG541,AI541,-BA541,-Table17[[#This Row],[Sale Fee]])</f>
        <v>0</v>
      </c>
      <c r="BD541" s="1"/>
      <c r="BE541" s="1"/>
      <c r="BF541" s="1"/>
    </row>
    <row r="542" spans="1:58" x14ac:dyDescent="0.25">
      <c r="A542" s="1"/>
      <c r="B542" s="1"/>
      <c r="E542" s="4"/>
      <c r="P542" s="1"/>
      <c r="Q542" s="1"/>
      <c r="R542" s="1"/>
      <c r="T542" s="1"/>
      <c r="U542" s="1"/>
      <c r="V542" s="1">
        <f t="shared" si="602"/>
        <v>0</v>
      </c>
      <c r="Y542" s="1">
        <f>Table17[[#This Row],[Quantity2]]*Table17[[#This Row],[U Cost]]</f>
        <v>0</v>
      </c>
      <c r="AA542" s="1"/>
      <c r="AB542" s="1"/>
      <c r="AC542" s="1">
        <f t="shared" si="603"/>
        <v>0</v>
      </c>
      <c r="AD542" s="1"/>
      <c r="AE542" s="1">
        <f>SUM(Table17[[#This Row],[Total 
Paid]:[Refunds]])</f>
        <v>0</v>
      </c>
      <c r="AF542" s="1"/>
      <c r="AG542" s="1">
        <f>SUM(AC542,Table17[[#This Row],[Refunds]],Table17[[#This Row],[Shipping 
Charged]])</f>
        <v>0</v>
      </c>
      <c r="AH542" s="1"/>
      <c r="AI542" s="1"/>
      <c r="AJ542" s="1">
        <f t="shared" si="604"/>
        <v>0</v>
      </c>
      <c r="AL542" s="1"/>
      <c r="AM542" s="1"/>
      <c r="AN542" s="1"/>
      <c r="AO542" s="1"/>
      <c r="AQ542" s="30"/>
      <c r="AR542" s="1"/>
      <c r="AS542" s="1">
        <f t="shared" si="605"/>
        <v>0</v>
      </c>
      <c r="AT542" s="1"/>
      <c r="AU542" s="1"/>
      <c r="AV542" s="2">
        <f t="shared" si="606"/>
        <v>0</v>
      </c>
      <c r="AX542" s="1"/>
      <c r="AY542" s="1"/>
      <c r="AZ542" s="1"/>
      <c r="BA542" s="2">
        <f t="shared" si="607"/>
        <v>0</v>
      </c>
      <c r="BB542" s="2">
        <f>SUM(AG542,AI542,-BA542,-Table17[[#This Row],[Sale Fee]])</f>
        <v>0</v>
      </c>
      <c r="BD542" s="1"/>
      <c r="BE542" s="1"/>
      <c r="BF542" s="1"/>
    </row>
    <row r="543" spans="1:58" x14ac:dyDescent="0.25">
      <c r="A543" s="1"/>
      <c r="B543" s="1"/>
      <c r="E543" s="4"/>
      <c r="P543" s="1"/>
      <c r="Q543" s="1"/>
      <c r="R543" s="1"/>
      <c r="T543" s="1"/>
      <c r="U543" s="1"/>
      <c r="V543" s="1">
        <f t="shared" si="602"/>
        <v>0</v>
      </c>
      <c r="Y543" s="1">
        <f>Table17[[#This Row],[Quantity2]]*Table17[[#This Row],[U Cost]]</f>
        <v>0</v>
      </c>
      <c r="AA543" s="1"/>
      <c r="AB543" s="1"/>
      <c r="AC543" s="1">
        <f t="shared" si="603"/>
        <v>0</v>
      </c>
      <c r="AD543" s="1"/>
      <c r="AE543" s="1">
        <f>SUM(Table17[[#This Row],[Total 
Paid]:[Refunds]])</f>
        <v>0</v>
      </c>
      <c r="AF543" s="1"/>
      <c r="AG543" s="1">
        <f>SUM(AC543,Table17[[#This Row],[Refunds]],Table17[[#This Row],[Shipping 
Charged]])</f>
        <v>0</v>
      </c>
      <c r="AH543" s="1"/>
      <c r="AI543" s="1"/>
      <c r="AJ543" s="1">
        <f t="shared" si="604"/>
        <v>0</v>
      </c>
      <c r="AL543" s="1"/>
      <c r="AM543" s="1"/>
      <c r="AN543" s="1"/>
      <c r="AO543" s="1"/>
      <c r="AQ543" s="30"/>
      <c r="AR543" s="1"/>
      <c r="AS543" s="1">
        <f t="shared" si="605"/>
        <v>0</v>
      </c>
      <c r="AT543" s="1"/>
      <c r="AU543" s="1"/>
      <c r="AV543" s="2">
        <f t="shared" si="606"/>
        <v>0</v>
      </c>
      <c r="AX543" s="1"/>
      <c r="AY543" s="1"/>
      <c r="AZ543" s="1"/>
      <c r="BA543" s="2">
        <f t="shared" si="607"/>
        <v>0</v>
      </c>
      <c r="BB543" s="2">
        <f>SUM(AG543,AI543,-BA543,-Table17[[#This Row],[Sale Fee]])</f>
        <v>0</v>
      </c>
      <c r="BD543" s="1"/>
      <c r="BE543" s="1"/>
      <c r="BF543" s="1"/>
    </row>
    <row r="544" spans="1:58" x14ac:dyDescent="0.25">
      <c r="A544" s="1"/>
      <c r="B544" s="1"/>
      <c r="E544" s="4"/>
      <c r="P544" s="1"/>
      <c r="Q544" s="1"/>
      <c r="R544" s="1"/>
      <c r="T544" s="1"/>
      <c r="U544" s="1"/>
      <c r="V544" s="1">
        <f t="shared" si="602"/>
        <v>0</v>
      </c>
      <c r="Y544" s="1">
        <f>Table17[[#This Row],[Quantity2]]*Table17[[#This Row],[U Cost]]</f>
        <v>0</v>
      </c>
      <c r="AA544" s="1"/>
      <c r="AB544" s="1"/>
      <c r="AC544" s="1">
        <f t="shared" si="603"/>
        <v>0</v>
      </c>
      <c r="AD544" s="1"/>
      <c r="AE544" s="1">
        <f>SUM(Table17[[#This Row],[Total 
Paid]:[Refunds]])</f>
        <v>0</v>
      </c>
      <c r="AF544" s="1"/>
      <c r="AG544" s="1">
        <f>SUM(AC544,Table17[[#This Row],[Refunds]],Table17[[#This Row],[Shipping 
Charged]])</f>
        <v>0</v>
      </c>
      <c r="AH544" s="1"/>
      <c r="AI544" s="1"/>
      <c r="AJ544" s="1">
        <f t="shared" si="604"/>
        <v>0</v>
      </c>
      <c r="AL544" s="1"/>
      <c r="AM544" s="1"/>
      <c r="AN544" s="1"/>
      <c r="AO544" s="1"/>
      <c r="AQ544" s="30"/>
      <c r="AR544" s="1"/>
      <c r="AS544" s="1">
        <f t="shared" si="605"/>
        <v>0</v>
      </c>
      <c r="AT544" s="1"/>
      <c r="AU544" s="1"/>
      <c r="AV544" s="2">
        <f t="shared" si="606"/>
        <v>0</v>
      </c>
      <c r="AX544" s="1"/>
      <c r="AY544" s="1"/>
      <c r="AZ544" s="1"/>
      <c r="BA544" s="2">
        <f t="shared" si="607"/>
        <v>0</v>
      </c>
      <c r="BB544" s="2">
        <f>SUM(AG544,AI544,-BA544,-Table17[[#This Row],[Sale Fee]])</f>
        <v>0</v>
      </c>
      <c r="BD544" s="1"/>
      <c r="BE544" s="1"/>
      <c r="BF544" s="1"/>
    </row>
    <row r="545" spans="1:58" x14ac:dyDescent="0.25">
      <c r="A545" s="1"/>
      <c r="B545" s="1"/>
      <c r="E545" s="4"/>
      <c r="P545" s="1"/>
      <c r="Q545" s="1"/>
      <c r="R545" s="1"/>
      <c r="T545" s="1"/>
      <c r="U545" s="1"/>
      <c r="V545" s="1">
        <f t="shared" si="602"/>
        <v>0</v>
      </c>
      <c r="Y545" s="1">
        <f>Table17[[#This Row],[Quantity2]]*Table17[[#This Row],[U Cost]]</f>
        <v>0</v>
      </c>
      <c r="AA545" s="1"/>
      <c r="AB545" s="1"/>
      <c r="AC545" s="1">
        <f t="shared" si="603"/>
        <v>0</v>
      </c>
      <c r="AD545" s="1"/>
      <c r="AE545" s="1">
        <f>SUM(Table17[[#This Row],[Total 
Paid]:[Refunds]])</f>
        <v>0</v>
      </c>
      <c r="AF545" s="1"/>
      <c r="AG545" s="1">
        <f>SUM(AC545,Table17[[#This Row],[Refunds]],Table17[[#This Row],[Shipping 
Charged]])</f>
        <v>0</v>
      </c>
      <c r="AH545" s="1"/>
      <c r="AI545" s="1"/>
      <c r="AJ545" s="1">
        <f t="shared" si="604"/>
        <v>0</v>
      </c>
      <c r="AL545" s="1"/>
      <c r="AM545" s="1"/>
      <c r="AN545" s="1"/>
      <c r="AO545" s="1"/>
      <c r="AQ545" s="30"/>
      <c r="AR545" s="1"/>
      <c r="AS545" s="1">
        <f t="shared" si="605"/>
        <v>0</v>
      </c>
      <c r="AT545" s="1"/>
      <c r="AU545" s="1"/>
      <c r="AV545" s="2">
        <f t="shared" si="606"/>
        <v>0</v>
      </c>
      <c r="AX545" s="1"/>
      <c r="AY545" s="1"/>
      <c r="AZ545" s="1"/>
      <c r="BA545" s="2">
        <f t="shared" si="607"/>
        <v>0</v>
      </c>
      <c r="BB545" s="2">
        <f>SUM(AG545,AI545,-BA545,-Table17[[#This Row],[Sale Fee]])</f>
        <v>0</v>
      </c>
      <c r="BD545" s="1"/>
      <c r="BE545" s="1"/>
      <c r="BF545" s="1"/>
    </row>
    <row r="546" spans="1:58" x14ac:dyDescent="0.25">
      <c r="A546" s="1"/>
      <c r="B546" s="1"/>
      <c r="E546" s="4"/>
      <c r="P546" s="1"/>
      <c r="Q546" s="1"/>
      <c r="R546" s="1"/>
      <c r="T546" s="1"/>
      <c r="U546" s="1"/>
      <c r="V546" s="1">
        <f t="shared" si="602"/>
        <v>0</v>
      </c>
      <c r="Y546" s="1">
        <f>Table17[[#This Row],[Quantity2]]*Table17[[#This Row],[U Cost]]</f>
        <v>0</v>
      </c>
      <c r="AA546" s="1"/>
      <c r="AB546" s="1"/>
      <c r="AC546" s="1">
        <f t="shared" si="603"/>
        <v>0</v>
      </c>
      <c r="AD546" s="1"/>
      <c r="AE546" s="1">
        <f>SUM(Table17[[#This Row],[Total 
Paid]:[Refunds]])</f>
        <v>0</v>
      </c>
      <c r="AF546" s="1"/>
      <c r="AG546" s="1">
        <f>SUM(AC546,Table17[[#This Row],[Refunds]],Table17[[#This Row],[Shipping 
Charged]])</f>
        <v>0</v>
      </c>
      <c r="AH546" s="1"/>
      <c r="AI546" s="1"/>
      <c r="AJ546" s="1">
        <f t="shared" si="604"/>
        <v>0</v>
      </c>
      <c r="AL546" s="1"/>
      <c r="AM546" s="1"/>
      <c r="AN546" s="1"/>
      <c r="AO546" s="1"/>
      <c r="AQ546" s="30"/>
      <c r="AR546" s="1"/>
      <c r="AS546" s="1">
        <f t="shared" si="605"/>
        <v>0</v>
      </c>
      <c r="AT546" s="1"/>
      <c r="AU546" s="1"/>
      <c r="AV546" s="2">
        <f t="shared" si="606"/>
        <v>0</v>
      </c>
      <c r="AX546" s="1"/>
      <c r="AY546" s="1"/>
      <c r="AZ546" s="1"/>
      <c r="BA546" s="2">
        <f t="shared" si="607"/>
        <v>0</v>
      </c>
      <c r="BB546" s="2">
        <f>SUM(AG546,AI546,-BA546,-Table17[[#This Row],[Sale Fee]])</f>
        <v>0</v>
      </c>
      <c r="BD546" s="1"/>
      <c r="BE546" s="1"/>
      <c r="BF546" s="1"/>
    </row>
    <row r="547" spans="1:58" x14ac:dyDescent="0.25">
      <c r="A547" s="1"/>
      <c r="B547" s="1"/>
      <c r="E547" s="4"/>
      <c r="P547" s="1"/>
      <c r="Q547" s="1"/>
      <c r="R547" s="1"/>
      <c r="T547" s="1"/>
      <c r="U547" s="1"/>
      <c r="V547" s="1">
        <f t="shared" si="602"/>
        <v>0</v>
      </c>
      <c r="Y547" s="1">
        <f>Table17[[#This Row],[Quantity2]]*Table17[[#This Row],[U Cost]]</f>
        <v>0</v>
      </c>
      <c r="AA547" s="1"/>
      <c r="AB547" s="1"/>
      <c r="AC547" s="1">
        <f t="shared" si="603"/>
        <v>0</v>
      </c>
      <c r="AD547" s="1"/>
      <c r="AE547" s="1">
        <f>SUM(Table17[[#This Row],[Total 
Paid]:[Refunds]])</f>
        <v>0</v>
      </c>
      <c r="AF547" s="1"/>
      <c r="AG547" s="1">
        <f>SUM(AC547,Table17[[#This Row],[Refunds]],Table17[[#This Row],[Shipping 
Charged]])</f>
        <v>0</v>
      </c>
      <c r="AH547" s="1"/>
      <c r="AI547" s="1"/>
      <c r="AJ547" s="1">
        <f t="shared" si="604"/>
        <v>0</v>
      </c>
      <c r="AL547" s="1"/>
      <c r="AM547" s="1"/>
      <c r="AN547" s="1"/>
      <c r="AO547" s="1"/>
      <c r="AQ547" s="30"/>
      <c r="AR547" s="1"/>
      <c r="AS547" s="1">
        <f t="shared" si="605"/>
        <v>0</v>
      </c>
      <c r="AT547" s="1"/>
      <c r="AU547" s="1"/>
      <c r="AV547" s="2">
        <f t="shared" si="606"/>
        <v>0</v>
      </c>
      <c r="AX547" s="1"/>
      <c r="AY547" s="1"/>
      <c r="AZ547" s="1"/>
      <c r="BA547" s="2">
        <f t="shared" si="607"/>
        <v>0</v>
      </c>
      <c r="BB547" s="2">
        <f>SUM(AG547,AI547,-BA547,-Table17[[#This Row],[Sale Fee]])</f>
        <v>0</v>
      </c>
      <c r="BD547" s="1"/>
      <c r="BE547" s="1"/>
      <c r="BF547" s="1"/>
    </row>
    <row r="548" spans="1:58" x14ac:dyDescent="0.25">
      <c r="A548" s="1"/>
      <c r="B548" s="1"/>
      <c r="E548" s="4"/>
      <c r="P548" s="1"/>
      <c r="Q548" s="1"/>
      <c r="R548" s="1"/>
      <c r="T548" s="1"/>
      <c r="U548" s="1"/>
      <c r="V548" s="1">
        <f t="shared" si="602"/>
        <v>0</v>
      </c>
      <c r="Y548" s="1">
        <f>Table17[[#This Row],[Quantity2]]*Table17[[#This Row],[U Cost]]</f>
        <v>0</v>
      </c>
      <c r="AA548" s="1"/>
      <c r="AB548" s="1"/>
      <c r="AC548" s="1">
        <f t="shared" si="603"/>
        <v>0</v>
      </c>
      <c r="AD548" s="1"/>
      <c r="AE548" s="1">
        <f>SUM(Table17[[#This Row],[Total 
Paid]:[Refunds]])</f>
        <v>0</v>
      </c>
      <c r="AF548" s="1"/>
      <c r="AG548" s="1">
        <f>SUM(AC548,Table17[[#This Row],[Refunds]],Table17[[#This Row],[Shipping 
Charged]])</f>
        <v>0</v>
      </c>
      <c r="AH548" s="1"/>
      <c r="AI548" s="1"/>
      <c r="AJ548" s="1">
        <f t="shared" si="604"/>
        <v>0</v>
      </c>
      <c r="AL548" s="1"/>
      <c r="AM548" s="1"/>
      <c r="AN548" s="1"/>
      <c r="AO548" s="1"/>
      <c r="AQ548" s="30"/>
      <c r="AR548" s="1"/>
      <c r="AS548" s="1">
        <f t="shared" si="605"/>
        <v>0</v>
      </c>
      <c r="AT548" s="1"/>
      <c r="AU548" s="1"/>
      <c r="AV548" s="2">
        <f t="shared" si="606"/>
        <v>0</v>
      </c>
      <c r="AX548" s="1"/>
      <c r="AY548" s="1"/>
      <c r="AZ548" s="1"/>
      <c r="BA548" s="2">
        <f t="shared" si="607"/>
        <v>0</v>
      </c>
      <c r="BB548" s="2">
        <f>SUM(AG548,AI548,-BA548,-Table17[[#This Row],[Sale Fee]])</f>
        <v>0</v>
      </c>
      <c r="BD548" s="1"/>
      <c r="BE548" s="1"/>
      <c r="BF548" s="1"/>
    </row>
    <row r="549" spans="1:58" x14ac:dyDescent="0.25">
      <c r="A549" s="1"/>
      <c r="B549" s="1"/>
      <c r="E549" s="4"/>
      <c r="P549" s="1"/>
      <c r="Q549" s="1"/>
      <c r="R549" s="1"/>
      <c r="T549" s="1"/>
      <c r="U549" s="1"/>
      <c r="V549" s="1">
        <f t="shared" si="602"/>
        <v>0</v>
      </c>
      <c r="Y549" s="1">
        <f>Table17[[#This Row],[Quantity2]]*Table17[[#This Row],[U Cost]]</f>
        <v>0</v>
      </c>
      <c r="AA549" s="1"/>
      <c r="AB549" s="1"/>
      <c r="AC549" s="1">
        <f t="shared" si="603"/>
        <v>0</v>
      </c>
      <c r="AD549" s="1"/>
      <c r="AE549" s="1">
        <f>SUM(Table17[[#This Row],[Total 
Paid]:[Refunds]])</f>
        <v>0</v>
      </c>
      <c r="AF549" s="1"/>
      <c r="AG549" s="1">
        <f>SUM(AC549,Table17[[#This Row],[Refunds]],Table17[[#This Row],[Shipping 
Charged]])</f>
        <v>0</v>
      </c>
      <c r="AH549" s="1"/>
      <c r="AI549" s="1"/>
      <c r="AJ549" s="1">
        <f t="shared" si="604"/>
        <v>0</v>
      </c>
      <c r="AL549" s="1"/>
      <c r="AM549" s="1"/>
      <c r="AN549" s="1"/>
      <c r="AO549" s="1"/>
      <c r="AQ549" s="30"/>
      <c r="AR549" s="1"/>
      <c r="AS549" s="1">
        <f t="shared" si="605"/>
        <v>0</v>
      </c>
      <c r="AT549" s="1"/>
      <c r="AU549" s="1"/>
      <c r="AV549" s="2">
        <f t="shared" si="606"/>
        <v>0</v>
      </c>
      <c r="AX549" s="1"/>
      <c r="AY549" s="1"/>
      <c r="AZ549" s="1"/>
      <c r="BA549" s="2">
        <f t="shared" si="607"/>
        <v>0</v>
      </c>
      <c r="BB549" s="2">
        <f>SUM(AG549,AI549,-BA549,-Table17[[#This Row],[Sale Fee]])</f>
        <v>0</v>
      </c>
      <c r="BD549" s="1"/>
      <c r="BE549" s="1"/>
      <c r="BF549" s="1"/>
    </row>
    <row r="550" spans="1:58" x14ac:dyDescent="0.25">
      <c r="A550" s="1"/>
      <c r="B550" s="1"/>
      <c r="E550" s="4"/>
      <c r="P550" s="1"/>
      <c r="Q550" s="1"/>
      <c r="R550" s="1"/>
      <c r="T550" s="1"/>
      <c r="U550" s="1"/>
      <c r="V550" s="1">
        <f t="shared" si="602"/>
        <v>0</v>
      </c>
      <c r="Y550" s="1">
        <f>Table17[[#This Row],[Quantity2]]*Table17[[#This Row],[U Cost]]</f>
        <v>0</v>
      </c>
      <c r="AA550" s="1"/>
      <c r="AB550" s="1"/>
      <c r="AC550" s="1">
        <f t="shared" si="603"/>
        <v>0</v>
      </c>
      <c r="AD550" s="1"/>
      <c r="AE550" s="1">
        <f>SUM(Table17[[#This Row],[Total 
Paid]:[Refunds]])</f>
        <v>0</v>
      </c>
      <c r="AF550" s="1"/>
      <c r="AG550" s="1">
        <f>SUM(AC550,Table17[[#This Row],[Refunds]],Table17[[#This Row],[Shipping 
Charged]])</f>
        <v>0</v>
      </c>
      <c r="AH550" s="1"/>
      <c r="AI550" s="1"/>
      <c r="AJ550" s="1">
        <f t="shared" si="604"/>
        <v>0</v>
      </c>
      <c r="AL550" s="1"/>
      <c r="AM550" s="1"/>
      <c r="AN550" s="1"/>
      <c r="AO550" s="1"/>
      <c r="AQ550" s="30"/>
      <c r="AR550" s="1"/>
      <c r="AS550" s="1">
        <f t="shared" si="605"/>
        <v>0</v>
      </c>
      <c r="AT550" s="1"/>
      <c r="AU550" s="1"/>
      <c r="AV550" s="2">
        <f t="shared" si="606"/>
        <v>0</v>
      </c>
      <c r="AX550" s="1"/>
      <c r="AY550" s="1"/>
      <c r="AZ550" s="1"/>
      <c r="BA550" s="2">
        <f t="shared" si="607"/>
        <v>0</v>
      </c>
      <c r="BB550" s="2">
        <f>SUM(AG550,AI550,-BA550,-Table17[[#This Row],[Sale Fee]])</f>
        <v>0</v>
      </c>
      <c r="BD550" s="1"/>
      <c r="BE550" s="1"/>
      <c r="BF550" s="1"/>
    </row>
    <row r="551" spans="1:58" x14ac:dyDescent="0.25">
      <c r="A551" s="1"/>
      <c r="B551" s="1"/>
      <c r="E551" s="4"/>
      <c r="P551" s="1"/>
      <c r="Q551" s="1"/>
      <c r="R551" s="1"/>
      <c r="T551" s="1"/>
      <c r="U551" s="1"/>
      <c r="V551" s="1">
        <f t="shared" ref="V551:V576" si="608">T551*U551</f>
        <v>0</v>
      </c>
      <c r="Y551" s="1">
        <f>Table17[[#This Row],[Quantity2]]*Table17[[#This Row],[U Cost]]</f>
        <v>0</v>
      </c>
      <c r="AA551" s="1"/>
      <c r="AB551" s="1"/>
      <c r="AC551" s="1">
        <f t="shared" ref="AC551:AC614" si="609">AB551*AA551</f>
        <v>0</v>
      </c>
      <c r="AD551" s="1"/>
      <c r="AE551" s="1">
        <f>SUM(Table17[[#This Row],[Total 
Paid]:[Refunds]])</f>
        <v>0</v>
      </c>
      <c r="AF551" s="1"/>
      <c r="AG551" s="1">
        <f>SUM(AC551,Table17[[#This Row],[Refunds]],Table17[[#This Row],[Shipping 
Charged]])</f>
        <v>0</v>
      </c>
      <c r="AH551" s="1"/>
      <c r="AI551" s="1"/>
      <c r="AJ551" s="1">
        <f t="shared" ref="AJ551:AJ614" si="610">SUM(AG551,AH551,AI551)</f>
        <v>0</v>
      </c>
      <c r="AL551" s="1"/>
      <c r="AM551" s="1"/>
      <c r="AN551" s="1"/>
      <c r="AO551" s="1"/>
      <c r="AQ551" s="30"/>
      <c r="AR551" s="1"/>
      <c r="AS551" s="1">
        <f t="shared" ref="AS551:AS614" si="611">AR551*AQ551</f>
        <v>0</v>
      </c>
      <c r="AT551" s="1"/>
      <c r="AU551" s="1"/>
      <c r="AV551" s="2">
        <f t="shared" ref="AV551:AV614" si="612">SUM(AS551:AU551)</f>
        <v>0</v>
      </c>
      <c r="AX551" s="1"/>
      <c r="AY551" s="1"/>
      <c r="AZ551" s="1"/>
      <c r="BA551" s="2">
        <f t="shared" ref="BA551:BA614" si="613">SUM(AV551,AX551,AY551,AZ551)</f>
        <v>0</v>
      </c>
      <c r="BB551" s="2">
        <f>SUM(AG551,AI551,-BA551,-Table17[[#This Row],[Sale Fee]])</f>
        <v>0</v>
      </c>
      <c r="BD551" s="1"/>
      <c r="BE551" s="1"/>
      <c r="BF551" s="1"/>
    </row>
    <row r="552" spans="1:58" x14ac:dyDescent="0.25">
      <c r="A552" s="1"/>
      <c r="B552" s="1"/>
      <c r="E552" s="4"/>
      <c r="P552" s="1"/>
      <c r="Q552" s="1"/>
      <c r="R552" s="1"/>
      <c r="T552" s="1"/>
      <c r="U552" s="1"/>
      <c r="V552" s="1">
        <f t="shared" si="608"/>
        <v>0</v>
      </c>
      <c r="Y552" s="1">
        <f>Table17[[#This Row],[Quantity2]]*Table17[[#This Row],[U Cost]]</f>
        <v>0</v>
      </c>
      <c r="AA552" s="1"/>
      <c r="AB552" s="1"/>
      <c r="AC552" s="1">
        <f t="shared" si="609"/>
        <v>0</v>
      </c>
      <c r="AD552" s="1"/>
      <c r="AE552" s="1">
        <f>SUM(Table17[[#This Row],[Total 
Paid]:[Refunds]])</f>
        <v>0</v>
      </c>
      <c r="AF552" s="1"/>
      <c r="AG552" s="1">
        <f>SUM(AC552,Table17[[#This Row],[Refunds]],Table17[[#This Row],[Shipping 
Charged]])</f>
        <v>0</v>
      </c>
      <c r="AH552" s="1"/>
      <c r="AI552" s="1"/>
      <c r="AJ552" s="1">
        <f t="shared" si="610"/>
        <v>0</v>
      </c>
      <c r="AL552" s="1"/>
      <c r="AM552" s="1"/>
      <c r="AN552" s="1"/>
      <c r="AO552" s="1"/>
      <c r="AQ552" s="30"/>
      <c r="AR552" s="1"/>
      <c r="AS552" s="1">
        <f t="shared" si="611"/>
        <v>0</v>
      </c>
      <c r="AT552" s="1"/>
      <c r="AU552" s="1"/>
      <c r="AV552" s="2">
        <f t="shared" si="612"/>
        <v>0</v>
      </c>
      <c r="AX552" s="1"/>
      <c r="AY552" s="1"/>
      <c r="AZ552" s="1"/>
      <c r="BA552" s="2">
        <f t="shared" si="613"/>
        <v>0</v>
      </c>
      <c r="BB552" s="2">
        <f>SUM(AG552,AI552,-BA552,-Table17[[#This Row],[Sale Fee]])</f>
        <v>0</v>
      </c>
      <c r="BD552" s="1"/>
      <c r="BE552" s="1"/>
      <c r="BF552" s="1"/>
    </row>
    <row r="553" spans="1:58" x14ac:dyDescent="0.25">
      <c r="A553" s="1"/>
      <c r="B553" s="1"/>
      <c r="E553" s="4"/>
      <c r="P553" s="1"/>
      <c r="Q553" s="1"/>
      <c r="R553" s="1"/>
      <c r="T553" s="1"/>
      <c r="U553" s="1"/>
      <c r="V553" s="1">
        <f t="shared" si="608"/>
        <v>0</v>
      </c>
      <c r="Y553" s="1">
        <f>Table17[[#This Row],[Quantity2]]*Table17[[#This Row],[U Cost]]</f>
        <v>0</v>
      </c>
      <c r="AA553" s="1"/>
      <c r="AB553" s="1"/>
      <c r="AC553" s="1">
        <f t="shared" si="609"/>
        <v>0</v>
      </c>
      <c r="AD553" s="1"/>
      <c r="AE553" s="1">
        <f>SUM(Table17[[#This Row],[Total 
Paid]:[Refunds]])</f>
        <v>0</v>
      </c>
      <c r="AF553" s="1"/>
      <c r="AG553" s="1">
        <f>SUM(AC553,Table17[[#This Row],[Refunds]],Table17[[#This Row],[Shipping 
Charged]])</f>
        <v>0</v>
      </c>
      <c r="AH553" s="1"/>
      <c r="AI553" s="1"/>
      <c r="AJ553" s="1">
        <f t="shared" si="610"/>
        <v>0</v>
      </c>
      <c r="AL553" s="1"/>
      <c r="AM553" s="1"/>
      <c r="AN553" s="1"/>
      <c r="AO553" s="1"/>
      <c r="AQ553" s="30"/>
      <c r="AR553" s="1"/>
      <c r="AS553" s="1">
        <f t="shared" si="611"/>
        <v>0</v>
      </c>
      <c r="AT553" s="1"/>
      <c r="AU553" s="1"/>
      <c r="AV553" s="2">
        <f t="shared" si="612"/>
        <v>0</v>
      </c>
      <c r="AX553" s="1"/>
      <c r="AY553" s="1"/>
      <c r="AZ553" s="1"/>
      <c r="BA553" s="2">
        <f t="shared" si="613"/>
        <v>0</v>
      </c>
      <c r="BB553" s="2">
        <f>SUM(AG553,AI553,-BA553,-Table17[[#This Row],[Sale Fee]])</f>
        <v>0</v>
      </c>
      <c r="BD553" s="1"/>
      <c r="BE553" s="1"/>
      <c r="BF553" s="1"/>
    </row>
    <row r="554" spans="1:58" x14ac:dyDescent="0.25">
      <c r="A554" s="1"/>
      <c r="B554" s="1"/>
      <c r="E554" s="4"/>
      <c r="P554" s="1"/>
      <c r="Q554" s="1"/>
      <c r="R554" s="1"/>
      <c r="T554" s="1"/>
      <c r="U554" s="1"/>
      <c r="V554" s="1">
        <f t="shared" si="608"/>
        <v>0</v>
      </c>
      <c r="Y554" s="1">
        <f>Table17[[#This Row],[Quantity2]]*Table17[[#This Row],[U Cost]]</f>
        <v>0</v>
      </c>
      <c r="AA554" s="1"/>
      <c r="AB554" s="1"/>
      <c r="AC554" s="1">
        <f t="shared" si="609"/>
        <v>0</v>
      </c>
      <c r="AD554" s="1"/>
      <c r="AE554" s="1">
        <f>SUM(Table17[[#This Row],[Total 
Paid]:[Refunds]])</f>
        <v>0</v>
      </c>
      <c r="AF554" s="1"/>
      <c r="AG554" s="1">
        <f>SUM(AC554,Table17[[#This Row],[Refunds]],Table17[[#This Row],[Shipping 
Charged]])</f>
        <v>0</v>
      </c>
      <c r="AH554" s="1"/>
      <c r="AI554" s="1"/>
      <c r="AJ554" s="1">
        <f t="shared" si="610"/>
        <v>0</v>
      </c>
      <c r="AL554" s="1"/>
      <c r="AM554" s="1"/>
      <c r="AN554" s="1"/>
      <c r="AO554" s="1"/>
      <c r="AQ554" s="30"/>
      <c r="AR554" s="1"/>
      <c r="AS554" s="1">
        <f t="shared" si="611"/>
        <v>0</v>
      </c>
      <c r="AT554" s="1"/>
      <c r="AU554" s="1"/>
      <c r="AV554" s="2">
        <f t="shared" si="612"/>
        <v>0</v>
      </c>
      <c r="AX554" s="1"/>
      <c r="AY554" s="1"/>
      <c r="AZ554" s="1"/>
      <c r="BA554" s="2">
        <f t="shared" si="613"/>
        <v>0</v>
      </c>
      <c r="BB554" s="2">
        <f>SUM(AG554,AI554,-BA554,-Table17[[#This Row],[Sale Fee]])</f>
        <v>0</v>
      </c>
      <c r="BD554" s="1"/>
      <c r="BE554" s="1"/>
      <c r="BF554" s="1"/>
    </row>
    <row r="555" spans="1:58" x14ac:dyDescent="0.25">
      <c r="A555" s="1"/>
      <c r="B555" s="1"/>
      <c r="E555" s="4"/>
      <c r="P555" s="1"/>
      <c r="Q555" s="1"/>
      <c r="R555" s="1"/>
      <c r="T555" s="1"/>
      <c r="U555" s="1"/>
      <c r="V555" s="1">
        <f t="shared" si="608"/>
        <v>0</v>
      </c>
      <c r="Y555" s="1">
        <f>Table17[[#This Row],[Quantity2]]*Table17[[#This Row],[U Cost]]</f>
        <v>0</v>
      </c>
      <c r="AA555" s="1"/>
      <c r="AB555" s="1"/>
      <c r="AC555" s="1">
        <f t="shared" si="609"/>
        <v>0</v>
      </c>
      <c r="AD555" s="1"/>
      <c r="AE555" s="1">
        <f>SUM(Table17[[#This Row],[Total 
Paid]:[Refunds]])</f>
        <v>0</v>
      </c>
      <c r="AF555" s="1"/>
      <c r="AG555" s="1">
        <f>SUM(AC555,Table17[[#This Row],[Refunds]],Table17[[#This Row],[Shipping 
Charged]])</f>
        <v>0</v>
      </c>
      <c r="AH555" s="1"/>
      <c r="AI555" s="1"/>
      <c r="AJ555" s="1">
        <f t="shared" si="610"/>
        <v>0</v>
      </c>
      <c r="AL555" s="1"/>
      <c r="AM555" s="1"/>
      <c r="AN555" s="1"/>
      <c r="AO555" s="1"/>
      <c r="AQ555" s="30"/>
      <c r="AR555" s="1"/>
      <c r="AS555" s="1">
        <f t="shared" si="611"/>
        <v>0</v>
      </c>
      <c r="AT555" s="1"/>
      <c r="AU555" s="1"/>
      <c r="AV555" s="2">
        <f t="shared" si="612"/>
        <v>0</v>
      </c>
      <c r="AX555" s="1"/>
      <c r="AY555" s="1"/>
      <c r="AZ555" s="1"/>
      <c r="BA555" s="2">
        <f t="shared" si="613"/>
        <v>0</v>
      </c>
      <c r="BB555" s="2">
        <f>SUM(AG555,AI555,-BA555,-Table17[[#This Row],[Sale Fee]])</f>
        <v>0</v>
      </c>
      <c r="BD555" s="1"/>
      <c r="BE555" s="1"/>
      <c r="BF555" s="1"/>
    </row>
    <row r="556" spans="1:58" x14ac:dyDescent="0.25">
      <c r="A556" s="1"/>
      <c r="B556" s="1"/>
      <c r="E556" s="4"/>
      <c r="P556" s="1"/>
      <c r="Q556" s="1"/>
      <c r="R556" s="1"/>
      <c r="T556" s="1"/>
      <c r="U556" s="1"/>
      <c r="V556" s="1">
        <f t="shared" si="608"/>
        <v>0</v>
      </c>
      <c r="Y556" s="1">
        <f>Table17[[#This Row],[Quantity2]]*Table17[[#This Row],[U Cost]]</f>
        <v>0</v>
      </c>
      <c r="AA556" s="1"/>
      <c r="AB556" s="1"/>
      <c r="AC556" s="1">
        <f t="shared" si="609"/>
        <v>0</v>
      </c>
      <c r="AD556" s="1"/>
      <c r="AE556" s="1">
        <f>SUM(Table17[[#This Row],[Total 
Paid]:[Refunds]])</f>
        <v>0</v>
      </c>
      <c r="AF556" s="1"/>
      <c r="AG556" s="1">
        <f>SUM(AC556,Table17[[#This Row],[Refunds]],Table17[[#This Row],[Shipping 
Charged]])</f>
        <v>0</v>
      </c>
      <c r="AH556" s="1"/>
      <c r="AI556" s="1"/>
      <c r="AJ556" s="1">
        <f t="shared" si="610"/>
        <v>0</v>
      </c>
      <c r="AL556" s="1"/>
      <c r="AM556" s="1"/>
      <c r="AN556" s="1"/>
      <c r="AO556" s="1"/>
      <c r="AQ556" s="30"/>
      <c r="AR556" s="1"/>
      <c r="AS556" s="1">
        <f t="shared" si="611"/>
        <v>0</v>
      </c>
      <c r="AT556" s="1"/>
      <c r="AU556" s="1"/>
      <c r="AV556" s="2">
        <f t="shared" si="612"/>
        <v>0</v>
      </c>
      <c r="AX556" s="1"/>
      <c r="AY556" s="1"/>
      <c r="AZ556" s="1"/>
      <c r="BA556" s="2">
        <f t="shared" si="613"/>
        <v>0</v>
      </c>
      <c r="BB556" s="2">
        <f>SUM(AG556,AI556,-BA556,-Table17[[#This Row],[Sale Fee]])</f>
        <v>0</v>
      </c>
      <c r="BD556" s="1"/>
      <c r="BE556" s="1"/>
      <c r="BF556" s="1"/>
    </row>
    <row r="557" spans="1:58" x14ac:dyDescent="0.25">
      <c r="A557" s="1"/>
      <c r="B557" s="1"/>
      <c r="E557" s="4"/>
      <c r="P557" s="1"/>
      <c r="Q557" s="1"/>
      <c r="R557" s="1"/>
      <c r="T557" s="1"/>
      <c r="U557" s="1"/>
      <c r="V557" s="1">
        <f t="shared" si="608"/>
        <v>0</v>
      </c>
      <c r="Y557" s="1">
        <f>Table17[[#This Row],[Quantity2]]*Table17[[#This Row],[U Cost]]</f>
        <v>0</v>
      </c>
      <c r="AA557" s="1"/>
      <c r="AB557" s="1"/>
      <c r="AC557" s="1">
        <f t="shared" si="609"/>
        <v>0</v>
      </c>
      <c r="AD557" s="1"/>
      <c r="AE557" s="1">
        <f>SUM(Table17[[#This Row],[Total 
Paid]:[Refunds]])</f>
        <v>0</v>
      </c>
      <c r="AF557" s="1"/>
      <c r="AG557" s="1">
        <f>SUM(AC557,Table17[[#This Row],[Refunds]],Table17[[#This Row],[Shipping 
Charged]])</f>
        <v>0</v>
      </c>
      <c r="AH557" s="1"/>
      <c r="AI557" s="1"/>
      <c r="AJ557" s="1">
        <f t="shared" si="610"/>
        <v>0</v>
      </c>
      <c r="AL557" s="1"/>
      <c r="AM557" s="1"/>
      <c r="AN557" s="1"/>
      <c r="AO557" s="1"/>
      <c r="AQ557" s="30"/>
      <c r="AR557" s="1"/>
      <c r="AS557" s="1">
        <f t="shared" si="611"/>
        <v>0</v>
      </c>
      <c r="AT557" s="1"/>
      <c r="AU557" s="1"/>
      <c r="AV557" s="2">
        <f t="shared" si="612"/>
        <v>0</v>
      </c>
      <c r="AX557" s="1"/>
      <c r="AY557" s="1"/>
      <c r="AZ557" s="1"/>
      <c r="BA557" s="2">
        <f t="shared" si="613"/>
        <v>0</v>
      </c>
      <c r="BB557" s="2">
        <f>SUM(AG557,AI557,-BA557,-Table17[[#This Row],[Sale Fee]])</f>
        <v>0</v>
      </c>
      <c r="BD557" s="1"/>
      <c r="BE557" s="1"/>
      <c r="BF557" s="1"/>
    </row>
    <row r="558" spans="1:58" x14ac:dyDescent="0.25">
      <c r="A558" s="1"/>
      <c r="B558" s="1"/>
      <c r="E558" s="4"/>
      <c r="P558" s="1"/>
      <c r="Q558" s="1"/>
      <c r="R558" s="1"/>
      <c r="T558" s="1"/>
      <c r="U558" s="1"/>
      <c r="V558" s="1">
        <f t="shared" si="608"/>
        <v>0</v>
      </c>
      <c r="Y558" s="1">
        <f>Table17[[#This Row],[Quantity2]]*Table17[[#This Row],[U Cost]]</f>
        <v>0</v>
      </c>
      <c r="AA558" s="1"/>
      <c r="AB558" s="1"/>
      <c r="AC558" s="1">
        <f t="shared" si="609"/>
        <v>0</v>
      </c>
      <c r="AD558" s="1"/>
      <c r="AE558" s="1">
        <f>SUM(Table17[[#This Row],[Total 
Paid]:[Refunds]])</f>
        <v>0</v>
      </c>
      <c r="AF558" s="1"/>
      <c r="AG558" s="1">
        <f>SUM(AC558,Table17[[#This Row],[Refunds]],Table17[[#This Row],[Shipping 
Charged]])</f>
        <v>0</v>
      </c>
      <c r="AH558" s="1"/>
      <c r="AI558" s="1"/>
      <c r="AJ558" s="1">
        <f t="shared" si="610"/>
        <v>0</v>
      </c>
      <c r="AL558" s="1"/>
      <c r="AM558" s="1"/>
      <c r="AN558" s="1"/>
      <c r="AO558" s="1"/>
      <c r="AQ558" s="30"/>
      <c r="AR558" s="1"/>
      <c r="AS558" s="1">
        <f t="shared" si="611"/>
        <v>0</v>
      </c>
      <c r="AT558" s="1"/>
      <c r="AU558" s="1"/>
      <c r="AV558" s="2">
        <f t="shared" si="612"/>
        <v>0</v>
      </c>
      <c r="AX558" s="1"/>
      <c r="AY558" s="1"/>
      <c r="AZ558" s="1"/>
      <c r="BA558" s="2">
        <f t="shared" si="613"/>
        <v>0</v>
      </c>
      <c r="BB558" s="2">
        <f>SUM(AG558,AI558,-BA558,-Table17[[#This Row],[Sale Fee]])</f>
        <v>0</v>
      </c>
      <c r="BD558" s="1"/>
      <c r="BE558" s="1"/>
      <c r="BF558" s="1"/>
    </row>
    <row r="559" spans="1:58" x14ac:dyDescent="0.25">
      <c r="A559" s="1"/>
      <c r="B559" s="1"/>
      <c r="E559" s="4"/>
      <c r="P559" s="1"/>
      <c r="Q559" s="1"/>
      <c r="R559" s="1"/>
      <c r="T559" s="1"/>
      <c r="U559" s="1"/>
      <c r="V559" s="1">
        <f t="shared" si="608"/>
        <v>0</v>
      </c>
      <c r="Y559" s="1">
        <f>Table17[[#This Row],[Quantity2]]*Table17[[#This Row],[U Cost]]</f>
        <v>0</v>
      </c>
      <c r="AA559" s="1"/>
      <c r="AB559" s="1"/>
      <c r="AC559" s="1">
        <f t="shared" si="609"/>
        <v>0</v>
      </c>
      <c r="AD559" s="1"/>
      <c r="AE559" s="1">
        <f>SUM(Table17[[#This Row],[Total 
Paid]:[Refunds]])</f>
        <v>0</v>
      </c>
      <c r="AF559" s="1"/>
      <c r="AG559" s="1">
        <f>SUM(AC559,Table17[[#This Row],[Refunds]],Table17[[#This Row],[Shipping 
Charged]])</f>
        <v>0</v>
      </c>
      <c r="AH559" s="1"/>
      <c r="AI559" s="1"/>
      <c r="AJ559" s="1">
        <f t="shared" si="610"/>
        <v>0</v>
      </c>
      <c r="AL559" s="1"/>
      <c r="AM559" s="1"/>
      <c r="AN559" s="1"/>
      <c r="AO559" s="1"/>
      <c r="AQ559" s="30"/>
      <c r="AR559" s="1"/>
      <c r="AS559" s="1">
        <f t="shared" si="611"/>
        <v>0</v>
      </c>
      <c r="AT559" s="1"/>
      <c r="AU559" s="1"/>
      <c r="AV559" s="2">
        <f t="shared" si="612"/>
        <v>0</v>
      </c>
      <c r="AX559" s="1"/>
      <c r="AY559" s="1"/>
      <c r="AZ559" s="1"/>
      <c r="BA559" s="2">
        <f t="shared" si="613"/>
        <v>0</v>
      </c>
      <c r="BB559" s="2">
        <f>SUM(AG559,AI559,-BA559,-Table17[[#This Row],[Sale Fee]])</f>
        <v>0</v>
      </c>
      <c r="BD559" s="1"/>
      <c r="BE559" s="1"/>
      <c r="BF559" s="1"/>
    </row>
    <row r="560" spans="1:58" x14ac:dyDescent="0.25">
      <c r="A560" s="1"/>
      <c r="B560" s="1"/>
      <c r="E560" s="4"/>
      <c r="K560" s="50"/>
      <c r="P560" s="1"/>
      <c r="Q560" s="1"/>
      <c r="R560" s="1"/>
      <c r="T560" s="1"/>
      <c r="U560" s="1"/>
      <c r="V560" s="1">
        <f t="shared" si="608"/>
        <v>0</v>
      </c>
      <c r="Y560" s="1">
        <f>Table17[[#This Row],[Quantity2]]*Table17[[#This Row],[U Cost]]</f>
        <v>0</v>
      </c>
      <c r="AA560" s="1"/>
      <c r="AB560" s="1"/>
      <c r="AC560" s="1">
        <f t="shared" si="609"/>
        <v>0</v>
      </c>
      <c r="AD560" s="1"/>
      <c r="AE560" s="1">
        <f>SUM(Table17[[#This Row],[Total 
Paid]:[Refunds]])</f>
        <v>0</v>
      </c>
      <c r="AF560" s="1"/>
      <c r="AG560" s="1">
        <f>SUM(AC560,Table17[[#This Row],[Refunds]],Table17[[#This Row],[Shipping 
Charged]])</f>
        <v>0</v>
      </c>
      <c r="AH560" s="1"/>
      <c r="AI560" s="1"/>
      <c r="AJ560" s="1">
        <f t="shared" si="610"/>
        <v>0</v>
      </c>
      <c r="AL560" s="1"/>
      <c r="AM560" s="1"/>
      <c r="AN560" s="1"/>
      <c r="AO560" s="1"/>
      <c r="AQ560" s="30"/>
      <c r="AR560" s="1"/>
      <c r="AS560" s="1">
        <f t="shared" si="611"/>
        <v>0</v>
      </c>
      <c r="AT560" s="1"/>
      <c r="AU560" s="1"/>
      <c r="AV560" s="2">
        <f t="shared" si="612"/>
        <v>0</v>
      </c>
      <c r="AX560" s="1"/>
      <c r="AY560" s="1"/>
      <c r="AZ560" s="1"/>
      <c r="BA560" s="2">
        <f t="shared" si="613"/>
        <v>0</v>
      </c>
      <c r="BB560" s="2">
        <f>SUM(AG560,AI560,-BA560,-Table17[[#This Row],[Sale Fee]])</f>
        <v>0</v>
      </c>
      <c r="BD560" s="1"/>
      <c r="BE560" s="1"/>
      <c r="BF560" s="1"/>
    </row>
    <row r="561" spans="1:58" x14ac:dyDescent="0.25">
      <c r="A561" s="1"/>
      <c r="B561" s="1"/>
      <c r="E561" s="4"/>
      <c r="K561" s="50"/>
      <c r="P561" s="1"/>
      <c r="Q561" s="1"/>
      <c r="R561" s="1"/>
      <c r="T561" s="1"/>
      <c r="U561" s="1"/>
      <c r="V561" s="1">
        <f t="shared" si="608"/>
        <v>0</v>
      </c>
      <c r="Y561" s="1">
        <f>Table17[[#This Row],[Quantity2]]*Table17[[#This Row],[U Cost]]</f>
        <v>0</v>
      </c>
      <c r="AA561" s="1"/>
      <c r="AB561" s="1"/>
      <c r="AC561" s="1">
        <f t="shared" si="609"/>
        <v>0</v>
      </c>
      <c r="AD561" s="1"/>
      <c r="AE561" s="1">
        <f>SUM(Table17[[#This Row],[Total 
Paid]:[Refunds]])</f>
        <v>0</v>
      </c>
      <c r="AF561" s="1"/>
      <c r="AG561" s="1">
        <f>SUM(AC561,Table17[[#This Row],[Refunds]],Table17[[#This Row],[Shipping 
Charged]])</f>
        <v>0</v>
      </c>
      <c r="AH561" s="1"/>
      <c r="AI561" s="1"/>
      <c r="AJ561" s="1">
        <f t="shared" si="610"/>
        <v>0</v>
      </c>
      <c r="AL561" s="1"/>
      <c r="AM561" s="1"/>
      <c r="AN561" s="1"/>
      <c r="AO561" s="1"/>
      <c r="AQ561" s="30"/>
      <c r="AR561" s="1"/>
      <c r="AS561" s="1">
        <f t="shared" si="611"/>
        <v>0</v>
      </c>
      <c r="AT561" s="1"/>
      <c r="AU561" s="1"/>
      <c r="AV561" s="2">
        <f t="shared" si="612"/>
        <v>0</v>
      </c>
      <c r="AX561" s="1"/>
      <c r="AY561" s="1"/>
      <c r="AZ561" s="1"/>
      <c r="BA561" s="2">
        <f t="shared" si="613"/>
        <v>0</v>
      </c>
      <c r="BB561" s="2">
        <f>SUM(AG561,AI561,-BA561,-Table17[[#This Row],[Sale Fee]])</f>
        <v>0</v>
      </c>
      <c r="BD561" s="1"/>
      <c r="BE561" s="1"/>
      <c r="BF561" s="1"/>
    </row>
    <row r="562" spans="1:58" x14ac:dyDescent="0.25">
      <c r="A562" s="1"/>
      <c r="B562" s="1"/>
      <c r="E562" s="4"/>
      <c r="K562" s="50"/>
      <c r="P562" s="1"/>
      <c r="Q562" s="1"/>
      <c r="R562" s="1"/>
      <c r="T562" s="1"/>
      <c r="U562" s="1"/>
      <c r="V562" s="1">
        <f t="shared" si="608"/>
        <v>0</v>
      </c>
      <c r="Y562" s="1">
        <f>Table17[[#This Row],[Quantity2]]*Table17[[#This Row],[U Cost]]</f>
        <v>0</v>
      </c>
      <c r="AA562" s="1"/>
      <c r="AB562" s="1"/>
      <c r="AC562" s="1">
        <f t="shared" si="609"/>
        <v>0</v>
      </c>
      <c r="AD562" s="1"/>
      <c r="AE562" s="1">
        <f>SUM(Table17[[#This Row],[Total 
Paid]:[Refunds]])</f>
        <v>0</v>
      </c>
      <c r="AF562" s="1"/>
      <c r="AG562" s="1">
        <f>SUM(AC562,Table17[[#This Row],[Refunds]],Table17[[#This Row],[Shipping 
Charged]])</f>
        <v>0</v>
      </c>
      <c r="AH562" s="1"/>
      <c r="AI562" s="1"/>
      <c r="AJ562" s="1">
        <f t="shared" si="610"/>
        <v>0</v>
      </c>
      <c r="AL562" s="1"/>
      <c r="AM562" s="1"/>
      <c r="AN562" s="1"/>
      <c r="AO562" s="1"/>
      <c r="AQ562" s="30"/>
      <c r="AR562" s="1"/>
      <c r="AS562" s="1">
        <f t="shared" si="611"/>
        <v>0</v>
      </c>
      <c r="AT562" s="1"/>
      <c r="AU562" s="1"/>
      <c r="AV562" s="2">
        <f t="shared" si="612"/>
        <v>0</v>
      </c>
      <c r="AX562" s="1"/>
      <c r="AY562" s="1"/>
      <c r="AZ562" s="1"/>
      <c r="BA562" s="2">
        <f t="shared" si="613"/>
        <v>0</v>
      </c>
      <c r="BB562" s="2">
        <f>SUM(AG562,AI562,-BA562,-Table17[[#This Row],[Sale Fee]])</f>
        <v>0</v>
      </c>
      <c r="BD562" s="1"/>
      <c r="BE562" s="1"/>
      <c r="BF562" s="1"/>
    </row>
    <row r="563" spans="1:58" x14ac:dyDescent="0.25">
      <c r="A563" s="1"/>
      <c r="B563" s="1"/>
      <c r="E563" s="4"/>
      <c r="K563" s="50"/>
      <c r="P563" s="1"/>
      <c r="Q563" s="1"/>
      <c r="R563" s="1"/>
      <c r="T563" s="1"/>
      <c r="U563" s="1"/>
      <c r="V563" s="1">
        <f t="shared" si="608"/>
        <v>0</v>
      </c>
      <c r="Y563" s="1">
        <f>Table17[[#This Row],[Quantity2]]*Table17[[#This Row],[U Cost]]</f>
        <v>0</v>
      </c>
      <c r="AA563" s="1"/>
      <c r="AB563" s="1"/>
      <c r="AC563" s="1">
        <f t="shared" si="609"/>
        <v>0</v>
      </c>
      <c r="AD563" s="1"/>
      <c r="AE563" s="1">
        <f>SUM(Table17[[#This Row],[Total 
Paid]:[Refunds]])</f>
        <v>0</v>
      </c>
      <c r="AF563" s="1"/>
      <c r="AG563" s="1">
        <f>SUM(AC563,Table17[[#This Row],[Refunds]],Table17[[#This Row],[Shipping 
Charged]])</f>
        <v>0</v>
      </c>
      <c r="AH563" s="1"/>
      <c r="AI563" s="1"/>
      <c r="AJ563" s="1">
        <f t="shared" si="610"/>
        <v>0</v>
      </c>
      <c r="AL563" s="1"/>
      <c r="AM563" s="1"/>
      <c r="AN563" s="1"/>
      <c r="AO563" s="1"/>
      <c r="AQ563" s="30"/>
      <c r="AR563" s="1"/>
      <c r="AS563" s="1">
        <f t="shared" si="611"/>
        <v>0</v>
      </c>
      <c r="AT563" s="1"/>
      <c r="AU563" s="1"/>
      <c r="AV563" s="2">
        <f t="shared" si="612"/>
        <v>0</v>
      </c>
      <c r="AX563" s="1"/>
      <c r="AY563" s="1"/>
      <c r="AZ563" s="1"/>
      <c r="BA563" s="2">
        <f t="shared" si="613"/>
        <v>0</v>
      </c>
      <c r="BB563" s="2">
        <f>SUM(AG563,AI563,-BA563,-Table17[[#This Row],[Sale Fee]])</f>
        <v>0</v>
      </c>
      <c r="BD563" s="1"/>
      <c r="BE563" s="1"/>
      <c r="BF563" s="1"/>
    </row>
    <row r="564" spans="1:58" x14ac:dyDescent="0.25">
      <c r="A564" s="1"/>
      <c r="B564" s="1"/>
      <c r="E564" s="4"/>
      <c r="K564" s="50"/>
      <c r="P564" s="1"/>
      <c r="Q564" s="1"/>
      <c r="R564" s="1"/>
      <c r="T564" s="1"/>
      <c r="U564" s="1"/>
      <c r="V564" s="1">
        <f t="shared" si="608"/>
        <v>0</v>
      </c>
      <c r="Y564" s="1">
        <f>Table17[[#This Row],[Quantity2]]*Table17[[#This Row],[U Cost]]</f>
        <v>0</v>
      </c>
      <c r="AA564" s="1"/>
      <c r="AB564" s="1"/>
      <c r="AC564" s="1">
        <f t="shared" si="609"/>
        <v>0</v>
      </c>
      <c r="AD564" s="1"/>
      <c r="AE564" s="1">
        <f>SUM(Table17[[#This Row],[Total 
Paid]:[Refunds]])</f>
        <v>0</v>
      </c>
      <c r="AF564" s="1"/>
      <c r="AG564" s="1">
        <f>SUM(AC564,Table17[[#This Row],[Refunds]],Table17[[#This Row],[Shipping 
Charged]])</f>
        <v>0</v>
      </c>
      <c r="AH564" s="1"/>
      <c r="AI564" s="1"/>
      <c r="AJ564" s="1">
        <f t="shared" si="610"/>
        <v>0</v>
      </c>
      <c r="AL564" s="1"/>
      <c r="AM564" s="1"/>
      <c r="AN564" s="1"/>
      <c r="AO564" s="1"/>
      <c r="AQ564" s="30"/>
      <c r="AR564" s="1"/>
      <c r="AS564" s="1">
        <f t="shared" si="611"/>
        <v>0</v>
      </c>
      <c r="AT564" s="1"/>
      <c r="AU564" s="1"/>
      <c r="AV564" s="2">
        <f t="shared" si="612"/>
        <v>0</v>
      </c>
      <c r="AX564" s="1"/>
      <c r="AY564" s="1"/>
      <c r="AZ564" s="1"/>
      <c r="BA564" s="2">
        <f t="shared" si="613"/>
        <v>0</v>
      </c>
      <c r="BB564" s="2">
        <f>SUM(AG564,AI564,-BA564,-Table17[[#This Row],[Sale Fee]])</f>
        <v>0</v>
      </c>
      <c r="BD564" s="1"/>
      <c r="BE564" s="1"/>
      <c r="BF564" s="1"/>
    </row>
    <row r="565" spans="1:58" x14ac:dyDescent="0.25">
      <c r="A565" s="1"/>
      <c r="B565" s="1"/>
      <c r="E565" s="4"/>
      <c r="K565" s="50"/>
      <c r="P565" s="1"/>
      <c r="Q565" s="1"/>
      <c r="R565" s="1"/>
      <c r="T565" s="1"/>
      <c r="U565" s="1"/>
      <c r="V565" s="1">
        <f t="shared" si="608"/>
        <v>0</v>
      </c>
      <c r="Y565" s="1">
        <f>Table17[[#This Row],[Quantity2]]*Table17[[#This Row],[U Cost]]</f>
        <v>0</v>
      </c>
      <c r="AA565" s="1"/>
      <c r="AB565" s="1"/>
      <c r="AC565" s="1">
        <f t="shared" si="609"/>
        <v>0</v>
      </c>
      <c r="AD565" s="1"/>
      <c r="AE565" s="1">
        <f>SUM(Table17[[#This Row],[Total 
Paid]:[Refunds]])</f>
        <v>0</v>
      </c>
      <c r="AF565" s="1"/>
      <c r="AG565" s="1">
        <f>SUM(AC565,Table17[[#This Row],[Refunds]],Table17[[#This Row],[Shipping 
Charged]])</f>
        <v>0</v>
      </c>
      <c r="AH565" s="1"/>
      <c r="AI565" s="1"/>
      <c r="AJ565" s="1">
        <f t="shared" si="610"/>
        <v>0</v>
      </c>
      <c r="AL565" s="1"/>
      <c r="AM565" s="1"/>
      <c r="AN565" s="1"/>
      <c r="AO565" s="1"/>
      <c r="AQ565" s="30"/>
      <c r="AR565" s="1"/>
      <c r="AS565" s="1">
        <f t="shared" si="611"/>
        <v>0</v>
      </c>
      <c r="AT565" s="1"/>
      <c r="AU565" s="1"/>
      <c r="AV565" s="2">
        <f t="shared" si="612"/>
        <v>0</v>
      </c>
      <c r="AX565" s="1"/>
      <c r="AY565" s="1"/>
      <c r="AZ565" s="1"/>
      <c r="BA565" s="2">
        <f t="shared" si="613"/>
        <v>0</v>
      </c>
      <c r="BB565" s="2">
        <f>SUM(AG565,AI565,-BA565,-Table17[[#This Row],[Sale Fee]])</f>
        <v>0</v>
      </c>
      <c r="BD565" s="1"/>
      <c r="BE565" s="1"/>
      <c r="BF565" s="1"/>
    </row>
    <row r="566" spans="1:58" x14ac:dyDescent="0.25">
      <c r="A566" s="1"/>
      <c r="B566" s="1"/>
      <c r="E566" s="4"/>
      <c r="K566" s="50"/>
      <c r="P566" s="1"/>
      <c r="Q566" s="1"/>
      <c r="R566" s="1"/>
      <c r="T566" s="1"/>
      <c r="U566" s="1"/>
      <c r="V566" s="1">
        <f t="shared" si="608"/>
        <v>0</v>
      </c>
      <c r="Y566" s="1">
        <f>Table17[[#This Row],[Quantity2]]*Table17[[#This Row],[U Cost]]</f>
        <v>0</v>
      </c>
      <c r="AA566" s="1"/>
      <c r="AB566" s="1"/>
      <c r="AC566" s="1">
        <f t="shared" si="609"/>
        <v>0</v>
      </c>
      <c r="AD566" s="1"/>
      <c r="AE566" s="1">
        <f>SUM(Table17[[#This Row],[Total 
Paid]:[Refunds]])</f>
        <v>0</v>
      </c>
      <c r="AF566" s="1"/>
      <c r="AG566" s="1">
        <f>SUM(AC566,Table17[[#This Row],[Refunds]],Table17[[#This Row],[Shipping 
Charged]])</f>
        <v>0</v>
      </c>
      <c r="AH566" s="1"/>
      <c r="AI566" s="1"/>
      <c r="AJ566" s="1">
        <f t="shared" si="610"/>
        <v>0</v>
      </c>
      <c r="AL566" s="1"/>
      <c r="AM566" s="1"/>
      <c r="AN566" s="1"/>
      <c r="AO566" s="1"/>
      <c r="AQ566" s="30"/>
      <c r="AR566" s="1"/>
      <c r="AS566" s="1">
        <f t="shared" si="611"/>
        <v>0</v>
      </c>
      <c r="AT566" s="1"/>
      <c r="AU566" s="1"/>
      <c r="AV566" s="2">
        <f t="shared" si="612"/>
        <v>0</v>
      </c>
      <c r="AX566" s="1"/>
      <c r="AY566" s="1"/>
      <c r="AZ566" s="1"/>
      <c r="BA566" s="2">
        <f t="shared" si="613"/>
        <v>0</v>
      </c>
      <c r="BB566" s="2">
        <f>SUM(AG566,AI566,-BA566,-Table17[[#This Row],[Sale Fee]])</f>
        <v>0</v>
      </c>
      <c r="BD566" s="1"/>
      <c r="BE566" s="1"/>
      <c r="BF566" s="1"/>
    </row>
    <row r="567" spans="1:58" x14ac:dyDescent="0.25">
      <c r="A567" s="1"/>
      <c r="B567" s="1"/>
      <c r="E567" s="4"/>
      <c r="K567" s="50"/>
      <c r="P567" s="1"/>
      <c r="Q567" s="1"/>
      <c r="R567" s="1"/>
      <c r="T567" s="1"/>
      <c r="U567" s="1"/>
      <c r="V567" s="1">
        <f t="shared" si="608"/>
        <v>0</v>
      </c>
      <c r="Y567" s="1">
        <f>Table17[[#This Row],[Quantity2]]*Table17[[#This Row],[U Cost]]</f>
        <v>0</v>
      </c>
      <c r="AA567" s="1"/>
      <c r="AB567" s="1"/>
      <c r="AC567" s="1">
        <f t="shared" si="609"/>
        <v>0</v>
      </c>
      <c r="AD567" s="1"/>
      <c r="AE567" s="1">
        <f>SUM(Table17[[#This Row],[Total 
Paid]:[Refunds]])</f>
        <v>0</v>
      </c>
      <c r="AF567" s="1"/>
      <c r="AG567" s="1">
        <f>SUM(AC567,Table17[[#This Row],[Refunds]],Table17[[#This Row],[Shipping 
Charged]])</f>
        <v>0</v>
      </c>
      <c r="AH567" s="1"/>
      <c r="AI567" s="1"/>
      <c r="AJ567" s="1">
        <f t="shared" si="610"/>
        <v>0</v>
      </c>
      <c r="AL567" s="1"/>
      <c r="AM567" s="1"/>
      <c r="AN567" s="1"/>
      <c r="AO567" s="1"/>
      <c r="AQ567" s="30"/>
      <c r="AR567" s="1"/>
      <c r="AS567" s="1">
        <f t="shared" si="611"/>
        <v>0</v>
      </c>
      <c r="AT567" s="1"/>
      <c r="AU567" s="1"/>
      <c r="AV567" s="2">
        <f t="shared" si="612"/>
        <v>0</v>
      </c>
      <c r="AX567" s="1"/>
      <c r="AY567" s="1"/>
      <c r="AZ567" s="1"/>
      <c r="BA567" s="2">
        <f t="shared" si="613"/>
        <v>0</v>
      </c>
      <c r="BB567" s="2">
        <f>SUM(AG567,AI567,-BA567,-Table17[[#This Row],[Sale Fee]])</f>
        <v>0</v>
      </c>
      <c r="BD567" s="1"/>
      <c r="BE567" s="1"/>
      <c r="BF567" s="1"/>
    </row>
    <row r="568" spans="1:58" x14ac:dyDescent="0.25">
      <c r="A568" s="1"/>
      <c r="B568" s="1"/>
      <c r="E568" s="4"/>
      <c r="K568" s="50"/>
      <c r="P568" s="1"/>
      <c r="Q568" s="1"/>
      <c r="R568" s="1"/>
      <c r="T568" s="1"/>
      <c r="U568" s="1"/>
      <c r="V568" s="1">
        <f t="shared" si="608"/>
        <v>0</v>
      </c>
      <c r="Y568" s="1">
        <f>Table17[[#This Row],[Quantity2]]*Table17[[#This Row],[U Cost]]</f>
        <v>0</v>
      </c>
      <c r="AA568" s="1"/>
      <c r="AB568" s="1"/>
      <c r="AC568" s="1">
        <f t="shared" si="609"/>
        <v>0</v>
      </c>
      <c r="AD568" s="1"/>
      <c r="AE568" s="1">
        <f>SUM(Table17[[#This Row],[Total 
Paid]:[Refunds]])</f>
        <v>0</v>
      </c>
      <c r="AF568" s="1"/>
      <c r="AG568" s="1">
        <f>SUM(AC568,Table17[[#This Row],[Refunds]],Table17[[#This Row],[Shipping 
Charged]])</f>
        <v>0</v>
      </c>
      <c r="AH568" s="1"/>
      <c r="AI568" s="1"/>
      <c r="AJ568" s="1">
        <f t="shared" si="610"/>
        <v>0</v>
      </c>
      <c r="AL568" s="1"/>
      <c r="AM568" s="1"/>
      <c r="AN568" s="1"/>
      <c r="AO568" s="1"/>
      <c r="AQ568" s="30"/>
      <c r="AR568" s="1"/>
      <c r="AS568" s="1">
        <f t="shared" si="611"/>
        <v>0</v>
      </c>
      <c r="AT568" s="1"/>
      <c r="AU568" s="1"/>
      <c r="AV568" s="2">
        <f t="shared" si="612"/>
        <v>0</v>
      </c>
      <c r="AX568" s="1"/>
      <c r="AY568" s="1"/>
      <c r="AZ568" s="1"/>
      <c r="BA568" s="2">
        <f t="shared" si="613"/>
        <v>0</v>
      </c>
      <c r="BB568" s="2">
        <f>SUM(AG568,AI568,-BA568,-Table17[[#This Row],[Sale Fee]])</f>
        <v>0</v>
      </c>
      <c r="BD568" s="1"/>
      <c r="BE568" s="1"/>
      <c r="BF568" s="1"/>
    </row>
    <row r="569" spans="1:58" x14ac:dyDescent="0.25">
      <c r="A569" s="1"/>
      <c r="B569" s="1"/>
      <c r="E569" s="4"/>
      <c r="K569" s="50"/>
      <c r="P569" s="1"/>
      <c r="Q569" s="1"/>
      <c r="R569" s="1"/>
      <c r="T569" s="1"/>
      <c r="U569" s="1"/>
      <c r="V569" s="1">
        <f t="shared" si="608"/>
        <v>0</v>
      </c>
      <c r="Y569" s="1">
        <f>Table17[[#This Row],[Quantity2]]*Table17[[#This Row],[U Cost]]</f>
        <v>0</v>
      </c>
      <c r="AA569" s="1"/>
      <c r="AB569" s="1"/>
      <c r="AC569" s="1">
        <f t="shared" si="609"/>
        <v>0</v>
      </c>
      <c r="AD569" s="1"/>
      <c r="AE569" s="1">
        <f>SUM(Table17[[#This Row],[Total 
Paid]:[Refunds]])</f>
        <v>0</v>
      </c>
      <c r="AF569" s="1"/>
      <c r="AG569" s="1">
        <f>SUM(AC569,Table17[[#This Row],[Refunds]],Table17[[#This Row],[Shipping 
Charged]])</f>
        <v>0</v>
      </c>
      <c r="AH569" s="1"/>
      <c r="AI569" s="1"/>
      <c r="AJ569" s="1">
        <f t="shared" si="610"/>
        <v>0</v>
      </c>
      <c r="AL569" s="1"/>
      <c r="AM569" s="1"/>
      <c r="AN569" s="1"/>
      <c r="AO569" s="1"/>
      <c r="AQ569" s="30"/>
      <c r="AR569" s="1"/>
      <c r="AS569" s="1">
        <f t="shared" si="611"/>
        <v>0</v>
      </c>
      <c r="AT569" s="1"/>
      <c r="AU569" s="1"/>
      <c r="AV569" s="2">
        <f t="shared" si="612"/>
        <v>0</v>
      </c>
      <c r="AX569" s="1"/>
      <c r="AY569" s="1"/>
      <c r="AZ569" s="1"/>
      <c r="BA569" s="2">
        <f t="shared" si="613"/>
        <v>0</v>
      </c>
      <c r="BB569" s="2">
        <f>SUM(AG569,AI569,-BA569,-Table17[[#This Row],[Sale Fee]])</f>
        <v>0</v>
      </c>
      <c r="BD569" s="1"/>
      <c r="BE569" s="1"/>
      <c r="BF569" s="1"/>
    </row>
    <row r="570" spans="1:58" x14ac:dyDescent="0.25">
      <c r="A570" s="1"/>
      <c r="B570" s="1"/>
      <c r="E570" s="4"/>
      <c r="K570" s="50"/>
      <c r="M570" s="1"/>
      <c r="P570" s="1"/>
      <c r="Q570" s="1"/>
      <c r="R570" s="1"/>
      <c r="T570" s="1"/>
      <c r="U570" s="1"/>
      <c r="V570" s="1">
        <f t="shared" si="608"/>
        <v>0</v>
      </c>
      <c r="Y570" s="1">
        <f>Table17[[#This Row],[Quantity2]]*Table17[[#This Row],[U Cost]]</f>
        <v>0</v>
      </c>
      <c r="AA570" s="1"/>
      <c r="AB570" s="1"/>
      <c r="AC570" s="1">
        <f t="shared" si="609"/>
        <v>0</v>
      </c>
      <c r="AD570" s="1"/>
      <c r="AE570" s="1">
        <f>SUM(Table17[[#This Row],[Total 
Paid]:[Refunds]])</f>
        <v>0</v>
      </c>
      <c r="AF570" s="1"/>
      <c r="AG570" s="1">
        <f>SUM(AC570,Table17[[#This Row],[Refunds]],Table17[[#This Row],[Shipping 
Charged]])</f>
        <v>0</v>
      </c>
      <c r="AH570" s="1"/>
      <c r="AI570" s="1"/>
      <c r="AJ570" s="1">
        <f t="shared" si="610"/>
        <v>0</v>
      </c>
      <c r="AL570" s="1"/>
      <c r="AM570" s="1"/>
      <c r="AN570" s="1"/>
      <c r="AO570" s="1"/>
      <c r="AQ570" s="30"/>
      <c r="AR570" s="1"/>
      <c r="AS570" s="1">
        <f t="shared" si="611"/>
        <v>0</v>
      </c>
      <c r="AT570" s="1"/>
      <c r="AU570" s="1"/>
      <c r="AV570" s="2">
        <f t="shared" si="612"/>
        <v>0</v>
      </c>
      <c r="AX570" s="1"/>
      <c r="AY570" s="1"/>
      <c r="AZ570" s="1"/>
      <c r="BA570" s="2">
        <f t="shared" si="613"/>
        <v>0</v>
      </c>
      <c r="BB570" s="2">
        <f>SUM(AG570,AI570,-BA570,-Table17[[#This Row],[Sale Fee]])</f>
        <v>0</v>
      </c>
      <c r="BD570" s="1"/>
      <c r="BE570" s="1"/>
      <c r="BF570" s="1"/>
    </row>
    <row r="571" spans="1:58" x14ac:dyDescent="0.25">
      <c r="A571" s="1"/>
      <c r="B571" s="1"/>
      <c r="E571" s="4"/>
      <c r="K571" s="50"/>
      <c r="P571" s="1"/>
      <c r="Q571" s="1"/>
      <c r="R571" s="1"/>
      <c r="T571" s="1"/>
      <c r="U571" s="1"/>
      <c r="V571" s="1">
        <f t="shared" si="608"/>
        <v>0</v>
      </c>
      <c r="Y571" s="1">
        <f>Table17[[#This Row],[Quantity2]]*Table17[[#This Row],[U Cost]]</f>
        <v>0</v>
      </c>
      <c r="AA571" s="1"/>
      <c r="AB571" s="1"/>
      <c r="AC571" s="1">
        <f t="shared" si="609"/>
        <v>0</v>
      </c>
      <c r="AD571" s="1"/>
      <c r="AE571" s="1">
        <f>SUM(Table17[[#This Row],[Total 
Paid]:[Refunds]])</f>
        <v>0</v>
      </c>
      <c r="AF571" s="1"/>
      <c r="AG571" s="1">
        <f>SUM(AC571,Table17[[#This Row],[Refunds]],Table17[[#This Row],[Shipping 
Charged]])</f>
        <v>0</v>
      </c>
      <c r="AH571" s="1"/>
      <c r="AI571" s="1"/>
      <c r="AJ571" s="1">
        <f t="shared" si="610"/>
        <v>0</v>
      </c>
      <c r="AL571" s="1"/>
      <c r="AM571" s="1"/>
      <c r="AN571" s="1"/>
      <c r="AO571" s="1"/>
      <c r="AQ571" s="30"/>
      <c r="AR571" s="1"/>
      <c r="AS571" s="1">
        <f t="shared" si="611"/>
        <v>0</v>
      </c>
      <c r="AT571" s="1"/>
      <c r="AU571" s="1"/>
      <c r="AV571" s="2">
        <f t="shared" si="612"/>
        <v>0</v>
      </c>
      <c r="AX571" s="1"/>
      <c r="AY571" s="1"/>
      <c r="AZ571" s="1"/>
      <c r="BA571" s="2">
        <f t="shared" si="613"/>
        <v>0</v>
      </c>
      <c r="BB571" s="2">
        <f>SUM(AG571,AI571,-BA571,-Table17[[#This Row],[Sale Fee]])</f>
        <v>0</v>
      </c>
      <c r="BD571" s="1"/>
      <c r="BE571" s="1"/>
      <c r="BF571" s="1"/>
    </row>
    <row r="572" spans="1:58" x14ac:dyDescent="0.25">
      <c r="A572" s="1"/>
      <c r="B572" s="1"/>
      <c r="P572" s="1"/>
      <c r="Q572" s="1"/>
      <c r="R572" s="1"/>
      <c r="T572" s="1"/>
      <c r="U572" s="1"/>
      <c r="V572" s="1">
        <f t="shared" si="608"/>
        <v>0</v>
      </c>
      <c r="Y572" s="1">
        <f>Table17[[#This Row],[Quantity2]]*Table17[[#This Row],[U Cost]]</f>
        <v>0</v>
      </c>
      <c r="AA572" s="1"/>
      <c r="AB572" s="1"/>
      <c r="AC572" s="1">
        <f t="shared" si="609"/>
        <v>0</v>
      </c>
      <c r="AD572" s="1"/>
      <c r="AE572" s="1">
        <f>SUM(Table17[[#This Row],[Total 
Paid]:[Refunds]])</f>
        <v>0</v>
      </c>
      <c r="AF572" s="1"/>
      <c r="AG572" s="1">
        <f>SUM(AC572,Table17[[#This Row],[Refunds]],Table17[[#This Row],[Shipping 
Charged]])</f>
        <v>0</v>
      </c>
      <c r="AH572" s="1"/>
      <c r="AI572" s="1"/>
      <c r="AJ572" s="1">
        <f t="shared" si="610"/>
        <v>0</v>
      </c>
      <c r="AL572" s="1"/>
      <c r="AM572" s="1"/>
      <c r="AN572" s="1"/>
      <c r="AO572" s="1"/>
      <c r="AQ572" s="30"/>
      <c r="AR572" s="1"/>
      <c r="AS572" s="1">
        <f t="shared" si="611"/>
        <v>0</v>
      </c>
      <c r="AT572" s="1"/>
      <c r="AU572" s="1"/>
      <c r="AV572" s="2">
        <f t="shared" si="612"/>
        <v>0</v>
      </c>
      <c r="AX572" s="1"/>
      <c r="AY572" s="1"/>
      <c r="AZ572" s="1"/>
      <c r="BA572" s="2">
        <f t="shared" si="613"/>
        <v>0</v>
      </c>
      <c r="BB572" s="2">
        <f>SUM(AG572,AI572,-BA572,-Table17[[#This Row],[Sale Fee]])</f>
        <v>0</v>
      </c>
      <c r="BD572" s="1"/>
      <c r="BE572" s="1"/>
      <c r="BF572" s="1"/>
    </row>
    <row r="573" spans="1:58" x14ac:dyDescent="0.25">
      <c r="A573" s="1"/>
      <c r="B573" s="1"/>
      <c r="P573" s="1"/>
      <c r="Q573" s="1"/>
      <c r="R573" s="1"/>
      <c r="T573" s="1"/>
      <c r="U573" s="1"/>
      <c r="V573" s="1">
        <f t="shared" si="608"/>
        <v>0</v>
      </c>
      <c r="Y573" s="1">
        <f>Table17[[#This Row],[Quantity2]]*Table17[[#This Row],[U Cost]]</f>
        <v>0</v>
      </c>
      <c r="AA573" s="1"/>
      <c r="AB573" s="1"/>
      <c r="AC573" s="1">
        <f t="shared" si="609"/>
        <v>0</v>
      </c>
      <c r="AD573" s="1"/>
      <c r="AE573" s="1">
        <f>SUM(Table17[[#This Row],[Total 
Paid]:[Refunds]])</f>
        <v>0</v>
      </c>
      <c r="AF573" s="1"/>
      <c r="AG573" s="1">
        <f>SUM(AC573,Table17[[#This Row],[Refunds]],Table17[[#This Row],[Shipping 
Charged]])</f>
        <v>0</v>
      </c>
      <c r="AH573" s="1"/>
      <c r="AI573" s="1"/>
      <c r="AJ573" s="1">
        <f t="shared" si="610"/>
        <v>0</v>
      </c>
      <c r="AL573" s="1"/>
      <c r="AM573" s="1"/>
      <c r="AN573" s="1"/>
      <c r="AO573" s="1"/>
      <c r="AQ573" s="30"/>
      <c r="AR573" s="1"/>
      <c r="AS573" s="1">
        <f t="shared" si="611"/>
        <v>0</v>
      </c>
      <c r="AT573" s="1"/>
      <c r="AU573" s="1"/>
      <c r="AV573" s="2">
        <f t="shared" si="612"/>
        <v>0</v>
      </c>
      <c r="AX573" s="1"/>
      <c r="AY573" s="1"/>
      <c r="AZ573" s="1"/>
      <c r="BA573" s="2">
        <f t="shared" si="613"/>
        <v>0</v>
      </c>
      <c r="BB573" s="2">
        <f>SUM(AG573,AI573,-BA573,-Table17[[#This Row],[Sale Fee]])</f>
        <v>0</v>
      </c>
      <c r="BD573" s="1"/>
      <c r="BE573" s="1"/>
      <c r="BF573" s="1"/>
    </row>
    <row r="574" spans="1:58" x14ac:dyDescent="0.25">
      <c r="A574" s="1"/>
      <c r="B574" s="1"/>
      <c r="P574" s="1"/>
      <c r="Q574" s="1"/>
      <c r="R574" s="1"/>
      <c r="T574" s="1"/>
      <c r="U574" s="1"/>
      <c r="V574" s="1">
        <f t="shared" si="608"/>
        <v>0</v>
      </c>
      <c r="Y574" s="1">
        <f>Table17[[#This Row],[Quantity2]]*Table17[[#This Row],[U Cost]]</f>
        <v>0</v>
      </c>
      <c r="AA574" s="1"/>
      <c r="AB574" s="1"/>
      <c r="AC574" s="1">
        <f t="shared" si="609"/>
        <v>0</v>
      </c>
      <c r="AD574" s="1"/>
      <c r="AE574" s="1">
        <f>SUM(Table17[[#This Row],[Total 
Paid]:[Refunds]])</f>
        <v>0</v>
      </c>
      <c r="AF574" s="1"/>
      <c r="AG574" s="1">
        <f>SUM(AC574,Table17[[#This Row],[Refunds]],Table17[[#This Row],[Shipping 
Charged]])</f>
        <v>0</v>
      </c>
      <c r="AH574" s="1"/>
      <c r="AI574" s="1"/>
      <c r="AJ574" s="1">
        <f t="shared" si="610"/>
        <v>0</v>
      </c>
      <c r="AL574" s="1"/>
      <c r="AM574" s="1"/>
      <c r="AN574" s="1"/>
      <c r="AO574" s="1"/>
      <c r="AQ574" s="30"/>
      <c r="AR574" s="1"/>
      <c r="AS574" s="1">
        <f t="shared" si="611"/>
        <v>0</v>
      </c>
      <c r="AT574" s="1"/>
      <c r="AU574" s="1"/>
      <c r="AV574" s="2">
        <f t="shared" si="612"/>
        <v>0</v>
      </c>
      <c r="AX574" s="1"/>
      <c r="AY574" s="1"/>
      <c r="AZ574" s="1"/>
      <c r="BA574" s="2">
        <f t="shared" si="613"/>
        <v>0</v>
      </c>
      <c r="BB574" s="2">
        <f>SUM(AG574,AI574,-BA574,-Table17[[#This Row],[Sale Fee]])</f>
        <v>0</v>
      </c>
      <c r="BD574" s="1"/>
      <c r="BE574" s="1"/>
      <c r="BF574" s="1"/>
    </row>
    <row r="575" spans="1:58" x14ac:dyDescent="0.25">
      <c r="A575" s="1"/>
      <c r="B575" s="1"/>
      <c r="P575" s="1"/>
      <c r="Q575" s="1"/>
      <c r="R575" s="1"/>
      <c r="T575" s="1"/>
      <c r="U575" s="1"/>
      <c r="V575" s="1">
        <f t="shared" si="608"/>
        <v>0</v>
      </c>
      <c r="Y575" s="1">
        <f>Table17[[#This Row],[Quantity2]]*Table17[[#This Row],[U Cost]]</f>
        <v>0</v>
      </c>
      <c r="AA575" s="1"/>
      <c r="AB575" s="1"/>
      <c r="AC575" s="1">
        <f t="shared" si="609"/>
        <v>0</v>
      </c>
      <c r="AD575" s="1"/>
      <c r="AE575" s="1">
        <f>SUM(Table17[[#This Row],[Total 
Paid]:[Refunds]])</f>
        <v>0</v>
      </c>
      <c r="AF575" s="1"/>
      <c r="AG575" s="1">
        <f>SUM(AC575,Table17[[#This Row],[Refunds]],Table17[[#This Row],[Shipping 
Charged]])</f>
        <v>0</v>
      </c>
      <c r="AH575" s="1"/>
      <c r="AI575" s="1"/>
      <c r="AJ575" s="1">
        <f t="shared" si="610"/>
        <v>0</v>
      </c>
      <c r="AL575" s="1"/>
      <c r="AM575" s="1"/>
      <c r="AN575" s="1"/>
      <c r="AO575" s="1"/>
      <c r="AQ575" s="30"/>
      <c r="AR575" s="1"/>
      <c r="AS575" s="1">
        <f t="shared" si="611"/>
        <v>0</v>
      </c>
      <c r="AT575" s="1"/>
      <c r="AU575" s="1"/>
      <c r="AV575" s="2">
        <f t="shared" si="612"/>
        <v>0</v>
      </c>
      <c r="AX575" s="1"/>
      <c r="AY575" s="1"/>
      <c r="AZ575" s="1"/>
      <c r="BA575" s="2">
        <f t="shared" si="613"/>
        <v>0</v>
      </c>
      <c r="BB575" s="2">
        <f>SUM(AG575,AI575,-BA575,-Table17[[#This Row],[Sale Fee]])</f>
        <v>0</v>
      </c>
      <c r="BD575" s="1"/>
      <c r="BE575" s="1"/>
      <c r="BF575" s="1"/>
    </row>
    <row r="576" spans="1:58" x14ac:dyDescent="0.25">
      <c r="A576" s="1"/>
      <c r="B576" s="1"/>
      <c r="E576" s="4"/>
      <c r="P576" s="1"/>
      <c r="Q576" s="1"/>
      <c r="R576" s="1"/>
      <c r="T576" s="1"/>
      <c r="U576" s="1"/>
      <c r="V576" s="1">
        <f t="shared" si="608"/>
        <v>0</v>
      </c>
      <c r="Y576" s="1">
        <f>Table17[[#This Row],[Quantity2]]*Table17[[#This Row],[U Cost]]</f>
        <v>0</v>
      </c>
      <c r="AA576" s="1"/>
      <c r="AB576" s="1"/>
      <c r="AC576" s="1">
        <f t="shared" si="609"/>
        <v>0</v>
      </c>
      <c r="AD576" s="1"/>
      <c r="AE576" s="1">
        <f>SUM(Table17[[#This Row],[Total 
Paid]:[Refunds]])</f>
        <v>0</v>
      </c>
      <c r="AF576" s="1">
        <v>0</v>
      </c>
      <c r="AG576" s="1">
        <f>SUM(AC576,Table17[[#This Row],[Refunds]],Table17[[#This Row],[Shipping 
Charged]])</f>
        <v>0</v>
      </c>
      <c r="AH576" s="1"/>
      <c r="AI576" s="1"/>
      <c r="AJ576" s="1">
        <f t="shared" si="610"/>
        <v>0</v>
      </c>
      <c r="AL576" s="1"/>
      <c r="AM576" s="1"/>
      <c r="AN576" s="1"/>
      <c r="AO576" s="1"/>
      <c r="AQ576" s="30"/>
      <c r="AR576" s="1"/>
      <c r="AS576" s="1">
        <f t="shared" si="611"/>
        <v>0</v>
      </c>
      <c r="AT576" s="1"/>
      <c r="AU576" s="1"/>
      <c r="AV576" s="2">
        <f t="shared" si="612"/>
        <v>0</v>
      </c>
      <c r="AX576" s="1"/>
      <c r="AY576" s="1"/>
      <c r="AZ576" s="1"/>
      <c r="BA576" s="2">
        <f t="shared" si="613"/>
        <v>0</v>
      </c>
      <c r="BB576" s="2">
        <f>SUM(AG576,AI576,-BA576,-Table17[[#This Row],[Sale Fee]])</f>
        <v>0</v>
      </c>
      <c r="BD576" s="1"/>
      <c r="BE576" s="1"/>
      <c r="BF576" s="1">
        <f t="shared" ref="BF576" si="614">BE576*BD576</f>
        <v>0</v>
      </c>
    </row>
    <row r="577" spans="1:58" x14ac:dyDescent="0.25">
      <c r="A577" s="1"/>
      <c r="B577" s="1"/>
      <c r="E577" s="4"/>
      <c r="P577" s="1"/>
      <c r="Q577" s="1"/>
      <c r="R577" s="1"/>
      <c r="T577" s="1"/>
      <c r="U577" s="1"/>
      <c r="V577" s="1"/>
      <c r="Y577" s="1">
        <f>Table17[[#This Row],[Quantity2]]*Table17[[#This Row],[U Cost]]</f>
        <v>0</v>
      </c>
      <c r="AA577" s="1"/>
      <c r="AB577" s="1"/>
      <c r="AC577" s="1">
        <f t="shared" si="609"/>
        <v>0</v>
      </c>
      <c r="AD577" s="1"/>
      <c r="AE577" s="1">
        <f>SUM(Table17[[#This Row],[Total 
Paid]:[Refunds]])</f>
        <v>0</v>
      </c>
      <c r="AF577" s="1"/>
      <c r="AG577" s="1">
        <f>SUM(AC577,Table17[[#This Row],[Refunds]],Table17[[#This Row],[Shipping 
Charged]])</f>
        <v>0</v>
      </c>
      <c r="AH577" s="1"/>
      <c r="AI577" s="1"/>
      <c r="AJ577" s="1">
        <f t="shared" si="610"/>
        <v>0</v>
      </c>
      <c r="AL577" s="1"/>
      <c r="AM577" s="1"/>
      <c r="AN577" s="1"/>
      <c r="AO577" s="1"/>
      <c r="AQ577" s="30"/>
      <c r="AR577" s="1"/>
      <c r="AS577" s="1">
        <f t="shared" si="611"/>
        <v>0</v>
      </c>
      <c r="AT577" s="1"/>
      <c r="AU577" s="1"/>
      <c r="AV577" s="2">
        <f t="shared" si="612"/>
        <v>0</v>
      </c>
      <c r="AX577" s="1"/>
      <c r="AY577" s="1"/>
      <c r="AZ577" s="1"/>
      <c r="BA577" s="2">
        <f t="shared" si="613"/>
        <v>0</v>
      </c>
      <c r="BB577" s="2">
        <f>SUM(AG577,AI577,-BA577,-Table17[[#This Row],[Sale Fee]])</f>
        <v>0</v>
      </c>
      <c r="BD577" s="1"/>
      <c r="BE577" s="1"/>
      <c r="BF577" s="1"/>
    </row>
    <row r="578" spans="1:58" x14ac:dyDescent="0.25">
      <c r="A578" s="1"/>
      <c r="B578" s="1"/>
      <c r="E578" s="4"/>
      <c r="P578" s="1"/>
      <c r="Q578" s="1"/>
      <c r="R578" s="1"/>
      <c r="T578" s="1"/>
      <c r="U578" s="1"/>
      <c r="V578" s="1"/>
      <c r="Y578" s="1">
        <f>Table17[[#This Row],[Quantity2]]*Table17[[#This Row],[U Cost]]</f>
        <v>0</v>
      </c>
      <c r="AA578" s="1"/>
      <c r="AB578" s="1"/>
      <c r="AC578" s="1">
        <f t="shared" si="609"/>
        <v>0</v>
      </c>
      <c r="AD578" s="1"/>
      <c r="AE578" s="1">
        <f>SUM(Table17[[#This Row],[Total 
Paid]:[Refunds]])</f>
        <v>0</v>
      </c>
      <c r="AF578" s="1"/>
      <c r="AG578" s="1">
        <f>SUM(AC578,Table17[[#This Row],[Refunds]],Table17[[#This Row],[Shipping 
Charged]])</f>
        <v>0</v>
      </c>
      <c r="AH578" s="1"/>
      <c r="AI578" s="1"/>
      <c r="AJ578" s="1">
        <f t="shared" si="610"/>
        <v>0</v>
      </c>
      <c r="AL578" s="1"/>
      <c r="AM578" s="1"/>
      <c r="AN578" s="1"/>
      <c r="AO578" s="1"/>
      <c r="AQ578" s="30"/>
      <c r="AR578" s="1"/>
      <c r="AS578" s="1">
        <f t="shared" si="611"/>
        <v>0</v>
      </c>
      <c r="AT578" s="1"/>
      <c r="AU578" s="1"/>
      <c r="AV578" s="2">
        <f t="shared" si="612"/>
        <v>0</v>
      </c>
      <c r="AX578" s="1"/>
      <c r="AY578" s="1"/>
      <c r="AZ578" s="1"/>
      <c r="BA578" s="2">
        <f t="shared" si="613"/>
        <v>0</v>
      </c>
      <c r="BB578" s="2">
        <f>SUM(AG578,AI578,-BA578,-Table17[[#This Row],[Sale Fee]])</f>
        <v>0</v>
      </c>
      <c r="BD578" s="1"/>
      <c r="BE578" s="1"/>
      <c r="BF578" s="1"/>
    </row>
    <row r="579" spans="1:58" x14ac:dyDescent="0.25">
      <c r="A579" s="1"/>
      <c r="B579" s="1"/>
      <c r="E579" s="4"/>
      <c r="P579" s="1"/>
      <c r="Q579" s="1"/>
      <c r="R579" s="1"/>
      <c r="T579" s="1"/>
      <c r="U579" s="1"/>
      <c r="V579" s="1"/>
      <c r="Y579" s="1">
        <f>Table17[[#This Row],[Quantity2]]*Table17[[#This Row],[U Cost]]</f>
        <v>0</v>
      </c>
      <c r="AA579" s="1"/>
      <c r="AB579" s="1"/>
      <c r="AC579" s="1">
        <f t="shared" si="609"/>
        <v>0</v>
      </c>
      <c r="AD579" s="1"/>
      <c r="AE579" s="1">
        <f>SUM(Table17[[#This Row],[Total 
Paid]:[Refunds]])</f>
        <v>0</v>
      </c>
      <c r="AF579" s="1"/>
      <c r="AG579" s="1">
        <f>SUM(AC579,Table17[[#This Row],[Refunds]],Table17[[#This Row],[Shipping 
Charged]])</f>
        <v>0</v>
      </c>
      <c r="AH579" s="1"/>
      <c r="AI579" s="1"/>
      <c r="AJ579" s="1">
        <f t="shared" si="610"/>
        <v>0</v>
      </c>
      <c r="AL579" s="1"/>
      <c r="AM579" s="1"/>
      <c r="AN579" s="1"/>
      <c r="AO579" s="1"/>
      <c r="AQ579" s="30"/>
      <c r="AR579" s="1"/>
      <c r="AS579" s="1">
        <f t="shared" si="611"/>
        <v>0</v>
      </c>
      <c r="AT579" s="1"/>
      <c r="AU579" s="1"/>
      <c r="AV579" s="2">
        <f t="shared" si="612"/>
        <v>0</v>
      </c>
      <c r="AX579" s="1"/>
      <c r="AY579" s="1"/>
      <c r="AZ579" s="1"/>
      <c r="BA579" s="2">
        <f t="shared" si="613"/>
        <v>0</v>
      </c>
      <c r="BB579" s="2">
        <f>SUM(AG579,AI579,-BA579,-Table17[[#This Row],[Sale Fee]])</f>
        <v>0</v>
      </c>
      <c r="BD579" s="1"/>
      <c r="BE579" s="1"/>
      <c r="BF579" s="1"/>
    </row>
    <row r="580" spans="1:58" x14ac:dyDescent="0.25">
      <c r="A580" s="1"/>
      <c r="B580" s="1"/>
      <c r="E580" s="4"/>
      <c r="P580" s="1"/>
      <c r="Q580" s="1"/>
      <c r="R580" s="1"/>
      <c r="T580" s="1"/>
      <c r="U580" s="1"/>
      <c r="V580" s="1"/>
      <c r="Y580" s="1">
        <f>Table17[[#This Row],[Quantity2]]*Table17[[#This Row],[U Cost]]</f>
        <v>0</v>
      </c>
      <c r="AA580" s="1"/>
      <c r="AB580" s="1"/>
      <c r="AC580" s="1">
        <f t="shared" si="609"/>
        <v>0</v>
      </c>
      <c r="AD580" s="1"/>
      <c r="AE580" s="1">
        <f>SUM(Table17[[#This Row],[Total 
Paid]:[Refunds]])</f>
        <v>0</v>
      </c>
      <c r="AF580" s="1"/>
      <c r="AG580" s="1">
        <f>SUM(AC580,Table17[[#This Row],[Refunds]],Table17[[#This Row],[Shipping 
Charged]])</f>
        <v>0</v>
      </c>
      <c r="AH580" s="1"/>
      <c r="AI580" s="1"/>
      <c r="AJ580" s="1">
        <f t="shared" si="610"/>
        <v>0</v>
      </c>
      <c r="AL580" s="1"/>
      <c r="AM580" s="1"/>
      <c r="AN580" s="1"/>
      <c r="AO580" s="1"/>
      <c r="AQ580" s="30"/>
      <c r="AR580" s="1"/>
      <c r="AS580" s="1">
        <f t="shared" si="611"/>
        <v>0</v>
      </c>
      <c r="AT580" s="1"/>
      <c r="AU580" s="1"/>
      <c r="AV580" s="2">
        <f t="shared" si="612"/>
        <v>0</v>
      </c>
      <c r="AX580" s="1"/>
      <c r="AY580" s="1"/>
      <c r="AZ580" s="1"/>
      <c r="BA580" s="2">
        <f t="shared" si="613"/>
        <v>0</v>
      </c>
      <c r="BB580" s="2">
        <f>SUM(AG580,AI580,-BA580,-Table17[[#This Row],[Sale Fee]])</f>
        <v>0</v>
      </c>
      <c r="BD580" s="1"/>
      <c r="BE580" s="1"/>
      <c r="BF580" s="1"/>
    </row>
    <row r="581" spans="1:58" x14ac:dyDescent="0.25">
      <c r="A581" s="1"/>
      <c r="B581" s="1"/>
      <c r="E581" s="4"/>
      <c r="P581" s="1"/>
      <c r="Q581" s="1"/>
      <c r="R581" s="1"/>
      <c r="T581" s="1"/>
      <c r="U581" s="1"/>
      <c r="V581" s="1"/>
      <c r="Y581" s="1">
        <f>Table17[[#This Row],[Quantity2]]*Table17[[#This Row],[U Cost]]</f>
        <v>0</v>
      </c>
      <c r="AA581" s="1"/>
      <c r="AB581" s="1"/>
      <c r="AC581" s="1">
        <f t="shared" si="609"/>
        <v>0</v>
      </c>
      <c r="AD581" s="1"/>
      <c r="AE581" s="1">
        <f>SUM(Table17[[#This Row],[Total 
Paid]:[Refunds]])</f>
        <v>0</v>
      </c>
      <c r="AF581" s="1"/>
      <c r="AG581" s="1">
        <f>SUM(AC581,Table17[[#This Row],[Refunds]],Table17[[#This Row],[Shipping 
Charged]])</f>
        <v>0</v>
      </c>
      <c r="AH581" s="1"/>
      <c r="AI581" s="1"/>
      <c r="AJ581" s="1">
        <f t="shared" si="610"/>
        <v>0</v>
      </c>
      <c r="AL581" s="1"/>
      <c r="AM581" s="1"/>
      <c r="AN581" s="1"/>
      <c r="AO581" s="1"/>
      <c r="AQ581" s="30"/>
      <c r="AR581" s="1"/>
      <c r="AS581" s="1">
        <f t="shared" si="611"/>
        <v>0</v>
      </c>
      <c r="AT581" s="1"/>
      <c r="AU581" s="1"/>
      <c r="AV581" s="2">
        <f t="shared" si="612"/>
        <v>0</v>
      </c>
      <c r="AX581" s="1"/>
      <c r="AY581" s="1"/>
      <c r="AZ581" s="1"/>
      <c r="BA581" s="2">
        <f t="shared" si="613"/>
        <v>0</v>
      </c>
      <c r="BB581" s="2">
        <f>SUM(AG581,AI581,-BA581,-Table17[[#This Row],[Sale Fee]])</f>
        <v>0</v>
      </c>
      <c r="BD581" s="1"/>
      <c r="BE581" s="1"/>
      <c r="BF581" s="1"/>
    </row>
    <row r="582" spans="1:58" x14ac:dyDescent="0.25">
      <c r="A582" s="1"/>
      <c r="B582" s="1"/>
      <c r="E582" s="4"/>
      <c r="P582" s="1"/>
      <c r="Q582" s="1"/>
      <c r="R582" s="1"/>
      <c r="T582" s="1"/>
      <c r="U582" s="1"/>
      <c r="V582" s="1"/>
      <c r="Y582" s="1">
        <f>Table17[[#This Row],[Quantity2]]*Table17[[#This Row],[U Cost]]</f>
        <v>0</v>
      </c>
      <c r="AA582" s="1"/>
      <c r="AB582" s="1"/>
      <c r="AC582" s="1">
        <f t="shared" si="609"/>
        <v>0</v>
      </c>
      <c r="AD582" s="1"/>
      <c r="AE582" s="1">
        <f>SUM(Table17[[#This Row],[Total 
Paid]:[Refunds]])</f>
        <v>0</v>
      </c>
      <c r="AF582" s="1"/>
      <c r="AG582" s="1">
        <f>SUM(AC582,Table17[[#This Row],[Refunds]],Table17[[#This Row],[Shipping 
Charged]])</f>
        <v>0</v>
      </c>
      <c r="AH582" s="1"/>
      <c r="AI582" s="1"/>
      <c r="AJ582" s="1">
        <f t="shared" si="610"/>
        <v>0</v>
      </c>
      <c r="AL582" s="1"/>
      <c r="AM582" s="1"/>
      <c r="AN582" s="1"/>
      <c r="AO582" s="1"/>
      <c r="AQ582" s="30"/>
      <c r="AR582" s="1"/>
      <c r="AS582" s="1">
        <f t="shared" si="611"/>
        <v>0</v>
      </c>
      <c r="AT582" s="1"/>
      <c r="AU582" s="1"/>
      <c r="AV582" s="2">
        <f t="shared" si="612"/>
        <v>0</v>
      </c>
      <c r="AX582" s="1"/>
      <c r="AY582" s="1"/>
      <c r="AZ582" s="1"/>
      <c r="BA582" s="2">
        <f t="shared" si="613"/>
        <v>0</v>
      </c>
      <c r="BB582" s="2">
        <f>SUM(AG582,AI582,-BA582,-Table17[[#This Row],[Sale Fee]])</f>
        <v>0</v>
      </c>
      <c r="BD582" s="1"/>
      <c r="BE582" s="1"/>
      <c r="BF582" s="1"/>
    </row>
    <row r="583" spans="1:58" x14ac:dyDescent="0.25">
      <c r="A583" s="1"/>
      <c r="B583" s="1"/>
      <c r="E583" s="4"/>
      <c r="P583" s="1"/>
      <c r="Q583" s="1"/>
      <c r="R583" s="1"/>
      <c r="T583" s="1"/>
      <c r="U583" s="1"/>
      <c r="V583" s="1"/>
      <c r="Y583" s="1">
        <f>Table17[[#This Row],[Quantity2]]*Table17[[#This Row],[U Cost]]</f>
        <v>0</v>
      </c>
      <c r="AA583" s="1"/>
      <c r="AB583" s="1"/>
      <c r="AC583" s="1">
        <f t="shared" si="609"/>
        <v>0</v>
      </c>
      <c r="AD583" s="1"/>
      <c r="AE583" s="1">
        <f>SUM(Table17[[#This Row],[Total 
Paid]:[Refunds]])</f>
        <v>0</v>
      </c>
      <c r="AF583" s="1"/>
      <c r="AG583" s="1">
        <f>SUM(AC583,Table17[[#This Row],[Refunds]],Table17[[#This Row],[Shipping 
Charged]])</f>
        <v>0</v>
      </c>
      <c r="AH583" s="1"/>
      <c r="AI583" s="1"/>
      <c r="AJ583" s="1">
        <f t="shared" si="610"/>
        <v>0</v>
      </c>
      <c r="AL583" s="1"/>
      <c r="AM583" s="1"/>
      <c r="AN583" s="1"/>
      <c r="AO583" s="1"/>
      <c r="AQ583" s="30"/>
      <c r="AR583" s="1"/>
      <c r="AS583" s="1">
        <f t="shared" si="611"/>
        <v>0</v>
      </c>
      <c r="AT583" s="1"/>
      <c r="AU583" s="1"/>
      <c r="AV583" s="2">
        <f t="shared" si="612"/>
        <v>0</v>
      </c>
      <c r="AX583" s="1"/>
      <c r="AY583" s="1"/>
      <c r="AZ583" s="1"/>
      <c r="BA583" s="2">
        <f t="shared" si="613"/>
        <v>0</v>
      </c>
      <c r="BB583" s="2">
        <f>SUM(AG583,AI583,-BA583,-Table17[[#This Row],[Sale Fee]])</f>
        <v>0</v>
      </c>
      <c r="BD583" s="1"/>
      <c r="BE583" s="1"/>
      <c r="BF583" s="1"/>
    </row>
    <row r="584" spans="1:58" x14ac:dyDescent="0.25">
      <c r="A584" s="1"/>
      <c r="B584" s="1"/>
      <c r="E584" s="4"/>
      <c r="P584" s="1"/>
      <c r="Q584" s="1"/>
      <c r="R584" s="1"/>
      <c r="T584" s="1"/>
      <c r="U584" s="1"/>
      <c r="V584" s="1"/>
      <c r="Y584" s="1">
        <f>Table17[[#This Row],[Quantity2]]*Table17[[#This Row],[U Cost]]</f>
        <v>0</v>
      </c>
      <c r="AA584" s="1"/>
      <c r="AB584" s="1"/>
      <c r="AC584" s="1">
        <f t="shared" si="609"/>
        <v>0</v>
      </c>
      <c r="AD584" s="1"/>
      <c r="AE584" s="1">
        <f>SUM(Table17[[#This Row],[Total 
Paid]:[Refunds]])</f>
        <v>0</v>
      </c>
      <c r="AF584" s="1"/>
      <c r="AG584" s="1">
        <f>SUM(AC584,Table17[[#This Row],[Refunds]],Table17[[#This Row],[Shipping 
Charged]])</f>
        <v>0</v>
      </c>
      <c r="AH584" s="1"/>
      <c r="AI584" s="1"/>
      <c r="AJ584" s="1">
        <f t="shared" si="610"/>
        <v>0</v>
      </c>
      <c r="AL584" s="1"/>
      <c r="AM584" s="1"/>
      <c r="AN584" s="1"/>
      <c r="AO584" s="1"/>
      <c r="AQ584" s="30"/>
      <c r="AR584" s="1"/>
      <c r="AS584" s="1">
        <f t="shared" si="611"/>
        <v>0</v>
      </c>
      <c r="AT584" s="1"/>
      <c r="AU584" s="1"/>
      <c r="AV584" s="2">
        <f t="shared" si="612"/>
        <v>0</v>
      </c>
      <c r="AX584" s="1"/>
      <c r="AY584" s="1"/>
      <c r="AZ584" s="1"/>
      <c r="BA584" s="2">
        <f t="shared" si="613"/>
        <v>0</v>
      </c>
      <c r="BB584" s="2">
        <f>SUM(AG584,AI584,-BA584,-Table17[[#This Row],[Sale Fee]])</f>
        <v>0</v>
      </c>
      <c r="BD584" s="1"/>
      <c r="BE584" s="1"/>
      <c r="BF584" s="1"/>
    </row>
    <row r="585" spans="1:58" x14ac:dyDescent="0.25">
      <c r="A585" s="1"/>
      <c r="B585" s="1"/>
      <c r="E585" s="4"/>
      <c r="P585" s="1"/>
      <c r="Q585" s="1"/>
      <c r="R585" s="1"/>
      <c r="T585" s="1"/>
      <c r="U585" s="1"/>
      <c r="V585" s="1"/>
      <c r="Y585" s="1">
        <f>Table17[[#This Row],[Quantity2]]*Table17[[#This Row],[U Cost]]</f>
        <v>0</v>
      </c>
      <c r="AA585" s="1"/>
      <c r="AB585" s="1"/>
      <c r="AC585" s="1">
        <f t="shared" si="609"/>
        <v>0</v>
      </c>
      <c r="AD585" s="1"/>
      <c r="AE585" s="1">
        <f>SUM(Table17[[#This Row],[Total 
Paid]:[Refunds]])</f>
        <v>0</v>
      </c>
      <c r="AF585" s="1"/>
      <c r="AG585" s="1">
        <f>SUM(AC585,Table17[[#This Row],[Refunds]],Table17[[#This Row],[Shipping 
Charged]])</f>
        <v>0</v>
      </c>
      <c r="AH585" s="1"/>
      <c r="AI585" s="1"/>
      <c r="AJ585" s="1">
        <f t="shared" si="610"/>
        <v>0</v>
      </c>
      <c r="AL585" s="1"/>
      <c r="AM585" s="1"/>
      <c r="AN585" s="1"/>
      <c r="AO585" s="1"/>
      <c r="AQ585" s="30"/>
      <c r="AR585" s="1"/>
      <c r="AS585" s="1">
        <f t="shared" si="611"/>
        <v>0</v>
      </c>
      <c r="AT585" s="1"/>
      <c r="AU585" s="1"/>
      <c r="AV585" s="2">
        <f t="shared" si="612"/>
        <v>0</v>
      </c>
      <c r="AX585" s="1"/>
      <c r="AY585" s="1"/>
      <c r="AZ585" s="1"/>
      <c r="BA585" s="2">
        <f t="shared" si="613"/>
        <v>0</v>
      </c>
      <c r="BB585" s="2">
        <f>SUM(AG585,AI585,-BA585,-Table17[[#This Row],[Sale Fee]])</f>
        <v>0</v>
      </c>
      <c r="BD585" s="1"/>
      <c r="BE585" s="1"/>
      <c r="BF585" s="1"/>
    </row>
    <row r="586" spans="1:58" x14ac:dyDescent="0.25">
      <c r="A586" s="1"/>
      <c r="B586" s="1"/>
      <c r="E586" s="4"/>
      <c r="P586" s="1"/>
      <c r="Q586" s="1"/>
      <c r="R586" s="1"/>
      <c r="T586" s="1"/>
      <c r="U586" s="1"/>
      <c r="V586" s="1"/>
      <c r="Y586" s="1">
        <f>Table17[[#This Row],[Quantity2]]*Table17[[#This Row],[U Cost]]</f>
        <v>0</v>
      </c>
      <c r="AA586" s="1"/>
      <c r="AB586" s="1"/>
      <c r="AC586" s="1">
        <f t="shared" si="609"/>
        <v>0</v>
      </c>
      <c r="AD586" s="1"/>
      <c r="AE586" s="1">
        <f>SUM(Table17[[#This Row],[Total 
Paid]:[Refunds]])</f>
        <v>0</v>
      </c>
      <c r="AF586" s="1"/>
      <c r="AG586" s="1">
        <f>SUM(AC586,Table17[[#This Row],[Refunds]],Table17[[#This Row],[Shipping 
Charged]])</f>
        <v>0</v>
      </c>
      <c r="AH586" s="1"/>
      <c r="AI586" s="1"/>
      <c r="AJ586" s="1">
        <f t="shared" si="610"/>
        <v>0</v>
      </c>
      <c r="AL586" s="1"/>
      <c r="AM586" s="1"/>
      <c r="AN586" s="1"/>
      <c r="AO586" s="1"/>
      <c r="AQ586" s="30"/>
      <c r="AR586" s="1"/>
      <c r="AS586" s="1">
        <f t="shared" si="611"/>
        <v>0</v>
      </c>
      <c r="AT586" s="1"/>
      <c r="AU586" s="1"/>
      <c r="AV586" s="2">
        <f t="shared" si="612"/>
        <v>0</v>
      </c>
      <c r="AX586" s="1"/>
      <c r="AY586" s="1"/>
      <c r="AZ586" s="1"/>
      <c r="BA586" s="2">
        <f t="shared" si="613"/>
        <v>0</v>
      </c>
      <c r="BB586" s="2">
        <f>SUM(AG586,AI586,-BA586,-Table17[[#This Row],[Sale Fee]])</f>
        <v>0</v>
      </c>
      <c r="BD586" s="1"/>
      <c r="BE586" s="1"/>
      <c r="BF586" s="1"/>
    </row>
    <row r="587" spans="1:58" x14ac:dyDescent="0.25">
      <c r="A587" s="1"/>
      <c r="B587" s="1"/>
      <c r="E587" s="4"/>
      <c r="P587" s="1"/>
      <c r="Q587" s="1"/>
      <c r="R587" s="1"/>
      <c r="T587" s="1"/>
      <c r="U587" s="1"/>
      <c r="V587" s="1"/>
      <c r="Y587" s="1">
        <f>Table17[[#This Row],[Quantity2]]*Table17[[#This Row],[U Cost]]</f>
        <v>0</v>
      </c>
      <c r="AA587" s="1"/>
      <c r="AB587" s="1"/>
      <c r="AC587" s="1">
        <f t="shared" si="609"/>
        <v>0</v>
      </c>
      <c r="AD587" s="1"/>
      <c r="AE587" s="1">
        <f>SUM(Table17[[#This Row],[Total 
Paid]:[Refunds]])</f>
        <v>0</v>
      </c>
      <c r="AF587" s="1"/>
      <c r="AG587" s="1">
        <f>SUM(AC587,Table17[[#This Row],[Refunds]],Table17[[#This Row],[Shipping 
Charged]])</f>
        <v>0</v>
      </c>
      <c r="AH587" s="1"/>
      <c r="AI587" s="1"/>
      <c r="AJ587" s="1">
        <f t="shared" si="610"/>
        <v>0</v>
      </c>
      <c r="AL587" s="1"/>
      <c r="AM587" s="1"/>
      <c r="AN587" s="1"/>
      <c r="AO587" s="1"/>
      <c r="AQ587" s="30"/>
      <c r="AR587" s="1"/>
      <c r="AS587" s="1">
        <f t="shared" si="611"/>
        <v>0</v>
      </c>
      <c r="AT587" s="1"/>
      <c r="AU587" s="1"/>
      <c r="AV587" s="2">
        <f t="shared" si="612"/>
        <v>0</v>
      </c>
      <c r="AX587" s="1"/>
      <c r="AY587" s="1"/>
      <c r="AZ587" s="1"/>
      <c r="BA587" s="2">
        <f t="shared" si="613"/>
        <v>0</v>
      </c>
      <c r="BB587" s="2">
        <f>SUM(AG587,AI587,-BA587,-Table17[[#This Row],[Sale Fee]])</f>
        <v>0</v>
      </c>
      <c r="BD587" s="1"/>
      <c r="BE587" s="1"/>
      <c r="BF587" s="1"/>
    </row>
    <row r="588" spans="1:58" x14ac:dyDescent="0.25">
      <c r="A588" s="1"/>
      <c r="B588" s="1"/>
      <c r="E588" s="4"/>
      <c r="P588" s="1"/>
      <c r="Q588" s="1"/>
      <c r="R588" s="1"/>
      <c r="T588" s="1"/>
      <c r="U588" s="1"/>
      <c r="V588" s="1"/>
      <c r="Y588" s="1">
        <f>Table17[[#This Row],[Quantity2]]*Table17[[#This Row],[U Cost]]</f>
        <v>0</v>
      </c>
      <c r="AA588" s="1"/>
      <c r="AB588" s="1"/>
      <c r="AC588" s="1">
        <f t="shared" si="609"/>
        <v>0</v>
      </c>
      <c r="AD588" s="1"/>
      <c r="AE588" s="1">
        <f>SUM(Table17[[#This Row],[Total 
Paid]:[Refunds]])</f>
        <v>0</v>
      </c>
      <c r="AF588" s="1"/>
      <c r="AG588" s="1">
        <f>SUM(AC588,Table17[[#This Row],[Refunds]],Table17[[#This Row],[Shipping 
Charged]])</f>
        <v>0</v>
      </c>
      <c r="AH588" s="1"/>
      <c r="AI588" s="1"/>
      <c r="AJ588" s="1">
        <f t="shared" si="610"/>
        <v>0</v>
      </c>
      <c r="AL588" s="1"/>
      <c r="AM588" s="1"/>
      <c r="AN588" s="1"/>
      <c r="AO588" s="1"/>
      <c r="AQ588" s="30"/>
      <c r="AR588" s="1"/>
      <c r="AS588" s="1">
        <f t="shared" si="611"/>
        <v>0</v>
      </c>
      <c r="AT588" s="1"/>
      <c r="AU588" s="1"/>
      <c r="AV588" s="2">
        <f t="shared" si="612"/>
        <v>0</v>
      </c>
      <c r="AX588" s="1"/>
      <c r="AY588" s="1"/>
      <c r="AZ588" s="1"/>
      <c r="BA588" s="2">
        <f t="shared" si="613"/>
        <v>0</v>
      </c>
      <c r="BB588" s="2">
        <f>SUM(AG588,AI588,-BA588,-Table17[[#This Row],[Sale Fee]])</f>
        <v>0</v>
      </c>
      <c r="BD588" s="1"/>
      <c r="BE588" s="1"/>
      <c r="BF588" s="1"/>
    </row>
    <row r="589" spans="1:58" x14ac:dyDescent="0.25">
      <c r="A589" s="1"/>
      <c r="B589" s="1"/>
      <c r="E589" s="4"/>
      <c r="P589" s="1"/>
      <c r="Q589" s="1"/>
      <c r="R589" s="1"/>
      <c r="T589" s="1"/>
      <c r="U589" s="1"/>
      <c r="V589" s="1"/>
      <c r="Y589" s="1">
        <f>Table17[[#This Row],[Quantity2]]*Table17[[#This Row],[U Cost]]</f>
        <v>0</v>
      </c>
      <c r="AA589" s="1"/>
      <c r="AB589" s="1"/>
      <c r="AC589" s="1">
        <f t="shared" si="609"/>
        <v>0</v>
      </c>
      <c r="AD589" s="1"/>
      <c r="AE589" s="1">
        <f>SUM(Table17[[#This Row],[Total 
Paid]:[Refunds]])</f>
        <v>0</v>
      </c>
      <c r="AF589" s="1"/>
      <c r="AG589" s="1">
        <f>SUM(AC589,Table17[[#This Row],[Refunds]],Table17[[#This Row],[Shipping 
Charged]])</f>
        <v>0</v>
      </c>
      <c r="AH589" s="1"/>
      <c r="AI589" s="1"/>
      <c r="AJ589" s="1">
        <f t="shared" si="610"/>
        <v>0</v>
      </c>
      <c r="AL589" s="1"/>
      <c r="AM589" s="1"/>
      <c r="AN589" s="1"/>
      <c r="AO589" s="1"/>
      <c r="AQ589" s="30"/>
      <c r="AR589" s="1"/>
      <c r="AS589" s="1">
        <f t="shared" si="611"/>
        <v>0</v>
      </c>
      <c r="AT589" s="1"/>
      <c r="AU589" s="1"/>
      <c r="AV589" s="2">
        <f t="shared" si="612"/>
        <v>0</v>
      </c>
      <c r="AX589" s="1"/>
      <c r="AY589" s="1"/>
      <c r="AZ589" s="1"/>
      <c r="BA589" s="2">
        <f t="shared" si="613"/>
        <v>0</v>
      </c>
      <c r="BB589" s="2">
        <f>SUM(AG589,AI589,-BA589,-Table17[[#This Row],[Sale Fee]])</f>
        <v>0</v>
      </c>
      <c r="BD589" s="1"/>
      <c r="BE589" s="1"/>
      <c r="BF589" s="1"/>
    </row>
    <row r="590" spans="1:58" x14ac:dyDescent="0.25">
      <c r="A590" s="1"/>
      <c r="B590" s="1"/>
      <c r="E590" s="4"/>
      <c r="P590" s="1"/>
      <c r="Q590" s="1"/>
      <c r="R590" s="1"/>
      <c r="T590" s="1"/>
      <c r="U590" s="1"/>
      <c r="V590" s="1"/>
      <c r="Y590" s="1">
        <f>Table17[[#This Row],[Quantity2]]*Table17[[#This Row],[U Cost]]</f>
        <v>0</v>
      </c>
      <c r="AA590" s="1"/>
      <c r="AB590" s="1"/>
      <c r="AC590" s="1">
        <f t="shared" si="609"/>
        <v>0</v>
      </c>
      <c r="AD590" s="1"/>
      <c r="AE590" s="1">
        <f>SUM(Table17[[#This Row],[Total 
Paid]:[Refunds]])</f>
        <v>0</v>
      </c>
      <c r="AF590" s="1"/>
      <c r="AG590" s="1">
        <f>SUM(AC590,Table17[[#This Row],[Refunds]],Table17[[#This Row],[Shipping 
Charged]])</f>
        <v>0</v>
      </c>
      <c r="AH590" s="1"/>
      <c r="AI590" s="1"/>
      <c r="AJ590" s="1">
        <f t="shared" si="610"/>
        <v>0</v>
      </c>
      <c r="AL590" s="1"/>
      <c r="AM590" s="1"/>
      <c r="AN590" s="1"/>
      <c r="AO590" s="1"/>
      <c r="AQ590" s="30"/>
      <c r="AR590" s="1"/>
      <c r="AS590" s="1">
        <f t="shared" si="611"/>
        <v>0</v>
      </c>
      <c r="AT590" s="1"/>
      <c r="AU590" s="1"/>
      <c r="AV590" s="2">
        <f t="shared" si="612"/>
        <v>0</v>
      </c>
      <c r="AX590" s="1"/>
      <c r="AY590" s="1"/>
      <c r="AZ590" s="1"/>
      <c r="BA590" s="2">
        <f t="shared" si="613"/>
        <v>0</v>
      </c>
      <c r="BB590" s="2">
        <f>SUM(AG590,AI590,-BA590,-Table17[[#This Row],[Sale Fee]])</f>
        <v>0</v>
      </c>
      <c r="BD590" s="1"/>
      <c r="BE590" s="1"/>
      <c r="BF590" s="1"/>
    </row>
    <row r="591" spans="1:58" x14ac:dyDescent="0.25">
      <c r="A591" s="1"/>
      <c r="B591" s="1"/>
      <c r="E591" s="4"/>
      <c r="P591" s="1"/>
      <c r="Q591" s="1"/>
      <c r="R591" s="1"/>
      <c r="T591" s="1"/>
      <c r="U591" s="1"/>
      <c r="V591" s="1"/>
      <c r="Y591" s="1">
        <f>Table17[[#This Row],[Quantity2]]*Table17[[#This Row],[U Cost]]</f>
        <v>0</v>
      </c>
      <c r="AA591" s="1"/>
      <c r="AB591" s="1"/>
      <c r="AC591" s="1">
        <f t="shared" si="609"/>
        <v>0</v>
      </c>
      <c r="AD591" s="1"/>
      <c r="AE591" s="1">
        <f>SUM(Table17[[#This Row],[Total 
Paid]:[Refunds]])</f>
        <v>0</v>
      </c>
      <c r="AF591" s="1"/>
      <c r="AG591" s="1">
        <f>SUM(AC591,Table17[[#This Row],[Refunds]],Table17[[#This Row],[Shipping 
Charged]])</f>
        <v>0</v>
      </c>
      <c r="AH591" s="1"/>
      <c r="AI591" s="1"/>
      <c r="AJ591" s="1">
        <f t="shared" si="610"/>
        <v>0</v>
      </c>
      <c r="AL591" s="1"/>
      <c r="AM591" s="1"/>
      <c r="AN591" s="1"/>
      <c r="AO591" s="1"/>
      <c r="AQ591" s="30"/>
      <c r="AR591" s="1"/>
      <c r="AS591" s="1">
        <f t="shared" si="611"/>
        <v>0</v>
      </c>
      <c r="AT591" s="1"/>
      <c r="AU591" s="1"/>
      <c r="AV591" s="2">
        <f t="shared" si="612"/>
        <v>0</v>
      </c>
      <c r="AX591" s="1"/>
      <c r="AY591" s="1"/>
      <c r="AZ591" s="1"/>
      <c r="BA591" s="2">
        <f t="shared" si="613"/>
        <v>0</v>
      </c>
      <c r="BB591" s="2">
        <f>SUM(AG591,AI591,-BA591,-Table17[[#This Row],[Sale Fee]])</f>
        <v>0</v>
      </c>
      <c r="BD591" s="1"/>
      <c r="BE591" s="1"/>
      <c r="BF591" s="1"/>
    </row>
    <row r="592" spans="1:58" x14ac:dyDescent="0.25">
      <c r="A592" s="1"/>
      <c r="B592" s="1"/>
      <c r="E592" s="4"/>
      <c r="P592" s="1"/>
      <c r="Q592" s="1"/>
      <c r="R592" s="1"/>
      <c r="T592" s="1"/>
      <c r="U592" s="1"/>
      <c r="V592" s="1">
        <f t="shared" ref="V592" si="615">T592*U592</f>
        <v>0</v>
      </c>
      <c r="Y592" s="1">
        <f>Table17[[#This Row],[Quantity2]]*Table17[[#This Row],[U Cost]]</f>
        <v>0</v>
      </c>
      <c r="AA592" s="1"/>
      <c r="AB592" s="1"/>
      <c r="AC592" s="1">
        <f t="shared" si="609"/>
        <v>0</v>
      </c>
      <c r="AD592" s="1"/>
      <c r="AE592" s="1">
        <f>SUM(Table17[[#This Row],[Total 
Paid]:[Refunds]])</f>
        <v>0</v>
      </c>
      <c r="AF592" s="1"/>
      <c r="AG592" s="1">
        <f>SUM(AC592,Table17[[#This Row],[Refunds]],Table17[[#This Row],[Shipping 
Charged]])</f>
        <v>0</v>
      </c>
      <c r="AH592" s="1"/>
      <c r="AI592" s="1"/>
      <c r="AJ592" s="1">
        <f t="shared" si="610"/>
        <v>0</v>
      </c>
      <c r="AL592" s="1"/>
      <c r="AM592" s="1"/>
      <c r="AN592" s="1"/>
      <c r="AO592" s="1"/>
      <c r="AQ592" s="30"/>
      <c r="AR592" s="1"/>
      <c r="AS592" s="1">
        <f t="shared" si="611"/>
        <v>0</v>
      </c>
      <c r="AT592" s="1"/>
      <c r="AU592" s="1"/>
      <c r="AV592" s="2">
        <f t="shared" si="612"/>
        <v>0</v>
      </c>
      <c r="AX592" s="1"/>
      <c r="AY592" s="1"/>
      <c r="AZ592" s="1"/>
      <c r="BA592" s="2">
        <f t="shared" si="613"/>
        <v>0</v>
      </c>
      <c r="BB592" s="2">
        <f>SUM(AG592,AI592,-BA592,-Table17[[#This Row],[Sale Fee]])</f>
        <v>0</v>
      </c>
      <c r="BD592" s="1"/>
      <c r="BE592" s="1"/>
      <c r="BF592" s="1"/>
    </row>
    <row r="593" spans="1:58" x14ac:dyDescent="0.25">
      <c r="A593" s="1"/>
      <c r="B593" s="1"/>
      <c r="E593" s="4"/>
      <c r="P593" s="1"/>
      <c r="Q593" s="1"/>
      <c r="R593" s="1"/>
      <c r="T593" s="1"/>
      <c r="U593" s="1"/>
      <c r="V593" s="1"/>
      <c r="Y593" s="1">
        <f>Table17[[#This Row],[Quantity2]]*Table17[[#This Row],[U Cost]]</f>
        <v>0</v>
      </c>
      <c r="AA593" s="1"/>
      <c r="AB593" s="1"/>
      <c r="AC593" s="1">
        <f t="shared" si="609"/>
        <v>0</v>
      </c>
      <c r="AD593" s="1"/>
      <c r="AE593" s="1">
        <f>SUM(Table17[[#This Row],[Total 
Paid]:[Refunds]])</f>
        <v>0</v>
      </c>
      <c r="AF593" s="1"/>
      <c r="AG593" s="1">
        <f>SUM(AC593,Table17[[#This Row],[Refunds]],Table17[[#This Row],[Shipping 
Charged]])</f>
        <v>0</v>
      </c>
      <c r="AH593" s="1"/>
      <c r="AI593" s="1"/>
      <c r="AJ593" s="1">
        <f t="shared" si="610"/>
        <v>0</v>
      </c>
      <c r="AL593" s="1"/>
      <c r="AM593" s="1"/>
      <c r="AN593" s="1"/>
      <c r="AO593" s="1"/>
      <c r="AQ593" s="30"/>
      <c r="AR593" s="1"/>
      <c r="AS593" s="1">
        <f t="shared" si="611"/>
        <v>0</v>
      </c>
      <c r="AT593" s="1"/>
      <c r="AU593" s="1"/>
      <c r="AV593" s="2">
        <f t="shared" si="612"/>
        <v>0</v>
      </c>
      <c r="AX593" s="1"/>
      <c r="AY593" s="1"/>
      <c r="AZ593" s="1"/>
      <c r="BA593" s="2">
        <f t="shared" si="613"/>
        <v>0</v>
      </c>
      <c r="BB593" s="2">
        <f>SUM(AG593,AI593,-BA593,-Table17[[#This Row],[Sale Fee]])</f>
        <v>0</v>
      </c>
      <c r="BD593" s="1"/>
      <c r="BE593" s="1"/>
      <c r="BF593" s="1"/>
    </row>
    <row r="594" spans="1:58" x14ac:dyDescent="0.25">
      <c r="A594" s="1"/>
      <c r="B594" s="1"/>
      <c r="E594" s="4"/>
      <c r="P594" s="1"/>
      <c r="Q594" s="1"/>
      <c r="R594" s="1"/>
      <c r="T594" s="1"/>
      <c r="U594" s="1"/>
      <c r="V594" s="1"/>
      <c r="Y594" s="1">
        <f>Table17[[#This Row],[Quantity2]]*Table17[[#This Row],[U Cost]]</f>
        <v>0</v>
      </c>
      <c r="AA594" s="1"/>
      <c r="AB594" s="1"/>
      <c r="AC594" s="1">
        <f t="shared" si="609"/>
        <v>0</v>
      </c>
      <c r="AD594" s="1"/>
      <c r="AE594" s="1">
        <f>SUM(Table17[[#This Row],[Total 
Paid]:[Refunds]])</f>
        <v>0</v>
      </c>
      <c r="AF594" s="1"/>
      <c r="AG594" s="1">
        <f>SUM(AC594,Table17[[#This Row],[Refunds]],Table17[[#This Row],[Shipping 
Charged]])</f>
        <v>0</v>
      </c>
      <c r="AH594" s="1"/>
      <c r="AI594" s="1"/>
      <c r="AJ594" s="1">
        <f t="shared" si="610"/>
        <v>0</v>
      </c>
      <c r="AL594" s="1"/>
      <c r="AM594" s="1"/>
      <c r="AN594" s="1"/>
      <c r="AO594" s="1"/>
      <c r="AQ594" s="30"/>
      <c r="AR594" s="1"/>
      <c r="AS594" s="1">
        <f t="shared" si="611"/>
        <v>0</v>
      </c>
      <c r="AT594" s="1"/>
      <c r="AU594" s="1"/>
      <c r="AV594" s="2">
        <f t="shared" si="612"/>
        <v>0</v>
      </c>
      <c r="AX594" s="1"/>
      <c r="AY594" s="1"/>
      <c r="AZ594" s="1"/>
      <c r="BA594" s="2">
        <f t="shared" si="613"/>
        <v>0</v>
      </c>
      <c r="BB594" s="2">
        <f>SUM(AG594,AI594,-BA594,-Table17[[#This Row],[Sale Fee]])</f>
        <v>0</v>
      </c>
      <c r="BD594" s="1"/>
      <c r="BE594" s="1"/>
      <c r="BF594" s="1"/>
    </row>
    <row r="595" spans="1:58" x14ac:dyDescent="0.25">
      <c r="A595" s="1"/>
      <c r="B595" s="1"/>
      <c r="E595" s="4"/>
      <c r="P595" s="1"/>
      <c r="Q595" s="1"/>
      <c r="R595" s="1"/>
      <c r="T595" s="1"/>
      <c r="U595" s="1"/>
      <c r="V595" s="1"/>
      <c r="Y595" s="1">
        <f>Table17[[#This Row],[Quantity2]]*Table17[[#This Row],[U Cost]]</f>
        <v>0</v>
      </c>
      <c r="AA595" s="1"/>
      <c r="AB595" s="1"/>
      <c r="AC595" s="1">
        <f t="shared" si="609"/>
        <v>0</v>
      </c>
      <c r="AD595" s="1"/>
      <c r="AE595" s="1">
        <f>SUM(Table17[[#This Row],[Total 
Paid]:[Refunds]])</f>
        <v>0</v>
      </c>
      <c r="AF595" s="1"/>
      <c r="AG595" s="1">
        <f>SUM(AC595,Table17[[#This Row],[Refunds]],Table17[[#This Row],[Shipping 
Charged]])</f>
        <v>0</v>
      </c>
      <c r="AH595" s="1"/>
      <c r="AI595" s="1"/>
      <c r="AJ595" s="1">
        <f t="shared" si="610"/>
        <v>0</v>
      </c>
      <c r="AL595" s="1"/>
      <c r="AM595" s="1"/>
      <c r="AN595" s="1"/>
      <c r="AO595" s="1"/>
      <c r="AQ595" s="30"/>
      <c r="AR595" s="1"/>
      <c r="AS595" s="1">
        <f t="shared" si="611"/>
        <v>0</v>
      </c>
      <c r="AT595" s="1"/>
      <c r="AU595" s="1"/>
      <c r="AV595" s="2">
        <f t="shared" si="612"/>
        <v>0</v>
      </c>
      <c r="AX595" s="1"/>
      <c r="AY595" s="1"/>
      <c r="AZ595" s="1"/>
      <c r="BA595" s="2">
        <f t="shared" si="613"/>
        <v>0</v>
      </c>
      <c r="BB595" s="2">
        <f>SUM(AG595,AI595,-BA595,-Table17[[#This Row],[Sale Fee]])</f>
        <v>0</v>
      </c>
      <c r="BD595" s="1"/>
      <c r="BE595" s="1"/>
      <c r="BF595" s="1"/>
    </row>
    <row r="596" spans="1:58" x14ac:dyDescent="0.25">
      <c r="A596" s="1"/>
      <c r="B596" s="1"/>
      <c r="E596" s="4"/>
      <c r="P596" s="1"/>
      <c r="Q596" s="1"/>
      <c r="R596" s="1"/>
      <c r="T596" s="1"/>
      <c r="U596" s="1"/>
      <c r="V596" s="1"/>
      <c r="Y596" s="1">
        <f>Table17[[#This Row],[Quantity2]]*Table17[[#This Row],[U Cost]]</f>
        <v>0</v>
      </c>
      <c r="AA596" s="1"/>
      <c r="AB596" s="1"/>
      <c r="AC596" s="1">
        <f t="shared" si="609"/>
        <v>0</v>
      </c>
      <c r="AD596" s="1"/>
      <c r="AE596" s="1">
        <f>SUM(Table17[[#This Row],[Total 
Paid]:[Refunds]])</f>
        <v>0</v>
      </c>
      <c r="AF596" s="1"/>
      <c r="AG596" s="1">
        <f>SUM(AC596,Table17[[#This Row],[Refunds]],Table17[[#This Row],[Shipping 
Charged]])</f>
        <v>0</v>
      </c>
      <c r="AH596" s="1"/>
      <c r="AI596" s="1"/>
      <c r="AJ596" s="1">
        <f t="shared" si="610"/>
        <v>0</v>
      </c>
      <c r="AL596" s="1"/>
      <c r="AM596" s="1"/>
      <c r="AN596" s="1"/>
      <c r="AO596" s="1"/>
      <c r="AQ596" s="30"/>
      <c r="AR596" s="1"/>
      <c r="AS596" s="1">
        <f t="shared" si="611"/>
        <v>0</v>
      </c>
      <c r="AT596" s="1"/>
      <c r="AU596" s="1"/>
      <c r="AV596" s="2">
        <f t="shared" si="612"/>
        <v>0</v>
      </c>
      <c r="AX596" s="1"/>
      <c r="AY596" s="1"/>
      <c r="AZ596" s="1"/>
      <c r="BA596" s="2">
        <f t="shared" si="613"/>
        <v>0</v>
      </c>
      <c r="BB596" s="2">
        <f>SUM(AG596,AI596,-BA596,-Table17[[#This Row],[Sale Fee]])</f>
        <v>0</v>
      </c>
      <c r="BD596" s="1"/>
      <c r="BE596" s="1"/>
      <c r="BF596" s="1"/>
    </row>
    <row r="597" spans="1:58" x14ac:dyDescent="0.25">
      <c r="A597" s="1"/>
      <c r="B597" s="1"/>
      <c r="E597" s="4"/>
      <c r="P597" s="1"/>
      <c r="Q597" s="1"/>
      <c r="R597" s="1"/>
      <c r="T597" s="1"/>
      <c r="U597" s="1"/>
      <c r="V597" s="1"/>
      <c r="Y597" s="1">
        <f>Table17[[#This Row],[Quantity2]]*Table17[[#This Row],[U Cost]]</f>
        <v>0</v>
      </c>
      <c r="AA597" s="1"/>
      <c r="AB597" s="1"/>
      <c r="AC597" s="1">
        <f t="shared" si="609"/>
        <v>0</v>
      </c>
      <c r="AD597" s="1"/>
      <c r="AE597" s="1">
        <f>SUM(Table17[[#This Row],[Total 
Paid]:[Refunds]])</f>
        <v>0</v>
      </c>
      <c r="AF597" s="1"/>
      <c r="AG597" s="1">
        <f>SUM(AC597,Table17[[#This Row],[Refunds]],Table17[[#This Row],[Shipping 
Charged]])</f>
        <v>0</v>
      </c>
      <c r="AH597" s="1"/>
      <c r="AI597" s="1"/>
      <c r="AJ597" s="1">
        <f t="shared" si="610"/>
        <v>0</v>
      </c>
      <c r="AL597" s="1"/>
      <c r="AM597" s="1"/>
      <c r="AN597" s="1"/>
      <c r="AO597" s="1"/>
      <c r="AQ597" s="30"/>
      <c r="AR597" s="1"/>
      <c r="AS597" s="1">
        <f t="shared" si="611"/>
        <v>0</v>
      </c>
      <c r="AT597" s="1"/>
      <c r="AU597" s="1"/>
      <c r="AV597" s="2">
        <f t="shared" si="612"/>
        <v>0</v>
      </c>
      <c r="AX597" s="1"/>
      <c r="AY597" s="1"/>
      <c r="AZ597" s="1"/>
      <c r="BA597" s="2">
        <f t="shared" si="613"/>
        <v>0</v>
      </c>
      <c r="BB597" s="2">
        <f>SUM(AG597,AI597,-BA597,-Table17[[#This Row],[Sale Fee]])</f>
        <v>0</v>
      </c>
      <c r="BD597" s="1"/>
      <c r="BE597" s="1"/>
      <c r="BF597" s="1"/>
    </row>
    <row r="598" spans="1:58" x14ac:dyDescent="0.25">
      <c r="A598" s="1"/>
      <c r="B598" s="1"/>
      <c r="E598" s="4"/>
      <c r="P598" s="1"/>
      <c r="Q598" s="1"/>
      <c r="R598" s="1"/>
      <c r="T598" s="1"/>
      <c r="U598" s="1"/>
      <c r="V598" s="1"/>
      <c r="Y598" s="1">
        <f>Table17[[#This Row],[Quantity2]]*Table17[[#This Row],[U Cost]]</f>
        <v>0</v>
      </c>
      <c r="AA598" s="1"/>
      <c r="AB598" s="1"/>
      <c r="AC598" s="1">
        <f t="shared" si="609"/>
        <v>0</v>
      </c>
      <c r="AD598" s="1"/>
      <c r="AE598" s="1">
        <f>SUM(Table17[[#This Row],[Total 
Paid]:[Refunds]])</f>
        <v>0</v>
      </c>
      <c r="AF598" s="1"/>
      <c r="AG598" s="1">
        <f>SUM(AC598,Table17[[#This Row],[Refunds]],Table17[[#This Row],[Shipping 
Charged]])</f>
        <v>0</v>
      </c>
      <c r="AH598" s="1"/>
      <c r="AI598" s="1"/>
      <c r="AJ598" s="1">
        <f t="shared" si="610"/>
        <v>0</v>
      </c>
      <c r="AL598" s="1"/>
      <c r="AM598" s="1"/>
      <c r="AN598" s="1"/>
      <c r="AO598" s="1"/>
      <c r="AQ598" s="30"/>
      <c r="AR598" s="1"/>
      <c r="AS598" s="1">
        <f t="shared" si="611"/>
        <v>0</v>
      </c>
      <c r="AT598" s="1"/>
      <c r="AU598" s="1"/>
      <c r="AV598" s="2">
        <f t="shared" si="612"/>
        <v>0</v>
      </c>
      <c r="AX598" s="1"/>
      <c r="AY598" s="1"/>
      <c r="AZ598" s="1"/>
      <c r="BA598" s="2">
        <f t="shared" si="613"/>
        <v>0</v>
      </c>
      <c r="BB598" s="2">
        <f>SUM(AG598,AI598,-BA598,-Table17[[#This Row],[Sale Fee]])</f>
        <v>0</v>
      </c>
      <c r="BD598" s="1"/>
      <c r="BE598" s="1"/>
      <c r="BF598" s="1"/>
    </row>
    <row r="599" spans="1:58" x14ac:dyDescent="0.25">
      <c r="A599" s="1"/>
      <c r="B599" s="1"/>
      <c r="E599" s="4"/>
      <c r="P599" s="1"/>
      <c r="Q599" s="1"/>
      <c r="R599" s="1"/>
      <c r="T599" s="1"/>
      <c r="U599" s="1"/>
      <c r="V599" s="1"/>
      <c r="Y599" s="1">
        <f>Table17[[#This Row],[Quantity2]]*Table17[[#This Row],[U Cost]]</f>
        <v>0</v>
      </c>
      <c r="AA599" s="1"/>
      <c r="AB599" s="1"/>
      <c r="AC599" s="1">
        <f t="shared" si="609"/>
        <v>0</v>
      </c>
      <c r="AD599" s="1"/>
      <c r="AE599" s="1">
        <f>SUM(Table17[[#This Row],[Total 
Paid]:[Refunds]])</f>
        <v>0</v>
      </c>
      <c r="AF599" s="1"/>
      <c r="AG599" s="1">
        <f>SUM(AC599,Table17[[#This Row],[Refunds]],Table17[[#This Row],[Shipping 
Charged]])</f>
        <v>0</v>
      </c>
      <c r="AH599" s="1"/>
      <c r="AI599" s="1"/>
      <c r="AJ599" s="1">
        <f t="shared" si="610"/>
        <v>0</v>
      </c>
      <c r="AL599" s="1"/>
      <c r="AM599" s="1"/>
      <c r="AN599" s="1"/>
      <c r="AO599" s="1"/>
      <c r="AQ599" s="30"/>
      <c r="AR599" s="1"/>
      <c r="AS599" s="1">
        <f t="shared" si="611"/>
        <v>0</v>
      </c>
      <c r="AT599" s="1"/>
      <c r="AU599" s="1"/>
      <c r="AV599" s="2">
        <f t="shared" si="612"/>
        <v>0</v>
      </c>
      <c r="AX599" s="1"/>
      <c r="AY599" s="1"/>
      <c r="AZ599" s="1"/>
      <c r="BA599" s="2">
        <f t="shared" si="613"/>
        <v>0</v>
      </c>
      <c r="BB599" s="2">
        <f>SUM(AG599,AI599,-BA599,-Table17[[#This Row],[Sale Fee]])</f>
        <v>0</v>
      </c>
      <c r="BD599" s="1"/>
      <c r="BE599" s="1"/>
      <c r="BF599" s="1"/>
    </row>
    <row r="600" spans="1:58" x14ac:dyDescent="0.25">
      <c r="A600" s="1"/>
      <c r="B600" s="1"/>
      <c r="E600" s="4"/>
      <c r="P600" s="1"/>
      <c r="Q600" s="1"/>
      <c r="R600" s="1"/>
      <c r="T600" s="1"/>
      <c r="U600" s="1"/>
      <c r="V600" s="1"/>
      <c r="Y600" s="1">
        <f>Table17[[#This Row],[Quantity2]]*Table17[[#This Row],[U Cost]]</f>
        <v>0</v>
      </c>
      <c r="AA600" s="1"/>
      <c r="AB600" s="1"/>
      <c r="AC600" s="1">
        <f t="shared" si="609"/>
        <v>0</v>
      </c>
      <c r="AD600" s="1"/>
      <c r="AE600" s="1">
        <f>SUM(Table17[[#This Row],[Total 
Paid]:[Refunds]])</f>
        <v>0</v>
      </c>
      <c r="AF600" s="1"/>
      <c r="AG600" s="1">
        <f>SUM(AC600,Table17[[#This Row],[Refunds]],Table17[[#This Row],[Shipping 
Charged]])</f>
        <v>0</v>
      </c>
      <c r="AH600" s="1"/>
      <c r="AI600" s="1"/>
      <c r="AJ600" s="1">
        <f t="shared" si="610"/>
        <v>0</v>
      </c>
      <c r="AL600" s="1"/>
      <c r="AM600" s="1"/>
      <c r="AN600" s="1"/>
      <c r="AO600" s="1"/>
      <c r="AQ600" s="30"/>
      <c r="AR600" s="1"/>
      <c r="AS600" s="1">
        <f t="shared" si="611"/>
        <v>0</v>
      </c>
      <c r="AT600" s="1"/>
      <c r="AU600" s="1"/>
      <c r="AV600" s="2">
        <f t="shared" si="612"/>
        <v>0</v>
      </c>
      <c r="AX600" s="1"/>
      <c r="AY600" s="1"/>
      <c r="AZ600" s="1"/>
      <c r="BA600" s="2">
        <f t="shared" si="613"/>
        <v>0</v>
      </c>
      <c r="BB600" s="2">
        <f>SUM(AG600,AI600,-BA600,-Table17[[#This Row],[Sale Fee]])</f>
        <v>0</v>
      </c>
      <c r="BD600" s="1"/>
      <c r="BE600" s="1"/>
      <c r="BF600" s="1"/>
    </row>
    <row r="601" spans="1:58" x14ac:dyDescent="0.25">
      <c r="A601" s="1"/>
      <c r="B601" s="1"/>
      <c r="E601" s="4"/>
      <c r="P601" s="1"/>
      <c r="Q601" s="1"/>
      <c r="R601" s="1"/>
      <c r="T601" s="1"/>
      <c r="U601" s="1"/>
      <c r="V601" s="1"/>
      <c r="Y601" s="1">
        <f>Table17[[#This Row],[Quantity2]]*Table17[[#This Row],[U Cost]]</f>
        <v>0</v>
      </c>
      <c r="AA601" s="1"/>
      <c r="AB601" s="1"/>
      <c r="AC601" s="1">
        <f t="shared" si="609"/>
        <v>0</v>
      </c>
      <c r="AD601" s="1"/>
      <c r="AE601" s="1">
        <f>SUM(Table17[[#This Row],[Total 
Paid]:[Refunds]])</f>
        <v>0</v>
      </c>
      <c r="AF601" s="1"/>
      <c r="AG601" s="1">
        <f>SUM(AC601,Table17[[#This Row],[Refunds]],Table17[[#This Row],[Shipping 
Charged]])</f>
        <v>0</v>
      </c>
      <c r="AH601" s="1"/>
      <c r="AI601" s="1"/>
      <c r="AJ601" s="1">
        <f t="shared" si="610"/>
        <v>0</v>
      </c>
      <c r="AL601" s="1"/>
      <c r="AM601" s="1"/>
      <c r="AN601" s="1"/>
      <c r="AO601" s="1"/>
      <c r="AQ601" s="30"/>
      <c r="AR601" s="1"/>
      <c r="AS601" s="1">
        <f t="shared" si="611"/>
        <v>0</v>
      </c>
      <c r="AT601" s="1"/>
      <c r="AU601" s="1"/>
      <c r="AV601" s="2">
        <f t="shared" si="612"/>
        <v>0</v>
      </c>
      <c r="AX601" s="1"/>
      <c r="AY601" s="1"/>
      <c r="AZ601" s="1"/>
      <c r="BA601" s="2">
        <f t="shared" si="613"/>
        <v>0</v>
      </c>
      <c r="BB601" s="2">
        <f>SUM(AG601,AI601,-BA601,-Table17[[#This Row],[Sale Fee]])</f>
        <v>0</v>
      </c>
      <c r="BD601" s="1"/>
      <c r="BE601" s="1"/>
      <c r="BF601" s="1"/>
    </row>
    <row r="602" spans="1:58" x14ac:dyDescent="0.25">
      <c r="A602" s="1"/>
      <c r="B602" s="1"/>
      <c r="E602" s="4"/>
      <c r="P602" s="1"/>
      <c r="Q602" s="1"/>
      <c r="R602" s="1"/>
      <c r="T602" s="1"/>
      <c r="U602" s="1"/>
      <c r="V602" s="1"/>
      <c r="Y602" s="1">
        <f>Table17[[#This Row],[Quantity2]]*Table17[[#This Row],[U Cost]]</f>
        <v>0</v>
      </c>
      <c r="AA602" s="1"/>
      <c r="AB602" s="1"/>
      <c r="AC602" s="1">
        <f t="shared" si="609"/>
        <v>0</v>
      </c>
      <c r="AD602" s="1"/>
      <c r="AE602" s="1">
        <f>SUM(Table17[[#This Row],[Total 
Paid]:[Refunds]])</f>
        <v>0</v>
      </c>
      <c r="AF602" s="1"/>
      <c r="AG602" s="1">
        <f>SUM(AC602,Table17[[#This Row],[Refunds]],Table17[[#This Row],[Shipping 
Charged]])</f>
        <v>0</v>
      </c>
      <c r="AH602" s="1"/>
      <c r="AI602" s="1"/>
      <c r="AJ602" s="1">
        <f t="shared" si="610"/>
        <v>0</v>
      </c>
      <c r="AL602" s="1"/>
      <c r="AM602" s="1"/>
      <c r="AN602" s="1"/>
      <c r="AO602" s="1"/>
      <c r="AQ602" s="30"/>
      <c r="AR602" s="1"/>
      <c r="AS602" s="1">
        <f t="shared" si="611"/>
        <v>0</v>
      </c>
      <c r="AT602" s="1"/>
      <c r="AU602" s="1"/>
      <c r="AV602" s="2">
        <f t="shared" si="612"/>
        <v>0</v>
      </c>
      <c r="AX602" s="1"/>
      <c r="AY602" s="1"/>
      <c r="AZ602" s="1"/>
      <c r="BA602" s="2">
        <f t="shared" si="613"/>
        <v>0</v>
      </c>
      <c r="BB602" s="2">
        <f>SUM(AG602,AI602,-BA602,-Table17[[#This Row],[Sale Fee]])</f>
        <v>0</v>
      </c>
      <c r="BD602" s="1"/>
      <c r="BE602" s="1"/>
      <c r="BF602" s="1"/>
    </row>
    <row r="603" spans="1:58" x14ac:dyDescent="0.25">
      <c r="A603" s="1"/>
      <c r="B603" s="1"/>
      <c r="E603" s="4"/>
      <c r="P603" s="1"/>
      <c r="Q603" s="1"/>
      <c r="R603" s="1"/>
      <c r="T603" s="1"/>
      <c r="U603" s="1"/>
      <c r="V603" s="1"/>
      <c r="Y603" s="1">
        <f>Table17[[#This Row],[Quantity2]]*Table17[[#This Row],[U Cost]]</f>
        <v>0</v>
      </c>
      <c r="AA603" s="1"/>
      <c r="AB603" s="1"/>
      <c r="AC603" s="1">
        <f t="shared" si="609"/>
        <v>0</v>
      </c>
      <c r="AD603" s="1"/>
      <c r="AE603" s="1">
        <f>SUM(Table17[[#This Row],[Total 
Paid]:[Refunds]])</f>
        <v>0</v>
      </c>
      <c r="AF603" s="1"/>
      <c r="AG603" s="1">
        <f>SUM(AC603,Table17[[#This Row],[Refunds]],Table17[[#This Row],[Shipping 
Charged]])</f>
        <v>0</v>
      </c>
      <c r="AH603" s="1"/>
      <c r="AI603" s="1"/>
      <c r="AJ603" s="1">
        <f t="shared" si="610"/>
        <v>0</v>
      </c>
      <c r="AL603" s="1"/>
      <c r="AM603" s="1"/>
      <c r="AN603" s="1"/>
      <c r="AO603" s="1"/>
      <c r="AQ603" s="30"/>
      <c r="AR603" s="1"/>
      <c r="AS603" s="1">
        <f t="shared" si="611"/>
        <v>0</v>
      </c>
      <c r="AT603" s="1"/>
      <c r="AU603" s="1"/>
      <c r="AV603" s="2">
        <f t="shared" si="612"/>
        <v>0</v>
      </c>
      <c r="AX603" s="1"/>
      <c r="AY603" s="1"/>
      <c r="AZ603" s="1"/>
      <c r="BA603" s="2">
        <f t="shared" si="613"/>
        <v>0</v>
      </c>
      <c r="BB603" s="2">
        <f>SUM(AG603,AI603,-BA603,-Table17[[#This Row],[Sale Fee]])</f>
        <v>0</v>
      </c>
      <c r="BD603" s="1"/>
      <c r="BE603" s="1"/>
      <c r="BF603" s="1"/>
    </row>
    <row r="604" spans="1:58" x14ac:dyDescent="0.25">
      <c r="A604" s="1"/>
      <c r="B604" s="1"/>
      <c r="E604" s="4"/>
      <c r="P604" s="1"/>
      <c r="Q604" s="1"/>
      <c r="R604" s="1"/>
      <c r="T604" s="1"/>
      <c r="U604" s="1"/>
      <c r="V604" s="1"/>
      <c r="Y604" s="1">
        <f>Table17[[#This Row],[Quantity2]]*Table17[[#This Row],[U Cost]]</f>
        <v>0</v>
      </c>
      <c r="AA604" s="1"/>
      <c r="AB604" s="1"/>
      <c r="AC604" s="1">
        <f t="shared" si="609"/>
        <v>0</v>
      </c>
      <c r="AD604" s="1"/>
      <c r="AE604" s="1">
        <f>SUM(Table17[[#This Row],[Total 
Paid]:[Refunds]])</f>
        <v>0</v>
      </c>
      <c r="AF604" s="1"/>
      <c r="AG604" s="1">
        <f>SUM(AC604,Table17[[#This Row],[Refunds]],Table17[[#This Row],[Shipping 
Charged]])</f>
        <v>0</v>
      </c>
      <c r="AH604" s="1"/>
      <c r="AI604" s="1"/>
      <c r="AJ604" s="1">
        <f t="shared" si="610"/>
        <v>0</v>
      </c>
      <c r="AL604" s="1"/>
      <c r="AM604" s="1"/>
      <c r="AN604" s="1"/>
      <c r="AO604" s="1"/>
      <c r="AQ604" s="30"/>
      <c r="AR604" s="1"/>
      <c r="AS604" s="1">
        <f t="shared" si="611"/>
        <v>0</v>
      </c>
      <c r="AT604" s="1"/>
      <c r="AU604" s="1"/>
      <c r="AV604" s="2">
        <f t="shared" si="612"/>
        <v>0</v>
      </c>
      <c r="AX604" s="1"/>
      <c r="AY604" s="1"/>
      <c r="AZ604" s="1"/>
      <c r="BA604" s="2">
        <f t="shared" si="613"/>
        <v>0</v>
      </c>
      <c r="BB604" s="2">
        <f>SUM(AG604,AI604,-BA604,-Table17[[#This Row],[Sale Fee]])</f>
        <v>0</v>
      </c>
      <c r="BD604" s="1"/>
      <c r="BE604" s="1"/>
      <c r="BF604" s="1"/>
    </row>
    <row r="605" spans="1:58" x14ac:dyDescent="0.25">
      <c r="A605" s="1"/>
      <c r="B605" s="1"/>
      <c r="E605" s="4"/>
      <c r="P605" s="1"/>
      <c r="Q605" s="1"/>
      <c r="R605" s="1"/>
      <c r="T605" s="1"/>
      <c r="U605" s="1"/>
      <c r="V605" s="1"/>
      <c r="Y605" s="1">
        <f>Table17[[#This Row],[Quantity2]]*Table17[[#This Row],[U Cost]]</f>
        <v>0</v>
      </c>
      <c r="AA605" s="1"/>
      <c r="AB605" s="1"/>
      <c r="AC605" s="1">
        <f t="shared" si="609"/>
        <v>0</v>
      </c>
      <c r="AD605" s="1"/>
      <c r="AE605" s="1">
        <f>SUM(Table17[[#This Row],[Total 
Paid]:[Refunds]])</f>
        <v>0</v>
      </c>
      <c r="AF605" s="1"/>
      <c r="AG605" s="1">
        <f>SUM(AC605,Table17[[#This Row],[Refunds]],Table17[[#This Row],[Shipping 
Charged]])</f>
        <v>0</v>
      </c>
      <c r="AH605" s="1"/>
      <c r="AI605" s="1"/>
      <c r="AJ605" s="1">
        <f t="shared" si="610"/>
        <v>0</v>
      </c>
      <c r="AL605" s="1"/>
      <c r="AM605" s="1"/>
      <c r="AN605" s="1"/>
      <c r="AO605" s="1"/>
      <c r="AQ605" s="30"/>
      <c r="AR605" s="1"/>
      <c r="AS605" s="1">
        <f t="shared" si="611"/>
        <v>0</v>
      </c>
      <c r="AT605" s="1"/>
      <c r="AU605" s="1"/>
      <c r="AV605" s="2">
        <f t="shared" si="612"/>
        <v>0</v>
      </c>
      <c r="AX605" s="1"/>
      <c r="AY605" s="1"/>
      <c r="AZ605" s="1"/>
      <c r="BA605" s="2">
        <f t="shared" si="613"/>
        <v>0</v>
      </c>
      <c r="BB605" s="2">
        <f>SUM(AG605,AI605,-BA605,-Table17[[#This Row],[Sale Fee]])</f>
        <v>0</v>
      </c>
      <c r="BD605" s="1"/>
      <c r="BE605" s="1"/>
      <c r="BF605" s="1"/>
    </row>
    <row r="606" spans="1:58" x14ac:dyDescent="0.25">
      <c r="A606" s="1"/>
      <c r="B606" s="1"/>
      <c r="E606" s="4"/>
      <c r="P606" s="1"/>
      <c r="Q606" s="1"/>
      <c r="R606" s="1"/>
      <c r="T606" s="1"/>
      <c r="U606" s="1"/>
      <c r="V606" s="1"/>
      <c r="Y606" s="1">
        <f>Table17[[#This Row],[Quantity2]]*Table17[[#This Row],[U Cost]]</f>
        <v>0</v>
      </c>
      <c r="AA606" s="1"/>
      <c r="AB606" s="1"/>
      <c r="AC606" s="1">
        <f t="shared" si="609"/>
        <v>0</v>
      </c>
      <c r="AD606" s="1"/>
      <c r="AE606" s="1">
        <f>SUM(Table17[[#This Row],[Total 
Paid]:[Refunds]])</f>
        <v>0</v>
      </c>
      <c r="AF606" s="1"/>
      <c r="AG606" s="1">
        <f>SUM(AC606,Table17[[#This Row],[Refunds]],Table17[[#This Row],[Shipping 
Charged]])</f>
        <v>0</v>
      </c>
      <c r="AH606" s="1"/>
      <c r="AI606" s="1"/>
      <c r="AJ606" s="1">
        <f t="shared" si="610"/>
        <v>0</v>
      </c>
      <c r="AL606" s="1"/>
      <c r="AM606" s="1"/>
      <c r="AN606" s="1"/>
      <c r="AO606" s="1"/>
      <c r="AQ606" s="30"/>
      <c r="AR606" s="1"/>
      <c r="AS606" s="1">
        <f t="shared" si="611"/>
        <v>0</v>
      </c>
      <c r="AT606" s="1"/>
      <c r="AU606" s="1"/>
      <c r="AV606" s="2">
        <f t="shared" si="612"/>
        <v>0</v>
      </c>
      <c r="AX606" s="1"/>
      <c r="AY606" s="1"/>
      <c r="AZ606" s="1"/>
      <c r="BA606" s="2">
        <f t="shared" si="613"/>
        <v>0</v>
      </c>
      <c r="BB606" s="2">
        <f>SUM(AG606,AI606,-BA606,-Table17[[#This Row],[Sale Fee]])</f>
        <v>0</v>
      </c>
      <c r="BD606" s="1"/>
      <c r="BE606" s="1"/>
      <c r="BF606" s="1"/>
    </row>
    <row r="607" spans="1:58" x14ac:dyDescent="0.25">
      <c r="A607" s="1"/>
      <c r="B607" s="1"/>
      <c r="E607" s="4"/>
      <c r="P607" s="1"/>
      <c r="Q607" s="1"/>
      <c r="R607" s="1"/>
      <c r="T607" s="1"/>
      <c r="U607" s="1"/>
      <c r="V607" s="1"/>
      <c r="Y607" s="1">
        <f>Table17[[#This Row],[Quantity2]]*Table17[[#This Row],[U Cost]]</f>
        <v>0</v>
      </c>
      <c r="AA607" s="1"/>
      <c r="AB607" s="1"/>
      <c r="AC607" s="1">
        <f t="shared" si="609"/>
        <v>0</v>
      </c>
      <c r="AD607" s="1"/>
      <c r="AE607" s="1">
        <f>SUM(Table17[[#This Row],[Total 
Paid]:[Refunds]])</f>
        <v>0</v>
      </c>
      <c r="AF607" s="1"/>
      <c r="AG607" s="1">
        <f>SUM(AC607,Table17[[#This Row],[Refunds]],Table17[[#This Row],[Shipping 
Charged]])</f>
        <v>0</v>
      </c>
      <c r="AH607" s="1"/>
      <c r="AI607" s="1"/>
      <c r="AJ607" s="1">
        <f t="shared" si="610"/>
        <v>0</v>
      </c>
      <c r="AL607" s="1"/>
      <c r="AM607" s="1"/>
      <c r="AN607" s="1"/>
      <c r="AO607" s="1"/>
      <c r="AQ607" s="30"/>
      <c r="AR607" s="1"/>
      <c r="AS607" s="1">
        <f t="shared" si="611"/>
        <v>0</v>
      </c>
      <c r="AT607" s="1"/>
      <c r="AU607" s="1"/>
      <c r="AV607" s="2">
        <f t="shared" si="612"/>
        <v>0</v>
      </c>
      <c r="AX607" s="1"/>
      <c r="AY607" s="1"/>
      <c r="AZ607" s="1"/>
      <c r="BA607" s="2">
        <f t="shared" si="613"/>
        <v>0</v>
      </c>
      <c r="BB607" s="2">
        <f>SUM(AG607,AI607,-BA607,-Table17[[#This Row],[Sale Fee]])</f>
        <v>0</v>
      </c>
      <c r="BD607" s="1"/>
      <c r="BE607" s="1"/>
      <c r="BF607" s="1"/>
    </row>
    <row r="608" spans="1:58" x14ac:dyDescent="0.25">
      <c r="A608" s="1"/>
      <c r="B608" s="1"/>
      <c r="E608" s="4"/>
      <c r="P608" s="1"/>
      <c r="Q608" s="1"/>
      <c r="R608" s="1"/>
      <c r="T608" s="1"/>
      <c r="U608" s="1"/>
      <c r="V608" s="1"/>
      <c r="Y608" s="1">
        <f>Table17[[#This Row],[Quantity2]]*Table17[[#This Row],[U Cost]]</f>
        <v>0</v>
      </c>
      <c r="AA608" s="1"/>
      <c r="AB608" s="1"/>
      <c r="AC608" s="1">
        <f t="shared" si="609"/>
        <v>0</v>
      </c>
      <c r="AD608" s="1"/>
      <c r="AE608" s="1">
        <f>SUM(Table17[[#This Row],[Total 
Paid]:[Refunds]])</f>
        <v>0</v>
      </c>
      <c r="AF608" s="1"/>
      <c r="AG608" s="1">
        <f>SUM(AC608,Table17[[#This Row],[Refunds]],Table17[[#This Row],[Shipping 
Charged]])</f>
        <v>0</v>
      </c>
      <c r="AH608" s="1"/>
      <c r="AI608" s="1"/>
      <c r="AJ608" s="1">
        <f t="shared" si="610"/>
        <v>0</v>
      </c>
      <c r="AL608" s="1"/>
      <c r="AM608" s="1"/>
      <c r="AN608" s="1"/>
      <c r="AO608" s="1"/>
      <c r="AQ608" s="30"/>
      <c r="AR608" s="1"/>
      <c r="AS608" s="1">
        <f t="shared" si="611"/>
        <v>0</v>
      </c>
      <c r="AT608" s="1"/>
      <c r="AU608" s="1"/>
      <c r="AV608" s="2">
        <f t="shared" si="612"/>
        <v>0</v>
      </c>
      <c r="AX608" s="1"/>
      <c r="AY608" s="1"/>
      <c r="AZ608" s="1"/>
      <c r="BA608" s="2">
        <f t="shared" si="613"/>
        <v>0</v>
      </c>
      <c r="BB608" s="2">
        <f>SUM(AG608,AI608,-BA608,-Table17[[#This Row],[Sale Fee]])</f>
        <v>0</v>
      </c>
      <c r="BD608" s="1"/>
      <c r="BE608" s="1"/>
      <c r="BF608" s="1"/>
    </row>
    <row r="609" spans="1:58" x14ac:dyDescent="0.25">
      <c r="A609" s="1"/>
      <c r="B609" s="1"/>
      <c r="E609" s="4"/>
      <c r="P609" s="1"/>
      <c r="Q609" s="1"/>
      <c r="R609" s="1"/>
      <c r="T609" s="1"/>
      <c r="U609" s="1"/>
      <c r="V609" s="1"/>
      <c r="Y609" s="1">
        <f>Table17[[#This Row],[Quantity2]]*Table17[[#This Row],[U Cost]]</f>
        <v>0</v>
      </c>
      <c r="AA609" s="1"/>
      <c r="AB609" s="1"/>
      <c r="AC609" s="1">
        <f t="shared" si="609"/>
        <v>0</v>
      </c>
      <c r="AD609" s="1"/>
      <c r="AE609" s="1">
        <f>SUM(Table17[[#This Row],[Total 
Paid]:[Refunds]])</f>
        <v>0</v>
      </c>
      <c r="AF609" s="1"/>
      <c r="AG609" s="1">
        <f>SUM(AC609,Table17[[#This Row],[Refunds]],Table17[[#This Row],[Shipping 
Charged]])</f>
        <v>0</v>
      </c>
      <c r="AH609" s="1"/>
      <c r="AI609" s="1"/>
      <c r="AJ609" s="1">
        <f t="shared" si="610"/>
        <v>0</v>
      </c>
      <c r="AL609" s="1"/>
      <c r="AM609" s="1"/>
      <c r="AN609" s="1"/>
      <c r="AO609" s="1"/>
      <c r="AQ609" s="30"/>
      <c r="AR609" s="1"/>
      <c r="AS609" s="1">
        <f t="shared" si="611"/>
        <v>0</v>
      </c>
      <c r="AT609" s="1"/>
      <c r="AU609" s="1"/>
      <c r="AV609" s="2">
        <f t="shared" si="612"/>
        <v>0</v>
      </c>
      <c r="AX609" s="1"/>
      <c r="AY609" s="1"/>
      <c r="AZ609" s="1"/>
      <c r="BA609" s="2">
        <f t="shared" si="613"/>
        <v>0</v>
      </c>
      <c r="BB609" s="2">
        <f>SUM(AG609,AI609,-BA609,-Table17[[#This Row],[Sale Fee]])</f>
        <v>0</v>
      </c>
      <c r="BD609" s="1"/>
      <c r="BE609" s="1"/>
      <c r="BF609" s="1"/>
    </row>
    <row r="610" spans="1:58" x14ac:dyDescent="0.25">
      <c r="A610" s="1"/>
      <c r="B610" s="1"/>
      <c r="E610" s="4"/>
      <c r="P610" s="1"/>
      <c r="Q610" s="1"/>
      <c r="R610" s="1"/>
      <c r="T610" s="1"/>
      <c r="U610" s="1"/>
      <c r="V610" s="1"/>
      <c r="Y610" s="1">
        <f>Table17[[#This Row],[Quantity2]]*Table17[[#This Row],[U Cost]]</f>
        <v>0</v>
      </c>
      <c r="AA610" s="1"/>
      <c r="AB610" s="1"/>
      <c r="AC610" s="1">
        <f t="shared" si="609"/>
        <v>0</v>
      </c>
      <c r="AD610" s="1"/>
      <c r="AE610" s="1">
        <f>SUM(Table17[[#This Row],[Total 
Paid]:[Refunds]])</f>
        <v>0</v>
      </c>
      <c r="AF610" s="1"/>
      <c r="AG610" s="1">
        <f>SUM(AC610,Table17[[#This Row],[Refunds]],Table17[[#This Row],[Shipping 
Charged]])</f>
        <v>0</v>
      </c>
      <c r="AH610" s="1"/>
      <c r="AI610" s="1"/>
      <c r="AJ610" s="1">
        <f t="shared" si="610"/>
        <v>0</v>
      </c>
      <c r="AL610" s="1"/>
      <c r="AM610" s="1"/>
      <c r="AN610" s="1"/>
      <c r="AO610" s="1"/>
      <c r="AQ610" s="30"/>
      <c r="AR610" s="1"/>
      <c r="AS610" s="1">
        <f t="shared" si="611"/>
        <v>0</v>
      </c>
      <c r="AT610" s="1"/>
      <c r="AU610" s="1"/>
      <c r="AV610" s="2">
        <f t="shared" si="612"/>
        <v>0</v>
      </c>
      <c r="AX610" s="1"/>
      <c r="AY610" s="1"/>
      <c r="AZ610" s="1"/>
      <c r="BA610" s="2">
        <f t="shared" si="613"/>
        <v>0</v>
      </c>
      <c r="BB610" s="2">
        <f>SUM(AG610,AI610,-BA610,-Table17[[#This Row],[Sale Fee]])</f>
        <v>0</v>
      </c>
      <c r="BD610" s="1"/>
      <c r="BE610" s="1"/>
      <c r="BF610" s="1"/>
    </row>
    <row r="611" spans="1:58" x14ac:dyDescent="0.25">
      <c r="A611" s="1"/>
      <c r="B611" s="1"/>
      <c r="E611" s="4"/>
      <c r="P611" s="1"/>
      <c r="Q611" s="1"/>
      <c r="R611" s="1"/>
      <c r="T611" s="1"/>
      <c r="U611" s="1"/>
      <c r="V611" s="1"/>
      <c r="Y611" s="1">
        <f>Table17[[#This Row],[Quantity2]]*Table17[[#This Row],[U Cost]]</f>
        <v>0</v>
      </c>
      <c r="AA611" s="1"/>
      <c r="AB611" s="1"/>
      <c r="AC611" s="1">
        <f t="shared" si="609"/>
        <v>0</v>
      </c>
      <c r="AD611" s="1"/>
      <c r="AE611" s="1">
        <f>SUM(Table17[[#This Row],[Total 
Paid]:[Refunds]])</f>
        <v>0</v>
      </c>
      <c r="AF611" s="1"/>
      <c r="AG611" s="1">
        <f>SUM(AC611,Table17[[#This Row],[Refunds]],Table17[[#This Row],[Shipping 
Charged]])</f>
        <v>0</v>
      </c>
      <c r="AH611" s="1"/>
      <c r="AI611" s="1"/>
      <c r="AJ611" s="1">
        <f t="shared" si="610"/>
        <v>0</v>
      </c>
      <c r="AL611" s="1"/>
      <c r="AM611" s="1"/>
      <c r="AN611" s="1"/>
      <c r="AO611" s="1"/>
      <c r="AQ611" s="30"/>
      <c r="AR611" s="1"/>
      <c r="AS611" s="1">
        <f t="shared" si="611"/>
        <v>0</v>
      </c>
      <c r="AT611" s="1"/>
      <c r="AU611" s="1"/>
      <c r="AV611" s="2">
        <f t="shared" si="612"/>
        <v>0</v>
      </c>
      <c r="AX611" s="1"/>
      <c r="AY611" s="1"/>
      <c r="AZ611" s="1"/>
      <c r="BA611" s="2">
        <f t="shared" si="613"/>
        <v>0</v>
      </c>
      <c r="BB611" s="2">
        <f>SUM(AG611,AI611,-BA611,-Table17[[#This Row],[Sale Fee]])</f>
        <v>0</v>
      </c>
      <c r="BD611" s="1"/>
      <c r="BE611" s="1"/>
      <c r="BF611" s="1"/>
    </row>
    <row r="612" spans="1:58" x14ac:dyDescent="0.25">
      <c r="A612" s="1"/>
      <c r="B612" s="1"/>
      <c r="E612" s="4"/>
      <c r="P612" s="1"/>
      <c r="Q612" s="1"/>
      <c r="R612" s="1"/>
      <c r="T612" s="1"/>
      <c r="U612" s="1"/>
      <c r="V612" s="1"/>
      <c r="Y612" s="1">
        <f>Table17[[#This Row],[Quantity2]]*Table17[[#This Row],[U Cost]]</f>
        <v>0</v>
      </c>
      <c r="AA612" s="1"/>
      <c r="AB612" s="1"/>
      <c r="AC612" s="1">
        <f t="shared" si="609"/>
        <v>0</v>
      </c>
      <c r="AD612" s="1"/>
      <c r="AE612" s="1">
        <f>SUM(Table17[[#This Row],[Total 
Paid]:[Refunds]])</f>
        <v>0</v>
      </c>
      <c r="AF612" s="1"/>
      <c r="AG612" s="1">
        <f>SUM(AC612,Table17[[#This Row],[Refunds]],Table17[[#This Row],[Shipping 
Charged]])</f>
        <v>0</v>
      </c>
      <c r="AH612" s="1"/>
      <c r="AI612" s="1"/>
      <c r="AJ612" s="1">
        <f t="shared" si="610"/>
        <v>0</v>
      </c>
      <c r="AL612" s="1"/>
      <c r="AM612" s="1"/>
      <c r="AN612" s="1"/>
      <c r="AO612" s="1"/>
      <c r="AQ612" s="30"/>
      <c r="AR612" s="1"/>
      <c r="AS612" s="1">
        <f t="shared" si="611"/>
        <v>0</v>
      </c>
      <c r="AT612" s="1"/>
      <c r="AU612" s="1"/>
      <c r="AV612" s="2">
        <f t="shared" si="612"/>
        <v>0</v>
      </c>
      <c r="AX612" s="1"/>
      <c r="AY612" s="1"/>
      <c r="AZ612" s="1"/>
      <c r="BA612" s="2">
        <f t="shared" si="613"/>
        <v>0</v>
      </c>
      <c r="BB612" s="2">
        <f>SUM(AG612,AI612,-BA612,-Table17[[#This Row],[Sale Fee]])</f>
        <v>0</v>
      </c>
      <c r="BD612" s="1"/>
      <c r="BE612" s="1"/>
      <c r="BF612" s="1"/>
    </row>
    <row r="613" spans="1:58" x14ac:dyDescent="0.25">
      <c r="A613" s="1"/>
      <c r="B613" s="1"/>
      <c r="E613" s="4"/>
      <c r="P613" s="1"/>
      <c r="Q613" s="1"/>
      <c r="R613" s="1"/>
      <c r="T613" s="1"/>
      <c r="U613" s="1"/>
      <c r="V613" s="1"/>
      <c r="Y613" s="1">
        <f>Table17[[#This Row],[Quantity2]]*Table17[[#This Row],[U Cost]]</f>
        <v>0</v>
      </c>
      <c r="AA613" s="1"/>
      <c r="AB613" s="1"/>
      <c r="AC613" s="1">
        <f t="shared" si="609"/>
        <v>0</v>
      </c>
      <c r="AD613" s="1"/>
      <c r="AE613" s="1">
        <f>SUM(Table17[[#This Row],[Total 
Paid]:[Refunds]])</f>
        <v>0</v>
      </c>
      <c r="AF613" s="1"/>
      <c r="AG613" s="1">
        <f>SUM(AC613,Table17[[#This Row],[Refunds]],Table17[[#This Row],[Shipping 
Charged]])</f>
        <v>0</v>
      </c>
      <c r="AH613" s="1"/>
      <c r="AI613" s="1"/>
      <c r="AJ613" s="1">
        <f t="shared" si="610"/>
        <v>0</v>
      </c>
      <c r="AL613" s="1"/>
      <c r="AM613" s="1"/>
      <c r="AN613" s="1"/>
      <c r="AO613" s="1"/>
      <c r="AQ613" s="30"/>
      <c r="AR613" s="1"/>
      <c r="AS613" s="1">
        <f t="shared" si="611"/>
        <v>0</v>
      </c>
      <c r="AT613" s="1"/>
      <c r="AU613" s="1"/>
      <c r="AV613" s="2">
        <f t="shared" si="612"/>
        <v>0</v>
      </c>
      <c r="AX613" s="1"/>
      <c r="AY613" s="1"/>
      <c r="AZ613" s="1"/>
      <c r="BA613" s="2">
        <f t="shared" si="613"/>
        <v>0</v>
      </c>
      <c r="BB613" s="2">
        <f>SUM(AG613,AI613,-BA613,-Table17[[#This Row],[Sale Fee]])</f>
        <v>0</v>
      </c>
      <c r="BD613" s="1"/>
      <c r="BE613" s="1"/>
      <c r="BF613" s="1"/>
    </row>
    <row r="614" spans="1:58" x14ac:dyDescent="0.25">
      <c r="A614" s="1"/>
      <c r="B614" s="1"/>
      <c r="E614" s="4"/>
      <c r="P614" s="1"/>
      <c r="Q614" s="1"/>
      <c r="R614" s="1"/>
      <c r="T614" s="1"/>
      <c r="U614" s="1"/>
      <c r="V614" s="1"/>
      <c r="Y614" s="1">
        <f>Table17[[#This Row],[Quantity2]]*Table17[[#This Row],[U Cost]]</f>
        <v>0</v>
      </c>
      <c r="AA614" s="1"/>
      <c r="AB614" s="1"/>
      <c r="AC614" s="1">
        <f t="shared" si="609"/>
        <v>0</v>
      </c>
      <c r="AD614" s="1"/>
      <c r="AE614" s="1">
        <f>SUM(Table17[[#This Row],[Total 
Paid]:[Refunds]])</f>
        <v>0</v>
      </c>
      <c r="AF614" s="1"/>
      <c r="AG614" s="1">
        <f>SUM(AC614,Table17[[#This Row],[Refunds]],Table17[[#This Row],[Shipping 
Charged]])</f>
        <v>0</v>
      </c>
      <c r="AH614" s="1"/>
      <c r="AI614" s="1"/>
      <c r="AJ614" s="1">
        <f t="shared" si="610"/>
        <v>0</v>
      </c>
      <c r="AL614" s="1"/>
      <c r="AM614" s="1"/>
      <c r="AN614" s="1"/>
      <c r="AO614" s="1"/>
      <c r="AQ614" s="30"/>
      <c r="AR614" s="1"/>
      <c r="AS614" s="1">
        <f t="shared" si="611"/>
        <v>0</v>
      </c>
      <c r="AT614" s="1"/>
      <c r="AU614" s="1"/>
      <c r="AV614" s="2">
        <f t="shared" si="612"/>
        <v>0</v>
      </c>
      <c r="AX614" s="1"/>
      <c r="AY614" s="1"/>
      <c r="AZ614" s="1"/>
      <c r="BA614" s="2">
        <f t="shared" si="613"/>
        <v>0</v>
      </c>
      <c r="BB614" s="2">
        <f>SUM(AG614,AI614,-BA614,-Table17[[#This Row],[Sale Fee]])</f>
        <v>0</v>
      </c>
      <c r="BD614" s="1"/>
      <c r="BE614" s="1"/>
      <c r="BF614" s="1"/>
    </row>
    <row r="615" spans="1:58" x14ac:dyDescent="0.25">
      <c r="A615" s="1"/>
      <c r="B615" s="1"/>
      <c r="E615" s="4"/>
      <c r="P615" s="1"/>
      <c r="Q615" s="1"/>
      <c r="R615" s="1"/>
      <c r="T615" s="1"/>
      <c r="U615" s="1"/>
      <c r="V615" s="1"/>
      <c r="Y615" s="1">
        <f>Table17[[#This Row],[Quantity2]]*Table17[[#This Row],[U Cost]]</f>
        <v>0</v>
      </c>
      <c r="AA615" s="1"/>
      <c r="AB615" s="1"/>
      <c r="AC615" s="1">
        <f t="shared" ref="AC615:AC706" si="616">AB615*AA615</f>
        <v>0</v>
      </c>
      <c r="AD615" s="1"/>
      <c r="AE615" s="1">
        <f>SUM(Table17[[#This Row],[Total 
Paid]:[Refunds]])</f>
        <v>0</v>
      </c>
      <c r="AF615" s="1"/>
      <c r="AG615" s="1">
        <f>SUM(AC615,Table17[[#This Row],[Refunds]],Table17[[#This Row],[Shipping 
Charged]])</f>
        <v>0</v>
      </c>
      <c r="AH615" s="1"/>
      <c r="AI615" s="1"/>
      <c r="AJ615" s="1">
        <f t="shared" ref="AJ615:AJ706" si="617">SUM(AG615,AH615,AI615)</f>
        <v>0</v>
      </c>
      <c r="AL615" s="1"/>
      <c r="AM615" s="1"/>
      <c r="AN615" s="1"/>
      <c r="AO615" s="1"/>
      <c r="AQ615" s="30"/>
      <c r="AR615" s="1"/>
      <c r="AS615" s="1">
        <f t="shared" ref="AS615:AS706" si="618">AR615*AQ615</f>
        <v>0</v>
      </c>
      <c r="AT615" s="1"/>
      <c r="AU615" s="1"/>
      <c r="AV615" s="2">
        <f t="shared" ref="AV615:AV706" si="619">SUM(AS615:AU615)</f>
        <v>0</v>
      </c>
      <c r="AX615" s="1"/>
      <c r="AY615" s="1"/>
      <c r="AZ615" s="1"/>
      <c r="BA615" s="2">
        <f t="shared" ref="BA615:BA706" si="620">SUM(AV615,AX615,AY615,AZ615)</f>
        <v>0</v>
      </c>
      <c r="BB615" s="2">
        <f>SUM(AG615,AI615,-BA615,-Table17[[#This Row],[Sale Fee]])</f>
        <v>0</v>
      </c>
      <c r="BD615" s="1"/>
      <c r="BE615" s="1"/>
      <c r="BF615" s="1"/>
    </row>
    <row r="616" spans="1:58" x14ac:dyDescent="0.25">
      <c r="A616" s="1"/>
      <c r="B616" s="1"/>
      <c r="E616" s="4"/>
      <c r="P616" s="1"/>
      <c r="Q616" s="1"/>
      <c r="R616" s="1"/>
      <c r="T616" s="1"/>
      <c r="U616" s="1"/>
      <c r="V616" s="1"/>
      <c r="Y616" s="1">
        <f>Table17[[#This Row],[Quantity2]]*Table17[[#This Row],[U Cost]]</f>
        <v>0</v>
      </c>
      <c r="AA616" s="1"/>
      <c r="AB616" s="1"/>
      <c r="AC616" s="1">
        <f t="shared" si="616"/>
        <v>0</v>
      </c>
      <c r="AD616" s="1"/>
      <c r="AE616" s="1">
        <f>SUM(Table17[[#This Row],[Total 
Paid]:[Refunds]])</f>
        <v>0</v>
      </c>
      <c r="AF616" s="1"/>
      <c r="AG616" s="1">
        <f>SUM(AC616,Table17[[#This Row],[Refunds]],Table17[[#This Row],[Shipping 
Charged]])</f>
        <v>0</v>
      </c>
      <c r="AH616" s="1"/>
      <c r="AI616" s="1"/>
      <c r="AJ616" s="1">
        <f t="shared" si="617"/>
        <v>0</v>
      </c>
      <c r="AL616" s="1"/>
      <c r="AM616" s="1"/>
      <c r="AN616" s="1"/>
      <c r="AO616" s="1"/>
      <c r="AQ616" s="30"/>
      <c r="AR616" s="1"/>
      <c r="AS616" s="1">
        <f t="shared" si="618"/>
        <v>0</v>
      </c>
      <c r="AT616" s="1"/>
      <c r="AU616" s="1"/>
      <c r="AV616" s="2">
        <f t="shared" si="619"/>
        <v>0</v>
      </c>
      <c r="AX616" s="1"/>
      <c r="AY616" s="1"/>
      <c r="AZ616" s="1"/>
      <c r="BA616" s="2">
        <f t="shared" si="620"/>
        <v>0</v>
      </c>
      <c r="BB616" s="2">
        <f>SUM(AG616,AI616,-BA616,-Table17[[#This Row],[Sale Fee]])</f>
        <v>0</v>
      </c>
      <c r="BD616" s="1"/>
      <c r="BE616" s="1"/>
      <c r="BF616" s="1"/>
    </row>
    <row r="617" spans="1:58" x14ac:dyDescent="0.25">
      <c r="A617" s="1"/>
      <c r="B617" s="1"/>
      <c r="E617" s="4"/>
      <c r="P617" s="1"/>
      <c r="Q617" s="1"/>
      <c r="R617" s="1"/>
      <c r="T617" s="1"/>
      <c r="U617" s="1"/>
      <c r="V617" s="1"/>
      <c r="Y617" s="1">
        <f>Table17[[#This Row],[Quantity2]]*Table17[[#This Row],[U Cost]]</f>
        <v>0</v>
      </c>
      <c r="AA617" s="1"/>
      <c r="AB617" s="1"/>
      <c r="AC617" s="1">
        <f t="shared" si="616"/>
        <v>0</v>
      </c>
      <c r="AD617" s="1"/>
      <c r="AE617" s="1">
        <f>SUM(Table17[[#This Row],[Total 
Paid]:[Refunds]])</f>
        <v>0</v>
      </c>
      <c r="AF617" s="1"/>
      <c r="AG617" s="1">
        <f>SUM(AC617,Table17[[#This Row],[Refunds]],Table17[[#This Row],[Shipping 
Charged]])</f>
        <v>0</v>
      </c>
      <c r="AH617" s="1"/>
      <c r="AI617" s="1"/>
      <c r="AJ617" s="1">
        <f t="shared" si="617"/>
        <v>0</v>
      </c>
      <c r="AL617" s="1"/>
      <c r="AM617" s="1"/>
      <c r="AN617" s="1"/>
      <c r="AO617" s="1"/>
      <c r="AQ617" s="30"/>
      <c r="AR617" s="1"/>
      <c r="AS617" s="1">
        <f t="shared" si="618"/>
        <v>0</v>
      </c>
      <c r="AT617" s="1"/>
      <c r="AU617" s="1"/>
      <c r="AV617" s="2">
        <f t="shared" si="619"/>
        <v>0</v>
      </c>
      <c r="AX617" s="1"/>
      <c r="AY617" s="1"/>
      <c r="AZ617" s="1"/>
      <c r="BA617" s="2">
        <f t="shared" si="620"/>
        <v>0</v>
      </c>
      <c r="BB617" s="2">
        <f>SUM(AG617,AI617,-BA617,-Table17[[#This Row],[Sale Fee]])</f>
        <v>0</v>
      </c>
      <c r="BD617" s="1"/>
      <c r="BE617" s="1"/>
      <c r="BF617" s="1"/>
    </row>
    <row r="618" spans="1:58" x14ac:dyDescent="0.25">
      <c r="A618" s="1"/>
      <c r="B618" s="1"/>
      <c r="E618" s="4"/>
      <c r="P618" s="1"/>
      <c r="Q618" s="1"/>
      <c r="R618" s="1"/>
      <c r="T618" s="1"/>
      <c r="U618" s="1"/>
      <c r="V618" s="1"/>
      <c r="Y618" s="1">
        <f>Table17[[#This Row],[Quantity2]]*Table17[[#This Row],[U Cost]]</f>
        <v>0</v>
      </c>
      <c r="AA618" s="1"/>
      <c r="AB618" s="1"/>
      <c r="AC618" s="1">
        <f t="shared" si="616"/>
        <v>0</v>
      </c>
      <c r="AD618" s="1"/>
      <c r="AE618" s="1">
        <f>SUM(Table17[[#This Row],[Total 
Paid]:[Refunds]])</f>
        <v>0</v>
      </c>
      <c r="AF618" s="1"/>
      <c r="AG618" s="1">
        <f>SUM(AC618,Table17[[#This Row],[Refunds]],Table17[[#This Row],[Shipping 
Charged]])</f>
        <v>0</v>
      </c>
      <c r="AH618" s="1"/>
      <c r="AI618" s="1"/>
      <c r="AJ618" s="1">
        <f t="shared" si="617"/>
        <v>0</v>
      </c>
      <c r="AL618" s="1"/>
      <c r="AM618" s="1"/>
      <c r="AN618" s="1"/>
      <c r="AO618" s="1"/>
      <c r="AQ618" s="30"/>
      <c r="AR618" s="1"/>
      <c r="AS618" s="1">
        <f t="shared" si="618"/>
        <v>0</v>
      </c>
      <c r="AT618" s="1"/>
      <c r="AU618" s="1"/>
      <c r="AV618" s="2">
        <f t="shared" si="619"/>
        <v>0</v>
      </c>
      <c r="AX618" s="1"/>
      <c r="AY618" s="1"/>
      <c r="AZ618" s="1"/>
      <c r="BA618" s="2">
        <f t="shared" si="620"/>
        <v>0</v>
      </c>
      <c r="BB618" s="2">
        <f>SUM(AG618,AI618,-BA618,-Table17[[#This Row],[Sale Fee]])</f>
        <v>0</v>
      </c>
      <c r="BD618" s="1"/>
      <c r="BE618" s="1"/>
      <c r="BF618" s="1"/>
    </row>
    <row r="619" spans="1:58" x14ac:dyDescent="0.25">
      <c r="A619" s="1"/>
      <c r="B619" s="1"/>
      <c r="E619" s="4"/>
      <c r="P619" s="1"/>
      <c r="Q619" s="1"/>
      <c r="R619" s="1"/>
      <c r="T619" s="1"/>
      <c r="U619" s="1"/>
      <c r="V619" s="1"/>
      <c r="Y619" s="1">
        <f>Table17[[#This Row],[Quantity2]]*Table17[[#This Row],[U Cost]]</f>
        <v>0</v>
      </c>
      <c r="AA619" s="1"/>
      <c r="AB619" s="1"/>
      <c r="AC619" s="1">
        <f t="shared" si="616"/>
        <v>0</v>
      </c>
      <c r="AD619" s="1"/>
      <c r="AE619" s="1">
        <f>SUM(Table17[[#This Row],[Total 
Paid]:[Refunds]])</f>
        <v>0</v>
      </c>
      <c r="AF619" s="1"/>
      <c r="AG619" s="1">
        <f>SUM(AC619,Table17[[#This Row],[Refunds]],Table17[[#This Row],[Shipping 
Charged]])</f>
        <v>0</v>
      </c>
      <c r="AH619" s="1"/>
      <c r="AI619" s="1"/>
      <c r="AJ619" s="1">
        <f t="shared" si="617"/>
        <v>0</v>
      </c>
      <c r="AL619" s="1"/>
      <c r="AM619" s="1"/>
      <c r="AN619" s="1"/>
      <c r="AO619" s="1"/>
      <c r="AQ619" s="30"/>
      <c r="AR619" s="1"/>
      <c r="AS619" s="1">
        <f t="shared" si="618"/>
        <v>0</v>
      </c>
      <c r="AT619" s="1"/>
      <c r="AU619" s="1"/>
      <c r="AV619" s="2">
        <f t="shared" si="619"/>
        <v>0</v>
      </c>
      <c r="AX619" s="1"/>
      <c r="AY619" s="1"/>
      <c r="AZ619" s="1"/>
      <c r="BA619" s="2">
        <f t="shared" si="620"/>
        <v>0</v>
      </c>
      <c r="BB619" s="2">
        <f>SUM(AG619,AI619,-BA619,-Table17[[#This Row],[Sale Fee]])</f>
        <v>0</v>
      </c>
      <c r="BD619" s="1"/>
      <c r="BE619" s="1"/>
      <c r="BF619" s="1"/>
    </row>
    <row r="620" spans="1:58" x14ac:dyDescent="0.25">
      <c r="A620" s="1"/>
      <c r="B620" s="1"/>
      <c r="E620" s="4"/>
      <c r="P620" s="1"/>
      <c r="Q620" s="1"/>
      <c r="R620" s="1"/>
      <c r="T620" s="1"/>
      <c r="U620" s="1"/>
      <c r="V620" s="1"/>
      <c r="Y620" s="1">
        <f>Table17[[#This Row],[Quantity2]]*Table17[[#This Row],[U Cost]]</f>
        <v>0</v>
      </c>
      <c r="AA620" s="1"/>
      <c r="AB620" s="1"/>
      <c r="AC620" s="1">
        <f t="shared" si="616"/>
        <v>0</v>
      </c>
      <c r="AD620" s="1"/>
      <c r="AE620" s="1">
        <f>SUM(Table17[[#This Row],[Total 
Paid]:[Refunds]])</f>
        <v>0</v>
      </c>
      <c r="AF620" s="1"/>
      <c r="AG620" s="1">
        <f>SUM(AC620,Table17[[#This Row],[Refunds]],Table17[[#This Row],[Shipping 
Charged]])</f>
        <v>0</v>
      </c>
      <c r="AH620" s="1"/>
      <c r="AI620" s="1"/>
      <c r="AJ620" s="1">
        <f t="shared" si="617"/>
        <v>0</v>
      </c>
      <c r="AL620" s="1"/>
      <c r="AM620" s="1"/>
      <c r="AN620" s="1"/>
      <c r="AO620" s="1"/>
      <c r="AQ620" s="30"/>
      <c r="AR620" s="1"/>
      <c r="AS620" s="1">
        <f t="shared" si="618"/>
        <v>0</v>
      </c>
      <c r="AT620" s="1"/>
      <c r="AU620" s="1"/>
      <c r="AV620" s="2">
        <f t="shared" si="619"/>
        <v>0</v>
      </c>
      <c r="AX620" s="1"/>
      <c r="AY620" s="1"/>
      <c r="AZ620" s="1"/>
      <c r="BA620" s="2">
        <f t="shared" si="620"/>
        <v>0</v>
      </c>
      <c r="BB620" s="2">
        <f>SUM(AG620,AI620,-BA620,-Table17[[#This Row],[Sale Fee]])</f>
        <v>0</v>
      </c>
      <c r="BD620" s="1"/>
      <c r="BE620" s="1"/>
      <c r="BF620" s="1"/>
    </row>
    <row r="621" spans="1:58" x14ac:dyDescent="0.25">
      <c r="A621" s="1"/>
      <c r="B621" s="1"/>
      <c r="E621" s="4"/>
      <c r="P621" s="1"/>
      <c r="Q621" s="1"/>
      <c r="R621" s="1"/>
      <c r="T621" s="1"/>
      <c r="U621" s="1"/>
      <c r="V621" s="1"/>
      <c r="Y621" s="1">
        <f>Table17[[#This Row],[Quantity2]]*Table17[[#This Row],[U Cost]]</f>
        <v>0</v>
      </c>
      <c r="AA621" s="1"/>
      <c r="AB621" s="1"/>
      <c r="AC621" s="1">
        <f t="shared" si="616"/>
        <v>0</v>
      </c>
      <c r="AD621" s="1"/>
      <c r="AE621" s="1">
        <f>SUM(Table17[[#This Row],[Total 
Paid]:[Refunds]])</f>
        <v>0</v>
      </c>
      <c r="AF621" s="1"/>
      <c r="AG621" s="1">
        <f>SUM(AC621,Table17[[#This Row],[Refunds]],Table17[[#This Row],[Shipping 
Charged]])</f>
        <v>0</v>
      </c>
      <c r="AH621" s="1"/>
      <c r="AI621" s="1"/>
      <c r="AJ621" s="1">
        <f t="shared" si="617"/>
        <v>0</v>
      </c>
      <c r="AL621" s="1"/>
      <c r="AM621" s="1"/>
      <c r="AN621" s="1"/>
      <c r="AO621" s="1"/>
      <c r="AQ621" s="30"/>
      <c r="AR621" s="1"/>
      <c r="AS621" s="1">
        <f t="shared" si="618"/>
        <v>0</v>
      </c>
      <c r="AT621" s="1"/>
      <c r="AU621" s="1"/>
      <c r="AV621" s="2">
        <f t="shared" si="619"/>
        <v>0</v>
      </c>
      <c r="AX621" s="1"/>
      <c r="AY621" s="1"/>
      <c r="AZ621" s="1"/>
      <c r="BA621" s="2">
        <f t="shared" si="620"/>
        <v>0</v>
      </c>
      <c r="BB621" s="2">
        <f>SUM(AG621,AI621,-BA621,-Table17[[#This Row],[Sale Fee]])</f>
        <v>0</v>
      </c>
      <c r="BD621" s="1"/>
      <c r="BE621" s="1"/>
      <c r="BF621" s="1"/>
    </row>
    <row r="622" spans="1:58" x14ac:dyDescent="0.25">
      <c r="A622" s="1"/>
      <c r="B622" s="1"/>
      <c r="E622" s="4"/>
      <c r="P622" s="1"/>
      <c r="Q622" s="1"/>
      <c r="R622" s="1"/>
      <c r="T622" s="1"/>
      <c r="U622" s="1"/>
      <c r="V622" s="1"/>
      <c r="Y622" s="1">
        <f>Table17[[#This Row],[Quantity2]]*Table17[[#This Row],[U Cost]]</f>
        <v>0</v>
      </c>
      <c r="AA622" s="1"/>
      <c r="AB622" s="1"/>
      <c r="AC622" s="1">
        <f t="shared" si="616"/>
        <v>0</v>
      </c>
      <c r="AD622" s="1"/>
      <c r="AE622" s="1">
        <f>SUM(Table17[[#This Row],[Total 
Paid]:[Refunds]])</f>
        <v>0</v>
      </c>
      <c r="AF622" s="1"/>
      <c r="AG622" s="1">
        <f>SUM(AC622,Table17[[#This Row],[Refunds]],Table17[[#This Row],[Shipping 
Charged]])</f>
        <v>0</v>
      </c>
      <c r="AH622" s="1"/>
      <c r="AI622" s="1"/>
      <c r="AJ622" s="1">
        <f t="shared" si="617"/>
        <v>0</v>
      </c>
      <c r="AL622" s="1"/>
      <c r="AM622" s="1"/>
      <c r="AN622" s="1"/>
      <c r="AO622" s="1"/>
      <c r="AQ622" s="30"/>
      <c r="AR622" s="1"/>
      <c r="AS622" s="1">
        <f t="shared" si="618"/>
        <v>0</v>
      </c>
      <c r="AT622" s="1"/>
      <c r="AU622" s="1"/>
      <c r="AV622" s="2">
        <f t="shared" si="619"/>
        <v>0</v>
      </c>
      <c r="AX622" s="1"/>
      <c r="AY622" s="1"/>
      <c r="AZ622" s="1"/>
      <c r="BA622" s="2">
        <f t="shared" si="620"/>
        <v>0</v>
      </c>
      <c r="BB622" s="2">
        <f>SUM(AG622,AI622,-BA622,-Table17[[#This Row],[Sale Fee]])</f>
        <v>0</v>
      </c>
      <c r="BD622" s="1"/>
      <c r="BE622" s="1"/>
      <c r="BF622" s="1"/>
    </row>
    <row r="623" spans="1:58" x14ac:dyDescent="0.25">
      <c r="A623" s="1"/>
      <c r="B623" s="1"/>
      <c r="E623" s="4"/>
      <c r="P623" s="1"/>
      <c r="Q623" s="1"/>
      <c r="R623" s="1"/>
      <c r="T623" s="1"/>
      <c r="U623" s="1"/>
      <c r="V623" s="1"/>
      <c r="Y623" s="1">
        <f>Table17[[#This Row],[Quantity2]]*Table17[[#This Row],[U Cost]]</f>
        <v>0</v>
      </c>
      <c r="AA623" s="1"/>
      <c r="AB623" s="1"/>
      <c r="AC623" s="1">
        <f t="shared" si="616"/>
        <v>0</v>
      </c>
      <c r="AD623" s="1"/>
      <c r="AE623" s="1">
        <f>SUM(Table17[[#This Row],[Total 
Paid]:[Refunds]])</f>
        <v>0</v>
      </c>
      <c r="AF623" s="1"/>
      <c r="AG623" s="1">
        <f>SUM(AC623,Table17[[#This Row],[Refunds]],Table17[[#This Row],[Shipping 
Charged]])</f>
        <v>0</v>
      </c>
      <c r="AH623" s="1"/>
      <c r="AI623" s="1"/>
      <c r="AJ623" s="1">
        <f t="shared" si="617"/>
        <v>0</v>
      </c>
      <c r="AL623" s="1"/>
      <c r="AM623" s="1"/>
      <c r="AN623" s="1"/>
      <c r="AO623" s="1"/>
      <c r="AQ623" s="30"/>
      <c r="AR623" s="1"/>
      <c r="AS623" s="1">
        <f t="shared" si="618"/>
        <v>0</v>
      </c>
      <c r="AT623" s="1"/>
      <c r="AU623" s="1"/>
      <c r="AV623" s="2">
        <f t="shared" si="619"/>
        <v>0</v>
      </c>
      <c r="AX623" s="1"/>
      <c r="AY623" s="1"/>
      <c r="AZ623" s="1"/>
      <c r="BA623" s="2">
        <f t="shared" si="620"/>
        <v>0</v>
      </c>
      <c r="BB623" s="2">
        <f>SUM(AG623,AI623,-BA623,-Table17[[#This Row],[Sale Fee]])</f>
        <v>0</v>
      </c>
      <c r="BD623" s="1"/>
      <c r="BE623" s="1"/>
      <c r="BF623" s="1"/>
    </row>
    <row r="624" spans="1:58" x14ac:dyDescent="0.25">
      <c r="A624" s="1"/>
      <c r="B624" s="1"/>
      <c r="E624" s="4"/>
      <c r="P624" s="1"/>
      <c r="Q624" s="1"/>
      <c r="R624" s="1"/>
      <c r="T624" s="1"/>
      <c r="U624" s="1"/>
      <c r="V624" s="1"/>
      <c r="Y624" s="1">
        <f>Table17[[#This Row],[Quantity2]]*Table17[[#This Row],[U Cost]]</f>
        <v>0</v>
      </c>
      <c r="AA624" s="1"/>
      <c r="AB624" s="1"/>
      <c r="AC624" s="1">
        <f t="shared" si="616"/>
        <v>0</v>
      </c>
      <c r="AD624" s="1"/>
      <c r="AE624" s="1">
        <f>SUM(Table17[[#This Row],[Total 
Paid]:[Refunds]])</f>
        <v>0</v>
      </c>
      <c r="AF624" s="1"/>
      <c r="AG624" s="1">
        <f>SUM(AC624,Table17[[#This Row],[Refunds]],Table17[[#This Row],[Shipping 
Charged]])</f>
        <v>0</v>
      </c>
      <c r="AH624" s="1"/>
      <c r="AI624" s="1"/>
      <c r="AJ624" s="1">
        <f t="shared" si="617"/>
        <v>0</v>
      </c>
      <c r="AL624" s="1"/>
      <c r="AM624" s="1"/>
      <c r="AN624" s="1"/>
      <c r="AO624" s="1"/>
      <c r="AQ624" s="30"/>
      <c r="AR624" s="1"/>
      <c r="AS624" s="1">
        <f t="shared" si="618"/>
        <v>0</v>
      </c>
      <c r="AT624" s="1"/>
      <c r="AU624" s="1"/>
      <c r="AV624" s="2">
        <f t="shared" si="619"/>
        <v>0</v>
      </c>
      <c r="AX624" s="1"/>
      <c r="AY624" s="1"/>
      <c r="AZ624" s="1"/>
      <c r="BA624" s="2">
        <f t="shared" si="620"/>
        <v>0</v>
      </c>
      <c r="BB624" s="2">
        <f>SUM(AG624,AI624,-BA624,-Table17[[#This Row],[Sale Fee]])</f>
        <v>0</v>
      </c>
      <c r="BD624" s="1"/>
      <c r="BE624" s="1"/>
      <c r="BF624" s="1"/>
    </row>
    <row r="625" spans="1:58" x14ac:dyDescent="0.25">
      <c r="A625" s="1"/>
      <c r="B625" s="1"/>
      <c r="E625" s="4"/>
      <c r="P625" s="1"/>
      <c r="Q625" s="1"/>
      <c r="R625" s="1"/>
      <c r="T625" s="1"/>
      <c r="U625" s="1"/>
      <c r="V625" s="1"/>
      <c r="Y625" s="1">
        <f>Table17[[#This Row],[Quantity2]]*Table17[[#This Row],[U Cost]]</f>
        <v>0</v>
      </c>
      <c r="AA625" s="1"/>
      <c r="AB625" s="1"/>
      <c r="AC625" s="1">
        <f t="shared" si="616"/>
        <v>0</v>
      </c>
      <c r="AD625" s="1"/>
      <c r="AE625" s="1">
        <f>SUM(Table17[[#This Row],[Total 
Paid]:[Refunds]])</f>
        <v>0</v>
      </c>
      <c r="AF625" s="1"/>
      <c r="AG625" s="1">
        <f>SUM(AC625,Table17[[#This Row],[Refunds]],Table17[[#This Row],[Shipping 
Charged]])</f>
        <v>0</v>
      </c>
      <c r="AH625" s="1"/>
      <c r="AI625" s="1"/>
      <c r="AJ625" s="1">
        <f t="shared" si="617"/>
        <v>0</v>
      </c>
      <c r="AL625" s="1"/>
      <c r="AM625" s="1"/>
      <c r="AN625" s="1"/>
      <c r="AO625" s="1"/>
      <c r="AQ625" s="30"/>
      <c r="AR625" s="1"/>
      <c r="AS625" s="1">
        <f t="shared" si="618"/>
        <v>0</v>
      </c>
      <c r="AT625" s="1"/>
      <c r="AU625" s="1"/>
      <c r="AV625" s="2">
        <f t="shared" si="619"/>
        <v>0</v>
      </c>
      <c r="AX625" s="1"/>
      <c r="AY625" s="1"/>
      <c r="AZ625" s="1"/>
      <c r="BA625" s="2">
        <f t="shared" si="620"/>
        <v>0</v>
      </c>
      <c r="BB625" s="2">
        <f>SUM(AG625,AI625,-BA625,-Table17[[#This Row],[Sale Fee]])</f>
        <v>0</v>
      </c>
      <c r="BD625" s="1"/>
      <c r="BE625" s="1"/>
      <c r="BF625" s="1"/>
    </row>
    <row r="626" spans="1:58" x14ac:dyDescent="0.25">
      <c r="A626" s="1"/>
      <c r="B626" s="1"/>
      <c r="E626" s="4"/>
      <c r="P626" s="1"/>
      <c r="Q626" s="1"/>
      <c r="R626" s="1"/>
      <c r="T626" s="1"/>
      <c r="U626" s="1"/>
      <c r="V626" s="1"/>
      <c r="Y626" s="1">
        <f>Table17[[#This Row],[Quantity2]]*Table17[[#This Row],[U Cost]]</f>
        <v>0</v>
      </c>
      <c r="AA626" s="1"/>
      <c r="AB626" s="1"/>
      <c r="AC626" s="1">
        <f t="shared" si="616"/>
        <v>0</v>
      </c>
      <c r="AD626" s="1"/>
      <c r="AE626" s="1">
        <f>SUM(Table17[[#This Row],[Total 
Paid]:[Refunds]])</f>
        <v>0</v>
      </c>
      <c r="AF626" s="1"/>
      <c r="AG626" s="1">
        <f>SUM(AC626,Table17[[#This Row],[Refunds]],Table17[[#This Row],[Shipping 
Charged]])</f>
        <v>0</v>
      </c>
      <c r="AH626" s="1"/>
      <c r="AI626" s="1"/>
      <c r="AJ626" s="1">
        <f t="shared" si="617"/>
        <v>0</v>
      </c>
      <c r="AL626" s="1"/>
      <c r="AM626" s="1"/>
      <c r="AN626" s="1"/>
      <c r="AO626" s="1"/>
      <c r="AQ626" s="30"/>
      <c r="AR626" s="1"/>
      <c r="AS626" s="1">
        <f t="shared" si="618"/>
        <v>0</v>
      </c>
      <c r="AT626" s="1"/>
      <c r="AU626" s="1"/>
      <c r="AV626" s="2">
        <f t="shared" si="619"/>
        <v>0</v>
      </c>
      <c r="AX626" s="1"/>
      <c r="AY626" s="1"/>
      <c r="AZ626" s="1"/>
      <c r="BA626" s="2">
        <f t="shared" si="620"/>
        <v>0</v>
      </c>
      <c r="BB626" s="2">
        <f>SUM(AG626,AI626,-BA626,-Table17[[#This Row],[Sale Fee]])</f>
        <v>0</v>
      </c>
      <c r="BD626" s="1"/>
      <c r="BE626" s="1"/>
      <c r="BF626" s="1"/>
    </row>
    <row r="627" spans="1:58" x14ac:dyDescent="0.25">
      <c r="A627" s="1"/>
      <c r="B627" s="1"/>
      <c r="E627" s="4"/>
      <c r="P627" s="1"/>
      <c r="Q627" s="1"/>
      <c r="R627" s="1"/>
      <c r="T627" s="1"/>
      <c r="U627" s="1"/>
      <c r="V627" s="1"/>
      <c r="Y627" s="1">
        <f>Table17[[#This Row],[Quantity2]]*Table17[[#This Row],[U Cost]]</f>
        <v>0</v>
      </c>
      <c r="AA627" s="1"/>
      <c r="AB627" s="1"/>
      <c r="AC627" s="1">
        <f t="shared" si="616"/>
        <v>0</v>
      </c>
      <c r="AD627" s="1"/>
      <c r="AE627" s="1">
        <f>SUM(Table17[[#This Row],[Total 
Paid]:[Refunds]])</f>
        <v>0</v>
      </c>
      <c r="AF627" s="1"/>
      <c r="AG627" s="1">
        <f>SUM(AC627,Table17[[#This Row],[Refunds]],Table17[[#This Row],[Shipping 
Charged]])</f>
        <v>0</v>
      </c>
      <c r="AH627" s="1"/>
      <c r="AI627" s="1"/>
      <c r="AJ627" s="1">
        <f t="shared" si="617"/>
        <v>0</v>
      </c>
      <c r="AL627" s="1"/>
      <c r="AM627" s="1"/>
      <c r="AN627" s="1"/>
      <c r="AO627" s="1"/>
      <c r="AQ627" s="30"/>
      <c r="AR627" s="1"/>
      <c r="AS627" s="1">
        <f t="shared" si="618"/>
        <v>0</v>
      </c>
      <c r="AT627" s="1"/>
      <c r="AU627" s="1"/>
      <c r="AV627" s="2">
        <f t="shared" si="619"/>
        <v>0</v>
      </c>
      <c r="AX627" s="1"/>
      <c r="AY627" s="1"/>
      <c r="AZ627" s="1"/>
      <c r="BA627" s="2">
        <f t="shared" si="620"/>
        <v>0</v>
      </c>
      <c r="BB627" s="2">
        <f>SUM(AG627,AI627,-BA627,-Table17[[#This Row],[Sale Fee]])</f>
        <v>0</v>
      </c>
      <c r="BD627" s="1"/>
      <c r="BE627" s="1"/>
      <c r="BF627" s="1"/>
    </row>
    <row r="628" spans="1:58" x14ac:dyDescent="0.25">
      <c r="A628" s="1"/>
      <c r="B628" s="1"/>
      <c r="E628" s="4"/>
      <c r="P628" s="1"/>
      <c r="Q628" s="1"/>
      <c r="R628" s="1"/>
      <c r="T628" s="1"/>
      <c r="U628" s="1"/>
      <c r="V628" s="1"/>
      <c r="Y628" s="1">
        <f>Table17[[#This Row],[Quantity2]]*Table17[[#This Row],[U Cost]]</f>
        <v>0</v>
      </c>
      <c r="AA628" s="1"/>
      <c r="AB628" s="1"/>
      <c r="AC628" s="1">
        <f t="shared" si="616"/>
        <v>0</v>
      </c>
      <c r="AD628" s="1"/>
      <c r="AE628" s="1">
        <f>SUM(Table17[[#This Row],[Total 
Paid]:[Refunds]])</f>
        <v>0</v>
      </c>
      <c r="AF628" s="1"/>
      <c r="AG628" s="1">
        <f>SUM(AC628,Table17[[#This Row],[Refunds]],Table17[[#This Row],[Shipping 
Charged]])</f>
        <v>0</v>
      </c>
      <c r="AH628" s="1"/>
      <c r="AI628" s="1"/>
      <c r="AJ628" s="1">
        <f t="shared" si="617"/>
        <v>0</v>
      </c>
      <c r="AL628" s="1"/>
      <c r="AM628" s="1"/>
      <c r="AN628" s="1"/>
      <c r="AO628" s="1"/>
      <c r="AQ628" s="30"/>
      <c r="AR628" s="1"/>
      <c r="AS628" s="1">
        <f t="shared" si="618"/>
        <v>0</v>
      </c>
      <c r="AT628" s="1"/>
      <c r="AU628" s="1"/>
      <c r="AV628" s="2">
        <f t="shared" si="619"/>
        <v>0</v>
      </c>
      <c r="AX628" s="1"/>
      <c r="AY628" s="1"/>
      <c r="AZ628" s="1"/>
      <c r="BA628" s="2">
        <f t="shared" si="620"/>
        <v>0</v>
      </c>
      <c r="BB628" s="2">
        <f>SUM(AG628,AI628,-BA628,-Table17[[#This Row],[Sale Fee]])</f>
        <v>0</v>
      </c>
      <c r="BD628" s="1"/>
      <c r="BE628" s="1"/>
      <c r="BF628" s="1"/>
    </row>
    <row r="629" spans="1:58" x14ac:dyDescent="0.25">
      <c r="A629" s="1"/>
      <c r="B629" s="1"/>
      <c r="E629" s="4"/>
      <c r="P629" s="1"/>
      <c r="Q629" s="1"/>
      <c r="R629" s="1"/>
      <c r="T629" s="1"/>
      <c r="U629" s="1"/>
      <c r="V629" s="1"/>
      <c r="Y629" s="1">
        <f>Table17[[#This Row],[Quantity2]]*Table17[[#This Row],[U Cost]]</f>
        <v>0</v>
      </c>
      <c r="AA629" s="1"/>
      <c r="AB629" s="1"/>
      <c r="AC629" s="1">
        <f t="shared" si="616"/>
        <v>0</v>
      </c>
      <c r="AD629" s="1"/>
      <c r="AE629" s="1">
        <f>SUM(Table17[[#This Row],[Total 
Paid]:[Refunds]])</f>
        <v>0</v>
      </c>
      <c r="AF629" s="1"/>
      <c r="AG629" s="1">
        <f>SUM(AC629,Table17[[#This Row],[Refunds]],Table17[[#This Row],[Shipping 
Charged]])</f>
        <v>0</v>
      </c>
      <c r="AH629" s="1"/>
      <c r="AI629" s="1"/>
      <c r="AJ629" s="1">
        <f t="shared" si="617"/>
        <v>0</v>
      </c>
      <c r="AL629" s="1"/>
      <c r="AM629" s="1"/>
      <c r="AN629" s="1"/>
      <c r="AO629" s="1"/>
      <c r="AQ629" s="30"/>
      <c r="AR629" s="1"/>
      <c r="AS629" s="1">
        <f t="shared" si="618"/>
        <v>0</v>
      </c>
      <c r="AT629" s="1"/>
      <c r="AU629" s="1"/>
      <c r="AV629" s="2">
        <f t="shared" si="619"/>
        <v>0</v>
      </c>
      <c r="AX629" s="1"/>
      <c r="AY629" s="1"/>
      <c r="AZ629" s="1"/>
      <c r="BA629" s="2">
        <f t="shared" si="620"/>
        <v>0</v>
      </c>
      <c r="BB629" s="2">
        <f>SUM(AG629,AI629,-BA629,-Table17[[#This Row],[Sale Fee]])</f>
        <v>0</v>
      </c>
      <c r="BD629" s="1"/>
      <c r="BE629" s="1"/>
      <c r="BF629" s="1"/>
    </row>
    <row r="630" spans="1:58" x14ac:dyDescent="0.25">
      <c r="A630" s="1"/>
      <c r="B630" s="1"/>
      <c r="E630" s="4"/>
      <c r="P630" s="1"/>
      <c r="Q630" s="1"/>
      <c r="R630" s="1"/>
      <c r="T630" s="1"/>
      <c r="U630" s="1"/>
      <c r="V630" s="1"/>
      <c r="Y630" s="1">
        <f>Table17[[#This Row],[Quantity2]]*Table17[[#This Row],[U Cost]]</f>
        <v>0</v>
      </c>
      <c r="AA630" s="1"/>
      <c r="AB630" s="1"/>
      <c r="AC630" s="1">
        <f t="shared" si="616"/>
        <v>0</v>
      </c>
      <c r="AD630" s="1"/>
      <c r="AE630" s="1">
        <f>SUM(Table17[[#This Row],[Total 
Paid]:[Refunds]])</f>
        <v>0</v>
      </c>
      <c r="AF630" s="1"/>
      <c r="AG630" s="1">
        <f>SUM(AC630,Table17[[#This Row],[Refunds]],Table17[[#This Row],[Shipping 
Charged]])</f>
        <v>0</v>
      </c>
      <c r="AH630" s="1"/>
      <c r="AI630" s="1"/>
      <c r="AJ630" s="1">
        <f t="shared" si="617"/>
        <v>0</v>
      </c>
      <c r="AL630" s="1"/>
      <c r="AM630" s="1"/>
      <c r="AN630" s="1"/>
      <c r="AO630" s="1"/>
      <c r="AQ630" s="30"/>
      <c r="AR630" s="1"/>
      <c r="AS630" s="1">
        <f t="shared" si="618"/>
        <v>0</v>
      </c>
      <c r="AT630" s="1"/>
      <c r="AU630" s="1"/>
      <c r="AV630" s="2">
        <f t="shared" si="619"/>
        <v>0</v>
      </c>
      <c r="AX630" s="1"/>
      <c r="AY630" s="1"/>
      <c r="AZ630" s="1"/>
      <c r="BA630" s="2">
        <f t="shared" si="620"/>
        <v>0</v>
      </c>
      <c r="BB630" s="2">
        <f>SUM(AG630,AI630,-BA630,-Table17[[#This Row],[Sale Fee]])</f>
        <v>0</v>
      </c>
      <c r="BD630" s="1"/>
      <c r="BE630" s="1"/>
      <c r="BF630" s="1"/>
    </row>
    <row r="631" spans="1:58" x14ac:dyDescent="0.25">
      <c r="A631" s="1"/>
      <c r="B631" s="1"/>
      <c r="E631" s="4"/>
      <c r="P631" s="1"/>
      <c r="Q631" s="1"/>
      <c r="R631" s="1"/>
      <c r="T631" s="1"/>
      <c r="U631" s="1"/>
      <c r="V631" s="1"/>
      <c r="Y631" s="1">
        <f>Table17[[#This Row],[Quantity2]]*Table17[[#This Row],[U Cost]]</f>
        <v>0</v>
      </c>
      <c r="AA631" s="1"/>
      <c r="AB631" s="1"/>
      <c r="AC631" s="1">
        <f t="shared" si="616"/>
        <v>0</v>
      </c>
      <c r="AD631" s="1"/>
      <c r="AE631" s="1">
        <f>SUM(Table17[[#This Row],[Total 
Paid]:[Refunds]])</f>
        <v>0</v>
      </c>
      <c r="AF631" s="1"/>
      <c r="AG631" s="1">
        <f>SUM(AC631,Table17[[#This Row],[Refunds]],Table17[[#This Row],[Shipping 
Charged]])</f>
        <v>0</v>
      </c>
      <c r="AH631" s="1"/>
      <c r="AI631" s="1"/>
      <c r="AJ631" s="1">
        <f t="shared" si="617"/>
        <v>0</v>
      </c>
      <c r="AL631" s="1"/>
      <c r="AM631" s="1"/>
      <c r="AN631" s="1"/>
      <c r="AO631" s="1"/>
      <c r="AQ631" s="30"/>
      <c r="AR631" s="1"/>
      <c r="AS631" s="1">
        <f t="shared" si="618"/>
        <v>0</v>
      </c>
      <c r="AT631" s="1"/>
      <c r="AU631" s="1"/>
      <c r="AV631" s="2">
        <f t="shared" si="619"/>
        <v>0</v>
      </c>
      <c r="AX631" s="1"/>
      <c r="AY631" s="1"/>
      <c r="AZ631" s="1"/>
      <c r="BA631" s="2">
        <f t="shared" si="620"/>
        <v>0</v>
      </c>
      <c r="BB631" s="2">
        <f>SUM(AG631,AI631,-BA631,-Table17[[#This Row],[Sale Fee]])</f>
        <v>0</v>
      </c>
      <c r="BD631" s="1"/>
      <c r="BE631" s="1"/>
      <c r="BF631" s="1"/>
    </row>
    <row r="632" spans="1:58" x14ac:dyDescent="0.25">
      <c r="A632" s="1"/>
      <c r="B632" s="1"/>
      <c r="E632" s="4"/>
      <c r="P632" s="1"/>
      <c r="Q632" s="1"/>
      <c r="R632" s="1"/>
      <c r="T632" s="1"/>
      <c r="U632" s="1"/>
      <c r="V632" s="1"/>
      <c r="Y632" s="1">
        <f>Table17[[#This Row],[Quantity2]]*Table17[[#This Row],[U Cost]]</f>
        <v>0</v>
      </c>
      <c r="AA632" s="1"/>
      <c r="AB632" s="1"/>
      <c r="AC632" s="1">
        <f t="shared" si="616"/>
        <v>0</v>
      </c>
      <c r="AD632" s="1"/>
      <c r="AE632" s="1">
        <f>SUM(Table17[[#This Row],[Total 
Paid]:[Refunds]])</f>
        <v>0</v>
      </c>
      <c r="AF632" s="1"/>
      <c r="AG632" s="1">
        <f>SUM(AC632,Table17[[#This Row],[Refunds]],Table17[[#This Row],[Shipping 
Charged]])</f>
        <v>0</v>
      </c>
      <c r="AH632" s="1"/>
      <c r="AI632" s="1"/>
      <c r="AJ632" s="1">
        <f t="shared" si="617"/>
        <v>0</v>
      </c>
      <c r="AL632" s="1"/>
      <c r="AM632" s="1"/>
      <c r="AN632" s="1"/>
      <c r="AO632" s="1"/>
      <c r="AQ632" s="30"/>
      <c r="AR632" s="1"/>
      <c r="AS632" s="1">
        <f t="shared" si="618"/>
        <v>0</v>
      </c>
      <c r="AT632" s="1"/>
      <c r="AU632" s="1"/>
      <c r="AV632" s="2">
        <f t="shared" si="619"/>
        <v>0</v>
      </c>
      <c r="AX632" s="1"/>
      <c r="AY632" s="1"/>
      <c r="AZ632" s="1"/>
      <c r="BA632" s="2">
        <f t="shared" si="620"/>
        <v>0</v>
      </c>
      <c r="BB632" s="2">
        <f>SUM(AG632,AI632,-BA632,-Table17[[#This Row],[Sale Fee]])</f>
        <v>0</v>
      </c>
      <c r="BD632" s="1"/>
      <c r="BE632" s="1"/>
      <c r="BF632" s="1"/>
    </row>
    <row r="633" spans="1:58" s="53" customFormat="1" x14ac:dyDescent="0.25">
      <c r="A633" s="67"/>
      <c r="B633" s="67"/>
      <c r="E633" s="68"/>
      <c r="P633" s="67"/>
      <c r="Q633" s="67"/>
      <c r="R633" s="67"/>
      <c r="T633" s="67"/>
      <c r="U633" s="67"/>
      <c r="V633" s="67"/>
      <c r="W633" s="67"/>
      <c r="Y633" s="67">
        <f>Table17[[#This Row],[Quantity2]]*Table17[[#This Row],[U Cost]]</f>
        <v>0</v>
      </c>
      <c r="AA633" s="67"/>
      <c r="AB633" s="67"/>
      <c r="AC633" s="67">
        <f t="shared" si="616"/>
        <v>0</v>
      </c>
      <c r="AD633" s="67"/>
      <c r="AE633" s="67">
        <f>SUM(Table17[[#This Row],[Total 
Paid]:[Refunds]])</f>
        <v>0</v>
      </c>
      <c r="AF633" s="67"/>
      <c r="AG633" s="67">
        <f>SUM(AC633,Table17[[#This Row],[Refunds]],Table17[[#This Row],[Shipping 
Charged]])</f>
        <v>0</v>
      </c>
      <c r="AH633" s="67"/>
      <c r="AI633" s="67"/>
      <c r="AJ633" s="67">
        <f t="shared" si="617"/>
        <v>0</v>
      </c>
      <c r="AL633" s="67"/>
      <c r="AM633" s="67"/>
      <c r="AN633" s="67"/>
      <c r="AO633" s="67"/>
      <c r="AQ633" s="66"/>
      <c r="AR633" s="67"/>
      <c r="AS633" s="67">
        <f t="shared" si="618"/>
        <v>0</v>
      </c>
      <c r="AT633" s="67"/>
      <c r="AU633" s="67"/>
      <c r="AV633" s="69">
        <f t="shared" si="619"/>
        <v>0</v>
      </c>
      <c r="AX633" s="67"/>
      <c r="AY633" s="67"/>
      <c r="AZ633" s="67"/>
      <c r="BA633" s="69">
        <f t="shared" si="620"/>
        <v>0</v>
      </c>
      <c r="BB633" s="69">
        <f>SUM(AG633,AI633,-BA633,-Table17[[#This Row],[Sale Fee]])</f>
        <v>0</v>
      </c>
      <c r="BD633" s="67"/>
      <c r="BE633" s="67"/>
      <c r="BF633" s="67"/>
    </row>
    <row r="634" spans="1:58" s="53" customFormat="1" x14ac:dyDescent="0.25">
      <c r="A634" s="67"/>
      <c r="B634" s="67"/>
      <c r="E634" s="68"/>
      <c r="P634" s="67"/>
      <c r="Q634" s="67"/>
      <c r="R634" s="67"/>
      <c r="T634" s="67"/>
      <c r="U634" s="67"/>
      <c r="V634" s="67"/>
      <c r="W634" s="67"/>
      <c r="Y634" s="67">
        <f>Table17[[#This Row],[Quantity2]]*Table17[[#This Row],[U Cost]]</f>
        <v>0</v>
      </c>
      <c r="AA634" s="67"/>
      <c r="AB634" s="67"/>
      <c r="AC634" s="67">
        <f t="shared" si="616"/>
        <v>0</v>
      </c>
      <c r="AD634" s="67"/>
      <c r="AE634" s="67">
        <f>SUM(Table17[[#This Row],[Total 
Paid]:[Refunds]])</f>
        <v>0</v>
      </c>
      <c r="AF634" s="67"/>
      <c r="AG634" s="67">
        <f>SUM(AC634,Table17[[#This Row],[Refunds]],Table17[[#This Row],[Shipping 
Charged]])</f>
        <v>0</v>
      </c>
      <c r="AH634" s="67"/>
      <c r="AI634" s="67"/>
      <c r="AJ634" s="67">
        <f t="shared" si="617"/>
        <v>0</v>
      </c>
      <c r="AL634" s="67"/>
      <c r="AM634" s="67"/>
      <c r="AN634" s="67"/>
      <c r="AO634" s="67"/>
      <c r="AQ634" s="66"/>
      <c r="AR634" s="67"/>
      <c r="AS634" s="67">
        <f t="shared" si="618"/>
        <v>0</v>
      </c>
      <c r="AT634" s="67"/>
      <c r="AU634" s="67"/>
      <c r="AV634" s="69">
        <f t="shared" si="619"/>
        <v>0</v>
      </c>
      <c r="AX634" s="67"/>
      <c r="AY634" s="67"/>
      <c r="AZ634" s="67"/>
      <c r="BA634" s="69">
        <f t="shared" si="620"/>
        <v>0</v>
      </c>
      <c r="BB634" s="69">
        <f>SUM(AG634,AI634,-BA634,-Table17[[#This Row],[Sale Fee]])</f>
        <v>0</v>
      </c>
      <c r="BD634" s="67"/>
      <c r="BE634" s="67"/>
      <c r="BF634" s="67"/>
    </row>
    <row r="635" spans="1:58" x14ac:dyDescent="0.25">
      <c r="A635" s="1"/>
      <c r="B635" s="1"/>
      <c r="E635" s="4"/>
      <c r="P635" s="1"/>
      <c r="Q635" s="1"/>
      <c r="R635" s="1"/>
      <c r="T635" s="1"/>
      <c r="U635" s="1"/>
      <c r="V635" s="1"/>
      <c r="Y635" s="1">
        <f>Table17[[#This Row],[Quantity2]]*Table17[[#This Row],[U Cost]]</f>
        <v>0</v>
      </c>
      <c r="AA635" s="1"/>
      <c r="AB635" s="1"/>
      <c r="AC635" s="1">
        <f t="shared" si="616"/>
        <v>0</v>
      </c>
      <c r="AD635" s="1"/>
      <c r="AE635" s="1">
        <f>SUM(Table17[[#This Row],[Total 
Paid]:[Refunds]])</f>
        <v>0</v>
      </c>
      <c r="AF635" s="1"/>
      <c r="AG635" s="1">
        <f>SUM(AC635,Table17[[#This Row],[Refunds]],Table17[[#This Row],[Shipping 
Charged]])</f>
        <v>0</v>
      </c>
      <c r="AH635" s="1"/>
      <c r="AI635" s="1"/>
      <c r="AJ635" s="1">
        <f t="shared" si="617"/>
        <v>0</v>
      </c>
      <c r="AL635" s="1"/>
      <c r="AM635" s="1"/>
      <c r="AN635" s="1"/>
      <c r="AO635" s="1"/>
      <c r="AQ635" s="30"/>
      <c r="AR635" s="1"/>
      <c r="AS635" s="1">
        <f t="shared" si="618"/>
        <v>0</v>
      </c>
      <c r="AT635" s="1"/>
      <c r="AU635" s="1"/>
      <c r="AV635" s="2">
        <f t="shared" si="619"/>
        <v>0</v>
      </c>
      <c r="AX635" s="1"/>
      <c r="AY635" s="1"/>
      <c r="AZ635" s="1"/>
      <c r="BA635" s="2">
        <f t="shared" si="620"/>
        <v>0</v>
      </c>
      <c r="BB635" s="2">
        <f>SUM(AG635,AI635,-BA635,-Table17[[#This Row],[Sale Fee]])</f>
        <v>0</v>
      </c>
      <c r="BD635" s="1"/>
      <c r="BE635" s="1"/>
      <c r="BF635" s="1"/>
    </row>
    <row r="636" spans="1:58" x14ac:dyDescent="0.25">
      <c r="A636" s="1"/>
      <c r="B636" s="1"/>
      <c r="E636" s="4"/>
      <c r="P636" s="1"/>
      <c r="Q636" s="1"/>
      <c r="R636" s="1"/>
      <c r="T636" s="1"/>
      <c r="U636" s="1"/>
      <c r="V636" s="1"/>
      <c r="Y636" s="1">
        <f>Table17[[#This Row],[Quantity2]]*Table17[[#This Row],[U Cost]]</f>
        <v>0</v>
      </c>
      <c r="AA636" s="1"/>
      <c r="AB636" s="1"/>
      <c r="AC636" s="1">
        <f t="shared" si="616"/>
        <v>0</v>
      </c>
      <c r="AD636" s="1"/>
      <c r="AE636" s="1">
        <f>SUM(Table17[[#This Row],[Total 
Paid]:[Refunds]])</f>
        <v>0</v>
      </c>
      <c r="AF636" s="1"/>
      <c r="AG636" s="1">
        <f>SUM(AC636,Table17[[#This Row],[Refunds]],Table17[[#This Row],[Shipping 
Charged]])</f>
        <v>0</v>
      </c>
      <c r="AH636" s="1"/>
      <c r="AI636" s="1"/>
      <c r="AJ636" s="1">
        <f t="shared" si="617"/>
        <v>0</v>
      </c>
      <c r="AL636" s="1"/>
      <c r="AM636" s="1"/>
      <c r="AN636" s="1"/>
      <c r="AO636" s="1"/>
      <c r="AQ636" s="30"/>
      <c r="AR636" s="1"/>
      <c r="AS636" s="1">
        <f t="shared" si="618"/>
        <v>0</v>
      </c>
      <c r="AT636" s="1"/>
      <c r="AU636" s="1"/>
      <c r="AV636" s="2">
        <f t="shared" si="619"/>
        <v>0</v>
      </c>
      <c r="AX636" s="1"/>
      <c r="AY636" s="1"/>
      <c r="AZ636" s="1"/>
      <c r="BA636" s="2">
        <f t="shared" si="620"/>
        <v>0</v>
      </c>
      <c r="BB636" s="2">
        <f>SUM(AG636,AI636,-BA636,-Table17[[#This Row],[Sale Fee]])</f>
        <v>0</v>
      </c>
      <c r="BD636" s="1"/>
      <c r="BE636" s="1"/>
      <c r="BF636" s="1"/>
    </row>
    <row r="637" spans="1:58" x14ac:dyDescent="0.25">
      <c r="A637" s="1"/>
      <c r="B637" s="1"/>
      <c r="E637" s="4"/>
      <c r="P637" s="1"/>
      <c r="Q637" s="1"/>
      <c r="R637" s="1"/>
      <c r="T637" s="1"/>
      <c r="U637" s="1"/>
      <c r="V637" s="1"/>
      <c r="Y637" s="1">
        <f>Table17[[#This Row],[Quantity2]]*Table17[[#This Row],[U Cost]]</f>
        <v>0</v>
      </c>
      <c r="AA637" s="1"/>
      <c r="AB637" s="1"/>
      <c r="AC637" s="1">
        <f t="shared" si="616"/>
        <v>0</v>
      </c>
      <c r="AD637" s="1"/>
      <c r="AE637" s="1">
        <f>SUM(Table17[[#This Row],[Total 
Paid]:[Refunds]])</f>
        <v>0</v>
      </c>
      <c r="AF637" s="1"/>
      <c r="AG637" s="1">
        <f>SUM(AC637,Table17[[#This Row],[Refunds]],Table17[[#This Row],[Shipping 
Charged]])</f>
        <v>0</v>
      </c>
      <c r="AH637" s="1"/>
      <c r="AI637" s="1"/>
      <c r="AJ637" s="1">
        <f t="shared" si="617"/>
        <v>0</v>
      </c>
      <c r="AL637" s="1"/>
      <c r="AM637" s="1"/>
      <c r="AN637" s="1"/>
      <c r="AO637" s="1"/>
      <c r="AQ637" s="30"/>
      <c r="AR637" s="1"/>
      <c r="AS637" s="1">
        <f t="shared" si="618"/>
        <v>0</v>
      </c>
      <c r="AT637" s="1"/>
      <c r="AU637" s="1"/>
      <c r="AV637" s="2">
        <f t="shared" si="619"/>
        <v>0</v>
      </c>
      <c r="AX637" s="1"/>
      <c r="AY637" s="1"/>
      <c r="AZ637" s="1"/>
      <c r="BA637" s="2">
        <f t="shared" si="620"/>
        <v>0</v>
      </c>
      <c r="BB637" s="2">
        <f>SUM(AG637,AI637,-BA637,-Table17[[#This Row],[Sale Fee]])</f>
        <v>0</v>
      </c>
      <c r="BD637" s="1"/>
      <c r="BE637" s="1"/>
      <c r="BF637" s="1"/>
    </row>
    <row r="638" spans="1:58" x14ac:dyDescent="0.25">
      <c r="A638" s="1"/>
      <c r="B638" s="1"/>
      <c r="E638" s="4"/>
      <c r="P638" s="1"/>
      <c r="Q638" s="1"/>
      <c r="R638" s="1"/>
      <c r="T638" s="1"/>
      <c r="U638" s="1"/>
      <c r="V638" s="1"/>
      <c r="Y638" s="1">
        <f>Table17[[#This Row],[Quantity2]]*Table17[[#This Row],[U Cost]]</f>
        <v>0</v>
      </c>
      <c r="AA638" s="1"/>
      <c r="AB638" s="1"/>
      <c r="AC638" s="1">
        <f t="shared" si="616"/>
        <v>0</v>
      </c>
      <c r="AD638" s="1"/>
      <c r="AE638" s="1">
        <f>SUM(Table17[[#This Row],[Total 
Paid]:[Refunds]])</f>
        <v>0</v>
      </c>
      <c r="AF638" s="1"/>
      <c r="AG638" s="1">
        <f>SUM(AC638,Table17[[#This Row],[Refunds]],Table17[[#This Row],[Shipping 
Charged]])</f>
        <v>0</v>
      </c>
      <c r="AH638" s="1"/>
      <c r="AI638" s="1"/>
      <c r="AJ638" s="1">
        <f t="shared" si="617"/>
        <v>0</v>
      </c>
      <c r="AL638" s="1"/>
      <c r="AM638" s="1"/>
      <c r="AN638" s="1"/>
      <c r="AO638" s="1"/>
      <c r="AQ638" s="30"/>
      <c r="AR638" s="1"/>
      <c r="AS638" s="1">
        <f t="shared" si="618"/>
        <v>0</v>
      </c>
      <c r="AT638" s="1"/>
      <c r="AU638" s="1"/>
      <c r="AV638" s="2">
        <f t="shared" si="619"/>
        <v>0</v>
      </c>
      <c r="AX638" s="1"/>
      <c r="AY638" s="1"/>
      <c r="AZ638" s="1"/>
      <c r="BA638" s="2">
        <f t="shared" si="620"/>
        <v>0</v>
      </c>
      <c r="BB638" s="2">
        <f>SUM(AG638,AI638,-BA638,-Table17[[#This Row],[Sale Fee]])</f>
        <v>0</v>
      </c>
      <c r="BD638" s="1"/>
      <c r="BE638" s="1"/>
      <c r="BF638" s="1"/>
    </row>
    <row r="639" spans="1:58" s="50" customFormat="1" x14ac:dyDescent="0.25">
      <c r="A639" s="58"/>
      <c r="B639" s="58"/>
      <c r="E639" s="57"/>
      <c r="I639"/>
      <c r="P639" s="58"/>
      <c r="Q639" s="58"/>
      <c r="R639" s="58"/>
      <c r="T639" s="58"/>
      <c r="U639" s="58"/>
      <c r="V639" s="58"/>
      <c r="W639" s="58"/>
      <c r="Y639" s="58">
        <f>Table17[[#This Row],[Quantity2]]*Table17[[#This Row],[U Cost]]</f>
        <v>0</v>
      </c>
      <c r="AA639" s="58"/>
      <c r="AB639" s="58"/>
      <c r="AC639" s="58">
        <f t="shared" si="616"/>
        <v>0</v>
      </c>
      <c r="AD639" s="58"/>
      <c r="AE639" s="58">
        <f>SUM(Table17[[#This Row],[Total 
Paid]:[Refunds]])</f>
        <v>0</v>
      </c>
      <c r="AF639" s="58"/>
      <c r="AG639" s="58">
        <f>SUM(AC639,Table17[[#This Row],[Refunds]],Table17[[#This Row],[Shipping 
Charged]])</f>
        <v>0</v>
      </c>
      <c r="AH639" s="58"/>
      <c r="AI639" s="58"/>
      <c r="AJ639" s="58">
        <f t="shared" si="617"/>
        <v>0</v>
      </c>
      <c r="AL639" s="58"/>
      <c r="AM639" s="58"/>
      <c r="AN639" s="58"/>
      <c r="AO639" s="58"/>
      <c r="AQ639" s="59"/>
      <c r="AR639" s="58"/>
      <c r="AS639" s="58">
        <f t="shared" si="618"/>
        <v>0</v>
      </c>
      <c r="AT639" s="58"/>
      <c r="AU639" s="58"/>
      <c r="AV639" s="60">
        <f t="shared" si="619"/>
        <v>0</v>
      </c>
      <c r="AX639" s="58"/>
      <c r="AY639" s="58"/>
      <c r="AZ639" s="58"/>
      <c r="BA639" s="60">
        <f t="shared" si="620"/>
        <v>0</v>
      </c>
      <c r="BB639" s="60">
        <f>SUM(AG639,AI639,-BA639,-Table17[[#This Row],[Sale Fee]])</f>
        <v>0</v>
      </c>
      <c r="BD639" s="58"/>
      <c r="BE639" s="58"/>
      <c r="BF639" s="58"/>
    </row>
    <row r="640" spans="1:58" x14ac:dyDescent="0.25">
      <c r="A640" s="1"/>
      <c r="B640" s="1"/>
      <c r="E640" s="4"/>
      <c r="P640" s="1"/>
      <c r="Q640" s="1"/>
      <c r="R640" s="1"/>
      <c r="T640" s="1"/>
      <c r="U640" s="1"/>
      <c r="V640" s="1"/>
      <c r="Y640" s="1">
        <f>Table17[[#This Row],[Quantity2]]*Table17[[#This Row],[U Cost]]</f>
        <v>0</v>
      </c>
      <c r="AA640" s="1"/>
      <c r="AB640" s="1"/>
      <c r="AC640" s="1">
        <f t="shared" si="616"/>
        <v>0</v>
      </c>
      <c r="AD640" s="1"/>
      <c r="AE640" s="1">
        <f>SUM(Table17[[#This Row],[Total 
Paid]:[Refunds]])</f>
        <v>0</v>
      </c>
      <c r="AF640" s="1"/>
      <c r="AG640" s="1">
        <f>SUM(AC640,Table17[[#This Row],[Refunds]],Table17[[#This Row],[Shipping 
Charged]])</f>
        <v>0</v>
      </c>
      <c r="AH640" s="1"/>
      <c r="AI640" s="1"/>
      <c r="AJ640" s="1">
        <f t="shared" si="617"/>
        <v>0</v>
      </c>
      <c r="AL640" s="1"/>
      <c r="AM640" s="1"/>
      <c r="AN640" s="1"/>
      <c r="AO640" s="1"/>
      <c r="AQ640" s="30"/>
      <c r="AR640" s="1"/>
      <c r="AS640" s="1">
        <f t="shared" si="618"/>
        <v>0</v>
      </c>
      <c r="AT640" s="1"/>
      <c r="AU640" s="1"/>
      <c r="AV640" s="2">
        <f t="shared" si="619"/>
        <v>0</v>
      </c>
      <c r="AX640" s="1"/>
      <c r="AY640" s="1"/>
      <c r="AZ640" s="1"/>
      <c r="BA640" s="2">
        <f t="shared" si="620"/>
        <v>0</v>
      </c>
      <c r="BB640" s="2">
        <f>SUM(AG640,AI640,-BA640,-Table17[[#This Row],[Sale Fee]])</f>
        <v>0</v>
      </c>
      <c r="BD640" s="1"/>
      <c r="BE640" s="1"/>
      <c r="BF640" s="1"/>
    </row>
    <row r="641" spans="1:58" s="50" customFormat="1" x14ac:dyDescent="0.25">
      <c r="A641" s="58"/>
      <c r="B641" s="58"/>
      <c r="E641" s="57"/>
      <c r="I641"/>
      <c r="N641"/>
      <c r="P641" s="58"/>
      <c r="Q641" s="58"/>
      <c r="R641" s="58"/>
      <c r="T641" s="58"/>
      <c r="U641" s="58"/>
      <c r="V641" s="58"/>
      <c r="W641" s="58"/>
      <c r="Y641" s="58">
        <f>Table17[[#This Row],[Quantity2]]*Table17[[#This Row],[U Cost]]</f>
        <v>0</v>
      </c>
      <c r="AA641" s="58"/>
      <c r="AB641" s="58"/>
      <c r="AC641" s="58">
        <f t="shared" si="616"/>
        <v>0</v>
      </c>
      <c r="AD641" s="58"/>
      <c r="AE641" s="58">
        <f>SUM(Table17[[#This Row],[Total 
Paid]:[Refunds]])</f>
        <v>0</v>
      </c>
      <c r="AF641" s="58"/>
      <c r="AG641" s="58">
        <f>SUM(AC641,Table17[[#This Row],[Refunds]],Table17[[#This Row],[Shipping 
Charged]])</f>
        <v>0</v>
      </c>
      <c r="AH641" s="58"/>
      <c r="AI641" s="58"/>
      <c r="AJ641" s="58">
        <f t="shared" si="617"/>
        <v>0</v>
      </c>
      <c r="AL641" s="58"/>
      <c r="AM641" s="58"/>
      <c r="AN641" s="58"/>
      <c r="AO641" s="58"/>
      <c r="AQ641" s="59"/>
      <c r="AR641" s="58"/>
      <c r="AS641" s="58">
        <f t="shared" si="618"/>
        <v>0</v>
      </c>
      <c r="AT641" s="58"/>
      <c r="AU641" s="58"/>
      <c r="AV641" s="60">
        <f t="shared" si="619"/>
        <v>0</v>
      </c>
      <c r="AX641" s="58"/>
      <c r="AY641" s="58"/>
      <c r="AZ641" s="58"/>
      <c r="BA641" s="60">
        <f t="shared" si="620"/>
        <v>0</v>
      </c>
      <c r="BB641" s="60">
        <f>SUM(AG641,AI641,-BA641,-Table17[[#This Row],[Sale Fee]])</f>
        <v>0</v>
      </c>
      <c r="BD641" s="58"/>
      <c r="BE641" s="58"/>
      <c r="BF641" s="58"/>
    </row>
    <row r="642" spans="1:58" s="50" customFormat="1" x14ac:dyDescent="0.25">
      <c r="A642" s="58"/>
      <c r="B642" s="58"/>
      <c r="E642" s="57"/>
      <c r="I642"/>
      <c r="P642" s="58"/>
      <c r="Q642" s="58"/>
      <c r="R642" s="58"/>
      <c r="T642" s="58"/>
      <c r="U642" s="58"/>
      <c r="V642" s="58"/>
      <c r="W642" s="58"/>
      <c r="Y642" s="58">
        <f>Table17[[#This Row],[Quantity2]]*Table17[[#This Row],[U Cost]]</f>
        <v>0</v>
      </c>
      <c r="AA642" s="58"/>
      <c r="AB642" s="58"/>
      <c r="AC642" s="58">
        <f t="shared" si="616"/>
        <v>0</v>
      </c>
      <c r="AD642" s="58"/>
      <c r="AE642" s="58">
        <f>SUM(Table17[[#This Row],[Total 
Paid]:[Refunds]])</f>
        <v>0</v>
      </c>
      <c r="AF642" s="58"/>
      <c r="AG642" s="58">
        <f>SUM(AC642,Table17[[#This Row],[Refunds]],Table17[[#This Row],[Shipping 
Charged]])</f>
        <v>0</v>
      </c>
      <c r="AH642" s="58"/>
      <c r="AI642" s="58"/>
      <c r="AJ642" s="58">
        <f t="shared" si="617"/>
        <v>0</v>
      </c>
      <c r="AL642" s="58"/>
      <c r="AM642" s="58"/>
      <c r="AN642" s="58"/>
      <c r="AO642" s="58"/>
      <c r="AQ642" s="59"/>
      <c r="AR642" s="58"/>
      <c r="AS642" s="58">
        <f t="shared" si="618"/>
        <v>0</v>
      </c>
      <c r="AT642" s="58"/>
      <c r="AU642" s="58"/>
      <c r="AV642" s="60">
        <f t="shared" si="619"/>
        <v>0</v>
      </c>
      <c r="AX642" s="58"/>
      <c r="AY642" s="58"/>
      <c r="AZ642" s="58"/>
      <c r="BA642" s="60">
        <f t="shared" si="620"/>
        <v>0</v>
      </c>
      <c r="BB642" s="60">
        <f>SUM(AG642,AI642,-BA642,-Table17[[#This Row],[Sale Fee]])</f>
        <v>0</v>
      </c>
      <c r="BD642" s="58"/>
      <c r="BE642" s="58"/>
      <c r="BF642" s="58"/>
    </row>
    <row r="643" spans="1:58" x14ac:dyDescent="0.25">
      <c r="A643" s="1"/>
      <c r="B643" s="1"/>
      <c r="E643" s="4"/>
      <c r="P643" s="1"/>
      <c r="Q643" s="1"/>
      <c r="R643" s="1"/>
      <c r="T643" s="1"/>
      <c r="U643" s="1"/>
      <c r="V643" s="1"/>
      <c r="Y643" s="1">
        <f>Table17[[#This Row],[Quantity2]]*Table17[[#This Row],[U Cost]]</f>
        <v>0</v>
      </c>
      <c r="AA643" s="1"/>
      <c r="AB643" s="1"/>
      <c r="AC643" s="1">
        <f t="shared" si="616"/>
        <v>0</v>
      </c>
      <c r="AD643" s="1"/>
      <c r="AE643" s="1">
        <f>SUM(Table17[[#This Row],[Total 
Paid]:[Refunds]])</f>
        <v>0</v>
      </c>
      <c r="AF643" s="1"/>
      <c r="AG643" s="1">
        <f>SUM(AC643,Table17[[#This Row],[Refunds]],Table17[[#This Row],[Shipping 
Charged]])</f>
        <v>0</v>
      </c>
      <c r="AH643" s="1"/>
      <c r="AI643" s="1"/>
      <c r="AJ643" s="1">
        <f t="shared" si="617"/>
        <v>0</v>
      </c>
      <c r="AL643" s="1"/>
      <c r="AM643" s="1"/>
      <c r="AN643" s="1"/>
      <c r="AO643" s="1"/>
      <c r="AQ643" s="30"/>
      <c r="AR643" s="1"/>
      <c r="AS643" s="1">
        <f t="shared" si="618"/>
        <v>0</v>
      </c>
      <c r="AT643" s="1"/>
      <c r="AU643" s="1"/>
      <c r="AV643" s="2">
        <f t="shared" si="619"/>
        <v>0</v>
      </c>
      <c r="AX643" s="1"/>
      <c r="AY643" s="1"/>
      <c r="AZ643" s="1"/>
      <c r="BA643" s="2">
        <f t="shared" si="620"/>
        <v>0</v>
      </c>
      <c r="BB643" s="2">
        <f>SUM(AG643,AI643,-BA643,-Table17[[#This Row],[Sale Fee]])</f>
        <v>0</v>
      </c>
      <c r="BD643" s="1"/>
      <c r="BE643" s="1"/>
      <c r="BF643" s="1"/>
    </row>
    <row r="644" spans="1:58" x14ac:dyDescent="0.25">
      <c r="A644" s="1"/>
      <c r="B644" s="1"/>
      <c r="E644" s="4"/>
      <c r="P644" s="1"/>
      <c r="Q644" s="1"/>
      <c r="R644" s="1"/>
      <c r="T644" s="1"/>
      <c r="U644" s="1"/>
      <c r="V644" s="1"/>
      <c r="Y644" s="1">
        <f>Table17[[#This Row],[Quantity2]]*Table17[[#This Row],[U Cost]]</f>
        <v>0</v>
      </c>
      <c r="AA644" s="1"/>
      <c r="AB644" s="1"/>
      <c r="AC644" s="1">
        <f t="shared" si="616"/>
        <v>0</v>
      </c>
      <c r="AD644" s="1"/>
      <c r="AE644" s="1">
        <f>SUM(Table17[[#This Row],[Total 
Paid]:[Refunds]])</f>
        <v>0</v>
      </c>
      <c r="AF644" s="1"/>
      <c r="AG644" s="1">
        <f>SUM(AC644,Table17[[#This Row],[Refunds]],Table17[[#This Row],[Shipping 
Charged]])</f>
        <v>0</v>
      </c>
      <c r="AH644" s="1"/>
      <c r="AI644" s="1"/>
      <c r="AJ644" s="1">
        <f t="shared" si="617"/>
        <v>0</v>
      </c>
      <c r="AL644" s="1"/>
      <c r="AM644" s="1"/>
      <c r="AN644" s="1"/>
      <c r="AO644" s="1"/>
      <c r="AQ644" s="30"/>
      <c r="AR644" s="1"/>
      <c r="AS644" s="1">
        <f t="shared" si="618"/>
        <v>0</v>
      </c>
      <c r="AT644" s="1"/>
      <c r="AU644" s="1"/>
      <c r="AV644" s="2">
        <f t="shared" si="619"/>
        <v>0</v>
      </c>
      <c r="AX644" s="1"/>
      <c r="AY644" s="1"/>
      <c r="AZ644" s="1"/>
      <c r="BA644" s="2">
        <f t="shared" si="620"/>
        <v>0</v>
      </c>
      <c r="BB644" s="2">
        <f>SUM(AG644,AI644,-BA644,-Table17[[#This Row],[Sale Fee]])</f>
        <v>0</v>
      </c>
      <c r="BD644" s="1"/>
      <c r="BE644" s="1"/>
      <c r="BF644" s="1"/>
    </row>
    <row r="645" spans="1:58" x14ac:dyDescent="0.25">
      <c r="A645" s="1"/>
      <c r="B645" s="1"/>
      <c r="E645" s="4"/>
      <c r="P645" s="1"/>
      <c r="Q645" s="1"/>
      <c r="R645" s="1"/>
      <c r="T645" s="1"/>
      <c r="U645" s="1"/>
      <c r="V645" s="1"/>
      <c r="Y645" s="1">
        <f>Table17[[#This Row],[Quantity2]]*Table17[[#This Row],[U Cost]]</f>
        <v>0</v>
      </c>
      <c r="AA645" s="1"/>
      <c r="AB645" s="1"/>
      <c r="AC645" s="1">
        <f t="shared" si="616"/>
        <v>0</v>
      </c>
      <c r="AD645" s="1"/>
      <c r="AE645" s="1">
        <f>SUM(Table17[[#This Row],[Total 
Paid]:[Refunds]])</f>
        <v>0</v>
      </c>
      <c r="AF645" s="1"/>
      <c r="AG645" s="1">
        <f>SUM(AC645,Table17[[#This Row],[Refunds]],Table17[[#This Row],[Shipping 
Charged]])</f>
        <v>0</v>
      </c>
      <c r="AH645" s="1"/>
      <c r="AI645" s="1"/>
      <c r="AJ645" s="1">
        <f t="shared" si="617"/>
        <v>0</v>
      </c>
      <c r="AL645" s="1"/>
      <c r="AM645" s="1"/>
      <c r="AN645" s="1"/>
      <c r="AO645" s="1"/>
      <c r="AQ645" s="30"/>
      <c r="AR645" s="1"/>
      <c r="AS645" s="1">
        <f t="shared" si="618"/>
        <v>0</v>
      </c>
      <c r="AT645" s="1"/>
      <c r="AU645" s="1"/>
      <c r="AV645" s="2">
        <f t="shared" si="619"/>
        <v>0</v>
      </c>
      <c r="AX645" s="1"/>
      <c r="AY645" s="1"/>
      <c r="AZ645" s="1"/>
      <c r="BA645" s="2">
        <f t="shared" si="620"/>
        <v>0</v>
      </c>
      <c r="BB645" s="2">
        <f>SUM(AG645,AI645,-BA645,-Table17[[#This Row],[Sale Fee]])</f>
        <v>0</v>
      </c>
      <c r="BD645" s="1"/>
      <c r="BE645" s="1"/>
      <c r="BF645" s="1"/>
    </row>
    <row r="646" spans="1:58" x14ac:dyDescent="0.25">
      <c r="A646" s="1"/>
      <c r="B646" s="1"/>
      <c r="E646" s="4"/>
      <c r="P646" s="1"/>
      <c r="Q646" s="1"/>
      <c r="R646" s="1"/>
      <c r="T646" s="1"/>
      <c r="U646" s="1"/>
      <c r="V646" s="1"/>
      <c r="Y646" s="1">
        <f>Table17[[#This Row],[Quantity2]]*Table17[[#This Row],[U Cost]]</f>
        <v>0</v>
      </c>
      <c r="AA646" s="1"/>
      <c r="AB646" s="1"/>
      <c r="AC646" s="1">
        <f t="shared" si="616"/>
        <v>0</v>
      </c>
      <c r="AD646" s="1"/>
      <c r="AE646" s="1">
        <f>SUM(Table17[[#This Row],[Total 
Paid]:[Refunds]])</f>
        <v>0</v>
      </c>
      <c r="AF646" s="1"/>
      <c r="AG646" s="1">
        <f>SUM(AC646,Table17[[#This Row],[Refunds]],Table17[[#This Row],[Shipping 
Charged]])</f>
        <v>0</v>
      </c>
      <c r="AH646" s="1"/>
      <c r="AI646" s="1"/>
      <c r="AJ646" s="1">
        <f t="shared" si="617"/>
        <v>0</v>
      </c>
      <c r="AL646" s="1"/>
      <c r="AM646" s="1"/>
      <c r="AN646" s="1"/>
      <c r="AO646" s="1"/>
      <c r="AQ646" s="30"/>
      <c r="AR646" s="1"/>
      <c r="AS646" s="1">
        <f t="shared" si="618"/>
        <v>0</v>
      </c>
      <c r="AT646" s="1"/>
      <c r="AU646" s="1"/>
      <c r="AV646" s="2">
        <f t="shared" si="619"/>
        <v>0</v>
      </c>
      <c r="AX646" s="1"/>
      <c r="AY646" s="1"/>
      <c r="AZ646" s="1"/>
      <c r="BA646" s="2">
        <f t="shared" si="620"/>
        <v>0</v>
      </c>
      <c r="BB646" s="2">
        <f>SUM(AG646,AI646,-BA646,-Table17[[#This Row],[Sale Fee]])</f>
        <v>0</v>
      </c>
      <c r="BD646" s="1"/>
      <c r="BE646" s="1"/>
      <c r="BF646" s="1"/>
    </row>
    <row r="647" spans="1:58" s="50" customFormat="1" x14ac:dyDescent="0.25">
      <c r="A647" s="58"/>
      <c r="B647" s="58"/>
      <c r="E647" s="57"/>
      <c r="P647" s="58"/>
      <c r="Q647" s="58"/>
      <c r="R647" s="58"/>
      <c r="T647" s="58"/>
      <c r="U647" s="58"/>
      <c r="V647" s="58"/>
      <c r="W647" s="58"/>
      <c r="Y647" s="58">
        <f>Table17[[#This Row],[Quantity2]]*Table17[[#This Row],[U Cost]]</f>
        <v>0</v>
      </c>
      <c r="AA647" s="58"/>
      <c r="AB647" s="58"/>
      <c r="AC647" s="58">
        <f t="shared" si="616"/>
        <v>0</v>
      </c>
      <c r="AD647" s="58"/>
      <c r="AE647" s="58">
        <f>SUM(Table17[[#This Row],[Total 
Paid]:[Refunds]])</f>
        <v>0</v>
      </c>
      <c r="AF647" s="58"/>
      <c r="AG647" s="58">
        <f>SUM(AC647,Table17[[#This Row],[Refunds]],Table17[[#This Row],[Shipping 
Charged]])</f>
        <v>0</v>
      </c>
      <c r="AH647" s="58"/>
      <c r="AI647" s="58"/>
      <c r="AJ647" s="58">
        <f t="shared" si="617"/>
        <v>0</v>
      </c>
      <c r="AL647" s="58"/>
      <c r="AM647" s="58"/>
      <c r="AN647" s="58"/>
      <c r="AO647" s="58"/>
      <c r="AQ647" s="59"/>
      <c r="AR647" s="58"/>
      <c r="AS647" s="58">
        <f t="shared" si="618"/>
        <v>0</v>
      </c>
      <c r="AT647" s="58"/>
      <c r="AU647" s="58"/>
      <c r="AV647" s="60">
        <f t="shared" si="619"/>
        <v>0</v>
      </c>
      <c r="AX647" s="58"/>
      <c r="AY647" s="58"/>
      <c r="AZ647" s="58"/>
      <c r="BA647" s="60">
        <f t="shared" si="620"/>
        <v>0</v>
      </c>
      <c r="BB647" s="60">
        <f>SUM(AG647,AI647,-BA647,-Table17[[#This Row],[Sale Fee]])</f>
        <v>0</v>
      </c>
      <c r="BD647" s="58"/>
      <c r="BE647" s="58"/>
      <c r="BF647" s="58"/>
    </row>
    <row r="648" spans="1:58" x14ac:dyDescent="0.25">
      <c r="A648" s="1"/>
      <c r="B648" s="1"/>
      <c r="E648" s="4"/>
      <c r="P648" s="1"/>
      <c r="Q648" s="1"/>
      <c r="R648" s="1"/>
      <c r="T648" s="1"/>
      <c r="U648" s="1"/>
      <c r="V648" s="1"/>
      <c r="Y648" s="1">
        <f>Table17[[#This Row],[Quantity2]]*Table17[[#This Row],[U Cost]]</f>
        <v>0</v>
      </c>
      <c r="AA648" s="1"/>
      <c r="AB648" s="1"/>
      <c r="AC648" s="1">
        <f t="shared" si="616"/>
        <v>0</v>
      </c>
      <c r="AD648" s="1"/>
      <c r="AE648" s="1">
        <f>SUM(Table17[[#This Row],[Total 
Paid]:[Refunds]])</f>
        <v>0</v>
      </c>
      <c r="AF648" s="1"/>
      <c r="AG648" s="1">
        <f>SUM(AC648,Table17[[#This Row],[Refunds]],Table17[[#This Row],[Shipping 
Charged]])</f>
        <v>0</v>
      </c>
      <c r="AH648" s="1"/>
      <c r="AI648" s="1"/>
      <c r="AJ648" s="1">
        <f t="shared" si="617"/>
        <v>0</v>
      </c>
      <c r="AL648" s="1"/>
      <c r="AM648" s="1"/>
      <c r="AN648" s="1"/>
      <c r="AO648" s="1"/>
      <c r="AQ648" s="30"/>
      <c r="AR648" s="1"/>
      <c r="AS648" s="1">
        <f t="shared" si="618"/>
        <v>0</v>
      </c>
      <c r="AT648" s="1"/>
      <c r="AU648" s="1"/>
      <c r="AV648" s="2">
        <f t="shared" si="619"/>
        <v>0</v>
      </c>
      <c r="AX648" s="1"/>
      <c r="AY648" s="1"/>
      <c r="AZ648" s="1"/>
      <c r="BA648" s="2">
        <f t="shared" si="620"/>
        <v>0</v>
      </c>
      <c r="BB648" s="2">
        <f>SUM(AG648,AI648,-BA648,-Table17[[#This Row],[Sale Fee]])</f>
        <v>0</v>
      </c>
      <c r="BD648" s="1"/>
      <c r="BE648" s="1"/>
      <c r="BF648" s="1"/>
    </row>
    <row r="649" spans="1:58" x14ac:dyDescent="0.25">
      <c r="A649" s="1"/>
      <c r="B649" s="1"/>
      <c r="E649" s="4"/>
      <c r="P649" s="1"/>
      <c r="Q649" s="1"/>
      <c r="R649" s="1"/>
      <c r="T649" s="1"/>
      <c r="U649" s="1"/>
      <c r="V649" s="1"/>
      <c r="Y649" s="1">
        <f>Table17[[#This Row],[Quantity2]]*Table17[[#This Row],[U Cost]]</f>
        <v>0</v>
      </c>
      <c r="AA649" s="1"/>
      <c r="AB649" s="1"/>
      <c r="AC649" s="1">
        <f t="shared" si="616"/>
        <v>0</v>
      </c>
      <c r="AD649" s="1"/>
      <c r="AE649" s="1">
        <f>SUM(Table17[[#This Row],[Total 
Paid]:[Refunds]])</f>
        <v>0</v>
      </c>
      <c r="AF649" s="1"/>
      <c r="AG649" s="1">
        <f>SUM(AC649,Table17[[#This Row],[Refunds]],Table17[[#This Row],[Shipping 
Charged]])</f>
        <v>0</v>
      </c>
      <c r="AH649" s="1"/>
      <c r="AI649" s="1"/>
      <c r="AJ649" s="1">
        <f t="shared" si="617"/>
        <v>0</v>
      </c>
      <c r="AL649" s="1"/>
      <c r="AM649" s="1"/>
      <c r="AN649" s="1"/>
      <c r="AO649" s="1"/>
      <c r="AQ649" s="30"/>
      <c r="AR649" s="1"/>
      <c r="AS649" s="1">
        <f t="shared" si="618"/>
        <v>0</v>
      </c>
      <c r="AT649" s="1"/>
      <c r="AU649" s="1"/>
      <c r="AV649" s="2">
        <f t="shared" si="619"/>
        <v>0</v>
      </c>
      <c r="AX649" s="1"/>
      <c r="AY649" s="1"/>
      <c r="AZ649" s="1"/>
      <c r="BA649" s="2">
        <f t="shared" si="620"/>
        <v>0</v>
      </c>
      <c r="BB649" s="2">
        <f>SUM(AG649,AI649,-BA649,-Table17[[#This Row],[Sale Fee]])</f>
        <v>0</v>
      </c>
      <c r="BD649" s="1"/>
      <c r="BE649" s="1"/>
      <c r="BF649" s="1"/>
    </row>
    <row r="650" spans="1:58" x14ac:dyDescent="0.25">
      <c r="A650" s="1"/>
      <c r="B650" s="1"/>
      <c r="E650" s="4"/>
      <c r="P650" s="1"/>
      <c r="Q650" s="1"/>
      <c r="R650" s="1"/>
      <c r="T650" s="1"/>
      <c r="U650" s="1"/>
      <c r="V650" s="1"/>
      <c r="Y650" s="1">
        <f>Table17[[#This Row],[Quantity2]]*Table17[[#This Row],[U Cost]]</f>
        <v>0</v>
      </c>
      <c r="AA650" s="1"/>
      <c r="AB650" s="1"/>
      <c r="AC650" s="1">
        <f t="shared" si="616"/>
        <v>0</v>
      </c>
      <c r="AD650" s="1"/>
      <c r="AE650" s="1">
        <f>SUM(Table17[[#This Row],[Total 
Paid]:[Refunds]])</f>
        <v>0</v>
      </c>
      <c r="AF650" s="1"/>
      <c r="AG650" s="1">
        <f>SUM(AC650,Table17[[#This Row],[Refunds]],Table17[[#This Row],[Shipping 
Charged]])</f>
        <v>0</v>
      </c>
      <c r="AH650" s="1"/>
      <c r="AI650" s="1"/>
      <c r="AJ650" s="1">
        <f t="shared" si="617"/>
        <v>0</v>
      </c>
      <c r="AL650" s="1"/>
      <c r="AM650" s="1"/>
      <c r="AN650" s="1"/>
      <c r="AO650" s="1"/>
      <c r="AQ650" s="30"/>
      <c r="AR650" s="1"/>
      <c r="AS650" s="1">
        <f t="shared" si="618"/>
        <v>0</v>
      </c>
      <c r="AT650" s="1"/>
      <c r="AU650" s="1"/>
      <c r="AV650" s="2">
        <f t="shared" si="619"/>
        <v>0</v>
      </c>
      <c r="AX650" s="1"/>
      <c r="AY650" s="1"/>
      <c r="AZ650" s="1"/>
      <c r="BA650" s="2">
        <f t="shared" si="620"/>
        <v>0</v>
      </c>
      <c r="BB650" s="2">
        <f>SUM(AG650,AI650,-BA650,-Table17[[#This Row],[Sale Fee]])</f>
        <v>0</v>
      </c>
      <c r="BD650" s="1"/>
      <c r="BE650" s="1"/>
      <c r="BF650" s="1"/>
    </row>
    <row r="651" spans="1:58" x14ac:dyDescent="0.25">
      <c r="A651" s="1"/>
      <c r="B651" s="1"/>
      <c r="E651" s="4"/>
      <c r="P651" s="1"/>
      <c r="Q651" s="1"/>
      <c r="R651" s="1"/>
      <c r="T651" s="1"/>
      <c r="U651" s="1"/>
      <c r="V651" s="1"/>
      <c r="Y651" s="1">
        <f>Table17[[#This Row],[Quantity2]]*Table17[[#This Row],[U Cost]]</f>
        <v>0</v>
      </c>
      <c r="AA651" s="1"/>
      <c r="AB651" s="1"/>
      <c r="AC651" s="1">
        <f t="shared" si="616"/>
        <v>0</v>
      </c>
      <c r="AD651" s="1"/>
      <c r="AE651" s="1">
        <f>SUM(Table17[[#This Row],[Total 
Paid]:[Refunds]])</f>
        <v>0</v>
      </c>
      <c r="AF651" s="1"/>
      <c r="AG651" s="1">
        <f>SUM(AC651,Table17[[#This Row],[Refunds]],Table17[[#This Row],[Shipping 
Charged]])</f>
        <v>0</v>
      </c>
      <c r="AH651" s="1"/>
      <c r="AI651" s="1"/>
      <c r="AJ651" s="1">
        <f t="shared" si="617"/>
        <v>0</v>
      </c>
      <c r="AL651" s="1"/>
      <c r="AM651" s="1"/>
      <c r="AN651" s="1"/>
      <c r="AO651" s="1"/>
      <c r="AQ651" s="30"/>
      <c r="AR651" s="1"/>
      <c r="AS651" s="1">
        <f t="shared" si="618"/>
        <v>0</v>
      </c>
      <c r="AT651" s="1"/>
      <c r="AU651" s="1"/>
      <c r="AV651" s="2">
        <f t="shared" si="619"/>
        <v>0</v>
      </c>
      <c r="AX651" s="1"/>
      <c r="AY651" s="1"/>
      <c r="AZ651" s="1"/>
      <c r="BA651" s="2">
        <f t="shared" si="620"/>
        <v>0</v>
      </c>
      <c r="BB651" s="2">
        <f>SUM(AG651,AI651,-BA651,-Table17[[#This Row],[Sale Fee]])</f>
        <v>0</v>
      </c>
      <c r="BD651" s="1"/>
      <c r="BE651" s="1"/>
      <c r="BF651" s="1"/>
    </row>
    <row r="652" spans="1:58" x14ac:dyDescent="0.25">
      <c r="A652" s="1"/>
      <c r="B652" s="1"/>
      <c r="E652" s="4"/>
      <c r="P652" s="1"/>
      <c r="Q652" s="1"/>
      <c r="R652" s="1"/>
      <c r="T652" s="1"/>
      <c r="U652" s="1"/>
      <c r="V652" s="1"/>
      <c r="Y652" s="1">
        <f>Table17[[#This Row],[Quantity2]]*Table17[[#This Row],[U Cost]]</f>
        <v>0</v>
      </c>
      <c r="AA652" s="1"/>
      <c r="AB652" s="1"/>
      <c r="AC652" s="1">
        <f t="shared" si="616"/>
        <v>0</v>
      </c>
      <c r="AD652" s="1"/>
      <c r="AE652" s="1">
        <f>SUM(Table17[[#This Row],[Total 
Paid]:[Refunds]])</f>
        <v>0</v>
      </c>
      <c r="AF652" s="1"/>
      <c r="AG652" s="1">
        <f>SUM(AC652,Table17[[#This Row],[Refunds]],Table17[[#This Row],[Shipping 
Charged]])</f>
        <v>0</v>
      </c>
      <c r="AH652" s="1"/>
      <c r="AI652" s="1"/>
      <c r="AJ652" s="1">
        <f t="shared" si="617"/>
        <v>0</v>
      </c>
      <c r="AL652" s="1"/>
      <c r="AM652" s="1"/>
      <c r="AN652" s="1"/>
      <c r="AO652" s="1"/>
      <c r="AQ652" s="30"/>
      <c r="AR652" s="1"/>
      <c r="AS652" s="1">
        <f t="shared" si="618"/>
        <v>0</v>
      </c>
      <c r="AT652" s="1"/>
      <c r="AU652" s="1"/>
      <c r="AV652" s="2">
        <f t="shared" si="619"/>
        <v>0</v>
      </c>
      <c r="AX652" s="1"/>
      <c r="AY652" s="1"/>
      <c r="AZ652" s="1"/>
      <c r="BA652" s="2">
        <f t="shared" si="620"/>
        <v>0</v>
      </c>
      <c r="BB652" s="2">
        <f>SUM(AG652,AI652,-BA652,-Table17[[#This Row],[Sale Fee]])</f>
        <v>0</v>
      </c>
      <c r="BD652" s="1"/>
      <c r="BE652" s="1"/>
      <c r="BF652" s="1"/>
    </row>
    <row r="653" spans="1:58" x14ac:dyDescent="0.25">
      <c r="A653" s="1"/>
      <c r="B653" s="1"/>
      <c r="E653" s="4"/>
      <c r="P653" s="1"/>
      <c r="Q653" s="1"/>
      <c r="R653" s="1"/>
      <c r="T653" s="1"/>
      <c r="U653" s="1"/>
      <c r="V653" s="1"/>
      <c r="Y653" s="1">
        <f>Table17[[#This Row],[Quantity2]]*Table17[[#This Row],[U Cost]]</f>
        <v>0</v>
      </c>
      <c r="AA653" s="1"/>
      <c r="AB653" s="1"/>
      <c r="AC653" s="1">
        <f t="shared" si="616"/>
        <v>0</v>
      </c>
      <c r="AD653" s="1"/>
      <c r="AE653" s="1">
        <f>SUM(Table17[[#This Row],[Total 
Paid]:[Refunds]])</f>
        <v>0</v>
      </c>
      <c r="AF653" s="1"/>
      <c r="AG653" s="1">
        <f>SUM(AC653,Table17[[#This Row],[Refunds]],Table17[[#This Row],[Shipping 
Charged]])</f>
        <v>0</v>
      </c>
      <c r="AH653" s="1"/>
      <c r="AI653" s="1"/>
      <c r="AJ653" s="1">
        <f t="shared" si="617"/>
        <v>0</v>
      </c>
      <c r="AL653" s="1"/>
      <c r="AM653" s="1"/>
      <c r="AN653" s="1"/>
      <c r="AO653" s="1"/>
      <c r="AQ653" s="30"/>
      <c r="AR653" s="1"/>
      <c r="AS653" s="1">
        <f t="shared" si="618"/>
        <v>0</v>
      </c>
      <c r="AT653" s="1"/>
      <c r="AU653" s="1"/>
      <c r="AV653" s="2">
        <f t="shared" si="619"/>
        <v>0</v>
      </c>
      <c r="AX653" s="1"/>
      <c r="AY653" s="1"/>
      <c r="AZ653" s="1"/>
      <c r="BA653" s="2">
        <f t="shared" si="620"/>
        <v>0</v>
      </c>
      <c r="BB653" s="2">
        <f>SUM(AG653,AI653,-BA653,-Table17[[#This Row],[Sale Fee]])</f>
        <v>0</v>
      </c>
      <c r="BD653" s="1"/>
      <c r="BE653" s="1"/>
      <c r="BF653" s="1"/>
    </row>
    <row r="654" spans="1:58" x14ac:dyDescent="0.25">
      <c r="A654" s="1"/>
      <c r="B654" s="1"/>
      <c r="E654" s="4"/>
      <c r="P654" s="1"/>
      <c r="Q654" s="1"/>
      <c r="R654" s="1"/>
      <c r="T654" s="1"/>
      <c r="U654" s="1"/>
      <c r="V654" s="1"/>
      <c r="Y654" s="1">
        <f>Table17[[#This Row],[Quantity2]]*Table17[[#This Row],[U Cost]]</f>
        <v>0</v>
      </c>
      <c r="AA654" s="1"/>
      <c r="AB654" s="1"/>
      <c r="AC654" s="1">
        <f t="shared" si="616"/>
        <v>0</v>
      </c>
      <c r="AD654" s="1"/>
      <c r="AE654" s="1">
        <f>SUM(Table17[[#This Row],[Total 
Paid]:[Refunds]])</f>
        <v>0</v>
      </c>
      <c r="AF654" s="1"/>
      <c r="AG654" s="1">
        <f>SUM(AC654,Table17[[#This Row],[Refunds]],Table17[[#This Row],[Shipping 
Charged]])</f>
        <v>0</v>
      </c>
      <c r="AH654" s="1"/>
      <c r="AI654" s="1"/>
      <c r="AJ654" s="1">
        <f t="shared" si="617"/>
        <v>0</v>
      </c>
      <c r="AL654" s="1"/>
      <c r="AM654" s="1"/>
      <c r="AN654" s="1"/>
      <c r="AO654" s="1"/>
      <c r="AQ654" s="30"/>
      <c r="AR654" s="1"/>
      <c r="AS654" s="1">
        <f t="shared" si="618"/>
        <v>0</v>
      </c>
      <c r="AT654" s="1"/>
      <c r="AU654" s="1"/>
      <c r="AV654" s="2">
        <f t="shared" si="619"/>
        <v>0</v>
      </c>
      <c r="AX654" s="1"/>
      <c r="AY654" s="1"/>
      <c r="AZ654" s="1"/>
      <c r="BA654" s="2">
        <f t="shared" si="620"/>
        <v>0</v>
      </c>
      <c r="BB654" s="2">
        <f>SUM(AG654,AI654,-BA654,-Table17[[#This Row],[Sale Fee]])</f>
        <v>0</v>
      </c>
      <c r="BD654" s="1"/>
      <c r="BE654" s="1"/>
      <c r="BF654" s="1"/>
    </row>
    <row r="655" spans="1:58" s="53" customFormat="1" x14ac:dyDescent="0.25">
      <c r="A655" s="67"/>
      <c r="B655" s="67"/>
      <c r="E655" s="68"/>
      <c r="P655" s="67"/>
      <c r="Q655" s="67"/>
      <c r="R655" s="67"/>
      <c r="T655" s="67"/>
      <c r="U655" s="67"/>
      <c r="V655" s="67"/>
      <c r="W655" s="67"/>
      <c r="Y655" s="67">
        <f>Table17[[#This Row],[Quantity2]]*Table17[[#This Row],[U Cost]]</f>
        <v>0</v>
      </c>
      <c r="AA655" s="67"/>
      <c r="AB655" s="67"/>
      <c r="AC655" s="67">
        <f t="shared" si="616"/>
        <v>0</v>
      </c>
      <c r="AD655" s="67"/>
      <c r="AE655" s="67">
        <f>SUM(Table17[[#This Row],[Total 
Paid]:[Refunds]])</f>
        <v>0</v>
      </c>
      <c r="AF655" s="67"/>
      <c r="AG655" s="67">
        <f>SUM(AC655,Table17[[#This Row],[Refunds]],Table17[[#This Row],[Shipping 
Charged]])</f>
        <v>0</v>
      </c>
      <c r="AH655" s="67"/>
      <c r="AI655" s="67"/>
      <c r="AJ655" s="67">
        <f t="shared" si="617"/>
        <v>0</v>
      </c>
      <c r="AL655" s="67"/>
      <c r="AM655" s="67"/>
      <c r="AN655" s="67"/>
      <c r="AO655" s="67"/>
      <c r="AQ655" s="66"/>
      <c r="AR655" s="67"/>
      <c r="AS655" s="67">
        <f t="shared" si="618"/>
        <v>0</v>
      </c>
      <c r="AT655" s="67"/>
      <c r="AU655" s="67"/>
      <c r="AV655" s="69">
        <f t="shared" si="619"/>
        <v>0</v>
      </c>
      <c r="AX655" s="67"/>
      <c r="AY655" s="67"/>
      <c r="AZ655" s="67"/>
      <c r="BA655" s="69">
        <f t="shared" si="620"/>
        <v>0</v>
      </c>
      <c r="BB655" s="69">
        <f>SUM(AG655,AI655,-BA655,-Table17[[#This Row],[Sale Fee]])</f>
        <v>0</v>
      </c>
      <c r="BD655" s="67"/>
      <c r="BE655" s="67"/>
      <c r="BF655" s="67"/>
    </row>
    <row r="656" spans="1:58" s="53" customFormat="1" x14ac:dyDescent="0.25">
      <c r="A656" s="67"/>
      <c r="B656" s="67"/>
      <c r="E656" s="68"/>
      <c r="P656" s="67"/>
      <c r="Q656" s="67"/>
      <c r="R656" s="67"/>
      <c r="T656" s="67"/>
      <c r="U656" s="67"/>
      <c r="V656" s="67"/>
      <c r="W656" s="67"/>
      <c r="Y656" s="67">
        <f>Table17[[#This Row],[Quantity2]]*Table17[[#This Row],[U Cost]]</f>
        <v>0</v>
      </c>
      <c r="AA656" s="67"/>
      <c r="AB656" s="67"/>
      <c r="AC656" s="67">
        <f t="shared" si="616"/>
        <v>0</v>
      </c>
      <c r="AD656" s="67"/>
      <c r="AE656" s="67">
        <f>SUM(Table17[[#This Row],[Total 
Paid]:[Refunds]])</f>
        <v>0</v>
      </c>
      <c r="AF656" s="67"/>
      <c r="AG656" s="67">
        <f>SUM(AC656,Table17[[#This Row],[Refunds]],Table17[[#This Row],[Shipping 
Charged]])</f>
        <v>0</v>
      </c>
      <c r="AH656" s="67"/>
      <c r="AI656" s="67"/>
      <c r="AJ656" s="67">
        <f t="shared" si="617"/>
        <v>0</v>
      </c>
      <c r="AL656" s="67"/>
      <c r="AM656" s="67"/>
      <c r="AN656" s="67"/>
      <c r="AO656" s="67"/>
      <c r="AQ656" s="66"/>
      <c r="AR656" s="67"/>
      <c r="AS656" s="67">
        <f t="shared" si="618"/>
        <v>0</v>
      </c>
      <c r="AT656" s="67"/>
      <c r="AU656" s="67"/>
      <c r="AV656" s="69">
        <f t="shared" si="619"/>
        <v>0</v>
      </c>
      <c r="AX656" s="67"/>
      <c r="AY656" s="67"/>
      <c r="AZ656" s="67"/>
      <c r="BA656" s="69">
        <f t="shared" si="620"/>
        <v>0</v>
      </c>
      <c r="BB656" s="69">
        <f>SUM(AG656,AI656,-BA656,-Table17[[#This Row],[Sale Fee]])</f>
        <v>0</v>
      </c>
      <c r="BD656" s="67"/>
      <c r="BE656" s="67"/>
      <c r="BF656" s="67"/>
    </row>
    <row r="657" spans="1:58" s="53" customFormat="1" x14ac:dyDescent="0.25">
      <c r="A657" s="67"/>
      <c r="B657" s="67"/>
      <c r="E657" s="68"/>
      <c r="P657" s="67"/>
      <c r="Q657" s="67"/>
      <c r="R657" s="67"/>
      <c r="T657" s="67"/>
      <c r="U657" s="67"/>
      <c r="V657" s="67"/>
      <c r="W657" s="67"/>
      <c r="Y657" s="67">
        <f>Table17[[#This Row],[Quantity2]]*Table17[[#This Row],[U Cost]]</f>
        <v>0</v>
      </c>
      <c r="AA657" s="67"/>
      <c r="AB657" s="67"/>
      <c r="AC657" s="67">
        <f t="shared" si="616"/>
        <v>0</v>
      </c>
      <c r="AD657" s="67"/>
      <c r="AE657" s="67">
        <f>SUM(Table17[[#This Row],[Total 
Paid]:[Refunds]])</f>
        <v>0</v>
      </c>
      <c r="AF657" s="67"/>
      <c r="AG657" s="67">
        <f>SUM(AC657,Table17[[#This Row],[Refunds]],Table17[[#This Row],[Shipping 
Charged]])</f>
        <v>0</v>
      </c>
      <c r="AH657" s="67"/>
      <c r="AI657" s="67"/>
      <c r="AJ657" s="67">
        <f t="shared" si="617"/>
        <v>0</v>
      </c>
      <c r="AL657" s="67"/>
      <c r="AM657" s="67"/>
      <c r="AN657" s="67"/>
      <c r="AO657" s="67"/>
      <c r="AQ657" s="66"/>
      <c r="AR657" s="67"/>
      <c r="AS657" s="67">
        <f t="shared" si="618"/>
        <v>0</v>
      </c>
      <c r="AT657" s="67"/>
      <c r="AU657" s="67"/>
      <c r="AV657" s="69">
        <f t="shared" si="619"/>
        <v>0</v>
      </c>
      <c r="AX657" s="67"/>
      <c r="AY657" s="67"/>
      <c r="AZ657" s="67"/>
      <c r="BA657" s="69">
        <f t="shared" si="620"/>
        <v>0</v>
      </c>
      <c r="BB657" s="69">
        <f>SUM(AG657,AI657,-BA657,-Table17[[#This Row],[Sale Fee]])</f>
        <v>0</v>
      </c>
      <c r="BD657" s="67"/>
      <c r="BE657" s="67"/>
      <c r="BF657" s="67"/>
    </row>
    <row r="658" spans="1:58" s="53" customFormat="1" x14ac:dyDescent="0.25">
      <c r="A658" s="67"/>
      <c r="B658" s="67"/>
      <c r="E658" s="68"/>
      <c r="P658" s="67"/>
      <c r="Q658" s="67"/>
      <c r="R658" s="67"/>
      <c r="T658" s="67"/>
      <c r="U658" s="67"/>
      <c r="V658" s="67"/>
      <c r="W658" s="67"/>
      <c r="Y658" s="67">
        <f>Table17[[#This Row],[Quantity2]]*Table17[[#This Row],[U Cost]]</f>
        <v>0</v>
      </c>
      <c r="AA658" s="67"/>
      <c r="AB658" s="67"/>
      <c r="AC658" s="67">
        <f t="shared" si="616"/>
        <v>0</v>
      </c>
      <c r="AD658" s="67"/>
      <c r="AE658" s="67">
        <f>SUM(Table17[[#This Row],[Total 
Paid]:[Refunds]])</f>
        <v>0</v>
      </c>
      <c r="AF658" s="67"/>
      <c r="AG658" s="67">
        <f>SUM(AC658,Table17[[#This Row],[Refunds]],Table17[[#This Row],[Shipping 
Charged]])</f>
        <v>0</v>
      </c>
      <c r="AH658" s="67"/>
      <c r="AI658" s="67"/>
      <c r="AJ658" s="67">
        <f t="shared" si="617"/>
        <v>0</v>
      </c>
      <c r="AL658" s="67"/>
      <c r="AM658" s="67"/>
      <c r="AN658" s="67"/>
      <c r="AO658" s="67"/>
      <c r="AQ658" s="66"/>
      <c r="AR658" s="67"/>
      <c r="AS658" s="67">
        <f t="shared" si="618"/>
        <v>0</v>
      </c>
      <c r="AT658" s="67"/>
      <c r="AU658" s="67"/>
      <c r="AV658" s="69">
        <f t="shared" si="619"/>
        <v>0</v>
      </c>
      <c r="AX658" s="67"/>
      <c r="AY658" s="67"/>
      <c r="AZ658" s="67"/>
      <c r="BA658" s="69">
        <f t="shared" si="620"/>
        <v>0</v>
      </c>
      <c r="BB658" s="69">
        <f>SUM(AG658,AI658,-BA658,-Table17[[#This Row],[Sale Fee]])</f>
        <v>0</v>
      </c>
      <c r="BD658" s="67"/>
      <c r="BE658" s="67"/>
      <c r="BF658" s="67"/>
    </row>
    <row r="659" spans="1:58" x14ac:dyDescent="0.25">
      <c r="A659" s="1"/>
      <c r="B659" s="1"/>
      <c r="E659" s="4"/>
      <c r="P659" s="1"/>
      <c r="Q659" s="1"/>
      <c r="R659" s="1"/>
      <c r="T659" s="1"/>
      <c r="U659" s="1"/>
      <c r="V659" s="1"/>
      <c r="Y659" s="1">
        <f>Table17[[#This Row],[Quantity2]]*Table17[[#This Row],[U Cost]]</f>
        <v>0</v>
      </c>
      <c r="AA659" s="1"/>
      <c r="AB659" s="1"/>
      <c r="AC659" s="1">
        <f t="shared" si="616"/>
        <v>0</v>
      </c>
      <c r="AD659" s="1"/>
      <c r="AE659" s="1">
        <f>SUM(Table17[[#This Row],[Total 
Paid]:[Refunds]])</f>
        <v>0</v>
      </c>
      <c r="AF659" s="1"/>
      <c r="AG659" s="1">
        <f>SUM(AC659,Table17[[#This Row],[Refunds]],Table17[[#This Row],[Shipping 
Charged]])</f>
        <v>0</v>
      </c>
      <c r="AH659" s="1"/>
      <c r="AI659" s="1"/>
      <c r="AJ659" s="1">
        <f t="shared" si="617"/>
        <v>0</v>
      </c>
      <c r="AL659" s="1"/>
      <c r="AM659" s="1"/>
      <c r="AN659" s="1"/>
      <c r="AO659" s="1"/>
      <c r="AQ659" s="30"/>
      <c r="AR659" s="1"/>
      <c r="AS659" s="1">
        <f t="shared" si="618"/>
        <v>0</v>
      </c>
      <c r="AT659" s="1"/>
      <c r="AU659" s="1"/>
      <c r="AV659" s="2">
        <f t="shared" si="619"/>
        <v>0</v>
      </c>
      <c r="AX659" s="1"/>
      <c r="AY659" s="1"/>
      <c r="AZ659" s="1"/>
      <c r="BA659" s="2">
        <f t="shared" si="620"/>
        <v>0</v>
      </c>
      <c r="BB659" s="2">
        <f>SUM(AG659,AI659,-BA659,-Table17[[#This Row],[Sale Fee]])</f>
        <v>0</v>
      </c>
      <c r="BD659" s="1"/>
      <c r="BE659" s="1"/>
      <c r="BF659" s="1"/>
    </row>
    <row r="660" spans="1:58" x14ac:dyDescent="0.25">
      <c r="A660" s="1"/>
      <c r="B660" s="1"/>
      <c r="E660" s="4"/>
      <c r="P660" s="1"/>
      <c r="Q660" s="1"/>
      <c r="R660" s="1"/>
      <c r="T660" s="1"/>
      <c r="U660" s="1"/>
      <c r="V660" s="1"/>
      <c r="Y660" s="1">
        <f>Table17[[#This Row],[Quantity2]]*Table17[[#This Row],[U Cost]]</f>
        <v>0</v>
      </c>
      <c r="AA660" s="1"/>
      <c r="AB660" s="1"/>
      <c r="AC660" s="1">
        <f t="shared" si="616"/>
        <v>0</v>
      </c>
      <c r="AD660" s="1"/>
      <c r="AE660" s="1">
        <f>SUM(Table17[[#This Row],[Total 
Paid]:[Refunds]])</f>
        <v>0</v>
      </c>
      <c r="AF660" s="1"/>
      <c r="AG660" s="1">
        <f>SUM(AC660,Table17[[#This Row],[Refunds]],Table17[[#This Row],[Shipping 
Charged]])</f>
        <v>0</v>
      </c>
      <c r="AH660" s="1"/>
      <c r="AI660" s="1"/>
      <c r="AJ660" s="1">
        <f t="shared" si="617"/>
        <v>0</v>
      </c>
      <c r="AL660" s="1"/>
      <c r="AM660" s="1"/>
      <c r="AN660" s="1"/>
      <c r="AO660" s="1"/>
      <c r="AQ660" s="30"/>
      <c r="AR660" s="1"/>
      <c r="AS660" s="1">
        <f t="shared" si="618"/>
        <v>0</v>
      </c>
      <c r="AT660" s="1"/>
      <c r="AU660" s="1"/>
      <c r="AV660" s="2">
        <f t="shared" si="619"/>
        <v>0</v>
      </c>
      <c r="AX660" s="1"/>
      <c r="AY660" s="1"/>
      <c r="AZ660" s="1"/>
      <c r="BA660" s="2">
        <f t="shared" si="620"/>
        <v>0</v>
      </c>
      <c r="BB660" s="2">
        <f>SUM(AG660,AI660,-BA660,-Table17[[#This Row],[Sale Fee]])</f>
        <v>0</v>
      </c>
      <c r="BD660" s="1"/>
      <c r="BE660" s="1"/>
      <c r="BF660" s="1"/>
    </row>
    <row r="661" spans="1:58" x14ac:dyDescent="0.25">
      <c r="A661" s="1"/>
      <c r="B661" s="1"/>
      <c r="E661" s="4"/>
      <c r="P661" s="1"/>
      <c r="Q661" s="1"/>
      <c r="R661" s="1"/>
      <c r="T661" s="1"/>
      <c r="U661" s="1"/>
      <c r="V661" s="1"/>
      <c r="Y661" s="1">
        <f>Table17[[#This Row],[Quantity2]]*Table17[[#This Row],[U Cost]]</f>
        <v>0</v>
      </c>
      <c r="AA661" s="1"/>
      <c r="AB661" s="1"/>
      <c r="AC661" s="1">
        <f t="shared" si="616"/>
        <v>0</v>
      </c>
      <c r="AD661" s="1"/>
      <c r="AE661" s="1">
        <f>SUM(Table17[[#This Row],[Total 
Paid]:[Refunds]])</f>
        <v>0</v>
      </c>
      <c r="AF661" s="1"/>
      <c r="AG661" s="1">
        <f>SUM(AC661,Table17[[#This Row],[Refunds]],Table17[[#This Row],[Shipping 
Charged]])</f>
        <v>0</v>
      </c>
      <c r="AH661" s="1"/>
      <c r="AI661" s="1"/>
      <c r="AJ661" s="1">
        <f t="shared" si="617"/>
        <v>0</v>
      </c>
      <c r="AL661" s="1"/>
      <c r="AM661" s="1"/>
      <c r="AN661" s="1"/>
      <c r="AO661" s="1"/>
      <c r="AQ661" s="30"/>
      <c r="AR661" s="1"/>
      <c r="AS661" s="1">
        <f t="shared" si="618"/>
        <v>0</v>
      </c>
      <c r="AT661" s="1"/>
      <c r="AU661" s="1"/>
      <c r="AV661" s="2">
        <f t="shared" si="619"/>
        <v>0</v>
      </c>
      <c r="AX661" s="1"/>
      <c r="AY661" s="1"/>
      <c r="AZ661" s="1"/>
      <c r="BA661" s="2">
        <f t="shared" si="620"/>
        <v>0</v>
      </c>
      <c r="BB661" s="2">
        <f>SUM(AG661,AI661,-BA661,-Table17[[#This Row],[Sale Fee]])</f>
        <v>0</v>
      </c>
      <c r="BD661" s="1"/>
      <c r="BE661" s="1"/>
      <c r="BF661" s="1"/>
    </row>
    <row r="662" spans="1:58" x14ac:dyDescent="0.25">
      <c r="A662" s="1"/>
      <c r="B662" s="1"/>
      <c r="E662" s="4"/>
      <c r="P662" s="1"/>
      <c r="Q662" s="1"/>
      <c r="R662" s="1"/>
      <c r="T662" s="1"/>
      <c r="U662" s="1"/>
      <c r="V662" s="1"/>
      <c r="Y662" s="1">
        <f>Table17[[#This Row],[Quantity2]]*Table17[[#This Row],[U Cost]]</f>
        <v>0</v>
      </c>
      <c r="AA662" s="1"/>
      <c r="AB662" s="1"/>
      <c r="AC662" s="1">
        <f t="shared" si="616"/>
        <v>0</v>
      </c>
      <c r="AD662" s="1"/>
      <c r="AE662" s="1">
        <f>SUM(Table17[[#This Row],[Total 
Paid]:[Refunds]])</f>
        <v>0</v>
      </c>
      <c r="AF662" s="1"/>
      <c r="AG662" s="1">
        <f>SUM(AC662,Table17[[#This Row],[Refunds]],Table17[[#This Row],[Shipping 
Charged]])</f>
        <v>0</v>
      </c>
      <c r="AH662" s="1"/>
      <c r="AI662" s="1"/>
      <c r="AJ662" s="1">
        <f t="shared" si="617"/>
        <v>0</v>
      </c>
      <c r="AL662" s="1"/>
      <c r="AM662" s="1"/>
      <c r="AN662" s="1"/>
      <c r="AO662" s="1"/>
      <c r="AQ662" s="30"/>
      <c r="AR662" s="1"/>
      <c r="AS662" s="1">
        <f t="shared" si="618"/>
        <v>0</v>
      </c>
      <c r="AT662" s="1"/>
      <c r="AU662" s="1"/>
      <c r="AV662" s="2">
        <f t="shared" si="619"/>
        <v>0</v>
      </c>
      <c r="AX662" s="1"/>
      <c r="AY662" s="1"/>
      <c r="AZ662" s="1"/>
      <c r="BA662" s="2">
        <f t="shared" si="620"/>
        <v>0</v>
      </c>
      <c r="BB662" s="2">
        <f>SUM(AG662,AI662,-BA662,-Table17[[#This Row],[Sale Fee]])</f>
        <v>0</v>
      </c>
      <c r="BD662" s="1"/>
      <c r="BE662" s="1"/>
      <c r="BF662" s="1"/>
    </row>
    <row r="663" spans="1:58" x14ac:dyDescent="0.25">
      <c r="A663" s="1"/>
      <c r="B663" s="1"/>
      <c r="E663" s="4"/>
      <c r="P663" s="1"/>
      <c r="Q663" s="1"/>
      <c r="R663" s="1"/>
      <c r="T663" s="1"/>
      <c r="U663" s="1"/>
      <c r="V663" s="1"/>
      <c r="Y663" s="1">
        <f>Table17[[#This Row],[Quantity2]]*Table17[[#This Row],[U Cost]]</f>
        <v>0</v>
      </c>
      <c r="AA663" s="1"/>
      <c r="AB663" s="1"/>
      <c r="AC663" s="1">
        <f t="shared" si="616"/>
        <v>0</v>
      </c>
      <c r="AD663" s="1"/>
      <c r="AE663" s="1">
        <f>SUM(Table17[[#This Row],[Total 
Paid]:[Refunds]])</f>
        <v>0</v>
      </c>
      <c r="AF663" s="1"/>
      <c r="AG663" s="1">
        <f>SUM(AC663,Table17[[#This Row],[Refunds]],Table17[[#This Row],[Shipping 
Charged]])</f>
        <v>0</v>
      </c>
      <c r="AH663" s="1"/>
      <c r="AI663" s="1"/>
      <c r="AJ663" s="1">
        <f t="shared" si="617"/>
        <v>0</v>
      </c>
      <c r="AL663" s="1"/>
      <c r="AM663" s="1"/>
      <c r="AN663" s="1"/>
      <c r="AO663" s="1"/>
      <c r="AQ663" s="30"/>
      <c r="AR663" s="1"/>
      <c r="AS663" s="1">
        <f t="shared" si="618"/>
        <v>0</v>
      </c>
      <c r="AT663" s="1"/>
      <c r="AU663" s="1"/>
      <c r="AV663" s="2">
        <f t="shared" si="619"/>
        <v>0</v>
      </c>
      <c r="AX663" s="1"/>
      <c r="AY663" s="1"/>
      <c r="AZ663" s="1"/>
      <c r="BA663" s="2">
        <f t="shared" si="620"/>
        <v>0</v>
      </c>
      <c r="BB663" s="2">
        <f>SUM(AG663,AI663,-BA663,-Table17[[#This Row],[Sale Fee]])</f>
        <v>0</v>
      </c>
      <c r="BD663" s="1"/>
      <c r="BE663" s="1"/>
      <c r="BF663" s="1"/>
    </row>
    <row r="664" spans="1:58" x14ac:dyDescent="0.25">
      <c r="A664" s="1"/>
      <c r="B664" s="1"/>
      <c r="E664" s="4"/>
      <c r="P664" s="1"/>
      <c r="Q664" s="1"/>
      <c r="R664" s="1"/>
      <c r="T664" s="1"/>
      <c r="U664" s="1"/>
      <c r="V664" s="1"/>
      <c r="Y664" s="1">
        <f>Table17[[#This Row],[Quantity2]]*Table17[[#This Row],[U Cost]]</f>
        <v>0</v>
      </c>
      <c r="AA664" s="1"/>
      <c r="AB664" s="1"/>
      <c r="AC664" s="1">
        <f t="shared" si="616"/>
        <v>0</v>
      </c>
      <c r="AD664" s="1"/>
      <c r="AE664" s="1">
        <f>SUM(Table17[[#This Row],[Total 
Paid]:[Refunds]])</f>
        <v>0</v>
      </c>
      <c r="AF664" s="1"/>
      <c r="AG664" s="1">
        <f>SUM(AC664,Table17[[#This Row],[Refunds]],Table17[[#This Row],[Shipping 
Charged]])</f>
        <v>0</v>
      </c>
      <c r="AH664" s="1"/>
      <c r="AI664" s="1"/>
      <c r="AJ664" s="1">
        <f t="shared" si="617"/>
        <v>0</v>
      </c>
      <c r="AL664" s="1"/>
      <c r="AM664" s="1"/>
      <c r="AN664" s="1"/>
      <c r="AO664" s="1"/>
      <c r="AQ664" s="30"/>
      <c r="AR664" s="1"/>
      <c r="AS664" s="1">
        <f t="shared" si="618"/>
        <v>0</v>
      </c>
      <c r="AT664" s="1"/>
      <c r="AU664" s="1"/>
      <c r="AV664" s="2">
        <f t="shared" si="619"/>
        <v>0</v>
      </c>
      <c r="AX664" s="1"/>
      <c r="AY664" s="1"/>
      <c r="AZ664" s="1"/>
      <c r="BA664" s="2">
        <f t="shared" si="620"/>
        <v>0</v>
      </c>
      <c r="BB664" s="2">
        <f>SUM(AG664,AI664,-BA664,-Table17[[#This Row],[Sale Fee]])</f>
        <v>0</v>
      </c>
      <c r="BD664" s="1"/>
      <c r="BE664" s="1"/>
      <c r="BF664" s="1"/>
    </row>
    <row r="665" spans="1:58" x14ac:dyDescent="0.25">
      <c r="A665" s="1"/>
      <c r="B665" s="1"/>
      <c r="E665" s="4"/>
      <c r="P665" s="1"/>
      <c r="Q665" s="1"/>
      <c r="R665" s="1"/>
      <c r="T665" s="1"/>
      <c r="U665" s="1"/>
      <c r="V665" s="1"/>
      <c r="Y665" s="1">
        <f>Table17[[#This Row],[Quantity2]]*Table17[[#This Row],[U Cost]]</f>
        <v>0</v>
      </c>
      <c r="AA665" s="1"/>
      <c r="AB665" s="1"/>
      <c r="AC665" s="1">
        <f t="shared" si="616"/>
        <v>0</v>
      </c>
      <c r="AD665" s="1"/>
      <c r="AE665" s="1">
        <f>SUM(Table17[[#This Row],[Total 
Paid]:[Refunds]])</f>
        <v>0</v>
      </c>
      <c r="AF665" s="1"/>
      <c r="AG665" s="1">
        <f>SUM(AC665,Table17[[#This Row],[Refunds]],Table17[[#This Row],[Shipping 
Charged]])</f>
        <v>0</v>
      </c>
      <c r="AH665" s="1"/>
      <c r="AI665" s="1"/>
      <c r="AJ665" s="1">
        <f t="shared" si="617"/>
        <v>0</v>
      </c>
      <c r="AL665" s="1"/>
      <c r="AM665" s="1"/>
      <c r="AN665" s="1"/>
      <c r="AO665" s="1"/>
      <c r="AQ665" s="30"/>
      <c r="AR665" s="1"/>
      <c r="AS665" s="1">
        <f t="shared" si="618"/>
        <v>0</v>
      </c>
      <c r="AT665" s="1"/>
      <c r="AU665" s="1"/>
      <c r="AV665" s="2">
        <f t="shared" si="619"/>
        <v>0</v>
      </c>
      <c r="AX665" s="1"/>
      <c r="AY665" s="1"/>
      <c r="AZ665" s="1"/>
      <c r="BA665" s="2">
        <f t="shared" si="620"/>
        <v>0</v>
      </c>
      <c r="BB665" s="2">
        <f>SUM(AG665,AI665,-BA665,-Table17[[#This Row],[Sale Fee]])</f>
        <v>0</v>
      </c>
      <c r="BD665" s="1"/>
      <c r="BE665" s="1"/>
      <c r="BF665" s="1"/>
    </row>
    <row r="666" spans="1:58" x14ac:dyDescent="0.25">
      <c r="A666" s="1"/>
      <c r="B666" s="1"/>
      <c r="E666" s="4"/>
      <c r="P666" s="1"/>
      <c r="Q666" s="1"/>
      <c r="R666" s="1"/>
      <c r="T666" s="1"/>
      <c r="U666" s="1"/>
      <c r="V666" s="1"/>
      <c r="Y666" s="1">
        <f>Table17[[#This Row],[Quantity2]]*Table17[[#This Row],[U Cost]]</f>
        <v>0</v>
      </c>
      <c r="AA666" s="1"/>
      <c r="AB666" s="1"/>
      <c r="AC666" s="1">
        <f t="shared" si="616"/>
        <v>0</v>
      </c>
      <c r="AD666" s="1"/>
      <c r="AE666" s="1">
        <f>SUM(Table17[[#This Row],[Total 
Paid]:[Refunds]])</f>
        <v>0</v>
      </c>
      <c r="AF666" s="1"/>
      <c r="AG666" s="1">
        <f>SUM(AC666,Table17[[#This Row],[Refunds]],Table17[[#This Row],[Shipping 
Charged]])</f>
        <v>0</v>
      </c>
      <c r="AH666" s="1"/>
      <c r="AI666" s="1"/>
      <c r="AJ666" s="1">
        <f t="shared" si="617"/>
        <v>0</v>
      </c>
      <c r="AL666" s="1"/>
      <c r="AM666" s="1"/>
      <c r="AN666" s="1"/>
      <c r="AO666" s="1"/>
      <c r="AQ666" s="30"/>
      <c r="AR666" s="1"/>
      <c r="AS666" s="1">
        <f t="shared" si="618"/>
        <v>0</v>
      </c>
      <c r="AT666" s="1"/>
      <c r="AU666" s="1"/>
      <c r="AV666" s="2">
        <f t="shared" si="619"/>
        <v>0</v>
      </c>
      <c r="AX666" s="1"/>
      <c r="AY666" s="1"/>
      <c r="AZ666" s="1"/>
      <c r="BA666" s="2">
        <f t="shared" si="620"/>
        <v>0</v>
      </c>
      <c r="BB666" s="2">
        <f>SUM(AG666,AI666,-BA666,-Table17[[#This Row],[Sale Fee]])</f>
        <v>0</v>
      </c>
      <c r="BD666" s="1"/>
      <c r="BE666" s="1"/>
      <c r="BF666" s="1"/>
    </row>
    <row r="667" spans="1:58" x14ac:dyDescent="0.25">
      <c r="A667" s="1"/>
      <c r="B667" s="1"/>
      <c r="E667" s="4"/>
      <c r="P667" s="1"/>
      <c r="Q667" s="1"/>
      <c r="R667" s="1"/>
      <c r="T667" s="1"/>
      <c r="U667" s="1"/>
      <c r="V667" s="1"/>
      <c r="Y667" s="1">
        <f>Table17[[#This Row],[Quantity2]]*Table17[[#This Row],[U Cost]]</f>
        <v>0</v>
      </c>
      <c r="AA667" s="1"/>
      <c r="AB667" s="1"/>
      <c r="AC667" s="1">
        <f t="shared" si="616"/>
        <v>0</v>
      </c>
      <c r="AD667" s="1"/>
      <c r="AE667" s="1">
        <f>SUM(Table17[[#This Row],[Total 
Paid]:[Refunds]])</f>
        <v>0</v>
      </c>
      <c r="AF667" s="1"/>
      <c r="AG667" s="1">
        <f>SUM(AC667,Table17[[#This Row],[Refunds]],Table17[[#This Row],[Shipping 
Charged]])</f>
        <v>0</v>
      </c>
      <c r="AH667" s="1"/>
      <c r="AI667" s="1"/>
      <c r="AJ667" s="1">
        <f t="shared" si="617"/>
        <v>0</v>
      </c>
      <c r="AL667" s="1"/>
      <c r="AM667" s="1"/>
      <c r="AN667" s="1"/>
      <c r="AO667" s="1"/>
      <c r="AQ667" s="30"/>
      <c r="AR667" s="1"/>
      <c r="AS667" s="1">
        <f t="shared" si="618"/>
        <v>0</v>
      </c>
      <c r="AT667" s="1"/>
      <c r="AU667" s="1"/>
      <c r="AV667" s="2">
        <f t="shared" si="619"/>
        <v>0</v>
      </c>
      <c r="AX667" s="1"/>
      <c r="AY667" s="1"/>
      <c r="AZ667" s="1"/>
      <c r="BA667" s="2">
        <f t="shared" si="620"/>
        <v>0</v>
      </c>
      <c r="BB667" s="2">
        <f>SUM(AG667,AI667,-BA667,-Table17[[#This Row],[Sale Fee]])</f>
        <v>0</v>
      </c>
      <c r="BD667" s="1"/>
      <c r="BE667" s="1"/>
      <c r="BF667" s="1"/>
    </row>
    <row r="668" spans="1:58" x14ac:dyDescent="0.25">
      <c r="A668" s="1"/>
      <c r="B668" s="1"/>
      <c r="E668" s="4"/>
      <c r="P668" s="1"/>
      <c r="Q668" s="1"/>
      <c r="R668" s="1"/>
      <c r="T668" s="1"/>
      <c r="U668" s="1"/>
      <c r="V668" s="1"/>
      <c r="Y668" s="1">
        <f>Table17[[#This Row],[Quantity2]]*Table17[[#This Row],[U Cost]]</f>
        <v>0</v>
      </c>
      <c r="AA668" s="1"/>
      <c r="AB668" s="1"/>
      <c r="AC668" s="1">
        <f t="shared" si="616"/>
        <v>0</v>
      </c>
      <c r="AD668" s="1"/>
      <c r="AE668" s="1">
        <f>SUM(Table17[[#This Row],[Total 
Paid]:[Refunds]])</f>
        <v>0</v>
      </c>
      <c r="AF668" s="1"/>
      <c r="AG668" s="1">
        <f>SUM(AC668,Table17[[#This Row],[Refunds]],Table17[[#This Row],[Shipping 
Charged]])</f>
        <v>0</v>
      </c>
      <c r="AH668" s="1"/>
      <c r="AI668" s="1"/>
      <c r="AJ668" s="1">
        <f t="shared" si="617"/>
        <v>0</v>
      </c>
      <c r="AL668" s="1"/>
      <c r="AM668" s="1"/>
      <c r="AN668" s="1"/>
      <c r="AO668" s="1"/>
      <c r="AQ668" s="30"/>
      <c r="AR668" s="1"/>
      <c r="AS668" s="1">
        <f t="shared" si="618"/>
        <v>0</v>
      </c>
      <c r="AT668" s="1"/>
      <c r="AU668" s="1"/>
      <c r="AV668" s="2">
        <f t="shared" si="619"/>
        <v>0</v>
      </c>
      <c r="AX668" s="1"/>
      <c r="AY668" s="1"/>
      <c r="AZ668" s="1"/>
      <c r="BA668" s="2">
        <f t="shared" si="620"/>
        <v>0</v>
      </c>
      <c r="BB668" s="2">
        <f>SUM(AG668,AI668,-BA668,-Table17[[#This Row],[Sale Fee]])</f>
        <v>0</v>
      </c>
      <c r="BD668" s="1"/>
      <c r="BE668" s="1"/>
      <c r="BF668" s="1"/>
    </row>
    <row r="669" spans="1:58" x14ac:dyDescent="0.25">
      <c r="A669" s="1"/>
      <c r="B669" s="1"/>
      <c r="E669" s="4"/>
      <c r="P669" s="1"/>
      <c r="Q669" s="1"/>
      <c r="R669" s="1"/>
      <c r="T669" s="1"/>
      <c r="U669" s="1"/>
      <c r="V669" s="1"/>
      <c r="Y669" s="1">
        <f>Table17[[#This Row],[Quantity2]]*Table17[[#This Row],[U Cost]]</f>
        <v>0</v>
      </c>
      <c r="AA669" s="1"/>
      <c r="AB669" s="1"/>
      <c r="AC669" s="1">
        <f t="shared" si="616"/>
        <v>0</v>
      </c>
      <c r="AD669" s="1"/>
      <c r="AE669" s="1">
        <f>SUM(Table17[[#This Row],[Total 
Paid]:[Refunds]])</f>
        <v>0</v>
      </c>
      <c r="AF669" s="1"/>
      <c r="AG669" s="1">
        <f>SUM(AC669,Table17[[#This Row],[Refunds]],Table17[[#This Row],[Shipping 
Charged]])</f>
        <v>0</v>
      </c>
      <c r="AH669" s="1"/>
      <c r="AI669" s="1"/>
      <c r="AJ669" s="1">
        <f t="shared" si="617"/>
        <v>0</v>
      </c>
      <c r="AL669" s="1"/>
      <c r="AM669" s="1"/>
      <c r="AN669" s="1"/>
      <c r="AO669" s="1"/>
      <c r="AQ669" s="30"/>
      <c r="AR669" s="1"/>
      <c r="AS669" s="1">
        <f t="shared" si="618"/>
        <v>0</v>
      </c>
      <c r="AT669" s="1"/>
      <c r="AU669" s="1"/>
      <c r="AV669" s="2">
        <f t="shared" si="619"/>
        <v>0</v>
      </c>
      <c r="AX669" s="1"/>
      <c r="AY669" s="1"/>
      <c r="AZ669" s="1"/>
      <c r="BA669" s="2">
        <f t="shared" si="620"/>
        <v>0</v>
      </c>
      <c r="BB669" s="2">
        <f>SUM(AG669,AI669,-BA669,-Table17[[#This Row],[Sale Fee]])</f>
        <v>0</v>
      </c>
      <c r="BD669" s="1"/>
      <c r="BE669" s="1"/>
      <c r="BF669" s="1"/>
    </row>
    <row r="670" spans="1:58" x14ac:dyDescent="0.25">
      <c r="A670" s="1"/>
      <c r="B670" s="1"/>
      <c r="E670" s="4"/>
      <c r="P670" s="1"/>
      <c r="Q670" s="1"/>
      <c r="R670" s="1"/>
      <c r="T670" s="1"/>
      <c r="U670" s="1"/>
      <c r="V670" s="1"/>
      <c r="Y670" s="1">
        <f>Table17[[#This Row],[Quantity2]]*Table17[[#This Row],[U Cost]]</f>
        <v>0</v>
      </c>
      <c r="AA670" s="1"/>
      <c r="AB670" s="1"/>
      <c r="AC670" s="1">
        <f t="shared" si="616"/>
        <v>0</v>
      </c>
      <c r="AD670" s="1"/>
      <c r="AE670" s="1">
        <f>SUM(Table17[[#This Row],[Total 
Paid]:[Refunds]])</f>
        <v>0</v>
      </c>
      <c r="AF670" s="1"/>
      <c r="AG670" s="1">
        <f>SUM(AC670,Table17[[#This Row],[Refunds]],Table17[[#This Row],[Shipping 
Charged]])</f>
        <v>0</v>
      </c>
      <c r="AH670" s="1"/>
      <c r="AI670" s="1"/>
      <c r="AJ670" s="1">
        <f t="shared" si="617"/>
        <v>0</v>
      </c>
      <c r="AL670" s="1"/>
      <c r="AM670" s="1"/>
      <c r="AN670" s="1"/>
      <c r="AO670" s="1"/>
      <c r="AQ670" s="30"/>
      <c r="AR670" s="1"/>
      <c r="AS670" s="1">
        <f t="shared" si="618"/>
        <v>0</v>
      </c>
      <c r="AT670" s="1"/>
      <c r="AU670" s="1"/>
      <c r="AV670" s="2">
        <f t="shared" si="619"/>
        <v>0</v>
      </c>
      <c r="AX670" s="1"/>
      <c r="AY670" s="1"/>
      <c r="AZ670" s="1"/>
      <c r="BA670" s="2">
        <f t="shared" si="620"/>
        <v>0</v>
      </c>
      <c r="BB670" s="2">
        <f>SUM(AG670,AI670,-BA670,-Table17[[#This Row],[Sale Fee]])</f>
        <v>0</v>
      </c>
      <c r="BD670" s="1"/>
      <c r="BE670" s="1"/>
      <c r="BF670" s="1"/>
    </row>
    <row r="671" spans="1:58" x14ac:dyDescent="0.25">
      <c r="A671" s="1"/>
      <c r="B671" s="1"/>
      <c r="E671" s="4"/>
      <c r="P671" s="1"/>
      <c r="Q671" s="1"/>
      <c r="R671" s="1"/>
      <c r="T671" s="1"/>
      <c r="U671" s="1"/>
      <c r="V671" s="1"/>
      <c r="Y671" s="1">
        <f>Table17[[#This Row],[Quantity2]]*Table17[[#This Row],[U Cost]]</f>
        <v>0</v>
      </c>
      <c r="AA671" s="1"/>
      <c r="AB671" s="1"/>
      <c r="AC671" s="1">
        <f t="shared" si="616"/>
        <v>0</v>
      </c>
      <c r="AD671" s="1"/>
      <c r="AE671" s="1">
        <f>SUM(Table17[[#This Row],[Total 
Paid]:[Refunds]])</f>
        <v>0</v>
      </c>
      <c r="AF671" s="1"/>
      <c r="AG671" s="1">
        <f>SUM(AC671,Table17[[#This Row],[Refunds]],Table17[[#This Row],[Shipping 
Charged]])</f>
        <v>0</v>
      </c>
      <c r="AH671" s="1"/>
      <c r="AI671" s="1"/>
      <c r="AJ671" s="1">
        <f t="shared" si="617"/>
        <v>0</v>
      </c>
      <c r="AL671" s="1"/>
      <c r="AM671" s="1"/>
      <c r="AN671" s="1"/>
      <c r="AO671" s="1"/>
      <c r="AQ671" s="30"/>
      <c r="AR671" s="1"/>
      <c r="AS671" s="1">
        <f t="shared" si="618"/>
        <v>0</v>
      </c>
      <c r="AT671" s="1"/>
      <c r="AU671" s="1"/>
      <c r="AV671" s="2">
        <f t="shared" si="619"/>
        <v>0</v>
      </c>
      <c r="AX671" s="1"/>
      <c r="AY671" s="1"/>
      <c r="AZ671" s="1"/>
      <c r="BA671" s="2">
        <f t="shared" si="620"/>
        <v>0</v>
      </c>
      <c r="BB671" s="2">
        <f>SUM(AG671,AI671,-BA671,-Table17[[#This Row],[Sale Fee]])</f>
        <v>0</v>
      </c>
      <c r="BD671" s="1"/>
      <c r="BE671" s="1"/>
      <c r="BF671" s="1"/>
    </row>
    <row r="672" spans="1:58" x14ac:dyDescent="0.25">
      <c r="A672" s="1"/>
      <c r="B672" s="1"/>
      <c r="E672" s="4"/>
      <c r="P672" s="1"/>
      <c r="Q672" s="1"/>
      <c r="R672" s="1"/>
      <c r="T672" s="1"/>
      <c r="U672" s="1"/>
      <c r="V672" s="1"/>
      <c r="Y672" s="1">
        <f>Table17[[#This Row],[Quantity2]]*Table17[[#This Row],[U Cost]]</f>
        <v>0</v>
      </c>
      <c r="AA672" s="1"/>
      <c r="AB672" s="1"/>
      <c r="AC672" s="1">
        <f t="shared" si="616"/>
        <v>0</v>
      </c>
      <c r="AD672" s="1"/>
      <c r="AE672" s="1">
        <f>SUM(Table17[[#This Row],[Total 
Paid]:[Refunds]])</f>
        <v>0</v>
      </c>
      <c r="AF672" s="1"/>
      <c r="AG672" s="1">
        <f>SUM(AC672,Table17[[#This Row],[Refunds]],Table17[[#This Row],[Shipping 
Charged]])</f>
        <v>0</v>
      </c>
      <c r="AH672" s="1"/>
      <c r="AI672" s="1"/>
      <c r="AJ672" s="1">
        <f t="shared" si="617"/>
        <v>0</v>
      </c>
      <c r="AL672" s="1"/>
      <c r="AM672" s="1"/>
      <c r="AN672" s="1"/>
      <c r="AO672" s="1"/>
      <c r="AQ672" s="30"/>
      <c r="AR672" s="1"/>
      <c r="AS672" s="1">
        <f t="shared" si="618"/>
        <v>0</v>
      </c>
      <c r="AT672" s="1"/>
      <c r="AU672" s="1"/>
      <c r="AV672" s="2">
        <f t="shared" si="619"/>
        <v>0</v>
      </c>
      <c r="AX672" s="1"/>
      <c r="AY672" s="1"/>
      <c r="AZ672" s="1"/>
      <c r="BA672" s="2">
        <f t="shared" si="620"/>
        <v>0</v>
      </c>
      <c r="BB672" s="2">
        <f>SUM(AG672,AI672,-BA672,-Table17[[#This Row],[Sale Fee]])</f>
        <v>0</v>
      </c>
      <c r="BD672" s="1"/>
      <c r="BE672" s="1"/>
      <c r="BF672" s="1"/>
    </row>
    <row r="673" spans="1:58" x14ac:dyDescent="0.25">
      <c r="A673" s="1"/>
      <c r="B673" s="1"/>
      <c r="E673" s="4"/>
      <c r="P673" s="1"/>
      <c r="Q673" s="1"/>
      <c r="R673" s="1"/>
      <c r="T673" s="1"/>
      <c r="U673" s="1"/>
      <c r="V673" s="1"/>
      <c r="Y673" s="1">
        <f>Table17[[#This Row],[Quantity2]]*Table17[[#This Row],[U Cost]]</f>
        <v>0</v>
      </c>
      <c r="AA673" s="1"/>
      <c r="AB673" s="1"/>
      <c r="AC673" s="1">
        <f t="shared" si="616"/>
        <v>0</v>
      </c>
      <c r="AD673" s="1"/>
      <c r="AE673" s="1">
        <f>SUM(Table17[[#This Row],[Total 
Paid]:[Refunds]])</f>
        <v>0</v>
      </c>
      <c r="AF673" s="1"/>
      <c r="AG673" s="1">
        <f>SUM(AC673,Table17[[#This Row],[Refunds]],Table17[[#This Row],[Shipping 
Charged]])</f>
        <v>0</v>
      </c>
      <c r="AH673" s="1"/>
      <c r="AI673" s="1"/>
      <c r="AJ673" s="1">
        <f t="shared" si="617"/>
        <v>0</v>
      </c>
      <c r="AL673" s="1"/>
      <c r="AM673" s="1"/>
      <c r="AN673" s="1"/>
      <c r="AO673" s="1"/>
      <c r="AQ673" s="30"/>
      <c r="AR673" s="1"/>
      <c r="AS673" s="1">
        <f t="shared" si="618"/>
        <v>0</v>
      </c>
      <c r="AT673" s="1"/>
      <c r="AU673" s="1"/>
      <c r="AV673" s="2">
        <f t="shared" si="619"/>
        <v>0</v>
      </c>
      <c r="AX673" s="1"/>
      <c r="AY673" s="1"/>
      <c r="AZ673" s="1"/>
      <c r="BA673" s="2">
        <f t="shared" si="620"/>
        <v>0</v>
      </c>
      <c r="BB673" s="2">
        <f>SUM(AG673,AI673,-BA673,-Table17[[#This Row],[Sale Fee]])</f>
        <v>0</v>
      </c>
      <c r="BD673" s="1"/>
      <c r="BE673" s="1"/>
      <c r="BF673" s="1"/>
    </row>
    <row r="674" spans="1:58" x14ac:dyDescent="0.25">
      <c r="A674" s="1"/>
      <c r="B674" s="1"/>
      <c r="E674" s="4"/>
      <c r="P674" s="1"/>
      <c r="Q674" s="1"/>
      <c r="R674" s="1"/>
      <c r="T674" s="1"/>
      <c r="U674" s="1"/>
      <c r="V674" s="1"/>
      <c r="Y674" s="1">
        <f>Table17[[#This Row],[Quantity2]]*Table17[[#This Row],[U Cost]]</f>
        <v>0</v>
      </c>
      <c r="AA674" s="1"/>
      <c r="AB674" s="1"/>
      <c r="AC674" s="1">
        <f t="shared" si="616"/>
        <v>0</v>
      </c>
      <c r="AD674" s="1"/>
      <c r="AE674" s="1">
        <f>SUM(Table17[[#This Row],[Total 
Paid]:[Refunds]])</f>
        <v>0</v>
      </c>
      <c r="AF674" s="1"/>
      <c r="AG674" s="1">
        <f>SUM(AC674,Table17[[#This Row],[Refunds]],Table17[[#This Row],[Shipping 
Charged]])</f>
        <v>0</v>
      </c>
      <c r="AH674" s="1"/>
      <c r="AI674" s="1"/>
      <c r="AJ674" s="1">
        <f t="shared" si="617"/>
        <v>0</v>
      </c>
      <c r="AL674" s="1"/>
      <c r="AM674" s="1"/>
      <c r="AN674" s="1"/>
      <c r="AO674" s="1"/>
      <c r="AQ674" s="30"/>
      <c r="AR674" s="1"/>
      <c r="AS674" s="1">
        <f t="shared" si="618"/>
        <v>0</v>
      </c>
      <c r="AT674" s="1"/>
      <c r="AU674" s="1"/>
      <c r="AV674" s="2">
        <f t="shared" si="619"/>
        <v>0</v>
      </c>
      <c r="AX674" s="1"/>
      <c r="AY674" s="1"/>
      <c r="AZ674" s="1"/>
      <c r="BA674" s="2">
        <f t="shared" si="620"/>
        <v>0</v>
      </c>
      <c r="BB674" s="2">
        <f>SUM(AG674,AI674,-BA674,-Table17[[#This Row],[Sale Fee]])</f>
        <v>0</v>
      </c>
      <c r="BD674" s="1"/>
      <c r="BE674" s="1"/>
      <c r="BF674" s="1"/>
    </row>
    <row r="675" spans="1:58" x14ac:dyDescent="0.25">
      <c r="A675" s="1"/>
      <c r="B675" s="1"/>
      <c r="E675" s="4"/>
      <c r="P675" s="1"/>
      <c r="Q675" s="1"/>
      <c r="R675" s="1"/>
      <c r="T675" s="1"/>
      <c r="U675" s="1"/>
      <c r="V675" s="1"/>
      <c r="Y675" s="1">
        <f>Table17[[#This Row],[Quantity2]]*Table17[[#This Row],[U Cost]]</f>
        <v>0</v>
      </c>
      <c r="AA675" s="1"/>
      <c r="AB675" s="1"/>
      <c r="AC675" s="1">
        <f t="shared" si="616"/>
        <v>0</v>
      </c>
      <c r="AD675" s="1"/>
      <c r="AE675" s="1">
        <f>SUM(Table17[[#This Row],[Total 
Paid]:[Refunds]])</f>
        <v>0</v>
      </c>
      <c r="AF675" s="1"/>
      <c r="AG675" s="1">
        <f>SUM(AC675,Table17[[#This Row],[Refunds]],Table17[[#This Row],[Shipping 
Charged]])</f>
        <v>0</v>
      </c>
      <c r="AH675" s="1"/>
      <c r="AI675" s="1"/>
      <c r="AJ675" s="1">
        <f t="shared" si="617"/>
        <v>0</v>
      </c>
      <c r="AL675" s="1"/>
      <c r="AM675" s="1"/>
      <c r="AN675" s="1"/>
      <c r="AO675" s="1"/>
      <c r="AQ675" s="30"/>
      <c r="AR675" s="1"/>
      <c r="AS675" s="1">
        <f t="shared" si="618"/>
        <v>0</v>
      </c>
      <c r="AT675" s="1"/>
      <c r="AU675" s="1"/>
      <c r="AV675" s="2">
        <f t="shared" si="619"/>
        <v>0</v>
      </c>
      <c r="AX675" s="1"/>
      <c r="AY675" s="1"/>
      <c r="AZ675" s="1"/>
      <c r="BA675" s="2">
        <f t="shared" si="620"/>
        <v>0</v>
      </c>
      <c r="BB675" s="2">
        <f>SUM(AG675,AI675,-BA675,-Table17[[#This Row],[Sale Fee]])</f>
        <v>0</v>
      </c>
      <c r="BD675" s="1"/>
      <c r="BE675" s="1"/>
      <c r="BF675" s="1"/>
    </row>
    <row r="676" spans="1:58" x14ac:dyDescent="0.25">
      <c r="A676" s="1"/>
      <c r="B676" s="1"/>
      <c r="E676" s="4"/>
      <c r="P676" s="1"/>
      <c r="Q676" s="1"/>
      <c r="R676" s="1"/>
      <c r="T676" s="1"/>
      <c r="U676" s="1"/>
      <c r="V676" s="1"/>
      <c r="Y676" s="1">
        <f>Table17[[#This Row],[Quantity2]]*Table17[[#This Row],[U Cost]]</f>
        <v>0</v>
      </c>
      <c r="AA676" s="1"/>
      <c r="AB676" s="1"/>
      <c r="AC676" s="1">
        <f t="shared" si="616"/>
        <v>0</v>
      </c>
      <c r="AD676" s="1"/>
      <c r="AE676" s="1">
        <f>SUM(Table17[[#This Row],[Total 
Paid]:[Refunds]])</f>
        <v>0</v>
      </c>
      <c r="AF676" s="1"/>
      <c r="AG676" s="1">
        <f>SUM(AC676,Table17[[#This Row],[Refunds]],Table17[[#This Row],[Shipping 
Charged]])</f>
        <v>0</v>
      </c>
      <c r="AH676" s="1"/>
      <c r="AI676" s="1"/>
      <c r="AJ676" s="1">
        <f t="shared" si="617"/>
        <v>0</v>
      </c>
      <c r="AL676" s="1"/>
      <c r="AM676" s="1"/>
      <c r="AN676" s="1"/>
      <c r="AO676" s="1"/>
      <c r="AQ676" s="30"/>
      <c r="AR676" s="1"/>
      <c r="AS676" s="1">
        <f t="shared" si="618"/>
        <v>0</v>
      </c>
      <c r="AT676" s="1"/>
      <c r="AU676" s="1"/>
      <c r="AV676" s="2">
        <f t="shared" si="619"/>
        <v>0</v>
      </c>
      <c r="AX676" s="1"/>
      <c r="AY676" s="1"/>
      <c r="AZ676" s="1"/>
      <c r="BA676" s="2">
        <f t="shared" si="620"/>
        <v>0</v>
      </c>
      <c r="BB676" s="2">
        <f>SUM(AG676,AI676,-BA676,-Table17[[#This Row],[Sale Fee]])</f>
        <v>0</v>
      </c>
      <c r="BD676" s="1"/>
      <c r="BE676" s="1"/>
      <c r="BF676" s="1"/>
    </row>
    <row r="677" spans="1:58" x14ac:dyDescent="0.25">
      <c r="A677" s="1"/>
      <c r="B677" s="1"/>
      <c r="E677" s="4"/>
      <c r="P677" s="1"/>
      <c r="Q677" s="1"/>
      <c r="R677" s="1"/>
      <c r="T677" s="1"/>
      <c r="U677" s="1"/>
      <c r="V677" s="1"/>
      <c r="Y677" s="1">
        <f>Table17[[#This Row],[Quantity2]]*Table17[[#This Row],[U Cost]]</f>
        <v>0</v>
      </c>
      <c r="AA677" s="1"/>
      <c r="AB677" s="1"/>
      <c r="AC677" s="1">
        <f t="shared" si="616"/>
        <v>0</v>
      </c>
      <c r="AD677" s="1"/>
      <c r="AE677" s="1">
        <f>SUM(Table17[[#This Row],[Total 
Paid]:[Refunds]])</f>
        <v>0</v>
      </c>
      <c r="AF677" s="1"/>
      <c r="AG677" s="1">
        <f>SUM(AC677,Table17[[#This Row],[Refunds]],Table17[[#This Row],[Shipping 
Charged]])</f>
        <v>0</v>
      </c>
      <c r="AH677" s="1"/>
      <c r="AI677" s="1"/>
      <c r="AJ677" s="1">
        <f t="shared" si="617"/>
        <v>0</v>
      </c>
      <c r="AL677" s="1"/>
      <c r="AM677" s="1"/>
      <c r="AN677" s="1"/>
      <c r="AO677" s="1"/>
      <c r="AQ677" s="30"/>
      <c r="AR677" s="1"/>
      <c r="AS677" s="1">
        <f t="shared" si="618"/>
        <v>0</v>
      </c>
      <c r="AT677" s="1"/>
      <c r="AU677" s="1"/>
      <c r="AV677" s="2">
        <f t="shared" si="619"/>
        <v>0</v>
      </c>
      <c r="AX677" s="1"/>
      <c r="AY677" s="1"/>
      <c r="AZ677" s="1"/>
      <c r="BA677" s="2">
        <f t="shared" si="620"/>
        <v>0</v>
      </c>
      <c r="BB677" s="2">
        <f>SUM(AG677,AI677,-BA677,-Table17[[#This Row],[Sale Fee]])</f>
        <v>0</v>
      </c>
      <c r="BD677" s="1"/>
      <c r="BE677" s="1"/>
      <c r="BF677" s="1"/>
    </row>
    <row r="678" spans="1:58" x14ac:dyDescent="0.25">
      <c r="A678" s="1"/>
      <c r="B678" s="1"/>
      <c r="E678" s="4"/>
      <c r="P678" s="1"/>
      <c r="Q678" s="1"/>
      <c r="R678" s="1"/>
      <c r="T678" s="1"/>
      <c r="U678" s="1"/>
      <c r="V678" s="1"/>
      <c r="Y678" s="1">
        <f>Table17[[#This Row],[Quantity2]]*Table17[[#This Row],[U Cost]]</f>
        <v>0</v>
      </c>
      <c r="AA678" s="1"/>
      <c r="AB678" s="1"/>
      <c r="AC678" s="1">
        <f t="shared" si="616"/>
        <v>0</v>
      </c>
      <c r="AD678" s="1"/>
      <c r="AE678" s="1">
        <f>SUM(Table17[[#This Row],[Total 
Paid]:[Refunds]])</f>
        <v>0</v>
      </c>
      <c r="AF678" s="1"/>
      <c r="AG678" s="1">
        <f>SUM(AC678,Table17[[#This Row],[Refunds]],Table17[[#This Row],[Shipping 
Charged]])</f>
        <v>0</v>
      </c>
      <c r="AH678" s="1"/>
      <c r="AI678" s="1"/>
      <c r="AJ678" s="1">
        <f t="shared" si="617"/>
        <v>0</v>
      </c>
      <c r="AL678" s="1"/>
      <c r="AM678" s="1"/>
      <c r="AN678" s="1"/>
      <c r="AO678" s="1"/>
      <c r="AQ678" s="30"/>
      <c r="AR678" s="1"/>
      <c r="AS678" s="1">
        <f t="shared" si="618"/>
        <v>0</v>
      </c>
      <c r="AT678" s="1"/>
      <c r="AU678" s="1"/>
      <c r="AV678" s="2">
        <f t="shared" si="619"/>
        <v>0</v>
      </c>
      <c r="AX678" s="1"/>
      <c r="AY678" s="1"/>
      <c r="AZ678" s="1"/>
      <c r="BA678" s="2">
        <f t="shared" si="620"/>
        <v>0</v>
      </c>
      <c r="BB678" s="2">
        <f>SUM(AG678,AI678,-BA678,-Table17[[#This Row],[Sale Fee]])</f>
        <v>0</v>
      </c>
      <c r="BD678" s="1"/>
      <c r="BE678" s="1"/>
      <c r="BF678" s="1"/>
    </row>
    <row r="679" spans="1:58" x14ac:dyDescent="0.25">
      <c r="A679" s="1"/>
      <c r="B679" s="1"/>
      <c r="E679" s="52"/>
      <c r="N679" s="1"/>
      <c r="P679" s="1"/>
      <c r="Q679" s="1"/>
      <c r="R679" s="1"/>
      <c r="T679" s="1"/>
      <c r="U679" s="1"/>
      <c r="V679" s="1"/>
      <c r="Y679" s="1">
        <f>Table17[[#This Row],[Quantity2]]*Table17[[#This Row],[U Cost]]</f>
        <v>0</v>
      </c>
      <c r="AA679" s="1"/>
      <c r="AB679" s="1"/>
      <c r="AC679" s="1">
        <f t="shared" si="616"/>
        <v>0</v>
      </c>
      <c r="AD679" s="1"/>
      <c r="AE679" s="1">
        <f>SUM(Table17[[#This Row],[Total 
Paid]:[Refunds]])</f>
        <v>0</v>
      </c>
      <c r="AF679" s="1"/>
      <c r="AG679" s="1">
        <f>SUM(AC679,Table17[[#This Row],[Refunds]],Table17[[#This Row],[Shipping 
Charged]])</f>
        <v>0</v>
      </c>
      <c r="AH679" s="1"/>
      <c r="AI679" s="1"/>
      <c r="AJ679" s="1">
        <f t="shared" si="617"/>
        <v>0</v>
      </c>
      <c r="AL679" s="1"/>
      <c r="AM679" s="1"/>
      <c r="AN679" s="1"/>
      <c r="AO679" s="1"/>
      <c r="AQ679" s="30"/>
      <c r="AR679" s="1"/>
      <c r="AS679" s="1">
        <f t="shared" si="618"/>
        <v>0</v>
      </c>
      <c r="AT679" s="1"/>
      <c r="AU679" s="1"/>
      <c r="AV679" s="2">
        <f t="shared" si="619"/>
        <v>0</v>
      </c>
      <c r="AX679" s="1"/>
      <c r="AY679" s="1"/>
      <c r="AZ679" s="1"/>
      <c r="BA679" s="2">
        <f t="shared" si="620"/>
        <v>0</v>
      </c>
      <c r="BB679" s="2">
        <f>SUM(AG679,AI679,-BA679,-Table17[[#This Row],[Sale Fee]])</f>
        <v>0</v>
      </c>
      <c r="BD679" s="1"/>
      <c r="BE679" s="1"/>
      <c r="BF679" s="1"/>
    </row>
    <row r="680" spans="1:58" x14ac:dyDescent="0.25">
      <c r="A680" s="1"/>
      <c r="B680" s="1"/>
      <c r="E680" s="4"/>
      <c r="N680" s="49"/>
      <c r="P680" s="1"/>
      <c r="Q680" s="1"/>
      <c r="R680" s="1"/>
      <c r="T680" s="1"/>
      <c r="U680" s="1"/>
      <c r="V680" s="1"/>
      <c r="Y680" s="1">
        <f>Table17[[#This Row],[Quantity2]]*Table17[[#This Row],[U Cost]]</f>
        <v>0</v>
      </c>
      <c r="AA680" s="1"/>
      <c r="AB680" s="1"/>
      <c r="AC680" s="1">
        <f t="shared" si="616"/>
        <v>0</v>
      </c>
      <c r="AD680" s="1"/>
      <c r="AE680" s="1">
        <f>SUM(Table17[[#This Row],[Total 
Paid]:[Refunds]])</f>
        <v>0</v>
      </c>
      <c r="AF680" s="1"/>
      <c r="AG680" s="1">
        <f>SUM(AC680,Table17[[#This Row],[Refunds]],Table17[[#This Row],[Shipping 
Charged]])</f>
        <v>0</v>
      </c>
      <c r="AH680" s="1"/>
      <c r="AI680" s="1"/>
      <c r="AJ680" s="1">
        <f t="shared" si="617"/>
        <v>0</v>
      </c>
      <c r="AL680" s="1"/>
      <c r="AM680" s="1"/>
      <c r="AN680" s="1"/>
      <c r="AO680" s="1"/>
      <c r="AQ680" s="30"/>
      <c r="AR680" s="1"/>
      <c r="AS680" s="1">
        <f t="shared" si="618"/>
        <v>0</v>
      </c>
      <c r="AT680" s="1"/>
      <c r="AU680" s="1"/>
      <c r="AV680" s="2">
        <f t="shared" si="619"/>
        <v>0</v>
      </c>
      <c r="AX680" s="1"/>
      <c r="AY680" s="1"/>
      <c r="AZ680" s="1"/>
      <c r="BA680" s="2">
        <f t="shared" si="620"/>
        <v>0</v>
      </c>
      <c r="BB680" s="2">
        <f>SUM(AG680,AI680,-BA680,-Table17[[#This Row],[Sale Fee]])</f>
        <v>0</v>
      </c>
      <c r="BD680" s="1"/>
      <c r="BE680" s="1"/>
      <c r="BF680" s="1"/>
    </row>
    <row r="681" spans="1:58" x14ac:dyDescent="0.25">
      <c r="A681" s="1"/>
      <c r="B681" s="1"/>
      <c r="E681" s="4"/>
      <c r="P681" s="1"/>
      <c r="Q681" s="1"/>
      <c r="R681" s="1"/>
      <c r="T681" s="1"/>
      <c r="U681" s="1"/>
      <c r="V681" s="1"/>
      <c r="Y681" s="1">
        <f>Table17[[#This Row],[Quantity2]]*Table17[[#This Row],[U Cost]]</f>
        <v>0</v>
      </c>
      <c r="AA681" s="1"/>
      <c r="AB681" s="1"/>
      <c r="AC681" s="1">
        <f t="shared" si="616"/>
        <v>0</v>
      </c>
      <c r="AD681" s="1"/>
      <c r="AE681" s="1">
        <f>SUM(Table17[[#This Row],[Total 
Paid]:[Refunds]])</f>
        <v>0</v>
      </c>
      <c r="AF681" s="1"/>
      <c r="AG681" s="1">
        <f>SUM(AC681,Table17[[#This Row],[Refunds]],Table17[[#This Row],[Shipping 
Charged]])</f>
        <v>0</v>
      </c>
      <c r="AH681" s="1"/>
      <c r="AI681" s="1"/>
      <c r="AJ681" s="1">
        <f t="shared" si="617"/>
        <v>0</v>
      </c>
      <c r="AL681" s="1"/>
      <c r="AM681" s="1"/>
      <c r="AN681" s="1"/>
      <c r="AO681" s="1"/>
      <c r="AQ681" s="30"/>
      <c r="AR681" s="1"/>
      <c r="AS681" s="1">
        <f t="shared" si="618"/>
        <v>0</v>
      </c>
      <c r="AT681" s="1"/>
      <c r="AU681" s="1"/>
      <c r="AV681" s="2">
        <f t="shared" si="619"/>
        <v>0</v>
      </c>
      <c r="AX681" s="1"/>
      <c r="AY681" s="1"/>
      <c r="AZ681" s="1"/>
      <c r="BA681" s="2">
        <f t="shared" si="620"/>
        <v>0</v>
      </c>
      <c r="BB681" s="2">
        <f>SUM(AG681,AI681,-BA681,-Table17[[#This Row],[Sale Fee]])</f>
        <v>0</v>
      </c>
      <c r="BD681" s="1"/>
      <c r="BE681" s="1"/>
      <c r="BF681" s="1"/>
    </row>
    <row r="682" spans="1:58" x14ac:dyDescent="0.25">
      <c r="A682" s="1"/>
      <c r="B682" s="1"/>
      <c r="E682" s="4"/>
      <c r="P682" s="1"/>
      <c r="Q682" s="1"/>
      <c r="R682" s="1"/>
      <c r="T682" s="1"/>
      <c r="U682" s="1"/>
      <c r="V682" s="1"/>
      <c r="Y682" s="1">
        <f>Table17[[#This Row],[Quantity2]]*Table17[[#This Row],[U Cost]]</f>
        <v>0</v>
      </c>
      <c r="AA682" s="1"/>
      <c r="AB682" s="1"/>
      <c r="AC682" s="1">
        <f t="shared" si="616"/>
        <v>0</v>
      </c>
      <c r="AD682" s="1"/>
      <c r="AE682" s="1">
        <f>SUM(Table17[[#This Row],[Total 
Paid]:[Refunds]])</f>
        <v>0</v>
      </c>
      <c r="AF682" s="1"/>
      <c r="AG682" s="1">
        <f>SUM(AC682,Table17[[#This Row],[Refunds]],Table17[[#This Row],[Shipping 
Charged]])</f>
        <v>0</v>
      </c>
      <c r="AH682" s="1"/>
      <c r="AI682" s="1"/>
      <c r="AJ682" s="1">
        <f t="shared" si="617"/>
        <v>0</v>
      </c>
      <c r="AL682" s="1"/>
      <c r="AM682" s="1"/>
      <c r="AN682" s="1"/>
      <c r="AO682" s="1"/>
      <c r="AQ682" s="30"/>
      <c r="AR682" s="1"/>
      <c r="AS682" s="1">
        <f t="shared" si="618"/>
        <v>0</v>
      </c>
      <c r="AT682" s="1"/>
      <c r="AU682" s="1"/>
      <c r="AV682" s="2">
        <f t="shared" si="619"/>
        <v>0</v>
      </c>
      <c r="AX682" s="1"/>
      <c r="AY682" s="1"/>
      <c r="AZ682" s="1"/>
      <c r="BA682" s="2">
        <f t="shared" si="620"/>
        <v>0</v>
      </c>
      <c r="BB682" s="2">
        <f>SUM(AG682,AI682,-BA682,-Table17[[#This Row],[Sale Fee]])</f>
        <v>0</v>
      </c>
      <c r="BD682" s="1"/>
      <c r="BE682" s="1"/>
      <c r="BF682" s="1"/>
    </row>
    <row r="683" spans="1:58" x14ac:dyDescent="0.25">
      <c r="A683" s="1"/>
      <c r="B683" s="1"/>
      <c r="E683" s="4"/>
      <c r="P683" s="1"/>
      <c r="Q683" s="1"/>
      <c r="R683" s="1"/>
      <c r="T683" s="1"/>
      <c r="U683" s="1"/>
      <c r="V683" s="1"/>
      <c r="Y683" s="1">
        <f>Table17[[#This Row],[Quantity2]]*Table17[[#This Row],[U Cost]]</f>
        <v>0</v>
      </c>
      <c r="AA683" s="1"/>
      <c r="AB683" s="1"/>
      <c r="AC683" s="1">
        <f t="shared" si="616"/>
        <v>0</v>
      </c>
      <c r="AD683" s="1"/>
      <c r="AE683" s="1">
        <f>SUM(Table17[[#This Row],[Total 
Paid]:[Refunds]])</f>
        <v>0</v>
      </c>
      <c r="AF683" s="1"/>
      <c r="AG683" s="1">
        <f>SUM(AC683,Table17[[#This Row],[Refunds]],Table17[[#This Row],[Shipping 
Charged]])</f>
        <v>0</v>
      </c>
      <c r="AH683" s="1"/>
      <c r="AI683" s="1"/>
      <c r="AJ683" s="1">
        <f t="shared" si="617"/>
        <v>0</v>
      </c>
      <c r="AL683" s="1"/>
      <c r="AM683" s="1"/>
      <c r="AN683" s="1"/>
      <c r="AO683" s="1"/>
      <c r="AQ683" s="30"/>
      <c r="AR683" s="1"/>
      <c r="AS683" s="1">
        <f t="shared" si="618"/>
        <v>0</v>
      </c>
      <c r="AT683" s="1"/>
      <c r="AU683" s="1"/>
      <c r="AV683" s="2">
        <f t="shared" si="619"/>
        <v>0</v>
      </c>
      <c r="AX683" s="1"/>
      <c r="AY683" s="1"/>
      <c r="AZ683" s="1"/>
      <c r="BA683" s="2">
        <f t="shared" si="620"/>
        <v>0</v>
      </c>
      <c r="BB683" s="2">
        <f>SUM(AG683,AI683,-BA683,-Table17[[#This Row],[Sale Fee]])</f>
        <v>0</v>
      </c>
      <c r="BD683" s="1"/>
      <c r="BE683" s="1"/>
      <c r="BF683" s="1"/>
    </row>
    <row r="684" spans="1:58" x14ac:dyDescent="0.25">
      <c r="A684" s="1"/>
      <c r="B684" s="1"/>
      <c r="E684" s="4"/>
      <c r="P684" s="1"/>
      <c r="Q684" s="1"/>
      <c r="R684" s="1"/>
      <c r="T684" s="1"/>
      <c r="U684" s="1"/>
      <c r="V684" s="1"/>
      <c r="Y684" s="1">
        <f>Table17[[#This Row],[Quantity2]]*Table17[[#This Row],[U Cost]]</f>
        <v>0</v>
      </c>
      <c r="AA684" s="1"/>
      <c r="AB684" s="1"/>
      <c r="AC684" s="1">
        <f t="shared" si="616"/>
        <v>0</v>
      </c>
      <c r="AD684" s="1"/>
      <c r="AE684" s="1">
        <f>SUM(Table17[[#This Row],[Total 
Paid]:[Refunds]])</f>
        <v>0</v>
      </c>
      <c r="AF684" s="1"/>
      <c r="AG684" s="1">
        <f>SUM(AC684,Table17[[#This Row],[Refunds]],Table17[[#This Row],[Shipping 
Charged]])</f>
        <v>0</v>
      </c>
      <c r="AH684" s="1"/>
      <c r="AI684" s="1"/>
      <c r="AJ684" s="1">
        <f t="shared" si="617"/>
        <v>0</v>
      </c>
      <c r="AL684" s="1"/>
      <c r="AM684" s="1"/>
      <c r="AN684" s="1"/>
      <c r="AO684" s="1"/>
      <c r="AQ684" s="30"/>
      <c r="AR684" s="1"/>
      <c r="AS684" s="1">
        <f t="shared" si="618"/>
        <v>0</v>
      </c>
      <c r="AT684" s="1"/>
      <c r="AU684" s="1"/>
      <c r="AV684" s="2">
        <f t="shared" si="619"/>
        <v>0</v>
      </c>
      <c r="AX684" s="1"/>
      <c r="AY684" s="1"/>
      <c r="AZ684" s="1"/>
      <c r="BA684" s="2">
        <f t="shared" si="620"/>
        <v>0</v>
      </c>
      <c r="BB684" s="2">
        <f>SUM(AG684,AI684,-BA684,-Table17[[#This Row],[Sale Fee]])</f>
        <v>0</v>
      </c>
      <c r="BD684" s="1"/>
      <c r="BE684" s="1"/>
      <c r="BF684" s="1"/>
    </row>
    <row r="685" spans="1:58" x14ac:dyDescent="0.25">
      <c r="A685" s="1"/>
      <c r="B685" s="1"/>
      <c r="E685" s="4"/>
      <c r="P685" s="1"/>
      <c r="Q685" s="1"/>
      <c r="R685" s="1"/>
      <c r="T685" s="1"/>
      <c r="U685" s="1"/>
      <c r="V685" s="1"/>
      <c r="Y685" s="1">
        <f>Table17[[#This Row],[Quantity2]]*Table17[[#This Row],[U Cost]]</f>
        <v>0</v>
      </c>
      <c r="AA685" s="1"/>
      <c r="AB685" s="1"/>
      <c r="AC685" s="1">
        <f t="shared" si="616"/>
        <v>0</v>
      </c>
      <c r="AD685" s="1"/>
      <c r="AE685" s="1">
        <f>SUM(Table17[[#This Row],[Total 
Paid]:[Refunds]])</f>
        <v>0</v>
      </c>
      <c r="AF685" s="1"/>
      <c r="AG685" s="1">
        <f>SUM(AC685,Table17[[#This Row],[Refunds]],Table17[[#This Row],[Shipping 
Charged]])</f>
        <v>0</v>
      </c>
      <c r="AH685" s="1"/>
      <c r="AI685" s="1"/>
      <c r="AJ685" s="1">
        <f t="shared" si="617"/>
        <v>0</v>
      </c>
      <c r="AL685" s="1"/>
      <c r="AM685" s="1"/>
      <c r="AN685" s="1"/>
      <c r="AO685" s="1"/>
      <c r="AQ685" s="30"/>
      <c r="AR685" s="1"/>
      <c r="AS685" s="1">
        <f t="shared" si="618"/>
        <v>0</v>
      </c>
      <c r="AT685" s="1"/>
      <c r="AU685" s="1"/>
      <c r="AV685" s="2">
        <f t="shared" si="619"/>
        <v>0</v>
      </c>
      <c r="AX685" s="1"/>
      <c r="AY685" s="1"/>
      <c r="AZ685" s="1"/>
      <c r="BA685" s="2">
        <f t="shared" si="620"/>
        <v>0</v>
      </c>
      <c r="BB685" s="2">
        <f>SUM(AG685,AI685,-BA685,-Table17[[#This Row],[Sale Fee]])</f>
        <v>0</v>
      </c>
      <c r="BD685" s="1"/>
      <c r="BE685" s="1"/>
      <c r="BF685" s="1"/>
    </row>
    <row r="686" spans="1:58" x14ac:dyDescent="0.25">
      <c r="A686" s="1"/>
      <c r="B686" s="1"/>
      <c r="E686" s="4"/>
      <c r="P686" s="1"/>
      <c r="Q686" s="1"/>
      <c r="R686" s="1"/>
      <c r="T686" s="1"/>
      <c r="U686" s="1"/>
      <c r="V686" s="1"/>
      <c r="Y686" s="1">
        <f>Table17[[#This Row],[Quantity2]]*Table17[[#This Row],[U Cost]]</f>
        <v>0</v>
      </c>
      <c r="AA686" s="1"/>
      <c r="AB686" s="1"/>
      <c r="AC686" s="1">
        <f t="shared" si="616"/>
        <v>0</v>
      </c>
      <c r="AD686" s="1"/>
      <c r="AE686" s="1">
        <f>SUM(Table17[[#This Row],[Total 
Paid]:[Refunds]])</f>
        <v>0</v>
      </c>
      <c r="AF686" s="1"/>
      <c r="AG686" s="1">
        <f>SUM(AC686,Table17[[#This Row],[Refunds]],Table17[[#This Row],[Shipping 
Charged]])</f>
        <v>0</v>
      </c>
      <c r="AH686" s="1"/>
      <c r="AI686" s="1"/>
      <c r="AJ686" s="1">
        <f t="shared" si="617"/>
        <v>0</v>
      </c>
      <c r="AL686" s="1"/>
      <c r="AM686" s="1"/>
      <c r="AN686" s="1"/>
      <c r="AO686" s="1"/>
      <c r="AQ686" s="30"/>
      <c r="AR686" s="1"/>
      <c r="AS686" s="1">
        <f t="shared" si="618"/>
        <v>0</v>
      </c>
      <c r="AT686" s="1"/>
      <c r="AU686" s="1"/>
      <c r="AV686" s="2">
        <f t="shared" si="619"/>
        <v>0</v>
      </c>
      <c r="AX686" s="1"/>
      <c r="AY686" s="1"/>
      <c r="AZ686" s="1"/>
      <c r="BA686" s="2">
        <f t="shared" si="620"/>
        <v>0</v>
      </c>
      <c r="BB686" s="2">
        <f>SUM(AG686,AI686,-BA686,-Table17[[#This Row],[Sale Fee]])</f>
        <v>0</v>
      </c>
      <c r="BD686" s="1"/>
      <c r="BE686" s="1"/>
      <c r="BF686" s="1"/>
    </row>
    <row r="687" spans="1:58" x14ac:dyDescent="0.25">
      <c r="A687" s="1"/>
      <c r="B687" s="1"/>
      <c r="E687" s="4"/>
      <c r="P687" s="1"/>
      <c r="Q687" s="1"/>
      <c r="R687" s="1"/>
      <c r="T687" s="1"/>
      <c r="U687" s="1"/>
      <c r="V687" s="1"/>
      <c r="Y687" s="1">
        <f>Table17[[#This Row],[Quantity2]]*Table17[[#This Row],[U Cost]]</f>
        <v>0</v>
      </c>
      <c r="AA687" s="1"/>
      <c r="AB687" s="1"/>
      <c r="AC687" s="1">
        <f t="shared" si="616"/>
        <v>0</v>
      </c>
      <c r="AD687" s="1"/>
      <c r="AE687" s="1">
        <f>SUM(Table17[[#This Row],[Total 
Paid]:[Refunds]])</f>
        <v>0</v>
      </c>
      <c r="AF687" s="1"/>
      <c r="AG687" s="1">
        <f>SUM(AC687,Table17[[#This Row],[Refunds]],Table17[[#This Row],[Shipping 
Charged]])</f>
        <v>0</v>
      </c>
      <c r="AH687" s="1"/>
      <c r="AI687" s="1"/>
      <c r="AJ687" s="1">
        <f t="shared" si="617"/>
        <v>0</v>
      </c>
      <c r="AL687" s="1"/>
      <c r="AM687" s="1"/>
      <c r="AN687" s="1"/>
      <c r="AO687" s="1"/>
      <c r="AQ687" s="30"/>
      <c r="AR687" s="1"/>
      <c r="AS687" s="1">
        <f t="shared" si="618"/>
        <v>0</v>
      </c>
      <c r="AT687" s="1"/>
      <c r="AU687" s="1"/>
      <c r="AV687" s="2">
        <f t="shared" si="619"/>
        <v>0</v>
      </c>
      <c r="AX687" s="1"/>
      <c r="AY687" s="1"/>
      <c r="AZ687" s="1"/>
      <c r="BA687" s="2">
        <f t="shared" si="620"/>
        <v>0</v>
      </c>
      <c r="BB687" s="2">
        <f>SUM(AG687,AI687,-BA687,-Table17[[#This Row],[Sale Fee]])</f>
        <v>0</v>
      </c>
      <c r="BD687" s="1"/>
      <c r="BE687" s="1"/>
      <c r="BF687" s="1"/>
    </row>
    <row r="688" spans="1:58" x14ac:dyDescent="0.25">
      <c r="A688" s="1"/>
      <c r="B688" s="1"/>
      <c r="E688" s="4"/>
      <c r="N688" s="53"/>
      <c r="P688" s="1"/>
      <c r="Q688" s="1"/>
      <c r="R688" s="1"/>
      <c r="T688" s="1"/>
      <c r="U688" s="1"/>
      <c r="V688" s="1"/>
      <c r="Y688" s="1">
        <f>Table17[[#This Row],[Quantity2]]*Table17[[#This Row],[U Cost]]</f>
        <v>0</v>
      </c>
      <c r="AA688" s="1"/>
      <c r="AB688" s="1"/>
      <c r="AC688" s="1">
        <f t="shared" si="616"/>
        <v>0</v>
      </c>
      <c r="AD688" s="1"/>
      <c r="AE688" s="1">
        <f>SUM(Table17[[#This Row],[Total 
Paid]:[Refunds]])</f>
        <v>0</v>
      </c>
      <c r="AF688" s="1"/>
      <c r="AG688" s="1">
        <f>SUM(AC688,Table17[[#This Row],[Refunds]],Table17[[#This Row],[Shipping 
Charged]])</f>
        <v>0</v>
      </c>
      <c r="AH688" s="1"/>
      <c r="AI688" s="1"/>
      <c r="AJ688" s="1">
        <f t="shared" si="617"/>
        <v>0</v>
      </c>
      <c r="AL688" s="1"/>
      <c r="AM688" s="1"/>
      <c r="AN688" s="1"/>
      <c r="AO688" s="1"/>
      <c r="AQ688" s="30"/>
      <c r="AR688" s="1"/>
      <c r="AS688" s="1">
        <f t="shared" si="618"/>
        <v>0</v>
      </c>
      <c r="AT688" s="1"/>
      <c r="AU688" s="1"/>
      <c r="AV688" s="2">
        <f t="shared" si="619"/>
        <v>0</v>
      </c>
      <c r="AX688" s="1"/>
      <c r="AY688" s="1"/>
      <c r="AZ688" s="1"/>
      <c r="BA688" s="2">
        <f t="shared" si="620"/>
        <v>0</v>
      </c>
      <c r="BB688" s="2">
        <f>SUM(AG688,AI688,-BA688,-Table17[[#This Row],[Sale Fee]])</f>
        <v>0</v>
      </c>
      <c r="BD688" s="1"/>
      <c r="BE688" s="1"/>
      <c r="BF688" s="1"/>
    </row>
    <row r="689" spans="1:58" x14ac:dyDescent="0.25">
      <c r="A689" s="1"/>
      <c r="B689" s="1"/>
      <c r="E689" s="4"/>
      <c r="P689" s="1"/>
      <c r="Q689" s="1"/>
      <c r="R689" s="1"/>
      <c r="T689" s="1"/>
      <c r="U689" s="1"/>
      <c r="V689" s="1"/>
      <c r="Y689" s="1">
        <f>Table17[[#This Row],[Quantity2]]*Table17[[#This Row],[U Cost]]</f>
        <v>0</v>
      </c>
      <c r="AA689" s="1"/>
      <c r="AB689" s="1"/>
      <c r="AC689" s="1">
        <f t="shared" si="616"/>
        <v>0</v>
      </c>
      <c r="AD689" s="1"/>
      <c r="AE689" s="1">
        <f>SUM(Table17[[#This Row],[Total 
Paid]:[Refunds]])</f>
        <v>0</v>
      </c>
      <c r="AF689" s="1"/>
      <c r="AG689" s="1">
        <f>SUM(AC689,Table17[[#This Row],[Refunds]],Table17[[#This Row],[Shipping 
Charged]])</f>
        <v>0</v>
      </c>
      <c r="AH689" s="1"/>
      <c r="AI689" s="1"/>
      <c r="AJ689" s="1">
        <f t="shared" si="617"/>
        <v>0</v>
      </c>
      <c r="AL689" s="1"/>
      <c r="AM689" s="1"/>
      <c r="AN689" s="1"/>
      <c r="AO689" s="1"/>
      <c r="AQ689" s="30"/>
      <c r="AR689" s="1"/>
      <c r="AS689" s="1">
        <f t="shared" si="618"/>
        <v>0</v>
      </c>
      <c r="AT689" s="1"/>
      <c r="AU689" s="1"/>
      <c r="AV689" s="2">
        <f t="shared" si="619"/>
        <v>0</v>
      </c>
      <c r="AX689" s="1"/>
      <c r="AY689" s="1"/>
      <c r="AZ689" s="1"/>
      <c r="BA689" s="2">
        <f t="shared" si="620"/>
        <v>0</v>
      </c>
      <c r="BB689" s="2">
        <f>SUM(AG689,AI689,-BA689,-Table17[[#This Row],[Sale Fee]])</f>
        <v>0</v>
      </c>
      <c r="BD689" s="1"/>
      <c r="BE689" s="1"/>
      <c r="BF689" s="1"/>
    </row>
    <row r="690" spans="1:58" x14ac:dyDescent="0.25">
      <c r="A690" s="1"/>
      <c r="B690" s="1"/>
      <c r="E690" s="4"/>
      <c r="P690" s="1"/>
      <c r="Q690" s="1"/>
      <c r="R690" s="1"/>
      <c r="T690" s="1"/>
      <c r="U690" s="1"/>
      <c r="V690" s="1"/>
      <c r="Y690" s="1">
        <f>Table17[[#This Row],[Quantity2]]*Table17[[#This Row],[U Cost]]</f>
        <v>0</v>
      </c>
      <c r="AA690" s="1"/>
      <c r="AB690" s="1"/>
      <c r="AC690" s="1">
        <f t="shared" si="616"/>
        <v>0</v>
      </c>
      <c r="AD690" s="1"/>
      <c r="AE690" s="1">
        <f>SUM(Table17[[#This Row],[Total 
Paid]:[Refunds]])</f>
        <v>0</v>
      </c>
      <c r="AF690" s="1"/>
      <c r="AG690" s="1">
        <f>SUM(AC690,Table17[[#This Row],[Refunds]],Table17[[#This Row],[Shipping 
Charged]])</f>
        <v>0</v>
      </c>
      <c r="AH690" s="1"/>
      <c r="AI690" s="1"/>
      <c r="AJ690" s="1">
        <f t="shared" si="617"/>
        <v>0</v>
      </c>
      <c r="AL690" s="1"/>
      <c r="AM690" s="1"/>
      <c r="AN690" s="1"/>
      <c r="AO690" s="1"/>
      <c r="AQ690" s="30"/>
      <c r="AR690" s="1"/>
      <c r="AS690" s="1">
        <f t="shared" si="618"/>
        <v>0</v>
      </c>
      <c r="AT690" s="1"/>
      <c r="AU690" s="1"/>
      <c r="AV690" s="2">
        <f t="shared" si="619"/>
        <v>0</v>
      </c>
      <c r="AX690" s="1"/>
      <c r="AY690" s="1"/>
      <c r="AZ690" s="1"/>
      <c r="BA690" s="2">
        <f t="shared" si="620"/>
        <v>0</v>
      </c>
      <c r="BB690" s="2">
        <f>SUM(AG690,AI690,-BA690,-Table17[[#This Row],[Sale Fee]])</f>
        <v>0</v>
      </c>
      <c r="BD690" s="1"/>
      <c r="BE690" s="1"/>
      <c r="BF690" s="1"/>
    </row>
    <row r="691" spans="1:58" x14ac:dyDescent="0.25">
      <c r="A691" s="1"/>
      <c r="B691" s="1"/>
      <c r="E691" s="4"/>
      <c r="N691" s="53"/>
      <c r="P691" s="1"/>
      <c r="Q691" s="1"/>
      <c r="R691" s="1"/>
      <c r="T691" s="1"/>
      <c r="U691" s="1"/>
      <c r="V691" s="1"/>
      <c r="Y691" s="1">
        <f>Table17[[#This Row],[Quantity2]]*Table17[[#This Row],[U Cost]]</f>
        <v>0</v>
      </c>
      <c r="AA691" s="1"/>
      <c r="AB691" s="1"/>
      <c r="AC691" s="1">
        <f t="shared" si="616"/>
        <v>0</v>
      </c>
      <c r="AD691" s="1"/>
      <c r="AE691" s="1">
        <f>SUM(Table17[[#This Row],[Total 
Paid]:[Refunds]])</f>
        <v>0</v>
      </c>
      <c r="AF691" s="1"/>
      <c r="AG691" s="1">
        <f>SUM(AC691,Table17[[#This Row],[Refunds]],Table17[[#This Row],[Shipping 
Charged]])</f>
        <v>0</v>
      </c>
      <c r="AH691" s="1"/>
      <c r="AI691" s="1"/>
      <c r="AJ691" s="1">
        <f t="shared" si="617"/>
        <v>0</v>
      </c>
      <c r="AL691" s="1"/>
      <c r="AM691" s="1"/>
      <c r="AN691" s="1"/>
      <c r="AO691" s="1"/>
      <c r="AQ691" s="30"/>
      <c r="AR691" s="1"/>
      <c r="AS691" s="1">
        <f t="shared" si="618"/>
        <v>0</v>
      </c>
      <c r="AT691" s="1"/>
      <c r="AU691" s="1"/>
      <c r="AV691" s="2">
        <f t="shared" si="619"/>
        <v>0</v>
      </c>
      <c r="AX691" s="1"/>
      <c r="AY691" s="1"/>
      <c r="AZ691" s="1"/>
      <c r="BA691" s="2">
        <f t="shared" si="620"/>
        <v>0</v>
      </c>
      <c r="BB691" s="2">
        <f>SUM(AG691,AI691,-BA691,-Table17[[#This Row],[Sale Fee]])</f>
        <v>0</v>
      </c>
      <c r="BD691" s="1"/>
      <c r="BE691" s="1"/>
      <c r="BF691" s="1"/>
    </row>
    <row r="692" spans="1:58" x14ac:dyDescent="0.25">
      <c r="A692" s="1"/>
      <c r="B692" s="1"/>
      <c r="E692" s="4"/>
      <c r="P692" s="1"/>
      <c r="Q692" s="1"/>
      <c r="R692" s="1"/>
      <c r="T692" s="1"/>
      <c r="U692" s="1"/>
      <c r="V692" s="1"/>
      <c r="Y692" s="1">
        <f>Table17[[#This Row],[Quantity2]]*Table17[[#This Row],[U Cost]]</f>
        <v>0</v>
      </c>
      <c r="AA692" s="1"/>
      <c r="AB692" s="1"/>
      <c r="AC692" s="1">
        <f t="shared" si="616"/>
        <v>0</v>
      </c>
      <c r="AD692" s="1"/>
      <c r="AE692" s="1">
        <f>SUM(Table17[[#This Row],[Total 
Paid]:[Refunds]])</f>
        <v>0</v>
      </c>
      <c r="AF692" s="1"/>
      <c r="AG692" s="1">
        <f>SUM(AC692,Table17[[#This Row],[Refunds]],Table17[[#This Row],[Shipping 
Charged]])</f>
        <v>0</v>
      </c>
      <c r="AH692" s="1"/>
      <c r="AI692" s="1"/>
      <c r="AJ692" s="1">
        <f t="shared" si="617"/>
        <v>0</v>
      </c>
      <c r="AL692" s="1"/>
      <c r="AM692" s="1"/>
      <c r="AN692" s="1"/>
      <c r="AO692" s="1"/>
      <c r="AQ692" s="30"/>
      <c r="AR692" s="1"/>
      <c r="AS692" s="1">
        <f t="shared" si="618"/>
        <v>0</v>
      </c>
      <c r="AT692" s="1"/>
      <c r="AU692" s="1"/>
      <c r="AV692" s="2">
        <f t="shared" si="619"/>
        <v>0</v>
      </c>
      <c r="AX692" s="1"/>
      <c r="AY692" s="1"/>
      <c r="AZ692" s="1"/>
      <c r="BA692" s="2">
        <f t="shared" si="620"/>
        <v>0</v>
      </c>
      <c r="BB692" s="2">
        <f>SUM(AG692,AI692,-BA692,-Table17[[#This Row],[Sale Fee]])</f>
        <v>0</v>
      </c>
      <c r="BD692" s="1"/>
      <c r="BE692" s="1"/>
      <c r="BF692" s="1"/>
    </row>
    <row r="693" spans="1:58" x14ac:dyDescent="0.25">
      <c r="A693" s="1"/>
      <c r="B693" s="1"/>
      <c r="E693" s="4"/>
      <c r="N693" s="53"/>
      <c r="P693" s="1"/>
      <c r="Q693" s="1"/>
      <c r="R693" s="1"/>
      <c r="T693" s="1"/>
      <c r="U693" s="1"/>
      <c r="V693" s="1"/>
      <c r="Y693" s="1">
        <f>Table17[[#This Row],[Quantity2]]*Table17[[#This Row],[U Cost]]</f>
        <v>0</v>
      </c>
      <c r="AA693" s="1"/>
      <c r="AB693" s="1"/>
      <c r="AC693" s="1">
        <f t="shared" si="616"/>
        <v>0</v>
      </c>
      <c r="AD693" s="1"/>
      <c r="AE693" s="1">
        <f>SUM(Table17[[#This Row],[Total 
Paid]:[Refunds]])</f>
        <v>0</v>
      </c>
      <c r="AF693" s="1"/>
      <c r="AG693" s="1">
        <f>SUM(AC693,Table17[[#This Row],[Refunds]],Table17[[#This Row],[Shipping 
Charged]])</f>
        <v>0</v>
      </c>
      <c r="AH693" s="1"/>
      <c r="AI693" s="1"/>
      <c r="AJ693" s="1">
        <f t="shared" si="617"/>
        <v>0</v>
      </c>
      <c r="AL693" s="1"/>
      <c r="AM693" s="1"/>
      <c r="AN693" s="1"/>
      <c r="AO693" s="1"/>
      <c r="AQ693" s="30"/>
      <c r="AR693" s="1"/>
      <c r="AS693" s="1">
        <f t="shared" si="618"/>
        <v>0</v>
      </c>
      <c r="AT693" s="1"/>
      <c r="AU693" s="1"/>
      <c r="AV693" s="2">
        <f t="shared" si="619"/>
        <v>0</v>
      </c>
      <c r="AX693" s="1"/>
      <c r="AY693" s="1"/>
      <c r="AZ693" s="1"/>
      <c r="BA693" s="2">
        <f t="shared" si="620"/>
        <v>0</v>
      </c>
      <c r="BB693" s="2">
        <f>SUM(AG693,AI693,-BA693,-Table17[[#This Row],[Sale Fee]])</f>
        <v>0</v>
      </c>
      <c r="BD693" s="1"/>
      <c r="BE693" s="1"/>
      <c r="BF693" s="1"/>
    </row>
    <row r="694" spans="1:58" x14ac:dyDescent="0.25">
      <c r="A694" s="1"/>
      <c r="B694" s="1"/>
      <c r="E694" s="4"/>
      <c r="P694" s="1"/>
      <c r="Q694" s="1"/>
      <c r="R694" s="1"/>
      <c r="T694" s="1"/>
      <c r="U694" s="1"/>
      <c r="V694" s="1"/>
      <c r="Y694" s="1">
        <f>Table17[[#This Row],[Quantity2]]*Table17[[#This Row],[U Cost]]</f>
        <v>0</v>
      </c>
      <c r="AA694" s="1"/>
      <c r="AB694" s="1"/>
      <c r="AC694" s="1">
        <f t="shared" si="616"/>
        <v>0</v>
      </c>
      <c r="AD694" s="1"/>
      <c r="AE694" s="1">
        <f>SUM(Table17[[#This Row],[Total 
Paid]:[Refunds]])</f>
        <v>0</v>
      </c>
      <c r="AF694" s="1"/>
      <c r="AG694" s="1">
        <f>SUM(AC694,Table17[[#This Row],[Refunds]],Table17[[#This Row],[Shipping 
Charged]])</f>
        <v>0</v>
      </c>
      <c r="AH694" s="1"/>
      <c r="AI694" s="1"/>
      <c r="AJ694" s="1">
        <f t="shared" si="617"/>
        <v>0</v>
      </c>
      <c r="AL694" s="1"/>
      <c r="AM694" s="1"/>
      <c r="AN694" s="1"/>
      <c r="AO694" s="1"/>
      <c r="AQ694" s="30"/>
      <c r="AR694" s="1"/>
      <c r="AS694" s="1">
        <f t="shared" si="618"/>
        <v>0</v>
      </c>
      <c r="AT694" s="1"/>
      <c r="AU694" s="1"/>
      <c r="AV694" s="2">
        <f t="shared" si="619"/>
        <v>0</v>
      </c>
      <c r="AX694" s="1"/>
      <c r="AY694" s="1"/>
      <c r="AZ694" s="1"/>
      <c r="BA694" s="2">
        <f t="shared" si="620"/>
        <v>0</v>
      </c>
      <c r="BB694" s="2">
        <f>SUM(AG694,AI694,-BA694,-Table17[[#This Row],[Sale Fee]])</f>
        <v>0</v>
      </c>
      <c r="BD694" s="1"/>
      <c r="BE694" s="1"/>
      <c r="BF694" s="1"/>
    </row>
    <row r="695" spans="1:58" x14ac:dyDescent="0.25">
      <c r="A695" s="1"/>
      <c r="B695" s="1"/>
      <c r="E695" s="4"/>
      <c r="P695" s="1"/>
      <c r="Q695" s="1"/>
      <c r="R695" s="1"/>
      <c r="T695" s="1"/>
      <c r="U695" s="1"/>
      <c r="V695" s="1"/>
      <c r="Y695" s="1">
        <f>Table17[[#This Row],[Quantity2]]*Table17[[#This Row],[U Cost]]</f>
        <v>0</v>
      </c>
      <c r="AA695" s="1"/>
      <c r="AB695" s="1"/>
      <c r="AC695" s="1">
        <f t="shared" si="616"/>
        <v>0</v>
      </c>
      <c r="AD695" s="1"/>
      <c r="AE695" s="1">
        <f>SUM(Table17[[#This Row],[Total 
Paid]:[Refunds]])</f>
        <v>0</v>
      </c>
      <c r="AF695" s="1"/>
      <c r="AG695" s="1">
        <f>SUM(AC695,Table17[[#This Row],[Refunds]],Table17[[#This Row],[Shipping 
Charged]])</f>
        <v>0</v>
      </c>
      <c r="AH695" s="1"/>
      <c r="AI695" s="1"/>
      <c r="AJ695" s="1">
        <f t="shared" si="617"/>
        <v>0</v>
      </c>
      <c r="AL695" s="1"/>
      <c r="AM695" s="1"/>
      <c r="AN695" s="1"/>
      <c r="AO695" s="1"/>
      <c r="AQ695" s="30"/>
      <c r="AR695" s="1"/>
      <c r="AS695" s="1">
        <f t="shared" si="618"/>
        <v>0</v>
      </c>
      <c r="AT695" s="1"/>
      <c r="AU695" s="1"/>
      <c r="AV695" s="2">
        <f t="shared" si="619"/>
        <v>0</v>
      </c>
      <c r="AX695" s="1"/>
      <c r="AY695" s="1"/>
      <c r="AZ695" s="1"/>
      <c r="BA695" s="2">
        <f t="shared" si="620"/>
        <v>0</v>
      </c>
      <c r="BB695" s="2">
        <f>SUM(AG695,AI695,-BA695,-Table17[[#This Row],[Sale Fee]])</f>
        <v>0</v>
      </c>
      <c r="BD695" s="1"/>
      <c r="BE695" s="1"/>
      <c r="BF695" s="1"/>
    </row>
    <row r="696" spans="1:58" x14ac:dyDescent="0.25">
      <c r="A696" s="1"/>
      <c r="B696" s="1"/>
      <c r="E696" s="4"/>
      <c r="P696" s="1"/>
      <c r="Q696" s="1"/>
      <c r="R696" s="1"/>
      <c r="T696" s="1"/>
      <c r="U696" s="1"/>
      <c r="V696" s="1"/>
      <c r="Y696" s="1">
        <f>Table17[[#This Row],[Quantity2]]*Table17[[#This Row],[U Cost]]</f>
        <v>0</v>
      </c>
      <c r="AA696" s="1"/>
      <c r="AB696" s="1"/>
      <c r="AC696" s="1">
        <f t="shared" si="616"/>
        <v>0</v>
      </c>
      <c r="AD696" s="1"/>
      <c r="AE696" s="1">
        <f>SUM(Table17[[#This Row],[Total 
Paid]:[Refunds]])</f>
        <v>0</v>
      </c>
      <c r="AF696" s="1"/>
      <c r="AG696" s="1">
        <f>SUM(AC696,Table17[[#This Row],[Refunds]],Table17[[#This Row],[Shipping 
Charged]])</f>
        <v>0</v>
      </c>
      <c r="AH696" s="1"/>
      <c r="AI696" s="1"/>
      <c r="AJ696" s="1">
        <f t="shared" si="617"/>
        <v>0</v>
      </c>
      <c r="AL696" s="1"/>
      <c r="AM696" s="1"/>
      <c r="AN696" s="1"/>
      <c r="AO696" s="1"/>
      <c r="AQ696" s="30"/>
      <c r="AR696" s="1"/>
      <c r="AS696" s="1">
        <f t="shared" si="618"/>
        <v>0</v>
      </c>
      <c r="AT696" s="1"/>
      <c r="AU696" s="1"/>
      <c r="AV696" s="2">
        <f t="shared" si="619"/>
        <v>0</v>
      </c>
      <c r="AX696" s="1"/>
      <c r="AY696" s="1"/>
      <c r="AZ696" s="1"/>
      <c r="BA696" s="2">
        <f t="shared" si="620"/>
        <v>0</v>
      </c>
      <c r="BB696" s="2">
        <f>SUM(AG696,AI696,-BA696,-Table17[[#This Row],[Sale Fee]])</f>
        <v>0</v>
      </c>
      <c r="BD696" s="1"/>
      <c r="BE696" s="1"/>
      <c r="BF696" s="1"/>
    </row>
    <row r="697" spans="1:58" x14ac:dyDescent="0.25">
      <c r="A697" s="1"/>
      <c r="B697" s="1"/>
      <c r="E697" s="4"/>
      <c r="P697" s="1"/>
      <c r="Q697" s="1"/>
      <c r="R697" s="1"/>
      <c r="T697" s="1"/>
      <c r="U697" s="1"/>
      <c r="V697" s="1"/>
      <c r="Y697" s="1">
        <f>Table17[[#This Row],[Quantity2]]*Table17[[#This Row],[U Cost]]</f>
        <v>0</v>
      </c>
      <c r="AA697" s="1"/>
      <c r="AB697" s="1"/>
      <c r="AC697" s="1">
        <f t="shared" si="616"/>
        <v>0</v>
      </c>
      <c r="AD697" s="1"/>
      <c r="AE697" s="1">
        <f>SUM(Table17[[#This Row],[Total 
Paid]:[Refunds]])</f>
        <v>0</v>
      </c>
      <c r="AF697" s="1"/>
      <c r="AG697" s="1">
        <f>SUM(AC697,Table17[[#This Row],[Refunds]],Table17[[#This Row],[Shipping 
Charged]])</f>
        <v>0</v>
      </c>
      <c r="AH697" s="1"/>
      <c r="AI697" s="1"/>
      <c r="AJ697" s="1">
        <f t="shared" si="617"/>
        <v>0</v>
      </c>
      <c r="AL697" s="1"/>
      <c r="AM697" s="1"/>
      <c r="AN697" s="1"/>
      <c r="AO697" s="1"/>
      <c r="AQ697" s="30"/>
      <c r="AR697" s="1"/>
      <c r="AS697" s="1">
        <f t="shared" si="618"/>
        <v>0</v>
      </c>
      <c r="AT697" s="1"/>
      <c r="AU697" s="1"/>
      <c r="AV697" s="2">
        <f t="shared" si="619"/>
        <v>0</v>
      </c>
      <c r="AX697" s="1"/>
      <c r="AY697" s="1"/>
      <c r="AZ697" s="1"/>
      <c r="BA697" s="2">
        <f t="shared" si="620"/>
        <v>0</v>
      </c>
      <c r="BB697" s="2">
        <f>SUM(AG697,AI697,-BA697,-Table17[[#This Row],[Sale Fee]])</f>
        <v>0</v>
      </c>
      <c r="BD697" s="1"/>
      <c r="BE697" s="1"/>
      <c r="BF697" s="1"/>
    </row>
    <row r="698" spans="1:58" x14ac:dyDescent="0.25">
      <c r="A698" s="1"/>
      <c r="B698" s="1"/>
      <c r="E698" s="4"/>
      <c r="P698" s="1"/>
      <c r="Q698" s="1"/>
      <c r="R698" s="1"/>
      <c r="T698" s="1"/>
      <c r="U698" s="1"/>
      <c r="V698" s="1"/>
      <c r="Y698" s="1">
        <f>Table17[[#This Row],[Quantity2]]*Table17[[#This Row],[U Cost]]</f>
        <v>0</v>
      </c>
      <c r="AA698" s="1"/>
      <c r="AB698" s="1"/>
      <c r="AC698" s="1">
        <f t="shared" si="616"/>
        <v>0</v>
      </c>
      <c r="AD698" s="1"/>
      <c r="AE698" s="1">
        <f>SUM(Table17[[#This Row],[Total 
Paid]:[Refunds]])</f>
        <v>0</v>
      </c>
      <c r="AF698" s="1"/>
      <c r="AG698" s="1">
        <f>SUM(AC698,Table17[[#This Row],[Refunds]],Table17[[#This Row],[Shipping 
Charged]])</f>
        <v>0</v>
      </c>
      <c r="AH698" s="1"/>
      <c r="AI698" s="1"/>
      <c r="AJ698" s="1">
        <f t="shared" si="617"/>
        <v>0</v>
      </c>
      <c r="AL698" s="1"/>
      <c r="AM698" s="1"/>
      <c r="AN698" s="1"/>
      <c r="AO698" s="1"/>
      <c r="AQ698" s="30"/>
      <c r="AR698" s="1"/>
      <c r="AS698" s="1">
        <f t="shared" si="618"/>
        <v>0</v>
      </c>
      <c r="AT698" s="1"/>
      <c r="AU698" s="1"/>
      <c r="AV698" s="2">
        <f t="shared" si="619"/>
        <v>0</v>
      </c>
      <c r="AX698" s="1"/>
      <c r="AY698" s="1"/>
      <c r="AZ698" s="1"/>
      <c r="BA698" s="2">
        <f t="shared" si="620"/>
        <v>0</v>
      </c>
      <c r="BB698" s="2">
        <f>SUM(AG698,AI698,-BA698,-Table17[[#This Row],[Sale Fee]])</f>
        <v>0</v>
      </c>
      <c r="BD698" s="1"/>
      <c r="BE698" s="1"/>
      <c r="BF698" s="1"/>
    </row>
    <row r="699" spans="1:58" x14ac:dyDescent="0.25">
      <c r="A699" s="1"/>
      <c r="B699" s="1"/>
      <c r="E699" s="4"/>
      <c r="P699" s="1"/>
      <c r="Q699" s="1"/>
      <c r="R699" s="1"/>
      <c r="T699" s="1"/>
      <c r="U699" s="1"/>
      <c r="V699" s="1"/>
      <c r="Y699" s="1">
        <f>Table17[[#This Row],[Quantity2]]*Table17[[#This Row],[U Cost]]</f>
        <v>0</v>
      </c>
      <c r="AA699" s="1"/>
      <c r="AB699" s="1"/>
      <c r="AC699" s="1">
        <f t="shared" si="616"/>
        <v>0</v>
      </c>
      <c r="AD699" s="1"/>
      <c r="AE699" s="1">
        <f>SUM(Table17[[#This Row],[Total 
Paid]:[Refunds]])</f>
        <v>0</v>
      </c>
      <c r="AF699" s="1"/>
      <c r="AG699" s="1">
        <f>SUM(AC699,Table17[[#This Row],[Refunds]],Table17[[#This Row],[Shipping 
Charged]])</f>
        <v>0</v>
      </c>
      <c r="AH699" s="1"/>
      <c r="AI699" s="1"/>
      <c r="AJ699" s="1">
        <f t="shared" si="617"/>
        <v>0</v>
      </c>
      <c r="AL699" s="1"/>
      <c r="AM699" s="1"/>
      <c r="AN699" s="1"/>
      <c r="AO699" s="1"/>
      <c r="AQ699" s="30"/>
      <c r="AR699" s="1"/>
      <c r="AS699" s="1">
        <f t="shared" si="618"/>
        <v>0</v>
      </c>
      <c r="AT699" s="1"/>
      <c r="AU699" s="1"/>
      <c r="AV699" s="2">
        <f t="shared" si="619"/>
        <v>0</v>
      </c>
      <c r="AX699" s="1"/>
      <c r="AY699" s="1"/>
      <c r="AZ699" s="1"/>
      <c r="BA699" s="2">
        <f t="shared" si="620"/>
        <v>0</v>
      </c>
      <c r="BB699" s="2">
        <f>SUM(AG699,AI699,-BA699,-Table17[[#This Row],[Sale Fee]])</f>
        <v>0</v>
      </c>
      <c r="BD699" s="1"/>
      <c r="BE699" s="1"/>
      <c r="BF699" s="1"/>
    </row>
    <row r="700" spans="1:58" x14ac:dyDescent="0.25">
      <c r="A700" s="1"/>
      <c r="B700" s="1"/>
      <c r="E700" s="4"/>
      <c r="P700" s="1"/>
      <c r="Q700" s="1"/>
      <c r="R700" s="1"/>
      <c r="T700" s="1"/>
      <c r="U700" s="1"/>
      <c r="V700" s="1"/>
      <c r="Y700" s="1">
        <f>Table17[[#This Row],[Quantity2]]*Table17[[#This Row],[U Cost]]</f>
        <v>0</v>
      </c>
      <c r="AA700" s="1"/>
      <c r="AB700" s="1"/>
      <c r="AC700" s="1">
        <f t="shared" si="616"/>
        <v>0</v>
      </c>
      <c r="AD700" s="1"/>
      <c r="AE700" s="1">
        <f>SUM(Table17[[#This Row],[Total 
Paid]:[Refunds]])</f>
        <v>0</v>
      </c>
      <c r="AF700" s="1"/>
      <c r="AG700" s="1">
        <f>SUM(AC700,Table17[[#This Row],[Refunds]],Table17[[#This Row],[Shipping 
Charged]])</f>
        <v>0</v>
      </c>
      <c r="AH700" s="1"/>
      <c r="AI700" s="1"/>
      <c r="AJ700" s="1">
        <f t="shared" si="617"/>
        <v>0</v>
      </c>
      <c r="AL700" s="1"/>
      <c r="AM700" s="1"/>
      <c r="AN700" s="1"/>
      <c r="AO700" s="1"/>
      <c r="AQ700" s="30"/>
      <c r="AR700" s="1"/>
      <c r="AS700" s="1">
        <f t="shared" si="618"/>
        <v>0</v>
      </c>
      <c r="AT700" s="1"/>
      <c r="AU700" s="1"/>
      <c r="AV700" s="2">
        <f t="shared" si="619"/>
        <v>0</v>
      </c>
      <c r="AX700" s="1"/>
      <c r="AY700" s="1"/>
      <c r="AZ700" s="1"/>
      <c r="BA700" s="2">
        <f t="shared" si="620"/>
        <v>0</v>
      </c>
      <c r="BB700" s="2">
        <f>SUM(AG700,AI700,-BA700,-Table17[[#This Row],[Sale Fee]])</f>
        <v>0</v>
      </c>
      <c r="BD700" s="1"/>
      <c r="BE700" s="1"/>
      <c r="BF700" s="1"/>
    </row>
    <row r="701" spans="1:58" x14ac:dyDescent="0.25">
      <c r="A701" s="1"/>
      <c r="B701" s="1"/>
      <c r="E701" s="4"/>
      <c r="P701" s="1"/>
      <c r="Q701" s="1"/>
      <c r="R701" s="1"/>
      <c r="T701" s="1"/>
      <c r="U701" s="1"/>
      <c r="V701" s="1"/>
      <c r="Y701" s="1">
        <f>Table17[[#This Row],[Quantity2]]*Table17[[#This Row],[U Cost]]</f>
        <v>0</v>
      </c>
      <c r="AA701" s="1"/>
      <c r="AB701" s="1"/>
      <c r="AC701" s="1">
        <f t="shared" si="616"/>
        <v>0</v>
      </c>
      <c r="AD701" s="1"/>
      <c r="AE701" s="1">
        <f>SUM(Table17[[#This Row],[Total 
Paid]:[Refunds]])</f>
        <v>0</v>
      </c>
      <c r="AF701" s="1"/>
      <c r="AG701" s="1">
        <f>SUM(AC701,Table17[[#This Row],[Refunds]],Table17[[#This Row],[Shipping 
Charged]])</f>
        <v>0</v>
      </c>
      <c r="AH701" s="1"/>
      <c r="AI701" s="1"/>
      <c r="AJ701" s="1">
        <f t="shared" si="617"/>
        <v>0</v>
      </c>
      <c r="AL701" s="1"/>
      <c r="AM701" s="1"/>
      <c r="AN701" s="1"/>
      <c r="AO701" s="1"/>
      <c r="AQ701" s="30"/>
      <c r="AR701" s="1"/>
      <c r="AS701" s="1">
        <f t="shared" si="618"/>
        <v>0</v>
      </c>
      <c r="AT701" s="1"/>
      <c r="AU701" s="1"/>
      <c r="AV701" s="2">
        <f t="shared" si="619"/>
        <v>0</v>
      </c>
      <c r="AX701" s="1"/>
      <c r="AY701" s="1"/>
      <c r="AZ701" s="1"/>
      <c r="BA701" s="2">
        <f t="shared" si="620"/>
        <v>0</v>
      </c>
      <c r="BB701" s="2">
        <f>SUM(AG701,AI701,-BA701,-Table17[[#This Row],[Sale Fee]])</f>
        <v>0</v>
      </c>
      <c r="BD701" s="1"/>
      <c r="BE701" s="1"/>
      <c r="BF701" s="1"/>
    </row>
    <row r="702" spans="1:58" x14ac:dyDescent="0.25">
      <c r="A702" s="1"/>
      <c r="B702" s="1"/>
      <c r="E702" s="4"/>
      <c r="P702" s="1"/>
      <c r="Q702" s="1"/>
      <c r="R702" s="1"/>
      <c r="T702" s="1"/>
      <c r="U702" s="1"/>
      <c r="V702" s="1"/>
      <c r="Y702" s="1">
        <f>Table17[[#This Row],[Quantity2]]*Table17[[#This Row],[U Cost]]</f>
        <v>0</v>
      </c>
      <c r="AA702" s="1"/>
      <c r="AB702" s="1"/>
      <c r="AC702" s="1">
        <f t="shared" si="616"/>
        <v>0</v>
      </c>
      <c r="AD702" s="1"/>
      <c r="AE702" s="1">
        <f>SUM(Table17[[#This Row],[Total 
Paid]:[Refunds]])</f>
        <v>0</v>
      </c>
      <c r="AF702" s="1"/>
      <c r="AG702" s="1">
        <f>SUM(AC702,Table17[[#This Row],[Refunds]],Table17[[#This Row],[Shipping 
Charged]])</f>
        <v>0</v>
      </c>
      <c r="AH702" s="1"/>
      <c r="AI702" s="1"/>
      <c r="AJ702" s="1">
        <f t="shared" si="617"/>
        <v>0</v>
      </c>
      <c r="AL702" s="1"/>
      <c r="AM702" s="1"/>
      <c r="AN702" s="1"/>
      <c r="AO702" s="1"/>
      <c r="AQ702" s="30"/>
      <c r="AR702" s="1"/>
      <c r="AS702" s="1">
        <f t="shared" si="618"/>
        <v>0</v>
      </c>
      <c r="AT702" s="1"/>
      <c r="AU702" s="1"/>
      <c r="AV702" s="2">
        <f t="shared" si="619"/>
        <v>0</v>
      </c>
      <c r="AX702" s="1"/>
      <c r="AY702" s="1"/>
      <c r="AZ702" s="1"/>
      <c r="BA702" s="2">
        <f t="shared" si="620"/>
        <v>0</v>
      </c>
      <c r="BB702" s="2">
        <f>SUM(AG702,AI702,-BA702,-Table17[[#This Row],[Sale Fee]])</f>
        <v>0</v>
      </c>
      <c r="BD702" s="1"/>
      <c r="BE702" s="1"/>
      <c r="BF702" s="1"/>
    </row>
    <row r="703" spans="1:58" x14ac:dyDescent="0.25">
      <c r="A703" s="1"/>
      <c r="B703" s="1"/>
      <c r="E703" s="4"/>
      <c r="P703" s="1"/>
      <c r="Q703" s="1"/>
      <c r="R703" s="1"/>
      <c r="T703" s="1"/>
      <c r="U703" s="1"/>
      <c r="V703" s="1"/>
      <c r="Y703" s="1">
        <f>Table17[[#This Row],[Quantity2]]*Table17[[#This Row],[U Cost]]</f>
        <v>0</v>
      </c>
      <c r="AA703" s="1"/>
      <c r="AB703" s="1"/>
      <c r="AC703" s="1">
        <f t="shared" si="616"/>
        <v>0</v>
      </c>
      <c r="AD703" s="1"/>
      <c r="AE703" s="1">
        <f>SUM(Table17[[#This Row],[Total 
Paid]:[Refunds]])</f>
        <v>0</v>
      </c>
      <c r="AF703" s="1"/>
      <c r="AG703" s="1">
        <f>SUM(AC703,Table17[[#This Row],[Refunds]],Table17[[#This Row],[Shipping 
Charged]])</f>
        <v>0</v>
      </c>
      <c r="AH703" s="1"/>
      <c r="AI703" s="1"/>
      <c r="AJ703" s="1">
        <f t="shared" si="617"/>
        <v>0</v>
      </c>
      <c r="AL703" s="1"/>
      <c r="AM703" s="1"/>
      <c r="AN703" s="1"/>
      <c r="AO703" s="1"/>
      <c r="AQ703" s="30"/>
      <c r="AR703" s="1"/>
      <c r="AS703" s="1">
        <f t="shared" si="618"/>
        <v>0</v>
      </c>
      <c r="AT703" s="1"/>
      <c r="AU703" s="1"/>
      <c r="AV703" s="2">
        <f t="shared" si="619"/>
        <v>0</v>
      </c>
      <c r="AX703" s="1"/>
      <c r="AY703" s="1"/>
      <c r="AZ703" s="1"/>
      <c r="BA703" s="2">
        <f t="shared" si="620"/>
        <v>0</v>
      </c>
      <c r="BB703" s="2">
        <f>SUM(AG703,AI703,-BA703,-Table17[[#This Row],[Sale Fee]])</f>
        <v>0</v>
      </c>
      <c r="BD703" s="1"/>
      <c r="BE703" s="1"/>
      <c r="BF703" s="1"/>
    </row>
    <row r="704" spans="1:58" x14ac:dyDescent="0.25">
      <c r="A704" s="1"/>
      <c r="B704" s="1"/>
      <c r="E704" s="4"/>
      <c r="P704" s="1"/>
      <c r="Q704" s="1"/>
      <c r="R704" s="1"/>
      <c r="T704" s="1"/>
      <c r="U704" s="1"/>
      <c r="V704" s="1"/>
      <c r="Y704" s="1">
        <f>Table17[[#This Row],[Quantity2]]*Table17[[#This Row],[U Cost]]</f>
        <v>0</v>
      </c>
      <c r="AA704" s="1"/>
      <c r="AB704" s="1"/>
      <c r="AC704" s="1">
        <f t="shared" si="616"/>
        <v>0</v>
      </c>
      <c r="AD704" s="1"/>
      <c r="AE704" s="1">
        <f>SUM(Table17[[#This Row],[Total 
Paid]:[Refunds]])</f>
        <v>0</v>
      </c>
      <c r="AF704" s="1"/>
      <c r="AG704" s="1">
        <f>SUM(AC704,Table17[[#This Row],[Refunds]],Table17[[#This Row],[Shipping 
Charged]])</f>
        <v>0</v>
      </c>
      <c r="AH704" s="1"/>
      <c r="AI704" s="1"/>
      <c r="AJ704" s="1">
        <f t="shared" si="617"/>
        <v>0</v>
      </c>
      <c r="AL704" s="1"/>
      <c r="AM704" s="1"/>
      <c r="AN704" s="1"/>
      <c r="AO704" s="1"/>
      <c r="AQ704" s="30"/>
      <c r="AR704" s="1"/>
      <c r="AS704" s="1">
        <f t="shared" si="618"/>
        <v>0</v>
      </c>
      <c r="AT704" s="1"/>
      <c r="AU704" s="1"/>
      <c r="AV704" s="2">
        <f t="shared" si="619"/>
        <v>0</v>
      </c>
      <c r="AX704" s="1"/>
      <c r="AY704" s="1"/>
      <c r="AZ704" s="1"/>
      <c r="BA704" s="2">
        <f t="shared" si="620"/>
        <v>0</v>
      </c>
      <c r="BB704" s="2">
        <f>SUM(AG704,AI704,-BA704,-Table17[[#This Row],[Sale Fee]])</f>
        <v>0</v>
      </c>
      <c r="BD704" s="1"/>
      <c r="BE704" s="1"/>
      <c r="BF704" s="1"/>
    </row>
    <row r="705" spans="1:58" x14ac:dyDescent="0.25">
      <c r="A705" s="1"/>
      <c r="B705" s="1"/>
      <c r="E705" s="4"/>
      <c r="P705" s="1"/>
      <c r="Q705" s="1"/>
      <c r="R705" s="1"/>
      <c r="T705" s="1"/>
      <c r="U705" s="1"/>
      <c r="V705" s="1"/>
      <c r="Y705" s="1">
        <f>Table17[[#This Row],[Quantity2]]*Table17[[#This Row],[U Cost]]</f>
        <v>0</v>
      </c>
      <c r="AA705" s="1"/>
      <c r="AB705" s="1"/>
      <c r="AC705" s="1">
        <f t="shared" si="616"/>
        <v>0</v>
      </c>
      <c r="AD705" s="1"/>
      <c r="AE705" s="1">
        <f>SUM(Table17[[#This Row],[Total 
Paid]:[Refunds]])</f>
        <v>0</v>
      </c>
      <c r="AF705" s="1"/>
      <c r="AG705" s="1">
        <f>SUM(AC705,Table17[[#This Row],[Refunds]],Table17[[#This Row],[Shipping 
Charged]])</f>
        <v>0</v>
      </c>
      <c r="AH705" s="1"/>
      <c r="AI705" s="1"/>
      <c r="AJ705" s="1">
        <f t="shared" si="617"/>
        <v>0</v>
      </c>
      <c r="AL705" s="1"/>
      <c r="AM705" s="1"/>
      <c r="AN705" s="1"/>
      <c r="AO705" s="1"/>
      <c r="AQ705" s="30"/>
      <c r="AR705" s="1"/>
      <c r="AS705" s="1">
        <f t="shared" si="618"/>
        <v>0</v>
      </c>
      <c r="AT705" s="1"/>
      <c r="AU705" s="1"/>
      <c r="AV705" s="2">
        <f t="shared" si="619"/>
        <v>0</v>
      </c>
      <c r="AX705" s="1"/>
      <c r="AY705" s="1"/>
      <c r="AZ705" s="1"/>
      <c r="BA705" s="2">
        <f t="shared" si="620"/>
        <v>0</v>
      </c>
      <c r="BB705" s="2">
        <f>SUM(AG705,AI705,-BA705,-Table17[[#This Row],[Sale Fee]])</f>
        <v>0</v>
      </c>
      <c r="BD705" s="1"/>
      <c r="BE705" s="1"/>
      <c r="BF705" s="1"/>
    </row>
    <row r="706" spans="1:58" x14ac:dyDescent="0.25">
      <c r="A706" s="1"/>
      <c r="B706" s="1"/>
      <c r="E706" s="4"/>
      <c r="P706" s="1"/>
      <c r="Q706" s="1"/>
      <c r="R706" s="1"/>
      <c r="T706" s="1"/>
      <c r="U706" s="1"/>
      <c r="V706" s="1"/>
      <c r="Y706" s="1">
        <f>Table17[[#This Row],[Quantity2]]*Table17[[#This Row],[U Cost]]</f>
        <v>0</v>
      </c>
      <c r="AA706" s="1"/>
      <c r="AB706" s="1"/>
      <c r="AC706" s="1">
        <f t="shared" si="616"/>
        <v>0</v>
      </c>
      <c r="AD706" s="1"/>
      <c r="AE706" s="1">
        <f>SUM(Table17[[#This Row],[Total 
Paid]:[Refunds]])</f>
        <v>0</v>
      </c>
      <c r="AF706" s="1"/>
      <c r="AG706" s="1">
        <f>SUM(AC706,Table17[[#This Row],[Refunds]],Table17[[#This Row],[Shipping 
Charged]])</f>
        <v>0</v>
      </c>
      <c r="AH706" s="1"/>
      <c r="AI706" s="1"/>
      <c r="AJ706" s="1">
        <f t="shared" si="617"/>
        <v>0</v>
      </c>
      <c r="AL706" s="1"/>
      <c r="AM706" s="1"/>
      <c r="AN706" s="1"/>
      <c r="AO706" s="1"/>
      <c r="AQ706" s="30"/>
      <c r="AR706" s="1"/>
      <c r="AS706" s="1">
        <f t="shared" si="618"/>
        <v>0</v>
      </c>
      <c r="AT706" s="1"/>
      <c r="AU706" s="1"/>
      <c r="AV706" s="2">
        <f t="shared" si="619"/>
        <v>0</v>
      </c>
      <c r="AX706" s="1"/>
      <c r="AY706" s="1"/>
      <c r="AZ706" s="1"/>
      <c r="BA706" s="2">
        <f t="shared" si="620"/>
        <v>0</v>
      </c>
      <c r="BB706" s="2">
        <f>SUM(AG706,AI706,-BA706,-Table17[[#This Row],[Sale Fee]])</f>
        <v>0</v>
      </c>
      <c r="BD706" s="1"/>
      <c r="BE706" s="1"/>
      <c r="BF706" s="1"/>
    </row>
    <row r="707" spans="1:58" x14ac:dyDescent="0.25">
      <c r="A707" s="1"/>
      <c r="B707" s="1"/>
      <c r="E707" s="4"/>
      <c r="P707" s="1"/>
      <c r="Q707" s="1"/>
      <c r="R707" s="1">
        <f t="shared" ref="R707" si="621">Q707*P707</f>
        <v>0</v>
      </c>
      <c r="T707" s="1"/>
      <c r="U707" s="1"/>
      <c r="V707" s="1">
        <f t="shared" ref="V707" si="622">T707*U707</f>
        <v>0</v>
      </c>
      <c r="Y707" s="1">
        <f>Table17[[#This Row],[Quantity2]]*Table17[[#This Row],[U Cost]]</f>
        <v>0</v>
      </c>
      <c r="AA707" s="1"/>
      <c r="AB707" s="1"/>
      <c r="AC707" s="1">
        <f t="shared" ref="AC707:AC785" si="623">AB707*AA707</f>
        <v>0</v>
      </c>
      <c r="AD707" s="1"/>
      <c r="AE707" s="1">
        <f>SUM(Table17[[#This Row],[Total 
Paid]:[Refunds]])</f>
        <v>0</v>
      </c>
      <c r="AF707" s="1"/>
      <c r="AG707" s="1">
        <f>SUM(AC707,Table17[[#This Row],[Refunds]],Table17[[#This Row],[Shipping 
Charged]])</f>
        <v>0</v>
      </c>
      <c r="AH707" s="1"/>
      <c r="AI707" s="1"/>
      <c r="AJ707" s="1">
        <f t="shared" ref="AJ707:AJ785" si="624">SUM(AG707,AH707,AI707)</f>
        <v>0</v>
      </c>
      <c r="AL707" s="1"/>
      <c r="AM707" s="1"/>
      <c r="AN707" s="1"/>
      <c r="AO707" s="1"/>
      <c r="AQ707" s="30"/>
      <c r="AR707" s="1"/>
      <c r="AS707" s="1">
        <f t="shared" ref="AS707:AS811" si="625">AR707*AQ707</f>
        <v>0</v>
      </c>
      <c r="AT707" s="1"/>
      <c r="AU707" s="1"/>
      <c r="AV707" s="2">
        <f t="shared" ref="AV707:AV785" si="626">SUM(AS707:AU707)</f>
        <v>0</v>
      </c>
      <c r="AX707" s="1"/>
      <c r="AY707" s="1"/>
      <c r="AZ707" s="1"/>
      <c r="BA707" s="2">
        <f t="shared" ref="BA707:BA785" si="627">SUM(AV707,AX707,AY707,AZ707)</f>
        <v>0</v>
      </c>
      <c r="BB707" s="2">
        <f>SUM(AG707,AI707,-BA707,-Table17[[#This Row],[Sale Fee]])</f>
        <v>0</v>
      </c>
      <c r="BD707" s="1"/>
      <c r="BE707" s="1"/>
      <c r="BF707" s="1">
        <f t="shared" ref="BF707" si="628">BE707*BD707</f>
        <v>0</v>
      </c>
    </row>
    <row r="708" spans="1:58" x14ac:dyDescent="0.25">
      <c r="A708" s="1"/>
      <c r="B708" s="1"/>
      <c r="E708" s="4"/>
      <c r="P708" s="1"/>
      <c r="Q708" s="1"/>
      <c r="R708" s="1"/>
      <c r="T708" s="1"/>
      <c r="U708" s="1"/>
      <c r="V708" s="1"/>
      <c r="Y708" s="1">
        <f>Table17[[#This Row],[Quantity2]]*Table17[[#This Row],[U Cost]]</f>
        <v>0</v>
      </c>
      <c r="AA708" s="1"/>
      <c r="AB708" s="1"/>
      <c r="AC708" s="1">
        <f t="shared" si="623"/>
        <v>0</v>
      </c>
      <c r="AD708" s="1"/>
      <c r="AE708" s="1">
        <f>SUM(Table17[[#This Row],[Total 
Paid]:[Refunds]])</f>
        <v>0</v>
      </c>
      <c r="AF708" s="1"/>
      <c r="AG708" s="1">
        <f>SUM(AC708,Table17[[#This Row],[Refunds]],Table17[[#This Row],[Shipping 
Charged]])</f>
        <v>0</v>
      </c>
      <c r="AH708" s="1"/>
      <c r="AI708" s="1"/>
      <c r="AJ708" s="1">
        <f t="shared" si="624"/>
        <v>0</v>
      </c>
      <c r="AL708" s="1"/>
      <c r="AM708" s="1"/>
      <c r="AN708" s="1"/>
      <c r="AO708" s="1"/>
      <c r="AQ708" s="30"/>
      <c r="AR708" s="1"/>
      <c r="AS708" s="1">
        <f t="shared" si="625"/>
        <v>0</v>
      </c>
      <c r="AT708" s="1"/>
      <c r="AU708" s="1"/>
      <c r="AV708" s="2">
        <f t="shared" si="626"/>
        <v>0</v>
      </c>
      <c r="AX708" s="1"/>
      <c r="AY708" s="1"/>
      <c r="AZ708" s="1"/>
      <c r="BA708" s="2">
        <f t="shared" si="627"/>
        <v>0</v>
      </c>
      <c r="BB708" s="2">
        <f>SUM(AG708,AI708,-BA708,-Table17[[#This Row],[Sale Fee]])</f>
        <v>0</v>
      </c>
      <c r="BD708" s="1"/>
      <c r="BE708" s="1"/>
      <c r="BF708" s="1"/>
    </row>
    <row r="709" spans="1:58" x14ac:dyDescent="0.25">
      <c r="A709" s="1"/>
      <c r="B709" s="1"/>
      <c r="E709" s="4"/>
      <c r="P709" s="1"/>
      <c r="Q709" s="1"/>
      <c r="R709" s="1"/>
      <c r="T709" s="1"/>
      <c r="U709" s="1"/>
      <c r="V709" s="1"/>
      <c r="Y709" s="1">
        <f>Table17[[#This Row],[Quantity2]]*Table17[[#This Row],[U Cost]]</f>
        <v>0</v>
      </c>
      <c r="AA709" s="1"/>
      <c r="AB709" s="1"/>
      <c r="AC709" s="1">
        <f t="shared" si="623"/>
        <v>0</v>
      </c>
      <c r="AD709" s="1"/>
      <c r="AE709" s="1">
        <f>SUM(Table17[[#This Row],[Total 
Paid]:[Refunds]])</f>
        <v>0</v>
      </c>
      <c r="AF709" s="1"/>
      <c r="AG709" s="1">
        <f>SUM(AC709,Table17[[#This Row],[Refunds]],Table17[[#This Row],[Shipping 
Charged]])</f>
        <v>0</v>
      </c>
      <c r="AH709" s="1"/>
      <c r="AI709" s="1"/>
      <c r="AJ709" s="1">
        <f t="shared" si="624"/>
        <v>0</v>
      </c>
      <c r="AL709" s="1"/>
      <c r="AM709" s="1"/>
      <c r="AN709" s="1"/>
      <c r="AO709" s="1"/>
      <c r="AQ709" s="30"/>
      <c r="AR709" s="1"/>
      <c r="AS709" s="1">
        <f t="shared" si="625"/>
        <v>0</v>
      </c>
      <c r="AT709" s="1"/>
      <c r="AU709" s="1"/>
      <c r="AV709" s="2">
        <f t="shared" si="626"/>
        <v>0</v>
      </c>
      <c r="AX709" s="1"/>
      <c r="AY709" s="1"/>
      <c r="AZ709" s="1"/>
      <c r="BA709" s="2">
        <f t="shared" si="627"/>
        <v>0</v>
      </c>
      <c r="BB709" s="2">
        <f>SUM(AG709,AI709,-BA709,-Table17[[#This Row],[Sale Fee]])</f>
        <v>0</v>
      </c>
      <c r="BD709" s="1"/>
      <c r="BE709" s="1"/>
      <c r="BF709" s="1"/>
    </row>
    <row r="710" spans="1:58" x14ac:dyDescent="0.25">
      <c r="A710" s="1"/>
      <c r="B710" s="1"/>
      <c r="E710" s="4"/>
      <c r="P710" s="1"/>
      <c r="Q710" s="1"/>
      <c r="R710" s="1"/>
      <c r="T710" s="1"/>
      <c r="U710" s="1"/>
      <c r="V710" s="1"/>
      <c r="Y710" s="1">
        <f>Table17[[#This Row],[Quantity2]]*Table17[[#This Row],[U Cost]]</f>
        <v>0</v>
      </c>
      <c r="AA710" s="1"/>
      <c r="AB710" s="1"/>
      <c r="AC710" s="1">
        <f t="shared" si="623"/>
        <v>0</v>
      </c>
      <c r="AD710" s="1"/>
      <c r="AE710" s="1">
        <f>SUM(Table17[[#This Row],[Total 
Paid]:[Refunds]])</f>
        <v>0</v>
      </c>
      <c r="AF710" s="1"/>
      <c r="AG710" s="1">
        <f>SUM(AC710,Table17[[#This Row],[Refunds]],Table17[[#This Row],[Shipping 
Charged]])</f>
        <v>0</v>
      </c>
      <c r="AH710" s="1"/>
      <c r="AI710" s="1"/>
      <c r="AJ710" s="1">
        <f t="shared" si="624"/>
        <v>0</v>
      </c>
      <c r="AL710" s="1"/>
      <c r="AM710" s="1"/>
      <c r="AN710" s="1"/>
      <c r="AO710" s="1"/>
      <c r="AQ710" s="30"/>
      <c r="AR710" s="1"/>
      <c r="AS710" s="1">
        <f t="shared" si="625"/>
        <v>0</v>
      </c>
      <c r="AT710" s="1"/>
      <c r="AU710" s="1"/>
      <c r="AV710" s="2">
        <f t="shared" si="626"/>
        <v>0</v>
      </c>
      <c r="AX710" s="1"/>
      <c r="AY710" s="1"/>
      <c r="AZ710" s="1"/>
      <c r="BA710" s="2">
        <f t="shared" si="627"/>
        <v>0</v>
      </c>
      <c r="BB710" s="2">
        <f>SUM(AG710,AI710,-BA710,-Table17[[#This Row],[Sale Fee]])</f>
        <v>0</v>
      </c>
      <c r="BD710" s="1"/>
      <c r="BE710" s="1"/>
      <c r="BF710" s="1"/>
    </row>
    <row r="711" spans="1:58" x14ac:dyDescent="0.25">
      <c r="A711" s="1"/>
      <c r="B711" s="1"/>
      <c r="E711" s="4"/>
      <c r="P711" s="1"/>
      <c r="Q711" s="1"/>
      <c r="R711" s="1"/>
      <c r="T711" s="1"/>
      <c r="U711" s="1"/>
      <c r="V711" s="1"/>
      <c r="Y711" s="1">
        <f>Table17[[#This Row],[Quantity2]]*Table17[[#This Row],[U Cost]]</f>
        <v>0</v>
      </c>
      <c r="AA711" s="1"/>
      <c r="AB711" s="1"/>
      <c r="AC711" s="1">
        <f t="shared" si="623"/>
        <v>0</v>
      </c>
      <c r="AD711" s="1"/>
      <c r="AE711" s="1">
        <f>SUM(Table17[[#This Row],[Total 
Paid]:[Refunds]])</f>
        <v>0</v>
      </c>
      <c r="AF711" s="1"/>
      <c r="AG711" s="1">
        <f>SUM(AC711,Table17[[#This Row],[Refunds]],Table17[[#This Row],[Shipping 
Charged]])</f>
        <v>0</v>
      </c>
      <c r="AH711" s="1"/>
      <c r="AI711" s="1"/>
      <c r="AJ711" s="1">
        <f t="shared" si="624"/>
        <v>0</v>
      </c>
      <c r="AL711" s="1"/>
      <c r="AM711" s="1"/>
      <c r="AN711" s="1"/>
      <c r="AO711" s="1"/>
      <c r="AQ711" s="30"/>
      <c r="AR711" s="1"/>
      <c r="AS711" s="1">
        <f t="shared" si="625"/>
        <v>0</v>
      </c>
      <c r="AT711" s="1"/>
      <c r="AU711" s="1"/>
      <c r="AV711" s="2">
        <f t="shared" si="626"/>
        <v>0</v>
      </c>
      <c r="AX711" s="1"/>
      <c r="AY711" s="1"/>
      <c r="AZ711" s="1"/>
      <c r="BA711" s="2">
        <f t="shared" si="627"/>
        <v>0</v>
      </c>
      <c r="BB711" s="2">
        <f>SUM(AG711,AI711,-BA711,-Table17[[#This Row],[Sale Fee]])</f>
        <v>0</v>
      </c>
      <c r="BD711" s="1"/>
      <c r="BE711" s="1"/>
      <c r="BF711" s="1"/>
    </row>
    <row r="712" spans="1:58" x14ac:dyDescent="0.25">
      <c r="A712" s="1"/>
      <c r="B712" s="1"/>
      <c r="E712" s="4"/>
      <c r="P712" s="1"/>
      <c r="Q712" s="1"/>
      <c r="R712" s="1"/>
      <c r="T712" s="1"/>
      <c r="U712" s="1"/>
      <c r="V712" s="1"/>
      <c r="Y712" s="1">
        <f>Table17[[#This Row],[Quantity2]]*Table17[[#This Row],[U Cost]]</f>
        <v>0</v>
      </c>
      <c r="AA712" s="1"/>
      <c r="AB712" s="1"/>
      <c r="AC712" s="1">
        <f t="shared" si="623"/>
        <v>0</v>
      </c>
      <c r="AD712" s="1"/>
      <c r="AE712" s="1">
        <f>SUM(Table17[[#This Row],[Total 
Paid]:[Refunds]])</f>
        <v>0</v>
      </c>
      <c r="AF712" s="1"/>
      <c r="AG712" s="1">
        <f>SUM(AC712,Table17[[#This Row],[Refunds]],Table17[[#This Row],[Shipping 
Charged]])</f>
        <v>0</v>
      </c>
      <c r="AH712" s="1"/>
      <c r="AI712" s="1"/>
      <c r="AJ712" s="1">
        <f t="shared" si="624"/>
        <v>0</v>
      </c>
      <c r="AL712" s="1"/>
      <c r="AM712" s="1"/>
      <c r="AN712" s="1"/>
      <c r="AO712" s="1"/>
      <c r="AQ712" s="30"/>
      <c r="AR712" s="1"/>
      <c r="AS712" s="1">
        <f t="shared" si="625"/>
        <v>0</v>
      </c>
      <c r="AT712" s="1"/>
      <c r="AU712" s="1"/>
      <c r="AV712" s="2">
        <f t="shared" si="626"/>
        <v>0</v>
      </c>
      <c r="AX712" s="1"/>
      <c r="AY712" s="1"/>
      <c r="AZ712" s="1"/>
      <c r="BA712" s="2">
        <f t="shared" si="627"/>
        <v>0</v>
      </c>
      <c r="BB712" s="2">
        <f>SUM(AG712,AI712,-BA712,-Table17[[#This Row],[Sale Fee]])</f>
        <v>0</v>
      </c>
      <c r="BD712" s="1"/>
      <c r="BE712" s="1"/>
      <c r="BF712" s="1"/>
    </row>
    <row r="713" spans="1:58" x14ac:dyDescent="0.25">
      <c r="A713" s="1"/>
      <c r="B713" s="1"/>
      <c r="E713" s="4"/>
      <c r="P713" s="1"/>
      <c r="Q713" s="1"/>
      <c r="R713" s="1"/>
      <c r="T713" s="1"/>
      <c r="U713" s="1"/>
      <c r="V713" s="1"/>
      <c r="Y713" s="1">
        <f>Table17[[#This Row],[Quantity2]]*Table17[[#This Row],[U Cost]]</f>
        <v>0</v>
      </c>
      <c r="AA713" s="1"/>
      <c r="AB713" s="1"/>
      <c r="AC713" s="1">
        <f t="shared" si="623"/>
        <v>0</v>
      </c>
      <c r="AD713" s="1"/>
      <c r="AE713" s="1">
        <f>SUM(Table17[[#This Row],[Total 
Paid]:[Refunds]])</f>
        <v>0</v>
      </c>
      <c r="AF713" s="1"/>
      <c r="AG713" s="1">
        <f>SUM(AC713,Table17[[#This Row],[Refunds]],Table17[[#This Row],[Shipping 
Charged]])</f>
        <v>0</v>
      </c>
      <c r="AH713" s="1"/>
      <c r="AI713" s="1"/>
      <c r="AJ713" s="1">
        <f t="shared" si="624"/>
        <v>0</v>
      </c>
      <c r="AL713" s="1"/>
      <c r="AM713" s="1"/>
      <c r="AN713" s="1"/>
      <c r="AO713" s="1"/>
      <c r="AQ713" s="30"/>
      <c r="AR713" s="1"/>
      <c r="AS713" s="1">
        <f t="shared" si="625"/>
        <v>0</v>
      </c>
      <c r="AT713" s="1"/>
      <c r="AU713" s="1"/>
      <c r="AV713" s="2">
        <f t="shared" si="626"/>
        <v>0</v>
      </c>
      <c r="AX713" s="1"/>
      <c r="AY713" s="1"/>
      <c r="AZ713" s="1"/>
      <c r="BA713" s="2">
        <f t="shared" si="627"/>
        <v>0</v>
      </c>
      <c r="BB713" s="2">
        <f>SUM(AG713,AI713,-BA713,-Table17[[#This Row],[Sale Fee]])</f>
        <v>0</v>
      </c>
      <c r="BD713" s="1"/>
      <c r="BE713" s="1"/>
      <c r="BF713" s="1"/>
    </row>
    <row r="714" spans="1:58" x14ac:dyDescent="0.25">
      <c r="A714" s="1"/>
      <c r="B714" s="1"/>
      <c r="E714" s="4"/>
      <c r="P714" s="1"/>
      <c r="Q714" s="1"/>
      <c r="R714" s="1"/>
      <c r="T714" s="1"/>
      <c r="U714" s="1"/>
      <c r="V714" s="1"/>
      <c r="Y714" s="1">
        <f>Table17[[#This Row],[Quantity2]]*Table17[[#This Row],[U Cost]]</f>
        <v>0</v>
      </c>
      <c r="AA714" s="1"/>
      <c r="AB714" s="1"/>
      <c r="AC714" s="1">
        <f t="shared" si="623"/>
        <v>0</v>
      </c>
      <c r="AD714" s="1"/>
      <c r="AE714" s="1">
        <f>SUM(Table17[[#This Row],[Total 
Paid]:[Refunds]])</f>
        <v>0</v>
      </c>
      <c r="AF714" s="1"/>
      <c r="AG714" s="1">
        <f>SUM(AC714,Table17[[#This Row],[Refunds]],Table17[[#This Row],[Shipping 
Charged]])</f>
        <v>0</v>
      </c>
      <c r="AH714" s="1"/>
      <c r="AI714" s="1"/>
      <c r="AJ714" s="1">
        <f t="shared" si="624"/>
        <v>0</v>
      </c>
      <c r="AL714" s="1"/>
      <c r="AM714" s="1"/>
      <c r="AN714" s="1"/>
      <c r="AO714" s="1"/>
      <c r="AQ714" s="30"/>
      <c r="AR714" s="1"/>
      <c r="AS714" s="1">
        <f t="shared" si="625"/>
        <v>0</v>
      </c>
      <c r="AT714" s="1"/>
      <c r="AU714" s="1"/>
      <c r="AV714" s="2">
        <f t="shared" si="626"/>
        <v>0</v>
      </c>
      <c r="AX714" s="1"/>
      <c r="AY714" s="1"/>
      <c r="AZ714" s="1"/>
      <c r="BA714" s="2">
        <f t="shared" si="627"/>
        <v>0</v>
      </c>
      <c r="BB714" s="2">
        <f>SUM(AG714,AI714,-BA714,-Table17[[#This Row],[Sale Fee]])</f>
        <v>0</v>
      </c>
      <c r="BD714" s="1"/>
      <c r="BE714" s="1"/>
      <c r="BF714" s="1"/>
    </row>
    <row r="715" spans="1:58" x14ac:dyDescent="0.25">
      <c r="A715" s="1"/>
      <c r="B715" s="1"/>
      <c r="E715" s="4"/>
      <c r="P715" s="1"/>
      <c r="Q715" s="1"/>
      <c r="R715" s="1"/>
      <c r="T715" s="1"/>
      <c r="U715" s="1"/>
      <c r="V715" s="1"/>
      <c r="Y715" s="1">
        <f>Table17[[#This Row],[Quantity2]]*Table17[[#This Row],[U Cost]]</f>
        <v>0</v>
      </c>
      <c r="AA715" s="1"/>
      <c r="AB715" s="1"/>
      <c r="AC715" s="1">
        <f t="shared" si="623"/>
        <v>0</v>
      </c>
      <c r="AD715" s="1"/>
      <c r="AE715" s="1">
        <f>SUM(Table17[[#This Row],[Total 
Paid]:[Refunds]])</f>
        <v>0</v>
      </c>
      <c r="AF715" s="1"/>
      <c r="AG715" s="1">
        <f>SUM(AC715,Table17[[#This Row],[Refunds]],Table17[[#This Row],[Shipping 
Charged]])</f>
        <v>0</v>
      </c>
      <c r="AH715" s="1"/>
      <c r="AI715" s="1"/>
      <c r="AJ715" s="1">
        <f t="shared" si="624"/>
        <v>0</v>
      </c>
      <c r="AL715" s="1"/>
      <c r="AM715" s="1"/>
      <c r="AN715" s="1"/>
      <c r="AO715" s="1"/>
      <c r="AQ715" s="30"/>
      <c r="AR715" s="1"/>
      <c r="AS715" s="1">
        <f t="shared" si="625"/>
        <v>0</v>
      </c>
      <c r="AT715" s="1"/>
      <c r="AU715" s="1"/>
      <c r="AV715" s="2">
        <f t="shared" si="626"/>
        <v>0</v>
      </c>
      <c r="AX715" s="1"/>
      <c r="AY715" s="1"/>
      <c r="AZ715" s="1"/>
      <c r="BA715" s="2">
        <f t="shared" si="627"/>
        <v>0</v>
      </c>
      <c r="BB715" s="2">
        <f>SUM(AG715,AI715,-BA715,-Table17[[#This Row],[Sale Fee]])</f>
        <v>0</v>
      </c>
      <c r="BD715" s="1"/>
      <c r="BE715" s="1"/>
      <c r="BF715" s="1"/>
    </row>
    <row r="716" spans="1:58" x14ac:dyDescent="0.25">
      <c r="A716" s="1"/>
      <c r="B716" s="1"/>
      <c r="E716" s="4"/>
      <c r="P716" s="1"/>
      <c r="Q716" s="1"/>
      <c r="R716" s="1"/>
      <c r="T716" s="1"/>
      <c r="U716" s="1"/>
      <c r="V716" s="1"/>
      <c r="Y716" s="1">
        <f>Table17[[#This Row],[Quantity2]]*Table17[[#This Row],[U Cost]]</f>
        <v>0</v>
      </c>
      <c r="AA716" s="1"/>
      <c r="AB716" s="1"/>
      <c r="AC716" s="1">
        <f t="shared" si="623"/>
        <v>0</v>
      </c>
      <c r="AD716" s="1"/>
      <c r="AE716" s="1">
        <f>SUM(Table17[[#This Row],[Total 
Paid]:[Refunds]])</f>
        <v>0</v>
      </c>
      <c r="AF716" s="1"/>
      <c r="AG716" s="1">
        <f>SUM(AC716,Table17[[#This Row],[Refunds]],Table17[[#This Row],[Shipping 
Charged]])</f>
        <v>0</v>
      </c>
      <c r="AH716" s="1"/>
      <c r="AI716" s="1"/>
      <c r="AJ716" s="1">
        <f t="shared" si="624"/>
        <v>0</v>
      </c>
      <c r="AL716" s="1"/>
      <c r="AM716" s="1"/>
      <c r="AN716" s="1"/>
      <c r="AO716" s="1"/>
      <c r="AQ716" s="30"/>
      <c r="AR716" s="1"/>
      <c r="AS716" s="1">
        <f t="shared" si="625"/>
        <v>0</v>
      </c>
      <c r="AT716" s="1"/>
      <c r="AU716" s="1"/>
      <c r="AV716" s="2">
        <f t="shared" si="626"/>
        <v>0</v>
      </c>
      <c r="AX716" s="1"/>
      <c r="AY716" s="1"/>
      <c r="AZ716" s="1"/>
      <c r="BA716" s="2">
        <f t="shared" si="627"/>
        <v>0</v>
      </c>
      <c r="BB716" s="2">
        <f>SUM(AG716,AI716,-BA716,-Table17[[#This Row],[Sale Fee]])</f>
        <v>0</v>
      </c>
      <c r="BD716" s="1"/>
      <c r="BE716" s="1"/>
      <c r="BF716" s="1"/>
    </row>
    <row r="717" spans="1:58" x14ac:dyDescent="0.25">
      <c r="A717" s="1"/>
      <c r="B717" s="1"/>
      <c r="E717" s="4"/>
      <c r="P717" s="1"/>
      <c r="Q717" s="1"/>
      <c r="R717" s="1"/>
      <c r="T717" s="1"/>
      <c r="U717" s="1"/>
      <c r="V717" s="1"/>
      <c r="Y717" s="1">
        <f>Table17[[#This Row],[Quantity2]]*Table17[[#This Row],[U Cost]]</f>
        <v>0</v>
      </c>
      <c r="AA717" s="1"/>
      <c r="AB717" s="1"/>
      <c r="AC717" s="1">
        <f t="shared" si="623"/>
        <v>0</v>
      </c>
      <c r="AD717" s="1"/>
      <c r="AE717" s="1">
        <f>SUM(Table17[[#This Row],[Total 
Paid]:[Refunds]])</f>
        <v>0</v>
      </c>
      <c r="AF717" s="1"/>
      <c r="AG717" s="1">
        <f>SUM(AC717,Table17[[#This Row],[Refunds]],Table17[[#This Row],[Shipping 
Charged]])</f>
        <v>0</v>
      </c>
      <c r="AH717" s="1"/>
      <c r="AI717" s="1"/>
      <c r="AJ717" s="1">
        <f t="shared" si="624"/>
        <v>0</v>
      </c>
      <c r="AL717" s="1"/>
      <c r="AM717" s="1"/>
      <c r="AN717" s="1"/>
      <c r="AO717" s="1"/>
      <c r="AQ717" s="30"/>
      <c r="AR717" s="1"/>
      <c r="AS717" s="1">
        <f t="shared" si="625"/>
        <v>0</v>
      </c>
      <c r="AT717" s="1"/>
      <c r="AU717" s="1"/>
      <c r="AV717" s="2">
        <f t="shared" si="626"/>
        <v>0</v>
      </c>
      <c r="AX717" s="1"/>
      <c r="AY717" s="1"/>
      <c r="AZ717" s="1"/>
      <c r="BA717" s="2">
        <f t="shared" si="627"/>
        <v>0</v>
      </c>
      <c r="BB717" s="2">
        <f>SUM(AG717,AI717,-BA717,-Table17[[#This Row],[Sale Fee]])</f>
        <v>0</v>
      </c>
      <c r="BD717" s="1"/>
      <c r="BE717" s="1"/>
      <c r="BF717" s="1"/>
    </row>
    <row r="718" spans="1:58" x14ac:dyDescent="0.25">
      <c r="A718" s="1"/>
      <c r="B718" s="1"/>
      <c r="E718" s="4"/>
      <c r="P718" s="1"/>
      <c r="Q718" s="1"/>
      <c r="R718" s="1"/>
      <c r="T718" s="1"/>
      <c r="U718" s="1"/>
      <c r="V718" s="1"/>
      <c r="Y718" s="1">
        <f>Table17[[#This Row],[Quantity2]]*Table17[[#This Row],[U Cost]]</f>
        <v>0</v>
      </c>
      <c r="AA718" s="1"/>
      <c r="AB718" s="1"/>
      <c r="AC718" s="1">
        <f t="shared" si="623"/>
        <v>0</v>
      </c>
      <c r="AD718" s="1"/>
      <c r="AE718" s="1">
        <f>SUM(Table17[[#This Row],[Total 
Paid]:[Refunds]])</f>
        <v>0</v>
      </c>
      <c r="AF718" s="1"/>
      <c r="AG718" s="1">
        <f>SUM(AC718,Table17[[#This Row],[Refunds]],Table17[[#This Row],[Shipping 
Charged]])</f>
        <v>0</v>
      </c>
      <c r="AH718" s="1"/>
      <c r="AI718" s="1"/>
      <c r="AJ718" s="1">
        <f t="shared" si="624"/>
        <v>0</v>
      </c>
      <c r="AL718" s="1"/>
      <c r="AM718" s="1"/>
      <c r="AN718" s="1"/>
      <c r="AO718" s="1"/>
      <c r="AQ718" s="30"/>
      <c r="AR718" s="1"/>
      <c r="AS718" s="1">
        <f t="shared" si="625"/>
        <v>0</v>
      </c>
      <c r="AT718" s="1"/>
      <c r="AU718" s="1"/>
      <c r="AV718" s="2">
        <f t="shared" si="626"/>
        <v>0</v>
      </c>
      <c r="AX718" s="1"/>
      <c r="AY718" s="1"/>
      <c r="AZ718" s="1"/>
      <c r="BA718" s="2">
        <f t="shared" si="627"/>
        <v>0</v>
      </c>
      <c r="BB718" s="2">
        <f>SUM(AG718,AI718,-BA718,-Table17[[#This Row],[Sale Fee]])</f>
        <v>0</v>
      </c>
      <c r="BD718" s="1"/>
      <c r="BE718" s="1"/>
      <c r="BF718" s="1"/>
    </row>
    <row r="719" spans="1:58" x14ac:dyDescent="0.25">
      <c r="A719" s="1"/>
      <c r="B719" s="1"/>
      <c r="E719" s="4"/>
      <c r="P719" s="1"/>
      <c r="Q719" s="1"/>
      <c r="R719" s="1"/>
      <c r="T719" s="1"/>
      <c r="U719" s="1"/>
      <c r="V719" s="1"/>
      <c r="Y719" s="1">
        <f>Table17[[#This Row],[Quantity2]]*Table17[[#This Row],[U Cost]]</f>
        <v>0</v>
      </c>
      <c r="AA719" s="1"/>
      <c r="AB719" s="1"/>
      <c r="AC719" s="1">
        <f t="shared" si="623"/>
        <v>0</v>
      </c>
      <c r="AD719" s="1"/>
      <c r="AE719" s="1">
        <f>SUM(Table17[[#This Row],[Total 
Paid]:[Refunds]])</f>
        <v>0</v>
      </c>
      <c r="AF719" s="1"/>
      <c r="AG719" s="1">
        <f>SUM(AC719,Table17[[#This Row],[Refunds]],Table17[[#This Row],[Shipping 
Charged]])</f>
        <v>0</v>
      </c>
      <c r="AH719" s="1"/>
      <c r="AI719" s="1"/>
      <c r="AJ719" s="1">
        <f t="shared" si="624"/>
        <v>0</v>
      </c>
      <c r="AL719" s="1"/>
      <c r="AM719" s="1"/>
      <c r="AN719" s="1"/>
      <c r="AO719" s="1"/>
      <c r="AQ719" s="30"/>
      <c r="AR719" s="1"/>
      <c r="AS719" s="1">
        <f t="shared" si="625"/>
        <v>0</v>
      </c>
      <c r="AT719" s="1"/>
      <c r="AU719" s="1"/>
      <c r="AV719" s="2">
        <f t="shared" si="626"/>
        <v>0</v>
      </c>
      <c r="AX719" s="1"/>
      <c r="AY719" s="1"/>
      <c r="AZ719" s="1"/>
      <c r="BA719" s="2">
        <f t="shared" si="627"/>
        <v>0</v>
      </c>
      <c r="BB719" s="2">
        <f>SUM(AG719,AI719,-BA719,-Table17[[#This Row],[Sale Fee]])</f>
        <v>0</v>
      </c>
      <c r="BD719" s="1"/>
      <c r="BE719" s="1"/>
      <c r="BF719" s="1"/>
    </row>
    <row r="720" spans="1:58" x14ac:dyDescent="0.25">
      <c r="A720" s="1"/>
      <c r="B720" s="1"/>
      <c r="E720" s="4"/>
      <c r="P720" s="1"/>
      <c r="Q720" s="1"/>
      <c r="R720" s="1"/>
      <c r="T720" s="1"/>
      <c r="U720" s="1"/>
      <c r="V720" s="1"/>
      <c r="Y720" s="1">
        <f>Table17[[#This Row],[Quantity2]]*Table17[[#This Row],[U Cost]]</f>
        <v>0</v>
      </c>
      <c r="AA720" s="1"/>
      <c r="AB720" s="1"/>
      <c r="AC720" s="1">
        <f t="shared" si="623"/>
        <v>0</v>
      </c>
      <c r="AD720" s="1"/>
      <c r="AE720" s="1">
        <f>SUM(Table17[[#This Row],[Total 
Paid]:[Refunds]])</f>
        <v>0</v>
      </c>
      <c r="AF720" s="1"/>
      <c r="AG720" s="1">
        <f>SUM(AC720,Table17[[#This Row],[Refunds]],Table17[[#This Row],[Shipping 
Charged]])</f>
        <v>0</v>
      </c>
      <c r="AH720" s="1"/>
      <c r="AI720" s="1"/>
      <c r="AJ720" s="1">
        <f t="shared" si="624"/>
        <v>0</v>
      </c>
      <c r="AL720" s="1"/>
      <c r="AM720" s="1"/>
      <c r="AN720" s="1"/>
      <c r="AO720" s="1"/>
      <c r="AQ720" s="30"/>
      <c r="AR720" s="1"/>
      <c r="AS720" s="1">
        <f t="shared" si="625"/>
        <v>0</v>
      </c>
      <c r="AT720" s="1"/>
      <c r="AU720" s="1"/>
      <c r="AV720" s="2">
        <f t="shared" si="626"/>
        <v>0</v>
      </c>
      <c r="AX720" s="1"/>
      <c r="AY720" s="1"/>
      <c r="AZ720" s="1"/>
      <c r="BA720" s="2">
        <f t="shared" si="627"/>
        <v>0</v>
      </c>
      <c r="BB720" s="2">
        <f>SUM(AG720,AI720,-BA720,-Table17[[#This Row],[Sale Fee]])</f>
        <v>0</v>
      </c>
      <c r="BD720" s="1"/>
      <c r="BE720" s="1"/>
      <c r="BF720" s="1"/>
    </row>
    <row r="721" spans="1:58" x14ac:dyDescent="0.25">
      <c r="A721" s="1"/>
      <c r="B721" s="1"/>
      <c r="E721" s="4"/>
      <c r="P721" s="1"/>
      <c r="Q721" s="1"/>
      <c r="R721" s="1"/>
      <c r="T721" s="1"/>
      <c r="U721" s="1"/>
      <c r="V721" s="1"/>
      <c r="Y721" s="1">
        <f>Table17[[#This Row],[Quantity2]]*Table17[[#This Row],[U Cost]]</f>
        <v>0</v>
      </c>
      <c r="AA721" s="1"/>
      <c r="AB721" s="1"/>
      <c r="AC721" s="1">
        <f t="shared" si="623"/>
        <v>0</v>
      </c>
      <c r="AD721" s="1"/>
      <c r="AE721" s="1">
        <f>SUM(Table17[[#This Row],[Total 
Paid]:[Refunds]])</f>
        <v>0</v>
      </c>
      <c r="AF721" s="1"/>
      <c r="AG721" s="1">
        <f>SUM(AC721,Table17[[#This Row],[Refunds]],Table17[[#This Row],[Shipping 
Charged]])</f>
        <v>0</v>
      </c>
      <c r="AH721" s="1"/>
      <c r="AI721" s="1"/>
      <c r="AJ721" s="1">
        <f t="shared" si="624"/>
        <v>0</v>
      </c>
      <c r="AL721" s="1"/>
      <c r="AM721" s="1"/>
      <c r="AN721" s="1"/>
      <c r="AO721" s="1"/>
      <c r="AQ721" s="30"/>
      <c r="AR721" s="1"/>
      <c r="AS721" s="1">
        <f t="shared" si="625"/>
        <v>0</v>
      </c>
      <c r="AT721" s="1"/>
      <c r="AU721" s="1"/>
      <c r="AV721" s="2">
        <f t="shared" si="626"/>
        <v>0</v>
      </c>
      <c r="AX721" s="1"/>
      <c r="AY721" s="1"/>
      <c r="AZ721" s="1"/>
      <c r="BA721" s="2">
        <f t="shared" si="627"/>
        <v>0</v>
      </c>
      <c r="BB721" s="2">
        <f>SUM(AG721,AI721,-BA721,-Table17[[#This Row],[Sale Fee]])</f>
        <v>0</v>
      </c>
      <c r="BD721" s="1"/>
      <c r="BE721" s="1"/>
      <c r="BF721" s="1"/>
    </row>
    <row r="722" spans="1:58" x14ac:dyDescent="0.25">
      <c r="A722" s="1"/>
      <c r="B722" s="1"/>
      <c r="E722" s="4"/>
      <c r="P722" s="1"/>
      <c r="Q722" s="1"/>
      <c r="R722" s="1"/>
      <c r="T722" s="1"/>
      <c r="U722" s="1"/>
      <c r="V722" s="1"/>
      <c r="Y722" s="1">
        <f>Table17[[#This Row],[Quantity2]]*Table17[[#This Row],[U Cost]]</f>
        <v>0</v>
      </c>
      <c r="AA722" s="1"/>
      <c r="AB722" s="1"/>
      <c r="AC722" s="1">
        <f t="shared" si="623"/>
        <v>0</v>
      </c>
      <c r="AD722" s="1"/>
      <c r="AE722" s="1">
        <f>SUM(Table17[[#This Row],[Total 
Paid]:[Refunds]])</f>
        <v>0</v>
      </c>
      <c r="AF722" s="1"/>
      <c r="AG722" s="1">
        <f>SUM(AC722,Table17[[#This Row],[Refunds]],Table17[[#This Row],[Shipping 
Charged]])</f>
        <v>0</v>
      </c>
      <c r="AH722" s="1"/>
      <c r="AI722" s="1"/>
      <c r="AJ722" s="1">
        <f t="shared" si="624"/>
        <v>0</v>
      </c>
      <c r="AL722" s="1"/>
      <c r="AM722" s="1"/>
      <c r="AN722" s="1"/>
      <c r="AO722" s="1"/>
      <c r="AQ722" s="30"/>
      <c r="AR722" s="1"/>
      <c r="AS722" s="1">
        <f t="shared" si="625"/>
        <v>0</v>
      </c>
      <c r="AT722" s="1"/>
      <c r="AU722" s="1"/>
      <c r="AV722" s="2">
        <f t="shared" si="626"/>
        <v>0</v>
      </c>
      <c r="AX722" s="1"/>
      <c r="AY722" s="1"/>
      <c r="AZ722" s="1"/>
      <c r="BA722" s="2">
        <f t="shared" si="627"/>
        <v>0</v>
      </c>
      <c r="BB722" s="2">
        <f>SUM(AG722,AI722,-BA722,-Table17[[#This Row],[Sale Fee]])</f>
        <v>0</v>
      </c>
      <c r="BD722" s="1"/>
      <c r="BE722" s="1"/>
      <c r="BF722" s="1"/>
    </row>
    <row r="723" spans="1:58" x14ac:dyDescent="0.25">
      <c r="A723" s="1"/>
      <c r="B723" s="1"/>
      <c r="E723" s="4"/>
      <c r="P723" s="1"/>
      <c r="Q723" s="1"/>
      <c r="R723" s="1"/>
      <c r="T723" s="1"/>
      <c r="U723" s="1"/>
      <c r="V723" s="1"/>
      <c r="Y723" s="1">
        <f>Table17[[#This Row],[Quantity2]]*Table17[[#This Row],[U Cost]]</f>
        <v>0</v>
      </c>
      <c r="AA723" s="1"/>
      <c r="AB723" s="1"/>
      <c r="AC723" s="1">
        <f t="shared" si="623"/>
        <v>0</v>
      </c>
      <c r="AD723" s="1"/>
      <c r="AE723" s="1">
        <f>SUM(Table17[[#This Row],[Total 
Paid]:[Refunds]])</f>
        <v>0</v>
      </c>
      <c r="AF723" s="1"/>
      <c r="AG723" s="1">
        <f>SUM(AC723,Table17[[#This Row],[Refunds]],Table17[[#This Row],[Shipping 
Charged]])</f>
        <v>0</v>
      </c>
      <c r="AH723" s="1"/>
      <c r="AI723" s="1"/>
      <c r="AJ723" s="1">
        <f t="shared" si="624"/>
        <v>0</v>
      </c>
      <c r="AL723" s="1"/>
      <c r="AM723" s="1"/>
      <c r="AN723" s="1"/>
      <c r="AO723" s="1"/>
      <c r="AQ723" s="30"/>
      <c r="AR723" s="1"/>
      <c r="AS723" s="1">
        <f t="shared" si="625"/>
        <v>0</v>
      </c>
      <c r="AT723" s="1"/>
      <c r="AU723" s="1"/>
      <c r="AV723" s="2">
        <f t="shared" si="626"/>
        <v>0</v>
      </c>
      <c r="AX723" s="1"/>
      <c r="AY723" s="1"/>
      <c r="AZ723" s="1"/>
      <c r="BA723" s="2">
        <f t="shared" si="627"/>
        <v>0</v>
      </c>
      <c r="BB723" s="2">
        <f>SUM(AG723,AI723,-BA723,-Table17[[#This Row],[Sale Fee]])</f>
        <v>0</v>
      </c>
      <c r="BD723" s="1"/>
      <c r="BE723" s="1"/>
      <c r="BF723" s="1"/>
    </row>
    <row r="724" spans="1:58" x14ac:dyDescent="0.25">
      <c r="A724" s="1"/>
      <c r="B724" s="1"/>
      <c r="E724" s="4"/>
      <c r="P724" s="1"/>
      <c r="Q724" s="1"/>
      <c r="R724" s="1"/>
      <c r="T724" s="1"/>
      <c r="U724" s="1"/>
      <c r="V724" s="1"/>
      <c r="Y724" s="1">
        <f>Table17[[#This Row],[Quantity2]]*Table17[[#This Row],[U Cost]]</f>
        <v>0</v>
      </c>
      <c r="AA724" s="1"/>
      <c r="AB724" s="1"/>
      <c r="AC724" s="1">
        <f t="shared" si="623"/>
        <v>0</v>
      </c>
      <c r="AD724" s="1"/>
      <c r="AE724" s="1">
        <f>SUM(Table17[[#This Row],[Total 
Paid]:[Refunds]])</f>
        <v>0</v>
      </c>
      <c r="AF724" s="1"/>
      <c r="AG724" s="1">
        <f>SUM(AC724,Table17[[#This Row],[Refunds]],Table17[[#This Row],[Shipping 
Charged]])</f>
        <v>0</v>
      </c>
      <c r="AH724" s="1"/>
      <c r="AI724" s="1"/>
      <c r="AJ724" s="1">
        <f t="shared" si="624"/>
        <v>0</v>
      </c>
      <c r="AL724" s="1"/>
      <c r="AM724" s="1"/>
      <c r="AN724" s="1"/>
      <c r="AO724" s="1"/>
      <c r="AQ724" s="30"/>
      <c r="AR724" s="1"/>
      <c r="AS724" s="1">
        <f t="shared" si="625"/>
        <v>0</v>
      </c>
      <c r="AT724" s="1"/>
      <c r="AU724" s="1"/>
      <c r="AV724" s="2">
        <f t="shared" si="626"/>
        <v>0</v>
      </c>
      <c r="AX724" s="1"/>
      <c r="AY724" s="1"/>
      <c r="AZ724" s="1"/>
      <c r="BA724" s="2">
        <f t="shared" si="627"/>
        <v>0</v>
      </c>
      <c r="BB724" s="2">
        <f>SUM(AG724,AI724,-BA724,-Table17[[#This Row],[Sale Fee]])</f>
        <v>0</v>
      </c>
      <c r="BD724" s="1"/>
      <c r="BE724" s="1"/>
      <c r="BF724" s="1"/>
    </row>
    <row r="725" spans="1:58" x14ac:dyDescent="0.25">
      <c r="A725" s="1"/>
      <c r="B725" s="1"/>
      <c r="E725" s="4"/>
      <c r="P725" s="1"/>
      <c r="Q725" s="1"/>
      <c r="R725" s="1"/>
      <c r="T725" s="1"/>
      <c r="U725" s="1"/>
      <c r="V725" s="1"/>
      <c r="Y725" s="1">
        <f>Table17[[#This Row],[Quantity2]]*Table17[[#This Row],[U Cost]]</f>
        <v>0</v>
      </c>
      <c r="AA725" s="1"/>
      <c r="AB725" s="1"/>
      <c r="AC725" s="1">
        <f t="shared" si="623"/>
        <v>0</v>
      </c>
      <c r="AD725" s="1"/>
      <c r="AE725" s="1">
        <f>SUM(Table17[[#This Row],[Total 
Paid]:[Refunds]])</f>
        <v>0</v>
      </c>
      <c r="AF725" s="1"/>
      <c r="AG725" s="1">
        <f>SUM(AC725,Table17[[#This Row],[Refunds]],Table17[[#This Row],[Shipping 
Charged]])</f>
        <v>0</v>
      </c>
      <c r="AH725" s="1"/>
      <c r="AI725" s="1"/>
      <c r="AJ725" s="1">
        <f t="shared" si="624"/>
        <v>0</v>
      </c>
      <c r="AL725" s="1"/>
      <c r="AM725" s="1"/>
      <c r="AN725" s="1"/>
      <c r="AO725" s="1"/>
      <c r="AQ725" s="30"/>
      <c r="AR725" s="1"/>
      <c r="AS725" s="1">
        <f t="shared" si="625"/>
        <v>0</v>
      </c>
      <c r="AT725" s="1"/>
      <c r="AU725" s="1"/>
      <c r="AV725" s="2">
        <f t="shared" si="626"/>
        <v>0</v>
      </c>
      <c r="AX725" s="1"/>
      <c r="AY725" s="1"/>
      <c r="AZ725" s="1"/>
      <c r="BA725" s="2">
        <f t="shared" si="627"/>
        <v>0</v>
      </c>
      <c r="BB725" s="2">
        <f>SUM(AG725,AI725,-BA725,-Table17[[#This Row],[Sale Fee]])</f>
        <v>0</v>
      </c>
      <c r="BD725" s="1"/>
      <c r="BE725" s="1"/>
      <c r="BF725" s="1"/>
    </row>
    <row r="726" spans="1:58" x14ac:dyDescent="0.25">
      <c r="A726" s="1"/>
      <c r="B726" s="1"/>
      <c r="E726" s="4"/>
      <c r="P726" s="1"/>
      <c r="Q726" s="1"/>
      <c r="R726" s="1"/>
      <c r="T726" s="1"/>
      <c r="U726" s="1"/>
      <c r="V726" s="1"/>
      <c r="Y726" s="1">
        <f>Table17[[#This Row],[Quantity2]]*Table17[[#This Row],[U Cost]]</f>
        <v>0</v>
      </c>
      <c r="AA726" s="1"/>
      <c r="AB726" s="1"/>
      <c r="AC726" s="1">
        <f t="shared" si="623"/>
        <v>0</v>
      </c>
      <c r="AD726" s="1"/>
      <c r="AE726" s="1">
        <f>SUM(Table17[[#This Row],[Total 
Paid]:[Refunds]])</f>
        <v>0</v>
      </c>
      <c r="AF726" s="1"/>
      <c r="AG726" s="1">
        <f>SUM(AC726,Table17[[#This Row],[Refunds]],Table17[[#This Row],[Shipping 
Charged]])</f>
        <v>0</v>
      </c>
      <c r="AH726" s="1"/>
      <c r="AI726" s="1"/>
      <c r="AJ726" s="1">
        <f t="shared" si="624"/>
        <v>0</v>
      </c>
      <c r="AL726" s="1"/>
      <c r="AM726" s="1"/>
      <c r="AN726" s="1"/>
      <c r="AO726" s="1"/>
      <c r="AQ726" s="30"/>
      <c r="AR726" s="1"/>
      <c r="AS726" s="1">
        <f t="shared" si="625"/>
        <v>0</v>
      </c>
      <c r="AT726" s="1"/>
      <c r="AU726" s="1"/>
      <c r="AV726" s="2">
        <f t="shared" si="626"/>
        <v>0</v>
      </c>
      <c r="AX726" s="1"/>
      <c r="AY726" s="1"/>
      <c r="AZ726" s="1"/>
      <c r="BA726" s="2">
        <f t="shared" si="627"/>
        <v>0</v>
      </c>
      <c r="BB726" s="2">
        <f>SUM(AG726,AI726,-BA726,-Table17[[#This Row],[Sale Fee]])</f>
        <v>0</v>
      </c>
      <c r="BD726" s="1"/>
      <c r="BE726" s="1"/>
      <c r="BF726" s="1"/>
    </row>
    <row r="727" spans="1:58" x14ac:dyDescent="0.25">
      <c r="A727" s="1"/>
      <c r="B727" s="1"/>
      <c r="E727" s="4"/>
      <c r="P727" s="1"/>
      <c r="Q727" s="1"/>
      <c r="R727" s="1"/>
      <c r="T727" s="1"/>
      <c r="U727" s="1"/>
      <c r="V727" s="1"/>
      <c r="Y727" s="1">
        <f>Table17[[#This Row],[Quantity2]]*Table17[[#This Row],[U Cost]]</f>
        <v>0</v>
      </c>
      <c r="AA727" s="1"/>
      <c r="AB727" s="1"/>
      <c r="AC727" s="1">
        <f t="shared" si="623"/>
        <v>0</v>
      </c>
      <c r="AD727" s="1"/>
      <c r="AE727" s="1">
        <f>SUM(Table17[[#This Row],[Total 
Paid]:[Refunds]])</f>
        <v>0</v>
      </c>
      <c r="AF727" s="1"/>
      <c r="AG727" s="1">
        <f>SUM(AC727,Table17[[#This Row],[Refunds]],Table17[[#This Row],[Shipping 
Charged]])</f>
        <v>0</v>
      </c>
      <c r="AH727" s="1"/>
      <c r="AI727" s="1"/>
      <c r="AJ727" s="1">
        <f t="shared" si="624"/>
        <v>0</v>
      </c>
      <c r="AL727" s="1"/>
      <c r="AM727" s="1"/>
      <c r="AN727" s="1"/>
      <c r="AO727" s="1"/>
      <c r="AQ727" s="30"/>
      <c r="AR727" s="1"/>
      <c r="AS727" s="1">
        <f t="shared" si="625"/>
        <v>0</v>
      </c>
      <c r="AT727" s="1"/>
      <c r="AU727" s="1"/>
      <c r="AV727" s="2">
        <f t="shared" si="626"/>
        <v>0</v>
      </c>
      <c r="AX727" s="1"/>
      <c r="AY727" s="1"/>
      <c r="AZ727" s="1"/>
      <c r="BA727" s="2">
        <f t="shared" si="627"/>
        <v>0</v>
      </c>
      <c r="BB727" s="2">
        <f>SUM(AG727,AI727,-BA727,-Table17[[#This Row],[Sale Fee]])</f>
        <v>0</v>
      </c>
      <c r="BD727" s="1"/>
      <c r="BE727" s="1"/>
      <c r="BF727" s="1"/>
    </row>
    <row r="728" spans="1:58" x14ac:dyDescent="0.25">
      <c r="A728" s="1"/>
      <c r="B728" s="1"/>
      <c r="E728" s="4"/>
      <c r="P728" s="1"/>
      <c r="Q728" s="1"/>
      <c r="R728" s="1"/>
      <c r="T728" s="1"/>
      <c r="U728" s="1"/>
      <c r="V728" s="1"/>
      <c r="Y728" s="1">
        <f>Table17[[#This Row],[Quantity2]]*Table17[[#This Row],[U Cost]]</f>
        <v>0</v>
      </c>
      <c r="AA728" s="1"/>
      <c r="AB728" s="1"/>
      <c r="AC728" s="1">
        <f t="shared" si="623"/>
        <v>0</v>
      </c>
      <c r="AD728" s="1"/>
      <c r="AE728" s="1">
        <f>SUM(Table17[[#This Row],[Total 
Paid]:[Refunds]])</f>
        <v>0</v>
      </c>
      <c r="AF728" s="1"/>
      <c r="AG728" s="1">
        <f>SUM(AC728,Table17[[#This Row],[Refunds]],Table17[[#This Row],[Shipping 
Charged]])</f>
        <v>0</v>
      </c>
      <c r="AH728" s="1"/>
      <c r="AI728" s="1"/>
      <c r="AJ728" s="1">
        <f t="shared" si="624"/>
        <v>0</v>
      </c>
      <c r="AL728" s="1"/>
      <c r="AM728" s="1"/>
      <c r="AN728" s="1"/>
      <c r="AO728" s="1"/>
      <c r="AQ728" s="30"/>
      <c r="AR728" s="1"/>
      <c r="AS728" s="1">
        <f t="shared" si="625"/>
        <v>0</v>
      </c>
      <c r="AT728" s="1"/>
      <c r="AU728" s="1"/>
      <c r="AV728" s="2">
        <f t="shared" si="626"/>
        <v>0</v>
      </c>
      <c r="AX728" s="1"/>
      <c r="AY728" s="1"/>
      <c r="AZ728" s="1"/>
      <c r="BA728" s="2">
        <f t="shared" si="627"/>
        <v>0</v>
      </c>
      <c r="BB728" s="2">
        <f>SUM(AG728,AI728,-BA728,-Table17[[#This Row],[Sale Fee]])</f>
        <v>0</v>
      </c>
      <c r="BD728" s="1"/>
      <c r="BE728" s="1"/>
      <c r="BF728" s="1"/>
    </row>
    <row r="729" spans="1:58" x14ac:dyDescent="0.25">
      <c r="A729" s="1"/>
      <c r="B729" s="1"/>
      <c r="E729" s="4"/>
      <c r="P729" s="1"/>
      <c r="Q729" s="1"/>
      <c r="R729" s="1"/>
      <c r="T729" s="1"/>
      <c r="U729" s="1"/>
      <c r="V729" s="1"/>
      <c r="Y729" s="1">
        <f>Table17[[#This Row],[Quantity2]]*Table17[[#This Row],[U Cost]]</f>
        <v>0</v>
      </c>
      <c r="AA729" s="1"/>
      <c r="AB729" s="1"/>
      <c r="AC729" s="1">
        <f t="shared" si="623"/>
        <v>0</v>
      </c>
      <c r="AD729" s="1"/>
      <c r="AE729" s="1">
        <f>SUM(Table17[[#This Row],[Total 
Paid]:[Refunds]])</f>
        <v>0</v>
      </c>
      <c r="AF729" s="1"/>
      <c r="AG729" s="1">
        <f>SUM(AC729,Table17[[#This Row],[Refunds]],Table17[[#This Row],[Shipping 
Charged]])</f>
        <v>0</v>
      </c>
      <c r="AH729" s="1"/>
      <c r="AI729" s="1"/>
      <c r="AJ729" s="1">
        <f t="shared" si="624"/>
        <v>0</v>
      </c>
      <c r="AL729" s="1"/>
      <c r="AM729" s="1"/>
      <c r="AN729" s="1"/>
      <c r="AO729" s="1"/>
      <c r="AQ729" s="30"/>
      <c r="AR729" s="1"/>
      <c r="AS729" s="1">
        <f t="shared" si="625"/>
        <v>0</v>
      </c>
      <c r="AT729" s="1"/>
      <c r="AU729" s="1"/>
      <c r="AV729" s="2">
        <f t="shared" si="626"/>
        <v>0</v>
      </c>
      <c r="AX729" s="1"/>
      <c r="AY729" s="1"/>
      <c r="AZ729" s="1"/>
      <c r="BA729" s="2">
        <f t="shared" si="627"/>
        <v>0</v>
      </c>
      <c r="BB729" s="2">
        <f>SUM(AG729,AI729,-BA729,-Table17[[#This Row],[Sale Fee]])</f>
        <v>0</v>
      </c>
      <c r="BD729" s="1"/>
      <c r="BE729" s="1"/>
      <c r="BF729" s="1"/>
    </row>
    <row r="730" spans="1:58" x14ac:dyDescent="0.25">
      <c r="A730" s="1"/>
      <c r="B730" s="1"/>
      <c r="E730" s="4"/>
      <c r="P730" s="1"/>
      <c r="Q730" s="1"/>
      <c r="R730" s="1"/>
      <c r="T730" s="1"/>
      <c r="U730" s="1"/>
      <c r="V730" s="1"/>
      <c r="Y730" s="1">
        <f>Table17[[#This Row],[Quantity2]]*Table17[[#This Row],[U Cost]]</f>
        <v>0</v>
      </c>
      <c r="AA730" s="1"/>
      <c r="AB730" s="1"/>
      <c r="AC730" s="1">
        <f t="shared" si="623"/>
        <v>0</v>
      </c>
      <c r="AD730" s="1"/>
      <c r="AE730" s="1">
        <f>SUM(Table17[[#This Row],[Total 
Paid]:[Refunds]])</f>
        <v>0</v>
      </c>
      <c r="AF730" s="1"/>
      <c r="AG730" s="1">
        <f>SUM(AC730,Table17[[#This Row],[Refunds]],Table17[[#This Row],[Shipping 
Charged]])</f>
        <v>0</v>
      </c>
      <c r="AH730" s="1"/>
      <c r="AI730" s="1"/>
      <c r="AJ730" s="1">
        <f t="shared" si="624"/>
        <v>0</v>
      </c>
      <c r="AL730" s="1"/>
      <c r="AM730" s="1"/>
      <c r="AN730" s="1"/>
      <c r="AO730" s="1"/>
      <c r="AQ730" s="30"/>
      <c r="AR730" s="1"/>
      <c r="AS730" s="1">
        <f t="shared" si="625"/>
        <v>0</v>
      </c>
      <c r="AT730" s="1"/>
      <c r="AU730" s="1"/>
      <c r="AV730" s="2">
        <f t="shared" si="626"/>
        <v>0</v>
      </c>
      <c r="AX730" s="1"/>
      <c r="AY730" s="1"/>
      <c r="AZ730" s="1"/>
      <c r="BA730" s="2">
        <f t="shared" si="627"/>
        <v>0</v>
      </c>
      <c r="BB730" s="2">
        <f>SUM(AG730,AI730,-BA730,-Table17[[#This Row],[Sale Fee]])</f>
        <v>0</v>
      </c>
      <c r="BD730" s="1"/>
      <c r="BE730" s="1"/>
      <c r="BF730" s="1"/>
    </row>
    <row r="731" spans="1:58" x14ac:dyDescent="0.25">
      <c r="A731" s="1"/>
      <c r="B731" s="1"/>
      <c r="E731" s="4"/>
      <c r="P731" s="1"/>
      <c r="Q731" s="1"/>
      <c r="R731" s="1"/>
      <c r="T731" s="1"/>
      <c r="U731" s="1"/>
      <c r="V731" s="1"/>
      <c r="Y731" s="1">
        <f>Table17[[#This Row],[Quantity2]]*Table17[[#This Row],[U Cost]]</f>
        <v>0</v>
      </c>
      <c r="AA731" s="1"/>
      <c r="AB731" s="1"/>
      <c r="AC731" s="1">
        <f t="shared" si="623"/>
        <v>0</v>
      </c>
      <c r="AD731" s="1"/>
      <c r="AE731" s="1">
        <f>SUM(Table17[[#This Row],[Total 
Paid]:[Refunds]])</f>
        <v>0</v>
      </c>
      <c r="AF731" s="1"/>
      <c r="AG731" s="1">
        <f>SUM(AC731,Table17[[#This Row],[Refunds]],Table17[[#This Row],[Shipping 
Charged]])</f>
        <v>0</v>
      </c>
      <c r="AH731" s="1"/>
      <c r="AI731" s="1"/>
      <c r="AJ731" s="1">
        <f t="shared" si="624"/>
        <v>0</v>
      </c>
      <c r="AL731" s="1"/>
      <c r="AM731" s="1"/>
      <c r="AN731" s="1"/>
      <c r="AO731" s="1"/>
      <c r="AQ731" s="30"/>
      <c r="AR731" s="1"/>
      <c r="AS731" s="1">
        <f t="shared" si="625"/>
        <v>0</v>
      </c>
      <c r="AT731" s="1"/>
      <c r="AU731" s="1"/>
      <c r="AV731" s="2">
        <f t="shared" si="626"/>
        <v>0</v>
      </c>
      <c r="AX731" s="1"/>
      <c r="AY731" s="1"/>
      <c r="AZ731" s="1"/>
      <c r="BA731" s="2">
        <f t="shared" si="627"/>
        <v>0</v>
      </c>
      <c r="BB731" s="2">
        <f>SUM(AG731,AI731,-BA731,-Table17[[#This Row],[Sale Fee]])</f>
        <v>0</v>
      </c>
      <c r="BD731" s="1"/>
      <c r="BE731" s="1"/>
      <c r="BF731" s="1"/>
    </row>
    <row r="732" spans="1:58" x14ac:dyDescent="0.25">
      <c r="A732" s="1"/>
      <c r="B732" s="1"/>
      <c r="E732" s="4"/>
      <c r="P732" s="1"/>
      <c r="Q732" s="1"/>
      <c r="R732" s="1"/>
      <c r="T732" s="1"/>
      <c r="U732" s="1"/>
      <c r="V732" s="1"/>
      <c r="Y732" s="1">
        <f>Table17[[#This Row],[Quantity2]]*Table17[[#This Row],[U Cost]]</f>
        <v>0</v>
      </c>
      <c r="AA732" s="1"/>
      <c r="AB732" s="1"/>
      <c r="AC732" s="1">
        <f t="shared" si="623"/>
        <v>0</v>
      </c>
      <c r="AD732" s="1"/>
      <c r="AE732" s="1">
        <f>SUM(Table17[[#This Row],[Total 
Paid]:[Refunds]])</f>
        <v>0</v>
      </c>
      <c r="AF732" s="1"/>
      <c r="AG732" s="1">
        <f>SUM(AC732,Table17[[#This Row],[Refunds]],Table17[[#This Row],[Shipping 
Charged]])</f>
        <v>0</v>
      </c>
      <c r="AH732" s="1"/>
      <c r="AI732" s="1"/>
      <c r="AJ732" s="1">
        <f t="shared" si="624"/>
        <v>0</v>
      </c>
      <c r="AL732" s="1"/>
      <c r="AM732" s="1"/>
      <c r="AN732" s="1"/>
      <c r="AO732" s="1"/>
      <c r="AQ732" s="30"/>
      <c r="AR732" s="1"/>
      <c r="AS732" s="1">
        <f t="shared" si="625"/>
        <v>0</v>
      </c>
      <c r="AT732" s="1"/>
      <c r="AU732" s="1"/>
      <c r="AV732" s="2">
        <f t="shared" si="626"/>
        <v>0</v>
      </c>
      <c r="AX732" s="1"/>
      <c r="AY732" s="1"/>
      <c r="AZ732" s="1"/>
      <c r="BA732" s="2">
        <f t="shared" si="627"/>
        <v>0</v>
      </c>
      <c r="BB732" s="2">
        <f>SUM(AG732,AI732,-BA732,-Table17[[#This Row],[Sale Fee]])</f>
        <v>0</v>
      </c>
      <c r="BD732" s="1"/>
      <c r="BE732" s="1"/>
      <c r="BF732" s="1"/>
    </row>
    <row r="733" spans="1:58" x14ac:dyDescent="0.25">
      <c r="A733" s="1"/>
      <c r="B733" s="1"/>
      <c r="E733" s="4"/>
      <c r="P733" s="1"/>
      <c r="Q733" s="1"/>
      <c r="R733" s="1"/>
      <c r="T733" s="1"/>
      <c r="U733" s="1"/>
      <c r="V733" s="1"/>
      <c r="Y733" s="1">
        <f>Table17[[#This Row],[Quantity2]]*Table17[[#This Row],[U Cost]]</f>
        <v>0</v>
      </c>
      <c r="AA733" s="1"/>
      <c r="AB733" s="1"/>
      <c r="AC733" s="1">
        <f t="shared" si="623"/>
        <v>0</v>
      </c>
      <c r="AD733" s="1"/>
      <c r="AE733" s="1">
        <f>SUM(Table17[[#This Row],[Total 
Paid]:[Refunds]])</f>
        <v>0</v>
      </c>
      <c r="AF733" s="1"/>
      <c r="AG733" s="1">
        <f>SUM(AC733,Table17[[#This Row],[Refunds]],Table17[[#This Row],[Shipping 
Charged]])</f>
        <v>0</v>
      </c>
      <c r="AH733" s="1"/>
      <c r="AI733" s="1"/>
      <c r="AJ733" s="1">
        <f t="shared" si="624"/>
        <v>0</v>
      </c>
      <c r="AL733" s="1"/>
      <c r="AM733" s="1"/>
      <c r="AN733" s="1"/>
      <c r="AO733" s="1"/>
      <c r="AQ733" s="30"/>
      <c r="AR733" s="1"/>
      <c r="AS733" s="1">
        <f t="shared" si="625"/>
        <v>0</v>
      </c>
      <c r="AT733" s="1"/>
      <c r="AU733" s="1"/>
      <c r="AV733" s="2">
        <f t="shared" si="626"/>
        <v>0</v>
      </c>
      <c r="AX733" s="1"/>
      <c r="AY733" s="1"/>
      <c r="AZ733" s="1"/>
      <c r="BA733" s="2">
        <f t="shared" si="627"/>
        <v>0</v>
      </c>
      <c r="BB733" s="2">
        <f>SUM(AG733,AI733,-BA733,-Table17[[#This Row],[Sale Fee]])</f>
        <v>0</v>
      </c>
      <c r="BD733" s="1"/>
      <c r="BE733" s="1"/>
      <c r="BF733" s="1"/>
    </row>
    <row r="734" spans="1:58" x14ac:dyDescent="0.25">
      <c r="A734" s="1"/>
      <c r="B734" s="1"/>
      <c r="E734" s="4"/>
      <c r="P734" s="1"/>
      <c r="Q734" s="1"/>
      <c r="R734" s="1"/>
      <c r="T734" s="1"/>
      <c r="U734" s="1"/>
      <c r="V734" s="1"/>
      <c r="Y734" s="1">
        <f>Table17[[#This Row],[Quantity2]]*Table17[[#This Row],[U Cost]]</f>
        <v>0</v>
      </c>
      <c r="AA734" s="1"/>
      <c r="AB734" s="1"/>
      <c r="AC734" s="1">
        <f t="shared" si="623"/>
        <v>0</v>
      </c>
      <c r="AD734" s="1"/>
      <c r="AE734" s="1">
        <f>SUM(Table17[[#This Row],[Total 
Paid]:[Refunds]])</f>
        <v>0</v>
      </c>
      <c r="AF734" s="1"/>
      <c r="AG734" s="1">
        <f>SUM(AC734,Table17[[#This Row],[Refunds]],Table17[[#This Row],[Shipping 
Charged]])</f>
        <v>0</v>
      </c>
      <c r="AH734" s="1"/>
      <c r="AI734" s="1"/>
      <c r="AJ734" s="1">
        <f t="shared" si="624"/>
        <v>0</v>
      </c>
      <c r="AL734" s="1"/>
      <c r="AM734" s="1"/>
      <c r="AN734" s="1"/>
      <c r="AO734" s="1"/>
      <c r="AQ734" s="30"/>
      <c r="AR734" s="1"/>
      <c r="AS734" s="1">
        <f t="shared" si="625"/>
        <v>0</v>
      </c>
      <c r="AT734" s="1"/>
      <c r="AU734" s="1"/>
      <c r="AV734" s="2">
        <f t="shared" si="626"/>
        <v>0</v>
      </c>
      <c r="AX734" s="1"/>
      <c r="AY734" s="1"/>
      <c r="AZ734" s="1"/>
      <c r="BA734" s="2">
        <f t="shared" si="627"/>
        <v>0</v>
      </c>
      <c r="BB734" s="2">
        <f>SUM(AG734,AI734,-BA734,-Table17[[#This Row],[Sale Fee]])</f>
        <v>0</v>
      </c>
      <c r="BD734" s="1"/>
      <c r="BE734" s="1"/>
      <c r="BF734" s="1"/>
    </row>
    <row r="735" spans="1:58" x14ac:dyDescent="0.25">
      <c r="A735" s="1"/>
      <c r="B735" s="1"/>
      <c r="E735" s="4"/>
      <c r="P735" s="1"/>
      <c r="Q735" s="1"/>
      <c r="R735" s="1"/>
      <c r="T735" s="1"/>
      <c r="U735" s="1"/>
      <c r="V735" s="1"/>
      <c r="Y735" s="1">
        <f>Table17[[#This Row],[Quantity2]]*Table17[[#This Row],[U Cost]]</f>
        <v>0</v>
      </c>
      <c r="AA735" s="1"/>
      <c r="AB735" s="1"/>
      <c r="AC735" s="1">
        <f t="shared" si="623"/>
        <v>0</v>
      </c>
      <c r="AD735" s="1"/>
      <c r="AE735" s="1">
        <f>SUM(Table17[[#This Row],[Total 
Paid]:[Refunds]])</f>
        <v>0</v>
      </c>
      <c r="AF735" s="1"/>
      <c r="AG735" s="1">
        <f>SUM(AC735,Table17[[#This Row],[Refunds]],Table17[[#This Row],[Shipping 
Charged]])</f>
        <v>0</v>
      </c>
      <c r="AH735" s="1"/>
      <c r="AI735" s="1"/>
      <c r="AJ735" s="1">
        <f t="shared" si="624"/>
        <v>0</v>
      </c>
      <c r="AL735" s="1"/>
      <c r="AM735" s="1"/>
      <c r="AN735" s="1"/>
      <c r="AO735" s="1"/>
      <c r="AQ735" s="30"/>
      <c r="AR735" s="1"/>
      <c r="AS735" s="1">
        <f t="shared" si="625"/>
        <v>0</v>
      </c>
      <c r="AT735" s="1"/>
      <c r="AU735" s="1"/>
      <c r="AV735" s="2">
        <f t="shared" si="626"/>
        <v>0</v>
      </c>
      <c r="AX735" s="1"/>
      <c r="AY735" s="1"/>
      <c r="AZ735" s="1"/>
      <c r="BA735" s="2">
        <f t="shared" si="627"/>
        <v>0</v>
      </c>
      <c r="BB735" s="2">
        <f>SUM(AG735,AI735,-BA735,-Table17[[#This Row],[Sale Fee]])</f>
        <v>0</v>
      </c>
      <c r="BD735" s="1"/>
      <c r="BE735" s="1"/>
      <c r="BF735" s="1"/>
    </row>
    <row r="736" spans="1:58" x14ac:dyDescent="0.25">
      <c r="A736" s="1"/>
      <c r="B736" s="1"/>
      <c r="E736" s="4"/>
      <c r="P736" s="1"/>
      <c r="Q736" s="1"/>
      <c r="R736" s="1"/>
      <c r="T736" s="1"/>
      <c r="U736" s="1"/>
      <c r="V736" s="1"/>
      <c r="Y736" s="1">
        <f>Table17[[#This Row],[Quantity2]]*Table17[[#This Row],[U Cost]]</f>
        <v>0</v>
      </c>
      <c r="AA736" s="1"/>
      <c r="AB736" s="1"/>
      <c r="AC736" s="1">
        <f t="shared" si="623"/>
        <v>0</v>
      </c>
      <c r="AD736" s="1"/>
      <c r="AE736" s="1">
        <f>SUM(Table17[[#This Row],[Total 
Paid]:[Refunds]])</f>
        <v>0</v>
      </c>
      <c r="AF736" s="1"/>
      <c r="AG736" s="1">
        <f>SUM(AC736,Table17[[#This Row],[Refunds]],Table17[[#This Row],[Shipping 
Charged]])</f>
        <v>0</v>
      </c>
      <c r="AH736" s="1"/>
      <c r="AI736" s="1"/>
      <c r="AJ736" s="1">
        <f t="shared" si="624"/>
        <v>0</v>
      </c>
      <c r="AL736" s="1"/>
      <c r="AM736" s="1"/>
      <c r="AN736" s="1"/>
      <c r="AO736" s="1"/>
      <c r="AQ736" s="30"/>
      <c r="AR736" s="1"/>
      <c r="AS736" s="1">
        <f t="shared" si="625"/>
        <v>0</v>
      </c>
      <c r="AT736" s="1"/>
      <c r="AU736" s="1"/>
      <c r="AV736" s="2">
        <f t="shared" si="626"/>
        <v>0</v>
      </c>
      <c r="AX736" s="1"/>
      <c r="AY736" s="1"/>
      <c r="AZ736" s="1"/>
      <c r="BA736" s="2">
        <f t="shared" si="627"/>
        <v>0</v>
      </c>
      <c r="BB736" s="2">
        <f>SUM(AG736,AI736,-BA736,-Table17[[#This Row],[Sale Fee]])</f>
        <v>0</v>
      </c>
      <c r="BD736" s="1"/>
      <c r="BE736" s="1"/>
      <c r="BF736" s="1"/>
    </row>
    <row r="737" spans="1:60" x14ac:dyDescent="0.25">
      <c r="A737" s="1"/>
      <c r="B737" s="1"/>
      <c r="E737" s="4"/>
      <c r="P737" s="1"/>
      <c r="Q737" s="1"/>
      <c r="R737" s="1"/>
      <c r="T737" s="1"/>
      <c r="U737" s="1"/>
      <c r="V737" s="1"/>
      <c r="Y737" s="1">
        <f>Table17[[#This Row],[Quantity2]]*Table17[[#This Row],[U Cost]]</f>
        <v>0</v>
      </c>
      <c r="AA737" s="1"/>
      <c r="AB737" s="1"/>
      <c r="AC737" s="1">
        <f t="shared" si="623"/>
        <v>0</v>
      </c>
      <c r="AD737" s="1"/>
      <c r="AE737" s="1">
        <f>SUM(Table17[[#This Row],[Total 
Paid]:[Refunds]])</f>
        <v>0</v>
      </c>
      <c r="AF737" s="1"/>
      <c r="AG737" s="1">
        <f>SUM(AC737,Table17[[#This Row],[Refunds]],Table17[[#This Row],[Shipping 
Charged]])</f>
        <v>0</v>
      </c>
      <c r="AH737" s="1"/>
      <c r="AI737" s="1"/>
      <c r="AJ737" s="1">
        <f t="shared" si="624"/>
        <v>0</v>
      </c>
      <c r="AL737" s="1"/>
      <c r="AM737" s="1"/>
      <c r="AN737" s="1"/>
      <c r="AO737" s="1"/>
      <c r="AQ737" s="30"/>
      <c r="AR737" s="1"/>
      <c r="AS737" s="1">
        <f t="shared" si="625"/>
        <v>0</v>
      </c>
      <c r="AT737" s="1"/>
      <c r="AU737" s="1"/>
      <c r="AV737" s="2">
        <f t="shared" si="626"/>
        <v>0</v>
      </c>
      <c r="AX737" s="1"/>
      <c r="AY737" s="1"/>
      <c r="AZ737" s="1"/>
      <c r="BA737" s="2">
        <f t="shared" si="627"/>
        <v>0</v>
      </c>
      <c r="BB737" s="2">
        <f>SUM(AG737,AI737,-BA737,-Table17[[#This Row],[Sale Fee]])</f>
        <v>0</v>
      </c>
      <c r="BD737" s="1"/>
      <c r="BE737" s="1"/>
      <c r="BF737" s="1"/>
    </row>
    <row r="738" spans="1:60" x14ac:dyDescent="0.25">
      <c r="A738" s="1"/>
      <c r="B738" s="1"/>
      <c r="E738" s="4"/>
      <c r="P738" s="1"/>
      <c r="Q738" s="1"/>
      <c r="R738" s="1"/>
      <c r="T738" s="1"/>
      <c r="U738" s="1"/>
      <c r="V738" s="1"/>
      <c r="Y738" s="1">
        <f>Table17[[#This Row],[Quantity2]]*Table17[[#This Row],[U Cost]]</f>
        <v>0</v>
      </c>
      <c r="AA738" s="1"/>
      <c r="AB738" s="1"/>
      <c r="AC738" s="1">
        <f t="shared" si="623"/>
        <v>0</v>
      </c>
      <c r="AD738" s="1"/>
      <c r="AE738" s="1">
        <f>SUM(Table17[[#This Row],[Total 
Paid]:[Refunds]])</f>
        <v>0</v>
      </c>
      <c r="AF738" s="1"/>
      <c r="AG738" s="1">
        <f>SUM(AC738,Table17[[#This Row],[Refunds]],Table17[[#This Row],[Shipping 
Charged]])</f>
        <v>0</v>
      </c>
      <c r="AH738" s="1"/>
      <c r="AI738" s="1"/>
      <c r="AJ738" s="1">
        <f t="shared" si="624"/>
        <v>0</v>
      </c>
      <c r="AL738" s="1"/>
      <c r="AM738" s="1"/>
      <c r="AN738" s="1"/>
      <c r="AO738" s="1"/>
      <c r="AQ738" s="30"/>
      <c r="AR738" s="1"/>
      <c r="AS738" s="1">
        <f t="shared" si="625"/>
        <v>0</v>
      </c>
      <c r="AT738" s="1"/>
      <c r="AU738" s="1"/>
      <c r="AV738" s="2">
        <f t="shared" si="626"/>
        <v>0</v>
      </c>
      <c r="AX738" s="1"/>
      <c r="AY738" s="1"/>
      <c r="AZ738" s="1"/>
      <c r="BA738" s="2">
        <f t="shared" si="627"/>
        <v>0</v>
      </c>
      <c r="BB738" s="2">
        <f>SUM(AG738,AI738,-BA738,-Table17[[#This Row],[Sale Fee]])</f>
        <v>0</v>
      </c>
      <c r="BD738" s="1"/>
      <c r="BE738" s="1"/>
      <c r="BF738" s="1"/>
    </row>
    <row r="739" spans="1:60" x14ac:dyDescent="0.25">
      <c r="A739" s="1"/>
      <c r="B739" s="1"/>
      <c r="E739" s="4"/>
      <c r="P739" s="1"/>
      <c r="Q739" s="1"/>
      <c r="R739" s="1"/>
      <c r="T739" s="1"/>
      <c r="U739" s="1"/>
      <c r="V739" s="1"/>
      <c r="Y739" s="1">
        <f>Table17[[#This Row],[Quantity2]]*Table17[[#This Row],[U Cost]]</f>
        <v>0</v>
      </c>
      <c r="AA739" s="1"/>
      <c r="AB739" s="1"/>
      <c r="AC739" s="1">
        <f t="shared" si="623"/>
        <v>0</v>
      </c>
      <c r="AD739" s="1"/>
      <c r="AE739" s="1">
        <f>SUM(Table17[[#This Row],[Total 
Paid]:[Refunds]])</f>
        <v>0</v>
      </c>
      <c r="AF739" s="1"/>
      <c r="AG739" s="1">
        <f>SUM(AC739,Table17[[#This Row],[Refunds]],Table17[[#This Row],[Shipping 
Charged]])</f>
        <v>0</v>
      </c>
      <c r="AH739" s="1"/>
      <c r="AI739" s="1"/>
      <c r="AJ739" s="1">
        <f t="shared" si="624"/>
        <v>0</v>
      </c>
      <c r="AL739" s="1"/>
      <c r="AM739" s="1"/>
      <c r="AN739" s="1"/>
      <c r="AO739" s="1"/>
      <c r="AQ739" s="30"/>
      <c r="AR739" s="1"/>
      <c r="AS739" s="1">
        <f t="shared" si="625"/>
        <v>0</v>
      </c>
      <c r="AT739" s="1"/>
      <c r="AU739" s="1"/>
      <c r="AV739" s="2">
        <f t="shared" si="626"/>
        <v>0</v>
      </c>
      <c r="AX739" s="1"/>
      <c r="AY739" s="1"/>
      <c r="AZ739" s="1"/>
      <c r="BA739" s="2">
        <f t="shared" si="627"/>
        <v>0</v>
      </c>
      <c r="BB739" s="2">
        <f>SUM(AG739,AI739,-BA739,-Table17[[#This Row],[Sale Fee]])</f>
        <v>0</v>
      </c>
      <c r="BD739" s="1"/>
      <c r="BE739" s="1"/>
      <c r="BF739" s="1"/>
    </row>
    <row r="740" spans="1:60" x14ac:dyDescent="0.25">
      <c r="A740" s="1"/>
      <c r="B740" s="1"/>
      <c r="E740" s="4"/>
      <c r="P740" s="1"/>
      <c r="Q740" s="1"/>
      <c r="R740" s="1"/>
      <c r="T740" s="1"/>
      <c r="U740" s="1"/>
      <c r="V740" s="1"/>
      <c r="Y740" s="1">
        <f>Table17[[#This Row],[Quantity2]]*Table17[[#This Row],[U Cost]]</f>
        <v>0</v>
      </c>
      <c r="AA740" s="1"/>
      <c r="AB740" s="1"/>
      <c r="AC740" s="1">
        <f t="shared" si="623"/>
        <v>0</v>
      </c>
      <c r="AD740" s="1"/>
      <c r="AE740" s="1">
        <f>SUM(Table17[[#This Row],[Total 
Paid]:[Refunds]])</f>
        <v>0</v>
      </c>
      <c r="AF740" s="1"/>
      <c r="AG740" s="1">
        <f>SUM(AC740,Table17[[#This Row],[Refunds]],Table17[[#This Row],[Shipping 
Charged]])</f>
        <v>0</v>
      </c>
      <c r="AH740" s="1"/>
      <c r="AI740" s="1"/>
      <c r="AJ740" s="1">
        <f t="shared" si="624"/>
        <v>0</v>
      </c>
      <c r="AL740" s="1"/>
      <c r="AM740" s="1"/>
      <c r="AN740" s="1"/>
      <c r="AO740" s="1"/>
      <c r="AQ740" s="30"/>
      <c r="AR740" s="1"/>
      <c r="AS740" s="1">
        <f t="shared" si="625"/>
        <v>0</v>
      </c>
      <c r="AT740" s="1"/>
      <c r="AU740" s="1"/>
      <c r="AV740" s="2">
        <f t="shared" si="626"/>
        <v>0</v>
      </c>
      <c r="AX740" s="1"/>
      <c r="AY740" s="1"/>
      <c r="AZ740" s="1"/>
      <c r="BA740" s="2">
        <f t="shared" si="627"/>
        <v>0</v>
      </c>
      <c r="BB740" s="2">
        <f>SUM(AG740,AI740,-BA740,-Table17[[#This Row],[Sale Fee]])</f>
        <v>0</v>
      </c>
      <c r="BD740" s="1"/>
      <c r="BE740" s="1"/>
      <c r="BF740" s="1"/>
    </row>
    <row r="741" spans="1:60" x14ac:dyDescent="0.25">
      <c r="A741" s="1"/>
      <c r="B741" s="1"/>
      <c r="E741" s="4"/>
      <c r="P741" s="1"/>
      <c r="Q741" s="1"/>
      <c r="R741" s="1"/>
      <c r="T741" s="1"/>
      <c r="U741" s="1"/>
      <c r="V741" s="1"/>
      <c r="Y741" s="1">
        <f>Table17[[#This Row],[Quantity2]]*Table17[[#This Row],[U Cost]]</f>
        <v>0</v>
      </c>
      <c r="AA741" s="1"/>
      <c r="AB741" s="1"/>
      <c r="AC741" s="1">
        <f t="shared" si="623"/>
        <v>0</v>
      </c>
      <c r="AD741" s="1"/>
      <c r="AE741" s="1">
        <f>SUM(Table17[[#This Row],[Total 
Paid]:[Refunds]])</f>
        <v>0</v>
      </c>
      <c r="AF741" s="1"/>
      <c r="AG741" s="1">
        <f>SUM(AC741,Table17[[#This Row],[Refunds]],Table17[[#This Row],[Shipping 
Charged]])</f>
        <v>0</v>
      </c>
      <c r="AH741" s="1"/>
      <c r="AI741" s="1"/>
      <c r="AJ741" s="1">
        <f t="shared" si="624"/>
        <v>0</v>
      </c>
      <c r="AL741" s="1"/>
      <c r="AM741" s="1"/>
      <c r="AN741" s="1"/>
      <c r="AO741" s="1"/>
      <c r="AQ741" s="30"/>
      <c r="AR741" s="1"/>
      <c r="AS741" s="1">
        <f t="shared" si="625"/>
        <v>0</v>
      </c>
      <c r="AT741" s="1"/>
      <c r="AU741" s="1"/>
      <c r="AV741" s="2">
        <f t="shared" si="626"/>
        <v>0</v>
      </c>
      <c r="AX741" s="1"/>
      <c r="AY741" s="1"/>
      <c r="AZ741" s="1"/>
      <c r="BA741" s="2">
        <f t="shared" si="627"/>
        <v>0</v>
      </c>
      <c r="BB741" s="2">
        <f>SUM(AG741,AI741,-BA741,-Table17[[#This Row],[Sale Fee]])</f>
        <v>0</v>
      </c>
      <c r="BD741" s="1"/>
      <c r="BE741" s="1"/>
      <c r="BF741" s="1"/>
    </row>
    <row r="742" spans="1:60" x14ac:dyDescent="0.25">
      <c r="A742" s="1"/>
      <c r="B742" s="1"/>
      <c r="E742" s="4"/>
      <c r="P742" s="1"/>
      <c r="Q742" s="1"/>
      <c r="R742" s="1"/>
      <c r="T742" s="1"/>
      <c r="U742" s="1"/>
      <c r="V742" s="1"/>
      <c r="Y742" s="1">
        <f>Table17[[#This Row],[Quantity2]]*Table17[[#This Row],[U Cost]]</f>
        <v>0</v>
      </c>
      <c r="AA742" s="1"/>
      <c r="AB742" s="1"/>
      <c r="AC742" s="1">
        <f t="shared" si="623"/>
        <v>0</v>
      </c>
      <c r="AD742" s="1"/>
      <c r="AE742" s="1">
        <f>SUM(Table17[[#This Row],[Total 
Paid]:[Refunds]])</f>
        <v>0</v>
      </c>
      <c r="AF742" s="1"/>
      <c r="AG742" s="1">
        <f>SUM(AC742,Table17[[#This Row],[Refunds]],Table17[[#This Row],[Shipping 
Charged]])</f>
        <v>0</v>
      </c>
      <c r="AH742" s="1"/>
      <c r="AI742" s="1"/>
      <c r="AJ742" s="1">
        <f t="shared" si="624"/>
        <v>0</v>
      </c>
      <c r="AL742" s="1"/>
      <c r="AM742" s="1"/>
      <c r="AN742" s="1"/>
      <c r="AO742" s="1"/>
      <c r="AQ742" s="30"/>
      <c r="AR742" s="1"/>
      <c r="AS742" s="1">
        <f t="shared" si="625"/>
        <v>0</v>
      </c>
      <c r="AT742" s="1"/>
      <c r="AU742" s="1"/>
      <c r="AV742" s="2">
        <f t="shared" si="626"/>
        <v>0</v>
      </c>
      <c r="AX742" s="1"/>
      <c r="AY742" s="1"/>
      <c r="AZ742" s="1"/>
      <c r="BA742" s="2">
        <f t="shared" si="627"/>
        <v>0</v>
      </c>
      <c r="BB742" s="2">
        <f>SUM(AG742,AI742,-BA742,-Table17[[#This Row],[Sale Fee]])</f>
        <v>0</v>
      </c>
      <c r="BD742" s="1"/>
      <c r="BE742" s="1"/>
      <c r="BF742" s="1"/>
    </row>
    <row r="743" spans="1:60" x14ac:dyDescent="0.25">
      <c r="A743" s="1"/>
      <c r="B743" s="1"/>
      <c r="E743" s="4"/>
      <c r="P743" s="1"/>
      <c r="Q743" s="1"/>
      <c r="R743" s="1"/>
      <c r="T743" s="1"/>
      <c r="U743" s="1"/>
      <c r="V743" s="1"/>
      <c r="Y743" s="1">
        <f>Table17[[#This Row],[Quantity2]]*Table17[[#This Row],[U Cost]]</f>
        <v>0</v>
      </c>
      <c r="AA743" s="1"/>
      <c r="AB743" s="1"/>
      <c r="AC743" s="1">
        <f t="shared" si="623"/>
        <v>0</v>
      </c>
      <c r="AD743" s="1"/>
      <c r="AE743" s="1">
        <f>SUM(Table17[[#This Row],[Total 
Paid]:[Refunds]])</f>
        <v>0</v>
      </c>
      <c r="AF743" s="1"/>
      <c r="AG743" s="1">
        <f>SUM(AC743,Table17[[#This Row],[Refunds]],Table17[[#This Row],[Shipping 
Charged]])</f>
        <v>0</v>
      </c>
      <c r="AH743" s="1"/>
      <c r="AI743" s="1"/>
      <c r="AJ743" s="1">
        <f t="shared" si="624"/>
        <v>0</v>
      </c>
      <c r="AL743" s="1"/>
      <c r="AM743" s="1"/>
      <c r="AN743" s="1"/>
      <c r="AO743" s="1"/>
      <c r="AQ743" s="30"/>
      <c r="AR743" s="1"/>
      <c r="AS743" s="1">
        <f t="shared" si="625"/>
        <v>0</v>
      </c>
      <c r="AT743" s="1"/>
      <c r="AU743" s="1"/>
      <c r="AV743" s="2">
        <f t="shared" si="626"/>
        <v>0</v>
      </c>
      <c r="AX743" s="1"/>
      <c r="AY743" s="1"/>
      <c r="AZ743" s="1"/>
      <c r="BA743" s="2">
        <f t="shared" si="627"/>
        <v>0</v>
      </c>
      <c r="BB743" s="2">
        <f>SUM(AG743,AI743,-BA743,-Table17[[#This Row],[Sale Fee]])</f>
        <v>0</v>
      </c>
      <c r="BD743" s="1"/>
      <c r="BE743" s="1"/>
      <c r="BF743" s="1"/>
    </row>
    <row r="744" spans="1:60" x14ac:dyDescent="0.25">
      <c r="A744" s="1"/>
      <c r="B744" s="1"/>
      <c r="E744" s="4"/>
      <c r="P744" s="1"/>
      <c r="Q744" s="1"/>
      <c r="R744" s="1"/>
      <c r="T744" s="1"/>
      <c r="U744" s="1"/>
      <c r="V744" s="1"/>
      <c r="Y744" s="1">
        <f>Table17[[#This Row],[Quantity2]]*Table17[[#This Row],[U Cost]]</f>
        <v>0</v>
      </c>
      <c r="AA744" s="1"/>
      <c r="AB744" s="1"/>
      <c r="AC744" s="1">
        <f t="shared" si="623"/>
        <v>0</v>
      </c>
      <c r="AD744" s="1"/>
      <c r="AE744" s="1">
        <f>SUM(Table17[[#This Row],[Total 
Paid]:[Refunds]])</f>
        <v>0</v>
      </c>
      <c r="AF744" s="1"/>
      <c r="AG744" s="1">
        <f>SUM(AC744,Table17[[#This Row],[Refunds]],Table17[[#This Row],[Shipping 
Charged]])</f>
        <v>0</v>
      </c>
      <c r="AH744" s="1"/>
      <c r="AI744" s="1"/>
      <c r="AJ744" s="1">
        <f t="shared" si="624"/>
        <v>0</v>
      </c>
      <c r="AL744" s="1"/>
      <c r="AM744" s="1"/>
      <c r="AN744" s="1"/>
      <c r="AO744" s="1"/>
      <c r="AQ744" s="30"/>
      <c r="AR744" s="1"/>
      <c r="AS744" s="1">
        <f t="shared" si="625"/>
        <v>0</v>
      </c>
      <c r="AT744" s="1"/>
      <c r="AU744" s="1"/>
      <c r="AV744" s="2">
        <f t="shared" si="626"/>
        <v>0</v>
      </c>
      <c r="AX744" s="1"/>
      <c r="AY744" s="1"/>
      <c r="AZ744" s="1"/>
      <c r="BA744" s="2">
        <f t="shared" si="627"/>
        <v>0</v>
      </c>
      <c r="BB744" s="2">
        <f>SUM(AG744,AI744,-BA744,-Table17[[#This Row],[Sale Fee]])</f>
        <v>0</v>
      </c>
      <c r="BD744" s="1"/>
      <c r="BE744" s="1"/>
      <c r="BF744" s="1"/>
    </row>
    <row r="745" spans="1:60" x14ac:dyDescent="0.25">
      <c r="A745" s="1"/>
      <c r="B745" s="1"/>
      <c r="E745" s="4"/>
      <c r="P745" s="1"/>
      <c r="Q745" s="1"/>
      <c r="R745" s="1"/>
      <c r="T745" s="1"/>
      <c r="U745" s="1"/>
      <c r="V745" s="1"/>
      <c r="Y745" s="1">
        <f>Table17[[#This Row],[Quantity2]]*Table17[[#This Row],[U Cost]]</f>
        <v>0</v>
      </c>
      <c r="AA745" s="1"/>
      <c r="AB745" s="1"/>
      <c r="AC745" s="1">
        <f t="shared" si="623"/>
        <v>0</v>
      </c>
      <c r="AD745" s="1"/>
      <c r="AE745" s="1">
        <f>SUM(Table17[[#This Row],[Total 
Paid]:[Refunds]])</f>
        <v>0</v>
      </c>
      <c r="AF745" s="1"/>
      <c r="AG745" s="1">
        <f>SUM(AC745,Table17[[#This Row],[Refunds]],Table17[[#This Row],[Shipping 
Charged]])</f>
        <v>0</v>
      </c>
      <c r="AH745" s="1"/>
      <c r="AI745" s="1"/>
      <c r="AJ745" s="1">
        <f t="shared" si="624"/>
        <v>0</v>
      </c>
      <c r="AL745" s="1"/>
      <c r="AM745" s="1"/>
      <c r="AN745" s="1"/>
      <c r="AO745" s="1"/>
      <c r="AQ745" s="30"/>
      <c r="AR745" s="1"/>
      <c r="AS745" s="1">
        <f t="shared" si="625"/>
        <v>0</v>
      </c>
      <c r="AT745" s="1"/>
      <c r="AU745" s="1"/>
      <c r="AV745" s="2">
        <f t="shared" si="626"/>
        <v>0</v>
      </c>
      <c r="AX745" s="1"/>
      <c r="AY745" s="1"/>
      <c r="AZ745" s="1"/>
      <c r="BA745" s="2">
        <f t="shared" si="627"/>
        <v>0</v>
      </c>
      <c r="BB745" s="2">
        <f>SUM(AG745,AI745,-BA745,-Table17[[#This Row],[Sale Fee]])</f>
        <v>0</v>
      </c>
      <c r="BD745" s="1"/>
      <c r="BE745" s="1"/>
      <c r="BF745" s="1"/>
    </row>
    <row r="746" spans="1:60" x14ac:dyDescent="0.25">
      <c r="A746" s="1"/>
      <c r="B746" s="1"/>
      <c r="E746" s="4"/>
      <c r="P746" s="1"/>
      <c r="Q746" s="1"/>
      <c r="R746" s="1"/>
      <c r="T746" s="1"/>
      <c r="U746" s="1"/>
      <c r="V746" s="1"/>
      <c r="Y746" s="1">
        <f>Table17[[#This Row],[Quantity2]]*Table17[[#This Row],[U Cost]]</f>
        <v>0</v>
      </c>
      <c r="AA746" s="1"/>
      <c r="AB746" s="1"/>
      <c r="AC746" s="1">
        <f t="shared" si="623"/>
        <v>0</v>
      </c>
      <c r="AD746" s="1"/>
      <c r="AE746" s="1">
        <f>SUM(Table17[[#This Row],[Total 
Paid]:[Refunds]])</f>
        <v>0</v>
      </c>
      <c r="AF746" s="1"/>
      <c r="AG746" s="1">
        <f>SUM(AC746,Table17[[#This Row],[Refunds]],Table17[[#This Row],[Shipping 
Charged]])</f>
        <v>0</v>
      </c>
      <c r="AH746" s="1"/>
      <c r="AI746" s="1"/>
      <c r="AJ746" s="1">
        <f t="shared" si="624"/>
        <v>0</v>
      </c>
      <c r="AL746" s="1"/>
      <c r="AM746" s="1"/>
      <c r="AN746" s="1"/>
      <c r="AO746" s="1"/>
      <c r="AQ746" s="30"/>
      <c r="AR746" s="1"/>
      <c r="AS746" s="1">
        <f t="shared" si="625"/>
        <v>0</v>
      </c>
      <c r="AT746" s="1"/>
      <c r="AU746" s="1"/>
      <c r="AV746" s="2">
        <f t="shared" si="626"/>
        <v>0</v>
      </c>
      <c r="AX746" s="1"/>
      <c r="AY746" s="1"/>
      <c r="AZ746" s="1"/>
      <c r="BA746" s="2">
        <f t="shared" si="627"/>
        <v>0</v>
      </c>
      <c r="BB746" s="2">
        <f>SUM(AG746,AI746,-BA746,-Table17[[#This Row],[Sale Fee]])</f>
        <v>0</v>
      </c>
      <c r="BD746" s="1"/>
      <c r="BE746" s="1"/>
      <c r="BF746" s="1"/>
      <c r="BH746" s="4"/>
    </row>
    <row r="747" spans="1:60" x14ac:dyDescent="0.25">
      <c r="A747" s="1"/>
      <c r="B747" s="1"/>
      <c r="E747" s="4"/>
      <c r="P747" s="1"/>
      <c r="Q747" s="1"/>
      <c r="R747" s="1"/>
      <c r="T747" s="1"/>
      <c r="U747" s="1"/>
      <c r="V747" s="1"/>
      <c r="Y747" s="1">
        <f>Table17[[#This Row],[Quantity2]]*Table17[[#This Row],[U Cost]]</f>
        <v>0</v>
      </c>
      <c r="AA747" s="1"/>
      <c r="AB747" s="1"/>
      <c r="AC747" s="1">
        <f t="shared" si="623"/>
        <v>0</v>
      </c>
      <c r="AD747" s="1"/>
      <c r="AE747" s="1">
        <f>SUM(Table17[[#This Row],[Total 
Paid]:[Refunds]])</f>
        <v>0</v>
      </c>
      <c r="AF747" s="1"/>
      <c r="AG747" s="1">
        <f>SUM(AC747,Table17[[#This Row],[Refunds]],Table17[[#This Row],[Shipping 
Charged]])</f>
        <v>0</v>
      </c>
      <c r="AH747" s="1"/>
      <c r="AI747" s="1"/>
      <c r="AJ747" s="1">
        <f t="shared" si="624"/>
        <v>0</v>
      </c>
      <c r="AL747" s="1"/>
      <c r="AM747" s="1"/>
      <c r="AN747" s="1"/>
      <c r="AO747" s="1"/>
      <c r="AQ747" s="30"/>
      <c r="AR747" s="1"/>
      <c r="AS747" s="1">
        <f t="shared" si="625"/>
        <v>0</v>
      </c>
      <c r="AT747" s="1"/>
      <c r="AU747" s="1"/>
      <c r="AV747" s="2">
        <f t="shared" si="626"/>
        <v>0</v>
      </c>
      <c r="AX747" s="1"/>
      <c r="AY747" s="1"/>
      <c r="AZ747" s="1"/>
      <c r="BA747" s="2">
        <f t="shared" si="627"/>
        <v>0</v>
      </c>
      <c r="BB747" s="2">
        <f>SUM(AG747,AI747,-BA747,-Table17[[#This Row],[Sale Fee]])</f>
        <v>0</v>
      </c>
      <c r="BD747" s="1"/>
      <c r="BE747" s="1"/>
      <c r="BF747" s="1"/>
    </row>
    <row r="748" spans="1:60" x14ac:dyDescent="0.25">
      <c r="A748" s="1"/>
      <c r="B748" s="1"/>
      <c r="E748" s="4"/>
      <c r="P748" s="1"/>
      <c r="Q748" s="1"/>
      <c r="R748" s="1"/>
      <c r="T748" s="1"/>
      <c r="U748" s="1"/>
      <c r="V748" s="1"/>
      <c r="Y748" s="1">
        <f>Table17[[#This Row],[Quantity2]]*Table17[[#This Row],[U Cost]]</f>
        <v>0</v>
      </c>
      <c r="AA748" s="1"/>
      <c r="AB748" s="1"/>
      <c r="AC748" s="1">
        <f t="shared" si="623"/>
        <v>0</v>
      </c>
      <c r="AD748" s="1"/>
      <c r="AE748" s="1">
        <f>SUM(Table17[[#This Row],[Total 
Paid]:[Refunds]])</f>
        <v>0</v>
      </c>
      <c r="AF748" s="1"/>
      <c r="AG748" s="1">
        <f>SUM(AC748,Table17[[#This Row],[Refunds]],Table17[[#This Row],[Shipping 
Charged]])</f>
        <v>0</v>
      </c>
      <c r="AH748" s="1"/>
      <c r="AI748" s="1"/>
      <c r="AJ748" s="1">
        <f t="shared" si="624"/>
        <v>0</v>
      </c>
      <c r="AL748" s="1"/>
      <c r="AM748" s="1"/>
      <c r="AN748" s="1"/>
      <c r="AO748" s="1"/>
      <c r="AQ748" s="30"/>
      <c r="AR748" s="1"/>
      <c r="AS748" s="1">
        <f t="shared" si="625"/>
        <v>0</v>
      </c>
      <c r="AT748" s="1"/>
      <c r="AU748" s="1"/>
      <c r="AV748" s="2">
        <f t="shared" si="626"/>
        <v>0</v>
      </c>
      <c r="AX748" s="1"/>
      <c r="AY748" s="1"/>
      <c r="AZ748" s="1"/>
      <c r="BA748" s="2">
        <f t="shared" si="627"/>
        <v>0</v>
      </c>
      <c r="BB748" s="2">
        <f>SUM(AG748,AI748,-BA748,-Table17[[#This Row],[Sale Fee]])</f>
        <v>0</v>
      </c>
      <c r="BD748" s="1"/>
      <c r="BE748" s="1"/>
      <c r="BF748" s="1"/>
    </row>
    <row r="749" spans="1:60" x14ac:dyDescent="0.25">
      <c r="A749" s="1"/>
      <c r="B749" s="1"/>
      <c r="E749" s="4"/>
      <c r="P749" s="1"/>
      <c r="Q749" s="1"/>
      <c r="R749" s="1"/>
      <c r="T749" s="1"/>
      <c r="U749" s="1"/>
      <c r="V749" s="1"/>
      <c r="Y749" s="1">
        <f>Table17[[#This Row],[Quantity2]]*Table17[[#This Row],[U Cost]]</f>
        <v>0</v>
      </c>
      <c r="AA749" s="1"/>
      <c r="AB749" s="1"/>
      <c r="AC749" s="1">
        <f t="shared" si="623"/>
        <v>0</v>
      </c>
      <c r="AD749" s="1"/>
      <c r="AE749" s="1">
        <f>SUM(Table17[[#This Row],[Total 
Paid]:[Refunds]])</f>
        <v>0</v>
      </c>
      <c r="AF749" s="1"/>
      <c r="AG749" s="1">
        <f>SUM(AC749,Table17[[#This Row],[Refunds]],Table17[[#This Row],[Shipping 
Charged]])</f>
        <v>0</v>
      </c>
      <c r="AH749" s="1"/>
      <c r="AI749" s="1"/>
      <c r="AJ749" s="1">
        <f t="shared" si="624"/>
        <v>0</v>
      </c>
      <c r="AL749" s="1"/>
      <c r="AM749" s="1"/>
      <c r="AN749" s="1"/>
      <c r="AO749" s="1"/>
      <c r="AQ749" s="30"/>
      <c r="AR749" s="1"/>
      <c r="AS749" s="1">
        <f t="shared" si="625"/>
        <v>0</v>
      </c>
      <c r="AT749" s="1"/>
      <c r="AU749" s="1"/>
      <c r="AV749" s="2">
        <f t="shared" si="626"/>
        <v>0</v>
      </c>
      <c r="AX749" s="1"/>
      <c r="AY749" s="1"/>
      <c r="AZ749" s="1"/>
      <c r="BA749" s="2">
        <f t="shared" si="627"/>
        <v>0</v>
      </c>
      <c r="BB749" s="2">
        <f>SUM(AG749,AI749,-BA749,-Table17[[#This Row],[Sale Fee]])</f>
        <v>0</v>
      </c>
      <c r="BD749" s="1"/>
      <c r="BE749" s="1"/>
      <c r="BF749" s="1"/>
    </row>
    <row r="750" spans="1:60" x14ac:dyDescent="0.25">
      <c r="A750" s="1"/>
      <c r="B750" s="1"/>
      <c r="E750" s="4"/>
      <c r="P750" s="1"/>
      <c r="Q750" s="1"/>
      <c r="R750" s="1"/>
      <c r="T750" s="1"/>
      <c r="U750" s="1"/>
      <c r="V750" s="1"/>
      <c r="Y750" s="1">
        <f>Table17[[#This Row],[Quantity2]]*Table17[[#This Row],[U Cost]]</f>
        <v>0</v>
      </c>
      <c r="AA750" s="1"/>
      <c r="AB750" s="1"/>
      <c r="AC750" s="1">
        <f t="shared" si="623"/>
        <v>0</v>
      </c>
      <c r="AD750" s="1"/>
      <c r="AE750" s="1">
        <f>SUM(Table17[[#This Row],[Total 
Paid]:[Refunds]])</f>
        <v>0</v>
      </c>
      <c r="AF750" s="1"/>
      <c r="AG750" s="1">
        <f>SUM(AC750,Table17[[#This Row],[Refunds]],Table17[[#This Row],[Shipping 
Charged]])</f>
        <v>0</v>
      </c>
      <c r="AH750" s="1"/>
      <c r="AI750" s="1"/>
      <c r="AJ750" s="1">
        <f t="shared" si="624"/>
        <v>0</v>
      </c>
      <c r="AL750" s="1"/>
      <c r="AM750" s="1"/>
      <c r="AN750" s="1"/>
      <c r="AO750" s="1"/>
      <c r="AQ750" s="30"/>
      <c r="AR750" s="1"/>
      <c r="AS750" s="1">
        <f t="shared" si="625"/>
        <v>0</v>
      </c>
      <c r="AT750" s="1"/>
      <c r="AU750" s="1"/>
      <c r="AV750" s="2">
        <f t="shared" si="626"/>
        <v>0</v>
      </c>
      <c r="AX750" s="1"/>
      <c r="AY750" s="1"/>
      <c r="AZ750" s="1"/>
      <c r="BA750" s="2">
        <f t="shared" si="627"/>
        <v>0</v>
      </c>
      <c r="BB750" s="2">
        <f>SUM(AG750,AI750,-BA750,-Table17[[#This Row],[Sale Fee]])</f>
        <v>0</v>
      </c>
      <c r="BD750" s="1"/>
      <c r="BE750" s="1"/>
      <c r="BF750" s="1"/>
    </row>
    <row r="751" spans="1:60" x14ac:dyDescent="0.25">
      <c r="A751" s="1"/>
      <c r="B751" s="1"/>
      <c r="E751" s="4"/>
      <c r="P751" s="1"/>
      <c r="Q751" s="1"/>
      <c r="R751" s="1"/>
      <c r="T751" s="1"/>
      <c r="U751" s="1"/>
      <c r="V751" s="1"/>
      <c r="Y751" s="1">
        <f>Table17[[#This Row],[Quantity2]]*Table17[[#This Row],[U Cost]]</f>
        <v>0</v>
      </c>
      <c r="AA751" s="1"/>
      <c r="AB751" s="1"/>
      <c r="AC751" s="1">
        <f t="shared" si="623"/>
        <v>0</v>
      </c>
      <c r="AD751" s="1"/>
      <c r="AE751" s="1">
        <f>SUM(Table17[[#This Row],[Total 
Paid]:[Refunds]])</f>
        <v>0</v>
      </c>
      <c r="AF751" s="1"/>
      <c r="AG751" s="1">
        <f>SUM(AC751,Table17[[#This Row],[Refunds]],Table17[[#This Row],[Shipping 
Charged]])</f>
        <v>0</v>
      </c>
      <c r="AH751" s="1"/>
      <c r="AI751" s="1"/>
      <c r="AJ751" s="1">
        <f t="shared" si="624"/>
        <v>0</v>
      </c>
      <c r="AL751" s="1"/>
      <c r="AM751" s="1"/>
      <c r="AN751" s="1"/>
      <c r="AO751" s="1"/>
      <c r="AQ751" s="30"/>
      <c r="AR751" s="1"/>
      <c r="AS751" s="1">
        <f t="shared" si="625"/>
        <v>0</v>
      </c>
      <c r="AT751" s="1"/>
      <c r="AU751" s="1"/>
      <c r="AV751" s="2">
        <f t="shared" si="626"/>
        <v>0</v>
      </c>
      <c r="AX751" s="1"/>
      <c r="AY751" s="1"/>
      <c r="AZ751" s="1"/>
      <c r="BA751" s="2">
        <f t="shared" si="627"/>
        <v>0</v>
      </c>
      <c r="BB751" s="2">
        <f>SUM(AG751,AI751,-BA751,-Table17[[#This Row],[Sale Fee]])</f>
        <v>0</v>
      </c>
      <c r="BD751" s="1"/>
      <c r="BE751" s="1"/>
      <c r="BF751" s="1"/>
    </row>
    <row r="752" spans="1:60" x14ac:dyDescent="0.25">
      <c r="A752" s="1"/>
      <c r="B752" s="1"/>
      <c r="E752" s="4"/>
      <c r="P752" s="1"/>
      <c r="Q752" s="1"/>
      <c r="R752" s="1"/>
      <c r="T752" s="1"/>
      <c r="U752" s="1"/>
      <c r="V752" s="1"/>
      <c r="Y752" s="1">
        <f>Table17[[#This Row],[Quantity2]]*Table17[[#This Row],[U Cost]]</f>
        <v>0</v>
      </c>
      <c r="AA752" s="1"/>
      <c r="AB752" s="1"/>
      <c r="AC752" s="1">
        <f t="shared" si="623"/>
        <v>0</v>
      </c>
      <c r="AD752" s="1"/>
      <c r="AE752" s="1">
        <f>SUM(Table17[[#This Row],[Total 
Paid]:[Refunds]])</f>
        <v>0</v>
      </c>
      <c r="AF752" s="1"/>
      <c r="AG752" s="1">
        <f>SUM(AC752,Table17[[#This Row],[Refunds]],Table17[[#This Row],[Shipping 
Charged]])</f>
        <v>0</v>
      </c>
      <c r="AH752" s="1"/>
      <c r="AI752" s="1"/>
      <c r="AJ752" s="1">
        <f t="shared" si="624"/>
        <v>0</v>
      </c>
      <c r="AL752" s="1"/>
      <c r="AM752" s="1"/>
      <c r="AN752" s="1"/>
      <c r="AO752" s="1"/>
      <c r="AQ752" s="30"/>
      <c r="AR752" s="1"/>
      <c r="AS752" s="1">
        <f t="shared" si="625"/>
        <v>0</v>
      </c>
      <c r="AT752" s="1"/>
      <c r="AU752" s="1"/>
      <c r="AV752" s="2">
        <f t="shared" si="626"/>
        <v>0</v>
      </c>
      <c r="AX752" s="1"/>
      <c r="AY752" s="1"/>
      <c r="AZ752" s="1"/>
      <c r="BA752" s="2">
        <f t="shared" si="627"/>
        <v>0</v>
      </c>
      <c r="BB752" s="2">
        <f>SUM(AG752,AI752,-BA752,-Table17[[#This Row],[Sale Fee]])</f>
        <v>0</v>
      </c>
      <c r="BD752" s="1"/>
      <c r="BE752" s="1"/>
      <c r="BF752" s="1"/>
    </row>
    <row r="753" spans="1:58" x14ac:dyDescent="0.25">
      <c r="A753" s="1"/>
      <c r="B753" s="1"/>
      <c r="E753" s="4"/>
      <c r="P753" s="1"/>
      <c r="Q753" s="1"/>
      <c r="R753" s="1"/>
      <c r="T753" s="1"/>
      <c r="U753" s="1"/>
      <c r="V753" s="1"/>
      <c r="Y753" s="1">
        <f>Table17[[#This Row],[Quantity2]]*Table17[[#This Row],[U Cost]]</f>
        <v>0</v>
      </c>
      <c r="AA753" s="1"/>
      <c r="AB753" s="1"/>
      <c r="AC753" s="1">
        <f t="shared" si="623"/>
        <v>0</v>
      </c>
      <c r="AD753" s="1"/>
      <c r="AE753" s="1">
        <f>SUM(Table17[[#This Row],[Total 
Paid]:[Refunds]])</f>
        <v>0</v>
      </c>
      <c r="AF753" s="1"/>
      <c r="AG753" s="1">
        <f>SUM(AC753,Table17[[#This Row],[Refunds]],Table17[[#This Row],[Shipping 
Charged]])</f>
        <v>0</v>
      </c>
      <c r="AH753" s="1"/>
      <c r="AI753" s="1"/>
      <c r="AJ753" s="1">
        <f t="shared" si="624"/>
        <v>0</v>
      </c>
      <c r="AL753" s="1"/>
      <c r="AM753" s="1"/>
      <c r="AN753" s="1"/>
      <c r="AO753" s="1"/>
      <c r="AQ753" s="30"/>
      <c r="AR753" s="1"/>
      <c r="AS753" s="1">
        <f t="shared" si="625"/>
        <v>0</v>
      </c>
      <c r="AT753" s="1"/>
      <c r="AU753" s="1"/>
      <c r="AV753" s="2">
        <f t="shared" si="626"/>
        <v>0</v>
      </c>
      <c r="AX753" s="1"/>
      <c r="AY753" s="1"/>
      <c r="AZ753" s="1"/>
      <c r="BA753" s="2">
        <f t="shared" si="627"/>
        <v>0</v>
      </c>
      <c r="BB753" s="2">
        <f>SUM(AG753,AI753,-BA753,-Table17[[#This Row],[Sale Fee]])</f>
        <v>0</v>
      </c>
      <c r="BD753" s="1"/>
      <c r="BE753" s="1"/>
      <c r="BF753" s="1"/>
    </row>
    <row r="754" spans="1:58" x14ac:dyDescent="0.25">
      <c r="A754" s="1"/>
      <c r="B754" s="1"/>
      <c r="E754" s="4"/>
      <c r="P754" s="1"/>
      <c r="Q754" s="1"/>
      <c r="R754" s="1"/>
      <c r="T754" s="1"/>
      <c r="U754" s="1"/>
      <c r="V754" s="1"/>
      <c r="Y754" s="1">
        <f>Table17[[#This Row],[Quantity2]]*Table17[[#This Row],[U Cost]]</f>
        <v>0</v>
      </c>
      <c r="AA754" s="1"/>
      <c r="AB754" s="1"/>
      <c r="AC754" s="1">
        <f t="shared" si="623"/>
        <v>0</v>
      </c>
      <c r="AD754" s="1"/>
      <c r="AE754" s="1">
        <f>SUM(Table17[[#This Row],[Total 
Paid]:[Refunds]])</f>
        <v>0</v>
      </c>
      <c r="AF754" s="1"/>
      <c r="AG754" s="1">
        <f>SUM(AC754,Table17[[#This Row],[Refunds]],Table17[[#This Row],[Shipping 
Charged]])</f>
        <v>0</v>
      </c>
      <c r="AH754" s="1"/>
      <c r="AI754" s="1"/>
      <c r="AJ754" s="1">
        <f t="shared" si="624"/>
        <v>0</v>
      </c>
      <c r="AL754" s="1"/>
      <c r="AM754" s="1"/>
      <c r="AN754" s="1"/>
      <c r="AO754" s="1"/>
      <c r="AQ754" s="30"/>
      <c r="AR754" s="1"/>
      <c r="AS754" s="1">
        <f t="shared" si="625"/>
        <v>0</v>
      </c>
      <c r="AT754" s="1"/>
      <c r="AU754" s="1"/>
      <c r="AV754" s="2">
        <f t="shared" si="626"/>
        <v>0</v>
      </c>
      <c r="AX754" s="1"/>
      <c r="AY754" s="1"/>
      <c r="AZ754" s="1"/>
      <c r="BA754" s="2">
        <f t="shared" si="627"/>
        <v>0</v>
      </c>
      <c r="BB754" s="2">
        <f>SUM(AG754,AI754,-BA754,-Table17[[#This Row],[Sale Fee]])</f>
        <v>0</v>
      </c>
      <c r="BD754" s="1"/>
      <c r="BE754" s="1"/>
      <c r="BF754" s="1"/>
    </row>
    <row r="755" spans="1:58" x14ac:dyDescent="0.25">
      <c r="A755" s="1"/>
      <c r="B755" s="1"/>
      <c r="E755" s="4"/>
      <c r="P755" s="1"/>
      <c r="Q755" s="1"/>
      <c r="R755" s="1"/>
      <c r="T755" s="1"/>
      <c r="U755" s="1"/>
      <c r="V755" s="1"/>
      <c r="Y755" s="1">
        <f>Table17[[#This Row],[Quantity2]]*Table17[[#This Row],[U Cost]]</f>
        <v>0</v>
      </c>
      <c r="AA755" s="1"/>
      <c r="AB755" s="1"/>
      <c r="AC755" s="1">
        <f t="shared" si="623"/>
        <v>0</v>
      </c>
      <c r="AD755" s="1"/>
      <c r="AE755" s="1">
        <f>SUM(Table17[[#This Row],[Total 
Paid]:[Refunds]])</f>
        <v>0</v>
      </c>
      <c r="AF755" s="1"/>
      <c r="AG755" s="1">
        <f>SUM(AC755,Table17[[#This Row],[Refunds]],Table17[[#This Row],[Shipping 
Charged]])</f>
        <v>0</v>
      </c>
      <c r="AH755" s="1"/>
      <c r="AI755" s="1"/>
      <c r="AJ755" s="1">
        <f t="shared" si="624"/>
        <v>0</v>
      </c>
      <c r="AL755" s="1"/>
      <c r="AM755" s="1"/>
      <c r="AN755" s="1"/>
      <c r="AO755" s="1"/>
      <c r="AQ755" s="30"/>
      <c r="AR755" s="1"/>
      <c r="AS755" s="1">
        <f t="shared" si="625"/>
        <v>0</v>
      </c>
      <c r="AT755" s="1"/>
      <c r="AU755" s="1"/>
      <c r="AV755" s="2">
        <f t="shared" si="626"/>
        <v>0</v>
      </c>
      <c r="AX755" s="1"/>
      <c r="AY755" s="1"/>
      <c r="AZ755" s="1"/>
      <c r="BA755" s="2">
        <f t="shared" si="627"/>
        <v>0</v>
      </c>
      <c r="BB755" s="2">
        <f>SUM(AG755,AI755,-BA755,-Table17[[#This Row],[Sale Fee]])</f>
        <v>0</v>
      </c>
      <c r="BD755" s="1"/>
      <c r="BE755" s="1"/>
      <c r="BF755" s="1"/>
    </row>
    <row r="756" spans="1:58" x14ac:dyDescent="0.25">
      <c r="A756" s="1"/>
      <c r="B756" s="1"/>
      <c r="E756" s="4"/>
      <c r="P756" s="1"/>
      <c r="Q756" s="1"/>
      <c r="R756" s="1"/>
      <c r="T756" s="1"/>
      <c r="U756" s="1"/>
      <c r="V756" s="1"/>
      <c r="Y756" s="1">
        <f>Table17[[#This Row],[Quantity2]]*Table17[[#This Row],[U Cost]]</f>
        <v>0</v>
      </c>
      <c r="AA756" s="1"/>
      <c r="AB756" s="1"/>
      <c r="AC756" s="1">
        <f t="shared" si="623"/>
        <v>0</v>
      </c>
      <c r="AD756" s="1"/>
      <c r="AE756" s="1">
        <f>SUM(Table17[[#This Row],[Total 
Paid]:[Refunds]])</f>
        <v>0</v>
      </c>
      <c r="AF756" s="1"/>
      <c r="AG756" s="1">
        <f>SUM(AC756,Table17[[#This Row],[Refunds]],Table17[[#This Row],[Shipping 
Charged]])</f>
        <v>0</v>
      </c>
      <c r="AH756" s="1"/>
      <c r="AI756" s="1"/>
      <c r="AJ756" s="1">
        <f t="shared" si="624"/>
        <v>0</v>
      </c>
      <c r="AL756" s="1"/>
      <c r="AM756" s="1"/>
      <c r="AN756" s="1"/>
      <c r="AO756" s="1"/>
      <c r="AQ756" s="30"/>
      <c r="AR756" s="1"/>
      <c r="AS756" s="1">
        <f t="shared" si="625"/>
        <v>0</v>
      </c>
      <c r="AT756" s="1"/>
      <c r="AU756" s="1"/>
      <c r="AV756" s="2">
        <f t="shared" si="626"/>
        <v>0</v>
      </c>
      <c r="AX756" s="1"/>
      <c r="AY756" s="1"/>
      <c r="AZ756" s="1"/>
      <c r="BA756" s="2">
        <f t="shared" si="627"/>
        <v>0</v>
      </c>
      <c r="BB756" s="2">
        <f>SUM(AG756,AI756,-BA756,-Table17[[#This Row],[Sale Fee]])</f>
        <v>0</v>
      </c>
      <c r="BD756" s="1"/>
      <c r="BE756" s="1"/>
      <c r="BF756" s="1"/>
    </row>
    <row r="757" spans="1:58" x14ac:dyDescent="0.25">
      <c r="A757" s="1"/>
      <c r="B757" s="1"/>
      <c r="E757" s="4"/>
      <c r="P757" s="1"/>
      <c r="Q757" s="1"/>
      <c r="R757" s="1"/>
      <c r="T757" s="1"/>
      <c r="U757" s="1"/>
      <c r="V757" s="1"/>
      <c r="Y757" s="1">
        <f>Table17[[#This Row],[Quantity2]]*Table17[[#This Row],[U Cost]]</f>
        <v>0</v>
      </c>
      <c r="AA757" s="1"/>
      <c r="AB757" s="1"/>
      <c r="AC757" s="1">
        <f t="shared" si="623"/>
        <v>0</v>
      </c>
      <c r="AD757" s="1"/>
      <c r="AE757" s="1">
        <f>SUM(Table17[[#This Row],[Total 
Paid]:[Refunds]])</f>
        <v>0</v>
      </c>
      <c r="AF757" s="1"/>
      <c r="AG757" s="1">
        <f>SUM(AC757,Table17[[#This Row],[Refunds]],Table17[[#This Row],[Shipping 
Charged]])</f>
        <v>0</v>
      </c>
      <c r="AH757" s="1"/>
      <c r="AI757" s="1"/>
      <c r="AJ757" s="1">
        <f t="shared" si="624"/>
        <v>0</v>
      </c>
      <c r="AL757" s="1"/>
      <c r="AM757" s="1"/>
      <c r="AN757" s="1"/>
      <c r="AO757" s="1"/>
      <c r="AQ757" s="30"/>
      <c r="AR757" s="1"/>
      <c r="AS757" s="1">
        <f t="shared" si="625"/>
        <v>0</v>
      </c>
      <c r="AT757" s="1"/>
      <c r="AU757" s="1"/>
      <c r="AV757" s="2">
        <f t="shared" si="626"/>
        <v>0</v>
      </c>
      <c r="AX757" s="1"/>
      <c r="AY757" s="1"/>
      <c r="AZ757" s="1"/>
      <c r="BA757" s="2">
        <f t="shared" si="627"/>
        <v>0</v>
      </c>
      <c r="BB757" s="2">
        <f>SUM(AG757,AI757,-BA757,-Table17[[#This Row],[Sale Fee]])</f>
        <v>0</v>
      </c>
      <c r="BD757" s="1"/>
      <c r="BE757" s="1"/>
      <c r="BF757" s="1"/>
    </row>
    <row r="758" spans="1:58" x14ac:dyDescent="0.25">
      <c r="A758" s="1"/>
      <c r="B758" s="1"/>
      <c r="E758" s="4"/>
      <c r="P758" s="1"/>
      <c r="Q758" s="1"/>
      <c r="R758" s="1"/>
      <c r="T758" s="1"/>
      <c r="U758" s="1"/>
      <c r="V758" s="1"/>
      <c r="Y758" s="1">
        <f>Table17[[#This Row],[Quantity2]]*Table17[[#This Row],[U Cost]]</f>
        <v>0</v>
      </c>
      <c r="AA758" s="1"/>
      <c r="AB758" s="1"/>
      <c r="AC758" s="1">
        <f t="shared" si="623"/>
        <v>0</v>
      </c>
      <c r="AD758" s="1"/>
      <c r="AE758" s="1">
        <f>SUM(Table17[[#This Row],[Total 
Paid]:[Refunds]])</f>
        <v>0</v>
      </c>
      <c r="AF758" s="1"/>
      <c r="AG758" s="1">
        <f>SUM(AC758,Table17[[#This Row],[Refunds]],Table17[[#This Row],[Shipping 
Charged]])</f>
        <v>0</v>
      </c>
      <c r="AH758" s="1"/>
      <c r="AI758" s="1"/>
      <c r="AJ758" s="1">
        <f t="shared" si="624"/>
        <v>0</v>
      </c>
      <c r="AL758" s="1"/>
      <c r="AM758" s="1"/>
      <c r="AN758" s="1"/>
      <c r="AO758" s="1"/>
      <c r="AQ758" s="30"/>
      <c r="AR758" s="1"/>
      <c r="AS758" s="1">
        <f t="shared" si="625"/>
        <v>0</v>
      </c>
      <c r="AT758" s="1"/>
      <c r="AU758" s="1"/>
      <c r="AV758" s="2">
        <f t="shared" si="626"/>
        <v>0</v>
      </c>
      <c r="AX758" s="1"/>
      <c r="AY758" s="1"/>
      <c r="AZ758" s="1"/>
      <c r="BA758" s="2">
        <f t="shared" si="627"/>
        <v>0</v>
      </c>
      <c r="BB758" s="2">
        <f>SUM(AG758,AI758,-BA758,-Table17[[#This Row],[Sale Fee]])</f>
        <v>0</v>
      </c>
      <c r="BD758" s="1"/>
      <c r="BE758" s="1"/>
      <c r="BF758" s="1"/>
    </row>
    <row r="759" spans="1:58" x14ac:dyDescent="0.25">
      <c r="A759" s="1"/>
      <c r="B759" s="1"/>
      <c r="E759" s="4"/>
      <c r="P759" s="1"/>
      <c r="Q759" s="1"/>
      <c r="R759" s="1"/>
      <c r="T759" s="1"/>
      <c r="U759" s="1"/>
      <c r="V759" s="1"/>
      <c r="Y759" s="1">
        <f>Table17[[#This Row],[Quantity2]]*Table17[[#This Row],[U Cost]]</f>
        <v>0</v>
      </c>
      <c r="AA759" s="1"/>
      <c r="AB759" s="1"/>
      <c r="AC759" s="1">
        <f t="shared" si="623"/>
        <v>0</v>
      </c>
      <c r="AD759" s="1"/>
      <c r="AE759" s="1">
        <f>SUM(Table17[[#This Row],[Total 
Paid]:[Refunds]])</f>
        <v>0</v>
      </c>
      <c r="AF759" s="1"/>
      <c r="AG759" s="1">
        <f>SUM(AC759,Table17[[#This Row],[Refunds]],Table17[[#This Row],[Shipping 
Charged]])</f>
        <v>0</v>
      </c>
      <c r="AH759" s="1"/>
      <c r="AI759" s="1"/>
      <c r="AJ759" s="1">
        <f t="shared" si="624"/>
        <v>0</v>
      </c>
      <c r="AL759" s="1"/>
      <c r="AM759" s="1"/>
      <c r="AN759" s="1"/>
      <c r="AO759" s="1"/>
      <c r="AQ759" s="30"/>
      <c r="AR759" s="1"/>
      <c r="AS759" s="1">
        <f t="shared" si="625"/>
        <v>0</v>
      </c>
      <c r="AT759" s="1"/>
      <c r="AU759" s="1"/>
      <c r="AV759" s="2">
        <f t="shared" si="626"/>
        <v>0</v>
      </c>
      <c r="AX759" s="1"/>
      <c r="AY759" s="1"/>
      <c r="AZ759" s="1"/>
      <c r="BA759" s="2">
        <f t="shared" si="627"/>
        <v>0</v>
      </c>
      <c r="BB759" s="2">
        <f>SUM(AG759,AI759,-BA759,-Table17[[#This Row],[Sale Fee]])</f>
        <v>0</v>
      </c>
      <c r="BD759" s="1"/>
      <c r="BE759" s="1"/>
      <c r="BF759" s="1"/>
    </row>
    <row r="760" spans="1:58" x14ac:dyDescent="0.25">
      <c r="A760" s="1"/>
      <c r="B760" s="1"/>
      <c r="E760" s="4"/>
      <c r="N760" s="49"/>
      <c r="P760" s="1"/>
      <c r="Q760" s="1"/>
      <c r="R760" s="1"/>
      <c r="T760" s="1"/>
      <c r="U760" s="1"/>
      <c r="V760" s="1"/>
      <c r="Y760" s="1">
        <f>Table17[[#This Row],[Quantity2]]*Table17[[#This Row],[U Cost]]</f>
        <v>0</v>
      </c>
      <c r="AA760" s="1"/>
      <c r="AB760" s="1"/>
      <c r="AC760" s="1">
        <f t="shared" si="623"/>
        <v>0</v>
      </c>
      <c r="AD760" s="1"/>
      <c r="AE760" s="1">
        <f>SUM(Table17[[#This Row],[Total 
Paid]:[Refunds]])</f>
        <v>0</v>
      </c>
      <c r="AF760" s="1"/>
      <c r="AG760" s="1">
        <f>SUM(AC760,Table17[[#This Row],[Refunds]],Table17[[#This Row],[Shipping 
Charged]])</f>
        <v>0</v>
      </c>
      <c r="AH760" s="1"/>
      <c r="AI760" s="1"/>
      <c r="AJ760" s="1">
        <f t="shared" si="624"/>
        <v>0</v>
      </c>
      <c r="AL760" s="1"/>
      <c r="AM760" s="1"/>
      <c r="AN760" s="1"/>
      <c r="AO760" s="1"/>
      <c r="AQ760" s="30"/>
      <c r="AR760" s="1"/>
      <c r="AS760" s="1">
        <f t="shared" si="625"/>
        <v>0</v>
      </c>
      <c r="AT760" s="1"/>
      <c r="AU760" s="1"/>
      <c r="AV760" s="2">
        <f t="shared" si="626"/>
        <v>0</v>
      </c>
      <c r="AX760" s="1"/>
      <c r="AY760" s="1"/>
      <c r="AZ760" s="1"/>
      <c r="BA760" s="2">
        <f t="shared" si="627"/>
        <v>0</v>
      </c>
      <c r="BB760" s="2">
        <f>SUM(AG760,AI760,-BA760,-Table17[[#This Row],[Sale Fee]])</f>
        <v>0</v>
      </c>
      <c r="BD760" s="1"/>
      <c r="BE760" s="1"/>
      <c r="BF760" s="1"/>
    </row>
    <row r="761" spans="1:58" x14ac:dyDescent="0.25">
      <c r="A761" s="1"/>
      <c r="B761" s="1"/>
      <c r="E761" s="4"/>
      <c r="P761" s="1"/>
      <c r="Q761" s="1"/>
      <c r="R761" s="1"/>
      <c r="T761" s="1"/>
      <c r="U761" s="1"/>
      <c r="V761" s="1"/>
      <c r="Y761" s="1">
        <f>Table17[[#This Row],[Quantity2]]*Table17[[#This Row],[U Cost]]</f>
        <v>0</v>
      </c>
      <c r="AA761" s="1"/>
      <c r="AB761" s="1"/>
      <c r="AC761" s="1">
        <f t="shared" si="623"/>
        <v>0</v>
      </c>
      <c r="AD761" s="1"/>
      <c r="AE761" s="1">
        <f>SUM(Table17[[#This Row],[Total 
Paid]:[Refunds]])</f>
        <v>0</v>
      </c>
      <c r="AF761" s="1"/>
      <c r="AG761" s="1">
        <f>SUM(AC761,Table17[[#This Row],[Refunds]],Table17[[#This Row],[Shipping 
Charged]])</f>
        <v>0</v>
      </c>
      <c r="AH761" s="1"/>
      <c r="AI761" s="1"/>
      <c r="AJ761" s="1">
        <f t="shared" si="624"/>
        <v>0</v>
      </c>
      <c r="AL761" s="1"/>
      <c r="AM761" s="1"/>
      <c r="AN761" s="1"/>
      <c r="AO761" s="1"/>
      <c r="AQ761" s="30"/>
      <c r="AR761" s="1"/>
      <c r="AS761" s="1">
        <f t="shared" si="625"/>
        <v>0</v>
      </c>
      <c r="AT761" s="1"/>
      <c r="AU761" s="1"/>
      <c r="AV761" s="2">
        <f t="shared" si="626"/>
        <v>0</v>
      </c>
      <c r="AX761" s="1"/>
      <c r="AY761" s="1"/>
      <c r="AZ761" s="1"/>
      <c r="BA761" s="2">
        <f t="shared" si="627"/>
        <v>0</v>
      </c>
      <c r="BB761" s="2">
        <f>SUM(AG761,AI761,-BA761,-Table17[[#This Row],[Sale Fee]])</f>
        <v>0</v>
      </c>
      <c r="BD761" s="1"/>
      <c r="BE761" s="1"/>
      <c r="BF761" s="1"/>
    </row>
    <row r="762" spans="1:58" x14ac:dyDescent="0.25">
      <c r="A762" s="1"/>
      <c r="B762" s="1"/>
      <c r="E762" s="4"/>
      <c r="N762" s="49"/>
      <c r="P762" s="1"/>
      <c r="Q762" s="1"/>
      <c r="R762" s="1"/>
      <c r="T762" s="1"/>
      <c r="U762" s="1"/>
      <c r="V762" s="1"/>
      <c r="Y762" s="1">
        <f>Table17[[#This Row],[Quantity2]]*Table17[[#This Row],[U Cost]]</f>
        <v>0</v>
      </c>
      <c r="AA762" s="1"/>
      <c r="AB762" s="1"/>
      <c r="AC762" s="1">
        <f t="shared" si="623"/>
        <v>0</v>
      </c>
      <c r="AD762" s="1"/>
      <c r="AE762" s="1">
        <f>SUM(Table17[[#This Row],[Total 
Paid]:[Refunds]])</f>
        <v>0</v>
      </c>
      <c r="AF762" s="1"/>
      <c r="AG762" s="1">
        <f>SUM(AC762,Table17[[#This Row],[Refunds]],Table17[[#This Row],[Shipping 
Charged]])</f>
        <v>0</v>
      </c>
      <c r="AH762" s="1"/>
      <c r="AI762" s="1"/>
      <c r="AJ762" s="1">
        <f t="shared" si="624"/>
        <v>0</v>
      </c>
      <c r="AL762" s="1"/>
      <c r="AM762" s="1"/>
      <c r="AN762" s="1"/>
      <c r="AO762" s="1"/>
      <c r="AQ762" s="30"/>
      <c r="AR762" s="1"/>
      <c r="AS762" s="1">
        <f t="shared" si="625"/>
        <v>0</v>
      </c>
      <c r="AT762" s="1"/>
      <c r="AU762" s="1"/>
      <c r="AV762" s="2">
        <f t="shared" si="626"/>
        <v>0</v>
      </c>
      <c r="AX762" s="1"/>
      <c r="AY762" s="1"/>
      <c r="AZ762" s="1"/>
      <c r="BA762" s="2">
        <f t="shared" si="627"/>
        <v>0</v>
      </c>
      <c r="BB762" s="2">
        <f>SUM(AG762,AI762,-BA762,-Table17[[#This Row],[Sale Fee]])</f>
        <v>0</v>
      </c>
      <c r="BD762" s="1"/>
      <c r="BE762" s="1"/>
      <c r="BF762" s="1"/>
    </row>
    <row r="763" spans="1:58" x14ac:dyDescent="0.25">
      <c r="A763" s="1"/>
      <c r="B763" s="1"/>
      <c r="E763" s="4"/>
      <c r="P763" s="1"/>
      <c r="Q763" s="1"/>
      <c r="R763" s="1"/>
      <c r="T763" s="1"/>
      <c r="U763" s="1"/>
      <c r="V763" s="1"/>
      <c r="Y763" s="1">
        <f>Table17[[#This Row],[Quantity2]]*Table17[[#This Row],[U Cost]]</f>
        <v>0</v>
      </c>
      <c r="AA763" s="1"/>
      <c r="AB763" s="1"/>
      <c r="AC763" s="1">
        <f t="shared" si="623"/>
        <v>0</v>
      </c>
      <c r="AD763" s="1"/>
      <c r="AE763" s="1">
        <f>SUM(Table17[[#This Row],[Total 
Paid]:[Refunds]])</f>
        <v>0</v>
      </c>
      <c r="AF763" s="1"/>
      <c r="AG763" s="1">
        <f>SUM(AC763,Table17[[#This Row],[Refunds]],Table17[[#This Row],[Shipping 
Charged]])</f>
        <v>0</v>
      </c>
      <c r="AH763" s="1"/>
      <c r="AI763" s="1"/>
      <c r="AJ763" s="1">
        <f t="shared" si="624"/>
        <v>0</v>
      </c>
      <c r="AL763" s="1"/>
      <c r="AM763" s="1"/>
      <c r="AN763" s="1"/>
      <c r="AO763" s="1"/>
      <c r="AQ763" s="30"/>
      <c r="AR763" s="1"/>
      <c r="AS763" s="1">
        <f t="shared" si="625"/>
        <v>0</v>
      </c>
      <c r="AT763" s="1"/>
      <c r="AU763" s="1"/>
      <c r="AV763" s="2">
        <f t="shared" si="626"/>
        <v>0</v>
      </c>
      <c r="AX763" s="1"/>
      <c r="AY763" s="1"/>
      <c r="AZ763" s="1"/>
      <c r="BA763" s="2">
        <f t="shared" si="627"/>
        <v>0</v>
      </c>
      <c r="BB763" s="2">
        <f>SUM(AG763,AI763,-BA763,-Table17[[#This Row],[Sale Fee]])</f>
        <v>0</v>
      </c>
      <c r="BD763" s="1"/>
      <c r="BE763" s="1"/>
      <c r="BF763" s="1"/>
    </row>
    <row r="764" spans="1:58" x14ac:dyDescent="0.25">
      <c r="A764" s="1"/>
      <c r="B764" s="1"/>
      <c r="E764" s="4"/>
      <c r="P764" s="1"/>
      <c r="Q764" s="1"/>
      <c r="R764" s="1"/>
      <c r="T764" s="1"/>
      <c r="U764" s="1"/>
      <c r="V764" s="1"/>
      <c r="Y764" s="1">
        <f>Table17[[#This Row],[Quantity2]]*Table17[[#This Row],[U Cost]]</f>
        <v>0</v>
      </c>
      <c r="AA764" s="1"/>
      <c r="AB764" s="1"/>
      <c r="AC764" s="1">
        <f t="shared" si="623"/>
        <v>0</v>
      </c>
      <c r="AD764" s="1"/>
      <c r="AE764" s="1">
        <f>SUM(Table17[[#This Row],[Total 
Paid]:[Refunds]])</f>
        <v>0</v>
      </c>
      <c r="AF764" s="1"/>
      <c r="AG764" s="1">
        <f>SUM(AC764,Table17[[#This Row],[Refunds]],Table17[[#This Row],[Shipping 
Charged]])</f>
        <v>0</v>
      </c>
      <c r="AH764" s="1"/>
      <c r="AI764" s="1"/>
      <c r="AJ764" s="1">
        <f t="shared" si="624"/>
        <v>0</v>
      </c>
      <c r="AL764" s="1"/>
      <c r="AM764" s="1"/>
      <c r="AN764" s="1"/>
      <c r="AO764" s="1"/>
      <c r="AQ764" s="30"/>
      <c r="AR764" s="1"/>
      <c r="AS764" s="1">
        <f t="shared" si="625"/>
        <v>0</v>
      </c>
      <c r="AT764" s="1"/>
      <c r="AU764" s="1"/>
      <c r="AV764" s="2">
        <f t="shared" si="626"/>
        <v>0</v>
      </c>
      <c r="AX764" s="1"/>
      <c r="AY764" s="1"/>
      <c r="AZ764" s="1"/>
      <c r="BA764" s="2">
        <f t="shared" si="627"/>
        <v>0</v>
      </c>
      <c r="BB764" s="2">
        <f>SUM(AG764,AI764,-BA764,-Table17[[#This Row],[Sale Fee]])</f>
        <v>0</v>
      </c>
      <c r="BD764" s="1"/>
      <c r="BE764" s="1"/>
      <c r="BF764" s="1"/>
    </row>
    <row r="765" spans="1:58" x14ac:dyDescent="0.25">
      <c r="A765" s="1"/>
      <c r="B765" s="1"/>
      <c r="E765" s="4"/>
      <c r="P765" s="1"/>
      <c r="Q765" s="1"/>
      <c r="R765" s="1"/>
      <c r="T765" s="1"/>
      <c r="U765" s="1"/>
      <c r="V765" s="1"/>
      <c r="Y765" s="1">
        <f>Table17[[#This Row],[Quantity2]]*Table17[[#This Row],[U Cost]]</f>
        <v>0</v>
      </c>
      <c r="AA765" s="1"/>
      <c r="AB765" s="1"/>
      <c r="AC765" s="1">
        <f t="shared" si="623"/>
        <v>0</v>
      </c>
      <c r="AD765" s="1"/>
      <c r="AE765" s="1">
        <f>SUM(Table17[[#This Row],[Total 
Paid]:[Refunds]])</f>
        <v>0</v>
      </c>
      <c r="AF765" s="1"/>
      <c r="AG765" s="1">
        <f>SUM(AC765,Table17[[#This Row],[Refunds]],Table17[[#This Row],[Shipping 
Charged]])</f>
        <v>0</v>
      </c>
      <c r="AH765" s="1"/>
      <c r="AI765" s="1"/>
      <c r="AJ765" s="1">
        <f t="shared" si="624"/>
        <v>0</v>
      </c>
      <c r="AL765" s="1"/>
      <c r="AM765" s="1"/>
      <c r="AN765" s="1"/>
      <c r="AO765" s="1"/>
      <c r="AQ765" s="30"/>
      <c r="AR765" s="1"/>
      <c r="AS765" s="1">
        <f t="shared" si="625"/>
        <v>0</v>
      </c>
      <c r="AT765" s="1"/>
      <c r="AU765" s="1"/>
      <c r="AV765" s="2">
        <f t="shared" si="626"/>
        <v>0</v>
      </c>
      <c r="AX765" s="1"/>
      <c r="AY765" s="1"/>
      <c r="AZ765" s="1"/>
      <c r="BA765" s="2">
        <f t="shared" si="627"/>
        <v>0</v>
      </c>
      <c r="BB765" s="2">
        <f>SUM(AG765,AI765,-BA765,-Table17[[#This Row],[Sale Fee]])</f>
        <v>0</v>
      </c>
      <c r="BD765" s="1"/>
      <c r="BE765" s="1"/>
      <c r="BF765" s="1"/>
    </row>
    <row r="766" spans="1:58" x14ac:dyDescent="0.25">
      <c r="A766" s="1"/>
      <c r="B766" s="1"/>
      <c r="E766" s="4"/>
      <c r="P766" s="1"/>
      <c r="Q766" s="1"/>
      <c r="R766" s="1"/>
      <c r="T766" s="1"/>
      <c r="U766" s="1"/>
      <c r="V766" s="1"/>
      <c r="Y766" s="1">
        <f>Table17[[#This Row],[Quantity2]]*Table17[[#This Row],[U Cost]]</f>
        <v>0</v>
      </c>
      <c r="AA766" s="1"/>
      <c r="AB766" s="1"/>
      <c r="AC766" s="1">
        <f t="shared" si="623"/>
        <v>0</v>
      </c>
      <c r="AD766" s="1"/>
      <c r="AE766" s="1">
        <f>SUM(Table17[[#This Row],[Total 
Paid]:[Refunds]])</f>
        <v>0</v>
      </c>
      <c r="AF766" s="1"/>
      <c r="AG766" s="1">
        <f>SUM(AC766,Table17[[#This Row],[Refunds]],Table17[[#This Row],[Shipping 
Charged]])</f>
        <v>0</v>
      </c>
      <c r="AH766" s="1"/>
      <c r="AI766" s="1"/>
      <c r="AJ766" s="1">
        <f t="shared" si="624"/>
        <v>0</v>
      </c>
      <c r="AL766" s="1"/>
      <c r="AM766" s="1"/>
      <c r="AN766" s="1"/>
      <c r="AO766" s="1"/>
      <c r="AQ766" s="30"/>
      <c r="AR766" s="1"/>
      <c r="AS766" s="1">
        <f t="shared" si="625"/>
        <v>0</v>
      </c>
      <c r="AT766" s="1"/>
      <c r="AU766" s="1"/>
      <c r="AV766" s="2">
        <f t="shared" si="626"/>
        <v>0</v>
      </c>
      <c r="AX766" s="1"/>
      <c r="AY766" s="1"/>
      <c r="AZ766" s="1"/>
      <c r="BA766" s="2">
        <f t="shared" si="627"/>
        <v>0</v>
      </c>
      <c r="BB766" s="2">
        <f>SUM(AG766,AI766,-BA766,-Table17[[#This Row],[Sale Fee]])</f>
        <v>0</v>
      </c>
      <c r="BD766" s="1"/>
      <c r="BE766" s="1"/>
      <c r="BF766" s="1"/>
    </row>
    <row r="767" spans="1:58" x14ac:dyDescent="0.25">
      <c r="A767" s="1"/>
      <c r="B767" s="1"/>
      <c r="E767" s="4"/>
      <c r="P767" s="1"/>
      <c r="Q767" s="1"/>
      <c r="R767" s="1"/>
      <c r="T767" s="1"/>
      <c r="U767" s="1"/>
      <c r="V767" s="1"/>
      <c r="Y767" s="1">
        <f>Table17[[#This Row],[Quantity2]]*Table17[[#This Row],[U Cost]]</f>
        <v>0</v>
      </c>
      <c r="AA767" s="1"/>
      <c r="AB767" s="1"/>
      <c r="AC767" s="1">
        <f t="shared" si="623"/>
        <v>0</v>
      </c>
      <c r="AD767" s="1"/>
      <c r="AE767" s="1">
        <f>SUM(Table17[[#This Row],[Total 
Paid]:[Refunds]])</f>
        <v>0</v>
      </c>
      <c r="AF767" s="1"/>
      <c r="AG767" s="1">
        <f>SUM(AC767,Table17[[#This Row],[Refunds]],Table17[[#This Row],[Shipping 
Charged]])</f>
        <v>0</v>
      </c>
      <c r="AH767" s="1"/>
      <c r="AI767" s="1"/>
      <c r="AJ767" s="1">
        <f t="shared" si="624"/>
        <v>0</v>
      </c>
      <c r="AL767" s="1"/>
      <c r="AM767" s="1"/>
      <c r="AN767" s="1"/>
      <c r="AO767" s="1"/>
      <c r="AQ767" s="30"/>
      <c r="AR767" s="1"/>
      <c r="AS767" s="1">
        <f t="shared" si="625"/>
        <v>0</v>
      </c>
      <c r="AT767" s="1"/>
      <c r="AU767" s="1"/>
      <c r="AV767" s="2">
        <f t="shared" si="626"/>
        <v>0</v>
      </c>
      <c r="AX767" s="1"/>
      <c r="AY767" s="1"/>
      <c r="AZ767" s="1"/>
      <c r="BA767" s="2">
        <f t="shared" si="627"/>
        <v>0</v>
      </c>
      <c r="BB767" s="2">
        <f>SUM(AG767,AI767,-BA767,-Table17[[#This Row],[Sale Fee]])</f>
        <v>0</v>
      </c>
      <c r="BD767" s="1"/>
      <c r="BE767" s="1"/>
      <c r="BF767" s="1"/>
    </row>
    <row r="768" spans="1:58" x14ac:dyDescent="0.25">
      <c r="A768" s="1"/>
      <c r="B768" s="1"/>
      <c r="E768" s="4"/>
      <c r="N768" s="49"/>
      <c r="P768" s="1"/>
      <c r="Q768" s="1"/>
      <c r="R768" s="1"/>
      <c r="T768" s="1"/>
      <c r="U768" s="1"/>
      <c r="V768" s="1"/>
      <c r="Y768" s="1">
        <f>Table17[[#This Row],[Quantity2]]*Table17[[#This Row],[U Cost]]</f>
        <v>0</v>
      </c>
      <c r="AA768" s="1"/>
      <c r="AB768" s="1"/>
      <c r="AC768" s="1">
        <f t="shared" si="623"/>
        <v>0</v>
      </c>
      <c r="AD768" s="1"/>
      <c r="AE768" s="1">
        <f>SUM(Table17[[#This Row],[Total 
Paid]:[Refunds]])</f>
        <v>0</v>
      </c>
      <c r="AF768" s="1"/>
      <c r="AG768" s="1">
        <f>SUM(AC768,Table17[[#This Row],[Refunds]],Table17[[#This Row],[Shipping 
Charged]])</f>
        <v>0</v>
      </c>
      <c r="AH768" s="1"/>
      <c r="AI768" s="1"/>
      <c r="AJ768" s="1">
        <f t="shared" si="624"/>
        <v>0</v>
      </c>
      <c r="AL768" s="1"/>
      <c r="AM768" s="1"/>
      <c r="AN768" s="1"/>
      <c r="AO768" s="1"/>
      <c r="AQ768" s="30"/>
      <c r="AR768" s="1"/>
      <c r="AS768" s="1">
        <f t="shared" si="625"/>
        <v>0</v>
      </c>
      <c r="AT768" s="1"/>
      <c r="AU768" s="1"/>
      <c r="AV768" s="2">
        <f t="shared" si="626"/>
        <v>0</v>
      </c>
      <c r="AX768" s="1"/>
      <c r="AY768" s="1"/>
      <c r="AZ768" s="1"/>
      <c r="BA768" s="2">
        <f t="shared" si="627"/>
        <v>0</v>
      </c>
      <c r="BB768" s="2">
        <f>SUM(AG768,AI768,-BA768,-Table17[[#This Row],[Sale Fee]])</f>
        <v>0</v>
      </c>
      <c r="BD768" s="1"/>
      <c r="BE768" s="1"/>
      <c r="BF768" s="1"/>
    </row>
    <row r="769" spans="1:58" x14ac:dyDescent="0.25">
      <c r="A769" s="1"/>
      <c r="B769" s="1"/>
      <c r="E769" s="4"/>
      <c r="N769" s="49"/>
      <c r="P769" s="1"/>
      <c r="Q769" s="1"/>
      <c r="R769" s="1"/>
      <c r="T769" s="1"/>
      <c r="U769" s="1"/>
      <c r="V769" s="1"/>
      <c r="Y769" s="1">
        <f>Table17[[#This Row],[Quantity2]]*Table17[[#This Row],[U Cost]]</f>
        <v>0</v>
      </c>
      <c r="AA769" s="1"/>
      <c r="AB769" s="1"/>
      <c r="AC769" s="1">
        <f t="shared" si="623"/>
        <v>0</v>
      </c>
      <c r="AD769" s="1"/>
      <c r="AE769" s="1">
        <f>SUM(Table17[[#This Row],[Total 
Paid]:[Refunds]])</f>
        <v>0</v>
      </c>
      <c r="AF769" s="1"/>
      <c r="AG769" s="1">
        <f>SUM(AC769,Table17[[#This Row],[Refunds]],Table17[[#This Row],[Shipping 
Charged]])</f>
        <v>0</v>
      </c>
      <c r="AH769" s="1"/>
      <c r="AI769" s="1"/>
      <c r="AJ769" s="1">
        <f t="shared" si="624"/>
        <v>0</v>
      </c>
      <c r="AL769" s="1"/>
      <c r="AM769" s="1"/>
      <c r="AN769" s="1"/>
      <c r="AO769" s="1"/>
      <c r="AQ769" s="30"/>
      <c r="AR769" s="1"/>
      <c r="AS769" s="1">
        <f t="shared" si="625"/>
        <v>0</v>
      </c>
      <c r="AT769" s="1"/>
      <c r="AU769" s="1"/>
      <c r="AV769" s="2">
        <f t="shared" si="626"/>
        <v>0</v>
      </c>
      <c r="AX769" s="1"/>
      <c r="AY769" s="1"/>
      <c r="AZ769" s="1"/>
      <c r="BA769" s="2">
        <f t="shared" si="627"/>
        <v>0</v>
      </c>
      <c r="BB769" s="2">
        <f>SUM(AG769,AI769,-BA769,-Table17[[#This Row],[Sale Fee]])</f>
        <v>0</v>
      </c>
      <c r="BD769" s="1"/>
      <c r="BE769" s="1"/>
      <c r="BF769" s="1"/>
    </row>
    <row r="770" spans="1:58" x14ac:dyDescent="0.25">
      <c r="A770" s="1"/>
      <c r="B770" s="1"/>
      <c r="E770" s="4"/>
      <c r="P770" s="1"/>
      <c r="Q770" s="1"/>
      <c r="R770" s="1"/>
      <c r="T770" s="1"/>
      <c r="U770" s="1"/>
      <c r="V770" s="1"/>
      <c r="Y770" s="1">
        <f>Table17[[#This Row],[Quantity2]]*Table17[[#This Row],[U Cost]]</f>
        <v>0</v>
      </c>
      <c r="AA770" s="1"/>
      <c r="AB770" s="1"/>
      <c r="AC770" s="1">
        <f t="shared" si="623"/>
        <v>0</v>
      </c>
      <c r="AD770" s="1"/>
      <c r="AE770" s="1">
        <f>SUM(Table17[[#This Row],[Total 
Paid]:[Refunds]])</f>
        <v>0</v>
      </c>
      <c r="AF770" s="1"/>
      <c r="AG770" s="1">
        <f>SUM(AC770,Table17[[#This Row],[Refunds]],Table17[[#This Row],[Shipping 
Charged]])</f>
        <v>0</v>
      </c>
      <c r="AH770" s="1"/>
      <c r="AI770" s="1"/>
      <c r="AJ770" s="1">
        <f t="shared" si="624"/>
        <v>0</v>
      </c>
      <c r="AL770" s="1"/>
      <c r="AM770" s="1"/>
      <c r="AN770" s="1"/>
      <c r="AO770" s="1"/>
      <c r="AQ770" s="30"/>
      <c r="AR770" s="1"/>
      <c r="AS770" s="1">
        <f t="shared" si="625"/>
        <v>0</v>
      </c>
      <c r="AT770" s="1"/>
      <c r="AU770" s="1"/>
      <c r="AV770" s="2">
        <f t="shared" si="626"/>
        <v>0</v>
      </c>
      <c r="AX770" s="1"/>
      <c r="AY770" s="1"/>
      <c r="AZ770" s="1"/>
      <c r="BA770" s="2">
        <f t="shared" si="627"/>
        <v>0</v>
      </c>
      <c r="BB770" s="2">
        <f>SUM(AG770,AI770,-BA770,-Table17[[#This Row],[Sale Fee]])</f>
        <v>0</v>
      </c>
      <c r="BD770" s="1"/>
      <c r="BE770" s="1"/>
      <c r="BF770" s="1"/>
    </row>
    <row r="771" spans="1:58" x14ac:dyDescent="0.25">
      <c r="A771" s="1"/>
      <c r="B771" s="1"/>
      <c r="E771" s="4"/>
      <c r="P771" s="1"/>
      <c r="Q771" s="1"/>
      <c r="R771" s="1"/>
      <c r="T771" s="1"/>
      <c r="U771" s="1"/>
      <c r="V771" s="1"/>
      <c r="Y771" s="1">
        <f>Table17[[#This Row],[Quantity2]]*Table17[[#This Row],[U Cost]]</f>
        <v>0</v>
      </c>
      <c r="AA771" s="1"/>
      <c r="AB771" s="1"/>
      <c r="AC771" s="1">
        <f t="shared" si="623"/>
        <v>0</v>
      </c>
      <c r="AD771" s="1"/>
      <c r="AE771" s="1">
        <f>SUM(Table17[[#This Row],[Total 
Paid]:[Refunds]])</f>
        <v>0</v>
      </c>
      <c r="AF771" s="1"/>
      <c r="AG771" s="1">
        <f>SUM(AC771,Table17[[#This Row],[Refunds]],Table17[[#This Row],[Shipping 
Charged]])</f>
        <v>0</v>
      </c>
      <c r="AH771" s="1"/>
      <c r="AI771" s="1"/>
      <c r="AJ771" s="1">
        <f t="shared" si="624"/>
        <v>0</v>
      </c>
      <c r="AL771" s="1"/>
      <c r="AM771" s="1"/>
      <c r="AN771" s="1"/>
      <c r="AO771" s="1"/>
      <c r="AQ771" s="30"/>
      <c r="AR771" s="1"/>
      <c r="AS771" s="1">
        <f t="shared" si="625"/>
        <v>0</v>
      </c>
      <c r="AT771" s="1"/>
      <c r="AU771" s="1"/>
      <c r="AV771" s="2">
        <f t="shared" si="626"/>
        <v>0</v>
      </c>
      <c r="AX771" s="1"/>
      <c r="AY771" s="1"/>
      <c r="AZ771" s="1"/>
      <c r="BA771" s="2">
        <f t="shared" si="627"/>
        <v>0</v>
      </c>
      <c r="BB771" s="2">
        <f>SUM(AG771,AI771,-BA771,-Table17[[#This Row],[Sale Fee]])</f>
        <v>0</v>
      </c>
      <c r="BD771" s="1"/>
      <c r="BE771" s="1"/>
      <c r="BF771" s="1"/>
    </row>
    <row r="772" spans="1:58" x14ac:dyDescent="0.25">
      <c r="A772" s="1"/>
      <c r="B772" s="1"/>
      <c r="E772" s="4"/>
      <c r="N772" s="49"/>
      <c r="P772" s="1"/>
      <c r="Q772" s="1"/>
      <c r="R772" s="1"/>
      <c r="T772" s="1"/>
      <c r="U772" s="1"/>
      <c r="V772" s="1"/>
      <c r="Y772" s="1">
        <f>Table17[[#This Row],[Quantity2]]*Table17[[#This Row],[U Cost]]</f>
        <v>0</v>
      </c>
      <c r="AA772" s="1"/>
      <c r="AB772" s="1"/>
      <c r="AC772" s="1">
        <f t="shared" si="623"/>
        <v>0</v>
      </c>
      <c r="AD772" s="1"/>
      <c r="AE772" s="1">
        <f>SUM(Table17[[#This Row],[Total 
Paid]:[Refunds]])</f>
        <v>0</v>
      </c>
      <c r="AF772" s="1"/>
      <c r="AG772" s="1">
        <f>SUM(AC772,Table17[[#This Row],[Refunds]],Table17[[#This Row],[Shipping 
Charged]])</f>
        <v>0</v>
      </c>
      <c r="AH772" s="1"/>
      <c r="AI772" s="1"/>
      <c r="AJ772" s="1">
        <f t="shared" si="624"/>
        <v>0</v>
      </c>
      <c r="AL772" s="1"/>
      <c r="AM772" s="1"/>
      <c r="AN772" s="1"/>
      <c r="AO772" s="1"/>
      <c r="AQ772" s="30"/>
      <c r="AR772" s="1"/>
      <c r="AS772" s="1">
        <f t="shared" si="625"/>
        <v>0</v>
      </c>
      <c r="AT772" s="1"/>
      <c r="AU772" s="1"/>
      <c r="AV772" s="2">
        <f t="shared" si="626"/>
        <v>0</v>
      </c>
      <c r="AX772" s="1"/>
      <c r="AY772" s="1"/>
      <c r="AZ772" s="1"/>
      <c r="BA772" s="2">
        <f t="shared" si="627"/>
        <v>0</v>
      </c>
      <c r="BB772" s="2">
        <f>SUM(AG772,AI772,-BA772,-Table17[[#This Row],[Sale Fee]])</f>
        <v>0</v>
      </c>
      <c r="BD772" s="1"/>
      <c r="BE772" s="1"/>
      <c r="BF772" s="1"/>
    </row>
    <row r="773" spans="1:58" x14ac:dyDescent="0.25">
      <c r="A773" s="1"/>
      <c r="B773" s="1"/>
      <c r="E773" s="4"/>
      <c r="N773" s="49"/>
      <c r="P773" s="1"/>
      <c r="Q773" s="1"/>
      <c r="R773" s="1"/>
      <c r="T773" s="1"/>
      <c r="U773" s="1"/>
      <c r="V773" s="1"/>
      <c r="Y773" s="1">
        <f>Table17[[#This Row],[Quantity2]]*Table17[[#This Row],[U Cost]]</f>
        <v>0</v>
      </c>
      <c r="AA773" s="1"/>
      <c r="AB773" s="1"/>
      <c r="AC773" s="1">
        <f t="shared" si="623"/>
        <v>0</v>
      </c>
      <c r="AD773" s="1"/>
      <c r="AE773" s="1">
        <f>SUM(Table17[[#This Row],[Total 
Paid]:[Refunds]])</f>
        <v>0</v>
      </c>
      <c r="AF773" s="1"/>
      <c r="AG773" s="1">
        <f>SUM(AC773,Table17[[#This Row],[Refunds]],Table17[[#This Row],[Shipping 
Charged]])</f>
        <v>0</v>
      </c>
      <c r="AH773" s="1"/>
      <c r="AI773" s="1"/>
      <c r="AJ773" s="1">
        <f t="shared" si="624"/>
        <v>0</v>
      </c>
      <c r="AL773" s="1"/>
      <c r="AM773" s="1"/>
      <c r="AN773" s="1"/>
      <c r="AO773" s="1"/>
      <c r="AQ773" s="30"/>
      <c r="AR773" s="1"/>
      <c r="AS773" s="1">
        <f t="shared" si="625"/>
        <v>0</v>
      </c>
      <c r="AT773" s="1"/>
      <c r="AU773" s="1"/>
      <c r="AV773" s="2">
        <f t="shared" si="626"/>
        <v>0</v>
      </c>
      <c r="AX773" s="1"/>
      <c r="AY773" s="1"/>
      <c r="AZ773" s="1"/>
      <c r="BA773" s="2">
        <f t="shared" si="627"/>
        <v>0</v>
      </c>
      <c r="BB773" s="2">
        <f>SUM(AG773,AI773,-BA773,-Table17[[#This Row],[Sale Fee]])</f>
        <v>0</v>
      </c>
      <c r="BD773" s="1"/>
      <c r="BE773" s="1"/>
      <c r="BF773" s="1"/>
    </row>
    <row r="774" spans="1:58" x14ac:dyDescent="0.25">
      <c r="A774" s="1"/>
      <c r="B774" s="1"/>
      <c r="E774" s="4"/>
      <c r="P774" s="1"/>
      <c r="Q774" s="1"/>
      <c r="R774" s="1"/>
      <c r="T774" s="1"/>
      <c r="U774" s="1"/>
      <c r="V774" s="1"/>
      <c r="Y774" s="1">
        <f>Table17[[#This Row],[Quantity2]]*Table17[[#This Row],[U Cost]]</f>
        <v>0</v>
      </c>
      <c r="AA774" s="1"/>
      <c r="AB774" s="1"/>
      <c r="AC774" s="1">
        <f t="shared" si="623"/>
        <v>0</v>
      </c>
      <c r="AD774" s="1"/>
      <c r="AE774" s="1">
        <f>SUM(Table17[[#This Row],[Total 
Paid]:[Refunds]])</f>
        <v>0</v>
      </c>
      <c r="AF774" s="1"/>
      <c r="AG774" s="1">
        <f>SUM(AC774,Table17[[#This Row],[Refunds]],Table17[[#This Row],[Shipping 
Charged]])</f>
        <v>0</v>
      </c>
      <c r="AH774" s="1"/>
      <c r="AI774" s="1"/>
      <c r="AJ774" s="1">
        <f t="shared" si="624"/>
        <v>0</v>
      </c>
      <c r="AL774" s="1"/>
      <c r="AM774" s="1"/>
      <c r="AN774" s="1"/>
      <c r="AO774" s="1"/>
      <c r="AQ774" s="30"/>
      <c r="AR774" s="1"/>
      <c r="AS774" s="1">
        <f t="shared" si="625"/>
        <v>0</v>
      </c>
      <c r="AT774" s="1"/>
      <c r="AU774" s="1"/>
      <c r="AV774" s="2">
        <f t="shared" si="626"/>
        <v>0</v>
      </c>
      <c r="AX774" s="1"/>
      <c r="AY774" s="1"/>
      <c r="AZ774" s="1"/>
      <c r="BA774" s="2">
        <f t="shared" si="627"/>
        <v>0</v>
      </c>
      <c r="BB774" s="2">
        <f>SUM(AG774,AI774,-BA774,-Table17[[#This Row],[Sale Fee]])</f>
        <v>0</v>
      </c>
      <c r="BD774" s="1"/>
      <c r="BE774" s="1"/>
      <c r="BF774" s="1"/>
    </row>
    <row r="775" spans="1:58" x14ac:dyDescent="0.25">
      <c r="A775" s="1"/>
      <c r="B775" s="1"/>
      <c r="E775" s="4"/>
      <c r="P775" s="1"/>
      <c r="Q775" s="1"/>
      <c r="R775" s="1"/>
      <c r="T775" s="1"/>
      <c r="U775" s="1"/>
      <c r="V775" s="1"/>
      <c r="Y775" s="1">
        <f>Table17[[#This Row],[Quantity2]]*Table17[[#This Row],[U Cost]]</f>
        <v>0</v>
      </c>
      <c r="AA775" s="1"/>
      <c r="AB775" s="1"/>
      <c r="AC775" s="1">
        <f t="shared" si="623"/>
        <v>0</v>
      </c>
      <c r="AD775" s="1"/>
      <c r="AE775" s="1">
        <f>SUM(Table17[[#This Row],[Total 
Paid]:[Refunds]])</f>
        <v>0</v>
      </c>
      <c r="AF775" s="1"/>
      <c r="AG775" s="1">
        <f>SUM(AC775,Table17[[#This Row],[Refunds]],Table17[[#This Row],[Shipping 
Charged]])</f>
        <v>0</v>
      </c>
      <c r="AH775" s="1"/>
      <c r="AI775" s="1"/>
      <c r="AJ775" s="1">
        <f t="shared" si="624"/>
        <v>0</v>
      </c>
      <c r="AL775" s="1"/>
      <c r="AM775" s="1"/>
      <c r="AN775" s="1"/>
      <c r="AO775" s="1"/>
      <c r="AQ775" s="30"/>
      <c r="AR775" s="1"/>
      <c r="AS775" s="1">
        <f t="shared" si="625"/>
        <v>0</v>
      </c>
      <c r="AT775" s="1"/>
      <c r="AU775" s="1"/>
      <c r="AV775" s="2">
        <f t="shared" si="626"/>
        <v>0</v>
      </c>
      <c r="AX775" s="1"/>
      <c r="AY775" s="1"/>
      <c r="AZ775" s="1"/>
      <c r="BA775" s="2">
        <f t="shared" si="627"/>
        <v>0</v>
      </c>
      <c r="BB775" s="2">
        <f>SUM(AG775,AI775,-BA775,-Table17[[#This Row],[Sale Fee]])</f>
        <v>0</v>
      </c>
      <c r="BD775" s="1"/>
      <c r="BE775" s="1"/>
      <c r="BF775" s="1"/>
    </row>
    <row r="776" spans="1:58" x14ac:dyDescent="0.25">
      <c r="A776" s="1"/>
      <c r="B776" s="1"/>
      <c r="E776" s="4"/>
      <c r="P776" s="1"/>
      <c r="Q776" s="1"/>
      <c r="R776" s="1"/>
      <c r="T776" s="1"/>
      <c r="U776" s="1"/>
      <c r="V776" s="1"/>
      <c r="Y776" s="1">
        <f>Table17[[#This Row],[Quantity2]]*Table17[[#This Row],[U Cost]]</f>
        <v>0</v>
      </c>
      <c r="AA776" s="1"/>
      <c r="AB776" s="1"/>
      <c r="AC776" s="1">
        <f t="shared" si="623"/>
        <v>0</v>
      </c>
      <c r="AD776" s="1"/>
      <c r="AE776" s="1">
        <f>SUM(Table17[[#This Row],[Total 
Paid]:[Refunds]])</f>
        <v>0</v>
      </c>
      <c r="AF776" s="1"/>
      <c r="AG776" s="1">
        <f>SUM(AC776,Table17[[#This Row],[Refunds]],Table17[[#This Row],[Shipping 
Charged]])</f>
        <v>0</v>
      </c>
      <c r="AH776" s="1"/>
      <c r="AI776" s="1"/>
      <c r="AJ776" s="1">
        <f t="shared" si="624"/>
        <v>0</v>
      </c>
      <c r="AL776" s="1"/>
      <c r="AM776" s="1"/>
      <c r="AN776" s="1"/>
      <c r="AO776" s="1"/>
      <c r="AQ776" s="30"/>
      <c r="AR776" s="1"/>
      <c r="AS776" s="1">
        <f t="shared" si="625"/>
        <v>0</v>
      </c>
      <c r="AT776" s="1"/>
      <c r="AU776" s="1"/>
      <c r="AV776" s="2">
        <f t="shared" si="626"/>
        <v>0</v>
      </c>
      <c r="AX776" s="1"/>
      <c r="AY776" s="1"/>
      <c r="AZ776" s="1"/>
      <c r="BA776" s="2">
        <f t="shared" si="627"/>
        <v>0</v>
      </c>
      <c r="BB776" s="2">
        <f>SUM(AG776,AI776,-BA776,-Table17[[#This Row],[Sale Fee]])</f>
        <v>0</v>
      </c>
      <c r="BD776" s="1"/>
      <c r="BE776" s="1"/>
      <c r="BF776" s="1"/>
    </row>
    <row r="777" spans="1:58" x14ac:dyDescent="0.25">
      <c r="A777" s="1"/>
      <c r="B777" s="1"/>
      <c r="E777" s="4"/>
      <c r="P777" s="1"/>
      <c r="Q777" s="1"/>
      <c r="R777" s="1"/>
      <c r="T777" s="1"/>
      <c r="U777" s="1"/>
      <c r="V777" s="1"/>
      <c r="Y777" s="1">
        <f>Table17[[#This Row],[Quantity2]]*Table17[[#This Row],[U Cost]]</f>
        <v>0</v>
      </c>
      <c r="AA777" s="1"/>
      <c r="AB777" s="1"/>
      <c r="AC777" s="1">
        <f t="shared" si="623"/>
        <v>0</v>
      </c>
      <c r="AD777" s="1"/>
      <c r="AE777" s="1">
        <f>SUM(Table17[[#This Row],[Total 
Paid]:[Refunds]])</f>
        <v>0</v>
      </c>
      <c r="AF777" s="1"/>
      <c r="AG777" s="1">
        <f>SUM(AC777,Table17[[#This Row],[Refunds]],Table17[[#This Row],[Shipping 
Charged]])</f>
        <v>0</v>
      </c>
      <c r="AH777" s="1"/>
      <c r="AI777" s="1"/>
      <c r="AJ777" s="1">
        <f t="shared" si="624"/>
        <v>0</v>
      </c>
      <c r="AL777" s="1"/>
      <c r="AM777" s="1"/>
      <c r="AN777" s="1"/>
      <c r="AO777" s="1"/>
      <c r="AQ777" s="30"/>
      <c r="AR777" s="1"/>
      <c r="AS777" s="1">
        <f t="shared" si="625"/>
        <v>0</v>
      </c>
      <c r="AT777" s="1"/>
      <c r="AU777" s="1"/>
      <c r="AV777" s="2">
        <f t="shared" si="626"/>
        <v>0</v>
      </c>
      <c r="AX777" s="1"/>
      <c r="AY777" s="1"/>
      <c r="AZ777" s="1"/>
      <c r="BA777" s="2">
        <f t="shared" si="627"/>
        <v>0</v>
      </c>
      <c r="BB777" s="2">
        <f>SUM(AG777,AI777,-BA777,-Table17[[#This Row],[Sale Fee]])</f>
        <v>0</v>
      </c>
      <c r="BD777" s="1"/>
      <c r="BE777" s="1"/>
      <c r="BF777" s="1"/>
    </row>
    <row r="778" spans="1:58" x14ac:dyDescent="0.25">
      <c r="A778" s="1"/>
      <c r="B778" s="1"/>
      <c r="E778" s="4"/>
      <c r="P778" s="1"/>
      <c r="Q778" s="1"/>
      <c r="R778" s="1"/>
      <c r="T778" s="1"/>
      <c r="U778" s="1"/>
      <c r="V778" s="1"/>
      <c r="Y778" s="1">
        <f>Table17[[#This Row],[Quantity2]]*Table17[[#This Row],[U Cost]]</f>
        <v>0</v>
      </c>
      <c r="AA778" s="1"/>
      <c r="AB778" s="1"/>
      <c r="AC778" s="1">
        <f t="shared" si="623"/>
        <v>0</v>
      </c>
      <c r="AD778" s="1"/>
      <c r="AE778" s="1">
        <f>SUM(Table17[[#This Row],[Total 
Paid]:[Refunds]])</f>
        <v>0</v>
      </c>
      <c r="AF778" s="1"/>
      <c r="AG778" s="1">
        <f>SUM(AC778,Table17[[#This Row],[Refunds]],Table17[[#This Row],[Shipping 
Charged]])</f>
        <v>0</v>
      </c>
      <c r="AH778" s="1"/>
      <c r="AI778" s="1"/>
      <c r="AJ778" s="1">
        <f t="shared" si="624"/>
        <v>0</v>
      </c>
      <c r="AL778" s="1"/>
      <c r="AM778" s="1"/>
      <c r="AN778" s="1"/>
      <c r="AO778" s="1"/>
      <c r="AQ778" s="30"/>
      <c r="AR778" s="1"/>
      <c r="AS778" s="1">
        <f t="shared" si="625"/>
        <v>0</v>
      </c>
      <c r="AT778" s="1"/>
      <c r="AU778" s="1"/>
      <c r="AV778" s="2">
        <f t="shared" si="626"/>
        <v>0</v>
      </c>
      <c r="AX778" s="1"/>
      <c r="AY778" s="1"/>
      <c r="AZ778" s="1"/>
      <c r="BA778" s="2">
        <f t="shared" si="627"/>
        <v>0</v>
      </c>
      <c r="BB778" s="2">
        <f>SUM(AG778,AI778,-BA778,-Table17[[#This Row],[Sale Fee]])</f>
        <v>0</v>
      </c>
      <c r="BD778" s="1"/>
      <c r="BE778" s="1"/>
      <c r="BF778" s="1"/>
    </row>
    <row r="779" spans="1:58" x14ac:dyDescent="0.25">
      <c r="A779" s="1"/>
      <c r="B779" s="1"/>
      <c r="E779" s="4"/>
      <c r="P779" s="1"/>
      <c r="Q779" s="1"/>
      <c r="R779" s="1"/>
      <c r="T779" s="1"/>
      <c r="U779" s="1"/>
      <c r="V779" s="1"/>
      <c r="Y779" s="1">
        <f>Table17[[#This Row],[Quantity2]]*Table17[[#This Row],[U Cost]]</f>
        <v>0</v>
      </c>
      <c r="AA779" s="1"/>
      <c r="AB779" s="1"/>
      <c r="AC779" s="1">
        <f t="shared" si="623"/>
        <v>0</v>
      </c>
      <c r="AD779" s="1"/>
      <c r="AE779" s="1">
        <f>SUM(Table17[[#This Row],[Total 
Paid]:[Refunds]])</f>
        <v>0</v>
      </c>
      <c r="AF779" s="1"/>
      <c r="AG779" s="1">
        <f>SUM(AC779,Table17[[#This Row],[Refunds]],Table17[[#This Row],[Shipping 
Charged]])</f>
        <v>0</v>
      </c>
      <c r="AH779" s="1"/>
      <c r="AI779" s="1"/>
      <c r="AJ779" s="1">
        <f t="shared" si="624"/>
        <v>0</v>
      </c>
      <c r="AL779" s="1"/>
      <c r="AM779" s="1"/>
      <c r="AN779" s="1"/>
      <c r="AO779" s="1"/>
      <c r="AQ779" s="30"/>
      <c r="AR779" s="1"/>
      <c r="AS779" s="1">
        <f t="shared" si="625"/>
        <v>0</v>
      </c>
      <c r="AT779" s="1"/>
      <c r="AU779" s="1"/>
      <c r="AV779" s="2">
        <f t="shared" si="626"/>
        <v>0</v>
      </c>
      <c r="AX779" s="1"/>
      <c r="AY779" s="1"/>
      <c r="AZ779" s="1"/>
      <c r="BA779" s="2">
        <f t="shared" si="627"/>
        <v>0</v>
      </c>
      <c r="BB779" s="2">
        <f>SUM(AG779,AI779,-BA779,-Table17[[#This Row],[Sale Fee]])</f>
        <v>0</v>
      </c>
      <c r="BD779" s="1"/>
      <c r="BE779" s="1"/>
      <c r="BF779" s="1"/>
    </row>
    <row r="780" spans="1:58" x14ac:dyDescent="0.25">
      <c r="A780" s="1"/>
      <c r="B780" s="1"/>
      <c r="E780" s="4"/>
      <c r="P780" s="1"/>
      <c r="Q780" s="1"/>
      <c r="R780" s="1"/>
      <c r="T780" s="1"/>
      <c r="U780" s="1"/>
      <c r="V780" s="1"/>
      <c r="Y780" s="1">
        <f>Table17[[#This Row],[Quantity2]]*Table17[[#This Row],[U Cost]]</f>
        <v>0</v>
      </c>
      <c r="AA780" s="1"/>
      <c r="AB780" s="1"/>
      <c r="AC780" s="1">
        <f t="shared" si="623"/>
        <v>0</v>
      </c>
      <c r="AD780" s="1"/>
      <c r="AE780" s="1">
        <f>SUM(Table17[[#This Row],[Total 
Paid]:[Refunds]])</f>
        <v>0</v>
      </c>
      <c r="AF780" s="1"/>
      <c r="AG780" s="1">
        <f>SUM(AC780,Table17[[#This Row],[Refunds]],Table17[[#This Row],[Shipping 
Charged]])</f>
        <v>0</v>
      </c>
      <c r="AH780" s="1"/>
      <c r="AI780" s="1"/>
      <c r="AJ780" s="1">
        <f t="shared" si="624"/>
        <v>0</v>
      </c>
      <c r="AL780" s="1"/>
      <c r="AM780" s="1"/>
      <c r="AN780" s="1"/>
      <c r="AO780" s="1"/>
      <c r="AQ780" s="30"/>
      <c r="AR780" s="1"/>
      <c r="AS780" s="1">
        <f t="shared" si="625"/>
        <v>0</v>
      </c>
      <c r="AT780" s="1"/>
      <c r="AU780" s="1"/>
      <c r="AV780" s="2">
        <f t="shared" si="626"/>
        <v>0</v>
      </c>
      <c r="AX780" s="1"/>
      <c r="AY780" s="1"/>
      <c r="AZ780" s="1"/>
      <c r="BA780" s="2">
        <f t="shared" si="627"/>
        <v>0</v>
      </c>
      <c r="BB780" s="2">
        <f>SUM(AG780,AI780,-BA780,-Table17[[#This Row],[Sale Fee]])</f>
        <v>0</v>
      </c>
      <c r="BD780" s="1"/>
      <c r="BE780" s="1"/>
      <c r="BF780" s="1"/>
    </row>
    <row r="781" spans="1:58" x14ac:dyDescent="0.25">
      <c r="A781" s="1"/>
      <c r="B781" s="1"/>
      <c r="E781" s="4"/>
      <c r="P781" s="1"/>
      <c r="Q781" s="1"/>
      <c r="R781" s="1"/>
      <c r="T781" s="1"/>
      <c r="U781" s="1"/>
      <c r="V781" s="1"/>
      <c r="Y781" s="1">
        <f>Table17[[#This Row],[Quantity2]]*Table17[[#This Row],[U Cost]]</f>
        <v>0</v>
      </c>
      <c r="AA781" s="1"/>
      <c r="AB781" s="1"/>
      <c r="AC781" s="1">
        <f t="shared" si="623"/>
        <v>0</v>
      </c>
      <c r="AD781" s="1"/>
      <c r="AE781" s="1">
        <f>SUM(Table17[[#This Row],[Total 
Paid]:[Refunds]])</f>
        <v>0</v>
      </c>
      <c r="AF781" s="1"/>
      <c r="AG781" s="1">
        <f>SUM(AC781,Table17[[#This Row],[Refunds]],Table17[[#This Row],[Shipping 
Charged]])</f>
        <v>0</v>
      </c>
      <c r="AH781" s="1"/>
      <c r="AI781" s="1"/>
      <c r="AJ781" s="1">
        <f t="shared" si="624"/>
        <v>0</v>
      </c>
      <c r="AL781" s="1"/>
      <c r="AM781" s="1"/>
      <c r="AN781" s="1"/>
      <c r="AO781" s="1"/>
      <c r="AQ781" s="30"/>
      <c r="AR781" s="1"/>
      <c r="AS781" s="1">
        <f t="shared" si="625"/>
        <v>0</v>
      </c>
      <c r="AT781" s="1"/>
      <c r="AU781" s="1"/>
      <c r="AV781" s="2">
        <f t="shared" si="626"/>
        <v>0</v>
      </c>
      <c r="AX781" s="1"/>
      <c r="AY781" s="1"/>
      <c r="AZ781" s="1"/>
      <c r="BA781" s="2">
        <f t="shared" si="627"/>
        <v>0</v>
      </c>
      <c r="BB781" s="2">
        <f>SUM(AG781,AI781,-BA781,-Table17[[#This Row],[Sale Fee]])</f>
        <v>0</v>
      </c>
      <c r="BD781" s="1"/>
      <c r="BE781" s="1"/>
      <c r="BF781" s="1"/>
    </row>
    <row r="782" spans="1:58" x14ac:dyDescent="0.25">
      <c r="A782" s="1"/>
      <c r="B782" s="1"/>
      <c r="E782" s="4"/>
      <c r="P782" s="1"/>
      <c r="Q782" s="1"/>
      <c r="R782" s="1"/>
      <c r="T782" s="1"/>
      <c r="U782" s="1"/>
      <c r="V782" s="1"/>
      <c r="Y782" s="1">
        <f>Table17[[#This Row],[Quantity2]]*Table17[[#This Row],[U Cost]]</f>
        <v>0</v>
      </c>
      <c r="AA782" s="1"/>
      <c r="AB782" s="1"/>
      <c r="AC782" s="1">
        <f t="shared" si="623"/>
        <v>0</v>
      </c>
      <c r="AD782" s="1"/>
      <c r="AE782" s="1">
        <f>SUM(Table17[[#This Row],[Total 
Paid]:[Refunds]])</f>
        <v>0</v>
      </c>
      <c r="AF782" s="1"/>
      <c r="AG782" s="1">
        <f>SUM(AC782,Table17[[#This Row],[Refunds]],Table17[[#This Row],[Shipping 
Charged]])</f>
        <v>0</v>
      </c>
      <c r="AH782" s="1"/>
      <c r="AI782" s="1"/>
      <c r="AJ782" s="1">
        <f t="shared" si="624"/>
        <v>0</v>
      </c>
      <c r="AL782" s="1"/>
      <c r="AM782" s="1"/>
      <c r="AN782" s="1"/>
      <c r="AO782" s="1"/>
      <c r="AQ782" s="30"/>
      <c r="AR782" s="1"/>
      <c r="AS782" s="1">
        <f t="shared" si="625"/>
        <v>0</v>
      </c>
      <c r="AT782" s="1"/>
      <c r="AU782" s="1"/>
      <c r="AV782" s="2">
        <f t="shared" si="626"/>
        <v>0</v>
      </c>
      <c r="AX782" s="1"/>
      <c r="AY782" s="1"/>
      <c r="AZ782" s="1"/>
      <c r="BA782" s="2">
        <f t="shared" si="627"/>
        <v>0</v>
      </c>
      <c r="BB782" s="2">
        <f>SUM(AG782,AI782,-BA782,-Table17[[#This Row],[Sale Fee]])</f>
        <v>0</v>
      </c>
      <c r="BD782" s="1"/>
      <c r="BE782" s="1"/>
      <c r="BF782" s="1"/>
    </row>
    <row r="783" spans="1:58" x14ac:dyDescent="0.25">
      <c r="A783" s="1"/>
      <c r="B783" s="1"/>
      <c r="E783" s="4"/>
      <c r="P783" s="1"/>
      <c r="Q783" s="1"/>
      <c r="R783" s="1"/>
      <c r="T783" s="1"/>
      <c r="U783" s="1"/>
      <c r="V783" s="1"/>
      <c r="Y783" s="1">
        <f>Table17[[#This Row],[Quantity2]]*Table17[[#This Row],[U Cost]]</f>
        <v>0</v>
      </c>
      <c r="AA783" s="1"/>
      <c r="AB783" s="1"/>
      <c r="AC783" s="1">
        <f t="shared" si="623"/>
        <v>0</v>
      </c>
      <c r="AD783" s="1"/>
      <c r="AE783" s="1">
        <f>SUM(Table17[[#This Row],[Total 
Paid]:[Refunds]])</f>
        <v>0</v>
      </c>
      <c r="AF783" s="1"/>
      <c r="AG783" s="1">
        <f>SUM(AC783,Table17[[#This Row],[Refunds]],Table17[[#This Row],[Shipping 
Charged]])</f>
        <v>0</v>
      </c>
      <c r="AH783" s="1"/>
      <c r="AI783" s="1"/>
      <c r="AJ783" s="1">
        <f t="shared" si="624"/>
        <v>0</v>
      </c>
      <c r="AL783" s="1"/>
      <c r="AM783" s="1"/>
      <c r="AN783" s="1"/>
      <c r="AO783" s="1"/>
      <c r="AQ783" s="30"/>
      <c r="AR783" s="1"/>
      <c r="AS783" s="1">
        <f t="shared" si="625"/>
        <v>0</v>
      </c>
      <c r="AT783" s="1"/>
      <c r="AU783" s="1"/>
      <c r="AV783" s="2">
        <f t="shared" si="626"/>
        <v>0</v>
      </c>
      <c r="AX783" s="1"/>
      <c r="AY783" s="1"/>
      <c r="AZ783" s="1"/>
      <c r="BA783" s="2">
        <f t="shared" si="627"/>
        <v>0</v>
      </c>
      <c r="BB783" s="2">
        <f>SUM(AG783,AI783,-BA783,-Table17[[#This Row],[Sale Fee]])</f>
        <v>0</v>
      </c>
      <c r="BD783" s="1"/>
      <c r="BE783" s="1"/>
      <c r="BF783" s="1"/>
    </row>
    <row r="784" spans="1:58" x14ac:dyDescent="0.25">
      <c r="A784" s="1"/>
      <c r="B784" s="1"/>
      <c r="E784" s="4"/>
      <c r="P784" s="1"/>
      <c r="Q784" s="1"/>
      <c r="R784" s="1"/>
      <c r="T784" s="1"/>
      <c r="U784" s="1"/>
      <c r="V784" s="1"/>
      <c r="Y784" s="1">
        <f>Table17[[#This Row],[Quantity2]]*Table17[[#This Row],[U Cost]]</f>
        <v>0</v>
      </c>
      <c r="AA784" s="1"/>
      <c r="AB784" s="1"/>
      <c r="AC784" s="1">
        <f t="shared" si="623"/>
        <v>0</v>
      </c>
      <c r="AD784" s="1"/>
      <c r="AE784" s="1">
        <f>SUM(Table17[[#This Row],[Total 
Paid]:[Refunds]])</f>
        <v>0</v>
      </c>
      <c r="AF784" s="1"/>
      <c r="AG784" s="1">
        <f>SUM(AC784,Table17[[#This Row],[Refunds]],Table17[[#This Row],[Shipping 
Charged]])</f>
        <v>0</v>
      </c>
      <c r="AH784" s="1"/>
      <c r="AI784" s="1"/>
      <c r="AJ784" s="1">
        <f t="shared" si="624"/>
        <v>0</v>
      </c>
      <c r="AL784" s="1"/>
      <c r="AM784" s="1"/>
      <c r="AN784" s="1"/>
      <c r="AO784" s="1"/>
      <c r="AQ784" s="30"/>
      <c r="AR784" s="1"/>
      <c r="AS784" s="1">
        <f t="shared" si="625"/>
        <v>0</v>
      </c>
      <c r="AT784" s="1"/>
      <c r="AU784" s="1"/>
      <c r="AV784" s="2">
        <f t="shared" si="626"/>
        <v>0</v>
      </c>
      <c r="AX784" s="1"/>
      <c r="AY784" s="1"/>
      <c r="AZ784" s="1"/>
      <c r="BA784" s="2">
        <f t="shared" si="627"/>
        <v>0</v>
      </c>
      <c r="BB784" s="2">
        <f>SUM(AG784,AI784,-BA784,-Table17[[#This Row],[Sale Fee]])</f>
        <v>0</v>
      </c>
      <c r="BD784" s="1"/>
      <c r="BE784" s="1"/>
      <c r="BF784" s="1"/>
    </row>
    <row r="785" spans="1:58" x14ac:dyDescent="0.25">
      <c r="A785" s="1"/>
      <c r="B785" s="1"/>
      <c r="E785" s="4"/>
      <c r="P785" s="1"/>
      <c r="Q785" s="1"/>
      <c r="R785" s="1"/>
      <c r="T785" s="1"/>
      <c r="U785" s="1"/>
      <c r="V785" s="1"/>
      <c r="Y785" s="1">
        <f>Table17[[#This Row],[Quantity2]]*Table17[[#This Row],[U Cost]]</f>
        <v>0</v>
      </c>
      <c r="AA785" s="1"/>
      <c r="AB785" s="1"/>
      <c r="AC785" s="1">
        <f t="shared" si="623"/>
        <v>0</v>
      </c>
      <c r="AD785" s="1"/>
      <c r="AE785" s="1">
        <f>SUM(Table17[[#This Row],[Total 
Paid]:[Refunds]])</f>
        <v>0</v>
      </c>
      <c r="AF785" s="1"/>
      <c r="AG785" s="1">
        <f>SUM(AC785,Table17[[#This Row],[Refunds]],Table17[[#This Row],[Shipping 
Charged]])</f>
        <v>0</v>
      </c>
      <c r="AH785" s="1"/>
      <c r="AI785" s="1"/>
      <c r="AJ785" s="1">
        <f t="shared" si="624"/>
        <v>0</v>
      </c>
      <c r="AL785" s="1"/>
      <c r="AM785" s="1"/>
      <c r="AN785" s="1"/>
      <c r="AO785" s="1"/>
      <c r="AQ785" s="30"/>
      <c r="AR785" s="1"/>
      <c r="AS785" s="1">
        <f t="shared" si="625"/>
        <v>0</v>
      </c>
      <c r="AT785" s="1"/>
      <c r="AU785" s="1"/>
      <c r="AV785" s="2">
        <f t="shared" si="626"/>
        <v>0</v>
      </c>
      <c r="AX785" s="1"/>
      <c r="AY785" s="1"/>
      <c r="AZ785" s="1"/>
      <c r="BA785" s="2">
        <f t="shared" si="627"/>
        <v>0</v>
      </c>
      <c r="BB785" s="2">
        <f>SUM(AG785,AI785,-BA785,-Table17[[#This Row],[Sale Fee]])</f>
        <v>0</v>
      </c>
      <c r="BD785" s="1"/>
      <c r="BE785" s="1"/>
      <c r="BF785" s="1"/>
    </row>
    <row r="786" spans="1:58" x14ac:dyDescent="0.25">
      <c r="A786" s="1"/>
      <c r="B786" s="1"/>
      <c r="E786" s="4"/>
      <c r="P786" s="1"/>
      <c r="Q786" s="1"/>
      <c r="R786" s="1"/>
      <c r="T786" s="1"/>
      <c r="U786" s="1"/>
      <c r="V786" s="1"/>
      <c r="Y786" s="1">
        <f>Table17[[#This Row],[Quantity2]]*Table17[[#This Row],[U Cost]]</f>
        <v>0</v>
      </c>
      <c r="AA786" s="1"/>
      <c r="AB786" s="1"/>
      <c r="AC786" s="1">
        <f t="shared" ref="AC786:AC849" si="629">AB786*AA786</f>
        <v>0</v>
      </c>
      <c r="AD786" s="1"/>
      <c r="AE786" s="1">
        <f>SUM(Table17[[#This Row],[Total 
Paid]:[Refunds]])</f>
        <v>0</v>
      </c>
      <c r="AF786" s="1"/>
      <c r="AG786" s="1">
        <f>SUM(AC786,Table17[[#This Row],[Refunds]],Table17[[#This Row],[Shipping 
Charged]])</f>
        <v>0</v>
      </c>
      <c r="AH786" s="1"/>
      <c r="AI786" s="1"/>
      <c r="AJ786" s="1">
        <f t="shared" ref="AJ786:AJ849" si="630">SUM(AG786,AH786,AI786)</f>
        <v>0</v>
      </c>
      <c r="AL786" s="1"/>
      <c r="AM786" s="1"/>
      <c r="AN786" s="1"/>
      <c r="AO786" s="1"/>
      <c r="AQ786" s="30"/>
      <c r="AR786" s="1"/>
      <c r="AS786" s="1">
        <f t="shared" si="625"/>
        <v>0</v>
      </c>
      <c r="AT786" s="1"/>
      <c r="AU786" s="1"/>
      <c r="AV786" s="2">
        <f t="shared" ref="AV786:AV849" si="631">SUM(AS786:AU786)</f>
        <v>0</v>
      </c>
      <c r="AX786" s="1"/>
      <c r="AY786" s="1"/>
      <c r="AZ786" s="1"/>
      <c r="BA786" s="2">
        <f t="shared" ref="BA786:BA804" si="632">SUM(AV786,AX786,AY786,AZ786)</f>
        <v>0</v>
      </c>
      <c r="BB786" s="2">
        <f>SUM(AG786,AI786,-BA786,-Table17[[#This Row],[Sale Fee]])</f>
        <v>0</v>
      </c>
      <c r="BD786" s="1"/>
      <c r="BE786" s="1"/>
      <c r="BF786" s="1"/>
    </row>
    <row r="787" spans="1:58" x14ac:dyDescent="0.25">
      <c r="A787" s="1"/>
      <c r="B787" s="1"/>
      <c r="E787" s="4"/>
      <c r="P787" s="1"/>
      <c r="Q787" s="1"/>
      <c r="R787" s="1"/>
      <c r="T787" s="1"/>
      <c r="U787" s="1"/>
      <c r="V787" s="1"/>
      <c r="Y787" s="1">
        <f>Table17[[#This Row],[Quantity2]]*Table17[[#This Row],[U Cost]]</f>
        <v>0</v>
      </c>
      <c r="AA787" s="1"/>
      <c r="AB787" s="1"/>
      <c r="AC787" s="1">
        <f t="shared" si="629"/>
        <v>0</v>
      </c>
      <c r="AD787" s="1"/>
      <c r="AE787" s="1">
        <f>SUM(Table17[[#This Row],[Total 
Paid]:[Refunds]])</f>
        <v>0</v>
      </c>
      <c r="AF787" s="1"/>
      <c r="AG787" s="1">
        <f>SUM(AC787,Table17[[#This Row],[Refunds]],Table17[[#This Row],[Shipping 
Charged]])</f>
        <v>0</v>
      </c>
      <c r="AH787" s="1"/>
      <c r="AI787" s="1"/>
      <c r="AJ787" s="1">
        <f t="shared" si="630"/>
        <v>0</v>
      </c>
      <c r="AL787" s="1"/>
      <c r="AM787" s="1"/>
      <c r="AN787" s="1"/>
      <c r="AO787" s="1"/>
      <c r="AQ787" s="30"/>
      <c r="AR787" s="1"/>
      <c r="AS787" s="1">
        <f t="shared" si="625"/>
        <v>0</v>
      </c>
      <c r="AT787" s="1"/>
      <c r="AU787" s="1"/>
      <c r="AV787" s="2">
        <f t="shared" si="631"/>
        <v>0</v>
      </c>
      <c r="AX787" s="1"/>
      <c r="AY787" s="1"/>
      <c r="AZ787" s="1"/>
      <c r="BA787" s="2">
        <f t="shared" si="632"/>
        <v>0</v>
      </c>
      <c r="BB787" s="2">
        <f>SUM(AG787,AI787,-BA787,-Table17[[#This Row],[Sale Fee]])</f>
        <v>0</v>
      </c>
      <c r="BD787" s="1"/>
      <c r="BE787" s="1"/>
      <c r="BF787" s="1"/>
    </row>
    <row r="788" spans="1:58" x14ac:dyDescent="0.25">
      <c r="A788" s="1"/>
      <c r="B788" s="1"/>
      <c r="E788" s="4"/>
      <c r="P788" s="1"/>
      <c r="Q788" s="1"/>
      <c r="R788" s="1"/>
      <c r="T788" s="1"/>
      <c r="U788" s="1"/>
      <c r="V788" s="1"/>
      <c r="Y788" s="1">
        <f>Table17[[#This Row],[Quantity2]]*Table17[[#This Row],[U Cost]]</f>
        <v>0</v>
      </c>
      <c r="AA788" s="1"/>
      <c r="AB788" s="1"/>
      <c r="AC788" s="1">
        <f t="shared" si="629"/>
        <v>0</v>
      </c>
      <c r="AD788" s="1"/>
      <c r="AE788" s="1">
        <f>SUM(Table17[[#This Row],[Total 
Paid]:[Refunds]])</f>
        <v>0</v>
      </c>
      <c r="AF788" s="1"/>
      <c r="AG788" s="1">
        <f>SUM(AC788,Table17[[#This Row],[Refunds]],Table17[[#This Row],[Shipping 
Charged]])</f>
        <v>0</v>
      </c>
      <c r="AH788" s="1"/>
      <c r="AI788" s="1"/>
      <c r="AJ788" s="1">
        <f t="shared" si="630"/>
        <v>0</v>
      </c>
      <c r="AL788" s="1"/>
      <c r="AM788" s="1"/>
      <c r="AN788" s="1"/>
      <c r="AO788" s="1"/>
      <c r="AQ788" s="30"/>
      <c r="AR788" s="1"/>
      <c r="AS788" s="1">
        <f t="shared" si="625"/>
        <v>0</v>
      </c>
      <c r="AT788" s="1"/>
      <c r="AU788" s="1"/>
      <c r="AV788" s="2">
        <f t="shared" si="631"/>
        <v>0</v>
      </c>
      <c r="AX788" s="1"/>
      <c r="AY788" s="1"/>
      <c r="AZ788" s="1"/>
      <c r="BA788" s="2">
        <f t="shared" si="632"/>
        <v>0</v>
      </c>
      <c r="BB788" s="2">
        <f>SUM(AG788,AI788,-BA788,-Table17[[#This Row],[Sale Fee]])</f>
        <v>0</v>
      </c>
      <c r="BD788" s="1"/>
      <c r="BE788" s="1"/>
      <c r="BF788" s="1"/>
    </row>
    <row r="789" spans="1:58" x14ac:dyDescent="0.25">
      <c r="A789" s="1"/>
      <c r="B789" s="1"/>
      <c r="E789" s="4"/>
      <c r="P789" s="1"/>
      <c r="Q789" s="1"/>
      <c r="R789" s="1"/>
      <c r="T789" s="1"/>
      <c r="U789" s="1"/>
      <c r="V789" s="1"/>
      <c r="Y789" s="1">
        <f>Table17[[#This Row],[Quantity2]]*Table17[[#This Row],[U Cost]]</f>
        <v>0</v>
      </c>
      <c r="AA789" s="1"/>
      <c r="AB789" s="1"/>
      <c r="AC789" s="1">
        <f t="shared" si="629"/>
        <v>0</v>
      </c>
      <c r="AD789" s="1"/>
      <c r="AE789" s="1">
        <f>SUM(Table17[[#This Row],[Total 
Paid]:[Refunds]])</f>
        <v>0</v>
      </c>
      <c r="AF789" s="1"/>
      <c r="AG789" s="1">
        <f>SUM(AC789,Table17[[#This Row],[Refunds]],Table17[[#This Row],[Shipping 
Charged]])</f>
        <v>0</v>
      </c>
      <c r="AH789" s="1"/>
      <c r="AI789" s="1"/>
      <c r="AJ789" s="1">
        <f t="shared" si="630"/>
        <v>0</v>
      </c>
      <c r="AL789" s="1"/>
      <c r="AM789" s="1"/>
      <c r="AN789" s="1"/>
      <c r="AO789" s="1"/>
      <c r="AQ789" s="30"/>
      <c r="AR789" s="1"/>
      <c r="AS789" s="1">
        <f t="shared" si="625"/>
        <v>0</v>
      </c>
      <c r="AT789" s="1"/>
      <c r="AU789" s="1"/>
      <c r="AV789" s="2">
        <f t="shared" si="631"/>
        <v>0</v>
      </c>
      <c r="AX789" s="1"/>
      <c r="AY789" s="1"/>
      <c r="AZ789" s="1"/>
      <c r="BA789" s="2">
        <f t="shared" si="632"/>
        <v>0</v>
      </c>
      <c r="BB789" s="2">
        <f>SUM(AG789,AI789,-BA789,-Table17[[#This Row],[Sale Fee]])</f>
        <v>0</v>
      </c>
      <c r="BD789" s="1"/>
      <c r="BE789" s="1"/>
      <c r="BF789" s="1"/>
    </row>
    <row r="790" spans="1:58" x14ac:dyDescent="0.25">
      <c r="A790" s="1"/>
      <c r="B790" s="1"/>
      <c r="E790" s="4"/>
      <c r="P790" s="1"/>
      <c r="Q790" s="1"/>
      <c r="R790" s="1"/>
      <c r="T790" s="1"/>
      <c r="U790" s="1"/>
      <c r="V790" s="1"/>
      <c r="Y790" s="1">
        <f>Table17[[#This Row],[Quantity2]]*Table17[[#This Row],[U Cost]]</f>
        <v>0</v>
      </c>
      <c r="AA790" s="1"/>
      <c r="AB790" s="1"/>
      <c r="AC790" s="1">
        <f t="shared" si="629"/>
        <v>0</v>
      </c>
      <c r="AD790" s="1"/>
      <c r="AE790" s="1">
        <f>SUM(Table17[[#This Row],[Total 
Paid]:[Refunds]])</f>
        <v>0</v>
      </c>
      <c r="AF790" s="1"/>
      <c r="AG790" s="1">
        <f>SUM(AC790,Table17[[#This Row],[Refunds]],Table17[[#This Row],[Shipping 
Charged]])</f>
        <v>0</v>
      </c>
      <c r="AH790" s="1"/>
      <c r="AI790" s="1"/>
      <c r="AJ790" s="1">
        <f t="shared" si="630"/>
        <v>0</v>
      </c>
      <c r="AL790" s="1"/>
      <c r="AM790" s="1"/>
      <c r="AN790" s="1"/>
      <c r="AO790" s="1"/>
      <c r="AQ790" s="30"/>
      <c r="AR790" s="1"/>
      <c r="AS790" s="1">
        <f t="shared" si="625"/>
        <v>0</v>
      </c>
      <c r="AT790" s="1"/>
      <c r="AU790" s="1"/>
      <c r="AV790" s="2">
        <f t="shared" si="631"/>
        <v>0</v>
      </c>
      <c r="AX790" s="1"/>
      <c r="AY790" s="1"/>
      <c r="AZ790" s="1"/>
      <c r="BA790" s="2">
        <f t="shared" si="632"/>
        <v>0</v>
      </c>
      <c r="BB790" s="2">
        <f>SUM(AG790,AI790,-BA790,-Table17[[#This Row],[Sale Fee]])</f>
        <v>0</v>
      </c>
      <c r="BD790" s="1"/>
      <c r="BE790" s="1"/>
      <c r="BF790" s="1"/>
    </row>
    <row r="791" spans="1:58" x14ac:dyDescent="0.25">
      <c r="A791" s="1"/>
      <c r="B791" s="1"/>
      <c r="E791" s="4"/>
      <c r="P791" s="1"/>
      <c r="Q791" s="1"/>
      <c r="R791" s="1"/>
      <c r="T791" s="1"/>
      <c r="U791" s="1"/>
      <c r="V791" s="1"/>
      <c r="Y791" s="1">
        <f>Table17[[#This Row],[Quantity2]]*Table17[[#This Row],[U Cost]]</f>
        <v>0</v>
      </c>
      <c r="AA791" s="1"/>
      <c r="AB791" s="1"/>
      <c r="AC791" s="1">
        <f t="shared" si="629"/>
        <v>0</v>
      </c>
      <c r="AD791" s="1"/>
      <c r="AE791" s="1">
        <f>SUM(Table17[[#This Row],[Total 
Paid]:[Refunds]])</f>
        <v>0</v>
      </c>
      <c r="AF791" s="1"/>
      <c r="AG791" s="1">
        <f>SUM(AC791,Table17[[#This Row],[Refunds]],Table17[[#This Row],[Shipping 
Charged]])</f>
        <v>0</v>
      </c>
      <c r="AH791" s="1"/>
      <c r="AI791" s="1"/>
      <c r="AJ791" s="1">
        <f t="shared" si="630"/>
        <v>0</v>
      </c>
      <c r="AL791" s="1"/>
      <c r="AM791" s="1"/>
      <c r="AN791" s="1"/>
      <c r="AO791" s="1"/>
      <c r="AQ791" s="30"/>
      <c r="AR791" s="1"/>
      <c r="AS791" s="1">
        <f t="shared" si="625"/>
        <v>0</v>
      </c>
      <c r="AT791" s="1"/>
      <c r="AU791" s="1"/>
      <c r="AV791" s="2">
        <f t="shared" si="631"/>
        <v>0</v>
      </c>
      <c r="AX791" s="1"/>
      <c r="AY791" s="1"/>
      <c r="AZ791" s="1"/>
      <c r="BA791" s="2">
        <f t="shared" si="632"/>
        <v>0</v>
      </c>
      <c r="BB791" s="2">
        <f>SUM(AG791,AI791,-BA791,-Table17[[#This Row],[Sale Fee]])</f>
        <v>0</v>
      </c>
      <c r="BD791" s="1"/>
      <c r="BE791" s="1"/>
      <c r="BF791" s="1"/>
    </row>
    <row r="792" spans="1:58" x14ac:dyDescent="0.25">
      <c r="A792" s="1"/>
      <c r="B792" s="1"/>
      <c r="E792" s="4"/>
      <c r="P792" s="1"/>
      <c r="Q792" s="1"/>
      <c r="R792" s="1"/>
      <c r="T792" s="1"/>
      <c r="U792" s="1"/>
      <c r="V792" s="1"/>
      <c r="Y792" s="1">
        <f>Table17[[#This Row],[Quantity2]]*Table17[[#This Row],[U Cost]]</f>
        <v>0</v>
      </c>
      <c r="AA792" s="1"/>
      <c r="AB792" s="1"/>
      <c r="AC792" s="1">
        <f t="shared" si="629"/>
        <v>0</v>
      </c>
      <c r="AD792" s="1"/>
      <c r="AE792" s="1">
        <f>SUM(Table17[[#This Row],[Total 
Paid]:[Refunds]])</f>
        <v>0</v>
      </c>
      <c r="AF792" s="1"/>
      <c r="AG792" s="1">
        <f>SUM(AC792,Table17[[#This Row],[Refunds]],Table17[[#This Row],[Shipping 
Charged]])</f>
        <v>0</v>
      </c>
      <c r="AH792" s="1"/>
      <c r="AI792" s="1"/>
      <c r="AJ792" s="1">
        <f t="shared" si="630"/>
        <v>0</v>
      </c>
      <c r="AL792" s="1"/>
      <c r="AM792" s="1"/>
      <c r="AN792" s="1"/>
      <c r="AO792" s="1"/>
      <c r="AQ792" s="30"/>
      <c r="AR792" s="1"/>
      <c r="AS792" s="1">
        <f t="shared" si="625"/>
        <v>0</v>
      </c>
      <c r="AT792" s="1"/>
      <c r="AU792" s="1"/>
      <c r="AV792" s="2">
        <f t="shared" si="631"/>
        <v>0</v>
      </c>
      <c r="AX792" s="1"/>
      <c r="AY792" s="1"/>
      <c r="AZ792" s="1"/>
      <c r="BA792" s="2">
        <f t="shared" si="632"/>
        <v>0</v>
      </c>
      <c r="BB792" s="2">
        <f>SUM(AG792,AI792,-BA792,-Table17[[#This Row],[Sale Fee]])</f>
        <v>0</v>
      </c>
      <c r="BD792" s="1"/>
      <c r="BE792" s="1"/>
      <c r="BF792" s="1"/>
    </row>
    <row r="793" spans="1:58" x14ac:dyDescent="0.25">
      <c r="A793" s="1"/>
      <c r="B793" s="1"/>
      <c r="E793" s="4"/>
      <c r="P793" s="1"/>
      <c r="Q793" s="1"/>
      <c r="R793" s="1"/>
      <c r="T793" s="1"/>
      <c r="U793" s="1"/>
      <c r="V793" s="1"/>
      <c r="Y793" s="1">
        <f>Table17[[#This Row],[Quantity2]]*Table17[[#This Row],[U Cost]]</f>
        <v>0</v>
      </c>
      <c r="AA793" s="1"/>
      <c r="AB793" s="1"/>
      <c r="AC793" s="1">
        <f t="shared" si="629"/>
        <v>0</v>
      </c>
      <c r="AD793" s="1"/>
      <c r="AE793" s="1">
        <f>SUM(Table17[[#This Row],[Total 
Paid]:[Refunds]])</f>
        <v>0</v>
      </c>
      <c r="AF793" s="1"/>
      <c r="AG793" s="1">
        <f>SUM(AC793,Table17[[#This Row],[Refunds]],Table17[[#This Row],[Shipping 
Charged]])</f>
        <v>0</v>
      </c>
      <c r="AH793" s="1"/>
      <c r="AI793" s="1"/>
      <c r="AJ793" s="1">
        <f t="shared" si="630"/>
        <v>0</v>
      </c>
      <c r="AL793" s="1"/>
      <c r="AM793" s="1"/>
      <c r="AN793" s="1"/>
      <c r="AO793" s="1"/>
      <c r="AQ793" s="30"/>
      <c r="AR793" s="1"/>
      <c r="AS793" s="1">
        <f t="shared" si="625"/>
        <v>0</v>
      </c>
      <c r="AT793" s="1"/>
      <c r="AU793" s="1"/>
      <c r="AV793" s="2">
        <f t="shared" si="631"/>
        <v>0</v>
      </c>
      <c r="AX793" s="1"/>
      <c r="AY793" s="1"/>
      <c r="AZ793" s="1"/>
      <c r="BA793" s="2">
        <f t="shared" si="632"/>
        <v>0</v>
      </c>
      <c r="BB793" s="2">
        <f>SUM(AG793,AI793,-BA793,-Table17[[#This Row],[Sale Fee]])</f>
        <v>0</v>
      </c>
      <c r="BD793" s="1"/>
      <c r="BE793" s="1"/>
      <c r="BF793" s="1"/>
    </row>
    <row r="794" spans="1:58" x14ac:dyDescent="0.25">
      <c r="A794" s="1"/>
      <c r="B794" s="1"/>
      <c r="E794" s="4"/>
      <c r="P794" s="1"/>
      <c r="Q794" s="1"/>
      <c r="R794" s="1"/>
      <c r="T794" s="1"/>
      <c r="U794" s="1"/>
      <c r="V794" s="1"/>
      <c r="Y794" s="1">
        <f>Table17[[#This Row],[Quantity2]]*Table17[[#This Row],[U Cost]]</f>
        <v>0</v>
      </c>
      <c r="AA794" s="1"/>
      <c r="AB794" s="1"/>
      <c r="AC794" s="1">
        <f t="shared" si="629"/>
        <v>0</v>
      </c>
      <c r="AD794" s="1"/>
      <c r="AE794" s="1">
        <f>SUM(Table17[[#This Row],[Total 
Paid]:[Refunds]])</f>
        <v>0</v>
      </c>
      <c r="AF794" s="1"/>
      <c r="AG794" s="1">
        <f>SUM(AC794,Table17[[#This Row],[Refunds]],Table17[[#This Row],[Shipping 
Charged]])</f>
        <v>0</v>
      </c>
      <c r="AH794" s="1"/>
      <c r="AI794" s="1"/>
      <c r="AJ794" s="1">
        <f t="shared" si="630"/>
        <v>0</v>
      </c>
      <c r="AL794" s="1"/>
      <c r="AM794" s="1"/>
      <c r="AN794" s="1"/>
      <c r="AO794" s="1"/>
      <c r="AQ794" s="30"/>
      <c r="AR794" s="1"/>
      <c r="AS794" s="1">
        <f t="shared" si="625"/>
        <v>0</v>
      </c>
      <c r="AT794" s="1"/>
      <c r="AU794" s="1"/>
      <c r="AV794" s="2">
        <f t="shared" si="631"/>
        <v>0</v>
      </c>
      <c r="AX794" s="1"/>
      <c r="AY794" s="1"/>
      <c r="AZ794" s="1"/>
      <c r="BA794" s="2">
        <f t="shared" si="632"/>
        <v>0</v>
      </c>
      <c r="BB794" s="2">
        <f>SUM(AG794,AI794,-BA794,-Table17[[#This Row],[Sale Fee]])</f>
        <v>0</v>
      </c>
      <c r="BD794" s="1"/>
      <c r="BE794" s="1"/>
      <c r="BF794" s="1"/>
    </row>
    <row r="795" spans="1:58" x14ac:dyDescent="0.25">
      <c r="A795" s="1"/>
      <c r="B795" s="1"/>
      <c r="E795" s="4"/>
      <c r="P795" s="1"/>
      <c r="Q795" s="1"/>
      <c r="R795" s="1"/>
      <c r="T795" s="1"/>
      <c r="U795" s="1"/>
      <c r="V795" s="1"/>
      <c r="Y795" s="1">
        <f>Table17[[#This Row],[Quantity2]]*Table17[[#This Row],[U Cost]]</f>
        <v>0</v>
      </c>
      <c r="AA795" s="1"/>
      <c r="AB795" s="1"/>
      <c r="AC795" s="1">
        <f t="shared" si="629"/>
        <v>0</v>
      </c>
      <c r="AD795" s="1"/>
      <c r="AE795" s="1">
        <f>SUM(Table17[[#This Row],[Total 
Paid]:[Refunds]])</f>
        <v>0</v>
      </c>
      <c r="AF795" s="1"/>
      <c r="AG795" s="1">
        <f>SUM(AC795,Table17[[#This Row],[Refunds]],Table17[[#This Row],[Shipping 
Charged]])</f>
        <v>0</v>
      </c>
      <c r="AH795" s="1"/>
      <c r="AI795" s="1"/>
      <c r="AJ795" s="1">
        <f t="shared" si="630"/>
        <v>0</v>
      </c>
      <c r="AL795" s="1"/>
      <c r="AM795" s="1"/>
      <c r="AN795" s="1"/>
      <c r="AO795" s="1"/>
      <c r="AQ795" s="30"/>
      <c r="AR795" s="1"/>
      <c r="AS795" s="1">
        <f t="shared" si="625"/>
        <v>0</v>
      </c>
      <c r="AT795" s="1"/>
      <c r="AU795" s="1"/>
      <c r="AV795" s="2">
        <f t="shared" si="631"/>
        <v>0</v>
      </c>
      <c r="AX795" s="1"/>
      <c r="AY795" s="1"/>
      <c r="AZ795" s="1"/>
      <c r="BA795" s="2">
        <f t="shared" si="632"/>
        <v>0</v>
      </c>
      <c r="BB795" s="2">
        <f>SUM(AG795,AI795,-BA795,-Table17[[#This Row],[Sale Fee]])</f>
        <v>0</v>
      </c>
      <c r="BD795" s="1"/>
      <c r="BE795" s="1"/>
      <c r="BF795" s="1"/>
    </row>
    <row r="796" spans="1:58" x14ac:dyDescent="0.25">
      <c r="A796" s="1"/>
      <c r="B796" s="1"/>
      <c r="E796" s="4"/>
      <c r="P796" s="1"/>
      <c r="Q796" s="1"/>
      <c r="R796" s="1"/>
      <c r="T796" s="1"/>
      <c r="U796" s="1"/>
      <c r="V796" s="1"/>
      <c r="Y796" s="1">
        <f>Table17[[#This Row],[Quantity2]]*Table17[[#This Row],[U Cost]]</f>
        <v>0</v>
      </c>
      <c r="AA796" s="1"/>
      <c r="AB796" s="1"/>
      <c r="AC796" s="1">
        <f t="shared" si="629"/>
        <v>0</v>
      </c>
      <c r="AD796" s="1"/>
      <c r="AE796" s="1">
        <f>SUM(Table17[[#This Row],[Total 
Paid]:[Refunds]])</f>
        <v>0</v>
      </c>
      <c r="AF796" s="1"/>
      <c r="AG796" s="1">
        <f>SUM(AC796,Table17[[#This Row],[Refunds]],Table17[[#This Row],[Shipping 
Charged]])</f>
        <v>0</v>
      </c>
      <c r="AH796" s="1"/>
      <c r="AI796" s="1"/>
      <c r="AJ796" s="1">
        <f t="shared" si="630"/>
        <v>0</v>
      </c>
      <c r="AL796" s="1"/>
      <c r="AM796" s="1"/>
      <c r="AN796" s="1"/>
      <c r="AO796" s="1"/>
      <c r="AQ796" s="30"/>
      <c r="AR796" s="1"/>
      <c r="AS796" s="1">
        <f t="shared" si="625"/>
        <v>0</v>
      </c>
      <c r="AT796" s="1"/>
      <c r="AU796" s="1"/>
      <c r="AV796" s="2">
        <f t="shared" si="631"/>
        <v>0</v>
      </c>
      <c r="AX796" s="1"/>
      <c r="AY796" s="1"/>
      <c r="AZ796" s="1"/>
      <c r="BA796" s="2">
        <f t="shared" si="632"/>
        <v>0</v>
      </c>
      <c r="BB796" s="2">
        <f>SUM(AG796,AI796,-BA796,-Table17[[#This Row],[Sale Fee]])</f>
        <v>0</v>
      </c>
      <c r="BD796" s="1"/>
      <c r="BE796" s="1"/>
      <c r="BF796" s="1"/>
    </row>
    <row r="797" spans="1:58" x14ac:dyDescent="0.25">
      <c r="A797" s="1"/>
      <c r="B797" s="1"/>
      <c r="E797" s="4"/>
      <c r="P797" s="1"/>
      <c r="Q797" s="1"/>
      <c r="R797" s="1"/>
      <c r="T797" s="1"/>
      <c r="U797" s="1"/>
      <c r="V797" s="1"/>
      <c r="Y797" s="1">
        <f>Table17[[#This Row],[Quantity2]]*Table17[[#This Row],[U Cost]]</f>
        <v>0</v>
      </c>
      <c r="AA797" s="1"/>
      <c r="AB797" s="1"/>
      <c r="AC797" s="1">
        <f t="shared" si="629"/>
        <v>0</v>
      </c>
      <c r="AD797" s="1"/>
      <c r="AE797" s="1">
        <f>SUM(Table17[[#This Row],[Total 
Paid]:[Refunds]])</f>
        <v>0</v>
      </c>
      <c r="AF797" s="1"/>
      <c r="AG797" s="1">
        <f>SUM(AC797,Table17[[#This Row],[Refunds]],Table17[[#This Row],[Shipping 
Charged]])</f>
        <v>0</v>
      </c>
      <c r="AH797" s="1"/>
      <c r="AI797" s="1"/>
      <c r="AJ797" s="1">
        <f t="shared" si="630"/>
        <v>0</v>
      </c>
      <c r="AL797" s="1"/>
      <c r="AM797" s="1"/>
      <c r="AN797" s="1"/>
      <c r="AO797" s="1"/>
      <c r="AQ797" s="30"/>
      <c r="AR797" s="1"/>
      <c r="AS797" s="1">
        <f t="shared" si="625"/>
        <v>0</v>
      </c>
      <c r="AT797" s="1"/>
      <c r="AU797" s="1"/>
      <c r="AV797" s="2">
        <f t="shared" si="631"/>
        <v>0</v>
      </c>
      <c r="AX797" s="1"/>
      <c r="AY797" s="1"/>
      <c r="AZ797" s="1"/>
      <c r="BA797" s="2">
        <f t="shared" si="632"/>
        <v>0</v>
      </c>
      <c r="BB797" s="2">
        <f>SUM(AG797,AI797,-BA797,-Table17[[#This Row],[Sale Fee]])</f>
        <v>0</v>
      </c>
      <c r="BD797" s="1"/>
      <c r="BE797" s="1"/>
      <c r="BF797" s="1"/>
    </row>
    <row r="798" spans="1:58" x14ac:dyDescent="0.25">
      <c r="A798" s="1"/>
      <c r="B798" s="1"/>
      <c r="E798" s="4"/>
      <c r="P798" s="1"/>
      <c r="Q798" s="1"/>
      <c r="R798" s="1"/>
      <c r="T798" s="1"/>
      <c r="U798" s="1"/>
      <c r="V798" s="1"/>
      <c r="Y798" s="1">
        <f>Table17[[#This Row],[Quantity2]]*Table17[[#This Row],[U Cost]]</f>
        <v>0</v>
      </c>
      <c r="AA798" s="1"/>
      <c r="AB798" s="1"/>
      <c r="AC798" s="1">
        <f t="shared" si="629"/>
        <v>0</v>
      </c>
      <c r="AD798" s="1"/>
      <c r="AE798" s="1">
        <f>SUM(Table17[[#This Row],[Total 
Paid]:[Refunds]])</f>
        <v>0</v>
      </c>
      <c r="AF798" s="1"/>
      <c r="AG798" s="1">
        <f>SUM(AC798,Table17[[#This Row],[Refunds]],Table17[[#This Row],[Shipping 
Charged]])</f>
        <v>0</v>
      </c>
      <c r="AH798" s="1"/>
      <c r="AI798" s="1"/>
      <c r="AJ798" s="1">
        <f t="shared" si="630"/>
        <v>0</v>
      </c>
      <c r="AL798" s="1"/>
      <c r="AM798" s="1"/>
      <c r="AN798" s="1"/>
      <c r="AO798" s="1"/>
      <c r="AQ798" s="30"/>
      <c r="AR798" s="1"/>
      <c r="AS798" s="1">
        <f t="shared" si="625"/>
        <v>0</v>
      </c>
      <c r="AT798" s="1"/>
      <c r="AU798" s="1"/>
      <c r="AV798" s="2">
        <f t="shared" si="631"/>
        <v>0</v>
      </c>
      <c r="AX798" s="1"/>
      <c r="AY798" s="1"/>
      <c r="AZ798" s="1"/>
      <c r="BA798" s="2">
        <f t="shared" si="632"/>
        <v>0</v>
      </c>
      <c r="BB798" s="2">
        <f>SUM(AG798,AI798,-BA798,-Table17[[#This Row],[Sale Fee]])</f>
        <v>0</v>
      </c>
      <c r="BD798" s="1"/>
      <c r="BE798" s="1"/>
      <c r="BF798" s="1"/>
    </row>
    <row r="799" spans="1:58" x14ac:dyDescent="0.25">
      <c r="A799" s="1"/>
      <c r="B799" s="1"/>
      <c r="E799" s="4"/>
      <c r="P799" s="1"/>
      <c r="Q799" s="1"/>
      <c r="R799" s="1"/>
      <c r="T799" s="1"/>
      <c r="U799" s="1"/>
      <c r="V799" s="1"/>
      <c r="Y799" s="1">
        <f>Table17[[#This Row],[Quantity2]]*Table17[[#This Row],[U Cost]]</f>
        <v>0</v>
      </c>
      <c r="AA799" s="1"/>
      <c r="AB799" s="1"/>
      <c r="AC799" s="1">
        <f t="shared" si="629"/>
        <v>0</v>
      </c>
      <c r="AD799" s="1"/>
      <c r="AE799" s="1">
        <f>SUM(Table17[[#This Row],[Total 
Paid]:[Refunds]])</f>
        <v>0</v>
      </c>
      <c r="AF799" s="1"/>
      <c r="AG799" s="1">
        <f>SUM(AC799,Table17[[#This Row],[Refunds]],Table17[[#This Row],[Shipping 
Charged]])</f>
        <v>0</v>
      </c>
      <c r="AH799" s="1"/>
      <c r="AI799" s="1"/>
      <c r="AJ799" s="1">
        <f t="shared" si="630"/>
        <v>0</v>
      </c>
      <c r="AL799" s="1"/>
      <c r="AM799" s="1"/>
      <c r="AN799" s="1"/>
      <c r="AO799" s="1"/>
      <c r="AQ799" s="30"/>
      <c r="AR799" s="1"/>
      <c r="AS799" s="1">
        <f t="shared" si="625"/>
        <v>0</v>
      </c>
      <c r="AT799" s="1"/>
      <c r="AU799" s="1"/>
      <c r="AV799" s="2">
        <f t="shared" si="631"/>
        <v>0</v>
      </c>
      <c r="AX799" s="1"/>
      <c r="AY799" s="1"/>
      <c r="AZ799" s="1"/>
      <c r="BA799" s="2">
        <f t="shared" si="632"/>
        <v>0</v>
      </c>
      <c r="BB799" s="2">
        <f>SUM(AG799,AI799,-BA799,-Table17[[#This Row],[Sale Fee]])</f>
        <v>0</v>
      </c>
      <c r="BD799" s="1"/>
      <c r="BE799" s="1"/>
      <c r="BF799" s="1"/>
    </row>
    <row r="800" spans="1:58" x14ac:dyDescent="0.25">
      <c r="A800" s="1"/>
      <c r="B800" s="1"/>
      <c r="E800" s="4"/>
      <c r="P800" s="1"/>
      <c r="Q800" s="1"/>
      <c r="R800" s="1"/>
      <c r="T800" s="1"/>
      <c r="U800" s="1"/>
      <c r="V800" s="1"/>
      <c r="Y800" s="1">
        <f>Table17[[#This Row],[Quantity2]]*Table17[[#This Row],[U Cost]]</f>
        <v>0</v>
      </c>
      <c r="AA800" s="1"/>
      <c r="AB800" s="1"/>
      <c r="AC800" s="1">
        <f t="shared" si="629"/>
        <v>0</v>
      </c>
      <c r="AD800" s="1"/>
      <c r="AE800" s="1">
        <f>SUM(Table17[[#This Row],[Total 
Paid]:[Refunds]])</f>
        <v>0</v>
      </c>
      <c r="AF800" s="1"/>
      <c r="AG800" s="1">
        <f>SUM(AC800,Table17[[#This Row],[Refunds]],Table17[[#This Row],[Shipping 
Charged]])</f>
        <v>0</v>
      </c>
      <c r="AH800" s="1"/>
      <c r="AI800" s="1"/>
      <c r="AJ800" s="1">
        <f t="shared" si="630"/>
        <v>0</v>
      </c>
      <c r="AL800" s="1"/>
      <c r="AM800" s="1"/>
      <c r="AN800" s="1"/>
      <c r="AO800" s="1"/>
      <c r="AQ800" s="30"/>
      <c r="AR800" s="1"/>
      <c r="AS800" s="1">
        <f t="shared" si="625"/>
        <v>0</v>
      </c>
      <c r="AT800" s="1"/>
      <c r="AU800" s="1"/>
      <c r="AV800" s="2">
        <f t="shared" si="631"/>
        <v>0</v>
      </c>
      <c r="AX800" s="1"/>
      <c r="AY800" s="1"/>
      <c r="AZ800" s="1"/>
      <c r="BA800" s="2">
        <f t="shared" si="632"/>
        <v>0</v>
      </c>
      <c r="BB800" s="2">
        <f>SUM(AG800,AI800,-BA800,-Table17[[#This Row],[Sale Fee]])</f>
        <v>0</v>
      </c>
      <c r="BD800" s="1"/>
      <c r="BE800" s="1"/>
      <c r="BF800" s="1"/>
    </row>
    <row r="801" spans="1:58" x14ac:dyDescent="0.25">
      <c r="A801" s="1"/>
      <c r="B801" s="1"/>
      <c r="E801" s="4"/>
      <c r="P801" s="1"/>
      <c r="Q801" s="1"/>
      <c r="R801" s="1"/>
      <c r="T801" s="1"/>
      <c r="U801" s="1"/>
      <c r="V801" s="1"/>
      <c r="Y801" s="1">
        <f>Table17[[#This Row],[Quantity2]]*Table17[[#This Row],[U Cost]]</f>
        <v>0</v>
      </c>
      <c r="AA801" s="1"/>
      <c r="AB801" s="1"/>
      <c r="AC801" s="1">
        <f t="shared" si="629"/>
        <v>0</v>
      </c>
      <c r="AD801" s="1"/>
      <c r="AE801" s="1">
        <f>SUM(Table17[[#This Row],[Total 
Paid]:[Refunds]])</f>
        <v>0</v>
      </c>
      <c r="AF801" s="1"/>
      <c r="AG801" s="1">
        <f>SUM(AC801,Table17[[#This Row],[Refunds]],Table17[[#This Row],[Shipping 
Charged]])</f>
        <v>0</v>
      </c>
      <c r="AH801" s="1"/>
      <c r="AI801" s="1"/>
      <c r="AJ801" s="1">
        <f t="shared" si="630"/>
        <v>0</v>
      </c>
      <c r="AL801" s="1"/>
      <c r="AM801" s="1"/>
      <c r="AN801" s="1"/>
      <c r="AO801" s="1"/>
      <c r="AQ801" s="30"/>
      <c r="AR801" s="1"/>
      <c r="AS801" s="1">
        <f t="shared" si="625"/>
        <v>0</v>
      </c>
      <c r="AT801" s="1"/>
      <c r="AU801" s="1"/>
      <c r="AV801" s="2">
        <f t="shared" si="631"/>
        <v>0</v>
      </c>
      <c r="AX801" s="1"/>
      <c r="AY801" s="1"/>
      <c r="AZ801" s="1"/>
      <c r="BA801" s="2">
        <f t="shared" si="632"/>
        <v>0</v>
      </c>
      <c r="BB801" s="2">
        <f>SUM(AG801,AI801,-BA801,-Table17[[#This Row],[Sale Fee]])</f>
        <v>0</v>
      </c>
      <c r="BD801" s="1"/>
      <c r="BE801" s="1"/>
      <c r="BF801" s="1"/>
    </row>
    <row r="802" spans="1:58" x14ac:dyDescent="0.25">
      <c r="A802" s="1"/>
      <c r="B802" s="1"/>
      <c r="E802" s="4"/>
      <c r="P802" s="1"/>
      <c r="Q802" s="1"/>
      <c r="R802" s="1"/>
      <c r="T802" s="1"/>
      <c r="U802" s="1"/>
      <c r="V802" s="1"/>
      <c r="Y802" s="1">
        <f>Table17[[#This Row],[Quantity2]]*Table17[[#This Row],[U Cost]]</f>
        <v>0</v>
      </c>
      <c r="AA802" s="1"/>
      <c r="AB802" s="1"/>
      <c r="AC802" s="1">
        <f t="shared" si="629"/>
        <v>0</v>
      </c>
      <c r="AD802" s="1"/>
      <c r="AE802" s="1">
        <f>SUM(Table17[[#This Row],[Total 
Paid]:[Refunds]])</f>
        <v>0</v>
      </c>
      <c r="AF802" s="1"/>
      <c r="AG802" s="1">
        <f>SUM(AC802,Table17[[#This Row],[Refunds]],Table17[[#This Row],[Shipping 
Charged]])</f>
        <v>0</v>
      </c>
      <c r="AH802" s="1"/>
      <c r="AI802" s="1"/>
      <c r="AJ802" s="1">
        <f t="shared" si="630"/>
        <v>0</v>
      </c>
      <c r="AL802" s="1"/>
      <c r="AM802" s="1"/>
      <c r="AN802" s="1"/>
      <c r="AO802" s="1"/>
      <c r="AQ802" s="30"/>
      <c r="AR802" s="1"/>
      <c r="AS802" s="1">
        <f t="shared" si="625"/>
        <v>0</v>
      </c>
      <c r="AT802" s="1"/>
      <c r="AU802" s="1"/>
      <c r="AV802" s="2">
        <f t="shared" si="631"/>
        <v>0</v>
      </c>
      <c r="AX802" s="1"/>
      <c r="AY802" s="1"/>
      <c r="AZ802" s="1"/>
      <c r="BA802" s="2">
        <f t="shared" si="632"/>
        <v>0</v>
      </c>
      <c r="BB802" s="2">
        <f>SUM(AG802,AI802,-BA802,-Table17[[#This Row],[Sale Fee]])</f>
        <v>0</v>
      </c>
      <c r="BD802" s="1"/>
      <c r="BE802" s="1"/>
      <c r="BF802" s="1"/>
    </row>
    <row r="803" spans="1:58" x14ac:dyDescent="0.25">
      <c r="A803" s="1"/>
      <c r="B803" s="1"/>
      <c r="E803" s="4"/>
      <c r="N803" s="49"/>
      <c r="P803" s="1"/>
      <c r="Q803" s="1"/>
      <c r="R803" s="1"/>
      <c r="T803" s="1"/>
      <c r="U803" s="1"/>
      <c r="V803" s="1"/>
      <c r="Y803" s="1">
        <f>Table17[[#This Row],[Quantity2]]*Table17[[#This Row],[U Cost]]</f>
        <v>0</v>
      </c>
      <c r="AA803" s="1"/>
      <c r="AB803" s="1"/>
      <c r="AC803" s="1">
        <f t="shared" si="629"/>
        <v>0</v>
      </c>
      <c r="AD803" s="1"/>
      <c r="AE803" s="1">
        <f>SUM(Table17[[#This Row],[Total 
Paid]:[Refunds]])</f>
        <v>0</v>
      </c>
      <c r="AF803" s="1"/>
      <c r="AG803" s="1">
        <f>SUM(AC803,Table17[[#This Row],[Refunds]],Table17[[#This Row],[Shipping 
Charged]])</f>
        <v>0</v>
      </c>
      <c r="AH803" s="1"/>
      <c r="AI803" s="1"/>
      <c r="AJ803" s="1">
        <f t="shared" si="630"/>
        <v>0</v>
      </c>
      <c r="AL803" s="1"/>
      <c r="AM803" s="1"/>
      <c r="AN803" s="1"/>
      <c r="AO803" s="1"/>
      <c r="AQ803" s="30"/>
      <c r="AR803" s="1"/>
      <c r="AS803" s="1">
        <f t="shared" si="625"/>
        <v>0</v>
      </c>
      <c r="AT803" s="1"/>
      <c r="AU803" s="1"/>
      <c r="AV803" s="2">
        <f t="shared" si="631"/>
        <v>0</v>
      </c>
      <c r="AX803" s="1"/>
      <c r="AY803" s="1"/>
      <c r="AZ803" s="1"/>
      <c r="BA803" s="2">
        <f t="shared" si="632"/>
        <v>0</v>
      </c>
      <c r="BB803" s="2">
        <f>SUM(AG803,AI803,-BA803,-Table17[[#This Row],[Sale Fee]])</f>
        <v>0</v>
      </c>
      <c r="BD803" s="1"/>
      <c r="BE803" s="1"/>
      <c r="BF803" s="1"/>
    </row>
    <row r="804" spans="1:58" x14ac:dyDescent="0.25">
      <c r="A804" s="1"/>
      <c r="B804" s="1"/>
      <c r="E804" s="4"/>
      <c r="P804" s="1"/>
      <c r="Q804" s="1"/>
      <c r="R804" s="1"/>
      <c r="T804" s="1"/>
      <c r="U804" s="1"/>
      <c r="V804" s="1"/>
      <c r="Y804" s="1">
        <f>Table17[[#This Row],[Quantity2]]*Table17[[#This Row],[U Cost]]</f>
        <v>0</v>
      </c>
      <c r="AA804" s="1"/>
      <c r="AB804" s="1"/>
      <c r="AC804" s="1">
        <f t="shared" si="629"/>
        <v>0</v>
      </c>
      <c r="AD804" s="1"/>
      <c r="AE804" s="1">
        <f>SUM(Table17[[#This Row],[Total 
Paid]:[Refunds]])</f>
        <v>0</v>
      </c>
      <c r="AF804" s="1"/>
      <c r="AG804" s="1">
        <f>SUM(AC804,Table17[[#This Row],[Refunds]],Table17[[#This Row],[Shipping 
Charged]])</f>
        <v>0</v>
      </c>
      <c r="AH804" s="1"/>
      <c r="AI804" s="1"/>
      <c r="AJ804" s="1">
        <f t="shared" si="630"/>
        <v>0</v>
      </c>
      <c r="AL804" s="1"/>
      <c r="AM804" s="1"/>
      <c r="AN804" s="1"/>
      <c r="AO804" s="1"/>
      <c r="AQ804" s="30"/>
      <c r="AR804" s="1"/>
      <c r="AS804" s="1">
        <f t="shared" si="625"/>
        <v>0</v>
      </c>
      <c r="AT804" s="1"/>
      <c r="AU804" s="1"/>
      <c r="AV804" s="2">
        <f t="shared" si="631"/>
        <v>0</v>
      </c>
      <c r="AX804" s="1"/>
      <c r="AY804" s="1"/>
      <c r="AZ804" s="1"/>
      <c r="BA804" s="2">
        <f t="shared" si="632"/>
        <v>0</v>
      </c>
      <c r="BB804" s="2">
        <f>SUM(AG804,AI804,-BA804,-Table17[[#This Row],[Sale Fee]])</f>
        <v>0</v>
      </c>
      <c r="BD804" s="1"/>
      <c r="BE804" s="1"/>
      <c r="BF804" s="1"/>
    </row>
    <row r="805" spans="1:58" x14ac:dyDescent="0.25">
      <c r="A805" s="1"/>
      <c r="B805" s="1"/>
      <c r="E805" s="4"/>
      <c r="N805" s="49"/>
      <c r="P805" s="1"/>
      <c r="Q805" s="1"/>
      <c r="R805" s="1"/>
      <c r="T805" s="1"/>
      <c r="U805" s="1"/>
      <c r="V805" s="1"/>
      <c r="Y805" s="1">
        <f>Table17[[#This Row],[Quantity2]]*Table17[[#This Row],[U Cost]]</f>
        <v>0</v>
      </c>
      <c r="AA805" s="1"/>
      <c r="AB805" s="1"/>
      <c r="AC805" s="1">
        <f t="shared" si="629"/>
        <v>0</v>
      </c>
      <c r="AD805" s="1"/>
      <c r="AE805" s="1">
        <f>SUM(Table17[[#This Row],[Total 
Paid]:[Refunds]])</f>
        <v>0</v>
      </c>
      <c r="AF805" s="1"/>
      <c r="AG805" s="1">
        <f>SUM(AC805,Table17[[#This Row],[Refunds]],Table17[[#This Row],[Shipping 
Charged]])</f>
        <v>0</v>
      </c>
      <c r="AH805" s="1"/>
      <c r="AI805" s="1"/>
      <c r="AJ805" s="1">
        <f t="shared" si="630"/>
        <v>0</v>
      </c>
      <c r="AL805" s="1"/>
      <c r="AM805" s="1"/>
      <c r="AN805" s="1"/>
      <c r="AO805" s="1"/>
      <c r="AQ805" s="30"/>
      <c r="AR805" s="1"/>
      <c r="AS805" s="1">
        <f t="shared" si="625"/>
        <v>0</v>
      </c>
      <c r="AT805" s="1"/>
      <c r="AU805" s="1"/>
      <c r="AV805" s="2">
        <f t="shared" si="631"/>
        <v>0</v>
      </c>
      <c r="AX805" s="1"/>
      <c r="AY805" s="1"/>
      <c r="AZ805" s="1"/>
      <c r="BA805" s="2">
        <f>SUM(AV805,AX805,AY805,AZ805)</f>
        <v>0</v>
      </c>
      <c r="BB805" s="2">
        <f>SUM(AG805,AI805,-BA805,-Table17[[#This Row],[Sale Fee]])</f>
        <v>0</v>
      </c>
      <c r="BD805" s="1"/>
      <c r="BE805" s="1"/>
      <c r="BF805" s="1"/>
    </row>
    <row r="806" spans="1:58" x14ac:dyDescent="0.25">
      <c r="A806" s="1"/>
      <c r="B806" s="1"/>
      <c r="E806" s="4"/>
      <c r="P806" s="1"/>
      <c r="Q806" s="1"/>
      <c r="R806" s="1"/>
      <c r="T806" s="1"/>
      <c r="U806" s="1"/>
      <c r="V806" s="1"/>
      <c r="Y806" s="1">
        <f>Table17[[#This Row],[Quantity2]]*Table17[[#This Row],[U Cost]]</f>
        <v>0</v>
      </c>
      <c r="AA806" s="1"/>
      <c r="AB806" s="1"/>
      <c r="AC806" s="1">
        <f t="shared" si="629"/>
        <v>0</v>
      </c>
      <c r="AD806" s="1"/>
      <c r="AE806" s="1">
        <f>SUM(Table17[[#This Row],[Total 
Paid]:[Refunds]])</f>
        <v>0</v>
      </c>
      <c r="AF806" s="1"/>
      <c r="AG806" s="1">
        <f>SUM(AC806,Table17[[#This Row],[Refunds]],Table17[[#This Row],[Shipping 
Charged]])</f>
        <v>0</v>
      </c>
      <c r="AH806" s="1"/>
      <c r="AI806" s="1"/>
      <c r="AJ806" s="1">
        <f t="shared" si="630"/>
        <v>0</v>
      </c>
      <c r="AL806" s="1"/>
      <c r="AM806" s="1"/>
      <c r="AN806" s="1"/>
      <c r="AO806" s="1"/>
      <c r="AQ806" s="30"/>
      <c r="AR806" s="1"/>
      <c r="AS806" s="1">
        <f t="shared" si="625"/>
        <v>0</v>
      </c>
      <c r="AT806" s="1"/>
      <c r="AU806" s="1"/>
      <c r="AV806" s="2">
        <f t="shared" si="631"/>
        <v>0</v>
      </c>
      <c r="AX806" s="1"/>
      <c r="AY806" s="1"/>
      <c r="AZ806" s="1"/>
      <c r="BA806" s="2">
        <f t="shared" ref="BA806" si="633">SUM(AV806,AX806,AY806,AZ806)</f>
        <v>0</v>
      </c>
      <c r="BB806" s="2">
        <f>SUM(AG806,AI806,-BA806,-Table17[[#This Row],[Sale Fee]])</f>
        <v>0</v>
      </c>
      <c r="BD806" s="1"/>
      <c r="BE806" s="1"/>
      <c r="BF806" s="1"/>
    </row>
    <row r="807" spans="1:58" x14ac:dyDescent="0.25">
      <c r="A807" s="1"/>
      <c r="B807" s="1"/>
      <c r="E807" s="4"/>
      <c r="P807" s="1"/>
      <c r="Q807" s="1"/>
      <c r="R807" s="1"/>
      <c r="T807" s="1"/>
      <c r="U807" s="1"/>
      <c r="V807" s="1"/>
      <c r="Y807" s="1">
        <f>Table17[[#This Row],[Quantity2]]*Table17[[#This Row],[U Cost]]</f>
        <v>0</v>
      </c>
      <c r="AA807" s="1"/>
      <c r="AB807" s="1"/>
      <c r="AC807" s="1">
        <f t="shared" si="629"/>
        <v>0</v>
      </c>
      <c r="AD807" s="1"/>
      <c r="AE807" s="1">
        <f>SUM(Table17[[#This Row],[Total 
Paid]:[Refunds]])</f>
        <v>0</v>
      </c>
      <c r="AF807" s="1"/>
      <c r="AG807" s="1">
        <f>SUM(AC807,Table17[[#This Row],[Refunds]],Table17[[#This Row],[Shipping 
Charged]])</f>
        <v>0</v>
      </c>
      <c r="AH807" s="1"/>
      <c r="AI807" s="1"/>
      <c r="AJ807" s="1">
        <f t="shared" si="630"/>
        <v>0</v>
      </c>
      <c r="AL807" s="1"/>
      <c r="AM807" s="1"/>
      <c r="AN807" s="1"/>
      <c r="AO807" s="1"/>
      <c r="AQ807" s="30"/>
      <c r="AR807" s="1"/>
      <c r="AS807" s="1">
        <f t="shared" si="625"/>
        <v>0</v>
      </c>
      <c r="AT807" s="1"/>
      <c r="AU807" s="1"/>
      <c r="AV807" s="2">
        <f t="shared" si="631"/>
        <v>0</v>
      </c>
      <c r="AX807" s="1"/>
      <c r="AY807" s="1"/>
      <c r="AZ807" s="1"/>
      <c r="BA807" s="2">
        <f>SUM(AV807,AX807,AY807,AZ807)</f>
        <v>0</v>
      </c>
      <c r="BB807" s="2">
        <f>SUM(AG807,AI807,-BA807,-Table17[[#This Row],[Sale Fee]])</f>
        <v>0</v>
      </c>
      <c r="BD807" s="1"/>
      <c r="BE807" s="1"/>
      <c r="BF807" s="1"/>
    </row>
    <row r="808" spans="1:58" x14ac:dyDescent="0.25">
      <c r="A808" s="1"/>
      <c r="B808" s="1"/>
      <c r="E808" s="4"/>
      <c r="P808" s="1"/>
      <c r="Q808" s="1"/>
      <c r="R808" s="1"/>
      <c r="T808" s="1"/>
      <c r="U808" s="1"/>
      <c r="V808" s="1"/>
      <c r="Y808" s="1">
        <f>Table17[[#This Row],[Quantity2]]*Table17[[#This Row],[U Cost]]</f>
        <v>0</v>
      </c>
      <c r="AA808" s="1"/>
      <c r="AB808" s="1"/>
      <c r="AC808" s="1">
        <f t="shared" si="629"/>
        <v>0</v>
      </c>
      <c r="AD808" s="1"/>
      <c r="AE808" s="1">
        <f>SUM(Table17[[#This Row],[Total 
Paid]:[Refunds]])</f>
        <v>0</v>
      </c>
      <c r="AF808" s="1"/>
      <c r="AG808" s="1">
        <f>SUM(AC808,Table17[[#This Row],[Refunds]],Table17[[#This Row],[Shipping 
Charged]])</f>
        <v>0</v>
      </c>
      <c r="AH808" s="1"/>
      <c r="AI808" s="1"/>
      <c r="AJ808" s="1">
        <f t="shared" si="630"/>
        <v>0</v>
      </c>
      <c r="AL808" s="1"/>
      <c r="AM808" s="1"/>
      <c r="AN808" s="1"/>
      <c r="AO808" s="1"/>
      <c r="AQ808" s="30"/>
      <c r="AR808" s="1"/>
      <c r="AS808" s="1">
        <f t="shared" si="625"/>
        <v>0</v>
      </c>
      <c r="AT808" s="1"/>
      <c r="AU808" s="1"/>
      <c r="AV808" s="2">
        <f t="shared" si="631"/>
        <v>0</v>
      </c>
      <c r="AX808" s="1"/>
      <c r="AY808" s="1"/>
      <c r="AZ808" s="1"/>
      <c r="BA808" s="2">
        <f t="shared" ref="BA808:BA871" si="634">SUM(AV808,AX808,AY808,AZ808)</f>
        <v>0</v>
      </c>
      <c r="BB808" s="2">
        <f>SUM(AG808,AI808,-BA808,-Table17[[#This Row],[Sale Fee]])</f>
        <v>0</v>
      </c>
      <c r="BD808" s="1"/>
      <c r="BE808" s="1"/>
      <c r="BF808" s="1"/>
    </row>
    <row r="809" spans="1:58" s="50" customFormat="1" x14ac:dyDescent="0.25">
      <c r="A809" s="58"/>
      <c r="B809" s="58"/>
      <c r="E809" s="57"/>
      <c r="P809" s="58"/>
      <c r="Q809" s="58"/>
      <c r="R809" s="58"/>
      <c r="T809" s="58"/>
      <c r="U809" s="58"/>
      <c r="V809" s="58"/>
      <c r="W809" s="58"/>
      <c r="Y809" s="58">
        <f>Table17[[#This Row],[Quantity2]]*Table17[[#This Row],[U Cost]]</f>
        <v>0</v>
      </c>
      <c r="AA809" s="58"/>
      <c r="AB809" s="58"/>
      <c r="AC809" s="58">
        <f t="shared" si="629"/>
        <v>0</v>
      </c>
      <c r="AD809" s="58"/>
      <c r="AE809" s="58">
        <f>SUM(Table17[[#This Row],[Total 
Paid]:[Refunds]])</f>
        <v>0</v>
      </c>
      <c r="AF809" s="58"/>
      <c r="AG809" s="58">
        <f>SUM(AC809,Table17[[#This Row],[Refunds]],Table17[[#This Row],[Shipping 
Charged]])</f>
        <v>0</v>
      </c>
      <c r="AH809" s="58"/>
      <c r="AI809" s="58"/>
      <c r="AJ809" s="58">
        <f t="shared" si="630"/>
        <v>0</v>
      </c>
      <c r="AL809" s="58"/>
      <c r="AM809" s="58"/>
      <c r="AN809" s="58"/>
      <c r="AO809" s="58"/>
      <c r="AQ809" s="59"/>
      <c r="AR809" s="58"/>
      <c r="AS809" s="58">
        <f t="shared" si="625"/>
        <v>0</v>
      </c>
      <c r="AT809" s="58"/>
      <c r="AU809" s="58"/>
      <c r="AV809" s="60">
        <f t="shared" si="631"/>
        <v>0</v>
      </c>
      <c r="AX809" s="58"/>
      <c r="AY809" s="58"/>
      <c r="AZ809" s="58"/>
      <c r="BA809" s="60">
        <f t="shared" si="634"/>
        <v>0</v>
      </c>
      <c r="BB809" s="60">
        <f>SUM(AG809,AI809,-BA809,-Table17[[#This Row],[Sale Fee]])</f>
        <v>0</v>
      </c>
      <c r="BD809" s="58"/>
      <c r="BE809" s="58"/>
      <c r="BF809" s="58"/>
    </row>
    <row r="810" spans="1:58" x14ac:dyDescent="0.25">
      <c r="A810" s="1"/>
      <c r="B810" s="1"/>
      <c r="E810" s="4"/>
      <c r="P810" s="1"/>
      <c r="Q810" s="1"/>
      <c r="R810" s="1"/>
      <c r="T810" s="1"/>
      <c r="U810" s="1"/>
      <c r="V810" s="1"/>
      <c r="Y810" s="1">
        <f>Table17[[#This Row],[Quantity2]]*Table17[[#This Row],[U Cost]]</f>
        <v>0</v>
      </c>
      <c r="AA810" s="1"/>
      <c r="AB810" s="1"/>
      <c r="AC810" s="1">
        <f t="shared" si="629"/>
        <v>0</v>
      </c>
      <c r="AD810" s="1"/>
      <c r="AE810" s="1">
        <f>SUM(Table17[[#This Row],[Total 
Paid]:[Refunds]])</f>
        <v>0</v>
      </c>
      <c r="AF810" s="1"/>
      <c r="AG810" s="1">
        <f>SUM(AC810,Table17[[#This Row],[Refunds]],Table17[[#This Row],[Shipping 
Charged]])</f>
        <v>0</v>
      </c>
      <c r="AH810" s="1"/>
      <c r="AI810" s="1"/>
      <c r="AJ810" s="1">
        <f t="shared" si="630"/>
        <v>0</v>
      </c>
      <c r="AL810" s="1"/>
      <c r="AM810" s="1"/>
      <c r="AN810" s="1"/>
      <c r="AO810" s="1"/>
      <c r="AQ810" s="30"/>
      <c r="AR810" s="1"/>
      <c r="AS810" s="1">
        <f t="shared" si="625"/>
        <v>0</v>
      </c>
      <c r="AT810" s="1"/>
      <c r="AU810" s="1"/>
      <c r="AV810" s="2">
        <f t="shared" si="631"/>
        <v>0</v>
      </c>
      <c r="AX810" s="1"/>
      <c r="AY810" s="1"/>
      <c r="AZ810" s="1"/>
      <c r="BA810" s="2">
        <f t="shared" si="634"/>
        <v>0</v>
      </c>
      <c r="BB810" s="2">
        <f>SUM(AG810,AI810,-BA810,-Table17[[#This Row],[Sale Fee]])</f>
        <v>0</v>
      </c>
      <c r="BD810" s="1"/>
      <c r="BE810" s="1"/>
      <c r="BF810" s="1"/>
    </row>
    <row r="811" spans="1:58" x14ac:dyDescent="0.25">
      <c r="A811" s="1"/>
      <c r="B811" s="1"/>
      <c r="E811" s="4"/>
      <c r="P811" s="1"/>
      <c r="Q811" s="1"/>
      <c r="R811" s="1"/>
      <c r="T811" s="1"/>
      <c r="U811" s="1"/>
      <c r="V811" s="1"/>
      <c r="Y811" s="1">
        <f>Table17[[#This Row],[Quantity2]]*Table17[[#This Row],[U Cost]]</f>
        <v>0</v>
      </c>
      <c r="AA811" s="1"/>
      <c r="AB811" s="1"/>
      <c r="AC811" s="1">
        <f t="shared" si="629"/>
        <v>0</v>
      </c>
      <c r="AD811" s="1"/>
      <c r="AE811" s="1">
        <f>SUM(Table17[[#This Row],[Total 
Paid]:[Refunds]])</f>
        <v>0</v>
      </c>
      <c r="AF811" s="1"/>
      <c r="AG811" s="1">
        <f>SUM(AC811,Table17[[#This Row],[Refunds]],Table17[[#This Row],[Shipping 
Charged]])</f>
        <v>0</v>
      </c>
      <c r="AH811" s="1"/>
      <c r="AI811" s="1"/>
      <c r="AJ811" s="1">
        <f t="shared" si="630"/>
        <v>0</v>
      </c>
      <c r="AL811" s="1"/>
      <c r="AM811" s="1"/>
      <c r="AN811" s="1"/>
      <c r="AO811" s="1"/>
      <c r="AQ811" s="30"/>
      <c r="AR811" s="1"/>
      <c r="AS811" s="1">
        <f t="shared" si="625"/>
        <v>0</v>
      </c>
      <c r="AT811" s="1"/>
      <c r="AU811" s="1"/>
      <c r="AV811" s="2">
        <f t="shared" si="631"/>
        <v>0</v>
      </c>
      <c r="AX811" s="1"/>
      <c r="AY811" s="1"/>
      <c r="AZ811" s="1"/>
      <c r="BA811" s="2">
        <f t="shared" si="634"/>
        <v>0</v>
      </c>
      <c r="BB811" s="2">
        <f>SUM(AG811,AI811,-BA811,-Table17[[#This Row],[Sale Fee]])</f>
        <v>0</v>
      </c>
      <c r="BD811" s="1"/>
      <c r="BE811" s="1"/>
      <c r="BF811" s="1"/>
    </row>
    <row r="812" spans="1:58" x14ac:dyDescent="0.25">
      <c r="A812" s="1"/>
      <c r="B812" s="1"/>
      <c r="E812" s="4"/>
      <c r="P812" s="1"/>
      <c r="Q812" s="1"/>
      <c r="R812" s="1"/>
      <c r="T812" s="1"/>
      <c r="U812" s="1"/>
      <c r="V812" s="1"/>
      <c r="Y812" s="1">
        <f>Table17[[#This Row],[Quantity2]]*Table17[[#This Row],[U Cost]]</f>
        <v>0</v>
      </c>
      <c r="AA812" s="1"/>
      <c r="AB812" s="1"/>
      <c r="AC812" s="1">
        <f t="shared" si="629"/>
        <v>0</v>
      </c>
      <c r="AD812" s="1"/>
      <c r="AE812" s="1">
        <f>SUM(Table17[[#This Row],[Total 
Paid]:[Refunds]])</f>
        <v>0</v>
      </c>
      <c r="AF812" s="1"/>
      <c r="AG812" s="1">
        <f>SUM(AC812,Table17[[#This Row],[Refunds]],Table17[[#This Row],[Shipping 
Charged]])</f>
        <v>0</v>
      </c>
      <c r="AH812" s="1"/>
      <c r="AI812" s="1"/>
      <c r="AJ812" s="1">
        <f t="shared" si="630"/>
        <v>0</v>
      </c>
      <c r="AL812" s="1"/>
      <c r="AM812" s="1"/>
      <c r="AN812" s="1"/>
      <c r="AO812" s="1"/>
      <c r="AQ812" s="30"/>
      <c r="AR812" s="1"/>
      <c r="AS812" s="1">
        <f t="shared" ref="AS812:AS875" si="635">AR812*AQ812</f>
        <v>0</v>
      </c>
      <c r="AT812" s="1"/>
      <c r="AU812" s="1"/>
      <c r="AV812" s="2">
        <f t="shared" si="631"/>
        <v>0</v>
      </c>
      <c r="AX812" s="1"/>
      <c r="AY812" s="1"/>
      <c r="AZ812" s="1"/>
      <c r="BA812" s="2">
        <f t="shared" si="634"/>
        <v>0</v>
      </c>
      <c r="BB812" s="2">
        <f>SUM(AG812,AI812,-BA812,-Table17[[#This Row],[Sale Fee]])</f>
        <v>0</v>
      </c>
      <c r="BD812" s="1"/>
      <c r="BE812" s="1"/>
      <c r="BF812" s="1"/>
    </row>
    <row r="813" spans="1:58" x14ac:dyDescent="0.25">
      <c r="A813" s="1"/>
      <c r="B813" s="1"/>
      <c r="E813" s="4"/>
      <c r="P813" s="1"/>
      <c r="Q813" s="1"/>
      <c r="R813" s="1"/>
      <c r="T813" s="1"/>
      <c r="U813" s="1"/>
      <c r="V813" s="1"/>
      <c r="Y813" s="1">
        <f>Table17[[#This Row],[Quantity2]]*Table17[[#This Row],[U Cost]]</f>
        <v>0</v>
      </c>
      <c r="AA813" s="1"/>
      <c r="AB813" s="1"/>
      <c r="AC813" s="1">
        <f t="shared" si="629"/>
        <v>0</v>
      </c>
      <c r="AD813" s="1"/>
      <c r="AE813" s="1">
        <f>SUM(Table17[[#This Row],[Total 
Paid]:[Refunds]])</f>
        <v>0</v>
      </c>
      <c r="AF813" s="1"/>
      <c r="AG813" s="1">
        <f>SUM(AC813,Table17[[#This Row],[Refunds]],Table17[[#This Row],[Shipping 
Charged]])</f>
        <v>0</v>
      </c>
      <c r="AH813" s="1"/>
      <c r="AI813" s="1"/>
      <c r="AJ813" s="1">
        <f t="shared" si="630"/>
        <v>0</v>
      </c>
      <c r="AL813" s="1"/>
      <c r="AM813" s="1"/>
      <c r="AN813" s="1"/>
      <c r="AO813" s="1"/>
      <c r="AQ813" s="30"/>
      <c r="AR813" s="1"/>
      <c r="AS813" s="1">
        <f t="shared" si="635"/>
        <v>0</v>
      </c>
      <c r="AT813" s="1"/>
      <c r="AU813" s="1"/>
      <c r="AV813" s="2">
        <f t="shared" si="631"/>
        <v>0</v>
      </c>
      <c r="AX813" s="1"/>
      <c r="AY813" s="1"/>
      <c r="AZ813" s="1"/>
      <c r="BA813" s="2">
        <f t="shared" si="634"/>
        <v>0</v>
      </c>
      <c r="BB813" s="2">
        <f>SUM(AG813,AI813,-BA813,-Table17[[#This Row],[Sale Fee]])</f>
        <v>0</v>
      </c>
      <c r="BD813" s="1"/>
      <c r="BE813" s="1"/>
      <c r="BF813" s="1"/>
    </row>
    <row r="814" spans="1:58" x14ac:dyDescent="0.25">
      <c r="A814" s="1"/>
      <c r="B814" s="1"/>
      <c r="E814" s="4"/>
      <c r="P814" s="1"/>
      <c r="Q814" s="1"/>
      <c r="R814" s="1"/>
      <c r="T814" s="1"/>
      <c r="U814" s="1"/>
      <c r="V814" s="1"/>
      <c r="Y814" s="1">
        <f>Table17[[#This Row],[Quantity2]]*Table17[[#This Row],[U Cost]]</f>
        <v>0</v>
      </c>
      <c r="AA814" s="1"/>
      <c r="AB814" s="1"/>
      <c r="AC814" s="1">
        <f t="shared" si="629"/>
        <v>0</v>
      </c>
      <c r="AD814" s="1"/>
      <c r="AE814" s="1">
        <f>SUM(Table17[[#This Row],[Total 
Paid]:[Refunds]])</f>
        <v>0</v>
      </c>
      <c r="AF814" s="1"/>
      <c r="AG814" s="1">
        <f>SUM(AC814,Table17[[#This Row],[Refunds]],Table17[[#This Row],[Shipping 
Charged]])</f>
        <v>0</v>
      </c>
      <c r="AH814" s="1"/>
      <c r="AI814" s="1"/>
      <c r="AJ814" s="1">
        <f t="shared" si="630"/>
        <v>0</v>
      </c>
      <c r="AL814" s="1"/>
      <c r="AM814" s="1"/>
      <c r="AN814" s="1"/>
      <c r="AO814" s="1"/>
      <c r="AQ814" s="30"/>
      <c r="AR814" s="1"/>
      <c r="AS814" s="1">
        <f t="shared" si="635"/>
        <v>0</v>
      </c>
      <c r="AT814" s="1"/>
      <c r="AU814" s="1"/>
      <c r="AV814" s="2">
        <f t="shared" si="631"/>
        <v>0</v>
      </c>
      <c r="AX814" s="1"/>
      <c r="AY814" s="1"/>
      <c r="AZ814" s="1"/>
      <c r="BA814" s="2">
        <f t="shared" si="634"/>
        <v>0</v>
      </c>
      <c r="BB814" s="2">
        <f>SUM(AG814,AI814,-BA814,-Table17[[#This Row],[Sale Fee]])</f>
        <v>0</v>
      </c>
      <c r="BD814" s="1"/>
      <c r="BE814" s="1"/>
      <c r="BF814" s="1"/>
    </row>
    <row r="815" spans="1:58" x14ac:dyDescent="0.25">
      <c r="A815" s="1"/>
      <c r="B815" s="1"/>
      <c r="E815" s="4"/>
      <c r="P815" s="1"/>
      <c r="Q815" s="1"/>
      <c r="R815" s="1"/>
      <c r="T815" s="1"/>
      <c r="U815" s="1"/>
      <c r="V815" s="1"/>
      <c r="Y815" s="1">
        <f>Table17[[#This Row],[Quantity2]]*Table17[[#This Row],[U Cost]]</f>
        <v>0</v>
      </c>
      <c r="AA815" s="1"/>
      <c r="AB815" s="1"/>
      <c r="AC815" s="1">
        <f t="shared" si="629"/>
        <v>0</v>
      </c>
      <c r="AD815" s="1"/>
      <c r="AE815" s="1">
        <f>SUM(Table17[[#This Row],[Total 
Paid]:[Refunds]])</f>
        <v>0</v>
      </c>
      <c r="AF815" s="1"/>
      <c r="AG815" s="1">
        <f>SUM(AC815,Table17[[#This Row],[Refunds]],Table17[[#This Row],[Shipping 
Charged]])</f>
        <v>0</v>
      </c>
      <c r="AH815" s="1"/>
      <c r="AI815" s="1"/>
      <c r="AJ815" s="1">
        <f t="shared" si="630"/>
        <v>0</v>
      </c>
      <c r="AL815" s="1"/>
      <c r="AM815" s="1"/>
      <c r="AN815" s="1"/>
      <c r="AO815" s="1"/>
      <c r="AQ815" s="30"/>
      <c r="AR815" s="1"/>
      <c r="AS815" s="1">
        <f t="shared" si="635"/>
        <v>0</v>
      </c>
      <c r="AT815" s="1"/>
      <c r="AU815" s="1"/>
      <c r="AV815" s="2">
        <f t="shared" si="631"/>
        <v>0</v>
      </c>
      <c r="AX815" s="1"/>
      <c r="AY815" s="1"/>
      <c r="AZ815" s="1"/>
      <c r="BA815" s="2">
        <f t="shared" si="634"/>
        <v>0</v>
      </c>
      <c r="BB815" s="2">
        <f>SUM(AG815,AI815,-BA815,-Table17[[#This Row],[Sale Fee]])</f>
        <v>0</v>
      </c>
      <c r="BD815" s="1"/>
      <c r="BE815" s="1"/>
      <c r="BF815" s="1"/>
    </row>
    <row r="816" spans="1:58" x14ac:dyDescent="0.25">
      <c r="A816" s="1"/>
      <c r="B816" s="1"/>
      <c r="E816" s="4"/>
      <c r="P816" s="1"/>
      <c r="Q816" s="1"/>
      <c r="R816" s="1"/>
      <c r="T816" s="1"/>
      <c r="U816" s="1"/>
      <c r="V816" s="1"/>
      <c r="Y816" s="1">
        <f>Table17[[#This Row],[Quantity2]]*Table17[[#This Row],[U Cost]]</f>
        <v>0</v>
      </c>
      <c r="AA816" s="1"/>
      <c r="AB816" s="1"/>
      <c r="AC816" s="1">
        <f t="shared" si="629"/>
        <v>0</v>
      </c>
      <c r="AD816" s="1"/>
      <c r="AE816" s="1">
        <f>SUM(Table17[[#This Row],[Total 
Paid]:[Refunds]])</f>
        <v>0</v>
      </c>
      <c r="AF816" s="1"/>
      <c r="AG816" s="1">
        <f>SUM(AC816,Table17[[#This Row],[Refunds]],Table17[[#This Row],[Shipping 
Charged]])</f>
        <v>0</v>
      </c>
      <c r="AH816" s="1"/>
      <c r="AI816" s="1"/>
      <c r="AJ816" s="1">
        <f t="shared" si="630"/>
        <v>0</v>
      </c>
      <c r="AL816" s="1"/>
      <c r="AM816" s="1"/>
      <c r="AN816" s="1"/>
      <c r="AO816" s="1"/>
      <c r="AQ816" s="30"/>
      <c r="AR816" s="1"/>
      <c r="AS816" s="1">
        <f t="shared" si="635"/>
        <v>0</v>
      </c>
      <c r="AT816" s="1"/>
      <c r="AU816" s="1"/>
      <c r="AV816" s="2">
        <f t="shared" si="631"/>
        <v>0</v>
      </c>
      <c r="AX816" s="1"/>
      <c r="AY816" s="1"/>
      <c r="AZ816" s="1"/>
      <c r="BA816" s="2">
        <f t="shared" si="634"/>
        <v>0</v>
      </c>
      <c r="BB816" s="2">
        <f>SUM(AG816,AI816,-BA816,-Table17[[#This Row],[Sale Fee]])</f>
        <v>0</v>
      </c>
      <c r="BD816" s="1"/>
      <c r="BE816" s="1"/>
      <c r="BF816" s="1"/>
    </row>
    <row r="817" spans="1:58" x14ac:dyDescent="0.25">
      <c r="A817" s="1"/>
      <c r="B817" s="1"/>
      <c r="E817" s="4"/>
      <c r="P817" s="1"/>
      <c r="Q817" s="1"/>
      <c r="R817" s="1"/>
      <c r="T817" s="1"/>
      <c r="U817" s="1"/>
      <c r="V817" s="1"/>
      <c r="Y817" s="1">
        <f>Table17[[#This Row],[Quantity2]]*Table17[[#This Row],[U Cost]]</f>
        <v>0</v>
      </c>
      <c r="AA817" s="1"/>
      <c r="AB817" s="1"/>
      <c r="AC817" s="1">
        <f t="shared" si="629"/>
        <v>0</v>
      </c>
      <c r="AD817" s="1"/>
      <c r="AE817" s="1">
        <f>SUM(Table17[[#This Row],[Total 
Paid]:[Refunds]])</f>
        <v>0</v>
      </c>
      <c r="AF817" s="1"/>
      <c r="AG817" s="1">
        <f>SUM(AC817,Table17[[#This Row],[Refunds]],Table17[[#This Row],[Shipping 
Charged]])</f>
        <v>0</v>
      </c>
      <c r="AH817" s="1"/>
      <c r="AI817" s="1"/>
      <c r="AJ817" s="1">
        <f t="shared" si="630"/>
        <v>0</v>
      </c>
      <c r="AL817" s="1"/>
      <c r="AM817" s="1"/>
      <c r="AN817" s="1"/>
      <c r="AO817" s="1"/>
      <c r="AQ817" s="30"/>
      <c r="AR817" s="1"/>
      <c r="AS817" s="1">
        <f t="shared" si="635"/>
        <v>0</v>
      </c>
      <c r="AT817" s="1"/>
      <c r="AU817" s="1"/>
      <c r="AV817" s="2">
        <f t="shared" si="631"/>
        <v>0</v>
      </c>
      <c r="AX817" s="1"/>
      <c r="AY817" s="1"/>
      <c r="AZ817" s="1"/>
      <c r="BA817" s="2">
        <f t="shared" si="634"/>
        <v>0</v>
      </c>
      <c r="BB817" s="2">
        <f>SUM(AG817,AI817,-BA817,-Table17[[#This Row],[Sale Fee]])</f>
        <v>0</v>
      </c>
      <c r="BD817" s="1"/>
      <c r="BE817" s="1"/>
      <c r="BF817" s="1"/>
    </row>
    <row r="818" spans="1:58" x14ac:dyDescent="0.25">
      <c r="A818" s="1"/>
      <c r="B818" s="1"/>
      <c r="E818" s="4"/>
      <c r="P818" s="1"/>
      <c r="Q818" s="1"/>
      <c r="R818" s="1"/>
      <c r="T818" s="1"/>
      <c r="U818" s="1"/>
      <c r="V818" s="1"/>
      <c r="Y818" s="1">
        <f>Table17[[#This Row],[Quantity2]]*Table17[[#This Row],[U Cost]]</f>
        <v>0</v>
      </c>
      <c r="AA818" s="1"/>
      <c r="AB818" s="1"/>
      <c r="AC818" s="1">
        <f t="shared" si="629"/>
        <v>0</v>
      </c>
      <c r="AD818" s="1"/>
      <c r="AE818" s="1">
        <f>SUM(Table17[[#This Row],[Total 
Paid]:[Refunds]])</f>
        <v>0</v>
      </c>
      <c r="AF818" s="1"/>
      <c r="AG818" s="1">
        <f>SUM(AC818,Table17[[#This Row],[Refunds]],Table17[[#This Row],[Shipping 
Charged]])</f>
        <v>0</v>
      </c>
      <c r="AH818" s="1"/>
      <c r="AI818" s="1"/>
      <c r="AJ818" s="1">
        <f t="shared" si="630"/>
        <v>0</v>
      </c>
      <c r="AL818" s="1"/>
      <c r="AM818" s="1"/>
      <c r="AN818" s="1"/>
      <c r="AO818" s="1"/>
      <c r="AQ818" s="30"/>
      <c r="AR818" s="1"/>
      <c r="AS818" s="1">
        <f t="shared" si="635"/>
        <v>0</v>
      </c>
      <c r="AT818" s="1"/>
      <c r="AU818" s="1"/>
      <c r="AV818" s="2">
        <f t="shared" si="631"/>
        <v>0</v>
      </c>
      <c r="AX818" s="1"/>
      <c r="AY818" s="1"/>
      <c r="AZ818" s="1"/>
      <c r="BA818" s="2">
        <f t="shared" si="634"/>
        <v>0</v>
      </c>
      <c r="BB818" s="2">
        <f>SUM(AG818,AI818,-BA818,-Table17[[#This Row],[Sale Fee]])</f>
        <v>0</v>
      </c>
      <c r="BD818" s="1"/>
      <c r="BE818" s="1"/>
      <c r="BF818" s="1"/>
    </row>
    <row r="819" spans="1:58" x14ac:dyDescent="0.25">
      <c r="A819" s="1"/>
      <c r="B819" s="1"/>
      <c r="E819" s="4"/>
      <c r="P819" s="1"/>
      <c r="Q819" s="1"/>
      <c r="R819" s="1"/>
      <c r="T819" s="1"/>
      <c r="U819" s="1"/>
      <c r="V819" s="1"/>
      <c r="Y819" s="1">
        <f>Table17[[#This Row],[Quantity2]]*Table17[[#This Row],[U Cost]]</f>
        <v>0</v>
      </c>
      <c r="AA819" s="1"/>
      <c r="AB819" s="1"/>
      <c r="AC819" s="1">
        <f t="shared" si="629"/>
        <v>0</v>
      </c>
      <c r="AD819" s="1"/>
      <c r="AE819" s="1">
        <f>SUM(Table17[[#This Row],[Total 
Paid]:[Refunds]])</f>
        <v>0</v>
      </c>
      <c r="AF819" s="1"/>
      <c r="AG819" s="1">
        <f>SUM(AC819,Table17[[#This Row],[Refunds]],Table17[[#This Row],[Shipping 
Charged]])</f>
        <v>0</v>
      </c>
      <c r="AH819" s="1"/>
      <c r="AI819" s="1"/>
      <c r="AJ819" s="1">
        <f t="shared" si="630"/>
        <v>0</v>
      </c>
      <c r="AL819" s="1"/>
      <c r="AM819" s="1"/>
      <c r="AN819" s="1"/>
      <c r="AO819" s="1"/>
      <c r="AQ819" s="30"/>
      <c r="AR819" s="1"/>
      <c r="AS819" s="1">
        <f t="shared" si="635"/>
        <v>0</v>
      </c>
      <c r="AT819" s="1"/>
      <c r="AU819" s="1"/>
      <c r="AV819" s="2">
        <f t="shared" si="631"/>
        <v>0</v>
      </c>
      <c r="AX819" s="1"/>
      <c r="AY819" s="1"/>
      <c r="AZ819" s="1"/>
      <c r="BA819" s="2">
        <f t="shared" si="634"/>
        <v>0</v>
      </c>
      <c r="BB819" s="2">
        <f>SUM(AG819,AI819,-BA819,-Table17[[#This Row],[Sale Fee]])</f>
        <v>0</v>
      </c>
      <c r="BD819" s="1"/>
      <c r="BE819" s="1"/>
      <c r="BF819" s="1"/>
    </row>
    <row r="820" spans="1:58" x14ac:dyDescent="0.25">
      <c r="A820" s="1"/>
      <c r="B820" s="1"/>
      <c r="E820" s="4"/>
      <c r="P820" s="1"/>
      <c r="Q820" s="1"/>
      <c r="R820" s="1"/>
      <c r="T820" s="1"/>
      <c r="U820" s="1"/>
      <c r="V820" s="1"/>
      <c r="Y820" s="1">
        <f>Table17[[#This Row],[Quantity2]]*Table17[[#This Row],[U Cost]]</f>
        <v>0</v>
      </c>
      <c r="AA820" s="1"/>
      <c r="AB820" s="1"/>
      <c r="AC820" s="1">
        <f t="shared" si="629"/>
        <v>0</v>
      </c>
      <c r="AD820" s="1"/>
      <c r="AE820" s="1">
        <f>SUM(Table17[[#This Row],[Total 
Paid]:[Refunds]])</f>
        <v>0</v>
      </c>
      <c r="AF820" s="1"/>
      <c r="AG820" s="1">
        <f>SUM(AC820,Table17[[#This Row],[Refunds]],Table17[[#This Row],[Shipping 
Charged]])</f>
        <v>0</v>
      </c>
      <c r="AH820" s="1"/>
      <c r="AI820" s="1"/>
      <c r="AJ820" s="1">
        <f t="shared" si="630"/>
        <v>0</v>
      </c>
      <c r="AL820" s="1"/>
      <c r="AM820" s="1"/>
      <c r="AN820" s="1"/>
      <c r="AO820" s="1"/>
      <c r="AQ820" s="30"/>
      <c r="AR820" s="1"/>
      <c r="AS820" s="1">
        <f t="shared" si="635"/>
        <v>0</v>
      </c>
      <c r="AT820" s="1"/>
      <c r="AU820" s="1"/>
      <c r="AV820" s="2">
        <f t="shared" si="631"/>
        <v>0</v>
      </c>
      <c r="AX820" s="1"/>
      <c r="AY820" s="1"/>
      <c r="AZ820" s="1"/>
      <c r="BA820" s="2">
        <f t="shared" si="634"/>
        <v>0</v>
      </c>
      <c r="BB820" s="2">
        <f>SUM(AG820,AI820,-BA820,-Table17[[#This Row],[Sale Fee]])</f>
        <v>0</v>
      </c>
      <c r="BD820" s="1"/>
      <c r="BE820" s="1"/>
      <c r="BF820" s="1"/>
    </row>
    <row r="821" spans="1:58" x14ac:dyDescent="0.25">
      <c r="A821" s="1"/>
      <c r="B821" s="1"/>
      <c r="E821" s="4"/>
      <c r="P821" s="1"/>
      <c r="Q821" s="1"/>
      <c r="R821" s="1"/>
      <c r="T821" s="1"/>
      <c r="U821" s="1"/>
      <c r="V821" s="1"/>
      <c r="Y821" s="1">
        <f>Table17[[#This Row],[Quantity2]]*Table17[[#This Row],[U Cost]]</f>
        <v>0</v>
      </c>
      <c r="AA821" s="1"/>
      <c r="AB821" s="1"/>
      <c r="AC821" s="1">
        <f t="shared" si="629"/>
        <v>0</v>
      </c>
      <c r="AD821" s="1"/>
      <c r="AE821" s="1">
        <f>SUM(Table17[[#This Row],[Total 
Paid]:[Refunds]])</f>
        <v>0</v>
      </c>
      <c r="AF821" s="1"/>
      <c r="AG821" s="1">
        <f>SUM(AC821,Table17[[#This Row],[Refunds]],Table17[[#This Row],[Shipping 
Charged]])</f>
        <v>0</v>
      </c>
      <c r="AH821" s="1"/>
      <c r="AI821" s="1"/>
      <c r="AJ821" s="1">
        <f t="shared" si="630"/>
        <v>0</v>
      </c>
      <c r="AL821" s="1"/>
      <c r="AM821" s="1"/>
      <c r="AN821" s="1"/>
      <c r="AO821" s="1"/>
      <c r="AQ821" s="30"/>
      <c r="AR821" s="1"/>
      <c r="AS821" s="1">
        <f t="shared" si="635"/>
        <v>0</v>
      </c>
      <c r="AT821" s="1"/>
      <c r="AU821" s="1"/>
      <c r="AV821" s="2">
        <f t="shared" si="631"/>
        <v>0</v>
      </c>
      <c r="AX821" s="1"/>
      <c r="AY821" s="1"/>
      <c r="AZ821" s="1"/>
      <c r="BA821" s="2">
        <f t="shared" si="634"/>
        <v>0</v>
      </c>
      <c r="BB821" s="2">
        <f>SUM(AG821,AI821,-BA821,-Table17[[#This Row],[Sale Fee]])</f>
        <v>0</v>
      </c>
      <c r="BD821" s="1"/>
      <c r="BE821" s="1"/>
      <c r="BF821" s="1"/>
    </row>
    <row r="822" spans="1:58" x14ac:dyDescent="0.25">
      <c r="A822" s="1"/>
      <c r="B822" s="1"/>
      <c r="E822" s="4"/>
      <c r="P822" s="1"/>
      <c r="Q822" s="1"/>
      <c r="R822" s="1"/>
      <c r="T822" s="1"/>
      <c r="U822" s="1"/>
      <c r="V822" s="1"/>
      <c r="Y822" s="1">
        <f>Table17[[#This Row],[Quantity2]]*Table17[[#This Row],[U Cost]]</f>
        <v>0</v>
      </c>
      <c r="AA822" s="1"/>
      <c r="AB822" s="1"/>
      <c r="AC822" s="1">
        <f t="shared" si="629"/>
        <v>0</v>
      </c>
      <c r="AD822" s="1"/>
      <c r="AE822" s="1">
        <f>SUM(Table17[[#This Row],[Total 
Paid]:[Refunds]])</f>
        <v>0</v>
      </c>
      <c r="AF822" s="1"/>
      <c r="AG822" s="1">
        <f>SUM(AC822,Table17[[#This Row],[Refunds]],Table17[[#This Row],[Shipping 
Charged]])</f>
        <v>0</v>
      </c>
      <c r="AH822" s="1"/>
      <c r="AI822" s="1"/>
      <c r="AJ822" s="1">
        <f t="shared" si="630"/>
        <v>0</v>
      </c>
      <c r="AL822" s="1"/>
      <c r="AM822" s="1"/>
      <c r="AN822" s="1"/>
      <c r="AO822" s="1"/>
      <c r="AQ822" s="30"/>
      <c r="AR822" s="1"/>
      <c r="AS822" s="1">
        <f t="shared" si="635"/>
        <v>0</v>
      </c>
      <c r="AT822" s="1"/>
      <c r="AU822" s="1"/>
      <c r="AV822" s="2">
        <f t="shared" si="631"/>
        <v>0</v>
      </c>
      <c r="AX822" s="1"/>
      <c r="AY822" s="1"/>
      <c r="AZ822" s="1"/>
      <c r="BA822" s="2">
        <f t="shared" si="634"/>
        <v>0</v>
      </c>
      <c r="BB822" s="2">
        <f>SUM(AG822,AI822,-BA822,-Table17[[#This Row],[Sale Fee]])</f>
        <v>0</v>
      </c>
      <c r="BD822" s="1"/>
      <c r="BE822" s="1"/>
      <c r="BF822" s="1"/>
    </row>
    <row r="823" spans="1:58" x14ac:dyDescent="0.25">
      <c r="A823" s="1"/>
      <c r="B823" s="1"/>
      <c r="E823" s="4"/>
      <c r="P823" s="1"/>
      <c r="Q823" s="1"/>
      <c r="R823" s="1"/>
      <c r="T823" s="1"/>
      <c r="U823" s="1"/>
      <c r="V823" s="1"/>
      <c r="Y823" s="1">
        <f>Table17[[#This Row],[Quantity2]]*Table17[[#This Row],[U Cost]]</f>
        <v>0</v>
      </c>
      <c r="AA823" s="1"/>
      <c r="AB823" s="1"/>
      <c r="AC823" s="1">
        <f t="shared" si="629"/>
        <v>0</v>
      </c>
      <c r="AD823" s="1"/>
      <c r="AE823" s="1">
        <f>SUM(Table17[[#This Row],[Total 
Paid]:[Refunds]])</f>
        <v>0</v>
      </c>
      <c r="AF823" s="1"/>
      <c r="AG823" s="1">
        <f>SUM(AC823,Table17[[#This Row],[Refunds]],Table17[[#This Row],[Shipping 
Charged]])</f>
        <v>0</v>
      </c>
      <c r="AH823" s="1"/>
      <c r="AI823" s="1"/>
      <c r="AJ823" s="1">
        <f t="shared" si="630"/>
        <v>0</v>
      </c>
      <c r="AL823" s="1"/>
      <c r="AM823" s="1"/>
      <c r="AN823" s="1"/>
      <c r="AO823" s="1"/>
      <c r="AQ823" s="30"/>
      <c r="AR823" s="1"/>
      <c r="AS823" s="1">
        <f t="shared" si="635"/>
        <v>0</v>
      </c>
      <c r="AT823" s="1"/>
      <c r="AU823" s="1"/>
      <c r="AV823" s="2">
        <f t="shared" si="631"/>
        <v>0</v>
      </c>
      <c r="AX823" s="1"/>
      <c r="AY823" s="1"/>
      <c r="AZ823" s="1"/>
      <c r="BA823" s="2">
        <f t="shared" si="634"/>
        <v>0</v>
      </c>
      <c r="BB823" s="2">
        <f>SUM(AG823,AI823,-BA823,-Table17[[#This Row],[Sale Fee]])</f>
        <v>0</v>
      </c>
      <c r="BD823" s="1"/>
      <c r="BE823" s="1"/>
      <c r="BF823" s="1"/>
    </row>
    <row r="824" spans="1:58" x14ac:dyDescent="0.25">
      <c r="A824" s="1"/>
      <c r="B824" s="1"/>
      <c r="E824" s="4"/>
      <c r="P824" s="1"/>
      <c r="Q824" s="1"/>
      <c r="R824" s="1"/>
      <c r="T824" s="1"/>
      <c r="U824" s="1"/>
      <c r="V824" s="1"/>
      <c r="Y824" s="1">
        <f>Table17[[#This Row],[Quantity2]]*Table17[[#This Row],[U Cost]]</f>
        <v>0</v>
      </c>
      <c r="AA824" s="1"/>
      <c r="AB824" s="1"/>
      <c r="AC824" s="1">
        <f t="shared" si="629"/>
        <v>0</v>
      </c>
      <c r="AD824" s="1"/>
      <c r="AE824" s="1">
        <f>SUM(Table17[[#This Row],[Total 
Paid]:[Refunds]])</f>
        <v>0</v>
      </c>
      <c r="AF824" s="1"/>
      <c r="AG824" s="1">
        <f>SUM(AC824,Table17[[#This Row],[Refunds]],Table17[[#This Row],[Shipping 
Charged]])</f>
        <v>0</v>
      </c>
      <c r="AH824" s="1"/>
      <c r="AI824" s="1"/>
      <c r="AJ824" s="1">
        <f t="shared" si="630"/>
        <v>0</v>
      </c>
      <c r="AL824" s="1"/>
      <c r="AM824" s="1"/>
      <c r="AN824" s="1"/>
      <c r="AO824" s="1"/>
      <c r="AQ824" s="30"/>
      <c r="AR824" s="1"/>
      <c r="AS824" s="1">
        <f t="shared" si="635"/>
        <v>0</v>
      </c>
      <c r="AT824" s="1"/>
      <c r="AU824" s="1"/>
      <c r="AV824" s="2">
        <f t="shared" si="631"/>
        <v>0</v>
      </c>
      <c r="AX824" s="1"/>
      <c r="AY824" s="1"/>
      <c r="AZ824" s="1"/>
      <c r="BA824" s="2">
        <f t="shared" si="634"/>
        <v>0</v>
      </c>
      <c r="BB824" s="2">
        <f>SUM(AG824,AI824,-BA824,-Table17[[#This Row],[Sale Fee]])</f>
        <v>0</v>
      </c>
      <c r="BD824" s="1"/>
      <c r="BE824" s="1"/>
      <c r="BF824" s="1"/>
    </row>
    <row r="825" spans="1:58" x14ac:dyDescent="0.25">
      <c r="A825" s="1"/>
      <c r="B825" s="1"/>
      <c r="E825" s="4"/>
      <c r="P825" s="1"/>
      <c r="Q825" s="1"/>
      <c r="R825" s="1"/>
      <c r="T825" s="1"/>
      <c r="U825" s="1"/>
      <c r="V825" s="1"/>
      <c r="Y825" s="1">
        <f>Table17[[#This Row],[Quantity2]]*Table17[[#This Row],[U Cost]]</f>
        <v>0</v>
      </c>
      <c r="AA825" s="1"/>
      <c r="AB825" s="1"/>
      <c r="AC825" s="1">
        <f t="shared" si="629"/>
        <v>0</v>
      </c>
      <c r="AD825" s="1"/>
      <c r="AE825" s="1">
        <f>SUM(Table17[[#This Row],[Total 
Paid]:[Refunds]])</f>
        <v>0</v>
      </c>
      <c r="AF825" s="1"/>
      <c r="AG825" s="1">
        <f>SUM(AC825,Table17[[#This Row],[Refunds]],Table17[[#This Row],[Shipping 
Charged]])</f>
        <v>0</v>
      </c>
      <c r="AH825" s="1"/>
      <c r="AI825" s="1"/>
      <c r="AJ825" s="1">
        <f t="shared" si="630"/>
        <v>0</v>
      </c>
      <c r="AL825" s="1"/>
      <c r="AM825" s="1"/>
      <c r="AN825" s="1"/>
      <c r="AO825" s="1"/>
      <c r="AQ825" s="30"/>
      <c r="AR825" s="1"/>
      <c r="AS825" s="1">
        <f t="shared" si="635"/>
        <v>0</v>
      </c>
      <c r="AT825" s="1"/>
      <c r="AU825" s="1"/>
      <c r="AV825" s="2">
        <f t="shared" si="631"/>
        <v>0</v>
      </c>
      <c r="AX825" s="1"/>
      <c r="AY825" s="1"/>
      <c r="AZ825" s="1"/>
      <c r="BA825" s="2">
        <f t="shared" si="634"/>
        <v>0</v>
      </c>
      <c r="BB825" s="2">
        <f>SUM(AG825,AI825,-BA825,-Table17[[#This Row],[Sale Fee]])</f>
        <v>0</v>
      </c>
      <c r="BD825" s="1"/>
      <c r="BE825" s="1"/>
      <c r="BF825" s="1"/>
    </row>
    <row r="826" spans="1:58" x14ac:dyDescent="0.25">
      <c r="A826" s="1"/>
      <c r="B826" s="1"/>
      <c r="E826" s="4"/>
      <c r="P826" s="1"/>
      <c r="Q826" s="1"/>
      <c r="R826" s="1"/>
      <c r="T826" s="1"/>
      <c r="U826" s="1"/>
      <c r="V826" s="1"/>
      <c r="Y826" s="1">
        <f>Table17[[#This Row],[Quantity2]]*Table17[[#This Row],[U Cost]]</f>
        <v>0</v>
      </c>
      <c r="AA826" s="1"/>
      <c r="AB826" s="1"/>
      <c r="AC826" s="1">
        <f t="shared" si="629"/>
        <v>0</v>
      </c>
      <c r="AD826" s="1"/>
      <c r="AE826" s="1">
        <f>SUM(Table17[[#This Row],[Total 
Paid]:[Refunds]])</f>
        <v>0</v>
      </c>
      <c r="AF826" s="1"/>
      <c r="AG826" s="1">
        <f>SUM(AC826,Table17[[#This Row],[Refunds]],Table17[[#This Row],[Shipping 
Charged]])</f>
        <v>0</v>
      </c>
      <c r="AH826" s="1"/>
      <c r="AI826" s="1"/>
      <c r="AJ826" s="1">
        <f t="shared" si="630"/>
        <v>0</v>
      </c>
      <c r="AL826" s="1"/>
      <c r="AM826" s="1"/>
      <c r="AN826" s="1"/>
      <c r="AO826" s="1"/>
      <c r="AQ826" s="30"/>
      <c r="AR826" s="1"/>
      <c r="AS826" s="1">
        <f t="shared" si="635"/>
        <v>0</v>
      </c>
      <c r="AT826" s="1"/>
      <c r="AU826" s="1"/>
      <c r="AV826" s="2">
        <f t="shared" si="631"/>
        <v>0</v>
      </c>
      <c r="AX826" s="1"/>
      <c r="AY826" s="1"/>
      <c r="AZ826" s="1"/>
      <c r="BA826" s="2">
        <f t="shared" si="634"/>
        <v>0</v>
      </c>
      <c r="BB826" s="2">
        <f>SUM(AG826,AI826,-BA826,-Table17[[#This Row],[Sale Fee]])</f>
        <v>0</v>
      </c>
      <c r="BD826" s="1"/>
      <c r="BE826" s="1"/>
      <c r="BF826" s="1"/>
    </row>
    <row r="827" spans="1:58" x14ac:dyDescent="0.25">
      <c r="A827" s="1"/>
      <c r="B827" s="1"/>
      <c r="E827" s="4"/>
      <c r="P827" s="1"/>
      <c r="Q827" s="1"/>
      <c r="R827" s="1"/>
      <c r="T827" s="1"/>
      <c r="U827" s="1"/>
      <c r="V827" s="1"/>
      <c r="Y827" s="1">
        <f>Table17[[#This Row],[Quantity2]]*Table17[[#This Row],[U Cost]]</f>
        <v>0</v>
      </c>
      <c r="AA827" s="1"/>
      <c r="AB827" s="1"/>
      <c r="AC827" s="1">
        <f t="shared" si="629"/>
        <v>0</v>
      </c>
      <c r="AD827" s="1"/>
      <c r="AE827" s="1">
        <f>SUM(Table17[[#This Row],[Total 
Paid]:[Refunds]])</f>
        <v>0</v>
      </c>
      <c r="AF827" s="1"/>
      <c r="AG827" s="1">
        <f>SUM(AC827,Table17[[#This Row],[Refunds]],Table17[[#This Row],[Shipping 
Charged]])</f>
        <v>0</v>
      </c>
      <c r="AH827" s="1"/>
      <c r="AI827" s="1"/>
      <c r="AJ827" s="1">
        <f t="shared" si="630"/>
        <v>0</v>
      </c>
      <c r="AL827" s="1"/>
      <c r="AM827" s="1"/>
      <c r="AN827" s="1"/>
      <c r="AO827" s="1"/>
      <c r="AQ827" s="30"/>
      <c r="AR827" s="1"/>
      <c r="AS827" s="1">
        <f t="shared" si="635"/>
        <v>0</v>
      </c>
      <c r="AT827" s="1"/>
      <c r="AU827" s="1"/>
      <c r="AV827" s="2">
        <f t="shared" si="631"/>
        <v>0</v>
      </c>
      <c r="AX827" s="1"/>
      <c r="AY827" s="1"/>
      <c r="AZ827" s="1"/>
      <c r="BA827" s="2">
        <f t="shared" si="634"/>
        <v>0</v>
      </c>
      <c r="BB827" s="2">
        <f>SUM(AG827,AI827,-BA827,-Table17[[#This Row],[Sale Fee]])</f>
        <v>0</v>
      </c>
      <c r="BD827" s="1"/>
      <c r="BE827" s="1"/>
      <c r="BF827" s="1"/>
    </row>
    <row r="828" spans="1:58" x14ac:dyDescent="0.25">
      <c r="A828" s="1"/>
      <c r="B828" s="1"/>
      <c r="P828" s="1"/>
      <c r="Q828" s="1"/>
      <c r="R828" s="1"/>
      <c r="T828" s="1"/>
      <c r="U828" s="1"/>
      <c r="V828" s="1"/>
      <c r="Y828" s="1">
        <f>Table17[[#This Row],[Quantity2]]*Table17[[#This Row],[U Cost]]</f>
        <v>0</v>
      </c>
      <c r="AA828" s="1"/>
      <c r="AB828" s="1"/>
      <c r="AC828" s="1">
        <f t="shared" si="629"/>
        <v>0</v>
      </c>
      <c r="AD828" s="1"/>
      <c r="AE828" s="1">
        <f>SUM(Table17[[#This Row],[Total 
Paid]:[Refunds]])</f>
        <v>0</v>
      </c>
      <c r="AF828" s="1"/>
      <c r="AG828" s="1">
        <f>SUM(AC828,Table17[[#This Row],[Refunds]],Table17[[#This Row],[Shipping 
Charged]])</f>
        <v>0</v>
      </c>
      <c r="AH828" s="1"/>
      <c r="AI828" s="1"/>
      <c r="AJ828" s="1">
        <f t="shared" si="630"/>
        <v>0</v>
      </c>
      <c r="AL828" s="1"/>
      <c r="AM828" s="1"/>
      <c r="AN828" s="1"/>
      <c r="AO828" s="1"/>
      <c r="AQ828" s="30"/>
      <c r="AR828" s="1"/>
      <c r="AS828" s="1">
        <f t="shared" si="635"/>
        <v>0</v>
      </c>
      <c r="AT828" s="1"/>
      <c r="AU828" s="1"/>
      <c r="AV828" s="2">
        <f t="shared" si="631"/>
        <v>0</v>
      </c>
      <c r="AX828" s="1"/>
      <c r="AY828" s="1"/>
      <c r="AZ828" s="1"/>
      <c r="BA828" s="2">
        <f t="shared" si="634"/>
        <v>0</v>
      </c>
      <c r="BB828" s="2">
        <f>SUM(AG828,AI828,-BA828,-Table17[[#This Row],[Sale Fee]])</f>
        <v>0</v>
      </c>
      <c r="BD828" s="1"/>
      <c r="BE828" s="1"/>
      <c r="BF828" s="1"/>
    </row>
    <row r="829" spans="1:58" x14ac:dyDescent="0.25">
      <c r="A829" s="1"/>
      <c r="B829" s="1"/>
      <c r="P829" s="1"/>
      <c r="Q829" s="1"/>
      <c r="R829" s="1"/>
      <c r="T829" s="1"/>
      <c r="U829" s="1"/>
      <c r="V829" s="1"/>
      <c r="Y829" s="1">
        <f>Table17[[#This Row],[Quantity2]]*Table17[[#This Row],[U Cost]]</f>
        <v>0</v>
      </c>
      <c r="AA829" s="1"/>
      <c r="AB829" s="1"/>
      <c r="AC829" s="1">
        <f t="shared" si="629"/>
        <v>0</v>
      </c>
      <c r="AD829" s="1"/>
      <c r="AE829" s="1">
        <f>SUM(Table17[[#This Row],[Total 
Paid]:[Refunds]])</f>
        <v>0</v>
      </c>
      <c r="AF829" s="1"/>
      <c r="AG829" s="1">
        <f>SUM(AC829,Table17[[#This Row],[Refunds]],Table17[[#This Row],[Shipping 
Charged]])</f>
        <v>0</v>
      </c>
      <c r="AH829" s="1"/>
      <c r="AI829" s="1"/>
      <c r="AJ829" s="1">
        <f t="shared" si="630"/>
        <v>0</v>
      </c>
      <c r="AL829" s="1"/>
      <c r="AM829" s="1"/>
      <c r="AN829" s="1"/>
      <c r="AO829" s="1"/>
      <c r="AQ829" s="30"/>
      <c r="AR829" s="1"/>
      <c r="AS829" s="1">
        <f t="shared" si="635"/>
        <v>0</v>
      </c>
      <c r="AT829" s="1"/>
      <c r="AU829" s="1"/>
      <c r="AV829" s="2">
        <f t="shared" si="631"/>
        <v>0</v>
      </c>
      <c r="AX829" s="1"/>
      <c r="AY829" s="1"/>
      <c r="AZ829" s="1"/>
      <c r="BA829" s="2">
        <f t="shared" si="634"/>
        <v>0</v>
      </c>
      <c r="BB829" s="2">
        <f>SUM(AG829,AI829,-BA829,-Table17[[#This Row],[Sale Fee]])</f>
        <v>0</v>
      </c>
      <c r="BD829" s="1"/>
      <c r="BE829" s="1"/>
      <c r="BF829" s="1"/>
    </row>
    <row r="830" spans="1:58" x14ac:dyDescent="0.25">
      <c r="A830" s="1"/>
      <c r="B830" s="1"/>
      <c r="P830" s="1"/>
      <c r="Q830" s="1"/>
      <c r="R830" s="1"/>
      <c r="T830" s="1"/>
      <c r="U830" s="1"/>
      <c r="V830" s="1"/>
      <c r="Y830" s="1">
        <f>Table17[[#This Row],[Quantity2]]*Table17[[#This Row],[U Cost]]</f>
        <v>0</v>
      </c>
      <c r="AA830" s="1"/>
      <c r="AB830" s="1"/>
      <c r="AC830" s="1">
        <f t="shared" si="629"/>
        <v>0</v>
      </c>
      <c r="AD830" s="1"/>
      <c r="AE830" s="1">
        <f>SUM(Table17[[#This Row],[Total 
Paid]:[Refunds]])</f>
        <v>0</v>
      </c>
      <c r="AF830" s="1"/>
      <c r="AG830" s="1">
        <f>SUM(AC830,Table17[[#This Row],[Refunds]],Table17[[#This Row],[Shipping 
Charged]])</f>
        <v>0</v>
      </c>
      <c r="AH830" s="1"/>
      <c r="AI830" s="1"/>
      <c r="AJ830" s="1">
        <f t="shared" si="630"/>
        <v>0</v>
      </c>
      <c r="AL830" s="1"/>
      <c r="AM830" s="1"/>
      <c r="AN830" s="1"/>
      <c r="AO830" s="1"/>
      <c r="AQ830" s="30"/>
      <c r="AR830" s="1"/>
      <c r="AS830" s="1">
        <f t="shared" si="635"/>
        <v>0</v>
      </c>
      <c r="AT830" s="1"/>
      <c r="AU830" s="1"/>
      <c r="AV830" s="2">
        <f t="shared" si="631"/>
        <v>0</v>
      </c>
      <c r="AX830" s="1"/>
      <c r="AY830" s="1"/>
      <c r="AZ830" s="1"/>
      <c r="BA830" s="2">
        <f t="shared" si="634"/>
        <v>0</v>
      </c>
      <c r="BB830" s="2">
        <f>SUM(AG830,AI830,-BA830,-Table17[[#This Row],[Sale Fee]])</f>
        <v>0</v>
      </c>
      <c r="BD830" s="1"/>
      <c r="BE830" s="1"/>
      <c r="BF830" s="1"/>
    </row>
    <row r="831" spans="1:58" x14ac:dyDescent="0.25">
      <c r="A831" s="1"/>
      <c r="B831" s="1"/>
      <c r="P831" s="1"/>
      <c r="Q831" s="1"/>
      <c r="R831" s="1"/>
      <c r="T831" s="1"/>
      <c r="U831" s="1"/>
      <c r="V831" s="1"/>
      <c r="Y831" s="1">
        <f>Table17[[#This Row],[Quantity2]]*Table17[[#This Row],[U Cost]]</f>
        <v>0</v>
      </c>
      <c r="AA831" s="1"/>
      <c r="AB831" s="1"/>
      <c r="AC831" s="1">
        <f t="shared" si="629"/>
        <v>0</v>
      </c>
      <c r="AD831" s="1"/>
      <c r="AE831" s="1">
        <f>SUM(Table17[[#This Row],[Total 
Paid]:[Refunds]])</f>
        <v>0</v>
      </c>
      <c r="AF831" s="1"/>
      <c r="AG831" s="1">
        <f>SUM(AC831,Table17[[#This Row],[Refunds]],Table17[[#This Row],[Shipping 
Charged]])</f>
        <v>0</v>
      </c>
      <c r="AH831" s="1"/>
      <c r="AI831" s="1"/>
      <c r="AJ831" s="1">
        <f t="shared" si="630"/>
        <v>0</v>
      </c>
      <c r="AL831" s="1"/>
      <c r="AM831" s="1"/>
      <c r="AN831" s="1"/>
      <c r="AO831" s="1"/>
      <c r="AQ831" s="30"/>
      <c r="AR831" s="1"/>
      <c r="AS831" s="1">
        <f t="shared" si="635"/>
        <v>0</v>
      </c>
      <c r="AT831" s="1"/>
      <c r="AU831" s="1"/>
      <c r="AV831" s="2">
        <f t="shared" si="631"/>
        <v>0</v>
      </c>
      <c r="AX831" s="1"/>
      <c r="AY831" s="1"/>
      <c r="AZ831" s="1"/>
      <c r="BA831" s="2">
        <f t="shared" si="634"/>
        <v>0</v>
      </c>
      <c r="BB831" s="2">
        <f>SUM(AG831,AI831,-BA831,-Table17[[#This Row],[Sale Fee]])</f>
        <v>0</v>
      </c>
      <c r="BD831" s="1"/>
      <c r="BE831" s="1"/>
      <c r="BF831" s="1"/>
    </row>
    <row r="832" spans="1:58" x14ac:dyDescent="0.25">
      <c r="A832" s="1"/>
      <c r="B832" s="1"/>
      <c r="P832" s="1"/>
      <c r="Q832" s="1"/>
      <c r="R832" s="1"/>
      <c r="T832" s="1"/>
      <c r="U832" s="1"/>
      <c r="V832" s="1"/>
      <c r="Y832" s="1">
        <f>Table17[[#This Row],[Quantity2]]*Table17[[#This Row],[U Cost]]</f>
        <v>0</v>
      </c>
      <c r="AA832" s="1"/>
      <c r="AB832" s="1"/>
      <c r="AC832" s="1">
        <f t="shared" si="629"/>
        <v>0</v>
      </c>
      <c r="AD832" s="1"/>
      <c r="AE832" s="1">
        <f>SUM(Table17[[#This Row],[Total 
Paid]:[Refunds]])</f>
        <v>0</v>
      </c>
      <c r="AF832" s="1"/>
      <c r="AG832" s="1">
        <f>SUM(AC832,Table17[[#This Row],[Refunds]],Table17[[#This Row],[Shipping 
Charged]])</f>
        <v>0</v>
      </c>
      <c r="AH832" s="1"/>
      <c r="AI832" s="1"/>
      <c r="AJ832" s="1">
        <f t="shared" si="630"/>
        <v>0</v>
      </c>
      <c r="AL832" s="1"/>
      <c r="AM832" s="1"/>
      <c r="AN832" s="1"/>
      <c r="AO832" s="1"/>
      <c r="AQ832" s="30"/>
      <c r="AR832" s="1"/>
      <c r="AS832" s="1">
        <f t="shared" si="635"/>
        <v>0</v>
      </c>
      <c r="AT832" s="1"/>
      <c r="AU832" s="1"/>
      <c r="AV832" s="2">
        <f t="shared" si="631"/>
        <v>0</v>
      </c>
      <c r="AX832" s="1"/>
      <c r="AY832" s="1"/>
      <c r="AZ832" s="1"/>
      <c r="BA832" s="2">
        <f t="shared" si="634"/>
        <v>0</v>
      </c>
      <c r="BB832" s="2">
        <f>SUM(AG832,AI832,-BA832,-Table17[[#This Row],[Sale Fee]])</f>
        <v>0</v>
      </c>
      <c r="BD832" s="1"/>
      <c r="BE832" s="1"/>
      <c r="BF832" s="1"/>
    </row>
    <row r="833" spans="1:58" x14ac:dyDescent="0.25">
      <c r="A833" s="1"/>
      <c r="B833" s="1"/>
      <c r="P833" s="1"/>
      <c r="Q833" s="1"/>
      <c r="R833" s="1"/>
      <c r="T833" s="1"/>
      <c r="U833" s="1"/>
      <c r="V833" s="1"/>
      <c r="Y833" s="1">
        <f>Table17[[#This Row],[Quantity2]]*Table17[[#This Row],[U Cost]]</f>
        <v>0</v>
      </c>
      <c r="AA833" s="1"/>
      <c r="AB833" s="1"/>
      <c r="AC833" s="1">
        <f t="shared" si="629"/>
        <v>0</v>
      </c>
      <c r="AD833" s="1"/>
      <c r="AE833" s="1">
        <f>SUM(Table17[[#This Row],[Total 
Paid]:[Refunds]])</f>
        <v>0</v>
      </c>
      <c r="AF833" s="1"/>
      <c r="AG833" s="1">
        <f>SUM(AC833,Table17[[#This Row],[Refunds]],Table17[[#This Row],[Shipping 
Charged]])</f>
        <v>0</v>
      </c>
      <c r="AH833" s="1"/>
      <c r="AI833" s="1"/>
      <c r="AJ833" s="1">
        <f t="shared" si="630"/>
        <v>0</v>
      </c>
      <c r="AL833" s="1"/>
      <c r="AM833" s="1"/>
      <c r="AN833" s="1"/>
      <c r="AO833" s="1"/>
      <c r="AQ833" s="30"/>
      <c r="AR833" s="1"/>
      <c r="AS833" s="1">
        <f t="shared" si="635"/>
        <v>0</v>
      </c>
      <c r="AT833" s="1"/>
      <c r="AU833" s="1"/>
      <c r="AV833" s="2">
        <f t="shared" si="631"/>
        <v>0</v>
      </c>
      <c r="AX833" s="1"/>
      <c r="AY833" s="1"/>
      <c r="AZ833" s="1"/>
      <c r="BA833" s="2">
        <f t="shared" si="634"/>
        <v>0</v>
      </c>
      <c r="BB833" s="2">
        <f>SUM(AG833,AI833,-BA833,-Table17[[#This Row],[Sale Fee]])</f>
        <v>0</v>
      </c>
      <c r="BD833" s="1"/>
      <c r="BE833" s="1"/>
      <c r="BF833" s="1"/>
    </row>
    <row r="834" spans="1:58" x14ac:dyDescent="0.25">
      <c r="A834" s="1"/>
      <c r="B834" s="1"/>
      <c r="P834" s="1"/>
      <c r="Q834" s="1"/>
      <c r="R834" s="1"/>
      <c r="T834" s="1"/>
      <c r="U834" s="1"/>
      <c r="V834" s="1"/>
      <c r="Y834" s="1">
        <f>Table17[[#This Row],[Quantity2]]*Table17[[#This Row],[U Cost]]</f>
        <v>0</v>
      </c>
      <c r="AA834" s="1"/>
      <c r="AB834" s="1"/>
      <c r="AC834" s="1">
        <f t="shared" si="629"/>
        <v>0</v>
      </c>
      <c r="AD834" s="1"/>
      <c r="AE834" s="1">
        <f>SUM(Table17[[#This Row],[Total 
Paid]:[Refunds]])</f>
        <v>0</v>
      </c>
      <c r="AF834" s="1"/>
      <c r="AG834" s="1">
        <f>SUM(AC834,Table17[[#This Row],[Refunds]],Table17[[#This Row],[Shipping 
Charged]])</f>
        <v>0</v>
      </c>
      <c r="AH834" s="1"/>
      <c r="AI834" s="1"/>
      <c r="AJ834" s="1">
        <f t="shared" si="630"/>
        <v>0</v>
      </c>
      <c r="AL834" s="1"/>
      <c r="AM834" s="1"/>
      <c r="AN834" s="1"/>
      <c r="AO834" s="1"/>
      <c r="AQ834" s="30"/>
      <c r="AR834" s="1"/>
      <c r="AS834" s="1">
        <f t="shared" si="635"/>
        <v>0</v>
      </c>
      <c r="AT834" s="1"/>
      <c r="AU834" s="1"/>
      <c r="AV834" s="2">
        <f t="shared" si="631"/>
        <v>0</v>
      </c>
      <c r="AX834" s="1"/>
      <c r="AY834" s="1"/>
      <c r="AZ834" s="1"/>
      <c r="BA834" s="2">
        <f t="shared" si="634"/>
        <v>0</v>
      </c>
      <c r="BB834" s="2">
        <f>SUM(AG834,AI834,-BA834,-Table17[[#This Row],[Sale Fee]])</f>
        <v>0</v>
      </c>
      <c r="BD834" s="1"/>
      <c r="BE834" s="1"/>
      <c r="BF834" s="1"/>
    </row>
    <row r="835" spans="1:58" x14ac:dyDescent="0.25">
      <c r="A835" s="1"/>
      <c r="B835" s="1"/>
      <c r="P835" s="1"/>
      <c r="Q835" s="1"/>
      <c r="R835" s="1"/>
      <c r="T835" s="1"/>
      <c r="U835" s="1"/>
      <c r="V835" s="1"/>
      <c r="Y835" s="1">
        <f>Table17[[#This Row],[Quantity2]]*Table17[[#This Row],[U Cost]]</f>
        <v>0</v>
      </c>
      <c r="AA835" s="1"/>
      <c r="AB835" s="1"/>
      <c r="AC835" s="1">
        <f t="shared" si="629"/>
        <v>0</v>
      </c>
      <c r="AD835" s="1"/>
      <c r="AE835" s="1">
        <f>SUM(Table17[[#This Row],[Total 
Paid]:[Refunds]])</f>
        <v>0</v>
      </c>
      <c r="AF835" s="1"/>
      <c r="AG835" s="1">
        <f>SUM(AC835,Table17[[#This Row],[Refunds]],Table17[[#This Row],[Shipping 
Charged]])</f>
        <v>0</v>
      </c>
      <c r="AH835" s="1"/>
      <c r="AI835" s="1"/>
      <c r="AJ835" s="1">
        <f t="shared" si="630"/>
        <v>0</v>
      </c>
      <c r="AL835" s="1"/>
      <c r="AM835" s="1"/>
      <c r="AN835" s="1"/>
      <c r="AO835" s="1"/>
      <c r="AQ835" s="30"/>
      <c r="AR835" s="1"/>
      <c r="AS835" s="1">
        <f t="shared" si="635"/>
        <v>0</v>
      </c>
      <c r="AT835" s="1"/>
      <c r="AU835" s="1"/>
      <c r="AV835" s="2">
        <f t="shared" si="631"/>
        <v>0</v>
      </c>
      <c r="AX835" s="1"/>
      <c r="AY835" s="1"/>
      <c r="AZ835" s="1"/>
      <c r="BA835" s="2">
        <f t="shared" si="634"/>
        <v>0</v>
      </c>
      <c r="BB835" s="2">
        <f>SUM(AG835,AI835,-BA835,-Table17[[#This Row],[Sale Fee]])</f>
        <v>0</v>
      </c>
      <c r="BD835" s="1"/>
      <c r="BE835" s="1"/>
      <c r="BF835" s="1"/>
    </row>
    <row r="836" spans="1:58" x14ac:dyDescent="0.25">
      <c r="A836" s="1"/>
      <c r="B836" s="1"/>
      <c r="P836" s="1"/>
      <c r="Q836" s="1"/>
      <c r="R836" s="1"/>
      <c r="T836" s="1"/>
      <c r="U836" s="1"/>
      <c r="V836" s="1"/>
      <c r="Y836" s="1">
        <f>Table17[[#This Row],[Quantity2]]*Table17[[#This Row],[U Cost]]</f>
        <v>0</v>
      </c>
      <c r="AA836" s="1"/>
      <c r="AB836" s="1"/>
      <c r="AC836" s="1">
        <f t="shared" si="629"/>
        <v>0</v>
      </c>
      <c r="AD836" s="1"/>
      <c r="AE836" s="1">
        <f>SUM(Table17[[#This Row],[Total 
Paid]:[Refunds]])</f>
        <v>0</v>
      </c>
      <c r="AF836" s="1"/>
      <c r="AG836" s="1">
        <f>SUM(AC836,Table17[[#This Row],[Refunds]],Table17[[#This Row],[Shipping 
Charged]])</f>
        <v>0</v>
      </c>
      <c r="AH836" s="1"/>
      <c r="AI836" s="1"/>
      <c r="AJ836" s="1">
        <f t="shared" si="630"/>
        <v>0</v>
      </c>
      <c r="AL836" s="1"/>
      <c r="AM836" s="1"/>
      <c r="AN836" s="1"/>
      <c r="AO836" s="1"/>
      <c r="AQ836" s="30"/>
      <c r="AR836" s="1"/>
      <c r="AS836" s="1">
        <f t="shared" si="635"/>
        <v>0</v>
      </c>
      <c r="AT836" s="1"/>
      <c r="AU836" s="1"/>
      <c r="AV836" s="2">
        <f t="shared" si="631"/>
        <v>0</v>
      </c>
      <c r="AX836" s="1"/>
      <c r="AY836" s="1"/>
      <c r="AZ836" s="1"/>
      <c r="BA836" s="2">
        <f t="shared" si="634"/>
        <v>0</v>
      </c>
      <c r="BB836" s="2">
        <f>SUM(AG836,AI836,-BA836,-Table17[[#This Row],[Sale Fee]])</f>
        <v>0</v>
      </c>
      <c r="BD836" s="1"/>
      <c r="BE836" s="1"/>
      <c r="BF836" s="1"/>
    </row>
    <row r="837" spans="1:58" x14ac:dyDescent="0.25">
      <c r="A837" s="1"/>
      <c r="B837" s="1"/>
      <c r="P837" s="1"/>
      <c r="Q837" s="1"/>
      <c r="R837" s="1"/>
      <c r="T837" s="1"/>
      <c r="U837" s="1"/>
      <c r="V837" s="1"/>
      <c r="Y837" s="1">
        <f>Table17[[#This Row],[Quantity2]]*Table17[[#This Row],[U Cost]]</f>
        <v>0</v>
      </c>
      <c r="AA837" s="1"/>
      <c r="AB837" s="1"/>
      <c r="AC837" s="1">
        <f t="shared" si="629"/>
        <v>0</v>
      </c>
      <c r="AD837" s="1"/>
      <c r="AE837" s="1">
        <f>SUM(Table17[[#This Row],[Total 
Paid]:[Refunds]])</f>
        <v>0</v>
      </c>
      <c r="AF837" s="1"/>
      <c r="AG837" s="1">
        <f>SUM(AC837,Table17[[#This Row],[Refunds]],Table17[[#This Row],[Shipping 
Charged]])</f>
        <v>0</v>
      </c>
      <c r="AH837" s="1"/>
      <c r="AI837" s="1"/>
      <c r="AJ837" s="1">
        <f t="shared" si="630"/>
        <v>0</v>
      </c>
      <c r="AL837" s="1"/>
      <c r="AM837" s="1"/>
      <c r="AN837" s="1"/>
      <c r="AO837" s="1"/>
      <c r="AQ837" s="30"/>
      <c r="AR837" s="1"/>
      <c r="AS837" s="1">
        <f t="shared" si="635"/>
        <v>0</v>
      </c>
      <c r="AT837" s="1"/>
      <c r="AU837" s="1"/>
      <c r="AV837" s="2">
        <f t="shared" si="631"/>
        <v>0</v>
      </c>
      <c r="AX837" s="1"/>
      <c r="AY837" s="1"/>
      <c r="AZ837" s="1"/>
      <c r="BA837" s="2">
        <f t="shared" si="634"/>
        <v>0</v>
      </c>
      <c r="BB837" s="2">
        <f>SUM(AG837,AI837,-BA837,-Table17[[#This Row],[Sale Fee]])</f>
        <v>0</v>
      </c>
      <c r="BD837" s="1"/>
      <c r="BE837" s="1"/>
      <c r="BF837" s="1"/>
    </row>
    <row r="838" spans="1:58" x14ac:dyDescent="0.25">
      <c r="A838" s="1"/>
      <c r="B838" s="1"/>
      <c r="P838" s="1"/>
      <c r="Q838" s="1"/>
      <c r="R838" s="1"/>
      <c r="T838" s="1"/>
      <c r="U838" s="1"/>
      <c r="V838" s="1"/>
      <c r="Y838" s="1">
        <f>Table17[[#This Row],[Quantity2]]*Table17[[#This Row],[U Cost]]</f>
        <v>0</v>
      </c>
      <c r="AA838" s="1"/>
      <c r="AB838" s="1"/>
      <c r="AC838" s="1">
        <f t="shared" si="629"/>
        <v>0</v>
      </c>
      <c r="AD838" s="1"/>
      <c r="AE838" s="1">
        <f>SUM(Table17[[#This Row],[Total 
Paid]:[Refunds]])</f>
        <v>0</v>
      </c>
      <c r="AF838" s="1"/>
      <c r="AG838" s="1">
        <f>SUM(AC838,Table17[[#This Row],[Refunds]],Table17[[#This Row],[Shipping 
Charged]])</f>
        <v>0</v>
      </c>
      <c r="AH838" s="1"/>
      <c r="AI838" s="1"/>
      <c r="AJ838" s="1">
        <f t="shared" si="630"/>
        <v>0</v>
      </c>
      <c r="AL838" s="1"/>
      <c r="AM838" s="1"/>
      <c r="AN838" s="1"/>
      <c r="AO838" s="1"/>
      <c r="AQ838" s="30"/>
      <c r="AR838" s="1"/>
      <c r="AS838" s="1">
        <f t="shared" si="635"/>
        <v>0</v>
      </c>
      <c r="AT838" s="1"/>
      <c r="AU838" s="1"/>
      <c r="AV838" s="2">
        <f t="shared" si="631"/>
        <v>0</v>
      </c>
      <c r="AX838" s="1"/>
      <c r="AY838" s="1"/>
      <c r="AZ838" s="1"/>
      <c r="BA838" s="2">
        <f t="shared" si="634"/>
        <v>0</v>
      </c>
      <c r="BB838" s="2">
        <f>SUM(AG838,AI838,-BA838,-Table17[[#This Row],[Sale Fee]])</f>
        <v>0</v>
      </c>
      <c r="BD838" s="1"/>
      <c r="BE838" s="1"/>
      <c r="BF838" s="1"/>
    </row>
    <row r="839" spans="1:58" x14ac:dyDescent="0.25">
      <c r="A839" s="1"/>
      <c r="B839" s="1"/>
      <c r="P839" s="1"/>
      <c r="Q839" s="1"/>
      <c r="R839" s="1"/>
      <c r="T839" s="1"/>
      <c r="U839" s="1"/>
      <c r="V839" s="1"/>
      <c r="Y839" s="1">
        <f>Table17[[#This Row],[Quantity2]]*Table17[[#This Row],[U Cost]]</f>
        <v>0</v>
      </c>
      <c r="AA839" s="1"/>
      <c r="AB839" s="1"/>
      <c r="AC839" s="1">
        <f t="shared" si="629"/>
        <v>0</v>
      </c>
      <c r="AD839" s="1"/>
      <c r="AE839" s="1">
        <f>SUM(Table17[[#This Row],[Total 
Paid]:[Refunds]])</f>
        <v>0</v>
      </c>
      <c r="AF839" s="1"/>
      <c r="AG839" s="1">
        <f>SUM(AC839,Table17[[#This Row],[Refunds]],Table17[[#This Row],[Shipping 
Charged]])</f>
        <v>0</v>
      </c>
      <c r="AH839" s="1"/>
      <c r="AI839" s="1"/>
      <c r="AJ839" s="1">
        <f t="shared" si="630"/>
        <v>0</v>
      </c>
      <c r="AL839" s="1"/>
      <c r="AM839" s="1"/>
      <c r="AN839" s="1"/>
      <c r="AO839" s="1"/>
      <c r="AQ839" s="30"/>
      <c r="AR839" s="1"/>
      <c r="AS839" s="1">
        <f t="shared" si="635"/>
        <v>0</v>
      </c>
      <c r="AT839" s="1"/>
      <c r="AU839" s="1"/>
      <c r="AV839" s="2">
        <f t="shared" si="631"/>
        <v>0</v>
      </c>
      <c r="AX839" s="1"/>
      <c r="AY839" s="1"/>
      <c r="AZ839" s="1"/>
      <c r="BA839" s="2">
        <f t="shared" si="634"/>
        <v>0</v>
      </c>
      <c r="BB839" s="2">
        <f>SUM(AG839,AI839,-BA839,-Table17[[#This Row],[Sale Fee]])</f>
        <v>0</v>
      </c>
      <c r="BD839" s="1"/>
      <c r="BE839" s="1"/>
      <c r="BF839" s="1"/>
    </row>
    <row r="840" spans="1:58" x14ac:dyDescent="0.25">
      <c r="A840" s="1"/>
      <c r="B840" s="1"/>
      <c r="P840" s="1"/>
      <c r="Q840" s="1"/>
      <c r="R840" s="1"/>
      <c r="T840" s="1"/>
      <c r="U840" s="1"/>
      <c r="V840" s="1"/>
      <c r="Y840" s="1">
        <f>Table17[[#This Row],[Quantity2]]*Table17[[#This Row],[U Cost]]</f>
        <v>0</v>
      </c>
      <c r="AA840" s="1"/>
      <c r="AB840" s="1"/>
      <c r="AC840" s="1">
        <f t="shared" si="629"/>
        <v>0</v>
      </c>
      <c r="AD840" s="1"/>
      <c r="AE840" s="1">
        <f>SUM(Table17[[#This Row],[Total 
Paid]:[Refunds]])</f>
        <v>0</v>
      </c>
      <c r="AF840" s="1"/>
      <c r="AG840" s="1">
        <f>SUM(AC840,Table17[[#This Row],[Refunds]],Table17[[#This Row],[Shipping 
Charged]])</f>
        <v>0</v>
      </c>
      <c r="AH840" s="1"/>
      <c r="AI840" s="1"/>
      <c r="AJ840" s="1">
        <f t="shared" si="630"/>
        <v>0</v>
      </c>
      <c r="AL840" s="1"/>
      <c r="AM840" s="1"/>
      <c r="AN840" s="1"/>
      <c r="AO840" s="1"/>
      <c r="AQ840" s="30"/>
      <c r="AR840" s="1"/>
      <c r="AS840" s="1">
        <f t="shared" si="635"/>
        <v>0</v>
      </c>
      <c r="AT840" s="1"/>
      <c r="AU840" s="1"/>
      <c r="AV840" s="2">
        <f t="shared" si="631"/>
        <v>0</v>
      </c>
      <c r="AX840" s="1"/>
      <c r="AY840" s="1"/>
      <c r="AZ840" s="1"/>
      <c r="BA840" s="2">
        <f t="shared" si="634"/>
        <v>0</v>
      </c>
      <c r="BB840" s="2">
        <f>SUM(AG840,AI840,-BA840,-Table17[[#This Row],[Sale Fee]])</f>
        <v>0</v>
      </c>
      <c r="BD840" s="1"/>
      <c r="BE840" s="1"/>
      <c r="BF840" s="1"/>
    </row>
    <row r="841" spans="1:58" x14ac:dyDescent="0.25">
      <c r="A841" s="1"/>
      <c r="B841" s="1"/>
      <c r="P841" s="1"/>
      <c r="Q841" s="1"/>
      <c r="R841" s="1"/>
      <c r="T841" s="1"/>
      <c r="U841" s="1"/>
      <c r="V841" s="1"/>
      <c r="Y841" s="1">
        <f>Table17[[#This Row],[Quantity2]]*Table17[[#This Row],[U Cost]]</f>
        <v>0</v>
      </c>
      <c r="AA841" s="1"/>
      <c r="AB841" s="1"/>
      <c r="AC841" s="1">
        <f t="shared" si="629"/>
        <v>0</v>
      </c>
      <c r="AD841" s="1"/>
      <c r="AE841" s="1">
        <f>SUM(Table17[[#This Row],[Total 
Paid]:[Refunds]])</f>
        <v>0</v>
      </c>
      <c r="AF841" s="1"/>
      <c r="AG841" s="1">
        <f>SUM(AC841,Table17[[#This Row],[Refunds]],Table17[[#This Row],[Shipping 
Charged]])</f>
        <v>0</v>
      </c>
      <c r="AH841" s="1"/>
      <c r="AI841" s="1"/>
      <c r="AJ841" s="1">
        <f t="shared" si="630"/>
        <v>0</v>
      </c>
      <c r="AL841" s="1"/>
      <c r="AM841" s="1"/>
      <c r="AN841" s="1"/>
      <c r="AO841" s="1"/>
      <c r="AQ841" s="30"/>
      <c r="AR841" s="1"/>
      <c r="AS841" s="1">
        <f t="shared" si="635"/>
        <v>0</v>
      </c>
      <c r="AT841" s="1"/>
      <c r="AU841" s="1"/>
      <c r="AV841" s="2">
        <f t="shared" si="631"/>
        <v>0</v>
      </c>
      <c r="AX841" s="1"/>
      <c r="AY841" s="1"/>
      <c r="AZ841" s="1"/>
      <c r="BA841" s="2">
        <f t="shared" si="634"/>
        <v>0</v>
      </c>
      <c r="BB841" s="2">
        <f>SUM(AG841,AI841,-BA841,-Table17[[#This Row],[Sale Fee]])</f>
        <v>0</v>
      </c>
      <c r="BD841" s="1"/>
      <c r="BE841" s="1"/>
      <c r="BF841" s="1"/>
    </row>
    <row r="842" spans="1:58" x14ac:dyDescent="0.25">
      <c r="A842" s="1"/>
      <c r="B842" s="1"/>
      <c r="P842" s="1"/>
      <c r="Q842" s="1"/>
      <c r="R842" s="1"/>
      <c r="T842" s="1"/>
      <c r="U842" s="1"/>
      <c r="V842" s="1"/>
      <c r="Y842" s="1">
        <f>Table17[[#This Row],[Quantity2]]*Table17[[#This Row],[U Cost]]</f>
        <v>0</v>
      </c>
      <c r="AA842" s="1"/>
      <c r="AB842" s="1"/>
      <c r="AC842" s="1">
        <f t="shared" si="629"/>
        <v>0</v>
      </c>
      <c r="AD842" s="1"/>
      <c r="AE842" s="1">
        <f>SUM(Table17[[#This Row],[Total 
Paid]:[Refunds]])</f>
        <v>0</v>
      </c>
      <c r="AF842" s="1"/>
      <c r="AG842" s="1">
        <f>SUM(AC842,Table17[[#This Row],[Refunds]],Table17[[#This Row],[Shipping 
Charged]])</f>
        <v>0</v>
      </c>
      <c r="AH842" s="1"/>
      <c r="AI842" s="1"/>
      <c r="AJ842" s="1">
        <f t="shared" si="630"/>
        <v>0</v>
      </c>
      <c r="AL842" s="1"/>
      <c r="AM842" s="1"/>
      <c r="AN842" s="1"/>
      <c r="AO842" s="1"/>
      <c r="AQ842" s="30"/>
      <c r="AR842" s="1"/>
      <c r="AS842" s="1">
        <f t="shared" si="635"/>
        <v>0</v>
      </c>
      <c r="AT842" s="1"/>
      <c r="AU842" s="1"/>
      <c r="AV842" s="2">
        <f t="shared" si="631"/>
        <v>0</v>
      </c>
      <c r="AX842" s="1"/>
      <c r="AY842" s="1"/>
      <c r="AZ842" s="1"/>
      <c r="BA842" s="2">
        <f t="shared" si="634"/>
        <v>0</v>
      </c>
      <c r="BB842" s="2">
        <f>SUM(AG842,AI842,-BA842,-Table17[[#This Row],[Sale Fee]])</f>
        <v>0</v>
      </c>
      <c r="BD842" s="1"/>
      <c r="BE842" s="1"/>
      <c r="BF842" s="1"/>
    </row>
    <row r="843" spans="1:58" x14ac:dyDescent="0.25">
      <c r="A843" s="1"/>
      <c r="B843" s="1"/>
      <c r="P843" s="1"/>
      <c r="Q843" s="1"/>
      <c r="R843" s="1"/>
      <c r="T843" s="1"/>
      <c r="U843" s="1"/>
      <c r="V843" s="1"/>
      <c r="Y843" s="1">
        <f>Table17[[#This Row],[Quantity2]]*Table17[[#This Row],[U Cost]]</f>
        <v>0</v>
      </c>
      <c r="AA843" s="1"/>
      <c r="AB843" s="1"/>
      <c r="AC843" s="1">
        <f t="shared" si="629"/>
        <v>0</v>
      </c>
      <c r="AD843" s="1"/>
      <c r="AE843" s="1">
        <f>SUM(Table17[[#This Row],[Total 
Paid]:[Refunds]])</f>
        <v>0</v>
      </c>
      <c r="AF843" s="1"/>
      <c r="AG843" s="1">
        <f>SUM(AC843,Table17[[#This Row],[Refunds]],Table17[[#This Row],[Shipping 
Charged]])</f>
        <v>0</v>
      </c>
      <c r="AH843" s="1"/>
      <c r="AI843" s="1"/>
      <c r="AJ843" s="1">
        <f t="shared" si="630"/>
        <v>0</v>
      </c>
      <c r="AL843" s="1"/>
      <c r="AM843" s="1"/>
      <c r="AN843" s="1"/>
      <c r="AO843" s="1"/>
      <c r="AQ843" s="30"/>
      <c r="AR843" s="1"/>
      <c r="AS843" s="1">
        <f t="shared" si="635"/>
        <v>0</v>
      </c>
      <c r="AT843" s="1"/>
      <c r="AU843" s="1"/>
      <c r="AV843" s="2">
        <f t="shared" si="631"/>
        <v>0</v>
      </c>
      <c r="AX843" s="1"/>
      <c r="AY843" s="1"/>
      <c r="AZ843" s="1"/>
      <c r="BA843" s="2">
        <f t="shared" si="634"/>
        <v>0</v>
      </c>
      <c r="BB843" s="2">
        <f>SUM(AG843,AI843,-BA843,-Table17[[#This Row],[Sale Fee]])</f>
        <v>0</v>
      </c>
      <c r="BD843" s="1"/>
      <c r="BE843" s="1"/>
      <c r="BF843" s="1"/>
    </row>
    <row r="844" spans="1:58" x14ac:dyDescent="0.25">
      <c r="A844" s="1"/>
      <c r="B844" s="1"/>
      <c r="P844" s="1"/>
      <c r="Q844" s="1"/>
      <c r="R844" s="1"/>
      <c r="T844" s="1"/>
      <c r="U844" s="1"/>
      <c r="V844" s="1"/>
      <c r="Y844" s="1">
        <f>Table17[[#This Row],[Quantity2]]*Table17[[#This Row],[U Cost]]</f>
        <v>0</v>
      </c>
      <c r="AA844" s="1"/>
      <c r="AB844" s="1"/>
      <c r="AC844" s="1">
        <f t="shared" si="629"/>
        <v>0</v>
      </c>
      <c r="AD844" s="1"/>
      <c r="AE844" s="1">
        <f>SUM(Table17[[#This Row],[Total 
Paid]:[Refunds]])</f>
        <v>0</v>
      </c>
      <c r="AF844" s="1"/>
      <c r="AG844" s="1">
        <f>SUM(AC844,Table17[[#This Row],[Refunds]],Table17[[#This Row],[Shipping 
Charged]])</f>
        <v>0</v>
      </c>
      <c r="AH844" s="1"/>
      <c r="AI844" s="1"/>
      <c r="AJ844" s="1">
        <f t="shared" si="630"/>
        <v>0</v>
      </c>
      <c r="AL844" s="1"/>
      <c r="AM844" s="1"/>
      <c r="AN844" s="1"/>
      <c r="AO844" s="1"/>
      <c r="AQ844" s="30"/>
      <c r="AR844" s="1"/>
      <c r="AS844" s="1">
        <f t="shared" si="635"/>
        <v>0</v>
      </c>
      <c r="AT844" s="1"/>
      <c r="AU844" s="1"/>
      <c r="AV844" s="2">
        <f t="shared" si="631"/>
        <v>0</v>
      </c>
      <c r="AX844" s="1"/>
      <c r="AY844" s="1"/>
      <c r="AZ844" s="1"/>
      <c r="BA844" s="2">
        <f t="shared" si="634"/>
        <v>0</v>
      </c>
      <c r="BB844" s="2">
        <f>SUM(AG844,AI844,-BA844,-Table17[[#This Row],[Sale Fee]])</f>
        <v>0</v>
      </c>
      <c r="BD844" s="1"/>
      <c r="BE844" s="1"/>
      <c r="BF844" s="1"/>
    </row>
    <row r="845" spans="1:58" x14ac:dyDescent="0.25">
      <c r="A845" s="1"/>
      <c r="B845" s="1"/>
      <c r="P845" s="1"/>
      <c r="Q845" s="1"/>
      <c r="R845" s="1"/>
      <c r="T845" s="1"/>
      <c r="U845" s="1"/>
      <c r="V845" s="1"/>
      <c r="Y845" s="1">
        <f>Table17[[#This Row],[Quantity2]]*Table17[[#This Row],[U Cost]]</f>
        <v>0</v>
      </c>
      <c r="AA845" s="1"/>
      <c r="AB845" s="1"/>
      <c r="AC845" s="1">
        <f t="shared" si="629"/>
        <v>0</v>
      </c>
      <c r="AD845" s="1"/>
      <c r="AE845" s="1">
        <f>SUM(Table17[[#This Row],[Total 
Paid]:[Refunds]])</f>
        <v>0</v>
      </c>
      <c r="AF845" s="1"/>
      <c r="AG845" s="1">
        <f>SUM(AC845,Table17[[#This Row],[Refunds]],Table17[[#This Row],[Shipping 
Charged]])</f>
        <v>0</v>
      </c>
      <c r="AH845" s="1"/>
      <c r="AI845" s="1"/>
      <c r="AJ845" s="1">
        <f t="shared" si="630"/>
        <v>0</v>
      </c>
      <c r="AL845" s="1"/>
      <c r="AM845" s="1"/>
      <c r="AN845" s="1"/>
      <c r="AO845" s="1"/>
      <c r="AQ845" s="30"/>
      <c r="AR845" s="1"/>
      <c r="AS845" s="1">
        <f t="shared" si="635"/>
        <v>0</v>
      </c>
      <c r="AT845" s="1"/>
      <c r="AU845" s="1"/>
      <c r="AV845" s="2">
        <f t="shared" si="631"/>
        <v>0</v>
      </c>
      <c r="AX845" s="1"/>
      <c r="AY845" s="1"/>
      <c r="AZ845" s="1"/>
      <c r="BA845" s="2">
        <f t="shared" si="634"/>
        <v>0</v>
      </c>
      <c r="BB845" s="2">
        <f>SUM(AG845,AI845,-BA845,-Table17[[#This Row],[Sale Fee]])</f>
        <v>0</v>
      </c>
      <c r="BD845" s="1"/>
      <c r="BE845" s="1"/>
      <c r="BF845" s="1"/>
    </row>
    <row r="846" spans="1:58" x14ac:dyDescent="0.25">
      <c r="A846" s="1"/>
      <c r="B846" s="1"/>
      <c r="P846" s="1"/>
      <c r="Q846" s="1"/>
      <c r="R846" s="1"/>
      <c r="T846" s="1"/>
      <c r="U846" s="1"/>
      <c r="V846" s="1"/>
      <c r="Y846" s="1">
        <f>Table17[[#This Row],[Quantity2]]*Table17[[#This Row],[U Cost]]</f>
        <v>0</v>
      </c>
      <c r="AA846" s="1"/>
      <c r="AB846" s="1"/>
      <c r="AC846" s="1">
        <f t="shared" si="629"/>
        <v>0</v>
      </c>
      <c r="AD846" s="1"/>
      <c r="AE846" s="1">
        <f>SUM(Table17[[#This Row],[Total 
Paid]:[Refunds]])</f>
        <v>0</v>
      </c>
      <c r="AF846" s="1"/>
      <c r="AG846" s="1">
        <f>SUM(AC846,Table17[[#This Row],[Refunds]],Table17[[#This Row],[Shipping 
Charged]])</f>
        <v>0</v>
      </c>
      <c r="AH846" s="1"/>
      <c r="AI846" s="1"/>
      <c r="AJ846" s="1">
        <f t="shared" si="630"/>
        <v>0</v>
      </c>
      <c r="AL846" s="1"/>
      <c r="AM846" s="1"/>
      <c r="AN846" s="1"/>
      <c r="AO846" s="1"/>
      <c r="AQ846" s="30"/>
      <c r="AR846" s="1"/>
      <c r="AS846" s="1">
        <f t="shared" si="635"/>
        <v>0</v>
      </c>
      <c r="AT846" s="1"/>
      <c r="AU846" s="1"/>
      <c r="AV846" s="2">
        <f t="shared" si="631"/>
        <v>0</v>
      </c>
      <c r="AX846" s="1"/>
      <c r="AY846" s="1"/>
      <c r="AZ846" s="1"/>
      <c r="BA846" s="2">
        <f t="shared" si="634"/>
        <v>0</v>
      </c>
      <c r="BB846" s="2">
        <f>SUM(AG846,AI846,-BA846,-Table17[[#This Row],[Sale Fee]])</f>
        <v>0</v>
      </c>
      <c r="BD846" s="1"/>
      <c r="BE846" s="1"/>
      <c r="BF846" s="1"/>
    </row>
    <row r="847" spans="1:58" x14ac:dyDescent="0.25">
      <c r="A847" s="1"/>
      <c r="B847" s="1"/>
      <c r="P847" s="1"/>
      <c r="Q847" s="1"/>
      <c r="R847" s="1"/>
      <c r="T847" s="1"/>
      <c r="U847" s="1"/>
      <c r="V847" s="1"/>
      <c r="Y847" s="1">
        <f>Table17[[#This Row],[Quantity2]]*Table17[[#This Row],[U Cost]]</f>
        <v>0</v>
      </c>
      <c r="AA847" s="1"/>
      <c r="AB847" s="1"/>
      <c r="AC847" s="1">
        <f t="shared" si="629"/>
        <v>0</v>
      </c>
      <c r="AD847" s="1"/>
      <c r="AE847" s="1">
        <f>SUM(Table17[[#This Row],[Total 
Paid]:[Refunds]])</f>
        <v>0</v>
      </c>
      <c r="AF847" s="1"/>
      <c r="AG847" s="1">
        <f>SUM(AC847,Table17[[#This Row],[Refunds]],Table17[[#This Row],[Shipping 
Charged]])</f>
        <v>0</v>
      </c>
      <c r="AH847" s="1"/>
      <c r="AI847" s="1"/>
      <c r="AJ847" s="1">
        <f t="shared" si="630"/>
        <v>0</v>
      </c>
      <c r="AL847" s="1"/>
      <c r="AM847" s="1"/>
      <c r="AN847" s="1"/>
      <c r="AO847" s="1"/>
      <c r="AQ847" s="30"/>
      <c r="AR847" s="1"/>
      <c r="AS847" s="1">
        <f t="shared" si="635"/>
        <v>0</v>
      </c>
      <c r="AT847" s="1"/>
      <c r="AU847" s="1"/>
      <c r="AV847" s="2">
        <f t="shared" si="631"/>
        <v>0</v>
      </c>
      <c r="AX847" s="1"/>
      <c r="AY847" s="1"/>
      <c r="AZ847" s="1"/>
      <c r="BA847" s="2">
        <f t="shared" si="634"/>
        <v>0</v>
      </c>
      <c r="BB847" s="2">
        <f>SUM(AG847,AI847,-BA847,-Table17[[#This Row],[Sale Fee]])</f>
        <v>0</v>
      </c>
      <c r="BD847" s="1"/>
      <c r="BE847" s="1"/>
      <c r="BF847" s="1"/>
    </row>
    <row r="848" spans="1:58" x14ac:dyDescent="0.25">
      <c r="A848" s="1"/>
      <c r="B848" s="1"/>
      <c r="P848" s="1"/>
      <c r="Q848" s="1"/>
      <c r="R848" s="1"/>
      <c r="T848" s="1"/>
      <c r="U848" s="1"/>
      <c r="V848" s="1"/>
      <c r="Y848" s="1">
        <f>Table17[[#This Row],[Quantity2]]*Table17[[#This Row],[U Cost]]</f>
        <v>0</v>
      </c>
      <c r="AA848" s="1"/>
      <c r="AB848" s="1"/>
      <c r="AC848" s="1">
        <f t="shared" si="629"/>
        <v>0</v>
      </c>
      <c r="AD848" s="1"/>
      <c r="AE848" s="1">
        <f>SUM(Table17[[#This Row],[Total 
Paid]:[Refunds]])</f>
        <v>0</v>
      </c>
      <c r="AF848" s="1"/>
      <c r="AG848" s="1">
        <f>SUM(AC848,Table17[[#This Row],[Refunds]],Table17[[#This Row],[Shipping 
Charged]])</f>
        <v>0</v>
      </c>
      <c r="AH848" s="1"/>
      <c r="AI848" s="1"/>
      <c r="AJ848" s="1">
        <f t="shared" si="630"/>
        <v>0</v>
      </c>
      <c r="AL848" s="1"/>
      <c r="AM848" s="1"/>
      <c r="AN848" s="1"/>
      <c r="AO848" s="1"/>
      <c r="AQ848" s="30"/>
      <c r="AR848" s="1"/>
      <c r="AS848" s="1">
        <f t="shared" si="635"/>
        <v>0</v>
      </c>
      <c r="AT848" s="1"/>
      <c r="AU848" s="1"/>
      <c r="AV848" s="2">
        <f t="shared" si="631"/>
        <v>0</v>
      </c>
      <c r="AX848" s="1"/>
      <c r="AY848" s="1"/>
      <c r="AZ848" s="1"/>
      <c r="BA848" s="2">
        <f t="shared" si="634"/>
        <v>0</v>
      </c>
      <c r="BB848" s="2">
        <f>SUM(AG848,AI848,-BA848,-Table17[[#This Row],[Sale Fee]])</f>
        <v>0</v>
      </c>
      <c r="BD848" s="1"/>
      <c r="BE848" s="1"/>
      <c r="BF848" s="1"/>
    </row>
    <row r="849" spans="1:58" x14ac:dyDescent="0.25">
      <c r="A849" s="1"/>
      <c r="B849" s="1"/>
      <c r="P849" s="1"/>
      <c r="Q849" s="1"/>
      <c r="R849" s="1"/>
      <c r="T849" s="1"/>
      <c r="U849" s="1"/>
      <c r="V849" s="1"/>
      <c r="Y849" s="1">
        <f>Table17[[#This Row],[Quantity2]]*Table17[[#This Row],[U Cost]]</f>
        <v>0</v>
      </c>
      <c r="AA849" s="1"/>
      <c r="AB849" s="1"/>
      <c r="AC849" s="1">
        <f t="shared" si="629"/>
        <v>0</v>
      </c>
      <c r="AD849" s="1"/>
      <c r="AE849" s="1">
        <f>SUM(Table17[[#This Row],[Total 
Paid]:[Refunds]])</f>
        <v>0</v>
      </c>
      <c r="AF849" s="1"/>
      <c r="AG849" s="1">
        <f>SUM(AC849,Table17[[#This Row],[Refunds]],Table17[[#This Row],[Shipping 
Charged]])</f>
        <v>0</v>
      </c>
      <c r="AH849" s="1"/>
      <c r="AI849" s="1"/>
      <c r="AJ849" s="1">
        <f t="shared" si="630"/>
        <v>0</v>
      </c>
      <c r="AL849" s="1"/>
      <c r="AM849" s="1"/>
      <c r="AN849" s="1"/>
      <c r="AO849" s="1"/>
      <c r="AQ849" s="30"/>
      <c r="AR849" s="1"/>
      <c r="AS849" s="1">
        <f t="shared" si="635"/>
        <v>0</v>
      </c>
      <c r="AT849" s="1"/>
      <c r="AU849" s="1"/>
      <c r="AV849" s="2">
        <f t="shared" si="631"/>
        <v>0</v>
      </c>
      <c r="AX849" s="1"/>
      <c r="AY849" s="1"/>
      <c r="AZ849" s="1"/>
      <c r="BA849" s="2">
        <f t="shared" si="634"/>
        <v>0</v>
      </c>
      <c r="BB849" s="2">
        <f>SUM(AG849,AI849,-BA849,-Table17[[#This Row],[Sale Fee]])</f>
        <v>0</v>
      </c>
      <c r="BD849" s="1"/>
      <c r="BE849" s="1"/>
      <c r="BF849" s="1"/>
    </row>
    <row r="850" spans="1:58" x14ac:dyDescent="0.25">
      <c r="A850" s="1"/>
      <c r="B850" s="1"/>
      <c r="P850" s="1"/>
      <c r="Q850" s="1"/>
      <c r="R850" s="1"/>
      <c r="T850" s="1"/>
      <c r="U850" s="1"/>
      <c r="V850" s="1"/>
      <c r="Y850" s="1">
        <f>Table17[[#This Row],[Quantity2]]*Table17[[#This Row],[U Cost]]</f>
        <v>0</v>
      </c>
      <c r="AA850" s="1"/>
      <c r="AB850" s="1"/>
      <c r="AC850" s="1">
        <f t="shared" ref="AC850:AC913" si="636">AB850*AA850</f>
        <v>0</v>
      </c>
      <c r="AD850" s="1"/>
      <c r="AE850" s="1">
        <f>SUM(Table17[[#This Row],[Total 
Paid]:[Refunds]])</f>
        <v>0</v>
      </c>
      <c r="AF850" s="1"/>
      <c r="AG850" s="1">
        <f>SUM(AC850,Table17[[#This Row],[Refunds]],Table17[[#This Row],[Shipping 
Charged]])</f>
        <v>0</v>
      </c>
      <c r="AH850" s="1"/>
      <c r="AI850" s="1"/>
      <c r="AJ850" s="1">
        <f t="shared" ref="AJ850:AJ913" si="637">SUM(AG850,AH850,AI850)</f>
        <v>0</v>
      </c>
      <c r="AL850" s="1"/>
      <c r="AM850" s="1"/>
      <c r="AN850" s="1"/>
      <c r="AO850" s="1"/>
      <c r="AQ850" s="30"/>
      <c r="AR850" s="1"/>
      <c r="AS850" s="1">
        <f t="shared" si="635"/>
        <v>0</v>
      </c>
      <c r="AT850" s="1"/>
      <c r="AU850" s="1"/>
      <c r="AV850" s="2">
        <f t="shared" ref="AV850:AV913" si="638">SUM(AS850:AU850)</f>
        <v>0</v>
      </c>
      <c r="AX850" s="1"/>
      <c r="AY850" s="1"/>
      <c r="AZ850" s="1"/>
      <c r="BA850" s="2">
        <f t="shared" si="634"/>
        <v>0</v>
      </c>
      <c r="BB850" s="2">
        <f>SUM(AG850,AI850,-BA850,-Table17[[#This Row],[Sale Fee]])</f>
        <v>0</v>
      </c>
      <c r="BD850" s="1"/>
      <c r="BE850" s="1"/>
      <c r="BF850" s="1"/>
    </row>
    <row r="851" spans="1:58" x14ac:dyDescent="0.25">
      <c r="A851" s="1"/>
      <c r="B851" s="1"/>
      <c r="P851" s="1"/>
      <c r="Q851" s="1"/>
      <c r="R851" s="1"/>
      <c r="T851" s="1"/>
      <c r="U851" s="1"/>
      <c r="V851" s="1"/>
      <c r="Y851" s="1">
        <f>Table17[[#This Row],[Quantity2]]*Table17[[#This Row],[U Cost]]</f>
        <v>0</v>
      </c>
      <c r="AA851" s="1"/>
      <c r="AB851" s="1"/>
      <c r="AC851" s="1">
        <f t="shared" si="636"/>
        <v>0</v>
      </c>
      <c r="AD851" s="1"/>
      <c r="AE851" s="1">
        <f>SUM(Table17[[#This Row],[Total 
Paid]:[Refunds]])</f>
        <v>0</v>
      </c>
      <c r="AF851" s="1"/>
      <c r="AG851" s="1">
        <f>SUM(AC851,Table17[[#This Row],[Refunds]],Table17[[#This Row],[Shipping 
Charged]])</f>
        <v>0</v>
      </c>
      <c r="AH851" s="1"/>
      <c r="AI851" s="1"/>
      <c r="AJ851" s="1">
        <f t="shared" si="637"/>
        <v>0</v>
      </c>
      <c r="AL851" s="1"/>
      <c r="AM851" s="1"/>
      <c r="AN851" s="1"/>
      <c r="AO851" s="1"/>
      <c r="AQ851" s="30"/>
      <c r="AR851" s="1"/>
      <c r="AS851" s="1">
        <f t="shared" si="635"/>
        <v>0</v>
      </c>
      <c r="AT851" s="1"/>
      <c r="AU851" s="1"/>
      <c r="AV851" s="2">
        <f t="shared" si="638"/>
        <v>0</v>
      </c>
      <c r="AX851" s="1"/>
      <c r="AY851" s="1"/>
      <c r="AZ851" s="1"/>
      <c r="BA851" s="2">
        <f t="shared" si="634"/>
        <v>0</v>
      </c>
      <c r="BB851" s="2">
        <f>SUM(AG851,AI851,-BA851,-Table17[[#This Row],[Sale Fee]])</f>
        <v>0</v>
      </c>
      <c r="BD851" s="1"/>
      <c r="BE851" s="1"/>
      <c r="BF851" s="1"/>
    </row>
    <row r="852" spans="1:58" x14ac:dyDescent="0.25">
      <c r="A852" s="1"/>
      <c r="B852" s="1"/>
      <c r="P852" s="1"/>
      <c r="Q852" s="1"/>
      <c r="R852" s="1"/>
      <c r="T852" s="1"/>
      <c r="U852" s="1"/>
      <c r="V852" s="1"/>
      <c r="Y852" s="1">
        <f>Table17[[#This Row],[Quantity2]]*Table17[[#This Row],[U Cost]]</f>
        <v>0</v>
      </c>
      <c r="AA852" s="1"/>
      <c r="AB852" s="1"/>
      <c r="AC852" s="1">
        <f t="shared" si="636"/>
        <v>0</v>
      </c>
      <c r="AD852" s="1"/>
      <c r="AE852" s="1">
        <f>SUM(Table17[[#This Row],[Total 
Paid]:[Refunds]])</f>
        <v>0</v>
      </c>
      <c r="AF852" s="1"/>
      <c r="AG852" s="1">
        <f>SUM(AC852,Table17[[#This Row],[Refunds]],Table17[[#This Row],[Shipping 
Charged]])</f>
        <v>0</v>
      </c>
      <c r="AH852" s="1"/>
      <c r="AI852" s="1"/>
      <c r="AJ852" s="1">
        <f t="shared" si="637"/>
        <v>0</v>
      </c>
      <c r="AL852" s="1"/>
      <c r="AM852" s="1"/>
      <c r="AN852" s="1"/>
      <c r="AO852" s="1"/>
      <c r="AQ852" s="30"/>
      <c r="AR852" s="1"/>
      <c r="AS852" s="1">
        <f t="shared" si="635"/>
        <v>0</v>
      </c>
      <c r="AT852" s="1"/>
      <c r="AU852" s="1"/>
      <c r="AV852" s="2">
        <f t="shared" si="638"/>
        <v>0</v>
      </c>
      <c r="AX852" s="1"/>
      <c r="AY852" s="1"/>
      <c r="AZ852" s="1"/>
      <c r="BA852" s="2">
        <f t="shared" si="634"/>
        <v>0</v>
      </c>
      <c r="BB852" s="2">
        <f>SUM(AG852,AI852,-BA852,-Table17[[#This Row],[Sale Fee]])</f>
        <v>0</v>
      </c>
      <c r="BD852" s="1"/>
      <c r="BE852" s="1"/>
      <c r="BF852" s="1"/>
    </row>
    <row r="853" spans="1:58" x14ac:dyDescent="0.25">
      <c r="A853" s="1"/>
      <c r="B853" s="1"/>
      <c r="P853" s="1"/>
      <c r="Q853" s="1"/>
      <c r="R853" s="1"/>
      <c r="T853" s="1"/>
      <c r="U853" s="1"/>
      <c r="V853" s="1"/>
      <c r="Y853" s="1">
        <f>Table17[[#This Row],[Quantity2]]*Table17[[#This Row],[U Cost]]</f>
        <v>0</v>
      </c>
      <c r="AA853" s="1"/>
      <c r="AB853" s="1"/>
      <c r="AC853" s="1">
        <f t="shared" si="636"/>
        <v>0</v>
      </c>
      <c r="AD853" s="1"/>
      <c r="AE853" s="1">
        <f>SUM(Table17[[#This Row],[Total 
Paid]:[Refunds]])</f>
        <v>0</v>
      </c>
      <c r="AF853" s="1"/>
      <c r="AG853" s="1">
        <f>SUM(AC853,Table17[[#This Row],[Refunds]],Table17[[#This Row],[Shipping 
Charged]])</f>
        <v>0</v>
      </c>
      <c r="AH853" s="1"/>
      <c r="AI853" s="1"/>
      <c r="AJ853" s="1">
        <f t="shared" si="637"/>
        <v>0</v>
      </c>
      <c r="AL853" s="1"/>
      <c r="AM853" s="1"/>
      <c r="AN853" s="1"/>
      <c r="AO853" s="1"/>
      <c r="AQ853" s="30"/>
      <c r="AR853" s="1"/>
      <c r="AS853" s="1">
        <f t="shared" si="635"/>
        <v>0</v>
      </c>
      <c r="AT853" s="1"/>
      <c r="AU853" s="1"/>
      <c r="AV853" s="2">
        <f t="shared" si="638"/>
        <v>0</v>
      </c>
      <c r="AX853" s="1"/>
      <c r="AY853" s="1"/>
      <c r="AZ853" s="1"/>
      <c r="BA853" s="2">
        <f t="shared" si="634"/>
        <v>0</v>
      </c>
      <c r="BB853" s="2">
        <f>SUM(AG853,AI853,-BA853,-Table17[[#This Row],[Sale Fee]])</f>
        <v>0</v>
      </c>
      <c r="BD853" s="1"/>
      <c r="BE853" s="1"/>
      <c r="BF853" s="1"/>
    </row>
    <row r="854" spans="1:58" x14ac:dyDescent="0.25">
      <c r="A854" s="1"/>
      <c r="B854" s="1"/>
      <c r="P854" s="1"/>
      <c r="Q854" s="1"/>
      <c r="R854" s="1"/>
      <c r="T854" s="1"/>
      <c r="U854" s="1"/>
      <c r="V854" s="1"/>
      <c r="Y854" s="1">
        <f>Table17[[#This Row],[Quantity2]]*Table17[[#This Row],[U Cost]]</f>
        <v>0</v>
      </c>
      <c r="AA854" s="1"/>
      <c r="AB854" s="1"/>
      <c r="AC854" s="1">
        <f t="shared" si="636"/>
        <v>0</v>
      </c>
      <c r="AD854" s="1"/>
      <c r="AE854" s="1">
        <f>SUM(Table17[[#This Row],[Total 
Paid]:[Refunds]])</f>
        <v>0</v>
      </c>
      <c r="AF854" s="1"/>
      <c r="AG854" s="1">
        <f>SUM(AC854,Table17[[#This Row],[Refunds]],Table17[[#This Row],[Shipping 
Charged]])</f>
        <v>0</v>
      </c>
      <c r="AH854" s="1"/>
      <c r="AI854" s="1"/>
      <c r="AJ854" s="1">
        <f t="shared" si="637"/>
        <v>0</v>
      </c>
      <c r="AL854" s="1"/>
      <c r="AM854" s="1"/>
      <c r="AN854" s="1"/>
      <c r="AO854" s="1"/>
      <c r="AQ854" s="30"/>
      <c r="AR854" s="1"/>
      <c r="AS854" s="1">
        <f t="shared" si="635"/>
        <v>0</v>
      </c>
      <c r="AT854" s="1"/>
      <c r="AU854" s="1"/>
      <c r="AV854" s="2">
        <f t="shared" si="638"/>
        <v>0</v>
      </c>
      <c r="AX854" s="1"/>
      <c r="AY854" s="1"/>
      <c r="AZ854" s="1"/>
      <c r="BA854" s="2">
        <f t="shared" si="634"/>
        <v>0</v>
      </c>
      <c r="BB854" s="2">
        <f>SUM(AG854,AI854,-BA854,-Table17[[#This Row],[Sale Fee]])</f>
        <v>0</v>
      </c>
      <c r="BD854" s="1"/>
      <c r="BE854" s="1"/>
      <c r="BF854" s="1"/>
    </row>
    <row r="855" spans="1:58" x14ac:dyDescent="0.25">
      <c r="A855" s="1"/>
      <c r="B855" s="1"/>
      <c r="P855" s="1"/>
      <c r="Q855" s="1"/>
      <c r="R855" s="1"/>
      <c r="T855" s="1"/>
      <c r="U855" s="1"/>
      <c r="V855" s="1"/>
      <c r="Y855" s="1">
        <f>Table17[[#This Row],[Quantity2]]*Table17[[#This Row],[U Cost]]</f>
        <v>0</v>
      </c>
      <c r="AA855" s="1"/>
      <c r="AB855" s="1"/>
      <c r="AC855" s="1">
        <f t="shared" si="636"/>
        <v>0</v>
      </c>
      <c r="AD855" s="1"/>
      <c r="AE855" s="1">
        <f>SUM(Table17[[#This Row],[Total 
Paid]:[Refunds]])</f>
        <v>0</v>
      </c>
      <c r="AF855" s="1"/>
      <c r="AG855" s="1">
        <f>SUM(AC855,Table17[[#This Row],[Refunds]],Table17[[#This Row],[Shipping 
Charged]])</f>
        <v>0</v>
      </c>
      <c r="AH855" s="1"/>
      <c r="AI855" s="1"/>
      <c r="AJ855" s="1">
        <f t="shared" si="637"/>
        <v>0</v>
      </c>
      <c r="AL855" s="1"/>
      <c r="AM855" s="1"/>
      <c r="AN855" s="1"/>
      <c r="AO855" s="1"/>
      <c r="AQ855" s="30"/>
      <c r="AR855" s="1"/>
      <c r="AS855" s="1">
        <f t="shared" si="635"/>
        <v>0</v>
      </c>
      <c r="AT855" s="1"/>
      <c r="AU855" s="1"/>
      <c r="AV855" s="2">
        <f t="shared" si="638"/>
        <v>0</v>
      </c>
      <c r="AX855" s="1"/>
      <c r="AY855" s="1"/>
      <c r="AZ855" s="1"/>
      <c r="BA855" s="2">
        <f t="shared" si="634"/>
        <v>0</v>
      </c>
      <c r="BB855" s="2">
        <f>SUM(AG855,AI855,-BA855,-Table17[[#This Row],[Sale Fee]])</f>
        <v>0</v>
      </c>
      <c r="BD855" s="1"/>
      <c r="BE855" s="1"/>
      <c r="BF855" s="1"/>
    </row>
    <row r="856" spans="1:58" x14ac:dyDescent="0.25">
      <c r="A856" s="1"/>
      <c r="B856" s="1"/>
      <c r="P856" s="1"/>
      <c r="Q856" s="1"/>
      <c r="R856" s="1"/>
      <c r="T856" s="1"/>
      <c r="U856" s="1"/>
      <c r="V856" s="1"/>
      <c r="Y856" s="1">
        <f>Table17[[#This Row],[Quantity2]]*Table17[[#This Row],[U Cost]]</f>
        <v>0</v>
      </c>
      <c r="AA856" s="1"/>
      <c r="AB856" s="1"/>
      <c r="AC856" s="1">
        <f t="shared" si="636"/>
        <v>0</v>
      </c>
      <c r="AD856" s="1"/>
      <c r="AE856" s="1">
        <f>SUM(Table17[[#This Row],[Total 
Paid]:[Refunds]])</f>
        <v>0</v>
      </c>
      <c r="AF856" s="1"/>
      <c r="AG856" s="1">
        <f>SUM(AC856,Table17[[#This Row],[Refunds]],Table17[[#This Row],[Shipping 
Charged]])</f>
        <v>0</v>
      </c>
      <c r="AH856" s="1"/>
      <c r="AI856" s="1"/>
      <c r="AJ856" s="1">
        <f t="shared" si="637"/>
        <v>0</v>
      </c>
      <c r="AL856" s="1"/>
      <c r="AM856" s="1"/>
      <c r="AN856" s="1"/>
      <c r="AO856" s="1"/>
      <c r="AQ856" s="30"/>
      <c r="AR856" s="1"/>
      <c r="AS856" s="1">
        <f t="shared" si="635"/>
        <v>0</v>
      </c>
      <c r="AT856" s="1"/>
      <c r="AU856" s="1"/>
      <c r="AV856" s="2">
        <f t="shared" si="638"/>
        <v>0</v>
      </c>
      <c r="AX856" s="1"/>
      <c r="AY856" s="1"/>
      <c r="AZ856" s="1"/>
      <c r="BA856" s="2">
        <f t="shared" si="634"/>
        <v>0</v>
      </c>
      <c r="BB856" s="2">
        <f>SUM(AG856,AI856,-BA856,-Table17[[#This Row],[Sale Fee]])</f>
        <v>0</v>
      </c>
      <c r="BD856" s="1"/>
      <c r="BE856" s="1"/>
      <c r="BF856" s="1"/>
    </row>
    <row r="857" spans="1:58" x14ac:dyDescent="0.25">
      <c r="A857" s="1"/>
      <c r="B857" s="1"/>
      <c r="P857" s="1"/>
      <c r="Q857" s="1"/>
      <c r="R857" s="1"/>
      <c r="T857" s="1"/>
      <c r="U857" s="1"/>
      <c r="V857" s="1"/>
      <c r="Y857" s="1">
        <f>Table17[[#This Row],[Quantity2]]*Table17[[#This Row],[U Cost]]</f>
        <v>0</v>
      </c>
      <c r="AA857" s="1"/>
      <c r="AB857" s="1"/>
      <c r="AC857" s="1">
        <f t="shared" si="636"/>
        <v>0</v>
      </c>
      <c r="AD857" s="1"/>
      <c r="AE857" s="1">
        <f>SUM(Table17[[#This Row],[Total 
Paid]:[Refunds]])</f>
        <v>0</v>
      </c>
      <c r="AF857" s="1"/>
      <c r="AG857" s="1">
        <f>SUM(AC857,Table17[[#This Row],[Refunds]],Table17[[#This Row],[Shipping 
Charged]])</f>
        <v>0</v>
      </c>
      <c r="AH857" s="1"/>
      <c r="AI857" s="1"/>
      <c r="AJ857" s="1">
        <f t="shared" si="637"/>
        <v>0</v>
      </c>
      <c r="AL857" s="1"/>
      <c r="AM857" s="1"/>
      <c r="AN857" s="1"/>
      <c r="AO857" s="1"/>
      <c r="AQ857" s="30"/>
      <c r="AR857" s="1"/>
      <c r="AS857" s="1">
        <f t="shared" si="635"/>
        <v>0</v>
      </c>
      <c r="AT857" s="1"/>
      <c r="AU857" s="1"/>
      <c r="AV857" s="2">
        <f t="shared" si="638"/>
        <v>0</v>
      </c>
      <c r="AX857" s="1"/>
      <c r="AY857" s="1"/>
      <c r="AZ857" s="1"/>
      <c r="BA857" s="2">
        <f t="shared" si="634"/>
        <v>0</v>
      </c>
      <c r="BB857" s="2">
        <f>SUM(AG857,AI857,-BA857,-Table17[[#This Row],[Sale Fee]])</f>
        <v>0</v>
      </c>
      <c r="BD857" s="1"/>
      <c r="BE857" s="1"/>
      <c r="BF857" s="1"/>
    </row>
    <row r="858" spans="1:58" x14ac:dyDescent="0.25">
      <c r="A858" s="1"/>
      <c r="B858" s="1"/>
      <c r="P858" s="1"/>
      <c r="Q858" s="1"/>
      <c r="R858" s="1"/>
      <c r="T858" s="1"/>
      <c r="U858" s="1"/>
      <c r="V858" s="1"/>
      <c r="Y858" s="1">
        <f>Table17[[#This Row],[Quantity2]]*Table17[[#This Row],[U Cost]]</f>
        <v>0</v>
      </c>
      <c r="AA858" s="1"/>
      <c r="AB858" s="1"/>
      <c r="AC858" s="1">
        <f t="shared" si="636"/>
        <v>0</v>
      </c>
      <c r="AD858" s="1"/>
      <c r="AE858" s="1">
        <f>SUM(Table17[[#This Row],[Total 
Paid]:[Refunds]])</f>
        <v>0</v>
      </c>
      <c r="AF858" s="1"/>
      <c r="AG858" s="1">
        <f>SUM(AC858,Table17[[#This Row],[Refunds]],Table17[[#This Row],[Shipping 
Charged]])</f>
        <v>0</v>
      </c>
      <c r="AH858" s="1"/>
      <c r="AI858" s="1"/>
      <c r="AJ858" s="1">
        <f t="shared" si="637"/>
        <v>0</v>
      </c>
      <c r="AL858" s="1"/>
      <c r="AM858" s="1"/>
      <c r="AN858" s="1"/>
      <c r="AO858" s="1"/>
      <c r="AQ858" s="30"/>
      <c r="AR858" s="1"/>
      <c r="AS858" s="1">
        <f t="shared" si="635"/>
        <v>0</v>
      </c>
      <c r="AT858" s="1"/>
      <c r="AU858" s="1"/>
      <c r="AV858" s="2">
        <f t="shared" si="638"/>
        <v>0</v>
      </c>
      <c r="AX858" s="1"/>
      <c r="AY858" s="1"/>
      <c r="AZ858" s="1"/>
      <c r="BA858" s="2">
        <f t="shared" si="634"/>
        <v>0</v>
      </c>
      <c r="BB858" s="2">
        <f>SUM(AG858,AI858,-BA858,-Table17[[#This Row],[Sale Fee]])</f>
        <v>0</v>
      </c>
      <c r="BD858" s="1"/>
      <c r="BE858" s="1"/>
      <c r="BF858" s="1"/>
    </row>
    <row r="859" spans="1:58" x14ac:dyDescent="0.25">
      <c r="A859" s="1"/>
      <c r="B859" s="1"/>
      <c r="P859" s="1"/>
      <c r="Q859" s="1"/>
      <c r="R859" s="1"/>
      <c r="T859" s="1"/>
      <c r="U859" s="1"/>
      <c r="V859" s="1"/>
      <c r="Y859" s="1">
        <f>Table17[[#This Row],[Quantity2]]*Table17[[#This Row],[U Cost]]</f>
        <v>0</v>
      </c>
      <c r="AA859" s="1"/>
      <c r="AB859" s="1"/>
      <c r="AC859" s="1">
        <f t="shared" si="636"/>
        <v>0</v>
      </c>
      <c r="AD859" s="1"/>
      <c r="AE859" s="1">
        <f>SUM(Table17[[#This Row],[Total 
Paid]:[Refunds]])</f>
        <v>0</v>
      </c>
      <c r="AF859" s="1"/>
      <c r="AG859" s="1">
        <f>SUM(AC859,Table17[[#This Row],[Refunds]],Table17[[#This Row],[Shipping 
Charged]])</f>
        <v>0</v>
      </c>
      <c r="AH859" s="1"/>
      <c r="AI859" s="1"/>
      <c r="AJ859" s="1">
        <f t="shared" si="637"/>
        <v>0</v>
      </c>
      <c r="AL859" s="1"/>
      <c r="AM859" s="1"/>
      <c r="AN859" s="1"/>
      <c r="AO859" s="1"/>
      <c r="AQ859" s="30"/>
      <c r="AR859" s="1"/>
      <c r="AS859" s="1">
        <f t="shared" si="635"/>
        <v>0</v>
      </c>
      <c r="AT859" s="1"/>
      <c r="AU859" s="1"/>
      <c r="AV859" s="2">
        <f t="shared" si="638"/>
        <v>0</v>
      </c>
      <c r="AX859" s="1"/>
      <c r="AY859" s="1"/>
      <c r="AZ859" s="1"/>
      <c r="BA859" s="2">
        <f t="shared" si="634"/>
        <v>0</v>
      </c>
      <c r="BB859" s="2">
        <f>SUM(AG859,AI859,-BA859,-Table17[[#This Row],[Sale Fee]])</f>
        <v>0</v>
      </c>
      <c r="BD859" s="1"/>
      <c r="BE859" s="1"/>
      <c r="BF859" s="1"/>
    </row>
    <row r="860" spans="1:58" x14ac:dyDescent="0.25">
      <c r="A860" s="1"/>
      <c r="B860" s="1"/>
      <c r="P860" s="1"/>
      <c r="Q860" s="1"/>
      <c r="R860" s="1"/>
      <c r="T860" s="1"/>
      <c r="U860" s="1"/>
      <c r="V860" s="1"/>
      <c r="Y860" s="1">
        <f>Table17[[#This Row],[Quantity2]]*Table17[[#This Row],[U Cost]]</f>
        <v>0</v>
      </c>
      <c r="AA860" s="1"/>
      <c r="AB860" s="1"/>
      <c r="AC860" s="1">
        <f t="shared" si="636"/>
        <v>0</v>
      </c>
      <c r="AD860" s="1"/>
      <c r="AE860" s="1">
        <f>SUM(Table17[[#This Row],[Total 
Paid]:[Refunds]])</f>
        <v>0</v>
      </c>
      <c r="AF860" s="1"/>
      <c r="AG860" s="1">
        <f>SUM(AC860,Table17[[#This Row],[Refunds]],Table17[[#This Row],[Shipping 
Charged]])</f>
        <v>0</v>
      </c>
      <c r="AH860" s="1"/>
      <c r="AI860" s="1"/>
      <c r="AJ860" s="1">
        <f t="shared" si="637"/>
        <v>0</v>
      </c>
      <c r="AL860" s="1"/>
      <c r="AM860" s="1"/>
      <c r="AN860" s="1"/>
      <c r="AO860" s="1"/>
      <c r="AQ860" s="30"/>
      <c r="AR860" s="1"/>
      <c r="AS860" s="1">
        <f t="shared" si="635"/>
        <v>0</v>
      </c>
      <c r="AT860" s="1"/>
      <c r="AU860" s="1"/>
      <c r="AV860" s="2">
        <f t="shared" si="638"/>
        <v>0</v>
      </c>
      <c r="AX860" s="1"/>
      <c r="AY860" s="1"/>
      <c r="AZ860" s="1"/>
      <c r="BA860" s="2">
        <f t="shared" si="634"/>
        <v>0</v>
      </c>
      <c r="BB860" s="2">
        <f>SUM(AG860,AI860,-BA860,-Table17[[#This Row],[Sale Fee]])</f>
        <v>0</v>
      </c>
      <c r="BD860" s="1"/>
      <c r="BE860" s="1"/>
      <c r="BF860" s="1"/>
    </row>
    <row r="861" spans="1:58" x14ac:dyDescent="0.25">
      <c r="A861" s="1"/>
      <c r="B861" s="1"/>
      <c r="P861" s="1"/>
      <c r="Q861" s="1"/>
      <c r="R861" s="1"/>
      <c r="T861" s="1"/>
      <c r="U861" s="1"/>
      <c r="V861" s="1"/>
      <c r="Y861" s="1">
        <f>Table17[[#This Row],[Quantity2]]*Table17[[#This Row],[U Cost]]</f>
        <v>0</v>
      </c>
      <c r="AA861" s="1"/>
      <c r="AB861" s="1"/>
      <c r="AC861" s="1">
        <f t="shared" si="636"/>
        <v>0</v>
      </c>
      <c r="AD861" s="1"/>
      <c r="AE861" s="1">
        <f>SUM(Table17[[#This Row],[Total 
Paid]:[Refunds]])</f>
        <v>0</v>
      </c>
      <c r="AF861" s="1"/>
      <c r="AG861" s="1">
        <f>SUM(AC861,Table17[[#This Row],[Refunds]],Table17[[#This Row],[Shipping 
Charged]])</f>
        <v>0</v>
      </c>
      <c r="AH861" s="1"/>
      <c r="AI861" s="1"/>
      <c r="AJ861" s="1">
        <f t="shared" si="637"/>
        <v>0</v>
      </c>
      <c r="AL861" s="1"/>
      <c r="AM861" s="1"/>
      <c r="AN861" s="1"/>
      <c r="AO861" s="1"/>
      <c r="AQ861" s="30"/>
      <c r="AR861" s="1"/>
      <c r="AS861" s="1">
        <f t="shared" si="635"/>
        <v>0</v>
      </c>
      <c r="AT861" s="1"/>
      <c r="AU861" s="1"/>
      <c r="AV861" s="2">
        <f t="shared" si="638"/>
        <v>0</v>
      </c>
      <c r="AX861" s="1"/>
      <c r="AY861" s="1"/>
      <c r="AZ861" s="1"/>
      <c r="BA861" s="2">
        <f t="shared" si="634"/>
        <v>0</v>
      </c>
      <c r="BB861" s="2">
        <f>SUM(AG861,AI861,-BA861,-Table17[[#This Row],[Sale Fee]])</f>
        <v>0</v>
      </c>
      <c r="BD861" s="1"/>
      <c r="BE861" s="1"/>
      <c r="BF861" s="1"/>
    </row>
    <row r="862" spans="1:58" x14ac:dyDescent="0.25">
      <c r="A862" s="1"/>
      <c r="B862" s="1"/>
      <c r="P862" s="1"/>
      <c r="Q862" s="1"/>
      <c r="R862" s="1"/>
      <c r="T862" s="1"/>
      <c r="U862" s="1"/>
      <c r="V862" s="1"/>
      <c r="Y862" s="1">
        <f>Table17[[#This Row],[Quantity2]]*Table17[[#This Row],[U Cost]]</f>
        <v>0</v>
      </c>
      <c r="AA862" s="1"/>
      <c r="AB862" s="1"/>
      <c r="AC862" s="1">
        <f t="shared" si="636"/>
        <v>0</v>
      </c>
      <c r="AD862" s="1"/>
      <c r="AE862" s="1">
        <f>SUM(Table17[[#This Row],[Total 
Paid]:[Refunds]])</f>
        <v>0</v>
      </c>
      <c r="AF862" s="1"/>
      <c r="AG862" s="1">
        <f>SUM(AC862,Table17[[#This Row],[Refunds]],Table17[[#This Row],[Shipping 
Charged]])</f>
        <v>0</v>
      </c>
      <c r="AH862" s="1"/>
      <c r="AI862" s="1"/>
      <c r="AJ862" s="1">
        <f t="shared" si="637"/>
        <v>0</v>
      </c>
      <c r="AL862" s="1"/>
      <c r="AM862" s="1"/>
      <c r="AN862" s="1"/>
      <c r="AO862" s="1"/>
      <c r="AQ862" s="30"/>
      <c r="AR862" s="1"/>
      <c r="AS862" s="1">
        <f t="shared" si="635"/>
        <v>0</v>
      </c>
      <c r="AT862" s="1"/>
      <c r="AU862" s="1"/>
      <c r="AV862" s="2">
        <f t="shared" si="638"/>
        <v>0</v>
      </c>
      <c r="AX862" s="1"/>
      <c r="AY862" s="1"/>
      <c r="AZ862" s="1"/>
      <c r="BA862" s="2">
        <f t="shared" si="634"/>
        <v>0</v>
      </c>
      <c r="BB862" s="2">
        <f>SUM(AG862,AI862,-BA862,-Table17[[#This Row],[Sale Fee]])</f>
        <v>0</v>
      </c>
      <c r="BD862" s="1"/>
      <c r="BE862" s="1"/>
      <c r="BF862" s="1"/>
    </row>
    <row r="863" spans="1:58" x14ac:dyDescent="0.25">
      <c r="A863" s="1"/>
      <c r="B863" s="1"/>
      <c r="P863" s="1"/>
      <c r="Q863" s="1"/>
      <c r="R863" s="1"/>
      <c r="T863" s="1"/>
      <c r="U863" s="1"/>
      <c r="V863" s="1"/>
      <c r="Y863" s="1">
        <f>Table17[[#This Row],[Quantity2]]*Table17[[#This Row],[U Cost]]</f>
        <v>0</v>
      </c>
      <c r="AA863" s="1"/>
      <c r="AB863" s="1"/>
      <c r="AC863" s="1">
        <f t="shared" si="636"/>
        <v>0</v>
      </c>
      <c r="AD863" s="1"/>
      <c r="AE863" s="1">
        <f>SUM(Table17[[#This Row],[Total 
Paid]:[Refunds]])</f>
        <v>0</v>
      </c>
      <c r="AF863" s="1"/>
      <c r="AG863" s="1">
        <f>SUM(AC863,Table17[[#This Row],[Refunds]],Table17[[#This Row],[Shipping 
Charged]])</f>
        <v>0</v>
      </c>
      <c r="AH863" s="1"/>
      <c r="AI863" s="1"/>
      <c r="AJ863" s="1">
        <f t="shared" si="637"/>
        <v>0</v>
      </c>
      <c r="AL863" s="1"/>
      <c r="AM863" s="1"/>
      <c r="AN863" s="1"/>
      <c r="AO863" s="1"/>
      <c r="AQ863" s="30"/>
      <c r="AR863" s="1"/>
      <c r="AS863" s="1">
        <f t="shared" si="635"/>
        <v>0</v>
      </c>
      <c r="AT863" s="1"/>
      <c r="AU863" s="1"/>
      <c r="AV863" s="2">
        <f t="shared" si="638"/>
        <v>0</v>
      </c>
      <c r="AX863" s="1"/>
      <c r="AY863" s="1"/>
      <c r="AZ863" s="1"/>
      <c r="BA863" s="2">
        <f t="shared" si="634"/>
        <v>0</v>
      </c>
      <c r="BB863" s="2">
        <f>SUM(AG863,AI863,-BA863,-Table17[[#This Row],[Sale Fee]])</f>
        <v>0</v>
      </c>
      <c r="BD863" s="1"/>
      <c r="BE863" s="1"/>
      <c r="BF863" s="1"/>
    </row>
    <row r="864" spans="1:58" x14ac:dyDescent="0.25">
      <c r="A864" s="1"/>
      <c r="B864" s="1"/>
      <c r="P864" s="1"/>
      <c r="Q864" s="1"/>
      <c r="R864" s="1"/>
      <c r="T864" s="1"/>
      <c r="U864" s="1"/>
      <c r="V864" s="1"/>
      <c r="Y864" s="1">
        <f>Table17[[#This Row],[Quantity2]]*Table17[[#This Row],[U Cost]]</f>
        <v>0</v>
      </c>
      <c r="AA864" s="1"/>
      <c r="AB864" s="1"/>
      <c r="AC864" s="1">
        <f t="shared" si="636"/>
        <v>0</v>
      </c>
      <c r="AD864" s="1"/>
      <c r="AE864" s="1">
        <f>SUM(Table17[[#This Row],[Total 
Paid]:[Refunds]])</f>
        <v>0</v>
      </c>
      <c r="AF864" s="1"/>
      <c r="AG864" s="1">
        <f>SUM(AC864,Table17[[#This Row],[Refunds]],Table17[[#This Row],[Shipping 
Charged]])</f>
        <v>0</v>
      </c>
      <c r="AH864" s="1"/>
      <c r="AI864" s="1"/>
      <c r="AJ864" s="1">
        <f t="shared" si="637"/>
        <v>0</v>
      </c>
      <c r="AL864" s="1"/>
      <c r="AM864" s="1"/>
      <c r="AN864" s="1"/>
      <c r="AO864" s="1"/>
      <c r="AQ864" s="30"/>
      <c r="AR864" s="1"/>
      <c r="AS864" s="1">
        <f t="shared" si="635"/>
        <v>0</v>
      </c>
      <c r="AT864" s="1"/>
      <c r="AU864" s="1"/>
      <c r="AV864" s="2">
        <f t="shared" si="638"/>
        <v>0</v>
      </c>
      <c r="AX864" s="1"/>
      <c r="AY864" s="1"/>
      <c r="AZ864" s="1"/>
      <c r="BA864" s="2">
        <f t="shared" si="634"/>
        <v>0</v>
      </c>
      <c r="BB864" s="2">
        <f>SUM(AG864,AI864,-BA864,-Table17[[#This Row],[Sale Fee]])</f>
        <v>0</v>
      </c>
      <c r="BD864" s="1"/>
      <c r="BE864" s="1"/>
      <c r="BF864" s="1"/>
    </row>
    <row r="865" spans="1:58" x14ac:dyDescent="0.25">
      <c r="A865" s="1"/>
      <c r="B865" s="1"/>
      <c r="P865" s="1"/>
      <c r="Q865" s="1"/>
      <c r="R865" s="1"/>
      <c r="T865" s="1"/>
      <c r="U865" s="1"/>
      <c r="V865" s="1"/>
      <c r="Y865" s="1">
        <f>Table17[[#This Row],[Quantity2]]*Table17[[#This Row],[U Cost]]</f>
        <v>0</v>
      </c>
      <c r="AA865" s="1"/>
      <c r="AB865" s="1"/>
      <c r="AC865" s="1">
        <f t="shared" si="636"/>
        <v>0</v>
      </c>
      <c r="AD865" s="1"/>
      <c r="AE865" s="1">
        <f>SUM(Table17[[#This Row],[Total 
Paid]:[Refunds]])</f>
        <v>0</v>
      </c>
      <c r="AF865" s="1"/>
      <c r="AG865" s="1">
        <f>SUM(AC865,Table17[[#This Row],[Refunds]],Table17[[#This Row],[Shipping 
Charged]])</f>
        <v>0</v>
      </c>
      <c r="AH865" s="1"/>
      <c r="AI865" s="1"/>
      <c r="AJ865" s="1">
        <f t="shared" si="637"/>
        <v>0</v>
      </c>
      <c r="AL865" s="1"/>
      <c r="AM865" s="1"/>
      <c r="AN865" s="1"/>
      <c r="AO865" s="1"/>
      <c r="AQ865" s="30"/>
      <c r="AR865" s="1"/>
      <c r="AS865" s="1">
        <f t="shared" si="635"/>
        <v>0</v>
      </c>
      <c r="AT865" s="1"/>
      <c r="AU865" s="1"/>
      <c r="AV865" s="2">
        <f t="shared" si="638"/>
        <v>0</v>
      </c>
      <c r="AX865" s="1"/>
      <c r="AY865" s="1"/>
      <c r="AZ865" s="1"/>
      <c r="BA865" s="2">
        <f t="shared" si="634"/>
        <v>0</v>
      </c>
      <c r="BB865" s="2">
        <f>SUM(AG865,AI865,-BA865,-Table17[[#This Row],[Sale Fee]])</f>
        <v>0</v>
      </c>
      <c r="BD865" s="1"/>
      <c r="BE865" s="1"/>
      <c r="BF865" s="1"/>
    </row>
    <row r="866" spans="1:58" x14ac:dyDescent="0.25">
      <c r="A866" s="1"/>
      <c r="B866" s="1"/>
      <c r="P866" s="1"/>
      <c r="Q866" s="1"/>
      <c r="R866" s="1"/>
      <c r="T866" s="1"/>
      <c r="U866" s="1"/>
      <c r="V866" s="1"/>
      <c r="Y866" s="1">
        <f>Table17[[#This Row],[Quantity2]]*Table17[[#This Row],[U Cost]]</f>
        <v>0</v>
      </c>
      <c r="AA866" s="1"/>
      <c r="AB866" s="1"/>
      <c r="AC866" s="1">
        <f t="shared" si="636"/>
        <v>0</v>
      </c>
      <c r="AD866" s="1"/>
      <c r="AE866" s="1">
        <f>SUM(Table17[[#This Row],[Total 
Paid]:[Refunds]])</f>
        <v>0</v>
      </c>
      <c r="AF866" s="1"/>
      <c r="AG866" s="1">
        <f>SUM(AC866,Table17[[#This Row],[Refunds]],Table17[[#This Row],[Shipping 
Charged]])</f>
        <v>0</v>
      </c>
      <c r="AH866" s="1"/>
      <c r="AI866" s="1"/>
      <c r="AJ866" s="1">
        <f t="shared" si="637"/>
        <v>0</v>
      </c>
      <c r="AL866" s="1"/>
      <c r="AM866" s="1"/>
      <c r="AN866" s="1"/>
      <c r="AO866" s="1"/>
      <c r="AQ866" s="30"/>
      <c r="AR866" s="1"/>
      <c r="AS866" s="1">
        <f t="shared" si="635"/>
        <v>0</v>
      </c>
      <c r="AT866" s="1"/>
      <c r="AU866" s="1"/>
      <c r="AV866" s="2">
        <f t="shared" si="638"/>
        <v>0</v>
      </c>
      <c r="AX866" s="1"/>
      <c r="AY866" s="1"/>
      <c r="AZ866" s="1"/>
      <c r="BA866" s="2">
        <f t="shared" si="634"/>
        <v>0</v>
      </c>
      <c r="BB866" s="2">
        <f>SUM(AG866,AI866,-BA866,-Table17[[#This Row],[Sale Fee]])</f>
        <v>0</v>
      </c>
      <c r="BD866" s="1"/>
      <c r="BE866" s="1"/>
      <c r="BF866" s="1"/>
    </row>
    <row r="867" spans="1:58" x14ac:dyDescent="0.25">
      <c r="A867" s="1"/>
      <c r="B867" s="1"/>
      <c r="P867" s="1"/>
      <c r="Q867" s="1"/>
      <c r="R867" s="1"/>
      <c r="T867" s="1"/>
      <c r="U867" s="1"/>
      <c r="V867" s="1"/>
      <c r="Y867" s="1">
        <f>Table17[[#This Row],[Quantity2]]*Table17[[#This Row],[U Cost]]</f>
        <v>0</v>
      </c>
      <c r="AA867" s="1"/>
      <c r="AB867" s="1"/>
      <c r="AC867" s="1">
        <f t="shared" si="636"/>
        <v>0</v>
      </c>
      <c r="AD867" s="1"/>
      <c r="AE867" s="1">
        <f>SUM(Table17[[#This Row],[Total 
Paid]:[Refunds]])</f>
        <v>0</v>
      </c>
      <c r="AF867" s="1"/>
      <c r="AG867" s="1">
        <f>SUM(AC867,Table17[[#This Row],[Refunds]],Table17[[#This Row],[Shipping 
Charged]])</f>
        <v>0</v>
      </c>
      <c r="AH867" s="1"/>
      <c r="AI867" s="1"/>
      <c r="AJ867" s="1">
        <f t="shared" si="637"/>
        <v>0</v>
      </c>
      <c r="AL867" s="1"/>
      <c r="AM867" s="1"/>
      <c r="AN867" s="1"/>
      <c r="AO867" s="1"/>
      <c r="AQ867" s="30"/>
      <c r="AR867" s="1"/>
      <c r="AS867" s="1">
        <f t="shared" si="635"/>
        <v>0</v>
      </c>
      <c r="AT867" s="1"/>
      <c r="AU867" s="1"/>
      <c r="AV867" s="2">
        <f t="shared" si="638"/>
        <v>0</v>
      </c>
      <c r="AX867" s="1"/>
      <c r="AY867" s="1"/>
      <c r="AZ867" s="1"/>
      <c r="BA867" s="2">
        <f t="shared" si="634"/>
        <v>0</v>
      </c>
      <c r="BB867" s="2">
        <f>SUM(AG867,AI867,-BA867,-Table17[[#This Row],[Sale Fee]])</f>
        <v>0</v>
      </c>
      <c r="BD867" s="1"/>
      <c r="BE867" s="1"/>
      <c r="BF867" s="1"/>
    </row>
    <row r="868" spans="1:58" x14ac:dyDescent="0.25">
      <c r="A868" s="1"/>
      <c r="B868" s="1"/>
      <c r="P868" s="1"/>
      <c r="Q868" s="1"/>
      <c r="R868" s="1"/>
      <c r="T868" s="1"/>
      <c r="U868" s="1"/>
      <c r="V868" s="1"/>
      <c r="Y868" s="1">
        <f>Table17[[#This Row],[Quantity2]]*Table17[[#This Row],[U Cost]]</f>
        <v>0</v>
      </c>
      <c r="AA868" s="1"/>
      <c r="AB868" s="1"/>
      <c r="AC868" s="1">
        <f t="shared" si="636"/>
        <v>0</v>
      </c>
      <c r="AD868" s="1"/>
      <c r="AE868" s="1">
        <f>SUM(Table17[[#This Row],[Total 
Paid]:[Refunds]])</f>
        <v>0</v>
      </c>
      <c r="AF868" s="1"/>
      <c r="AG868" s="1">
        <f>SUM(AC868,Table17[[#This Row],[Refunds]],Table17[[#This Row],[Shipping 
Charged]])</f>
        <v>0</v>
      </c>
      <c r="AH868" s="1"/>
      <c r="AI868" s="1"/>
      <c r="AJ868" s="1">
        <f t="shared" si="637"/>
        <v>0</v>
      </c>
      <c r="AL868" s="1"/>
      <c r="AM868" s="1"/>
      <c r="AN868" s="1"/>
      <c r="AO868" s="1"/>
      <c r="AQ868" s="30"/>
      <c r="AR868" s="1"/>
      <c r="AS868" s="1">
        <f t="shared" si="635"/>
        <v>0</v>
      </c>
      <c r="AT868" s="1"/>
      <c r="AU868" s="1"/>
      <c r="AV868" s="2">
        <f t="shared" si="638"/>
        <v>0</v>
      </c>
      <c r="AX868" s="1"/>
      <c r="AY868" s="1"/>
      <c r="AZ868" s="1"/>
      <c r="BA868" s="2">
        <f t="shared" si="634"/>
        <v>0</v>
      </c>
      <c r="BB868" s="2">
        <f>SUM(AG868,AI868,-BA868,-Table17[[#This Row],[Sale Fee]])</f>
        <v>0</v>
      </c>
      <c r="BD868" s="1"/>
      <c r="BE868" s="1"/>
      <c r="BF868" s="1"/>
    </row>
    <row r="869" spans="1:58" x14ac:dyDescent="0.25">
      <c r="A869" s="1"/>
      <c r="B869" s="1"/>
      <c r="P869" s="1"/>
      <c r="Q869" s="1"/>
      <c r="R869" s="1"/>
      <c r="T869" s="1"/>
      <c r="U869" s="1"/>
      <c r="V869" s="1"/>
      <c r="Y869" s="1">
        <f>Table17[[#This Row],[Quantity2]]*Table17[[#This Row],[U Cost]]</f>
        <v>0</v>
      </c>
      <c r="AA869" s="1"/>
      <c r="AB869" s="1"/>
      <c r="AC869" s="1">
        <f t="shared" si="636"/>
        <v>0</v>
      </c>
      <c r="AD869" s="1"/>
      <c r="AE869" s="1">
        <f>SUM(Table17[[#This Row],[Total 
Paid]:[Refunds]])</f>
        <v>0</v>
      </c>
      <c r="AF869" s="1"/>
      <c r="AG869" s="1">
        <f>SUM(AC869,Table17[[#This Row],[Refunds]],Table17[[#This Row],[Shipping 
Charged]])</f>
        <v>0</v>
      </c>
      <c r="AH869" s="1"/>
      <c r="AI869" s="1"/>
      <c r="AJ869" s="1">
        <f t="shared" si="637"/>
        <v>0</v>
      </c>
      <c r="AL869" s="1"/>
      <c r="AM869" s="1"/>
      <c r="AN869" s="1"/>
      <c r="AO869" s="1"/>
      <c r="AQ869" s="30"/>
      <c r="AR869" s="1"/>
      <c r="AS869" s="1">
        <f t="shared" si="635"/>
        <v>0</v>
      </c>
      <c r="AT869" s="1"/>
      <c r="AU869" s="1"/>
      <c r="AV869" s="2">
        <f t="shared" si="638"/>
        <v>0</v>
      </c>
      <c r="AX869" s="1"/>
      <c r="AY869" s="1"/>
      <c r="AZ869" s="1"/>
      <c r="BA869" s="2">
        <f t="shared" si="634"/>
        <v>0</v>
      </c>
      <c r="BB869" s="2">
        <f>SUM(AG869,AI869,-BA869,-Table17[[#This Row],[Sale Fee]])</f>
        <v>0</v>
      </c>
      <c r="BD869" s="1"/>
      <c r="BE869" s="1"/>
      <c r="BF869" s="1"/>
    </row>
    <row r="870" spans="1:58" x14ac:dyDescent="0.25">
      <c r="A870" s="1"/>
      <c r="B870" s="1"/>
      <c r="P870" s="1"/>
      <c r="Q870" s="1"/>
      <c r="R870" s="1"/>
      <c r="T870" s="1"/>
      <c r="U870" s="1"/>
      <c r="V870" s="1"/>
      <c r="Y870" s="1">
        <f>Table17[[#This Row],[Quantity2]]*Table17[[#This Row],[U Cost]]</f>
        <v>0</v>
      </c>
      <c r="AA870" s="1"/>
      <c r="AB870" s="1"/>
      <c r="AC870" s="1">
        <f t="shared" si="636"/>
        <v>0</v>
      </c>
      <c r="AD870" s="1"/>
      <c r="AE870" s="1">
        <f>SUM(Table17[[#This Row],[Total 
Paid]:[Refunds]])</f>
        <v>0</v>
      </c>
      <c r="AF870" s="1"/>
      <c r="AG870" s="1">
        <f>SUM(AC870,Table17[[#This Row],[Refunds]],Table17[[#This Row],[Shipping 
Charged]])</f>
        <v>0</v>
      </c>
      <c r="AH870" s="1"/>
      <c r="AI870" s="1"/>
      <c r="AJ870" s="1">
        <f t="shared" si="637"/>
        <v>0</v>
      </c>
      <c r="AL870" s="1"/>
      <c r="AM870" s="1"/>
      <c r="AN870" s="1"/>
      <c r="AO870" s="1"/>
      <c r="AQ870" s="30"/>
      <c r="AR870" s="1"/>
      <c r="AS870" s="1">
        <f t="shared" si="635"/>
        <v>0</v>
      </c>
      <c r="AT870" s="1"/>
      <c r="AU870" s="1"/>
      <c r="AV870" s="2">
        <f t="shared" si="638"/>
        <v>0</v>
      </c>
      <c r="AX870" s="1"/>
      <c r="AY870" s="1"/>
      <c r="AZ870" s="1"/>
      <c r="BA870" s="2">
        <f t="shared" si="634"/>
        <v>0</v>
      </c>
      <c r="BB870" s="2">
        <f>SUM(AG870,AI870,-BA870,-Table17[[#This Row],[Sale Fee]])</f>
        <v>0</v>
      </c>
      <c r="BD870" s="1"/>
      <c r="BE870" s="1"/>
      <c r="BF870" s="1"/>
    </row>
    <row r="871" spans="1:58" x14ac:dyDescent="0.25">
      <c r="A871" s="1"/>
      <c r="B871" s="1"/>
      <c r="P871" s="1"/>
      <c r="Q871" s="1"/>
      <c r="R871" s="1"/>
      <c r="T871" s="1"/>
      <c r="U871" s="1"/>
      <c r="V871" s="1"/>
      <c r="Y871" s="1">
        <f>Table17[[#This Row],[Quantity2]]*Table17[[#This Row],[U Cost]]</f>
        <v>0</v>
      </c>
      <c r="AA871" s="1"/>
      <c r="AB871" s="1"/>
      <c r="AC871" s="1">
        <f t="shared" si="636"/>
        <v>0</v>
      </c>
      <c r="AD871" s="1"/>
      <c r="AE871" s="1">
        <f>SUM(Table17[[#This Row],[Total 
Paid]:[Refunds]])</f>
        <v>0</v>
      </c>
      <c r="AF871" s="1"/>
      <c r="AG871" s="1">
        <f>SUM(AC871,Table17[[#This Row],[Refunds]],Table17[[#This Row],[Shipping 
Charged]])</f>
        <v>0</v>
      </c>
      <c r="AH871" s="1"/>
      <c r="AI871" s="1"/>
      <c r="AJ871" s="1">
        <f t="shared" si="637"/>
        <v>0</v>
      </c>
      <c r="AL871" s="1"/>
      <c r="AM871" s="1"/>
      <c r="AN871" s="1"/>
      <c r="AO871" s="1"/>
      <c r="AQ871" s="30"/>
      <c r="AR871" s="1"/>
      <c r="AS871" s="1">
        <f t="shared" si="635"/>
        <v>0</v>
      </c>
      <c r="AT871" s="1"/>
      <c r="AU871" s="1"/>
      <c r="AV871" s="2">
        <f t="shared" si="638"/>
        <v>0</v>
      </c>
      <c r="AX871" s="1"/>
      <c r="AY871" s="1"/>
      <c r="AZ871" s="1"/>
      <c r="BA871" s="2">
        <f t="shared" si="634"/>
        <v>0</v>
      </c>
      <c r="BB871" s="2">
        <f>SUM(AG871,AI871,-BA871,-Table17[[#This Row],[Sale Fee]])</f>
        <v>0</v>
      </c>
      <c r="BD871" s="1"/>
      <c r="BE871" s="1"/>
      <c r="BF871" s="1"/>
    </row>
    <row r="872" spans="1:58" x14ac:dyDescent="0.25">
      <c r="A872" s="1"/>
      <c r="B872" s="1"/>
      <c r="P872" s="1"/>
      <c r="Q872" s="1"/>
      <c r="R872" s="1"/>
      <c r="T872" s="1"/>
      <c r="U872" s="1"/>
      <c r="V872" s="1"/>
      <c r="Y872" s="1">
        <f>Table17[[#This Row],[Quantity2]]*Table17[[#This Row],[U Cost]]</f>
        <v>0</v>
      </c>
      <c r="AA872" s="1"/>
      <c r="AB872" s="1"/>
      <c r="AC872" s="1">
        <f t="shared" si="636"/>
        <v>0</v>
      </c>
      <c r="AD872" s="1"/>
      <c r="AE872" s="1">
        <f>SUM(Table17[[#This Row],[Total 
Paid]:[Refunds]])</f>
        <v>0</v>
      </c>
      <c r="AF872" s="1"/>
      <c r="AG872" s="1">
        <f>SUM(AC872,Table17[[#This Row],[Refunds]],Table17[[#This Row],[Shipping 
Charged]])</f>
        <v>0</v>
      </c>
      <c r="AH872" s="1"/>
      <c r="AI872" s="1"/>
      <c r="AJ872" s="1">
        <f t="shared" si="637"/>
        <v>0</v>
      </c>
      <c r="AL872" s="1"/>
      <c r="AM872" s="1"/>
      <c r="AN872" s="1"/>
      <c r="AO872" s="1"/>
      <c r="AQ872" s="30"/>
      <c r="AR872" s="1"/>
      <c r="AS872" s="1">
        <f t="shared" si="635"/>
        <v>0</v>
      </c>
      <c r="AT872" s="1"/>
      <c r="AU872" s="1"/>
      <c r="AV872" s="2">
        <f t="shared" si="638"/>
        <v>0</v>
      </c>
      <c r="AX872" s="1"/>
      <c r="AY872" s="1"/>
      <c r="AZ872" s="1"/>
      <c r="BA872" s="2">
        <f t="shared" ref="BA872:BA935" si="639">SUM(AV872,AX872,AY872,AZ872)</f>
        <v>0</v>
      </c>
      <c r="BB872" s="2">
        <f>SUM(AG872,AI872,-BA872,-Table17[[#This Row],[Sale Fee]])</f>
        <v>0</v>
      </c>
      <c r="BD872" s="1"/>
      <c r="BE872" s="1"/>
      <c r="BF872" s="1"/>
    </row>
    <row r="873" spans="1:58" x14ac:dyDescent="0.25">
      <c r="A873" s="1"/>
      <c r="B873" s="1"/>
      <c r="P873" s="1"/>
      <c r="Q873" s="1"/>
      <c r="R873" s="1"/>
      <c r="T873" s="1"/>
      <c r="U873" s="1"/>
      <c r="V873" s="1"/>
      <c r="Y873" s="1">
        <f>Table17[[#This Row],[Quantity2]]*Table17[[#This Row],[U Cost]]</f>
        <v>0</v>
      </c>
      <c r="AA873" s="1"/>
      <c r="AB873" s="1"/>
      <c r="AC873" s="1">
        <f t="shared" si="636"/>
        <v>0</v>
      </c>
      <c r="AD873" s="1"/>
      <c r="AE873" s="1">
        <f>SUM(Table17[[#This Row],[Total 
Paid]:[Refunds]])</f>
        <v>0</v>
      </c>
      <c r="AF873" s="1"/>
      <c r="AG873" s="1">
        <f>SUM(AC873,Table17[[#This Row],[Refunds]],Table17[[#This Row],[Shipping 
Charged]])</f>
        <v>0</v>
      </c>
      <c r="AH873" s="1"/>
      <c r="AI873" s="1"/>
      <c r="AJ873" s="1">
        <f t="shared" si="637"/>
        <v>0</v>
      </c>
      <c r="AL873" s="1"/>
      <c r="AM873" s="1"/>
      <c r="AN873" s="1"/>
      <c r="AO873" s="1"/>
      <c r="AQ873" s="30"/>
      <c r="AR873" s="1"/>
      <c r="AS873" s="1">
        <f t="shared" si="635"/>
        <v>0</v>
      </c>
      <c r="AT873" s="1"/>
      <c r="AU873" s="1"/>
      <c r="AV873" s="2">
        <f t="shared" si="638"/>
        <v>0</v>
      </c>
      <c r="AX873" s="1"/>
      <c r="AY873" s="1"/>
      <c r="AZ873" s="1"/>
      <c r="BA873" s="2">
        <f t="shared" si="639"/>
        <v>0</v>
      </c>
      <c r="BB873" s="2">
        <f>SUM(AG873,AI873,-BA873,-Table17[[#This Row],[Sale Fee]])</f>
        <v>0</v>
      </c>
      <c r="BD873" s="1"/>
      <c r="BE873" s="1"/>
      <c r="BF873" s="1"/>
    </row>
    <row r="874" spans="1:58" x14ac:dyDescent="0.25">
      <c r="A874" s="1"/>
      <c r="B874" s="1"/>
      <c r="P874" s="1"/>
      <c r="Q874" s="1"/>
      <c r="R874" s="1"/>
      <c r="T874" s="1"/>
      <c r="U874" s="1"/>
      <c r="V874" s="1"/>
      <c r="Y874" s="1">
        <f>Table17[[#This Row],[Quantity2]]*Table17[[#This Row],[U Cost]]</f>
        <v>0</v>
      </c>
      <c r="AA874" s="1"/>
      <c r="AB874" s="1"/>
      <c r="AC874" s="1">
        <f t="shared" si="636"/>
        <v>0</v>
      </c>
      <c r="AD874" s="1"/>
      <c r="AE874" s="1">
        <f>SUM(Table17[[#This Row],[Total 
Paid]:[Refunds]])</f>
        <v>0</v>
      </c>
      <c r="AF874" s="1"/>
      <c r="AG874" s="1">
        <f>SUM(AC874,Table17[[#This Row],[Refunds]],Table17[[#This Row],[Shipping 
Charged]])</f>
        <v>0</v>
      </c>
      <c r="AH874" s="1"/>
      <c r="AI874" s="1"/>
      <c r="AJ874" s="1">
        <f t="shared" si="637"/>
        <v>0</v>
      </c>
      <c r="AL874" s="1"/>
      <c r="AM874" s="1"/>
      <c r="AN874" s="1"/>
      <c r="AO874" s="1"/>
      <c r="AQ874" s="30"/>
      <c r="AR874" s="1"/>
      <c r="AS874" s="1">
        <f t="shared" si="635"/>
        <v>0</v>
      </c>
      <c r="AT874" s="1"/>
      <c r="AU874" s="1"/>
      <c r="AV874" s="2">
        <f t="shared" si="638"/>
        <v>0</v>
      </c>
      <c r="AX874" s="1"/>
      <c r="AY874" s="1"/>
      <c r="AZ874" s="1"/>
      <c r="BA874" s="2">
        <f t="shared" si="639"/>
        <v>0</v>
      </c>
      <c r="BB874" s="2">
        <f>SUM(AG874,AI874,-BA874,-Table17[[#This Row],[Sale Fee]])</f>
        <v>0</v>
      </c>
      <c r="BD874" s="1"/>
      <c r="BE874" s="1"/>
      <c r="BF874" s="1"/>
    </row>
    <row r="875" spans="1:58" x14ac:dyDescent="0.25">
      <c r="A875" s="1"/>
      <c r="B875" s="1"/>
      <c r="P875" s="1"/>
      <c r="Q875" s="1"/>
      <c r="R875" s="1"/>
      <c r="T875" s="1"/>
      <c r="U875" s="1"/>
      <c r="V875" s="1"/>
      <c r="Y875" s="1">
        <f>Table17[[#This Row],[Quantity2]]*Table17[[#This Row],[U Cost]]</f>
        <v>0</v>
      </c>
      <c r="AA875" s="1"/>
      <c r="AB875" s="1"/>
      <c r="AC875" s="1">
        <f t="shared" si="636"/>
        <v>0</v>
      </c>
      <c r="AD875" s="1"/>
      <c r="AE875" s="1">
        <f>SUM(Table17[[#This Row],[Total 
Paid]:[Refunds]])</f>
        <v>0</v>
      </c>
      <c r="AF875" s="1"/>
      <c r="AG875" s="1">
        <f>SUM(AC875,Table17[[#This Row],[Refunds]],Table17[[#This Row],[Shipping 
Charged]])</f>
        <v>0</v>
      </c>
      <c r="AH875" s="1"/>
      <c r="AI875" s="1"/>
      <c r="AJ875" s="1">
        <f t="shared" si="637"/>
        <v>0</v>
      </c>
      <c r="AL875" s="1"/>
      <c r="AM875" s="1"/>
      <c r="AN875" s="1"/>
      <c r="AO875" s="1"/>
      <c r="AQ875" s="30"/>
      <c r="AR875" s="1"/>
      <c r="AS875" s="1">
        <f t="shared" si="635"/>
        <v>0</v>
      </c>
      <c r="AT875" s="1"/>
      <c r="AU875" s="1"/>
      <c r="AV875" s="2">
        <f t="shared" si="638"/>
        <v>0</v>
      </c>
      <c r="AX875" s="1"/>
      <c r="AY875" s="1"/>
      <c r="AZ875" s="1"/>
      <c r="BA875" s="2">
        <f t="shared" si="639"/>
        <v>0</v>
      </c>
      <c r="BB875" s="2">
        <f>SUM(AG875,AI875,-BA875,-Table17[[#This Row],[Sale Fee]])</f>
        <v>0</v>
      </c>
      <c r="BD875" s="1"/>
      <c r="BE875" s="1"/>
      <c r="BF875" s="1"/>
    </row>
    <row r="876" spans="1:58" x14ac:dyDescent="0.25">
      <c r="A876" s="1"/>
      <c r="B876" s="1"/>
      <c r="P876" s="1"/>
      <c r="Q876" s="1"/>
      <c r="R876" s="1"/>
      <c r="T876" s="1"/>
      <c r="U876" s="1"/>
      <c r="V876" s="1"/>
      <c r="Y876" s="1">
        <f>Table17[[#This Row],[Quantity2]]*Table17[[#This Row],[U Cost]]</f>
        <v>0</v>
      </c>
      <c r="AA876" s="1"/>
      <c r="AB876" s="1"/>
      <c r="AC876" s="1">
        <f t="shared" si="636"/>
        <v>0</v>
      </c>
      <c r="AD876" s="1"/>
      <c r="AE876" s="1">
        <f>SUM(Table17[[#This Row],[Total 
Paid]:[Refunds]])</f>
        <v>0</v>
      </c>
      <c r="AF876" s="1"/>
      <c r="AG876" s="1">
        <f>SUM(AC876,Table17[[#This Row],[Refunds]],Table17[[#This Row],[Shipping 
Charged]])</f>
        <v>0</v>
      </c>
      <c r="AH876" s="1"/>
      <c r="AI876" s="1"/>
      <c r="AJ876" s="1">
        <f t="shared" si="637"/>
        <v>0</v>
      </c>
      <c r="AL876" s="1"/>
      <c r="AM876" s="1"/>
      <c r="AN876" s="1"/>
      <c r="AO876" s="1"/>
      <c r="AQ876" s="30"/>
      <c r="AR876" s="1"/>
      <c r="AS876" s="1">
        <f t="shared" ref="AS876:AS939" si="640">AR876*AQ876</f>
        <v>0</v>
      </c>
      <c r="AT876" s="1"/>
      <c r="AU876" s="1"/>
      <c r="AV876" s="2">
        <f t="shared" si="638"/>
        <v>0</v>
      </c>
      <c r="AX876" s="1"/>
      <c r="AY876" s="1"/>
      <c r="AZ876" s="1"/>
      <c r="BA876" s="2">
        <f t="shared" si="639"/>
        <v>0</v>
      </c>
      <c r="BB876" s="2">
        <f>SUM(AG876,AI876,-BA876,-Table17[[#This Row],[Sale Fee]])</f>
        <v>0</v>
      </c>
      <c r="BD876" s="1"/>
      <c r="BE876" s="1"/>
      <c r="BF876" s="1"/>
    </row>
    <row r="877" spans="1:58" x14ac:dyDescent="0.25">
      <c r="A877" s="1"/>
      <c r="B877" s="1"/>
      <c r="P877" s="1"/>
      <c r="Q877" s="1"/>
      <c r="R877" s="1"/>
      <c r="T877" s="1"/>
      <c r="U877" s="1"/>
      <c r="V877" s="1"/>
      <c r="Y877" s="1">
        <f>Table17[[#This Row],[Quantity2]]*Table17[[#This Row],[U Cost]]</f>
        <v>0</v>
      </c>
      <c r="AA877" s="1"/>
      <c r="AB877" s="1"/>
      <c r="AC877" s="1">
        <f t="shared" si="636"/>
        <v>0</v>
      </c>
      <c r="AD877" s="1"/>
      <c r="AE877" s="1">
        <f>SUM(Table17[[#This Row],[Total 
Paid]:[Refunds]])</f>
        <v>0</v>
      </c>
      <c r="AF877" s="1"/>
      <c r="AG877" s="1">
        <f>SUM(AC877,Table17[[#This Row],[Refunds]],Table17[[#This Row],[Shipping 
Charged]])</f>
        <v>0</v>
      </c>
      <c r="AH877" s="1"/>
      <c r="AI877" s="1"/>
      <c r="AJ877" s="1">
        <f t="shared" si="637"/>
        <v>0</v>
      </c>
      <c r="AL877" s="1"/>
      <c r="AM877" s="1"/>
      <c r="AN877" s="1"/>
      <c r="AO877" s="1"/>
      <c r="AQ877" s="30"/>
      <c r="AR877" s="1"/>
      <c r="AS877" s="1">
        <f t="shared" si="640"/>
        <v>0</v>
      </c>
      <c r="AT877" s="1"/>
      <c r="AU877" s="1"/>
      <c r="AV877" s="2">
        <f t="shared" si="638"/>
        <v>0</v>
      </c>
      <c r="AX877" s="1"/>
      <c r="AY877" s="1"/>
      <c r="AZ877" s="1"/>
      <c r="BA877" s="2">
        <f t="shared" si="639"/>
        <v>0</v>
      </c>
      <c r="BB877" s="2">
        <f>SUM(AG877,AI877,-BA877,-Table17[[#This Row],[Sale Fee]])</f>
        <v>0</v>
      </c>
      <c r="BD877" s="1"/>
      <c r="BE877" s="1"/>
      <c r="BF877" s="1"/>
    </row>
    <row r="878" spans="1:58" x14ac:dyDescent="0.25">
      <c r="A878" s="1"/>
      <c r="B878" s="1"/>
      <c r="P878" s="1"/>
      <c r="Q878" s="1"/>
      <c r="R878" s="1"/>
      <c r="T878" s="1"/>
      <c r="U878" s="1"/>
      <c r="V878" s="1"/>
      <c r="Y878" s="1">
        <f>Table17[[#This Row],[Quantity2]]*Table17[[#This Row],[U Cost]]</f>
        <v>0</v>
      </c>
      <c r="AA878" s="1"/>
      <c r="AB878" s="1"/>
      <c r="AC878" s="1">
        <f t="shared" si="636"/>
        <v>0</v>
      </c>
      <c r="AD878" s="1"/>
      <c r="AE878" s="1">
        <f>SUM(Table17[[#This Row],[Total 
Paid]:[Refunds]])</f>
        <v>0</v>
      </c>
      <c r="AF878" s="1"/>
      <c r="AG878" s="1">
        <f>SUM(AC878,Table17[[#This Row],[Refunds]],Table17[[#This Row],[Shipping 
Charged]])</f>
        <v>0</v>
      </c>
      <c r="AH878" s="1"/>
      <c r="AI878" s="1"/>
      <c r="AJ878" s="1">
        <f t="shared" si="637"/>
        <v>0</v>
      </c>
      <c r="AL878" s="1"/>
      <c r="AM878" s="1"/>
      <c r="AN878" s="1"/>
      <c r="AO878" s="1"/>
      <c r="AQ878" s="30"/>
      <c r="AR878" s="1"/>
      <c r="AS878" s="1">
        <f t="shared" si="640"/>
        <v>0</v>
      </c>
      <c r="AT878" s="1"/>
      <c r="AU878" s="1"/>
      <c r="AV878" s="2">
        <f t="shared" si="638"/>
        <v>0</v>
      </c>
      <c r="AX878" s="1"/>
      <c r="AY878" s="1"/>
      <c r="AZ878" s="1"/>
      <c r="BA878" s="2">
        <f t="shared" si="639"/>
        <v>0</v>
      </c>
      <c r="BB878" s="2">
        <f>SUM(AG878,AI878,-BA878,-Table17[[#This Row],[Sale Fee]])</f>
        <v>0</v>
      </c>
      <c r="BD878" s="1"/>
      <c r="BE878" s="1"/>
      <c r="BF878" s="1"/>
    </row>
    <row r="879" spans="1:58" x14ac:dyDescent="0.25">
      <c r="A879" s="1"/>
      <c r="B879" s="1"/>
      <c r="P879" s="1"/>
      <c r="Q879" s="1"/>
      <c r="R879" s="1"/>
      <c r="T879" s="1"/>
      <c r="U879" s="1"/>
      <c r="V879" s="1"/>
      <c r="Y879" s="1">
        <f>Table17[[#This Row],[Quantity2]]*Table17[[#This Row],[U Cost]]</f>
        <v>0</v>
      </c>
      <c r="AA879" s="1"/>
      <c r="AB879" s="1"/>
      <c r="AC879" s="1">
        <f t="shared" si="636"/>
        <v>0</v>
      </c>
      <c r="AD879" s="1"/>
      <c r="AE879" s="1">
        <f>SUM(Table17[[#This Row],[Total 
Paid]:[Refunds]])</f>
        <v>0</v>
      </c>
      <c r="AF879" s="1"/>
      <c r="AG879" s="1">
        <f>SUM(AC879,Table17[[#This Row],[Refunds]],Table17[[#This Row],[Shipping 
Charged]])</f>
        <v>0</v>
      </c>
      <c r="AH879" s="1"/>
      <c r="AI879" s="1"/>
      <c r="AJ879" s="1">
        <f t="shared" si="637"/>
        <v>0</v>
      </c>
      <c r="AL879" s="1"/>
      <c r="AM879" s="1"/>
      <c r="AN879" s="1"/>
      <c r="AO879" s="1"/>
      <c r="AQ879" s="30"/>
      <c r="AR879" s="1"/>
      <c r="AS879" s="1">
        <f t="shared" si="640"/>
        <v>0</v>
      </c>
      <c r="AT879" s="1"/>
      <c r="AU879" s="1"/>
      <c r="AV879" s="2">
        <f t="shared" si="638"/>
        <v>0</v>
      </c>
      <c r="AX879" s="1"/>
      <c r="AY879" s="1"/>
      <c r="AZ879" s="1"/>
      <c r="BA879" s="2">
        <f t="shared" si="639"/>
        <v>0</v>
      </c>
      <c r="BB879" s="2">
        <f>SUM(AG879,AI879,-BA879,-Table17[[#This Row],[Sale Fee]])</f>
        <v>0</v>
      </c>
      <c r="BD879" s="1"/>
      <c r="BE879" s="1"/>
      <c r="BF879" s="1"/>
    </row>
    <row r="880" spans="1:58" x14ac:dyDescent="0.25">
      <c r="A880" s="1"/>
      <c r="B880" s="1"/>
      <c r="P880" s="1"/>
      <c r="Q880" s="1"/>
      <c r="R880" s="1"/>
      <c r="T880" s="1"/>
      <c r="U880" s="1"/>
      <c r="V880" s="1"/>
      <c r="Y880" s="1">
        <f>Table17[[#This Row],[Quantity2]]*Table17[[#This Row],[U Cost]]</f>
        <v>0</v>
      </c>
      <c r="AA880" s="1"/>
      <c r="AB880" s="1"/>
      <c r="AC880" s="1">
        <f t="shared" si="636"/>
        <v>0</v>
      </c>
      <c r="AD880" s="1"/>
      <c r="AE880" s="1">
        <f>SUM(Table17[[#This Row],[Total 
Paid]:[Refunds]])</f>
        <v>0</v>
      </c>
      <c r="AF880" s="1"/>
      <c r="AG880" s="1">
        <f>SUM(AC880,Table17[[#This Row],[Refunds]],Table17[[#This Row],[Shipping 
Charged]])</f>
        <v>0</v>
      </c>
      <c r="AH880" s="1"/>
      <c r="AI880" s="1"/>
      <c r="AJ880" s="1">
        <f t="shared" si="637"/>
        <v>0</v>
      </c>
      <c r="AL880" s="1"/>
      <c r="AM880" s="1"/>
      <c r="AN880" s="1"/>
      <c r="AO880" s="1"/>
      <c r="AQ880" s="30"/>
      <c r="AR880" s="1"/>
      <c r="AS880" s="1">
        <f t="shared" si="640"/>
        <v>0</v>
      </c>
      <c r="AT880" s="1"/>
      <c r="AU880" s="1"/>
      <c r="AV880" s="2">
        <f t="shared" si="638"/>
        <v>0</v>
      </c>
      <c r="AX880" s="1"/>
      <c r="AY880" s="1"/>
      <c r="AZ880" s="1"/>
      <c r="BA880" s="2">
        <f t="shared" si="639"/>
        <v>0</v>
      </c>
      <c r="BB880" s="2">
        <f>SUM(AG880,AI880,-BA880,-Table17[[#This Row],[Sale Fee]])</f>
        <v>0</v>
      </c>
      <c r="BD880" s="1"/>
      <c r="BE880" s="1"/>
      <c r="BF880" s="1"/>
    </row>
    <row r="881" spans="1:58" x14ac:dyDescent="0.25">
      <c r="A881" s="1"/>
      <c r="B881" s="1"/>
      <c r="P881" s="1"/>
      <c r="Q881" s="1"/>
      <c r="R881" s="1"/>
      <c r="T881" s="1"/>
      <c r="U881" s="1"/>
      <c r="V881" s="1"/>
      <c r="Y881" s="1">
        <f>Table17[[#This Row],[Quantity2]]*Table17[[#This Row],[U Cost]]</f>
        <v>0</v>
      </c>
      <c r="AA881" s="1"/>
      <c r="AB881" s="1"/>
      <c r="AC881" s="1">
        <f t="shared" si="636"/>
        <v>0</v>
      </c>
      <c r="AD881" s="1"/>
      <c r="AE881" s="1">
        <f>SUM(Table17[[#This Row],[Total 
Paid]:[Refunds]])</f>
        <v>0</v>
      </c>
      <c r="AF881" s="1"/>
      <c r="AG881" s="1">
        <f>SUM(AC881,Table17[[#This Row],[Refunds]],Table17[[#This Row],[Shipping 
Charged]])</f>
        <v>0</v>
      </c>
      <c r="AH881" s="1"/>
      <c r="AI881" s="1"/>
      <c r="AJ881" s="1">
        <f t="shared" si="637"/>
        <v>0</v>
      </c>
      <c r="AL881" s="1"/>
      <c r="AM881" s="1"/>
      <c r="AN881" s="1"/>
      <c r="AO881" s="1"/>
      <c r="AQ881" s="30"/>
      <c r="AR881" s="1"/>
      <c r="AS881" s="1">
        <f t="shared" si="640"/>
        <v>0</v>
      </c>
      <c r="AT881" s="1"/>
      <c r="AU881" s="1"/>
      <c r="AV881" s="2">
        <f t="shared" si="638"/>
        <v>0</v>
      </c>
      <c r="AX881" s="1"/>
      <c r="AY881" s="1"/>
      <c r="AZ881" s="1"/>
      <c r="BA881" s="2">
        <f t="shared" si="639"/>
        <v>0</v>
      </c>
      <c r="BB881" s="2">
        <f>SUM(AG881,AI881,-BA881,-Table17[[#This Row],[Sale Fee]])</f>
        <v>0</v>
      </c>
      <c r="BD881" s="1"/>
      <c r="BE881" s="1"/>
      <c r="BF881" s="1"/>
    </row>
    <row r="882" spans="1:58" x14ac:dyDescent="0.25">
      <c r="A882" s="1"/>
      <c r="B882" s="1"/>
      <c r="P882" s="1"/>
      <c r="Q882" s="1"/>
      <c r="R882" s="1"/>
      <c r="T882" s="1"/>
      <c r="U882" s="1"/>
      <c r="V882" s="1"/>
      <c r="Y882" s="1">
        <f>Table17[[#This Row],[Quantity2]]*Table17[[#This Row],[U Cost]]</f>
        <v>0</v>
      </c>
      <c r="AA882" s="1"/>
      <c r="AB882" s="1"/>
      <c r="AC882" s="1">
        <f t="shared" si="636"/>
        <v>0</v>
      </c>
      <c r="AD882" s="1"/>
      <c r="AE882" s="1">
        <f>SUM(Table17[[#This Row],[Total 
Paid]:[Refunds]])</f>
        <v>0</v>
      </c>
      <c r="AF882" s="1"/>
      <c r="AG882" s="1">
        <f>SUM(AC882,Table17[[#This Row],[Refunds]],Table17[[#This Row],[Shipping 
Charged]])</f>
        <v>0</v>
      </c>
      <c r="AH882" s="1"/>
      <c r="AI882" s="1"/>
      <c r="AJ882" s="1">
        <f t="shared" si="637"/>
        <v>0</v>
      </c>
      <c r="AL882" s="1"/>
      <c r="AM882" s="1"/>
      <c r="AN882" s="1"/>
      <c r="AO882" s="1"/>
      <c r="AQ882" s="30"/>
      <c r="AR882" s="1"/>
      <c r="AS882" s="1">
        <f t="shared" si="640"/>
        <v>0</v>
      </c>
      <c r="AT882" s="1"/>
      <c r="AU882" s="1"/>
      <c r="AV882" s="2">
        <f t="shared" si="638"/>
        <v>0</v>
      </c>
      <c r="AX882" s="1"/>
      <c r="AY882" s="1"/>
      <c r="AZ882" s="1"/>
      <c r="BA882" s="2">
        <f t="shared" si="639"/>
        <v>0</v>
      </c>
      <c r="BB882" s="2">
        <f>SUM(AG882,AI882,-BA882,-Table17[[#This Row],[Sale Fee]])</f>
        <v>0</v>
      </c>
      <c r="BD882" s="1"/>
      <c r="BE882" s="1"/>
      <c r="BF882" s="1"/>
    </row>
    <row r="883" spans="1:58" x14ac:dyDescent="0.25">
      <c r="A883" s="1"/>
      <c r="B883" s="1"/>
      <c r="P883" s="1"/>
      <c r="Q883" s="1"/>
      <c r="R883" s="1"/>
      <c r="T883" s="1"/>
      <c r="U883" s="1"/>
      <c r="V883" s="1"/>
      <c r="Y883" s="1">
        <f>Table17[[#This Row],[Quantity2]]*Table17[[#This Row],[U Cost]]</f>
        <v>0</v>
      </c>
      <c r="AA883" s="1"/>
      <c r="AB883" s="1"/>
      <c r="AC883" s="1">
        <f t="shared" si="636"/>
        <v>0</v>
      </c>
      <c r="AD883" s="1"/>
      <c r="AE883" s="1">
        <f>SUM(Table17[[#This Row],[Total 
Paid]:[Refunds]])</f>
        <v>0</v>
      </c>
      <c r="AF883" s="1"/>
      <c r="AG883" s="1">
        <f>SUM(AC883,Table17[[#This Row],[Refunds]],Table17[[#This Row],[Shipping 
Charged]])</f>
        <v>0</v>
      </c>
      <c r="AH883" s="1"/>
      <c r="AI883" s="1"/>
      <c r="AJ883" s="1">
        <f t="shared" si="637"/>
        <v>0</v>
      </c>
      <c r="AL883" s="1"/>
      <c r="AM883" s="1"/>
      <c r="AN883" s="1"/>
      <c r="AO883" s="1"/>
      <c r="AQ883" s="30"/>
      <c r="AR883" s="1"/>
      <c r="AS883" s="1">
        <f t="shared" si="640"/>
        <v>0</v>
      </c>
      <c r="AT883" s="1"/>
      <c r="AU883" s="1"/>
      <c r="AV883" s="2">
        <f t="shared" si="638"/>
        <v>0</v>
      </c>
      <c r="AX883" s="1"/>
      <c r="AY883" s="1"/>
      <c r="AZ883" s="1"/>
      <c r="BA883" s="2">
        <f t="shared" si="639"/>
        <v>0</v>
      </c>
      <c r="BB883" s="2">
        <f>SUM(AG883,AI883,-BA883,-Table17[[#This Row],[Sale Fee]])</f>
        <v>0</v>
      </c>
      <c r="BD883" s="1"/>
      <c r="BE883" s="1"/>
      <c r="BF883" s="1"/>
    </row>
    <row r="884" spans="1:58" x14ac:dyDescent="0.25">
      <c r="A884" s="1"/>
      <c r="B884" s="1"/>
      <c r="P884" s="1"/>
      <c r="Q884" s="1"/>
      <c r="R884" s="1"/>
      <c r="T884" s="1"/>
      <c r="U884" s="1"/>
      <c r="V884" s="1"/>
      <c r="Y884" s="1">
        <f>Table17[[#This Row],[Quantity2]]*Table17[[#This Row],[U Cost]]</f>
        <v>0</v>
      </c>
      <c r="AA884" s="1"/>
      <c r="AB884" s="1"/>
      <c r="AC884" s="1">
        <f t="shared" si="636"/>
        <v>0</v>
      </c>
      <c r="AD884" s="1"/>
      <c r="AE884" s="1">
        <f>SUM(Table17[[#This Row],[Total 
Paid]:[Refunds]])</f>
        <v>0</v>
      </c>
      <c r="AF884" s="1"/>
      <c r="AG884" s="1">
        <f>SUM(AC884,Table17[[#This Row],[Refunds]],Table17[[#This Row],[Shipping 
Charged]])</f>
        <v>0</v>
      </c>
      <c r="AH884" s="1"/>
      <c r="AI884" s="1"/>
      <c r="AJ884" s="1">
        <f t="shared" si="637"/>
        <v>0</v>
      </c>
      <c r="AL884" s="1"/>
      <c r="AM884" s="1"/>
      <c r="AN884" s="1"/>
      <c r="AO884" s="1"/>
      <c r="AQ884" s="30"/>
      <c r="AR884" s="1"/>
      <c r="AS884" s="1">
        <f t="shared" si="640"/>
        <v>0</v>
      </c>
      <c r="AT884" s="1"/>
      <c r="AU884" s="1"/>
      <c r="AV884" s="2">
        <f t="shared" si="638"/>
        <v>0</v>
      </c>
      <c r="AX884" s="1"/>
      <c r="AY884" s="1"/>
      <c r="AZ884" s="1"/>
      <c r="BA884" s="2">
        <f t="shared" si="639"/>
        <v>0</v>
      </c>
      <c r="BB884" s="2">
        <f>SUM(AG884,AI884,-BA884,-Table17[[#This Row],[Sale Fee]])</f>
        <v>0</v>
      </c>
      <c r="BD884" s="1"/>
      <c r="BE884" s="1"/>
      <c r="BF884" s="1"/>
    </row>
    <row r="885" spans="1:58" x14ac:dyDescent="0.25">
      <c r="A885" s="1"/>
      <c r="B885" s="1"/>
      <c r="P885" s="1"/>
      <c r="Q885" s="1"/>
      <c r="R885" s="1"/>
      <c r="T885" s="1"/>
      <c r="U885" s="1"/>
      <c r="V885" s="1"/>
      <c r="Y885" s="1">
        <f>Table17[[#This Row],[Quantity2]]*Table17[[#This Row],[U Cost]]</f>
        <v>0</v>
      </c>
      <c r="AA885" s="1"/>
      <c r="AB885" s="1"/>
      <c r="AC885" s="1">
        <f t="shared" si="636"/>
        <v>0</v>
      </c>
      <c r="AD885" s="1"/>
      <c r="AE885" s="1">
        <f>SUM(Table17[[#This Row],[Total 
Paid]:[Refunds]])</f>
        <v>0</v>
      </c>
      <c r="AF885" s="1"/>
      <c r="AG885" s="1">
        <f>SUM(AC885,Table17[[#This Row],[Refunds]],Table17[[#This Row],[Shipping 
Charged]])</f>
        <v>0</v>
      </c>
      <c r="AH885" s="1"/>
      <c r="AI885" s="1"/>
      <c r="AJ885" s="1">
        <f t="shared" si="637"/>
        <v>0</v>
      </c>
      <c r="AL885" s="1"/>
      <c r="AM885" s="1"/>
      <c r="AN885" s="1"/>
      <c r="AO885" s="1"/>
      <c r="AQ885" s="30"/>
      <c r="AR885" s="1"/>
      <c r="AS885" s="1">
        <f t="shared" si="640"/>
        <v>0</v>
      </c>
      <c r="AT885" s="1"/>
      <c r="AU885" s="1"/>
      <c r="AV885" s="2">
        <f t="shared" si="638"/>
        <v>0</v>
      </c>
      <c r="AX885" s="1"/>
      <c r="AY885" s="1"/>
      <c r="AZ885" s="1"/>
      <c r="BA885" s="2">
        <f t="shared" si="639"/>
        <v>0</v>
      </c>
      <c r="BB885" s="2">
        <f>SUM(AG885,AI885,-BA885,-Table17[[#This Row],[Sale Fee]])</f>
        <v>0</v>
      </c>
      <c r="BD885" s="1"/>
      <c r="BE885" s="1"/>
      <c r="BF885" s="1"/>
    </row>
    <row r="886" spans="1:58" x14ac:dyDescent="0.25">
      <c r="A886" s="1"/>
      <c r="B886" s="1"/>
      <c r="P886" s="1"/>
      <c r="Q886" s="1"/>
      <c r="R886" s="1"/>
      <c r="T886" s="1"/>
      <c r="U886" s="1"/>
      <c r="V886" s="1"/>
      <c r="Y886" s="1">
        <f>Table17[[#This Row],[Quantity2]]*Table17[[#This Row],[U Cost]]</f>
        <v>0</v>
      </c>
      <c r="AA886" s="1"/>
      <c r="AB886" s="1"/>
      <c r="AC886" s="1">
        <f t="shared" si="636"/>
        <v>0</v>
      </c>
      <c r="AD886" s="1"/>
      <c r="AE886" s="1">
        <f>SUM(Table17[[#This Row],[Total 
Paid]:[Refunds]])</f>
        <v>0</v>
      </c>
      <c r="AF886" s="1"/>
      <c r="AG886" s="1">
        <f>SUM(AC886,Table17[[#This Row],[Refunds]],Table17[[#This Row],[Shipping 
Charged]])</f>
        <v>0</v>
      </c>
      <c r="AH886" s="1"/>
      <c r="AI886" s="1"/>
      <c r="AJ886" s="1">
        <f t="shared" si="637"/>
        <v>0</v>
      </c>
      <c r="AL886" s="1"/>
      <c r="AM886" s="1"/>
      <c r="AN886" s="1"/>
      <c r="AO886" s="1"/>
      <c r="AQ886" s="30"/>
      <c r="AR886" s="1"/>
      <c r="AS886" s="1">
        <f t="shared" si="640"/>
        <v>0</v>
      </c>
      <c r="AT886" s="1"/>
      <c r="AU886" s="1"/>
      <c r="AV886" s="2">
        <f t="shared" si="638"/>
        <v>0</v>
      </c>
      <c r="AX886" s="1"/>
      <c r="AY886" s="1"/>
      <c r="AZ886" s="1"/>
      <c r="BA886" s="2">
        <f t="shared" si="639"/>
        <v>0</v>
      </c>
      <c r="BB886" s="2">
        <f>SUM(AG886,AI886,-BA886,-Table17[[#This Row],[Sale Fee]])</f>
        <v>0</v>
      </c>
      <c r="BD886" s="1"/>
      <c r="BE886" s="1"/>
      <c r="BF886" s="1"/>
    </row>
    <row r="887" spans="1:58" x14ac:dyDescent="0.25">
      <c r="A887" s="1"/>
      <c r="B887" s="1"/>
      <c r="P887" s="1"/>
      <c r="Q887" s="1"/>
      <c r="R887" s="1"/>
      <c r="T887" s="1"/>
      <c r="U887" s="1"/>
      <c r="V887" s="1"/>
      <c r="Y887" s="1">
        <f>Table17[[#This Row],[Quantity2]]*Table17[[#This Row],[U Cost]]</f>
        <v>0</v>
      </c>
      <c r="AA887" s="1"/>
      <c r="AB887" s="1"/>
      <c r="AC887" s="1">
        <f t="shared" si="636"/>
        <v>0</v>
      </c>
      <c r="AD887" s="1"/>
      <c r="AE887" s="1">
        <f>SUM(Table17[[#This Row],[Total 
Paid]:[Refunds]])</f>
        <v>0</v>
      </c>
      <c r="AF887" s="1"/>
      <c r="AG887" s="1">
        <f>SUM(AC887,Table17[[#This Row],[Refunds]],Table17[[#This Row],[Shipping 
Charged]])</f>
        <v>0</v>
      </c>
      <c r="AH887" s="1"/>
      <c r="AI887" s="1"/>
      <c r="AJ887" s="1">
        <f t="shared" si="637"/>
        <v>0</v>
      </c>
      <c r="AL887" s="1"/>
      <c r="AM887" s="1"/>
      <c r="AN887" s="1"/>
      <c r="AO887" s="1"/>
      <c r="AQ887" s="30"/>
      <c r="AR887" s="1"/>
      <c r="AS887" s="1">
        <f t="shared" si="640"/>
        <v>0</v>
      </c>
      <c r="AT887" s="1"/>
      <c r="AU887" s="1"/>
      <c r="AV887" s="2">
        <f t="shared" si="638"/>
        <v>0</v>
      </c>
      <c r="AX887" s="1"/>
      <c r="AY887" s="1"/>
      <c r="AZ887" s="1"/>
      <c r="BA887" s="2">
        <f t="shared" si="639"/>
        <v>0</v>
      </c>
      <c r="BB887" s="2">
        <f>SUM(AG887,AI887,-BA887,-Table17[[#This Row],[Sale Fee]])</f>
        <v>0</v>
      </c>
      <c r="BD887" s="1"/>
      <c r="BE887" s="1"/>
      <c r="BF887" s="1"/>
    </row>
    <row r="888" spans="1:58" x14ac:dyDescent="0.25">
      <c r="A888" s="1"/>
      <c r="B888" s="1"/>
      <c r="P888" s="1"/>
      <c r="Q888" s="1"/>
      <c r="R888" s="1"/>
      <c r="T888" s="1"/>
      <c r="U888" s="1"/>
      <c r="V888" s="1"/>
      <c r="Y888" s="1">
        <f>Table17[[#This Row],[Quantity2]]*Table17[[#This Row],[U Cost]]</f>
        <v>0</v>
      </c>
      <c r="AA888" s="1"/>
      <c r="AB888" s="1"/>
      <c r="AC888" s="1">
        <f t="shared" si="636"/>
        <v>0</v>
      </c>
      <c r="AD888" s="1"/>
      <c r="AE888" s="1">
        <f>SUM(Table17[[#This Row],[Total 
Paid]:[Refunds]])</f>
        <v>0</v>
      </c>
      <c r="AF888" s="1"/>
      <c r="AG888" s="1">
        <f>SUM(AC888,Table17[[#This Row],[Refunds]],Table17[[#This Row],[Shipping 
Charged]])</f>
        <v>0</v>
      </c>
      <c r="AH888" s="1"/>
      <c r="AI888" s="1"/>
      <c r="AJ888" s="1">
        <f t="shared" si="637"/>
        <v>0</v>
      </c>
      <c r="AL888" s="1"/>
      <c r="AM888" s="1"/>
      <c r="AN888" s="1"/>
      <c r="AO888" s="1"/>
      <c r="AQ888" s="30"/>
      <c r="AR888" s="1"/>
      <c r="AS888" s="1">
        <f t="shared" si="640"/>
        <v>0</v>
      </c>
      <c r="AT888" s="1"/>
      <c r="AU888" s="1"/>
      <c r="AV888" s="2">
        <f t="shared" si="638"/>
        <v>0</v>
      </c>
      <c r="AX888" s="1"/>
      <c r="AY888" s="1"/>
      <c r="AZ888" s="1"/>
      <c r="BA888" s="2">
        <f t="shared" si="639"/>
        <v>0</v>
      </c>
      <c r="BB888" s="2">
        <f>SUM(AG888,AI888,-BA888,-Table17[[#This Row],[Sale Fee]])</f>
        <v>0</v>
      </c>
      <c r="BD888" s="1"/>
      <c r="BE888" s="1"/>
      <c r="BF888" s="1"/>
    </row>
    <row r="889" spans="1:58" x14ac:dyDescent="0.25">
      <c r="A889" s="1"/>
      <c r="B889" s="1"/>
      <c r="P889" s="1"/>
      <c r="Q889" s="1"/>
      <c r="R889" s="1"/>
      <c r="T889" s="1"/>
      <c r="U889" s="1"/>
      <c r="V889" s="1"/>
      <c r="Y889" s="1">
        <f>Table17[[#This Row],[Quantity2]]*Table17[[#This Row],[U Cost]]</f>
        <v>0</v>
      </c>
      <c r="AA889" s="1"/>
      <c r="AB889" s="1"/>
      <c r="AC889" s="1">
        <f t="shared" si="636"/>
        <v>0</v>
      </c>
      <c r="AD889" s="1"/>
      <c r="AE889" s="1">
        <f>SUM(Table17[[#This Row],[Total 
Paid]:[Refunds]])</f>
        <v>0</v>
      </c>
      <c r="AF889" s="1"/>
      <c r="AG889" s="1">
        <f>SUM(AC889,Table17[[#This Row],[Refunds]],Table17[[#This Row],[Shipping 
Charged]])</f>
        <v>0</v>
      </c>
      <c r="AH889" s="1"/>
      <c r="AI889" s="1"/>
      <c r="AJ889" s="1">
        <f t="shared" si="637"/>
        <v>0</v>
      </c>
      <c r="AL889" s="1"/>
      <c r="AM889" s="1"/>
      <c r="AN889" s="1"/>
      <c r="AO889" s="1"/>
      <c r="AQ889" s="30"/>
      <c r="AR889" s="1"/>
      <c r="AS889" s="1">
        <f t="shared" si="640"/>
        <v>0</v>
      </c>
      <c r="AT889" s="1"/>
      <c r="AU889" s="1"/>
      <c r="AV889" s="2">
        <f t="shared" si="638"/>
        <v>0</v>
      </c>
      <c r="AX889" s="1"/>
      <c r="AY889" s="1"/>
      <c r="AZ889" s="1"/>
      <c r="BA889" s="2">
        <f t="shared" si="639"/>
        <v>0</v>
      </c>
      <c r="BB889" s="2">
        <f>SUM(AG889,AI889,-BA889,-Table17[[#This Row],[Sale Fee]])</f>
        <v>0</v>
      </c>
      <c r="BD889" s="1"/>
      <c r="BE889" s="1"/>
      <c r="BF889" s="1"/>
    </row>
    <row r="890" spans="1:58" x14ac:dyDescent="0.25">
      <c r="A890" s="1"/>
      <c r="B890" s="1"/>
      <c r="P890" s="1"/>
      <c r="Q890" s="1"/>
      <c r="R890" s="1"/>
      <c r="T890" s="1"/>
      <c r="U890" s="1"/>
      <c r="V890" s="1"/>
      <c r="Y890" s="1">
        <f>Table17[[#This Row],[Quantity2]]*Table17[[#This Row],[U Cost]]</f>
        <v>0</v>
      </c>
      <c r="AA890" s="1"/>
      <c r="AB890" s="1"/>
      <c r="AC890" s="1">
        <f t="shared" si="636"/>
        <v>0</v>
      </c>
      <c r="AD890" s="1"/>
      <c r="AE890" s="1">
        <f>SUM(Table17[[#This Row],[Total 
Paid]:[Refunds]])</f>
        <v>0</v>
      </c>
      <c r="AF890" s="1"/>
      <c r="AG890" s="1">
        <f>SUM(AC890,Table17[[#This Row],[Refunds]],Table17[[#This Row],[Shipping 
Charged]])</f>
        <v>0</v>
      </c>
      <c r="AH890" s="1"/>
      <c r="AI890" s="1"/>
      <c r="AJ890" s="1">
        <f t="shared" si="637"/>
        <v>0</v>
      </c>
      <c r="AL890" s="1"/>
      <c r="AM890" s="1"/>
      <c r="AN890" s="1"/>
      <c r="AO890" s="1"/>
      <c r="AQ890" s="30"/>
      <c r="AR890" s="1"/>
      <c r="AS890" s="1">
        <f t="shared" si="640"/>
        <v>0</v>
      </c>
      <c r="AT890" s="1"/>
      <c r="AU890" s="1"/>
      <c r="AV890" s="2">
        <f t="shared" si="638"/>
        <v>0</v>
      </c>
      <c r="AX890" s="1"/>
      <c r="AY890" s="1"/>
      <c r="AZ890" s="1"/>
      <c r="BA890" s="2">
        <f t="shared" si="639"/>
        <v>0</v>
      </c>
      <c r="BB890" s="2">
        <f>SUM(AG890,AI890,-BA890,-Table17[[#This Row],[Sale Fee]])</f>
        <v>0</v>
      </c>
      <c r="BD890" s="1"/>
      <c r="BE890" s="1"/>
      <c r="BF890" s="1"/>
    </row>
    <row r="891" spans="1:58" x14ac:dyDescent="0.25">
      <c r="A891" s="1"/>
      <c r="B891" s="1"/>
      <c r="P891" s="1"/>
      <c r="Q891" s="1"/>
      <c r="R891" s="1"/>
      <c r="T891" s="1"/>
      <c r="U891" s="1"/>
      <c r="V891" s="1"/>
      <c r="Y891" s="1">
        <f>Table17[[#This Row],[Quantity2]]*Table17[[#This Row],[U Cost]]</f>
        <v>0</v>
      </c>
      <c r="AA891" s="1"/>
      <c r="AB891" s="1"/>
      <c r="AC891" s="1">
        <f t="shared" si="636"/>
        <v>0</v>
      </c>
      <c r="AD891" s="1"/>
      <c r="AE891" s="1">
        <f>SUM(Table17[[#This Row],[Total 
Paid]:[Refunds]])</f>
        <v>0</v>
      </c>
      <c r="AF891" s="1"/>
      <c r="AG891" s="1">
        <f>SUM(AC891,Table17[[#This Row],[Refunds]],Table17[[#This Row],[Shipping 
Charged]])</f>
        <v>0</v>
      </c>
      <c r="AH891" s="1"/>
      <c r="AI891" s="1"/>
      <c r="AJ891" s="1">
        <f t="shared" si="637"/>
        <v>0</v>
      </c>
      <c r="AL891" s="1"/>
      <c r="AM891" s="1"/>
      <c r="AN891" s="1"/>
      <c r="AO891" s="1"/>
      <c r="AQ891" s="30"/>
      <c r="AR891" s="1"/>
      <c r="AS891" s="1">
        <f t="shared" si="640"/>
        <v>0</v>
      </c>
      <c r="AT891" s="1"/>
      <c r="AU891" s="1"/>
      <c r="AV891" s="2">
        <f t="shared" si="638"/>
        <v>0</v>
      </c>
      <c r="AX891" s="1"/>
      <c r="AY891" s="1"/>
      <c r="AZ891" s="1"/>
      <c r="BA891" s="2">
        <f t="shared" si="639"/>
        <v>0</v>
      </c>
      <c r="BB891" s="2">
        <f>SUM(AG891,AI891,-BA891,-Table17[[#This Row],[Sale Fee]])</f>
        <v>0</v>
      </c>
      <c r="BD891" s="1"/>
      <c r="BE891" s="1"/>
      <c r="BF891" s="1"/>
    </row>
    <row r="892" spans="1:58" x14ac:dyDescent="0.25">
      <c r="A892" s="1"/>
      <c r="B892" s="1"/>
      <c r="P892" s="1"/>
      <c r="Q892" s="1"/>
      <c r="R892" s="1"/>
      <c r="T892" s="1"/>
      <c r="U892" s="1"/>
      <c r="V892" s="1"/>
      <c r="Y892" s="1">
        <f>Table17[[#This Row],[Quantity2]]*Table17[[#This Row],[U Cost]]</f>
        <v>0</v>
      </c>
      <c r="AA892" s="1"/>
      <c r="AB892" s="1"/>
      <c r="AC892" s="1">
        <f t="shared" si="636"/>
        <v>0</v>
      </c>
      <c r="AD892" s="1"/>
      <c r="AE892" s="1">
        <f>SUM(Table17[[#This Row],[Total 
Paid]:[Refunds]])</f>
        <v>0</v>
      </c>
      <c r="AF892" s="1"/>
      <c r="AG892" s="1">
        <f>SUM(AC892,Table17[[#This Row],[Refunds]],Table17[[#This Row],[Shipping 
Charged]])</f>
        <v>0</v>
      </c>
      <c r="AH892" s="1"/>
      <c r="AI892" s="1"/>
      <c r="AJ892" s="1">
        <f t="shared" si="637"/>
        <v>0</v>
      </c>
      <c r="AL892" s="1"/>
      <c r="AM892" s="1"/>
      <c r="AN892" s="1"/>
      <c r="AO892" s="1"/>
      <c r="AQ892" s="30"/>
      <c r="AR892" s="1"/>
      <c r="AS892" s="1">
        <f t="shared" si="640"/>
        <v>0</v>
      </c>
      <c r="AT892" s="1"/>
      <c r="AU892" s="1"/>
      <c r="AV892" s="2">
        <f t="shared" si="638"/>
        <v>0</v>
      </c>
      <c r="AX892" s="1"/>
      <c r="AY892" s="1"/>
      <c r="AZ892" s="1"/>
      <c r="BA892" s="2">
        <f t="shared" si="639"/>
        <v>0</v>
      </c>
      <c r="BB892" s="2">
        <f>SUM(AG892,AI892,-BA892,-Table17[[#This Row],[Sale Fee]])</f>
        <v>0</v>
      </c>
      <c r="BD892" s="1"/>
      <c r="BE892" s="1"/>
      <c r="BF892" s="1"/>
    </row>
    <row r="893" spans="1:58" x14ac:dyDescent="0.25">
      <c r="A893" s="1"/>
      <c r="B893" s="1"/>
      <c r="P893" s="1"/>
      <c r="Q893" s="1"/>
      <c r="R893" s="1"/>
      <c r="T893" s="1"/>
      <c r="U893" s="1"/>
      <c r="V893" s="1"/>
      <c r="Y893" s="1">
        <f>Table17[[#This Row],[Quantity2]]*Table17[[#This Row],[U Cost]]</f>
        <v>0</v>
      </c>
      <c r="AA893" s="1"/>
      <c r="AB893" s="1"/>
      <c r="AC893" s="1">
        <f t="shared" si="636"/>
        <v>0</v>
      </c>
      <c r="AD893" s="1"/>
      <c r="AE893" s="1">
        <f>SUM(Table17[[#This Row],[Total 
Paid]:[Refunds]])</f>
        <v>0</v>
      </c>
      <c r="AF893" s="1"/>
      <c r="AG893" s="1">
        <f>SUM(AC893,Table17[[#This Row],[Refunds]],Table17[[#This Row],[Shipping 
Charged]])</f>
        <v>0</v>
      </c>
      <c r="AH893" s="1"/>
      <c r="AI893" s="1"/>
      <c r="AJ893" s="1">
        <f t="shared" si="637"/>
        <v>0</v>
      </c>
      <c r="AL893" s="1"/>
      <c r="AM893" s="1"/>
      <c r="AN893" s="1"/>
      <c r="AO893" s="1"/>
      <c r="AQ893" s="30"/>
      <c r="AR893" s="1"/>
      <c r="AS893" s="1">
        <f t="shared" si="640"/>
        <v>0</v>
      </c>
      <c r="AT893" s="1"/>
      <c r="AU893" s="1"/>
      <c r="AV893" s="2">
        <f t="shared" si="638"/>
        <v>0</v>
      </c>
      <c r="AX893" s="1"/>
      <c r="AY893" s="1"/>
      <c r="AZ893" s="1"/>
      <c r="BA893" s="2">
        <f t="shared" si="639"/>
        <v>0</v>
      </c>
      <c r="BB893" s="2">
        <f>SUM(AG893,AI893,-BA893,-Table17[[#This Row],[Sale Fee]])</f>
        <v>0</v>
      </c>
      <c r="BD893" s="1"/>
      <c r="BE893" s="1"/>
      <c r="BF893" s="1"/>
    </row>
    <row r="894" spans="1:58" x14ac:dyDescent="0.25">
      <c r="A894" s="1"/>
      <c r="B894" s="1"/>
      <c r="P894" s="1"/>
      <c r="Q894" s="1"/>
      <c r="R894" s="1"/>
      <c r="T894" s="1"/>
      <c r="U894" s="1"/>
      <c r="V894" s="1"/>
      <c r="Y894" s="1">
        <f>Table17[[#This Row],[Quantity2]]*Table17[[#This Row],[U Cost]]</f>
        <v>0</v>
      </c>
      <c r="AA894" s="1"/>
      <c r="AB894" s="1"/>
      <c r="AC894" s="1">
        <f t="shared" si="636"/>
        <v>0</v>
      </c>
      <c r="AD894" s="1"/>
      <c r="AE894" s="1">
        <f>SUM(Table17[[#This Row],[Total 
Paid]:[Refunds]])</f>
        <v>0</v>
      </c>
      <c r="AF894" s="1"/>
      <c r="AG894" s="1">
        <f>SUM(AC894,Table17[[#This Row],[Refunds]],Table17[[#This Row],[Shipping 
Charged]])</f>
        <v>0</v>
      </c>
      <c r="AH894" s="1"/>
      <c r="AI894" s="1"/>
      <c r="AJ894" s="1">
        <f t="shared" si="637"/>
        <v>0</v>
      </c>
      <c r="AL894" s="1"/>
      <c r="AM894" s="1"/>
      <c r="AN894" s="1"/>
      <c r="AO894" s="1"/>
      <c r="AQ894" s="30"/>
      <c r="AR894" s="1"/>
      <c r="AS894" s="1">
        <f t="shared" si="640"/>
        <v>0</v>
      </c>
      <c r="AT894" s="1"/>
      <c r="AU894" s="1"/>
      <c r="AV894" s="2">
        <f t="shared" si="638"/>
        <v>0</v>
      </c>
      <c r="AX894" s="1"/>
      <c r="AY894" s="1"/>
      <c r="AZ894" s="1"/>
      <c r="BA894" s="2">
        <f t="shared" si="639"/>
        <v>0</v>
      </c>
      <c r="BB894" s="2">
        <f>SUM(AG894,AI894,-BA894,-Table17[[#This Row],[Sale Fee]])</f>
        <v>0</v>
      </c>
      <c r="BD894" s="1"/>
      <c r="BE894" s="1"/>
      <c r="BF894" s="1"/>
    </row>
    <row r="895" spans="1:58" x14ac:dyDescent="0.25">
      <c r="A895" s="1"/>
      <c r="B895" s="1"/>
      <c r="P895" s="1"/>
      <c r="Q895" s="1"/>
      <c r="R895" s="1"/>
      <c r="T895" s="1"/>
      <c r="U895" s="1"/>
      <c r="V895" s="1"/>
      <c r="Y895" s="1">
        <f>Table17[[#This Row],[Quantity2]]*Table17[[#This Row],[U Cost]]</f>
        <v>0</v>
      </c>
      <c r="AA895" s="1"/>
      <c r="AB895" s="1"/>
      <c r="AC895" s="1">
        <f t="shared" si="636"/>
        <v>0</v>
      </c>
      <c r="AD895" s="1"/>
      <c r="AE895" s="1">
        <f>SUM(Table17[[#This Row],[Total 
Paid]:[Refunds]])</f>
        <v>0</v>
      </c>
      <c r="AF895" s="1"/>
      <c r="AG895" s="1">
        <f>SUM(AC895,Table17[[#This Row],[Refunds]],Table17[[#This Row],[Shipping 
Charged]])</f>
        <v>0</v>
      </c>
      <c r="AH895" s="1"/>
      <c r="AI895" s="1"/>
      <c r="AJ895" s="1">
        <f t="shared" si="637"/>
        <v>0</v>
      </c>
      <c r="AL895" s="1"/>
      <c r="AM895" s="1"/>
      <c r="AN895" s="1"/>
      <c r="AO895" s="1"/>
      <c r="AQ895" s="30"/>
      <c r="AR895" s="1"/>
      <c r="AS895" s="1">
        <f t="shared" si="640"/>
        <v>0</v>
      </c>
      <c r="AT895" s="1"/>
      <c r="AU895" s="1"/>
      <c r="AV895" s="2">
        <f t="shared" si="638"/>
        <v>0</v>
      </c>
      <c r="AX895" s="1"/>
      <c r="AY895" s="1"/>
      <c r="AZ895" s="1"/>
      <c r="BA895" s="2">
        <f t="shared" si="639"/>
        <v>0</v>
      </c>
      <c r="BB895" s="2">
        <f>SUM(AG895,AI895,-BA895,-Table17[[#This Row],[Sale Fee]])</f>
        <v>0</v>
      </c>
      <c r="BD895" s="1"/>
      <c r="BE895" s="1"/>
      <c r="BF895" s="1"/>
    </row>
    <row r="896" spans="1:58" x14ac:dyDescent="0.25">
      <c r="A896" s="1"/>
      <c r="B896" s="1"/>
      <c r="P896" s="1"/>
      <c r="Q896" s="1"/>
      <c r="R896" s="1"/>
      <c r="T896" s="1"/>
      <c r="U896" s="1"/>
      <c r="V896" s="1"/>
      <c r="Y896" s="1">
        <f>Table17[[#This Row],[Quantity2]]*Table17[[#This Row],[U Cost]]</f>
        <v>0</v>
      </c>
      <c r="AA896" s="1"/>
      <c r="AB896" s="1"/>
      <c r="AC896" s="1">
        <f t="shared" si="636"/>
        <v>0</v>
      </c>
      <c r="AD896" s="1"/>
      <c r="AE896" s="1">
        <f>SUM(Table17[[#This Row],[Total 
Paid]:[Refunds]])</f>
        <v>0</v>
      </c>
      <c r="AF896" s="1"/>
      <c r="AG896" s="1">
        <f>SUM(AC896,Table17[[#This Row],[Refunds]],Table17[[#This Row],[Shipping 
Charged]])</f>
        <v>0</v>
      </c>
      <c r="AH896" s="1"/>
      <c r="AI896" s="1"/>
      <c r="AJ896" s="1">
        <f t="shared" si="637"/>
        <v>0</v>
      </c>
      <c r="AL896" s="1"/>
      <c r="AM896" s="1"/>
      <c r="AN896" s="1"/>
      <c r="AO896" s="1"/>
      <c r="AQ896" s="30"/>
      <c r="AR896" s="1"/>
      <c r="AS896" s="1">
        <f t="shared" si="640"/>
        <v>0</v>
      </c>
      <c r="AT896" s="1"/>
      <c r="AU896" s="1"/>
      <c r="AV896" s="2">
        <f t="shared" si="638"/>
        <v>0</v>
      </c>
      <c r="AX896" s="1"/>
      <c r="AY896" s="1"/>
      <c r="AZ896" s="1"/>
      <c r="BA896" s="2">
        <f t="shared" si="639"/>
        <v>0</v>
      </c>
      <c r="BB896" s="2">
        <f>SUM(AG896,AI896,-BA896,-Table17[[#This Row],[Sale Fee]])</f>
        <v>0</v>
      </c>
      <c r="BD896" s="1"/>
      <c r="BE896" s="1"/>
      <c r="BF896" s="1"/>
    </row>
    <row r="897" spans="1:58" x14ac:dyDescent="0.25">
      <c r="A897" s="1"/>
      <c r="B897" s="1"/>
      <c r="P897" s="1"/>
      <c r="Q897" s="1"/>
      <c r="R897" s="1"/>
      <c r="T897" s="1"/>
      <c r="U897" s="1"/>
      <c r="V897" s="1"/>
      <c r="Y897" s="1">
        <f>Table17[[#This Row],[Quantity2]]*Table17[[#This Row],[U Cost]]</f>
        <v>0</v>
      </c>
      <c r="AA897" s="1"/>
      <c r="AB897" s="1"/>
      <c r="AC897" s="1">
        <f t="shared" si="636"/>
        <v>0</v>
      </c>
      <c r="AD897" s="1"/>
      <c r="AE897" s="1">
        <f>SUM(Table17[[#This Row],[Total 
Paid]:[Refunds]])</f>
        <v>0</v>
      </c>
      <c r="AF897" s="1"/>
      <c r="AG897" s="1">
        <f>SUM(AC897,Table17[[#This Row],[Refunds]],Table17[[#This Row],[Shipping 
Charged]])</f>
        <v>0</v>
      </c>
      <c r="AH897" s="1"/>
      <c r="AI897" s="1"/>
      <c r="AJ897" s="1">
        <f t="shared" si="637"/>
        <v>0</v>
      </c>
      <c r="AL897" s="1"/>
      <c r="AM897" s="1"/>
      <c r="AN897" s="1"/>
      <c r="AO897" s="1"/>
      <c r="AQ897" s="30"/>
      <c r="AR897" s="1"/>
      <c r="AS897" s="1">
        <f t="shared" si="640"/>
        <v>0</v>
      </c>
      <c r="AT897" s="1"/>
      <c r="AU897" s="1"/>
      <c r="AV897" s="2">
        <f t="shared" si="638"/>
        <v>0</v>
      </c>
      <c r="AX897" s="1"/>
      <c r="AY897" s="1"/>
      <c r="AZ897" s="1"/>
      <c r="BA897" s="2">
        <f t="shared" si="639"/>
        <v>0</v>
      </c>
      <c r="BB897" s="2">
        <f>SUM(AG897,AI897,-BA897,-Table17[[#This Row],[Sale Fee]])</f>
        <v>0</v>
      </c>
      <c r="BD897" s="1"/>
      <c r="BE897" s="1"/>
      <c r="BF897" s="1"/>
    </row>
    <row r="898" spans="1:58" x14ac:dyDescent="0.25">
      <c r="A898" s="1"/>
      <c r="B898" s="1"/>
      <c r="P898" s="1"/>
      <c r="Q898" s="1"/>
      <c r="R898" s="1"/>
      <c r="T898" s="1"/>
      <c r="U898" s="1"/>
      <c r="V898" s="1"/>
      <c r="Y898" s="1">
        <f>Table17[[#This Row],[Quantity2]]*Table17[[#This Row],[U Cost]]</f>
        <v>0</v>
      </c>
      <c r="AA898" s="1"/>
      <c r="AB898" s="1"/>
      <c r="AC898" s="1">
        <f t="shared" si="636"/>
        <v>0</v>
      </c>
      <c r="AD898" s="1"/>
      <c r="AE898" s="1">
        <f>SUM(Table17[[#This Row],[Total 
Paid]:[Refunds]])</f>
        <v>0</v>
      </c>
      <c r="AF898" s="1"/>
      <c r="AG898" s="1">
        <f>SUM(AC898,Table17[[#This Row],[Refunds]],Table17[[#This Row],[Shipping 
Charged]])</f>
        <v>0</v>
      </c>
      <c r="AH898" s="1"/>
      <c r="AI898" s="1"/>
      <c r="AJ898" s="1">
        <f t="shared" si="637"/>
        <v>0</v>
      </c>
      <c r="AL898" s="1"/>
      <c r="AM898" s="1"/>
      <c r="AN898" s="1"/>
      <c r="AO898" s="1"/>
      <c r="AQ898" s="30"/>
      <c r="AR898" s="1"/>
      <c r="AS898" s="1">
        <f t="shared" si="640"/>
        <v>0</v>
      </c>
      <c r="AT898" s="1"/>
      <c r="AU898" s="1"/>
      <c r="AV898" s="2">
        <f t="shared" si="638"/>
        <v>0</v>
      </c>
      <c r="AX898" s="1"/>
      <c r="AY898" s="1"/>
      <c r="AZ898" s="1"/>
      <c r="BA898" s="2">
        <f t="shared" si="639"/>
        <v>0</v>
      </c>
      <c r="BB898" s="2">
        <f>SUM(AG898,AI898,-BA898,-Table17[[#This Row],[Sale Fee]])</f>
        <v>0</v>
      </c>
      <c r="BD898" s="1"/>
      <c r="BE898" s="1"/>
      <c r="BF898" s="1"/>
    </row>
    <row r="899" spans="1:58" x14ac:dyDescent="0.25">
      <c r="A899" s="1"/>
      <c r="B899" s="1"/>
      <c r="P899" s="1"/>
      <c r="Q899" s="1"/>
      <c r="R899" s="1"/>
      <c r="T899" s="1"/>
      <c r="U899" s="1"/>
      <c r="V899" s="1"/>
      <c r="Y899" s="1">
        <f>Table17[[#This Row],[Quantity2]]*Table17[[#This Row],[U Cost]]</f>
        <v>0</v>
      </c>
      <c r="AA899" s="1"/>
      <c r="AB899" s="1"/>
      <c r="AC899" s="1">
        <f t="shared" si="636"/>
        <v>0</v>
      </c>
      <c r="AD899" s="1"/>
      <c r="AE899" s="1">
        <f>SUM(Table17[[#This Row],[Total 
Paid]:[Refunds]])</f>
        <v>0</v>
      </c>
      <c r="AF899" s="1"/>
      <c r="AG899" s="1">
        <f>SUM(AC899,Table17[[#This Row],[Refunds]],Table17[[#This Row],[Shipping 
Charged]])</f>
        <v>0</v>
      </c>
      <c r="AH899" s="1"/>
      <c r="AI899" s="1"/>
      <c r="AJ899" s="1">
        <f t="shared" si="637"/>
        <v>0</v>
      </c>
      <c r="AL899" s="1"/>
      <c r="AM899" s="1"/>
      <c r="AN899" s="1"/>
      <c r="AO899" s="1"/>
      <c r="AQ899" s="30"/>
      <c r="AR899" s="1"/>
      <c r="AS899" s="1">
        <f t="shared" si="640"/>
        <v>0</v>
      </c>
      <c r="AT899" s="1"/>
      <c r="AU899" s="1"/>
      <c r="AV899" s="2">
        <f t="shared" si="638"/>
        <v>0</v>
      </c>
      <c r="AX899" s="1"/>
      <c r="AY899" s="1"/>
      <c r="AZ899" s="1"/>
      <c r="BA899" s="2">
        <f t="shared" si="639"/>
        <v>0</v>
      </c>
      <c r="BB899" s="2">
        <f>SUM(AG899,AI899,-BA899,-Table17[[#This Row],[Sale Fee]])</f>
        <v>0</v>
      </c>
      <c r="BD899" s="1"/>
      <c r="BE899" s="1"/>
      <c r="BF899" s="1"/>
    </row>
    <row r="900" spans="1:58" x14ac:dyDescent="0.25">
      <c r="A900" s="1"/>
      <c r="B900" s="1"/>
      <c r="P900" s="1"/>
      <c r="Q900" s="1"/>
      <c r="R900" s="1"/>
      <c r="T900" s="1"/>
      <c r="U900" s="1"/>
      <c r="V900" s="1"/>
      <c r="Y900" s="1">
        <f>Table17[[#This Row],[Quantity2]]*Table17[[#This Row],[U Cost]]</f>
        <v>0</v>
      </c>
      <c r="AA900" s="1"/>
      <c r="AB900" s="1"/>
      <c r="AC900" s="1">
        <f t="shared" si="636"/>
        <v>0</v>
      </c>
      <c r="AD900" s="1"/>
      <c r="AE900" s="1">
        <f>SUM(Table17[[#This Row],[Total 
Paid]:[Refunds]])</f>
        <v>0</v>
      </c>
      <c r="AF900" s="1"/>
      <c r="AG900" s="1">
        <f>SUM(AC900,Table17[[#This Row],[Refunds]],Table17[[#This Row],[Shipping 
Charged]])</f>
        <v>0</v>
      </c>
      <c r="AH900" s="1"/>
      <c r="AI900" s="1"/>
      <c r="AJ900" s="1">
        <f t="shared" si="637"/>
        <v>0</v>
      </c>
      <c r="AL900" s="1"/>
      <c r="AM900" s="1"/>
      <c r="AN900" s="1"/>
      <c r="AO900" s="1"/>
      <c r="AQ900" s="30"/>
      <c r="AR900" s="1"/>
      <c r="AS900" s="1">
        <f t="shared" si="640"/>
        <v>0</v>
      </c>
      <c r="AT900" s="1"/>
      <c r="AU900" s="1"/>
      <c r="AV900" s="2">
        <f t="shared" si="638"/>
        <v>0</v>
      </c>
      <c r="AX900" s="1"/>
      <c r="AY900" s="1"/>
      <c r="AZ900" s="1"/>
      <c r="BA900" s="2">
        <f t="shared" si="639"/>
        <v>0</v>
      </c>
      <c r="BB900" s="2">
        <f>SUM(AG900,AI900,-BA900,-Table17[[#This Row],[Sale Fee]])</f>
        <v>0</v>
      </c>
      <c r="BD900" s="1"/>
      <c r="BE900" s="1"/>
      <c r="BF900" s="1"/>
    </row>
    <row r="901" spans="1:58" x14ac:dyDescent="0.25">
      <c r="A901" s="1"/>
      <c r="B901" s="1"/>
      <c r="P901" s="1"/>
      <c r="Q901" s="1"/>
      <c r="R901" s="1"/>
      <c r="T901" s="1"/>
      <c r="U901" s="1"/>
      <c r="V901" s="1"/>
      <c r="Y901" s="1">
        <f>Table17[[#This Row],[Quantity2]]*Table17[[#This Row],[U Cost]]</f>
        <v>0</v>
      </c>
      <c r="AA901" s="1"/>
      <c r="AB901" s="1"/>
      <c r="AC901" s="1">
        <f t="shared" si="636"/>
        <v>0</v>
      </c>
      <c r="AD901" s="1"/>
      <c r="AE901" s="1">
        <f>SUM(Table17[[#This Row],[Total 
Paid]:[Refunds]])</f>
        <v>0</v>
      </c>
      <c r="AF901" s="1"/>
      <c r="AG901" s="1">
        <f>SUM(AC901,Table17[[#This Row],[Refunds]],Table17[[#This Row],[Shipping 
Charged]])</f>
        <v>0</v>
      </c>
      <c r="AH901" s="1"/>
      <c r="AI901" s="1"/>
      <c r="AJ901" s="1">
        <f t="shared" si="637"/>
        <v>0</v>
      </c>
      <c r="AL901" s="1"/>
      <c r="AM901" s="1"/>
      <c r="AN901" s="1"/>
      <c r="AO901" s="1"/>
      <c r="AQ901" s="30"/>
      <c r="AR901" s="1"/>
      <c r="AS901" s="1">
        <f t="shared" si="640"/>
        <v>0</v>
      </c>
      <c r="AT901" s="1"/>
      <c r="AU901" s="1"/>
      <c r="AV901" s="2">
        <f t="shared" si="638"/>
        <v>0</v>
      </c>
      <c r="AX901" s="1"/>
      <c r="AY901" s="1"/>
      <c r="AZ901" s="1"/>
      <c r="BA901" s="2">
        <f t="shared" si="639"/>
        <v>0</v>
      </c>
      <c r="BB901" s="2">
        <f>SUM(AG901,AI901,-BA901,-Table17[[#This Row],[Sale Fee]])</f>
        <v>0</v>
      </c>
      <c r="BD901" s="1"/>
      <c r="BE901" s="1"/>
      <c r="BF901" s="1"/>
    </row>
    <row r="902" spans="1:58" x14ac:dyDescent="0.25">
      <c r="A902" s="1"/>
      <c r="B902" s="1"/>
      <c r="P902" s="1"/>
      <c r="Q902" s="1"/>
      <c r="R902" s="1"/>
      <c r="T902" s="1"/>
      <c r="U902" s="1"/>
      <c r="V902" s="1"/>
      <c r="Y902" s="1">
        <f>Table17[[#This Row],[Quantity2]]*Table17[[#This Row],[U Cost]]</f>
        <v>0</v>
      </c>
      <c r="AA902" s="1"/>
      <c r="AB902" s="1"/>
      <c r="AC902" s="1">
        <f t="shared" si="636"/>
        <v>0</v>
      </c>
      <c r="AD902" s="1"/>
      <c r="AE902" s="1">
        <f>SUM(Table17[[#This Row],[Total 
Paid]:[Refunds]])</f>
        <v>0</v>
      </c>
      <c r="AF902" s="1"/>
      <c r="AG902" s="1">
        <f>SUM(AC902,Table17[[#This Row],[Refunds]],Table17[[#This Row],[Shipping 
Charged]])</f>
        <v>0</v>
      </c>
      <c r="AH902" s="1"/>
      <c r="AI902" s="1"/>
      <c r="AJ902" s="1">
        <f t="shared" si="637"/>
        <v>0</v>
      </c>
      <c r="AL902" s="1"/>
      <c r="AM902" s="1"/>
      <c r="AN902" s="1"/>
      <c r="AO902" s="1"/>
      <c r="AQ902" s="30"/>
      <c r="AR902" s="1"/>
      <c r="AS902" s="1">
        <f t="shared" si="640"/>
        <v>0</v>
      </c>
      <c r="AT902" s="1"/>
      <c r="AU902" s="1"/>
      <c r="AV902" s="2">
        <f t="shared" si="638"/>
        <v>0</v>
      </c>
      <c r="AX902" s="1"/>
      <c r="AY902" s="1"/>
      <c r="AZ902" s="1"/>
      <c r="BA902" s="2">
        <f t="shared" si="639"/>
        <v>0</v>
      </c>
      <c r="BB902" s="2">
        <f>SUM(AG902,AI902,-BA902,-Table17[[#This Row],[Sale Fee]])</f>
        <v>0</v>
      </c>
      <c r="BD902" s="1"/>
      <c r="BE902" s="1"/>
      <c r="BF902" s="1"/>
    </row>
    <row r="903" spans="1:58" x14ac:dyDescent="0.25">
      <c r="A903" s="1"/>
      <c r="B903" s="1"/>
      <c r="P903" s="1"/>
      <c r="Q903" s="1"/>
      <c r="R903" s="1"/>
      <c r="T903" s="1"/>
      <c r="U903" s="1"/>
      <c r="V903" s="1"/>
      <c r="Y903" s="1">
        <f>Table17[[#This Row],[Quantity2]]*Table17[[#This Row],[U Cost]]</f>
        <v>0</v>
      </c>
      <c r="AA903" s="1"/>
      <c r="AB903" s="1"/>
      <c r="AC903" s="1">
        <f t="shared" si="636"/>
        <v>0</v>
      </c>
      <c r="AD903" s="1"/>
      <c r="AE903" s="1">
        <f>SUM(Table17[[#This Row],[Total 
Paid]:[Refunds]])</f>
        <v>0</v>
      </c>
      <c r="AF903" s="1"/>
      <c r="AG903" s="1">
        <f>SUM(AC903,Table17[[#This Row],[Refunds]],Table17[[#This Row],[Shipping 
Charged]])</f>
        <v>0</v>
      </c>
      <c r="AH903" s="1"/>
      <c r="AI903" s="1"/>
      <c r="AJ903" s="1">
        <f t="shared" si="637"/>
        <v>0</v>
      </c>
      <c r="AL903" s="1"/>
      <c r="AM903" s="1"/>
      <c r="AN903" s="1"/>
      <c r="AO903" s="1"/>
      <c r="AQ903" s="30"/>
      <c r="AR903" s="1"/>
      <c r="AS903" s="1">
        <f t="shared" si="640"/>
        <v>0</v>
      </c>
      <c r="AT903" s="1"/>
      <c r="AU903" s="1"/>
      <c r="AV903" s="2">
        <f t="shared" si="638"/>
        <v>0</v>
      </c>
      <c r="AX903" s="1"/>
      <c r="AY903" s="1"/>
      <c r="AZ903" s="1"/>
      <c r="BA903" s="2">
        <f t="shared" si="639"/>
        <v>0</v>
      </c>
      <c r="BB903" s="2">
        <f>SUM(AG903,AI903,-BA903,-Table17[[#This Row],[Sale Fee]])</f>
        <v>0</v>
      </c>
      <c r="BD903" s="1"/>
      <c r="BE903" s="1"/>
      <c r="BF903" s="1"/>
    </row>
    <row r="904" spans="1:58" x14ac:dyDescent="0.25">
      <c r="A904" s="1"/>
      <c r="B904" s="1"/>
      <c r="P904" s="1"/>
      <c r="Q904" s="1"/>
      <c r="R904" s="1"/>
      <c r="T904" s="1"/>
      <c r="U904" s="1"/>
      <c r="V904" s="1"/>
      <c r="Y904" s="1">
        <f>Table17[[#This Row],[Quantity2]]*Table17[[#This Row],[U Cost]]</f>
        <v>0</v>
      </c>
      <c r="AA904" s="1"/>
      <c r="AB904" s="1"/>
      <c r="AC904" s="1">
        <f t="shared" si="636"/>
        <v>0</v>
      </c>
      <c r="AD904" s="1"/>
      <c r="AE904" s="1">
        <f>SUM(Table17[[#This Row],[Total 
Paid]:[Refunds]])</f>
        <v>0</v>
      </c>
      <c r="AF904" s="1"/>
      <c r="AG904" s="1">
        <f>SUM(AC904,Table17[[#This Row],[Refunds]],Table17[[#This Row],[Shipping 
Charged]])</f>
        <v>0</v>
      </c>
      <c r="AH904" s="1"/>
      <c r="AI904" s="1"/>
      <c r="AJ904" s="1">
        <f t="shared" si="637"/>
        <v>0</v>
      </c>
      <c r="AL904" s="1"/>
      <c r="AM904" s="1"/>
      <c r="AN904" s="1"/>
      <c r="AO904" s="1"/>
      <c r="AQ904" s="30"/>
      <c r="AR904" s="1"/>
      <c r="AS904" s="1">
        <f t="shared" si="640"/>
        <v>0</v>
      </c>
      <c r="AT904" s="1"/>
      <c r="AU904" s="1"/>
      <c r="AV904" s="2">
        <f t="shared" si="638"/>
        <v>0</v>
      </c>
      <c r="AX904" s="1"/>
      <c r="AY904" s="1"/>
      <c r="AZ904" s="1"/>
      <c r="BA904" s="2">
        <f t="shared" si="639"/>
        <v>0</v>
      </c>
      <c r="BB904" s="2">
        <f>SUM(AG904,AI904,-BA904,-Table17[[#This Row],[Sale Fee]])</f>
        <v>0</v>
      </c>
      <c r="BD904" s="1"/>
      <c r="BE904" s="1"/>
      <c r="BF904" s="1"/>
    </row>
    <row r="905" spans="1:58" x14ac:dyDescent="0.25">
      <c r="A905" s="1"/>
      <c r="B905" s="1"/>
      <c r="P905" s="1"/>
      <c r="Q905" s="1"/>
      <c r="R905" s="1"/>
      <c r="T905" s="1"/>
      <c r="U905" s="1"/>
      <c r="V905" s="1"/>
      <c r="Y905" s="1">
        <f>Table17[[#This Row],[Quantity2]]*Table17[[#This Row],[U Cost]]</f>
        <v>0</v>
      </c>
      <c r="AA905" s="1"/>
      <c r="AB905" s="1"/>
      <c r="AC905" s="1">
        <f t="shared" si="636"/>
        <v>0</v>
      </c>
      <c r="AD905" s="1"/>
      <c r="AE905" s="1">
        <f>SUM(Table17[[#This Row],[Total 
Paid]:[Refunds]])</f>
        <v>0</v>
      </c>
      <c r="AF905" s="1"/>
      <c r="AG905" s="1">
        <f>SUM(AC905,Table17[[#This Row],[Refunds]],Table17[[#This Row],[Shipping 
Charged]])</f>
        <v>0</v>
      </c>
      <c r="AH905" s="1"/>
      <c r="AI905" s="1"/>
      <c r="AJ905" s="1">
        <f t="shared" si="637"/>
        <v>0</v>
      </c>
      <c r="AL905" s="1"/>
      <c r="AM905" s="1"/>
      <c r="AN905" s="1"/>
      <c r="AO905" s="1"/>
      <c r="AQ905" s="30"/>
      <c r="AR905" s="1"/>
      <c r="AS905" s="1">
        <f t="shared" si="640"/>
        <v>0</v>
      </c>
      <c r="AT905" s="1"/>
      <c r="AU905" s="1"/>
      <c r="AV905" s="2">
        <f t="shared" si="638"/>
        <v>0</v>
      </c>
      <c r="AX905" s="1"/>
      <c r="AY905" s="1"/>
      <c r="AZ905" s="1"/>
      <c r="BA905" s="2">
        <f t="shared" si="639"/>
        <v>0</v>
      </c>
      <c r="BB905" s="2">
        <f>SUM(AG905,AI905,-BA905,-Table17[[#This Row],[Sale Fee]])</f>
        <v>0</v>
      </c>
      <c r="BD905" s="1"/>
      <c r="BE905" s="1"/>
      <c r="BF905" s="1"/>
    </row>
    <row r="906" spans="1:58" x14ac:dyDescent="0.25">
      <c r="A906" s="1"/>
      <c r="B906" s="1"/>
      <c r="P906" s="1"/>
      <c r="Q906" s="1"/>
      <c r="R906" s="1"/>
      <c r="T906" s="1"/>
      <c r="U906" s="1"/>
      <c r="V906" s="1"/>
      <c r="Y906" s="1">
        <f>Table17[[#This Row],[Quantity2]]*Table17[[#This Row],[U Cost]]</f>
        <v>0</v>
      </c>
      <c r="AA906" s="1"/>
      <c r="AB906" s="1"/>
      <c r="AC906" s="1">
        <f t="shared" si="636"/>
        <v>0</v>
      </c>
      <c r="AD906" s="1"/>
      <c r="AE906" s="1">
        <f>SUM(Table17[[#This Row],[Total 
Paid]:[Refunds]])</f>
        <v>0</v>
      </c>
      <c r="AF906" s="1"/>
      <c r="AG906" s="1">
        <f>SUM(AC906,Table17[[#This Row],[Refunds]],Table17[[#This Row],[Shipping 
Charged]])</f>
        <v>0</v>
      </c>
      <c r="AH906" s="1"/>
      <c r="AI906" s="1"/>
      <c r="AJ906" s="1">
        <f t="shared" si="637"/>
        <v>0</v>
      </c>
      <c r="AL906" s="1"/>
      <c r="AM906" s="1"/>
      <c r="AN906" s="1"/>
      <c r="AO906" s="1"/>
      <c r="AQ906" s="30"/>
      <c r="AR906" s="1"/>
      <c r="AS906" s="1">
        <f t="shared" si="640"/>
        <v>0</v>
      </c>
      <c r="AT906" s="1"/>
      <c r="AU906" s="1"/>
      <c r="AV906" s="2">
        <f t="shared" si="638"/>
        <v>0</v>
      </c>
      <c r="AX906" s="1"/>
      <c r="AY906" s="1"/>
      <c r="AZ906" s="1"/>
      <c r="BA906" s="2">
        <f t="shared" si="639"/>
        <v>0</v>
      </c>
      <c r="BB906" s="2">
        <f>SUM(AG906,AI906,-BA906,-Table17[[#This Row],[Sale Fee]])</f>
        <v>0</v>
      </c>
      <c r="BD906" s="1"/>
      <c r="BE906" s="1"/>
      <c r="BF906" s="1"/>
    </row>
    <row r="907" spans="1:58" x14ac:dyDescent="0.25">
      <c r="A907" s="1"/>
      <c r="B907" s="1"/>
      <c r="P907" s="1"/>
      <c r="Q907" s="1"/>
      <c r="R907" s="1"/>
      <c r="T907" s="1"/>
      <c r="U907" s="1"/>
      <c r="V907" s="1"/>
      <c r="Y907" s="1">
        <f>Table17[[#This Row],[Quantity2]]*Table17[[#This Row],[U Cost]]</f>
        <v>0</v>
      </c>
      <c r="AA907" s="1"/>
      <c r="AB907" s="1"/>
      <c r="AC907" s="1">
        <f t="shared" si="636"/>
        <v>0</v>
      </c>
      <c r="AD907" s="1"/>
      <c r="AE907" s="1">
        <f>SUM(Table17[[#This Row],[Total 
Paid]:[Refunds]])</f>
        <v>0</v>
      </c>
      <c r="AF907" s="1"/>
      <c r="AG907" s="1">
        <f>SUM(AC907,Table17[[#This Row],[Refunds]],Table17[[#This Row],[Shipping 
Charged]])</f>
        <v>0</v>
      </c>
      <c r="AH907" s="1"/>
      <c r="AI907" s="1"/>
      <c r="AJ907" s="1">
        <f t="shared" si="637"/>
        <v>0</v>
      </c>
      <c r="AL907" s="1"/>
      <c r="AM907" s="1"/>
      <c r="AN907" s="1"/>
      <c r="AO907" s="1"/>
      <c r="AQ907" s="30"/>
      <c r="AR907" s="1"/>
      <c r="AS907" s="1">
        <f t="shared" si="640"/>
        <v>0</v>
      </c>
      <c r="AT907" s="1"/>
      <c r="AU907" s="1"/>
      <c r="AV907" s="2">
        <f t="shared" si="638"/>
        <v>0</v>
      </c>
      <c r="AX907" s="1"/>
      <c r="AY907" s="1"/>
      <c r="AZ907" s="1"/>
      <c r="BA907" s="2">
        <f t="shared" si="639"/>
        <v>0</v>
      </c>
      <c r="BB907" s="2">
        <f>SUM(AG907,AI907,-BA907,-Table17[[#This Row],[Sale Fee]])</f>
        <v>0</v>
      </c>
      <c r="BD907" s="1"/>
      <c r="BE907" s="1"/>
      <c r="BF907" s="1"/>
    </row>
    <row r="908" spans="1:58" x14ac:dyDescent="0.25">
      <c r="A908" s="1"/>
      <c r="B908" s="1"/>
      <c r="P908" s="1"/>
      <c r="Q908" s="1"/>
      <c r="R908" s="1"/>
      <c r="T908" s="1"/>
      <c r="U908" s="1"/>
      <c r="V908" s="1"/>
      <c r="Y908" s="1">
        <f>Table17[[#This Row],[Quantity2]]*Table17[[#This Row],[U Cost]]</f>
        <v>0</v>
      </c>
      <c r="AA908" s="1"/>
      <c r="AB908" s="1"/>
      <c r="AC908" s="1">
        <f t="shared" si="636"/>
        <v>0</v>
      </c>
      <c r="AD908" s="1"/>
      <c r="AE908" s="1">
        <f>SUM(Table17[[#This Row],[Total 
Paid]:[Refunds]])</f>
        <v>0</v>
      </c>
      <c r="AF908" s="1"/>
      <c r="AG908" s="1">
        <f>SUM(AC908,Table17[[#This Row],[Refunds]],Table17[[#This Row],[Shipping 
Charged]])</f>
        <v>0</v>
      </c>
      <c r="AH908" s="1"/>
      <c r="AI908" s="1"/>
      <c r="AJ908" s="1">
        <f t="shared" si="637"/>
        <v>0</v>
      </c>
      <c r="AL908" s="1"/>
      <c r="AM908" s="1"/>
      <c r="AN908" s="1"/>
      <c r="AO908" s="1"/>
      <c r="AQ908" s="30"/>
      <c r="AR908" s="1"/>
      <c r="AS908" s="1">
        <f t="shared" si="640"/>
        <v>0</v>
      </c>
      <c r="AT908" s="1"/>
      <c r="AU908" s="1"/>
      <c r="AV908" s="2">
        <f t="shared" si="638"/>
        <v>0</v>
      </c>
      <c r="AX908" s="1"/>
      <c r="AY908" s="1"/>
      <c r="AZ908" s="1"/>
      <c r="BA908" s="2">
        <f t="shared" si="639"/>
        <v>0</v>
      </c>
      <c r="BB908" s="2">
        <f>SUM(AG908,AI908,-BA908,-Table17[[#This Row],[Sale Fee]])</f>
        <v>0</v>
      </c>
      <c r="BD908" s="1"/>
      <c r="BE908" s="1"/>
      <c r="BF908" s="1"/>
    </row>
    <row r="909" spans="1:58" x14ac:dyDescent="0.25">
      <c r="A909" s="1"/>
      <c r="B909" s="1"/>
      <c r="P909" s="1"/>
      <c r="Q909" s="1"/>
      <c r="R909" s="1"/>
      <c r="T909" s="1"/>
      <c r="U909" s="1"/>
      <c r="V909" s="1"/>
      <c r="Y909" s="1">
        <f>Table17[[#This Row],[Quantity2]]*Table17[[#This Row],[U Cost]]</f>
        <v>0</v>
      </c>
      <c r="AA909" s="1"/>
      <c r="AB909" s="1"/>
      <c r="AC909" s="1">
        <f t="shared" si="636"/>
        <v>0</v>
      </c>
      <c r="AD909" s="1"/>
      <c r="AE909" s="1">
        <f>SUM(Table17[[#This Row],[Total 
Paid]:[Refunds]])</f>
        <v>0</v>
      </c>
      <c r="AF909" s="1"/>
      <c r="AG909" s="1">
        <f>SUM(AC909,Table17[[#This Row],[Refunds]],Table17[[#This Row],[Shipping 
Charged]])</f>
        <v>0</v>
      </c>
      <c r="AH909" s="1"/>
      <c r="AI909" s="1"/>
      <c r="AJ909" s="1">
        <f t="shared" si="637"/>
        <v>0</v>
      </c>
      <c r="AL909" s="1"/>
      <c r="AM909" s="1"/>
      <c r="AN909" s="1"/>
      <c r="AO909" s="1"/>
      <c r="AQ909" s="30"/>
      <c r="AR909" s="1"/>
      <c r="AS909" s="1">
        <f t="shared" si="640"/>
        <v>0</v>
      </c>
      <c r="AT909" s="1"/>
      <c r="AU909" s="1"/>
      <c r="AV909" s="2">
        <f t="shared" si="638"/>
        <v>0</v>
      </c>
      <c r="AX909" s="1"/>
      <c r="AY909" s="1"/>
      <c r="AZ909" s="1"/>
      <c r="BA909" s="2">
        <f t="shared" si="639"/>
        <v>0</v>
      </c>
      <c r="BB909" s="2">
        <f>SUM(AG909,AI909,-BA909,-Table17[[#This Row],[Sale Fee]])</f>
        <v>0</v>
      </c>
      <c r="BD909" s="1"/>
      <c r="BE909" s="1"/>
      <c r="BF909" s="1"/>
    </row>
    <row r="910" spans="1:58" x14ac:dyDescent="0.25">
      <c r="A910" s="1"/>
      <c r="B910" s="1"/>
      <c r="P910" s="1"/>
      <c r="Q910" s="1"/>
      <c r="R910" s="1"/>
      <c r="T910" s="1"/>
      <c r="U910" s="1"/>
      <c r="V910" s="1"/>
      <c r="Y910" s="1">
        <f>Table17[[#This Row],[Quantity2]]*Table17[[#This Row],[U Cost]]</f>
        <v>0</v>
      </c>
      <c r="AA910" s="1"/>
      <c r="AB910" s="1"/>
      <c r="AC910" s="1">
        <f t="shared" si="636"/>
        <v>0</v>
      </c>
      <c r="AD910" s="1"/>
      <c r="AE910" s="1">
        <f>SUM(Table17[[#This Row],[Total 
Paid]:[Refunds]])</f>
        <v>0</v>
      </c>
      <c r="AF910" s="1"/>
      <c r="AG910" s="1">
        <f>SUM(AC910,Table17[[#This Row],[Refunds]],Table17[[#This Row],[Shipping 
Charged]])</f>
        <v>0</v>
      </c>
      <c r="AH910" s="1"/>
      <c r="AI910" s="1"/>
      <c r="AJ910" s="1">
        <f t="shared" si="637"/>
        <v>0</v>
      </c>
      <c r="AL910" s="1"/>
      <c r="AM910" s="1"/>
      <c r="AN910" s="1"/>
      <c r="AO910" s="1"/>
      <c r="AQ910" s="30"/>
      <c r="AR910" s="1"/>
      <c r="AS910" s="1">
        <f t="shared" si="640"/>
        <v>0</v>
      </c>
      <c r="AT910" s="1"/>
      <c r="AU910" s="1"/>
      <c r="AV910" s="2">
        <f t="shared" si="638"/>
        <v>0</v>
      </c>
      <c r="AX910" s="1"/>
      <c r="AY910" s="1"/>
      <c r="AZ910" s="1"/>
      <c r="BA910" s="2">
        <f t="shared" si="639"/>
        <v>0</v>
      </c>
      <c r="BB910" s="2">
        <f>SUM(AG910,AI910,-BA910,-Table17[[#This Row],[Sale Fee]])</f>
        <v>0</v>
      </c>
      <c r="BD910" s="1"/>
      <c r="BE910" s="1"/>
      <c r="BF910" s="1"/>
    </row>
    <row r="911" spans="1:58" x14ac:dyDescent="0.25">
      <c r="A911" s="1"/>
      <c r="B911" s="1"/>
      <c r="P911" s="1"/>
      <c r="Q911" s="1"/>
      <c r="R911" s="1"/>
      <c r="T911" s="1"/>
      <c r="U911" s="1"/>
      <c r="V911" s="1"/>
      <c r="Y911" s="1">
        <f>Table17[[#This Row],[Quantity2]]*Table17[[#This Row],[U Cost]]</f>
        <v>0</v>
      </c>
      <c r="AA911" s="1"/>
      <c r="AB911" s="1"/>
      <c r="AC911" s="1">
        <f t="shared" si="636"/>
        <v>0</v>
      </c>
      <c r="AD911" s="1"/>
      <c r="AE911" s="1">
        <f>SUM(Table17[[#This Row],[Total 
Paid]:[Refunds]])</f>
        <v>0</v>
      </c>
      <c r="AF911" s="1"/>
      <c r="AG911" s="1">
        <f>SUM(AC911,Table17[[#This Row],[Refunds]],Table17[[#This Row],[Shipping 
Charged]])</f>
        <v>0</v>
      </c>
      <c r="AH911" s="1"/>
      <c r="AI911" s="1"/>
      <c r="AJ911" s="1">
        <f t="shared" si="637"/>
        <v>0</v>
      </c>
      <c r="AL911" s="1"/>
      <c r="AM911" s="1"/>
      <c r="AN911" s="1"/>
      <c r="AO911" s="1"/>
      <c r="AQ911" s="30"/>
      <c r="AR911" s="1"/>
      <c r="AS911" s="1">
        <f t="shared" si="640"/>
        <v>0</v>
      </c>
      <c r="AT911" s="1"/>
      <c r="AU911" s="1"/>
      <c r="AV911" s="2">
        <f t="shared" si="638"/>
        <v>0</v>
      </c>
      <c r="AX911" s="1"/>
      <c r="AY911" s="1"/>
      <c r="AZ911" s="1"/>
      <c r="BA911" s="2">
        <f t="shared" si="639"/>
        <v>0</v>
      </c>
      <c r="BB911" s="2">
        <f>SUM(AG911,AI911,-BA911,-Table17[[#This Row],[Sale Fee]])</f>
        <v>0</v>
      </c>
      <c r="BD911" s="1"/>
      <c r="BE911" s="1"/>
      <c r="BF911" s="1"/>
    </row>
    <row r="912" spans="1:58" x14ac:dyDescent="0.25">
      <c r="A912" s="1"/>
      <c r="B912" s="1"/>
      <c r="P912" s="1"/>
      <c r="Q912" s="1"/>
      <c r="R912" s="1"/>
      <c r="T912" s="1"/>
      <c r="U912" s="1"/>
      <c r="V912" s="1"/>
      <c r="Y912" s="1">
        <f>Table17[[#This Row],[Quantity2]]*Table17[[#This Row],[U Cost]]</f>
        <v>0</v>
      </c>
      <c r="AA912" s="1"/>
      <c r="AB912" s="1"/>
      <c r="AC912" s="1">
        <f t="shared" si="636"/>
        <v>0</v>
      </c>
      <c r="AD912" s="1"/>
      <c r="AE912" s="1">
        <f>SUM(Table17[[#This Row],[Total 
Paid]:[Refunds]])</f>
        <v>0</v>
      </c>
      <c r="AF912" s="1"/>
      <c r="AG912" s="1">
        <f>SUM(AC912,Table17[[#This Row],[Refunds]],Table17[[#This Row],[Shipping 
Charged]])</f>
        <v>0</v>
      </c>
      <c r="AH912" s="1"/>
      <c r="AI912" s="1"/>
      <c r="AJ912" s="1">
        <f t="shared" si="637"/>
        <v>0</v>
      </c>
      <c r="AL912" s="1"/>
      <c r="AM912" s="1"/>
      <c r="AN912" s="1"/>
      <c r="AO912" s="1"/>
      <c r="AQ912" s="30"/>
      <c r="AR912" s="1"/>
      <c r="AS912" s="1">
        <f t="shared" si="640"/>
        <v>0</v>
      </c>
      <c r="AT912" s="1"/>
      <c r="AU912" s="1"/>
      <c r="AV912" s="2">
        <f t="shared" si="638"/>
        <v>0</v>
      </c>
      <c r="AX912" s="1"/>
      <c r="AY912" s="1"/>
      <c r="AZ912" s="1"/>
      <c r="BA912" s="2">
        <f t="shared" si="639"/>
        <v>0</v>
      </c>
      <c r="BB912" s="2">
        <f>SUM(AG912,AI912,-BA912,-Table17[[#This Row],[Sale Fee]])</f>
        <v>0</v>
      </c>
      <c r="BD912" s="1"/>
      <c r="BE912" s="1"/>
      <c r="BF912" s="1"/>
    </row>
    <row r="913" spans="1:58" x14ac:dyDescent="0.25">
      <c r="A913" s="1"/>
      <c r="B913" s="1"/>
      <c r="P913" s="1"/>
      <c r="Q913" s="1"/>
      <c r="R913" s="1"/>
      <c r="T913" s="1"/>
      <c r="U913" s="1"/>
      <c r="V913" s="1"/>
      <c r="Y913" s="1">
        <f>Table17[[#This Row],[Quantity2]]*Table17[[#This Row],[U Cost]]</f>
        <v>0</v>
      </c>
      <c r="AA913" s="1"/>
      <c r="AB913" s="1"/>
      <c r="AC913" s="1">
        <f t="shared" si="636"/>
        <v>0</v>
      </c>
      <c r="AD913" s="1"/>
      <c r="AE913" s="1">
        <f>SUM(Table17[[#This Row],[Total 
Paid]:[Refunds]])</f>
        <v>0</v>
      </c>
      <c r="AF913" s="1"/>
      <c r="AG913" s="1">
        <f>SUM(AC913,Table17[[#This Row],[Refunds]],Table17[[#This Row],[Shipping 
Charged]])</f>
        <v>0</v>
      </c>
      <c r="AH913" s="1"/>
      <c r="AI913" s="1"/>
      <c r="AJ913" s="1">
        <f t="shared" si="637"/>
        <v>0</v>
      </c>
      <c r="AL913" s="1"/>
      <c r="AM913" s="1"/>
      <c r="AN913" s="1"/>
      <c r="AO913" s="1"/>
      <c r="AQ913" s="30"/>
      <c r="AR913" s="1"/>
      <c r="AS913" s="1">
        <f t="shared" si="640"/>
        <v>0</v>
      </c>
      <c r="AT913" s="1"/>
      <c r="AU913" s="1"/>
      <c r="AV913" s="2">
        <f t="shared" si="638"/>
        <v>0</v>
      </c>
      <c r="AX913" s="1"/>
      <c r="AY913" s="1"/>
      <c r="AZ913" s="1"/>
      <c r="BA913" s="2">
        <f t="shared" si="639"/>
        <v>0</v>
      </c>
      <c r="BB913" s="2">
        <f>SUM(AG913,AI913,-BA913,-Table17[[#This Row],[Sale Fee]])</f>
        <v>0</v>
      </c>
      <c r="BD913" s="1"/>
      <c r="BE913" s="1"/>
      <c r="BF913" s="1"/>
    </row>
    <row r="914" spans="1:58" x14ac:dyDescent="0.25">
      <c r="A914" s="1"/>
      <c r="B914" s="1"/>
      <c r="P914" s="1"/>
      <c r="Q914" s="1"/>
      <c r="R914" s="1"/>
      <c r="T914" s="1"/>
      <c r="U914" s="1"/>
      <c r="V914" s="1"/>
      <c r="Y914" s="1">
        <f>Table17[[#This Row],[Quantity2]]*Table17[[#This Row],[U Cost]]</f>
        <v>0</v>
      </c>
      <c r="AA914" s="1"/>
      <c r="AB914" s="1"/>
      <c r="AC914" s="1">
        <f t="shared" ref="AC914:AC977" si="641">AB914*AA914</f>
        <v>0</v>
      </c>
      <c r="AD914" s="1"/>
      <c r="AE914" s="1">
        <f>SUM(Table17[[#This Row],[Total 
Paid]:[Refunds]])</f>
        <v>0</v>
      </c>
      <c r="AF914" s="1"/>
      <c r="AG914" s="1">
        <f>SUM(AC914,Table17[[#This Row],[Refunds]],Table17[[#This Row],[Shipping 
Charged]])</f>
        <v>0</v>
      </c>
      <c r="AH914" s="1"/>
      <c r="AI914" s="1"/>
      <c r="AJ914" s="1">
        <f t="shared" ref="AJ914:AJ977" si="642">SUM(AG914,AH914,AI914)</f>
        <v>0</v>
      </c>
      <c r="AL914" s="1"/>
      <c r="AM914" s="1"/>
      <c r="AN914" s="1"/>
      <c r="AO914" s="1"/>
      <c r="AQ914" s="30"/>
      <c r="AR914" s="1"/>
      <c r="AS914" s="1">
        <f t="shared" si="640"/>
        <v>0</v>
      </c>
      <c r="AT914" s="1"/>
      <c r="AU914" s="1"/>
      <c r="AV914" s="2">
        <f t="shared" ref="AV914:AV977" si="643">SUM(AS914:AU914)</f>
        <v>0</v>
      </c>
      <c r="AX914" s="1"/>
      <c r="AY914" s="1"/>
      <c r="AZ914" s="1"/>
      <c r="BA914" s="2">
        <f t="shared" si="639"/>
        <v>0</v>
      </c>
      <c r="BB914" s="2">
        <f>SUM(AG914,AI914,-BA914,-Table17[[#This Row],[Sale Fee]])</f>
        <v>0</v>
      </c>
      <c r="BD914" s="1"/>
      <c r="BE914" s="1"/>
      <c r="BF914" s="1"/>
    </row>
    <row r="915" spans="1:58" x14ac:dyDescent="0.25">
      <c r="A915" s="1"/>
      <c r="B915" s="1"/>
      <c r="P915" s="1"/>
      <c r="Q915" s="1"/>
      <c r="R915" s="1"/>
      <c r="T915" s="1"/>
      <c r="U915" s="1"/>
      <c r="V915" s="1"/>
      <c r="Y915" s="1">
        <f>Table17[[#This Row],[Quantity2]]*Table17[[#This Row],[U Cost]]</f>
        <v>0</v>
      </c>
      <c r="AA915" s="1"/>
      <c r="AB915" s="1"/>
      <c r="AC915" s="1">
        <f t="shared" si="641"/>
        <v>0</v>
      </c>
      <c r="AD915" s="1"/>
      <c r="AE915" s="1">
        <f>SUM(Table17[[#This Row],[Total 
Paid]:[Refunds]])</f>
        <v>0</v>
      </c>
      <c r="AF915" s="1"/>
      <c r="AG915" s="1">
        <f>SUM(AC915,Table17[[#This Row],[Refunds]],Table17[[#This Row],[Shipping 
Charged]])</f>
        <v>0</v>
      </c>
      <c r="AH915" s="1"/>
      <c r="AI915" s="1"/>
      <c r="AJ915" s="1">
        <f t="shared" si="642"/>
        <v>0</v>
      </c>
      <c r="AL915" s="1"/>
      <c r="AM915" s="1"/>
      <c r="AN915" s="1"/>
      <c r="AO915" s="1"/>
      <c r="AQ915" s="30"/>
      <c r="AR915" s="1"/>
      <c r="AS915" s="1">
        <f t="shared" si="640"/>
        <v>0</v>
      </c>
      <c r="AT915" s="1"/>
      <c r="AU915" s="1"/>
      <c r="AV915" s="2">
        <f t="shared" si="643"/>
        <v>0</v>
      </c>
      <c r="AX915" s="1"/>
      <c r="AY915" s="1"/>
      <c r="AZ915" s="1"/>
      <c r="BA915" s="2">
        <f t="shared" si="639"/>
        <v>0</v>
      </c>
      <c r="BB915" s="2">
        <f>SUM(AG915,AI915,-BA915,-Table17[[#This Row],[Sale Fee]])</f>
        <v>0</v>
      </c>
      <c r="BD915" s="1"/>
      <c r="BE915" s="1"/>
      <c r="BF915" s="1"/>
    </row>
    <row r="916" spans="1:58" x14ac:dyDescent="0.25">
      <c r="A916" s="1"/>
      <c r="B916" s="1"/>
      <c r="P916" s="1"/>
      <c r="Q916" s="1"/>
      <c r="R916" s="1"/>
      <c r="T916" s="1"/>
      <c r="U916" s="1"/>
      <c r="V916" s="1"/>
      <c r="Y916" s="1">
        <f>Table17[[#This Row],[Quantity2]]*Table17[[#This Row],[U Cost]]</f>
        <v>0</v>
      </c>
      <c r="AA916" s="1"/>
      <c r="AB916" s="1"/>
      <c r="AC916" s="1">
        <f t="shared" si="641"/>
        <v>0</v>
      </c>
      <c r="AD916" s="1"/>
      <c r="AE916" s="1">
        <f>SUM(Table17[[#This Row],[Total 
Paid]:[Refunds]])</f>
        <v>0</v>
      </c>
      <c r="AF916" s="1"/>
      <c r="AG916" s="1">
        <f>SUM(AC916,Table17[[#This Row],[Refunds]],Table17[[#This Row],[Shipping 
Charged]])</f>
        <v>0</v>
      </c>
      <c r="AH916" s="1"/>
      <c r="AI916" s="1"/>
      <c r="AJ916" s="1">
        <f t="shared" si="642"/>
        <v>0</v>
      </c>
      <c r="AL916" s="1"/>
      <c r="AM916" s="1"/>
      <c r="AN916" s="1"/>
      <c r="AO916" s="1"/>
      <c r="AQ916" s="30"/>
      <c r="AR916" s="1"/>
      <c r="AS916" s="1">
        <f t="shared" si="640"/>
        <v>0</v>
      </c>
      <c r="AT916" s="1"/>
      <c r="AU916" s="1"/>
      <c r="AV916" s="2">
        <f t="shared" si="643"/>
        <v>0</v>
      </c>
      <c r="AX916" s="1"/>
      <c r="AY916" s="1"/>
      <c r="AZ916" s="1"/>
      <c r="BA916" s="2">
        <f t="shared" si="639"/>
        <v>0</v>
      </c>
      <c r="BB916" s="2">
        <f>SUM(AG916,AI916,-BA916,-Table17[[#This Row],[Sale Fee]])</f>
        <v>0</v>
      </c>
      <c r="BD916" s="1"/>
      <c r="BE916" s="1"/>
      <c r="BF916" s="1"/>
    </row>
    <row r="917" spans="1:58" x14ac:dyDescent="0.25">
      <c r="A917" s="1"/>
      <c r="B917" s="1"/>
      <c r="P917" s="1"/>
      <c r="Q917" s="1"/>
      <c r="R917" s="1"/>
      <c r="T917" s="1"/>
      <c r="U917" s="1"/>
      <c r="V917" s="1"/>
      <c r="Y917" s="1">
        <f>Table17[[#This Row],[Quantity2]]*Table17[[#This Row],[U Cost]]</f>
        <v>0</v>
      </c>
      <c r="AA917" s="1"/>
      <c r="AB917" s="1"/>
      <c r="AC917" s="1">
        <f t="shared" si="641"/>
        <v>0</v>
      </c>
      <c r="AD917" s="1"/>
      <c r="AE917" s="1">
        <f>SUM(Table17[[#This Row],[Total 
Paid]:[Refunds]])</f>
        <v>0</v>
      </c>
      <c r="AF917" s="1"/>
      <c r="AG917" s="1">
        <f>SUM(AC917,Table17[[#This Row],[Refunds]],Table17[[#This Row],[Shipping 
Charged]])</f>
        <v>0</v>
      </c>
      <c r="AH917" s="1"/>
      <c r="AI917" s="1"/>
      <c r="AJ917" s="1">
        <f t="shared" si="642"/>
        <v>0</v>
      </c>
      <c r="AL917" s="1"/>
      <c r="AM917" s="1"/>
      <c r="AN917" s="1"/>
      <c r="AO917" s="1"/>
      <c r="AQ917" s="30"/>
      <c r="AR917" s="1"/>
      <c r="AS917" s="1">
        <f t="shared" si="640"/>
        <v>0</v>
      </c>
      <c r="AT917" s="1"/>
      <c r="AU917" s="1"/>
      <c r="AV917" s="2">
        <f t="shared" si="643"/>
        <v>0</v>
      </c>
      <c r="AX917" s="1"/>
      <c r="AY917" s="1"/>
      <c r="AZ917" s="1"/>
      <c r="BA917" s="2">
        <f t="shared" si="639"/>
        <v>0</v>
      </c>
      <c r="BB917" s="2">
        <f>SUM(AG917,AI917,-BA917,-Table17[[#This Row],[Sale Fee]])</f>
        <v>0</v>
      </c>
      <c r="BD917" s="1"/>
      <c r="BE917" s="1"/>
      <c r="BF917" s="1"/>
    </row>
    <row r="918" spans="1:58" x14ac:dyDescent="0.25">
      <c r="A918" s="1"/>
      <c r="B918" s="1"/>
      <c r="P918" s="1"/>
      <c r="Q918" s="1"/>
      <c r="R918" s="1"/>
      <c r="T918" s="1"/>
      <c r="U918" s="1"/>
      <c r="V918" s="1"/>
      <c r="Y918" s="1">
        <f>Table17[[#This Row],[Quantity2]]*Table17[[#This Row],[U Cost]]</f>
        <v>0</v>
      </c>
      <c r="AA918" s="1"/>
      <c r="AB918" s="1"/>
      <c r="AC918" s="1">
        <f t="shared" si="641"/>
        <v>0</v>
      </c>
      <c r="AD918" s="1"/>
      <c r="AE918" s="1">
        <f>SUM(Table17[[#This Row],[Total 
Paid]:[Refunds]])</f>
        <v>0</v>
      </c>
      <c r="AF918" s="1"/>
      <c r="AG918" s="1">
        <f>SUM(AC918,Table17[[#This Row],[Refunds]],Table17[[#This Row],[Shipping 
Charged]])</f>
        <v>0</v>
      </c>
      <c r="AH918" s="1"/>
      <c r="AI918" s="1"/>
      <c r="AJ918" s="1">
        <f t="shared" si="642"/>
        <v>0</v>
      </c>
      <c r="AL918" s="1"/>
      <c r="AM918" s="1"/>
      <c r="AN918" s="1"/>
      <c r="AO918" s="1"/>
      <c r="AQ918" s="30"/>
      <c r="AR918" s="1"/>
      <c r="AS918" s="1">
        <f t="shared" si="640"/>
        <v>0</v>
      </c>
      <c r="AT918" s="1"/>
      <c r="AU918" s="1"/>
      <c r="AV918" s="2">
        <f t="shared" si="643"/>
        <v>0</v>
      </c>
      <c r="AX918" s="1"/>
      <c r="AY918" s="1"/>
      <c r="AZ918" s="1"/>
      <c r="BA918" s="2">
        <f t="shared" si="639"/>
        <v>0</v>
      </c>
      <c r="BB918" s="2">
        <f>SUM(AG918,AI918,-BA918,-Table17[[#This Row],[Sale Fee]])</f>
        <v>0</v>
      </c>
      <c r="BD918" s="1"/>
      <c r="BE918" s="1"/>
      <c r="BF918" s="1"/>
    </row>
    <row r="919" spans="1:58" x14ac:dyDescent="0.25">
      <c r="A919" s="1"/>
      <c r="B919" s="1"/>
      <c r="P919" s="1"/>
      <c r="Q919" s="1"/>
      <c r="R919" s="1"/>
      <c r="T919" s="1"/>
      <c r="U919" s="1"/>
      <c r="V919" s="1"/>
      <c r="Y919" s="1">
        <f>Table17[[#This Row],[Quantity2]]*Table17[[#This Row],[U Cost]]</f>
        <v>0</v>
      </c>
      <c r="AA919" s="1"/>
      <c r="AB919" s="1"/>
      <c r="AC919" s="1">
        <f t="shared" si="641"/>
        <v>0</v>
      </c>
      <c r="AD919" s="1"/>
      <c r="AE919" s="1">
        <f>SUM(Table17[[#This Row],[Total 
Paid]:[Refunds]])</f>
        <v>0</v>
      </c>
      <c r="AF919" s="1"/>
      <c r="AG919" s="1">
        <f>SUM(AC919,Table17[[#This Row],[Refunds]],Table17[[#This Row],[Shipping 
Charged]])</f>
        <v>0</v>
      </c>
      <c r="AH919" s="1"/>
      <c r="AI919" s="1"/>
      <c r="AJ919" s="1">
        <f t="shared" si="642"/>
        <v>0</v>
      </c>
      <c r="AL919" s="1"/>
      <c r="AM919" s="1"/>
      <c r="AN919" s="1"/>
      <c r="AO919" s="1"/>
      <c r="AQ919" s="30"/>
      <c r="AR919" s="1"/>
      <c r="AS919" s="1">
        <f t="shared" si="640"/>
        <v>0</v>
      </c>
      <c r="AT919" s="1"/>
      <c r="AU919" s="1"/>
      <c r="AV919" s="2">
        <f t="shared" si="643"/>
        <v>0</v>
      </c>
      <c r="AX919" s="1"/>
      <c r="AY919" s="1"/>
      <c r="AZ919" s="1"/>
      <c r="BA919" s="2">
        <f t="shared" si="639"/>
        <v>0</v>
      </c>
      <c r="BB919" s="2">
        <f>SUM(AG919,AI919,-BA919,-Table17[[#This Row],[Sale Fee]])</f>
        <v>0</v>
      </c>
      <c r="BD919" s="1"/>
      <c r="BE919" s="1"/>
      <c r="BF919" s="1"/>
    </row>
    <row r="920" spans="1:58" x14ac:dyDescent="0.25">
      <c r="A920" s="1"/>
      <c r="B920" s="1"/>
      <c r="P920" s="1"/>
      <c r="Q920" s="1"/>
      <c r="R920" s="1"/>
      <c r="T920" s="1"/>
      <c r="U920" s="1"/>
      <c r="V920" s="1"/>
      <c r="Y920" s="1">
        <f>Table17[[#This Row],[Quantity2]]*Table17[[#This Row],[U Cost]]</f>
        <v>0</v>
      </c>
      <c r="AA920" s="1"/>
      <c r="AB920" s="1"/>
      <c r="AC920" s="1">
        <f t="shared" si="641"/>
        <v>0</v>
      </c>
      <c r="AD920" s="1"/>
      <c r="AE920" s="1">
        <f>SUM(Table17[[#This Row],[Total 
Paid]:[Refunds]])</f>
        <v>0</v>
      </c>
      <c r="AF920" s="1"/>
      <c r="AG920" s="1">
        <f>SUM(AC920,Table17[[#This Row],[Refunds]],Table17[[#This Row],[Shipping 
Charged]])</f>
        <v>0</v>
      </c>
      <c r="AH920" s="1"/>
      <c r="AI920" s="1"/>
      <c r="AJ920" s="1">
        <f t="shared" si="642"/>
        <v>0</v>
      </c>
      <c r="AL920" s="1"/>
      <c r="AM920" s="1"/>
      <c r="AN920" s="1"/>
      <c r="AO920" s="1"/>
      <c r="AQ920" s="30"/>
      <c r="AR920" s="1"/>
      <c r="AS920" s="1">
        <f t="shared" si="640"/>
        <v>0</v>
      </c>
      <c r="AT920" s="1"/>
      <c r="AU920" s="1"/>
      <c r="AV920" s="2">
        <f t="shared" si="643"/>
        <v>0</v>
      </c>
      <c r="AX920" s="1"/>
      <c r="AY920" s="1"/>
      <c r="AZ920" s="1"/>
      <c r="BA920" s="2">
        <f t="shared" si="639"/>
        <v>0</v>
      </c>
      <c r="BB920" s="2">
        <f>SUM(AG920,AI920,-BA920,-Table17[[#This Row],[Sale Fee]])</f>
        <v>0</v>
      </c>
      <c r="BD920" s="1"/>
      <c r="BE920" s="1"/>
      <c r="BF920" s="1"/>
    </row>
    <row r="921" spans="1:58" x14ac:dyDescent="0.25">
      <c r="A921" s="1"/>
      <c r="B921" s="1"/>
      <c r="P921" s="1"/>
      <c r="Q921" s="1"/>
      <c r="R921" s="1"/>
      <c r="T921" s="1"/>
      <c r="U921" s="1"/>
      <c r="V921" s="1"/>
      <c r="Y921" s="1">
        <f>Table17[[#This Row],[Quantity2]]*Table17[[#This Row],[U Cost]]</f>
        <v>0</v>
      </c>
      <c r="AA921" s="1"/>
      <c r="AB921" s="1"/>
      <c r="AC921" s="1">
        <f t="shared" si="641"/>
        <v>0</v>
      </c>
      <c r="AD921" s="1"/>
      <c r="AE921" s="1">
        <f>SUM(Table17[[#This Row],[Total 
Paid]:[Refunds]])</f>
        <v>0</v>
      </c>
      <c r="AF921" s="1"/>
      <c r="AG921" s="1">
        <f>SUM(AC921,Table17[[#This Row],[Refunds]],Table17[[#This Row],[Shipping 
Charged]])</f>
        <v>0</v>
      </c>
      <c r="AH921" s="1"/>
      <c r="AI921" s="1"/>
      <c r="AJ921" s="1">
        <f t="shared" si="642"/>
        <v>0</v>
      </c>
      <c r="AL921" s="1"/>
      <c r="AM921" s="1"/>
      <c r="AN921" s="1"/>
      <c r="AO921" s="1"/>
      <c r="AQ921" s="30"/>
      <c r="AR921" s="1"/>
      <c r="AS921" s="1">
        <f t="shared" si="640"/>
        <v>0</v>
      </c>
      <c r="AT921" s="1"/>
      <c r="AU921" s="1"/>
      <c r="AV921" s="2">
        <f t="shared" si="643"/>
        <v>0</v>
      </c>
      <c r="AX921" s="1"/>
      <c r="AY921" s="1"/>
      <c r="AZ921" s="1"/>
      <c r="BA921" s="2">
        <f t="shared" si="639"/>
        <v>0</v>
      </c>
      <c r="BB921" s="2">
        <f>SUM(AG921,AI921,-BA921,-Table17[[#This Row],[Sale Fee]])</f>
        <v>0</v>
      </c>
      <c r="BD921" s="1"/>
      <c r="BE921" s="1"/>
      <c r="BF921" s="1"/>
    </row>
    <row r="922" spans="1:58" x14ac:dyDescent="0.25">
      <c r="A922" s="1"/>
      <c r="B922" s="1"/>
      <c r="P922" s="1"/>
      <c r="Q922" s="1"/>
      <c r="R922" s="1"/>
      <c r="T922" s="1"/>
      <c r="U922" s="1"/>
      <c r="V922" s="1"/>
      <c r="Y922" s="1">
        <f>Table17[[#This Row],[Quantity2]]*Table17[[#This Row],[U Cost]]</f>
        <v>0</v>
      </c>
      <c r="AA922" s="1"/>
      <c r="AB922" s="1"/>
      <c r="AC922" s="1">
        <f t="shared" si="641"/>
        <v>0</v>
      </c>
      <c r="AD922" s="1"/>
      <c r="AE922" s="1">
        <f>SUM(Table17[[#This Row],[Total 
Paid]:[Refunds]])</f>
        <v>0</v>
      </c>
      <c r="AF922" s="1"/>
      <c r="AG922" s="1">
        <f>SUM(AC922,Table17[[#This Row],[Refunds]],Table17[[#This Row],[Shipping 
Charged]])</f>
        <v>0</v>
      </c>
      <c r="AH922" s="1"/>
      <c r="AI922" s="1"/>
      <c r="AJ922" s="1">
        <f t="shared" si="642"/>
        <v>0</v>
      </c>
      <c r="AL922" s="1"/>
      <c r="AM922" s="1"/>
      <c r="AN922" s="1"/>
      <c r="AO922" s="1"/>
      <c r="AQ922" s="30"/>
      <c r="AR922" s="1"/>
      <c r="AS922" s="1">
        <f t="shared" si="640"/>
        <v>0</v>
      </c>
      <c r="AT922" s="1"/>
      <c r="AU922" s="1"/>
      <c r="AV922" s="2">
        <f t="shared" si="643"/>
        <v>0</v>
      </c>
      <c r="AX922" s="1"/>
      <c r="AY922" s="1"/>
      <c r="AZ922" s="1"/>
      <c r="BA922" s="2">
        <f t="shared" si="639"/>
        <v>0</v>
      </c>
      <c r="BB922" s="2">
        <f>SUM(AG922,AI922,-BA922,-Table17[[#This Row],[Sale Fee]])</f>
        <v>0</v>
      </c>
      <c r="BD922" s="1"/>
      <c r="BE922" s="1"/>
      <c r="BF922" s="1"/>
    </row>
    <row r="923" spans="1:58" x14ac:dyDescent="0.25">
      <c r="A923" s="1"/>
      <c r="B923" s="1"/>
      <c r="P923" s="1"/>
      <c r="Q923" s="1"/>
      <c r="R923" s="1"/>
      <c r="T923" s="1"/>
      <c r="U923" s="1"/>
      <c r="V923" s="1"/>
      <c r="Y923" s="1">
        <f>Table17[[#This Row],[Quantity2]]*Table17[[#This Row],[U Cost]]</f>
        <v>0</v>
      </c>
      <c r="AA923" s="1"/>
      <c r="AB923" s="1"/>
      <c r="AC923" s="1">
        <f t="shared" si="641"/>
        <v>0</v>
      </c>
      <c r="AD923" s="1"/>
      <c r="AE923" s="1">
        <f>SUM(Table17[[#This Row],[Total 
Paid]:[Refunds]])</f>
        <v>0</v>
      </c>
      <c r="AF923" s="1"/>
      <c r="AG923" s="1">
        <f>SUM(AC923,Table17[[#This Row],[Refunds]],Table17[[#This Row],[Shipping 
Charged]])</f>
        <v>0</v>
      </c>
      <c r="AH923" s="1"/>
      <c r="AI923" s="1"/>
      <c r="AJ923" s="1">
        <f t="shared" si="642"/>
        <v>0</v>
      </c>
      <c r="AL923" s="1"/>
      <c r="AM923" s="1"/>
      <c r="AN923" s="1"/>
      <c r="AO923" s="1"/>
      <c r="AQ923" s="30"/>
      <c r="AR923" s="1"/>
      <c r="AS923" s="1">
        <f t="shared" si="640"/>
        <v>0</v>
      </c>
      <c r="AT923" s="1"/>
      <c r="AU923" s="1"/>
      <c r="AV923" s="2">
        <f t="shared" si="643"/>
        <v>0</v>
      </c>
      <c r="AX923" s="1"/>
      <c r="AY923" s="1"/>
      <c r="AZ923" s="1"/>
      <c r="BA923" s="2">
        <f t="shared" si="639"/>
        <v>0</v>
      </c>
      <c r="BB923" s="2">
        <f>SUM(AG923,AI923,-BA923,-Table17[[#This Row],[Sale Fee]])</f>
        <v>0</v>
      </c>
      <c r="BD923" s="1"/>
      <c r="BE923" s="1"/>
      <c r="BF923" s="1"/>
    </row>
    <row r="924" spans="1:58" x14ac:dyDescent="0.25">
      <c r="A924" s="1"/>
      <c r="B924" s="1"/>
      <c r="P924" s="1"/>
      <c r="Q924" s="1"/>
      <c r="R924" s="1"/>
      <c r="T924" s="1"/>
      <c r="U924" s="1"/>
      <c r="V924" s="1"/>
      <c r="Y924" s="1">
        <f>Table17[[#This Row],[Quantity2]]*Table17[[#This Row],[U Cost]]</f>
        <v>0</v>
      </c>
      <c r="AA924" s="1"/>
      <c r="AB924" s="1"/>
      <c r="AC924" s="1">
        <f t="shared" si="641"/>
        <v>0</v>
      </c>
      <c r="AD924" s="1"/>
      <c r="AE924" s="1">
        <f>SUM(Table17[[#This Row],[Total 
Paid]:[Refunds]])</f>
        <v>0</v>
      </c>
      <c r="AF924" s="1"/>
      <c r="AG924" s="1">
        <f>SUM(AC924,Table17[[#This Row],[Refunds]],Table17[[#This Row],[Shipping 
Charged]])</f>
        <v>0</v>
      </c>
      <c r="AH924" s="1"/>
      <c r="AI924" s="1"/>
      <c r="AJ924" s="1">
        <f t="shared" si="642"/>
        <v>0</v>
      </c>
      <c r="AL924" s="1"/>
      <c r="AM924" s="1"/>
      <c r="AN924" s="1"/>
      <c r="AO924" s="1"/>
      <c r="AQ924" s="30"/>
      <c r="AR924" s="1"/>
      <c r="AS924" s="1">
        <f t="shared" si="640"/>
        <v>0</v>
      </c>
      <c r="AT924" s="1"/>
      <c r="AU924" s="1"/>
      <c r="AV924" s="2">
        <f t="shared" si="643"/>
        <v>0</v>
      </c>
      <c r="AX924" s="1"/>
      <c r="AY924" s="1"/>
      <c r="AZ924" s="1"/>
      <c r="BA924" s="2">
        <f t="shared" si="639"/>
        <v>0</v>
      </c>
      <c r="BB924" s="2">
        <f>SUM(AG924,AI924,-BA924,-Table17[[#This Row],[Sale Fee]])</f>
        <v>0</v>
      </c>
      <c r="BD924" s="1"/>
      <c r="BE924" s="1"/>
      <c r="BF924" s="1"/>
    </row>
    <row r="925" spans="1:58" x14ac:dyDescent="0.25">
      <c r="A925" s="1"/>
      <c r="B925" s="1"/>
      <c r="P925" s="1"/>
      <c r="Q925" s="1"/>
      <c r="R925" s="1"/>
      <c r="T925" s="1"/>
      <c r="U925" s="1"/>
      <c r="V925" s="1"/>
      <c r="Y925" s="1">
        <f>Table17[[#This Row],[Quantity2]]*Table17[[#This Row],[U Cost]]</f>
        <v>0</v>
      </c>
      <c r="AA925" s="1"/>
      <c r="AB925" s="1"/>
      <c r="AC925" s="1">
        <f t="shared" si="641"/>
        <v>0</v>
      </c>
      <c r="AD925" s="1"/>
      <c r="AE925" s="1">
        <f>SUM(Table17[[#This Row],[Total 
Paid]:[Refunds]])</f>
        <v>0</v>
      </c>
      <c r="AF925" s="1"/>
      <c r="AG925" s="1">
        <f>SUM(AC925,Table17[[#This Row],[Refunds]],Table17[[#This Row],[Shipping 
Charged]])</f>
        <v>0</v>
      </c>
      <c r="AH925" s="1"/>
      <c r="AI925" s="1"/>
      <c r="AJ925" s="1">
        <f t="shared" si="642"/>
        <v>0</v>
      </c>
      <c r="AL925" s="1"/>
      <c r="AM925" s="1"/>
      <c r="AN925" s="1"/>
      <c r="AO925" s="1"/>
      <c r="AQ925" s="30"/>
      <c r="AR925" s="1"/>
      <c r="AS925" s="1">
        <f t="shared" si="640"/>
        <v>0</v>
      </c>
      <c r="AT925" s="1"/>
      <c r="AU925" s="1"/>
      <c r="AV925" s="2">
        <f t="shared" si="643"/>
        <v>0</v>
      </c>
      <c r="AX925" s="1"/>
      <c r="AY925" s="1"/>
      <c r="AZ925" s="1"/>
      <c r="BA925" s="2">
        <f t="shared" si="639"/>
        <v>0</v>
      </c>
      <c r="BB925" s="2">
        <f>SUM(AG925,AI925,-BA925,-Table17[[#This Row],[Sale Fee]])</f>
        <v>0</v>
      </c>
      <c r="BD925" s="1"/>
      <c r="BE925" s="1"/>
      <c r="BF925" s="1"/>
    </row>
    <row r="926" spans="1:58" x14ac:dyDescent="0.25">
      <c r="A926" s="1"/>
      <c r="B926" s="1"/>
      <c r="P926" s="1"/>
      <c r="Q926" s="1"/>
      <c r="R926" s="1"/>
      <c r="T926" s="1"/>
      <c r="U926" s="1"/>
      <c r="V926" s="1"/>
      <c r="Y926" s="1">
        <f>Table17[[#This Row],[Quantity2]]*Table17[[#This Row],[U Cost]]</f>
        <v>0</v>
      </c>
      <c r="AA926" s="1"/>
      <c r="AB926" s="1"/>
      <c r="AC926" s="1">
        <f t="shared" si="641"/>
        <v>0</v>
      </c>
      <c r="AD926" s="1"/>
      <c r="AE926" s="1">
        <f>SUM(Table17[[#This Row],[Total 
Paid]:[Refunds]])</f>
        <v>0</v>
      </c>
      <c r="AF926" s="1"/>
      <c r="AG926" s="1">
        <f>SUM(AC926,Table17[[#This Row],[Refunds]],Table17[[#This Row],[Shipping 
Charged]])</f>
        <v>0</v>
      </c>
      <c r="AH926" s="1"/>
      <c r="AI926" s="1"/>
      <c r="AJ926" s="1">
        <f t="shared" si="642"/>
        <v>0</v>
      </c>
      <c r="AL926" s="1"/>
      <c r="AM926" s="1"/>
      <c r="AN926" s="1"/>
      <c r="AO926" s="1"/>
      <c r="AQ926" s="30"/>
      <c r="AR926" s="1"/>
      <c r="AS926" s="1">
        <f t="shared" si="640"/>
        <v>0</v>
      </c>
      <c r="AT926" s="1"/>
      <c r="AU926" s="1"/>
      <c r="AV926" s="2">
        <f t="shared" si="643"/>
        <v>0</v>
      </c>
      <c r="AX926" s="1"/>
      <c r="AY926" s="1"/>
      <c r="AZ926" s="1"/>
      <c r="BA926" s="2">
        <f t="shared" si="639"/>
        <v>0</v>
      </c>
      <c r="BB926" s="2">
        <f>SUM(AG926,AI926,-BA926,-Table17[[#This Row],[Sale Fee]])</f>
        <v>0</v>
      </c>
      <c r="BD926" s="1"/>
      <c r="BE926" s="1"/>
      <c r="BF926" s="1"/>
    </row>
    <row r="927" spans="1:58" x14ac:dyDescent="0.25">
      <c r="A927" s="1"/>
      <c r="B927" s="1"/>
      <c r="P927" s="1"/>
      <c r="Q927" s="1"/>
      <c r="R927" s="1"/>
      <c r="T927" s="1"/>
      <c r="U927" s="1"/>
      <c r="V927" s="1"/>
      <c r="Y927" s="1">
        <f>Table17[[#This Row],[Quantity2]]*Table17[[#This Row],[U Cost]]</f>
        <v>0</v>
      </c>
      <c r="AA927" s="1"/>
      <c r="AB927" s="1"/>
      <c r="AC927" s="1">
        <f t="shared" si="641"/>
        <v>0</v>
      </c>
      <c r="AD927" s="1"/>
      <c r="AE927" s="1">
        <f>SUM(Table17[[#This Row],[Total 
Paid]:[Refunds]])</f>
        <v>0</v>
      </c>
      <c r="AF927" s="1"/>
      <c r="AG927" s="1">
        <f>SUM(AC927,Table17[[#This Row],[Refunds]],Table17[[#This Row],[Shipping 
Charged]])</f>
        <v>0</v>
      </c>
      <c r="AH927" s="1"/>
      <c r="AI927" s="1"/>
      <c r="AJ927" s="1">
        <f t="shared" si="642"/>
        <v>0</v>
      </c>
      <c r="AL927" s="1"/>
      <c r="AM927" s="1"/>
      <c r="AN927" s="1"/>
      <c r="AO927" s="1"/>
      <c r="AQ927" s="30"/>
      <c r="AR927" s="1"/>
      <c r="AS927" s="1">
        <f t="shared" si="640"/>
        <v>0</v>
      </c>
      <c r="AT927" s="1"/>
      <c r="AU927" s="1"/>
      <c r="AV927" s="2">
        <f t="shared" si="643"/>
        <v>0</v>
      </c>
      <c r="AX927" s="1"/>
      <c r="AY927" s="1"/>
      <c r="AZ927" s="1"/>
      <c r="BA927" s="2">
        <f t="shared" si="639"/>
        <v>0</v>
      </c>
      <c r="BB927" s="2">
        <f>SUM(AG927,AI927,-BA927,-Table17[[#This Row],[Sale Fee]])</f>
        <v>0</v>
      </c>
      <c r="BD927" s="1"/>
      <c r="BE927" s="1"/>
      <c r="BF927" s="1"/>
    </row>
    <row r="928" spans="1:58" x14ac:dyDescent="0.25">
      <c r="A928" s="1"/>
      <c r="B928" s="1"/>
      <c r="P928" s="1"/>
      <c r="Q928" s="1"/>
      <c r="R928" s="1"/>
      <c r="T928" s="1"/>
      <c r="U928" s="1"/>
      <c r="V928" s="1"/>
      <c r="Y928" s="1">
        <f>Table17[[#This Row],[Quantity2]]*Table17[[#This Row],[U Cost]]</f>
        <v>0</v>
      </c>
      <c r="AA928" s="1"/>
      <c r="AB928" s="1"/>
      <c r="AC928" s="1">
        <f t="shared" si="641"/>
        <v>0</v>
      </c>
      <c r="AD928" s="1"/>
      <c r="AE928" s="1">
        <f>SUM(Table17[[#This Row],[Total 
Paid]:[Refunds]])</f>
        <v>0</v>
      </c>
      <c r="AF928" s="1"/>
      <c r="AG928" s="1">
        <f>SUM(AC928,Table17[[#This Row],[Refunds]],Table17[[#This Row],[Shipping 
Charged]])</f>
        <v>0</v>
      </c>
      <c r="AH928" s="1"/>
      <c r="AI928" s="1"/>
      <c r="AJ928" s="1">
        <f t="shared" si="642"/>
        <v>0</v>
      </c>
      <c r="AL928" s="1"/>
      <c r="AM928" s="1"/>
      <c r="AN928" s="1"/>
      <c r="AO928" s="1"/>
      <c r="AQ928" s="30"/>
      <c r="AR928" s="1"/>
      <c r="AS928" s="1">
        <f t="shared" si="640"/>
        <v>0</v>
      </c>
      <c r="AT928" s="1"/>
      <c r="AU928" s="1"/>
      <c r="AV928" s="2">
        <f t="shared" si="643"/>
        <v>0</v>
      </c>
      <c r="AX928" s="1"/>
      <c r="AY928" s="1"/>
      <c r="AZ928" s="1"/>
      <c r="BA928" s="2">
        <f t="shared" si="639"/>
        <v>0</v>
      </c>
      <c r="BB928" s="2">
        <f>SUM(AG928,AI928,-BA928,-Table17[[#This Row],[Sale Fee]])</f>
        <v>0</v>
      </c>
      <c r="BD928" s="1"/>
      <c r="BE928" s="1"/>
      <c r="BF928" s="1"/>
    </row>
    <row r="929" spans="1:58" x14ac:dyDescent="0.25">
      <c r="A929" s="1"/>
      <c r="B929" s="1"/>
      <c r="P929" s="1"/>
      <c r="Q929" s="1"/>
      <c r="R929" s="1"/>
      <c r="T929" s="1"/>
      <c r="U929" s="1"/>
      <c r="V929" s="1"/>
      <c r="Y929" s="1">
        <f>Table17[[#This Row],[Quantity2]]*Table17[[#This Row],[U Cost]]</f>
        <v>0</v>
      </c>
      <c r="AA929" s="1"/>
      <c r="AB929" s="1"/>
      <c r="AC929" s="1">
        <f t="shared" si="641"/>
        <v>0</v>
      </c>
      <c r="AD929" s="1"/>
      <c r="AE929" s="1">
        <f>SUM(Table17[[#This Row],[Total 
Paid]:[Refunds]])</f>
        <v>0</v>
      </c>
      <c r="AF929" s="1"/>
      <c r="AG929" s="1">
        <f>SUM(AC929,Table17[[#This Row],[Refunds]],Table17[[#This Row],[Shipping 
Charged]])</f>
        <v>0</v>
      </c>
      <c r="AH929" s="1"/>
      <c r="AI929" s="1"/>
      <c r="AJ929" s="1">
        <f t="shared" si="642"/>
        <v>0</v>
      </c>
      <c r="AL929" s="1"/>
      <c r="AM929" s="1"/>
      <c r="AN929" s="1"/>
      <c r="AO929" s="1"/>
      <c r="AQ929" s="30"/>
      <c r="AR929" s="1"/>
      <c r="AS929" s="1">
        <f t="shared" si="640"/>
        <v>0</v>
      </c>
      <c r="AT929" s="1"/>
      <c r="AU929" s="1"/>
      <c r="AV929" s="2">
        <f t="shared" si="643"/>
        <v>0</v>
      </c>
      <c r="AX929" s="1"/>
      <c r="AY929" s="1"/>
      <c r="AZ929" s="1"/>
      <c r="BA929" s="2">
        <f t="shared" si="639"/>
        <v>0</v>
      </c>
      <c r="BB929" s="2">
        <f>SUM(AG929,AI929,-BA929,-Table17[[#This Row],[Sale Fee]])</f>
        <v>0</v>
      </c>
      <c r="BD929" s="1"/>
      <c r="BE929" s="1"/>
      <c r="BF929" s="1"/>
    </row>
    <row r="930" spans="1:58" x14ac:dyDescent="0.25">
      <c r="A930" s="1"/>
      <c r="B930" s="1"/>
      <c r="P930" s="1"/>
      <c r="Q930" s="1"/>
      <c r="R930" s="1"/>
      <c r="T930" s="1"/>
      <c r="U930" s="1"/>
      <c r="V930" s="1"/>
      <c r="Y930" s="1">
        <f>Table17[[#This Row],[Quantity2]]*Table17[[#This Row],[U Cost]]</f>
        <v>0</v>
      </c>
      <c r="AA930" s="1"/>
      <c r="AB930" s="1"/>
      <c r="AC930" s="1">
        <f t="shared" si="641"/>
        <v>0</v>
      </c>
      <c r="AD930" s="1"/>
      <c r="AE930" s="1">
        <f>SUM(Table17[[#This Row],[Total 
Paid]:[Refunds]])</f>
        <v>0</v>
      </c>
      <c r="AF930" s="1"/>
      <c r="AG930" s="1">
        <f>SUM(AC930,Table17[[#This Row],[Refunds]],Table17[[#This Row],[Shipping 
Charged]])</f>
        <v>0</v>
      </c>
      <c r="AH930" s="1"/>
      <c r="AI930" s="1"/>
      <c r="AJ930" s="1">
        <f t="shared" si="642"/>
        <v>0</v>
      </c>
      <c r="AL930" s="1"/>
      <c r="AM930" s="1"/>
      <c r="AN930" s="1"/>
      <c r="AO930" s="1"/>
      <c r="AQ930" s="30"/>
      <c r="AR930" s="1"/>
      <c r="AS930" s="1">
        <f t="shared" si="640"/>
        <v>0</v>
      </c>
      <c r="AT930" s="1"/>
      <c r="AU930" s="1"/>
      <c r="AV930" s="2">
        <f t="shared" si="643"/>
        <v>0</v>
      </c>
      <c r="AX930" s="1"/>
      <c r="AY930" s="1"/>
      <c r="AZ930" s="1"/>
      <c r="BA930" s="2">
        <f t="shared" si="639"/>
        <v>0</v>
      </c>
      <c r="BB930" s="2">
        <f>SUM(AG930,AI930,-BA930,-Table17[[#This Row],[Sale Fee]])</f>
        <v>0</v>
      </c>
      <c r="BD930" s="1"/>
      <c r="BE930" s="1"/>
      <c r="BF930" s="1"/>
    </row>
    <row r="931" spans="1:58" x14ac:dyDescent="0.25">
      <c r="A931" s="1"/>
      <c r="B931" s="1"/>
      <c r="P931" s="1"/>
      <c r="Q931" s="1"/>
      <c r="R931" s="1"/>
      <c r="T931" s="1"/>
      <c r="U931" s="1"/>
      <c r="V931" s="1"/>
      <c r="Y931" s="1">
        <f>Table17[[#This Row],[Quantity2]]*Table17[[#This Row],[U Cost]]</f>
        <v>0</v>
      </c>
      <c r="AA931" s="1"/>
      <c r="AB931" s="1"/>
      <c r="AC931" s="1">
        <f t="shared" si="641"/>
        <v>0</v>
      </c>
      <c r="AD931" s="1"/>
      <c r="AE931" s="1">
        <f>SUM(Table17[[#This Row],[Total 
Paid]:[Refunds]])</f>
        <v>0</v>
      </c>
      <c r="AF931" s="1"/>
      <c r="AG931" s="1">
        <f>SUM(AC931,Table17[[#This Row],[Refunds]],Table17[[#This Row],[Shipping 
Charged]])</f>
        <v>0</v>
      </c>
      <c r="AH931" s="1"/>
      <c r="AI931" s="1"/>
      <c r="AJ931" s="1">
        <f t="shared" si="642"/>
        <v>0</v>
      </c>
      <c r="AL931" s="1"/>
      <c r="AM931" s="1"/>
      <c r="AN931" s="1"/>
      <c r="AO931" s="1"/>
      <c r="AQ931" s="30"/>
      <c r="AR931" s="1"/>
      <c r="AS931" s="1">
        <f t="shared" si="640"/>
        <v>0</v>
      </c>
      <c r="AT931" s="1"/>
      <c r="AU931" s="1"/>
      <c r="AV931" s="2">
        <f t="shared" si="643"/>
        <v>0</v>
      </c>
      <c r="AX931" s="1"/>
      <c r="AY931" s="1"/>
      <c r="AZ931" s="1"/>
      <c r="BA931" s="2">
        <f t="shared" si="639"/>
        <v>0</v>
      </c>
      <c r="BB931" s="2">
        <f>SUM(AG931,AI931,-BA931,-Table17[[#This Row],[Sale Fee]])</f>
        <v>0</v>
      </c>
      <c r="BD931" s="1"/>
      <c r="BE931" s="1"/>
      <c r="BF931" s="1"/>
    </row>
    <row r="932" spans="1:58" x14ac:dyDescent="0.25">
      <c r="A932" s="1"/>
      <c r="B932" s="1"/>
      <c r="P932" s="1"/>
      <c r="Q932" s="1"/>
      <c r="R932" s="1"/>
      <c r="T932" s="1"/>
      <c r="U932" s="1"/>
      <c r="V932" s="1"/>
      <c r="Y932" s="1">
        <f>Table17[[#This Row],[Quantity2]]*Table17[[#This Row],[U Cost]]</f>
        <v>0</v>
      </c>
      <c r="AA932" s="1"/>
      <c r="AB932" s="1"/>
      <c r="AC932" s="1">
        <f t="shared" si="641"/>
        <v>0</v>
      </c>
      <c r="AD932" s="1"/>
      <c r="AE932" s="1">
        <f>SUM(Table17[[#This Row],[Total 
Paid]:[Refunds]])</f>
        <v>0</v>
      </c>
      <c r="AF932" s="1"/>
      <c r="AG932" s="1">
        <f>SUM(AC932,Table17[[#This Row],[Refunds]],Table17[[#This Row],[Shipping 
Charged]])</f>
        <v>0</v>
      </c>
      <c r="AH932" s="1"/>
      <c r="AI932" s="1"/>
      <c r="AJ932" s="1">
        <f t="shared" si="642"/>
        <v>0</v>
      </c>
      <c r="AL932" s="1"/>
      <c r="AM932" s="1"/>
      <c r="AN932" s="1"/>
      <c r="AO932" s="1"/>
      <c r="AQ932" s="30"/>
      <c r="AR932" s="1"/>
      <c r="AS932" s="1">
        <f t="shared" si="640"/>
        <v>0</v>
      </c>
      <c r="AT932" s="1"/>
      <c r="AU932" s="1"/>
      <c r="AV932" s="2">
        <f t="shared" si="643"/>
        <v>0</v>
      </c>
      <c r="AX932" s="1"/>
      <c r="AY932" s="1"/>
      <c r="AZ932" s="1"/>
      <c r="BA932" s="2">
        <f t="shared" si="639"/>
        <v>0</v>
      </c>
      <c r="BB932" s="2">
        <f>SUM(AG932,AI932,-BA932,-Table17[[#This Row],[Sale Fee]])</f>
        <v>0</v>
      </c>
      <c r="BD932" s="1"/>
      <c r="BE932" s="1"/>
      <c r="BF932" s="1"/>
    </row>
    <row r="933" spans="1:58" x14ac:dyDescent="0.25">
      <c r="A933" s="1"/>
      <c r="B933" s="1"/>
      <c r="P933" s="1"/>
      <c r="Q933" s="1"/>
      <c r="R933" s="1"/>
      <c r="T933" s="1"/>
      <c r="U933" s="1"/>
      <c r="V933" s="1"/>
      <c r="Y933" s="1">
        <f>Table17[[#This Row],[Quantity2]]*Table17[[#This Row],[U Cost]]</f>
        <v>0</v>
      </c>
      <c r="AA933" s="1"/>
      <c r="AB933" s="1"/>
      <c r="AC933" s="1">
        <f t="shared" si="641"/>
        <v>0</v>
      </c>
      <c r="AD933" s="1"/>
      <c r="AE933" s="1">
        <f>SUM(Table17[[#This Row],[Total 
Paid]:[Refunds]])</f>
        <v>0</v>
      </c>
      <c r="AF933" s="1"/>
      <c r="AG933" s="1">
        <f>SUM(AC933,Table17[[#This Row],[Refunds]],Table17[[#This Row],[Shipping 
Charged]])</f>
        <v>0</v>
      </c>
      <c r="AH933" s="1"/>
      <c r="AI933" s="1"/>
      <c r="AJ933" s="1">
        <f t="shared" si="642"/>
        <v>0</v>
      </c>
      <c r="AL933" s="1"/>
      <c r="AM933" s="1"/>
      <c r="AN933" s="1"/>
      <c r="AO933" s="1"/>
      <c r="AQ933" s="30"/>
      <c r="AR933" s="1"/>
      <c r="AS933" s="1">
        <f t="shared" si="640"/>
        <v>0</v>
      </c>
      <c r="AT933" s="1"/>
      <c r="AU933" s="1"/>
      <c r="AV933" s="2">
        <f t="shared" si="643"/>
        <v>0</v>
      </c>
      <c r="AX933" s="1"/>
      <c r="AY933" s="1"/>
      <c r="AZ933" s="1"/>
      <c r="BA933" s="2">
        <f t="shared" si="639"/>
        <v>0</v>
      </c>
      <c r="BB933" s="2">
        <f>SUM(AG933,AI933,-BA933,-Table17[[#This Row],[Sale Fee]])</f>
        <v>0</v>
      </c>
      <c r="BD933" s="1"/>
      <c r="BE933" s="1"/>
      <c r="BF933" s="1"/>
    </row>
    <row r="934" spans="1:58" x14ac:dyDescent="0.25">
      <c r="A934" s="1"/>
      <c r="B934" s="1"/>
      <c r="P934" s="1"/>
      <c r="Q934" s="1"/>
      <c r="R934" s="1"/>
      <c r="T934" s="1"/>
      <c r="U934" s="1"/>
      <c r="V934" s="1"/>
      <c r="Y934" s="1">
        <f>Table17[[#This Row],[Quantity2]]*Table17[[#This Row],[U Cost]]</f>
        <v>0</v>
      </c>
      <c r="AA934" s="1"/>
      <c r="AB934" s="1"/>
      <c r="AC934" s="1">
        <f t="shared" si="641"/>
        <v>0</v>
      </c>
      <c r="AD934" s="1"/>
      <c r="AE934" s="1">
        <f>SUM(Table17[[#This Row],[Total 
Paid]:[Refunds]])</f>
        <v>0</v>
      </c>
      <c r="AF934" s="1"/>
      <c r="AG934" s="1">
        <f>SUM(AC934,Table17[[#This Row],[Refunds]],Table17[[#This Row],[Shipping 
Charged]])</f>
        <v>0</v>
      </c>
      <c r="AH934" s="1"/>
      <c r="AI934" s="1"/>
      <c r="AJ934" s="1">
        <f t="shared" si="642"/>
        <v>0</v>
      </c>
      <c r="AL934" s="1"/>
      <c r="AM934" s="1"/>
      <c r="AN934" s="1"/>
      <c r="AO934" s="1"/>
      <c r="AQ934" s="30"/>
      <c r="AR934" s="1"/>
      <c r="AS934" s="1">
        <f t="shared" si="640"/>
        <v>0</v>
      </c>
      <c r="AT934" s="1"/>
      <c r="AU934" s="1"/>
      <c r="AV934" s="2">
        <f t="shared" si="643"/>
        <v>0</v>
      </c>
      <c r="AX934" s="1"/>
      <c r="AY934" s="1"/>
      <c r="AZ934" s="1"/>
      <c r="BA934" s="2">
        <f t="shared" si="639"/>
        <v>0</v>
      </c>
      <c r="BB934" s="2">
        <f>SUM(AG934,AI934,-BA934,-Table17[[#This Row],[Sale Fee]])</f>
        <v>0</v>
      </c>
      <c r="BD934" s="1"/>
      <c r="BE934" s="1"/>
      <c r="BF934" s="1"/>
    </row>
    <row r="935" spans="1:58" x14ac:dyDescent="0.25">
      <c r="A935" s="1"/>
      <c r="B935" s="1"/>
      <c r="P935" s="1"/>
      <c r="Q935" s="1"/>
      <c r="R935" s="1"/>
      <c r="T935" s="1"/>
      <c r="U935" s="1"/>
      <c r="V935" s="1"/>
      <c r="Y935" s="1">
        <f>Table17[[#This Row],[Quantity2]]*Table17[[#This Row],[U Cost]]</f>
        <v>0</v>
      </c>
      <c r="AA935" s="1"/>
      <c r="AB935" s="1"/>
      <c r="AC935" s="1">
        <f t="shared" si="641"/>
        <v>0</v>
      </c>
      <c r="AD935" s="1"/>
      <c r="AE935" s="1">
        <f>SUM(Table17[[#This Row],[Total 
Paid]:[Refunds]])</f>
        <v>0</v>
      </c>
      <c r="AF935" s="1"/>
      <c r="AG935" s="1">
        <f>SUM(AC935,Table17[[#This Row],[Refunds]],Table17[[#This Row],[Shipping 
Charged]])</f>
        <v>0</v>
      </c>
      <c r="AH935" s="1"/>
      <c r="AI935" s="1"/>
      <c r="AJ935" s="1">
        <f t="shared" si="642"/>
        <v>0</v>
      </c>
      <c r="AL935" s="1"/>
      <c r="AM935" s="1"/>
      <c r="AN935" s="1"/>
      <c r="AO935" s="1"/>
      <c r="AQ935" s="30"/>
      <c r="AR935" s="1"/>
      <c r="AS935" s="1">
        <f t="shared" si="640"/>
        <v>0</v>
      </c>
      <c r="AT935" s="1"/>
      <c r="AU935" s="1"/>
      <c r="AV935" s="2">
        <f t="shared" si="643"/>
        <v>0</v>
      </c>
      <c r="AX935" s="1"/>
      <c r="AY935" s="1"/>
      <c r="AZ935" s="1"/>
      <c r="BA935" s="2">
        <f t="shared" si="639"/>
        <v>0</v>
      </c>
      <c r="BB935" s="2">
        <f>SUM(AG935,AI935,-BA935,-Table17[[#This Row],[Sale Fee]])</f>
        <v>0</v>
      </c>
      <c r="BD935" s="1"/>
      <c r="BE935" s="1"/>
      <c r="BF935" s="1"/>
    </row>
    <row r="936" spans="1:58" x14ac:dyDescent="0.25">
      <c r="A936" s="1"/>
      <c r="B936" s="1"/>
      <c r="P936" s="1"/>
      <c r="Q936" s="1"/>
      <c r="R936" s="1"/>
      <c r="T936" s="1"/>
      <c r="U936" s="1"/>
      <c r="V936" s="1"/>
      <c r="Y936" s="1">
        <f>Table17[[#This Row],[Quantity2]]*Table17[[#This Row],[U Cost]]</f>
        <v>0</v>
      </c>
      <c r="AA936" s="1"/>
      <c r="AB936" s="1"/>
      <c r="AC936" s="1">
        <f t="shared" si="641"/>
        <v>0</v>
      </c>
      <c r="AD936" s="1"/>
      <c r="AE936" s="1">
        <f>SUM(Table17[[#This Row],[Total 
Paid]:[Refunds]])</f>
        <v>0</v>
      </c>
      <c r="AF936" s="1"/>
      <c r="AG936" s="1">
        <f>SUM(AC936,Table17[[#This Row],[Refunds]],Table17[[#This Row],[Shipping 
Charged]])</f>
        <v>0</v>
      </c>
      <c r="AH936" s="1"/>
      <c r="AI936" s="1"/>
      <c r="AJ936" s="1">
        <f t="shared" si="642"/>
        <v>0</v>
      </c>
      <c r="AL936" s="1"/>
      <c r="AM936" s="1"/>
      <c r="AN936" s="1"/>
      <c r="AO936" s="1"/>
      <c r="AQ936" s="30"/>
      <c r="AR936" s="1"/>
      <c r="AS936" s="1">
        <f t="shared" si="640"/>
        <v>0</v>
      </c>
      <c r="AT936" s="1"/>
      <c r="AU936" s="1"/>
      <c r="AV936" s="2">
        <f t="shared" si="643"/>
        <v>0</v>
      </c>
      <c r="AX936" s="1"/>
      <c r="AY936" s="1"/>
      <c r="AZ936" s="1"/>
      <c r="BA936" s="2">
        <f t="shared" ref="BA936:BA988" si="644">SUM(AV936,AX936,AY936,AZ936)</f>
        <v>0</v>
      </c>
      <c r="BB936" s="2">
        <f>SUM(AG936,AI936,-BA936,-Table17[[#This Row],[Sale Fee]])</f>
        <v>0</v>
      </c>
      <c r="BD936" s="1"/>
      <c r="BE936" s="1"/>
      <c r="BF936" s="1"/>
    </row>
    <row r="937" spans="1:58" x14ac:dyDescent="0.25">
      <c r="A937" s="1"/>
      <c r="B937" s="1"/>
      <c r="P937" s="1"/>
      <c r="Q937" s="1"/>
      <c r="R937" s="1"/>
      <c r="T937" s="1"/>
      <c r="U937" s="1"/>
      <c r="V937" s="1"/>
      <c r="Y937" s="1">
        <f>Table17[[#This Row],[Quantity2]]*Table17[[#This Row],[U Cost]]</f>
        <v>0</v>
      </c>
      <c r="AA937" s="1"/>
      <c r="AB937" s="1"/>
      <c r="AC937" s="1">
        <f t="shared" si="641"/>
        <v>0</v>
      </c>
      <c r="AD937" s="1"/>
      <c r="AE937" s="1">
        <f>SUM(Table17[[#This Row],[Total 
Paid]:[Refunds]])</f>
        <v>0</v>
      </c>
      <c r="AF937" s="1"/>
      <c r="AG937" s="1">
        <f>SUM(AC937,Table17[[#This Row],[Refunds]],Table17[[#This Row],[Shipping 
Charged]])</f>
        <v>0</v>
      </c>
      <c r="AH937" s="1"/>
      <c r="AI937" s="1"/>
      <c r="AJ937" s="1">
        <f t="shared" si="642"/>
        <v>0</v>
      </c>
      <c r="AL937" s="1"/>
      <c r="AM937" s="1"/>
      <c r="AN937" s="1"/>
      <c r="AO937" s="1"/>
      <c r="AQ937" s="30"/>
      <c r="AR937" s="1"/>
      <c r="AS937" s="1">
        <f t="shared" si="640"/>
        <v>0</v>
      </c>
      <c r="AT937" s="1"/>
      <c r="AU937" s="1"/>
      <c r="AV937" s="2">
        <f t="shared" si="643"/>
        <v>0</v>
      </c>
      <c r="AX937" s="1"/>
      <c r="AY937" s="1"/>
      <c r="AZ937" s="1"/>
      <c r="BA937" s="2">
        <f t="shared" si="644"/>
        <v>0</v>
      </c>
      <c r="BB937" s="2">
        <f>SUM(AG937,AI937,-BA937,-Table17[[#This Row],[Sale Fee]])</f>
        <v>0</v>
      </c>
      <c r="BD937" s="1"/>
      <c r="BE937" s="1"/>
      <c r="BF937" s="1"/>
    </row>
    <row r="938" spans="1:58" x14ac:dyDescent="0.25">
      <c r="A938" s="1"/>
      <c r="B938" s="1"/>
      <c r="P938" s="1"/>
      <c r="Q938" s="1"/>
      <c r="R938" s="1"/>
      <c r="T938" s="1"/>
      <c r="U938" s="1"/>
      <c r="V938" s="1"/>
      <c r="Y938" s="1">
        <f>Table17[[#This Row],[Quantity2]]*Table17[[#This Row],[U Cost]]</f>
        <v>0</v>
      </c>
      <c r="AA938" s="1"/>
      <c r="AB938" s="1"/>
      <c r="AC938" s="1">
        <f t="shared" si="641"/>
        <v>0</v>
      </c>
      <c r="AD938" s="1"/>
      <c r="AE938" s="1">
        <f>SUM(Table17[[#This Row],[Total 
Paid]:[Refunds]])</f>
        <v>0</v>
      </c>
      <c r="AF938" s="1"/>
      <c r="AG938" s="1">
        <f>SUM(AC938,Table17[[#This Row],[Refunds]],Table17[[#This Row],[Shipping 
Charged]])</f>
        <v>0</v>
      </c>
      <c r="AH938" s="1"/>
      <c r="AI938" s="1"/>
      <c r="AJ938" s="1">
        <f t="shared" si="642"/>
        <v>0</v>
      </c>
      <c r="AL938" s="1"/>
      <c r="AM938" s="1"/>
      <c r="AN938" s="1"/>
      <c r="AO938" s="1"/>
      <c r="AQ938" s="30"/>
      <c r="AR938" s="1"/>
      <c r="AS938" s="1">
        <f t="shared" si="640"/>
        <v>0</v>
      </c>
      <c r="AT938" s="1"/>
      <c r="AU938" s="1"/>
      <c r="AV938" s="2">
        <f t="shared" si="643"/>
        <v>0</v>
      </c>
      <c r="AX938" s="1"/>
      <c r="AY938" s="1"/>
      <c r="AZ938" s="1"/>
      <c r="BA938" s="2">
        <f t="shared" si="644"/>
        <v>0</v>
      </c>
      <c r="BB938" s="2">
        <f>SUM(AG938,AI938,-BA938,-Table17[[#This Row],[Sale Fee]])</f>
        <v>0</v>
      </c>
      <c r="BD938" s="1"/>
      <c r="BE938" s="1"/>
      <c r="BF938" s="1"/>
    </row>
    <row r="939" spans="1:58" x14ac:dyDescent="0.25">
      <c r="A939" s="1"/>
      <c r="B939" s="1"/>
      <c r="P939" s="1"/>
      <c r="Q939" s="1"/>
      <c r="R939" s="1"/>
      <c r="T939" s="1"/>
      <c r="U939" s="1"/>
      <c r="V939" s="1"/>
      <c r="Y939" s="1">
        <f>Table17[[#This Row],[Quantity2]]*Table17[[#This Row],[U Cost]]</f>
        <v>0</v>
      </c>
      <c r="AA939" s="1"/>
      <c r="AB939" s="1"/>
      <c r="AC939" s="1">
        <f t="shared" si="641"/>
        <v>0</v>
      </c>
      <c r="AD939" s="1"/>
      <c r="AE939" s="1">
        <f>SUM(Table17[[#This Row],[Total 
Paid]:[Refunds]])</f>
        <v>0</v>
      </c>
      <c r="AF939" s="1"/>
      <c r="AG939" s="1">
        <f>SUM(AC939,Table17[[#This Row],[Refunds]],Table17[[#This Row],[Shipping 
Charged]])</f>
        <v>0</v>
      </c>
      <c r="AH939" s="1"/>
      <c r="AI939" s="1"/>
      <c r="AJ939" s="1">
        <f t="shared" si="642"/>
        <v>0</v>
      </c>
      <c r="AL939" s="1"/>
      <c r="AM939" s="1"/>
      <c r="AN939" s="1"/>
      <c r="AO939" s="1"/>
      <c r="AQ939" s="30"/>
      <c r="AR939" s="1"/>
      <c r="AS939" s="1">
        <f t="shared" si="640"/>
        <v>0</v>
      </c>
      <c r="AT939" s="1"/>
      <c r="AU939" s="1"/>
      <c r="AV939" s="2">
        <f t="shared" si="643"/>
        <v>0</v>
      </c>
      <c r="AX939" s="1"/>
      <c r="AY939" s="1"/>
      <c r="AZ939" s="1"/>
      <c r="BA939" s="2">
        <f t="shared" si="644"/>
        <v>0</v>
      </c>
      <c r="BB939" s="2">
        <f>SUM(AG939,AI939,-BA939,-Table17[[#This Row],[Sale Fee]])</f>
        <v>0</v>
      </c>
      <c r="BD939" s="1"/>
      <c r="BE939" s="1"/>
      <c r="BF939" s="1"/>
    </row>
    <row r="940" spans="1:58" x14ac:dyDescent="0.25">
      <c r="A940" s="1"/>
      <c r="B940" s="1"/>
      <c r="P940" s="1"/>
      <c r="Q940" s="1"/>
      <c r="R940" s="1"/>
      <c r="T940" s="1"/>
      <c r="U940" s="1"/>
      <c r="V940" s="1"/>
      <c r="Y940" s="1">
        <f>Table17[[#This Row],[Quantity2]]*Table17[[#This Row],[U Cost]]</f>
        <v>0</v>
      </c>
      <c r="AA940" s="1"/>
      <c r="AB940" s="1"/>
      <c r="AC940" s="1">
        <f t="shared" si="641"/>
        <v>0</v>
      </c>
      <c r="AD940" s="1"/>
      <c r="AE940" s="1">
        <f>SUM(Table17[[#This Row],[Total 
Paid]:[Refunds]])</f>
        <v>0</v>
      </c>
      <c r="AF940" s="1"/>
      <c r="AG940" s="1">
        <f>SUM(AC940,Table17[[#This Row],[Refunds]],Table17[[#This Row],[Shipping 
Charged]])</f>
        <v>0</v>
      </c>
      <c r="AH940" s="1"/>
      <c r="AI940" s="1"/>
      <c r="AJ940" s="1">
        <f t="shared" si="642"/>
        <v>0</v>
      </c>
      <c r="AL940" s="1"/>
      <c r="AM940" s="1"/>
      <c r="AN940" s="1"/>
      <c r="AO940" s="1"/>
      <c r="AQ940" s="30"/>
      <c r="AR940" s="1"/>
      <c r="AS940" s="1">
        <f t="shared" ref="AS940:AS988" si="645">AR940*AQ940</f>
        <v>0</v>
      </c>
      <c r="AT940" s="1"/>
      <c r="AU940" s="1"/>
      <c r="AV940" s="2">
        <f t="shared" si="643"/>
        <v>0</v>
      </c>
      <c r="AX940" s="1"/>
      <c r="AY940" s="1"/>
      <c r="AZ940" s="1"/>
      <c r="BA940" s="2">
        <f t="shared" si="644"/>
        <v>0</v>
      </c>
      <c r="BB940" s="2">
        <f>SUM(AG940,AI940,-BA940,-Table17[[#This Row],[Sale Fee]])</f>
        <v>0</v>
      </c>
      <c r="BD940" s="1"/>
      <c r="BE940" s="1"/>
      <c r="BF940" s="1"/>
    </row>
    <row r="941" spans="1:58" x14ac:dyDescent="0.25">
      <c r="A941" s="1"/>
      <c r="B941" s="1"/>
      <c r="P941" s="1"/>
      <c r="Q941" s="1"/>
      <c r="R941" s="1"/>
      <c r="T941" s="1"/>
      <c r="U941" s="1"/>
      <c r="V941" s="1"/>
      <c r="Y941" s="1">
        <f>Table17[[#This Row],[Quantity2]]*Table17[[#This Row],[U Cost]]</f>
        <v>0</v>
      </c>
      <c r="AA941" s="1"/>
      <c r="AB941" s="1"/>
      <c r="AC941" s="1">
        <f t="shared" si="641"/>
        <v>0</v>
      </c>
      <c r="AD941" s="1"/>
      <c r="AE941" s="1">
        <f>SUM(Table17[[#This Row],[Total 
Paid]:[Refunds]])</f>
        <v>0</v>
      </c>
      <c r="AF941" s="1"/>
      <c r="AG941" s="1">
        <f>SUM(AC941,Table17[[#This Row],[Refunds]],Table17[[#This Row],[Shipping 
Charged]])</f>
        <v>0</v>
      </c>
      <c r="AH941" s="1"/>
      <c r="AI941" s="1"/>
      <c r="AJ941" s="1">
        <f t="shared" si="642"/>
        <v>0</v>
      </c>
      <c r="AL941" s="1"/>
      <c r="AM941" s="1"/>
      <c r="AN941" s="1"/>
      <c r="AO941" s="1"/>
      <c r="AQ941" s="30"/>
      <c r="AR941" s="1"/>
      <c r="AS941" s="1">
        <f t="shared" si="645"/>
        <v>0</v>
      </c>
      <c r="AT941" s="1"/>
      <c r="AU941" s="1"/>
      <c r="AV941" s="2">
        <f t="shared" si="643"/>
        <v>0</v>
      </c>
      <c r="AX941" s="1"/>
      <c r="AY941" s="1"/>
      <c r="AZ941" s="1"/>
      <c r="BA941" s="2">
        <f t="shared" si="644"/>
        <v>0</v>
      </c>
      <c r="BB941" s="2">
        <f>SUM(AG941,AI941,-BA941,-Table17[[#This Row],[Sale Fee]])</f>
        <v>0</v>
      </c>
      <c r="BD941" s="1"/>
      <c r="BE941" s="1"/>
      <c r="BF941" s="1"/>
    </row>
    <row r="942" spans="1:58" x14ac:dyDescent="0.25">
      <c r="A942" s="1"/>
      <c r="B942" s="1"/>
      <c r="P942" s="1"/>
      <c r="Q942" s="1"/>
      <c r="R942" s="1"/>
      <c r="T942" s="1"/>
      <c r="U942" s="1"/>
      <c r="V942" s="1"/>
      <c r="Y942" s="1">
        <f>Table17[[#This Row],[Quantity2]]*Table17[[#This Row],[U Cost]]</f>
        <v>0</v>
      </c>
      <c r="AA942" s="1"/>
      <c r="AB942" s="1"/>
      <c r="AC942" s="1">
        <f t="shared" si="641"/>
        <v>0</v>
      </c>
      <c r="AD942" s="1"/>
      <c r="AE942" s="1">
        <f>SUM(Table17[[#This Row],[Total 
Paid]:[Refunds]])</f>
        <v>0</v>
      </c>
      <c r="AF942" s="1"/>
      <c r="AG942" s="1">
        <f>SUM(AC942,Table17[[#This Row],[Refunds]],Table17[[#This Row],[Shipping 
Charged]])</f>
        <v>0</v>
      </c>
      <c r="AH942" s="1"/>
      <c r="AI942" s="1"/>
      <c r="AJ942" s="1">
        <f t="shared" si="642"/>
        <v>0</v>
      </c>
      <c r="AL942" s="1"/>
      <c r="AM942" s="1"/>
      <c r="AN942" s="1"/>
      <c r="AO942" s="1"/>
      <c r="AQ942" s="30"/>
      <c r="AR942" s="1"/>
      <c r="AS942" s="1">
        <f t="shared" si="645"/>
        <v>0</v>
      </c>
      <c r="AT942" s="1"/>
      <c r="AU942" s="1"/>
      <c r="AV942" s="2">
        <f t="shared" si="643"/>
        <v>0</v>
      </c>
      <c r="AX942" s="1"/>
      <c r="AY942" s="1"/>
      <c r="AZ942" s="1"/>
      <c r="BA942" s="2">
        <f t="shared" si="644"/>
        <v>0</v>
      </c>
      <c r="BB942" s="2">
        <f>SUM(AG942,AI942,-BA942,-Table17[[#This Row],[Sale Fee]])</f>
        <v>0</v>
      </c>
      <c r="BD942" s="1"/>
      <c r="BE942" s="1"/>
      <c r="BF942" s="1"/>
    </row>
    <row r="943" spans="1:58" x14ac:dyDescent="0.25">
      <c r="A943" s="1"/>
      <c r="B943" s="1"/>
      <c r="P943" s="1"/>
      <c r="Q943" s="1"/>
      <c r="R943" s="1"/>
      <c r="T943" s="1"/>
      <c r="U943" s="1"/>
      <c r="V943" s="1"/>
      <c r="Y943" s="1">
        <f>Table17[[#This Row],[Quantity2]]*Table17[[#This Row],[U Cost]]</f>
        <v>0</v>
      </c>
      <c r="AA943" s="1"/>
      <c r="AB943" s="1"/>
      <c r="AC943" s="1">
        <f t="shared" si="641"/>
        <v>0</v>
      </c>
      <c r="AD943" s="1"/>
      <c r="AE943" s="1">
        <f>SUM(Table17[[#This Row],[Total 
Paid]:[Refunds]])</f>
        <v>0</v>
      </c>
      <c r="AF943" s="1"/>
      <c r="AG943" s="1">
        <f>SUM(AC943,Table17[[#This Row],[Refunds]],Table17[[#This Row],[Shipping 
Charged]])</f>
        <v>0</v>
      </c>
      <c r="AH943" s="1"/>
      <c r="AI943" s="1"/>
      <c r="AJ943" s="1">
        <f t="shared" si="642"/>
        <v>0</v>
      </c>
      <c r="AL943" s="1"/>
      <c r="AM943" s="1"/>
      <c r="AN943" s="1"/>
      <c r="AO943" s="1"/>
      <c r="AQ943" s="30"/>
      <c r="AR943" s="1"/>
      <c r="AS943" s="1">
        <f t="shared" si="645"/>
        <v>0</v>
      </c>
      <c r="AT943" s="1"/>
      <c r="AU943" s="1"/>
      <c r="AV943" s="2">
        <f t="shared" si="643"/>
        <v>0</v>
      </c>
      <c r="AX943" s="1"/>
      <c r="AY943" s="1"/>
      <c r="AZ943" s="1"/>
      <c r="BA943" s="2">
        <f t="shared" si="644"/>
        <v>0</v>
      </c>
      <c r="BB943" s="2">
        <f>SUM(AG943,AI943,-BA943,-Table17[[#This Row],[Sale Fee]])</f>
        <v>0</v>
      </c>
      <c r="BD943" s="1"/>
      <c r="BE943" s="1"/>
      <c r="BF943" s="1"/>
    </row>
    <row r="944" spans="1:58" x14ac:dyDescent="0.25">
      <c r="A944" s="1"/>
      <c r="B944" s="1"/>
      <c r="P944" s="1"/>
      <c r="Q944" s="1"/>
      <c r="R944" s="1"/>
      <c r="T944" s="1"/>
      <c r="U944" s="1"/>
      <c r="V944" s="1"/>
      <c r="Y944" s="1">
        <f>Table17[[#This Row],[Quantity2]]*Table17[[#This Row],[U Cost]]</f>
        <v>0</v>
      </c>
      <c r="AA944" s="1"/>
      <c r="AB944" s="1"/>
      <c r="AC944" s="1">
        <f t="shared" si="641"/>
        <v>0</v>
      </c>
      <c r="AD944" s="1"/>
      <c r="AE944" s="1">
        <f>SUM(Table17[[#This Row],[Total 
Paid]:[Refunds]])</f>
        <v>0</v>
      </c>
      <c r="AF944" s="1"/>
      <c r="AG944" s="1">
        <f>SUM(AC944,Table17[[#This Row],[Refunds]],Table17[[#This Row],[Shipping 
Charged]])</f>
        <v>0</v>
      </c>
      <c r="AH944" s="1"/>
      <c r="AI944" s="1"/>
      <c r="AJ944" s="1">
        <f t="shared" si="642"/>
        <v>0</v>
      </c>
      <c r="AL944" s="1"/>
      <c r="AM944" s="1"/>
      <c r="AN944" s="1"/>
      <c r="AO944" s="1"/>
      <c r="AQ944" s="30"/>
      <c r="AR944" s="1"/>
      <c r="AS944" s="1">
        <f t="shared" si="645"/>
        <v>0</v>
      </c>
      <c r="AT944" s="1"/>
      <c r="AU944" s="1"/>
      <c r="AV944" s="2">
        <f t="shared" si="643"/>
        <v>0</v>
      </c>
      <c r="AX944" s="1"/>
      <c r="AY944" s="1"/>
      <c r="AZ944" s="1"/>
      <c r="BA944" s="2">
        <f t="shared" si="644"/>
        <v>0</v>
      </c>
      <c r="BB944" s="2">
        <f>SUM(AG944,AI944,-BA944,-Table17[[#This Row],[Sale Fee]])</f>
        <v>0</v>
      </c>
      <c r="BD944" s="1"/>
      <c r="BE944" s="1"/>
      <c r="BF944" s="1"/>
    </row>
    <row r="945" spans="1:58" x14ac:dyDescent="0.25">
      <c r="A945" s="1"/>
      <c r="B945" s="1"/>
      <c r="P945" s="1"/>
      <c r="Q945" s="1"/>
      <c r="R945" s="1"/>
      <c r="T945" s="1"/>
      <c r="U945" s="1"/>
      <c r="V945" s="1"/>
      <c r="Y945" s="1">
        <f>Table17[[#This Row],[Quantity2]]*Table17[[#This Row],[U Cost]]</f>
        <v>0</v>
      </c>
      <c r="AA945" s="1"/>
      <c r="AB945" s="1"/>
      <c r="AC945" s="1">
        <f t="shared" si="641"/>
        <v>0</v>
      </c>
      <c r="AD945" s="1"/>
      <c r="AE945" s="1">
        <f>SUM(Table17[[#This Row],[Total 
Paid]:[Refunds]])</f>
        <v>0</v>
      </c>
      <c r="AF945" s="1"/>
      <c r="AG945" s="1">
        <f>SUM(AC945,Table17[[#This Row],[Refunds]],Table17[[#This Row],[Shipping 
Charged]])</f>
        <v>0</v>
      </c>
      <c r="AH945" s="1"/>
      <c r="AI945" s="1"/>
      <c r="AJ945" s="1">
        <f t="shared" si="642"/>
        <v>0</v>
      </c>
      <c r="AL945" s="1"/>
      <c r="AM945" s="1"/>
      <c r="AN945" s="1"/>
      <c r="AO945" s="1"/>
      <c r="AQ945" s="30"/>
      <c r="AR945" s="1"/>
      <c r="AS945" s="1">
        <f t="shared" si="645"/>
        <v>0</v>
      </c>
      <c r="AT945" s="1"/>
      <c r="AU945" s="1"/>
      <c r="AV945" s="2">
        <f t="shared" si="643"/>
        <v>0</v>
      </c>
      <c r="AX945" s="1"/>
      <c r="AY945" s="1"/>
      <c r="AZ945" s="1"/>
      <c r="BA945" s="2">
        <f t="shared" si="644"/>
        <v>0</v>
      </c>
      <c r="BB945" s="2">
        <f>SUM(AG945,AI945,-BA945,-Table17[[#This Row],[Sale Fee]])</f>
        <v>0</v>
      </c>
      <c r="BD945" s="1"/>
      <c r="BE945" s="1"/>
      <c r="BF945" s="1"/>
    </row>
    <row r="946" spans="1:58" x14ac:dyDescent="0.25">
      <c r="A946" s="1"/>
      <c r="B946" s="1"/>
      <c r="P946" s="1"/>
      <c r="Q946" s="1"/>
      <c r="R946" s="1"/>
      <c r="T946" s="1"/>
      <c r="U946" s="1"/>
      <c r="V946" s="1"/>
      <c r="Y946" s="1">
        <f>Table17[[#This Row],[Quantity2]]*Table17[[#This Row],[U Cost]]</f>
        <v>0</v>
      </c>
      <c r="AA946" s="1"/>
      <c r="AB946" s="1"/>
      <c r="AC946" s="1">
        <f t="shared" si="641"/>
        <v>0</v>
      </c>
      <c r="AD946" s="1"/>
      <c r="AE946" s="1">
        <f>SUM(Table17[[#This Row],[Total 
Paid]:[Refunds]])</f>
        <v>0</v>
      </c>
      <c r="AF946" s="1"/>
      <c r="AG946" s="1">
        <f>SUM(AC946,Table17[[#This Row],[Refunds]],Table17[[#This Row],[Shipping 
Charged]])</f>
        <v>0</v>
      </c>
      <c r="AH946" s="1"/>
      <c r="AI946" s="1"/>
      <c r="AJ946" s="1">
        <f t="shared" si="642"/>
        <v>0</v>
      </c>
      <c r="AL946" s="1"/>
      <c r="AM946" s="1"/>
      <c r="AN946" s="1"/>
      <c r="AO946" s="1"/>
      <c r="AQ946" s="30"/>
      <c r="AR946" s="1"/>
      <c r="AS946" s="1">
        <f t="shared" si="645"/>
        <v>0</v>
      </c>
      <c r="AT946" s="1"/>
      <c r="AU946" s="1"/>
      <c r="AV946" s="2">
        <f t="shared" si="643"/>
        <v>0</v>
      </c>
      <c r="AX946" s="1"/>
      <c r="AY946" s="1"/>
      <c r="AZ946" s="1"/>
      <c r="BA946" s="2">
        <f t="shared" si="644"/>
        <v>0</v>
      </c>
      <c r="BB946" s="2">
        <f>SUM(AG946,AI946,-BA946,-Table17[[#This Row],[Sale Fee]])</f>
        <v>0</v>
      </c>
      <c r="BD946" s="1"/>
      <c r="BE946" s="1"/>
      <c r="BF946" s="1"/>
    </row>
    <row r="947" spans="1:58" x14ac:dyDescent="0.25">
      <c r="A947" s="1"/>
      <c r="B947" s="1"/>
      <c r="P947" s="1"/>
      <c r="Q947" s="1"/>
      <c r="R947" s="1"/>
      <c r="T947" s="1"/>
      <c r="U947" s="1"/>
      <c r="V947" s="1"/>
      <c r="Y947" s="1">
        <f>Table17[[#This Row],[Quantity2]]*Table17[[#This Row],[U Cost]]</f>
        <v>0</v>
      </c>
      <c r="AA947" s="1"/>
      <c r="AB947" s="1"/>
      <c r="AC947" s="1">
        <f t="shared" si="641"/>
        <v>0</v>
      </c>
      <c r="AD947" s="1"/>
      <c r="AE947" s="1">
        <f>SUM(Table17[[#This Row],[Total 
Paid]:[Refunds]])</f>
        <v>0</v>
      </c>
      <c r="AF947" s="1"/>
      <c r="AG947" s="1">
        <f>SUM(AC947,Table17[[#This Row],[Refunds]],Table17[[#This Row],[Shipping 
Charged]])</f>
        <v>0</v>
      </c>
      <c r="AH947" s="1"/>
      <c r="AI947" s="1"/>
      <c r="AJ947" s="1">
        <f t="shared" si="642"/>
        <v>0</v>
      </c>
      <c r="AL947" s="1"/>
      <c r="AM947" s="1"/>
      <c r="AN947" s="1"/>
      <c r="AO947" s="1"/>
      <c r="AQ947" s="30"/>
      <c r="AR947" s="1"/>
      <c r="AS947" s="1">
        <f t="shared" si="645"/>
        <v>0</v>
      </c>
      <c r="AT947" s="1"/>
      <c r="AU947" s="1"/>
      <c r="AV947" s="2">
        <f t="shared" si="643"/>
        <v>0</v>
      </c>
      <c r="AX947" s="1"/>
      <c r="AY947" s="1"/>
      <c r="AZ947" s="1"/>
      <c r="BA947" s="2">
        <f t="shared" si="644"/>
        <v>0</v>
      </c>
      <c r="BB947" s="2">
        <f>SUM(AG947,AI947,-BA947,-Table17[[#This Row],[Sale Fee]])</f>
        <v>0</v>
      </c>
      <c r="BD947" s="1"/>
      <c r="BE947" s="1"/>
      <c r="BF947" s="1"/>
    </row>
    <row r="948" spans="1:58" x14ac:dyDescent="0.25">
      <c r="A948" s="1"/>
      <c r="B948" s="1"/>
      <c r="P948" s="1"/>
      <c r="Q948" s="1"/>
      <c r="R948" s="1"/>
      <c r="T948" s="1"/>
      <c r="U948" s="1"/>
      <c r="V948" s="1"/>
      <c r="Y948" s="1">
        <f>Table17[[#This Row],[Quantity2]]*Table17[[#This Row],[U Cost]]</f>
        <v>0</v>
      </c>
      <c r="AA948" s="1"/>
      <c r="AB948" s="1"/>
      <c r="AC948" s="1">
        <f t="shared" si="641"/>
        <v>0</v>
      </c>
      <c r="AD948" s="1"/>
      <c r="AE948" s="1">
        <f>SUM(Table17[[#This Row],[Total 
Paid]:[Refunds]])</f>
        <v>0</v>
      </c>
      <c r="AF948" s="1"/>
      <c r="AG948" s="1">
        <f>SUM(AC948,Table17[[#This Row],[Refunds]],Table17[[#This Row],[Shipping 
Charged]])</f>
        <v>0</v>
      </c>
      <c r="AH948" s="1"/>
      <c r="AI948" s="1"/>
      <c r="AJ948" s="1">
        <f t="shared" si="642"/>
        <v>0</v>
      </c>
      <c r="AL948" s="1"/>
      <c r="AM948" s="1"/>
      <c r="AN948" s="1"/>
      <c r="AO948" s="1"/>
      <c r="AQ948" s="30"/>
      <c r="AR948" s="1"/>
      <c r="AS948" s="1">
        <f t="shared" si="645"/>
        <v>0</v>
      </c>
      <c r="AT948" s="1"/>
      <c r="AU948" s="1"/>
      <c r="AV948" s="2">
        <f t="shared" si="643"/>
        <v>0</v>
      </c>
      <c r="AX948" s="1"/>
      <c r="AY948" s="1"/>
      <c r="AZ948" s="1"/>
      <c r="BA948" s="2">
        <f t="shared" si="644"/>
        <v>0</v>
      </c>
      <c r="BB948" s="2">
        <f>SUM(AG948,AI948,-BA948,-Table17[[#This Row],[Sale Fee]])</f>
        <v>0</v>
      </c>
      <c r="BD948" s="1"/>
      <c r="BE948" s="1"/>
      <c r="BF948" s="1"/>
    </row>
    <row r="949" spans="1:58" x14ac:dyDescent="0.25">
      <c r="A949" s="1"/>
      <c r="B949" s="1"/>
      <c r="P949" s="1"/>
      <c r="Q949" s="1"/>
      <c r="R949" s="1"/>
      <c r="T949" s="1"/>
      <c r="U949" s="1"/>
      <c r="V949" s="1"/>
      <c r="Y949" s="1">
        <f>Table17[[#This Row],[Quantity2]]*Table17[[#This Row],[U Cost]]</f>
        <v>0</v>
      </c>
      <c r="AA949" s="1"/>
      <c r="AB949" s="1"/>
      <c r="AC949" s="1">
        <f t="shared" si="641"/>
        <v>0</v>
      </c>
      <c r="AD949" s="1"/>
      <c r="AE949" s="1">
        <f>SUM(Table17[[#This Row],[Total 
Paid]:[Refunds]])</f>
        <v>0</v>
      </c>
      <c r="AF949" s="1"/>
      <c r="AG949" s="1">
        <f>SUM(AC949,Table17[[#This Row],[Refunds]],Table17[[#This Row],[Shipping 
Charged]])</f>
        <v>0</v>
      </c>
      <c r="AH949" s="1"/>
      <c r="AI949" s="1"/>
      <c r="AJ949" s="1">
        <f t="shared" si="642"/>
        <v>0</v>
      </c>
      <c r="AL949" s="1"/>
      <c r="AM949" s="1"/>
      <c r="AN949" s="1"/>
      <c r="AO949" s="1"/>
      <c r="AQ949" s="30"/>
      <c r="AR949" s="1"/>
      <c r="AS949" s="1">
        <f t="shared" si="645"/>
        <v>0</v>
      </c>
      <c r="AT949" s="1"/>
      <c r="AU949" s="1"/>
      <c r="AV949" s="2">
        <f t="shared" si="643"/>
        <v>0</v>
      </c>
      <c r="AX949" s="1"/>
      <c r="AY949" s="1"/>
      <c r="AZ949" s="1"/>
      <c r="BA949" s="2">
        <f t="shared" si="644"/>
        <v>0</v>
      </c>
      <c r="BB949" s="2">
        <f>SUM(AG949,AI949,-BA949,-Table17[[#This Row],[Sale Fee]])</f>
        <v>0</v>
      </c>
      <c r="BD949" s="1"/>
      <c r="BE949" s="1"/>
      <c r="BF949" s="1"/>
    </row>
    <row r="950" spans="1:58" x14ac:dyDescent="0.25">
      <c r="A950" s="1"/>
      <c r="B950" s="1"/>
      <c r="P950" s="1"/>
      <c r="Q950" s="1"/>
      <c r="R950" s="1"/>
      <c r="T950" s="1"/>
      <c r="U950" s="1"/>
      <c r="V950" s="1"/>
      <c r="Y950" s="1">
        <f>Table17[[#This Row],[Quantity2]]*Table17[[#This Row],[U Cost]]</f>
        <v>0</v>
      </c>
      <c r="AA950" s="1"/>
      <c r="AB950" s="1"/>
      <c r="AC950" s="1">
        <f t="shared" si="641"/>
        <v>0</v>
      </c>
      <c r="AD950" s="1"/>
      <c r="AE950" s="1">
        <f>SUM(Table17[[#This Row],[Total 
Paid]:[Refunds]])</f>
        <v>0</v>
      </c>
      <c r="AF950" s="1"/>
      <c r="AG950" s="1">
        <f>SUM(AC950,Table17[[#This Row],[Refunds]],Table17[[#This Row],[Shipping 
Charged]])</f>
        <v>0</v>
      </c>
      <c r="AH950" s="1"/>
      <c r="AI950" s="1"/>
      <c r="AJ950" s="1">
        <f t="shared" si="642"/>
        <v>0</v>
      </c>
      <c r="AL950" s="1"/>
      <c r="AM950" s="1"/>
      <c r="AN950" s="1"/>
      <c r="AO950" s="1"/>
      <c r="AQ950" s="30"/>
      <c r="AR950" s="1"/>
      <c r="AS950" s="1">
        <f t="shared" si="645"/>
        <v>0</v>
      </c>
      <c r="AT950" s="1"/>
      <c r="AU950" s="1"/>
      <c r="AV950" s="2">
        <f t="shared" si="643"/>
        <v>0</v>
      </c>
      <c r="AX950" s="1"/>
      <c r="AY950" s="1"/>
      <c r="AZ950" s="1"/>
      <c r="BA950" s="2">
        <f t="shared" si="644"/>
        <v>0</v>
      </c>
      <c r="BB950" s="2">
        <f>SUM(AG950,AI950,-BA950,-Table17[[#This Row],[Sale Fee]])</f>
        <v>0</v>
      </c>
      <c r="BD950" s="1"/>
      <c r="BE950" s="1"/>
      <c r="BF950" s="1"/>
    </row>
    <row r="951" spans="1:58" x14ac:dyDescent="0.25">
      <c r="A951" s="1"/>
      <c r="B951" s="1"/>
      <c r="P951" s="1"/>
      <c r="Q951" s="1"/>
      <c r="R951" s="1"/>
      <c r="T951" s="1"/>
      <c r="U951" s="1"/>
      <c r="V951" s="1"/>
      <c r="Y951" s="1">
        <f>Table17[[#This Row],[Quantity2]]*Table17[[#This Row],[U Cost]]</f>
        <v>0</v>
      </c>
      <c r="AA951" s="1"/>
      <c r="AB951" s="1"/>
      <c r="AC951" s="1">
        <f t="shared" si="641"/>
        <v>0</v>
      </c>
      <c r="AD951" s="1"/>
      <c r="AE951" s="1">
        <f>SUM(Table17[[#This Row],[Total 
Paid]:[Refunds]])</f>
        <v>0</v>
      </c>
      <c r="AF951" s="1"/>
      <c r="AG951" s="1">
        <f>SUM(AC951,Table17[[#This Row],[Refunds]],Table17[[#This Row],[Shipping 
Charged]])</f>
        <v>0</v>
      </c>
      <c r="AH951" s="1"/>
      <c r="AI951" s="1"/>
      <c r="AJ951" s="1">
        <f t="shared" si="642"/>
        <v>0</v>
      </c>
      <c r="AL951" s="1"/>
      <c r="AM951" s="1"/>
      <c r="AN951" s="1"/>
      <c r="AO951" s="1"/>
      <c r="AQ951" s="30"/>
      <c r="AR951" s="1"/>
      <c r="AS951" s="1">
        <f t="shared" si="645"/>
        <v>0</v>
      </c>
      <c r="AT951" s="1"/>
      <c r="AU951" s="1"/>
      <c r="AV951" s="2">
        <f t="shared" si="643"/>
        <v>0</v>
      </c>
      <c r="AX951" s="1"/>
      <c r="AY951" s="1"/>
      <c r="AZ951" s="1"/>
      <c r="BA951" s="2">
        <f t="shared" si="644"/>
        <v>0</v>
      </c>
      <c r="BB951" s="2">
        <f>SUM(AG951,AI951,-BA951,-Table17[[#This Row],[Sale Fee]])</f>
        <v>0</v>
      </c>
      <c r="BD951" s="1"/>
      <c r="BE951" s="1"/>
      <c r="BF951" s="1"/>
    </row>
    <row r="952" spans="1:58" x14ac:dyDescent="0.25">
      <c r="A952" s="1"/>
      <c r="B952" s="1"/>
      <c r="P952" s="1"/>
      <c r="Q952" s="1"/>
      <c r="R952" s="1"/>
      <c r="T952" s="1"/>
      <c r="U952" s="1"/>
      <c r="V952" s="1"/>
      <c r="Y952" s="1">
        <f>Table17[[#This Row],[Quantity2]]*Table17[[#This Row],[U Cost]]</f>
        <v>0</v>
      </c>
      <c r="AA952" s="1"/>
      <c r="AB952" s="1"/>
      <c r="AC952" s="1">
        <f t="shared" si="641"/>
        <v>0</v>
      </c>
      <c r="AD952" s="1"/>
      <c r="AE952" s="1">
        <f>SUM(Table17[[#This Row],[Total 
Paid]:[Refunds]])</f>
        <v>0</v>
      </c>
      <c r="AF952" s="1"/>
      <c r="AG952" s="1">
        <f>SUM(AC952,Table17[[#This Row],[Refunds]],Table17[[#This Row],[Shipping 
Charged]])</f>
        <v>0</v>
      </c>
      <c r="AH952" s="1"/>
      <c r="AI952" s="1"/>
      <c r="AJ952" s="1">
        <f t="shared" si="642"/>
        <v>0</v>
      </c>
      <c r="AL952" s="1"/>
      <c r="AM952" s="1"/>
      <c r="AN952" s="1"/>
      <c r="AO952" s="1"/>
      <c r="AQ952" s="30"/>
      <c r="AR952" s="1"/>
      <c r="AS952" s="1">
        <f t="shared" si="645"/>
        <v>0</v>
      </c>
      <c r="AT952" s="1"/>
      <c r="AU952" s="1"/>
      <c r="AV952" s="2">
        <f t="shared" si="643"/>
        <v>0</v>
      </c>
      <c r="AX952" s="1"/>
      <c r="AY952" s="1"/>
      <c r="AZ952" s="1"/>
      <c r="BA952" s="2">
        <f t="shared" si="644"/>
        <v>0</v>
      </c>
      <c r="BB952" s="2">
        <f>SUM(AG952,AI952,-BA952,-Table17[[#This Row],[Sale Fee]])</f>
        <v>0</v>
      </c>
      <c r="BD952" s="1"/>
      <c r="BE952" s="1"/>
      <c r="BF952" s="1"/>
    </row>
    <row r="953" spans="1:58" x14ac:dyDescent="0.25">
      <c r="A953" s="1"/>
      <c r="B953" s="1"/>
      <c r="P953" s="1"/>
      <c r="Q953" s="1"/>
      <c r="R953" s="1"/>
      <c r="T953" s="1"/>
      <c r="U953" s="1"/>
      <c r="V953" s="1"/>
      <c r="Y953" s="1">
        <f>Table17[[#This Row],[Quantity2]]*Table17[[#This Row],[U Cost]]</f>
        <v>0</v>
      </c>
      <c r="AA953" s="1"/>
      <c r="AB953" s="1"/>
      <c r="AC953" s="1">
        <f t="shared" si="641"/>
        <v>0</v>
      </c>
      <c r="AD953" s="1"/>
      <c r="AE953" s="1">
        <f>SUM(Table17[[#This Row],[Total 
Paid]:[Refunds]])</f>
        <v>0</v>
      </c>
      <c r="AF953" s="1"/>
      <c r="AG953" s="1">
        <f>SUM(AC953,Table17[[#This Row],[Refunds]],Table17[[#This Row],[Shipping 
Charged]])</f>
        <v>0</v>
      </c>
      <c r="AH953" s="1"/>
      <c r="AI953" s="1"/>
      <c r="AJ953" s="1">
        <f t="shared" si="642"/>
        <v>0</v>
      </c>
      <c r="AL953" s="1"/>
      <c r="AM953" s="1"/>
      <c r="AN953" s="1"/>
      <c r="AO953" s="1"/>
      <c r="AQ953" s="30"/>
      <c r="AR953" s="1"/>
      <c r="AS953" s="1">
        <f t="shared" si="645"/>
        <v>0</v>
      </c>
      <c r="AT953" s="1"/>
      <c r="AU953" s="1"/>
      <c r="AV953" s="2">
        <f t="shared" si="643"/>
        <v>0</v>
      </c>
      <c r="AX953" s="1"/>
      <c r="AY953" s="1"/>
      <c r="AZ953" s="1"/>
      <c r="BA953" s="2">
        <f t="shared" si="644"/>
        <v>0</v>
      </c>
      <c r="BB953" s="2">
        <f>SUM(AG953,AI953,-BA953,-Table17[[#This Row],[Sale Fee]])</f>
        <v>0</v>
      </c>
      <c r="BD953" s="1"/>
      <c r="BE953" s="1"/>
      <c r="BF953" s="1"/>
    </row>
    <row r="954" spans="1:58" x14ac:dyDescent="0.25">
      <c r="A954" s="1"/>
      <c r="B954" s="1"/>
      <c r="P954" s="1"/>
      <c r="Q954" s="1"/>
      <c r="R954" s="1"/>
      <c r="T954" s="1"/>
      <c r="U954" s="1"/>
      <c r="V954" s="1"/>
      <c r="Y954" s="1">
        <f>Table17[[#This Row],[Quantity2]]*Table17[[#This Row],[U Cost]]</f>
        <v>0</v>
      </c>
      <c r="AA954" s="1"/>
      <c r="AB954" s="1"/>
      <c r="AC954" s="1">
        <f t="shared" si="641"/>
        <v>0</v>
      </c>
      <c r="AD954" s="1"/>
      <c r="AE954" s="1">
        <f>SUM(Table17[[#This Row],[Total 
Paid]:[Refunds]])</f>
        <v>0</v>
      </c>
      <c r="AF954" s="1"/>
      <c r="AG954" s="1">
        <f>SUM(AC954,Table17[[#This Row],[Refunds]],Table17[[#This Row],[Shipping 
Charged]])</f>
        <v>0</v>
      </c>
      <c r="AH954" s="1"/>
      <c r="AI954" s="1"/>
      <c r="AJ954" s="1">
        <f t="shared" si="642"/>
        <v>0</v>
      </c>
      <c r="AL954" s="1"/>
      <c r="AM954" s="1"/>
      <c r="AN954" s="1"/>
      <c r="AO954" s="1"/>
      <c r="AQ954" s="30"/>
      <c r="AR954" s="1"/>
      <c r="AS954" s="1">
        <f t="shared" si="645"/>
        <v>0</v>
      </c>
      <c r="AT954" s="1"/>
      <c r="AU954" s="1"/>
      <c r="AV954" s="2">
        <f t="shared" si="643"/>
        <v>0</v>
      </c>
      <c r="AX954" s="1"/>
      <c r="AY954" s="1"/>
      <c r="AZ954" s="1"/>
      <c r="BA954" s="2">
        <f t="shared" si="644"/>
        <v>0</v>
      </c>
      <c r="BB954" s="2">
        <f>SUM(AG954,AI954,-BA954,-Table17[[#This Row],[Sale Fee]])</f>
        <v>0</v>
      </c>
      <c r="BD954" s="1"/>
      <c r="BE954" s="1"/>
      <c r="BF954" s="1"/>
    </row>
    <row r="955" spans="1:58" x14ac:dyDescent="0.25">
      <c r="A955" s="1"/>
      <c r="B955" s="1"/>
      <c r="P955" s="1"/>
      <c r="Q955" s="1"/>
      <c r="R955" s="1"/>
      <c r="T955" s="1"/>
      <c r="U955" s="1"/>
      <c r="V955" s="1"/>
      <c r="Y955" s="1">
        <f>Table17[[#This Row],[Quantity2]]*Table17[[#This Row],[U Cost]]</f>
        <v>0</v>
      </c>
      <c r="AA955" s="1"/>
      <c r="AB955" s="1"/>
      <c r="AC955" s="1">
        <f t="shared" si="641"/>
        <v>0</v>
      </c>
      <c r="AD955" s="1"/>
      <c r="AE955" s="1">
        <f>SUM(Table17[[#This Row],[Total 
Paid]:[Refunds]])</f>
        <v>0</v>
      </c>
      <c r="AF955" s="1"/>
      <c r="AG955" s="1">
        <f>SUM(AC955,Table17[[#This Row],[Refunds]],Table17[[#This Row],[Shipping 
Charged]])</f>
        <v>0</v>
      </c>
      <c r="AH955" s="1"/>
      <c r="AI955" s="1"/>
      <c r="AJ955" s="1">
        <f t="shared" si="642"/>
        <v>0</v>
      </c>
      <c r="AL955" s="1"/>
      <c r="AM955" s="1"/>
      <c r="AN955" s="1"/>
      <c r="AO955" s="1"/>
      <c r="AQ955" s="30"/>
      <c r="AR955" s="1"/>
      <c r="AS955" s="1">
        <f t="shared" si="645"/>
        <v>0</v>
      </c>
      <c r="AT955" s="1"/>
      <c r="AU955" s="1"/>
      <c r="AV955" s="2">
        <f t="shared" si="643"/>
        <v>0</v>
      </c>
      <c r="AX955" s="1"/>
      <c r="AY955" s="1"/>
      <c r="AZ955" s="1"/>
      <c r="BA955" s="2">
        <f t="shared" si="644"/>
        <v>0</v>
      </c>
      <c r="BB955" s="2">
        <f>SUM(AG955,AI955,-BA955,-Table17[[#This Row],[Sale Fee]])</f>
        <v>0</v>
      </c>
      <c r="BD955" s="1"/>
      <c r="BE955" s="1"/>
      <c r="BF955" s="1"/>
    </row>
    <row r="956" spans="1:58" x14ac:dyDescent="0.25">
      <c r="A956" s="1"/>
      <c r="B956" s="1"/>
      <c r="P956" s="1"/>
      <c r="Q956" s="1"/>
      <c r="R956" s="1"/>
      <c r="T956" s="1"/>
      <c r="U956" s="1"/>
      <c r="V956" s="1"/>
      <c r="Y956" s="1">
        <f>Table17[[#This Row],[Quantity2]]*Table17[[#This Row],[U Cost]]</f>
        <v>0</v>
      </c>
      <c r="AA956" s="1"/>
      <c r="AB956" s="1"/>
      <c r="AC956" s="1">
        <f t="shared" si="641"/>
        <v>0</v>
      </c>
      <c r="AD956" s="1"/>
      <c r="AE956" s="1">
        <f>SUM(Table17[[#This Row],[Total 
Paid]:[Refunds]])</f>
        <v>0</v>
      </c>
      <c r="AF956" s="1"/>
      <c r="AG956" s="1">
        <f>SUM(AC956,Table17[[#This Row],[Refunds]],Table17[[#This Row],[Shipping 
Charged]])</f>
        <v>0</v>
      </c>
      <c r="AH956" s="1"/>
      <c r="AI956" s="1"/>
      <c r="AJ956" s="1">
        <f t="shared" si="642"/>
        <v>0</v>
      </c>
      <c r="AL956" s="1"/>
      <c r="AM956" s="1"/>
      <c r="AN956" s="1"/>
      <c r="AO956" s="1"/>
      <c r="AQ956" s="30"/>
      <c r="AR956" s="1"/>
      <c r="AS956" s="1">
        <f t="shared" si="645"/>
        <v>0</v>
      </c>
      <c r="AT956" s="1"/>
      <c r="AU956" s="1"/>
      <c r="AV956" s="2">
        <f t="shared" si="643"/>
        <v>0</v>
      </c>
      <c r="AX956" s="1"/>
      <c r="AY956" s="1"/>
      <c r="AZ956" s="1"/>
      <c r="BA956" s="2">
        <f t="shared" si="644"/>
        <v>0</v>
      </c>
      <c r="BB956" s="2">
        <f>SUM(AG956,AI956,-BA956,-Table17[[#This Row],[Sale Fee]])</f>
        <v>0</v>
      </c>
      <c r="BD956" s="1"/>
      <c r="BE956" s="1"/>
      <c r="BF956" s="1"/>
    </row>
    <row r="957" spans="1:58" x14ac:dyDescent="0.25">
      <c r="A957" s="1"/>
      <c r="B957" s="1"/>
      <c r="P957" s="1"/>
      <c r="Q957" s="1"/>
      <c r="R957" s="1"/>
      <c r="T957" s="1"/>
      <c r="U957" s="1"/>
      <c r="V957" s="1"/>
      <c r="Y957" s="1">
        <f>Table17[[#This Row],[Quantity2]]*Table17[[#This Row],[U Cost]]</f>
        <v>0</v>
      </c>
      <c r="AA957" s="1"/>
      <c r="AB957" s="1"/>
      <c r="AC957" s="1">
        <f t="shared" si="641"/>
        <v>0</v>
      </c>
      <c r="AD957" s="1"/>
      <c r="AE957" s="1">
        <f>SUM(Table17[[#This Row],[Total 
Paid]:[Refunds]])</f>
        <v>0</v>
      </c>
      <c r="AF957" s="1"/>
      <c r="AG957" s="1">
        <f>SUM(AC957,Table17[[#This Row],[Refunds]],Table17[[#This Row],[Shipping 
Charged]])</f>
        <v>0</v>
      </c>
      <c r="AH957" s="1"/>
      <c r="AI957" s="1"/>
      <c r="AJ957" s="1">
        <f t="shared" si="642"/>
        <v>0</v>
      </c>
      <c r="AL957" s="1"/>
      <c r="AM957" s="1"/>
      <c r="AN957" s="1"/>
      <c r="AO957" s="1"/>
      <c r="AQ957" s="30"/>
      <c r="AR957" s="1"/>
      <c r="AS957" s="1">
        <f t="shared" si="645"/>
        <v>0</v>
      </c>
      <c r="AT957" s="1"/>
      <c r="AU957" s="1"/>
      <c r="AV957" s="2">
        <f t="shared" si="643"/>
        <v>0</v>
      </c>
      <c r="AX957" s="1"/>
      <c r="AY957" s="1"/>
      <c r="AZ957" s="1"/>
      <c r="BA957" s="2">
        <f t="shared" si="644"/>
        <v>0</v>
      </c>
      <c r="BB957" s="2">
        <f>SUM(AG957,AI957,-BA957,-Table17[[#This Row],[Sale Fee]])</f>
        <v>0</v>
      </c>
      <c r="BD957" s="1"/>
      <c r="BE957" s="1"/>
      <c r="BF957" s="1"/>
    </row>
    <row r="958" spans="1:58" x14ac:dyDescent="0.25">
      <c r="A958" s="1"/>
      <c r="B958" s="1"/>
      <c r="P958" s="1"/>
      <c r="Q958" s="1"/>
      <c r="R958" s="1"/>
      <c r="T958" s="1"/>
      <c r="U958" s="1"/>
      <c r="V958" s="1"/>
      <c r="Y958" s="1">
        <f>Table17[[#This Row],[Quantity2]]*Table17[[#This Row],[U Cost]]</f>
        <v>0</v>
      </c>
      <c r="AA958" s="1"/>
      <c r="AB958" s="1"/>
      <c r="AC958" s="1">
        <f t="shared" si="641"/>
        <v>0</v>
      </c>
      <c r="AD958" s="1"/>
      <c r="AE958" s="1">
        <f>SUM(Table17[[#This Row],[Total 
Paid]:[Refunds]])</f>
        <v>0</v>
      </c>
      <c r="AF958" s="1"/>
      <c r="AG958" s="1">
        <f>SUM(AC958,Table17[[#This Row],[Refunds]],Table17[[#This Row],[Shipping 
Charged]])</f>
        <v>0</v>
      </c>
      <c r="AH958" s="1"/>
      <c r="AI958" s="1"/>
      <c r="AJ958" s="1">
        <f t="shared" si="642"/>
        <v>0</v>
      </c>
      <c r="AL958" s="1"/>
      <c r="AM958" s="1"/>
      <c r="AN958" s="1"/>
      <c r="AO958" s="1"/>
      <c r="AQ958" s="30"/>
      <c r="AR958" s="1"/>
      <c r="AS958" s="1">
        <f t="shared" si="645"/>
        <v>0</v>
      </c>
      <c r="AT958" s="1"/>
      <c r="AU958" s="1"/>
      <c r="AV958" s="2">
        <f t="shared" si="643"/>
        <v>0</v>
      </c>
      <c r="AX958" s="1"/>
      <c r="AY958" s="1"/>
      <c r="AZ958" s="1"/>
      <c r="BA958" s="2">
        <f t="shared" si="644"/>
        <v>0</v>
      </c>
      <c r="BB958" s="2">
        <f>SUM(AG958,AI958,-BA958,-Table17[[#This Row],[Sale Fee]])</f>
        <v>0</v>
      </c>
      <c r="BD958" s="1"/>
      <c r="BE958" s="1"/>
      <c r="BF958" s="1"/>
    </row>
    <row r="959" spans="1:58" x14ac:dyDescent="0.25">
      <c r="A959" s="1"/>
      <c r="B959" s="1"/>
      <c r="P959" s="1"/>
      <c r="Q959" s="1"/>
      <c r="R959" s="1"/>
      <c r="T959" s="1"/>
      <c r="U959" s="1"/>
      <c r="V959" s="1"/>
      <c r="Y959" s="1">
        <f>Table17[[#This Row],[Quantity2]]*Table17[[#This Row],[U Cost]]</f>
        <v>0</v>
      </c>
      <c r="AA959" s="1"/>
      <c r="AB959" s="1"/>
      <c r="AC959" s="1">
        <f t="shared" si="641"/>
        <v>0</v>
      </c>
      <c r="AD959" s="1"/>
      <c r="AE959" s="1">
        <f>SUM(Table17[[#This Row],[Total 
Paid]:[Refunds]])</f>
        <v>0</v>
      </c>
      <c r="AF959" s="1"/>
      <c r="AG959" s="1">
        <f>SUM(AC959,Table17[[#This Row],[Refunds]],Table17[[#This Row],[Shipping 
Charged]])</f>
        <v>0</v>
      </c>
      <c r="AH959" s="1"/>
      <c r="AI959" s="1"/>
      <c r="AJ959" s="1">
        <f t="shared" si="642"/>
        <v>0</v>
      </c>
      <c r="AL959" s="1"/>
      <c r="AM959" s="1"/>
      <c r="AN959" s="1"/>
      <c r="AO959" s="1"/>
      <c r="AQ959" s="30"/>
      <c r="AR959" s="1"/>
      <c r="AS959" s="1">
        <f t="shared" si="645"/>
        <v>0</v>
      </c>
      <c r="AT959" s="1"/>
      <c r="AU959" s="1"/>
      <c r="AV959" s="2">
        <f t="shared" si="643"/>
        <v>0</v>
      </c>
      <c r="AX959" s="1"/>
      <c r="AY959" s="1"/>
      <c r="AZ959" s="1"/>
      <c r="BA959" s="2">
        <f t="shared" si="644"/>
        <v>0</v>
      </c>
      <c r="BB959" s="2">
        <f>SUM(AG959,AI959,-BA959,-Table17[[#This Row],[Sale Fee]])</f>
        <v>0</v>
      </c>
      <c r="BD959" s="1"/>
      <c r="BE959" s="1"/>
      <c r="BF959" s="1"/>
    </row>
    <row r="960" spans="1:58" x14ac:dyDescent="0.25">
      <c r="A960" s="1"/>
      <c r="B960" s="1"/>
      <c r="P960" s="1"/>
      <c r="Q960" s="1"/>
      <c r="R960" s="1"/>
      <c r="T960" s="1"/>
      <c r="U960" s="1"/>
      <c r="V960" s="1"/>
      <c r="Y960" s="1">
        <f>Table17[[#This Row],[Quantity2]]*Table17[[#This Row],[U Cost]]</f>
        <v>0</v>
      </c>
      <c r="AA960" s="1"/>
      <c r="AB960" s="1"/>
      <c r="AC960" s="1">
        <f t="shared" si="641"/>
        <v>0</v>
      </c>
      <c r="AD960" s="1"/>
      <c r="AE960" s="1">
        <f>SUM(Table17[[#This Row],[Total 
Paid]:[Refunds]])</f>
        <v>0</v>
      </c>
      <c r="AF960" s="1"/>
      <c r="AG960" s="1">
        <f>SUM(AC960,Table17[[#This Row],[Refunds]],Table17[[#This Row],[Shipping 
Charged]])</f>
        <v>0</v>
      </c>
      <c r="AH960" s="1"/>
      <c r="AI960" s="1"/>
      <c r="AJ960" s="1">
        <f t="shared" si="642"/>
        <v>0</v>
      </c>
      <c r="AL960" s="1"/>
      <c r="AM960" s="1"/>
      <c r="AN960" s="1"/>
      <c r="AO960" s="1"/>
      <c r="AQ960" s="30"/>
      <c r="AR960" s="1"/>
      <c r="AS960" s="1">
        <f t="shared" si="645"/>
        <v>0</v>
      </c>
      <c r="AT960" s="1"/>
      <c r="AU960" s="1"/>
      <c r="AV960" s="2">
        <f t="shared" si="643"/>
        <v>0</v>
      </c>
      <c r="AX960" s="1"/>
      <c r="AY960" s="1"/>
      <c r="AZ960" s="1"/>
      <c r="BA960" s="2">
        <f t="shared" si="644"/>
        <v>0</v>
      </c>
      <c r="BB960" s="2">
        <f>SUM(AG960,AI960,-BA960,-Table17[[#This Row],[Sale Fee]])</f>
        <v>0</v>
      </c>
      <c r="BD960" s="1"/>
      <c r="BE960" s="1"/>
      <c r="BF960" s="1"/>
    </row>
    <row r="961" spans="1:58" x14ac:dyDescent="0.25">
      <c r="A961" s="1"/>
      <c r="B961" s="1"/>
      <c r="P961" s="1"/>
      <c r="Q961" s="1"/>
      <c r="R961" s="1"/>
      <c r="T961" s="1"/>
      <c r="U961" s="1"/>
      <c r="V961" s="1"/>
      <c r="Y961" s="1">
        <f>Table17[[#This Row],[Quantity2]]*Table17[[#This Row],[U Cost]]</f>
        <v>0</v>
      </c>
      <c r="AA961" s="1"/>
      <c r="AB961" s="1"/>
      <c r="AC961" s="1">
        <f t="shared" si="641"/>
        <v>0</v>
      </c>
      <c r="AD961" s="1"/>
      <c r="AE961" s="1">
        <f>SUM(Table17[[#This Row],[Total 
Paid]:[Refunds]])</f>
        <v>0</v>
      </c>
      <c r="AF961" s="1"/>
      <c r="AG961" s="1">
        <f>SUM(AC961,Table17[[#This Row],[Refunds]],Table17[[#This Row],[Shipping 
Charged]])</f>
        <v>0</v>
      </c>
      <c r="AH961" s="1"/>
      <c r="AI961" s="1"/>
      <c r="AJ961" s="1">
        <f t="shared" si="642"/>
        <v>0</v>
      </c>
      <c r="AL961" s="1"/>
      <c r="AM961" s="1"/>
      <c r="AN961" s="1"/>
      <c r="AO961" s="1"/>
      <c r="AQ961" s="30"/>
      <c r="AR961" s="1"/>
      <c r="AS961" s="1">
        <f t="shared" si="645"/>
        <v>0</v>
      </c>
      <c r="AT961" s="1"/>
      <c r="AU961" s="1"/>
      <c r="AV961" s="2">
        <f t="shared" si="643"/>
        <v>0</v>
      </c>
      <c r="AX961" s="1"/>
      <c r="AY961" s="1"/>
      <c r="AZ961" s="1"/>
      <c r="BA961" s="2">
        <f t="shared" si="644"/>
        <v>0</v>
      </c>
      <c r="BB961" s="2">
        <f>SUM(AG961,AI961,-BA961,-Table17[[#This Row],[Sale Fee]])</f>
        <v>0</v>
      </c>
      <c r="BD961" s="1"/>
      <c r="BE961" s="1"/>
      <c r="BF961" s="1"/>
    </row>
    <row r="962" spans="1:58" x14ac:dyDescent="0.25">
      <c r="A962" s="1"/>
      <c r="B962" s="1"/>
      <c r="P962" s="1"/>
      <c r="Q962" s="1"/>
      <c r="R962" s="1"/>
      <c r="T962" s="1"/>
      <c r="U962" s="1"/>
      <c r="V962" s="1"/>
      <c r="Y962" s="1">
        <f>Table17[[#This Row],[Quantity2]]*Table17[[#This Row],[U Cost]]</f>
        <v>0</v>
      </c>
      <c r="AA962" s="1"/>
      <c r="AB962" s="1"/>
      <c r="AC962" s="1">
        <f t="shared" si="641"/>
        <v>0</v>
      </c>
      <c r="AD962" s="1"/>
      <c r="AE962" s="1">
        <f>SUM(Table17[[#This Row],[Total 
Paid]:[Refunds]])</f>
        <v>0</v>
      </c>
      <c r="AF962" s="1"/>
      <c r="AG962" s="1">
        <f>SUM(AC962,Table17[[#This Row],[Refunds]],Table17[[#This Row],[Shipping 
Charged]])</f>
        <v>0</v>
      </c>
      <c r="AH962" s="1"/>
      <c r="AI962" s="1"/>
      <c r="AJ962" s="1">
        <f t="shared" si="642"/>
        <v>0</v>
      </c>
      <c r="AL962" s="1"/>
      <c r="AM962" s="1"/>
      <c r="AN962" s="1"/>
      <c r="AO962" s="1"/>
      <c r="AQ962" s="30"/>
      <c r="AR962" s="1"/>
      <c r="AS962" s="1">
        <f t="shared" si="645"/>
        <v>0</v>
      </c>
      <c r="AT962" s="1"/>
      <c r="AU962" s="1"/>
      <c r="AV962" s="2">
        <f t="shared" si="643"/>
        <v>0</v>
      </c>
      <c r="AX962" s="1"/>
      <c r="AY962" s="1"/>
      <c r="AZ962" s="1"/>
      <c r="BA962" s="2">
        <f t="shared" si="644"/>
        <v>0</v>
      </c>
      <c r="BB962" s="2">
        <f>SUM(AG962,AI962,-BA962,-Table17[[#This Row],[Sale Fee]])</f>
        <v>0</v>
      </c>
      <c r="BD962" s="1"/>
      <c r="BE962" s="1"/>
      <c r="BF962" s="1"/>
    </row>
    <row r="963" spans="1:58" x14ac:dyDescent="0.25">
      <c r="A963" s="1"/>
      <c r="B963" s="1"/>
      <c r="P963" s="1"/>
      <c r="Q963" s="1"/>
      <c r="R963" s="1"/>
      <c r="T963" s="1"/>
      <c r="U963" s="1"/>
      <c r="V963" s="1"/>
      <c r="Y963" s="1">
        <f>Table17[[#This Row],[Quantity2]]*Table17[[#This Row],[U Cost]]</f>
        <v>0</v>
      </c>
      <c r="AA963" s="1"/>
      <c r="AB963" s="1"/>
      <c r="AC963" s="1">
        <f t="shared" si="641"/>
        <v>0</v>
      </c>
      <c r="AD963" s="1"/>
      <c r="AE963" s="1">
        <f>SUM(Table17[[#This Row],[Total 
Paid]:[Refunds]])</f>
        <v>0</v>
      </c>
      <c r="AF963" s="1"/>
      <c r="AG963" s="1">
        <f>SUM(AC963,Table17[[#This Row],[Refunds]],Table17[[#This Row],[Shipping 
Charged]])</f>
        <v>0</v>
      </c>
      <c r="AH963" s="1"/>
      <c r="AI963" s="1"/>
      <c r="AJ963" s="1">
        <f t="shared" si="642"/>
        <v>0</v>
      </c>
      <c r="AL963" s="1"/>
      <c r="AM963" s="1"/>
      <c r="AN963" s="1"/>
      <c r="AO963" s="1"/>
      <c r="AQ963" s="30"/>
      <c r="AR963" s="1"/>
      <c r="AS963" s="1">
        <f t="shared" si="645"/>
        <v>0</v>
      </c>
      <c r="AT963" s="1"/>
      <c r="AU963" s="1"/>
      <c r="AV963" s="2">
        <f t="shared" si="643"/>
        <v>0</v>
      </c>
      <c r="AX963" s="1"/>
      <c r="AY963" s="1"/>
      <c r="AZ963" s="1"/>
      <c r="BA963" s="2">
        <f t="shared" si="644"/>
        <v>0</v>
      </c>
      <c r="BB963" s="2">
        <f>SUM(AG963,AI963,-BA963,-Table17[[#This Row],[Sale Fee]])</f>
        <v>0</v>
      </c>
      <c r="BD963" s="1"/>
      <c r="BE963" s="1"/>
      <c r="BF963" s="1"/>
    </row>
    <row r="964" spans="1:58" x14ac:dyDescent="0.25">
      <c r="A964" s="1"/>
      <c r="B964" s="1"/>
      <c r="P964" s="1"/>
      <c r="Q964" s="1"/>
      <c r="R964" s="1"/>
      <c r="T964" s="1"/>
      <c r="U964" s="1"/>
      <c r="V964" s="1"/>
      <c r="Y964" s="1">
        <f>Table17[[#This Row],[Quantity2]]*Table17[[#This Row],[U Cost]]</f>
        <v>0</v>
      </c>
      <c r="AA964" s="1"/>
      <c r="AB964" s="1"/>
      <c r="AC964" s="1">
        <f t="shared" si="641"/>
        <v>0</v>
      </c>
      <c r="AD964" s="1"/>
      <c r="AE964" s="1">
        <f>SUM(Table17[[#This Row],[Total 
Paid]:[Refunds]])</f>
        <v>0</v>
      </c>
      <c r="AF964" s="1"/>
      <c r="AG964" s="1">
        <f>SUM(AC964,Table17[[#This Row],[Refunds]],Table17[[#This Row],[Shipping 
Charged]])</f>
        <v>0</v>
      </c>
      <c r="AH964" s="1"/>
      <c r="AI964" s="1"/>
      <c r="AJ964" s="1">
        <f t="shared" si="642"/>
        <v>0</v>
      </c>
      <c r="AL964" s="1"/>
      <c r="AM964" s="1"/>
      <c r="AN964" s="1"/>
      <c r="AO964" s="1"/>
      <c r="AQ964" s="30"/>
      <c r="AR964" s="1"/>
      <c r="AS964" s="1">
        <f t="shared" si="645"/>
        <v>0</v>
      </c>
      <c r="AT964" s="1"/>
      <c r="AU964" s="1"/>
      <c r="AV964" s="2">
        <f t="shared" si="643"/>
        <v>0</v>
      </c>
      <c r="AX964" s="1"/>
      <c r="AY964" s="1"/>
      <c r="AZ964" s="1"/>
      <c r="BA964" s="2">
        <f t="shared" si="644"/>
        <v>0</v>
      </c>
      <c r="BB964" s="2">
        <f>SUM(AG964,AI964,-BA964,-Table17[[#This Row],[Sale Fee]])</f>
        <v>0</v>
      </c>
      <c r="BD964" s="1"/>
      <c r="BE964" s="1"/>
      <c r="BF964" s="1"/>
    </row>
    <row r="965" spans="1:58" x14ac:dyDescent="0.25">
      <c r="A965" s="1"/>
      <c r="B965" s="1"/>
      <c r="P965" s="1"/>
      <c r="Q965" s="1"/>
      <c r="R965" s="1"/>
      <c r="T965" s="1"/>
      <c r="U965" s="1"/>
      <c r="V965" s="1"/>
      <c r="Y965" s="1">
        <f>Table17[[#This Row],[Quantity2]]*Table17[[#This Row],[U Cost]]</f>
        <v>0</v>
      </c>
      <c r="AA965" s="1"/>
      <c r="AB965" s="1"/>
      <c r="AC965" s="1">
        <f t="shared" si="641"/>
        <v>0</v>
      </c>
      <c r="AD965" s="1"/>
      <c r="AE965" s="1">
        <f>SUM(Table17[[#This Row],[Total 
Paid]:[Refunds]])</f>
        <v>0</v>
      </c>
      <c r="AF965" s="1"/>
      <c r="AG965" s="1">
        <f>SUM(AC965,Table17[[#This Row],[Refunds]],Table17[[#This Row],[Shipping 
Charged]])</f>
        <v>0</v>
      </c>
      <c r="AH965" s="1"/>
      <c r="AI965" s="1"/>
      <c r="AJ965" s="1">
        <f t="shared" si="642"/>
        <v>0</v>
      </c>
      <c r="AL965" s="1"/>
      <c r="AM965" s="1"/>
      <c r="AN965" s="1"/>
      <c r="AO965" s="1"/>
      <c r="AQ965" s="30"/>
      <c r="AR965" s="1"/>
      <c r="AS965" s="1">
        <f t="shared" si="645"/>
        <v>0</v>
      </c>
      <c r="AT965" s="1"/>
      <c r="AU965" s="1"/>
      <c r="AV965" s="2">
        <f t="shared" si="643"/>
        <v>0</v>
      </c>
      <c r="AX965" s="1"/>
      <c r="AY965" s="1"/>
      <c r="AZ965" s="1"/>
      <c r="BA965" s="2">
        <f t="shared" si="644"/>
        <v>0</v>
      </c>
      <c r="BB965" s="2">
        <f>SUM(AG965,AI965,-BA965,-Table17[[#This Row],[Sale Fee]])</f>
        <v>0</v>
      </c>
      <c r="BD965" s="1"/>
      <c r="BE965" s="1"/>
      <c r="BF965" s="1"/>
    </row>
    <row r="966" spans="1:58" x14ac:dyDescent="0.25">
      <c r="A966" s="1"/>
      <c r="B966" s="1"/>
      <c r="P966" s="1"/>
      <c r="Q966" s="1"/>
      <c r="R966" s="1"/>
      <c r="T966" s="1"/>
      <c r="U966" s="1"/>
      <c r="V966" s="1"/>
      <c r="Y966" s="1">
        <f>Table17[[#This Row],[Quantity2]]*Table17[[#This Row],[U Cost]]</f>
        <v>0</v>
      </c>
      <c r="AA966" s="1"/>
      <c r="AB966" s="1"/>
      <c r="AC966" s="1">
        <f t="shared" si="641"/>
        <v>0</v>
      </c>
      <c r="AD966" s="1"/>
      <c r="AE966" s="1">
        <f>SUM(Table17[[#This Row],[Total 
Paid]:[Refunds]])</f>
        <v>0</v>
      </c>
      <c r="AF966" s="1"/>
      <c r="AG966" s="1">
        <f>SUM(AC966,Table17[[#This Row],[Refunds]],Table17[[#This Row],[Shipping 
Charged]])</f>
        <v>0</v>
      </c>
      <c r="AH966" s="1"/>
      <c r="AI966" s="1"/>
      <c r="AJ966" s="1">
        <f t="shared" si="642"/>
        <v>0</v>
      </c>
      <c r="AL966" s="1"/>
      <c r="AM966" s="1"/>
      <c r="AN966" s="1"/>
      <c r="AO966" s="1"/>
      <c r="AQ966" s="30"/>
      <c r="AR966" s="1"/>
      <c r="AS966" s="1">
        <f t="shared" si="645"/>
        <v>0</v>
      </c>
      <c r="AT966" s="1"/>
      <c r="AU966" s="1"/>
      <c r="AV966" s="2">
        <f t="shared" si="643"/>
        <v>0</v>
      </c>
      <c r="AX966" s="1"/>
      <c r="AY966" s="1"/>
      <c r="AZ966" s="1"/>
      <c r="BA966" s="2">
        <f t="shared" si="644"/>
        <v>0</v>
      </c>
      <c r="BB966" s="2">
        <f>SUM(AG966,AI966,-BA966,-Table17[[#This Row],[Sale Fee]])</f>
        <v>0</v>
      </c>
      <c r="BD966" s="1"/>
      <c r="BE966" s="1"/>
      <c r="BF966" s="1"/>
    </row>
    <row r="967" spans="1:58" x14ac:dyDescent="0.25">
      <c r="A967" s="1"/>
      <c r="B967" s="1"/>
      <c r="P967" s="1"/>
      <c r="Q967" s="1"/>
      <c r="R967" s="1"/>
      <c r="T967" s="1"/>
      <c r="U967" s="1"/>
      <c r="V967" s="1"/>
      <c r="Y967" s="1">
        <f>Table17[[#This Row],[Quantity2]]*Table17[[#This Row],[U Cost]]</f>
        <v>0</v>
      </c>
      <c r="AA967" s="1"/>
      <c r="AB967" s="1"/>
      <c r="AC967" s="1">
        <f t="shared" si="641"/>
        <v>0</v>
      </c>
      <c r="AD967" s="1"/>
      <c r="AE967" s="1">
        <f>SUM(Table17[[#This Row],[Total 
Paid]:[Refunds]])</f>
        <v>0</v>
      </c>
      <c r="AF967" s="1"/>
      <c r="AG967" s="1">
        <f>SUM(AC967,Table17[[#This Row],[Refunds]],Table17[[#This Row],[Shipping 
Charged]])</f>
        <v>0</v>
      </c>
      <c r="AH967" s="1"/>
      <c r="AI967" s="1"/>
      <c r="AJ967" s="1">
        <f t="shared" si="642"/>
        <v>0</v>
      </c>
      <c r="AL967" s="1"/>
      <c r="AM967" s="1"/>
      <c r="AN967" s="1"/>
      <c r="AO967" s="1"/>
      <c r="AQ967" s="30"/>
      <c r="AR967" s="1"/>
      <c r="AS967" s="1">
        <f t="shared" si="645"/>
        <v>0</v>
      </c>
      <c r="AT967" s="1"/>
      <c r="AU967" s="1"/>
      <c r="AV967" s="2">
        <f t="shared" si="643"/>
        <v>0</v>
      </c>
      <c r="AX967" s="1"/>
      <c r="AY967" s="1"/>
      <c r="AZ967" s="1"/>
      <c r="BA967" s="2">
        <f t="shared" si="644"/>
        <v>0</v>
      </c>
      <c r="BB967" s="2">
        <f>SUM(AG967,AI967,-BA967,-Table17[[#This Row],[Sale Fee]])</f>
        <v>0</v>
      </c>
      <c r="BD967" s="1"/>
      <c r="BE967" s="1"/>
      <c r="BF967" s="1"/>
    </row>
    <row r="968" spans="1:58" x14ac:dyDescent="0.25">
      <c r="A968" s="1"/>
      <c r="B968" s="1"/>
      <c r="P968" s="1"/>
      <c r="Q968" s="1"/>
      <c r="R968" s="1"/>
      <c r="T968" s="1"/>
      <c r="U968" s="1"/>
      <c r="V968" s="1"/>
      <c r="Y968" s="1">
        <f>Table17[[#This Row],[Quantity2]]*Table17[[#This Row],[U Cost]]</f>
        <v>0</v>
      </c>
      <c r="AA968" s="1"/>
      <c r="AB968" s="1"/>
      <c r="AC968" s="1">
        <f t="shared" si="641"/>
        <v>0</v>
      </c>
      <c r="AD968" s="1"/>
      <c r="AE968" s="1">
        <f>SUM(Table17[[#This Row],[Total 
Paid]:[Refunds]])</f>
        <v>0</v>
      </c>
      <c r="AF968" s="1"/>
      <c r="AG968" s="1">
        <f>SUM(AC968,Table17[[#This Row],[Refunds]],Table17[[#This Row],[Shipping 
Charged]])</f>
        <v>0</v>
      </c>
      <c r="AH968" s="1"/>
      <c r="AI968" s="1"/>
      <c r="AJ968" s="1">
        <f t="shared" si="642"/>
        <v>0</v>
      </c>
      <c r="AL968" s="1"/>
      <c r="AM968" s="1"/>
      <c r="AN968" s="1"/>
      <c r="AO968" s="1"/>
      <c r="AQ968" s="30"/>
      <c r="AR968" s="1"/>
      <c r="AS968" s="1">
        <f t="shared" si="645"/>
        <v>0</v>
      </c>
      <c r="AT968" s="1"/>
      <c r="AU968" s="1"/>
      <c r="AV968" s="2">
        <f t="shared" si="643"/>
        <v>0</v>
      </c>
      <c r="AX968" s="1"/>
      <c r="AY968" s="1"/>
      <c r="AZ968" s="1"/>
      <c r="BA968" s="2">
        <f t="shared" si="644"/>
        <v>0</v>
      </c>
      <c r="BB968" s="2">
        <f>SUM(AG968,AI968,-BA968,-Table17[[#This Row],[Sale Fee]])</f>
        <v>0</v>
      </c>
      <c r="BD968" s="1"/>
      <c r="BE968" s="1"/>
      <c r="BF968" s="1"/>
    </row>
    <row r="969" spans="1:58" x14ac:dyDescent="0.25">
      <c r="A969" s="1"/>
      <c r="B969" s="1"/>
      <c r="P969" s="1"/>
      <c r="Q969" s="1"/>
      <c r="R969" s="1"/>
      <c r="T969" s="1"/>
      <c r="U969" s="1"/>
      <c r="V969" s="1"/>
      <c r="Y969" s="1">
        <f>Table17[[#This Row],[Quantity2]]*Table17[[#This Row],[U Cost]]</f>
        <v>0</v>
      </c>
      <c r="AA969" s="1"/>
      <c r="AB969" s="1"/>
      <c r="AC969" s="1">
        <f t="shared" si="641"/>
        <v>0</v>
      </c>
      <c r="AD969" s="1"/>
      <c r="AE969" s="1">
        <f>SUM(Table17[[#This Row],[Total 
Paid]:[Refunds]])</f>
        <v>0</v>
      </c>
      <c r="AF969" s="1"/>
      <c r="AG969" s="1">
        <f>SUM(AC969,Table17[[#This Row],[Refunds]],Table17[[#This Row],[Shipping 
Charged]])</f>
        <v>0</v>
      </c>
      <c r="AH969" s="1"/>
      <c r="AI969" s="1"/>
      <c r="AJ969" s="1">
        <f t="shared" si="642"/>
        <v>0</v>
      </c>
      <c r="AL969" s="1"/>
      <c r="AM969" s="1"/>
      <c r="AN969" s="1"/>
      <c r="AO969" s="1"/>
      <c r="AQ969" s="30"/>
      <c r="AR969" s="1"/>
      <c r="AS969" s="1">
        <f t="shared" si="645"/>
        <v>0</v>
      </c>
      <c r="AT969" s="1"/>
      <c r="AU969" s="1"/>
      <c r="AV969" s="2">
        <f t="shared" si="643"/>
        <v>0</v>
      </c>
      <c r="AX969" s="1"/>
      <c r="AY969" s="1"/>
      <c r="AZ969" s="1"/>
      <c r="BA969" s="2">
        <f t="shared" si="644"/>
        <v>0</v>
      </c>
      <c r="BB969" s="2">
        <f>SUM(AG969,AI969,-BA969,-Table17[[#This Row],[Sale Fee]])</f>
        <v>0</v>
      </c>
      <c r="BD969" s="1"/>
      <c r="BE969" s="1"/>
      <c r="BF969" s="1"/>
    </row>
    <row r="970" spans="1:58" x14ac:dyDescent="0.25">
      <c r="A970" s="1"/>
      <c r="B970" s="1"/>
      <c r="P970" s="1"/>
      <c r="Q970" s="1"/>
      <c r="R970" s="1"/>
      <c r="T970" s="1"/>
      <c r="U970" s="1"/>
      <c r="V970" s="1"/>
      <c r="Y970" s="1">
        <f>Table17[[#This Row],[Quantity2]]*Table17[[#This Row],[U Cost]]</f>
        <v>0</v>
      </c>
      <c r="AA970" s="1"/>
      <c r="AB970" s="1"/>
      <c r="AC970" s="1">
        <f t="shared" si="641"/>
        <v>0</v>
      </c>
      <c r="AD970" s="1"/>
      <c r="AE970" s="1">
        <f>SUM(Table17[[#This Row],[Total 
Paid]:[Refunds]])</f>
        <v>0</v>
      </c>
      <c r="AF970" s="1"/>
      <c r="AG970" s="1">
        <f>SUM(AC970,Table17[[#This Row],[Refunds]],Table17[[#This Row],[Shipping 
Charged]])</f>
        <v>0</v>
      </c>
      <c r="AH970" s="1"/>
      <c r="AI970" s="1"/>
      <c r="AJ970" s="1">
        <f t="shared" si="642"/>
        <v>0</v>
      </c>
      <c r="AL970" s="1"/>
      <c r="AM970" s="1"/>
      <c r="AN970" s="1"/>
      <c r="AO970" s="1"/>
      <c r="AQ970" s="30"/>
      <c r="AR970" s="1"/>
      <c r="AS970" s="1">
        <f t="shared" si="645"/>
        <v>0</v>
      </c>
      <c r="AT970" s="1"/>
      <c r="AU970" s="1"/>
      <c r="AV970" s="2">
        <f t="shared" si="643"/>
        <v>0</v>
      </c>
      <c r="AX970" s="1"/>
      <c r="AY970" s="1"/>
      <c r="AZ970" s="1"/>
      <c r="BA970" s="2">
        <f t="shared" si="644"/>
        <v>0</v>
      </c>
      <c r="BB970" s="2">
        <f>SUM(AG970,AI970,-BA970,-Table17[[#This Row],[Sale Fee]])</f>
        <v>0</v>
      </c>
      <c r="BD970" s="1"/>
      <c r="BE970" s="1"/>
      <c r="BF970" s="1"/>
    </row>
    <row r="971" spans="1:58" x14ac:dyDescent="0.25">
      <c r="A971" s="1"/>
      <c r="B971" s="1"/>
      <c r="P971" s="1"/>
      <c r="Q971" s="1"/>
      <c r="R971" s="1"/>
      <c r="T971" s="1"/>
      <c r="U971" s="1"/>
      <c r="V971" s="1"/>
      <c r="Y971" s="1">
        <f>Table17[[#This Row],[Quantity2]]*Table17[[#This Row],[U Cost]]</f>
        <v>0</v>
      </c>
      <c r="AA971" s="1"/>
      <c r="AB971" s="1"/>
      <c r="AC971" s="1">
        <f t="shared" si="641"/>
        <v>0</v>
      </c>
      <c r="AD971" s="1"/>
      <c r="AE971" s="1">
        <f>SUM(Table17[[#This Row],[Total 
Paid]:[Refunds]])</f>
        <v>0</v>
      </c>
      <c r="AF971" s="1"/>
      <c r="AG971" s="1">
        <f>SUM(AC971,Table17[[#This Row],[Refunds]],Table17[[#This Row],[Shipping 
Charged]])</f>
        <v>0</v>
      </c>
      <c r="AH971" s="1"/>
      <c r="AI971" s="1"/>
      <c r="AJ971" s="1">
        <f t="shared" si="642"/>
        <v>0</v>
      </c>
      <c r="AL971" s="1"/>
      <c r="AM971" s="1"/>
      <c r="AN971" s="1"/>
      <c r="AO971" s="1"/>
      <c r="AQ971" s="30"/>
      <c r="AR971" s="1"/>
      <c r="AS971" s="1">
        <f t="shared" si="645"/>
        <v>0</v>
      </c>
      <c r="AT971" s="1"/>
      <c r="AU971" s="1"/>
      <c r="AV971" s="2">
        <f t="shared" si="643"/>
        <v>0</v>
      </c>
      <c r="AX971" s="1"/>
      <c r="AY971" s="1"/>
      <c r="AZ971" s="1"/>
      <c r="BA971" s="2">
        <f t="shared" si="644"/>
        <v>0</v>
      </c>
      <c r="BB971" s="2">
        <f>SUM(AG971,AI971,-BA971,-Table17[[#This Row],[Sale Fee]])</f>
        <v>0</v>
      </c>
      <c r="BD971" s="1"/>
      <c r="BE971" s="1"/>
      <c r="BF971" s="1"/>
    </row>
    <row r="972" spans="1:58" x14ac:dyDescent="0.25">
      <c r="A972" s="1"/>
      <c r="B972" s="1"/>
      <c r="P972" s="1"/>
      <c r="Q972" s="1"/>
      <c r="R972" s="1"/>
      <c r="T972" s="1"/>
      <c r="U972" s="1"/>
      <c r="V972" s="1"/>
      <c r="Y972" s="1">
        <f>Table17[[#This Row],[Quantity2]]*Table17[[#This Row],[U Cost]]</f>
        <v>0</v>
      </c>
      <c r="AA972" s="1"/>
      <c r="AB972" s="1"/>
      <c r="AC972" s="1">
        <f t="shared" si="641"/>
        <v>0</v>
      </c>
      <c r="AD972" s="1"/>
      <c r="AE972" s="1">
        <f>SUM(Table17[[#This Row],[Total 
Paid]:[Refunds]])</f>
        <v>0</v>
      </c>
      <c r="AF972" s="1"/>
      <c r="AG972" s="1">
        <f>SUM(AC972,Table17[[#This Row],[Refunds]],Table17[[#This Row],[Shipping 
Charged]])</f>
        <v>0</v>
      </c>
      <c r="AH972" s="1"/>
      <c r="AI972" s="1"/>
      <c r="AJ972" s="1">
        <f t="shared" si="642"/>
        <v>0</v>
      </c>
      <c r="AL972" s="1"/>
      <c r="AM972" s="1"/>
      <c r="AN972" s="1"/>
      <c r="AO972" s="1"/>
      <c r="AQ972" s="30"/>
      <c r="AR972" s="1"/>
      <c r="AS972" s="1">
        <f t="shared" si="645"/>
        <v>0</v>
      </c>
      <c r="AT972" s="1"/>
      <c r="AU972" s="1"/>
      <c r="AV972" s="2">
        <f t="shared" si="643"/>
        <v>0</v>
      </c>
      <c r="AX972" s="1"/>
      <c r="AY972" s="1"/>
      <c r="AZ972" s="1"/>
      <c r="BA972" s="2">
        <f t="shared" si="644"/>
        <v>0</v>
      </c>
      <c r="BB972" s="2">
        <f>SUM(AG972,AI972,-BA972,-Table17[[#This Row],[Sale Fee]])</f>
        <v>0</v>
      </c>
      <c r="BD972" s="1"/>
      <c r="BE972" s="1"/>
      <c r="BF972" s="1"/>
    </row>
    <row r="973" spans="1:58" x14ac:dyDescent="0.25">
      <c r="A973" s="1"/>
      <c r="B973" s="1"/>
      <c r="P973" s="1"/>
      <c r="Q973" s="1"/>
      <c r="R973" s="1"/>
      <c r="T973" s="1"/>
      <c r="U973" s="1"/>
      <c r="V973" s="1"/>
      <c r="Y973" s="1">
        <f>Table17[[#This Row],[Quantity2]]*Table17[[#This Row],[U Cost]]</f>
        <v>0</v>
      </c>
      <c r="AA973" s="1"/>
      <c r="AB973" s="1"/>
      <c r="AC973" s="1">
        <f t="shared" si="641"/>
        <v>0</v>
      </c>
      <c r="AD973" s="1"/>
      <c r="AE973" s="1">
        <f>SUM(Table17[[#This Row],[Total 
Paid]:[Refunds]])</f>
        <v>0</v>
      </c>
      <c r="AF973" s="1"/>
      <c r="AG973" s="1">
        <f>SUM(AC973,Table17[[#This Row],[Refunds]],Table17[[#This Row],[Shipping 
Charged]])</f>
        <v>0</v>
      </c>
      <c r="AH973" s="1"/>
      <c r="AI973" s="1"/>
      <c r="AJ973" s="1">
        <f t="shared" si="642"/>
        <v>0</v>
      </c>
      <c r="AL973" s="1"/>
      <c r="AM973" s="1"/>
      <c r="AN973" s="1"/>
      <c r="AO973" s="1"/>
      <c r="AQ973" s="30"/>
      <c r="AR973" s="1"/>
      <c r="AS973" s="1">
        <f t="shared" si="645"/>
        <v>0</v>
      </c>
      <c r="AT973" s="1"/>
      <c r="AU973" s="1"/>
      <c r="AV973" s="2">
        <f t="shared" si="643"/>
        <v>0</v>
      </c>
      <c r="AX973" s="1"/>
      <c r="AY973" s="1"/>
      <c r="AZ973" s="1"/>
      <c r="BA973" s="2">
        <f t="shared" si="644"/>
        <v>0</v>
      </c>
      <c r="BB973" s="2">
        <f>SUM(AG973,AI973,-BA973,-Table17[[#This Row],[Sale Fee]])</f>
        <v>0</v>
      </c>
      <c r="BD973" s="1"/>
      <c r="BE973" s="1"/>
      <c r="BF973" s="1"/>
    </row>
    <row r="974" spans="1:58" x14ac:dyDescent="0.25">
      <c r="A974" s="1"/>
      <c r="B974" s="1"/>
      <c r="P974" s="1"/>
      <c r="Q974" s="1"/>
      <c r="R974" s="1"/>
      <c r="T974" s="1"/>
      <c r="U974" s="1"/>
      <c r="V974" s="1"/>
      <c r="Y974" s="1">
        <f>Table17[[#This Row],[Quantity2]]*Table17[[#This Row],[U Cost]]</f>
        <v>0</v>
      </c>
      <c r="AA974" s="1"/>
      <c r="AB974" s="1"/>
      <c r="AC974" s="1">
        <f t="shared" si="641"/>
        <v>0</v>
      </c>
      <c r="AD974" s="1"/>
      <c r="AE974" s="1">
        <f>SUM(Table17[[#This Row],[Total 
Paid]:[Refunds]])</f>
        <v>0</v>
      </c>
      <c r="AF974" s="1"/>
      <c r="AG974" s="1">
        <f>SUM(AC974,Table17[[#This Row],[Refunds]],Table17[[#This Row],[Shipping 
Charged]])</f>
        <v>0</v>
      </c>
      <c r="AH974" s="1"/>
      <c r="AI974" s="1"/>
      <c r="AJ974" s="1">
        <f t="shared" si="642"/>
        <v>0</v>
      </c>
      <c r="AL974" s="1"/>
      <c r="AM974" s="1"/>
      <c r="AN974" s="1"/>
      <c r="AO974" s="1"/>
      <c r="AQ974" s="30"/>
      <c r="AR974" s="1"/>
      <c r="AS974" s="1">
        <f t="shared" si="645"/>
        <v>0</v>
      </c>
      <c r="AT974" s="1"/>
      <c r="AU974" s="1"/>
      <c r="AV974" s="2">
        <f t="shared" si="643"/>
        <v>0</v>
      </c>
      <c r="AX974" s="1"/>
      <c r="AY974" s="1"/>
      <c r="AZ974" s="1"/>
      <c r="BA974" s="2">
        <f t="shared" si="644"/>
        <v>0</v>
      </c>
      <c r="BB974" s="2">
        <f>SUM(AG974,AI974,-BA974,-Table17[[#This Row],[Sale Fee]])</f>
        <v>0</v>
      </c>
      <c r="BD974" s="1"/>
      <c r="BE974" s="1"/>
      <c r="BF974" s="1"/>
    </row>
    <row r="975" spans="1:58" x14ac:dyDescent="0.25">
      <c r="A975" s="1"/>
      <c r="B975" s="1"/>
      <c r="P975" s="1"/>
      <c r="Q975" s="1"/>
      <c r="R975" s="1"/>
      <c r="T975" s="1"/>
      <c r="U975" s="1"/>
      <c r="V975" s="1"/>
      <c r="Y975" s="1">
        <f>Table17[[#This Row],[Quantity2]]*Table17[[#This Row],[U Cost]]</f>
        <v>0</v>
      </c>
      <c r="AA975" s="1"/>
      <c r="AB975" s="1"/>
      <c r="AC975" s="1">
        <f t="shared" si="641"/>
        <v>0</v>
      </c>
      <c r="AD975" s="1"/>
      <c r="AE975" s="1">
        <f>SUM(Table17[[#This Row],[Total 
Paid]:[Refunds]])</f>
        <v>0</v>
      </c>
      <c r="AF975" s="1"/>
      <c r="AG975" s="1">
        <f>SUM(AC975,Table17[[#This Row],[Refunds]],Table17[[#This Row],[Shipping 
Charged]])</f>
        <v>0</v>
      </c>
      <c r="AH975" s="1"/>
      <c r="AI975" s="1"/>
      <c r="AJ975" s="1">
        <f t="shared" si="642"/>
        <v>0</v>
      </c>
      <c r="AL975" s="1"/>
      <c r="AM975" s="1"/>
      <c r="AN975" s="1"/>
      <c r="AO975" s="1"/>
      <c r="AQ975" s="30"/>
      <c r="AR975" s="1"/>
      <c r="AS975" s="1">
        <f t="shared" si="645"/>
        <v>0</v>
      </c>
      <c r="AT975" s="1"/>
      <c r="AU975" s="1"/>
      <c r="AV975" s="2">
        <f t="shared" si="643"/>
        <v>0</v>
      </c>
      <c r="AX975" s="1"/>
      <c r="AY975" s="1"/>
      <c r="AZ975" s="1"/>
      <c r="BA975" s="2">
        <f t="shared" si="644"/>
        <v>0</v>
      </c>
      <c r="BB975" s="2">
        <f>SUM(AG975,AI975,-BA975,-Table17[[#This Row],[Sale Fee]])</f>
        <v>0</v>
      </c>
      <c r="BD975" s="1"/>
      <c r="BE975" s="1"/>
      <c r="BF975" s="1"/>
    </row>
    <row r="976" spans="1:58" x14ac:dyDescent="0.25">
      <c r="A976" s="1"/>
      <c r="B976" s="1"/>
      <c r="P976" s="1"/>
      <c r="Q976" s="1"/>
      <c r="R976" s="1"/>
      <c r="T976" s="1"/>
      <c r="U976" s="1"/>
      <c r="V976" s="1"/>
      <c r="Y976" s="1">
        <f>Table17[[#This Row],[Quantity2]]*Table17[[#This Row],[U Cost]]</f>
        <v>0</v>
      </c>
      <c r="AA976" s="1"/>
      <c r="AB976" s="1"/>
      <c r="AC976" s="1">
        <f t="shared" si="641"/>
        <v>0</v>
      </c>
      <c r="AD976" s="1"/>
      <c r="AE976" s="1">
        <f>SUM(Table17[[#This Row],[Total 
Paid]:[Refunds]])</f>
        <v>0</v>
      </c>
      <c r="AF976" s="1"/>
      <c r="AG976" s="1">
        <f>SUM(AC976,Table17[[#This Row],[Refunds]],Table17[[#This Row],[Shipping 
Charged]])</f>
        <v>0</v>
      </c>
      <c r="AH976" s="1"/>
      <c r="AI976" s="1"/>
      <c r="AJ976" s="1">
        <f t="shared" si="642"/>
        <v>0</v>
      </c>
      <c r="AL976" s="1"/>
      <c r="AM976" s="1"/>
      <c r="AN976" s="1"/>
      <c r="AO976" s="1"/>
      <c r="AQ976" s="30"/>
      <c r="AR976" s="1"/>
      <c r="AS976" s="1">
        <f t="shared" si="645"/>
        <v>0</v>
      </c>
      <c r="AT976" s="1"/>
      <c r="AU976" s="1"/>
      <c r="AV976" s="2">
        <f t="shared" si="643"/>
        <v>0</v>
      </c>
      <c r="AX976" s="1"/>
      <c r="AY976" s="1"/>
      <c r="AZ976" s="1"/>
      <c r="BA976" s="2">
        <f t="shared" si="644"/>
        <v>0</v>
      </c>
      <c r="BB976" s="2">
        <f>SUM(AG976,AI976,-BA976,-Table17[[#This Row],[Sale Fee]])</f>
        <v>0</v>
      </c>
      <c r="BD976" s="1"/>
      <c r="BE976" s="1"/>
      <c r="BF976" s="1"/>
    </row>
    <row r="977" spans="1:58" x14ac:dyDescent="0.25">
      <c r="A977" s="1"/>
      <c r="B977" s="1"/>
      <c r="P977" s="1"/>
      <c r="Q977" s="1"/>
      <c r="R977" s="1"/>
      <c r="T977" s="1"/>
      <c r="U977" s="1"/>
      <c r="V977" s="1"/>
      <c r="Y977" s="1">
        <f>Table17[[#This Row],[Quantity2]]*Table17[[#This Row],[U Cost]]</f>
        <v>0</v>
      </c>
      <c r="AA977" s="1"/>
      <c r="AB977" s="1"/>
      <c r="AC977" s="1">
        <f t="shared" si="641"/>
        <v>0</v>
      </c>
      <c r="AD977" s="1"/>
      <c r="AE977" s="1">
        <f>SUM(Table17[[#This Row],[Total 
Paid]:[Refunds]])</f>
        <v>0</v>
      </c>
      <c r="AF977" s="1"/>
      <c r="AG977" s="1">
        <f>SUM(AC977,Table17[[#This Row],[Refunds]],Table17[[#This Row],[Shipping 
Charged]])</f>
        <v>0</v>
      </c>
      <c r="AH977" s="1"/>
      <c r="AI977" s="1"/>
      <c r="AJ977" s="1">
        <f t="shared" si="642"/>
        <v>0</v>
      </c>
      <c r="AL977" s="1"/>
      <c r="AM977" s="1"/>
      <c r="AN977" s="1"/>
      <c r="AO977" s="1"/>
      <c r="AQ977" s="30"/>
      <c r="AR977" s="1"/>
      <c r="AS977" s="1">
        <f t="shared" si="645"/>
        <v>0</v>
      </c>
      <c r="AT977" s="1"/>
      <c r="AU977" s="1"/>
      <c r="AV977" s="2">
        <f t="shared" si="643"/>
        <v>0</v>
      </c>
      <c r="AX977" s="1"/>
      <c r="AY977" s="1"/>
      <c r="AZ977" s="1"/>
      <c r="BA977" s="2">
        <f t="shared" si="644"/>
        <v>0</v>
      </c>
      <c r="BB977" s="2">
        <f>SUM(AG977,AI977,-BA977,-Table17[[#This Row],[Sale Fee]])</f>
        <v>0</v>
      </c>
      <c r="BD977" s="1"/>
      <c r="BE977" s="1"/>
      <c r="BF977" s="1"/>
    </row>
    <row r="978" spans="1:58" x14ac:dyDescent="0.25">
      <c r="A978" s="1"/>
      <c r="B978" s="1"/>
      <c r="P978" s="1"/>
      <c r="Q978" s="1"/>
      <c r="R978" s="1"/>
      <c r="T978" s="1"/>
      <c r="U978" s="1"/>
      <c r="V978" s="1"/>
      <c r="Y978" s="1">
        <f>Table17[[#This Row],[Quantity2]]*Table17[[#This Row],[U Cost]]</f>
        <v>0</v>
      </c>
      <c r="AA978" s="1"/>
      <c r="AB978" s="1"/>
      <c r="AC978" s="1">
        <f t="shared" ref="AC978:AC988" si="646">AB978*AA978</f>
        <v>0</v>
      </c>
      <c r="AD978" s="1"/>
      <c r="AE978" s="1">
        <f>SUM(Table17[[#This Row],[Total 
Paid]:[Refunds]])</f>
        <v>0</v>
      </c>
      <c r="AF978" s="1"/>
      <c r="AG978" s="1">
        <f>SUM(AC978,Table17[[#This Row],[Refunds]],Table17[[#This Row],[Shipping 
Charged]])</f>
        <v>0</v>
      </c>
      <c r="AH978" s="1"/>
      <c r="AI978" s="1"/>
      <c r="AJ978" s="1">
        <f t="shared" ref="AJ978:AJ988" si="647">SUM(AG978,AH978,AI978)</f>
        <v>0</v>
      </c>
      <c r="AL978" s="1"/>
      <c r="AM978" s="1"/>
      <c r="AN978" s="1"/>
      <c r="AO978" s="1"/>
      <c r="AQ978" s="30"/>
      <c r="AR978" s="1"/>
      <c r="AS978" s="1">
        <f t="shared" si="645"/>
        <v>0</v>
      </c>
      <c r="AT978" s="1"/>
      <c r="AU978" s="1"/>
      <c r="AV978" s="2">
        <f t="shared" ref="AV978:AV988" si="648">SUM(AS978:AU978)</f>
        <v>0</v>
      </c>
      <c r="AX978" s="1"/>
      <c r="AY978" s="1"/>
      <c r="AZ978" s="1"/>
      <c r="BA978" s="2">
        <f t="shared" si="644"/>
        <v>0</v>
      </c>
      <c r="BB978" s="2">
        <f>SUM(AG978,AI978,-BA978,-Table17[[#This Row],[Sale Fee]])</f>
        <v>0</v>
      </c>
      <c r="BD978" s="1"/>
      <c r="BE978" s="1"/>
      <c r="BF978" s="1"/>
    </row>
    <row r="979" spans="1:58" x14ac:dyDescent="0.25">
      <c r="A979" s="1"/>
      <c r="B979" s="1"/>
      <c r="P979" s="1"/>
      <c r="Q979" s="1"/>
      <c r="R979" s="1"/>
      <c r="T979" s="1"/>
      <c r="U979" s="1"/>
      <c r="V979" s="1"/>
      <c r="Y979" s="1">
        <f>Table17[[#This Row],[Quantity2]]*Table17[[#This Row],[U Cost]]</f>
        <v>0</v>
      </c>
      <c r="AA979" s="1"/>
      <c r="AB979" s="1"/>
      <c r="AC979" s="1">
        <f t="shared" si="646"/>
        <v>0</v>
      </c>
      <c r="AD979" s="1"/>
      <c r="AE979" s="1">
        <f>SUM(Table17[[#This Row],[Total 
Paid]:[Refunds]])</f>
        <v>0</v>
      </c>
      <c r="AF979" s="1"/>
      <c r="AG979" s="1">
        <f>SUM(AC979,Table17[[#This Row],[Refunds]],Table17[[#This Row],[Shipping 
Charged]])</f>
        <v>0</v>
      </c>
      <c r="AH979" s="1"/>
      <c r="AI979" s="1"/>
      <c r="AJ979" s="1">
        <f t="shared" si="647"/>
        <v>0</v>
      </c>
      <c r="AL979" s="1"/>
      <c r="AM979" s="1"/>
      <c r="AN979" s="1"/>
      <c r="AO979" s="1"/>
      <c r="AQ979" s="30"/>
      <c r="AR979" s="1"/>
      <c r="AS979" s="1">
        <f t="shared" si="645"/>
        <v>0</v>
      </c>
      <c r="AT979" s="1"/>
      <c r="AU979" s="1"/>
      <c r="AV979" s="2">
        <f t="shared" si="648"/>
        <v>0</v>
      </c>
      <c r="AX979" s="1"/>
      <c r="AY979" s="1"/>
      <c r="AZ979" s="1"/>
      <c r="BA979" s="2">
        <f t="shared" si="644"/>
        <v>0</v>
      </c>
      <c r="BB979" s="2">
        <f>SUM(AG979,AI979,-BA979,-Table17[[#This Row],[Sale Fee]])</f>
        <v>0</v>
      </c>
      <c r="BD979" s="1"/>
      <c r="BE979" s="1"/>
      <c r="BF979" s="1"/>
    </row>
    <row r="980" spans="1:58" x14ac:dyDescent="0.25">
      <c r="A980" s="1"/>
      <c r="B980" s="1"/>
      <c r="P980" s="1"/>
      <c r="Q980" s="1"/>
      <c r="R980" s="1"/>
      <c r="T980" s="1"/>
      <c r="U980" s="1"/>
      <c r="V980" s="1"/>
      <c r="Y980" s="1">
        <f>Table17[[#This Row],[Quantity2]]*Table17[[#This Row],[U Cost]]</f>
        <v>0</v>
      </c>
      <c r="AA980" s="1"/>
      <c r="AB980" s="1"/>
      <c r="AC980" s="1">
        <f t="shared" si="646"/>
        <v>0</v>
      </c>
      <c r="AD980" s="1"/>
      <c r="AE980" s="1">
        <f>SUM(Table17[[#This Row],[Total 
Paid]:[Refunds]])</f>
        <v>0</v>
      </c>
      <c r="AF980" s="1"/>
      <c r="AG980" s="1">
        <f>SUM(AC980,Table17[[#This Row],[Refunds]],Table17[[#This Row],[Shipping 
Charged]])</f>
        <v>0</v>
      </c>
      <c r="AH980" s="1"/>
      <c r="AI980" s="1"/>
      <c r="AJ980" s="1">
        <f t="shared" si="647"/>
        <v>0</v>
      </c>
      <c r="AL980" s="1"/>
      <c r="AM980" s="1"/>
      <c r="AN980" s="1"/>
      <c r="AO980" s="1"/>
      <c r="AQ980" s="30"/>
      <c r="AR980" s="1"/>
      <c r="AS980" s="1">
        <f t="shared" si="645"/>
        <v>0</v>
      </c>
      <c r="AT980" s="1"/>
      <c r="AU980" s="1"/>
      <c r="AV980" s="2">
        <f t="shared" si="648"/>
        <v>0</v>
      </c>
      <c r="AX980" s="1"/>
      <c r="AY980" s="1"/>
      <c r="AZ980" s="1"/>
      <c r="BA980" s="2">
        <f t="shared" si="644"/>
        <v>0</v>
      </c>
      <c r="BB980" s="2">
        <f>SUM(AG980,AI980,-BA980,-Table17[[#This Row],[Sale Fee]])</f>
        <v>0</v>
      </c>
      <c r="BD980" s="1"/>
      <c r="BE980" s="1"/>
      <c r="BF980" s="1"/>
    </row>
    <row r="981" spans="1:58" x14ac:dyDescent="0.25">
      <c r="A981" s="1"/>
      <c r="B981" s="1"/>
      <c r="P981" s="1"/>
      <c r="Q981" s="1"/>
      <c r="R981" s="1"/>
      <c r="T981" s="1"/>
      <c r="U981" s="1"/>
      <c r="V981" s="1"/>
      <c r="Y981" s="1">
        <f>Table17[[#This Row],[Quantity2]]*Table17[[#This Row],[U Cost]]</f>
        <v>0</v>
      </c>
      <c r="AA981" s="1"/>
      <c r="AB981" s="1"/>
      <c r="AC981" s="1">
        <f t="shared" si="646"/>
        <v>0</v>
      </c>
      <c r="AD981" s="1"/>
      <c r="AE981" s="1">
        <f>SUM(Table17[[#This Row],[Total 
Paid]:[Refunds]])</f>
        <v>0</v>
      </c>
      <c r="AF981" s="1"/>
      <c r="AG981" s="1">
        <f>SUM(AC981,Table17[[#This Row],[Refunds]],Table17[[#This Row],[Shipping 
Charged]])</f>
        <v>0</v>
      </c>
      <c r="AH981" s="1"/>
      <c r="AI981" s="1"/>
      <c r="AJ981" s="1">
        <f t="shared" si="647"/>
        <v>0</v>
      </c>
      <c r="AL981" s="1"/>
      <c r="AM981" s="1"/>
      <c r="AN981" s="1"/>
      <c r="AO981" s="1"/>
      <c r="AQ981" s="30"/>
      <c r="AR981" s="1"/>
      <c r="AS981" s="1">
        <f t="shared" si="645"/>
        <v>0</v>
      </c>
      <c r="AT981" s="1"/>
      <c r="AU981" s="1"/>
      <c r="AV981" s="2">
        <f t="shared" si="648"/>
        <v>0</v>
      </c>
      <c r="AX981" s="1"/>
      <c r="AY981" s="1"/>
      <c r="AZ981" s="1"/>
      <c r="BA981" s="2">
        <f t="shared" si="644"/>
        <v>0</v>
      </c>
      <c r="BB981" s="2">
        <f>SUM(AG981,AI981,-BA981,-Table17[[#This Row],[Sale Fee]])</f>
        <v>0</v>
      </c>
      <c r="BD981" s="1"/>
      <c r="BE981" s="1"/>
      <c r="BF981" s="1"/>
    </row>
    <row r="982" spans="1:58" x14ac:dyDescent="0.25">
      <c r="A982" s="1"/>
      <c r="B982" s="1"/>
      <c r="P982" s="1"/>
      <c r="Q982" s="1"/>
      <c r="R982" s="1"/>
      <c r="T982" s="1"/>
      <c r="U982" s="1"/>
      <c r="V982" s="1"/>
      <c r="Y982" s="1">
        <f>Table17[[#This Row],[Quantity2]]*Table17[[#This Row],[U Cost]]</f>
        <v>0</v>
      </c>
      <c r="AA982" s="1"/>
      <c r="AB982" s="1"/>
      <c r="AC982" s="1">
        <f t="shared" si="646"/>
        <v>0</v>
      </c>
      <c r="AD982" s="1"/>
      <c r="AE982" s="1">
        <f>SUM(Table17[[#This Row],[Total 
Paid]:[Refunds]])</f>
        <v>0</v>
      </c>
      <c r="AF982" s="1"/>
      <c r="AG982" s="1">
        <f>SUM(AC982,Table17[[#This Row],[Refunds]],Table17[[#This Row],[Shipping 
Charged]])</f>
        <v>0</v>
      </c>
      <c r="AH982" s="1"/>
      <c r="AI982" s="1"/>
      <c r="AJ982" s="1">
        <f t="shared" si="647"/>
        <v>0</v>
      </c>
      <c r="AL982" s="1"/>
      <c r="AM982" s="1"/>
      <c r="AN982" s="1"/>
      <c r="AO982" s="1"/>
      <c r="AQ982" s="30"/>
      <c r="AR982" s="1"/>
      <c r="AS982" s="1">
        <f t="shared" si="645"/>
        <v>0</v>
      </c>
      <c r="AT982" s="1"/>
      <c r="AU982" s="1"/>
      <c r="AV982" s="2">
        <f t="shared" si="648"/>
        <v>0</v>
      </c>
      <c r="AX982" s="1"/>
      <c r="AY982" s="1"/>
      <c r="AZ982" s="1"/>
      <c r="BA982" s="2">
        <f t="shared" si="644"/>
        <v>0</v>
      </c>
      <c r="BB982" s="2">
        <f>SUM(AG982,AI982,-BA982,-Table17[[#This Row],[Sale Fee]])</f>
        <v>0</v>
      </c>
      <c r="BD982" s="1"/>
      <c r="BE982" s="1"/>
      <c r="BF982" s="1"/>
    </row>
    <row r="983" spans="1:58" x14ac:dyDescent="0.25">
      <c r="A983" s="1"/>
      <c r="B983" s="1"/>
      <c r="P983" s="1"/>
      <c r="Q983" s="1"/>
      <c r="R983" s="1"/>
      <c r="T983" s="1"/>
      <c r="U983" s="1"/>
      <c r="V983" s="1"/>
      <c r="Y983" s="1">
        <f>Table17[[#This Row],[Quantity2]]*Table17[[#This Row],[U Cost]]</f>
        <v>0</v>
      </c>
      <c r="AA983" s="1"/>
      <c r="AB983" s="1"/>
      <c r="AC983" s="1">
        <f t="shared" si="646"/>
        <v>0</v>
      </c>
      <c r="AD983" s="1"/>
      <c r="AE983" s="1">
        <f>SUM(Table17[[#This Row],[Total 
Paid]:[Refunds]])</f>
        <v>0</v>
      </c>
      <c r="AF983" s="1"/>
      <c r="AG983" s="1">
        <f>SUM(AC983,Table17[[#This Row],[Refunds]],Table17[[#This Row],[Shipping 
Charged]])</f>
        <v>0</v>
      </c>
      <c r="AH983" s="1"/>
      <c r="AI983" s="1"/>
      <c r="AJ983" s="1">
        <f t="shared" si="647"/>
        <v>0</v>
      </c>
      <c r="AL983" s="1"/>
      <c r="AM983" s="1"/>
      <c r="AN983" s="1"/>
      <c r="AO983" s="1"/>
      <c r="AQ983" s="30"/>
      <c r="AR983" s="1"/>
      <c r="AS983" s="1">
        <f t="shared" si="645"/>
        <v>0</v>
      </c>
      <c r="AT983" s="1"/>
      <c r="AU983" s="1"/>
      <c r="AV983" s="2">
        <f t="shared" si="648"/>
        <v>0</v>
      </c>
      <c r="AX983" s="1"/>
      <c r="AY983" s="1"/>
      <c r="AZ983" s="1"/>
      <c r="BA983" s="2">
        <f t="shared" si="644"/>
        <v>0</v>
      </c>
      <c r="BB983" s="2">
        <f>SUM(AG983,AI983,-BA983,-Table17[[#This Row],[Sale Fee]])</f>
        <v>0</v>
      </c>
      <c r="BD983" s="1"/>
      <c r="BE983" s="1"/>
      <c r="BF983" s="1"/>
    </row>
    <row r="984" spans="1:58" x14ac:dyDescent="0.25">
      <c r="A984" s="1"/>
      <c r="B984" s="1"/>
      <c r="P984" s="1"/>
      <c r="Q984" s="1"/>
      <c r="R984" s="1"/>
      <c r="T984" s="1"/>
      <c r="U984" s="1"/>
      <c r="V984" s="1"/>
      <c r="Y984" s="1">
        <f>Table17[[#This Row],[Quantity2]]*Table17[[#This Row],[U Cost]]</f>
        <v>0</v>
      </c>
      <c r="AA984" s="1">
        <v>0</v>
      </c>
      <c r="AB984" s="1">
        <v>0</v>
      </c>
      <c r="AC984" s="1">
        <f t="shared" si="646"/>
        <v>0</v>
      </c>
      <c r="AD984" s="1"/>
      <c r="AE984" s="1">
        <f>SUM(Table17[[#This Row],[Total 
Paid]:[Refunds]])</f>
        <v>0</v>
      </c>
      <c r="AF984" s="1"/>
      <c r="AG984" s="1">
        <f>SUM(AC984,Table17[[#This Row],[Refunds]],Table17[[#This Row],[Shipping 
Charged]])</f>
        <v>0</v>
      </c>
      <c r="AH984" s="1"/>
      <c r="AI984" s="1"/>
      <c r="AJ984" s="1">
        <f t="shared" si="647"/>
        <v>0</v>
      </c>
      <c r="AL984" s="1"/>
      <c r="AM984" s="1"/>
      <c r="AN984" s="1"/>
      <c r="AO984" s="1"/>
      <c r="AQ984" s="30"/>
      <c r="AR984" s="1"/>
      <c r="AS984" s="1">
        <f t="shared" si="645"/>
        <v>0</v>
      </c>
      <c r="AT984" s="1"/>
      <c r="AU984" s="1"/>
      <c r="AV984" s="2">
        <f t="shared" si="648"/>
        <v>0</v>
      </c>
      <c r="AX984" s="1"/>
      <c r="AY984" s="1"/>
      <c r="AZ984" s="1"/>
      <c r="BA984" s="2">
        <f t="shared" si="644"/>
        <v>0</v>
      </c>
      <c r="BB984" s="2">
        <f>SUM(AG984,AI984,-BA984,-Table17[[#This Row],[Sale Fee]])</f>
        <v>0</v>
      </c>
      <c r="BD984" s="1"/>
      <c r="BE984" s="1"/>
      <c r="BF984" s="1"/>
    </row>
    <row r="985" spans="1:58" x14ac:dyDescent="0.25">
      <c r="A985" s="1"/>
      <c r="B985" s="1"/>
      <c r="P985" s="1"/>
      <c r="Q985" s="1"/>
      <c r="R985" s="1"/>
      <c r="T985" s="1"/>
      <c r="U985" s="1"/>
      <c r="V985" s="1"/>
      <c r="Y985" s="1">
        <f>Table17[[#This Row],[Quantity2]]*Table17[[#This Row],[U Cost]]</f>
        <v>0</v>
      </c>
      <c r="AA985" s="1">
        <v>0</v>
      </c>
      <c r="AB985" s="1">
        <v>0</v>
      </c>
      <c r="AC985" s="1">
        <f t="shared" si="646"/>
        <v>0</v>
      </c>
      <c r="AD985" s="1"/>
      <c r="AE985" s="1">
        <f>SUM(Table17[[#This Row],[Total 
Paid]:[Refunds]])</f>
        <v>0</v>
      </c>
      <c r="AF985" s="1"/>
      <c r="AG985" s="1">
        <f>SUM(AC985,Table17[[#This Row],[Refunds]],Table17[[#This Row],[Shipping 
Charged]])</f>
        <v>0</v>
      </c>
      <c r="AH985" s="1"/>
      <c r="AI985" s="1"/>
      <c r="AJ985" s="1">
        <f t="shared" si="647"/>
        <v>0</v>
      </c>
      <c r="AL985" s="1"/>
      <c r="AM985" s="1"/>
      <c r="AN985" s="1"/>
      <c r="AO985" s="1"/>
      <c r="AQ985" s="30"/>
      <c r="AR985" s="1"/>
      <c r="AS985" s="1">
        <f t="shared" si="645"/>
        <v>0</v>
      </c>
      <c r="AT985" s="1"/>
      <c r="AU985" s="1"/>
      <c r="AV985" s="2">
        <f t="shared" si="648"/>
        <v>0</v>
      </c>
      <c r="AX985" s="1"/>
      <c r="AY985" s="1"/>
      <c r="AZ985" s="1"/>
      <c r="BA985" s="2">
        <f t="shared" si="644"/>
        <v>0</v>
      </c>
      <c r="BB985" s="2">
        <f>SUM(AG985,AI985,-BA985,-Table17[[#This Row],[Sale Fee]])</f>
        <v>0</v>
      </c>
      <c r="BD985" s="1"/>
      <c r="BE985" s="1"/>
      <c r="BF985" s="1"/>
    </row>
    <row r="986" spans="1:58" x14ac:dyDescent="0.25">
      <c r="A986" s="1"/>
      <c r="B986" s="1"/>
      <c r="P986" s="1"/>
      <c r="Q986" s="1"/>
      <c r="R986" s="1"/>
      <c r="T986" s="1"/>
      <c r="U986" s="1"/>
      <c r="V986" s="1"/>
      <c r="Y986" s="1">
        <f>Table17[[#This Row],[Quantity2]]*Table17[[#This Row],[U Cost]]</f>
        <v>0</v>
      </c>
      <c r="AA986" s="1">
        <v>0</v>
      </c>
      <c r="AB986" s="1">
        <v>0</v>
      </c>
      <c r="AC986" s="1">
        <f t="shared" si="646"/>
        <v>0</v>
      </c>
      <c r="AD986" s="1"/>
      <c r="AE986" s="1">
        <f>SUM(Table17[[#This Row],[Total 
Paid]:[Refunds]])</f>
        <v>0</v>
      </c>
      <c r="AF986" s="1"/>
      <c r="AG986" s="1">
        <f>SUM(AC986,Table17[[#This Row],[Refunds]],Table17[[#This Row],[Shipping 
Charged]])</f>
        <v>0</v>
      </c>
      <c r="AH986" s="1"/>
      <c r="AI986" s="1"/>
      <c r="AJ986" s="1">
        <f t="shared" si="647"/>
        <v>0</v>
      </c>
      <c r="AL986" s="1"/>
      <c r="AM986" s="1"/>
      <c r="AN986" s="1"/>
      <c r="AO986" s="1"/>
      <c r="AQ986" s="30">
        <f t="shared" ref="AQ986:AQ988" si="649">AA986</f>
        <v>0</v>
      </c>
      <c r="AR986" s="1"/>
      <c r="AS986" s="1">
        <f t="shared" si="645"/>
        <v>0</v>
      </c>
      <c r="AT986" s="1"/>
      <c r="AU986" s="1"/>
      <c r="AV986" s="2">
        <f t="shared" si="648"/>
        <v>0</v>
      </c>
      <c r="AX986" s="1"/>
      <c r="AY986" s="1"/>
      <c r="AZ986" s="1"/>
      <c r="BA986" s="2">
        <f t="shared" si="644"/>
        <v>0</v>
      </c>
      <c r="BB986" s="2">
        <f>SUM(AG986,AI986,-BA986,-Table17[[#This Row],[Sale Fee]])</f>
        <v>0</v>
      </c>
      <c r="BD986" s="1"/>
      <c r="BE986" s="1"/>
      <c r="BF986" s="1"/>
    </row>
    <row r="987" spans="1:58" x14ac:dyDescent="0.25">
      <c r="A987" s="1"/>
      <c r="B987" s="1"/>
      <c r="P987" s="1"/>
      <c r="Q987" s="1"/>
      <c r="R987" s="1"/>
      <c r="T987" s="1"/>
      <c r="U987" s="1"/>
      <c r="V987" s="1"/>
      <c r="Y987" s="1">
        <f>Table17[[#This Row],[Quantity2]]*Table17[[#This Row],[U Cost]]</f>
        <v>0</v>
      </c>
      <c r="AA987" s="1">
        <v>0</v>
      </c>
      <c r="AB987" s="1">
        <v>0</v>
      </c>
      <c r="AC987" s="1">
        <f t="shared" si="646"/>
        <v>0</v>
      </c>
      <c r="AD987" s="1"/>
      <c r="AE987" s="1">
        <f>SUM(Table17[[#This Row],[Total 
Paid]:[Refunds]])</f>
        <v>0</v>
      </c>
      <c r="AF987" s="1"/>
      <c r="AG987" s="1">
        <f>SUM(AC987,Table17[[#This Row],[Refunds]],Table17[[#This Row],[Shipping 
Charged]])</f>
        <v>0</v>
      </c>
      <c r="AH987" s="1"/>
      <c r="AI987" s="1"/>
      <c r="AJ987" s="1">
        <f t="shared" si="647"/>
        <v>0</v>
      </c>
      <c r="AL987" s="1"/>
      <c r="AM987" s="1"/>
      <c r="AN987" s="1"/>
      <c r="AO987" s="1"/>
      <c r="AQ987" s="30">
        <f t="shared" si="649"/>
        <v>0</v>
      </c>
      <c r="AR987" s="1"/>
      <c r="AS987" s="1">
        <f t="shared" si="645"/>
        <v>0</v>
      </c>
      <c r="AT987" s="1"/>
      <c r="AU987" s="1"/>
      <c r="AV987" s="2">
        <f t="shared" si="648"/>
        <v>0</v>
      </c>
      <c r="AX987" s="1"/>
      <c r="AY987" s="1"/>
      <c r="AZ987" s="1"/>
      <c r="BA987" s="2">
        <f t="shared" si="644"/>
        <v>0</v>
      </c>
      <c r="BB987" s="2">
        <f>SUM(AG987,AI987,-BA987,-Table17[[#This Row],[Sale Fee]])</f>
        <v>0</v>
      </c>
      <c r="BD987" s="1"/>
      <c r="BE987" s="1"/>
      <c r="BF987" s="1"/>
    </row>
    <row r="988" spans="1:58" x14ac:dyDescent="0.25">
      <c r="A988" s="1"/>
      <c r="B988" s="1"/>
      <c r="N988" t="s">
        <v>139</v>
      </c>
      <c r="P988" s="1"/>
      <c r="Q988" s="1"/>
      <c r="R988" s="1"/>
      <c r="T988" s="1"/>
      <c r="U988" s="1"/>
      <c r="V988" s="1"/>
      <c r="Y988" s="1">
        <f>Table17[[#This Row],[Quantity2]]*Table17[[#This Row],[U Cost]]</f>
        <v>0</v>
      </c>
      <c r="AA988" s="1">
        <v>0</v>
      </c>
      <c r="AB988" s="1">
        <v>0</v>
      </c>
      <c r="AC988" s="1">
        <f t="shared" si="646"/>
        <v>0</v>
      </c>
      <c r="AD988" s="1"/>
      <c r="AE988" s="1">
        <f>SUM(Table17[[#This Row],[Total 
Paid]:[Refunds]])</f>
        <v>0</v>
      </c>
      <c r="AF988" s="1"/>
      <c r="AG988" s="1">
        <f>SUM(AC988,Table17[[#This Row],[Refunds]],Table17[[#This Row],[Shipping 
Charged]])</f>
        <v>0</v>
      </c>
      <c r="AH988" s="1"/>
      <c r="AI988" s="1"/>
      <c r="AJ988" s="1">
        <f t="shared" si="647"/>
        <v>0</v>
      </c>
      <c r="AL988" s="1"/>
      <c r="AM988" s="1"/>
      <c r="AN988" s="1"/>
      <c r="AO988" s="1"/>
      <c r="AQ988" s="30">
        <f t="shared" si="649"/>
        <v>0</v>
      </c>
      <c r="AR988" s="1"/>
      <c r="AS988" s="1">
        <f t="shared" si="645"/>
        <v>0</v>
      </c>
      <c r="AT988" s="1"/>
      <c r="AU988" s="1"/>
      <c r="AV988" s="2">
        <f t="shared" si="648"/>
        <v>0</v>
      </c>
      <c r="AX988" s="1"/>
      <c r="AY988" s="1"/>
      <c r="AZ988" s="1"/>
      <c r="BA988" s="2">
        <f t="shared" si="644"/>
        <v>0</v>
      </c>
      <c r="BB988" s="2">
        <f>SUM(AG988,AI988,-BA988,-Table17[[#This Row],[Sale Fee]])</f>
        <v>0</v>
      </c>
      <c r="BD988" s="1"/>
      <c r="BE988" s="1"/>
      <c r="BF988" s="1"/>
    </row>
    <row r="989" spans="1:58" x14ac:dyDescent="0.25">
      <c r="A989" s="1"/>
      <c r="B989" s="1"/>
      <c r="E989" s="4"/>
      <c r="P989" s="1"/>
      <c r="Q989" s="1"/>
      <c r="R989" s="1"/>
      <c r="T989" s="1"/>
      <c r="U989" s="1"/>
      <c r="V989" s="1"/>
      <c r="Y989" s="1">
        <f>Table17[[#This Row],[Quantity2]]*Table17[[#This Row],[U Cost]]</f>
        <v>0</v>
      </c>
      <c r="AA989" s="1"/>
      <c r="AB989" s="1"/>
      <c r="AC989" s="1"/>
      <c r="AD989" s="1"/>
      <c r="AE989" s="1">
        <f>SUM(Table17[[#This Row],[Total 
Paid]:[Refunds]])</f>
        <v>0</v>
      </c>
      <c r="AF989" s="1"/>
      <c r="AG989" s="1">
        <f>SUM(AC989,Table17[[#This Row],[Refunds]],Table17[[#This Row],[Shipping 
Charged]])</f>
        <v>0</v>
      </c>
      <c r="AH989" s="1"/>
      <c r="AI989" s="1"/>
      <c r="AJ989" s="1"/>
      <c r="AL989" s="1"/>
      <c r="AM989" s="1"/>
      <c r="AN989" s="1"/>
      <c r="AO989" s="1"/>
      <c r="AP989" s="30"/>
      <c r="AQ989" s="30"/>
      <c r="AR989" s="1"/>
      <c r="AS989" s="1"/>
      <c r="AT989" s="1"/>
      <c r="AU989" s="1"/>
      <c r="AV989" s="2"/>
      <c r="AW989" s="1"/>
      <c r="AX989" s="1"/>
      <c r="AY989" s="1"/>
      <c r="AZ989" s="1"/>
      <c r="BA989" s="2"/>
      <c r="BB989" s="2">
        <f>SUM(AG989,AI989,-BA989,-Table17[[#This Row],[Sale Fee]])</f>
        <v>0</v>
      </c>
      <c r="BC989" s="1"/>
      <c r="BD989" s="1"/>
      <c r="BE989" s="1"/>
      <c r="BF989"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EBBF4BA8-50B4-44F6-9EDD-8DC7673EBFCF}">
          <x14:formula1>
            <xm:f>List!$R:$R</xm:f>
          </x14:formula1>
          <xm:sqref>AN7:AN989</xm:sqref>
        </x14:dataValidation>
        <x14:dataValidation type="list" allowBlank="1" showInputMessage="1" showErrorMessage="1" xr:uid="{CC6C989F-4478-4C72-AB21-7A6B1F0F4C68}">
          <x14:formula1>
            <xm:f>List!$Q:$Q</xm:f>
          </x14:formula1>
          <xm:sqref>AM7:AM989</xm:sqref>
        </x14:dataValidation>
        <x14:dataValidation type="list" allowBlank="1" showInputMessage="1" showErrorMessage="1" xr:uid="{770BD68D-FB40-467D-B312-6E00890D9A5B}">
          <x14:formula1>
            <xm:f>List!$F:$F</xm:f>
          </x14:formula1>
          <xm:sqref>D7:D989</xm:sqref>
        </x14:dataValidation>
        <x14:dataValidation type="list" allowBlank="1" showInputMessage="1" showErrorMessage="1" xr:uid="{40ABAED1-5C28-4D20-8658-BA5A11A013F1}">
          <x14:formula1>
            <xm:f>List!$B:$B</xm:f>
          </x14:formula1>
          <xm:sqref>F7:F989</xm:sqref>
        </x14:dataValidation>
        <x14:dataValidation type="list" allowBlank="1" showInputMessage="1" showErrorMessage="1" xr:uid="{9570559C-0475-4818-9FE9-CEC5D09A44F0}">
          <x14:formula1>
            <xm:f>List!$C:$C</xm:f>
          </x14:formula1>
          <xm:sqref>AP7:AP989 I7:I989</xm:sqref>
        </x14:dataValidation>
        <x14:dataValidation type="list" allowBlank="1" showInputMessage="1" showErrorMessage="1" xr:uid="{32E3506E-3E92-472C-AA7B-C83BD9519DD8}">
          <x14:formula1>
            <xm:f>List!$D:$D</xm:f>
          </x14:formula1>
          <xm:sqref>J7:J989</xm:sqref>
        </x14:dataValidation>
        <x14:dataValidation type="list" allowBlank="1" showInputMessage="1" showErrorMessage="1" xr:uid="{24964718-3BE8-46F8-8AD0-87A12E49C6BE}">
          <x14:formula1>
            <xm:f>List!$E:$E</xm:f>
          </x14:formula1>
          <xm:sqref>L7:L989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EB8A3-2125-4420-8B8D-A7D79151699B}">
  <dimension ref="A3:BG1415"/>
  <sheetViews>
    <sheetView zoomScale="85" zoomScaleNormal="85" workbookViewId="0">
      <selection activeCell="M13" sqref="M13"/>
    </sheetView>
  </sheetViews>
  <sheetFormatPr defaultRowHeight="15" outlineLevelCol="1" x14ac:dyDescent="0.25"/>
  <cols>
    <col min="1" max="1" width="12" customWidth="1"/>
    <col min="2" max="2" width="10.140625" customWidth="1"/>
    <col min="3" max="3" width="10.7109375" bestFit="1" customWidth="1"/>
    <col min="4" max="4" width="12.140625" customWidth="1"/>
    <col min="5" max="6" width="10.5703125" customWidth="1"/>
    <col min="7" max="7" width="15.42578125" customWidth="1"/>
    <col min="8" max="8" width="11.5703125" hidden="1" customWidth="1" outlineLevel="1"/>
    <col min="9" max="9" width="11.42578125" hidden="1" customWidth="1" outlineLevel="1"/>
    <col min="10" max="10" width="12.28515625" hidden="1" customWidth="1" outlineLevel="1"/>
    <col min="11" max="11" width="16.42578125" hidden="1" customWidth="1" outlineLevel="1"/>
    <col min="12" max="12" width="8.85546875" customWidth="1" collapsed="1"/>
    <col min="13" max="13" width="25" customWidth="1"/>
    <col min="14" max="14" width="40.28515625" customWidth="1"/>
    <col min="15" max="15" width="14.85546875" customWidth="1" outlineLevel="1"/>
    <col min="16" max="16" width="12.28515625" customWidth="1" outlineLevel="1"/>
    <col min="17" max="17" width="13.140625" customWidth="1" outlineLevel="1"/>
    <col min="18" max="18" width="14.28515625" customWidth="1"/>
    <col min="19" max="19" width="9.28515625" customWidth="1" outlineLevel="1"/>
    <col min="20" max="20" width="10.7109375" customWidth="1" outlineLevel="1"/>
    <col min="21" max="21" width="14.28515625" customWidth="1" outlineLevel="1"/>
    <col min="22" max="22" width="12" customWidth="1"/>
    <col min="23" max="23" width="16.140625" customWidth="1" outlineLevel="1" collapsed="1"/>
    <col min="24" max="25" width="16.140625" customWidth="1" outlineLevel="1"/>
    <col min="26" max="26" width="11.7109375" customWidth="1" outlineLevel="1"/>
    <col min="27" max="27" width="12.5703125" customWidth="1" outlineLevel="1"/>
    <col min="28" max="28" width="13" customWidth="1" outlineLevel="1"/>
    <col min="29" max="29" width="12" customWidth="1" outlineLevel="1"/>
    <col min="30" max="30" width="16.7109375" customWidth="1" outlineLevel="1"/>
    <col min="31" max="31" width="14.85546875" customWidth="1" outlineLevel="1"/>
    <col min="32" max="32" width="11.42578125" customWidth="1" outlineLevel="1"/>
    <col min="33" max="33" width="23.140625" customWidth="1" outlineLevel="1"/>
    <col min="34" max="34" width="9.140625" customWidth="1" outlineLevel="1"/>
    <col min="35" max="36" width="15.5703125" customWidth="1" outlineLevel="1"/>
    <col min="37" max="37" width="51" customWidth="1" outlineLevel="1"/>
    <col min="38" max="38" width="46.5703125" customWidth="1"/>
    <col min="39" max="39" width="18.28515625" customWidth="1"/>
    <col min="40" max="40" width="19.28515625" customWidth="1"/>
    <col min="41" max="41" width="18.5703125" customWidth="1"/>
    <col min="42" max="42" width="9.140625" customWidth="1"/>
    <col min="43" max="43" width="11.42578125" customWidth="1"/>
    <col min="44" max="44" width="9.140625" customWidth="1"/>
    <col min="45" max="45" width="13.140625" customWidth="1"/>
    <col min="46" max="47" width="16.85546875" customWidth="1"/>
    <col min="48" max="48" width="17.5703125" customWidth="1"/>
    <col min="49" max="49" width="9.140625" customWidth="1"/>
    <col min="50" max="50" width="14.85546875" customWidth="1"/>
    <col min="51" max="51" width="13.140625" customWidth="1"/>
    <col min="52" max="52" width="14.42578125" customWidth="1"/>
    <col min="53" max="53" width="11" customWidth="1"/>
    <col min="54" max="54" width="15.42578125" customWidth="1"/>
    <col min="55" max="55" width="7.140625" customWidth="1"/>
    <col min="56" max="56" width="10.85546875" customWidth="1"/>
    <col min="57" max="57" width="11" customWidth="1"/>
    <col min="58" max="58" width="11.7109375" customWidth="1"/>
  </cols>
  <sheetData>
    <row r="3" spans="1:57" ht="25.5" customHeight="1" x14ac:dyDescent="0.25">
      <c r="R3" s="64"/>
      <c r="V3" s="39"/>
      <c r="W3" s="18"/>
      <c r="X3" s="18"/>
      <c r="Y3" s="18"/>
      <c r="Z3" s="18"/>
      <c r="AA3" s="18"/>
      <c r="AB3" s="18"/>
      <c r="AC3" s="18"/>
      <c r="AD3" s="18"/>
      <c r="AF3" s="63"/>
      <c r="AG3" s="62"/>
      <c r="AH3" s="18"/>
      <c r="AI3" s="18"/>
      <c r="AJ3" s="18"/>
      <c r="AK3" s="18"/>
      <c r="AQ3" s="63"/>
      <c r="AT3" s="2"/>
      <c r="AV3" s="2"/>
      <c r="AW3" s="2"/>
      <c r="AZ3" s="2"/>
      <c r="BC3" s="2"/>
    </row>
    <row r="4" spans="1:57" ht="15.75" x14ac:dyDescent="0.25">
      <c r="W4" s="18"/>
      <c r="X4" s="18"/>
      <c r="Y4" s="18"/>
      <c r="Z4" s="18"/>
      <c r="AA4" s="18"/>
      <c r="AB4" s="18"/>
      <c r="AC4" s="18"/>
      <c r="AD4" s="18"/>
      <c r="AE4" s="18" t="s">
        <v>190</v>
      </c>
      <c r="AF4" s="18"/>
      <c r="AG4" s="18"/>
      <c r="AH4" s="18"/>
      <c r="AJ4">
        <v>7.0000000000000007E-2</v>
      </c>
      <c r="AK4" s="2">
        <f>SUM(Table19[Sales Tax])</f>
        <v>0</v>
      </c>
      <c r="AT4" s="6"/>
      <c r="AU4" s="6"/>
      <c r="AV4" s="6"/>
    </row>
    <row r="5" spans="1:57" ht="15.75" x14ac:dyDescent="0.25">
      <c r="Q5" s="20" t="s">
        <v>23</v>
      </c>
      <c r="R5" s="3"/>
      <c r="S5" s="3"/>
      <c r="U5" s="21" t="s">
        <v>27</v>
      </c>
      <c r="V5" s="21"/>
      <c r="W5" s="37"/>
      <c r="X5" s="37"/>
      <c r="Y5" s="37" t="s">
        <v>4</v>
      </c>
      <c r="Z5" s="37"/>
      <c r="AA5" s="16"/>
      <c r="AB5" s="23" t="s">
        <v>28</v>
      </c>
      <c r="AC5" s="24" t="s">
        <v>181</v>
      </c>
      <c r="AD5" s="24"/>
      <c r="AF5" s="56" t="s">
        <v>63</v>
      </c>
      <c r="AG5" s="24"/>
      <c r="AH5" s="24"/>
      <c r="AI5" s="24" t="s">
        <v>41</v>
      </c>
      <c r="AJ5" s="36"/>
      <c r="AK5" s="36"/>
      <c r="AO5" s="17"/>
      <c r="AP5" s="25" t="s">
        <v>30</v>
      </c>
      <c r="AQ5" s="25"/>
      <c r="AR5" s="25"/>
      <c r="AS5" s="25"/>
      <c r="AT5" s="26" t="s">
        <v>31</v>
      </c>
      <c r="AU5" s="26"/>
      <c r="AV5" s="26"/>
      <c r="AW5" s="27"/>
      <c r="AX5" t="s">
        <v>35</v>
      </c>
      <c r="AZ5" s="15"/>
      <c r="BB5" s="15"/>
      <c r="BC5" s="73"/>
      <c r="BD5" s="28" t="s">
        <v>42</v>
      </c>
      <c r="BE5" s="73"/>
    </row>
    <row r="6" spans="1:57" s="22" customFormat="1" ht="78.75" x14ac:dyDescent="0.25">
      <c r="A6" s="22" t="s">
        <v>199</v>
      </c>
      <c r="B6" s="22" t="s">
        <v>200</v>
      </c>
      <c r="C6" s="22" t="s">
        <v>17</v>
      </c>
      <c r="D6" s="22" t="s">
        <v>21</v>
      </c>
      <c r="E6" s="22" t="s">
        <v>14</v>
      </c>
      <c r="F6" s="22" t="s">
        <v>253</v>
      </c>
      <c r="G6" s="22" t="s">
        <v>0</v>
      </c>
      <c r="H6" s="22" t="s">
        <v>15</v>
      </c>
      <c r="I6" s="22" t="s">
        <v>16</v>
      </c>
      <c r="J6" s="22" t="s">
        <v>8</v>
      </c>
      <c r="K6" s="22" t="s">
        <v>13</v>
      </c>
      <c r="L6" s="22" t="s">
        <v>22</v>
      </c>
      <c r="M6" s="22" t="s">
        <v>182</v>
      </c>
      <c r="N6" s="22" t="s">
        <v>44</v>
      </c>
      <c r="O6" s="22" t="s">
        <v>51</v>
      </c>
      <c r="P6" s="22" t="s">
        <v>66</v>
      </c>
      <c r="Q6" s="22" t="s">
        <v>24</v>
      </c>
      <c r="R6" s="22" t="s">
        <v>25</v>
      </c>
      <c r="S6" s="22" t="s">
        <v>26</v>
      </c>
      <c r="T6" s="22" t="s">
        <v>67</v>
      </c>
      <c r="U6" s="22" t="s">
        <v>259</v>
      </c>
      <c r="V6" s="22" t="s">
        <v>84</v>
      </c>
      <c r="W6" s="22" t="s">
        <v>85</v>
      </c>
      <c r="X6" s="22" t="s">
        <v>279</v>
      </c>
      <c r="Y6" s="22" t="s">
        <v>280</v>
      </c>
      <c r="Z6" s="22" t="s">
        <v>281</v>
      </c>
      <c r="AA6" s="22" t="s">
        <v>68</v>
      </c>
      <c r="AB6" s="22" t="s">
        <v>82</v>
      </c>
      <c r="AC6" s="22" t="s">
        <v>29</v>
      </c>
      <c r="AD6" s="22" t="s">
        <v>86</v>
      </c>
      <c r="AE6" s="22" t="s">
        <v>87</v>
      </c>
      <c r="AF6" s="80" t="s">
        <v>39</v>
      </c>
      <c r="AG6" s="22" t="s">
        <v>36</v>
      </c>
      <c r="AH6" s="22" t="s">
        <v>169</v>
      </c>
      <c r="AI6" s="22" t="s">
        <v>64</v>
      </c>
      <c r="AJ6" s="22" t="s">
        <v>37</v>
      </c>
      <c r="AK6" s="22" t="s">
        <v>40</v>
      </c>
      <c r="AL6" s="74" t="s">
        <v>151</v>
      </c>
      <c r="AM6" s="74" t="s">
        <v>160</v>
      </c>
      <c r="AN6" s="74" t="s">
        <v>161</v>
      </c>
      <c r="AO6" s="22" t="s">
        <v>162</v>
      </c>
      <c r="AP6" s="22" t="s">
        <v>88</v>
      </c>
      <c r="AQ6" s="22" t="s">
        <v>89</v>
      </c>
      <c r="AR6" s="22" t="s">
        <v>90</v>
      </c>
      <c r="AS6" s="22" t="s">
        <v>33</v>
      </c>
      <c r="AT6" s="22" t="s">
        <v>31</v>
      </c>
      <c r="AU6" s="22" t="s">
        <v>91</v>
      </c>
      <c r="AV6" s="22" t="s">
        <v>69</v>
      </c>
      <c r="AW6" s="22" t="s">
        <v>92</v>
      </c>
      <c r="AX6" s="22" t="s">
        <v>32</v>
      </c>
      <c r="AY6" s="22" t="s">
        <v>93</v>
      </c>
      <c r="AZ6" s="22" t="s">
        <v>94</v>
      </c>
      <c r="BA6" s="22" t="s">
        <v>35</v>
      </c>
      <c r="BB6" s="22" t="s">
        <v>70</v>
      </c>
      <c r="BC6" s="22" t="s">
        <v>95</v>
      </c>
      <c r="BD6" s="22" t="s">
        <v>96</v>
      </c>
      <c r="BE6" s="22" t="s">
        <v>97</v>
      </c>
    </row>
    <row r="7" spans="1:57" x14ac:dyDescent="0.25">
      <c r="A7" s="1"/>
      <c r="B7" s="1"/>
      <c r="Q7" s="1"/>
      <c r="R7" s="1"/>
      <c r="S7" s="1">
        <f>R7*Q7</f>
        <v>0</v>
      </c>
      <c r="U7" s="1"/>
      <c r="V7" s="1"/>
      <c r="W7" s="1">
        <f t="shared" ref="W7" si="0">U7*V7</f>
        <v>0</v>
      </c>
      <c r="X7" s="1"/>
      <c r="Y7" s="1"/>
      <c r="Z7" s="1">
        <f>Table19[[#This Row],[Quantity2]]*Table19[[#This Row],[U Cost]]</f>
        <v>0</v>
      </c>
      <c r="AB7" s="1"/>
      <c r="AC7" s="1"/>
      <c r="AD7" s="1">
        <f t="shared" ref="AD7" si="1">AC7*AB7</f>
        <v>0</v>
      </c>
      <c r="AE7" s="1"/>
      <c r="AF7" s="1">
        <f>SUM(Table19[[#This Row],[Total 
Paid]:[Shipping 
Charged]])</f>
        <v>0</v>
      </c>
      <c r="AG7" s="1"/>
      <c r="AH7" s="1"/>
      <c r="AI7" s="1">
        <f>SUM(AF7,AG7,AH7)</f>
        <v>0</v>
      </c>
      <c r="AK7" s="1"/>
      <c r="AL7" s="1"/>
      <c r="AM7" s="1"/>
      <c r="AN7" s="1"/>
      <c r="AP7" s="30"/>
      <c r="AQ7" s="1"/>
      <c r="AR7" s="1">
        <f t="shared" ref="AR7" si="2">AQ7*AP7</f>
        <v>0</v>
      </c>
      <c r="AS7" s="1"/>
      <c r="AT7" s="1"/>
      <c r="AU7" s="2">
        <f>SUM(AR7:AT7)</f>
        <v>0</v>
      </c>
      <c r="AW7" s="1"/>
      <c r="AX7" s="1"/>
      <c r="AY7" s="1"/>
      <c r="AZ7" s="2">
        <f>SUM(AU7,AW7,AX7,AY7)</f>
        <v>0</v>
      </c>
      <c r="BA7" s="2">
        <f>SUM(AF7,AH7,-AZ7,-Table19[[#This Row],[Sale Fee]])</f>
        <v>0</v>
      </c>
      <c r="BC7" s="1">
        <f>SUM(Q7,U7,-SUM($AP7:$AP7))</f>
        <v>0</v>
      </c>
      <c r="BD7" s="1">
        <f>R7</f>
        <v>0</v>
      </c>
      <c r="BE7" s="1">
        <f t="shared" ref="BE7" si="3">BD7*BC7</f>
        <v>0</v>
      </c>
    </row>
    <row r="8" spans="1:57" x14ac:dyDescent="0.25">
      <c r="A8" s="1"/>
      <c r="B8" s="1"/>
      <c r="Q8" s="1"/>
      <c r="R8" s="1"/>
      <c r="S8" s="1">
        <f t="shared" ref="S8:S71" si="4">R8*Q8</f>
        <v>0</v>
      </c>
      <c r="U8" s="1"/>
      <c r="V8" s="1"/>
      <c r="W8" s="1">
        <f t="shared" ref="W8:W67" si="5">U8*V8</f>
        <v>0</v>
      </c>
      <c r="X8" s="1"/>
      <c r="Y8" s="1"/>
      <c r="Z8" s="1">
        <f>Table19[[#This Row],[Quantity2]]*Table19[[#This Row],[U Cost]]</f>
        <v>0</v>
      </c>
      <c r="AB8" s="1"/>
      <c r="AC8" s="1"/>
      <c r="AD8" s="1">
        <f t="shared" ref="AD8:AD391" si="6">AC8*AB8</f>
        <v>0</v>
      </c>
      <c r="AE8" s="1"/>
      <c r="AF8" s="1">
        <f>SUM(Table19[[#This Row],[Total 
Paid]:[Shipping 
Charged]])</f>
        <v>0</v>
      </c>
      <c r="AG8" s="1"/>
      <c r="AH8" s="1"/>
      <c r="AI8" s="1">
        <f t="shared" ref="AI8:AI392" si="7">SUM(AF8,AG8,AH8)</f>
        <v>0</v>
      </c>
      <c r="AK8" s="1"/>
      <c r="AL8" s="1"/>
      <c r="AM8" s="1"/>
      <c r="AN8" s="1"/>
      <c r="AP8" s="30"/>
      <c r="AQ8" s="1"/>
      <c r="AR8" s="1">
        <f t="shared" ref="AR8:AR21" si="8">AQ8*AP8</f>
        <v>0</v>
      </c>
      <c r="AS8" s="1"/>
      <c r="AT8" s="1"/>
      <c r="AU8" s="2">
        <f t="shared" ref="AU8:AU392" si="9">SUM(AR8:AT8)</f>
        <v>0</v>
      </c>
      <c r="AW8" s="1"/>
      <c r="AX8" s="1"/>
      <c r="AY8" s="1"/>
      <c r="AZ8" s="2">
        <f t="shared" ref="AZ8:AZ67" si="10">SUM(AU8,AW8,AX8,AY8)</f>
        <v>0</v>
      </c>
      <c r="BA8" s="2">
        <f>SUM(AF8,AH8,-AZ8,-Table19[[#This Row],[Sale Fee]])</f>
        <v>0</v>
      </c>
      <c r="BC8" s="1"/>
      <c r="BD8" s="1"/>
      <c r="BE8" s="1">
        <f t="shared" ref="BE8:BE1002" si="11">BD8*BC8</f>
        <v>0</v>
      </c>
    </row>
    <row r="9" spans="1:57" x14ac:dyDescent="0.25">
      <c r="A9" s="1"/>
      <c r="B9" s="1"/>
      <c r="Q9" s="1"/>
      <c r="R9" s="1"/>
      <c r="S9" s="1">
        <f t="shared" si="4"/>
        <v>0</v>
      </c>
      <c r="U9" s="1"/>
      <c r="V9" s="1"/>
      <c r="W9" s="1">
        <f t="shared" si="5"/>
        <v>0</v>
      </c>
      <c r="X9" s="1"/>
      <c r="Y9" s="1"/>
      <c r="Z9" s="1">
        <f>Table19[[#This Row],[Quantity2]]*Table19[[#This Row],[U Cost]]</f>
        <v>0</v>
      </c>
      <c r="AB9" s="1"/>
      <c r="AC9" s="1"/>
      <c r="AD9" s="1">
        <f t="shared" si="6"/>
        <v>0</v>
      </c>
      <c r="AE9" s="1"/>
      <c r="AF9" s="1">
        <f>SUM(Table19[[#This Row],[Total 
Paid]:[Shipping 
Charged]])</f>
        <v>0</v>
      </c>
      <c r="AG9" s="1"/>
      <c r="AH9" s="1"/>
      <c r="AI9" s="1">
        <f t="shared" si="7"/>
        <v>0</v>
      </c>
      <c r="AK9" s="1"/>
      <c r="AL9" s="1"/>
      <c r="AM9" s="1"/>
      <c r="AN9" s="1"/>
      <c r="AP9" s="30"/>
      <c r="AQ9" s="1"/>
      <c r="AR9" s="1">
        <f t="shared" si="8"/>
        <v>0</v>
      </c>
      <c r="AS9" s="1"/>
      <c r="AT9" s="1"/>
      <c r="AU9" s="2">
        <f t="shared" si="9"/>
        <v>0</v>
      </c>
      <c r="AW9" s="1"/>
      <c r="AX9" s="1"/>
      <c r="AY9" s="1"/>
      <c r="AZ9" s="2">
        <f t="shared" si="10"/>
        <v>0</v>
      </c>
      <c r="BA9" s="2">
        <f>SUM(AF9,AH9,-AZ9,-Table19[[#This Row],[Sale Fee]])</f>
        <v>0</v>
      </c>
      <c r="BC9" s="1"/>
      <c r="BD9" s="1"/>
      <c r="BE9" s="1"/>
    </row>
    <row r="10" spans="1:57" x14ac:dyDescent="0.25">
      <c r="A10" s="1"/>
      <c r="B10" s="1"/>
      <c r="E10" s="4"/>
      <c r="Q10" s="1"/>
      <c r="R10" s="1"/>
      <c r="S10" s="1">
        <f t="shared" si="4"/>
        <v>0</v>
      </c>
      <c r="U10" s="1"/>
      <c r="V10" s="1"/>
      <c r="W10" s="1">
        <f t="shared" si="5"/>
        <v>0</v>
      </c>
      <c r="X10" s="1"/>
      <c r="Y10" s="1"/>
      <c r="Z10" s="1">
        <f>Table19[[#This Row],[Quantity2]]*Table19[[#This Row],[U Cost]]</f>
        <v>0</v>
      </c>
      <c r="AB10" s="1"/>
      <c r="AC10" s="1"/>
      <c r="AD10" s="1">
        <f t="shared" si="6"/>
        <v>0</v>
      </c>
      <c r="AE10" s="1"/>
      <c r="AF10" s="1">
        <f>SUM(Table19[[#This Row],[Total 
Paid]:[Shipping 
Charged]])</f>
        <v>0</v>
      </c>
      <c r="AG10" s="1"/>
      <c r="AH10" s="1"/>
      <c r="AI10" s="1">
        <f t="shared" si="7"/>
        <v>0</v>
      </c>
      <c r="AK10" s="1"/>
      <c r="AL10" s="1"/>
      <c r="AM10" s="1"/>
      <c r="AN10" s="1"/>
      <c r="AP10" s="30"/>
      <c r="AQ10" s="1"/>
      <c r="AR10" s="1">
        <f t="shared" si="8"/>
        <v>0</v>
      </c>
      <c r="AS10" s="1"/>
      <c r="AT10" s="1"/>
      <c r="AU10" s="2">
        <f t="shared" si="9"/>
        <v>0</v>
      </c>
      <c r="AW10" s="1"/>
      <c r="AX10" s="1"/>
      <c r="AY10" s="1"/>
      <c r="AZ10" s="2">
        <f t="shared" si="10"/>
        <v>0</v>
      </c>
      <c r="BA10" s="2">
        <f>SUM(AF10,AH10,-AZ10,-Table19[[#This Row],[Sale Fee]])</f>
        <v>0</v>
      </c>
      <c r="BC10" s="1"/>
      <c r="BD10" s="1"/>
      <c r="BE10" s="1"/>
    </row>
    <row r="11" spans="1:57" x14ac:dyDescent="0.25">
      <c r="A11" s="1"/>
      <c r="B11" s="1"/>
      <c r="E11" s="4"/>
      <c r="Q11" s="1"/>
      <c r="R11" s="1"/>
      <c r="S11" s="1">
        <f t="shared" si="4"/>
        <v>0</v>
      </c>
      <c r="U11" s="1"/>
      <c r="V11" s="1"/>
      <c r="W11" s="1">
        <f t="shared" si="5"/>
        <v>0</v>
      </c>
      <c r="X11" s="1"/>
      <c r="Y11" s="1"/>
      <c r="Z11" s="1">
        <f>Table19[[#This Row],[Quantity2]]*Table19[[#This Row],[U Cost]]</f>
        <v>0</v>
      </c>
      <c r="AB11" s="1"/>
      <c r="AC11" s="1"/>
      <c r="AD11" s="1">
        <f t="shared" si="6"/>
        <v>0</v>
      </c>
      <c r="AE11" s="1"/>
      <c r="AF11" s="1">
        <f>SUM(Table19[[#This Row],[Total 
Paid]:[Shipping 
Charged]])</f>
        <v>0</v>
      </c>
      <c r="AG11" s="1"/>
      <c r="AH11" s="1"/>
      <c r="AI11" s="1">
        <f t="shared" si="7"/>
        <v>0</v>
      </c>
      <c r="AK11" s="1"/>
      <c r="AL11" s="1"/>
      <c r="AM11" s="1"/>
      <c r="AN11" s="1"/>
      <c r="AP11" s="30"/>
      <c r="AQ11" s="1"/>
      <c r="AR11" s="1">
        <f t="shared" si="8"/>
        <v>0</v>
      </c>
      <c r="AS11" s="1"/>
      <c r="AT11" s="1"/>
      <c r="AU11" s="2">
        <f t="shared" si="9"/>
        <v>0</v>
      </c>
      <c r="AW11" s="1"/>
      <c r="AX11" s="1"/>
      <c r="AY11" s="1"/>
      <c r="AZ11" s="2">
        <f t="shared" si="10"/>
        <v>0</v>
      </c>
      <c r="BA11" s="2">
        <f>SUM(AF11,AH11,-AZ11,-Table19[[#This Row],[Sale Fee]])</f>
        <v>0</v>
      </c>
      <c r="BC11" s="1"/>
      <c r="BD11" s="1"/>
      <c r="BE11" s="1"/>
    </row>
    <row r="12" spans="1:57" x14ac:dyDescent="0.25">
      <c r="A12" s="1"/>
      <c r="B12" s="1"/>
      <c r="E12" s="4"/>
      <c r="Q12" s="1"/>
      <c r="R12" s="1"/>
      <c r="S12" s="1">
        <f t="shared" si="4"/>
        <v>0</v>
      </c>
      <c r="U12" s="1"/>
      <c r="V12" s="1"/>
      <c r="W12" s="1">
        <f t="shared" si="5"/>
        <v>0</v>
      </c>
      <c r="X12" s="1"/>
      <c r="Y12" s="1"/>
      <c r="Z12" s="1">
        <f>Table19[[#This Row],[Quantity2]]*Table19[[#This Row],[U Cost]]</f>
        <v>0</v>
      </c>
      <c r="AB12" s="1"/>
      <c r="AC12" s="1"/>
      <c r="AD12" s="1">
        <f t="shared" si="6"/>
        <v>0</v>
      </c>
      <c r="AE12" s="1"/>
      <c r="AF12" s="1">
        <f>SUM(Table19[[#This Row],[Total 
Paid]:[Shipping 
Charged]])</f>
        <v>0</v>
      </c>
      <c r="AG12" s="1"/>
      <c r="AH12" s="1"/>
      <c r="AI12" s="1">
        <f t="shared" si="7"/>
        <v>0</v>
      </c>
      <c r="AK12" s="1"/>
      <c r="AL12" s="1"/>
      <c r="AM12" s="1"/>
      <c r="AN12" s="1"/>
      <c r="AP12" s="30"/>
      <c r="AQ12" s="1"/>
      <c r="AR12" s="1">
        <f t="shared" si="8"/>
        <v>0</v>
      </c>
      <c r="AS12" s="1"/>
      <c r="AT12" s="1"/>
      <c r="AU12" s="2">
        <f t="shared" si="9"/>
        <v>0</v>
      </c>
      <c r="AW12" s="1"/>
      <c r="AX12" s="1"/>
      <c r="AY12" s="1"/>
      <c r="AZ12" s="2">
        <f t="shared" si="10"/>
        <v>0</v>
      </c>
      <c r="BA12" s="2">
        <f>SUM(AF12,AH12,-AZ12,-Table19[[#This Row],[Sale Fee]])</f>
        <v>0</v>
      </c>
      <c r="BC12" s="1"/>
      <c r="BD12" s="1"/>
      <c r="BE12" s="1"/>
    </row>
    <row r="13" spans="1:57" x14ac:dyDescent="0.25">
      <c r="A13" s="1"/>
      <c r="B13" s="1"/>
      <c r="E13" s="4"/>
      <c r="Q13" s="1"/>
      <c r="R13" s="1"/>
      <c r="S13" s="1">
        <f t="shared" ref="S13" si="12">R13*Q13</f>
        <v>0</v>
      </c>
      <c r="U13" s="1"/>
      <c r="V13" s="1"/>
      <c r="W13" s="1">
        <f t="shared" ref="W13" si="13">U13*V13</f>
        <v>0</v>
      </c>
      <c r="X13" s="1"/>
      <c r="Y13" s="1"/>
      <c r="Z13" s="1">
        <f>Table19[[#This Row],[Quantity2]]*Table19[[#This Row],[U Cost]]</f>
        <v>0</v>
      </c>
      <c r="AB13" s="1"/>
      <c r="AC13" s="1"/>
      <c r="AD13" s="1">
        <f t="shared" ref="AD13" si="14">AC13*AB13</f>
        <v>0</v>
      </c>
      <c r="AE13" s="1"/>
      <c r="AF13" s="1">
        <f>SUM(Table19[[#This Row],[Total 
Paid]:[Shipping 
Charged]])</f>
        <v>0</v>
      </c>
      <c r="AG13" s="1"/>
      <c r="AH13" s="1"/>
      <c r="AI13" s="1">
        <f t="shared" ref="AI13" si="15">SUM(AF13,AG13,AH13)</f>
        <v>0</v>
      </c>
      <c r="AK13" s="1"/>
      <c r="AL13" s="1"/>
      <c r="AM13" s="1"/>
      <c r="AN13" s="1"/>
      <c r="AP13" s="30"/>
      <c r="AQ13" s="1"/>
      <c r="AR13" s="1">
        <f t="shared" ref="AR13" si="16">AQ13*AP13</f>
        <v>0</v>
      </c>
      <c r="AS13" s="1"/>
      <c r="AT13" s="1"/>
      <c r="AU13" s="2">
        <f t="shared" ref="AU13" si="17">SUM(AR13:AT13)</f>
        <v>0</v>
      </c>
      <c r="AW13" s="1"/>
      <c r="AX13" s="1"/>
      <c r="AY13" s="1"/>
      <c r="AZ13" s="2">
        <f t="shared" ref="AZ13" si="18">SUM(AU13,AW13,AX13,AY13)</f>
        <v>0</v>
      </c>
      <c r="BA13" s="2">
        <f>SUM(AF13,AH13,-AZ13,-Table19[[#This Row],[Sale Fee]])</f>
        <v>0</v>
      </c>
      <c r="BC13" s="1"/>
      <c r="BD13" s="1"/>
      <c r="BE13" s="1"/>
    </row>
    <row r="14" spans="1:57" x14ac:dyDescent="0.25">
      <c r="A14" s="1"/>
      <c r="B14" s="1"/>
      <c r="E14" s="4"/>
      <c r="Q14" s="1"/>
      <c r="R14" s="1"/>
      <c r="S14" s="1">
        <f t="shared" ref="S14" si="19">R14*Q14</f>
        <v>0</v>
      </c>
      <c r="U14" s="1"/>
      <c r="V14" s="1"/>
      <c r="W14" s="1">
        <f t="shared" ref="W14" si="20">U14*V14</f>
        <v>0</v>
      </c>
      <c r="X14" s="1"/>
      <c r="Y14" s="1"/>
      <c r="Z14" s="1">
        <f>Table19[[#This Row],[Quantity2]]*Table19[[#This Row],[U Cost]]</f>
        <v>0</v>
      </c>
      <c r="AB14" s="1"/>
      <c r="AC14" s="1"/>
      <c r="AD14" s="1">
        <f t="shared" ref="AD14" si="21">AC14*AB14</f>
        <v>0</v>
      </c>
      <c r="AE14" s="1"/>
      <c r="AF14" s="1">
        <f>SUM(Table19[[#This Row],[Total 
Paid]:[Shipping 
Charged]])</f>
        <v>0</v>
      </c>
      <c r="AG14" s="1"/>
      <c r="AH14" s="1"/>
      <c r="AI14" s="1">
        <f t="shared" ref="AI14" si="22">SUM(AF14,AG14,AH14)</f>
        <v>0</v>
      </c>
      <c r="AK14" s="1"/>
      <c r="AL14" s="1"/>
      <c r="AM14" s="1"/>
      <c r="AN14" s="1"/>
      <c r="AP14" s="30"/>
      <c r="AQ14" s="1"/>
      <c r="AR14" s="1">
        <f t="shared" ref="AR14" si="23">AQ14*AP14</f>
        <v>0</v>
      </c>
      <c r="AS14" s="1"/>
      <c r="AT14" s="1"/>
      <c r="AU14" s="2">
        <f t="shared" ref="AU14" si="24">SUM(AR14:AT14)</f>
        <v>0</v>
      </c>
      <c r="AW14" s="1"/>
      <c r="AX14" s="1"/>
      <c r="AY14" s="1"/>
      <c r="AZ14" s="2">
        <f t="shared" ref="AZ14" si="25">SUM(AU14,AW14,AX14,AY14)</f>
        <v>0</v>
      </c>
      <c r="BA14" s="2">
        <f>SUM(AF14,AH14,-AZ14,-Table19[[#This Row],[Sale Fee]])</f>
        <v>0</v>
      </c>
      <c r="BC14" s="1"/>
      <c r="BD14" s="1"/>
      <c r="BE14" s="1"/>
    </row>
    <row r="15" spans="1:57" x14ac:dyDescent="0.25">
      <c r="A15" s="1"/>
      <c r="B15" s="1"/>
      <c r="E15" s="4"/>
      <c r="Q15" s="1"/>
      <c r="R15" s="1"/>
      <c r="S15" s="1">
        <f t="shared" ref="S15" si="26">R15*Q15</f>
        <v>0</v>
      </c>
      <c r="U15" s="1"/>
      <c r="V15" s="1"/>
      <c r="W15" s="1">
        <f t="shared" ref="W15" si="27">U15*V15</f>
        <v>0</v>
      </c>
      <c r="X15" s="1"/>
      <c r="Y15" s="1"/>
      <c r="Z15" s="1">
        <f>Table19[[#This Row],[Quantity2]]*Table19[[#This Row],[U Cost]]</f>
        <v>0</v>
      </c>
      <c r="AB15" s="1"/>
      <c r="AC15" s="1"/>
      <c r="AD15" s="1">
        <f t="shared" ref="AD15" si="28">AC15*AB15</f>
        <v>0</v>
      </c>
      <c r="AE15" s="1"/>
      <c r="AF15" s="1">
        <f>SUM(Table19[[#This Row],[Total 
Paid]:[Shipping 
Charged]])</f>
        <v>0</v>
      </c>
      <c r="AG15" s="1"/>
      <c r="AH15" s="1"/>
      <c r="AI15" s="1">
        <f t="shared" ref="AI15" si="29">SUM(AF15,AG15,AH15)</f>
        <v>0</v>
      </c>
      <c r="AK15" s="1"/>
      <c r="AL15" s="1"/>
      <c r="AM15" s="1"/>
      <c r="AN15" s="1"/>
      <c r="AP15" s="30"/>
      <c r="AQ15" s="1"/>
      <c r="AR15" s="1">
        <f t="shared" ref="AR15" si="30">AQ15*AP15</f>
        <v>0</v>
      </c>
      <c r="AS15" s="1"/>
      <c r="AT15" s="1"/>
      <c r="AU15" s="2">
        <f t="shared" ref="AU15" si="31">SUM(AR15:AT15)</f>
        <v>0</v>
      </c>
      <c r="AW15" s="1"/>
      <c r="AX15" s="1"/>
      <c r="AY15" s="1"/>
      <c r="AZ15" s="2">
        <f t="shared" ref="AZ15" si="32">SUM(AU15,AW15,AX15,AY15)</f>
        <v>0</v>
      </c>
      <c r="BA15" s="2">
        <f>SUM(AF15,AH15,-AZ15,-Table19[[#This Row],[Sale Fee]])</f>
        <v>0</v>
      </c>
      <c r="BC15" s="1"/>
      <c r="BD15" s="1"/>
      <c r="BE15" s="1"/>
    </row>
    <row r="16" spans="1:57" x14ac:dyDescent="0.25">
      <c r="A16" s="1"/>
      <c r="B16" s="1"/>
      <c r="E16" s="4"/>
      <c r="Q16" s="1"/>
      <c r="R16" s="1"/>
      <c r="S16" s="1">
        <f t="shared" ref="S16" si="33">R16*Q16</f>
        <v>0</v>
      </c>
      <c r="U16" s="1"/>
      <c r="V16" s="1"/>
      <c r="W16" s="1">
        <f t="shared" ref="W16" si="34">U16*V16</f>
        <v>0</v>
      </c>
      <c r="X16" s="1"/>
      <c r="Y16" s="1"/>
      <c r="Z16" s="1">
        <f>Table19[[#This Row],[Quantity2]]*Table19[[#This Row],[U Cost]]</f>
        <v>0</v>
      </c>
      <c r="AB16" s="1"/>
      <c r="AC16" s="1"/>
      <c r="AD16" s="1">
        <f t="shared" ref="AD16" si="35">AC16*AB16</f>
        <v>0</v>
      </c>
      <c r="AE16" s="1"/>
      <c r="AF16" s="1">
        <f>SUM(Table19[[#This Row],[Total 
Paid]:[Shipping 
Charged]])</f>
        <v>0</v>
      </c>
      <c r="AG16" s="1"/>
      <c r="AH16" s="1"/>
      <c r="AI16" s="1">
        <f t="shared" ref="AI16" si="36">SUM(AF16,AG16,AH16)</f>
        <v>0</v>
      </c>
      <c r="AK16" s="1"/>
      <c r="AL16" s="1"/>
      <c r="AM16" s="1"/>
      <c r="AN16" s="1"/>
      <c r="AP16" s="30"/>
      <c r="AQ16" s="1"/>
      <c r="AR16" s="1">
        <f t="shared" ref="AR16" si="37">AQ16*AP16</f>
        <v>0</v>
      </c>
      <c r="AS16" s="1"/>
      <c r="AT16" s="1"/>
      <c r="AU16" s="2">
        <f t="shared" ref="AU16" si="38">SUM(AR16:AT16)</f>
        <v>0</v>
      </c>
      <c r="AW16" s="1"/>
      <c r="AX16" s="1"/>
      <c r="AY16" s="1"/>
      <c r="AZ16" s="2">
        <f t="shared" ref="AZ16" si="39">SUM(AU16,AW16,AX16,AY16)</f>
        <v>0</v>
      </c>
      <c r="BA16" s="2">
        <f>SUM(AF16,AH16,-AZ16,-Table19[[#This Row],[Sale Fee]])</f>
        <v>0</v>
      </c>
      <c r="BC16" s="1"/>
      <c r="BD16" s="1"/>
      <c r="BE16" s="1"/>
    </row>
    <row r="17" spans="1:57" x14ac:dyDescent="0.25">
      <c r="A17" s="1"/>
      <c r="B17" s="1"/>
      <c r="E17" s="4"/>
      <c r="Q17" s="1"/>
      <c r="R17" s="1"/>
      <c r="S17" s="1">
        <f t="shared" ref="S17" si="40">R17*Q17</f>
        <v>0</v>
      </c>
      <c r="U17" s="1"/>
      <c r="V17" s="1"/>
      <c r="W17" s="1">
        <f t="shared" ref="W17" si="41">U17*V17</f>
        <v>0</v>
      </c>
      <c r="X17" s="1"/>
      <c r="Y17" s="1"/>
      <c r="Z17" s="1">
        <f>Table19[[#This Row],[Quantity2]]*Table19[[#This Row],[U Cost]]</f>
        <v>0</v>
      </c>
      <c r="AB17" s="1"/>
      <c r="AC17" s="1"/>
      <c r="AD17" s="1">
        <f t="shared" ref="AD17" si="42">AC17*AB17</f>
        <v>0</v>
      </c>
      <c r="AE17" s="1"/>
      <c r="AF17" s="1">
        <f>SUM(Table19[[#This Row],[Total 
Paid]:[Shipping 
Charged]])</f>
        <v>0</v>
      </c>
      <c r="AG17" s="1"/>
      <c r="AH17" s="1"/>
      <c r="AI17" s="1">
        <f t="shared" ref="AI17" si="43">SUM(AF17,AG17,AH17)</f>
        <v>0</v>
      </c>
      <c r="AK17" s="1"/>
      <c r="AL17" s="1"/>
      <c r="AM17" s="1"/>
      <c r="AN17" s="1"/>
      <c r="AP17" s="30"/>
      <c r="AQ17" s="1"/>
      <c r="AR17" s="1">
        <f t="shared" ref="AR17" si="44">AQ17*AP17</f>
        <v>0</v>
      </c>
      <c r="AS17" s="1"/>
      <c r="AT17" s="1"/>
      <c r="AU17" s="2">
        <f t="shared" ref="AU17" si="45">SUM(AR17:AT17)</f>
        <v>0</v>
      </c>
      <c r="AW17" s="1"/>
      <c r="AX17" s="1"/>
      <c r="AY17" s="1"/>
      <c r="AZ17" s="2">
        <f t="shared" ref="AZ17" si="46">SUM(AU17,AW17,AX17,AY17)</f>
        <v>0</v>
      </c>
      <c r="BA17" s="2">
        <f>SUM(AF17,AH17,-AZ17,-Table19[[#This Row],[Sale Fee]])</f>
        <v>0</v>
      </c>
      <c r="BC17" s="1"/>
      <c r="BD17" s="1"/>
      <c r="BE17" s="1"/>
    </row>
    <row r="18" spans="1:57" x14ac:dyDescent="0.25">
      <c r="A18" s="1"/>
      <c r="B18" s="1"/>
      <c r="E18" s="4"/>
      <c r="Q18" s="1"/>
      <c r="R18" s="1"/>
      <c r="S18" s="1">
        <f t="shared" ref="S18" si="47">R18*Q18</f>
        <v>0</v>
      </c>
      <c r="U18" s="1"/>
      <c r="V18" s="1"/>
      <c r="W18" s="1">
        <f t="shared" ref="W18" si="48">U18*V18</f>
        <v>0</v>
      </c>
      <c r="X18" s="1"/>
      <c r="Y18" s="1"/>
      <c r="Z18" s="1">
        <f>Table19[[#This Row],[Quantity2]]*Table19[[#This Row],[U Cost]]</f>
        <v>0</v>
      </c>
      <c r="AB18" s="1"/>
      <c r="AC18" s="1"/>
      <c r="AD18" s="1">
        <f t="shared" ref="AD18" si="49">AC18*AB18</f>
        <v>0</v>
      </c>
      <c r="AE18" s="1"/>
      <c r="AF18" s="1">
        <f>SUM(Table19[[#This Row],[Total 
Paid]:[Shipping 
Charged]])</f>
        <v>0</v>
      </c>
      <c r="AG18" s="1"/>
      <c r="AH18" s="1"/>
      <c r="AI18" s="1">
        <f t="shared" ref="AI18" si="50">SUM(AF18,AG18,AH18)</f>
        <v>0</v>
      </c>
      <c r="AK18" s="1"/>
      <c r="AL18" s="1"/>
      <c r="AM18" s="1"/>
      <c r="AN18" s="1"/>
      <c r="AP18" s="30"/>
      <c r="AQ18" s="1"/>
      <c r="AR18" s="1">
        <f t="shared" ref="AR18" si="51">AQ18*AP18</f>
        <v>0</v>
      </c>
      <c r="AS18" s="1"/>
      <c r="AT18" s="1"/>
      <c r="AU18" s="2">
        <f t="shared" ref="AU18" si="52">SUM(AR18:AT18)</f>
        <v>0</v>
      </c>
      <c r="AW18" s="1"/>
      <c r="AX18" s="1"/>
      <c r="AY18" s="1"/>
      <c r="AZ18" s="2">
        <f t="shared" ref="AZ18" si="53">SUM(AU18,AW18,AX18,AY18)</f>
        <v>0</v>
      </c>
      <c r="BA18" s="2">
        <f>SUM(AF18,AH18,-AZ18,-Table19[[#This Row],[Sale Fee]])</f>
        <v>0</v>
      </c>
      <c r="BC18" s="1"/>
      <c r="BD18" s="1"/>
      <c r="BE18" s="1"/>
    </row>
    <row r="19" spans="1:57" x14ac:dyDescent="0.25">
      <c r="A19" s="1"/>
      <c r="B19" s="1"/>
      <c r="E19" s="4"/>
      <c r="Q19" s="1"/>
      <c r="R19" s="1"/>
      <c r="S19" s="1">
        <f t="shared" ref="S19" si="54">R19*Q19</f>
        <v>0</v>
      </c>
      <c r="U19" s="1"/>
      <c r="V19" s="1"/>
      <c r="W19" s="1">
        <f t="shared" ref="W19" si="55">U19*V19</f>
        <v>0</v>
      </c>
      <c r="X19" s="1"/>
      <c r="Y19" s="1"/>
      <c r="Z19" s="1">
        <f>Table19[[#This Row],[Quantity2]]*Table19[[#This Row],[U Cost]]</f>
        <v>0</v>
      </c>
      <c r="AB19" s="1"/>
      <c r="AC19" s="1"/>
      <c r="AD19" s="1">
        <f t="shared" ref="AD19" si="56">AC19*AB19</f>
        <v>0</v>
      </c>
      <c r="AE19" s="1"/>
      <c r="AF19" s="1">
        <f>SUM(Table19[[#This Row],[Total 
Paid]:[Shipping 
Charged]])</f>
        <v>0</v>
      </c>
      <c r="AG19" s="1"/>
      <c r="AH19" s="1"/>
      <c r="AI19" s="1">
        <f t="shared" ref="AI19" si="57">SUM(AF19,AG19,AH19)</f>
        <v>0</v>
      </c>
      <c r="AK19" s="1"/>
      <c r="AL19" s="1"/>
      <c r="AM19" s="1"/>
      <c r="AN19" s="1"/>
      <c r="AP19" s="30"/>
      <c r="AQ19" s="1"/>
      <c r="AR19" s="1">
        <f t="shared" ref="AR19" si="58">AQ19*AP19</f>
        <v>0</v>
      </c>
      <c r="AS19" s="1"/>
      <c r="AT19" s="1"/>
      <c r="AU19" s="2">
        <f t="shared" ref="AU19" si="59">SUM(AR19:AT19)</f>
        <v>0</v>
      </c>
      <c r="AW19" s="1"/>
      <c r="AX19" s="1"/>
      <c r="AY19" s="1"/>
      <c r="AZ19" s="2">
        <f t="shared" ref="AZ19" si="60">SUM(AU19,AW19,AX19,AY19)</f>
        <v>0</v>
      </c>
      <c r="BA19" s="2">
        <f>SUM(AF19,AH19,-AZ19,-Table19[[#This Row],[Sale Fee]])</f>
        <v>0</v>
      </c>
      <c r="BC19" s="1"/>
      <c r="BD19" s="1"/>
      <c r="BE19" s="1"/>
    </row>
    <row r="20" spans="1:57" x14ac:dyDescent="0.25">
      <c r="A20" s="1"/>
      <c r="B20" s="1"/>
      <c r="Q20" s="1"/>
      <c r="R20" s="1"/>
      <c r="S20" s="1">
        <f t="shared" si="4"/>
        <v>0</v>
      </c>
      <c r="U20" s="1"/>
      <c r="V20" s="1"/>
      <c r="W20" s="1">
        <f t="shared" si="5"/>
        <v>0</v>
      </c>
      <c r="X20" s="1"/>
      <c r="Y20" s="1"/>
      <c r="Z20" s="1">
        <f>Table19[[#This Row],[Quantity2]]*Table19[[#This Row],[U Cost]]</f>
        <v>0</v>
      </c>
      <c r="AB20" s="1"/>
      <c r="AC20" s="1"/>
      <c r="AD20" s="1">
        <f t="shared" si="6"/>
        <v>0</v>
      </c>
      <c r="AE20" s="1"/>
      <c r="AF20" s="1">
        <f>SUM(Table19[[#This Row],[Total 
Paid]:[Shipping 
Charged]])</f>
        <v>0</v>
      </c>
      <c r="AG20" s="1"/>
      <c r="AH20" s="1"/>
      <c r="AI20" s="1">
        <f t="shared" si="7"/>
        <v>0</v>
      </c>
      <c r="AK20" s="1"/>
      <c r="AL20" s="1"/>
      <c r="AM20" s="1"/>
      <c r="AN20" s="1"/>
      <c r="AP20" s="30"/>
      <c r="AQ20" s="1"/>
      <c r="AR20" s="1">
        <f t="shared" si="8"/>
        <v>0</v>
      </c>
      <c r="AS20" s="1"/>
      <c r="AT20" s="1"/>
      <c r="AU20" s="2">
        <f t="shared" si="9"/>
        <v>0</v>
      </c>
      <c r="AW20" s="1"/>
      <c r="AX20" s="1"/>
      <c r="AY20" s="1"/>
      <c r="AZ20" s="2">
        <f t="shared" si="10"/>
        <v>0</v>
      </c>
      <c r="BA20" s="2">
        <f>SUM(AF20,AH20,-AZ20,-Table19[[#This Row],[Sale Fee]])</f>
        <v>0</v>
      </c>
      <c r="BC20" s="1"/>
      <c r="BD20" s="1"/>
      <c r="BE20" s="1"/>
    </row>
    <row r="21" spans="1:57" x14ac:dyDescent="0.25">
      <c r="A21" s="1"/>
      <c r="B21" s="1"/>
      <c r="Q21" s="1"/>
      <c r="R21" s="1"/>
      <c r="S21" s="1">
        <f t="shared" si="4"/>
        <v>0</v>
      </c>
      <c r="U21" s="1"/>
      <c r="V21" s="1"/>
      <c r="W21" s="1">
        <f t="shared" si="5"/>
        <v>0</v>
      </c>
      <c r="X21" s="1"/>
      <c r="Y21" s="1"/>
      <c r="Z21" s="1">
        <f>Table19[[#This Row],[Quantity2]]*Table19[[#This Row],[U Cost]]</f>
        <v>0</v>
      </c>
      <c r="AB21" s="1"/>
      <c r="AC21" s="1"/>
      <c r="AD21" s="1">
        <f t="shared" si="6"/>
        <v>0</v>
      </c>
      <c r="AE21" s="1"/>
      <c r="AF21" s="1">
        <f>SUM(Table19[[#This Row],[Total 
Paid]:[Shipping 
Charged]])</f>
        <v>0</v>
      </c>
      <c r="AG21" s="1"/>
      <c r="AH21" s="1"/>
      <c r="AI21" s="1">
        <f t="shared" si="7"/>
        <v>0</v>
      </c>
      <c r="AK21" s="1"/>
      <c r="AL21" s="1"/>
      <c r="AM21" s="1"/>
      <c r="AN21" s="1"/>
      <c r="AP21" s="30"/>
      <c r="AQ21" s="1"/>
      <c r="AR21" s="1">
        <f t="shared" si="8"/>
        <v>0</v>
      </c>
      <c r="AS21" s="1"/>
      <c r="AT21" s="1"/>
      <c r="AU21" s="2">
        <f t="shared" si="9"/>
        <v>0</v>
      </c>
      <c r="AW21" s="1"/>
      <c r="AX21" s="1"/>
      <c r="AY21" s="1"/>
      <c r="AZ21" s="2">
        <f t="shared" si="10"/>
        <v>0</v>
      </c>
      <c r="BA21" s="2">
        <f>SUM(AF21,AH21,-AZ21,-Table19[[#This Row],[Sale Fee]])</f>
        <v>0</v>
      </c>
      <c r="BC21" s="1"/>
      <c r="BD21" s="1"/>
      <c r="BE21" s="1"/>
    </row>
    <row r="22" spans="1:57" x14ac:dyDescent="0.25">
      <c r="A22" s="1"/>
      <c r="B22" s="1"/>
      <c r="E22" s="4"/>
      <c r="Q22" s="1"/>
      <c r="R22" s="1"/>
      <c r="S22" s="1">
        <f t="shared" ref="S22" si="61">R22*Q22</f>
        <v>0</v>
      </c>
      <c r="U22" s="1"/>
      <c r="V22" s="1"/>
      <c r="W22" s="1">
        <f t="shared" ref="W22" si="62">U22*V22</f>
        <v>0</v>
      </c>
      <c r="X22" s="1"/>
      <c r="Y22" s="1"/>
      <c r="Z22" s="1">
        <f>Table19[[#This Row],[Quantity2]]*Table19[[#This Row],[U Cost]]</f>
        <v>0</v>
      </c>
      <c r="AB22" s="1"/>
      <c r="AC22" s="1"/>
      <c r="AD22" s="1">
        <f t="shared" ref="AD22" si="63">AC22*AB22</f>
        <v>0</v>
      </c>
      <c r="AE22" s="1"/>
      <c r="AF22" s="1">
        <f>SUM(Table19[[#This Row],[Total 
Paid]:[Shipping 
Charged]])</f>
        <v>0</v>
      </c>
      <c r="AG22" s="1"/>
      <c r="AH22" s="1"/>
      <c r="AI22" s="1">
        <f t="shared" ref="AI22" si="64">SUM(AF22,AG22,AH22)</f>
        <v>0</v>
      </c>
      <c r="AK22" s="1"/>
      <c r="AL22" s="1"/>
      <c r="AM22" s="1"/>
      <c r="AN22" s="1"/>
      <c r="AP22" s="30"/>
      <c r="AQ22" s="1"/>
      <c r="AR22" s="1">
        <f t="shared" ref="AR22" si="65">AQ22*AP22</f>
        <v>0</v>
      </c>
      <c r="AS22" s="1"/>
      <c r="AT22" s="1"/>
      <c r="AU22" s="2">
        <f t="shared" ref="AU22" si="66">SUM(AR22:AT22)</f>
        <v>0</v>
      </c>
      <c r="AW22" s="1"/>
      <c r="AX22" s="1"/>
      <c r="AY22" s="1"/>
      <c r="AZ22" s="2">
        <f t="shared" ref="AZ22" si="67">SUM(AU22,AW22,AX22,AY22)</f>
        <v>0</v>
      </c>
      <c r="BA22" s="2">
        <f>SUM(AF22,AH22,-AZ22,-Table19[[#This Row],[Sale Fee]])</f>
        <v>0</v>
      </c>
      <c r="BC22" s="1"/>
      <c r="BD22" s="1"/>
      <c r="BE22" s="1"/>
    </row>
    <row r="23" spans="1:57" x14ac:dyDescent="0.25">
      <c r="A23" s="1"/>
      <c r="B23" s="1"/>
      <c r="E23" s="4"/>
      <c r="Q23" s="1"/>
      <c r="R23" s="1"/>
      <c r="S23" s="1">
        <f t="shared" ref="S23" si="68">R23*Q23</f>
        <v>0</v>
      </c>
      <c r="U23" s="1"/>
      <c r="V23" s="1"/>
      <c r="W23" s="1">
        <f t="shared" ref="W23" si="69">U23*V23</f>
        <v>0</v>
      </c>
      <c r="X23" s="1"/>
      <c r="Y23" s="1"/>
      <c r="Z23" s="1">
        <f>Table19[[#This Row],[Quantity2]]*Table19[[#This Row],[U Cost]]</f>
        <v>0</v>
      </c>
      <c r="AB23" s="1"/>
      <c r="AC23" s="1"/>
      <c r="AD23" s="1">
        <f t="shared" ref="AD23" si="70">AC23*AB23</f>
        <v>0</v>
      </c>
      <c r="AE23" s="1"/>
      <c r="AF23" s="1">
        <f>SUM(Table19[[#This Row],[Total 
Paid]:[Shipping 
Charged]])</f>
        <v>0</v>
      </c>
      <c r="AG23" s="1"/>
      <c r="AH23" s="1"/>
      <c r="AI23" s="1">
        <f t="shared" ref="AI23" si="71">SUM(AF23,AG23,AH23)</f>
        <v>0</v>
      </c>
      <c r="AK23" s="1"/>
      <c r="AL23" s="1"/>
      <c r="AM23" s="1"/>
      <c r="AN23" s="1"/>
      <c r="AP23" s="30"/>
      <c r="AQ23" s="1"/>
      <c r="AR23" s="1">
        <f t="shared" ref="AR23" si="72">AQ23*AP23</f>
        <v>0</v>
      </c>
      <c r="AS23" s="1"/>
      <c r="AT23" s="1"/>
      <c r="AU23" s="2">
        <f t="shared" ref="AU23" si="73">SUM(AR23:AT23)</f>
        <v>0</v>
      </c>
      <c r="AW23" s="1"/>
      <c r="AX23" s="1"/>
      <c r="AY23" s="1"/>
      <c r="AZ23" s="2">
        <f t="shared" ref="AZ23" si="74">SUM(AU23,AW23,AX23,AY23)</f>
        <v>0</v>
      </c>
      <c r="BA23" s="2">
        <f>SUM(AF23,AH23,-AZ23,-Table19[[#This Row],[Sale Fee]])</f>
        <v>0</v>
      </c>
      <c r="BC23" s="1"/>
      <c r="BD23" s="1"/>
      <c r="BE23" s="1"/>
    </row>
    <row r="24" spans="1:57" x14ac:dyDescent="0.25">
      <c r="A24" s="1"/>
      <c r="B24" s="1"/>
      <c r="E24" s="4"/>
      <c r="Q24" s="1"/>
      <c r="R24" s="1"/>
      <c r="S24" s="1">
        <f t="shared" ref="S24:S34" si="75">R24*Q24</f>
        <v>0</v>
      </c>
      <c r="U24" s="1"/>
      <c r="V24" s="1"/>
      <c r="W24" s="1">
        <f t="shared" ref="W24:W34" si="76">U24*V24</f>
        <v>0</v>
      </c>
      <c r="X24" s="1"/>
      <c r="Y24" s="1"/>
      <c r="Z24" s="1">
        <f>Table19[[#This Row],[Quantity2]]*Table19[[#This Row],[U Cost]]</f>
        <v>0</v>
      </c>
      <c r="AB24" s="1"/>
      <c r="AC24" s="1"/>
      <c r="AD24" s="1">
        <f t="shared" ref="AD24:AD34" si="77">AC24*AB24</f>
        <v>0</v>
      </c>
      <c r="AE24" s="1"/>
      <c r="AF24" s="1">
        <f>SUM(Table19[[#This Row],[Total 
Paid]:[Shipping 
Charged]])</f>
        <v>0</v>
      </c>
      <c r="AG24" s="1"/>
      <c r="AH24" s="1"/>
      <c r="AI24" s="1">
        <f t="shared" ref="AI24:AI34" si="78">SUM(AF24,AG24,AH24)</f>
        <v>0</v>
      </c>
      <c r="AK24" s="1"/>
      <c r="AL24" s="1"/>
      <c r="AM24" s="1"/>
      <c r="AN24" s="1"/>
      <c r="AP24" s="30"/>
      <c r="AQ24" s="1"/>
      <c r="AR24" s="1">
        <f t="shared" ref="AR24:AR34" si="79">AQ24*AP24</f>
        <v>0</v>
      </c>
      <c r="AS24" s="1"/>
      <c r="AT24" s="1"/>
      <c r="AU24" s="2">
        <f t="shared" ref="AU24:AU34" si="80">SUM(AR24:AT24)</f>
        <v>0</v>
      </c>
      <c r="AW24" s="1"/>
      <c r="AX24" s="1"/>
      <c r="AY24" s="1"/>
      <c r="AZ24" s="2">
        <f t="shared" ref="AZ24:AZ34" si="81">SUM(AU24,AW24,AX24,AY24)</f>
        <v>0</v>
      </c>
      <c r="BA24" s="2">
        <f>SUM(AF24,AH24,-AZ24,-Table19[[#This Row],[Sale Fee]])</f>
        <v>0</v>
      </c>
      <c r="BC24" s="1"/>
      <c r="BD24" s="1"/>
      <c r="BE24" s="1"/>
    </row>
    <row r="25" spans="1:57" x14ac:dyDescent="0.25">
      <c r="A25" s="1"/>
      <c r="B25" s="1"/>
      <c r="E25" s="4"/>
      <c r="Q25" s="1"/>
      <c r="R25" s="1"/>
      <c r="S25" s="1">
        <f t="shared" ref="S25" si="82">R25*Q25</f>
        <v>0</v>
      </c>
      <c r="U25" s="1"/>
      <c r="V25" s="1"/>
      <c r="W25" s="1">
        <f t="shared" ref="W25" si="83">U25*V25</f>
        <v>0</v>
      </c>
      <c r="X25" s="1"/>
      <c r="Y25" s="1"/>
      <c r="Z25" s="1">
        <f>Table19[[#This Row],[Quantity2]]*Table19[[#This Row],[U Cost]]</f>
        <v>0</v>
      </c>
      <c r="AB25" s="1"/>
      <c r="AC25" s="1"/>
      <c r="AD25" s="1">
        <f t="shared" ref="AD25" si="84">AC25*AB25</f>
        <v>0</v>
      </c>
      <c r="AE25" s="1"/>
      <c r="AF25" s="1">
        <f>SUM(Table19[[#This Row],[Total 
Paid]:[Shipping 
Charged]])</f>
        <v>0</v>
      </c>
      <c r="AG25" s="1"/>
      <c r="AH25" s="1"/>
      <c r="AI25" s="1">
        <f t="shared" ref="AI25" si="85">SUM(AF25,AG25,AH25)</f>
        <v>0</v>
      </c>
      <c r="AK25" s="1"/>
      <c r="AL25" s="1"/>
      <c r="AM25" s="1"/>
      <c r="AN25" s="1"/>
      <c r="AP25" s="30"/>
      <c r="AQ25" s="1"/>
      <c r="AR25" s="1">
        <f t="shared" ref="AR25" si="86">AQ25*AP25</f>
        <v>0</v>
      </c>
      <c r="AS25" s="1"/>
      <c r="AT25" s="1"/>
      <c r="AU25" s="2">
        <f t="shared" ref="AU25" si="87">SUM(AR25:AT25)</f>
        <v>0</v>
      </c>
      <c r="AW25" s="1"/>
      <c r="AX25" s="1"/>
      <c r="AY25" s="1"/>
      <c r="AZ25" s="2">
        <f t="shared" ref="AZ25" si="88">SUM(AU25,AW25,AX25,AY25)</f>
        <v>0</v>
      </c>
      <c r="BA25" s="2">
        <f>SUM(AF25,AH25,-AZ25,-Table19[[#This Row],[Sale Fee]])</f>
        <v>0</v>
      </c>
      <c r="BC25" s="1"/>
      <c r="BD25" s="1"/>
      <c r="BE25" s="1"/>
    </row>
    <row r="26" spans="1:57" x14ac:dyDescent="0.25">
      <c r="A26" s="1"/>
      <c r="B26" s="1"/>
      <c r="E26" s="4"/>
      <c r="Q26" s="1"/>
      <c r="R26" s="1"/>
      <c r="S26" s="1">
        <f t="shared" ref="S26" si="89">R26*Q26</f>
        <v>0</v>
      </c>
      <c r="U26" s="1"/>
      <c r="V26" s="1"/>
      <c r="W26" s="1">
        <f t="shared" ref="W26" si="90">U26*V26</f>
        <v>0</v>
      </c>
      <c r="X26" s="1"/>
      <c r="Y26" s="1"/>
      <c r="Z26" s="1">
        <f>Table19[[#This Row],[Quantity2]]*Table19[[#This Row],[U Cost]]</f>
        <v>0</v>
      </c>
      <c r="AB26" s="1"/>
      <c r="AC26" s="1"/>
      <c r="AD26" s="1">
        <f t="shared" ref="AD26" si="91">AC26*AB26</f>
        <v>0</v>
      </c>
      <c r="AE26" s="1"/>
      <c r="AF26" s="1">
        <f>SUM(Table19[[#This Row],[Total 
Paid]:[Shipping 
Charged]])</f>
        <v>0</v>
      </c>
      <c r="AG26" s="1"/>
      <c r="AH26" s="1"/>
      <c r="AI26" s="1">
        <f t="shared" ref="AI26" si="92">SUM(AF26,AG26,AH26)</f>
        <v>0</v>
      </c>
      <c r="AK26" s="1"/>
      <c r="AL26" s="1"/>
      <c r="AM26" s="1"/>
      <c r="AN26" s="1"/>
      <c r="AP26" s="30"/>
      <c r="AQ26" s="1"/>
      <c r="AR26" s="1">
        <f t="shared" ref="AR26" si="93">AQ26*AP26</f>
        <v>0</v>
      </c>
      <c r="AS26" s="1"/>
      <c r="AT26" s="1"/>
      <c r="AU26" s="2">
        <f t="shared" ref="AU26" si="94">SUM(AR26:AT26)</f>
        <v>0</v>
      </c>
      <c r="AW26" s="1"/>
      <c r="AX26" s="1"/>
      <c r="AY26" s="1"/>
      <c r="AZ26" s="2">
        <f t="shared" ref="AZ26" si="95">SUM(AU26,AW26,AX26,AY26)</f>
        <v>0</v>
      </c>
      <c r="BA26" s="2">
        <f>SUM(AF26,AH26,-AZ26,-Table19[[#This Row],[Sale Fee]])</f>
        <v>0</v>
      </c>
      <c r="BC26" s="1"/>
      <c r="BD26" s="1"/>
      <c r="BE26" s="1"/>
    </row>
    <row r="27" spans="1:57" x14ac:dyDescent="0.25">
      <c r="A27" s="1"/>
      <c r="B27" s="1"/>
      <c r="E27" s="4"/>
      <c r="Q27" s="1"/>
      <c r="R27" s="1"/>
      <c r="S27" s="1">
        <f t="shared" ref="S27" si="96">R27*Q27</f>
        <v>0</v>
      </c>
      <c r="U27" s="1"/>
      <c r="V27" s="1"/>
      <c r="W27" s="1">
        <f t="shared" ref="W27" si="97">U27*V27</f>
        <v>0</v>
      </c>
      <c r="X27" s="1"/>
      <c r="Y27" s="1"/>
      <c r="Z27" s="1">
        <f>Table19[[#This Row],[Quantity2]]*Table19[[#This Row],[U Cost]]</f>
        <v>0</v>
      </c>
      <c r="AB27" s="1"/>
      <c r="AC27" s="1"/>
      <c r="AD27" s="1">
        <f t="shared" ref="AD27" si="98">AC27*AB27</f>
        <v>0</v>
      </c>
      <c r="AE27" s="1"/>
      <c r="AF27" s="1">
        <f>SUM(Table19[[#This Row],[Total 
Paid]:[Shipping 
Charged]])</f>
        <v>0</v>
      </c>
      <c r="AG27" s="1"/>
      <c r="AH27" s="1"/>
      <c r="AI27" s="1">
        <f t="shared" ref="AI27" si="99">SUM(AF27,AG27,AH27)</f>
        <v>0</v>
      </c>
      <c r="AK27" s="1"/>
      <c r="AL27" s="1"/>
      <c r="AM27" s="1"/>
      <c r="AN27" s="1"/>
      <c r="AP27" s="30"/>
      <c r="AQ27" s="1"/>
      <c r="AR27" s="1">
        <f t="shared" ref="AR27" si="100">AQ27*AP27</f>
        <v>0</v>
      </c>
      <c r="AS27" s="1"/>
      <c r="AT27" s="1"/>
      <c r="AU27" s="2">
        <f t="shared" ref="AU27" si="101">SUM(AR27:AT27)</f>
        <v>0</v>
      </c>
      <c r="AW27" s="1"/>
      <c r="AX27" s="1"/>
      <c r="AY27" s="1"/>
      <c r="AZ27" s="2">
        <f t="shared" ref="AZ27" si="102">SUM(AU27,AW27,AX27,AY27)</f>
        <v>0</v>
      </c>
      <c r="BA27" s="2">
        <f>SUM(AF27,AH27,-AZ27,-Table19[[#This Row],[Sale Fee]])</f>
        <v>0</v>
      </c>
      <c r="BC27" s="1"/>
      <c r="BD27" s="1"/>
      <c r="BE27" s="1"/>
    </row>
    <row r="28" spans="1:57" x14ac:dyDescent="0.25">
      <c r="A28" s="1"/>
      <c r="B28" s="1"/>
      <c r="E28" s="4"/>
      <c r="Q28" s="1"/>
      <c r="R28" s="1"/>
      <c r="S28" s="1">
        <f t="shared" ref="S28" si="103">R28*Q28</f>
        <v>0</v>
      </c>
      <c r="U28" s="1"/>
      <c r="V28" s="1"/>
      <c r="W28" s="1">
        <f t="shared" ref="W28" si="104">U28*V28</f>
        <v>0</v>
      </c>
      <c r="X28" s="1"/>
      <c r="Y28" s="1"/>
      <c r="Z28" s="1">
        <f>Table19[[#This Row],[Quantity2]]*Table19[[#This Row],[U Cost]]</f>
        <v>0</v>
      </c>
      <c r="AB28" s="1"/>
      <c r="AC28" s="1"/>
      <c r="AD28" s="1">
        <f t="shared" ref="AD28" si="105">AC28*AB28</f>
        <v>0</v>
      </c>
      <c r="AE28" s="1"/>
      <c r="AF28" s="1">
        <f>SUM(Table19[[#This Row],[Total 
Paid]:[Shipping 
Charged]])</f>
        <v>0</v>
      </c>
      <c r="AG28" s="1"/>
      <c r="AH28" s="1"/>
      <c r="AI28" s="1">
        <f t="shared" ref="AI28" si="106">SUM(AF28,AG28,AH28)</f>
        <v>0</v>
      </c>
      <c r="AK28" s="1"/>
      <c r="AL28" s="1"/>
      <c r="AM28" s="1"/>
      <c r="AN28" s="1"/>
      <c r="AP28" s="30"/>
      <c r="AQ28" s="1"/>
      <c r="AR28" s="1">
        <f t="shared" ref="AR28" si="107">AQ28*AP28</f>
        <v>0</v>
      </c>
      <c r="AS28" s="1"/>
      <c r="AT28" s="1"/>
      <c r="AU28" s="2">
        <f t="shared" ref="AU28" si="108">SUM(AR28:AT28)</f>
        <v>0</v>
      </c>
      <c r="AW28" s="1"/>
      <c r="AX28" s="1"/>
      <c r="AY28" s="1"/>
      <c r="AZ28" s="2">
        <f t="shared" ref="AZ28" si="109">SUM(AU28,AW28,AX28,AY28)</f>
        <v>0</v>
      </c>
      <c r="BA28" s="2">
        <f>SUM(AF28,AH28,-AZ28,-Table19[[#This Row],[Sale Fee]])</f>
        <v>0</v>
      </c>
      <c r="BC28" s="1"/>
      <c r="BD28" s="1"/>
      <c r="BE28" s="1"/>
    </row>
    <row r="29" spans="1:57" x14ac:dyDescent="0.25">
      <c r="A29" s="1"/>
      <c r="B29" s="1"/>
      <c r="E29" s="4"/>
      <c r="Q29" s="1"/>
      <c r="R29" s="1"/>
      <c r="S29" s="1">
        <f t="shared" ref="S29" si="110">R29*Q29</f>
        <v>0</v>
      </c>
      <c r="U29" s="1"/>
      <c r="V29" s="1"/>
      <c r="W29" s="1">
        <f t="shared" ref="W29" si="111">U29*V29</f>
        <v>0</v>
      </c>
      <c r="X29" s="1"/>
      <c r="Y29" s="1"/>
      <c r="Z29" s="1">
        <f>Table19[[#This Row],[Quantity2]]*Table19[[#This Row],[U Cost]]</f>
        <v>0</v>
      </c>
      <c r="AB29" s="1"/>
      <c r="AC29" s="1"/>
      <c r="AD29" s="1">
        <f t="shared" ref="AD29" si="112">AC29*AB29</f>
        <v>0</v>
      </c>
      <c r="AE29" s="1"/>
      <c r="AF29" s="1">
        <f>SUM(Table19[[#This Row],[Total 
Paid]:[Shipping 
Charged]])</f>
        <v>0</v>
      </c>
      <c r="AG29" s="1"/>
      <c r="AH29" s="1"/>
      <c r="AI29" s="1">
        <f t="shared" ref="AI29" si="113">SUM(AF29,AG29,AH29)</f>
        <v>0</v>
      </c>
      <c r="AK29" s="1"/>
      <c r="AL29" s="1"/>
      <c r="AM29" s="1"/>
      <c r="AN29" s="1"/>
      <c r="AP29" s="30"/>
      <c r="AQ29" s="1"/>
      <c r="AR29" s="1">
        <f t="shared" ref="AR29" si="114">AQ29*AP29</f>
        <v>0</v>
      </c>
      <c r="AS29" s="1"/>
      <c r="AT29" s="1"/>
      <c r="AU29" s="2">
        <f t="shared" ref="AU29" si="115">SUM(AR29:AT29)</f>
        <v>0</v>
      </c>
      <c r="AW29" s="1"/>
      <c r="AX29" s="1"/>
      <c r="AY29" s="1"/>
      <c r="AZ29" s="2">
        <f t="shared" ref="AZ29" si="116">SUM(AU29,AW29,AX29,AY29)</f>
        <v>0</v>
      </c>
      <c r="BA29" s="2">
        <f>SUM(AF29,AH29,-AZ29,-Table19[[#This Row],[Sale Fee]])</f>
        <v>0</v>
      </c>
      <c r="BC29" s="1"/>
      <c r="BD29" s="1"/>
      <c r="BE29" s="1"/>
    </row>
    <row r="30" spans="1:57" x14ac:dyDescent="0.25">
      <c r="A30" s="1"/>
      <c r="B30" s="1"/>
      <c r="E30" s="4"/>
      <c r="Q30" s="1"/>
      <c r="R30" s="1"/>
      <c r="S30" s="1">
        <f t="shared" ref="S30" si="117">R30*Q30</f>
        <v>0</v>
      </c>
      <c r="U30" s="1"/>
      <c r="V30" s="1"/>
      <c r="W30" s="1">
        <f t="shared" ref="W30" si="118">U30*V30</f>
        <v>0</v>
      </c>
      <c r="X30" s="1"/>
      <c r="Y30" s="1"/>
      <c r="Z30" s="1">
        <f>Table19[[#This Row],[Quantity2]]*Table19[[#This Row],[U Cost]]</f>
        <v>0</v>
      </c>
      <c r="AB30" s="1"/>
      <c r="AC30" s="1"/>
      <c r="AD30" s="1">
        <f t="shared" ref="AD30" si="119">AC30*AB30</f>
        <v>0</v>
      </c>
      <c r="AE30" s="1"/>
      <c r="AF30" s="1">
        <f>SUM(Table19[[#This Row],[Total 
Paid]:[Shipping 
Charged]])</f>
        <v>0</v>
      </c>
      <c r="AG30" s="1"/>
      <c r="AH30" s="1"/>
      <c r="AI30" s="1">
        <f t="shared" ref="AI30" si="120">SUM(AF30,AG30,AH30)</f>
        <v>0</v>
      </c>
      <c r="AK30" s="1"/>
      <c r="AL30" s="1"/>
      <c r="AM30" s="1"/>
      <c r="AN30" s="1"/>
      <c r="AP30" s="30"/>
      <c r="AQ30" s="1"/>
      <c r="AR30" s="1">
        <f t="shared" ref="AR30" si="121">AQ30*AP30</f>
        <v>0</v>
      </c>
      <c r="AS30" s="1"/>
      <c r="AT30" s="1"/>
      <c r="AU30" s="2">
        <f t="shared" ref="AU30" si="122">SUM(AR30:AT30)</f>
        <v>0</v>
      </c>
      <c r="AW30" s="1"/>
      <c r="AX30" s="1"/>
      <c r="AY30" s="1"/>
      <c r="AZ30" s="2">
        <f t="shared" ref="AZ30" si="123">SUM(AU30,AW30,AX30,AY30)</f>
        <v>0</v>
      </c>
      <c r="BA30" s="2">
        <f>SUM(AF30,AH30,-AZ30,-Table19[[#This Row],[Sale Fee]])</f>
        <v>0</v>
      </c>
      <c r="BC30" s="1"/>
      <c r="BD30" s="1"/>
      <c r="BE30" s="1"/>
    </row>
    <row r="31" spans="1:57" x14ac:dyDescent="0.25">
      <c r="A31" s="1"/>
      <c r="B31" s="1"/>
      <c r="E31" s="4"/>
      <c r="Q31" s="1"/>
      <c r="R31" s="1"/>
      <c r="S31" s="1">
        <f t="shared" ref="S31" si="124">R31*Q31</f>
        <v>0</v>
      </c>
      <c r="U31" s="1"/>
      <c r="V31" s="1"/>
      <c r="W31" s="1">
        <f t="shared" ref="W31" si="125">U31*V31</f>
        <v>0</v>
      </c>
      <c r="X31" s="1"/>
      <c r="Y31" s="1"/>
      <c r="Z31" s="1">
        <f>Table19[[#This Row],[Quantity2]]*Table19[[#This Row],[U Cost]]</f>
        <v>0</v>
      </c>
      <c r="AB31" s="1"/>
      <c r="AC31" s="1"/>
      <c r="AD31" s="1">
        <f t="shared" ref="AD31" si="126">AC31*AB31</f>
        <v>0</v>
      </c>
      <c r="AE31" s="1"/>
      <c r="AF31" s="1">
        <f>SUM(Table19[[#This Row],[Total 
Paid]:[Shipping 
Charged]])</f>
        <v>0</v>
      </c>
      <c r="AG31" s="1"/>
      <c r="AH31" s="1"/>
      <c r="AI31" s="1">
        <f t="shared" ref="AI31" si="127">SUM(AF31,AG31,AH31)</f>
        <v>0</v>
      </c>
      <c r="AK31" s="1"/>
      <c r="AL31" s="1"/>
      <c r="AM31" s="1"/>
      <c r="AN31" s="1"/>
      <c r="AP31" s="30"/>
      <c r="AQ31" s="1"/>
      <c r="AR31" s="1">
        <f t="shared" ref="AR31" si="128">AQ31*AP31</f>
        <v>0</v>
      </c>
      <c r="AS31" s="1"/>
      <c r="AT31" s="1"/>
      <c r="AU31" s="2">
        <f t="shared" ref="AU31" si="129">SUM(AR31:AT31)</f>
        <v>0</v>
      </c>
      <c r="AW31" s="1"/>
      <c r="AX31" s="1"/>
      <c r="AY31" s="1"/>
      <c r="AZ31" s="2">
        <f t="shared" ref="AZ31" si="130">SUM(AU31,AW31,AX31,AY31)</f>
        <v>0</v>
      </c>
      <c r="BA31" s="2">
        <f>SUM(AF31,AH31,-AZ31,-Table19[[#This Row],[Sale Fee]])</f>
        <v>0</v>
      </c>
      <c r="BC31" s="1"/>
      <c r="BD31" s="1"/>
      <c r="BE31" s="1"/>
    </row>
    <row r="32" spans="1:57" x14ac:dyDescent="0.25">
      <c r="A32" s="1"/>
      <c r="B32" s="1"/>
      <c r="E32" s="4"/>
      <c r="Q32" s="1"/>
      <c r="R32" s="1"/>
      <c r="S32" s="1">
        <f t="shared" ref="S32" si="131">R32*Q32</f>
        <v>0</v>
      </c>
      <c r="U32" s="1"/>
      <c r="V32" s="1"/>
      <c r="W32" s="1">
        <f t="shared" ref="W32" si="132">U32*V32</f>
        <v>0</v>
      </c>
      <c r="X32" s="1"/>
      <c r="Y32" s="1"/>
      <c r="Z32" s="1">
        <f>Table19[[#This Row],[Quantity2]]*Table19[[#This Row],[U Cost]]</f>
        <v>0</v>
      </c>
      <c r="AB32" s="1"/>
      <c r="AC32" s="1"/>
      <c r="AD32" s="1">
        <f t="shared" ref="AD32" si="133">AC32*AB32</f>
        <v>0</v>
      </c>
      <c r="AE32" s="1"/>
      <c r="AF32" s="1">
        <f>SUM(Table19[[#This Row],[Total 
Paid]:[Shipping 
Charged]])</f>
        <v>0</v>
      </c>
      <c r="AG32" s="1"/>
      <c r="AH32" s="1"/>
      <c r="AI32" s="1">
        <f t="shared" ref="AI32" si="134">SUM(AF32,AG32,AH32)</f>
        <v>0</v>
      </c>
      <c r="AK32" s="1"/>
      <c r="AL32" s="1"/>
      <c r="AM32" s="1"/>
      <c r="AN32" s="1"/>
      <c r="AP32" s="30"/>
      <c r="AQ32" s="1"/>
      <c r="AR32" s="1">
        <f t="shared" ref="AR32" si="135">AQ32*AP32</f>
        <v>0</v>
      </c>
      <c r="AS32" s="1"/>
      <c r="AT32" s="1"/>
      <c r="AU32" s="2">
        <f t="shared" ref="AU32" si="136">SUM(AR32:AT32)</f>
        <v>0</v>
      </c>
      <c r="AW32" s="1"/>
      <c r="AX32" s="1"/>
      <c r="AY32" s="1"/>
      <c r="AZ32" s="2">
        <f t="shared" ref="AZ32" si="137">SUM(AU32,AW32,AX32,AY32)</f>
        <v>0</v>
      </c>
      <c r="BA32" s="2">
        <f>SUM(AF32,AH32,-AZ32,-Table19[[#This Row],[Sale Fee]])</f>
        <v>0</v>
      </c>
      <c r="BC32" s="1"/>
      <c r="BD32" s="1"/>
      <c r="BE32" s="1"/>
    </row>
    <row r="33" spans="1:57" x14ac:dyDescent="0.25">
      <c r="A33" s="1"/>
      <c r="B33" s="1"/>
      <c r="E33" s="4"/>
      <c r="Q33" s="1"/>
      <c r="R33" s="1"/>
      <c r="S33" s="1">
        <f t="shared" ref="S33" si="138">R33*Q33</f>
        <v>0</v>
      </c>
      <c r="U33" s="1"/>
      <c r="V33" s="1"/>
      <c r="W33" s="1">
        <f t="shared" ref="W33" si="139">U33*V33</f>
        <v>0</v>
      </c>
      <c r="X33" s="1"/>
      <c r="Y33" s="1"/>
      <c r="Z33" s="1">
        <f>Table19[[#This Row],[Quantity2]]*Table19[[#This Row],[U Cost]]</f>
        <v>0</v>
      </c>
      <c r="AB33" s="1"/>
      <c r="AC33" s="1"/>
      <c r="AD33" s="1">
        <f t="shared" ref="AD33" si="140">AC33*AB33</f>
        <v>0</v>
      </c>
      <c r="AE33" s="1"/>
      <c r="AF33" s="1">
        <f>SUM(Table19[[#This Row],[Total 
Paid]:[Shipping 
Charged]])</f>
        <v>0</v>
      </c>
      <c r="AG33" s="1"/>
      <c r="AH33" s="1"/>
      <c r="AI33" s="1">
        <f t="shared" ref="AI33" si="141">SUM(AF33,AG33,AH33)</f>
        <v>0</v>
      </c>
      <c r="AK33" s="1"/>
      <c r="AL33" s="1"/>
      <c r="AM33" s="1"/>
      <c r="AN33" s="1"/>
      <c r="AP33" s="30"/>
      <c r="AQ33" s="1"/>
      <c r="AR33" s="1">
        <f t="shared" ref="AR33" si="142">AQ33*AP33</f>
        <v>0</v>
      </c>
      <c r="AS33" s="1"/>
      <c r="AT33" s="1"/>
      <c r="AU33" s="2">
        <f t="shared" ref="AU33" si="143">SUM(AR33:AT33)</f>
        <v>0</v>
      </c>
      <c r="AW33" s="1"/>
      <c r="AX33" s="1"/>
      <c r="AY33" s="1"/>
      <c r="AZ33" s="2">
        <f t="shared" ref="AZ33" si="144">SUM(AU33,AW33,AX33,AY33)</f>
        <v>0</v>
      </c>
      <c r="BA33" s="2">
        <f>SUM(AF33,AH33,-AZ33,-Table19[[#This Row],[Sale Fee]])</f>
        <v>0</v>
      </c>
      <c r="BC33" s="1"/>
      <c r="BD33" s="1"/>
      <c r="BE33" s="1"/>
    </row>
    <row r="34" spans="1:57" x14ac:dyDescent="0.25">
      <c r="A34" s="1"/>
      <c r="B34" s="1"/>
      <c r="E34" s="4"/>
      <c r="N34" s="53"/>
      <c r="Q34" s="1"/>
      <c r="R34" s="1"/>
      <c r="S34" s="1">
        <f t="shared" si="75"/>
        <v>0</v>
      </c>
      <c r="U34" s="1"/>
      <c r="V34" s="1"/>
      <c r="W34" s="1">
        <f t="shared" si="76"/>
        <v>0</v>
      </c>
      <c r="X34" s="1"/>
      <c r="Y34" s="1"/>
      <c r="Z34" s="1">
        <f>Table19[[#This Row],[Quantity2]]*Table19[[#This Row],[U Cost]]</f>
        <v>0</v>
      </c>
      <c r="AB34" s="1"/>
      <c r="AC34" s="1"/>
      <c r="AD34" s="1">
        <f t="shared" si="77"/>
        <v>0</v>
      </c>
      <c r="AE34" s="1"/>
      <c r="AF34" s="1">
        <f>SUM(Table19[[#This Row],[Total 
Paid]:[Shipping 
Charged]])</f>
        <v>0</v>
      </c>
      <c r="AG34" s="1"/>
      <c r="AH34" s="1"/>
      <c r="AI34" s="1">
        <f t="shared" si="78"/>
        <v>0</v>
      </c>
      <c r="AK34" s="1"/>
      <c r="AL34" s="1"/>
      <c r="AM34" s="1"/>
      <c r="AN34" s="1"/>
      <c r="AP34" s="30"/>
      <c r="AQ34" s="1"/>
      <c r="AR34" s="1">
        <f t="shared" si="79"/>
        <v>0</v>
      </c>
      <c r="AS34" s="1"/>
      <c r="AT34" s="1"/>
      <c r="AU34" s="2">
        <f t="shared" si="80"/>
        <v>0</v>
      </c>
      <c r="AW34" s="1"/>
      <c r="AX34" s="1"/>
      <c r="AY34" s="1"/>
      <c r="AZ34" s="2">
        <f t="shared" si="81"/>
        <v>0</v>
      </c>
      <c r="BA34" s="2">
        <f>SUM(AF34,AH34,-AZ34,-Table19[[#This Row],[Sale Fee]])</f>
        <v>0</v>
      </c>
      <c r="BC34" s="1"/>
      <c r="BD34" s="1"/>
      <c r="BE34" s="1"/>
    </row>
    <row r="35" spans="1:57" x14ac:dyDescent="0.25">
      <c r="A35" s="1"/>
      <c r="B35" s="1"/>
      <c r="E35" s="4"/>
      <c r="N35" s="53"/>
      <c r="Q35" s="1"/>
      <c r="R35" s="1"/>
      <c r="S35" s="1">
        <f t="shared" ref="S35" si="145">R35*Q35</f>
        <v>0</v>
      </c>
      <c r="U35" s="1"/>
      <c r="V35" s="1"/>
      <c r="W35" s="1">
        <f t="shared" ref="W35" si="146">U35*V35</f>
        <v>0</v>
      </c>
      <c r="X35" s="1"/>
      <c r="Y35" s="1"/>
      <c r="Z35" s="1">
        <f>Table19[[#This Row],[Quantity2]]*Table19[[#This Row],[U Cost]]</f>
        <v>0</v>
      </c>
      <c r="AB35" s="1"/>
      <c r="AC35" s="1"/>
      <c r="AD35" s="1">
        <f t="shared" ref="AD35" si="147">AC35*AB35</f>
        <v>0</v>
      </c>
      <c r="AE35" s="1"/>
      <c r="AF35" s="1">
        <f>SUM(Table19[[#This Row],[Total 
Paid]:[Shipping 
Charged]])</f>
        <v>0</v>
      </c>
      <c r="AG35" s="1"/>
      <c r="AH35" s="1"/>
      <c r="AI35" s="1">
        <f t="shared" ref="AI35" si="148">SUM(AF35,AG35,AH35)</f>
        <v>0</v>
      </c>
      <c r="AK35" s="1"/>
      <c r="AL35" s="1"/>
      <c r="AM35" s="1"/>
      <c r="AN35" s="1"/>
      <c r="AP35" s="30"/>
      <c r="AQ35" s="1"/>
      <c r="AR35" s="1">
        <f t="shared" ref="AR35" si="149">AQ35*AP35</f>
        <v>0</v>
      </c>
      <c r="AS35" s="1"/>
      <c r="AT35" s="1"/>
      <c r="AU35" s="2">
        <f t="shared" ref="AU35" si="150">SUM(AR35:AT35)</f>
        <v>0</v>
      </c>
      <c r="AW35" s="1"/>
      <c r="AX35" s="1"/>
      <c r="AY35" s="1"/>
      <c r="AZ35" s="2">
        <f t="shared" ref="AZ35" si="151">SUM(AU35,AW35,AX35,AY35)</f>
        <v>0</v>
      </c>
      <c r="BA35" s="2">
        <f>SUM(AF35,AH35,-AZ35,-Table19[[#This Row],[Sale Fee]])</f>
        <v>0</v>
      </c>
      <c r="BC35" s="1"/>
      <c r="BD35" s="1"/>
      <c r="BE35" s="1"/>
    </row>
    <row r="36" spans="1:57" x14ac:dyDescent="0.25">
      <c r="A36" s="1"/>
      <c r="B36" s="1"/>
      <c r="E36" s="4"/>
      <c r="N36" s="53"/>
      <c r="Q36" s="1"/>
      <c r="R36" s="1"/>
      <c r="S36" s="1">
        <f t="shared" ref="S36" si="152">R36*Q36</f>
        <v>0</v>
      </c>
      <c r="U36" s="1"/>
      <c r="V36" s="1"/>
      <c r="W36" s="1">
        <f t="shared" ref="W36" si="153">U36*V36</f>
        <v>0</v>
      </c>
      <c r="X36" s="1"/>
      <c r="Y36" s="1"/>
      <c r="Z36" s="1">
        <f>Table19[[#This Row],[Quantity2]]*Table19[[#This Row],[U Cost]]</f>
        <v>0</v>
      </c>
      <c r="AB36" s="1"/>
      <c r="AC36" s="1"/>
      <c r="AD36" s="1">
        <f t="shared" ref="AD36" si="154">AC36*AB36</f>
        <v>0</v>
      </c>
      <c r="AE36" s="1"/>
      <c r="AF36" s="1">
        <f>SUM(Table19[[#This Row],[Total 
Paid]:[Shipping 
Charged]])</f>
        <v>0</v>
      </c>
      <c r="AG36" s="1"/>
      <c r="AH36" s="1"/>
      <c r="AI36" s="1">
        <f t="shared" ref="AI36" si="155">SUM(AF36,AG36,AH36)</f>
        <v>0</v>
      </c>
      <c r="AK36" s="1"/>
      <c r="AL36" s="1"/>
      <c r="AM36" s="1"/>
      <c r="AN36" s="1"/>
      <c r="AP36" s="30"/>
      <c r="AQ36" s="1"/>
      <c r="AR36" s="1">
        <f t="shared" ref="AR36" si="156">AQ36*AP36</f>
        <v>0</v>
      </c>
      <c r="AS36" s="1"/>
      <c r="AT36" s="1"/>
      <c r="AU36" s="2">
        <f t="shared" ref="AU36" si="157">SUM(AR36:AT36)</f>
        <v>0</v>
      </c>
      <c r="AW36" s="1"/>
      <c r="AX36" s="1"/>
      <c r="AY36" s="1"/>
      <c r="AZ36" s="2">
        <f t="shared" ref="AZ36" si="158">SUM(AU36,AW36,AX36,AY36)</f>
        <v>0</v>
      </c>
      <c r="BA36" s="2">
        <f>SUM(AF36,AH36,-AZ36,-Table19[[#This Row],[Sale Fee]])</f>
        <v>0</v>
      </c>
      <c r="BC36" s="1"/>
      <c r="BD36" s="1"/>
      <c r="BE36" s="1"/>
    </row>
    <row r="37" spans="1:57" x14ac:dyDescent="0.25">
      <c r="A37" s="1"/>
      <c r="B37" s="1"/>
      <c r="E37" s="4"/>
      <c r="N37" s="53"/>
      <c r="Q37" s="1"/>
      <c r="R37" s="1"/>
      <c r="S37" s="1">
        <f t="shared" ref="S37" si="159">R37*Q37</f>
        <v>0</v>
      </c>
      <c r="U37" s="1"/>
      <c r="V37" s="1"/>
      <c r="W37" s="1">
        <f t="shared" ref="W37" si="160">U37*V37</f>
        <v>0</v>
      </c>
      <c r="X37" s="1"/>
      <c r="Y37" s="1"/>
      <c r="Z37" s="1">
        <f>Table19[[#This Row],[Quantity2]]*Table19[[#This Row],[U Cost]]</f>
        <v>0</v>
      </c>
      <c r="AB37" s="1"/>
      <c r="AC37" s="1"/>
      <c r="AD37" s="1">
        <f t="shared" ref="AD37" si="161">AC37*AB37</f>
        <v>0</v>
      </c>
      <c r="AE37" s="1"/>
      <c r="AF37" s="1">
        <f>SUM(Table19[[#This Row],[Total 
Paid]:[Shipping 
Charged]])</f>
        <v>0</v>
      </c>
      <c r="AG37" s="1"/>
      <c r="AH37" s="1"/>
      <c r="AI37" s="1">
        <f t="shared" ref="AI37" si="162">SUM(AF37,AG37,AH37)</f>
        <v>0</v>
      </c>
      <c r="AK37" s="1"/>
      <c r="AL37" s="1"/>
      <c r="AM37" s="1"/>
      <c r="AN37" s="1"/>
      <c r="AP37" s="30"/>
      <c r="AQ37" s="1"/>
      <c r="AR37" s="1">
        <f t="shared" ref="AR37" si="163">AQ37*AP37</f>
        <v>0</v>
      </c>
      <c r="AS37" s="1"/>
      <c r="AT37" s="1"/>
      <c r="AU37" s="2">
        <f t="shared" ref="AU37" si="164">SUM(AR37:AT37)</f>
        <v>0</v>
      </c>
      <c r="AW37" s="1"/>
      <c r="AX37" s="1"/>
      <c r="AY37" s="1"/>
      <c r="AZ37" s="2">
        <f t="shared" ref="AZ37" si="165">SUM(AU37,AW37,AX37,AY37)</f>
        <v>0</v>
      </c>
      <c r="BA37" s="2">
        <f>SUM(AF37,AH37,-AZ37,-Table19[[#This Row],[Sale Fee]])</f>
        <v>0</v>
      </c>
      <c r="BC37" s="1"/>
      <c r="BD37" s="1"/>
      <c r="BE37" s="1"/>
    </row>
    <row r="38" spans="1:57" x14ac:dyDescent="0.25">
      <c r="A38" s="1"/>
      <c r="B38" s="1"/>
      <c r="E38" s="4"/>
      <c r="N38" s="53"/>
      <c r="Q38" s="1"/>
      <c r="R38" s="1"/>
      <c r="S38" s="1">
        <f t="shared" ref="S38" si="166">R38*Q38</f>
        <v>0</v>
      </c>
      <c r="U38" s="1"/>
      <c r="V38" s="1"/>
      <c r="W38" s="1">
        <f t="shared" ref="W38" si="167">U38*V38</f>
        <v>0</v>
      </c>
      <c r="X38" s="1"/>
      <c r="Y38" s="1"/>
      <c r="Z38" s="1">
        <f>Table19[[#This Row],[Quantity2]]*Table19[[#This Row],[U Cost]]</f>
        <v>0</v>
      </c>
      <c r="AB38" s="1"/>
      <c r="AC38" s="1"/>
      <c r="AD38" s="1">
        <f t="shared" ref="AD38" si="168">AC38*AB38</f>
        <v>0</v>
      </c>
      <c r="AE38" s="1"/>
      <c r="AF38" s="1">
        <f>SUM(Table19[[#This Row],[Total 
Paid]:[Shipping 
Charged]])</f>
        <v>0</v>
      </c>
      <c r="AG38" s="1"/>
      <c r="AH38" s="1"/>
      <c r="AI38" s="1">
        <f t="shared" ref="AI38" si="169">SUM(AF38,AG38,AH38)</f>
        <v>0</v>
      </c>
      <c r="AK38" s="1"/>
      <c r="AL38" s="1"/>
      <c r="AM38" s="1"/>
      <c r="AN38" s="1"/>
      <c r="AP38" s="30"/>
      <c r="AQ38" s="1"/>
      <c r="AR38" s="1">
        <f t="shared" ref="AR38" si="170">AQ38*AP38</f>
        <v>0</v>
      </c>
      <c r="AS38" s="1"/>
      <c r="AT38" s="1"/>
      <c r="AU38" s="2">
        <f t="shared" ref="AU38" si="171">SUM(AR38:AT38)</f>
        <v>0</v>
      </c>
      <c r="AW38" s="1"/>
      <c r="AX38" s="1"/>
      <c r="AY38" s="1"/>
      <c r="AZ38" s="2">
        <f t="shared" ref="AZ38" si="172">SUM(AU38,AW38,AX38,AY38)</f>
        <v>0</v>
      </c>
      <c r="BA38" s="2">
        <f>SUM(AF38,AH38,-AZ38,-Table19[[#This Row],[Sale Fee]])</f>
        <v>0</v>
      </c>
      <c r="BC38" s="1"/>
      <c r="BD38" s="1"/>
      <c r="BE38" s="1"/>
    </row>
    <row r="39" spans="1:57" x14ac:dyDescent="0.25">
      <c r="A39" s="1"/>
      <c r="B39" s="1"/>
      <c r="E39" s="4"/>
      <c r="N39" s="53"/>
      <c r="Q39" s="1"/>
      <c r="R39" s="1"/>
      <c r="S39" s="1">
        <f t="shared" ref="S39" si="173">R39*Q39</f>
        <v>0</v>
      </c>
      <c r="U39" s="1"/>
      <c r="V39" s="1"/>
      <c r="W39" s="1">
        <f t="shared" ref="W39" si="174">U39*V39</f>
        <v>0</v>
      </c>
      <c r="X39" s="1"/>
      <c r="Y39" s="1"/>
      <c r="Z39" s="1">
        <f>Table19[[#This Row],[Quantity2]]*Table19[[#This Row],[U Cost]]</f>
        <v>0</v>
      </c>
      <c r="AB39" s="1"/>
      <c r="AC39" s="1"/>
      <c r="AD39" s="1">
        <f t="shared" ref="AD39" si="175">AC39*AB39</f>
        <v>0</v>
      </c>
      <c r="AE39" s="1"/>
      <c r="AF39" s="1">
        <f>SUM(Table19[[#This Row],[Total 
Paid]:[Shipping 
Charged]])</f>
        <v>0</v>
      </c>
      <c r="AG39" s="1"/>
      <c r="AH39" s="1"/>
      <c r="AI39" s="1">
        <f t="shared" ref="AI39" si="176">SUM(AF39,AG39,AH39)</f>
        <v>0</v>
      </c>
      <c r="AK39" s="1"/>
      <c r="AL39" s="1"/>
      <c r="AM39" s="1"/>
      <c r="AN39" s="1"/>
      <c r="AP39" s="30"/>
      <c r="AQ39" s="1"/>
      <c r="AR39" s="1">
        <f t="shared" ref="AR39" si="177">AQ39*AP39</f>
        <v>0</v>
      </c>
      <c r="AS39" s="1"/>
      <c r="AT39" s="1"/>
      <c r="AU39" s="2">
        <f t="shared" ref="AU39" si="178">SUM(AR39:AT39)</f>
        <v>0</v>
      </c>
      <c r="AW39" s="1"/>
      <c r="AX39" s="1"/>
      <c r="AY39" s="1"/>
      <c r="AZ39" s="2">
        <f t="shared" ref="AZ39" si="179">SUM(AU39,AW39,AX39,AY39)</f>
        <v>0</v>
      </c>
      <c r="BA39" s="2">
        <f>SUM(AF39,AH39,-AZ39,-Table19[[#This Row],[Sale Fee]])</f>
        <v>0</v>
      </c>
      <c r="BC39" s="1"/>
      <c r="BD39" s="1"/>
      <c r="BE39" s="1"/>
    </row>
    <row r="40" spans="1:57" x14ac:dyDescent="0.25">
      <c r="A40" s="1"/>
      <c r="B40" s="1"/>
      <c r="E40" s="4"/>
      <c r="N40" s="53"/>
      <c r="Q40" s="1"/>
      <c r="R40" s="1"/>
      <c r="S40" s="1">
        <f t="shared" ref="S40" si="180">R40*Q40</f>
        <v>0</v>
      </c>
      <c r="U40" s="1"/>
      <c r="V40" s="1"/>
      <c r="W40" s="1">
        <f t="shared" ref="W40" si="181">U40*V40</f>
        <v>0</v>
      </c>
      <c r="X40" s="1"/>
      <c r="Y40" s="1"/>
      <c r="Z40" s="1">
        <f>Table19[[#This Row],[Quantity2]]*Table19[[#This Row],[U Cost]]</f>
        <v>0</v>
      </c>
      <c r="AB40" s="1"/>
      <c r="AC40" s="1"/>
      <c r="AD40" s="1">
        <f t="shared" ref="AD40" si="182">AC40*AB40</f>
        <v>0</v>
      </c>
      <c r="AE40" s="1"/>
      <c r="AF40" s="1">
        <f>SUM(Table19[[#This Row],[Total 
Paid]:[Shipping 
Charged]])</f>
        <v>0</v>
      </c>
      <c r="AG40" s="1"/>
      <c r="AH40" s="1"/>
      <c r="AI40" s="1">
        <f t="shared" ref="AI40" si="183">SUM(AF40,AG40,AH40)</f>
        <v>0</v>
      </c>
      <c r="AK40" s="1"/>
      <c r="AL40" s="1"/>
      <c r="AM40" s="1"/>
      <c r="AN40" s="1"/>
      <c r="AP40" s="30"/>
      <c r="AQ40" s="1"/>
      <c r="AR40" s="1">
        <f t="shared" ref="AR40" si="184">AQ40*AP40</f>
        <v>0</v>
      </c>
      <c r="AS40" s="1"/>
      <c r="AT40" s="1"/>
      <c r="AU40" s="2">
        <f t="shared" ref="AU40" si="185">SUM(AR40:AT40)</f>
        <v>0</v>
      </c>
      <c r="AW40" s="1"/>
      <c r="AX40" s="1"/>
      <c r="AY40" s="1"/>
      <c r="AZ40" s="2">
        <f t="shared" ref="AZ40" si="186">SUM(AU40,AW40,AX40,AY40)</f>
        <v>0</v>
      </c>
      <c r="BA40" s="2">
        <f>SUM(AF40,AH40,-AZ40,-Table19[[#This Row],[Sale Fee]])</f>
        <v>0</v>
      </c>
      <c r="BC40" s="1"/>
      <c r="BD40" s="1"/>
      <c r="BE40" s="1"/>
    </row>
    <row r="41" spans="1:57" x14ac:dyDescent="0.25">
      <c r="A41" s="1"/>
      <c r="B41" s="1"/>
      <c r="E41" s="4"/>
      <c r="N41" s="53"/>
      <c r="Q41" s="1"/>
      <c r="R41" s="1"/>
      <c r="S41" s="1">
        <f t="shared" ref="S41" si="187">R41*Q41</f>
        <v>0</v>
      </c>
      <c r="U41" s="1"/>
      <c r="V41" s="1"/>
      <c r="W41" s="1">
        <f t="shared" ref="W41" si="188">U41*V41</f>
        <v>0</v>
      </c>
      <c r="X41" s="1"/>
      <c r="Y41" s="1"/>
      <c r="Z41" s="1">
        <f>Table19[[#This Row],[Quantity2]]*Table19[[#This Row],[U Cost]]</f>
        <v>0</v>
      </c>
      <c r="AB41" s="1"/>
      <c r="AC41" s="1"/>
      <c r="AD41" s="1">
        <f t="shared" ref="AD41" si="189">AC41*AB41</f>
        <v>0</v>
      </c>
      <c r="AE41" s="1"/>
      <c r="AF41" s="1">
        <f>SUM(Table19[[#This Row],[Total 
Paid]:[Shipping 
Charged]])</f>
        <v>0</v>
      </c>
      <c r="AG41" s="1"/>
      <c r="AH41" s="1"/>
      <c r="AI41" s="1">
        <f t="shared" ref="AI41" si="190">SUM(AF41,AG41,AH41)</f>
        <v>0</v>
      </c>
      <c r="AK41" s="1"/>
      <c r="AL41" s="1"/>
      <c r="AM41" s="1"/>
      <c r="AN41" s="1"/>
      <c r="AP41" s="30"/>
      <c r="AQ41" s="1"/>
      <c r="AR41" s="1">
        <f t="shared" ref="AR41" si="191">AQ41*AP41</f>
        <v>0</v>
      </c>
      <c r="AS41" s="1"/>
      <c r="AT41" s="1"/>
      <c r="AU41" s="2">
        <f t="shared" ref="AU41" si="192">SUM(AR41:AT41)</f>
        <v>0</v>
      </c>
      <c r="AW41" s="1"/>
      <c r="AX41" s="1"/>
      <c r="AY41" s="1"/>
      <c r="AZ41" s="2">
        <f t="shared" ref="AZ41" si="193">SUM(AU41,AW41,AX41,AY41)</f>
        <v>0</v>
      </c>
      <c r="BA41" s="2">
        <f>SUM(AF41,AH41,-AZ41,-Table19[[#This Row],[Sale Fee]])</f>
        <v>0</v>
      </c>
      <c r="BC41" s="1"/>
      <c r="BD41" s="1"/>
      <c r="BE41" s="1"/>
    </row>
    <row r="42" spans="1:57" x14ac:dyDescent="0.25">
      <c r="A42" s="1"/>
      <c r="B42" s="1"/>
      <c r="E42" s="4"/>
      <c r="N42" s="53"/>
      <c r="Q42" s="1"/>
      <c r="R42" s="1"/>
      <c r="S42" s="1">
        <f t="shared" ref="S42" si="194">R42*Q42</f>
        <v>0</v>
      </c>
      <c r="U42" s="1"/>
      <c r="V42" s="1"/>
      <c r="W42" s="1">
        <f t="shared" ref="W42" si="195">U42*V42</f>
        <v>0</v>
      </c>
      <c r="X42" s="1"/>
      <c r="Y42" s="1"/>
      <c r="Z42" s="1">
        <f>Table19[[#This Row],[Quantity2]]*Table19[[#This Row],[U Cost]]</f>
        <v>0</v>
      </c>
      <c r="AB42" s="1"/>
      <c r="AC42" s="1"/>
      <c r="AD42" s="1">
        <f t="shared" ref="AD42" si="196">AC42*AB42</f>
        <v>0</v>
      </c>
      <c r="AE42" s="1"/>
      <c r="AF42" s="1">
        <f>SUM(Table19[[#This Row],[Total 
Paid]:[Shipping 
Charged]])</f>
        <v>0</v>
      </c>
      <c r="AG42" s="1"/>
      <c r="AH42" s="1"/>
      <c r="AI42" s="1">
        <f t="shared" ref="AI42" si="197">SUM(AF42,AG42,AH42)</f>
        <v>0</v>
      </c>
      <c r="AK42" s="1"/>
      <c r="AL42" s="1"/>
      <c r="AM42" s="1"/>
      <c r="AN42" s="1"/>
      <c r="AP42" s="30"/>
      <c r="AQ42" s="1"/>
      <c r="AR42" s="1">
        <f t="shared" ref="AR42" si="198">AQ42*AP42</f>
        <v>0</v>
      </c>
      <c r="AS42" s="1"/>
      <c r="AT42" s="1"/>
      <c r="AU42" s="2">
        <f t="shared" ref="AU42" si="199">SUM(AR42:AT42)</f>
        <v>0</v>
      </c>
      <c r="AW42" s="1"/>
      <c r="AX42" s="1"/>
      <c r="AY42" s="1"/>
      <c r="AZ42" s="2">
        <f t="shared" ref="AZ42" si="200">SUM(AU42,AW42,AX42,AY42)</f>
        <v>0</v>
      </c>
      <c r="BA42" s="2">
        <f>SUM(AF42,AH42,-AZ42,-Table19[[#This Row],[Sale Fee]])</f>
        <v>0</v>
      </c>
      <c r="BC42" s="1"/>
      <c r="BD42" s="1"/>
      <c r="BE42" s="1"/>
    </row>
    <row r="43" spans="1:57" x14ac:dyDescent="0.25">
      <c r="A43" s="1"/>
      <c r="B43" s="1"/>
      <c r="E43" s="4"/>
      <c r="N43" s="53"/>
      <c r="Q43" s="1"/>
      <c r="R43" s="1"/>
      <c r="S43" s="1">
        <f t="shared" ref="S43" si="201">R43*Q43</f>
        <v>0</v>
      </c>
      <c r="U43" s="1"/>
      <c r="V43" s="1"/>
      <c r="W43" s="1">
        <f t="shared" ref="W43" si="202">U43*V43</f>
        <v>0</v>
      </c>
      <c r="X43" s="1"/>
      <c r="Y43" s="1"/>
      <c r="Z43" s="1">
        <f>Table19[[#This Row],[Quantity2]]*Table19[[#This Row],[U Cost]]</f>
        <v>0</v>
      </c>
      <c r="AB43" s="1"/>
      <c r="AC43" s="1"/>
      <c r="AD43" s="1">
        <f t="shared" ref="AD43" si="203">AC43*AB43</f>
        <v>0</v>
      </c>
      <c r="AE43" s="1"/>
      <c r="AF43" s="1">
        <f>SUM(Table19[[#This Row],[Total 
Paid]:[Shipping 
Charged]])</f>
        <v>0</v>
      </c>
      <c r="AG43" s="1"/>
      <c r="AH43" s="1"/>
      <c r="AI43" s="1">
        <f t="shared" ref="AI43" si="204">SUM(AF43,AG43,AH43)</f>
        <v>0</v>
      </c>
      <c r="AK43" s="1"/>
      <c r="AL43" s="1"/>
      <c r="AM43" s="1"/>
      <c r="AN43" s="1"/>
      <c r="AP43" s="30"/>
      <c r="AQ43" s="1"/>
      <c r="AR43" s="1">
        <f t="shared" ref="AR43" si="205">AQ43*AP43</f>
        <v>0</v>
      </c>
      <c r="AS43" s="1"/>
      <c r="AT43" s="1"/>
      <c r="AU43" s="2">
        <f t="shared" ref="AU43" si="206">SUM(AR43:AT43)</f>
        <v>0</v>
      </c>
      <c r="AW43" s="1"/>
      <c r="AX43" s="1"/>
      <c r="AY43" s="1"/>
      <c r="AZ43" s="2">
        <f t="shared" ref="AZ43" si="207">SUM(AU43,AW43,AX43,AY43)</f>
        <v>0</v>
      </c>
      <c r="BA43" s="2">
        <f>SUM(AF43,AH43,-AZ43,-Table19[[#This Row],[Sale Fee]])</f>
        <v>0</v>
      </c>
      <c r="BC43" s="1"/>
      <c r="BD43" s="1"/>
      <c r="BE43" s="1"/>
    </row>
    <row r="44" spans="1:57" x14ac:dyDescent="0.25">
      <c r="A44" s="1"/>
      <c r="B44" s="1"/>
      <c r="E44" s="4"/>
      <c r="N44" s="53"/>
      <c r="Q44" s="1"/>
      <c r="R44" s="1"/>
      <c r="S44" s="1">
        <f t="shared" ref="S44" si="208">R44*Q44</f>
        <v>0</v>
      </c>
      <c r="U44" s="1"/>
      <c r="V44" s="1"/>
      <c r="W44" s="1">
        <f t="shared" ref="W44" si="209">U44*V44</f>
        <v>0</v>
      </c>
      <c r="X44" s="1"/>
      <c r="Y44" s="1"/>
      <c r="Z44" s="1">
        <f>Table19[[#This Row],[Quantity2]]*Table19[[#This Row],[U Cost]]</f>
        <v>0</v>
      </c>
      <c r="AB44" s="1"/>
      <c r="AC44" s="1"/>
      <c r="AD44" s="1">
        <f t="shared" ref="AD44" si="210">AC44*AB44</f>
        <v>0</v>
      </c>
      <c r="AE44" s="1"/>
      <c r="AF44" s="1">
        <f>SUM(Table19[[#This Row],[Total 
Paid]:[Shipping 
Charged]])</f>
        <v>0</v>
      </c>
      <c r="AG44" s="1"/>
      <c r="AH44" s="1"/>
      <c r="AI44" s="1">
        <f t="shared" ref="AI44" si="211">SUM(AF44,AG44,AH44)</f>
        <v>0</v>
      </c>
      <c r="AK44" s="1"/>
      <c r="AL44" s="1"/>
      <c r="AM44" s="1"/>
      <c r="AN44" s="1"/>
      <c r="AP44" s="30"/>
      <c r="AQ44" s="1"/>
      <c r="AR44" s="1">
        <f t="shared" ref="AR44" si="212">AQ44*AP44</f>
        <v>0</v>
      </c>
      <c r="AS44" s="1"/>
      <c r="AT44" s="1"/>
      <c r="AU44" s="2">
        <f t="shared" ref="AU44" si="213">SUM(AR44:AT44)</f>
        <v>0</v>
      </c>
      <c r="AW44" s="1"/>
      <c r="AX44" s="1"/>
      <c r="AY44" s="1"/>
      <c r="AZ44" s="2">
        <f t="shared" ref="AZ44" si="214">SUM(AU44,AW44,AX44,AY44)</f>
        <v>0</v>
      </c>
      <c r="BA44" s="2">
        <f>SUM(AF44,AH44,-AZ44,-Table19[[#This Row],[Sale Fee]])</f>
        <v>0</v>
      </c>
      <c r="BC44" s="1"/>
      <c r="BD44" s="1"/>
      <c r="BE44" s="1"/>
    </row>
    <row r="45" spans="1:57" x14ac:dyDescent="0.25">
      <c r="A45" s="1"/>
      <c r="B45" s="1"/>
      <c r="E45" s="4"/>
      <c r="N45" s="53"/>
      <c r="Q45" s="1"/>
      <c r="R45" s="1"/>
      <c r="S45" s="1">
        <f t="shared" ref="S45:S47" si="215">R45*Q45</f>
        <v>0</v>
      </c>
      <c r="U45" s="1"/>
      <c r="V45" s="1"/>
      <c r="W45" s="1">
        <f t="shared" ref="W45:W47" si="216">U45*V45</f>
        <v>0</v>
      </c>
      <c r="X45" s="1"/>
      <c r="Y45" s="1"/>
      <c r="Z45" s="1">
        <f>Table19[[#This Row],[Quantity2]]*Table19[[#This Row],[U Cost]]</f>
        <v>0</v>
      </c>
      <c r="AB45" s="1"/>
      <c r="AC45" s="1"/>
      <c r="AD45" s="1">
        <f t="shared" ref="AD45:AD47" si="217">AC45*AB45</f>
        <v>0</v>
      </c>
      <c r="AE45" s="1"/>
      <c r="AF45" s="1">
        <f>SUM(Table19[[#This Row],[Total 
Paid]:[Shipping 
Charged]])</f>
        <v>0</v>
      </c>
      <c r="AG45" s="1"/>
      <c r="AH45" s="1"/>
      <c r="AI45" s="1">
        <f t="shared" ref="AI45:AI47" si="218">SUM(AF45,AG45,AH45)</f>
        <v>0</v>
      </c>
      <c r="AK45" s="1"/>
      <c r="AL45" s="1"/>
      <c r="AM45" s="1"/>
      <c r="AN45" s="1"/>
      <c r="AP45" s="30"/>
      <c r="AQ45" s="1"/>
      <c r="AR45" s="1">
        <f t="shared" ref="AR45:AR47" si="219">AQ45*AP45</f>
        <v>0</v>
      </c>
      <c r="AS45" s="1"/>
      <c r="AT45" s="1"/>
      <c r="AU45" s="2">
        <f t="shared" ref="AU45:AU47" si="220">SUM(AR45:AT45)</f>
        <v>0</v>
      </c>
      <c r="AW45" s="1"/>
      <c r="AX45" s="1"/>
      <c r="AY45" s="1"/>
      <c r="AZ45" s="2">
        <f t="shared" ref="AZ45:AZ47" si="221">SUM(AU45,AW45,AX45,AY45)</f>
        <v>0</v>
      </c>
      <c r="BA45" s="2">
        <f>SUM(AF45,AH45,-AZ45,-Table19[[#This Row],[Sale Fee]])</f>
        <v>0</v>
      </c>
      <c r="BC45" s="1"/>
      <c r="BD45" s="1"/>
      <c r="BE45" s="1"/>
    </row>
    <row r="46" spans="1:57" s="53" customFormat="1" x14ac:dyDescent="0.25">
      <c r="A46" s="67"/>
      <c r="B46" s="67"/>
      <c r="E46" s="68"/>
      <c r="Q46" s="67"/>
      <c r="R46" s="67"/>
      <c r="S46" s="67">
        <f t="shared" ref="S46" si="222">R46*Q46</f>
        <v>0</v>
      </c>
      <c r="U46" s="67"/>
      <c r="V46" s="67"/>
      <c r="W46" s="67">
        <f t="shared" ref="W46" si="223">U46*V46</f>
        <v>0</v>
      </c>
      <c r="X46" s="67"/>
      <c r="Y46" s="67"/>
      <c r="Z46" s="67">
        <f>Table19[[#This Row],[Quantity2]]*Table19[[#This Row],[U Cost]]</f>
        <v>0</v>
      </c>
      <c r="AB46" s="67"/>
      <c r="AC46" s="67"/>
      <c r="AD46" s="67">
        <f t="shared" ref="AD46" si="224">AC46*AB46</f>
        <v>0</v>
      </c>
      <c r="AE46" s="67"/>
      <c r="AF46" s="67">
        <f>SUM(Table19[[#This Row],[Total 
Paid]:[Shipping 
Charged]])</f>
        <v>0</v>
      </c>
      <c r="AG46" s="67"/>
      <c r="AH46" s="67"/>
      <c r="AI46" s="67">
        <f t="shared" ref="AI46" si="225">SUM(AF46,AG46,AH46)</f>
        <v>0</v>
      </c>
      <c r="AK46" s="67"/>
      <c r="AL46" s="67"/>
      <c r="AM46" s="67"/>
      <c r="AN46" s="67"/>
      <c r="AP46" s="66"/>
      <c r="AQ46" s="67"/>
      <c r="AR46" s="67">
        <f t="shared" ref="AR46" si="226">AQ46*AP46</f>
        <v>0</v>
      </c>
      <c r="AS46" s="67"/>
      <c r="AT46" s="67"/>
      <c r="AU46" s="69">
        <f t="shared" ref="AU46" si="227">SUM(AR46:AT46)</f>
        <v>0</v>
      </c>
      <c r="AW46" s="67"/>
      <c r="AX46" s="67"/>
      <c r="AY46" s="67"/>
      <c r="AZ46" s="69">
        <f t="shared" ref="AZ46" si="228">SUM(AU46,AW46,AX46,AY46)</f>
        <v>0</v>
      </c>
      <c r="BA46" s="69">
        <f>SUM(AF46,AH46,-AZ46,-Table19[[#This Row],[Sale Fee]])</f>
        <v>0</v>
      </c>
      <c r="BC46" s="67"/>
      <c r="BD46" s="67"/>
      <c r="BE46" s="67"/>
    </row>
    <row r="47" spans="1:57" s="53" customFormat="1" x14ac:dyDescent="0.25">
      <c r="A47" s="67"/>
      <c r="B47" s="67"/>
      <c r="E47" s="68"/>
      <c r="Q47" s="67"/>
      <c r="R47" s="67"/>
      <c r="S47" s="67">
        <f t="shared" si="215"/>
        <v>0</v>
      </c>
      <c r="U47" s="67"/>
      <c r="V47" s="67"/>
      <c r="W47" s="67">
        <f t="shared" si="216"/>
        <v>0</v>
      </c>
      <c r="X47" s="67"/>
      <c r="Y47" s="67"/>
      <c r="Z47" s="67">
        <f>Table19[[#This Row],[Quantity2]]*Table19[[#This Row],[U Cost]]</f>
        <v>0</v>
      </c>
      <c r="AB47" s="67"/>
      <c r="AC47" s="67"/>
      <c r="AD47" s="67">
        <f t="shared" si="217"/>
        <v>0</v>
      </c>
      <c r="AE47" s="67"/>
      <c r="AF47" s="67">
        <f>SUM(Table19[[#This Row],[Total 
Paid]:[Shipping 
Charged]])</f>
        <v>0</v>
      </c>
      <c r="AG47" s="67"/>
      <c r="AH47" s="67"/>
      <c r="AI47" s="67">
        <f t="shared" si="218"/>
        <v>0</v>
      </c>
      <c r="AK47" s="67"/>
      <c r="AL47" s="67"/>
      <c r="AM47" s="67"/>
      <c r="AN47" s="67"/>
      <c r="AP47" s="66"/>
      <c r="AQ47" s="67"/>
      <c r="AR47" s="67">
        <f t="shared" si="219"/>
        <v>0</v>
      </c>
      <c r="AS47" s="67"/>
      <c r="AT47" s="67"/>
      <c r="AU47" s="69">
        <f t="shared" si="220"/>
        <v>0</v>
      </c>
      <c r="AW47" s="67"/>
      <c r="AX47" s="67"/>
      <c r="AY47" s="67"/>
      <c r="AZ47" s="69">
        <f t="shared" si="221"/>
        <v>0</v>
      </c>
      <c r="BA47" s="69">
        <f>SUM(AF47,AH47,-AZ47,-Table19[[#This Row],[Sale Fee]])</f>
        <v>0</v>
      </c>
      <c r="BC47" s="67"/>
      <c r="BD47" s="67"/>
      <c r="BE47" s="67"/>
    </row>
    <row r="48" spans="1:57" s="53" customFormat="1" x14ac:dyDescent="0.25">
      <c r="A48" s="67"/>
      <c r="B48" s="67"/>
      <c r="E48" s="68"/>
      <c r="Q48" s="67"/>
      <c r="R48" s="67"/>
      <c r="S48" s="67">
        <f t="shared" ref="S48:S52" si="229">R48*Q48</f>
        <v>0</v>
      </c>
      <c r="U48" s="67"/>
      <c r="V48" s="67"/>
      <c r="W48" s="67">
        <f t="shared" ref="W48:W52" si="230">U48*V48</f>
        <v>0</v>
      </c>
      <c r="X48" s="67"/>
      <c r="Y48" s="67"/>
      <c r="Z48" s="67">
        <f>Table19[[#This Row],[Quantity2]]*Table19[[#This Row],[U Cost]]</f>
        <v>0</v>
      </c>
      <c r="AB48" s="67"/>
      <c r="AC48" s="67"/>
      <c r="AD48" s="67">
        <f t="shared" ref="AD48:AD52" si="231">AC48*AB48</f>
        <v>0</v>
      </c>
      <c r="AE48" s="67"/>
      <c r="AF48" s="67">
        <f>SUM(Table19[[#This Row],[Total 
Paid]:[Shipping 
Charged]])</f>
        <v>0</v>
      </c>
      <c r="AG48" s="67"/>
      <c r="AH48" s="67"/>
      <c r="AI48" s="67">
        <f t="shared" ref="AI48:AI52" si="232">SUM(AF48,AG48,AH48)</f>
        <v>0</v>
      </c>
      <c r="AK48" s="67"/>
      <c r="AL48" s="67"/>
      <c r="AM48" s="67"/>
      <c r="AN48" s="67"/>
      <c r="AP48" s="66"/>
      <c r="AQ48" s="67"/>
      <c r="AR48" s="67">
        <f t="shared" ref="AR48:AR52" si="233">AQ48*AP48</f>
        <v>0</v>
      </c>
      <c r="AS48" s="67"/>
      <c r="AT48" s="67"/>
      <c r="AU48" s="69">
        <f t="shared" ref="AU48:AU52" si="234">SUM(AR48:AT48)</f>
        <v>0</v>
      </c>
      <c r="AW48" s="67"/>
      <c r="AX48" s="67"/>
      <c r="AY48" s="67"/>
      <c r="AZ48" s="69">
        <f t="shared" ref="AZ48:AZ52" si="235">SUM(AU48,AW48,AX48,AY48)</f>
        <v>0</v>
      </c>
      <c r="BA48" s="69">
        <f>SUM(AF48,AH48,-AZ48,-Table19[[#This Row],[Sale Fee]])</f>
        <v>0</v>
      </c>
      <c r="BC48" s="67"/>
      <c r="BD48" s="67"/>
      <c r="BE48" s="67"/>
    </row>
    <row r="49" spans="1:57" s="53" customFormat="1" x14ac:dyDescent="0.25">
      <c r="A49" s="67"/>
      <c r="B49" s="67"/>
      <c r="E49" s="68"/>
      <c r="Q49" s="67"/>
      <c r="R49" s="67"/>
      <c r="S49" s="67">
        <f t="shared" ref="S49" si="236">R49*Q49</f>
        <v>0</v>
      </c>
      <c r="U49" s="67"/>
      <c r="V49" s="67"/>
      <c r="W49" s="67">
        <f t="shared" ref="W49" si="237">U49*V49</f>
        <v>0</v>
      </c>
      <c r="X49" s="67"/>
      <c r="Y49" s="67"/>
      <c r="Z49" s="67">
        <f>Table19[[#This Row],[Quantity2]]*Table19[[#This Row],[U Cost]]</f>
        <v>0</v>
      </c>
      <c r="AB49" s="67"/>
      <c r="AC49" s="67"/>
      <c r="AD49" s="67">
        <f t="shared" ref="AD49" si="238">AC49*AB49</f>
        <v>0</v>
      </c>
      <c r="AE49" s="67"/>
      <c r="AF49" s="67">
        <f>SUM(Table19[[#This Row],[Total 
Paid]:[Shipping 
Charged]])</f>
        <v>0</v>
      </c>
      <c r="AG49" s="67"/>
      <c r="AH49" s="67"/>
      <c r="AI49" s="67">
        <f t="shared" ref="AI49" si="239">SUM(AF49,AG49,AH49)</f>
        <v>0</v>
      </c>
      <c r="AK49" s="67"/>
      <c r="AL49" s="67"/>
      <c r="AM49" s="67"/>
      <c r="AN49" s="67"/>
      <c r="AP49" s="66"/>
      <c r="AQ49" s="67"/>
      <c r="AR49" s="67">
        <f t="shared" ref="AR49" si="240">AQ49*AP49</f>
        <v>0</v>
      </c>
      <c r="AS49" s="67"/>
      <c r="AT49" s="67"/>
      <c r="AU49" s="69">
        <f t="shared" ref="AU49" si="241">SUM(AR49:AT49)</f>
        <v>0</v>
      </c>
      <c r="AW49" s="67"/>
      <c r="AX49" s="67"/>
      <c r="AY49" s="67"/>
      <c r="AZ49" s="69">
        <f t="shared" ref="AZ49" si="242">SUM(AU49,AW49,AX49,AY49)</f>
        <v>0</v>
      </c>
      <c r="BA49" s="69">
        <f>SUM(AF49,AH49,-AZ49,-Table19[[#This Row],[Sale Fee]])</f>
        <v>0</v>
      </c>
      <c r="BC49" s="67"/>
      <c r="BD49" s="67"/>
      <c r="BE49" s="67"/>
    </row>
    <row r="50" spans="1:57" s="53" customFormat="1" x14ac:dyDescent="0.25">
      <c r="A50" s="67"/>
      <c r="B50" s="67"/>
      <c r="E50" s="68"/>
      <c r="Q50" s="67"/>
      <c r="R50" s="67"/>
      <c r="S50" s="67">
        <f t="shared" ref="S50" si="243">R50*Q50</f>
        <v>0</v>
      </c>
      <c r="U50" s="67"/>
      <c r="V50" s="67"/>
      <c r="W50" s="67">
        <f t="shared" ref="W50" si="244">U50*V50</f>
        <v>0</v>
      </c>
      <c r="X50" s="67"/>
      <c r="Y50" s="67"/>
      <c r="Z50" s="67">
        <f>Table19[[#This Row],[Quantity2]]*Table19[[#This Row],[U Cost]]</f>
        <v>0</v>
      </c>
      <c r="AB50" s="67"/>
      <c r="AC50" s="67"/>
      <c r="AD50" s="67">
        <f t="shared" ref="AD50" si="245">AC50*AB50</f>
        <v>0</v>
      </c>
      <c r="AE50" s="67"/>
      <c r="AF50" s="67">
        <f>SUM(Table19[[#This Row],[Total 
Paid]:[Shipping 
Charged]])</f>
        <v>0</v>
      </c>
      <c r="AG50" s="67"/>
      <c r="AH50" s="67"/>
      <c r="AI50" s="67">
        <f t="shared" ref="AI50" si="246">SUM(AF50,AG50,AH50)</f>
        <v>0</v>
      </c>
      <c r="AK50" s="67"/>
      <c r="AL50" s="67"/>
      <c r="AM50" s="67"/>
      <c r="AN50" s="67"/>
      <c r="AP50" s="66"/>
      <c r="AQ50" s="67"/>
      <c r="AR50" s="67">
        <f t="shared" ref="AR50" si="247">AQ50*AP50</f>
        <v>0</v>
      </c>
      <c r="AS50" s="67"/>
      <c r="AT50" s="67"/>
      <c r="AU50" s="69">
        <f t="shared" ref="AU50" si="248">SUM(AR50:AT50)</f>
        <v>0</v>
      </c>
      <c r="AW50" s="67"/>
      <c r="AX50" s="67"/>
      <c r="AY50" s="67"/>
      <c r="AZ50" s="69">
        <f t="shared" ref="AZ50" si="249">SUM(AU50,AW50,AX50,AY50)</f>
        <v>0</v>
      </c>
      <c r="BA50" s="69">
        <f>SUM(AF50,AH50,-AZ50,-Table19[[#This Row],[Sale Fee]])</f>
        <v>0</v>
      </c>
      <c r="BC50" s="67"/>
      <c r="BD50" s="67"/>
      <c r="BE50" s="67"/>
    </row>
    <row r="51" spans="1:57" s="53" customFormat="1" x14ac:dyDescent="0.25">
      <c r="A51" s="67"/>
      <c r="B51" s="67"/>
      <c r="E51" s="68"/>
      <c r="Q51" s="67"/>
      <c r="R51" s="67"/>
      <c r="S51" s="67">
        <f t="shared" ref="S51" si="250">R51*Q51</f>
        <v>0</v>
      </c>
      <c r="U51" s="67"/>
      <c r="V51" s="67"/>
      <c r="W51" s="67">
        <f t="shared" ref="W51" si="251">U51*V51</f>
        <v>0</v>
      </c>
      <c r="X51" s="67"/>
      <c r="Y51" s="67"/>
      <c r="Z51" s="67">
        <f>Table19[[#This Row],[Quantity2]]*Table19[[#This Row],[U Cost]]</f>
        <v>0</v>
      </c>
      <c r="AB51" s="67"/>
      <c r="AC51" s="67"/>
      <c r="AD51" s="67">
        <f t="shared" ref="AD51" si="252">AC51*AB51</f>
        <v>0</v>
      </c>
      <c r="AE51" s="67"/>
      <c r="AF51" s="67">
        <f>SUM(Table19[[#This Row],[Total 
Paid]:[Shipping 
Charged]])</f>
        <v>0</v>
      </c>
      <c r="AG51" s="67"/>
      <c r="AH51" s="67"/>
      <c r="AI51" s="67">
        <f t="shared" ref="AI51" si="253">SUM(AF51,AG51,AH51)</f>
        <v>0</v>
      </c>
      <c r="AK51" s="67"/>
      <c r="AL51" s="67"/>
      <c r="AM51" s="67"/>
      <c r="AN51" s="67"/>
      <c r="AP51" s="66"/>
      <c r="AQ51" s="67"/>
      <c r="AR51" s="67">
        <f t="shared" ref="AR51" si="254">AQ51*AP51</f>
        <v>0</v>
      </c>
      <c r="AS51" s="67"/>
      <c r="AT51" s="67"/>
      <c r="AU51" s="69">
        <f t="shared" ref="AU51" si="255">SUM(AR51:AT51)</f>
        <v>0</v>
      </c>
      <c r="AW51" s="67"/>
      <c r="AX51" s="67"/>
      <c r="AY51" s="67"/>
      <c r="AZ51" s="69">
        <f t="shared" ref="AZ51" si="256">SUM(AU51,AW51,AX51,AY51)</f>
        <v>0</v>
      </c>
      <c r="BA51" s="69">
        <f>SUM(AF51,AH51,-AZ51,-Table19[[#This Row],[Sale Fee]])</f>
        <v>0</v>
      </c>
      <c r="BC51" s="67"/>
      <c r="BD51" s="67"/>
      <c r="BE51" s="67"/>
    </row>
    <row r="52" spans="1:57" s="53" customFormat="1" x14ac:dyDescent="0.25">
      <c r="A52" s="67"/>
      <c r="B52" s="67"/>
      <c r="E52" s="68"/>
      <c r="Q52" s="67"/>
      <c r="R52" s="67"/>
      <c r="S52" s="67">
        <f t="shared" si="229"/>
        <v>0</v>
      </c>
      <c r="U52" s="67"/>
      <c r="V52" s="67"/>
      <c r="W52" s="67">
        <f t="shared" si="230"/>
        <v>0</v>
      </c>
      <c r="X52" s="67"/>
      <c r="Y52" s="67"/>
      <c r="Z52" s="67">
        <f>Table19[[#This Row],[Quantity2]]*Table19[[#This Row],[U Cost]]</f>
        <v>0</v>
      </c>
      <c r="AB52" s="67"/>
      <c r="AC52" s="67"/>
      <c r="AD52" s="67">
        <f t="shared" si="231"/>
        <v>0</v>
      </c>
      <c r="AE52" s="67"/>
      <c r="AF52" s="67">
        <f>SUM(Table19[[#This Row],[Total 
Paid]:[Shipping 
Charged]])</f>
        <v>0</v>
      </c>
      <c r="AG52" s="67"/>
      <c r="AH52" s="67"/>
      <c r="AI52" s="67">
        <f t="shared" si="232"/>
        <v>0</v>
      </c>
      <c r="AK52" s="67"/>
      <c r="AL52" s="67"/>
      <c r="AM52" s="67"/>
      <c r="AN52" s="67"/>
      <c r="AP52" s="66"/>
      <c r="AQ52" s="67"/>
      <c r="AR52" s="67">
        <f t="shared" si="233"/>
        <v>0</v>
      </c>
      <c r="AS52" s="67"/>
      <c r="AT52" s="67"/>
      <c r="AU52" s="69">
        <f t="shared" si="234"/>
        <v>0</v>
      </c>
      <c r="AW52" s="67"/>
      <c r="AX52" s="67"/>
      <c r="AY52" s="67"/>
      <c r="AZ52" s="69">
        <f t="shared" si="235"/>
        <v>0</v>
      </c>
      <c r="BA52" s="69">
        <f>SUM(AF52,AH52,-AZ52,-Table19[[#This Row],[Sale Fee]])</f>
        <v>0</v>
      </c>
      <c r="BC52" s="67"/>
      <c r="BD52" s="67"/>
      <c r="BE52" s="67"/>
    </row>
    <row r="53" spans="1:57" s="53" customFormat="1" x14ac:dyDescent="0.25">
      <c r="A53" s="67"/>
      <c r="B53" s="67"/>
      <c r="E53" s="68"/>
      <c r="Q53" s="67"/>
      <c r="R53" s="67"/>
      <c r="S53" s="67">
        <f t="shared" ref="S53" si="257">R53*Q53</f>
        <v>0</v>
      </c>
      <c r="U53" s="67"/>
      <c r="V53" s="67"/>
      <c r="W53" s="67">
        <f t="shared" ref="W53" si="258">U53*V53</f>
        <v>0</v>
      </c>
      <c r="X53" s="67"/>
      <c r="Y53" s="67"/>
      <c r="Z53" s="67">
        <f>Table19[[#This Row],[Quantity2]]*Table19[[#This Row],[U Cost]]</f>
        <v>0</v>
      </c>
      <c r="AB53" s="67"/>
      <c r="AC53" s="67"/>
      <c r="AD53" s="67">
        <f t="shared" ref="AD53" si="259">AC53*AB53</f>
        <v>0</v>
      </c>
      <c r="AE53" s="67"/>
      <c r="AF53" s="67">
        <f>SUM(Table19[[#This Row],[Total 
Paid]:[Shipping 
Charged]])</f>
        <v>0</v>
      </c>
      <c r="AG53" s="67"/>
      <c r="AH53" s="67"/>
      <c r="AI53" s="67">
        <f t="shared" ref="AI53" si="260">SUM(AF53,AG53,AH53)</f>
        <v>0</v>
      </c>
      <c r="AK53" s="67"/>
      <c r="AL53" s="67"/>
      <c r="AM53" s="67"/>
      <c r="AN53" s="67"/>
      <c r="AP53" s="66"/>
      <c r="AQ53" s="67"/>
      <c r="AR53" s="67">
        <f t="shared" ref="AR53" si="261">AQ53*AP53</f>
        <v>0</v>
      </c>
      <c r="AS53" s="67"/>
      <c r="AT53" s="67"/>
      <c r="AU53" s="69">
        <f t="shared" ref="AU53" si="262">SUM(AR53:AT53)</f>
        <v>0</v>
      </c>
      <c r="AW53" s="67"/>
      <c r="AX53" s="67"/>
      <c r="AY53" s="67"/>
      <c r="AZ53" s="69">
        <f t="shared" ref="AZ53" si="263">SUM(AU53,AW53,AX53,AY53)</f>
        <v>0</v>
      </c>
      <c r="BA53" s="69">
        <f>SUM(AF53,AH53,-AZ53,-Table19[[#This Row],[Sale Fee]])</f>
        <v>0</v>
      </c>
      <c r="BC53" s="67"/>
      <c r="BD53" s="67"/>
      <c r="BE53" s="67"/>
    </row>
    <row r="54" spans="1:57" s="53" customFormat="1" x14ac:dyDescent="0.25">
      <c r="A54" s="67"/>
      <c r="B54" s="67"/>
      <c r="E54" s="68"/>
      <c r="Q54" s="67"/>
      <c r="R54" s="67"/>
      <c r="S54" s="67">
        <f t="shared" ref="S54" si="264">R54*Q54</f>
        <v>0</v>
      </c>
      <c r="U54" s="67"/>
      <c r="V54" s="67"/>
      <c r="W54" s="67">
        <f t="shared" ref="W54" si="265">U54*V54</f>
        <v>0</v>
      </c>
      <c r="X54" s="67"/>
      <c r="Y54" s="67"/>
      <c r="Z54" s="67">
        <f>Table19[[#This Row],[Quantity2]]*Table19[[#This Row],[U Cost]]</f>
        <v>0</v>
      </c>
      <c r="AB54" s="67"/>
      <c r="AC54" s="67"/>
      <c r="AD54" s="67">
        <f t="shared" ref="AD54" si="266">AC54*AB54</f>
        <v>0</v>
      </c>
      <c r="AE54" s="67"/>
      <c r="AF54" s="67">
        <f>SUM(Table19[[#This Row],[Total 
Paid]:[Shipping 
Charged]])</f>
        <v>0</v>
      </c>
      <c r="AG54" s="67"/>
      <c r="AH54" s="67"/>
      <c r="AI54" s="67">
        <f t="shared" ref="AI54" si="267">SUM(AF54,AG54,AH54)</f>
        <v>0</v>
      </c>
      <c r="AK54" s="67"/>
      <c r="AL54" s="67"/>
      <c r="AM54" s="67"/>
      <c r="AN54" s="67"/>
      <c r="AP54" s="66"/>
      <c r="AQ54" s="67"/>
      <c r="AR54" s="67">
        <f t="shared" ref="AR54" si="268">AQ54*AP54</f>
        <v>0</v>
      </c>
      <c r="AS54" s="67"/>
      <c r="AT54" s="67"/>
      <c r="AU54" s="69">
        <f t="shared" ref="AU54" si="269">SUM(AR54:AT54)</f>
        <v>0</v>
      </c>
      <c r="AW54" s="67"/>
      <c r="AX54" s="67"/>
      <c r="AY54" s="67"/>
      <c r="AZ54" s="69">
        <f t="shared" ref="AZ54" si="270">SUM(AU54,AW54,AX54,AY54)</f>
        <v>0</v>
      </c>
      <c r="BA54" s="69">
        <f>SUM(AF54,AH54,-AZ54,-Table19[[#This Row],[Sale Fee]])</f>
        <v>0</v>
      </c>
      <c r="BC54" s="67"/>
      <c r="BD54" s="67"/>
      <c r="BE54" s="67"/>
    </row>
    <row r="55" spans="1:57" s="53" customFormat="1" x14ac:dyDescent="0.25">
      <c r="A55" s="67"/>
      <c r="B55" s="67"/>
      <c r="E55" s="68"/>
      <c r="Q55" s="67"/>
      <c r="R55" s="67"/>
      <c r="S55" s="67">
        <f t="shared" ref="S55" si="271">R55*Q55</f>
        <v>0</v>
      </c>
      <c r="U55" s="67"/>
      <c r="V55" s="67"/>
      <c r="W55" s="67">
        <f t="shared" ref="W55" si="272">U55*V55</f>
        <v>0</v>
      </c>
      <c r="X55" s="67"/>
      <c r="Y55" s="67"/>
      <c r="Z55" s="67">
        <f>Table19[[#This Row],[Quantity2]]*Table19[[#This Row],[U Cost]]</f>
        <v>0</v>
      </c>
      <c r="AB55" s="67"/>
      <c r="AC55" s="67"/>
      <c r="AD55" s="67">
        <f t="shared" ref="AD55" si="273">AC55*AB55</f>
        <v>0</v>
      </c>
      <c r="AE55" s="67"/>
      <c r="AF55" s="67">
        <f>SUM(Table19[[#This Row],[Total 
Paid]:[Shipping 
Charged]])</f>
        <v>0</v>
      </c>
      <c r="AG55" s="67"/>
      <c r="AH55" s="67"/>
      <c r="AI55" s="67">
        <f t="shared" ref="AI55" si="274">SUM(AF55,AG55,AH55)</f>
        <v>0</v>
      </c>
      <c r="AK55" s="67"/>
      <c r="AL55" s="67"/>
      <c r="AM55" s="67"/>
      <c r="AN55" s="67"/>
      <c r="AP55" s="66"/>
      <c r="AQ55" s="67"/>
      <c r="AR55" s="67">
        <f t="shared" ref="AR55" si="275">AQ55*AP55</f>
        <v>0</v>
      </c>
      <c r="AS55" s="67"/>
      <c r="AT55" s="67"/>
      <c r="AU55" s="69">
        <f t="shared" ref="AU55" si="276">SUM(AR55:AT55)</f>
        <v>0</v>
      </c>
      <c r="AW55" s="67"/>
      <c r="AX55" s="67"/>
      <c r="AY55" s="67"/>
      <c r="AZ55" s="69">
        <f t="shared" ref="AZ55" si="277">SUM(AU55,AW55,AX55,AY55)</f>
        <v>0</v>
      </c>
      <c r="BA55" s="69">
        <f>SUM(AF55,AH55,-AZ55,-Table19[[#This Row],[Sale Fee]])</f>
        <v>0</v>
      </c>
      <c r="BC55" s="67"/>
      <c r="BD55" s="67"/>
      <c r="BE55" s="67"/>
    </row>
    <row r="56" spans="1:57" s="53" customFormat="1" x14ac:dyDescent="0.25">
      <c r="A56" s="67"/>
      <c r="B56" s="67"/>
      <c r="E56" s="68"/>
      <c r="Q56" s="67"/>
      <c r="R56" s="67"/>
      <c r="S56" s="67">
        <f t="shared" ref="S56:S57" si="278">R56*Q56</f>
        <v>0</v>
      </c>
      <c r="U56" s="67"/>
      <c r="V56" s="67"/>
      <c r="W56" s="67">
        <f t="shared" ref="W56:W57" si="279">U56*V56</f>
        <v>0</v>
      </c>
      <c r="X56" s="67"/>
      <c r="Y56" s="67"/>
      <c r="Z56" s="67">
        <f>Table19[[#This Row],[Quantity2]]*Table19[[#This Row],[U Cost]]</f>
        <v>0</v>
      </c>
      <c r="AB56" s="67"/>
      <c r="AC56" s="67"/>
      <c r="AD56" s="67">
        <f t="shared" ref="AD56:AD57" si="280">AC56*AB56</f>
        <v>0</v>
      </c>
      <c r="AE56" s="67"/>
      <c r="AF56" s="67">
        <f>SUM(Table19[[#This Row],[Total 
Paid]:[Shipping 
Charged]])</f>
        <v>0</v>
      </c>
      <c r="AG56" s="67"/>
      <c r="AH56" s="67"/>
      <c r="AI56" s="67">
        <f t="shared" ref="AI56:AI57" si="281">SUM(AF56,AG56,AH56)</f>
        <v>0</v>
      </c>
      <c r="AK56" s="67"/>
      <c r="AL56" s="67"/>
      <c r="AM56" s="67"/>
      <c r="AN56" s="67"/>
      <c r="AP56" s="66"/>
      <c r="AQ56" s="67"/>
      <c r="AR56" s="67">
        <f t="shared" ref="AR56:AR57" si="282">AQ56*AP56</f>
        <v>0</v>
      </c>
      <c r="AS56" s="67"/>
      <c r="AT56" s="67"/>
      <c r="AU56" s="69">
        <f t="shared" ref="AU56:AU57" si="283">SUM(AR56:AT56)</f>
        <v>0</v>
      </c>
      <c r="AW56" s="67"/>
      <c r="AX56" s="67"/>
      <c r="AY56" s="67"/>
      <c r="AZ56" s="69">
        <f t="shared" ref="AZ56:AZ57" si="284">SUM(AU56,AW56,AX56,AY56)</f>
        <v>0</v>
      </c>
      <c r="BA56" s="69">
        <f>SUM(AF56,AH56,-AZ56,-Table19[[#This Row],[Sale Fee]])</f>
        <v>0</v>
      </c>
      <c r="BC56" s="67"/>
      <c r="BD56" s="67"/>
      <c r="BE56" s="67"/>
    </row>
    <row r="57" spans="1:57" s="53" customFormat="1" x14ac:dyDescent="0.25">
      <c r="A57" s="67"/>
      <c r="B57" s="67"/>
      <c r="E57" s="68"/>
      <c r="Q57" s="67"/>
      <c r="R57" s="67"/>
      <c r="S57" s="67">
        <f t="shared" si="278"/>
        <v>0</v>
      </c>
      <c r="U57" s="67"/>
      <c r="V57" s="67"/>
      <c r="W57" s="67">
        <f t="shared" si="279"/>
        <v>0</v>
      </c>
      <c r="X57" s="67"/>
      <c r="Y57" s="67"/>
      <c r="Z57" s="67">
        <f>Table19[[#This Row],[Quantity2]]*Table19[[#This Row],[U Cost]]</f>
        <v>0</v>
      </c>
      <c r="AB57" s="67"/>
      <c r="AC57" s="67"/>
      <c r="AD57" s="67">
        <f t="shared" si="280"/>
        <v>0</v>
      </c>
      <c r="AE57" s="67"/>
      <c r="AF57" s="67">
        <f>SUM(Table19[[#This Row],[Total 
Paid]:[Shipping 
Charged]])</f>
        <v>0</v>
      </c>
      <c r="AG57" s="67"/>
      <c r="AH57" s="67"/>
      <c r="AI57" s="67">
        <f t="shared" si="281"/>
        <v>0</v>
      </c>
      <c r="AK57" s="67"/>
      <c r="AL57" s="67"/>
      <c r="AM57" s="67"/>
      <c r="AN57" s="67"/>
      <c r="AP57" s="66"/>
      <c r="AQ57" s="67"/>
      <c r="AR57" s="67">
        <f t="shared" si="282"/>
        <v>0</v>
      </c>
      <c r="AS57" s="67"/>
      <c r="AT57" s="67"/>
      <c r="AU57" s="69">
        <f t="shared" si="283"/>
        <v>0</v>
      </c>
      <c r="AW57" s="67"/>
      <c r="AX57" s="67"/>
      <c r="AY57" s="67"/>
      <c r="AZ57" s="69">
        <f t="shared" si="284"/>
        <v>0</v>
      </c>
      <c r="BA57" s="69">
        <f>SUM(AF57,AH57,-AZ57,-Table19[[#This Row],[Sale Fee]])</f>
        <v>0</v>
      </c>
      <c r="BC57" s="67"/>
      <c r="BD57" s="67"/>
      <c r="BE57" s="67"/>
    </row>
    <row r="58" spans="1:57" s="50" customFormat="1" x14ac:dyDescent="0.25">
      <c r="A58" s="58"/>
      <c r="B58" s="58"/>
      <c r="E58" s="57"/>
      <c r="Q58" s="58"/>
      <c r="R58" s="58"/>
      <c r="S58" s="58">
        <f t="shared" ref="S58" si="285">R58*Q58</f>
        <v>0</v>
      </c>
      <c r="U58" s="58"/>
      <c r="V58" s="58"/>
      <c r="W58" s="58">
        <f t="shared" ref="W58" si="286">U58*V58</f>
        <v>0</v>
      </c>
      <c r="X58" s="58"/>
      <c r="Y58" s="58"/>
      <c r="Z58" s="58">
        <f>Table19[[#This Row],[Quantity2]]*Table19[[#This Row],[U Cost]]</f>
        <v>0</v>
      </c>
      <c r="AB58" s="58"/>
      <c r="AC58" s="58"/>
      <c r="AD58" s="58">
        <f t="shared" ref="AD58" si="287">AC58*AB58</f>
        <v>0</v>
      </c>
      <c r="AE58" s="58"/>
      <c r="AF58" s="58">
        <f>SUM(Table19[[#This Row],[Total 
Paid]:[Shipping 
Charged]])</f>
        <v>0</v>
      </c>
      <c r="AG58" s="58"/>
      <c r="AH58" s="58"/>
      <c r="AI58" s="58">
        <f t="shared" ref="AI58" si="288">SUM(AF58,AG58,AH58)</f>
        <v>0</v>
      </c>
      <c r="AK58" s="58"/>
      <c r="AL58" s="58"/>
      <c r="AM58" s="58"/>
      <c r="AN58" s="58"/>
      <c r="AP58" s="59"/>
      <c r="AQ58" s="58"/>
      <c r="AR58" s="58">
        <f t="shared" ref="AR58" si="289">AQ58*AP58</f>
        <v>0</v>
      </c>
      <c r="AS58" s="58"/>
      <c r="AT58" s="58"/>
      <c r="AU58" s="60">
        <f t="shared" ref="AU58" si="290">SUM(AR58:AT58)</f>
        <v>0</v>
      </c>
      <c r="AW58" s="58"/>
      <c r="AX58" s="58"/>
      <c r="AY58" s="58"/>
      <c r="AZ58" s="60">
        <f t="shared" ref="AZ58" si="291">SUM(AU58,AW58,AX58,AY58)</f>
        <v>0</v>
      </c>
      <c r="BA58" s="60">
        <f>SUM(AF58,AH58,-AZ58,-Table19[[#This Row],[Sale Fee]])</f>
        <v>0</v>
      </c>
      <c r="BC58" s="58"/>
      <c r="BD58" s="58"/>
      <c r="BE58" s="58"/>
    </row>
    <row r="59" spans="1:57" x14ac:dyDescent="0.25">
      <c r="A59" s="1"/>
      <c r="B59" s="1"/>
      <c r="E59" s="4"/>
      <c r="F59" s="4"/>
      <c r="Q59" s="1"/>
      <c r="R59" s="1"/>
      <c r="S59" s="1">
        <f t="shared" si="4"/>
        <v>0</v>
      </c>
      <c r="U59" s="1"/>
      <c r="V59" s="1"/>
      <c r="W59" s="1">
        <f t="shared" si="5"/>
        <v>0</v>
      </c>
      <c r="X59" s="1"/>
      <c r="Y59" s="1"/>
      <c r="Z59" s="1">
        <f>Table19[[#This Row],[Quantity2]]*Table19[[#This Row],[U Cost]]</f>
        <v>0</v>
      </c>
      <c r="AB59" s="1"/>
      <c r="AC59" s="1"/>
      <c r="AD59" s="1">
        <f t="shared" si="6"/>
        <v>0</v>
      </c>
      <c r="AE59" s="1"/>
      <c r="AF59" s="1">
        <f>SUM(Table19[[#This Row],[Total 
Paid]:[Shipping 
Charged]])</f>
        <v>0</v>
      </c>
      <c r="AG59" s="1"/>
      <c r="AH59" s="1"/>
      <c r="AI59" s="1">
        <f t="shared" si="7"/>
        <v>0</v>
      </c>
      <c r="AK59" s="1"/>
      <c r="AL59" s="1"/>
      <c r="AM59" s="1"/>
      <c r="AN59" s="1"/>
      <c r="AP59" s="30"/>
      <c r="AQ59" s="1"/>
      <c r="AR59" s="1">
        <f t="shared" ref="AR59:AR129" si="292">AQ59*AP59</f>
        <v>0</v>
      </c>
      <c r="AS59" s="1"/>
      <c r="AT59" s="1"/>
      <c r="AU59" s="2">
        <f t="shared" si="9"/>
        <v>0</v>
      </c>
      <c r="AW59" s="1"/>
      <c r="AX59" s="1"/>
      <c r="AY59" s="1"/>
      <c r="AZ59" s="2">
        <f t="shared" si="10"/>
        <v>0</v>
      </c>
      <c r="BA59" s="2">
        <f>SUM(AF59,AH59,-AZ59,-Table19[[#This Row],[Sale Fee]])</f>
        <v>0</v>
      </c>
      <c r="BC59" s="1"/>
      <c r="BD59" s="1"/>
      <c r="BE59" s="1"/>
    </row>
    <row r="60" spans="1:57" x14ac:dyDescent="0.25">
      <c r="A60" s="1"/>
      <c r="B60" s="1"/>
      <c r="E60" s="4"/>
      <c r="F60" s="4"/>
      <c r="Q60" s="1"/>
      <c r="R60" s="1"/>
      <c r="S60" s="1">
        <f t="shared" ref="S60" si="293">R60*Q60</f>
        <v>0</v>
      </c>
      <c r="U60" s="1"/>
      <c r="V60" s="1"/>
      <c r="W60" s="1">
        <f t="shared" ref="W60" si="294">U60*V60</f>
        <v>0</v>
      </c>
      <c r="X60" s="1"/>
      <c r="Y60" s="1"/>
      <c r="Z60" s="1">
        <f>Table19[[#This Row],[Quantity2]]*Table19[[#This Row],[U Cost]]</f>
        <v>0</v>
      </c>
      <c r="AB60" s="1"/>
      <c r="AC60" s="1"/>
      <c r="AD60" s="1">
        <f t="shared" ref="AD60" si="295">AC60*AB60</f>
        <v>0</v>
      </c>
      <c r="AE60" s="1"/>
      <c r="AF60" s="1">
        <f>SUM(Table19[[#This Row],[Total 
Paid]:[Shipping 
Charged]])</f>
        <v>0</v>
      </c>
      <c r="AG60" s="1"/>
      <c r="AH60" s="1"/>
      <c r="AI60" s="1">
        <f t="shared" ref="AI60" si="296">SUM(AF60,AG60,AH60)</f>
        <v>0</v>
      </c>
      <c r="AK60" s="1"/>
      <c r="AL60" s="1"/>
      <c r="AM60" s="1"/>
      <c r="AN60" s="1"/>
      <c r="AP60" s="30"/>
      <c r="AQ60" s="1"/>
      <c r="AR60" s="1">
        <f t="shared" ref="AR60" si="297">AQ60*AP60</f>
        <v>0</v>
      </c>
      <c r="AS60" s="1"/>
      <c r="AT60" s="1"/>
      <c r="AU60" s="2">
        <f t="shared" ref="AU60" si="298">SUM(AR60:AT60)</f>
        <v>0</v>
      </c>
      <c r="AW60" s="1"/>
      <c r="AX60" s="1"/>
      <c r="AY60" s="1"/>
      <c r="AZ60" s="2">
        <f t="shared" ref="AZ60" si="299">SUM(AU60,AW60,AX60,AY60)</f>
        <v>0</v>
      </c>
      <c r="BA60" s="2">
        <f>SUM(AF60,AH60,-AZ60,-Table19[[#This Row],[Sale Fee]])</f>
        <v>0</v>
      </c>
      <c r="BC60" s="1"/>
      <c r="BD60" s="1"/>
      <c r="BE60" s="1"/>
    </row>
    <row r="61" spans="1:57" x14ac:dyDescent="0.25">
      <c r="A61" s="1"/>
      <c r="B61" s="1"/>
      <c r="E61" s="4"/>
      <c r="F61" s="4"/>
      <c r="Q61" s="1"/>
      <c r="R61" s="1"/>
      <c r="S61" s="1">
        <f t="shared" si="4"/>
        <v>0</v>
      </c>
      <c r="U61" s="1"/>
      <c r="V61" s="1"/>
      <c r="W61" s="1">
        <f t="shared" si="5"/>
        <v>0</v>
      </c>
      <c r="X61" s="1"/>
      <c r="Y61" s="1"/>
      <c r="Z61" s="1">
        <f>Table19[[#This Row],[Quantity2]]*Table19[[#This Row],[U Cost]]</f>
        <v>0</v>
      </c>
      <c r="AB61" s="1"/>
      <c r="AC61" s="1"/>
      <c r="AD61" s="1">
        <f t="shared" si="6"/>
        <v>0</v>
      </c>
      <c r="AE61" s="1"/>
      <c r="AF61" s="1">
        <f>SUM(Table19[[#This Row],[Total 
Paid]:[Shipping 
Charged]])</f>
        <v>0</v>
      </c>
      <c r="AG61" s="1"/>
      <c r="AH61" s="1"/>
      <c r="AI61" s="1">
        <f t="shared" si="7"/>
        <v>0</v>
      </c>
      <c r="AK61" s="1"/>
      <c r="AL61" s="1"/>
      <c r="AM61" s="1"/>
      <c r="AN61" s="1"/>
      <c r="AP61" s="30"/>
      <c r="AQ61" s="1"/>
      <c r="AR61" s="1">
        <f t="shared" si="292"/>
        <v>0</v>
      </c>
      <c r="AS61" s="1"/>
      <c r="AT61" s="1"/>
      <c r="AU61" s="2">
        <f t="shared" si="9"/>
        <v>0</v>
      </c>
      <c r="AW61" s="1"/>
      <c r="AX61" s="1"/>
      <c r="AY61" s="1"/>
      <c r="AZ61" s="2">
        <f t="shared" si="10"/>
        <v>0</v>
      </c>
      <c r="BA61" s="2">
        <f>SUM(AF61,AH61,-AZ61,-Table19[[#This Row],[Sale Fee]])</f>
        <v>0</v>
      </c>
      <c r="BC61" s="1"/>
      <c r="BD61" s="1"/>
      <c r="BE61" s="1"/>
    </row>
    <row r="62" spans="1:57" x14ac:dyDescent="0.25">
      <c r="A62" s="1"/>
      <c r="B62" s="1"/>
      <c r="E62" s="4"/>
      <c r="F62" s="4"/>
      <c r="Q62" s="1"/>
      <c r="R62" s="1"/>
      <c r="S62" s="1">
        <f t="shared" si="4"/>
        <v>0</v>
      </c>
      <c r="U62" s="1"/>
      <c r="V62" s="1"/>
      <c r="W62" s="1">
        <f t="shared" si="5"/>
        <v>0</v>
      </c>
      <c r="X62" s="1"/>
      <c r="Y62" s="1"/>
      <c r="Z62" s="1">
        <f>Table19[[#This Row],[Quantity2]]*Table19[[#This Row],[U Cost]]</f>
        <v>0</v>
      </c>
      <c r="AB62" s="1"/>
      <c r="AC62" s="1"/>
      <c r="AD62" s="1">
        <f t="shared" si="6"/>
        <v>0</v>
      </c>
      <c r="AE62" s="1"/>
      <c r="AF62" s="1">
        <f>SUM(Table19[[#This Row],[Total 
Paid]:[Shipping 
Charged]])</f>
        <v>0</v>
      </c>
      <c r="AG62" s="1"/>
      <c r="AH62" s="1"/>
      <c r="AI62" s="1">
        <f t="shared" si="7"/>
        <v>0</v>
      </c>
      <c r="AK62" s="1"/>
      <c r="AL62" s="1"/>
      <c r="AM62" s="1"/>
      <c r="AN62" s="1"/>
      <c r="AP62" s="30"/>
      <c r="AQ62" s="1"/>
      <c r="AR62" s="1">
        <f t="shared" si="292"/>
        <v>0</v>
      </c>
      <c r="AS62" s="1"/>
      <c r="AT62" s="1"/>
      <c r="AU62" s="2">
        <f t="shared" si="9"/>
        <v>0</v>
      </c>
      <c r="AW62" s="1"/>
      <c r="AX62" s="1"/>
      <c r="AY62" s="1"/>
      <c r="AZ62" s="2">
        <f t="shared" si="10"/>
        <v>0</v>
      </c>
      <c r="BA62" s="2">
        <f>SUM(AF62,AH62,-AZ62,-Table19[[#This Row],[Sale Fee]])</f>
        <v>0</v>
      </c>
      <c r="BC62" s="1"/>
      <c r="BD62" s="1"/>
      <c r="BE62" s="1"/>
    </row>
    <row r="63" spans="1:57" x14ac:dyDescent="0.25">
      <c r="A63" s="1"/>
      <c r="B63" s="1"/>
      <c r="E63" s="4"/>
      <c r="F63" s="4"/>
      <c r="Q63" s="1"/>
      <c r="R63" s="1"/>
      <c r="S63" s="1">
        <f t="shared" si="4"/>
        <v>0</v>
      </c>
      <c r="U63" s="1"/>
      <c r="V63" s="1"/>
      <c r="W63" s="1">
        <f t="shared" si="5"/>
        <v>0</v>
      </c>
      <c r="X63" s="1"/>
      <c r="Y63" s="1"/>
      <c r="Z63" s="1">
        <f>Table19[[#This Row],[Quantity2]]*Table19[[#This Row],[U Cost]]</f>
        <v>0</v>
      </c>
      <c r="AB63" s="1"/>
      <c r="AC63" s="1"/>
      <c r="AD63" s="1">
        <f t="shared" si="6"/>
        <v>0</v>
      </c>
      <c r="AE63" s="1"/>
      <c r="AF63" s="1">
        <f>SUM(Table19[[#This Row],[Total 
Paid]:[Shipping 
Charged]])</f>
        <v>0</v>
      </c>
      <c r="AG63" s="1"/>
      <c r="AH63" s="1"/>
      <c r="AI63" s="1">
        <f t="shared" si="7"/>
        <v>0</v>
      </c>
      <c r="AK63" s="1"/>
      <c r="AL63" s="1"/>
      <c r="AM63" s="1"/>
      <c r="AN63" s="1"/>
      <c r="AP63" s="30"/>
      <c r="AQ63" s="1"/>
      <c r="AR63" s="1">
        <f t="shared" si="292"/>
        <v>0</v>
      </c>
      <c r="AS63" s="1"/>
      <c r="AT63" s="1"/>
      <c r="AU63" s="2">
        <f t="shared" si="9"/>
        <v>0</v>
      </c>
      <c r="AW63" s="1"/>
      <c r="AX63" s="1"/>
      <c r="AY63" s="1"/>
      <c r="AZ63" s="2">
        <f t="shared" si="10"/>
        <v>0</v>
      </c>
      <c r="BA63" s="2">
        <f>SUM(AF63,AH63,-AZ63,-Table19[[#This Row],[Sale Fee]])</f>
        <v>0</v>
      </c>
      <c r="BC63" s="1"/>
      <c r="BD63" s="1"/>
      <c r="BE63" s="1"/>
    </row>
    <row r="64" spans="1:57" x14ac:dyDescent="0.25">
      <c r="A64" s="1"/>
      <c r="B64" s="1"/>
      <c r="E64" s="4"/>
      <c r="F64" s="4"/>
      <c r="Q64" s="1"/>
      <c r="R64" s="1"/>
      <c r="S64" s="1">
        <f t="shared" si="4"/>
        <v>0</v>
      </c>
      <c r="U64" s="1"/>
      <c r="V64" s="1"/>
      <c r="W64" s="1">
        <f t="shared" si="5"/>
        <v>0</v>
      </c>
      <c r="X64" s="1"/>
      <c r="Y64" s="1"/>
      <c r="Z64" s="1">
        <f>Table19[[#This Row],[Quantity2]]*Table19[[#This Row],[U Cost]]</f>
        <v>0</v>
      </c>
      <c r="AB64" s="1"/>
      <c r="AC64" s="1"/>
      <c r="AD64" s="1">
        <f t="shared" si="6"/>
        <v>0</v>
      </c>
      <c r="AE64" s="1"/>
      <c r="AF64" s="1">
        <f>SUM(Table19[[#This Row],[Total 
Paid]:[Shipping 
Charged]])</f>
        <v>0</v>
      </c>
      <c r="AG64" s="1"/>
      <c r="AH64" s="1"/>
      <c r="AI64" s="1">
        <f t="shared" si="7"/>
        <v>0</v>
      </c>
      <c r="AK64" s="1"/>
      <c r="AL64" s="1"/>
      <c r="AM64" s="1"/>
      <c r="AN64" s="1"/>
      <c r="AP64" s="30"/>
      <c r="AQ64" s="1"/>
      <c r="AR64" s="1">
        <f t="shared" si="292"/>
        <v>0</v>
      </c>
      <c r="AS64" s="1"/>
      <c r="AT64" s="1"/>
      <c r="AU64" s="2">
        <f t="shared" si="9"/>
        <v>0</v>
      </c>
      <c r="AW64" s="1"/>
      <c r="AX64" s="1"/>
      <c r="AY64" s="1"/>
      <c r="AZ64" s="2">
        <f t="shared" si="10"/>
        <v>0</v>
      </c>
      <c r="BA64" s="2">
        <f>SUM(AF64,AH64,-AZ64,-Table19[[#This Row],[Sale Fee]])</f>
        <v>0</v>
      </c>
      <c r="BC64" s="1"/>
      <c r="BD64" s="1"/>
      <c r="BE64" s="1"/>
    </row>
    <row r="65" spans="1:57" x14ac:dyDescent="0.25">
      <c r="A65" s="1"/>
      <c r="B65" s="1"/>
      <c r="E65" s="4"/>
      <c r="F65" s="4"/>
      <c r="Q65" s="1"/>
      <c r="R65" s="1"/>
      <c r="S65" s="1">
        <f t="shared" si="4"/>
        <v>0</v>
      </c>
      <c r="U65" s="1"/>
      <c r="V65" s="1"/>
      <c r="W65" s="1">
        <f t="shared" si="5"/>
        <v>0</v>
      </c>
      <c r="X65" s="1"/>
      <c r="Y65" s="1"/>
      <c r="Z65" s="1">
        <f>Table19[[#This Row],[Quantity2]]*Table19[[#This Row],[U Cost]]</f>
        <v>0</v>
      </c>
      <c r="AB65" s="1"/>
      <c r="AC65" s="1"/>
      <c r="AD65" s="1">
        <f t="shared" si="6"/>
        <v>0</v>
      </c>
      <c r="AE65" s="1"/>
      <c r="AF65" s="1">
        <f>SUM(Table19[[#This Row],[Total 
Paid]:[Shipping 
Charged]])</f>
        <v>0</v>
      </c>
      <c r="AG65" s="1"/>
      <c r="AH65" s="1"/>
      <c r="AI65" s="1">
        <f t="shared" si="7"/>
        <v>0</v>
      </c>
      <c r="AK65" s="1"/>
      <c r="AL65" s="1"/>
      <c r="AM65" s="1"/>
      <c r="AN65" s="1"/>
      <c r="AP65" s="30"/>
      <c r="AQ65" s="1"/>
      <c r="AR65" s="1">
        <f t="shared" si="292"/>
        <v>0</v>
      </c>
      <c r="AS65" s="1"/>
      <c r="AT65" s="1"/>
      <c r="AU65" s="2">
        <f t="shared" si="9"/>
        <v>0</v>
      </c>
      <c r="AW65" s="1"/>
      <c r="AX65" s="1"/>
      <c r="AY65" s="1"/>
      <c r="AZ65" s="2">
        <f t="shared" si="10"/>
        <v>0</v>
      </c>
      <c r="BA65" s="2">
        <f>SUM(AF65,AH65,-AZ65,-Table19[[#This Row],[Sale Fee]])</f>
        <v>0</v>
      </c>
      <c r="BC65" s="1"/>
      <c r="BD65" s="1"/>
      <c r="BE65" s="1"/>
    </row>
    <row r="66" spans="1:57" x14ac:dyDescent="0.25">
      <c r="A66" s="1"/>
      <c r="B66" s="1"/>
      <c r="E66" s="4"/>
      <c r="F66" s="4"/>
      <c r="Q66" s="1"/>
      <c r="R66" s="1"/>
      <c r="S66" s="1">
        <f t="shared" si="4"/>
        <v>0</v>
      </c>
      <c r="U66" s="1"/>
      <c r="V66" s="1"/>
      <c r="W66" s="1">
        <f t="shared" si="5"/>
        <v>0</v>
      </c>
      <c r="X66" s="1"/>
      <c r="Y66" s="1"/>
      <c r="Z66" s="1">
        <f>Table19[[#This Row],[Quantity2]]*Table19[[#This Row],[U Cost]]</f>
        <v>0</v>
      </c>
      <c r="AB66" s="1"/>
      <c r="AC66" s="1"/>
      <c r="AD66" s="1">
        <f t="shared" si="6"/>
        <v>0</v>
      </c>
      <c r="AE66" s="1"/>
      <c r="AF66" s="1">
        <f>SUM(Table19[[#This Row],[Total 
Paid]:[Shipping 
Charged]])</f>
        <v>0</v>
      </c>
      <c r="AG66" s="1"/>
      <c r="AH66" s="1"/>
      <c r="AI66" s="1">
        <f t="shared" si="7"/>
        <v>0</v>
      </c>
      <c r="AK66" s="1"/>
      <c r="AL66" s="1"/>
      <c r="AM66" s="1"/>
      <c r="AN66" s="1"/>
      <c r="AP66" s="30"/>
      <c r="AQ66" s="1"/>
      <c r="AR66" s="1">
        <f t="shared" si="292"/>
        <v>0</v>
      </c>
      <c r="AS66" s="1"/>
      <c r="AT66" s="1"/>
      <c r="AU66" s="2">
        <f t="shared" si="9"/>
        <v>0</v>
      </c>
      <c r="AW66" s="1"/>
      <c r="AX66" s="1"/>
      <c r="AY66" s="1"/>
      <c r="AZ66" s="2">
        <f t="shared" si="10"/>
        <v>0</v>
      </c>
      <c r="BA66" s="2">
        <f>SUM(AF66,AH66,-AZ66,-Table19[[#This Row],[Sale Fee]])</f>
        <v>0</v>
      </c>
      <c r="BC66" s="1"/>
      <c r="BD66" s="1"/>
      <c r="BE66" s="1"/>
    </row>
    <row r="67" spans="1:57" x14ac:dyDescent="0.25">
      <c r="A67" s="1"/>
      <c r="B67" s="1"/>
      <c r="E67" s="4"/>
      <c r="F67" s="4"/>
      <c r="Q67" s="1"/>
      <c r="R67" s="1"/>
      <c r="S67" s="1">
        <f t="shared" si="4"/>
        <v>0</v>
      </c>
      <c r="U67" s="1"/>
      <c r="V67" s="1"/>
      <c r="W67" s="1">
        <f t="shared" si="5"/>
        <v>0</v>
      </c>
      <c r="X67" s="1"/>
      <c r="Y67" s="1"/>
      <c r="Z67" s="1">
        <f>Table19[[#This Row],[Quantity2]]*Table19[[#This Row],[U Cost]]</f>
        <v>0</v>
      </c>
      <c r="AB67" s="1"/>
      <c r="AC67" s="1"/>
      <c r="AD67" s="1">
        <f t="shared" si="6"/>
        <v>0</v>
      </c>
      <c r="AE67" s="1"/>
      <c r="AF67" s="1">
        <f>SUM(Table19[[#This Row],[Total 
Paid]:[Shipping 
Charged]])</f>
        <v>0</v>
      </c>
      <c r="AG67" s="1"/>
      <c r="AH67" s="1"/>
      <c r="AI67" s="1">
        <f t="shared" si="7"/>
        <v>0</v>
      </c>
      <c r="AK67" s="1"/>
      <c r="AL67" s="1"/>
      <c r="AM67" s="1"/>
      <c r="AN67" s="1"/>
      <c r="AP67" s="30"/>
      <c r="AQ67" s="1"/>
      <c r="AR67" s="1">
        <f t="shared" si="292"/>
        <v>0</v>
      </c>
      <c r="AS67" s="1"/>
      <c r="AT67" s="1"/>
      <c r="AU67" s="2">
        <f t="shared" si="9"/>
        <v>0</v>
      </c>
      <c r="AW67" s="1"/>
      <c r="AX67" s="1"/>
      <c r="AY67" s="1"/>
      <c r="AZ67" s="2">
        <f t="shared" si="10"/>
        <v>0</v>
      </c>
      <c r="BA67" s="2">
        <f>SUM(AF67,AH67,-AZ67,-Table19[[#This Row],[Sale Fee]])</f>
        <v>0</v>
      </c>
      <c r="BC67" s="1"/>
      <c r="BD67" s="1"/>
      <c r="BE67" s="1"/>
    </row>
    <row r="68" spans="1:57" x14ac:dyDescent="0.25">
      <c r="A68" s="1"/>
      <c r="B68" s="1"/>
      <c r="E68" s="4"/>
      <c r="F68" s="4"/>
      <c r="Q68" s="1"/>
      <c r="R68" s="1"/>
      <c r="S68" s="1">
        <f t="shared" si="4"/>
        <v>0</v>
      </c>
      <c r="U68" s="1"/>
      <c r="V68" s="1"/>
      <c r="W68" s="1">
        <f t="shared" ref="W68:W411" si="300">U68*V68</f>
        <v>0</v>
      </c>
      <c r="X68" s="1"/>
      <c r="Y68" s="1"/>
      <c r="Z68" s="1">
        <f>Table19[[#This Row],[Quantity2]]*Table19[[#This Row],[U Cost]]</f>
        <v>0</v>
      </c>
      <c r="AB68" s="1"/>
      <c r="AC68" s="1"/>
      <c r="AD68" s="1">
        <f t="shared" si="6"/>
        <v>0</v>
      </c>
      <c r="AE68" s="1"/>
      <c r="AF68" s="1">
        <f>SUM(Table19[[#This Row],[Total 
Paid]:[Shipping 
Charged]])</f>
        <v>0</v>
      </c>
      <c r="AG68" s="1"/>
      <c r="AH68" s="1"/>
      <c r="AI68" s="1">
        <f t="shared" si="7"/>
        <v>0</v>
      </c>
      <c r="AK68" s="1"/>
      <c r="AL68" s="1"/>
      <c r="AM68" s="1"/>
      <c r="AN68" s="1"/>
      <c r="AP68" s="30"/>
      <c r="AQ68" s="1"/>
      <c r="AR68" s="1">
        <f t="shared" si="292"/>
        <v>0</v>
      </c>
      <c r="AS68" s="1"/>
      <c r="AT68" s="1"/>
      <c r="AU68" s="2">
        <f t="shared" si="9"/>
        <v>0</v>
      </c>
      <c r="AW68" s="1"/>
      <c r="AX68" s="1"/>
      <c r="AY68" s="1"/>
      <c r="AZ68" s="2">
        <f t="shared" ref="AZ68:AZ386" si="301">SUM(AU68,AW68,AX68,AY68)</f>
        <v>0</v>
      </c>
      <c r="BA68" s="2">
        <f>SUM(AF68,AH68,-AZ68,-Table19[[#This Row],[Sale Fee]])</f>
        <v>0</v>
      </c>
      <c r="BC68" s="1"/>
      <c r="BD68" s="1"/>
      <c r="BE68" s="1"/>
    </row>
    <row r="69" spans="1:57" x14ac:dyDescent="0.25">
      <c r="A69" s="1"/>
      <c r="B69" s="1"/>
      <c r="E69" s="4"/>
      <c r="F69" s="4"/>
      <c r="Q69" s="1"/>
      <c r="R69" s="1"/>
      <c r="S69" s="1">
        <f t="shared" si="4"/>
        <v>0</v>
      </c>
      <c r="U69" s="1"/>
      <c r="V69" s="1"/>
      <c r="W69" s="1">
        <f t="shared" si="300"/>
        <v>0</v>
      </c>
      <c r="X69" s="1"/>
      <c r="Y69" s="1"/>
      <c r="Z69" s="1">
        <f>Table19[[#This Row],[Quantity2]]*Table19[[#This Row],[U Cost]]</f>
        <v>0</v>
      </c>
      <c r="AB69" s="1"/>
      <c r="AC69" s="1"/>
      <c r="AD69" s="1">
        <f t="shared" si="6"/>
        <v>0</v>
      </c>
      <c r="AE69" s="1"/>
      <c r="AF69" s="1">
        <f>SUM(Table19[[#This Row],[Total 
Paid]:[Shipping 
Charged]])</f>
        <v>0</v>
      </c>
      <c r="AG69" s="1"/>
      <c r="AH69" s="1"/>
      <c r="AI69" s="1">
        <f t="shared" si="7"/>
        <v>0</v>
      </c>
      <c r="AK69" s="1"/>
      <c r="AL69" s="1"/>
      <c r="AM69" s="1"/>
      <c r="AN69" s="1"/>
      <c r="AP69" s="30"/>
      <c r="AQ69" s="1"/>
      <c r="AR69" s="1">
        <f t="shared" si="292"/>
        <v>0</v>
      </c>
      <c r="AS69" s="1"/>
      <c r="AT69" s="1"/>
      <c r="AU69" s="2">
        <f t="shared" si="9"/>
        <v>0</v>
      </c>
      <c r="AW69" s="1"/>
      <c r="AX69" s="1"/>
      <c r="AY69" s="1"/>
      <c r="AZ69" s="2">
        <f t="shared" si="301"/>
        <v>0</v>
      </c>
      <c r="BA69" s="2">
        <f>SUM(AF69,AH69,-AZ69,-Table19[[#This Row],[Sale Fee]])</f>
        <v>0</v>
      </c>
      <c r="BC69" s="1"/>
      <c r="BD69" s="1"/>
      <c r="BE69" s="1"/>
    </row>
    <row r="70" spans="1:57" x14ac:dyDescent="0.25">
      <c r="A70" s="1"/>
      <c r="B70" s="1"/>
      <c r="E70" s="4"/>
      <c r="F70" s="4"/>
      <c r="Q70" s="1"/>
      <c r="R70" s="1"/>
      <c r="S70" s="1">
        <f t="shared" si="4"/>
        <v>0</v>
      </c>
      <c r="U70" s="1"/>
      <c r="V70" s="1"/>
      <c r="W70" s="1">
        <f t="shared" si="300"/>
        <v>0</v>
      </c>
      <c r="X70" s="1"/>
      <c r="Y70" s="1"/>
      <c r="Z70" s="1">
        <f>Table19[[#This Row],[Quantity2]]*Table19[[#This Row],[U Cost]]</f>
        <v>0</v>
      </c>
      <c r="AB70" s="1"/>
      <c r="AC70" s="1"/>
      <c r="AD70" s="1">
        <f t="shared" si="6"/>
        <v>0</v>
      </c>
      <c r="AE70" s="1"/>
      <c r="AF70" s="1">
        <f>SUM(Table19[[#This Row],[Total 
Paid]:[Shipping 
Charged]])</f>
        <v>0</v>
      </c>
      <c r="AG70" s="1"/>
      <c r="AH70" s="1"/>
      <c r="AI70" s="1">
        <f t="shared" si="7"/>
        <v>0</v>
      </c>
      <c r="AK70" s="1"/>
      <c r="AL70" s="1"/>
      <c r="AM70" s="1"/>
      <c r="AN70" s="1"/>
      <c r="AP70" s="30"/>
      <c r="AQ70" s="1"/>
      <c r="AR70" s="1">
        <f t="shared" si="292"/>
        <v>0</v>
      </c>
      <c r="AS70" s="1"/>
      <c r="AT70" s="1"/>
      <c r="AU70" s="2">
        <f t="shared" si="9"/>
        <v>0</v>
      </c>
      <c r="AW70" s="1"/>
      <c r="AX70" s="1"/>
      <c r="AY70" s="1"/>
      <c r="AZ70" s="2">
        <f t="shared" si="301"/>
        <v>0</v>
      </c>
      <c r="BA70" s="2">
        <f>SUM(AF70,AH70,-AZ70,-Table19[[#This Row],[Sale Fee]])</f>
        <v>0</v>
      </c>
      <c r="BC70" s="1"/>
      <c r="BD70" s="1"/>
      <c r="BE70" s="1"/>
    </row>
    <row r="71" spans="1:57" x14ac:dyDescent="0.25">
      <c r="A71" s="1"/>
      <c r="B71" s="1"/>
      <c r="E71" s="4"/>
      <c r="F71" s="4"/>
      <c r="Q71" s="1"/>
      <c r="R71" s="1"/>
      <c r="S71" s="1">
        <f t="shared" si="4"/>
        <v>0</v>
      </c>
      <c r="U71" s="1"/>
      <c r="V71" s="1"/>
      <c r="W71" s="1">
        <f t="shared" si="300"/>
        <v>0</v>
      </c>
      <c r="X71" s="1"/>
      <c r="Y71" s="1"/>
      <c r="Z71" s="1">
        <f>Table19[[#This Row],[Quantity2]]*Table19[[#This Row],[U Cost]]</f>
        <v>0</v>
      </c>
      <c r="AB71" s="1"/>
      <c r="AC71" s="1"/>
      <c r="AD71" s="1">
        <f t="shared" si="6"/>
        <v>0</v>
      </c>
      <c r="AE71" s="1"/>
      <c r="AF71" s="1">
        <f>SUM(Table19[[#This Row],[Total 
Paid]:[Shipping 
Charged]])</f>
        <v>0</v>
      </c>
      <c r="AG71" s="1"/>
      <c r="AH71" s="1"/>
      <c r="AI71" s="1">
        <f t="shared" si="7"/>
        <v>0</v>
      </c>
      <c r="AK71" s="1"/>
      <c r="AL71" s="1"/>
      <c r="AM71" s="1"/>
      <c r="AN71" s="1"/>
      <c r="AP71" s="30"/>
      <c r="AQ71" s="1"/>
      <c r="AR71" s="1">
        <f t="shared" si="292"/>
        <v>0</v>
      </c>
      <c r="AS71" s="1"/>
      <c r="AT71" s="1"/>
      <c r="AU71" s="2">
        <f t="shared" si="9"/>
        <v>0</v>
      </c>
      <c r="AW71" s="1"/>
      <c r="AX71" s="1"/>
      <c r="AY71" s="1"/>
      <c r="AZ71" s="2">
        <f t="shared" si="301"/>
        <v>0</v>
      </c>
      <c r="BA71" s="2">
        <f>SUM(AF71,AH71,-AZ71,-Table19[[#This Row],[Sale Fee]])</f>
        <v>0</v>
      </c>
      <c r="BC71" s="1"/>
      <c r="BD71" s="1"/>
      <c r="BE71" s="1"/>
    </row>
    <row r="72" spans="1:57" x14ac:dyDescent="0.25">
      <c r="A72" s="1"/>
      <c r="B72" s="1"/>
      <c r="E72" s="4"/>
      <c r="F72" s="4"/>
      <c r="Q72" s="1"/>
      <c r="R72" s="1"/>
      <c r="S72" s="1">
        <f t="shared" ref="S72:S142" si="302">R72*Q72</f>
        <v>0</v>
      </c>
      <c r="U72" s="1"/>
      <c r="V72" s="1"/>
      <c r="W72" s="1">
        <f t="shared" si="300"/>
        <v>0</v>
      </c>
      <c r="X72" s="1"/>
      <c r="Y72" s="1"/>
      <c r="Z72" s="1">
        <f>Table19[[#This Row],[Quantity2]]*Table19[[#This Row],[U Cost]]</f>
        <v>0</v>
      </c>
      <c r="AB72" s="1"/>
      <c r="AC72" s="1"/>
      <c r="AD72" s="1">
        <f t="shared" si="6"/>
        <v>0</v>
      </c>
      <c r="AE72" s="1"/>
      <c r="AF72" s="1">
        <f>SUM(Table19[[#This Row],[Total 
Paid]:[Shipping 
Charged]])</f>
        <v>0</v>
      </c>
      <c r="AG72" s="1"/>
      <c r="AH72" s="1"/>
      <c r="AI72" s="1">
        <f t="shared" si="7"/>
        <v>0</v>
      </c>
      <c r="AK72" s="1"/>
      <c r="AL72" s="1"/>
      <c r="AM72" s="1"/>
      <c r="AN72" s="1"/>
      <c r="AP72" s="30"/>
      <c r="AQ72" s="1"/>
      <c r="AR72" s="1">
        <f t="shared" si="292"/>
        <v>0</v>
      </c>
      <c r="AS72" s="1"/>
      <c r="AT72" s="1"/>
      <c r="AU72" s="2">
        <f t="shared" si="9"/>
        <v>0</v>
      </c>
      <c r="AW72" s="1"/>
      <c r="AX72" s="1"/>
      <c r="AY72" s="1"/>
      <c r="AZ72" s="2">
        <f t="shared" si="301"/>
        <v>0</v>
      </c>
      <c r="BA72" s="2">
        <f>SUM(AF72,AH72,-AZ72,-Table19[[#This Row],[Sale Fee]])</f>
        <v>0</v>
      </c>
      <c r="BC72" s="1"/>
      <c r="BD72" s="1"/>
      <c r="BE72" s="1"/>
    </row>
    <row r="73" spans="1:57" x14ac:dyDescent="0.25">
      <c r="A73" s="1"/>
      <c r="B73" s="1"/>
      <c r="E73" s="4"/>
      <c r="F73" s="4"/>
      <c r="Q73" s="1"/>
      <c r="R73" s="1"/>
      <c r="S73" s="1">
        <f t="shared" si="302"/>
        <v>0</v>
      </c>
      <c r="U73" s="1"/>
      <c r="V73" s="1"/>
      <c r="W73" s="1">
        <f t="shared" si="300"/>
        <v>0</v>
      </c>
      <c r="X73" s="1"/>
      <c r="Y73" s="1"/>
      <c r="Z73" s="1">
        <f>Table19[[#This Row],[Quantity2]]*Table19[[#This Row],[U Cost]]</f>
        <v>0</v>
      </c>
      <c r="AB73" s="1"/>
      <c r="AC73" s="1"/>
      <c r="AD73" s="1">
        <f t="shared" si="6"/>
        <v>0</v>
      </c>
      <c r="AE73" s="1"/>
      <c r="AF73" s="1">
        <f>SUM(Table19[[#This Row],[Total 
Paid]:[Shipping 
Charged]])</f>
        <v>0</v>
      </c>
      <c r="AG73" s="1"/>
      <c r="AH73" s="1"/>
      <c r="AI73" s="1">
        <f t="shared" si="7"/>
        <v>0</v>
      </c>
      <c r="AK73" s="1"/>
      <c r="AL73" s="1"/>
      <c r="AM73" s="1"/>
      <c r="AN73" s="1"/>
      <c r="AP73" s="30"/>
      <c r="AQ73" s="1"/>
      <c r="AR73" s="1">
        <f t="shared" si="292"/>
        <v>0</v>
      </c>
      <c r="AS73" s="1"/>
      <c r="AT73" s="1"/>
      <c r="AU73" s="2">
        <f t="shared" si="9"/>
        <v>0</v>
      </c>
      <c r="AW73" s="1"/>
      <c r="AX73" s="1"/>
      <c r="AY73" s="1"/>
      <c r="AZ73" s="2">
        <f t="shared" si="301"/>
        <v>0</v>
      </c>
      <c r="BA73" s="2">
        <f>SUM(AF73,AH73,-AZ73,-Table19[[#This Row],[Sale Fee]])</f>
        <v>0</v>
      </c>
      <c r="BC73" s="1"/>
      <c r="BD73" s="1"/>
      <c r="BE73" s="1"/>
    </row>
    <row r="74" spans="1:57" x14ac:dyDescent="0.25">
      <c r="A74" s="1"/>
      <c r="B74" s="1"/>
      <c r="E74" s="4"/>
      <c r="F74" s="4"/>
      <c r="Q74" s="1"/>
      <c r="R74" s="1"/>
      <c r="S74" s="1">
        <f t="shared" si="302"/>
        <v>0</v>
      </c>
      <c r="U74" s="1"/>
      <c r="V74" s="1"/>
      <c r="W74" s="1">
        <f t="shared" si="300"/>
        <v>0</v>
      </c>
      <c r="X74" s="1"/>
      <c r="Y74" s="1"/>
      <c r="Z74" s="1">
        <f>Table19[[#This Row],[Quantity2]]*Table19[[#This Row],[U Cost]]</f>
        <v>0</v>
      </c>
      <c r="AB74" s="1"/>
      <c r="AC74" s="1"/>
      <c r="AD74" s="1">
        <f t="shared" si="6"/>
        <v>0</v>
      </c>
      <c r="AE74" s="1"/>
      <c r="AF74" s="1">
        <f>SUM(Table19[[#This Row],[Total 
Paid]:[Shipping 
Charged]])</f>
        <v>0</v>
      </c>
      <c r="AG74" s="1"/>
      <c r="AH74" s="1"/>
      <c r="AI74" s="1">
        <f t="shared" si="7"/>
        <v>0</v>
      </c>
      <c r="AK74" s="1"/>
      <c r="AL74" s="1"/>
      <c r="AM74" s="1"/>
      <c r="AN74" s="1"/>
      <c r="AP74" s="30"/>
      <c r="AQ74" s="1"/>
      <c r="AR74" s="1">
        <f t="shared" si="292"/>
        <v>0</v>
      </c>
      <c r="AS74" s="1"/>
      <c r="AT74" s="1"/>
      <c r="AU74" s="2">
        <f t="shared" si="9"/>
        <v>0</v>
      </c>
      <c r="AW74" s="1"/>
      <c r="AX74" s="1"/>
      <c r="AY74" s="1"/>
      <c r="AZ74" s="2">
        <f t="shared" si="301"/>
        <v>0</v>
      </c>
      <c r="BA74" s="2">
        <f>SUM(AF74,AH74,-AZ74,-Table19[[#This Row],[Sale Fee]])</f>
        <v>0</v>
      </c>
      <c r="BC74" s="1"/>
      <c r="BD74" s="1"/>
      <c r="BE74" s="1"/>
    </row>
    <row r="75" spans="1:57" x14ac:dyDescent="0.25">
      <c r="A75" s="1"/>
      <c r="B75" s="1"/>
      <c r="E75" s="4"/>
      <c r="F75" s="4"/>
      <c r="Q75" s="1"/>
      <c r="R75" s="1"/>
      <c r="S75" s="1">
        <f t="shared" ref="S75" si="303">R75*Q75</f>
        <v>0</v>
      </c>
      <c r="U75" s="1"/>
      <c r="V75" s="1"/>
      <c r="W75" s="1">
        <f t="shared" ref="W75" si="304">U75*V75</f>
        <v>0</v>
      </c>
      <c r="X75" s="1"/>
      <c r="Y75" s="1"/>
      <c r="Z75" s="1">
        <f>Table19[[#This Row],[Quantity2]]*Table19[[#This Row],[U Cost]]</f>
        <v>0</v>
      </c>
      <c r="AB75" s="1"/>
      <c r="AC75" s="1"/>
      <c r="AD75" s="1">
        <f t="shared" ref="AD75" si="305">AC75*AB75</f>
        <v>0</v>
      </c>
      <c r="AE75" s="1"/>
      <c r="AF75" s="1">
        <f>SUM(Table19[[#This Row],[Total 
Paid]:[Shipping 
Charged]])</f>
        <v>0</v>
      </c>
      <c r="AG75" s="1"/>
      <c r="AH75" s="1"/>
      <c r="AI75" s="1">
        <f t="shared" ref="AI75" si="306">SUM(AF75,AG75,AH75)</f>
        <v>0</v>
      </c>
      <c r="AK75" s="1"/>
      <c r="AL75" s="1"/>
      <c r="AM75" s="1"/>
      <c r="AN75" s="1"/>
      <c r="AP75" s="30"/>
      <c r="AQ75" s="1"/>
      <c r="AR75" s="1">
        <f t="shared" ref="AR75" si="307">AQ75*AP75</f>
        <v>0</v>
      </c>
      <c r="AS75" s="1"/>
      <c r="AT75" s="1"/>
      <c r="AU75" s="2">
        <f t="shared" ref="AU75" si="308">SUM(AR75:AT75)</f>
        <v>0</v>
      </c>
      <c r="AW75" s="1"/>
      <c r="AX75" s="1"/>
      <c r="AY75" s="1"/>
      <c r="AZ75" s="2">
        <f t="shared" ref="AZ75" si="309">SUM(AU75,AW75,AX75,AY75)</f>
        <v>0</v>
      </c>
      <c r="BA75" s="2">
        <f>SUM(AF75,AH75,-AZ75,-Table19[[#This Row],[Sale Fee]])</f>
        <v>0</v>
      </c>
      <c r="BC75" s="1"/>
      <c r="BD75" s="1"/>
      <c r="BE75" s="1"/>
    </row>
    <row r="76" spans="1:57" x14ac:dyDescent="0.25">
      <c r="A76" s="1"/>
      <c r="B76" s="1"/>
      <c r="E76" s="4"/>
      <c r="F76" s="4"/>
      <c r="Q76" s="1"/>
      <c r="R76" s="1"/>
      <c r="S76" s="1">
        <f t="shared" ref="S76" si="310">R76*Q76</f>
        <v>0</v>
      </c>
      <c r="U76" s="1"/>
      <c r="V76" s="1"/>
      <c r="W76" s="1">
        <f t="shared" ref="W76" si="311">U76*V76</f>
        <v>0</v>
      </c>
      <c r="X76" s="1"/>
      <c r="Y76" s="1"/>
      <c r="Z76" s="1">
        <f>Table19[[#This Row],[Quantity2]]*Table19[[#This Row],[U Cost]]</f>
        <v>0</v>
      </c>
      <c r="AB76" s="1"/>
      <c r="AC76" s="1"/>
      <c r="AD76" s="1">
        <f t="shared" ref="AD76" si="312">AC76*AB76</f>
        <v>0</v>
      </c>
      <c r="AE76" s="1"/>
      <c r="AF76" s="1">
        <f>SUM(Table19[[#This Row],[Total 
Paid]:[Shipping 
Charged]])</f>
        <v>0</v>
      </c>
      <c r="AG76" s="1"/>
      <c r="AH76" s="1"/>
      <c r="AI76" s="1">
        <f t="shared" ref="AI76" si="313">SUM(AF76,AG76,AH76)</f>
        <v>0</v>
      </c>
      <c r="AK76" s="1"/>
      <c r="AL76" s="1"/>
      <c r="AM76" s="1"/>
      <c r="AN76" s="1"/>
      <c r="AP76" s="30"/>
      <c r="AQ76" s="1"/>
      <c r="AR76" s="1">
        <f t="shared" ref="AR76" si="314">AQ76*AP76</f>
        <v>0</v>
      </c>
      <c r="AS76" s="1"/>
      <c r="AT76" s="1"/>
      <c r="AU76" s="2">
        <f t="shared" ref="AU76" si="315">SUM(AR76:AT76)</f>
        <v>0</v>
      </c>
      <c r="AW76" s="1"/>
      <c r="AX76" s="1"/>
      <c r="AY76" s="1"/>
      <c r="AZ76" s="2">
        <f t="shared" ref="AZ76" si="316">SUM(AU76,AW76,AX76,AY76)</f>
        <v>0</v>
      </c>
      <c r="BA76" s="2">
        <f>SUM(AF76,AH76,-AZ76,-Table19[[#This Row],[Sale Fee]])</f>
        <v>0</v>
      </c>
      <c r="BC76" s="1"/>
      <c r="BD76" s="1"/>
      <c r="BE76" s="1"/>
    </row>
    <row r="77" spans="1:57" x14ac:dyDescent="0.25">
      <c r="A77" s="1"/>
      <c r="B77" s="1"/>
      <c r="E77" s="4"/>
      <c r="F77" s="4"/>
      <c r="Q77" s="1"/>
      <c r="R77" s="1"/>
      <c r="S77" s="1">
        <f t="shared" si="302"/>
        <v>0</v>
      </c>
      <c r="U77" s="1"/>
      <c r="V77" s="1"/>
      <c r="W77" s="1">
        <f t="shared" si="300"/>
        <v>0</v>
      </c>
      <c r="X77" s="1"/>
      <c r="Y77" s="1"/>
      <c r="Z77" s="1">
        <f>Table19[[#This Row],[Quantity2]]*Table19[[#This Row],[U Cost]]</f>
        <v>0</v>
      </c>
      <c r="AB77" s="1"/>
      <c r="AC77" s="1"/>
      <c r="AD77" s="1">
        <f t="shared" si="6"/>
        <v>0</v>
      </c>
      <c r="AE77" s="1"/>
      <c r="AF77" s="1">
        <f>SUM(Table19[[#This Row],[Total 
Paid]:[Shipping 
Charged]])</f>
        <v>0</v>
      </c>
      <c r="AG77" s="1"/>
      <c r="AH77" s="1"/>
      <c r="AI77" s="1">
        <f t="shared" si="7"/>
        <v>0</v>
      </c>
      <c r="AK77" s="1"/>
      <c r="AL77" s="1"/>
      <c r="AM77" s="1"/>
      <c r="AN77" s="1"/>
      <c r="AP77" s="30"/>
      <c r="AQ77" s="1"/>
      <c r="AR77" s="1">
        <f t="shared" si="292"/>
        <v>0</v>
      </c>
      <c r="AS77" s="1"/>
      <c r="AT77" s="1"/>
      <c r="AU77" s="2">
        <f t="shared" si="9"/>
        <v>0</v>
      </c>
      <c r="AW77" s="1"/>
      <c r="AX77" s="1"/>
      <c r="AY77" s="1"/>
      <c r="AZ77" s="2">
        <f t="shared" si="301"/>
        <v>0</v>
      </c>
      <c r="BA77" s="2">
        <f>SUM(AF77,AH77,-AZ77,-Table19[[#This Row],[Sale Fee]])</f>
        <v>0</v>
      </c>
      <c r="BC77" s="1"/>
      <c r="BD77" s="1"/>
      <c r="BE77" s="1"/>
    </row>
    <row r="78" spans="1:57" x14ac:dyDescent="0.25">
      <c r="A78" s="1"/>
      <c r="B78" s="1"/>
      <c r="E78" s="4"/>
      <c r="F78" s="4"/>
      <c r="Q78" s="1"/>
      <c r="R78" s="1"/>
      <c r="S78" s="1">
        <f t="shared" si="302"/>
        <v>0</v>
      </c>
      <c r="U78" s="1"/>
      <c r="V78" s="1"/>
      <c r="W78" s="1">
        <f t="shared" si="300"/>
        <v>0</v>
      </c>
      <c r="X78" s="1"/>
      <c r="Y78" s="1"/>
      <c r="Z78" s="1">
        <f>Table19[[#This Row],[Quantity2]]*Table19[[#This Row],[U Cost]]</f>
        <v>0</v>
      </c>
      <c r="AB78" s="1"/>
      <c r="AC78" s="1"/>
      <c r="AD78" s="1">
        <f t="shared" si="6"/>
        <v>0</v>
      </c>
      <c r="AE78" s="1"/>
      <c r="AF78" s="1">
        <f>SUM(Table19[[#This Row],[Total 
Paid]:[Shipping 
Charged]])</f>
        <v>0</v>
      </c>
      <c r="AG78" s="1"/>
      <c r="AH78" s="1"/>
      <c r="AI78" s="1">
        <f t="shared" si="7"/>
        <v>0</v>
      </c>
      <c r="AK78" s="1"/>
      <c r="AL78" s="1"/>
      <c r="AM78" s="1"/>
      <c r="AN78" s="1"/>
      <c r="AP78" s="30"/>
      <c r="AQ78" s="1"/>
      <c r="AR78" s="1">
        <f t="shared" si="292"/>
        <v>0</v>
      </c>
      <c r="AS78" s="1"/>
      <c r="AT78" s="1"/>
      <c r="AU78" s="2">
        <f t="shared" si="9"/>
        <v>0</v>
      </c>
      <c r="AW78" s="1"/>
      <c r="AX78" s="1"/>
      <c r="AY78" s="1"/>
      <c r="AZ78" s="2">
        <f t="shared" si="301"/>
        <v>0</v>
      </c>
      <c r="BA78" s="2">
        <f>SUM(AF78,AH78,-AZ78,-Table19[[#This Row],[Sale Fee]])</f>
        <v>0</v>
      </c>
      <c r="BC78" s="1"/>
      <c r="BD78" s="1"/>
      <c r="BE78" s="1"/>
    </row>
    <row r="79" spans="1:57" x14ac:dyDescent="0.25">
      <c r="A79" s="1"/>
      <c r="B79" s="1"/>
      <c r="E79" s="4"/>
      <c r="F79" s="4"/>
      <c r="Q79" s="1"/>
      <c r="R79" s="1"/>
      <c r="S79" s="1">
        <f t="shared" si="302"/>
        <v>0</v>
      </c>
      <c r="U79" s="1"/>
      <c r="V79" s="1"/>
      <c r="W79" s="1">
        <f t="shared" si="300"/>
        <v>0</v>
      </c>
      <c r="X79" s="1"/>
      <c r="Y79" s="1"/>
      <c r="Z79" s="1">
        <f>Table19[[#This Row],[Quantity2]]*Table19[[#This Row],[U Cost]]</f>
        <v>0</v>
      </c>
      <c r="AB79" s="1"/>
      <c r="AC79" s="1"/>
      <c r="AD79" s="1">
        <f t="shared" si="6"/>
        <v>0</v>
      </c>
      <c r="AE79" s="1"/>
      <c r="AF79" s="1">
        <f>SUM(Table19[[#This Row],[Total 
Paid]:[Shipping 
Charged]])</f>
        <v>0</v>
      </c>
      <c r="AG79" s="1"/>
      <c r="AH79" s="1"/>
      <c r="AI79" s="1">
        <f t="shared" si="7"/>
        <v>0</v>
      </c>
      <c r="AK79" s="1"/>
      <c r="AL79" s="1"/>
      <c r="AM79" s="1"/>
      <c r="AN79" s="1"/>
      <c r="AP79" s="30"/>
      <c r="AQ79" s="1"/>
      <c r="AR79" s="1">
        <f t="shared" si="292"/>
        <v>0</v>
      </c>
      <c r="AS79" s="1"/>
      <c r="AT79" s="1"/>
      <c r="AU79" s="2">
        <f t="shared" si="9"/>
        <v>0</v>
      </c>
      <c r="AW79" s="1"/>
      <c r="AX79" s="1"/>
      <c r="AY79" s="1"/>
      <c r="AZ79" s="2">
        <f t="shared" si="301"/>
        <v>0</v>
      </c>
      <c r="BA79" s="2">
        <f>SUM(AF79,AH79,-AZ79,-Table19[[#This Row],[Sale Fee]])</f>
        <v>0</v>
      </c>
      <c r="BC79" s="1"/>
      <c r="BD79" s="1"/>
      <c r="BE79" s="1"/>
    </row>
    <row r="80" spans="1:57" x14ac:dyDescent="0.25">
      <c r="A80" s="1"/>
      <c r="B80" s="1"/>
      <c r="E80" s="4"/>
      <c r="F80" s="4"/>
      <c r="Q80" s="1"/>
      <c r="R80" s="1"/>
      <c r="S80" s="1">
        <f t="shared" si="302"/>
        <v>0</v>
      </c>
      <c r="U80" s="1"/>
      <c r="V80" s="1"/>
      <c r="W80" s="1">
        <f t="shared" si="300"/>
        <v>0</v>
      </c>
      <c r="X80" s="1"/>
      <c r="Y80" s="1"/>
      <c r="Z80" s="1">
        <f>Table19[[#This Row],[Quantity2]]*Table19[[#This Row],[U Cost]]</f>
        <v>0</v>
      </c>
      <c r="AB80" s="1"/>
      <c r="AC80" s="1"/>
      <c r="AD80" s="1">
        <f t="shared" si="6"/>
        <v>0</v>
      </c>
      <c r="AE80" s="1"/>
      <c r="AF80" s="1">
        <f>SUM(Table19[[#This Row],[Total 
Paid]:[Shipping 
Charged]])</f>
        <v>0</v>
      </c>
      <c r="AG80" s="1"/>
      <c r="AH80" s="1"/>
      <c r="AI80" s="1">
        <f t="shared" si="7"/>
        <v>0</v>
      </c>
      <c r="AK80" s="1"/>
      <c r="AL80" s="1"/>
      <c r="AM80" s="1"/>
      <c r="AN80" s="1"/>
      <c r="AP80" s="30"/>
      <c r="AQ80" s="1"/>
      <c r="AR80" s="1">
        <f t="shared" si="292"/>
        <v>0</v>
      </c>
      <c r="AS80" s="1"/>
      <c r="AT80" s="1"/>
      <c r="AU80" s="2">
        <f t="shared" si="9"/>
        <v>0</v>
      </c>
      <c r="AW80" s="1"/>
      <c r="AX80" s="1"/>
      <c r="AY80" s="1"/>
      <c r="AZ80" s="2">
        <f t="shared" si="301"/>
        <v>0</v>
      </c>
      <c r="BA80" s="2">
        <f>SUM(AF80,AH80,-AZ80,-Table19[[#This Row],[Sale Fee]])</f>
        <v>0</v>
      </c>
      <c r="BC80" s="1"/>
      <c r="BD80" s="1"/>
      <c r="BE80" s="1"/>
    </row>
    <row r="81" spans="1:57" x14ac:dyDescent="0.25">
      <c r="A81" s="1"/>
      <c r="B81" s="1"/>
      <c r="E81" s="4"/>
      <c r="F81" s="4"/>
      <c r="Q81" s="1"/>
      <c r="R81" s="1"/>
      <c r="S81" s="1">
        <f t="shared" si="302"/>
        <v>0</v>
      </c>
      <c r="U81" s="1"/>
      <c r="V81" s="1"/>
      <c r="W81" s="1">
        <f t="shared" si="300"/>
        <v>0</v>
      </c>
      <c r="X81" s="1"/>
      <c r="Y81" s="1"/>
      <c r="Z81" s="1">
        <f>Table19[[#This Row],[Quantity2]]*Table19[[#This Row],[U Cost]]</f>
        <v>0</v>
      </c>
      <c r="AB81" s="1"/>
      <c r="AC81" s="1"/>
      <c r="AD81" s="1">
        <f t="shared" si="6"/>
        <v>0</v>
      </c>
      <c r="AE81" s="1"/>
      <c r="AF81" s="1">
        <f>SUM(Table19[[#This Row],[Total 
Paid]:[Shipping 
Charged]])</f>
        <v>0</v>
      </c>
      <c r="AG81" s="1"/>
      <c r="AH81" s="1"/>
      <c r="AI81" s="1">
        <f t="shared" si="7"/>
        <v>0</v>
      </c>
      <c r="AK81" s="1"/>
      <c r="AL81" s="1"/>
      <c r="AM81" s="1"/>
      <c r="AN81" s="1"/>
      <c r="AP81" s="30"/>
      <c r="AQ81" s="1"/>
      <c r="AR81" s="1">
        <f t="shared" si="292"/>
        <v>0</v>
      </c>
      <c r="AS81" s="1"/>
      <c r="AT81" s="1"/>
      <c r="AU81" s="2">
        <f t="shared" si="9"/>
        <v>0</v>
      </c>
      <c r="AW81" s="1"/>
      <c r="AX81" s="1"/>
      <c r="AY81" s="1"/>
      <c r="AZ81" s="2">
        <f t="shared" si="301"/>
        <v>0</v>
      </c>
      <c r="BA81" s="2">
        <f>SUM(AF81,AH81,-AZ81,-Table19[[#This Row],[Sale Fee]])</f>
        <v>0</v>
      </c>
      <c r="BC81" s="1"/>
      <c r="BD81" s="1"/>
      <c r="BE81" s="1"/>
    </row>
    <row r="82" spans="1:57" x14ac:dyDescent="0.25">
      <c r="A82" s="1"/>
      <c r="B82" s="1"/>
      <c r="E82" s="4"/>
      <c r="F82" s="4"/>
      <c r="Q82" s="1"/>
      <c r="R82" s="1"/>
      <c r="S82" s="1">
        <f t="shared" si="302"/>
        <v>0</v>
      </c>
      <c r="U82" s="1"/>
      <c r="V82" s="1"/>
      <c r="W82" s="1">
        <f t="shared" si="300"/>
        <v>0</v>
      </c>
      <c r="X82" s="1"/>
      <c r="Y82" s="1"/>
      <c r="Z82" s="1">
        <f>Table19[[#This Row],[Quantity2]]*Table19[[#This Row],[U Cost]]</f>
        <v>0</v>
      </c>
      <c r="AB82" s="1"/>
      <c r="AC82" s="1"/>
      <c r="AD82" s="1">
        <f t="shared" si="6"/>
        <v>0</v>
      </c>
      <c r="AE82" s="1"/>
      <c r="AF82" s="1">
        <f>SUM(Table19[[#This Row],[Total 
Paid]:[Shipping 
Charged]])</f>
        <v>0</v>
      </c>
      <c r="AG82" s="1"/>
      <c r="AH82" s="1"/>
      <c r="AI82" s="1">
        <f t="shared" si="7"/>
        <v>0</v>
      </c>
      <c r="AK82" s="1"/>
      <c r="AL82" s="1"/>
      <c r="AM82" s="1"/>
      <c r="AN82" s="1"/>
      <c r="AP82" s="30"/>
      <c r="AQ82" s="1"/>
      <c r="AR82" s="1">
        <f t="shared" si="292"/>
        <v>0</v>
      </c>
      <c r="AS82" s="1"/>
      <c r="AT82" s="1"/>
      <c r="AU82" s="2">
        <f t="shared" si="9"/>
        <v>0</v>
      </c>
      <c r="AW82" s="1"/>
      <c r="AX82" s="1"/>
      <c r="AY82" s="1"/>
      <c r="AZ82" s="2">
        <f t="shared" si="301"/>
        <v>0</v>
      </c>
      <c r="BA82" s="2">
        <f>SUM(AF82,AH82,-AZ82,-Table19[[#This Row],[Sale Fee]])</f>
        <v>0</v>
      </c>
      <c r="BC82" s="1"/>
      <c r="BD82" s="1"/>
      <c r="BE82" s="1"/>
    </row>
    <row r="83" spans="1:57" x14ac:dyDescent="0.25">
      <c r="A83" s="1"/>
      <c r="B83" s="1"/>
      <c r="E83" s="4"/>
      <c r="F83" s="4"/>
      <c r="Q83" s="1"/>
      <c r="R83" s="1"/>
      <c r="S83" s="1">
        <f t="shared" si="302"/>
        <v>0</v>
      </c>
      <c r="U83" s="1"/>
      <c r="V83" s="1"/>
      <c r="W83" s="1">
        <f t="shared" si="300"/>
        <v>0</v>
      </c>
      <c r="X83" s="1"/>
      <c r="Y83" s="1"/>
      <c r="Z83" s="1">
        <f>Table19[[#This Row],[Quantity2]]*Table19[[#This Row],[U Cost]]</f>
        <v>0</v>
      </c>
      <c r="AB83" s="1"/>
      <c r="AC83" s="1"/>
      <c r="AD83" s="1">
        <f t="shared" si="6"/>
        <v>0</v>
      </c>
      <c r="AE83" s="1"/>
      <c r="AF83" s="1">
        <f>SUM(Table19[[#This Row],[Total 
Paid]:[Shipping 
Charged]])</f>
        <v>0</v>
      </c>
      <c r="AG83" s="1"/>
      <c r="AH83" s="1"/>
      <c r="AI83" s="1">
        <f t="shared" si="7"/>
        <v>0</v>
      </c>
      <c r="AK83" s="1"/>
      <c r="AL83" s="1"/>
      <c r="AM83" s="1"/>
      <c r="AN83" s="1"/>
      <c r="AP83" s="30"/>
      <c r="AQ83" s="1"/>
      <c r="AR83" s="1">
        <f t="shared" si="292"/>
        <v>0</v>
      </c>
      <c r="AS83" s="1"/>
      <c r="AT83" s="1"/>
      <c r="AU83" s="2">
        <f t="shared" si="9"/>
        <v>0</v>
      </c>
      <c r="AW83" s="1"/>
      <c r="AX83" s="1"/>
      <c r="AY83" s="1"/>
      <c r="AZ83" s="2">
        <f t="shared" si="301"/>
        <v>0</v>
      </c>
      <c r="BA83" s="2">
        <f>SUM(AF83,AH83,-AZ83,-Table19[[#This Row],[Sale Fee]])</f>
        <v>0</v>
      </c>
      <c r="BC83" s="1"/>
      <c r="BD83" s="1"/>
      <c r="BE83" s="1"/>
    </row>
    <row r="84" spans="1:57" x14ac:dyDescent="0.25">
      <c r="A84" s="1"/>
      <c r="B84" s="1"/>
      <c r="E84" s="4"/>
      <c r="F84" s="4"/>
      <c r="Q84" s="1"/>
      <c r="R84" s="1"/>
      <c r="S84" s="1">
        <f t="shared" ref="S84:S85" si="317">R84*Q84</f>
        <v>0</v>
      </c>
      <c r="U84" s="1"/>
      <c r="V84" s="1"/>
      <c r="W84" s="1">
        <f t="shared" ref="W84:W85" si="318">U84*V84</f>
        <v>0</v>
      </c>
      <c r="X84" s="1"/>
      <c r="Y84" s="1"/>
      <c r="Z84" s="1">
        <f>Table19[[#This Row],[Quantity2]]*Table19[[#This Row],[U Cost]]</f>
        <v>0</v>
      </c>
      <c r="AB84" s="1"/>
      <c r="AC84" s="1"/>
      <c r="AD84" s="1">
        <f t="shared" ref="AD84:AD85" si="319">AC84*AB84</f>
        <v>0</v>
      </c>
      <c r="AE84" s="1"/>
      <c r="AF84" s="1">
        <f>SUM(Table19[[#This Row],[Total 
Paid]:[Shipping 
Charged]])</f>
        <v>0</v>
      </c>
      <c r="AG84" s="1"/>
      <c r="AH84" s="1"/>
      <c r="AI84" s="1">
        <f t="shared" ref="AI84:AI85" si="320">SUM(AF84,AG84,AH84)</f>
        <v>0</v>
      </c>
      <c r="AK84" s="1"/>
      <c r="AL84" s="1"/>
      <c r="AM84" s="1"/>
      <c r="AN84" s="1"/>
      <c r="AP84" s="30"/>
      <c r="AQ84" s="1"/>
      <c r="AR84" s="1">
        <f t="shared" ref="AR84:AR85" si="321">AQ84*AP84</f>
        <v>0</v>
      </c>
      <c r="AS84" s="1"/>
      <c r="AT84" s="1"/>
      <c r="AU84" s="2">
        <f t="shared" ref="AU84:AU85" si="322">SUM(AR84:AT84)</f>
        <v>0</v>
      </c>
      <c r="AW84" s="1"/>
      <c r="AX84" s="1"/>
      <c r="AY84" s="1"/>
      <c r="AZ84" s="2">
        <f t="shared" ref="AZ84:AZ85" si="323">SUM(AU84,AW84,AX84,AY84)</f>
        <v>0</v>
      </c>
      <c r="BA84" s="2">
        <f>SUM(AF84,AH84,-AZ84,-Table19[[#This Row],[Sale Fee]])</f>
        <v>0</v>
      </c>
      <c r="BC84" s="1"/>
      <c r="BD84" s="1"/>
      <c r="BE84" s="1"/>
    </row>
    <row r="85" spans="1:57" x14ac:dyDescent="0.25">
      <c r="A85" s="1"/>
      <c r="B85" s="1"/>
      <c r="E85" s="4"/>
      <c r="N85" s="53"/>
      <c r="Q85" s="1"/>
      <c r="R85" s="1"/>
      <c r="S85" s="1">
        <f t="shared" si="317"/>
        <v>0</v>
      </c>
      <c r="U85" s="1"/>
      <c r="V85" s="1"/>
      <c r="W85" s="1">
        <f t="shared" si="318"/>
        <v>0</v>
      </c>
      <c r="X85" s="1"/>
      <c r="Y85" s="1"/>
      <c r="Z85" s="1">
        <f>Table19[[#This Row],[Quantity2]]*Table19[[#This Row],[U Cost]]</f>
        <v>0</v>
      </c>
      <c r="AB85" s="1"/>
      <c r="AC85" s="1"/>
      <c r="AD85" s="1">
        <f t="shared" si="319"/>
        <v>0</v>
      </c>
      <c r="AE85" s="1"/>
      <c r="AF85" s="1">
        <f>SUM(Table19[[#This Row],[Total 
Paid]:[Shipping 
Charged]])</f>
        <v>0</v>
      </c>
      <c r="AG85" s="1"/>
      <c r="AH85" s="1"/>
      <c r="AI85" s="1">
        <f t="shared" si="320"/>
        <v>0</v>
      </c>
      <c r="AK85" s="1"/>
      <c r="AL85" s="1"/>
      <c r="AM85" s="1"/>
      <c r="AN85" s="1"/>
      <c r="AP85" s="30"/>
      <c r="AQ85" s="1"/>
      <c r="AR85" s="1">
        <f t="shared" si="321"/>
        <v>0</v>
      </c>
      <c r="AS85" s="1"/>
      <c r="AT85" s="1"/>
      <c r="AU85" s="2">
        <f t="shared" si="322"/>
        <v>0</v>
      </c>
      <c r="AW85" s="1"/>
      <c r="AX85" s="1"/>
      <c r="AY85" s="1"/>
      <c r="AZ85" s="2">
        <f t="shared" si="323"/>
        <v>0</v>
      </c>
      <c r="BA85" s="2">
        <f>SUM(AF85,AH85,-AZ85,-Table19[[#This Row],[Sale Fee]])</f>
        <v>0</v>
      </c>
      <c r="BC85" s="1"/>
      <c r="BD85" s="1"/>
      <c r="BE85" s="1"/>
    </row>
    <row r="86" spans="1:57" x14ac:dyDescent="0.25">
      <c r="A86" s="1"/>
      <c r="B86" s="1"/>
      <c r="E86" s="4"/>
      <c r="F86" s="4"/>
      <c r="Q86" s="1"/>
      <c r="R86" s="1"/>
      <c r="S86" s="1">
        <f t="shared" si="302"/>
        <v>0</v>
      </c>
      <c r="U86" s="1"/>
      <c r="V86" s="1"/>
      <c r="W86" s="1">
        <f t="shared" si="300"/>
        <v>0</v>
      </c>
      <c r="X86" s="1"/>
      <c r="Y86" s="1"/>
      <c r="Z86" s="1">
        <f>Table19[[#This Row],[Quantity2]]*Table19[[#This Row],[U Cost]]</f>
        <v>0</v>
      </c>
      <c r="AB86" s="1"/>
      <c r="AC86" s="1"/>
      <c r="AD86" s="1">
        <f t="shared" si="6"/>
        <v>0</v>
      </c>
      <c r="AE86" s="1"/>
      <c r="AF86" s="1">
        <f>SUM(Table19[[#This Row],[Total 
Paid]:[Shipping 
Charged]])</f>
        <v>0</v>
      </c>
      <c r="AG86" s="1"/>
      <c r="AH86" s="1"/>
      <c r="AI86" s="1">
        <f t="shared" si="7"/>
        <v>0</v>
      </c>
      <c r="AK86" s="1"/>
      <c r="AL86" s="1"/>
      <c r="AM86" s="1"/>
      <c r="AN86" s="1"/>
      <c r="AP86" s="30"/>
      <c r="AQ86" s="1"/>
      <c r="AR86" s="1">
        <f t="shared" si="292"/>
        <v>0</v>
      </c>
      <c r="AS86" s="1"/>
      <c r="AT86" s="1"/>
      <c r="AU86" s="2">
        <f t="shared" si="9"/>
        <v>0</v>
      </c>
      <c r="AW86" s="1"/>
      <c r="AX86" s="1"/>
      <c r="AY86" s="1"/>
      <c r="AZ86" s="2">
        <f t="shared" si="301"/>
        <v>0</v>
      </c>
      <c r="BA86" s="2">
        <f>SUM(AF86,AH86,-AZ86,-Table19[[#This Row],[Sale Fee]])</f>
        <v>0</v>
      </c>
      <c r="BC86" s="1"/>
      <c r="BD86" s="1"/>
      <c r="BE86" s="1"/>
    </row>
    <row r="87" spans="1:57" x14ac:dyDescent="0.25">
      <c r="A87" s="1"/>
      <c r="B87" s="1"/>
      <c r="E87" s="4"/>
      <c r="F87" s="4"/>
      <c r="Q87" s="1"/>
      <c r="R87" s="1"/>
      <c r="S87" s="1">
        <f t="shared" si="302"/>
        <v>0</v>
      </c>
      <c r="U87" s="1"/>
      <c r="V87" s="1"/>
      <c r="W87" s="1">
        <f t="shared" si="300"/>
        <v>0</v>
      </c>
      <c r="X87" s="1"/>
      <c r="Y87" s="1"/>
      <c r="Z87" s="1">
        <f>Table19[[#This Row],[Quantity2]]*Table19[[#This Row],[U Cost]]</f>
        <v>0</v>
      </c>
      <c r="AB87" s="1"/>
      <c r="AC87" s="1"/>
      <c r="AD87" s="1">
        <f t="shared" si="6"/>
        <v>0</v>
      </c>
      <c r="AE87" s="1"/>
      <c r="AF87" s="1">
        <f>SUM(Table19[[#This Row],[Total 
Paid]:[Shipping 
Charged]])</f>
        <v>0</v>
      </c>
      <c r="AG87" s="1"/>
      <c r="AH87" s="1"/>
      <c r="AI87" s="1">
        <f t="shared" si="7"/>
        <v>0</v>
      </c>
      <c r="AK87" s="1"/>
      <c r="AL87" s="1"/>
      <c r="AM87" s="1"/>
      <c r="AN87" s="1"/>
      <c r="AP87" s="30"/>
      <c r="AQ87" s="1"/>
      <c r="AR87" s="1">
        <f t="shared" si="292"/>
        <v>0</v>
      </c>
      <c r="AS87" s="1"/>
      <c r="AT87" s="1"/>
      <c r="AU87" s="2">
        <f t="shared" si="9"/>
        <v>0</v>
      </c>
      <c r="AW87" s="1"/>
      <c r="AX87" s="1"/>
      <c r="AY87" s="1"/>
      <c r="AZ87" s="2">
        <f t="shared" si="301"/>
        <v>0</v>
      </c>
      <c r="BA87" s="2">
        <f>SUM(AF87,AH87,-AZ87,-Table19[[#This Row],[Sale Fee]])</f>
        <v>0</v>
      </c>
      <c r="BC87" s="1"/>
      <c r="BD87" s="1"/>
      <c r="BE87" s="1"/>
    </row>
    <row r="88" spans="1:57" x14ac:dyDescent="0.25">
      <c r="A88" s="1"/>
      <c r="B88" s="1"/>
      <c r="E88" s="4"/>
      <c r="F88" s="4"/>
      <c r="Q88" s="1"/>
      <c r="R88" s="1"/>
      <c r="S88" s="1">
        <f t="shared" ref="S88" si="324">R88*Q88</f>
        <v>0</v>
      </c>
      <c r="U88" s="1"/>
      <c r="V88" s="1"/>
      <c r="W88" s="1">
        <f t="shared" ref="W88" si="325">U88*V88</f>
        <v>0</v>
      </c>
      <c r="X88" s="1"/>
      <c r="Y88" s="1"/>
      <c r="Z88" s="1">
        <f>Table19[[#This Row],[Quantity2]]*Table19[[#This Row],[U Cost]]</f>
        <v>0</v>
      </c>
      <c r="AB88" s="1"/>
      <c r="AC88" s="1"/>
      <c r="AD88" s="1">
        <f t="shared" ref="AD88" si="326">AC88*AB88</f>
        <v>0</v>
      </c>
      <c r="AE88" s="1"/>
      <c r="AF88" s="1">
        <f>SUM(Table19[[#This Row],[Total 
Paid]:[Shipping 
Charged]])</f>
        <v>0</v>
      </c>
      <c r="AG88" s="1"/>
      <c r="AH88" s="1"/>
      <c r="AI88" s="1">
        <f t="shared" ref="AI88" si="327">SUM(AF88,AG88,AH88)</f>
        <v>0</v>
      </c>
      <c r="AK88" s="1"/>
      <c r="AL88" s="1"/>
      <c r="AM88" s="1"/>
      <c r="AN88" s="1"/>
      <c r="AP88" s="30"/>
      <c r="AQ88" s="1"/>
      <c r="AR88" s="1">
        <f t="shared" ref="AR88" si="328">AQ88*AP88</f>
        <v>0</v>
      </c>
      <c r="AS88" s="1"/>
      <c r="AT88" s="1"/>
      <c r="AU88" s="2">
        <f t="shared" ref="AU88" si="329">SUM(AR88:AT88)</f>
        <v>0</v>
      </c>
      <c r="AW88" s="1"/>
      <c r="AX88" s="1"/>
      <c r="AY88" s="1"/>
      <c r="AZ88" s="2">
        <f t="shared" ref="AZ88" si="330">SUM(AU88,AW88,AX88,AY88)</f>
        <v>0</v>
      </c>
      <c r="BA88" s="2">
        <f>SUM(AF88,AH88,-AZ88,-Table19[[#This Row],[Sale Fee]])</f>
        <v>0</v>
      </c>
      <c r="BC88" s="1"/>
      <c r="BD88" s="1"/>
      <c r="BE88" s="1"/>
    </row>
    <row r="89" spans="1:57" x14ac:dyDescent="0.25">
      <c r="A89" s="1"/>
      <c r="B89" s="1"/>
      <c r="E89" s="4"/>
      <c r="F89" s="4"/>
      <c r="Q89" s="1"/>
      <c r="R89" s="1"/>
      <c r="S89" s="1">
        <f t="shared" si="302"/>
        <v>0</v>
      </c>
      <c r="U89" s="1"/>
      <c r="V89" s="1"/>
      <c r="W89" s="1">
        <f t="shared" si="300"/>
        <v>0</v>
      </c>
      <c r="X89" s="1"/>
      <c r="Y89" s="1"/>
      <c r="Z89" s="1">
        <f>Table19[[#This Row],[Quantity2]]*Table19[[#This Row],[U Cost]]</f>
        <v>0</v>
      </c>
      <c r="AB89" s="1"/>
      <c r="AC89" s="1"/>
      <c r="AD89" s="1">
        <f t="shared" si="6"/>
        <v>0</v>
      </c>
      <c r="AE89" s="1"/>
      <c r="AF89" s="1">
        <f>SUM(Table19[[#This Row],[Total 
Paid]:[Shipping 
Charged]])</f>
        <v>0</v>
      </c>
      <c r="AG89" s="1"/>
      <c r="AH89" s="1"/>
      <c r="AI89" s="1">
        <f t="shared" si="7"/>
        <v>0</v>
      </c>
      <c r="AK89" s="1"/>
      <c r="AL89" s="1"/>
      <c r="AM89" s="1"/>
      <c r="AN89" s="1"/>
      <c r="AP89" s="30"/>
      <c r="AQ89" s="1"/>
      <c r="AR89" s="1">
        <f t="shared" si="292"/>
        <v>0</v>
      </c>
      <c r="AS89" s="1"/>
      <c r="AT89" s="1"/>
      <c r="AU89" s="2">
        <f t="shared" si="9"/>
        <v>0</v>
      </c>
      <c r="AW89" s="1"/>
      <c r="AX89" s="1"/>
      <c r="AY89" s="1"/>
      <c r="AZ89" s="2">
        <f t="shared" si="301"/>
        <v>0</v>
      </c>
      <c r="BA89" s="2">
        <f>SUM(AF89,AH89,-AZ89,-Table19[[#This Row],[Sale Fee]])</f>
        <v>0</v>
      </c>
      <c r="BC89" s="1"/>
      <c r="BD89" s="1"/>
      <c r="BE89" s="1"/>
    </row>
    <row r="90" spans="1:57" x14ac:dyDescent="0.25">
      <c r="A90" s="1"/>
      <c r="B90" s="1"/>
      <c r="E90" s="4"/>
      <c r="F90" s="4"/>
      <c r="L90" s="50"/>
      <c r="Q90" s="1"/>
      <c r="R90" s="1"/>
      <c r="S90" s="1">
        <f t="shared" si="302"/>
        <v>0</v>
      </c>
      <c r="U90" s="1"/>
      <c r="V90" s="1"/>
      <c r="W90" s="1">
        <f t="shared" si="300"/>
        <v>0</v>
      </c>
      <c r="X90" s="1"/>
      <c r="Y90" s="1"/>
      <c r="Z90" s="1">
        <f>Table19[[#This Row],[Quantity2]]*Table19[[#This Row],[U Cost]]</f>
        <v>0</v>
      </c>
      <c r="AB90" s="1"/>
      <c r="AC90" s="1"/>
      <c r="AD90" s="1">
        <f t="shared" si="6"/>
        <v>0</v>
      </c>
      <c r="AE90" s="1"/>
      <c r="AF90" s="1">
        <f>SUM(Table19[[#This Row],[Total 
Paid]:[Shipping 
Charged]])</f>
        <v>0</v>
      </c>
      <c r="AG90" s="1"/>
      <c r="AH90" s="1"/>
      <c r="AI90" s="1">
        <f t="shared" si="7"/>
        <v>0</v>
      </c>
      <c r="AK90" s="1"/>
      <c r="AL90" s="1"/>
      <c r="AM90" s="1"/>
      <c r="AN90" s="1"/>
      <c r="AP90" s="30"/>
      <c r="AQ90" s="1"/>
      <c r="AR90" s="1">
        <f t="shared" si="292"/>
        <v>0</v>
      </c>
      <c r="AS90" s="1"/>
      <c r="AT90" s="1"/>
      <c r="AU90" s="2">
        <f t="shared" si="9"/>
        <v>0</v>
      </c>
      <c r="AW90" s="1"/>
      <c r="AX90" s="1"/>
      <c r="AY90" s="1"/>
      <c r="AZ90" s="2">
        <f t="shared" si="301"/>
        <v>0</v>
      </c>
      <c r="BA90" s="2">
        <f>SUM(AF90,AH90,-AZ90,-Table19[[#This Row],[Sale Fee]])</f>
        <v>0</v>
      </c>
      <c r="BC90" s="1"/>
      <c r="BD90" s="1"/>
      <c r="BE90" s="1"/>
    </row>
    <row r="91" spans="1:57" x14ac:dyDescent="0.25">
      <c r="A91" s="1"/>
      <c r="B91" s="1"/>
      <c r="E91" s="4"/>
      <c r="F91" s="4"/>
      <c r="L91" s="50"/>
      <c r="Q91" s="1"/>
      <c r="R91" s="1"/>
      <c r="S91" s="1">
        <f t="shared" si="302"/>
        <v>0</v>
      </c>
      <c r="U91" s="1"/>
      <c r="V91" s="1"/>
      <c r="W91" s="1">
        <f t="shared" si="300"/>
        <v>0</v>
      </c>
      <c r="X91" s="1"/>
      <c r="Y91" s="1"/>
      <c r="Z91" s="1">
        <f>Table19[[#This Row],[Quantity2]]*Table19[[#This Row],[U Cost]]</f>
        <v>0</v>
      </c>
      <c r="AB91" s="1"/>
      <c r="AC91" s="1"/>
      <c r="AD91" s="1">
        <f t="shared" si="6"/>
        <v>0</v>
      </c>
      <c r="AE91" s="1"/>
      <c r="AF91" s="1">
        <f>SUM(Table19[[#This Row],[Total 
Paid]:[Shipping 
Charged]])</f>
        <v>0</v>
      </c>
      <c r="AG91" s="1"/>
      <c r="AH91" s="1"/>
      <c r="AI91" s="1">
        <f t="shared" si="7"/>
        <v>0</v>
      </c>
      <c r="AK91" s="1"/>
      <c r="AL91" s="1"/>
      <c r="AM91" s="1"/>
      <c r="AN91" s="1"/>
      <c r="AP91" s="30"/>
      <c r="AQ91" s="1"/>
      <c r="AR91" s="1">
        <f t="shared" si="292"/>
        <v>0</v>
      </c>
      <c r="AS91" s="1"/>
      <c r="AT91" s="1"/>
      <c r="AU91" s="2">
        <f t="shared" si="9"/>
        <v>0</v>
      </c>
      <c r="AW91" s="1"/>
      <c r="AX91" s="1"/>
      <c r="AY91" s="1"/>
      <c r="AZ91" s="2">
        <f t="shared" si="301"/>
        <v>0</v>
      </c>
      <c r="BA91" s="2">
        <f>SUM(AF91,AH91,-AZ91,-Table19[[#This Row],[Sale Fee]])</f>
        <v>0</v>
      </c>
      <c r="BC91" s="1"/>
      <c r="BD91" s="1"/>
      <c r="BE91" s="1"/>
    </row>
    <row r="92" spans="1:57" x14ac:dyDescent="0.25">
      <c r="A92" s="1"/>
      <c r="B92" s="1"/>
      <c r="E92" s="4"/>
      <c r="F92" s="4"/>
      <c r="L92" s="50"/>
      <c r="Q92" s="1"/>
      <c r="R92" s="1"/>
      <c r="S92" s="1">
        <f t="shared" si="302"/>
        <v>0</v>
      </c>
      <c r="U92" s="1"/>
      <c r="V92" s="1"/>
      <c r="W92" s="1">
        <f t="shared" si="300"/>
        <v>0</v>
      </c>
      <c r="X92" s="1"/>
      <c r="Y92" s="1"/>
      <c r="Z92" s="1">
        <f>Table19[[#This Row],[Quantity2]]*Table19[[#This Row],[U Cost]]</f>
        <v>0</v>
      </c>
      <c r="AB92" s="1"/>
      <c r="AC92" s="1"/>
      <c r="AD92" s="1">
        <f t="shared" si="6"/>
        <v>0</v>
      </c>
      <c r="AE92" s="1"/>
      <c r="AF92" s="1">
        <f>SUM(Table19[[#This Row],[Total 
Paid]:[Shipping 
Charged]])</f>
        <v>0</v>
      </c>
      <c r="AG92" s="1"/>
      <c r="AH92" s="1"/>
      <c r="AI92" s="1">
        <f t="shared" si="7"/>
        <v>0</v>
      </c>
      <c r="AK92" s="1"/>
      <c r="AL92" s="1"/>
      <c r="AM92" s="1"/>
      <c r="AN92" s="1"/>
      <c r="AP92" s="30"/>
      <c r="AQ92" s="1"/>
      <c r="AR92" s="1">
        <f t="shared" si="292"/>
        <v>0</v>
      </c>
      <c r="AS92" s="1"/>
      <c r="AT92" s="1"/>
      <c r="AU92" s="2">
        <f t="shared" si="9"/>
        <v>0</v>
      </c>
      <c r="AW92" s="1"/>
      <c r="AX92" s="1"/>
      <c r="AY92" s="1"/>
      <c r="AZ92" s="2">
        <f t="shared" si="301"/>
        <v>0</v>
      </c>
      <c r="BA92" s="2">
        <f>SUM(AF92,AH92,-AZ92,-Table19[[#This Row],[Sale Fee]])</f>
        <v>0</v>
      </c>
      <c r="BC92" s="1"/>
      <c r="BD92" s="1"/>
      <c r="BE92" s="1"/>
    </row>
    <row r="93" spans="1:57" x14ac:dyDescent="0.25">
      <c r="A93" s="1"/>
      <c r="B93" s="1"/>
      <c r="E93" s="4"/>
      <c r="F93" s="4"/>
      <c r="L93" s="50"/>
      <c r="Q93" s="1"/>
      <c r="R93" s="1"/>
      <c r="S93" s="1">
        <f t="shared" si="302"/>
        <v>0</v>
      </c>
      <c r="U93" s="1"/>
      <c r="V93" s="1"/>
      <c r="W93" s="1">
        <f t="shared" si="300"/>
        <v>0</v>
      </c>
      <c r="X93" s="1"/>
      <c r="Y93" s="1"/>
      <c r="Z93" s="1">
        <f>Table19[[#This Row],[Quantity2]]*Table19[[#This Row],[U Cost]]</f>
        <v>0</v>
      </c>
      <c r="AB93" s="1"/>
      <c r="AC93" s="1"/>
      <c r="AD93" s="1">
        <f t="shared" si="6"/>
        <v>0</v>
      </c>
      <c r="AE93" s="1"/>
      <c r="AF93" s="1">
        <f>SUM(Table19[[#This Row],[Total 
Paid]:[Shipping 
Charged]])</f>
        <v>0</v>
      </c>
      <c r="AG93" s="1"/>
      <c r="AH93" s="1"/>
      <c r="AI93" s="1">
        <f t="shared" si="7"/>
        <v>0</v>
      </c>
      <c r="AK93" s="1"/>
      <c r="AL93" s="1"/>
      <c r="AM93" s="1"/>
      <c r="AN93" s="1"/>
      <c r="AP93" s="30"/>
      <c r="AQ93" s="1"/>
      <c r="AR93" s="1">
        <f t="shared" si="292"/>
        <v>0</v>
      </c>
      <c r="AS93" s="1"/>
      <c r="AT93" s="1"/>
      <c r="AU93" s="2">
        <f t="shared" si="9"/>
        <v>0</v>
      </c>
      <c r="AW93" s="1"/>
      <c r="AX93" s="1"/>
      <c r="AY93" s="1"/>
      <c r="AZ93" s="2">
        <f t="shared" si="301"/>
        <v>0</v>
      </c>
      <c r="BA93" s="2">
        <f>SUM(AF93,AH93,-AZ93,-Table19[[#This Row],[Sale Fee]])</f>
        <v>0</v>
      </c>
      <c r="BC93" s="1"/>
      <c r="BD93" s="1"/>
      <c r="BE93" s="1"/>
    </row>
    <row r="94" spans="1:57" x14ac:dyDescent="0.25">
      <c r="A94" s="1"/>
      <c r="B94" s="1"/>
      <c r="E94" s="4"/>
      <c r="F94" s="4"/>
      <c r="L94" s="50"/>
      <c r="Q94" s="1"/>
      <c r="R94" s="1"/>
      <c r="S94" s="1">
        <f t="shared" si="302"/>
        <v>0</v>
      </c>
      <c r="U94" s="1"/>
      <c r="V94" s="1"/>
      <c r="W94" s="1">
        <f t="shared" si="300"/>
        <v>0</v>
      </c>
      <c r="X94" s="1"/>
      <c r="Y94" s="1"/>
      <c r="Z94" s="1">
        <f>Table19[[#This Row],[Quantity2]]*Table19[[#This Row],[U Cost]]</f>
        <v>0</v>
      </c>
      <c r="AB94" s="1"/>
      <c r="AC94" s="1"/>
      <c r="AD94" s="1">
        <f t="shared" si="6"/>
        <v>0</v>
      </c>
      <c r="AE94" s="1"/>
      <c r="AF94" s="1">
        <f>SUM(Table19[[#This Row],[Total 
Paid]:[Shipping 
Charged]])</f>
        <v>0</v>
      </c>
      <c r="AG94" s="1"/>
      <c r="AH94" s="1"/>
      <c r="AI94" s="1">
        <f t="shared" si="7"/>
        <v>0</v>
      </c>
      <c r="AK94" s="1"/>
      <c r="AL94" s="1"/>
      <c r="AM94" s="1"/>
      <c r="AN94" s="1"/>
      <c r="AP94" s="30"/>
      <c r="AQ94" s="1"/>
      <c r="AR94" s="1">
        <f t="shared" si="292"/>
        <v>0</v>
      </c>
      <c r="AS94" s="1"/>
      <c r="AT94" s="1"/>
      <c r="AU94" s="2">
        <f t="shared" si="9"/>
        <v>0</v>
      </c>
      <c r="AW94" s="1"/>
      <c r="AX94" s="1"/>
      <c r="AY94" s="1"/>
      <c r="AZ94" s="2">
        <f t="shared" si="301"/>
        <v>0</v>
      </c>
      <c r="BA94" s="2">
        <f>SUM(AF94,AH94,-AZ94,-Table19[[#This Row],[Sale Fee]])</f>
        <v>0</v>
      </c>
      <c r="BC94" s="1"/>
      <c r="BD94" s="1"/>
      <c r="BE94" s="1"/>
    </row>
    <row r="95" spans="1:57" x14ac:dyDescent="0.25">
      <c r="A95" s="1"/>
      <c r="B95" s="1"/>
      <c r="E95" s="4"/>
      <c r="F95" s="4"/>
      <c r="L95" s="50"/>
      <c r="Q95" s="1"/>
      <c r="R95" s="1"/>
      <c r="S95" s="1">
        <f t="shared" si="302"/>
        <v>0</v>
      </c>
      <c r="U95" s="1"/>
      <c r="V95" s="1"/>
      <c r="W95" s="1">
        <f t="shared" si="300"/>
        <v>0</v>
      </c>
      <c r="X95" s="1"/>
      <c r="Y95" s="1"/>
      <c r="Z95" s="1">
        <f>Table19[[#This Row],[Quantity2]]*Table19[[#This Row],[U Cost]]</f>
        <v>0</v>
      </c>
      <c r="AB95" s="1"/>
      <c r="AC95" s="1"/>
      <c r="AD95" s="1">
        <f t="shared" si="6"/>
        <v>0</v>
      </c>
      <c r="AE95" s="1"/>
      <c r="AF95" s="1">
        <f>SUM(Table19[[#This Row],[Total 
Paid]:[Shipping 
Charged]])</f>
        <v>0</v>
      </c>
      <c r="AG95" s="1"/>
      <c r="AH95" s="1"/>
      <c r="AI95" s="1">
        <f t="shared" si="7"/>
        <v>0</v>
      </c>
      <c r="AK95" s="1"/>
      <c r="AL95" s="1"/>
      <c r="AM95" s="1"/>
      <c r="AN95" s="1"/>
      <c r="AP95" s="30"/>
      <c r="AQ95" s="1"/>
      <c r="AR95" s="1">
        <f t="shared" si="292"/>
        <v>0</v>
      </c>
      <c r="AS95" s="1"/>
      <c r="AT95" s="1"/>
      <c r="AU95" s="2">
        <f t="shared" si="9"/>
        <v>0</v>
      </c>
      <c r="AW95" s="1"/>
      <c r="AX95" s="1"/>
      <c r="AY95" s="1"/>
      <c r="AZ95" s="2">
        <f t="shared" si="301"/>
        <v>0</v>
      </c>
      <c r="BA95" s="2">
        <f>SUM(AF95,AH95,-AZ95,-Table19[[#This Row],[Sale Fee]])</f>
        <v>0</v>
      </c>
      <c r="BC95" s="1"/>
      <c r="BD95" s="1"/>
      <c r="BE95" s="1"/>
    </row>
    <row r="96" spans="1:57" x14ac:dyDescent="0.25">
      <c r="A96" s="1"/>
      <c r="B96" s="1"/>
      <c r="E96" s="4"/>
      <c r="F96" s="4"/>
      <c r="L96" s="50"/>
      <c r="Q96" s="1"/>
      <c r="R96" s="1"/>
      <c r="S96" s="1">
        <f t="shared" si="302"/>
        <v>0</v>
      </c>
      <c r="U96" s="1"/>
      <c r="V96" s="1"/>
      <c r="W96" s="1">
        <f t="shared" si="300"/>
        <v>0</v>
      </c>
      <c r="X96" s="1"/>
      <c r="Y96" s="1"/>
      <c r="Z96" s="1">
        <f>Table19[[#This Row],[Quantity2]]*Table19[[#This Row],[U Cost]]</f>
        <v>0</v>
      </c>
      <c r="AB96" s="1"/>
      <c r="AC96" s="1"/>
      <c r="AD96" s="1">
        <f t="shared" si="6"/>
        <v>0</v>
      </c>
      <c r="AE96" s="1"/>
      <c r="AF96" s="1">
        <f>SUM(Table19[[#This Row],[Total 
Paid]:[Shipping 
Charged]])</f>
        <v>0</v>
      </c>
      <c r="AG96" s="1"/>
      <c r="AH96" s="1"/>
      <c r="AI96" s="1">
        <f t="shared" si="7"/>
        <v>0</v>
      </c>
      <c r="AK96" s="1"/>
      <c r="AL96" s="1"/>
      <c r="AM96" s="1"/>
      <c r="AN96" s="1"/>
      <c r="AP96" s="30"/>
      <c r="AQ96" s="1"/>
      <c r="AR96" s="1">
        <f t="shared" si="292"/>
        <v>0</v>
      </c>
      <c r="AS96" s="1"/>
      <c r="AT96" s="1"/>
      <c r="AU96" s="2">
        <f t="shared" si="9"/>
        <v>0</v>
      </c>
      <c r="AW96" s="1"/>
      <c r="AX96" s="1"/>
      <c r="AY96" s="1"/>
      <c r="AZ96" s="2">
        <f t="shared" si="301"/>
        <v>0</v>
      </c>
      <c r="BA96" s="2">
        <f>SUM(AF96,AH96,-AZ96,-Table19[[#This Row],[Sale Fee]])</f>
        <v>0</v>
      </c>
      <c r="BC96" s="1"/>
      <c r="BD96" s="1"/>
      <c r="BE96" s="1"/>
    </row>
    <row r="97" spans="1:57" x14ac:dyDescent="0.25">
      <c r="A97" s="1"/>
      <c r="B97" s="1"/>
      <c r="E97" s="4"/>
      <c r="F97" s="4"/>
      <c r="L97" s="50"/>
      <c r="Q97" s="1"/>
      <c r="R97" s="1"/>
      <c r="S97" s="1">
        <f t="shared" si="302"/>
        <v>0</v>
      </c>
      <c r="W97" s="1">
        <f t="shared" si="300"/>
        <v>0</v>
      </c>
      <c r="X97" s="1"/>
      <c r="Y97" s="1"/>
      <c r="Z97" s="1">
        <f>Table19[[#This Row],[Quantity2]]*Table19[[#This Row],[U Cost]]</f>
        <v>0</v>
      </c>
      <c r="AB97" s="1"/>
      <c r="AC97" s="1"/>
      <c r="AD97" s="1">
        <f t="shared" si="6"/>
        <v>0</v>
      </c>
      <c r="AE97" s="1"/>
      <c r="AF97" s="1">
        <f>SUM(Table19[[#This Row],[Total 
Paid]:[Shipping 
Charged]])</f>
        <v>0</v>
      </c>
      <c r="AG97" s="1"/>
      <c r="AH97" s="1"/>
      <c r="AI97" s="1">
        <f t="shared" si="7"/>
        <v>0</v>
      </c>
      <c r="AK97" s="1"/>
      <c r="AL97" s="1"/>
      <c r="AM97" s="1"/>
      <c r="AN97" s="1"/>
      <c r="AP97" s="30"/>
      <c r="AQ97" s="1"/>
      <c r="AR97" s="1">
        <f t="shared" si="292"/>
        <v>0</v>
      </c>
      <c r="AS97" s="1"/>
      <c r="AT97" s="1"/>
      <c r="AU97" s="2">
        <f t="shared" si="9"/>
        <v>0</v>
      </c>
      <c r="AW97" s="1"/>
      <c r="AX97" s="1"/>
      <c r="AY97" s="1"/>
      <c r="AZ97" s="2">
        <f t="shared" si="301"/>
        <v>0</v>
      </c>
      <c r="BA97" s="2">
        <f>SUM(AF97,AH97,-AZ97,-Table19[[#This Row],[Sale Fee]])</f>
        <v>0</v>
      </c>
      <c r="BC97" s="1"/>
      <c r="BD97" s="1"/>
      <c r="BE97" s="1"/>
    </row>
    <row r="98" spans="1:57" x14ac:dyDescent="0.25">
      <c r="A98" s="1"/>
      <c r="B98" s="1"/>
      <c r="E98" s="4"/>
      <c r="F98" s="4"/>
      <c r="L98" s="50"/>
      <c r="Q98" s="1"/>
      <c r="R98" s="1"/>
      <c r="S98" s="1">
        <f t="shared" si="302"/>
        <v>0</v>
      </c>
      <c r="W98" s="1">
        <f t="shared" si="300"/>
        <v>0</v>
      </c>
      <c r="X98" s="1"/>
      <c r="Y98" s="1"/>
      <c r="Z98" s="1">
        <f>Table19[[#This Row],[Quantity2]]*Table19[[#This Row],[U Cost]]</f>
        <v>0</v>
      </c>
      <c r="AB98" s="1"/>
      <c r="AC98" s="1"/>
      <c r="AD98" s="1">
        <f t="shared" si="6"/>
        <v>0</v>
      </c>
      <c r="AE98" s="1"/>
      <c r="AF98" s="1">
        <f>SUM(Table19[[#This Row],[Total 
Paid]:[Shipping 
Charged]])</f>
        <v>0</v>
      </c>
      <c r="AG98" s="1"/>
      <c r="AH98" s="1"/>
      <c r="AI98" s="1">
        <f t="shared" si="7"/>
        <v>0</v>
      </c>
      <c r="AK98" s="1"/>
      <c r="AL98" s="1"/>
      <c r="AM98" s="1"/>
      <c r="AN98" s="1"/>
      <c r="AP98" s="30"/>
      <c r="AQ98" s="1"/>
      <c r="AR98" s="1">
        <f t="shared" si="292"/>
        <v>0</v>
      </c>
      <c r="AS98" s="1"/>
      <c r="AT98" s="1"/>
      <c r="AU98" s="2">
        <f t="shared" si="9"/>
        <v>0</v>
      </c>
      <c r="AW98" s="1"/>
      <c r="AX98" s="1"/>
      <c r="AY98" s="1"/>
      <c r="AZ98" s="2">
        <f t="shared" si="301"/>
        <v>0</v>
      </c>
      <c r="BA98" s="2">
        <f>SUM(AF98,AH98,-AZ98,-Table19[[#This Row],[Sale Fee]])</f>
        <v>0</v>
      </c>
      <c r="BC98" s="1"/>
      <c r="BD98" s="1"/>
      <c r="BE98" s="1"/>
    </row>
    <row r="99" spans="1:57" x14ac:dyDescent="0.25">
      <c r="A99" s="1"/>
      <c r="B99" s="1"/>
      <c r="E99" s="4"/>
      <c r="F99" s="4"/>
      <c r="L99" s="50"/>
      <c r="Q99" s="1"/>
      <c r="R99" s="1"/>
      <c r="S99" s="1">
        <f t="shared" si="302"/>
        <v>0</v>
      </c>
      <c r="W99" s="1">
        <f t="shared" si="300"/>
        <v>0</v>
      </c>
      <c r="X99" s="1"/>
      <c r="Y99" s="1"/>
      <c r="Z99" s="1">
        <f>Table19[[#This Row],[Quantity2]]*Table19[[#This Row],[U Cost]]</f>
        <v>0</v>
      </c>
      <c r="AB99" s="1"/>
      <c r="AC99" s="1"/>
      <c r="AD99" s="1">
        <f t="shared" si="6"/>
        <v>0</v>
      </c>
      <c r="AE99" s="1"/>
      <c r="AF99" s="1">
        <f>SUM(Table19[[#This Row],[Total 
Paid]:[Shipping 
Charged]])</f>
        <v>0</v>
      </c>
      <c r="AG99" s="1"/>
      <c r="AH99" s="1"/>
      <c r="AI99" s="1">
        <f t="shared" si="7"/>
        <v>0</v>
      </c>
      <c r="AK99" s="1"/>
      <c r="AL99" s="1"/>
      <c r="AM99" s="1"/>
      <c r="AN99" s="1"/>
      <c r="AP99" s="30"/>
      <c r="AQ99" s="1"/>
      <c r="AR99" s="1">
        <f t="shared" si="292"/>
        <v>0</v>
      </c>
      <c r="AS99" s="1"/>
      <c r="AT99" s="1"/>
      <c r="AU99" s="2">
        <f t="shared" si="9"/>
        <v>0</v>
      </c>
      <c r="AW99" s="1"/>
      <c r="AX99" s="1"/>
      <c r="AY99" s="1"/>
      <c r="AZ99" s="2">
        <f t="shared" si="301"/>
        <v>0</v>
      </c>
      <c r="BA99" s="2">
        <f>SUM(AF99,AH99,-AZ99,-Table19[[#This Row],[Sale Fee]])</f>
        <v>0</v>
      </c>
      <c r="BC99" s="1"/>
      <c r="BD99" s="1"/>
      <c r="BE99" s="1"/>
    </row>
    <row r="100" spans="1:57" x14ac:dyDescent="0.25">
      <c r="A100" s="1"/>
      <c r="B100" s="1"/>
      <c r="E100" s="4"/>
      <c r="F100" s="4"/>
      <c r="L100" s="50"/>
      <c r="Q100" s="1"/>
      <c r="R100" s="1"/>
      <c r="S100" s="1">
        <f t="shared" si="302"/>
        <v>0</v>
      </c>
      <c r="W100" s="1">
        <f t="shared" si="300"/>
        <v>0</v>
      </c>
      <c r="X100" s="1"/>
      <c r="Y100" s="1"/>
      <c r="Z100" s="1">
        <f>Table19[[#This Row],[Quantity2]]*Table19[[#This Row],[U Cost]]</f>
        <v>0</v>
      </c>
      <c r="AB100" s="1"/>
      <c r="AC100" s="1"/>
      <c r="AD100" s="1">
        <f t="shared" si="6"/>
        <v>0</v>
      </c>
      <c r="AE100" s="1"/>
      <c r="AF100" s="1">
        <f>SUM(Table19[[#This Row],[Total 
Paid]:[Shipping 
Charged]])</f>
        <v>0</v>
      </c>
      <c r="AG100" s="1"/>
      <c r="AH100" s="1"/>
      <c r="AI100" s="1">
        <f t="shared" si="7"/>
        <v>0</v>
      </c>
      <c r="AK100" s="1"/>
      <c r="AL100" s="1"/>
      <c r="AM100" s="1"/>
      <c r="AN100" s="1"/>
      <c r="AP100" s="30"/>
      <c r="AQ100" s="1"/>
      <c r="AR100" s="1">
        <f t="shared" si="292"/>
        <v>0</v>
      </c>
      <c r="AS100" s="1"/>
      <c r="AT100" s="1"/>
      <c r="AU100" s="2">
        <f t="shared" si="9"/>
        <v>0</v>
      </c>
      <c r="AW100" s="1"/>
      <c r="AX100" s="1"/>
      <c r="AY100" s="1"/>
      <c r="AZ100" s="2">
        <f t="shared" si="301"/>
        <v>0</v>
      </c>
      <c r="BA100" s="2">
        <f>SUM(AF100,AH100,-AZ100,-Table19[[#This Row],[Sale Fee]])</f>
        <v>0</v>
      </c>
      <c r="BC100" s="1"/>
      <c r="BD100" s="1"/>
      <c r="BE100" s="1"/>
    </row>
    <row r="101" spans="1:57" x14ac:dyDescent="0.25">
      <c r="A101" s="1"/>
      <c r="B101" s="1"/>
      <c r="E101" s="4"/>
      <c r="F101" s="4"/>
      <c r="L101" s="50"/>
      <c r="Q101" s="1"/>
      <c r="R101" s="1"/>
      <c r="S101" s="1">
        <f t="shared" si="302"/>
        <v>0</v>
      </c>
      <c r="W101" s="1">
        <f t="shared" si="300"/>
        <v>0</v>
      </c>
      <c r="X101" s="1"/>
      <c r="Y101" s="1"/>
      <c r="Z101" s="1">
        <f>Table19[[#This Row],[Quantity2]]*Table19[[#This Row],[U Cost]]</f>
        <v>0</v>
      </c>
      <c r="AB101" s="1"/>
      <c r="AC101" s="1"/>
      <c r="AD101" s="1">
        <f t="shared" si="6"/>
        <v>0</v>
      </c>
      <c r="AE101" s="1"/>
      <c r="AF101" s="1">
        <f>SUM(Table19[[#This Row],[Total 
Paid]:[Shipping 
Charged]])</f>
        <v>0</v>
      </c>
      <c r="AG101" s="1"/>
      <c r="AH101" s="1"/>
      <c r="AI101" s="1">
        <f t="shared" si="7"/>
        <v>0</v>
      </c>
      <c r="AK101" s="1"/>
      <c r="AL101" s="1"/>
      <c r="AM101" s="1"/>
      <c r="AN101" s="1"/>
      <c r="AP101" s="30"/>
      <c r="AQ101" s="1"/>
      <c r="AR101" s="1">
        <f t="shared" si="292"/>
        <v>0</v>
      </c>
      <c r="AS101" s="1"/>
      <c r="AT101" s="1"/>
      <c r="AU101" s="2">
        <f t="shared" si="9"/>
        <v>0</v>
      </c>
      <c r="AW101" s="1"/>
      <c r="AX101" s="1"/>
      <c r="AY101" s="1"/>
      <c r="AZ101" s="2">
        <f t="shared" si="301"/>
        <v>0</v>
      </c>
      <c r="BA101" s="2">
        <f>SUM(AF101,AH101,-AZ101,-Table19[[#This Row],[Sale Fee]])</f>
        <v>0</v>
      </c>
      <c r="BC101" s="1"/>
      <c r="BD101" s="1"/>
      <c r="BE101" s="1"/>
    </row>
    <row r="102" spans="1:57" x14ac:dyDescent="0.25">
      <c r="A102" s="1"/>
      <c r="B102" s="1"/>
      <c r="E102" s="4"/>
      <c r="F102" s="4"/>
      <c r="L102" s="50"/>
      <c r="Q102" s="1"/>
      <c r="R102" s="1"/>
      <c r="S102" s="1">
        <f t="shared" si="302"/>
        <v>0</v>
      </c>
      <c r="W102" s="1">
        <f t="shared" si="300"/>
        <v>0</v>
      </c>
      <c r="X102" s="1"/>
      <c r="Y102" s="1"/>
      <c r="Z102" s="1">
        <f>Table19[[#This Row],[Quantity2]]*Table19[[#This Row],[U Cost]]</f>
        <v>0</v>
      </c>
      <c r="AB102" s="1"/>
      <c r="AC102" s="1"/>
      <c r="AD102" s="1">
        <f t="shared" si="6"/>
        <v>0</v>
      </c>
      <c r="AE102" s="1"/>
      <c r="AF102" s="1">
        <f>SUM(Table19[[#This Row],[Total 
Paid]:[Shipping 
Charged]])</f>
        <v>0</v>
      </c>
      <c r="AG102" s="1"/>
      <c r="AH102" s="1"/>
      <c r="AI102" s="1">
        <f t="shared" si="7"/>
        <v>0</v>
      </c>
      <c r="AK102" s="1"/>
      <c r="AL102" s="1"/>
      <c r="AM102" s="1"/>
      <c r="AN102" s="1"/>
      <c r="AP102" s="30"/>
      <c r="AQ102" s="1"/>
      <c r="AR102" s="1">
        <f t="shared" si="292"/>
        <v>0</v>
      </c>
      <c r="AS102" s="1"/>
      <c r="AT102" s="1"/>
      <c r="AU102" s="2">
        <f t="shared" si="9"/>
        <v>0</v>
      </c>
      <c r="AW102" s="1"/>
      <c r="AX102" s="1"/>
      <c r="AY102" s="1"/>
      <c r="AZ102" s="2">
        <f t="shared" si="301"/>
        <v>0</v>
      </c>
      <c r="BA102" s="2">
        <f>SUM(AF102,AH102,-AZ102,-Table19[[#This Row],[Sale Fee]])</f>
        <v>0</v>
      </c>
      <c r="BC102" s="1"/>
      <c r="BD102" s="1"/>
      <c r="BE102" s="1"/>
    </row>
    <row r="103" spans="1:57" x14ac:dyDescent="0.25">
      <c r="A103" s="1"/>
      <c r="B103" s="1"/>
      <c r="E103" s="4"/>
      <c r="F103" s="4"/>
      <c r="Q103" s="1"/>
      <c r="R103" s="1"/>
      <c r="S103" s="1">
        <f>R103*Q103</f>
        <v>0</v>
      </c>
      <c r="U103" s="1"/>
      <c r="V103" s="1"/>
      <c r="W103" s="1">
        <f>U103*V103</f>
        <v>0</v>
      </c>
      <c r="X103" s="1"/>
      <c r="Y103" s="1"/>
      <c r="Z103" s="1">
        <f>Table19[[#This Row],[Quantity2]]*Table19[[#This Row],[U Cost]]</f>
        <v>0</v>
      </c>
      <c r="AB103" s="1"/>
      <c r="AC103" s="1"/>
      <c r="AD103" s="1">
        <f>AC103*AB103</f>
        <v>0</v>
      </c>
      <c r="AE103" s="1"/>
      <c r="AF103" s="1">
        <f>SUM(Table19[[#This Row],[Total 
Paid]:[Shipping 
Charged]])</f>
        <v>0</v>
      </c>
      <c r="AG103" s="1"/>
      <c r="AH103" s="1"/>
      <c r="AI103" s="1">
        <f>SUM(AF103,AG103,AH103)</f>
        <v>0</v>
      </c>
      <c r="AK103" s="1"/>
      <c r="AL103" s="1"/>
      <c r="AM103" s="1"/>
      <c r="AN103" s="1"/>
      <c r="AP103" s="30"/>
      <c r="AQ103" s="1"/>
      <c r="AR103" s="1">
        <f>AQ103*AP103</f>
        <v>0</v>
      </c>
      <c r="AS103" s="1"/>
      <c r="AT103" s="1"/>
      <c r="AU103" s="2">
        <f>SUM(AR103:AT103)</f>
        <v>0</v>
      </c>
      <c r="AW103" s="1"/>
      <c r="AX103" s="1"/>
      <c r="AY103" s="1"/>
      <c r="AZ103" s="2">
        <f>SUM(AU103,AW103,AX103,AY103)</f>
        <v>0</v>
      </c>
      <c r="BA103" s="2">
        <f>SUM(AF103,AH103,-AZ103,-Table19[[#This Row],[Sale Fee]])</f>
        <v>0</v>
      </c>
      <c r="BC103" s="1"/>
      <c r="BD103" s="1"/>
      <c r="BE103" s="1"/>
    </row>
    <row r="104" spans="1:57" x14ac:dyDescent="0.25">
      <c r="A104" s="1"/>
      <c r="B104" s="1"/>
      <c r="E104" s="4"/>
      <c r="F104" s="4"/>
      <c r="Q104" s="1"/>
      <c r="R104" s="1"/>
      <c r="S104" s="1">
        <f>R104*Q104</f>
        <v>0</v>
      </c>
      <c r="U104" s="1"/>
      <c r="V104" s="1"/>
      <c r="W104" s="1">
        <f t="shared" ref="W104" si="331">U104*V104</f>
        <v>0</v>
      </c>
      <c r="X104" s="1"/>
      <c r="Y104" s="1"/>
      <c r="Z104" s="1">
        <f>Table19[[#This Row],[Quantity2]]*Table19[[#This Row],[U Cost]]</f>
        <v>0</v>
      </c>
      <c r="AB104" s="1"/>
      <c r="AC104" s="1"/>
      <c r="AD104" s="1">
        <f t="shared" ref="AD104" si="332">AC104*AB104</f>
        <v>0</v>
      </c>
      <c r="AE104" s="1"/>
      <c r="AF104" s="1">
        <f>SUM(Table19[[#This Row],[Total 
Paid]:[Shipping 
Charged]])</f>
        <v>0</v>
      </c>
      <c r="AG104" s="1"/>
      <c r="AH104" s="1"/>
      <c r="AI104" s="1">
        <f t="shared" ref="AI104" si="333">SUM(AF104,AG104,AH104)</f>
        <v>0</v>
      </c>
      <c r="AK104" s="1"/>
      <c r="AL104" s="1"/>
      <c r="AM104" s="1"/>
      <c r="AN104" s="1"/>
      <c r="AP104" s="30"/>
      <c r="AQ104" s="1"/>
      <c r="AR104" s="1">
        <f t="shared" ref="AR104" si="334">AQ104*AP104</f>
        <v>0</v>
      </c>
      <c r="AS104" s="1"/>
      <c r="AT104" s="1"/>
      <c r="AU104" s="2">
        <f t="shared" ref="AU104" si="335">SUM(AR104:AT104)</f>
        <v>0</v>
      </c>
      <c r="AW104" s="1"/>
      <c r="AX104" s="1"/>
      <c r="AY104" s="1"/>
      <c r="AZ104" s="2">
        <f t="shared" ref="AZ104" si="336">SUM(AU104,AW104,AX104,AY104)</f>
        <v>0</v>
      </c>
      <c r="BA104" s="2">
        <f>SUM(AF104,AH104,-AZ104,-Table19[[#This Row],[Sale Fee]])</f>
        <v>0</v>
      </c>
      <c r="BC104" s="1"/>
      <c r="BD104" s="1"/>
      <c r="BE104" s="1"/>
    </row>
    <row r="105" spans="1:57" x14ac:dyDescent="0.25">
      <c r="A105" s="1"/>
      <c r="B105" s="1"/>
      <c r="E105" s="4"/>
      <c r="F105" s="4"/>
      <c r="Q105" s="1"/>
      <c r="R105" s="1"/>
      <c r="S105" s="1">
        <f>R105*Q105</f>
        <v>0</v>
      </c>
      <c r="U105" s="1"/>
      <c r="V105" s="1"/>
      <c r="W105" s="1">
        <f t="shared" ref="W105" si="337">U105*V105</f>
        <v>0</v>
      </c>
      <c r="X105" s="1"/>
      <c r="Y105" s="1"/>
      <c r="Z105" s="1">
        <f>Table19[[#This Row],[Quantity2]]*Table19[[#This Row],[U Cost]]</f>
        <v>0</v>
      </c>
      <c r="AB105" s="1"/>
      <c r="AC105" s="1"/>
      <c r="AD105" s="1">
        <f t="shared" ref="AD105" si="338">AC105*AB105</f>
        <v>0</v>
      </c>
      <c r="AE105" s="1"/>
      <c r="AF105" s="1">
        <f>SUM(Table19[[#This Row],[Total 
Paid]:[Shipping 
Charged]])</f>
        <v>0</v>
      </c>
      <c r="AG105" s="1"/>
      <c r="AH105" s="1"/>
      <c r="AI105" s="1">
        <f t="shared" ref="AI105" si="339">SUM(AF105,AG105,AH105)</f>
        <v>0</v>
      </c>
      <c r="AK105" s="1"/>
      <c r="AL105" s="1"/>
      <c r="AM105" s="1"/>
      <c r="AN105" s="1"/>
      <c r="AP105" s="30"/>
      <c r="AQ105" s="1"/>
      <c r="AR105" s="1">
        <f t="shared" ref="AR105" si="340">AQ105*AP105</f>
        <v>0</v>
      </c>
      <c r="AS105" s="1"/>
      <c r="AT105" s="1"/>
      <c r="AU105" s="2">
        <f t="shared" ref="AU105" si="341">SUM(AR105:AT105)</f>
        <v>0</v>
      </c>
      <c r="AW105" s="1"/>
      <c r="AX105" s="1"/>
      <c r="AY105" s="1"/>
      <c r="AZ105" s="2">
        <f t="shared" ref="AZ105" si="342">SUM(AU105,AW105,AX105,AY105)</f>
        <v>0</v>
      </c>
      <c r="BA105" s="2">
        <f>SUM(AF105,AH105,-AZ105,-Table19[[#This Row],[Sale Fee]])</f>
        <v>0</v>
      </c>
      <c r="BC105" s="1"/>
      <c r="BD105" s="1"/>
      <c r="BE105" s="1"/>
    </row>
    <row r="106" spans="1:57" x14ac:dyDescent="0.25">
      <c r="A106" s="1"/>
      <c r="B106" s="1"/>
      <c r="E106" s="4"/>
      <c r="F106" s="4"/>
      <c r="L106" s="50"/>
      <c r="Q106" s="1"/>
      <c r="R106" s="1"/>
      <c r="S106" s="1">
        <f t="shared" si="302"/>
        <v>0</v>
      </c>
      <c r="W106" s="1">
        <f t="shared" si="300"/>
        <v>0</v>
      </c>
      <c r="X106" s="1"/>
      <c r="Y106" s="1"/>
      <c r="Z106" s="1">
        <f>Table19[[#This Row],[Quantity2]]*Table19[[#This Row],[U Cost]]</f>
        <v>0</v>
      </c>
      <c r="AB106" s="1"/>
      <c r="AC106" s="1"/>
      <c r="AD106" s="1">
        <f t="shared" si="6"/>
        <v>0</v>
      </c>
      <c r="AE106" s="1"/>
      <c r="AF106" s="1">
        <f>SUM(Table19[[#This Row],[Total 
Paid]:[Shipping 
Charged]])</f>
        <v>0</v>
      </c>
      <c r="AG106" s="1"/>
      <c r="AH106" s="1"/>
      <c r="AI106" s="1">
        <f t="shared" si="7"/>
        <v>0</v>
      </c>
      <c r="AK106" s="1"/>
      <c r="AL106" s="1"/>
      <c r="AM106" s="1"/>
      <c r="AN106" s="1"/>
      <c r="AP106" s="30"/>
      <c r="AQ106" s="1"/>
      <c r="AR106" s="1">
        <f t="shared" si="292"/>
        <v>0</v>
      </c>
      <c r="AS106" s="1"/>
      <c r="AT106" s="1"/>
      <c r="AU106" s="2">
        <f t="shared" si="9"/>
        <v>0</v>
      </c>
      <c r="AW106" s="1"/>
      <c r="AX106" s="1"/>
      <c r="AY106" s="1"/>
      <c r="AZ106" s="2">
        <f t="shared" si="301"/>
        <v>0</v>
      </c>
      <c r="BA106" s="2">
        <f>SUM(AF106,AH106,-AZ106,-Table19[[#This Row],[Sale Fee]])</f>
        <v>0</v>
      </c>
      <c r="BC106" s="1"/>
      <c r="BD106" s="1"/>
      <c r="BE106" s="1"/>
    </row>
    <row r="107" spans="1:57" x14ac:dyDescent="0.25">
      <c r="A107" s="1"/>
      <c r="B107" s="1"/>
      <c r="E107" s="4"/>
      <c r="F107" s="4"/>
      <c r="L107" s="50"/>
      <c r="Q107" s="1"/>
      <c r="R107" s="1"/>
      <c r="S107" s="1">
        <f t="shared" si="302"/>
        <v>0</v>
      </c>
      <c r="W107" s="1">
        <f t="shared" si="300"/>
        <v>0</v>
      </c>
      <c r="X107" s="1"/>
      <c r="Y107" s="1"/>
      <c r="Z107" s="1">
        <f>Table19[[#This Row],[Quantity2]]*Table19[[#This Row],[U Cost]]</f>
        <v>0</v>
      </c>
      <c r="AB107" s="1"/>
      <c r="AC107" s="1"/>
      <c r="AD107" s="1">
        <f t="shared" si="6"/>
        <v>0</v>
      </c>
      <c r="AE107" s="1"/>
      <c r="AF107" s="1">
        <f>SUM(Table19[[#This Row],[Total 
Paid]:[Shipping 
Charged]])</f>
        <v>0</v>
      </c>
      <c r="AG107" s="1"/>
      <c r="AH107" s="1"/>
      <c r="AI107" s="1">
        <f t="shared" si="7"/>
        <v>0</v>
      </c>
      <c r="AK107" s="1"/>
      <c r="AL107" s="1"/>
      <c r="AM107" s="1"/>
      <c r="AN107" s="1"/>
      <c r="AP107" s="30"/>
      <c r="AQ107" s="1"/>
      <c r="AR107" s="1">
        <f t="shared" si="292"/>
        <v>0</v>
      </c>
      <c r="AS107" s="1"/>
      <c r="AT107" s="1"/>
      <c r="AU107" s="2">
        <f t="shared" si="9"/>
        <v>0</v>
      </c>
      <c r="AW107" s="1"/>
      <c r="AX107" s="1"/>
      <c r="AY107" s="1"/>
      <c r="AZ107" s="2">
        <f t="shared" si="301"/>
        <v>0</v>
      </c>
      <c r="BA107" s="2">
        <f>SUM(AF107,AH107,-AZ107,-Table19[[#This Row],[Sale Fee]])</f>
        <v>0</v>
      </c>
      <c r="BC107" s="1"/>
      <c r="BD107" s="1"/>
      <c r="BE107" s="1"/>
    </row>
    <row r="108" spans="1:57" x14ac:dyDescent="0.25">
      <c r="A108" s="1"/>
      <c r="B108" s="1"/>
      <c r="E108" s="4"/>
      <c r="F108" s="4"/>
      <c r="L108" s="50"/>
      <c r="Q108" s="1"/>
      <c r="R108" s="1"/>
      <c r="S108" s="1">
        <f t="shared" si="302"/>
        <v>0</v>
      </c>
      <c r="W108" s="1">
        <f t="shared" si="300"/>
        <v>0</v>
      </c>
      <c r="X108" s="1"/>
      <c r="Y108" s="1"/>
      <c r="Z108" s="1">
        <f>Table19[[#This Row],[Quantity2]]*Table19[[#This Row],[U Cost]]</f>
        <v>0</v>
      </c>
      <c r="AB108" s="1"/>
      <c r="AC108" s="1"/>
      <c r="AD108" s="1">
        <f t="shared" si="6"/>
        <v>0</v>
      </c>
      <c r="AE108" s="1"/>
      <c r="AF108" s="1">
        <f>SUM(Table19[[#This Row],[Total 
Paid]:[Shipping 
Charged]])</f>
        <v>0</v>
      </c>
      <c r="AG108" s="1"/>
      <c r="AH108" s="1"/>
      <c r="AI108" s="1">
        <f t="shared" si="7"/>
        <v>0</v>
      </c>
      <c r="AK108" s="1"/>
      <c r="AL108" s="1"/>
      <c r="AM108" s="1"/>
      <c r="AN108" s="1"/>
      <c r="AP108" s="30"/>
      <c r="AQ108" s="1"/>
      <c r="AR108" s="1">
        <f t="shared" si="292"/>
        <v>0</v>
      </c>
      <c r="AS108" s="1"/>
      <c r="AT108" s="1"/>
      <c r="AU108" s="2">
        <f t="shared" si="9"/>
        <v>0</v>
      </c>
      <c r="AW108" s="1"/>
      <c r="AX108" s="1"/>
      <c r="AY108" s="1"/>
      <c r="AZ108" s="2">
        <f t="shared" si="301"/>
        <v>0</v>
      </c>
      <c r="BA108" s="2">
        <f>SUM(AF108,AH108,-AZ108,-Table19[[#This Row],[Sale Fee]])</f>
        <v>0</v>
      </c>
      <c r="BC108" s="1"/>
      <c r="BD108" s="1"/>
      <c r="BE108" s="1"/>
    </row>
    <row r="109" spans="1:57" x14ac:dyDescent="0.25">
      <c r="A109" s="1"/>
      <c r="B109" s="1"/>
      <c r="E109" s="4"/>
      <c r="F109" s="4"/>
      <c r="L109" s="50"/>
      <c r="Q109" s="1"/>
      <c r="R109" s="1"/>
      <c r="S109" s="1">
        <f t="shared" si="302"/>
        <v>0</v>
      </c>
      <c r="W109" s="1">
        <f t="shared" si="300"/>
        <v>0</v>
      </c>
      <c r="X109" s="1"/>
      <c r="Y109" s="1"/>
      <c r="Z109" s="1">
        <f>Table19[[#This Row],[Quantity2]]*Table19[[#This Row],[U Cost]]</f>
        <v>0</v>
      </c>
      <c r="AB109" s="1"/>
      <c r="AC109" s="1"/>
      <c r="AD109" s="1">
        <f t="shared" si="6"/>
        <v>0</v>
      </c>
      <c r="AE109" s="1"/>
      <c r="AF109" s="1">
        <f>SUM(Table19[[#This Row],[Total 
Paid]:[Shipping 
Charged]])</f>
        <v>0</v>
      </c>
      <c r="AG109" s="1"/>
      <c r="AH109" s="1"/>
      <c r="AI109" s="1">
        <f t="shared" si="7"/>
        <v>0</v>
      </c>
      <c r="AK109" s="1"/>
      <c r="AL109" s="1"/>
      <c r="AM109" s="1"/>
      <c r="AN109" s="1"/>
      <c r="AP109" s="30"/>
      <c r="AQ109" s="1"/>
      <c r="AR109" s="1">
        <f t="shared" si="292"/>
        <v>0</v>
      </c>
      <c r="AS109" s="1"/>
      <c r="AT109" s="1"/>
      <c r="AU109" s="2">
        <f t="shared" si="9"/>
        <v>0</v>
      </c>
      <c r="AW109" s="1"/>
      <c r="AX109" s="1"/>
      <c r="AY109" s="1"/>
      <c r="AZ109" s="2">
        <f t="shared" si="301"/>
        <v>0</v>
      </c>
      <c r="BA109" s="2">
        <f>SUM(AF109,AH109,-AZ109,-Table19[[#This Row],[Sale Fee]])</f>
        <v>0</v>
      </c>
      <c r="BC109" s="1"/>
      <c r="BD109" s="1"/>
      <c r="BE109" s="1"/>
    </row>
    <row r="110" spans="1:57" x14ac:dyDescent="0.25">
      <c r="A110" s="1"/>
      <c r="B110" s="1"/>
      <c r="E110" s="4"/>
      <c r="F110" s="4"/>
      <c r="L110" s="50"/>
      <c r="N110" s="1"/>
      <c r="Q110" s="1"/>
      <c r="R110" s="1"/>
      <c r="S110" s="1">
        <f t="shared" si="302"/>
        <v>0</v>
      </c>
      <c r="W110" s="1">
        <f t="shared" si="300"/>
        <v>0</v>
      </c>
      <c r="X110" s="1"/>
      <c r="Y110" s="1"/>
      <c r="Z110" s="1">
        <f>Table19[[#This Row],[Quantity2]]*Table19[[#This Row],[U Cost]]</f>
        <v>0</v>
      </c>
      <c r="AB110" s="1"/>
      <c r="AC110" s="1"/>
      <c r="AD110" s="1">
        <f t="shared" si="6"/>
        <v>0</v>
      </c>
      <c r="AE110" s="1"/>
      <c r="AF110" s="1">
        <f>SUM(Table19[[#This Row],[Total 
Paid]:[Shipping 
Charged]])</f>
        <v>0</v>
      </c>
      <c r="AG110" s="1"/>
      <c r="AH110" s="1"/>
      <c r="AI110" s="1">
        <f t="shared" si="7"/>
        <v>0</v>
      </c>
      <c r="AK110" s="1"/>
      <c r="AL110" s="1"/>
      <c r="AM110" s="1"/>
      <c r="AN110" s="1"/>
      <c r="AP110" s="30"/>
      <c r="AQ110" s="1"/>
      <c r="AR110" s="1">
        <f t="shared" si="292"/>
        <v>0</v>
      </c>
      <c r="AS110" s="1"/>
      <c r="AT110" s="1"/>
      <c r="AU110" s="2">
        <f t="shared" si="9"/>
        <v>0</v>
      </c>
      <c r="AW110" s="1"/>
      <c r="AX110" s="1"/>
      <c r="AY110" s="1"/>
      <c r="AZ110" s="2">
        <f t="shared" si="301"/>
        <v>0</v>
      </c>
      <c r="BA110" s="2">
        <f>SUM(AF110,AH110,-AZ110,-Table19[[#This Row],[Sale Fee]])</f>
        <v>0</v>
      </c>
      <c r="BC110" s="1"/>
      <c r="BD110" s="1"/>
      <c r="BE110" s="1"/>
    </row>
    <row r="111" spans="1:57" x14ac:dyDescent="0.25">
      <c r="A111" s="1"/>
      <c r="B111" s="1"/>
      <c r="E111" s="4"/>
      <c r="F111" s="4"/>
      <c r="L111" s="50"/>
      <c r="Q111" s="1"/>
      <c r="R111" s="1"/>
      <c r="S111" s="1">
        <f t="shared" si="302"/>
        <v>0</v>
      </c>
      <c r="U111" s="1"/>
      <c r="V111" s="1"/>
      <c r="W111" s="1">
        <f t="shared" si="300"/>
        <v>0</v>
      </c>
      <c r="X111" s="1"/>
      <c r="Y111" s="1"/>
      <c r="Z111" s="1">
        <f>Table19[[#This Row],[Quantity2]]*Table19[[#This Row],[U Cost]]</f>
        <v>0</v>
      </c>
      <c r="AB111" s="1"/>
      <c r="AC111" s="1"/>
      <c r="AD111" s="1">
        <f t="shared" si="6"/>
        <v>0</v>
      </c>
      <c r="AE111" s="1"/>
      <c r="AF111" s="1">
        <f>SUM(Table19[[#This Row],[Total 
Paid]:[Shipping 
Charged]])</f>
        <v>0</v>
      </c>
      <c r="AG111" s="1"/>
      <c r="AH111" s="1"/>
      <c r="AI111" s="1">
        <f t="shared" si="7"/>
        <v>0</v>
      </c>
      <c r="AK111" s="1"/>
      <c r="AL111" s="1"/>
      <c r="AM111" s="1"/>
      <c r="AN111" s="1"/>
      <c r="AP111" s="30"/>
      <c r="AQ111" s="1"/>
      <c r="AR111" s="1">
        <f t="shared" si="292"/>
        <v>0</v>
      </c>
      <c r="AS111" s="1"/>
      <c r="AT111" s="1"/>
      <c r="AU111" s="2">
        <f t="shared" si="9"/>
        <v>0</v>
      </c>
      <c r="AW111" s="1"/>
      <c r="AX111" s="1"/>
      <c r="AY111" s="1"/>
      <c r="AZ111" s="2">
        <f t="shared" si="301"/>
        <v>0</v>
      </c>
      <c r="BA111" s="2">
        <f>SUM(AF111,AH111,-AZ111,-Table19[[#This Row],[Sale Fee]])</f>
        <v>0</v>
      </c>
      <c r="BC111" s="1"/>
      <c r="BD111" s="1"/>
      <c r="BE111" s="1"/>
    </row>
    <row r="112" spans="1:57" x14ac:dyDescent="0.25">
      <c r="A112" s="1"/>
      <c r="B112" s="1"/>
      <c r="E112" s="4"/>
      <c r="F112" s="4"/>
      <c r="L112" s="50"/>
      <c r="Q112" s="1"/>
      <c r="R112" s="1"/>
      <c r="S112" s="1">
        <f t="shared" si="302"/>
        <v>0</v>
      </c>
      <c r="U112" s="1"/>
      <c r="V112" s="1"/>
      <c r="W112" s="1">
        <f t="shared" si="300"/>
        <v>0</v>
      </c>
      <c r="X112" s="1"/>
      <c r="Y112" s="1"/>
      <c r="Z112" s="1">
        <f>Table19[[#This Row],[Quantity2]]*Table19[[#This Row],[U Cost]]</f>
        <v>0</v>
      </c>
      <c r="AB112" s="1"/>
      <c r="AC112" s="1"/>
      <c r="AD112" s="1">
        <f t="shared" si="6"/>
        <v>0</v>
      </c>
      <c r="AE112" s="1"/>
      <c r="AF112" s="1">
        <f>SUM(Table19[[#This Row],[Total 
Paid]:[Shipping 
Charged]])</f>
        <v>0</v>
      </c>
      <c r="AG112" s="1"/>
      <c r="AH112" s="1"/>
      <c r="AI112" s="1">
        <f t="shared" si="7"/>
        <v>0</v>
      </c>
      <c r="AK112" s="1"/>
      <c r="AL112" s="1"/>
      <c r="AM112" s="1"/>
      <c r="AN112" s="1"/>
      <c r="AP112" s="30"/>
      <c r="AQ112" s="1"/>
      <c r="AR112" s="1">
        <f t="shared" si="292"/>
        <v>0</v>
      </c>
      <c r="AS112" s="1"/>
      <c r="AT112" s="1"/>
      <c r="AU112" s="2">
        <f t="shared" si="9"/>
        <v>0</v>
      </c>
      <c r="AW112" s="1"/>
      <c r="AX112" s="1"/>
      <c r="AY112" s="1"/>
      <c r="AZ112" s="2">
        <f t="shared" si="301"/>
        <v>0</v>
      </c>
      <c r="BA112" s="2">
        <f>SUM(AF112,AH112,-AZ112,-Table19[[#This Row],[Sale Fee]])</f>
        <v>0</v>
      </c>
      <c r="BC112" s="1"/>
      <c r="BD112" s="1"/>
      <c r="BE112" s="1"/>
    </row>
    <row r="113" spans="1:57" x14ac:dyDescent="0.25">
      <c r="A113" s="1"/>
      <c r="B113" s="1"/>
      <c r="E113" s="4"/>
      <c r="F113" s="4"/>
      <c r="Q113" s="1"/>
      <c r="R113" s="1"/>
      <c r="S113" s="1">
        <f t="shared" si="302"/>
        <v>0</v>
      </c>
      <c r="U113" s="1"/>
      <c r="V113" s="1"/>
      <c r="W113" s="1">
        <f>U113*V113</f>
        <v>0</v>
      </c>
      <c r="X113" s="1"/>
      <c r="Y113" s="1"/>
      <c r="Z113" s="1">
        <f>Table19[[#This Row],[Quantity2]]*Table19[[#This Row],[U Cost]]</f>
        <v>0</v>
      </c>
      <c r="AB113" s="1"/>
      <c r="AC113" s="1"/>
      <c r="AD113" s="1">
        <f t="shared" si="6"/>
        <v>0</v>
      </c>
      <c r="AE113" s="1"/>
      <c r="AF113" s="1">
        <f>SUM(Table19[[#This Row],[Total 
Paid]:[Shipping 
Charged]])</f>
        <v>0</v>
      </c>
      <c r="AG113" s="1"/>
      <c r="AH113" s="1"/>
      <c r="AI113" s="1">
        <f t="shared" si="7"/>
        <v>0</v>
      </c>
      <c r="AK113" s="1"/>
      <c r="AL113" s="1"/>
      <c r="AM113" s="1"/>
      <c r="AN113" s="1"/>
      <c r="AP113" s="30"/>
      <c r="AQ113" s="1"/>
      <c r="AR113" s="1">
        <f t="shared" si="292"/>
        <v>0</v>
      </c>
      <c r="AS113" s="1"/>
      <c r="AT113" s="1"/>
      <c r="AU113" s="2">
        <f t="shared" si="9"/>
        <v>0</v>
      </c>
      <c r="AW113" s="1"/>
      <c r="AX113" s="1"/>
      <c r="AY113" s="1"/>
      <c r="AZ113" s="2">
        <f t="shared" si="301"/>
        <v>0</v>
      </c>
      <c r="BA113" s="2">
        <f>SUM(AF113,AH113,-AZ113,-Table19[[#This Row],[Sale Fee]])</f>
        <v>0</v>
      </c>
      <c r="BC113" s="1"/>
      <c r="BD113" s="1"/>
      <c r="BE113" s="1"/>
    </row>
    <row r="114" spans="1:57" x14ac:dyDescent="0.25">
      <c r="A114" s="1"/>
      <c r="B114" s="1"/>
      <c r="E114" s="4"/>
      <c r="F114" s="4"/>
      <c r="Q114" s="1"/>
      <c r="R114" s="1"/>
      <c r="S114" s="1">
        <f t="shared" si="302"/>
        <v>0</v>
      </c>
      <c r="U114" s="1"/>
      <c r="V114" s="1"/>
      <c r="W114" s="1">
        <f t="shared" ref="W114:W122" si="343">U114*V114</f>
        <v>0</v>
      </c>
      <c r="X114" s="1"/>
      <c r="Y114" s="1"/>
      <c r="Z114" s="1">
        <f>Table19[[#This Row],[Quantity2]]*Table19[[#This Row],[U Cost]]</f>
        <v>0</v>
      </c>
      <c r="AB114" s="1"/>
      <c r="AC114" s="1"/>
      <c r="AD114" s="1">
        <f t="shared" si="6"/>
        <v>0</v>
      </c>
      <c r="AE114" s="1"/>
      <c r="AF114" s="1">
        <f>SUM(Table19[[#This Row],[Total 
Paid]:[Shipping 
Charged]])</f>
        <v>0</v>
      </c>
      <c r="AG114" s="1"/>
      <c r="AH114" s="1"/>
      <c r="AI114" s="1">
        <f t="shared" si="7"/>
        <v>0</v>
      </c>
      <c r="AK114" s="1"/>
      <c r="AL114" s="1"/>
      <c r="AM114" s="1"/>
      <c r="AN114" s="1"/>
      <c r="AP114" s="30"/>
      <c r="AQ114" s="1"/>
      <c r="AR114" s="1">
        <f t="shared" si="292"/>
        <v>0</v>
      </c>
      <c r="AS114" s="1"/>
      <c r="AT114" s="1"/>
      <c r="AU114" s="2">
        <f t="shared" si="9"/>
        <v>0</v>
      </c>
      <c r="AW114" s="1"/>
      <c r="AX114" s="1"/>
      <c r="AY114" s="1"/>
      <c r="AZ114" s="2">
        <f t="shared" si="301"/>
        <v>0</v>
      </c>
      <c r="BA114" s="2">
        <f>SUM(AF114,AH114,-AZ114,-Table19[[#This Row],[Sale Fee]])</f>
        <v>0</v>
      </c>
      <c r="BC114" s="1"/>
      <c r="BD114" s="1"/>
      <c r="BE114" s="1"/>
    </row>
    <row r="115" spans="1:57" x14ac:dyDescent="0.25">
      <c r="A115" s="1"/>
      <c r="B115" s="1"/>
      <c r="E115" s="4"/>
      <c r="F115" s="4"/>
      <c r="Q115" s="1"/>
      <c r="R115" s="1"/>
      <c r="S115" s="1">
        <f t="shared" si="302"/>
        <v>0</v>
      </c>
      <c r="U115" s="1"/>
      <c r="V115" s="1"/>
      <c r="W115" s="1">
        <f t="shared" si="343"/>
        <v>0</v>
      </c>
      <c r="X115" s="1"/>
      <c r="Y115" s="1"/>
      <c r="Z115" s="1">
        <f>Table19[[#This Row],[Quantity2]]*Table19[[#This Row],[U Cost]]</f>
        <v>0</v>
      </c>
      <c r="AB115" s="1"/>
      <c r="AC115" s="1"/>
      <c r="AD115" s="1">
        <f t="shared" si="6"/>
        <v>0</v>
      </c>
      <c r="AE115" s="1"/>
      <c r="AF115" s="1">
        <f>SUM(Table19[[#This Row],[Total 
Paid]:[Shipping 
Charged]])</f>
        <v>0</v>
      </c>
      <c r="AG115" s="1"/>
      <c r="AH115" s="1"/>
      <c r="AI115" s="1">
        <f t="shared" si="7"/>
        <v>0</v>
      </c>
      <c r="AK115" s="1"/>
      <c r="AL115" s="1"/>
      <c r="AM115" s="1"/>
      <c r="AN115" s="1"/>
      <c r="AP115" s="30"/>
      <c r="AQ115" s="1"/>
      <c r="AR115" s="1">
        <f t="shared" si="292"/>
        <v>0</v>
      </c>
      <c r="AS115" s="1"/>
      <c r="AT115" s="1"/>
      <c r="AU115" s="2">
        <f t="shared" si="9"/>
        <v>0</v>
      </c>
      <c r="AW115" s="1"/>
      <c r="AX115" s="1"/>
      <c r="AY115" s="1"/>
      <c r="AZ115" s="2">
        <f t="shared" si="301"/>
        <v>0</v>
      </c>
      <c r="BA115" s="2">
        <f>SUM(AF115,AH115,-AZ115,-Table19[[#This Row],[Sale Fee]])</f>
        <v>0</v>
      </c>
      <c r="BC115" s="1"/>
      <c r="BD115" s="1"/>
      <c r="BE115" s="1"/>
    </row>
    <row r="116" spans="1:57" x14ac:dyDescent="0.25">
      <c r="A116" s="1"/>
      <c r="B116" s="1"/>
      <c r="E116" s="4"/>
      <c r="F116" s="4"/>
      <c r="Q116" s="1"/>
      <c r="R116" s="1"/>
      <c r="S116" s="1">
        <f t="shared" si="302"/>
        <v>0</v>
      </c>
      <c r="U116" s="1"/>
      <c r="V116" s="1"/>
      <c r="W116" s="1">
        <f t="shared" si="343"/>
        <v>0</v>
      </c>
      <c r="X116" s="1"/>
      <c r="Y116" s="1"/>
      <c r="Z116" s="1">
        <f>Table19[[#This Row],[Quantity2]]*Table19[[#This Row],[U Cost]]</f>
        <v>0</v>
      </c>
      <c r="AB116" s="1"/>
      <c r="AC116" s="1"/>
      <c r="AD116" s="1">
        <f t="shared" si="6"/>
        <v>0</v>
      </c>
      <c r="AE116" s="1"/>
      <c r="AF116" s="1">
        <f>SUM(Table19[[#This Row],[Total 
Paid]:[Shipping 
Charged]])</f>
        <v>0</v>
      </c>
      <c r="AG116" s="1"/>
      <c r="AH116" s="1"/>
      <c r="AI116" s="1">
        <f t="shared" si="7"/>
        <v>0</v>
      </c>
      <c r="AK116" s="1"/>
      <c r="AL116" s="1"/>
      <c r="AM116" s="1"/>
      <c r="AN116" s="1"/>
      <c r="AP116" s="30"/>
      <c r="AQ116" s="1"/>
      <c r="AR116" s="1">
        <f t="shared" si="292"/>
        <v>0</v>
      </c>
      <c r="AS116" s="1"/>
      <c r="AT116" s="1"/>
      <c r="AU116" s="2">
        <f t="shared" si="9"/>
        <v>0</v>
      </c>
      <c r="AW116" s="1"/>
      <c r="AX116" s="1"/>
      <c r="AY116" s="1"/>
      <c r="AZ116" s="2">
        <f t="shared" si="301"/>
        <v>0</v>
      </c>
      <c r="BA116" s="2">
        <f>SUM(AF116,AH116,-AZ116,-Table19[[#This Row],[Sale Fee]])</f>
        <v>0</v>
      </c>
      <c r="BC116" s="1"/>
      <c r="BD116" s="1"/>
      <c r="BE116" s="1"/>
    </row>
    <row r="117" spans="1:57" x14ac:dyDescent="0.25">
      <c r="A117" s="1"/>
      <c r="B117" s="1"/>
      <c r="E117" s="4"/>
      <c r="F117" s="4"/>
      <c r="Q117" s="1"/>
      <c r="R117" s="1"/>
      <c r="S117" s="1">
        <f t="shared" si="302"/>
        <v>0</v>
      </c>
      <c r="U117" s="1"/>
      <c r="V117" s="1"/>
      <c r="W117" s="1">
        <f t="shared" si="343"/>
        <v>0</v>
      </c>
      <c r="X117" s="1"/>
      <c r="Y117" s="1"/>
      <c r="Z117" s="1">
        <f>Table19[[#This Row],[Quantity2]]*Table19[[#This Row],[U Cost]]</f>
        <v>0</v>
      </c>
      <c r="AB117" s="1"/>
      <c r="AC117" s="1"/>
      <c r="AD117" s="1">
        <f t="shared" si="6"/>
        <v>0</v>
      </c>
      <c r="AE117" s="1"/>
      <c r="AF117" s="1">
        <f>SUM(Table19[[#This Row],[Total 
Paid]:[Shipping 
Charged]])</f>
        <v>0</v>
      </c>
      <c r="AG117" s="1"/>
      <c r="AH117" s="1"/>
      <c r="AI117" s="1">
        <f t="shared" si="7"/>
        <v>0</v>
      </c>
      <c r="AK117" s="1"/>
      <c r="AL117" s="1"/>
      <c r="AM117" s="1"/>
      <c r="AN117" s="1"/>
      <c r="AP117" s="30"/>
      <c r="AQ117" s="1"/>
      <c r="AR117" s="1">
        <f t="shared" si="292"/>
        <v>0</v>
      </c>
      <c r="AS117" s="1"/>
      <c r="AT117" s="1"/>
      <c r="AU117" s="2">
        <f t="shared" si="9"/>
        <v>0</v>
      </c>
      <c r="AW117" s="1"/>
      <c r="AX117" s="1"/>
      <c r="AY117" s="1"/>
      <c r="AZ117" s="2">
        <f t="shared" si="301"/>
        <v>0</v>
      </c>
      <c r="BA117" s="2">
        <f>SUM(AF117,AH117,-AZ117,-Table19[[#This Row],[Sale Fee]])</f>
        <v>0</v>
      </c>
      <c r="BC117" s="1"/>
      <c r="BD117" s="1"/>
      <c r="BE117" s="1"/>
    </row>
    <row r="118" spans="1:57" x14ac:dyDescent="0.25">
      <c r="A118" s="1"/>
      <c r="B118" s="1"/>
      <c r="E118" s="4"/>
      <c r="F118" s="4"/>
      <c r="Q118" s="1"/>
      <c r="R118" s="1"/>
      <c r="S118" s="1">
        <f t="shared" si="302"/>
        <v>0</v>
      </c>
      <c r="U118" s="1"/>
      <c r="V118" s="1"/>
      <c r="W118" s="1">
        <f t="shared" si="343"/>
        <v>0</v>
      </c>
      <c r="X118" s="1"/>
      <c r="Y118" s="1"/>
      <c r="Z118" s="1">
        <f>Table19[[#This Row],[Quantity2]]*Table19[[#This Row],[U Cost]]</f>
        <v>0</v>
      </c>
      <c r="AB118" s="1"/>
      <c r="AC118" s="1"/>
      <c r="AD118" s="1">
        <f t="shared" si="6"/>
        <v>0</v>
      </c>
      <c r="AE118" s="1"/>
      <c r="AF118" s="1">
        <f>SUM(Table19[[#This Row],[Total 
Paid]:[Shipping 
Charged]])</f>
        <v>0</v>
      </c>
      <c r="AG118" s="1"/>
      <c r="AH118" s="1"/>
      <c r="AI118" s="1">
        <f t="shared" si="7"/>
        <v>0</v>
      </c>
      <c r="AK118" s="1"/>
      <c r="AL118" s="1"/>
      <c r="AM118" s="1"/>
      <c r="AN118" s="1"/>
      <c r="AP118" s="30"/>
      <c r="AQ118" s="1"/>
      <c r="AR118" s="1">
        <f t="shared" si="292"/>
        <v>0</v>
      </c>
      <c r="AS118" s="1"/>
      <c r="AT118" s="1"/>
      <c r="AU118" s="2">
        <f t="shared" si="9"/>
        <v>0</v>
      </c>
      <c r="AW118" s="1"/>
      <c r="AX118" s="1"/>
      <c r="AY118" s="1"/>
      <c r="AZ118" s="2">
        <f t="shared" si="301"/>
        <v>0</v>
      </c>
      <c r="BA118" s="2">
        <f>SUM(AF118,AH118,-AZ118,-Table19[[#This Row],[Sale Fee]])</f>
        <v>0</v>
      </c>
      <c r="BC118" s="1"/>
      <c r="BD118" s="1"/>
      <c r="BE118" s="1"/>
    </row>
    <row r="119" spans="1:57" x14ac:dyDescent="0.25">
      <c r="A119" s="1"/>
      <c r="B119" s="1"/>
      <c r="E119" s="4"/>
      <c r="F119" s="4"/>
      <c r="Q119" s="1"/>
      <c r="R119" s="1"/>
      <c r="S119" s="1">
        <f t="shared" si="302"/>
        <v>0</v>
      </c>
      <c r="U119" s="1"/>
      <c r="V119" s="1"/>
      <c r="W119" s="1">
        <f t="shared" si="343"/>
        <v>0</v>
      </c>
      <c r="X119" s="1"/>
      <c r="Y119" s="1"/>
      <c r="Z119" s="1">
        <f>Table19[[#This Row],[Quantity2]]*Table19[[#This Row],[U Cost]]</f>
        <v>0</v>
      </c>
      <c r="AB119" s="1"/>
      <c r="AC119" s="1"/>
      <c r="AD119" s="1">
        <f t="shared" si="6"/>
        <v>0</v>
      </c>
      <c r="AE119" s="1"/>
      <c r="AF119" s="1">
        <f>SUM(Table19[[#This Row],[Total 
Paid]:[Shipping 
Charged]])</f>
        <v>0</v>
      </c>
      <c r="AG119" s="1"/>
      <c r="AH119" s="1"/>
      <c r="AI119" s="1">
        <f t="shared" si="7"/>
        <v>0</v>
      </c>
      <c r="AK119" s="1"/>
      <c r="AL119" s="1"/>
      <c r="AM119" s="1"/>
      <c r="AN119" s="1"/>
      <c r="AP119" s="30"/>
      <c r="AQ119" s="1"/>
      <c r="AR119" s="1">
        <f t="shared" si="292"/>
        <v>0</v>
      </c>
      <c r="AS119" s="1"/>
      <c r="AT119" s="1"/>
      <c r="AU119" s="2">
        <f t="shared" si="9"/>
        <v>0</v>
      </c>
      <c r="AW119" s="1"/>
      <c r="AX119" s="1"/>
      <c r="AY119" s="1"/>
      <c r="AZ119" s="2">
        <f t="shared" si="301"/>
        <v>0</v>
      </c>
      <c r="BA119" s="2">
        <f>SUM(AF119,AH119,-AZ119,-Table19[[#This Row],[Sale Fee]])</f>
        <v>0</v>
      </c>
      <c r="BC119" s="1"/>
      <c r="BD119" s="1"/>
      <c r="BE119" s="1"/>
    </row>
    <row r="120" spans="1:57" x14ac:dyDescent="0.25">
      <c r="A120" s="1"/>
      <c r="B120" s="1"/>
      <c r="E120" s="4"/>
      <c r="F120" s="4"/>
      <c r="Q120" s="1"/>
      <c r="R120" s="1"/>
      <c r="S120" s="1">
        <f t="shared" si="302"/>
        <v>0</v>
      </c>
      <c r="U120" s="1"/>
      <c r="V120" s="1"/>
      <c r="W120" s="1">
        <f t="shared" si="343"/>
        <v>0</v>
      </c>
      <c r="X120" s="1"/>
      <c r="Y120" s="1"/>
      <c r="Z120" s="1">
        <f>Table19[[#This Row],[Quantity2]]*Table19[[#This Row],[U Cost]]</f>
        <v>0</v>
      </c>
      <c r="AB120" s="1"/>
      <c r="AC120" s="1"/>
      <c r="AD120" s="1">
        <f t="shared" si="6"/>
        <v>0</v>
      </c>
      <c r="AE120" s="1"/>
      <c r="AF120" s="1">
        <f>SUM(Table19[[#This Row],[Total 
Paid]:[Shipping 
Charged]])</f>
        <v>0</v>
      </c>
      <c r="AG120" s="1"/>
      <c r="AH120" s="1"/>
      <c r="AI120" s="1">
        <f t="shared" si="7"/>
        <v>0</v>
      </c>
      <c r="AK120" s="1"/>
      <c r="AL120" s="1"/>
      <c r="AM120" s="1"/>
      <c r="AN120" s="1"/>
      <c r="AP120" s="30"/>
      <c r="AQ120" s="1"/>
      <c r="AR120" s="1">
        <f t="shared" si="292"/>
        <v>0</v>
      </c>
      <c r="AS120" s="1"/>
      <c r="AT120" s="1"/>
      <c r="AU120" s="2">
        <f t="shared" si="9"/>
        <v>0</v>
      </c>
      <c r="AW120" s="1"/>
      <c r="AX120" s="1"/>
      <c r="AY120" s="1"/>
      <c r="AZ120" s="2">
        <f t="shared" si="301"/>
        <v>0</v>
      </c>
      <c r="BA120" s="2">
        <f>SUM(AF120,AH120,-AZ120,-Table19[[#This Row],[Sale Fee]])</f>
        <v>0</v>
      </c>
      <c r="BC120" s="1"/>
      <c r="BD120" s="1"/>
      <c r="BE120" s="1"/>
    </row>
    <row r="121" spans="1:57" x14ac:dyDescent="0.25">
      <c r="A121" s="1"/>
      <c r="B121" s="1"/>
      <c r="E121" s="4"/>
      <c r="F121" s="4"/>
      <c r="Q121" s="1"/>
      <c r="R121" s="1"/>
      <c r="S121" s="1">
        <f t="shared" si="302"/>
        <v>0</v>
      </c>
      <c r="U121" s="1"/>
      <c r="V121" s="1"/>
      <c r="W121" s="1">
        <f t="shared" si="343"/>
        <v>0</v>
      </c>
      <c r="X121" s="1"/>
      <c r="Y121" s="1"/>
      <c r="Z121" s="1">
        <f>Table19[[#This Row],[Quantity2]]*Table19[[#This Row],[U Cost]]</f>
        <v>0</v>
      </c>
      <c r="AB121" s="1"/>
      <c r="AC121" s="1"/>
      <c r="AD121" s="1">
        <f t="shared" si="6"/>
        <v>0</v>
      </c>
      <c r="AE121" s="1"/>
      <c r="AF121" s="1">
        <f>SUM(Table19[[#This Row],[Total 
Paid]:[Shipping 
Charged]])</f>
        <v>0</v>
      </c>
      <c r="AG121" s="1"/>
      <c r="AH121" s="1"/>
      <c r="AI121" s="1">
        <f t="shared" si="7"/>
        <v>0</v>
      </c>
      <c r="AK121" s="1"/>
      <c r="AL121" s="1"/>
      <c r="AM121" s="1"/>
      <c r="AN121" s="1"/>
      <c r="AP121" s="30"/>
      <c r="AQ121" s="1"/>
      <c r="AR121" s="1">
        <f t="shared" si="292"/>
        <v>0</v>
      </c>
      <c r="AS121" s="1"/>
      <c r="AT121" s="1"/>
      <c r="AU121" s="2">
        <f t="shared" si="9"/>
        <v>0</v>
      </c>
      <c r="AW121" s="1"/>
      <c r="AX121" s="1"/>
      <c r="AY121" s="1"/>
      <c r="AZ121" s="2">
        <f t="shared" si="301"/>
        <v>0</v>
      </c>
      <c r="BA121" s="2">
        <f>SUM(AF121,AH121,-AZ121,-Table19[[#This Row],[Sale Fee]])</f>
        <v>0</v>
      </c>
      <c r="BC121" s="1"/>
      <c r="BD121" s="1"/>
      <c r="BE121" s="1"/>
    </row>
    <row r="122" spans="1:57" x14ac:dyDescent="0.25">
      <c r="A122" s="1"/>
      <c r="B122" s="1"/>
      <c r="E122" s="4"/>
      <c r="F122" s="4"/>
      <c r="Q122" s="1"/>
      <c r="R122" s="1"/>
      <c r="S122" s="1">
        <f t="shared" si="302"/>
        <v>0</v>
      </c>
      <c r="U122" s="1"/>
      <c r="V122" s="1"/>
      <c r="W122" s="1">
        <f t="shared" si="343"/>
        <v>0</v>
      </c>
      <c r="X122" s="1"/>
      <c r="Y122" s="1"/>
      <c r="Z122" s="1">
        <f>Table19[[#This Row],[Quantity2]]*Table19[[#This Row],[U Cost]]</f>
        <v>0</v>
      </c>
      <c r="AB122" s="1"/>
      <c r="AC122" s="1"/>
      <c r="AD122" s="1">
        <f t="shared" si="6"/>
        <v>0</v>
      </c>
      <c r="AE122" s="1"/>
      <c r="AF122" s="1">
        <f>SUM(Table19[[#This Row],[Total 
Paid]:[Shipping 
Charged]])</f>
        <v>0</v>
      </c>
      <c r="AG122" s="1"/>
      <c r="AH122" s="1"/>
      <c r="AI122" s="1">
        <f t="shared" si="7"/>
        <v>0</v>
      </c>
      <c r="AK122" s="1"/>
      <c r="AL122" s="1"/>
      <c r="AM122" s="1"/>
      <c r="AN122" s="1"/>
      <c r="AP122" s="30"/>
      <c r="AQ122" s="1"/>
      <c r="AR122" s="1">
        <f t="shared" si="292"/>
        <v>0</v>
      </c>
      <c r="AS122" s="1"/>
      <c r="AT122" s="1"/>
      <c r="AU122" s="2">
        <f t="shared" si="9"/>
        <v>0</v>
      </c>
      <c r="AW122" s="1"/>
      <c r="AX122" s="1"/>
      <c r="AY122" s="1"/>
      <c r="AZ122" s="2">
        <f t="shared" si="301"/>
        <v>0</v>
      </c>
      <c r="BA122" s="2">
        <f>SUM(AF122,AH122,-AZ122,-Table19[[#This Row],[Sale Fee]])</f>
        <v>0</v>
      </c>
      <c r="BC122" s="1"/>
      <c r="BD122" s="1"/>
      <c r="BE122" s="1"/>
    </row>
    <row r="123" spans="1:57" x14ac:dyDescent="0.25">
      <c r="A123" s="1"/>
      <c r="B123" s="1"/>
      <c r="E123" s="4"/>
      <c r="F123" s="4"/>
      <c r="Q123" s="1"/>
      <c r="R123" s="1"/>
      <c r="S123" s="1">
        <f t="shared" si="302"/>
        <v>0</v>
      </c>
      <c r="U123" s="1"/>
      <c r="V123" s="1"/>
      <c r="W123" s="1">
        <f t="shared" si="300"/>
        <v>0</v>
      </c>
      <c r="X123" s="1"/>
      <c r="Y123" s="1"/>
      <c r="Z123" s="1">
        <f>Table19[[#This Row],[Quantity2]]*Table19[[#This Row],[U Cost]]</f>
        <v>0</v>
      </c>
      <c r="AB123" s="1"/>
      <c r="AC123" s="1"/>
      <c r="AD123" s="1">
        <f t="shared" si="6"/>
        <v>0</v>
      </c>
      <c r="AE123" s="1"/>
      <c r="AF123" s="1">
        <f>SUM(Table19[[#This Row],[Total 
Paid]:[Shipping 
Charged]])</f>
        <v>0</v>
      </c>
      <c r="AG123" s="1"/>
      <c r="AH123" s="1"/>
      <c r="AI123" s="1">
        <f t="shared" si="7"/>
        <v>0</v>
      </c>
      <c r="AK123" s="1"/>
      <c r="AL123" s="1"/>
      <c r="AM123" s="1"/>
      <c r="AN123" s="1"/>
      <c r="AP123" s="30"/>
      <c r="AQ123" s="1"/>
      <c r="AR123" s="1">
        <f t="shared" si="292"/>
        <v>0</v>
      </c>
      <c r="AS123" s="1"/>
      <c r="AT123" s="1"/>
      <c r="AU123" s="2">
        <f t="shared" si="9"/>
        <v>0</v>
      </c>
      <c r="AW123" s="1"/>
      <c r="AX123" s="1"/>
      <c r="AY123" s="1"/>
      <c r="AZ123" s="2">
        <f t="shared" si="301"/>
        <v>0</v>
      </c>
      <c r="BA123" s="2">
        <f>SUM(AF123,AH123,-AZ123,-Table19[[#This Row],[Sale Fee]])</f>
        <v>0</v>
      </c>
      <c r="BC123" s="1"/>
      <c r="BD123" s="1"/>
      <c r="BE123" s="1"/>
    </row>
    <row r="124" spans="1:57" x14ac:dyDescent="0.25">
      <c r="A124" s="1"/>
      <c r="B124" s="1"/>
      <c r="E124" s="4"/>
      <c r="F124" s="4"/>
      <c r="L124" s="51"/>
      <c r="Q124" s="1"/>
      <c r="R124" s="1"/>
      <c r="S124" s="1">
        <f t="shared" si="302"/>
        <v>0</v>
      </c>
      <c r="U124" s="1"/>
      <c r="V124" s="1"/>
      <c r="W124" s="1">
        <f t="shared" si="300"/>
        <v>0</v>
      </c>
      <c r="X124" s="1"/>
      <c r="Y124" s="1"/>
      <c r="Z124" s="1">
        <f>Table19[[#This Row],[Quantity2]]*Table19[[#This Row],[U Cost]]</f>
        <v>0</v>
      </c>
      <c r="AB124" s="1"/>
      <c r="AC124" s="1"/>
      <c r="AD124" s="1">
        <f t="shared" si="6"/>
        <v>0</v>
      </c>
      <c r="AE124" s="1"/>
      <c r="AF124" s="1">
        <f>SUM(Table19[[#This Row],[Total 
Paid]:[Shipping 
Charged]])</f>
        <v>0</v>
      </c>
      <c r="AG124" s="1"/>
      <c r="AH124" s="1"/>
      <c r="AI124" s="1">
        <f t="shared" si="7"/>
        <v>0</v>
      </c>
      <c r="AK124" s="1"/>
      <c r="AL124" s="1"/>
      <c r="AM124" s="1"/>
      <c r="AN124" s="1"/>
      <c r="AP124" s="30"/>
      <c r="AQ124" s="1"/>
      <c r="AR124" s="1">
        <f t="shared" si="292"/>
        <v>0</v>
      </c>
      <c r="AS124" s="1"/>
      <c r="AT124" s="1"/>
      <c r="AU124" s="2">
        <f t="shared" si="9"/>
        <v>0</v>
      </c>
      <c r="AW124" s="1"/>
      <c r="AX124" s="1"/>
      <c r="AY124" s="1"/>
      <c r="AZ124" s="2">
        <f t="shared" si="301"/>
        <v>0</v>
      </c>
      <c r="BA124" s="2">
        <f>SUM(AF124,AH124,-AZ124,-Table19[[#This Row],[Sale Fee]])</f>
        <v>0</v>
      </c>
      <c r="BC124" s="1"/>
      <c r="BD124" s="1"/>
      <c r="BE124" s="1"/>
    </row>
    <row r="125" spans="1:57" x14ac:dyDescent="0.25">
      <c r="A125" s="1"/>
      <c r="B125" s="1"/>
      <c r="E125" s="4"/>
      <c r="F125" s="4"/>
      <c r="L125" s="51"/>
      <c r="Q125" s="1"/>
      <c r="R125" s="1"/>
      <c r="S125" s="1">
        <f t="shared" si="302"/>
        <v>0</v>
      </c>
      <c r="U125" s="1"/>
      <c r="V125" s="1"/>
      <c r="W125" s="1">
        <f t="shared" si="300"/>
        <v>0</v>
      </c>
      <c r="X125" s="1"/>
      <c r="Y125" s="1"/>
      <c r="Z125" s="1">
        <f>Table19[[#This Row],[Quantity2]]*Table19[[#This Row],[U Cost]]</f>
        <v>0</v>
      </c>
      <c r="AB125" s="1"/>
      <c r="AC125" s="1"/>
      <c r="AD125" s="1">
        <f t="shared" si="6"/>
        <v>0</v>
      </c>
      <c r="AE125" s="1"/>
      <c r="AF125" s="1">
        <f>SUM(Table19[[#This Row],[Total 
Paid]:[Shipping 
Charged]])</f>
        <v>0</v>
      </c>
      <c r="AG125" s="1"/>
      <c r="AH125" s="1"/>
      <c r="AI125" s="1">
        <f t="shared" si="7"/>
        <v>0</v>
      </c>
      <c r="AK125" s="1"/>
      <c r="AL125" s="1"/>
      <c r="AM125" s="1"/>
      <c r="AN125" s="1"/>
      <c r="AP125" s="30"/>
      <c r="AQ125" s="1"/>
      <c r="AR125" s="1">
        <f t="shared" si="292"/>
        <v>0</v>
      </c>
      <c r="AS125" s="1"/>
      <c r="AT125" s="1"/>
      <c r="AU125" s="2">
        <f t="shared" si="9"/>
        <v>0</v>
      </c>
      <c r="AW125" s="1"/>
      <c r="AX125" s="1"/>
      <c r="AY125" s="1"/>
      <c r="AZ125" s="2">
        <f t="shared" si="301"/>
        <v>0</v>
      </c>
      <c r="BA125" s="2">
        <f>SUM(AF125,AH125,-AZ125,-Table19[[#This Row],[Sale Fee]])</f>
        <v>0</v>
      </c>
      <c r="BC125" s="1"/>
      <c r="BD125" s="1"/>
      <c r="BE125" s="1"/>
    </row>
    <row r="126" spans="1:57" x14ac:dyDescent="0.25">
      <c r="A126" s="1"/>
      <c r="B126" s="1"/>
      <c r="E126" s="4"/>
      <c r="F126" s="4"/>
      <c r="Q126" s="1"/>
      <c r="R126" s="1"/>
      <c r="S126" s="1">
        <f t="shared" si="302"/>
        <v>0</v>
      </c>
      <c r="U126" s="1"/>
      <c r="V126" s="1"/>
      <c r="W126" s="1">
        <f t="shared" si="300"/>
        <v>0</v>
      </c>
      <c r="X126" s="1"/>
      <c r="Y126" s="1"/>
      <c r="Z126" s="1">
        <f>Table19[[#This Row],[Quantity2]]*Table19[[#This Row],[U Cost]]</f>
        <v>0</v>
      </c>
      <c r="AB126" s="1"/>
      <c r="AC126" s="1"/>
      <c r="AD126" s="1">
        <f t="shared" si="6"/>
        <v>0</v>
      </c>
      <c r="AE126" s="1"/>
      <c r="AF126" s="1">
        <f>SUM(Table19[[#This Row],[Total 
Paid]:[Shipping 
Charged]])</f>
        <v>0</v>
      </c>
      <c r="AG126" s="1"/>
      <c r="AH126" s="1"/>
      <c r="AI126" s="1">
        <f t="shared" si="7"/>
        <v>0</v>
      </c>
      <c r="AK126" s="1"/>
      <c r="AL126" s="1"/>
      <c r="AM126" s="1"/>
      <c r="AN126" s="1"/>
      <c r="AP126" s="30"/>
      <c r="AQ126" s="1"/>
      <c r="AR126" s="1">
        <f t="shared" si="292"/>
        <v>0</v>
      </c>
      <c r="AS126" s="1"/>
      <c r="AT126" s="1"/>
      <c r="AU126" s="2">
        <f t="shared" si="9"/>
        <v>0</v>
      </c>
      <c r="AW126" s="1"/>
      <c r="AX126" s="1"/>
      <c r="AY126" s="1"/>
      <c r="AZ126" s="2">
        <f t="shared" si="301"/>
        <v>0</v>
      </c>
      <c r="BA126" s="2">
        <f>SUM(AF126,AH126,-AZ126,-Table19[[#This Row],[Sale Fee]])</f>
        <v>0</v>
      </c>
      <c r="BC126" s="1"/>
      <c r="BD126" s="1"/>
      <c r="BE126" s="1"/>
    </row>
    <row r="127" spans="1:57" x14ac:dyDescent="0.25">
      <c r="A127" s="1"/>
      <c r="B127" s="1"/>
      <c r="E127" s="4"/>
      <c r="F127" s="4"/>
      <c r="Q127" s="1"/>
      <c r="R127" s="1"/>
      <c r="S127" s="1">
        <f t="shared" si="302"/>
        <v>0</v>
      </c>
      <c r="U127" s="1"/>
      <c r="V127" s="1"/>
      <c r="W127" s="1">
        <f t="shared" si="300"/>
        <v>0</v>
      </c>
      <c r="X127" s="1"/>
      <c r="Y127" s="1"/>
      <c r="Z127" s="1">
        <f>Table19[[#This Row],[Quantity2]]*Table19[[#This Row],[U Cost]]</f>
        <v>0</v>
      </c>
      <c r="AB127" s="1"/>
      <c r="AC127" s="1"/>
      <c r="AD127" s="1">
        <f t="shared" si="6"/>
        <v>0</v>
      </c>
      <c r="AE127" s="1"/>
      <c r="AF127" s="1">
        <f>SUM(Table19[[#This Row],[Total 
Paid]:[Shipping 
Charged]])</f>
        <v>0</v>
      </c>
      <c r="AG127" s="1"/>
      <c r="AH127" s="1"/>
      <c r="AI127" s="1">
        <f t="shared" si="7"/>
        <v>0</v>
      </c>
      <c r="AK127" s="1"/>
      <c r="AL127" s="1"/>
      <c r="AM127" s="1"/>
      <c r="AN127" s="1"/>
      <c r="AP127" s="30"/>
      <c r="AQ127" s="1"/>
      <c r="AR127" s="1">
        <f t="shared" si="292"/>
        <v>0</v>
      </c>
      <c r="AS127" s="1"/>
      <c r="AT127" s="1"/>
      <c r="AU127" s="2">
        <f t="shared" si="9"/>
        <v>0</v>
      </c>
      <c r="AW127" s="1"/>
      <c r="AX127" s="1"/>
      <c r="AY127" s="1"/>
      <c r="AZ127" s="2">
        <f t="shared" si="301"/>
        <v>0</v>
      </c>
      <c r="BA127" s="2">
        <f>SUM(AF127,AH127,-AZ127,-Table19[[#This Row],[Sale Fee]])</f>
        <v>0</v>
      </c>
      <c r="BC127" s="1"/>
      <c r="BD127" s="1"/>
      <c r="BE127" s="1"/>
    </row>
    <row r="128" spans="1:57" x14ac:dyDescent="0.25">
      <c r="A128" s="1"/>
      <c r="B128" s="1"/>
      <c r="E128" s="4"/>
      <c r="F128" s="4"/>
      <c r="Q128" s="1"/>
      <c r="R128" s="1"/>
      <c r="S128" s="1">
        <f t="shared" si="302"/>
        <v>0</v>
      </c>
      <c r="U128" s="1"/>
      <c r="V128" s="1"/>
      <c r="W128" s="1">
        <f t="shared" si="300"/>
        <v>0</v>
      </c>
      <c r="X128" s="1"/>
      <c r="Y128" s="1"/>
      <c r="Z128" s="1">
        <f>Table19[[#This Row],[Quantity2]]*Table19[[#This Row],[U Cost]]</f>
        <v>0</v>
      </c>
      <c r="AB128" s="1"/>
      <c r="AC128" s="1"/>
      <c r="AD128" s="1">
        <f t="shared" si="6"/>
        <v>0</v>
      </c>
      <c r="AE128" s="1"/>
      <c r="AF128" s="1">
        <f>SUM(Table19[[#This Row],[Total 
Paid]:[Shipping 
Charged]])</f>
        <v>0</v>
      </c>
      <c r="AG128" s="1"/>
      <c r="AH128" s="1"/>
      <c r="AI128" s="1">
        <f t="shared" si="7"/>
        <v>0</v>
      </c>
      <c r="AK128" s="1"/>
      <c r="AL128" s="1"/>
      <c r="AM128" s="1"/>
      <c r="AN128" s="1"/>
      <c r="AP128" s="30"/>
      <c r="AQ128" s="1"/>
      <c r="AR128" s="1">
        <f t="shared" si="292"/>
        <v>0</v>
      </c>
      <c r="AS128" s="1"/>
      <c r="AT128" s="1"/>
      <c r="AU128" s="2">
        <f t="shared" si="9"/>
        <v>0</v>
      </c>
      <c r="AW128" s="1"/>
      <c r="AX128" s="1"/>
      <c r="AY128" s="1"/>
      <c r="AZ128" s="2">
        <f t="shared" si="301"/>
        <v>0</v>
      </c>
      <c r="BA128" s="2">
        <f>SUM(AF128,AH128,-AZ128,-Table19[[#This Row],[Sale Fee]])</f>
        <v>0</v>
      </c>
      <c r="BC128" s="1"/>
      <c r="BD128" s="1"/>
      <c r="BE128" s="1"/>
    </row>
    <row r="129" spans="1:57" x14ac:dyDescent="0.25">
      <c r="A129" s="1"/>
      <c r="B129" s="1"/>
      <c r="E129" s="4"/>
      <c r="F129" s="4"/>
      <c r="Q129" s="1"/>
      <c r="R129" s="1"/>
      <c r="S129" s="1">
        <f t="shared" si="302"/>
        <v>0</v>
      </c>
      <c r="U129" s="1"/>
      <c r="V129" s="1"/>
      <c r="W129" s="1">
        <f t="shared" si="300"/>
        <v>0</v>
      </c>
      <c r="X129" s="1"/>
      <c r="Y129" s="1"/>
      <c r="Z129" s="1">
        <f>Table19[[#This Row],[Quantity2]]*Table19[[#This Row],[U Cost]]</f>
        <v>0</v>
      </c>
      <c r="AB129" s="1"/>
      <c r="AC129" s="1"/>
      <c r="AD129" s="1">
        <f t="shared" si="6"/>
        <v>0</v>
      </c>
      <c r="AE129" s="1"/>
      <c r="AF129" s="1">
        <f>SUM(Table19[[#This Row],[Total 
Paid]:[Shipping 
Charged]])</f>
        <v>0</v>
      </c>
      <c r="AG129" s="1"/>
      <c r="AH129" s="1"/>
      <c r="AI129" s="1">
        <f t="shared" si="7"/>
        <v>0</v>
      </c>
      <c r="AK129" s="1"/>
      <c r="AL129" s="1"/>
      <c r="AM129" s="1"/>
      <c r="AN129" s="1"/>
      <c r="AP129" s="30"/>
      <c r="AQ129" s="1"/>
      <c r="AR129" s="1">
        <f t="shared" si="292"/>
        <v>0</v>
      </c>
      <c r="AS129" s="1"/>
      <c r="AT129" s="1"/>
      <c r="AU129" s="2">
        <f t="shared" si="9"/>
        <v>0</v>
      </c>
      <c r="AW129" s="1"/>
      <c r="AX129" s="1"/>
      <c r="AY129" s="1"/>
      <c r="AZ129" s="2">
        <f t="shared" si="301"/>
        <v>0</v>
      </c>
      <c r="BA129" s="2">
        <f>SUM(AF129,AH129,-AZ129,-Table19[[#This Row],[Sale Fee]])</f>
        <v>0</v>
      </c>
      <c r="BC129" s="1"/>
      <c r="BD129" s="1"/>
      <c r="BE129" s="1"/>
    </row>
    <row r="130" spans="1:57" x14ac:dyDescent="0.25">
      <c r="A130" s="1"/>
      <c r="B130" s="1"/>
      <c r="E130" s="4"/>
      <c r="F130" s="4"/>
      <c r="Q130" s="1"/>
      <c r="R130" s="1"/>
      <c r="S130" s="1">
        <f t="shared" si="302"/>
        <v>0</v>
      </c>
      <c r="U130" s="1"/>
      <c r="V130" s="1"/>
      <c r="W130" s="1">
        <f t="shared" si="300"/>
        <v>0</v>
      </c>
      <c r="X130" s="1"/>
      <c r="Y130" s="1"/>
      <c r="Z130" s="1">
        <f>Table19[[#This Row],[Quantity2]]*Table19[[#This Row],[U Cost]]</f>
        <v>0</v>
      </c>
      <c r="AB130" s="1"/>
      <c r="AC130" s="1"/>
      <c r="AD130" s="1">
        <f t="shared" si="6"/>
        <v>0</v>
      </c>
      <c r="AE130" s="1"/>
      <c r="AF130" s="1">
        <f>SUM(Table19[[#This Row],[Total 
Paid]:[Shipping 
Charged]])</f>
        <v>0</v>
      </c>
      <c r="AG130" s="1"/>
      <c r="AH130" s="1"/>
      <c r="AI130" s="1">
        <f t="shared" si="7"/>
        <v>0</v>
      </c>
      <c r="AK130" s="1"/>
      <c r="AL130" s="1"/>
      <c r="AM130" s="1"/>
      <c r="AN130" s="1"/>
      <c r="AP130" s="30"/>
      <c r="AQ130" s="1"/>
      <c r="AR130" s="1">
        <f t="shared" ref="AR130:AR306" si="344">AQ130*AP130</f>
        <v>0</v>
      </c>
      <c r="AS130" s="1"/>
      <c r="AT130" s="1"/>
      <c r="AU130" s="2">
        <f t="shared" si="9"/>
        <v>0</v>
      </c>
      <c r="AW130" s="1"/>
      <c r="AX130" s="1"/>
      <c r="AY130" s="1"/>
      <c r="AZ130" s="2">
        <f t="shared" si="301"/>
        <v>0</v>
      </c>
      <c r="BA130" s="2">
        <f>SUM(AF130,AH130,-AZ130,-Table19[[#This Row],[Sale Fee]])</f>
        <v>0</v>
      </c>
      <c r="BC130" s="1"/>
      <c r="BD130" s="1"/>
      <c r="BE130" s="1"/>
    </row>
    <row r="131" spans="1:57" x14ac:dyDescent="0.25">
      <c r="A131" s="1"/>
      <c r="B131" s="1"/>
      <c r="E131" s="4"/>
      <c r="F131" s="4"/>
      <c r="Q131" s="1"/>
      <c r="R131" s="1"/>
      <c r="S131" s="1">
        <f t="shared" ref="S131" si="345">R131*Q131</f>
        <v>0</v>
      </c>
      <c r="U131" s="1"/>
      <c r="V131" s="1"/>
      <c r="W131" s="1">
        <f t="shared" ref="W131" si="346">U131*V131</f>
        <v>0</v>
      </c>
      <c r="X131" s="1"/>
      <c r="Y131" s="1"/>
      <c r="Z131" s="1">
        <f>Table19[[#This Row],[Quantity2]]*Table19[[#This Row],[U Cost]]</f>
        <v>0</v>
      </c>
      <c r="AB131" s="1"/>
      <c r="AC131" s="1"/>
      <c r="AD131" s="1">
        <f t="shared" ref="AD131" si="347">AC131*AB131</f>
        <v>0</v>
      </c>
      <c r="AE131" s="1"/>
      <c r="AF131" s="1">
        <f>SUM(Table19[[#This Row],[Total 
Paid]:[Shipping 
Charged]])</f>
        <v>0</v>
      </c>
      <c r="AG131" s="1"/>
      <c r="AH131" s="1"/>
      <c r="AI131" s="1">
        <f t="shared" ref="AI131" si="348">SUM(AF131,AG131,AH131)</f>
        <v>0</v>
      </c>
      <c r="AK131" s="1"/>
      <c r="AL131" s="1"/>
      <c r="AM131" s="1"/>
      <c r="AN131" s="1"/>
      <c r="AP131" s="30"/>
      <c r="AQ131" s="1"/>
      <c r="AR131" s="1">
        <f t="shared" ref="AR131" si="349">AQ131*AP131</f>
        <v>0</v>
      </c>
      <c r="AS131" s="1"/>
      <c r="AT131" s="1"/>
      <c r="AU131" s="2">
        <f t="shared" ref="AU131" si="350">SUM(AR131:AT131)</f>
        <v>0</v>
      </c>
      <c r="AW131" s="1"/>
      <c r="AX131" s="1"/>
      <c r="AY131" s="1"/>
      <c r="AZ131" s="2">
        <f t="shared" ref="AZ131" si="351">SUM(AU131,AW131,AX131,AY131)</f>
        <v>0</v>
      </c>
      <c r="BA131" s="2">
        <f>SUM(AF131,AH131,-AZ131,-Table19[[#This Row],[Sale Fee]])</f>
        <v>0</v>
      </c>
      <c r="BC131" s="1"/>
      <c r="BD131" s="1"/>
      <c r="BE131" s="1"/>
    </row>
    <row r="132" spans="1:57" x14ac:dyDescent="0.25">
      <c r="A132" s="1"/>
      <c r="B132" s="1"/>
      <c r="E132" s="4"/>
      <c r="F132" s="4"/>
      <c r="L132" s="50"/>
      <c r="Q132" s="1"/>
      <c r="R132" s="1"/>
      <c r="S132" s="1">
        <f t="shared" si="302"/>
        <v>0</v>
      </c>
      <c r="W132" s="1">
        <f t="shared" si="300"/>
        <v>0</v>
      </c>
      <c r="X132" s="1"/>
      <c r="Y132" s="1"/>
      <c r="Z132" s="1">
        <f>Table19[[#This Row],[Quantity2]]*Table19[[#This Row],[U Cost]]</f>
        <v>0</v>
      </c>
      <c r="AB132" s="1"/>
      <c r="AC132" s="1"/>
      <c r="AD132" s="1">
        <f t="shared" si="6"/>
        <v>0</v>
      </c>
      <c r="AE132" s="1"/>
      <c r="AF132" s="1">
        <f>SUM(Table19[[#This Row],[Total 
Paid]:[Shipping 
Charged]])</f>
        <v>0</v>
      </c>
      <c r="AG132" s="1"/>
      <c r="AH132" s="1"/>
      <c r="AI132" s="1">
        <f t="shared" si="7"/>
        <v>0</v>
      </c>
      <c r="AK132" s="1"/>
      <c r="AL132" s="1"/>
      <c r="AM132" s="1"/>
      <c r="AN132" s="1"/>
      <c r="AP132" s="30"/>
      <c r="AQ132" s="1"/>
      <c r="AR132" s="1">
        <f t="shared" si="344"/>
        <v>0</v>
      </c>
      <c r="AS132" s="1"/>
      <c r="AT132" s="1"/>
      <c r="AU132" s="2">
        <f t="shared" si="9"/>
        <v>0</v>
      </c>
      <c r="AW132" s="1"/>
      <c r="AX132" s="1"/>
      <c r="AY132" s="1"/>
      <c r="AZ132" s="2">
        <f t="shared" si="301"/>
        <v>0</v>
      </c>
      <c r="BA132" s="2">
        <f>SUM(AF132,AH132,-AZ132,-Table19[[#This Row],[Sale Fee]])</f>
        <v>0</v>
      </c>
      <c r="BC132" s="1"/>
      <c r="BD132" s="1"/>
      <c r="BE132" s="1"/>
    </row>
    <row r="133" spans="1:57" x14ac:dyDescent="0.25">
      <c r="A133" s="1"/>
      <c r="B133" s="1"/>
      <c r="E133" s="4"/>
      <c r="F133" s="4"/>
      <c r="L133" s="50"/>
      <c r="Q133" s="1"/>
      <c r="R133" s="1"/>
      <c r="S133" s="1">
        <f t="shared" si="302"/>
        <v>0</v>
      </c>
      <c r="W133" s="1">
        <f t="shared" si="300"/>
        <v>0</v>
      </c>
      <c r="X133" s="1"/>
      <c r="Y133" s="1"/>
      <c r="Z133" s="1">
        <f>Table19[[#This Row],[Quantity2]]*Table19[[#This Row],[U Cost]]</f>
        <v>0</v>
      </c>
      <c r="AB133" s="1"/>
      <c r="AC133" s="1"/>
      <c r="AD133" s="1">
        <f t="shared" si="6"/>
        <v>0</v>
      </c>
      <c r="AE133" s="1"/>
      <c r="AF133" s="1">
        <f>SUM(Table19[[#This Row],[Total 
Paid]:[Shipping 
Charged]])</f>
        <v>0</v>
      </c>
      <c r="AG133" s="1"/>
      <c r="AH133" s="1"/>
      <c r="AI133" s="1">
        <f t="shared" si="7"/>
        <v>0</v>
      </c>
      <c r="AK133" s="1"/>
      <c r="AL133" s="1"/>
      <c r="AM133" s="1"/>
      <c r="AN133" s="1"/>
      <c r="AP133" s="30"/>
      <c r="AQ133" s="1"/>
      <c r="AR133" s="1">
        <f t="shared" si="344"/>
        <v>0</v>
      </c>
      <c r="AS133" s="1"/>
      <c r="AT133" s="1"/>
      <c r="AU133" s="2">
        <f t="shared" si="9"/>
        <v>0</v>
      </c>
      <c r="AW133" s="1"/>
      <c r="AX133" s="1"/>
      <c r="AY133" s="1"/>
      <c r="AZ133" s="2">
        <f t="shared" si="301"/>
        <v>0</v>
      </c>
      <c r="BA133" s="2">
        <f>SUM(AF133,AH133,-AZ133,-Table19[[#This Row],[Sale Fee]])</f>
        <v>0</v>
      </c>
      <c r="BC133" s="1"/>
      <c r="BD133" s="1"/>
      <c r="BE133" s="1"/>
    </row>
    <row r="134" spans="1:57" x14ac:dyDescent="0.25">
      <c r="A134" s="1"/>
      <c r="B134" s="1"/>
      <c r="E134" s="4"/>
      <c r="F134" s="4"/>
      <c r="Q134" s="1"/>
      <c r="R134" s="1"/>
      <c r="S134" s="1">
        <f t="shared" si="302"/>
        <v>0</v>
      </c>
      <c r="U134" s="1"/>
      <c r="V134" s="1"/>
      <c r="W134" s="1">
        <f t="shared" si="300"/>
        <v>0</v>
      </c>
      <c r="X134" s="1"/>
      <c r="Y134" s="1"/>
      <c r="Z134" s="1">
        <f>Table19[[#This Row],[Quantity2]]*Table19[[#This Row],[U Cost]]</f>
        <v>0</v>
      </c>
      <c r="AB134" s="1"/>
      <c r="AC134" s="1"/>
      <c r="AD134" s="1">
        <f t="shared" si="6"/>
        <v>0</v>
      </c>
      <c r="AE134" s="1"/>
      <c r="AF134" s="1">
        <f>SUM(Table19[[#This Row],[Total 
Paid]:[Shipping 
Charged]])</f>
        <v>0</v>
      </c>
      <c r="AG134" s="1"/>
      <c r="AH134" s="1"/>
      <c r="AI134" s="1">
        <f t="shared" si="7"/>
        <v>0</v>
      </c>
      <c r="AK134" s="1"/>
      <c r="AL134" s="1"/>
      <c r="AM134" s="1"/>
      <c r="AN134" s="1"/>
      <c r="AP134" s="30"/>
      <c r="AQ134" s="1"/>
      <c r="AR134" s="1">
        <f t="shared" si="344"/>
        <v>0</v>
      </c>
      <c r="AS134" s="1"/>
      <c r="AT134" s="1"/>
      <c r="AU134" s="2">
        <f t="shared" si="9"/>
        <v>0</v>
      </c>
      <c r="AW134" s="1"/>
      <c r="AX134" s="1"/>
      <c r="AY134" s="1"/>
      <c r="AZ134" s="2">
        <f t="shared" si="301"/>
        <v>0</v>
      </c>
      <c r="BA134" s="2">
        <f>SUM(AF134,AH134,-AZ134,-Table19[[#This Row],[Sale Fee]])</f>
        <v>0</v>
      </c>
      <c r="BC134" s="1"/>
      <c r="BD134" s="1"/>
      <c r="BE134" s="1"/>
    </row>
    <row r="135" spans="1:57" x14ac:dyDescent="0.25">
      <c r="A135" s="1"/>
      <c r="B135" s="1"/>
      <c r="E135" s="4"/>
      <c r="F135" s="4"/>
      <c r="Q135" s="1"/>
      <c r="R135" s="1"/>
      <c r="S135" s="1">
        <f t="shared" si="302"/>
        <v>0</v>
      </c>
      <c r="U135" s="1"/>
      <c r="V135" s="1"/>
      <c r="W135" s="1">
        <f t="shared" si="300"/>
        <v>0</v>
      </c>
      <c r="X135" s="1"/>
      <c r="Y135" s="1"/>
      <c r="Z135" s="1">
        <f>Table19[[#This Row],[Quantity2]]*Table19[[#This Row],[U Cost]]</f>
        <v>0</v>
      </c>
      <c r="AB135" s="1"/>
      <c r="AC135" s="1"/>
      <c r="AD135" s="1">
        <f t="shared" si="6"/>
        <v>0</v>
      </c>
      <c r="AE135" s="1"/>
      <c r="AF135" s="1">
        <f>SUM(Table19[[#This Row],[Total 
Paid]:[Shipping 
Charged]])</f>
        <v>0</v>
      </c>
      <c r="AG135" s="1"/>
      <c r="AH135" s="1"/>
      <c r="AI135" s="1">
        <f t="shared" si="7"/>
        <v>0</v>
      </c>
      <c r="AK135" s="1"/>
      <c r="AL135" s="1"/>
      <c r="AM135" s="1"/>
      <c r="AN135" s="1"/>
      <c r="AP135" s="30"/>
      <c r="AQ135" s="1"/>
      <c r="AR135" s="1">
        <f t="shared" si="344"/>
        <v>0</v>
      </c>
      <c r="AS135" s="1"/>
      <c r="AT135" s="1"/>
      <c r="AU135" s="2">
        <f t="shared" si="9"/>
        <v>0</v>
      </c>
      <c r="AW135" s="1"/>
      <c r="AX135" s="1"/>
      <c r="AY135" s="1"/>
      <c r="AZ135" s="2">
        <f t="shared" si="301"/>
        <v>0</v>
      </c>
      <c r="BA135" s="2">
        <f>SUM(AF135,AH135,-AZ135,-Table19[[#This Row],[Sale Fee]])</f>
        <v>0</v>
      </c>
      <c r="BC135" s="1"/>
      <c r="BD135" s="1"/>
      <c r="BE135" s="1"/>
    </row>
    <row r="136" spans="1:57" x14ac:dyDescent="0.25">
      <c r="A136" s="1"/>
      <c r="B136" s="1"/>
      <c r="E136" s="4"/>
      <c r="F136" s="4"/>
      <c r="Q136" s="1"/>
      <c r="R136" s="1"/>
      <c r="S136" s="1">
        <f t="shared" si="302"/>
        <v>0</v>
      </c>
      <c r="U136" s="1"/>
      <c r="V136" s="1"/>
      <c r="W136" s="1">
        <f t="shared" si="300"/>
        <v>0</v>
      </c>
      <c r="X136" s="1"/>
      <c r="Y136" s="1"/>
      <c r="Z136" s="1">
        <f>Table19[[#This Row],[Quantity2]]*Table19[[#This Row],[U Cost]]</f>
        <v>0</v>
      </c>
      <c r="AB136" s="1"/>
      <c r="AC136" s="1"/>
      <c r="AD136" s="1">
        <f t="shared" si="6"/>
        <v>0</v>
      </c>
      <c r="AE136" s="1"/>
      <c r="AF136" s="1">
        <f>SUM(Table19[[#This Row],[Total 
Paid]:[Shipping 
Charged]])</f>
        <v>0</v>
      </c>
      <c r="AG136" s="1"/>
      <c r="AH136" s="1"/>
      <c r="AI136" s="1">
        <f t="shared" si="7"/>
        <v>0</v>
      </c>
      <c r="AK136" s="1"/>
      <c r="AL136" s="1"/>
      <c r="AM136" s="1"/>
      <c r="AN136" s="1"/>
      <c r="AP136" s="30"/>
      <c r="AQ136" s="1"/>
      <c r="AR136" s="1">
        <f t="shared" si="344"/>
        <v>0</v>
      </c>
      <c r="AS136" s="1"/>
      <c r="AT136" s="1"/>
      <c r="AU136" s="2">
        <f t="shared" si="9"/>
        <v>0</v>
      </c>
      <c r="AW136" s="1"/>
      <c r="AX136" s="1"/>
      <c r="AY136" s="1"/>
      <c r="AZ136" s="2">
        <f t="shared" si="301"/>
        <v>0</v>
      </c>
      <c r="BA136" s="2">
        <f>SUM(AF136,AH136,-AZ136,-Table19[[#This Row],[Sale Fee]])</f>
        <v>0</v>
      </c>
      <c r="BC136" s="1"/>
      <c r="BD136" s="1"/>
      <c r="BE136" s="1"/>
    </row>
    <row r="137" spans="1:57" x14ac:dyDescent="0.25">
      <c r="A137" s="1"/>
      <c r="B137" s="1"/>
      <c r="E137" s="4"/>
      <c r="F137" s="4"/>
      <c r="Q137" s="1"/>
      <c r="R137" s="1"/>
      <c r="S137" s="1">
        <f t="shared" si="302"/>
        <v>0</v>
      </c>
      <c r="U137" s="1"/>
      <c r="V137" s="1"/>
      <c r="W137" s="1">
        <f t="shared" si="300"/>
        <v>0</v>
      </c>
      <c r="X137" s="1"/>
      <c r="Y137" s="1"/>
      <c r="Z137" s="1">
        <f>Table19[[#This Row],[Quantity2]]*Table19[[#This Row],[U Cost]]</f>
        <v>0</v>
      </c>
      <c r="AB137" s="1"/>
      <c r="AC137" s="1"/>
      <c r="AD137" s="1">
        <f t="shared" si="6"/>
        <v>0</v>
      </c>
      <c r="AE137" s="1"/>
      <c r="AF137" s="1">
        <f>SUM(Table19[[#This Row],[Total 
Paid]:[Shipping 
Charged]])</f>
        <v>0</v>
      </c>
      <c r="AG137" s="1"/>
      <c r="AH137" s="1"/>
      <c r="AI137" s="1">
        <f t="shared" si="7"/>
        <v>0</v>
      </c>
      <c r="AK137" s="1"/>
      <c r="AL137" s="1"/>
      <c r="AM137" s="1"/>
      <c r="AN137" s="1"/>
      <c r="AP137" s="30"/>
      <c r="AQ137" s="1"/>
      <c r="AR137" s="1">
        <f t="shared" si="344"/>
        <v>0</v>
      </c>
      <c r="AS137" s="1"/>
      <c r="AT137" s="1"/>
      <c r="AU137" s="2">
        <f t="shared" si="9"/>
        <v>0</v>
      </c>
      <c r="AW137" s="1"/>
      <c r="AX137" s="1"/>
      <c r="AY137" s="1"/>
      <c r="AZ137" s="2">
        <f t="shared" si="301"/>
        <v>0</v>
      </c>
      <c r="BA137" s="2">
        <f>SUM(AF137,AH137,-AZ137,-Table19[[#This Row],[Sale Fee]])</f>
        <v>0</v>
      </c>
      <c r="BC137" s="1"/>
      <c r="BD137" s="1"/>
      <c r="BE137" s="1"/>
    </row>
    <row r="138" spans="1:57" x14ac:dyDescent="0.25">
      <c r="A138" s="1"/>
      <c r="B138" s="1"/>
      <c r="E138" s="4"/>
      <c r="F138" s="4"/>
      <c r="Q138" s="1"/>
      <c r="R138" s="1"/>
      <c r="S138" s="1">
        <f t="shared" si="302"/>
        <v>0</v>
      </c>
      <c r="U138" s="1"/>
      <c r="V138" s="1"/>
      <c r="W138" s="1">
        <f t="shared" si="300"/>
        <v>0</v>
      </c>
      <c r="X138" s="1"/>
      <c r="Y138" s="1"/>
      <c r="Z138" s="1">
        <f>Table19[[#This Row],[Quantity2]]*Table19[[#This Row],[U Cost]]</f>
        <v>0</v>
      </c>
      <c r="AB138" s="1"/>
      <c r="AC138" s="1"/>
      <c r="AD138" s="1">
        <f t="shared" si="6"/>
        <v>0</v>
      </c>
      <c r="AE138" s="1"/>
      <c r="AF138" s="1">
        <f>SUM(Table19[[#This Row],[Total 
Paid]:[Shipping 
Charged]])</f>
        <v>0</v>
      </c>
      <c r="AG138" s="1"/>
      <c r="AH138" s="1"/>
      <c r="AI138" s="1">
        <f t="shared" si="7"/>
        <v>0</v>
      </c>
      <c r="AK138" s="1"/>
      <c r="AL138" s="1"/>
      <c r="AM138" s="1"/>
      <c r="AN138" s="1"/>
      <c r="AP138" s="30"/>
      <c r="AQ138" s="1"/>
      <c r="AR138" s="1">
        <f t="shared" si="344"/>
        <v>0</v>
      </c>
      <c r="AS138" s="1"/>
      <c r="AT138" s="1"/>
      <c r="AU138" s="2">
        <f t="shared" si="9"/>
        <v>0</v>
      </c>
      <c r="AW138" s="1"/>
      <c r="AX138" s="1"/>
      <c r="AY138" s="1"/>
      <c r="AZ138" s="2">
        <f t="shared" si="301"/>
        <v>0</v>
      </c>
      <c r="BA138" s="2">
        <f>SUM(AF138,AH138,-AZ138,-Table19[[#This Row],[Sale Fee]])</f>
        <v>0</v>
      </c>
      <c r="BC138" s="1"/>
      <c r="BD138" s="1"/>
      <c r="BE138" s="1"/>
    </row>
    <row r="139" spans="1:57" x14ac:dyDescent="0.25">
      <c r="A139" s="1"/>
      <c r="B139" s="1"/>
      <c r="E139" s="4"/>
      <c r="F139" s="4"/>
      <c r="Q139" s="1"/>
      <c r="R139" s="1"/>
      <c r="S139" s="1">
        <f t="shared" si="302"/>
        <v>0</v>
      </c>
      <c r="U139" s="1"/>
      <c r="V139" s="1"/>
      <c r="W139" s="1">
        <f t="shared" si="300"/>
        <v>0</v>
      </c>
      <c r="X139" s="1"/>
      <c r="Y139" s="1"/>
      <c r="Z139" s="1">
        <f>Table19[[#This Row],[Quantity2]]*Table19[[#This Row],[U Cost]]</f>
        <v>0</v>
      </c>
      <c r="AB139" s="1"/>
      <c r="AC139" s="1"/>
      <c r="AD139" s="1">
        <f t="shared" si="6"/>
        <v>0</v>
      </c>
      <c r="AE139" s="1"/>
      <c r="AF139" s="1">
        <f>SUM(Table19[[#This Row],[Total 
Paid]:[Shipping 
Charged]])</f>
        <v>0</v>
      </c>
      <c r="AG139" s="1"/>
      <c r="AH139" s="1"/>
      <c r="AI139" s="1">
        <f t="shared" si="7"/>
        <v>0</v>
      </c>
      <c r="AK139" s="1"/>
      <c r="AL139" s="1"/>
      <c r="AM139" s="1"/>
      <c r="AN139" s="1"/>
      <c r="AP139" s="30"/>
      <c r="AQ139" s="1"/>
      <c r="AR139" s="1">
        <f t="shared" si="344"/>
        <v>0</v>
      </c>
      <c r="AS139" s="1"/>
      <c r="AT139" s="1"/>
      <c r="AU139" s="2">
        <f t="shared" si="9"/>
        <v>0</v>
      </c>
      <c r="AW139" s="1"/>
      <c r="AX139" s="1"/>
      <c r="AY139" s="1"/>
      <c r="AZ139" s="2">
        <f t="shared" si="301"/>
        <v>0</v>
      </c>
      <c r="BA139" s="2">
        <f>SUM(AF139,AH139,-AZ139,-Table19[[#This Row],[Sale Fee]])</f>
        <v>0</v>
      </c>
      <c r="BC139" s="1"/>
      <c r="BD139" s="1"/>
      <c r="BE139" s="1"/>
    </row>
    <row r="140" spans="1:57" x14ac:dyDescent="0.25">
      <c r="A140" s="1"/>
      <c r="B140" s="1"/>
      <c r="E140" s="4"/>
      <c r="F140" s="4"/>
      <c r="Q140" s="1"/>
      <c r="R140" s="1"/>
      <c r="S140" s="1">
        <f t="shared" si="302"/>
        <v>0</v>
      </c>
      <c r="U140" s="1"/>
      <c r="V140" s="1"/>
      <c r="W140" s="1">
        <f t="shared" si="300"/>
        <v>0</v>
      </c>
      <c r="X140" s="1"/>
      <c r="Y140" s="1"/>
      <c r="Z140" s="1">
        <f>Table19[[#This Row],[Quantity2]]*Table19[[#This Row],[U Cost]]</f>
        <v>0</v>
      </c>
      <c r="AB140" s="1"/>
      <c r="AC140" s="1"/>
      <c r="AD140" s="1">
        <f t="shared" si="6"/>
        <v>0</v>
      </c>
      <c r="AE140" s="1"/>
      <c r="AF140" s="1">
        <f>SUM(Table19[[#This Row],[Total 
Paid]:[Shipping 
Charged]])</f>
        <v>0</v>
      </c>
      <c r="AG140" s="1"/>
      <c r="AH140" s="1"/>
      <c r="AI140" s="1">
        <f t="shared" si="7"/>
        <v>0</v>
      </c>
      <c r="AK140" s="1"/>
      <c r="AL140" s="1"/>
      <c r="AM140" s="1"/>
      <c r="AN140" s="1"/>
      <c r="AP140" s="30"/>
      <c r="AQ140" s="1"/>
      <c r="AR140" s="1">
        <f t="shared" si="344"/>
        <v>0</v>
      </c>
      <c r="AS140" s="1"/>
      <c r="AT140" s="1"/>
      <c r="AU140" s="2">
        <f t="shared" si="9"/>
        <v>0</v>
      </c>
      <c r="AW140" s="1"/>
      <c r="AX140" s="1"/>
      <c r="AY140" s="1"/>
      <c r="AZ140" s="2">
        <f t="shared" si="301"/>
        <v>0</v>
      </c>
      <c r="BA140" s="2">
        <f>SUM(AF140,AH140,-AZ140,-Table19[[#This Row],[Sale Fee]])</f>
        <v>0</v>
      </c>
      <c r="BC140" s="1"/>
      <c r="BD140" s="1"/>
      <c r="BE140" s="1"/>
    </row>
    <row r="141" spans="1:57" x14ac:dyDescent="0.25">
      <c r="A141" s="1"/>
      <c r="B141" s="1"/>
      <c r="E141" s="4"/>
      <c r="F141" s="4"/>
      <c r="Q141" s="1"/>
      <c r="R141" s="1"/>
      <c r="S141" s="1">
        <f t="shared" si="302"/>
        <v>0</v>
      </c>
      <c r="U141" s="1"/>
      <c r="V141" s="1"/>
      <c r="W141" s="1">
        <f t="shared" si="300"/>
        <v>0</v>
      </c>
      <c r="X141" s="1"/>
      <c r="Y141" s="1"/>
      <c r="Z141" s="1">
        <f>Table19[[#This Row],[Quantity2]]*Table19[[#This Row],[U Cost]]</f>
        <v>0</v>
      </c>
      <c r="AB141" s="1"/>
      <c r="AC141" s="1"/>
      <c r="AD141" s="1">
        <f t="shared" si="6"/>
        <v>0</v>
      </c>
      <c r="AE141" s="1"/>
      <c r="AF141" s="1">
        <f>SUM(Table19[[#This Row],[Total 
Paid]:[Shipping 
Charged]])</f>
        <v>0</v>
      </c>
      <c r="AG141" s="1"/>
      <c r="AH141" s="1"/>
      <c r="AI141" s="1">
        <f t="shared" si="7"/>
        <v>0</v>
      </c>
      <c r="AK141" s="1"/>
      <c r="AL141" s="1"/>
      <c r="AM141" s="1"/>
      <c r="AN141" s="1"/>
      <c r="AP141" s="30"/>
      <c r="AQ141" s="1"/>
      <c r="AR141" s="1">
        <f t="shared" si="344"/>
        <v>0</v>
      </c>
      <c r="AS141" s="1"/>
      <c r="AT141" s="1"/>
      <c r="AU141" s="2">
        <f t="shared" si="9"/>
        <v>0</v>
      </c>
      <c r="AW141" s="1"/>
      <c r="AX141" s="1"/>
      <c r="AY141" s="1"/>
      <c r="AZ141" s="2">
        <f t="shared" si="301"/>
        <v>0</v>
      </c>
      <c r="BA141" s="2">
        <f>SUM(AF141,AH141,-AZ141,-Table19[[#This Row],[Sale Fee]])</f>
        <v>0</v>
      </c>
      <c r="BC141" s="1"/>
      <c r="BD141" s="1"/>
      <c r="BE141" s="1"/>
    </row>
    <row r="142" spans="1:57" x14ac:dyDescent="0.25">
      <c r="A142" s="1"/>
      <c r="B142" s="1"/>
      <c r="E142" s="4"/>
      <c r="F142" s="4"/>
      <c r="Q142" s="1"/>
      <c r="R142" s="1"/>
      <c r="S142" s="1">
        <f t="shared" si="302"/>
        <v>0</v>
      </c>
      <c r="U142" s="1"/>
      <c r="V142" s="1"/>
      <c r="W142" s="1">
        <f t="shared" si="300"/>
        <v>0</v>
      </c>
      <c r="X142" s="1"/>
      <c r="Y142" s="1"/>
      <c r="Z142" s="1">
        <f>Table19[[#This Row],[Quantity2]]*Table19[[#This Row],[U Cost]]</f>
        <v>0</v>
      </c>
      <c r="AB142" s="1"/>
      <c r="AC142" s="1"/>
      <c r="AD142" s="1">
        <f t="shared" si="6"/>
        <v>0</v>
      </c>
      <c r="AE142" s="1"/>
      <c r="AF142" s="1">
        <f>SUM(Table19[[#This Row],[Total 
Paid]:[Shipping 
Charged]])</f>
        <v>0</v>
      </c>
      <c r="AG142" s="1"/>
      <c r="AH142" s="1"/>
      <c r="AI142" s="1">
        <f t="shared" si="7"/>
        <v>0</v>
      </c>
      <c r="AK142" s="1"/>
      <c r="AL142" s="1"/>
      <c r="AM142" s="1"/>
      <c r="AN142" s="1"/>
      <c r="AP142" s="30"/>
      <c r="AQ142" s="1"/>
      <c r="AR142" s="1">
        <f t="shared" si="344"/>
        <v>0</v>
      </c>
      <c r="AS142" s="1"/>
      <c r="AT142" s="1"/>
      <c r="AU142" s="2">
        <f t="shared" si="9"/>
        <v>0</v>
      </c>
      <c r="AW142" s="1"/>
      <c r="AX142" s="1"/>
      <c r="AY142" s="1"/>
      <c r="AZ142" s="2">
        <f t="shared" si="301"/>
        <v>0</v>
      </c>
      <c r="BA142" s="2">
        <f>SUM(AF142,AH142,-AZ142,-Table19[[#This Row],[Sale Fee]])</f>
        <v>0</v>
      </c>
      <c r="BC142" s="1"/>
      <c r="BD142" s="1"/>
      <c r="BE142" s="1"/>
    </row>
    <row r="143" spans="1:57" x14ac:dyDescent="0.25">
      <c r="A143" s="1"/>
      <c r="B143" s="1"/>
      <c r="E143" s="4"/>
      <c r="F143" s="4"/>
      <c r="Q143" s="1"/>
      <c r="R143" s="1"/>
      <c r="S143" s="1">
        <f t="shared" ref="S143:S319" si="352">R143*Q143</f>
        <v>0</v>
      </c>
      <c r="U143" s="1"/>
      <c r="V143" s="1"/>
      <c r="W143" s="1">
        <f t="shared" si="300"/>
        <v>0</v>
      </c>
      <c r="X143" s="1"/>
      <c r="Y143" s="1"/>
      <c r="Z143" s="1">
        <f>Table19[[#This Row],[Quantity2]]*Table19[[#This Row],[U Cost]]</f>
        <v>0</v>
      </c>
      <c r="AB143" s="1"/>
      <c r="AC143" s="1"/>
      <c r="AD143" s="1">
        <f t="shared" si="6"/>
        <v>0</v>
      </c>
      <c r="AE143" s="1"/>
      <c r="AF143" s="1">
        <f>SUM(Table19[[#This Row],[Total 
Paid]:[Shipping 
Charged]])</f>
        <v>0</v>
      </c>
      <c r="AG143" s="1"/>
      <c r="AH143" s="1"/>
      <c r="AI143" s="1">
        <f t="shared" si="7"/>
        <v>0</v>
      </c>
      <c r="AK143" s="1"/>
      <c r="AL143" s="1"/>
      <c r="AM143" s="1"/>
      <c r="AN143" s="1"/>
      <c r="AP143" s="30"/>
      <c r="AQ143" s="1"/>
      <c r="AR143" s="1">
        <f t="shared" si="344"/>
        <v>0</v>
      </c>
      <c r="AS143" s="1"/>
      <c r="AT143" s="1"/>
      <c r="AU143" s="2">
        <f t="shared" si="9"/>
        <v>0</v>
      </c>
      <c r="AW143" s="1"/>
      <c r="AX143" s="1"/>
      <c r="AY143" s="1"/>
      <c r="AZ143" s="2">
        <f t="shared" si="301"/>
        <v>0</v>
      </c>
      <c r="BA143" s="2">
        <f>SUM(AF143,AH143,-AZ143,-Table19[[#This Row],[Sale Fee]])</f>
        <v>0</v>
      </c>
      <c r="BC143" s="1"/>
      <c r="BD143" s="1"/>
      <c r="BE143" s="1"/>
    </row>
    <row r="144" spans="1:57" x14ac:dyDescent="0.25">
      <c r="A144" s="1"/>
      <c r="B144" s="1"/>
      <c r="E144" s="4"/>
      <c r="F144" s="4"/>
      <c r="Q144" s="1"/>
      <c r="R144" s="1"/>
      <c r="S144" s="1">
        <f t="shared" si="352"/>
        <v>0</v>
      </c>
      <c r="U144" s="1"/>
      <c r="V144" s="1"/>
      <c r="W144" s="1">
        <f t="shared" si="300"/>
        <v>0</v>
      </c>
      <c r="X144" s="1"/>
      <c r="Y144" s="1"/>
      <c r="Z144" s="1">
        <f>Table19[[#This Row],[Quantity2]]*Table19[[#This Row],[U Cost]]</f>
        <v>0</v>
      </c>
      <c r="AB144" s="1"/>
      <c r="AC144" s="1"/>
      <c r="AD144" s="1">
        <f t="shared" si="6"/>
        <v>0</v>
      </c>
      <c r="AE144" s="1"/>
      <c r="AF144" s="1">
        <f>SUM(Table19[[#This Row],[Total 
Paid]:[Shipping 
Charged]])</f>
        <v>0</v>
      </c>
      <c r="AG144" s="1"/>
      <c r="AH144" s="1"/>
      <c r="AI144" s="1">
        <f t="shared" si="7"/>
        <v>0</v>
      </c>
      <c r="AK144" s="1"/>
      <c r="AL144" s="1"/>
      <c r="AM144" s="1"/>
      <c r="AN144" s="1"/>
      <c r="AP144" s="30"/>
      <c r="AQ144" s="1"/>
      <c r="AR144" s="1">
        <f t="shared" si="344"/>
        <v>0</v>
      </c>
      <c r="AS144" s="1"/>
      <c r="AT144" s="1"/>
      <c r="AU144" s="2">
        <f t="shared" si="9"/>
        <v>0</v>
      </c>
      <c r="AW144" s="1"/>
      <c r="AX144" s="1"/>
      <c r="AY144" s="1"/>
      <c r="AZ144" s="2">
        <f t="shared" si="301"/>
        <v>0</v>
      </c>
      <c r="BA144" s="2">
        <f>SUM(AF144,AH144,-AZ144,-Table19[[#This Row],[Sale Fee]])</f>
        <v>0</v>
      </c>
      <c r="BC144" s="1"/>
      <c r="BD144" s="1"/>
      <c r="BE144" s="1"/>
    </row>
    <row r="145" spans="1:57" x14ac:dyDescent="0.25">
      <c r="A145" s="1"/>
      <c r="B145" s="1"/>
      <c r="E145" s="4"/>
      <c r="F145" s="4"/>
      <c r="Q145" s="1"/>
      <c r="R145" s="1"/>
      <c r="S145" s="1">
        <f t="shared" si="352"/>
        <v>0</v>
      </c>
      <c r="U145" s="1"/>
      <c r="V145" s="1"/>
      <c r="W145" s="1">
        <f t="shared" si="300"/>
        <v>0</v>
      </c>
      <c r="X145" s="1"/>
      <c r="Y145" s="1"/>
      <c r="Z145" s="1">
        <f>Table19[[#This Row],[Quantity2]]*Table19[[#This Row],[U Cost]]</f>
        <v>0</v>
      </c>
      <c r="AB145" s="1"/>
      <c r="AC145" s="1"/>
      <c r="AD145" s="1">
        <f t="shared" si="6"/>
        <v>0</v>
      </c>
      <c r="AE145" s="1"/>
      <c r="AF145" s="1">
        <f>SUM(Table19[[#This Row],[Total 
Paid]:[Shipping 
Charged]])</f>
        <v>0</v>
      </c>
      <c r="AG145" s="1"/>
      <c r="AH145" s="1"/>
      <c r="AI145" s="1">
        <f t="shared" si="7"/>
        <v>0</v>
      </c>
      <c r="AK145" s="1"/>
      <c r="AL145" s="1"/>
      <c r="AM145" s="1"/>
      <c r="AN145" s="1"/>
      <c r="AP145" s="30"/>
      <c r="AQ145" s="1"/>
      <c r="AR145" s="1">
        <f t="shared" si="344"/>
        <v>0</v>
      </c>
      <c r="AS145" s="1"/>
      <c r="AT145" s="1"/>
      <c r="AU145" s="2">
        <f t="shared" si="9"/>
        <v>0</v>
      </c>
      <c r="AW145" s="1"/>
      <c r="AX145" s="1"/>
      <c r="AY145" s="1"/>
      <c r="AZ145" s="2">
        <f t="shared" si="301"/>
        <v>0</v>
      </c>
      <c r="BA145" s="2">
        <f>SUM(AF145,AH145,-AZ145,-Table19[[#This Row],[Sale Fee]])</f>
        <v>0</v>
      </c>
      <c r="BC145" s="1"/>
      <c r="BD145" s="1"/>
      <c r="BE145" s="1"/>
    </row>
    <row r="146" spans="1:57" x14ac:dyDescent="0.25">
      <c r="A146" s="1"/>
      <c r="B146" s="1"/>
      <c r="E146" s="4"/>
      <c r="F146" s="4"/>
      <c r="Q146" s="1"/>
      <c r="R146" s="1"/>
      <c r="S146" s="1">
        <f t="shared" si="352"/>
        <v>0</v>
      </c>
      <c r="U146" s="1"/>
      <c r="V146" s="1"/>
      <c r="W146" s="1">
        <f t="shared" si="300"/>
        <v>0</v>
      </c>
      <c r="X146" s="1"/>
      <c r="Y146" s="1"/>
      <c r="Z146" s="1">
        <f>Table19[[#This Row],[Quantity2]]*Table19[[#This Row],[U Cost]]</f>
        <v>0</v>
      </c>
      <c r="AB146" s="1"/>
      <c r="AC146" s="1"/>
      <c r="AD146" s="1">
        <f t="shared" si="6"/>
        <v>0</v>
      </c>
      <c r="AE146" s="1"/>
      <c r="AF146" s="1">
        <f>SUM(Table19[[#This Row],[Total 
Paid]:[Shipping 
Charged]])</f>
        <v>0</v>
      </c>
      <c r="AG146" s="1"/>
      <c r="AH146" s="1"/>
      <c r="AI146" s="1">
        <f t="shared" si="7"/>
        <v>0</v>
      </c>
      <c r="AK146" s="1"/>
      <c r="AL146" s="1"/>
      <c r="AM146" s="1"/>
      <c r="AN146" s="1"/>
      <c r="AP146" s="30"/>
      <c r="AQ146" s="1"/>
      <c r="AR146" s="1">
        <f t="shared" si="344"/>
        <v>0</v>
      </c>
      <c r="AS146" s="1"/>
      <c r="AT146" s="1"/>
      <c r="AU146" s="2">
        <f t="shared" si="9"/>
        <v>0</v>
      </c>
      <c r="AW146" s="1"/>
      <c r="AX146" s="1"/>
      <c r="AY146" s="1"/>
      <c r="AZ146" s="2">
        <f t="shared" si="301"/>
        <v>0</v>
      </c>
      <c r="BA146" s="2">
        <f>SUM(AF146,AH146,-AZ146,-Table19[[#This Row],[Sale Fee]])</f>
        <v>0</v>
      </c>
      <c r="BC146" s="1"/>
      <c r="BD146" s="1"/>
      <c r="BE146" s="1"/>
    </row>
    <row r="147" spans="1:57" x14ac:dyDescent="0.25">
      <c r="A147" s="1"/>
      <c r="B147" s="1"/>
      <c r="E147" s="4"/>
      <c r="F147" s="4"/>
      <c r="Q147" s="1"/>
      <c r="R147" s="1"/>
      <c r="S147" s="1">
        <f t="shared" si="352"/>
        <v>0</v>
      </c>
      <c r="U147" s="1"/>
      <c r="V147" s="1"/>
      <c r="W147" s="1">
        <f t="shared" si="300"/>
        <v>0</v>
      </c>
      <c r="X147" s="1"/>
      <c r="Y147" s="1"/>
      <c r="Z147" s="1">
        <f>Table19[[#This Row],[Quantity2]]*Table19[[#This Row],[U Cost]]</f>
        <v>0</v>
      </c>
      <c r="AB147" s="1"/>
      <c r="AC147" s="1"/>
      <c r="AD147" s="1">
        <f t="shared" si="6"/>
        <v>0</v>
      </c>
      <c r="AE147" s="1"/>
      <c r="AF147" s="1">
        <f>SUM(Table19[[#This Row],[Total 
Paid]:[Shipping 
Charged]])</f>
        <v>0</v>
      </c>
      <c r="AG147" s="1"/>
      <c r="AH147" s="1"/>
      <c r="AI147" s="1">
        <f t="shared" si="7"/>
        <v>0</v>
      </c>
      <c r="AK147" s="1"/>
      <c r="AL147" s="1"/>
      <c r="AM147" s="1"/>
      <c r="AN147" s="1"/>
      <c r="AP147" s="30"/>
      <c r="AQ147" s="1"/>
      <c r="AR147" s="1">
        <f t="shared" si="344"/>
        <v>0</v>
      </c>
      <c r="AS147" s="1"/>
      <c r="AT147" s="1"/>
      <c r="AU147" s="2">
        <f t="shared" si="9"/>
        <v>0</v>
      </c>
      <c r="AW147" s="1"/>
      <c r="AX147" s="1"/>
      <c r="AY147" s="1"/>
      <c r="AZ147" s="2">
        <f t="shared" si="301"/>
        <v>0</v>
      </c>
      <c r="BA147" s="2">
        <f>SUM(AF147,AH147,-AZ147,-Table19[[#This Row],[Sale Fee]])</f>
        <v>0</v>
      </c>
      <c r="BC147" s="1"/>
      <c r="BD147" s="1"/>
      <c r="BE147" s="1"/>
    </row>
    <row r="148" spans="1:57" x14ac:dyDescent="0.25">
      <c r="A148" s="1"/>
      <c r="B148" s="1"/>
      <c r="E148" s="4"/>
      <c r="F148" s="4"/>
      <c r="Q148" s="1"/>
      <c r="R148" s="1"/>
      <c r="S148" s="1">
        <f t="shared" ref="S148:S223" si="353">R148*Q148</f>
        <v>0</v>
      </c>
      <c r="U148" s="1"/>
      <c r="V148" s="1"/>
      <c r="W148" s="1">
        <f t="shared" ref="W148:W223" si="354">U148*V148</f>
        <v>0</v>
      </c>
      <c r="X148" s="1"/>
      <c r="Y148" s="1"/>
      <c r="Z148" s="1">
        <f>Table19[[#This Row],[Quantity2]]*Table19[[#This Row],[U Cost]]</f>
        <v>0</v>
      </c>
      <c r="AB148" s="1"/>
      <c r="AC148" s="1"/>
      <c r="AD148" s="1">
        <f t="shared" ref="AD148:AD223" si="355">AC148*AB148</f>
        <v>0</v>
      </c>
      <c r="AE148" s="1"/>
      <c r="AF148" s="1">
        <f>SUM(Table19[[#This Row],[Total 
Paid]:[Shipping 
Charged]])</f>
        <v>0</v>
      </c>
      <c r="AG148" s="1"/>
      <c r="AH148" s="1"/>
      <c r="AI148" s="1">
        <f t="shared" ref="AI148:AI223" si="356">SUM(AF148,AG148,AH148)</f>
        <v>0</v>
      </c>
      <c r="AK148" s="1"/>
      <c r="AL148" s="1"/>
      <c r="AM148" s="1"/>
      <c r="AN148" s="1"/>
      <c r="AP148" s="30"/>
      <c r="AQ148" s="1"/>
      <c r="AR148" s="1">
        <f t="shared" ref="AR148:AR223" si="357">AQ148*AP148</f>
        <v>0</v>
      </c>
      <c r="AS148" s="1"/>
      <c r="AT148" s="1"/>
      <c r="AU148" s="2">
        <f t="shared" ref="AU148:AU223" si="358">SUM(AR148:AT148)</f>
        <v>0</v>
      </c>
      <c r="AW148" s="1"/>
      <c r="AX148" s="1"/>
      <c r="AY148" s="1"/>
      <c r="AZ148" s="2">
        <f t="shared" ref="AZ148:AZ223" si="359">SUM(AU148,AW148,AX148,AY148)</f>
        <v>0</v>
      </c>
      <c r="BA148" s="2">
        <f>SUM(AF148,AH148,-AZ148,-Table19[[#This Row],[Sale Fee]])</f>
        <v>0</v>
      </c>
      <c r="BC148" s="1"/>
      <c r="BD148" s="1"/>
      <c r="BE148" s="1"/>
    </row>
    <row r="149" spans="1:57" x14ac:dyDescent="0.25">
      <c r="A149" s="1"/>
      <c r="B149" s="1"/>
      <c r="E149" s="4"/>
      <c r="F149" s="4"/>
      <c r="Q149" s="1"/>
      <c r="R149" s="1"/>
      <c r="S149" s="1">
        <f t="shared" si="353"/>
        <v>0</v>
      </c>
      <c r="U149" s="1"/>
      <c r="V149" s="1"/>
      <c r="W149" s="1">
        <f t="shared" si="354"/>
        <v>0</v>
      </c>
      <c r="X149" s="1"/>
      <c r="Y149" s="1"/>
      <c r="Z149" s="1">
        <f>Table19[[#This Row],[Quantity2]]*Table19[[#This Row],[U Cost]]</f>
        <v>0</v>
      </c>
      <c r="AB149" s="1"/>
      <c r="AC149" s="1"/>
      <c r="AD149" s="1">
        <f t="shared" si="355"/>
        <v>0</v>
      </c>
      <c r="AE149" s="1"/>
      <c r="AF149" s="1">
        <f>SUM(Table19[[#This Row],[Total 
Paid]:[Shipping 
Charged]])</f>
        <v>0</v>
      </c>
      <c r="AG149" s="1"/>
      <c r="AH149" s="1"/>
      <c r="AI149" s="1">
        <f t="shared" si="356"/>
        <v>0</v>
      </c>
      <c r="AK149" s="1"/>
      <c r="AL149" s="1"/>
      <c r="AM149" s="1"/>
      <c r="AN149" s="1"/>
      <c r="AP149" s="30"/>
      <c r="AQ149" s="1"/>
      <c r="AR149" s="1">
        <f t="shared" si="357"/>
        <v>0</v>
      </c>
      <c r="AS149" s="1"/>
      <c r="AT149" s="1"/>
      <c r="AU149" s="2">
        <f t="shared" si="358"/>
        <v>0</v>
      </c>
      <c r="AW149" s="1"/>
      <c r="AX149" s="1"/>
      <c r="AY149" s="1"/>
      <c r="AZ149" s="2">
        <f t="shared" si="359"/>
        <v>0</v>
      </c>
      <c r="BA149" s="2">
        <f>SUM(AF149,AH149,-AZ149,-Table19[[#This Row],[Sale Fee]])</f>
        <v>0</v>
      </c>
      <c r="BC149" s="1"/>
      <c r="BD149" s="1"/>
      <c r="BE149" s="1"/>
    </row>
    <row r="150" spans="1:57" x14ac:dyDescent="0.25">
      <c r="A150" s="1"/>
      <c r="B150" s="1"/>
      <c r="E150" s="4"/>
      <c r="F150" s="4"/>
      <c r="Q150" s="1"/>
      <c r="R150" s="1"/>
      <c r="S150" s="1">
        <f t="shared" ref="S150" si="360">R150*Q150</f>
        <v>0</v>
      </c>
      <c r="U150" s="1"/>
      <c r="V150" s="1"/>
      <c r="W150" s="1">
        <f t="shared" ref="W150" si="361">U150*V150</f>
        <v>0</v>
      </c>
      <c r="X150" s="1"/>
      <c r="Y150" s="1"/>
      <c r="Z150" s="1">
        <f>Table19[[#This Row],[Quantity2]]*Table19[[#This Row],[U Cost]]</f>
        <v>0</v>
      </c>
      <c r="AB150" s="1"/>
      <c r="AC150" s="1"/>
      <c r="AD150" s="1">
        <f t="shared" ref="AD150" si="362">AC150*AB150</f>
        <v>0</v>
      </c>
      <c r="AE150" s="1"/>
      <c r="AF150" s="1">
        <f>SUM(Table19[[#This Row],[Total 
Paid]:[Shipping 
Charged]])</f>
        <v>0</v>
      </c>
      <c r="AG150" s="1"/>
      <c r="AH150" s="1"/>
      <c r="AI150" s="1">
        <f t="shared" ref="AI150" si="363">SUM(AF150,AG150,AH150)</f>
        <v>0</v>
      </c>
      <c r="AK150" s="1"/>
      <c r="AL150" s="1"/>
      <c r="AM150" s="1"/>
      <c r="AN150" s="1"/>
      <c r="AP150" s="30"/>
      <c r="AQ150" s="1"/>
      <c r="AR150" s="1">
        <f t="shared" ref="AR150" si="364">AQ150*AP150</f>
        <v>0</v>
      </c>
      <c r="AS150" s="1"/>
      <c r="AT150" s="1"/>
      <c r="AU150" s="2">
        <f t="shared" ref="AU150" si="365">SUM(AR150:AT150)</f>
        <v>0</v>
      </c>
      <c r="AW150" s="1"/>
      <c r="AX150" s="1"/>
      <c r="AY150" s="1"/>
      <c r="AZ150" s="2">
        <f t="shared" ref="AZ150" si="366">SUM(AU150,AW150,AX150,AY150)</f>
        <v>0</v>
      </c>
      <c r="BA150" s="2">
        <f>SUM(AF150,AH150,-AZ150,-Table19[[#This Row],[Sale Fee]])</f>
        <v>0</v>
      </c>
      <c r="BC150" s="1"/>
      <c r="BD150" s="1"/>
      <c r="BE150" s="1"/>
    </row>
    <row r="151" spans="1:57" x14ac:dyDescent="0.25">
      <c r="A151" s="1"/>
      <c r="B151" s="1"/>
      <c r="E151" s="4"/>
      <c r="F151" s="4"/>
      <c r="N151" s="53"/>
      <c r="Q151" s="1"/>
      <c r="R151" s="1"/>
      <c r="S151" s="1">
        <f t="shared" ref="S151:S152" si="367">R151*Q151</f>
        <v>0</v>
      </c>
      <c r="U151" s="1"/>
      <c r="V151" s="1"/>
      <c r="W151" s="1">
        <f t="shared" ref="W151:W152" si="368">U151*V151</f>
        <v>0</v>
      </c>
      <c r="X151" s="1"/>
      <c r="Y151" s="1"/>
      <c r="Z151" s="1">
        <f>Table19[[#This Row],[Quantity2]]*Table19[[#This Row],[U Cost]]</f>
        <v>0</v>
      </c>
      <c r="AB151" s="1"/>
      <c r="AC151" s="1"/>
      <c r="AD151" s="1">
        <f t="shared" ref="AD151:AD152" si="369">AC151*AB151</f>
        <v>0</v>
      </c>
      <c r="AE151" s="1"/>
      <c r="AF151" s="1">
        <f>SUM(Table19[[#This Row],[Total 
Paid]:[Shipping 
Charged]])</f>
        <v>0</v>
      </c>
      <c r="AG151" s="1"/>
      <c r="AH151" s="1"/>
      <c r="AI151" s="1">
        <f t="shared" ref="AI151:AI152" si="370">SUM(AF151,AG151,AH151)</f>
        <v>0</v>
      </c>
      <c r="AK151" s="1"/>
      <c r="AL151" s="1"/>
      <c r="AM151" s="1"/>
      <c r="AN151" s="1"/>
      <c r="AP151" s="30"/>
      <c r="AQ151" s="1"/>
      <c r="AR151" s="1">
        <f t="shared" ref="AR151:AR152" si="371">AQ151*AP151</f>
        <v>0</v>
      </c>
      <c r="AS151" s="1"/>
      <c r="AT151" s="1"/>
      <c r="AU151" s="2">
        <f t="shared" ref="AU151:AU152" si="372">SUM(AR151:AT151)</f>
        <v>0</v>
      </c>
      <c r="AW151" s="1"/>
      <c r="AX151" s="1"/>
      <c r="AY151" s="1"/>
      <c r="AZ151" s="2">
        <f t="shared" ref="AZ151:AZ152" si="373">SUM(AU151,AW151,AX151,AY151)</f>
        <v>0</v>
      </c>
      <c r="BA151" s="2">
        <f>SUM(AF151,AH151,-AZ151,-Table19[[#This Row],[Sale Fee]])</f>
        <v>0</v>
      </c>
      <c r="BC151" s="1"/>
      <c r="BD151" s="1"/>
      <c r="BE151" s="1"/>
    </row>
    <row r="152" spans="1:57" x14ac:dyDescent="0.25">
      <c r="A152" s="1"/>
      <c r="B152" s="1"/>
      <c r="E152" s="4"/>
      <c r="F152" s="4"/>
      <c r="N152" s="53"/>
      <c r="Q152" s="1"/>
      <c r="R152" s="1"/>
      <c r="S152" s="1">
        <f t="shared" si="367"/>
        <v>0</v>
      </c>
      <c r="U152" s="1"/>
      <c r="V152" s="1"/>
      <c r="W152" s="1">
        <f t="shared" si="368"/>
        <v>0</v>
      </c>
      <c r="X152" s="1"/>
      <c r="Y152" s="1"/>
      <c r="Z152" s="1">
        <f>Table19[[#This Row],[Quantity2]]*Table19[[#This Row],[U Cost]]</f>
        <v>0</v>
      </c>
      <c r="AB152" s="1"/>
      <c r="AC152" s="1"/>
      <c r="AD152" s="1">
        <f t="shared" si="369"/>
        <v>0</v>
      </c>
      <c r="AE152" s="1"/>
      <c r="AF152" s="1">
        <f>SUM(Table19[[#This Row],[Total 
Paid]:[Shipping 
Charged]])</f>
        <v>0</v>
      </c>
      <c r="AG152" s="1"/>
      <c r="AH152" s="1"/>
      <c r="AI152" s="1">
        <f t="shared" si="370"/>
        <v>0</v>
      </c>
      <c r="AK152" s="1"/>
      <c r="AL152" s="1"/>
      <c r="AM152" s="1"/>
      <c r="AN152" s="1"/>
      <c r="AP152" s="30"/>
      <c r="AQ152" s="1"/>
      <c r="AR152" s="1">
        <f t="shared" si="371"/>
        <v>0</v>
      </c>
      <c r="AS152" s="1"/>
      <c r="AT152" s="1"/>
      <c r="AU152" s="2">
        <f t="shared" si="372"/>
        <v>0</v>
      </c>
      <c r="AW152" s="1"/>
      <c r="AX152" s="1"/>
      <c r="AY152" s="1"/>
      <c r="AZ152" s="2">
        <f t="shared" si="373"/>
        <v>0</v>
      </c>
      <c r="BA152" s="2">
        <f>SUM(AF152,AH152,-AZ152,-Table19[[#This Row],[Sale Fee]])</f>
        <v>0</v>
      </c>
      <c r="BC152" s="1"/>
      <c r="BD152" s="1"/>
      <c r="BE152" s="1"/>
    </row>
    <row r="153" spans="1:57" x14ac:dyDescent="0.25">
      <c r="A153" s="1"/>
      <c r="B153" s="1"/>
      <c r="E153" s="4"/>
      <c r="F153" s="4"/>
      <c r="N153" s="53"/>
      <c r="Q153" s="1"/>
      <c r="R153" s="1"/>
      <c r="S153" s="1">
        <f t="shared" ref="S153" si="374">R153*Q153</f>
        <v>0</v>
      </c>
      <c r="U153" s="1"/>
      <c r="V153" s="1"/>
      <c r="W153" s="1">
        <f t="shared" ref="W153" si="375">U153*V153</f>
        <v>0</v>
      </c>
      <c r="X153" s="1"/>
      <c r="Y153" s="1"/>
      <c r="Z153" s="1">
        <f>Table19[[#This Row],[Quantity2]]*Table19[[#This Row],[U Cost]]</f>
        <v>0</v>
      </c>
      <c r="AB153" s="1"/>
      <c r="AC153" s="1"/>
      <c r="AD153" s="1">
        <f t="shared" ref="AD153" si="376">AC153*AB153</f>
        <v>0</v>
      </c>
      <c r="AE153" s="1"/>
      <c r="AF153" s="1">
        <f>SUM(Table19[[#This Row],[Total 
Paid]:[Shipping 
Charged]])</f>
        <v>0</v>
      </c>
      <c r="AG153" s="1"/>
      <c r="AH153" s="1"/>
      <c r="AI153" s="1">
        <f t="shared" ref="AI153" si="377">SUM(AF153,AG153,AH153)</f>
        <v>0</v>
      </c>
      <c r="AK153" s="1"/>
      <c r="AL153" s="1"/>
      <c r="AM153" s="1"/>
      <c r="AN153" s="1"/>
      <c r="AP153" s="30"/>
      <c r="AQ153" s="1"/>
      <c r="AR153" s="1">
        <f t="shared" ref="AR153" si="378">AQ153*AP153</f>
        <v>0</v>
      </c>
      <c r="AS153" s="1"/>
      <c r="AT153" s="1"/>
      <c r="AU153" s="2">
        <f t="shared" ref="AU153" si="379">SUM(AR153:AT153)</f>
        <v>0</v>
      </c>
      <c r="AW153" s="1"/>
      <c r="AX153" s="1"/>
      <c r="AY153" s="1"/>
      <c r="AZ153" s="2">
        <f t="shared" ref="AZ153" si="380">SUM(AU153,AW153,AX153,AY153)</f>
        <v>0</v>
      </c>
      <c r="BA153" s="2">
        <f>SUM(AF153,AH153,-AZ153,-Table19[[#This Row],[Sale Fee]])</f>
        <v>0</v>
      </c>
      <c r="BC153" s="1"/>
      <c r="BD153" s="1"/>
      <c r="BE153" s="1"/>
    </row>
    <row r="154" spans="1:57" x14ac:dyDescent="0.25">
      <c r="A154" s="1"/>
      <c r="B154" s="1"/>
      <c r="E154" s="4"/>
      <c r="F154" s="4"/>
      <c r="Q154" s="1"/>
      <c r="R154" s="1"/>
      <c r="S154" s="1">
        <f t="shared" ref="S154" si="381">R154*Q154</f>
        <v>0</v>
      </c>
      <c r="U154" s="1"/>
      <c r="V154" s="1"/>
      <c r="W154" s="1">
        <f t="shared" ref="W154" si="382">U154*V154</f>
        <v>0</v>
      </c>
      <c r="X154" s="1"/>
      <c r="Y154" s="1"/>
      <c r="Z154" s="1">
        <f>Table19[[#This Row],[Quantity2]]*Table19[[#This Row],[U Cost]]</f>
        <v>0</v>
      </c>
      <c r="AB154" s="1"/>
      <c r="AC154" s="1"/>
      <c r="AD154" s="1">
        <f t="shared" ref="AD154" si="383">AC154*AB154</f>
        <v>0</v>
      </c>
      <c r="AE154" s="1"/>
      <c r="AF154" s="1">
        <f>SUM(Table19[[#This Row],[Total 
Paid]:[Shipping 
Charged]])</f>
        <v>0</v>
      </c>
      <c r="AG154" s="1"/>
      <c r="AH154" s="1"/>
      <c r="AI154" s="1">
        <f t="shared" ref="AI154" si="384">SUM(AF154,AG154,AH154)</f>
        <v>0</v>
      </c>
      <c r="AK154" s="1"/>
      <c r="AL154" s="1"/>
      <c r="AM154" s="1"/>
      <c r="AN154" s="1"/>
      <c r="AP154" s="30"/>
      <c r="AQ154" s="1"/>
      <c r="AR154" s="1">
        <f t="shared" ref="AR154" si="385">AQ154*AP154</f>
        <v>0</v>
      </c>
      <c r="AS154" s="1"/>
      <c r="AT154" s="1"/>
      <c r="AU154" s="2">
        <f t="shared" ref="AU154" si="386">SUM(AR154:AT154)</f>
        <v>0</v>
      </c>
      <c r="AW154" s="1"/>
      <c r="AX154" s="1"/>
      <c r="AY154" s="1"/>
      <c r="AZ154" s="2">
        <f t="shared" ref="AZ154" si="387">SUM(AU154,AW154,AX154,AY154)</f>
        <v>0</v>
      </c>
      <c r="BA154" s="2">
        <f>SUM(AF154,AH154,-AZ154,-Table19[[#This Row],[Sale Fee]])</f>
        <v>0</v>
      </c>
      <c r="BC154" s="1"/>
      <c r="BD154" s="1"/>
      <c r="BE154" s="1"/>
    </row>
    <row r="155" spans="1:57" x14ac:dyDescent="0.25">
      <c r="A155" s="1"/>
      <c r="B155" s="1"/>
      <c r="E155" s="4"/>
      <c r="F155" s="4"/>
      <c r="Q155" s="1"/>
      <c r="R155" s="1"/>
      <c r="S155" s="1">
        <f t="shared" ref="S155:S203" si="388">R155*Q155</f>
        <v>0</v>
      </c>
      <c r="U155" s="1"/>
      <c r="V155" s="1"/>
      <c r="W155" s="1">
        <f t="shared" ref="W155:W203" si="389">U155*V155</f>
        <v>0</v>
      </c>
      <c r="X155" s="1"/>
      <c r="Y155" s="1"/>
      <c r="Z155" s="1">
        <f>Table19[[#This Row],[Quantity2]]*Table19[[#This Row],[U Cost]]</f>
        <v>0</v>
      </c>
      <c r="AB155" s="1"/>
      <c r="AC155" s="1"/>
      <c r="AD155" s="1">
        <f t="shared" ref="AD155:AD203" si="390">AC155*AB155</f>
        <v>0</v>
      </c>
      <c r="AE155" s="1"/>
      <c r="AF155" s="1">
        <f>SUM(Table19[[#This Row],[Total 
Paid]:[Shipping 
Charged]])</f>
        <v>0</v>
      </c>
      <c r="AG155" s="1"/>
      <c r="AH155" s="1"/>
      <c r="AI155" s="1">
        <f t="shared" ref="AI155:AI203" si="391">SUM(AF155,AG155,AH155)</f>
        <v>0</v>
      </c>
      <c r="AK155" s="1"/>
      <c r="AL155" s="1"/>
      <c r="AM155" s="1"/>
      <c r="AN155" s="1"/>
      <c r="AP155" s="30"/>
      <c r="AQ155" s="1"/>
      <c r="AR155" s="1">
        <f t="shared" ref="AR155:AR203" si="392">AQ155*AP155</f>
        <v>0</v>
      </c>
      <c r="AS155" s="1"/>
      <c r="AT155" s="1"/>
      <c r="AU155" s="2">
        <f t="shared" ref="AU155:AU203" si="393">SUM(AR155:AT155)</f>
        <v>0</v>
      </c>
      <c r="AW155" s="1"/>
      <c r="AX155" s="1"/>
      <c r="AY155" s="1"/>
      <c r="AZ155" s="2">
        <f t="shared" ref="AZ155:AZ203" si="394">SUM(AU155,AW155,AX155,AY155)</f>
        <v>0</v>
      </c>
      <c r="BA155" s="2">
        <f>SUM(AF155,AH155,-AZ155,-Table19[[#This Row],[Sale Fee]])</f>
        <v>0</v>
      </c>
      <c r="BC155" s="1"/>
      <c r="BD155" s="1"/>
      <c r="BE155" s="1"/>
    </row>
    <row r="156" spans="1:57" x14ac:dyDescent="0.25">
      <c r="A156" s="1"/>
      <c r="B156" s="1"/>
      <c r="E156" s="4"/>
      <c r="F156" s="4"/>
      <c r="Q156" s="1"/>
      <c r="R156" s="1"/>
      <c r="S156" s="1">
        <f t="shared" ref="S156" si="395">R156*Q156</f>
        <v>0</v>
      </c>
      <c r="U156" s="1"/>
      <c r="V156" s="1"/>
      <c r="W156" s="1">
        <f t="shared" ref="W156" si="396">U156*V156</f>
        <v>0</v>
      </c>
      <c r="X156" s="1"/>
      <c r="Y156" s="1"/>
      <c r="Z156" s="1">
        <f>Table19[[#This Row],[Quantity2]]*Table19[[#This Row],[U Cost]]</f>
        <v>0</v>
      </c>
      <c r="AB156" s="1"/>
      <c r="AC156" s="1"/>
      <c r="AD156" s="1">
        <f t="shared" ref="AD156" si="397">AC156*AB156</f>
        <v>0</v>
      </c>
      <c r="AE156" s="1"/>
      <c r="AF156" s="1">
        <f>SUM(Table19[[#This Row],[Total 
Paid]:[Shipping 
Charged]])</f>
        <v>0</v>
      </c>
      <c r="AG156" s="1"/>
      <c r="AH156" s="1"/>
      <c r="AI156" s="1">
        <f t="shared" ref="AI156" si="398">SUM(AF156,AG156,AH156)</f>
        <v>0</v>
      </c>
      <c r="AK156" s="1"/>
      <c r="AL156" s="1"/>
      <c r="AM156" s="1"/>
      <c r="AN156" s="1"/>
      <c r="AP156" s="30"/>
      <c r="AQ156" s="1"/>
      <c r="AR156" s="1">
        <f t="shared" ref="AR156" si="399">AQ156*AP156</f>
        <v>0</v>
      </c>
      <c r="AS156" s="1"/>
      <c r="AT156" s="1"/>
      <c r="AU156" s="2">
        <f t="shared" ref="AU156" si="400">SUM(AR156:AT156)</f>
        <v>0</v>
      </c>
      <c r="AW156" s="1"/>
      <c r="AX156" s="1"/>
      <c r="AY156" s="1"/>
      <c r="AZ156" s="2">
        <f t="shared" ref="AZ156" si="401">SUM(AU156,AW156,AX156,AY156)</f>
        <v>0</v>
      </c>
      <c r="BA156" s="2">
        <f>SUM(AF156,AH156,-AZ156,-Table19[[#This Row],[Sale Fee]])</f>
        <v>0</v>
      </c>
      <c r="BC156" s="1"/>
      <c r="BD156" s="1"/>
      <c r="BE156" s="1"/>
    </row>
    <row r="157" spans="1:57" x14ac:dyDescent="0.25">
      <c r="A157" s="1"/>
      <c r="B157" s="1"/>
      <c r="E157" s="4"/>
      <c r="F157" s="4"/>
      <c r="Q157" s="1"/>
      <c r="R157" s="1"/>
      <c r="S157" s="1">
        <f t="shared" si="388"/>
        <v>0</v>
      </c>
      <c r="U157" s="1"/>
      <c r="V157" s="1"/>
      <c r="W157" s="1">
        <f t="shared" si="389"/>
        <v>0</v>
      </c>
      <c r="X157" s="1"/>
      <c r="Y157" s="1"/>
      <c r="Z157" s="1">
        <f>Table19[[#This Row],[Quantity2]]*Table19[[#This Row],[U Cost]]</f>
        <v>0</v>
      </c>
      <c r="AB157" s="1"/>
      <c r="AC157" s="1"/>
      <c r="AD157" s="1">
        <f t="shared" si="390"/>
        <v>0</v>
      </c>
      <c r="AE157" s="1"/>
      <c r="AF157" s="1">
        <f>SUM(Table19[[#This Row],[Total 
Paid]:[Shipping 
Charged]])</f>
        <v>0</v>
      </c>
      <c r="AG157" s="1"/>
      <c r="AH157" s="1"/>
      <c r="AI157" s="1">
        <f t="shared" si="391"/>
        <v>0</v>
      </c>
      <c r="AK157" s="1"/>
      <c r="AL157" s="1"/>
      <c r="AM157" s="1"/>
      <c r="AN157" s="1"/>
      <c r="AP157" s="30"/>
      <c r="AQ157" s="1"/>
      <c r="AR157" s="1">
        <f t="shared" si="392"/>
        <v>0</v>
      </c>
      <c r="AS157" s="1"/>
      <c r="AT157" s="1"/>
      <c r="AU157" s="2">
        <f t="shared" si="393"/>
        <v>0</v>
      </c>
      <c r="AW157" s="1"/>
      <c r="AX157" s="1"/>
      <c r="AY157" s="1"/>
      <c r="AZ157" s="2">
        <f t="shared" si="394"/>
        <v>0</v>
      </c>
      <c r="BA157" s="2">
        <f>SUM(AF157,AH157,-AZ157,-Table19[[#This Row],[Sale Fee]])</f>
        <v>0</v>
      </c>
      <c r="BC157" s="1"/>
      <c r="BD157" s="1"/>
      <c r="BE157" s="1"/>
    </row>
    <row r="158" spans="1:57" x14ac:dyDescent="0.25">
      <c r="A158" s="1"/>
      <c r="B158" s="1"/>
      <c r="E158" s="4"/>
      <c r="F158" s="4"/>
      <c r="Q158" s="1"/>
      <c r="R158" s="1"/>
      <c r="S158" s="1">
        <f t="shared" si="388"/>
        <v>0</v>
      </c>
      <c r="U158" s="1"/>
      <c r="V158" s="1"/>
      <c r="W158" s="1">
        <f t="shared" si="389"/>
        <v>0</v>
      </c>
      <c r="X158" s="1"/>
      <c r="Y158" s="1"/>
      <c r="Z158" s="1">
        <f>Table19[[#This Row],[Quantity2]]*Table19[[#This Row],[U Cost]]</f>
        <v>0</v>
      </c>
      <c r="AB158" s="1"/>
      <c r="AC158" s="1"/>
      <c r="AD158" s="1">
        <f t="shared" si="390"/>
        <v>0</v>
      </c>
      <c r="AE158" s="1"/>
      <c r="AF158" s="1">
        <f>SUM(Table19[[#This Row],[Total 
Paid]:[Shipping 
Charged]])</f>
        <v>0</v>
      </c>
      <c r="AG158" s="1"/>
      <c r="AH158" s="1"/>
      <c r="AI158" s="1">
        <f t="shared" si="391"/>
        <v>0</v>
      </c>
      <c r="AK158" s="1"/>
      <c r="AL158" s="1"/>
      <c r="AM158" s="1"/>
      <c r="AN158" s="1"/>
      <c r="AP158" s="30"/>
      <c r="AQ158" s="1"/>
      <c r="AR158" s="1">
        <f t="shared" si="392"/>
        <v>0</v>
      </c>
      <c r="AS158" s="1"/>
      <c r="AT158" s="1"/>
      <c r="AU158" s="2">
        <f t="shared" si="393"/>
        <v>0</v>
      </c>
      <c r="AW158" s="1"/>
      <c r="AX158" s="1"/>
      <c r="AY158" s="1"/>
      <c r="AZ158" s="2">
        <f t="shared" si="394"/>
        <v>0</v>
      </c>
      <c r="BA158" s="2">
        <f>SUM(AF158,AH158,-AZ158,-Table19[[#This Row],[Sale Fee]])</f>
        <v>0</v>
      </c>
      <c r="BC158" s="1"/>
      <c r="BD158" s="1"/>
      <c r="BE158" s="1"/>
    </row>
    <row r="159" spans="1:57" x14ac:dyDescent="0.25">
      <c r="A159" s="1"/>
      <c r="B159" s="1"/>
      <c r="E159" s="4"/>
      <c r="F159" s="4"/>
      <c r="Q159" s="1"/>
      <c r="R159" s="1"/>
      <c r="S159" s="1">
        <f t="shared" si="388"/>
        <v>0</v>
      </c>
      <c r="U159" s="1"/>
      <c r="V159" s="1"/>
      <c r="W159" s="1">
        <f t="shared" si="389"/>
        <v>0</v>
      </c>
      <c r="X159" s="1"/>
      <c r="Y159" s="1"/>
      <c r="Z159" s="1">
        <f>Table19[[#This Row],[Quantity2]]*Table19[[#This Row],[U Cost]]</f>
        <v>0</v>
      </c>
      <c r="AB159" s="1"/>
      <c r="AC159" s="1"/>
      <c r="AD159" s="1">
        <f t="shared" si="390"/>
        <v>0</v>
      </c>
      <c r="AE159" s="1"/>
      <c r="AF159" s="1">
        <f>SUM(Table19[[#This Row],[Total 
Paid]:[Shipping 
Charged]])</f>
        <v>0</v>
      </c>
      <c r="AG159" s="1"/>
      <c r="AH159" s="1"/>
      <c r="AI159" s="1">
        <f t="shared" si="391"/>
        <v>0</v>
      </c>
      <c r="AK159" s="1"/>
      <c r="AL159" s="1"/>
      <c r="AM159" s="1"/>
      <c r="AN159" s="1"/>
      <c r="AP159" s="30"/>
      <c r="AQ159" s="1"/>
      <c r="AR159" s="1">
        <f t="shared" si="392"/>
        <v>0</v>
      </c>
      <c r="AS159" s="1"/>
      <c r="AT159" s="1"/>
      <c r="AU159" s="2">
        <f t="shared" si="393"/>
        <v>0</v>
      </c>
      <c r="AW159" s="1"/>
      <c r="AX159" s="1"/>
      <c r="AY159" s="1"/>
      <c r="AZ159" s="2">
        <f t="shared" si="394"/>
        <v>0</v>
      </c>
      <c r="BA159" s="2">
        <f>SUM(AF159,AH159,-AZ159,-Table19[[#This Row],[Sale Fee]])</f>
        <v>0</v>
      </c>
      <c r="BC159" s="1"/>
      <c r="BD159" s="1"/>
      <c r="BE159" s="1"/>
    </row>
    <row r="160" spans="1:57" x14ac:dyDescent="0.25">
      <c r="A160" s="1"/>
      <c r="B160" s="1"/>
      <c r="E160" s="4"/>
      <c r="F160" s="4"/>
      <c r="Q160" s="1"/>
      <c r="R160" s="1"/>
      <c r="S160" s="1">
        <f t="shared" si="388"/>
        <v>0</v>
      </c>
      <c r="U160" s="1"/>
      <c r="V160" s="1"/>
      <c r="W160" s="1">
        <f t="shared" si="389"/>
        <v>0</v>
      </c>
      <c r="X160" s="1"/>
      <c r="Y160" s="1"/>
      <c r="Z160" s="1">
        <f>Table19[[#This Row],[Quantity2]]*Table19[[#This Row],[U Cost]]</f>
        <v>0</v>
      </c>
      <c r="AB160" s="1"/>
      <c r="AC160" s="1"/>
      <c r="AD160" s="1">
        <f t="shared" si="390"/>
        <v>0</v>
      </c>
      <c r="AE160" s="1"/>
      <c r="AF160" s="1">
        <f>SUM(Table19[[#This Row],[Total 
Paid]:[Shipping 
Charged]])</f>
        <v>0</v>
      </c>
      <c r="AG160" s="1"/>
      <c r="AH160" s="1"/>
      <c r="AI160" s="1">
        <f t="shared" si="391"/>
        <v>0</v>
      </c>
      <c r="AK160" s="1"/>
      <c r="AL160" s="1"/>
      <c r="AM160" s="1"/>
      <c r="AN160" s="1"/>
      <c r="AP160" s="30"/>
      <c r="AQ160" s="1"/>
      <c r="AR160" s="1">
        <f t="shared" si="392"/>
        <v>0</v>
      </c>
      <c r="AS160" s="1"/>
      <c r="AT160" s="1"/>
      <c r="AU160" s="2">
        <f t="shared" si="393"/>
        <v>0</v>
      </c>
      <c r="AW160" s="1"/>
      <c r="AX160" s="1"/>
      <c r="AY160" s="1"/>
      <c r="AZ160" s="2">
        <f t="shared" si="394"/>
        <v>0</v>
      </c>
      <c r="BA160" s="2">
        <f>SUM(AF160,AH160,-AZ160,-Table19[[#This Row],[Sale Fee]])</f>
        <v>0</v>
      </c>
      <c r="BC160" s="1"/>
      <c r="BD160" s="1"/>
      <c r="BE160" s="1"/>
    </row>
    <row r="161" spans="1:57" x14ac:dyDescent="0.25">
      <c r="A161" s="1"/>
      <c r="B161" s="1"/>
      <c r="E161" s="4"/>
      <c r="F161" s="4"/>
      <c r="Q161" s="1"/>
      <c r="R161" s="1"/>
      <c r="S161" s="1">
        <f t="shared" si="388"/>
        <v>0</v>
      </c>
      <c r="U161" s="1"/>
      <c r="V161" s="1"/>
      <c r="W161" s="1">
        <f t="shared" si="389"/>
        <v>0</v>
      </c>
      <c r="X161" s="1"/>
      <c r="Y161" s="1"/>
      <c r="Z161" s="1">
        <f>Table19[[#This Row],[Quantity2]]*Table19[[#This Row],[U Cost]]</f>
        <v>0</v>
      </c>
      <c r="AB161" s="1"/>
      <c r="AC161" s="1"/>
      <c r="AD161" s="1">
        <f t="shared" si="390"/>
        <v>0</v>
      </c>
      <c r="AE161" s="1"/>
      <c r="AF161" s="1">
        <f>SUM(Table19[[#This Row],[Total 
Paid]:[Shipping 
Charged]])</f>
        <v>0</v>
      </c>
      <c r="AG161" s="1"/>
      <c r="AH161" s="1"/>
      <c r="AI161" s="1">
        <f t="shared" si="391"/>
        <v>0</v>
      </c>
      <c r="AK161" s="1"/>
      <c r="AL161" s="1"/>
      <c r="AM161" s="1"/>
      <c r="AN161" s="1"/>
      <c r="AP161" s="30"/>
      <c r="AQ161" s="1"/>
      <c r="AR161" s="1">
        <f t="shared" si="392"/>
        <v>0</v>
      </c>
      <c r="AS161" s="1"/>
      <c r="AT161" s="1"/>
      <c r="AU161" s="2">
        <f t="shared" si="393"/>
        <v>0</v>
      </c>
      <c r="AW161" s="1"/>
      <c r="AX161" s="1"/>
      <c r="AY161" s="1"/>
      <c r="AZ161" s="2">
        <f t="shared" si="394"/>
        <v>0</v>
      </c>
      <c r="BA161" s="2">
        <f>SUM(AF161,AH161,-AZ161,-Table19[[#This Row],[Sale Fee]])</f>
        <v>0</v>
      </c>
      <c r="BC161" s="1"/>
      <c r="BD161" s="1"/>
      <c r="BE161" s="1"/>
    </row>
    <row r="162" spans="1:57" x14ac:dyDescent="0.25">
      <c r="A162" s="1"/>
      <c r="B162" s="1"/>
      <c r="E162" s="4"/>
      <c r="F162" s="4"/>
      <c r="Q162" s="1"/>
      <c r="R162" s="1"/>
      <c r="S162" s="1">
        <f t="shared" si="388"/>
        <v>0</v>
      </c>
      <c r="U162" s="1"/>
      <c r="V162" s="1"/>
      <c r="W162" s="1">
        <f t="shared" si="389"/>
        <v>0</v>
      </c>
      <c r="X162" s="1"/>
      <c r="Y162" s="1"/>
      <c r="Z162" s="1">
        <f>Table19[[#This Row],[Quantity2]]*Table19[[#This Row],[U Cost]]</f>
        <v>0</v>
      </c>
      <c r="AB162" s="1"/>
      <c r="AC162" s="1"/>
      <c r="AD162" s="1">
        <f t="shared" si="390"/>
        <v>0</v>
      </c>
      <c r="AE162" s="1"/>
      <c r="AF162" s="1">
        <f>SUM(Table19[[#This Row],[Total 
Paid]:[Shipping 
Charged]])</f>
        <v>0</v>
      </c>
      <c r="AG162" s="1"/>
      <c r="AH162" s="1"/>
      <c r="AI162" s="1">
        <f t="shared" si="391"/>
        <v>0</v>
      </c>
      <c r="AK162" s="1"/>
      <c r="AL162" s="1"/>
      <c r="AM162" s="1"/>
      <c r="AN162" s="1"/>
      <c r="AP162" s="30"/>
      <c r="AQ162" s="1"/>
      <c r="AR162" s="1">
        <f t="shared" si="392"/>
        <v>0</v>
      </c>
      <c r="AS162" s="1"/>
      <c r="AT162" s="1"/>
      <c r="AU162" s="2">
        <f t="shared" si="393"/>
        <v>0</v>
      </c>
      <c r="AW162" s="1"/>
      <c r="AX162" s="1"/>
      <c r="AY162" s="1"/>
      <c r="AZ162" s="2">
        <f t="shared" si="394"/>
        <v>0</v>
      </c>
      <c r="BA162" s="2">
        <f>SUM(AF162,AH162,-AZ162,-Table19[[#This Row],[Sale Fee]])</f>
        <v>0</v>
      </c>
      <c r="BC162" s="1"/>
      <c r="BD162" s="1"/>
      <c r="BE162" s="1"/>
    </row>
    <row r="163" spans="1:57" x14ac:dyDescent="0.25">
      <c r="A163" s="1"/>
      <c r="B163" s="1"/>
      <c r="E163" s="4"/>
      <c r="F163" s="4"/>
      <c r="Q163" s="1"/>
      <c r="R163" s="1"/>
      <c r="S163" s="1">
        <f t="shared" ref="S163:S164" si="402">R163*Q163</f>
        <v>0</v>
      </c>
      <c r="U163" s="1"/>
      <c r="V163" s="1"/>
      <c r="W163" s="1">
        <f t="shared" ref="W163:W164" si="403">U163*V163</f>
        <v>0</v>
      </c>
      <c r="X163" s="1"/>
      <c r="Y163" s="1"/>
      <c r="Z163" s="1">
        <f>Table19[[#This Row],[Quantity2]]*Table19[[#This Row],[U Cost]]</f>
        <v>0</v>
      </c>
      <c r="AB163" s="1"/>
      <c r="AC163" s="1"/>
      <c r="AD163" s="1">
        <f t="shared" ref="AD163:AD164" si="404">AC163*AB163</f>
        <v>0</v>
      </c>
      <c r="AE163" s="1"/>
      <c r="AF163" s="1">
        <f>SUM(Table19[[#This Row],[Total 
Paid]:[Shipping 
Charged]])</f>
        <v>0</v>
      </c>
      <c r="AG163" s="1"/>
      <c r="AH163" s="1"/>
      <c r="AI163" s="1">
        <f t="shared" ref="AI163:AI164" si="405">SUM(AF163,AG163,AH163)</f>
        <v>0</v>
      </c>
      <c r="AK163" s="1"/>
      <c r="AL163" s="1"/>
      <c r="AM163" s="1"/>
      <c r="AN163" s="1"/>
      <c r="AP163" s="30"/>
      <c r="AQ163" s="1"/>
      <c r="AR163" s="1">
        <f t="shared" ref="AR163:AR164" si="406">AQ163*AP163</f>
        <v>0</v>
      </c>
      <c r="AS163" s="1"/>
      <c r="AT163" s="1"/>
      <c r="AU163" s="2">
        <f t="shared" ref="AU163:AU164" si="407">SUM(AR163:AT163)</f>
        <v>0</v>
      </c>
      <c r="AW163" s="1"/>
      <c r="AX163" s="1"/>
      <c r="AY163" s="1"/>
      <c r="AZ163" s="2">
        <f t="shared" ref="AZ163:AZ164" si="408">SUM(AU163,AW163,AX163,AY163)</f>
        <v>0</v>
      </c>
      <c r="BA163" s="2">
        <f>SUM(AF163,AH163,-AZ163,-Table19[[#This Row],[Sale Fee]])</f>
        <v>0</v>
      </c>
      <c r="BC163" s="1"/>
      <c r="BD163" s="1"/>
      <c r="BE163" s="1"/>
    </row>
    <row r="164" spans="1:57" x14ac:dyDescent="0.25">
      <c r="A164" s="1"/>
      <c r="B164" s="1"/>
      <c r="E164" s="4"/>
      <c r="F164" s="4"/>
      <c r="Q164" s="1"/>
      <c r="R164" s="1"/>
      <c r="S164" s="1">
        <f t="shared" si="402"/>
        <v>0</v>
      </c>
      <c r="U164" s="1"/>
      <c r="V164" s="1"/>
      <c r="W164" s="1">
        <f t="shared" si="403"/>
        <v>0</v>
      </c>
      <c r="X164" s="1"/>
      <c r="Y164" s="1"/>
      <c r="Z164" s="1">
        <f>Table19[[#This Row],[Quantity2]]*Table19[[#This Row],[U Cost]]</f>
        <v>0</v>
      </c>
      <c r="AB164" s="1"/>
      <c r="AC164" s="1"/>
      <c r="AD164" s="1">
        <f t="shared" si="404"/>
        <v>0</v>
      </c>
      <c r="AE164" s="1"/>
      <c r="AF164" s="1">
        <f>SUM(Table19[[#This Row],[Total 
Paid]:[Shipping 
Charged]])</f>
        <v>0</v>
      </c>
      <c r="AG164" s="1"/>
      <c r="AH164" s="1"/>
      <c r="AI164" s="1">
        <f t="shared" si="405"/>
        <v>0</v>
      </c>
      <c r="AK164" s="1"/>
      <c r="AL164" s="1"/>
      <c r="AM164" s="1"/>
      <c r="AN164" s="1"/>
      <c r="AP164" s="30"/>
      <c r="AQ164" s="1"/>
      <c r="AR164" s="1">
        <f t="shared" si="406"/>
        <v>0</v>
      </c>
      <c r="AS164" s="1"/>
      <c r="AT164" s="1"/>
      <c r="AU164" s="2">
        <f t="shared" si="407"/>
        <v>0</v>
      </c>
      <c r="AW164" s="1"/>
      <c r="AX164" s="1"/>
      <c r="AY164" s="1"/>
      <c r="AZ164" s="2">
        <f t="shared" si="408"/>
        <v>0</v>
      </c>
      <c r="BA164" s="2">
        <f>SUM(AF164,AH164,-AZ164,-Table19[[#This Row],[Sale Fee]])</f>
        <v>0</v>
      </c>
      <c r="BC164" s="1"/>
      <c r="BD164" s="1"/>
      <c r="BE164" s="1"/>
    </row>
    <row r="165" spans="1:57" x14ac:dyDescent="0.25">
      <c r="A165" s="1"/>
      <c r="B165" s="1"/>
      <c r="E165" s="4"/>
      <c r="F165" s="4"/>
      <c r="Q165" s="1"/>
      <c r="R165" s="1"/>
      <c r="S165" s="1">
        <f t="shared" ref="S165" si="409">R165*Q165</f>
        <v>0</v>
      </c>
      <c r="U165" s="1"/>
      <c r="V165" s="1"/>
      <c r="W165" s="1">
        <f t="shared" ref="W165" si="410">U165*V165</f>
        <v>0</v>
      </c>
      <c r="X165" s="1"/>
      <c r="Y165" s="1"/>
      <c r="Z165" s="1">
        <f>Table19[[#This Row],[Quantity2]]*Table19[[#This Row],[U Cost]]</f>
        <v>0</v>
      </c>
      <c r="AB165" s="1"/>
      <c r="AC165" s="1"/>
      <c r="AD165" s="1">
        <f t="shared" ref="AD165" si="411">AC165*AB165</f>
        <v>0</v>
      </c>
      <c r="AE165" s="1"/>
      <c r="AF165" s="1">
        <f>SUM(Table19[[#This Row],[Total 
Paid]:[Shipping 
Charged]])</f>
        <v>0</v>
      </c>
      <c r="AG165" s="1"/>
      <c r="AH165" s="1"/>
      <c r="AI165" s="1">
        <f t="shared" ref="AI165" si="412">SUM(AF165,AG165,AH165)</f>
        <v>0</v>
      </c>
      <c r="AK165" s="1"/>
      <c r="AL165" s="1"/>
      <c r="AM165" s="1"/>
      <c r="AN165" s="1"/>
      <c r="AP165" s="30"/>
      <c r="AQ165" s="1"/>
      <c r="AR165" s="1">
        <f t="shared" ref="AR165" si="413">AQ165*AP165</f>
        <v>0</v>
      </c>
      <c r="AS165" s="1"/>
      <c r="AT165" s="1"/>
      <c r="AU165" s="2">
        <f t="shared" ref="AU165" si="414">SUM(AR165:AT165)</f>
        <v>0</v>
      </c>
      <c r="AW165" s="1"/>
      <c r="AX165" s="1"/>
      <c r="AY165" s="1"/>
      <c r="AZ165" s="2">
        <f t="shared" ref="AZ165" si="415">SUM(AU165,AW165,AX165,AY165)</f>
        <v>0</v>
      </c>
      <c r="BA165" s="2">
        <f>SUM(AF165,AH165,-AZ165,-Table19[[#This Row],[Sale Fee]])</f>
        <v>0</v>
      </c>
      <c r="BC165" s="1"/>
      <c r="BD165" s="1"/>
      <c r="BE165" s="1"/>
    </row>
    <row r="166" spans="1:57" x14ac:dyDescent="0.25">
      <c r="A166" s="1"/>
      <c r="B166" s="1"/>
      <c r="E166" s="4"/>
      <c r="F166" s="4"/>
      <c r="Q166" s="1"/>
      <c r="R166" s="1"/>
      <c r="S166" s="1">
        <f t="shared" ref="S166:S179" si="416">R166*Q166</f>
        <v>0</v>
      </c>
      <c r="U166" s="1"/>
      <c r="V166" s="1"/>
      <c r="W166" s="1">
        <f t="shared" ref="W166:W179" si="417">U166*V166</f>
        <v>0</v>
      </c>
      <c r="X166" s="1"/>
      <c r="Y166" s="1"/>
      <c r="Z166" s="1">
        <f>Table19[[#This Row],[Quantity2]]*Table19[[#This Row],[U Cost]]</f>
        <v>0</v>
      </c>
      <c r="AB166" s="1"/>
      <c r="AC166" s="1"/>
      <c r="AD166" s="1">
        <f t="shared" ref="AD166:AD179" si="418">AC166*AB166</f>
        <v>0</v>
      </c>
      <c r="AE166" s="1"/>
      <c r="AF166" s="1">
        <f>SUM(Table19[[#This Row],[Total 
Paid]:[Shipping 
Charged]])</f>
        <v>0</v>
      </c>
      <c r="AG166" s="1"/>
      <c r="AH166" s="1"/>
      <c r="AI166" s="1">
        <f t="shared" ref="AI166:AI179" si="419">SUM(AF166,AG166,AH166)</f>
        <v>0</v>
      </c>
      <c r="AK166" s="1"/>
      <c r="AL166" s="1"/>
      <c r="AM166" s="1"/>
      <c r="AN166" s="1"/>
      <c r="AP166" s="30"/>
      <c r="AQ166" s="1"/>
      <c r="AR166" s="1">
        <f t="shared" ref="AR166:AR179" si="420">AQ166*AP166</f>
        <v>0</v>
      </c>
      <c r="AS166" s="1"/>
      <c r="AT166" s="1"/>
      <c r="AU166" s="2">
        <f t="shared" ref="AU166:AU179" si="421">SUM(AR166:AT166)</f>
        <v>0</v>
      </c>
      <c r="AW166" s="1"/>
      <c r="AX166" s="1"/>
      <c r="AY166" s="1"/>
      <c r="AZ166" s="2">
        <f t="shared" ref="AZ166:AZ179" si="422">SUM(AU166,AW166,AX166,AY166)</f>
        <v>0</v>
      </c>
      <c r="BA166" s="2">
        <f>SUM(AF166,AH166,-AZ166,-Table19[[#This Row],[Sale Fee]])</f>
        <v>0</v>
      </c>
      <c r="BC166" s="1"/>
      <c r="BD166" s="1"/>
      <c r="BE166" s="1"/>
    </row>
    <row r="167" spans="1:57" x14ac:dyDescent="0.25">
      <c r="A167" s="1"/>
      <c r="B167" s="1"/>
      <c r="E167" s="4"/>
      <c r="F167" s="4"/>
      <c r="Q167" s="1"/>
      <c r="R167" s="1"/>
      <c r="S167" s="1">
        <f t="shared" ref="S167:S168" si="423">R167*Q167</f>
        <v>0</v>
      </c>
      <c r="U167" s="1"/>
      <c r="V167" s="1"/>
      <c r="W167" s="1">
        <f t="shared" ref="W167:W168" si="424">U167*V167</f>
        <v>0</v>
      </c>
      <c r="X167" s="1"/>
      <c r="Y167" s="1"/>
      <c r="Z167" s="1">
        <f>Table19[[#This Row],[Quantity2]]*Table19[[#This Row],[U Cost]]</f>
        <v>0</v>
      </c>
      <c r="AB167" s="1"/>
      <c r="AC167" s="1"/>
      <c r="AD167" s="1">
        <f t="shared" ref="AD167:AD168" si="425">AC167*AB167</f>
        <v>0</v>
      </c>
      <c r="AE167" s="1"/>
      <c r="AF167" s="1">
        <f>SUM(Table19[[#This Row],[Total 
Paid]:[Shipping 
Charged]])</f>
        <v>0</v>
      </c>
      <c r="AG167" s="1"/>
      <c r="AH167" s="1"/>
      <c r="AI167" s="1">
        <f t="shared" ref="AI167:AI168" si="426">SUM(AF167,AG167,AH167)</f>
        <v>0</v>
      </c>
      <c r="AK167" s="1"/>
      <c r="AL167" s="1"/>
      <c r="AM167" s="1"/>
      <c r="AN167" s="1"/>
      <c r="AP167" s="30"/>
      <c r="AQ167" s="1"/>
      <c r="AR167" s="1">
        <f t="shared" ref="AR167:AR168" si="427">AQ167*AP167</f>
        <v>0</v>
      </c>
      <c r="AS167" s="1"/>
      <c r="AT167" s="1"/>
      <c r="AU167" s="2">
        <f t="shared" ref="AU167:AU168" si="428">SUM(AR167:AT167)</f>
        <v>0</v>
      </c>
      <c r="AW167" s="1"/>
      <c r="AX167" s="1"/>
      <c r="AY167" s="1"/>
      <c r="AZ167" s="2">
        <f t="shared" ref="AZ167:AZ168" si="429">SUM(AU167,AW167,AX167,AY167)</f>
        <v>0</v>
      </c>
      <c r="BA167" s="2">
        <f>SUM(AF167,AH167,-AZ167,-Table19[[#This Row],[Sale Fee]])</f>
        <v>0</v>
      </c>
      <c r="BC167" s="1"/>
      <c r="BD167" s="1"/>
      <c r="BE167" s="1"/>
    </row>
    <row r="168" spans="1:57" x14ac:dyDescent="0.25">
      <c r="A168" s="1"/>
      <c r="B168" s="1"/>
      <c r="E168" s="4"/>
      <c r="F168" s="4"/>
      <c r="Q168" s="1"/>
      <c r="R168" s="1"/>
      <c r="S168" s="1">
        <f t="shared" si="423"/>
        <v>0</v>
      </c>
      <c r="U168" s="1"/>
      <c r="V168" s="1"/>
      <c r="W168" s="1">
        <f t="shared" si="424"/>
        <v>0</v>
      </c>
      <c r="X168" s="1"/>
      <c r="Y168" s="1"/>
      <c r="Z168" s="1">
        <f>Table19[[#This Row],[Quantity2]]*Table19[[#This Row],[U Cost]]</f>
        <v>0</v>
      </c>
      <c r="AB168" s="1"/>
      <c r="AC168" s="1"/>
      <c r="AD168" s="1">
        <f t="shared" si="425"/>
        <v>0</v>
      </c>
      <c r="AE168" s="1"/>
      <c r="AF168" s="1">
        <f>SUM(Table19[[#This Row],[Total 
Paid]:[Shipping 
Charged]])</f>
        <v>0</v>
      </c>
      <c r="AG168" s="1"/>
      <c r="AH168" s="1"/>
      <c r="AI168" s="1">
        <f t="shared" si="426"/>
        <v>0</v>
      </c>
      <c r="AK168" s="1"/>
      <c r="AL168" s="1"/>
      <c r="AM168" s="1"/>
      <c r="AN168" s="1"/>
      <c r="AP168" s="30"/>
      <c r="AQ168" s="1"/>
      <c r="AR168" s="1">
        <f t="shared" si="427"/>
        <v>0</v>
      </c>
      <c r="AS168" s="1"/>
      <c r="AT168" s="1"/>
      <c r="AU168" s="2">
        <f t="shared" si="428"/>
        <v>0</v>
      </c>
      <c r="AW168" s="1"/>
      <c r="AX168" s="1"/>
      <c r="AY168" s="1"/>
      <c r="AZ168" s="2">
        <f t="shared" si="429"/>
        <v>0</v>
      </c>
      <c r="BA168" s="2">
        <f>SUM(AF168,AH168,-AZ168,-Table19[[#This Row],[Sale Fee]])</f>
        <v>0</v>
      </c>
      <c r="BC168" s="1"/>
      <c r="BD168" s="1"/>
      <c r="BE168" s="1"/>
    </row>
    <row r="169" spans="1:57" x14ac:dyDescent="0.25">
      <c r="A169" s="1"/>
      <c r="B169" s="1"/>
      <c r="E169" s="4"/>
      <c r="F169" s="4"/>
      <c r="Q169" s="1"/>
      <c r="R169" s="1"/>
      <c r="S169" s="1">
        <f t="shared" si="416"/>
        <v>0</v>
      </c>
      <c r="U169" s="1"/>
      <c r="V169" s="58"/>
      <c r="W169" s="1">
        <f t="shared" si="417"/>
        <v>0</v>
      </c>
      <c r="X169" s="1"/>
      <c r="Y169" s="1"/>
      <c r="Z169" s="1">
        <f>Table19[[#This Row],[Quantity2]]*Table19[[#This Row],[U Cost]]</f>
        <v>0</v>
      </c>
      <c r="AB169" s="1"/>
      <c r="AC169" s="1"/>
      <c r="AD169" s="1">
        <f t="shared" si="418"/>
        <v>0</v>
      </c>
      <c r="AE169" s="1"/>
      <c r="AF169" s="1">
        <f>SUM(Table19[[#This Row],[Total 
Paid]:[Shipping 
Charged]])</f>
        <v>0</v>
      </c>
      <c r="AG169" s="1"/>
      <c r="AH169" s="1"/>
      <c r="AI169" s="1">
        <f t="shared" si="419"/>
        <v>0</v>
      </c>
      <c r="AK169" s="1"/>
      <c r="AL169" s="1"/>
      <c r="AM169" s="1"/>
      <c r="AN169" s="1"/>
      <c r="AP169" s="30"/>
      <c r="AQ169" s="1"/>
      <c r="AR169" s="1">
        <f t="shared" si="420"/>
        <v>0</v>
      </c>
      <c r="AS169" s="1"/>
      <c r="AT169" s="1"/>
      <c r="AU169" s="2">
        <f t="shared" si="421"/>
        <v>0</v>
      </c>
      <c r="AW169" s="1"/>
      <c r="AX169" s="1"/>
      <c r="AY169" s="1"/>
      <c r="AZ169" s="2">
        <f t="shared" si="422"/>
        <v>0</v>
      </c>
      <c r="BA169" s="2">
        <f>SUM(AF169,AH169,-AZ169,-Table19[[#This Row],[Sale Fee]])</f>
        <v>0</v>
      </c>
      <c r="BC169" s="1"/>
      <c r="BD169" s="1"/>
      <c r="BE169" s="1"/>
    </row>
    <row r="170" spans="1:57" x14ac:dyDescent="0.25">
      <c r="A170" s="1"/>
      <c r="B170" s="1"/>
      <c r="E170" s="4"/>
      <c r="F170" s="4"/>
      <c r="Q170" s="1"/>
      <c r="R170" s="1"/>
      <c r="S170" s="1">
        <f t="shared" ref="S170" si="430">R170*Q170</f>
        <v>0</v>
      </c>
      <c r="U170" s="1"/>
      <c r="V170" s="58"/>
      <c r="W170" s="1">
        <f t="shared" ref="W170" si="431">U170*V170</f>
        <v>0</v>
      </c>
      <c r="X170" s="1"/>
      <c r="Y170" s="1"/>
      <c r="Z170" s="1">
        <f>Table19[[#This Row],[Quantity2]]*Table19[[#This Row],[U Cost]]</f>
        <v>0</v>
      </c>
      <c r="AB170" s="1"/>
      <c r="AC170" s="1"/>
      <c r="AD170" s="1">
        <f t="shared" ref="AD170" si="432">AC170*AB170</f>
        <v>0</v>
      </c>
      <c r="AE170" s="1"/>
      <c r="AF170" s="1">
        <f>SUM(Table19[[#This Row],[Total 
Paid]:[Shipping 
Charged]])</f>
        <v>0</v>
      </c>
      <c r="AG170" s="1"/>
      <c r="AH170" s="1"/>
      <c r="AI170" s="1">
        <f t="shared" ref="AI170" si="433">SUM(AF170,AG170,AH170)</f>
        <v>0</v>
      </c>
      <c r="AK170" s="1"/>
      <c r="AL170" s="1"/>
      <c r="AM170" s="1"/>
      <c r="AN170" s="1"/>
      <c r="AP170" s="30"/>
      <c r="AQ170" s="1"/>
      <c r="AR170" s="1">
        <f t="shared" ref="AR170" si="434">AQ170*AP170</f>
        <v>0</v>
      </c>
      <c r="AS170" s="1"/>
      <c r="AT170" s="1"/>
      <c r="AU170" s="2">
        <f t="shared" ref="AU170" si="435">SUM(AR170:AT170)</f>
        <v>0</v>
      </c>
      <c r="AW170" s="1"/>
      <c r="AX170" s="1"/>
      <c r="AY170" s="1"/>
      <c r="AZ170" s="2">
        <f t="shared" ref="AZ170" si="436">SUM(AU170,AW170,AX170,AY170)</f>
        <v>0</v>
      </c>
      <c r="BA170" s="2">
        <f>SUM(AF170,AH170,-AZ170,-Table19[[#This Row],[Sale Fee]])</f>
        <v>0</v>
      </c>
      <c r="BC170" s="1"/>
      <c r="BD170" s="1"/>
      <c r="BE170" s="1"/>
    </row>
    <row r="171" spans="1:57" x14ac:dyDescent="0.25">
      <c r="A171" s="1"/>
      <c r="B171" s="1"/>
      <c r="E171" s="4"/>
      <c r="F171" s="4"/>
      <c r="Q171" s="1"/>
      <c r="R171" s="1"/>
      <c r="S171" s="1">
        <f t="shared" ref="S171" si="437">R171*Q171</f>
        <v>0</v>
      </c>
      <c r="U171" s="1"/>
      <c r="V171" s="58"/>
      <c r="W171" s="1">
        <f t="shared" ref="W171" si="438">U171*V171</f>
        <v>0</v>
      </c>
      <c r="X171" s="1"/>
      <c r="Y171" s="1"/>
      <c r="Z171" s="1">
        <f>Table19[[#This Row],[Quantity2]]*Table19[[#This Row],[U Cost]]</f>
        <v>0</v>
      </c>
      <c r="AB171" s="1"/>
      <c r="AC171" s="1"/>
      <c r="AD171" s="1">
        <f t="shared" ref="AD171" si="439">AC171*AB171</f>
        <v>0</v>
      </c>
      <c r="AE171" s="1"/>
      <c r="AF171" s="1">
        <f>SUM(Table19[[#This Row],[Total 
Paid]:[Shipping 
Charged]])</f>
        <v>0</v>
      </c>
      <c r="AG171" s="1"/>
      <c r="AH171" s="1"/>
      <c r="AI171" s="1">
        <f t="shared" ref="AI171" si="440">SUM(AF171,AG171,AH171)</f>
        <v>0</v>
      </c>
      <c r="AK171" s="1"/>
      <c r="AL171" s="1"/>
      <c r="AM171" s="1"/>
      <c r="AN171" s="1"/>
      <c r="AP171" s="30"/>
      <c r="AQ171" s="1"/>
      <c r="AR171" s="1">
        <f t="shared" ref="AR171" si="441">AQ171*AP171</f>
        <v>0</v>
      </c>
      <c r="AS171" s="1"/>
      <c r="AT171" s="1"/>
      <c r="AU171" s="2">
        <f t="shared" ref="AU171" si="442">SUM(AR171:AT171)</f>
        <v>0</v>
      </c>
      <c r="AW171" s="1"/>
      <c r="AX171" s="1"/>
      <c r="AY171" s="1"/>
      <c r="AZ171" s="2">
        <f t="shared" ref="AZ171" si="443">SUM(AU171,AW171,AX171,AY171)</f>
        <v>0</v>
      </c>
      <c r="BA171" s="2">
        <f>SUM(AF171,AH171,-AZ171,-Table19[[#This Row],[Sale Fee]])</f>
        <v>0</v>
      </c>
      <c r="BC171" s="1"/>
      <c r="BD171" s="1"/>
      <c r="BE171" s="1"/>
    </row>
    <row r="172" spans="1:57" x14ac:dyDescent="0.25">
      <c r="A172" s="1"/>
      <c r="B172" s="1"/>
      <c r="E172" s="4"/>
      <c r="F172" s="4"/>
      <c r="Q172" s="1"/>
      <c r="R172" s="1"/>
      <c r="S172" s="1">
        <f t="shared" ref="S172:S178" si="444">R172*Q172</f>
        <v>0</v>
      </c>
      <c r="U172" s="1"/>
      <c r="V172" s="58"/>
      <c r="W172" s="1">
        <f t="shared" ref="W172:W178" si="445">U172*V172</f>
        <v>0</v>
      </c>
      <c r="X172" s="1"/>
      <c r="Y172" s="1"/>
      <c r="Z172" s="1">
        <f>Table19[[#This Row],[Quantity2]]*Table19[[#This Row],[U Cost]]</f>
        <v>0</v>
      </c>
      <c r="AB172" s="1"/>
      <c r="AC172" s="1"/>
      <c r="AD172" s="1">
        <f t="shared" ref="AD172:AD178" si="446">AC172*AB172</f>
        <v>0</v>
      </c>
      <c r="AE172" s="1"/>
      <c r="AF172" s="1">
        <f>SUM(Table19[[#This Row],[Total 
Paid]:[Shipping 
Charged]])</f>
        <v>0</v>
      </c>
      <c r="AG172" s="1"/>
      <c r="AH172" s="1"/>
      <c r="AI172" s="1">
        <f t="shared" ref="AI172:AI178" si="447">SUM(AF172,AG172,AH172)</f>
        <v>0</v>
      </c>
      <c r="AK172" s="1"/>
      <c r="AL172" s="1"/>
      <c r="AM172" s="1"/>
      <c r="AN172" s="1"/>
      <c r="AP172" s="30"/>
      <c r="AQ172" s="1"/>
      <c r="AR172" s="1">
        <f t="shared" ref="AR172:AR178" si="448">AQ172*AP172</f>
        <v>0</v>
      </c>
      <c r="AS172" s="1"/>
      <c r="AT172" s="1"/>
      <c r="AU172" s="2">
        <f t="shared" ref="AU172:AU178" si="449">SUM(AR172:AT172)</f>
        <v>0</v>
      </c>
      <c r="AW172" s="1"/>
      <c r="AX172" s="1"/>
      <c r="AY172" s="1"/>
      <c r="AZ172" s="2">
        <f t="shared" ref="AZ172:AZ178" si="450">SUM(AU172,AW172,AX172,AY172)</f>
        <v>0</v>
      </c>
      <c r="BA172" s="2">
        <f>SUM(AF172,AH172,-AZ172,-Table19[[#This Row],[Sale Fee]])</f>
        <v>0</v>
      </c>
      <c r="BC172" s="1"/>
      <c r="BD172" s="1"/>
      <c r="BE172" s="1"/>
    </row>
    <row r="173" spans="1:57" x14ac:dyDescent="0.25">
      <c r="A173" s="1"/>
      <c r="B173" s="1"/>
      <c r="E173" s="4"/>
      <c r="F173" s="4"/>
      <c r="Q173" s="1"/>
      <c r="R173" s="1"/>
      <c r="S173" s="1">
        <f t="shared" ref="S173:S174" si="451">R173*Q173</f>
        <v>0</v>
      </c>
      <c r="U173" s="1"/>
      <c r="V173" s="1"/>
      <c r="W173" s="1">
        <f t="shared" ref="W173:W174" si="452">U173*V173</f>
        <v>0</v>
      </c>
      <c r="X173" s="1"/>
      <c r="Y173" s="1"/>
      <c r="Z173" s="1">
        <f>Table19[[#This Row],[Quantity2]]*Table19[[#This Row],[U Cost]]</f>
        <v>0</v>
      </c>
      <c r="AB173" s="1"/>
      <c r="AC173" s="1"/>
      <c r="AD173" s="1">
        <f t="shared" ref="AD173:AD174" si="453">AC173*AB173</f>
        <v>0</v>
      </c>
      <c r="AE173" s="1"/>
      <c r="AF173" s="1">
        <f>SUM(Table19[[#This Row],[Total 
Paid]:[Shipping 
Charged]])</f>
        <v>0</v>
      </c>
      <c r="AG173" s="1"/>
      <c r="AH173" s="1"/>
      <c r="AI173" s="1">
        <f t="shared" ref="AI173:AI174" si="454">SUM(AF173,AG173,AH173)</f>
        <v>0</v>
      </c>
      <c r="AK173" s="1"/>
      <c r="AL173" s="1"/>
      <c r="AM173" s="1"/>
      <c r="AN173" s="1"/>
      <c r="AP173" s="30"/>
      <c r="AQ173" s="1"/>
      <c r="AR173" s="1">
        <f t="shared" ref="AR173:AR174" si="455">AQ173*AP173</f>
        <v>0</v>
      </c>
      <c r="AS173" s="1"/>
      <c r="AT173" s="1"/>
      <c r="AU173" s="2">
        <f t="shared" ref="AU173:AU174" si="456">SUM(AR173:AT173)</f>
        <v>0</v>
      </c>
      <c r="AW173" s="1"/>
      <c r="AX173" s="1"/>
      <c r="AY173" s="1"/>
      <c r="AZ173" s="2">
        <f t="shared" ref="AZ173:AZ174" si="457">SUM(AU173,AW173,AX173,AY173)</f>
        <v>0</v>
      </c>
      <c r="BA173" s="2">
        <f>SUM(AF173,AH173,-AZ173,-Table19[[#This Row],[Sale Fee]])</f>
        <v>0</v>
      </c>
      <c r="BC173" s="1"/>
      <c r="BD173" s="1"/>
      <c r="BE173" s="1"/>
    </row>
    <row r="174" spans="1:57" x14ac:dyDescent="0.25">
      <c r="A174" s="1"/>
      <c r="B174" s="1"/>
      <c r="E174" s="4"/>
      <c r="F174" s="4"/>
      <c r="Q174" s="1"/>
      <c r="R174" s="1"/>
      <c r="S174" s="1">
        <f t="shared" si="451"/>
        <v>0</v>
      </c>
      <c r="U174" s="1"/>
      <c r="V174" s="58"/>
      <c r="W174" s="67">
        <f t="shared" si="452"/>
        <v>0</v>
      </c>
      <c r="X174" s="1"/>
      <c r="Y174" s="1"/>
      <c r="Z174" s="1">
        <f>Table19[[#This Row],[Quantity2]]*Table19[[#This Row],[U Cost]]</f>
        <v>0</v>
      </c>
      <c r="AB174" s="1"/>
      <c r="AC174" s="1"/>
      <c r="AD174" s="1">
        <f t="shared" si="453"/>
        <v>0</v>
      </c>
      <c r="AE174" s="1"/>
      <c r="AF174" s="1">
        <f>SUM(Table19[[#This Row],[Total 
Paid]:[Shipping 
Charged]])</f>
        <v>0</v>
      </c>
      <c r="AG174" s="1"/>
      <c r="AH174" s="1"/>
      <c r="AI174" s="1">
        <f t="shared" si="454"/>
        <v>0</v>
      </c>
      <c r="AK174" s="1"/>
      <c r="AL174" s="1"/>
      <c r="AM174" s="1"/>
      <c r="AN174" s="1"/>
      <c r="AP174" s="30"/>
      <c r="AQ174" s="1"/>
      <c r="AR174" s="1">
        <f t="shared" si="455"/>
        <v>0</v>
      </c>
      <c r="AS174" s="1"/>
      <c r="AT174" s="1"/>
      <c r="AU174" s="2">
        <f t="shared" si="456"/>
        <v>0</v>
      </c>
      <c r="AW174" s="1"/>
      <c r="AX174" s="1"/>
      <c r="AY174" s="1"/>
      <c r="AZ174" s="2">
        <f t="shared" si="457"/>
        <v>0</v>
      </c>
      <c r="BA174" s="2">
        <f>SUM(AF174,AH174,-AZ174,-Table19[[#This Row],[Sale Fee]])</f>
        <v>0</v>
      </c>
      <c r="BC174" s="1"/>
      <c r="BD174" s="1"/>
      <c r="BE174" s="1"/>
    </row>
    <row r="175" spans="1:57" x14ac:dyDescent="0.25">
      <c r="A175" s="1"/>
      <c r="B175" s="1"/>
      <c r="E175" s="4"/>
      <c r="F175" s="4"/>
      <c r="Q175" s="1"/>
      <c r="R175" s="1"/>
      <c r="S175" s="1">
        <f t="shared" ref="S175" si="458">R175*Q175</f>
        <v>0</v>
      </c>
      <c r="U175" s="1"/>
      <c r="V175" s="1"/>
      <c r="W175" s="1">
        <f t="shared" ref="W175" si="459">U175*V175</f>
        <v>0</v>
      </c>
      <c r="X175" s="1"/>
      <c r="Y175" s="1"/>
      <c r="Z175" s="1">
        <f>Table19[[#This Row],[Quantity2]]*Table19[[#This Row],[U Cost]]</f>
        <v>0</v>
      </c>
      <c r="AB175" s="1"/>
      <c r="AC175" s="1"/>
      <c r="AD175" s="1">
        <f t="shared" ref="AD175" si="460">AC175*AB175</f>
        <v>0</v>
      </c>
      <c r="AE175" s="1"/>
      <c r="AF175" s="1">
        <f>SUM(Table19[[#This Row],[Total 
Paid]:[Shipping 
Charged]])</f>
        <v>0</v>
      </c>
      <c r="AG175" s="1"/>
      <c r="AH175" s="1"/>
      <c r="AI175" s="1">
        <f t="shared" ref="AI175" si="461">SUM(AF175,AG175,AH175)</f>
        <v>0</v>
      </c>
      <c r="AK175" s="1"/>
      <c r="AL175" s="1"/>
      <c r="AM175" s="1"/>
      <c r="AN175" s="1"/>
      <c r="AP175" s="30"/>
      <c r="AQ175" s="1"/>
      <c r="AR175" s="1">
        <f t="shared" ref="AR175" si="462">AQ175*AP175</f>
        <v>0</v>
      </c>
      <c r="AS175" s="1"/>
      <c r="AT175" s="1"/>
      <c r="AU175" s="2">
        <f t="shared" ref="AU175" si="463">SUM(AR175:AT175)</f>
        <v>0</v>
      </c>
      <c r="AW175" s="1"/>
      <c r="AX175" s="1"/>
      <c r="AY175" s="1"/>
      <c r="AZ175" s="2">
        <f t="shared" ref="AZ175" si="464">SUM(AU175,AW175,AX175,AY175)</f>
        <v>0</v>
      </c>
      <c r="BA175" s="2">
        <f>SUM(AF175,AH175,-AZ175,-Table19[[#This Row],[Sale Fee]])</f>
        <v>0</v>
      </c>
      <c r="BC175" s="1"/>
      <c r="BD175" s="1"/>
      <c r="BE175" s="1"/>
    </row>
    <row r="176" spans="1:57" x14ac:dyDescent="0.25">
      <c r="A176" s="1"/>
      <c r="B176" s="1"/>
      <c r="E176" s="4"/>
      <c r="F176" s="4"/>
      <c r="Q176" s="1"/>
      <c r="R176" s="1"/>
      <c r="S176" s="1">
        <f t="shared" ref="S176" si="465">R176*Q176</f>
        <v>0</v>
      </c>
      <c r="U176" s="1"/>
      <c r="V176" s="1"/>
      <c r="W176" s="1">
        <f t="shared" ref="W176" si="466">U176*V176</f>
        <v>0</v>
      </c>
      <c r="X176" s="1"/>
      <c r="Y176" s="1"/>
      <c r="Z176" s="1">
        <f>Table19[[#This Row],[Quantity2]]*Table19[[#This Row],[U Cost]]</f>
        <v>0</v>
      </c>
      <c r="AB176" s="1"/>
      <c r="AC176" s="1"/>
      <c r="AD176" s="1">
        <f t="shared" ref="AD176" si="467">AC176*AB176</f>
        <v>0</v>
      </c>
      <c r="AE176" s="1"/>
      <c r="AF176" s="1">
        <f>SUM(Table19[[#This Row],[Total 
Paid]:[Shipping 
Charged]])</f>
        <v>0</v>
      </c>
      <c r="AG176" s="1"/>
      <c r="AH176" s="1"/>
      <c r="AI176" s="1">
        <f t="shared" ref="AI176" si="468">SUM(AF176,AG176,AH176)</f>
        <v>0</v>
      </c>
      <c r="AK176" s="1"/>
      <c r="AL176" s="1"/>
      <c r="AM176" s="1"/>
      <c r="AN176" s="1"/>
      <c r="AP176" s="30"/>
      <c r="AQ176" s="1"/>
      <c r="AR176" s="1">
        <f t="shared" ref="AR176" si="469">AQ176*AP176</f>
        <v>0</v>
      </c>
      <c r="AS176" s="1"/>
      <c r="AT176" s="1"/>
      <c r="AU176" s="2">
        <f t="shared" ref="AU176" si="470">SUM(AR176:AT176)</f>
        <v>0</v>
      </c>
      <c r="AW176" s="1"/>
      <c r="AX176" s="1"/>
      <c r="AY176" s="1"/>
      <c r="AZ176" s="2">
        <f t="shared" ref="AZ176" si="471">SUM(AU176,AW176,AX176,AY176)</f>
        <v>0</v>
      </c>
      <c r="BA176" s="2">
        <f>SUM(AF176,AH176,-AZ176,-Table19[[#This Row],[Sale Fee]])</f>
        <v>0</v>
      </c>
      <c r="BC176" s="1"/>
      <c r="BD176" s="1"/>
      <c r="BE176" s="1"/>
    </row>
    <row r="177" spans="1:57" x14ac:dyDescent="0.25">
      <c r="A177" s="1"/>
      <c r="B177" s="1"/>
      <c r="E177" s="4"/>
      <c r="F177" s="4"/>
      <c r="Q177" s="1"/>
      <c r="R177" s="1"/>
      <c r="S177" s="1">
        <f t="shared" ref="S177" si="472">R177*Q177</f>
        <v>0</v>
      </c>
      <c r="U177" s="1"/>
      <c r="V177" s="1"/>
      <c r="W177" s="1">
        <f t="shared" ref="W177" si="473">U177*V177</f>
        <v>0</v>
      </c>
      <c r="X177" s="1"/>
      <c r="Y177" s="1"/>
      <c r="Z177" s="1">
        <f>Table19[[#This Row],[Quantity2]]*Table19[[#This Row],[U Cost]]</f>
        <v>0</v>
      </c>
      <c r="AB177" s="1"/>
      <c r="AC177" s="1"/>
      <c r="AD177" s="1">
        <f t="shared" ref="AD177" si="474">AC177*AB177</f>
        <v>0</v>
      </c>
      <c r="AE177" s="1"/>
      <c r="AF177" s="1">
        <f>SUM(Table19[[#This Row],[Total 
Paid]:[Shipping 
Charged]])</f>
        <v>0</v>
      </c>
      <c r="AG177" s="1"/>
      <c r="AH177" s="1"/>
      <c r="AI177" s="1">
        <f t="shared" ref="AI177" si="475">SUM(AF177,AG177,AH177)</f>
        <v>0</v>
      </c>
      <c r="AK177" s="1"/>
      <c r="AL177" s="1"/>
      <c r="AM177" s="1"/>
      <c r="AN177" s="1"/>
      <c r="AP177" s="30"/>
      <c r="AQ177" s="1"/>
      <c r="AR177" s="1">
        <f t="shared" ref="AR177" si="476">AQ177*AP177</f>
        <v>0</v>
      </c>
      <c r="AS177" s="1"/>
      <c r="AT177" s="1"/>
      <c r="AU177" s="2">
        <f t="shared" ref="AU177" si="477">SUM(AR177:AT177)</f>
        <v>0</v>
      </c>
      <c r="AW177" s="1"/>
      <c r="AX177" s="1"/>
      <c r="AY177" s="1"/>
      <c r="AZ177" s="2">
        <f t="shared" ref="AZ177" si="478">SUM(AU177,AW177,AX177,AY177)</f>
        <v>0</v>
      </c>
      <c r="BA177" s="2">
        <f>SUM(AF177,AH177,-AZ177,-Table19[[#This Row],[Sale Fee]])</f>
        <v>0</v>
      </c>
      <c r="BC177" s="1"/>
      <c r="BD177" s="1"/>
      <c r="BE177" s="1"/>
    </row>
    <row r="178" spans="1:57" x14ac:dyDescent="0.25">
      <c r="A178" s="1"/>
      <c r="B178" s="1"/>
      <c r="E178" s="4"/>
      <c r="F178" s="4"/>
      <c r="Q178" s="1"/>
      <c r="R178" s="1"/>
      <c r="S178" s="1">
        <f t="shared" si="444"/>
        <v>0</v>
      </c>
      <c r="U178" s="1"/>
      <c r="V178" s="1"/>
      <c r="W178" s="1">
        <f t="shared" si="445"/>
        <v>0</v>
      </c>
      <c r="X178" s="1"/>
      <c r="Y178" s="1"/>
      <c r="Z178" s="1">
        <f>Table19[[#This Row],[Quantity2]]*Table19[[#This Row],[U Cost]]</f>
        <v>0</v>
      </c>
      <c r="AB178" s="1"/>
      <c r="AC178" s="1"/>
      <c r="AD178" s="1">
        <f t="shared" si="446"/>
        <v>0</v>
      </c>
      <c r="AE178" s="1"/>
      <c r="AF178" s="1">
        <f>SUM(Table19[[#This Row],[Total 
Paid]:[Shipping 
Charged]])</f>
        <v>0</v>
      </c>
      <c r="AG178" s="1"/>
      <c r="AH178" s="1"/>
      <c r="AI178" s="1">
        <f t="shared" si="447"/>
        <v>0</v>
      </c>
      <c r="AK178" s="1"/>
      <c r="AL178" s="1"/>
      <c r="AM178" s="1"/>
      <c r="AN178" s="1"/>
      <c r="AP178" s="30"/>
      <c r="AQ178" s="1"/>
      <c r="AR178" s="1">
        <f t="shared" si="448"/>
        <v>0</v>
      </c>
      <c r="AS178" s="1"/>
      <c r="AT178" s="1"/>
      <c r="AU178" s="2">
        <f t="shared" si="449"/>
        <v>0</v>
      </c>
      <c r="AW178" s="1"/>
      <c r="AX178" s="1"/>
      <c r="AY178" s="1"/>
      <c r="AZ178" s="2">
        <f t="shared" si="450"/>
        <v>0</v>
      </c>
      <c r="BA178" s="2">
        <f>SUM(AF178,AH178,-AZ178,-Table19[[#This Row],[Sale Fee]])</f>
        <v>0</v>
      </c>
      <c r="BC178" s="1"/>
      <c r="BD178" s="1"/>
      <c r="BE178" s="1"/>
    </row>
    <row r="179" spans="1:57" x14ac:dyDescent="0.25">
      <c r="A179" s="1"/>
      <c r="B179" s="1"/>
      <c r="E179" s="4"/>
      <c r="F179" s="4"/>
      <c r="Q179" s="1"/>
      <c r="R179" s="1"/>
      <c r="S179" s="1">
        <f t="shared" si="416"/>
        <v>0</v>
      </c>
      <c r="U179" s="1"/>
      <c r="V179" s="1"/>
      <c r="W179" s="1">
        <f t="shared" si="417"/>
        <v>0</v>
      </c>
      <c r="X179" s="1"/>
      <c r="Y179" s="1"/>
      <c r="Z179" s="1">
        <f>Table19[[#This Row],[Quantity2]]*Table19[[#This Row],[U Cost]]</f>
        <v>0</v>
      </c>
      <c r="AB179" s="1"/>
      <c r="AC179" s="1"/>
      <c r="AD179" s="1">
        <f t="shared" si="418"/>
        <v>0</v>
      </c>
      <c r="AE179" s="1"/>
      <c r="AF179" s="1">
        <f>SUM(Table19[[#This Row],[Total 
Paid]:[Shipping 
Charged]])</f>
        <v>0</v>
      </c>
      <c r="AG179" s="1"/>
      <c r="AH179" s="1"/>
      <c r="AI179" s="1">
        <f t="shared" si="419"/>
        <v>0</v>
      </c>
      <c r="AK179" s="1"/>
      <c r="AL179" s="1"/>
      <c r="AM179" s="1"/>
      <c r="AN179" s="1"/>
      <c r="AP179" s="30"/>
      <c r="AQ179" s="1"/>
      <c r="AR179" s="1">
        <f t="shared" si="420"/>
        <v>0</v>
      </c>
      <c r="AS179" s="1"/>
      <c r="AT179" s="1"/>
      <c r="AU179" s="2">
        <f t="shared" si="421"/>
        <v>0</v>
      </c>
      <c r="AW179" s="1"/>
      <c r="AX179" s="1"/>
      <c r="AY179" s="1"/>
      <c r="AZ179" s="2">
        <f t="shared" si="422"/>
        <v>0</v>
      </c>
      <c r="BA179" s="2">
        <f>SUM(AF179,AH179,-AZ179,-Table19[[#This Row],[Sale Fee]])</f>
        <v>0</v>
      </c>
      <c r="BC179" s="1"/>
      <c r="BD179" s="1"/>
      <c r="BE179" s="1"/>
    </row>
    <row r="180" spans="1:57" x14ac:dyDescent="0.25">
      <c r="A180" s="1"/>
      <c r="B180" s="1"/>
      <c r="E180" s="4"/>
      <c r="F180" s="4"/>
      <c r="Q180" s="1"/>
      <c r="R180" s="1"/>
      <c r="S180" s="1">
        <f t="shared" ref="S180" si="479">R180*Q180</f>
        <v>0</v>
      </c>
      <c r="U180" s="1"/>
      <c r="V180" s="1"/>
      <c r="W180" s="1">
        <f t="shared" ref="W180" si="480">U180*V180</f>
        <v>0</v>
      </c>
      <c r="X180" s="1"/>
      <c r="Y180" s="1"/>
      <c r="Z180" s="1">
        <f>Table19[[#This Row],[Quantity2]]*Table19[[#This Row],[U Cost]]</f>
        <v>0</v>
      </c>
      <c r="AB180" s="1"/>
      <c r="AC180" s="1"/>
      <c r="AD180" s="1">
        <f t="shared" ref="AD180" si="481">AC180*AB180</f>
        <v>0</v>
      </c>
      <c r="AE180" s="1"/>
      <c r="AF180" s="1">
        <f>SUM(Table19[[#This Row],[Total 
Paid]:[Shipping 
Charged]])</f>
        <v>0</v>
      </c>
      <c r="AG180" s="1"/>
      <c r="AH180" s="1"/>
      <c r="AI180" s="1">
        <f t="shared" ref="AI180" si="482">SUM(AF180,AG180,AH180)</f>
        <v>0</v>
      </c>
      <c r="AK180" s="1"/>
      <c r="AL180" s="1"/>
      <c r="AM180" s="1"/>
      <c r="AN180" s="1"/>
      <c r="AP180" s="30"/>
      <c r="AQ180" s="1"/>
      <c r="AR180" s="1">
        <f t="shared" ref="AR180" si="483">AQ180*AP180</f>
        <v>0</v>
      </c>
      <c r="AS180" s="1"/>
      <c r="AT180" s="1"/>
      <c r="AU180" s="2">
        <f t="shared" ref="AU180" si="484">SUM(AR180:AT180)</f>
        <v>0</v>
      </c>
      <c r="AW180" s="1"/>
      <c r="AX180" s="1"/>
      <c r="AY180" s="1"/>
      <c r="AZ180" s="2">
        <f t="shared" ref="AZ180" si="485">SUM(AU180,AW180,AX180,AY180)</f>
        <v>0</v>
      </c>
      <c r="BA180" s="2">
        <f>SUM(AF180,AH180,-AZ180,-Table19[[#This Row],[Sale Fee]])</f>
        <v>0</v>
      </c>
      <c r="BC180" s="1"/>
      <c r="BD180" s="1"/>
      <c r="BE180" s="1"/>
    </row>
    <row r="181" spans="1:57" x14ac:dyDescent="0.25">
      <c r="A181" s="1"/>
      <c r="B181" s="1"/>
      <c r="E181" s="4"/>
      <c r="F181" s="4"/>
      <c r="Q181" s="1"/>
      <c r="R181" s="1"/>
      <c r="S181" s="1">
        <f t="shared" ref="S181" si="486">R181*Q181</f>
        <v>0</v>
      </c>
      <c r="U181" s="1"/>
      <c r="V181" s="1"/>
      <c r="W181" s="1">
        <f t="shared" ref="W181" si="487">U181*V181</f>
        <v>0</v>
      </c>
      <c r="X181" s="1"/>
      <c r="Y181" s="1"/>
      <c r="Z181" s="1">
        <f>Table19[[#This Row],[Quantity2]]*Table19[[#This Row],[U Cost]]</f>
        <v>0</v>
      </c>
      <c r="AB181" s="1"/>
      <c r="AC181" s="1"/>
      <c r="AD181" s="1">
        <f t="shared" ref="AD181" si="488">AC181*AB181</f>
        <v>0</v>
      </c>
      <c r="AE181" s="1"/>
      <c r="AF181" s="1">
        <f>SUM(Table19[[#This Row],[Total 
Paid]:[Shipping 
Charged]])</f>
        <v>0</v>
      </c>
      <c r="AG181" s="1"/>
      <c r="AH181" s="1"/>
      <c r="AI181" s="1">
        <f t="shared" ref="AI181" si="489">SUM(AF181,AG181,AH181)</f>
        <v>0</v>
      </c>
      <c r="AK181" s="1"/>
      <c r="AL181" s="1"/>
      <c r="AM181" s="1"/>
      <c r="AN181" s="1"/>
      <c r="AP181" s="30"/>
      <c r="AQ181" s="1"/>
      <c r="AR181" s="1">
        <f t="shared" ref="AR181" si="490">AQ181*AP181</f>
        <v>0</v>
      </c>
      <c r="AS181" s="1"/>
      <c r="AT181" s="1"/>
      <c r="AU181" s="2">
        <f t="shared" ref="AU181" si="491">SUM(AR181:AT181)</f>
        <v>0</v>
      </c>
      <c r="AW181" s="1"/>
      <c r="AX181" s="1"/>
      <c r="AY181" s="1"/>
      <c r="AZ181" s="2">
        <f t="shared" ref="AZ181" si="492">SUM(AU181,AW181,AX181,AY181)</f>
        <v>0</v>
      </c>
      <c r="BA181" s="2">
        <f>SUM(AF181,AH181,-AZ181,-Table19[[#This Row],[Sale Fee]])</f>
        <v>0</v>
      </c>
      <c r="BC181" s="1"/>
      <c r="BD181" s="1"/>
      <c r="BE181" s="1"/>
    </row>
    <row r="182" spans="1:57" x14ac:dyDescent="0.25">
      <c r="A182" s="1"/>
      <c r="B182" s="1"/>
      <c r="E182" s="4"/>
      <c r="F182" s="4"/>
      <c r="Q182" s="1"/>
      <c r="R182" s="1"/>
      <c r="S182" s="1">
        <f t="shared" ref="S182" si="493">R182*Q182</f>
        <v>0</v>
      </c>
      <c r="U182" s="1"/>
      <c r="V182" s="1"/>
      <c r="W182" s="1">
        <f t="shared" ref="W182" si="494">U182*V182</f>
        <v>0</v>
      </c>
      <c r="X182" s="1"/>
      <c r="Y182" s="1"/>
      <c r="Z182" s="1">
        <f>Table19[[#This Row],[Quantity2]]*Table19[[#This Row],[U Cost]]</f>
        <v>0</v>
      </c>
      <c r="AB182" s="1"/>
      <c r="AC182" s="1"/>
      <c r="AD182" s="1">
        <f t="shared" ref="AD182" si="495">AC182*AB182</f>
        <v>0</v>
      </c>
      <c r="AE182" s="1"/>
      <c r="AF182" s="1">
        <f>SUM(Table19[[#This Row],[Total 
Paid]:[Shipping 
Charged]])</f>
        <v>0</v>
      </c>
      <c r="AG182" s="1"/>
      <c r="AH182" s="1"/>
      <c r="AI182" s="1">
        <f t="shared" ref="AI182" si="496">SUM(AF182,AG182,AH182)</f>
        <v>0</v>
      </c>
      <c r="AK182" s="1"/>
      <c r="AL182" s="1"/>
      <c r="AM182" s="1"/>
      <c r="AN182" s="1"/>
      <c r="AP182" s="30"/>
      <c r="AQ182" s="1"/>
      <c r="AR182" s="1">
        <f t="shared" ref="AR182" si="497">AQ182*AP182</f>
        <v>0</v>
      </c>
      <c r="AS182" s="1"/>
      <c r="AT182" s="1"/>
      <c r="AU182" s="2">
        <f t="shared" ref="AU182" si="498">SUM(AR182:AT182)</f>
        <v>0</v>
      </c>
      <c r="AW182" s="1"/>
      <c r="AX182" s="1"/>
      <c r="AY182" s="1"/>
      <c r="AZ182" s="2">
        <f t="shared" ref="AZ182" si="499">SUM(AU182,AW182,AX182,AY182)</f>
        <v>0</v>
      </c>
      <c r="BA182" s="2">
        <f>SUM(AF182,AH182,-AZ182,-Table19[[#This Row],[Sale Fee]])</f>
        <v>0</v>
      </c>
      <c r="BC182" s="1"/>
      <c r="BD182" s="1"/>
      <c r="BE182" s="1"/>
    </row>
    <row r="183" spans="1:57" x14ac:dyDescent="0.25">
      <c r="A183" s="1"/>
      <c r="B183" s="1"/>
      <c r="E183" s="4"/>
      <c r="F183" s="4"/>
      <c r="Q183" s="1"/>
      <c r="R183" s="1"/>
      <c r="S183" s="1">
        <f t="shared" si="388"/>
        <v>0</v>
      </c>
      <c r="U183" s="1"/>
      <c r="V183" s="1"/>
      <c r="W183" s="1">
        <f t="shared" si="389"/>
        <v>0</v>
      </c>
      <c r="X183" s="1"/>
      <c r="Y183" s="1"/>
      <c r="Z183" s="1">
        <f>Table19[[#This Row],[Quantity2]]*Table19[[#This Row],[U Cost]]</f>
        <v>0</v>
      </c>
      <c r="AB183" s="1"/>
      <c r="AC183" s="1"/>
      <c r="AD183" s="1">
        <f t="shared" si="390"/>
        <v>0</v>
      </c>
      <c r="AE183" s="1"/>
      <c r="AF183" s="1">
        <f>SUM(Table19[[#This Row],[Total 
Paid]:[Shipping 
Charged]])</f>
        <v>0</v>
      </c>
      <c r="AG183" s="1"/>
      <c r="AH183" s="1"/>
      <c r="AI183" s="1">
        <f t="shared" si="391"/>
        <v>0</v>
      </c>
      <c r="AK183" s="1"/>
      <c r="AL183" s="1"/>
      <c r="AM183" s="1"/>
      <c r="AN183" s="1"/>
      <c r="AP183" s="30"/>
      <c r="AQ183" s="1"/>
      <c r="AR183" s="1">
        <f t="shared" si="392"/>
        <v>0</v>
      </c>
      <c r="AS183" s="1"/>
      <c r="AT183" s="1"/>
      <c r="AU183" s="2">
        <f t="shared" si="393"/>
        <v>0</v>
      </c>
      <c r="AW183" s="1"/>
      <c r="AX183" s="1"/>
      <c r="AY183" s="1"/>
      <c r="AZ183" s="2">
        <f t="shared" si="394"/>
        <v>0</v>
      </c>
      <c r="BA183" s="2">
        <f>SUM(AF183,AH183,-AZ183,-Table19[[#This Row],[Sale Fee]])</f>
        <v>0</v>
      </c>
      <c r="BC183" s="1"/>
      <c r="BD183" s="1"/>
      <c r="BE183" s="1"/>
    </row>
    <row r="184" spans="1:57" x14ac:dyDescent="0.25">
      <c r="A184" s="1"/>
      <c r="B184" s="1"/>
      <c r="E184" s="4"/>
      <c r="F184" s="4"/>
      <c r="Q184" s="1"/>
      <c r="R184" s="1"/>
      <c r="S184" s="1">
        <f t="shared" ref="S184" si="500">R184*Q184</f>
        <v>0</v>
      </c>
      <c r="U184" s="1"/>
      <c r="V184" s="1"/>
      <c r="W184" s="1">
        <f t="shared" ref="W184" si="501">U184*V184</f>
        <v>0</v>
      </c>
      <c r="X184" s="1"/>
      <c r="Y184" s="1"/>
      <c r="Z184" s="1">
        <f>Table19[[#This Row],[Quantity2]]*Table19[[#This Row],[U Cost]]</f>
        <v>0</v>
      </c>
      <c r="AB184" s="1"/>
      <c r="AC184" s="1"/>
      <c r="AD184" s="1">
        <f t="shared" ref="AD184" si="502">AC184*AB184</f>
        <v>0</v>
      </c>
      <c r="AE184" s="1"/>
      <c r="AF184" s="1">
        <f>SUM(Table19[[#This Row],[Total 
Paid]:[Shipping 
Charged]])</f>
        <v>0</v>
      </c>
      <c r="AG184" s="1"/>
      <c r="AH184" s="1"/>
      <c r="AI184" s="1">
        <f t="shared" ref="AI184" si="503">SUM(AF184,AG184,AH184)</f>
        <v>0</v>
      </c>
      <c r="AK184" s="1"/>
      <c r="AL184" s="1"/>
      <c r="AM184" s="1"/>
      <c r="AN184" s="1"/>
      <c r="AP184" s="30"/>
      <c r="AQ184" s="1"/>
      <c r="AR184" s="1">
        <f t="shared" ref="AR184" si="504">AQ184*AP184</f>
        <v>0</v>
      </c>
      <c r="AS184" s="1"/>
      <c r="AT184" s="1"/>
      <c r="AU184" s="2">
        <f t="shared" ref="AU184" si="505">SUM(AR184:AT184)</f>
        <v>0</v>
      </c>
      <c r="AW184" s="1"/>
      <c r="AX184" s="1"/>
      <c r="AY184" s="1"/>
      <c r="AZ184" s="2">
        <f t="shared" ref="AZ184" si="506">SUM(AU184,AW184,AX184,AY184)</f>
        <v>0</v>
      </c>
      <c r="BA184" s="2">
        <f>SUM(AF184,AH184,-AZ184,-Table19[[#This Row],[Sale Fee]])</f>
        <v>0</v>
      </c>
      <c r="BC184" s="1"/>
      <c r="BD184" s="1"/>
      <c r="BE184" s="1"/>
    </row>
    <row r="185" spans="1:57" x14ac:dyDescent="0.25">
      <c r="A185" s="1"/>
      <c r="B185" s="1"/>
      <c r="E185" s="4"/>
      <c r="F185" s="4"/>
      <c r="Q185" s="1"/>
      <c r="R185" s="1"/>
      <c r="S185" s="1">
        <f t="shared" ref="S185" si="507">R185*Q185</f>
        <v>0</v>
      </c>
      <c r="U185" s="1"/>
      <c r="V185" s="1"/>
      <c r="W185" s="1">
        <f t="shared" ref="W185" si="508">U185*V185</f>
        <v>0</v>
      </c>
      <c r="X185" s="1"/>
      <c r="Y185" s="1"/>
      <c r="Z185" s="1">
        <f>Table19[[#This Row],[Quantity2]]*Table19[[#This Row],[U Cost]]</f>
        <v>0</v>
      </c>
      <c r="AB185" s="1"/>
      <c r="AC185" s="1"/>
      <c r="AD185" s="1">
        <f t="shared" ref="AD185" si="509">AC185*AB185</f>
        <v>0</v>
      </c>
      <c r="AE185" s="1"/>
      <c r="AF185" s="1">
        <f>SUM(Table19[[#This Row],[Total 
Paid]:[Shipping 
Charged]])</f>
        <v>0</v>
      </c>
      <c r="AG185" s="1"/>
      <c r="AH185" s="1"/>
      <c r="AI185" s="1">
        <f t="shared" ref="AI185" si="510">SUM(AF185,AG185,AH185)</f>
        <v>0</v>
      </c>
      <c r="AK185" s="1"/>
      <c r="AL185" s="1"/>
      <c r="AM185" s="1"/>
      <c r="AN185" s="1"/>
      <c r="AP185" s="30"/>
      <c r="AQ185" s="1"/>
      <c r="AR185" s="1">
        <f t="shared" ref="AR185" si="511">AQ185*AP185</f>
        <v>0</v>
      </c>
      <c r="AS185" s="1"/>
      <c r="AT185" s="1"/>
      <c r="AU185" s="2">
        <f t="shared" ref="AU185" si="512">SUM(AR185:AT185)</f>
        <v>0</v>
      </c>
      <c r="AW185" s="1"/>
      <c r="AX185" s="1"/>
      <c r="AY185" s="1"/>
      <c r="AZ185" s="2">
        <f t="shared" ref="AZ185" si="513">SUM(AU185,AW185,AX185,AY185)</f>
        <v>0</v>
      </c>
      <c r="BA185" s="2">
        <f>SUM(AF185,AH185,-AZ185,-Table19[[#This Row],[Sale Fee]])</f>
        <v>0</v>
      </c>
      <c r="BC185" s="1"/>
      <c r="BD185" s="1"/>
      <c r="BE185" s="1"/>
    </row>
    <row r="186" spans="1:57" x14ac:dyDescent="0.25">
      <c r="A186" s="1"/>
      <c r="B186" s="1"/>
      <c r="E186" s="4"/>
      <c r="F186" s="4"/>
      <c r="Q186" s="1"/>
      <c r="R186" s="1"/>
      <c r="S186" s="1">
        <f t="shared" ref="S186" si="514">R186*Q186</f>
        <v>0</v>
      </c>
      <c r="U186" s="1"/>
      <c r="V186" s="1"/>
      <c r="W186" s="1">
        <f t="shared" ref="W186" si="515">U186*V186</f>
        <v>0</v>
      </c>
      <c r="X186" s="1"/>
      <c r="Y186" s="1"/>
      <c r="Z186" s="1">
        <f>Table19[[#This Row],[Quantity2]]*Table19[[#This Row],[U Cost]]</f>
        <v>0</v>
      </c>
      <c r="AB186" s="1"/>
      <c r="AC186" s="1"/>
      <c r="AD186" s="1">
        <f t="shared" ref="AD186" si="516">AC186*AB186</f>
        <v>0</v>
      </c>
      <c r="AE186" s="1"/>
      <c r="AF186" s="1">
        <f>SUM(Table19[[#This Row],[Total 
Paid]:[Shipping 
Charged]])</f>
        <v>0</v>
      </c>
      <c r="AG186" s="1"/>
      <c r="AH186" s="1"/>
      <c r="AI186" s="1">
        <f t="shared" ref="AI186" si="517">SUM(AF186,AG186,AH186)</f>
        <v>0</v>
      </c>
      <c r="AK186" s="1"/>
      <c r="AL186" s="1"/>
      <c r="AM186" s="1"/>
      <c r="AN186" s="1"/>
      <c r="AP186" s="30"/>
      <c r="AQ186" s="1"/>
      <c r="AR186" s="1">
        <f t="shared" ref="AR186" si="518">AQ186*AP186</f>
        <v>0</v>
      </c>
      <c r="AS186" s="1"/>
      <c r="AT186" s="1"/>
      <c r="AU186" s="2">
        <f t="shared" ref="AU186" si="519">SUM(AR186:AT186)</f>
        <v>0</v>
      </c>
      <c r="AW186" s="1"/>
      <c r="AX186" s="1"/>
      <c r="AY186" s="1"/>
      <c r="AZ186" s="2">
        <f t="shared" ref="AZ186" si="520">SUM(AU186,AW186,AX186,AY186)</f>
        <v>0</v>
      </c>
      <c r="BA186" s="2">
        <f>SUM(AF186,AH186,-AZ186,-Table19[[#This Row],[Sale Fee]])</f>
        <v>0</v>
      </c>
      <c r="BC186" s="1"/>
      <c r="BD186" s="1"/>
      <c r="BE186" s="1"/>
    </row>
    <row r="187" spans="1:57" x14ac:dyDescent="0.25">
      <c r="A187" s="1"/>
      <c r="B187" s="1"/>
      <c r="E187" s="4"/>
      <c r="F187" s="4"/>
      <c r="Q187" s="1"/>
      <c r="R187" s="1"/>
      <c r="S187" s="1">
        <f t="shared" ref="S187" si="521">R187*Q187</f>
        <v>0</v>
      </c>
      <c r="U187" s="1"/>
      <c r="V187" s="1"/>
      <c r="W187" s="1">
        <f t="shared" ref="W187" si="522">U187*V187</f>
        <v>0</v>
      </c>
      <c r="X187" s="1"/>
      <c r="Y187" s="1"/>
      <c r="Z187" s="1">
        <f>Table19[[#This Row],[Quantity2]]*Table19[[#This Row],[U Cost]]</f>
        <v>0</v>
      </c>
      <c r="AB187" s="1"/>
      <c r="AC187" s="1"/>
      <c r="AD187" s="1">
        <f t="shared" ref="AD187" si="523">AC187*AB187</f>
        <v>0</v>
      </c>
      <c r="AE187" s="1"/>
      <c r="AF187" s="1">
        <f>SUM(Table19[[#This Row],[Total 
Paid]:[Shipping 
Charged]])</f>
        <v>0</v>
      </c>
      <c r="AG187" s="1"/>
      <c r="AH187" s="1"/>
      <c r="AI187" s="1">
        <f t="shared" ref="AI187" si="524">SUM(AF187,AG187,AH187)</f>
        <v>0</v>
      </c>
      <c r="AK187" s="1"/>
      <c r="AL187" s="1"/>
      <c r="AM187" s="1"/>
      <c r="AN187" s="1"/>
      <c r="AP187" s="30"/>
      <c r="AQ187" s="1"/>
      <c r="AR187" s="1">
        <f t="shared" ref="AR187" si="525">AQ187*AP187</f>
        <v>0</v>
      </c>
      <c r="AS187" s="1"/>
      <c r="AT187" s="1"/>
      <c r="AU187" s="2">
        <f t="shared" ref="AU187" si="526">SUM(AR187:AT187)</f>
        <v>0</v>
      </c>
      <c r="AW187" s="1"/>
      <c r="AX187" s="1"/>
      <c r="AY187" s="1"/>
      <c r="AZ187" s="2">
        <f t="shared" ref="AZ187" si="527">SUM(AU187,AW187,AX187,AY187)</f>
        <v>0</v>
      </c>
      <c r="BA187" s="2">
        <f>SUM(AF187,AH187,-AZ187,-Table19[[#This Row],[Sale Fee]])</f>
        <v>0</v>
      </c>
      <c r="BC187" s="1"/>
      <c r="BD187" s="1"/>
      <c r="BE187" s="1"/>
    </row>
    <row r="188" spans="1:57" x14ac:dyDescent="0.25">
      <c r="A188" s="1"/>
      <c r="B188" s="1"/>
      <c r="E188" s="4"/>
      <c r="F188" s="4"/>
      <c r="Q188" s="1"/>
      <c r="R188" s="1"/>
      <c r="S188" s="1">
        <f t="shared" ref="S188:S191" si="528">R188*Q188</f>
        <v>0</v>
      </c>
      <c r="U188" s="1"/>
      <c r="V188" s="1"/>
      <c r="W188" s="1">
        <f t="shared" ref="W188:W191" si="529">U188*V188</f>
        <v>0</v>
      </c>
      <c r="X188" s="1"/>
      <c r="Y188" s="1"/>
      <c r="Z188" s="1">
        <f>Table19[[#This Row],[Quantity2]]*Table19[[#This Row],[U Cost]]</f>
        <v>0</v>
      </c>
      <c r="AB188" s="1"/>
      <c r="AC188" s="1"/>
      <c r="AD188" s="1">
        <f t="shared" ref="AD188:AD191" si="530">AC188*AB188</f>
        <v>0</v>
      </c>
      <c r="AE188" s="1"/>
      <c r="AF188" s="1">
        <f>SUM(Table19[[#This Row],[Total 
Paid]:[Shipping 
Charged]])</f>
        <v>0</v>
      </c>
      <c r="AG188" s="1"/>
      <c r="AH188" s="1"/>
      <c r="AI188" s="1">
        <f t="shared" ref="AI188:AI191" si="531">SUM(AF188,AG188,AH188)</f>
        <v>0</v>
      </c>
      <c r="AK188" s="1"/>
      <c r="AL188" s="1"/>
      <c r="AM188" s="1"/>
      <c r="AN188" s="1"/>
      <c r="AP188" s="30"/>
      <c r="AQ188" s="1"/>
      <c r="AR188" s="1">
        <f t="shared" ref="AR188:AR191" si="532">AQ188*AP188</f>
        <v>0</v>
      </c>
      <c r="AS188" s="1"/>
      <c r="AT188" s="1"/>
      <c r="AU188" s="2">
        <f t="shared" ref="AU188:AU191" si="533">SUM(AR188:AT188)</f>
        <v>0</v>
      </c>
      <c r="AW188" s="1"/>
      <c r="AX188" s="1"/>
      <c r="AY188" s="1"/>
      <c r="AZ188" s="2">
        <f t="shared" ref="AZ188:AZ191" si="534">SUM(AU188,AW188,AX188,AY188)</f>
        <v>0</v>
      </c>
      <c r="BA188" s="2">
        <f>SUM(AF188,AH188,-AZ188,-Table19[[#This Row],[Sale Fee]])</f>
        <v>0</v>
      </c>
      <c r="BC188" s="1"/>
      <c r="BD188" s="1"/>
      <c r="BE188" s="1"/>
    </row>
    <row r="189" spans="1:57" x14ac:dyDescent="0.25">
      <c r="A189" s="1"/>
      <c r="B189" s="1"/>
      <c r="E189" s="4"/>
      <c r="F189" s="4"/>
      <c r="Q189" s="1"/>
      <c r="R189" s="1"/>
      <c r="S189" s="1">
        <f t="shared" ref="S189" si="535">R189*Q189</f>
        <v>0</v>
      </c>
      <c r="U189" s="1"/>
      <c r="V189" s="1"/>
      <c r="W189" s="1">
        <f t="shared" ref="W189" si="536">U189*V189</f>
        <v>0</v>
      </c>
      <c r="X189" s="1"/>
      <c r="Y189" s="1"/>
      <c r="Z189" s="1">
        <f>Table19[[#This Row],[Quantity2]]*Table19[[#This Row],[U Cost]]</f>
        <v>0</v>
      </c>
      <c r="AB189" s="1"/>
      <c r="AC189" s="1"/>
      <c r="AD189" s="1">
        <f t="shared" ref="AD189" si="537">AC189*AB189</f>
        <v>0</v>
      </c>
      <c r="AE189" s="1"/>
      <c r="AF189" s="1">
        <f>SUM(Table19[[#This Row],[Total 
Paid]:[Shipping 
Charged]])</f>
        <v>0</v>
      </c>
      <c r="AG189" s="1"/>
      <c r="AH189" s="1"/>
      <c r="AI189" s="1">
        <f t="shared" ref="AI189" si="538">SUM(AF189,AG189,AH189)</f>
        <v>0</v>
      </c>
      <c r="AK189" s="1"/>
      <c r="AL189" s="1"/>
      <c r="AM189" s="1"/>
      <c r="AN189" s="1"/>
      <c r="AP189" s="30"/>
      <c r="AQ189" s="1"/>
      <c r="AR189" s="1">
        <f t="shared" ref="AR189" si="539">AQ189*AP189</f>
        <v>0</v>
      </c>
      <c r="AS189" s="1"/>
      <c r="AT189" s="1"/>
      <c r="AU189" s="2">
        <f t="shared" ref="AU189" si="540">SUM(AR189:AT189)</f>
        <v>0</v>
      </c>
      <c r="AW189" s="1"/>
      <c r="AX189" s="1"/>
      <c r="AY189" s="1"/>
      <c r="AZ189" s="2">
        <f t="shared" ref="AZ189" si="541">SUM(AU189,AW189,AX189,AY189)</f>
        <v>0</v>
      </c>
      <c r="BA189" s="2">
        <f>SUM(AF189,AH189,-AZ189,-Table19[[#This Row],[Sale Fee]])</f>
        <v>0</v>
      </c>
      <c r="BC189" s="1"/>
      <c r="BD189" s="1"/>
      <c r="BE189" s="1"/>
    </row>
    <row r="190" spans="1:57" x14ac:dyDescent="0.25">
      <c r="A190" s="1"/>
      <c r="B190" s="1"/>
      <c r="E190" s="4"/>
      <c r="F190" s="4"/>
      <c r="Q190" s="1"/>
      <c r="R190" s="1"/>
      <c r="S190" s="1">
        <f t="shared" si="528"/>
        <v>0</v>
      </c>
      <c r="U190" s="1"/>
      <c r="V190" s="1"/>
      <c r="W190" s="1">
        <f t="shared" si="529"/>
        <v>0</v>
      </c>
      <c r="X190" s="1"/>
      <c r="Y190" s="1"/>
      <c r="Z190" s="1">
        <f>Table19[[#This Row],[Quantity2]]*Table19[[#This Row],[U Cost]]</f>
        <v>0</v>
      </c>
      <c r="AB190" s="1"/>
      <c r="AC190" s="1"/>
      <c r="AD190" s="1">
        <f t="shared" si="530"/>
        <v>0</v>
      </c>
      <c r="AE190" s="1"/>
      <c r="AF190" s="1">
        <f>SUM(Table19[[#This Row],[Total 
Paid]:[Shipping 
Charged]])</f>
        <v>0</v>
      </c>
      <c r="AG190" s="1"/>
      <c r="AH190" s="1"/>
      <c r="AI190" s="1">
        <f t="shared" si="531"/>
        <v>0</v>
      </c>
      <c r="AK190" s="1"/>
      <c r="AL190" s="1"/>
      <c r="AM190" s="1"/>
      <c r="AN190" s="1"/>
      <c r="AP190" s="30"/>
      <c r="AQ190" s="1"/>
      <c r="AR190" s="1">
        <f t="shared" si="532"/>
        <v>0</v>
      </c>
      <c r="AS190" s="1"/>
      <c r="AT190" s="1"/>
      <c r="AU190" s="2">
        <f t="shared" si="533"/>
        <v>0</v>
      </c>
      <c r="AW190" s="1"/>
      <c r="AX190" s="1"/>
      <c r="AY190" s="1"/>
      <c r="AZ190" s="2">
        <f t="shared" si="534"/>
        <v>0</v>
      </c>
      <c r="BA190" s="2">
        <f>SUM(AF190,AH190,-AZ190,-Table19[[#This Row],[Sale Fee]])</f>
        <v>0</v>
      </c>
      <c r="BC190" s="1"/>
      <c r="BD190" s="1"/>
      <c r="BE190" s="1"/>
    </row>
    <row r="191" spans="1:57" x14ac:dyDescent="0.25">
      <c r="A191" s="1"/>
      <c r="B191" s="1"/>
      <c r="E191" s="4"/>
      <c r="F191" s="4"/>
      <c r="Q191" s="1"/>
      <c r="R191" s="1"/>
      <c r="S191" s="1">
        <f t="shared" si="528"/>
        <v>0</v>
      </c>
      <c r="U191" s="1"/>
      <c r="V191" s="1"/>
      <c r="W191" s="1">
        <f t="shared" si="529"/>
        <v>0</v>
      </c>
      <c r="X191" s="1"/>
      <c r="Y191" s="1"/>
      <c r="Z191" s="1">
        <f>Table19[[#This Row],[Quantity2]]*Table19[[#This Row],[U Cost]]</f>
        <v>0</v>
      </c>
      <c r="AB191" s="1"/>
      <c r="AC191" s="1"/>
      <c r="AD191" s="1">
        <f t="shared" si="530"/>
        <v>0</v>
      </c>
      <c r="AE191" s="1"/>
      <c r="AF191" s="1">
        <f>SUM(Table19[[#This Row],[Total 
Paid]:[Shipping 
Charged]])</f>
        <v>0</v>
      </c>
      <c r="AG191" s="1"/>
      <c r="AH191" s="1"/>
      <c r="AI191" s="1">
        <f t="shared" si="531"/>
        <v>0</v>
      </c>
      <c r="AK191" s="1"/>
      <c r="AL191" s="1"/>
      <c r="AM191" s="1"/>
      <c r="AN191" s="1"/>
      <c r="AP191" s="30"/>
      <c r="AQ191" s="1"/>
      <c r="AR191" s="1">
        <f t="shared" si="532"/>
        <v>0</v>
      </c>
      <c r="AS191" s="1"/>
      <c r="AT191" s="1"/>
      <c r="AU191" s="2">
        <f t="shared" si="533"/>
        <v>0</v>
      </c>
      <c r="AW191" s="1"/>
      <c r="AX191" s="1"/>
      <c r="AY191" s="1"/>
      <c r="AZ191" s="2">
        <f t="shared" si="534"/>
        <v>0</v>
      </c>
      <c r="BA191" s="2">
        <f>SUM(AF191,AH191,-AZ191,-Table19[[#This Row],[Sale Fee]])</f>
        <v>0</v>
      </c>
      <c r="BC191" s="1"/>
      <c r="BD191" s="1"/>
      <c r="BE191" s="1"/>
    </row>
    <row r="192" spans="1:57" x14ac:dyDescent="0.25">
      <c r="A192" s="1"/>
      <c r="B192" s="1"/>
      <c r="E192" s="4"/>
      <c r="F192" s="4"/>
      <c r="Q192" s="1"/>
      <c r="R192" s="1"/>
      <c r="S192" s="1">
        <f t="shared" ref="S192:S193" si="542">R192*Q192</f>
        <v>0</v>
      </c>
      <c r="U192" s="1"/>
      <c r="V192" s="1"/>
      <c r="W192" s="1">
        <f t="shared" ref="W192:W193" si="543">U192*V192</f>
        <v>0</v>
      </c>
      <c r="X192" s="1"/>
      <c r="Y192" s="1"/>
      <c r="Z192" s="1">
        <f>Table19[[#This Row],[Quantity2]]*Table19[[#This Row],[U Cost]]</f>
        <v>0</v>
      </c>
      <c r="AB192" s="1"/>
      <c r="AC192" s="1"/>
      <c r="AD192" s="1">
        <f t="shared" ref="AD192:AD193" si="544">AC192*AB192</f>
        <v>0</v>
      </c>
      <c r="AE192" s="1"/>
      <c r="AF192" s="1">
        <f>SUM(Table19[[#This Row],[Total 
Paid]:[Shipping 
Charged]])</f>
        <v>0</v>
      </c>
      <c r="AG192" s="1"/>
      <c r="AH192" s="1"/>
      <c r="AI192" s="1">
        <f t="shared" ref="AI192:AI193" si="545">SUM(AF192,AG192,AH192)</f>
        <v>0</v>
      </c>
      <c r="AK192" s="1"/>
      <c r="AL192" s="1"/>
      <c r="AM192" s="1"/>
      <c r="AN192" s="1"/>
      <c r="AP192" s="30"/>
      <c r="AQ192" s="1"/>
      <c r="AR192" s="1">
        <f t="shared" ref="AR192:AR193" si="546">AQ192*AP192</f>
        <v>0</v>
      </c>
      <c r="AS192" s="1"/>
      <c r="AT192" s="1"/>
      <c r="AU192" s="2">
        <f t="shared" ref="AU192:AU193" si="547">SUM(AR192:AT192)</f>
        <v>0</v>
      </c>
      <c r="AW192" s="1"/>
      <c r="AX192" s="1"/>
      <c r="AY192" s="1"/>
      <c r="AZ192" s="2">
        <f t="shared" ref="AZ192:AZ193" si="548">SUM(AU192,AW192,AX192,AY192)</f>
        <v>0</v>
      </c>
      <c r="BA192" s="2">
        <f>SUM(AF192,AH192,-AZ192,-Table19[[#This Row],[Sale Fee]])</f>
        <v>0</v>
      </c>
      <c r="BC192" s="1"/>
      <c r="BD192" s="1"/>
      <c r="BE192" s="1"/>
    </row>
    <row r="193" spans="1:57" x14ac:dyDescent="0.25">
      <c r="A193" s="1"/>
      <c r="B193" s="1"/>
      <c r="E193" s="4"/>
      <c r="F193" s="4"/>
      <c r="Q193" s="1"/>
      <c r="R193" s="1"/>
      <c r="S193" s="1">
        <f t="shared" si="542"/>
        <v>0</v>
      </c>
      <c r="U193" s="1"/>
      <c r="V193" s="1"/>
      <c r="W193" s="1">
        <f t="shared" si="543"/>
        <v>0</v>
      </c>
      <c r="X193" s="1"/>
      <c r="Y193" s="1"/>
      <c r="Z193" s="1">
        <f>Table19[[#This Row],[Quantity2]]*Table19[[#This Row],[U Cost]]</f>
        <v>0</v>
      </c>
      <c r="AB193" s="1"/>
      <c r="AC193" s="1"/>
      <c r="AD193" s="1">
        <f t="shared" si="544"/>
        <v>0</v>
      </c>
      <c r="AE193" s="1"/>
      <c r="AF193" s="1">
        <f>SUM(Table19[[#This Row],[Total 
Paid]:[Shipping 
Charged]])</f>
        <v>0</v>
      </c>
      <c r="AG193" s="1"/>
      <c r="AH193" s="1"/>
      <c r="AI193" s="1">
        <f t="shared" si="545"/>
        <v>0</v>
      </c>
      <c r="AK193" s="1"/>
      <c r="AL193" s="1"/>
      <c r="AM193" s="1"/>
      <c r="AN193" s="1"/>
      <c r="AP193" s="30"/>
      <c r="AQ193" s="1"/>
      <c r="AR193" s="1">
        <f t="shared" si="546"/>
        <v>0</v>
      </c>
      <c r="AS193" s="1"/>
      <c r="AT193" s="1"/>
      <c r="AU193" s="2">
        <f t="shared" si="547"/>
        <v>0</v>
      </c>
      <c r="AW193" s="1"/>
      <c r="AX193" s="1"/>
      <c r="AY193" s="1"/>
      <c r="AZ193" s="2">
        <f t="shared" si="548"/>
        <v>0</v>
      </c>
      <c r="BA193" s="2">
        <f>SUM(AF193,AH193,-AZ193,-Table19[[#This Row],[Sale Fee]])</f>
        <v>0</v>
      </c>
      <c r="BC193" s="1"/>
      <c r="BD193" s="1"/>
      <c r="BE193" s="1"/>
    </row>
    <row r="194" spans="1:57" x14ac:dyDescent="0.25">
      <c r="A194" s="1"/>
      <c r="B194" s="1"/>
      <c r="E194" s="4"/>
      <c r="F194" s="4"/>
      <c r="Q194" s="1"/>
      <c r="R194" s="1"/>
      <c r="S194" s="1">
        <f t="shared" ref="S194" si="549">R194*Q194</f>
        <v>0</v>
      </c>
      <c r="U194" s="1"/>
      <c r="V194" s="1"/>
      <c r="W194" s="1">
        <f t="shared" ref="W194" si="550">U194*V194</f>
        <v>0</v>
      </c>
      <c r="X194" s="1"/>
      <c r="Y194" s="1"/>
      <c r="Z194" s="1">
        <f>Table19[[#This Row],[Quantity2]]*Table19[[#This Row],[U Cost]]</f>
        <v>0</v>
      </c>
      <c r="AB194" s="1"/>
      <c r="AC194" s="1"/>
      <c r="AD194" s="1">
        <f t="shared" ref="AD194" si="551">AC194*AB194</f>
        <v>0</v>
      </c>
      <c r="AE194" s="1"/>
      <c r="AF194" s="1">
        <f>SUM(Table19[[#This Row],[Total 
Paid]:[Shipping 
Charged]])</f>
        <v>0</v>
      </c>
      <c r="AG194" s="1"/>
      <c r="AH194" s="1"/>
      <c r="AI194" s="1">
        <f t="shared" ref="AI194" si="552">SUM(AF194,AG194,AH194)</f>
        <v>0</v>
      </c>
      <c r="AK194" s="1"/>
      <c r="AL194" s="1"/>
      <c r="AM194" s="1"/>
      <c r="AN194" s="1"/>
      <c r="AP194" s="30"/>
      <c r="AQ194" s="1"/>
      <c r="AR194" s="1">
        <f t="shared" ref="AR194" si="553">AQ194*AP194</f>
        <v>0</v>
      </c>
      <c r="AS194" s="1"/>
      <c r="AT194" s="1"/>
      <c r="AU194" s="2">
        <f t="shared" ref="AU194" si="554">SUM(AR194:AT194)</f>
        <v>0</v>
      </c>
      <c r="AW194" s="1"/>
      <c r="AX194" s="1"/>
      <c r="AY194" s="1"/>
      <c r="AZ194" s="2">
        <f t="shared" ref="AZ194" si="555">SUM(AU194,AW194,AX194,AY194)</f>
        <v>0</v>
      </c>
      <c r="BA194" s="2">
        <f>SUM(AF194,AH194,-AZ194,-Table19[[#This Row],[Sale Fee]])</f>
        <v>0</v>
      </c>
      <c r="BC194" s="1"/>
      <c r="BD194" s="1"/>
      <c r="BE194" s="1"/>
    </row>
    <row r="195" spans="1:57" x14ac:dyDescent="0.25">
      <c r="A195" s="1"/>
      <c r="B195" s="1"/>
      <c r="E195" s="4"/>
      <c r="F195" s="4"/>
      <c r="Q195" s="1"/>
      <c r="R195" s="1"/>
      <c r="S195" s="1">
        <f t="shared" ref="S195" si="556">R195*Q195</f>
        <v>0</v>
      </c>
      <c r="U195" s="1"/>
      <c r="V195" s="1"/>
      <c r="W195" s="1">
        <f t="shared" ref="W195" si="557">U195*V195</f>
        <v>0</v>
      </c>
      <c r="X195" s="1"/>
      <c r="Y195" s="1"/>
      <c r="Z195" s="1">
        <f>Table19[[#This Row],[Quantity2]]*Table19[[#This Row],[U Cost]]</f>
        <v>0</v>
      </c>
      <c r="AB195" s="1"/>
      <c r="AC195" s="1"/>
      <c r="AD195" s="1">
        <f t="shared" ref="AD195" si="558">AC195*AB195</f>
        <v>0</v>
      </c>
      <c r="AE195" s="1"/>
      <c r="AF195" s="1">
        <f>SUM(Table19[[#This Row],[Total 
Paid]:[Shipping 
Charged]])</f>
        <v>0</v>
      </c>
      <c r="AG195" s="1"/>
      <c r="AH195" s="1"/>
      <c r="AI195" s="1">
        <f t="shared" ref="AI195" si="559">SUM(AF195,AG195,AH195)</f>
        <v>0</v>
      </c>
      <c r="AK195" s="1"/>
      <c r="AL195" s="1"/>
      <c r="AM195" s="1"/>
      <c r="AN195" s="1"/>
      <c r="AP195" s="30"/>
      <c r="AQ195" s="1"/>
      <c r="AR195" s="1">
        <f t="shared" ref="AR195" si="560">AQ195*AP195</f>
        <v>0</v>
      </c>
      <c r="AS195" s="1"/>
      <c r="AT195" s="1"/>
      <c r="AU195" s="2">
        <f t="shared" ref="AU195" si="561">SUM(AR195:AT195)</f>
        <v>0</v>
      </c>
      <c r="AW195" s="1"/>
      <c r="AX195" s="1"/>
      <c r="AY195" s="1"/>
      <c r="AZ195" s="2">
        <f t="shared" ref="AZ195" si="562">SUM(AU195,AW195,AX195,AY195)</f>
        <v>0</v>
      </c>
      <c r="BA195" s="2">
        <f>SUM(AF195,AH195,-AZ195,-Table19[[#This Row],[Sale Fee]])</f>
        <v>0</v>
      </c>
      <c r="BC195" s="1"/>
      <c r="BD195" s="1"/>
      <c r="BE195" s="1"/>
    </row>
    <row r="196" spans="1:57" x14ac:dyDescent="0.25">
      <c r="A196" s="1"/>
      <c r="B196" s="1"/>
      <c r="E196" s="4"/>
      <c r="F196" s="4"/>
      <c r="Q196" s="1"/>
      <c r="R196" s="1"/>
      <c r="S196" s="1">
        <f t="shared" ref="S196" si="563">R196*Q196</f>
        <v>0</v>
      </c>
      <c r="U196" s="1"/>
      <c r="V196" s="1"/>
      <c r="W196" s="1">
        <f t="shared" ref="W196" si="564">U196*V196</f>
        <v>0</v>
      </c>
      <c r="X196" s="1"/>
      <c r="Y196" s="1"/>
      <c r="Z196" s="1">
        <f>Table19[[#This Row],[Quantity2]]*Table19[[#This Row],[U Cost]]</f>
        <v>0</v>
      </c>
      <c r="AB196" s="1"/>
      <c r="AC196" s="1"/>
      <c r="AD196" s="1">
        <f t="shared" ref="AD196" si="565">AC196*AB196</f>
        <v>0</v>
      </c>
      <c r="AE196" s="1"/>
      <c r="AF196" s="1">
        <f>SUM(Table19[[#This Row],[Total 
Paid]:[Shipping 
Charged]])</f>
        <v>0</v>
      </c>
      <c r="AG196" s="1"/>
      <c r="AH196" s="1"/>
      <c r="AI196" s="1">
        <f t="shared" ref="AI196" si="566">SUM(AF196,AG196,AH196)</f>
        <v>0</v>
      </c>
      <c r="AK196" s="1"/>
      <c r="AL196" s="1"/>
      <c r="AM196" s="1"/>
      <c r="AN196" s="1"/>
      <c r="AP196" s="30"/>
      <c r="AQ196" s="1"/>
      <c r="AR196" s="1">
        <f t="shared" ref="AR196" si="567">AQ196*AP196</f>
        <v>0</v>
      </c>
      <c r="AS196" s="1"/>
      <c r="AT196" s="1"/>
      <c r="AU196" s="2">
        <f t="shared" ref="AU196" si="568">SUM(AR196:AT196)</f>
        <v>0</v>
      </c>
      <c r="AW196" s="1"/>
      <c r="AX196" s="1"/>
      <c r="AY196" s="1"/>
      <c r="AZ196" s="2">
        <f t="shared" ref="AZ196" si="569">SUM(AU196,AW196,AX196,AY196)</f>
        <v>0</v>
      </c>
      <c r="BA196" s="2">
        <f>SUM(AF196,AH196,-AZ196,-Table19[[#This Row],[Sale Fee]])</f>
        <v>0</v>
      </c>
      <c r="BC196" s="1"/>
      <c r="BD196" s="1"/>
      <c r="BE196" s="1"/>
    </row>
    <row r="197" spans="1:57" x14ac:dyDescent="0.25">
      <c r="A197" s="1"/>
      <c r="B197" s="1"/>
      <c r="E197" s="4"/>
      <c r="F197" s="4"/>
      <c r="Q197" s="1"/>
      <c r="R197" s="1"/>
      <c r="S197" s="1">
        <f t="shared" si="388"/>
        <v>0</v>
      </c>
      <c r="U197" s="1"/>
      <c r="V197" s="1"/>
      <c r="W197" s="1">
        <f t="shared" si="389"/>
        <v>0</v>
      </c>
      <c r="X197" s="1"/>
      <c r="Y197" s="1"/>
      <c r="Z197" s="1">
        <f>Table19[[#This Row],[Quantity2]]*Table19[[#This Row],[U Cost]]</f>
        <v>0</v>
      </c>
      <c r="AB197" s="1"/>
      <c r="AC197" s="1"/>
      <c r="AD197" s="1">
        <f t="shared" si="390"/>
        <v>0</v>
      </c>
      <c r="AE197" s="1"/>
      <c r="AF197" s="1">
        <f>SUM(Table19[[#This Row],[Total 
Paid]:[Shipping 
Charged]])</f>
        <v>0</v>
      </c>
      <c r="AG197" s="1"/>
      <c r="AH197" s="1"/>
      <c r="AI197" s="1">
        <f t="shared" si="391"/>
        <v>0</v>
      </c>
      <c r="AK197" s="1"/>
      <c r="AL197" s="1"/>
      <c r="AM197" s="1"/>
      <c r="AN197" s="1"/>
      <c r="AP197" s="30"/>
      <c r="AQ197" s="1"/>
      <c r="AR197" s="1">
        <f t="shared" si="392"/>
        <v>0</v>
      </c>
      <c r="AS197" s="1"/>
      <c r="AT197" s="1"/>
      <c r="AU197" s="2">
        <f t="shared" si="393"/>
        <v>0</v>
      </c>
      <c r="AW197" s="1"/>
      <c r="AX197" s="1"/>
      <c r="AY197" s="1"/>
      <c r="AZ197" s="2">
        <f t="shared" si="394"/>
        <v>0</v>
      </c>
      <c r="BA197" s="2">
        <f>SUM(AF197,AH197,-AZ197,-Table19[[#This Row],[Sale Fee]])</f>
        <v>0</v>
      </c>
      <c r="BC197" s="1"/>
      <c r="BD197" s="1"/>
      <c r="BE197" s="1"/>
    </row>
    <row r="198" spans="1:57" x14ac:dyDescent="0.25">
      <c r="A198" s="1"/>
      <c r="B198" s="1"/>
      <c r="E198" s="4"/>
      <c r="F198" s="4"/>
      <c r="Q198" s="1"/>
      <c r="R198" s="1"/>
      <c r="S198" s="1">
        <f t="shared" ref="S198" si="570">R198*Q198</f>
        <v>0</v>
      </c>
      <c r="U198" s="1"/>
      <c r="V198" s="1"/>
      <c r="W198" s="1">
        <f t="shared" ref="W198" si="571">U198*V198</f>
        <v>0</v>
      </c>
      <c r="X198" s="1"/>
      <c r="Y198" s="1"/>
      <c r="Z198" s="1">
        <f>Table19[[#This Row],[Quantity2]]*Table19[[#This Row],[U Cost]]</f>
        <v>0</v>
      </c>
      <c r="AB198" s="1"/>
      <c r="AC198" s="1"/>
      <c r="AD198" s="1">
        <f t="shared" ref="AD198" si="572">AC198*AB198</f>
        <v>0</v>
      </c>
      <c r="AE198" s="1"/>
      <c r="AF198" s="1">
        <f>SUM(Table19[[#This Row],[Total 
Paid]:[Shipping 
Charged]])</f>
        <v>0</v>
      </c>
      <c r="AG198" s="1"/>
      <c r="AH198" s="1"/>
      <c r="AI198" s="1">
        <f t="shared" ref="AI198" si="573">SUM(AF198,AG198,AH198)</f>
        <v>0</v>
      </c>
      <c r="AK198" s="1"/>
      <c r="AL198" s="1"/>
      <c r="AM198" s="1"/>
      <c r="AN198" s="1"/>
      <c r="AP198" s="30"/>
      <c r="AQ198" s="1"/>
      <c r="AR198" s="1">
        <f t="shared" ref="AR198" si="574">AQ198*AP198</f>
        <v>0</v>
      </c>
      <c r="AS198" s="1"/>
      <c r="AT198" s="1"/>
      <c r="AU198" s="2">
        <f t="shared" ref="AU198" si="575">SUM(AR198:AT198)</f>
        <v>0</v>
      </c>
      <c r="AW198" s="1"/>
      <c r="AX198" s="1"/>
      <c r="AY198" s="1"/>
      <c r="AZ198" s="2">
        <f t="shared" ref="AZ198" si="576">SUM(AU198,AW198,AX198,AY198)</f>
        <v>0</v>
      </c>
      <c r="BA198" s="2">
        <f>SUM(AF198,AH198,-AZ198,-Table19[[#This Row],[Sale Fee]])</f>
        <v>0</v>
      </c>
      <c r="BC198" s="1"/>
      <c r="BD198" s="1"/>
      <c r="BE198" s="1"/>
    </row>
    <row r="199" spans="1:57" x14ac:dyDescent="0.25">
      <c r="A199" s="1"/>
      <c r="B199" s="1"/>
      <c r="E199" s="4"/>
      <c r="F199" s="4"/>
      <c r="Q199" s="1"/>
      <c r="R199" s="1"/>
      <c r="S199" s="1">
        <f t="shared" ref="S199" si="577">R199*Q199</f>
        <v>0</v>
      </c>
      <c r="U199" s="1"/>
      <c r="V199" s="1"/>
      <c r="W199" s="1">
        <f t="shared" ref="W199" si="578">U199*V199</f>
        <v>0</v>
      </c>
      <c r="X199" s="1"/>
      <c r="Y199" s="1"/>
      <c r="Z199" s="1">
        <f>Table19[[#This Row],[Quantity2]]*Table19[[#This Row],[U Cost]]</f>
        <v>0</v>
      </c>
      <c r="AB199" s="1"/>
      <c r="AC199" s="1"/>
      <c r="AD199" s="1">
        <f t="shared" ref="AD199" si="579">AC199*AB199</f>
        <v>0</v>
      </c>
      <c r="AE199" s="1"/>
      <c r="AF199" s="1">
        <f>SUM(Table19[[#This Row],[Total 
Paid]:[Shipping 
Charged]])</f>
        <v>0</v>
      </c>
      <c r="AG199" s="1"/>
      <c r="AH199" s="1"/>
      <c r="AI199" s="1">
        <f t="shared" ref="AI199" si="580">SUM(AF199,AG199,AH199)</f>
        <v>0</v>
      </c>
      <c r="AK199" s="1"/>
      <c r="AL199" s="1"/>
      <c r="AM199" s="1"/>
      <c r="AN199" s="1"/>
      <c r="AP199" s="30"/>
      <c r="AQ199" s="1"/>
      <c r="AR199" s="1">
        <f t="shared" ref="AR199" si="581">AQ199*AP199</f>
        <v>0</v>
      </c>
      <c r="AS199" s="1"/>
      <c r="AT199" s="1"/>
      <c r="AU199" s="2">
        <f t="shared" ref="AU199" si="582">SUM(AR199:AT199)</f>
        <v>0</v>
      </c>
      <c r="AW199" s="1"/>
      <c r="AX199" s="1"/>
      <c r="AY199" s="1"/>
      <c r="AZ199" s="2">
        <f t="shared" ref="AZ199" si="583">SUM(AU199,AW199,AX199,AY199)</f>
        <v>0</v>
      </c>
      <c r="BA199" s="2">
        <f>SUM(AF199,AH199,-AZ199,-Table19[[#This Row],[Sale Fee]])</f>
        <v>0</v>
      </c>
      <c r="BC199" s="1"/>
      <c r="BD199" s="1"/>
      <c r="BE199" s="1"/>
    </row>
    <row r="200" spans="1:57" x14ac:dyDescent="0.25">
      <c r="A200" s="1"/>
      <c r="B200" s="1"/>
      <c r="E200" s="4"/>
      <c r="F200" s="4"/>
      <c r="Q200" s="1"/>
      <c r="R200" s="1"/>
      <c r="S200" s="1">
        <f t="shared" ref="S200" si="584">R200*Q200</f>
        <v>0</v>
      </c>
      <c r="U200" s="1"/>
      <c r="V200" s="1"/>
      <c r="W200" s="1">
        <f t="shared" ref="W200" si="585">U200*V200</f>
        <v>0</v>
      </c>
      <c r="X200" s="1"/>
      <c r="Y200" s="1"/>
      <c r="Z200" s="1">
        <f>Table19[[#This Row],[Quantity2]]*Table19[[#This Row],[U Cost]]</f>
        <v>0</v>
      </c>
      <c r="AB200" s="1"/>
      <c r="AC200" s="1"/>
      <c r="AD200" s="1">
        <f t="shared" ref="AD200" si="586">AC200*AB200</f>
        <v>0</v>
      </c>
      <c r="AE200" s="1"/>
      <c r="AF200" s="1">
        <f>SUM(Table19[[#This Row],[Total 
Paid]:[Shipping 
Charged]])</f>
        <v>0</v>
      </c>
      <c r="AG200" s="1"/>
      <c r="AH200" s="1"/>
      <c r="AI200" s="1">
        <f t="shared" ref="AI200" si="587">SUM(AF200,AG200,AH200)</f>
        <v>0</v>
      </c>
      <c r="AK200" s="1"/>
      <c r="AL200" s="1"/>
      <c r="AM200" s="1"/>
      <c r="AN200" s="1"/>
      <c r="AP200" s="30"/>
      <c r="AQ200" s="1"/>
      <c r="AR200" s="1">
        <f t="shared" ref="AR200" si="588">AQ200*AP200</f>
        <v>0</v>
      </c>
      <c r="AS200" s="1"/>
      <c r="AT200" s="1"/>
      <c r="AU200" s="2">
        <f t="shared" ref="AU200" si="589">SUM(AR200:AT200)</f>
        <v>0</v>
      </c>
      <c r="AW200" s="1"/>
      <c r="AX200" s="1"/>
      <c r="AY200" s="1"/>
      <c r="AZ200" s="2">
        <f t="shared" ref="AZ200" si="590">SUM(AU200,AW200,AX200,AY200)</f>
        <v>0</v>
      </c>
      <c r="BA200" s="2">
        <f>SUM(AF200,AH200,-AZ200,-Table19[[#This Row],[Sale Fee]])</f>
        <v>0</v>
      </c>
      <c r="BC200" s="1"/>
      <c r="BD200" s="1"/>
      <c r="BE200" s="1"/>
    </row>
    <row r="201" spans="1:57" x14ac:dyDescent="0.25">
      <c r="A201" s="1"/>
      <c r="B201" s="1"/>
      <c r="E201" s="4"/>
      <c r="F201" s="4"/>
      <c r="Q201" s="1"/>
      <c r="R201" s="1"/>
      <c r="S201" s="1">
        <f t="shared" si="388"/>
        <v>0</v>
      </c>
      <c r="U201" s="1"/>
      <c r="V201" s="1"/>
      <c r="W201" s="1">
        <f t="shared" si="389"/>
        <v>0</v>
      </c>
      <c r="X201" s="1"/>
      <c r="Y201" s="1"/>
      <c r="Z201" s="1">
        <f>Table19[[#This Row],[Quantity2]]*Table19[[#This Row],[U Cost]]</f>
        <v>0</v>
      </c>
      <c r="AB201" s="1"/>
      <c r="AC201" s="1"/>
      <c r="AD201" s="1">
        <f t="shared" si="390"/>
        <v>0</v>
      </c>
      <c r="AE201" s="1"/>
      <c r="AF201" s="1">
        <f>SUM(Table19[[#This Row],[Total 
Paid]:[Shipping 
Charged]])</f>
        <v>0</v>
      </c>
      <c r="AG201" s="1"/>
      <c r="AH201" s="1"/>
      <c r="AI201" s="1">
        <f t="shared" si="391"/>
        <v>0</v>
      </c>
      <c r="AK201" s="1"/>
      <c r="AL201" s="1"/>
      <c r="AM201" s="1"/>
      <c r="AN201" s="1"/>
      <c r="AP201" s="30"/>
      <c r="AQ201" s="1"/>
      <c r="AR201" s="1">
        <f t="shared" si="392"/>
        <v>0</v>
      </c>
      <c r="AS201" s="1"/>
      <c r="AT201" s="1"/>
      <c r="AU201" s="2">
        <f t="shared" si="393"/>
        <v>0</v>
      </c>
      <c r="AW201" s="1"/>
      <c r="AX201" s="1"/>
      <c r="AY201" s="1"/>
      <c r="AZ201" s="2">
        <f t="shared" si="394"/>
        <v>0</v>
      </c>
      <c r="BA201" s="2">
        <f>SUM(AF201,AH201,-AZ201,-Table19[[#This Row],[Sale Fee]])</f>
        <v>0</v>
      </c>
      <c r="BC201" s="1"/>
      <c r="BD201" s="1"/>
      <c r="BE201" s="1"/>
    </row>
    <row r="202" spans="1:57" x14ac:dyDescent="0.25">
      <c r="A202" s="1"/>
      <c r="B202" s="1"/>
      <c r="E202" s="4"/>
      <c r="F202" s="4"/>
      <c r="Q202" s="1"/>
      <c r="R202" s="1"/>
      <c r="S202" s="1">
        <f t="shared" ref="S202" si="591">R202*Q202</f>
        <v>0</v>
      </c>
      <c r="U202" s="1"/>
      <c r="V202" s="1"/>
      <c r="W202" s="1">
        <f t="shared" ref="W202" si="592">U202*V202</f>
        <v>0</v>
      </c>
      <c r="X202" s="1"/>
      <c r="Y202" s="1"/>
      <c r="Z202" s="1">
        <f>Table19[[#This Row],[Quantity2]]*Table19[[#This Row],[U Cost]]</f>
        <v>0</v>
      </c>
      <c r="AB202" s="1"/>
      <c r="AC202" s="1"/>
      <c r="AD202" s="1">
        <f t="shared" ref="AD202" si="593">AC202*AB202</f>
        <v>0</v>
      </c>
      <c r="AE202" s="1"/>
      <c r="AF202" s="1">
        <f>SUM(Table19[[#This Row],[Total 
Paid]:[Shipping 
Charged]])</f>
        <v>0</v>
      </c>
      <c r="AG202" s="1"/>
      <c r="AH202" s="1"/>
      <c r="AI202" s="1">
        <f t="shared" ref="AI202" si="594">SUM(AF202,AG202,AH202)</f>
        <v>0</v>
      </c>
      <c r="AK202" s="1"/>
      <c r="AL202" s="1"/>
      <c r="AM202" s="1"/>
      <c r="AN202" s="1"/>
      <c r="AP202" s="30"/>
      <c r="AQ202" s="1"/>
      <c r="AR202" s="1">
        <f t="shared" ref="AR202" si="595">AQ202*AP202</f>
        <v>0</v>
      </c>
      <c r="AS202" s="1"/>
      <c r="AT202" s="1"/>
      <c r="AU202" s="2">
        <f t="shared" ref="AU202" si="596">SUM(AR202:AT202)</f>
        <v>0</v>
      </c>
      <c r="AW202" s="1"/>
      <c r="AX202" s="1"/>
      <c r="AY202" s="1"/>
      <c r="AZ202" s="2">
        <f t="shared" ref="AZ202" si="597">SUM(AU202,AW202,AX202,AY202)</f>
        <v>0</v>
      </c>
      <c r="BA202" s="2">
        <f>SUM(AF202,AH202,-AZ202,-Table19[[#This Row],[Sale Fee]])</f>
        <v>0</v>
      </c>
      <c r="BC202" s="1"/>
      <c r="BD202" s="1"/>
      <c r="BE202" s="1"/>
    </row>
    <row r="203" spans="1:57" x14ac:dyDescent="0.25">
      <c r="A203" s="1"/>
      <c r="B203" s="1"/>
      <c r="E203" s="4"/>
      <c r="F203" s="4"/>
      <c r="Q203" s="1"/>
      <c r="R203" s="1"/>
      <c r="S203" s="1">
        <f t="shared" si="388"/>
        <v>0</v>
      </c>
      <c r="U203" s="1"/>
      <c r="V203" s="1"/>
      <c r="W203" s="1">
        <f t="shared" si="389"/>
        <v>0</v>
      </c>
      <c r="X203" s="1"/>
      <c r="Y203" s="1"/>
      <c r="Z203" s="1">
        <f>Table19[[#This Row],[Quantity2]]*Table19[[#This Row],[U Cost]]</f>
        <v>0</v>
      </c>
      <c r="AB203" s="1"/>
      <c r="AC203" s="1"/>
      <c r="AD203" s="1">
        <f t="shared" si="390"/>
        <v>0</v>
      </c>
      <c r="AE203" s="1"/>
      <c r="AF203" s="1">
        <f>SUM(Table19[[#This Row],[Total 
Paid]:[Shipping 
Charged]])</f>
        <v>0</v>
      </c>
      <c r="AG203" s="1"/>
      <c r="AH203" s="1"/>
      <c r="AI203" s="1">
        <f t="shared" si="391"/>
        <v>0</v>
      </c>
      <c r="AK203" s="1"/>
      <c r="AL203" s="1"/>
      <c r="AM203" s="1"/>
      <c r="AN203" s="1"/>
      <c r="AP203" s="30"/>
      <c r="AQ203" s="1"/>
      <c r="AR203" s="1">
        <f t="shared" si="392"/>
        <v>0</v>
      </c>
      <c r="AS203" s="1"/>
      <c r="AT203" s="1"/>
      <c r="AU203" s="2">
        <f t="shared" si="393"/>
        <v>0</v>
      </c>
      <c r="AW203" s="1"/>
      <c r="AX203" s="1"/>
      <c r="AY203" s="1"/>
      <c r="AZ203" s="2">
        <f t="shared" si="394"/>
        <v>0</v>
      </c>
      <c r="BA203" s="2">
        <f>SUM(AF203,AH203,-AZ203,-Table19[[#This Row],[Sale Fee]])</f>
        <v>0</v>
      </c>
      <c r="BC203" s="1"/>
      <c r="BD203" s="1"/>
      <c r="BE203" s="1"/>
    </row>
    <row r="204" spans="1:57" x14ac:dyDescent="0.25">
      <c r="A204" s="1"/>
      <c r="B204" s="1"/>
      <c r="E204" s="4"/>
      <c r="F204" s="4"/>
      <c r="Q204" s="1"/>
      <c r="R204" s="1"/>
      <c r="S204" s="1">
        <f t="shared" ref="S204:S212" si="598">R204*Q204</f>
        <v>0</v>
      </c>
      <c r="U204" s="1"/>
      <c r="V204" s="1"/>
      <c r="W204" s="1">
        <f t="shared" ref="W204:W212" si="599">U204*V204</f>
        <v>0</v>
      </c>
      <c r="X204" s="1"/>
      <c r="Y204" s="1"/>
      <c r="Z204" s="1">
        <f>Table19[[#This Row],[Quantity2]]*Table19[[#This Row],[U Cost]]</f>
        <v>0</v>
      </c>
      <c r="AB204" s="1"/>
      <c r="AC204" s="1"/>
      <c r="AD204" s="1">
        <f t="shared" ref="AD204:AD212" si="600">AC204*AB204</f>
        <v>0</v>
      </c>
      <c r="AE204" s="1"/>
      <c r="AF204" s="1">
        <f>SUM(Table19[[#This Row],[Total 
Paid]:[Shipping 
Charged]])</f>
        <v>0</v>
      </c>
      <c r="AG204" s="1"/>
      <c r="AH204" s="1"/>
      <c r="AI204" s="1">
        <f t="shared" ref="AI204:AI212" si="601">SUM(AF204,AG204,AH204)</f>
        <v>0</v>
      </c>
      <c r="AK204" s="1"/>
      <c r="AL204" s="1"/>
      <c r="AM204" s="1"/>
      <c r="AN204" s="1"/>
      <c r="AP204" s="30"/>
      <c r="AQ204" s="1"/>
      <c r="AR204" s="1">
        <f t="shared" ref="AR204:AR212" si="602">AQ204*AP204</f>
        <v>0</v>
      </c>
      <c r="AS204" s="1"/>
      <c r="AT204" s="1"/>
      <c r="AU204" s="2">
        <f t="shared" ref="AU204:AU212" si="603">SUM(AR204:AT204)</f>
        <v>0</v>
      </c>
      <c r="AW204" s="1"/>
      <c r="AX204" s="1"/>
      <c r="AY204" s="1"/>
      <c r="AZ204" s="2">
        <f t="shared" ref="AZ204:AZ212" si="604">SUM(AU204,AW204,AX204,AY204)</f>
        <v>0</v>
      </c>
      <c r="BA204" s="2">
        <f>SUM(AF204,AH204,-AZ204,-Table19[[#This Row],[Sale Fee]])</f>
        <v>0</v>
      </c>
      <c r="BC204" s="1"/>
      <c r="BD204" s="1"/>
      <c r="BE204" s="1"/>
    </row>
    <row r="205" spans="1:57" x14ac:dyDescent="0.25">
      <c r="A205" s="1"/>
      <c r="B205" s="1"/>
      <c r="E205" s="4"/>
      <c r="F205" s="4"/>
      <c r="Q205" s="1"/>
      <c r="R205" s="1"/>
      <c r="S205" s="1">
        <f t="shared" ref="S205" si="605">R205*Q205</f>
        <v>0</v>
      </c>
      <c r="U205" s="1"/>
      <c r="V205" s="1"/>
      <c r="W205" s="1">
        <f t="shared" ref="W205" si="606">U205*V205</f>
        <v>0</v>
      </c>
      <c r="X205" s="1"/>
      <c r="Y205" s="1"/>
      <c r="Z205" s="1">
        <f>Table19[[#This Row],[Quantity2]]*Table19[[#This Row],[U Cost]]</f>
        <v>0</v>
      </c>
      <c r="AB205" s="1"/>
      <c r="AC205" s="1"/>
      <c r="AD205" s="1">
        <f t="shared" ref="AD205" si="607">AC205*AB205</f>
        <v>0</v>
      </c>
      <c r="AE205" s="1"/>
      <c r="AF205" s="1">
        <f>SUM(Table19[[#This Row],[Total 
Paid]:[Shipping 
Charged]])</f>
        <v>0</v>
      </c>
      <c r="AG205" s="1"/>
      <c r="AH205" s="1"/>
      <c r="AI205" s="1">
        <f t="shared" ref="AI205" si="608">SUM(AF205,AG205,AH205)</f>
        <v>0</v>
      </c>
      <c r="AK205" s="1"/>
      <c r="AL205" s="1"/>
      <c r="AM205" s="1"/>
      <c r="AN205" s="1"/>
      <c r="AP205" s="30"/>
      <c r="AQ205" s="1"/>
      <c r="AR205" s="1">
        <f t="shared" ref="AR205" si="609">AQ205*AP205</f>
        <v>0</v>
      </c>
      <c r="AS205" s="1"/>
      <c r="AT205" s="1"/>
      <c r="AU205" s="2">
        <f t="shared" ref="AU205" si="610">SUM(AR205:AT205)</f>
        <v>0</v>
      </c>
      <c r="AW205" s="1"/>
      <c r="AX205" s="1"/>
      <c r="AY205" s="1"/>
      <c r="AZ205" s="2">
        <f t="shared" ref="AZ205" si="611">SUM(AU205,AW205,AX205,AY205)</f>
        <v>0</v>
      </c>
      <c r="BA205" s="2">
        <f>SUM(AF205,AH205,-AZ205,-Table19[[#This Row],[Sale Fee]])</f>
        <v>0</v>
      </c>
      <c r="BC205" s="1"/>
      <c r="BD205" s="1"/>
      <c r="BE205" s="1"/>
    </row>
    <row r="206" spans="1:57" x14ac:dyDescent="0.25">
      <c r="A206" s="1"/>
      <c r="B206" s="1"/>
      <c r="E206" s="4"/>
      <c r="F206" s="4"/>
      <c r="Q206" s="1"/>
      <c r="R206" s="1"/>
      <c r="S206" s="1">
        <f t="shared" si="598"/>
        <v>0</v>
      </c>
      <c r="U206" s="1"/>
      <c r="V206" s="1"/>
      <c r="W206" s="1">
        <f t="shared" si="599"/>
        <v>0</v>
      </c>
      <c r="X206" s="1"/>
      <c r="Y206" s="1"/>
      <c r="Z206" s="1">
        <f>Table19[[#This Row],[Quantity2]]*Table19[[#This Row],[U Cost]]</f>
        <v>0</v>
      </c>
      <c r="AB206" s="1"/>
      <c r="AC206" s="1"/>
      <c r="AD206" s="1">
        <f t="shared" si="600"/>
        <v>0</v>
      </c>
      <c r="AE206" s="1"/>
      <c r="AF206" s="1">
        <f>SUM(Table19[[#This Row],[Total 
Paid]:[Shipping 
Charged]])</f>
        <v>0</v>
      </c>
      <c r="AG206" s="1"/>
      <c r="AH206" s="1"/>
      <c r="AI206" s="1">
        <f t="shared" si="601"/>
        <v>0</v>
      </c>
      <c r="AK206" s="1"/>
      <c r="AL206" s="1"/>
      <c r="AM206" s="1"/>
      <c r="AN206" s="1"/>
      <c r="AP206" s="30"/>
      <c r="AQ206" s="1"/>
      <c r="AR206" s="1">
        <f t="shared" si="602"/>
        <v>0</v>
      </c>
      <c r="AS206" s="1"/>
      <c r="AT206" s="1"/>
      <c r="AU206" s="2">
        <f t="shared" si="603"/>
        <v>0</v>
      </c>
      <c r="AW206" s="1"/>
      <c r="AX206" s="1"/>
      <c r="AY206" s="1"/>
      <c r="AZ206" s="2">
        <f t="shared" si="604"/>
        <v>0</v>
      </c>
      <c r="BA206" s="2">
        <f>SUM(AF206,AH206,-AZ206,-Table19[[#This Row],[Sale Fee]])</f>
        <v>0</v>
      </c>
      <c r="BC206" s="1"/>
      <c r="BD206" s="1"/>
      <c r="BE206" s="1"/>
    </row>
    <row r="207" spans="1:57" x14ac:dyDescent="0.25">
      <c r="A207" s="1"/>
      <c r="B207" s="1"/>
      <c r="E207" s="4"/>
      <c r="F207" s="4"/>
      <c r="Q207" s="1"/>
      <c r="R207" s="1"/>
      <c r="S207" s="1">
        <f t="shared" si="598"/>
        <v>0</v>
      </c>
      <c r="U207" s="1"/>
      <c r="V207" s="1"/>
      <c r="W207" s="1">
        <f t="shared" si="599"/>
        <v>0</v>
      </c>
      <c r="X207" s="1"/>
      <c r="Y207" s="1"/>
      <c r="Z207" s="1">
        <f>Table19[[#This Row],[Quantity2]]*Table19[[#This Row],[U Cost]]</f>
        <v>0</v>
      </c>
      <c r="AB207" s="1"/>
      <c r="AC207" s="1"/>
      <c r="AD207" s="1">
        <f t="shared" si="600"/>
        <v>0</v>
      </c>
      <c r="AE207" s="1"/>
      <c r="AF207" s="1">
        <f>SUM(Table19[[#This Row],[Total 
Paid]:[Shipping 
Charged]])</f>
        <v>0</v>
      </c>
      <c r="AG207" s="1"/>
      <c r="AH207" s="1"/>
      <c r="AI207" s="1">
        <f t="shared" si="601"/>
        <v>0</v>
      </c>
      <c r="AK207" s="1"/>
      <c r="AL207" s="1"/>
      <c r="AM207" s="1"/>
      <c r="AN207" s="1"/>
      <c r="AP207" s="30"/>
      <c r="AQ207" s="1"/>
      <c r="AR207" s="1">
        <f t="shared" si="602"/>
        <v>0</v>
      </c>
      <c r="AS207" s="1"/>
      <c r="AT207" s="1"/>
      <c r="AU207" s="2">
        <f t="shared" si="603"/>
        <v>0</v>
      </c>
      <c r="AW207" s="1"/>
      <c r="AX207" s="1"/>
      <c r="AY207" s="1"/>
      <c r="AZ207" s="2">
        <f t="shared" si="604"/>
        <v>0</v>
      </c>
      <c r="BA207" s="2">
        <f>SUM(AF207,AH207,-AZ207,-Table19[[#This Row],[Sale Fee]])</f>
        <v>0</v>
      </c>
      <c r="BC207" s="1"/>
      <c r="BD207" s="1"/>
      <c r="BE207" s="1"/>
    </row>
    <row r="208" spans="1:57" x14ac:dyDescent="0.25">
      <c r="A208" s="1"/>
      <c r="B208" s="1"/>
      <c r="E208" s="4"/>
      <c r="F208" s="4"/>
      <c r="Q208" s="1"/>
      <c r="R208" s="1"/>
      <c r="S208" s="1">
        <f t="shared" si="598"/>
        <v>0</v>
      </c>
      <c r="U208" s="1"/>
      <c r="V208" s="1"/>
      <c r="W208" s="1">
        <f t="shared" si="599"/>
        <v>0</v>
      </c>
      <c r="X208" s="1"/>
      <c r="Y208" s="1"/>
      <c r="Z208" s="1">
        <f>Table19[[#This Row],[Quantity2]]*Table19[[#This Row],[U Cost]]</f>
        <v>0</v>
      </c>
      <c r="AB208" s="1"/>
      <c r="AC208" s="1"/>
      <c r="AD208" s="1">
        <f t="shared" si="600"/>
        <v>0</v>
      </c>
      <c r="AE208" s="1"/>
      <c r="AF208" s="1">
        <f>SUM(Table19[[#This Row],[Total 
Paid]:[Shipping 
Charged]])</f>
        <v>0</v>
      </c>
      <c r="AG208" s="1"/>
      <c r="AH208" s="1"/>
      <c r="AI208" s="1">
        <f t="shared" si="601"/>
        <v>0</v>
      </c>
      <c r="AK208" s="1"/>
      <c r="AL208" s="1"/>
      <c r="AM208" s="1"/>
      <c r="AN208" s="1"/>
      <c r="AP208" s="30"/>
      <c r="AQ208" s="1"/>
      <c r="AR208" s="1">
        <f t="shared" si="602"/>
        <v>0</v>
      </c>
      <c r="AS208" s="1"/>
      <c r="AT208" s="1"/>
      <c r="AU208" s="2">
        <f t="shared" si="603"/>
        <v>0</v>
      </c>
      <c r="AW208" s="1"/>
      <c r="AX208" s="1"/>
      <c r="AY208" s="1"/>
      <c r="AZ208" s="2">
        <f t="shared" si="604"/>
        <v>0</v>
      </c>
      <c r="BA208" s="2">
        <f>SUM(AF208,AH208,-AZ208,-Table19[[#This Row],[Sale Fee]])</f>
        <v>0</v>
      </c>
      <c r="BC208" s="1"/>
      <c r="BD208" s="1"/>
      <c r="BE208" s="1"/>
    </row>
    <row r="209" spans="1:57" x14ac:dyDescent="0.25">
      <c r="A209" s="1"/>
      <c r="B209" s="1"/>
      <c r="E209" s="4"/>
      <c r="F209" s="4"/>
      <c r="Q209" s="1"/>
      <c r="R209" s="1"/>
      <c r="S209" s="1">
        <f t="shared" si="598"/>
        <v>0</v>
      </c>
      <c r="U209" s="1"/>
      <c r="V209" s="1"/>
      <c r="W209" s="1">
        <f t="shared" si="599"/>
        <v>0</v>
      </c>
      <c r="X209" s="1"/>
      <c r="Y209" s="1"/>
      <c r="Z209" s="1">
        <f>Table19[[#This Row],[Quantity2]]*Table19[[#This Row],[U Cost]]</f>
        <v>0</v>
      </c>
      <c r="AB209" s="1"/>
      <c r="AC209" s="1"/>
      <c r="AD209" s="1">
        <f t="shared" si="600"/>
        <v>0</v>
      </c>
      <c r="AE209" s="1"/>
      <c r="AF209" s="1">
        <f>SUM(Table19[[#This Row],[Total 
Paid]:[Shipping 
Charged]])</f>
        <v>0</v>
      </c>
      <c r="AG209" s="1"/>
      <c r="AH209" s="1"/>
      <c r="AI209" s="1">
        <f t="shared" si="601"/>
        <v>0</v>
      </c>
      <c r="AK209" s="1"/>
      <c r="AL209" s="1"/>
      <c r="AM209" s="1"/>
      <c r="AN209" s="1"/>
      <c r="AP209" s="30"/>
      <c r="AQ209" s="1"/>
      <c r="AR209" s="1">
        <f t="shared" si="602"/>
        <v>0</v>
      </c>
      <c r="AS209" s="1"/>
      <c r="AT209" s="1"/>
      <c r="AU209" s="2">
        <f t="shared" si="603"/>
        <v>0</v>
      </c>
      <c r="AW209" s="1"/>
      <c r="AX209" s="1"/>
      <c r="AY209" s="1"/>
      <c r="AZ209" s="2">
        <f t="shared" si="604"/>
        <v>0</v>
      </c>
      <c r="BA209" s="2">
        <f>SUM(AF209,AH209,-AZ209,-Table19[[#This Row],[Sale Fee]])</f>
        <v>0</v>
      </c>
      <c r="BC209" s="1"/>
      <c r="BD209" s="1"/>
      <c r="BE209" s="1"/>
    </row>
    <row r="210" spans="1:57" x14ac:dyDescent="0.25">
      <c r="A210" s="1"/>
      <c r="B210" s="1"/>
      <c r="E210" s="4"/>
      <c r="F210" s="4"/>
      <c r="Q210" s="1"/>
      <c r="R210" s="1"/>
      <c r="S210" s="1">
        <f t="shared" ref="S210:S211" si="612">R210*Q210</f>
        <v>0</v>
      </c>
      <c r="U210" s="1"/>
      <c r="V210" s="1"/>
      <c r="W210" s="1">
        <f t="shared" ref="W210:W211" si="613">U210*V210</f>
        <v>0</v>
      </c>
      <c r="X210" s="1"/>
      <c r="Y210" s="1"/>
      <c r="Z210" s="1">
        <f>Table19[[#This Row],[Quantity2]]*Table19[[#This Row],[U Cost]]</f>
        <v>0</v>
      </c>
      <c r="AB210" s="1"/>
      <c r="AC210" s="1"/>
      <c r="AD210" s="1">
        <f t="shared" ref="AD210:AD211" si="614">AC210*AB210</f>
        <v>0</v>
      </c>
      <c r="AE210" s="1"/>
      <c r="AF210" s="1">
        <f>SUM(Table19[[#This Row],[Total 
Paid]:[Shipping 
Charged]])</f>
        <v>0</v>
      </c>
      <c r="AG210" s="1"/>
      <c r="AH210" s="1"/>
      <c r="AI210" s="1">
        <f t="shared" ref="AI210:AI211" si="615">SUM(AF210,AG210,AH210)</f>
        <v>0</v>
      </c>
      <c r="AK210" s="1"/>
      <c r="AL210" s="1"/>
      <c r="AM210" s="1"/>
      <c r="AN210" s="1"/>
      <c r="AP210" s="30"/>
      <c r="AQ210" s="1"/>
      <c r="AR210" s="1">
        <f t="shared" ref="AR210:AR211" si="616">AQ210*AP210</f>
        <v>0</v>
      </c>
      <c r="AS210" s="1"/>
      <c r="AT210" s="1"/>
      <c r="AU210" s="2">
        <f t="shared" ref="AU210:AU211" si="617">SUM(AR210:AT210)</f>
        <v>0</v>
      </c>
      <c r="AW210" s="1"/>
      <c r="AX210" s="1"/>
      <c r="AY210" s="1"/>
      <c r="AZ210" s="2">
        <f t="shared" ref="AZ210:AZ211" si="618">SUM(AU210,AW210,AX210,AY210)</f>
        <v>0</v>
      </c>
      <c r="BA210" s="2">
        <f>SUM(AF210,AH210,-AZ210,-Table19[[#This Row],[Sale Fee]])</f>
        <v>0</v>
      </c>
      <c r="BC210" s="1"/>
      <c r="BD210" s="1"/>
      <c r="BE210" s="1"/>
    </row>
    <row r="211" spans="1:57" x14ac:dyDescent="0.25">
      <c r="A211" s="1"/>
      <c r="B211" s="1"/>
      <c r="E211" s="4"/>
      <c r="F211" s="4"/>
      <c r="Q211" s="1"/>
      <c r="R211" s="1"/>
      <c r="S211" s="1">
        <f t="shared" si="612"/>
        <v>0</v>
      </c>
      <c r="U211" s="1"/>
      <c r="V211" s="1"/>
      <c r="W211" s="1">
        <f t="shared" si="613"/>
        <v>0</v>
      </c>
      <c r="X211" s="1"/>
      <c r="Y211" s="1"/>
      <c r="Z211" s="1">
        <f>Table19[[#This Row],[Quantity2]]*Table19[[#This Row],[U Cost]]</f>
        <v>0</v>
      </c>
      <c r="AB211" s="1"/>
      <c r="AC211" s="1"/>
      <c r="AD211" s="1">
        <f t="shared" si="614"/>
        <v>0</v>
      </c>
      <c r="AE211" s="1"/>
      <c r="AF211" s="1">
        <f>SUM(Table19[[#This Row],[Total 
Paid]:[Shipping 
Charged]])</f>
        <v>0</v>
      </c>
      <c r="AG211" s="1"/>
      <c r="AH211" s="1"/>
      <c r="AI211" s="1">
        <f t="shared" si="615"/>
        <v>0</v>
      </c>
      <c r="AK211" s="1"/>
      <c r="AL211" s="1"/>
      <c r="AM211" s="1"/>
      <c r="AN211" s="1"/>
      <c r="AP211" s="30"/>
      <c r="AQ211" s="1"/>
      <c r="AR211" s="1">
        <f t="shared" si="616"/>
        <v>0</v>
      </c>
      <c r="AS211" s="1"/>
      <c r="AT211" s="1"/>
      <c r="AU211" s="2">
        <f t="shared" si="617"/>
        <v>0</v>
      </c>
      <c r="AW211" s="1"/>
      <c r="AX211" s="1"/>
      <c r="AY211" s="1"/>
      <c r="AZ211" s="2">
        <f t="shared" si="618"/>
        <v>0</v>
      </c>
      <c r="BA211" s="2">
        <f>SUM(AF211,AH211,-AZ211,-Table19[[#This Row],[Sale Fee]])</f>
        <v>0</v>
      </c>
      <c r="BC211" s="1"/>
      <c r="BD211" s="1"/>
      <c r="BE211" s="1"/>
    </row>
    <row r="212" spans="1:57" x14ac:dyDescent="0.25">
      <c r="A212" s="1"/>
      <c r="B212" s="1"/>
      <c r="E212" s="4"/>
      <c r="F212" s="4"/>
      <c r="Q212" s="1"/>
      <c r="R212" s="1"/>
      <c r="S212" s="1">
        <f t="shared" si="598"/>
        <v>0</v>
      </c>
      <c r="U212" s="1"/>
      <c r="V212" s="1"/>
      <c r="W212" s="1">
        <f t="shared" si="599"/>
        <v>0</v>
      </c>
      <c r="X212" s="1"/>
      <c r="Y212" s="1"/>
      <c r="Z212" s="1">
        <f>Table19[[#This Row],[Quantity2]]*Table19[[#This Row],[U Cost]]</f>
        <v>0</v>
      </c>
      <c r="AB212" s="1"/>
      <c r="AC212" s="1"/>
      <c r="AD212" s="1">
        <f t="shared" si="600"/>
        <v>0</v>
      </c>
      <c r="AE212" s="1"/>
      <c r="AF212" s="1">
        <f>SUM(Table19[[#This Row],[Total 
Paid]:[Shipping 
Charged]])</f>
        <v>0</v>
      </c>
      <c r="AG212" s="1"/>
      <c r="AH212" s="1"/>
      <c r="AI212" s="1">
        <f t="shared" si="601"/>
        <v>0</v>
      </c>
      <c r="AK212" s="1"/>
      <c r="AL212" s="1"/>
      <c r="AM212" s="1"/>
      <c r="AN212" s="1"/>
      <c r="AP212" s="30"/>
      <c r="AQ212" s="1"/>
      <c r="AR212" s="1">
        <f t="shared" si="602"/>
        <v>0</v>
      </c>
      <c r="AS212" s="1"/>
      <c r="AT212" s="1"/>
      <c r="AU212" s="2">
        <f t="shared" si="603"/>
        <v>0</v>
      </c>
      <c r="AW212" s="1"/>
      <c r="AX212" s="1"/>
      <c r="AY212" s="1"/>
      <c r="AZ212" s="2">
        <f t="shared" si="604"/>
        <v>0</v>
      </c>
      <c r="BA212" s="2">
        <f>SUM(AF212,AH212,-AZ212,-Table19[[#This Row],[Sale Fee]])</f>
        <v>0</v>
      </c>
      <c r="BC212" s="1"/>
      <c r="BD212" s="1"/>
      <c r="BE212" s="1"/>
    </row>
    <row r="213" spans="1:57" x14ac:dyDescent="0.25">
      <c r="A213" s="1"/>
      <c r="B213" s="1"/>
      <c r="E213" s="4"/>
      <c r="F213" s="4"/>
      <c r="Q213" s="1"/>
      <c r="R213" s="1"/>
      <c r="S213" s="1">
        <f t="shared" ref="S213:S215" si="619">R213*Q213</f>
        <v>0</v>
      </c>
      <c r="U213" s="1"/>
      <c r="V213" s="1"/>
      <c r="W213" s="1">
        <f t="shared" ref="W213:W215" si="620">U213*V213</f>
        <v>0</v>
      </c>
      <c r="X213" s="1"/>
      <c r="Y213" s="1"/>
      <c r="Z213" s="1">
        <f>Table19[[#This Row],[Quantity2]]*Table19[[#This Row],[U Cost]]</f>
        <v>0</v>
      </c>
      <c r="AB213" s="1"/>
      <c r="AC213" s="1"/>
      <c r="AD213" s="1">
        <f t="shared" ref="AD213:AD215" si="621">AC213*AB213</f>
        <v>0</v>
      </c>
      <c r="AE213" s="1"/>
      <c r="AF213" s="1">
        <f>SUM(Table19[[#This Row],[Total 
Paid]:[Shipping 
Charged]])</f>
        <v>0</v>
      </c>
      <c r="AG213" s="1"/>
      <c r="AH213" s="1"/>
      <c r="AI213" s="1">
        <f t="shared" ref="AI213:AI215" si="622">SUM(AF213,AG213,AH213)</f>
        <v>0</v>
      </c>
      <c r="AK213" s="1"/>
      <c r="AL213" s="1"/>
      <c r="AM213" s="1"/>
      <c r="AN213" s="1"/>
      <c r="AP213" s="30"/>
      <c r="AQ213" s="1"/>
      <c r="AR213" s="1">
        <f t="shared" ref="AR213:AR215" si="623">AQ213*AP213</f>
        <v>0</v>
      </c>
      <c r="AS213" s="1"/>
      <c r="AT213" s="1"/>
      <c r="AU213" s="2">
        <f t="shared" ref="AU213:AU215" si="624">SUM(AR213:AT213)</f>
        <v>0</v>
      </c>
      <c r="AW213" s="1"/>
      <c r="AX213" s="1"/>
      <c r="AY213" s="1"/>
      <c r="AZ213" s="2">
        <f t="shared" ref="AZ213:AZ215" si="625">SUM(AU213,AW213,AX213,AY213)</f>
        <v>0</v>
      </c>
      <c r="BA213" s="2">
        <f>SUM(AF213,AH213,-AZ213,-Table19[[#This Row],[Sale Fee]])</f>
        <v>0</v>
      </c>
      <c r="BC213" s="1"/>
      <c r="BD213" s="1"/>
      <c r="BE213" s="1"/>
    </row>
    <row r="214" spans="1:57" x14ac:dyDescent="0.25">
      <c r="A214" s="1"/>
      <c r="B214" s="1"/>
      <c r="E214" s="4"/>
      <c r="F214" s="4"/>
      <c r="Q214" s="1"/>
      <c r="R214" s="1"/>
      <c r="S214" s="1">
        <f t="shared" si="619"/>
        <v>0</v>
      </c>
      <c r="U214" s="1"/>
      <c r="V214" s="1"/>
      <c r="W214" s="1">
        <f t="shared" si="620"/>
        <v>0</v>
      </c>
      <c r="X214" s="1"/>
      <c r="Y214" s="1"/>
      <c r="Z214" s="1">
        <f>Table19[[#This Row],[Quantity2]]*Table19[[#This Row],[U Cost]]</f>
        <v>0</v>
      </c>
      <c r="AB214" s="1"/>
      <c r="AC214" s="1"/>
      <c r="AD214" s="1">
        <f t="shared" si="621"/>
        <v>0</v>
      </c>
      <c r="AE214" s="1"/>
      <c r="AF214" s="1">
        <f>SUM(Table19[[#This Row],[Total 
Paid]:[Shipping 
Charged]])</f>
        <v>0</v>
      </c>
      <c r="AG214" s="1"/>
      <c r="AH214" s="1"/>
      <c r="AI214" s="1">
        <f t="shared" si="622"/>
        <v>0</v>
      </c>
      <c r="AK214" s="1"/>
      <c r="AL214" s="1"/>
      <c r="AM214" s="1"/>
      <c r="AN214" s="1"/>
      <c r="AP214" s="30"/>
      <c r="AQ214" s="1"/>
      <c r="AR214" s="1">
        <f t="shared" si="623"/>
        <v>0</v>
      </c>
      <c r="AS214" s="1"/>
      <c r="AT214" s="1"/>
      <c r="AU214" s="2">
        <f t="shared" si="624"/>
        <v>0</v>
      </c>
      <c r="AW214" s="1"/>
      <c r="AX214" s="1"/>
      <c r="AY214" s="1"/>
      <c r="AZ214" s="2">
        <f t="shared" si="625"/>
        <v>0</v>
      </c>
      <c r="BA214" s="2">
        <f>SUM(AF214,AH214,-AZ214,-Table19[[#This Row],[Sale Fee]])</f>
        <v>0</v>
      </c>
      <c r="BC214" s="1"/>
      <c r="BD214" s="1"/>
      <c r="BE214" s="1"/>
    </row>
    <row r="215" spans="1:57" x14ac:dyDescent="0.25">
      <c r="A215" s="1"/>
      <c r="B215" s="1"/>
      <c r="E215" s="4"/>
      <c r="F215" s="4"/>
      <c r="Q215" s="1"/>
      <c r="R215" s="1"/>
      <c r="S215" s="1">
        <f t="shared" si="619"/>
        <v>0</v>
      </c>
      <c r="U215" s="1"/>
      <c r="V215" s="1"/>
      <c r="W215" s="1">
        <f t="shared" si="620"/>
        <v>0</v>
      </c>
      <c r="X215" s="1"/>
      <c r="Y215" s="1"/>
      <c r="Z215" s="1">
        <f>Table19[[#This Row],[Quantity2]]*Table19[[#This Row],[U Cost]]</f>
        <v>0</v>
      </c>
      <c r="AB215" s="1"/>
      <c r="AC215" s="1"/>
      <c r="AD215" s="1">
        <f t="shared" si="621"/>
        <v>0</v>
      </c>
      <c r="AE215" s="1"/>
      <c r="AF215" s="1">
        <f>SUM(Table19[[#This Row],[Total 
Paid]:[Shipping 
Charged]])</f>
        <v>0</v>
      </c>
      <c r="AG215" s="1"/>
      <c r="AH215" s="1"/>
      <c r="AI215" s="1">
        <f t="shared" si="622"/>
        <v>0</v>
      </c>
      <c r="AK215" s="1"/>
      <c r="AL215" s="1"/>
      <c r="AM215" s="1"/>
      <c r="AN215" s="1"/>
      <c r="AP215" s="30"/>
      <c r="AQ215" s="1"/>
      <c r="AR215" s="1">
        <f t="shared" si="623"/>
        <v>0</v>
      </c>
      <c r="AS215" s="1"/>
      <c r="AT215" s="1"/>
      <c r="AU215" s="2">
        <f t="shared" si="624"/>
        <v>0</v>
      </c>
      <c r="AW215" s="1"/>
      <c r="AX215" s="1"/>
      <c r="AY215" s="1"/>
      <c r="AZ215" s="2">
        <f t="shared" si="625"/>
        <v>0</v>
      </c>
      <c r="BA215" s="2">
        <f>SUM(AF215,AH215,-AZ215,-Table19[[#This Row],[Sale Fee]])</f>
        <v>0</v>
      </c>
      <c r="BC215" s="1"/>
      <c r="BD215" s="1"/>
      <c r="BE215" s="1"/>
    </row>
    <row r="216" spans="1:57" x14ac:dyDescent="0.25">
      <c r="A216" s="1"/>
      <c r="B216" s="1"/>
      <c r="E216" s="4"/>
      <c r="F216" s="4"/>
      <c r="Q216" s="1"/>
      <c r="R216" s="1"/>
      <c r="S216" s="1">
        <f t="shared" ref="S216:S217" si="626">R216*Q216</f>
        <v>0</v>
      </c>
      <c r="U216" s="1"/>
      <c r="V216" s="1"/>
      <c r="W216" s="1">
        <f t="shared" ref="W216:W217" si="627">U216*V216</f>
        <v>0</v>
      </c>
      <c r="X216" s="1"/>
      <c r="Y216" s="1"/>
      <c r="Z216" s="1">
        <f>Table19[[#This Row],[Quantity2]]*Table19[[#This Row],[U Cost]]</f>
        <v>0</v>
      </c>
      <c r="AB216" s="1"/>
      <c r="AC216" s="1"/>
      <c r="AD216" s="1">
        <f t="shared" ref="AD216:AD217" si="628">AC216*AB216</f>
        <v>0</v>
      </c>
      <c r="AE216" s="1"/>
      <c r="AF216" s="1">
        <f>SUM(Table19[[#This Row],[Total 
Paid]:[Shipping 
Charged]])</f>
        <v>0</v>
      </c>
      <c r="AG216" s="1"/>
      <c r="AH216" s="1"/>
      <c r="AI216" s="1">
        <f t="shared" ref="AI216:AI217" si="629">SUM(AF216,AG216,AH216)</f>
        <v>0</v>
      </c>
      <c r="AK216" s="1"/>
      <c r="AL216" s="1"/>
      <c r="AM216" s="1"/>
      <c r="AN216" s="1"/>
      <c r="AP216" s="30"/>
      <c r="AQ216" s="1"/>
      <c r="AR216" s="1">
        <f t="shared" ref="AR216:AR217" si="630">AQ216*AP216</f>
        <v>0</v>
      </c>
      <c r="AS216" s="1"/>
      <c r="AT216" s="1"/>
      <c r="AU216" s="2">
        <f t="shared" ref="AU216:AU217" si="631">SUM(AR216:AT216)</f>
        <v>0</v>
      </c>
      <c r="AW216" s="1"/>
      <c r="AX216" s="1"/>
      <c r="AY216" s="1"/>
      <c r="AZ216" s="2">
        <f t="shared" ref="AZ216:AZ217" si="632">SUM(AU216,AW216,AX216,AY216)</f>
        <v>0</v>
      </c>
      <c r="BA216" s="2">
        <f>SUM(AF216,AH216,-AZ216,-Table19[[#This Row],[Sale Fee]])</f>
        <v>0</v>
      </c>
      <c r="BC216" s="1"/>
      <c r="BD216" s="1"/>
      <c r="BE216" s="1"/>
    </row>
    <row r="217" spans="1:57" x14ac:dyDescent="0.25">
      <c r="A217" s="1"/>
      <c r="B217" s="1"/>
      <c r="E217" s="4"/>
      <c r="F217" s="4"/>
      <c r="Q217" s="1"/>
      <c r="R217" s="1"/>
      <c r="S217" s="1">
        <f t="shared" si="626"/>
        <v>0</v>
      </c>
      <c r="U217" s="1"/>
      <c r="V217" s="1"/>
      <c r="W217" s="1">
        <f t="shared" si="627"/>
        <v>0</v>
      </c>
      <c r="X217" s="1"/>
      <c r="Y217" s="1"/>
      <c r="Z217" s="1">
        <f>Table19[[#This Row],[Quantity2]]*Table19[[#This Row],[U Cost]]</f>
        <v>0</v>
      </c>
      <c r="AB217" s="1"/>
      <c r="AC217" s="1"/>
      <c r="AD217" s="1">
        <f t="shared" si="628"/>
        <v>0</v>
      </c>
      <c r="AE217" s="1"/>
      <c r="AF217" s="1">
        <f>SUM(Table19[[#This Row],[Total 
Paid]:[Shipping 
Charged]])</f>
        <v>0</v>
      </c>
      <c r="AG217" s="1"/>
      <c r="AH217" s="1"/>
      <c r="AI217" s="1">
        <f t="shared" si="629"/>
        <v>0</v>
      </c>
      <c r="AK217" s="1"/>
      <c r="AL217" s="1"/>
      <c r="AM217" s="1"/>
      <c r="AN217" s="1"/>
      <c r="AP217" s="30"/>
      <c r="AQ217" s="1"/>
      <c r="AR217" s="1">
        <f t="shared" si="630"/>
        <v>0</v>
      </c>
      <c r="AS217" s="1"/>
      <c r="AT217" s="1"/>
      <c r="AU217" s="2">
        <f t="shared" si="631"/>
        <v>0</v>
      </c>
      <c r="AW217" s="1"/>
      <c r="AX217" s="1"/>
      <c r="AY217" s="1"/>
      <c r="AZ217" s="2">
        <f t="shared" si="632"/>
        <v>0</v>
      </c>
      <c r="BA217" s="2">
        <f>SUM(AF217,AH217,-AZ217,-Table19[[#This Row],[Sale Fee]])</f>
        <v>0</v>
      </c>
      <c r="BC217" s="1"/>
      <c r="BD217" s="1"/>
      <c r="BE217" s="1"/>
    </row>
    <row r="218" spans="1:57" x14ac:dyDescent="0.25">
      <c r="A218" s="1"/>
      <c r="B218" s="1"/>
      <c r="E218" s="4"/>
      <c r="F218" s="4"/>
      <c r="Q218" s="1"/>
      <c r="R218" s="1"/>
      <c r="S218" s="1">
        <f t="shared" ref="S218" si="633">R218*Q218</f>
        <v>0</v>
      </c>
      <c r="U218" s="1"/>
      <c r="V218" s="1"/>
      <c r="W218" s="1">
        <f t="shared" ref="W218" si="634">U218*V218</f>
        <v>0</v>
      </c>
      <c r="X218" s="1"/>
      <c r="Y218" s="1"/>
      <c r="Z218" s="1">
        <f>Table19[[#This Row],[Quantity2]]*Table19[[#This Row],[U Cost]]</f>
        <v>0</v>
      </c>
      <c r="AB218" s="1"/>
      <c r="AC218" s="1"/>
      <c r="AD218" s="1">
        <f t="shared" ref="AD218" si="635">AC218*AB218</f>
        <v>0</v>
      </c>
      <c r="AE218" s="1"/>
      <c r="AF218" s="1">
        <f>SUM(Table19[[#This Row],[Total 
Paid]:[Shipping 
Charged]])</f>
        <v>0</v>
      </c>
      <c r="AG218" s="1"/>
      <c r="AH218" s="1"/>
      <c r="AI218" s="1">
        <f t="shared" ref="AI218" si="636">SUM(AF218,AG218,AH218)</f>
        <v>0</v>
      </c>
      <c r="AK218" s="1"/>
      <c r="AL218" s="1"/>
      <c r="AM218" s="1"/>
      <c r="AN218" s="1"/>
      <c r="AP218" s="30"/>
      <c r="AQ218" s="1"/>
      <c r="AR218" s="1">
        <f t="shared" ref="AR218" si="637">AQ218*AP218</f>
        <v>0</v>
      </c>
      <c r="AS218" s="1"/>
      <c r="AT218" s="1"/>
      <c r="AU218" s="2">
        <f t="shared" ref="AU218" si="638">SUM(AR218:AT218)</f>
        <v>0</v>
      </c>
      <c r="AW218" s="1"/>
      <c r="AX218" s="1"/>
      <c r="AY218" s="1"/>
      <c r="AZ218" s="2">
        <f t="shared" ref="AZ218" si="639">SUM(AU218,AW218,AX218,AY218)</f>
        <v>0</v>
      </c>
      <c r="BA218" s="2">
        <f>SUM(AF218,AH218,-AZ218,-Table19[[#This Row],[Sale Fee]])</f>
        <v>0</v>
      </c>
      <c r="BC218" s="1"/>
      <c r="BD218" s="1"/>
      <c r="BE218" s="1"/>
    </row>
    <row r="219" spans="1:57" x14ac:dyDescent="0.25">
      <c r="A219" s="1"/>
      <c r="B219" s="1"/>
      <c r="E219" s="4"/>
      <c r="F219" s="4"/>
      <c r="Q219" s="1"/>
      <c r="R219" s="1"/>
      <c r="S219" s="1">
        <f t="shared" ref="S219" si="640">R219*Q219</f>
        <v>0</v>
      </c>
      <c r="U219" s="1"/>
      <c r="V219" s="1"/>
      <c r="W219" s="1">
        <f t="shared" ref="W219" si="641">U219*V219</f>
        <v>0</v>
      </c>
      <c r="X219" s="1"/>
      <c r="Y219" s="1"/>
      <c r="Z219" s="1">
        <f>Table19[[#This Row],[Quantity2]]*Table19[[#This Row],[U Cost]]</f>
        <v>0</v>
      </c>
      <c r="AB219" s="1"/>
      <c r="AC219" s="1"/>
      <c r="AD219" s="1">
        <f t="shared" ref="AD219" si="642">AC219*AB219</f>
        <v>0</v>
      </c>
      <c r="AE219" s="1"/>
      <c r="AF219" s="1">
        <f>SUM(Table19[[#This Row],[Total 
Paid]:[Shipping 
Charged]])</f>
        <v>0</v>
      </c>
      <c r="AG219" s="1"/>
      <c r="AH219" s="1"/>
      <c r="AI219" s="1">
        <f t="shared" ref="AI219" si="643">SUM(AF219,AG219,AH219)</f>
        <v>0</v>
      </c>
      <c r="AK219" s="1"/>
      <c r="AL219" s="1"/>
      <c r="AM219" s="1"/>
      <c r="AN219" s="1"/>
      <c r="AP219" s="30"/>
      <c r="AQ219" s="1"/>
      <c r="AR219" s="1">
        <f t="shared" ref="AR219" si="644">AQ219*AP219</f>
        <v>0</v>
      </c>
      <c r="AS219" s="1"/>
      <c r="AT219" s="1"/>
      <c r="AU219" s="2">
        <f t="shared" ref="AU219" si="645">SUM(AR219:AT219)</f>
        <v>0</v>
      </c>
      <c r="AW219" s="1"/>
      <c r="AX219" s="1"/>
      <c r="AY219" s="1"/>
      <c r="AZ219" s="2">
        <f t="shared" ref="AZ219" si="646">SUM(AU219,AW219,AX219,AY219)</f>
        <v>0</v>
      </c>
      <c r="BA219" s="2">
        <f>SUM(AF219,AH219,-AZ219,-Table19[[#This Row],[Sale Fee]])</f>
        <v>0</v>
      </c>
      <c r="BC219" s="1"/>
      <c r="BD219" s="1"/>
      <c r="BE219" s="1"/>
    </row>
    <row r="220" spans="1:57" x14ac:dyDescent="0.25">
      <c r="A220" s="1"/>
      <c r="B220" s="1"/>
      <c r="E220" s="4"/>
      <c r="F220" s="4"/>
      <c r="N220" s="53"/>
      <c r="Q220" s="1"/>
      <c r="R220" s="1"/>
      <c r="S220" s="1">
        <f t="shared" ref="S220" si="647">R220*Q220</f>
        <v>0</v>
      </c>
      <c r="U220" s="1"/>
      <c r="V220" s="1"/>
      <c r="W220" s="1">
        <f t="shared" ref="W220" si="648">U220*V220</f>
        <v>0</v>
      </c>
      <c r="X220" s="1"/>
      <c r="Y220" s="1"/>
      <c r="Z220" s="1">
        <f>Table19[[#This Row],[Quantity2]]*Table19[[#This Row],[U Cost]]</f>
        <v>0</v>
      </c>
      <c r="AB220" s="1"/>
      <c r="AC220" s="1"/>
      <c r="AD220" s="1">
        <f t="shared" ref="AD220" si="649">AC220*AB220</f>
        <v>0</v>
      </c>
      <c r="AE220" s="1"/>
      <c r="AF220" s="1">
        <f>SUM(Table19[[#This Row],[Total 
Paid]:[Shipping 
Charged]])</f>
        <v>0</v>
      </c>
      <c r="AG220" s="1"/>
      <c r="AH220" s="1"/>
      <c r="AI220" s="1">
        <f t="shared" ref="AI220" si="650">SUM(AF220,AG220,AH220)</f>
        <v>0</v>
      </c>
      <c r="AK220" s="1"/>
      <c r="AL220" s="1"/>
      <c r="AM220" s="1"/>
      <c r="AN220" s="1"/>
      <c r="AP220" s="30"/>
      <c r="AQ220" s="1"/>
      <c r="AR220" s="1">
        <f t="shared" ref="AR220" si="651">AQ220*AP220</f>
        <v>0</v>
      </c>
      <c r="AS220" s="1"/>
      <c r="AT220" s="1"/>
      <c r="AU220" s="2">
        <f t="shared" ref="AU220" si="652">SUM(AR220:AT220)</f>
        <v>0</v>
      </c>
      <c r="AW220" s="1"/>
      <c r="AX220" s="1"/>
      <c r="AY220" s="1"/>
      <c r="AZ220" s="2">
        <f t="shared" ref="AZ220" si="653">SUM(AU220,AW220,AX220,AY220)</f>
        <v>0</v>
      </c>
      <c r="BA220" s="2">
        <f>SUM(AF220,AH220,-AZ220,-Table19[[#This Row],[Sale Fee]])</f>
        <v>0</v>
      </c>
      <c r="BC220" s="1"/>
      <c r="BD220" s="1"/>
      <c r="BE220" s="1"/>
    </row>
    <row r="221" spans="1:57" x14ac:dyDescent="0.25">
      <c r="A221" s="1"/>
      <c r="B221" s="1"/>
      <c r="E221" s="4"/>
      <c r="F221" s="4"/>
      <c r="Q221" s="1"/>
      <c r="R221" s="1"/>
      <c r="S221" s="1">
        <f t="shared" ref="S221" si="654">R221*Q221</f>
        <v>0</v>
      </c>
      <c r="U221" s="1"/>
      <c r="V221" s="1"/>
      <c r="W221" s="1">
        <f t="shared" ref="W221" si="655">U221*V221</f>
        <v>0</v>
      </c>
      <c r="X221" s="1"/>
      <c r="Y221" s="1"/>
      <c r="Z221" s="1">
        <f>Table19[[#This Row],[Quantity2]]*Table19[[#This Row],[U Cost]]</f>
        <v>0</v>
      </c>
      <c r="AB221" s="1"/>
      <c r="AC221" s="1"/>
      <c r="AD221" s="1">
        <f t="shared" ref="AD221" si="656">AC221*AB221</f>
        <v>0</v>
      </c>
      <c r="AE221" s="1"/>
      <c r="AF221" s="1">
        <f>SUM(Table19[[#This Row],[Total 
Paid]:[Shipping 
Charged]])</f>
        <v>0</v>
      </c>
      <c r="AG221" s="1"/>
      <c r="AH221" s="1"/>
      <c r="AI221" s="1">
        <f t="shared" ref="AI221" si="657">SUM(AF221,AG221,AH221)</f>
        <v>0</v>
      </c>
      <c r="AK221" s="1"/>
      <c r="AL221" s="1"/>
      <c r="AM221" s="1"/>
      <c r="AN221" s="1"/>
      <c r="AP221" s="30"/>
      <c r="AQ221" s="1"/>
      <c r="AR221" s="1">
        <f t="shared" ref="AR221" si="658">AQ221*AP221</f>
        <v>0</v>
      </c>
      <c r="AS221" s="1"/>
      <c r="AT221" s="1"/>
      <c r="AU221" s="2">
        <f t="shared" ref="AU221" si="659">SUM(AR221:AT221)</f>
        <v>0</v>
      </c>
      <c r="AW221" s="1"/>
      <c r="AX221" s="1"/>
      <c r="AY221" s="1"/>
      <c r="AZ221" s="2">
        <f t="shared" ref="AZ221" si="660">SUM(AU221,AW221,AX221,AY221)</f>
        <v>0</v>
      </c>
      <c r="BA221" s="2">
        <f>SUM(AF221,AH221,-AZ221,-Table19[[#This Row],[Sale Fee]])</f>
        <v>0</v>
      </c>
      <c r="BC221" s="1"/>
      <c r="BD221" s="1"/>
      <c r="BE221" s="1"/>
    </row>
    <row r="222" spans="1:57" x14ac:dyDescent="0.25">
      <c r="A222" s="1"/>
      <c r="B222" s="1"/>
      <c r="E222" s="4"/>
      <c r="F222" s="4"/>
      <c r="Q222" s="1"/>
      <c r="R222" s="1"/>
      <c r="S222" s="1">
        <f t="shared" ref="S222" si="661">R222*Q222</f>
        <v>0</v>
      </c>
      <c r="U222" s="1"/>
      <c r="V222" s="1"/>
      <c r="W222" s="1">
        <f t="shared" ref="W222" si="662">U222*V222</f>
        <v>0</v>
      </c>
      <c r="X222" s="1"/>
      <c r="Y222" s="1"/>
      <c r="Z222" s="1">
        <f>Table19[[#This Row],[Quantity2]]*Table19[[#This Row],[U Cost]]</f>
        <v>0</v>
      </c>
      <c r="AB222" s="1"/>
      <c r="AC222" s="1"/>
      <c r="AD222" s="1">
        <f t="shared" ref="AD222" si="663">AC222*AB222</f>
        <v>0</v>
      </c>
      <c r="AE222" s="1"/>
      <c r="AF222" s="1">
        <f>SUM(Table19[[#This Row],[Total 
Paid]:[Shipping 
Charged]])</f>
        <v>0</v>
      </c>
      <c r="AG222" s="1"/>
      <c r="AH222" s="1"/>
      <c r="AI222" s="1">
        <f t="shared" ref="AI222" si="664">SUM(AF222,AG222,AH222)</f>
        <v>0</v>
      </c>
      <c r="AK222" s="1"/>
      <c r="AL222" s="1"/>
      <c r="AM222" s="1"/>
      <c r="AN222" s="1"/>
      <c r="AP222" s="30"/>
      <c r="AQ222" s="1"/>
      <c r="AR222" s="1">
        <f t="shared" ref="AR222" si="665">AQ222*AP222</f>
        <v>0</v>
      </c>
      <c r="AS222" s="1"/>
      <c r="AT222" s="1"/>
      <c r="AU222" s="2">
        <f t="shared" ref="AU222" si="666">SUM(AR222:AT222)</f>
        <v>0</v>
      </c>
      <c r="AW222" s="1"/>
      <c r="AX222" s="1"/>
      <c r="AY222" s="1"/>
      <c r="AZ222" s="2">
        <f t="shared" ref="AZ222" si="667">SUM(AU222,AW222,AX222,AY222)</f>
        <v>0</v>
      </c>
      <c r="BA222" s="2">
        <f>SUM(AF222,AH222,-AZ222,-Table19[[#This Row],[Sale Fee]])</f>
        <v>0</v>
      </c>
      <c r="BC222" s="1"/>
      <c r="BD222" s="1"/>
      <c r="BE222" s="1"/>
    </row>
    <row r="223" spans="1:57" x14ac:dyDescent="0.25">
      <c r="A223" s="1"/>
      <c r="B223" s="1"/>
      <c r="E223" s="4"/>
      <c r="F223" s="4"/>
      <c r="Q223" s="1"/>
      <c r="R223" s="1"/>
      <c r="S223" s="1">
        <f t="shared" si="353"/>
        <v>0</v>
      </c>
      <c r="U223" s="1"/>
      <c r="V223" s="1"/>
      <c r="W223" s="1">
        <f t="shared" si="354"/>
        <v>0</v>
      </c>
      <c r="X223" s="1"/>
      <c r="Y223" s="1"/>
      <c r="Z223" s="1">
        <f>Table19[[#This Row],[Quantity2]]*Table19[[#This Row],[U Cost]]</f>
        <v>0</v>
      </c>
      <c r="AB223" s="1"/>
      <c r="AC223" s="1"/>
      <c r="AD223" s="1">
        <f t="shared" si="355"/>
        <v>0</v>
      </c>
      <c r="AE223" s="1"/>
      <c r="AF223" s="1">
        <f>SUM(Table19[[#This Row],[Total 
Paid]:[Shipping 
Charged]])</f>
        <v>0</v>
      </c>
      <c r="AG223" s="1"/>
      <c r="AH223" s="1"/>
      <c r="AI223" s="1">
        <f t="shared" si="356"/>
        <v>0</v>
      </c>
      <c r="AK223" s="1"/>
      <c r="AL223" s="1"/>
      <c r="AM223" s="1"/>
      <c r="AN223" s="1"/>
      <c r="AP223" s="30"/>
      <c r="AQ223" s="1"/>
      <c r="AR223" s="1">
        <f t="shared" si="357"/>
        <v>0</v>
      </c>
      <c r="AS223" s="1"/>
      <c r="AT223" s="1"/>
      <c r="AU223" s="2">
        <f t="shared" si="358"/>
        <v>0</v>
      </c>
      <c r="AW223" s="1"/>
      <c r="AX223" s="1"/>
      <c r="AY223" s="1"/>
      <c r="AZ223" s="2">
        <f t="shared" si="359"/>
        <v>0</v>
      </c>
      <c r="BA223" s="2">
        <f>SUM(AF223,AH223,-AZ223,-Table19[[#This Row],[Sale Fee]])</f>
        <v>0</v>
      </c>
      <c r="BC223" s="1"/>
      <c r="BD223" s="1"/>
      <c r="BE223" s="1"/>
    </row>
    <row r="224" spans="1:57" x14ac:dyDescent="0.25">
      <c r="A224" s="1"/>
      <c r="B224" s="1"/>
      <c r="E224" s="4"/>
      <c r="F224" s="4"/>
      <c r="Q224" s="1"/>
      <c r="R224" s="1"/>
      <c r="S224" s="1">
        <f t="shared" ref="S224" si="668">R224*Q224</f>
        <v>0</v>
      </c>
      <c r="U224" s="1"/>
      <c r="V224" s="1"/>
      <c r="W224" s="1">
        <f t="shared" ref="W224" si="669">U224*V224</f>
        <v>0</v>
      </c>
      <c r="X224" s="1"/>
      <c r="Y224" s="1"/>
      <c r="Z224" s="1">
        <f>Table19[[#This Row],[Quantity2]]*Table19[[#This Row],[U Cost]]</f>
        <v>0</v>
      </c>
      <c r="AB224" s="1"/>
      <c r="AC224" s="1"/>
      <c r="AD224" s="1">
        <f t="shared" ref="AD224" si="670">AC224*AB224</f>
        <v>0</v>
      </c>
      <c r="AE224" s="1"/>
      <c r="AF224" s="1">
        <f>SUM(Table19[[#This Row],[Total 
Paid]:[Shipping 
Charged]])</f>
        <v>0</v>
      </c>
      <c r="AG224" s="1"/>
      <c r="AH224" s="1"/>
      <c r="AI224" s="1">
        <f t="shared" ref="AI224" si="671">SUM(AF224,AG224,AH224)</f>
        <v>0</v>
      </c>
      <c r="AK224" s="1"/>
      <c r="AL224" s="1"/>
      <c r="AM224" s="1"/>
      <c r="AN224" s="1"/>
      <c r="AP224" s="30"/>
      <c r="AQ224" s="1"/>
      <c r="AR224" s="1">
        <f t="shared" ref="AR224" si="672">AQ224*AP224</f>
        <v>0</v>
      </c>
      <c r="AS224" s="1"/>
      <c r="AT224" s="1"/>
      <c r="AU224" s="2">
        <f t="shared" ref="AU224" si="673">SUM(AR224:AT224)</f>
        <v>0</v>
      </c>
      <c r="AW224" s="1"/>
      <c r="AX224" s="1"/>
      <c r="AY224" s="1"/>
      <c r="AZ224" s="2">
        <f t="shared" ref="AZ224" si="674">SUM(AU224,AW224,AX224,AY224)</f>
        <v>0</v>
      </c>
      <c r="BA224" s="2">
        <f>SUM(AF224,AH224,-AZ224,-Table19[[#This Row],[Sale Fee]])</f>
        <v>0</v>
      </c>
      <c r="BC224" s="1"/>
      <c r="BD224" s="1"/>
      <c r="BE224" s="1"/>
    </row>
    <row r="225" spans="1:57" x14ac:dyDescent="0.25">
      <c r="A225" s="1"/>
      <c r="B225" s="1"/>
      <c r="E225" s="4"/>
      <c r="F225" s="4"/>
      <c r="Q225" s="1"/>
      <c r="R225" s="1"/>
      <c r="S225" s="1">
        <f t="shared" ref="S225:S226" si="675">R225*Q225</f>
        <v>0</v>
      </c>
      <c r="U225" s="1"/>
      <c r="V225" s="1"/>
      <c r="W225" s="1">
        <f t="shared" ref="W225:W226" si="676">U225*V225</f>
        <v>0</v>
      </c>
      <c r="X225" s="1"/>
      <c r="Y225" s="1"/>
      <c r="Z225" s="1">
        <f>Table19[[#This Row],[Quantity2]]*Table19[[#This Row],[U Cost]]</f>
        <v>0</v>
      </c>
      <c r="AB225" s="1"/>
      <c r="AC225" s="1"/>
      <c r="AD225" s="1">
        <f t="shared" ref="AD225:AD226" si="677">AC225*AB225</f>
        <v>0</v>
      </c>
      <c r="AE225" s="1"/>
      <c r="AF225" s="1">
        <f>SUM(Table19[[#This Row],[Total 
Paid]:[Shipping 
Charged]])</f>
        <v>0</v>
      </c>
      <c r="AG225" s="1"/>
      <c r="AH225" s="1"/>
      <c r="AI225" s="1">
        <f t="shared" ref="AI225:AI226" si="678">SUM(AF225,AG225,AH225)</f>
        <v>0</v>
      </c>
      <c r="AK225" s="1"/>
      <c r="AL225" s="1"/>
      <c r="AM225" s="1"/>
      <c r="AN225" s="1"/>
      <c r="AP225" s="30"/>
      <c r="AQ225" s="1"/>
      <c r="AR225" s="1">
        <f t="shared" ref="AR225:AR226" si="679">AQ225*AP225</f>
        <v>0</v>
      </c>
      <c r="AS225" s="1"/>
      <c r="AT225" s="1"/>
      <c r="AU225" s="2">
        <f t="shared" ref="AU225:AU226" si="680">SUM(AR225:AT225)</f>
        <v>0</v>
      </c>
      <c r="AW225" s="1"/>
      <c r="AX225" s="1"/>
      <c r="AY225" s="1"/>
      <c r="AZ225" s="2">
        <f t="shared" ref="AZ225:AZ226" si="681">SUM(AU225,AW225,AX225,AY225)</f>
        <v>0</v>
      </c>
      <c r="BA225" s="2">
        <f>SUM(AF225,AH225,-AZ225,-Table19[[#This Row],[Sale Fee]])</f>
        <v>0</v>
      </c>
      <c r="BC225" s="1"/>
      <c r="BD225" s="1"/>
      <c r="BE225" s="1"/>
    </row>
    <row r="226" spans="1:57" x14ac:dyDescent="0.25">
      <c r="A226" s="1"/>
      <c r="B226" s="1"/>
      <c r="E226" s="4"/>
      <c r="F226" s="4"/>
      <c r="Q226" s="1"/>
      <c r="R226" s="1"/>
      <c r="S226" s="1">
        <f t="shared" si="675"/>
        <v>0</v>
      </c>
      <c r="U226" s="1"/>
      <c r="V226" s="1"/>
      <c r="W226" s="1">
        <f t="shared" si="676"/>
        <v>0</v>
      </c>
      <c r="X226" s="1"/>
      <c r="Y226" s="1"/>
      <c r="Z226" s="1">
        <f>Table19[[#This Row],[Quantity2]]*Table19[[#This Row],[U Cost]]</f>
        <v>0</v>
      </c>
      <c r="AB226" s="1"/>
      <c r="AC226" s="1"/>
      <c r="AD226" s="1">
        <f t="shared" si="677"/>
        <v>0</v>
      </c>
      <c r="AE226" s="1"/>
      <c r="AF226" s="1">
        <f>SUM(Table19[[#This Row],[Total 
Paid]:[Shipping 
Charged]])</f>
        <v>0</v>
      </c>
      <c r="AG226" s="1"/>
      <c r="AH226" s="1"/>
      <c r="AI226" s="1">
        <f t="shared" si="678"/>
        <v>0</v>
      </c>
      <c r="AK226" s="1"/>
      <c r="AL226" s="1"/>
      <c r="AM226" s="1"/>
      <c r="AN226" s="1"/>
      <c r="AP226" s="30"/>
      <c r="AQ226" s="1"/>
      <c r="AR226" s="1">
        <f t="shared" si="679"/>
        <v>0</v>
      </c>
      <c r="AS226" s="1"/>
      <c r="AT226" s="1"/>
      <c r="AU226" s="2">
        <f t="shared" si="680"/>
        <v>0</v>
      </c>
      <c r="AW226" s="1"/>
      <c r="AX226" s="1"/>
      <c r="AY226" s="1"/>
      <c r="AZ226" s="2">
        <f t="shared" si="681"/>
        <v>0</v>
      </c>
      <c r="BA226" s="2">
        <f>SUM(AF226,AH226,-AZ226,-Table19[[#This Row],[Sale Fee]])</f>
        <v>0</v>
      </c>
      <c r="BC226" s="1"/>
      <c r="BD226" s="1"/>
      <c r="BE226" s="1"/>
    </row>
    <row r="227" spans="1:57" x14ac:dyDescent="0.25">
      <c r="A227" s="1"/>
      <c r="B227" s="1"/>
      <c r="E227" s="4"/>
      <c r="F227" s="4"/>
      <c r="Q227" s="1"/>
      <c r="R227" s="1"/>
      <c r="S227" s="1">
        <f t="shared" ref="S227" si="682">R227*Q227</f>
        <v>0</v>
      </c>
      <c r="U227" s="1"/>
      <c r="V227" s="1"/>
      <c r="W227" s="1">
        <f t="shared" ref="W227" si="683">U227*V227</f>
        <v>0</v>
      </c>
      <c r="X227" s="1"/>
      <c r="Y227" s="1"/>
      <c r="Z227" s="1">
        <f>Table19[[#This Row],[Quantity2]]*Table19[[#This Row],[U Cost]]</f>
        <v>0</v>
      </c>
      <c r="AB227" s="1"/>
      <c r="AC227" s="1"/>
      <c r="AD227" s="1">
        <f t="shared" ref="AD227" si="684">AC227*AB227</f>
        <v>0</v>
      </c>
      <c r="AE227" s="1"/>
      <c r="AF227" s="1">
        <f>SUM(Table19[[#This Row],[Total 
Paid]:[Shipping 
Charged]])</f>
        <v>0</v>
      </c>
      <c r="AG227" s="1"/>
      <c r="AH227" s="1"/>
      <c r="AI227" s="1">
        <f t="shared" ref="AI227" si="685">SUM(AF227,AG227,AH227)</f>
        <v>0</v>
      </c>
      <c r="AK227" s="1"/>
      <c r="AL227" s="1"/>
      <c r="AM227" s="1"/>
      <c r="AN227" s="1"/>
      <c r="AP227" s="30"/>
      <c r="AQ227" s="1"/>
      <c r="AR227" s="1">
        <f t="shared" ref="AR227" si="686">AQ227*AP227</f>
        <v>0</v>
      </c>
      <c r="AS227" s="1"/>
      <c r="AT227" s="1"/>
      <c r="AU227" s="2">
        <f t="shared" ref="AU227" si="687">SUM(AR227:AT227)</f>
        <v>0</v>
      </c>
      <c r="AW227" s="1"/>
      <c r="AX227" s="1"/>
      <c r="AY227" s="1"/>
      <c r="AZ227" s="2">
        <f t="shared" ref="AZ227" si="688">SUM(AU227,AW227,AX227,AY227)</f>
        <v>0</v>
      </c>
      <c r="BA227" s="2">
        <f>SUM(AF227,AH227,-AZ227,-Table19[[#This Row],[Sale Fee]])</f>
        <v>0</v>
      </c>
      <c r="BC227" s="1"/>
      <c r="BD227" s="1"/>
      <c r="BE227" s="1"/>
    </row>
    <row r="228" spans="1:57" x14ac:dyDescent="0.25">
      <c r="A228" s="1"/>
      <c r="B228" s="1"/>
      <c r="E228" s="4"/>
      <c r="F228" s="4"/>
      <c r="Q228" s="1"/>
      <c r="R228" s="1"/>
      <c r="S228" s="1">
        <f t="shared" ref="S228" si="689">R228*Q228</f>
        <v>0</v>
      </c>
      <c r="U228" s="1"/>
      <c r="V228" s="1"/>
      <c r="W228" s="1">
        <f t="shared" ref="W228" si="690">U228*V228</f>
        <v>0</v>
      </c>
      <c r="X228" s="1"/>
      <c r="Y228" s="1"/>
      <c r="Z228" s="1">
        <f>Table19[[#This Row],[Quantity2]]*Table19[[#This Row],[U Cost]]</f>
        <v>0</v>
      </c>
      <c r="AB228" s="1"/>
      <c r="AC228" s="1"/>
      <c r="AD228" s="1">
        <f t="shared" ref="AD228" si="691">AC228*AB228</f>
        <v>0</v>
      </c>
      <c r="AE228" s="1"/>
      <c r="AF228" s="1">
        <f>SUM(Table19[[#This Row],[Total 
Paid]:[Shipping 
Charged]])</f>
        <v>0</v>
      </c>
      <c r="AG228" s="1"/>
      <c r="AH228" s="1"/>
      <c r="AI228" s="1">
        <f t="shared" ref="AI228" si="692">SUM(AF228,AG228,AH228)</f>
        <v>0</v>
      </c>
      <c r="AK228" s="1"/>
      <c r="AL228" s="1"/>
      <c r="AM228" s="1"/>
      <c r="AN228" s="1"/>
      <c r="AP228" s="30"/>
      <c r="AQ228" s="1"/>
      <c r="AR228" s="1">
        <f t="shared" ref="AR228" si="693">AQ228*AP228</f>
        <v>0</v>
      </c>
      <c r="AS228" s="1"/>
      <c r="AT228" s="1"/>
      <c r="AU228" s="2">
        <f t="shared" ref="AU228" si="694">SUM(AR228:AT228)</f>
        <v>0</v>
      </c>
      <c r="AW228" s="1"/>
      <c r="AX228" s="1"/>
      <c r="AY228" s="1"/>
      <c r="AZ228" s="2">
        <f t="shared" ref="AZ228" si="695">SUM(AU228,AW228,AX228,AY228)</f>
        <v>0</v>
      </c>
      <c r="BA228" s="2">
        <f>SUM(AF228,AH228,-AZ228,-Table19[[#This Row],[Sale Fee]])</f>
        <v>0</v>
      </c>
      <c r="BC228" s="1"/>
      <c r="BD228" s="1"/>
      <c r="BE228" s="1"/>
    </row>
    <row r="229" spans="1:57" x14ac:dyDescent="0.25">
      <c r="A229" s="1"/>
      <c r="B229" s="1"/>
      <c r="E229" s="4"/>
      <c r="F229" s="4"/>
      <c r="Q229" s="1"/>
      <c r="R229" s="1"/>
      <c r="S229" s="1">
        <f t="shared" si="352"/>
        <v>0</v>
      </c>
      <c r="U229" s="1"/>
      <c r="V229" s="1"/>
      <c r="W229" s="1">
        <f t="shared" si="300"/>
        <v>0</v>
      </c>
      <c r="X229" s="1"/>
      <c r="Y229" s="1"/>
      <c r="Z229" s="1">
        <f>Table19[[#This Row],[Quantity2]]*Table19[[#This Row],[U Cost]]</f>
        <v>0</v>
      </c>
      <c r="AB229" s="1"/>
      <c r="AC229" s="1"/>
      <c r="AD229" s="1">
        <f t="shared" si="6"/>
        <v>0</v>
      </c>
      <c r="AE229" s="1"/>
      <c r="AF229" s="1">
        <f>SUM(Table19[[#This Row],[Total 
Paid]:[Shipping 
Charged]])</f>
        <v>0</v>
      </c>
      <c r="AG229" s="1"/>
      <c r="AH229" s="1"/>
      <c r="AI229" s="1">
        <f t="shared" si="7"/>
        <v>0</v>
      </c>
      <c r="AK229" s="1"/>
      <c r="AL229" s="1"/>
      <c r="AM229" s="1"/>
      <c r="AN229" s="1"/>
      <c r="AP229" s="30"/>
      <c r="AQ229" s="1"/>
      <c r="AR229" s="1">
        <f t="shared" si="344"/>
        <v>0</v>
      </c>
      <c r="AS229" s="1"/>
      <c r="AT229" s="1"/>
      <c r="AU229" s="2">
        <f t="shared" si="9"/>
        <v>0</v>
      </c>
      <c r="AW229" s="1"/>
      <c r="AX229" s="1"/>
      <c r="AY229" s="1"/>
      <c r="AZ229" s="2">
        <f t="shared" si="301"/>
        <v>0</v>
      </c>
      <c r="BA229" s="2">
        <f>SUM(AF229,AH229,-AZ229,-Table19[[#This Row],[Sale Fee]])</f>
        <v>0</v>
      </c>
      <c r="BC229" s="1"/>
      <c r="BD229" s="1"/>
      <c r="BE229" s="1"/>
    </row>
    <row r="230" spans="1:57" x14ac:dyDescent="0.25">
      <c r="A230" s="1"/>
      <c r="B230" s="1"/>
      <c r="E230" s="4"/>
      <c r="F230" s="4"/>
      <c r="Q230" s="1"/>
      <c r="R230" s="1"/>
      <c r="S230" s="1">
        <f t="shared" si="352"/>
        <v>0</v>
      </c>
      <c r="U230" s="1"/>
      <c r="V230" s="1"/>
      <c r="W230" s="1">
        <f t="shared" si="300"/>
        <v>0</v>
      </c>
      <c r="X230" s="1"/>
      <c r="Y230" s="1"/>
      <c r="Z230" s="1">
        <f>Table19[[#This Row],[Quantity2]]*Table19[[#This Row],[U Cost]]</f>
        <v>0</v>
      </c>
      <c r="AB230" s="1"/>
      <c r="AC230" s="1"/>
      <c r="AD230" s="1">
        <f t="shared" si="6"/>
        <v>0</v>
      </c>
      <c r="AE230" s="1"/>
      <c r="AF230" s="1">
        <f>SUM(Table19[[#This Row],[Total 
Paid]:[Shipping 
Charged]])</f>
        <v>0</v>
      </c>
      <c r="AG230" s="1"/>
      <c r="AH230" s="1"/>
      <c r="AI230" s="1">
        <f t="shared" si="7"/>
        <v>0</v>
      </c>
      <c r="AK230" s="1"/>
      <c r="AL230" s="1"/>
      <c r="AM230" s="1"/>
      <c r="AN230" s="1"/>
      <c r="AP230" s="30"/>
      <c r="AQ230" s="1"/>
      <c r="AR230" s="1">
        <f t="shared" si="344"/>
        <v>0</v>
      </c>
      <c r="AS230" s="1"/>
      <c r="AT230" s="1"/>
      <c r="AU230" s="2">
        <f t="shared" si="9"/>
        <v>0</v>
      </c>
      <c r="AW230" s="1"/>
      <c r="AX230" s="1"/>
      <c r="AY230" s="1"/>
      <c r="AZ230" s="2">
        <f t="shared" si="301"/>
        <v>0</v>
      </c>
      <c r="BA230" s="2">
        <f>SUM(AF230,AH230,-AZ230,-Table19[[#This Row],[Sale Fee]])</f>
        <v>0</v>
      </c>
      <c r="BC230" s="1"/>
      <c r="BD230" s="1"/>
      <c r="BE230" s="1"/>
    </row>
    <row r="231" spans="1:57" x14ac:dyDescent="0.25">
      <c r="A231" s="1"/>
      <c r="B231" s="1"/>
      <c r="E231" s="4"/>
      <c r="F231" s="4"/>
      <c r="Q231" s="1"/>
      <c r="R231" s="1"/>
      <c r="S231" s="1">
        <f t="shared" si="352"/>
        <v>0</v>
      </c>
      <c r="U231" s="1"/>
      <c r="V231" s="1"/>
      <c r="W231" s="1">
        <f t="shared" si="300"/>
        <v>0</v>
      </c>
      <c r="X231" s="1"/>
      <c r="Y231" s="1"/>
      <c r="Z231" s="1">
        <f>Table19[[#This Row],[Quantity2]]*Table19[[#This Row],[U Cost]]</f>
        <v>0</v>
      </c>
      <c r="AB231" s="1"/>
      <c r="AC231" s="1"/>
      <c r="AD231" s="1">
        <f t="shared" si="6"/>
        <v>0</v>
      </c>
      <c r="AE231" s="1"/>
      <c r="AF231" s="1">
        <f>SUM(Table19[[#This Row],[Total 
Paid]:[Shipping 
Charged]])</f>
        <v>0</v>
      </c>
      <c r="AG231" s="1"/>
      <c r="AH231" s="1"/>
      <c r="AI231" s="1">
        <f t="shared" si="7"/>
        <v>0</v>
      </c>
      <c r="AK231" s="1"/>
      <c r="AL231" s="1"/>
      <c r="AM231" s="1"/>
      <c r="AN231" s="1"/>
      <c r="AP231" s="30"/>
      <c r="AQ231" s="1"/>
      <c r="AR231" s="1">
        <f t="shared" si="344"/>
        <v>0</v>
      </c>
      <c r="AS231" s="1"/>
      <c r="AT231" s="1"/>
      <c r="AU231" s="2">
        <f t="shared" si="9"/>
        <v>0</v>
      </c>
      <c r="AW231" s="1"/>
      <c r="AX231" s="1"/>
      <c r="AY231" s="1"/>
      <c r="AZ231" s="2">
        <f t="shared" si="301"/>
        <v>0</v>
      </c>
      <c r="BA231" s="2">
        <f>SUM(AF231,AH231,-AZ231,-Table19[[#This Row],[Sale Fee]])</f>
        <v>0</v>
      </c>
      <c r="BC231" s="1"/>
      <c r="BD231" s="1"/>
      <c r="BE231" s="1"/>
    </row>
    <row r="232" spans="1:57" x14ac:dyDescent="0.25">
      <c r="A232" s="1"/>
      <c r="B232" s="1"/>
      <c r="E232" s="4"/>
      <c r="F232" s="4"/>
      <c r="Q232" s="1"/>
      <c r="R232" s="1"/>
      <c r="S232" s="1">
        <f t="shared" si="352"/>
        <v>0</v>
      </c>
      <c r="U232" s="1"/>
      <c r="V232" s="1"/>
      <c r="W232" s="1">
        <f t="shared" si="300"/>
        <v>0</v>
      </c>
      <c r="X232" s="1"/>
      <c r="Y232" s="1"/>
      <c r="Z232" s="1">
        <f>Table19[[#This Row],[Quantity2]]*Table19[[#This Row],[U Cost]]</f>
        <v>0</v>
      </c>
      <c r="AB232" s="1"/>
      <c r="AC232" s="1"/>
      <c r="AD232" s="1">
        <f t="shared" si="6"/>
        <v>0</v>
      </c>
      <c r="AE232" s="1"/>
      <c r="AF232" s="1">
        <f>SUM(Table19[[#This Row],[Total 
Paid]:[Shipping 
Charged]])</f>
        <v>0</v>
      </c>
      <c r="AG232" s="1"/>
      <c r="AH232" s="1"/>
      <c r="AI232" s="1">
        <f t="shared" si="7"/>
        <v>0</v>
      </c>
      <c r="AK232" s="1"/>
      <c r="AL232" s="1"/>
      <c r="AM232" s="1"/>
      <c r="AN232" s="1"/>
      <c r="AP232" s="30"/>
      <c r="AQ232" s="1"/>
      <c r="AR232" s="1">
        <f t="shared" si="344"/>
        <v>0</v>
      </c>
      <c r="AS232" s="1"/>
      <c r="AT232" s="1"/>
      <c r="AU232" s="2">
        <f t="shared" si="9"/>
        <v>0</v>
      </c>
      <c r="AW232" s="1"/>
      <c r="AX232" s="1"/>
      <c r="AY232" s="1"/>
      <c r="AZ232" s="2">
        <f t="shared" si="301"/>
        <v>0</v>
      </c>
      <c r="BA232" s="2">
        <f>SUM(AF232,AH232,-AZ232,-Table19[[#This Row],[Sale Fee]])</f>
        <v>0</v>
      </c>
      <c r="BC232" s="1"/>
      <c r="BD232" s="1"/>
      <c r="BE232" s="1"/>
    </row>
    <row r="233" spans="1:57" x14ac:dyDescent="0.25">
      <c r="A233" s="1"/>
      <c r="B233" s="1"/>
      <c r="E233" s="4"/>
      <c r="F233" s="4"/>
      <c r="Q233" s="1"/>
      <c r="R233" s="1"/>
      <c r="S233" s="1">
        <f t="shared" si="352"/>
        <v>0</v>
      </c>
      <c r="U233" s="1"/>
      <c r="V233" s="1"/>
      <c r="W233" s="1">
        <f t="shared" si="300"/>
        <v>0</v>
      </c>
      <c r="X233" s="1"/>
      <c r="Y233" s="1"/>
      <c r="Z233" s="1">
        <f>Table19[[#This Row],[Quantity2]]*Table19[[#This Row],[U Cost]]</f>
        <v>0</v>
      </c>
      <c r="AB233" s="1"/>
      <c r="AC233" s="1"/>
      <c r="AD233" s="1">
        <f t="shared" si="6"/>
        <v>0</v>
      </c>
      <c r="AE233" s="1"/>
      <c r="AF233" s="1">
        <f>SUM(Table19[[#This Row],[Total 
Paid]:[Shipping 
Charged]])</f>
        <v>0</v>
      </c>
      <c r="AG233" s="1"/>
      <c r="AH233" s="1"/>
      <c r="AI233" s="1">
        <f t="shared" si="7"/>
        <v>0</v>
      </c>
      <c r="AK233" s="1"/>
      <c r="AL233" s="1"/>
      <c r="AM233" s="1"/>
      <c r="AN233" s="1"/>
      <c r="AP233" s="30"/>
      <c r="AQ233" s="1"/>
      <c r="AR233" s="1">
        <f t="shared" si="344"/>
        <v>0</v>
      </c>
      <c r="AS233" s="1"/>
      <c r="AT233" s="1"/>
      <c r="AU233" s="2">
        <f t="shared" si="9"/>
        <v>0</v>
      </c>
      <c r="AW233" s="1"/>
      <c r="AX233" s="1"/>
      <c r="AY233" s="1"/>
      <c r="AZ233" s="2">
        <f t="shared" si="301"/>
        <v>0</v>
      </c>
      <c r="BA233" s="2">
        <f>SUM(AF233,AH233,-AZ233,-Table19[[#This Row],[Sale Fee]])</f>
        <v>0</v>
      </c>
      <c r="BC233" s="1"/>
      <c r="BD233" s="1"/>
      <c r="BE233" s="1"/>
    </row>
    <row r="234" spans="1:57" x14ac:dyDescent="0.25">
      <c r="A234" s="1"/>
      <c r="B234" s="1"/>
      <c r="E234" s="4"/>
      <c r="F234" s="4"/>
      <c r="Q234" s="1"/>
      <c r="R234" s="1"/>
      <c r="S234" s="1">
        <f t="shared" si="352"/>
        <v>0</v>
      </c>
      <c r="U234" s="1"/>
      <c r="V234" s="1"/>
      <c r="W234" s="1">
        <f t="shared" si="300"/>
        <v>0</v>
      </c>
      <c r="X234" s="1"/>
      <c r="Y234" s="1"/>
      <c r="Z234" s="1">
        <f>Table19[[#This Row],[Quantity2]]*Table19[[#This Row],[U Cost]]</f>
        <v>0</v>
      </c>
      <c r="AB234" s="1"/>
      <c r="AC234" s="1"/>
      <c r="AD234" s="1">
        <f t="shared" si="6"/>
        <v>0</v>
      </c>
      <c r="AE234" s="1"/>
      <c r="AF234" s="1">
        <f>SUM(Table19[[#This Row],[Total 
Paid]:[Shipping 
Charged]])</f>
        <v>0</v>
      </c>
      <c r="AG234" s="1"/>
      <c r="AH234" s="1"/>
      <c r="AI234" s="1">
        <f t="shared" si="7"/>
        <v>0</v>
      </c>
      <c r="AK234" s="1"/>
      <c r="AL234" s="1"/>
      <c r="AM234" s="1"/>
      <c r="AN234" s="1"/>
      <c r="AP234" s="30"/>
      <c r="AQ234" s="1"/>
      <c r="AR234" s="1">
        <f t="shared" si="344"/>
        <v>0</v>
      </c>
      <c r="AS234" s="1"/>
      <c r="AT234" s="1"/>
      <c r="AU234" s="2">
        <f t="shared" si="9"/>
        <v>0</v>
      </c>
      <c r="AW234" s="1"/>
      <c r="AX234" s="1"/>
      <c r="AY234" s="1"/>
      <c r="AZ234" s="2">
        <f t="shared" si="301"/>
        <v>0</v>
      </c>
      <c r="BA234" s="2">
        <f>SUM(AF234,AH234,-AZ234,-Table19[[#This Row],[Sale Fee]])</f>
        <v>0</v>
      </c>
      <c r="BC234" s="1"/>
      <c r="BD234" s="1"/>
      <c r="BE234" s="1"/>
    </row>
    <row r="235" spans="1:57" x14ac:dyDescent="0.25">
      <c r="A235" s="1"/>
      <c r="B235" s="1"/>
      <c r="E235" s="4"/>
      <c r="F235" s="4"/>
      <c r="Q235" s="1"/>
      <c r="R235" s="1"/>
      <c r="S235" s="1">
        <f t="shared" si="352"/>
        <v>0</v>
      </c>
      <c r="U235" s="1"/>
      <c r="V235" s="1"/>
      <c r="W235" s="1">
        <f t="shared" si="300"/>
        <v>0</v>
      </c>
      <c r="X235" s="1"/>
      <c r="Y235" s="1"/>
      <c r="Z235" s="1">
        <f>Table19[[#This Row],[Quantity2]]*Table19[[#This Row],[U Cost]]</f>
        <v>0</v>
      </c>
      <c r="AB235" s="1"/>
      <c r="AC235" s="1"/>
      <c r="AD235" s="1">
        <f t="shared" si="6"/>
        <v>0</v>
      </c>
      <c r="AE235" s="1"/>
      <c r="AF235" s="1">
        <f>SUM(Table19[[#This Row],[Total 
Paid]:[Shipping 
Charged]])</f>
        <v>0</v>
      </c>
      <c r="AG235" s="1"/>
      <c r="AH235" s="1"/>
      <c r="AI235" s="1">
        <f t="shared" si="7"/>
        <v>0</v>
      </c>
      <c r="AK235" s="1"/>
      <c r="AL235" s="1"/>
      <c r="AM235" s="1"/>
      <c r="AN235" s="1"/>
      <c r="AP235" s="30"/>
      <c r="AQ235" s="1"/>
      <c r="AR235" s="1">
        <f t="shared" si="344"/>
        <v>0</v>
      </c>
      <c r="AS235" s="1"/>
      <c r="AT235" s="1"/>
      <c r="AU235" s="2">
        <f t="shared" si="9"/>
        <v>0</v>
      </c>
      <c r="AW235" s="1"/>
      <c r="AX235" s="1"/>
      <c r="AY235" s="1"/>
      <c r="AZ235" s="2">
        <f t="shared" si="301"/>
        <v>0</v>
      </c>
      <c r="BA235" s="2">
        <f>SUM(AF235,AH235,-AZ235,-Table19[[#This Row],[Sale Fee]])</f>
        <v>0</v>
      </c>
      <c r="BC235" s="1"/>
      <c r="BD235" s="1"/>
      <c r="BE235" s="1"/>
    </row>
    <row r="236" spans="1:57" x14ac:dyDescent="0.25">
      <c r="A236" s="1"/>
      <c r="B236" s="1"/>
      <c r="E236" s="4"/>
      <c r="F236" s="4"/>
      <c r="Q236" s="1"/>
      <c r="R236" s="1"/>
      <c r="S236" s="1">
        <f t="shared" si="352"/>
        <v>0</v>
      </c>
      <c r="U236" s="1"/>
      <c r="V236" s="1"/>
      <c r="W236" s="1">
        <f t="shared" si="300"/>
        <v>0</v>
      </c>
      <c r="X236" s="1"/>
      <c r="Y236" s="1"/>
      <c r="Z236" s="1">
        <f>Table19[[#This Row],[Quantity2]]*Table19[[#This Row],[U Cost]]</f>
        <v>0</v>
      </c>
      <c r="AB236" s="1"/>
      <c r="AC236" s="1"/>
      <c r="AD236" s="1">
        <f t="shared" si="6"/>
        <v>0</v>
      </c>
      <c r="AE236" s="1"/>
      <c r="AF236" s="1">
        <f>SUM(Table19[[#This Row],[Total 
Paid]:[Shipping 
Charged]])</f>
        <v>0</v>
      </c>
      <c r="AG236" s="1"/>
      <c r="AH236" s="1"/>
      <c r="AI236" s="1">
        <f t="shared" si="7"/>
        <v>0</v>
      </c>
      <c r="AK236" s="1"/>
      <c r="AL236" s="1"/>
      <c r="AM236" s="1"/>
      <c r="AN236" s="1"/>
      <c r="AP236" s="30"/>
      <c r="AQ236" s="1"/>
      <c r="AR236" s="1">
        <f t="shared" si="344"/>
        <v>0</v>
      </c>
      <c r="AS236" s="1"/>
      <c r="AT236" s="1"/>
      <c r="AU236" s="2">
        <f t="shared" si="9"/>
        <v>0</v>
      </c>
      <c r="AW236" s="1"/>
      <c r="AX236" s="1"/>
      <c r="AY236" s="1"/>
      <c r="AZ236" s="2">
        <f t="shared" si="301"/>
        <v>0</v>
      </c>
      <c r="BA236" s="2">
        <f>SUM(AF236,AH236,-AZ236,-Table19[[#This Row],[Sale Fee]])</f>
        <v>0</v>
      </c>
      <c r="BC236" s="1"/>
      <c r="BD236" s="1"/>
      <c r="BE236" s="1"/>
    </row>
    <row r="237" spans="1:57" x14ac:dyDescent="0.25">
      <c r="A237" s="1"/>
      <c r="B237" s="1"/>
      <c r="E237" s="4"/>
      <c r="F237" s="4"/>
      <c r="Q237" s="1"/>
      <c r="R237" s="1"/>
      <c r="S237" s="1">
        <f t="shared" si="352"/>
        <v>0</v>
      </c>
      <c r="U237" s="1"/>
      <c r="V237" s="1"/>
      <c r="W237" s="1">
        <f t="shared" si="300"/>
        <v>0</v>
      </c>
      <c r="X237" s="1"/>
      <c r="Y237" s="1"/>
      <c r="Z237" s="1">
        <f>Table19[[#This Row],[Quantity2]]*Table19[[#This Row],[U Cost]]</f>
        <v>0</v>
      </c>
      <c r="AB237" s="1"/>
      <c r="AC237" s="1"/>
      <c r="AD237" s="1">
        <f t="shared" si="6"/>
        <v>0</v>
      </c>
      <c r="AE237" s="1"/>
      <c r="AF237" s="1">
        <f>SUM(Table19[[#This Row],[Total 
Paid]:[Shipping 
Charged]])</f>
        <v>0</v>
      </c>
      <c r="AG237" s="1"/>
      <c r="AH237" s="1"/>
      <c r="AI237" s="1">
        <f t="shared" si="7"/>
        <v>0</v>
      </c>
      <c r="AK237" s="1"/>
      <c r="AL237" s="1"/>
      <c r="AM237" s="1"/>
      <c r="AN237" s="1"/>
      <c r="AP237" s="30"/>
      <c r="AQ237" s="1"/>
      <c r="AR237" s="1">
        <f t="shared" si="344"/>
        <v>0</v>
      </c>
      <c r="AS237" s="1"/>
      <c r="AT237" s="1"/>
      <c r="AU237" s="2">
        <f t="shared" si="9"/>
        <v>0</v>
      </c>
      <c r="AW237" s="1"/>
      <c r="AX237" s="1"/>
      <c r="AY237" s="1"/>
      <c r="AZ237" s="2">
        <f t="shared" si="301"/>
        <v>0</v>
      </c>
      <c r="BA237" s="2">
        <f>SUM(AF237,AH237,-AZ237,-Table19[[#This Row],[Sale Fee]])</f>
        <v>0</v>
      </c>
      <c r="BC237" s="1"/>
      <c r="BD237" s="1"/>
      <c r="BE237" s="1"/>
    </row>
    <row r="238" spans="1:57" x14ac:dyDescent="0.25">
      <c r="A238" s="1"/>
      <c r="B238" s="1"/>
      <c r="E238" s="4"/>
      <c r="F238" s="4"/>
      <c r="Q238" s="1"/>
      <c r="R238" s="1"/>
      <c r="S238" s="1">
        <f t="shared" si="352"/>
        <v>0</v>
      </c>
      <c r="U238" s="1"/>
      <c r="V238" s="1"/>
      <c r="W238" s="1">
        <f t="shared" si="300"/>
        <v>0</v>
      </c>
      <c r="X238" s="1"/>
      <c r="Y238" s="1"/>
      <c r="Z238" s="1">
        <f>Table19[[#This Row],[Quantity2]]*Table19[[#This Row],[U Cost]]</f>
        <v>0</v>
      </c>
      <c r="AB238" s="1"/>
      <c r="AC238" s="1"/>
      <c r="AD238" s="1">
        <f t="shared" si="6"/>
        <v>0</v>
      </c>
      <c r="AE238" s="1"/>
      <c r="AF238" s="1">
        <f>SUM(Table19[[#This Row],[Total 
Paid]:[Shipping 
Charged]])</f>
        <v>0</v>
      </c>
      <c r="AG238" s="1"/>
      <c r="AH238" s="1"/>
      <c r="AI238" s="1">
        <f t="shared" si="7"/>
        <v>0</v>
      </c>
      <c r="AK238" s="1"/>
      <c r="AL238" s="1"/>
      <c r="AM238" s="1"/>
      <c r="AN238" s="1"/>
      <c r="AP238" s="30"/>
      <c r="AQ238" s="1"/>
      <c r="AR238" s="1">
        <f t="shared" si="344"/>
        <v>0</v>
      </c>
      <c r="AS238" s="1"/>
      <c r="AT238" s="1"/>
      <c r="AU238" s="2">
        <f t="shared" si="9"/>
        <v>0</v>
      </c>
      <c r="AW238" s="1"/>
      <c r="AX238" s="1"/>
      <c r="AY238" s="1"/>
      <c r="AZ238" s="2">
        <f t="shared" si="301"/>
        <v>0</v>
      </c>
      <c r="BA238" s="2">
        <f>SUM(AF238,AH238,-AZ238,-Table19[[#This Row],[Sale Fee]])</f>
        <v>0</v>
      </c>
      <c r="BC238" s="1"/>
      <c r="BD238" s="1"/>
      <c r="BE238" s="1"/>
    </row>
    <row r="239" spans="1:57" x14ac:dyDescent="0.25">
      <c r="A239" s="1"/>
      <c r="B239" s="1"/>
      <c r="E239" s="4"/>
      <c r="F239" s="4"/>
      <c r="Q239" s="1"/>
      <c r="R239" s="1"/>
      <c r="S239" s="1">
        <f t="shared" si="352"/>
        <v>0</v>
      </c>
      <c r="U239" s="1"/>
      <c r="V239" s="1"/>
      <c r="W239" s="1">
        <f t="shared" si="300"/>
        <v>0</v>
      </c>
      <c r="X239" s="1"/>
      <c r="Y239" s="1"/>
      <c r="Z239" s="1">
        <f>Table19[[#This Row],[Quantity2]]*Table19[[#This Row],[U Cost]]</f>
        <v>0</v>
      </c>
      <c r="AB239" s="1"/>
      <c r="AC239" s="1"/>
      <c r="AD239" s="1">
        <f t="shared" si="6"/>
        <v>0</v>
      </c>
      <c r="AE239" s="1"/>
      <c r="AF239" s="1">
        <f>SUM(Table19[[#This Row],[Total 
Paid]:[Shipping 
Charged]])</f>
        <v>0</v>
      </c>
      <c r="AG239" s="1"/>
      <c r="AH239" s="1"/>
      <c r="AI239" s="1">
        <f t="shared" si="7"/>
        <v>0</v>
      </c>
      <c r="AK239" s="1"/>
      <c r="AL239" s="1"/>
      <c r="AM239" s="1"/>
      <c r="AN239" s="1"/>
      <c r="AP239" s="30"/>
      <c r="AQ239" s="1"/>
      <c r="AR239" s="1">
        <f t="shared" si="344"/>
        <v>0</v>
      </c>
      <c r="AS239" s="1"/>
      <c r="AT239" s="1"/>
      <c r="AU239" s="2">
        <f t="shared" si="9"/>
        <v>0</v>
      </c>
      <c r="AW239" s="1"/>
      <c r="AX239" s="1"/>
      <c r="AY239" s="1"/>
      <c r="AZ239" s="2">
        <f t="shared" si="301"/>
        <v>0</v>
      </c>
      <c r="BA239" s="2">
        <f>SUM(AF239,AH239,-AZ239,-Table19[[#This Row],[Sale Fee]])</f>
        <v>0</v>
      </c>
      <c r="BC239" s="1"/>
      <c r="BD239" s="1"/>
      <c r="BE239" s="1"/>
    </row>
    <row r="240" spans="1:57" x14ac:dyDescent="0.25">
      <c r="A240" s="1"/>
      <c r="B240" s="1"/>
      <c r="E240" s="4"/>
      <c r="F240" s="4"/>
      <c r="Q240" s="1"/>
      <c r="R240" s="1"/>
      <c r="S240" s="1">
        <f t="shared" si="352"/>
        <v>0</v>
      </c>
      <c r="U240" s="1"/>
      <c r="V240" s="1"/>
      <c r="W240" s="1">
        <f t="shared" si="300"/>
        <v>0</v>
      </c>
      <c r="X240" s="1"/>
      <c r="Y240" s="1"/>
      <c r="Z240" s="1">
        <f>Table19[[#This Row],[Quantity2]]*Table19[[#This Row],[U Cost]]</f>
        <v>0</v>
      </c>
      <c r="AB240" s="1"/>
      <c r="AC240" s="1"/>
      <c r="AD240" s="1">
        <f t="shared" si="6"/>
        <v>0</v>
      </c>
      <c r="AE240" s="1"/>
      <c r="AF240" s="1">
        <f>SUM(Table19[[#This Row],[Total 
Paid]:[Shipping 
Charged]])</f>
        <v>0</v>
      </c>
      <c r="AG240" s="1"/>
      <c r="AH240" s="1"/>
      <c r="AI240" s="1">
        <f t="shared" si="7"/>
        <v>0</v>
      </c>
      <c r="AK240" s="1"/>
      <c r="AL240" s="1"/>
      <c r="AM240" s="1"/>
      <c r="AN240" s="1"/>
      <c r="AP240" s="30"/>
      <c r="AQ240" s="1"/>
      <c r="AR240" s="1">
        <f t="shared" si="344"/>
        <v>0</v>
      </c>
      <c r="AS240" s="1"/>
      <c r="AT240" s="1"/>
      <c r="AU240" s="2">
        <f t="shared" si="9"/>
        <v>0</v>
      </c>
      <c r="AW240" s="1"/>
      <c r="AX240" s="1"/>
      <c r="AY240" s="1"/>
      <c r="AZ240" s="2">
        <f t="shared" si="301"/>
        <v>0</v>
      </c>
      <c r="BA240" s="2">
        <f>SUM(AF240,AH240,-AZ240,-Table19[[#This Row],[Sale Fee]])</f>
        <v>0</v>
      </c>
      <c r="BC240" s="1"/>
      <c r="BD240" s="1"/>
      <c r="BE240" s="1"/>
    </row>
    <row r="241" spans="1:57" x14ac:dyDescent="0.25">
      <c r="A241" s="1"/>
      <c r="B241" s="1"/>
      <c r="E241" s="4"/>
      <c r="F241" s="4"/>
      <c r="Q241" s="1"/>
      <c r="R241" s="1"/>
      <c r="S241" s="1">
        <f t="shared" si="352"/>
        <v>0</v>
      </c>
      <c r="U241" s="1"/>
      <c r="V241" s="1"/>
      <c r="W241" s="1">
        <f t="shared" si="300"/>
        <v>0</v>
      </c>
      <c r="X241" s="1"/>
      <c r="Y241" s="1"/>
      <c r="Z241" s="1">
        <f>Table19[[#This Row],[Quantity2]]*Table19[[#This Row],[U Cost]]</f>
        <v>0</v>
      </c>
      <c r="AB241" s="1"/>
      <c r="AC241" s="1"/>
      <c r="AD241" s="1">
        <f t="shared" si="6"/>
        <v>0</v>
      </c>
      <c r="AE241" s="1"/>
      <c r="AF241" s="1">
        <f>SUM(Table19[[#This Row],[Total 
Paid]:[Shipping 
Charged]])</f>
        <v>0</v>
      </c>
      <c r="AG241" s="1"/>
      <c r="AH241" s="1"/>
      <c r="AI241" s="1">
        <f t="shared" si="7"/>
        <v>0</v>
      </c>
      <c r="AK241" s="1"/>
      <c r="AL241" s="1"/>
      <c r="AM241" s="1"/>
      <c r="AN241" s="1"/>
      <c r="AP241" s="30"/>
      <c r="AQ241" s="1"/>
      <c r="AR241" s="1">
        <f t="shared" si="344"/>
        <v>0</v>
      </c>
      <c r="AS241" s="1"/>
      <c r="AT241" s="1"/>
      <c r="AU241" s="2">
        <f t="shared" si="9"/>
        <v>0</v>
      </c>
      <c r="AW241" s="1"/>
      <c r="AX241" s="1"/>
      <c r="AY241" s="1"/>
      <c r="AZ241" s="2">
        <f t="shared" si="301"/>
        <v>0</v>
      </c>
      <c r="BA241" s="2">
        <f>SUM(AF241,AH241,-AZ241,-Table19[[#This Row],[Sale Fee]])</f>
        <v>0</v>
      </c>
      <c r="BC241" s="1"/>
      <c r="BD241" s="1"/>
      <c r="BE241" s="1"/>
    </row>
    <row r="242" spans="1:57" x14ac:dyDescent="0.25">
      <c r="A242" s="1"/>
      <c r="B242" s="1"/>
      <c r="E242" s="4"/>
      <c r="F242" s="4"/>
      <c r="Q242" s="1"/>
      <c r="R242" s="1"/>
      <c r="S242" s="1">
        <f t="shared" si="352"/>
        <v>0</v>
      </c>
      <c r="U242" s="1"/>
      <c r="V242" s="1"/>
      <c r="W242" s="1">
        <f t="shared" si="300"/>
        <v>0</v>
      </c>
      <c r="X242" s="1"/>
      <c r="Y242" s="1"/>
      <c r="Z242" s="1">
        <f>Table19[[#This Row],[Quantity2]]*Table19[[#This Row],[U Cost]]</f>
        <v>0</v>
      </c>
      <c r="AB242" s="1"/>
      <c r="AC242" s="1"/>
      <c r="AD242" s="1">
        <f t="shared" si="6"/>
        <v>0</v>
      </c>
      <c r="AE242" s="1"/>
      <c r="AF242" s="1">
        <f>SUM(Table19[[#This Row],[Total 
Paid]:[Shipping 
Charged]])</f>
        <v>0</v>
      </c>
      <c r="AG242" s="1"/>
      <c r="AH242" s="1"/>
      <c r="AI242" s="1">
        <f t="shared" si="7"/>
        <v>0</v>
      </c>
      <c r="AK242" s="1"/>
      <c r="AL242" s="1"/>
      <c r="AM242" s="1"/>
      <c r="AN242" s="1"/>
      <c r="AP242" s="30"/>
      <c r="AQ242" s="1"/>
      <c r="AR242" s="1">
        <f t="shared" si="344"/>
        <v>0</v>
      </c>
      <c r="AS242" s="1"/>
      <c r="AT242" s="1"/>
      <c r="AU242" s="2">
        <f t="shared" si="9"/>
        <v>0</v>
      </c>
      <c r="AW242" s="1"/>
      <c r="AX242" s="1"/>
      <c r="AY242" s="1"/>
      <c r="AZ242" s="2">
        <f t="shared" si="301"/>
        <v>0</v>
      </c>
      <c r="BA242" s="2">
        <f>SUM(AF242,AH242,-AZ242,-Table19[[#This Row],[Sale Fee]])</f>
        <v>0</v>
      </c>
      <c r="BC242" s="1"/>
      <c r="BD242" s="1"/>
      <c r="BE242" s="1"/>
    </row>
    <row r="243" spans="1:57" x14ac:dyDescent="0.25">
      <c r="A243" s="1"/>
      <c r="B243" s="1"/>
      <c r="E243" s="4"/>
      <c r="F243" s="4"/>
      <c r="Q243" s="1"/>
      <c r="R243" s="1"/>
      <c r="S243" s="1">
        <f t="shared" si="352"/>
        <v>0</v>
      </c>
      <c r="U243" s="1"/>
      <c r="V243" s="1"/>
      <c r="W243" s="1">
        <f t="shared" si="300"/>
        <v>0</v>
      </c>
      <c r="X243" s="1"/>
      <c r="Y243" s="1"/>
      <c r="Z243" s="1">
        <f>Table19[[#This Row],[Quantity2]]*Table19[[#This Row],[U Cost]]</f>
        <v>0</v>
      </c>
      <c r="AB243" s="1"/>
      <c r="AC243" s="1"/>
      <c r="AD243" s="1">
        <f t="shared" si="6"/>
        <v>0</v>
      </c>
      <c r="AE243" s="1"/>
      <c r="AF243" s="1">
        <f>SUM(Table19[[#This Row],[Total 
Paid]:[Shipping 
Charged]])</f>
        <v>0</v>
      </c>
      <c r="AG243" s="1"/>
      <c r="AH243" s="1"/>
      <c r="AI243" s="1">
        <f t="shared" si="7"/>
        <v>0</v>
      </c>
      <c r="AK243" s="1"/>
      <c r="AL243" s="1"/>
      <c r="AM243" s="1"/>
      <c r="AN243" s="1"/>
      <c r="AP243" s="30"/>
      <c r="AQ243" s="1"/>
      <c r="AR243" s="1">
        <f t="shared" si="344"/>
        <v>0</v>
      </c>
      <c r="AS243" s="1"/>
      <c r="AT243" s="1"/>
      <c r="AU243" s="2">
        <f t="shared" si="9"/>
        <v>0</v>
      </c>
      <c r="AW243" s="1"/>
      <c r="AX243" s="1"/>
      <c r="AY243" s="1"/>
      <c r="AZ243" s="2">
        <f t="shared" si="301"/>
        <v>0</v>
      </c>
      <c r="BA243" s="2">
        <f>SUM(AF243,AH243,-AZ243,-Table19[[#This Row],[Sale Fee]])</f>
        <v>0</v>
      </c>
      <c r="BC243" s="1"/>
      <c r="BD243" s="1"/>
      <c r="BE243" s="1"/>
    </row>
    <row r="244" spans="1:57" x14ac:dyDescent="0.25">
      <c r="A244" s="1"/>
      <c r="B244" s="1"/>
      <c r="E244" s="4"/>
      <c r="F244" s="4"/>
      <c r="Q244" s="1"/>
      <c r="R244" s="1"/>
      <c r="S244" s="1">
        <f t="shared" si="352"/>
        <v>0</v>
      </c>
      <c r="U244" s="1"/>
      <c r="V244" s="1"/>
      <c r="W244" s="1">
        <f t="shared" si="300"/>
        <v>0</v>
      </c>
      <c r="X244" s="1"/>
      <c r="Y244" s="1"/>
      <c r="Z244" s="1">
        <f>Table19[[#This Row],[Quantity2]]*Table19[[#This Row],[U Cost]]</f>
        <v>0</v>
      </c>
      <c r="AB244" s="1"/>
      <c r="AC244" s="1"/>
      <c r="AD244" s="1">
        <f t="shared" si="6"/>
        <v>0</v>
      </c>
      <c r="AE244" s="1"/>
      <c r="AF244" s="1">
        <f>SUM(Table19[[#This Row],[Total 
Paid]:[Shipping 
Charged]])</f>
        <v>0</v>
      </c>
      <c r="AG244" s="1"/>
      <c r="AH244" s="1"/>
      <c r="AI244" s="1">
        <f t="shared" si="7"/>
        <v>0</v>
      </c>
      <c r="AK244" s="1"/>
      <c r="AL244" s="1"/>
      <c r="AM244" s="1"/>
      <c r="AN244" s="1"/>
      <c r="AP244" s="30"/>
      <c r="AQ244" s="1"/>
      <c r="AR244" s="1">
        <f t="shared" si="344"/>
        <v>0</v>
      </c>
      <c r="AS244" s="1"/>
      <c r="AT244" s="1"/>
      <c r="AU244" s="2">
        <f t="shared" si="9"/>
        <v>0</v>
      </c>
      <c r="AW244" s="1"/>
      <c r="AX244" s="1"/>
      <c r="AY244" s="1"/>
      <c r="AZ244" s="2">
        <f t="shared" si="301"/>
        <v>0</v>
      </c>
      <c r="BA244" s="2">
        <f>SUM(AF244,AH244,-AZ244,-Table19[[#This Row],[Sale Fee]])</f>
        <v>0</v>
      </c>
      <c r="BC244" s="1"/>
      <c r="BD244" s="1"/>
      <c r="BE244" s="1"/>
    </row>
    <row r="245" spans="1:57" x14ac:dyDescent="0.25">
      <c r="A245" s="1"/>
      <c r="B245" s="1"/>
      <c r="E245" s="4"/>
      <c r="F245" s="4"/>
      <c r="Q245" s="1"/>
      <c r="R245" s="1"/>
      <c r="S245" s="1">
        <f t="shared" si="352"/>
        <v>0</v>
      </c>
      <c r="U245" s="1"/>
      <c r="V245" s="1"/>
      <c r="W245" s="1">
        <f t="shared" si="300"/>
        <v>0</v>
      </c>
      <c r="X245" s="1"/>
      <c r="Y245" s="1"/>
      <c r="Z245" s="1">
        <f>Table19[[#This Row],[Quantity2]]*Table19[[#This Row],[U Cost]]</f>
        <v>0</v>
      </c>
      <c r="AB245" s="1"/>
      <c r="AC245" s="1"/>
      <c r="AD245" s="1">
        <f t="shared" si="6"/>
        <v>0</v>
      </c>
      <c r="AE245" s="1"/>
      <c r="AF245" s="1">
        <f>SUM(Table19[[#This Row],[Total 
Paid]:[Shipping 
Charged]])</f>
        <v>0</v>
      </c>
      <c r="AG245" s="1"/>
      <c r="AH245" s="1"/>
      <c r="AI245" s="1">
        <f t="shared" si="7"/>
        <v>0</v>
      </c>
      <c r="AK245" s="1"/>
      <c r="AL245" s="1"/>
      <c r="AM245" s="1"/>
      <c r="AN245" s="1"/>
      <c r="AP245" s="30"/>
      <c r="AQ245" s="1"/>
      <c r="AR245" s="1">
        <f t="shared" si="344"/>
        <v>0</v>
      </c>
      <c r="AS245" s="1"/>
      <c r="AT245" s="1"/>
      <c r="AU245" s="2">
        <f t="shared" si="9"/>
        <v>0</v>
      </c>
      <c r="AW245" s="1"/>
      <c r="AX245" s="1"/>
      <c r="AY245" s="1"/>
      <c r="AZ245" s="2">
        <f t="shared" si="301"/>
        <v>0</v>
      </c>
      <c r="BA245" s="2">
        <f>SUM(AF245,AH245,-AZ245,-Table19[[#This Row],[Sale Fee]])</f>
        <v>0</v>
      </c>
      <c r="BC245" s="1"/>
      <c r="BD245" s="1"/>
      <c r="BE245" s="1"/>
    </row>
    <row r="246" spans="1:57" x14ac:dyDescent="0.25">
      <c r="A246" s="1"/>
      <c r="B246" s="1"/>
      <c r="E246" s="4"/>
      <c r="F246" s="4"/>
      <c r="Q246" s="1"/>
      <c r="R246" s="1"/>
      <c r="S246" s="1">
        <f t="shared" si="352"/>
        <v>0</v>
      </c>
      <c r="U246" s="1"/>
      <c r="V246" s="1"/>
      <c r="W246" s="1">
        <f t="shared" si="300"/>
        <v>0</v>
      </c>
      <c r="X246" s="1"/>
      <c r="Y246" s="1"/>
      <c r="Z246" s="1">
        <f>Table19[[#This Row],[Quantity2]]*Table19[[#This Row],[U Cost]]</f>
        <v>0</v>
      </c>
      <c r="AB246" s="1"/>
      <c r="AC246" s="1"/>
      <c r="AD246" s="1">
        <f t="shared" si="6"/>
        <v>0</v>
      </c>
      <c r="AE246" s="1"/>
      <c r="AF246" s="1">
        <f>SUM(Table19[[#This Row],[Total 
Paid]:[Shipping 
Charged]])</f>
        <v>0</v>
      </c>
      <c r="AG246" s="1"/>
      <c r="AH246" s="1"/>
      <c r="AI246" s="1">
        <f t="shared" si="7"/>
        <v>0</v>
      </c>
      <c r="AK246" s="1"/>
      <c r="AL246" s="1"/>
      <c r="AM246" s="1"/>
      <c r="AN246" s="1"/>
      <c r="AP246" s="30"/>
      <c r="AQ246" s="1"/>
      <c r="AR246" s="1">
        <f t="shared" si="344"/>
        <v>0</v>
      </c>
      <c r="AS246" s="1"/>
      <c r="AT246" s="1"/>
      <c r="AU246" s="2">
        <f t="shared" si="9"/>
        <v>0</v>
      </c>
      <c r="AW246" s="1"/>
      <c r="AX246" s="1"/>
      <c r="AY246" s="1"/>
      <c r="AZ246" s="2">
        <f t="shared" si="301"/>
        <v>0</v>
      </c>
      <c r="BA246" s="2">
        <f>SUM(AF246,AH246,-AZ246,-Table19[[#This Row],[Sale Fee]])</f>
        <v>0</v>
      </c>
      <c r="BC246" s="1"/>
      <c r="BD246" s="1"/>
      <c r="BE246" s="1"/>
    </row>
    <row r="247" spans="1:57" x14ac:dyDescent="0.25">
      <c r="A247" s="1"/>
      <c r="B247" s="1"/>
      <c r="E247" s="4"/>
      <c r="F247" s="4"/>
      <c r="Q247" s="1"/>
      <c r="R247" s="1"/>
      <c r="S247" s="1">
        <f t="shared" si="352"/>
        <v>0</v>
      </c>
      <c r="U247" s="1"/>
      <c r="V247" s="1"/>
      <c r="W247" s="1">
        <f t="shared" si="300"/>
        <v>0</v>
      </c>
      <c r="X247" s="1"/>
      <c r="Y247" s="1"/>
      <c r="Z247" s="1">
        <f>Table19[[#This Row],[Quantity2]]*Table19[[#This Row],[U Cost]]</f>
        <v>0</v>
      </c>
      <c r="AB247" s="1"/>
      <c r="AC247" s="1"/>
      <c r="AD247" s="1">
        <f t="shared" si="6"/>
        <v>0</v>
      </c>
      <c r="AE247" s="1"/>
      <c r="AF247" s="1">
        <f>SUM(Table19[[#This Row],[Total 
Paid]:[Shipping 
Charged]])</f>
        <v>0</v>
      </c>
      <c r="AG247" s="1"/>
      <c r="AH247" s="1"/>
      <c r="AI247" s="1">
        <f t="shared" si="7"/>
        <v>0</v>
      </c>
      <c r="AK247" s="1"/>
      <c r="AL247" s="1"/>
      <c r="AM247" s="1"/>
      <c r="AN247" s="1"/>
      <c r="AP247" s="30"/>
      <c r="AQ247" s="1"/>
      <c r="AR247" s="1">
        <f t="shared" si="344"/>
        <v>0</v>
      </c>
      <c r="AS247" s="1"/>
      <c r="AT247" s="1"/>
      <c r="AU247" s="2">
        <f t="shared" si="9"/>
        <v>0</v>
      </c>
      <c r="AW247" s="1"/>
      <c r="AX247" s="1"/>
      <c r="AY247" s="1"/>
      <c r="AZ247" s="2">
        <f t="shared" si="301"/>
        <v>0</v>
      </c>
      <c r="BA247" s="2">
        <f>SUM(AF247,AH247,-AZ247,-Table19[[#This Row],[Sale Fee]])</f>
        <v>0</v>
      </c>
      <c r="BC247" s="1"/>
      <c r="BD247" s="1"/>
      <c r="BE247" s="1"/>
    </row>
    <row r="248" spans="1:57" x14ac:dyDescent="0.25">
      <c r="A248" s="1"/>
      <c r="B248" s="1"/>
      <c r="E248" s="4"/>
      <c r="F248" s="4"/>
      <c r="Q248" s="1"/>
      <c r="R248" s="1"/>
      <c r="S248" s="1">
        <f t="shared" si="352"/>
        <v>0</v>
      </c>
      <c r="U248" s="1"/>
      <c r="V248" s="1"/>
      <c r="W248" s="1">
        <f t="shared" si="300"/>
        <v>0</v>
      </c>
      <c r="X248" s="1"/>
      <c r="Y248" s="1"/>
      <c r="Z248" s="1">
        <f>Table19[[#This Row],[Quantity2]]*Table19[[#This Row],[U Cost]]</f>
        <v>0</v>
      </c>
      <c r="AB248" s="1"/>
      <c r="AC248" s="1"/>
      <c r="AD248" s="1">
        <f t="shared" si="6"/>
        <v>0</v>
      </c>
      <c r="AE248" s="1"/>
      <c r="AF248" s="1">
        <f>SUM(Table19[[#This Row],[Total 
Paid]:[Shipping 
Charged]])</f>
        <v>0</v>
      </c>
      <c r="AG248" s="1"/>
      <c r="AH248" s="1"/>
      <c r="AI248" s="1">
        <f t="shared" si="7"/>
        <v>0</v>
      </c>
      <c r="AK248" s="1"/>
      <c r="AL248" s="1"/>
      <c r="AM248" s="1"/>
      <c r="AN248" s="1"/>
      <c r="AP248" s="30"/>
      <c r="AQ248" s="1"/>
      <c r="AR248" s="1">
        <f t="shared" si="344"/>
        <v>0</v>
      </c>
      <c r="AS248" s="1"/>
      <c r="AT248" s="1"/>
      <c r="AU248" s="2">
        <f t="shared" si="9"/>
        <v>0</v>
      </c>
      <c r="AW248" s="1"/>
      <c r="AX248" s="1"/>
      <c r="AY248" s="1"/>
      <c r="AZ248" s="2">
        <f t="shared" si="301"/>
        <v>0</v>
      </c>
      <c r="BA248" s="2">
        <f>SUM(AF248,AH248,-AZ248,-Table19[[#This Row],[Sale Fee]])</f>
        <v>0</v>
      </c>
      <c r="BC248" s="1"/>
      <c r="BD248" s="1"/>
      <c r="BE248" s="1"/>
    </row>
    <row r="249" spans="1:57" x14ac:dyDescent="0.25">
      <c r="A249" s="1"/>
      <c r="B249" s="1"/>
      <c r="E249" s="4"/>
      <c r="F249" s="4"/>
      <c r="Q249" s="1"/>
      <c r="R249" s="1"/>
      <c r="S249" s="1">
        <f t="shared" si="352"/>
        <v>0</v>
      </c>
      <c r="U249" s="1"/>
      <c r="V249" s="1"/>
      <c r="W249" s="1">
        <f t="shared" si="300"/>
        <v>0</v>
      </c>
      <c r="X249" s="1"/>
      <c r="Y249" s="1"/>
      <c r="Z249" s="1">
        <f>Table19[[#This Row],[Quantity2]]*Table19[[#This Row],[U Cost]]</f>
        <v>0</v>
      </c>
      <c r="AB249" s="1"/>
      <c r="AC249" s="1"/>
      <c r="AD249" s="1">
        <f t="shared" si="6"/>
        <v>0</v>
      </c>
      <c r="AE249" s="1"/>
      <c r="AF249" s="1">
        <f>SUM(Table19[[#This Row],[Total 
Paid]:[Shipping 
Charged]])</f>
        <v>0</v>
      </c>
      <c r="AG249" s="1"/>
      <c r="AH249" s="1"/>
      <c r="AI249" s="1">
        <f t="shared" si="7"/>
        <v>0</v>
      </c>
      <c r="AK249" s="1"/>
      <c r="AL249" s="1"/>
      <c r="AM249" s="1"/>
      <c r="AN249" s="1"/>
      <c r="AP249" s="30"/>
      <c r="AQ249" s="1"/>
      <c r="AR249" s="1">
        <f t="shared" si="344"/>
        <v>0</v>
      </c>
      <c r="AS249" s="1"/>
      <c r="AT249" s="1"/>
      <c r="AU249" s="2">
        <f t="shared" si="9"/>
        <v>0</v>
      </c>
      <c r="AW249" s="1"/>
      <c r="AX249" s="1"/>
      <c r="AY249" s="1"/>
      <c r="AZ249" s="2">
        <f t="shared" si="301"/>
        <v>0</v>
      </c>
      <c r="BA249" s="2">
        <f>SUM(AF249,AH249,-AZ249,-Table19[[#This Row],[Sale Fee]])</f>
        <v>0</v>
      </c>
      <c r="BC249" s="1"/>
      <c r="BD249" s="1"/>
      <c r="BE249" s="1"/>
    </row>
    <row r="250" spans="1:57" x14ac:dyDescent="0.25">
      <c r="A250" s="1"/>
      <c r="B250" s="1"/>
      <c r="E250" s="4"/>
      <c r="F250" s="4"/>
      <c r="Q250" s="1"/>
      <c r="R250" s="1"/>
      <c r="S250" s="1">
        <f t="shared" si="352"/>
        <v>0</v>
      </c>
      <c r="U250" s="1"/>
      <c r="V250" s="1"/>
      <c r="W250" s="1">
        <f t="shared" si="300"/>
        <v>0</v>
      </c>
      <c r="X250" s="1"/>
      <c r="Y250" s="1"/>
      <c r="Z250" s="1">
        <f>Table19[[#This Row],[Quantity2]]*Table19[[#This Row],[U Cost]]</f>
        <v>0</v>
      </c>
      <c r="AB250" s="1"/>
      <c r="AC250" s="1"/>
      <c r="AD250" s="1">
        <f t="shared" si="6"/>
        <v>0</v>
      </c>
      <c r="AE250" s="1"/>
      <c r="AF250" s="1">
        <f>SUM(Table19[[#This Row],[Total 
Paid]:[Shipping 
Charged]])</f>
        <v>0</v>
      </c>
      <c r="AG250" s="1"/>
      <c r="AH250" s="1"/>
      <c r="AI250" s="1">
        <f t="shared" si="7"/>
        <v>0</v>
      </c>
      <c r="AK250" s="1"/>
      <c r="AL250" s="1"/>
      <c r="AM250" s="1"/>
      <c r="AN250" s="1"/>
      <c r="AP250" s="30"/>
      <c r="AQ250" s="1"/>
      <c r="AR250" s="1">
        <f t="shared" si="344"/>
        <v>0</v>
      </c>
      <c r="AS250" s="1"/>
      <c r="AT250" s="1"/>
      <c r="AU250" s="2">
        <f t="shared" si="9"/>
        <v>0</v>
      </c>
      <c r="AW250" s="1"/>
      <c r="AX250" s="1"/>
      <c r="AY250" s="1"/>
      <c r="AZ250" s="2">
        <f t="shared" si="301"/>
        <v>0</v>
      </c>
      <c r="BA250" s="2">
        <f>SUM(AF250,AH250,-AZ250,-Table19[[#This Row],[Sale Fee]])</f>
        <v>0</v>
      </c>
      <c r="BC250" s="1"/>
      <c r="BD250" s="1"/>
      <c r="BE250" s="1"/>
    </row>
    <row r="251" spans="1:57" x14ac:dyDescent="0.25">
      <c r="A251" s="1"/>
      <c r="B251" s="1"/>
      <c r="E251" s="4"/>
      <c r="F251" s="4"/>
      <c r="Q251" s="1"/>
      <c r="R251" s="1"/>
      <c r="S251" s="1">
        <f t="shared" si="352"/>
        <v>0</v>
      </c>
      <c r="U251" s="1"/>
      <c r="V251" s="1"/>
      <c r="W251" s="1">
        <f t="shared" si="300"/>
        <v>0</v>
      </c>
      <c r="X251" s="1"/>
      <c r="Y251" s="1"/>
      <c r="Z251" s="1">
        <f>Table19[[#This Row],[Quantity2]]*Table19[[#This Row],[U Cost]]</f>
        <v>0</v>
      </c>
      <c r="AB251" s="1"/>
      <c r="AC251" s="1"/>
      <c r="AD251" s="1">
        <f t="shared" si="6"/>
        <v>0</v>
      </c>
      <c r="AE251" s="1"/>
      <c r="AF251" s="1">
        <f>SUM(Table19[[#This Row],[Total 
Paid]:[Shipping 
Charged]])</f>
        <v>0</v>
      </c>
      <c r="AG251" s="1"/>
      <c r="AH251" s="1"/>
      <c r="AI251" s="1">
        <f t="shared" si="7"/>
        <v>0</v>
      </c>
      <c r="AK251" s="1"/>
      <c r="AL251" s="1"/>
      <c r="AM251" s="1"/>
      <c r="AN251" s="1"/>
      <c r="AP251" s="30"/>
      <c r="AQ251" s="1"/>
      <c r="AR251" s="1">
        <f t="shared" si="344"/>
        <v>0</v>
      </c>
      <c r="AS251" s="1"/>
      <c r="AT251" s="1"/>
      <c r="AU251" s="2">
        <f t="shared" si="9"/>
        <v>0</v>
      </c>
      <c r="AW251" s="1"/>
      <c r="AX251" s="1"/>
      <c r="AY251" s="1"/>
      <c r="AZ251" s="2">
        <f t="shared" si="301"/>
        <v>0</v>
      </c>
      <c r="BA251" s="2">
        <f>SUM(AF251,AH251,-AZ251,-Table19[[#This Row],[Sale Fee]])</f>
        <v>0</v>
      </c>
      <c r="BC251" s="1"/>
      <c r="BD251" s="1"/>
      <c r="BE251" s="1"/>
    </row>
    <row r="252" spans="1:57" x14ac:dyDescent="0.25">
      <c r="A252" s="1"/>
      <c r="B252" s="1"/>
      <c r="E252" s="4"/>
      <c r="F252" s="4"/>
      <c r="Q252" s="1"/>
      <c r="R252" s="1"/>
      <c r="S252" s="1">
        <f t="shared" si="352"/>
        <v>0</v>
      </c>
      <c r="U252" s="1"/>
      <c r="V252" s="1"/>
      <c r="W252" s="1">
        <f t="shared" si="300"/>
        <v>0</v>
      </c>
      <c r="X252" s="1"/>
      <c r="Y252" s="1"/>
      <c r="Z252" s="1">
        <f>Table19[[#This Row],[Quantity2]]*Table19[[#This Row],[U Cost]]</f>
        <v>0</v>
      </c>
      <c r="AB252" s="1"/>
      <c r="AC252" s="1"/>
      <c r="AD252" s="1">
        <f t="shared" si="6"/>
        <v>0</v>
      </c>
      <c r="AE252" s="1"/>
      <c r="AF252" s="1">
        <f>SUM(Table19[[#This Row],[Total 
Paid]:[Shipping 
Charged]])</f>
        <v>0</v>
      </c>
      <c r="AG252" s="1"/>
      <c r="AH252" s="1"/>
      <c r="AI252" s="1">
        <f t="shared" si="7"/>
        <v>0</v>
      </c>
      <c r="AK252" s="1"/>
      <c r="AL252" s="1"/>
      <c r="AM252" s="1"/>
      <c r="AN252" s="1"/>
      <c r="AP252" s="30"/>
      <c r="AQ252" s="1"/>
      <c r="AR252" s="1">
        <f t="shared" si="344"/>
        <v>0</v>
      </c>
      <c r="AS252" s="1"/>
      <c r="AT252" s="1"/>
      <c r="AU252" s="2">
        <f t="shared" si="9"/>
        <v>0</v>
      </c>
      <c r="AW252" s="1"/>
      <c r="AX252" s="1"/>
      <c r="AY252" s="1"/>
      <c r="AZ252" s="2">
        <f t="shared" si="301"/>
        <v>0</v>
      </c>
      <c r="BA252" s="2">
        <f>SUM(AF252,AH252,-AZ252,-Table19[[#This Row],[Sale Fee]])</f>
        <v>0</v>
      </c>
      <c r="BC252" s="1"/>
      <c r="BD252" s="1"/>
      <c r="BE252" s="1"/>
    </row>
    <row r="253" spans="1:57" x14ac:dyDescent="0.25">
      <c r="A253" s="1"/>
      <c r="B253" s="1"/>
      <c r="E253" s="4"/>
      <c r="F253" s="4"/>
      <c r="Q253" s="1"/>
      <c r="R253" s="1"/>
      <c r="S253" s="1">
        <f t="shared" si="352"/>
        <v>0</v>
      </c>
      <c r="U253" s="1"/>
      <c r="V253" s="1"/>
      <c r="W253" s="1">
        <f t="shared" si="300"/>
        <v>0</v>
      </c>
      <c r="X253" s="1"/>
      <c r="Y253" s="1"/>
      <c r="Z253" s="1">
        <f>Table19[[#This Row],[Quantity2]]*Table19[[#This Row],[U Cost]]</f>
        <v>0</v>
      </c>
      <c r="AB253" s="1"/>
      <c r="AC253" s="1"/>
      <c r="AD253" s="1">
        <f t="shared" si="6"/>
        <v>0</v>
      </c>
      <c r="AE253" s="1"/>
      <c r="AF253" s="1">
        <f>SUM(Table19[[#This Row],[Total 
Paid]:[Shipping 
Charged]])</f>
        <v>0</v>
      </c>
      <c r="AG253" s="1"/>
      <c r="AH253" s="1"/>
      <c r="AI253" s="1">
        <f t="shared" si="7"/>
        <v>0</v>
      </c>
      <c r="AK253" s="1"/>
      <c r="AL253" s="1"/>
      <c r="AM253" s="1"/>
      <c r="AN253" s="1"/>
      <c r="AP253" s="30"/>
      <c r="AQ253" s="1"/>
      <c r="AR253" s="1">
        <f t="shared" si="344"/>
        <v>0</v>
      </c>
      <c r="AS253" s="1"/>
      <c r="AT253" s="1"/>
      <c r="AU253" s="2">
        <f t="shared" si="9"/>
        <v>0</v>
      </c>
      <c r="AW253" s="1"/>
      <c r="AX253" s="1"/>
      <c r="AY253" s="1"/>
      <c r="AZ253" s="2">
        <f t="shared" si="301"/>
        <v>0</v>
      </c>
      <c r="BA253" s="2">
        <f>SUM(AF253,AH253,-AZ253,-Table19[[#This Row],[Sale Fee]])</f>
        <v>0</v>
      </c>
      <c r="BC253" s="1"/>
      <c r="BD253" s="1"/>
      <c r="BE253" s="1"/>
    </row>
    <row r="254" spans="1:57" x14ac:dyDescent="0.25">
      <c r="A254" s="1"/>
      <c r="B254" s="1"/>
      <c r="E254" s="4"/>
      <c r="F254" s="4"/>
      <c r="Q254" s="1"/>
      <c r="R254" s="1"/>
      <c r="S254" s="1">
        <f t="shared" si="352"/>
        <v>0</v>
      </c>
      <c r="U254" s="1"/>
      <c r="V254" s="1"/>
      <c r="W254" s="1">
        <f t="shared" si="300"/>
        <v>0</v>
      </c>
      <c r="X254" s="1"/>
      <c r="Y254" s="1"/>
      <c r="Z254" s="1">
        <f>Table19[[#This Row],[Quantity2]]*Table19[[#This Row],[U Cost]]</f>
        <v>0</v>
      </c>
      <c r="AB254" s="1"/>
      <c r="AC254" s="1"/>
      <c r="AD254" s="1">
        <f t="shared" si="6"/>
        <v>0</v>
      </c>
      <c r="AE254" s="1"/>
      <c r="AF254" s="1">
        <f>SUM(Table19[[#This Row],[Total 
Paid]:[Shipping 
Charged]])</f>
        <v>0</v>
      </c>
      <c r="AG254" s="1"/>
      <c r="AH254" s="1"/>
      <c r="AI254" s="1">
        <f t="shared" si="7"/>
        <v>0</v>
      </c>
      <c r="AK254" s="1"/>
      <c r="AL254" s="1"/>
      <c r="AM254" s="1"/>
      <c r="AN254" s="1"/>
      <c r="AP254" s="30"/>
      <c r="AQ254" s="1"/>
      <c r="AR254" s="1">
        <f t="shared" si="344"/>
        <v>0</v>
      </c>
      <c r="AS254" s="1"/>
      <c r="AT254" s="1"/>
      <c r="AU254" s="2">
        <f t="shared" si="9"/>
        <v>0</v>
      </c>
      <c r="AW254" s="1"/>
      <c r="AX254" s="1"/>
      <c r="AY254" s="1"/>
      <c r="AZ254" s="2">
        <f t="shared" si="301"/>
        <v>0</v>
      </c>
      <c r="BA254" s="2">
        <f>SUM(AF254,AH254,-AZ254,-Table19[[#This Row],[Sale Fee]])</f>
        <v>0</v>
      </c>
      <c r="BC254" s="1"/>
      <c r="BD254" s="1"/>
      <c r="BE254" s="1"/>
    </row>
    <row r="255" spans="1:57" x14ac:dyDescent="0.25">
      <c r="A255" s="1"/>
      <c r="B255" s="1"/>
      <c r="E255" s="4"/>
      <c r="F255" s="4"/>
      <c r="Q255" s="1"/>
      <c r="R255" s="1"/>
      <c r="S255" s="1">
        <f t="shared" si="352"/>
        <v>0</v>
      </c>
      <c r="U255" s="1"/>
      <c r="V255" s="1"/>
      <c r="W255" s="1">
        <f t="shared" si="300"/>
        <v>0</v>
      </c>
      <c r="X255" s="1"/>
      <c r="Y255" s="1"/>
      <c r="Z255" s="1">
        <f>Table19[[#This Row],[Quantity2]]*Table19[[#This Row],[U Cost]]</f>
        <v>0</v>
      </c>
      <c r="AB255" s="1"/>
      <c r="AC255" s="1"/>
      <c r="AD255" s="1">
        <f t="shared" si="6"/>
        <v>0</v>
      </c>
      <c r="AE255" s="1"/>
      <c r="AF255" s="1">
        <f>SUM(Table19[[#This Row],[Total 
Paid]:[Shipping 
Charged]])</f>
        <v>0</v>
      </c>
      <c r="AG255" s="1"/>
      <c r="AH255" s="1"/>
      <c r="AI255" s="1">
        <f t="shared" si="7"/>
        <v>0</v>
      </c>
      <c r="AK255" s="1"/>
      <c r="AL255" s="1"/>
      <c r="AM255" s="1"/>
      <c r="AN255" s="1"/>
      <c r="AP255" s="30"/>
      <c r="AQ255" s="1"/>
      <c r="AR255" s="1">
        <f t="shared" si="344"/>
        <v>0</v>
      </c>
      <c r="AS255" s="1"/>
      <c r="AT255" s="1"/>
      <c r="AU255" s="2">
        <f t="shared" si="9"/>
        <v>0</v>
      </c>
      <c r="AW255" s="1"/>
      <c r="AX255" s="1"/>
      <c r="AY255" s="1"/>
      <c r="AZ255" s="2">
        <f t="shared" si="301"/>
        <v>0</v>
      </c>
      <c r="BA255" s="2">
        <f>SUM(AF255,AH255,-AZ255,-Table19[[#This Row],[Sale Fee]])</f>
        <v>0</v>
      </c>
      <c r="BC255" s="1"/>
      <c r="BD255" s="1"/>
      <c r="BE255" s="1"/>
    </row>
    <row r="256" spans="1:57" x14ac:dyDescent="0.25">
      <c r="A256" s="1"/>
      <c r="B256" s="1"/>
      <c r="E256" s="4"/>
      <c r="F256" s="4"/>
      <c r="Q256" s="1"/>
      <c r="R256" s="1"/>
      <c r="S256" s="1">
        <f t="shared" si="352"/>
        <v>0</v>
      </c>
      <c r="U256" s="1"/>
      <c r="V256" s="1"/>
      <c r="W256" s="1">
        <f t="shared" si="300"/>
        <v>0</v>
      </c>
      <c r="X256" s="1"/>
      <c r="Y256" s="1"/>
      <c r="Z256" s="1">
        <f>Table19[[#This Row],[Quantity2]]*Table19[[#This Row],[U Cost]]</f>
        <v>0</v>
      </c>
      <c r="AB256" s="1"/>
      <c r="AC256" s="1"/>
      <c r="AD256" s="1">
        <f t="shared" si="6"/>
        <v>0</v>
      </c>
      <c r="AE256" s="1"/>
      <c r="AF256" s="1">
        <f>SUM(Table19[[#This Row],[Total 
Paid]:[Shipping 
Charged]])</f>
        <v>0</v>
      </c>
      <c r="AG256" s="1"/>
      <c r="AH256" s="1"/>
      <c r="AI256" s="1">
        <f t="shared" si="7"/>
        <v>0</v>
      </c>
      <c r="AK256" s="1"/>
      <c r="AL256" s="1"/>
      <c r="AM256" s="1"/>
      <c r="AN256" s="1"/>
      <c r="AP256" s="30"/>
      <c r="AQ256" s="1"/>
      <c r="AR256" s="1">
        <f t="shared" si="344"/>
        <v>0</v>
      </c>
      <c r="AS256" s="1"/>
      <c r="AT256" s="1"/>
      <c r="AU256" s="2">
        <f t="shared" si="9"/>
        <v>0</v>
      </c>
      <c r="AW256" s="1"/>
      <c r="AX256" s="1"/>
      <c r="AY256" s="1"/>
      <c r="AZ256" s="2">
        <f t="shared" si="301"/>
        <v>0</v>
      </c>
      <c r="BA256" s="2">
        <f>SUM(AF256,AH256,-AZ256,-Table19[[#This Row],[Sale Fee]])</f>
        <v>0</v>
      </c>
      <c r="BC256" s="1"/>
      <c r="BD256" s="1"/>
      <c r="BE256" s="1"/>
    </row>
    <row r="257" spans="1:57" x14ac:dyDescent="0.25">
      <c r="A257" s="1"/>
      <c r="B257" s="1"/>
      <c r="E257" s="4"/>
      <c r="F257" s="4"/>
      <c r="Q257" s="1"/>
      <c r="R257" s="1"/>
      <c r="S257" s="1">
        <f t="shared" si="352"/>
        <v>0</v>
      </c>
      <c r="U257" s="1"/>
      <c r="V257" s="1"/>
      <c r="W257" s="1">
        <f t="shared" si="300"/>
        <v>0</v>
      </c>
      <c r="X257" s="1"/>
      <c r="Y257" s="1"/>
      <c r="Z257" s="1">
        <f>Table19[[#This Row],[Quantity2]]*Table19[[#This Row],[U Cost]]</f>
        <v>0</v>
      </c>
      <c r="AB257" s="1"/>
      <c r="AC257" s="1"/>
      <c r="AD257" s="1">
        <f t="shared" si="6"/>
        <v>0</v>
      </c>
      <c r="AE257" s="1"/>
      <c r="AF257" s="1">
        <f>SUM(Table19[[#This Row],[Total 
Paid]:[Shipping 
Charged]])</f>
        <v>0</v>
      </c>
      <c r="AG257" s="1"/>
      <c r="AH257" s="1"/>
      <c r="AI257" s="1">
        <f t="shared" si="7"/>
        <v>0</v>
      </c>
      <c r="AK257" s="1"/>
      <c r="AL257" s="1"/>
      <c r="AM257" s="1"/>
      <c r="AN257" s="1"/>
      <c r="AP257" s="30"/>
      <c r="AQ257" s="1"/>
      <c r="AR257" s="1">
        <f t="shared" si="344"/>
        <v>0</v>
      </c>
      <c r="AS257" s="1"/>
      <c r="AT257" s="1"/>
      <c r="AU257" s="2">
        <f t="shared" si="9"/>
        <v>0</v>
      </c>
      <c r="AW257" s="1"/>
      <c r="AX257" s="1"/>
      <c r="AY257" s="1"/>
      <c r="AZ257" s="2">
        <f t="shared" si="301"/>
        <v>0</v>
      </c>
      <c r="BA257" s="2">
        <f>SUM(AF257,AH257,-AZ257,-Table19[[#This Row],[Sale Fee]])</f>
        <v>0</v>
      </c>
      <c r="BC257" s="1"/>
      <c r="BD257" s="1"/>
      <c r="BE257" s="1"/>
    </row>
    <row r="258" spans="1:57" x14ac:dyDescent="0.25">
      <c r="A258" s="1"/>
      <c r="B258" s="1"/>
      <c r="E258" s="4"/>
      <c r="F258" s="4"/>
      <c r="Q258" s="1"/>
      <c r="R258" s="1"/>
      <c r="S258" s="1">
        <f t="shared" si="352"/>
        <v>0</v>
      </c>
      <c r="U258" s="1"/>
      <c r="V258" s="1"/>
      <c r="W258" s="1">
        <f t="shared" si="300"/>
        <v>0</v>
      </c>
      <c r="X258" s="1"/>
      <c r="Y258" s="1"/>
      <c r="Z258" s="1">
        <f>Table19[[#This Row],[Quantity2]]*Table19[[#This Row],[U Cost]]</f>
        <v>0</v>
      </c>
      <c r="AB258" s="1"/>
      <c r="AC258" s="1"/>
      <c r="AD258" s="1">
        <f t="shared" si="6"/>
        <v>0</v>
      </c>
      <c r="AE258" s="1"/>
      <c r="AF258" s="1">
        <f>SUM(Table19[[#This Row],[Total 
Paid]:[Shipping 
Charged]])</f>
        <v>0</v>
      </c>
      <c r="AG258" s="1"/>
      <c r="AH258" s="1"/>
      <c r="AI258" s="1">
        <f t="shared" si="7"/>
        <v>0</v>
      </c>
      <c r="AK258" s="1"/>
      <c r="AL258" s="1"/>
      <c r="AM258" s="1"/>
      <c r="AN258" s="1"/>
      <c r="AP258" s="30"/>
      <c r="AQ258" s="1"/>
      <c r="AR258" s="1">
        <f t="shared" si="344"/>
        <v>0</v>
      </c>
      <c r="AS258" s="1"/>
      <c r="AT258" s="1"/>
      <c r="AU258" s="2">
        <f t="shared" si="9"/>
        <v>0</v>
      </c>
      <c r="AW258" s="1"/>
      <c r="AX258" s="1"/>
      <c r="AY258" s="1"/>
      <c r="AZ258" s="2">
        <f t="shared" si="301"/>
        <v>0</v>
      </c>
      <c r="BA258" s="2">
        <f>SUM(AF258,AH258,-AZ258,-Table19[[#This Row],[Sale Fee]])</f>
        <v>0</v>
      </c>
      <c r="BC258" s="1"/>
      <c r="BD258" s="1"/>
      <c r="BE258" s="1"/>
    </row>
    <row r="259" spans="1:57" x14ac:dyDescent="0.25">
      <c r="A259" s="1"/>
      <c r="B259" s="1"/>
      <c r="E259" s="4"/>
      <c r="F259" s="4"/>
      <c r="Q259" s="1"/>
      <c r="R259" s="1"/>
      <c r="S259" s="1">
        <f t="shared" si="352"/>
        <v>0</v>
      </c>
      <c r="U259" s="1"/>
      <c r="V259" s="1"/>
      <c r="W259" s="1">
        <f t="shared" si="300"/>
        <v>0</v>
      </c>
      <c r="X259" s="1"/>
      <c r="Y259" s="1"/>
      <c r="Z259" s="1">
        <f>Table19[[#This Row],[Quantity2]]*Table19[[#This Row],[U Cost]]</f>
        <v>0</v>
      </c>
      <c r="AB259" s="1"/>
      <c r="AC259" s="1"/>
      <c r="AD259" s="1">
        <f t="shared" si="6"/>
        <v>0</v>
      </c>
      <c r="AE259" s="1"/>
      <c r="AF259" s="1">
        <f>SUM(Table19[[#This Row],[Total 
Paid]:[Shipping 
Charged]])</f>
        <v>0</v>
      </c>
      <c r="AG259" s="1"/>
      <c r="AH259" s="1"/>
      <c r="AI259" s="1">
        <f t="shared" si="7"/>
        <v>0</v>
      </c>
      <c r="AK259" s="1"/>
      <c r="AL259" s="1"/>
      <c r="AM259" s="1"/>
      <c r="AN259" s="1"/>
      <c r="AP259" s="30"/>
      <c r="AQ259" s="1"/>
      <c r="AR259" s="1">
        <f t="shared" si="344"/>
        <v>0</v>
      </c>
      <c r="AS259" s="1"/>
      <c r="AT259" s="1"/>
      <c r="AU259" s="2">
        <f t="shared" si="9"/>
        <v>0</v>
      </c>
      <c r="AW259" s="1"/>
      <c r="AX259" s="1"/>
      <c r="AY259" s="1"/>
      <c r="AZ259" s="2">
        <f t="shared" si="301"/>
        <v>0</v>
      </c>
      <c r="BA259" s="2">
        <f>SUM(AF259,AH259,-AZ259,-Table19[[#This Row],[Sale Fee]])</f>
        <v>0</v>
      </c>
      <c r="BC259" s="1"/>
      <c r="BD259" s="1"/>
      <c r="BE259" s="1"/>
    </row>
    <row r="260" spans="1:57" x14ac:dyDescent="0.25">
      <c r="A260" s="1"/>
      <c r="B260" s="1"/>
      <c r="E260" s="4"/>
      <c r="F260" s="4"/>
      <c r="Q260" s="1"/>
      <c r="R260" s="1"/>
      <c r="S260" s="1">
        <f t="shared" si="352"/>
        <v>0</v>
      </c>
      <c r="U260" s="1"/>
      <c r="V260" s="1"/>
      <c r="W260" s="1">
        <f t="shared" si="300"/>
        <v>0</v>
      </c>
      <c r="X260" s="1"/>
      <c r="Y260" s="1"/>
      <c r="Z260" s="1">
        <f>Table19[[#This Row],[Quantity2]]*Table19[[#This Row],[U Cost]]</f>
        <v>0</v>
      </c>
      <c r="AB260" s="1"/>
      <c r="AC260" s="1"/>
      <c r="AD260" s="1">
        <f t="shared" si="6"/>
        <v>0</v>
      </c>
      <c r="AE260" s="1"/>
      <c r="AF260" s="1">
        <f>SUM(Table19[[#This Row],[Total 
Paid]:[Shipping 
Charged]])</f>
        <v>0</v>
      </c>
      <c r="AG260" s="1"/>
      <c r="AH260" s="1"/>
      <c r="AI260" s="1">
        <f t="shared" si="7"/>
        <v>0</v>
      </c>
      <c r="AK260" s="1"/>
      <c r="AL260" s="1"/>
      <c r="AM260" s="1"/>
      <c r="AN260" s="1"/>
      <c r="AP260" s="30"/>
      <c r="AQ260" s="1"/>
      <c r="AR260" s="1">
        <f t="shared" si="344"/>
        <v>0</v>
      </c>
      <c r="AS260" s="1"/>
      <c r="AT260" s="1"/>
      <c r="AU260" s="2">
        <f t="shared" si="9"/>
        <v>0</v>
      </c>
      <c r="AW260" s="1"/>
      <c r="AX260" s="1"/>
      <c r="AY260" s="1"/>
      <c r="AZ260" s="2">
        <f t="shared" si="301"/>
        <v>0</v>
      </c>
      <c r="BA260" s="2">
        <f>SUM(AF260,AH260,-AZ260,-Table19[[#This Row],[Sale Fee]])</f>
        <v>0</v>
      </c>
      <c r="BC260" s="1"/>
      <c r="BD260" s="1"/>
      <c r="BE260" s="1"/>
    </row>
    <row r="261" spans="1:57" x14ac:dyDescent="0.25">
      <c r="A261" s="1"/>
      <c r="B261" s="1"/>
      <c r="E261" s="4"/>
      <c r="F261" s="4"/>
      <c r="Q261" s="1"/>
      <c r="R261" s="1"/>
      <c r="S261" s="1">
        <f t="shared" ref="S261" si="696">R261*Q261</f>
        <v>0</v>
      </c>
      <c r="U261" s="1"/>
      <c r="V261" s="1"/>
      <c r="W261" s="1">
        <f t="shared" ref="W261:W276" si="697">U261*V261</f>
        <v>0</v>
      </c>
      <c r="X261" s="1"/>
      <c r="Y261" s="1"/>
      <c r="Z261" s="1">
        <f>Table19[[#This Row],[Quantity2]]*Table19[[#This Row],[U Cost]]</f>
        <v>0</v>
      </c>
      <c r="AB261" s="1"/>
      <c r="AC261" s="1"/>
      <c r="AD261" s="1"/>
      <c r="AE261" s="1"/>
      <c r="AF261" s="1">
        <f>SUM(Table19[[#This Row],[Total 
Paid]:[Shipping 
Charged]])</f>
        <v>0</v>
      </c>
      <c r="AG261" s="1"/>
      <c r="AH261" s="1"/>
      <c r="AI261" s="1"/>
      <c r="AK261" s="1"/>
      <c r="AL261" s="1"/>
      <c r="AM261" s="1"/>
      <c r="AN261" s="1"/>
      <c r="AP261" s="30"/>
      <c r="AQ261" s="1"/>
      <c r="AR261" s="1"/>
      <c r="AS261" s="1"/>
      <c r="AT261" s="1"/>
      <c r="AU261" s="2"/>
      <c r="AW261" s="1"/>
      <c r="AX261" s="1"/>
      <c r="AY261" s="1"/>
      <c r="AZ261" s="2"/>
      <c r="BA261" s="2">
        <f>SUM(AF261,AH261,-AZ261,-Table19[[#This Row],[Sale Fee]])</f>
        <v>0</v>
      </c>
      <c r="BC261" s="1"/>
      <c r="BD261" s="1"/>
      <c r="BE261" s="1"/>
    </row>
    <row r="262" spans="1:57" s="50" customFormat="1" x14ac:dyDescent="0.25">
      <c r="A262" s="58"/>
      <c r="B262" s="58"/>
      <c r="E262" s="57"/>
      <c r="F262" s="57"/>
      <c r="Q262" s="58"/>
      <c r="R262" s="58"/>
      <c r="S262" s="58">
        <f t="shared" ref="S262" si="698">R262*Q262</f>
        <v>0</v>
      </c>
      <c r="U262" s="58"/>
      <c r="V262" s="58"/>
      <c r="W262" s="58">
        <f t="shared" ref="W262" si="699">U262*V262</f>
        <v>0</v>
      </c>
      <c r="X262" s="58"/>
      <c r="Y262" s="58"/>
      <c r="Z262" s="58">
        <f>Table19[[#This Row],[Quantity2]]*Table19[[#This Row],[U Cost]]</f>
        <v>0</v>
      </c>
      <c r="AB262" s="58"/>
      <c r="AC262" s="58"/>
      <c r="AD262" s="58"/>
      <c r="AE262" s="58"/>
      <c r="AF262" s="58">
        <f>SUM(Table19[[#This Row],[Total 
Paid]:[Shipping 
Charged]])</f>
        <v>0</v>
      </c>
      <c r="AG262" s="58"/>
      <c r="AH262" s="58"/>
      <c r="AI262" s="58"/>
      <c r="AK262" s="58"/>
      <c r="AL262" s="58"/>
      <c r="AM262" s="58"/>
      <c r="AN262" s="58"/>
      <c r="AP262" s="59"/>
      <c r="AQ262" s="58"/>
      <c r="AR262" s="58"/>
      <c r="AS262" s="58"/>
      <c r="AT262" s="58"/>
      <c r="AU262" s="60"/>
      <c r="AW262" s="58"/>
      <c r="AX262" s="58"/>
      <c r="AY262" s="58"/>
      <c r="AZ262" s="60"/>
      <c r="BA262" s="60">
        <f>SUM(AF262,AH262,-AZ262,-Table19[[#This Row],[Sale Fee]])</f>
        <v>0</v>
      </c>
      <c r="BC262" s="58"/>
      <c r="BD262" s="58"/>
      <c r="BE262" s="58"/>
    </row>
    <row r="263" spans="1:57" x14ac:dyDescent="0.25">
      <c r="A263" s="1"/>
      <c r="B263" s="1"/>
      <c r="E263" s="4"/>
      <c r="F263" s="4"/>
      <c r="Q263" s="1"/>
      <c r="R263" s="1"/>
      <c r="S263" s="1">
        <f t="shared" ref="S263:S268" si="700">R263*Q263</f>
        <v>0</v>
      </c>
      <c r="U263" s="1"/>
      <c r="V263" s="1"/>
      <c r="W263" s="1">
        <f t="shared" ref="W263:W268" si="701">U263*V263</f>
        <v>0</v>
      </c>
      <c r="X263" s="1"/>
      <c r="Y263" s="1"/>
      <c r="Z263" s="1">
        <f>Table19[[#This Row],[Quantity2]]*Table19[[#This Row],[U Cost]]</f>
        <v>0</v>
      </c>
      <c r="AB263" s="1"/>
      <c r="AC263" s="1"/>
      <c r="AD263" s="1"/>
      <c r="AE263" s="1"/>
      <c r="AF263" s="1">
        <f>SUM(Table19[[#This Row],[Total 
Paid]:[Shipping 
Charged]])</f>
        <v>0</v>
      </c>
      <c r="AG263" s="1"/>
      <c r="AH263" s="1"/>
      <c r="AI263" s="1"/>
      <c r="AK263" s="1"/>
      <c r="AL263" s="1"/>
      <c r="AM263" s="1"/>
      <c r="AN263" s="1"/>
      <c r="AP263" s="30"/>
      <c r="AQ263" s="1"/>
      <c r="AR263" s="1"/>
      <c r="AS263" s="1"/>
      <c r="AT263" s="1"/>
      <c r="AU263" s="2"/>
      <c r="AW263" s="1"/>
      <c r="AX263" s="1"/>
      <c r="AY263" s="1"/>
      <c r="AZ263" s="2"/>
      <c r="BA263" s="2">
        <f>SUM(AF263,AH263,-AZ263,-Table19[[#This Row],[Sale Fee]])</f>
        <v>0</v>
      </c>
      <c r="BC263" s="1"/>
      <c r="BD263" s="1"/>
      <c r="BE263" s="1"/>
    </row>
    <row r="264" spans="1:57" x14ac:dyDescent="0.25">
      <c r="A264" s="1"/>
      <c r="B264" s="1"/>
      <c r="E264" s="4"/>
      <c r="F264" s="4"/>
      <c r="Q264" s="1"/>
      <c r="R264" s="1"/>
      <c r="S264" s="1">
        <f t="shared" si="700"/>
        <v>0</v>
      </c>
      <c r="U264" s="1"/>
      <c r="V264" s="1"/>
      <c r="W264" s="1">
        <f t="shared" si="701"/>
        <v>0</v>
      </c>
      <c r="X264" s="1"/>
      <c r="Y264" s="1"/>
      <c r="Z264" s="1">
        <f>Table19[[#This Row],[Quantity2]]*Table19[[#This Row],[U Cost]]</f>
        <v>0</v>
      </c>
      <c r="AB264" s="1"/>
      <c r="AC264" s="1"/>
      <c r="AD264" s="1"/>
      <c r="AE264" s="1"/>
      <c r="AF264" s="1">
        <f>SUM(Table19[[#This Row],[Total 
Paid]:[Shipping 
Charged]])</f>
        <v>0</v>
      </c>
      <c r="AG264" s="1"/>
      <c r="AH264" s="1"/>
      <c r="AI264" s="1"/>
      <c r="AK264" s="1"/>
      <c r="AL264" s="1"/>
      <c r="AM264" s="1"/>
      <c r="AN264" s="1"/>
      <c r="AP264" s="30"/>
      <c r="AQ264" s="1"/>
      <c r="AR264" s="1"/>
      <c r="AS264" s="1"/>
      <c r="AT264" s="1"/>
      <c r="AU264" s="2"/>
      <c r="AW264" s="1"/>
      <c r="AX264" s="1"/>
      <c r="AY264" s="1"/>
      <c r="AZ264" s="2"/>
      <c r="BA264" s="2">
        <f>SUM(AF264,AH264,-AZ264,-Table19[[#This Row],[Sale Fee]])</f>
        <v>0</v>
      </c>
      <c r="BC264" s="1"/>
      <c r="BD264" s="1"/>
      <c r="BE264" s="1"/>
    </row>
    <row r="265" spans="1:57" s="50" customFormat="1" x14ac:dyDescent="0.25">
      <c r="A265" s="58"/>
      <c r="B265" s="58"/>
      <c r="E265" s="57"/>
      <c r="F265" s="57"/>
      <c r="Q265" s="58"/>
      <c r="R265" s="58"/>
      <c r="S265" s="58">
        <f t="shared" ref="S265" si="702">R265*Q265</f>
        <v>0</v>
      </c>
      <c r="U265" s="58"/>
      <c r="V265" s="58"/>
      <c r="W265" s="58">
        <f t="shared" ref="W265" si="703">U265*V265</f>
        <v>0</v>
      </c>
      <c r="X265" s="58"/>
      <c r="Y265" s="58"/>
      <c r="Z265" s="58">
        <f>Table19[[#This Row],[Quantity2]]*Table19[[#This Row],[U Cost]]</f>
        <v>0</v>
      </c>
      <c r="AB265" s="58"/>
      <c r="AC265" s="58"/>
      <c r="AD265" s="58"/>
      <c r="AE265" s="58"/>
      <c r="AF265" s="58">
        <f>SUM(Table19[[#This Row],[Total 
Paid]:[Shipping 
Charged]])</f>
        <v>0</v>
      </c>
      <c r="AG265" s="58"/>
      <c r="AH265" s="58"/>
      <c r="AI265" s="58"/>
      <c r="AK265" s="58"/>
      <c r="AL265" s="58"/>
      <c r="AM265" s="58"/>
      <c r="AN265" s="58"/>
      <c r="AP265" s="59"/>
      <c r="AQ265" s="58"/>
      <c r="AR265" s="58"/>
      <c r="AS265" s="58"/>
      <c r="AT265" s="58"/>
      <c r="AU265" s="60"/>
      <c r="AW265" s="58"/>
      <c r="AX265" s="58"/>
      <c r="AY265" s="58"/>
      <c r="AZ265" s="60"/>
      <c r="BA265" s="60">
        <f>SUM(AF265,AH265,-AZ265,-Table19[[#This Row],[Sale Fee]])</f>
        <v>0</v>
      </c>
      <c r="BC265" s="58"/>
      <c r="BD265" s="58"/>
      <c r="BE265" s="58"/>
    </row>
    <row r="266" spans="1:57" x14ac:dyDescent="0.25">
      <c r="A266" s="1"/>
      <c r="B266" s="1"/>
      <c r="E266" s="4"/>
      <c r="F266" s="4"/>
      <c r="Q266" s="1"/>
      <c r="R266" s="1"/>
      <c r="S266" s="1">
        <f t="shared" si="700"/>
        <v>0</v>
      </c>
      <c r="U266" s="1"/>
      <c r="V266" s="1"/>
      <c r="W266" s="1">
        <f t="shared" si="701"/>
        <v>0</v>
      </c>
      <c r="X266" s="1"/>
      <c r="Y266" s="1"/>
      <c r="Z266" s="1">
        <f>Table19[[#This Row],[Quantity2]]*Table19[[#This Row],[U Cost]]</f>
        <v>0</v>
      </c>
      <c r="AB266" s="1"/>
      <c r="AC266" s="1"/>
      <c r="AD266" s="1"/>
      <c r="AE266" s="1"/>
      <c r="AF266" s="1">
        <f>SUM(Table19[[#This Row],[Total 
Paid]:[Shipping 
Charged]])</f>
        <v>0</v>
      </c>
      <c r="AG266" s="1"/>
      <c r="AH266" s="1"/>
      <c r="AI266" s="1"/>
      <c r="AK266" s="1"/>
      <c r="AL266" s="1"/>
      <c r="AM266" s="1"/>
      <c r="AN266" s="1"/>
      <c r="AP266" s="30"/>
      <c r="AQ266" s="1"/>
      <c r="AR266" s="1"/>
      <c r="AS266" s="1"/>
      <c r="AT266" s="1"/>
      <c r="AU266" s="2"/>
      <c r="AW266" s="1"/>
      <c r="AX266" s="1"/>
      <c r="AY266" s="1"/>
      <c r="AZ266" s="2"/>
      <c r="BA266" s="2">
        <f>SUM(AF266,AH266,-AZ266,-Table19[[#This Row],[Sale Fee]])</f>
        <v>0</v>
      </c>
      <c r="BC266" s="1"/>
      <c r="BD266" s="1"/>
      <c r="BE266" s="1"/>
    </row>
    <row r="267" spans="1:57" s="50" customFormat="1" x14ac:dyDescent="0.25">
      <c r="A267" s="58"/>
      <c r="B267" s="58"/>
      <c r="E267" s="57"/>
      <c r="F267" s="57"/>
      <c r="Q267" s="58"/>
      <c r="R267" s="58"/>
      <c r="S267" s="58">
        <f t="shared" ref="S267" si="704">R267*Q267</f>
        <v>0</v>
      </c>
      <c r="U267" s="58"/>
      <c r="V267" s="58"/>
      <c r="W267" s="58">
        <f t="shared" ref="W267" si="705">U267*V267</f>
        <v>0</v>
      </c>
      <c r="X267" s="58"/>
      <c r="Y267" s="58"/>
      <c r="Z267" s="58">
        <f>Table19[[#This Row],[Quantity2]]*Table19[[#This Row],[U Cost]]</f>
        <v>0</v>
      </c>
      <c r="AB267" s="58"/>
      <c r="AC267" s="58"/>
      <c r="AD267" s="58"/>
      <c r="AE267" s="58"/>
      <c r="AF267" s="58">
        <f>SUM(Table19[[#This Row],[Total 
Paid]:[Shipping 
Charged]])</f>
        <v>0</v>
      </c>
      <c r="AG267" s="58"/>
      <c r="AH267" s="58"/>
      <c r="AI267" s="58"/>
      <c r="AK267" s="58"/>
      <c r="AL267" s="58"/>
      <c r="AM267" s="58"/>
      <c r="AN267" s="58"/>
      <c r="AP267" s="59"/>
      <c r="AQ267" s="58"/>
      <c r="AR267" s="58"/>
      <c r="AS267" s="58"/>
      <c r="AT267" s="58"/>
      <c r="AU267" s="60"/>
      <c r="AW267" s="58"/>
      <c r="AX267" s="58"/>
      <c r="AY267" s="58"/>
      <c r="AZ267" s="60"/>
      <c r="BA267" s="60">
        <f>SUM(AF267,AH267,-AZ267,-Table19[[#This Row],[Sale Fee]])</f>
        <v>0</v>
      </c>
      <c r="BC267" s="58"/>
      <c r="BD267" s="58"/>
      <c r="BE267" s="58"/>
    </row>
    <row r="268" spans="1:57" x14ac:dyDescent="0.25">
      <c r="A268" s="1"/>
      <c r="B268" s="1"/>
      <c r="E268" s="4"/>
      <c r="F268" s="4"/>
      <c r="Q268" s="1"/>
      <c r="R268" s="1"/>
      <c r="S268" s="1">
        <f t="shared" si="700"/>
        <v>0</v>
      </c>
      <c r="U268" s="1"/>
      <c r="V268" s="1"/>
      <c r="W268" s="1">
        <f t="shared" si="701"/>
        <v>0</v>
      </c>
      <c r="X268" s="1"/>
      <c r="Y268" s="1"/>
      <c r="Z268" s="1">
        <f>Table19[[#This Row],[Quantity2]]*Table19[[#This Row],[U Cost]]</f>
        <v>0</v>
      </c>
      <c r="AB268" s="1"/>
      <c r="AC268" s="1"/>
      <c r="AD268" s="1"/>
      <c r="AE268" s="1"/>
      <c r="AF268" s="1">
        <f>SUM(Table19[[#This Row],[Total 
Paid]:[Shipping 
Charged]])</f>
        <v>0</v>
      </c>
      <c r="AG268" s="1"/>
      <c r="AH268" s="1"/>
      <c r="AI268" s="1"/>
      <c r="AK268" s="1"/>
      <c r="AL268" s="1"/>
      <c r="AM268" s="1"/>
      <c r="AN268" s="1"/>
      <c r="AP268" s="30"/>
      <c r="AQ268" s="1"/>
      <c r="AR268" s="1"/>
      <c r="AS268" s="1"/>
      <c r="AT268" s="1"/>
      <c r="AU268" s="2"/>
      <c r="AW268" s="1"/>
      <c r="AX268" s="1"/>
      <c r="AY268" s="1"/>
      <c r="AZ268" s="2"/>
      <c r="BA268" s="2">
        <f>SUM(AF268,AH268,-AZ268,-Table19[[#This Row],[Sale Fee]])</f>
        <v>0</v>
      </c>
      <c r="BC268" s="1"/>
      <c r="BD268" s="1"/>
      <c r="BE268" s="1"/>
    </row>
    <row r="269" spans="1:57" x14ac:dyDescent="0.25">
      <c r="A269" s="1"/>
      <c r="B269" s="1"/>
      <c r="E269" s="4"/>
      <c r="F269" s="4"/>
      <c r="Q269" s="1"/>
      <c r="R269" s="1"/>
      <c r="S269" s="1">
        <f t="shared" si="352"/>
        <v>0</v>
      </c>
      <c r="U269" s="1"/>
      <c r="V269" s="1"/>
      <c r="W269" s="1">
        <f t="shared" si="697"/>
        <v>0</v>
      </c>
      <c r="X269" s="1"/>
      <c r="Y269" s="1"/>
      <c r="Z269" s="1">
        <f>Table19[[#This Row],[Quantity2]]*Table19[[#This Row],[U Cost]]</f>
        <v>0</v>
      </c>
      <c r="AB269" s="1"/>
      <c r="AC269" s="1"/>
      <c r="AD269" s="1"/>
      <c r="AE269" s="1"/>
      <c r="AF269" s="1">
        <f>SUM(Table19[[#This Row],[Total 
Paid]:[Shipping 
Charged]])</f>
        <v>0</v>
      </c>
      <c r="AG269" s="1"/>
      <c r="AH269" s="1"/>
      <c r="AI269" s="1"/>
      <c r="AK269" s="1"/>
      <c r="AL269" s="1"/>
      <c r="AM269" s="1"/>
      <c r="AN269" s="1"/>
      <c r="AP269" s="30"/>
      <c r="AQ269" s="1"/>
      <c r="AR269" s="1"/>
      <c r="AS269" s="1"/>
      <c r="AT269" s="1"/>
      <c r="AU269" s="2"/>
      <c r="AW269" s="1"/>
      <c r="AX269" s="1"/>
      <c r="AY269" s="1"/>
      <c r="AZ269" s="2"/>
      <c r="BA269" s="2">
        <f>SUM(AF269,AH269,-AZ269,-Table19[[#This Row],[Sale Fee]])</f>
        <v>0</v>
      </c>
      <c r="BC269" s="1"/>
      <c r="BD269" s="1"/>
      <c r="BE269" s="1"/>
    </row>
    <row r="270" spans="1:57" x14ac:dyDescent="0.25">
      <c r="A270" s="1"/>
      <c r="B270" s="1"/>
      <c r="E270" s="4"/>
      <c r="F270" s="4"/>
      <c r="Q270" s="1"/>
      <c r="R270" s="1"/>
      <c r="S270" s="1">
        <f t="shared" si="352"/>
        <v>0</v>
      </c>
      <c r="U270" s="1"/>
      <c r="V270" s="1"/>
      <c r="W270" s="1">
        <f t="shared" si="697"/>
        <v>0</v>
      </c>
      <c r="X270" s="1"/>
      <c r="Y270" s="1"/>
      <c r="Z270" s="1">
        <f>Table19[[#This Row],[Quantity2]]*Table19[[#This Row],[U Cost]]</f>
        <v>0</v>
      </c>
      <c r="AB270" s="1"/>
      <c r="AC270" s="1"/>
      <c r="AD270" s="1"/>
      <c r="AE270" s="1"/>
      <c r="AF270" s="1">
        <f>SUM(Table19[[#This Row],[Total 
Paid]:[Shipping 
Charged]])</f>
        <v>0</v>
      </c>
      <c r="AG270" s="1"/>
      <c r="AH270" s="1"/>
      <c r="AI270" s="1"/>
      <c r="AK270" s="1"/>
      <c r="AL270" s="1"/>
      <c r="AM270" s="1"/>
      <c r="AN270" s="1"/>
      <c r="AP270" s="30"/>
      <c r="AQ270" s="1"/>
      <c r="AR270" s="1"/>
      <c r="AS270" s="1"/>
      <c r="AT270" s="1"/>
      <c r="AU270" s="2"/>
      <c r="AW270" s="1"/>
      <c r="AX270" s="1"/>
      <c r="AY270" s="1"/>
      <c r="AZ270" s="2"/>
      <c r="BA270" s="2">
        <f>SUM(AF270,AH270,-AZ270,-Table19[[#This Row],[Sale Fee]])</f>
        <v>0</v>
      </c>
      <c r="BC270" s="1"/>
      <c r="BD270" s="1"/>
      <c r="BE270" s="1"/>
    </row>
    <row r="271" spans="1:57" x14ac:dyDescent="0.25">
      <c r="A271" s="1"/>
      <c r="B271" s="1"/>
      <c r="E271" s="4"/>
      <c r="F271" s="4"/>
      <c r="Q271" s="1"/>
      <c r="R271" s="1"/>
      <c r="S271" s="1">
        <f t="shared" si="352"/>
        <v>0</v>
      </c>
      <c r="U271" s="1"/>
      <c r="V271" s="1"/>
      <c r="W271" s="1">
        <f t="shared" si="697"/>
        <v>0</v>
      </c>
      <c r="X271" s="1"/>
      <c r="Y271" s="1"/>
      <c r="Z271" s="1">
        <f>Table19[[#This Row],[Quantity2]]*Table19[[#This Row],[U Cost]]</f>
        <v>0</v>
      </c>
      <c r="AB271" s="1"/>
      <c r="AC271" s="1"/>
      <c r="AD271" s="1"/>
      <c r="AE271" s="1"/>
      <c r="AF271" s="1">
        <f>SUM(Table19[[#This Row],[Total 
Paid]:[Shipping 
Charged]])</f>
        <v>0</v>
      </c>
      <c r="AG271" s="1"/>
      <c r="AH271" s="1"/>
      <c r="AI271" s="1"/>
      <c r="AK271" s="1"/>
      <c r="AL271" s="1"/>
      <c r="AM271" s="1"/>
      <c r="AN271" s="1"/>
      <c r="AP271" s="30"/>
      <c r="AQ271" s="1"/>
      <c r="AR271" s="1"/>
      <c r="AS271" s="1"/>
      <c r="AT271" s="1"/>
      <c r="AU271" s="2"/>
      <c r="AW271" s="1"/>
      <c r="AX271" s="1"/>
      <c r="AY271" s="1"/>
      <c r="AZ271" s="2"/>
      <c r="BA271" s="2">
        <f>SUM(AF271,AH271,-AZ271,-Table19[[#This Row],[Sale Fee]])</f>
        <v>0</v>
      </c>
      <c r="BC271" s="1"/>
      <c r="BD271" s="1"/>
      <c r="BE271" s="1"/>
    </row>
    <row r="272" spans="1:57" x14ac:dyDescent="0.25">
      <c r="A272" s="1"/>
      <c r="B272" s="1"/>
      <c r="E272" s="4"/>
      <c r="F272" s="4"/>
      <c r="Q272" s="1"/>
      <c r="R272" s="1"/>
      <c r="S272" s="1">
        <f t="shared" si="352"/>
        <v>0</v>
      </c>
      <c r="U272" s="1"/>
      <c r="V272" s="1"/>
      <c r="W272" s="1">
        <f t="shared" si="697"/>
        <v>0</v>
      </c>
      <c r="X272" s="1"/>
      <c r="Y272" s="1"/>
      <c r="Z272" s="1">
        <f>Table19[[#This Row],[Quantity2]]*Table19[[#This Row],[U Cost]]</f>
        <v>0</v>
      </c>
      <c r="AB272" s="1"/>
      <c r="AC272" s="1"/>
      <c r="AD272" s="1"/>
      <c r="AE272" s="1"/>
      <c r="AF272" s="1">
        <f>SUM(Table19[[#This Row],[Total 
Paid]:[Shipping 
Charged]])</f>
        <v>0</v>
      </c>
      <c r="AG272" s="1"/>
      <c r="AH272" s="1"/>
      <c r="AI272" s="1"/>
      <c r="AK272" s="1"/>
      <c r="AL272" s="1"/>
      <c r="AM272" s="1"/>
      <c r="AN272" s="1"/>
      <c r="AP272" s="30"/>
      <c r="AQ272" s="1"/>
      <c r="AR272" s="1"/>
      <c r="AS272" s="1"/>
      <c r="AT272" s="1"/>
      <c r="AU272" s="2"/>
      <c r="AW272" s="1"/>
      <c r="AX272" s="1"/>
      <c r="AY272" s="1"/>
      <c r="AZ272" s="2"/>
      <c r="BA272" s="2">
        <f>SUM(AF272,AH272,-AZ272,-Table19[[#This Row],[Sale Fee]])</f>
        <v>0</v>
      </c>
      <c r="BC272" s="1"/>
      <c r="BD272" s="1"/>
      <c r="BE272" s="1"/>
    </row>
    <row r="273" spans="1:57" x14ac:dyDescent="0.25">
      <c r="A273" s="1"/>
      <c r="B273" s="1"/>
      <c r="E273" s="4"/>
      <c r="F273" s="4"/>
      <c r="Q273" s="1"/>
      <c r="R273" s="1"/>
      <c r="S273" s="1">
        <f t="shared" si="352"/>
        <v>0</v>
      </c>
      <c r="U273" s="1"/>
      <c r="V273" s="1"/>
      <c r="W273" s="1">
        <f t="shared" si="697"/>
        <v>0</v>
      </c>
      <c r="X273" s="1"/>
      <c r="Y273" s="1"/>
      <c r="Z273" s="1">
        <f>Table19[[#This Row],[Quantity2]]*Table19[[#This Row],[U Cost]]</f>
        <v>0</v>
      </c>
      <c r="AB273" s="1"/>
      <c r="AC273" s="1"/>
      <c r="AD273" s="1"/>
      <c r="AE273" s="1"/>
      <c r="AF273" s="1">
        <f>SUM(Table19[[#This Row],[Total 
Paid]:[Shipping 
Charged]])</f>
        <v>0</v>
      </c>
      <c r="AG273" s="1"/>
      <c r="AH273" s="1"/>
      <c r="AI273" s="1"/>
      <c r="AK273" s="1"/>
      <c r="AL273" s="1"/>
      <c r="AM273" s="1"/>
      <c r="AN273" s="1"/>
      <c r="AP273" s="30"/>
      <c r="AQ273" s="1"/>
      <c r="AR273" s="1"/>
      <c r="AS273" s="1"/>
      <c r="AT273" s="1"/>
      <c r="AU273" s="2"/>
      <c r="AW273" s="1"/>
      <c r="AX273" s="1"/>
      <c r="AY273" s="1"/>
      <c r="AZ273" s="2"/>
      <c r="BA273" s="2">
        <f>SUM(AF273,AH273,-AZ273,-Table19[[#This Row],[Sale Fee]])</f>
        <v>0</v>
      </c>
      <c r="BC273" s="1"/>
      <c r="BD273" s="1"/>
      <c r="BE273" s="1"/>
    </row>
    <row r="274" spans="1:57" x14ac:dyDescent="0.25">
      <c r="A274" s="1"/>
      <c r="B274" s="1"/>
      <c r="E274" s="4"/>
      <c r="F274" s="4"/>
      <c r="Q274" s="1"/>
      <c r="R274" s="1"/>
      <c r="S274" s="1">
        <f t="shared" si="352"/>
        <v>0</v>
      </c>
      <c r="U274" s="1"/>
      <c r="V274" s="1"/>
      <c r="W274" s="1">
        <f t="shared" si="697"/>
        <v>0</v>
      </c>
      <c r="X274" s="1"/>
      <c r="Y274" s="1"/>
      <c r="Z274" s="1">
        <f>Table19[[#This Row],[Quantity2]]*Table19[[#This Row],[U Cost]]</f>
        <v>0</v>
      </c>
      <c r="AB274" s="1"/>
      <c r="AC274" s="1"/>
      <c r="AD274" s="1"/>
      <c r="AE274" s="1"/>
      <c r="AF274" s="1">
        <f>SUM(Table19[[#This Row],[Total 
Paid]:[Shipping 
Charged]])</f>
        <v>0</v>
      </c>
      <c r="AG274" s="1"/>
      <c r="AH274" s="1"/>
      <c r="AI274" s="1"/>
      <c r="AK274" s="1"/>
      <c r="AL274" s="1"/>
      <c r="AM274" s="1"/>
      <c r="AN274" s="1"/>
      <c r="AP274" s="30"/>
      <c r="AQ274" s="1"/>
      <c r="AR274" s="1"/>
      <c r="AS274" s="1"/>
      <c r="AT274" s="1"/>
      <c r="AU274" s="2"/>
      <c r="AW274" s="1"/>
      <c r="AX274" s="1"/>
      <c r="AY274" s="1"/>
      <c r="AZ274" s="2"/>
      <c r="BA274" s="2">
        <f>SUM(AF274,AH274,-AZ274,-Table19[[#This Row],[Sale Fee]])</f>
        <v>0</v>
      </c>
      <c r="BC274" s="1"/>
      <c r="BD274" s="1"/>
      <c r="BE274" s="1"/>
    </row>
    <row r="275" spans="1:57" x14ac:dyDescent="0.25">
      <c r="A275" s="1"/>
      <c r="B275" s="1"/>
      <c r="E275" s="4"/>
      <c r="F275" s="4"/>
      <c r="Q275" s="1"/>
      <c r="R275" s="1"/>
      <c r="S275" s="1">
        <f t="shared" si="352"/>
        <v>0</v>
      </c>
      <c r="U275" s="1"/>
      <c r="V275" s="1"/>
      <c r="W275" s="1">
        <f t="shared" si="697"/>
        <v>0</v>
      </c>
      <c r="X275" s="1"/>
      <c r="Y275" s="1"/>
      <c r="Z275" s="1">
        <f>Table19[[#This Row],[Quantity2]]*Table19[[#This Row],[U Cost]]</f>
        <v>0</v>
      </c>
      <c r="AB275" s="1"/>
      <c r="AC275" s="1"/>
      <c r="AD275" s="1"/>
      <c r="AE275" s="1"/>
      <c r="AF275" s="1">
        <f>SUM(Table19[[#This Row],[Total 
Paid]:[Shipping 
Charged]])</f>
        <v>0</v>
      </c>
      <c r="AG275" s="1"/>
      <c r="AH275" s="1"/>
      <c r="AI275" s="1"/>
      <c r="AK275" s="1"/>
      <c r="AL275" s="1"/>
      <c r="AM275" s="1"/>
      <c r="AN275" s="1"/>
      <c r="AP275" s="30"/>
      <c r="AQ275" s="1"/>
      <c r="AR275" s="1"/>
      <c r="AS275" s="1"/>
      <c r="AT275" s="1"/>
      <c r="AU275" s="2"/>
      <c r="AW275" s="1"/>
      <c r="AX275" s="1"/>
      <c r="AY275" s="1"/>
      <c r="AZ275" s="2"/>
      <c r="BA275" s="2">
        <f>SUM(AF275,AH275,-AZ275,-Table19[[#This Row],[Sale Fee]])</f>
        <v>0</v>
      </c>
      <c r="BC275" s="1"/>
      <c r="BD275" s="1"/>
      <c r="BE275" s="1"/>
    </row>
    <row r="276" spans="1:57" x14ac:dyDescent="0.25">
      <c r="A276" s="1"/>
      <c r="B276" s="1"/>
      <c r="E276" s="4"/>
      <c r="F276" s="4"/>
      <c r="L276" s="51"/>
      <c r="Q276" s="1"/>
      <c r="R276" s="1"/>
      <c r="S276" s="1">
        <f t="shared" si="352"/>
        <v>0</v>
      </c>
      <c r="U276" s="1"/>
      <c r="V276" s="1"/>
      <c r="W276" s="1">
        <f t="shared" si="697"/>
        <v>0</v>
      </c>
      <c r="X276" s="1"/>
      <c r="Y276" s="1"/>
      <c r="Z276" s="1">
        <f>Table19[[#This Row],[Quantity2]]*Table19[[#This Row],[U Cost]]</f>
        <v>0</v>
      </c>
      <c r="AB276" s="1"/>
      <c r="AC276" s="1"/>
      <c r="AD276" s="1">
        <f t="shared" si="6"/>
        <v>0</v>
      </c>
      <c r="AE276" s="1"/>
      <c r="AF276" s="1">
        <f>SUM(Table19[[#This Row],[Total 
Paid]:[Shipping 
Charged]])</f>
        <v>0</v>
      </c>
      <c r="AG276" s="1"/>
      <c r="AH276" s="1"/>
      <c r="AI276" s="1">
        <f t="shared" si="7"/>
        <v>0</v>
      </c>
      <c r="AK276" s="1"/>
      <c r="AL276" s="1"/>
      <c r="AM276" s="1"/>
      <c r="AN276" s="1"/>
      <c r="AP276" s="30"/>
      <c r="AQ276" s="1"/>
      <c r="AR276" s="1">
        <f t="shared" si="344"/>
        <v>0</v>
      </c>
      <c r="AS276" s="1"/>
      <c r="AT276" s="1"/>
      <c r="AU276" s="2">
        <f t="shared" si="9"/>
        <v>0</v>
      </c>
      <c r="AW276" s="1"/>
      <c r="AX276" s="1"/>
      <c r="AY276" s="1"/>
      <c r="AZ276" s="2">
        <f t="shared" si="301"/>
        <v>0</v>
      </c>
      <c r="BA276" s="2">
        <f>SUM(AF276,AH276,-AZ276,-Table19[[#This Row],[Sale Fee]])</f>
        <v>0</v>
      </c>
      <c r="BC276" s="1"/>
      <c r="BD276" s="1"/>
      <c r="BE276" s="1"/>
    </row>
    <row r="277" spans="1:57" x14ac:dyDescent="0.25">
      <c r="A277" s="1"/>
      <c r="B277" s="1"/>
      <c r="E277" s="4"/>
      <c r="F277" s="4"/>
      <c r="Q277" s="1"/>
      <c r="R277" s="1"/>
      <c r="S277" s="1">
        <f t="shared" si="352"/>
        <v>0</v>
      </c>
      <c r="U277" s="1"/>
      <c r="V277" s="1"/>
      <c r="W277" s="1">
        <f t="shared" si="300"/>
        <v>0</v>
      </c>
      <c r="X277" s="1"/>
      <c r="Y277" s="1"/>
      <c r="Z277" s="1">
        <f>Table19[[#This Row],[Quantity2]]*Table19[[#This Row],[U Cost]]</f>
        <v>0</v>
      </c>
      <c r="AB277" s="1"/>
      <c r="AC277" s="1"/>
      <c r="AD277" s="1">
        <f t="shared" si="6"/>
        <v>0</v>
      </c>
      <c r="AE277" s="1"/>
      <c r="AF277" s="1">
        <f>SUM(Table19[[#This Row],[Total 
Paid]:[Shipping 
Charged]])</f>
        <v>0</v>
      </c>
      <c r="AG277" s="1"/>
      <c r="AH277" s="1"/>
      <c r="AI277" s="1">
        <f t="shared" si="7"/>
        <v>0</v>
      </c>
      <c r="AK277" s="1"/>
      <c r="AL277" s="1"/>
      <c r="AM277" s="1"/>
      <c r="AN277" s="1"/>
      <c r="AP277" s="30"/>
      <c r="AQ277" s="1"/>
      <c r="AR277" s="1">
        <f t="shared" si="344"/>
        <v>0</v>
      </c>
      <c r="AS277" s="1"/>
      <c r="AT277" s="1"/>
      <c r="AU277" s="2">
        <f t="shared" si="9"/>
        <v>0</v>
      </c>
      <c r="AW277" s="1"/>
      <c r="AX277" s="1"/>
      <c r="AY277" s="1"/>
      <c r="AZ277" s="2">
        <f t="shared" si="301"/>
        <v>0</v>
      </c>
      <c r="BA277" s="2">
        <f>SUM(AF277,AH277,-AZ277,-Table19[[#This Row],[Sale Fee]])</f>
        <v>0</v>
      </c>
      <c r="BC277" s="1"/>
      <c r="BD277" s="1"/>
      <c r="BE277" s="1"/>
    </row>
    <row r="278" spans="1:57" x14ac:dyDescent="0.25">
      <c r="A278" s="1"/>
      <c r="B278" s="1"/>
      <c r="E278" s="4"/>
      <c r="F278" s="4"/>
      <c r="Q278" s="1"/>
      <c r="R278" s="1"/>
      <c r="S278" s="1">
        <f t="shared" si="352"/>
        <v>0</v>
      </c>
      <c r="U278" s="1"/>
      <c r="V278" s="1"/>
      <c r="W278" s="1">
        <f t="shared" si="300"/>
        <v>0</v>
      </c>
      <c r="X278" s="1"/>
      <c r="Y278" s="1"/>
      <c r="Z278" s="1">
        <f>Table19[[#This Row],[Quantity2]]*Table19[[#This Row],[U Cost]]</f>
        <v>0</v>
      </c>
      <c r="AB278" s="1"/>
      <c r="AC278" s="1"/>
      <c r="AD278" s="1">
        <f t="shared" si="6"/>
        <v>0</v>
      </c>
      <c r="AE278" s="1"/>
      <c r="AF278" s="1">
        <f>SUM(Table19[[#This Row],[Total 
Paid]:[Shipping 
Charged]])</f>
        <v>0</v>
      </c>
      <c r="AG278" s="1"/>
      <c r="AH278" s="1"/>
      <c r="AI278" s="1">
        <f t="shared" si="7"/>
        <v>0</v>
      </c>
      <c r="AK278" s="1"/>
      <c r="AL278" s="1"/>
      <c r="AM278" s="1"/>
      <c r="AN278" s="1"/>
      <c r="AP278" s="30"/>
      <c r="AQ278" s="1"/>
      <c r="AR278" s="1">
        <f t="shared" si="344"/>
        <v>0</v>
      </c>
      <c r="AS278" s="1"/>
      <c r="AT278" s="1"/>
      <c r="AU278" s="2">
        <f t="shared" si="9"/>
        <v>0</v>
      </c>
      <c r="AW278" s="1"/>
      <c r="AX278" s="1"/>
      <c r="AY278" s="1"/>
      <c r="AZ278" s="2">
        <f t="shared" si="301"/>
        <v>0</v>
      </c>
      <c r="BA278" s="2">
        <f>SUM(AF278,AH278,-AZ278,-Table19[[#This Row],[Sale Fee]])</f>
        <v>0</v>
      </c>
      <c r="BC278" s="1"/>
      <c r="BD278" s="1"/>
      <c r="BE278" s="1"/>
    </row>
    <row r="279" spans="1:57" x14ac:dyDescent="0.25">
      <c r="A279" s="1"/>
      <c r="B279" s="1"/>
      <c r="E279" s="4"/>
      <c r="F279" s="4"/>
      <c r="Q279" s="1"/>
      <c r="R279" s="1"/>
      <c r="S279" s="1">
        <f t="shared" si="352"/>
        <v>0</v>
      </c>
      <c r="U279" s="1"/>
      <c r="V279" s="1"/>
      <c r="W279" s="1">
        <f t="shared" si="300"/>
        <v>0</v>
      </c>
      <c r="X279" s="1"/>
      <c r="Y279" s="1"/>
      <c r="Z279" s="1">
        <f>Table19[[#This Row],[Quantity2]]*Table19[[#This Row],[U Cost]]</f>
        <v>0</v>
      </c>
      <c r="AB279" s="1"/>
      <c r="AC279" s="1"/>
      <c r="AD279" s="1">
        <f t="shared" si="6"/>
        <v>0</v>
      </c>
      <c r="AE279" s="1"/>
      <c r="AF279" s="1">
        <f>SUM(Table19[[#This Row],[Total 
Paid]:[Shipping 
Charged]])</f>
        <v>0</v>
      </c>
      <c r="AG279" s="1"/>
      <c r="AH279" s="1"/>
      <c r="AI279" s="1">
        <f t="shared" si="7"/>
        <v>0</v>
      </c>
      <c r="AK279" s="1"/>
      <c r="AL279" s="1"/>
      <c r="AM279" s="1"/>
      <c r="AN279" s="1"/>
      <c r="AP279" s="30"/>
      <c r="AQ279" s="1"/>
      <c r="AR279" s="1">
        <f t="shared" si="344"/>
        <v>0</v>
      </c>
      <c r="AS279" s="1"/>
      <c r="AT279" s="1"/>
      <c r="AU279" s="2">
        <f t="shared" si="9"/>
        <v>0</v>
      </c>
      <c r="AW279" s="1"/>
      <c r="AX279" s="1"/>
      <c r="AY279" s="1"/>
      <c r="AZ279" s="2">
        <f t="shared" si="301"/>
        <v>0</v>
      </c>
      <c r="BA279" s="2">
        <f>SUM(AF279,AH279,-AZ279,-Table19[[#This Row],[Sale Fee]])</f>
        <v>0</v>
      </c>
      <c r="BC279" s="1"/>
      <c r="BD279" s="1"/>
      <c r="BE279" s="1"/>
    </row>
    <row r="280" spans="1:57" x14ac:dyDescent="0.25">
      <c r="A280" s="1"/>
      <c r="B280" s="1"/>
      <c r="E280" s="4"/>
      <c r="F280" s="4"/>
      <c r="Q280" s="1"/>
      <c r="R280" s="1"/>
      <c r="S280" s="1">
        <f t="shared" ref="S280" si="706">R280*Q280</f>
        <v>0</v>
      </c>
      <c r="U280" s="1"/>
      <c r="V280" s="1"/>
      <c r="W280" s="1">
        <f t="shared" ref="W280" si="707">U280*V280</f>
        <v>0</v>
      </c>
      <c r="X280" s="1"/>
      <c r="Y280" s="1"/>
      <c r="Z280" s="1">
        <f>Table19[[#This Row],[Quantity2]]*Table19[[#This Row],[U Cost]]</f>
        <v>0</v>
      </c>
      <c r="AB280" s="1"/>
      <c r="AC280" s="1"/>
      <c r="AD280" s="1">
        <f t="shared" ref="AD280" si="708">AC280*AB280</f>
        <v>0</v>
      </c>
      <c r="AE280" s="1"/>
      <c r="AF280" s="1">
        <f>SUM(Table19[[#This Row],[Total 
Paid]:[Shipping 
Charged]])</f>
        <v>0</v>
      </c>
      <c r="AG280" s="1"/>
      <c r="AH280" s="1"/>
      <c r="AI280" s="1">
        <f t="shared" ref="AI280" si="709">SUM(AF280,AG280,AH280)</f>
        <v>0</v>
      </c>
      <c r="AK280" s="1"/>
      <c r="AL280" s="1"/>
      <c r="AM280" s="1"/>
      <c r="AN280" s="1"/>
      <c r="AP280" s="30"/>
      <c r="AQ280" s="1"/>
      <c r="AR280" s="1">
        <f t="shared" ref="AR280" si="710">AQ280*AP280</f>
        <v>0</v>
      </c>
      <c r="AS280" s="1"/>
      <c r="AT280" s="1"/>
      <c r="AU280" s="2">
        <f t="shared" ref="AU280" si="711">SUM(AR280:AT280)</f>
        <v>0</v>
      </c>
      <c r="AW280" s="1"/>
      <c r="AX280" s="1"/>
      <c r="AY280" s="1"/>
      <c r="AZ280" s="2">
        <f t="shared" ref="AZ280" si="712">SUM(AU280,AW280,AX280,AY280)</f>
        <v>0</v>
      </c>
      <c r="BA280" s="2">
        <f>SUM(AF280,AH280,-AZ280,-Table19[[#This Row],[Sale Fee]])</f>
        <v>0</v>
      </c>
      <c r="BC280" s="1"/>
      <c r="BD280" s="1"/>
      <c r="BE280" s="1"/>
    </row>
    <row r="281" spans="1:57" x14ac:dyDescent="0.25">
      <c r="A281" s="1"/>
      <c r="B281" s="1"/>
      <c r="E281" s="4"/>
      <c r="F281" s="4"/>
      <c r="Q281" s="1"/>
      <c r="R281" s="1"/>
      <c r="S281" s="1">
        <f t="shared" si="352"/>
        <v>0</v>
      </c>
      <c r="U281" s="1"/>
      <c r="V281" s="1"/>
      <c r="W281" s="1">
        <f t="shared" si="300"/>
        <v>0</v>
      </c>
      <c r="X281" s="1"/>
      <c r="Y281" s="1"/>
      <c r="Z281" s="1">
        <f>Table19[[#This Row],[Quantity2]]*Table19[[#This Row],[U Cost]]</f>
        <v>0</v>
      </c>
      <c r="AB281" s="1"/>
      <c r="AC281" s="1"/>
      <c r="AD281" s="1">
        <f t="shared" si="6"/>
        <v>0</v>
      </c>
      <c r="AE281" s="1"/>
      <c r="AF281" s="1">
        <f>SUM(Table19[[#This Row],[Total 
Paid]:[Shipping 
Charged]])</f>
        <v>0</v>
      </c>
      <c r="AG281" s="1"/>
      <c r="AH281" s="1"/>
      <c r="AI281" s="1">
        <f t="shared" si="7"/>
        <v>0</v>
      </c>
      <c r="AK281" s="1"/>
      <c r="AL281" s="1"/>
      <c r="AM281" s="1"/>
      <c r="AN281" s="1"/>
      <c r="AP281" s="30"/>
      <c r="AQ281" s="1"/>
      <c r="AR281" s="1">
        <f t="shared" si="344"/>
        <v>0</v>
      </c>
      <c r="AS281" s="1"/>
      <c r="AT281" s="1"/>
      <c r="AU281" s="2">
        <f t="shared" si="9"/>
        <v>0</v>
      </c>
      <c r="AW281" s="1"/>
      <c r="AX281" s="1"/>
      <c r="AY281" s="1"/>
      <c r="AZ281" s="2">
        <f t="shared" si="301"/>
        <v>0</v>
      </c>
      <c r="BA281" s="2">
        <f>SUM(AF281,AH281,-AZ281,-Table19[[#This Row],[Sale Fee]])</f>
        <v>0</v>
      </c>
      <c r="BC281" s="1"/>
      <c r="BD281" s="1"/>
      <c r="BE281" s="1"/>
    </row>
    <row r="282" spans="1:57" x14ac:dyDescent="0.25">
      <c r="A282" s="1"/>
      <c r="B282" s="1"/>
      <c r="E282" s="4"/>
      <c r="F282" s="4"/>
      <c r="N282" s="53"/>
      <c r="Q282" s="1"/>
      <c r="S282" s="1">
        <f t="shared" ref="S282" si="713">R282*Q282</f>
        <v>0</v>
      </c>
      <c r="U282" s="1"/>
      <c r="V282" s="1"/>
      <c r="W282" s="1">
        <f t="shared" ref="W282" si="714">U282*V282</f>
        <v>0</v>
      </c>
      <c r="X282" s="1"/>
      <c r="Y282" s="1"/>
      <c r="Z282" s="1">
        <f>Table19[[#This Row],[Quantity2]]*Table19[[#This Row],[U Cost]]</f>
        <v>0</v>
      </c>
      <c r="AB282" s="1"/>
      <c r="AC282" s="1"/>
      <c r="AD282" s="1">
        <f t="shared" ref="AD282" si="715">AC282*AB282</f>
        <v>0</v>
      </c>
      <c r="AE282" s="1"/>
      <c r="AF282" s="1">
        <f>SUM(Table19[[#This Row],[Total 
Paid]:[Shipping 
Charged]])</f>
        <v>0</v>
      </c>
      <c r="AG282" s="1"/>
      <c r="AH282" s="1"/>
      <c r="AI282" s="1">
        <f t="shared" ref="AI282" si="716">SUM(AF282,AG282,AH282)</f>
        <v>0</v>
      </c>
      <c r="AK282" s="1"/>
      <c r="AL282" s="1"/>
      <c r="AM282" s="1"/>
      <c r="AN282" s="1"/>
      <c r="AP282" s="30"/>
      <c r="AQ282" s="1"/>
      <c r="AR282" s="1">
        <f t="shared" ref="AR282" si="717">AQ282*AP282</f>
        <v>0</v>
      </c>
      <c r="AS282" s="1"/>
      <c r="AT282" s="1"/>
      <c r="AU282" s="2">
        <f t="shared" ref="AU282" si="718">SUM(AR282:AT282)</f>
        <v>0</v>
      </c>
      <c r="AW282" s="1"/>
      <c r="AX282" s="1"/>
      <c r="AY282" s="1"/>
      <c r="AZ282" s="2">
        <f t="shared" ref="AZ282" si="719">SUM(AU282,AW282,AX282,AY282)</f>
        <v>0</v>
      </c>
      <c r="BA282" s="2">
        <f>SUM(AF282,AH282,-AZ282,-Table19[[#This Row],[Sale Fee]])</f>
        <v>0</v>
      </c>
      <c r="BC282" s="1"/>
      <c r="BD282" s="1"/>
      <c r="BE282" s="1"/>
    </row>
    <row r="283" spans="1:57" x14ac:dyDescent="0.25">
      <c r="A283" s="1"/>
      <c r="B283" s="1"/>
      <c r="E283" s="4"/>
      <c r="F283" s="4"/>
      <c r="N283" s="53"/>
      <c r="Q283" s="1"/>
      <c r="S283" s="1">
        <f t="shared" ref="S283" si="720">R283*Q283</f>
        <v>0</v>
      </c>
      <c r="U283" s="1"/>
      <c r="V283" s="1"/>
      <c r="W283" s="1">
        <f t="shared" ref="W283" si="721">U283*V283</f>
        <v>0</v>
      </c>
      <c r="X283" s="1"/>
      <c r="Y283" s="1"/>
      <c r="Z283" s="1">
        <f>Table19[[#This Row],[Quantity2]]*Table19[[#This Row],[U Cost]]</f>
        <v>0</v>
      </c>
      <c r="AB283" s="1"/>
      <c r="AC283" s="1"/>
      <c r="AD283" s="1">
        <f t="shared" ref="AD283" si="722">AC283*AB283</f>
        <v>0</v>
      </c>
      <c r="AE283" s="1"/>
      <c r="AF283" s="1">
        <f>SUM(Table19[[#This Row],[Total 
Paid]:[Shipping 
Charged]])</f>
        <v>0</v>
      </c>
      <c r="AG283" s="1"/>
      <c r="AH283" s="1"/>
      <c r="AI283" s="1">
        <f t="shared" ref="AI283" si="723">SUM(AF283,AG283,AH283)</f>
        <v>0</v>
      </c>
      <c r="AK283" s="1"/>
      <c r="AL283" s="1"/>
      <c r="AM283" s="1"/>
      <c r="AN283" s="1"/>
      <c r="AP283" s="30"/>
      <c r="AQ283" s="1"/>
      <c r="AR283" s="1">
        <f t="shared" ref="AR283" si="724">AQ283*AP283</f>
        <v>0</v>
      </c>
      <c r="AS283" s="1"/>
      <c r="AT283" s="1"/>
      <c r="AU283" s="2">
        <f t="shared" ref="AU283" si="725">SUM(AR283:AT283)</f>
        <v>0</v>
      </c>
      <c r="AW283" s="1"/>
      <c r="AX283" s="1"/>
      <c r="AY283" s="1"/>
      <c r="AZ283" s="2">
        <f t="shared" ref="AZ283" si="726">SUM(AU283,AW283,AX283,AY283)</f>
        <v>0</v>
      </c>
      <c r="BA283" s="2">
        <f>SUM(AF283,AH283,-AZ283,-Table19[[#This Row],[Sale Fee]])</f>
        <v>0</v>
      </c>
      <c r="BC283" s="1"/>
      <c r="BD283" s="1"/>
      <c r="BE283" s="1"/>
    </row>
    <row r="284" spans="1:57" x14ac:dyDescent="0.25">
      <c r="A284" s="1"/>
      <c r="B284" s="1"/>
      <c r="E284" s="4"/>
      <c r="F284" s="4"/>
      <c r="N284" s="53"/>
      <c r="Q284" s="1"/>
      <c r="S284" s="1">
        <f t="shared" ref="S284:S285" si="727">R284*Q284</f>
        <v>0</v>
      </c>
      <c r="U284" s="1"/>
      <c r="V284" s="1"/>
      <c r="W284" s="1">
        <f t="shared" ref="W284:W285" si="728">U284*V284</f>
        <v>0</v>
      </c>
      <c r="X284" s="1"/>
      <c r="Y284" s="1"/>
      <c r="Z284" s="1">
        <f>Table19[[#This Row],[Quantity2]]*Table19[[#This Row],[U Cost]]</f>
        <v>0</v>
      </c>
      <c r="AB284" s="1"/>
      <c r="AC284" s="1"/>
      <c r="AD284" s="1">
        <f t="shared" ref="AD284:AD285" si="729">AC284*AB284</f>
        <v>0</v>
      </c>
      <c r="AE284" s="1"/>
      <c r="AF284" s="1">
        <f>SUM(Table19[[#This Row],[Total 
Paid]:[Shipping 
Charged]])</f>
        <v>0</v>
      </c>
      <c r="AG284" s="1"/>
      <c r="AH284" s="1"/>
      <c r="AI284" s="1">
        <f t="shared" ref="AI284:AI285" si="730">SUM(AF284,AG284,AH284)</f>
        <v>0</v>
      </c>
      <c r="AK284" s="1"/>
      <c r="AL284" s="1"/>
      <c r="AM284" s="1"/>
      <c r="AN284" s="1"/>
      <c r="AP284" s="30"/>
      <c r="AQ284" s="1"/>
      <c r="AR284" s="1">
        <f t="shared" ref="AR284:AR285" si="731">AQ284*AP284</f>
        <v>0</v>
      </c>
      <c r="AS284" s="1"/>
      <c r="AT284" s="1"/>
      <c r="AU284" s="2">
        <f t="shared" ref="AU284:AU285" si="732">SUM(AR284:AT284)</f>
        <v>0</v>
      </c>
      <c r="AW284" s="1"/>
      <c r="AX284" s="1"/>
      <c r="AY284" s="1"/>
      <c r="AZ284" s="2">
        <f t="shared" ref="AZ284:AZ285" si="733">SUM(AU284,AW284,AX284,AY284)</f>
        <v>0</v>
      </c>
      <c r="BA284" s="2">
        <f>SUM(AF284,AH284,-AZ284,-Table19[[#This Row],[Sale Fee]])</f>
        <v>0</v>
      </c>
      <c r="BC284" s="1"/>
      <c r="BD284" s="1"/>
      <c r="BE284" s="1"/>
    </row>
    <row r="285" spans="1:57" x14ac:dyDescent="0.25">
      <c r="A285" s="1"/>
      <c r="B285" s="1"/>
      <c r="E285" s="4"/>
      <c r="F285" s="4"/>
      <c r="N285" s="53"/>
      <c r="Q285" s="1"/>
      <c r="S285" s="1">
        <f t="shared" si="727"/>
        <v>0</v>
      </c>
      <c r="U285" s="1"/>
      <c r="V285" s="1"/>
      <c r="W285" s="1">
        <f t="shared" si="728"/>
        <v>0</v>
      </c>
      <c r="X285" s="1"/>
      <c r="Y285" s="1"/>
      <c r="Z285" s="1">
        <f>Table19[[#This Row],[Quantity2]]*Table19[[#This Row],[U Cost]]</f>
        <v>0</v>
      </c>
      <c r="AB285" s="1"/>
      <c r="AC285" s="1"/>
      <c r="AD285" s="1">
        <f t="shared" si="729"/>
        <v>0</v>
      </c>
      <c r="AE285" s="1"/>
      <c r="AF285" s="1">
        <f>SUM(Table19[[#This Row],[Total 
Paid]:[Shipping 
Charged]])</f>
        <v>0</v>
      </c>
      <c r="AG285" s="1"/>
      <c r="AH285" s="1"/>
      <c r="AI285" s="1">
        <f t="shared" si="730"/>
        <v>0</v>
      </c>
      <c r="AK285" s="1"/>
      <c r="AL285" s="1"/>
      <c r="AM285" s="1"/>
      <c r="AN285" s="1"/>
      <c r="AP285" s="30"/>
      <c r="AQ285" s="1"/>
      <c r="AR285" s="1">
        <f t="shared" si="731"/>
        <v>0</v>
      </c>
      <c r="AS285" s="1"/>
      <c r="AT285" s="1"/>
      <c r="AU285" s="2">
        <f t="shared" si="732"/>
        <v>0</v>
      </c>
      <c r="AW285" s="1"/>
      <c r="AX285" s="1"/>
      <c r="AY285" s="1"/>
      <c r="AZ285" s="2">
        <f t="shared" si="733"/>
        <v>0</v>
      </c>
      <c r="BA285" s="2">
        <f>SUM(AF285,AH285,-AZ285,-Table19[[#This Row],[Sale Fee]])</f>
        <v>0</v>
      </c>
      <c r="BC285" s="1"/>
      <c r="BD285" s="1"/>
      <c r="BE285" s="1"/>
    </row>
    <row r="286" spans="1:57" x14ac:dyDescent="0.25">
      <c r="A286" s="1"/>
      <c r="B286" s="1"/>
      <c r="E286" s="4"/>
      <c r="F286" s="4"/>
      <c r="N286" s="53"/>
      <c r="Q286" s="1"/>
      <c r="S286" s="1">
        <f t="shared" ref="S286" si="734">R286*Q286</f>
        <v>0</v>
      </c>
      <c r="U286" s="1"/>
      <c r="V286" s="1"/>
      <c r="W286" s="1">
        <f t="shared" ref="W286" si="735">U286*V286</f>
        <v>0</v>
      </c>
      <c r="X286" s="1"/>
      <c r="Y286" s="1"/>
      <c r="Z286" s="1">
        <f>Table19[[#This Row],[Quantity2]]*Table19[[#This Row],[U Cost]]</f>
        <v>0</v>
      </c>
      <c r="AB286" s="1"/>
      <c r="AC286" s="1"/>
      <c r="AD286" s="1">
        <f t="shared" ref="AD286" si="736">AC286*AB286</f>
        <v>0</v>
      </c>
      <c r="AE286" s="1"/>
      <c r="AF286" s="1">
        <f>SUM(Table19[[#This Row],[Total 
Paid]:[Shipping 
Charged]])</f>
        <v>0</v>
      </c>
      <c r="AG286" s="1"/>
      <c r="AH286" s="1"/>
      <c r="AI286" s="1">
        <f t="shared" ref="AI286" si="737">SUM(AF286,AG286,AH286)</f>
        <v>0</v>
      </c>
      <c r="AK286" s="1"/>
      <c r="AL286" s="1"/>
      <c r="AM286" s="1"/>
      <c r="AN286" s="1"/>
      <c r="AP286" s="30"/>
      <c r="AQ286" s="1"/>
      <c r="AR286" s="1">
        <f t="shared" ref="AR286" si="738">AQ286*AP286</f>
        <v>0</v>
      </c>
      <c r="AS286" s="1"/>
      <c r="AT286" s="1"/>
      <c r="AU286" s="2">
        <f t="shared" ref="AU286" si="739">SUM(AR286:AT286)</f>
        <v>0</v>
      </c>
      <c r="AW286" s="1"/>
      <c r="AX286" s="1"/>
      <c r="AY286" s="1"/>
      <c r="AZ286" s="2">
        <f t="shared" ref="AZ286" si="740">SUM(AU286,AW286,AX286,AY286)</f>
        <v>0</v>
      </c>
      <c r="BA286" s="2">
        <f>SUM(AF286,AH286,-AZ286,-Table19[[#This Row],[Sale Fee]])</f>
        <v>0</v>
      </c>
      <c r="BC286" s="1"/>
      <c r="BD286" s="1"/>
      <c r="BE286" s="1"/>
    </row>
    <row r="287" spans="1:57" x14ac:dyDescent="0.25">
      <c r="A287" s="1"/>
      <c r="B287" s="1"/>
      <c r="E287" s="4"/>
      <c r="F287" s="4"/>
      <c r="N287" s="53"/>
      <c r="Q287" s="1"/>
      <c r="S287" s="1">
        <f t="shared" ref="S287" si="741">R287*Q287</f>
        <v>0</v>
      </c>
      <c r="U287" s="1"/>
      <c r="V287" s="1"/>
      <c r="W287" s="1">
        <f t="shared" ref="W287" si="742">U287*V287</f>
        <v>0</v>
      </c>
      <c r="X287" s="1"/>
      <c r="Y287" s="1"/>
      <c r="Z287" s="1">
        <f>Table19[[#This Row],[Quantity2]]*Table19[[#This Row],[U Cost]]</f>
        <v>0</v>
      </c>
      <c r="AB287" s="1"/>
      <c r="AC287" s="1"/>
      <c r="AD287" s="1">
        <f t="shared" ref="AD287" si="743">AC287*AB287</f>
        <v>0</v>
      </c>
      <c r="AE287" s="1"/>
      <c r="AF287" s="1">
        <f>SUM(Table19[[#This Row],[Total 
Paid]:[Shipping 
Charged]])</f>
        <v>0</v>
      </c>
      <c r="AG287" s="1"/>
      <c r="AH287" s="1"/>
      <c r="AI287" s="1">
        <f t="shared" ref="AI287" si="744">SUM(AF287,AG287,AH287)</f>
        <v>0</v>
      </c>
      <c r="AK287" s="1"/>
      <c r="AL287" s="1"/>
      <c r="AM287" s="1"/>
      <c r="AN287" s="1"/>
      <c r="AP287" s="30"/>
      <c r="AQ287" s="1"/>
      <c r="AR287" s="1">
        <f t="shared" ref="AR287" si="745">AQ287*AP287</f>
        <v>0</v>
      </c>
      <c r="AS287" s="1"/>
      <c r="AT287" s="1"/>
      <c r="AU287" s="2">
        <f t="shared" ref="AU287" si="746">SUM(AR287:AT287)</f>
        <v>0</v>
      </c>
      <c r="AW287" s="1"/>
      <c r="AX287" s="1"/>
      <c r="AY287" s="1"/>
      <c r="AZ287" s="2">
        <f t="shared" ref="AZ287" si="747">SUM(AU287,AW287,AX287,AY287)</f>
        <v>0</v>
      </c>
      <c r="BA287" s="2">
        <f>SUM(AF287,AH287,-AZ287,-Table19[[#This Row],[Sale Fee]])</f>
        <v>0</v>
      </c>
      <c r="BC287" s="1"/>
      <c r="BD287" s="1"/>
      <c r="BE287" s="1"/>
    </row>
    <row r="288" spans="1:57" x14ac:dyDescent="0.25">
      <c r="A288" s="1"/>
      <c r="B288" s="1"/>
      <c r="E288" s="4"/>
      <c r="F288" s="4"/>
      <c r="N288" s="53"/>
      <c r="Q288" s="1"/>
      <c r="S288" s="1">
        <f t="shared" ref="S288" si="748">R288*Q288</f>
        <v>0</v>
      </c>
      <c r="U288" s="1"/>
      <c r="V288" s="1"/>
      <c r="W288" s="1">
        <f t="shared" ref="W288" si="749">U288*V288</f>
        <v>0</v>
      </c>
      <c r="X288" s="1"/>
      <c r="Y288" s="1"/>
      <c r="Z288" s="1">
        <f>Table19[[#This Row],[Quantity2]]*Table19[[#This Row],[U Cost]]</f>
        <v>0</v>
      </c>
      <c r="AB288" s="1"/>
      <c r="AC288" s="1"/>
      <c r="AD288" s="1">
        <f t="shared" ref="AD288" si="750">AC288*AB288</f>
        <v>0</v>
      </c>
      <c r="AE288" s="1"/>
      <c r="AF288" s="1">
        <f>SUM(Table19[[#This Row],[Total 
Paid]:[Shipping 
Charged]])</f>
        <v>0</v>
      </c>
      <c r="AG288" s="1"/>
      <c r="AH288" s="1"/>
      <c r="AI288" s="1">
        <f t="shared" ref="AI288" si="751">SUM(AF288,AG288,AH288)</f>
        <v>0</v>
      </c>
      <c r="AK288" s="1"/>
      <c r="AL288" s="1"/>
      <c r="AM288" s="1"/>
      <c r="AN288" s="1"/>
      <c r="AP288" s="30"/>
      <c r="AQ288" s="1"/>
      <c r="AR288" s="1">
        <f t="shared" ref="AR288" si="752">AQ288*AP288</f>
        <v>0</v>
      </c>
      <c r="AS288" s="1"/>
      <c r="AT288" s="1"/>
      <c r="AU288" s="2">
        <f t="shared" ref="AU288" si="753">SUM(AR288:AT288)</f>
        <v>0</v>
      </c>
      <c r="AW288" s="1"/>
      <c r="AX288" s="1"/>
      <c r="AY288" s="1"/>
      <c r="AZ288" s="2">
        <f t="shared" ref="AZ288" si="754">SUM(AU288,AW288,AX288,AY288)</f>
        <v>0</v>
      </c>
      <c r="BA288" s="2">
        <f>SUM(AF288,AH288,-AZ288,-Table19[[#This Row],[Sale Fee]])</f>
        <v>0</v>
      </c>
      <c r="BC288" s="1"/>
      <c r="BD288" s="1"/>
      <c r="BE288" s="1"/>
    </row>
    <row r="289" spans="1:57" x14ac:dyDescent="0.25">
      <c r="A289" s="1"/>
      <c r="B289" s="1"/>
      <c r="E289" s="4"/>
      <c r="F289" s="4"/>
      <c r="N289" s="53"/>
      <c r="Q289" s="1"/>
      <c r="S289" s="1">
        <f t="shared" ref="S289" si="755">R289*Q289</f>
        <v>0</v>
      </c>
      <c r="U289" s="1"/>
      <c r="V289" s="1"/>
      <c r="W289" s="1">
        <f t="shared" ref="W289" si="756">U289*V289</f>
        <v>0</v>
      </c>
      <c r="X289" s="1"/>
      <c r="Y289" s="1"/>
      <c r="Z289" s="1">
        <f>Table19[[#This Row],[Quantity2]]*Table19[[#This Row],[U Cost]]</f>
        <v>0</v>
      </c>
      <c r="AB289" s="1"/>
      <c r="AC289" s="1"/>
      <c r="AD289" s="1">
        <f t="shared" ref="AD289" si="757">AC289*AB289</f>
        <v>0</v>
      </c>
      <c r="AE289" s="1"/>
      <c r="AF289" s="1">
        <f>SUM(Table19[[#This Row],[Total 
Paid]:[Shipping 
Charged]])</f>
        <v>0</v>
      </c>
      <c r="AG289" s="1"/>
      <c r="AH289" s="1"/>
      <c r="AI289" s="1">
        <f t="shared" ref="AI289" si="758">SUM(AF289,AG289,AH289)</f>
        <v>0</v>
      </c>
      <c r="AK289" s="1"/>
      <c r="AL289" s="1"/>
      <c r="AM289" s="1"/>
      <c r="AN289" s="1"/>
      <c r="AP289" s="30"/>
      <c r="AQ289" s="1"/>
      <c r="AR289" s="1">
        <f t="shared" ref="AR289" si="759">AQ289*AP289</f>
        <v>0</v>
      </c>
      <c r="AS289" s="1"/>
      <c r="AT289" s="1"/>
      <c r="AU289" s="2">
        <f t="shared" ref="AU289" si="760">SUM(AR289:AT289)</f>
        <v>0</v>
      </c>
      <c r="AW289" s="1"/>
      <c r="AX289" s="1"/>
      <c r="AY289" s="1"/>
      <c r="AZ289" s="2">
        <f t="shared" ref="AZ289" si="761">SUM(AU289,AW289,AX289,AY289)</f>
        <v>0</v>
      </c>
      <c r="BA289" s="2">
        <f>SUM(AF289,AH289,-AZ289,-Table19[[#This Row],[Sale Fee]])</f>
        <v>0</v>
      </c>
      <c r="BC289" s="1"/>
      <c r="BD289" s="1"/>
      <c r="BE289" s="1"/>
    </row>
    <row r="290" spans="1:57" x14ac:dyDescent="0.25">
      <c r="A290" s="1"/>
      <c r="B290" s="1"/>
      <c r="E290" s="4"/>
      <c r="F290" s="4"/>
      <c r="N290" s="53"/>
      <c r="Q290" s="1"/>
      <c r="S290" s="1">
        <f t="shared" ref="S290" si="762">R290*Q290</f>
        <v>0</v>
      </c>
      <c r="U290" s="1"/>
      <c r="V290" s="1"/>
      <c r="W290" s="1">
        <f t="shared" ref="W290" si="763">U290*V290</f>
        <v>0</v>
      </c>
      <c r="X290" s="1"/>
      <c r="Y290" s="1"/>
      <c r="Z290" s="1">
        <f>Table19[[#This Row],[Quantity2]]*Table19[[#This Row],[U Cost]]</f>
        <v>0</v>
      </c>
      <c r="AB290" s="1"/>
      <c r="AC290" s="1"/>
      <c r="AD290" s="1">
        <f t="shared" ref="AD290" si="764">AC290*AB290</f>
        <v>0</v>
      </c>
      <c r="AE290" s="1"/>
      <c r="AF290" s="1">
        <f>SUM(Table19[[#This Row],[Total 
Paid]:[Shipping 
Charged]])</f>
        <v>0</v>
      </c>
      <c r="AG290" s="1"/>
      <c r="AH290" s="1"/>
      <c r="AI290" s="1">
        <f t="shared" ref="AI290" si="765">SUM(AF290,AG290,AH290)</f>
        <v>0</v>
      </c>
      <c r="AK290" s="1"/>
      <c r="AL290" s="1"/>
      <c r="AM290" s="1"/>
      <c r="AN290" s="1"/>
      <c r="AP290" s="30"/>
      <c r="AQ290" s="1"/>
      <c r="AR290" s="1">
        <f t="shared" ref="AR290" si="766">AQ290*AP290</f>
        <v>0</v>
      </c>
      <c r="AS290" s="1"/>
      <c r="AT290" s="1"/>
      <c r="AU290" s="2">
        <f t="shared" ref="AU290" si="767">SUM(AR290:AT290)</f>
        <v>0</v>
      </c>
      <c r="AW290" s="1"/>
      <c r="AX290" s="1"/>
      <c r="AY290" s="1"/>
      <c r="AZ290" s="2">
        <f t="shared" ref="AZ290" si="768">SUM(AU290,AW290,AX290,AY290)</f>
        <v>0</v>
      </c>
      <c r="BA290" s="2">
        <f>SUM(AF290,AH290,-AZ290,-Table19[[#This Row],[Sale Fee]])</f>
        <v>0</v>
      </c>
      <c r="BC290" s="1"/>
      <c r="BD290" s="1"/>
      <c r="BE290" s="1"/>
    </row>
    <row r="291" spans="1:57" x14ac:dyDescent="0.25">
      <c r="A291" s="1"/>
      <c r="B291" s="1"/>
      <c r="E291" s="4"/>
      <c r="F291" s="4"/>
      <c r="N291" s="53"/>
      <c r="Q291" s="1"/>
      <c r="S291" s="1">
        <f t="shared" ref="S291" si="769">R291*Q291</f>
        <v>0</v>
      </c>
      <c r="U291" s="1"/>
      <c r="V291" s="1"/>
      <c r="W291" s="1">
        <f t="shared" ref="W291" si="770">U291*V291</f>
        <v>0</v>
      </c>
      <c r="X291" s="1"/>
      <c r="Y291" s="1"/>
      <c r="Z291" s="1">
        <f>Table19[[#This Row],[Quantity2]]*Table19[[#This Row],[U Cost]]</f>
        <v>0</v>
      </c>
      <c r="AB291" s="1"/>
      <c r="AC291" s="1"/>
      <c r="AD291" s="1">
        <f t="shared" ref="AD291" si="771">AC291*AB291</f>
        <v>0</v>
      </c>
      <c r="AE291" s="1"/>
      <c r="AF291" s="1">
        <f>SUM(Table19[[#This Row],[Total 
Paid]:[Shipping 
Charged]])</f>
        <v>0</v>
      </c>
      <c r="AG291" s="1"/>
      <c r="AH291" s="1"/>
      <c r="AI291" s="1">
        <f t="shared" ref="AI291" si="772">SUM(AF291,AG291,AH291)</f>
        <v>0</v>
      </c>
      <c r="AK291" s="1"/>
      <c r="AL291" s="1"/>
      <c r="AM291" s="1"/>
      <c r="AN291" s="1"/>
      <c r="AP291" s="30"/>
      <c r="AQ291" s="1"/>
      <c r="AR291" s="1">
        <f t="shared" ref="AR291" si="773">AQ291*AP291</f>
        <v>0</v>
      </c>
      <c r="AS291" s="1"/>
      <c r="AT291" s="1"/>
      <c r="AU291" s="2">
        <f t="shared" ref="AU291" si="774">SUM(AR291:AT291)</f>
        <v>0</v>
      </c>
      <c r="AW291" s="1"/>
      <c r="AX291" s="1"/>
      <c r="AY291" s="1"/>
      <c r="AZ291" s="2">
        <f t="shared" ref="AZ291" si="775">SUM(AU291,AW291,AX291,AY291)</f>
        <v>0</v>
      </c>
      <c r="BA291" s="2">
        <f>SUM(AF291,AH291,-AZ291,-Table19[[#This Row],[Sale Fee]])</f>
        <v>0</v>
      </c>
      <c r="BC291" s="1"/>
      <c r="BD291" s="1"/>
      <c r="BE291" s="1"/>
    </row>
    <row r="292" spans="1:57" x14ac:dyDescent="0.25">
      <c r="A292" s="1"/>
      <c r="B292" s="1"/>
      <c r="E292" s="4"/>
      <c r="F292" s="4"/>
      <c r="N292" s="53"/>
      <c r="Q292" s="1"/>
      <c r="S292" s="1">
        <f t="shared" ref="S292" si="776">R292*Q292</f>
        <v>0</v>
      </c>
      <c r="U292" s="1"/>
      <c r="V292" s="1"/>
      <c r="W292" s="1">
        <f t="shared" ref="W292" si="777">U292*V292</f>
        <v>0</v>
      </c>
      <c r="X292" s="1"/>
      <c r="Y292" s="1"/>
      <c r="Z292" s="1">
        <f>Table19[[#This Row],[Quantity2]]*Table19[[#This Row],[U Cost]]</f>
        <v>0</v>
      </c>
      <c r="AB292" s="1"/>
      <c r="AC292" s="1"/>
      <c r="AD292" s="1">
        <f t="shared" ref="AD292" si="778">AC292*AB292</f>
        <v>0</v>
      </c>
      <c r="AE292" s="1"/>
      <c r="AF292" s="1">
        <f>SUM(Table19[[#This Row],[Total 
Paid]:[Shipping 
Charged]])</f>
        <v>0</v>
      </c>
      <c r="AG292" s="1"/>
      <c r="AH292" s="1"/>
      <c r="AI292" s="1">
        <f t="shared" ref="AI292" si="779">SUM(AF292,AG292,AH292)</f>
        <v>0</v>
      </c>
      <c r="AK292" s="1"/>
      <c r="AL292" s="1"/>
      <c r="AM292" s="1"/>
      <c r="AN292" s="1"/>
      <c r="AP292" s="30"/>
      <c r="AQ292" s="1"/>
      <c r="AR292" s="1">
        <f t="shared" ref="AR292" si="780">AQ292*AP292</f>
        <v>0</v>
      </c>
      <c r="AS292" s="1"/>
      <c r="AT292" s="1"/>
      <c r="AU292" s="2">
        <f t="shared" ref="AU292" si="781">SUM(AR292:AT292)</f>
        <v>0</v>
      </c>
      <c r="AW292" s="1"/>
      <c r="AX292" s="1"/>
      <c r="AY292" s="1"/>
      <c r="AZ292" s="2">
        <f t="shared" ref="AZ292" si="782">SUM(AU292,AW292,AX292,AY292)</f>
        <v>0</v>
      </c>
      <c r="BA292" s="2">
        <f>SUM(AF292,AH292,-AZ292,-Table19[[#This Row],[Sale Fee]])</f>
        <v>0</v>
      </c>
      <c r="BC292" s="1"/>
      <c r="BD292" s="1"/>
      <c r="BE292" s="1"/>
    </row>
    <row r="293" spans="1:57" x14ac:dyDescent="0.25">
      <c r="A293" s="1"/>
      <c r="B293" s="1"/>
      <c r="E293" s="4"/>
      <c r="F293" s="4"/>
      <c r="N293" s="53"/>
      <c r="Q293" s="1"/>
      <c r="S293" s="1">
        <f t="shared" ref="S293" si="783">R293*Q293</f>
        <v>0</v>
      </c>
      <c r="U293" s="1"/>
      <c r="V293" s="1"/>
      <c r="W293" s="1">
        <f t="shared" ref="W293" si="784">U293*V293</f>
        <v>0</v>
      </c>
      <c r="X293" s="1"/>
      <c r="Y293" s="1"/>
      <c r="Z293" s="1">
        <f>Table19[[#This Row],[Quantity2]]*Table19[[#This Row],[U Cost]]</f>
        <v>0</v>
      </c>
      <c r="AB293" s="1"/>
      <c r="AC293" s="1"/>
      <c r="AD293" s="1">
        <f t="shared" ref="AD293" si="785">AC293*AB293</f>
        <v>0</v>
      </c>
      <c r="AE293" s="1"/>
      <c r="AF293" s="1">
        <f>SUM(Table19[[#This Row],[Total 
Paid]:[Shipping 
Charged]])</f>
        <v>0</v>
      </c>
      <c r="AG293" s="1"/>
      <c r="AH293" s="1"/>
      <c r="AI293" s="1">
        <f t="shared" ref="AI293" si="786">SUM(AF293,AG293,AH293)</f>
        <v>0</v>
      </c>
      <c r="AK293" s="1"/>
      <c r="AL293" s="1"/>
      <c r="AM293" s="1"/>
      <c r="AN293" s="1"/>
      <c r="AP293" s="30"/>
      <c r="AQ293" s="1"/>
      <c r="AR293" s="1">
        <f t="shared" ref="AR293" si="787">AQ293*AP293</f>
        <v>0</v>
      </c>
      <c r="AS293" s="1"/>
      <c r="AT293" s="1"/>
      <c r="AU293" s="2">
        <f t="shared" ref="AU293" si="788">SUM(AR293:AT293)</f>
        <v>0</v>
      </c>
      <c r="AW293" s="1"/>
      <c r="AX293" s="1"/>
      <c r="AY293" s="1"/>
      <c r="AZ293" s="2">
        <f t="shared" ref="AZ293" si="789">SUM(AU293,AW293,AX293,AY293)</f>
        <v>0</v>
      </c>
      <c r="BA293" s="2">
        <f>SUM(AF293,AH293,-AZ293,-Table19[[#This Row],[Sale Fee]])</f>
        <v>0</v>
      </c>
      <c r="BC293" s="1"/>
      <c r="BD293" s="1"/>
      <c r="BE293" s="1"/>
    </row>
    <row r="294" spans="1:57" x14ac:dyDescent="0.25">
      <c r="A294" s="1"/>
      <c r="B294" s="1"/>
      <c r="E294" s="4"/>
      <c r="F294" s="4"/>
      <c r="N294" s="53"/>
      <c r="Q294" s="1"/>
      <c r="S294" s="1">
        <f t="shared" ref="S294" si="790">R294*Q294</f>
        <v>0</v>
      </c>
      <c r="U294" s="1"/>
      <c r="V294" s="1"/>
      <c r="W294" s="1">
        <f t="shared" ref="W294" si="791">U294*V294</f>
        <v>0</v>
      </c>
      <c r="X294" s="1"/>
      <c r="Y294" s="1"/>
      <c r="Z294" s="1">
        <f>Table19[[#This Row],[Quantity2]]*Table19[[#This Row],[U Cost]]</f>
        <v>0</v>
      </c>
      <c r="AB294" s="1"/>
      <c r="AC294" s="1"/>
      <c r="AD294" s="1">
        <f t="shared" ref="AD294" si="792">AC294*AB294</f>
        <v>0</v>
      </c>
      <c r="AE294" s="1"/>
      <c r="AF294" s="1">
        <f>SUM(Table19[[#This Row],[Total 
Paid]:[Shipping 
Charged]])</f>
        <v>0</v>
      </c>
      <c r="AG294" s="1"/>
      <c r="AH294" s="1"/>
      <c r="AI294" s="1">
        <f t="shared" ref="AI294" si="793">SUM(AF294,AG294,AH294)</f>
        <v>0</v>
      </c>
      <c r="AK294" s="1"/>
      <c r="AL294" s="1"/>
      <c r="AM294" s="1"/>
      <c r="AN294" s="1"/>
      <c r="AP294" s="30"/>
      <c r="AQ294" s="1"/>
      <c r="AR294" s="1">
        <f t="shared" ref="AR294" si="794">AQ294*AP294</f>
        <v>0</v>
      </c>
      <c r="AS294" s="1"/>
      <c r="AT294" s="1"/>
      <c r="AU294" s="2">
        <f t="shared" ref="AU294" si="795">SUM(AR294:AT294)</f>
        <v>0</v>
      </c>
      <c r="AW294" s="1"/>
      <c r="AX294" s="1"/>
      <c r="AY294" s="1"/>
      <c r="AZ294" s="2">
        <f t="shared" ref="AZ294" si="796">SUM(AU294,AW294,AX294,AY294)</f>
        <v>0</v>
      </c>
      <c r="BA294" s="2">
        <f>SUM(AF294,AH294,-AZ294,-Table19[[#This Row],[Sale Fee]])</f>
        <v>0</v>
      </c>
      <c r="BC294" s="1"/>
      <c r="BD294" s="1"/>
      <c r="BE294" s="1"/>
    </row>
    <row r="295" spans="1:57" x14ac:dyDescent="0.25">
      <c r="A295" s="1"/>
      <c r="B295" s="1"/>
      <c r="E295" s="4"/>
      <c r="F295" s="4"/>
      <c r="N295" s="53"/>
      <c r="Q295" s="1"/>
      <c r="S295" s="1">
        <f t="shared" ref="S295:S301" si="797">R295*Q295</f>
        <v>0</v>
      </c>
      <c r="U295" s="1"/>
      <c r="V295" s="1"/>
      <c r="W295" s="1">
        <f t="shared" ref="W295:W301" si="798">U295*V295</f>
        <v>0</v>
      </c>
      <c r="X295" s="1"/>
      <c r="Y295" s="1"/>
      <c r="Z295" s="1">
        <f>Table19[[#This Row],[Quantity2]]*Table19[[#This Row],[U Cost]]</f>
        <v>0</v>
      </c>
      <c r="AB295" s="1"/>
      <c r="AC295" s="1"/>
      <c r="AD295" s="1">
        <f t="shared" ref="AD295" si="799">AC295*AB295</f>
        <v>0</v>
      </c>
      <c r="AE295" s="1"/>
      <c r="AF295" s="1">
        <f>SUM(Table19[[#This Row],[Total 
Paid]:[Shipping 
Charged]])</f>
        <v>0</v>
      </c>
      <c r="AG295" s="1"/>
      <c r="AH295" s="1"/>
      <c r="AI295" s="1">
        <f t="shared" ref="AI295" si="800">SUM(AF295,AG295,AH295)</f>
        <v>0</v>
      </c>
      <c r="AK295" s="1"/>
      <c r="AL295" s="1"/>
      <c r="AM295" s="1"/>
      <c r="AN295" s="1"/>
      <c r="AP295" s="30"/>
      <c r="AQ295" s="1"/>
      <c r="AR295" s="1">
        <f t="shared" ref="AR295" si="801">AQ295*AP295</f>
        <v>0</v>
      </c>
      <c r="AS295" s="1"/>
      <c r="AT295" s="1"/>
      <c r="AU295" s="2">
        <f t="shared" ref="AU295" si="802">SUM(AR295:AT295)</f>
        <v>0</v>
      </c>
      <c r="AW295" s="1"/>
      <c r="AX295" s="1"/>
      <c r="AY295" s="1"/>
      <c r="AZ295" s="2">
        <f t="shared" ref="AZ295" si="803">SUM(AU295,AW295,AX295,AY295)</f>
        <v>0</v>
      </c>
      <c r="BA295" s="2">
        <f>SUM(AF295,AH295,-AZ295,-Table19[[#This Row],[Sale Fee]])</f>
        <v>0</v>
      </c>
      <c r="BC295" s="1"/>
      <c r="BD295" s="1"/>
      <c r="BE295" s="1"/>
    </row>
    <row r="296" spans="1:57" s="53" customFormat="1" x14ac:dyDescent="0.25">
      <c r="A296" s="67"/>
      <c r="B296" s="67"/>
      <c r="E296" s="68"/>
      <c r="F296" s="68"/>
      <c r="Q296" s="67"/>
      <c r="R296" s="67"/>
      <c r="S296" s="67">
        <f t="shared" ref="S296:S298" si="804">R296*Q296</f>
        <v>0</v>
      </c>
      <c r="U296" s="67"/>
      <c r="V296" s="67"/>
      <c r="W296" s="67">
        <f t="shared" ref="W296:W298" si="805">U296*V296</f>
        <v>0</v>
      </c>
      <c r="X296" s="67"/>
      <c r="Y296" s="67"/>
      <c r="Z296" s="67">
        <f>Table19[[#This Row],[Quantity2]]*Table19[[#This Row],[U Cost]]</f>
        <v>0</v>
      </c>
      <c r="AB296" s="67"/>
      <c r="AC296" s="67"/>
      <c r="AD296" s="67"/>
      <c r="AE296" s="67"/>
      <c r="AF296" s="67">
        <f>SUM(Table19[[#This Row],[Total 
Paid]:[Shipping 
Charged]])</f>
        <v>0</v>
      </c>
      <c r="AG296" s="67"/>
      <c r="AH296" s="67"/>
      <c r="AI296" s="67"/>
      <c r="AK296" s="67"/>
      <c r="AL296" s="67"/>
      <c r="AM296" s="67"/>
      <c r="AN296" s="67"/>
      <c r="AP296" s="66"/>
      <c r="AQ296" s="67"/>
      <c r="AR296" s="67"/>
      <c r="AS296" s="67"/>
      <c r="AT296" s="67"/>
      <c r="AU296" s="69"/>
      <c r="AW296" s="67"/>
      <c r="AX296" s="67"/>
      <c r="AY296" s="67"/>
      <c r="AZ296" s="69"/>
      <c r="BA296" s="69">
        <f>SUM(AF296,AH296,-AZ296,-Table19[[#This Row],[Sale Fee]])</f>
        <v>0</v>
      </c>
      <c r="BC296" s="67"/>
      <c r="BD296" s="67"/>
      <c r="BE296" s="67"/>
    </row>
    <row r="297" spans="1:57" s="53" customFormat="1" x14ac:dyDescent="0.25">
      <c r="A297" s="67"/>
      <c r="B297" s="67"/>
      <c r="E297" s="68"/>
      <c r="F297" s="68"/>
      <c r="Q297" s="67"/>
      <c r="R297" s="67"/>
      <c r="S297" s="67">
        <f t="shared" si="804"/>
        <v>0</v>
      </c>
      <c r="U297" s="67"/>
      <c r="V297" s="67"/>
      <c r="W297" s="67">
        <f t="shared" si="805"/>
        <v>0</v>
      </c>
      <c r="X297" s="67"/>
      <c r="Y297" s="67"/>
      <c r="Z297" s="67">
        <f>Table19[[#This Row],[Quantity2]]*Table19[[#This Row],[U Cost]]</f>
        <v>0</v>
      </c>
      <c r="AB297" s="67"/>
      <c r="AC297" s="67"/>
      <c r="AD297" s="67"/>
      <c r="AE297" s="67"/>
      <c r="AF297" s="67">
        <f>SUM(Table19[[#This Row],[Total 
Paid]:[Shipping 
Charged]])</f>
        <v>0</v>
      </c>
      <c r="AG297" s="67"/>
      <c r="AH297" s="67"/>
      <c r="AI297" s="67"/>
      <c r="AK297" s="67"/>
      <c r="AL297" s="67"/>
      <c r="AM297" s="67"/>
      <c r="AN297" s="67"/>
      <c r="AP297" s="66"/>
      <c r="AQ297" s="67"/>
      <c r="AR297" s="67"/>
      <c r="AS297" s="67"/>
      <c r="AT297" s="67"/>
      <c r="AU297" s="69"/>
      <c r="AW297" s="67"/>
      <c r="AX297" s="67"/>
      <c r="AY297" s="67"/>
      <c r="AZ297" s="69"/>
      <c r="BA297" s="69">
        <f>SUM(AF297,AH297,-AZ297,-Table19[[#This Row],[Sale Fee]])</f>
        <v>0</v>
      </c>
      <c r="BC297" s="67"/>
      <c r="BD297" s="67"/>
      <c r="BE297" s="67"/>
    </row>
    <row r="298" spans="1:57" s="53" customFormat="1" x14ac:dyDescent="0.25">
      <c r="A298" s="67"/>
      <c r="B298" s="67"/>
      <c r="E298" s="68"/>
      <c r="F298" s="68"/>
      <c r="Q298" s="67"/>
      <c r="R298" s="67"/>
      <c r="S298" s="67">
        <f t="shared" si="804"/>
        <v>0</v>
      </c>
      <c r="U298" s="67"/>
      <c r="V298" s="67"/>
      <c r="W298" s="67">
        <f t="shared" si="805"/>
        <v>0</v>
      </c>
      <c r="X298" s="67"/>
      <c r="Y298" s="67"/>
      <c r="Z298" s="67">
        <f>Table19[[#This Row],[Quantity2]]*Table19[[#This Row],[U Cost]]</f>
        <v>0</v>
      </c>
      <c r="AB298" s="67"/>
      <c r="AC298" s="67"/>
      <c r="AD298" s="67"/>
      <c r="AE298" s="67"/>
      <c r="AF298" s="67">
        <f>SUM(Table19[[#This Row],[Total 
Paid]:[Shipping 
Charged]])</f>
        <v>0</v>
      </c>
      <c r="AG298" s="67"/>
      <c r="AH298" s="67"/>
      <c r="AI298" s="67"/>
      <c r="AK298" s="67"/>
      <c r="AL298" s="67"/>
      <c r="AM298" s="67"/>
      <c r="AN298" s="67"/>
      <c r="AP298" s="66"/>
      <c r="AQ298" s="67"/>
      <c r="AR298" s="67"/>
      <c r="AS298" s="67"/>
      <c r="AT298" s="67"/>
      <c r="AU298" s="69"/>
      <c r="AW298" s="67"/>
      <c r="AX298" s="67"/>
      <c r="AY298" s="67"/>
      <c r="AZ298" s="69"/>
      <c r="BA298" s="69">
        <f>SUM(AF298,AH298,-AZ298,-Table19[[#This Row],[Sale Fee]])</f>
        <v>0</v>
      </c>
      <c r="BC298" s="67"/>
      <c r="BD298" s="67"/>
      <c r="BE298" s="67"/>
    </row>
    <row r="299" spans="1:57" s="53" customFormat="1" x14ac:dyDescent="0.25">
      <c r="A299" s="67"/>
      <c r="B299" s="67"/>
      <c r="E299" s="68"/>
      <c r="F299" s="68"/>
      <c r="Q299" s="67"/>
      <c r="R299" s="67"/>
      <c r="S299" s="67">
        <f t="shared" si="797"/>
        <v>0</v>
      </c>
      <c r="U299" s="67"/>
      <c r="V299" s="67"/>
      <c r="W299" s="67">
        <f t="shared" si="798"/>
        <v>0</v>
      </c>
      <c r="X299" s="67"/>
      <c r="Y299" s="67"/>
      <c r="Z299" s="67">
        <f>Table19[[#This Row],[Quantity2]]*Table19[[#This Row],[U Cost]]</f>
        <v>0</v>
      </c>
      <c r="AB299" s="67"/>
      <c r="AC299" s="67"/>
      <c r="AD299" s="67"/>
      <c r="AE299" s="67"/>
      <c r="AF299" s="67">
        <f>SUM(Table19[[#This Row],[Total 
Paid]:[Shipping 
Charged]])</f>
        <v>0</v>
      </c>
      <c r="AG299" s="67"/>
      <c r="AH299" s="67"/>
      <c r="AI299" s="67"/>
      <c r="AK299" s="67"/>
      <c r="AL299" s="67"/>
      <c r="AM299" s="67"/>
      <c r="AN299" s="67"/>
      <c r="AP299" s="66"/>
      <c r="AQ299" s="67"/>
      <c r="AR299" s="67"/>
      <c r="AS299" s="67"/>
      <c r="AT299" s="67"/>
      <c r="AU299" s="69"/>
      <c r="AW299" s="67"/>
      <c r="AX299" s="67"/>
      <c r="AY299" s="67"/>
      <c r="AZ299" s="69"/>
      <c r="BA299" s="69">
        <f>SUM(AF299,AH299,-AZ299,-Table19[[#This Row],[Sale Fee]])</f>
        <v>0</v>
      </c>
      <c r="BC299" s="67"/>
      <c r="BD299" s="67"/>
      <c r="BE299" s="67"/>
    </row>
    <row r="300" spans="1:57" s="53" customFormat="1" x14ac:dyDescent="0.25">
      <c r="A300" s="67"/>
      <c r="B300" s="67"/>
      <c r="E300" s="68"/>
      <c r="F300" s="68"/>
      <c r="Q300" s="67"/>
      <c r="R300" s="67"/>
      <c r="S300" s="67">
        <f t="shared" si="797"/>
        <v>0</v>
      </c>
      <c r="U300" s="67"/>
      <c r="V300" s="67"/>
      <c r="W300" s="67">
        <f t="shared" si="798"/>
        <v>0</v>
      </c>
      <c r="X300" s="67"/>
      <c r="Y300" s="67"/>
      <c r="Z300" s="67">
        <f>Table19[[#This Row],[Quantity2]]*Table19[[#This Row],[U Cost]]</f>
        <v>0</v>
      </c>
      <c r="AB300" s="67"/>
      <c r="AC300" s="67"/>
      <c r="AD300" s="67"/>
      <c r="AE300" s="67"/>
      <c r="AF300" s="67">
        <f>SUM(Table19[[#This Row],[Total 
Paid]:[Shipping 
Charged]])</f>
        <v>0</v>
      </c>
      <c r="AG300" s="67"/>
      <c r="AH300" s="67"/>
      <c r="AI300" s="67"/>
      <c r="AK300" s="67"/>
      <c r="AL300" s="67"/>
      <c r="AM300" s="67"/>
      <c r="AN300" s="67"/>
      <c r="AP300" s="66"/>
      <c r="AQ300" s="67"/>
      <c r="AR300" s="67"/>
      <c r="AS300" s="67"/>
      <c r="AT300" s="67"/>
      <c r="AU300" s="69"/>
      <c r="AW300" s="67"/>
      <c r="AX300" s="67"/>
      <c r="AY300" s="67"/>
      <c r="AZ300" s="69"/>
      <c r="BA300" s="69">
        <f>SUM(AF300,AH300,-AZ300,-Table19[[#This Row],[Sale Fee]])</f>
        <v>0</v>
      </c>
      <c r="BC300" s="67"/>
      <c r="BD300" s="67"/>
      <c r="BE300" s="67"/>
    </row>
    <row r="301" spans="1:57" s="53" customFormat="1" x14ac:dyDescent="0.25">
      <c r="A301" s="67"/>
      <c r="B301" s="67"/>
      <c r="E301" s="68"/>
      <c r="F301" s="68"/>
      <c r="Q301" s="67"/>
      <c r="R301" s="67"/>
      <c r="S301" s="67">
        <f t="shared" si="797"/>
        <v>0</v>
      </c>
      <c r="U301" s="67"/>
      <c r="V301" s="67"/>
      <c r="W301" s="67">
        <f t="shared" si="798"/>
        <v>0</v>
      </c>
      <c r="X301" s="67"/>
      <c r="Y301" s="67"/>
      <c r="Z301" s="67">
        <f>Table19[[#This Row],[Quantity2]]*Table19[[#This Row],[U Cost]]</f>
        <v>0</v>
      </c>
      <c r="AB301" s="67"/>
      <c r="AC301" s="67"/>
      <c r="AD301" s="67"/>
      <c r="AE301" s="67"/>
      <c r="AF301" s="67">
        <f>SUM(Table19[[#This Row],[Total 
Paid]:[Shipping 
Charged]])</f>
        <v>0</v>
      </c>
      <c r="AG301" s="67"/>
      <c r="AH301" s="67"/>
      <c r="AI301" s="67"/>
      <c r="AK301" s="67"/>
      <c r="AL301" s="67"/>
      <c r="AM301" s="67"/>
      <c r="AN301" s="67"/>
      <c r="AP301" s="66"/>
      <c r="AQ301" s="67"/>
      <c r="AR301" s="67"/>
      <c r="AS301" s="67"/>
      <c r="AT301" s="67"/>
      <c r="AU301" s="69"/>
      <c r="AW301" s="67"/>
      <c r="AX301" s="67"/>
      <c r="AY301" s="67"/>
      <c r="AZ301" s="69"/>
      <c r="BA301" s="69">
        <f>SUM(AF301,AH301,-AZ301,-Table19[[#This Row],[Sale Fee]])</f>
        <v>0</v>
      </c>
      <c r="BC301" s="67"/>
      <c r="BD301" s="67"/>
      <c r="BE301" s="67"/>
    </row>
    <row r="302" spans="1:57" x14ac:dyDescent="0.25">
      <c r="A302" s="1"/>
      <c r="B302" s="1"/>
      <c r="E302" s="4"/>
      <c r="F302" s="4"/>
      <c r="N302" s="53"/>
      <c r="Q302" s="1"/>
      <c r="S302" s="1">
        <f t="shared" ref="S302" si="806">R302*Q302</f>
        <v>0</v>
      </c>
      <c r="U302" s="1"/>
      <c r="V302" s="1"/>
      <c r="W302" s="1">
        <f t="shared" ref="W302" si="807">U302*V302</f>
        <v>0</v>
      </c>
      <c r="X302" s="1"/>
      <c r="Y302" s="1"/>
      <c r="Z302" s="1">
        <f>Table19[[#This Row],[Quantity2]]*Table19[[#This Row],[U Cost]]</f>
        <v>0</v>
      </c>
      <c r="AB302" s="1"/>
      <c r="AC302" s="1"/>
      <c r="AD302" s="1">
        <f t="shared" ref="AD302" si="808">AC302*AB302</f>
        <v>0</v>
      </c>
      <c r="AE302" s="1"/>
      <c r="AF302" s="1">
        <f>SUM(Table19[[#This Row],[Total 
Paid]:[Shipping 
Charged]])</f>
        <v>0</v>
      </c>
      <c r="AG302" s="1"/>
      <c r="AH302" s="1"/>
      <c r="AI302" s="1">
        <f t="shared" ref="AI302" si="809">SUM(AF302,AG302,AH302)</f>
        <v>0</v>
      </c>
      <c r="AK302" s="1"/>
      <c r="AL302" s="1"/>
      <c r="AM302" s="1"/>
      <c r="AN302" s="1"/>
      <c r="AP302" s="30"/>
      <c r="AQ302" s="1"/>
      <c r="AR302" s="1">
        <f t="shared" ref="AR302" si="810">AQ302*AP302</f>
        <v>0</v>
      </c>
      <c r="AS302" s="1"/>
      <c r="AT302" s="1"/>
      <c r="AU302" s="2">
        <f t="shared" ref="AU302" si="811">SUM(AR302:AT302)</f>
        <v>0</v>
      </c>
      <c r="AW302" s="1"/>
      <c r="AX302" s="1"/>
      <c r="AY302" s="1"/>
      <c r="AZ302" s="2">
        <f t="shared" ref="AZ302" si="812">SUM(AU302,AW302,AX302,AY302)</f>
        <v>0</v>
      </c>
      <c r="BA302" s="2">
        <f>SUM(AF302,AH302,-AZ302,-Table19[[#This Row],[Sale Fee]])</f>
        <v>0</v>
      </c>
      <c r="BC302" s="1"/>
      <c r="BD302" s="1"/>
      <c r="BE302" s="1"/>
    </row>
    <row r="303" spans="1:57" x14ac:dyDescent="0.25">
      <c r="A303" s="1"/>
      <c r="B303" s="1"/>
      <c r="E303" s="4"/>
      <c r="F303" s="4"/>
      <c r="Q303" s="1"/>
      <c r="R303" s="1"/>
      <c r="S303" s="1">
        <f t="shared" si="352"/>
        <v>0</v>
      </c>
      <c r="U303" s="1"/>
      <c r="V303" s="1"/>
      <c r="W303" s="1">
        <f t="shared" si="300"/>
        <v>0</v>
      </c>
      <c r="X303" s="1"/>
      <c r="Y303" s="1"/>
      <c r="Z303" s="1">
        <f>Table19[[#This Row],[Quantity2]]*Table19[[#This Row],[U Cost]]</f>
        <v>0</v>
      </c>
      <c r="AB303" s="1"/>
      <c r="AC303" s="1"/>
      <c r="AD303" s="1">
        <f t="shared" si="6"/>
        <v>0</v>
      </c>
      <c r="AE303" s="1"/>
      <c r="AF303" s="1">
        <f>SUM(Table19[[#This Row],[Total 
Paid]:[Shipping 
Charged]])</f>
        <v>0</v>
      </c>
      <c r="AG303" s="1"/>
      <c r="AH303" s="1"/>
      <c r="AI303" s="1">
        <f t="shared" si="7"/>
        <v>0</v>
      </c>
      <c r="AK303" s="1"/>
      <c r="AL303" s="1"/>
      <c r="AM303" s="1"/>
      <c r="AN303" s="1"/>
      <c r="AP303" s="30"/>
      <c r="AQ303" s="1"/>
      <c r="AR303" s="1">
        <f t="shared" si="344"/>
        <v>0</v>
      </c>
      <c r="AS303" s="1"/>
      <c r="AT303" s="1"/>
      <c r="AU303" s="2">
        <f t="shared" si="9"/>
        <v>0</v>
      </c>
      <c r="AW303" s="1"/>
      <c r="AX303" s="1"/>
      <c r="AY303" s="1"/>
      <c r="AZ303" s="2">
        <f t="shared" si="301"/>
        <v>0</v>
      </c>
      <c r="BA303" s="2">
        <f>SUM(AF303,AH303,-AZ303,-Table19[[#This Row],[Sale Fee]])</f>
        <v>0</v>
      </c>
      <c r="BC303" s="1"/>
      <c r="BD303" s="1"/>
      <c r="BE303" s="1"/>
    </row>
    <row r="304" spans="1:57" x14ac:dyDescent="0.25">
      <c r="A304" s="1"/>
      <c r="B304" s="1"/>
      <c r="E304" s="4"/>
      <c r="F304" s="4"/>
      <c r="Q304" s="1"/>
      <c r="R304" s="1"/>
      <c r="S304" s="1">
        <f t="shared" ref="S304" si="813">R304*Q304</f>
        <v>0</v>
      </c>
      <c r="U304" s="1"/>
      <c r="V304" s="1"/>
      <c r="W304" s="1">
        <f t="shared" ref="W304" si="814">U304*V304</f>
        <v>0</v>
      </c>
      <c r="X304" s="1"/>
      <c r="Y304" s="1"/>
      <c r="Z304" s="1">
        <f>Table19[[#This Row],[Quantity2]]*Table19[[#This Row],[U Cost]]</f>
        <v>0</v>
      </c>
      <c r="AB304" s="1"/>
      <c r="AC304" s="1"/>
      <c r="AD304" s="1">
        <f t="shared" ref="AD304" si="815">AC304*AB304</f>
        <v>0</v>
      </c>
      <c r="AE304" s="1"/>
      <c r="AF304" s="1">
        <f>SUM(Table19[[#This Row],[Total 
Paid]:[Shipping 
Charged]])</f>
        <v>0</v>
      </c>
      <c r="AG304" s="1"/>
      <c r="AH304" s="1"/>
      <c r="AI304" s="1">
        <f t="shared" ref="AI304" si="816">SUM(AF304,AG304,AH304)</f>
        <v>0</v>
      </c>
      <c r="AK304" s="1"/>
      <c r="AL304" s="1"/>
      <c r="AM304" s="1"/>
      <c r="AN304" s="1"/>
      <c r="AP304" s="30"/>
      <c r="AQ304" s="1"/>
      <c r="AR304" s="1">
        <f t="shared" ref="AR304" si="817">AQ304*AP304</f>
        <v>0</v>
      </c>
      <c r="AS304" s="1"/>
      <c r="AT304" s="1"/>
      <c r="AU304" s="2">
        <f t="shared" ref="AU304" si="818">SUM(AR304:AT304)</f>
        <v>0</v>
      </c>
      <c r="AW304" s="1"/>
      <c r="AX304" s="1"/>
      <c r="AY304" s="1"/>
      <c r="AZ304" s="2">
        <f t="shared" ref="AZ304" si="819">SUM(AU304,AW304,AX304,AY304)</f>
        <v>0</v>
      </c>
      <c r="BA304" s="2">
        <f>SUM(AF304,AH304,-AZ304,-Table19[[#This Row],[Sale Fee]])</f>
        <v>0</v>
      </c>
      <c r="BC304" s="1"/>
      <c r="BD304" s="1"/>
      <c r="BE304" s="1"/>
    </row>
    <row r="305" spans="1:57" x14ac:dyDescent="0.25">
      <c r="A305" s="1"/>
      <c r="B305" s="1"/>
      <c r="E305" s="4"/>
      <c r="F305" s="4"/>
      <c r="Q305" s="1"/>
      <c r="R305" s="1"/>
      <c r="S305" s="1">
        <f t="shared" si="352"/>
        <v>0</v>
      </c>
      <c r="U305" s="1"/>
      <c r="V305" s="1"/>
      <c r="W305" s="1">
        <f t="shared" si="300"/>
        <v>0</v>
      </c>
      <c r="X305" s="1"/>
      <c r="Y305" s="1"/>
      <c r="Z305" s="1">
        <f>Table19[[#This Row],[Quantity2]]*Table19[[#This Row],[U Cost]]</f>
        <v>0</v>
      </c>
      <c r="AB305" s="1"/>
      <c r="AC305" s="1"/>
      <c r="AD305" s="1">
        <f t="shared" si="6"/>
        <v>0</v>
      </c>
      <c r="AE305" s="1"/>
      <c r="AF305" s="1">
        <f>SUM(Table19[[#This Row],[Total 
Paid]:[Shipping 
Charged]])</f>
        <v>0</v>
      </c>
      <c r="AG305" s="1"/>
      <c r="AH305" s="1"/>
      <c r="AI305" s="1">
        <f t="shared" si="7"/>
        <v>0</v>
      </c>
      <c r="AK305" s="1"/>
      <c r="AL305" s="1"/>
      <c r="AM305" s="1"/>
      <c r="AN305" s="1"/>
      <c r="AP305" s="30"/>
      <c r="AQ305" s="1"/>
      <c r="AR305" s="1">
        <f t="shared" si="344"/>
        <v>0</v>
      </c>
      <c r="AS305" s="1"/>
      <c r="AT305" s="1"/>
      <c r="AU305" s="2">
        <f t="shared" si="9"/>
        <v>0</v>
      </c>
      <c r="AW305" s="1"/>
      <c r="AX305" s="1"/>
      <c r="AY305" s="1"/>
      <c r="AZ305" s="2">
        <f t="shared" si="301"/>
        <v>0</v>
      </c>
      <c r="BA305" s="2">
        <f>SUM(AF305,AH305,-AZ305,-Table19[[#This Row],[Sale Fee]])</f>
        <v>0</v>
      </c>
      <c r="BC305" s="1"/>
      <c r="BD305" s="1"/>
      <c r="BE305" s="1"/>
    </row>
    <row r="306" spans="1:57" x14ac:dyDescent="0.25">
      <c r="A306" s="1"/>
      <c r="B306" s="1"/>
      <c r="E306" s="4"/>
      <c r="F306" s="4"/>
      <c r="Q306" s="1"/>
      <c r="R306" s="1"/>
      <c r="S306" s="1">
        <f t="shared" si="352"/>
        <v>0</v>
      </c>
      <c r="U306" s="1"/>
      <c r="V306" s="1"/>
      <c r="W306" s="1">
        <f t="shared" si="300"/>
        <v>0</v>
      </c>
      <c r="X306" s="1"/>
      <c r="Y306" s="1"/>
      <c r="Z306" s="1">
        <f>Table19[[#This Row],[Quantity2]]*Table19[[#This Row],[U Cost]]</f>
        <v>0</v>
      </c>
      <c r="AB306" s="1"/>
      <c r="AC306" s="1"/>
      <c r="AD306" s="1">
        <f t="shared" si="6"/>
        <v>0</v>
      </c>
      <c r="AE306" s="1"/>
      <c r="AF306" s="1">
        <f>SUM(Table19[[#This Row],[Total 
Paid]:[Shipping 
Charged]])</f>
        <v>0</v>
      </c>
      <c r="AG306" s="1"/>
      <c r="AH306" s="1"/>
      <c r="AI306" s="1">
        <f t="shared" si="7"/>
        <v>0</v>
      </c>
      <c r="AK306" s="1"/>
      <c r="AL306" s="1"/>
      <c r="AM306" s="1"/>
      <c r="AN306" s="1"/>
      <c r="AP306" s="30"/>
      <c r="AQ306" s="1"/>
      <c r="AR306" s="1">
        <f t="shared" si="344"/>
        <v>0</v>
      </c>
      <c r="AS306" s="1"/>
      <c r="AT306" s="1"/>
      <c r="AU306" s="2">
        <f t="shared" si="9"/>
        <v>0</v>
      </c>
      <c r="AW306" s="1"/>
      <c r="AX306" s="1"/>
      <c r="AY306" s="1"/>
      <c r="AZ306" s="2">
        <f t="shared" si="301"/>
        <v>0</v>
      </c>
      <c r="BA306" s="2">
        <f>SUM(AF306,AH306,-AZ306,-Table19[[#This Row],[Sale Fee]])</f>
        <v>0</v>
      </c>
      <c r="BC306" s="1"/>
      <c r="BD306" s="1"/>
      <c r="BE306" s="1"/>
    </row>
    <row r="307" spans="1:57" x14ac:dyDescent="0.25">
      <c r="A307" s="1"/>
      <c r="B307" s="1"/>
      <c r="E307" s="4"/>
      <c r="F307" s="4"/>
      <c r="Q307" s="1"/>
      <c r="R307" s="1"/>
      <c r="S307" s="1">
        <f t="shared" si="352"/>
        <v>0</v>
      </c>
      <c r="U307" s="1"/>
      <c r="V307" s="1"/>
      <c r="W307" s="1">
        <f t="shared" si="300"/>
        <v>0</v>
      </c>
      <c r="X307" s="1"/>
      <c r="Y307" s="1"/>
      <c r="Z307" s="1">
        <f>Table19[[#This Row],[Quantity2]]*Table19[[#This Row],[U Cost]]</f>
        <v>0</v>
      </c>
      <c r="AB307" s="1"/>
      <c r="AC307" s="1"/>
      <c r="AD307" s="1">
        <f t="shared" si="6"/>
        <v>0</v>
      </c>
      <c r="AE307" s="1"/>
      <c r="AF307" s="1">
        <f>SUM(Table19[[#This Row],[Total 
Paid]:[Shipping 
Charged]])</f>
        <v>0</v>
      </c>
      <c r="AG307" s="1"/>
      <c r="AH307" s="1"/>
      <c r="AI307" s="1">
        <f t="shared" si="7"/>
        <v>0</v>
      </c>
      <c r="AK307" s="1"/>
      <c r="AL307" s="1"/>
      <c r="AM307" s="1"/>
      <c r="AN307" s="1"/>
      <c r="AP307" s="30"/>
      <c r="AQ307" s="1"/>
      <c r="AR307" s="1">
        <f t="shared" ref="AR307:AR372" si="820">AQ307*AP307</f>
        <v>0</v>
      </c>
      <c r="AS307" s="1"/>
      <c r="AT307" s="1"/>
      <c r="AU307" s="2">
        <f t="shared" si="9"/>
        <v>0</v>
      </c>
      <c r="AW307" s="1"/>
      <c r="AX307" s="1"/>
      <c r="AY307" s="1"/>
      <c r="AZ307" s="2">
        <f t="shared" si="301"/>
        <v>0</v>
      </c>
      <c r="BA307" s="2">
        <f>SUM(AF307,AH307,-AZ307,-Table19[[#This Row],[Sale Fee]])</f>
        <v>0</v>
      </c>
      <c r="BC307" s="1"/>
      <c r="BD307" s="1"/>
      <c r="BE307" s="1"/>
    </row>
    <row r="308" spans="1:57" x14ac:dyDescent="0.25">
      <c r="A308" s="1"/>
      <c r="B308" s="1"/>
      <c r="E308" s="4"/>
      <c r="F308" s="4"/>
      <c r="Q308" s="1"/>
      <c r="R308" s="1"/>
      <c r="S308" s="1">
        <f t="shared" si="352"/>
        <v>0</v>
      </c>
      <c r="U308" s="1"/>
      <c r="V308" s="1"/>
      <c r="W308" s="1">
        <f t="shared" si="300"/>
        <v>0</v>
      </c>
      <c r="X308" s="1"/>
      <c r="Y308" s="1"/>
      <c r="Z308" s="1">
        <f>Table19[[#This Row],[Quantity2]]*Table19[[#This Row],[U Cost]]</f>
        <v>0</v>
      </c>
      <c r="AB308" s="1"/>
      <c r="AC308" s="1"/>
      <c r="AD308" s="1">
        <f t="shared" si="6"/>
        <v>0</v>
      </c>
      <c r="AE308" s="1"/>
      <c r="AF308" s="1">
        <f>SUM(Table19[[#This Row],[Total 
Paid]:[Shipping 
Charged]])</f>
        <v>0</v>
      </c>
      <c r="AG308" s="1"/>
      <c r="AH308" s="1"/>
      <c r="AI308" s="1">
        <f t="shared" si="7"/>
        <v>0</v>
      </c>
      <c r="AK308" s="1"/>
      <c r="AL308" s="1"/>
      <c r="AM308" s="1"/>
      <c r="AN308" s="1"/>
      <c r="AP308" s="30"/>
      <c r="AQ308" s="1"/>
      <c r="AR308" s="1">
        <f t="shared" si="820"/>
        <v>0</v>
      </c>
      <c r="AS308" s="1"/>
      <c r="AT308" s="1"/>
      <c r="AU308" s="2">
        <f t="shared" si="9"/>
        <v>0</v>
      </c>
      <c r="AW308" s="1"/>
      <c r="AX308" s="1"/>
      <c r="AY308" s="1"/>
      <c r="AZ308" s="2">
        <f t="shared" si="301"/>
        <v>0</v>
      </c>
      <c r="BA308" s="2">
        <f>SUM(AF308,AH308,-AZ308,-Table19[[#This Row],[Sale Fee]])</f>
        <v>0</v>
      </c>
      <c r="BC308" s="1"/>
      <c r="BD308" s="1"/>
      <c r="BE308" s="1"/>
    </row>
    <row r="309" spans="1:57" x14ac:dyDescent="0.25">
      <c r="A309" s="1"/>
      <c r="B309" s="1"/>
      <c r="E309" s="4"/>
      <c r="F309" s="4"/>
      <c r="Q309" s="1"/>
      <c r="R309" s="1"/>
      <c r="S309" s="1">
        <f t="shared" si="352"/>
        <v>0</v>
      </c>
      <c r="U309" s="1"/>
      <c r="V309" s="1"/>
      <c r="W309" s="1">
        <f t="shared" si="300"/>
        <v>0</v>
      </c>
      <c r="X309" s="1"/>
      <c r="Y309" s="1"/>
      <c r="Z309" s="1">
        <f>Table19[[#This Row],[Quantity2]]*Table19[[#This Row],[U Cost]]</f>
        <v>0</v>
      </c>
      <c r="AB309" s="1"/>
      <c r="AC309" s="1"/>
      <c r="AD309" s="1">
        <f t="shared" si="6"/>
        <v>0</v>
      </c>
      <c r="AE309" s="1"/>
      <c r="AF309" s="1">
        <f>SUM(Table19[[#This Row],[Total 
Paid]:[Shipping 
Charged]])</f>
        <v>0</v>
      </c>
      <c r="AG309" s="1"/>
      <c r="AH309" s="1"/>
      <c r="AI309" s="1">
        <f t="shared" si="7"/>
        <v>0</v>
      </c>
      <c r="AK309" s="1"/>
      <c r="AL309" s="1"/>
      <c r="AM309" s="1"/>
      <c r="AN309" s="1"/>
      <c r="AP309" s="30"/>
      <c r="AQ309" s="1"/>
      <c r="AR309" s="1">
        <f t="shared" si="820"/>
        <v>0</v>
      </c>
      <c r="AS309" s="1"/>
      <c r="AT309" s="1"/>
      <c r="AU309" s="2">
        <f t="shared" si="9"/>
        <v>0</v>
      </c>
      <c r="AW309" s="1"/>
      <c r="AX309" s="1"/>
      <c r="AY309" s="1"/>
      <c r="AZ309" s="2">
        <f t="shared" si="301"/>
        <v>0</v>
      </c>
      <c r="BA309" s="2">
        <f>SUM(AF309,AH309,-AZ309,-Table19[[#This Row],[Sale Fee]])</f>
        <v>0</v>
      </c>
      <c r="BC309" s="1"/>
      <c r="BD309" s="1"/>
      <c r="BE309" s="1"/>
    </row>
    <row r="310" spans="1:57" x14ac:dyDescent="0.25">
      <c r="A310" s="1"/>
      <c r="B310" s="1"/>
      <c r="E310" s="4"/>
      <c r="F310" s="4"/>
      <c r="Q310" s="1"/>
      <c r="R310" s="1"/>
      <c r="S310" s="1">
        <f t="shared" si="352"/>
        <v>0</v>
      </c>
      <c r="U310" s="1"/>
      <c r="V310" s="1"/>
      <c r="W310" s="1">
        <f t="shared" si="300"/>
        <v>0</v>
      </c>
      <c r="X310" s="1"/>
      <c r="Y310" s="1"/>
      <c r="Z310" s="1">
        <f>Table19[[#This Row],[Quantity2]]*Table19[[#This Row],[U Cost]]</f>
        <v>0</v>
      </c>
      <c r="AB310" s="1"/>
      <c r="AC310" s="1"/>
      <c r="AD310" s="1">
        <f t="shared" si="6"/>
        <v>0</v>
      </c>
      <c r="AE310" s="1"/>
      <c r="AF310" s="1">
        <f>SUM(Table19[[#This Row],[Total 
Paid]:[Shipping 
Charged]])</f>
        <v>0</v>
      </c>
      <c r="AG310" s="1"/>
      <c r="AH310" s="1"/>
      <c r="AI310" s="1">
        <f t="shared" si="7"/>
        <v>0</v>
      </c>
      <c r="AK310" s="1"/>
      <c r="AL310" s="1"/>
      <c r="AM310" s="1"/>
      <c r="AN310" s="1"/>
      <c r="AP310" s="30"/>
      <c r="AQ310" s="1"/>
      <c r="AR310" s="1">
        <f t="shared" si="820"/>
        <v>0</v>
      </c>
      <c r="AS310" s="1"/>
      <c r="AT310" s="1"/>
      <c r="AU310" s="2">
        <f t="shared" si="9"/>
        <v>0</v>
      </c>
      <c r="AW310" s="1"/>
      <c r="AX310" s="1"/>
      <c r="AY310" s="1"/>
      <c r="AZ310" s="2">
        <f t="shared" si="301"/>
        <v>0</v>
      </c>
      <c r="BA310" s="2">
        <f>SUM(AF310,AH310,-AZ310,-Table19[[#This Row],[Sale Fee]])</f>
        <v>0</v>
      </c>
      <c r="BC310" s="1"/>
      <c r="BD310" s="1"/>
      <c r="BE310" s="1"/>
    </row>
    <row r="311" spans="1:57" x14ac:dyDescent="0.25">
      <c r="A311" s="1"/>
      <c r="B311" s="1"/>
      <c r="E311" s="4"/>
      <c r="F311" s="4"/>
      <c r="Q311" s="1"/>
      <c r="R311" s="1"/>
      <c r="S311" s="1">
        <f t="shared" si="352"/>
        <v>0</v>
      </c>
      <c r="U311" s="1"/>
      <c r="V311" s="1"/>
      <c r="W311" s="1">
        <f t="shared" si="300"/>
        <v>0</v>
      </c>
      <c r="X311" s="1"/>
      <c r="Y311" s="1"/>
      <c r="Z311" s="1">
        <f>Table19[[#This Row],[Quantity2]]*Table19[[#This Row],[U Cost]]</f>
        <v>0</v>
      </c>
      <c r="AB311" s="1"/>
      <c r="AC311" s="1"/>
      <c r="AD311" s="1">
        <f t="shared" si="6"/>
        <v>0</v>
      </c>
      <c r="AE311" s="1"/>
      <c r="AF311" s="1">
        <f>SUM(Table19[[#This Row],[Total 
Paid]:[Shipping 
Charged]])</f>
        <v>0</v>
      </c>
      <c r="AG311" s="1"/>
      <c r="AH311" s="1"/>
      <c r="AI311" s="1">
        <f t="shared" si="7"/>
        <v>0</v>
      </c>
      <c r="AK311" s="1"/>
      <c r="AL311" s="1"/>
      <c r="AM311" s="1"/>
      <c r="AN311" s="1"/>
      <c r="AP311" s="30"/>
      <c r="AQ311" s="1"/>
      <c r="AR311" s="1">
        <f t="shared" si="820"/>
        <v>0</v>
      </c>
      <c r="AS311" s="1"/>
      <c r="AT311" s="1"/>
      <c r="AU311" s="2">
        <f t="shared" si="9"/>
        <v>0</v>
      </c>
      <c r="AW311" s="1"/>
      <c r="AX311" s="1"/>
      <c r="AY311" s="1"/>
      <c r="AZ311" s="2">
        <f t="shared" si="301"/>
        <v>0</v>
      </c>
      <c r="BA311" s="2">
        <f>SUM(AF311,AH311,-AZ311,-Table19[[#This Row],[Sale Fee]])</f>
        <v>0</v>
      </c>
      <c r="BC311" s="1"/>
      <c r="BD311" s="1"/>
      <c r="BE311" s="1"/>
    </row>
    <row r="312" spans="1:57" x14ac:dyDescent="0.25">
      <c r="A312" s="1"/>
      <c r="B312" s="1"/>
      <c r="E312" s="4"/>
      <c r="F312" s="4"/>
      <c r="Q312" s="1"/>
      <c r="R312" s="1"/>
      <c r="S312" s="1">
        <f t="shared" si="352"/>
        <v>0</v>
      </c>
      <c r="U312" s="1"/>
      <c r="V312" s="1"/>
      <c r="W312" s="1">
        <f t="shared" si="300"/>
        <v>0</v>
      </c>
      <c r="X312" s="1"/>
      <c r="Y312" s="1"/>
      <c r="Z312" s="1">
        <f>Table19[[#This Row],[Quantity2]]*Table19[[#This Row],[U Cost]]</f>
        <v>0</v>
      </c>
      <c r="AB312" s="1"/>
      <c r="AC312" s="1"/>
      <c r="AD312" s="1">
        <f t="shared" si="6"/>
        <v>0</v>
      </c>
      <c r="AE312" s="1"/>
      <c r="AF312" s="1">
        <f>SUM(Table19[[#This Row],[Total 
Paid]:[Shipping 
Charged]])</f>
        <v>0</v>
      </c>
      <c r="AG312" s="1"/>
      <c r="AH312" s="1"/>
      <c r="AI312" s="1">
        <f t="shared" si="7"/>
        <v>0</v>
      </c>
      <c r="AK312" s="1"/>
      <c r="AL312" s="1"/>
      <c r="AM312" s="1"/>
      <c r="AN312" s="1"/>
      <c r="AP312" s="30"/>
      <c r="AQ312" s="1"/>
      <c r="AR312" s="1">
        <f t="shared" si="820"/>
        <v>0</v>
      </c>
      <c r="AS312" s="1"/>
      <c r="AT312" s="1"/>
      <c r="AU312" s="2">
        <f t="shared" si="9"/>
        <v>0</v>
      </c>
      <c r="AW312" s="1"/>
      <c r="AX312" s="1"/>
      <c r="AY312" s="1"/>
      <c r="AZ312" s="2">
        <f t="shared" si="301"/>
        <v>0</v>
      </c>
      <c r="BA312" s="2">
        <f>SUM(AF312,AH312,-AZ312,-Table19[[#This Row],[Sale Fee]])</f>
        <v>0</v>
      </c>
      <c r="BC312" s="1"/>
      <c r="BD312" s="1"/>
      <c r="BE312" s="1"/>
    </row>
    <row r="313" spans="1:57" x14ac:dyDescent="0.25">
      <c r="A313" s="1"/>
      <c r="B313" s="1"/>
      <c r="E313" s="4"/>
      <c r="F313" s="4"/>
      <c r="Q313" s="1"/>
      <c r="R313" s="1"/>
      <c r="S313" s="1">
        <f t="shared" si="352"/>
        <v>0</v>
      </c>
      <c r="U313" s="1"/>
      <c r="V313" s="1"/>
      <c r="W313" s="1">
        <f t="shared" si="300"/>
        <v>0</v>
      </c>
      <c r="X313" s="1"/>
      <c r="Y313" s="1"/>
      <c r="Z313" s="1">
        <f>Table19[[#This Row],[Quantity2]]*Table19[[#This Row],[U Cost]]</f>
        <v>0</v>
      </c>
      <c r="AB313" s="1"/>
      <c r="AC313" s="1"/>
      <c r="AD313" s="1">
        <f t="shared" si="6"/>
        <v>0</v>
      </c>
      <c r="AE313" s="1"/>
      <c r="AF313" s="1">
        <f>SUM(Table19[[#This Row],[Total 
Paid]:[Shipping 
Charged]])</f>
        <v>0</v>
      </c>
      <c r="AG313" s="1"/>
      <c r="AH313" s="1"/>
      <c r="AI313" s="1">
        <f t="shared" si="7"/>
        <v>0</v>
      </c>
      <c r="AK313" s="1"/>
      <c r="AL313" s="1"/>
      <c r="AM313" s="1"/>
      <c r="AN313" s="1"/>
      <c r="AP313" s="30"/>
      <c r="AQ313" s="1"/>
      <c r="AR313" s="1">
        <f t="shared" si="820"/>
        <v>0</v>
      </c>
      <c r="AS313" s="1"/>
      <c r="AT313" s="1"/>
      <c r="AU313" s="2">
        <f t="shared" si="9"/>
        <v>0</v>
      </c>
      <c r="AW313" s="1"/>
      <c r="AX313" s="1"/>
      <c r="AY313" s="1"/>
      <c r="AZ313" s="2">
        <f t="shared" si="301"/>
        <v>0</v>
      </c>
      <c r="BA313" s="2">
        <f>SUM(AF313,AH313,-AZ313,-Table19[[#This Row],[Sale Fee]])</f>
        <v>0</v>
      </c>
      <c r="BC313" s="1"/>
      <c r="BD313" s="1"/>
      <c r="BE313" s="1"/>
    </row>
    <row r="314" spans="1:57" x14ac:dyDescent="0.25">
      <c r="A314" s="1"/>
      <c r="B314" s="1"/>
      <c r="E314" s="4"/>
      <c r="F314" s="4"/>
      <c r="Q314" s="1"/>
      <c r="R314" s="1"/>
      <c r="S314" s="1">
        <f t="shared" si="352"/>
        <v>0</v>
      </c>
      <c r="U314" s="1"/>
      <c r="V314" s="1"/>
      <c r="W314" s="1">
        <f t="shared" si="300"/>
        <v>0</v>
      </c>
      <c r="X314" s="1"/>
      <c r="Y314" s="1"/>
      <c r="Z314" s="1">
        <f>Table19[[#This Row],[Quantity2]]*Table19[[#This Row],[U Cost]]</f>
        <v>0</v>
      </c>
      <c r="AB314" s="1"/>
      <c r="AC314" s="1"/>
      <c r="AD314" s="1">
        <f t="shared" si="6"/>
        <v>0</v>
      </c>
      <c r="AE314" s="1"/>
      <c r="AF314" s="1">
        <f>SUM(Table19[[#This Row],[Total 
Paid]:[Shipping 
Charged]])</f>
        <v>0</v>
      </c>
      <c r="AG314" s="1"/>
      <c r="AH314" s="1"/>
      <c r="AI314" s="1">
        <f t="shared" si="7"/>
        <v>0</v>
      </c>
      <c r="AK314" s="1"/>
      <c r="AL314" s="1"/>
      <c r="AM314" s="1"/>
      <c r="AN314" s="1"/>
      <c r="AP314" s="30"/>
      <c r="AQ314" s="1"/>
      <c r="AR314" s="1">
        <f t="shared" si="820"/>
        <v>0</v>
      </c>
      <c r="AS314" s="1"/>
      <c r="AT314" s="1"/>
      <c r="AU314" s="2">
        <f t="shared" si="9"/>
        <v>0</v>
      </c>
      <c r="AW314" s="1"/>
      <c r="AX314" s="1"/>
      <c r="AY314" s="1"/>
      <c r="AZ314" s="2">
        <f t="shared" si="301"/>
        <v>0</v>
      </c>
      <c r="BA314" s="2">
        <f>SUM(AF314,AH314,-AZ314,-Table19[[#This Row],[Sale Fee]])</f>
        <v>0</v>
      </c>
      <c r="BC314" s="1"/>
      <c r="BD314" s="1"/>
      <c r="BE314" s="1"/>
    </row>
    <row r="315" spans="1:57" x14ac:dyDescent="0.25">
      <c r="A315" s="1"/>
      <c r="B315" s="1"/>
      <c r="E315" s="4"/>
      <c r="F315" s="4"/>
      <c r="Q315" s="1"/>
      <c r="R315" s="1"/>
      <c r="S315" s="1">
        <f t="shared" si="352"/>
        <v>0</v>
      </c>
      <c r="U315" s="1"/>
      <c r="V315" s="1"/>
      <c r="W315" s="1">
        <f t="shared" si="300"/>
        <v>0</v>
      </c>
      <c r="X315" s="1"/>
      <c r="Y315" s="1"/>
      <c r="Z315" s="1">
        <f>Table19[[#This Row],[Quantity2]]*Table19[[#This Row],[U Cost]]</f>
        <v>0</v>
      </c>
      <c r="AB315" s="1"/>
      <c r="AC315" s="1"/>
      <c r="AD315" s="1">
        <f t="shared" si="6"/>
        <v>0</v>
      </c>
      <c r="AE315" s="1"/>
      <c r="AF315" s="1">
        <f>SUM(Table19[[#This Row],[Total 
Paid]:[Shipping 
Charged]])</f>
        <v>0</v>
      </c>
      <c r="AG315" s="1"/>
      <c r="AH315" s="1"/>
      <c r="AI315" s="1">
        <f t="shared" si="7"/>
        <v>0</v>
      </c>
      <c r="AK315" s="1"/>
      <c r="AL315" s="1"/>
      <c r="AM315" s="1"/>
      <c r="AN315" s="1"/>
      <c r="AP315" s="30"/>
      <c r="AQ315" s="1"/>
      <c r="AR315" s="1">
        <f t="shared" si="820"/>
        <v>0</v>
      </c>
      <c r="AS315" s="1"/>
      <c r="AT315" s="1"/>
      <c r="AU315" s="2">
        <f t="shared" si="9"/>
        <v>0</v>
      </c>
      <c r="AW315" s="1"/>
      <c r="AX315" s="1"/>
      <c r="AY315" s="1"/>
      <c r="AZ315" s="2">
        <f t="shared" si="301"/>
        <v>0</v>
      </c>
      <c r="BA315" s="2">
        <f>SUM(AF315,AH315,-AZ315,-Table19[[#This Row],[Sale Fee]])</f>
        <v>0</v>
      </c>
      <c r="BC315" s="1"/>
      <c r="BD315" s="1"/>
      <c r="BE315" s="1"/>
    </row>
    <row r="316" spans="1:57" x14ac:dyDescent="0.25">
      <c r="A316" s="1"/>
      <c r="B316" s="1"/>
      <c r="E316" s="4"/>
      <c r="F316" s="4"/>
      <c r="Q316" s="1"/>
      <c r="R316" s="1"/>
      <c r="S316" s="1">
        <f t="shared" si="352"/>
        <v>0</v>
      </c>
      <c r="U316" s="1"/>
      <c r="V316" s="1"/>
      <c r="W316" s="1">
        <f t="shared" si="300"/>
        <v>0</v>
      </c>
      <c r="X316" s="1"/>
      <c r="Y316" s="1"/>
      <c r="Z316" s="1">
        <f>Table19[[#This Row],[Quantity2]]*Table19[[#This Row],[U Cost]]</f>
        <v>0</v>
      </c>
      <c r="AB316" s="1"/>
      <c r="AC316" s="1"/>
      <c r="AD316" s="1">
        <f t="shared" si="6"/>
        <v>0</v>
      </c>
      <c r="AE316" s="1"/>
      <c r="AF316" s="1">
        <f>SUM(Table19[[#This Row],[Total 
Paid]:[Shipping 
Charged]])</f>
        <v>0</v>
      </c>
      <c r="AG316" s="1"/>
      <c r="AH316" s="1"/>
      <c r="AI316" s="1">
        <f t="shared" si="7"/>
        <v>0</v>
      </c>
      <c r="AK316" s="1"/>
      <c r="AL316" s="1"/>
      <c r="AM316" s="1"/>
      <c r="AN316" s="1"/>
      <c r="AP316" s="30"/>
      <c r="AQ316" s="1"/>
      <c r="AR316" s="1">
        <f t="shared" si="820"/>
        <v>0</v>
      </c>
      <c r="AS316" s="1"/>
      <c r="AT316" s="1"/>
      <c r="AU316" s="2">
        <f t="shared" si="9"/>
        <v>0</v>
      </c>
      <c r="AW316" s="1"/>
      <c r="AX316" s="1"/>
      <c r="AY316" s="1"/>
      <c r="AZ316" s="2">
        <f t="shared" si="301"/>
        <v>0</v>
      </c>
      <c r="BA316" s="2">
        <f>SUM(AF316,AH316,-AZ316,-Table19[[#This Row],[Sale Fee]])</f>
        <v>0</v>
      </c>
      <c r="BC316" s="1"/>
      <c r="BD316" s="1"/>
      <c r="BE316" s="1"/>
    </row>
    <row r="317" spans="1:57" x14ac:dyDescent="0.25">
      <c r="A317" s="1"/>
      <c r="B317" s="1"/>
      <c r="E317" s="4"/>
      <c r="F317" s="4"/>
      <c r="Q317" s="1"/>
      <c r="R317" s="1"/>
      <c r="S317" s="1">
        <f t="shared" si="352"/>
        <v>0</v>
      </c>
      <c r="U317" s="1"/>
      <c r="V317" s="1"/>
      <c r="W317" s="1">
        <f t="shared" si="300"/>
        <v>0</v>
      </c>
      <c r="X317" s="1"/>
      <c r="Y317" s="1"/>
      <c r="Z317" s="1">
        <f>Table19[[#This Row],[Quantity2]]*Table19[[#This Row],[U Cost]]</f>
        <v>0</v>
      </c>
      <c r="AB317" s="1"/>
      <c r="AC317" s="1"/>
      <c r="AD317" s="1">
        <f t="shared" si="6"/>
        <v>0</v>
      </c>
      <c r="AE317" s="1"/>
      <c r="AF317" s="1">
        <f>SUM(Table19[[#This Row],[Total 
Paid]:[Shipping 
Charged]])</f>
        <v>0</v>
      </c>
      <c r="AG317" s="1"/>
      <c r="AH317" s="1"/>
      <c r="AI317" s="1">
        <f t="shared" si="7"/>
        <v>0</v>
      </c>
      <c r="AK317" s="1"/>
      <c r="AL317" s="1"/>
      <c r="AM317" s="1"/>
      <c r="AN317" s="1"/>
      <c r="AP317" s="30"/>
      <c r="AQ317" s="1"/>
      <c r="AR317" s="1">
        <f t="shared" si="820"/>
        <v>0</v>
      </c>
      <c r="AS317" s="1"/>
      <c r="AT317" s="1"/>
      <c r="AU317" s="2">
        <f t="shared" si="9"/>
        <v>0</v>
      </c>
      <c r="AW317" s="1"/>
      <c r="AX317" s="1"/>
      <c r="AY317" s="1"/>
      <c r="AZ317" s="2">
        <f t="shared" si="301"/>
        <v>0</v>
      </c>
      <c r="BA317" s="2">
        <f>SUM(AF317,AH317,-AZ317,-Table19[[#This Row],[Sale Fee]])</f>
        <v>0</v>
      </c>
      <c r="BC317" s="1"/>
      <c r="BD317" s="1"/>
      <c r="BE317" s="1"/>
    </row>
    <row r="318" spans="1:57" x14ac:dyDescent="0.25">
      <c r="A318" s="1"/>
      <c r="B318" s="1"/>
      <c r="E318" s="4"/>
      <c r="F318" s="4"/>
      <c r="Q318" s="1"/>
      <c r="R318" s="1"/>
      <c r="S318" s="1">
        <f t="shared" si="352"/>
        <v>0</v>
      </c>
      <c r="U318" s="1"/>
      <c r="V318" s="1"/>
      <c r="W318" s="1">
        <f t="shared" si="300"/>
        <v>0</v>
      </c>
      <c r="X318" s="1"/>
      <c r="Y318" s="1"/>
      <c r="Z318" s="1">
        <f>Table19[[#This Row],[Quantity2]]*Table19[[#This Row],[U Cost]]</f>
        <v>0</v>
      </c>
      <c r="AB318" s="1"/>
      <c r="AC318" s="1"/>
      <c r="AD318" s="1">
        <f t="shared" si="6"/>
        <v>0</v>
      </c>
      <c r="AE318" s="1"/>
      <c r="AF318" s="1">
        <f>SUM(Table19[[#This Row],[Total 
Paid]:[Shipping 
Charged]])</f>
        <v>0</v>
      </c>
      <c r="AG318" s="1"/>
      <c r="AH318" s="1"/>
      <c r="AI318" s="1">
        <f t="shared" si="7"/>
        <v>0</v>
      </c>
      <c r="AK318" s="1"/>
      <c r="AL318" s="1"/>
      <c r="AM318" s="1"/>
      <c r="AN318" s="1"/>
      <c r="AP318" s="30"/>
      <c r="AQ318" s="1"/>
      <c r="AR318" s="1">
        <f t="shared" si="820"/>
        <v>0</v>
      </c>
      <c r="AS318" s="1"/>
      <c r="AT318" s="1"/>
      <c r="AU318" s="2">
        <f t="shared" si="9"/>
        <v>0</v>
      </c>
      <c r="AW318" s="1"/>
      <c r="AX318" s="1"/>
      <c r="AY318" s="1"/>
      <c r="AZ318" s="2">
        <f t="shared" si="301"/>
        <v>0</v>
      </c>
      <c r="BA318" s="2">
        <f>SUM(AF318,AH318,-AZ318,-Table19[[#This Row],[Sale Fee]])</f>
        <v>0</v>
      </c>
      <c r="BC318" s="1"/>
      <c r="BD318" s="1"/>
      <c r="BE318" s="1"/>
    </row>
    <row r="319" spans="1:57" x14ac:dyDescent="0.25">
      <c r="A319" s="1"/>
      <c r="B319" s="1"/>
      <c r="E319" s="4"/>
      <c r="F319" s="4"/>
      <c r="Q319" s="1"/>
      <c r="R319" s="1"/>
      <c r="S319" s="1">
        <f t="shared" si="352"/>
        <v>0</v>
      </c>
      <c r="U319" s="1"/>
      <c r="V319" s="1"/>
      <c r="W319" s="1">
        <f t="shared" si="300"/>
        <v>0</v>
      </c>
      <c r="X319" s="1"/>
      <c r="Y319" s="1"/>
      <c r="Z319" s="1">
        <f>Table19[[#This Row],[Quantity2]]*Table19[[#This Row],[U Cost]]</f>
        <v>0</v>
      </c>
      <c r="AB319" s="1"/>
      <c r="AC319" s="1"/>
      <c r="AD319" s="1">
        <f t="shared" si="6"/>
        <v>0</v>
      </c>
      <c r="AE319" s="1"/>
      <c r="AF319" s="1">
        <f>SUM(Table19[[#This Row],[Total 
Paid]:[Shipping 
Charged]])</f>
        <v>0</v>
      </c>
      <c r="AG319" s="1"/>
      <c r="AH319" s="1"/>
      <c r="AI319" s="1">
        <f t="shared" si="7"/>
        <v>0</v>
      </c>
      <c r="AK319" s="1"/>
      <c r="AL319" s="1"/>
      <c r="AM319" s="1"/>
      <c r="AN319" s="1"/>
      <c r="AP319" s="30"/>
      <c r="AQ319" s="1"/>
      <c r="AR319" s="1">
        <f t="shared" si="820"/>
        <v>0</v>
      </c>
      <c r="AS319" s="1"/>
      <c r="AT319" s="1"/>
      <c r="AU319" s="2">
        <f t="shared" si="9"/>
        <v>0</v>
      </c>
      <c r="AW319" s="1"/>
      <c r="AX319" s="1"/>
      <c r="AY319" s="1"/>
      <c r="AZ319" s="2">
        <f t="shared" si="301"/>
        <v>0</v>
      </c>
      <c r="BA319" s="2">
        <f>SUM(AF319,AH319,-AZ319,-Table19[[#This Row],[Sale Fee]])</f>
        <v>0</v>
      </c>
      <c r="BC319" s="1"/>
      <c r="BD319" s="1"/>
      <c r="BE319" s="1"/>
    </row>
    <row r="320" spans="1:57" x14ac:dyDescent="0.25">
      <c r="A320" s="1"/>
      <c r="B320" s="1"/>
      <c r="E320" s="4"/>
      <c r="F320" s="4"/>
      <c r="Q320" s="1"/>
      <c r="R320" s="1"/>
      <c r="S320" s="1">
        <f t="shared" ref="S320:S385" si="821">R320*Q320</f>
        <v>0</v>
      </c>
      <c r="U320" s="1"/>
      <c r="V320" s="1"/>
      <c r="W320" s="1">
        <f t="shared" si="300"/>
        <v>0</v>
      </c>
      <c r="X320" s="1"/>
      <c r="Y320" s="1"/>
      <c r="Z320" s="1">
        <f>Table19[[#This Row],[Quantity2]]*Table19[[#This Row],[U Cost]]</f>
        <v>0</v>
      </c>
      <c r="AB320" s="1"/>
      <c r="AC320" s="1"/>
      <c r="AD320" s="1">
        <f t="shared" si="6"/>
        <v>0</v>
      </c>
      <c r="AE320" s="1"/>
      <c r="AF320" s="1">
        <f>SUM(Table19[[#This Row],[Total 
Paid]:[Shipping 
Charged]])</f>
        <v>0</v>
      </c>
      <c r="AG320" s="1"/>
      <c r="AH320" s="1"/>
      <c r="AI320" s="1">
        <f t="shared" si="7"/>
        <v>0</v>
      </c>
      <c r="AK320" s="1"/>
      <c r="AL320" s="1"/>
      <c r="AM320" s="1"/>
      <c r="AN320" s="1"/>
      <c r="AP320" s="30"/>
      <c r="AQ320" s="1"/>
      <c r="AR320" s="1">
        <f t="shared" si="820"/>
        <v>0</v>
      </c>
      <c r="AS320" s="1"/>
      <c r="AT320" s="1"/>
      <c r="AU320" s="2">
        <f t="shared" si="9"/>
        <v>0</v>
      </c>
      <c r="AW320" s="1"/>
      <c r="AX320" s="1"/>
      <c r="AY320" s="1"/>
      <c r="AZ320" s="2">
        <f t="shared" si="301"/>
        <v>0</v>
      </c>
      <c r="BA320" s="2">
        <f>SUM(AF320,AH320,-AZ320,-Table19[[#This Row],[Sale Fee]])</f>
        <v>0</v>
      </c>
      <c r="BC320" s="1"/>
      <c r="BD320" s="1"/>
      <c r="BE320" s="1"/>
    </row>
    <row r="321" spans="1:57" x14ac:dyDescent="0.25">
      <c r="A321" s="1"/>
      <c r="B321" s="1"/>
      <c r="E321" s="4"/>
      <c r="F321" s="4"/>
      <c r="Q321" s="1"/>
      <c r="R321" s="1"/>
      <c r="S321" s="1">
        <f t="shared" si="821"/>
        <v>0</v>
      </c>
      <c r="U321" s="1"/>
      <c r="V321" s="1"/>
      <c r="W321" s="1">
        <f t="shared" si="300"/>
        <v>0</v>
      </c>
      <c r="X321" s="1"/>
      <c r="Y321" s="1"/>
      <c r="Z321" s="1">
        <f>Table19[[#This Row],[Quantity2]]*Table19[[#This Row],[U Cost]]</f>
        <v>0</v>
      </c>
      <c r="AB321" s="1"/>
      <c r="AC321" s="1"/>
      <c r="AD321" s="1">
        <f t="shared" si="6"/>
        <v>0</v>
      </c>
      <c r="AE321" s="1"/>
      <c r="AF321" s="1">
        <f>SUM(Table19[[#This Row],[Total 
Paid]:[Shipping 
Charged]])</f>
        <v>0</v>
      </c>
      <c r="AG321" s="1"/>
      <c r="AH321" s="1"/>
      <c r="AI321" s="1">
        <f t="shared" si="7"/>
        <v>0</v>
      </c>
      <c r="AK321" s="1"/>
      <c r="AL321" s="1"/>
      <c r="AM321" s="1"/>
      <c r="AN321" s="1"/>
      <c r="AP321" s="30"/>
      <c r="AQ321" s="1"/>
      <c r="AR321" s="1">
        <f t="shared" si="820"/>
        <v>0</v>
      </c>
      <c r="AS321" s="1"/>
      <c r="AT321" s="1"/>
      <c r="AU321" s="2">
        <f t="shared" si="9"/>
        <v>0</v>
      </c>
      <c r="AW321" s="1"/>
      <c r="AX321" s="1"/>
      <c r="AY321" s="1"/>
      <c r="AZ321" s="2">
        <f t="shared" si="301"/>
        <v>0</v>
      </c>
      <c r="BA321" s="2">
        <f>SUM(AF321,AH321,-AZ321,-Table19[[#This Row],[Sale Fee]])</f>
        <v>0</v>
      </c>
      <c r="BC321" s="1"/>
      <c r="BD321" s="1"/>
      <c r="BE321" s="1"/>
    </row>
    <row r="322" spans="1:57" x14ac:dyDescent="0.25">
      <c r="A322" s="1"/>
      <c r="B322" s="1"/>
      <c r="E322" s="4"/>
      <c r="F322" s="4"/>
      <c r="Q322" s="1"/>
      <c r="R322" s="1"/>
      <c r="S322" s="1">
        <f t="shared" si="821"/>
        <v>0</v>
      </c>
      <c r="U322" s="1"/>
      <c r="V322" s="1"/>
      <c r="W322" s="1">
        <f t="shared" si="300"/>
        <v>0</v>
      </c>
      <c r="X322" s="1"/>
      <c r="Y322" s="1"/>
      <c r="Z322" s="1">
        <f>Table19[[#This Row],[Quantity2]]*Table19[[#This Row],[U Cost]]</f>
        <v>0</v>
      </c>
      <c r="AB322" s="1"/>
      <c r="AC322" s="1"/>
      <c r="AD322" s="1">
        <f t="shared" si="6"/>
        <v>0</v>
      </c>
      <c r="AE322" s="1"/>
      <c r="AF322" s="1">
        <f>SUM(Table19[[#This Row],[Total 
Paid]:[Shipping 
Charged]])</f>
        <v>0</v>
      </c>
      <c r="AG322" s="1"/>
      <c r="AH322" s="1"/>
      <c r="AI322" s="1">
        <f t="shared" si="7"/>
        <v>0</v>
      </c>
      <c r="AK322" s="1"/>
      <c r="AL322" s="1"/>
      <c r="AM322" s="1"/>
      <c r="AN322" s="1"/>
      <c r="AP322" s="30"/>
      <c r="AQ322" s="1"/>
      <c r="AR322" s="1">
        <f t="shared" si="820"/>
        <v>0</v>
      </c>
      <c r="AS322" s="1"/>
      <c r="AT322" s="1"/>
      <c r="AU322" s="2">
        <f t="shared" si="9"/>
        <v>0</v>
      </c>
      <c r="AW322" s="1"/>
      <c r="AX322" s="1"/>
      <c r="AY322" s="1"/>
      <c r="AZ322" s="2">
        <f t="shared" si="301"/>
        <v>0</v>
      </c>
      <c r="BA322" s="2">
        <f>SUM(AF322,AH322,-AZ322,-Table19[[#This Row],[Sale Fee]])</f>
        <v>0</v>
      </c>
      <c r="BC322" s="1"/>
      <c r="BD322" s="1"/>
      <c r="BE322" s="1"/>
    </row>
    <row r="323" spans="1:57" x14ac:dyDescent="0.25">
      <c r="A323" s="1"/>
      <c r="B323" s="1"/>
      <c r="E323" s="4"/>
      <c r="F323" s="4"/>
      <c r="Q323" s="1"/>
      <c r="R323" s="1"/>
      <c r="S323" s="1">
        <f t="shared" si="821"/>
        <v>0</v>
      </c>
      <c r="U323" s="1"/>
      <c r="V323" s="1"/>
      <c r="W323" s="1">
        <f t="shared" si="300"/>
        <v>0</v>
      </c>
      <c r="X323" s="1"/>
      <c r="Y323" s="1"/>
      <c r="Z323" s="1">
        <f>Table19[[#This Row],[Quantity2]]*Table19[[#This Row],[U Cost]]</f>
        <v>0</v>
      </c>
      <c r="AB323" s="1"/>
      <c r="AC323" s="1"/>
      <c r="AD323" s="1">
        <f t="shared" si="6"/>
        <v>0</v>
      </c>
      <c r="AE323" s="1"/>
      <c r="AF323" s="1">
        <f>SUM(Table19[[#This Row],[Total 
Paid]:[Shipping 
Charged]])</f>
        <v>0</v>
      </c>
      <c r="AG323" s="1"/>
      <c r="AH323" s="1"/>
      <c r="AI323" s="1">
        <f t="shared" si="7"/>
        <v>0</v>
      </c>
      <c r="AK323" s="1"/>
      <c r="AL323" s="1"/>
      <c r="AM323" s="1"/>
      <c r="AN323" s="1"/>
      <c r="AP323" s="30"/>
      <c r="AQ323" s="1"/>
      <c r="AR323" s="1">
        <f t="shared" si="820"/>
        <v>0</v>
      </c>
      <c r="AS323" s="1"/>
      <c r="AT323" s="1"/>
      <c r="AU323" s="2">
        <f t="shared" si="9"/>
        <v>0</v>
      </c>
      <c r="AW323" s="1"/>
      <c r="AX323" s="1"/>
      <c r="AY323" s="1"/>
      <c r="AZ323" s="2">
        <f t="shared" si="301"/>
        <v>0</v>
      </c>
      <c r="BA323" s="2">
        <f>SUM(AF323,AH323,-AZ323,-Table19[[#This Row],[Sale Fee]])</f>
        <v>0</v>
      </c>
      <c r="BC323" s="1"/>
      <c r="BD323" s="1"/>
      <c r="BE323" s="1"/>
    </row>
    <row r="324" spans="1:57" x14ac:dyDescent="0.25">
      <c r="A324" s="1"/>
      <c r="B324" s="1"/>
      <c r="E324" s="4"/>
      <c r="F324" s="4"/>
      <c r="Q324" s="1"/>
      <c r="R324" s="1"/>
      <c r="S324" s="1">
        <f t="shared" si="821"/>
        <v>0</v>
      </c>
      <c r="U324" s="1"/>
      <c r="V324" s="1"/>
      <c r="W324" s="1">
        <f t="shared" si="300"/>
        <v>0</v>
      </c>
      <c r="X324" s="1"/>
      <c r="Y324" s="1"/>
      <c r="Z324" s="1">
        <f>Table19[[#This Row],[Quantity2]]*Table19[[#This Row],[U Cost]]</f>
        <v>0</v>
      </c>
      <c r="AB324" s="1"/>
      <c r="AC324" s="1"/>
      <c r="AD324" s="1">
        <f t="shared" si="6"/>
        <v>0</v>
      </c>
      <c r="AE324" s="1"/>
      <c r="AF324" s="1">
        <f>SUM(Table19[[#This Row],[Total 
Paid]:[Shipping 
Charged]])</f>
        <v>0</v>
      </c>
      <c r="AG324" s="1"/>
      <c r="AH324" s="1"/>
      <c r="AI324" s="1">
        <f t="shared" si="7"/>
        <v>0</v>
      </c>
      <c r="AK324" s="1"/>
      <c r="AL324" s="1"/>
      <c r="AM324" s="1"/>
      <c r="AN324" s="1"/>
      <c r="AP324" s="30"/>
      <c r="AQ324" s="1"/>
      <c r="AR324" s="1">
        <f t="shared" si="820"/>
        <v>0</v>
      </c>
      <c r="AS324" s="1"/>
      <c r="AT324" s="1"/>
      <c r="AU324" s="2">
        <f t="shared" si="9"/>
        <v>0</v>
      </c>
      <c r="AW324" s="1"/>
      <c r="AX324" s="1"/>
      <c r="AY324" s="1"/>
      <c r="AZ324" s="2">
        <f t="shared" si="301"/>
        <v>0</v>
      </c>
      <c r="BA324" s="2">
        <f>SUM(AF324,AH324,-AZ324,-Table19[[#This Row],[Sale Fee]])</f>
        <v>0</v>
      </c>
      <c r="BC324" s="1"/>
      <c r="BD324" s="1"/>
      <c r="BE324" s="1"/>
    </row>
    <row r="325" spans="1:57" x14ac:dyDescent="0.25">
      <c r="A325" s="1"/>
      <c r="B325" s="1"/>
      <c r="E325" s="4"/>
      <c r="F325" s="4"/>
      <c r="Q325" s="1"/>
      <c r="R325" s="1"/>
      <c r="S325" s="1">
        <f t="shared" si="821"/>
        <v>0</v>
      </c>
      <c r="U325" s="1"/>
      <c r="V325" s="1"/>
      <c r="W325" s="1">
        <f t="shared" si="300"/>
        <v>0</v>
      </c>
      <c r="X325" s="1"/>
      <c r="Y325" s="1"/>
      <c r="Z325" s="1">
        <f>Table19[[#This Row],[Quantity2]]*Table19[[#This Row],[U Cost]]</f>
        <v>0</v>
      </c>
      <c r="AB325" s="1"/>
      <c r="AC325" s="1"/>
      <c r="AD325" s="1">
        <f t="shared" si="6"/>
        <v>0</v>
      </c>
      <c r="AE325" s="1"/>
      <c r="AF325" s="1">
        <f>SUM(Table19[[#This Row],[Total 
Paid]:[Shipping 
Charged]])</f>
        <v>0</v>
      </c>
      <c r="AG325" s="1"/>
      <c r="AH325" s="1"/>
      <c r="AI325" s="1">
        <f t="shared" si="7"/>
        <v>0</v>
      </c>
      <c r="AK325" s="1"/>
      <c r="AL325" s="1"/>
      <c r="AM325" s="1"/>
      <c r="AN325" s="1"/>
      <c r="AP325" s="30"/>
      <c r="AQ325" s="1"/>
      <c r="AR325" s="1">
        <f t="shared" si="820"/>
        <v>0</v>
      </c>
      <c r="AS325" s="1"/>
      <c r="AT325" s="1"/>
      <c r="AU325" s="2">
        <f t="shared" si="9"/>
        <v>0</v>
      </c>
      <c r="AW325" s="1"/>
      <c r="AX325" s="1"/>
      <c r="AY325" s="1"/>
      <c r="AZ325" s="2">
        <f t="shared" si="301"/>
        <v>0</v>
      </c>
      <c r="BA325" s="2">
        <f>SUM(AF325,AH325,-AZ325,-Table19[[#This Row],[Sale Fee]])</f>
        <v>0</v>
      </c>
      <c r="BC325" s="1"/>
      <c r="BD325" s="1"/>
      <c r="BE325" s="1"/>
    </row>
    <row r="326" spans="1:57" x14ac:dyDescent="0.25">
      <c r="A326" s="1"/>
      <c r="B326" s="1"/>
      <c r="E326" s="4"/>
      <c r="F326" s="4"/>
      <c r="N326" s="49"/>
      <c r="Q326" s="1"/>
      <c r="R326" s="1"/>
      <c r="S326" s="1">
        <f t="shared" si="821"/>
        <v>0</v>
      </c>
      <c r="U326" s="1"/>
      <c r="V326" s="1"/>
      <c r="W326" s="1">
        <f t="shared" si="300"/>
        <v>0</v>
      </c>
      <c r="X326" s="1"/>
      <c r="Y326" s="1"/>
      <c r="Z326" s="1">
        <f>Table19[[#This Row],[Quantity2]]*Table19[[#This Row],[U Cost]]</f>
        <v>0</v>
      </c>
      <c r="AB326" s="1"/>
      <c r="AC326" s="1"/>
      <c r="AD326" s="1">
        <f t="shared" si="6"/>
        <v>0</v>
      </c>
      <c r="AE326" s="1"/>
      <c r="AF326" s="1">
        <f>SUM(Table19[[#This Row],[Total 
Paid]:[Shipping 
Charged]])</f>
        <v>0</v>
      </c>
      <c r="AG326" s="1"/>
      <c r="AH326" s="1"/>
      <c r="AI326" s="1">
        <f t="shared" si="7"/>
        <v>0</v>
      </c>
      <c r="AK326" s="1"/>
      <c r="AL326" s="1"/>
      <c r="AM326" s="1"/>
      <c r="AN326" s="1"/>
      <c r="AP326" s="30"/>
      <c r="AQ326" s="1"/>
      <c r="AR326" s="1">
        <f t="shared" si="820"/>
        <v>0</v>
      </c>
      <c r="AS326" s="1"/>
      <c r="AT326" s="1"/>
      <c r="AU326" s="2">
        <f t="shared" si="9"/>
        <v>0</v>
      </c>
      <c r="AW326" s="1"/>
      <c r="AX326" s="1"/>
      <c r="AY326" s="1"/>
      <c r="AZ326" s="2">
        <f t="shared" si="301"/>
        <v>0</v>
      </c>
      <c r="BA326" s="2">
        <f>SUM(AF326,AH326,-AZ326,-Table19[[#This Row],[Sale Fee]])</f>
        <v>0</v>
      </c>
      <c r="BC326" s="1"/>
      <c r="BD326" s="1"/>
      <c r="BE326" s="1"/>
    </row>
    <row r="327" spans="1:57" x14ac:dyDescent="0.25">
      <c r="A327" s="1"/>
      <c r="B327" s="1"/>
      <c r="E327" s="4"/>
      <c r="F327" s="4"/>
      <c r="N327" s="49"/>
      <c r="Q327" s="1"/>
      <c r="R327" s="1"/>
      <c r="S327" s="1">
        <f t="shared" si="821"/>
        <v>0</v>
      </c>
      <c r="U327" s="1"/>
      <c r="V327" s="1"/>
      <c r="W327" s="1">
        <f t="shared" si="300"/>
        <v>0</v>
      </c>
      <c r="X327" s="1"/>
      <c r="Y327" s="1"/>
      <c r="Z327" s="1">
        <f>Table19[[#This Row],[Quantity2]]*Table19[[#This Row],[U Cost]]</f>
        <v>0</v>
      </c>
      <c r="AB327" s="1"/>
      <c r="AC327" s="1"/>
      <c r="AD327" s="1">
        <f t="shared" si="6"/>
        <v>0</v>
      </c>
      <c r="AE327" s="1"/>
      <c r="AF327" s="1">
        <f>SUM(Table19[[#This Row],[Total 
Paid]:[Shipping 
Charged]])</f>
        <v>0</v>
      </c>
      <c r="AG327" s="1"/>
      <c r="AH327" s="1"/>
      <c r="AI327" s="1">
        <f t="shared" si="7"/>
        <v>0</v>
      </c>
      <c r="AK327" s="1"/>
      <c r="AL327" s="1"/>
      <c r="AM327" s="1"/>
      <c r="AN327" s="1"/>
      <c r="AP327" s="30"/>
      <c r="AQ327" s="1"/>
      <c r="AR327" s="1">
        <f t="shared" si="820"/>
        <v>0</v>
      </c>
      <c r="AS327" s="1"/>
      <c r="AT327" s="1"/>
      <c r="AU327" s="2">
        <f t="shared" si="9"/>
        <v>0</v>
      </c>
      <c r="AW327" s="1"/>
      <c r="AX327" s="1"/>
      <c r="AY327" s="1"/>
      <c r="AZ327" s="2">
        <f t="shared" si="301"/>
        <v>0</v>
      </c>
      <c r="BA327" s="2">
        <f>SUM(AF327,AH327,-AZ327,-Table19[[#This Row],[Sale Fee]])</f>
        <v>0</v>
      </c>
      <c r="BC327" s="1"/>
      <c r="BD327" s="1"/>
      <c r="BE327" s="1"/>
    </row>
    <row r="328" spans="1:57" x14ac:dyDescent="0.25">
      <c r="A328" s="1"/>
      <c r="B328" s="1"/>
      <c r="E328" s="4"/>
      <c r="F328" s="4"/>
      <c r="N328" s="49"/>
      <c r="Q328" s="1"/>
      <c r="R328" s="1"/>
      <c r="S328" s="1">
        <f t="shared" si="821"/>
        <v>0</v>
      </c>
      <c r="U328" s="1"/>
      <c r="V328" s="1"/>
      <c r="W328" s="1">
        <f t="shared" si="300"/>
        <v>0</v>
      </c>
      <c r="X328" s="1"/>
      <c r="Y328" s="1"/>
      <c r="Z328" s="1">
        <f>Table19[[#This Row],[Quantity2]]*Table19[[#This Row],[U Cost]]</f>
        <v>0</v>
      </c>
      <c r="AB328" s="1"/>
      <c r="AC328" s="1"/>
      <c r="AD328" s="1">
        <f t="shared" si="6"/>
        <v>0</v>
      </c>
      <c r="AE328" s="1"/>
      <c r="AF328" s="1">
        <f>SUM(Table19[[#This Row],[Total 
Paid]:[Shipping 
Charged]])</f>
        <v>0</v>
      </c>
      <c r="AG328" s="1"/>
      <c r="AH328" s="1"/>
      <c r="AI328" s="1">
        <f t="shared" si="7"/>
        <v>0</v>
      </c>
      <c r="AK328" s="1"/>
      <c r="AL328" s="1"/>
      <c r="AM328" s="1"/>
      <c r="AN328" s="1"/>
      <c r="AP328" s="30"/>
      <c r="AQ328" s="1"/>
      <c r="AR328" s="1">
        <f t="shared" si="820"/>
        <v>0</v>
      </c>
      <c r="AS328" s="1"/>
      <c r="AT328" s="1"/>
      <c r="AU328" s="2">
        <f t="shared" si="9"/>
        <v>0</v>
      </c>
      <c r="AW328" s="1"/>
      <c r="AX328" s="1"/>
      <c r="AY328" s="1"/>
      <c r="AZ328" s="2">
        <f t="shared" si="301"/>
        <v>0</v>
      </c>
      <c r="BA328" s="2">
        <f>SUM(AF328,AH328,-AZ328,-Table19[[#This Row],[Sale Fee]])</f>
        <v>0</v>
      </c>
      <c r="BC328" s="1"/>
      <c r="BD328" s="1"/>
      <c r="BE328" s="1"/>
    </row>
    <row r="329" spans="1:57" x14ac:dyDescent="0.25">
      <c r="A329" s="1"/>
      <c r="B329" s="1"/>
      <c r="E329" s="4"/>
      <c r="F329" s="4"/>
      <c r="N329" s="49"/>
      <c r="Q329" s="1"/>
      <c r="R329" s="1"/>
      <c r="S329" s="1">
        <f t="shared" si="821"/>
        <v>0</v>
      </c>
      <c r="U329" s="1"/>
      <c r="V329" s="1"/>
      <c r="W329" s="1">
        <f t="shared" si="300"/>
        <v>0</v>
      </c>
      <c r="X329" s="1"/>
      <c r="Y329" s="1"/>
      <c r="Z329" s="1">
        <f>Table19[[#This Row],[Quantity2]]*Table19[[#This Row],[U Cost]]</f>
        <v>0</v>
      </c>
      <c r="AB329" s="1"/>
      <c r="AC329" s="1"/>
      <c r="AD329" s="1">
        <f t="shared" si="6"/>
        <v>0</v>
      </c>
      <c r="AE329" s="1"/>
      <c r="AF329" s="1">
        <f>SUM(Table19[[#This Row],[Total 
Paid]:[Shipping 
Charged]])</f>
        <v>0</v>
      </c>
      <c r="AG329" s="1"/>
      <c r="AH329" s="1"/>
      <c r="AI329" s="1">
        <f t="shared" si="7"/>
        <v>0</v>
      </c>
      <c r="AK329" s="1"/>
      <c r="AL329" s="1"/>
      <c r="AM329" s="1"/>
      <c r="AN329" s="1"/>
      <c r="AP329" s="30"/>
      <c r="AQ329" s="1"/>
      <c r="AR329" s="1">
        <f t="shared" si="820"/>
        <v>0</v>
      </c>
      <c r="AS329" s="1"/>
      <c r="AT329" s="1"/>
      <c r="AU329" s="2">
        <f t="shared" si="9"/>
        <v>0</v>
      </c>
      <c r="AW329" s="1"/>
      <c r="AX329" s="1"/>
      <c r="AY329" s="1"/>
      <c r="AZ329" s="2">
        <f t="shared" si="301"/>
        <v>0</v>
      </c>
      <c r="BA329" s="2">
        <f>SUM(AF329,AH329,-AZ329,-Table19[[#This Row],[Sale Fee]])</f>
        <v>0</v>
      </c>
      <c r="BC329" s="1"/>
      <c r="BD329" s="1"/>
      <c r="BE329" s="1"/>
    </row>
    <row r="330" spans="1:57" x14ac:dyDescent="0.25">
      <c r="A330" s="1"/>
      <c r="B330" s="1"/>
      <c r="E330" s="4"/>
      <c r="F330" s="4"/>
      <c r="N330" s="49"/>
      <c r="Q330" s="1"/>
      <c r="R330" s="1"/>
      <c r="S330" s="1">
        <f t="shared" ref="S330" si="822">R330*Q330</f>
        <v>0</v>
      </c>
      <c r="U330" s="1"/>
      <c r="V330" s="1"/>
      <c r="W330" s="1">
        <f t="shared" ref="W330" si="823">U330*V330</f>
        <v>0</v>
      </c>
      <c r="X330" s="1"/>
      <c r="Y330" s="1"/>
      <c r="Z330" s="1">
        <f>Table19[[#This Row],[Quantity2]]*Table19[[#This Row],[U Cost]]</f>
        <v>0</v>
      </c>
      <c r="AB330" s="1"/>
      <c r="AC330" s="1"/>
      <c r="AD330" s="1">
        <f t="shared" ref="AD330" si="824">AC330*AB330</f>
        <v>0</v>
      </c>
      <c r="AE330" s="1"/>
      <c r="AF330" s="1">
        <f>SUM(Table19[[#This Row],[Total 
Paid]:[Shipping 
Charged]])</f>
        <v>0</v>
      </c>
      <c r="AG330" s="1"/>
      <c r="AH330" s="1"/>
      <c r="AI330" s="1">
        <f t="shared" ref="AI330" si="825">SUM(AF330,AG330,AH330)</f>
        <v>0</v>
      </c>
      <c r="AK330" s="1"/>
      <c r="AL330" s="1"/>
      <c r="AM330" s="1"/>
      <c r="AN330" s="1"/>
      <c r="AP330" s="30"/>
      <c r="AQ330" s="1"/>
      <c r="AR330" s="1">
        <f t="shared" ref="AR330" si="826">AQ330*AP330</f>
        <v>0</v>
      </c>
      <c r="AS330" s="1"/>
      <c r="AT330" s="1"/>
      <c r="AU330" s="2">
        <f t="shared" ref="AU330" si="827">SUM(AR330:AT330)</f>
        <v>0</v>
      </c>
      <c r="AW330" s="1"/>
      <c r="AX330" s="1"/>
      <c r="AY330" s="1"/>
      <c r="AZ330" s="2">
        <f t="shared" ref="AZ330" si="828">SUM(AU330,AW330,AX330,AY330)</f>
        <v>0</v>
      </c>
      <c r="BA330" s="2">
        <f>SUM(AF330,AH330,-AZ330,-Table19[[#This Row],[Sale Fee]])</f>
        <v>0</v>
      </c>
      <c r="BC330" s="1"/>
      <c r="BD330" s="1"/>
      <c r="BE330" s="1"/>
    </row>
    <row r="331" spans="1:57" x14ac:dyDescent="0.25">
      <c r="A331" s="1"/>
      <c r="B331" s="1"/>
      <c r="E331" s="4"/>
      <c r="F331" s="4"/>
      <c r="N331" s="49"/>
      <c r="Q331" s="1"/>
      <c r="R331" s="1"/>
      <c r="S331" s="1">
        <f t="shared" ref="S331" si="829">R331*Q331</f>
        <v>0</v>
      </c>
      <c r="U331" s="1"/>
      <c r="V331" s="1"/>
      <c r="W331" s="1">
        <f t="shared" ref="W331" si="830">U331*V331</f>
        <v>0</v>
      </c>
      <c r="X331" s="1"/>
      <c r="Y331" s="1"/>
      <c r="Z331" s="1">
        <f>Table19[[#This Row],[Quantity2]]*Table19[[#This Row],[U Cost]]</f>
        <v>0</v>
      </c>
      <c r="AB331" s="1"/>
      <c r="AC331" s="1"/>
      <c r="AD331" s="1">
        <f t="shared" ref="AD331" si="831">AC331*AB331</f>
        <v>0</v>
      </c>
      <c r="AE331" s="1"/>
      <c r="AF331" s="1">
        <f>SUM(Table19[[#This Row],[Total 
Paid]:[Shipping 
Charged]])</f>
        <v>0</v>
      </c>
      <c r="AG331" s="1"/>
      <c r="AH331" s="1"/>
      <c r="AI331" s="1">
        <f t="shared" ref="AI331" si="832">SUM(AF331,AG331,AH331)</f>
        <v>0</v>
      </c>
      <c r="AK331" s="1"/>
      <c r="AL331" s="1"/>
      <c r="AM331" s="1"/>
      <c r="AN331" s="1"/>
      <c r="AP331" s="30"/>
      <c r="AQ331" s="1"/>
      <c r="AR331" s="1">
        <f t="shared" ref="AR331" si="833">AQ331*AP331</f>
        <v>0</v>
      </c>
      <c r="AS331" s="1"/>
      <c r="AT331" s="1"/>
      <c r="AU331" s="2">
        <f t="shared" ref="AU331" si="834">SUM(AR331:AT331)</f>
        <v>0</v>
      </c>
      <c r="AW331" s="1"/>
      <c r="AX331" s="1"/>
      <c r="AY331" s="1"/>
      <c r="AZ331" s="2">
        <f t="shared" ref="AZ331" si="835">SUM(AU331,AW331,AX331,AY331)</f>
        <v>0</v>
      </c>
      <c r="BA331" s="2">
        <f>SUM(AF331,AH331,-AZ331,-Table19[[#This Row],[Sale Fee]])</f>
        <v>0</v>
      </c>
      <c r="BC331" s="1"/>
      <c r="BD331" s="1"/>
      <c r="BE331" s="1"/>
    </row>
    <row r="332" spans="1:57" x14ac:dyDescent="0.25">
      <c r="A332" s="1"/>
      <c r="B332" s="1"/>
      <c r="E332" s="4"/>
      <c r="F332" s="4"/>
      <c r="N332" s="49"/>
      <c r="Q332" s="1"/>
      <c r="R332" s="1"/>
      <c r="S332" s="1">
        <f t="shared" si="821"/>
        <v>0</v>
      </c>
      <c r="U332" s="1"/>
      <c r="V332" s="1"/>
      <c r="W332" s="1">
        <f t="shared" si="300"/>
        <v>0</v>
      </c>
      <c r="X332" s="1"/>
      <c r="Y332" s="1"/>
      <c r="Z332" s="1">
        <f>Table19[[#This Row],[Quantity2]]*Table19[[#This Row],[U Cost]]</f>
        <v>0</v>
      </c>
      <c r="AB332" s="1"/>
      <c r="AC332" s="1"/>
      <c r="AD332" s="1">
        <f t="shared" si="6"/>
        <v>0</v>
      </c>
      <c r="AE332" s="1"/>
      <c r="AF332" s="1">
        <f>SUM(Table19[[#This Row],[Total 
Paid]:[Shipping 
Charged]])</f>
        <v>0</v>
      </c>
      <c r="AG332" s="1"/>
      <c r="AH332" s="1"/>
      <c r="AI332" s="1">
        <f t="shared" si="7"/>
        <v>0</v>
      </c>
      <c r="AK332" s="1"/>
      <c r="AL332" s="1"/>
      <c r="AM332" s="1"/>
      <c r="AN332" s="1"/>
      <c r="AP332" s="30"/>
      <c r="AQ332" s="1"/>
      <c r="AR332" s="1">
        <f t="shared" si="820"/>
        <v>0</v>
      </c>
      <c r="AS332" s="1"/>
      <c r="AT332" s="1"/>
      <c r="AU332" s="2">
        <f t="shared" si="9"/>
        <v>0</v>
      </c>
      <c r="AW332" s="1"/>
      <c r="AX332" s="1"/>
      <c r="AY332" s="1"/>
      <c r="AZ332" s="2">
        <f t="shared" si="301"/>
        <v>0</v>
      </c>
      <c r="BA332" s="2">
        <f>SUM(AF332,AH332,-AZ332,-Table19[[#This Row],[Sale Fee]])</f>
        <v>0</v>
      </c>
      <c r="BC332" s="1"/>
      <c r="BD332" s="1"/>
      <c r="BE332" s="1"/>
    </row>
    <row r="333" spans="1:57" x14ac:dyDescent="0.25">
      <c r="A333" s="1"/>
      <c r="B333" s="1"/>
      <c r="E333" s="4"/>
      <c r="F333" s="4"/>
      <c r="N333" s="49"/>
      <c r="Q333" s="1"/>
      <c r="R333" s="1"/>
      <c r="S333" s="1">
        <f t="shared" si="821"/>
        <v>0</v>
      </c>
      <c r="U333" s="1"/>
      <c r="V333" s="1"/>
      <c r="W333" s="1">
        <f t="shared" si="300"/>
        <v>0</v>
      </c>
      <c r="X333" s="1"/>
      <c r="Y333" s="1"/>
      <c r="Z333" s="1">
        <f>Table19[[#This Row],[Quantity2]]*Table19[[#This Row],[U Cost]]</f>
        <v>0</v>
      </c>
      <c r="AB333" s="1"/>
      <c r="AC333" s="1"/>
      <c r="AD333" s="1">
        <f t="shared" si="6"/>
        <v>0</v>
      </c>
      <c r="AE333" s="1"/>
      <c r="AF333" s="1">
        <f>SUM(Table19[[#This Row],[Total 
Paid]:[Shipping 
Charged]])</f>
        <v>0</v>
      </c>
      <c r="AG333" s="1"/>
      <c r="AH333" s="1"/>
      <c r="AI333" s="1">
        <f t="shared" si="7"/>
        <v>0</v>
      </c>
      <c r="AK333" s="1"/>
      <c r="AL333" s="1"/>
      <c r="AM333" s="1"/>
      <c r="AN333" s="1"/>
      <c r="AP333" s="30"/>
      <c r="AQ333" s="1"/>
      <c r="AR333" s="1">
        <f t="shared" si="820"/>
        <v>0</v>
      </c>
      <c r="AS333" s="1"/>
      <c r="AT333" s="1"/>
      <c r="AU333" s="2">
        <f t="shared" si="9"/>
        <v>0</v>
      </c>
      <c r="AW333" s="1"/>
      <c r="AX333" s="1"/>
      <c r="AY333" s="1"/>
      <c r="AZ333" s="2">
        <f t="shared" si="301"/>
        <v>0</v>
      </c>
      <c r="BA333" s="2">
        <f>SUM(AF333,AH333,-AZ333,-Table19[[#This Row],[Sale Fee]])</f>
        <v>0</v>
      </c>
      <c r="BC333" s="1"/>
      <c r="BD333" s="1"/>
      <c r="BE333" s="1"/>
    </row>
    <row r="334" spans="1:57" x14ac:dyDescent="0.25">
      <c r="A334" s="1"/>
      <c r="B334" s="1"/>
      <c r="E334" s="4"/>
      <c r="F334" s="4"/>
      <c r="N334" s="49"/>
      <c r="Q334" s="1"/>
      <c r="R334" s="1"/>
      <c r="S334" s="1">
        <f t="shared" si="821"/>
        <v>0</v>
      </c>
      <c r="U334" s="1"/>
      <c r="V334" s="1"/>
      <c r="W334" s="1">
        <f t="shared" si="300"/>
        <v>0</v>
      </c>
      <c r="X334" s="1"/>
      <c r="Y334" s="1"/>
      <c r="Z334" s="1">
        <f>Table19[[#This Row],[Quantity2]]*Table19[[#This Row],[U Cost]]</f>
        <v>0</v>
      </c>
      <c r="AB334" s="1"/>
      <c r="AC334" s="1"/>
      <c r="AD334" s="1">
        <f t="shared" si="6"/>
        <v>0</v>
      </c>
      <c r="AE334" s="1"/>
      <c r="AF334" s="1">
        <f>SUM(Table19[[#This Row],[Total 
Paid]:[Shipping 
Charged]])</f>
        <v>0</v>
      </c>
      <c r="AG334" s="1"/>
      <c r="AH334" s="1"/>
      <c r="AI334" s="1">
        <f t="shared" si="7"/>
        <v>0</v>
      </c>
      <c r="AK334" s="1"/>
      <c r="AL334" s="1"/>
      <c r="AM334" s="1"/>
      <c r="AN334" s="1"/>
      <c r="AP334" s="30"/>
      <c r="AQ334" s="1"/>
      <c r="AR334" s="1">
        <f t="shared" si="820"/>
        <v>0</v>
      </c>
      <c r="AS334" s="1"/>
      <c r="AT334" s="1"/>
      <c r="AU334" s="2">
        <f t="shared" si="9"/>
        <v>0</v>
      </c>
      <c r="AW334" s="1"/>
      <c r="AX334" s="1"/>
      <c r="AY334" s="1"/>
      <c r="AZ334" s="2">
        <f t="shared" si="301"/>
        <v>0</v>
      </c>
      <c r="BA334" s="2">
        <f>SUM(AF334,AH334,-AZ334,-Table19[[#This Row],[Sale Fee]])</f>
        <v>0</v>
      </c>
      <c r="BC334" s="1"/>
      <c r="BD334" s="1"/>
      <c r="BE334" s="1"/>
    </row>
    <row r="335" spans="1:57" x14ac:dyDescent="0.25">
      <c r="A335" s="1"/>
      <c r="B335" s="1"/>
      <c r="E335" s="4"/>
      <c r="F335" s="4"/>
      <c r="N335" s="49"/>
      <c r="Q335" s="1"/>
      <c r="R335" s="1"/>
      <c r="S335" s="1">
        <f t="shared" si="821"/>
        <v>0</v>
      </c>
      <c r="U335" s="1"/>
      <c r="V335" s="1"/>
      <c r="W335" s="1">
        <f t="shared" si="300"/>
        <v>0</v>
      </c>
      <c r="X335" s="1"/>
      <c r="Y335" s="1"/>
      <c r="Z335" s="1">
        <f>Table19[[#This Row],[Quantity2]]*Table19[[#This Row],[U Cost]]</f>
        <v>0</v>
      </c>
      <c r="AB335" s="1"/>
      <c r="AC335" s="1"/>
      <c r="AD335" s="1">
        <f t="shared" si="6"/>
        <v>0</v>
      </c>
      <c r="AE335" s="1"/>
      <c r="AF335" s="1">
        <f>SUM(Table19[[#This Row],[Total 
Paid]:[Shipping 
Charged]])</f>
        <v>0</v>
      </c>
      <c r="AG335" s="1"/>
      <c r="AH335" s="1"/>
      <c r="AI335" s="1">
        <f t="shared" si="7"/>
        <v>0</v>
      </c>
      <c r="AK335" s="1"/>
      <c r="AL335" s="1"/>
      <c r="AM335" s="1"/>
      <c r="AN335" s="1"/>
      <c r="AP335" s="30"/>
      <c r="AQ335" s="1"/>
      <c r="AR335" s="1">
        <f t="shared" si="820"/>
        <v>0</v>
      </c>
      <c r="AS335" s="1"/>
      <c r="AT335" s="1"/>
      <c r="AU335" s="2">
        <f t="shared" si="9"/>
        <v>0</v>
      </c>
      <c r="AW335" s="1"/>
      <c r="AX335" s="1"/>
      <c r="AY335" s="1"/>
      <c r="AZ335" s="2">
        <f t="shared" si="301"/>
        <v>0</v>
      </c>
      <c r="BA335" s="2">
        <f>SUM(AF335,AH335,-AZ335,-Table19[[#This Row],[Sale Fee]])</f>
        <v>0</v>
      </c>
      <c r="BC335" s="1"/>
      <c r="BD335" s="1"/>
      <c r="BE335" s="1"/>
    </row>
    <row r="336" spans="1:57" x14ac:dyDescent="0.25">
      <c r="A336" s="1"/>
      <c r="B336" s="1"/>
      <c r="E336" s="4"/>
      <c r="F336" s="4"/>
      <c r="N336" s="49"/>
      <c r="Q336" s="1"/>
      <c r="R336" s="1"/>
      <c r="S336" s="1">
        <f t="shared" si="821"/>
        <v>0</v>
      </c>
      <c r="U336" s="1"/>
      <c r="V336" s="1"/>
      <c r="W336" s="1">
        <f t="shared" si="300"/>
        <v>0</v>
      </c>
      <c r="X336" s="1"/>
      <c r="Y336" s="1"/>
      <c r="Z336" s="1">
        <f>Table19[[#This Row],[Quantity2]]*Table19[[#This Row],[U Cost]]</f>
        <v>0</v>
      </c>
      <c r="AB336" s="1"/>
      <c r="AC336" s="1"/>
      <c r="AD336" s="1">
        <f t="shared" si="6"/>
        <v>0</v>
      </c>
      <c r="AE336" s="1"/>
      <c r="AF336" s="1">
        <f>SUM(Table19[[#This Row],[Total 
Paid]:[Shipping 
Charged]])</f>
        <v>0</v>
      </c>
      <c r="AG336" s="1"/>
      <c r="AH336" s="1"/>
      <c r="AI336" s="1">
        <f t="shared" si="7"/>
        <v>0</v>
      </c>
      <c r="AK336" s="1"/>
      <c r="AL336" s="1"/>
      <c r="AM336" s="1"/>
      <c r="AN336" s="1"/>
      <c r="AP336" s="30"/>
      <c r="AQ336" s="1"/>
      <c r="AR336" s="1">
        <f t="shared" si="820"/>
        <v>0</v>
      </c>
      <c r="AS336" s="1"/>
      <c r="AT336" s="1"/>
      <c r="AU336" s="2">
        <f t="shared" si="9"/>
        <v>0</v>
      </c>
      <c r="AW336" s="1"/>
      <c r="AX336" s="1"/>
      <c r="AY336" s="1"/>
      <c r="AZ336" s="2">
        <f t="shared" si="301"/>
        <v>0</v>
      </c>
      <c r="BA336" s="2">
        <f>SUM(AF336,AH336,-AZ336,-Table19[[#This Row],[Sale Fee]])</f>
        <v>0</v>
      </c>
      <c r="BC336" s="1"/>
      <c r="BD336" s="1"/>
      <c r="BE336" s="1"/>
    </row>
    <row r="337" spans="1:57" x14ac:dyDescent="0.25">
      <c r="A337" s="1"/>
      <c r="B337" s="1"/>
      <c r="E337" s="4"/>
      <c r="F337" s="4"/>
      <c r="N337" s="49"/>
      <c r="Q337" s="1"/>
      <c r="R337" s="1"/>
      <c r="S337" s="1">
        <f t="shared" si="821"/>
        <v>0</v>
      </c>
      <c r="U337" s="1"/>
      <c r="V337" s="1"/>
      <c r="W337" s="1">
        <f t="shared" si="300"/>
        <v>0</v>
      </c>
      <c r="X337" s="1"/>
      <c r="Y337" s="1"/>
      <c r="Z337" s="1">
        <f>Table19[[#This Row],[Quantity2]]*Table19[[#This Row],[U Cost]]</f>
        <v>0</v>
      </c>
      <c r="AB337" s="1"/>
      <c r="AC337" s="1"/>
      <c r="AD337" s="1">
        <f t="shared" si="6"/>
        <v>0</v>
      </c>
      <c r="AE337" s="1"/>
      <c r="AF337" s="1">
        <f>SUM(Table19[[#This Row],[Total 
Paid]:[Shipping 
Charged]])</f>
        <v>0</v>
      </c>
      <c r="AG337" s="1"/>
      <c r="AH337" s="1"/>
      <c r="AI337" s="1">
        <f t="shared" si="7"/>
        <v>0</v>
      </c>
      <c r="AK337" s="1"/>
      <c r="AL337" s="1"/>
      <c r="AM337" s="1"/>
      <c r="AN337" s="1"/>
      <c r="AP337" s="30"/>
      <c r="AQ337" s="1"/>
      <c r="AR337" s="1">
        <f t="shared" si="820"/>
        <v>0</v>
      </c>
      <c r="AS337" s="1"/>
      <c r="AT337" s="1"/>
      <c r="AU337" s="2">
        <f t="shared" si="9"/>
        <v>0</v>
      </c>
      <c r="AW337" s="1"/>
      <c r="AX337" s="1"/>
      <c r="AY337" s="1"/>
      <c r="AZ337" s="2">
        <f t="shared" si="301"/>
        <v>0</v>
      </c>
      <c r="BA337" s="2">
        <f>SUM(AF337,AH337,-AZ337,-Table19[[#This Row],[Sale Fee]])</f>
        <v>0</v>
      </c>
      <c r="BC337" s="1"/>
      <c r="BD337" s="1"/>
      <c r="BE337" s="1"/>
    </row>
    <row r="338" spans="1:57" x14ac:dyDescent="0.25">
      <c r="A338" s="1"/>
      <c r="B338" s="1"/>
      <c r="E338" s="4"/>
      <c r="F338" s="4"/>
      <c r="N338" s="49"/>
      <c r="Q338" s="1"/>
      <c r="R338" s="1"/>
      <c r="S338" s="1">
        <f t="shared" si="821"/>
        <v>0</v>
      </c>
      <c r="U338" s="1"/>
      <c r="V338" s="1"/>
      <c r="W338" s="1">
        <f t="shared" si="300"/>
        <v>0</v>
      </c>
      <c r="X338" s="1"/>
      <c r="Y338" s="1"/>
      <c r="Z338" s="1">
        <f>Table19[[#This Row],[Quantity2]]*Table19[[#This Row],[U Cost]]</f>
        <v>0</v>
      </c>
      <c r="AB338" s="1"/>
      <c r="AC338" s="1"/>
      <c r="AD338" s="1">
        <f t="shared" si="6"/>
        <v>0</v>
      </c>
      <c r="AE338" s="1"/>
      <c r="AF338" s="1">
        <f>SUM(Table19[[#This Row],[Total 
Paid]:[Shipping 
Charged]])</f>
        <v>0</v>
      </c>
      <c r="AG338" s="1"/>
      <c r="AH338" s="1"/>
      <c r="AI338" s="1">
        <f t="shared" si="7"/>
        <v>0</v>
      </c>
      <c r="AK338" s="1"/>
      <c r="AL338" s="1"/>
      <c r="AM338" s="1"/>
      <c r="AN338" s="1"/>
      <c r="AP338" s="30"/>
      <c r="AQ338" s="1"/>
      <c r="AR338" s="1">
        <f t="shared" si="820"/>
        <v>0</v>
      </c>
      <c r="AS338" s="1"/>
      <c r="AT338" s="1"/>
      <c r="AU338" s="2">
        <f t="shared" si="9"/>
        <v>0</v>
      </c>
      <c r="AW338" s="1"/>
      <c r="AX338" s="1"/>
      <c r="AY338" s="1"/>
      <c r="AZ338" s="2">
        <f t="shared" si="301"/>
        <v>0</v>
      </c>
      <c r="BA338" s="2">
        <f>SUM(AF338,AH338,-AZ338,-Table19[[#This Row],[Sale Fee]])</f>
        <v>0</v>
      </c>
      <c r="BC338" s="1"/>
      <c r="BD338" s="1"/>
      <c r="BE338" s="1"/>
    </row>
    <row r="339" spans="1:57" x14ac:dyDescent="0.25">
      <c r="A339" s="1"/>
      <c r="B339" s="1"/>
      <c r="E339" s="4"/>
      <c r="F339" s="4"/>
      <c r="N339" s="49"/>
      <c r="Q339" s="1"/>
      <c r="R339" s="1"/>
      <c r="S339" s="1">
        <f t="shared" si="821"/>
        <v>0</v>
      </c>
      <c r="U339" s="1"/>
      <c r="V339" s="1"/>
      <c r="W339" s="1">
        <f t="shared" si="300"/>
        <v>0</v>
      </c>
      <c r="X339" s="1"/>
      <c r="Y339" s="1"/>
      <c r="Z339" s="1">
        <f>Table19[[#This Row],[Quantity2]]*Table19[[#This Row],[U Cost]]</f>
        <v>0</v>
      </c>
      <c r="AB339" s="1"/>
      <c r="AC339" s="1"/>
      <c r="AD339" s="1">
        <f t="shared" si="6"/>
        <v>0</v>
      </c>
      <c r="AE339" s="1"/>
      <c r="AF339" s="1">
        <f>SUM(Table19[[#This Row],[Total 
Paid]:[Shipping 
Charged]])</f>
        <v>0</v>
      </c>
      <c r="AG339" s="1"/>
      <c r="AH339" s="1"/>
      <c r="AI339" s="1">
        <f t="shared" si="7"/>
        <v>0</v>
      </c>
      <c r="AK339" s="1"/>
      <c r="AL339" s="1"/>
      <c r="AM339" s="1"/>
      <c r="AN339" s="1"/>
      <c r="AP339" s="30"/>
      <c r="AQ339" s="1"/>
      <c r="AR339" s="1">
        <f t="shared" si="820"/>
        <v>0</v>
      </c>
      <c r="AS339" s="1"/>
      <c r="AT339" s="1"/>
      <c r="AU339" s="2">
        <f t="shared" si="9"/>
        <v>0</v>
      </c>
      <c r="AW339" s="1"/>
      <c r="AX339" s="1"/>
      <c r="AY339" s="1"/>
      <c r="AZ339" s="2">
        <f t="shared" si="301"/>
        <v>0</v>
      </c>
      <c r="BA339" s="2">
        <f>SUM(AF339,AH339,-AZ339,-Table19[[#This Row],[Sale Fee]])</f>
        <v>0</v>
      </c>
      <c r="BC339" s="1"/>
      <c r="BD339" s="1"/>
      <c r="BE339" s="1"/>
    </row>
    <row r="340" spans="1:57" x14ac:dyDescent="0.25">
      <c r="A340" s="1"/>
      <c r="B340" s="1"/>
      <c r="E340" s="4"/>
      <c r="F340" s="4"/>
      <c r="N340" s="49"/>
      <c r="Q340" s="1"/>
      <c r="R340" s="1"/>
      <c r="S340" s="1">
        <f t="shared" si="821"/>
        <v>0</v>
      </c>
      <c r="U340" s="1"/>
      <c r="V340" s="1"/>
      <c r="W340" s="1">
        <f t="shared" si="300"/>
        <v>0</v>
      </c>
      <c r="X340" s="1"/>
      <c r="Y340" s="1"/>
      <c r="Z340" s="1">
        <f>Table19[[#This Row],[Quantity2]]*Table19[[#This Row],[U Cost]]</f>
        <v>0</v>
      </c>
      <c r="AB340" s="1"/>
      <c r="AC340" s="1"/>
      <c r="AD340" s="1">
        <f t="shared" si="6"/>
        <v>0</v>
      </c>
      <c r="AE340" s="1"/>
      <c r="AF340" s="1">
        <f>SUM(Table19[[#This Row],[Total 
Paid]:[Shipping 
Charged]])</f>
        <v>0</v>
      </c>
      <c r="AG340" s="1"/>
      <c r="AH340" s="1"/>
      <c r="AI340" s="1">
        <f t="shared" si="7"/>
        <v>0</v>
      </c>
      <c r="AK340" s="1"/>
      <c r="AL340" s="1"/>
      <c r="AM340" s="1"/>
      <c r="AN340" s="1"/>
      <c r="AP340" s="30"/>
      <c r="AQ340" s="1"/>
      <c r="AR340" s="1">
        <f t="shared" si="820"/>
        <v>0</v>
      </c>
      <c r="AS340" s="1"/>
      <c r="AT340" s="1"/>
      <c r="AU340" s="2">
        <f t="shared" si="9"/>
        <v>0</v>
      </c>
      <c r="AW340" s="1"/>
      <c r="AX340" s="1"/>
      <c r="AY340" s="1"/>
      <c r="AZ340" s="2">
        <f t="shared" si="301"/>
        <v>0</v>
      </c>
      <c r="BA340" s="2">
        <f>SUM(AF340,AH340,-AZ340,-Table19[[#This Row],[Sale Fee]])</f>
        <v>0</v>
      </c>
      <c r="BC340" s="1"/>
      <c r="BD340" s="1"/>
      <c r="BE340" s="1"/>
    </row>
    <row r="341" spans="1:57" x14ac:dyDescent="0.25">
      <c r="A341" s="1"/>
      <c r="B341" s="1"/>
      <c r="E341" s="4"/>
      <c r="F341" s="4"/>
      <c r="N341" s="49"/>
      <c r="Q341" s="1"/>
      <c r="R341" s="1"/>
      <c r="S341" s="1">
        <f t="shared" si="821"/>
        <v>0</v>
      </c>
      <c r="U341" s="1"/>
      <c r="V341" s="1"/>
      <c r="W341" s="1">
        <f t="shared" si="300"/>
        <v>0</v>
      </c>
      <c r="X341" s="1"/>
      <c r="Y341" s="1"/>
      <c r="Z341" s="1">
        <f>Table19[[#This Row],[Quantity2]]*Table19[[#This Row],[U Cost]]</f>
        <v>0</v>
      </c>
      <c r="AB341" s="1"/>
      <c r="AC341" s="1"/>
      <c r="AD341" s="1">
        <f t="shared" si="6"/>
        <v>0</v>
      </c>
      <c r="AE341" s="1"/>
      <c r="AF341" s="1">
        <f>SUM(Table19[[#This Row],[Total 
Paid]:[Shipping 
Charged]])</f>
        <v>0</v>
      </c>
      <c r="AG341" s="1"/>
      <c r="AH341" s="1"/>
      <c r="AI341" s="1">
        <f t="shared" si="7"/>
        <v>0</v>
      </c>
      <c r="AK341" s="1"/>
      <c r="AL341" s="1"/>
      <c r="AM341" s="1"/>
      <c r="AN341" s="1"/>
      <c r="AP341" s="30"/>
      <c r="AQ341" s="1"/>
      <c r="AR341" s="1">
        <f t="shared" si="820"/>
        <v>0</v>
      </c>
      <c r="AS341" s="1"/>
      <c r="AT341" s="1"/>
      <c r="AU341" s="2">
        <f t="shared" si="9"/>
        <v>0</v>
      </c>
      <c r="AW341" s="1"/>
      <c r="AX341" s="1"/>
      <c r="AY341" s="1"/>
      <c r="AZ341" s="2">
        <f t="shared" si="301"/>
        <v>0</v>
      </c>
      <c r="BA341" s="2">
        <f>SUM(AF341,AH341,-AZ341,-Table19[[#This Row],[Sale Fee]])</f>
        <v>0</v>
      </c>
      <c r="BC341" s="1"/>
      <c r="BD341" s="1"/>
      <c r="BE341" s="1"/>
    </row>
    <row r="342" spans="1:57" x14ac:dyDescent="0.25">
      <c r="A342" s="1"/>
      <c r="B342" s="1"/>
      <c r="E342" s="4"/>
      <c r="F342" s="4"/>
      <c r="N342" s="49"/>
      <c r="Q342" s="1"/>
      <c r="R342" s="1"/>
      <c r="S342" s="1">
        <f t="shared" si="821"/>
        <v>0</v>
      </c>
      <c r="U342" s="1"/>
      <c r="V342" s="1"/>
      <c r="W342" s="1">
        <f t="shared" si="300"/>
        <v>0</v>
      </c>
      <c r="X342" s="1"/>
      <c r="Y342" s="1"/>
      <c r="Z342" s="1">
        <f>Table19[[#This Row],[Quantity2]]*Table19[[#This Row],[U Cost]]</f>
        <v>0</v>
      </c>
      <c r="AB342" s="1"/>
      <c r="AC342" s="1"/>
      <c r="AD342" s="1">
        <f t="shared" si="6"/>
        <v>0</v>
      </c>
      <c r="AE342" s="1"/>
      <c r="AF342" s="1">
        <f>SUM(Table19[[#This Row],[Total 
Paid]:[Shipping 
Charged]])</f>
        <v>0</v>
      </c>
      <c r="AG342" s="1"/>
      <c r="AH342" s="1"/>
      <c r="AI342" s="1">
        <f t="shared" si="7"/>
        <v>0</v>
      </c>
      <c r="AK342" s="1"/>
      <c r="AL342" s="1"/>
      <c r="AM342" s="1"/>
      <c r="AN342" s="1"/>
      <c r="AP342" s="30"/>
      <c r="AQ342" s="1"/>
      <c r="AR342" s="1">
        <f t="shared" si="820"/>
        <v>0</v>
      </c>
      <c r="AS342" s="1"/>
      <c r="AT342" s="1"/>
      <c r="AU342" s="2">
        <f t="shared" si="9"/>
        <v>0</v>
      </c>
      <c r="AW342" s="1"/>
      <c r="AX342" s="1"/>
      <c r="AY342" s="1"/>
      <c r="AZ342" s="2">
        <f t="shared" si="301"/>
        <v>0</v>
      </c>
      <c r="BA342" s="2">
        <f>SUM(AF342,AH342,-AZ342,-Table19[[#This Row],[Sale Fee]])</f>
        <v>0</v>
      </c>
      <c r="BC342" s="1"/>
      <c r="BD342" s="1"/>
      <c r="BE342" s="1"/>
    </row>
    <row r="343" spans="1:57" x14ac:dyDescent="0.25">
      <c r="A343" s="1"/>
      <c r="B343" s="1"/>
      <c r="E343" s="4"/>
      <c r="F343" s="4"/>
      <c r="N343" s="49"/>
      <c r="Q343" s="1"/>
      <c r="R343" s="1"/>
      <c r="S343" s="1">
        <f t="shared" si="821"/>
        <v>0</v>
      </c>
      <c r="U343" s="1"/>
      <c r="V343" s="1"/>
      <c r="W343" s="1">
        <f t="shared" si="300"/>
        <v>0</v>
      </c>
      <c r="X343" s="1"/>
      <c r="Y343" s="1"/>
      <c r="Z343" s="1">
        <f>Table19[[#This Row],[Quantity2]]*Table19[[#This Row],[U Cost]]</f>
        <v>0</v>
      </c>
      <c r="AB343" s="1"/>
      <c r="AC343" s="1"/>
      <c r="AD343" s="1">
        <f t="shared" si="6"/>
        <v>0</v>
      </c>
      <c r="AE343" s="1"/>
      <c r="AF343" s="1">
        <f>SUM(Table19[[#This Row],[Total 
Paid]:[Shipping 
Charged]])</f>
        <v>0</v>
      </c>
      <c r="AG343" s="1"/>
      <c r="AH343" s="1"/>
      <c r="AI343" s="1">
        <f t="shared" si="7"/>
        <v>0</v>
      </c>
      <c r="AK343" s="1"/>
      <c r="AL343" s="1"/>
      <c r="AM343" s="1"/>
      <c r="AN343" s="1"/>
      <c r="AP343" s="30"/>
      <c r="AQ343" s="1"/>
      <c r="AR343" s="1">
        <f t="shared" si="820"/>
        <v>0</v>
      </c>
      <c r="AS343" s="1"/>
      <c r="AT343" s="1"/>
      <c r="AU343" s="2">
        <f t="shared" si="9"/>
        <v>0</v>
      </c>
      <c r="AW343" s="1"/>
      <c r="AX343" s="1"/>
      <c r="AY343" s="1"/>
      <c r="AZ343" s="2">
        <f t="shared" si="301"/>
        <v>0</v>
      </c>
      <c r="BA343" s="2">
        <f>SUM(AF343,AH343,-AZ343,-Table19[[#This Row],[Sale Fee]])</f>
        <v>0</v>
      </c>
      <c r="BC343" s="1"/>
      <c r="BD343" s="1"/>
      <c r="BE343" s="1"/>
    </row>
    <row r="344" spans="1:57" x14ac:dyDescent="0.25">
      <c r="A344" s="1"/>
      <c r="B344" s="1"/>
      <c r="E344" s="4"/>
      <c r="F344" s="4"/>
      <c r="N344" s="49"/>
      <c r="Q344" s="1"/>
      <c r="R344" s="1"/>
      <c r="S344" s="1">
        <f t="shared" si="821"/>
        <v>0</v>
      </c>
      <c r="U344" s="1"/>
      <c r="V344" s="1"/>
      <c r="W344" s="1">
        <f t="shared" si="300"/>
        <v>0</v>
      </c>
      <c r="X344" s="1"/>
      <c r="Y344" s="1"/>
      <c r="Z344" s="1">
        <f>Table19[[#This Row],[Quantity2]]*Table19[[#This Row],[U Cost]]</f>
        <v>0</v>
      </c>
      <c r="AB344" s="1"/>
      <c r="AC344" s="1"/>
      <c r="AD344" s="1">
        <f t="shared" si="6"/>
        <v>0</v>
      </c>
      <c r="AE344" s="1"/>
      <c r="AF344" s="1">
        <f>SUM(Table19[[#This Row],[Total 
Paid]:[Shipping 
Charged]])</f>
        <v>0</v>
      </c>
      <c r="AG344" s="1"/>
      <c r="AH344" s="1"/>
      <c r="AI344" s="1">
        <f t="shared" si="7"/>
        <v>0</v>
      </c>
      <c r="AK344" s="1"/>
      <c r="AL344" s="1"/>
      <c r="AM344" s="1"/>
      <c r="AN344" s="1"/>
      <c r="AP344" s="30"/>
      <c r="AQ344" s="1"/>
      <c r="AR344" s="1">
        <f t="shared" si="820"/>
        <v>0</v>
      </c>
      <c r="AS344" s="1"/>
      <c r="AT344" s="1"/>
      <c r="AU344" s="2">
        <f t="shared" si="9"/>
        <v>0</v>
      </c>
      <c r="AW344" s="1"/>
      <c r="AX344" s="1"/>
      <c r="AY344" s="1"/>
      <c r="AZ344" s="2">
        <f t="shared" si="301"/>
        <v>0</v>
      </c>
      <c r="BA344" s="2">
        <f>SUM(AF344,AH344,-AZ344,-Table19[[#This Row],[Sale Fee]])</f>
        <v>0</v>
      </c>
      <c r="BC344" s="1"/>
      <c r="BD344" s="1"/>
      <c r="BE344" s="1"/>
    </row>
    <row r="345" spans="1:57" x14ac:dyDescent="0.25">
      <c r="A345" s="1"/>
      <c r="B345" s="1"/>
      <c r="E345" s="4"/>
      <c r="F345" s="4"/>
      <c r="N345" s="49"/>
      <c r="Q345" s="1"/>
      <c r="R345" s="1"/>
      <c r="S345" s="1">
        <f t="shared" si="821"/>
        <v>0</v>
      </c>
      <c r="U345" s="1"/>
      <c r="V345" s="1"/>
      <c r="W345" s="1">
        <f t="shared" si="300"/>
        <v>0</v>
      </c>
      <c r="X345" s="1"/>
      <c r="Y345" s="1"/>
      <c r="Z345" s="1">
        <f>Table19[[#This Row],[Quantity2]]*Table19[[#This Row],[U Cost]]</f>
        <v>0</v>
      </c>
      <c r="AB345" s="1"/>
      <c r="AC345" s="1"/>
      <c r="AD345" s="1">
        <f t="shared" si="6"/>
        <v>0</v>
      </c>
      <c r="AE345" s="1"/>
      <c r="AF345" s="1">
        <f>SUM(Table19[[#This Row],[Total 
Paid]:[Shipping 
Charged]])</f>
        <v>0</v>
      </c>
      <c r="AG345" s="1"/>
      <c r="AH345" s="1"/>
      <c r="AI345" s="1">
        <f t="shared" si="7"/>
        <v>0</v>
      </c>
      <c r="AK345" s="1"/>
      <c r="AL345" s="1"/>
      <c r="AM345" s="1"/>
      <c r="AN345" s="1"/>
      <c r="AP345" s="30"/>
      <c r="AQ345" s="1"/>
      <c r="AR345" s="1">
        <f t="shared" si="820"/>
        <v>0</v>
      </c>
      <c r="AS345" s="1"/>
      <c r="AT345" s="1"/>
      <c r="AU345" s="2">
        <f t="shared" si="9"/>
        <v>0</v>
      </c>
      <c r="AW345" s="1"/>
      <c r="AX345" s="1"/>
      <c r="AY345" s="1"/>
      <c r="AZ345" s="2">
        <f t="shared" si="301"/>
        <v>0</v>
      </c>
      <c r="BA345" s="2">
        <f>SUM(AF345,AH345,-AZ345,-Table19[[#This Row],[Sale Fee]])</f>
        <v>0</v>
      </c>
      <c r="BC345" s="1"/>
      <c r="BD345" s="1"/>
      <c r="BE345" s="1"/>
    </row>
    <row r="346" spans="1:57" x14ac:dyDescent="0.25">
      <c r="A346" s="1"/>
      <c r="B346" s="1"/>
      <c r="E346" s="4"/>
      <c r="F346" s="4"/>
      <c r="N346" s="49"/>
      <c r="Q346" s="1"/>
      <c r="R346" s="1"/>
      <c r="S346" s="1">
        <f t="shared" si="821"/>
        <v>0</v>
      </c>
      <c r="U346" s="1"/>
      <c r="V346" s="1"/>
      <c r="W346" s="1">
        <f t="shared" si="300"/>
        <v>0</v>
      </c>
      <c r="X346" s="1"/>
      <c r="Y346" s="1"/>
      <c r="Z346" s="1">
        <f>Table19[[#This Row],[Quantity2]]*Table19[[#This Row],[U Cost]]</f>
        <v>0</v>
      </c>
      <c r="AB346" s="1"/>
      <c r="AC346" s="1"/>
      <c r="AD346" s="1">
        <f t="shared" si="6"/>
        <v>0</v>
      </c>
      <c r="AE346" s="1"/>
      <c r="AF346" s="1">
        <f>SUM(Table19[[#This Row],[Total 
Paid]:[Shipping 
Charged]])</f>
        <v>0</v>
      </c>
      <c r="AG346" s="1"/>
      <c r="AH346" s="1"/>
      <c r="AI346" s="1">
        <f t="shared" si="7"/>
        <v>0</v>
      </c>
      <c r="AK346" s="1"/>
      <c r="AL346" s="1"/>
      <c r="AM346" s="1"/>
      <c r="AN346" s="1"/>
      <c r="AP346" s="30"/>
      <c r="AQ346" s="1"/>
      <c r="AR346" s="1">
        <f t="shared" si="820"/>
        <v>0</v>
      </c>
      <c r="AS346" s="1"/>
      <c r="AT346" s="1"/>
      <c r="AU346" s="2">
        <f t="shared" si="9"/>
        <v>0</v>
      </c>
      <c r="AW346" s="1"/>
      <c r="AX346" s="1"/>
      <c r="AY346" s="1"/>
      <c r="AZ346" s="2">
        <f t="shared" si="301"/>
        <v>0</v>
      </c>
      <c r="BA346" s="2">
        <f>SUM(AF346,AH346,-AZ346,-Table19[[#This Row],[Sale Fee]])</f>
        <v>0</v>
      </c>
      <c r="BC346" s="1"/>
      <c r="BD346" s="1"/>
      <c r="BE346" s="1"/>
    </row>
    <row r="347" spans="1:57" x14ac:dyDescent="0.25">
      <c r="A347" s="1"/>
      <c r="B347" s="1"/>
      <c r="E347" s="4"/>
      <c r="F347" s="4"/>
      <c r="N347" s="49"/>
      <c r="Q347" s="1"/>
      <c r="R347" s="1"/>
      <c r="S347" s="1">
        <f t="shared" si="821"/>
        <v>0</v>
      </c>
      <c r="U347" s="1"/>
      <c r="V347" s="1"/>
      <c r="W347" s="1">
        <f t="shared" si="300"/>
        <v>0</v>
      </c>
      <c r="X347" s="1"/>
      <c r="Y347" s="1"/>
      <c r="Z347" s="1">
        <f>Table19[[#This Row],[Quantity2]]*Table19[[#This Row],[U Cost]]</f>
        <v>0</v>
      </c>
      <c r="AB347" s="1"/>
      <c r="AC347" s="1"/>
      <c r="AD347" s="1">
        <f t="shared" si="6"/>
        <v>0</v>
      </c>
      <c r="AE347" s="1"/>
      <c r="AF347" s="1">
        <f>SUM(Table19[[#This Row],[Total 
Paid]:[Shipping 
Charged]])</f>
        <v>0</v>
      </c>
      <c r="AG347" s="1"/>
      <c r="AH347" s="1"/>
      <c r="AI347" s="1">
        <f t="shared" si="7"/>
        <v>0</v>
      </c>
      <c r="AK347" s="1"/>
      <c r="AL347" s="1"/>
      <c r="AM347" s="1"/>
      <c r="AN347" s="1"/>
      <c r="AP347" s="30"/>
      <c r="AQ347" s="1"/>
      <c r="AR347" s="1">
        <f t="shared" si="820"/>
        <v>0</v>
      </c>
      <c r="AS347" s="1"/>
      <c r="AT347" s="1"/>
      <c r="AU347" s="2">
        <f t="shared" si="9"/>
        <v>0</v>
      </c>
      <c r="AW347" s="1"/>
      <c r="AX347" s="1"/>
      <c r="AY347" s="1"/>
      <c r="AZ347" s="2">
        <f t="shared" si="301"/>
        <v>0</v>
      </c>
      <c r="BA347" s="2">
        <f>SUM(AF347,AH347,-AZ347,-Table19[[#This Row],[Sale Fee]])</f>
        <v>0</v>
      </c>
      <c r="BC347" s="1"/>
      <c r="BD347" s="1"/>
      <c r="BE347" s="1"/>
    </row>
    <row r="348" spans="1:57" x14ac:dyDescent="0.25">
      <c r="A348" s="1"/>
      <c r="B348" s="1"/>
      <c r="E348" s="4"/>
      <c r="F348" s="4"/>
      <c r="N348" s="49"/>
      <c r="Q348" s="1"/>
      <c r="R348" s="1"/>
      <c r="S348" s="1">
        <f t="shared" si="821"/>
        <v>0</v>
      </c>
      <c r="U348" s="1"/>
      <c r="V348" s="1"/>
      <c r="W348" s="1">
        <f t="shared" si="300"/>
        <v>0</v>
      </c>
      <c r="X348" s="1"/>
      <c r="Y348" s="1"/>
      <c r="Z348" s="1">
        <f>Table19[[#This Row],[Quantity2]]*Table19[[#This Row],[U Cost]]</f>
        <v>0</v>
      </c>
      <c r="AB348" s="1"/>
      <c r="AC348" s="1"/>
      <c r="AD348" s="1">
        <f t="shared" si="6"/>
        <v>0</v>
      </c>
      <c r="AE348" s="1"/>
      <c r="AF348" s="1">
        <f>SUM(Table19[[#This Row],[Total 
Paid]:[Shipping 
Charged]])</f>
        <v>0</v>
      </c>
      <c r="AG348" s="1"/>
      <c r="AH348" s="1"/>
      <c r="AI348" s="1">
        <f t="shared" si="7"/>
        <v>0</v>
      </c>
      <c r="AK348" s="1"/>
      <c r="AL348" s="1"/>
      <c r="AM348" s="1"/>
      <c r="AN348" s="1"/>
      <c r="AP348" s="30"/>
      <c r="AQ348" s="1"/>
      <c r="AR348" s="1">
        <f t="shared" si="820"/>
        <v>0</v>
      </c>
      <c r="AS348" s="1"/>
      <c r="AT348" s="1"/>
      <c r="AU348" s="2">
        <f t="shared" si="9"/>
        <v>0</v>
      </c>
      <c r="AW348" s="1"/>
      <c r="AX348" s="1"/>
      <c r="AY348" s="1"/>
      <c r="AZ348" s="2">
        <f t="shared" si="301"/>
        <v>0</v>
      </c>
      <c r="BA348" s="2">
        <f>SUM(AF348,AH348,-AZ348,-Table19[[#This Row],[Sale Fee]])</f>
        <v>0</v>
      </c>
      <c r="BC348" s="1"/>
      <c r="BD348" s="1"/>
      <c r="BE348" s="1"/>
    </row>
    <row r="349" spans="1:57" x14ac:dyDescent="0.25">
      <c r="A349" s="1"/>
      <c r="B349" s="1"/>
      <c r="E349" s="4"/>
      <c r="F349" s="4"/>
      <c r="N349" s="49"/>
      <c r="Q349" s="1"/>
      <c r="R349" s="1"/>
      <c r="S349" s="1">
        <f t="shared" si="821"/>
        <v>0</v>
      </c>
      <c r="U349" s="1"/>
      <c r="V349" s="1"/>
      <c r="W349" s="1">
        <f t="shared" si="300"/>
        <v>0</v>
      </c>
      <c r="X349" s="1"/>
      <c r="Y349" s="1"/>
      <c r="Z349" s="1">
        <f>Table19[[#This Row],[Quantity2]]*Table19[[#This Row],[U Cost]]</f>
        <v>0</v>
      </c>
      <c r="AB349" s="1"/>
      <c r="AC349" s="1"/>
      <c r="AD349" s="1">
        <f t="shared" si="6"/>
        <v>0</v>
      </c>
      <c r="AE349" s="1"/>
      <c r="AF349" s="1">
        <f>SUM(Table19[[#This Row],[Total 
Paid]:[Shipping 
Charged]])</f>
        <v>0</v>
      </c>
      <c r="AG349" s="1"/>
      <c r="AH349" s="1"/>
      <c r="AI349" s="1">
        <f t="shared" si="7"/>
        <v>0</v>
      </c>
      <c r="AK349" s="1"/>
      <c r="AL349" s="1"/>
      <c r="AM349" s="1"/>
      <c r="AN349" s="1"/>
      <c r="AP349" s="30"/>
      <c r="AQ349" s="1"/>
      <c r="AR349" s="1">
        <f t="shared" si="820"/>
        <v>0</v>
      </c>
      <c r="AS349" s="1"/>
      <c r="AT349" s="1"/>
      <c r="AU349" s="2">
        <f t="shared" si="9"/>
        <v>0</v>
      </c>
      <c r="AW349" s="1"/>
      <c r="AX349" s="1"/>
      <c r="AY349" s="1"/>
      <c r="AZ349" s="2">
        <f t="shared" si="301"/>
        <v>0</v>
      </c>
      <c r="BA349" s="2">
        <f>SUM(AF349,AH349,-AZ349,-Table19[[#This Row],[Sale Fee]])</f>
        <v>0</v>
      </c>
      <c r="BC349" s="1"/>
      <c r="BD349" s="1"/>
      <c r="BE349" s="1"/>
    </row>
    <row r="350" spans="1:57" x14ac:dyDescent="0.25">
      <c r="A350" s="1"/>
      <c r="B350" s="1"/>
      <c r="E350" s="4"/>
      <c r="F350" s="4"/>
      <c r="N350" s="49"/>
      <c r="Q350" s="1"/>
      <c r="R350" s="1"/>
      <c r="S350" s="1">
        <f t="shared" si="821"/>
        <v>0</v>
      </c>
      <c r="U350" s="1"/>
      <c r="V350" s="1"/>
      <c r="W350" s="1">
        <f t="shared" si="300"/>
        <v>0</v>
      </c>
      <c r="X350" s="1"/>
      <c r="Y350" s="1"/>
      <c r="Z350" s="1">
        <f>Table19[[#This Row],[Quantity2]]*Table19[[#This Row],[U Cost]]</f>
        <v>0</v>
      </c>
      <c r="AB350" s="1"/>
      <c r="AC350" s="1"/>
      <c r="AD350" s="1">
        <f t="shared" si="6"/>
        <v>0</v>
      </c>
      <c r="AE350" s="1"/>
      <c r="AF350" s="1">
        <f>SUM(Table19[[#This Row],[Total 
Paid]:[Shipping 
Charged]])</f>
        <v>0</v>
      </c>
      <c r="AG350" s="1"/>
      <c r="AH350" s="1"/>
      <c r="AI350" s="1">
        <f t="shared" si="7"/>
        <v>0</v>
      </c>
      <c r="AK350" s="1"/>
      <c r="AL350" s="1"/>
      <c r="AM350" s="1"/>
      <c r="AN350" s="1"/>
      <c r="AP350" s="30"/>
      <c r="AQ350" s="1"/>
      <c r="AR350" s="1">
        <f t="shared" si="820"/>
        <v>0</v>
      </c>
      <c r="AS350" s="1"/>
      <c r="AT350" s="1"/>
      <c r="AU350" s="2">
        <f t="shared" si="9"/>
        <v>0</v>
      </c>
      <c r="AW350" s="1"/>
      <c r="AX350" s="1"/>
      <c r="AY350" s="1"/>
      <c r="AZ350" s="2">
        <f t="shared" si="301"/>
        <v>0</v>
      </c>
      <c r="BA350" s="2">
        <f>SUM(AF350,AH350,-AZ350,-Table19[[#This Row],[Sale Fee]])</f>
        <v>0</v>
      </c>
      <c r="BC350" s="1"/>
      <c r="BD350" s="1"/>
      <c r="BE350" s="1"/>
    </row>
    <row r="351" spans="1:57" x14ac:dyDescent="0.25">
      <c r="A351" s="1"/>
      <c r="B351" s="1"/>
      <c r="E351" s="4"/>
      <c r="F351" s="4"/>
      <c r="N351" s="49"/>
      <c r="Q351" s="1"/>
      <c r="R351" s="1"/>
      <c r="S351" s="1">
        <f t="shared" si="821"/>
        <v>0</v>
      </c>
      <c r="U351" s="1"/>
      <c r="V351" s="1"/>
      <c r="W351" s="1">
        <f t="shared" si="300"/>
        <v>0</v>
      </c>
      <c r="X351" s="1"/>
      <c r="Y351" s="1"/>
      <c r="Z351" s="1">
        <f>Table19[[#This Row],[Quantity2]]*Table19[[#This Row],[U Cost]]</f>
        <v>0</v>
      </c>
      <c r="AB351" s="1"/>
      <c r="AC351" s="1"/>
      <c r="AD351" s="1">
        <f t="shared" si="6"/>
        <v>0</v>
      </c>
      <c r="AE351" s="1"/>
      <c r="AF351" s="1">
        <f>SUM(Table19[[#This Row],[Total 
Paid]:[Shipping 
Charged]])</f>
        <v>0</v>
      </c>
      <c r="AG351" s="1"/>
      <c r="AH351" s="1"/>
      <c r="AI351" s="1">
        <f t="shared" si="7"/>
        <v>0</v>
      </c>
      <c r="AK351" s="1"/>
      <c r="AL351" s="1"/>
      <c r="AM351" s="1"/>
      <c r="AN351" s="1"/>
      <c r="AP351" s="30"/>
      <c r="AQ351" s="1"/>
      <c r="AR351" s="1">
        <f t="shared" si="820"/>
        <v>0</v>
      </c>
      <c r="AS351" s="1"/>
      <c r="AT351" s="1"/>
      <c r="AU351" s="2">
        <f t="shared" si="9"/>
        <v>0</v>
      </c>
      <c r="AW351" s="1"/>
      <c r="AX351" s="1"/>
      <c r="AY351" s="1"/>
      <c r="AZ351" s="2">
        <f t="shared" si="301"/>
        <v>0</v>
      </c>
      <c r="BA351" s="2">
        <f>SUM(AF351,AH351,-AZ351,-Table19[[#This Row],[Sale Fee]])</f>
        <v>0</v>
      </c>
      <c r="BC351" s="1"/>
      <c r="BD351" s="1"/>
      <c r="BE351" s="1"/>
    </row>
    <row r="352" spans="1:57" x14ac:dyDescent="0.25">
      <c r="A352" s="1"/>
      <c r="B352" s="1"/>
      <c r="E352" s="4"/>
      <c r="F352" s="4"/>
      <c r="N352" s="49"/>
      <c r="Q352" s="1"/>
      <c r="R352" s="1"/>
      <c r="S352" s="1">
        <f t="shared" si="821"/>
        <v>0</v>
      </c>
      <c r="U352" s="1"/>
      <c r="V352" s="1"/>
      <c r="W352" s="1">
        <f t="shared" si="300"/>
        <v>0</v>
      </c>
      <c r="X352" s="1"/>
      <c r="Y352" s="1"/>
      <c r="Z352" s="1">
        <f>Table19[[#This Row],[Quantity2]]*Table19[[#This Row],[U Cost]]</f>
        <v>0</v>
      </c>
      <c r="AB352" s="1"/>
      <c r="AC352" s="1"/>
      <c r="AD352" s="1">
        <f t="shared" si="6"/>
        <v>0</v>
      </c>
      <c r="AE352" s="1"/>
      <c r="AF352" s="1">
        <f>SUM(Table19[[#This Row],[Total 
Paid]:[Shipping 
Charged]])</f>
        <v>0</v>
      </c>
      <c r="AG352" s="1"/>
      <c r="AH352" s="1"/>
      <c r="AI352" s="1">
        <f t="shared" si="7"/>
        <v>0</v>
      </c>
      <c r="AK352" s="1"/>
      <c r="AL352" s="1"/>
      <c r="AM352" s="1"/>
      <c r="AN352" s="1"/>
      <c r="AP352" s="30"/>
      <c r="AQ352" s="1"/>
      <c r="AR352" s="1">
        <f t="shared" si="820"/>
        <v>0</v>
      </c>
      <c r="AS352" s="1"/>
      <c r="AT352" s="1"/>
      <c r="AU352" s="2">
        <f t="shared" si="9"/>
        <v>0</v>
      </c>
      <c r="AW352" s="1"/>
      <c r="AX352" s="1"/>
      <c r="AY352" s="1"/>
      <c r="AZ352" s="2">
        <f t="shared" si="301"/>
        <v>0</v>
      </c>
      <c r="BA352" s="2">
        <f>SUM(AF352,AH352,-AZ352,-Table19[[#This Row],[Sale Fee]])</f>
        <v>0</v>
      </c>
      <c r="BC352" s="1"/>
      <c r="BD352" s="1"/>
      <c r="BE352" s="1"/>
    </row>
    <row r="353" spans="1:57" x14ac:dyDescent="0.25">
      <c r="A353" s="1"/>
      <c r="B353" s="1"/>
      <c r="E353" s="4"/>
      <c r="F353" s="4"/>
      <c r="N353" s="49"/>
      <c r="Q353" s="1"/>
      <c r="R353" s="1"/>
      <c r="S353" s="1">
        <f t="shared" si="821"/>
        <v>0</v>
      </c>
      <c r="U353" s="1"/>
      <c r="V353" s="1"/>
      <c r="W353" s="1">
        <f t="shared" si="300"/>
        <v>0</v>
      </c>
      <c r="X353" s="1"/>
      <c r="Y353" s="1"/>
      <c r="Z353" s="1">
        <f>Table19[[#This Row],[Quantity2]]*Table19[[#This Row],[U Cost]]</f>
        <v>0</v>
      </c>
      <c r="AB353" s="1"/>
      <c r="AC353" s="1"/>
      <c r="AD353" s="1">
        <f t="shared" si="6"/>
        <v>0</v>
      </c>
      <c r="AE353" s="1"/>
      <c r="AF353" s="1">
        <f>SUM(Table19[[#This Row],[Total 
Paid]:[Shipping 
Charged]])</f>
        <v>0</v>
      </c>
      <c r="AG353" s="1"/>
      <c r="AH353" s="1"/>
      <c r="AI353" s="1">
        <f t="shared" si="7"/>
        <v>0</v>
      </c>
      <c r="AK353" s="1"/>
      <c r="AL353" s="1"/>
      <c r="AM353" s="1"/>
      <c r="AN353" s="1"/>
      <c r="AP353" s="30"/>
      <c r="AQ353" s="1"/>
      <c r="AR353" s="1">
        <f t="shared" si="820"/>
        <v>0</v>
      </c>
      <c r="AS353" s="1"/>
      <c r="AT353" s="1"/>
      <c r="AU353" s="2">
        <f t="shared" si="9"/>
        <v>0</v>
      </c>
      <c r="AW353" s="1"/>
      <c r="AX353" s="1"/>
      <c r="AY353" s="1"/>
      <c r="AZ353" s="2">
        <f t="shared" si="301"/>
        <v>0</v>
      </c>
      <c r="BA353" s="2">
        <f>SUM(AF353,AH353,-AZ353,-Table19[[#This Row],[Sale Fee]])</f>
        <v>0</v>
      </c>
      <c r="BC353" s="1"/>
      <c r="BD353" s="1"/>
      <c r="BE353" s="1"/>
    </row>
    <row r="354" spans="1:57" x14ac:dyDescent="0.25">
      <c r="A354" s="1"/>
      <c r="B354" s="1"/>
      <c r="E354" s="4"/>
      <c r="F354" s="4"/>
      <c r="N354" s="49"/>
      <c r="Q354" s="1"/>
      <c r="R354" s="1"/>
      <c r="S354" s="1">
        <f t="shared" si="821"/>
        <v>0</v>
      </c>
      <c r="U354" s="1"/>
      <c r="V354" s="1"/>
      <c r="W354" s="1">
        <f t="shared" si="300"/>
        <v>0</v>
      </c>
      <c r="X354" s="1"/>
      <c r="Y354" s="1"/>
      <c r="Z354" s="1">
        <f>Table19[[#This Row],[Quantity2]]*Table19[[#This Row],[U Cost]]</f>
        <v>0</v>
      </c>
      <c r="AB354" s="1"/>
      <c r="AC354" s="1"/>
      <c r="AD354" s="1">
        <f t="shared" si="6"/>
        <v>0</v>
      </c>
      <c r="AE354" s="1"/>
      <c r="AF354" s="1">
        <f>SUM(Table19[[#This Row],[Total 
Paid]:[Shipping 
Charged]])</f>
        <v>0</v>
      </c>
      <c r="AG354" s="1"/>
      <c r="AH354" s="1"/>
      <c r="AI354" s="1">
        <f t="shared" si="7"/>
        <v>0</v>
      </c>
      <c r="AK354" s="1"/>
      <c r="AL354" s="1"/>
      <c r="AM354" s="1"/>
      <c r="AN354" s="1"/>
      <c r="AP354" s="30"/>
      <c r="AQ354" s="1"/>
      <c r="AR354" s="1">
        <f t="shared" si="820"/>
        <v>0</v>
      </c>
      <c r="AS354" s="1"/>
      <c r="AT354" s="1"/>
      <c r="AU354" s="2">
        <f t="shared" si="9"/>
        <v>0</v>
      </c>
      <c r="AW354" s="1"/>
      <c r="AX354" s="1"/>
      <c r="AY354" s="1"/>
      <c r="AZ354" s="2">
        <f t="shared" si="301"/>
        <v>0</v>
      </c>
      <c r="BA354" s="2">
        <f>SUM(AF354,AH354,-AZ354,-Table19[[#This Row],[Sale Fee]])</f>
        <v>0</v>
      </c>
      <c r="BC354" s="1"/>
      <c r="BD354" s="1"/>
      <c r="BE354" s="1"/>
    </row>
    <row r="355" spans="1:57" x14ac:dyDescent="0.25">
      <c r="A355" s="1"/>
      <c r="B355" s="1"/>
      <c r="E355" s="4"/>
      <c r="F355" s="4"/>
      <c r="N355" s="49"/>
      <c r="Q355" s="1"/>
      <c r="R355" s="1"/>
      <c r="S355" s="1">
        <f t="shared" si="821"/>
        <v>0</v>
      </c>
      <c r="U355" s="1"/>
      <c r="V355" s="1"/>
      <c r="W355" s="1">
        <f t="shared" si="300"/>
        <v>0</v>
      </c>
      <c r="X355" s="1"/>
      <c r="Y355" s="1"/>
      <c r="Z355" s="1">
        <f>Table19[[#This Row],[Quantity2]]*Table19[[#This Row],[U Cost]]</f>
        <v>0</v>
      </c>
      <c r="AB355" s="1"/>
      <c r="AC355" s="1"/>
      <c r="AD355" s="1">
        <f t="shared" si="6"/>
        <v>0</v>
      </c>
      <c r="AE355" s="1"/>
      <c r="AF355" s="1">
        <f>SUM(Table19[[#This Row],[Total 
Paid]:[Shipping 
Charged]])</f>
        <v>0</v>
      </c>
      <c r="AG355" s="1"/>
      <c r="AH355" s="1"/>
      <c r="AI355" s="1">
        <f t="shared" si="7"/>
        <v>0</v>
      </c>
      <c r="AK355" s="1"/>
      <c r="AL355" s="1"/>
      <c r="AM355" s="1"/>
      <c r="AN355" s="1"/>
      <c r="AP355" s="30"/>
      <c r="AQ355" s="1"/>
      <c r="AR355" s="1">
        <f t="shared" si="820"/>
        <v>0</v>
      </c>
      <c r="AS355" s="1"/>
      <c r="AT355" s="1"/>
      <c r="AU355" s="2">
        <f t="shared" si="9"/>
        <v>0</v>
      </c>
      <c r="AW355" s="1"/>
      <c r="AX355" s="1"/>
      <c r="AY355" s="1"/>
      <c r="AZ355" s="2">
        <f t="shared" si="301"/>
        <v>0</v>
      </c>
      <c r="BA355" s="2">
        <f>SUM(AF355,AH355,-AZ355,-Table19[[#This Row],[Sale Fee]])</f>
        <v>0</v>
      </c>
      <c r="BC355" s="1"/>
      <c r="BD355" s="1"/>
      <c r="BE355" s="1"/>
    </row>
    <row r="356" spans="1:57" x14ac:dyDescent="0.25">
      <c r="A356" s="1"/>
      <c r="B356" s="1"/>
      <c r="E356" s="4"/>
      <c r="F356" s="4"/>
      <c r="N356" s="49"/>
      <c r="Q356" s="1"/>
      <c r="R356" s="1"/>
      <c r="S356" s="1">
        <f t="shared" si="821"/>
        <v>0</v>
      </c>
      <c r="U356" s="1"/>
      <c r="V356" s="1"/>
      <c r="W356" s="1">
        <f t="shared" si="300"/>
        <v>0</v>
      </c>
      <c r="X356" s="1"/>
      <c r="Y356" s="1"/>
      <c r="Z356" s="1">
        <f>Table19[[#This Row],[Quantity2]]*Table19[[#This Row],[U Cost]]</f>
        <v>0</v>
      </c>
      <c r="AB356" s="1"/>
      <c r="AC356" s="1"/>
      <c r="AD356" s="1">
        <f t="shared" si="6"/>
        <v>0</v>
      </c>
      <c r="AE356" s="1"/>
      <c r="AF356" s="1">
        <f>SUM(Table19[[#This Row],[Total 
Paid]:[Shipping 
Charged]])</f>
        <v>0</v>
      </c>
      <c r="AG356" s="1"/>
      <c r="AH356" s="1"/>
      <c r="AI356" s="1">
        <f t="shared" si="7"/>
        <v>0</v>
      </c>
      <c r="AK356" s="1"/>
      <c r="AL356" s="1"/>
      <c r="AM356" s="1"/>
      <c r="AN356" s="1"/>
      <c r="AP356" s="30"/>
      <c r="AQ356" s="1"/>
      <c r="AR356" s="1">
        <f t="shared" si="820"/>
        <v>0</v>
      </c>
      <c r="AS356" s="1"/>
      <c r="AT356" s="1"/>
      <c r="AU356" s="2">
        <f t="shared" si="9"/>
        <v>0</v>
      </c>
      <c r="AW356" s="1"/>
      <c r="AX356" s="1"/>
      <c r="AY356" s="1"/>
      <c r="AZ356" s="2">
        <f t="shared" si="301"/>
        <v>0</v>
      </c>
      <c r="BA356" s="2">
        <f>SUM(AF356,AH356,-AZ356,-Table19[[#This Row],[Sale Fee]])</f>
        <v>0</v>
      </c>
      <c r="BC356" s="1"/>
      <c r="BD356" s="1"/>
      <c r="BE356" s="1"/>
    </row>
    <row r="357" spans="1:57" x14ac:dyDescent="0.25">
      <c r="A357" s="1"/>
      <c r="B357" s="1"/>
      <c r="E357" s="4"/>
      <c r="F357" s="4"/>
      <c r="N357" s="49"/>
      <c r="Q357" s="1"/>
      <c r="R357" s="1"/>
      <c r="S357" s="1">
        <f t="shared" si="821"/>
        <v>0</v>
      </c>
      <c r="U357" s="1"/>
      <c r="V357" s="1"/>
      <c r="W357" s="1">
        <f t="shared" si="300"/>
        <v>0</v>
      </c>
      <c r="X357" s="1"/>
      <c r="Y357" s="1"/>
      <c r="Z357" s="1">
        <f>Table19[[#This Row],[Quantity2]]*Table19[[#This Row],[U Cost]]</f>
        <v>0</v>
      </c>
      <c r="AB357" s="1"/>
      <c r="AC357" s="1"/>
      <c r="AD357" s="1">
        <f t="shared" si="6"/>
        <v>0</v>
      </c>
      <c r="AE357" s="1"/>
      <c r="AF357" s="1">
        <f>SUM(Table19[[#This Row],[Total 
Paid]:[Shipping 
Charged]])</f>
        <v>0</v>
      </c>
      <c r="AG357" s="1"/>
      <c r="AH357" s="1"/>
      <c r="AI357" s="1">
        <f t="shared" si="7"/>
        <v>0</v>
      </c>
      <c r="AK357" s="1"/>
      <c r="AL357" s="1"/>
      <c r="AM357" s="1"/>
      <c r="AN357" s="1"/>
      <c r="AP357" s="30"/>
      <c r="AQ357" s="1"/>
      <c r="AR357" s="1">
        <f t="shared" si="820"/>
        <v>0</v>
      </c>
      <c r="AS357" s="1"/>
      <c r="AT357" s="1"/>
      <c r="AU357" s="2">
        <f t="shared" si="9"/>
        <v>0</v>
      </c>
      <c r="AW357" s="1"/>
      <c r="AX357" s="1"/>
      <c r="AY357" s="1"/>
      <c r="AZ357" s="2">
        <f t="shared" si="301"/>
        <v>0</v>
      </c>
      <c r="BA357" s="2">
        <f>SUM(AF357,AH357,-AZ357,-Table19[[#This Row],[Sale Fee]])</f>
        <v>0</v>
      </c>
      <c r="BC357" s="1"/>
      <c r="BD357" s="1"/>
      <c r="BE357" s="1"/>
    </row>
    <row r="358" spans="1:57" x14ac:dyDescent="0.25">
      <c r="A358" s="1"/>
      <c r="B358" s="1"/>
      <c r="E358" s="4"/>
      <c r="F358" s="4"/>
      <c r="N358" s="49"/>
      <c r="Q358" s="1"/>
      <c r="R358" s="1"/>
      <c r="S358" s="1">
        <f t="shared" si="821"/>
        <v>0</v>
      </c>
      <c r="U358" s="1"/>
      <c r="V358" s="1"/>
      <c r="W358" s="1">
        <f t="shared" si="300"/>
        <v>0</v>
      </c>
      <c r="X358" s="1"/>
      <c r="Y358" s="1"/>
      <c r="Z358" s="1">
        <f>Table19[[#This Row],[Quantity2]]*Table19[[#This Row],[U Cost]]</f>
        <v>0</v>
      </c>
      <c r="AB358" s="1"/>
      <c r="AC358" s="1"/>
      <c r="AD358" s="1">
        <f t="shared" si="6"/>
        <v>0</v>
      </c>
      <c r="AE358" s="1"/>
      <c r="AF358" s="1">
        <f>SUM(Table19[[#This Row],[Total 
Paid]:[Shipping 
Charged]])</f>
        <v>0</v>
      </c>
      <c r="AG358" s="1"/>
      <c r="AH358" s="1"/>
      <c r="AI358" s="1">
        <f t="shared" si="7"/>
        <v>0</v>
      </c>
      <c r="AK358" s="1"/>
      <c r="AL358" s="1"/>
      <c r="AM358" s="1"/>
      <c r="AN358" s="1"/>
      <c r="AP358" s="30"/>
      <c r="AQ358" s="1"/>
      <c r="AR358" s="1">
        <f t="shared" si="820"/>
        <v>0</v>
      </c>
      <c r="AS358" s="1"/>
      <c r="AT358" s="1"/>
      <c r="AU358" s="2">
        <f t="shared" si="9"/>
        <v>0</v>
      </c>
      <c r="AW358" s="1"/>
      <c r="AX358" s="1"/>
      <c r="AY358" s="1"/>
      <c r="AZ358" s="2">
        <f t="shared" si="301"/>
        <v>0</v>
      </c>
      <c r="BA358" s="2">
        <f>SUM(AF358,AH358,-AZ358,-Table19[[#This Row],[Sale Fee]])</f>
        <v>0</v>
      </c>
      <c r="BC358" s="1"/>
      <c r="BD358" s="1"/>
      <c r="BE358" s="1"/>
    </row>
    <row r="359" spans="1:57" x14ac:dyDescent="0.25">
      <c r="A359" s="1"/>
      <c r="B359" s="1"/>
      <c r="E359" s="4"/>
      <c r="F359" s="4"/>
      <c r="N359" s="49"/>
      <c r="Q359" s="1"/>
      <c r="R359" s="1"/>
      <c r="S359" s="1">
        <f t="shared" si="821"/>
        <v>0</v>
      </c>
      <c r="U359" s="1"/>
      <c r="V359" s="1"/>
      <c r="W359" s="1">
        <f t="shared" si="300"/>
        <v>0</v>
      </c>
      <c r="X359" s="1"/>
      <c r="Y359" s="1"/>
      <c r="Z359" s="1">
        <f>Table19[[#This Row],[Quantity2]]*Table19[[#This Row],[U Cost]]</f>
        <v>0</v>
      </c>
      <c r="AB359" s="1"/>
      <c r="AC359" s="1"/>
      <c r="AD359" s="1">
        <f t="shared" si="6"/>
        <v>0</v>
      </c>
      <c r="AE359" s="1"/>
      <c r="AF359" s="1">
        <f>SUM(Table19[[#This Row],[Total 
Paid]:[Shipping 
Charged]])</f>
        <v>0</v>
      </c>
      <c r="AG359" s="1"/>
      <c r="AH359" s="1"/>
      <c r="AI359" s="1">
        <f t="shared" si="7"/>
        <v>0</v>
      </c>
      <c r="AK359" s="1"/>
      <c r="AL359" s="1"/>
      <c r="AM359" s="1"/>
      <c r="AN359" s="1"/>
      <c r="AP359" s="30"/>
      <c r="AQ359" s="1"/>
      <c r="AR359" s="1">
        <f t="shared" si="820"/>
        <v>0</v>
      </c>
      <c r="AS359" s="1"/>
      <c r="AT359" s="1"/>
      <c r="AU359" s="2">
        <f t="shared" si="9"/>
        <v>0</v>
      </c>
      <c r="AW359" s="1"/>
      <c r="AX359" s="1"/>
      <c r="AY359" s="1"/>
      <c r="AZ359" s="2">
        <f t="shared" si="301"/>
        <v>0</v>
      </c>
      <c r="BA359" s="2">
        <f>SUM(AF359,AH359,-AZ359,-Table19[[#This Row],[Sale Fee]])</f>
        <v>0</v>
      </c>
      <c r="BC359" s="1"/>
      <c r="BD359" s="1"/>
      <c r="BE359" s="1"/>
    </row>
    <row r="360" spans="1:57" x14ac:dyDescent="0.25">
      <c r="A360" s="1"/>
      <c r="B360" s="1"/>
      <c r="E360" s="4"/>
      <c r="F360" s="4"/>
      <c r="N360" s="49"/>
      <c r="Q360" s="1"/>
      <c r="R360" s="1"/>
      <c r="S360" s="1">
        <f t="shared" si="821"/>
        <v>0</v>
      </c>
      <c r="U360" s="1"/>
      <c r="V360" s="1"/>
      <c r="W360" s="1">
        <f t="shared" si="300"/>
        <v>0</v>
      </c>
      <c r="X360" s="1"/>
      <c r="Y360" s="1"/>
      <c r="Z360" s="1">
        <f>Table19[[#This Row],[Quantity2]]*Table19[[#This Row],[U Cost]]</f>
        <v>0</v>
      </c>
      <c r="AB360" s="1"/>
      <c r="AC360" s="1"/>
      <c r="AD360" s="1">
        <f t="shared" si="6"/>
        <v>0</v>
      </c>
      <c r="AE360" s="1"/>
      <c r="AF360" s="1">
        <f>SUM(Table19[[#This Row],[Total 
Paid]:[Shipping 
Charged]])</f>
        <v>0</v>
      </c>
      <c r="AG360" s="1"/>
      <c r="AH360" s="1"/>
      <c r="AI360" s="1">
        <f t="shared" si="7"/>
        <v>0</v>
      </c>
      <c r="AK360" s="1"/>
      <c r="AL360" s="1"/>
      <c r="AM360" s="1"/>
      <c r="AN360" s="1"/>
      <c r="AP360" s="30"/>
      <c r="AQ360" s="1"/>
      <c r="AR360" s="1">
        <f t="shared" si="820"/>
        <v>0</v>
      </c>
      <c r="AS360" s="1"/>
      <c r="AT360" s="1"/>
      <c r="AU360" s="2">
        <f t="shared" si="9"/>
        <v>0</v>
      </c>
      <c r="AW360" s="1"/>
      <c r="AX360" s="1"/>
      <c r="AY360" s="1"/>
      <c r="AZ360" s="2">
        <f t="shared" si="301"/>
        <v>0</v>
      </c>
      <c r="BA360" s="2">
        <f>SUM(AF360,AH360,-AZ360,-Table19[[#This Row],[Sale Fee]])</f>
        <v>0</v>
      </c>
      <c r="BC360" s="1"/>
      <c r="BD360" s="1"/>
      <c r="BE360" s="1"/>
    </row>
    <row r="361" spans="1:57" x14ac:dyDescent="0.25">
      <c r="A361" s="1"/>
      <c r="B361" s="1"/>
      <c r="E361" s="4"/>
      <c r="F361" s="4"/>
      <c r="N361" s="49"/>
      <c r="Q361" s="1"/>
      <c r="R361" s="1"/>
      <c r="S361" s="1">
        <f t="shared" si="821"/>
        <v>0</v>
      </c>
      <c r="U361" s="1"/>
      <c r="V361" s="1"/>
      <c r="W361" s="1">
        <f t="shared" si="300"/>
        <v>0</v>
      </c>
      <c r="X361" s="1"/>
      <c r="Y361" s="1"/>
      <c r="Z361" s="1">
        <f>Table19[[#This Row],[Quantity2]]*Table19[[#This Row],[U Cost]]</f>
        <v>0</v>
      </c>
      <c r="AB361" s="1"/>
      <c r="AC361" s="1"/>
      <c r="AD361" s="1">
        <f t="shared" si="6"/>
        <v>0</v>
      </c>
      <c r="AE361" s="1"/>
      <c r="AF361" s="1">
        <f>SUM(Table19[[#This Row],[Total 
Paid]:[Shipping 
Charged]])</f>
        <v>0</v>
      </c>
      <c r="AG361" s="1"/>
      <c r="AH361" s="1"/>
      <c r="AI361" s="1">
        <f t="shared" si="7"/>
        <v>0</v>
      </c>
      <c r="AK361" s="1"/>
      <c r="AL361" s="1"/>
      <c r="AM361" s="1"/>
      <c r="AN361" s="1"/>
      <c r="AP361" s="30"/>
      <c r="AQ361" s="1"/>
      <c r="AR361" s="1">
        <f t="shared" si="820"/>
        <v>0</v>
      </c>
      <c r="AS361" s="1"/>
      <c r="AT361" s="1"/>
      <c r="AU361" s="2">
        <f t="shared" si="9"/>
        <v>0</v>
      </c>
      <c r="AW361" s="1"/>
      <c r="AX361" s="1"/>
      <c r="AY361" s="1"/>
      <c r="AZ361" s="2">
        <f t="shared" si="301"/>
        <v>0</v>
      </c>
      <c r="BA361" s="2">
        <f>SUM(AF361,AH361,-AZ361,-Table19[[#This Row],[Sale Fee]])</f>
        <v>0</v>
      </c>
      <c r="BC361" s="1"/>
      <c r="BD361" s="1"/>
      <c r="BE361" s="1"/>
    </row>
    <row r="362" spans="1:57" x14ac:dyDescent="0.25">
      <c r="A362" s="1"/>
      <c r="B362" s="1"/>
      <c r="E362" s="4"/>
      <c r="F362" s="4"/>
      <c r="N362" s="49"/>
      <c r="Q362" s="1"/>
      <c r="R362" s="1"/>
      <c r="S362" s="1">
        <f t="shared" si="821"/>
        <v>0</v>
      </c>
      <c r="U362" s="1"/>
      <c r="V362" s="1"/>
      <c r="W362" s="1">
        <f t="shared" si="300"/>
        <v>0</v>
      </c>
      <c r="X362" s="1"/>
      <c r="Y362" s="1"/>
      <c r="Z362" s="1">
        <f>Table19[[#This Row],[Quantity2]]*Table19[[#This Row],[U Cost]]</f>
        <v>0</v>
      </c>
      <c r="AB362" s="1"/>
      <c r="AC362" s="1"/>
      <c r="AD362" s="1">
        <f t="shared" si="6"/>
        <v>0</v>
      </c>
      <c r="AE362" s="1"/>
      <c r="AF362" s="1">
        <f>SUM(Table19[[#This Row],[Total 
Paid]:[Shipping 
Charged]])</f>
        <v>0</v>
      </c>
      <c r="AG362" s="1"/>
      <c r="AH362" s="1"/>
      <c r="AI362" s="1">
        <f t="shared" si="7"/>
        <v>0</v>
      </c>
      <c r="AK362" s="1"/>
      <c r="AL362" s="1"/>
      <c r="AM362" s="1"/>
      <c r="AN362" s="1"/>
      <c r="AP362" s="30"/>
      <c r="AQ362" s="1"/>
      <c r="AR362" s="1">
        <f t="shared" si="820"/>
        <v>0</v>
      </c>
      <c r="AS362" s="1"/>
      <c r="AT362" s="1"/>
      <c r="AU362" s="2">
        <f t="shared" si="9"/>
        <v>0</v>
      </c>
      <c r="AW362" s="1"/>
      <c r="AX362" s="1"/>
      <c r="AY362" s="1"/>
      <c r="AZ362" s="2">
        <f t="shared" si="301"/>
        <v>0</v>
      </c>
      <c r="BA362" s="2">
        <f>SUM(AF362,AH362,-AZ362,-Table19[[#This Row],[Sale Fee]])</f>
        <v>0</v>
      </c>
      <c r="BC362" s="1"/>
      <c r="BD362" s="1"/>
      <c r="BE362" s="1"/>
    </row>
    <row r="363" spans="1:57" x14ac:dyDescent="0.25">
      <c r="A363" s="1"/>
      <c r="B363" s="1"/>
      <c r="E363" s="4"/>
      <c r="F363" s="4"/>
      <c r="N363" s="49"/>
      <c r="Q363" s="1"/>
      <c r="R363" s="1"/>
      <c r="S363" s="1">
        <f t="shared" si="821"/>
        <v>0</v>
      </c>
      <c r="U363" s="1"/>
      <c r="V363" s="1"/>
      <c r="W363" s="1">
        <f t="shared" si="300"/>
        <v>0</v>
      </c>
      <c r="X363" s="1"/>
      <c r="Y363" s="1"/>
      <c r="Z363" s="1">
        <f>Table19[[#This Row],[Quantity2]]*Table19[[#This Row],[U Cost]]</f>
        <v>0</v>
      </c>
      <c r="AB363" s="1"/>
      <c r="AC363" s="1"/>
      <c r="AD363" s="1">
        <f t="shared" si="6"/>
        <v>0</v>
      </c>
      <c r="AE363" s="1"/>
      <c r="AF363" s="1">
        <f>SUM(Table19[[#This Row],[Total 
Paid]:[Shipping 
Charged]])</f>
        <v>0</v>
      </c>
      <c r="AG363" s="1"/>
      <c r="AH363" s="1"/>
      <c r="AI363" s="1">
        <f t="shared" si="7"/>
        <v>0</v>
      </c>
      <c r="AK363" s="1"/>
      <c r="AL363" s="1"/>
      <c r="AM363" s="1"/>
      <c r="AN363" s="1"/>
      <c r="AP363" s="30"/>
      <c r="AQ363" s="1"/>
      <c r="AR363" s="1">
        <f t="shared" si="820"/>
        <v>0</v>
      </c>
      <c r="AS363" s="1"/>
      <c r="AT363" s="1"/>
      <c r="AU363" s="2">
        <f t="shared" si="9"/>
        <v>0</v>
      </c>
      <c r="AW363" s="1"/>
      <c r="AX363" s="1"/>
      <c r="AY363" s="1"/>
      <c r="AZ363" s="2">
        <f t="shared" si="301"/>
        <v>0</v>
      </c>
      <c r="BA363" s="2">
        <f>SUM(AF363,AH363,-AZ363,-Table19[[#This Row],[Sale Fee]])</f>
        <v>0</v>
      </c>
      <c r="BC363" s="1"/>
      <c r="BD363" s="1"/>
      <c r="BE363" s="1"/>
    </row>
    <row r="364" spans="1:57" x14ac:dyDescent="0.25">
      <c r="A364" s="1"/>
      <c r="B364" s="1"/>
      <c r="Q364" s="1"/>
      <c r="R364" s="1"/>
      <c r="S364" s="1">
        <f t="shared" si="821"/>
        <v>0</v>
      </c>
      <c r="U364" s="1"/>
      <c r="V364" s="1"/>
      <c r="W364" s="1">
        <f t="shared" si="300"/>
        <v>0</v>
      </c>
      <c r="X364" s="1"/>
      <c r="Y364" s="1"/>
      <c r="Z364" s="1">
        <f>Table19[[#This Row],[Quantity2]]*Table19[[#This Row],[U Cost]]</f>
        <v>0</v>
      </c>
      <c r="AB364" s="1"/>
      <c r="AC364" s="1"/>
      <c r="AD364" s="1">
        <f t="shared" si="6"/>
        <v>0</v>
      </c>
      <c r="AE364" s="1"/>
      <c r="AF364" s="1">
        <f>SUM(Table19[[#This Row],[Total 
Paid]:[Shipping 
Charged]])</f>
        <v>0</v>
      </c>
      <c r="AG364" s="1"/>
      <c r="AH364" s="1"/>
      <c r="AI364" s="1">
        <f t="shared" si="7"/>
        <v>0</v>
      </c>
      <c r="AK364" s="1"/>
      <c r="AL364" s="1"/>
      <c r="AM364" s="1"/>
      <c r="AN364" s="1"/>
      <c r="AP364" s="30"/>
      <c r="AQ364" s="1"/>
      <c r="AR364" s="1">
        <f t="shared" si="820"/>
        <v>0</v>
      </c>
      <c r="AS364" s="1"/>
      <c r="AT364" s="1"/>
      <c r="AU364" s="2">
        <f t="shared" si="9"/>
        <v>0</v>
      </c>
      <c r="AW364" s="1"/>
      <c r="AX364" s="1"/>
      <c r="AY364" s="1"/>
      <c r="AZ364" s="2">
        <f t="shared" si="301"/>
        <v>0</v>
      </c>
      <c r="BA364" s="2">
        <f>SUM(AF364,AH364,-AZ364,-Table19[[#This Row],[Sale Fee]])</f>
        <v>0</v>
      </c>
      <c r="BC364" s="1"/>
      <c r="BD364" s="1"/>
      <c r="BE364" s="1"/>
    </row>
    <row r="365" spans="1:57" x14ac:dyDescent="0.25">
      <c r="A365" s="1"/>
      <c r="B365" s="1"/>
      <c r="Q365" s="1"/>
      <c r="R365" s="1"/>
      <c r="S365" s="1">
        <f t="shared" si="821"/>
        <v>0</v>
      </c>
      <c r="U365" s="1"/>
      <c r="V365" s="1"/>
      <c r="W365" s="1">
        <f t="shared" si="300"/>
        <v>0</v>
      </c>
      <c r="X365" s="1"/>
      <c r="Y365" s="1"/>
      <c r="Z365" s="1">
        <f>Table19[[#This Row],[Quantity2]]*Table19[[#This Row],[U Cost]]</f>
        <v>0</v>
      </c>
      <c r="AB365" s="1"/>
      <c r="AC365" s="1"/>
      <c r="AD365" s="1">
        <f t="shared" si="6"/>
        <v>0</v>
      </c>
      <c r="AE365" s="1"/>
      <c r="AF365" s="1">
        <f>SUM(Table19[[#This Row],[Total 
Paid]:[Shipping 
Charged]])</f>
        <v>0</v>
      </c>
      <c r="AG365" s="1"/>
      <c r="AH365" s="1"/>
      <c r="AI365" s="1">
        <f t="shared" si="7"/>
        <v>0</v>
      </c>
      <c r="AK365" s="1"/>
      <c r="AL365" s="1"/>
      <c r="AM365" s="1"/>
      <c r="AN365" s="1"/>
      <c r="AP365" s="30"/>
      <c r="AQ365" s="1"/>
      <c r="AR365" s="1">
        <f t="shared" si="820"/>
        <v>0</v>
      </c>
      <c r="AS365" s="1"/>
      <c r="AT365" s="1"/>
      <c r="AU365" s="2">
        <f t="shared" si="9"/>
        <v>0</v>
      </c>
      <c r="AW365" s="1"/>
      <c r="AX365" s="1"/>
      <c r="AY365" s="1"/>
      <c r="AZ365" s="2">
        <f t="shared" si="301"/>
        <v>0</v>
      </c>
      <c r="BA365" s="2">
        <f>SUM(AF365,AH365,-AZ365,-Table19[[#This Row],[Sale Fee]])</f>
        <v>0</v>
      </c>
      <c r="BC365" s="1"/>
      <c r="BD365" s="1"/>
      <c r="BE365" s="1"/>
    </row>
    <row r="366" spans="1:57" x14ac:dyDescent="0.25">
      <c r="A366" s="1"/>
      <c r="B366" s="1"/>
      <c r="Q366" s="1"/>
      <c r="R366" s="1"/>
      <c r="S366" s="1">
        <f t="shared" si="821"/>
        <v>0</v>
      </c>
      <c r="U366" s="1"/>
      <c r="V366" s="1"/>
      <c r="W366" s="1">
        <f t="shared" si="300"/>
        <v>0</v>
      </c>
      <c r="X366" s="1"/>
      <c r="Y366" s="1"/>
      <c r="Z366" s="1">
        <f>Table19[[#This Row],[Quantity2]]*Table19[[#This Row],[U Cost]]</f>
        <v>0</v>
      </c>
      <c r="AB366" s="1"/>
      <c r="AC366" s="1"/>
      <c r="AD366" s="1">
        <f t="shared" si="6"/>
        <v>0</v>
      </c>
      <c r="AE366" s="1"/>
      <c r="AF366" s="1">
        <f>SUM(Table19[[#This Row],[Total 
Paid]:[Shipping 
Charged]])</f>
        <v>0</v>
      </c>
      <c r="AG366" s="1"/>
      <c r="AH366" s="1"/>
      <c r="AI366" s="1">
        <f t="shared" si="7"/>
        <v>0</v>
      </c>
      <c r="AK366" s="1"/>
      <c r="AL366" s="1"/>
      <c r="AM366" s="1"/>
      <c r="AN366" s="1"/>
      <c r="AP366" s="30"/>
      <c r="AQ366" s="1"/>
      <c r="AR366" s="1">
        <f t="shared" si="820"/>
        <v>0</v>
      </c>
      <c r="AS366" s="1"/>
      <c r="AT366" s="1"/>
      <c r="AU366" s="2">
        <f t="shared" si="9"/>
        <v>0</v>
      </c>
      <c r="AW366" s="1"/>
      <c r="AX366" s="1"/>
      <c r="AY366" s="1"/>
      <c r="AZ366" s="2">
        <f t="shared" si="301"/>
        <v>0</v>
      </c>
      <c r="BA366" s="2">
        <f>SUM(AF366,AH366,-AZ366,-Table19[[#This Row],[Sale Fee]])</f>
        <v>0</v>
      </c>
      <c r="BC366" s="1"/>
      <c r="BD366" s="1"/>
      <c r="BE366" s="1"/>
    </row>
    <row r="367" spans="1:57" x14ac:dyDescent="0.25">
      <c r="A367" s="1"/>
      <c r="B367" s="1"/>
      <c r="Q367" s="1"/>
      <c r="R367" s="1"/>
      <c r="S367" s="1">
        <f t="shared" si="821"/>
        <v>0</v>
      </c>
      <c r="U367" s="1"/>
      <c r="V367" s="1"/>
      <c r="W367" s="1">
        <f t="shared" si="300"/>
        <v>0</v>
      </c>
      <c r="X367" s="1"/>
      <c r="Y367" s="1"/>
      <c r="Z367" s="1">
        <f>Table19[[#This Row],[Quantity2]]*Table19[[#This Row],[U Cost]]</f>
        <v>0</v>
      </c>
      <c r="AB367" s="1"/>
      <c r="AC367" s="1"/>
      <c r="AD367" s="1">
        <f t="shared" si="6"/>
        <v>0</v>
      </c>
      <c r="AE367" s="1"/>
      <c r="AF367" s="1">
        <f>SUM(Table19[[#This Row],[Total 
Paid]:[Shipping 
Charged]])</f>
        <v>0</v>
      </c>
      <c r="AG367" s="1"/>
      <c r="AH367" s="1"/>
      <c r="AI367" s="1">
        <f t="shared" si="7"/>
        <v>0</v>
      </c>
      <c r="AK367" s="1"/>
      <c r="AL367" s="1"/>
      <c r="AM367" s="1"/>
      <c r="AN367" s="1"/>
      <c r="AP367" s="30"/>
      <c r="AQ367" s="1"/>
      <c r="AR367" s="1">
        <f t="shared" si="820"/>
        <v>0</v>
      </c>
      <c r="AS367" s="1"/>
      <c r="AT367" s="1"/>
      <c r="AU367" s="2">
        <f t="shared" si="9"/>
        <v>0</v>
      </c>
      <c r="AW367" s="1"/>
      <c r="AX367" s="1"/>
      <c r="AY367" s="1"/>
      <c r="AZ367" s="2">
        <f t="shared" si="301"/>
        <v>0</v>
      </c>
      <c r="BA367" s="2">
        <f>SUM(AF367,AH367,-AZ367,-Table19[[#This Row],[Sale Fee]])</f>
        <v>0</v>
      </c>
      <c r="BC367" s="1"/>
      <c r="BD367" s="1"/>
      <c r="BE367" s="1"/>
    </row>
    <row r="368" spans="1:57" x14ac:dyDescent="0.25">
      <c r="A368" s="1"/>
      <c r="B368" s="1"/>
      <c r="Q368" s="1"/>
      <c r="R368" s="1"/>
      <c r="S368" s="1">
        <f t="shared" si="821"/>
        <v>0</v>
      </c>
      <c r="U368" s="1"/>
      <c r="V368" s="1"/>
      <c r="W368" s="1">
        <f t="shared" si="300"/>
        <v>0</v>
      </c>
      <c r="X368" s="1"/>
      <c r="Y368" s="1"/>
      <c r="Z368" s="1">
        <f>Table19[[#This Row],[Quantity2]]*Table19[[#This Row],[U Cost]]</f>
        <v>0</v>
      </c>
      <c r="AB368" s="1"/>
      <c r="AC368" s="1"/>
      <c r="AD368" s="1">
        <f t="shared" si="6"/>
        <v>0</v>
      </c>
      <c r="AE368" s="1"/>
      <c r="AF368" s="1">
        <f>SUM(Table19[[#This Row],[Total 
Paid]:[Shipping 
Charged]])</f>
        <v>0</v>
      </c>
      <c r="AG368" s="1"/>
      <c r="AH368" s="1"/>
      <c r="AI368" s="1">
        <f t="shared" si="7"/>
        <v>0</v>
      </c>
      <c r="AK368" s="1"/>
      <c r="AL368" s="1"/>
      <c r="AM368" s="1"/>
      <c r="AN368" s="1"/>
      <c r="AP368" s="30"/>
      <c r="AQ368" s="1"/>
      <c r="AR368" s="1">
        <f t="shared" si="820"/>
        <v>0</v>
      </c>
      <c r="AS368" s="1"/>
      <c r="AT368" s="1"/>
      <c r="AU368" s="2">
        <f t="shared" si="9"/>
        <v>0</v>
      </c>
      <c r="AW368" s="1"/>
      <c r="AX368" s="1"/>
      <c r="AY368" s="1"/>
      <c r="AZ368" s="2">
        <f t="shared" si="301"/>
        <v>0</v>
      </c>
      <c r="BA368" s="2">
        <f>SUM(AF368,AH368,-AZ368,-Table19[[#This Row],[Sale Fee]])</f>
        <v>0</v>
      </c>
      <c r="BC368" s="1"/>
      <c r="BD368" s="1"/>
      <c r="BE368" s="1"/>
    </row>
    <row r="369" spans="1:57" x14ac:dyDescent="0.25">
      <c r="A369" s="1"/>
      <c r="B369" s="1"/>
      <c r="E369" s="4"/>
      <c r="F369" s="4"/>
      <c r="Q369" s="1"/>
      <c r="R369" s="1"/>
      <c r="S369" s="1">
        <f t="shared" si="821"/>
        <v>0</v>
      </c>
      <c r="U369" s="1"/>
      <c r="V369" s="1"/>
      <c r="W369" s="1">
        <f t="shared" si="300"/>
        <v>0</v>
      </c>
      <c r="X369" s="1"/>
      <c r="Y369" s="1"/>
      <c r="Z369" s="1">
        <f>Table19[[#This Row],[Quantity2]]*Table19[[#This Row],[U Cost]]</f>
        <v>0</v>
      </c>
      <c r="AB369" s="1"/>
      <c r="AC369" s="1"/>
      <c r="AD369" s="1">
        <f t="shared" si="6"/>
        <v>0</v>
      </c>
      <c r="AE369" s="1"/>
      <c r="AF369" s="1">
        <f>SUM(Table19[[#This Row],[Total 
Paid]:[Shipping 
Charged]])</f>
        <v>0</v>
      </c>
      <c r="AG369" s="1"/>
      <c r="AH369" s="1"/>
      <c r="AI369" s="1">
        <f t="shared" si="7"/>
        <v>0</v>
      </c>
      <c r="AK369" s="1"/>
      <c r="AL369" s="1"/>
      <c r="AM369" s="1"/>
      <c r="AN369" s="1"/>
      <c r="AP369" s="30"/>
      <c r="AQ369" s="1"/>
      <c r="AR369" s="1">
        <f t="shared" si="820"/>
        <v>0</v>
      </c>
      <c r="AS369" s="1"/>
      <c r="AT369" s="1"/>
      <c r="AU369" s="2">
        <f t="shared" si="9"/>
        <v>0</v>
      </c>
      <c r="AW369" s="1"/>
      <c r="AX369" s="1"/>
      <c r="AY369" s="1"/>
      <c r="AZ369" s="2">
        <f t="shared" si="301"/>
        <v>0</v>
      </c>
      <c r="BA369" s="2">
        <f>SUM(AF369,AH369,-AZ369,-Table19[[#This Row],[Sale Fee]])</f>
        <v>0</v>
      </c>
      <c r="BC369" s="1"/>
      <c r="BD369" s="1"/>
      <c r="BE369" s="1"/>
    </row>
    <row r="370" spans="1:57" x14ac:dyDescent="0.25">
      <c r="A370" s="1"/>
      <c r="B370" s="1"/>
      <c r="E370" s="4"/>
      <c r="F370" s="4"/>
      <c r="Q370" s="1"/>
      <c r="R370" s="1"/>
      <c r="S370" s="1">
        <f t="shared" si="821"/>
        <v>0</v>
      </c>
      <c r="U370" s="1"/>
      <c r="V370" s="1"/>
      <c r="W370" s="1">
        <f t="shared" si="300"/>
        <v>0</v>
      </c>
      <c r="X370" s="1"/>
      <c r="Y370" s="1"/>
      <c r="Z370" s="1">
        <f>Table19[[#This Row],[Quantity2]]*Table19[[#This Row],[U Cost]]</f>
        <v>0</v>
      </c>
      <c r="AB370" s="1"/>
      <c r="AC370" s="1"/>
      <c r="AD370" s="1">
        <f t="shared" si="6"/>
        <v>0</v>
      </c>
      <c r="AE370" s="1"/>
      <c r="AF370" s="1">
        <f>SUM(Table19[[#This Row],[Total 
Paid]:[Shipping 
Charged]])</f>
        <v>0</v>
      </c>
      <c r="AG370" s="1"/>
      <c r="AH370" s="1"/>
      <c r="AI370" s="1">
        <f t="shared" si="7"/>
        <v>0</v>
      </c>
      <c r="AK370" s="1"/>
      <c r="AL370" s="1"/>
      <c r="AM370" s="1"/>
      <c r="AN370" s="1"/>
      <c r="AP370" s="30"/>
      <c r="AQ370" s="1"/>
      <c r="AR370" s="1">
        <f t="shared" si="820"/>
        <v>0</v>
      </c>
      <c r="AS370" s="1"/>
      <c r="AT370" s="1"/>
      <c r="AU370" s="2">
        <f t="shared" si="9"/>
        <v>0</v>
      </c>
      <c r="AW370" s="1"/>
      <c r="AX370" s="1"/>
      <c r="AY370" s="1"/>
      <c r="AZ370" s="2">
        <f t="shared" si="301"/>
        <v>0</v>
      </c>
      <c r="BA370" s="2">
        <f>SUM(AF370,AH370,-AZ370,-Table19[[#This Row],[Sale Fee]])</f>
        <v>0</v>
      </c>
      <c r="BC370" s="1"/>
      <c r="BD370" s="1"/>
      <c r="BE370" s="1"/>
    </row>
    <row r="371" spans="1:57" x14ac:dyDescent="0.25">
      <c r="A371" s="1"/>
      <c r="B371" s="1"/>
      <c r="E371" s="4"/>
      <c r="F371" s="4"/>
      <c r="Q371" s="1"/>
      <c r="R371" s="1"/>
      <c r="S371" s="1">
        <f t="shared" si="821"/>
        <v>0</v>
      </c>
      <c r="U371" s="1"/>
      <c r="V371" s="1"/>
      <c r="W371" s="1">
        <f t="shared" si="300"/>
        <v>0</v>
      </c>
      <c r="X371" s="1"/>
      <c r="Y371" s="1"/>
      <c r="Z371" s="1">
        <f>Table19[[#This Row],[Quantity2]]*Table19[[#This Row],[U Cost]]</f>
        <v>0</v>
      </c>
      <c r="AB371" s="1"/>
      <c r="AC371" s="1"/>
      <c r="AD371" s="1">
        <f t="shared" si="6"/>
        <v>0</v>
      </c>
      <c r="AE371" s="1"/>
      <c r="AF371" s="1">
        <f>SUM(Table19[[#This Row],[Total 
Paid]:[Shipping 
Charged]])</f>
        <v>0</v>
      </c>
      <c r="AG371" s="1"/>
      <c r="AH371" s="1"/>
      <c r="AI371" s="1">
        <f t="shared" si="7"/>
        <v>0</v>
      </c>
      <c r="AK371" s="1"/>
      <c r="AL371" s="1"/>
      <c r="AM371" s="1"/>
      <c r="AN371" s="1"/>
      <c r="AP371" s="30"/>
      <c r="AQ371" s="1"/>
      <c r="AR371" s="1">
        <f t="shared" si="820"/>
        <v>0</v>
      </c>
      <c r="AS371" s="1"/>
      <c r="AT371" s="1"/>
      <c r="AU371" s="2">
        <f t="shared" si="9"/>
        <v>0</v>
      </c>
      <c r="AW371" s="1"/>
      <c r="AX371" s="1"/>
      <c r="AY371" s="1"/>
      <c r="AZ371" s="2">
        <f t="shared" si="301"/>
        <v>0</v>
      </c>
      <c r="BA371" s="2">
        <f>SUM(AF371,AH371,-AZ371,-Table19[[#This Row],[Sale Fee]])</f>
        <v>0</v>
      </c>
      <c r="BC371" s="1"/>
      <c r="BD371" s="1"/>
      <c r="BE371" s="1"/>
    </row>
    <row r="372" spans="1:57" x14ac:dyDescent="0.25">
      <c r="A372" s="1"/>
      <c r="B372" s="1"/>
      <c r="E372" s="4"/>
      <c r="F372" s="4"/>
      <c r="Q372" s="1"/>
      <c r="R372" s="1"/>
      <c r="S372" s="1">
        <f t="shared" si="821"/>
        <v>0</v>
      </c>
      <c r="U372" s="1"/>
      <c r="V372" s="1"/>
      <c r="W372" s="1">
        <f t="shared" si="300"/>
        <v>0</v>
      </c>
      <c r="X372" s="1"/>
      <c r="Y372" s="1"/>
      <c r="Z372" s="1">
        <f>Table19[[#This Row],[Quantity2]]*Table19[[#This Row],[U Cost]]</f>
        <v>0</v>
      </c>
      <c r="AB372" s="1"/>
      <c r="AC372" s="1"/>
      <c r="AD372" s="1">
        <f t="shared" si="6"/>
        <v>0</v>
      </c>
      <c r="AE372" s="1"/>
      <c r="AF372" s="1">
        <f>SUM(Table19[[#This Row],[Total 
Paid]:[Shipping 
Charged]])</f>
        <v>0</v>
      </c>
      <c r="AG372" s="1"/>
      <c r="AH372" s="1"/>
      <c r="AI372" s="1">
        <f t="shared" si="7"/>
        <v>0</v>
      </c>
      <c r="AK372" s="1"/>
      <c r="AL372" s="1"/>
      <c r="AM372" s="1"/>
      <c r="AN372" s="1"/>
      <c r="AP372" s="30"/>
      <c r="AQ372" s="1"/>
      <c r="AR372" s="1">
        <f t="shared" si="820"/>
        <v>0</v>
      </c>
      <c r="AS372" s="1"/>
      <c r="AT372" s="1"/>
      <c r="AU372" s="2">
        <f t="shared" si="9"/>
        <v>0</v>
      </c>
      <c r="AW372" s="1"/>
      <c r="AX372" s="1"/>
      <c r="AY372" s="1"/>
      <c r="AZ372" s="2">
        <f t="shared" si="301"/>
        <v>0</v>
      </c>
      <c r="BA372" s="2">
        <f>SUM(AF372,AH372,-AZ372,-Table19[[#This Row],[Sale Fee]])</f>
        <v>0</v>
      </c>
      <c r="BC372" s="1"/>
      <c r="BD372" s="1"/>
      <c r="BE372" s="1"/>
    </row>
    <row r="373" spans="1:57" x14ac:dyDescent="0.25">
      <c r="A373" s="1"/>
      <c r="B373" s="1"/>
      <c r="E373" s="4"/>
      <c r="F373" s="4"/>
      <c r="Q373" s="1"/>
      <c r="R373" s="1"/>
      <c r="S373" s="1">
        <f t="shared" si="821"/>
        <v>0</v>
      </c>
      <c r="U373" s="1"/>
      <c r="V373" s="1"/>
      <c r="W373" s="1">
        <f t="shared" si="300"/>
        <v>0</v>
      </c>
      <c r="X373" s="1"/>
      <c r="Y373" s="1"/>
      <c r="Z373" s="1">
        <f>Table19[[#This Row],[Quantity2]]*Table19[[#This Row],[U Cost]]</f>
        <v>0</v>
      </c>
      <c r="AB373" s="1"/>
      <c r="AC373" s="1"/>
      <c r="AD373" s="1">
        <f t="shared" si="6"/>
        <v>0</v>
      </c>
      <c r="AE373" s="1"/>
      <c r="AF373" s="1">
        <f>SUM(Table19[[#This Row],[Total 
Paid]:[Shipping 
Charged]])</f>
        <v>0</v>
      </c>
      <c r="AG373" s="1"/>
      <c r="AH373" s="1"/>
      <c r="AI373" s="1">
        <f t="shared" si="7"/>
        <v>0</v>
      </c>
      <c r="AK373" s="1"/>
      <c r="AL373" s="1"/>
      <c r="AM373" s="1"/>
      <c r="AN373" s="1"/>
      <c r="AP373" s="30"/>
      <c r="AQ373" s="1"/>
      <c r="AR373" s="1">
        <f t="shared" ref="AR373:AR408" si="836">AQ373*AP373</f>
        <v>0</v>
      </c>
      <c r="AS373" s="1"/>
      <c r="AT373" s="1"/>
      <c r="AU373" s="2">
        <f t="shared" si="9"/>
        <v>0</v>
      </c>
      <c r="AW373" s="1"/>
      <c r="AX373" s="1"/>
      <c r="AY373" s="1"/>
      <c r="AZ373" s="2">
        <f t="shared" si="301"/>
        <v>0</v>
      </c>
      <c r="BA373" s="2">
        <f>SUM(AF373,AH373,-AZ373,-Table19[[#This Row],[Sale Fee]])</f>
        <v>0</v>
      </c>
      <c r="BC373" s="1"/>
      <c r="BD373" s="1"/>
      <c r="BE373" s="1"/>
    </row>
    <row r="374" spans="1:57" x14ac:dyDescent="0.25">
      <c r="A374" s="1"/>
      <c r="B374" s="1"/>
      <c r="E374" s="4"/>
      <c r="F374" s="4"/>
      <c r="Q374" s="1"/>
      <c r="R374" s="1"/>
      <c r="S374" s="1">
        <f t="shared" si="821"/>
        <v>0</v>
      </c>
      <c r="U374" s="1"/>
      <c r="V374" s="1"/>
      <c r="W374" s="1">
        <f t="shared" si="300"/>
        <v>0</v>
      </c>
      <c r="X374" s="1"/>
      <c r="Y374" s="1"/>
      <c r="Z374" s="1">
        <f>Table19[[#This Row],[Quantity2]]*Table19[[#This Row],[U Cost]]</f>
        <v>0</v>
      </c>
      <c r="AB374" s="1"/>
      <c r="AC374" s="1"/>
      <c r="AD374" s="1">
        <f t="shared" si="6"/>
        <v>0</v>
      </c>
      <c r="AE374" s="1"/>
      <c r="AF374" s="1">
        <f>SUM(Table19[[#This Row],[Total 
Paid]:[Shipping 
Charged]])</f>
        <v>0</v>
      </c>
      <c r="AG374" s="1"/>
      <c r="AH374" s="1"/>
      <c r="AI374" s="1">
        <f t="shared" si="7"/>
        <v>0</v>
      </c>
      <c r="AK374" s="1"/>
      <c r="AL374" s="1"/>
      <c r="AM374" s="1"/>
      <c r="AN374" s="1"/>
      <c r="AP374" s="30"/>
      <c r="AQ374" s="1"/>
      <c r="AR374" s="1">
        <f t="shared" si="836"/>
        <v>0</v>
      </c>
      <c r="AS374" s="1"/>
      <c r="AT374" s="1"/>
      <c r="AU374" s="2">
        <f t="shared" si="9"/>
        <v>0</v>
      </c>
      <c r="AW374" s="1"/>
      <c r="AX374" s="1"/>
      <c r="AY374" s="1"/>
      <c r="AZ374" s="2">
        <f t="shared" si="301"/>
        <v>0</v>
      </c>
      <c r="BA374" s="2">
        <f>SUM(AF374,AH374,-AZ374,-Table19[[#This Row],[Sale Fee]])</f>
        <v>0</v>
      </c>
      <c r="BC374" s="1"/>
      <c r="BD374" s="1"/>
      <c r="BE374" s="1"/>
    </row>
    <row r="375" spans="1:57" x14ac:dyDescent="0.25">
      <c r="A375" s="1"/>
      <c r="B375" s="1"/>
      <c r="E375" s="4"/>
      <c r="F375" s="4"/>
      <c r="Q375" s="1"/>
      <c r="R375" s="1"/>
      <c r="S375" s="1">
        <f t="shared" si="821"/>
        <v>0</v>
      </c>
      <c r="U375" s="1"/>
      <c r="V375" s="1"/>
      <c r="W375" s="1">
        <f t="shared" si="300"/>
        <v>0</v>
      </c>
      <c r="X375" s="1"/>
      <c r="Y375" s="1"/>
      <c r="Z375" s="1">
        <f>Table19[[#This Row],[Quantity2]]*Table19[[#This Row],[U Cost]]</f>
        <v>0</v>
      </c>
      <c r="AB375" s="1"/>
      <c r="AC375" s="1"/>
      <c r="AD375" s="1">
        <f t="shared" si="6"/>
        <v>0</v>
      </c>
      <c r="AE375" s="1"/>
      <c r="AF375" s="1">
        <f>SUM(Table19[[#This Row],[Total 
Paid]:[Shipping 
Charged]])</f>
        <v>0</v>
      </c>
      <c r="AG375" s="1"/>
      <c r="AH375" s="1"/>
      <c r="AI375" s="1">
        <f t="shared" si="7"/>
        <v>0</v>
      </c>
      <c r="AK375" s="1"/>
      <c r="AL375" s="1"/>
      <c r="AM375" s="1"/>
      <c r="AN375" s="1"/>
      <c r="AP375" s="30"/>
      <c r="AQ375" s="1"/>
      <c r="AR375" s="1">
        <f t="shared" si="836"/>
        <v>0</v>
      </c>
      <c r="AS375" s="1"/>
      <c r="AT375" s="1"/>
      <c r="AU375" s="2">
        <f t="shared" si="9"/>
        <v>0</v>
      </c>
      <c r="AW375" s="1"/>
      <c r="AX375" s="1"/>
      <c r="AY375" s="1"/>
      <c r="AZ375" s="2">
        <f t="shared" si="301"/>
        <v>0</v>
      </c>
      <c r="BA375" s="2">
        <f>SUM(AF375,AH375,-AZ375,-Table19[[#This Row],[Sale Fee]])</f>
        <v>0</v>
      </c>
      <c r="BC375" s="1"/>
      <c r="BD375" s="1"/>
      <c r="BE375" s="1"/>
    </row>
    <row r="376" spans="1:57" x14ac:dyDescent="0.25">
      <c r="A376" s="1"/>
      <c r="B376" s="1"/>
      <c r="E376" s="4"/>
      <c r="F376" s="4"/>
      <c r="Q376" s="1"/>
      <c r="R376" s="1"/>
      <c r="S376" s="1">
        <f t="shared" si="821"/>
        <v>0</v>
      </c>
      <c r="U376" s="1"/>
      <c r="V376" s="1"/>
      <c r="W376" s="1">
        <f t="shared" si="300"/>
        <v>0</v>
      </c>
      <c r="X376" s="1"/>
      <c r="Y376" s="1"/>
      <c r="Z376" s="1">
        <f>Table19[[#This Row],[Quantity2]]*Table19[[#This Row],[U Cost]]</f>
        <v>0</v>
      </c>
      <c r="AB376" s="1"/>
      <c r="AC376" s="1"/>
      <c r="AD376" s="1">
        <f t="shared" si="6"/>
        <v>0</v>
      </c>
      <c r="AE376" s="1"/>
      <c r="AF376" s="1">
        <f>SUM(Table19[[#This Row],[Total 
Paid]:[Shipping 
Charged]])</f>
        <v>0</v>
      </c>
      <c r="AG376" s="1"/>
      <c r="AH376" s="1"/>
      <c r="AI376" s="1">
        <f t="shared" si="7"/>
        <v>0</v>
      </c>
      <c r="AK376" s="1"/>
      <c r="AL376" s="1"/>
      <c r="AM376" s="1"/>
      <c r="AN376" s="1"/>
      <c r="AP376" s="30"/>
      <c r="AQ376" s="1"/>
      <c r="AR376" s="1">
        <f t="shared" si="836"/>
        <v>0</v>
      </c>
      <c r="AS376" s="1"/>
      <c r="AT376" s="1"/>
      <c r="AU376" s="2">
        <f t="shared" si="9"/>
        <v>0</v>
      </c>
      <c r="AW376" s="1"/>
      <c r="AX376" s="1"/>
      <c r="AY376" s="1"/>
      <c r="AZ376" s="2">
        <f t="shared" si="301"/>
        <v>0</v>
      </c>
      <c r="BA376" s="2">
        <f>SUM(AF376,AH376,-AZ376,-Table19[[#This Row],[Sale Fee]])</f>
        <v>0</v>
      </c>
      <c r="BC376" s="1"/>
      <c r="BD376" s="1"/>
      <c r="BE376" s="1"/>
    </row>
    <row r="377" spans="1:57" x14ac:dyDescent="0.25">
      <c r="A377" s="1"/>
      <c r="B377" s="1"/>
      <c r="Q377" s="1"/>
      <c r="R377" s="1"/>
      <c r="S377" s="1">
        <f t="shared" si="821"/>
        <v>0</v>
      </c>
      <c r="U377" s="1"/>
      <c r="V377" s="1"/>
      <c r="W377" s="1">
        <f t="shared" si="300"/>
        <v>0</v>
      </c>
      <c r="X377" s="1"/>
      <c r="Y377" s="1"/>
      <c r="Z377" s="1">
        <f>Table19[[#This Row],[Quantity2]]*Table19[[#This Row],[U Cost]]</f>
        <v>0</v>
      </c>
      <c r="AB377" s="1"/>
      <c r="AC377" s="1"/>
      <c r="AD377" s="1">
        <f t="shared" si="6"/>
        <v>0</v>
      </c>
      <c r="AE377" s="1"/>
      <c r="AF377" s="1">
        <f>SUM(Table19[[#This Row],[Total 
Paid]:[Shipping 
Charged]])</f>
        <v>0</v>
      </c>
      <c r="AG377" s="1"/>
      <c r="AH377" s="1"/>
      <c r="AI377" s="1">
        <f t="shared" si="7"/>
        <v>0</v>
      </c>
      <c r="AK377" s="1"/>
      <c r="AL377" s="1"/>
      <c r="AM377" s="1"/>
      <c r="AN377" s="1"/>
      <c r="AP377" s="30"/>
      <c r="AQ377" s="1"/>
      <c r="AR377" s="1">
        <f t="shared" si="836"/>
        <v>0</v>
      </c>
      <c r="AS377" s="1"/>
      <c r="AT377" s="1"/>
      <c r="AU377" s="2">
        <f t="shared" si="9"/>
        <v>0</v>
      </c>
      <c r="AW377" s="1"/>
      <c r="AX377" s="1"/>
      <c r="AY377" s="1"/>
      <c r="AZ377" s="2">
        <f t="shared" si="301"/>
        <v>0</v>
      </c>
      <c r="BA377" s="2">
        <f>SUM(AF377,AH377,-AZ377,-Table19[[#This Row],[Sale Fee]])</f>
        <v>0</v>
      </c>
      <c r="BC377" s="1"/>
      <c r="BD377" s="1"/>
      <c r="BE377" s="1"/>
    </row>
    <row r="378" spans="1:57" x14ac:dyDescent="0.25">
      <c r="A378" s="1"/>
      <c r="B378" s="1"/>
      <c r="E378" s="4"/>
      <c r="F378" s="4"/>
      <c r="Q378" s="1"/>
      <c r="R378" s="1"/>
      <c r="S378" s="1">
        <f t="shared" si="821"/>
        <v>0</v>
      </c>
      <c r="U378" s="1"/>
      <c r="V378" s="1"/>
      <c r="W378" s="1">
        <f t="shared" si="300"/>
        <v>0</v>
      </c>
      <c r="X378" s="1"/>
      <c r="Y378" s="1"/>
      <c r="Z378" s="1">
        <f>Table19[[#This Row],[Quantity2]]*Table19[[#This Row],[U Cost]]</f>
        <v>0</v>
      </c>
      <c r="AB378" s="1"/>
      <c r="AC378" s="1"/>
      <c r="AD378" s="1">
        <f t="shared" si="6"/>
        <v>0</v>
      </c>
      <c r="AE378" s="1"/>
      <c r="AF378" s="1">
        <f>SUM(Table19[[#This Row],[Total 
Paid]:[Shipping 
Charged]])</f>
        <v>0</v>
      </c>
      <c r="AG378" s="1"/>
      <c r="AH378" s="1"/>
      <c r="AI378" s="1">
        <f t="shared" si="7"/>
        <v>0</v>
      </c>
      <c r="AK378" s="1"/>
      <c r="AL378" s="1"/>
      <c r="AM378" s="1"/>
      <c r="AN378" s="1"/>
      <c r="AP378" s="30"/>
      <c r="AQ378" s="1"/>
      <c r="AR378" s="1">
        <f t="shared" si="836"/>
        <v>0</v>
      </c>
      <c r="AS378" s="1"/>
      <c r="AT378" s="1"/>
      <c r="AU378" s="2">
        <f t="shared" si="9"/>
        <v>0</v>
      </c>
      <c r="AW378" s="1"/>
      <c r="AX378" s="1"/>
      <c r="AY378" s="1"/>
      <c r="AZ378" s="2">
        <f t="shared" si="301"/>
        <v>0</v>
      </c>
      <c r="BA378" s="2">
        <f>SUM(AF378,AH378,-AZ378,-Table19[[#This Row],[Sale Fee]])</f>
        <v>0</v>
      </c>
      <c r="BC378" s="1"/>
      <c r="BD378" s="1"/>
      <c r="BE378" s="1"/>
    </row>
    <row r="379" spans="1:57" x14ac:dyDescent="0.25">
      <c r="A379" s="1"/>
      <c r="B379" s="1"/>
      <c r="E379" s="4"/>
      <c r="F379" s="4"/>
      <c r="Q379" s="1"/>
      <c r="R379" s="1"/>
      <c r="S379" s="1">
        <f t="shared" si="821"/>
        <v>0</v>
      </c>
      <c r="U379" s="1"/>
      <c r="V379" s="1"/>
      <c r="W379" s="1">
        <f t="shared" si="300"/>
        <v>0</v>
      </c>
      <c r="X379" s="1"/>
      <c r="Y379" s="1"/>
      <c r="Z379" s="1">
        <f>Table19[[#This Row],[Quantity2]]*Table19[[#This Row],[U Cost]]</f>
        <v>0</v>
      </c>
      <c r="AB379" s="1"/>
      <c r="AC379" s="1"/>
      <c r="AD379" s="1">
        <f t="shared" si="6"/>
        <v>0</v>
      </c>
      <c r="AE379" s="1"/>
      <c r="AF379" s="1">
        <f>SUM(Table19[[#This Row],[Total 
Paid]:[Shipping 
Charged]])</f>
        <v>0</v>
      </c>
      <c r="AG379" s="1"/>
      <c r="AH379" s="1"/>
      <c r="AI379" s="1">
        <f t="shared" si="7"/>
        <v>0</v>
      </c>
      <c r="AK379" s="1"/>
      <c r="AL379" s="1"/>
      <c r="AM379" s="1"/>
      <c r="AN379" s="1"/>
      <c r="AP379" s="30"/>
      <c r="AQ379" s="1"/>
      <c r="AR379" s="1">
        <f t="shared" si="836"/>
        <v>0</v>
      </c>
      <c r="AS379" s="1"/>
      <c r="AT379" s="1"/>
      <c r="AU379" s="2">
        <f t="shared" si="9"/>
        <v>0</v>
      </c>
      <c r="AW379" s="1"/>
      <c r="AX379" s="1"/>
      <c r="AY379" s="1"/>
      <c r="AZ379" s="2">
        <f t="shared" si="301"/>
        <v>0</v>
      </c>
      <c r="BA379" s="2">
        <f>SUM(AF379,AH379,-AZ379,-Table19[[#This Row],[Sale Fee]])</f>
        <v>0</v>
      </c>
      <c r="BC379" s="1"/>
      <c r="BD379" s="1"/>
      <c r="BE379" s="1"/>
    </row>
    <row r="380" spans="1:57" x14ac:dyDescent="0.25">
      <c r="A380" s="1"/>
      <c r="B380" s="1"/>
      <c r="E380" s="4"/>
      <c r="F380" s="4"/>
      <c r="N380" s="49"/>
      <c r="Q380" s="1"/>
      <c r="R380" s="1"/>
      <c r="S380" s="1">
        <f t="shared" si="821"/>
        <v>0</v>
      </c>
      <c r="U380" s="1"/>
      <c r="V380" s="1"/>
      <c r="W380" s="1">
        <f t="shared" si="300"/>
        <v>0</v>
      </c>
      <c r="X380" s="1"/>
      <c r="Y380" s="1"/>
      <c r="Z380" s="1">
        <f>Table19[[#This Row],[Quantity2]]*Table19[[#This Row],[U Cost]]</f>
        <v>0</v>
      </c>
      <c r="AB380" s="1"/>
      <c r="AC380" s="1"/>
      <c r="AD380" s="1">
        <f t="shared" si="6"/>
        <v>0</v>
      </c>
      <c r="AE380" s="1"/>
      <c r="AF380" s="1">
        <f>SUM(Table19[[#This Row],[Total 
Paid]:[Shipping 
Charged]])</f>
        <v>0</v>
      </c>
      <c r="AG380" s="1"/>
      <c r="AH380" s="1"/>
      <c r="AI380" s="1">
        <f t="shared" si="7"/>
        <v>0</v>
      </c>
      <c r="AK380" s="1"/>
      <c r="AL380" s="1"/>
      <c r="AM380" s="1"/>
      <c r="AN380" s="1"/>
      <c r="AP380" s="30"/>
      <c r="AQ380" s="1"/>
      <c r="AR380" s="1">
        <f t="shared" si="836"/>
        <v>0</v>
      </c>
      <c r="AS380" s="1"/>
      <c r="AT380" s="1"/>
      <c r="AU380" s="2">
        <f t="shared" si="9"/>
        <v>0</v>
      </c>
      <c r="AW380" s="1"/>
      <c r="AX380" s="1"/>
      <c r="AY380" s="1"/>
      <c r="AZ380" s="2">
        <f t="shared" si="301"/>
        <v>0</v>
      </c>
      <c r="BA380" s="2">
        <f>SUM(AF380,AH380,-AZ380,-Table19[[#This Row],[Sale Fee]])</f>
        <v>0</v>
      </c>
      <c r="BC380" s="1"/>
      <c r="BD380" s="1"/>
      <c r="BE380" s="1"/>
    </row>
    <row r="381" spans="1:57" x14ac:dyDescent="0.25">
      <c r="A381" s="1"/>
      <c r="B381" s="1"/>
      <c r="Q381" s="1"/>
      <c r="R381" s="1"/>
      <c r="S381" s="1">
        <f t="shared" si="821"/>
        <v>0</v>
      </c>
      <c r="U381" s="1"/>
      <c r="V381" s="1"/>
      <c r="W381" s="1">
        <f t="shared" si="300"/>
        <v>0</v>
      </c>
      <c r="X381" s="1"/>
      <c r="Y381" s="1"/>
      <c r="Z381" s="1">
        <f>Table19[[#This Row],[Quantity2]]*Table19[[#This Row],[U Cost]]</f>
        <v>0</v>
      </c>
      <c r="AB381" s="1"/>
      <c r="AC381" s="1"/>
      <c r="AD381" s="1">
        <f t="shared" si="6"/>
        <v>0</v>
      </c>
      <c r="AE381" s="1"/>
      <c r="AF381" s="1">
        <f>SUM(Table19[[#This Row],[Total 
Paid]:[Shipping 
Charged]])</f>
        <v>0</v>
      </c>
      <c r="AG381" s="1"/>
      <c r="AH381" s="1"/>
      <c r="AI381" s="1">
        <f t="shared" si="7"/>
        <v>0</v>
      </c>
      <c r="AK381" s="1"/>
      <c r="AL381" s="1"/>
      <c r="AM381" s="1"/>
      <c r="AN381" s="1"/>
      <c r="AP381" s="30"/>
      <c r="AQ381" s="1"/>
      <c r="AR381" s="1">
        <f t="shared" si="836"/>
        <v>0</v>
      </c>
      <c r="AS381" s="1"/>
      <c r="AT381" s="1"/>
      <c r="AU381" s="2">
        <f t="shared" si="9"/>
        <v>0</v>
      </c>
      <c r="AW381" s="1"/>
      <c r="AX381" s="1"/>
      <c r="AY381" s="1"/>
      <c r="AZ381" s="2">
        <f t="shared" si="301"/>
        <v>0</v>
      </c>
      <c r="BA381" s="2">
        <f>SUM(AF381,AH381,-AZ381,-Table19[[#This Row],[Sale Fee]])</f>
        <v>0</v>
      </c>
      <c r="BC381" s="1"/>
      <c r="BD381" s="1"/>
      <c r="BE381" s="1"/>
    </row>
    <row r="382" spans="1:57" x14ac:dyDescent="0.25">
      <c r="A382" s="1"/>
      <c r="B382" s="1"/>
      <c r="Q382" s="1"/>
      <c r="R382" s="1"/>
      <c r="S382" s="1">
        <f t="shared" si="821"/>
        <v>0</v>
      </c>
      <c r="U382" s="1"/>
      <c r="V382" s="1"/>
      <c r="W382" s="1">
        <f t="shared" si="300"/>
        <v>0</v>
      </c>
      <c r="X382" s="1"/>
      <c r="Y382" s="1"/>
      <c r="Z382" s="1">
        <f>Table19[[#This Row],[Quantity2]]*Table19[[#This Row],[U Cost]]</f>
        <v>0</v>
      </c>
      <c r="AB382" s="1"/>
      <c r="AC382" s="1"/>
      <c r="AD382" s="1">
        <f t="shared" si="6"/>
        <v>0</v>
      </c>
      <c r="AE382" s="1"/>
      <c r="AF382" s="1">
        <f>SUM(Table19[[#This Row],[Total 
Paid]:[Shipping 
Charged]])</f>
        <v>0</v>
      </c>
      <c r="AG382" s="1"/>
      <c r="AH382" s="1"/>
      <c r="AI382" s="1">
        <f t="shared" si="7"/>
        <v>0</v>
      </c>
      <c r="AK382" s="1"/>
      <c r="AL382" s="1"/>
      <c r="AM382" s="1"/>
      <c r="AN382" s="1"/>
      <c r="AP382" s="30"/>
      <c r="AQ382" s="1"/>
      <c r="AR382" s="1">
        <f t="shared" si="836"/>
        <v>0</v>
      </c>
      <c r="AS382" s="1"/>
      <c r="AT382" s="1"/>
      <c r="AU382" s="2">
        <f t="shared" si="9"/>
        <v>0</v>
      </c>
      <c r="AW382" s="1"/>
      <c r="AX382" s="1"/>
      <c r="AY382" s="1"/>
      <c r="AZ382" s="2">
        <f t="shared" si="301"/>
        <v>0</v>
      </c>
      <c r="BA382" s="2">
        <f>SUM(AF382,AH382,-AZ382,-Table19[[#This Row],[Sale Fee]])</f>
        <v>0</v>
      </c>
      <c r="BC382" s="1"/>
      <c r="BD382" s="1"/>
      <c r="BE382" s="1"/>
    </row>
    <row r="383" spans="1:57" x14ac:dyDescent="0.25">
      <c r="A383" s="1"/>
      <c r="B383" s="1"/>
      <c r="Q383" s="1"/>
      <c r="R383" s="1"/>
      <c r="S383" s="1">
        <f t="shared" si="821"/>
        <v>0</v>
      </c>
      <c r="U383" s="1"/>
      <c r="V383" s="1"/>
      <c r="W383" s="1">
        <f t="shared" si="300"/>
        <v>0</v>
      </c>
      <c r="X383" s="1"/>
      <c r="Y383" s="1"/>
      <c r="Z383" s="1">
        <f>Table19[[#This Row],[Quantity2]]*Table19[[#This Row],[U Cost]]</f>
        <v>0</v>
      </c>
      <c r="AB383" s="1"/>
      <c r="AC383" s="1"/>
      <c r="AD383" s="1">
        <f t="shared" si="6"/>
        <v>0</v>
      </c>
      <c r="AE383" s="1"/>
      <c r="AF383" s="1">
        <f>SUM(Table19[[#This Row],[Total 
Paid]:[Shipping 
Charged]])</f>
        <v>0</v>
      </c>
      <c r="AG383" s="1"/>
      <c r="AH383" s="1"/>
      <c r="AI383" s="1">
        <f t="shared" si="7"/>
        <v>0</v>
      </c>
      <c r="AK383" s="1"/>
      <c r="AL383" s="1"/>
      <c r="AM383" s="1"/>
      <c r="AN383" s="1"/>
      <c r="AP383" s="30"/>
      <c r="AQ383" s="1"/>
      <c r="AR383" s="1">
        <f t="shared" si="836"/>
        <v>0</v>
      </c>
      <c r="AS383" s="1"/>
      <c r="AT383" s="1"/>
      <c r="AU383" s="2">
        <f t="shared" si="9"/>
        <v>0</v>
      </c>
      <c r="AW383" s="1"/>
      <c r="AX383" s="1"/>
      <c r="AY383" s="1"/>
      <c r="AZ383" s="2">
        <f t="shared" si="301"/>
        <v>0</v>
      </c>
      <c r="BA383" s="2">
        <f>SUM(AF383,AH383,-AZ383,-Table19[[#This Row],[Sale Fee]])</f>
        <v>0</v>
      </c>
      <c r="BC383" s="1"/>
      <c r="BD383" s="1"/>
      <c r="BE383" s="1"/>
    </row>
    <row r="384" spans="1:57" x14ac:dyDescent="0.25">
      <c r="A384" s="1"/>
      <c r="B384" s="1"/>
      <c r="E384" s="4"/>
      <c r="F384" s="4"/>
      <c r="N384" s="47"/>
      <c r="Q384" s="1"/>
      <c r="R384" s="1"/>
      <c r="S384" s="1">
        <f t="shared" si="821"/>
        <v>0</v>
      </c>
      <c r="U384" s="1"/>
      <c r="V384" s="1"/>
      <c r="W384" s="1">
        <f t="shared" si="300"/>
        <v>0</v>
      </c>
      <c r="X384" s="1"/>
      <c r="Y384" s="1"/>
      <c r="Z384" s="1">
        <f>Table19[[#This Row],[Quantity2]]*Table19[[#This Row],[U Cost]]</f>
        <v>0</v>
      </c>
      <c r="AB384" s="1"/>
      <c r="AC384" s="1"/>
      <c r="AD384" s="1">
        <f t="shared" si="6"/>
        <v>0</v>
      </c>
      <c r="AE384" s="1"/>
      <c r="AF384" s="1">
        <f>SUM(Table19[[#This Row],[Total 
Paid]:[Shipping 
Charged]])</f>
        <v>0</v>
      </c>
      <c r="AG384" s="1"/>
      <c r="AH384" s="1"/>
      <c r="AI384" s="1">
        <f t="shared" si="7"/>
        <v>0</v>
      </c>
      <c r="AK384" s="1"/>
      <c r="AL384" s="1"/>
      <c r="AM384" s="1"/>
      <c r="AN384" s="1"/>
      <c r="AP384" s="30"/>
      <c r="AQ384" s="1"/>
      <c r="AR384" s="1">
        <f t="shared" si="836"/>
        <v>0</v>
      </c>
      <c r="AS384" s="1"/>
      <c r="AT384" s="1"/>
      <c r="AU384" s="2">
        <f t="shared" si="9"/>
        <v>0</v>
      </c>
      <c r="AW384" s="1"/>
      <c r="AX384" s="1"/>
      <c r="AY384" s="1"/>
      <c r="AZ384" s="2">
        <f t="shared" si="301"/>
        <v>0</v>
      </c>
      <c r="BA384" s="2">
        <f>SUM(AF384,AH384,-AZ384,-Table19[[#This Row],[Sale Fee]])</f>
        <v>0</v>
      </c>
      <c r="BC384" s="1"/>
      <c r="BD384" s="1"/>
      <c r="BE384" s="1"/>
    </row>
    <row r="385" spans="1:57" x14ac:dyDescent="0.25">
      <c r="A385" s="1"/>
      <c r="B385" s="1"/>
      <c r="E385" s="4"/>
      <c r="F385" s="4"/>
      <c r="N385" s="47"/>
      <c r="Q385" s="1"/>
      <c r="R385" s="1"/>
      <c r="S385" s="1">
        <f t="shared" si="821"/>
        <v>0</v>
      </c>
      <c r="U385" s="1"/>
      <c r="V385" s="1"/>
      <c r="W385" s="1">
        <f t="shared" si="300"/>
        <v>0</v>
      </c>
      <c r="X385" s="1"/>
      <c r="Y385" s="1"/>
      <c r="Z385" s="1">
        <f>Table19[[#This Row],[Quantity2]]*Table19[[#This Row],[U Cost]]</f>
        <v>0</v>
      </c>
      <c r="AB385" s="1"/>
      <c r="AC385" s="1"/>
      <c r="AD385" s="1">
        <f t="shared" si="6"/>
        <v>0</v>
      </c>
      <c r="AE385" s="1"/>
      <c r="AF385" s="1">
        <f>SUM(Table19[[#This Row],[Total 
Paid]:[Shipping 
Charged]])</f>
        <v>0</v>
      </c>
      <c r="AG385" s="1"/>
      <c r="AH385" s="1"/>
      <c r="AI385" s="1">
        <f t="shared" si="7"/>
        <v>0</v>
      </c>
      <c r="AK385" s="1"/>
      <c r="AL385" s="1"/>
      <c r="AM385" s="1"/>
      <c r="AN385" s="1"/>
      <c r="AP385" s="30"/>
      <c r="AQ385" s="1"/>
      <c r="AR385" s="1">
        <f t="shared" si="836"/>
        <v>0</v>
      </c>
      <c r="AS385" s="1"/>
      <c r="AT385" s="1"/>
      <c r="AU385" s="2">
        <f t="shared" si="9"/>
        <v>0</v>
      </c>
      <c r="AW385" s="1"/>
      <c r="AX385" s="1"/>
      <c r="AY385" s="1"/>
      <c r="AZ385" s="2">
        <f t="shared" si="301"/>
        <v>0</v>
      </c>
      <c r="BA385" s="2">
        <f>SUM(AF385,AH385,-AZ385,-Table19[[#This Row],[Sale Fee]])</f>
        <v>0</v>
      </c>
      <c r="BC385" s="1"/>
      <c r="BD385" s="1"/>
      <c r="BE385" s="1"/>
    </row>
    <row r="386" spans="1:57" x14ac:dyDescent="0.25">
      <c r="A386" s="1"/>
      <c r="B386" s="1"/>
      <c r="E386" s="4"/>
      <c r="F386" s="4"/>
      <c r="Q386" s="1"/>
      <c r="R386" s="1"/>
      <c r="S386" s="1">
        <f t="shared" ref="S386:S408" si="837">R386*Q386</f>
        <v>0</v>
      </c>
      <c r="U386" s="1"/>
      <c r="V386" s="1"/>
      <c r="W386" s="1">
        <f t="shared" si="300"/>
        <v>0</v>
      </c>
      <c r="X386" s="1"/>
      <c r="Y386" s="1"/>
      <c r="Z386" s="1">
        <f>Table19[[#This Row],[Quantity2]]*Table19[[#This Row],[U Cost]]</f>
        <v>0</v>
      </c>
      <c r="AB386" s="1"/>
      <c r="AC386" s="1"/>
      <c r="AD386" s="1">
        <f t="shared" si="6"/>
        <v>0</v>
      </c>
      <c r="AE386" s="1"/>
      <c r="AF386" s="1">
        <f>SUM(Table19[[#This Row],[Total 
Paid]:[Shipping 
Charged]])</f>
        <v>0</v>
      </c>
      <c r="AG386" s="1"/>
      <c r="AH386" s="1"/>
      <c r="AI386" s="1">
        <f t="shared" si="7"/>
        <v>0</v>
      </c>
      <c r="AK386" s="1"/>
      <c r="AL386" s="1"/>
      <c r="AM386" s="1"/>
      <c r="AN386" s="1"/>
      <c r="AP386" s="30"/>
      <c r="AQ386" s="1"/>
      <c r="AR386" s="1">
        <f t="shared" si="836"/>
        <v>0</v>
      </c>
      <c r="AS386" s="1"/>
      <c r="AT386" s="1"/>
      <c r="AU386" s="2">
        <f t="shared" si="9"/>
        <v>0</v>
      </c>
      <c r="AW386" s="1"/>
      <c r="AX386" s="1"/>
      <c r="AY386" s="1"/>
      <c r="AZ386" s="2">
        <f t="shared" si="301"/>
        <v>0</v>
      </c>
      <c r="BA386" s="2">
        <f>SUM(AF386,AH386,-AZ386,-Table19[[#This Row],[Sale Fee]])</f>
        <v>0</v>
      </c>
      <c r="BC386" s="1"/>
      <c r="BD386" s="1"/>
      <c r="BE386" s="1"/>
    </row>
    <row r="387" spans="1:57" x14ac:dyDescent="0.25">
      <c r="A387" s="1"/>
      <c r="B387" s="1"/>
      <c r="E387" s="4"/>
      <c r="F387" s="4"/>
      <c r="Q387" s="1"/>
      <c r="R387" s="1"/>
      <c r="S387" s="1">
        <f t="shared" si="837"/>
        <v>0</v>
      </c>
      <c r="U387" s="1"/>
      <c r="V387" s="1"/>
      <c r="W387" s="1">
        <f t="shared" si="300"/>
        <v>0</v>
      </c>
      <c r="X387" s="1"/>
      <c r="Y387" s="1"/>
      <c r="Z387" s="1">
        <f>Table19[[#This Row],[Quantity2]]*Table19[[#This Row],[U Cost]]</f>
        <v>0</v>
      </c>
      <c r="AB387" s="1"/>
      <c r="AC387" s="1"/>
      <c r="AD387" s="1">
        <f t="shared" si="6"/>
        <v>0</v>
      </c>
      <c r="AE387" s="1"/>
      <c r="AF387" s="1">
        <f>SUM(Table19[[#This Row],[Total 
Paid]:[Shipping 
Charged]])</f>
        <v>0</v>
      </c>
      <c r="AG387" s="1"/>
      <c r="AH387" s="1"/>
      <c r="AI387" s="1">
        <f t="shared" si="7"/>
        <v>0</v>
      </c>
      <c r="AK387" s="1"/>
      <c r="AL387" s="1"/>
      <c r="AM387" s="1"/>
      <c r="AN387" s="1"/>
      <c r="AP387" s="30"/>
      <c r="AQ387" s="1"/>
      <c r="AR387" s="1">
        <f t="shared" si="836"/>
        <v>0</v>
      </c>
      <c r="AS387" s="1"/>
      <c r="AT387" s="1"/>
      <c r="AU387" s="2">
        <f t="shared" si="9"/>
        <v>0</v>
      </c>
      <c r="AW387" s="1"/>
      <c r="AX387" s="1"/>
      <c r="AY387" s="1"/>
      <c r="AZ387" s="2">
        <f t="shared" ref="AZ387:AZ408" si="838">SUM(AU387,AW387,AX387,AY387)</f>
        <v>0</v>
      </c>
      <c r="BA387" s="2">
        <f>SUM(AF387,AH387,-AZ387,-Table19[[#This Row],[Sale Fee]])</f>
        <v>0</v>
      </c>
      <c r="BC387" s="1"/>
      <c r="BD387" s="1"/>
      <c r="BE387" s="1"/>
    </row>
    <row r="388" spans="1:57" x14ac:dyDescent="0.25">
      <c r="A388" s="1"/>
      <c r="B388" s="1"/>
      <c r="E388" s="4"/>
      <c r="F388" s="4"/>
      <c r="Q388" s="1"/>
      <c r="R388" s="1"/>
      <c r="S388" s="1">
        <f t="shared" si="837"/>
        <v>0</v>
      </c>
      <c r="U388" s="1"/>
      <c r="V388" s="1"/>
      <c r="W388" s="1">
        <f t="shared" si="300"/>
        <v>0</v>
      </c>
      <c r="X388" s="1"/>
      <c r="Y388" s="1"/>
      <c r="Z388" s="1">
        <f>Table19[[#This Row],[Quantity2]]*Table19[[#This Row],[U Cost]]</f>
        <v>0</v>
      </c>
      <c r="AB388" s="1"/>
      <c r="AC388" s="1"/>
      <c r="AD388" s="1">
        <f t="shared" si="6"/>
        <v>0</v>
      </c>
      <c r="AE388" s="1"/>
      <c r="AF388" s="1">
        <f>SUM(Table19[[#This Row],[Total 
Paid]:[Shipping 
Charged]])</f>
        <v>0</v>
      </c>
      <c r="AG388" s="1"/>
      <c r="AH388" s="1"/>
      <c r="AI388" s="1">
        <f t="shared" si="7"/>
        <v>0</v>
      </c>
      <c r="AK388" s="1"/>
      <c r="AL388" s="1"/>
      <c r="AM388" s="1"/>
      <c r="AN388" s="1"/>
      <c r="AP388" s="30"/>
      <c r="AQ388" s="1"/>
      <c r="AR388" s="1">
        <f t="shared" si="836"/>
        <v>0</v>
      </c>
      <c r="AS388" s="1"/>
      <c r="AT388" s="1"/>
      <c r="AU388" s="2">
        <f t="shared" si="9"/>
        <v>0</v>
      </c>
      <c r="AW388" s="1"/>
      <c r="AX388" s="1"/>
      <c r="AY388" s="1"/>
      <c r="AZ388" s="2">
        <f t="shared" si="838"/>
        <v>0</v>
      </c>
      <c r="BA388" s="2">
        <f>SUM(AF388,AH388,-AZ388,-Table19[[#This Row],[Sale Fee]])</f>
        <v>0</v>
      </c>
      <c r="BC388" s="1"/>
      <c r="BD388" s="1"/>
      <c r="BE388" s="1"/>
    </row>
    <row r="389" spans="1:57" x14ac:dyDescent="0.25">
      <c r="A389" s="1"/>
      <c r="B389" s="1"/>
      <c r="E389" s="4"/>
      <c r="F389" s="4"/>
      <c r="Q389" s="1"/>
      <c r="R389" s="1"/>
      <c r="S389" s="1">
        <f t="shared" si="837"/>
        <v>0</v>
      </c>
      <c r="U389" s="1"/>
      <c r="V389" s="1"/>
      <c r="W389" s="1">
        <f t="shared" si="300"/>
        <v>0</v>
      </c>
      <c r="X389" s="1"/>
      <c r="Y389" s="1"/>
      <c r="Z389" s="1">
        <f>Table19[[#This Row],[Quantity2]]*Table19[[#This Row],[U Cost]]</f>
        <v>0</v>
      </c>
      <c r="AB389" s="1"/>
      <c r="AC389" s="1"/>
      <c r="AD389" s="1">
        <f t="shared" si="6"/>
        <v>0</v>
      </c>
      <c r="AE389" s="1"/>
      <c r="AF389" s="1">
        <f>SUM(Table19[[#This Row],[Total 
Paid]:[Shipping 
Charged]])</f>
        <v>0</v>
      </c>
      <c r="AG389" s="1"/>
      <c r="AH389" s="1"/>
      <c r="AI389" s="1">
        <f t="shared" si="7"/>
        <v>0</v>
      </c>
      <c r="AK389" s="1"/>
      <c r="AL389" s="1"/>
      <c r="AM389" s="1"/>
      <c r="AN389" s="1"/>
      <c r="AP389" s="30"/>
      <c r="AQ389" s="1"/>
      <c r="AR389" s="1">
        <f t="shared" si="836"/>
        <v>0</v>
      </c>
      <c r="AS389" s="1"/>
      <c r="AT389" s="1"/>
      <c r="AU389" s="2">
        <f t="shared" si="9"/>
        <v>0</v>
      </c>
      <c r="AW389" s="1"/>
      <c r="AX389" s="1"/>
      <c r="AY389" s="1"/>
      <c r="AZ389" s="2">
        <f t="shared" si="838"/>
        <v>0</v>
      </c>
      <c r="BA389" s="2">
        <f>SUM(AF389,AH389,-AZ389,-Table19[[#This Row],[Sale Fee]])</f>
        <v>0</v>
      </c>
      <c r="BC389" s="1"/>
      <c r="BD389" s="1"/>
      <c r="BE389" s="1"/>
    </row>
    <row r="390" spans="1:57" x14ac:dyDescent="0.25">
      <c r="A390" s="1"/>
      <c r="B390" s="1"/>
      <c r="E390" s="4"/>
      <c r="F390" s="4"/>
      <c r="Q390" s="1"/>
      <c r="R390" s="1"/>
      <c r="S390" s="1">
        <f t="shared" si="837"/>
        <v>0</v>
      </c>
      <c r="U390" s="1"/>
      <c r="V390" s="1"/>
      <c r="W390" s="1">
        <f t="shared" si="300"/>
        <v>0</v>
      </c>
      <c r="X390" s="1"/>
      <c r="Y390" s="1"/>
      <c r="Z390" s="1">
        <f>Table19[[#This Row],[Quantity2]]*Table19[[#This Row],[U Cost]]</f>
        <v>0</v>
      </c>
      <c r="AB390" s="1"/>
      <c r="AC390" s="1"/>
      <c r="AD390" s="1">
        <f t="shared" si="6"/>
        <v>0</v>
      </c>
      <c r="AE390" s="1"/>
      <c r="AF390" s="1">
        <f>SUM(Table19[[#This Row],[Total 
Paid]:[Shipping 
Charged]])</f>
        <v>0</v>
      </c>
      <c r="AG390" s="1"/>
      <c r="AH390" s="1"/>
      <c r="AI390" s="1">
        <f t="shared" si="7"/>
        <v>0</v>
      </c>
      <c r="AK390" s="1"/>
      <c r="AL390" s="1"/>
      <c r="AM390" s="1"/>
      <c r="AN390" s="1"/>
      <c r="AP390" s="30"/>
      <c r="AQ390" s="1"/>
      <c r="AR390" s="1">
        <f t="shared" si="836"/>
        <v>0</v>
      </c>
      <c r="AS390" s="1"/>
      <c r="AT390" s="1"/>
      <c r="AU390" s="2">
        <f t="shared" si="9"/>
        <v>0</v>
      </c>
      <c r="AW390" s="1"/>
      <c r="AX390" s="1"/>
      <c r="AY390" s="1"/>
      <c r="AZ390" s="2">
        <f t="shared" si="838"/>
        <v>0</v>
      </c>
      <c r="BA390" s="2">
        <f>SUM(AF390,AH390,-AZ390,-Table19[[#This Row],[Sale Fee]])</f>
        <v>0</v>
      </c>
      <c r="BC390" s="1"/>
      <c r="BD390" s="1"/>
      <c r="BE390" s="1"/>
    </row>
    <row r="391" spans="1:57" x14ac:dyDescent="0.25">
      <c r="A391" s="1"/>
      <c r="B391" s="1"/>
      <c r="E391" s="4"/>
      <c r="F391" s="4"/>
      <c r="Q391" s="1"/>
      <c r="R391" s="1"/>
      <c r="S391" s="1">
        <f t="shared" si="837"/>
        <v>0</v>
      </c>
      <c r="U391" s="1"/>
      <c r="V391" s="1"/>
      <c r="W391" s="1">
        <f t="shared" si="300"/>
        <v>0</v>
      </c>
      <c r="X391" s="1"/>
      <c r="Y391" s="1"/>
      <c r="Z391" s="1">
        <f>Table19[[#This Row],[Quantity2]]*Table19[[#This Row],[U Cost]]</f>
        <v>0</v>
      </c>
      <c r="AB391" s="1"/>
      <c r="AC391" s="1"/>
      <c r="AD391" s="1">
        <f t="shared" si="6"/>
        <v>0</v>
      </c>
      <c r="AE391" s="1"/>
      <c r="AF391" s="1">
        <f>SUM(Table19[[#This Row],[Total 
Paid]:[Shipping 
Charged]])</f>
        <v>0</v>
      </c>
      <c r="AG391" s="1"/>
      <c r="AH391" s="1"/>
      <c r="AI391" s="1">
        <f t="shared" si="7"/>
        <v>0</v>
      </c>
      <c r="AK391" s="1"/>
      <c r="AL391" s="1"/>
      <c r="AM391" s="1"/>
      <c r="AN391" s="1"/>
      <c r="AP391" s="30"/>
      <c r="AQ391" s="1"/>
      <c r="AR391" s="1">
        <f t="shared" si="836"/>
        <v>0</v>
      </c>
      <c r="AS391" s="1"/>
      <c r="AT391" s="1"/>
      <c r="AU391" s="2">
        <f t="shared" si="9"/>
        <v>0</v>
      </c>
      <c r="AW391" s="1"/>
      <c r="AX391" s="1"/>
      <c r="AY391" s="1"/>
      <c r="AZ391" s="2">
        <f t="shared" si="838"/>
        <v>0</v>
      </c>
      <c r="BA391" s="2">
        <f>SUM(AF391,AH391,-AZ391,-Table19[[#This Row],[Sale Fee]])</f>
        <v>0</v>
      </c>
      <c r="BC391" s="1"/>
      <c r="BD391" s="1"/>
      <c r="BE391" s="1"/>
    </row>
    <row r="392" spans="1:57" x14ac:dyDescent="0.25">
      <c r="A392" s="1"/>
      <c r="B392" s="1"/>
      <c r="E392" s="4"/>
      <c r="F392" s="4"/>
      <c r="Q392" s="1"/>
      <c r="R392" s="1"/>
      <c r="S392" s="1">
        <f t="shared" si="837"/>
        <v>0</v>
      </c>
      <c r="U392" s="1"/>
      <c r="V392" s="1"/>
      <c r="W392" s="1">
        <f t="shared" si="300"/>
        <v>0</v>
      </c>
      <c r="X392" s="1"/>
      <c r="Y392" s="1"/>
      <c r="Z392" s="1">
        <f>Table19[[#This Row],[Quantity2]]*Table19[[#This Row],[U Cost]]</f>
        <v>0</v>
      </c>
      <c r="AB392" s="1"/>
      <c r="AC392" s="1"/>
      <c r="AD392" s="1">
        <f t="shared" ref="AD392:AD408" si="839">AC392*AB392</f>
        <v>0</v>
      </c>
      <c r="AE392" s="1"/>
      <c r="AF392" s="1">
        <f>SUM(Table19[[#This Row],[Total 
Paid]:[Shipping 
Charged]])</f>
        <v>0</v>
      </c>
      <c r="AG392" s="1"/>
      <c r="AH392" s="1"/>
      <c r="AI392" s="1">
        <f t="shared" si="7"/>
        <v>0</v>
      </c>
      <c r="AK392" s="1"/>
      <c r="AL392" s="1"/>
      <c r="AM392" s="1"/>
      <c r="AN392" s="1"/>
      <c r="AP392" s="30"/>
      <c r="AQ392" s="1"/>
      <c r="AR392" s="1">
        <f t="shared" si="836"/>
        <v>0</v>
      </c>
      <c r="AS392" s="1"/>
      <c r="AT392" s="1"/>
      <c r="AU392" s="2">
        <f t="shared" si="9"/>
        <v>0</v>
      </c>
      <c r="AW392" s="1"/>
      <c r="AX392" s="1"/>
      <c r="AY392" s="1"/>
      <c r="AZ392" s="2">
        <f t="shared" si="838"/>
        <v>0</v>
      </c>
      <c r="BA392" s="2">
        <f>SUM(AF392,AH392,-AZ392,-Table19[[#This Row],[Sale Fee]])</f>
        <v>0</v>
      </c>
      <c r="BC392" s="1"/>
      <c r="BD392" s="1"/>
      <c r="BE392" s="1"/>
    </row>
    <row r="393" spans="1:57" x14ac:dyDescent="0.25">
      <c r="A393" s="1"/>
      <c r="B393" s="1"/>
      <c r="E393" s="4"/>
      <c r="F393" s="4"/>
      <c r="Q393" s="1"/>
      <c r="R393" s="1"/>
      <c r="S393" s="1">
        <f t="shared" si="837"/>
        <v>0</v>
      </c>
      <c r="U393" s="1"/>
      <c r="V393" s="1"/>
      <c r="W393" s="1">
        <f t="shared" si="300"/>
        <v>0</v>
      </c>
      <c r="X393" s="1"/>
      <c r="Y393" s="1"/>
      <c r="Z393" s="1">
        <f>Table19[[#This Row],[Quantity2]]*Table19[[#This Row],[U Cost]]</f>
        <v>0</v>
      </c>
      <c r="AB393" s="1"/>
      <c r="AC393" s="1"/>
      <c r="AD393" s="1">
        <f t="shared" si="839"/>
        <v>0</v>
      </c>
      <c r="AE393" s="1"/>
      <c r="AF393" s="1">
        <f>SUM(Table19[[#This Row],[Total 
Paid]:[Shipping 
Charged]])</f>
        <v>0</v>
      </c>
      <c r="AG393" s="1"/>
      <c r="AH393" s="1"/>
      <c r="AI393" s="1">
        <f t="shared" ref="AI393:AI408" si="840">SUM(AF393,AG393,AH393)</f>
        <v>0</v>
      </c>
      <c r="AK393" s="1"/>
      <c r="AL393" s="1"/>
      <c r="AM393" s="1"/>
      <c r="AN393" s="1"/>
      <c r="AP393" s="30"/>
      <c r="AQ393" s="1"/>
      <c r="AR393" s="1">
        <f t="shared" si="836"/>
        <v>0</v>
      </c>
      <c r="AS393" s="1"/>
      <c r="AT393" s="1"/>
      <c r="AU393" s="2">
        <f t="shared" ref="AU393:AU408" si="841">SUM(AR393:AT393)</f>
        <v>0</v>
      </c>
      <c r="AW393" s="1"/>
      <c r="AX393" s="1"/>
      <c r="AY393" s="1"/>
      <c r="AZ393" s="2">
        <f t="shared" si="838"/>
        <v>0</v>
      </c>
      <c r="BA393" s="2">
        <f>SUM(AF393,AH393,-AZ393,-Table19[[#This Row],[Sale Fee]])</f>
        <v>0</v>
      </c>
      <c r="BC393" s="1"/>
      <c r="BD393" s="1"/>
      <c r="BE393" s="1"/>
    </row>
    <row r="394" spans="1:57" x14ac:dyDescent="0.25">
      <c r="A394" s="1"/>
      <c r="B394" s="1"/>
      <c r="E394" s="4"/>
      <c r="F394" s="4"/>
      <c r="Q394" s="1"/>
      <c r="R394" s="1"/>
      <c r="S394" s="1">
        <f t="shared" si="837"/>
        <v>0</v>
      </c>
      <c r="U394" s="1"/>
      <c r="V394" s="1"/>
      <c r="W394" s="1">
        <f t="shared" si="300"/>
        <v>0</v>
      </c>
      <c r="X394" s="1"/>
      <c r="Y394" s="1"/>
      <c r="Z394" s="1">
        <f>Table19[[#This Row],[Quantity2]]*Table19[[#This Row],[U Cost]]</f>
        <v>0</v>
      </c>
      <c r="AB394" s="1"/>
      <c r="AC394" s="1"/>
      <c r="AD394" s="1">
        <f t="shared" si="839"/>
        <v>0</v>
      </c>
      <c r="AE394" s="1"/>
      <c r="AF394" s="1">
        <f>SUM(Table19[[#This Row],[Total 
Paid]:[Shipping 
Charged]])</f>
        <v>0</v>
      </c>
      <c r="AG394" s="1"/>
      <c r="AH394" s="1"/>
      <c r="AI394" s="1">
        <f t="shared" si="840"/>
        <v>0</v>
      </c>
      <c r="AK394" s="1"/>
      <c r="AL394" s="1"/>
      <c r="AM394" s="1"/>
      <c r="AN394" s="1"/>
      <c r="AP394" s="30"/>
      <c r="AQ394" s="1"/>
      <c r="AR394" s="1">
        <f t="shared" si="836"/>
        <v>0</v>
      </c>
      <c r="AS394" s="1"/>
      <c r="AT394" s="1"/>
      <c r="AU394" s="2">
        <f t="shared" si="841"/>
        <v>0</v>
      </c>
      <c r="AW394" s="1"/>
      <c r="AX394" s="1"/>
      <c r="AY394" s="1"/>
      <c r="AZ394" s="2">
        <f t="shared" si="838"/>
        <v>0</v>
      </c>
      <c r="BA394" s="2">
        <f>SUM(AF394,AH394,-AZ394,-Table19[[#This Row],[Sale Fee]])</f>
        <v>0</v>
      </c>
      <c r="BC394" s="1"/>
      <c r="BD394" s="1"/>
      <c r="BE394" s="1"/>
    </row>
    <row r="395" spans="1:57" x14ac:dyDescent="0.25">
      <c r="A395" s="1"/>
      <c r="B395" s="1"/>
      <c r="E395" s="4"/>
      <c r="F395" s="4"/>
      <c r="Q395" s="1"/>
      <c r="R395" s="1"/>
      <c r="S395" s="1">
        <f t="shared" si="837"/>
        <v>0</v>
      </c>
      <c r="U395" s="1"/>
      <c r="V395" s="1"/>
      <c r="W395" s="1">
        <f t="shared" si="300"/>
        <v>0</v>
      </c>
      <c r="X395" s="1"/>
      <c r="Y395" s="1"/>
      <c r="Z395" s="1">
        <f>Table19[[#This Row],[Quantity2]]*Table19[[#This Row],[U Cost]]</f>
        <v>0</v>
      </c>
      <c r="AB395" s="1"/>
      <c r="AC395" s="1"/>
      <c r="AD395" s="1">
        <f t="shared" si="839"/>
        <v>0</v>
      </c>
      <c r="AE395" s="1"/>
      <c r="AF395" s="1">
        <f>SUM(Table19[[#This Row],[Total 
Paid]:[Shipping 
Charged]])</f>
        <v>0</v>
      </c>
      <c r="AG395" s="1"/>
      <c r="AH395" s="1"/>
      <c r="AI395" s="1">
        <f t="shared" si="840"/>
        <v>0</v>
      </c>
      <c r="AK395" s="1"/>
      <c r="AL395" s="1"/>
      <c r="AM395" s="1"/>
      <c r="AN395" s="1"/>
      <c r="AP395" s="30"/>
      <c r="AQ395" s="1"/>
      <c r="AR395" s="1">
        <f t="shared" si="836"/>
        <v>0</v>
      </c>
      <c r="AS395" s="1"/>
      <c r="AT395" s="1"/>
      <c r="AU395" s="2">
        <f t="shared" si="841"/>
        <v>0</v>
      </c>
      <c r="AW395" s="1"/>
      <c r="AX395" s="1"/>
      <c r="AY395" s="1"/>
      <c r="AZ395" s="2">
        <f t="shared" si="838"/>
        <v>0</v>
      </c>
      <c r="BA395" s="2">
        <f>SUM(AF395,AH395,-AZ395,-Table19[[#This Row],[Sale Fee]])</f>
        <v>0</v>
      </c>
      <c r="BC395" s="1"/>
      <c r="BD395" s="1"/>
      <c r="BE395" s="1"/>
    </row>
    <row r="396" spans="1:57" x14ac:dyDescent="0.25">
      <c r="A396" s="1"/>
      <c r="B396" s="1"/>
      <c r="E396" s="4"/>
      <c r="F396" s="4"/>
      <c r="Q396" s="1"/>
      <c r="R396" s="1"/>
      <c r="S396" s="1">
        <f t="shared" si="837"/>
        <v>0</v>
      </c>
      <c r="U396" s="1"/>
      <c r="V396" s="1"/>
      <c r="W396" s="1">
        <f t="shared" si="300"/>
        <v>0</v>
      </c>
      <c r="X396" s="1"/>
      <c r="Y396" s="1"/>
      <c r="Z396" s="1">
        <f>Table19[[#This Row],[Quantity2]]*Table19[[#This Row],[U Cost]]</f>
        <v>0</v>
      </c>
      <c r="AB396" s="1"/>
      <c r="AC396" s="1"/>
      <c r="AD396" s="1">
        <f t="shared" si="839"/>
        <v>0</v>
      </c>
      <c r="AE396" s="1"/>
      <c r="AF396" s="1">
        <f>SUM(Table19[[#This Row],[Total 
Paid]:[Shipping 
Charged]])</f>
        <v>0</v>
      </c>
      <c r="AG396" s="1"/>
      <c r="AH396" s="1"/>
      <c r="AI396" s="1">
        <f t="shared" si="840"/>
        <v>0</v>
      </c>
      <c r="AK396" s="1"/>
      <c r="AL396" s="1"/>
      <c r="AM396" s="1"/>
      <c r="AN396" s="1"/>
      <c r="AP396" s="30"/>
      <c r="AQ396" s="1"/>
      <c r="AR396" s="1">
        <f t="shared" si="836"/>
        <v>0</v>
      </c>
      <c r="AS396" s="1"/>
      <c r="AT396" s="1"/>
      <c r="AU396" s="2">
        <f t="shared" si="841"/>
        <v>0</v>
      </c>
      <c r="AW396" s="1"/>
      <c r="AX396" s="1"/>
      <c r="AY396" s="1"/>
      <c r="AZ396" s="2">
        <f t="shared" si="838"/>
        <v>0</v>
      </c>
      <c r="BA396" s="2">
        <f>SUM(AF396,AH396,-AZ396,-Table19[[#This Row],[Sale Fee]])</f>
        <v>0</v>
      </c>
      <c r="BC396" s="1"/>
      <c r="BD396" s="1"/>
      <c r="BE396" s="1"/>
    </row>
    <row r="397" spans="1:57" x14ac:dyDescent="0.25">
      <c r="A397" s="1"/>
      <c r="B397" s="1"/>
      <c r="E397" s="4"/>
      <c r="F397" s="4"/>
      <c r="Q397" s="1"/>
      <c r="R397" s="1"/>
      <c r="S397" s="1">
        <f t="shared" si="837"/>
        <v>0</v>
      </c>
      <c r="U397" s="1"/>
      <c r="V397" s="1"/>
      <c r="W397" s="1">
        <f t="shared" si="300"/>
        <v>0</v>
      </c>
      <c r="X397" s="1"/>
      <c r="Y397" s="1"/>
      <c r="Z397" s="1">
        <f>Table19[[#This Row],[Quantity2]]*Table19[[#This Row],[U Cost]]</f>
        <v>0</v>
      </c>
      <c r="AB397" s="1"/>
      <c r="AC397" s="1"/>
      <c r="AD397" s="1">
        <f t="shared" si="839"/>
        <v>0</v>
      </c>
      <c r="AE397" s="1"/>
      <c r="AF397" s="1">
        <f>SUM(Table19[[#This Row],[Total 
Paid]:[Shipping 
Charged]])</f>
        <v>0</v>
      </c>
      <c r="AG397" s="1"/>
      <c r="AH397" s="1"/>
      <c r="AI397" s="1">
        <f t="shared" si="840"/>
        <v>0</v>
      </c>
      <c r="AK397" s="1"/>
      <c r="AL397" s="1"/>
      <c r="AM397" s="1"/>
      <c r="AN397" s="1"/>
      <c r="AP397" s="30"/>
      <c r="AQ397" s="1"/>
      <c r="AR397" s="1">
        <f t="shared" si="836"/>
        <v>0</v>
      </c>
      <c r="AS397" s="1"/>
      <c r="AT397" s="1"/>
      <c r="AU397" s="2">
        <f t="shared" si="841"/>
        <v>0</v>
      </c>
      <c r="AW397" s="1"/>
      <c r="AX397" s="1"/>
      <c r="AY397" s="1"/>
      <c r="AZ397" s="2">
        <f t="shared" si="838"/>
        <v>0</v>
      </c>
      <c r="BA397" s="2">
        <f>SUM(AF397,AH397,-AZ397,-Table19[[#This Row],[Sale Fee]])</f>
        <v>0</v>
      </c>
      <c r="BC397" s="1"/>
      <c r="BD397" s="1"/>
      <c r="BE397" s="1"/>
    </row>
    <row r="398" spans="1:57" x14ac:dyDescent="0.25">
      <c r="A398" s="1"/>
      <c r="B398" s="1"/>
      <c r="E398" s="4"/>
      <c r="F398" s="4"/>
      <c r="Q398" s="1"/>
      <c r="R398" s="1"/>
      <c r="S398" s="1">
        <f t="shared" ref="S398" si="842">R398*Q398</f>
        <v>0</v>
      </c>
      <c r="U398" s="1"/>
      <c r="V398" s="1"/>
      <c r="W398" s="1">
        <f t="shared" ref="W398" si="843">U398*V398</f>
        <v>0</v>
      </c>
      <c r="X398" s="1"/>
      <c r="Y398" s="1"/>
      <c r="Z398" s="1">
        <f>Table19[[#This Row],[Quantity2]]*Table19[[#This Row],[U Cost]]</f>
        <v>0</v>
      </c>
      <c r="AB398" s="1"/>
      <c r="AC398" s="1"/>
      <c r="AD398" s="1">
        <f t="shared" ref="AD398" si="844">AC398*AB398</f>
        <v>0</v>
      </c>
      <c r="AE398" s="1"/>
      <c r="AF398" s="1">
        <f>SUM(Table19[[#This Row],[Total 
Paid]:[Shipping 
Charged]])</f>
        <v>0</v>
      </c>
      <c r="AG398" s="1"/>
      <c r="AH398" s="1"/>
      <c r="AI398" s="1">
        <f t="shared" ref="AI398" si="845">SUM(AF398,AG398,AH398)</f>
        <v>0</v>
      </c>
      <c r="AK398" s="1"/>
      <c r="AL398" s="1"/>
      <c r="AM398" s="1"/>
      <c r="AN398" s="1"/>
      <c r="AP398" s="30"/>
      <c r="AQ398" s="1"/>
      <c r="AR398" s="1">
        <f t="shared" ref="AR398" si="846">AQ398*AP398</f>
        <v>0</v>
      </c>
      <c r="AS398" s="1"/>
      <c r="AT398" s="1"/>
      <c r="AU398" s="2">
        <f t="shared" ref="AU398" si="847">SUM(AR398:AT398)</f>
        <v>0</v>
      </c>
      <c r="AW398" s="1"/>
      <c r="AX398" s="1"/>
      <c r="AY398" s="1"/>
      <c r="AZ398" s="2">
        <f t="shared" ref="AZ398" si="848">SUM(AU398,AW398,AX398,AY398)</f>
        <v>0</v>
      </c>
      <c r="BA398" s="2">
        <f>SUM(AF398,AH398,-AZ398,-Table19[[#This Row],[Sale Fee]])</f>
        <v>0</v>
      </c>
      <c r="BC398" s="1"/>
      <c r="BD398" s="1"/>
      <c r="BE398" s="1"/>
    </row>
    <row r="399" spans="1:57" x14ac:dyDescent="0.25">
      <c r="A399" s="1"/>
      <c r="B399" s="1"/>
      <c r="E399" s="4"/>
      <c r="F399" s="4"/>
      <c r="Q399" s="1"/>
      <c r="R399" s="1"/>
      <c r="S399" s="1">
        <f t="shared" ref="S399:S400" si="849">R399*Q399</f>
        <v>0</v>
      </c>
      <c r="U399" s="1"/>
      <c r="V399" s="1"/>
      <c r="W399" s="1">
        <f t="shared" ref="W399:W400" si="850">U399*V399</f>
        <v>0</v>
      </c>
      <c r="X399" s="1"/>
      <c r="Y399" s="1"/>
      <c r="Z399" s="1">
        <f>Table19[[#This Row],[Quantity2]]*Table19[[#This Row],[U Cost]]</f>
        <v>0</v>
      </c>
      <c r="AB399" s="1"/>
      <c r="AC399" s="1"/>
      <c r="AD399" s="1">
        <f t="shared" ref="AD399:AD400" si="851">AC399*AB399</f>
        <v>0</v>
      </c>
      <c r="AE399" s="1"/>
      <c r="AF399" s="1">
        <f>SUM(Table19[[#This Row],[Total 
Paid]:[Shipping 
Charged]])</f>
        <v>0</v>
      </c>
      <c r="AG399" s="1"/>
      <c r="AH399" s="1"/>
      <c r="AI399" s="1">
        <f t="shared" ref="AI399:AI400" si="852">SUM(AF399,AG399,AH399)</f>
        <v>0</v>
      </c>
      <c r="AK399" s="1"/>
      <c r="AL399" s="1"/>
      <c r="AM399" s="1"/>
      <c r="AN399" s="1"/>
      <c r="AP399" s="30"/>
      <c r="AQ399" s="1"/>
      <c r="AR399" s="1">
        <f t="shared" ref="AR399:AR400" si="853">AQ399*AP399</f>
        <v>0</v>
      </c>
      <c r="AS399" s="1"/>
      <c r="AT399" s="1"/>
      <c r="AU399" s="2">
        <f t="shared" ref="AU399:AU400" si="854">SUM(AR399:AT399)</f>
        <v>0</v>
      </c>
      <c r="AW399" s="1"/>
      <c r="AX399" s="1"/>
      <c r="AY399" s="1"/>
      <c r="AZ399" s="2">
        <f t="shared" ref="AZ399:AZ400" si="855">SUM(AU399,AW399,AX399,AY399)</f>
        <v>0</v>
      </c>
      <c r="BA399" s="2">
        <f>SUM(AF399,AH399,-AZ399,-Table19[[#This Row],[Sale Fee]])</f>
        <v>0</v>
      </c>
      <c r="BC399" s="1"/>
      <c r="BD399" s="1"/>
      <c r="BE399" s="1"/>
    </row>
    <row r="400" spans="1:57" x14ac:dyDescent="0.25">
      <c r="A400" s="1"/>
      <c r="B400" s="1"/>
      <c r="E400" s="4"/>
      <c r="F400" s="4"/>
      <c r="Q400" s="1"/>
      <c r="R400" s="1"/>
      <c r="S400" s="1">
        <f t="shared" si="849"/>
        <v>0</v>
      </c>
      <c r="U400" s="1"/>
      <c r="V400" s="1"/>
      <c r="W400" s="1">
        <f t="shared" si="850"/>
        <v>0</v>
      </c>
      <c r="X400" s="1"/>
      <c r="Y400" s="1"/>
      <c r="Z400" s="1">
        <f>Table19[[#This Row],[Quantity2]]*Table19[[#This Row],[U Cost]]</f>
        <v>0</v>
      </c>
      <c r="AB400" s="1"/>
      <c r="AC400" s="1"/>
      <c r="AD400" s="1">
        <f t="shared" si="851"/>
        <v>0</v>
      </c>
      <c r="AE400" s="1"/>
      <c r="AF400" s="1">
        <f>SUM(Table19[[#This Row],[Total 
Paid]:[Shipping 
Charged]])</f>
        <v>0</v>
      </c>
      <c r="AG400" s="1"/>
      <c r="AH400" s="1"/>
      <c r="AI400" s="1">
        <f t="shared" si="852"/>
        <v>0</v>
      </c>
      <c r="AK400" s="1"/>
      <c r="AL400" s="1"/>
      <c r="AM400" s="1"/>
      <c r="AN400" s="1"/>
      <c r="AP400" s="30"/>
      <c r="AQ400" s="1"/>
      <c r="AR400" s="1">
        <f t="shared" si="853"/>
        <v>0</v>
      </c>
      <c r="AS400" s="1"/>
      <c r="AT400" s="1"/>
      <c r="AU400" s="2">
        <f t="shared" si="854"/>
        <v>0</v>
      </c>
      <c r="AW400" s="1"/>
      <c r="AX400" s="1"/>
      <c r="AY400" s="1"/>
      <c r="AZ400" s="2">
        <f t="shared" si="855"/>
        <v>0</v>
      </c>
      <c r="BA400" s="2">
        <f>SUM(AF400,AH400,-AZ400,-Table19[[#This Row],[Sale Fee]])</f>
        <v>0</v>
      </c>
      <c r="BC400" s="1"/>
      <c r="BD400" s="1"/>
      <c r="BE400" s="1"/>
    </row>
    <row r="401" spans="1:57" x14ac:dyDescent="0.25">
      <c r="A401" s="1"/>
      <c r="B401" s="1"/>
      <c r="E401" s="4"/>
      <c r="F401" s="4"/>
      <c r="Q401" s="1"/>
      <c r="R401" s="1"/>
      <c r="S401" s="1">
        <f t="shared" ref="S401" si="856">R401*Q401</f>
        <v>0</v>
      </c>
      <c r="U401" s="1"/>
      <c r="V401" s="1"/>
      <c r="W401" s="1">
        <f t="shared" ref="W401" si="857">U401*V401</f>
        <v>0</v>
      </c>
      <c r="X401" s="1"/>
      <c r="Y401" s="1"/>
      <c r="Z401" s="1">
        <f>Table19[[#This Row],[Quantity2]]*Table19[[#This Row],[U Cost]]</f>
        <v>0</v>
      </c>
      <c r="AB401" s="1"/>
      <c r="AC401" s="1"/>
      <c r="AD401" s="1">
        <f t="shared" ref="AD401" si="858">AC401*AB401</f>
        <v>0</v>
      </c>
      <c r="AE401" s="1"/>
      <c r="AF401" s="1">
        <f>SUM(Table19[[#This Row],[Total 
Paid]:[Shipping 
Charged]])</f>
        <v>0</v>
      </c>
      <c r="AG401" s="1"/>
      <c r="AH401" s="1"/>
      <c r="AI401" s="1">
        <f t="shared" ref="AI401" si="859">SUM(AF401,AG401,AH401)</f>
        <v>0</v>
      </c>
      <c r="AK401" s="1"/>
      <c r="AL401" s="1"/>
      <c r="AM401" s="1"/>
      <c r="AN401" s="1"/>
      <c r="AP401" s="30"/>
      <c r="AQ401" s="1"/>
      <c r="AR401" s="1">
        <f t="shared" ref="AR401" si="860">AQ401*AP401</f>
        <v>0</v>
      </c>
      <c r="AS401" s="1"/>
      <c r="AT401" s="1"/>
      <c r="AU401" s="2">
        <f t="shared" ref="AU401" si="861">SUM(AR401:AT401)</f>
        <v>0</v>
      </c>
      <c r="AW401" s="1"/>
      <c r="AX401" s="1"/>
      <c r="AY401" s="1"/>
      <c r="AZ401" s="2">
        <f t="shared" ref="AZ401" si="862">SUM(AU401,AW401,AX401,AY401)</f>
        <v>0</v>
      </c>
      <c r="BA401" s="2">
        <f>SUM(AF401,AH401,-AZ401,-Table19[[#This Row],[Sale Fee]])</f>
        <v>0</v>
      </c>
      <c r="BC401" s="1"/>
      <c r="BD401" s="1"/>
      <c r="BE401" s="1"/>
    </row>
    <row r="402" spans="1:57" x14ac:dyDescent="0.25">
      <c r="A402" s="1"/>
      <c r="B402" s="1"/>
      <c r="E402" s="4"/>
      <c r="F402" s="4"/>
      <c r="Q402" s="1"/>
      <c r="R402" s="1"/>
      <c r="S402" s="1">
        <f t="shared" ref="S402" si="863">R402*Q402</f>
        <v>0</v>
      </c>
      <c r="U402" s="1"/>
      <c r="V402" s="1"/>
      <c r="W402" s="1">
        <f t="shared" ref="W402" si="864">U402*V402</f>
        <v>0</v>
      </c>
      <c r="X402" s="1"/>
      <c r="Y402" s="1"/>
      <c r="Z402" s="1">
        <f>Table19[[#This Row],[Quantity2]]*Table19[[#This Row],[U Cost]]</f>
        <v>0</v>
      </c>
      <c r="AB402" s="1"/>
      <c r="AC402" s="1"/>
      <c r="AD402" s="1">
        <f t="shared" ref="AD402" si="865">AC402*AB402</f>
        <v>0</v>
      </c>
      <c r="AE402" s="1"/>
      <c r="AF402" s="1">
        <f>SUM(Table19[[#This Row],[Total 
Paid]:[Shipping 
Charged]])</f>
        <v>0</v>
      </c>
      <c r="AG402" s="1"/>
      <c r="AH402" s="1"/>
      <c r="AI402" s="1">
        <f t="shared" ref="AI402" si="866">SUM(AF402,AG402,AH402)</f>
        <v>0</v>
      </c>
      <c r="AK402" s="1"/>
      <c r="AL402" s="1"/>
      <c r="AM402" s="1"/>
      <c r="AN402" s="1"/>
      <c r="AP402" s="30"/>
      <c r="AQ402" s="1"/>
      <c r="AR402" s="1">
        <f t="shared" ref="AR402" si="867">AQ402*AP402</f>
        <v>0</v>
      </c>
      <c r="AS402" s="1"/>
      <c r="AT402" s="1"/>
      <c r="AU402" s="2">
        <f t="shared" ref="AU402" si="868">SUM(AR402:AT402)</f>
        <v>0</v>
      </c>
      <c r="AW402" s="1"/>
      <c r="AX402" s="1"/>
      <c r="AY402" s="1"/>
      <c r="AZ402" s="2">
        <f t="shared" ref="AZ402" si="869">SUM(AU402,AW402,AX402,AY402)</f>
        <v>0</v>
      </c>
      <c r="BA402" s="2">
        <f>SUM(AF402,AH402,-AZ402,-Table19[[#This Row],[Sale Fee]])</f>
        <v>0</v>
      </c>
      <c r="BC402" s="1"/>
      <c r="BD402" s="1"/>
      <c r="BE402" s="1"/>
    </row>
    <row r="403" spans="1:57" x14ac:dyDescent="0.25">
      <c r="A403" s="1"/>
      <c r="B403" s="1"/>
      <c r="E403" s="4"/>
      <c r="F403" s="4"/>
      <c r="Q403" s="1"/>
      <c r="R403" s="1"/>
      <c r="S403" s="1">
        <f t="shared" ref="S403" si="870">R403*Q403</f>
        <v>0</v>
      </c>
      <c r="U403" s="1"/>
      <c r="V403" s="1"/>
      <c r="W403" s="1">
        <f t="shared" ref="W403" si="871">U403*V403</f>
        <v>0</v>
      </c>
      <c r="X403" s="1"/>
      <c r="Y403" s="1"/>
      <c r="Z403" s="1">
        <f>Table19[[#This Row],[Quantity2]]*Table19[[#This Row],[U Cost]]</f>
        <v>0</v>
      </c>
      <c r="AB403" s="1"/>
      <c r="AC403" s="1"/>
      <c r="AD403" s="1">
        <f t="shared" ref="AD403" si="872">AC403*AB403</f>
        <v>0</v>
      </c>
      <c r="AE403" s="1"/>
      <c r="AF403" s="1">
        <f>SUM(Table19[[#This Row],[Total 
Paid]:[Shipping 
Charged]])</f>
        <v>0</v>
      </c>
      <c r="AG403" s="1"/>
      <c r="AH403" s="1"/>
      <c r="AI403" s="1">
        <f t="shared" ref="AI403" si="873">SUM(AF403,AG403,AH403)</f>
        <v>0</v>
      </c>
      <c r="AK403" s="1"/>
      <c r="AL403" s="1"/>
      <c r="AM403" s="1"/>
      <c r="AN403" s="1"/>
      <c r="AP403" s="30"/>
      <c r="AQ403" s="1"/>
      <c r="AR403" s="1">
        <f t="shared" ref="AR403" si="874">AQ403*AP403</f>
        <v>0</v>
      </c>
      <c r="AS403" s="1"/>
      <c r="AT403" s="1"/>
      <c r="AU403" s="2">
        <f t="shared" ref="AU403" si="875">SUM(AR403:AT403)</f>
        <v>0</v>
      </c>
      <c r="AW403" s="1"/>
      <c r="AX403" s="1"/>
      <c r="AY403" s="1"/>
      <c r="AZ403" s="2">
        <f t="shared" ref="AZ403" si="876">SUM(AU403,AW403,AX403,AY403)</f>
        <v>0</v>
      </c>
      <c r="BA403" s="2">
        <f>SUM(AF403,AH403,-AZ403,-Table19[[#This Row],[Sale Fee]])</f>
        <v>0</v>
      </c>
      <c r="BC403" s="1"/>
      <c r="BD403" s="1"/>
      <c r="BE403" s="1"/>
    </row>
    <row r="404" spans="1:57" x14ac:dyDescent="0.25">
      <c r="A404" s="1"/>
      <c r="B404" s="1"/>
      <c r="E404" s="4"/>
      <c r="F404" s="4"/>
      <c r="Q404" s="1"/>
      <c r="R404" s="1"/>
      <c r="S404" s="1">
        <f t="shared" ref="S404" si="877">R404*Q404</f>
        <v>0</v>
      </c>
      <c r="U404" s="1"/>
      <c r="V404" s="1"/>
      <c r="W404" s="1">
        <f t="shared" ref="W404" si="878">U404*V404</f>
        <v>0</v>
      </c>
      <c r="X404" s="1"/>
      <c r="Y404" s="1"/>
      <c r="Z404" s="1">
        <f>Table19[[#This Row],[Quantity2]]*Table19[[#This Row],[U Cost]]</f>
        <v>0</v>
      </c>
      <c r="AB404" s="1"/>
      <c r="AC404" s="1"/>
      <c r="AD404" s="1">
        <f t="shared" ref="AD404" si="879">AC404*AB404</f>
        <v>0</v>
      </c>
      <c r="AE404" s="1"/>
      <c r="AF404" s="1">
        <f>SUM(Table19[[#This Row],[Total 
Paid]:[Shipping 
Charged]])</f>
        <v>0</v>
      </c>
      <c r="AG404" s="1"/>
      <c r="AH404" s="1"/>
      <c r="AI404" s="1">
        <f t="shared" ref="AI404" si="880">SUM(AF404,AG404,AH404)</f>
        <v>0</v>
      </c>
      <c r="AK404" s="1"/>
      <c r="AL404" s="1"/>
      <c r="AM404" s="1"/>
      <c r="AN404" s="1"/>
      <c r="AP404" s="30"/>
      <c r="AQ404" s="1"/>
      <c r="AR404" s="1">
        <f t="shared" ref="AR404" si="881">AQ404*AP404</f>
        <v>0</v>
      </c>
      <c r="AS404" s="1"/>
      <c r="AT404" s="1"/>
      <c r="AU404" s="2">
        <f t="shared" ref="AU404" si="882">SUM(AR404:AT404)</f>
        <v>0</v>
      </c>
      <c r="AW404" s="1"/>
      <c r="AX404" s="1"/>
      <c r="AY404" s="1"/>
      <c r="AZ404" s="2">
        <f t="shared" ref="AZ404" si="883">SUM(AU404,AW404,AX404,AY404)</f>
        <v>0</v>
      </c>
      <c r="BA404" s="2">
        <f>SUM(AF404,AH404,-AZ404,-Table19[[#This Row],[Sale Fee]])</f>
        <v>0</v>
      </c>
      <c r="BC404" s="1"/>
      <c r="BD404" s="1"/>
      <c r="BE404" s="1"/>
    </row>
    <row r="405" spans="1:57" x14ac:dyDescent="0.25">
      <c r="A405" s="1"/>
      <c r="B405" s="1"/>
      <c r="E405" s="4"/>
      <c r="F405" s="4"/>
      <c r="Q405" s="1"/>
      <c r="R405" s="1"/>
      <c r="S405" s="1">
        <f t="shared" si="837"/>
        <v>0</v>
      </c>
      <c r="U405" s="1"/>
      <c r="V405" s="1"/>
      <c r="W405" s="1">
        <f t="shared" si="300"/>
        <v>0</v>
      </c>
      <c r="X405" s="1"/>
      <c r="Y405" s="1"/>
      <c r="Z405" s="1">
        <f>Table19[[#This Row],[Quantity2]]*Table19[[#This Row],[U Cost]]</f>
        <v>0</v>
      </c>
      <c r="AB405" s="1"/>
      <c r="AC405" s="1"/>
      <c r="AD405" s="1">
        <f t="shared" si="839"/>
        <v>0</v>
      </c>
      <c r="AE405" s="1"/>
      <c r="AF405" s="1">
        <f>SUM(Table19[[#This Row],[Total 
Paid]:[Shipping 
Charged]])</f>
        <v>0</v>
      </c>
      <c r="AG405" s="1"/>
      <c r="AH405" s="1"/>
      <c r="AI405" s="1">
        <f t="shared" si="840"/>
        <v>0</v>
      </c>
      <c r="AK405" s="1"/>
      <c r="AL405" s="1"/>
      <c r="AM405" s="1"/>
      <c r="AN405" s="1"/>
      <c r="AP405" s="30"/>
      <c r="AQ405" s="1"/>
      <c r="AR405" s="1">
        <f t="shared" si="836"/>
        <v>0</v>
      </c>
      <c r="AS405" s="1"/>
      <c r="AT405" s="1"/>
      <c r="AU405" s="2">
        <f t="shared" si="841"/>
        <v>0</v>
      </c>
      <c r="AW405" s="1"/>
      <c r="AX405" s="1"/>
      <c r="AY405" s="1"/>
      <c r="AZ405" s="2">
        <f t="shared" si="838"/>
        <v>0</v>
      </c>
      <c r="BA405" s="2">
        <f>SUM(AF405,AH405,-AZ405,-Table19[[#This Row],[Sale Fee]])</f>
        <v>0</v>
      </c>
      <c r="BC405" s="1"/>
      <c r="BD405" s="1"/>
      <c r="BE405" s="1"/>
    </row>
    <row r="406" spans="1:57" x14ac:dyDescent="0.25">
      <c r="A406" s="1"/>
      <c r="B406" s="1"/>
      <c r="E406" s="4"/>
      <c r="F406" s="4"/>
      <c r="Q406" s="1"/>
      <c r="R406" s="1"/>
      <c r="S406" s="1">
        <f t="shared" si="837"/>
        <v>0</v>
      </c>
      <c r="U406" s="1"/>
      <c r="V406" s="1"/>
      <c r="W406" s="1">
        <f t="shared" si="300"/>
        <v>0</v>
      </c>
      <c r="X406" s="1"/>
      <c r="Y406" s="1"/>
      <c r="Z406" s="1">
        <f>Table19[[#This Row],[Quantity2]]*Table19[[#This Row],[U Cost]]</f>
        <v>0</v>
      </c>
      <c r="AB406" s="1"/>
      <c r="AC406" s="1"/>
      <c r="AD406" s="1">
        <f t="shared" si="839"/>
        <v>0</v>
      </c>
      <c r="AE406" s="1"/>
      <c r="AF406" s="1">
        <f>SUM(Table19[[#This Row],[Total 
Paid]:[Shipping 
Charged]])</f>
        <v>0</v>
      </c>
      <c r="AG406" s="1"/>
      <c r="AH406" s="1"/>
      <c r="AI406" s="1">
        <f t="shared" si="840"/>
        <v>0</v>
      </c>
      <c r="AK406" s="1"/>
      <c r="AL406" s="1"/>
      <c r="AM406" s="1"/>
      <c r="AN406" s="1"/>
      <c r="AP406" s="30"/>
      <c r="AQ406" s="1"/>
      <c r="AR406" s="1">
        <f t="shared" si="836"/>
        <v>0</v>
      </c>
      <c r="AS406" s="1"/>
      <c r="AT406" s="1"/>
      <c r="AU406" s="2">
        <f t="shared" si="841"/>
        <v>0</v>
      </c>
      <c r="AW406" s="1"/>
      <c r="AX406" s="1"/>
      <c r="AY406" s="1"/>
      <c r="AZ406" s="2">
        <f t="shared" si="838"/>
        <v>0</v>
      </c>
      <c r="BA406" s="2">
        <f>SUM(AF406,AH406,-AZ406,-Table19[[#This Row],[Sale Fee]])</f>
        <v>0</v>
      </c>
      <c r="BC406" s="1"/>
      <c r="BD406" s="1"/>
      <c r="BE406" s="1"/>
    </row>
    <row r="407" spans="1:57" x14ac:dyDescent="0.25">
      <c r="A407" s="1"/>
      <c r="B407" s="1"/>
      <c r="E407" s="4"/>
      <c r="F407" s="4"/>
      <c r="Q407" s="1"/>
      <c r="R407" s="1"/>
      <c r="S407" s="1">
        <f t="shared" si="837"/>
        <v>0</v>
      </c>
      <c r="U407" s="1"/>
      <c r="V407" s="1"/>
      <c r="W407" s="1">
        <f t="shared" si="300"/>
        <v>0</v>
      </c>
      <c r="X407" s="1"/>
      <c r="Y407" s="1"/>
      <c r="Z407" s="1">
        <f>Table19[[#This Row],[Quantity2]]*Table19[[#This Row],[U Cost]]</f>
        <v>0</v>
      </c>
      <c r="AB407" s="1"/>
      <c r="AC407" s="1"/>
      <c r="AD407" s="1">
        <f t="shared" si="839"/>
        <v>0</v>
      </c>
      <c r="AE407" s="1"/>
      <c r="AF407" s="1">
        <f>SUM(Table19[[#This Row],[Total 
Paid]:[Shipping 
Charged]])</f>
        <v>0</v>
      </c>
      <c r="AG407" s="1"/>
      <c r="AH407" s="1"/>
      <c r="AI407" s="1">
        <f t="shared" si="840"/>
        <v>0</v>
      </c>
      <c r="AK407" s="1"/>
      <c r="AL407" s="1"/>
      <c r="AM407" s="1"/>
      <c r="AN407" s="1"/>
      <c r="AP407" s="30"/>
      <c r="AQ407" s="1"/>
      <c r="AR407" s="1">
        <f t="shared" si="836"/>
        <v>0</v>
      </c>
      <c r="AS407" s="1"/>
      <c r="AT407" s="1"/>
      <c r="AU407" s="2">
        <f t="shared" si="841"/>
        <v>0</v>
      </c>
      <c r="AW407" s="1"/>
      <c r="AX407" s="1"/>
      <c r="AY407" s="1"/>
      <c r="AZ407" s="2">
        <f t="shared" si="838"/>
        <v>0</v>
      </c>
      <c r="BA407" s="2">
        <f>SUM(AF407,AH407,-AZ407,-Table19[[#This Row],[Sale Fee]])</f>
        <v>0</v>
      </c>
      <c r="BC407" s="1"/>
      <c r="BD407" s="1"/>
      <c r="BE407" s="1"/>
    </row>
    <row r="408" spans="1:57" x14ac:dyDescent="0.25">
      <c r="A408" s="1"/>
      <c r="B408" s="1"/>
      <c r="E408" s="4"/>
      <c r="F408" s="4"/>
      <c r="Q408" s="1"/>
      <c r="R408" s="1"/>
      <c r="S408" s="1">
        <f t="shared" si="837"/>
        <v>0</v>
      </c>
      <c r="U408" s="1"/>
      <c r="V408" s="1"/>
      <c r="W408" s="1">
        <f t="shared" si="300"/>
        <v>0</v>
      </c>
      <c r="X408" s="1"/>
      <c r="Y408" s="1"/>
      <c r="Z408" s="1">
        <f>Table19[[#This Row],[Quantity2]]*Table19[[#This Row],[U Cost]]</f>
        <v>0</v>
      </c>
      <c r="AB408" s="1"/>
      <c r="AC408" s="1"/>
      <c r="AD408" s="1">
        <f t="shared" si="839"/>
        <v>0</v>
      </c>
      <c r="AE408" s="1"/>
      <c r="AF408" s="1">
        <f>SUM(Table19[[#This Row],[Total 
Paid]:[Shipping 
Charged]])</f>
        <v>0</v>
      </c>
      <c r="AG408" s="1"/>
      <c r="AH408" s="1"/>
      <c r="AI408" s="1">
        <f t="shared" si="840"/>
        <v>0</v>
      </c>
      <c r="AK408" s="1"/>
      <c r="AL408" s="1"/>
      <c r="AM408" s="1"/>
      <c r="AN408" s="1"/>
      <c r="AP408" s="30"/>
      <c r="AQ408" s="1"/>
      <c r="AR408" s="1">
        <f t="shared" si="836"/>
        <v>0</v>
      </c>
      <c r="AS408" s="1"/>
      <c r="AT408" s="1"/>
      <c r="AU408" s="2">
        <f t="shared" si="841"/>
        <v>0</v>
      </c>
      <c r="AW408" s="1"/>
      <c r="AX408" s="1"/>
      <c r="AY408" s="1"/>
      <c r="AZ408" s="2">
        <f t="shared" si="838"/>
        <v>0</v>
      </c>
      <c r="BA408" s="2">
        <f>SUM(AF408,AH408,-AZ408,-Table19[[#This Row],[Sale Fee]])</f>
        <v>0</v>
      </c>
      <c r="BC408" s="1"/>
      <c r="BD408" s="1"/>
      <c r="BE408" s="1"/>
    </row>
    <row r="409" spans="1:57" x14ac:dyDescent="0.25">
      <c r="A409" s="1"/>
      <c r="B409" s="1"/>
      <c r="E409" s="4"/>
      <c r="F409" s="4"/>
      <c r="Q409" s="1"/>
      <c r="R409" s="1"/>
      <c r="S409" s="1">
        <f t="shared" ref="S409:S462" si="884">R409*Q409</f>
        <v>0</v>
      </c>
      <c r="U409" s="1"/>
      <c r="V409" s="1"/>
      <c r="W409" s="1">
        <f t="shared" si="300"/>
        <v>0</v>
      </c>
      <c r="X409" s="1"/>
      <c r="Y409" s="1"/>
      <c r="Z409" s="1">
        <f>Table19[[#This Row],[Quantity2]]*Table19[[#This Row],[U Cost]]</f>
        <v>0</v>
      </c>
      <c r="AB409" s="1"/>
      <c r="AC409" s="1"/>
      <c r="AD409" s="1">
        <f t="shared" ref="AD409:AD468" si="885">AC409*AB409</f>
        <v>0</v>
      </c>
      <c r="AE409" s="1"/>
      <c r="AF409" s="1">
        <f>SUM(Table19[[#This Row],[Total 
Paid]:[Shipping 
Charged]])</f>
        <v>0</v>
      </c>
      <c r="AG409" s="1"/>
      <c r="AH409" s="1"/>
      <c r="AI409" s="1">
        <f t="shared" ref="AI409:AI469" si="886">SUM(AF409,AG409,AH409)</f>
        <v>0</v>
      </c>
      <c r="AK409" s="1"/>
      <c r="AL409" s="1"/>
      <c r="AM409" s="1"/>
      <c r="AN409" s="1"/>
      <c r="AP409" s="30"/>
      <c r="AQ409" s="1"/>
      <c r="AR409" s="1">
        <f t="shared" ref="AR409:AR688" si="887">AQ409*AP409</f>
        <v>0</v>
      </c>
      <c r="AS409" s="1"/>
      <c r="AT409" s="1"/>
      <c r="AU409" s="2">
        <f t="shared" ref="AU409:AU469" si="888">SUM(AR409:AT409)</f>
        <v>0</v>
      </c>
      <c r="AW409" s="1"/>
      <c r="AX409" s="1"/>
      <c r="AY409" s="1"/>
      <c r="AZ409" s="2">
        <f t="shared" ref="AZ409:AZ460" si="889">SUM(AU409,AW409,AX409,AY409)</f>
        <v>0</v>
      </c>
      <c r="BA409" s="2">
        <f>SUM(AF409,AH409,-AZ409,-Table19[[#This Row],[Sale Fee]])</f>
        <v>0</v>
      </c>
      <c r="BC409" s="1"/>
      <c r="BD409" s="1"/>
      <c r="BE409" s="1"/>
    </row>
    <row r="410" spans="1:57" x14ac:dyDescent="0.25">
      <c r="A410" s="1"/>
      <c r="B410" s="1"/>
      <c r="E410" s="4"/>
      <c r="F410" s="4"/>
      <c r="Q410" s="1"/>
      <c r="R410" s="1"/>
      <c r="S410" s="1">
        <f t="shared" si="884"/>
        <v>0</v>
      </c>
      <c r="U410" s="1"/>
      <c r="V410" s="1"/>
      <c r="W410" s="1">
        <f t="shared" si="300"/>
        <v>0</v>
      </c>
      <c r="X410" s="1"/>
      <c r="Y410" s="1"/>
      <c r="Z410" s="1">
        <f>Table19[[#This Row],[Quantity2]]*Table19[[#This Row],[U Cost]]</f>
        <v>0</v>
      </c>
      <c r="AB410" s="1"/>
      <c r="AC410" s="1"/>
      <c r="AD410" s="1">
        <f t="shared" si="885"/>
        <v>0</v>
      </c>
      <c r="AE410" s="1"/>
      <c r="AF410" s="1">
        <f>SUM(Table19[[#This Row],[Total 
Paid]:[Shipping 
Charged]])</f>
        <v>0</v>
      </c>
      <c r="AG410" s="1"/>
      <c r="AH410" s="1"/>
      <c r="AI410" s="1">
        <f t="shared" si="886"/>
        <v>0</v>
      </c>
      <c r="AK410" s="1"/>
      <c r="AL410" s="1"/>
      <c r="AM410" s="1"/>
      <c r="AN410" s="1"/>
      <c r="AP410" s="30"/>
      <c r="AQ410" s="1"/>
      <c r="AR410" s="1">
        <f t="shared" si="887"/>
        <v>0</v>
      </c>
      <c r="AS410" s="1"/>
      <c r="AT410" s="1"/>
      <c r="AU410" s="2">
        <f t="shared" si="888"/>
        <v>0</v>
      </c>
      <c r="AW410" s="1"/>
      <c r="AX410" s="1"/>
      <c r="AY410" s="1"/>
      <c r="AZ410" s="2">
        <f t="shared" si="889"/>
        <v>0</v>
      </c>
      <c r="BA410" s="2">
        <f>SUM(AF410,AH410,-AZ410,-Table19[[#This Row],[Sale Fee]])</f>
        <v>0</v>
      </c>
      <c r="BC410" s="1"/>
      <c r="BD410" s="1"/>
      <c r="BE410" s="1"/>
    </row>
    <row r="411" spans="1:57" x14ac:dyDescent="0.25">
      <c r="A411" s="1"/>
      <c r="B411" s="1"/>
      <c r="E411" s="4"/>
      <c r="F411" s="4"/>
      <c r="Q411" s="1"/>
      <c r="R411" s="1"/>
      <c r="S411" s="1">
        <f t="shared" si="884"/>
        <v>0</v>
      </c>
      <c r="U411" s="1"/>
      <c r="V411" s="1"/>
      <c r="W411" s="1">
        <f t="shared" si="300"/>
        <v>0</v>
      </c>
      <c r="X411" s="1"/>
      <c r="Y411" s="1"/>
      <c r="Z411" s="1">
        <f>Table19[[#This Row],[Quantity2]]*Table19[[#This Row],[U Cost]]</f>
        <v>0</v>
      </c>
      <c r="AB411" s="1"/>
      <c r="AC411" s="1"/>
      <c r="AD411" s="1">
        <f t="shared" si="885"/>
        <v>0</v>
      </c>
      <c r="AE411" s="1"/>
      <c r="AF411" s="1">
        <f>SUM(Table19[[#This Row],[Total 
Paid]:[Shipping 
Charged]])</f>
        <v>0</v>
      </c>
      <c r="AG411" s="1"/>
      <c r="AH411" s="1"/>
      <c r="AI411" s="1">
        <f t="shared" si="886"/>
        <v>0</v>
      </c>
      <c r="AK411" s="1"/>
      <c r="AL411" s="1"/>
      <c r="AM411" s="1"/>
      <c r="AN411" s="1"/>
      <c r="AP411" s="30"/>
      <c r="AQ411" s="1"/>
      <c r="AR411" s="1">
        <f t="shared" si="887"/>
        <v>0</v>
      </c>
      <c r="AS411" s="1"/>
      <c r="AT411" s="1"/>
      <c r="AU411" s="2">
        <f t="shared" si="888"/>
        <v>0</v>
      </c>
      <c r="AW411" s="1"/>
      <c r="AX411" s="1"/>
      <c r="AY411" s="1"/>
      <c r="AZ411" s="2">
        <f t="shared" si="889"/>
        <v>0</v>
      </c>
      <c r="BA411" s="2">
        <f>SUM(AF411,AH411,-AZ411,-Table19[[#This Row],[Sale Fee]])</f>
        <v>0</v>
      </c>
      <c r="BC411" s="1"/>
      <c r="BD411" s="1"/>
      <c r="BE411" s="1"/>
    </row>
    <row r="412" spans="1:57" x14ac:dyDescent="0.25">
      <c r="A412" s="1"/>
      <c r="B412" s="1"/>
      <c r="E412" s="4"/>
      <c r="F412" s="4"/>
      <c r="Q412" s="1"/>
      <c r="R412" s="1"/>
      <c r="S412" s="1">
        <f t="shared" si="884"/>
        <v>0</v>
      </c>
      <c r="U412" s="1"/>
      <c r="V412" s="1"/>
      <c r="W412" s="1">
        <f t="shared" ref="W412:W471" si="890">U412*V412</f>
        <v>0</v>
      </c>
      <c r="X412" s="1"/>
      <c r="Y412" s="1"/>
      <c r="Z412" s="1">
        <f>Table19[[#This Row],[Quantity2]]*Table19[[#This Row],[U Cost]]</f>
        <v>0</v>
      </c>
      <c r="AB412" s="1"/>
      <c r="AC412" s="1"/>
      <c r="AD412" s="1">
        <f t="shared" si="885"/>
        <v>0</v>
      </c>
      <c r="AE412" s="1"/>
      <c r="AF412" s="1">
        <f>SUM(Table19[[#This Row],[Total 
Paid]:[Shipping 
Charged]])</f>
        <v>0</v>
      </c>
      <c r="AG412" s="1"/>
      <c r="AH412" s="1"/>
      <c r="AI412" s="1">
        <f t="shared" si="886"/>
        <v>0</v>
      </c>
      <c r="AK412" s="1"/>
      <c r="AL412" s="1"/>
      <c r="AM412" s="1"/>
      <c r="AN412" s="1"/>
      <c r="AP412" s="30"/>
      <c r="AQ412" s="1"/>
      <c r="AR412" s="1">
        <f t="shared" si="887"/>
        <v>0</v>
      </c>
      <c r="AS412" s="1"/>
      <c r="AT412" s="1"/>
      <c r="AU412" s="2">
        <f t="shared" si="888"/>
        <v>0</v>
      </c>
      <c r="AW412" s="1"/>
      <c r="AX412" s="1"/>
      <c r="AY412" s="1"/>
      <c r="AZ412" s="2">
        <f t="shared" si="889"/>
        <v>0</v>
      </c>
      <c r="BA412" s="2">
        <f>SUM(AF412,AH412,-AZ412,-Table19[[#This Row],[Sale Fee]])</f>
        <v>0</v>
      </c>
      <c r="BC412" s="1"/>
      <c r="BD412" s="1"/>
      <c r="BE412" s="1"/>
    </row>
    <row r="413" spans="1:57" x14ac:dyDescent="0.25">
      <c r="A413" s="1"/>
      <c r="B413" s="1"/>
      <c r="E413" s="4"/>
      <c r="F413" s="4"/>
      <c r="Q413" s="1"/>
      <c r="R413" s="1"/>
      <c r="S413" s="1">
        <f t="shared" si="884"/>
        <v>0</v>
      </c>
      <c r="U413" s="1"/>
      <c r="V413" s="1"/>
      <c r="W413" s="1">
        <f t="shared" si="890"/>
        <v>0</v>
      </c>
      <c r="X413" s="1"/>
      <c r="Y413" s="1"/>
      <c r="Z413" s="1">
        <f>Table19[[#This Row],[Quantity2]]*Table19[[#This Row],[U Cost]]</f>
        <v>0</v>
      </c>
      <c r="AB413" s="1"/>
      <c r="AC413" s="1"/>
      <c r="AD413" s="1">
        <f t="shared" si="885"/>
        <v>0</v>
      </c>
      <c r="AE413" s="1"/>
      <c r="AF413" s="1">
        <f>SUM(Table19[[#This Row],[Total 
Paid]:[Shipping 
Charged]])</f>
        <v>0</v>
      </c>
      <c r="AG413" s="1"/>
      <c r="AH413" s="1"/>
      <c r="AI413" s="1">
        <f t="shared" si="886"/>
        <v>0</v>
      </c>
      <c r="AK413" s="1"/>
      <c r="AL413" s="1"/>
      <c r="AM413" s="1"/>
      <c r="AN413" s="1"/>
      <c r="AP413" s="30"/>
      <c r="AQ413" s="1"/>
      <c r="AR413" s="1">
        <f t="shared" si="887"/>
        <v>0</v>
      </c>
      <c r="AS413" s="1"/>
      <c r="AT413" s="1"/>
      <c r="AU413" s="2">
        <f t="shared" si="888"/>
        <v>0</v>
      </c>
      <c r="AW413" s="1"/>
      <c r="AX413" s="1"/>
      <c r="AY413" s="1"/>
      <c r="AZ413" s="2">
        <f t="shared" si="889"/>
        <v>0</v>
      </c>
      <c r="BA413" s="2">
        <f>SUM(AF413,AH413,-AZ413,-Table19[[#This Row],[Sale Fee]])</f>
        <v>0</v>
      </c>
      <c r="BC413" s="1"/>
      <c r="BD413" s="1"/>
      <c r="BE413" s="1"/>
    </row>
    <row r="414" spans="1:57" x14ac:dyDescent="0.25">
      <c r="A414" s="1"/>
      <c r="B414" s="1"/>
      <c r="E414" s="4"/>
      <c r="F414" s="4"/>
      <c r="Q414" s="1"/>
      <c r="R414" s="1"/>
      <c r="S414" s="1">
        <f t="shared" si="884"/>
        <v>0</v>
      </c>
      <c r="U414" s="1"/>
      <c r="V414" s="1"/>
      <c r="W414" s="1">
        <f t="shared" si="890"/>
        <v>0</v>
      </c>
      <c r="X414" s="1"/>
      <c r="Y414" s="1"/>
      <c r="Z414" s="1">
        <f>Table19[[#This Row],[Quantity2]]*Table19[[#This Row],[U Cost]]</f>
        <v>0</v>
      </c>
      <c r="AB414" s="1"/>
      <c r="AC414" s="1"/>
      <c r="AD414" s="1">
        <f t="shared" si="885"/>
        <v>0</v>
      </c>
      <c r="AE414" s="1"/>
      <c r="AF414" s="1">
        <f>SUM(Table19[[#This Row],[Total 
Paid]:[Shipping 
Charged]])</f>
        <v>0</v>
      </c>
      <c r="AG414" s="1"/>
      <c r="AH414" s="1"/>
      <c r="AI414" s="1">
        <f t="shared" si="886"/>
        <v>0</v>
      </c>
      <c r="AK414" s="1"/>
      <c r="AL414" s="1"/>
      <c r="AM414" s="1"/>
      <c r="AN414" s="1"/>
      <c r="AP414" s="30"/>
      <c r="AQ414" s="1"/>
      <c r="AR414" s="1">
        <f t="shared" si="887"/>
        <v>0</v>
      </c>
      <c r="AS414" s="1"/>
      <c r="AT414" s="1"/>
      <c r="AU414" s="2">
        <f t="shared" si="888"/>
        <v>0</v>
      </c>
      <c r="AW414" s="1"/>
      <c r="AX414" s="1"/>
      <c r="AY414" s="1"/>
      <c r="AZ414" s="2">
        <f t="shared" si="889"/>
        <v>0</v>
      </c>
      <c r="BA414" s="2">
        <f>SUM(AF414,AH414,-AZ414,-Table19[[#This Row],[Sale Fee]])</f>
        <v>0</v>
      </c>
      <c r="BC414" s="1"/>
      <c r="BD414" s="1"/>
      <c r="BE414" s="1"/>
    </row>
    <row r="415" spans="1:57" x14ac:dyDescent="0.25">
      <c r="A415" s="1"/>
      <c r="B415" s="1"/>
      <c r="E415" s="4"/>
      <c r="F415" s="4"/>
      <c r="Q415" s="1"/>
      <c r="R415" s="1"/>
      <c r="S415" s="1">
        <f t="shared" si="884"/>
        <v>0</v>
      </c>
      <c r="U415" s="1"/>
      <c r="V415" s="1"/>
      <c r="W415" s="1">
        <f t="shared" si="890"/>
        <v>0</v>
      </c>
      <c r="X415" s="1"/>
      <c r="Y415" s="1"/>
      <c r="Z415" s="1">
        <f>Table19[[#This Row],[Quantity2]]*Table19[[#This Row],[U Cost]]</f>
        <v>0</v>
      </c>
      <c r="AB415" s="1"/>
      <c r="AC415" s="1"/>
      <c r="AD415" s="1">
        <f t="shared" si="885"/>
        <v>0</v>
      </c>
      <c r="AE415" s="1"/>
      <c r="AF415" s="1">
        <f>SUM(Table19[[#This Row],[Total 
Paid]:[Shipping 
Charged]])</f>
        <v>0</v>
      </c>
      <c r="AG415" s="1"/>
      <c r="AH415" s="1"/>
      <c r="AI415" s="1">
        <f t="shared" si="886"/>
        <v>0</v>
      </c>
      <c r="AK415" s="1"/>
      <c r="AL415" s="1"/>
      <c r="AM415" s="1"/>
      <c r="AN415" s="1"/>
      <c r="AP415" s="30"/>
      <c r="AQ415" s="1"/>
      <c r="AR415" s="1">
        <f t="shared" si="887"/>
        <v>0</v>
      </c>
      <c r="AS415" s="1"/>
      <c r="AT415" s="1"/>
      <c r="AU415" s="2">
        <f t="shared" si="888"/>
        <v>0</v>
      </c>
      <c r="AW415" s="1"/>
      <c r="AX415" s="1"/>
      <c r="AY415" s="1"/>
      <c r="AZ415" s="2">
        <f t="shared" si="889"/>
        <v>0</v>
      </c>
      <c r="BA415" s="2">
        <f>SUM(AF415,AH415,-AZ415,-Table19[[#This Row],[Sale Fee]])</f>
        <v>0</v>
      </c>
      <c r="BC415" s="1"/>
      <c r="BD415" s="1"/>
      <c r="BE415" s="1"/>
    </row>
    <row r="416" spans="1:57" x14ac:dyDescent="0.25">
      <c r="A416" s="1"/>
      <c r="B416" s="1"/>
      <c r="E416" s="4"/>
      <c r="F416" s="4"/>
      <c r="Q416" s="1"/>
      <c r="R416" s="1"/>
      <c r="S416" s="1">
        <f t="shared" si="884"/>
        <v>0</v>
      </c>
      <c r="U416" s="1"/>
      <c r="V416" s="1"/>
      <c r="W416" s="1">
        <f t="shared" si="890"/>
        <v>0</v>
      </c>
      <c r="X416" s="1"/>
      <c r="Y416" s="1"/>
      <c r="Z416" s="1">
        <f>Table19[[#This Row],[Quantity2]]*Table19[[#This Row],[U Cost]]</f>
        <v>0</v>
      </c>
      <c r="AB416" s="1"/>
      <c r="AC416" s="1"/>
      <c r="AD416" s="1">
        <f t="shared" si="885"/>
        <v>0</v>
      </c>
      <c r="AE416" s="1"/>
      <c r="AF416" s="1">
        <f>SUM(Table19[[#This Row],[Total 
Paid]:[Shipping 
Charged]])</f>
        <v>0</v>
      </c>
      <c r="AG416" s="1"/>
      <c r="AH416" s="1"/>
      <c r="AI416" s="1">
        <f t="shared" si="886"/>
        <v>0</v>
      </c>
      <c r="AK416" s="1"/>
      <c r="AL416" s="1"/>
      <c r="AM416" s="1"/>
      <c r="AN416" s="1"/>
      <c r="AP416" s="30"/>
      <c r="AQ416" s="1"/>
      <c r="AR416" s="1">
        <f t="shared" si="887"/>
        <v>0</v>
      </c>
      <c r="AS416" s="1"/>
      <c r="AT416" s="1"/>
      <c r="AU416" s="2">
        <f t="shared" si="888"/>
        <v>0</v>
      </c>
      <c r="AW416" s="1"/>
      <c r="AX416" s="1"/>
      <c r="AY416" s="1"/>
      <c r="AZ416" s="2">
        <f t="shared" si="889"/>
        <v>0</v>
      </c>
      <c r="BA416" s="2">
        <f>SUM(AF416,AH416,-AZ416,-Table19[[#This Row],[Sale Fee]])</f>
        <v>0</v>
      </c>
      <c r="BC416" s="1"/>
      <c r="BD416" s="1"/>
      <c r="BE416" s="1"/>
    </row>
    <row r="417" spans="1:57" x14ac:dyDescent="0.25">
      <c r="A417" s="1"/>
      <c r="B417" s="1"/>
      <c r="E417" s="4"/>
      <c r="F417" s="4"/>
      <c r="N417" s="49"/>
      <c r="Q417" s="1"/>
      <c r="R417" s="1"/>
      <c r="S417" s="1">
        <f t="shared" si="884"/>
        <v>0</v>
      </c>
      <c r="U417" s="1"/>
      <c r="V417" s="1"/>
      <c r="W417" s="1">
        <f t="shared" si="890"/>
        <v>0</v>
      </c>
      <c r="X417" s="1"/>
      <c r="Y417" s="1"/>
      <c r="Z417" s="1">
        <f>Table19[[#This Row],[Quantity2]]*Table19[[#This Row],[U Cost]]</f>
        <v>0</v>
      </c>
      <c r="AB417" s="1"/>
      <c r="AC417" s="1"/>
      <c r="AD417" s="1">
        <f t="shared" si="885"/>
        <v>0</v>
      </c>
      <c r="AE417" s="1"/>
      <c r="AF417" s="1">
        <f>SUM(Table19[[#This Row],[Total 
Paid]:[Shipping 
Charged]])</f>
        <v>0</v>
      </c>
      <c r="AG417" s="1"/>
      <c r="AH417" s="1"/>
      <c r="AI417" s="1">
        <f t="shared" si="886"/>
        <v>0</v>
      </c>
      <c r="AK417" s="1"/>
      <c r="AL417" s="1"/>
      <c r="AM417" s="1"/>
      <c r="AN417" s="1"/>
      <c r="AP417" s="30"/>
      <c r="AQ417" s="1"/>
      <c r="AR417" s="1">
        <f t="shared" si="887"/>
        <v>0</v>
      </c>
      <c r="AS417" s="1"/>
      <c r="AT417" s="1"/>
      <c r="AU417" s="2">
        <f t="shared" si="888"/>
        <v>0</v>
      </c>
      <c r="AW417" s="1"/>
      <c r="AX417" s="1"/>
      <c r="AY417" s="1"/>
      <c r="AZ417" s="2">
        <f t="shared" si="889"/>
        <v>0</v>
      </c>
      <c r="BA417" s="2">
        <f>SUM(AF417,AH417,-AZ417,-Table19[[#This Row],[Sale Fee]])</f>
        <v>0</v>
      </c>
      <c r="BC417" s="1"/>
      <c r="BD417" s="1"/>
      <c r="BE417" s="1"/>
    </row>
    <row r="418" spans="1:57" x14ac:dyDescent="0.25">
      <c r="A418" s="1"/>
      <c r="B418" s="1"/>
      <c r="E418" s="4"/>
      <c r="F418" s="4"/>
      <c r="N418" s="49"/>
      <c r="Q418" s="1"/>
      <c r="R418" s="1"/>
      <c r="S418" s="1">
        <f t="shared" si="884"/>
        <v>0</v>
      </c>
      <c r="U418" s="1"/>
      <c r="V418" s="1"/>
      <c r="W418" s="1">
        <f t="shared" si="890"/>
        <v>0</v>
      </c>
      <c r="X418" s="1"/>
      <c r="Y418" s="1"/>
      <c r="Z418" s="1">
        <f>Table19[[#This Row],[Quantity2]]*Table19[[#This Row],[U Cost]]</f>
        <v>0</v>
      </c>
      <c r="AB418" s="1"/>
      <c r="AC418" s="1"/>
      <c r="AD418" s="1">
        <f t="shared" si="885"/>
        <v>0</v>
      </c>
      <c r="AE418" s="1"/>
      <c r="AF418" s="1">
        <f>SUM(Table19[[#This Row],[Total 
Paid]:[Shipping 
Charged]])</f>
        <v>0</v>
      </c>
      <c r="AG418" s="1"/>
      <c r="AH418" s="1"/>
      <c r="AI418" s="1">
        <f t="shared" si="886"/>
        <v>0</v>
      </c>
      <c r="AK418" s="1"/>
      <c r="AL418" s="1"/>
      <c r="AM418" s="1"/>
      <c r="AN418" s="1"/>
      <c r="AP418" s="30"/>
      <c r="AQ418" s="1"/>
      <c r="AR418" s="1">
        <f t="shared" si="887"/>
        <v>0</v>
      </c>
      <c r="AS418" s="1"/>
      <c r="AT418" s="1"/>
      <c r="AU418" s="2">
        <f t="shared" si="888"/>
        <v>0</v>
      </c>
      <c r="AW418" s="1"/>
      <c r="AX418" s="1"/>
      <c r="AY418" s="1"/>
      <c r="AZ418" s="2">
        <f t="shared" si="889"/>
        <v>0</v>
      </c>
      <c r="BA418" s="2">
        <f>SUM(AF418,AH418,-AZ418,-Table19[[#This Row],[Sale Fee]])</f>
        <v>0</v>
      </c>
      <c r="BC418" s="1"/>
      <c r="BD418" s="1"/>
      <c r="BE418" s="1"/>
    </row>
    <row r="419" spans="1:57" x14ac:dyDescent="0.25">
      <c r="A419" s="1"/>
      <c r="B419" s="1"/>
      <c r="E419" s="4"/>
      <c r="F419" s="4"/>
      <c r="N419" s="49"/>
      <c r="Q419" s="1"/>
      <c r="R419" s="1"/>
      <c r="S419" s="1">
        <f t="shared" si="884"/>
        <v>0</v>
      </c>
      <c r="U419" s="1"/>
      <c r="V419" s="1"/>
      <c r="W419" s="1">
        <f t="shared" si="890"/>
        <v>0</v>
      </c>
      <c r="X419" s="1"/>
      <c r="Y419" s="1"/>
      <c r="Z419" s="1">
        <f>Table19[[#This Row],[Quantity2]]*Table19[[#This Row],[U Cost]]</f>
        <v>0</v>
      </c>
      <c r="AB419" s="1"/>
      <c r="AC419" s="1"/>
      <c r="AD419" s="1">
        <f t="shared" si="885"/>
        <v>0</v>
      </c>
      <c r="AE419" s="1"/>
      <c r="AF419" s="1">
        <f>SUM(Table19[[#This Row],[Total 
Paid]:[Shipping 
Charged]])</f>
        <v>0</v>
      </c>
      <c r="AG419" s="1"/>
      <c r="AH419" s="1"/>
      <c r="AI419" s="1">
        <f t="shared" si="886"/>
        <v>0</v>
      </c>
      <c r="AK419" s="1"/>
      <c r="AL419" s="1"/>
      <c r="AM419" s="1"/>
      <c r="AN419" s="1"/>
      <c r="AP419" s="30"/>
      <c r="AQ419" s="1"/>
      <c r="AR419" s="1">
        <f t="shared" si="887"/>
        <v>0</v>
      </c>
      <c r="AS419" s="1"/>
      <c r="AT419" s="1"/>
      <c r="AU419" s="2">
        <f t="shared" si="888"/>
        <v>0</v>
      </c>
      <c r="AW419" s="1"/>
      <c r="AX419" s="1"/>
      <c r="AY419" s="1"/>
      <c r="AZ419" s="2">
        <f t="shared" si="889"/>
        <v>0</v>
      </c>
      <c r="BA419" s="2">
        <f>SUM(AF419,AH419,-AZ419,-Table19[[#This Row],[Sale Fee]])</f>
        <v>0</v>
      </c>
      <c r="BC419" s="1"/>
      <c r="BD419" s="1"/>
      <c r="BE419" s="1"/>
    </row>
    <row r="420" spans="1:57" x14ac:dyDescent="0.25">
      <c r="A420" s="1"/>
      <c r="B420" s="1"/>
      <c r="E420" s="4"/>
      <c r="F420" s="4"/>
      <c r="N420" s="49"/>
      <c r="Q420" s="1"/>
      <c r="R420" s="1"/>
      <c r="S420" s="1">
        <f t="shared" si="884"/>
        <v>0</v>
      </c>
      <c r="U420" s="1"/>
      <c r="V420" s="1"/>
      <c r="W420" s="1">
        <f t="shared" si="890"/>
        <v>0</v>
      </c>
      <c r="X420" s="1"/>
      <c r="Y420" s="1"/>
      <c r="Z420" s="1">
        <f>Table19[[#This Row],[Quantity2]]*Table19[[#This Row],[U Cost]]</f>
        <v>0</v>
      </c>
      <c r="AB420" s="1"/>
      <c r="AC420" s="1"/>
      <c r="AD420" s="1">
        <f t="shared" si="885"/>
        <v>0</v>
      </c>
      <c r="AE420" s="1"/>
      <c r="AF420" s="1">
        <f>SUM(Table19[[#This Row],[Total 
Paid]:[Shipping 
Charged]])</f>
        <v>0</v>
      </c>
      <c r="AG420" s="1"/>
      <c r="AH420" s="1"/>
      <c r="AI420" s="1">
        <f t="shared" si="886"/>
        <v>0</v>
      </c>
      <c r="AK420" s="1"/>
      <c r="AL420" s="1"/>
      <c r="AM420" s="1"/>
      <c r="AN420" s="1"/>
      <c r="AP420" s="30"/>
      <c r="AQ420" s="1"/>
      <c r="AR420" s="1">
        <f t="shared" si="887"/>
        <v>0</v>
      </c>
      <c r="AS420" s="1"/>
      <c r="AT420" s="1"/>
      <c r="AU420" s="2">
        <f t="shared" si="888"/>
        <v>0</v>
      </c>
      <c r="AW420" s="1"/>
      <c r="AX420" s="1"/>
      <c r="AY420" s="1"/>
      <c r="AZ420" s="2">
        <f t="shared" si="889"/>
        <v>0</v>
      </c>
      <c r="BA420" s="2">
        <f>SUM(AF420,AH420,-AZ420,-Table19[[#This Row],[Sale Fee]])</f>
        <v>0</v>
      </c>
      <c r="BC420" s="1"/>
      <c r="BD420" s="1"/>
      <c r="BE420" s="1"/>
    </row>
    <row r="421" spans="1:57" x14ac:dyDescent="0.25">
      <c r="A421" s="1"/>
      <c r="B421" s="1"/>
      <c r="E421" s="4"/>
      <c r="F421" s="4"/>
      <c r="Q421" s="1"/>
      <c r="R421" s="1"/>
      <c r="S421" s="1">
        <f t="shared" si="884"/>
        <v>0</v>
      </c>
      <c r="U421" s="1"/>
      <c r="V421" s="1"/>
      <c r="W421" s="1">
        <f t="shared" si="890"/>
        <v>0</v>
      </c>
      <c r="X421" s="1"/>
      <c r="Y421" s="1"/>
      <c r="Z421" s="1">
        <f>Table19[[#This Row],[Quantity2]]*Table19[[#This Row],[U Cost]]</f>
        <v>0</v>
      </c>
      <c r="AB421" s="1"/>
      <c r="AC421" s="1"/>
      <c r="AD421" s="1">
        <f t="shared" si="885"/>
        <v>0</v>
      </c>
      <c r="AE421" s="1"/>
      <c r="AF421" s="1">
        <f>SUM(Table19[[#This Row],[Total 
Paid]:[Shipping 
Charged]])</f>
        <v>0</v>
      </c>
      <c r="AG421" s="1"/>
      <c r="AH421" s="1"/>
      <c r="AI421" s="1">
        <f t="shared" si="886"/>
        <v>0</v>
      </c>
      <c r="AK421" s="1"/>
      <c r="AL421" s="1"/>
      <c r="AM421" s="1"/>
      <c r="AN421" s="1"/>
      <c r="AP421" s="30"/>
      <c r="AQ421" s="1"/>
      <c r="AR421" s="1">
        <f t="shared" si="887"/>
        <v>0</v>
      </c>
      <c r="AS421" s="1"/>
      <c r="AT421" s="1"/>
      <c r="AU421" s="2">
        <f t="shared" si="888"/>
        <v>0</v>
      </c>
      <c r="AW421" s="1"/>
      <c r="AX421" s="1"/>
      <c r="AY421" s="1"/>
      <c r="AZ421" s="2">
        <f t="shared" si="889"/>
        <v>0</v>
      </c>
      <c r="BA421" s="2">
        <f>SUM(AF421,AH421,-AZ421,-Table19[[#This Row],[Sale Fee]])</f>
        <v>0</v>
      </c>
      <c r="BC421" s="1"/>
      <c r="BD421" s="1"/>
      <c r="BE421" s="1"/>
    </row>
    <row r="422" spans="1:57" x14ac:dyDescent="0.25">
      <c r="A422" s="1"/>
      <c r="B422" s="1"/>
      <c r="E422" s="4"/>
      <c r="F422" s="4"/>
      <c r="Q422" s="1"/>
      <c r="R422" s="1"/>
      <c r="S422" s="1">
        <f t="shared" si="884"/>
        <v>0</v>
      </c>
      <c r="U422" s="1"/>
      <c r="V422" s="1"/>
      <c r="W422" s="1">
        <f t="shared" si="890"/>
        <v>0</v>
      </c>
      <c r="X422" s="1"/>
      <c r="Y422" s="1"/>
      <c r="Z422" s="1">
        <f>Table19[[#This Row],[Quantity2]]*Table19[[#This Row],[U Cost]]</f>
        <v>0</v>
      </c>
      <c r="AB422" s="1"/>
      <c r="AC422" s="1"/>
      <c r="AD422" s="1">
        <f t="shared" si="885"/>
        <v>0</v>
      </c>
      <c r="AE422" s="1"/>
      <c r="AF422" s="1">
        <f>SUM(Table19[[#This Row],[Total 
Paid]:[Shipping 
Charged]])</f>
        <v>0</v>
      </c>
      <c r="AG422" s="1"/>
      <c r="AH422" s="1"/>
      <c r="AI422" s="1">
        <f t="shared" si="886"/>
        <v>0</v>
      </c>
      <c r="AK422" s="1"/>
      <c r="AL422" s="1"/>
      <c r="AM422" s="1"/>
      <c r="AN422" s="1"/>
      <c r="AP422" s="30"/>
      <c r="AQ422" s="1"/>
      <c r="AR422" s="1">
        <f t="shared" si="887"/>
        <v>0</v>
      </c>
      <c r="AS422" s="1"/>
      <c r="AT422" s="1"/>
      <c r="AU422" s="2">
        <f t="shared" si="888"/>
        <v>0</v>
      </c>
      <c r="AW422" s="1"/>
      <c r="AX422" s="1"/>
      <c r="AY422" s="1"/>
      <c r="AZ422" s="2">
        <f t="shared" si="889"/>
        <v>0</v>
      </c>
      <c r="BA422" s="2">
        <f>SUM(AF422,AH422,-AZ422,-Table19[[#This Row],[Sale Fee]])</f>
        <v>0</v>
      </c>
      <c r="BC422" s="1"/>
      <c r="BD422" s="1"/>
      <c r="BE422" s="1"/>
    </row>
    <row r="423" spans="1:57" x14ac:dyDescent="0.25">
      <c r="A423" s="1"/>
      <c r="B423" s="1"/>
      <c r="E423" s="4"/>
      <c r="F423" s="4"/>
      <c r="Q423" s="1"/>
      <c r="R423" s="1"/>
      <c r="S423" s="1">
        <f t="shared" si="884"/>
        <v>0</v>
      </c>
      <c r="U423" s="1"/>
      <c r="V423" s="1"/>
      <c r="W423" s="1">
        <f t="shared" si="890"/>
        <v>0</v>
      </c>
      <c r="X423" s="1"/>
      <c r="Y423" s="1"/>
      <c r="Z423" s="1">
        <f>Table19[[#This Row],[Quantity2]]*Table19[[#This Row],[U Cost]]</f>
        <v>0</v>
      </c>
      <c r="AB423" s="1"/>
      <c r="AC423" s="1"/>
      <c r="AD423" s="1">
        <f t="shared" si="885"/>
        <v>0</v>
      </c>
      <c r="AE423" s="1"/>
      <c r="AF423" s="1">
        <f>SUM(Table19[[#This Row],[Total 
Paid]:[Shipping 
Charged]])</f>
        <v>0</v>
      </c>
      <c r="AG423" s="1"/>
      <c r="AH423" s="1"/>
      <c r="AI423" s="1">
        <f t="shared" si="886"/>
        <v>0</v>
      </c>
      <c r="AK423" s="1"/>
      <c r="AL423" s="1"/>
      <c r="AM423" s="1"/>
      <c r="AN423" s="1"/>
      <c r="AP423" s="30"/>
      <c r="AQ423" s="1"/>
      <c r="AR423" s="1">
        <f t="shared" si="887"/>
        <v>0</v>
      </c>
      <c r="AS423" s="1"/>
      <c r="AT423" s="1"/>
      <c r="AU423" s="2">
        <f t="shared" si="888"/>
        <v>0</v>
      </c>
      <c r="AW423" s="1"/>
      <c r="AX423" s="1"/>
      <c r="AY423" s="1"/>
      <c r="AZ423" s="2">
        <f t="shared" si="889"/>
        <v>0</v>
      </c>
      <c r="BA423" s="2">
        <f>SUM(AF423,AH423,-AZ423,-Table19[[#This Row],[Sale Fee]])</f>
        <v>0</v>
      </c>
      <c r="BC423" s="1"/>
      <c r="BD423" s="1"/>
      <c r="BE423" s="1"/>
    </row>
    <row r="424" spans="1:57" x14ac:dyDescent="0.25">
      <c r="A424" s="1"/>
      <c r="B424" s="1"/>
      <c r="E424" s="4"/>
      <c r="F424" s="4"/>
      <c r="Q424" s="1"/>
      <c r="R424" s="1"/>
      <c r="S424" s="1">
        <f t="shared" si="884"/>
        <v>0</v>
      </c>
      <c r="U424" s="1"/>
      <c r="V424" s="1"/>
      <c r="W424" s="1">
        <f t="shared" si="890"/>
        <v>0</v>
      </c>
      <c r="X424" s="1"/>
      <c r="Y424" s="1"/>
      <c r="Z424" s="1">
        <f>Table19[[#This Row],[Quantity2]]*Table19[[#This Row],[U Cost]]</f>
        <v>0</v>
      </c>
      <c r="AB424" s="1"/>
      <c r="AC424" s="1"/>
      <c r="AD424" s="1">
        <f t="shared" si="885"/>
        <v>0</v>
      </c>
      <c r="AE424" s="1"/>
      <c r="AF424" s="1">
        <f>SUM(Table19[[#This Row],[Total 
Paid]:[Shipping 
Charged]])</f>
        <v>0</v>
      </c>
      <c r="AG424" s="1"/>
      <c r="AH424" s="1"/>
      <c r="AI424" s="1">
        <f t="shared" si="886"/>
        <v>0</v>
      </c>
      <c r="AK424" s="1"/>
      <c r="AL424" s="1"/>
      <c r="AM424" s="1"/>
      <c r="AN424" s="1"/>
      <c r="AP424" s="30"/>
      <c r="AQ424" s="1"/>
      <c r="AR424" s="1">
        <f t="shared" si="887"/>
        <v>0</v>
      </c>
      <c r="AS424" s="1"/>
      <c r="AT424" s="1"/>
      <c r="AU424" s="2">
        <f t="shared" si="888"/>
        <v>0</v>
      </c>
      <c r="AW424" s="1"/>
      <c r="AX424" s="1"/>
      <c r="AY424" s="1"/>
      <c r="AZ424" s="2">
        <f t="shared" si="889"/>
        <v>0</v>
      </c>
      <c r="BA424" s="2">
        <f>SUM(AF424,AH424,-AZ424,-Table19[[#This Row],[Sale Fee]])</f>
        <v>0</v>
      </c>
      <c r="BC424" s="1"/>
      <c r="BD424" s="1"/>
      <c r="BE424" s="1"/>
    </row>
    <row r="425" spans="1:57" x14ac:dyDescent="0.25">
      <c r="A425" s="1"/>
      <c r="B425" s="1"/>
      <c r="E425" s="4"/>
      <c r="F425" s="4"/>
      <c r="Q425" s="1"/>
      <c r="R425" s="1"/>
      <c r="S425" s="1">
        <f t="shared" si="884"/>
        <v>0</v>
      </c>
      <c r="U425" s="1"/>
      <c r="V425" s="1"/>
      <c r="W425" s="1">
        <f t="shared" si="890"/>
        <v>0</v>
      </c>
      <c r="X425" s="1"/>
      <c r="Y425" s="1"/>
      <c r="Z425" s="1">
        <f>Table19[[#This Row],[Quantity2]]*Table19[[#This Row],[U Cost]]</f>
        <v>0</v>
      </c>
      <c r="AB425" s="1"/>
      <c r="AC425" s="1"/>
      <c r="AD425" s="1">
        <f t="shared" si="885"/>
        <v>0</v>
      </c>
      <c r="AE425" s="1"/>
      <c r="AF425" s="1">
        <f>SUM(Table19[[#This Row],[Total 
Paid]:[Shipping 
Charged]])</f>
        <v>0</v>
      </c>
      <c r="AG425" s="1"/>
      <c r="AH425" s="1"/>
      <c r="AI425" s="1">
        <f t="shared" si="886"/>
        <v>0</v>
      </c>
      <c r="AK425" s="1"/>
      <c r="AL425" s="1"/>
      <c r="AM425" s="1"/>
      <c r="AN425" s="1"/>
      <c r="AP425" s="30"/>
      <c r="AQ425" s="1"/>
      <c r="AR425" s="1">
        <f t="shared" si="887"/>
        <v>0</v>
      </c>
      <c r="AS425" s="1"/>
      <c r="AT425" s="1"/>
      <c r="AU425" s="2">
        <f t="shared" si="888"/>
        <v>0</v>
      </c>
      <c r="AW425" s="1"/>
      <c r="AX425" s="1"/>
      <c r="AY425" s="1"/>
      <c r="AZ425" s="2">
        <f t="shared" si="889"/>
        <v>0</v>
      </c>
      <c r="BA425" s="2">
        <f>SUM(AF425,AH425,-AZ425,-Table19[[#This Row],[Sale Fee]])</f>
        <v>0</v>
      </c>
      <c r="BC425" s="1"/>
      <c r="BD425" s="1"/>
      <c r="BE425" s="1"/>
    </row>
    <row r="426" spans="1:57" x14ac:dyDescent="0.25">
      <c r="A426" s="1"/>
      <c r="B426" s="1"/>
      <c r="E426" s="4"/>
      <c r="F426" s="4"/>
      <c r="Q426" s="1"/>
      <c r="R426" s="1"/>
      <c r="S426" s="1">
        <f t="shared" si="884"/>
        <v>0</v>
      </c>
      <c r="U426" s="1"/>
      <c r="V426" s="1"/>
      <c r="W426" s="1">
        <f t="shared" si="890"/>
        <v>0</v>
      </c>
      <c r="X426" s="1"/>
      <c r="Y426" s="1"/>
      <c r="Z426" s="1">
        <f>Table19[[#This Row],[Quantity2]]*Table19[[#This Row],[U Cost]]</f>
        <v>0</v>
      </c>
      <c r="AB426" s="1"/>
      <c r="AC426" s="1"/>
      <c r="AD426" s="1">
        <f t="shared" si="885"/>
        <v>0</v>
      </c>
      <c r="AE426" s="1"/>
      <c r="AF426" s="1">
        <f>SUM(Table19[[#This Row],[Total 
Paid]:[Shipping 
Charged]])</f>
        <v>0</v>
      </c>
      <c r="AG426" s="1"/>
      <c r="AH426" s="1"/>
      <c r="AI426" s="1">
        <f t="shared" si="886"/>
        <v>0</v>
      </c>
      <c r="AK426" s="1"/>
      <c r="AL426" s="1"/>
      <c r="AM426" s="1"/>
      <c r="AN426" s="1"/>
      <c r="AP426" s="30"/>
      <c r="AQ426" s="1"/>
      <c r="AR426" s="1">
        <f t="shared" si="887"/>
        <v>0</v>
      </c>
      <c r="AS426" s="1"/>
      <c r="AT426" s="1"/>
      <c r="AU426" s="2">
        <f t="shared" si="888"/>
        <v>0</v>
      </c>
      <c r="AW426" s="1"/>
      <c r="AX426" s="1"/>
      <c r="AY426" s="1"/>
      <c r="AZ426" s="2">
        <f t="shared" si="889"/>
        <v>0</v>
      </c>
      <c r="BA426" s="2">
        <f>SUM(AF426,AH426,-AZ426,-Table19[[#This Row],[Sale Fee]])</f>
        <v>0</v>
      </c>
      <c r="BC426" s="1"/>
      <c r="BD426" s="1"/>
      <c r="BE426" s="1"/>
    </row>
    <row r="427" spans="1:57" x14ac:dyDescent="0.25">
      <c r="A427" s="1"/>
      <c r="B427" s="1"/>
      <c r="E427" s="4"/>
      <c r="F427" s="4"/>
      <c r="Q427" s="1"/>
      <c r="R427" s="1"/>
      <c r="S427" s="1">
        <f t="shared" si="884"/>
        <v>0</v>
      </c>
      <c r="U427" s="1"/>
      <c r="V427" s="1"/>
      <c r="W427" s="1">
        <f t="shared" si="890"/>
        <v>0</v>
      </c>
      <c r="X427" s="1"/>
      <c r="Y427" s="1"/>
      <c r="Z427" s="1">
        <f>Table19[[#This Row],[Quantity2]]*Table19[[#This Row],[U Cost]]</f>
        <v>0</v>
      </c>
      <c r="AB427" s="1"/>
      <c r="AC427" s="1"/>
      <c r="AD427" s="1">
        <f t="shared" si="885"/>
        <v>0</v>
      </c>
      <c r="AE427" s="1"/>
      <c r="AF427" s="1">
        <f>SUM(Table19[[#This Row],[Total 
Paid]:[Shipping 
Charged]])</f>
        <v>0</v>
      </c>
      <c r="AG427" s="1"/>
      <c r="AH427" s="1"/>
      <c r="AI427" s="1">
        <f t="shared" si="886"/>
        <v>0</v>
      </c>
      <c r="AK427" s="1"/>
      <c r="AL427" s="1"/>
      <c r="AM427" s="1"/>
      <c r="AN427" s="1"/>
      <c r="AP427" s="30"/>
      <c r="AQ427" s="1"/>
      <c r="AR427" s="1">
        <f t="shared" si="887"/>
        <v>0</v>
      </c>
      <c r="AS427" s="1"/>
      <c r="AT427" s="1"/>
      <c r="AU427" s="2">
        <f t="shared" si="888"/>
        <v>0</v>
      </c>
      <c r="AW427" s="1"/>
      <c r="AX427" s="1"/>
      <c r="AY427" s="1"/>
      <c r="AZ427" s="2">
        <f t="shared" si="889"/>
        <v>0</v>
      </c>
      <c r="BA427" s="2">
        <f>SUM(AF427,AH427,-AZ427,-Table19[[#This Row],[Sale Fee]])</f>
        <v>0</v>
      </c>
      <c r="BC427" s="1"/>
      <c r="BD427" s="1"/>
      <c r="BE427" s="1"/>
    </row>
    <row r="428" spans="1:57" x14ac:dyDescent="0.25">
      <c r="A428" s="1"/>
      <c r="B428" s="1"/>
      <c r="E428" s="4"/>
      <c r="F428" s="4"/>
      <c r="Q428" s="1"/>
      <c r="R428" s="1"/>
      <c r="S428" s="1">
        <f t="shared" si="884"/>
        <v>0</v>
      </c>
      <c r="U428" s="1"/>
      <c r="V428" s="1"/>
      <c r="W428" s="1">
        <f t="shared" si="890"/>
        <v>0</v>
      </c>
      <c r="X428" s="1"/>
      <c r="Y428" s="1"/>
      <c r="Z428" s="1">
        <f>Table19[[#This Row],[Quantity2]]*Table19[[#This Row],[U Cost]]</f>
        <v>0</v>
      </c>
      <c r="AB428" s="1"/>
      <c r="AC428" s="1"/>
      <c r="AD428" s="1">
        <f t="shared" si="885"/>
        <v>0</v>
      </c>
      <c r="AE428" s="1"/>
      <c r="AF428" s="1">
        <f>SUM(Table19[[#This Row],[Total 
Paid]:[Shipping 
Charged]])</f>
        <v>0</v>
      </c>
      <c r="AG428" s="1"/>
      <c r="AH428" s="1"/>
      <c r="AI428" s="1">
        <f t="shared" si="886"/>
        <v>0</v>
      </c>
      <c r="AK428" s="1"/>
      <c r="AL428" s="1"/>
      <c r="AM428" s="1"/>
      <c r="AN428" s="1"/>
      <c r="AP428" s="30"/>
      <c r="AQ428" s="1"/>
      <c r="AR428" s="1">
        <f t="shared" si="887"/>
        <v>0</v>
      </c>
      <c r="AS428" s="1"/>
      <c r="AT428" s="1"/>
      <c r="AU428" s="2">
        <f t="shared" si="888"/>
        <v>0</v>
      </c>
      <c r="AW428" s="1"/>
      <c r="AX428" s="1"/>
      <c r="AY428" s="1"/>
      <c r="AZ428" s="2">
        <f t="shared" si="889"/>
        <v>0</v>
      </c>
      <c r="BA428" s="2">
        <f>SUM(AF428,AH428,-AZ428,-Table19[[#This Row],[Sale Fee]])</f>
        <v>0</v>
      </c>
      <c r="BC428" s="1"/>
      <c r="BD428" s="1"/>
      <c r="BE428" s="1"/>
    </row>
    <row r="429" spans="1:57" x14ac:dyDescent="0.25">
      <c r="A429" s="1"/>
      <c r="B429" s="1"/>
      <c r="E429" s="4"/>
      <c r="F429" s="4"/>
      <c r="Q429" s="1"/>
      <c r="R429" s="1"/>
      <c r="S429" s="1">
        <f t="shared" si="884"/>
        <v>0</v>
      </c>
      <c r="U429" s="1"/>
      <c r="V429" s="1"/>
      <c r="W429" s="1">
        <f t="shared" si="890"/>
        <v>0</v>
      </c>
      <c r="X429" s="1"/>
      <c r="Y429" s="1"/>
      <c r="Z429" s="1">
        <f>Table19[[#This Row],[Quantity2]]*Table19[[#This Row],[U Cost]]</f>
        <v>0</v>
      </c>
      <c r="AB429" s="1"/>
      <c r="AC429" s="1"/>
      <c r="AD429" s="1">
        <f t="shared" si="885"/>
        <v>0</v>
      </c>
      <c r="AE429" s="1"/>
      <c r="AF429" s="1">
        <f>SUM(Table19[[#This Row],[Total 
Paid]:[Shipping 
Charged]])</f>
        <v>0</v>
      </c>
      <c r="AG429" s="1"/>
      <c r="AH429" s="1"/>
      <c r="AI429" s="1">
        <f t="shared" si="886"/>
        <v>0</v>
      </c>
      <c r="AK429" s="1"/>
      <c r="AL429" s="1"/>
      <c r="AM429" s="1"/>
      <c r="AN429" s="1"/>
      <c r="AP429" s="30"/>
      <c r="AQ429" s="1"/>
      <c r="AR429" s="1">
        <f t="shared" si="887"/>
        <v>0</v>
      </c>
      <c r="AS429" s="1"/>
      <c r="AT429" s="1"/>
      <c r="AU429" s="2">
        <f t="shared" si="888"/>
        <v>0</v>
      </c>
      <c r="AW429" s="1"/>
      <c r="AX429" s="1"/>
      <c r="AY429" s="1"/>
      <c r="AZ429" s="2">
        <f t="shared" si="889"/>
        <v>0</v>
      </c>
      <c r="BA429" s="2">
        <f>SUM(AF429,AH429,-AZ429,-Table19[[#This Row],[Sale Fee]])</f>
        <v>0</v>
      </c>
      <c r="BC429" s="1"/>
      <c r="BD429" s="1"/>
      <c r="BE429" s="1"/>
    </row>
    <row r="430" spans="1:57" x14ac:dyDescent="0.25">
      <c r="A430" s="1"/>
      <c r="B430" s="1"/>
      <c r="E430" s="4"/>
      <c r="F430" s="4"/>
      <c r="Q430" s="1"/>
      <c r="R430" s="1"/>
      <c r="S430" s="1">
        <f t="shared" si="884"/>
        <v>0</v>
      </c>
      <c r="U430" s="1"/>
      <c r="V430" s="1"/>
      <c r="W430" s="1">
        <f t="shared" si="890"/>
        <v>0</v>
      </c>
      <c r="X430" s="1"/>
      <c r="Y430" s="1"/>
      <c r="Z430" s="1">
        <f>Table19[[#This Row],[Quantity2]]*Table19[[#This Row],[U Cost]]</f>
        <v>0</v>
      </c>
      <c r="AB430" s="1"/>
      <c r="AC430" s="1"/>
      <c r="AD430" s="1">
        <f t="shared" si="885"/>
        <v>0</v>
      </c>
      <c r="AE430" s="1"/>
      <c r="AF430" s="1">
        <f>SUM(Table19[[#This Row],[Total 
Paid]:[Shipping 
Charged]])</f>
        <v>0</v>
      </c>
      <c r="AG430" s="1"/>
      <c r="AH430" s="1"/>
      <c r="AI430" s="1">
        <f t="shared" si="886"/>
        <v>0</v>
      </c>
      <c r="AK430" s="1"/>
      <c r="AL430" s="1"/>
      <c r="AM430" s="1"/>
      <c r="AN430" s="1"/>
      <c r="AP430" s="30"/>
      <c r="AQ430" s="1"/>
      <c r="AR430" s="1">
        <f t="shared" si="887"/>
        <v>0</v>
      </c>
      <c r="AS430" s="1"/>
      <c r="AT430" s="1"/>
      <c r="AU430" s="2">
        <f t="shared" si="888"/>
        <v>0</v>
      </c>
      <c r="AW430" s="1"/>
      <c r="AX430" s="1"/>
      <c r="AY430" s="1"/>
      <c r="AZ430" s="2">
        <f t="shared" si="889"/>
        <v>0</v>
      </c>
      <c r="BA430" s="2">
        <f>SUM(AF430,AH430,-AZ430,-Table19[[#This Row],[Sale Fee]])</f>
        <v>0</v>
      </c>
      <c r="BC430" s="1"/>
      <c r="BD430" s="1"/>
      <c r="BE430" s="1"/>
    </row>
    <row r="431" spans="1:57" x14ac:dyDescent="0.25">
      <c r="A431" s="1"/>
      <c r="B431" s="1"/>
      <c r="E431" s="4"/>
      <c r="F431" s="4"/>
      <c r="Q431" s="1"/>
      <c r="R431" s="1"/>
      <c r="S431" s="1">
        <f t="shared" si="884"/>
        <v>0</v>
      </c>
      <c r="U431" s="1"/>
      <c r="V431" s="1"/>
      <c r="W431" s="1">
        <f t="shared" si="890"/>
        <v>0</v>
      </c>
      <c r="X431" s="1"/>
      <c r="Y431" s="1"/>
      <c r="Z431" s="1">
        <f>Table19[[#This Row],[Quantity2]]*Table19[[#This Row],[U Cost]]</f>
        <v>0</v>
      </c>
      <c r="AB431" s="1"/>
      <c r="AC431" s="1"/>
      <c r="AD431" s="1">
        <f t="shared" si="885"/>
        <v>0</v>
      </c>
      <c r="AE431" s="1"/>
      <c r="AF431" s="1">
        <f>SUM(Table19[[#This Row],[Total 
Paid]:[Shipping 
Charged]])</f>
        <v>0</v>
      </c>
      <c r="AG431" s="1"/>
      <c r="AH431" s="1"/>
      <c r="AI431" s="1">
        <f t="shared" si="886"/>
        <v>0</v>
      </c>
      <c r="AK431" s="1"/>
      <c r="AL431" s="1"/>
      <c r="AM431" s="1"/>
      <c r="AN431" s="1"/>
      <c r="AP431" s="30"/>
      <c r="AQ431" s="1"/>
      <c r="AR431" s="1">
        <f t="shared" si="887"/>
        <v>0</v>
      </c>
      <c r="AS431" s="1"/>
      <c r="AT431" s="1"/>
      <c r="AU431" s="2">
        <f t="shared" si="888"/>
        <v>0</v>
      </c>
      <c r="AW431" s="1"/>
      <c r="AX431" s="1"/>
      <c r="AY431" s="1"/>
      <c r="AZ431" s="2">
        <f t="shared" si="889"/>
        <v>0</v>
      </c>
      <c r="BA431" s="2">
        <f>SUM(AF431,AH431,-AZ431,-Table19[[#This Row],[Sale Fee]])</f>
        <v>0</v>
      </c>
      <c r="BC431" s="1"/>
      <c r="BD431" s="1"/>
      <c r="BE431" s="1"/>
    </row>
    <row r="432" spans="1:57" x14ac:dyDescent="0.25">
      <c r="A432" s="1"/>
      <c r="B432" s="1"/>
      <c r="E432" s="4"/>
      <c r="F432" s="4"/>
      <c r="Q432" s="1"/>
      <c r="R432" s="1"/>
      <c r="S432" s="1">
        <f t="shared" si="884"/>
        <v>0</v>
      </c>
      <c r="U432" s="1"/>
      <c r="V432" s="1"/>
      <c r="W432" s="1">
        <f t="shared" si="890"/>
        <v>0</v>
      </c>
      <c r="X432" s="1"/>
      <c r="Y432" s="1"/>
      <c r="Z432" s="1">
        <f>Table19[[#This Row],[Quantity2]]*Table19[[#This Row],[U Cost]]</f>
        <v>0</v>
      </c>
      <c r="AB432" s="1"/>
      <c r="AC432" s="1"/>
      <c r="AD432" s="1">
        <f t="shared" si="885"/>
        <v>0</v>
      </c>
      <c r="AE432" s="1"/>
      <c r="AF432" s="1">
        <f>SUM(Table19[[#This Row],[Total 
Paid]:[Shipping 
Charged]])</f>
        <v>0</v>
      </c>
      <c r="AG432" s="1"/>
      <c r="AH432" s="1"/>
      <c r="AI432" s="1">
        <f t="shared" si="886"/>
        <v>0</v>
      </c>
      <c r="AK432" s="1"/>
      <c r="AL432" s="1"/>
      <c r="AM432" s="1"/>
      <c r="AN432" s="1"/>
      <c r="AP432" s="30"/>
      <c r="AQ432" s="1"/>
      <c r="AR432" s="1">
        <f t="shared" si="887"/>
        <v>0</v>
      </c>
      <c r="AS432" s="1"/>
      <c r="AT432" s="1"/>
      <c r="AU432" s="2">
        <f t="shared" si="888"/>
        <v>0</v>
      </c>
      <c r="AW432" s="1"/>
      <c r="AX432" s="1"/>
      <c r="AY432" s="1"/>
      <c r="AZ432" s="2">
        <f t="shared" si="889"/>
        <v>0</v>
      </c>
      <c r="BA432" s="2">
        <f>SUM(AF432,AH432,-AZ432,-Table19[[#This Row],[Sale Fee]])</f>
        <v>0</v>
      </c>
      <c r="BC432" s="1"/>
      <c r="BD432" s="1"/>
      <c r="BE432" s="1"/>
    </row>
    <row r="433" spans="1:57" x14ac:dyDescent="0.25">
      <c r="A433" s="1"/>
      <c r="B433" s="1"/>
      <c r="E433" s="4"/>
      <c r="F433" s="4"/>
      <c r="Q433" s="1"/>
      <c r="R433" s="1"/>
      <c r="S433" s="1">
        <f t="shared" si="884"/>
        <v>0</v>
      </c>
      <c r="U433" s="1"/>
      <c r="V433" s="1"/>
      <c r="W433" s="1">
        <f t="shared" si="890"/>
        <v>0</v>
      </c>
      <c r="X433" s="1"/>
      <c r="Y433" s="1"/>
      <c r="Z433" s="1">
        <f>Table19[[#This Row],[Quantity2]]*Table19[[#This Row],[U Cost]]</f>
        <v>0</v>
      </c>
      <c r="AB433" s="1"/>
      <c r="AC433" s="1"/>
      <c r="AD433" s="1">
        <f t="shared" si="885"/>
        <v>0</v>
      </c>
      <c r="AE433" s="1"/>
      <c r="AF433" s="1">
        <f>SUM(Table19[[#This Row],[Total 
Paid]:[Shipping 
Charged]])</f>
        <v>0</v>
      </c>
      <c r="AG433" s="1"/>
      <c r="AH433" s="1"/>
      <c r="AI433" s="1">
        <f t="shared" si="886"/>
        <v>0</v>
      </c>
      <c r="AK433" s="1"/>
      <c r="AL433" s="1"/>
      <c r="AM433" s="1"/>
      <c r="AN433" s="1"/>
      <c r="AP433" s="30"/>
      <c r="AQ433" s="1"/>
      <c r="AR433" s="1">
        <f t="shared" si="887"/>
        <v>0</v>
      </c>
      <c r="AS433" s="1"/>
      <c r="AT433" s="1"/>
      <c r="AU433" s="2">
        <f t="shared" si="888"/>
        <v>0</v>
      </c>
      <c r="AW433" s="1"/>
      <c r="AX433" s="1"/>
      <c r="AY433" s="1"/>
      <c r="AZ433" s="2">
        <f t="shared" si="889"/>
        <v>0</v>
      </c>
      <c r="BA433" s="2">
        <f>SUM(AF433,AH433,-AZ433,-Table19[[#This Row],[Sale Fee]])</f>
        <v>0</v>
      </c>
      <c r="BC433" s="1"/>
      <c r="BD433" s="1"/>
      <c r="BE433" s="1"/>
    </row>
    <row r="434" spans="1:57" x14ac:dyDescent="0.25">
      <c r="A434" s="1"/>
      <c r="B434" s="1"/>
      <c r="E434" s="4"/>
      <c r="F434" s="4"/>
      <c r="Q434" s="1"/>
      <c r="R434" s="1"/>
      <c r="S434" s="1">
        <f t="shared" si="884"/>
        <v>0</v>
      </c>
      <c r="U434" s="1"/>
      <c r="V434" s="1"/>
      <c r="W434" s="1">
        <f t="shared" si="890"/>
        <v>0</v>
      </c>
      <c r="X434" s="1"/>
      <c r="Y434" s="1"/>
      <c r="Z434" s="1">
        <f>Table19[[#This Row],[Quantity2]]*Table19[[#This Row],[U Cost]]</f>
        <v>0</v>
      </c>
      <c r="AB434" s="1"/>
      <c r="AC434" s="1"/>
      <c r="AD434" s="1">
        <f t="shared" si="885"/>
        <v>0</v>
      </c>
      <c r="AE434" s="1"/>
      <c r="AF434" s="1">
        <f>SUM(Table19[[#This Row],[Total 
Paid]:[Shipping 
Charged]])</f>
        <v>0</v>
      </c>
      <c r="AG434" s="1"/>
      <c r="AH434" s="1"/>
      <c r="AI434" s="1">
        <f t="shared" si="886"/>
        <v>0</v>
      </c>
      <c r="AK434" s="1"/>
      <c r="AL434" s="1"/>
      <c r="AM434" s="1"/>
      <c r="AN434" s="1"/>
      <c r="AP434" s="30"/>
      <c r="AQ434" s="1"/>
      <c r="AR434" s="1">
        <f t="shared" si="887"/>
        <v>0</v>
      </c>
      <c r="AS434" s="1"/>
      <c r="AT434" s="1"/>
      <c r="AU434" s="2">
        <f t="shared" si="888"/>
        <v>0</v>
      </c>
      <c r="AW434" s="1"/>
      <c r="AX434" s="1"/>
      <c r="AY434" s="1"/>
      <c r="AZ434" s="2">
        <f t="shared" si="889"/>
        <v>0</v>
      </c>
      <c r="BA434" s="2">
        <f>SUM(AF434,AH434,-AZ434,-Table19[[#This Row],[Sale Fee]])</f>
        <v>0</v>
      </c>
      <c r="BC434" s="1"/>
      <c r="BD434" s="1"/>
      <c r="BE434" s="1"/>
    </row>
    <row r="435" spans="1:57" x14ac:dyDescent="0.25">
      <c r="A435" s="1"/>
      <c r="B435" s="1"/>
      <c r="E435" s="4"/>
      <c r="F435" s="4"/>
      <c r="Q435" s="1"/>
      <c r="R435" s="1"/>
      <c r="S435" s="1">
        <f t="shared" si="884"/>
        <v>0</v>
      </c>
      <c r="U435" s="1"/>
      <c r="V435" s="1"/>
      <c r="W435" s="1">
        <f t="shared" si="890"/>
        <v>0</v>
      </c>
      <c r="X435" s="1"/>
      <c r="Y435" s="1"/>
      <c r="Z435" s="1">
        <f>Table19[[#This Row],[Quantity2]]*Table19[[#This Row],[U Cost]]</f>
        <v>0</v>
      </c>
      <c r="AB435" s="1"/>
      <c r="AC435" s="1"/>
      <c r="AD435" s="1">
        <f t="shared" si="885"/>
        <v>0</v>
      </c>
      <c r="AE435" s="1"/>
      <c r="AF435" s="1">
        <f>SUM(Table19[[#This Row],[Total 
Paid]:[Shipping 
Charged]])</f>
        <v>0</v>
      </c>
      <c r="AG435" s="1"/>
      <c r="AH435" s="1"/>
      <c r="AI435" s="1">
        <f t="shared" si="886"/>
        <v>0</v>
      </c>
      <c r="AK435" s="1"/>
      <c r="AL435" s="1"/>
      <c r="AM435" s="1"/>
      <c r="AN435" s="1"/>
      <c r="AP435" s="30"/>
      <c r="AQ435" s="1"/>
      <c r="AR435" s="1">
        <f t="shared" si="887"/>
        <v>0</v>
      </c>
      <c r="AS435" s="1"/>
      <c r="AT435" s="1"/>
      <c r="AU435" s="2">
        <f t="shared" si="888"/>
        <v>0</v>
      </c>
      <c r="AW435" s="1"/>
      <c r="AX435" s="1"/>
      <c r="AY435" s="1"/>
      <c r="AZ435" s="2">
        <f t="shared" si="889"/>
        <v>0</v>
      </c>
      <c r="BA435" s="2">
        <f>SUM(AF435,AH435,-AZ435,-Table19[[#This Row],[Sale Fee]])</f>
        <v>0</v>
      </c>
      <c r="BC435" s="1"/>
      <c r="BD435" s="1"/>
      <c r="BE435" s="1"/>
    </row>
    <row r="436" spans="1:57" x14ac:dyDescent="0.25">
      <c r="A436" s="1"/>
      <c r="B436" s="1"/>
      <c r="E436" s="4"/>
      <c r="F436" s="4"/>
      <c r="Q436" s="1"/>
      <c r="R436" s="1"/>
      <c r="S436" s="1">
        <f t="shared" si="884"/>
        <v>0</v>
      </c>
      <c r="U436" s="1"/>
      <c r="V436" s="1"/>
      <c r="W436" s="1">
        <f t="shared" si="890"/>
        <v>0</v>
      </c>
      <c r="X436" s="1"/>
      <c r="Y436" s="1"/>
      <c r="Z436" s="1">
        <f>Table19[[#This Row],[Quantity2]]*Table19[[#This Row],[U Cost]]</f>
        <v>0</v>
      </c>
      <c r="AB436" s="1"/>
      <c r="AC436" s="1"/>
      <c r="AD436" s="1">
        <f t="shared" si="885"/>
        <v>0</v>
      </c>
      <c r="AE436" s="1"/>
      <c r="AF436" s="1">
        <f>SUM(Table19[[#This Row],[Total 
Paid]:[Shipping 
Charged]])</f>
        <v>0</v>
      </c>
      <c r="AG436" s="1"/>
      <c r="AH436" s="1"/>
      <c r="AI436" s="1">
        <f t="shared" si="886"/>
        <v>0</v>
      </c>
      <c r="AK436" s="1"/>
      <c r="AL436" s="1"/>
      <c r="AM436" s="1"/>
      <c r="AN436" s="1"/>
      <c r="AP436" s="30"/>
      <c r="AQ436" s="1"/>
      <c r="AR436" s="1">
        <f t="shared" si="887"/>
        <v>0</v>
      </c>
      <c r="AS436" s="1"/>
      <c r="AT436" s="1"/>
      <c r="AU436" s="2">
        <f t="shared" si="888"/>
        <v>0</v>
      </c>
      <c r="AW436" s="1"/>
      <c r="AX436" s="1"/>
      <c r="AY436" s="1"/>
      <c r="AZ436" s="2">
        <f t="shared" si="889"/>
        <v>0</v>
      </c>
      <c r="BA436" s="2">
        <f>SUM(AF436,AH436,-AZ436,-Table19[[#This Row],[Sale Fee]])</f>
        <v>0</v>
      </c>
      <c r="BC436" s="1"/>
      <c r="BD436" s="1"/>
      <c r="BE436" s="1"/>
    </row>
    <row r="437" spans="1:57" x14ac:dyDescent="0.25">
      <c r="A437" s="1"/>
      <c r="B437" s="1"/>
      <c r="E437" s="4"/>
      <c r="F437" s="4"/>
      <c r="Q437" s="1"/>
      <c r="R437" s="1"/>
      <c r="S437" s="1">
        <f t="shared" si="884"/>
        <v>0</v>
      </c>
      <c r="U437" s="1"/>
      <c r="V437" s="1"/>
      <c r="W437" s="1">
        <f t="shared" si="890"/>
        <v>0</v>
      </c>
      <c r="X437" s="1"/>
      <c r="Y437" s="1"/>
      <c r="Z437" s="1">
        <f>Table19[[#This Row],[Quantity2]]*Table19[[#This Row],[U Cost]]</f>
        <v>0</v>
      </c>
      <c r="AB437" s="1"/>
      <c r="AC437" s="1"/>
      <c r="AD437" s="1">
        <f t="shared" si="885"/>
        <v>0</v>
      </c>
      <c r="AE437" s="1"/>
      <c r="AF437" s="1">
        <f>SUM(Table19[[#This Row],[Total 
Paid]:[Shipping 
Charged]])</f>
        <v>0</v>
      </c>
      <c r="AG437" s="1"/>
      <c r="AH437" s="1"/>
      <c r="AI437" s="1">
        <f t="shared" si="886"/>
        <v>0</v>
      </c>
      <c r="AK437" s="1"/>
      <c r="AL437" s="1"/>
      <c r="AM437" s="1"/>
      <c r="AN437" s="1"/>
      <c r="AP437" s="30"/>
      <c r="AQ437" s="1"/>
      <c r="AR437" s="1">
        <f t="shared" si="887"/>
        <v>0</v>
      </c>
      <c r="AS437" s="1"/>
      <c r="AT437" s="1"/>
      <c r="AU437" s="2">
        <f t="shared" si="888"/>
        <v>0</v>
      </c>
      <c r="AW437" s="1"/>
      <c r="AX437" s="1"/>
      <c r="AY437" s="1"/>
      <c r="AZ437" s="2">
        <f t="shared" si="889"/>
        <v>0</v>
      </c>
      <c r="BA437" s="2">
        <f>SUM(AF437,AH437,-AZ437,-Table19[[#This Row],[Sale Fee]])</f>
        <v>0</v>
      </c>
      <c r="BC437" s="1"/>
      <c r="BD437" s="1"/>
      <c r="BE437" s="1"/>
    </row>
    <row r="438" spans="1:57" x14ac:dyDescent="0.25">
      <c r="A438" s="1"/>
      <c r="B438" s="1"/>
      <c r="E438" s="4"/>
      <c r="F438" s="4"/>
      <c r="Q438" s="1"/>
      <c r="R438" s="1"/>
      <c r="S438" s="1">
        <f t="shared" si="884"/>
        <v>0</v>
      </c>
      <c r="U438" s="1"/>
      <c r="V438" s="1"/>
      <c r="W438" s="1">
        <f t="shared" si="890"/>
        <v>0</v>
      </c>
      <c r="X438" s="1"/>
      <c r="Y438" s="1"/>
      <c r="Z438" s="1">
        <f>Table19[[#This Row],[Quantity2]]*Table19[[#This Row],[U Cost]]</f>
        <v>0</v>
      </c>
      <c r="AB438" s="1"/>
      <c r="AC438" s="1"/>
      <c r="AD438" s="1">
        <f t="shared" si="885"/>
        <v>0</v>
      </c>
      <c r="AE438" s="1"/>
      <c r="AF438" s="1">
        <f>SUM(Table19[[#This Row],[Total 
Paid]:[Shipping 
Charged]])</f>
        <v>0</v>
      </c>
      <c r="AG438" s="1"/>
      <c r="AH438" s="1"/>
      <c r="AI438" s="1">
        <f t="shared" si="886"/>
        <v>0</v>
      </c>
      <c r="AK438" s="1"/>
      <c r="AL438" s="1"/>
      <c r="AM438" s="1"/>
      <c r="AN438" s="1"/>
      <c r="AP438" s="30"/>
      <c r="AQ438" s="1"/>
      <c r="AR438" s="1">
        <f t="shared" si="887"/>
        <v>0</v>
      </c>
      <c r="AS438" s="1"/>
      <c r="AT438" s="1"/>
      <c r="AU438" s="2">
        <f t="shared" si="888"/>
        <v>0</v>
      </c>
      <c r="AW438" s="1"/>
      <c r="AX438" s="1"/>
      <c r="AY438" s="1"/>
      <c r="AZ438" s="2">
        <f t="shared" si="889"/>
        <v>0</v>
      </c>
      <c r="BA438" s="2">
        <f>SUM(AF438,AH438,-AZ438,-Table19[[#This Row],[Sale Fee]])</f>
        <v>0</v>
      </c>
      <c r="BC438" s="1"/>
      <c r="BD438" s="1"/>
      <c r="BE438" s="1"/>
    </row>
    <row r="439" spans="1:57" x14ac:dyDescent="0.25">
      <c r="A439" s="1"/>
      <c r="B439" s="1"/>
      <c r="E439" s="4"/>
      <c r="F439" s="4"/>
      <c r="Q439" s="1"/>
      <c r="R439" s="1"/>
      <c r="S439" s="1">
        <f t="shared" si="884"/>
        <v>0</v>
      </c>
      <c r="U439" s="1"/>
      <c r="V439" s="1"/>
      <c r="W439" s="1">
        <f t="shared" si="890"/>
        <v>0</v>
      </c>
      <c r="X439" s="1"/>
      <c r="Y439" s="1"/>
      <c r="Z439" s="1">
        <f>Table19[[#This Row],[Quantity2]]*Table19[[#This Row],[U Cost]]</f>
        <v>0</v>
      </c>
      <c r="AB439" s="1"/>
      <c r="AC439" s="1"/>
      <c r="AD439" s="1">
        <f t="shared" si="885"/>
        <v>0</v>
      </c>
      <c r="AE439" s="1"/>
      <c r="AF439" s="1">
        <f>SUM(Table19[[#This Row],[Total 
Paid]:[Shipping 
Charged]])</f>
        <v>0</v>
      </c>
      <c r="AG439" s="1"/>
      <c r="AH439" s="1"/>
      <c r="AI439" s="1">
        <f t="shared" si="886"/>
        <v>0</v>
      </c>
      <c r="AK439" s="1"/>
      <c r="AL439" s="1"/>
      <c r="AM439" s="1"/>
      <c r="AN439" s="1"/>
      <c r="AP439" s="30"/>
      <c r="AQ439" s="1"/>
      <c r="AR439" s="1">
        <f t="shared" si="887"/>
        <v>0</v>
      </c>
      <c r="AS439" s="1"/>
      <c r="AT439" s="1"/>
      <c r="AU439" s="2">
        <f t="shared" si="888"/>
        <v>0</v>
      </c>
      <c r="AW439" s="1"/>
      <c r="AX439" s="1"/>
      <c r="AY439" s="1"/>
      <c r="AZ439" s="2">
        <f t="shared" si="889"/>
        <v>0</v>
      </c>
      <c r="BA439" s="2">
        <f>SUM(AF439,AH439,-AZ439,-Table19[[#This Row],[Sale Fee]])</f>
        <v>0</v>
      </c>
      <c r="BC439" s="1"/>
      <c r="BD439" s="1"/>
      <c r="BE439" s="1"/>
    </row>
    <row r="440" spans="1:57" x14ac:dyDescent="0.25">
      <c r="A440" s="1"/>
      <c r="B440" s="1"/>
      <c r="E440" s="4"/>
      <c r="F440" s="4"/>
      <c r="Q440" s="1"/>
      <c r="R440" s="1"/>
      <c r="S440" s="1">
        <f t="shared" si="884"/>
        <v>0</v>
      </c>
      <c r="U440" s="1"/>
      <c r="V440" s="1"/>
      <c r="W440" s="1">
        <f t="shared" si="890"/>
        <v>0</v>
      </c>
      <c r="X440" s="1"/>
      <c r="Y440" s="1"/>
      <c r="Z440" s="1">
        <f>Table19[[#This Row],[Quantity2]]*Table19[[#This Row],[U Cost]]</f>
        <v>0</v>
      </c>
      <c r="AB440" s="1"/>
      <c r="AC440" s="1"/>
      <c r="AD440" s="1">
        <f t="shared" si="885"/>
        <v>0</v>
      </c>
      <c r="AE440" s="1"/>
      <c r="AF440" s="1">
        <f>SUM(Table19[[#This Row],[Total 
Paid]:[Shipping 
Charged]])</f>
        <v>0</v>
      </c>
      <c r="AG440" s="1"/>
      <c r="AH440" s="1"/>
      <c r="AI440" s="1">
        <f t="shared" si="886"/>
        <v>0</v>
      </c>
      <c r="AK440" s="1"/>
      <c r="AL440" s="1"/>
      <c r="AM440" s="1"/>
      <c r="AN440" s="1"/>
      <c r="AP440" s="30"/>
      <c r="AQ440" s="1"/>
      <c r="AR440" s="1">
        <f t="shared" si="887"/>
        <v>0</v>
      </c>
      <c r="AS440" s="1"/>
      <c r="AT440" s="1"/>
      <c r="AU440" s="2">
        <f t="shared" si="888"/>
        <v>0</v>
      </c>
      <c r="AW440" s="1"/>
      <c r="AX440" s="1"/>
      <c r="AY440" s="1"/>
      <c r="AZ440" s="2">
        <f t="shared" si="889"/>
        <v>0</v>
      </c>
      <c r="BA440" s="2">
        <f>SUM(AF440,AH440,-AZ440,-Table19[[#This Row],[Sale Fee]])</f>
        <v>0</v>
      </c>
      <c r="BC440" s="1"/>
      <c r="BD440" s="1"/>
      <c r="BE440" s="1"/>
    </row>
    <row r="441" spans="1:57" x14ac:dyDescent="0.25">
      <c r="A441" s="1"/>
      <c r="B441" s="1"/>
      <c r="E441" s="4"/>
      <c r="F441" s="4"/>
      <c r="Q441" s="1"/>
      <c r="R441" s="1"/>
      <c r="S441" s="1">
        <f t="shared" si="884"/>
        <v>0</v>
      </c>
      <c r="U441" s="1"/>
      <c r="V441" s="1"/>
      <c r="W441" s="1">
        <f t="shared" si="890"/>
        <v>0</v>
      </c>
      <c r="X441" s="1"/>
      <c r="Y441" s="1"/>
      <c r="Z441" s="1">
        <f>Table19[[#This Row],[Quantity2]]*Table19[[#This Row],[U Cost]]</f>
        <v>0</v>
      </c>
      <c r="AB441" s="1"/>
      <c r="AC441" s="1"/>
      <c r="AD441" s="1">
        <f t="shared" si="885"/>
        <v>0</v>
      </c>
      <c r="AE441" s="1"/>
      <c r="AF441" s="1">
        <f>SUM(Table19[[#This Row],[Total 
Paid]:[Shipping 
Charged]])</f>
        <v>0</v>
      </c>
      <c r="AG441" s="1"/>
      <c r="AH441" s="1"/>
      <c r="AI441" s="1">
        <f t="shared" si="886"/>
        <v>0</v>
      </c>
      <c r="AK441" s="1"/>
      <c r="AL441" s="1"/>
      <c r="AM441" s="1"/>
      <c r="AN441" s="1"/>
      <c r="AP441" s="30"/>
      <c r="AQ441" s="1"/>
      <c r="AR441" s="1">
        <f t="shared" si="887"/>
        <v>0</v>
      </c>
      <c r="AS441" s="1"/>
      <c r="AT441" s="1"/>
      <c r="AU441" s="2">
        <f t="shared" si="888"/>
        <v>0</v>
      </c>
      <c r="AW441" s="1"/>
      <c r="AX441" s="1"/>
      <c r="AY441" s="1"/>
      <c r="AZ441" s="2">
        <f t="shared" si="889"/>
        <v>0</v>
      </c>
      <c r="BA441" s="2">
        <f>SUM(AF441,AH441,-AZ441,-Table19[[#This Row],[Sale Fee]])</f>
        <v>0</v>
      </c>
      <c r="BC441" s="1"/>
      <c r="BD441" s="1"/>
      <c r="BE441" s="1"/>
    </row>
    <row r="442" spans="1:57" x14ac:dyDescent="0.25">
      <c r="A442" s="1"/>
      <c r="B442" s="1"/>
      <c r="E442" s="4"/>
      <c r="F442" s="4"/>
      <c r="Q442" s="1"/>
      <c r="R442" s="1"/>
      <c r="S442" s="1">
        <f t="shared" si="884"/>
        <v>0</v>
      </c>
      <c r="U442" s="1"/>
      <c r="V442" s="1"/>
      <c r="W442" s="1">
        <f t="shared" si="890"/>
        <v>0</v>
      </c>
      <c r="X442" s="1"/>
      <c r="Y442" s="1"/>
      <c r="Z442" s="1">
        <f>Table19[[#This Row],[Quantity2]]*Table19[[#This Row],[U Cost]]</f>
        <v>0</v>
      </c>
      <c r="AB442" s="1"/>
      <c r="AC442" s="1"/>
      <c r="AD442" s="1">
        <f t="shared" si="885"/>
        <v>0</v>
      </c>
      <c r="AE442" s="1"/>
      <c r="AF442" s="1">
        <f>SUM(Table19[[#This Row],[Total 
Paid]:[Shipping 
Charged]])</f>
        <v>0</v>
      </c>
      <c r="AG442" s="1"/>
      <c r="AH442" s="1"/>
      <c r="AI442" s="1">
        <f t="shared" si="886"/>
        <v>0</v>
      </c>
      <c r="AK442" s="1"/>
      <c r="AL442" s="1"/>
      <c r="AM442" s="1"/>
      <c r="AN442" s="1"/>
      <c r="AP442" s="30"/>
      <c r="AQ442" s="1"/>
      <c r="AR442" s="1">
        <f t="shared" si="887"/>
        <v>0</v>
      </c>
      <c r="AS442" s="1"/>
      <c r="AT442" s="1"/>
      <c r="AU442" s="2">
        <f t="shared" si="888"/>
        <v>0</v>
      </c>
      <c r="AW442" s="1"/>
      <c r="AX442" s="1"/>
      <c r="AY442" s="1"/>
      <c r="AZ442" s="2">
        <f t="shared" si="889"/>
        <v>0</v>
      </c>
      <c r="BA442" s="2">
        <f>SUM(AF442,AH442,-AZ442,-Table19[[#This Row],[Sale Fee]])</f>
        <v>0</v>
      </c>
      <c r="BC442" s="1"/>
      <c r="BD442" s="1"/>
      <c r="BE442" s="1"/>
    </row>
    <row r="443" spans="1:57" x14ac:dyDescent="0.25">
      <c r="A443" s="1"/>
      <c r="B443" s="1"/>
      <c r="E443" s="4"/>
      <c r="F443" s="4"/>
      <c r="Q443" s="1"/>
      <c r="R443" s="1"/>
      <c r="S443" s="1">
        <f t="shared" si="884"/>
        <v>0</v>
      </c>
      <c r="U443" s="1"/>
      <c r="V443" s="1"/>
      <c r="W443" s="1">
        <f t="shared" si="890"/>
        <v>0</v>
      </c>
      <c r="X443" s="1"/>
      <c r="Y443" s="1"/>
      <c r="Z443" s="1">
        <f>Table19[[#This Row],[Quantity2]]*Table19[[#This Row],[U Cost]]</f>
        <v>0</v>
      </c>
      <c r="AB443" s="1"/>
      <c r="AC443" s="1"/>
      <c r="AD443" s="1">
        <f t="shared" si="885"/>
        <v>0</v>
      </c>
      <c r="AE443" s="1"/>
      <c r="AF443" s="1">
        <f>SUM(Table19[[#This Row],[Total 
Paid]:[Shipping 
Charged]])</f>
        <v>0</v>
      </c>
      <c r="AG443" s="1"/>
      <c r="AH443" s="1"/>
      <c r="AI443" s="1">
        <f t="shared" si="886"/>
        <v>0</v>
      </c>
      <c r="AK443" s="1"/>
      <c r="AL443" s="1"/>
      <c r="AM443" s="1"/>
      <c r="AN443" s="1"/>
      <c r="AP443" s="30"/>
      <c r="AQ443" s="1"/>
      <c r="AR443" s="1">
        <f t="shared" si="887"/>
        <v>0</v>
      </c>
      <c r="AS443" s="1"/>
      <c r="AT443" s="1"/>
      <c r="AU443" s="2">
        <f t="shared" si="888"/>
        <v>0</v>
      </c>
      <c r="AW443" s="1"/>
      <c r="AX443" s="1"/>
      <c r="AY443" s="1"/>
      <c r="AZ443" s="2">
        <f t="shared" si="889"/>
        <v>0</v>
      </c>
      <c r="BA443" s="2">
        <f>SUM(AF443,AH443,-AZ443,-Table19[[#This Row],[Sale Fee]])</f>
        <v>0</v>
      </c>
      <c r="BC443" s="1"/>
      <c r="BD443" s="1"/>
      <c r="BE443" s="1"/>
    </row>
    <row r="444" spans="1:57" x14ac:dyDescent="0.25">
      <c r="A444" s="1"/>
      <c r="B444" s="1"/>
      <c r="E444" s="4"/>
      <c r="F444" s="4"/>
      <c r="Q444" s="1"/>
      <c r="R444" s="1"/>
      <c r="S444" s="1">
        <f t="shared" si="884"/>
        <v>0</v>
      </c>
      <c r="U444" s="1"/>
      <c r="V444" s="1"/>
      <c r="W444" s="1">
        <f t="shared" si="890"/>
        <v>0</v>
      </c>
      <c r="X444" s="1"/>
      <c r="Y444" s="1"/>
      <c r="Z444" s="1">
        <f>Table19[[#This Row],[Quantity2]]*Table19[[#This Row],[U Cost]]</f>
        <v>0</v>
      </c>
      <c r="AB444" s="1"/>
      <c r="AC444" s="1"/>
      <c r="AD444" s="1">
        <f t="shared" si="885"/>
        <v>0</v>
      </c>
      <c r="AE444" s="1"/>
      <c r="AF444" s="1">
        <f>SUM(Table19[[#This Row],[Total 
Paid]:[Shipping 
Charged]])</f>
        <v>0</v>
      </c>
      <c r="AG444" s="1"/>
      <c r="AH444" s="1"/>
      <c r="AI444" s="1">
        <f t="shared" si="886"/>
        <v>0</v>
      </c>
      <c r="AK444" s="1"/>
      <c r="AL444" s="1"/>
      <c r="AM444" s="1"/>
      <c r="AN444" s="1"/>
      <c r="AP444" s="30"/>
      <c r="AQ444" s="1"/>
      <c r="AR444" s="1">
        <f t="shared" si="887"/>
        <v>0</v>
      </c>
      <c r="AS444" s="1"/>
      <c r="AT444" s="1"/>
      <c r="AU444" s="2">
        <f t="shared" si="888"/>
        <v>0</v>
      </c>
      <c r="AW444" s="1"/>
      <c r="AX444" s="1"/>
      <c r="AY444" s="1"/>
      <c r="AZ444" s="2">
        <f t="shared" si="889"/>
        <v>0</v>
      </c>
      <c r="BA444" s="2">
        <f>SUM(AF444,AH444,-AZ444,-Table19[[#This Row],[Sale Fee]])</f>
        <v>0</v>
      </c>
      <c r="BC444" s="1"/>
      <c r="BD444" s="1"/>
      <c r="BE444" s="1"/>
    </row>
    <row r="445" spans="1:57" x14ac:dyDescent="0.25">
      <c r="A445" s="1"/>
      <c r="B445" s="1"/>
      <c r="E445" s="4"/>
      <c r="F445" s="4"/>
      <c r="Q445" s="1"/>
      <c r="R445" s="1"/>
      <c r="S445" s="1">
        <f t="shared" si="884"/>
        <v>0</v>
      </c>
      <c r="U445" s="1"/>
      <c r="V445" s="1"/>
      <c r="W445" s="1">
        <f t="shared" si="890"/>
        <v>0</v>
      </c>
      <c r="X445" s="1"/>
      <c r="Y445" s="1"/>
      <c r="Z445" s="1">
        <f>Table19[[#This Row],[Quantity2]]*Table19[[#This Row],[U Cost]]</f>
        <v>0</v>
      </c>
      <c r="AB445" s="1"/>
      <c r="AC445" s="1"/>
      <c r="AD445" s="1">
        <f t="shared" si="885"/>
        <v>0</v>
      </c>
      <c r="AE445" s="1"/>
      <c r="AF445" s="1">
        <f>SUM(Table19[[#This Row],[Total 
Paid]:[Shipping 
Charged]])</f>
        <v>0</v>
      </c>
      <c r="AG445" s="1"/>
      <c r="AH445" s="1"/>
      <c r="AI445" s="1">
        <f t="shared" si="886"/>
        <v>0</v>
      </c>
      <c r="AK445" s="1"/>
      <c r="AL445" s="1"/>
      <c r="AM445" s="1"/>
      <c r="AN445" s="1"/>
      <c r="AP445" s="30"/>
      <c r="AQ445" s="1"/>
      <c r="AR445" s="1">
        <f t="shared" si="887"/>
        <v>0</v>
      </c>
      <c r="AS445" s="1"/>
      <c r="AT445" s="1"/>
      <c r="AU445" s="2">
        <f t="shared" si="888"/>
        <v>0</v>
      </c>
      <c r="AW445" s="1"/>
      <c r="AX445" s="1"/>
      <c r="AY445" s="1"/>
      <c r="AZ445" s="2">
        <f t="shared" si="889"/>
        <v>0</v>
      </c>
      <c r="BA445" s="2">
        <f>SUM(AF445,AH445,-AZ445,-Table19[[#This Row],[Sale Fee]])</f>
        <v>0</v>
      </c>
      <c r="BC445" s="1"/>
      <c r="BD445" s="1"/>
      <c r="BE445" s="1"/>
    </row>
    <row r="446" spans="1:57" x14ac:dyDescent="0.25">
      <c r="A446" s="1"/>
      <c r="B446" s="1"/>
      <c r="E446" s="4"/>
      <c r="F446" s="4"/>
      <c r="Q446" s="1"/>
      <c r="R446" s="1"/>
      <c r="S446" s="1">
        <f t="shared" si="884"/>
        <v>0</v>
      </c>
      <c r="U446" s="1"/>
      <c r="V446" s="1"/>
      <c r="W446" s="1">
        <f t="shared" si="890"/>
        <v>0</v>
      </c>
      <c r="X446" s="1"/>
      <c r="Y446" s="1"/>
      <c r="Z446" s="1">
        <f>Table19[[#This Row],[Quantity2]]*Table19[[#This Row],[U Cost]]</f>
        <v>0</v>
      </c>
      <c r="AB446" s="1"/>
      <c r="AC446" s="1"/>
      <c r="AD446" s="1">
        <f t="shared" si="885"/>
        <v>0</v>
      </c>
      <c r="AE446" s="1"/>
      <c r="AF446" s="1">
        <f>SUM(Table19[[#This Row],[Total 
Paid]:[Shipping 
Charged]])</f>
        <v>0</v>
      </c>
      <c r="AG446" s="1"/>
      <c r="AH446" s="1"/>
      <c r="AI446" s="1">
        <f t="shared" si="886"/>
        <v>0</v>
      </c>
      <c r="AK446" s="1"/>
      <c r="AL446" s="1"/>
      <c r="AM446" s="1"/>
      <c r="AN446" s="1"/>
      <c r="AP446" s="30"/>
      <c r="AQ446" s="1"/>
      <c r="AR446" s="1">
        <f t="shared" si="887"/>
        <v>0</v>
      </c>
      <c r="AS446" s="1"/>
      <c r="AT446" s="1"/>
      <c r="AU446" s="2">
        <f t="shared" si="888"/>
        <v>0</v>
      </c>
      <c r="AW446" s="1"/>
      <c r="AX446" s="1"/>
      <c r="AY446" s="1"/>
      <c r="AZ446" s="2">
        <f t="shared" si="889"/>
        <v>0</v>
      </c>
      <c r="BA446" s="2">
        <f>SUM(AF446,AH446,-AZ446,-Table19[[#This Row],[Sale Fee]])</f>
        <v>0</v>
      </c>
      <c r="BC446" s="1"/>
      <c r="BD446" s="1"/>
      <c r="BE446" s="1"/>
    </row>
    <row r="447" spans="1:57" x14ac:dyDescent="0.25">
      <c r="A447" s="1"/>
      <c r="B447" s="1"/>
      <c r="E447" s="4"/>
      <c r="F447" s="4"/>
      <c r="Q447" s="1"/>
      <c r="R447" s="1"/>
      <c r="S447" s="1">
        <f t="shared" si="884"/>
        <v>0</v>
      </c>
      <c r="U447" s="1"/>
      <c r="V447" s="1"/>
      <c r="W447" s="1">
        <f t="shared" si="890"/>
        <v>0</v>
      </c>
      <c r="X447" s="1"/>
      <c r="Y447" s="1"/>
      <c r="Z447" s="1">
        <f>Table19[[#This Row],[Quantity2]]*Table19[[#This Row],[U Cost]]</f>
        <v>0</v>
      </c>
      <c r="AB447" s="1"/>
      <c r="AC447" s="1"/>
      <c r="AD447" s="1">
        <f t="shared" si="885"/>
        <v>0</v>
      </c>
      <c r="AE447" s="1"/>
      <c r="AF447" s="1">
        <f>SUM(Table19[[#This Row],[Total 
Paid]:[Shipping 
Charged]])</f>
        <v>0</v>
      </c>
      <c r="AG447" s="1"/>
      <c r="AH447" s="1"/>
      <c r="AI447" s="1">
        <f t="shared" si="886"/>
        <v>0</v>
      </c>
      <c r="AK447" s="1"/>
      <c r="AL447" s="1"/>
      <c r="AM447" s="1"/>
      <c r="AN447" s="1"/>
      <c r="AP447" s="30"/>
      <c r="AQ447" s="1"/>
      <c r="AR447" s="1">
        <f t="shared" si="887"/>
        <v>0</v>
      </c>
      <c r="AS447" s="1"/>
      <c r="AT447" s="1"/>
      <c r="AU447" s="2">
        <f t="shared" si="888"/>
        <v>0</v>
      </c>
      <c r="AW447" s="1"/>
      <c r="AX447" s="1"/>
      <c r="AY447" s="1"/>
      <c r="AZ447" s="2">
        <f t="shared" si="889"/>
        <v>0</v>
      </c>
      <c r="BA447" s="2">
        <f>SUM(AF447,AH447,-AZ447,-Table19[[#This Row],[Sale Fee]])</f>
        <v>0</v>
      </c>
      <c r="BC447" s="1"/>
      <c r="BD447" s="1"/>
      <c r="BE447" s="1"/>
    </row>
    <row r="448" spans="1:57" x14ac:dyDescent="0.25">
      <c r="A448" s="1"/>
      <c r="B448" s="1"/>
      <c r="E448" s="4"/>
      <c r="F448" s="4"/>
      <c r="Q448" s="1"/>
      <c r="R448" s="1"/>
      <c r="S448" s="1">
        <f t="shared" si="884"/>
        <v>0</v>
      </c>
      <c r="U448" s="1"/>
      <c r="V448" s="1"/>
      <c r="W448" s="1">
        <f t="shared" si="890"/>
        <v>0</v>
      </c>
      <c r="X448" s="1"/>
      <c r="Y448" s="1"/>
      <c r="Z448" s="1">
        <f>Table19[[#This Row],[Quantity2]]*Table19[[#This Row],[U Cost]]</f>
        <v>0</v>
      </c>
      <c r="AB448" s="1"/>
      <c r="AC448" s="1"/>
      <c r="AD448" s="1">
        <f t="shared" si="885"/>
        <v>0</v>
      </c>
      <c r="AE448" s="1"/>
      <c r="AF448" s="1">
        <f>SUM(Table19[[#This Row],[Total 
Paid]:[Shipping 
Charged]])</f>
        <v>0</v>
      </c>
      <c r="AG448" s="1"/>
      <c r="AH448" s="1"/>
      <c r="AI448" s="1">
        <f t="shared" si="886"/>
        <v>0</v>
      </c>
      <c r="AK448" s="1"/>
      <c r="AL448" s="1"/>
      <c r="AM448" s="1"/>
      <c r="AN448" s="1"/>
      <c r="AP448" s="30"/>
      <c r="AQ448" s="1"/>
      <c r="AR448" s="1">
        <f t="shared" si="887"/>
        <v>0</v>
      </c>
      <c r="AS448" s="1"/>
      <c r="AT448" s="1"/>
      <c r="AU448" s="2">
        <f t="shared" si="888"/>
        <v>0</v>
      </c>
      <c r="AW448" s="1"/>
      <c r="AX448" s="1"/>
      <c r="AY448" s="1"/>
      <c r="AZ448" s="2">
        <f t="shared" si="889"/>
        <v>0</v>
      </c>
      <c r="BA448" s="2">
        <f>SUM(AF448,AH448,-AZ448,-Table19[[#This Row],[Sale Fee]])</f>
        <v>0</v>
      </c>
      <c r="BC448" s="1"/>
      <c r="BD448" s="1"/>
      <c r="BE448" s="1"/>
    </row>
    <row r="449" spans="1:57" x14ac:dyDescent="0.25">
      <c r="A449" s="1"/>
      <c r="B449" s="1"/>
      <c r="E449" s="4"/>
      <c r="F449" s="4"/>
      <c r="Q449" s="1"/>
      <c r="R449" s="1"/>
      <c r="S449" s="1">
        <f t="shared" si="884"/>
        <v>0</v>
      </c>
      <c r="U449" s="1"/>
      <c r="V449" s="1"/>
      <c r="W449" s="1">
        <f t="shared" si="890"/>
        <v>0</v>
      </c>
      <c r="X449" s="1"/>
      <c r="Y449" s="1"/>
      <c r="Z449" s="1">
        <f>Table19[[#This Row],[Quantity2]]*Table19[[#This Row],[U Cost]]</f>
        <v>0</v>
      </c>
      <c r="AB449" s="1"/>
      <c r="AC449" s="1"/>
      <c r="AD449" s="1">
        <f t="shared" si="885"/>
        <v>0</v>
      </c>
      <c r="AE449" s="1"/>
      <c r="AF449" s="1">
        <f>SUM(Table19[[#This Row],[Total 
Paid]:[Shipping 
Charged]])</f>
        <v>0</v>
      </c>
      <c r="AG449" s="1"/>
      <c r="AH449" s="1"/>
      <c r="AI449" s="1">
        <f t="shared" si="886"/>
        <v>0</v>
      </c>
      <c r="AK449" s="1"/>
      <c r="AL449" s="1"/>
      <c r="AM449" s="1"/>
      <c r="AN449" s="1"/>
      <c r="AP449" s="30"/>
      <c r="AQ449" s="1"/>
      <c r="AR449" s="1">
        <f t="shared" si="887"/>
        <v>0</v>
      </c>
      <c r="AS449" s="1"/>
      <c r="AT449" s="1"/>
      <c r="AU449" s="2">
        <f t="shared" si="888"/>
        <v>0</v>
      </c>
      <c r="AW449" s="1"/>
      <c r="AX449" s="1"/>
      <c r="AY449" s="1"/>
      <c r="AZ449" s="2">
        <f t="shared" si="889"/>
        <v>0</v>
      </c>
      <c r="BA449" s="2">
        <f>SUM(AF449,AH449,-AZ449,-Table19[[#This Row],[Sale Fee]])</f>
        <v>0</v>
      </c>
      <c r="BC449" s="1"/>
      <c r="BD449" s="1"/>
      <c r="BE449" s="1"/>
    </row>
    <row r="450" spans="1:57" x14ac:dyDescent="0.25">
      <c r="A450" s="1"/>
      <c r="B450" s="1"/>
      <c r="E450" s="4"/>
      <c r="F450" s="4"/>
      <c r="Q450" s="1"/>
      <c r="R450" s="1"/>
      <c r="S450" s="1">
        <f t="shared" si="884"/>
        <v>0</v>
      </c>
      <c r="U450" s="1"/>
      <c r="V450" s="1"/>
      <c r="W450" s="1">
        <f t="shared" si="890"/>
        <v>0</v>
      </c>
      <c r="X450" s="1"/>
      <c r="Y450" s="1"/>
      <c r="Z450" s="1">
        <f>Table19[[#This Row],[Quantity2]]*Table19[[#This Row],[U Cost]]</f>
        <v>0</v>
      </c>
      <c r="AB450" s="1"/>
      <c r="AC450" s="1"/>
      <c r="AD450" s="1">
        <f t="shared" si="885"/>
        <v>0</v>
      </c>
      <c r="AE450" s="1"/>
      <c r="AF450" s="1">
        <f>SUM(Table19[[#This Row],[Total 
Paid]:[Shipping 
Charged]])</f>
        <v>0</v>
      </c>
      <c r="AG450" s="1"/>
      <c r="AH450" s="1"/>
      <c r="AI450" s="1">
        <f t="shared" si="886"/>
        <v>0</v>
      </c>
      <c r="AK450" s="1"/>
      <c r="AL450" s="1"/>
      <c r="AM450" s="1"/>
      <c r="AN450" s="1"/>
      <c r="AP450" s="30"/>
      <c r="AQ450" s="1"/>
      <c r="AR450" s="1">
        <f t="shared" si="887"/>
        <v>0</v>
      </c>
      <c r="AS450" s="1"/>
      <c r="AT450" s="1"/>
      <c r="AU450" s="2">
        <f t="shared" si="888"/>
        <v>0</v>
      </c>
      <c r="AW450" s="1"/>
      <c r="AX450" s="1"/>
      <c r="AY450" s="1"/>
      <c r="AZ450" s="2">
        <f t="shared" si="889"/>
        <v>0</v>
      </c>
      <c r="BA450" s="2">
        <f>SUM(AF450,AH450,-AZ450,-Table19[[#This Row],[Sale Fee]])</f>
        <v>0</v>
      </c>
      <c r="BC450" s="1"/>
      <c r="BD450" s="1"/>
      <c r="BE450" s="1"/>
    </row>
    <row r="451" spans="1:57" x14ac:dyDescent="0.25">
      <c r="A451" s="1"/>
      <c r="B451" s="1"/>
      <c r="E451" s="4"/>
      <c r="F451" s="4"/>
      <c r="Q451" s="1"/>
      <c r="R451" s="1"/>
      <c r="S451" s="1">
        <f t="shared" si="884"/>
        <v>0</v>
      </c>
      <c r="U451" s="1"/>
      <c r="V451" s="1"/>
      <c r="W451" s="1">
        <f t="shared" si="890"/>
        <v>0</v>
      </c>
      <c r="X451" s="1"/>
      <c r="Y451" s="1"/>
      <c r="Z451" s="1">
        <f>Table19[[#This Row],[Quantity2]]*Table19[[#This Row],[U Cost]]</f>
        <v>0</v>
      </c>
      <c r="AB451" s="1"/>
      <c r="AC451" s="1"/>
      <c r="AD451" s="1">
        <f t="shared" si="885"/>
        <v>0</v>
      </c>
      <c r="AE451" s="1"/>
      <c r="AF451" s="1">
        <f>SUM(Table19[[#This Row],[Total 
Paid]:[Shipping 
Charged]])</f>
        <v>0</v>
      </c>
      <c r="AG451" s="1"/>
      <c r="AH451" s="1"/>
      <c r="AI451" s="1">
        <f t="shared" si="886"/>
        <v>0</v>
      </c>
      <c r="AK451" s="1"/>
      <c r="AL451" s="1"/>
      <c r="AM451" s="1"/>
      <c r="AN451" s="1"/>
      <c r="AP451" s="30"/>
      <c r="AQ451" s="1"/>
      <c r="AR451" s="1">
        <f t="shared" si="887"/>
        <v>0</v>
      </c>
      <c r="AS451" s="1"/>
      <c r="AT451" s="1"/>
      <c r="AU451" s="2">
        <f t="shared" si="888"/>
        <v>0</v>
      </c>
      <c r="AW451" s="1"/>
      <c r="AX451" s="1"/>
      <c r="AY451" s="1"/>
      <c r="AZ451" s="2">
        <f t="shared" si="889"/>
        <v>0</v>
      </c>
      <c r="BA451" s="2">
        <f>SUM(AF451,AH451,-AZ451,-Table19[[#This Row],[Sale Fee]])</f>
        <v>0</v>
      </c>
      <c r="BC451" s="1"/>
      <c r="BD451" s="1"/>
      <c r="BE451" s="1"/>
    </row>
    <row r="452" spans="1:57" x14ac:dyDescent="0.25">
      <c r="A452" s="1"/>
      <c r="B452" s="1"/>
      <c r="E452" s="4"/>
      <c r="F452" s="4"/>
      <c r="Q452" s="1"/>
      <c r="R452" s="1"/>
      <c r="S452" s="1">
        <f t="shared" si="884"/>
        <v>0</v>
      </c>
      <c r="U452" s="1"/>
      <c r="V452" s="1"/>
      <c r="W452" s="1">
        <f t="shared" si="890"/>
        <v>0</v>
      </c>
      <c r="X452" s="1"/>
      <c r="Y452" s="1"/>
      <c r="Z452" s="1">
        <f>Table19[[#This Row],[Quantity2]]*Table19[[#This Row],[U Cost]]</f>
        <v>0</v>
      </c>
      <c r="AB452" s="1"/>
      <c r="AC452" s="1"/>
      <c r="AD452" s="1">
        <f t="shared" si="885"/>
        <v>0</v>
      </c>
      <c r="AE452" s="1"/>
      <c r="AF452" s="1">
        <f>SUM(Table19[[#This Row],[Total 
Paid]:[Shipping 
Charged]])</f>
        <v>0</v>
      </c>
      <c r="AG452" s="1"/>
      <c r="AH452" s="1"/>
      <c r="AI452" s="1">
        <f t="shared" si="886"/>
        <v>0</v>
      </c>
      <c r="AK452" s="1"/>
      <c r="AL452" s="1"/>
      <c r="AM452" s="1"/>
      <c r="AN452" s="1"/>
      <c r="AP452" s="30"/>
      <c r="AQ452" s="1"/>
      <c r="AR452" s="1">
        <f t="shared" si="887"/>
        <v>0</v>
      </c>
      <c r="AS452" s="1"/>
      <c r="AT452" s="1"/>
      <c r="AU452" s="2">
        <f t="shared" si="888"/>
        <v>0</v>
      </c>
      <c r="AW452" s="1"/>
      <c r="AX452" s="1"/>
      <c r="AY452" s="1"/>
      <c r="AZ452" s="2">
        <f t="shared" si="889"/>
        <v>0</v>
      </c>
      <c r="BA452" s="2">
        <f>SUM(AF452,AH452,-AZ452,-Table19[[#This Row],[Sale Fee]])</f>
        <v>0</v>
      </c>
      <c r="BC452" s="1"/>
      <c r="BD452" s="1"/>
      <c r="BE452" s="1"/>
    </row>
    <row r="453" spans="1:57" x14ac:dyDescent="0.25">
      <c r="A453" s="1"/>
      <c r="B453" s="1"/>
      <c r="E453" s="4"/>
      <c r="F453" s="4"/>
      <c r="Q453" s="1"/>
      <c r="R453" s="1"/>
      <c r="S453" s="1">
        <f t="shared" si="884"/>
        <v>0</v>
      </c>
      <c r="U453" s="1"/>
      <c r="V453" s="1"/>
      <c r="W453" s="1">
        <f t="shared" si="890"/>
        <v>0</v>
      </c>
      <c r="X453" s="1"/>
      <c r="Y453" s="1"/>
      <c r="Z453" s="1">
        <f>Table19[[#This Row],[Quantity2]]*Table19[[#This Row],[U Cost]]</f>
        <v>0</v>
      </c>
      <c r="AB453" s="1"/>
      <c r="AC453" s="1"/>
      <c r="AD453" s="1">
        <f t="shared" si="885"/>
        <v>0</v>
      </c>
      <c r="AE453" s="1"/>
      <c r="AF453" s="1">
        <f>SUM(Table19[[#This Row],[Total 
Paid]:[Shipping 
Charged]])</f>
        <v>0</v>
      </c>
      <c r="AG453" s="1"/>
      <c r="AH453" s="1"/>
      <c r="AI453" s="1">
        <f t="shared" si="886"/>
        <v>0</v>
      </c>
      <c r="AK453" s="1"/>
      <c r="AL453" s="1"/>
      <c r="AM453" s="1"/>
      <c r="AN453" s="1"/>
      <c r="AP453" s="30"/>
      <c r="AQ453" s="1"/>
      <c r="AR453" s="1">
        <f t="shared" si="887"/>
        <v>0</v>
      </c>
      <c r="AS453" s="1"/>
      <c r="AT453" s="1"/>
      <c r="AU453" s="2">
        <f t="shared" si="888"/>
        <v>0</v>
      </c>
      <c r="AW453" s="1"/>
      <c r="AX453" s="1"/>
      <c r="AY453" s="1"/>
      <c r="AZ453" s="2">
        <f t="shared" si="889"/>
        <v>0</v>
      </c>
      <c r="BA453" s="2">
        <f>SUM(AF453,AH453,-AZ453,-Table19[[#This Row],[Sale Fee]])</f>
        <v>0</v>
      </c>
      <c r="BC453" s="1"/>
      <c r="BD453" s="1"/>
      <c r="BE453" s="1"/>
    </row>
    <row r="454" spans="1:57" x14ac:dyDescent="0.25">
      <c r="A454" s="1"/>
      <c r="B454" s="1"/>
      <c r="E454" s="4"/>
      <c r="F454" s="4"/>
      <c r="Q454" s="1"/>
      <c r="R454" s="1"/>
      <c r="S454" s="1">
        <f t="shared" si="884"/>
        <v>0</v>
      </c>
      <c r="U454" s="1"/>
      <c r="V454" s="1"/>
      <c r="W454" s="1">
        <f t="shared" si="890"/>
        <v>0</v>
      </c>
      <c r="X454" s="1"/>
      <c r="Y454" s="1"/>
      <c r="Z454" s="1">
        <f>Table19[[#This Row],[Quantity2]]*Table19[[#This Row],[U Cost]]</f>
        <v>0</v>
      </c>
      <c r="AB454" s="1"/>
      <c r="AC454" s="1"/>
      <c r="AD454" s="1">
        <f t="shared" si="885"/>
        <v>0</v>
      </c>
      <c r="AE454" s="1"/>
      <c r="AF454" s="1">
        <f>SUM(Table19[[#This Row],[Total 
Paid]:[Shipping 
Charged]])</f>
        <v>0</v>
      </c>
      <c r="AG454" s="1"/>
      <c r="AH454" s="1"/>
      <c r="AI454" s="1">
        <f t="shared" si="886"/>
        <v>0</v>
      </c>
      <c r="AK454" s="1"/>
      <c r="AL454" s="1"/>
      <c r="AM454" s="1"/>
      <c r="AN454" s="1"/>
      <c r="AP454" s="30"/>
      <c r="AQ454" s="1"/>
      <c r="AR454" s="1">
        <f t="shared" si="887"/>
        <v>0</v>
      </c>
      <c r="AS454" s="1"/>
      <c r="AT454" s="1"/>
      <c r="AU454" s="2">
        <f t="shared" si="888"/>
        <v>0</v>
      </c>
      <c r="AW454" s="1"/>
      <c r="AX454" s="1"/>
      <c r="AY454" s="1"/>
      <c r="AZ454" s="2">
        <f t="shared" si="889"/>
        <v>0</v>
      </c>
      <c r="BA454" s="2">
        <f>SUM(AF454,AH454,-AZ454,-Table19[[#This Row],[Sale Fee]])</f>
        <v>0</v>
      </c>
      <c r="BC454" s="1"/>
      <c r="BD454" s="1"/>
      <c r="BE454" s="1"/>
    </row>
    <row r="455" spans="1:57" x14ac:dyDescent="0.25">
      <c r="A455" s="1"/>
      <c r="B455" s="1"/>
      <c r="E455" s="4"/>
      <c r="F455" s="4"/>
      <c r="Q455" s="1"/>
      <c r="R455" s="1"/>
      <c r="S455" s="1">
        <f t="shared" si="884"/>
        <v>0</v>
      </c>
      <c r="U455" s="1"/>
      <c r="V455" s="1"/>
      <c r="W455" s="1">
        <f t="shared" si="890"/>
        <v>0</v>
      </c>
      <c r="X455" s="1"/>
      <c r="Y455" s="1"/>
      <c r="Z455" s="1">
        <f>Table19[[#This Row],[Quantity2]]*Table19[[#This Row],[U Cost]]</f>
        <v>0</v>
      </c>
      <c r="AB455" s="1"/>
      <c r="AC455" s="1"/>
      <c r="AD455" s="1">
        <f t="shared" si="885"/>
        <v>0</v>
      </c>
      <c r="AE455" s="1"/>
      <c r="AF455" s="1">
        <f>SUM(Table19[[#This Row],[Total 
Paid]:[Shipping 
Charged]])</f>
        <v>0</v>
      </c>
      <c r="AG455" s="1"/>
      <c r="AH455" s="1"/>
      <c r="AI455" s="1">
        <f t="shared" si="886"/>
        <v>0</v>
      </c>
      <c r="AK455" s="1"/>
      <c r="AL455" s="1"/>
      <c r="AM455" s="1"/>
      <c r="AN455" s="1"/>
      <c r="AP455" s="30"/>
      <c r="AQ455" s="1"/>
      <c r="AR455" s="1">
        <f t="shared" si="887"/>
        <v>0</v>
      </c>
      <c r="AS455" s="1"/>
      <c r="AT455" s="1"/>
      <c r="AU455" s="2">
        <f t="shared" si="888"/>
        <v>0</v>
      </c>
      <c r="AW455" s="1"/>
      <c r="AX455" s="1"/>
      <c r="AY455" s="1"/>
      <c r="AZ455" s="2">
        <f t="shared" si="889"/>
        <v>0</v>
      </c>
      <c r="BA455" s="2">
        <f>SUM(AF455,AH455,-AZ455,-Table19[[#This Row],[Sale Fee]])</f>
        <v>0</v>
      </c>
      <c r="BC455" s="1"/>
      <c r="BD455" s="1"/>
      <c r="BE455" s="1"/>
    </row>
    <row r="456" spans="1:57" x14ac:dyDescent="0.25">
      <c r="A456" s="1"/>
      <c r="B456" s="1"/>
      <c r="E456" s="4"/>
      <c r="F456" s="4"/>
      <c r="Q456" s="1"/>
      <c r="R456" s="1"/>
      <c r="S456" s="1">
        <f t="shared" si="884"/>
        <v>0</v>
      </c>
      <c r="U456" s="1"/>
      <c r="V456" s="1"/>
      <c r="W456" s="1">
        <f t="shared" si="890"/>
        <v>0</v>
      </c>
      <c r="X456" s="1"/>
      <c r="Y456" s="1"/>
      <c r="Z456" s="1">
        <f>Table19[[#This Row],[Quantity2]]*Table19[[#This Row],[U Cost]]</f>
        <v>0</v>
      </c>
      <c r="AB456" s="1"/>
      <c r="AC456" s="1"/>
      <c r="AD456" s="1">
        <f t="shared" si="885"/>
        <v>0</v>
      </c>
      <c r="AE456" s="1"/>
      <c r="AF456" s="1">
        <f>SUM(Table19[[#This Row],[Total 
Paid]:[Shipping 
Charged]])</f>
        <v>0</v>
      </c>
      <c r="AG456" s="1"/>
      <c r="AH456" s="1"/>
      <c r="AI456" s="1">
        <f t="shared" si="886"/>
        <v>0</v>
      </c>
      <c r="AK456" s="1"/>
      <c r="AL456" s="1"/>
      <c r="AM456" s="1"/>
      <c r="AN456" s="1"/>
      <c r="AP456" s="30"/>
      <c r="AQ456" s="1"/>
      <c r="AR456" s="1">
        <f t="shared" si="887"/>
        <v>0</v>
      </c>
      <c r="AS456" s="1"/>
      <c r="AT456" s="1"/>
      <c r="AU456" s="2">
        <f t="shared" si="888"/>
        <v>0</v>
      </c>
      <c r="AW456" s="1"/>
      <c r="AX456" s="1"/>
      <c r="AY456" s="1"/>
      <c r="AZ456" s="2">
        <f t="shared" si="889"/>
        <v>0</v>
      </c>
      <c r="BA456" s="2">
        <f>SUM(AF456,AH456,-AZ456,-Table19[[#This Row],[Sale Fee]])</f>
        <v>0</v>
      </c>
      <c r="BC456" s="1"/>
      <c r="BD456" s="1"/>
      <c r="BE456" s="1"/>
    </row>
    <row r="457" spans="1:57" x14ac:dyDescent="0.25">
      <c r="A457" s="1"/>
      <c r="B457" s="1"/>
      <c r="E457" s="4"/>
      <c r="F457" s="4"/>
      <c r="Q457" s="1"/>
      <c r="R457" s="1"/>
      <c r="S457" s="1">
        <f t="shared" si="884"/>
        <v>0</v>
      </c>
      <c r="U457" s="1"/>
      <c r="V457" s="1"/>
      <c r="W457" s="1">
        <f t="shared" si="890"/>
        <v>0</v>
      </c>
      <c r="X457" s="1"/>
      <c r="Y457" s="1"/>
      <c r="Z457" s="1">
        <f>Table19[[#This Row],[Quantity2]]*Table19[[#This Row],[U Cost]]</f>
        <v>0</v>
      </c>
      <c r="AB457" s="1"/>
      <c r="AC457" s="1"/>
      <c r="AD457" s="1">
        <f t="shared" si="885"/>
        <v>0</v>
      </c>
      <c r="AE457" s="1"/>
      <c r="AF457" s="1">
        <f>SUM(Table19[[#This Row],[Total 
Paid]:[Shipping 
Charged]])</f>
        <v>0</v>
      </c>
      <c r="AG457" s="1"/>
      <c r="AH457" s="1"/>
      <c r="AI457" s="1">
        <f t="shared" si="886"/>
        <v>0</v>
      </c>
      <c r="AK457" s="1"/>
      <c r="AL457" s="1"/>
      <c r="AM457" s="1"/>
      <c r="AN457" s="1"/>
      <c r="AP457" s="30"/>
      <c r="AQ457" s="1"/>
      <c r="AR457" s="1">
        <f t="shared" si="887"/>
        <v>0</v>
      </c>
      <c r="AS457" s="1"/>
      <c r="AT457" s="1"/>
      <c r="AU457" s="2">
        <f t="shared" si="888"/>
        <v>0</v>
      </c>
      <c r="AW457" s="1"/>
      <c r="AX457" s="1"/>
      <c r="AY457" s="1"/>
      <c r="AZ457" s="2">
        <f t="shared" si="889"/>
        <v>0</v>
      </c>
      <c r="BA457" s="2">
        <f>SUM(AF457,AH457,-AZ457,-Table19[[#This Row],[Sale Fee]])</f>
        <v>0</v>
      </c>
      <c r="BC457" s="1"/>
      <c r="BD457" s="1"/>
      <c r="BE457" s="1"/>
    </row>
    <row r="458" spans="1:57" x14ac:dyDescent="0.25">
      <c r="A458" s="1"/>
      <c r="B458" s="1"/>
      <c r="E458" s="4"/>
      <c r="F458" s="4"/>
      <c r="Q458" s="1"/>
      <c r="R458" s="1"/>
      <c r="S458" s="1">
        <f t="shared" si="884"/>
        <v>0</v>
      </c>
      <c r="U458" s="1"/>
      <c r="V458" s="1"/>
      <c r="W458" s="1">
        <f t="shared" si="890"/>
        <v>0</v>
      </c>
      <c r="X458" s="1"/>
      <c r="Y458" s="1"/>
      <c r="Z458" s="1">
        <f>Table19[[#This Row],[Quantity2]]*Table19[[#This Row],[U Cost]]</f>
        <v>0</v>
      </c>
      <c r="AB458" s="1"/>
      <c r="AC458" s="1"/>
      <c r="AD458" s="1">
        <f t="shared" si="885"/>
        <v>0</v>
      </c>
      <c r="AE458" s="1"/>
      <c r="AF458" s="1">
        <f>SUM(Table19[[#This Row],[Total 
Paid]:[Shipping 
Charged]])</f>
        <v>0</v>
      </c>
      <c r="AG458" s="1"/>
      <c r="AH458" s="1"/>
      <c r="AI458" s="1">
        <f t="shared" si="886"/>
        <v>0</v>
      </c>
      <c r="AK458" s="1"/>
      <c r="AL458" s="1"/>
      <c r="AM458" s="1"/>
      <c r="AN458" s="1"/>
      <c r="AP458" s="30"/>
      <c r="AQ458" s="1"/>
      <c r="AR458" s="1">
        <f t="shared" si="887"/>
        <v>0</v>
      </c>
      <c r="AS458" s="1"/>
      <c r="AT458" s="1"/>
      <c r="AU458" s="2">
        <f t="shared" si="888"/>
        <v>0</v>
      </c>
      <c r="AW458" s="1"/>
      <c r="AX458" s="1"/>
      <c r="AY458" s="1"/>
      <c r="AZ458" s="2">
        <f t="shared" si="889"/>
        <v>0</v>
      </c>
      <c r="BA458" s="2">
        <f>SUM(AF458,AH458,-AZ458,-Table19[[#This Row],[Sale Fee]])</f>
        <v>0</v>
      </c>
      <c r="BC458" s="1"/>
      <c r="BD458" s="1"/>
      <c r="BE458" s="1"/>
    </row>
    <row r="459" spans="1:57" x14ac:dyDescent="0.25">
      <c r="A459" s="1"/>
      <c r="B459" s="1"/>
      <c r="E459" s="4"/>
      <c r="F459" s="4"/>
      <c r="Q459" s="1"/>
      <c r="R459" s="1"/>
      <c r="S459" s="1">
        <f t="shared" si="884"/>
        <v>0</v>
      </c>
      <c r="U459" s="1"/>
      <c r="V459" s="1"/>
      <c r="W459" s="1">
        <f t="shared" si="890"/>
        <v>0</v>
      </c>
      <c r="X459" s="1"/>
      <c r="Y459" s="1"/>
      <c r="Z459" s="1">
        <f>Table19[[#This Row],[Quantity2]]*Table19[[#This Row],[U Cost]]</f>
        <v>0</v>
      </c>
      <c r="AB459" s="1"/>
      <c r="AC459" s="1"/>
      <c r="AD459" s="1">
        <f t="shared" si="885"/>
        <v>0</v>
      </c>
      <c r="AE459" s="1"/>
      <c r="AF459" s="1">
        <f>SUM(Table19[[#This Row],[Total 
Paid]:[Shipping 
Charged]])</f>
        <v>0</v>
      </c>
      <c r="AG459" s="1"/>
      <c r="AH459" s="1"/>
      <c r="AI459" s="1">
        <f t="shared" si="886"/>
        <v>0</v>
      </c>
      <c r="AK459" s="1"/>
      <c r="AL459" s="1"/>
      <c r="AM459" s="1"/>
      <c r="AN459" s="1"/>
      <c r="AP459" s="30"/>
      <c r="AQ459" s="1"/>
      <c r="AR459" s="1">
        <f t="shared" si="887"/>
        <v>0</v>
      </c>
      <c r="AS459" s="1"/>
      <c r="AT459" s="1"/>
      <c r="AU459" s="2">
        <f t="shared" si="888"/>
        <v>0</v>
      </c>
      <c r="AW459" s="1"/>
      <c r="AX459" s="1"/>
      <c r="AY459" s="1"/>
      <c r="AZ459" s="2">
        <f t="shared" si="889"/>
        <v>0</v>
      </c>
      <c r="BA459" s="2">
        <f>SUM(AF459,AH459,-AZ459,-Table19[[#This Row],[Sale Fee]])</f>
        <v>0</v>
      </c>
      <c r="BC459" s="1"/>
      <c r="BD459" s="1"/>
      <c r="BE459" s="1"/>
    </row>
    <row r="460" spans="1:57" x14ac:dyDescent="0.25">
      <c r="A460" s="1"/>
      <c r="B460" s="1"/>
      <c r="E460" s="4"/>
      <c r="F460" s="4"/>
      <c r="Q460" s="1"/>
      <c r="R460" s="1"/>
      <c r="S460" s="1">
        <f t="shared" si="884"/>
        <v>0</v>
      </c>
      <c r="U460" s="1"/>
      <c r="V460" s="1"/>
      <c r="W460" s="1">
        <f t="shared" si="890"/>
        <v>0</v>
      </c>
      <c r="X460" s="1"/>
      <c r="Y460" s="1"/>
      <c r="Z460" s="1">
        <f>Table19[[#This Row],[Quantity2]]*Table19[[#This Row],[U Cost]]</f>
        <v>0</v>
      </c>
      <c r="AB460" s="1"/>
      <c r="AC460" s="1"/>
      <c r="AD460" s="1">
        <f t="shared" si="885"/>
        <v>0</v>
      </c>
      <c r="AE460" s="1"/>
      <c r="AF460" s="1">
        <f>SUM(Table19[[#This Row],[Total 
Paid]:[Shipping 
Charged]])</f>
        <v>0</v>
      </c>
      <c r="AG460" s="1"/>
      <c r="AH460" s="1"/>
      <c r="AI460" s="1">
        <f t="shared" si="886"/>
        <v>0</v>
      </c>
      <c r="AK460" s="1"/>
      <c r="AL460" s="1"/>
      <c r="AM460" s="1"/>
      <c r="AN460" s="1"/>
      <c r="AP460" s="30"/>
      <c r="AQ460" s="1"/>
      <c r="AR460" s="1">
        <f t="shared" si="887"/>
        <v>0</v>
      </c>
      <c r="AS460" s="1"/>
      <c r="AT460" s="1"/>
      <c r="AU460" s="2">
        <f t="shared" si="888"/>
        <v>0</v>
      </c>
      <c r="AW460" s="1"/>
      <c r="AX460" s="1"/>
      <c r="AY460" s="1"/>
      <c r="AZ460" s="2">
        <f t="shared" si="889"/>
        <v>0</v>
      </c>
      <c r="BA460" s="2">
        <f>SUM(AF460,AH460,-AZ460,-Table19[[#This Row],[Sale Fee]])</f>
        <v>0</v>
      </c>
      <c r="BC460" s="1"/>
      <c r="BD460" s="1"/>
      <c r="BE460" s="1"/>
    </row>
    <row r="461" spans="1:57" x14ac:dyDescent="0.25">
      <c r="A461" s="1"/>
      <c r="B461" s="1"/>
      <c r="E461" s="4"/>
      <c r="F461" s="4"/>
      <c r="Q461" s="1"/>
      <c r="R461" s="1"/>
      <c r="S461" s="1">
        <f t="shared" si="884"/>
        <v>0</v>
      </c>
      <c r="U461" s="1"/>
      <c r="V461" s="1"/>
      <c r="W461" s="1">
        <f t="shared" si="890"/>
        <v>0</v>
      </c>
      <c r="X461" s="1"/>
      <c r="Y461" s="1"/>
      <c r="Z461" s="1">
        <f>Table19[[#This Row],[Quantity2]]*Table19[[#This Row],[U Cost]]</f>
        <v>0</v>
      </c>
      <c r="AB461" s="1"/>
      <c r="AC461" s="1"/>
      <c r="AD461" s="1"/>
      <c r="AE461" s="1"/>
      <c r="AF461" s="1">
        <f>SUM(Table19[[#This Row],[Total 
Paid]:[Shipping 
Charged]])</f>
        <v>0</v>
      </c>
      <c r="AG461" s="1"/>
      <c r="AH461" s="1"/>
      <c r="AI461" s="1"/>
      <c r="AK461" s="1"/>
      <c r="AL461" s="1"/>
      <c r="AM461" s="1"/>
      <c r="AN461" s="1"/>
      <c r="AP461" s="30"/>
      <c r="AQ461" s="1"/>
      <c r="AR461" s="1"/>
      <c r="AS461" s="1"/>
      <c r="AT461" s="1"/>
      <c r="AU461" s="2"/>
      <c r="AW461" s="1"/>
      <c r="AX461" s="1"/>
      <c r="AY461" s="1"/>
      <c r="AZ461" s="2"/>
      <c r="BA461" s="2">
        <f>SUM(AF461,AH461,-AZ461,-Table19[[#This Row],[Sale Fee]])</f>
        <v>0</v>
      </c>
      <c r="BC461" s="1"/>
      <c r="BD461" s="1"/>
      <c r="BE461" s="1"/>
    </row>
    <row r="462" spans="1:57" x14ac:dyDescent="0.25">
      <c r="A462" s="1"/>
      <c r="B462" s="1"/>
      <c r="E462" s="4"/>
      <c r="F462" s="4"/>
      <c r="Q462" s="1"/>
      <c r="R462" s="1"/>
      <c r="S462" s="1">
        <f t="shared" si="884"/>
        <v>0</v>
      </c>
      <c r="U462" s="1"/>
      <c r="V462" s="1"/>
      <c r="W462" s="1">
        <f t="shared" si="890"/>
        <v>0</v>
      </c>
      <c r="X462" s="1"/>
      <c r="Y462" s="1"/>
      <c r="Z462" s="1">
        <f>Table19[[#This Row],[Quantity2]]*Table19[[#This Row],[U Cost]]</f>
        <v>0</v>
      </c>
      <c r="AB462" s="1"/>
      <c r="AC462" s="1"/>
      <c r="AD462" s="1"/>
      <c r="AE462" s="1"/>
      <c r="AF462" s="1">
        <f>SUM(Table19[[#This Row],[Total 
Paid]:[Shipping 
Charged]])</f>
        <v>0</v>
      </c>
      <c r="AG462" s="1"/>
      <c r="AH462" s="1"/>
      <c r="AI462" s="1"/>
      <c r="AK462" s="1"/>
      <c r="AL462" s="1"/>
      <c r="AM462" s="1"/>
      <c r="AN462" s="1"/>
      <c r="AP462" s="30"/>
      <c r="AQ462" s="1"/>
      <c r="AR462" s="1"/>
      <c r="AS462" s="1"/>
      <c r="AT462" s="1"/>
      <c r="AU462" s="2"/>
      <c r="AW462" s="1"/>
      <c r="AX462" s="1"/>
      <c r="AY462" s="1"/>
      <c r="AZ462" s="2"/>
      <c r="BA462" s="2">
        <f>SUM(AF462,AH462,-AZ462,-Table19[[#This Row],[Sale Fee]])</f>
        <v>0</v>
      </c>
      <c r="BC462" s="1"/>
      <c r="BD462" s="1"/>
      <c r="BE462" s="1"/>
    </row>
    <row r="463" spans="1:57" x14ac:dyDescent="0.25">
      <c r="A463" s="1"/>
      <c r="B463" s="1"/>
      <c r="E463" s="4"/>
      <c r="F463" s="4"/>
      <c r="Q463" s="1"/>
      <c r="R463" s="1"/>
      <c r="S463" s="1">
        <f t="shared" ref="S463:S526" si="891">R463*Q463</f>
        <v>0</v>
      </c>
      <c r="U463" s="1"/>
      <c r="V463" s="1"/>
      <c r="W463" s="1">
        <f>U463*V463</f>
        <v>0</v>
      </c>
      <c r="X463" s="1"/>
      <c r="Y463" s="1"/>
      <c r="Z463" s="1">
        <f>Table19[[#This Row],[Quantity2]]*Table19[[#This Row],[U Cost]]</f>
        <v>0</v>
      </c>
      <c r="AB463" s="1"/>
      <c r="AC463" s="1"/>
      <c r="AD463" s="1">
        <f>AC463*AB463</f>
        <v>0</v>
      </c>
      <c r="AE463" s="1"/>
      <c r="AF463" s="1">
        <f>SUM(Table19[[#This Row],[Total 
Paid]:[Shipping 
Charged]])</f>
        <v>0</v>
      </c>
      <c r="AG463" s="1"/>
      <c r="AH463" s="1"/>
      <c r="AI463" s="1">
        <f>SUM(AF463,AG463,AH463)</f>
        <v>0</v>
      </c>
      <c r="AK463" s="1"/>
      <c r="AL463" s="1"/>
      <c r="AM463" s="1"/>
      <c r="AN463" s="1"/>
      <c r="AP463" s="30"/>
      <c r="AQ463" s="1"/>
      <c r="AR463" s="1">
        <f>AQ463*AP463</f>
        <v>0</v>
      </c>
      <c r="AS463" s="1"/>
      <c r="AT463" s="1"/>
      <c r="AU463" s="2">
        <f>SUM(AR463:AT463)</f>
        <v>0</v>
      </c>
      <c r="AW463" s="1"/>
      <c r="AX463" s="1"/>
      <c r="AY463" s="1"/>
      <c r="AZ463" s="2">
        <f>SUM(AU463,AW463,AX463,AY463)</f>
        <v>0</v>
      </c>
      <c r="BA463" s="2">
        <f>SUM(AF463,AH463,-AZ463,-Table19[[#This Row],[Sale Fee]])</f>
        <v>0</v>
      </c>
      <c r="BC463" s="1"/>
      <c r="BD463" s="1"/>
      <c r="BE463" s="1"/>
    </row>
    <row r="464" spans="1:57" x14ac:dyDescent="0.25">
      <c r="A464" s="1"/>
      <c r="B464" s="1"/>
      <c r="E464" s="4"/>
      <c r="F464" s="4"/>
      <c r="N464" s="49"/>
      <c r="Q464" s="1"/>
      <c r="R464" s="1"/>
      <c r="S464" s="1">
        <f t="shared" si="891"/>
        <v>0</v>
      </c>
      <c r="U464" s="1"/>
      <c r="V464" s="1"/>
      <c r="W464" s="1">
        <f t="shared" ref="W464:W467" si="892">U464*V464</f>
        <v>0</v>
      </c>
      <c r="X464" s="1"/>
      <c r="Y464" s="1"/>
      <c r="Z464" s="1">
        <f>Table19[[#This Row],[Quantity2]]*Table19[[#This Row],[U Cost]]</f>
        <v>0</v>
      </c>
      <c r="AB464" s="1"/>
      <c r="AC464" s="1"/>
      <c r="AD464" s="1">
        <f t="shared" ref="AD464:AD467" si="893">AC464*AB464</f>
        <v>0</v>
      </c>
      <c r="AE464" s="1"/>
      <c r="AF464" s="1">
        <f>SUM(Table19[[#This Row],[Total 
Paid]:[Shipping 
Charged]])</f>
        <v>0</v>
      </c>
      <c r="AG464" s="1"/>
      <c r="AH464" s="1"/>
      <c r="AI464" s="1">
        <f t="shared" ref="AI464:AI467" si="894">SUM(AF464,AG464,AH464)</f>
        <v>0</v>
      </c>
      <c r="AK464" s="1"/>
      <c r="AL464" s="1"/>
      <c r="AM464" s="1"/>
      <c r="AN464" s="1"/>
      <c r="AP464" s="30"/>
      <c r="AQ464" s="1"/>
      <c r="AR464" s="1">
        <f t="shared" ref="AR464:AR467" si="895">AQ464*AP464</f>
        <v>0</v>
      </c>
      <c r="AS464" s="1"/>
      <c r="AT464" s="1"/>
      <c r="AU464" s="2">
        <f t="shared" ref="AU464:AU467" si="896">SUM(AR464:AT464)</f>
        <v>0</v>
      </c>
      <c r="AW464" s="1"/>
      <c r="AX464" s="1"/>
      <c r="AY464" s="1"/>
      <c r="AZ464" s="2">
        <f t="shared" ref="AZ464:AZ527" si="897">SUM(AU464,AW464,AX464,AY464)</f>
        <v>0</v>
      </c>
      <c r="BA464" s="2">
        <f>SUM(AF464,AH464,-AZ464,-Table19[[#This Row],[Sale Fee]])</f>
        <v>0</v>
      </c>
      <c r="BC464" s="1"/>
      <c r="BD464" s="1"/>
      <c r="BE464" s="1"/>
    </row>
    <row r="465" spans="1:57" x14ac:dyDescent="0.25">
      <c r="A465" s="1"/>
      <c r="B465" s="1"/>
      <c r="E465" s="4"/>
      <c r="F465" s="4"/>
      <c r="N465" s="49"/>
      <c r="Q465" s="1"/>
      <c r="R465" s="1"/>
      <c r="S465" s="1">
        <f t="shared" si="891"/>
        <v>0</v>
      </c>
      <c r="U465" s="1"/>
      <c r="V465" s="1"/>
      <c r="W465" s="1">
        <f t="shared" si="892"/>
        <v>0</v>
      </c>
      <c r="X465" s="1"/>
      <c r="Y465" s="1"/>
      <c r="Z465" s="1">
        <f>Table19[[#This Row],[Quantity2]]*Table19[[#This Row],[U Cost]]</f>
        <v>0</v>
      </c>
      <c r="AB465" s="1"/>
      <c r="AC465" s="1"/>
      <c r="AD465" s="1">
        <f t="shared" si="893"/>
        <v>0</v>
      </c>
      <c r="AE465" s="1"/>
      <c r="AF465" s="1">
        <f>SUM(Table19[[#This Row],[Total 
Paid]:[Shipping 
Charged]])</f>
        <v>0</v>
      </c>
      <c r="AG465" s="1"/>
      <c r="AH465" s="1"/>
      <c r="AI465" s="1">
        <f t="shared" si="894"/>
        <v>0</v>
      </c>
      <c r="AK465" s="1"/>
      <c r="AL465" s="1"/>
      <c r="AM465" s="1"/>
      <c r="AN465" s="1"/>
      <c r="AP465" s="30"/>
      <c r="AQ465" s="1"/>
      <c r="AR465" s="1">
        <f t="shared" si="895"/>
        <v>0</v>
      </c>
      <c r="AS465" s="1"/>
      <c r="AT465" s="1"/>
      <c r="AU465" s="2">
        <f t="shared" si="896"/>
        <v>0</v>
      </c>
      <c r="AW465" s="1"/>
      <c r="AX465" s="1"/>
      <c r="AY465" s="1"/>
      <c r="AZ465" s="2">
        <f t="shared" si="897"/>
        <v>0</v>
      </c>
      <c r="BA465" s="2">
        <f>SUM(AF465,AH465,-AZ465,-Table19[[#This Row],[Sale Fee]])</f>
        <v>0</v>
      </c>
      <c r="BC465" s="1"/>
      <c r="BD465" s="1"/>
      <c r="BE465" s="1"/>
    </row>
    <row r="466" spans="1:57" x14ac:dyDescent="0.25">
      <c r="A466" s="1"/>
      <c r="B466" s="1"/>
      <c r="E466" s="4"/>
      <c r="F466" s="4"/>
      <c r="Q466" s="1"/>
      <c r="R466" s="1"/>
      <c r="S466" s="1">
        <f t="shared" si="891"/>
        <v>0</v>
      </c>
      <c r="U466" s="1"/>
      <c r="V466" s="1"/>
      <c r="W466" s="1">
        <f t="shared" si="892"/>
        <v>0</v>
      </c>
      <c r="X466" s="1"/>
      <c r="Y466" s="1"/>
      <c r="Z466" s="1">
        <f>Table19[[#This Row],[Quantity2]]*Table19[[#This Row],[U Cost]]</f>
        <v>0</v>
      </c>
      <c r="AB466" s="1"/>
      <c r="AC466" s="1"/>
      <c r="AD466" s="1">
        <f t="shared" si="893"/>
        <v>0</v>
      </c>
      <c r="AE466" s="1"/>
      <c r="AF466" s="1">
        <f>SUM(Table19[[#This Row],[Total 
Paid]:[Shipping 
Charged]])</f>
        <v>0</v>
      </c>
      <c r="AG466" s="1"/>
      <c r="AH466" s="1"/>
      <c r="AI466" s="1">
        <f t="shared" si="894"/>
        <v>0</v>
      </c>
      <c r="AK466" s="1"/>
      <c r="AL466" s="1"/>
      <c r="AM466" s="1"/>
      <c r="AN466" s="1"/>
      <c r="AP466" s="30"/>
      <c r="AQ466" s="1"/>
      <c r="AR466" s="1">
        <f t="shared" si="895"/>
        <v>0</v>
      </c>
      <c r="AS466" s="1"/>
      <c r="AT466" s="1"/>
      <c r="AU466" s="2">
        <f t="shared" si="896"/>
        <v>0</v>
      </c>
      <c r="AW466" s="1"/>
      <c r="AX466" s="1"/>
      <c r="AY466" s="1"/>
      <c r="AZ466" s="2">
        <f t="shared" si="897"/>
        <v>0</v>
      </c>
      <c r="BA466" s="2">
        <f>SUM(AF466,AH466,-AZ466,-Table19[[#This Row],[Sale Fee]])</f>
        <v>0</v>
      </c>
      <c r="BC466" s="1"/>
      <c r="BD466" s="1"/>
      <c r="BE466" s="1"/>
    </row>
    <row r="467" spans="1:57" x14ac:dyDescent="0.25">
      <c r="A467" s="1"/>
      <c r="B467" s="1"/>
      <c r="E467" s="4"/>
      <c r="F467" s="4"/>
      <c r="Q467" s="1"/>
      <c r="R467" s="1"/>
      <c r="S467" s="1">
        <f t="shared" si="891"/>
        <v>0</v>
      </c>
      <c r="U467" s="1"/>
      <c r="V467" s="1"/>
      <c r="W467" s="1">
        <f t="shared" si="892"/>
        <v>0</v>
      </c>
      <c r="X467" s="1"/>
      <c r="Y467" s="1"/>
      <c r="Z467" s="1">
        <f>Table19[[#This Row],[Quantity2]]*Table19[[#This Row],[U Cost]]</f>
        <v>0</v>
      </c>
      <c r="AB467" s="1"/>
      <c r="AC467" s="1"/>
      <c r="AD467" s="1">
        <f t="shared" si="893"/>
        <v>0</v>
      </c>
      <c r="AE467" s="1"/>
      <c r="AF467" s="1">
        <f>SUM(Table19[[#This Row],[Total 
Paid]:[Shipping 
Charged]])</f>
        <v>0</v>
      </c>
      <c r="AG467" s="1"/>
      <c r="AH467" s="1"/>
      <c r="AI467" s="1">
        <f t="shared" si="894"/>
        <v>0</v>
      </c>
      <c r="AK467" s="1"/>
      <c r="AL467" s="1"/>
      <c r="AM467" s="1"/>
      <c r="AN467" s="1"/>
      <c r="AP467" s="30"/>
      <c r="AQ467" s="1"/>
      <c r="AR467" s="1">
        <f t="shared" si="895"/>
        <v>0</v>
      </c>
      <c r="AS467" s="1"/>
      <c r="AT467" s="1"/>
      <c r="AU467" s="2">
        <f t="shared" si="896"/>
        <v>0</v>
      </c>
      <c r="AW467" s="1"/>
      <c r="AX467" s="1"/>
      <c r="AY467" s="1"/>
      <c r="AZ467" s="2">
        <f t="shared" si="897"/>
        <v>0</v>
      </c>
      <c r="BA467" s="2">
        <f>SUM(AF467,AH467,-AZ467,-Table19[[#This Row],[Sale Fee]])</f>
        <v>0</v>
      </c>
      <c r="BC467" s="1"/>
      <c r="BD467" s="1"/>
      <c r="BE467" s="1"/>
    </row>
    <row r="468" spans="1:57" x14ac:dyDescent="0.25">
      <c r="A468" s="1"/>
      <c r="B468" s="1"/>
      <c r="E468" s="4"/>
      <c r="F468" s="4"/>
      <c r="Q468" s="1"/>
      <c r="R468" s="1"/>
      <c r="S468" s="1">
        <f t="shared" si="891"/>
        <v>0</v>
      </c>
      <c r="U468" s="1"/>
      <c r="V468" s="1"/>
      <c r="W468" s="1">
        <f t="shared" si="890"/>
        <v>0</v>
      </c>
      <c r="X468" s="1"/>
      <c r="Y468" s="1"/>
      <c r="Z468" s="1">
        <f>Table19[[#This Row],[Quantity2]]*Table19[[#This Row],[U Cost]]</f>
        <v>0</v>
      </c>
      <c r="AB468" s="1"/>
      <c r="AC468" s="1"/>
      <c r="AD468" s="1">
        <f t="shared" si="885"/>
        <v>0</v>
      </c>
      <c r="AE468" s="1"/>
      <c r="AF468" s="1">
        <f>SUM(Table19[[#This Row],[Total 
Paid]:[Shipping 
Charged]])</f>
        <v>0</v>
      </c>
      <c r="AG468" s="1"/>
      <c r="AH468" s="1"/>
      <c r="AI468" s="1">
        <f t="shared" si="886"/>
        <v>0</v>
      </c>
      <c r="AK468" s="1"/>
      <c r="AL468" s="1"/>
      <c r="AM468" s="1"/>
      <c r="AN468" s="1"/>
      <c r="AP468" s="30"/>
      <c r="AQ468" s="1"/>
      <c r="AR468" s="1">
        <f t="shared" si="887"/>
        <v>0</v>
      </c>
      <c r="AS468" s="1"/>
      <c r="AT468" s="1"/>
      <c r="AU468" s="2">
        <f t="shared" si="888"/>
        <v>0</v>
      </c>
      <c r="AW468" s="1"/>
      <c r="AX468" s="1"/>
      <c r="AY468" s="1"/>
      <c r="AZ468" s="2">
        <f t="shared" si="897"/>
        <v>0</v>
      </c>
      <c r="BA468" s="2">
        <f>SUM(AF468,AH468,-AZ468,-Table19[[#This Row],[Sale Fee]])</f>
        <v>0</v>
      </c>
      <c r="BC468" s="1"/>
      <c r="BD468" s="1"/>
      <c r="BE468" s="1"/>
    </row>
    <row r="469" spans="1:57" x14ac:dyDescent="0.25">
      <c r="A469" s="1"/>
      <c r="B469" s="1"/>
      <c r="E469" s="4"/>
      <c r="F469" s="4"/>
      <c r="Q469" s="1"/>
      <c r="R469" s="1"/>
      <c r="S469" s="1">
        <f t="shared" si="891"/>
        <v>0</v>
      </c>
      <c r="U469" s="1"/>
      <c r="V469" s="1"/>
      <c r="W469" s="1">
        <f t="shared" si="890"/>
        <v>0</v>
      </c>
      <c r="X469" s="1"/>
      <c r="Y469" s="1"/>
      <c r="Z469" s="1">
        <f>Table19[[#This Row],[Quantity2]]*Table19[[#This Row],[U Cost]]</f>
        <v>0</v>
      </c>
      <c r="AB469" s="1"/>
      <c r="AC469" s="1"/>
      <c r="AD469" s="1">
        <f t="shared" ref="AD469:AD471" si="898">AC469*AB469</f>
        <v>0</v>
      </c>
      <c r="AE469" s="1"/>
      <c r="AF469" s="1">
        <f>SUM(Table19[[#This Row],[Total 
Paid]:[Shipping 
Charged]])</f>
        <v>0</v>
      </c>
      <c r="AG469" s="1"/>
      <c r="AH469" s="1"/>
      <c r="AI469" s="1">
        <f t="shared" si="886"/>
        <v>0</v>
      </c>
      <c r="AK469" s="1"/>
      <c r="AL469" s="1"/>
      <c r="AM469" s="1"/>
      <c r="AN469" s="1"/>
      <c r="AP469" s="30"/>
      <c r="AQ469" s="1"/>
      <c r="AR469" s="1">
        <f t="shared" si="887"/>
        <v>0</v>
      </c>
      <c r="AS469" s="1"/>
      <c r="AT469" s="1"/>
      <c r="AU469" s="2">
        <f t="shared" si="888"/>
        <v>0</v>
      </c>
      <c r="AW469" s="1"/>
      <c r="AX469" s="1"/>
      <c r="AY469" s="1"/>
      <c r="AZ469" s="2">
        <f t="shared" si="897"/>
        <v>0</v>
      </c>
      <c r="BA469" s="2">
        <f>SUM(AF469,AH469,-AZ469,-Table19[[#This Row],[Sale Fee]])</f>
        <v>0</v>
      </c>
      <c r="BC469" s="1"/>
      <c r="BD469" s="1"/>
      <c r="BE469" s="1"/>
    </row>
    <row r="470" spans="1:57" x14ac:dyDescent="0.25">
      <c r="A470" s="1"/>
      <c r="B470" s="1"/>
      <c r="E470" s="4"/>
      <c r="F470" s="4"/>
      <c r="N470" s="49"/>
      <c r="Q470" s="1"/>
      <c r="R470" s="1"/>
      <c r="S470" s="1">
        <f t="shared" si="891"/>
        <v>0</v>
      </c>
      <c r="U470" s="1"/>
      <c r="V470" s="1"/>
      <c r="W470" s="1">
        <f t="shared" si="890"/>
        <v>0</v>
      </c>
      <c r="X470" s="1"/>
      <c r="Y470" s="1"/>
      <c r="Z470" s="1">
        <f>Table19[[#This Row],[Quantity2]]*Table19[[#This Row],[U Cost]]</f>
        <v>0</v>
      </c>
      <c r="AB470" s="1"/>
      <c r="AC470" s="1"/>
      <c r="AD470" s="1">
        <f t="shared" si="898"/>
        <v>0</v>
      </c>
      <c r="AE470" s="1"/>
      <c r="AF470" s="1">
        <f>SUM(Table19[[#This Row],[Total 
Paid]:[Shipping 
Charged]])</f>
        <v>0</v>
      </c>
      <c r="AG470" s="1"/>
      <c r="AH470" s="1"/>
      <c r="AI470" s="1">
        <f t="shared" ref="AI470:AI471" si="899">SUM(AF470,AG470,AH470)</f>
        <v>0</v>
      </c>
      <c r="AK470" s="1"/>
      <c r="AL470" s="1"/>
      <c r="AM470" s="1"/>
      <c r="AN470" s="1"/>
      <c r="AP470" s="30"/>
      <c r="AQ470" s="1"/>
      <c r="AR470" s="1">
        <f t="shared" si="887"/>
        <v>0</v>
      </c>
      <c r="AS470" s="1"/>
      <c r="AT470" s="1"/>
      <c r="AU470" s="2">
        <f t="shared" ref="AU470:AU471" si="900">SUM(AR470:AT470)</f>
        <v>0</v>
      </c>
      <c r="AW470" s="1"/>
      <c r="AX470" s="1"/>
      <c r="AY470" s="1"/>
      <c r="AZ470" s="2">
        <f t="shared" si="897"/>
        <v>0</v>
      </c>
      <c r="BA470" s="2">
        <f>SUM(AF470,AH470,-AZ470,-Table19[[#This Row],[Sale Fee]])</f>
        <v>0</v>
      </c>
      <c r="BC470" s="1"/>
      <c r="BD470" s="1"/>
      <c r="BE470" s="1"/>
    </row>
    <row r="471" spans="1:57" x14ac:dyDescent="0.25">
      <c r="A471" s="1"/>
      <c r="B471" s="1"/>
      <c r="E471" s="4"/>
      <c r="F471" s="4"/>
      <c r="Q471" s="1"/>
      <c r="R471" s="1"/>
      <c r="S471" s="1">
        <f t="shared" si="891"/>
        <v>0</v>
      </c>
      <c r="U471" s="1"/>
      <c r="V471" s="1"/>
      <c r="W471" s="1">
        <f t="shared" si="890"/>
        <v>0</v>
      </c>
      <c r="X471" s="1"/>
      <c r="Y471" s="1"/>
      <c r="Z471" s="1">
        <f>Table19[[#This Row],[Quantity2]]*Table19[[#This Row],[U Cost]]</f>
        <v>0</v>
      </c>
      <c r="AB471" s="1"/>
      <c r="AC471" s="1"/>
      <c r="AD471" s="1">
        <f t="shared" si="898"/>
        <v>0</v>
      </c>
      <c r="AE471" s="1"/>
      <c r="AF471" s="1">
        <f>SUM(Table19[[#This Row],[Total 
Paid]:[Shipping 
Charged]])</f>
        <v>0</v>
      </c>
      <c r="AG471" s="1"/>
      <c r="AH471" s="1"/>
      <c r="AI471" s="1">
        <f t="shared" si="899"/>
        <v>0</v>
      </c>
      <c r="AK471" s="1"/>
      <c r="AL471" s="1"/>
      <c r="AM471" s="1"/>
      <c r="AN471" s="1"/>
      <c r="AP471" s="30"/>
      <c r="AQ471" s="1"/>
      <c r="AR471" s="1">
        <f t="shared" si="887"/>
        <v>0</v>
      </c>
      <c r="AS471" s="1"/>
      <c r="AT471" s="1"/>
      <c r="AU471" s="2">
        <f t="shared" si="900"/>
        <v>0</v>
      </c>
      <c r="AW471" s="1"/>
      <c r="AX471" s="1"/>
      <c r="AY471" s="1"/>
      <c r="AZ471" s="2">
        <f t="shared" si="897"/>
        <v>0</v>
      </c>
      <c r="BA471" s="2">
        <f>SUM(AF471,AH471,-AZ471,-Table19[[#This Row],[Sale Fee]])</f>
        <v>0</v>
      </c>
      <c r="BC471" s="1"/>
      <c r="BD471" s="1"/>
      <c r="BE471" s="1"/>
    </row>
    <row r="472" spans="1:57" x14ac:dyDescent="0.25">
      <c r="A472" s="1"/>
      <c r="B472" s="1"/>
      <c r="E472" s="4"/>
      <c r="F472" s="4"/>
      <c r="Q472" s="1"/>
      <c r="R472" s="1"/>
      <c r="S472" s="1">
        <f t="shared" si="891"/>
        <v>0</v>
      </c>
      <c r="U472" s="1"/>
      <c r="V472" s="1"/>
      <c r="W472" s="1">
        <f>U472*V472</f>
        <v>0</v>
      </c>
      <c r="X472" s="1"/>
      <c r="Y472" s="1"/>
      <c r="Z472" s="1">
        <f>Table19[[#This Row],[Quantity2]]*Table19[[#This Row],[U Cost]]</f>
        <v>0</v>
      </c>
      <c r="AB472" s="1"/>
      <c r="AC472" s="1"/>
      <c r="AD472" s="1">
        <f>AC472*AB472</f>
        <v>0</v>
      </c>
      <c r="AE472" s="1"/>
      <c r="AF472" s="1">
        <f>SUM(Table19[[#This Row],[Total 
Paid]:[Shipping 
Charged]])</f>
        <v>0</v>
      </c>
      <c r="AG472" s="1"/>
      <c r="AH472" s="1"/>
      <c r="AI472" s="1">
        <f>SUM(AF472,AG472,AH472)</f>
        <v>0</v>
      </c>
      <c r="AK472" s="1"/>
      <c r="AL472" s="1"/>
      <c r="AM472" s="1"/>
      <c r="AN472" s="1"/>
      <c r="AP472" s="30"/>
      <c r="AQ472" s="1"/>
      <c r="AR472" s="1">
        <f>AQ472*AP472</f>
        <v>0</v>
      </c>
      <c r="AS472" s="1"/>
      <c r="AT472" s="1"/>
      <c r="AU472" s="2">
        <f>SUM(AR472:AT472)</f>
        <v>0</v>
      </c>
      <c r="AW472" s="1"/>
      <c r="AX472" s="1"/>
      <c r="AY472" s="1"/>
      <c r="AZ472" s="2">
        <f>SUM(AU472,AW472,AX472,AY472)</f>
        <v>0</v>
      </c>
      <c r="BA472" s="2">
        <f>SUM(AF472,AH472,-AZ472,-Table19[[#This Row],[Sale Fee]])</f>
        <v>0</v>
      </c>
      <c r="BC472" s="1"/>
      <c r="BD472" s="1"/>
      <c r="BE472" s="1"/>
    </row>
    <row r="473" spans="1:57" x14ac:dyDescent="0.25">
      <c r="A473" s="1"/>
      <c r="B473" s="1"/>
      <c r="E473" s="4"/>
      <c r="F473" s="4"/>
      <c r="Q473" s="1"/>
      <c r="R473" s="1"/>
      <c r="S473" s="1">
        <f t="shared" si="891"/>
        <v>0</v>
      </c>
      <c r="U473" s="1"/>
      <c r="V473" s="1"/>
      <c r="W473" s="1">
        <f>U473*V473</f>
        <v>0</v>
      </c>
      <c r="X473" s="1"/>
      <c r="Y473" s="1"/>
      <c r="Z473" s="1">
        <f>Table19[[#This Row],[Quantity2]]*Table19[[#This Row],[U Cost]]</f>
        <v>0</v>
      </c>
      <c r="AB473" s="1"/>
      <c r="AC473" s="1"/>
      <c r="AD473" s="1">
        <f>AC473*AB473</f>
        <v>0</v>
      </c>
      <c r="AE473" s="1"/>
      <c r="AF473" s="1">
        <f>SUM(Table19[[#This Row],[Total 
Paid]:[Shipping 
Charged]])</f>
        <v>0</v>
      </c>
      <c r="AG473" s="1"/>
      <c r="AH473" s="1"/>
      <c r="AI473" s="1">
        <f>SUM(AF473,AG473,AH473)</f>
        <v>0</v>
      </c>
      <c r="AK473" s="1"/>
      <c r="AL473" s="1"/>
      <c r="AM473" s="1"/>
      <c r="AN473" s="1"/>
      <c r="AP473" s="30"/>
      <c r="AQ473" s="1"/>
      <c r="AR473" s="1">
        <f>AQ473*AP473</f>
        <v>0</v>
      </c>
      <c r="AS473" s="1"/>
      <c r="AT473" s="1"/>
      <c r="AU473" s="2">
        <f>SUM(AR473:AT473)</f>
        <v>0</v>
      </c>
      <c r="AW473" s="1"/>
      <c r="AX473" s="1"/>
      <c r="AY473" s="1"/>
      <c r="AZ473" s="2">
        <f>SUM(AU473,AW473,AX473,AY473)</f>
        <v>0</v>
      </c>
      <c r="BA473" s="2">
        <f>SUM(AF473,AH473,-AZ473,-Table19[[#This Row],[Sale Fee]])</f>
        <v>0</v>
      </c>
      <c r="BC473" s="1"/>
      <c r="BD473" s="1"/>
      <c r="BE473" s="1"/>
    </row>
    <row r="474" spans="1:57" x14ac:dyDescent="0.25">
      <c r="A474" s="1"/>
      <c r="B474" s="1"/>
      <c r="E474" s="4"/>
      <c r="F474" s="4"/>
      <c r="N474" s="49"/>
      <c r="Q474" s="1"/>
      <c r="R474" s="1"/>
      <c r="S474" s="1">
        <f t="shared" si="891"/>
        <v>0</v>
      </c>
      <c r="U474" s="1"/>
      <c r="V474" s="1"/>
      <c r="W474" s="1">
        <f>U474*V474</f>
        <v>0</v>
      </c>
      <c r="X474" s="1"/>
      <c r="Y474" s="1"/>
      <c r="Z474" s="1">
        <f>Table19[[#This Row],[Quantity2]]*Table19[[#This Row],[U Cost]]</f>
        <v>0</v>
      </c>
      <c r="AB474" s="1"/>
      <c r="AC474" s="1"/>
      <c r="AD474" s="1">
        <f>AC474*AB474</f>
        <v>0</v>
      </c>
      <c r="AE474" s="1"/>
      <c r="AF474" s="1">
        <f>SUM(Table19[[#This Row],[Total 
Paid]:[Shipping 
Charged]])</f>
        <v>0</v>
      </c>
      <c r="AG474" s="1"/>
      <c r="AH474" s="1"/>
      <c r="AI474" s="1">
        <f>SUM(AF474,AG474,AH474)</f>
        <v>0</v>
      </c>
      <c r="AK474" s="1"/>
      <c r="AL474" s="1"/>
      <c r="AM474" s="1"/>
      <c r="AN474" s="1"/>
      <c r="AP474" s="30"/>
      <c r="AQ474" s="1"/>
      <c r="AR474" s="1">
        <f>AQ474*AP474</f>
        <v>0</v>
      </c>
      <c r="AS474" s="1"/>
      <c r="AT474" s="1"/>
      <c r="AU474" s="2">
        <f>SUM(AR474:AT474)</f>
        <v>0</v>
      </c>
      <c r="AW474" s="1"/>
      <c r="AX474" s="1"/>
      <c r="AY474" s="1"/>
      <c r="AZ474" s="2">
        <f>SUM(AU474,AW474,AX474,AY474)</f>
        <v>0</v>
      </c>
      <c r="BA474" s="2">
        <f>SUM(AF474,AH474,-AZ474,-Table19[[#This Row],[Sale Fee]])</f>
        <v>0</v>
      </c>
      <c r="BC474" s="1"/>
      <c r="BD474" s="1"/>
      <c r="BE474" s="1"/>
    </row>
    <row r="475" spans="1:57" x14ac:dyDescent="0.25">
      <c r="A475" s="1"/>
      <c r="B475" s="1"/>
      <c r="E475" s="4"/>
      <c r="F475" s="4"/>
      <c r="Q475" s="1"/>
      <c r="R475" s="1"/>
      <c r="S475" s="1">
        <f t="shared" si="891"/>
        <v>0</v>
      </c>
      <c r="U475" s="1"/>
      <c r="V475" s="1"/>
      <c r="W475" s="1">
        <f>U475*V475</f>
        <v>0</v>
      </c>
      <c r="X475" s="1"/>
      <c r="Y475" s="1"/>
      <c r="Z475" s="1">
        <f>Table19[[#This Row],[Quantity2]]*Table19[[#This Row],[U Cost]]</f>
        <v>0</v>
      </c>
      <c r="AB475" s="1"/>
      <c r="AC475" s="1"/>
      <c r="AD475" s="1">
        <f>AC475*AB475</f>
        <v>0</v>
      </c>
      <c r="AE475" s="1"/>
      <c r="AF475" s="1">
        <f>SUM(Table19[[#This Row],[Total 
Paid]:[Shipping 
Charged]])</f>
        <v>0</v>
      </c>
      <c r="AG475" s="1"/>
      <c r="AH475" s="1"/>
      <c r="AI475" s="1">
        <f>SUM(AF475,AG475,AH475)</f>
        <v>0</v>
      </c>
      <c r="AK475" s="1"/>
      <c r="AL475" s="1"/>
      <c r="AM475" s="1"/>
      <c r="AN475" s="1"/>
      <c r="AP475" s="30"/>
      <c r="AQ475" s="1"/>
      <c r="AR475" s="1">
        <f>AQ475*AP475</f>
        <v>0</v>
      </c>
      <c r="AS475" s="1"/>
      <c r="AT475" s="1"/>
      <c r="AU475" s="2">
        <f>SUM(AR475:AT475)</f>
        <v>0</v>
      </c>
      <c r="AW475" s="1"/>
      <c r="AX475" s="1"/>
      <c r="AY475" s="1"/>
      <c r="AZ475" s="2">
        <f>SUM(AU475,AW475,AX475,AY475)</f>
        <v>0</v>
      </c>
      <c r="BA475" s="2">
        <f>SUM(AF475,AH475,-AZ475,-Table19[[#This Row],[Sale Fee]])</f>
        <v>0</v>
      </c>
      <c r="BC475" s="1"/>
      <c r="BD475" s="1"/>
      <c r="BE475" s="1"/>
    </row>
    <row r="476" spans="1:57" x14ac:dyDescent="0.25">
      <c r="A476" s="1"/>
      <c r="B476" s="1"/>
      <c r="E476" s="4"/>
      <c r="F476" s="4"/>
      <c r="Q476" s="1"/>
      <c r="R476" s="1"/>
      <c r="S476" s="1">
        <f t="shared" si="891"/>
        <v>0</v>
      </c>
      <c r="U476" s="1"/>
      <c r="V476" s="1"/>
      <c r="W476" s="1">
        <f t="shared" ref="W476:W539" si="901">U476*V476</f>
        <v>0</v>
      </c>
      <c r="X476" s="1"/>
      <c r="Y476" s="1"/>
      <c r="Z476" s="1">
        <f>Table19[[#This Row],[Quantity2]]*Table19[[#This Row],[U Cost]]</f>
        <v>0</v>
      </c>
      <c r="AB476" s="1"/>
      <c r="AC476" s="1"/>
      <c r="AD476" s="1">
        <f t="shared" ref="AD476:AD539" si="902">AC476*AB476</f>
        <v>0</v>
      </c>
      <c r="AE476" s="1"/>
      <c r="AF476" s="1">
        <f>SUM(Table19[[#This Row],[Total 
Paid]:[Shipping 
Charged]])</f>
        <v>0</v>
      </c>
      <c r="AG476" s="1"/>
      <c r="AH476" s="1"/>
      <c r="AI476" s="1">
        <f t="shared" ref="AI476:AI539" si="903">SUM(AF476,AG476,AH476)</f>
        <v>0</v>
      </c>
      <c r="AK476" s="1"/>
      <c r="AL476" s="1"/>
      <c r="AM476" s="1"/>
      <c r="AN476" s="1"/>
      <c r="AP476" s="30"/>
      <c r="AQ476" s="1"/>
      <c r="AR476" s="1">
        <f t="shared" ref="AR476:AR512" si="904">AQ476*AP476</f>
        <v>0</v>
      </c>
      <c r="AS476" s="1"/>
      <c r="AT476" s="1"/>
      <c r="AU476" s="2">
        <f t="shared" ref="AU476:AU539" si="905">SUM(AR476:AT476)</f>
        <v>0</v>
      </c>
      <c r="AW476" s="1"/>
      <c r="AX476" s="1"/>
      <c r="AY476" s="1"/>
      <c r="AZ476" s="2">
        <f t="shared" ref="AZ476:AZ512" si="906">SUM(AU476,AW476,AX476,AY476)</f>
        <v>0</v>
      </c>
      <c r="BA476" s="2">
        <f>SUM(AF476,AH476,-AZ476,-Table19[[#This Row],[Sale Fee]])</f>
        <v>0</v>
      </c>
      <c r="BC476" s="1"/>
      <c r="BD476" s="1"/>
      <c r="BE476" s="1"/>
    </row>
    <row r="477" spans="1:57" x14ac:dyDescent="0.25">
      <c r="A477" s="1"/>
      <c r="B477" s="1"/>
      <c r="E477" s="4"/>
      <c r="F477" s="4"/>
      <c r="Q477" s="1"/>
      <c r="R477" s="1"/>
      <c r="S477" s="1">
        <f t="shared" si="891"/>
        <v>0</v>
      </c>
      <c r="U477" s="1"/>
      <c r="V477" s="1"/>
      <c r="W477" s="1">
        <f t="shared" si="901"/>
        <v>0</v>
      </c>
      <c r="X477" s="1"/>
      <c r="Y477" s="1"/>
      <c r="Z477" s="1">
        <f>Table19[[#This Row],[Quantity2]]*Table19[[#This Row],[U Cost]]</f>
        <v>0</v>
      </c>
      <c r="AB477" s="1"/>
      <c r="AC477" s="1"/>
      <c r="AD477" s="1">
        <f t="shared" si="902"/>
        <v>0</v>
      </c>
      <c r="AE477" s="1"/>
      <c r="AF477" s="1">
        <f>SUM(Table19[[#This Row],[Total 
Paid]:[Shipping 
Charged]])</f>
        <v>0</v>
      </c>
      <c r="AG477" s="1"/>
      <c r="AH477" s="1"/>
      <c r="AI477" s="1">
        <f t="shared" si="903"/>
        <v>0</v>
      </c>
      <c r="AK477" s="1"/>
      <c r="AL477" s="1"/>
      <c r="AM477" s="1"/>
      <c r="AN477" s="1"/>
      <c r="AP477" s="30"/>
      <c r="AQ477" s="1"/>
      <c r="AR477" s="1">
        <f t="shared" si="904"/>
        <v>0</v>
      </c>
      <c r="AS477" s="1"/>
      <c r="AT477" s="1"/>
      <c r="AU477" s="2">
        <f t="shared" si="905"/>
        <v>0</v>
      </c>
      <c r="AW477" s="1"/>
      <c r="AX477" s="1"/>
      <c r="AY477" s="1"/>
      <c r="AZ477" s="2">
        <f t="shared" si="906"/>
        <v>0</v>
      </c>
      <c r="BA477" s="2">
        <f>SUM(AF477,AH477,-AZ477,-Table19[[#This Row],[Sale Fee]])</f>
        <v>0</v>
      </c>
      <c r="BC477" s="1"/>
      <c r="BD477" s="1"/>
      <c r="BE477" s="1"/>
    </row>
    <row r="478" spans="1:57" x14ac:dyDescent="0.25">
      <c r="A478" s="1"/>
      <c r="B478" s="1"/>
      <c r="E478" s="4"/>
      <c r="F478" s="4"/>
      <c r="Q478" s="1"/>
      <c r="R478" s="1"/>
      <c r="S478" s="1">
        <f t="shared" si="891"/>
        <v>0</v>
      </c>
      <c r="U478" s="1"/>
      <c r="V478" s="1"/>
      <c r="W478" s="1">
        <f t="shared" si="901"/>
        <v>0</v>
      </c>
      <c r="X478" s="1"/>
      <c r="Y478" s="1"/>
      <c r="Z478" s="1">
        <f>Table19[[#This Row],[Quantity2]]*Table19[[#This Row],[U Cost]]</f>
        <v>0</v>
      </c>
      <c r="AB478" s="1"/>
      <c r="AC478" s="1"/>
      <c r="AD478" s="1">
        <f t="shared" si="902"/>
        <v>0</v>
      </c>
      <c r="AE478" s="1"/>
      <c r="AF478" s="1">
        <f>SUM(Table19[[#This Row],[Total 
Paid]:[Shipping 
Charged]])</f>
        <v>0</v>
      </c>
      <c r="AG478" s="1"/>
      <c r="AH478" s="1"/>
      <c r="AI478" s="1">
        <f t="shared" si="903"/>
        <v>0</v>
      </c>
      <c r="AK478" s="1"/>
      <c r="AL478" s="1"/>
      <c r="AM478" s="1"/>
      <c r="AN478" s="1"/>
      <c r="AP478" s="30"/>
      <c r="AQ478" s="1"/>
      <c r="AR478" s="1">
        <f t="shared" si="904"/>
        <v>0</v>
      </c>
      <c r="AS478" s="1"/>
      <c r="AT478" s="1"/>
      <c r="AU478" s="2">
        <f t="shared" si="905"/>
        <v>0</v>
      </c>
      <c r="AW478" s="1"/>
      <c r="AX478" s="1"/>
      <c r="AY478" s="1"/>
      <c r="AZ478" s="2">
        <f t="shared" si="906"/>
        <v>0</v>
      </c>
      <c r="BA478" s="2">
        <f>SUM(AF478,AH478,-AZ478,-Table19[[#This Row],[Sale Fee]])</f>
        <v>0</v>
      </c>
      <c r="BC478" s="1"/>
      <c r="BD478" s="1"/>
      <c r="BE478" s="1"/>
    </row>
    <row r="479" spans="1:57" x14ac:dyDescent="0.25">
      <c r="A479" s="1"/>
      <c r="B479" s="1"/>
      <c r="E479" s="4"/>
      <c r="F479" s="4"/>
      <c r="Q479" s="1"/>
      <c r="R479" s="1"/>
      <c r="S479" s="1">
        <f t="shared" si="891"/>
        <v>0</v>
      </c>
      <c r="U479" s="1"/>
      <c r="V479" s="1"/>
      <c r="W479" s="1">
        <f t="shared" si="901"/>
        <v>0</v>
      </c>
      <c r="X479" s="1"/>
      <c r="Y479" s="1"/>
      <c r="Z479" s="1">
        <f>Table19[[#This Row],[Quantity2]]*Table19[[#This Row],[U Cost]]</f>
        <v>0</v>
      </c>
      <c r="AB479" s="1"/>
      <c r="AC479" s="1"/>
      <c r="AD479" s="1">
        <f t="shared" si="902"/>
        <v>0</v>
      </c>
      <c r="AE479" s="1"/>
      <c r="AF479" s="1">
        <f>SUM(Table19[[#This Row],[Total 
Paid]:[Shipping 
Charged]])</f>
        <v>0</v>
      </c>
      <c r="AG479" s="1"/>
      <c r="AH479" s="1"/>
      <c r="AI479" s="1">
        <f t="shared" si="903"/>
        <v>0</v>
      </c>
      <c r="AK479" s="1"/>
      <c r="AL479" s="1"/>
      <c r="AM479" s="1"/>
      <c r="AN479" s="1"/>
      <c r="AP479" s="30"/>
      <c r="AQ479" s="1"/>
      <c r="AR479" s="1">
        <f t="shared" si="904"/>
        <v>0</v>
      </c>
      <c r="AS479" s="1"/>
      <c r="AT479" s="1"/>
      <c r="AU479" s="2">
        <f t="shared" si="905"/>
        <v>0</v>
      </c>
      <c r="AW479" s="1"/>
      <c r="AX479" s="1"/>
      <c r="AY479" s="1"/>
      <c r="AZ479" s="2">
        <f t="shared" si="906"/>
        <v>0</v>
      </c>
      <c r="BA479" s="2">
        <f>SUM(AF479,AH479,-AZ479,-Table19[[#This Row],[Sale Fee]])</f>
        <v>0</v>
      </c>
      <c r="BC479" s="1"/>
      <c r="BD479" s="1"/>
      <c r="BE479" s="1"/>
    </row>
    <row r="480" spans="1:57" x14ac:dyDescent="0.25">
      <c r="A480" s="1"/>
      <c r="B480" s="1"/>
      <c r="E480" s="4"/>
      <c r="F480" s="4"/>
      <c r="Q480" s="1"/>
      <c r="R480" s="1"/>
      <c r="S480" s="1">
        <f t="shared" si="891"/>
        <v>0</v>
      </c>
      <c r="U480" s="1"/>
      <c r="V480" s="1"/>
      <c r="W480" s="1">
        <f t="shared" si="901"/>
        <v>0</v>
      </c>
      <c r="X480" s="1"/>
      <c r="Y480" s="1"/>
      <c r="Z480" s="1">
        <f>Table19[[#This Row],[Quantity2]]*Table19[[#This Row],[U Cost]]</f>
        <v>0</v>
      </c>
      <c r="AB480" s="1"/>
      <c r="AC480" s="1"/>
      <c r="AD480" s="1">
        <f t="shared" si="902"/>
        <v>0</v>
      </c>
      <c r="AE480" s="1"/>
      <c r="AF480" s="1">
        <f>SUM(Table19[[#This Row],[Total 
Paid]:[Shipping 
Charged]])</f>
        <v>0</v>
      </c>
      <c r="AG480" s="1"/>
      <c r="AH480" s="1"/>
      <c r="AI480" s="1">
        <f t="shared" si="903"/>
        <v>0</v>
      </c>
      <c r="AK480" s="1"/>
      <c r="AL480" s="1"/>
      <c r="AM480" s="1"/>
      <c r="AN480" s="1"/>
      <c r="AP480" s="30"/>
      <c r="AQ480" s="1"/>
      <c r="AR480" s="1">
        <f t="shared" si="904"/>
        <v>0</v>
      </c>
      <c r="AS480" s="1"/>
      <c r="AT480" s="1"/>
      <c r="AU480" s="2">
        <f t="shared" si="905"/>
        <v>0</v>
      </c>
      <c r="AW480" s="1"/>
      <c r="AX480" s="1"/>
      <c r="AY480" s="1"/>
      <c r="AZ480" s="2">
        <f t="shared" si="906"/>
        <v>0</v>
      </c>
      <c r="BA480" s="2">
        <f>SUM(AF480,AH480,-AZ480,-Table19[[#This Row],[Sale Fee]])</f>
        <v>0</v>
      </c>
      <c r="BC480" s="1"/>
      <c r="BD480" s="1"/>
      <c r="BE480" s="1"/>
    </row>
    <row r="481" spans="1:57" x14ac:dyDescent="0.25">
      <c r="A481" s="1"/>
      <c r="B481" s="1"/>
      <c r="E481" s="4"/>
      <c r="F481" s="4"/>
      <c r="Q481" s="1"/>
      <c r="R481" s="1"/>
      <c r="S481" s="1">
        <f t="shared" si="891"/>
        <v>0</v>
      </c>
      <c r="U481" s="1"/>
      <c r="V481" s="1"/>
      <c r="W481" s="1">
        <f t="shared" si="901"/>
        <v>0</v>
      </c>
      <c r="X481" s="1"/>
      <c r="Y481" s="1"/>
      <c r="Z481" s="1">
        <f>Table19[[#This Row],[Quantity2]]*Table19[[#This Row],[U Cost]]</f>
        <v>0</v>
      </c>
      <c r="AB481" s="1"/>
      <c r="AC481" s="1"/>
      <c r="AD481" s="1">
        <f t="shared" si="902"/>
        <v>0</v>
      </c>
      <c r="AE481" s="1"/>
      <c r="AF481" s="1">
        <f>SUM(Table19[[#This Row],[Total 
Paid]:[Shipping 
Charged]])</f>
        <v>0</v>
      </c>
      <c r="AG481" s="1"/>
      <c r="AH481" s="1"/>
      <c r="AI481" s="1">
        <f t="shared" si="903"/>
        <v>0</v>
      </c>
      <c r="AK481" s="1"/>
      <c r="AL481" s="1"/>
      <c r="AM481" s="1"/>
      <c r="AN481" s="1"/>
      <c r="AP481" s="30"/>
      <c r="AQ481" s="1"/>
      <c r="AR481" s="1">
        <f t="shared" si="904"/>
        <v>0</v>
      </c>
      <c r="AS481" s="1"/>
      <c r="AT481" s="1"/>
      <c r="AU481" s="2">
        <f t="shared" si="905"/>
        <v>0</v>
      </c>
      <c r="AW481" s="1"/>
      <c r="AX481" s="1"/>
      <c r="AY481" s="1"/>
      <c r="AZ481" s="2">
        <f t="shared" si="906"/>
        <v>0</v>
      </c>
      <c r="BA481" s="2">
        <f>SUM(AF481,AH481,-AZ481,-Table19[[#This Row],[Sale Fee]])</f>
        <v>0</v>
      </c>
      <c r="BC481" s="1"/>
      <c r="BD481" s="1"/>
      <c r="BE481" s="1"/>
    </row>
    <row r="482" spans="1:57" x14ac:dyDescent="0.25">
      <c r="A482" s="1"/>
      <c r="B482" s="1"/>
      <c r="E482" s="4"/>
      <c r="F482" s="4"/>
      <c r="Q482" s="1"/>
      <c r="R482" s="1"/>
      <c r="S482" s="1">
        <f t="shared" si="891"/>
        <v>0</v>
      </c>
      <c r="U482" s="1"/>
      <c r="V482" s="1"/>
      <c r="W482" s="1">
        <f t="shared" si="901"/>
        <v>0</v>
      </c>
      <c r="X482" s="1"/>
      <c r="Y482" s="1"/>
      <c r="Z482" s="1">
        <f>Table19[[#This Row],[Quantity2]]*Table19[[#This Row],[U Cost]]</f>
        <v>0</v>
      </c>
      <c r="AB482" s="1"/>
      <c r="AC482" s="1"/>
      <c r="AD482" s="1">
        <f t="shared" si="902"/>
        <v>0</v>
      </c>
      <c r="AE482" s="1"/>
      <c r="AF482" s="1">
        <f>SUM(Table19[[#This Row],[Total 
Paid]:[Shipping 
Charged]])</f>
        <v>0</v>
      </c>
      <c r="AG482" s="1"/>
      <c r="AH482" s="1"/>
      <c r="AI482" s="1">
        <f t="shared" si="903"/>
        <v>0</v>
      </c>
      <c r="AK482" s="1"/>
      <c r="AL482" s="1"/>
      <c r="AM482" s="1"/>
      <c r="AN482" s="1"/>
      <c r="AP482" s="30"/>
      <c r="AQ482" s="1"/>
      <c r="AR482" s="1">
        <f t="shared" si="904"/>
        <v>0</v>
      </c>
      <c r="AS482" s="1"/>
      <c r="AT482" s="1"/>
      <c r="AU482" s="2">
        <f t="shared" si="905"/>
        <v>0</v>
      </c>
      <c r="AW482" s="1"/>
      <c r="AX482" s="1"/>
      <c r="AY482" s="1"/>
      <c r="AZ482" s="2">
        <f t="shared" si="906"/>
        <v>0</v>
      </c>
      <c r="BA482" s="2">
        <f>SUM(AF482,AH482,-AZ482,-Table19[[#This Row],[Sale Fee]])</f>
        <v>0</v>
      </c>
      <c r="BC482" s="1"/>
      <c r="BD482" s="1"/>
      <c r="BE482" s="1"/>
    </row>
    <row r="483" spans="1:57" x14ac:dyDescent="0.25">
      <c r="A483" s="1"/>
      <c r="B483" s="1"/>
      <c r="E483" s="4"/>
      <c r="F483" s="4"/>
      <c r="Q483" s="1"/>
      <c r="R483" s="1"/>
      <c r="S483" s="1">
        <f t="shared" si="891"/>
        <v>0</v>
      </c>
      <c r="U483" s="1"/>
      <c r="V483" s="1"/>
      <c r="W483" s="1">
        <f t="shared" si="901"/>
        <v>0</v>
      </c>
      <c r="X483" s="1"/>
      <c r="Y483" s="1"/>
      <c r="Z483" s="1">
        <f>Table19[[#This Row],[Quantity2]]*Table19[[#This Row],[U Cost]]</f>
        <v>0</v>
      </c>
      <c r="AB483" s="1"/>
      <c r="AC483" s="1"/>
      <c r="AD483" s="1">
        <f t="shared" si="902"/>
        <v>0</v>
      </c>
      <c r="AE483" s="1"/>
      <c r="AF483" s="1">
        <f>SUM(Table19[[#This Row],[Total 
Paid]:[Shipping 
Charged]])</f>
        <v>0</v>
      </c>
      <c r="AG483" s="1"/>
      <c r="AH483" s="1"/>
      <c r="AI483" s="1">
        <f t="shared" si="903"/>
        <v>0</v>
      </c>
      <c r="AK483" s="1"/>
      <c r="AL483" s="1"/>
      <c r="AM483" s="1"/>
      <c r="AN483" s="1"/>
      <c r="AP483" s="30"/>
      <c r="AQ483" s="1"/>
      <c r="AR483" s="1">
        <f t="shared" si="904"/>
        <v>0</v>
      </c>
      <c r="AS483" s="1"/>
      <c r="AT483" s="1"/>
      <c r="AU483" s="2">
        <f t="shared" si="905"/>
        <v>0</v>
      </c>
      <c r="AW483" s="1"/>
      <c r="AX483" s="1"/>
      <c r="AY483" s="1"/>
      <c r="AZ483" s="2">
        <f t="shared" si="906"/>
        <v>0</v>
      </c>
      <c r="BA483" s="2">
        <f>SUM(AF483,AH483,-AZ483,-Table19[[#This Row],[Sale Fee]])</f>
        <v>0</v>
      </c>
      <c r="BC483" s="1"/>
      <c r="BD483" s="1"/>
      <c r="BE483" s="1"/>
    </row>
    <row r="484" spans="1:57" x14ac:dyDescent="0.25">
      <c r="A484" s="1"/>
      <c r="B484" s="1"/>
      <c r="E484" s="4"/>
      <c r="F484" s="4"/>
      <c r="Q484" s="1"/>
      <c r="R484" s="1"/>
      <c r="S484" s="1">
        <f t="shared" si="891"/>
        <v>0</v>
      </c>
      <c r="U484" s="1"/>
      <c r="V484" s="1"/>
      <c r="W484" s="1">
        <f t="shared" si="901"/>
        <v>0</v>
      </c>
      <c r="X484" s="1"/>
      <c r="Y484" s="1"/>
      <c r="Z484" s="1">
        <f>Table19[[#This Row],[Quantity2]]*Table19[[#This Row],[U Cost]]</f>
        <v>0</v>
      </c>
      <c r="AB484" s="1"/>
      <c r="AC484" s="1"/>
      <c r="AD484" s="1">
        <f t="shared" si="902"/>
        <v>0</v>
      </c>
      <c r="AE484" s="1"/>
      <c r="AF484" s="1">
        <f>SUM(Table19[[#This Row],[Total 
Paid]:[Shipping 
Charged]])</f>
        <v>0</v>
      </c>
      <c r="AG484" s="1"/>
      <c r="AH484" s="1"/>
      <c r="AI484" s="1">
        <f t="shared" si="903"/>
        <v>0</v>
      </c>
      <c r="AK484" s="1"/>
      <c r="AL484" s="1"/>
      <c r="AM484" s="1"/>
      <c r="AN484" s="1"/>
      <c r="AP484" s="30"/>
      <c r="AQ484" s="1"/>
      <c r="AR484" s="1">
        <f t="shared" si="904"/>
        <v>0</v>
      </c>
      <c r="AS484" s="1"/>
      <c r="AT484" s="1"/>
      <c r="AU484" s="2">
        <f t="shared" si="905"/>
        <v>0</v>
      </c>
      <c r="AW484" s="1"/>
      <c r="AX484" s="1"/>
      <c r="AY484" s="1"/>
      <c r="AZ484" s="2">
        <f t="shared" si="906"/>
        <v>0</v>
      </c>
      <c r="BA484" s="2">
        <f>SUM(AF484,AH484,-AZ484,-Table19[[#This Row],[Sale Fee]])</f>
        <v>0</v>
      </c>
      <c r="BC484" s="1"/>
      <c r="BD484" s="1"/>
      <c r="BE484" s="1"/>
    </row>
    <row r="485" spans="1:57" x14ac:dyDescent="0.25">
      <c r="A485" s="1"/>
      <c r="B485" s="1"/>
      <c r="E485" s="4"/>
      <c r="F485" s="4"/>
      <c r="Q485" s="1"/>
      <c r="R485" s="1"/>
      <c r="S485" s="1">
        <f t="shared" si="891"/>
        <v>0</v>
      </c>
      <c r="U485" s="1"/>
      <c r="V485" s="1"/>
      <c r="W485" s="1">
        <f t="shared" si="901"/>
        <v>0</v>
      </c>
      <c r="X485" s="1"/>
      <c r="Y485" s="1"/>
      <c r="Z485" s="1">
        <f>Table19[[#This Row],[Quantity2]]*Table19[[#This Row],[U Cost]]</f>
        <v>0</v>
      </c>
      <c r="AB485" s="1"/>
      <c r="AC485" s="1"/>
      <c r="AD485" s="1">
        <f t="shared" si="902"/>
        <v>0</v>
      </c>
      <c r="AE485" s="1"/>
      <c r="AF485" s="1">
        <f>SUM(Table19[[#This Row],[Total 
Paid]:[Shipping 
Charged]])</f>
        <v>0</v>
      </c>
      <c r="AG485" s="1"/>
      <c r="AH485" s="1"/>
      <c r="AI485" s="1">
        <f t="shared" si="903"/>
        <v>0</v>
      </c>
      <c r="AK485" s="1"/>
      <c r="AL485" s="1"/>
      <c r="AM485" s="1"/>
      <c r="AN485" s="1"/>
      <c r="AP485" s="30"/>
      <c r="AQ485" s="1"/>
      <c r="AR485" s="1">
        <f t="shared" si="904"/>
        <v>0</v>
      </c>
      <c r="AS485" s="1"/>
      <c r="AT485" s="1"/>
      <c r="AU485" s="2">
        <f t="shared" si="905"/>
        <v>0</v>
      </c>
      <c r="AW485" s="1"/>
      <c r="AX485" s="1"/>
      <c r="AY485" s="1"/>
      <c r="AZ485" s="2">
        <f t="shared" si="906"/>
        <v>0</v>
      </c>
      <c r="BA485" s="2">
        <f>SUM(AF485,AH485,-AZ485,-Table19[[#This Row],[Sale Fee]])</f>
        <v>0</v>
      </c>
      <c r="BC485" s="1"/>
      <c r="BD485" s="1"/>
      <c r="BE485" s="1"/>
    </row>
    <row r="486" spans="1:57" x14ac:dyDescent="0.25">
      <c r="A486" s="1"/>
      <c r="B486" s="1"/>
      <c r="E486" s="4"/>
      <c r="F486" s="4"/>
      <c r="Q486" s="1"/>
      <c r="R486" s="1"/>
      <c r="S486" s="1">
        <f t="shared" si="891"/>
        <v>0</v>
      </c>
      <c r="U486" s="1"/>
      <c r="V486" s="1"/>
      <c r="W486" s="1">
        <f t="shared" si="901"/>
        <v>0</v>
      </c>
      <c r="X486" s="1"/>
      <c r="Y486" s="1"/>
      <c r="Z486" s="1">
        <f>Table19[[#This Row],[Quantity2]]*Table19[[#This Row],[U Cost]]</f>
        <v>0</v>
      </c>
      <c r="AB486" s="1"/>
      <c r="AC486" s="1"/>
      <c r="AD486" s="1">
        <f t="shared" si="902"/>
        <v>0</v>
      </c>
      <c r="AE486" s="1"/>
      <c r="AF486" s="1">
        <f>SUM(Table19[[#This Row],[Total 
Paid]:[Shipping 
Charged]])</f>
        <v>0</v>
      </c>
      <c r="AG486" s="1"/>
      <c r="AH486" s="1"/>
      <c r="AI486" s="1">
        <f t="shared" si="903"/>
        <v>0</v>
      </c>
      <c r="AK486" s="1"/>
      <c r="AL486" s="1"/>
      <c r="AM486" s="1"/>
      <c r="AN486" s="1"/>
      <c r="AP486" s="30"/>
      <c r="AQ486" s="1"/>
      <c r="AR486" s="1">
        <f t="shared" si="904"/>
        <v>0</v>
      </c>
      <c r="AS486" s="1"/>
      <c r="AT486" s="1"/>
      <c r="AU486" s="2">
        <f t="shared" si="905"/>
        <v>0</v>
      </c>
      <c r="AW486" s="1"/>
      <c r="AX486" s="1"/>
      <c r="AY486" s="1"/>
      <c r="AZ486" s="2">
        <f t="shared" si="906"/>
        <v>0</v>
      </c>
      <c r="BA486" s="2">
        <f>SUM(AF486,AH486,-AZ486,-Table19[[#This Row],[Sale Fee]])</f>
        <v>0</v>
      </c>
      <c r="BC486" s="1"/>
      <c r="BD486" s="1"/>
      <c r="BE486" s="1"/>
    </row>
    <row r="487" spans="1:57" x14ac:dyDescent="0.25">
      <c r="A487" s="1"/>
      <c r="B487" s="1"/>
      <c r="E487" s="4"/>
      <c r="F487" s="4"/>
      <c r="Q487" s="1"/>
      <c r="R487" s="1"/>
      <c r="S487" s="1">
        <f t="shared" si="891"/>
        <v>0</v>
      </c>
      <c r="U487" s="1"/>
      <c r="V487" s="1"/>
      <c r="W487" s="1">
        <f t="shared" si="901"/>
        <v>0</v>
      </c>
      <c r="X487" s="1"/>
      <c r="Y487" s="1"/>
      <c r="Z487" s="1">
        <f>Table19[[#This Row],[Quantity2]]*Table19[[#This Row],[U Cost]]</f>
        <v>0</v>
      </c>
      <c r="AB487" s="1"/>
      <c r="AC487" s="1"/>
      <c r="AD487" s="1">
        <f t="shared" si="902"/>
        <v>0</v>
      </c>
      <c r="AE487" s="1"/>
      <c r="AF487" s="1">
        <f>SUM(Table19[[#This Row],[Total 
Paid]:[Shipping 
Charged]])</f>
        <v>0</v>
      </c>
      <c r="AG487" s="1"/>
      <c r="AH487" s="1"/>
      <c r="AI487" s="1">
        <f t="shared" si="903"/>
        <v>0</v>
      </c>
      <c r="AK487" s="1"/>
      <c r="AL487" s="1"/>
      <c r="AM487" s="1"/>
      <c r="AN487" s="1"/>
      <c r="AP487" s="30"/>
      <c r="AQ487" s="1"/>
      <c r="AR487" s="1">
        <f t="shared" si="904"/>
        <v>0</v>
      </c>
      <c r="AS487" s="1"/>
      <c r="AT487" s="1"/>
      <c r="AU487" s="2">
        <f t="shared" si="905"/>
        <v>0</v>
      </c>
      <c r="AW487" s="1"/>
      <c r="AX487" s="1"/>
      <c r="AY487" s="1"/>
      <c r="AZ487" s="2">
        <f t="shared" si="906"/>
        <v>0</v>
      </c>
      <c r="BA487" s="2">
        <f>SUM(AF487,AH487,-AZ487,-Table19[[#This Row],[Sale Fee]])</f>
        <v>0</v>
      </c>
      <c r="BC487" s="1"/>
      <c r="BD487" s="1"/>
      <c r="BE487" s="1"/>
    </row>
    <row r="488" spans="1:57" x14ac:dyDescent="0.25">
      <c r="A488" s="1"/>
      <c r="B488" s="1"/>
      <c r="E488" s="4"/>
      <c r="F488" s="4"/>
      <c r="Q488" s="1"/>
      <c r="R488" s="1"/>
      <c r="S488" s="1">
        <f t="shared" si="891"/>
        <v>0</v>
      </c>
      <c r="U488" s="1"/>
      <c r="V488" s="1"/>
      <c r="W488" s="1">
        <f t="shared" si="901"/>
        <v>0</v>
      </c>
      <c r="X488" s="1"/>
      <c r="Y488" s="1"/>
      <c r="Z488" s="1">
        <f>Table19[[#This Row],[Quantity2]]*Table19[[#This Row],[U Cost]]</f>
        <v>0</v>
      </c>
      <c r="AB488" s="1"/>
      <c r="AC488" s="1"/>
      <c r="AD488" s="1">
        <f t="shared" si="902"/>
        <v>0</v>
      </c>
      <c r="AE488" s="1"/>
      <c r="AF488" s="1">
        <f>SUM(Table19[[#This Row],[Total 
Paid]:[Shipping 
Charged]])</f>
        <v>0</v>
      </c>
      <c r="AG488" s="1"/>
      <c r="AH488" s="1"/>
      <c r="AI488" s="1">
        <f t="shared" si="903"/>
        <v>0</v>
      </c>
      <c r="AK488" s="1"/>
      <c r="AL488" s="1"/>
      <c r="AM488" s="1"/>
      <c r="AN488" s="1"/>
      <c r="AP488" s="30"/>
      <c r="AQ488" s="1"/>
      <c r="AR488" s="1">
        <f t="shared" si="904"/>
        <v>0</v>
      </c>
      <c r="AS488" s="1"/>
      <c r="AT488" s="1"/>
      <c r="AU488" s="2">
        <f t="shared" si="905"/>
        <v>0</v>
      </c>
      <c r="AW488" s="1"/>
      <c r="AX488" s="1"/>
      <c r="AY488" s="1"/>
      <c r="AZ488" s="2">
        <f t="shared" si="906"/>
        <v>0</v>
      </c>
      <c r="BA488" s="2">
        <f>SUM(AF488,AH488,-AZ488,-Table19[[#This Row],[Sale Fee]])</f>
        <v>0</v>
      </c>
      <c r="BC488" s="1"/>
      <c r="BD488" s="1"/>
      <c r="BE488" s="1"/>
    </row>
    <row r="489" spans="1:57" x14ac:dyDescent="0.25">
      <c r="A489" s="1"/>
      <c r="B489" s="1"/>
      <c r="E489" s="4"/>
      <c r="F489" s="4"/>
      <c r="Q489" s="1"/>
      <c r="R489" s="1"/>
      <c r="S489" s="1">
        <f t="shared" si="891"/>
        <v>0</v>
      </c>
      <c r="U489" s="1"/>
      <c r="V489" s="1"/>
      <c r="W489" s="1">
        <f t="shared" si="901"/>
        <v>0</v>
      </c>
      <c r="X489" s="1"/>
      <c r="Y489" s="1"/>
      <c r="Z489" s="1">
        <f>Table19[[#This Row],[Quantity2]]*Table19[[#This Row],[U Cost]]</f>
        <v>0</v>
      </c>
      <c r="AB489" s="1"/>
      <c r="AC489" s="1"/>
      <c r="AD489" s="1">
        <f t="shared" si="902"/>
        <v>0</v>
      </c>
      <c r="AE489" s="1"/>
      <c r="AF489" s="1">
        <f>SUM(Table19[[#This Row],[Total 
Paid]:[Shipping 
Charged]])</f>
        <v>0</v>
      </c>
      <c r="AG489" s="1"/>
      <c r="AH489" s="1"/>
      <c r="AI489" s="1">
        <f t="shared" si="903"/>
        <v>0</v>
      </c>
      <c r="AK489" s="1"/>
      <c r="AL489" s="1"/>
      <c r="AM489" s="1"/>
      <c r="AN489" s="1"/>
      <c r="AP489" s="30"/>
      <c r="AQ489" s="1"/>
      <c r="AR489" s="1">
        <f t="shared" si="904"/>
        <v>0</v>
      </c>
      <c r="AS489" s="1"/>
      <c r="AT489" s="1"/>
      <c r="AU489" s="2">
        <f t="shared" si="905"/>
        <v>0</v>
      </c>
      <c r="AW489" s="1"/>
      <c r="AX489" s="1"/>
      <c r="AY489" s="1"/>
      <c r="AZ489" s="2">
        <f t="shared" si="906"/>
        <v>0</v>
      </c>
      <c r="BA489" s="2">
        <f>SUM(AF489,AH489,-AZ489,-Table19[[#This Row],[Sale Fee]])</f>
        <v>0</v>
      </c>
      <c r="BC489" s="1"/>
      <c r="BD489" s="1"/>
      <c r="BE489" s="1"/>
    </row>
    <row r="490" spans="1:57" x14ac:dyDescent="0.25">
      <c r="A490" s="1"/>
      <c r="B490" s="1"/>
      <c r="E490" s="4"/>
      <c r="F490" s="4"/>
      <c r="Q490" s="1"/>
      <c r="R490" s="1"/>
      <c r="S490" s="1">
        <f t="shared" si="891"/>
        <v>0</v>
      </c>
      <c r="U490" s="1"/>
      <c r="V490" s="1"/>
      <c r="W490" s="1">
        <f t="shared" si="901"/>
        <v>0</v>
      </c>
      <c r="X490" s="1"/>
      <c r="Y490" s="1"/>
      <c r="Z490" s="1">
        <f>Table19[[#This Row],[Quantity2]]*Table19[[#This Row],[U Cost]]</f>
        <v>0</v>
      </c>
      <c r="AB490" s="1"/>
      <c r="AC490" s="1"/>
      <c r="AD490" s="1">
        <f t="shared" si="902"/>
        <v>0</v>
      </c>
      <c r="AE490" s="1"/>
      <c r="AF490" s="1">
        <f>SUM(Table19[[#This Row],[Total 
Paid]:[Shipping 
Charged]])</f>
        <v>0</v>
      </c>
      <c r="AG490" s="1"/>
      <c r="AH490" s="1"/>
      <c r="AI490" s="1">
        <f t="shared" si="903"/>
        <v>0</v>
      </c>
      <c r="AK490" s="1"/>
      <c r="AL490" s="1"/>
      <c r="AM490" s="1"/>
      <c r="AN490" s="1"/>
      <c r="AP490" s="30"/>
      <c r="AQ490" s="1"/>
      <c r="AR490" s="1">
        <f t="shared" si="904"/>
        <v>0</v>
      </c>
      <c r="AS490" s="1"/>
      <c r="AT490" s="1"/>
      <c r="AU490" s="2">
        <f t="shared" si="905"/>
        <v>0</v>
      </c>
      <c r="AW490" s="1"/>
      <c r="AX490" s="1"/>
      <c r="AY490" s="1"/>
      <c r="AZ490" s="2">
        <f t="shared" si="906"/>
        <v>0</v>
      </c>
      <c r="BA490" s="2">
        <f>SUM(AF490,AH490,-AZ490,-Table19[[#This Row],[Sale Fee]])</f>
        <v>0</v>
      </c>
      <c r="BC490" s="1"/>
      <c r="BD490" s="1"/>
      <c r="BE490" s="1"/>
    </row>
    <row r="491" spans="1:57" x14ac:dyDescent="0.25">
      <c r="A491" s="1"/>
      <c r="B491" s="1"/>
      <c r="E491" s="4"/>
      <c r="F491" s="4"/>
      <c r="Q491" s="1"/>
      <c r="R491" s="1"/>
      <c r="S491" s="1">
        <f t="shared" si="891"/>
        <v>0</v>
      </c>
      <c r="U491" s="1"/>
      <c r="V491" s="1"/>
      <c r="W491" s="1">
        <f t="shared" si="901"/>
        <v>0</v>
      </c>
      <c r="X491" s="1"/>
      <c r="Y491" s="1"/>
      <c r="Z491" s="1">
        <f>Table19[[#This Row],[Quantity2]]*Table19[[#This Row],[U Cost]]</f>
        <v>0</v>
      </c>
      <c r="AB491" s="1"/>
      <c r="AC491" s="1"/>
      <c r="AD491" s="1">
        <f t="shared" si="902"/>
        <v>0</v>
      </c>
      <c r="AE491" s="1"/>
      <c r="AF491" s="1">
        <f>SUM(Table19[[#This Row],[Total 
Paid]:[Shipping 
Charged]])</f>
        <v>0</v>
      </c>
      <c r="AG491" s="1"/>
      <c r="AH491" s="1"/>
      <c r="AI491" s="1">
        <f t="shared" si="903"/>
        <v>0</v>
      </c>
      <c r="AK491" s="1"/>
      <c r="AL491" s="1"/>
      <c r="AM491" s="1"/>
      <c r="AN491" s="1"/>
      <c r="AP491" s="30"/>
      <c r="AQ491" s="1"/>
      <c r="AR491" s="1">
        <f t="shared" si="904"/>
        <v>0</v>
      </c>
      <c r="AS491" s="1"/>
      <c r="AT491" s="1"/>
      <c r="AU491" s="2">
        <f t="shared" si="905"/>
        <v>0</v>
      </c>
      <c r="AW491" s="1"/>
      <c r="AX491" s="1"/>
      <c r="AY491" s="1"/>
      <c r="AZ491" s="2">
        <f t="shared" si="906"/>
        <v>0</v>
      </c>
      <c r="BA491" s="2">
        <f>SUM(AF491,AH491,-AZ491,-Table19[[#This Row],[Sale Fee]])</f>
        <v>0</v>
      </c>
      <c r="BC491" s="1"/>
      <c r="BD491" s="1"/>
      <c r="BE491" s="1"/>
    </row>
    <row r="492" spans="1:57" x14ac:dyDescent="0.25">
      <c r="A492" s="1"/>
      <c r="B492" s="1"/>
      <c r="E492" s="4"/>
      <c r="F492" s="4"/>
      <c r="Q492" s="1"/>
      <c r="R492" s="1"/>
      <c r="S492" s="1">
        <f t="shared" si="891"/>
        <v>0</v>
      </c>
      <c r="U492" s="1"/>
      <c r="V492" s="1"/>
      <c r="W492" s="1">
        <f t="shared" si="901"/>
        <v>0</v>
      </c>
      <c r="X492" s="1"/>
      <c r="Y492" s="1"/>
      <c r="Z492" s="1">
        <f>Table19[[#This Row],[Quantity2]]*Table19[[#This Row],[U Cost]]</f>
        <v>0</v>
      </c>
      <c r="AB492" s="1"/>
      <c r="AC492" s="1"/>
      <c r="AD492" s="1">
        <f t="shared" si="902"/>
        <v>0</v>
      </c>
      <c r="AE492" s="1"/>
      <c r="AF492" s="1">
        <f>SUM(Table19[[#This Row],[Total 
Paid]:[Shipping 
Charged]])</f>
        <v>0</v>
      </c>
      <c r="AG492" s="1"/>
      <c r="AH492" s="1"/>
      <c r="AI492" s="1">
        <f t="shared" si="903"/>
        <v>0</v>
      </c>
      <c r="AK492" s="1"/>
      <c r="AL492" s="1"/>
      <c r="AM492" s="1"/>
      <c r="AN492" s="1"/>
      <c r="AP492" s="30"/>
      <c r="AQ492" s="1"/>
      <c r="AR492" s="1">
        <f t="shared" si="904"/>
        <v>0</v>
      </c>
      <c r="AS492" s="1"/>
      <c r="AT492" s="1"/>
      <c r="AU492" s="2">
        <f t="shared" si="905"/>
        <v>0</v>
      </c>
      <c r="AW492" s="1"/>
      <c r="AX492" s="1"/>
      <c r="AY492" s="1"/>
      <c r="AZ492" s="2">
        <f t="shared" si="906"/>
        <v>0</v>
      </c>
      <c r="BA492" s="2">
        <f>SUM(AF492,AH492,-AZ492,-Table19[[#This Row],[Sale Fee]])</f>
        <v>0</v>
      </c>
      <c r="BC492" s="1"/>
      <c r="BD492" s="1"/>
      <c r="BE492" s="1"/>
    </row>
    <row r="493" spans="1:57" x14ac:dyDescent="0.25">
      <c r="A493" s="1"/>
      <c r="B493" s="1"/>
      <c r="E493" s="4"/>
      <c r="F493" s="4"/>
      <c r="Q493" s="1"/>
      <c r="R493" s="1"/>
      <c r="S493" s="1">
        <f t="shared" si="891"/>
        <v>0</v>
      </c>
      <c r="U493" s="1"/>
      <c r="V493" s="1"/>
      <c r="W493" s="1">
        <f t="shared" si="901"/>
        <v>0</v>
      </c>
      <c r="X493" s="1"/>
      <c r="Y493" s="1"/>
      <c r="Z493" s="1">
        <f>Table19[[#This Row],[Quantity2]]*Table19[[#This Row],[U Cost]]</f>
        <v>0</v>
      </c>
      <c r="AB493" s="1"/>
      <c r="AC493" s="1"/>
      <c r="AD493" s="1">
        <f t="shared" si="902"/>
        <v>0</v>
      </c>
      <c r="AE493" s="1"/>
      <c r="AF493" s="1">
        <f>SUM(Table19[[#This Row],[Total 
Paid]:[Shipping 
Charged]])</f>
        <v>0</v>
      </c>
      <c r="AG493" s="1"/>
      <c r="AH493" s="1"/>
      <c r="AI493" s="1">
        <f t="shared" si="903"/>
        <v>0</v>
      </c>
      <c r="AK493" s="1"/>
      <c r="AL493" s="1"/>
      <c r="AM493" s="1"/>
      <c r="AN493" s="1"/>
      <c r="AP493" s="30"/>
      <c r="AQ493" s="1"/>
      <c r="AR493" s="1">
        <f t="shared" si="904"/>
        <v>0</v>
      </c>
      <c r="AS493" s="1"/>
      <c r="AT493" s="1"/>
      <c r="AU493" s="2">
        <f t="shared" si="905"/>
        <v>0</v>
      </c>
      <c r="AW493" s="1"/>
      <c r="AX493" s="1"/>
      <c r="AY493" s="1"/>
      <c r="AZ493" s="2">
        <f t="shared" si="906"/>
        <v>0</v>
      </c>
      <c r="BA493" s="2">
        <f>SUM(AF493,AH493,-AZ493,-Table19[[#This Row],[Sale Fee]])</f>
        <v>0</v>
      </c>
      <c r="BC493" s="1"/>
      <c r="BD493" s="1"/>
      <c r="BE493" s="1"/>
    </row>
    <row r="494" spans="1:57" x14ac:dyDescent="0.25">
      <c r="A494" s="1"/>
      <c r="B494" s="1"/>
      <c r="E494" s="4"/>
      <c r="F494" s="4"/>
      <c r="Q494" s="1"/>
      <c r="R494" s="1"/>
      <c r="S494" s="1">
        <f t="shared" si="891"/>
        <v>0</v>
      </c>
      <c r="U494" s="1"/>
      <c r="V494" s="1"/>
      <c r="W494" s="1">
        <f t="shared" si="901"/>
        <v>0</v>
      </c>
      <c r="X494" s="1"/>
      <c r="Y494" s="1"/>
      <c r="Z494" s="1">
        <f>Table19[[#This Row],[Quantity2]]*Table19[[#This Row],[U Cost]]</f>
        <v>0</v>
      </c>
      <c r="AB494" s="1"/>
      <c r="AC494" s="1"/>
      <c r="AD494" s="1">
        <f t="shared" si="902"/>
        <v>0</v>
      </c>
      <c r="AE494" s="1"/>
      <c r="AF494" s="1">
        <f>SUM(Table19[[#This Row],[Total 
Paid]:[Shipping 
Charged]])</f>
        <v>0</v>
      </c>
      <c r="AG494" s="1"/>
      <c r="AH494" s="1"/>
      <c r="AI494" s="1">
        <f t="shared" si="903"/>
        <v>0</v>
      </c>
      <c r="AK494" s="1"/>
      <c r="AL494" s="1"/>
      <c r="AM494" s="1"/>
      <c r="AN494" s="1"/>
      <c r="AP494" s="30"/>
      <c r="AQ494" s="1"/>
      <c r="AR494" s="1">
        <f t="shared" si="904"/>
        <v>0</v>
      </c>
      <c r="AS494" s="1"/>
      <c r="AT494" s="1"/>
      <c r="AU494" s="2">
        <f t="shared" si="905"/>
        <v>0</v>
      </c>
      <c r="AW494" s="1"/>
      <c r="AX494" s="1"/>
      <c r="AY494" s="1"/>
      <c r="AZ494" s="2">
        <f t="shared" si="906"/>
        <v>0</v>
      </c>
      <c r="BA494" s="2">
        <f>SUM(AF494,AH494,-AZ494,-Table19[[#This Row],[Sale Fee]])</f>
        <v>0</v>
      </c>
      <c r="BC494" s="1"/>
      <c r="BD494" s="1"/>
      <c r="BE494" s="1"/>
    </row>
    <row r="495" spans="1:57" x14ac:dyDescent="0.25">
      <c r="A495" s="1"/>
      <c r="B495" s="1"/>
      <c r="E495" s="4"/>
      <c r="F495" s="4"/>
      <c r="Q495" s="1"/>
      <c r="R495" s="1"/>
      <c r="S495" s="1">
        <f t="shared" si="891"/>
        <v>0</v>
      </c>
      <c r="U495" s="1"/>
      <c r="V495" s="1"/>
      <c r="W495" s="1">
        <f t="shared" si="901"/>
        <v>0</v>
      </c>
      <c r="X495" s="1"/>
      <c r="Y495" s="1"/>
      <c r="Z495" s="1">
        <f>Table19[[#This Row],[Quantity2]]*Table19[[#This Row],[U Cost]]</f>
        <v>0</v>
      </c>
      <c r="AB495" s="1"/>
      <c r="AC495" s="1"/>
      <c r="AD495" s="1">
        <f t="shared" si="902"/>
        <v>0</v>
      </c>
      <c r="AE495" s="1"/>
      <c r="AF495" s="1">
        <f>SUM(Table19[[#This Row],[Total 
Paid]:[Shipping 
Charged]])</f>
        <v>0</v>
      </c>
      <c r="AG495" s="1"/>
      <c r="AH495" s="1"/>
      <c r="AI495" s="1">
        <f t="shared" si="903"/>
        <v>0</v>
      </c>
      <c r="AK495" s="1"/>
      <c r="AL495" s="1"/>
      <c r="AM495" s="1"/>
      <c r="AN495" s="1"/>
      <c r="AP495" s="30"/>
      <c r="AQ495" s="1"/>
      <c r="AR495" s="1">
        <f t="shared" si="904"/>
        <v>0</v>
      </c>
      <c r="AS495" s="1"/>
      <c r="AT495" s="1"/>
      <c r="AU495" s="2">
        <f t="shared" si="905"/>
        <v>0</v>
      </c>
      <c r="AW495" s="1"/>
      <c r="AX495" s="1"/>
      <c r="AY495" s="1"/>
      <c r="AZ495" s="2">
        <f t="shared" si="906"/>
        <v>0</v>
      </c>
      <c r="BA495" s="2">
        <f>SUM(AF495,AH495,-AZ495,-Table19[[#This Row],[Sale Fee]])</f>
        <v>0</v>
      </c>
      <c r="BC495" s="1"/>
      <c r="BD495" s="1"/>
      <c r="BE495" s="1"/>
    </row>
    <row r="496" spans="1:57" x14ac:dyDescent="0.25">
      <c r="A496" s="1"/>
      <c r="B496" s="1"/>
      <c r="E496" s="4"/>
      <c r="F496" s="4"/>
      <c r="Q496" s="1"/>
      <c r="R496" s="1"/>
      <c r="S496" s="1">
        <f t="shared" si="891"/>
        <v>0</v>
      </c>
      <c r="U496" s="1"/>
      <c r="V496" s="1"/>
      <c r="W496" s="1">
        <f t="shared" si="901"/>
        <v>0</v>
      </c>
      <c r="X496" s="1"/>
      <c r="Y496" s="1"/>
      <c r="Z496" s="1">
        <f>Table19[[#This Row],[Quantity2]]*Table19[[#This Row],[U Cost]]</f>
        <v>0</v>
      </c>
      <c r="AB496" s="1"/>
      <c r="AC496" s="1"/>
      <c r="AD496" s="1">
        <f t="shared" si="902"/>
        <v>0</v>
      </c>
      <c r="AE496" s="1"/>
      <c r="AF496" s="1">
        <f>SUM(Table19[[#This Row],[Total 
Paid]:[Shipping 
Charged]])</f>
        <v>0</v>
      </c>
      <c r="AG496" s="1"/>
      <c r="AH496" s="1"/>
      <c r="AI496" s="1">
        <f t="shared" si="903"/>
        <v>0</v>
      </c>
      <c r="AK496" s="1"/>
      <c r="AL496" s="1"/>
      <c r="AM496" s="1"/>
      <c r="AN496" s="1"/>
      <c r="AP496" s="30"/>
      <c r="AQ496" s="1"/>
      <c r="AR496" s="1">
        <f t="shared" si="904"/>
        <v>0</v>
      </c>
      <c r="AS496" s="1"/>
      <c r="AT496" s="1"/>
      <c r="AU496" s="2">
        <f t="shared" si="905"/>
        <v>0</v>
      </c>
      <c r="AW496" s="1"/>
      <c r="AX496" s="1"/>
      <c r="AY496" s="1"/>
      <c r="AZ496" s="2">
        <f t="shared" si="906"/>
        <v>0</v>
      </c>
      <c r="BA496" s="2">
        <f>SUM(AF496,AH496,-AZ496,-Table19[[#This Row],[Sale Fee]])</f>
        <v>0</v>
      </c>
      <c r="BC496" s="1"/>
      <c r="BD496" s="1"/>
      <c r="BE496" s="1"/>
    </row>
    <row r="497" spans="1:57" x14ac:dyDescent="0.25">
      <c r="A497" s="1"/>
      <c r="B497" s="1"/>
      <c r="E497" s="4"/>
      <c r="F497" s="4"/>
      <c r="Q497" s="1"/>
      <c r="R497" s="1"/>
      <c r="S497" s="1">
        <f t="shared" si="891"/>
        <v>0</v>
      </c>
      <c r="U497" s="1"/>
      <c r="V497" s="1"/>
      <c r="W497" s="1">
        <f t="shared" si="901"/>
        <v>0</v>
      </c>
      <c r="X497" s="1"/>
      <c r="Y497" s="1"/>
      <c r="Z497" s="1">
        <f>Table19[[#This Row],[Quantity2]]*Table19[[#This Row],[U Cost]]</f>
        <v>0</v>
      </c>
      <c r="AB497" s="1"/>
      <c r="AC497" s="1"/>
      <c r="AD497" s="1">
        <f t="shared" si="902"/>
        <v>0</v>
      </c>
      <c r="AE497" s="1"/>
      <c r="AF497" s="1">
        <f>SUM(Table19[[#This Row],[Total 
Paid]:[Shipping 
Charged]])</f>
        <v>0</v>
      </c>
      <c r="AG497" s="1"/>
      <c r="AH497" s="1"/>
      <c r="AI497" s="1">
        <f t="shared" si="903"/>
        <v>0</v>
      </c>
      <c r="AK497" s="1"/>
      <c r="AL497" s="1"/>
      <c r="AM497" s="1"/>
      <c r="AN497" s="1"/>
      <c r="AP497" s="30"/>
      <c r="AQ497" s="1"/>
      <c r="AR497" s="1">
        <f t="shared" si="904"/>
        <v>0</v>
      </c>
      <c r="AS497" s="1"/>
      <c r="AT497" s="1"/>
      <c r="AU497" s="2">
        <f t="shared" si="905"/>
        <v>0</v>
      </c>
      <c r="AW497" s="1"/>
      <c r="AX497" s="1"/>
      <c r="AY497" s="1"/>
      <c r="AZ497" s="2">
        <f t="shared" si="906"/>
        <v>0</v>
      </c>
      <c r="BA497" s="2">
        <f>SUM(AF497,AH497,-AZ497,-Table19[[#This Row],[Sale Fee]])</f>
        <v>0</v>
      </c>
      <c r="BC497" s="1"/>
      <c r="BD497" s="1"/>
      <c r="BE497" s="1"/>
    </row>
    <row r="498" spans="1:57" x14ac:dyDescent="0.25">
      <c r="A498" s="1"/>
      <c r="B498" s="1"/>
      <c r="E498" s="4"/>
      <c r="F498" s="4"/>
      <c r="Q498" s="1"/>
      <c r="R498" s="1"/>
      <c r="S498" s="1">
        <f t="shared" si="891"/>
        <v>0</v>
      </c>
      <c r="U498" s="1"/>
      <c r="V498" s="1"/>
      <c r="W498" s="1">
        <f t="shared" si="901"/>
        <v>0</v>
      </c>
      <c r="X498" s="1"/>
      <c r="Y498" s="1"/>
      <c r="Z498" s="1">
        <f>Table19[[#This Row],[Quantity2]]*Table19[[#This Row],[U Cost]]</f>
        <v>0</v>
      </c>
      <c r="AB498" s="1"/>
      <c r="AC498" s="1"/>
      <c r="AD498" s="1">
        <f t="shared" si="902"/>
        <v>0</v>
      </c>
      <c r="AE498" s="1"/>
      <c r="AF498" s="1">
        <f>SUM(Table19[[#This Row],[Total 
Paid]:[Shipping 
Charged]])</f>
        <v>0</v>
      </c>
      <c r="AG498" s="1"/>
      <c r="AH498" s="1"/>
      <c r="AI498" s="1">
        <f t="shared" si="903"/>
        <v>0</v>
      </c>
      <c r="AK498" s="1"/>
      <c r="AL498" s="1"/>
      <c r="AM498" s="1"/>
      <c r="AN498" s="1"/>
      <c r="AP498" s="30"/>
      <c r="AQ498" s="1"/>
      <c r="AR498" s="1">
        <f t="shared" si="904"/>
        <v>0</v>
      </c>
      <c r="AS498" s="1"/>
      <c r="AT498" s="1"/>
      <c r="AU498" s="2">
        <f t="shared" si="905"/>
        <v>0</v>
      </c>
      <c r="AW498" s="1"/>
      <c r="AX498" s="1"/>
      <c r="AY498" s="1"/>
      <c r="AZ498" s="2">
        <f t="shared" si="906"/>
        <v>0</v>
      </c>
      <c r="BA498" s="2">
        <f>SUM(AF498,AH498,-AZ498,-Table19[[#This Row],[Sale Fee]])</f>
        <v>0</v>
      </c>
      <c r="BC498" s="1"/>
      <c r="BD498" s="1"/>
      <c r="BE498" s="1"/>
    </row>
    <row r="499" spans="1:57" x14ac:dyDescent="0.25">
      <c r="A499" s="1"/>
      <c r="B499" s="1"/>
      <c r="E499" s="4"/>
      <c r="F499" s="4"/>
      <c r="Q499" s="1"/>
      <c r="R499" s="1"/>
      <c r="S499" s="1">
        <f t="shared" si="891"/>
        <v>0</v>
      </c>
      <c r="U499" s="1"/>
      <c r="V499" s="1"/>
      <c r="W499" s="1">
        <f t="shared" si="901"/>
        <v>0</v>
      </c>
      <c r="X499" s="1"/>
      <c r="Y499" s="1"/>
      <c r="Z499" s="1">
        <f>Table19[[#This Row],[Quantity2]]*Table19[[#This Row],[U Cost]]</f>
        <v>0</v>
      </c>
      <c r="AB499" s="1"/>
      <c r="AC499" s="1"/>
      <c r="AD499" s="1">
        <f t="shared" si="902"/>
        <v>0</v>
      </c>
      <c r="AE499" s="1"/>
      <c r="AF499" s="1">
        <f>SUM(Table19[[#This Row],[Total 
Paid]:[Shipping 
Charged]])</f>
        <v>0</v>
      </c>
      <c r="AG499" s="1"/>
      <c r="AH499" s="1"/>
      <c r="AI499" s="1">
        <f t="shared" si="903"/>
        <v>0</v>
      </c>
      <c r="AK499" s="1"/>
      <c r="AL499" s="1"/>
      <c r="AM499" s="1"/>
      <c r="AN499" s="1"/>
      <c r="AP499" s="30"/>
      <c r="AQ499" s="1"/>
      <c r="AR499" s="1">
        <f t="shared" si="904"/>
        <v>0</v>
      </c>
      <c r="AS499" s="1"/>
      <c r="AT499" s="1"/>
      <c r="AU499" s="2">
        <f t="shared" si="905"/>
        <v>0</v>
      </c>
      <c r="AW499" s="1"/>
      <c r="AX499" s="1"/>
      <c r="AY499" s="1"/>
      <c r="AZ499" s="2">
        <f t="shared" si="906"/>
        <v>0</v>
      </c>
      <c r="BA499" s="2">
        <f>SUM(AF499,AH499,-AZ499,-Table19[[#This Row],[Sale Fee]])</f>
        <v>0</v>
      </c>
      <c r="BC499" s="1"/>
      <c r="BD499" s="1"/>
      <c r="BE499" s="1"/>
    </row>
    <row r="500" spans="1:57" x14ac:dyDescent="0.25">
      <c r="A500" s="1"/>
      <c r="B500" s="1"/>
      <c r="E500" s="4"/>
      <c r="F500" s="4"/>
      <c r="Q500" s="1"/>
      <c r="R500" s="1"/>
      <c r="S500" s="1">
        <f t="shared" si="891"/>
        <v>0</v>
      </c>
      <c r="U500" s="1"/>
      <c r="V500" s="1"/>
      <c r="W500" s="1">
        <f t="shared" si="901"/>
        <v>0</v>
      </c>
      <c r="X500" s="1"/>
      <c r="Y500" s="1"/>
      <c r="Z500" s="1">
        <f>Table19[[#This Row],[Quantity2]]*Table19[[#This Row],[U Cost]]</f>
        <v>0</v>
      </c>
      <c r="AB500" s="1"/>
      <c r="AC500" s="1"/>
      <c r="AD500" s="1">
        <f t="shared" si="902"/>
        <v>0</v>
      </c>
      <c r="AE500" s="1"/>
      <c r="AF500" s="1">
        <f>SUM(Table19[[#This Row],[Total 
Paid]:[Shipping 
Charged]])</f>
        <v>0</v>
      </c>
      <c r="AG500" s="1"/>
      <c r="AH500" s="1"/>
      <c r="AI500" s="1">
        <f t="shared" si="903"/>
        <v>0</v>
      </c>
      <c r="AK500" s="1"/>
      <c r="AL500" s="1"/>
      <c r="AM500" s="1"/>
      <c r="AN500" s="1"/>
      <c r="AP500" s="30"/>
      <c r="AQ500" s="1"/>
      <c r="AR500" s="1">
        <f t="shared" si="904"/>
        <v>0</v>
      </c>
      <c r="AS500" s="1"/>
      <c r="AT500" s="1"/>
      <c r="AU500" s="2">
        <f t="shared" si="905"/>
        <v>0</v>
      </c>
      <c r="AW500" s="1"/>
      <c r="AX500" s="1"/>
      <c r="AY500" s="1"/>
      <c r="AZ500" s="2">
        <f t="shared" si="906"/>
        <v>0</v>
      </c>
      <c r="BA500" s="2">
        <f>SUM(AF500,AH500,-AZ500,-Table19[[#This Row],[Sale Fee]])</f>
        <v>0</v>
      </c>
      <c r="BC500" s="1"/>
      <c r="BD500" s="1"/>
      <c r="BE500" s="1"/>
    </row>
    <row r="501" spans="1:57" x14ac:dyDescent="0.25">
      <c r="A501" s="1"/>
      <c r="B501" s="1"/>
      <c r="E501" s="4"/>
      <c r="F501" s="4"/>
      <c r="Q501" s="1"/>
      <c r="R501" s="1"/>
      <c r="S501" s="1">
        <f t="shared" si="891"/>
        <v>0</v>
      </c>
      <c r="U501" s="1"/>
      <c r="V501" s="1"/>
      <c r="W501" s="1">
        <f t="shared" si="901"/>
        <v>0</v>
      </c>
      <c r="X501" s="1"/>
      <c r="Y501" s="1"/>
      <c r="Z501" s="1">
        <f>Table19[[#This Row],[Quantity2]]*Table19[[#This Row],[U Cost]]</f>
        <v>0</v>
      </c>
      <c r="AB501" s="1"/>
      <c r="AC501" s="1"/>
      <c r="AD501" s="1">
        <f t="shared" si="902"/>
        <v>0</v>
      </c>
      <c r="AE501" s="1"/>
      <c r="AF501" s="1">
        <f>SUM(Table19[[#This Row],[Total 
Paid]:[Shipping 
Charged]])</f>
        <v>0</v>
      </c>
      <c r="AG501" s="1"/>
      <c r="AH501" s="1"/>
      <c r="AI501" s="1">
        <f t="shared" si="903"/>
        <v>0</v>
      </c>
      <c r="AK501" s="1"/>
      <c r="AL501" s="1"/>
      <c r="AM501" s="1"/>
      <c r="AN501" s="1"/>
      <c r="AP501" s="30"/>
      <c r="AQ501" s="1"/>
      <c r="AR501" s="1">
        <f t="shared" si="904"/>
        <v>0</v>
      </c>
      <c r="AS501" s="1"/>
      <c r="AT501" s="1"/>
      <c r="AU501" s="2">
        <f t="shared" si="905"/>
        <v>0</v>
      </c>
      <c r="AW501" s="1"/>
      <c r="AX501" s="1"/>
      <c r="AY501" s="1"/>
      <c r="AZ501" s="2">
        <f t="shared" si="906"/>
        <v>0</v>
      </c>
      <c r="BA501" s="2">
        <f>SUM(AF501,AH501,-AZ501,-Table19[[#This Row],[Sale Fee]])</f>
        <v>0</v>
      </c>
      <c r="BC501" s="1"/>
      <c r="BD501" s="1"/>
      <c r="BE501" s="1"/>
    </row>
    <row r="502" spans="1:57" x14ac:dyDescent="0.25">
      <c r="A502" s="1"/>
      <c r="B502" s="1"/>
      <c r="E502" s="4"/>
      <c r="F502" s="4"/>
      <c r="Q502" s="1"/>
      <c r="R502" s="1"/>
      <c r="S502" s="1">
        <f t="shared" si="891"/>
        <v>0</v>
      </c>
      <c r="U502" s="1"/>
      <c r="V502" s="1"/>
      <c r="W502" s="1">
        <f t="shared" si="901"/>
        <v>0</v>
      </c>
      <c r="X502" s="1"/>
      <c r="Y502" s="1"/>
      <c r="Z502" s="1">
        <f>Table19[[#This Row],[Quantity2]]*Table19[[#This Row],[U Cost]]</f>
        <v>0</v>
      </c>
      <c r="AB502" s="1"/>
      <c r="AC502" s="1"/>
      <c r="AD502" s="1">
        <f t="shared" si="902"/>
        <v>0</v>
      </c>
      <c r="AE502" s="1"/>
      <c r="AF502" s="1">
        <f>SUM(Table19[[#This Row],[Total 
Paid]:[Shipping 
Charged]])</f>
        <v>0</v>
      </c>
      <c r="AG502" s="1"/>
      <c r="AH502" s="1"/>
      <c r="AI502" s="1">
        <f t="shared" si="903"/>
        <v>0</v>
      </c>
      <c r="AK502" s="1"/>
      <c r="AL502" s="1"/>
      <c r="AM502" s="1"/>
      <c r="AN502" s="1"/>
      <c r="AP502" s="30"/>
      <c r="AQ502" s="1"/>
      <c r="AR502" s="1">
        <f t="shared" si="904"/>
        <v>0</v>
      </c>
      <c r="AS502" s="1"/>
      <c r="AT502" s="1"/>
      <c r="AU502" s="2">
        <f t="shared" si="905"/>
        <v>0</v>
      </c>
      <c r="AW502" s="1"/>
      <c r="AX502" s="1"/>
      <c r="AY502" s="1"/>
      <c r="AZ502" s="2">
        <f t="shared" si="906"/>
        <v>0</v>
      </c>
      <c r="BA502" s="2">
        <f>SUM(AF502,AH502,-AZ502,-Table19[[#This Row],[Sale Fee]])</f>
        <v>0</v>
      </c>
      <c r="BC502" s="1"/>
      <c r="BD502" s="1"/>
      <c r="BE502" s="1"/>
    </row>
    <row r="503" spans="1:57" x14ac:dyDescent="0.25">
      <c r="A503" s="1"/>
      <c r="B503" s="1"/>
      <c r="E503" s="4"/>
      <c r="F503" s="4"/>
      <c r="Q503" s="1"/>
      <c r="R503" s="1"/>
      <c r="S503" s="1">
        <f t="shared" si="891"/>
        <v>0</v>
      </c>
      <c r="U503" s="1"/>
      <c r="V503" s="1"/>
      <c r="W503" s="1">
        <f t="shared" si="901"/>
        <v>0</v>
      </c>
      <c r="X503" s="1"/>
      <c r="Y503" s="1"/>
      <c r="Z503" s="1">
        <f>Table19[[#This Row],[Quantity2]]*Table19[[#This Row],[U Cost]]</f>
        <v>0</v>
      </c>
      <c r="AB503" s="1"/>
      <c r="AC503" s="1"/>
      <c r="AD503" s="1">
        <f t="shared" si="902"/>
        <v>0</v>
      </c>
      <c r="AE503" s="1"/>
      <c r="AF503" s="1">
        <f>SUM(Table19[[#This Row],[Total 
Paid]:[Shipping 
Charged]])</f>
        <v>0</v>
      </c>
      <c r="AG503" s="1"/>
      <c r="AH503" s="1"/>
      <c r="AI503" s="1">
        <f t="shared" si="903"/>
        <v>0</v>
      </c>
      <c r="AK503" s="1"/>
      <c r="AL503" s="1"/>
      <c r="AM503" s="1"/>
      <c r="AN503" s="1"/>
      <c r="AP503" s="30"/>
      <c r="AQ503" s="1"/>
      <c r="AR503" s="1">
        <f t="shared" si="904"/>
        <v>0</v>
      </c>
      <c r="AS503" s="1"/>
      <c r="AT503" s="1"/>
      <c r="AU503" s="2">
        <f t="shared" si="905"/>
        <v>0</v>
      </c>
      <c r="AW503" s="1"/>
      <c r="AX503" s="1"/>
      <c r="AY503" s="1"/>
      <c r="AZ503" s="2">
        <f t="shared" si="906"/>
        <v>0</v>
      </c>
      <c r="BA503" s="2">
        <f>SUM(AF503,AH503,-AZ503,-Table19[[#This Row],[Sale Fee]])</f>
        <v>0</v>
      </c>
      <c r="BC503" s="1"/>
      <c r="BD503" s="1"/>
      <c r="BE503" s="1"/>
    </row>
    <row r="504" spans="1:57" x14ac:dyDescent="0.25">
      <c r="A504" s="1"/>
      <c r="B504" s="1"/>
      <c r="Q504" s="1"/>
      <c r="R504" s="1"/>
      <c r="S504" s="1">
        <f t="shared" si="891"/>
        <v>0</v>
      </c>
      <c r="U504" s="1"/>
      <c r="V504" s="1"/>
      <c r="W504" s="1">
        <f t="shared" si="901"/>
        <v>0</v>
      </c>
      <c r="X504" s="1"/>
      <c r="Y504" s="1"/>
      <c r="Z504" s="1">
        <f>Table19[[#This Row],[Quantity2]]*Table19[[#This Row],[U Cost]]</f>
        <v>0</v>
      </c>
      <c r="AB504" s="1"/>
      <c r="AC504" s="1"/>
      <c r="AD504" s="1">
        <f t="shared" si="902"/>
        <v>0</v>
      </c>
      <c r="AE504" s="1"/>
      <c r="AF504" s="1">
        <f>SUM(Table19[[#This Row],[Total 
Paid]:[Shipping 
Charged]])</f>
        <v>0</v>
      </c>
      <c r="AG504" s="1"/>
      <c r="AH504" s="1"/>
      <c r="AI504" s="1">
        <f t="shared" si="903"/>
        <v>0</v>
      </c>
      <c r="AK504" s="1"/>
      <c r="AL504" s="1"/>
      <c r="AM504" s="1"/>
      <c r="AN504" s="1"/>
      <c r="AP504" s="30"/>
      <c r="AQ504" s="1"/>
      <c r="AR504" s="1">
        <f t="shared" si="904"/>
        <v>0</v>
      </c>
      <c r="AS504" s="1"/>
      <c r="AT504" s="1"/>
      <c r="AU504" s="2">
        <f t="shared" si="905"/>
        <v>0</v>
      </c>
      <c r="AW504" s="1"/>
      <c r="AX504" s="1"/>
      <c r="AY504" s="1"/>
      <c r="AZ504" s="2">
        <f t="shared" si="906"/>
        <v>0</v>
      </c>
      <c r="BA504" s="2">
        <f>SUM(AF504,AH504,-AZ504,-Table19[[#This Row],[Sale Fee]])</f>
        <v>0</v>
      </c>
      <c r="BC504" s="1"/>
      <c r="BD504" s="1"/>
      <c r="BE504" s="1"/>
    </row>
    <row r="505" spans="1:57" x14ac:dyDescent="0.25">
      <c r="A505" s="1"/>
      <c r="B505" s="1"/>
      <c r="Q505" s="1"/>
      <c r="R505" s="1"/>
      <c r="S505" s="1">
        <f t="shared" si="891"/>
        <v>0</v>
      </c>
      <c r="U505" s="1"/>
      <c r="V505" s="1"/>
      <c r="W505" s="1">
        <f t="shared" si="901"/>
        <v>0</v>
      </c>
      <c r="X505" s="1"/>
      <c r="Y505" s="1"/>
      <c r="Z505" s="1">
        <f>Table19[[#This Row],[Quantity2]]*Table19[[#This Row],[U Cost]]</f>
        <v>0</v>
      </c>
      <c r="AB505" s="1"/>
      <c r="AC505" s="1"/>
      <c r="AD505" s="1">
        <f t="shared" si="902"/>
        <v>0</v>
      </c>
      <c r="AE505" s="1"/>
      <c r="AF505" s="1">
        <f>SUM(Table19[[#This Row],[Total 
Paid]:[Shipping 
Charged]])</f>
        <v>0</v>
      </c>
      <c r="AG505" s="1"/>
      <c r="AH505" s="1"/>
      <c r="AI505" s="1">
        <f t="shared" si="903"/>
        <v>0</v>
      </c>
      <c r="AK505" s="1"/>
      <c r="AL505" s="1"/>
      <c r="AM505" s="1"/>
      <c r="AN505" s="1"/>
      <c r="AP505" s="30"/>
      <c r="AQ505" s="1"/>
      <c r="AR505" s="1">
        <f t="shared" si="904"/>
        <v>0</v>
      </c>
      <c r="AS505" s="1"/>
      <c r="AT505" s="1"/>
      <c r="AU505" s="2">
        <f t="shared" si="905"/>
        <v>0</v>
      </c>
      <c r="AW505" s="1"/>
      <c r="AX505" s="1"/>
      <c r="AY505" s="1"/>
      <c r="AZ505" s="2">
        <f t="shared" si="906"/>
        <v>0</v>
      </c>
      <c r="BA505" s="2">
        <f>SUM(AF505,AH505,-AZ505,-Table19[[#This Row],[Sale Fee]])</f>
        <v>0</v>
      </c>
      <c r="BC505" s="1"/>
      <c r="BD505" s="1"/>
      <c r="BE505" s="1"/>
    </row>
    <row r="506" spans="1:57" x14ac:dyDescent="0.25">
      <c r="A506" s="1"/>
      <c r="B506" s="1"/>
      <c r="E506" s="4"/>
      <c r="F506" s="4"/>
      <c r="Q506" s="1"/>
      <c r="R506" s="1"/>
      <c r="S506" s="1">
        <f t="shared" si="891"/>
        <v>0</v>
      </c>
      <c r="U506" s="1"/>
      <c r="V506" s="1"/>
      <c r="W506" s="1">
        <f t="shared" si="901"/>
        <v>0</v>
      </c>
      <c r="X506" s="1"/>
      <c r="Y506" s="1"/>
      <c r="Z506" s="1">
        <f>Table19[[#This Row],[Quantity2]]*Table19[[#This Row],[U Cost]]</f>
        <v>0</v>
      </c>
      <c r="AB506" s="1"/>
      <c r="AC506" s="1"/>
      <c r="AD506" s="1">
        <f t="shared" si="902"/>
        <v>0</v>
      </c>
      <c r="AE506" s="1"/>
      <c r="AF506" s="1">
        <f>SUM(Table19[[#This Row],[Total 
Paid]:[Shipping 
Charged]])</f>
        <v>0</v>
      </c>
      <c r="AG506" s="1"/>
      <c r="AH506" s="1"/>
      <c r="AI506" s="1">
        <f t="shared" si="903"/>
        <v>0</v>
      </c>
      <c r="AK506" s="1"/>
      <c r="AL506" s="1"/>
      <c r="AM506" s="1"/>
      <c r="AN506" s="1"/>
      <c r="AP506" s="30"/>
      <c r="AQ506" s="1"/>
      <c r="AR506" s="1">
        <f t="shared" si="904"/>
        <v>0</v>
      </c>
      <c r="AS506" s="1"/>
      <c r="AT506" s="1"/>
      <c r="AU506" s="2">
        <f t="shared" si="905"/>
        <v>0</v>
      </c>
      <c r="AW506" s="1"/>
      <c r="AX506" s="1"/>
      <c r="AY506" s="1"/>
      <c r="AZ506" s="2">
        <f t="shared" si="906"/>
        <v>0</v>
      </c>
      <c r="BA506" s="2">
        <f>SUM(AF506,AH506,-AZ506,-Table19[[#This Row],[Sale Fee]])</f>
        <v>0</v>
      </c>
      <c r="BC506" s="1"/>
      <c r="BD506" s="1"/>
      <c r="BE506" s="1"/>
    </row>
    <row r="507" spans="1:57" x14ac:dyDescent="0.25">
      <c r="A507" s="1"/>
      <c r="B507" s="1"/>
      <c r="E507" s="4"/>
      <c r="F507" s="4"/>
      <c r="N507" s="49"/>
      <c r="Q507" s="1"/>
      <c r="R507" s="1"/>
      <c r="S507" s="1">
        <f t="shared" si="891"/>
        <v>0</v>
      </c>
      <c r="U507" s="1"/>
      <c r="V507" s="1"/>
      <c r="W507" s="1">
        <f t="shared" si="901"/>
        <v>0</v>
      </c>
      <c r="X507" s="1"/>
      <c r="Y507" s="1"/>
      <c r="Z507" s="1">
        <f>Table19[[#This Row],[Quantity2]]*Table19[[#This Row],[U Cost]]</f>
        <v>0</v>
      </c>
      <c r="AB507" s="1"/>
      <c r="AC507" s="1"/>
      <c r="AD507" s="1">
        <f t="shared" si="902"/>
        <v>0</v>
      </c>
      <c r="AE507" s="1"/>
      <c r="AF507" s="1">
        <f>SUM(Table19[[#This Row],[Total 
Paid]:[Shipping 
Charged]])</f>
        <v>0</v>
      </c>
      <c r="AG507" s="1"/>
      <c r="AH507" s="1"/>
      <c r="AI507" s="1">
        <f t="shared" si="903"/>
        <v>0</v>
      </c>
      <c r="AK507" s="1"/>
      <c r="AL507" s="1"/>
      <c r="AM507" s="1"/>
      <c r="AN507" s="1"/>
      <c r="AP507" s="30"/>
      <c r="AQ507" s="1"/>
      <c r="AR507" s="1">
        <f t="shared" si="904"/>
        <v>0</v>
      </c>
      <c r="AS507" s="1"/>
      <c r="AT507" s="1"/>
      <c r="AU507" s="2">
        <f t="shared" si="905"/>
        <v>0</v>
      </c>
      <c r="AW507" s="1"/>
      <c r="AX507" s="1"/>
      <c r="AY507" s="1"/>
      <c r="AZ507" s="2">
        <f t="shared" si="906"/>
        <v>0</v>
      </c>
      <c r="BA507" s="2">
        <f>SUM(AF507,AH507,-AZ507,-Table19[[#This Row],[Sale Fee]])</f>
        <v>0</v>
      </c>
      <c r="BC507" s="1"/>
      <c r="BD507" s="1"/>
      <c r="BE507" s="1"/>
    </row>
    <row r="508" spans="1:57" x14ac:dyDescent="0.25">
      <c r="A508" s="1"/>
      <c r="B508" s="1"/>
      <c r="E508" s="4"/>
      <c r="F508" s="4"/>
      <c r="N508" s="49"/>
      <c r="Q508" s="1"/>
      <c r="R508" s="1"/>
      <c r="S508" s="1">
        <f t="shared" si="891"/>
        <v>0</v>
      </c>
      <c r="U508" s="1"/>
      <c r="V508" s="1"/>
      <c r="W508" s="1">
        <f t="shared" si="901"/>
        <v>0</v>
      </c>
      <c r="X508" s="1"/>
      <c r="Y508" s="1"/>
      <c r="Z508" s="1">
        <f>Table19[[#This Row],[Quantity2]]*Table19[[#This Row],[U Cost]]</f>
        <v>0</v>
      </c>
      <c r="AB508" s="1"/>
      <c r="AC508" s="1"/>
      <c r="AD508" s="1">
        <f t="shared" si="902"/>
        <v>0</v>
      </c>
      <c r="AE508" s="1"/>
      <c r="AF508" s="1">
        <f>SUM(Table19[[#This Row],[Total 
Paid]:[Shipping 
Charged]])</f>
        <v>0</v>
      </c>
      <c r="AG508" s="1"/>
      <c r="AH508" s="1"/>
      <c r="AI508" s="1">
        <f t="shared" si="903"/>
        <v>0</v>
      </c>
      <c r="AK508" s="1"/>
      <c r="AL508" s="1"/>
      <c r="AM508" s="1"/>
      <c r="AN508" s="1"/>
      <c r="AP508" s="30"/>
      <c r="AQ508" s="1"/>
      <c r="AR508" s="1">
        <f t="shared" si="904"/>
        <v>0</v>
      </c>
      <c r="AS508" s="1"/>
      <c r="AT508" s="1"/>
      <c r="AU508" s="2">
        <f t="shared" si="905"/>
        <v>0</v>
      </c>
      <c r="AW508" s="1"/>
      <c r="AX508" s="1"/>
      <c r="AY508" s="1"/>
      <c r="AZ508" s="2">
        <f t="shared" si="906"/>
        <v>0</v>
      </c>
      <c r="BA508" s="2">
        <f>SUM(AF508,AH508,-AZ508,-Table19[[#This Row],[Sale Fee]])</f>
        <v>0</v>
      </c>
      <c r="BC508" s="1"/>
      <c r="BD508" s="1"/>
      <c r="BE508" s="1"/>
    </row>
    <row r="509" spans="1:57" x14ac:dyDescent="0.25">
      <c r="A509" s="1"/>
      <c r="B509" s="1"/>
      <c r="E509" s="4"/>
      <c r="F509" s="4"/>
      <c r="N509" s="49"/>
      <c r="Q509" s="1"/>
      <c r="R509" s="1"/>
      <c r="S509" s="1">
        <f t="shared" si="891"/>
        <v>0</v>
      </c>
      <c r="U509" s="1"/>
      <c r="V509" s="1"/>
      <c r="W509" s="1">
        <f t="shared" si="901"/>
        <v>0</v>
      </c>
      <c r="X509" s="1"/>
      <c r="Y509" s="1"/>
      <c r="Z509" s="1">
        <f>Table19[[#This Row],[Quantity2]]*Table19[[#This Row],[U Cost]]</f>
        <v>0</v>
      </c>
      <c r="AB509" s="1"/>
      <c r="AC509" s="1"/>
      <c r="AD509" s="1">
        <f t="shared" si="902"/>
        <v>0</v>
      </c>
      <c r="AE509" s="1"/>
      <c r="AF509" s="1">
        <f>SUM(Table19[[#This Row],[Total 
Paid]:[Shipping 
Charged]])</f>
        <v>0</v>
      </c>
      <c r="AG509" s="1"/>
      <c r="AH509" s="1"/>
      <c r="AI509" s="1">
        <f t="shared" si="903"/>
        <v>0</v>
      </c>
      <c r="AK509" s="1"/>
      <c r="AL509" s="1"/>
      <c r="AM509" s="1"/>
      <c r="AN509" s="1"/>
      <c r="AP509" s="30"/>
      <c r="AQ509" s="1"/>
      <c r="AR509" s="1">
        <f t="shared" si="904"/>
        <v>0</v>
      </c>
      <c r="AS509" s="1"/>
      <c r="AT509" s="1"/>
      <c r="AU509" s="2">
        <f t="shared" si="905"/>
        <v>0</v>
      </c>
      <c r="AW509" s="1"/>
      <c r="AX509" s="1"/>
      <c r="AY509" s="1"/>
      <c r="AZ509" s="2">
        <f t="shared" si="906"/>
        <v>0</v>
      </c>
      <c r="BA509" s="2">
        <f>SUM(AF509,AH509,-AZ509,-Table19[[#This Row],[Sale Fee]])</f>
        <v>0</v>
      </c>
      <c r="BC509" s="1"/>
      <c r="BD509" s="1"/>
      <c r="BE509" s="1"/>
    </row>
    <row r="510" spans="1:57" x14ac:dyDescent="0.25">
      <c r="A510" s="1"/>
      <c r="B510" s="1"/>
      <c r="E510" s="4"/>
      <c r="F510" s="4"/>
      <c r="L510" s="50"/>
      <c r="N510" s="49"/>
      <c r="Q510" s="1"/>
      <c r="R510" s="1"/>
      <c r="S510" s="1">
        <f t="shared" si="891"/>
        <v>0</v>
      </c>
      <c r="U510" s="1"/>
      <c r="V510" s="1"/>
      <c r="W510" s="1">
        <f t="shared" si="901"/>
        <v>0</v>
      </c>
      <c r="X510" s="1"/>
      <c r="Y510" s="1"/>
      <c r="Z510" s="1">
        <f>Table19[[#This Row],[Quantity2]]*Table19[[#This Row],[U Cost]]</f>
        <v>0</v>
      </c>
      <c r="AB510" s="1"/>
      <c r="AC510" s="1"/>
      <c r="AD510" s="1">
        <f t="shared" si="902"/>
        <v>0</v>
      </c>
      <c r="AE510" s="1"/>
      <c r="AF510" s="1">
        <f>SUM(Table19[[#This Row],[Total 
Paid]:[Shipping 
Charged]])</f>
        <v>0</v>
      </c>
      <c r="AG510" s="1"/>
      <c r="AH510" s="1"/>
      <c r="AI510" s="1">
        <f t="shared" si="903"/>
        <v>0</v>
      </c>
      <c r="AK510" s="1"/>
      <c r="AL510" s="1"/>
      <c r="AM510" s="1"/>
      <c r="AN510" s="1"/>
      <c r="AP510" s="30"/>
      <c r="AQ510" s="1"/>
      <c r="AR510" s="1">
        <f t="shared" si="904"/>
        <v>0</v>
      </c>
      <c r="AS510" s="1"/>
      <c r="AT510" s="1"/>
      <c r="AU510" s="2">
        <f t="shared" si="905"/>
        <v>0</v>
      </c>
      <c r="AW510" s="1"/>
      <c r="AX510" s="1"/>
      <c r="AY510" s="1"/>
      <c r="AZ510" s="2">
        <f t="shared" si="906"/>
        <v>0</v>
      </c>
      <c r="BA510" s="2">
        <f>SUM(AF510,AH510,-AZ510,-Table19[[#This Row],[Sale Fee]])</f>
        <v>0</v>
      </c>
      <c r="BC510" s="1"/>
      <c r="BD510" s="1"/>
      <c r="BE510" s="1"/>
    </row>
    <row r="511" spans="1:57" x14ac:dyDescent="0.25">
      <c r="A511" s="1"/>
      <c r="B511" s="1"/>
      <c r="E511" s="4"/>
      <c r="F511" s="4"/>
      <c r="N511" s="49"/>
      <c r="Q511" s="1"/>
      <c r="R511" s="1"/>
      <c r="S511" s="1">
        <f t="shared" si="891"/>
        <v>0</v>
      </c>
      <c r="U511" s="1"/>
      <c r="V511" s="1"/>
      <c r="W511" s="1">
        <f t="shared" si="901"/>
        <v>0</v>
      </c>
      <c r="X511" s="1"/>
      <c r="Y511" s="1"/>
      <c r="Z511" s="1">
        <f>Table19[[#This Row],[Quantity2]]*Table19[[#This Row],[U Cost]]</f>
        <v>0</v>
      </c>
      <c r="AB511" s="1"/>
      <c r="AC511" s="1"/>
      <c r="AD511" s="1">
        <f t="shared" si="902"/>
        <v>0</v>
      </c>
      <c r="AE511" s="1"/>
      <c r="AF511" s="1">
        <f>SUM(Table19[[#This Row],[Total 
Paid]:[Shipping 
Charged]])</f>
        <v>0</v>
      </c>
      <c r="AG511" s="1"/>
      <c r="AH511" s="1"/>
      <c r="AI511" s="1">
        <f t="shared" si="903"/>
        <v>0</v>
      </c>
      <c r="AK511" s="1"/>
      <c r="AL511" s="1"/>
      <c r="AM511" s="1"/>
      <c r="AN511" s="1"/>
      <c r="AP511" s="30"/>
      <c r="AQ511" s="1"/>
      <c r="AR511" s="1">
        <f t="shared" si="904"/>
        <v>0</v>
      </c>
      <c r="AS511" s="1"/>
      <c r="AT511" s="1"/>
      <c r="AU511" s="2">
        <f t="shared" si="905"/>
        <v>0</v>
      </c>
      <c r="AW511" s="1"/>
      <c r="AX511" s="1"/>
      <c r="AY511" s="1"/>
      <c r="AZ511" s="2">
        <f t="shared" si="906"/>
        <v>0</v>
      </c>
      <c r="BA511" s="2">
        <f>SUM(AF511,AH511,-AZ511,-Table19[[#This Row],[Sale Fee]])</f>
        <v>0</v>
      </c>
      <c r="BC511" s="1"/>
      <c r="BD511" s="1"/>
      <c r="BE511" s="1"/>
    </row>
    <row r="512" spans="1:57" x14ac:dyDescent="0.25">
      <c r="A512" s="1"/>
      <c r="B512" s="1"/>
      <c r="E512" s="4"/>
      <c r="F512" s="4"/>
      <c r="L512" s="50"/>
      <c r="N512" s="49"/>
      <c r="Q512" s="1"/>
      <c r="R512" s="1"/>
      <c r="S512" s="1">
        <f t="shared" si="891"/>
        <v>0</v>
      </c>
      <c r="U512" s="1"/>
      <c r="V512" s="1"/>
      <c r="W512" s="1">
        <f t="shared" si="901"/>
        <v>0</v>
      </c>
      <c r="X512" s="1"/>
      <c r="Y512" s="1"/>
      <c r="Z512" s="1">
        <f>Table19[[#This Row],[Quantity2]]*Table19[[#This Row],[U Cost]]</f>
        <v>0</v>
      </c>
      <c r="AB512" s="1"/>
      <c r="AC512" s="1"/>
      <c r="AD512" s="1">
        <f t="shared" si="902"/>
        <v>0</v>
      </c>
      <c r="AE512" s="1"/>
      <c r="AF512" s="1">
        <f>SUM(Table19[[#This Row],[Total 
Paid]:[Shipping 
Charged]])</f>
        <v>0</v>
      </c>
      <c r="AG512" s="1"/>
      <c r="AH512" s="1"/>
      <c r="AI512" s="1">
        <f t="shared" si="903"/>
        <v>0</v>
      </c>
      <c r="AK512" s="1"/>
      <c r="AL512" s="1"/>
      <c r="AM512" s="1"/>
      <c r="AN512" s="1"/>
      <c r="AP512" s="30"/>
      <c r="AQ512" s="1"/>
      <c r="AR512" s="1">
        <f t="shared" si="904"/>
        <v>0</v>
      </c>
      <c r="AS512" s="1"/>
      <c r="AT512" s="1"/>
      <c r="AU512" s="2">
        <f t="shared" si="905"/>
        <v>0</v>
      </c>
      <c r="AW512" s="1"/>
      <c r="AX512" s="1"/>
      <c r="AY512" s="1"/>
      <c r="AZ512" s="2">
        <f t="shared" si="906"/>
        <v>0</v>
      </c>
      <c r="BA512" s="2">
        <f>SUM(AF512,AH512,-AZ512,-Table19[[#This Row],[Sale Fee]])</f>
        <v>0</v>
      </c>
      <c r="BC512" s="1"/>
      <c r="BD512" s="1"/>
      <c r="BE512" s="1"/>
    </row>
    <row r="513" spans="1:57" x14ac:dyDescent="0.25">
      <c r="A513" s="1"/>
      <c r="B513" s="1"/>
      <c r="E513" s="4"/>
      <c r="F513" s="4"/>
      <c r="N513" s="54"/>
      <c r="Q513" s="1"/>
      <c r="R513" s="1"/>
      <c r="S513" s="1">
        <f t="shared" si="891"/>
        <v>0</v>
      </c>
      <c r="U513" s="1"/>
      <c r="V513" s="1"/>
      <c r="W513" s="1">
        <f t="shared" si="901"/>
        <v>0</v>
      </c>
      <c r="X513" s="1"/>
      <c r="Y513" s="1"/>
      <c r="Z513" s="1">
        <f>Table19[[#This Row],[Quantity2]]*Table19[[#This Row],[U Cost]]</f>
        <v>0</v>
      </c>
      <c r="AB513" s="1"/>
      <c r="AC513" s="1"/>
      <c r="AD513" s="1">
        <f t="shared" si="902"/>
        <v>0</v>
      </c>
      <c r="AE513" s="1"/>
      <c r="AF513" s="1">
        <f>SUM(Table19[[#This Row],[Total 
Paid]:[Shipping 
Charged]])</f>
        <v>0</v>
      </c>
      <c r="AG513" s="1"/>
      <c r="AH513" s="1"/>
      <c r="AI513" s="1">
        <f t="shared" si="903"/>
        <v>0</v>
      </c>
      <c r="AK513" s="1"/>
      <c r="AL513" s="1"/>
      <c r="AM513" s="1"/>
      <c r="AN513" s="1"/>
      <c r="AP513" s="30"/>
      <c r="AQ513" s="1"/>
      <c r="AR513" s="1">
        <f t="shared" si="887"/>
        <v>0</v>
      </c>
      <c r="AS513" s="1"/>
      <c r="AT513" s="1"/>
      <c r="AU513" s="2">
        <f t="shared" si="905"/>
        <v>0</v>
      </c>
      <c r="AW513" s="1"/>
      <c r="AX513" s="1"/>
      <c r="AY513" s="1"/>
      <c r="AZ513" s="2">
        <f t="shared" si="897"/>
        <v>0</v>
      </c>
      <c r="BA513" s="2">
        <f>SUM(AF513,AH513,-AZ513,-Table19[[#This Row],[Sale Fee]])</f>
        <v>0</v>
      </c>
      <c r="BC513" s="1"/>
      <c r="BD513" s="1"/>
      <c r="BE513" s="1"/>
    </row>
    <row r="514" spans="1:57" x14ac:dyDescent="0.25">
      <c r="A514" s="1"/>
      <c r="B514" s="1"/>
      <c r="E514" s="4"/>
      <c r="F514" s="4"/>
      <c r="Q514" s="1"/>
      <c r="R514" s="1"/>
      <c r="S514" s="1">
        <f t="shared" si="891"/>
        <v>0</v>
      </c>
      <c r="U514" s="1"/>
      <c r="V514" s="1"/>
      <c r="W514" s="1">
        <f t="shared" si="901"/>
        <v>0</v>
      </c>
      <c r="X514" s="1"/>
      <c r="Y514" s="1"/>
      <c r="Z514" s="1">
        <f>Table19[[#This Row],[Quantity2]]*Table19[[#This Row],[U Cost]]</f>
        <v>0</v>
      </c>
      <c r="AB514" s="1"/>
      <c r="AC514" s="1"/>
      <c r="AD514" s="1">
        <f t="shared" si="902"/>
        <v>0</v>
      </c>
      <c r="AE514" s="1"/>
      <c r="AF514" s="1">
        <f>SUM(Table19[[#This Row],[Total 
Paid]:[Shipping 
Charged]])</f>
        <v>0</v>
      </c>
      <c r="AG514" s="1"/>
      <c r="AH514" s="1"/>
      <c r="AI514" s="1">
        <f t="shared" si="903"/>
        <v>0</v>
      </c>
      <c r="AK514" s="1"/>
      <c r="AL514" s="1"/>
      <c r="AM514" s="1"/>
      <c r="AN514" s="1"/>
      <c r="AP514" s="30"/>
      <c r="AQ514" s="1"/>
      <c r="AR514" s="1">
        <f t="shared" si="887"/>
        <v>0</v>
      </c>
      <c r="AS514" s="1"/>
      <c r="AT514" s="1"/>
      <c r="AU514" s="2">
        <f t="shared" si="905"/>
        <v>0</v>
      </c>
      <c r="AW514" s="1"/>
      <c r="AX514" s="1"/>
      <c r="AY514" s="1"/>
      <c r="AZ514" s="2">
        <f t="shared" si="897"/>
        <v>0</v>
      </c>
      <c r="BA514" s="2">
        <f>SUM(AF514,AH514,-AZ514,-Table19[[#This Row],[Sale Fee]])</f>
        <v>0</v>
      </c>
      <c r="BC514" s="1"/>
      <c r="BD514" s="1"/>
      <c r="BE514" s="1"/>
    </row>
    <row r="515" spans="1:57" x14ac:dyDescent="0.25">
      <c r="A515" s="1"/>
      <c r="B515" s="1"/>
      <c r="E515" s="4"/>
      <c r="F515" s="4"/>
      <c r="Q515" s="1"/>
      <c r="R515" s="1"/>
      <c r="S515" s="1">
        <f t="shared" si="891"/>
        <v>0</v>
      </c>
      <c r="U515" s="1"/>
      <c r="V515" s="1"/>
      <c r="W515" s="1">
        <f t="shared" si="901"/>
        <v>0</v>
      </c>
      <c r="X515" s="1"/>
      <c r="Y515" s="1"/>
      <c r="Z515" s="1">
        <f>Table19[[#This Row],[Quantity2]]*Table19[[#This Row],[U Cost]]</f>
        <v>0</v>
      </c>
      <c r="AB515" s="1"/>
      <c r="AC515" s="1"/>
      <c r="AD515" s="1">
        <f t="shared" si="902"/>
        <v>0</v>
      </c>
      <c r="AE515" s="1"/>
      <c r="AF515" s="1">
        <f>SUM(Table19[[#This Row],[Total 
Paid]:[Shipping 
Charged]])</f>
        <v>0</v>
      </c>
      <c r="AG515" s="1"/>
      <c r="AH515" s="1"/>
      <c r="AI515" s="1">
        <f t="shared" si="903"/>
        <v>0</v>
      </c>
      <c r="AK515" s="1"/>
      <c r="AL515" s="1"/>
      <c r="AM515" s="1"/>
      <c r="AN515" s="1"/>
      <c r="AP515" s="30"/>
      <c r="AQ515" s="1"/>
      <c r="AR515" s="1">
        <f t="shared" si="887"/>
        <v>0</v>
      </c>
      <c r="AS515" s="1"/>
      <c r="AT515" s="1"/>
      <c r="AU515" s="2">
        <f t="shared" si="905"/>
        <v>0</v>
      </c>
      <c r="AW515" s="1"/>
      <c r="AX515" s="1"/>
      <c r="AY515" s="1"/>
      <c r="AZ515" s="2">
        <f t="shared" si="897"/>
        <v>0</v>
      </c>
      <c r="BA515" s="2">
        <f>SUM(AF515,AH515,-AZ515,-Table19[[#This Row],[Sale Fee]])</f>
        <v>0</v>
      </c>
      <c r="BC515" s="1"/>
      <c r="BD515" s="1"/>
      <c r="BE515" s="1"/>
    </row>
    <row r="516" spans="1:57" x14ac:dyDescent="0.25">
      <c r="A516" s="1"/>
      <c r="B516" s="1"/>
      <c r="E516" s="4"/>
      <c r="F516" s="4"/>
      <c r="L516" s="50"/>
      <c r="Q516" s="1"/>
      <c r="R516" s="1"/>
      <c r="S516" s="1">
        <f t="shared" si="891"/>
        <v>0</v>
      </c>
      <c r="U516" s="1"/>
      <c r="V516" s="1"/>
      <c r="W516" s="1">
        <f t="shared" si="901"/>
        <v>0</v>
      </c>
      <c r="X516" s="1"/>
      <c r="Y516" s="1"/>
      <c r="Z516" s="1">
        <f>Table19[[#This Row],[Quantity2]]*Table19[[#This Row],[U Cost]]</f>
        <v>0</v>
      </c>
      <c r="AB516" s="1"/>
      <c r="AC516" s="1"/>
      <c r="AD516" s="1">
        <f t="shared" si="902"/>
        <v>0</v>
      </c>
      <c r="AE516" s="1"/>
      <c r="AF516" s="1">
        <f>SUM(Table19[[#This Row],[Total 
Paid]:[Shipping 
Charged]])</f>
        <v>0</v>
      </c>
      <c r="AG516" s="1"/>
      <c r="AH516" s="1"/>
      <c r="AI516" s="1">
        <f t="shared" si="903"/>
        <v>0</v>
      </c>
      <c r="AK516" s="1"/>
      <c r="AL516" s="1"/>
      <c r="AM516" s="1"/>
      <c r="AN516" s="1"/>
      <c r="AP516" s="30"/>
      <c r="AQ516" s="1"/>
      <c r="AR516" s="1">
        <f t="shared" si="887"/>
        <v>0</v>
      </c>
      <c r="AS516" s="1"/>
      <c r="AT516" s="1"/>
      <c r="AU516" s="2">
        <f t="shared" si="905"/>
        <v>0</v>
      </c>
      <c r="AW516" s="1"/>
      <c r="AX516" s="1"/>
      <c r="AY516" s="1"/>
      <c r="AZ516" s="2">
        <f t="shared" si="897"/>
        <v>0</v>
      </c>
      <c r="BA516" s="2">
        <f>SUM(AF516,AH516,-AZ516,-Table19[[#This Row],[Sale Fee]])</f>
        <v>0</v>
      </c>
      <c r="BC516" s="1"/>
      <c r="BD516" s="1"/>
      <c r="BE516" s="1"/>
    </row>
    <row r="517" spans="1:57" x14ac:dyDescent="0.25">
      <c r="A517" s="1"/>
      <c r="B517" s="1"/>
      <c r="E517" s="4"/>
      <c r="F517" s="4"/>
      <c r="Q517" s="1"/>
      <c r="R517" s="1"/>
      <c r="S517" s="1">
        <f t="shared" si="891"/>
        <v>0</v>
      </c>
      <c r="U517" s="1"/>
      <c r="V517" s="1"/>
      <c r="W517" s="1">
        <f t="shared" si="901"/>
        <v>0</v>
      </c>
      <c r="X517" s="1"/>
      <c r="Y517" s="1"/>
      <c r="Z517" s="1">
        <f>Table19[[#This Row],[Quantity2]]*Table19[[#This Row],[U Cost]]</f>
        <v>0</v>
      </c>
      <c r="AB517" s="1"/>
      <c r="AC517" s="1"/>
      <c r="AD517" s="1">
        <f t="shared" si="902"/>
        <v>0</v>
      </c>
      <c r="AE517" s="1"/>
      <c r="AF517" s="1">
        <f>SUM(Table19[[#This Row],[Total 
Paid]:[Shipping 
Charged]])</f>
        <v>0</v>
      </c>
      <c r="AG517" s="1"/>
      <c r="AH517" s="1"/>
      <c r="AI517" s="1">
        <f t="shared" si="903"/>
        <v>0</v>
      </c>
      <c r="AK517" s="1"/>
      <c r="AL517" s="1"/>
      <c r="AM517" s="1"/>
      <c r="AN517" s="1"/>
      <c r="AP517" s="30"/>
      <c r="AQ517" s="1"/>
      <c r="AR517" s="1">
        <f t="shared" si="887"/>
        <v>0</v>
      </c>
      <c r="AS517" s="1"/>
      <c r="AT517" s="1"/>
      <c r="AU517" s="2">
        <f t="shared" si="905"/>
        <v>0</v>
      </c>
      <c r="AW517" s="1"/>
      <c r="AX517" s="1"/>
      <c r="AY517" s="1"/>
      <c r="AZ517" s="2">
        <f t="shared" si="897"/>
        <v>0</v>
      </c>
      <c r="BA517" s="2">
        <f>SUM(AF517,AH517,-AZ517,-Table19[[#This Row],[Sale Fee]])</f>
        <v>0</v>
      </c>
      <c r="BC517" s="1"/>
      <c r="BD517" s="1"/>
      <c r="BE517" s="1"/>
    </row>
    <row r="518" spans="1:57" x14ac:dyDescent="0.25">
      <c r="A518" s="1"/>
      <c r="B518" s="1"/>
      <c r="E518" s="4"/>
      <c r="F518" s="4"/>
      <c r="Q518" s="1"/>
      <c r="R518" s="1"/>
      <c r="S518" s="1">
        <f t="shared" si="891"/>
        <v>0</v>
      </c>
      <c r="U518" s="1"/>
      <c r="V518" s="1"/>
      <c r="W518" s="1">
        <f t="shared" si="901"/>
        <v>0</v>
      </c>
      <c r="X518" s="1"/>
      <c r="Y518" s="1"/>
      <c r="Z518" s="1">
        <f>Table19[[#This Row],[Quantity2]]*Table19[[#This Row],[U Cost]]</f>
        <v>0</v>
      </c>
      <c r="AB518" s="1"/>
      <c r="AC518" s="1"/>
      <c r="AD518" s="1">
        <f t="shared" si="902"/>
        <v>0</v>
      </c>
      <c r="AE518" s="1"/>
      <c r="AF518" s="1">
        <f>SUM(Table19[[#This Row],[Total 
Paid]:[Shipping 
Charged]])</f>
        <v>0</v>
      </c>
      <c r="AG518" s="1"/>
      <c r="AH518" s="1"/>
      <c r="AI518" s="1">
        <f t="shared" si="903"/>
        <v>0</v>
      </c>
      <c r="AK518" s="1"/>
      <c r="AL518" s="1"/>
      <c r="AM518" s="1"/>
      <c r="AN518" s="1"/>
      <c r="AP518" s="30"/>
      <c r="AQ518" s="1"/>
      <c r="AR518" s="1">
        <f t="shared" si="887"/>
        <v>0</v>
      </c>
      <c r="AS518" s="1"/>
      <c r="AT518" s="1"/>
      <c r="AU518" s="2">
        <f t="shared" si="905"/>
        <v>0</v>
      </c>
      <c r="AW518" s="1"/>
      <c r="AX518" s="1"/>
      <c r="AY518" s="1"/>
      <c r="AZ518" s="2">
        <f t="shared" si="897"/>
        <v>0</v>
      </c>
      <c r="BA518" s="2">
        <f>SUM(AF518,AH518,-AZ518,-Table19[[#This Row],[Sale Fee]])</f>
        <v>0</v>
      </c>
      <c r="BC518" s="1"/>
      <c r="BD518" s="1"/>
      <c r="BE518" s="1"/>
    </row>
    <row r="519" spans="1:57" x14ac:dyDescent="0.25">
      <c r="A519" s="1"/>
      <c r="B519" s="1"/>
      <c r="E519" s="4"/>
      <c r="F519" s="4"/>
      <c r="Q519" s="1"/>
      <c r="R519" s="1"/>
      <c r="S519" s="1">
        <f t="shared" si="891"/>
        <v>0</v>
      </c>
      <c r="U519" s="1"/>
      <c r="V519" s="1"/>
      <c r="W519" s="1">
        <f t="shared" si="901"/>
        <v>0</v>
      </c>
      <c r="X519" s="1"/>
      <c r="Y519" s="1"/>
      <c r="Z519" s="1">
        <f>Table19[[#This Row],[Quantity2]]*Table19[[#This Row],[U Cost]]</f>
        <v>0</v>
      </c>
      <c r="AB519" s="1"/>
      <c r="AC519" s="1"/>
      <c r="AD519" s="1">
        <f t="shared" si="902"/>
        <v>0</v>
      </c>
      <c r="AE519" s="1"/>
      <c r="AF519" s="1">
        <f>SUM(Table19[[#This Row],[Total 
Paid]:[Shipping 
Charged]])</f>
        <v>0</v>
      </c>
      <c r="AG519" s="1"/>
      <c r="AH519" s="1"/>
      <c r="AI519" s="1">
        <f t="shared" si="903"/>
        <v>0</v>
      </c>
      <c r="AK519" s="1"/>
      <c r="AL519" s="1"/>
      <c r="AM519" s="1"/>
      <c r="AN519" s="1"/>
      <c r="AP519" s="30"/>
      <c r="AQ519" s="1"/>
      <c r="AR519" s="1">
        <f t="shared" si="887"/>
        <v>0</v>
      </c>
      <c r="AS519" s="1"/>
      <c r="AT519" s="1"/>
      <c r="AU519" s="2">
        <f t="shared" si="905"/>
        <v>0</v>
      </c>
      <c r="AW519" s="1"/>
      <c r="AX519" s="1"/>
      <c r="AY519" s="1"/>
      <c r="AZ519" s="2">
        <f t="shared" si="897"/>
        <v>0</v>
      </c>
      <c r="BA519" s="2">
        <f>SUM(AF519,AH519,-AZ519,-Table19[[#This Row],[Sale Fee]])</f>
        <v>0</v>
      </c>
      <c r="BC519" s="1"/>
      <c r="BD519" s="1"/>
      <c r="BE519" s="1"/>
    </row>
    <row r="520" spans="1:57" x14ac:dyDescent="0.25">
      <c r="A520" s="1"/>
      <c r="B520" s="1"/>
      <c r="E520" s="4"/>
      <c r="F520" s="4"/>
      <c r="Q520" s="1"/>
      <c r="R520" s="1"/>
      <c r="S520" s="1">
        <f t="shared" si="891"/>
        <v>0</v>
      </c>
      <c r="U520" s="1"/>
      <c r="V520" s="1"/>
      <c r="W520" s="1">
        <f t="shared" si="901"/>
        <v>0</v>
      </c>
      <c r="X520" s="1"/>
      <c r="Y520" s="1"/>
      <c r="Z520" s="1">
        <f>Table19[[#This Row],[Quantity2]]*Table19[[#This Row],[U Cost]]</f>
        <v>0</v>
      </c>
      <c r="AB520" s="1"/>
      <c r="AC520" s="1"/>
      <c r="AD520" s="1">
        <f t="shared" si="902"/>
        <v>0</v>
      </c>
      <c r="AE520" s="1"/>
      <c r="AF520" s="1">
        <f>SUM(Table19[[#This Row],[Total 
Paid]:[Shipping 
Charged]])</f>
        <v>0</v>
      </c>
      <c r="AG520" s="1"/>
      <c r="AH520" s="1"/>
      <c r="AI520" s="1">
        <f t="shared" si="903"/>
        <v>0</v>
      </c>
      <c r="AK520" s="1"/>
      <c r="AL520" s="1"/>
      <c r="AM520" s="1"/>
      <c r="AN520" s="1"/>
      <c r="AP520" s="30"/>
      <c r="AQ520" s="1"/>
      <c r="AR520" s="1">
        <f t="shared" si="887"/>
        <v>0</v>
      </c>
      <c r="AS520" s="1"/>
      <c r="AT520" s="1"/>
      <c r="AU520" s="2">
        <f t="shared" si="905"/>
        <v>0</v>
      </c>
      <c r="AW520" s="1"/>
      <c r="AX520" s="1"/>
      <c r="AY520" s="1"/>
      <c r="AZ520" s="2">
        <f t="shared" si="897"/>
        <v>0</v>
      </c>
      <c r="BA520" s="2">
        <f>SUM(AF520,AH520,-AZ520,-Table19[[#This Row],[Sale Fee]])</f>
        <v>0</v>
      </c>
      <c r="BC520" s="1"/>
      <c r="BD520" s="1"/>
      <c r="BE520" s="1"/>
    </row>
    <row r="521" spans="1:57" x14ac:dyDescent="0.25">
      <c r="A521" s="1"/>
      <c r="B521" s="1"/>
      <c r="E521" s="4"/>
      <c r="F521" s="4"/>
      <c r="Q521" s="1"/>
      <c r="R521" s="1"/>
      <c r="S521" s="1">
        <f t="shared" si="891"/>
        <v>0</v>
      </c>
      <c r="U521" s="1"/>
      <c r="V521" s="1"/>
      <c r="W521" s="1">
        <f t="shared" si="901"/>
        <v>0</v>
      </c>
      <c r="X521" s="1"/>
      <c r="Y521" s="1"/>
      <c r="Z521" s="1">
        <f>Table19[[#This Row],[Quantity2]]*Table19[[#This Row],[U Cost]]</f>
        <v>0</v>
      </c>
      <c r="AB521" s="1"/>
      <c r="AC521" s="1"/>
      <c r="AD521" s="1">
        <f t="shared" si="902"/>
        <v>0</v>
      </c>
      <c r="AE521" s="1"/>
      <c r="AF521" s="1">
        <f>SUM(Table19[[#This Row],[Total 
Paid]:[Shipping 
Charged]])</f>
        <v>0</v>
      </c>
      <c r="AG521" s="1"/>
      <c r="AH521" s="1"/>
      <c r="AI521" s="1">
        <f t="shared" si="903"/>
        <v>0</v>
      </c>
      <c r="AK521" s="1"/>
      <c r="AL521" s="1"/>
      <c r="AM521" s="1"/>
      <c r="AN521" s="1"/>
      <c r="AP521" s="30"/>
      <c r="AQ521" s="1"/>
      <c r="AR521" s="1">
        <f t="shared" si="887"/>
        <v>0</v>
      </c>
      <c r="AS521" s="1"/>
      <c r="AT521" s="1"/>
      <c r="AU521" s="2">
        <f t="shared" si="905"/>
        <v>0</v>
      </c>
      <c r="AW521" s="1"/>
      <c r="AX521" s="1"/>
      <c r="AY521" s="1"/>
      <c r="AZ521" s="2">
        <f t="shared" si="897"/>
        <v>0</v>
      </c>
      <c r="BA521" s="2">
        <f>SUM(AF521,AH521,-AZ521,-Table19[[#This Row],[Sale Fee]])</f>
        <v>0</v>
      </c>
      <c r="BC521" s="1"/>
      <c r="BD521" s="1"/>
      <c r="BE521" s="1"/>
    </row>
    <row r="522" spans="1:57" x14ac:dyDescent="0.25">
      <c r="A522" s="1"/>
      <c r="B522" s="1"/>
      <c r="E522" s="4"/>
      <c r="F522" s="4"/>
      <c r="Q522" s="1"/>
      <c r="R522" s="1"/>
      <c r="S522" s="1">
        <f t="shared" si="891"/>
        <v>0</v>
      </c>
      <c r="U522" s="1"/>
      <c r="V522" s="1"/>
      <c r="W522" s="1">
        <f t="shared" si="901"/>
        <v>0</v>
      </c>
      <c r="X522" s="1"/>
      <c r="Y522" s="1"/>
      <c r="Z522" s="1">
        <f>Table19[[#This Row],[Quantity2]]*Table19[[#This Row],[U Cost]]</f>
        <v>0</v>
      </c>
      <c r="AB522" s="1"/>
      <c r="AC522" s="1"/>
      <c r="AD522" s="1">
        <f t="shared" si="902"/>
        <v>0</v>
      </c>
      <c r="AE522" s="1"/>
      <c r="AF522" s="1">
        <f>SUM(Table19[[#This Row],[Total 
Paid]:[Shipping 
Charged]])</f>
        <v>0</v>
      </c>
      <c r="AG522" s="1"/>
      <c r="AH522" s="1"/>
      <c r="AI522" s="1">
        <f t="shared" si="903"/>
        <v>0</v>
      </c>
      <c r="AK522" s="1"/>
      <c r="AL522" s="1"/>
      <c r="AM522" s="1"/>
      <c r="AN522" s="1"/>
      <c r="AP522" s="30"/>
      <c r="AQ522" s="1"/>
      <c r="AR522" s="1">
        <f t="shared" si="887"/>
        <v>0</v>
      </c>
      <c r="AS522" s="1"/>
      <c r="AT522" s="1"/>
      <c r="AU522" s="2">
        <f t="shared" si="905"/>
        <v>0</v>
      </c>
      <c r="AW522" s="1"/>
      <c r="AX522" s="1"/>
      <c r="AY522" s="1"/>
      <c r="AZ522" s="2">
        <f t="shared" si="897"/>
        <v>0</v>
      </c>
      <c r="BA522" s="2">
        <f>SUM(AF522,AH522,-AZ522,-Table19[[#This Row],[Sale Fee]])</f>
        <v>0</v>
      </c>
      <c r="BC522" s="1"/>
      <c r="BD522" s="1"/>
      <c r="BE522" s="1"/>
    </row>
    <row r="523" spans="1:57" x14ac:dyDescent="0.25">
      <c r="A523" s="1"/>
      <c r="B523" s="1"/>
      <c r="E523" s="4"/>
      <c r="F523" s="4"/>
      <c r="Q523" s="1"/>
      <c r="R523" s="1"/>
      <c r="S523" s="1">
        <f t="shared" si="891"/>
        <v>0</v>
      </c>
      <c r="U523" s="1"/>
      <c r="V523" s="1"/>
      <c r="W523" s="1">
        <f t="shared" si="901"/>
        <v>0</v>
      </c>
      <c r="X523" s="1"/>
      <c r="Y523" s="1"/>
      <c r="Z523" s="1">
        <f>Table19[[#This Row],[Quantity2]]*Table19[[#This Row],[U Cost]]</f>
        <v>0</v>
      </c>
      <c r="AB523" s="1"/>
      <c r="AC523" s="1"/>
      <c r="AD523" s="1">
        <f t="shared" si="902"/>
        <v>0</v>
      </c>
      <c r="AE523" s="1"/>
      <c r="AF523" s="1">
        <f>SUM(Table19[[#This Row],[Total 
Paid]:[Shipping 
Charged]])</f>
        <v>0</v>
      </c>
      <c r="AG523" s="1"/>
      <c r="AH523" s="1"/>
      <c r="AI523" s="1">
        <f t="shared" si="903"/>
        <v>0</v>
      </c>
      <c r="AK523" s="1"/>
      <c r="AL523" s="1"/>
      <c r="AM523" s="1"/>
      <c r="AN523" s="1"/>
      <c r="AP523" s="30"/>
      <c r="AQ523" s="1"/>
      <c r="AR523" s="1">
        <f t="shared" si="887"/>
        <v>0</v>
      </c>
      <c r="AS523" s="1"/>
      <c r="AT523" s="1"/>
      <c r="AU523" s="2">
        <f t="shared" si="905"/>
        <v>0</v>
      </c>
      <c r="AW523" s="1"/>
      <c r="AX523" s="1"/>
      <c r="AY523" s="1"/>
      <c r="AZ523" s="2">
        <f t="shared" si="897"/>
        <v>0</v>
      </c>
      <c r="BA523" s="2">
        <f>SUM(AF523,AH523,-AZ523,-Table19[[#This Row],[Sale Fee]])</f>
        <v>0</v>
      </c>
      <c r="BC523" s="1"/>
      <c r="BD523" s="1"/>
      <c r="BE523" s="1"/>
    </row>
    <row r="524" spans="1:57" x14ac:dyDescent="0.25">
      <c r="A524" s="1"/>
      <c r="B524" s="1"/>
      <c r="Q524" s="1"/>
      <c r="R524" s="1"/>
      <c r="S524" s="1">
        <f t="shared" si="891"/>
        <v>0</v>
      </c>
      <c r="U524" s="1"/>
      <c r="V524" s="1"/>
      <c r="W524" s="1">
        <f t="shared" si="901"/>
        <v>0</v>
      </c>
      <c r="X524" s="1"/>
      <c r="Y524" s="1"/>
      <c r="Z524" s="1">
        <f>Table19[[#This Row],[Quantity2]]*Table19[[#This Row],[U Cost]]</f>
        <v>0</v>
      </c>
      <c r="AB524" s="1"/>
      <c r="AC524" s="1"/>
      <c r="AD524" s="1">
        <f t="shared" si="902"/>
        <v>0</v>
      </c>
      <c r="AE524" s="1"/>
      <c r="AF524" s="1">
        <f>SUM(Table19[[#This Row],[Total 
Paid]:[Shipping 
Charged]])</f>
        <v>0</v>
      </c>
      <c r="AG524" s="1"/>
      <c r="AH524" s="1"/>
      <c r="AI524" s="1">
        <f t="shared" si="903"/>
        <v>0</v>
      </c>
      <c r="AK524" s="1"/>
      <c r="AL524" s="1"/>
      <c r="AM524" s="1"/>
      <c r="AN524" s="1"/>
      <c r="AP524" s="30"/>
      <c r="AQ524" s="1"/>
      <c r="AR524" s="1">
        <f t="shared" si="887"/>
        <v>0</v>
      </c>
      <c r="AS524" s="1"/>
      <c r="AT524" s="1"/>
      <c r="AU524" s="2">
        <f t="shared" si="905"/>
        <v>0</v>
      </c>
      <c r="AW524" s="1"/>
      <c r="AX524" s="1"/>
      <c r="AY524" s="1"/>
      <c r="AZ524" s="2">
        <f t="shared" si="897"/>
        <v>0</v>
      </c>
      <c r="BA524" s="2">
        <f>SUM(AF524,AH524,-AZ524,-Table19[[#This Row],[Sale Fee]])</f>
        <v>0</v>
      </c>
      <c r="BC524" s="1"/>
      <c r="BD524" s="1"/>
      <c r="BE524" s="1"/>
    </row>
    <row r="525" spans="1:57" x14ac:dyDescent="0.25">
      <c r="A525" s="1"/>
      <c r="B525" s="1"/>
      <c r="Q525" s="1"/>
      <c r="R525" s="1"/>
      <c r="S525" s="1">
        <f t="shared" si="891"/>
        <v>0</v>
      </c>
      <c r="U525" s="61"/>
      <c r="V525" s="61"/>
      <c r="W525" s="1">
        <f t="shared" si="901"/>
        <v>0</v>
      </c>
      <c r="X525" s="1"/>
      <c r="Y525" s="1"/>
      <c r="Z525" s="1">
        <f>Table19[[#This Row],[Quantity2]]*Table19[[#This Row],[U Cost]]</f>
        <v>0</v>
      </c>
      <c r="AB525" s="1"/>
      <c r="AC525" s="1"/>
      <c r="AD525" s="1">
        <f t="shared" si="902"/>
        <v>0</v>
      </c>
      <c r="AE525" s="1"/>
      <c r="AF525" s="1">
        <f>SUM(Table19[[#This Row],[Total 
Paid]:[Shipping 
Charged]])</f>
        <v>0</v>
      </c>
      <c r="AG525" s="1"/>
      <c r="AH525" s="1"/>
      <c r="AI525" s="1">
        <f t="shared" si="903"/>
        <v>0</v>
      </c>
      <c r="AK525" s="1"/>
      <c r="AL525" s="1"/>
      <c r="AM525" s="1"/>
      <c r="AN525" s="1"/>
      <c r="AP525" s="30"/>
      <c r="AQ525" s="1"/>
      <c r="AR525" s="1">
        <f t="shared" si="887"/>
        <v>0</v>
      </c>
      <c r="AS525" s="1"/>
      <c r="AT525" s="1"/>
      <c r="AU525" s="2">
        <f t="shared" si="905"/>
        <v>0</v>
      </c>
      <c r="AW525" s="1"/>
      <c r="AX525" s="1"/>
      <c r="AY525" s="1"/>
      <c r="AZ525" s="2">
        <f t="shared" si="897"/>
        <v>0</v>
      </c>
      <c r="BA525" s="2">
        <f>SUM(AF525,AH525,-AZ525,-Table19[[#This Row],[Sale Fee]])</f>
        <v>0</v>
      </c>
      <c r="BC525" s="1"/>
      <c r="BD525" s="1"/>
      <c r="BE525" s="1"/>
    </row>
    <row r="526" spans="1:57" x14ac:dyDescent="0.25">
      <c r="A526" s="1"/>
      <c r="B526" s="1"/>
      <c r="E526" s="4"/>
      <c r="F526" s="4"/>
      <c r="Q526" s="1"/>
      <c r="R526" s="1"/>
      <c r="S526" s="1">
        <f t="shared" si="891"/>
        <v>0</v>
      </c>
      <c r="U526" s="61"/>
      <c r="V526" s="61"/>
      <c r="W526" s="1">
        <f t="shared" si="901"/>
        <v>0</v>
      </c>
      <c r="X526" s="1"/>
      <c r="Y526" s="1"/>
      <c r="Z526" s="1">
        <f>Table19[[#This Row],[Quantity2]]*Table19[[#This Row],[U Cost]]</f>
        <v>0</v>
      </c>
      <c r="AB526" s="1"/>
      <c r="AC526" s="1"/>
      <c r="AD526" s="1">
        <f t="shared" si="902"/>
        <v>0</v>
      </c>
      <c r="AE526" s="1"/>
      <c r="AF526" s="1">
        <f>SUM(Table19[[#This Row],[Total 
Paid]:[Shipping 
Charged]])</f>
        <v>0</v>
      </c>
      <c r="AG526" s="1"/>
      <c r="AH526" s="1"/>
      <c r="AI526" s="1">
        <f t="shared" si="903"/>
        <v>0</v>
      </c>
      <c r="AK526" s="1"/>
      <c r="AL526" s="1"/>
      <c r="AM526" s="1"/>
      <c r="AN526" s="1"/>
      <c r="AP526" s="30"/>
      <c r="AQ526" s="1"/>
      <c r="AR526" s="1">
        <f t="shared" si="887"/>
        <v>0</v>
      </c>
      <c r="AS526" s="1"/>
      <c r="AT526" s="1"/>
      <c r="AU526" s="2">
        <f t="shared" si="905"/>
        <v>0</v>
      </c>
      <c r="AW526" s="1"/>
      <c r="AX526" s="1"/>
      <c r="AY526" s="1"/>
      <c r="AZ526" s="2">
        <f t="shared" si="897"/>
        <v>0</v>
      </c>
      <c r="BA526" s="2">
        <f>SUM(AF526,AH526,-AZ526,-Table19[[#This Row],[Sale Fee]])</f>
        <v>0</v>
      </c>
      <c r="BC526" s="1"/>
      <c r="BD526" s="1"/>
      <c r="BE526" s="1"/>
    </row>
    <row r="527" spans="1:57" x14ac:dyDescent="0.25">
      <c r="A527" s="1"/>
      <c r="B527" s="1"/>
      <c r="E527" s="4"/>
      <c r="F527" s="4"/>
      <c r="Q527" s="1"/>
      <c r="R527" s="1"/>
      <c r="S527" s="1">
        <f t="shared" ref="S527:S534" si="907">R527*Q527</f>
        <v>0</v>
      </c>
      <c r="U527" s="61"/>
      <c r="V527" s="61"/>
      <c r="W527" s="1">
        <f t="shared" si="901"/>
        <v>0</v>
      </c>
      <c r="X527" s="1"/>
      <c r="Y527" s="1"/>
      <c r="Z527" s="1">
        <f>Table19[[#This Row],[Quantity2]]*Table19[[#This Row],[U Cost]]</f>
        <v>0</v>
      </c>
      <c r="AB527" s="1"/>
      <c r="AC527" s="1"/>
      <c r="AD527" s="1">
        <f t="shared" si="902"/>
        <v>0</v>
      </c>
      <c r="AE527" s="1"/>
      <c r="AF527" s="1">
        <f>SUM(Table19[[#This Row],[Total 
Paid]:[Shipping 
Charged]])</f>
        <v>0</v>
      </c>
      <c r="AG527" s="1"/>
      <c r="AH527" s="1"/>
      <c r="AI527" s="1">
        <f t="shared" si="903"/>
        <v>0</v>
      </c>
      <c r="AK527" s="1"/>
      <c r="AL527" s="1"/>
      <c r="AM527" s="1"/>
      <c r="AN527" s="1"/>
      <c r="AP527" s="30"/>
      <c r="AQ527" s="1"/>
      <c r="AR527" s="1">
        <f t="shared" si="887"/>
        <v>0</v>
      </c>
      <c r="AS527" s="1"/>
      <c r="AT527" s="1"/>
      <c r="AU527" s="2">
        <f t="shared" si="905"/>
        <v>0</v>
      </c>
      <c r="AW527" s="1"/>
      <c r="AX527" s="1"/>
      <c r="AY527" s="1"/>
      <c r="AZ527" s="2">
        <f t="shared" si="897"/>
        <v>0</v>
      </c>
      <c r="BA527" s="2">
        <f>SUM(AF527,AH527,-AZ527,-Table19[[#This Row],[Sale Fee]])</f>
        <v>0</v>
      </c>
      <c r="BC527" s="1"/>
      <c r="BD527" s="1"/>
      <c r="BE527" s="1"/>
    </row>
    <row r="528" spans="1:57" x14ac:dyDescent="0.25">
      <c r="A528" s="1"/>
      <c r="B528" s="1"/>
      <c r="E528" s="4"/>
      <c r="F528" s="4"/>
      <c r="Q528" s="1"/>
      <c r="R528" s="1"/>
      <c r="S528" s="1">
        <f t="shared" si="907"/>
        <v>0</v>
      </c>
      <c r="U528" s="61"/>
      <c r="V528" s="61"/>
      <c r="W528" s="1">
        <f t="shared" si="901"/>
        <v>0</v>
      </c>
      <c r="X528" s="1"/>
      <c r="Y528" s="1"/>
      <c r="Z528" s="1">
        <f>Table19[[#This Row],[Quantity2]]*Table19[[#This Row],[U Cost]]</f>
        <v>0</v>
      </c>
      <c r="AB528" s="1"/>
      <c r="AC528" s="1"/>
      <c r="AD528" s="1">
        <f t="shared" si="902"/>
        <v>0</v>
      </c>
      <c r="AE528" s="1"/>
      <c r="AF528" s="1">
        <f>SUM(Table19[[#This Row],[Total 
Paid]:[Shipping 
Charged]])</f>
        <v>0</v>
      </c>
      <c r="AG528" s="1"/>
      <c r="AH528" s="1"/>
      <c r="AI528" s="1">
        <f t="shared" si="903"/>
        <v>0</v>
      </c>
      <c r="AK528" s="1"/>
      <c r="AL528" s="1"/>
      <c r="AM528" s="1"/>
      <c r="AN528" s="1"/>
      <c r="AP528" s="30"/>
      <c r="AQ528" s="1"/>
      <c r="AR528" s="1">
        <f t="shared" si="887"/>
        <v>0</v>
      </c>
      <c r="AS528" s="1"/>
      <c r="AT528" s="1"/>
      <c r="AU528" s="2">
        <f t="shared" si="905"/>
        <v>0</v>
      </c>
      <c r="AW528" s="1"/>
      <c r="AX528" s="1"/>
      <c r="AY528" s="1"/>
      <c r="AZ528" s="2">
        <f t="shared" ref="AZ528:AZ591" si="908">SUM(AU528,AW528,AX528,AY528)</f>
        <v>0</v>
      </c>
      <c r="BA528" s="2">
        <f>SUM(AF528,AH528,-AZ528,-Table19[[#This Row],[Sale Fee]])</f>
        <v>0</v>
      </c>
      <c r="BC528" s="1"/>
      <c r="BD528" s="1"/>
      <c r="BE528" s="1"/>
    </row>
    <row r="529" spans="1:57" x14ac:dyDescent="0.25">
      <c r="A529" s="1"/>
      <c r="B529" s="1"/>
      <c r="E529" s="4"/>
      <c r="F529" s="4"/>
      <c r="Q529" s="1"/>
      <c r="R529" s="1"/>
      <c r="S529" s="1">
        <f t="shared" si="907"/>
        <v>0</v>
      </c>
      <c r="U529" s="61"/>
      <c r="V529" s="61"/>
      <c r="W529" s="1">
        <f t="shared" si="901"/>
        <v>0</v>
      </c>
      <c r="X529" s="1"/>
      <c r="Y529" s="1"/>
      <c r="Z529" s="1">
        <f>Table19[[#This Row],[Quantity2]]*Table19[[#This Row],[U Cost]]</f>
        <v>0</v>
      </c>
      <c r="AB529" s="1"/>
      <c r="AC529" s="1"/>
      <c r="AD529" s="1">
        <f t="shared" si="902"/>
        <v>0</v>
      </c>
      <c r="AE529" s="1"/>
      <c r="AF529" s="1">
        <f>SUM(Table19[[#This Row],[Total 
Paid]:[Shipping 
Charged]])</f>
        <v>0</v>
      </c>
      <c r="AG529" s="1"/>
      <c r="AH529" s="1"/>
      <c r="AI529" s="1">
        <f t="shared" si="903"/>
        <v>0</v>
      </c>
      <c r="AK529" s="1"/>
      <c r="AL529" s="1"/>
      <c r="AM529" s="1"/>
      <c r="AN529" s="1"/>
      <c r="AP529" s="30"/>
      <c r="AQ529" s="1"/>
      <c r="AR529" s="1">
        <f t="shared" si="887"/>
        <v>0</v>
      </c>
      <c r="AS529" s="1"/>
      <c r="AT529" s="1"/>
      <c r="AU529" s="2">
        <f t="shared" si="905"/>
        <v>0</v>
      </c>
      <c r="AW529" s="1"/>
      <c r="AX529" s="1"/>
      <c r="AY529" s="1"/>
      <c r="AZ529" s="2">
        <f t="shared" si="908"/>
        <v>0</v>
      </c>
      <c r="BA529" s="2">
        <f>SUM(AF529,AH529,-AZ529,-Table19[[#This Row],[Sale Fee]])</f>
        <v>0</v>
      </c>
      <c r="BC529" s="1"/>
      <c r="BD529" s="1"/>
      <c r="BE529" s="1"/>
    </row>
    <row r="530" spans="1:57" x14ac:dyDescent="0.25">
      <c r="A530" s="1"/>
      <c r="B530" s="1"/>
      <c r="E530" s="4"/>
      <c r="F530" s="4"/>
      <c r="Q530" s="1"/>
      <c r="R530" s="1"/>
      <c r="S530" s="1">
        <f t="shared" si="907"/>
        <v>0</v>
      </c>
      <c r="U530" s="61"/>
      <c r="V530" s="61"/>
      <c r="W530" s="1">
        <f t="shared" si="901"/>
        <v>0</v>
      </c>
      <c r="X530" s="1"/>
      <c r="Y530" s="1"/>
      <c r="Z530" s="1">
        <f>Table19[[#This Row],[Quantity2]]*Table19[[#This Row],[U Cost]]</f>
        <v>0</v>
      </c>
      <c r="AB530" s="1"/>
      <c r="AC530" s="1"/>
      <c r="AD530" s="1">
        <f t="shared" si="902"/>
        <v>0</v>
      </c>
      <c r="AE530" s="1"/>
      <c r="AF530" s="1">
        <f>SUM(Table19[[#This Row],[Total 
Paid]:[Shipping 
Charged]])</f>
        <v>0</v>
      </c>
      <c r="AG530" s="1"/>
      <c r="AH530" s="1"/>
      <c r="AI530" s="1">
        <f t="shared" si="903"/>
        <v>0</v>
      </c>
      <c r="AK530" s="1"/>
      <c r="AL530" s="1"/>
      <c r="AM530" s="1"/>
      <c r="AN530" s="1"/>
      <c r="AP530" s="30"/>
      <c r="AQ530" s="1"/>
      <c r="AR530" s="1">
        <f t="shared" si="887"/>
        <v>0</v>
      </c>
      <c r="AS530" s="1"/>
      <c r="AT530" s="1"/>
      <c r="AU530" s="2">
        <f t="shared" si="905"/>
        <v>0</v>
      </c>
      <c r="AW530" s="1"/>
      <c r="AX530" s="1"/>
      <c r="AY530" s="1"/>
      <c r="AZ530" s="2">
        <f t="shared" si="908"/>
        <v>0</v>
      </c>
      <c r="BA530" s="2">
        <f>SUM(AF530,AH530,-AZ530,-Table19[[#This Row],[Sale Fee]])</f>
        <v>0</v>
      </c>
      <c r="BC530" s="1"/>
      <c r="BD530" s="1"/>
      <c r="BE530" s="1"/>
    </row>
    <row r="531" spans="1:57" x14ac:dyDescent="0.25">
      <c r="A531" s="1"/>
      <c r="B531" s="1"/>
      <c r="E531" s="4"/>
      <c r="F531" s="4"/>
      <c r="Q531" s="1"/>
      <c r="R531" s="1"/>
      <c r="S531" s="1">
        <f t="shared" si="907"/>
        <v>0</v>
      </c>
      <c r="U531" s="61"/>
      <c r="V531" s="61"/>
      <c r="W531" s="1">
        <f t="shared" si="901"/>
        <v>0</v>
      </c>
      <c r="X531" s="1"/>
      <c r="Y531" s="1"/>
      <c r="Z531" s="1">
        <f>Table19[[#This Row],[Quantity2]]*Table19[[#This Row],[U Cost]]</f>
        <v>0</v>
      </c>
      <c r="AB531" s="1"/>
      <c r="AC531" s="1"/>
      <c r="AD531" s="1">
        <f t="shared" si="902"/>
        <v>0</v>
      </c>
      <c r="AE531" s="1"/>
      <c r="AF531" s="1">
        <f>SUM(Table19[[#This Row],[Total 
Paid]:[Shipping 
Charged]])</f>
        <v>0</v>
      </c>
      <c r="AG531" s="1"/>
      <c r="AH531" s="1"/>
      <c r="AI531" s="1">
        <f t="shared" si="903"/>
        <v>0</v>
      </c>
      <c r="AK531" s="1"/>
      <c r="AL531" s="1"/>
      <c r="AM531" s="1"/>
      <c r="AN531" s="1"/>
      <c r="AP531" s="30"/>
      <c r="AQ531" s="1"/>
      <c r="AR531" s="1">
        <f t="shared" si="887"/>
        <v>0</v>
      </c>
      <c r="AS531" s="1"/>
      <c r="AT531" s="1"/>
      <c r="AU531" s="2">
        <f t="shared" si="905"/>
        <v>0</v>
      </c>
      <c r="AW531" s="1"/>
      <c r="AX531" s="1"/>
      <c r="AY531" s="1"/>
      <c r="AZ531" s="2">
        <f t="shared" si="908"/>
        <v>0</v>
      </c>
      <c r="BA531" s="2">
        <f>SUM(AF531,AH531,-AZ531,-Table19[[#This Row],[Sale Fee]])</f>
        <v>0</v>
      </c>
      <c r="BC531" s="1"/>
      <c r="BD531" s="1"/>
      <c r="BE531" s="1"/>
    </row>
    <row r="532" spans="1:57" x14ac:dyDescent="0.25">
      <c r="A532" s="1"/>
      <c r="B532" s="1"/>
      <c r="E532" s="4"/>
      <c r="F532" s="4"/>
      <c r="Q532" s="1"/>
      <c r="R532" s="1"/>
      <c r="S532" s="1">
        <f t="shared" si="907"/>
        <v>0</v>
      </c>
      <c r="U532" s="61"/>
      <c r="V532" s="61"/>
      <c r="W532" s="1">
        <f t="shared" si="901"/>
        <v>0</v>
      </c>
      <c r="X532" s="1"/>
      <c r="Y532" s="1"/>
      <c r="Z532" s="1">
        <f>Table19[[#This Row],[Quantity2]]*Table19[[#This Row],[U Cost]]</f>
        <v>0</v>
      </c>
      <c r="AB532" s="1"/>
      <c r="AC532" s="1"/>
      <c r="AD532" s="1">
        <f t="shared" si="902"/>
        <v>0</v>
      </c>
      <c r="AE532" s="1"/>
      <c r="AF532" s="1">
        <f>SUM(Table19[[#This Row],[Total 
Paid]:[Shipping 
Charged]])</f>
        <v>0</v>
      </c>
      <c r="AG532" s="1"/>
      <c r="AH532" s="1"/>
      <c r="AI532" s="1">
        <f t="shared" si="903"/>
        <v>0</v>
      </c>
      <c r="AK532" s="1"/>
      <c r="AL532" s="1"/>
      <c r="AM532" s="1"/>
      <c r="AN532" s="1"/>
      <c r="AP532" s="30"/>
      <c r="AQ532" s="1"/>
      <c r="AR532" s="1">
        <f t="shared" si="887"/>
        <v>0</v>
      </c>
      <c r="AS532" s="1"/>
      <c r="AT532" s="1"/>
      <c r="AU532" s="2">
        <f t="shared" si="905"/>
        <v>0</v>
      </c>
      <c r="AW532" s="1"/>
      <c r="AX532" s="1"/>
      <c r="AY532" s="1"/>
      <c r="AZ532" s="2">
        <f t="shared" si="908"/>
        <v>0</v>
      </c>
      <c r="BA532" s="2">
        <f>SUM(AF532,AH532,-AZ532,-Table19[[#This Row],[Sale Fee]])</f>
        <v>0</v>
      </c>
      <c r="BC532" s="1"/>
      <c r="BD532" s="1"/>
      <c r="BE532" s="1"/>
    </row>
    <row r="533" spans="1:57" x14ac:dyDescent="0.25">
      <c r="A533" s="1"/>
      <c r="B533" s="1"/>
      <c r="E533" s="4"/>
      <c r="F533" s="4"/>
      <c r="Q533" s="1"/>
      <c r="R533" s="1"/>
      <c r="S533" s="1">
        <f t="shared" si="907"/>
        <v>0</v>
      </c>
      <c r="U533" s="61"/>
      <c r="V533" s="61"/>
      <c r="W533" s="1">
        <f t="shared" si="901"/>
        <v>0</v>
      </c>
      <c r="X533" s="1"/>
      <c r="Y533" s="1"/>
      <c r="Z533" s="1">
        <f>Table19[[#This Row],[Quantity2]]*Table19[[#This Row],[U Cost]]</f>
        <v>0</v>
      </c>
      <c r="AB533" s="1"/>
      <c r="AC533" s="1"/>
      <c r="AD533" s="1">
        <f t="shared" si="902"/>
        <v>0</v>
      </c>
      <c r="AE533" s="1"/>
      <c r="AF533" s="1">
        <f>SUM(Table19[[#This Row],[Total 
Paid]:[Shipping 
Charged]])</f>
        <v>0</v>
      </c>
      <c r="AG533" s="1"/>
      <c r="AH533" s="1"/>
      <c r="AI533" s="1">
        <f t="shared" si="903"/>
        <v>0</v>
      </c>
      <c r="AK533" s="1"/>
      <c r="AL533" s="1"/>
      <c r="AM533" s="1"/>
      <c r="AN533" s="1"/>
      <c r="AP533" s="30"/>
      <c r="AQ533" s="1"/>
      <c r="AR533" s="1">
        <f t="shared" si="887"/>
        <v>0</v>
      </c>
      <c r="AS533" s="1"/>
      <c r="AT533" s="1"/>
      <c r="AU533" s="2">
        <f t="shared" si="905"/>
        <v>0</v>
      </c>
      <c r="AW533" s="1"/>
      <c r="AX533" s="1"/>
      <c r="AY533" s="1"/>
      <c r="AZ533" s="2">
        <f t="shared" si="908"/>
        <v>0</v>
      </c>
      <c r="BA533" s="2">
        <f>SUM(AF533,AH533,-AZ533,-Table19[[#This Row],[Sale Fee]])</f>
        <v>0</v>
      </c>
      <c r="BC533" s="1"/>
      <c r="BD533" s="1"/>
      <c r="BE533" s="1"/>
    </row>
    <row r="534" spans="1:57" x14ac:dyDescent="0.25">
      <c r="A534" s="1"/>
      <c r="B534" s="1"/>
      <c r="E534" s="4"/>
      <c r="F534" s="4"/>
      <c r="Q534" s="1"/>
      <c r="R534" s="1"/>
      <c r="S534" s="1">
        <f t="shared" si="907"/>
        <v>0</v>
      </c>
      <c r="U534" s="61"/>
      <c r="V534" s="61"/>
      <c r="W534" s="1">
        <f t="shared" si="901"/>
        <v>0</v>
      </c>
      <c r="X534" s="1"/>
      <c r="Y534" s="1"/>
      <c r="Z534" s="1">
        <f>Table19[[#This Row],[Quantity2]]*Table19[[#This Row],[U Cost]]</f>
        <v>0</v>
      </c>
      <c r="AB534" s="1"/>
      <c r="AC534" s="1"/>
      <c r="AD534" s="1">
        <f t="shared" si="902"/>
        <v>0</v>
      </c>
      <c r="AE534" s="1"/>
      <c r="AF534" s="1">
        <f>SUM(Table19[[#This Row],[Total 
Paid]:[Shipping 
Charged]])</f>
        <v>0</v>
      </c>
      <c r="AG534" s="1"/>
      <c r="AH534" s="1"/>
      <c r="AI534" s="1">
        <f t="shared" si="903"/>
        <v>0</v>
      </c>
      <c r="AK534" s="1"/>
      <c r="AL534" s="1"/>
      <c r="AM534" s="1"/>
      <c r="AN534" s="1"/>
      <c r="AP534" s="30"/>
      <c r="AQ534" s="1"/>
      <c r="AR534" s="1">
        <f t="shared" si="887"/>
        <v>0</v>
      </c>
      <c r="AS534" s="1"/>
      <c r="AT534" s="1"/>
      <c r="AU534" s="2">
        <f t="shared" si="905"/>
        <v>0</v>
      </c>
      <c r="AW534" s="1"/>
      <c r="AX534" s="1"/>
      <c r="AY534" s="1"/>
      <c r="AZ534" s="2">
        <f t="shared" si="908"/>
        <v>0</v>
      </c>
      <c r="BA534" s="2">
        <f>SUM(AF534,AH534,-AZ534,-Table19[[#This Row],[Sale Fee]])</f>
        <v>0</v>
      </c>
      <c r="BC534" s="1"/>
      <c r="BD534" s="1"/>
      <c r="BE534" s="1"/>
    </row>
    <row r="535" spans="1:57" x14ac:dyDescent="0.25">
      <c r="A535" s="1"/>
      <c r="B535" s="1"/>
      <c r="E535" s="4"/>
      <c r="F535" s="4"/>
      <c r="Q535" s="1"/>
      <c r="R535" s="1"/>
      <c r="S535" s="1"/>
      <c r="U535" s="61"/>
      <c r="V535" s="61"/>
      <c r="W535" s="1">
        <f t="shared" si="901"/>
        <v>0</v>
      </c>
      <c r="X535" s="1"/>
      <c r="Y535" s="1"/>
      <c r="Z535" s="1">
        <f>Table19[[#This Row],[Quantity2]]*Table19[[#This Row],[U Cost]]</f>
        <v>0</v>
      </c>
      <c r="AB535" s="1"/>
      <c r="AC535" s="1"/>
      <c r="AD535" s="1">
        <f t="shared" si="902"/>
        <v>0</v>
      </c>
      <c r="AE535" s="1"/>
      <c r="AF535" s="1">
        <f>SUM(Table19[[#This Row],[Total 
Paid]:[Shipping 
Charged]])</f>
        <v>0</v>
      </c>
      <c r="AG535" s="1"/>
      <c r="AH535" s="1"/>
      <c r="AI535" s="1">
        <f t="shared" si="903"/>
        <v>0</v>
      </c>
      <c r="AK535" s="1"/>
      <c r="AL535" s="1"/>
      <c r="AM535" s="1"/>
      <c r="AN535" s="1"/>
      <c r="AP535" s="30">
        <f t="shared" ref="AP535:AP598" si="909">AB535</f>
        <v>0</v>
      </c>
      <c r="AQ535" s="1"/>
      <c r="AR535" s="1">
        <f t="shared" si="887"/>
        <v>0</v>
      </c>
      <c r="AS535" s="1"/>
      <c r="AT535" s="1"/>
      <c r="AU535" s="2">
        <f t="shared" si="905"/>
        <v>0</v>
      </c>
      <c r="AW535" s="1"/>
      <c r="AX535" s="1"/>
      <c r="AY535" s="1"/>
      <c r="AZ535" s="2">
        <f t="shared" si="908"/>
        <v>0</v>
      </c>
      <c r="BA535" s="2">
        <f>SUM(AF535,AH535,-AZ535,-Table19[[#This Row],[Sale Fee]])</f>
        <v>0</v>
      </c>
      <c r="BC535" s="1"/>
      <c r="BD535" s="1"/>
      <c r="BE535" s="1"/>
    </row>
    <row r="536" spans="1:57" x14ac:dyDescent="0.25">
      <c r="A536" s="1"/>
      <c r="B536" s="1"/>
      <c r="E536" s="4"/>
      <c r="F536" s="4"/>
      <c r="Q536" s="1"/>
      <c r="R536" s="1"/>
      <c r="S536" s="1"/>
      <c r="U536" s="61"/>
      <c r="V536" s="61"/>
      <c r="W536" s="1">
        <f t="shared" si="901"/>
        <v>0</v>
      </c>
      <c r="X536" s="1"/>
      <c r="Y536" s="1"/>
      <c r="Z536" s="1">
        <f>Table19[[#This Row],[Quantity2]]*Table19[[#This Row],[U Cost]]</f>
        <v>0</v>
      </c>
      <c r="AB536" s="1"/>
      <c r="AC536" s="1"/>
      <c r="AD536" s="1">
        <f t="shared" si="902"/>
        <v>0</v>
      </c>
      <c r="AE536" s="1"/>
      <c r="AF536" s="1">
        <f>SUM(Table19[[#This Row],[Total 
Paid]:[Shipping 
Charged]])</f>
        <v>0</v>
      </c>
      <c r="AG536" s="1"/>
      <c r="AH536" s="1"/>
      <c r="AI536" s="1">
        <f t="shared" si="903"/>
        <v>0</v>
      </c>
      <c r="AK536" s="1"/>
      <c r="AL536" s="1"/>
      <c r="AM536" s="1"/>
      <c r="AN536" s="1"/>
      <c r="AP536" s="30">
        <f t="shared" si="909"/>
        <v>0</v>
      </c>
      <c r="AQ536" s="1"/>
      <c r="AR536" s="1">
        <f t="shared" si="887"/>
        <v>0</v>
      </c>
      <c r="AS536" s="1"/>
      <c r="AT536" s="1"/>
      <c r="AU536" s="2">
        <f t="shared" si="905"/>
        <v>0</v>
      </c>
      <c r="AW536" s="1"/>
      <c r="AX536" s="1"/>
      <c r="AY536" s="1"/>
      <c r="AZ536" s="2">
        <f t="shared" si="908"/>
        <v>0</v>
      </c>
      <c r="BA536" s="2">
        <f>SUM(AF536,AH536,-AZ536,-Table19[[#This Row],[Sale Fee]])</f>
        <v>0</v>
      </c>
      <c r="BC536" s="1"/>
      <c r="BD536" s="1"/>
      <c r="BE536" s="1"/>
    </row>
    <row r="537" spans="1:57" x14ac:dyDescent="0.25">
      <c r="A537" s="1"/>
      <c r="B537" s="1"/>
      <c r="E537" s="4"/>
      <c r="F537" s="4"/>
      <c r="Q537" s="1"/>
      <c r="R537" s="1"/>
      <c r="S537" s="1"/>
      <c r="U537" s="1"/>
      <c r="V537" s="1"/>
      <c r="W537" s="1">
        <f t="shared" si="901"/>
        <v>0</v>
      </c>
      <c r="X537" s="1"/>
      <c r="Y537" s="1"/>
      <c r="Z537" s="1">
        <f>Table19[[#This Row],[Quantity2]]*Table19[[#This Row],[U Cost]]</f>
        <v>0</v>
      </c>
      <c r="AB537" s="1"/>
      <c r="AC537" s="1"/>
      <c r="AD537" s="1">
        <f t="shared" si="902"/>
        <v>0</v>
      </c>
      <c r="AE537" s="1"/>
      <c r="AF537" s="1">
        <f>SUM(Table19[[#This Row],[Total 
Paid]:[Shipping 
Charged]])</f>
        <v>0</v>
      </c>
      <c r="AG537" s="1"/>
      <c r="AH537" s="1"/>
      <c r="AI537" s="1">
        <f t="shared" si="903"/>
        <v>0</v>
      </c>
      <c r="AK537" s="1"/>
      <c r="AL537" s="1"/>
      <c r="AM537" s="1"/>
      <c r="AN537" s="1"/>
      <c r="AP537" s="30">
        <f t="shared" si="909"/>
        <v>0</v>
      </c>
      <c r="AQ537" s="1"/>
      <c r="AR537" s="1">
        <f t="shared" si="887"/>
        <v>0</v>
      </c>
      <c r="AS537" s="1"/>
      <c r="AT537" s="1"/>
      <c r="AU537" s="2">
        <f t="shared" si="905"/>
        <v>0</v>
      </c>
      <c r="AW537" s="1"/>
      <c r="AX537" s="1"/>
      <c r="AY537" s="1"/>
      <c r="AZ537" s="2">
        <f t="shared" si="908"/>
        <v>0</v>
      </c>
      <c r="BA537" s="2">
        <f>SUM(AF537,AH537,-AZ537,-Table19[[#This Row],[Sale Fee]])</f>
        <v>0</v>
      </c>
      <c r="BC537" s="1"/>
      <c r="BD537" s="1"/>
      <c r="BE537" s="1"/>
    </row>
    <row r="538" spans="1:57" x14ac:dyDescent="0.25">
      <c r="A538" s="1"/>
      <c r="B538" s="1"/>
      <c r="E538" s="4"/>
      <c r="F538" s="4"/>
      <c r="Q538" s="1"/>
      <c r="R538" s="1"/>
      <c r="S538" s="1"/>
      <c r="U538" s="1"/>
      <c r="V538" s="1"/>
      <c r="W538" s="1">
        <f t="shared" si="901"/>
        <v>0</v>
      </c>
      <c r="X538" s="1"/>
      <c r="Y538" s="1"/>
      <c r="Z538" s="1">
        <f>Table19[[#This Row],[Quantity2]]*Table19[[#This Row],[U Cost]]</f>
        <v>0</v>
      </c>
      <c r="AB538" s="1"/>
      <c r="AC538" s="1"/>
      <c r="AD538" s="1">
        <f t="shared" si="902"/>
        <v>0</v>
      </c>
      <c r="AE538" s="1"/>
      <c r="AF538" s="1">
        <f>SUM(Table19[[#This Row],[Total 
Paid]:[Shipping 
Charged]])</f>
        <v>0</v>
      </c>
      <c r="AG538" s="1"/>
      <c r="AH538" s="1"/>
      <c r="AI538" s="1">
        <f t="shared" si="903"/>
        <v>0</v>
      </c>
      <c r="AK538" s="1"/>
      <c r="AL538" s="1"/>
      <c r="AM538" s="1"/>
      <c r="AN538" s="1"/>
      <c r="AP538" s="30">
        <f t="shared" si="909"/>
        <v>0</v>
      </c>
      <c r="AQ538" s="1"/>
      <c r="AR538" s="1">
        <f t="shared" si="887"/>
        <v>0</v>
      </c>
      <c r="AS538" s="1"/>
      <c r="AT538" s="1"/>
      <c r="AU538" s="2">
        <f t="shared" si="905"/>
        <v>0</v>
      </c>
      <c r="AW538" s="1"/>
      <c r="AX538" s="1"/>
      <c r="AY538" s="1"/>
      <c r="AZ538" s="2">
        <f t="shared" si="908"/>
        <v>0</v>
      </c>
      <c r="BA538" s="2">
        <f>SUM(AF538,AH538,-AZ538,-Table19[[#This Row],[Sale Fee]])</f>
        <v>0</v>
      </c>
      <c r="BC538" s="1"/>
      <c r="BD538" s="1"/>
      <c r="BE538" s="1"/>
    </row>
    <row r="539" spans="1:57" x14ac:dyDescent="0.25">
      <c r="A539" s="1"/>
      <c r="B539" s="1"/>
      <c r="E539" s="4"/>
      <c r="F539" s="4"/>
      <c r="Q539" s="1"/>
      <c r="R539" s="1"/>
      <c r="S539" s="1"/>
      <c r="U539" s="1"/>
      <c r="V539" s="1"/>
      <c r="W539" s="1">
        <f t="shared" si="901"/>
        <v>0</v>
      </c>
      <c r="X539" s="1"/>
      <c r="Y539" s="1"/>
      <c r="Z539" s="1">
        <f>Table19[[#This Row],[Quantity2]]*Table19[[#This Row],[U Cost]]</f>
        <v>0</v>
      </c>
      <c r="AB539" s="1"/>
      <c r="AC539" s="1"/>
      <c r="AD539" s="1">
        <f t="shared" si="902"/>
        <v>0</v>
      </c>
      <c r="AE539" s="1"/>
      <c r="AF539" s="1">
        <f>SUM(Table19[[#This Row],[Total 
Paid]:[Shipping 
Charged]])</f>
        <v>0</v>
      </c>
      <c r="AG539" s="1"/>
      <c r="AH539" s="1"/>
      <c r="AI539" s="1">
        <f t="shared" si="903"/>
        <v>0</v>
      </c>
      <c r="AK539" s="1"/>
      <c r="AL539" s="1"/>
      <c r="AM539" s="1"/>
      <c r="AN539" s="1"/>
      <c r="AP539" s="30">
        <f t="shared" si="909"/>
        <v>0</v>
      </c>
      <c r="AQ539" s="1"/>
      <c r="AR539" s="1">
        <f t="shared" si="887"/>
        <v>0</v>
      </c>
      <c r="AS539" s="1"/>
      <c r="AT539" s="1"/>
      <c r="AU539" s="2">
        <f t="shared" si="905"/>
        <v>0</v>
      </c>
      <c r="AW539" s="1"/>
      <c r="AX539" s="1"/>
      <c r="AY539" s="1"/>
      <c r="AZ539" s="2">
        <f t="shared" si="908"/>
        <v>0</v>
      </c>
      <c r="BA539" s="2">
        <f>SUM(AF539,AH539,-AZ539,-Table19[[#This Row],[Sale Fee]])</f>
        <v>0</v>
      </c>
      <c r="BC539" s="1"/>
      <c r="BD539" s="1"/>
      <c r="BE539" s="1"/>
    </row>
    <row r="540" spans="1:57" x14ac:dyDescent="0.25">
      <c r="A540" s="1"/>
      <c r="B540" s="1"/>
      <c r="E540" s="4"/>
      <c r="F540" s="4"/>
      <c r="Q540" s="1"/>
      <c r="R540" s="1"/>
      <c r="S540" s="1"/>
      <c r="U540" s="1"/>
      <c r="V540" s="1"/>
      <c r="W540" s="1">
        <f t="shared" ref="W540:W603" si="910">U540*V540</f>
        <v>0</v>
      </c>
      <c r="X540" s="1"/>
      <c r="Y540" s="1"/>
      <c r="Z540" s="1">
        <f>Table19[[#This Row],[Quantity2]]*Table19[[#This Row],[U Cost]]</f>
        <v>0</v>
      </c>
      <c r="AB540" s="1"/>
      <c r="AC540" s="1"/>
      <c r="AD540" s="1">
        <f t="shared" ref="AD540:AD603" si="911">AC540*AB540</f>
        <v>0</v>
      </c>
      <c r="AE540" s="1"/>
      <c r="AF540" s="1">
        <f>SUM(Table19[[#This Row],[Total 
Paid]:[Shipping 
Charged]])</f>
        <v>0</v>
      </c>
      <c r="AG540" s="1"/>
      <c r="AH540" s="1"/>
      <c r="AI540" s="1">
        <f t="shared" ref="AI540:AI603" si="912">SUM(AF540,AG540,AH540)</f>
        <v>0</v>
      </c>
      <c r="AK540" s="1"/>
      <c r="AL540" s="1"/>
      <c r="AM540" s="1"/>
      <c r="AN540" s="1"/>
      <c r="AP540" s="30">
        <f t="shared" si="909"/>
        <v>0</v>
      </c>
      <c r="AQ540" s="1"/>
      <c r="AR540" s="1">
        <f t="shared" si="887"/>
        <v>0</v>
      </c>
      <c r="AS540" s="1"/>
      <c r="AT540" s="1"/>
      <c r="AU540" s="2">
        <f t="shared" ref="AU540:AU603" si="913">SUM(AR540:AT540)</f>
        <v>0</v>
      </c>
      <c r="AW540" s="1"/>
      <c r="AX540" s="1"/>
      <c r="AY540" s="1"/>
      <c r="AZ540" s="2">
        <f t="shared" si="908"/>
        <v>0</v>
      </c>
      <c r="BA540" s="2">
        <f>SUM(AF540,AH540,-AZ540,-Table19[[#This Row],[Sale Fee]])</f>
        <v>0</v>
      </c>
      <c r="BC540" s="1"/>
      <c r="BD540" s="1"/>
      <c r="BE540" s="1"/>
    </row>
    <row r="541" spans="1:57" x14ac:dyDescent="0.25">
      <c r="A541" s="1"/>
      <c r="B541" s="1"/>
      <c r="E541" s="4"/>
      <c r="F541" s="4"/>
      <c r="Q541" s="1"/>
      <c r="R541" s="1"/>
      <c r="S541" s="1"/>
      <c r="U541" s="1"/>
      <c r="V541" s="1"/>
      <c r="W541" s="1">
        <f t="shared" si="910"/>
        <v>0</v>
      </c>
      <c r="X541" s="1"/>
      <c r="Y541" s="1"/>
      <c r="Z541" s="1">
        <f>Table19[[#This Row],[Quantity2]]*Table19[[#This Row],[U Cost]]</f>
        <v>0</v>
      </c>
      <c r="AB541" s="1"/>
      <c r="AC541" s="1"/>
      <c r="AD541" s="1">
        <f t="shared" si="911"/>
        <v>0</v>
      </c>
      <c r="AE541" s="1"/>
      <c r="AF541" s="1">
        <f>SUM(Table19[[#This Row],[Total 
Paid]:[Shipping 
Charged]])</f>
        <v>0</v>
      </c>
      <c r="AG541" s="1"/>
      <c r="AH541" s="1"/>
      <c r="AI541" s="1">
        <f t="shared" si="912"/>
        <v>0</v>
      </c>
      <c r="AK541" s="1"/>
      <c r="AL541" s="1"/>
      <c r="AM541" s="1"/>
      <c r="AN541" s="1"/>
      <c r="AP541" s="30">
        <f t="shared" si="909"/>
        <v>0</v>
      </c>
      <c r="AQ541" s="1"/>
      <c r="AR541" s="1">
        <f t="shared" si="887"/>
        <v>0</v>
      </c>
      <c r="AS541" s="1"/>
      <c r="AT541" s="1"/>
      <c r="AU541" s="2">
        <f t="shared" si="913"/>
        <v>0</v>
      </c>
      <c r="AW541" s="1"/>
      <c r="AX541" s="1"/>
      <c r="AY541" s="1"/>
      <c r="AZ541" s="2">
        <f t="shared" si="908"/>
        <v>0</v>
      </c>
      <c r="BA541" s="2">
        <f>SUM(AF541,AH541,-AZ541,-Table19[[#This Row],[Sale Fee]])</f>
        <v>0</v>
      </c>
      <c r="BC541" s="1"/>
      <c r="BD541" s="1"/>
      <c r="BE541" s="1"/>
    </row>
    <row r="542" spans="1:57" x14ac:dyDescent="0.25">
      <c r="A542" s="1"/>
      <c r="B542" s="1"/>
      <c r="Q542" s="1"/>
      <c r="R542" s="1"/>
      <c r="S542" s="1"/>
      <c r="U542" s="1"/>
      <c r="V542" s="1"/>
      <c r="W542" s="1">
        <f t="shared" si="910"/>
        <v>0</v>
      </c>
      <c r="X542" s="1"/>
      <c r="Y542" s="1"/>
      <c r="Z542" s="1">
        <f>Table19[[#This Row],[Quantity2]]*Table19[[#This Row],[U Cost]]</f>
        <v>0</v>
      </c>
      <c r="AB542" s="1"/>
      <c r="AC542" s="1"/>
      <c r="AD542" s="1">
        <f t="shared" si="911"/>
        <v>0</v>
      </c>
      <c r="AE542" s="1"/>
      <c r="AF542" s="1">
        <f>SUM(Table19[[#This Row],[Total 
Paid]:[Shipping 
Charged]])</f>
        <v>0</v>
      </c>
      <c r="AG542" s="1"/>
      <c r="AH542" s="1"/>
      <c r="AI542" s="1">
        <f t="shared" si="912"/>
        <v>0</v>
      </c>
      <c r="AK542" s="1"/>
      <c r="AL542" s="1"/>
      <c r="AM542" s="1"/>
      <c r="AN542" s="1"/>
      <c r="AP542" s="30">
        <f t="shared" si="909"/>
        <v>0</v>
      </c>
      <c r="AQ542" s="1"/>
      <c r="AR542" s="1">
        <f t="shared" si="887"/>
        <v>0</v>
      </c>
      <c r="AS542" s="1"/>
      <c r="AT542" s="1"/>
      <c r="AU542" s="2">
        <f t="shared" si="913"/>
        <v>0</v>
      </c>
      <c r="AW542" s="1"/>
      <c r="AX542" s="1"/>
      <c r="AY542" s="1"/>
      <c r="AZ542" s="2">
        <f t="shared" si="908"/>
        <v>0</v>
      </c>
      <c r="BA542" s="2">
        <f>SUM(AF542,AH542,-AZ542,-Table19[[#This Row],[Sale Fee]])</f>
        <v>0</v>
      </c>
      <c r="BC542" s="1"/>
      <c r="BD542" s="1"/>
      <c r="BE542" s="1"/>
    </row>
    <row r="543" spans="1:57" x14ac:dyDescent="0.25">
      <c r="A543" s="1"/>
      <c r="B543" s="1"/>
      <c r="E543" s="4"/>
      <c r="F543" s="4"/>
      <c r="Q543" s="1"/>
      <c r="R543" s="1"/>
      <c r="S543" s="1"/>
      <c r="U543" s="1"/>
      <c r="V543" s="1"/>
      <c r="W543" s="1">
        <f t="shared" si="910"/>
        <v>0</v>
      </c>
      <c r="X543" s="1"/>
      <c r="Y543" s="1"/>
      <c r="Z543" s="1">
        <f>Table19[[#This Row],[Quantity2]]*Table19[[#This Row],[U Cost]]</f>
        <v>0</v>
      </c>
      <c r="AB543" s="1"/>
      <c r="AC543" s="1"/>
      <c r="AD543" s="1">
        <f t="shared" si="911"/>
        <v>0</v>
      </c>
      <c r="AE543" s="1"/>
      <c r="AF543" s="1">
        <f>SUM(Table19[[#This Row],[Total 
Paid]:[Shipping 
Charged]])</f>
        <v>0</v>
      </c>
      <c r="AG543" s="1"/>
      <c r="AH543" s="1"/>
      <c r="AI543" s="1">
        <f t="shared" si="912"/>
        <v>0</v>
      </c>
      <c r="AK543" s="1"/>
      <c r="AL543" s="1"/>
      <c r="AM543" s="1"/>
      <c r="AN543" s="1"/>
      <c r="AP543" s="30">
        <f t="shared" si="909"/>
        <v>0</v>
      </c>
      <c r="AQ543" s="1"/>
      <c r="AR543" s="1">
        <f t="shared" si="887"/>
        <v>0</v>
      </c>
      <c r="AS543" s="1"/>
      <c r="AT543" s="1"/>
      <c r="AU543" s="2">
        <f t="shared" si="913"/>
        <v>0</v>
      </c>
      <c r="AW543" s="1"/>
      <c r="AX543" s="1"/>
      <c r="AY543" s="1"/>
      <c r="AZ543" s="2">
        <f t="shared" si="908"/>
        <v>0</v>
      </c>
      <c r="BA543" s="2">
        <f>SUM(AF543,AH543,-AZ543,-Table19[[#This Row],[Sale Fee]])</f>
        <v>0</v>
      </c>
      <c r="BC543" s="1"/>
      <c r="BD543" s="1"/>
      <c r="BE543" s="1"/>
    </row>
    <row r="544" spans="1:57" x14ac:dyDescent="0.25">
      <c r="A544" s="1"/>
      <c r="B544" s="1"/>
      <c r="E544" s="4"/>
      <c r="F544" s="4"/>
      <c r="Q544" s="1"/>
      <c r="R544" s="1"/>
      <c r="S544" s="1"/>
      <c r="U544" s="1"/>
      <c r="V544" s="1"/>
      <c r="W544" s="1">
        <f t="shared" si="910"/>
        <v>0</v>
      </c>
      <c r="X544" s="1"/>
      <c r="Y544" s="1"/>
      <c r="Z544" s="1">
        <f>Table19[[#This Row],[Quantity2]]*Table19[[#This Row],[U Cost]]</f>
        <v>0</v>
      </c>
      <c r="AB544" s="1"/>
      <c r="AC544" s="1"/>
      <c r="AD544" s="1">
        <f t="shared" si="911"/>
        <v>0</v>
      </c>
      <c r="AE544" s="1"/>
      <c r="AF544" s="1">
        <f>SUM(Table19[[#This Row],[Total 
Paid]:[Shipping 
Charged]])</f>
        <v>0</v>
      </c>
      <c r="AG544" s="1"/>
      <c r="AH544" s="1"/>
      <c r="AI544" s="1">
        <f t="shared" si="912"/>
        <v>0</v>
      </c>
      <c r="AK544" s="1"/>
      <c r="AL544" s="1"/>
      <c r="AM544" s="1"/>
      <c r="AN544" s="1"/>
      <c r="AP544" s="30">
        <f t="shared" si="909"/>
        <v>0</v>
      </c>
      <c r="AQ544" s="1"/>
      <c r="AR544" s="1">
        <f t="shared" si="887"/>
        <v>0</v>
      </c>
      <c r="AS544" s="1"/>
      <c r="AT544" s="1"/>
      <c r="AU544" s="2">
        <f t="shared" si="913"/>
        <v>0</v>
      </c>
      <c r="AW544" s="1"/>
      <c r="AX544" s="1"/>
      <c r="AY544" s="1"/>
      <c r="AZ544" s="2">
        <f t="shared" si="908"/>
        <v>0</v>
      </c>
      <c r="BA544" s="2">
        <f>SUM(AF544,AH544,-AZ544,-Table19[[#This Row],[Sale Fee]])</f>
        <v>0</v>
      </c>
      <c r="BC544" s="1"/>
      <c r="BD544" s="1"/>
      <c r="BE544" s="1"/>
    </row>
    <row r="545" spans="1:57" x14ac:dyDescent="0.25">
      <c r="A545" s="1"/>
      <c r="B545" s="1"/>
      <c r="E545" s="4"/>
      <c r="F545" s="4"/>
      <c r="Q545" s="1"/>
      <c r="R545" s="1"/>
      <c r="S545" s="1"/>
      <c r="U545" s="1"/>
      <c r="V545" s="1"/>
      <c r="W545" s="1">
        <f t="shared" si="910"/>
        <v>0</v>
      </c>
      <c r="X545" s="1"/>
      <c r="Y545" s="1"/>
      <c r="Z545" s="1">
        <f>Table19[[#This Row],[Quantity2]]*Table19[[#This Row],[U Cost]]</f>
        <v>0</v>
      </c>
      <c r="AB545" s="1"/>
      <c r="AC545" s="1"/>
      <c r="AD545" s="1">
        <f t="shared" si="911"/>
        <v>0</v>
      </c>
      <c r="AE545" s="1"/>
      <c r="AF545" s="1">
        <f>SUM(Table19[[#This Row],[Total 
Paid]:[Shipping 
Charged]])</f>
        <v>0</v>
      </c>
      <c r="AG545" s="1"/>
      <c r="AH545" s="1"/>
      <c r="AI545" s="1">
        <f t="shared" si="912"/>
        <v>0</v>
      </c>
      <c r="AK545" s="1"/>
      <c r="AL545" s="1"/>
      <c r="AM545" s="1"/>
      <c r="AN545" s="1"/>
      <c r="AP545" s="30">
        <f t="shared" si="909"/>
        <v>0</v>
      </c>
      <c r="AQ545" s="1"/>
      <c r="AR545" s="1">
        <f t="shared" si="887"/>
        <v>0</v>
      </c>
      <c r="AS545" s="1"/>
      <c r="AT545" s="1"/>
      <c r="AU545" s="2">
        <f t="shared" si="913"/>
        <v>0</v>
      </c>
      <c r="AW545" s="1"/>
      <c r="AX545" s="1"/>
      <c r="AY545" s="1"/>
      <c r="AZ545" s="2">
        <f t="shared" si="908"/>
        <v>0</v>
      </c>
      <c r="BA545" s="2">
        <f>SUM(AF545,AH545,-AZ545,-Table19[[#This Row],[Sale Fee]])</f>
        <v>0</v>
      </c>
      <c r="BC545" s="1"/>
      <c r="BD545" s="1"/>
      <c r="BE545" s="1"/>
    </row>
    <row r="546" spans="1:57" x14ac:dyDescent="0.25">
      <c r="A546" s="1"/>
      <c r="B546" s="1"/>
      <c r="E546" s="4"/>
      <c r="F546" s="4"/>
      <c r="Q546" s="1"/>
      <c r="R546" s="1"/>
      <c r="S546" s="1"/>
      <c r="U546" s="1"/>
      <c r="V546" s="1"/>
      <c r="W546" s="1">
        <f t="shared" si="910"/>
        <v>0</v>
      </c>
      <c r="X546" s="1"/>
      <c r="Y546" s="1"/>
      <c r="Z546" s="1">
        <f>Table19[[#This Row],[Quantity2]]*Table19[[#This Row],[U Cost]]</f>
        <v>0</v>
      </c>
      <c r="AB546" s="1"/>
      <c r="AC546" s="1"/>
      <c r="AD546" s="1">
        <f t="shared" si="911"/>
        <v>0</v>
      </c>
      <c r="AE546" s="1"/>
      <c r="AF546" s="1">
        <f>SUM(Table19[[#This Row],[Total 
Paid]:[Shipping 
Charged]])</f>
        <v>0</v>
      </c>
      <c r="AG546" s="1"/>
      <c r="AH546" s="1"/>
      <c r="AI546" s="1">
        <f t="shared" si="912"/>
        <v>0</v>
      </c>
      <c r="AK546" s="1"/>
      <c r="AL546" s="1"/>
      <c r="AM546" s="1"/>
      <c r="AN546" s="1"/>
      <c r="AP546" s="30">
        <f t="shared" si="909"/>
        <v>0</v>
      </c>
      <c r="AQ546" s="1"/>
      <c r="AR546" s="1">
        <f t="shared" si="887"/>
        <v>0</v>
      </c>
      <c r="AS546" s="1"/>
      <c r="AT546" s="1"/>
      <c r="AU546" s="2">
        <f t="shared" si="913"/>
        <v>0</v>
      </c>
      <c r="AW546" s="1"/>
      <c r="AX546" s="1"/>
      <c r="AY546" s="1"/>
      <c r="AZ546" s="2">
        <f t="shared" si="908"/>
        <v>0</v>
      </c>
      <c r="BA546" s="2">
        <f>SUM(AF546,AH546,-AZ546,-Table19[[#This Row],[Sale Fee]])</f>
        <v>0</v>
      </c>
      <c r="BC546" s="1"/>
      <c r="BD546" s="1"/>
      <c r="BE546" s="1"/>
    </row>
    <row r="547" spans="1:57" x14ac:dyDescent="0.25">
      <c r="A547" s="1"/>
      <c r="B547" s="1"/>
      <c r="E547" s="4"/>
      <c r="F547" s="4"/>
      <c r="Q547" s="1"/>
      <c r="R547" s="1"/>
      <c r="S547" s="1"/>
      <c r="U547" s="1"/>
      <c r="V547" s="1"/>
      <c r="W547" s="1">
        <f t="shared" si="910"/>
        <v>0</v>
      </c>
      <c r="X547" s="1"/>
      <c r="Y547" s="1"/>
      <c r="Z547" s="1">
        <f>Table19[[#This Row],[Quantity2]]*Table19[[#This Row],[U Cost]]</f>
        <v>0</v>
      </c>
      <c r="AB547" s="1"/>
      <c r="AC547" s="1"/>
      <c r="AD547" s="1">
        <f t="shared" si="911"/>
        <v>0</v>
      </c>
      <c r="AE547" s="1"/>
      <c r="AF547" s="1">
        <f>SUM(Table19[[#This Row],[Total 
Paid]:[Shipping 
Charged]])</f>
        <v>0</v>
      </c>
      <c r="AG547" s="1"/>
      <c r="AH547" s="1"/>
      <c r="AI547" s="1">
        <f t="shared" si="912"/>
        <v>0</v>
      </c>
      <c r="AK547" s="1"/>
      <c r="AL547" s="1"/>
      <c r="AM547" s="1"/>
      <c r="AN547" s="1"/>
      <c r="AP547" s="30">
        <f t="shared" si="909"/>
        <v>0</v>
      </c>
      <c r="AQ547" s="1"/>
      <c r="AR547" s="1">
        <f t="shared" si="887"/>
        <v>0</v>
      </c>
      <c r="AS547" s="1"/>
      <c r="AT547" s="1"/>
      <c r="AU547" s="2">
        <f t="shared" si="913"/>
        <v>0</v>
      </c>
      <c r="AW547" s="1"/>
      <c r="AX547" s="1"/>
      <c r="AY547" s="1"/>
      <c r="AZ547" s="2">
        <f t="shared" si="908"/>
        <v>0</v>
      </c>
      <c r="BA547" s="2">
        <f>SUM(AF547,AH547,-AZ547,-Table19[[#This Row],[Sale Fee]])</f>
        <v>0</v>
      </c>
      <c r="BC547" s="1"/>
      <c r="BD547" s="1"/>
      <c r="BE547" s="1"/>
    </row>
    <row r="548" spans="1:57" x14ac:dyDescent="0.25">
      <c r="A548" s="1"/>
      <c r="B548" s="1"/>
      <c r="E548" s="4"/>
      <c r="F548" s="4"/>
      <c r="Q548" s="1"/>
      <c r="R548" s="1"/>
      <c r="S548" s="1"/>
      <c r="U548" s="1"/>
      <c r="V548" s="1"/>
      <c r="W548" s="1">
        <f t="shared" si="910"/>
        <v>0</v>
      </c>
      <c r="X548" s="1"/>
      <c r="Y548" s="1"/>
      <c r="Z548" s="1">
        <f>Table19[[#This Row],[Quantity2]]*Table19[[#This Row],[U Cost]]</f>
        <v>0</v>
      </c>
      <c r="AB548" s="1"/>
      <c r="AC548" s="1"/>
      <c r="AD548" s="1">
        <f t="shared" si="911"/>
        <v>0</v>
      </c>
      <c r="AE548" s="1"/>
      <c r="AF548" s="1">
        <f>SUM(Table19[[#This Row],[Total 
Paid]:[Shipping 
Charged]])</f>
        <v>0</v>
      </c>
      <c r="AG548" s="1"/>
      <c r="AH548" s="1"/>
      <c r="AI548" s="1">
        <f t="shared" si="912"/>
        <v>0</v>
      </c>
      <c r="AK548" s="1"/>
      <c r="AL548" s="1"/>
      <c r="AM548" s="1"/>
      <c r="AN548" s="1"/>
      <c r="AP548" s="30">
        <f t="shared" si="909"/>
        <v>0</v>
      </c>
      <c r="AQ548" s="1"/>
      <c r="AR548" s="1">
        <f t="shared" si="887"/>
        <v>0</v>
      </c>
      <c r="AS548" s="1"/>
      <c r="AT548" s="1"/>
      <c r="AU548" s="2">
        <f t="shared" si="913"/>
        <v>0</v>
      </c>
      <c r="AW548" s="1"/>
      <c r="AX548" s="1"/>
      <c r="AY548" s="1"/>
      <c r="AZ548" s="2">
        <f t="shared" si="908"/>
        <v>0</v>
      </c>
      <c r="BA548" s="2">
        <f>SUM(AF548,AH548,-AZ548,-Table19[[#This Row],[Sale Fee]])</f>
        <v>0</v>
      </c>
      <c r="BC548" s="1"/>
      <c r="BD548" s="1"/>
      <c r="BE548" s="1"/>
    </row>
    <row r="549" spans="1:57" x14ac:dyDescent="0.25">
      <c r="A549" s="1"/>
      <c r="B549" s="1"/>
      <c r="E549" s="4"/>
      <c r="F549" s="4"/>
      <c r="Q549" s="1"/>
      <c r="R549" s="1"/>
      <c r="S549" s="1"/>
      <c r="U549" s="1"/>
      <c r="V549" s="1"/>
      <c r="W549" s="1">
        <f t="shared" si="910"/>
        <v>0</v>
      </c>
      <c r="X549" s="1"/>
      <c r="Y549" s="1"/>
      <c r="Z549" s="1">
        <f>Table19[[#This Row],[Quantity2]]*Table19[[#This Row],[U Cost]]</f>
        <v>0</v>
      </c>
      <c r="AB549" s="1"/>
      <c r="AC549" s="1"/>
      <c r="AD549" s="1">
        <f t="shared" si="911"/>
        <v>0</v>
      </c>
      <c r="AE549" s="1"/>
      <c r="AF549" s="1">
        <f>SUM(Table19[[#This Row],[Total 
Paid]:[Shipping 
Charged]])</f>
        <v>0</v>
      </c>
      <c r="AG549" s="1"/>
      <c r="AH549" s="1"/>
      <c r="AI549" s="1">
        <f t="shared" si="912"/>
        <v>0</v>
      </c>
      <c r="AK549" s="1"/>
      <c r="AL549" s="1"/>
      <c r="AM549" s="1"/>
      <c r="AN549" s="1"/>
      <c r="AP549" s="30">
        <f t="shared" si="909"/>
        <v>0</v>
      </c>
      <c r="AQ549" s="1"/>
      <c r="AR549" s="1">
        <f t="shared" si="887"/>
        <v>0</v>
      </c>
      <c r="AS549" s="1"/>
      <c r="AT549" s="1"/>
      <c r="AU549" s="2">
        <f t="shared" si="913"/>
        <v>0</v>
      </c>
      <c r="AW549" s="1"/>
      <c r="AX549" s="1"/>
      <c r="AY549" s="1"/>
      <c r="AZ549" s="2">
        <f t="shared" si="908"/>
        <v>0</v>
      </c>
      <c r="BA549" s="2">
        <f>SUM(AF549,AH549,-AZ549,-Table19[[#This Row],[Sale Fee]])</f>
        <v>0</v>
      </c>
      <c r="BC549" s="1"/>
      <c r="BD549" s="1"/>
      <c r="BE549" s="1"/>
    </row>
    <row r="550" spans="1:57" x14ac:dyDescent="0.25">
      <c r="A550" s="1"/>
      <c r="B550" s="1"/>
      <c r="E550" s="4"/>
      <c r="F550" s="4"/>
      <c r="Q550" s="1"/>
      <c r="R550" s="1"/>
      <c r="S550" s="1"/>
      <c r="U550" s="1"/>
      <c r="V550" s="1"/>
      <c r="W550" s="1">
        <f t="shared" si="910"/>
        <v>0</v>
      </c>
      <c r="X550" s="1"/>
      <c r="Y550" s="1"/>
      <c r="Z550" s="1">
        <f>Table19[[#This Row],[Quantity2]]*Table19[[#This Row],[U Cost]]</f>
        <v>0</v>
      </c>
      <c r="AB550" s="1"/>
      <c r="AC550" s="1"/>
      <c r="AD550" s="1">
        <f t="shared" si="911"/>
        <v>0</v>
      </c>
      <c r="AE550" s="1"/>
      <c r="AF550" s="1">
        <f>SUM(Table19[[#This Row],[Total 
Paid]:[Shipping 
Charged]])</f>
        <v>0</v>
      </c>
      <c r="AG550" s="1"/>
      <c r="AH550" s="1"/>
      <c r="AI550" s="1">
        <f t="shared" si="912"/>
        <v>0</v>
      </c>
      <c r="AK550" s="1"/>
      <c r="AL550" s="1"/>
      <c r="AM550" s="1"/>
      <c r="AN550" s="1"/>
      <c r="AP550" s="30">
        <f t="shared" si="909"/>
        <v>0</v>
      </c>
      <c r="AQ550" s="1"/>
      <c r="AR550" s="1">
        <f t="shared" si="887"/>
        <v>0</v>
      </c>
      <c r="AS550" s="1"/>
      <c r="AT550" s="1"/>
      <c r="AU550" s="2">
        <f t="shared" si="913"/>
        <v>0</v>
      </c>
      <c r="AW550" s="1"/>
      <c r="AX550" s="1"/>
      <c r="AY550" s="1"/>
      <c r="AZ550" s="2">
        <f t="shared" si="908"/>
        <v>0</v>
      </c>
      <c r="BA550" s="2">
        <f>SUM(AF550,AH550,-AZ550,-Table19[[#This Row],[Sale Fee]])</f>
        <v>0</v>
      </c>
      <c r="BC550" s="1"/>
      <c r="BD550" s="1"/>
      <c r="BE550" s="1"/>
    </row>
    <row r="551" spans="1:57" x14ac:dyDescent="0.25">
      <c r="A551" s="1"/>
      <c r="B551" s="1"/>
      <c r="E551" s="4"/>
      <c r="F551" s="4"/>
      <c r="Q551" s="1"/>
      <c r="R551" s="1"/>
      <c r="S551" s="1"/>
      <c r="U551" s="1"/>
      <c r="V551" s="1"/>
      <c r="W551" s="1">
        <f t="shared" si="910"/>
        <v>0</v>
      </c>
      <c r="X551" s="1"/>
      <c r="Y551" s="1"/>
      <c r="Z551" s="1">
        <f>Table19[[#This Row],[Quantity2]]*Table19[[#This Row],[U Cost]]</f>
        <v>0</v>
      </c>
      <c r="AB551" s="1"/>
      <c r="AC551" s="1"/>
      <c r="AD551" s="1">
        <f t="shared" si="911"/>
        <v>0</v>
      </c>
      <c r="AE551" s="1"/>
      <c r="AF551" s="1">
        <f>SUM(Table19[[#This Row],[Total 
Paid]:[Shipping 
Charged]])</f>
        <v>0</v>
      </c>
      <c r="AG551" s="1"/>
      <c r="AH551" s="1"/>
      <c r="AI551" s="1">
        <f t="shared" si="912"/>
        <v>0</v>
      </c>
      <c r="AK551" s="1"/>
      <c r="AL551" s="1"/>
      <c r="AM551" s="1"/>
      <c r="AN551" s="1"/>
      <c r="AP551" s="30">
        <f t="shared" si="909"/>
        <v>0</v>
      </c>
      <c r="AQ551" s="1"/>
      <c r="AR551" s="1">
        <f t="shared" si="887"/>
        <v>0</v>
      </c>
      <c r="AS551" s="1"/>
      <c r="AT551" s="1"/>
      <c r="AU551" s="2">
        <f t="shared" si="913"/>
        <v>0</v>
      </c>
      <c r="AW551" s="1"/>
      <c r="AX551" s="1"/>
      <c r="AY551" s="1"/>
      <c r="AZ551" s="2">
        <f t="shared" si="908"/>
        <v>0</v>
      </c>
      <c r="BA551" s="2">
        <f>SUM(AF551,AH551,-AZ551,-Table19[[#This Row],[Sale Fee]])</f>
        <v>0</v>
      </c>
      <c r="BC551" s="1"/>
      <c r="BD551" s="1"/>
      <c r="BE551" s="1"/>
    </row>
    <row r="552" spans="1:57" x14ac:dyDescent="0.25">
      <c r="A552" s="1"/>
      <c r="B552" s="1"/>
      <c r="E552" s="4"/>
      <c r="F552" s="4"/>
      <c r="Q552" s="1"/>
      <c r="R552" s="1"/>
      <c r="S552" s="1"/>
      <c r="U552" s="1"/>
      <c r="V552" s="1"/>
      <c r="W552" s="1">
        <f t="shared" si="910"/>
        <v>0</v>
      </c>
      <c r="X552" s="1"/>
      <c r="Y552" s="1"/>
      <c r="Z552" s="1">
        <f>Table19[[#This Row],[Quantity2]]*Table19[[#This Row],[U Cost]]</f>
        <v>0</v>
      </c>
      <c r="AB552" s="1"/>
      <c r="AC552" s="1"/>
      <c r="AD552" s="1">
        <f t="shared" si="911"/>
        <v>0</v>
      </c>
      <c r="AE552" s="1"/>
      <c r="AF552" s="1">
        <f>SUM(Table19[[#This Row],[Total 
Paid]:[Shipping 
Charged]])</f>
        <v>0</v>
      </c>
      <c r="AG552" s="1"/>
      <c r="AH552" s="1"/>
      <c r="AI552" s="1">
        <f t="shared" si="912"/>
        <v>0</v>
      </c>
      <c r="AK552" s="1"/>
      <c r="AL552" s="1"/>
      <c r="AM552" s="1"/>
      <c r="AN552" s="1"/>
      <c r="AP552" s="30">
        <f t="shared" si="909"/>
        <v>0</v>
      </c>
      <c r="AQ552" s="1"/>
      <c r="AR552" s="1">
        <f t="shared" si="887"/>
        <v>0</v>
      </c>
      <c r="AS552" s="1"/>
      <c r="AT552" s="1"/>
      <c r="AU552" s="2">
        <f t="shared" si="913"/>
        <v>0</v>
      </c>
      <c r="AW552" s="1"/>
      <c r="AX552" s="1"/>
      <c r="AY552" s="1"/>
      <c r="AZ552" s="2">
        <f t="shared" si="908"/>
        <v>0</v>
      </c>
      <c r="BA552" s="2">
        <f>SUM(AF552,AH552,-AZ552,-Table19[[#This Row],[Sale Fee]])</f>
        <v>0</v>
      </c>
      <c r="BC552" s="1"/>
      <c r="BD552" s="1"/>
      <c r="BE552" s="1"/>
    </row>
    <row r="553" spans="1:57" x14ac:dyDescent="0.25">
      <c r="A553" s="1"/>
      <c r="B553" s="1"/>
      <c r="Q553" s="1"/>
      <c r="R553" s="1"/>
      <c r="S553" s="1"/>
      <c r="U553" s="1"/>
      <c r="V553" s="1"/>
      <c r="W553" s="1">
        <f t="shared" si="910"/>
        <v>0</v>
      </c>
      <c r="X553" s="1"/>
      <c r="Y553" s="1"/>
      <c r="Z553" s="1">
        <f>Table19[[#This Row],[Quantity2]]*Table19[[#This Row],[U Cost]]</f>
        <v>0</v>
      </c>
      <c r="AB553" s="1"/>
      <c r="AC553" s="1"/>
      <c r="AD553" s="1">
        <f t="shared" si="911"/>
        <v>0</v>
      </c>
      <c r="AE553" s="1"/>
      <c r="AF553" s="1">
        <f>SUM(Table19[[#This Row],[Total 
Paid]:[Shipping 
Charged]])</f>
        <v>0</v>
      </c>
      <c r="AG553" s="1"/>
      <c r="AH553" s="1"/>
      <c r="AI553" s="1">
        <f t="shared" si="912"/>
        <v>0</v>
      </c>
      <c r="AK553" s="1"/>
      <c r="AL553" s="1"/>
      <c r="AM553" s="1"/>
      <c r="AN553" s="1"/>
      <c r="AP553" s="30">
        <f t="shared" si="909"/>
        <v>0</v>
      </c>
      <c r="AQ553" s="1"/>
      <c r="AR553" s="1">
        <f t="shared" si="887"/>
        <v>0</v>
      </c>
      <c r="AS553" s="1"/>
      <c r="AT553" s="1"/>
      <c r="AU553" s="2">
        <f t="shared" si="913"/>
        <v>0</v>
      </c>
      <c r="AW553" s="1"/>
      <c r="AX553" s="1"/>
      <c r="AY553" s="1"/>
      <c r="AZ553" s="2">
        <f t="shared" si="908"/>
        <v>0</v>
      </c>
      <c r="BA553" s="2">
        <f>SUM(AF553,AH553,-AZ553,-Table19[[#This Row],[Sale Fee]])</f>
        <v>0</v>
      </c>
      <c r="BC553" s="1"/>
      <c r="BD553" s="1"/>
      <c r="BE553" s="1"/>
    </row>
    <row r="554" spans="1:57" x14ac:dyDescent="0.25">
      <c r="A554" s="1"/>
      <c r="B554" s="1"/>
      <c r="Q554" s="1"/>
      <c r="R554" s="1"/>
      <c r="S554" s="1"/>
      <c r="U554" s="1"/>
      <c r="V554" s="1"/>
      <c r="W554" s="1">
        <f t="shared" si="910"/>
        <v>0</v>
      </c>
      <c r="X554" s="1"/>
      <c r="Y554" s="1"/>
      <c r="Z554" s="1">
        <f>Table19[[#This Row],[Quantity2]]*Table19[[#This Row],[U Cost]]</f>
        <v>0</v>
      </c>
      <c r="AB554" s="1"/>
      <c r="AC554" s="1"/>
      <c r="AD554" s="1">
        <f t="shared" si="911"/>
        <v>0</v>
      </c>
      <c r="AE554" s="1"/>
      <c r="AF554" s="1">
        <f>SUM(Table19[[#This Row],[Total 
Paid]:[Shipping 
Charged]])</f>
        <v>0</v>
      </c>
      <c r="AG554" s="1"/>
      <c r="AH554" s="1"/>
      <c r="AI554" s="1">
        <f t="shared" si="912"/>
        <v>0</v>
      </c>
      <c r="AK554" s="1"/>
      <c r="AL554" s="1"/>
      <c r="AM554" s="1"/>
      <c r="AN554" s="1"/>
      <c r="AP554" s="30">
        <f t="shared" si="909"/>
        <v>0</v>
      </c>
      <c r="AQ554" s="1"/>
      <c r="AR554" s="1">
        <f t="shared" si="887"/>
        <v>0</v>
      </c>
      <c r="AS554" s="1"/>
      <c r="AT554" s="1"/>
      <c r="AU554" s="2">
        <f t="shared" si="913"/>
        <v>0</v>
      </c>
      <c r="AW554" s="1"/>
      <c r="AX554" s="1"/>
      <c r="AY554" s="1"/>
      <c r="AZ554" s="2">
        <f t="shared" si="908"/>
        <v>0</v>
      </c>
      <c r="BA554" s="2">
        <f>SUM(AF554,AH554,-AZ554,-Table19[[#This Row],[Sale Fee]])</f>
        <v>0</v>
      </c>
      <c r="BC554" s="1"/>
      <c r="BD554" s="1"/>
      <c r="BE554" s="1"/>
    </row>
    <row r="555" spans="1:57" x14ac:dyDescent="0.25">
      <c r="A555" s="1"/>
      <c r="B555" s="1"/>
      <c r="Q555" s="1"/>
      <c r="R555" s="1"/>
      <c r="S555" s="1"/>
      <c r="U555" s="1"/>
      <c r="V555" s="1"/>
      <c r="W555" s="1">
        <f t="shared" si="910"/>
        <v>0</v>
      </c>
      <c r="X555" s="1"/>
      <c r="Y555" s="1"/>
      <c r="Z555" s="1">
        <f>Table19[[#This Row],[Quantity2]]*Table19[[#This Row],[U Cost]]</f>
        <v>0</v>
      </c>
      <c r="AB555" s="1"/>
      <c r="AC555" s="1"/>
      <c r="AD555" s="1">
        <f t="shared" si="911"/>
        <v>0</v>
      </c>
      <c r="AE555" s="1"/>
      <c r="AF555" s="1">
        <f>SUM(Table19[[#This Row],[Total 
Paid]:[Shipping 
Charged]])</f>
        <v>0</v>
      </c>
      <c r="AG555" s="1"/>
      <c r="AH555" s="1"/>
      <c r="AI555" s="1">
        <f t="shared" si="912"/>
        <v>0</v>
      </c>
      <c r="AK555" s="1"/>
      <c r="AL555" s="1"/>
      <c r="AM555" s="1"/>
      <c r="AN555" s="1"/>
      <c r="AP555" s="30">
        <f t="shared" si="909"/>
        <v>0</v>
      </c>
      <c r="AQ555" s="1"/>
      <c r="AR555" s="1">
        <f t="shared" si="887"/>
        <v>0</v>
      </c>
      <c r="AS555" s="1"/>
      <c r="AT555" s="1"/>
      <c r="AU555" s="2">
        <f t="shared" si="913"/>
        <v>0</v>
      </c>
      <c r="AW555" s="1"/>
      <c r="AX555" s="1"/>
      <c r="AY555" s="1"/>
      <c r="AZ555" s="2">
        <f t="shared" si="908"/>
        <v>0</v>
      </c>
      <c r="BA555" s="2">
        <f>SUM(AF555,AH555,-AZ555,-Table19[[#This Row],[Sale Fee]])</f>
        <v>0</v>
      </c>
      <c r="BC555" s="1"/>
      <c r="BD555" s="1"/>
      <c r="BE555" s="1"/>
    </row>
    <row r="556" spans="1:57" x14ac:dyDescent="0.25">
      <c r="A556" s="1"/>
      <c r="B556" s="1"/>
      <c r="Q556" s="1"/>
      <c r="R556" s="1"/>
      <c r="S556" s="1"/>
      <c r="U556" s="1"/>
      <c r="V556" s="1"/>
      <c r="W556" s="1">
        <f t="shared" si="910"/>
        <v>0</v>
      </c>
      <c r="X556" s="1"/>
      <c r="Y556" s="1"/>
      <c r="Z556" s="1">
        <f>Table19[[#This Row],[Quantity2]]*Table19[[#This Row],[U Cost]]</f>
        <v>0</v>
      </c>
      <c r="AB556" s="1"/>
      <c r="AC556" s="1"/>
      <c r="AD556" s="1">
        <f t="shared" si="911"/>
        <v>0</v>
      </c>
      <c r="AE556" s="1"/>
      <c r="AF556" s="1">
        <f>SUM(Table19[[#This Row],[Total 
Paid]:[Shipping 
Charged]])</f>
        <v>0</v>
      </c>
      <c r="AG556" s="1"/>
      <c r="AH556" s="1"/>
      <c r="AI556" s="1">
        <f t="shared" si="912"/>
        <v>0</v>
      </c>
      <c r="AK556" s="1"/>
      <c r="AL556" s="1"/>
      <c r="AM556" s="1"/>
      <c r="AN556" s="1"/>
      <c r="AP556" s="30">
        <f t="shared" si="909"/>
        <v>0</v>
      </c>
      <c r="AQ556" s="1"/>
      <c r="AR556" s="1">
        <f t="shared" si="887"/>
        <v>0</v>
      </c>
      <c r="AS556" s="1"/>
      <c r="AT556" s="1"/>
      <c r="AU556" s="2">
        <f t="shared" si="913"/>
        <v>0</v>
      </c>
      <c r="AW556" s="1"/>
      <c r="AX556" s="1"/>
      <c r="AY556" s="1"/>
      <c r="AZ556" s="2">
        <f t="shared" si="908"/>
        <v>0</v>
      </c>
      <c r="BA556" s="2">
        <f>SUM(AF556,AH556,-AZ556,-Table19[[#This Row],[Sale Fee]])</f>
        <v>0</v>
      </c>
      <c r="BC556" s="1"/>
      <c r="BD556" s="1"/>
      <c r="BE556" s="1"/>
    </row>
    <row r="557" spans="1:57" x14ac:dyDescent="0.25">
      <c r="A557" s="1"/>
      <c r="B557" s="1"/>
      <c r="Q557" s="1"/>
      <c r="R557" s="1"/>
      <c r="S557" s="1"/>
      <c r="U557" s="1"/>
      <c r="V557" s="1"/>
      <c r="W557" s="1">
        <f t="shared" si="910"/>
        <v>0</v>
      </c>
      <c r="X557" s="1"/>
      <c r="Y557" s="1"/>
      <c r="Z557" s="1">
        <f>Table19[[#This Row],[Quantity2]]*Table19[[#This Row],[U Cost]]</f>
        <v>0</v>
      </c>
      <c r="AB557" s="1"/>
      <c r="AC557" s="1"/>
      <c r="AD557" s="1">
        <f t="shared" si="911"/>
        <v>0</v>
      </c>
      <c r="AE557" s="1"/>
      <c r="AF557" s="1">
        <f>SUM(Table19[[#This Row],[Total 
Paid]:[Shipping 
Charged]])</f>
        <v>0</v>
      </c>
      <c r="AG557" s="1"/>
      <c r="AH557" s="1"/>
      <c r="AI557" s="1">
        <f t="shared" si="912"/>
        <v>0</v>
      </c>
      <c r="AK557" s="1"/>
      <c r="AL557" s="1"/>
      <c r="AM557" s="1"/>
      <c r="AN557" s="1"/>
      <c r="AP557" s="30">
        <f t="shared" si="909"/>
        <v>0</v>
      </c>
      <c r="AQ557" s="1"/>
      <c r="AR557" s="1">
        <f t="shared" si="887"/>
        <v>0</v>
      </c>
      <c r="AS557" s="1"/>
      <c r="AT557" s="1"/>
      <c r="AU557" s="2">
        <f t="shared" si="913"/>
        <v>0</v>
      </c>
      <c r="AW557" s="1"/>
      <c r="AX557" s="1"/>
      <c r="AY557" s="1"/>
      <c r="AZ557" s="2">
        <f t="shared" si="908"/>
        <v>0</v>
      </c>
      <c r="BA557" s="2">
        <f>SUM(AF557,AH557,-AZ557,-Table19[[#This Row],[Sale Fee]])</f>
        <v>0</v>
      </c>
      <c r="BC557" s="1"/>
      <c r="BD557" s="1"/>
      <c r="BE557" s="1"/>
    </row>
    <row r="558" spans="1:57" x14ac:dyDescent="0.25">
      <c r="A558" s="1"/>
      <c r="B558" s="1"/>
      <c r="Q558" s="1"/>
      <c r="R558" s="1"/>
      <c r="S558" s="1"/>
      <c r="U558" s="1"/>
      <c r="V558" s="1"/>
      <c r="W558" s="1">
        <f t="shared" si="910"/>
        <v>0</v>
      </c>
      <c r="X558" s="1"/>
      <c r="Y558" s="1"/>
      <c r="Z558" s="1">
        <f>Table19[[#This Row],[Quantity2]]*Table19[[#This Row],[U Cost]]</f>
        <v>0</v>
      </c>
      <c r="AB558" s="1"/>
      <c r="AC558" s="1"/>
      <c r="AD558" s="1">
        <f t="shared" si="911"/>
        <v>0</v>
      </c>
      <c r="AE558" s="1"/>
      <c r="AF558" s="1">
        <f>SUM(Table19[[#This Row],[Total 
Paid]:[Shipping 
Charged]])</f>
        <v>0</v>
      </c>
      <c r="AG558" s="1"/>
      <c r="AH558" s="1"/>
      <c r="AI558" s="1">
        <f t="shared" si="912"/>
        <v>0</v>
      </c>
      <c r="AK558" s="1"/>
      <c r="AL558" s="1"/>
      <c r="AM558" s="1"/>
      <c r="AN558" s="1"/>
      <c r="AP558" s="30">
        <f t="shared" si="909"/>
        <v>0</v>
      </c>
      <c r="AQ558" s="1"/>
      <c r="AR558" s="1">
        <f t="shared" si="887"/>
        <v>0</v>
      </c>
      <c r="AS558" s="1"/>
      <c r="AT558" s="1"/>
      <c r="AU558" s="2">
        <f t="shared" si="913"/>
        <v>0</v>
      </c>
      <c r="AW558" s="1"/>
      <c r="AX558" s="1"/>
      <c r="AY558" s="1"/>
      <c r="AZ558" s="2">
        <f t="shared" si="908"/>
        <v>0</v>
      </c>
      <c r="BA558" s="2">
        <f>SUM(AF558,AH558,-AZ558,-Table19[[#This Row],[Sale Fee]])</f>
        <v>0</v>
      </c>
      <c r="BC558" s="1"/>
      <c r="BD558" s="1"/>
      <c r="BE558" s="1"/>
    </row>
    <row r="559" spans="1:57" x14ac:dyDescent="0.25">
      <c r="A559" s="1"/>
      <c r="B559" s="1"/>
      <c r="Q559" s="1"/>
      <c r="R559" s="1"/>
      <c r="S559" s="1"/>
      <c r="U559" s="1"/>
      <c r="V559" s="1"/>
      <c r="W559" s="1">
        <f t="shared" si="910"/>
        <v>0</v>
      </c>
      <c r="X559" s="1"/>
      <c r="Y559" s="1"/>
      <c r="Z559" s="1">
        <f>Table19[[#This Row],[Quantity2]]*Table19[[#This Row],[U Cost]]</f>
        <v>0</v>
      </c>
      <c r="AB559" s="1"/>
      <c r="AC559" s="1"/>
      <c r="AD559" s="1">
        <f t="shared" si="911"/>
        <v>0</v>
      </c>
      <c r="AE559" s="1"/>
      <c r="AF559" s="1">
        <f>SUM(Table19[[#This Row],[Total 
Paid]:[Shipping 
Charged]])</f>
        <v>0</v>
      </c>
      <c r="AG559" s="1"/>
      <c r="AH559" s="1"/>
      <c r="AI559" s="1">
        <f t="shared" si="912"/>
        <v>0</v>
      </c>
      <c r="AK559" s="1"/>
      <c r="AL559" s="1"/>
      <c r="AM559" s="1"/>
      <c r="AN559" s="1"/>
      <c r="AP559" s="30">
        <f t="shared" si="909"/>
        <v>0</v>
      </c>
      <c r="AQ559" s="1"/>
      <c r="AR559" s="1">
        <f t="shared" si="887"/>
        <v>0</v>
      </c>
      <c r="AS559" s="1"/>
      <c r="AT559" s="1"/>
      <c r="AU559" s="2">
        <f t="shared" si="913"/>
        <v>0</v>
      </c>
      <c r="AW559" s="1"/>
      <c r="AX559" s="1"/>
      <c r="AY559" s="1"/>
      <c r="AZ559" s="2">
        <f t="shared" si="908"/>
        <v>0</v>
      </c>
      <c r="BA559" s="2">
        <f>SUM(AF559,AH559,-AZ559,-Table19[[#This Row],[Sale Fee]])</f>
        <v>0</v>
      </c>
      <c r="BC559" s="1"/>
      <c r="BD559" s="1"/>
      <c r="BE559" s="1"/>
    </row>
    <row r="560" spans="1:57" x14ac:dyDescent="0.25">
      <c r="A560" s="1"/>
      <c r="B560" s="1"/>
      <c r="E560" s="4"/>
      <c r="F560" s="4"/>
      <c r="Q560" s="1"/>
      <c r="R560" s="1"/>
      <c r="S560" s="1"/>
      <c r="U560" s="1"/>
      <c r="V560" s="1"/>
      <c r="W560" s="1">
        <f t="shared" si="910"/>
        <v>0</v>
      </c>
      <c r="X560" s="1"/>
      <c r="Y560" s="1"/>
      <c r="Z560" s="1">
        <f>Table19[[#This Row],[Quantity2]]*Table19[[#This Row],[U Cost]]</f>
        <v>0</v>
      </c>
      <c r="AB560" s="1"/>
      <c r="AC560" s="1"/>
      <c r="AD560" s="1">
        <f t="shared" si="911"/>
        <v>0</v>
      </c>
      <c r="AE560" s="1"/>
      <c r="AF560" s="1">
        <f>SUM(Table19[[#This Row],[Total 
Paid]:[Shipping 
Charged]])</f>
        <v>0</v>
      </c>
      <c r="AG560" s="1"/>
      <c r="AH560" s="1"/>
      <c r="AI560" s="1">
        <f t="shared" si="912"/>
        <v>0</v>
      </c>
      <c r="AK560" s="1"/>
      <c r="AL560" s="1"/>
      <c r="AM560" s="1"/>
      <c r="AN560" s="1"/>
      <c r="AP560" s="30">
        <f t="shared" si="909"/>
        <v>0</v>
      </c>
      <c r="AQ560" s="1"/>
      <c r="AR560" s="1">
        <f t="shared" si="887"/>
        <v>0</v>
      </c>
      <c r="AS560" s="1"/>
      <c r="AT560" s="1"/>
      <c r="AU560" s="2">
        <f t="shared" si="913"/>
        <v>0</v>
      </c>
      <c r="AW560" s="1"/>
      <c r="AX560" s="1"/>
      <c r="AY560" s="1"/>
      <c r="AZ560" s="2">
        <f t="shared" si="908"/>
        <v>0</v>
      </c>
      <c r="BA560" s="2">
        <f>SUM(AF560,AH560,-AZ560,-Table19[[#This Row],[Sale Fee]])</f>
        <v>0</v>
      </c>
      <c r="BC560" s="1"/>
      <c r="BD560" s="1"/>
      <c r="BE560" s="1"/>
    </row>
    <row r="561" spans="1:57" x14ac:dyDescent="0.25">
      <c r="A561" s="1"/>
      <c r="B561" s="1"/>
      <c r="E561" s="4"/>
      <c r="F561" s="4"/>
      <c r="Q561" s="1"/>
      <c r="R561" s="1"/>
      <c r="S561" s="1"/>
      <c r="U561" s="1"/>
      <c r="V561" s="1"/>
      <c r="W561" s="1">
        <f t="shared" si="910"/>
        <v>0</v>
      </c>
      <c r="X561" s="1"/>
      <c r="Y561" s="1"/>
      <c r="Z561" s="1">
        <f>Table19[[#This Row],[Quantity2]]*Table19[[#This Row],[U Cost]]</f>
        <v>0</v>
      </c>
      <c r="AB561" s="1"/>
      <c r="AC561" s="1"/>
      <c r="AD561" s="1">
        <f t="shared" si="911"/>
        <v>0</v>
      </c>
      <c r="AE561" s="1"/>
      <c r="AF561" s="1">
        <f>SUM(Table19[[#This Row],[Total 
Paid]:[Shipping 
Charged]])</f>
        <v>0</v>
      </c>
      <c r="AG561" s="1"/>
      <c r="AH561" s="1"/>
      <c r="AI561" s="1">
        <f t="shared" si="912"/>
        <v>0</v>
      </c>
      <c r="AK561" s="1"/>
      <c r="AL561" s="1"/>
      <c r="AM561" s="1"/>
      <c r="AN561" s="1"/>
      <c r="AP561" s="30">
        <f t="shared" si="909"/>
        <v>0</v>
      </c>
      <c r="AQ561" s="1"/>
      <c r="AR561" s="1">
        <f t="shared" si="887"/>
        <v>0</v>
      </c>
      <c r="AS561" s="1"/>
      <c r="AT561" s="1"/>
      <c r="AU561" s="2">
        <f t="shared" si="913"/>
        <v>0</v>
      </c>
      <c r="AW561" s="1"/>
      <c r="AX561" s="1"/>
      <c r="AY561" s="1"/>
      <c r="AZ561" s="2">
        <f t="shared" si="908"/>
        <v>0</v>
      </c>
      <c r="BA561" s="2">
        <f>SUM(AF561,AH561,-AZ561,-Table19[[#This Row],[Sale Fee]])</f>
        <v>0</v>
      </c>
      <c r="BC561" s="1"/>
      <c r="BD561" s="1"/>
      <c r="BE561" s="1"/>
    </row>
    <row r="562" spans="1:57" x14ac:dyDescent="0.25">
      <c r="A562" s="1"/>
      <c r="B562" s="1"/>
      <c r="E562" s="4"/>
      <c r="F562" s="4"/>
      <c r="Q562" s="1"/>
      <c r="R562" s="1"/>
      <c r="S562" s="1"/>
      <c r="U562" s="1"/>
      <c r="V562" s="1"/>
      <c r="W562" s="1">
        <f t="shared" si="910"/>
        <v>0</v>
      </c>
      <c r="X562" s="1"/>
      <c r="Y562" s="1"/>
      <c r="Z562" s="1">
        <f>Table19[[#This Row],[Quantity2]]*Table19[[#This Row],[U Cost]]</f>
        <v>0</v>
      </c>
      <c r="AB562" s="1"/>
      <c r="AC562" s="1"/>
      <c r="AD562" s="1">
        <f t="shared" si="911"/>
        <v>0</v>
      </c>
      <c r="AE562" s="1"/>
      <c r="AF562" s="1">
        <f>SUM(Table19[[#This Row],[Total 
Paid]:[Shipping 
Charged]])</f>
        <v>0</v>
      </c>
      <c r="AG562" s="1"/>
      <c r="AH562" s="1"/>
      <c r="AI562" s="1">
        <f t="shared" si="912"/>
        <v>0</v>
      </c>
      <c r="AK562" s="1"/>
      <c r="AL562" s="1"/>
      <c r="AM562" s="1"/>
      <c r="AN562" s="1"/>
      <c r="AP562" s="30">
        <f t="shared" si="909"/>
        <v>0</v>
      </c>
      <c r="AQ562" s="1"/>
      <c r="AR562" s="1">
        <f t="shared" si="887"/>
        <v>0</v>
      </c>
      <c r="AS562" s="1"/>
      <c r="AT562" s="1"/>
      <c r="AU562" s="2">
        <f t="shared" si="913"/>
        <v>0</v>
      </c>
      <c r="AW562" s="1"/>
      <c r="AX562" s="1"/>
      <c r="AY562" s="1"/>
      <c r="AZ562" s="2">
        <f t="shared" si="908"/>
        <v>0</v>
      </c>
      <c r="BA562" s="2">
        <f>SUM(AF562,AH562,-AZ562,-Table19[[#This Row],[Sale Fee]])</f>
        <v>0</v>
      </c>
      <c r="BC562" s="1"/>
      <c r="BD562" s="1"/>
      <c r="BE562" s="1"/>
    </row>
    <row r="563" spans="1:57" x14ac:dyDescent="0.25">
      <c r="A563" s="1"/>
      <c r="B563" s="1"/>
      <c r="E563" s="4"/>
      <c r="F563" s="4"/>
      <c r="Q563" s="1"/>
      <c r="R563" s="1"/>
      <c r="S563" s="1"/>
      <c r="U563" s="1"/>
      <c r="V563" s="1"/>
      <c r="W563" s="1">
        <f t="shared" si="910"/>
        <v>0</v>
      </c>
      <c r="X563" s="1"/>
      <c r="Y563" s="1"/>
      <c r="Z563" s="1">
        <f>Table19[[#This Row],[Quantity2]]*Table19[[#This Row],[U Cost]]</f>
        <v>0</v>
      </c>
      <c r="AB563" s="1"/>
      <c r="AC563" s="1"/>
      <c r="AD563" s="1">
        <f t="shared" si="911"/>
        <v>0</v>
      </c>
      <c r="AE563" s="1"/>
      <c r="AF563" s="1">
        <f>SUM(Table19[[#This Row],[Total 
Paid]:[Shipping 
Charged]])</f>
        <v>0</v>
      </c>
      <c r="AG563" s="1"/>
      <c r="AH563" s="1"/>
      <c r="AI563" s="1">
        <f t="shared" si="912"/>
        <v>0</v>
      </c>
      <c r="AK563" s="1"/>
      <c r="AL563" s="1"/>
      <c r="AM563" s="1"/>
      <c r="AN563" s="1"/>
      <c r="AP563" s="30">
        <f t="shared" si="909"/>
        <v>0</v>
      </c>
      <c r="AQ563" s="1"/>
      <c r="AR563" s="1">
        <f t="shared" si="887"/>
        <v>0</v>
      </c>
      <c r="AS563" s="1"/>
      <c r="AT563" s="1"/>
      <c r="AU563" s="2">
        <f t="shared" si="913"/>
        <v>0</v>
      </c>
      <c r="AW563" s="1"/>
      <c r="AX563" s="1"/>
      <c r="AY563" s="1"/>
      <c r="AZ563" s="2">
        <f t="shared" si="908"/>
        <v>0</v>
      </c>
      <c r="BA563" s="2">
        <f>SUM(AF563,AH563,-AZ563,-Table19[[#This Row],[Sale Fee]])</f>
        <v>0</v>
      </c>
      <c r="BC563" s="1"/>
      <c r="BD563" s="1"/>
      <c r="BE563" s="1"/>
    </row>
    <row r="564" spans="1:57" x14ac:dyDescent="0.25">
      <c r="A564" s="1"/>
      <c r="B564" s="1"/>
      <c r="E564" s="4"/>
      <c r="F564" s="4"/>
      <c r="Q564" s="1"/>
      <c r="R564" s="1"/>
      <c r="S564" s="1"/>
      <c r="U564" s="1"/>
      <c r="V564" s="1"/>
      <c r="W564" s="1">
        <f t="shared" si="910"/>
        <v>0</v>
      </c>
      <c r="X564" s="1"/>
      <c r="Y564" s="1"/>
      <c r="Z564" s="1">
        <f>Table19[[#This Row],[Quantity2]]*Table19[[#This Row],[U Cost]]</f>
        <v>0</v>
      </c>
      <c r="AB564" s="1"/>
      <c r="AC564" s="1"/>
      <c r="AD564" s="1">
        <f t="shared" si="911"/>
        <v>0</v>
      </c>
      <c r="AE564" s="1"/>
      <c r="AF564" s="1">
        <f>SUM(Table19[[#This Row],[Total 
Paid]:[Shipping 
Charged]])</f>
        <v>0</v>
      </c>
      <c r="AG564" s="1"/>
      <c r="AH564" s="1"/>
      <c r="AI564" s="1">
        <f t="shared" si="912"/>
        <v>0</v>
      </c>
      <c r="AK564" s="1"/>
      <c r="AL564" s="1"/>
      <c r="AM564" s="1"/>
      <c r="AN564" s="1"/>
      <c r="AP564" s="30">
        <f t="shared" si="909"/>
        <v>0</v>
      </c>
      <c r="AQ564" s="1"/>
      <c r="AR564" s="1">
        <f t="shared" si="887"/>
        <v>0</v>
      </c>
      <c r="AS564" s="1"/>
      <c r="AT564" s="1"/>
      <c r="AU564" s="2">
        <f t="shared" si="913"/>
        <v>0</v>
      </c>
      <c r="AW564" s="1"/>
      <c r="AX564" s="1"/>
      <c r="AY564" s="1"/>
      <c r="AZ564" s="2">
        <f t="shared" si="908"/>
        <v>0</v>
      </c>
      <c r="BA564" s="2">
        <f>SUM(AF564,AH564,-AZ564,-Table19[[#This Row],[Sale Fee]])</f>
        <v>0</v>
      </c>
      <c r="BC564" s="1"/>
      <c r="BD564" s="1"/>
      <c r="BE564" s="1"/>
    </row>
    <row r="565" spans="1:57" x14ac:dyDescent="0.25">
      <c r="A565" s="1"/>
      <c r="B565" s="1"/>
      <c r="E565" s="4"/>
      <c r="F565" s="4"/>
      <c r="Q565" s="1"/>
      <c r="R565" s="1"/>
      <c r="S565" s="1"/>
      <c r="U565" s="1"/>
      <c r="V565" s="1"/>
      <c r="W565" s="1">
        <f t="shared" si="910"/>
        <v>0</v>
      </c>
      <c r="X565" s="1"/>
      <c r="Y565" s="1"/>
      <c r="Z565" s="1">
        <f>Table19[[#This Row],[Quantity2]]*Table19[[#This Row],[U Cost]]</f>
        <v>0</v>
      </c>
      <c r="AB565" s="1"/>
      <c r="AC565" s="1"/>
      <c r="AD565" s="1">
        <f t="shared" si="911"/>
        <v>0</v>
      </c>
      <c r="AE565" s="1"/>
      <c r="AF565" s="1">
        <f>SUM(Table19[[#This Row],[Total 
Paid]:[Shipping 
Charged]])</f>
        <v>0</v>
      </c>
      <c r="AG565" s="1"/>
      <c r="AH565" s="1"/>
      <c r="AI565" s="1">
        <f t="shared" si="912"/>
        <v>0</v>
      </c>
      <c r="AK565" s="1"/>
      <c r="AL565" s="1"/>
      <c r="AM565" s="1"/>
      <c r="AN565" s="1"/>
      <c r="AP565" s="30">
        <f t="shared" si="909"/>
        <v>0</v>
      </c>
      <c r="AQ565" s="1"/>
      <c r="AR565" s="1">
        <f t="shared" si="887"/>
        <v>0</v>
      </c>
      <c r="AS565" s="1"/>
      <c r="AT565" s="1"/>
      <c r="AU565" s="2">
        <f t="shared" si="913"/>
        <v>0</v>
      </c>
      <c r="AW565" s="1"/>
      <c r="AX565" s="1"/>
      <c r="AY565" s="1"/>
      <c r="AZ565" s="2">
        <f t="shared" si="908"/>
        <v>0</v>
      </c>
      <c r="BA565" s="2">
        <f>SUM(AF565,AH565,-AZ565,-Table19[[#This Row],[Sale Fee]])</f>
        <v>0</v>
      </c>
      <c r="BC565" s="1"/>
      <c r="BD565" s="1"/>
      <c r="BE565" s="1"/>
    </row>
    <row r="566" spans="1:57" x14ac:dyDescent="0.25">
      <c r="A566" s="1"/>
      <c r="B566" s="1"/>
      <c r="E566" s="4"/>
      <c r="F566" s="4"/>
      <c r="Q566" s="1"/>
      <c r="R566" s="1"/>
      <c r="S566" s="1"/>
      <c r="U566" s="1"/>
      <c r="V566" s="1"/>
      <c r="W566" s="1">
        <f t="shared" si="910"/>
        <v>0</v>
      </c>
      <c r="X566" s="1"/>
      <c r="Y566" s="1"/>
      <c r="Z566" s="1">
        <f>Table19[[#This Row],[Quantity2]]*Table19[[#This Row],[U Cost]]</f>
        <v>0</v>
      </c>
      <c r="AB566" s="1"/>
      <c r="AC566" s="1"/>
      <c r="AD566" s="1">
        <f t="shared" si="911"/>
        <v>0</v>
      </c>
      <c r="AE566" s="1"/>
      <c r="AF566" s="1">
        <f>SUM(Table19[[#This Row],[Total 
Paid]:[Shipping 
Charged]])</f>
        <v>0</v>
      </c>
      <c r="AG566" s="1"/>
      <c r="AH566" s="1"/>
      <c r="AI566" s="1">
        <f t="shared" si="912"/>
        <v>0</v>
      </c>
      <c r="AK566" s="1"/>
      <c r="AL566" s="1"/>
      <c r="AM566" s="1"/>
      <c r="AN566" s="1"/>
      <c r="AP566" s="30">
        <f t="shared" si="909"/>
        <v>0</v>
      </c>
      <c r="AQ566" s="1"/>
      <c r="AR566" s="1">
        <f t="shared" si="887"/>
        <v>0</v>
      </c>
      <c r="AS566" s="1"/>
      <c r="AT566" s="1"/>
      <c r="AU566" s="2">
        <f t="shared" si="913"/>
        <v>0</v>
      </c>
      <c r="AW566" s="1"/>
      <c r="AX566" s="1"/>
      <c r="AY566" s="1"/>
      <c r="AZ566" s="2">
        <f t="shared" si="908"/>
        <v>0</v>
      </c>
      <c r="BA566" s="2">
        <f>SUM(AF566,AH566,-AZ566,-Table19[[#This Row],[Sale Fee]])</f>
        <v>0</v>
      </c>
      <c r="BC566" s="1"/>
      <c r="BD566" s="1"/>
      <c r="BE566" s="1"/>
    </row>
    <row r="567" spans="1:57" x14ac:dyDescent="0.25">
      <c r="A567" s="1"/>
      <c r="B567" s="1"/>
      <c r="E567" s="4"/>
      <c r="F567" s="4"/>
      <c r="Q567" s="1"/>
      <c r="R567" s="1"/>
      <c r="S567" s="1"/>
      <c r="U567" s="1"/>
      <c r="V567" s="1"/>
      <c r="W567" s="1">
        <f t="shared" si="910"/>
        <v>0</v>
      </c>
      <c r="X567" s="1"/>
      <c r="Y567" s="1"/>
      <c r="Z567" s="1">
        <f>Table19[[#This Row],[Quantity2]]*Table19[[#This Row],[U Cost]]</f>
        <v>0</v>
      </c>
      <c r="AB567" s="1"/>
      <c r="AC567" s="1"/>
      <c r="AD567" s="1">
        <f t="shared" si="911"/>
        <v>0</v>
      </c>
      <c r="AE567" s="1"/>
      <c r="AF567" s="1">
        <f>SUM(Table19[[#This Row],[Total 
Paid]:[Shipping 
Charged]])</f>
        <v>0</v>
      </c>
      <c r="AG567" s="1"/>
      <c r="AH567" s="1"/>
      <c r="AI567" s="1">
        <f t="shared" si="912"/>
        <v>0</v>
      </c>
      <c r="AK567" s="1"/>
      <c r="AL567" s="1"/>
      <c r="AM567" s="1"/>
      <c r="AN567" s="1"/>
      <c r="AP567" s="30">
        <f t="shared" si="909"/>
        <v>0</v>
      </c>
      <c r="AQ567" s="1"/>
      <c r="AR567" s="1">
        <f t="shared" si="887"/>
        <v>0</v>
      </c>
      <c r="AS567" s="1"/>
      <c r="AT567" s="1"/>
      <c r="AU567" s="2">
        <f t="shared" si="913"/>
        <v>0</v>
      </c>
      <c r="AW567" s="1"/>
      <c r="AX567" s="1"/>
      <c r="AY567" s="1"/>
      <c r="AZ567" s="2">
        <f t="shared" si="908"/>
        <v>0</v>
      </c>
      <c r="BA567" s="2">
        <f>SUM(AF567,AH567,-AZ567,-Table19[[#This Row],[Sale Fee]])</f>
        <v>0</v>
      </c>
      <c r="BC567" s="1"/>
      <c r="BD567" s="1"/>
      <c r="BE567" s="1"/>
    </row>
    <row r="568" spans="1:57" x14ac:dyDescent="0.25">
      <c r="A568" s="1"/>
      <c r="B568" s="1"/>
      <c r="E568" s="4"/>
      <c r="F568" s="4"/>
      <c r="Q568" s="1"/>
      <c r="R568" s="1"/>
      <c r="S568" s="1"/>
      <c r="U568" s="1"/>
      <c r="V568" s="1"/>
      <c r="W568" s="1">
        <f t="shared" si="910"/>
        <v>0</v>
      </c>
      <c r="X568" s="1"/>
      <c r="Y568" s="1"/>
      <c r="Z568" s="1">
        <f>Table19[[#This Row],[Quantity2]]*Table19[[#This Row],[U Cost]]</f>
        <v>0</v>
      </c>
      <c r="AB568" s="1"/>
      <c r="AC568" s="1"/>
      <c r="AD568" s="1">
        <f t="shared" si="911"/>
        <v>0</v>
      </c>
      <c r="AE568" s="1"/>
      <c r="AF568" s="1">
        <f>SUM(Table19[[#This Row],[Total 
Paid]:[Shipping 
Charged]])</f>
        <v>0</v>
      </c>
      <c r="AG568" s="1"/>
      <c r="AH568" s="1"/>
      <c r="AI568" s="1">
        <f t="shared" si="912"/>
        <v>0</v>
      </c>
      <c r="AK568" s="1"/>
      <c r="AL568" s="1"/>
      <c r="AM568" s="1"/>
      <c r="AN568" s="1"/>
      <c r="AP568" s="30">
        <f t="shared" si="909"/>
        <v>0</v>
      </c>
      <c r="AQ568" s="1"/>
      <c r="AR568" s="1">
        <f t="shared" si="887"/>
        <v>0</v>
      </c>
      <c r="AS568" s="1"/>
      <c r="AT568" s="1"/>
      <c r="AU568" s="2">
        <f t="shared" si="913"/>
        <v>0</v>
      </c>
      <c r="AW568" s="1"/>
      <c r="AX568" s="1"/>
      <c r="AY568" s="1"/>
      <c r="AZ568" s="2">
        <f t="shared" si="908"/>
        <v>0</v>
      </c>
      <c r="BA568" s="2">
        <f>SUM(AF568,AH568,-AZ568,-Table19[[#This Row],[Sale Fee]])</f>
        <v>0</v>
      </c>
      <c r="BC568" s="1"/>
      <c r="BD568" s="1"/>
      <c r="BE568" s="1"/>
    </row>
    <row r="569" spans="1:57" x14ac:dyDescent="0.25">
      <c r="A569" s="1"/>
      <c r="B569" s="1"/>
      <c r="E569" s="4"/>
      <c r="F569" s="4"/>
      <c r="Q569" s="1"/>
      <c r="R569" s="1"/>
      <c r="S569" s="1"/>
      <c r="U569" s="1"/>
      <c r="V569" s="1"/>
      <c r="W569" s="1">
        <f t="shared" si="910"/>
        <v>0</v>
      </c>
      <c r="X569" s="1"/>
      <c r="Y569" s="1"/>
      <c r="Z569" s="1">
        <f>Table19[[#This Row],[Quantity2]]*Table19[[#This Row],[U Cost]]</f>
        <v>0</v>
      </c>
      <c r="AB569" s="1"/>
      <c r="AC569" s="1"/>
      <c r="AD569" s="1">
        <f t="shared" si="911"/>
        <v>0</v>
      </c>
      <c r="AE569" s="1"/>
      <c r="AF569" s="1">
        <f>SUM(Table19[[#This Row],[Total 
Paid]:[Shipping 
Charged]])</f>
        <v>0</v>
      </c>
      <c r="AG569" s="1"/>
      <c r="AH569" s="1"/>
      <c r="AI569" s="1">
        <f t="shared" si="912"/>
        <v>0</v>
      </c>
      <c r="AK569" s="1"/>
      <c r="AL569" s="1"/>
      <c r="AM569" s="1"/>
      <c r="AN569" s="1"/>
      <c r="AP569" s="30">
        <f t="shared" si="909"/>
        <v>0</v>
      </c>
      <c r="AQ569" s="1"/>
      <c r="AR569" s="1">
        <f t="shared" si="887"/>
        <v>0</v>
      </c>
      <c r="AS569" s="1"/>
      <c r="AT569" s="1"/>
      <c r="AU569" s="2">
        <f t="shared" si="913"/>
        <v>0</v>
      </c>
      <c r="AW569" s="1"/>
      <c r="AX569" s="1"/>
      <c r="AY569" s="1"/>
      <c r="AZ569" s="2">
        <f t="shared" si="908"/>
        <v>0</v>
      </c>
      <c r="BA569" s="2">
        <f>SUM(AF569,AH569,-AZ569,-Table19[[#This Row],[Sale Fee]])</f>
        <v>0</v>
      </c>
      <c r="BC569" s="1"/>
      <c r="BD569" s="1"/>
      <c r="BE569" s="1"/>
    </row>
    <row r="570" spans="1:57" x14ac:dyDescent="0.25">
      <c r="A570" s="1"/>
      <c r="B570" s="1"/>
      <c r="E570" s="4"/>
      <c r="F570" s="4"/>
      <c r="Q570" s="1"/>
      <c r="R570" s="1"/>
      <c r="S570" s="1"/>
      <c r="U570" s="1"/>
      <c r="V570" s="1"/>
      <c r="W570" s="1">
        <f t="shared" si="910"/>
        <v>0</v>
      </c>
      <c r="X570" s="1"/>
      <c r="Y570" s="1"/>
      <c r="Z570" s="1">
        <f>Table19[[#This Row],[Quantity2]]*Table19[[#This Row],[U Cost]]</f>
        <v>0</v>
      </c>
      <c r="AB570" s="1"/>
      <c r="AC570" s="1"/>
      <c r="AD570" s="1">
        <f t="shared" si="911"/>
        <v>0</v>
      </c>
      <c r="AE570" s="1"/>
      <c r="AF570" s="1">
        <f>SUM(Table19[[#This Row],[Total 
Paid]:[Shipping 
Charged]])</f>
        <v>0</v>
      </c>
      <c r="AG570" s="1"/>
      <c r="AH570" s="1"/>
      <c r="AI570" s="1">
        <f t="shared" si="912"/>
        <v>0</v>
      </c>
      <c r="AK570" s="1"/>
      <c r="AL570" s="1"/>
      <c r="AM570" s="1"/>
      <c r="AN570" s="1"/>
      <c r="AP570" s="30">
        <f t="shared" si="909"/>
        <v>0</v>
      </c>
      <c r="AQ570" s="1"/>
      <c r="AR570" s="1">
        <f t="shared" si="887"/>
        <v>0</v>
      </c>
      <c r="AS570" s="1"/>
      <c r="AT570" s="1"/>
      <c r="AU570" s="2">
        <f t="shared" si="913"/>
        <v>0</v>
      </c>
      <c r="AW570" s="1"/>
      <c r="AX570" s="1"/>
      <c r="AY570" s="1"/>
      <c r="AZ570" s="2">
        <f t="shared" si="908"/>
        <v>0</v>
      </c>
      <c r="BA570" s="2">
        <f>SUM(AF570,AH570,-AZ570,-Table19[[#This Row],[Sale Fee]])</f>
        <v>0</v>
      </c>
      <c r="BC570" s="1"/>
      <c r="BD570" s="1"/>
      <c r="BE570" s="1"/>
    </row>
    <row r="571" spans="1:57" x14ac:dyDescent="0.25">
      <c r="A571" s="1"/>
      <c r="B571" s="1"/>
      <c r="E571" s="4"/>
      <c r="F571" s="4"/>
      <c r="Q571" s="1"/>
      <c r="R571" s="1"/>
      <c r="S571" s="1"/>
      <c r="U571" s="1"/>
      <c r="V571" s="1"/>
      <c r="W571" s="1">
        <f t="shared" si="910"/>
        <v>0</v>
      </c>
      <c r="X571" s="1"/>
      <c r="Y571" s="1"/>
      <c r="Z571" s="1">
        <f>Table19[[#This Row],[Quantity2]]*Table19[[#This Row],[U Cost]]</f>
        <v>0</v>
      </c>
      <c r="AB571" s="1"/>
      <c r="AC571" s="1"/>
      <c r="AD571" s="1">
        <f t="shared" si="911"/>
        <v>0</v>
      </c>
      <c r="AE571" s="1"/>
      <c r="AF571" s="1">
        <f>SUM(Table19[[#This Row],[Total 
Paid]:[Shipping 
Charged]])</f>
        <v>0</v>
      </c>
      <c r="AG571" s="1"/>
      <c r="AH571" s="1"/>
      <c r="AI571" s="1">
        <f t="shared" si="912"/>
        <v>0</v>
      </c>
      <c r="AK571" s="1"/>
      <c r="AL571" s="1"/>
      <c r="AM571" s="1"/>
      <c r="AN571" s="1"/>
      <c r="AP571" s="30">
        <f t="shared" si="909"/>
        <v>0</v>
      </c>
      <c r="AQ571" s="1"/>
      <c r="AR571" s="1">
        <f t="shared" si="887"/>
        <v>0</v>
      </c>
      <c r="AS571" s="1"/>
      <c r="AT571" s="1"/>
      <c r="AU571" s="2">
        <f t="shared" si="913"/>
        <v>0</v>
      </c>
      <c r="AW571" s="1"/>
      <c r="AX571" s="1"/>
      <c r="AY571" s="1"/>
      <c r="AZ571" s="2">
        <f t="shared" si="908"/>
        <v>0</v>
      </c>
      <c r="BA571" s="2">
        <f>SUM(AF571,AH571,-AZ571,-Table19[[#This Row],[Sale Fee]])</f>
        <v>0</v>
      </c>
      <c r="BC571" s="1"/>
      <c r="BD571" s="1"/>
      <c r="BE571" s="1"/>
    </row>
    <row r="572" spans="1:57" x14ac:dyDescent="0.25">
      <c r="A572" s="1"/>
      <c r="B572" s="1"/>
      <c r="E572" s="4"/>
      <c r="F572" s="4"/>
      <c r="Q572" s="1"/>
      <c r="R572" s="1"/>
      <c r="S572" s="1"/>
      <c r="U572" s="1"/>
      <c r="V572" s="1"/>
      <c r="W572" s="1">
        <f t="shared" si="910"/>
        <v>0</v>
      </c>
      <c r="X572" s="1"/>
      <c r="Y572" s="1"/>
      <c r="Z572" s="1">
        <f>Table19[[#This Row],[Quantity2]]*Table19[[#This Row],[U Cost]]</f>
        <v>0</v>
      </c>
      <c r="AB572" s="1"/>
      <c r="AC572" s="1"/>
      <c r="AD572" s="1">
        <f t="shared" si="911"/>
        <v>0</v>
      </c>
      <c r="AE572" s="1"/>
      <c r="AF572" s="1">
        <f>SUM(Table19[[#This Row],[Total 
Paid]:[Shipping 
Charged]])</f>
        <v>0</v>
      </c>
      <c r="AG572" s="1"/>
      <c r="AH572" s="1"/>
      <c r="AI572" s="1">
        <f t="shared" si="912"/>
        <v>0</v>
      </c>
      <c r="AK572" s="1"/>
      <c r="AL572" s="1"/>
      <c r="AM572" s="1"/>
      <c r="AN572" s="1"/>
      <c r="AP572" s="30">
        <f t="shared" si="909"/>
        <v>0</v>
      </c>
      <c r="AQ572" s="1"/>
      <c r="AR572" s="1">
        <f t="shared" si="887"/>
        <v>0</v>
      </c>
      <c r="AS572" s="1"/>
      <c r="AT572" s="1"/>
      <c r="AU572" s="2">
        <f t="shared" si="913"/>
        <v>0</v>
      </c>
      <c r="AW572" s="1"/>
      <c r="AX572" s="1"/>
      <c r="AY572" s="1"/>
      <c r="AZ572" s="2">
        <f t="shared" si="908"/>
        <v>0</v>
      </c>
      <c r="BA572" s="2">
        <f>SUM(AF572,AH572,-AZ572,-Table19[[#This Row],[Sale Fee]])</f>
        <v>0</v>
      </c>
      <c r="BC572" s="1"/>
      <c r="BD572" s="1"/>
      <c r="BE572" s="1"/>
    </row>
    <row r="573" spans="1:57" x14ac:dyDescent="0.25">
      <c r="A573" s="1"/>
      <c r="B573" s="1"/>
      <c r="E573" s="4"/>
      <c r="F573" s="4"/>
      <c r="Q573" s="1"/>
      <c r="R573" s="1"/>
      <c r="S573" s="1"/>
      <c r="U573" s="1"/>
      <c r="V573" s="1"/>
      <c r="W573" s="1">
        <f t="shared" si="910"/>
        <v>0</v>
      </c>
      <c r="X573" s="1"/>
      <c r="Y573" s="1"/>
      <c r="Z573" s="1">
        <f>Table19[[#This Row],[Quantity2]]*Table19[[#This Row],[U Cost]]</f>
        <v>0</v>
      </c>
      <c r="AB573" s="1"/>
      <c r="AC573" s="1"/>
      <c r="AD573" s="1">
        <f t="shared" si="911"/>
        <v>0</v>
      </c>
      <c r="AE573" s="1"/>
      <c r="AF573" s="1">
        <f>SUM(Table19[[#This Row],[Total 
Paid]:[Shipping 
Charged]])</f>
        <v>0</v>
      </c>
      <c r="AG573" s="1"/>
      <c r="AH573" s="1"/>
      <c r="AI573" s="1">
        <f t="shared" si="912"/>
        <v>0</v>
      </c>
      <c r="AK573" s="1"/>
      <c r="AL573" s="1"/>
      <c r="AM573" s="1"/>
      <c r="AN573" s="1"/>
      <c r="AP573" s="30">
        <f t="shared" si="909"/>
        <v>0</v>
      </c>
      <c r="AQ573" s="1"/>
      <c r="AR573" s="1">
        <f t="shared" si="887"/>
        <v>0</v>
      </c>
      <c r="AS573" s="1"/>
      <c r="AT573" s="1"/>
      <c r="AU573" s="2">
        <f t="shared" si="913"/>
        <v>0</v>
      </c>
      <c r="AW573" s="1"/>
      <c r="AX573" s="1"/>
      <c r="AY573" s="1"/>
      <c r="AZ573" s="2">
        <f t="shared" si="908"/>
        <v>0</v>
      </c>
      <c r="BA573" s="2">
        <f>SUM(AF573,AH573,-AZ573,-Table19[[#This Row],[Sale Fee]])</f>
        <v>0</v>
      </c>
      <c r="BC573" s="1"/>
      <c r="BD573" s="1"/>
      <c r="BE573" s="1"/>
    </row>
    <row r="574" spans="1:57" x14ac:dyDescent="0.25">
      <c r="A574" s="1"/>
      <c r="B574" s="1"/>
      <c r="E574" s="4"/>
      <c r="F574" s="4"/>
      <c r="Q574" s="1"/>
      <c r="R574" s="1"/>
      <c r="S574" s="1"/>
      <c r="U574" s="1"/>
      <c r="V574" s="1"/>
      <c r="W574" s="1">
        <f t="shared" si="910"/>
        <v>0</v>
      </c>
      <c r="X574" s="1"/>
      <c r="Y574" s="1"/>
      <c r="Z574" s="1">
        <f>Table19[[#This Row],[Quantity2]]*Table19[[#This Row],[U Cost]]</f>
        <v>0</v>
      </c>
      <c r="AB574" s="1"/>
      <c r="AC574" s="1"/>
      <c r="AD574" s="1">
        <f t="shared" si="911"/>
        <v>0</v>
      </c>
      <c r="AE574" s="1"/>
      <c r="AF574" s="1">
        <f>SUM(Table19[[#This Row],[Total 
Paid]:[Shipping 
Charged]])</f>
        <v>0</v>
      </c>
      <c r="AG574" s="1"/>
      <c r="AH574" s="1"/>
      <c r="AI574" s="1">
        <f t="shared" si="912"/>
        <v>0</v>
      </c>
      <c r="AK574" s="1"/>
      <c r="AL574" s="1"/>
      <c r="AM574" s="1"/>
      <c r="AN574" s="1"/>
      <c r="AP574" s="30">
        <f t="shared" si="909"/>
        <v>0</v>
      </c>
      <c r="AQ574" s="1"/>
      <c r="AR574" s="1">
        <f t="shared" si="887"/>
        <v>0</v>
      </c>
      <c r="AS574" s="1"/>
      <c r="AT574" s="1"/>
      <c r="AU574" s="2">
        <f t="shared" si="913"/>
        <v>0</v>
      </c>
      <c r="AW574" s="1"/>
      <c r="AX574" s="1"/>
      <c r="AY574" s="1"/>
      <c r="AZ574" s="2">
        <f t="shared" si="908"/>
        <v>0</v>
      </c>
      <c r="BA574" s="2">
        <f>SUM(AF574,AH574,-AZ574,-Table19[[#This Row],[Sale Fee]])</f>
        <v>0</v>
      </c>
      <c r="BC574" s="1"/>
      <c r="BD574" s="1"/>
      <c r="BE574" s="1"/>
    </row>
    <row r="575" spans="1:57" x14ac:dyDescent="0.25">
      <c r="A575" s="1"/>
      <c r="B575" s="1"/>
      <c r="E575" s="4"/>
      <c r="F575" s="4"/>
      <c r="Q575" s="1"/>
      <c r="R575" s="1"/>
      <c r="S575" s="1"/>
      <c r="U575" s="1"/>
      <c r="V575" s="1"/>
      <c r="W575" s="1">
        <f t="shared" si="910"/>
        <v>0</v>
      </c>
      <c r="X575" s="1"/>
      <c r="Y575" s="1"/>
      <c r="Z575" s="1">
        <f>Table19[[#This Row],[Quantity2]]*Table19[[#This Row],[U Cost]]</f>
        <v>0</v>
      </c>
      <c r="AB575" s="1"/>
      <c r="AC575" s="1"/>
      <c r="AD575" s="1">
        <f t="shared" si="911"/>
        <v>0</v>
      </c>
      <c r="AE575" s="1"/>
      <c r="AF575" s="1">
        <f>SUM(Table19[[#This Row],[Total 
Paid]:[Shipping 
Charged]])</f>
        <v>0</v>
      </c>
      <c r="AG575" s="1"/>
      <c r="AH575" s="1"/>
      <c r="AI575" s="1">
        <f t="shared" si="912"/>
        <v>0</v>
      </c>
      <c r="AK575" s="1"/>
      <c r="AL575" s="1"/>
      <c r="AM575" s="1"/>
      <c r="AN575" s="1"/>
      <c r="AP575" s="30">
        <f t="shared" si="909"/>
        <v>0</v>
      </c>
      <c r="AQ575" s="1"/>
      <c r="AR575" s="1">
        <f t="shared" si="887"/>
        <v>0</v>
      </c>
      <c r="AS575" s="1"/>
      <c r="AT575" s="1"/>
      <c r="AU575" s="2">
        <f t="shared" si="913"/>
        <v>0</v>
      </c>
      <c r="AW575" s="1"/>
      <c r="AX575" s="1"/>
      <c r="AY575" s="1"/>
      <c r="AZ575" s="2">
        <f t="shared" si="908"/>
        <v>0</v>
      </c>
      <c r="BA575" s="2">
        <f>SUM(AF575,AH575,-AZ575,-Table19[[#This Row],[Sale Fee]])</f>
        <v>0</v>
      </c>
      <c r="BC575" s="1"/>
      <c r="BD575" s="1"/>
      <c r="BE575" s="1"/>
    </row>
    <row r="576" spans="1:57" x14ac:dyDescent="0.25">
      <c r="A576" s="1"/>
      <c r="B576" s="1"/>
      <c r="E576" s="4"/>
      <c r="F576" s="4"/>
      <c r="Q576" s="1"/>
      <c r="R576" s="1"/>
      <c r="S576" s="1"/>
      <c r="U576" s="1"/>
      <c r="V576" s="1"/>
      <c r="W576" s="1">
        <f t="shared" si="910"/>
        <v>0</v>
      </c>
      <c r="X576" s="1"/>
      <c r="Y576" s="1"/>
      <c r="Z576" s="1">
        <f>Table19[[#This Row],[Quantity2]]*Table19[[#This Row],[U Cost]]</f>
        <v>0</v>
      </c>
      <c r="AB576" s="1"/>
      <c r="AC576" s="1"/>
      <c r="AD576" s="1">
        <f t="shared" si="911"/>
        <v>0</v>
      </c>
      <c r="AE576" s="1"/>
      <c r="AF576" s="1">
        <f>SUM(Table19[[#This Row],[Total 
Paid]:[Shipping 
Charged]])</f>
        <v>0</v>
      </c>
      <c r="AG576" s="1"/>
      <c r="AH576" s="1"/>
      <c r="AI576" s="1">
        <f t="shared" si="912"/>
        <v>0</v>
      </c>
      <c r="AK576" s="1"/>
      <c r="AL576" s="1"/>
      <c r="AM576" s="1"/>
      <c r="AN576" s="1"/>
      <c r="AP576" s="30">
        <f t="shared" si="909"/>
        <v>0</v>
      </c>
      <c r="AQ576" s="1"/>
      <c r="AR576" s="1">
        <f t="shared" si="887"/>
        <v>0</v>
      </c>
      <c r="AS576" s="1"/>
      <c r="AT576" s="1"/>
      <c r="AU576" s="2">
        <f t="shared" si="913"/>
        <v>0</v>
      </c>
      <c r="AW576" s="1"/>
      <c r="AX576" s="1"/>
      <c r="AY576" s="1"/>
      <c r="AZ576" s="2">
        <f t="shared" si="908"/>
        <v>0</v>
      </c>
      <c r="BA576" s="2">
        <f>SUM(AF576,AH576,-AZ576,-Table19[[#This Row],[Sale Fee]])</f>
        <v>0</v>
      </c>
      <c r="BC576" s="1"/>
      <c r="BD576" s="1"/>
      <c r="BE576" s="1"/>
    </row>
    <row r="577" spans="1:57" x14ac:dyDescent="0.25">
      <c r="A577" s="1"/>
      <c r="B577" s="1"/>
      <c r="E577" s="4"/>
      <c r="F577" s="4"/>
      <c r="Q577" s="1"/>
      <c r="R577" s="1"/>
      <c r="S577" s="1"/>
      <c r="U577" s="1"/>
      <c r="V577" s="1"/>
      <c r="W577" s="1">
        <f t="shared" si="910"/>
        <v>0</v>
      </c>
      <c r="X577" s="1"/>
      <c r="Y577" s="1"/>
      <c r="Z577" s="1">
        <f>Table19[[#This Row],[Quantity2]]*Table19[[#This Row],[U Cost]]</f>
        <v>0</v>
      </c>
      <c r="AB577" s="1"/>
      <c r="AC577" s="1"/>
      <c r="AD577" s="1">
        <f t="shared" si="911"/>
        <v>0</v>
      </c>
      <c r="AE577" s="1"/>
      <c r="AF577" s="1">
        <f>SUM(Table19[[#This Row],[Total 
Paid]:[Shipping 
Charged]])</f>
        <v>0</v>
      </c>
      <c r="AG577" s="1"/>
      <c r="AH577" s="1"/>
      <c r="AI577" s="1">
        <f t="shared" si="912"/>
        <v>0</v>
      </c>
      <c r="AK577" s="1"/>
      <c r="AL577" s="1"/>
      <c r="AM577" s="1"/>
      <c r="AN577" s="1"/>
      <c r="AP577" s="30">
        <f t="shared" si="909"/>
        <v>0</v>
      </c>
      <c r="AQ577" s="1"/>
      <c r="AR577" s="1">
        <f t="shared" si="887"/>
        <v>0</v>
      </c>
      <c r="AS577" s="1"/>
      <c r="AT577" s="1"/>
      <c r="AU577" s="2">
        <f t="shared" si="913"/>
        <v>0</v>
      </c>
      <c r="AW577" s="1"/>
      <c r="AX577" s="1"/>
      <c r="AY577" s="1"/>
      <c r="AZ577" s="2">
        <f t="shared" si="908"/>
        <v>0</v>
      </c>
      <c r="BA577" s="2">
        <f>SUM(AF577,AH577,-AZ577,-Table19[[#This Row],[Sale Fee]])</f>
        <v>0</v>
      </c>
      <c r="BC577" s="1"/>
      <c r="BD577" s="1"/>
      <c r="BE577" s="1"/>
    </row>
    <row r="578" spans="1:57" x14ac:dyDescent="0.25">
      <c r="A578" s="1"/>
      <c r="B578" s="1"/>
      <c r="E578" s="4"/>
      <c r="F578" s="4"/>
      <c r="Q578" s="1"/>
      <c r="R578" s="1"/>
      <c r="S578" s="1"/>
      <c r="U578" s="1"/>
      <c r="V578" s="1"/>
      <c r="W578" s="1">
        <f t="shared" si="910"/>
        <v>0</v>
      </c>
      <c r="X578" s="1"/>
      <c r="Y578" s="1"/>
      <c r="Z578" s="1">
        <f>Table19[[#This Row],[Quantity2]]*Table19[[#This Row],[U Cost]]</f>
        <v>0</v>
      </c>
      <c r="AB578" s="1"/>
      <c r="AC578" s="1"/>
      <c r="AD578" s="1">
        <f t="shared" si="911"/>
        <v>0</v>
      </c>
      <c r="AE578" s="1"/>
      <c r="AF578" s="1">
        <f>SUM(Table19[[#This Row],[Total 
Paid]:[Shipping 
Charged]])</f>
        <v>0</v>
      </c>
      <c r="AG578" s="1"/>
      <c r="AH578" s="1"/>
      <c r="AI578" s="1">
        <f t="shared" si="912"/>
        <v>0</v>
      </c>
      <c r="AK578" s="1"/>
      <c r="AL578" s="1"/>
      <c r="AM578" s="1"/>
      <c r="AN578" s="1"/>
      <c r="AP578" s="30">
        <f t="shared" si="909"/>
        <v>0</v>
      </c>
      <c r="AQ578" s="1"/>
      <c r="AR578" s="1">
        <f t="shared" si="887"/>
        <v>0</v>
      </c>
      <c r="AS578" s="1"/>
      <c r="AT578" s="1"/>
      <c r="AU578" s="2">
        <f t="shared" si="913"/>
        <v>0</v>
      </c>
      <c r="AW578" s="1"/>
      <c r="AX578" s="1"/>
      <c r="AY578" s="1"/>
      <c r="AZ578" s="2">
        <f t="shared" si="908"/>
        <v>0</v>
      </c>
      <c r="BA578" s="2">
        <f>SUM(AF578,AH578,-AZ578,-Table19[[#This Row],[Sale Fee]])</f>
        <v>0</v>
      </c>
      <c r="BC578" s="1"/>
      <c r="BD578" s="1"/>
      <c r="BE578" s="1"/>
    </row>
    <row r="579" spans="1:57" x14ac:dyDescent="0.25">
      <c r="A579" s="1"/>
      <c r="B579" s="1"/>
      <c r="E579" s="4"/>
      <c r="F579" s="4"/>
      <c r="Q579" s="1"/>
      <c r="R579" s="1"/>
      <c r="S579" s="1"/>
      <c r="U579" s="1"/>
      <c r="V579" s="1"/>
      <c r="W579" s="1">
        <f t="shared" si="910"/>
        <v>0</v>
      </c>
      <c r="X579" s="1"/>
      <c r="Y579" s="1"/>
      <c r="Z579" s="1">
        <f>Table19[[#This Row],[Quantity2]]*Table19[[#This Row],[U Cost]]</f>
        <v>0</v>
      </c>
      <c r="AB579" s="1"/>
      <c r="AC579" s="1"/>
      <c r="AD579" s="1">
        <f t="shared" si="911"/>
        <v>0</v>
      </c>
      <c r="AE579" s="1"/>
      <c r="AF579" s="1">
        <f>SUM(Table19[[#This Row],[Total 
Paid]:[Shipping 
Charged]])</f>
        <v>0</v>
      </c>
      <c r="AG579" s="1"/>
      <c r="AH579" s="1"/>
      <c r="AI579" s="1">
        <f t="shared" si="912"/>
        <v>0</v>
      </c>
      <c r="AK579" s="1"/>
      <c r="AL579" s="1"/>
      <c r="AM579" s="1"/>
      <c r="AN579" s="1"/>
      <c r="AP579" s="30">
        <f t="shared" si="909"/>
        <v>0</v>
      </c>
      <c r="AQ579" s="1"/>
      <c r="AR579" s="1">
        <f t="shared" si="887"/>
        <v>0</v>
      </c>
      <c r="AS579" s="1"/>
      <c r="AT579" s="1"/>
      <c r="AU579" s="2">
        <f t="shared" si="913"/>
        <v>0</v>
      </c>
      <c r="AW579" s="1"/>
      <c r="AX579" s="1"/>
      <c r="AY579" s="1"/>
      <c r="AZ579" s="2">
        <f t="shared" si="908"/>
        <v>0</v>
      </c>
      <c r="BA579" s="2">
        <f>SUM(AF579,AH579,-AZ579,-Table19[[#This Row],[Sale Fee]])</f>
        <v>0</v>
      </c>
      <c r="BC579" s="1"/>
      <c r="BD579" s="1"/>
      <c r="BE579" s="1"/>
    </row>
    <row r="580" spans="1:57" x14ac:dyDescent="0.25">
      <c r="A580" s="1"/>
      <c r="B580" s="1"/>
      <c r="E580" s="4"/>
      <c r="F580" s="4"/>
      <c r="Q580" s="1"/>
      <c r="R580" s="1"/>
      <c r="S580" s="1"/>
      <c r="U580" s="1"/>
      <c r="V580" s="1"/>
      <c r="W580" s="1">
        <f t="shared" si="910"/>
        <v>0</v>
      </c>
      <c r="X580" s="1"/>
      <c r="Y580" s="1"/>
      <c r="Z580" s="1">
        <f>Table19[[#This Row],[Quantity2]]*Table19[[#This Row],[U Cost]]</f>
        <v>0</v>
      </c>
      <c r="AB580" s="1"/>
      <c r="AC580" s="1"/>
      <c r="AD580" s="1">
        <f t="shared" si="911"/>
        <v>0</v>
      </c>
      <c r="AE580" s="1"/>
      <c r="AF580" s="1">
        <f>SUM(Table19[[#This Row],[Total 
Paid]:[Shipping 
Charged]])</f>
        <v>0</v>
      </c>
      <c r="AG580" s="1"/>
      <c r="AH580" s="1"/>
      <c r="AI580" s="1">
        <f t="shared" si="912"/>
        <v>0</v>
      </c>
      <c r="AK580" s="1"/>
      <c r="AL580" s="1"/>
      <c r="AM580" s="1"/>
      <c r="AN580" s="1"/>
      <c r="AP580" s="30">
        <f t="shared" si="909"/>
        <v>0</v>
      </c>
      <c r="AQ580" s="1"/>
      <c r="AR580" s="1">
        <f t="shared" si="887"/>
        <v>0</v>
      </c>
      <c r="AS580" s="1"/>
      <c r="AT580" s="1"/>
      <c r="AU580" s="2">
        <f t="shared" si="913"/>
        <v>0</v>
      </c>
      <c r="AW580" s="1"/>
      <c r="AX580" s="1"/>
      <c r="AY580" s="1"/>
      <c r="AZ580" s="2">
        <f t="shared" si="908"/>
        <v>0</v>
      </c>
      <c r="BA580" s="2">
        <f>SUM(AF580,AH580,-AZ580,-Table19[[#This Row],[Sale Fee]])</f>
        <v>0</v>
      </c>
      <c r="BC580" s="1"/>
      <c r="BD580" s="1"/>
      <c r="BE580" s="1"/>
    </row>
    <row r="581" spans="1:57" x14ac:dyDescent="0.25">
      <c r="A581" s="1"/>
      <c r="B581" s="1"/>
      <c r="E581" s="4"/>
      <c r="F581" s="4"/>
      <c r="Q581" s="1"/>
      <c r="R581" s="1"/>
      <c r="S581" s="1"/>
      <c r="U581" s="1"/>
      <c r="V581" s="1"/>
      <c r="W581" s="1">
        <f t="shared" si="910"/>
        <v>0</v>
      </c>
      <c r="X581" s="1"/>
      <c r="Y581" s="1"/>
      <c r="Z581" s="1">
        <f>Table19[[#This Row],[Quantity2]]*Table19[[#This Row],[U Cost]]</f>
        <v>0</v>
      </c>
      <c r="AB581" s="1"/>
      <c r="AC581" s="1"/>
      <c r="AD581" s="1">
        <f t="shared" si="911"/>
        <v>0</v>
      </c>
      <c r="AE581" s="1"/>
      <c r="AF581" s="1">
        <f>SUM(Table19[[#This Row],[Total 
Paid]:[Shipping 
Charged]])</f>
        <v>0</v>
      </c>
      <c r="AG581" s="1"/>
      <c r="AH581" s="1"/>
      <c r="AI581" s="1">
        <f t="shared" si="912"/>
        <v>0</v>
      </c>
      <c r="AK581" s="1"/>
      <c r="AL581" s="1"/>
      <c r="AM581" s="1"/>
      <c r="AN581" s="1"/>
      <c r="AP581" s="30">
        <f t="shared" si="909"/>
        <v>0</v>
      </c>
      <c r="AQ581" s="1"/>
      <c r="AR581" s="1">
        <f t="shared" si="887"/>
        <v>0</v>
      </c>
      <c r="AS581" s="1"/>
      <c r="AT581" s="1"/>
      <c r="AU581" s="2">
        <f t="shared" si="913"/>
        <v>0</v>
      </c>
      <c r="AW581" s="1"/>
      <c r="AX581" s="1"/>
      <c r="AY581" s="1"/>
      <c r="AZ581" s="2">
        <f t="shared" si="908"/>
        <v>0</v>
      </c>
      <c r="BA581" s="2">
        <f>SUM(AF581,AH581,-AZ581,-Table19[[#This Row],[Sale Fee]])</f>
        <v>0</v>
      </c>
      <c r="BC581" s="1"/>
      <c r="BD581" s="1"/>
      <c r="BE581" s="1"/>
    </row>
    <row r="582" spans="1:57" x14ac:dyDescent="0.25">
      <c r="A582" s="1"/>
      <c r="B582" s="1"/>
      <c r="E582" s="4"/>
      <c r="F582" s="4"/>
      <c r="Q582" s="1"/>
      <c r="R582" s="1"/>
      <c r="S582" s="1"/>
      <c r="U582" s="1"/>
      <c r="V582" s="1"/>
      <c r="W582" s="1">
        <f t="shared" si="910"/>
        <v>0</v>
      </c>
      <c r="X582" s="1"/>
      <c r="Y582" s="1"/>
      <c r="Z582" s="1">
        <f>Table19[[#This Row],[Quantity2]]*Table19[[#This Row],[U Cost]]</f>
        <v>0</v>
      </c>
      <c r="AB582" s="1"/>
      <c r="AC582" s="1"/>
      <c r="AD582" s="1">
        <f t="shared" si="911"/>
        <v>0</v>
      </c>
      <c r="AE582" s="1"/>
      <c r="AF582" s="1">
        <f>SUM(Table19[[#This Row],[Total 
Paid]:[Shipping 
Charged]])</f>
        <v>0</v>
      </c>
      <c r="AG582" s="1"/>
      <c r="AH582" s="1"/>
      <c r="AI582" s="1">
        <f t="shared" si="912"/>
        <v>0</v>
      </c>
      <c r="AK582" s="1"/>
      <c r="AL582" s="1"/>
      <c r="AM582" s="1"/>
      <c r="AN582" s="1"/>
      <c r="AP582" s="30">
        <f t="shared" si="909"/>
        <v>0</v>
      </c>
      <c r="AQ582" s="1"/>
      <c r="AR582" s="1">
        <f t="shared" si="887"/>
        <v>0</v>
      </c>
      <c r="AS582" s="1"/>
      <c r="AT582" s="1"/>
      <c r="AU582" s="2">
        <f t="shared" si="913"/>
        <v>0</v>
      </c>
      <c r="AW582" s="1"/>
      <c r="AX582" s="1"/>
      <c r="AY582" s="1"/>
      <c r="AZ582" s="2">
        <f t="shared" si="908"/>
        <v>0</v>
      </c>
      <c r="BA582" s="2">
        <f>SUM(AF582,AH582,-AZ582,-Table19[[#This Row],[Sale Fee]])</f>
        <v>0</v>
      </c>
      <c r="BC582" s="1"/>
      <c r="BD582" s="1"/>
      <c r="BE582" s="1"/>
    </row>
    <row r="583" spans="1:57" x14ac:dyDescent="0.25">
      <c r="A583" s="1"/>
      <c r="B583" s="1"/>
      <c r="E583" s="4"/>
      <c r="F583" s="4"/>
      <c r="Q583" s="1"/>
      <c r="R583" s="1"/>
      <c r="S583" s="1"/>
      <c r="U583" s="1"/>
      <c r="V583" s="1"/>
      <c r="W583" s="1">
        <f t="shared" si="910"/>
        <v>0</v>
      </c>
      <c r="X583" s="1"/>
      <c r="Y583" s="1"/>
      <c r="Z583" s="1">
        <f>Table19[[#This Row],[Quantity2]]*Table19[[#This Row],[U Cost]]</f>
        <v>0</v>
      </c>
      <c r="AB583" s="1"/>
      <c r="AC583" s="1"/>
      <c r="AD583" s="1">
        <f t="shared" si="911"/>
        <v>0</v>
      </c>
      <c r="AE583" s="1"/>
      <c r="AF583" s="1">
        <f>SUM(Table19[[#This Row],[Total 
Paid]:[Shipping 
Charged]])</f>
        <v>0</v>
      </c>
      <c r="AG583" s="1"/>
      <c r="AH583" s="1"/>
      <c r="AI583" s="1">
        <f t="shared" si="912"/>
        <v>0</v>
      </c>
      <c r="AK583" s="1"/>
      <c r="AL583" s="1"/>
      <c r="AM583" s="1"/>
      <c r="AN583" s="1"/>
      <c r="AP583" s="30">
        <f t="shared" si="909"/>
        <v>0</v>
      </c>
      <c r="AQ583" s="1"/>
      <c r="AR583" s="1">
        <f t="shared" si="887"/>
        <v>0</v>
      </c>
      <c r="AS583" s="1"/>
      <c r="AT583" s="1"/>
      <c r="AU583" s="2">
        <f t="shared" si="913"/>
        <v>0</v>
      </c>
      <c r="AW583" s="1"/>
      <c r="AX583" s="1"/>
      <c r="AY583" s="1"/>
      <c r="AZ583" s="2">
        <f t="shared" si="908"/>
        <v>0</v>
      </c>
      <c r="BA583" s="2">
        <f>SUM(AF583,AH583,-AZ583,-Table19[[#This Row],[Sale Fee]])</f>
        <v>0</v>
      </c>
      <c r="BC583" s="1"/>
      <c r="BD583" s="1"/>
      <c r="BE583" s="1"/>
    </row>
    <row r="584" spans="1:57" x14ac:dyDescent="0.25">
      <c r="A584" s="1"/>
      <c r="B584" s="1"/>
      <c r="E584" s="4"/>
      <c r="F584" s="4"/>
      <c r="Q584" s="1"/>
      <c r="R584" s="1"/>
      <c r="S584" s="1"/>
      <c r="U584" s="1"/>
      <c r="V584" s="1"/>
      <c r="W584" s="1">
        <f t="shared" si="910"/>
        <v>0</v>
      </c>
      <c r="X584" s="1"/>
      <c r="Y584" s="1"/>
      <c r="Z584" s="1">
        <f>Table19[[#This Row],[Quantity2]]*Table19[[#This Row],[U Cost]]</f>
        <v>0</v>
      </c>
      <c r="AB584" s="1"/>
      <c r="AC584" s="1"/>
      <c r="AD584" s="1">
        <f t="shared" si="911"/>
        <v>0</v>
      </c>
      <c r="AE584" s="1"/>
      <c r="AF584" s="1">
        <f>SUM(Table19[[#This Row],[Total 
Paid]:[Shipping 
Charged]])</f>
        <v>0</v>
      </c>
      <c r="AG584" s="1"/>
      <c r="AH584" s="1"/>
      <c r="AI584" s="1">
        <f t="shared" si="912"/>
        <v>0</v>
      </c>
      <c r="AK584" s="1"/>
      <c r="AL584" s="1"/>
      <c r="AM584" s="1"/>
      <c r="AN584" s="1"/>
      <c r="AP584" s="30">
        <f t="shared" si="909"/>
        <v>0</v>
      </c>
      <c r="AQ584" s="1"/>
      <c r="AR584" s="1">
        <f t="shared" si="887"/>
        <v>0</v>
      </c>
      <c r="AS584" s="1"/>
      <c r="AT584" s="1"/>
      <c r="AU584" s="2">
        <f t="shared" si="913"/>
        <v>0</v>
      </c>
      <c r="AW584" s="1"/>
      <c r="AX584" s="1"/>
      <c r="AY584" s="1"/>
      <c r="AZ584" s="2">
        <f t="shared" si="908"/>
        <v>0</v>
      </c>
      <c r="BA584" s="2">
        <f>SUM(AF584,AH584,-AZ584,-Table19[[#This Row],[Sale Fee]])</f>
        <v>0</v>
      </c>
      <c r="BC584" s="1"/>
      <c r="BD584" s="1"/>
      <c r="BE584" s="1"/>
    </row>
    <row r="585" spans="1:57" x14ac:dyDescent="0.25">
      <c r="A585" s="1"/>
      <c r="B585" s="1"/>
      <c r="E585" s="4"/>
      <c r="F585" s="4"/>
      <c r="Q585" s="1"/>
      <c r="R585" s="1"/>
      <c r="S585" s="1"/>
      <c r="U585" s="1"/>
      <c r="V585" s="1"/>
      <c r="W585" s="1">
        <f t="shared" si="910"/>
        <v>0</v>
      </c>
      <c r="X585" s="1"/>
      <c r="Y585" s="1"/>
      <c r="Z585" s="1">
        <f>Table19[[#This Row],[Quantity2]]*Table19[[#This Row],[U Cost]]</f>
        <v>0</v>
      </c>
      <c r="AB585" s="1"/>
      <c r="AC585" s="1"/>
      <c r="AD585" s="1">
        <f t="shared" si="911"/>
        <v>0</v>
      </c>
      <c r="AE585" s="1"/>
      <c r="AF585" s="1">
        <f>SUM(Table19[[#This Row],[Total 
Paid]:[Shipping 
Charged]])</f>
        <v>0</v>
      </c>
      <c r="AG585" s="1"/>
      <c r="AH585" s="1"/>
      <c r="AI585" s="1">
        <f t="shared" si="912"/>
        <v>0</v>
      </c>
      <c r="AK585" s="1"/>
      <c r="AL585" s="1"/>
      <c r="AM585" s="1"/>
      <c r="AN585" s="1"/>
      <c r="AP585" s="30">
        <f t="shared" si="909"/>
        <v>0</v>
      </c>
      <c r="AQ585" s="1"/>
      <c r="AR585" s="1">
        <f t="shared" si="887"/>
        <v>0</v>
      </c>
      <c r="AS585" s="1"/>
      <c r="AT585" s="1"/>
      <c r="AU585" s="2">
        <f t="shared" si="913"/>
        <v>0</v>
      </c>
      <c r="AW585" s="1"/>
      <c r="AX585" s="1"/>
      <c r="AY585" s="1"/>
      <c r="AZ585" s="2">
        <f t="shared" si="908"/>
        <v>0</v>
      </c>
      <c r="BA585" s="2">
        <f>SUM(AF585,AH585,-AZ585,-Table19[[#This Row],[Sale Fee]])</f>
        <v>0</v>
      </c>
      <c r="BC585" s="1"/>
      <c r="BD585" s="1"/>
      <c r="BE585" s="1"/>
    </row>
    <row r="586" spans="1:57" x14ac:dyDescent="0.25">
      <c r="A586" s="1"/>
      <c r="B586" s="1"/>
      <c r="E586" s="4"/>
      <c r="F586" s="4"/>
      <c r="Q586" s="1"/>
      <c r="R586" s="1"/>
      <c r="S586" s="1"/>
      <c r="U586" s="1"/>
      <c r="V586" s="1"/>
      <c r="W586" s="1">
        <f t="shared" si="910"/>
        <v>0</v>
      </c>
      <c r="X586" s="1"/>
      <c r="Y586" s="1"/>
      <c r="Z586" s="1">
        <f>Table19[[#This Row],[Quantity2]]*Table19[[#This Row],[U Cost]]</f>
        <v>0</v>
      </c>
      <c r="AB586" s="1"/>
      <c r="AC586" s="1"/>
      <c r="AD586" s="1">
        <f t="shared" si="911"/>
        <v>0</v>
      </c>
      <c r="AE586" s="1"/>
      <c r="AF586" s="1">
        <f>SUM(Table19[[#This Row],[Total 
Paid]:[Shipping 
Charged]])</f>
        <v>0</v>
      </c>
      <c r="AG586" s="1"/>
      <c r="AH586" s="1"/>
      <c r="AI586" s="1">
        <f t="shared" si="912"/>
        <v>0</v>
      </c>
      <c r="AK586" s="1"/>
      <c r="AL586" s="1"/>
      <c r="AM586" s="1"/>
      <c r="AN586" s="1"/>
      <c r="AP586" s="30">
        <f t="shared" si="909"/>
        <v>0</v>
      </c>
      <c r="AQ586" s="1"/>
      <c r="AR586" s="1">
        <f t="shared" si="887"/>
        <v>0</v>
      </c>
      <c r="AS586" s="1"/>
      <c r="AT586" s="1"/>
      <c r="AU586" s="2">
        <f t="shared" si="913"/>
        <v>0</v>
      </c>
      <c r="AW586" s="1"/>
      <c r="AX586" s="1"/>
      <c r="AY586" s="1"/>
      <c r="AZ586" s="2">
        <f t="shared" si="908"/>
        <v>0</v>
      </c>
      <c r="BA586" s="2">
        <f>SUM(AF586,AH586,-AZ586,-Table19[[#This Row],[Sale Fee]])</f>
        <v>0</v>
      </c>
      <c r="BC586" s="1"/>
      <c r="BD586" s="1"/>
      <c r="BE586" s="1"/>
    </row>
    <row r="587" spans="1:57" x14ac:dyDescent="0.25">
      <c r="A587" s="1"/>
      <c r="B587" s="1"/>
      <c r="E587" s="4"/>
      <c r="F587" s="4"/>
      <c r="Q587" s="1"/>
      <c r="R587" s="1"/>
      <c r="S587" s="1"/>
      <c r="U587" s="1"/>
      <c r="V587" s="1"/>
      <c r="W587" s="1">
        <f t="shared" si="910"/>
        <v>0</v>
      </c>
      <c r="X587" s="1"/>
      <c r="Y587" s="1"/>
      <c r="Z587" s="1">
        <f>Table19[[#This Row],[Quantity2]]*Table19[[#This Row],[U Cost]]</f>
        <v>0</v>
      </c>
      <c r="AB587" s="1"/>
      <c r="AC587" s="1"/>
      <c r="AD587" s="1">
        <f t="shared" si="911"/>
        <v>0</v>
      </c>
      <c r="AE587" s="1"/>
      <c r="AF587" s="1">
        <f>SUM(Table19[[#This Row],[Total 
Paid]:[Shipping 
Charged]])</f>
        <v>0</v>
      </c>
      <c r="AG587" s="1"/>
      <c r="AH587" s="1"/>
      <c r="AI587" s="1">
        <f t="shared" si="912"/>
        <v>0</v>
      </c>
      <c r="AK587" s="1"/>
      <c r="AL587" s="1"/>
      <c r="AM587" s="1"/>
      <c r="AN587" s="1"/>
      <c r="AP587" s="30">
        <f t="shared" si="909"/>
        <v>0</v>
      </c>
      <c r="AQ587" s="1"/>
      <c r="AR587" s="1">
        <f t="shared" si="887"/>
        <v>0</v>
      </c>
      <c r="AS587" s="1"/>
      <c r="AT587" s="1"/>
      <c r="AU587" s="2">
        <f t="shared" si="913"/>
        <v>0</v>
      </c>
      <c r="AW587" s="1"/>
      <c r="AX587" s="1"/>
      <c r="AY587" s="1"/>
      <c r="AZ587" s="2">
        <f t="shared" si="908"/>
        <v>0</v>
      </c>
      <c r="BA587" s="2">
        <f>SUM(AF587,AH587,-AZ587,-Table19[[#This Row],[Sale Fee]])</f>
        <v>0</v>
      </c>
      <c r="BC587" s="1"/>
      <c r="BD587" s="1"/>
      <c r="BE587" s="1"/>
    </row>
    <row r="588" spans="1:57" x14ac:dyDescent="0.25">
      <c r="A588" s="1"/>
      <c r="B588" s="1"/>
      <c r="E588" s="4"/>
      <c r="F588" s="4"/>
      <c r="Q588" s="1"/>
      <c r="R588" s="1"/>
      <c r="S588" s="1"/>
      <c r="U588" s="1"/>
      <c r="V588" s="1"/>
      <c r="W588" s="1">
        <f t="shared" si="910"/>
        <v>0</v>
      </c>
      <c r="X588" s="1"/>
      <c r="Y588" s="1"/>
      <c r="Z588" s="1">
        <f>Table19[[#This Row],[Quantity2]]*Table19[[#This Row],[U Cost]]</f>
        <v>0</v>
      </c>
      <c r="AB588" s="1"/>
      <c r="AC588" s="1"/>
      <c r="AD588" s="1">
        <f t="shared" si="911"/>
        <v>0</v>
      </c>
      <c r="AE588" s="1"/>
      <c r="AF588" s="1">
        <f>SUM(Table19[[#This Row],[Total 
Paid]:[Shipping 
Charged]])</f>
        <v>0</v>
      </c>
      <c r="AG588" s="1"/>
      <c r="AH588" s="1"/>
      <c r="AI588" s="1">
        <f t="shared" si="912"/>
        <v>0</v>
      </c>
      <c r="AK588" s="1"/>
      <c r="AL588" s="1"/>
      <c r="AM588" s="1"/>
      <c r="AN588" s="1"/>
      <c r="AP588" s="30">
        <f t="shared" si="909"/>
        <v>0</v>
      </c>
      <c r="AQ588" s="1"/>
      <c r="AR588" s="1">
        <f t="shared" si="887"/>
        <v>0</v>
      </c>
      <c r="AS588" s="1"/>
      <c r="AT588" s="1"/>
      <c r="AU588" s="2">
        <f t="shared" si="913"/>
        <v>0</v>
      </c>
      <c r="AW588" s="1"/>
      <c r="AX588" s="1"/>
      <c r="AY588" s="1"/>
      <c r="AZ588" s="2">
        <f t="shared" si="908"/>
        <v>0</v>
      </c>
      <c r="BA588" s="2">
        <f>SUM(AF588,AH588,-AZ588,-Table19[[#This Row],[Sale Fee]])</f>
        <v>0</v>
      </c>
      <c r="BC588" s="1"/>
      <c r="BD588" s="1"/>
      <c r="BE588" s="1"/>
    </row>
    <row r="589" spans="1:57" x14ac:dyDescent="0.25">
      <c r="A589" s="1"/>
      <c r="B589" s="1"/>
      <c r="E589" s="4"/>
      <c r="F589" s="4"/>
      <c r="Q589" s="1"/>
      <c r="R589" s="1"/>
      <c r="S589" s="1"/>
      <c r="U589" s="1"/>
      <c r="V589" s="1"/>
      <c r="W589" s="1">
        <f t="shared" si="910"/>
        <v>0</v>
      </c>
      <c r="X589" s="1"/>
      <c r="Y589" s="1"/>
      <c r="Z589" s="1">
        <f>Table19[[#This Row],[Quantity2]]*Table19[[#This Row],[U Cost]]</f>
        <v>0</v>
      </c>
      <c r="AB589" s="1"/>
      <c r="AC589" s="1"/>
      <c r="AD589" s="1">
        <f t="shared" si="911"/>
        <v>0</v>
      </c>
      <c r="AE589" s="1"/>
      <c r="AF589" s="1">
        <f>SUM(Table19[[#This Row],[Total 
Paid]:[Shipping 
Charged]])</f>
        <v>0</v>
      </c>
      <c r="AG589" s="1"/>
      <c r="AH589" s="1"/>
      <c r="AI589" s="1">
        <f t="shared" si="912"/>
        <v>0</v>
      </c>
      <c r="AK589" s="1"/>
      <c r="AL589" s="1"/>
      <c r="AM589" s="1"/>
      <c r="AN589" s="1"/>
      <c r="AP589" s="30">
        <f t="shared" si="909"/>
        <v>0</v>
      </c>
      <c r="AQ589" s="1"/>
      <c r="AR589" s="1">
        <f t="shared" si="887"/>
        <v>0</v>
      </c>
      <c r="AS589" s="1"/>
      <c r="AT589" s="1"/>
      <c r="AU589" s="2">
        <f t="shared" si="913"/>
        <v>0</v>
      </c>
      <c r="AW589" s="1"/>
      <c r="AX589" s="1"/>
      <c r="AY589" s="1"/>
      <c r="AZ589" s="2">
        <f t="shared" si="908"/>
        <v>0</v>
      </c>
      <c r="BA589" s="2">
        <f>SUM(AF589,AH589,-AZ589,-Table19[[#This Row],[Sale Fee]])</f>
        <v>0</v>
      </c>
      <c r="BC589" s="1"/>
      <c r="BD589" s="1"/>
      <c r="BE589" s="1"/>
    </row>
    <row r="590" spans="1:57" x14ac:dyDescent="0.25">
      <c r="A590" s="1"/>
      <c r="B590" s="1"/>
      <c r="E590" s="4"/>
      <c r="F590" s="4"/>
      <c r="Q590" s="1"/>
      <c r="R590" s="1"/>
      <c r="S590" s="1"/>
      <c r="U590" s="1"/>
      <c r="V590" s="1"/>
      <c r="W590" s="1">
        <f t="shared" si="910"/>
        <v>0</v>
      </c>
      <c r="X590" s="1"/>
      <c r="Y590" s="1"/>
      <c r="Z590" s="1">
        <f>Table19[[#This Row],[Quantity2]]*Table19[[#This Row],[U Cost]]</f>
        <v>0</v>
      </c>
      <c r="AB590" s="1"/>
      <c r="AC590" s="1"/>
      <c r="AD590" s="1">
        <f t="shared" si="911"/>
        <v>0</v>
      </c>
      <c r="AE590" s="1"/>
      <c r="AF590" s="1">
        <f>SUM(Table19[[#This Row],[Total 
Paid]:[Shipping 
Charged]])</f>
        <v>0</v>
      </c>
      <c r="AG590" s="1"/>
      <c r="AH590" s="1"/>
      <c r="AI590" s="1">
        <f t="shared" si="912"/>
        <v>0</v>
      </c>
      <c r="AK590" s="1"/>
      <c r="AL590" s="1"/>
      <c r="AM590" s="1"/>
      <c r="AN590" s="1"/>
      <c r="AP590" s="30">
        <f t="shared" si="909"/>
        <v>0</v>
      </c>
      <c r="AQ590" s="1"/>
      <c r="AR590" s="1">
        <f t="shared" si="887"/>
        <v>0</v>
      </c>
      <c r="AS590" s="1"/>
      <c r="AT590" s="1"/>
      <c r="AU590" s="2">
        <f t="shared" si="913"/>
        <v>0</v>
      </c>
      <c r="AW590" s="1"/>
      <c r="AX590" s="1"/>
      <c r="AY590" s="1"/>
      <c r="AZ590" s="2">
        <f t="shared" si="908"/>
        <v>0</v>
      </c>
      <c r="BA590" s="2">
        <f>SUM(AF590,AH590,-AZ590,-Table19[[#This Row],[Sale Fee]])</f>
        <v>0</v>
      </c>
      <c r="BC590" s="1"/>
      <c r="BD590" s="1"/>
      <c r="BE590" s="1"/>
    </row>
    <row r="591" spans="1:57" x14ac:dyDescent="0.25">
      <c r="A591" s="1"/>
      <c r="B591" s="1"/>
      <c r="E591" s="4"/>
      <c r="F591" s="4"/>
      <c r="Q591" s="1"/>
      <c r="R591" s="1"/>
      <c r="S591" s="1"/>
      <c r="U591" s="1"/>
      <c r="V591" s="1"/>
      <c r="W591" s="1">
        <f t="shared" si="910"/>
        <v>0</v>
      </c>
      <c r="X591" s="1"/>
      <c r="Y591" s="1"/>
      <c r="Z591" s="1">
        <f>Table19[[#This Row],[Quantity2]]*Table19[[#This Row],[U Cost]]</f>
        <v>0</v>
      </c>
      <c r="AB591" s="1"/>
      <c r="AC591" s="1"/>
      <c r="AD591" s="1">
        <f t="shared" si="911"/>
        <v>0</v>
      </c>
      <c r="AE591" s="1"/>
      <c r="AF591" s="1">
        <f>SUM(Table19[[#This Row],[Total 
Paid]:[Shipping 
Charged]])</f>
        <v>0</v>
      </c>
      <c r="AG591" s="1"/>
      <c r="AH591" s="1"/>
      <c r="AI591" s="1">
        <f t="shared" si="912"/>
        <v>0</v>
      </c>
      <c r="AK591" s="1"/>
      <c r="AL591" s="1"/>
      <c r="AM591" s="1"/>
      <c r="AN591" s="1"/>
      <c r="AP591" s="30">
        <f t="shared" si="909"/>
        <v>0</v>
      </c>
      <c r="AQ591" s="1"/>
      <c r="AR591" s="1">
        <f t="shared" si="887"/>
        <v>0</v>
      </c>
      <c r="AS591" s="1"/>
      <c r="AT591" s="1"/>
      <c r="AU591" s="2">
        <f t="shared" si="913"/>
        <v>0</v>
      </c>
      <c r="AW591" s="1"/>
      <c r="AX591" s="1"/>
      <c r="AY591" s="1"/>
      <c r="AZ591" s="2">
        <f t="shared" si="908"/>
        <v>0</v>
      </c>
      <c r="BA591" s="2">
        <f>SUM(AF591,AH591,-AZ591,-Table19[[#This Row],[Sale Fee]])</f>
        <v>0</v>
      </c>
      <c r="BC591" s="1"/>
      <c r="BD591" s="1"/>
      <c r="BE591" s="1"/>
    </row>
    <row r="592" spans="1:57" x14ac:dyDescent="0.25">
      <c r="A592" s="1"/>
      <c r="B592" s="1"/>
      <c r="E592" s="4"/>
      <c r="F592" s="4"/>
      <c r="Q592" s="1"/>
      <c r="R592" s="1"/>
      <c r="S592" s="1"/>
      <c r="U592" s="1"/>
      <c r="V592" s="1"/>
      <c r="W592" s="1">
        <f t="shared" si="910"/>
        <v>0</v>
      </c>
      <c r="X592" s="1"/>
      <c r="Y592" s="1"/>
      <c r="Z592" s="1">
        <f>Table19[[#This Row],[Quantity2]]*Table19[[#This Row],[U Cost]]</f>
        <v>0</v>
      </c>
      <c r="AB592" s="1"/>
      <c r="AC592" s="1"/>
      <c r="AD592" s="1">
        <f t="shared" si="911"/>
        <v>0</v>
      </c>
      <c r="AE592" s="1"/>
      <c r="AF592" s="1">
        <f>SUM(Table19[[#This Row],[Total 
Paid]:[Shipping 
Charged]])</f>
        <v>0</v>
      </c>
      <c r="AG592" s="1"/>
      <c r="AH592" s="1"/>
      <c r="AI592" s="1">
        <f t="shared" si="912"/>
        <v>0</v>
      </c>
      <c r="AK592" s="1"/>
      <c r="AL592" s="1"/>
      <c r="AM592" s="1"/>
      <c r="AN592" s="1"/>
      <c r="AP592" s="30">
        <f t="shared" si="909"/>
        <v>0</v>
      </c>
      <c r="AQ592" s="1"/>
      <c r="AR592" s="1">
        <f t="shared" si="887"/>
        <v>0</v>
      </c>
      <c r="AS592" s="1"/>
      <c r="AT592" s="1"/>
      <c r="AU592" s="2">
        <f t="shared" si="913"/>
        <v>0</v>
      </c>
      <c r="AW592" s="1"/>
      <c r="AX592" s="1"/>
      <c r="AY592" s="1"/>
      <c r="AZ592" s="2">
        <f t="shared" ref="AZ592:AZ655" si="914">SUM(AU592,AW592,AX592,AY592)</f>
        <v>0</v>
      </c>
      <c r="BA592" s="2">
        <f>SUM(AF592,AH592,-AZ592,-Table19[[#This Row],[Sale Fee]])</f>
        <v>0</v>
      </c>
      <c r="BC592" s="1"/>
      <c r="BD592" s="1"/>
      <c r="BE592" s="1"/>
    </row>
    <row r="593" spans="1:57" x14ac:dyDescent="0.25">
      <c r="A593" s="1"/>
      <c r="B593" s="1"/>
      <c r="E593" s="4"/>
      <c r="F593" s="4"/>
      <c r="Q593" s="1"/>
      <c r="R593" s="1"/>
      <c r="S593" s="1"/>
      <c r="U593" s="1"/>
      <c r="V593" s="1"/>
      <c r="W593" s="1">
        <f t="shared" si="910"/>
        <v>0</v>
      </c>
      <c r="X593" s="1"/>
      <c r="Y593" s="1"/>
      <c r="Z593" s="1">
        <f>Table19[[#This Row],[Quantity2]]*Table19[[#This Row],[U Cost]]</f>
        <v>0</v>
      </c>
      <c r="AB593" s="1"/>
      <c r="AC593" s="1"/>
      <c r="AD593" s="1">
        <f t="shared" si="911"/>
        <v>0</v>
      </c>
      <c r="AE593" s="1"/>
      <c r="AF593" s="1">
        <f>SUM(Table19[[#This Row],[Total 
Paid]:[Shipping 
Charged]])</f>
        <v>0</v>
      </c>
      <c r="AG593" s="1"/>
      <c r="AH593" s="1"/>
      <c r="AI593" s="1">
        <f t="shared" si="912"/>
        <v>0</v>
      </c>
      <c r="AK593" s="1"/>
      <c r="AL593" s="1"/>
      <c r="AM593" s="1"/>
      <c r="AN593" s="1"/>
      <c r="AP593" s="30">
        <f t="shared" si="909"/>
        <v>0</v>
      </c>
      <c r="AQ593" s="1"/>
      <c r="AR593" s="1">
        <f t="shared" si="887"/>
        <v>0</v>
      </c>
      <c r="AS593" s="1"/>
      <c r="AT593" s="1"/>
      <c r="AU593" s="2">
        <f t="shared" si="913"/>
        <v>0</v>
      </c>
      <c r="AW593" s="1"/>
      <c r="AX593" s="1"/>
      <c r="AY593" s="1"/>
      <c r="AZ593" s="2">
        <f t="shared" si="914"/>
        <v>0</v>
      </c>
      <c r="BA593" s="2">
        <f>SUM(AF593,AH593,-AZ593,-Table19[[#This Row],[Sale Fee]])</f>
        <v>0</v>
      </c>
      <c r="BC593" s="1"/>
      <c r="BD593" s="1"/>
      <c r="BE593" s="1"/>
    </row>
    <row r="594" spans="1:57" x14ac:dyDescent="0.25">
      <c r="A594" s="1"/>
      <c r="B594" s="1"/>
      <c r="E594" s="4"/>
      <c r="F594" s="4"/>
      <c r="Q594" s="1"/>
      <c r="R594" s="1"/>
      <c r="S594" s="1"/>
      <c r="U594" s="1"/>
      <c r="V594" s="1"/>
      <c r="W594" s="1">
        <f t="shared" si="910"/>
        <v>0</v>
      </c>
      <c r="X594" s="1"/>
      <c r="Y594" s="1"/>
      <c r="Z594" s="1">
        <f>Table19[[#This Row],[Quantity2]]*Table19[[#This Row],[U Cost]]</f>
        <v>0</v>
      </c>
      <c r="AB594" s="1"/>
      <c r="AC594" s="1"/>
      <c r="AD594" s="1">
        <f t="shared" si="911"/>
        <v>0</v>
      </c>
      <c r="AE594" s="1"/>
      <c r="AF594" s="1">
        <f>SUM(Table19[[#This Row],[Total 
Paid]:[Shipping 
Charged]])</f>
        <v>0</v>
      </c>
      <c r="AG594" s="1"/>
      <c r="AH594" s="1"/>
      <c r="AI594" s="1">
        <f t="shared" si="912"/>
        <v>0</v>
      </c>
      <c r="AK594" s="1"/>
      <c r="AL594" s="1"/>
      <c r="AM594" s="1"/>
      <c r="AN594" s="1"/>
      <c r="AP594" s="30">
        <f t="shared" si="909"/>
        <v>0</v>
      </c>
      <c r="AQ594" s="1"/>
      <c r="AR594" s="1">
        <f t="shared" si="887"/>
        <v>0</v>
      </c>
      <c r="AS594" s="1"/>
      <c r="AT594" s="1"/>
      <c r="AU594" s="2">
        <f t="shared" si="913"/>
        <v>0</v>
      </c>
      <c r="AW594" s="1"/>
      <c r="AX594" s="1"/>
      <c r="AY594" s="1"/>
      <c r="AZ594" s="2">
        <f t="shared" si="914"/>
        <v>0</v>
      </c>
      <c r="BA594" s="2">
        <f>SUM(AF594,AH594,-AZ594,-Table19[[#This Row],[Sale Fee]])</f>
        <v>0</v>
      </c>
      <c r="BC594" s="1"/>
      <c r="BD594" s="1"/>
      <c r="BE594" s="1"/>
    </row>
    <row r="595" spans="1:57" x14ac:dyDescent="0.25">
      <c r="A595" s="1"/>
      <c r="B595" s="1"/>
      <c r="E595" s="4"/>
      <c r="F595" s="4"/>
      <c r="Q595" s="1"/>
      <c r="R595" s="1"/>
      <c r="S595" s="1"/>
      <c r="U595" s="1"/>
      <c r="V595" s="1"/>
      <c r="W595" s="1">
        <f t="shared" si="910"/>
        <v>0</v>
      </c>
      <c r="X595" s="1"/>
      <c r="Y595" s="1"/>
      <c r="Z595" s="1">
        <f>Table19[[#This Row],[Quantity2]]*Table19[[#This Row],[U Cost]]</f>
        <v>0</v>
      </c>
      <c r="AB595" s="1"/>
      <c r="AC595" s="1"/>
      <c r="AD595" s="1">
        <f t="shared" si="911"/>
        <v>0</v>
      </c>
      <c r="AE595" s="1"/>
      <c r="AF595" s="1">
        <f>SUM(Table19[[#This Row],[Total 
Paid]:[Shipping 
Charged]])</f>
        <v>0</v>
      </c>
      <c r="AG595" s="1"/>
      <c r="AH595" s="1"/>
      <c r="AI595" s="1">
        <f t="shared" si="912"/>
        <v>0</v>
      </c>
      <c r="AK595" s="1"/>
      <c r="AL595" s="1"/>
      <c r="AM595" s="1"/>
      <c r="AN595" s="1"/>
      <c r="AP595" s="30">
        <f t="shared" si="909"/>
        <v>0</v>
      </c>
      <c r="AQ595" s="1"/>
      <c r="AR595" s="1">
        <f t="shared" si="887"/>
        <v>0</v>
      </c>
      <c r="AS595" s="1"/>
      <c r="AT595" s="1"/>
      <c r="AU595" s="2">
        <f t="shared" si="913"/>
        <v>0</v>
      </c>
      <c r="AW595" s="1"/>
      <c r="AX595" s="1"/>
      <c r="AY595" s="1"/>
      <c r="AZ595" s="2">
        <f t="shared" si="914"/>
        <v>0</v>
      </c>
      <c r="BA595" s="2">
        <f>SUM(AF595,AH595,-AZ595,-Table19[[#This Row],[Sale Fee]])</f>
        <v>0</v>
      </c>
      <c r="BC595" s="1"/>
      <c r="BD595" s="1"/>
      <c r="BE595" s="1"/>
    </row>
    <row r="596" spans="1:57" x14ac:dyDescent="0.25">
      <c r="A596" s="1"/>
      <c r="B596" s="1"/>
      <c r="E596" s="4"/>
      <c r="F596" s="4"/>
      <c r="Q596" s="1"/>
      <c r="R596" s="1"/>
      <c r="S596" s="1"/>
      <c r="U596" s="1"/>
      <c r="V596" s="1"/>
      <c r="W596" s="1">
        <f t="shared" si="910"/>
        <v>0</v>
      </c>
      <c r="X596" s="1"/>
      <c r="Y596" s="1"/>
      <c r="Z596" s="1">
        <f>Table19[[#This Row],[Quantity2]]*Table19[[#This Row],[U Cost]]</f>
        <v>0</v>
      </c>
      <c r="AB596" s="1"/>
      <c r="AC596" s="1"/>
      <c r="AD596" s="1">
        <f t="shared" si="911"/>
        <v>0</v>
      </c>
      <c r="AE596" s="1"/>
      <c r="AF596" s="1">
        <f>SUM(Table19[[#This Row],[Total 
Paid]:[Shipping 
Charged]])</f>
        <v>0</v>
      </c>
      <c r="AG596" s="1"/>
      <c r="AH596" s="1"/>
      <c r="AI596" s="1">
        <f t="shared" si="912"/>
        <v>0</v>
      </c>
      <c r="AK596" s="1"/>
      <c r="AL596" s="1"/>
      <c r="AM596" s="1"/>
      <c r="AN596" s="1"/>
      <c r="AP596" s="30">
        <f t="shared" si="909"/>
        <v>0</v>
      </c>
      <c r="AQ596" s="1"/>
      <c r="AR596" s="1">
        <f t="shared" si="887"/>
        <v>0</v>
      </c>
      <c r="AS596" s="1"/>
      <c r="AT596" s="1"/>
      <c r="AU596" s="2">
        <f t="shared" si="913"/>
        <v>0</v>
      </c>
      <c r="AW596" s="1"/>
      <c r="AX596" s="1"/>
      <c r="AY596" s="1"/>
      <c r="AZ596" s="2">
        <f t="shared" si="914"/>
        <v>0</v>
      </c>
      <c r="BA596" s="2">
        <f>SUM(AF596,AH596,-AZ596,-Table19[[#This Row],[Sale Fee]])</f>
        <v>0</v>
      </c>
      <c r="BC596" s="1"/>
      <c r="BD596" s="1"/>
      <c r="BE596" s="1"/>
    </row>
    <row r="597" spans="1:57" x14ac:dyDescent="0.25">
      <c r="A597" s="1"/>
      <c r="B597" s="1"/>
      <c r="E597" s="4"/>
      <c r="F597" s="4"/>
      <c r="Q597" s="1"/>
      <c r="R597" s="1"/>
      <c r="S597" s="1"/>
      <c r="U597" s="1"/>
      <c r="V597" s="1"/>
      <c r="W597" s="1">
        <f t="shared" si="910"/>
        <v>0</v>
      </c>
      <c r="X597" s="1"/>
      <c r="Y597" s="1"/>
      <c r="Z597" s="1">
        <f>Table19[[#This Row],[Quantity2]]*Table19[[#This Row],[U Cost]]</f>
        <v>0</v>
      </c>
      <c r="AB597" s="1"/>
      <c r="AC597" s="1"/>
      <c r="AD597" s="1">
        <f t="shared" si="911"/>
        <v>0</v>
      </c>
      <c r="AE597" s="1"/>
      <c r="AF597" s="1">
        <f>SUM(Table19[[#This Row],[Total 
Paid]:[Shipping 
Charged]])</f>
        <v>0</v>
      </c>
      <c r="AG597" s="1"/>
      <c r="AH597" s="1"/>
      <c r="AI597" s="1">
        <f t="shared" si="912"/>
        <v>0</v>
      </c>
      <c r="AK597" s="1"/>
      <c r="AL597" s="1"/>
      <c r="AM597" s="1"/>
      <c r="AN597" s="1"/>
      <c r="AP597" s="30">
        <f t="shared" si="909"/>
        <v>0</v>
      </c>
      <c r="AQ597" s="1"/>
      <c r="AR597" s="1">
        <f t="shared" si="887"/>
        <v>0</v>
      </c>
      <c r="AS597" s="1"/>
      <c r="AT597" s="1"/>
      <c r="AU597" s="2">
        <f t="shared" si="913"/>
        <v>0</v>
      </c>
      <c r="AW597" s="1"/>
      <c r="AX597" s="1"/>
      <c r="AY597" s="1"/>
      <c r="AZ597" s="2">
        <f t="shared" si="914"/>
        <v>0</v>
      </c>
      <c r="BA597" s="2">
        <f>SUM(AF597,AH597,-AZ597,-Table19[[#This Row],[Sale Fee]])</f>
        <v>0</v>
      </c>
      <c r="BC597" s="1"/>
      <c r="BD597" s="1"/>
      <c r="BE597" s="1"/>
    </row>
    <row r="598" spans="1:57" x14ac:dyDescent="0.25">
      <c r="A598" s="1"/>
      <c r="B598" s="1"/>
      <c r="E598" s="4"/>
      <c r="F598" s="4"/>
      <c r="Q598" s="1"/>
      <c r="R598" s="1"/>
      <c r="S598" s="1"/>
      <c r="U598" s="1"/>
      <c r="V598" s="1"/>
      <c r="W598" s="1">
        <f t="shared" si="910"/>
        <v>0</v>
      </c>
      <c r="X598" s="1"/>
      <c r="Y598" s="1"/>
      <c r="Z598" s="1">
        <f>Table19[[#This Row],[Quantity2]]*Table19[[#This Row],[U Cost]]</f>
        <v>0</v>
      </c>
      <c r="AB598" s="1"/>
      <c r="AC598" s="1"/>
      <c r="AD598" s="1">
        <f t="shared" si="911"/>
        <v>0</v>
      </c>
      <c r="AE598" s="1"/>
      <c r="AF598" s="1">
        <f>SUM(Table19[[#This Row],[Total 
Paid]:[Shipping 
Charged]])</f>
        <v>0</v>
      </c>
      <c r="AG598" s="1"/>
      <c r="AH598" s="1"/>
      <c r="AI598" s="1">
        <f t="shared" si="912"/>
        <v>0</v>
      </c>
      <c r="AK598" s="1"/>
      <c r="AL598" s="1"/>
      <c r="AM598" s="1"/>
      <c r="AN598" s="1"/>
      <c r="AP598" s="30">
        <f t="shared" si="909"/>
        <v>0</v>
      </c>
      <c r="AQ598" s="1"/>
      <c r="AR598" s="1">
        <f t="shared" si="887"/>
        <v>0</v>
      </c>
      <c r="AS598" s="1"/>
      <c r="AT598" s="1"/>
      <c r="AU598" s="2">
        <f t="shared" si="913"/>
        <v>0</v>
      </c>
      <c r="AW598" s="1"/>
      <c r="AX598" s="1"/>
      <c r="AY598" s="1"/>
      <c r="AZ598" s="2">
        <f t="shared" si="914"/>
        <v>0</v>
      </c>
      <c r="BA598" s="2">
        <f>SUM(AF598,AH598,-AZ598,-Table19[[#This Row],[Sale Fee]])</f>
        <v>0</v>
      </c>
      <c r="BC598" s="1"/>
      <c r="BD598" s="1"/>
      <c r="BE598" s="1"/>
    </row>
    <row r="599" spans="1:57" x14ac:dyDescent="0.25">
      <c r="A599" s="1"/>
      <c r="B599" s="1"/>
      <c r="E599" s="4"/>
      <c r="F599" s="4"/>
      <c r="Q599" s="1"/>
      <c r="R599" s="1"/>
      <c r="S599" s="1"/>
      <c r="U599" s="1"/>
      <c r="V599" s="1"/>
      <c r="W599" s="1">
        <f t="shared" si="910"/>
        <v>0</v>
      </c>
      <c r="X599" s="1"/>
      <c r="Y599" s="1"/>
      <c r="Z599" s="1">
        <f>Table19[[#This Row],[Quantity2]]*Table19[[#This Row],[U Cost]]</f>
        <v>0</v>
      </c>
      <c r="AB599" s="1"/>
      <c r="AC599" s="1"/>
      <c r="AD599" s="1">
        <f t="shared" si="911"/>
        <v>0</v>
      </c>
      <c r="AE599" s="1"/>
      <c r="AF599" s="1">
        <f>SUM(Table19[[#This Row],[Total 
Paid]:[Shipping 
Charged]])</f>
        <v>0</v>
      </c>
      <c r="AG599" s="1"/>
      <c r="AH599" s="1"/>
      <c r="AI599" s="1">
        <f t="shared" si="912"/>
        <v>0</v>
      </c>
      <c r="AK599" s="1"/>
      <c r="AL599" s="1"/>
      <c r="AM599" s="1"/>
      <c r="AN599" s="1"/>
      <c r="AP599" s="30">
        <f t="shared" ref="AP599:AP662" si="915">AB599</f>
        <v>0</v>
      </c>
      <c r="AQ599" s="1"/>
      <c r="AR599" s="1">
        <f t="shared" si="887"/>
        <v>0</v>
      </c>
      <c r="AS599" s="1"/>
      <c r="AT599" s="1"/>
      <c r="AU599" s="2">
        <f t="shared" si="913"/>
        <v>0</v>
      </c>
      <c r="AW599" s="1"/>
      <c r="AX599" s="1"/>
      <c r="AY599" s="1"/>
      <c r="AZ599" s="2">
        <f t="shared" si="914"/>
        <v>0</v>
      </c>
      <c r="BA599" s="2">
        <f>SUM(AF599,AH599,-AZ599,-Table19[[#This Row],[Sale Fee]])</f>
        <v>0</v>
      </c>
      <c r="BC599" s="1"/>
      <c r="BD599" s="1"/>
      <c r="BE599" s="1"/>
    </row>
    <row r="600" spans="1:57" x14ac:dyDescent="0.25">
      <c r="A600" s="1"/>
      <c r="B600" s="1"/>
      <c r="E600" s="4"/>
      <c r="F600" s="4"/>
      <c r="Q600" s="1"/>
      <c r="R600" s="1"/>
      <c r="S600" s="1"/>
      <c r="U600" s="1"/>
      <c r="V600" s="1"/>
      <c r="W600" s="1">
        <f t="shared" si="910"/>
        <v>0</v>
      </c>
      <c r="X600" s="1"/>
      <c r="Y600" s="1"/>
      <c r="Z600" s="1">
        <f>Table19[[#This Row],[Quantity2]]*Table19[[#This Row],[U Cost]]</f>
        <v>0</v>
      </c>
      <c r="AB600" s="1"/>
      <c r="AC600" s="1"/>
      <c r="AD600" s="1">
        <f t="shared" si="911"/>
        <v>0</v>
      </c>
      <c r="AE600" s="1"/>
      <c r="AF600" s="1">
        <f>SUM(Table19[[#This Row],[Total 
Paid]:[Shipping 
Charged]])</f>
        <v>0</v>
      </c>
      <c r="AG600" s="1"/>
      <c r="AH600" s="1"/>
      <c r="AI600" s="1">
        <f t="shared" si="912"/>
        <v>0</v>
      </c>
      <c r="AK600" s="1"/>
      <c r="AL600" s="1"/>
      <c r="AM600" s="1"/>
      <c r="AN600" s="1"/>
      <c r="AP600" s="30">
        <f t="shared" si="915"/>
        <v>0</v>
      </c>
      <c r="AQ600" s="1"/>
      <c r="AR600" s="1">
        <f t="shared" si="887"/>
        <v>0</v>
      </c>
      <c r="AS600" s="1"/>
      <c r="AT600" s="1"/>
      <c r="AU600" s="2">
        <f t="shared" si="913"/>
        <v>0</v>
      </c>
      <c r="AW600" s="1"/>
      <c r="AX600" s="1"/>
      <c r="AY600" s="1"/>
      <c r="AZ600" s="2">
        <f t="shared" si="914"/>
        <v>0</v>
      </c>
      <c r="BA600" s="2">
        <f>SUM(AF600,AH600,-AZ600,-Table19[[#This Row],[Sale Fee]])</f>
        <v>0</v>
      </c>
      <c r="BC600" s="1"/>
      <c r="BD600" s="1"/>
      <c r="BE600" s="1"/>
    </row>
    <row r="601" spans="1:57" x14ac:dyDescent="0.25">
      <c r="A601" s="1"/>
      <c r="B601" s="1"/>
      <c r="E601" s="4"/>
      <c r="F601" s="4"/>
      <c r="Q601" s="1"/>
      <c r="R601" s="1"/>
      <c r="S601" s="1"/>
      <c r="U601" s="1"/>
      <c r="V601" s="1"/>
      <c r="W601" s="1">
        <f t="shared" si="910"/>
        <v>0</v>
      </c>
      <c r="X601" s="1"/>
      <c r="Y601" s="1"/>
      <c r="Z601" s="1">
        <f>Table19[[#This Row],[Quantity2]]*Table19[[#This Row],[U Cost]]</f>
        <v>0</v>
      </c>
      <c r="AB601" s="1"/>
      <c r="AC601" s="1"/>
      <c r="AD601" s="1">
        <f t="shared" si="911"/>
        <v>0</v>
      </c>
      <c r="AE601" s="1"/>
      <c r="AF601" s="1">
        <f>SUM(Table19[[#This Row],[Total 
Paid]:[Shipping 
Charged]])</f>
        <v>0</v>
      </c>
      <c r="AG601" s="1"/>
      <c r="AH601" s="1"/>
      <c r="AI601" s="1">
        <f t="shared" si="912"/>
        <v>0</v>
      </c>
      <c r="AK601" s="1"/>
      <c r="AL601" s="1"/>
      <c r="AM601" s="1"/>
      <c r="AN601" s="1"/>
      <c r="AP601" s="30">
        <f t="shared" si="915"/>
        <v>0</v>
      </c>
      <c r="AQ601" s="1"/>
      <c r="AR601" s="1">
        <f t="shared" si="887"/>
        <v>0</v>
      </c>
      <c r="AS601" s="1"/>
      <c r="AT601" s="1"/>
      <c r="AU601" s="2">
        <f t="shared" si="913"/>
        <v>0</v>
      </c>
      <c r="AW601" s="1"/>
      <c r="AX601" s="1"/>
      <c r="AY601" s="1"/>
      <c r="AZ601" s="2">
        <f t="shared" si="914"/>
        <v>0</v>
      </c>
      <c r="BA601" s="2">
        <f>SUM(AF601,AH601,-AZ601,-Table19[[#This Row],[Sale Fee]])</f>
        <v>0</v>
      </c>
      <c r="BC601" s="1"/>
      <c r="BD601" s="1"/>
      <c r="BE601" s="1"/>
    </row>
    <row r="602" spans="1:57" x14ac:dyDescent="0.25">
      <c r="A602" s="1"/>
      <c r="B602" s="1"/>
      <c r="E602" s="4"/>
      <c r="F602" s="4"/>
      <c r="Q602" s="1"/>
      <c r="R602" s="1"/>
      <c r="S602" s="1"/>
      <c r="U602" s="1"/>
      <c r="V602" s="1"/>
      <c r="W602" s="1">
        <f t="shared" si="910"/>
        <v>0</v>
      </c>
      <c r="X602" s="1"/>
      <c r="Y602" s="1"/>
      <c r="Z602" s="1">
        <f>Table19[[#This Row],[Quantity2]]*Table19[[#This Row],[U Cost]]</f>
        <v>0</v>
      </c>
      <c r="AB602" s="1"/>
      <c r="AC602" s="1"/>
      <c r="AD602" s="1">
        <f t="shared" si="911"/>
        <v>0</v>
      </c>
      <c r="AE602" s="1"/>
      <c r="AF602" s="1">
        <f>SUM(Table19[[#This Row],[Total 
Paid]:[Shipping 
Charged]])</f>
        <v>0</v>
      </c>
      <c r="AG602" s="1"/>
      <c r="AH602" s="1"/>
      <c r="AI602" s="1">
        <f t="shared" si="912"/>
        <v>0</v>
      </c>
      <c r="AK602" s="1"/>
      <c r="AL602" s="1"/>
      <c r="AM602" s="1"/>
      <c r="AN602" s="1"/>
      <c r="AP602" s="30">
        <f t="shared" si="915"/>
        <v>0</v>
      </c>
      <c r="AQ602" s="1"/>
      <c r="AR602" s="1">
        <f t="shared" si="887"/>
        <v>0</v>
      </c>
      <c r="AS602" s="1"/>
      <c r="AT602" s="1"/>
      <c r="AU602" s="2">
        <f t="shared" si="913"/>
        <v>0</v>
      </c>
      <c r="AW602" s="1"/>
      <c r="AX602" s="1"/>
      <c r="AY602" s="1"/>
      <c r="AZ602" s="2">
        <f t="shared" si="914"/>
        <v>0</v>
      </c>
      <c r="BA602" s="2">
        <f>SUM(AF602,AH602,-AZ602,-Table19[[#This Row],[Sale Fee]])</f>
        <v>0</v>
      </c>
      <c r="BC602" s="1"/>
      <c r="BD602" s="1"/>
      <c r="BE602" s="1"/>
    </row>
    <row r="603" spans="1:57" x14ac:dyDescent="0.25">
      <c r="A603" s="1"/>
      <c r="B603" s="1"/>
      <c r="E603" s="4"/>
      <c r="F603" s="4"/>
      <c r="Q603" s="1"/>
      <c r="R603" s="1"/>
      <c r="S603" s="1"/>
      <c r="U603" s="1"/>
      <c r="V603" s="1"/>
      <c r="W603" s="1">
        <f t="shared" si="910"/>
        <v>0</v>
      </c>
      <c r="X603" s="1"/>
      <c r="Y603" s="1"/>
      <c r="Z603" s="1">
        <f>Table19[[#This Row],[Quantity2]]*Table19[[#This Row],[U Cost]]</f>
        <v>0</v>
      </c>
      <c r="AB603" s="1"/>
      <c r="AC603" s="1"/>
      <c r="AD603" s="1">
        <f t="shared" si="911"/>
        <v>0</v>
      </c>
      <c r="AE603" s="1"/>
      <c r="AF603" s="1">
        <f>SUM(Table19[[#This Row],[Total 
Paid]:[Shipping 
Charged]])</f>
        <v>0</v>
      </c>
      <c r="AG603" s="1"/>
      <c r="AH603" s="1"/>
      <c r="AI603" s="1">
        <f t="shared" si="912"/>
        <v>0</v>
      </c>
      <c r="AK603" s="1"/>
      <c r="AL603" s="1"/>
      <c r="AM603" s="1"/>
      <c r="AN603" s="1"/>
      <c r="AP603" s="30">
        <f t="shared" si="915"/>
        <v>0</v>
      </c>
      <c r="AQ603" s="1"/>
      <c r="AR603" s="1">
        <f t="shared" si="887"/>
        <v>0</v>
      </c>
      <c r="AS603" s="1"/>
      <c r="AT603" s="1"/>
      <c r="AU603" s="2">
        <f t="shared" si="913"/>
        <v>0</v>
      </c>
      <c r="AW603" s="1"/>
      <c r="AX603" s="1"/>
      <c r="AY603" s="1"/>
      <c r="AZ603" s="2">
        <f t="shared" si="914"/>
        <v>0</v>
      </c>
      <c r="BA603" s="2">
        <f>SUM(AF603,AH603,-AZ603,-Table19[[#This Row],[Sale Fee]])</f>
        <v>0</v>
      </c>
      <c r="BC603" s="1"/>
      <c r="BD603" s="1"/>
      <c r="BE603" s="1"/>
    </row>
    <row r="604" spans="1:57" x14ac:dyDescent="0.25">
      <c r="A604" s="1"/>
      <c r="B604" s="1"/>
      <c r="E604" s="4"/>
      <c r="F604" s="4"/>
      <c r="Q604" s="1"/>
      <c r="R604" s="1"/>
      <c r="S604" s="1"/>
      <c r="U604" s="1"/>
      <c r="V604" s="1"/>
      <c r="W604" s="1">
        <f t="shared" ref="W604:W667" si="916">U604*V604</f>
        <v>0</v>
      </c>
      <c r="X604" s="1"/>
      <c r="Y604" s="1"/>
      <c r="Z604" s="1">
        <f>Table19[[#This Row],[Quantity2]]*Table19[[#This Row],[U Cost]]</f>
        <v>0</v>
      </c>
      <c r="AB604" s="1"/>
      <c r="AC604" s="1"/>
      <c r="AD604" s="1">
        <f t="shared" ref="AD604:AD667" si="917">AC604*AB604</f>
        <v>0</v>
      </c>
      <c r="AE604" s="1"/>
      <c r="AF604" s="1">
        <f>SUM(Table19[[#This Row],[Total 
Paid]:[Shipping 
Charged]])</f>
        <v>0</v>
      </c>
      <c r="AG604" s="1"/>
      <c r="AH604" s="1"/>
      <c r="AI604" s="1">
        <f t="shared" ref="AI604:AI667" si="918">SUM(AF604,AG604,AH604)</f>
        <v>0</v>
      </c>
      <c r="AK604" s="1"/>
      <c r="AL604" s="1"/>
      <c r="AM604" s="1"/>
      <c r="AN604" s="1"/>
      <c r="AP604" s="30">
        <f t="shared" si="915"/>
        <v>0</v>
      </c>
      <c r="AQ604" s="1"/>
      <c r="AR604" s="1">
        <f t="shared" si="887"/>
        <v>0</v>
      </c>
      <c r="AS604" s="1"/>
      <c r="AT604" s="1"/>
      <c r="AU604" s="2">
        <f t="shared" ref="AU604:AU667" si="919">SUM(AR604:AT604)</f>
        <v>0</v>
      </c>
      <c r="AW604" s="1"/>
      <c r="AX604" s="1"/>
      <c r="AY604" s="1"/>
      <c r="AZ604" s="2">
        <f t="shared" si="914"/>
        <v>0</v>
      </c>
      <c r="BA604" s="2">
        <f>SUM(AF604,AH604,-AZ604,-Table19[[#This Row],[Sale Fee]])</f>
        <v>0</v>
      </c>
      <c r="BC604" s="1"/>
      <c r="BD604" s="1"/>
      <c r="BE604" s="1"/>
    </row>
    <row r="605" spans="1:57" x14ac:dyDescent="0.25">
      <c r="A605" s="1"/>
      <c r="B605" s="1"/>
      <c r="E605" s="4"/>
      <c r="F605" s="4"/>
      <c r="Q605" s="1"/>
      <c r="R605" s="1"/>
      <c r="S605" s="1"/>
      <c r="U605" s="1"/>
      <c r="V605" s="1"/>
      <c r="W605" s="1">
        <f t="shared" si="916"/>
        <v>0</v>
      </c>
      <c r="X605" s="1"/>
      <c r="Y605" s="1"/>
      <c r="Z605" s="1">
        <f>Table19[[#This Row],[Quantity2]]*Table19[[#This Row],[U Cost]]</f>
        <v>0</v>
      </c>
      <c r="AB605" s="1"/>
      <c r="AC605" s="1"/>
      <c r="AD605" s="1">
        <f t="shared" si="917"/>
        <v>0</v>
      </c>
      <c r="AE605" s="1"/>
      <c r="AF605" s="1">
        <f>SUM(Table19[[#This Row],[Total 
Paid]:[Shipping 
Charged]])</f>
        <v>0</v>
      </c>
      <c r="AG605" s="1"/>
      <c r="AH605" s="1"/>
      <c r="AI605" s="1">
        <f t="shared" si="918"/>
        <v>0</v>
      </c>
      <c r="AK605" s="1"/>
      <c r="AL605" s="1"/>
      <c r="AM605" s="1"/>
      <c r="AN605" s="1"/>
      <c r="AP605" s="30">
        <f t="shared" si="915"/>
        <v>0</v>
      </c>
      <c r="AQ605" s="1"/>
      <c r="AR605" s="1">
        <f t="shared" si="887"/>
        <v>0</v>
      </c>
      <c r="AS605" s="1"/>
      <c r="AT605" s="1"/>
      <c r="AU605" s="2">
        <f t="shared" si="919"/>
        <v>0</v>
      </c>
      <c r="AW605" s="1"/>
      <c r="AX605" s="1"/>
      <c r="AY605" s="1"/>
      <c r="AZ605" s="2">
        <f t="shared" si="914"/>
        <v>0</v>
      </c>
      <c r="BA605" s="2">
        <f>SUM(AF605,AH605,-AZ605,-Table19[[#This Row],[Sale Fee]])</f>
        <v>0</v>
      </c>
      <c r="BC605" s="1"/>
      <c r="BD605" s="1"/>
      <c r="BE605" s="1"/>
    </row>
    <row r="606" spans="1:57" x14ac:dyDescent="0.25">
      <c r="A606" s="1"/>
      <c r="B606" s="1"/>
      <c r="E606" s="4"/>
      <c r="F606" s="4"/>
      <c r="Q606" s="1"/>
      <c r="R606" s="1"/>
      <c r="S606" s="1"/>
      <c r="U606" s="1"/>
      <c r="V606" s="1"/>
      <c r="W606" s="1">
        <f t="shared" si="916"/>
        <v>0</v>
      </c>
      <c r="X606" s="1"/>
      <c r="Y606" s="1"/>
      <c r="Z606" s="1">
        <f>Table19[[#This Row],[Quantity2]]*Table19[[#This Row],[U Cost]]</f>
        <v>0</v>
      </c>
      <c r="AB606" s="1"/>
      <c r="AC606" s="1"/>
      <c r="AD606" s="1">
        <f t="shared" si="917"/>
        <v>0</v>
      </c>
      <c r="AE606" s="1"/>
      <c r="AF606" s="1">
        <f>SUM(Table19[[#This Row],[Total 
Paid]:[Shipping 
Charged]])</f>
        <v>0</v>
      </c>
      <c r="AG606" s="1"/>
      <c r="AH606" s="1"/>
      <c r="AI606" s="1">
        <f t="shared" si="918"/>
        <v>0</v>
      </c>
      <c r="AK606" s="1"/>
      <c r="AL606" s="1"/>
      <c r="AM606" s="1"/>
      <c r="AN606" s="1"/>
      <c r="AP606" s="30">
        <f t="shared" si="915"/>
        <v>0</v>
      </c>
      <c r="AQ606" s="1"/>
      <c r="AR606" s="1">
        <f t="shared" si="887"/>
        <v>0</v>
      </c>
      <c r="AS606" s="1"/>
      <c r="AT606" s="1"/>
      <c r="AU606" s="2">
        <f t="shared" si="919"/>
        <v>0</v>
      </c>
      <c r="AW606" s="1"/>
      <c r="AX606" s="1"/>
      <c r="AY606" s="1"/>
      <c r="AZ606" s="2">
        <f t="shared" si="914"/>
        <v>0</v>
      </c>
      <c r="BA606" s="2">
        <f>SUM(AF606,AH606,-AZ606,-Table19[[#This Row],[Sale Fee]])</f>
        <v>0</v>
      </c>
      <c r="BC606" s="1"/>
      <c r="BD606" s="1"/>
      <c r="BE606" s="1"/>
    </row>
    <row r="607" spans="1:57" x14ac:dyDescent="0.25">
      <c r="A607" s="1"/>
      <c r="B607" s="1"/>
      <c r="E607" s="4"/>
      <c r="F607" s="4"/>
      <c r="Q607" s="1"/>
      <c r="R607" s="1"/>
      <c r="S607" s="1"/>
      <c r="U607" s="1"/>
      <c r="V607" s="1"/>
      <c r="W607" s="1">
        <f t="shared" si="916"/>
        <v>0</v>
      </c>
      <c r="X607" s="1"/>
      <c r="Y607" s="1"/>
      <c r="Z607" s="1">
        <f>Table19[[#This Row],[Quantity2]]*Table19[[#This Row],[U Cost]]</f>
        <v>0</v>
      </c>
      <c r="AB607" s="1"/>
      <c r="AC607" s="1"/>
      <c r="AD607" s="1">
        <f t="shared" si="917"/>
        <v>0</v>
      </c>
      <c r="AE607" s="1"/>
      <c r="AF607" s="1">
        <f>SUM(Table19[[#This Row],[Total 
Paid]:[Shipping 
Charged]])</f>
        <v>0</v>
      </c>
      <c r="AG607" s="1"/>
      <c r="AH607" s="1"/>
      <c r="AI607" s="1">
        <f t="shared" si="918"/>
        <v>0</v>
      </c>
      <c r="AK607" s="1"/>
      <c r="AL607" s="1"/>
      <c r="AM607" s="1"/>
      <c r="AN607" s="1"/>
      <c r="AP607" s="30">
        <f t="shared" si="915"/>
        <v>0</v>
      </c>
      <c r="AQ607" s="1"/>
      <c r="AR607" s="1">
        <f t="shared" si="887"/>
        <v>0</v>
      </c>
      <c r="AS607" s="1"/>
      <c r="AT607" s="1"/>
      <c r="AU607" s="2">
        <f t="shared" si="919"/>
        <v>0</v>
      </c>
      <c r="AW607" s="1"/>
      <c r="AX607" s="1"/>
      <c r="AY607" s="1"/>
      <c r="AZ607" s="2">
        <f t="shared" si="914"/>
        <v>0</v>
      </c>
      <c r="BA607" s="2">
        <f>SUM(AF607,AH607,-AZ607,-Table19[[#This Row],[Sale Fee]])</f>
        <v>0</v>
      </c>
      <c r="BC607" s="1"/>
      <c r="BD607" s="1"/>
      <c r="BE607" s="1"/>
    </row>
    <row r="608" spans="1:57" x14ac:dyDescent="0.25">
      <c r="A608" s="1"/>
      <c r="B608" s="1"/>
      <c r="E608" s="4"/>
      <c r="F608" s="4"/>
      <c r="Q608" s="1"/>
      <c r="R608" s="1"/>
      <c r="S608" s="1"/>
      <c r="U608" s="1"/>
      <c r="V608" s="1"/>
      <c r="W608" s="1">
        <f t="shared" si="916"/>
        <v>0</v>
      </c>
      <c r="X608" s="1"/>
      <c r="Y608" s="1"/>
      <c r="Z608" s="1">
        <f>Table19[[#This Row],[Quantity2]]*Table19[[#This Row],[U Cost]]</f>
        <v>0</v>
      </c>
      <c r="AB608" s="1"/>
      <c r="AC608" s="1"/>
      <c r="AD608" s="1">
        <f t="shared" si="917"/>
        <v>0</v>
      </c>
      <c r="AE608" s="1"/>
      <c r="AF608" s="1">
        <f>SUM(Table19[[#This Row],[Total 
Paid]:[Shipping 
Charged]])</f>
        <v>0</v>
      </c>
      <c r="AG608" s="1"/>
      <c r="AH608" s="1"/>
      <c r="AI608" s="1">
        <f t="shared" si="918"/>
        <v>0</v>
      </c>
      <c r="AK608" s="1"/>
      <c r="AL608" s="1"/>
      <c r="AM608" s="1"/>
      <c r="AN608" s="1"/>
      <c r="AP608" s="30">
        <f t="shared" si="915"/>
        <v>0</v>
      </c>
      <c r="AQ608" s="1"/>
      <c r="AR608" s="1">
        <f t="shared" si="887"/>
        <v>0</v>
      </c>
      <c r="AS608" s="1"/>
      <c r="AT608" s="1"/>
      <c r="AU608" s="2">
        <f t="shared" si="919"/>
        <v>0</v>
      </c>
      <c r="AW608" s="1"/>
      <c r="AX608" s="1"/>
      <c r="AY608" s="1"/>
      <c r="AZ608" s="2">
        <f t="shared" si="914"/>
        <v>0</v>
      </c>
      <c r="BA608" s="2">
        <f>SUM(AF608,AH608,-AZ608,-Table19[[#This Row],[Sale Fee]])</f>
        <v>0</v>
      </c>
      <c r="BC608" s="1"/>
      <c r="BD608" s="1"/>
      <c r="BE608" s="1"/>
    </row>
    <row r="609" spans="1:57" x14ac:dyDescent="0.25">
      <c r="A609" s="1"/>
      <c r="B609" s="1"/>
      <c r="E609" s="4"/>
      <c r="F609" s="4"/>
      <c r="Q609" s="1"/>
      <c r="R609" s="1"/>
      <c r="S609" s="1"/>
      <c r="U609" s="1"/>
      <c r="V609" s="1"/>
      <c r="W609" s="1">
        <f t="shared" si="916"/>
        <v>0</v>
      </c>
      <c r="X609" s="1"/>
      <c r="Y609" s="1"/>
      <c r="Z609" s="1">
        <f>Table19[[#This Row],[Quantity2]]*Table19[[#This Row],[U Cost]]</f>
        <v>0</v>
      </c>
      <c r="AB609" s="1"/>
      <c r="AC609" s="1"/>
      <c r="AD609" s="1">
        <f t="shared" si="917"/>
        <v>0</v>
      </c>
      <c r="AE609" s="1"/>
      <c r="AF609" s="1">
        <f>SUM(Table19[[#This Row],[Total 
Paid]:[Shipping 
Charged]])</f>
        <v>0</v>
      </c>
      <c r="AG609" s="1"/>
      <c r="AH609" s="1"/>
      <c r="AI609" s="1">
        <f t="shared" si="918"/>
        <v>0</v>
      </c>
      <c r="AK609" s="1"/>
      <c r="AL609" s="1"/>
      <c r="AM609" s="1"/>
      <c r="AN609" s="1"/>
      <c r="AP609" s="30">
        <f t="shared" si="915"/>
        <v>0</v>
      </c>
      <c r="AQ609" s="1"/>
      <c r="AR609" s="1">
        <f t="shared" si="887"/>
        <v>0</v>
      </c>
      <c r="AS609" s="1"/>
      <c r="AT609" s="1"/>
      <c r="AU609" s="2">
        <f t="shared" si="919"/>
        <v>0</v>
      </c>
      <c r="AW609" s="1"/>
      <c r="AX609" s="1"/>
      <c r="AY609" s="1"/>
      <c r="AZ609" s="2">
        <f t="shared" si="914"/>
        <v>0</v>
      </c>
      <c r="BA609" s="2">
        <f>SUM(AF609,AH609,-AZ609,-Table19[[#This Row],[Sale Fee]])</f>
        <v>0</v>
      </c>
      <c r="BC609" s="1"/>
      <c r="BD609" s="1"/>
      <c r="BE609" s="1"/>
    </row>
    <row r="610" spans="1:57" x14ac:dyDescent="0.25">
      <c r="A610" s="1"/>
      <c r="B610" s="1"/>
      <c r="E610" s="4"/>
      <c r="F610" s="4"/>
      <c r="Q610" s="1"/>
      <c r="R610" s="1"/>
      <c r="S610" s="1"/>
      <c r="U610" s="1"/>
      <c r="V610" s="1"/>
      <c r="W610" s="1">
        <f t="shared" si="916"/>
        <v>0</v>
      </c>
      <c r="X610" s="1"/>
      <c r="Y610" s="1"/>
      <c r="Z610" s="1">
        <f>Table19[[#This Row],[Quantity2]]*Table19[[#This Row],[U Cost]]</f>
        <v>0</v>
      </c>
      <c r="AB610" s="1"/>
      <c r="AC610" s="1"/>
      <c r="AD610" s="1">
        <f t="shared" si="917"/>
        <v>0</v>
      </c>
      <c r="AE610" s="1"/>
      <c r="AF610" s="1">
        <f>SUM(Table19[[#This Row],[Total 
Paid]:[Shipping 
Charged]])</f>
        <v>0</v>
      </c>
      <c r="AG610" s="1"/>
      <c r="AH610" s="1"/>
      <c r="AI610" s="1">
        <f t="shared" si="918"/>
        <v>0</v>
      </c>
      <c r="AK610" s="1"/>
      <c r="AL610" s="1"/>
      <c r="AM610" s="1"/>
      <c r="AN610" s="1"/>
      <c r="AP610" s="30">
        <f t="shared" si="915"/>
        <v>0</v>
      </c>
      <c r="AQ610" s="1"/>
      <c r="AR610" s="1">
        <f t="shared" si="887"/>
        <v>0</v>
      </c>
      <c r="AS610" s="1"/>
      <c r="AT610" s="1"/>
      <c r="AU610" s="2">
        <f t="shared" si="919"/>
        <v>0</v>
      </c>
      <c r="AW610" s="1"/>
      <c r="AX610" s="1"/>
      <c r="AY610" s="1"/>
      <c r="AZ610" s="2">
        <f t="shared" si="914"/>
        <v>0</v>
      </c>
      <c r="BA610" s="2">
        <f>SUM(AF610,AH610,-AZ610,-Table19[[#This Row],[Sale Fee]])</f>
        <v>0</v>
      </c>
      <c r="BC610" s="1"/>
      <c r="BD610" s="1"/>
      <c r="BE610" s="1"/>
    </row>
    <row r="611" spans="1:57" x14ac:dyDescent="0.25">
      <c r="A611" s="1"/>
      <c r="B611" s="1"/>
      <c r="E611" s="4"/>
      <c r="F611" s="4"/>
      <c r="Q611" s="1"/>
      <c r="R611" s="1"/>
      <c r="S611" s="1"/>
      <c r="U611" s="1"/>
      <c r="V611" s="1"/>
      <c r="W611" s="1">
        <f t="shared" si="916"/>
        <v>0</v>
      </c>
      <c r="X611" s="1"/>
      <c r="Y611" s="1"/>
      <c r="Z611" s="1">
        <f>Table19[[#This Row],[Quantity2]]*Table19[[#This Row],[U Cost]]</f>
        <v>0</v>
      </c>
      <c r="AB611" s="1"/>
      <c r="AC611" s="1"/>
      <c r="AD611" s="1">
        <f t="shared" si="917"/>
        <v>0</v>
      </c>
      <c r="AE611" s="1"/>
      <c r="AF611" s="1">
        <f>SUM(Table19[[#This Row],[Total 
Paid]:[Shipping 
Charged]])</f>
        <v>0</v>
      </c>
      <c r="AG611" s="1"/>
      <c r="AH611" s="1"/>
      <c r="AI611" s="1">
        <f t="shared" si="918"/>
        <v>0</v>
      </c>
      <c r="AK611" s="1"/>
      <c r="AL611" s="1"/>
      <c r="AM611" s="1"/>
      <c r="AN611" s="1"/>
      <c r="AP611" s="30">
        <f t="shared" si="915"/>
        <v>0</v>
      </c>
      <c r="AQ611" s="1"/>
      <c r="AR611" s="1">
        <f t="shared" si="887"/>
        <v>0</v>
      </c>
      <c r="AS611" s="1"/>
      <c r="AT611" s="1"/>
      <c r="AU611" s="2">
        <f t="shared" si="919"/>
        <v>0</v>
      </c>
      <c r="AW611" s="1"/>
      <c r="AX611" s="1"/>
      <c r="AY611" s="1"/>
      <c r="AZ611" s="2">
        <f t="shared" si="914"/>
        <v>0</v>
      </c>
      <c r="BA611" s="2">
        <f>SUM(AF611,AH611,-AZ611,-Table19[[#This Row],[Sale Fee]])</f>
        <v>0</v>
      </c>
      <c r="BC611" s="1"/>
      <c r="BD611" s="1"/>
      <c r="BE611" s="1"/>
    </row>
    <row r="612" spans="1:57" x14ac:dyDescent="0.25">
      <c r="A612" s="1"/>
      <c r="B612" s="1"/>
      <c r="E612" s="4"/>
      <c r="F612" s="4"/>
      <c r="Q612" s="1"/>
      <c r="R612" s="1"/>
      <c r="S612" s="1"/>
      <c r="U612" s="1"/>
      <c r="V612" s="1"/>
      <c r="W612" s="1">
        <f t="shared" si="916"/>
        <v>0</v>
      </c>
      <c r="X612" s="1"/>
      <c r="Y612" s="1"/>
      <c r="Z612" s="1">
        <f>Table19[[#This Row],[Quantity2]]*Table19[[#This Row],[U Cost]]</f>
        <v>0</v>
      </c>
      <c r="AB612" s="1"/>
      <c r="AC612" s="1"/>
      <c r="AD612" s="1">
        <f t="shared" si="917"/>
        <v>0</v>
      </c>
      <c r="AE612" s="1"/>
      <c r="AF612" s="1">
        <f>SUM(Table19[[#This Row],[Total 
Paid]:[Shipping 
Charged]])</f>
        <v>0</v>
      </c>
      <c r="AG612" s="1"/>
      <c r="AH612" s="1"/>
      <c r="AI612" s="1">
        <f t="shared" si="918"/>
        <v>0</v>
      </c>
      <c r="AK612" s="1"/>
      <c r="AL612" s="1"/>
      <c r="AM612" s="1"/>
      <c r="AN612" s="1"/>
      <c r="AP612" s="30">
        <f t="shared" si="915"/>
        <v>0</v>
      </c>
      <c r="AQ612" s="1"/>
      <c r="AR612" s="1">
        <f t="shared" si="887"/>
        <v>0</v>
      </c>
      <c r="AS612" s="1"/>
      <c r="AT612" s="1"/>
      <c r="AU612" s="2">
        <f t="shared" si="919"/>
        <v>0</v>
      </c>
      <c r="AW612" s="1"/>
      <c r="AX612" s="1"/>
      <c r="AY612" s="1"/>
      <c r="AZ612" s="2">
        <f t="shared" si="914"/>
        <v>0</v>
      </c>
      <c r="BA612" s="2">
        <f>SUM(AF612,AH612,-AZ612,-Table19[[#This Row],[Sale Fee]])</f>
        <v>0</v>
      </c>
      <c r="BC612" s="1"/>
      <c r="BD612" s="1"/>
      <c r="BE612" s="1"/>
    </row>
    <row r="613" spans="1:57" x14ac:dyDescent="0.25">
      <c r="A613" s="1"/>
      <c r="B613" s="1"/>
      <c r="E613" s="4"/>
      <c r="F613" s="4"/>
      <c r="Q613" s="1"/>
      <c r="R613" s="1"/>
      <c r="S613" s="1"/>
      <c r="U613" s="1"/>
      <c r="V613" s="1"/>
      <c r="W613" s="1">
        <f t="shared" si="916"/>
        <v>0</v>
      </c>
      <c r="X613" s="1"/>
      <c r="Y613" s="1"/>
      <c r="Z613" s="1">
        <f>Table19[[#This Row],[Quantity2]]*Table19[[#This Row],[U Cost]]</f>
        <v>0</v>
      </c>
      <c r="AB613" s="1"/>
      <c r="AC613" s="1"/>
      <c r="AD613" s="1">
        <f t="shared" si="917"/>
        <v>0</v>
      </c>
      <c r="AE613" s="1"/>
      <c r="AF613" s="1">
        <f>SUM(Table19[[#This Row],[Total 
Paid]:[Shipping 
Charged]])</f>
        <v>0</v>
      </c>
      <c r="AG613" s="1"/>
      <c r="AH613" s="1"/>
      <c r="AI613" s="1">
        <f t="shared" si="918"/>
        <v>0</v>
      </c>
      <c r="AK613" s="1"/>
      <c r="AL613" s="1"/>
      <c r="AM613" s="1"/>
      <c r="AN613" s="1"/>
      <c r="AP613" s="30">
        <f t="shared" si="915"/>
        <v>0</v>
      </c>
      <c r="AQ613" s="1"/>
      <c r="AR613" s="1">
        <f t="shared" si="887"/>
        <v>0</v>
      </c>
      <c r="AS613" s="1"/>
      <c r="AT613" s="1"/>
      <c r="AU613" s="2">
        <f t="shared" si="919"/>
        <v>0</v>
      </c>
      <c r="AW613" s="1"/>
      <c r="AX613" s="1"/>
      <c r="AY613" s="1"/>
      <c r="AZ613" s="2">
        <f t="shared" si="914"/>
        <v>0</v>
      </c>
      <c r="BA613" s="2">
        <f>SUM(AF613,AH613,-AZ613,-Table19[[#This Row],[Sale Fee]])</f>
        <v>0</v>
      </c>
      <c r="BC613" s="1"/>
      <c r="BD613" s="1"/>
      <c r="BE613" s="1"/>
    </row>
    <row r="614" spans="1:57" x14ac:dyDescent="0.25">
      <c r="A614" s="1"/>
      <c r="B614" s="1"/>
      <c r="E614" s="4"/>
      <c r="F614" s="4"/>
      <c r="Q614" s="1"/>
      <c r="R614" s="1"/>
      <c r="S614" s="1"/>
      <c r="U614" s="1"/>
      <c r="V614" s="1"/>
      <c r="W614" s="1">
        <f t="shared" si="916"/>
        <v>0</v>
      </c>
      <c r="X614" s="1"/>
      <c r="Y614" s="1"/>
      <c r="Z614" s="1">
        <f>Table19[[#This Row],[Quantity2]]*Table19[[#This Row],[U Cost]]</f>
        <v>0</v>
      </c>
      <c r="AB614" s="1"/>
      <c r="AC614" s="1"/>
      <c r="AD614" s="1">
        <f t="shared" si="917"/>
        <v>0</v>
      </c>
      <c r="AE614" s="1"/>
      <c r="AF614" s="1">
        <f>SUM(Table19[[#This Row],[Total 
Paid]:[Shipping 
Charged]])</f>
        <v>0</v>
      </c>
      <c r="AG614" s="1"/>
      <c r="AH614" s="1"/>
      <c r="AI614" s="1">
        <f t="shared" si="918"/>
        <v>0</v>
      </c>
      <c r="AK614" s="1"/>
      <c r="AL614" s="1"/>
      <c r="AM614" s="1"/>
      <c r="AN614" s="1"/>
      <c r="AP614" s="30">
        <f t="shared" si="915"/>
        <v>0</v>
      </c>
      <c r="AQ614" s="1"/>
      <c r="AR614" s="1">
        <f t="shared" si="887"/>
        <v>0</v>
      </c>
      <c r="AS614" s="1"/>
      <c r="AT614" s="1"/>
      <c r="AU614" s="2">
        <f t="shared" si="919"/>
        <v>0</v>
      </c>
      <c r="AW614" s="1"/>
      <c r="AX614" s="1"/>
      <c r="AY614" s="1"/>
      <c r="AZ614" s="2">
        <f t="shared" si="914"/>
        <v>0</v>
      </c>
      <c r="BA614" s="2">
        <f>SUM(AF614,AH614,-AZ614,-Table19[[#This Row],[Sale Fee]])</f>
        <v>0</v>
      </c>
      <c r="BC614" s="1"/>
      <c r="BD614" s="1"/>
      <c r="BE614" s="1"/>
    </row>
    <row r="615" spans="1:57" x14ac:dyDescent="0.25">
      <c r="A615" s="1"/>
      <c r="B615" s="1"/>
      <c r="E615" s="4"/>
      <c r="F615" s="4"/>
      <c r="Q615" s="1"/>
      <c r="R615" s="1"/>
      <c r="S615" s="1"/>
      <c r="U615" s="1"/>
      <c r="V615" s="1"/>
      <c r="W615" s="1">
        <f t="shared" si="916"/>
        <v>0</v>
      </c>
      <c r="X615" s="1"/>
      <c r="Y615" s="1"/>
      <c r="Z615" s="1">
        <f>Table19[[#This Row],[Quantity2]]*Table19[[#This Row],[U Cost]]</f>
        <v>0</v>
      </c>
      <c r="AB615" s="1"/>
      <c r="AC615" s="1"/>
      <c r="AD615" s="1">
        <f t="shared" si="917"/>
        <v>0</v>
      </c>
      <c r="AE615" s="1"/>
      <c r="AF615" s="1">
        <f>SUM(Table19[[#This Row],[Total 
Paid]:[Shipping 
Charged]])</f>
        <v>0</v>
      </c>
      <c r="AG615" s="1"/>
      <c r="AH615" s="1"/>
      <c r="AI615" s="1">
        <f t="shared" si="918"/>
        <v>0</v>
      </c>
      <c r="AK615" s="1"/>
      <c r="AL615" s="1"/>
      <c r="AM615" s="1"/>
      <c r="AN615" s="1"/>
      <c r="AP615" s="30">
        <f t="shared" si="915"/>
        <v>0</v>
      </c>
      <c r="AQ615" s="1"/>
      <c r="AR615" s="1">
        <f t="shared" si="887"/>
        <v>0</v>
      </c>
      <c r="AS615" s="1"/>
      <c r="AT615" s="1"/>
      <c r="AU615" s="2">
        <f t="shared" si="919"/>
        <v>0</v>
      </c>
      <c r="AW615" s="1"/>
      <c r="AX615" s="1"/>
      <c r="AY615" s="1"/>
      <c r="AZ615" s="2">
        <f t="shared" si="914"/>
        <v>0</v>
      </c>
      <c r="BA615" s="2">
        <f>SUM(AF615,AH615,-AZ615,-Table19[[#This Row],[Sale Fee]])</f>
        <v>0</v>
      </c>
      <c r="BC615" s="1"/>
      <c r="BD615" s="1"/>
      <c r="BE615" s="1"/>
    </row>
    <row r="616" spans="1:57" x14ac:dyDescent="0.25">
      <c r="A616" s="1"/>
      <c r="B616" s="1"/>
      <c r="E616" s="4"/>
      <c r="F616" s="4"/>
      <c r="Q616" s="1"/>
      <c r="R616" s="1"/>
      <c r="S616" s="1"/>
      <c r="U616" s="1"/>
      <c r="V616" s="1"/>
      <c r="W616" s="1">
        <f t="shared" si="916"/>
        <v>0</v>
      </c>
      <c r="X616" s="1"/>
      <c r="Y616" s="1"/>
      <c r="Z616" s="1">
        <f>Table19[[#This Row],[Quantity2]]*Table19[[#This Row],[U Cost]]</f>
        <v>0</v>
      </c>
      <c r="AB616" s="1"/>
      <c r="AC616" s="1"/>
      <c r="AD616" s="1">
        <f t="shared" si="917"/>
        <v>0</v>
      </c>
      <c r="AE616" s="1"/>
      <c r="AF616" s="1">
        <f>SUM(Table19[[#This Row],[Total 
Paid]:[Shipping 
Charged]])</f>
        <v>0</v>
      </c>
      <c r="AG616" s="1"/>
      <c r="AH616" s="1"/>
      <c r="AI616" s="1">
        <f t="shared" si="918"/>
        <v>0</v>
      </c>
      <c r="AK616" s="1"/>
      <c r="AL616" s="1"/>
      <c r="AM616" s="1"/>
      <c r="AN616" s="1"/>
      <c r="AP616" s="30">
        <f t="shared" si="915"/>
        <v>0</v>
      </c>
      <c r="AQ616" s="1"/>
      <c r="AR616" s="1">
        <f t="shared" si="887"/>
        <v>0</v>
      </c>
      <c r="AS616" s="1"/>
      <c r="AT616" s="1"/>
      <c r="AU616" s="2">
        <f t="shared" si="919"/>
        <v>0</v>
      </c>
      <c r="AW616" s="1"/>
      <c r="AX616" s="1"/>
      <c r="AY616" s="1"/>
      <c r="AZ616" s="2">
        <f t="shared" si="914"/>
        <v>0</v>
      </c>
      <c r="BA616" s="2">
        <f>SUM(AF616,AH616,-AZ616,-Table19[[#This Row],[Sale Fee]])</f>
        <v>0</v>
      </c>
      <c r="BC616" s="1"/>
      <c r="BD616" s="1"/>
      <c r="BE616" s="1"/>
    </row>
    <row r="617" spans="1:57" x14ac:dyDescent="0.25">
      <c r="A617" s="1"/>
      <c r="B617" s="1"/>
      <c r="E617" s="4"/>
      <c r="F617" s="4"/>
      <c r="Q617" s="1"/>
      <c r="R617" s="1"/>
      <c r="S617" s="1"/>
      <c r="U617" s="1"/>
      <c r="V617" s="1"/>
      <c r="W617" s="1">
        <f t="shared" si="916"/>
        <v>0</v>
      </c>
      <c r="X617" s="1"/>
      <c r="Y617" s="1"/>
      <c r="Z617" s="1">
        <f>Table19[[#This Row],[Quantity2]]*Table19[[#This Row],[U Cost]]</f>
        <v>0</v>
      </c>
      <c r="AB617" s="1"/>
      <c r="AC617" s="1"/>
      <c r="AD617" s="1">
        <f t="shared" si="917"/>
        <v>0</v>
      </c>
      <c r="AE617" s="1"/>
      <c r="AF617" s="1">
        <f>SUM(Table19[[#This Row],[Total 
Paid]:[Shipping 
Charged]])</f>
        <v>0</v>
      </c>
      <c r="AG617" s="1"/>
      <c r="AH617" s="1"/>
      <c r="AI617" s="1">
        <f t="shared" si="918"/>
        <v>0</v>
      </c>
      <c r="AK617" s="1"/>
      <c r="AL617" s="1"/>
      <c r="AM617" s="1"/>
      <c r="AN617" s="1"/>
      <c r="AP617" s="30">
        <f t="shared" si="915"/>
        <v>0</v>
      </c>
      <c r="AQ617" s="1"/>
      <c r="AR617" s="1">
        <f t="shared" si="887"/>
        <v>0</v>
      </c>
      <c r="AS617" s="1"/>
      <c r="AT617" s="1"/>
      <c r="AU617" s="2">
        <f t="shared" si="919"/>
        <v>0</v>
      </c>
      <c r="AW617" s="1"/>
      <c r="AX617" s="1"/>
      <c r="AY617" s="1"/>
      <c r="AZ617" s="2">
        <f t="shared" si="914"/>
        <v>0</v>
      </c>
      <c r="BA617" s="2">
        <f>SUM(AF617,AH617,-AZ617,-Table19[[#This Row],[Sale Fee]])</f>
        <v>0</v>
      </c>
      <c r="BC617" s="1"/>
      <c r="BD617" s="1"/>
      <c r="BE617" s="1"/>
    </row>
    <row r="618" spans="1:57" x14ac:dyDescent="0.25">
      <c r="A618" s="1"/>
      <c r="B618" s="1"/>
      <c r="E618" s="4"/>
      <c r="F618" s="4"/>
      <c r="Q618" s="1"/>
      <c r="R618" s="1"/>
      <c r="S618" s="1"/>
      <c r="U618" s="1"/>
      <c r="V618" s="1"/>
      <c r="W618" s="1">
        <f t="shared" si="916"/>
        <v>0</v>
      </c>
      <c r="X618" s="1"/>
      <c r="Y618" s="1"/>
      <c r="Z618" s="1">
        <f>Table19[[#This Row],[Quantity2]]*Table19[[#This Row],[U Cost]]</f>
        <v>0</v>
      </c>
      <c r="AB618" s="1"/>
      <c r="AC618" s="1"/>
      <c r="AD618" s="1">
        <f t="shared" si="917"/>
        <v>0</v>
      </c>
      <c r="AE618" s="1"/>
      <c r="AF618" s="1">
        <f>SUM(Table19[[#This Row],[Total 
Paid]:[Shipping 
Charged]])</f>
        <v>0</v>
      </c>
      <c r="AG618" s="1"/>
      <c r="AH618" s="1"/>
      <c r="AI618" s="1">
        <f t="shared" si="918"/>
        <v>0</v>
      </c>
      <c r="AK618" s="1"/>
      <c r="AL618" s="1"/>
      <c r="AM618" s="1"/>
      <c r="AN618" s="1"/>
      <c r="AP618" s="30">
        <f t="shared" si="915"/>
        <v>0</v>
      </c>
      <c r="AQ618" s="1"/>
      <c r="AR618" s="1">
        <f t="shared" si="887"/>
        <v>0</v>
      </c>
      <c r="AS618" s="1"/>
      <c r="AT618" s="1"/>
      <c r="AU618" s="2">
        <f t="shared" si="919"/>
        <v>0</v>
      </c>
      <c r="AW618" s="1"/>
      <c r="AX618" s="1"/>
      <c r="AY618" s="1"/>
      <c r="AZ618" s="2">
        <f t="shared" si="914"/>
        <v>0</v>
      </c>
      <c r="BA618" s="2">
        <f>SUM(AF618,AH618,-AZ618,-Table19[[#This Row],[Sale Fee]])</f>
        <v>0</v>
      </c>
      <c r="BC618" s="1"/>
      <c r="BD618" s="1"/>
      <c r="BE618" s="1"/>
    </row>
    <row r="619" spans="1:57" x14ac:dyDescent="0.25">
      <c r="A619" s="1"/>
      <c r="B619" s="1"/>
      <c r="E619" s="4"/>
      <c r="F619" s="4"/>
      <c r="Q619" s="1"/>
      <c r="R619" s="1"/>
      <c r="S619" s="1"/>
      <c r="U619" s="1"/>
      <c r="V619" s="1"/>
      <c r="W619" s="1">
        <f t="shared" si="916"/>
        <v>0</v>
      </c>
      <c r="X619" s="1"/>
      <c r="Y619" s="1"/>
      <c r="Z619" s="1">
        <f>Table19[[#This Row],[Quantity2]]*Table19[[#This Row],[U Cost]]</f>
        <v>0</v>
      </c>
      <c r="AB619" s="1"/>
      <c r="AC619" s="1"/>
      <c r="AD619" s="1">
        <f t="shared" si="917"/>
        <v>0</v>
      </c>
      <c r="AE619" s="1"/>
      <c r="AF619" s="1">
        <f>SUM(Table19[[#This Row],[Total 
Paid]:[Shipping 
Charged]])</f>
        <v>0</v>
      </c>
      <c r="AG619" s="1"/>
      <c r="AH619" s="1"/>
      <c r="AI619" s="1">
        <f t="shared" si="918"/>
        <v>0</v>
      </c>
      <c r="AK619" s="1"/>
      <c r="AL619" s="1"/>
      <c r="AM619" s="1"/>
      <c r="AN619" s="1"/>
      <c r="AP619" s="30">
        <f t="shared" si="915"/>
        <v>0</v>
      </c>
      <c r="AQ619" s="1"/>
      <c r="AR619" s="1">
        <f t="shared" si="887"/>
        <v>0</v>
      </c>
      <c r="AS619" s="1"/>
      <c r="AT619" s="1"/>
      <c r="AU619" s="2">
        <f t="shared" si="919"/>
        <v>0</v>
      </c>
      <c r="AW619" s="1"/>
      <c r="AX619" s="1"/>
      <c r="AY619" s="1"/>
      <c r="AZ619" s="2">
        <f t="shared" si="914"/>
        <v>0</v>
      </c>
      <c r="BA619" s="2">
        <f>SUM(AF619,AH619,-AZ619,-Table19[[#This Row],[Sale Fee]])</f>
        <v>0</v>
      </c>
      <c r="BC619" s="1"/>
      <c r="BD619" s="1"/>
      <c r="BE619" s="1"/>
    </row>
    <row r="620" spans="1:57" x14ac:dyDescent="0.25">
      <c r="A620" s="1"/>
      <c r="B620" s="1"/>
      <c r="E620" s="4"/>
      <c r="F620" s="4"/>
      <c r="Q620" s="1"/>
      <c r="R620" s="1"/>
      <c r="S620" s="1"/>
      <c r="U620" s="1"/>
      <c r="V620" s="1"/>
      <c r="W620" s="1">
        <f t="shared" si="916"/>
        <v>0</v>
      </c>
      <c r="X620" s="1"/>
      <c r="Y620" s="1"/>
      <c r="Z620" s="1">
        <f>Table19[[#This Row],[Quantity2]]*Table19[[#This Row],[U Cost]]</f>
        <v>0</v>
      </c>
      <c r="AB620" s="1"/>
      <c r="AC620" s="1"/>
      <c r="AD620" s="1">
        <f t="shared" si="917"/>
        <v>0</v>
      </c>
      <c r="AE620" s="1"/>
      <c r="AF620" s="1">
        <f>SUM(Table19[[#This Row],[Total 
Paid]:[Shipping 
Charged]])</f>
        <v>0</v>
      </c>
      <c r="AG620" s="1"/>
      <c r="AH620" s="1"/>
      <c r="AI620" s="1">
        <f t="shared" si="918"/>
        <v>0</v>
      </c>
      <c r="AK620" s="1"/>
      <c r="AL620" s="1"/>
      <c r="AM620" s="1"/>
      <c r="AN620" s="1"/>
      <c r="AP620" s="30">
        <f t="shared" si="915"/>
        <v>0</v>
      </c>
      <c r="AQ620" s="1"/>
      <c r="AR620" s="1">
        <f t="shared" si="887"/>
        <v>0</v>
      </c>
      <c r="AS620" s="1"/>
      <c r="AT620" s="1"/>
      <c r="AU620" s="2">
        <f t="shared" si="919"/>
        <v>0</v>
      </c>
      <c r="AW620" s="1"/>
      <c r="AX620" s="1"/>
      <c r="AY620" s="1"/>
      <c r="AZ620" s="2">
        <f t="shared" si="914"/>
        <v>0</v>
      </c>
      <c r="BA620" s="2">
        <f>SUM(AF620,AH620,-AZ620,-Table19[[#This Row],[Sale Fee]])</f>
        <v>0</v>
      </c>
      <c r="BC620" s="1"/>
      <c r="BD620" s="1"/>
      <c r="BE620" s="1"/>
    </row>
    <row r="621" spans="1:57" x14ac:dyDescent="0.25">
      <c r="A621" s="1"/>
      <c r="B621" s="1"/>
      <c r="E621" s="4"/>
      <c r="F621" s="4"/>
      <c r="Q621" s="1"/>
      <c r="R621" s="1"/>
      <c r="S621" s="1"/>
      <c r="U621" s="1"/>
      <c r="V621" s="1"/>
      <c r="W621" s="1">
        <f t="shared" si="916"/>
        <v>0</v>
      </c>
      <c r="X621" s="1"/>
      <c r="Y621" s="1"/>
      <c r="Z621" s="1">
        <f>Table19[[#This Row],[Quantity2]]*Table19[[#This Row],[U Cost]]</f>
        <v>0</v>
      </c>
      <c r="AB621" s="1"/>
      <c r="AC621" s="1"/>
      <c r="AD621" s="1">
        <f t="shared" si="917"/>
        <v>0</v>
      </c>
      <c r="AE621" s="1"/>
      <c r="AF621" s="1">
        <f>SUM(Table19[[#This Row],[Total 
Paid]:[Shipping 
Charged]])</f>
        <v>0</v>
      </c>
      <c r="AG621" s="1"/>
      <c r="AH621" s="1"/>
      <c r="AI621" s="1">
        <f t="shared" si="918"/>
        <v>0</v>
      </c>
      <c r="AK621" s="1"/>
      <c r="AL621" s="1"/>
      <c r="AM621" s="1"/>
      <c r="AN621" s="1"/>
      <c r="AP621" s="30">
        <f t="shared" si="915"/>
        <v>0</v>
      </c>
      <c r="AQ621" s="1"/>
      <c r="AR621" s="1">
        <f t="shared" si="887"/>
        <v>0</v>
      </c>
      <c r="AS621" s="1"/>
      <c r="AT621" s="1"/>
      <c r="AU621" s="2">
        <f t="shared" si="919"/>
        <v>0</v>
      </c>
      <c r="AW621" s="1"/>
      <c r="AX621" s="1"/>
      <c r="AY621" s="1"/>
      <c r="AZ621" s="2">
        <f t="shared" si="914"/>
        <v>0</v>
      </c>
      <c r="BA621" s="2">
        <f>SUM(AF621,AH621,-AZ621,-Table19[[#This Row],[Sale Fee]])</f>
        <v>0</v>
      </c>
      <c r="BC621" s="1"/>
      <c r="BD621" s="1"/>
      <c r="BE621" s="1"/>
    </row>
    <row r="622" spans="1:57" x14ac:dyDescent="0.25">
      <c r="A622" s="1"/>
      <c r="B622" s="1"/>
      <c r="E622" s="4"/>
      <c r="F622" s="4"/>
      <c r="Q622" s="1"/>
      <c r="R622" s="1"/>
      <c r="S622" s="1"/>
      <c r="U622" s="1"/>
      <c r="V622" s="1"/>
      <c r="W622" s="1">
        <f t="shared" si="916"/>
        <v>0</v>
      </c>
      <c r="X622" s="1"/>
      <c r="Y622" s="1"/>
      <c r="Z622" s="1">
        <f>Table19[[#This Row],[Quantity2]]*Table19[[#This Row],[U Cost]]</f>
        <v>0</v>
      </c>
      <c r="AB622" s="1"/>
      <c r="AC622" s="1"/>
      <c r="AD622" s="1">
        <f t="shared" si="917"/>
        <v>0</v>
      </c>
      <c r="AE622" s="1"/>
      <c r="AF622" s="1">
        <f>SUM(Table19[[#This Row],[Total 
Paid]:[Shipping 
Charged]])</f>
        <v>0</v>
      </c>
      <c r="AG622" s="1"/>
      <c r="AH622" s="1"/>
      <c r="AI622" s="1">
        <f t="shared" si="918"/>
        <v>0</v>
      </c>
      <c r="AK622" s="1"/>
      <c r="AL622" s="1"/>
      <c r="AM622" s="1"/>
      <c r="AN622" s="1"/>
      <c r="AP622" s="30">
        <f t="shared" si="915"/>
        <v>0</v>
      </c>
      <c r="AQ622" s="1"/>
      <c r="AR622" s="1">
        <f t="shared" si="887"/>
        <v>0</v>
      </c>
      <c r="AS622" s="1"/>
      <c r="AT622" s="1"/>
      <c r="AU622" s="2">
        <f t="shared" si="919"/>
        <v>0</v>
      </c>
      <c r="AW622" s="1"/>
      <c r="AX622" s="1"/>
      <c r="AY622" s="1"/>
      <c r="AZ622" s="2">
        <f t="shared" si="914"/>
        <v>0</v>
      </c>
      <c r="BA622" s="2">
        <f>SUM(AF622,AH622,-AZ622,-Table19[[#This Row],[Sale Fee]])</f>
        <v>0</v>
      </c>
      <c r="BC622" s="1"/>
      <c r="BD622" s="1"/>
      <c r="BE622" s="1"/>
    </row>
    <row r="623" spans="1:57" x14ac:dyDescent="0.25">
      <c r="A623" s="1"/>
      <c r="B623" s="1"/>
      <c r="E623" s="4"/>
      <c r="F623" s="4"/>
      <c r="Q623" s="1"/>
      <c r="R623" s="1"/>
      <c r="S623" s="1"/>
      <c r="U623" s="1"/>
      <c r="V623" s="1"/>
      <c r="W623" s="1">
        <f t="shared" si="916"/>
        <v>0</v>
      </c>
      <c r="X623" s="1"/>
      <c r="Y623" s="1"/>
      <c r="Z623" s="1">
        <f>Table19[[#This Row],[Quantity2]]*Table19[[#This Row],[U Cost]]</f>
        <v>0</v>
      </c>
      <c r="AB623" s="1"/>
      <c r="AC623" s="1"/>
      <c r="AD623" s="1">
        <f t="shared" si="917"/>
        <v>0</v>
      </c>
      <c r="AE623" s="1"/>
      <c r="AF623" s="1">
        <f>SUM(Table19[[#This Row],[Total 
Paid]:[Shipping 
Charged]])</f>
        <v>0</v>
      </c>
      <c r="AG623" s="1"/>
      <c r="AH623" s="1"/>
      <c r="AI623" s="1">
        <f t="shared" si="918"/>
        <v>0</v>
      </c>
      <c r="AK623" s="1"/>
      <c r="AL623" s="1"/>
      <c r="AM623" s="1"/>
      <c r="AN623" s="1"/>
      <c r="AP623" s="30">
        <f t="shared" si="915"/>
        <v>0</v>
      </c>
      <c r="AQ623" s="1"/>
      <c r="AR623" s="1">
        <f t="shared" si="887"/>
        <v>0</v>
      </c>
      <c r="AS623" s="1"/>
      <c r="AT623" s="1"/>
      <c r="AU623" s="2">
        <f t="shared" si="919"/>
        <v>0</v>
      </c>
      <c r="AW623" s="1"/>
      <c r="AX623" s="1"/>
      <c r="AY623" s="1"/>
      <c r="AZ623" s="2">
        <f t="shared" si="914"/>
        <v>0</v>
      </c>
      <c r="BA623" s="2">
        <f>SUM(AF623,AH623,-AZ623,-Table19[[#This Row],[Sale Fee]])</f>
        <v>0</v>
      </c>
      <c r="BC623" s="1"/>
      <c r="BD623" s="1"/>
      <c r="BE623" s="1"/>
    </row>
    <row r="624" spans="1:57" x14ac:dyDescent="0.25">
      <c r="A624" s="1"/>
      <c r="B624" s="1"/>
      <c r="Q624" s="1"/>
      <c r="R624" s="1"/>
      <c r="S624" s="1"/>
      <c r="U624" s="1"/>
      <c r="V624" s="1"/>
      <c r="W624" s="1">
        <f t="shared" si="916"/>
        <v>0</v>
      </c>
      <c r="X624" s="1"/>
      <c r="Y624" s="1"/>
      <c r="Z624" s="1">
        <f>Table19[[#This Row],[Quantity2]]*Table19[[#This Row],[U Cost]]</f>
        <v>0</v>
      </c>
      <c r="AB624" s="1"/>
      <c r="AC624" s="1"/>
      <c r="AD624" s="1">
        <f t="shared" si="917"/>
        <v>0</v>
      </c>
      <c r="AE624" s="1"/>
      <c r="AF624" s="1">
        <f>SUM(Table19[[#This Row],[Total 
Paid]:[Shipping 
Charged]])</f>
        <v>0</v>
      </c>
      <c r="AG624" s="1"/>
      <c r="AH624" s="1"/>
      <c r="AI624" s="1">
        <f t="shared" si="918"/>
        <v>0</v>
      </c>
      <c r="AK624" s="1"/>
      <c r="AL624" s="1"/>
      <c r="AM624" s="1"/>
      <c r="AN624" s="1"/>
      <c r="AP624" s="30">
        <f t="shared" si="915"/>
        <v>0</v>
      </c>
      <c r="AQ624" s="1"/>
      <c r="AR624" s="1">
        <f t="shared" si="887"/>
        <v>0</v>
      </c>
      <c r="AS624" s="1"/>
      <c r="AT624" s="1"/>
      <c r="AU624" s="2">
        <f t="shared" si="919"/>
        <v>0</v>
      </c>
      <c r="AW624" s="1"/>
      <c r="AX624" s="1"/>
      <c r="AY624" s="1"/>
      <c r="AZ624" s="2">
        <f t="shared" si="914"/>
        <v>0</v>
      </c>
      <c r="BA624" s="2">
        <f>SUM(AF624,AH624,-AZ624,-Table19[[#This Row],[Sale Fee]])</f>
        <v>0</v>
      </c>
      <c r="BC624" s="1"/>
      <c r="BD624" s="1"/>
      <c r="BE624" s="1"/>
    </row>
    <row r="625" spans="1:57" x14ac:dyDescent="0.25">
      <c r="A625" s="1"/>
      <c r="B625" s="1"/>
      <c r="Q625" s="1"/>
      <c r="R625" s="1"/>
      <c r="S625" s="1"/>
      <c r="U625" s="1"/>
      <c r="V625" s="1"/>
      <c r="W625" s="1">
        <f t="shared" si="916"/>
        <v>0</v>
      </c>
      <c r="X625" s="1"/>
      <c r="Y625" s="1"/>
      <c r="Z625" s="1">
        <f>Table19[[#This Row],[Quantity2]]*Table19[[#This Row],[U Cost]]</f>
        <v>0</v>
      </c>
      <c r="AB625" s="1"/>
      <c r="AC625" s="1"/>
      <c r="AD625" s="1">
        <f t="shared" si="917"/>
        <v>0</v>
      </c>
      <c r="AE625" s="1"/>
      <c r="AF625" s="1">
        <f>SUM(Table19[[#This Row],[Total 
Paid]:[Shipping 
Charged]])</f>
        <v>0</v>
      </c>
      <c r="AG625" s="1"/>
      <c r="AH625" s="1"/>
      <c r="AI625" s="1">
        <f t="shared" si="918"/>
        <v>0</v>
      </c>
      <c r="AK625" s="1"/>
      <c r="AL625" s="1"/>
      <c r="AM625" s="1"/>
      <c r="AN625" s="1"/>
      <c r="AP625" s="30">
        <f t="shared" si="915"/>
        <v>0</v>
      </c>
      <c r="AQ625" s="1"/>
      <c r="AR625" s="1">
        <f t="shared" si="887"/>
        <v>0</v>
      </c>
      <c r="AS625" s="1"/>
      <c r="AT625" s="1"/>
      <c r="AU625" s="2">
        <f t="shared" si="919"/>
        <v>0</v>
      </c>
      <c r="AW625" s="1"/>
      <c r="AX625" s="1"/>
      <c r="AY625" s="1"/>
      <c r="AZ625" s="2">
        <f t="shared" si="914"/>
        <v>0</v>
      </c>
      <c r="BA625" s="2">
        <f>SUM(AF625,AH625,-AZ625,-Table19[[#This Row],[Sale Fee]])</f>
        <v>0</v>
      </c>
      <c r="BC625" s="1"/>
      <c r="BD625" s="1"/>
      <c r="BE625" s="1"/>
    </row>
    <row r="626" spans="1:57" x14ac:dyDescent="0.25">
      <c r="A626" s="1"/>
      <c r="B626" s="1"/>
      <c r="E626" s="4"/>
      <c r="F626" s="4"/>
      <c r="Q626" s="1"/>
      <c r="R626" s="1"/>
      <c r="S626" s="1"/>
      <c r="U626" s="1"/>
      <c r="V626" s="1"/>
      <c r="W626" s="1">
        <f t="shared" si="916"/>
        <v>0</v>
      </c>
      <c r="X626" s="1"/>
      <c r="Y626" s="1"/>
      <c r="Z626" s="1">
        <f>Table19[[#This Row],[Quantity2]]*Table19[[#This Row],[U Cost]]</f>
        <v>0</v>
      </c>
      <c r="AB626" s="1"/>
      <c r="AC626" s="1"/>
      <c r="AD626" s="1">
        <f t="shared" si="917"/>
        <v>0</v>
      </c>
      <c r="AE626" s="1"/>
      <c r="AF626" s="1">
        <f>SUM(Table19[[#This Row],[Total 
Paid]:[Shipping 
Charged]])</f>
        <v>0</v>
      </c>
      <c r="AG626" s="1"/>
      <c r="AH626" s="1"/>
      <c r="AI626" s="1">
        <f t="shared" si="918"/>
        <v>0</v>
      </c>
      <c r="AK626" s="1"/>
      <c r="AL626" s="1"/>
      <c r="AM626" s="1"/>
      <c r="AN626" s="1"/>
      <c r="AP626" s="30">
        <f t="shared" si="915"/>
        <v>0</v>
      </c>
      <c r="AQ626" s="1"/>
      <c r="AR626" s="1">
        <f t="shared" si="887"/>
        <v>0</v>
      </c>
      <c r="AS626" s="1"/>
      <c r="AT626" s="1"/>
      <c r="AU626" s="2">
        <f t="shared" si="919"/>
        <v>0</v>
      </c>
      <c r="AW626" s="1"/>
      <c r="AX626" s="1"/>
      <c r="AY626" s="1"/>
      <c r="AZ626" s="2">
        <f t="shared" si="914"/>
        <v>0</v>
      </c>
      <c r="BA626" s="2">
        <f>SUM(AF626,AH626,-AZ626,-Table19[[#This Row],[Sale Fee]])</f>
        <v>0</v>
      </c>
      <c r="BC626" s="1"/>
      <c r="BD626" s="1"/>
      <c r="BE626" s="1"/>
    </row>
    <row r="627" spans="1:57" x14ac:dyDescent="0.25">
      <c r="A627" s="1"/>
      <c r="B627" s="1"/>
      <c r="E627" s="4"/>
      <c r="F627" s="4"/>
      <c r="Q627" s="1"/>
      <c r="R627" s="1"/>
      <c r="S627" s="1"/>
      <c r="U627" s="1"/>
      <c r="V627" s="1"/>
      <c r="W627" s="1">
        <f t="shared" si="916"/>
        <v>0</v>
      </c>
      <c r="X627" s="1"/>
      <c r="Y627" s="1"/>
      <c r="Z627" s="1">
        <f>Table19[[#This Row],[Quantity2]]*Table19[[#This Row],[U Cost]]</f>
        <v>0</v>
      </c>
      <c r="AB627" s="1"/>
      <c r="AC627" s="1"/>
      <c r="AD627" s="1">
        <f t="shared" si="917"/>
        <v>0</v>
      </c>
      <c r="AE627" s="1"/>
      <c r="AF627" s="1">
        <f>SUM(Table19[[#This Row],[Total 
Paid]:[Shipping 
Charged]])</f>
        <v>0</v>
      </c>
      <c r="AG627" s="1"/>
      <c r="AH627" s="1"/>
      <c r="AI627" s="1">
        <f t="shared" si="918"/>
        <v>0</v>
      </c>
      <c r="AK627" s="1"/>
      <c r="AL627" s="1"/>
      <c r="AM627" s="1"/>
      <c r="AN627" s="1"/>
      <c r="AP627" s="30">
        <f t="shared" si="915"/>
        <v>0</v>
      </c>
      <c r="AQ627" s="1"/>
      <c r="AR627" s="1">
        <f t="shared" si="887"/>
        <v>0</v>
      </c>
      <c r="AS627" s="1"/>
      <c r="AT627" s="1"/>
      <c r="AU627" s="2">
        <f t="shared" si="919"/>
        <v>0</v>
      </c>
      <c r="AW627" s="1"/>
      <c r="AX627" s="1"/>
      <c r="AY627" s="1"/>
      <c r="AZ627" s="2">
        <f t="shared" si="914"/>
        <v>0</v>
      </c>
      <c r="BA627" s="2">
        <f>SUM(AF627,AH627,-AZ627,-Table19[[#This Row],[Sale Fee]])</f>
        <v>0</v>
      </c>
      <c r="BC627" s="1"/>
      <c r="BD627" s="1"/>
      <c r="BE627" s="1"/>
    </row>
    <row r="628" spans="1:57" x14ac:dyDescent="0.25">
      <c r="A628" s="1"/>
      <c r="B628" s="1"/>
      <c r="E628" s="4"/>
      <c r="F628" s="4"/>
      <c r="Q628" s="1"/>
      <c r="R628" s="1"/>
      <c r="S628" s="1"/>
      <c r="U628" s="1"/>
      <c r="V628" s="1"/>
      <c r="W628" s="1">
        <f t="shared" si="916"/>
        <v>0</v>
      </c>
      <c r="X628" s="1"/>
      <c r="Y628" s="1"/>
      <c r="Z628" s="1">
        <f>Table19[[#This Row],[Quantity2]]*Table19[[#This Row],[U Cost]]</f>
        <v>0</v>
      </c>
      <c r="AB628" s="1"/>
      <c r="AC628" s="1"/>
      <c r="AD628" s="1">
        <f t="shared" si="917"/>
        <v>0</v>
      </c>
      <c r="AE628" s="1"/>
      <c r="AF628" s="1">
        <f>SUM(Table19[[#This Row],[Total 
Paid]:[Shipping 
Charged]])</f>
        <v>0</v>
      </c>
      <c r="AG628" s="1"/>
      <c r="AH628" s="1"/>
      <c r="AI628" s="1">
        <f t="shared" si="918"/>
        <v>0</v>
      </c>
      <c r="AK628" s="1"/>
      <c r="AL628" s="1"/>
      <c r="AM628" s="1"/>
      <c r="AN628" s="1"/>
      <c r="AP628" s="30">
        <f t="shared" si="915"/>
        <v>0</v>
      </c>
      <c r="AQ628" s="1"/>
      <c r="AR628" s="1">
        <f t="shared" si="887"/>
        <v>0</v>
      </c>
      <c r="AS628" s="1"/>
      <c r="AT628" s="1"/>
      <c r="AU628" s="2">
        <f t="shared" si="919"/>
        <v>0</v>
      </c>
      <c r="AW628" s="1"/>
      <c r="AX628" s="1"/>
      <c r="AY628" s="1"/>
      <c r="AZ628" s="2">
        <f t="shared" si="914"/>
        <v>0</v>
      </c>
      <c r="BA628" s="2">
        <f>SUM(AF628,AH628,-AZ628,-Table19[[#This Row],[Sale Fee]])</f>
        <v>0</v>
      </c>
      <c r="BC628" s="1"/>
      <c r="BD628" s="1"/>
      <c r="BE628" s="1"/>
    </row>
    <row r="629" spans="1:57" x14ac:dyDescent="0.25">
      <c r="A629" s="1"/>
      <c r="B629" s="1"/>
      <c r="E629" s="4"/>
      <c r="F629" s="4"/>
      <c r="Q629" s="1"/>
      <c r="R629" s="1"/>
      <c r="S629" s="1"/>
      <c r="U629" s="1"/>
      <c r="V629" s="1"/>
      <c r="W629" s="1">
        <f t="shared" si="916"/>
        <v>0</v>
      </c>
      <c r="X629" s="1"/>
      <c r="Y629" s="1"/>
      <c r="Z629" s="1">
        <f>Table19[[#This Row],[Quantity2]]*Table19[[#This Row],[U Cost]]</f>
        <v>0</v>
      </c>
      <c r="AB629" s="1"/>
      <c r="AC629" s="1"/>
      <c r="AD629" s="1">
        <f t="shared" si="917"/>
        <v>0</v>
      </c>
      <c r="AE629" s="1"/>
      <c r="AF629" s="1">
        <f>SUM(Table19[[#This Row],[Total 
Paid]:[Shipping 
Charged]])</f>
        <v>0</v>
      </c>
      <c r="AG629" s="1"/>
      <c r="AH629" s="1"/>
      <c r="AI629" s="1">
        <f t="shared" si="918"/>
        <v>0</v>
      </c>
      <c r="AK629" s="1"/>
      <c r="AL629" s="1"/>
      <c r="AM629" s="1"/>
      <c r="AN629" s="1"/>
      <c r="AP629" s="30">
        <f t="shared" si="915"/>
        <v>0</v>
      </c>
      <c r="AQ629" s="1"/>
      <c r="AR629" s="1">
        <f t="shared" si="887"/>
        <v>0</v>
      </c>
      <c r="AS629" s="1"/>
      <c r="AT629" s="1"/>
      <c r="AU629" s="2">
        <f t="shared" si="919"/>
        <v>0</v>
      </c>
      <c r="AW629" s="1"/>
      <c r="AX629" s="1"/>
      <c r="AY629" s="1"/>
      <c r="AZ629" s="2">
        <f t="shared" si="914"/>
        <v>0</v>
      </c>
      <c r="BA629" s="2">
        <f>SUM(AF629,AH629,-AZ629,-Table19[[#This Row],[Sale Fee]])</f>
        <v>0</v>
      </c>
      <c r="BC629" s="1"/>
      <c r="BD629" s="1"/>
      <c r="BE629" s="1"/>
    </row>
    <row r="630" spans="1:57" x14ac:dyDescent="0.25">
      <c r="A630" s="1"/>
      <c r="B630" s="1"/>
      <c r="E630" s="4"/>
      <c r="F630" s="4"/>
      <c r="Q630" s="1"/>
      <c r="R630" s="1"/>
      <c r="S630" s="1"/>
      <c r="U630" s="1"/>
      <c r="V630" s="1"/>
      <c r="W630" s="1">
        <f t="shared" si="916"/>
        <v>0</v>
      </c>
      <c r="X630" s="1"/>
      <c r="Y630" s="1"/>
      <c r="Z630" s="1">
        <f>Table19[[#This Row],[Quantity2]]*Table19[[#This Row],[U Cost]]</f>
        <v>0</v>
      </c>
      <c r="AB630" s="1"/>
      <c r="AC630" s="1"/>
      <c r="AD630" s="1">
        <f t="shared" si="917"/>
        <v>0</v>
      </c>
      <c r="AE630" s="1"/>
      <c r="AF630" s="1">
        <f>SUM(Table19[[#This Row],[Total 
Paid]:[Shipping 
Charged]])</f>
        <v>0</v>
      </c>
      <c r="AG630" s="1"/>
      <c r="AH630" s="1"/>
      <c r="AI630" s="1">
        <f t="shared" si="918"/>
        <v>0</v>
      </c>
      <c r="AK630" s="1"/>
      <c r="AL630" s="1"/>
      <c r="AM630" s="1"/>
      <c r="AN630" s="1"/>
      <c r="AP630" s="30">
        <f t="shared" si="915"/>
        <v>0</v>
      </c>
      <c r="AQ630" s="1"/>
      <c r="AR630" s="1">
        <f t="shared" si="887"/>
        <v>0</v>
      </c>
      <c r="AS630" s="1"/>
      <c r="AT630" s="1"/>
      <c r="AU630" s="2">
        <f t="shared" si="919"/>
        <v>0</v>
      </c>
      <c r="AW630" s="1"/>
      <c r="AX630" s="1"/>
      <c r="AY630" s="1"/>
      <c r="AZ630" s="2">
        <f t="shared" si="914"/>
        <v>0</v>
      </c>
      <c r="BA630" s="2">
        <f>SUM(AF630,AH630,-AZ630,-Table19[[#This Row],[Sale Fee]])</f>
        <v>0</v>
      </c>
      <c r="BC630" s="1"/>
      <c r="BD630" s="1"/>
      <c r="BE630" s="1"/>
    </row>
    <row r="631" spans="1:57" x14ac:dyDescent="0.25">
      <c r="A631" s="1"/>
      <c r="B631" s="1"/>
      <c r="E631" s="4"/>
      <c r="F631" s="4"/>
      <c r="Q631" s="1"/>
      <c r="R631" s="1"/>
      <c r="S631" s="1"/>
      <c r="U631" s="1"/>
      <c r="V631" s="1"/>
      <c r="W631" s="1">
        <f t="shared" si="916"/>
        <v>0</v>
      </c>
      <c r="X631" s="1"/>
      <c r="Y631" s="1"/>
      <c r="Z631" s="1">
        <f>Table19[[#This Row],[Quantity2]]*Table19[[#This Row],[U Cost]]</f>
        <v>0</v>
      </c>
      <c r="AB631" s="1"/>
      <c r="AC631" s="1"/>
      <c r="AD631" s="1">
        <f t="shared" si="917"/>
        <v>0</v>
      </c>
      <c r="AE631" s="1"/>
      <c r="AF631" s="1">
        <f>SUM(Table19[[#This Row],[Total 
Paid]:[Shipping 
Charged]])</f>
        <v>0</v>
      </c>
      <c r="AG631" s="1"/>
      <c r="AH631" s="1"/>
      <c r="AI631" s="1">
        <f t="shared" si="918"/>
        <v>0</v>
      </c>
      <c r="AK631" s="1"/>
      <c r="AL631" s="1"/>
      <c r="AM631" s="1"/>
      <c r="AN631" s="1"/>
      <c r="AP631" s="30">
        <f t="shared" si="915"/>
        <v>0</v>
      </c>
      <c r="AQ631" s="1"/>
      <c r="AR631" s="1">
        <f t="shared" si="887"/>
        <v>0</v>
      </c>
      <c r="AS631" s="1"/>
      <c r="AT631" s="1"/>
      <c r="AU631" s="2">
        <f t="shared" si="919"/>
        <v>0</v>
      </c>
      <c r="AW631" s="1"/>
      <c r="AX631" s="1"/>
      <c r="AY631" s="1"/>
      <c r="AZ631" s="2">
        <f t="shared" si="914"/>
        <v>0</v>
      </c>
      <c r="BA631" s="2">
        <f>SUM(AF631,AH631,-AZ631,-Table19[[#This Row],[Sale Fee]])</f>
        <v>0</v>
      </c>
      <c r="BC631" s="1"/>
      <c r="BD631" s="1"/>
      <c r="BE631" s="1"/>
    </row>
    <row r="632" spans="1:57" x14ac:dyDescent="0.25">
      <c r="A632" s="1"/>
      <c r="B632" s="1"/>
      <c r="E632" s="4"/>
      <c r="F632" s="4"/>
      <c r="Q632" s="1"/>
      <c r="R632" s="1"/>
      <c r="S632" s="1"/>
      <c r="U632" s="1"/>
      <c r="V632" s="1"/>
      <c r="W632" s="1">
        <f t="shared" si="916"/>
        <v>0</v>
      </c>
      <c r="X632" s="1"/>
      <c r="Y632" s="1"/>
      <c r="Z632" s="1">
        <f>Table19[[#This Row],[Quantity2]]*Table19[[#This Row],[U Cost]]</f>
        <v>0</v>
      </c>
      <c r="AB632" s="1"/>
      <c r="AC632" s="1"/>
      <c r="AD632" s="1">
        <f t="shared" si="917"/>
        <v>0</v>
      </c>
      <c r="AE632" s="1"/>
      <c r="AF632" s="1">
        <f>SUM(Table19[[#This Row],[Total 
Paid]:[Shipping 
Charged]])</f>
        <v>0</v>
      </c>
      <c r="AG632" s="1"/>
      <c r="AH632" s="1"/>
      <c r="AI632" s="1">
        <f t="shared" si="918"/>
        <v>0</v>
      </c>
      <c r="AK632" s="1"/>
      <c r="AL632" s="1"/>
      <c r="AM632" s="1"/>
      <c r="AN632" s="1"/>
      <c r="AP632" s="30">
        <f t="shared" si="915"/>
        <v>0</v>
      </c>
      <c r="AQ632" s="1"/>
      <c r="AR632" s="1">
        <f t="shared" si="887"/>
        <v>0</v>
      </c>
      <c r="AS632" s="1"/>
      <c r="AT632" s="1"/>
      <c r="AU632" s="2">
        <f t="shared" si="919"/>
        <v>0</v>
      </c>
      <c r="AW632" s="1"/>
      <c r="AX632" s="1"/>
      <c r="AY632" s="1"/>
      <c r="AZ632" s="2">
        <f t="shared" si="914"/>
        <v>0</v>
      </c>
      <c r="BA632" s="2">
        <f>SUM(AF632,AH632,-AZ632,-Table19[[#This Row],[Sale Fee]])</f>
        <v>0</v>
      </c>
      <c r="BC632" s="1"/>
      <c r="BD632" s="1"/>
      <c r="BE632" s="1"/>
    </row>
    <row r="633" spans="1:57" x14ac:dyDescent="0.25">
      <c r="A633" s="1"/>
      <c r="B633" s="1"/>
      <c r="Q633" s="1"/>
      <c r="R633" s="1"/>
      <c r="S633" s="1"/>
      <c r="U633" s="1"/>
      <c r="V633" s="1"/>
      <c r="W633" s="1">
        <f t="shared" si="916"/>
        <v>0</v>
      </c>
      <c r="X633" s="1"/>
      <c r="Y633" s="1"/>
      <c r="Z633" s="1">
        <f>Table19[[#This Row],[Quantity2]]*Table19[[#This Row],[U Cost]]</f>
        <v>0</v>
      </c>
      <c r="AB633" s="1"/>
      <c r="AC633" s="1"/>
      <c r="AD633" s="1">
        <f t="shared" si="917"/>
        <v>0</v>
      </c>
      <c r="AE633" s="1"/>
      <c r="AF633" s="1">
        <f>SUM(Table19[[#This Row],[Total 
Paid]:[Shipping 
Charged]])</f>
        <v>0</v>
      </c>
      <c r="AG633" s="1"/>
      <c r="AH633" s="1"/>
      <c r="AI633" s="1">
        <f t="shared" si="918"/>
        <v>0</v>
      </c>
      <c r="AK633" s="1"/>
      <c r="AL633" s="1"/>
      <c r="AM633" s="1"/>
      <c r="AN633" s="1"/>
      <c r="AP633" s="30">
        <f t="shared" si="915"/>
        <v>0</v>
      </c>
      <c r="AQ633" s="1"/>
      <c r="AR633" s="1">
        <f t="shared" si="887"/>
        <v>0</v>
      </c>
      <c r="AS633" s="1"/>
      <c r="AT633" s="1"/>
      <c r="AU633" s="2">
        <f t="shared" si="919"/>
        <v>0</v>
      </c>
      <c r="AW633" s="1"/>
      <c r="AX633" s="1"/>
      <c r="AY633" s="1"/>
      <c r="AZ633" s="2">
        <f t="shared" si="914"/>
        <v>0</v>
      </c>
      <c r="BA633" s="2">
        <f>SUM(AF633,AH633,-AZ633,-Table19[[#This Row],[Sale Fee]])</f>
        <v>0</v>
      </c>
      <c r="BC633" s="1"/>
      <c r="BD633" s="1"/>
      <c r="BE633" s="1"/>
    </row>
    <row r="634" spans="1:57" x14ac:dyDescent="0.25">
      <c r="A634" s="1"/>
      <c r="B634" s="1"/>
      <c r="E634" s="4"/>
      <c r="F634" s="4"/>
      <c r="Q634" s="1"/>
      <c r="R634" s="1"/>
      <c r="S634" s="1"/>
      <c r="U634" s="1"/>
      <c r="V634" s="1"/>
      <c r="W634" s="1">
        <f t="shared" si="916"/>
        <v>0</v>
      </c>
      <c r="X634" s="1"/>
      <c r="Y634" s="1"/>
      <c r="Z634" s="1">
        <f>Table19[[#This Row],[Quantity2]]*Table19[[#This Row],[U Cost]]</f>
        <v>0</v>
      </c>
      <c r="AB634" s="1"/>
      <c r="AC634" s="1"/>
      <c r="AD634" s="1">
        <f t="shared" si="917"/>
        <v>0</v>
      </c>
      <c r="AE634" s="1"/>
      <c r="AF634" s="1">
        <f>SUM(Table19[[#This Row],[Total 
Paid]:[Shipping 
Charged]])</f>
        <v>0</v>
      </c>
      <c r="AG634" s="1"/>
      <c r="AH634" s="1"/>
      <c r="AI634" s="1">
        <f t="shared" si="918"/>
        <v>0</v>
      </c>
      <c r="AK634" s="1"/>
      <c r="AL634" s="1"/>
      <c r="AM634" s="1"/>
      <c r="AN634" s="1"/>
      <c r="AP634" s="30">
        <f t="shared" si="915"/>
        <v>0</v>
      </c>
      <c r="AQ634" s="1"/>
      <c r="AR634" s="1">
        <f t="shared" si="887"/>
        <v>0</v>
      </c>
      <c r="AS634" s="1"/>
      <c r="AT634" s="1"/>
      <c r="AU634" s="2">
        <f t="shared" si="919"/>
        <v>0</v>
      </c>
      <c r="AW634" s="1"/>
      <c r="AX634" s="1"/>
      <c r="AY634" s="1"/>
      <c r="AZ634" s="2">
        <f t="shared" si="914"/>
        <v>0</v>
      </c>
      <c r="BA634" s="2">
        <f>SUM(AF634,AH634,-AZ634,-Table19[[#This Row],[Sale Fee]])</f>
        <v>0</v>
      </c>
      <c r="BC634" s="1"/>
      <c r="BD634" s="1"/>
      <c r="BE634" s="1"/>
    </row>
    <row r="635" spans="1:57" x14ac:dyDescent="0.25">
      <c r="A635" s="1"/>
      <c r="B635" s="1"/>
      <c r="E635" s="4"/>
      <c r="F635" s="4"/>
      <c r="Q635" s="1"/>
      <c r="R635" s="1"/>
      <c r="S635" s="1"/>
      <c r="U635" s="1"/>
      <c r="V635" s="1"/>
      <c r="W635" s="1">
        <f t="shared" si="916"/>
        <v>0</v>
      </c>
      <c r="X635" s="1"/>
      <c r="Y635" s="1"/>
      <c r="Z635" s="1">
        <f>Table19[[#This Row],[Quantity2]]*Table19[[#This Row],[U Cost]]</f>
        <v>0</v>
      </c>
      <c r="AB635" s="1"/>
      <c r="AC635" s="1"/>
      <c r="AD635" s="1">
        <f t="shared" si="917"/>
        <v>0</v>
      </c>
      <c r="AE635" s="1"/>
      <c r="AF635" s="1">
        <f>SUM(Table19[[#This Row],[Total 
Paid]:[Shipping 
Charged]])</f>
        <v>0</v>
      </c>
      <c r="AG635" s="1"/>
      <c r="AH635" s="1"/>
      <c r="AI635" s="1">
        <f t="shared" si="918"/>
        <v>0</v>
      </c>
      <c r="AK635" s="1"/>
      <c r="AL635" s="1"/>
      <c r="AM635" s="1"/>
      <c r="AN635" s="1"/>
      <c r="AP635" s="30">
        <f t="shared" si="915"/>
        <v>0</v>
      </c>
      <c r="AQ635" s="1"/>
      <c r="AR635" s="1">
        <f t="shared" si="887"/>
        <v>0</v>
      </c>
      <c r="AS635" s="1"/>
      <c r="AT635" s="1"/>
      <c r="AU635" s="2">
        <f t="shared" si="919"/>
        <v>0</v>
      </c>
      <c r="AW635" s="1"/>
      <c r="AX635" s="1"/>
      <c r="AY635" s="1"/>
      <c r="AZ635" s="2">
        <f t="shared" si="914"/>
        <v>0</v>
      </c>
      <c r="BA635" s="2">
        <f>SUM(AF635,AH635,-AZ635,-Table19[[#This Row],[Sale Fee]])</f>
        <v>0</v>
      </c>
      <c r="BC635" s="1"/>
      <c r="BD635" s="1"/>
      <c r="BE635" s="1"/>
    </row>
    <row r="636" spans="1:57" x14ac:dyDescent="0.25">
      <c r="A636" s="1"/>
      <c r="B636" s="1"/>
      <c r="E636" s="4"/>
      <c r="F636" s="4"/>
      <c r="Q636" s="1"/>
      <c r="R636" s="1"/>
      <c r="S636" s="1"/>
      <c r="U636" s="1"/>
      <c r="V636" s="1"/>
      <c r="W636" s="1">
        <f t="shared" si="916"/>
        <v>0</v>
      </c>
      <c r="X636" s="1"/>
      <c r="Y636" s="1"/>
      <c r="Z636" s="1">
        <f>Table19[[#This Row],[Quantity2]]*Table19[[#This Row],[U Cost]]</f>
        <v>0</v>
      </c>
      <c r="AB636" s="1"/>
      <c r="AC636" s="1"/>
      <c r="AD636" s="1">
        <f t="shared" si="917"/>
        <v>0</v>
      </c>
      <c r="AE636" s="1"/>
      <c r="AF636" s="1">
        <f>SUM(Table19[[#This Row],[Total 
Paid]:[Shipping 
Charged]])</f>
        <v>0</v>
      </c>
      <c r="AG636" s="1"/>
      <c r="AH636" s="1"/>
      <c r="AI636" s="1">
        <f t="shared" si="918"/>
        <v>0</v>
      </c>
      <c r="AK636" s="1"/>
      <c r="AL636" s="1"/>
      <c r="AM636" s="1"/>
      <c r="AN636" s="1"/>
      <c r="AP636" s="30">
        <f t="shared" si="915"/>
        <v>0</v>
      </c>
      <c r="AQ636" s="1"/>
      <c r="AR636" s="1">
        <f t="shared" si="887"/>
        <v>0</v>
      </c>
      <c r="AS636" s="1"/>
      <c r="AT636" s="1"/>
      <c r="AU636" s="2">
        <f t="shared" si="919"/>
        <v>0</v>
      </c>
      <c r="AW636" s="1"/>
      <c r="AX636" s="1"/>
      <c r="AY636" s="1"/>
      <c r="AZ636" s="2">
        <f t="shared" si="914"/>
        <v>0</v>
      </c>
      <c r="BA636" s="2">
        <f>SUM(AF636,AH636,-AZ636,-Table19[[#This Row],[Sale Fee]])</f>
        <v>0</v>
      </c>
      <c r="BC636" s="1"/>
      <c r="BD636" s="1"/>
      <c r="BE636" s="1"/>
    </row>
    <row r="637" spans="1:57" x14ac:dyDescent="0.25">
      <c r="A637" s="1"/>
      <c r="B637" s="1"/>
      <c r="E637" s="4"/>
      <c r="F637" s="4"/>
      <c r="Q637" s="1"/>
      <c r="R637" s="1"/>
      <c r="S637" s="1"/>
      <c r="U637" s="1"/>
      <c r="V637" s="1"/>
      <c r="W637" s="1">
        <f t="shared" si="916"/>
        <v>0</v>
      </c>
      <c r="X637" s="1"/>
      <c r="Y637" s="1"/>
      <c r="Z637" s="1">
        <f>Table19[[#This Row],[Quantity2]]*Table19[[#This Row],[U Cost]]</f>
        <v>0</v>
      </c>
      <c r="AB637" s="1"/>
      <c r="AC637" s="1"/>
      <c r="AD637" s="1">
        <f t="shared" si="917"/>
        <v>0</v>
      </c>
      <c r="AE637" s="1"/>
      <c r="AF637" s="1">
        <f>SUM(Table19[[#This Row],[Total 
Paid]:[Shipping 
Charged]])</f>
        <v>0</v>
      </c>
      <c r="AG637" s="1"/>
      <c r="AH637" s="1"/>
      <c r="AI637" s="1">
        <f t="shared" si="918"/>
        <v>0</v>
      </c>
      <c r="AK637" s="1"/>
      <c r="AL637" s="1"/>
      <c r="AM637" s="1"/>
      <c r="AN637" s="1"/>
      <c r="AP637" s="30">
        <f t="shared" si="915"/>
        <v>0</v>
      </c>
      <c r="AQ637" s="1"/>
      <c r="AR637" s="1">
        <f t="shared" si="887"/>
        <v>0</v>
      </c>
      <c r="AS637" s="1"/>
      <c r="AT637" s="1"/>
      <c r="AU637" s="2">
        <f t="shared" si="919"/>
        <v>0</v>
      </c>
      <c r="AW637" s="1"/>
      <c r="AX637" s="1"/>
      <c r="AY637" s="1"/>
      <c r="AZ637" s="2">
        <f t="shared" si="914"/>
        <v>0</v>
      </c>
      <c r="BA637" s="2">
        <f>SUM(AF637,AH637,-AZ637,-Table19[[#This Row],[Sale Fee]])</f>
        <v>0</v>
      </c>
      <c r="BC637" s="1"/>
      <c r="BD637" s="1"/>
      <c r="BE637" s="1"/>
    </row>
    <row r="638" spans="1:57" x14ac:dyDescent="0.25">
      <c r="A638" s="1"/>
      <c r="B638" s="1"/>
      <c r="E638" s="4"/>
      <c r="F638" s="4"/>
      <c r="Q638" s="1"/>
      <c r="R638" s="1"/>
      <c r="S638" s="1"/>
      <c r="U638" s="1"/>
      <c r="V638" s="1"/>
      <c r="W638" s="1">
        <f t="shared" si="916"/>
        <v>0</v>
      </c>
      <c r="X638" s="1"/>
      <c r="Y638" s="1"/>
      <c r="Z638" s="1">
        <f>Table19[[#This Row],[Quantity2]]*Table19[[#This Row],[U Cost]]</f>
        <v>0</v>
      </c>
      <c r="AB638" s="1"/>
      <c r="AC638" s="1"/>
      <c r="AD638" s="1">
        <f t="shared" si="917"/>
        <v>0</v>
      </c>
      <c r="AE638" s="1"/>
      <c r="AF638" s="1">
        <f>SUM(Table19[[#This Row],[Total 
Paid]:[Shipping 
Charged]])</f>
        <v>0</v>
      </c>
      <c r="AG638" s="1"/>
      <c r="AH638" s="1"/>
      <c r="AI638" s="1">
        <f t="shared" si="918"/>
        <v>0</v>
      </c>
      <c r="AK638" s="1"/>
      <c r="AL638" s="1"/>
      <c r="AM638" s="1"/>
      <c r="AN638" s="1"/>
      <c r="AP638" s="30">
        <f t="shared" si="915"/>
        <v>0</v>
      </c>
      <c r="AQ638" s="1"/>
      <c r="AR638" s="1">
        <f t="shared" si="887"/>
        <v>0</v>
      </c>
      <c r="AS638" s="1"/>
      <c r="AT638" s="1"/>
      <c r="AU638" s="2">
        <f t="shared" si="919"/>
        <v>0</v>
      </c>
      <c r="AW638" s="1"/>
      <c r="AX638" s="1"/>
      <c r="AY638" s="1"/>
      <c r="AZ638" s="2">
        <f t="shared" si="914"/>
        <v>0</v>
      </c>
      <c r="BA638" s="2">
        <f>SUM(AF638,AH638,-AZ638,-Table19[[#This Row],[Sale Fee]])</f>
        <v>0</v>
      </c>
      <c r="BC638" s="1"/>
      <c r="BD638" s="1"/>
      <c r="BE638" s="1"/>
    </row>
    <row r="639" spans="1:57" x14ac:dyDescent="0.25">
      <c r="A639" s="1"/>
      <c r="B639" s="1"/>
      <c r="E639" s="4"/>
      <c r="F639" s="4"/>
      <c r="Q639" s="1"/>
      <c r="R639" s="1"/>
      <c r="S639" s="1"/>
      <c r="U639" s="1"/>
      <c r="V639" s="1"/>
      <c r="W639" s="1">
        <f t="shared" si="916"/>
        <v>0</v>
      </c>
      <c r="X639" s="1"/>
      <c r="Y639" s="1"/>
      <c r="Z639" s="1">
        <f>Table19[[#This Row],[Quantity2]]*Table19[[#This Row],[U Cost]]</f>
        <v>0</v>
      </c>
      <c r="AB639" s="1"/>
      <c r="AC639" s="1"/>
      <c r="AD639" s="1">
        <f t="shared" si="917"/>
        <v>0</v>
      </c>
      <c r="AE639" s="1"/>
      <c r="AF639" s="1">
        <f>SUM(Table19[[#This Row],[Total 
Paid]:[Shipping 
Charged]])</f>
        <v>0</v>
      </c>
      <c r="AG639" s="1"/>
      <c r="AH639" s="1"/>
      <c r="AI639" s="1">
        <f t="shared" si="918"/>
        <v>0</v>
      </c>
      <c r="AK639" s="1"/>
      <c r="AL639" s="1"/>
      <c r="AM639" s="1"/>
      <c r="AN639" s="1"/>
      <c r="AP639" s="30">
        <f t="shared" si="915"/>
        <v>0</v>
      </c>
      <c r="AQ639" s="1"/>
      <c r="AR639" s="1">
        <f t="shared" si="887"/>
        <v>0</v>
      </c>
      <c r="AS639" s="1"/>
      <c r="AT639" s="1"/>
      <c r="AU639" s="2">
        <f t="shared" si="919"/>
        <v>0</v>
      </c>
      <c r="AW639" s="1"/>
      <c r="AX639" s="1"/>
      <c r="AY639" s="1"/>
      <c r="AZ639" s="2">
        <f t="shared" si="914"/>
        <v>0</v>
      </c>
      <c r="BA639" s="2">
        <f>SUM(AF639,AH639,-AZ639,-Table19[[#This Row],[Sale Fee]])</f>
        <v>0</v>
      </c>
      <c r="BC639" s="1"/>
      <c r="BD639" s="1"/>
      <c r="BE639" s="1"/>
    </row>
    <row r="640" spans="1:57" x14ac:dyDescent="0.25">
      <c r="A640" s="1"/>
      <c r="B640" s="1"/>
      <c r="E640" s="4"/>
      <c r="F640" s="4"/>
      <c r="Q640" s="1"/>
      <c r="R640" s="1"/>
      <c r="S640" s="1"/>
      <c r="U640" s="1"/>
      <c r="V640" s="1"/>
      <c r="W640" s="1">
        <f t="shared" si="916"/>
        <v>0</v>
      </c>
      <c r="X640" s="1"/>
      <c r="Y640" s="1"/>
      <c r="Z640" s="1">
        <f>Table19[[#This Row],[Quantity2]]*Table19[[#This Row],[U Cost]]</f>
        <v>0</v>
      </c>
      <c r="AB640" s="1"/>
      <c r="AC640" s="1"/>
      <c r="AD640" s="1">
        <f t="shared" si="917"/>
        <v>0</v>
      </c>
      <c r="AE640" s="1"/>
      <c r="AF640" s="1">
        <f>SUM(Table19[[#This Row],[Total 
Paid]:[Shipping 
Charged]])</f>
        <v>0</v>
      </c>
      <c r="AG640" s="1"/>
      <c r="AH640" s="1"/>
      <c r="AI640" s="1">
        <f t="shared" si="918"/>
        <v>0</v>
      </c>
      <c r="AK640" s="1"/>
      <c r="AL640" s="1"/>
      <c r="AM640" s="1"/>
      <c r="AN640" s="1"/>
      <c r="AP640" s="30">
        <f t="shared" si="915"/>
        <v>0</v>
      </c>
      <c r="AQ640" s="1"/>
      <c r="AR640" s="1">
        <f t="shared" si="887"/>
        <v>0</v>
      </c>
      <c r="AS640" s="1"/>
      <c r="AT640" s="1"/>
      <c r="AU640" s="2">
        <f t="shared" si="919"/>
        <v>0</v>
      </c>
      <c r="AW640" s="1"/>
      <c r="AX640" s="1"/>
      <c r="AY640" s="1"/>
      <c r="AZ640" s="2">
        <f t="shared" si="914"/>
        <v>0</v>
      </c>
      <c r="BA640" s="2">
        <f>SUM(AF640,AH640,-AZ640,-Table19[[#This Row],[Sale Fee]])</f>
        <v>0</v>
      </c>
      <c r="BC640" s="1"/>
      <c r="BD640" s="1"/>
      <c r="BE640" s="1"/>
    </row>
    <row r="641" spans="1:57" x14ac:dyDescent="0.25">
      <c r="A641" s="1"/>
      <c r="B641" s="1"/>
      <c r="E641" s="4"/>
      <c r="F641" s="4"/>
      <c r="Q641" s="1"/>
      <c r="R641" s="1"/>
      <c r="S641" s="1"/>
      <c r="U641" s="1"/>
      <c r="V641" s="1"/>
      <c r="W641" s="1">
        <f t="shared" si="916"/>
        <v>0</v>
      </c>
      <c r="X641" s="1"/>
      <c r="Y641" s="1"/>
      <c r="Z641" s="1">
        <f>Table19[[#This Row],[Quantity2]]*Table19[[#This Row],[U Cost]]</f>
        <v>0</v>
      </c>
      <c r="AB641" s="1"/>
      <c r="AC641" s="1"/>
      <c r="AD641" s="1">
        <f t="shared" si="917"/>
        <v>0</v>
      </c>
      <c r="AE641" s="1"/>
      <c r="AF641" s="1">
        <f>SUM(Table19[[#This Row],[Total 
Paid]:[Shipping 
Charged]])</f>
        <v>0</v>
      </c>
      <c r="AG641" s="1"/>
      <c r="AH641" s="1"/>
      <c r="AI641" s="1">
        <f t="shared" si="918"/>
        <v>0</v>
      </c>
      <c r="AK641" s="1"/>
      <c r="AL641" s="1"/>
      <c r="AM641" s="1"/>
      <c r="AN641" s="1"/>
      <c r="AP641" s="30">
        <f t="shared" si="915"/>
        <v>0</v>
      </c>
      <c r="AQ641" s="1"/>
      <c r="AR641" s="1">
        <f t="shared" si="887"/>
        <v>0</v>
      </c>
      <c r="AS641" s="1"/>
      <c r="AT641" s="1"/>
      <c r="AU641" s="2">
        <f t="shared" si="919"/>
        <v>0</v>
      </c>
      <c r="AW641" s="1"/>
      <c r="AX641" s="1"/>
      <c r="AY641" s="1"/>
      <c r="AZ641" s="2">
        <f t="shared" si="914"/>
        <v>0</v>
      </c>
      <c r="BA641" s="2">
        <f>SUM(AF641,AH641,-AZ641,-Table19[[#This Row],[Sale Fee]])</f>
        <v>0</v>
      </c>
      <c r="BC641" s="1"/>
      <c r="BD641" s="1"/>
      <c r="BE641" s="1"/>
    </row>
    <row r="642" spans="1:57" x14ac:dyDescent="0.25">
      <c r="A642" s="1"/>
      <c r="B642" s="1"/>
      <c r="Q642" s="1"/>
      <c r="R642" s="1"/>
      <c r="S642" s="1"/>
      <c r="U642" s="1"/>
      <c r="V642" s="1"/>
      <c r="W642" s="1">
        <f t="shared" si="916"/>
        <v>0</v>
      </c>
      <c r="X642" s="1"/>
      <c r="Y642" s="1"/>
      <c r="Z642" s="1">
        <f>Table19[[#This Row],[Quantity2]]*Table19[[#This Row],[U Cost]]</f>
        <v>0</v>
      </c>
      <c r="AB642" s="1"/>
      <c r="AC642" s="1"/>
      <c r="AD642" s="1">
        <f t="shared" si="917"/>
        <v>0</v>
      </c>
      <c r="AE642" s="1"/>
      <c r="AF642" s="1">
        <f>SUM(Table19[[#This Row],[Total 
Paid]:[Shipping 
Charged]])</f>
        <v>0</v>
      </c>
      <c r="AG642" s="1"/>
      <c r="AH642" s="1"/>
      <c r="AI642" s="1">
        <f t="shared" si="918"/>
        <v>0</v>
      </c>
      <c r="AK642" s="1"/>
      <c r="AL642" s="1"/>
      <c r="AM642" s="1"/>
      <c r="AN642" s="1"/>
      <c r="AP642" s="30">
        <f t="shared" si="915"/>
        <v>0</v>
      </c>
      <c r="AQ642" s="1"/>
      <c r="AR642" s="1">
        <f t="shared" si="887"/>
        <v>0</v>
      </c>
      <c r="AS642" s="1"/>
      <c r="AT642" s="1"/>
      <c r="AU642" s="2">
        <f t="shared" si="919"/>
        <v>0</v>
      </c>
      <c r="AW642" s="1"/>
      <c r="AX642" s="1"/>
      <c r="AY642" s="1"/>
      <c r="AZ642" s="2">
        <f t="shared" si="914"/>
        <v>0</v>
      </c>
      <c r="BA642" s="2">
        <f>SUM(AF642,AH642,-AZ642,-Table19[[#This Row],[Sale Fee]])</f>
        <v>0</v>
      </c>
      <c r="BC642" s="1"/>
      <c r="BD642" s="1"/>
      <c r="BE642" s="1"/>
    </row>
    <row r="643" spans="1:57" x14ac:dyDescent="0.25">
      <c r="A643" s="1"/>
      <c r="B643" s="1"/>
      <c r="E643" s="4"/>
      <c r="F643" s="4"/>
      <c r="Q643" s="1"/>
      <c r="R643" s="1"/>
      <c r="S643" s="1"/>
      <c r="U643" s="1"/>
      <c r="V643" s="1"/>
      <c r="W643" s="1">
        <f t="shared" si="916"/>
        <v>0</v>
      </c>
      <c r="X643" s="1"/>
      <c r="Y643" s="1"/>
      <c r="Z643" s="1">
        <f>Table19[[#This Row],[Quantity2]]*Table19[[#This Row],[U Cost]]</f>
        <v>0</v>
      </c>
      <c r="AB643" s="1"/>
      <c r="AC643" s="1"/>
      <c r="AD643" s="1">
        <f t="shared" si="917"/>
        <v>0</v>
      </c>
      <c r="AE643" s="1"/>
      <c r="AF643" s="1">
        <f>SUM(Table19[[#This Row],[Total 
Paid]:[Shipping 
Charged]])</f>
        <v>0</v>
      </c>
      <c r="AG643" s="1"/>
      <c r="AH643" s="1"/>
      <c r="AI643" s="1">
        <f t="shared" si="918"/>
        <v>0</v>
      </c>
      <c r="AK643" s="1"/>
      <c r="AL643" s="1"/>
      <c r="AM643" s="1"/>
      <c r="AN643" s="1"/>
      <c r="AP643" s="30">
        <f t="shared" si="915"/>
        <v>0</v>
      </c>
      <c r="AQ643" s="1"/>
      <c r="AR643" s="1">
        <f t="shared" si="887"/>
        <v>0</v>
      </c>
      <c r="AS643" s="1"/>
      <c r="AT643" s="1"/>
      <c r="AU643" s="2">
        <f t="shared" si="919"/>
        <v>0</v>
      </c>
      <c r="AW643" s="1"/>
      <c r="AX643" s="1"/>
      <c r="AY643" s="1"/>
      <c r="AZ643" s="2">
        <f t="shared" si="914"/>
        <v>0</v>
      </c>
      <c r="BA643" s="2">
        <f>SUM(AF643,AH643,-AZ643,-Table19[[#This Row],[Sale Fee]])</f>
        <v>0</v>
      </c>
      <c r="BC643" s="1"/>
      <c r="BD643" s="1"/>
      <c r="BE643" s="1"/>
    </row>
    <row r="644" spans="1:57" x14ac:dyDescent="0.25">
      <c r="A644" s="1"/>
      <c r="B644" s="1"/>
      <c r="Q644" s="1"/>
      <c r="R644" s="1"/>
      <c r="S644" s="1"/>
      <c r="U644" s="1"/>
      <c r="V644" s="1"/>
      <c r="W644" s="1">
        <f t="shared" si="916"/>
        <v>0</v>
      </c>
      <c r="X644" s="1"/>
      <c r="Y644" s="1"/>
      <c r="Z644" s="1">
        <f>Table19[[#This Row],[Quantity2]]*Table19[[#This Row],[U Cost]]</f>
        <v>0</v>
      </c>
      <c r="AB644" s="1"/>
      <c r="AC644" s="1"/>
      <c r="AD644" s="1">
        <f t="shared" si="917"/>
        <v>0</v>
      </c>
      <c r="AE644" s="1"/>
      <c r="AF644" s="1">
        <f>SUM(Table19[[#This Row],[Total 
Paid]:[Shipping 
Charged]])</f>
        <v>0</v>
      </c>
      <c r="AG644" s="1"/>
      <c r="AH644" s="1"/>
      <c r="AI644" s="1">
        <f t="shared" si="918"/>
        <v>0</v>
      </c>
      <c r="AK644" s="1"/>
      <c r="AL644" s="1"/>
      <c r="AM644" s="1"/>
      <c r="AN644" s="1"/>
      <c r="AP644" s="30">
        <f t="shared" si="915"/>
        <v>0</v>
      </c>
      <c r="AQ644" s="1"/>
      <c r="AR644" s="1">
        <f t="shared" si="887"/>
        <v>0</v>
      </c>
      <c r="AS644" s="1"/>
      <c r="AT644" s="1"/>
      <c r="AU644" s="2">
        <f t="shared" si="919"/>
        <v>0</v>
      </c>
      <c r="AW644" s="1"/>
      <c r="AX644" s="1"/>
      <c r="AY644" s="1"/>
      <c r="AZ644" s="2">
        <f t="shared" si="914"/>
        <v>0</v>
      </c>
      <c r="BA644" s="2">
        <f>SUM(AF644,AH644,-AZ644,-Table19[[#This Row],[Sale Fee]])</f>
        <v>0</v>
      </c>
      <c r="BC644" s="1"/>
      <c r="BD644" s="1"/>
      <c r="BE644" s="1"/>
    </row>
    <row r="645" spans="1:57" x14ac:dyDescent="0.25">
      <c r="A645" s="1"/>
      <c r="B645" s="1"/>
      <c r="E645" s="4"/>
      <c r="F645" s="4"/>
      <c r="Q645" s="1"/>
      <c r="R645" s="1"/>
      <c r="S645" s="1"/>
      <c r="U645" s="1"/>
      <c r="V645" s="1"/>
      <c r="W645" s="1">
        <f t="shared" si="916"/>
        <v>0</v>
      </c>
      <c r="X645" s="1"/>
      <c r="Y645" s="1"/>
      <c r="Z645" s="1">
        <f>Table19[[#This Row],[Quantity2]]*Table19[[#This Row],[U Cost]]</f>
        <v>0</v>
      </c>
      <c r="AB645" s="1"/>
      <c r="AC645" s="1"/>
      <c r="AD645" s="1">
        <f t="shared" si="917"/>
        <v>0</v>
      </c>
      <c r="AE645" s="1"/>
      <c r="AF645" s="1">
        <f>SUM(Table19[[#This Row],[Total 
Paid]:[Shipping 
Charged]])</f>
        <v>0</v>
      </c>
      <c r="AG645" s="1"/>
      <c r="AH645" s="1"/>
      <c r="AI645" s="1">
        <f t="shared" si="918"/>
        <v>0</v>
      </c>
      <c r="AK645" s="1"/>
      <c r="AL645" s="1"/>
      <c r="AM645" s="1"/>
      <c r="AN645" s="1"/>
      <c r="AP645" s="30">
        <f t="shared" si="915"/>
        <v>0</v>
      </c>
      <c r="AQ645" s="1"/>
      <c r="AR645" s="1">
        <f t="shared" si="887"/>
        <v>0</v>
      </c>
      <c r="AS645" s="1"/>
      <c r="AT645" s="1"/>
      <c r="AU645" s="2">
        <f t="shared" si="919"/>
        <v>0</v>
      </c>
      <c r="AW645" s="1"/>
      <c r="AX645" s="1"/>
      <c r="AY645" s="1"/>
      <c r="AZ645" s="2">
        <f t="shared" si="914"/>
        <v>0</v>
      </c>
      <c r="BA645" s="2">
        <f>SUM(AF645,AH645,-AZ645,-Table19[[#This Row],[Sale Fee]])</f>
        <v>0</v>
      </c>
      <c r="BC645" s="1"/>
      <c r="BD645" s="1"/>
      <c r="BE645" s="1"/>
    </row>
    <row r="646" spans="1:57" x14ac:dyDescent="0.25">
      <c r="A646" s="1"/>
      <c r="B646" s="1"/>
      <c r="E646" s="4"/>
      <c r="F646" s="4"/>
      <c r="Q646" s="1"/>
      <c r="R646" s="1"/>
      <c r="S646" s="1"/>
      <c r="U646" s="1"/>
      <c r="V646" s="1"/>
      <c r="W646" s="1">
        <f t="shared" si="916"/>
        <v>0</v>
      </c>
      <c r="X646" s="1"/>
      <c r="Y646" s="1"/>
      <c r="Z646" s="1">
        <f>Table19[[#This Row],[Quantity2]]*Table19[[#This Row],[U Cost]]</f>
        <v>0</v>
      </c>
      <c r="AB646" s="1"/>
      <c r="AC646" s="1"/>
      <c r="AD646" s="1">
        <f t="shared" si="917"/>
        <v>0</v>
      </c>
      <c r="AE646" s="1"/>
      <c r="AF646" s="1">
        <f>SUM(Table19[[#This Row],[Total 
Paid]:[Shipping 
Charged]])</f>
        <v>0</v>
      </c>
      <c r="AG646" s="1"/>
      <c r="AH646" s="1"/>
      <c r="AI646" s="1">
        <f t="shared" si="918"/>
        <v>0</v>
      </c>
      <c r="AK646" s="1"/>
      <c r="AL646" s="1"/>
      <c r="AM646" s="1"/>
      <c r="AN646" s="1"/>
      <c r="AP646" s="30">
        <f t="shared" si="915"/>
        <v>0</v>
      </c>
      <c r="AQ646" s="1"/>
      <c r="AR646" s="1">
        <f t="shared" si="887"/>
        <v>0</v>
      </c>
      <c r="AS646" s="1"/>
      <c r="AT646" s="1"/>
      <c r="AU646" s="2">
        <f t="shared" si="919"/>
        <v>0</v>
      </c>
      <c r="AW646" s="1"/>
      <c r="AX646" s="1"/>
      <c r="AY646" s="1"/>
      <c r="AZ646" s="2">
        <f t="shared" si="914"/>
        <v>0</v>
      </c>
      <c r="BA646" s="2">
        <f>SUM(AF646,AH646,-AZ646,-Table19[[#This Row],[Sale Fee]])</f>
        <v>0</v>
      </c>
      <c r="BC646" s="1"/>
      <c r="BD646" s="1"/>
      <c r="BE646" s="1"/>
    </row>
    <row r="647" spans="1:57" x14ac:dyDescent="0.25">
      <c r="A647" s="1"/>
      <c r="B647" s="1"/>
      <c r="E647" s="4"/>
      <c r="F647" s="4"/>
      <c r="Q647" s="1"/>
      <c r="R647" s="1"/>
      <c r="S647" s="1"/>
      <c r="U647" s="1"/>
      <c r="V647" s="1"/>
      <c r="W647" s="1">
        <f t="shared" si="916"/>
        <v>0</v>
      </c>
      <c r="X647" s="1"/>
      <c r="Y647" s="1"/>
      <c r="Z647" s="1">
        <f>Table19[[#This Row],[Quantity2]]*Table19[[#This Row],[U Cost]]</f>
        <v>0</v>
      </c>
      <c r="AB647" s="1"/>
      <c r="AC647" s="1"/>
      <c r="AD647" s="1">
        <f t="shared" si="917"/>
        <v>0</v>
      </c>
      <c r="AE647" s="1"/>
      <c r="AF647" s="1">
        <f>SUM(Table19[[#This Row],[Total 
Paid]:[Shipping 
Charged]])</f>
        <v>0</v>
      </c>
      <c r="AG647" s="1"/>
      <c r="AH647" s="1"/>
      <c r="AI647" s="1">
        <f t="shared" si="918"/>
        <v>0</v>
      </c>
      <c r="AK647" s="1"/>
      <c r="AL647" s="1"/>
      <c r="AM647" s="1"/>
      <c r="AN647" s="1"/>
      <c r="AP647" s="30">
        <f t="shared" si="915"/>
        <v>0</v>
      </c>
      <c r="AQ647" s="1"/>
      <c r="AR647" s="1">
        <f t="shared" si="887"/>
        <v>0</v>
      </c>
      <c r="AS647" s="1"/>
      <c r="AT647" s="1"/>
      <c r="AU647" s="2">
        <f t="shared" si="919"/>
        <v>0</v>
      </c>
      <c r="AW647" s="1"/>
      <c r="AX647" s="1"/>
      <c r="AY647" s="1"/>
      <c r="AZ647" s="2">
        <f t="shared" si="914"/>
        <v>0</v>
      </c>
      <c r="BA647" s="2">
        <f>SUM(AF647,AH647,-AZ647,-Table19[[#This Row],[Sale Fee]])</f>
        <v>0</v>
      </c>
      <c r="BC647" s="1"/>
      <c r="BD647" s="1"/>
      <c r="BE647" s="1"/>
    </row>
    <row r="648" spans="1:57" x14ac:dyDescent="0.25">
      <c r="A648" s="1"/>
      <c r="B648" s="1"/>
      <c r="E648" s="4"/>
      <c r="F648" s="4"/>
      <c r="Q648" s="1"/>
      <c r="R648" s="1"/>
      <c r="S648" s="1"/>
      <c r="U648" s="1"/>
      <c r="V648" s="1"/>
      <c r="W648" s="1">
        <f t="shared" si="916"/>
        <v>0</v>
      </c>
      <c r="X648" s="1"/>
      <c r="Y648" s="1"/>
      <c r="Z648" s="1">
        <f>Table19[[#This Row],[Quantity2]]*Table19[[#This Row],[U Cost]]</f>
        <v>0</v>
      </c>
      <c r="AB648" s="1"/>
      <c r="AC648" s="1"/>
      <c r="AD648" s="1">
        <f t="shared" si="917"/>
        <v>0</v>
      </c>
      <c r="AE648" s="1"/>
      <c r="AF648" s="1">
        <f>SUM(Table19[[#This Row],[Total 
Paid]:[Shipping 
Charged]])</f>
        <v>0</v>
      </c>
      <c r="AG648" s="1"/>
      <c r="AH648" s="1"/>
      <c r="AI648" s="1">
        <f t="shared" si="918"/>
        <v>0</v>
      </c>
      <c r="AK648" s="1"/>
      <c r="AL648" s="1"/>
      <c r="AM648" s="1"/>
      <c r="AN648" s="1"/>
      <c r="AP648" s="30">
        <f t="shared" si="915"/>
        <v>0</v>
      </c>
      <c r="AQ648" s="1"/>
      <c r="AR648" s="1">
        <f t="shared" si="887"/>
        <v>0</v>
      </c>
      <c r="AS648" s="1"/>
      <c r="AT648" s="1"/>
      <c r="AU648" s="2">
        <f t="shared" si="919"/>
        <v>0</v>
      </c>
      <c r="AW648" s="1"/>
      <c r="AX648" s="1"/>
      <c r="AY648" s="1"/>
      <c r="AZ648" s="2">
        <f t="shared" si="914"/>
        <v>0</v>
      </c>
      <c r="BA648" s="2">
        <f>SUM(AF648,AH648,-AZ648,-Table19[[#This Row],[Sale Fee]])</f>
        <v>0</v>
      </c>
      <c r="BC648" s="1"/>
      <c r="BD648" s="1"/>
      <c r="BE648" s="1"/>
    </row>
    <row r="649" spans="1:57" x14ac:dyDescent="0.25">
      <c r="A649" s="1"/>
      <c r="B649" s="1"/>
      <c r="Q649" s="1"/>
      <c r="R649" s="1"/>
      <c r="S649" s="1"/>
      <c r="U649" s="1"/>
      <c r="V649" s="1"/>
      <c r="W649" s="1">
        <f t="shared" si="916"/>
        <v>0</v>
      </c>
      <c r="X649" s="1"/>
      <c r="Y649" s="1"/>
      <c r="Z649" s="1">
        <f>Table19[[#This Row],[Quantity2]]*Table19[[#This Row],[U Cost]]</f>
        <v>0</v>
      </c>
      <c r="AB649" s="1"/>
      <c r="AC649" s="1"/>
      <c r="AD649" s="1">
        <f t="shared" si="917"/>
        <v>0</v>
      </c>
      <c r="AE649" s="1"/>
      <c r="AF649" s="1">
        <f>SUM(Table19[[#This Row],[Total 
Paid]:[Shipping 
Charged]])</f>
        <v>0</v>
      </c>
      <c r="AG649" s="1"/>
      <c r="AH649" s="1"/>
      <c r="AI649" s="1">
        <f t="shared" si="918"/>
        <v>0</v>
      </c>
      <c r="AK649" s="1"/>
      <c r="AL649" s="1"/>
      <c r="AM649" s="1"/>
      <c r="AN649" s="1"/>
      <c r="AP649" s="30">
        <f t="shared" si="915"/>
        <v>0</v>
      </c>
      <c r="AQ649" s="1"/>
      <c r="AR649" s="1">
        <f t="shared" si="887"/>
        <v>0</v>
      </c>
      <c r="AS649" s="1"/>
      <c r="AT649" s="1"/>
      <c r="AU649" s="2">
        <f t="shared" si="919"/>
        <v>0</v>
      </c>
      <c r="AW649" s="1"/>
      <c r="AX649" s="1"/>
      <c r="AY649" s="1"/>
      <c r="AZ649" s="2">
        <f t="shared" si="914"/>
        <v>0</v>
      </c>
      <c r="BA649" s="2">
        <f>SUM(AF649,AH649,-AZ649,-Table19[[#This Row],[Sale Fee]])</f>
        <v>0</v>
      </c>
      <c r="BC649" s="1"/>
      <c r="BD649" s="1"/>
      <c r="BE649" s="1"/>
    </row>
    <row r="650" spans="1:57" x14ac:dyDescent="0.25">
      <c r="A650" s="1"/>
      <c r="B650" s="1"/>
      <c r="Q650" s="1"/>
      <c r="R650" s="1"/>
      <c r="S650" s="1"/>
      <c r="U650" s="1"/>
      <c r="V650" s="1"/>
      <c r="W650" s="1">
        <f t="shared" si="916"/>
        <v>0</v>
      </c>
      <c r="X650" s="1"/>
      <c r="Y650" s="1"/>
      <c r="Z650" s="1">
        <f>Table19[[#This Row],[Quantity2]]*Table19[[#This Row],[U Cost]]</f>
        <v>0</v>
      </c>
      <c r="AB650" s="1"/>
      <c r="AC650" s="1"/>
      <c r="AD650" s="1">
        <f t="shared" si="917"/>
        <v>0</v>
      </c>
      <c r="AE650" s="1"/>
      <c r="AF650" s="1">
        <f>SUM(Table19[[#This Row],[Total 
Paid]:[Shipping 
Charged]])</f>
        <v>0</v>
      </c>
      <c r="AG650" s="1"/>
      <c r="AH650" s="1"/>
      <c r="AI650" s="1">
        <f t="shared" si="918"/>
        <v>0</v>
      </c>
      <c r="AK650" s="1"/>
      <c r="AL650" s="1"/>
      <c r="AM650" s="1"/>
      <c r="AN650" s="1"/>
      <c r="AP650" s="30">
        <f t="shared" si="915"/>
        <v>0</v>
      </c>
      <c r="AQ650" s="1"/>
      <c r="AR650" s="1">
        <f t="shared" si="887"/>
        <v>0</v>
      </c>
      <c r="AS650" s="1"/>
      <c r="AT650" s="1"/>
      <c r="AU650" s="2">
        <f t="shared" si="919"/>
        <v>0</v>
      </c>
      <c r="AW650" s="1"/>
      <c r="AX650" s="1"/>
      <c r="AY650" s="1"/>
      <c r="AZ650" s="2">
        <f t="shared" si="914"/>
        <v>0</v>
      </c>
      <c r="BA650" s="2">
        <f>SUM(AF650,AH650,-AZ650,-Table19[[#This Row],[Sale Fee]])</f>
        <v>0</v>
      </c>
      <c r="BC650" s="1"/>
      <c r="BD650" s="1"/>
      <c r="BE650" s="1"/>
    </row>
    <row r="651" spans="1:57" x14ac:dyDescent="0.25">
      <c r="A651" s="1"/>
      <c r="B651" s="1"/>
      <c r="E651" s="4"/>
      <c r="F651" s="4"/>
      <c r="Q651" s="1"/>
      <c r="R651" s="1"/>
      <c r="S651" s="1"/>
      <c r="U651" s="1"/>
      <c r="V651" s="1"/>
      <c r="W651" s="1">
        <f t="shared" si="916"/>
        <v>0</v>
      </c>
      <c r="X651" s="1"/>
      <c r="Y651" s="1"/>
      <c r="Z651" s="1">
        <f>Table19[[#This Row],[Quantity2]]*Table19[[#This Row],[U Cost]]</f>
        <v>0</v>
      </c>
      <c r="AB651" s="1"/>
      <c r="AC651" s="1"/>
      <c r="AD651" s="1">
        <f t="shared" si="917"/>
        <v>0</v>
      </c>
      <c r="AE651" s="1"/>
      <c r="AF651" s="1">
        <f>SUM(Table19[[#This Row],[Total 
Paid]:[Shipping 
Charged]])</f>
        <v>0</v>
      </c>
      <c r="AG651" s="1"/>
      <c r="AH651" s="1"/>
      <c r="AI651" s="1">
        <f t="shared" si="918"/>
        <v>0</v>
      </c>
      <c r="AK651" s="1"/>
      <c r="AL651" s="1"/>
      <c r="AM651" s="1"/>
      <c r="AN651" s="1"/>
      <c r="AP651" s="30">
        <f t="shared" si="915"/>
        <v>0</v>
      </c>
      <c r="AQ651" s="1"/>
      <c r="AR651" s="1">
        <f t="shared" si="887"/>
        <v>0</v>
      </c>
      <c r="AS651" s="1"/>
      <c r="AT651" s="1"/>
      <c r="AU651" s="2">
        <f t="shared" si="919"/>
        <v>0</v>
      </c>
      <c r="AW651" s="1"/>
      <c r="AX651" s="1"/>
      <c r="AY651" s="1"/>
      <c r="AZ651" s="2">
        <f t="shared" si="914"/>
        <v>0</v>
      </c>
      <c r="BA651" s="2">
        <f>SUM(AF651,AH651,-AZ651,-Table19[[#This Row],[Sale Fee]])</f>
        <v>0</v>
      </c>
      <c r="BC651" s="1"/>
      <c r="BD651" s="1"/>
      <c r="BE651" s="1"/>
    </row>
    <row r="652" spans="1:57" x14ac:dyDescent="0.25">
      <c r="A652" s="1"/>
      <c r="B652" s="1"/>
      <c r="E652" s="4"/>
      <c r="F652" s="4"/>
      <c r="Q652" s="1"/>
      <c r="R652" s="1"/>
      <c r="S652" s="1"/>
      <c r="U652" s="1"/>
      <c r="V652" s="1"/>
      <c r="W652" s="1">
        <f t="shared" si="916"/>
        <v>0</v>
      </c>
      <c r="X652" s="1"/>
      <c r="Y652" s="1"/>
      <c r="Z652" s="1">
        <f>Table19[[#This Row],[Quantity2]]*Table19[[#This Row],[U Cost]]</f>
        <v>0</v>
      </c>
      <c r="AB652" s="1"/>
      <c r="AC652" s="1"/>
      <c r="AD652" s="1">
        <f t="shared" si="917"/>
        <v>0</v>
      </c>
      <c r="AE652" s="1"/>
      <c r="AF652" s="1">
        <f>SUM(Table19[[#This Row],[Total 
Paid]:[Shipping 
Charged]])</f>
        <v>0</v>
      </c>
      <c r="AG652" s="1"/>
      <c r="AH652" s="1"/>
      <c r="AI652" s="1">
        <f t="shared" si="918"/>
        <v>0</v>
      </c>
      <c r="AK652" s="1"/>
      <c r="AL652" s="1"/>
      <c r="AM652" s="1"/>
      <c r="AN652" s="1"/>
      <c r="AP652" s="30">
        <f t="shared" si="915"/>
        <v>0</v>
      </c>
      <c r="AQ652" s="1"/>
      <c r="AR652" s="1">
        <f t="shared" si="887"/>
        <v>0</v>
      </c>
      <c r="AS652" s="1"/>
      <c r="AT652" s="1"/>
      <c r="AU652" s="2">
        <f t="shared" si="919"/>
        <v>0</v>
      </c>
      <c r="AW652" s="1"/>
      <c r="AX652" s="1"/>
      <c r="AY652" s="1"/>
      <c r="AZ652" s="2">
        <f t="shared" si="914"/>
        <v>0</v>
      </c>
      <c r="BA652" s="2">
        <f>SUM(AF652,AH652,-AZ652,-Table19[[#This Row],[Sale Fee]])</f>
        <v>0</v>
      </c>
      <c r="BC652" s="1"/>
      <c r="BD652" s="1"/>
      <c r="BE652" s="1"/>
    </row>
    <row r="653" spans="1:57" x14ac:dyDescent="0.25">
      <c r="A653" s="1"/>
      <c r="B653" s="1"/>
      <c r="Q653" s="1"/>
      <c r="R653" s="1"/>
      <c r="S653" s="1"/>
      <c r="U653" s="1"/>
      <c r="V653" s="1"/>
      <c r="W653" s="1">
        <f t="shared" si="916"/>
        <v>0</v>
      </c>
      <c r="X653" s="1"/>
      <c r="Y653" s="1"/>
      <c r="Z653" s="1">
        <f>Table19[[#This Row],[Quantity2]]*Table19[[#This Row],[U Cost]]</f>
        <v>0</v>
      </c>
      <c r="AB653" s="1"/>
      <c r="AC653" s="1"/>
      <c r="AD653" s="1">
        <f t="shared" si="917"/>
        <v>0</v>
      </c>
      <c r="AE653" s="1"/>
      <c r="AF653" s="1">
        <f>SUM(Table19[[#This Row],[Total 
Paid]:[Shipping 
Charged]])</f>
        <v>0</v>
      </c>
      <c r="AG653" s="1"/>
      <c r="AH653" s="1"/>
      <c r="AI653" s="1">
        <f t="shared" si="918"/>
        <v>0</v>
      </c>
      <c r="AK653" s="1"/>
      <c r="AL653" s="1"/>
      <c r="AM653" s="1"/>
      <c r="AN653" s="1"/>
      <c r="AP653" s="30">
        <f t="shared" si="915"/>
        <v>0</v>
      </c>
      <c r="AQ653" s="1"/>
      <c r="AR653" s="1">
        <f t="shared" si="887"/>
        <v>0</v>
      </c>
      <c r="AS653" s="1"/>
      <c r="AT653" s="1"/>
      <c r="AU653" s="2">
        <f t="shared" si="919"/>
        <v>0</v>
      </c>
      <c r="AW653" s="1"/>
      <c r="AX653" s="1"/>
      <c r="AY653" s="1"/>
      <c r="AZ653" s="2">
        <f t="shared" si="914"/>
        <v>0</v>
      </c>
      <c r="BA653" s="2">
        <f>SUM(AF653,AH653,-AZ653,-Table19[[#This Row],[Sale Fee]])</f>
        <v>0</v>
      </c>
      <c r="BC653" s="1"/>
      <c r="BD653" s="1"/>
      <c r="BE653" s="1"/>
    </row>
    <row r="654" spans="1:57" x14ac:dyDescent="0.25">
      <c r="A654" s="1"/>
      <c r="B654" s="1"/>
      <c r="Q654" s="1"/>
      <c r="R654" s="1"/>
      <c r="S654" s="1"/>
      <c r="U654" s="1"/>
      <c r="V654" s="1"/>
      <c r="W654" s="1">
        <f t="shared" si="916"/>
        <v>0</v>
      </c>
      <c r="X654" s="1"/>
      <c r="Y654" s="1"/>
      <c r="Z654" s="1">
        <f>Table19[[#This Row],[Quantity2]]*Table19[[#This Row],[U Cost]]</f>
        <v>0</v>
      </c>
      <c r="AB654" s="1"/>
      <c r="AC654" s="1"/>
      <c r="AD654" s="1">
        <f t="shared" si="917"/>
        <v>0</v>
      </c>
      <c r="AE654" s="1"/>
      <c r="AF654" s="1">
        <f>SUM(Table19[[#This Row],[Total 
Paid]:[Shipping 
Charged]])</f>
        <v>0</v>
      </c>
      <c r="AG654" s="1"/>
      <c r="AH654" s="1"/>
      <c r="AI654" s="1">
        <f t="shared" si="918"/>
        <v>0</v>
      </c>
      <c r="AK654" s="1"/>
      <c r="AL654" s="1"/>
      <c r="AM654" s="1"/>
      <c r="AN654" s="1"/>
      <c r="AP654" s="30">
        <f t="shared" si="915"/>
        <v>0</v>
      </c>
      <c r="AQ654" s="1"/>
      <c r="AR654" s="1">
        <f t="shared" si="887"/>
        <v>0</v>
      </c>
      <c r="AS654" s="1"/>
      <c r="AT654" s="1"/>
      <c r="AU654" s="2">
        <f t="shared" si="919"/>
        <v>0</v>
      </c>
      <c r="AW654" s="1"/>
      <c r="AX654" s="1"/>
      <c r="AY654" s="1"/>
      <c r="AZ654" s="2">
        <f t="shared" si="914"/>
        <v>0</v>
      </c>
      <c r="BA654" s="2">
        <f>SUM(AF654,AH654,-AZ654,-Table19[[#This Row],[Sale Fee]])</f>
        <v>0</v>
      </c>
      <c r="BC654" s="1"/>
      <c r="BD654" s="1"/>
      <c r="BE654" s="1"/>
    </row>
    <row r="655" spans="1:57" x14ac:dyDescent="0.25">
      <c r="A655" s="1"/>
      <c r="B655" s="1"/>
      <c r="Q655" s="1"/>
      <c r="R655" s="1"/>
      <c r="S655" s="1"/>
      <c r="U655" s="1"/>
      <c r="V655" s="1"/>
      <c r="W655" s="1">
        <f t="shared" si="916"/>
        <v>0</v>
      </c>
      <c r="X655" s="1"/>
      <c r="Y655" s="1"/>
      <c r="Z655" s="1">
        <f>Table19[[#This Row],[Quantity2]]*Table19[[#This Row],[U Cost]]</f>
        <v>0</v>
      </c>
      <c r="AB655" s="1"/>
      <c r="AC655" s="1"/>
      <c r="AD655" s="1">
        <f t="shared" si="917"/>
        <v>0</v>
      </c>
      <c r="AE655" s="1"/>
      <c r="AF655" s="1">
        <f>SUM(Table19[[#This Row],[Total 
Paid]:[Shipping 
Charged]])</f>
        <v>0</v>
      </c>
      <c r="AG655" s="1"/>
      <c r="AH655" s="1"/>
      <c r="AI655" s="1">
        <f t="shared" si="918"/>
        <v>0</v>
      </c>
      <c r="AK655" s="1"/>
      <c r="AL655" s="1"/>
      <c r="AM655" s="1"/>
      <c r="AN655" s="1"/>
      <c r="AP655" s="30">
        <f t="shared" si="915"/>
        <v>0</v>
      </c>
      <c r="AQ655" s="1"/>
      <c r="AR655" s="1">
        <f t="shared" si="887"/>
        <v>0</v>
      </c>
      <c r="AS655" s="1"/>
      <c r="AT655" s="1"/>
      <c r="AU655" s="2">
        <f t="shared" si="919"/>
        <v>0</v>
      </c>
      <c r="AW655" s="1"/>
      <c r="AX655" s="1"/>
      <c r="AY655" s="1"/>
      <c r="AZ655" s="2">
        <f t="shared" si="914"/>
        <v>0</v>
      </c>
      <c r="BA655" s="2">
        <f>SUM(AF655,AH655,-AZ655,-Table19[[#This Row],[Sale Fee]])</f>
        <v>0</v>
      </c>
      <c r="BC655" s="1"/>
      <c r="BD655" s="1"/>
      <c r="BE655" s="1"/>
    </row>
    <row r="656" spans="1:57" x14ac:dyDescent="0.25">
      <c r="A656" s="1"/>
      <c r="B656" s="1"/>
      <c r="Q656" s="1"/>
      <c r="R656" s="1"/>
      <c r="S656" s="1"/>
      <c r="U656" s="1"/>
      <c r="V656" s="1"/>
      <c r="W656" s="1">
        <f t="shared" si="916"/>
        <v>0</v>
      </c>
      <c r="X656" s="1"/>
      <c r="Y656" s="1"/>
      <c r="Z656" s="1">
        <f>Table19[[#This Row],[Quantity2]]*Table19[[#This Row],[U Cost]]</f>
        <v>0</v>
      </c>
      <c r="AB656" s="1"/>
      <c r="AC656" s="1"/>
      <c r="AD656" s="1">
        <f t="shared" si="917"/>
        <v>0</v>
      </c>
      <c r="AE656" s="1"/>
      <c r="AF656" s="1">
        <f>SUM(Table19[[#This Row],[Total 
Paid]:[Shipping 
Charged]])</f>
        <v>0</v>
      </c>
      <c r="AG656" s="1"/>
      <c r="AH656" s="1"/>
      <c r="AI656" s="1">
        <f t="shared" si="918"/>
        <v>0</v>
      </c>
      <c r="AK656" s="1"/>
      <c r="AL656" s="1"/>
      <c r="AM656" s="1"/>
      <c r="AN656" s="1"/>
      <c r="AP656" s="30">
        <f t="shared" si="915"/>
        <v>0</v>
      </c>
      <c r="AQ656" s="1"/>
      <c r="AR656" s="1">
        <f t="shared" si="887"/>
        <v>0</v>
      </c>
      <c r="AS656" s="1"/>
      <c r="AT656" s="1"/>
      <c r="AU656" s="2">
        <f t="shared" si="919"/>
        <v>0</v>
      </c>
      <c r="AW656" s="1"/>
      <c r="AX656" s="1"/>
      <c r="AY656" s="1"/>
      <c r="AZ656" s="2">
        <f t="shared" ref="AZ656:AZ719" si="920">SUM(AU656,AW656,AX656,AY656)</f>
        <v>0</v>
      </c>
      <c r="BA656" s="2">
        <f>SUM(AF656,AH656,-AZ656,-Table19[[#This Row],[Sale Fee]])</f>
        <v>0</v>
      </c>
      <c r="BC656" s="1"/>
      <c r="BD656" s="1"/>
      <c r="BE656" s="1"/>
    </row>
    <row r="657" spans="1:57" x14ac:dyDescent="0.25">
      <c r="A657" s="1"/>
      <c r="B657" s="1"/>
      <c r="Q657" s="1"/>
      <c r="R657" s="1"/>
      <c r="S657" s="1"/>
      <c r="U657" s="1"/>
      <c r="V657" s="1"/>
      <c r="W657" s="1">
        <f t="shared" si="916"/>
        <v>0</v>
      </c>
      <c r="X657" s="1"/>
      <c r="Y657" s="1"/>
      <c r="Z657" s="1">
        <f>Table19[[#This Row],[Quantity2]]*Table19[[#This Row],[U Cost]]</f>
        <v>0</v>
      </c>
      <c r="AB657" s="1"/>
      <c r="AC657" s="1"/>
      <c r="AD657" s="1">
        <f t="shared" si="917"/>
        <v>0</v>
      </c>
      <c r="AE657" s="1"/>
      <c r="AF657" s="1">
        <f>SUM(Table19[[#This Row],[Total 
Paid]:[Shipping 
Charged]])</f>
        <v>0</v>
      </c>
      <c r="AG657" s="1"/>
      <c r="AH657" s="1"/>
      <c r="AI657" s="1">
        <f t="shared" si="918"/>
        <v>0</v>
      </c>
      <c r="AK657" s="1"/>
      <c r="AL657" s="1"/>
      <c r="AM657" s="1"/>
      <c r="AN657" s="1"/>
      <c r="AP657" s="30">
        <f t="shared" si="915"/>
        <v>0</v>
      </c>
      <c r="AQ657" s="1"/>
      <c r="AR657" s="1">
        <f t="shared" si="887"/>
        <v>0</v>
      </c>
      <c r="AS657" s="1"/>
      <c r="AT657" s="1"/>
      <c r="AU657" s="2">
        <f t="shared" si="919"/>
        <v>0</v>
      </c>
      <c r="AW657" s="1"/>
      <c r="AX657" s="1"/>
      <c r="AY657" s="1"/>
      <c r="AZ657" s="2">
        <f t="shared" si="920"/>
        <v>0</v>
      </c>
      <c r="BA657" s="2">
        <f>SUM(AF657,AH657,-AZ657,-Table19[[#This Row],[Sale Fee]])</f>
        <v>0</v>
      </c>
      <c r="BC657" s="1"/>
      <c r="BD657" s="1"/>
      <c r="BE657" s="1"/>
    </row>
    <row r="658" spans="1:57" x14ac:dyDescent="0.25">
      <c r="A658" s="1"/>
      <c r="B658" s="1"/>
      <c r="Q658" s="1"/>
      <c r="R658" s="1"/>
      <c r="S658" s="1"/>
      <c r="U658" s="1"/>
      <c r="V658" s="1"/>
      <c r="W658" s="1">
        <f t="shared" si="916"/>
        <v>0</v>
      </c>
      <c r="X658" s="1"/>
      <c r="Y658" s="1"/>
      <c r="Z658" s="1">
        <f>Table19[[#This Row],[Quantity2]]*Table19[[#This Row],[U Cost]]</f>
        <v>0</v>
      </c>
      <c r="AB658" s="1"/>
      <c r="AC658" s="1"/>
      <c r="AD658" s="1">
        <f t="shared" si="917"/>
        <v>0</v>
      </c>
      <c r="AE658" s="1"/>
      <c r="AF658" s="1">
        <f>SUM(Table19[[#This Row],[Total 
Paid]:[Shipping 
Charged]])</f>
        <v>0</v>
      </c>
      <c r="AG658" s="1"/>
      <c r="AH658" s="1"/>
      <c r="AI658" s="1">
        <f t="shared" si="918"/>
        <v>0</v>
      </c>
      <c r="AK658" s="1"/>
      <c r="AL658" s="1"/>
      <c r="AM658" s="1"/>
      <c r="AN658" s="1"/>
      <c r="AP658" s="30">
        <f t="shared" si="915"/>
        <v>0</v>
      </c>
      <c r="AQ658" s="1"/>
      <c r="AR658" s="1">
        <f t="shared" si="887"/>
        <v>0</v>
      </c>
      <c r="AS658" s="1"/>
      <c r="AT658" s="1"/>
      <c r="AU658" s="2">
        <f t="shared" si="919"/>
        <v>0</v>
      </c>
      <c r="AW658" s="1"/>
      <c r="AX658" s="1"/>
      <c r="AY658" s="1"/>
      <c r="AZ658" s="2">
        <f t="shared" si="920"/>
        <v>0</v>
      </c>
      <c r="BA658" s="2">
        <f>SUM(AF658,AH658,-AZ658,-Table19[[#This Row],[Sale Fee]])</f>
        <v>0</v>
      </c>
      <c r="BC658" s="1"/>
      <c r="BD658" s="1"/>
      <c r="BE658" s="1"/>
    </row>
    <row r="659" spans="1:57" x14ac:dyDescent="0.25">
      <c r="A659" s="1"/>
      <c r="B659" s="1"/>
      <c r="Q659" s="1"/>
      <c r="R659" s="1"/>
      <c r="S659" s="1"/>
      <c r="U659" s="1"/>
      <c r="V659" s="1"/>
      <c r="W659" s="1">
        <f t="shared" si="916"/>
        <v>0</v>
      </c>
      <c r="X659" s="1"/>
      <c r="Y659" s="1"/>
      <c r="Z659" s="1">
        <f>Table19[[#This Row],[Quantity2]]*Table19[[#This Row],[U Cost]]</f>
        <v>0</v>
      </c>
      <c r="AB659" s="1"/>
      <c r="AC659" s="1"/>
      <c r="AD659" s="1">
        <f t="shared" si="917"/>
        <v>0</v>
      </c>
      <c r="AE659" s="1"/>
      <c r="AF659" s="1">
        <f>SUM(Table19[[#This Row],[Total 
Paid]:[Shipping 
Charged]])</f>
        <v>0</v>
      </c>
      <c r="AG659" s="1"/>
      <c r="AH659" s="1"/>
      <c r="AI659" s="1">
        <f t="shared" si="918"/>
        <v>0</v>
      </c>
      <c r="AK659" s="1"/>
      <c r="AL659" s="1"/>
      <c r="AM659" s="1"/>
      <c r="AN659" s="1"/>
      <c r="AP659" s="30">
        <f t="shared" si="915"/>
        <v>0</v>
      </c>
      <c r="AQ659" s="1"/>
      <c r="AR659" s="1">
        <f t="shared" si="887"/>
        <v>0</v>
      </c>
      <c r="AS659" s="1"/>
      <c r="AT659" s="1"/>
      <c r="AU659" s="2">
        <f t="shared" si="919"/>
        <v>0</v>
      </c>
      <c r="AW659" s="1"/>
      <c r="AX659" s="1"/>
      <c r="AY659" s="1"/>
      <c r="AZ659" s="2">
        <f t="shared" si="920"/>
        <v>0</v>
      </c>
      <c r="BA659" s="2">
        <f>SUM(AF659,AH659,-AZ659,-Table19[[#This Row],[Sale Fee]])</f>
        <v>0</v>
      </c>
      <c r="BC659" s="1"/>
      <c r="BD659" s="1"/>
      <c r="BE659" s="1"/>
    </row>
    <row r="660" spans="1:57" x14ac:dyDescent="0.25">
      <c r="A660" s="1"/>
      <c r="B660" s="1"/>
      <c r="Q660" s="1"/>
      <c r="R660" s="1"/>
      <c r="S660" s="1"/>
      <c r="U660" s="1"/>
      <c r="V660" s="1"/>
      <c r="W660" s="1">
        <f t="shared" si="916"/>
        <v>0</v>
      </c>
      <c r="X660" s="1"/>
      <c r="Y660" s="1"/>
      <c r="Z660" s="1">
        <f>Table19[[#This Row],[Quantity2]]*Table19[[#This Row],[U Cost]]</f>
        <v>0</v>
      </c>
      <c r="AB660" s="1"/>
      <c r="AC660" s="1"/>
      <c r="AD660" s="1">
        <f t="shared" si="917"/>
        <v>0</v>
      </c>
      <c r="AE660" s="1"/>
      <c r="AF660" s="1">
        <f>SUM(Table19[[#This Row],[Total 
Paid]:[Shipping 
Charged]])</f>
        <v>0</v>
      </c>
      <c r="AG660" s="1"/>
      <c r="AH660" s="1"/>
      <c r="AI660" s="1">
        <f t="shared" si="918"/>
        <v>0</v>
      </c>
      <c r="AK660" s="1"/>
      <c r="AL660" s="1"/>
      <c r="AM660" s="1"/>
      <c r="AN660" s="1"/>
      <c r="AP660" s="30">
        <f t="shared" si="915"/>
        <v>0</v>
      </c>
      <c r="AQ660" s="1"/>
      <c r="AR660" s="1">
        <f t="shared" si="887"/>
        <v>0</v>
      </c>
      <c r="AS660" s="1"/>
      <c r="AT660" s="1"/>
      <c r="AU660" s="2">
        <f t="shared" si="919"/>
        <v>0</v>
      </c>
      <c r="AW660" s="1"/>
      <c r="AX660" s="1"/>
      <c r="AY660" s="1"/>
      <c r="AZ660" s="2">
        <f t="shared" si="920"/>
        <v>0</v>
      </c>
      <c r="BA660" s="2">
        <f>SUM(AF660,AH660,-AZ660,-Table19[[#This Row],[Sale Fee]])</f>
        <v>0</v>
      </c>
      <c r="BC660" s="1"/>
      <c r="BD660" s="1"/>
      <c r="BE660" s="1"/>
    </row>
    <row r="661" spans="1:57" x14ac:dyDescent="0.25">
      <c r="A661" s="1"/>
      <c r="B661" s="1"/>
      <c r="Q661" s="1"/>
      <c r="R661" s="1"/>
      <c r="S661" s="1"/>
      <c r="U661" s="1"/>
      <c r="V661" s="1"/>
      <c r="W661" s="1">
        <f t="shared" si="916"/>
        <v>0</v>
      </c>
      <c r="X661" s="1"/>
      <c r="Y661" s="1"/>
      <c r="Z661" s="1">
        <f>Table19[[#This Row],[Quantity2]]*Table19[[#This Row],[U Cost]]</f>
        <v>0</v>
      </c>
      <c r="AB661" s="1"/>
      <c r="AC661" s="1"/>
      <c r="AD661" s="1">
        <f t="shared" si="917"/>
        <v>0</v>
      </c>
      <c r="AE661" s="1"/>
      <c r="AF661" s="1">
        <f>SUM(Table19[[#This Row],[Total 
Paid]:[Shipping 
Charged]])</f>
        <v>0</v>
      </c>
      <c r="AG661" s="1"/>
      <c r="AH661" s="1"/>
      <c r="AI661" s="1">
        <f t="shared" si="918"/>
        <v>0</v>
      </c>
      <c r="AK661" s="1"/>
      <c r="AL661" s="1"/>
      <c r="AM661" s="1"/>
      <c r="AN661" s="1"/>
      <c r="AP661" s="30">
        <f t="shared" si="915"/>
        <v>0</v>
      </c>
      <c r="AQ661" s="1"/>
      <c r="AR661" s="1">
        <f t="shared" si="887"/>
        <v>0</v>
      </c>
      <c r="AS661" s="1"/>
      <c r="AT661" s="1"/>
      <c r="AU661" s="2">
        <f t="shared" si="919"/>
        <v>0</v>
      </c>
      <c r="AW661" s="1"/>
      <c r="AX661" s="1"/>
      <c r="AY661" s="1"/>
      <c r="AZ661" s="2">
        <f t="shared" si="920"/>
        <v>0</v>
      </c>
      <c r="BA661" s="2">
        <f>SUM(AF661,AH661,-AZ661,-Table19[[#This Row],[Sale Fee]])</f>
        <v>0</v>
      </c>
      <c r="BC661" s="1"/>
      <c r="BD661" s="1"/>
      <c r="BE661" s="1"/>
    </row>
    <row r="662" spans="1:57" x14ac:dyDescent="0.25">
      <c r="A662" s="1"/>
      <c r="B662" s="1"/>
      <c r="Q662" s="1"/>
      <c r="R662" s="1"/>
      <c r="S662" s="1"/>
      <c r="U662" s="1"/>
      <c r="V662" s="1"/>
      <c r="W662" s="1">
        <f t="shared" si="916"/>
        <v>0</v>
      </c>
      <c r="X662" s="1"/>
      <c r="Y662" s="1"/>
      <c r="Z662" s="1">
        <f>Table19[[#This Row],[Quantity2]]*Table19[[#This Row],[U Cost]]</f>
        <v>0</v>
      </c>
      <c r="AB662" s="1"/>
      <c r="AC662" s="1"/>
      <c r="AD662" s="1">
        <f t="shared" si="917"/>
        <v>0</v>
      </c>
      <c r="AE662" s="1"/>
      <c r="AF662" s="1">
        <f>SUM(Table19[[#This Row],[Total 
Paid]:[Shipping 
Charged]])</f>
        <v>0</v>
      </c>
      <c r="AG662" s="1"/>
      <c r="AH662" s="1"/>
      <c r="AI662" s="1">
        <f t="shared" si="918"/>
        <v>0</v>
      </c>
      <c r="AK662" s="1"/>
      <c r="AL662" s="1"/>
      <c r="AM662" s="1"/>
      <c r="AN662" s="1"/>
      <c r="AP662" s="30">
        <f t="shared" si="915"/>
        <v>0</v>
      </c>
      <c r="AQ662" s="1"/>
      <c r="AR662" s="1">
        <f t="shared" si="887"/>
        <v>0</v>
      </c>
      <c r="AS662" s="1"/>
      <c r="AT662" s="1"/>
      <c r="AU662" s="2">
        <f t="shared" si="919"/>
        <v>0</v>
      </c>
      <c r="AW662" s="1"/>
      <c r="AX662" s="1"/>
      <c r="AY662" s="1"/>
      <c r="AZ662" s="2">
        <f t="shared" si="920"/>
        <v>0</v>
      </c>
      <c r="BA662" s="2">
        <f>SUM(AF662,AH662,-AZ662,-Table19[[#This Row],[Sale Fee]])</f>
        <v>0</v>
      </c>
      <c r="BC662" s="1"/>
      <c r="BD662" s="1"/>
      <c r="BE662" s="1"/>
    </row>
    <row r="663" spans="1:57" x14ac:dyDescent="0.25">
      <c r="A663" s="1"/>
      <c r="B663" s="1"/>
      <c r="Q663" s="1"/>
      <c r="R663" s="1"/>
      <c r="S663" s="1"/>
      <c r="U663" s="1"/>
      <c r="V663" s="1"/>
      <c r="W663" s="1">
        <f t="shared" si="916"/>
        <v>0</v>
      </c>
      <c r="X663" s="1"/>
      <c r="Y663" s="1"/>
      <c r="Z663" s="1">
        <f>Table19[[#This Row],[Quantity2]]*Table19[[#This Row],[U Cost]]</f>
        <v>0</v>
      </c>
      <c r="AB663" s="1"/>
      <c r="AC663" s="1"/>
      <c r="AD663" s="1">
        <f t="shared" si="917"/>
        <v>0</v>
      </c>
      <c r="AE663" s="1"/>
      <c r="AF663" s="1">
        <f>SUM(Table19[[#This Row],[Total 
Paid]:[Shipping 
Charged]])</f>
        <v>0</v>
      </c>
      <c r="AG663" s="1"/>
      <c r="AH663" s="1"/>
      <c r="AI663" s="1">
        <f t="shared" si="918"/>
        <v>0</v>
      </c>
      <c r="AK663" s="1"/>
      <c r="AL663" s="1"/>
      <c r="AM663" s="1"/>
      <c r="AN663" s="1"/>
      <c r="AP663" s="30">
        <f t="shared" ref="AP663:AP726" si="921">AB663</f>
        <v>0</v>
      </c>
      <c r="AQ663" s="1"/>
      <c r="AR663" s="1">
        <f t="shared" si="887"/>
        <v>0</v>
      </c>
      <c r="AS663" s="1"/>
      <c r="AT663" s="1"/>
      <c r="AU663" s="2">
        <f t="shared" si="919"/>
        <v>0</v>
      </c>
      <c r="AW663" s="1"/>
      <c r="AX663" s="1"/>
      <c r="AY663" s="1"/>
      <c r="AZ663" s="2">
        <f t="shared" si="920"/>
        <v>0</v>
      </c>
      <c r="BA663" s="2">
        <f>SUM(AF663,AH663,-AZ663,-Table19[[#This Row],[Sale Fee]])</f>
        <v>0</v>
      </c>
      <c r="BC663" s="1"/>
      <c r="BD663" s="1"/>
      <c r="BE663" s="1"/>
    </row>
    <row r="664" spans="1:57" x14ac:dyDescent="0.25">
      <c r="A664" s="1"/>
      <c r="B664" s="1"/>
      <c r="Q664" s="1"/>
      <c r="R664" s="1"/>
      <c r="S664" s="1"/>
      <c r="U664" s="1"/>
      <c r="V664" s="1"/>
      <c r="W664" s="1">
        <f t="shared" si="916"/>
        <v>0</v>
      </c>
      <c r="X664" s="1"/>
      <c r="Y664" s="1"/>
      <c r="Z664" s="1">
        <f>Table19[[#This Row],[Quantity2]]*Table19[[#This Row],[U Cost]]</f>
        <v>0</v>
      </c>
      <c r="AB664" s="1"/>
      <c r="AC664" s="1"/>
      <c r="AD664" s="1">
        <f t="shared" si="917"/>
        <v>0</v>
      </c>
      <c r="AE664" s="1"/>
      <c r="AF664" s="1">
        <f>SUM(Table19[[#This Row],[Total 
Paid]:[Shipping 
Charged]])</f>
        <v>0</v>
      </c>
      <c r="AG664" s="1"/>
      <c r="AH664" s="1"/>
      <c r="AI664" s="1">
        <f t="shared" si="918"/>
        <v>0</v>
      </c>
      <c r="AK664" s="1"/>
      <c r="AL664" s="1"/>
      <c r="AM664" s="1"/>
      <c r="AN664" s="1"/>
      <c r="AP664" s="30">
        <f t="shared" si="921"/>
        <v>0</v>
      </c>
      <c r="AQ664" s="1"/>
      <c r="AR664" s="1">
        <f t="shared" si="887"/>
        <v>0</v>
      </c>
      <c r="AS664" s="1"/>
      <c r="AT664" s="1"/>
      <c r="AU664" s="2">
        <f t="shared" si="919"/>
        <v>0</v>
      </c>
      <c r="AW664" s="1"/>
      <c r="AX664" s="1"/>
      <c r="AY664" s="1"/>
      <c r="AZ664" s="2">
        <f t="shared" si="920"/>
        <v>0</v>
      </c>
      <c r="BA664" s="2">
        <f>SUM(AF664,AH664,-AZ664,-Table19[[#This Row],[Sale Fee]])</f>
        <v>0</v>
      </c>
      <c r="BC664" s="1"/>
      <c r="BD664" s="1"/>
      <c r="BE664" s="1"/>
    </row>
    <row r="665" spans="1:57" x14ac:dyDescent="0.25">
      <c r="A665" s="1"/>
      <c r="B665" s="1"/>
      <c r="Q665" s="1"/>
      <c r="R665" s="1"/>
      <c r="S665" s="1"/>
      <c r="U665" s="1"/>
      <c r="V665" s="1"/>
      <c r="W665" s="1">
        <f t="shared" si="916"/>
        <v>0</v>
      </c>
      <c r="X665" s="1"/>
      <c r="Y665" s="1"/>
      <c r="Z665" s="1">
        <f>Table19[[#This Row],[Quantity2]]*Table19[[#This Row],[U Cost]]</f>
        <v>0</v>
      </c>
      <c r="AB665" s="1"/>
      <c r="AC665" s="1"/>
      <c r="AD665" s="1">
        <f t="shared" si="917"/>
        <v>0</v>
      </c>
      <c r="AE665" s="1"/>
      <c r="AF665" s="1">
        <f>SUM(Table19[[#This Row],[Total 
Paid]:[Shipping 
Charged]])</f>
        <v>0</v>
      </c>
      <c r="AG665" s="1"/>
      <c r="AH665" s="1"/>
      <c r="AI665" s="1">
        <f t="shared" si="918"/>
        <v>0</v>
      </c>
      <c r="AK665" s="1"/>
      <c r="AL665" s="1"/>
      <c r="AM665" s="1"/>
      <c r="AN665" s="1"/>
      <c r="AP665" s="30">
        <f t="shared" si="921"/>
        <v>0</v>
      </c>
      <c r="AQ665" s="1"/>
      <c r="AR665" s="1">
        <f t="shared" si="887"/>
        <v>0</v>
      </c>
      <c r="AS665" s="1"/>
      <c r="AT665" s="1"/>
      <c r="AU665" s="2">
        <f t="shared" si="919"/>
        <v>0</v>
      </c>
      <c r="AW665" s="1"/>
      <c r="AX665" s="1"/>
      <c r="AY665" s="1"/>
      <c r="AZ665" s="2">
        <f t="shared" si="920"/>
        <v>0</v>
      </c>
      <c r="BA665" s="2">
        <f>SUM(AF665,AH665,-AZ665,-Table19[[#This Row],[Sale Fee]])</f>
        <v>0</v>
      </c>
      <c r="BC665" s="1"/>
      <c r="BD665" s="1"/>
      <c r="BE665" s="1"/>
    </row>
    <row r="666" spans="1:57" x14ac:dyDescent="0.25">
      <c r="A666" s="1"/>
      <c r="B666" s="1"/>
      <c r="Q666" s="1"/>
      <c r="R666" s="1"/>
      <c r="S666" s="1"/>
      <c r="U666" s="1"/>
      <c r="V666" s="1"/>
      <c r="W666" s="1">
        <f t="shared" si="916"/>
        <v>0</v>
      </c>
      <c r="X666" s="1"/>
      <c r="Y666" s="1"/>
      <c r="Z666" s="1">
        <f>Table19[[#This Row],[Quantity2]]*Table19[[#This Row],[U Cost]]</f>
        <v>0</v>
      </c>
      <c r="AB666" s="1"/>
      <c r="AC666" s="1"/>
      <c r="AD666" s="1">
        <f t="shared" si="917"/>
        <v>0</v>
      </c>
      <c r="AE666" s="1"/>
      <c r="AF666" s="1">
        <f>SUM(Table19[[#This Row],[Total 
Paid]:[Shipping 
Charged]])</f>
        <v>0</v>
      </c>
      <c r="AG666" s="1"/>
      <c r="AH666" s="1"/>
      <c r="AI666" s="1">
        <f t="shared" si="918"/>
        <v>0</v>
      </c>
      <c r="AK666" s="1"/>
      <c r="AL666" s="1"/>
      <c r="AM666" s="1"/>
      <c r="AN666" s="1"/>
      <c r="AP666" s="30">
        <f t="shared" si="921"/>
        <v>0</v>
      </c>
      <c r="AQ666" s="1"/>
      <c r="AR666" s="1">
        <f t="shared" si="887"/>
        <v>0</v>
      </c>
      <c r="AS666" s="1"/>
      <c r="AT666" s="1"/>
      <c r="AU666" s="2">
        <f t="shared" si="919"/>
        <v>0</v>
      </c>
      <c r="AW666" s="1"/>
      <c r="AX666" s="1"/>
      <c r="AY666" s="1"/>
      <c r="AZ666" s="2">
        <f t="shared" si="920"/>
        <v>0</v>
      </c>
      <c r="BA666" s="2">
        <f>SUM(AF666,AH666,-AZ666,-Table19[[#This Row],[Sale Fee]])</f>
        <v>0</v>
      </c>
      <c r="BC666" s="1"/>
      <c r="BD666" s="1"/>
      <c r="BE666" s="1"/>
    </row>
    <row r="667" spans="1:57" x14ac:dyDescent="0.25">
      <c r="A667" s="1"/>
      <c r="B667" s="1"/>
      <c r="Q667" s="1"/>
      <c r="R667" s="1"/>
      <c r="S667" s="1"/>
      <c r="U667" s="1"/>
      <c r="V667" s="1"/>
      <c r="W667" s="1">
        <f t="shared" si="916"/>
        <v>0</v>
      </c>
      <c r="X667" s="1"/>
      <c r="Y667" s="1"/>
      <c r="Z667" s="1">
        <f>Table19[[#This Row],[Quantity2]]*Table19[[#This Row],[U Cost]]</f>
        <v>0</v>
      </c>
      <c r="AB667" s="1"/>
      <c r="AC667" s="1"/>
      <c r="AD667" s="1">
        <f t="shared" si="917"/>
        <v>0</v>
      </c>
      <c r="AE667" s="1"/>
      <c r="AF667" s="1">
        <f>SUM(Table19[[#This Row],[Total 
Paid]:[Shipping 
Charged]])</f>
        <v>0</v>
      </c>
      <c r="AG667" s="1"/>
      <c r="AH667" s="1"/>
      <c r="AI667" s="1">
        <f t="shared" si="918"/>
        <v>0</v>
      </c>
      <c r="AK667" s="1"/>
      <c r="AL667" s="1"/>
      <c r="AM667" s="1"/>
      <c r="AN667" s="1"/>
      <c r="AP667" s="30">
        <f t="shared" si="921"/>
        <v>0</v>
      </c>
      <c r="AQ667" s="1"/>
      <c r="AR667" s="1">
        <f t="shared" si="887"/>
        <v>0</v>
      </c>
      <c r="AS667" s="1"/>
      <c r="AT667" s="1"/>
      <c r="AU667" s="2">
        <f t="shared" si="919"/>
        <v>0</v>
      </c>
      <c r="AW667" s="1"/>
      <c r="AX667" s="1"/>
      <c r="AY667" s="1"/>
      <c r="AZ667" s="2">
        <f t="shared" si="920"/>
        <v>0</v>
      </c>
      <c r="BA667" s="2">
        <f>SUM(AF667,AH667,-AZ667,-Table19[[#This Row],[Sale Fee]])</f>
        <v>0</v>
      </c>
      <c r="BC667" s="1"/>
      <c r="BD667" s="1"/>
      <c r="BE667" s="1"/>
    </row>
    <row r="668" spans="1:57" x14ac:dyDescent="0.25">
      <c r="A668" s="1"/>
      <c r="B668" s="1"/>
      <c r="Q668" s="1"/>
      <c r="R668" s="1"/>
      <c r="S668" s="1"/>
      <c r="U668" s="1"/>
      <c r="V668" s="1"/>
      <c r="W668" s="1">
        <f t="shared" ref="W668:W731" si="922">U668*V668</f>
        <v>0</v>
      </c>
      <c r="X668" s="1"/>
      <c r="Y668" s="1"/>
      <c r="Z668" s="1">
        <f>Table19[[#This Row],[Quantity2]]*Table19[[#This Row],[U Cost]]</f>
        <v>0</v>
      </c>
      <c r="AB668" s="1"/>
      <c r="AC668" s="1"/>
      <c r="AD668" s="1">
        <f t="shared" ref="AD668:AD731" si="923">AC668*AB668</f>
        <v>0</v>
      </c>
      <c r="AE668" s="1"/>
      <c r="AF668" s="1">
        <f>SUM(Table19[[#This Row],[Total 
Paid]:[Shipping 
Charged]])</f>
        <v>0</v>
      </c>
      <c r="AG668" s="1"/>
      <c r="AH668" s="1"/>
      <c r="AI668" s="1">
        <f t="shared" ref="AI668:AI731" si="924">SUM(AF668,AG668,AH668)</f>
        <v>0</v>
      </c>
      <c r="AK668" s="1"/>
      <c r="AL668" s="1"/>
      <c r="AM668" s="1"/>
      <c r="AN668" s="1"/>
      <c r="AP668" s="30">
        <f t="shared" si="921"/>
        <v>0</v>
      </c>
      <c r="AQ668" s="1"/>
      <c r="AR668" s="1">
        <f t="shared" si="887"/>
        <v>0</v>
      </c>
      <c r="AS668" s="1"/>
      <c r="AT668" s="1"/>
      <c r="AU668" s="2">
        <f t="shared" ref="AU668:AU731" si="925">SUM(AR668:AT668)</f>
        <v>0</v>
      </c>
      <c r="AW668" s="1"/>
      <c r="AX668" s="1"/>
      <c r="AY668" s="1"/>
      <c r="AZ668" s="2">
        <f t="shared" si="920"/>
        <v>0</v>
      </c>
      <c r="BA668" s="2">
        <f>SUM(AF668,AH668,-AZ668,-Table19[[#This Row],[Sale Fee]])</f>
        <v>0</v>
      </c>
      <c r="BC668" s="1"/>
      <c r="BD668" s="1"/>
      <c r="BE668" s="1"/>
    </row>
    <row r="669" spans="1:57" x14ac:dyDescent="0.25">
      <c r="A669" s="1"/>
      <c r="B669" s="1"/>
      <c r="Q669" s="1"/>
      <c r="R669" s="1"/>
      <c r="S669" s="1"/>
      <c r="U669" s="1"/>
      <c r="V669" s="1"/>
      <c r="W669" s="1">
        <f t="shared" si="922"/>
        <v>0</v>
      </c>
      <c r="X669" s="1"/>
      <c r="Y669" s="1"/>
      <c r="Z669" s="1">
        <f>Table19[[#This Row],[Quantity2]]*Table19[[#This Row],[U Cost]]</f>
        <v>0</v>
      </c>
      <c r="AB669" s="1"/>
      <c r="AC669" s="1"/>
      <c r="AD669" s="1">
        <f t="shared" si="923"/>
        <v>0</v>
      </c>
      <c r="AE669" s="1"/>
      <c r="AF669" s="1">
        <f>SUM(Table19[[#This Row],[Total 
Paid]:[Shipping 
Charged]])</f>
        <v>0</v>
      </c>
      <c r="AG669" s="1"/>
      <c r="AH669" s="1"/>
      <c r="AI669" s="1">
        <f t="shared" si="924"/>
        <v>0</v>
      </c>
      <c r="AK669" s="1"/>
      <c r="AL669" s="1"/>
      <c r="AM669" s="1"/>
      <c r="AN669" s="1"/>
      <c r="AP669" s="30">
        <f t="shared" si="921"/>
        <v>0</v>
      </c>
      <c r="AQ669" s="1"/>
      <c r="AR669" s="1">
        <f t="shared" si="887"/>
        <v>0</v>
      </c>
      <c r="AS669" s="1"/>
      <c r="AT669" s="1"/>
      <c r="AU669" s="2">
        <f t="shared" si="925"/>
        <v>0</v>
      </c>
      <c r="AW669" s="1"/>
      <c r="AX669" s="1"/>
      <c r="AY669" s="1"/>
      <c r="AZ669" s="2">
        <f t="shared" si="920"/>
        <v>0</v>
      </c>
      <c r="BA669" s="2">
        <f>SUM(AF669,AH669,-AZ669,-Table19[[#This Row],[Sale Fee]])</f>
        <v>0</v>
      </c>
      <c r="BC669" s="1"/>
      <c r="BD669" s="1"/>
      <c r="BE669" s="1"/>
    </row>
    <row r="670" spans="1:57" x14ac:dyDescent="0.25">
      <c r="A670" s="1"/>
      <c r="B670" s="1"/>
      <c r="E670" s="4"/>
      <c r="F670" s="4"/>
      <c r="Q670" s="1"/>
      <c r="R670" s="1"/>
      <c r="S670" s="1"/>
      <c r="U670" s="1"/>
      <c r="V670" s="1"/>
      <c r="W670" s="1">
        <f t="shared" si="922"/>
        <v>0</v>
      </c>
      <c r="X670" s="1"/>
      <c r="Y670" s="1"/>
      <c r="Z670" s="1">
        <f>Table19[[#This Row],[Quantity2]]*Table19[[#This Row],[U Cost]]</f>
        <v>0</v>
      </c>
      <c r="AB670" s="1"/>
      <c r="AC670" s="1"/>
      <c r="AD670" s="1">
        <f t="shared" si="923"/>
        <v>0</v>
      </c>
      <c r="AE670" s="1"/>
      <c r="AF670" s="1">
        <f>SUM(Table19[[#This Row],[Total 
Paid]:[Shipping 
Charged]])</f>
        <v>0</v>
      </c>
      <c r="AG670" s="1"/>
      <c r="AH670" s="1"/>
      <c r="AI670" s="1">
        <f t="shared" si="924"/>
        <v>0</v>
      </c>
      <c r="AK670" s="1"/>
      <c r="AL670" s="1"/>
      <c r="AM670" s="1"/>
      <c r="AN670" s="1"/>
      <c r="AP670" s="30">
        <f t="shared" si="921"/>
        <v>0</v>
      </c>
      <c r="AQ670" s="1"/>
      <c r="AR670" s="1">
        <f t="shared" si="887"/>
        <v>0</v>
      </c>
      <c r="AS670" s="1"/>
      <c r="AT670" s="1"/>
      <c r="AU670" s="2">
        <f t="shared" si="925"/>
        <v>0</v>
      </c>
      <c r="AW670" s="1"/>
      <c r="AX670" s="1"/>
      <c r="AY670" s="1"/>
      <c r="AZ670" s="2">
        <f t="shared" si="920"/>
        <v>0</v>
      </c>
      <c r="BA670" s="2">
        <f>SUM(AF670,AH670,-AZ670,-Table19[[#This Row],[Sale Fee]])</f>
        <v>0</v>
      </c>
      <c r="BC670" s="1"/>
      <c r="BD670" s="1"/>
      <c r="BE670" s="1"/>
    </row>
    <row r="671" spans="1:57" x14ac:dyDescent="0.25">
      <c r="A671" s="1"/>
      <c r="B671" s="1"/>
      <c r="E671" s="4"/>
      <c r="F671" s="4"/>
      <c r="Q671" s="1"/>
      <c r="R671" s="1"/>
      <c r="S671" s="1"/>
      <c r="U671" s="1"/>
      <c r="V671" s="1"/>
      <c r="W671" s="1">
        <f t="shared" si="922"/>
        <v>0</v>
      </c>
      <c r="X671" s="1"/>
      <c r="Y671" s="1"/>
      <c r="Z671" s="1">
        <f>Table19[[#This Row],[Quantity2]]*Table19[[#This Row],[U Cost]]</f>
        <v>0</v>
      </c>
      <c r="AB671" s="1"/>
      <c r="AC671" s="1"/>
      <c r="AD671" s="1">
        <f t="shared" si="923"/>
        <v>0</v>
      </c>
      <c r="AE671" s="1"/>
      <c r="AF671" s="1">
        <f>SUM(Table19[[#This Row],[Total 
Paid]:[Shipping 
Charged]])</f>
        <v>0</v>
      </c>
      <c r="AG671" s="1"/>
      <c r="AH671" s="1"/>
      <c r="AI671" s="1">
        <f t="shared" si="924"/>
        <v>0</v>
      </c>
      <c r="AK671" s="1"/>
      <c r="AL671" s="1"/>
      <c r="AM671" s="1"/>
      <c r="AN671" s="1"/>
      <c r="AP671" s="30">
        <f t="shared" si="921"/>
        <v>0</v>
      </c>
      <c r="AQ671" s="1"/>
      <c r="AR671" s="1">
        <f t="shared" si="887"/>
        <v>0</v>
      </c>
      <c r="AS671" s="1"/>
      <c r="AT671" s="1"/>
      <c r="AU671" s="2">
        <f t="shared" si="925"/>
        <v>0</v>
      </c>
      <c r="AW671" s="1"/>
      <c r="AX671" s="1"/>
      <c r="AY671" s="1"/>
      <c r="AZ671" s="2">
        <f t="shared" si="920"/>
        <v>0</v>
      </c>
      <c r="BA671" s="2">
        <f>SUM(AF671,AH671,-AZ671,-Table19[[#This Row],[Sale Fee]])</f>
        <v>0</v>
      </c>
      <c r="BC671" s="1"/>
      <c r="BD671" s="1"/>
      <c r="BE671" s="1"/>
    </row>
    <row r="672" spans="1:57" x14ac:dyDescent="0.25">
      <c r="A672" s="1"/>
      <c r="B672" s="1"/>
      <c r="E672" s="4"/>
      <c r="F672" s="4"/>
      <c r="Q672" s="1"/>
      <c r="R672" s="1"/>
      <c r="S672" s="1"/>
      <c r="U672" s="1"/>
      <c r="V672" s="1"/>
      <c r="W672" s="1">
        <f t="shared" si="922"/>
        <v>0</v>
      </c>
      <c r="X672" s="1"/>
      <c r="Y672" s="1"/>
      <c r="Z672" s="1">
        <f>Table19[[#This Row],[Quantity2]]*Table19[[#This Row],[U Cost]]</f>
        <v>0</v>
      </c>
      <c r="AB672" s="1"/>
      <c r="AC672" s="1"/>
      <c r="AD672" s="1">
        <f t="shared" si="923"/>
        <v>0</v>
      </c>
      <c r="AE672" s="1"/>
      <c r="AF672" s="1">
        <f>SUM(Table19[[#This Row],[Total 
Paid]:[Shipping 
Charged]])</f>
        <v>0</v>
      </c>
      <c r="AG672" s="1"/>
      <c r="AH672" s="1"/>
      <c r="AI672" s="1">
        <f t="shared" si="924"/>
        <v>0</v>
      </c>
      <c r="AK672" s="1"/>
      <c r="AL672" s="1"/>
      <c r="AM672" s="1"/>
      <c r="AN672" s="1"/>
      <c r="AP672" s="30">
        <f t="shared" si="921"/>
        <v>0</v>
      </c>
      <c r="AQ672" s="1"/>
      <c r="AR672" s="1">
        <f t="shared" si="887"/>
        <v>0</v>
      </c>
      <c r="AS672" s="1"/>
      <c r="AT672" s="1"/>
      <c r="AU672" s="2">
        <f t="shared" si="925"/>
        <v>0</v>
      </c>
      <c r="AW672" s="1"/>
      <c r="AX672" s="1"/>
      <c r="AY672" s="1"/>
      <c r="AZ672" s="2">
        <f t="shared" si="920"/>
        <v>0</v>
      </c>
      <c r="BA672" s="2">
        <f>SUM(AF672,AH672,-AZ672,-Table19[[#This Row],[Sale Fee]])</f>
        <v>0</v>
      </c>
      <c r="BC672" s="1"/>
      <c r="BD672" s="1"/>
      <c r="BE672" s="1"/>
    </row>
    <row r="673" spans="1:57" x14ac:dyDescent="0.25">
      <c r="A673" s="1"/>
      <c r="B673" s="1"/>
      <c r="E673" s="4"/>
      <c r="F673" s="4"/>
      <c r="Q673" s="1"/>
      <c r="R673" s="1"/>
      <c r="S673" s="1"/>
      <c r="U673" s="1"/>
      <c r="V673" s="1"/>
      <c r="W673" s="1">
        <f t="shared" si="922"/>
        <v>0</v>
      </c>
      <c r="X673" s="1"/>
      <c r="Y673" s="1"/>
      <c r="Z673" s="1">
        <f>Table19[[#This Row],[Quantity2]]*Table19[[#This Row],[U Cost]]</f>
        <v>0</v>
      </c>
      <c r="AB673" s="1"/>
      <c r="AC673" s="1"/>
      <c r="AD673" s="1">
        <f t="shared" si="923"/>
        <v>0</v>
      </c>
      <c r="AE673" s="1"/>
      <c r="AF673" s="1">
        <f>SUM(Table19[[#This Row],[Total 
Paid]:[Shipping 
Charged]])</f>
        <v>0</v>
      </c>
      <c r="AG673" s="1"/>
      <c r="AH673" s="1"/>
      <c r="AI673" s="1">
        <f t="shared" si="924"/>
        <v>0</v>
      </c>
      <c r="AK673" s="1"/>
      <c r="AL673" s="1"/>
      <c r="AM673" s="1"/>
      <c r="AN673" s="1"/>
      <c r="AP673" s="30">
        <f t="shared" si="921"/>
        <v>0</v>
      </c>
      <c r="AQ673" s="1"/>
      <c r="AR673" s="1">
        <f t="shared" si="887"/>
        <v>0</v>
      </c>
      <c r="AS673" s="1"/>
      <c r="AT673" s="1"/>
      <c r="AU673" s="2">
        <f t="shared" si="925"/>
        <v>0</v>
      </c>
      <c r="AW673" s="1"/>
      <c r="AX673" s="1"/>
      <c r="AY673" s="1"/>
      <c r="AZ673" s="2">
        <f t="shared" si="920"/>
        <v>0</v>
      </c>
      <c r="BA673" s="2">
        <f>SUM(AF673,AH673,-AZ673,-Table19[[#This Row],[Sale Fee]])</f>
        <v>0</v>
      </c>
      <c r="BC673" s="1"/>
      <c r="BD673" s="1"/>
      <c r="BE673" s="1"/>
    </row>
    <row r="674" spans="1:57" x14ac:dyDescent="0.25">
      <c r="A674" s="1"/>
      <c r="B674" s="1"/>
      <c r="E674" s="4"/>
      <c r="F674" s="4"/>
      <c r="Q674" s="1"/>
      <c r="R674" s="1"/>
      <c r="S674" s="1"/>
      <c r="U674" s="1"/>
      <c r="V674" s="1"/>
      <c r="W674" s="1">
        <f t="shared" si="922"/>
        <v>0</v>
      </c>
      <c r="X674" s="1"/>
      <c r="Y674" s="1"/>
      <c r="Z674" s="1">
        <f>Table19[[#This Row],[Quantity2]]*Table19[[#This Row],[U Cost]]</f>
        <v>0</v>
      </c>
      <c r="AB674" s="1"/>
      <c r="AC674" s="1"/>
      <c r="AD674" s="1">
        <f t="shared" si="923"/>
        <v>0</v>
      </c>
      <c r="AE674" s="1"/>
      <c r="AF674" s="1">
        <f>SUM(Table19[[#This Row],[Total 
Paid]:[Shipping 
Charged]])</f>
        <v>0</v>
      </c>
      <c r="AG674" s="1"/>
      <c r="AH674" s="1"/>
      <c r="AI674" s="1">
        <f t="shared" si="924"/>
        <v>0</v>
      </c>
      <c r="AK674" s="1"/>
      <c r="AL674" s="1"/>
      <c r="AM674" s="1"/>
      <c r="AN674" s="1"/>
      <c r="AP674" s="30">
        <f t="shared" si="921"/>
        <v>0</v>
      </c>
      <c r="AQ674" s="1"/>
      <c r="AR674" s="1">
        <f t="shared" si="887"/>
        <v>0</v>
      </c>
      <c r="AS674" s="1"/>
      <c r="AT674" s="1"/>
      <c r="AU674" s="2">
        <f t="shared" si="925"/>
        <v>0</v>
      </c>
      <c r="AW674" s="1"/>
      <c r="AX674" s="1"/>
      <c r="AY674" s="1"/>
      <c r="AZ674" s="2">
        <f t="shared" si="920"/>
        <v>0</v>
      </c>
      <c r="BA674" s="2">
        <f>SUM(AF674,AH674,-AZ674,-Table19[[#This Row],[Sale Fee]])</f>
        <v>0</v>
      </c>
      <c r="BC674" s="1"/>
      <c r="BD674" s="1"/>
      <c r="BE674" s="1"/>
    </row>
    <row r="675" spans="1:57" x14ac:dyDescent="0.25">
      <c r="A675" s="1"/>
      <c r="B675" s="1"/>
      <c r="E675" s="4"/>
      <c r="F675" s="4"/>
      <c r="N675" s="49"/>
      <c r="Q675" s="1"/>
      <c r="R675" s="1"/>
      <c r="S675" s="1"/>
      <c r="U675" s="1"/>
      <c r="V675" s="1"/>
      <c r="W675" s="1">
        <f t="shared" si="922"/>
        <v>0</v>
      </c>
      <c r="X675" s="1"/>
      <c r="Y675" s="1"/>
      <c r="Z675" s="1">
        <f>Table19[[#This Row],[Quantity2]]*Table19[[#This Row],[U Cost]]</f>
        <v>0</v>
      </c>
      <c r="AB675" s="1"/>
      <c r="AC675" s="1"/>
      <c r="AD675" s="1">
        <f t="shared" si="923"/>
        <v>0</v>
      </c>
      <c r="AE675" s="1"/>
      <c r="AF675" s="1">
        <f>SUM(Table19[[#This Row],[Total 
Paid]:[Shipping 
Charged]])</f>
        <v>0</v>
      </c>
      <c r="AG675" s="1"/>
      <c r="AH675" s="1"/>
      <c r="AI675" s="1">
        <f t="shared" si="924"/>
        <v>0</v>
      </c>
      <c r="AK675" s="1"/>
      <c r="AL675" s="1"/>
      <c r="AM675" s="1"/>
      <c r="AN675" s="1"/>
      <c r="AP675" s="30">
        <f t="shared" si="921"/>
        <v>0</v>
      </c>
      <c r="AQ675" s="1"/>
      <c r="AR675" s="1">
        <f t="shared" si="887"/>
        <v>0</v>
      </c>
      <c r="AS675" s="1"/>
      <c r="AT675" s="1"/>
      <c r="AU675" s="2">
        <f t="shared" si="925"/>
        <v>0</v>
      </c>
      <c r="AW675" s="1"/>
      <c r="AX675" s="1"/>
      <c r="AY675" s="1"/>
      <c r="AZ675" s="2">
        <f t="shared" si="920"/>
        <v>0</v>
      </c>
      <c r="BA675" s="2">
        <f>SUM(AF675,AH675,-AZ675,-Table19[[#This Row],[Sale Fee]])</f>
        <v>0</v>
      </c>
      <c r="BC675" s="1"/>
      <c r="BD675" s="1"/>
      <c r="BE675" s="1"/>
    </row>
    <row r="676" spans="1:57" x14ac:dyDescent="0.25">
      <c r="A676" s="1"/>
      <c r="B676" s="1"/>
      <c r="E676" s="4"/>
      <c r="F676" s="4"/>
      <c r="Q676" s="1"/>
      <c r="R676" s="1"/>
      <c r="S676" s="1"/>
      <c r="U676" s="1"/>
      <c r="V676" s="1"/>
      <c r="W676" s="1">
        <f t="shared" si="922"/>
        <v>0</v>
      </c>
      <c r="X676" s="1"/>
      <c r="Y676" s="1"/>
      <c r="Z676" s="1">
        <f>Table19[[#This Row],[Quantity2]]*Table19[[#This Row],[U Cost]]</f>
        <v>0</v>
      </c>
      <c r="AB676" s="1"/>
      <c r="AC676" s="1"/>
      <c r="AD676" s="1">
        <f t="shared" si="923"/>
        <v>0</v>
      </c>
      <c r="AE676" s="1"/>
      <c r="AF676" s="1">
        <f>SUM(Table19[[#This Row],[Total 
Paid]:[Shipping 
Charged]])</f>
        <v>0</v>
      </c>
      <c r="AG676" s="1"/>
      <c r="AH676" s="1"/>
      <c r="AI676" s="1">
        <f t="shared" si="924"/>
        <v>0</v>
      </c>
      <c r="AK676" s="1"/>
      <c r="AL676" s="1"/>
      <c r="AM676" s="1"/>
      <c r="AN676" s="1"/>
      <c r="AP676" s="30">
        <f t="shared" si="921"/>
        <v>0</v>
      </c>
      <c r="AQ676" s="1"/>
      <c r="AR676" s="1">
        <f t="shared" si="887"/>
        <v>0</v>
      </c>
      <c r="AS676" s="1"/>
      <c r="AT676" s="1"/>
      <c r="AU676" s="2">
        <f t="shared" si="925"/>
        <v>0</v>
      </c>
      <c r="AW676" s="1"/>
      <c r="AX676" s="1"/>
      <c r="AY676" s="1"/>
      <c r="AZ676" s="2">
        <f t="shared" si="920"/>
        <v>0</v>
      </c>
      <c r="BA676" s="2">
        <f>SUM(AF676,AH676,-AZ676,-Table19[[#This Row],[Sale Fee]])</f>
        <v>0</v>
      </c>
      <c r="BC676" s="1"/>
      <c r="BD676" s="1"/>
      <c r="BE676" s="1"/>
    </row>
    <row r="677" spans="1:57" x14ac:dyDescent="0.25">
      <c r="A677" s="1"/>
      <c r="B677" s="1"/>
      <c r="E677" s="4"/>
      <c r="F677" s="4"/>
      <c r="Q677" s="1"/>
      <c r="R677" s="1"/>
      <c r="S677" s="1"/>
      <c r="U677" s="1"/>
      <c r="V677" s="1"/>
      <c r="W677" s="1">
        <f t="shared" si="922"/>
        <v>0</v>
      </c>
      <c r="X677" s="1"/>
      <c r="Y677" s="1"/>
      <c r="Z677" s="1">
        <f>Table19[[#This Row],[Quantity2]]*Table19[[#This Row],[U Cost]]</f>
        <v>0</v>
      </c>
      <c r="AB677" s="1"/>
      <c r="AC677" s="1"/>
      <c r="AD677" s="1">
        <f t="shared" si="923"/>
        <v>0</v>
      </c>
      <c r="AE677" s="1"/>
      <c r="AF677" s="1">
        <f>SUM(Table19[[#This Row],[Total 
Paid]:[Shipping 
Charged]])</f>
        <v>0</v>
      </c>
      <c r="AG677" s="1"/>
      <c r="AH677" s="1"/>
      <c r="AI677" s="1">
        <f t="shared" si="924"/>
        <v>0</v>
      </c>
      <c r="AK677" s="1"/>
      <c r="AL677" s="1"/>
      <c r="AM677" s="1"/>
      <c r="AN677" s="1"/>
      <c r="AP677" s="30">
        <f t="shared" si="921"/>
        <v>0</v>
      </c>
      <c r="AQ677" s="1"/>
      <c r="AR677" s="1">
        <f t="shared" si="887"/>
        <v>0</v>
      </c>
      <c r="AS677" s="1"/>
      <c r="AT677" s="1"/>
      <c r="AU677" s="2">
        <f t="shared" si="925"/>
        <v>0</v>
      </c>
      <c r="AW677" s="1"/>
      <c r="AX677" s="1"/>
      <c r="AY677" s="1"/>
      <c r="AZ677" s="2">
        <f t="shared" si="920"/>
        <v>0</v>
      </c>
      <c r="BA677" s="2">
        <f>SUM(AF677,AH677,-AZ677,-Table19[[#This Row],[Sale Fee]])</f>
        <v>0</v>
      </c>
      <c r="BC677" s="1"/>
      <c r="BD677" s="1"/>
      <c r="BE677" s="1"/>
    </row>
    <row r="678" spans="1:57" x14ac:dyDescent="0.25">
      <c r="A678" s="1"/>
      <c r="B678" s="1"/>
      <c r="E678" s="4"/>
      <c r="F678" s="4"/>
      <c r="Q678" s="1"/>
      <c r="R678" s="1"/>
      <c r="S678" s="1"/>
      <c r="U678" s="1"/>
      <c r="V678" s="1"/>
      <c r="W678" s="1">
        <f t="shared" si="922"/>
        <v>0</v>
      </c>
      <c r="X678" s="1"/>
      <c r="Y678" s="1"/>
      <c r="Z678" s="1">
        <f>Table19[[#This Row],[Quantity2]]*Table19[[#This Row],[U Cost]]</f>
        <v>0</v>
      </c>
      <c r="AB678" s="1"/>
      <c r="AC678" s="1"/>
      <c r="AD678" s="1">
        <f t="shared" si="923"/>
        <v>0</v>
      </c>
      <c r="AE678" s="1"/>
      <c r="AF678" s="1">
        <f>SUM(Table19[[#This Row],[Total 
Paid]:[Shipping 
Charged]])</f>
        <v>0</v>
      </c>
      <c r="AG678" s="1"/>
      <c r="AH678" s="1"/>
      <c r="AI678" s="1">
        <f t="shared" si="924"/>
        <v>0</v>
      </c>
      <c r="AK678" s="1"/>
      <c r="AL678" s="1"/>
      <c r="AM678" s="1"/>
      <c r="AN678" s="1"/>
      <c r="AP678" s="30">
        <f t="shared" si="921"/>
        <v>0</v>
      </c>
      <c r="AQ678" s="1"/>
      <c r="AR678" s="1">
        <f t="shared" si="887"/>
        <v>0</v>
      </c>
      <c r="AS678" s="1"/>
      <c r="AT678" s="1"/>
      <c r="AU678" s="2">
        <f t="shared" si="925"/>
        <v>0</v>
      </c>
      <c r="AW678" s="1"/>
      <c r="AX678" s="1"/>
      <c r="AY678" s="1"/>
      <c r="AZ678" s="2">
        <f t="shared" si="920"/>
        <v>0</v>
      </c>
      <c r="BA678" s="2">
        <f>SUM(AF678,AH678,-AZ678,-Table19[[#This Row],[Sale Fee]])</f>
        <v>0</v>
      </c>
      <c r="BC678" s="1"/>
      <c r="BD678" s="1"/>
      <c r="BE678" s="1"/>
    </row>
    <row r="679" spans="1:57" x14ac:dyDescent="0.25">
      <c r="A679" s="1"/>
      <c r="B679" s="1"/>
      <c r="E679" s="4"/>
      <c r="F679" s="4"/>
      <c r="Q679" s="1"/>
      <c r="R679" s="1"/>
      <c r="S679" s="1"/>
      <c r="U679" s="1"/>
      <c r="V679" s="1"/>
      <c r="W679" s="1">
        <f t="shared" si="922"/>
        <v>0</v>
      </c>
      <c r="X679" s="1"/>
      <c r="Y679" s="1"/>
      <c r="Z679" s="1">
        <f>Table19[[#This Row],[Quantity2]]*Table19[[#This Row],[U Cost]]</f>
        <v>0</v>
      </c>
      <c r="AB679" s="1"/>
      <c r="AC679" s="1"/>
      <c r="AD679" s="1">
        <f t="shared" si="923"/>
        <v>0</v>
      </c>
      <c r="AE679" s="1"/>
      <c r="AF679" s="1">
        <f>SUM(Table19[[#This Row],[Total 
Paid]:[Shipping 
Charged]])</f>
        <v>0</v>
      </c>
      <c r="AG679" s="1"/>
      <c r="AH679" s="1"/>
      <c r="AI679" s="1">
        <f t="shared" si="924"/>
        <v>0</v>
      </c>
      <c r="AK679" s="1"/>
      <c r="AL679" s="1"/>
      <c r="AM679" s="1"/>
      <c r="AN679" s="1"/>
      <c r="AP679" s="30">
        <f t="shared" si="921"/>
        <v>0</v>
      </c>
      <c r="AQ679" s="1"/>
      <c r="AR679" s="1">
        <f t="shared" si="887"/>
        <v>0</v>
      </c>
      <c r="AS679" s="1"/>
      <c r="AT679" s="1"/>
      <c r="AU679" s="2">
        <f t="shared" si="925"/>
        <v>0</v>
      </c>
      <c r="AW679" s="1"/>
      <c r="AX679" s="1"/>
      <c r="AY679" s="1"/>
      <c r="AZ679" s="2">
        <f t="shared" si="920"/>
        <v>0</v>
      </c>
      <c r="BA679" s="2">
        <f>SUM(AF679,AH679,-AZ679,-Table19[[#This Row],[Sale Fee]])</f>
        <v>0</v>
      </c>
      <c r="BC679" s="1"/>
      <c r="BD679" s="1"/>
      <c r="BE679" s="1"/>
    </row>
    <row r="680" spans="1:57" x14ac:dyDescent="0.25">
      <c r="A680" s="1"/>
      <c r="B680" s="1"/>
      <c r="E680" s="4"/>
      <c r="F680" s="4"/>
      <c r="Q680" s="1"/>
      <c r="R680" s="1"/>
      <c r="S680" s="1"/>
      <c r="U680" s="1"/>
      <c r="V680" s="1"/>
      <c r="W680" s="1">
        <f t="shared" si="922"/>
        <v>0</v>
      </c>
      <c r="X680" s="1"/>
      <c r="Y680" s="1"/>
      <c r="Z680" s="1">
        <f>Table19[[#This Row],[Quantity2]]*Table19[[#This Row],[U Cost]]</f>
        <v>0</v>
      </c>
      <c r="AB680" s="1"/>
      <c r="AC680" s="1"/>
      <c r="AD680" s="1">
        <f t="shared" si="923"/>
        <v>0</v>
      </c>
      <c r="AE680" s="1"/>
      <c r="AF680" s="1">
        <f>SUM(Table19[[#This Row],[Total 
Paid]:[Shipping 
Charged]])</f>
        <v>0</v>
      </c>
      <c r="AG680" s="1"/>
      <c r="AH680" s="1"/>
      <c r="AI680" s="1">
        <f t="shared" si="924"/>
        <v>0</v>
      </c>
      <c r="AK680" s="1"/>
      <c r="AL680" s="1"/>
      <c r="AM680" s="1"/>
      <c r="AN680" s="1"/>
      <c r="AP680" s="30">
        <f t="shared" si="921"/>
        <v>0</v>
      </c>
      <c r="AQ680" s="1"/>
      <c r="AR680" s="1">
        <f t="shared" si="887"/>
        <v>0</v>
      </c>
      <c r="AS680" s="1"/>
      <c r="AT680" s="1"/>
      <c r="AU680" s="2">
        <f t="shared" si="925"/>
        <v>0</v>
      </c>
      <c r="AW680" s="1"/>
      <c r="AX680" s="1"/>
      <c r="AY680" s="1"/>
      <c r="AZ680" s="2">
        <f t="shared" si="920"/>
        <v>0</v>
      </c>
      <c r="BA680" s="2">
        <f>SUM(AF680,AH680,-AZ680,-Table19[[#This Row],[Sale Fee]])</f>
        <v>0</v>
      </c>
      <c r="BC680" s="1"/>
      <c r="BD680" s="1"/>
      <c r="BE680" s="1"/>
    </row>
    <row r="681" spans="1:57" x14ac:dyDescent="0.25">
      <c r="A681" s="1"/>
      <c r="B681" s="1"/>
      <c r="E681" s="4"/>
      <c r="F681" s="4"/>
      <c r="Q681" s="1"/>
      <c r="R681" s="1"/>
      <c r="S681" s="1"/>
      <c r="U681" s="1"/>
      <c r="V681" s="1"/>
      <c r="W681" s="1">
        <f t="shared" si="922"/>
        <v>0</v>
      </c>
      <c r="X681" s="1"/>
      <c r="Y681" s="1"/>
      <c r="Z681" s="1">
        <f>Table19[[#This Row],[Quantity2]]*Table19[[#This Row],[U Cost]]</f>
        <v>0</v>
      </c>
      <c r="AB681" s="1"/>
      <c r="AC681" s="1"/>
      <c r="AD681" s="1">
        <f t="shared" si="923"/>
        <v>0</v>
      </c>
      <c r="AE681" s="1"/>
      <c r="AF681" s="1">
        <f>SUM(Table19[[#This Row],[Total 
Paid]:[Shipping 
Charged]])</f>
        <v>0</v>
      </c>
      <c r="AG681" s="1"/>
      <c r="AH681" s="1"/>
      <c r="AI681" s="1">
        <f t="shared" si="924"/>
        <v>0</v>
      </c>
      <c r="AK681" s="1"/>
      <c r="AL681" s="1"/>
      <c r="AM681" s="1"/>
      <c r="AN681" s="1"/>
      <c r="AP681" s="30">
        <f t="shared" si="921"/>
        <v>0</v>
      </c>
      <c r="AQ681" s="1"/>
      <c r="AR681" s="1">
        <f t="shared" si="887"/>
        <v>0</v>
      </c>
      <c r="AS681" s="1"/>
      <c r="AT681" s="1"/>
      <c r="AU681" s="2">
        <f t="shared" si="925"/>
        <v>0</v>
      </c>
      <c r="AW681" s="1"/>
      <c r="AX681" s="1"/>
      <c r="AY681" s="1"/>
      <c r="AZ681" s="2">
        <f t="shared" si="920"/>
        <v>0</v>
      </c>
      <c r="BA681" s="2">
        <f>SUM(AF681,AH681,-AZ681,-Table19[[#This Row],[Sale Fee]])</f>
        <v>0</v>
      </c>
      <c r="BC681" s="1"/>
      <c r="BD681" s="1"/>
      <c r="BE681" s="1"/>
    </row>
    <row r="682" spans="1:57" x14ac:dyDescent="0.25">
      <c r="A682" s="1"/>
      <c r="B682" s="1"/>
      <c r="E682" s="4"/>
      <c r="F682" s="4"/>
      <c r="Q682" s="1"/>
      <c r="R682" s="1"/>
      <c r="S682" s="1"/>
      <c r="U682" s="1"/>
      <c r="V682" s="1"/>
      <c r="W682" s="1">
        <f t="shared" si="922"/>
        <v>0</v>
      </c>
      <c r="X682" s="1"/>
      <c r="Y682" s="1"/>
      <c r="Z682" s="1">
        <f>Table19[[#This Row],[Quantity2]]*Table19[[#This Row],[U Cost]]</f>
        <v>0</v>
      </c>
      <c r="AB682" s="1"/>
      <c r="AC682" s="1"/>
      <c r="AD682" s="1">
        <f t="shared" si="923"/>
        <v>0</v>
      </c>
      <c r="AE682" s="1"/>
      <c r="AF682" s="1">
        <f>SUM(Table19[[#This Row],[Total 
Paid]:[Shipping 
Charged]])</f>
        <v>0</v>
      </c>
      <c r="AG682" s="1"/>
      <c r="AH682" s="1"/>
      <c r="AI682" s="1">
        <f t="shared" si="924"/>
        <v>0</v>
      </c>
      <c r="AK682" s="1"/>
      <c r="AL682" s="1"/>
      <c r="AM682" s="1"/>
      <c r="AN682" s="1"/>
      <c r="AP682" s="30">
        <f t="shared" si="921"/>
        <v>0</v>
      </c>
      <c r="AQ682" s="1"/>
      <c r="AR682" s="1">
        <f t="shared" si="887"/>
        <v>0</v>
      </c>
      <c r="AS682" s="1"/>
      <c r="AT682" s="1"/>
      <c r="AU682" s="2">
        <f t="shared" si="925"/>
        <v>0</v>
      </c>
      <c r="AW682" s="1"/>
      <c r="AX682" s="1"/>
      <c r="AY682" s="1"/>
      <c r="AZ682" s="2">
        <f t="shared" si="920"/>
        <v>0</v>
      </c>
      <c r="BA682" s="2">
        <f>SUM(AF682,AH682,-AZ682,-Table19[[#This Row],[Sale Fee]])</f>
        <v>0</v>
      </c>
      <c r="BC682" s="1"/>
      <c r="BD682" s="1"/>
      <c r="BE682" s="1"/>
    </row>
    <row r="683" spans="1:57" x14ac:dyDescent="0.25">
      <c r="A683" s="1"/>
      <c r="B683" s="1"/>
      <c r="E683" s="4"/>
      <c r="F683" s="4"/>
      <c r="Q683" s="1"/>
      <c r="R683" s="1"/>
      <c r="S683" s="1"/>
      <c r="U683" s="1"/>
      <c r="V683" s="1"/>
      <c r="W683" s="1">
        <f t="shared" si="922"/>
        <v>0</v>
      </c>
      <c r="X683" s="1"/>
      <c r="Y683" s="1"/>
      <c r="Z683" s="1">
        <f>Table19[[#This Row],[Quantity2]]*Table19[[#This Row],[U Cost]]</f>
        <v>0</v>
      </c>
      <c r="AB683" s="1"/>
      <c r="AC683" s="1"/>
      <c r="AD683" s="1">
        <f t="shared" si="923"/>
        <v>0</v>
      </c>
      <c r="AE683" s="1"/>
      <c r="AF683" s="1">
        <f>SUM(Table19[[#This Row],[Total 
Paid]:[Shipping 
Charged]])</f>
        <v>0</v>
      </c>
      <c r="AG683" s="1"/>
      <c r="AH683" s="1"/>
      <c r="AI683" s="1">
        <f t="shared" si="924"/>
        <v>0</v>
      </c>
      <c r="AK683" s="1"/>
      <c r="AL683" s="1"/>
      <c r="AM683" s="1"/>
      <c r="AN683" s="1"/>
      <c r="AP683" s="30">
        <f t="shared" si="921"/>
        <v>0</v>
      </c>
      <c r="AQ683" s="1"/>
      <c r="AR683" s="1">
        <f t="shared" si="887"/>
        <v>0</v>
      </c>
      <c r="AS683" s="1"/>
      <c r="AT683" s="1"/>
      <c r="AU683" s="2">
        <f t="shared" si="925"/>
        <v>0</v>
      </c>
      <c r="AW683" s="1"/>
      <c r="AX683" s="1"/>
      <c r="AY683" s="1"/>
      <c r="AZ683" s="2">
        <f t="shared" si="920"/>
        <v>0</v>
      </c>
      <c r="BA683" s="2">
        <f>SUM(AF683,AH683,-AZ683,-Table19[[#This Row],[Sale Fee]])</f>
        <v>0</v>
      </c>
      <c r="BC683" s="1"/>
      <c r="BD683" s="1"/>
      <c r="BE683" s="1"/>
    </row>
    <row r="684" spans="1:57" x14ac:dyDescent="0.25">
      <c r="A684" s="1"/>
      <c r="B684" s="1"/>
      <c r="E684" s="4"/>
      <c r="F684" s="4"/>
      <c r="Q684" s="1"/>
      <c r="R684" s="1"/>
      <c r="S684" s="1"/>
      <c r="U684" s="1"/>
      <c r="V684" s="1"/>
      <c r="W684" s="1">
        <f t="shared" si="922"/>
        <v>0</v>
      </c>
      <c r="X684" s="1"/>
      <c r="Y684" s="1"/>
      <c r="Z684" s="1">
        <f>Table19[[#This Row],[Quantity2]]*Table19[[#This Row],[U Cost]]</f>
        <v>0</v>
      </c>
      <c r="AB684" s="1"/>
      <c r="AC684" s="1"/>
      <c r="AD684" s="1">
        <f t="shared" si="923"/>
        <v>0</v>
      </c>
      <c r="AE684" s="1"/>
      <c r="AF684" s="1">
        <f>SUM(Table19[[#This Row],[Total 
Paid]:[Shipping 
Charged]])</f>
        <v>0</v>
      </c>
      <c r="AG684" s="1"/>
      <c r="AH684" s="1"/>
      <c r="AI684" s="1">
        <f t="shared" si="924"/>
        <v>0</v>
      </c>
      <c r="AK684" s="1"/>
      <c r="AL684" s="1"/>
      <c r="AM684" s="1"/>
      <c r="AN684" s="1"/>
      <c r="AP684" s="30">
        <f t="shared" si="921"/>
        <v>0</v>
      </c>
      <c r="AQ684" s="1"/>
      <c r="AR684" s="1">
        <f t="shared" si="887"/>
        <v>0</v>
      </c>
      <c r="AS684" s="1"/>
      <c r="AT684" s="1"/>
      <c r="AU684" s="2">
        <f t="shared" si="925"/>
        <v>0</v>
      </c>
      <c r="AW684" s="1"/>
      <c r="AX684" s="1"/>
      <c r="AY684" s="1"/>
      <c r="AZ684" s="2">
        <f t="shared" si="920"/>
        <v>0</v>
      </c>
      <c r="BA684" s="2">
        <f>SUM(AF684,AH684,-AZ684,-Table19[[#This Row],[Sale Fee]])</f>
        <v>0</v>
      </c>
      <c r="BC684" s="1"/>
      <c r="BD684" s="1"/>
      <c r="BE684" s="1"/>
    </row>
    <row r="685" spans="1:57" x14ac:dyDescent="0.25">
      <c r="A685" s="1"/>
      <c r="B685" s="1"/>
      <c r="E685" s="4"/>
      <c r="F685" s="4"/>
      <c r="Q685" s="1"/>
      <c r="R685" s="1"/>
      <c r="S685" s="1"/>
      <c r="U685" s="1"/>
      <c r="V685" s="1"/>
      <c r="W685" s="1">
        <f t="shared" si="922"/>
        <v>0</v>
      </c>
      <c r="X685" s="1"/>
      <c r="Y685" s="1"/>
      <c r="Z685" s="1">
        <f>Table19[[#This Row],[Quantity2]]*Table19[[#This Row],[U Cost]]</f>
        <v>0</v>
      </c>
      <c r="AB685" s="1"/>
      <c r="AC685" s="1"/>
      <c r="AD685" s="1">
        <f t="shared" si="923"/>
        <v>0</v>
      </c>
      <c r="AE685" s="1"/>
      <c r="AF685" s="1">
        <f>SUM(Table19[[#This Row],[Total 
Paid]:[Shipping 
Charged]])</f>
        <v>0</v>
      </c>
      <c r="AG685" s="1"/>
      <c r="AH685" s="1"/>
      <c r="AI685" s="1">
        <f t="shared" si="924"/>
        <v>0</v>
      </c>
      <c r="AK685" s="1"/>
      <c r="AL685" s="1"/>
      <c r="AM685" s="1"/>
      <c r="AN685" s="1"/>
      <c r="AP685" s="30">
        <f t="shared" si="921"/>
        <v>0</v>
      </c>
      <c r="AQ685" s="1"/>
      <c r="AR685" s="1">
        <f t="shared" si="887"/>
        <v>0</v>
      </c>
      <c r="AS685" s="1"/>
      <c r="AT685" s="1"/>
      <c r="AU685" s="2">
        <f t="shared" si="925"/>
        <v>0</v>
      </c>
      <c r="AW685" s="1"/>
      <c r="AX685" s="1"/>
      <c r="AY685" s="1"/>
      <c r="AZ685" s="2">
        <f t="shared" si="920"/>
        <v>0</v>
      </c>
      <c r="BA685" s="2">
        <f>SUM(AF685,AH685,-AZ685,-Table19[[#This Row],[Sale Fee]])</f>
        <v>0</v>
      </c>
      <c r="BC685" s="1"/>
      <c r="BD685" s="1"/>
      <c r="BE685" s="1"/>
    </row>
    <row r="686" spans="1:57" x14ac:dyDescent="0.25">
      <c r="A686" s="1"/>
      <c r="B686" s="1"/>
      <c r="E686" s="4"/>
      <c r="F686" s="4"/>
      <c r="Q686" s="1"/>
      <c r="R686" s="1"/>
      <c r="S686" s="1"/>
      <c r="U686" s="1"/>
      <c r="V686" s="1"/>
      <c r="W686" s="1">
        <f t="shared" si="922"/>
        <v>0</v>
      </c>
      <c r="X686" s="1"/>
      <c r="Y686" s="1"/>
      <c r="Z686" s="1">
        <f>Table19[[#This Row],[Quantity2]]*Table19[[#This Row],[U Cost]]</f>
        <v>0</v>
      </c>
      <c r="AB686" s="1"/>
      <c r="AC686" s="1"/>
      <c r="AD686" s="1">
        <f t="shared" si="923"/>
        <v>0</v>
      </c>
      <c r="AE686" s="1"/>
      <c r="AF686" s="1">
        <f>SUM(Table19[[#This Row],[Total 
Paid]:[Shipping 
Charged]])</f>
        <v>0</v>
      </c>
      <c r="AG686" s="1"/>
      <c r="AH686" s="1"/>
      <c r="AI686" s="1">
        <f t="shared" si="924"/>
        <v>0</v>
      </c>
      <c r="AK686" s="1"/>
      <c r="AL686" s="1"/>
      <c r="AM686" s="1"/>
      <c r="AN686" s="1"/>
      <c r="AP686" s="30">
        <f t="shared" si="921"/>
        <v>0</v>
      </c>
      <c r="AQ686" s="1"/>
      <c r="AR686" s="1">
        <f t="shared" si="887"/>
        <v>0</v>
      </c>
      <c r="AS686" s="1"/>
      <c r="AT686" s="1"/>
      <c r="AU686" s="2">
        <f t="shared" si="925"/>
        <v>0</v>
      </c>
      <c r="AW686" s="1"/>
      <c r="AX686" s="1"/>
      <c r="AY686" s="1"/>
      <c r="AZ686" s="2">
        <f t="shared" si="920"/>
        <v>0</v>
      </c>
      <c r="BA686" s="2">
        <f>SUM(AF686,AH686,-AZ686,-Table19[[#This Row],[Sale Fee]])</f>
        <v>0</v>
      </c>
      <c r="BC686" s="1"/>
      <c r="BD686" s="1"/>
      <c r="BE686" s="1"/>
    </row>
    <row r="687" spans="1:57" x14ac:dyDescent="0.25">
      <c r="A687" s="1"/>
      <c r="B687" s="1"/>
      <c r="E687" s="4"/>
      <c r="F687" s="4"/>
      <c r="Q687" s="1"/>
      <c r="R687" s="1"/>
      <c r="S687" s="1"/>
      <c r="U687" s="1"/>
      <c r="V687" s="1"/>
      <c r="W687" s="1">
        <f t="shared" si="922"/>
        <v>0</v>
      </c>
      <c r="X687" s="1"/>
      <c r="Y687" s="1"/>
      <c r="Z687" s="1">
        <f>Table19[[#This Row],[Quantity2]]*Table19[[#This Row],[U Cost]]</f>
        <v>0</v>
      </c>
      <c r="AB687" s="1"/>
      <c r="AC687" s="1"/>
      <c r="AD687" s="1">
        <f t="shared" si="923"/>
        <v>0</v>
      </c>
      <c r="AE687" s="1"/>
      <c r="AF687" s="1">
        <f>SUM(Table19[[#This Row],[Total 
Paid]:[Shipping 
Charged]])</f>
        <v>0</v>
      </c>
      <c r="AG687" s="1"/>
      <c r="AH687" s="1"/>
      <c r="AI687" s="1">
        <f t="shared" si="924"/>
        <v>0</v>
      </c>
      <c r="AK687" s="1"/>
      <c r="AL687" s="1"/>
      <c r="AM687" s="1"/>
      <c r="AN687" s="1"/>
      <c r="AP687" s="30">
        <f t="shared" si="921"/>
        <v>0</v>
      </c>
      <c r="AQ687" s="1"/>
      <c r="AR687" s="1">
        <f t="shared" si="887"/>
        <v>0</v>
      </c>
      <c r="AS687" s="1"/>
      <c r="AT687" s="1"/>
      <c r="AU687" s="2">
        <f t="shared" si="925"/>
        <v>0</v>
      </c>
      <c r="AW687" s="1"/>
      <c r="AX687" s="1"/>
      <c r="AY687" s="1"/>
      <c r="AZ687" s="2">
        <f t="shared" si="920"/>
        <v>0</v>
      </c>
      <c r="BA687" s="2">
        <f>SUM(AF687,AH687,-AZ687,-Table19[[#This Row],[Sale Fee]])</f>
        <v>0</v>
      </c>
      <c r="BC687" s="1"/>
      <c r="BD687" s="1"/>
      <c r="BE687" s="1"/>
    </row>
    <row r="688" spans="1:57" x14ac:dyDescent="0.25">
      <c r="A688" s="1"/>
      <c r="B688" s="1"/>
      <c r="E688" s="4"/>
      <c r="F688" s="4"/>
      <c r="Q688" s="1"/>
      <c r="R688" s="1"/>
      <c r="S688" s="1"/>
      <c r="U688" s="1"/>
      <c r="V688" s="1"/>
      <c r="W688" s="1">
        <f t="shared" si="922"/>
        <v>0</v>
      </c>
      <c r="X688" s="1"/>
      <c r="Y688" s="1"/>
      <c r="Z688" s="1">
        <f>Table19[[#This Row],[Quantity2]]*Table19[[#This Row],[U Cost]]</f>
        <v>0</v>
      </c>
      <c r="AB688" s="1"/>
      <c r="AC688" s="1"/>
      <c r="AD688" s="1">
        <f t="shared" si="923"/>
        <v>0</v>
      </c>
      <c r="AE688" s="1"/>
      <c r="AF688" s="1">
        <f>SUM(Table19[[#This Row],[Total 
Paid]:[Shipping 
Charged]])</f>
        <v>0</v>
      </c>
      <c r="AG688" s="1"/>
      <c r="AH688" s="1"/>
      <c r="AI688" s="1">
        <f t="shared" si="924"/>
        <v>0</v>
      </c>
      <c r="AK688" s="1"/>
      <c r="AL688" s="1"/>
      <c r="AM688" s="1"/>
      <c r="AN688" s="1"/>
      <c r="AP688" s="30">
        <f t="shared" si="921"/>
        <v>0</v>
      </c>
      <c r="AQ688" s="1"/>
      <c r="AR688" s="1">
        <f t="shared" si="887"/>
        <v>0</v>
      </c>
      <c r="AS688" s="1"/>
      <c r="AT688" s="1"/>
      <c r="AU688" s="2">
        <f t="shared" si="925"/>
        <v>0</v>
      </c>
      <c r="AW688" s="1"/>
      <c r="AX688" s="1"/>
      <c r="AY688" s="1"/>
      <c r="AZ688" s="2">
        <f t="shared" si="920"/>
        <v>0</v>
      </c>
      <c r="BA688" s="2">
        <f>SUM(AF688,AH688,-AZ688,-Table19[[#This Row],[Sale Fee]])</f>
        <v>0</v>
      </c>
      <c r="BC688" s="1"/>
      <c r="BD688" s="1"/>
      <c r="BE688" s="1"/>
    </row>
    <row r="689" spans="1:57" x14ac:dyDescent="0.25">
      <c r="A689" s="1"/>
      <c r="B689" s="1"/>
      <c r="E689" s="4"/>
      <c r="F689" s="4"/>
      <c r="Q689" s="1"/>
      <c r="R689" s="1"/>
      <c r="S689" s="1"/>
      <c r="U689" s="1"/>
      <c r="V689" s="1"/>
      <c r="W689" s="1">
        <f t="shared" si="922"/>
        <v>0</v>
      </c>
      <c r="X689" s="1"/>
      <c r="Y689" s="1"/>
      <c r="Z689" s="1">
        <f>Table19[[#This Row],[Quantity2]]*Table19[[#This Row],[U Cost]]</f>
        <v>0</v>
      </c>
      <c r="AB689" s="1"/>
      <c r="AC689" s="1"/>
      <c r="AD689" s="1">
        <f t="shared" si="923"/>
        <v>0</v>
      </c>
      <c r="AE689" s="1"/>
      <c r="AF689" s="1">
        <f>SUM(Table19[[#This Row],[Total 
Paid]:[Shipping 
Charged]])</f>
        <v>0</v>
      </c>
      <c r="AG689" s="1"/>
      <c r="AH689" s="1"/>
      <c r="AI689" s="1">
        <f t="shared" si="924"/>
        <v>0</v>
      </c>
      <c r="AK689" s="1"/>
      <c r="AL689" s="1"/>
      <c r="AM689" s="1"/>
      <c r="AN689" s="1"/>
      <c r="AP689" s="30">
        <f t="shared" si="921"/>
        <v>0</v>
      </c>
      <c r="AQ689" s="1"/>
      <c r="AR689" s="1">
        <f t="shared" ref="AR689:AR752" si="926">AQ689*AP689</f>
        <v>0</v>
      </c>
      <c r="AS689" s="1"/>
      <c r="AT689" s="1"/>
      <c r="AU689" s="2">
        <f t="shared" si="925"/>
        <v>0</v>
      </c>
      <c r="AW689" s="1"/>
      <c r="AX689" s="1"/>
      <c r="AY689" s="1"/>
      <c r="AZ689" s="2">
        <f t="shared" si="920"/>
        <v>0</v>
      </c>
      <c r="BA689" s="2">
        <f>SUM(AF689,AH689,-AZ689,-Table19[[#This Row],[Sale Fee]])</f>
        <v>0</v>
      </c>
      <c r="BC689" s="1"/>
      <c r="BD689" s="1"/>
      <c r="BE689" s="1"/>
    </row>
    <row r="690" spans="1:57" x14ac:dyDescent="0.25">
      <c r="A690" s="1"/>
      <c r="B690" s="1"/>
      <c r="E690" s="4"/>
      <c r="F690" s="4"/>
      <c r="Q690" s="1"/>
      <c r="R690" s="1"/>
      <c r="S690" s="1"/>
      <c r="U690" s="1"/>
      <c r="V690" s="1"/>
      <c r="W690" s="1">
        <f t="shared" si="922"/>
        <v>0</v>
      </c>
      <c r="X690" s="1"/>
      <c r="Y690" s="1"/>
      <c r="Z690" s="1">
        <f>Table19[[#This Row],[Quantity2]]*Table19[[#This Row],[U Cost]]</f>
        <v>0</v>
      </c>
      <c r="AB690" s="1"/>
      <c r="AC690" s="1"/>
      <c r="AD690" s="1">
        <f t="shared" si="923"/>
        <v>0</v>
      </c>
      <c r="AE690" s="1"/>
      <c r="AF690" s="1">
        <f>SUM(Table19[[#This Row],[Total 
Paid]:[Shipping 
Charged]])</f>
        <v>0</v>
      </c>
      <c r="AG690" s="1"/>
      <c r="AH690" s="1"/>
      <c r="AI690" s="1">
        <f t="shared" si="924"/>
        <v>0</v>
      </c>
      <c r="AK690" s="1"/>
      <c r="AL690" s="1"/>
      <c r="AM690" s="1"/>
      <c r="AN690" s="1"/>
      <c r="AP690" s="30">
        <f t="shared" si="921"/>
        <v>0</v>
      </c>
      <c r="AQ690" s="1"/>
      <c r="AR690" s="1">
        <f t="shared" si="926"/>
        <v>0</v>
      </c>
      <c r="AS690" s="1"/>
      <c r="AT690" s="1"/>
      <c r="AU690" s="2">
        <f t="shared" si="925"/>
        <v>0</v>
      </c>
      <c r="AW690" s="1"/>
      <c r="AX690" s="1"/>
      <c r="AY690" s="1"/>
      <c r="AZ690" s="2">
        <f t="shared" si="920"/>
        <v>0</v>
      </c>
      <c r="BA690" s="2">
        <f>SUM(AF690,AH690,-AZ690,-Table19[[#This Row],[Sale Fee]])</f>
        <v>0</v>
      </c>
      <c r="BC690" s="1"/>
      <c r="BD690" s="1"/>
      <c r="BE690" s="1"/>
    </row>
    <row r="691" spans="1:57" x14ac:dyDescent="0.25">
      <c r="A691" s="1"/>
      <c r="B691" s="1"/>
      <c r="E691" s="4"/>
      <c r="F691" s="4"/>
      <c r="Q691" s="1"/>
      <c r="R691" s="1"/>
      <c r="S691" s="1"/>
      <c r="U691" s="1"/>
      <c r="V691" s="1"/>
      <c r="W691" s="1">
        <f t="shared" si="922"/>
        <v>0</v>
      </c>
      <c r="X691" s="1"/>
      <c r="Y691" s="1"/>
      <c r="Z691" s="1">
        <f>Table19[[#This Row],[Quantity2]]*Table19[[#This Row],[U Cost]]</f>
        <v>0</v>
      </c>
      <c r="AB691" s="1"/>
      <c r="AC691" s="1"/>
      <c r="AD691" s="1">
        <f t="shared" si="923"/>
        <v>0</v>
      </c>
      <c r="AE691" s="1"/>
      <c r="AF691" s="1">
        <f>SUM(Table19[[#This Row],[Total 
Paid]:[Shipping 
Charged]])</f>
        <v>0</v>
      </c>
      <c r="AG691" s="1"/>
      <c r="AH691" s="1"/>
      <c r="AI691" s="1">
        <f t="shared" si="924"/>
        <v>0</v>
      </c>
      <c r="AK691" s="1"/>
      <c r="AL691" s="1"/>
      <c r="AM691" s="1"/>
      <c r="AN691" s="1"/>
      <c r="AP691" s="30">
        <f t="shared" si="921"/>
        <v>0</v>
      </c>
      <c r="AQ691" s="1"/>
      <c r="AR691" s="1">
        <f t="shared" si="926"/>
        <v>0</v>
      </c>
      <c r="AS691" s="1"/>
      <c r="AT691" s="1"/>
      <c r="AU691" s="2">
        <f t="shared" si="925"/>
        <v>0</v>
      </c>
      <c r="AW691" s="1"/>
      <c r="AX691" s="1"/>
      <c r="AY691" s="1"/>
      <c r="AZ691" s="2">
        <f t="shared" si="920"/>
        <v>0</v>
      </c>
      <c r="BA691" s="2">
        <f>SUM(AF691,AH691,-AZ691,-Table19[[#This Row],[Sale Fee]])</f>
        <v>0</v>
      </c>
      <c r="BC691" s="1"/>
      <c r="BD691" s="1"/>
      <c r="BE691" s="1"/>
    </row>
    <row r="692" spans="1:57" x14ac:dyDescent="0.25">
      <c r="A692" s="1"/>
      <c r="B692" s="1"/>
      <c r="E692" s="4"/>
      <c r="F692" s="4"/>
      <c r="Q692" s="1"/>
      <c r="R692" s="1"/>
      <c r="S692" s="1"/>
      <c r="U692" s="1"/>
      <c r="V692" s="1"/>
      <c r="W692" s="1">
        <f t="shared" si="922"/>
        <v>0</v>
      </c>
      <c r="X692" s="1"/>
      <c r="Y692" s="1"/>
      <c r="Z692" s="1">
        <f>Table19[[#This Row],[Quantity2]]*Table19[[#This Row],[U Cost]]</f>
        <v>0</v>
      </c>
      <c r="AB692" s="1"/>
      <c r="AC692" s="1"/>
      <c r="AD692" s="1">
        <f t="shared" si="923"/>
        <v>0</v>
      </c>
      <c r="AE692" s="1"/>
      <c r="AF692" s="1">
        <f>SUM(Table19[[#This Row],[Total 
Paid]:[Shipping 
Charged]])</f>
        <v>0</v>
      </c>
      <c r="AG692" s="1"/>
      <c r="AH692" s="1"/>
      <c r="AI692" s="1">
        <f t="shared" si="924"/>
        <v>0</v>
      </c>
      <c r="AK692" s="1"/>
      <c r="AL692" s="1"/>
      <c r="AM692" s="1"/>
      <c r="AN692" s="1"/>
      <c r="AP692" s="30">
        <f t="shared" si="921"/>
        <v>0</v>
      </c>
      <c r="AQ692" s="1"/>
      <c r="AR692" s="1">
        <f t="shared" si="926"/>
        <v>0</v>
      </c>
      <c r="AS692" s="1"/>
      <c r="AT692" s="1"/>
      <c r="AU692" s="2">
        <f t="shared" si="925"/>
        <v>0</v>
      </c>
      <c r="AW692" s="1"/>
      <c r="AX692" s="1"/>
      <c r="AY692" s="1"/>
      <c r="AZ692" s="2">
        <f t="shared" si="920"/>
        <v>0</v>
      </c>
      <c r="BA692" s="2">
        <f>SUM(AF692,AH692,-AZ692,-Table19[[#This Row],[Sale Fee]])</f>
        <v>0</v>
      </c>
      <c r="BC692" s="1"/>
      <c r="BD692" s="1"/>
      <c r="BE692" s="1"/>
    </row>
    <row r="693" spans="1:57" x14ac:dyDescent="0.25">
      <c r="A693" s="1"/>
      <c r="B693" s="1"/>
      <c r="E693" s="4"/>
      <c r="F693" s="4"/>
      <c r="Q693" s="1"/>
      <c r="R693" s="1"/>
      <c r="S693" s="1"/>
      <c r="U693" s="1"/>
      <c r="V693" s="1"/>
      <c r="W693" s="1">
        <f t="shared" si="922"/>
        <v>0</v>
      </c>
      <c r="X693" s="1"/>
      <c r="Y693" s="1"/>
      <c r="Z693" s="1">
        <f>Table19[[#This Row],[Quantity2]]*Table19[[#This Row],[U Cost]]</f>
        <v>0</v>
      </c>
      <c r="AB693" s="1"/>
      <c r="AC693" s="1"/>
      <c r="AD693" s="1">
        <f t="shared" si="923"/>
        <v>0</v>
      </c>
      <c r="AE693" s="1"/>
      <c r="AF693" s="1">
        <f>SUM(Table19[[#This Row],[Total 
Paid]:[Shipping 
Charged]])</f>
        <v>0</v>
      </c>
      <c r="AG693" s="1"/>
      <c r="AH693" s="1"/>
      <c r="AI693" s="1">
        <f t="shared" si="924"/>
        <v>0</v>
      </c>
      <c r="AK693" s="1"/>
      <c r="AL693" s="1"/>
      <c r="AM693" s="1"/>
      <c r="AN693" s="1"/>
      <c r="AP693" s="30">
        <f t="shared" si="921"/>
        <v>0</v>
      </c>
      <c r="AQ693" s="1"/>
      <c r="AR693" s="1">
        <f t="shared" si="926"/>
        <v>0</v>
      </c>
      <c r="AS693" s="1"/>
      <c r="AT693" s="1"/>
      <c r="AU693" s="2">
        <f t="shared" si="925"/>
        <v>0</v>
      </c>
      <c r="AW693" s="1"/>
      <c r="AX693" s="1"/>
      <c r="AY693" s="1"/>
      <c r="AZ693" s="2">
        <f t="shared" si="920"/>
        <v>0</v>
      </c>
      <c r="BA693" s="2">
        <f>SUM(AF693,AH693,-AZ693,-Table19[[#This Row],[Sale Fee]])</f>
        <v>0</v>
      </c>
      <c r="BC693" s="1"/>
      <c r="BD693" s="1"/>
      <c r="BE693" s="1"/>
    </row>
    <row r="694" spans="1:57" x14ac:dyDescent="0.25">
      <c r="A694" s="1"/>
      <c r="B694" s="1"/>
      <c r="E694" s="4"/>
      <c r="F694" s="4"/>
      <c r="Q694" s="1"/>
      <c r="R694" s="1"/>
      <c r="S694" s="1"/>
      <c r="U694" s="1"/>
      <c r="V694" s="1"/>
      <c r="W694" s="1">
        <f t="shared" si="922"/>
        <v>0</v>
      </c>
      <c r="X694" s="1"/>
      <c r="Y694" s="1"/>
      <c r="Z694" s="1">
        <f>Table19[[#This Row],[Quantity2]]*Table19[[#This Row],[U Cost]]</f>
        <v>0</v>
      </c>
      <c r="AB694" s="1"/>
      <c r="AC694" s="1"/>
      <c r="AD694" s="1">
        <f t="shared" si="923"/>
        <v>0</v>
      </c>
      <c r="AE694" s="1"/>
      <c r="AF694" s="1">
        <f>SUM(Table19[[#This Row],[Total 
Paid]:[Shipping 
Charged]])</f>
        <v>0</v>
      </c>
      <c r="AG694" s="1"/>
      <c r="AH694" s="1"/>
      <c r="AI694" s="1">
        <f t="shared" si="924"/>
        <v>0</v>
      </c>
      <c r="AK694" s="1"/>
      <c r="AL694" s="1"/>
      <c r="AM694" s="1"/>
      <c r="AN694" s="1"/>
      <c r="AP694" s="30">
        <f t="shared" si="921"/>
        <v>0</v>
      </c>
      <c r="AQ694" s="1"/>
      <c r="AR694" s="1">
        <f t="shared" si="926"/>
        <v>0</v>
      </c>
      <c r="AS694" s="1"/>
      <c r="AT694" s="1"/>
      <c r="AU694" s="2">
        <f t="shared" si="925"/>
        <v>0</v>
      </c>
      <c r="AW694" s="1"/>
      <c r="AX694" s="1"/>
      <c r="AY694" s="1"/>
      <c r="AZ694" s="2">
        <f t="shared" si="920"/>
        <v>0</v>
      </c>
      <c r="BA694" s="2">
        <f>SUM(AF694,AH694,-AZ694,-Table19[[#This Row],[Sale Fee]])</f>
        <v>0</v>
      </c>
      <c r="BC694" s="1"/>
      <c r="BD694" s="1"/>
      <c r="BE694" s="1"/>
    </row>
    <row r="695" spans="1:57" x14ac:dyDescent="0.25">
      <c r="A695" s="1"/>
      <c r="B695" s="1"/>
      <c r="E695" s="4"/>
      <c r="F695" s="4"/>
      <c r="Q695" s="1"/>
      <c r="R695" s="1"/>
      <c r="S695" s="1"/>
      <c r="U695" s="1"/>
      <c r="V695" s="1"/>
      <c r="W695" s="1">
        <f t="shared" si="922"/>
        <v>0</v>
      </c>
      <c r="X695" s="1"/>
      <c r="Y695" s="1"/>
      <c r="Z695" s="1">
        <f>Table19[[#This Row],[Quantity2]]*Table19[[#This Row],[U Cost]]</f>
        <v>0</v>
      </c>
      <c r="AB695" s="1"/>
      <c r="AC695" s="1"/>
      <c r="AD695" s="1">
        <f t="shared" si="923"/>
        <v>0</v>
      </c>
      <c r="AE695" s="1"/>
      <c r="AF695" s="1">
        <f>SUM(Table19[[#This Row],[Total 
Paid]:[Shipping 
Charged]])</f>
        <v>0</v>
      </c>
      <c r="AG695" s="1"/>
      <c r="AH695" s="1"/>
      <c r="AI695" s="1">
        <f t="shared" si="924"/>
        <v>0</v>
      </c>
      <c r="AK695" s="1"/>
      <c r="AL695" s="1"/>
      <c r="AM695" s="1"/>
      <c r="AN695" s="1"/>
      <c r="AP695" s="30">
        <f t="shared" si="921"/>
        <v>0</v>
      </c>
      <c r="AQ695" s="1"/>
      <c r="AR695" s="1">
        <f t="shared" si="926"/>
        <v>0</v>
      </c>
      <c r="AS695" s="1"/>
      <c r="AT695" s="1"/>
      <c r="AU695" s="2">
        <f t="shared" si="925"/>
        <v>0</v>
      </c>
      <c r="AW695" s="1"/>
      <c r="AX695" s="1"/>
      <c r="AY695" s="1"/>
      <c r="AZ695" s="2">
        <f t="shared" si="920"/>
        <v>0</v>
      </c>
      <c r="BA695" s="2">
        <f>SUM(AF695,AH695,-AZ695,-Table19[[#This Row],[Sale Fee]])</f>
        <v>0</v>
      </c>
      <c r="BC695" s="1"/>
      <c r="BD695" s="1"/>
      <c r="BE695" s="1"/>
    </row>
    <row r="696" spans="1:57" x14ac:dyDescent="0.25">
      <c r="A696" s="1"/>
      <c r="B696" s="1"/>
      <c r="E696" s="4"/>
      <c r="F696" s="4"/>
      <c r="Q696" s="1"/>
      <c r="R696" s="1"/>
      <c r="S696" s="1"/>
      <c r="U696" s="1"/>
      <c r="V696" s="1"/>
      <c r="W696" s="1">
        <f t="shared" si="922"/>
        <v>0</v>
      </c>
      <c r="X696" s="1"/>
      <c r="Y696" s="1"/>
      <c r="Z696" s="1">
        <f>Table19[[#This Row],[Quantity2]]*Table19[[#This Row],[U Cost]]</f>
        <v>0</v>
      </c>
      <c r="AB696" s="1"/>
      <c r="AC696" s="1"/>
      <c r="AD696" s="1">
        <f t="shared" si="923"/>
        <v>0</v>
      </c>
      <c r="AE696" s="1"/>
      <c r="AF696" s="1">
        <f>SUM(Table19[[#This Row],[Total 
Paid]:[Shipping 
Charged]])</f>
        <v>0</v>
      </c>
      <c r="AG696" s="1"/>
      <c r="AH696" s="1"/>
      <c r="AI696" s="1">
        <f t="shared" si="924"/>
        <v>0</v>
      </c>
      <c r="AK696" s="1"/>
      <c r="AL696" s="1"/>
      <c r="AM696" s="1"/>
      <c r="AN696" s="1"/>
      <c r="AP696" s="30">
        <f t="shared" si="921"/>
        <v>0</v>
      </c>
      <c r="AQ696" s="1"/>
      <c r="AR696" s="1">
        <f t="shared" si="926"/>
        <v>0</v>
      </c>
      <c r="AS696" s="1"/>
      <c r="AT696" s="1"/>
      <c r="AU696" s="2">
        <f t="shared" si="925"/>
        <v>0</v>
      </c>
      <c r="AW696" s="1"/>
      <c r="AX696" s="1"/>
      <c r="AY696" s="1"/>
      <c r="AZ696" s="2">
        <f t="shared" si="920"/>
        <v>0</v>
      </c>
      <c r="BA696" s="2">
        <f>SUM(AF696,AH696,-AZ696,-Table19[[#This Row],[Sale Fee]])</f>
        <v>0</v>
      </c>
      <c r="BC696" s="1"/>
      <c r="BD696" s="1"/>
      <c r="BE696" s="1"/>
    </row>
    <row r="697" spans="1:57" x14ac:dyDescent="0.25">
      <c r="A697" s="1"/>
      <c r="B697" s="1"/>
      <c r="E697" s="4"/>
      <c r="F697" s="4"/>
      <c r="Q697" s="1"/>
      <c r="R697" s="1"/>
      <c r="S697" s="1"/>
      <c r="U697" s="1"/>
      <c r="V697" s="1"/>
      <c r="W697" s="1">
        <f t="shared" si="922"/>
        <v>0</v>
      </c>
      <c r="X697" s="1"/>
      <c r="Y697" s="1"/>
      <c r="Z697" s="1">
        <f>Table19[[#This Row],[Quantity2]]*Table19[[#This Row],[U Cost]]</f>
        <v>0</v>
      </c>
      <c r="AB697" s="1"/>
      <c r="AC697" s="1"/>
      <c r="AD697" s="1">
        <f t="shared" si="923"/>
        <v>0</v>
      </c>
      <c r="AE697" s="1"/>
      <c r="AF697" s="1">
        <f>SUM(Table19[[#This Row],[Total 
Paid]:[Shipping 
Charged]])</f>
        <v>0</v>
      </c>
      <c r="AG697" s="1"/>
      <c r="AH697" s="1"/>
      <c r="AI697" s="1">
        <f t="shared" si="924"/>
        <v>0</v>
      </c>
      <c r="AK697" s="1"/>
      <c r="AL697" s="1"/>
      <c r="AM697" s="1"/>
      <c r="AN697" s="1"/>
      <c r="AP697" s="30">
        <f t="shared" si="921"/>
        <v>0</v>
      </c>
      <c r="AQ697" s="1"/>
      <c r="AR697" s="1">
        <f t="shared" si="926"/>
        <v>0</v>
      </c>
      <c r="AS697" s="1"/>
      <c r="AT697" s="1"/>
      <c r="AU697" s="2">
        <f t="shared" si="925"/>
        <v>0</v>
      </c>
      <c r="AW697" s="1"/>
      <c r="AX697" s="1"/>
      <c r="AY697" s="1"/>
      <c r="AZ697" s="2">
        <f t="shared" si="920"/>
        <v>0</v>
      </c>
      <c r="BA697" s="2">
        <f>SUM(AF697,AH697,-AZ697,-Table19[[#This Row],[Sale Fee]])</f>
        <v>0</v>
      </c>
      <c r="BC697" s="1"/>
      <c r="BD697" s="1"/>
      <c r="BE697" s="1"/>
    </row>
    <row r="698" spans="1:57" x14ac:dyDescent="0.25">
      <c r="A698" s="1"/>
      <c r="B698" s="1"/>
      <c r="E698" s="4"/>
      <c r="F698" s="4"/>
      <c r="Q698" s="1"/>
      <c r="R698" s="1"/>
      <c r="S698" s="1"/>
      <c r="U698" s="1"/>
      <c r="V698" s="1"/>
      <c r="W698" s="1">
        <f t="shared" si="922"/>
        <v>0</v>
      </c>
      <c r="X698" s="1"/>
      <c r="Y698" s="1"/>
      <c r="Z698" s="1">
        <f>Table19[[#This Row],[Quantity2]]*Table19[[#This Row],[U Cost]]</f>
        <v>0</v>
      </c>
      <c r="AB698" s="1"/>
      <c r="AC698" s="1"/>
      <c r="AD698" s="1">
        <f t="shared" si="923"/>
        <v>0</v>
      </c>
      <c r="AE698" s="1"/>
      <c r="AF698" s="1">
        <f>SUM(Table19[[#This Row],[Total 
Paid]:[Shipping 
Charged]])</f>
        <v>0</v>
      </c>
      <c r="AG698" s="1"/>
      <c r="AH698" s="1"/>
      <c r="AI698" s="1">
        <f t="shared" si="924"/>
        <v>0</v>
      </c>
      <c r="AK698" s="1"/>
      <c r="AL698" s="1"/>
      <c r="AM698" s="1"/>
      <c r="AN698" s="1"/>
      <c r="AP698" s="30">
        <f t="shared" si="921"/>
        <v>0</v>
      </c>
      <c r="AQ698" s="1"/>
      <c r="AR698" s="1">
        <f t="shared" si="926"/>
        <v>0</v>
      </c>
      <c r="AS698" s="1"/>
      <c r="AT698" s="1"/>
      <c r="AU698" s="2">
        <f t="shared" si="925"/>
        <v>0</v>
      </c>
      <c r="AW698" s="1"/>
      <c r="AX698" s="1"/>
      <c r="AY698" s="1"/>
      <c r="AZ698" s="2">
        <f t="shared" si="920"/>
        <v>0</v>
      </c>
      <c r="BA698" s="2">
        <f>SUM(AF698,AH698,-AZ698,-Table19[[#This Row],[Sale Fee]])</f>
        <v>0</v>
      </c>
      <c r="BC698" s="1"/>
      <c r="BD698" s="1"/>
      <c r="BE698" s="1"/>
    </row>
    <row r="699" spans="1:57" x14ac:dyDescent="0.25">
      <c r="A699" s="1"/>
      <c r="B699" s="1"/>
      <c r="E699" s="4"/>
      <c r="F699" s="4"/>
      <c r="Q699" s="1"/>
      <c r="R699" s="1"/>
      <c r="S699" s="1"/>
      <c r="U699" s="1"/>
      <c r="V699" s="1"/>
      <c r="W699" s="1">
        <f t="shared" si="922"/>
        <v>0</v>
      </c>
      <c r="X699" s="1"/>
      <c r="Y699" s="1"/>
      <c r="Z699" s="1">
        <f>Table19[[#This Row],[Quantity2]]*Table19[[#This Row],[U Cost]]</f>
        <v>0</v>
      </c>
      <c r="AB699" s="1"/>
      <c r="AC699" s="1"/>
      <c r="AD699" s="1">
        <f t="shared" si="923"/>
        <v>0</v>
      </c>
      <c r="AE699" s="1"/>
      <c r="AF699" s="1">
        <f>SUM(Table19[[#This Row],[Total 
Paid]:[Shipping 
Charged]])</f>
        <v>0</v>
      </c>
      <c r="AG699" s="1"/>
      <c r="AH699" s="1"/>
      <c r="AI699" s="1">
        <f t="shared" si="924"/>
        <v>0</v>
      </c>
      <c r="AK699" s="1"/>
      <c r="AL699" s="1"/>
      <c r="AM699" s="1"/>
      <c r="AN699" s="1"/>
      <c r="AP699" s="30">
        <f t="shared" si="921"/>
        <v>0</v>
      </c>
      <c r="AQ699" s="1"/>
      <c r="AR699" s="1">
        <f t="shared" si="926"/>
        <v>0</v>
      </c>
      <c r="AS699" s="1"/>
      <c r="AT699" s="1"/>
      <c r="AU699" s="2">
        <f t="shared" si="925"/>
        <v>0</v>
      </c>
      <c r="AW699" s="1"/>
      <c r="AX699" s="1"/>
      <c r="AY699" s="1"/>
      <c r="AZ699" s="2">
        <f t="shared" si="920"/>
        <v>0</v>
      </c>
      <c r="BA699" s="2">
        <f>SUM(AF699,AH699,-AZ699,-Table19[[#This Row],[Sale Fee]])</f>
        <v>0</v>
      </c>
      <c r="BC699" s="1"/>
      <c r="BD699" s="1"/>
      <c r="BE699" s="1"/>
    </row>
    <row r="700" spans="1:57" x14ac:dyDescent="0.25">
      <c r="A700" s="1"/>
      <c r="B700" s="1"/>
      <c r="E700" s="4"/>
      <c r="F700" s="4"/>
      <c r="Q700" s="1"/>
      <c r="R700" s="1"/>
      <c r="S700" s="1"/>
      <c r="U700" s="1"/>
      <c r="V700" s="1"/>
      <c r="W700" s="1">
        <f t="shared" si="922"/>
        <v>0</v>
      </c>
      <c r="X700" s="1"/>
      <c r="Y700" s="1"/>
      <c r="Z700" s="1">
        <f>Table19[[#This Row],[Quantity2]]*Table19[[#This Row],[U Cost]]</f>
        <v>0</v>
      </c>
      <c r="AB700" s="1"/>
      <c r="AC700" s="1"/>
      <c r="AD700" s="1">
        <f t="shared" si="923"/>
        <v>0</v>
      </c>
      <c r="AE700" s="1"/>
      <c r="AF700" s="1">
        <f>SUM(Table19[[#This Row],[Total 
Paid]:[Shipping 
Charged]])</f>
        <v>0</v>
      </c>
      <c r="AG700" s="1"/>
      <c r="AH700" s="1"/>
      <c r="AI700" s="1">
        <f t="shared" si="924"/>
        <v>0</v>
      </c>
      <c r="AK700" s="1"/>
      <c r="AL700" s="1"/>
      <c r="AM700" s="1"/>
      <c r="AN700" s="1"/>
      <c r="AP700" s="30">
        <f t="shared" si="921"/>
        <v>0</v>
      </c>
      <c r="AQ700" s="1"/>
      <c r="AR700" s="1">
        <f t="shared" si="926"/>
        <v>0</v>
      </c>
      <c r="AS700" s="1"/>
      <c r="AT700" s="1"/>
      <c r="AU700" s="2">
        <f t="shared" si="925"/>
        <v>0</v>
      </c>
      <c r="AW700" s="1"/>
      <c r="AX700" s="1"/>
      <c r="AY700" s="1"/>
      <c r="AZ700" s="2">
        <f t="shared" si="920"/>
        <v>0</v>
      </c>
      <c r="BA700" s="2">
        <f>SUM(AF700,AH700,-AZ700,-Table19[[#This Row],[Sale Fee]])</f>
        <v>0</v>
      </c>
      <c r="BC700" s="1"/>
      <c r="BD700" s="1"/>
      <c r="BE700" s="1"/>
    </row>
    <row r="701" spans="1:57" x14ac:dyDescent="0.25">
      <c r="A701" s="1"/>
      <c r="B701" s="1"/>
      <c r="E701" s="4"/>
      <c r="F701" s="4"/>
      <c r="Q701" s="1"/>
      <c r="R701" s="1"/>
      <c r="S701" s="1"/>
      <c r="U701" s="1"/>
      <c r="V701" s="1"/>
      <c r="W701" s="1">
        <f t="shared" si="922"/>
        <v>0</v>
      </c>
      <c r="X701" s="1"/>
      <c r="Y701" s="1"/>
      <c r="Z701" s="1">
        <f>Table19[[#This Row],[Quantity2]]*Table19[[#This Row],[U Cost]]</f>
        <v>0</v>
      </c>
      <c r="AB701" s="1"/>
      <c r="AC701" s="1"/>
      <c r="AD701" s="1">
        <f t="shared" si="923"/>
        <v>0</v>
      </c>
      <c r="AE701" s="1"/>
      <c r="AF701" s="1">
        <f>SUM(Table19[[#This Row],[Total 
Paid]:[Shipping 
Charged]])</f>
        <v>0</v>
      </c>
      <c r="AG701" s="1"/>
      <c r="AH701" s="1"/>
      <c r="AI701" s="1">
        <f t="shared" si="924"/>
        <v>0</v>
      </c>
      <c r="AK701" s="1"/>
      <c r="AL701" s="1"/>
      <c r="AM701" s="1"/>
      <c r="AN701" s="1"/>
      <c r="AP701" s="30">
        <f t="shared" si="921"/>
        <v>0</v>
      </c>
      <c r="AQ701" s="1"/>
      <c r="AR701" s="1">
        <f t="shared" si="926"/>
        <v>0</v>
      </c>
      <c r="AS701" s="1"/>
      <c r="AT701" s="1"/>
      <c r="AU701" s="2">
        <f t="shared" si="925"/>
        <v>0</v>
      </c>
      <c r="AW701" s="1"/>
      <c r="AX701" s="1"/>
      <c r="AY701" s="1"/>
      <c r="AZ701" s="2">
        <f t="shared" si="920"/>
        <v>0</v>
      </c>
      <c r="BA701" s="2">
        <f>SUM(AF701,AH701,-AZ701,-Table19[[#This Row],[Sale Fee]])</f>
        <v>0</v>
      </c>
      <c r="BC701" s="1"/>
      <c r="BD701" s="1"/>
      <c r="BE701" s="1"/>
    </row>
    <row r="702" spans="1:57" x14ac:dyDescent="0.25">
      <c r="A702" s="1"/>
      <c r="B702" s="1"/>
      <c r="E702" s="4"/>
      <c r="F702" s="4"/>
      <c r="Q702" s="1"/>
      <c r="R702" s="1"/>
      <c r="S702" s="1"/>
      <c r="U702" s="1"/>
      <c r="V702" s="1"/>
      <c r="W702" s="1">
        <f t="shared" si="922"/>
        <v>0</v>
      </c>
      <c r="X702" s="1"/>
      <c r="Y702" s="1"/>
      <c r="Z702" s="1">
        <f>Table19[[#This Row],[Quantity2]]*Table19[[#This Row],[U Cost]]</f>
        <v>0</v>
      </c>
      <c r="AB702" s="1"/>
      <c r="AC702" s="1"/>
      <c r="AD702" s="1">
        <f t="shared" si="923"/>
        <v>0</v>
      </c>
      <c r="AE702" s="1"/>
      <c r="AF702" s="1">
        <f>SUM(Table19[[#This Row],[Total 
Paid]:[Shipping 
Charged]])</f>
        <v>0</v>
      </c>
      <c r="AG702" s="1"/>
      <c r="AH702" s="1"/>
      <c r="AI702" s="1">
        <f t="shared" si="924"/>
        <v>0</v>
      </c>
      <c r="AK702" s="1"/>
      <c r="AL702" s="1"/>
      <c r="AM702" s="1"/>
      <c r="AN702" s="1"/>
      <c r="AP702" s="30">
        <f t="shared" si="921"/>
        <v>0</v>
      </c>
      <c r="AQ702" s="1"/>
      <c r="AR702" s="1">
        <f t="shared" si="926"/>
        <v>0</v>
      </c>
      <c r="AS702" s="1"/>
      <c r="AT702" s="1"/>
      <c r="AU702" s="2">
        <f t="shared" si="925"/>
        <v>0</v>
      </c>
      <c r="AW702" s="1"/>
      <c r="AX702" s="1"/>
      <c r="AY702" s="1"/>
      <c r="AZ702" s="2">
        <f t="shared" si="920"/>
        <v>0</v>
      </c>
      <c r="BA702" s="2">
        <f>SUM(AF702,AH702,-AZ702,-Table19[[#This Row],[Sale Fee]])</f>
        <v>0</v>
      </c>
      <c r="BC702" s="1"/>
      <c r="BD702" s="1"/>
      <c r="BE702" s="1"/>
    </row>
    <row r="703" spans="1:57" x14ac:dyDescent="0.25">
      <c r="A703" s="1"/>
      <c r="B703" s="1"/>
      <c r="E703" s="4"/>
      <c r="F703" s="4"/>
      <c r="Q703" s="1"/>
      <c r="R703" s="1"/>
      <c r="S703" s="1"/>
      <c r="U703" s="1"/>
      <c r="V703" s="1"/>
      <c r="W703" s="1">
        <f t="shared" si="922"/>
        <v>0</v>
      </c>
      <c r="X703" s="1"/>
      <c r="Y703" s="1"/>
      <c r="Z703" s="1">
        <f>Table19[[#This Row],[Quantity2]]*Table19[[#This Row],[U Cost]]</f>
        <v>0</v>
      </c>
      <c r="AB703" s="1"/>
      <c r="AC703" s="1"/>
      <c r="AD703" s="1">
        <f t="shared" si="923"/>
        <v>0</v>
      </c>
      <c r="AE703" s="1"/>
      <c r="AF703" s="1">
        <f>SUM(Table19[[#This Row],[Total 
Paid]:[Shipping 
Charged]])</f>
        <v>0</v>
      </c>
      <c r="AG703" s="1"/>
      <c r="AH703" s="1"/>
      <c r="AI703" s="1">
        <f t="shared" si="924"/>
        <v>0</v>
      </c>
      <c r="AK703" s="1"/>
      <c r="AL703" s="1"/>
      <c r="AM703" s="1"/>
      <c r="AN703" s="1"/>
      <c r="AP703" s="30">
        <f t="shared" si="921"/>
        <v>0</v>
      </c>
      <c r="AQ703" s="1"/>
      <c r="AR703" s="1">
        <f t="shared" si="926"/>
        <v>0</v>
      </c>
      <c r="AS703" s="1"/>
      <c r="AT703" s="1"/>
      <c r="AU703" s="2">
        <f t="shared" si="925"/>
        <v>0</v>
      </c>
      <c r="AW703" s="1"/>
      <c r="AX703" s="1"/>
      <c r="AY703" s="1"/>
      <c r="AZ703" s="2">
        <f t="shared" si="920"/>
        <v>0</v>
      </c>
      <c r="BA703" s="2">
        <f>SUM(AF703,AH703,-AZ703,-Table19[[#This Row],[Sale Fee]])</f>
        <v>0</v>
      </c>
      <c r="BC703" s="1"/>
      <c r="BD703" s="1"/>
      <c r="BE703" s="1"/>
    </row>
    <row r="704" spans="1:57" x14ac:dyDescent="0.25">
      <c r="A704" s="1"/>
      <c r="B704" s="1"/>
      <c r="E704" s="4"/>
      <c r="F704" s="4"/>
      <c r="Q704" s="1"/>
      <c r="R704" s="1"/>
      <c r="S704" s="1"/>
      <c r="U704" s="1"/>
      <c r="V704" s="1"/>
      <c r="W704" s="1">
        <f t="shared" si="922"/>
        <v>0</v>
      </c>
      <c r="X704" s="1"/>
      <c r="Y704" s="1"/>
      <c r="Z704" s="1">
        <f>Table19[[#This Row],[Quantity2]]*Table19[[#This Row],[U Cost]]</f>
        <v>0</v>
      </c>
      <c r="AB704" s="1"/>
      <c r="AC704" s="1"/>
      <c r="AD704" s="1">
        <f t="shared" si="923"/>
        <v>0</v>
      </c>
      <c r="AE704" s="1"/>
      <c r="AF704" s="1">
        <f>SUM(Table19[[#This Row],[Total 
Paid]:[Shipping 
Charged]])</f>
        <v>0</v>
      </c>
      <c r="AG704" s="1"/>
      <c r="AH704" s="1"/>
      <c r="AI704" s="1">
        <f t="shared" si="924"/>
        <v>0</v>
      </c>
      <c r="AK704" s="1"/>
      <c r="AL704" s="1"/>
      <c r="AM704" s="1"/>
      <c r="AN704" s="1"/>
      <c r="AP704" s="30">
        <f t="shared" si="921"/>
        <v>0</v>
      </c>
      <c r="AQ704" s="1"/>
      <c r="AR704" s="1">
        <f t="shared" si="926"/>
        <v>0</v>
      </c>
      <c r="AS704" s="1"/>
      <c r="AT704" s="1"/>
      <c r="AU704" s="2">
        <f t="shared" si="925"/>
        <v>0</v>
      </c>
      <c r="AW704" s="1"/>
      <c r="AX704" s="1"/>
      <c r="AY704" s="1"/>
      <c r="AZ704" s="2">
        <f t="shared" si="920"/>
        <v>0</v>
      </c>
      <c r="BA704" s="2">
        <f>SUM(AF704,AH704,-AZ704,-Table19[[#This Row],[Sale Fee]])</f>
        <v>0</v>
      </c>
      <c r="BC704" s="1"/>
      <c r="BD704" s="1"/>
      <c r="BE704" s="1"/>
    </row>
    <row r="705" spans="1:57" x14ac:dyDescent="0.25">
      <c r="A705" s="1"/>
      <c r="B705" s="1"/>
      <c r="E705" s="4"/>
      <c r="F705" s="4"/>
      <c r="Q705" s="1"/>
      <c r="R705" s="1"/>
      <c r="S705" s="1"/>
      <c r="U705" s="1"/>
      <c r="V705" s="1"/>
      <c r="W705" s="1">
        <f t="shared" si="922"/>
        <v>0</v>
      </c>
      <c r="X705" s="1"/>
      <c r="Y705" s="1"/>
      <c r="Z705" s="1">
        <f>Table19[[#This Row],[Quantity2]]*Table19[[#This Row],[U Cost]]</f>
        <v>0</v>
      </c>
      <c r="AB705" s="1"/>
      <c r="AC705" s="1"/>
      <c r="AD705" s="1">
        <f t="shared" si="923"/>
        <v>0</v>
      </c>
      <c r="AE705" s="1"/>
      <c r="AF705" s="1">
        <f>SUM(Table19[[#This Row],[Total 
Paid]:[Shipping 
Charged]])</f>
        <v>0</v>
      </c>
      <c r="AG705" s="1"/>
      <c r="AH705" s="1"/>
      <c r="AI705" s="1">
        <f t="shared" si="924"/>
        <v>0</v>
      </c>
      <c r="AK705" s="1"/>
      <c r="AL705" s="1"/>
      <c r="AM705" s="1"/>
      <c r="AN705" s="1"/>
      <c r="AP705" s="30">
        <f t="shared" si="921"/>
        <v>0</v>
      </c>
      <c r="AQ705" s="1"/>
      <c r="AR705" s="1">
        <f t="shared" si="926"/>
        <v>0</v>
      </c>
      <c r="AS705" s="1"/>
      <c r="AT705" s="1"/>
      <c r="AU705" s="2">
        <f t="shared" si="925"/>
        <v>0</v>
      </c>
      <c r="AW705" s="1"/>
      <c r="AX705" s="1"/>
      <c r="AY705" s="1"/>
      <c r="AZ705" s="2">
        <f t="shared" si="920"/>
        <v>0</v>
      </c>
      <c r="BA705" s="2">
        <f>SUM(AF705,AH705,-AZ705,-Table19[[#This Row],[Sale Fee]])</f>
        <v>0</v>
      </c>
      <c r="BC705" s="1"/>
      <c r="BD705" s="1"/>
      <c r="BE705" s="1"/>
    </row>
    <row r="706" spans="1:57" x14ac:dyDescent="0.25">
      <c r="A706" s="1"/>
      <c r="B706" s="1"/>
      <c r="E706" s="4"/>
      <c r="F706" s="4"/>
      <c r="Q706" s="1"/>
      <c r="R706" s="1"/>
      <c r="S706" s="1"/>
      <c r="U706" s="1"/>
      <c r="V706" s="1"/>
      <c r="W706" s="1">
        <f t="shared" si="922"/>
        <v>0</v>
      </c>
      <c r="X706" s="1"/>
      <c r="Y706" s="1"/>
      <c r="Z706" s="1">
        <f>Table19[[#This Row],[Quantity2]]*Table19[[#This Row],[U Cost]]</f>
        <v>0</v>
      </c>
      <c r="AB706" s="1"/>
      <c r="AC706" s="1"/>
      <c r="AD706" s="1">
        <f t="shared" si="923"/>
        <v>0</v>
      </c>
      <c r="AE706" s="1"/>
      <c r="AF706" s="1">
        <f>SUM(Table19[[#This Row],[Total 
Paid]:[Shipping 
Charged]])</f>
        <v>0</v>
      </c>
      <c r="AG706" s="1"/>
      <c r="AH706" s="1"/>
      <c r="AI706" s="1">
        <f t="shared" si="924"/>
        <v>0</v>
      </c>
      <c r="AK706" s="1"/>
      <c r="AL706" s="1"/>
      <c r="AM706" s="1"/>
      <c r="AN706" s="1"/>
      <c r="AP706" s="30">
        <f t="shared" si="921"/>
        <v>0</v>
      </c>
      <c r="AQ706" s="1"/>
      <c r="AR706" s="1">
        <f t="shared" si="926"/>
        <v>0</v>
      </c>
      <c r="AS706" s="1"/>
      <c r="AT706" s="1"/>
      <c r="AU706" s="2">
        <f t="shared" si="925"/>
        <v>0</v>
      </c>
      <c r="AW706" s="1"/>
      <c r="AX706" s="1"/>
      <c r="AY706" s="1"/>
      <c r="AZ706" s="2">
        <f t="shared" si="920"/>
        <v>0</v>
      </c>
      <c r="BA706" s="2">
        <f>SUM(AF706,AH706,-AZ706,-Table19[[#This Row],[Sale Fee]])</f>
        <v>0</v>
      </c>
      <c r="BC706" s="1"/>
      <c r="BD706" s="1"/>
      <c r="BE706" s="1"/>
    </row>
    <row r="707" spans="1:57" x14ac:dyDescent="0.25">
      <c r="A707" s="1"/>
      <c r="B707" s="1"/>
      <c r="E707" s="4"/>
      <c r="F707" s="4"/>
      <c r="Q707" s="1"/>
      <c r="R707" s="1"/>
      <c r="S707" s="1"/>
      <c r="U707" s="1"/>
      <c r="V707" s="1"/>
      <c r="W707" s="1">
        <f t="shared" si="922"/>
        <v>0</v>
      </c>
      <c r="X707" s="1"/>
      <c r="Y707" s="1"/>
      <c r="Z707" s="1">
        <f>Table19[[#This Row],[Quantity2]]*Table19[[#This Row],[U Cost]]</f>
        <v>0</v>
      </c>
      <c r="AB707" s="1"/>
      <c r="AC707" s="1"/>
      <c r="AD707" s="1">
        <f t="shared" si="923"/>
        <v>0</v>
      </c>
      <c r="AE707" s="1"/>
      <c r="AF707" s="1">
        <f>SUM(Table19[[#This Row],[Total 
Paid]:[Shipping 
Charged]])</f>
        <v>0</v>
      </c>
      <c r="AG707" s="1"/>
      <c r="AH707" s="1"/>
      <c r="AI707" s="1">
        <f t="shared" si="924"/>
        <v>0</v>
      </c>
      <c r="AK707" s="1"/>
      <c r="AL707" s="1"/>
      <c r="AM707" s="1"/>
      <c r="AN707" s="1"/>
      <c r="AP707" s="30">
        <f t="shared" si="921"/>
        <v>0</v>
      </c>
      <c r="AQ707" s="1"/>
      <c r="AR707" s="1">
        <f t="shared" si="926"/>
        <v>0</v>
      </c>
      <c r="AS707" s="1"/>
      <c r="AT707" s="1"/>
      <c r="AU707" s="2">
        <f t="shared" si="925"/>
        <v>0</v>
      </c>
      <c r="AW707" s="1"/>
      <c r="AX707" s="1"/>
      <c r="AY707" s="1"/>
      <c r="AZ707" s="2">
        <f t="shared" si="920"/>
        <v>0</v>
      </c>
      <c r="BA707" s="2">
        <f>SUM(AF707,AH707,-AZ707,-Table19[[#This Row],[Sale Fee]])</f>
        <v>0</v>
      </c>
      <c r="BC707" s="1"/>
      <c r="BD707" s="1"/>
      <c r="BE707" s="1"/>
    </row>
    <row r="708" spans="1:57" x14ac:dyDescent="0.25">
      <c r="A708" s="1"/>
      <c r="B708" s="1"/>
      <c r="E708" s="4"/>
      <c r="F708" s="4"/>
      <c r="Q708" s="1"/>
      <c r="R708" s="1"/>
      <c r="S708" s="1"/>
      <c r="U708" s="1"/>
      <c r="V708" s="1"/>
      <c r="W708" s="1">
        <f t="shared" si="922"/>
        <v>0</v>
      </c>
      <c r="X708" s="1"/>
      <c r="Y708" s="1"/>
      <c r="Z708" s="1">
        <f>Table19[[#This Row],[Quantity2]]*Table19[[#This Row],[U Cost]]</f>
        <v>0</v>
      </c>
      <c r="AB708" s="1"/>
      <c r="AC708" s="1"/>
      <c r="AD708" s="1">
        <f t="shared" si="923"/>
        <v>0</v>
      </c>
      <c r="AE708" s="1"/>
      <c r="AF708" s="1">
        <f>SUM(Table19[[#This Row],[Total 
Paid]:[Shipping 
Charged]])</f>
        <v>0</v>
      </c>
      <c r="AG708" s="1"/>
      <c r="AH708" s="1"/>
      <c r="AI708" s="1">
        <f t="shared" si="924"/>
        <v>0</v>
      </c>
      <c r="AK708" s="1"/>
      <c r="AL708" s="1"/>
      <c r="AM708" s="1"/>
      <c r="AN708" s="1"/>
      <c r="AP708" s="30">
        <f t="shared" si="921"/>
        <v>0</v>
      </c>
      <c r="AQ708" s="1"/>
      <c r="AR708" s="1">
        <f t="shared" si="926"/>
        <v>0</v>
      </c>
      <c r="AS708" s="1"/>
      <c r="AT708" s="1"/>
      <c r="AU708" s="2">
        <f t="shared" si="925"/>
        <v>0</v>
      </c>
      <c r="AW708" s="1"/>
      <c r="AX708" s="1"/>
      <c r="AY708" s="1"/>
      <c r="AZ708" s="2">
        <f t="shared" si="920"/>
        <v>0</v>
      </c>
      <c r="BA708" s="2">
        <f>SUM(AF708,AH708,-AZ708,-Table19[[#This Row],[Sale Fee]])</f>
        <v>0</v>
      </c>
      <c r="BC708" s="1"/>
      <c r="BD708" s="1"/>
      <c r="BE708" s="1"/>
    </row>
    <row r="709" spans="1:57" x14ac:dyDescent="0.25">
      <c r="A709" s="1"/>
      <c r="B709" s="1"/>
      <c r="E709" s="4"/>
      <c r="F709" s="4"/>
      <c r="Q709" s="1"/>
      <c r="R709" s="1"/>
      <c r="S709" s="1"/>
      <c r="U709" s="1"/>
      <c r="V709" s="1"/>
      <c r="W709" s="1">
        <f t="shared" si="922"/>
        <v>0</v>
      </c>
      <c r="X709" s="1"/>
      <c r="Y709" s="1"/>
      <c r="Z709" s="1">
        <f>Table19[[#This Row],[Quantity2]]*Table19[[#This Row],[U Cost]]</f>
        <v>0</v>
      </c>
      <c r="AB709" s="1"/>
      <c r="AC709" s="1"/>
      <c r="AD709" s="1">
        <f t="shared" si="923"/>
        <v>0</v>
      </c>
      <c r="AE709" s="1"/>
      <c r="AF709" s="1">
        <f>SUM(Table19[[#This Row],[Total 
Paid]:[Shipping 
Charged]])</f>
        <v>0</v>
      </c>
      <c r="AG709" s="1"/>
      <c r="AH709" s="1"/>
      <c r="AI709" s="1">
        <f t="shared" si="924"/>
        <v>0</v>
      </c>
      <c r="AK709" s="1"/>
      <c r="AL709" s="1"/>
      <c r="AM709" s="1"/>
      <c r="AN709" s="1"/>
      <c r="AP709" s="30">
        <f t="shared" si="921"/>
        <v>0</v>
      </c>
      <c r="AQ709" s="1"/>
      <c r="AR709" s="1">
        <f t="shared" si="926"/>
        <v>0</v>
      </c>
      <c r="AS709" s="1"/>
      <c r="AT709" s="1"/>
      <c r="AU709" s="2">
        <f t="shared" si="925"/>
        <v>0</v>
      </c>
      <c r="AW709" s="1"/>
      <c r="AX709" s="1"/>
      <c r="AY709" s="1"/>
      <c r="AZ709" s="2">
        <f t="shared" si="920"/>
        <v>0</v>
      </c>
      <c r="BA709" s="2">
        <f>SUM(AF709,AH709,-AZ709,-Table19[[#This Row],[Sale Fee]])</f>
        <v>0</v>
      </c>
      <c r="BC709" s="1"/>
      <c r="BD709" s="1"/>
      <c r="BE709" s="1"/>
    </row>
    <row r="710" spans="1:57" x14ac:dyDescent="0.25">
      <c r="A710" s="1"/>
      <c r="B710" s="1"/>
      <c r="E710" s="4"/>
      <c r="F710" s="4"/>
      <c r="Q710" s="1"/>
      <c r="R710" s="1"/>
      <c r="S710" s="1"/>
      <c r="U710" s="1"/>
      <c r="V710" s="1"/>
      <c r="W710" s="1">
        <f t="shared" si="922"/>
        <v>0</v>
      </c>
      <c r="X710" s="1"/>
      <c r="Y710" s="1"/>
      <c r="Z710" s="1">
        <f>Table19[[#This Row],[Quantity2]]*Table19[[#This Row],[U Cost]]</f>
        <v>0</v>
      </c>
      <c r="AB710" s="1"/>
      <c r="AC710" s="1"/>
      <c r="AD710" s="1">
        <f t="shared" si="923"/>
        <v>0</v>
      </c>
      <c r="AE710" s="1"/>
      <c r="AF710" s="1">
        <f>SUM(Table19[[#This Row],[Total 
Paid]:[Shipping 
Charged]])</f>
        <v>0</v>
      </c>
      <c r="AG710" s="1"/>
      <c r="AH710" s="1"/>
      <c r="AI710" s="1">
        <f t="shared" si="924"/>
        <v>0</v>
      </c>
      <c r="AK710" s="1"/>
      <c r="AL710" s="1"/>
      <c r="AM710" s="1"/>
      <c r="AN710" s="1"/>
      <c r="AP710" s="30">
        <f t="shared" si="921"/>
        <v>0</v>
      </c>
      <c r="AQ710" s="1"/>
      <c r="AR710" s="1">
        <f t="shared" si="926"/>
        <v>0</v>
      </c>
      <c r="AS710" s="1"/>
      <c r="AT710" s="1"/>
      <c r="AU710" s="2">
        <f t="shared" si="925"/>
        <v>0</v>
      </c>
      <c r="AW710" s="1"/>
      <c r="AX710" s="1"/>
      <c r="AY710" s="1"/>
      <c r="AZ710" s="2">
        <f t="shared" si="920"/>
        <v>0</v>
      </c>
      <c r="BA710" s="2">
        <f>SUM(AF710,AH710,-AZ710,-Table19[[#This Row],[Sale Fee]])</f>
        <v>0</v>
      </c>
      <c r="BC710" s="1"/>
      <c r="BD710" s="1"/>
      <c r="BE710" s="1"/>
    </row>
    <row r="711" spans="1:57" x14ac:dyDescent="0.25">
      <c r="A711" s="1"/>
      <c r="B711" s="1"/>
      <c r="E711" s="4"/>
      <c r="F711" s="4"/>
      <c r="Q711" s="1"/>
      <c r="R711" s="1"/>
      <c r="S711" s="1"/>
      <c r="U711" s="1"/>
      <c r="V711" s="1"/>
      <c r="W711" s="1">
        <f t="shared" si="922"/>
        <v>0</v>
      </c>
      <c r="X711" s="1"/>
      <c r="Y711" s="1"/>
      <c r="Z711" s="1">
        <f>Table19[[#This Row],[Quantity2]]*Table19[[#This Row],[U Cost]]</f>
        <v>0</v>
      </c>
      <c r="AB711" s="1"/>
      <c r="AC711" s="1"/>
      <c r="AD711" s="1">
        <f t="shared" si="923"/>
        <v>0</v>
      </c>
      <c r="AE711" s="1"/>
      <c r="AF711" s="1">
        <f>SUM(Table19[[#This Row],[Total 
Paid]:[Shipping 
Charged]])</f>
        <v>0</v>
      </c>
      <c r="AG711" s="1"/>
      <c r="AH711" s="1"/>
      <c r="AI711" s="1">
        <f t="shared" si="924"/>
        <v>0</v>
      </c>
      <c r="AK711" s="1"/>
      <c r="AL711" s="1"/>
      <c r="AM711" s="1"/>
      <c r="AN711" s="1"/>
      <c r="AP711" s="30">
        <f t="shared" si="921"/>
        <v>0</v>
      </c>
      <c r="AQ711" s="1"/>
      <c r="AR711" s="1">
        <f t="shared" si="926"/>
        <v>0</v>
      </c>
      <c r="AS711" s="1"/>
      <c r="AT711" s="1"/>
      <c r="AU711" s="2">
        <f t="shared" si="925"/>
        <v>0</v>
      </c>
      <c r="AW711" s="1"/>
      <c r="AX711" s="1"/>
      <c r="AY711" s="1"/>
      <c r="AZ711" s="2">
        <f t="shared" si="920"/>
        <v>0</v>
      </c>
      <c r="BA711" s="2">
        <f>SUM(AF711,AH711,-AZ711,-Table19[[#This Row],[Sale Fee]])</f>
        <v>0</v>
      </c>
      <c r="BC711" s="1"/>
      <c r="BD711" s="1"/>
      <c r="BE711" s="1"/>
    </row>
    <row r="712" spans="1:57" x14ac:dyDescent="0.25">
      <c r="A712" s="1"/>
      <c r="B712" s="1"/>
      <c r="E712" s="4"/>
      <c r="F712" s="4"/>
      <c r="Q712" s="1"/>
      <c r="R712" s="1"/>
      <c r="S712" s="1"/>
      <c r="U712" s="1"/>
      <c r="V712" s="1"/>
      <c r="W712" s="1">
        <f t="shared" si="922"/>
        <v>0</v>
      </c>
      <c r="X712" s="1"/>
      <c r="Y712" s="1"/>
      <c r="Z712" s="1">
        <f>Table19[[#This Row],[Quantity2]]*Table19[[#This Row],[U Cost]]</f>
        <v>0</v>
      </c>
      <c r="AB712" s="1"/>
      <c r="AC712" s="1"/>
      <c r="AD712" s="1">
        <f t="shared" si="923"/>
        <v>0</v>
      </c>
      <c r="AE712" s="1"/>
      <c r="AF712" s="1">
        <f>SUM(Table19[[#This Row],[Total 
Paid]:[Shipping 
Charged]])</f>
        <v>0</v>
      </c>
      <c r="AG712" s="1"/>
      <c r="AH712" s="1"/>
      <c r="AI712" s="1">
        <f t="shared" si="924"/>
        <v>0</v>
      </c>
      <c r="AK712" s="1"/>
      <c r="AL712" s="1"/>
      <c r="AM712" s="1"/>
      <c r="AN712" s="1"/>
      <c r="AP712" s="30">
        <f t="shared" si="921"/>
        <v>0</v>
      </c>
      <c r="AQ712" s="1"/>
      <c r="AR712" s="1">
        <f t="shared" si="926"/>
        <v>0</v>
      </c>
      <c r="AS712" s="1"/>
      <c r="AT712" s="1"/>
      <c r="AU712" s="2">
        <f t="shared" si="925"/>
        <v>0</v>
      </c>
      <c r="AW712" s="1"/>
      <c r="AX712" s="1"/>
      <c r="AY712" s="1"/>
      <c r="AZ712" s="2">
        <f t="shared" si="920"/>
        <v>0</v>
      </c>
      <c r="BA712" s="2">
        <f>SUM(AF712,AH712,-AZ712,-Table19[[#This Row],[Sale Fee]])</f>
        <v>0</v>
      </c>
      <c r="BC712" s="1"/>
      <c r="BD712" s="1"/>
      <c r="BE712" s="1"/>
    </row>
    <row r="713" spans="1:57" x14ac:dyDescent="0.25">
      <c r="A713" s="1"/>
      <c r="B713" s="1"/>
      <c r="E713" s="4"/>
      <c r="F713" s="4"/>
      <c r="Q713" s="1"/>
      <c r="R713" s="1"/>
      <c r="S713" s="1"/>
      <c r="U713" s="1"/>
      <c r="V713" s="1"/>
      <c r="W713" s="1">
        <f t="shared" si="922"/>
        <v>0</v>
      </c>
      <c r="X713" s="1"/>
      <c r="Y713" s="1"/>
      <c r="Z713" s="1">
        <f>Table19[[#This Row],[Quantity2]]*Table19[[#This Row],[U Cost]]</f>
        <v>0</v>
      </c>
      <c r="AB713" s="1"/>
      <c r="AC713" s="1"/>
      <c r="AD713" s="1">
        <f t="shared" si="923"/>
        <v>0</v>
      </c>
      <c r="AE713" s="1"/>
      <c r="AF713" s="1">
        <f>SUM(Table19[[#This Row],[Total 
Paid]:[Shipping 
Charged]])</f>
        <v>0</v>
      </c>
      <c r="AG713" s="1"/>
      <c r="AH713" s="1"/>
      <c r="AI713" s="1">
        <f t="shared" si="924"/>
        <v>0</v>
      </c>
      <c r="AK713" s="1"/>
      <c r="AL713" s="1"/>
      <c r="AM713" s="1"/>
      <c r="AN713" s="1"/>
      <c r="AP713" s="30">
        <f t="shared" si="921"/>
        <v>0</v>
      </c>
      <c r="AQ713" s="1"/>
      <c r="AR713" s="1">
        <f t="shared" si="926"/>
        <v>0</v>
      </c>
      <c r="AS713" s="1"/>
      <c r="AT713" s="1"/>
      <c r="AU713" s="2">
        <f t="shared" si="925"/>
        <v>0</v>
      </c>
      <c r="AW713" s="1"/>
      <c r="AX713" s="1"/>
      <c r="AY713" s="1"/>
      <c r="AZ713" s="2">
        <f t="shared" si="920"/>
        <v>0</v>
      </c>
      <c r="BA713" s="2">
        <f>SUM(AF713,AH713,-AZ713,-Table19[[#This Row],[Sale Fee]])</f>
        <v>0</v>
      </c>
      <c r="BC713" s="1"/>
      <c r="BD713" s="1"/>
      <c r="BE713" s="1"/>
    </row>
    <row r="714" spans="1:57" x14ac:dyDescent="0.25">
      <c r="A714" s="1"/>
      <c r="B714" s="1"/>
      <c r="E714" s="4"/>
      <c r="F714" s="4"/>
      <c r="Q714" s="1"/>
      <c r="R714" s="1"/>
      <c r="S714" s="1"/>
      <c r="U714" s="1"/>
      <c r="V714" s="1"/>
      <c r="W714" s="1">
        <f t="shared" si="922"/>
        <v>0</v>
      </c>
      <c r="X714" s="1"/>
      <c r="Y714" s="1"/>
      <c r="Z714" s="1">
        <f>Table19[[#This Row],[Quantity2]]*Table19[[#This Row],[U Cost]]</f>
        <v>0</v>
      </c>
      <c r="AB714" s="1"/>
      <c r="AC714" s="1"/>
      <c r="AD714" s="1">
        <f t="shared" si="923"/>
        <v>0</v>
      </c>
      <c r="AE714" s="1"/>
      <c r="AF714" s="1">
        <f>SUM(Table19[[#This Row],[Total 
Paid]:[Shipping 
Charged]])</f>
        <v>0</v>
      </c>
      <c r="AG714" s="1"/>
      <c r="AH714" s="1"/>
      <c r="AI714" s="1">
        <f t="shared" si="924"/>
        <v>0</v>
      </c>
      <c r="AK714" s="1"/>
      <c r="AL714" s="1"/>
      <c r="AM714" s="1"/>
      <c r="AN714" s="1"/>
      <c r="AP714" s="30">
        <f t="shared" si="921"/>
        <v>0</v>
      </c>
      <c r="AQ714" s="1"/>
      <c r="AR714" s="1">
        <f t="shared" si="926"/>
        <v>0</v>
      </c>
      <c r="AS714" s="1"/>
      <c r="AT714" s="1"/>
      <c r="AU714" s="2">
        <f t="shared" si="925"/>
        <v>0</v>
      </c>
      <c r="AW714" s="1"/>
      <c r="AX714" s="1"/>
      <c r="AY714" s="1"/>
      <c r="AZ714" s="2">
        <f t="shared" si="920"/>
        <v>0</v>
      </c>
      <c r="BA714" s="2">
        <f>SUM(AF714,AH714,-AZ714,-Table19[[#This Row],[Sale Fee]])</f>
        <v>0</v>
      </c>
      <c r="BC714" s="1"/>
      <c r="BD714" s="1"/>
      <c r="BE714" s="1"/>
    </row>
    <row r="715" spans="1:57" x14ac:dyDescent="0.25">
      <c r="A715" s="1"/>
      <c r="B715" s="1"/>
      <c r="E715" s="4"/>
      <c r="F715" s="4"/>
      <c r="Q715" s="1"/>
      <c r="R715" s="1"/>
      <c r="S715" s="1"/>
      <c r="U715" s="1"/>
      <c r="V715" s="1"/>
      <c r="W715" s="1">
        <f t="shared" si="922"/>
        <v>0</v>
      </c>
      <c r="X715" s="1"/>
      <c r="Y715" s="1"/>
      <c r="Z715" s="1">
        <f>Table19[[#This Row],[Quantity2]]*Table19[[#This Row],[U Cost]]</f>
        <v>0</v>
      </c>
      <c r="AB715" s="1"/>
      <c r="AC715" s="1"/>
      <c r="AD715" s="1">
        <f t="shared" si="923"/>
        <v>0</v>
      </c>
      <c r="AE715" s="1"/>
      <c r="AF715" s="1">
        <f>SUM(Table19[[#This Row],[Total 
Paid]:[Shipping 
Charged]])</f>
        <v>0</v>
      </c>
      <c r="AG715" s="1"/>
      <c r="AH715" s="1"/>
      <c r="AI715" s="1">
        <f t="shared" si="924"/>
        <v>0</v>
      </c>
      <c r="AK715" s="1"/>
      <c r="AL715" s="1"/>
      <c r="AM715" s="1"/>
      <c r="AN715" s="1"/>
      <c r="AP715" s="30">
        <f t="shared" si="921"/>
        <v>0</v>
      </c>
      <c r="AQ715" s="1"/>
      <c r="AR715" s="1">
        <f t="shared" si="926"/>
        <v>0</v>
      </c>
      <c r="AS715" s="1"/>
      <c r="AT715" s="1"/>
      <c r="AU715" s="2">
        <f t="shared" si="925"/>
        <v>0</v>
      </c>
      <c r="AW715" s="1"/>
      <c r="AX715" s="1"/>
      <c r="AY715" s="1"/>
      <c r="AZ715" s="2">
        <f t="shared" si="920"/>
        <v>0</v>
      </c>
      <c r="BA715" s="2">
        <f>SUM(AF715,AH715,-AZ715,-Table19[[#This Row],[Sale Fee]])</f>
        <v>0</v>
      </c>
      <c r="BC715" s="1"/>
      <c r="BD715" s="1"/>
      <c r="BE715" s="1"/>
    </row>
    <row r="716" spans="1:57" x14ac:dyDescent="0.25">
      <c r="A716" s="1"/>
      <c r="B716" s="1"/>
      <c r="E716" s="4"/>
      <c r="F716" s="4"/>
      <c r="Q716" s="1"/>
      <c r="R716" s="1"/>
      <c r="S716" s="1"/>
      <c r="U716" s="1"/>
      <c r="V716" s="1"/>
      <c r="W716" s="1">
        <f t="shared" si="922"/>
        <v>0</v>
      </c>
      <c r="X716" s="1"/>
      <c r="Y716" s="1"/>
      <c r="Z716" s="1">
        <f>Table19[[#This Row],[Quantity2]]*Table19[[#This Row],[U Cost]]</f>
        <v>0</v>
      </c>
      <c r="AB716" s="1"/>
      <c r="AC716" s="1"/>
      <c r="AD716" s="1">
        <f t="shared" si="923"/>
        <v>0</v>
      </c>
      <c r="AE716" s="1"/>
      <c r="AF716" s="1">
        <f>SUM(Table19[[#This Row],[Total 
Paid]:[Shipping 
Charged]])</f>
        <v>0</v>
      </c>
      <c r="AG716" s="1"/>
      <c r="AH716" s="1"/>
      <c r="AI716" s="1">
        <f t="shared" si="924"/>
        <v>0</v>
      </c>
      <c r="AK716" s="1"/>
      <c r="AL716" s="1"/>
      <c r="AM716" s="1"/>
      <c r="AN716" s="1"/>
      <c r="AP716" s="30">
        <f t="shared" si="921"/>
        <v>0</v>
      </c>
      <c r="AQ716" s="1"/>
      <c r="AR716" s="1">
        <f t="shared" si="926"/>
        <v>0</v>
      </c>
      <c r="AS716" s="1"/>
      <c r="AT716" s="1"/>
      <c r="AU716" s="2">
        <f t="shared" si="925"/>
        <v>0</v>
      </c>
      <c r="AW716" s="1"/>
      <c r="AX716" s="1"/>
      <c r="AY716" s="1"/>
      <c r="AZ716" s="2">
        <f t="shared" si="920"/>
        <v>0</v>
      </c>
      <c r="BA716" s="2">
        <f>SUM(AF716,AH716,-AZ716,-Table19[[#This Row],[Sale Fee]])</f>
        <v>0</v>
      </c>
      <c r="BC716" s="1"/>
      <c r="BD716" s="1"/>
      <c r="BE716" s="1"/>
    </row>
    <row r="717" spans="1:57" x14ac:dyDescent="0.25">
      <c r="A717" s="1"/>
      <c r="B717" s="1"/>
      <c r="E717" s="4"/>
      <c r="F717" s="4"/>
      <c r="Q717" s="1"/>
      <c r="R717" s="1"/>
      <c r="S717" s="1"/>
      <c r="U717" s="1"/>
      <c r="V717" s="1"/>
      <c r="W717" s="1">
        <f t="shared" si="922"/>
        <v>0</v>
      </c>
      <c r="X717" s="1"/>
      <c r="Y717" s="1"/>
      <c r="Z717" s="1">
        <f>Table19[[#This Row],[Quantity2]]*Table19[[#This Row],[U Cost]]</f>
        <v>0</v>
      </c>
      <c r="AB717" s="1"/>
      <c r="AC717" s="1"/>
      <c r="AD717" s="1">
        <f t="shared" si="923"/>
        <v>0</v>
      </c>
      <c r="AE717" s="1"/>
      <c r="AF717" s="1">
        <f>SUM(Table19[[#This Row],[Total 
Paid]:[Shipping 
Charged]])</f>
        <v>0</v>
      </c>
      <c r="AG717" s="1"/>
      <c r="AH717" s="1"/>
      <c r="AI717" s="1">
        <f t="shared" si="924"/>
        <v>0</v>
      </c>
      <c r="AK717" s="1"/>
      <c r="AL717" s="1"/>
      <c r="AM717" s="1"/>
      <c r="AN717" s="1"/>
      <c r="AP717" s="30">
        <f t="shared" si="921"/>
        <v>0</v>
      </c>
      <c r="AQ717" s="1"/>
      <c r="AR717" s="1">
        <f t="shared" si="926"/>
        <v>0</v>
      </c>
      <c r="AS717" s="1"/>
      <c r="AT717" s="1"/>
      <c r="AU717" s="2">
        <f t="shared" si="925"/>
        <v>0</v>
      </c>
      <c r="AW717" s="1"/>
      <c r="AX717" s="1"/>
      <c r="AY717" s="1"/>
      <c r="AZ717" s="2">
        <f t="shared" si="920"/>
        <v>0</v>
      </c>
      <c r="BA717" s="2">
        <f>SUM(AF717,AH717,-AZ717,-Table19[[#This Row],[Sale Fee]])</f>
        <v>0</v>
      </c>
      <c r="BC717" s="1"/>
      <c r="BD717" s="1"/>
      <c r="BE717" s="1"/>
    </row>
    <row r="718" spans="1:57" x14ac:dyDescent="0.25">
      <c r="A718" s="1"/>
      <c r="B718" s="1"/>
      <c r="E718" s="4"/>
      <c r="F718" s="4"/>
      <c r="Q718" s="1"/>
      <c r="R718" s="1"/>
      <c r="S718" s="1"/>
      <c r="U718" s="1"/>
      <c r="V718" s="1"/>
      <c r="W718" s="1">
        <f t="shared" si="922"/>
        <v>0</v>
      </c>
      <c r="X718" s="1"/>
      <c r="Y718" s="1"/>
      <c r="Z718" s="1">
        <f>Table19[[#This Row],[Quantity2]]*Table19[[#This Row],[U Cost]]</f>
        <v>0</v>
      </c>
      <c r="AB718" s="1"/>
      <c r="AC718" s="1"/>
      <c r="AD718" s="1">
        <f t="shared" si="923"/>
        <v>0</v>
      </c>
      <c r="AE718" s="1"/>
      <c r="AF718" s="1">
        <f>SUM(Table19[[#This Row],[Total 
Paid]:[Shipping 
Charged]])</f>
        <v>0</v>
      </c>
      <c r="AG718" s="1"/>
      <c r="AH718" s="1"/>
      <c r="AI718" s="1">
        <f t="shared" si="924"/>
        <v>0</v>
      </c>
      <c r="AK718" s="1"/>
      <c r="AL718" s="1"/>
      <c r="AM718" s="1"/>
      <c r="AN718" s="1"/>
      <c r="AP718" s="30">
        <f t="shared" si="921"/>
        <v>0</v>
      </c>
      <c r="AQ718" s="1"/>
      <c r="AR718" s="1">
        <f t="shared" si="926"/>
        <v>0</v>
      </c>
      <c r="AS718" s="1"/>
      <c r="AT718" s="1"/>
      <c r="AU718" s="2">
        <f t="shared" si="925"/>
        <v>0</v>
      </c>
      <c r="AW718" s="1"/>
      <c r="AX718" s="1"/>
      <c r="AY718" s="1"/>
      <c r="AZ718" s="2">
        <f t="shared" si="920"/>
        <v>0</v>
      </c>
      <c r="BA718" s="2">
        <f>SUM(AF718,AH718,-AZ718,-Table19[[#This Row],[Sale Fee]])</f>
        <v>0</v>
      </c>
      <c r="BC718" s="1"/>
      <c r="BD718" s="1"/>
      <c r="BE718" s="1"/>
    </row>
    <row r="719" spans="1:57" x14ac:dyDescent="0.25">
      <c r="A719" s="1"/>
      <c r="B719" s="1"/>
      <c r="E719" s="4"/>
      <c r="F719" s="4"/>
      <c r="Q719" s="1"/>
      <c r="R719" s="1"/>
      <c r="S719" s="1"/>
      <c r="U719" s="1"/>
      <c r="V719" s="1"/>
      <c r="W719" s="1">
        <f t="shared" si="922"/>
        <v>0</v>
      </c>
      <c r="X719" s="1"/>
      <c r="Y719" s="1"/>
      <c r="Z719" s="1">
        <f>Table19[[#This Row],[Quantity2]]*Table19[[#This Row],[U Cost]]</f>
        <v>0</v>
      </c>
      <c r="AB719" s="1"/>
      <c r="AC719" s="1"/>
      <c r="AD719" s="1">
        <f t="shared" si="923"/>
        <v>0</v>
      </c>
      <c r="AE719" s="1"/>
      <c r="AF719" s="1">
        <f>SUM(Table19[[#This Row],[Total 
Paid]:[Shipping 
Charged]])</f>
        <v>0</v>
      </c>
      <c r="AG719" s="1"/>
      <c r="AH719" s="1"/>
      <c r="AI719" s="1">
        <f t="shared" si="924"/>
        <v>0</v>
      </c>
      <c r="AK719" s="1"/>
      <c r="AL719" s="1"/>
      <c r="AM719" s="1"/>
      <c r="AN719" s="1"/>
      <c r="AP719" s="30">
        <f t="shared" si="921"/>
        <v>0</v>
      </c>
      <c r="AQ719" s="1"/>
      <c r="AR719" s="1">
        <f t="shared" si="926"/>
        <v>0</v>
      </c>
      <c r="AS719" s="1"/>
      <c r="AT719" s="1"/>
      <c r="AU719" s="2">
        <f t="shared" si="925"/>
        <v>0</v>
      </c>
      <c r="AW719" s="1"/>
      <c r="AX719" s="1"/>
      <c r="AY719" s="1"/>
      <c r="AZ719" s="2">
        <f t="shared" si="920"/>
        <v>0</v>
      </c>
      <c r="BA719" s="2">
        <f>SUM(AF719,AH719,-AZ719,-Table19[[#This Row],[Sale Fee]])</f>
        <v>0</v>
      </c>
      <c r="BC719" s="1"/>
      <c r="BD719" s="1"/>
      <c r="BE719" s="1"/>
    </row>
    <row r="720" spans="1:57" x14ac:dyDescent="0.25">
      <c r="A720" s="1"/>
      <c r="B720" s="1"/>
      <c r="E720" s="4"/>
      <c r="F720" s="4"/>
      <c r="Q720" s="1"/>
      <c r="R720" s="1"/>
      <c r="S720" s="1"/>
      <c r="U720" s="1"/>
      <c r="V720" s="1"/>
      <c r="W720" s="1">
        <f t="shared" si="922"/>
        <v>0</v>
      </c>
      <c r="X720" s="1"/>
      <c r="Y720" s="1"/>
      <c r="Z720" s="1">
        <f>Table19[[#This Row],[Quantity2]]*Table19[[#This Row],[U Cost]]</f>
        <v>0</v>
      </c>
      <c r="AB720" s="1"/>
      <c r="AC720" s="1"/>
      <c r="AD720" s="1">
        <f t="shared" si="923"/>
        <v>0</v>
      </c>
      <c r="AE720" s="1"/>
      <c r="AF720" s="1">
        <f>SUM(Table19[[#This Row],[Total 
Paid]:[Shipping 
Charged]])</f>
        <v>0</v>
      </c>
      <c r="AG720" s="1"/>
      <c r="AH720" s="1"/>
      <c r="AI720" s="1">
        <f t="shared" si="924"/>
        <v>0</v>
      </c>
      <c r="AK720" s="1"/>
      <c r="AL720" s="1"/>
      <c r="AM720" s="1"/>
      <c r="AN720" s="1"/>
      <c r="AP720" s="30">
        <f t="shared" si="921"/>
        <v>0</v>
      </c>
      <c r="AQ720" s="1"/>
      <c r="AR720" s="1">
        <f t="shared" si="926"/>
        <v>0</v>
      </c>
      <c r="AS720" s="1"/>
      <c r="AT720" s="1"/>
      <c r="AU720" s="2">
        <f t="shared" si="925"/>
        <v>0</v>
      </c>
      <c r="AW720" s="1"/>
      <c r="AX720" s="1"/>
      <c r="AY720" s="1"/>
      <c r="AZ720" s="2">
        <f t="shared" ref="AZ720:AZ783" si="927">SUM(AU720,AW720,AX720,AY720)</f>
        <v>0</v>
      </c>
      <c r="BA720" s="2">
        <f>SUM(AF720,AH720,-AZ720,-Table19[[#This Row],[Sale Fee]])</f>
        <v>0</v>
      </c>
      <c r="BC720" s="1"/>
      <c r="BD720" s="1"/>
      <c r="BE720" s="1"/>
    </row>
    <row r="721" spans="1:57" x14ac:dyDescent="0.25">
      <c r="A721" s="1"/>
      <c r="B721" s="1"/>
      <c r="E721" s="4"/>
      <c r="F721" s="4"/>
      <c r="Q721" s="1"/>
      <c r="R721" s="1"/>
      <c r="S721" s="1"/>
      <c r="U721" s="1"/>
      <c r="V721" s="1"/>
      <c r="W721" s="1">
        <f t="shared" si="922"/>
        <v>0</v>
      </c>
      <c r="X721" s="1"/>
      <c r="Y721" s="1"/>
      <c r="Z721" s="1">
        <f>Table19[[#This Row],[Quantity2]]*Table19[[#This Row],[U Cost]]</f>
        <v>0</v>
      </c>
      <c r="AB721" s="1"/>
      <c r="AC721" s="1"/>
      <c r="AD721" s="1">
        <f t="shared" si="923"/>
        <v>0</v>
      </c>
      <c r="AE721" s="1"/>
      <c r="AF721" s="1">
        <f>SUM(Table19[[#This Row],[Total 
Paid]:[Shipping 
Charged]])</f>
        <v>0</v>
      </c>
      <c r="AG721" s="1"/>
      <c r="AH721" s="1"/>
      <c r="AI721" s="1">
        <f t="shared" si="924"/>
        <v>0</v>
      </c>
      <c r="AK721" s="1"/>
      <c r="AL721" s="1"/>
      <c r="AM721" s="1"/>
      <c r="AN721" s="1"/>
      <c r="AP721" s="30">
        <f t="shared" si="921"/>
        <v>0</v>
      </c>
      <c r="AQ721" s="1"/>
      <c r="AR721" s="1">
        <f t="shared" si="926"/>
        <v>0</v>
      </c>
      <c r="AS721" s="1"/>
      <c r="AT721" s="1"/>
      <c r="AU721" s="2">
        <f t="shared" si="925"/>
        <v>0</v>
      </c>
      <c r="AW721" s="1"/>
      <c r="AX721" s="1"/>
      <c r="AY721" s="1"/>
      <c r="AZ721" s="2">
        <f t="shared" si="927"/>
        <v>0</v>
      </c>
      <c r="BA721" s="2">
        <f>SUM(AF721,AH721,-AZ721,-Table19[[#This Row],[Sale Fee]])</f>
        <v>0</v>
      </c>
      <c r="BC721" s="1"/>
      <c r="BD721" s="1"/>
      <c r="BE721" s="1"/>
    </row>
    <row r="722" spans="1:57" x14ac:dyDescent="0.25">
      <c r="A722" s="1"/>
      <c r="B722" s="1"/>
      <c r="Q722" s="1"/>
      <c r="R722" s="1"/>
      <c r="S722" s="1"/>
      <c r="U722" s="1"/>
      <c r="V722" s="1"/>
      <c r="W722" s="1">
        <f t="shared" si="922"/>
        <v>0</v>
      </c>
      <c r="X722" s="1"/>
      <c r="Y722" s="1"/>
      <c r="Z722" s="1">
        <f>Table19[[#This Row],[Quantity2]]*Table19[[#This Row],[U Cost]]</f>
        <v>0</v>
      </c>
      <c r="AB722" s="1"/>
      <c r="AC722" s="1"/>
      <c r="AD722" s="1">
        <f t="shared" si="923"/>
        <v>0</v>
      </c>
      <c r="AE722" s="1"/>
      <c r="AF722" s="1">
        <f>SUM(Table19[[#This Row],[Total 
Paid]:[Shipping 
Charged]])</f>
        <v>0</v>
      </c>
      <c r="AG722" s="1"/>
      <c r="AH722" s="1"/>
      <c r="AI722" s="1">
        <f t="shared" si="924"/>
        <v>0</v>
      </c>
      <c r="AK722" s="1"/>
      <c r="AL722" s="1"/>
      <c r="AM722" s="1"/>
      <c r="AN722" s="1"/>
      <c r="AP722" s="30">
        <f t="shared" si="921"/>
        <v>0</v>
      </c>
      <c r="AQ722" s="1"/>
      <c r="AR722" s="1">
        <f t="shared" si="926"/>
        <v>0</v>
      </c>
      <c r="AS722" s="1"/>
      <c r="AT722" s="1"/>
      <c r="AU722" s="2">
        <f t="shared" si="925"/>
        <v>0</v>
      </c>
      <c r="AW722" s="1"/>
      <c r="AX722" s="1"/>
      <c r="AY722" s="1"/>
      <c r="AZ722" s="2">
        <f t="shared" si="927"/>
        <v>0</v>
      </c>
      <c r="BA722" s="2">
        <f>SUM(AF722,AH722,-AZ722,-Table19[[#This Row],[Sale Fee]])</f>
        <v>0</v>
      </c>
      <c r="BC722" s="1"/>
      <c r="BD722" s="1"/>
      <c r="BE722" s="1"/>
    </row>
    <row r="723" spans="1:57" x14ac:dyDescent="0.25">
      <c r="A723" s="1"/>
      <c r="B723" s="1"/>
      <c r="Q723" s="1"/>
      <c r="R723" s="1"/>
      <c r="S723" s="1"/>
      <c r="U723" s="1"/>
      <c r="V723" s="1"/>
      <c r="W723" s="1">
        <f t="shared" si="922"/>
        <v>0</v>
      </c>
      <c r="X723" s="1"/>
      <c r="Y723" s="1"/>
      <c r="Z723" s="1">
        <f>Table19[[#This Row],[Quantity2]]*Table19[[#This Row],[U Cost]]</f>
        <v>0</v>
      </c>
      <c r="AB723" s="1"/>
      <c r="AC723" s="1"/>
      <c r="AD723" s="1">
        <f t="shared" si="923"/>
        <v>0</v>
      </c>
      <c r="AE723" s="1"/>
      <c r="AF723" s="1">
        <f>SUM(Table19[[#This Row],[Total 
Paid]:[Shipping 
Charged]])</f>
        <v>0</v>
      </c>
      <c r="AG723" s="1"/>
      <c r="AH723" s="1"/>
      <c r="AI723" s="1">
        <f t="shared" si="924"/>
        <v>0</v>
      </c>
      <c r="AK723" s="1"/>
      <c r="AL723" s="1"/>
      <c r="AM723" s="1"/>
      <c r="AN723" s="1"/>
      <c r="AP723" s="30">
        <f t="shared" si="921"/>
        <v>0</v>
      </c>
      <c r="AQ723" s="1"/>
      <c r="AR723" s="1">
        <f t="shared" si="926"/>
        <v>0</v>
      </c>
      <c r="AS723" s="1"/>
      <c r="AT723" s="1"/>
      <c r="AU723" s="2">
        <f t="shared" si="925"/>
        <v>0</v>
      </c>
      <c r="AW723" s="1"/>
      <c r="AX723" s="1"/>
      <c r="AY723" s="1"/>
      <c r="AZ723" s="2">
        <f t="shared" si="927"/>
        <v>0</v>
      </c>
      <c r="BA723" s="2">
        <f>SUM(AF723,AH723,-AZ723,-Table19[[#This Row],[Sale Fee]])</f>
        <v>0</v>
      </c>
      <c r="BC723" s="1"/>
      <c r="BD723" s="1"/>
      <c r="BE723" s="1"/>
    </row>
    <row r="724" spans="1:57" x14ac:dyDescent="0.25">
      <c r="A724" s="1"/>
      <c r="B724" s="1"/>
      <c r="Q724" s="1"/>
      <c r="R724" s="1"/>
      <c r="S724" s="1"/>
      <c r="U724" s="1"/>
      <c r="V724" s="1"/>
      <c r="W724" s="1">
        <f t="shared" si="922"/>
        <v>0</v>
      </c>
      <c r="X724" s="1"/>
      <c r="Y724" s="1"/>
      <c r="Z724" s="1">
        <f>Table19[[#This Row],[Quantity2]]*Table19[[#This Row],[U Cost]]</f>
        <v>0</v>
      </c>
      <c r="AB724" s="1"/>
      <c r="AC724" s="1"/>
      <c r="AD724" s="1">
        <f t="shared" si="923"/>
        <v>0</v>
      </c>
      <c r="AE724" s="1"/>
      <c r="AF724" s="1">
        <f>SUM(Table19[[#This Row],[Total 
Paid]:[Shipping 
Charged]])</f>
        <v>0</v>
      </c>
      <c r="AG724" s="1"/>
      <c r="AH724" s="1"/>
      <c r="AI724" s="1">
        <f t="shared" si="924"/>
        <v>0</v>
      </c>
      <c r="AK724" s="1"/>
      <c r="AL724" s="1"/>
      <c r="AM724" s="1"/>
      <c r="AN724" s="1"/>
      <c r="AP724" s="30">
        <f t="shared" si="921"/>
        <v>0</v>
      </c>
      <c r="AQ724" s="1"/>
      <c r="AR724" s="1">
        <f t="shared" si="926"/>
        <v>0</v>
      </c>
      <c r="AS724" s="1"/>
      <c r="AT724" s="1"/>
      <c r="AU724" s="2">
        <f t="shared" si="925"/>
        <v>0</v>
      </c>
      <c r="AW724" s="1"/>
      <c r="AX724" s="1"/>
      <c r="AY724" s="1"/>
      <c r="AZ724" s="2">
        <f t="shared" si="927"/>
        <v>0</v>
      </c>
      <c r="BA724" s="2">
        <f>SUM(AF724,AH724,-AZ724,-Table19[[#This Row],[Sale Fee]])</f>
        <v>0</v>
      </c>
      <c r="BC724" s="1"/>
      <c r="BD724" s="1"/>
      <c r="BE724" s="1"/>
    </row>
    <row r="725" spans="1:57" x14ac:dyDescent="0.25">
      <c r="A725" s="1"/>
      <c r="B725" s="1"/>
      <c r="Q725" s="1"/>
      <c r="R725" s="1"/>
      <c r="S725" s="1"/>
      <c r="U725" s="1"/>
      <c r="V725" s="1"/>
      <c r="W725" s="1">
        <f t="shared" si="922"/>
        <v>0</v>
      </c>
      <c r="X725" s="1"/>
      <c r="Y725" s="1"/>
      <c r="Z725" s="1">
        <f>Table19[[#This Row],[Quantity2]]*Table19[[#This Row],[U Cost]]</f>
        <v>0</v>
      </c>
      <c r="AB725" s="1"/>
      <c r="AC725" s="1"/>
      <c r="AD725" s="1">
        <f t="shared" si="923"/>
        <v>0</v>
      </c>
      <c r="AE725" s="1"/>
      <c r="AF725" s="1">
        <f>SUM(Table19[[#This Row],[Total 
Paid]:[Shipping 
Charged]])</f>
        <v>0</v>
      </c>
      <c r="AG725" s="1"/>
      <c r="AH725" s="1"/>
      <c r="AI725" s="1">
        <f t="shared" si="924"/>
        <v>0</v>
      </c>
      <c r="AK725" s="1"/>
      <c r="AL725" s="1"/>
      <c r="AM725" s="1"/>
      <c r="AN725" s="1"/>
      <c r="AP725" s="30">
        <f t="shared" si="921"/>
        <v>0</v>
      </c>
      <c r="AQ725" s="1"/>
      <c r="AR725" s="1">
        <f t="shared" si="926"/>
        <v>0</v>
      </c>
      <c r="AS725" s="1"/>
      <c r="AT725" s="1"/>
      <c r="AU725" s="2">
        <f t="shared" si="925"/>
        <v>0</v>
      </c>
      <c r="AW725" s="1"/>
      <c r="AX725" s="1"/>
      <c r="AY725" s="1"/>
      <c r="AZ725" s="2">
        <f t="shared" si="927"/>
        <v>0</v>
      </c>
      <c r="BA725" s="2">
        <f>SUM(AF725,AH725,-AZ725,-Table19[[#This Row],[Sale Fee]])</f>
        <v>0</v>
      </c>
      <c r="BC725" s="1"/>
      <c r="BD725" s="1"/>
      <c r="BE725" s="1"/>
    </row>
    <row r="726" spans="1:57" x14ac:dyDescent="0.25">
      <c r="A726" s="1"/>
      <c r="B726" s="1"/>
      <c r="Q726" s="1"/>
      <c r="R726" s="1"/>
      <c r="S726" s="1"/>
      <c r="U726" s="1"/>
      <c r="V726" s="1"/>
      <c r="W726" s="1">
        <f t="shared" si="922"/>
        <v>0</v>
      </c>
      <c r="X726" s="1"/>
      <c r="Y726" s="1"/>
      <c r="Z726" s="1">
        <f>Table19[[#This Row],[Quantity2]]*Table19[[#This Row],[U Cost]]</f>
        <v>0</v>
      </c>
      <c r="AB726" s="1"/>
      <c r="AC726" s="1"/>
      <c r="AD726" s="1">
        <f t="shared" si="923"/>
        <v>0</v>
      </c>
      <c r="AE726" s="1"/>
      <c r="AF726" s="1">
        <f>SUM(Table19[[#This Row],[Total 
Paid]:[Shipping 
Charged]])</f>
        <v>0</v>
      </c>
      <c r="AG726" s="1"/>
      <c r="AH726" s="1"/>
      <c r="AI726" s="1">
        <f t="shared" si="924"/>
        <v>0</v>
      </c>
      <c r="AK726" s="1"/>
      <c r="AL726" s="1"/>
      <c r="AM726" s="1"/>
      <c r="AN726" s="1"/>
      <c r="AP726" s="30">
        <f t="shared" si="921"/>
        <v>0</v>
      </c>
      <c r="AQ726" s="1"/>
      <c r="AR726" s="1">
        <f t="shared" si="926"/>
        <v>0</v>
      </c>
      <c r="AS726" s="1"/>
      <c r="AT726" s="1"/>
      <c r="AU726" s="2">
        <f t="shared" si="925"/>
        <v>0</v>
      </c>
      <c r="AW726" s="1"/>
      <c r="AX726" s="1"/>
      <c r="AY726" s="1"/>
      <c r="AZ726" s="2">
        <f t="shared" si="927"/>
        <v>0</v>
      </c>
      <c r="BA726" s="2">
        <f>SUM(AF726,AH726,-AZ726,-Table19[[#This Row],[Sale Fee]])</f>
        <v>0</v>
      </c>
      <c r="BC726" s="1"/>
      <c r="BD726" s="1"/>
      <c r="BE726" s="1"/>
    </row>
    <row r="727" spans="1:57" x14ac:dyDescent="0.25">
      <c r="A727" s="1"/>
      <c r="B727" s="1"/>
      <c r="Q727" s="1"/>
      <c r="R727" s="1"/>
      <c r="S727" s="1"/>
      <c r="U727" s="1"/>
      <c r="V727" s="1"/>
      <c r="W727" s="1">
        <f t="shared" si="922"/>
        <v>0</v>
      </c>
      <c r="X727" s="1"/>
      <c r="Y727" s="1"/>
      <c r="Z727" s="1">
        <f>Table19[[#This Row],[Quantity2]]*Table19[[#This Row],[U Cost]]</f>
        <v>0</v>
      </c>
      <c r="AB727" s="1"/>
      <c r="AC727" s="1"/>
      <c r="AD727" s="1">
        <f t="shared" si="923"/>
        <v>0</v>
      </c>
      <c r="AE727" s="1"/>
      <c r="AF727" s="1">
        <f>SUM(Table19[[#This Row],[Total 
Paid]:[Shipping 
Charged]])</f>
        <v>0</v>
      </c>
      <c r="AG727" s="1"/>
      <c r="AH727" s="1"/>
      <c r="AI727" s="1">
        <f t="shared" si="924"/>
        <v>0</v>
      </c>
      <c r="AK727" s="1"/>
      <c r="AL727" s="1"/>
      <c r="AM727" s="1"/>
      <c r="AN727" s="1"/>
      <c r="AP727" s="30">
        <f t="shared" ref="AP727:AP790" si="928">AB727</f>
        <v>0</v>
      </c>
      <c r="AQ727" s="1"/>
      <c r="AR727" s="1">
        <f t="shared" si="926"/>
        <v>0</v>
      </c>
      <c r="AS727" s="1"/>
      <c r="AT727" s="1"/>
      <c r="AU727" s="2">
        <f t="shared" si="925"/>
        <v>0</v>
      </c>
      <c r="AW727" s="1"/>
      <c r="AX727" s="1"/>
      <c r="AY727" s="1"/>
      <c r="AZ727" s="2">
        <f t="shared" si="927"/>
        <v>0</v>
      </c>
      <c r="BA727" s="2">
        <f>SUM(AF727,AH727,-AZ727,-Table19[[#This Row],[Sale Fee]])</f>
        <v>0</v>
      </c>
      <c r="BC727" s="1"/>
      <c r="BD727" s="1"/>
      <c r="BE727" s="1"/>
    </row>
    <row r="728" spans="1:57" x14ac:dyDescent="0.25">
      <c r="A728" s="1"/>
      <c r="B728" s="1"/>
      <c r="Q728" s="1"/>
      <c r="R728" s="1"/>
      <c r="S728" s="1"/>
      <c r="U728" s="1"/>
      <c r="V728" s="1"/>
      <c r="W728" s="1">
        <f t="shared" si="922"/>
        <v>0</v>
      </c>
      <c r="X728" s="1"/>
      <c r="Y728" s="1"/>
      <c r="Z728" s="1">
        <f>Table19[[#This Row],[Quantity2]]*Table19[[#This Row],[U Cost]]</f>
        <v>0</v>
      </c>
      <c r="AB728" s="1"/>
      <c r="AC728" s="1"/>
      <c r="AD728" s="1">
        <f t="shared" si="923"/>
        <v>0</v>
      </c>
      <c r="AE728" s="1"/>
      <c r="AF728" s="1">
        <f>SUM(Table19[[#This Row],[Total 
Paid]:[Shipping 
Charged]])</f>
        <v>0</v>
      </c>
      <c r="AG728" s="1"/>
      <c r="AH728" s="1"/>
      <c r="AI728" s="1">
        <f t="shared" si="924"/>
        <v>0</v>
      </c>
      <c r="AK728" s="1"/>
      <c r="AL728" s="1"/>
      <c r="AM728" s="1"/>
      <c r="AN728" s="1"/>
      <c r="AP728" s="30">
        <f t="shared" si="928"/>
        <v>0</v>
      </c>
      <c r="AQ728" s="1"/>
      <c r="AR728" s="1">
        <f t="shared" si="926"/>
        <v>0</v>
      </c>
      <c r="AS728" s="1"/>
      <c r="AT728" s="1"/>
      <c r="AU728" s="2">
        <f t="shared" si="925"/>
        <v>0</v>
      </c>
      <c r="AW728" s="1"/>
      <c r="AX728" s="1"/>
      <c r="AY728" s="1"/>
      <c r="AZ728" s="2">
        <f t="shared" si="927"/>
        <v>0</v>
      </c>
      <c r="BA728" s="2">
        <f>SUM(AF728,AH728,-AZ728,-Table19[[#This Row],[Sale Fee]])</f>
        <v>0</v>
      </c>
      <c r="BC728" s="1"/>
      <c r="BD728" s="1"/>
      <c r="BE728" s="1"/>
    </row>
    <row r="729" spans="1:57" x14ac:dyDescent="0.25">
      <c r="A729" s="1"/>
      <c r="B729" s="1"/>
      <c r="Q729" s="1"/>
      <c r="R729" s="1"/>
      <c r="S729" s="1"/>
      <c r="U729" s="1"/>
      <c r="V729" s="1"/>
      <c r="W729" s="1">
        <f t="shared" si="922"/>
        <v>0</v>
      </c>
      <c r="X729" s="1"/>
      <c r="Y729" s="1"/>
      <c r="Z729" s="1">
        <f>Table19[[#This Row],[Quantity2]]*Table19[[#This Row],[U Cost]]</f>
        <v>0</v>
      </c>
      <c r="AB729" s="1"/>
      <c r="AC729" s="1"/>
      <c r="AD729" s="1">
        <f t="shared" si="923"/>
        <v>0</v>
      </c>
      <c r="AE729" s="1"/>
      <c r="AF729" s="1">
        <f>SUM(Table19[[#This Row],[Total 
Paid]:[Shipping 
Charged]])</f>
        <v>0</v>
      </c>
      <c r="AG729" s="1"/>
      <c r="AH729" s="1"/>
      <c r="AI729" s="1">
        <f t="shared" si="924"/>
        <v>0</v>
      </c>
      <c r="AK729" s="1"/>
      <c r="AL729" s="1"/>
      <c r="AM729" s="1"/>
      <c r="AN729" s="1"/>
      <c r="AP729" s="30">
        <f t="shared" si="928"/>
        <v>0</v>
      </c>
      <c r="AQ729" s="1"/>
      <c r="AR729" s="1">
        <f t="shared" si="926"/>
        <v>0</v>
      </c>
      <c r="AS729" s="1"/>
      <c r="AT729" s="1"/>
      <c r="AU729" s="2">
        <f t="shared" si="925"/>
        <v>0</v>
      </c>
      <c r="AW729" s="1"/>
      <c r="AX729" s="1"/>
      <c r="AY729" s="1"/>
      <c r="AZ729" s="2">
        <f t="shared" si="927"/>
        <v>0</v>
      </c>
      <c r="BA729" s="2">
        <f>SUM(AF729,AH729,-AZ729,-Table19[[#This Row],[Sale Fee]])</f>
        <v>0</v>
      </c>
      <c r="BC729" s="1"/>
      <c r="BD729" s="1"/>
      <c r="BE729" s="1"/>
    </row>
    <row r="730" spans="1:57" x14ac:dyDescent="0.25">
      <c r="A730" s="1"/>
      <c r="B730" s="1"/>
      <c r="Q730" s="1"/>
      <c r="R730" s="1"/>
      <c r="S730" s="1"/>
      <c r="U730" s="1"/>
      <c r="V730" s="1"/>
      <c r="W730" s="1">
        <f t="shared" si="922"/>
        <v>0</v>
      </c>
      <c r="X730" s="1"/>
      <c r="Y730" s="1"/>
      <c r="Z730" s="1">
        <f>Table19[[#This Row],[Quantity2]]*Table19[[#This Row],[U Cost]]</f>
        <v>0</v>
      </c>
      <c r="AB730" s="1"/>
      <c r="AC730" s="1"/>
      <c r="AD730" s="1">
        <f t="shared" si="923"/>
        <v>0</v>
      </c>
      <c r="AE730" s="1"/>
      <c r="AF730" s="1">
        <f>SUM(Table19[[#This Row],[Total 
Paid]:[Shipping 
Charged]])</f>
        <v>0</v>
      </c>
      <c r="AG730" s="1"/>
      <c r="AH730" s="1"/>
      <c r="AI730" s="1">
        <f t="shared" si="924"/>
        <v>0</v>
      </c>
      <c r="AK730" s="1"/>
      <c r="AL730" s="1"/>
      <c r="AM730" s="1"/>
      <c r="AN730" s="1"/>
      <c r="AP730" s="30">
        <f t="shared" si="928"/>
        <v>0</v>
      </c>
      <c r="AQ730" s="1"/>
      <c r="AR730" s="1">
        <f t="shared" si="926"/>
        <v>0</v>
      </c>
      <c r="AS730" s="1"/>
      <c r="AT730" s="1"/>
      <c r="AU730" s="2">
        <f t="shared" si="925"/>
        <v>0</v>
      </c>
      <c r="AW730" s="1"/>
      <c r="AX730" s="1"/>
      <c r="AY730" s="1"/>
      <c r="AZ730" s="2">
        <f t="shared" si="927"/>
        <v>0</v>
      </c>
      <c r="BA730" s="2">
        <f>SUM(AF730,AH730,-AZ730,-Table19[[#This Row],[Sale Fee]])</f>
        <v>0</v>
      </c>
      <c r="BC730" s="1"/>
      <c r="BD730" s="1"/>
      <c r="BE730" s="1"/>
    </row>
    <row r="731" spans="1:57" x14ac:dyDescent="0.25">
      <c r="A731" s="1"/>
      <c r="B731" s="1"/>
      <c r="Q731" s="1"/>
      <c r="R731" s="1"/>
      <c r="S731" s="1"/>
      <c r="U731" s="1"/>
      <c r="V731" s="1"/>
      <c r="W731" s="1">
        <f t="shared" si="922"/>
        <v>0</v>
      </c>
      <c r="X731" s="1"/>
      <c r="Y731" s="1"/>
      <c r="Z731" s="1">
        <f>Table19[[#This Row],[Quantity2]]*Table19[[#This Row],[U Cost]]</f>
        <v>0</v>
      </c>
      <c r="AB731" s="1"/>
      <c r="AC731" s="1"/>
      <c r="AD731" s="1">
        <f t="shared" si="923"/>
        <v>0</v>
      </c>
      <c r="AE731" s="1"/>
      <c r="AF731" s="1">
        <f>SUM(Table19[[#This Row],[Total 
Paid]:[Shipping 
Charged]])</f>
        <v>0</v>
      </c>
      <c r="AG731" s="1"/>
      <c r="AH731" s="1"/>
      <c r="AI731" s="1">
        <f t="shared" si="924"/>
        <v>0</v>
      </c>
      <c r="AK731" s="1"/>
      <c r="AL731" s="1"/>
      <c r="AM731" s="1"/>
      <c r="AN731" s="1"/>
      <c r="AP731" s="30">
        <f t="shared" si="928"/>
        <v>0</v>
      </c>
      <c r="AQ731" s="1"/>
      <c r="AR731" s="1">
        <f t="shared" si="926"/>
        <v>0</v>
      </c>
      <c r="AS731" s="1"/>
      <c r="AT731" s="1"/>
      <c r="AU731" s="2">
        <f t="shared" si="925"/>
        <v>0</v>
      </c>
      <c r="AW731" s="1"/>
      <c r="AX731" s="1"/>
      <c r="AY731" s="1"/>
      <c r="AZ731" s="2">
        <f t="shared" si="927"/>
        <v>0</v>
      </c>
      <c r="BA731" s="2">
        <f>SUM(AF731,AH731,-AZ731,-Table19[[#This Row],[Sale Fee]])</f>
        <v>0</v>
      </c>
      <c r="BC731" s="1"/>
      <c r="BD731" s="1"/>
      <c r="BE731" s="1"/>
    </row>
    <row r="732" spans="1:57" x14ac:dyDescent="0.25">
      <c r="A732" s="1"/>
      <c r="B732" s="1"/>
      <c r="Q732" s="1"/>
      <c r="R732" s="1"/>
      <c r="S732" s="1"/>
      <c r="U732" s="1"/>
      <c r="V732" s="1"/>
      <c r="W732" s="1">
        <f t="shared" ref="W732:W795" si="929">U732*V732</f>
        <v>0</v>
      </c>
      <c r="X732" s="1"/>
      <c r="Y732" s="1"/>
      <c r="Z732" s="1">
        <f>Table19[[#This Row],[Quantity2]]*Table19[[#This Row],[U Cost]]</f>
        <v>0</v>
      </c>
      <c r="AB732" s="1"/>
      <c r="AC732" s="1"/>
      <c r="AD732" s="1">
        <f t="shared" ref="AD732:AD795" si="930">AC732*AB732</f>
        <v>0</v>
      </c>
      <c r="AE732" s="1"/>
      <c r="AF732" s="1">
        <f>SUM(Table19[[#This Row],[Total 
Paid]:[Shipping 
Charged]])</f>
        <v>0</v>
      </c>
      <c r="AG732" s="1"/>
      <c r="AH732" s="1"/>
      <c r="AI732" s="1">
        <f t="shared" ref="AI732:AI795" si="931">SUM(AF732,AG732,AH732)</f>
        <v>0</v>
      </c>
      <c r="AK732" s="1"/>
      <c r="AL732" s="1"/>
      <c r="AM732" s="1"/>
      <c r="AN732" s="1"/>
      <c r="AP732" s="30">
        <f t="shared" si="928"/>
        <v>0</v>
      </c>
      <c r="AQ732" s="1"/>
      <c r="AR732" s="1">
        <f t="shared" si="926"/>
        <v>0</v>
      </c>
      <c r="AS732" s="1"/>
      <c r="AT732" s="1"/>
      <c r="AU732" s="2">
        <f t="shared" ref="AU732:AU795" si="932">SUM(AR732:AT732)</f>
        <v>0</v>
      </c>
      <c r="AW732" s="1"/>
      <c r="AX732" s="1"/>
      <c r="AY732" s="1"/>
      <c r="AZ732" s="2">
        <f t="shared" si="927"/>
        <v>0</v>
      </c>
      <c r="BA732" s="2">
        <f>SUM(AF732,AH732,-AZ732,-Table19[[#This Row],[Sale Fee]])</f>
        <v>0</v>
      </c>
      <c r="BC732" s="1"/>
      <c r="BD732" s="1"/>
      <c r="BE732" s="1"/>
    </row>
    <row r="733" spans="1:57" x14ac:dyDescent="0.25">
      <c r="A733" s="1"/>
      <c r="B733" s="1"/>
      <c r="Q733" s="1"/>
      <c r="R733" s="1"/>
      <c r="S733" s="1"/>
      <c r="U733" s="1"/>
      <c r="V733" s="1"/>
      <c r="W733" s="1">
        <f t="shared" si="929"/>
        <v>0</v>
      </c>
      <c r="X733" s="1"/>
      <c r="Y733" s="1"/>
      <c r="Z733" s="1">
        <f>Table19[[#This Row],[Quantity2]]*Table19[[#This Row],[U Cost]]</f>
        <v>0</v>
      </c>
      <c r="AB733" s="1"/>
      <c r="AC733" s="1"/>
      <c r="AD733" s="1">
        <f t="shared" si="930"/>
        <v>0</v>
      </c>
      <c r="AE733" s="1"/>
      <c r="AF733" s="1">
        <f>SUM(Table19[[#This Row],[Total 
Paid]:[Shipping 
Charged]])</f>
        <v>0</v>
      </c>
      <c r="AG733" s="1"/>
      <c r="AH733" s="1"/>
      <c r="AI733" s="1">
        <f t="shared" si="931"/>
        <v>0</v>
      </c>
      <c r="AK733" s="1"/>
      <c r="AL733" s="1"/>
      <c r="AM733" s="1"/>
      <c r="AN733" s="1"/>
      <c r="AP733" s="30">
        <f t="shared" si="928"/>
        <v>0</v>
      </c>
      <c r="AQ733" s="1"/>
      <c r="AR733" s="1">
        <f t="shared" si="926"/>
        <v>0</v>
      </c>
      <c r="AS733" s="1"/>
      <c r="AT733" s="1"/>
      <c r="AU733" s="2">
        <f t="shared" si="932"/>
        <v>0</v>
      </c>
      <c r="AW733" s="1"/>
      <c r="AX733" s="1"/>
      <c r="AY733" s="1"/>
      <c r="AZ733" s="2">
        <f t="shared" si="927"/>
        <v>0</v>
      </c>
      <c r="BA733" s="2">
        <f>SUM(AF733,AH733,-AZ733,-Table19[[#This Row],[Sale Fee]])</f>
        <v>0</v>
      </c>
      <c r="BC733" s="1"/>
      <c r="BD733" s="1"/>
      <c r="BE733" s="1"/>
    </row>
    <row r="734" spans="1:57" x14ac:dyDescent="0.25">
      <c r="A734" s="1"/>
      <c r="B734" s="1"/>
      <c r="Q734" s="1"/>
      <c r="R734" s="1"/>
      <c r="S734" s="1"/>
      <c r="U734" s="1"/>
      <c r="V734" s="1"/>
      <c r="W734" s="1">
        <f t="shared" si="929"/>
        <v>0</v>
      </c>
      <c r="X734" s="1"/>
      <c r="Y734" s="1"/>
      <c r="Z734" s="1">
        <f>Table19[[#This Row],[Quantity2]]*Table19[[#This Row],[U Cost]]</f>
        <v>0</v>
      </c>
      <c r="AB734" s="1"/>
      <c r="AC734" s="1"/>
      <c r="AD734" s="1">
        <f t="shared" si="930"/>
        <v>0</v>
      </c>
      <c r="AE734" s="1"/>
      <c r="AF734" s="1">
        <f>SUM(Table19[[#This Row],[Total 
Paid]:[Shipping 
Charged]])</f>
        <v>0</v>
      </c>
      <c r="AG734" s="1"/>
      <c r="AH734" s="1"/>
      <c r="AI734" s="1">
        <f t="shared" si="931"/>
        <v>0</v>
      </c>
      <c r="AK734" s="1"/>
      <c r="AL734" s="1"/>
      <c r="AM734" s="1"/>
      <c r="AN734" s="1"/>
      <c r="AP734" s="30">
        <f t="shared" si="928"/>
        <v>0</v>
      </c>
      <c r="AQ734" s="1"/>
      <c r="AR734" s="1">
        <f t="shared" si="926"/>
        <v>0</v>
      </c>
      <c r="AS734" s="1"/>
      <c r="AT734" s="1"/>
      <c r="AU734" s="2">
        <f t="shared" si="932"/>
        <v>0</v>
      </c>
      <c r="AW734" s="1"/>
      <c r="AX734" s="1"/>
      <c r="AY734" s="1"/>
      <c r="AZ734" s="2">
        <f t="shared" si="927"/>
        <v>0</v>
      </c>
      <c r="BA734" s="2">
        <f>SUM(AF734,AH734,-AZ734,-Table19[[#This Row],[Sale Fee]])</f>
        <v>0</v>
      </c>
      <c r="BC734" s="1"/>
      <c r="BD734" s="1"/>
      <c r="BE734" s="1"/>
    </row>
    <row r="735" spans="1:57" x14ac:dyDescent="0.25">
      <c r="A735" s="1"/>
      <c r="B735" s="1"/>
      <c r="Q735" s="1"/>
      <c r="R735" s="1"/>
      <c r="S735" s="1"/>
      <c r="U735" s="1"/>
      <c r="V735" s="1"/>
      <c r="W735" s="1">
        <f t="shared" si="929"/>
        <v>0</v>
      </c>
      <c r="X735" s="1"/>
      <c r="Y735" s="1"/>
      <c r="Z735" s="1">
        <f>Table19[[#This Row],[Quantity2]]*Table19[[#This Row],[U Cost]]</f>
        <v>0</v>
      </c>
      <c r="AB735" s="1"/>
      <c r="AC735" s="1"/>
      <c r="AD735" s="1">
        <f t="shared" si="930"/>
        <v>0</v>
      </c>
      <c r="AE735" s="1"/>
      <c r="AF735" s="1">
        <f>SUM(Table19[[#This Row],[Total 
Paid]:[Shipping 
Charged]])</f>
        <v>0</v>
      </c>
      <c r="AG735" s="1"/>
      <c r="AH735" s="1"/>
      <c r="AI735" s="1">
        <f t="shared" si="931"/>
        <v>0</v>
      </c>
      <c r="AK735" s="1"/>
      <c r="AL735" s="1"/>
      <c r="AM735" s="1"/>
      <c r="AN735" s="1"/>
      <c r="AP735" s="30">
        <f t="shared" si="928"/>
        <v>0</v>
      </c>
      <c r="AQ735" s="1"/>
      <c r="AR735" s="1">
        <f t="shared" si="926"/>
        <v>0</v>
      </c>
      <c r="AS735" s="1"/>
      <c r="AT735" s="1"/>
      <c r="AU735" s="2">
        <f t="shared" si="932"/>
        <v>0</v>
      </c>
      <c r="AW735" s="1"/>
      <c r="AX735" s="1"/>
      <c r="AY735" s="1"/>
      <c r="AZ735" s="2">
        <f t="shared" si="927"/>
        <v>0</v>
      </c>
      <c r="BA735" s="2">
        <f>SUM(AF735,AH735,-AZ735,-Table19[[#This Row],[Sale Fee]])</f>
        <v>0</v>
      </c>
      <c r="BC735" s="1"/>
      <c r="BD735" s="1"/>
      <c r="BE735" s="1"/>
    </row>
    <row r="736" spans="1:57" x14ac:dyDescent="0.25">
      <c r="A736" s="1"/>
      <c r="B736" s="1"/>
      <c r="E736" s="4"/>
      <c r="F736" s="4"/>
      <c r="N736" s="49"/>
      <c r="Q736" s="1"/>
      <c r="R736" s="1"/>
      <c r="S736" s="1"/>
      <c r="U736" s="1"/>
      <c r="V736" s="1"/>
      <c r="W736" s="1">
        <f t="shared" si="929"/>
        <v>0</v>
      </c>
      <c r="X736" s="1"/>
      <c r="Y736" s="1"/>
      <c r="Z736" s="1">
        <f>Table19[[#This Row],[Quantity2]]*Table19[[#This Row],[U Cost]]</f>
        <v>0</v>
      </c>
      <c r="AB736" s="1"/>
      <c r="AC736" s="1"/>
      <c r="AD736" s="1">
        <f t="shared" si="930"/>
        <v>0</v>
      </c>
      <c r="AE736" s="1"/>
      <c r="AF736" s="1">
        <f>SUM(Table19[[#This Row],[Total 
Paid]:[Shipping 
Charged]])</f>
        <v>0</v>
      </c>
      <c r="AG736" s="1"/>
      <c r="AH736" s="1"/>
      <c r="AI736" s="1">
        <f t="shared" si="931"/>
        <v>0</v>
      </c>
      <c r="AK736" s="1"/>
      <c r="AL736" s="1"/>
      <c r="AM736" s="1"/>
      <c r="AN736" s="1"/>
      <c r="AP736" s="30">
        <f t="shared" si="928"/>
        <v>0</v>
      </c>
      <c r="AQ736" s="1"/>
      <c r="AR736" s="1">
        <f t="shared" si="926"/>
        <v>0</v>
      </c>
      <c r="AS736" s="1"/>
      <c r="AT736" s="1"/>
      <c r="AU736" s="2">
        <f t="shared" si="932"/>
        <v>0</v>
      </c>
      <c r="AW736" s="1"/>
      <c r="AX736" s="1"/>
      <c r="AY736" s="1"/>
      <c r="AZ736" s="2">
        <f t="shared" si="927"/>
        <v>0</v>
      </c>
      <c r="BA736" s="2">
        <f>SUM(AF736,AH736,-AZ736,-Table19[[#This Row],[Sale Fee]])</f>
        <v>0</v>
      </c>
      <c r="BC736" s="1"/>
      <c r="BD736" s="1"/>
      <c r="BE736" s="1"/>
    </row>
    <row r="737" spans="1:57" x14ac:dyDescent="0.25">
      <c r="A737" s="1"/>
      <c r="B737" s="1"/>
      <c r="E737" s="4"/>
      <c r="F737" s="4"/>
      <c r="N737" s="49"/>
      <c r="Q737" s="1"/>
      <c r="R737" s="1"/>
      <c r="S737" s="1"/>
      <c r="U737" s="1"/>
      <c r="V737" s="1"/>
      <c r="W737" s="1">
        <f t="shared" si="929"/>
        <v>0</v>
      </c>
      <c r="X737" s="1"/>
      <c r="Y737" s="1"/>
      <c r="Z737" s="1">
        <f>Table19[[#This Row],[Quantity2]]*Table19[[#This Row],[U Cost]]</f>
        <v>0</v>
      </c>
      <c r="AB737" s="1"/>
      <c r="AC737" s="1"/>
      <c r="AD737" s="1">
        <f t="shared" si="930"/>
        <v>0</v>
      </c>
      <c r="AE737" s="1"/>
      <c r="AF737" s="1">
        <f>SUM(Table19[[#This Row],[Total 
Paid]:[Shipping 
Charged]])</f>
        <v>0</v>
      </c>
      <c r="AG737" s="1"/>
      <c r="AH737" s="1"/>
      <c r="AI737" s="1">
        <f t="shared" si="931"/>
        <v>0</v>
      </c>
      <c r="AK737" s="1"/>
      <c r="AL737" s="1"/>
      <c r="AM737" s="1"/>
      <c r="AN737" s="1"/>
      <c r="AP737" s="30">
        <f t="shared" si="928"/>
        <v>0</v>
      </c>
      <c r="AQ737" s="1"/>
      <c r="AR737" s="1">
        <f t="shared" si="926"/>
        <v>0</v>
      </c>
      <c r="AS737" s="1"/>
      <c r="AT737" s="1"/>
      <c r="AU737" s="2">
        <f t="shared" si="932"/>
        <v>0</v>
      </c>
      <c r="AW737" s="1"/>
      <c r="AX737" s="1"/>
      <c r="AY737" s="1"/>
      <c r="AZ737" s="2">
        <f t="shared" si="927"/>
        <v>0</v>
      </c>
      <c r="BA737" s="2">
        <f>SUM(AF737,AH737,-AZ737,-Table19[[#This Row],[Sale Fee]])</f>
        <v>0</v>
      </c>
      <c r="BC737" s="1"/>
      <c r="BD737" s="1"/>
      <c r="BE737" s="1"/>
    </row>
    <row r="738" spans="1:57" x14ac:dyDescent="0.25">
      <c r="A738" s="1"/>
      <c r="B738" s="1"/>
      <c r="E738" s="4"/>
      <c r="F738" s="4"/>
      <c r="N738" s="49"/>
      <c r="Q738" s="1"/>
      <c r="R738" s="1"/>
      <c r="S738" s="1"/>
      <c r="U738" s="1"/>
      <c r="V738" s="1"/>
      <c r="W738" s="1">
        <f t="shared" si="929"/>
        <v>0</v>
      </c>
      <c r="X738" s="1"/>
      <c r="Y738" s="1"/>
      <c r="Z738" s="1">
        <f>Table19[[#This Row],[Quantity2]]*Table19[[#This Row],[U Cost]]</f>
        <v>0</v>
      </c>
      <c r="AB738" s="1"/>
      <c r="AC738" s="1"/>
      <c r="AD738" s="1">
        <f t="shared" si="930"/>
        <v>0</v>
      </c>
      <c r="AE738" s="1"/>
      <c r="AF738" s="1">
        <f>SUM(Table19[[#This Row],[Total 
Paid]:[Shipping 
Charged]])</f>
        <v>0</v>
      </c>
      <c r="AG738" s="1"/>
      <c r="AH738" s="1"/>
      <c r="AI738" s="1">
        <f t="shared" si="931"/>
        <v>0</v>
      </c>
      <c r="AK738" s="1"/>
      <c r="AL738" s="1"/>
      <c r="AM738" s="1"/>
      <c r="AN738" s="1"/>
      <c r="AP738" s="30">
        <f t="shared" si="928"/>
        <v>0</v>
      </c>
      <c r="AQ738" s="1"/>
      <c r="AR738" s="1">
        <f t="shared" si="926"/>
        <v>0</v>
      </c>
      <c r="AS738" s="1"/>
      <c r="AT738" s="1"/>
      <c r="AU738" s="2">
        <f t="shared" si="932"/>
        <v>0</v>
      </c>
      <c r="AW738" s="1"/>
      <c r="AX738" s="1"/>
      <c r="AY738" s="1"/>
      <c r="AZ738" s="2">
        <f t="shared" si="927"/>
        <v>0</v>
      </c>
      <c r="BA738" s="2">
        <f>SUM(AF738,AH738,-AZ738,-Table19[[#This Row],[Sale Fee]])</f>
        <v>0</v>
      </c>
      <c r="BC738" s="1"/>
      <c r="BD738" s="1"/>
      <c r="BE738" s="1"/>
    </row>
    <row r="739" spans="1:57" x14ac:dyDescent="0.25">
      <c r="A739" s="1"/>
      <c r="B739" s="1"/>
      <c r="E739" s="4"/>
      <c r="F739" s="4"/>
      <c r="Q739" s="1"/>
      <c r="R739" s="1"/>
      <c r="S739" s="1"/>
      <c r="U739" s="1"/>
      <c r="V739" s="1"/>
      <c r="W739" s="1">
        <f t="shared" si="929"/>
        <v>0</v>
      </c>
      <c r="X739" s="1"/>
      <c r="Y739" s="1"/>
      <c r="Z739" s="1">
        <f>Table19[[#This Row],[Quantity2]]*Table19[[#This Row],[U Cost]]</f>
        <v>0</v>
      </c>
      <c r="AB739" s="1"/>
      <c r="AC739" s="1"/>
      <c r="AD739" s="1">
        <f t="shared" si="930"/>
        <v>0</v>
      </c>
      <c r="AE739" s="1"/>
      <c r="AF739" s="1">
        <f>SUM(Table19[[#This Row],[Total 
Paid]:[Shipping 
Charged]])</f>
        <v>0</v>
      </c>
      <c r="AG739" s="1"/>
      <c r="AH739" s="1"/>
      <c r="AI739" s="1">
        <f t="shared" si="931"/>
        <v>0</v>
      </c>
      <c r="AK739" s="1"/>
      <c r="AL739" s="1"/>
      <c r="AM739" s="1"/>
      <c r="AN739" s="1"/>
      <c r="AP739" s="30">
        <f t="shared" si="928"/>
        <v>0</v>
      </c>
      <c r="AQ739" s="1"/>
      <c r="AR739" s="1">
        <f t="shared" si="926"/>
        <v>0</v>
      </c>
      <c r="AS739" s="1"/>
      <c r="AT739" s="1"/>
      <c r="AU739" s="2">
        <f t="shared" si="932"/>
        <v>0</v>
      </c>
      <c r="AW739" s="1"/>
      <c r="AX739" s="1"/>
      <c r="AY739" s="1"/>
      <c r="AZ739" s="2">
        <f t="shared" si="927"/>
        <v>0</v>
      </c>
      <c r="BA739" s="2">
        <f>SUM(AF739,AH739,-AZ739,-Table19[[#This Row],[Sale Fee]])</f>
        <v>0</v>
      </c>
      <c r="BC739" s="1"/>
      <c r="BD739" s="1"/>
      <c r="BE739" s="1"/>
    </row>
    <row r="740" spans="1:57" x14ac:dyDescent="0.25">
      <c r="A740" s="1"/>
      <c r="B740" s="1"/>
      <c r="E740" s="4"/>
      <c r="F740" s="4"/>
      <c r="N740" s="49"/>
      <c r="Q740" s="1"/>
      <c r="R740" s="1"/>
      <c r="S740" s="1"/>
      <c r="U740" s="1"/>
      <c r="V740" s="1"/>
      <c r="W740" s="1">
        <f t="shared" si="929"/>
        <v>0</v>
      </c>
      <c r="X740" s="1"/>
      <c r="Y740" s="1"/>
      <c r="Z740" s="1">
        <f>Table19[[#This Row],[Quantity2]]*Table19[[#This Row],[U Cost]]</f>
        <v>0</v>
      </c>
      <c r="AB740" s="1"/>
      <c r="AC740" s="1"/>
      <c r="AD740" s="1">
        <f t="shared" si="930"/>
        <v>0</v>
      </c>
      <c r="AE740" s="1"/>
      <c r="AF740" s="1">
        <f>SUM(Table19[[#This Row],[Total 
Paid]:[Shipping 
Charged]])</f>
        <v>0</v>
      </c>
      <c r="AG740" s="1"/>
      <c r="AH740" s="1"/>
      <c r="AI740" s="1">
        <f t="shared" si="931"/>
        <v>0</v>
      </c>
      <c r="AK740" s="1"/>
      <c r="AL740" s="1"/>
      <c r="AM740" s="1"/>
      <c r="AN740" s="1"/>
      <c r="AP740" s="30">
        <f t="shared" si="928"/>
        <v>0</v>
      </c>
      <c r="AQ740" s="1"/>
      <c r="AR740" s="1">
        <f t="shared" si="926"/>
        <v>0</v>
      </c>
      <c r="AS740" s="1"/>
      <c r="AT740" s="1"/>
      <c r="AU740" s="2">
        <f t="shared" si="932"/>
        <v>0</v>
      </c>
      <c r="AW740" s="1"/>
      <c r="AX740" s="1"/>
      <c r="AY740" s="1"/>
      <c r="AZ740" s="2">
        <f t="shared" si="927"/>
        <v>0</v>
      </c>
      <c r="BA740" s="2">
        <f>SUM(AF740,AH740,-AZ740,-Table19[[#This Row],[Sale Fee]])</f>
        <v>0</v>
      </c>
      <c r="BC740" s="1"/>
      <c r="BD740" s="1"/>
      <c r="BE740" s="1"/>
    </row>
    <row r="741" spans="1:57" x14ac:dyDescent="0.25">
      <c r="A741" s="1"/>
      <c r="B741" s="1"/>
      <c r="Q741" s="1"/>
      <c r="R741" s="1"/>
      <c r="S741" s="1"/>
      <c r="U741" s="1"/>
      <c r="V741" s="1"/>
      <c r="W741" s="1">
        <f t="shared" si="929"/>
        <v>0</v>
      </c>
      <c r="X741" s="1"/>
      <c r="Y741" s="1"/>
      <c r="Z741" s="1">
        <f>Table19[[#This Row],[Quantity2]]*Table19[[#This Row],[U Cost]]</f>
        <v>0</v>
      </c>
      <c r="AB741" s="1"/>
      <c r="AC741" s="1"/>
      <c r="AD741" s="1">
        <f t="shared" si="930"/>
        <v>0</v>
      </c>
      <c r="AE741" s="1"/>
      <c r="AF741" s="1">
        <f>SUM(Table19[[#This Row],[Total 
Paid]:[Shipping 
Charged]])</f>
        <v>0</v>
      </c>
      <c r="AG741" s="1"/>
      <c r="AH741" s="1"/>
      <c r="AI741" s="1">
        <f t="shared" si="931"/>
        <v>0</v>
      </c>
      <c r="AK741" s="1"/>
      <c r="AL741" s="1"/>
      <c r="AM741" s="1"/>
      <c r="AN741" s="1"/>
      <c r="AP741" s="30">
        <f t="shared" si="928"/>
        <v>0</v>
      </c>
      <c r="AQ741" s="1"/>
      <c r="AR741" s="1">
        <f t="shared" si="926"/>
        <v>0</v>
      </c>
      <c r="AS741" s="1"/>
      <c r="AT741" s="1"/>
      <c r="AU741" s="2">
        <f t="shared" si="932"/>
        <v>0</v>
      </c>
      <c r="AW741" s="1"/>
      <c r="AX741" s="1"/>
      <c r="AY741" s="1"/>
      <c r="AZ741" s="2">
        <f t="shared" si="927"/>
        <v>0</v>
      </c>
      <c r="BA741" s="2">
        <f>SUM(AF741,AH741,-AZ741,-Table19[[#This Row],[Sale Fee]])</f>
        <v>0</v>
      </c>
      <c r="BC741" s="1"/>
      <c r="BD741" s="1"/>
      <c r="BE741" s="1"/>
    </row>
    <row r="742" spans="1:57" x14ac:dyDescent="0.25">
      <c r="A742" s="1"/>
      <c r="B742" s="1"/>
      <c r="E742" s="4"/>
      <c r="F742" s="4"/>
      <c r="Q742" s="1"/>
      <c r="R742" s="1"/>
      <c r="S742" s="1"/>
      <c r="U742" s="1"/>
      <c r="V742" s="1"/>
      <c r="W742" s="1">
        <f t="shared" si="929"/>
        <v>0</v>
      </c>
      <c r="X742" s="1"/>
      <c r="Y742" s="1"/>
      <c r="Z742" s="1">
        <f>Table19[[#This Row],[Quantity2]]*Table19[[#This Row],[U Cost]]</f>
        <v>0</v>
      </c>
      <c r="AB742" s="1"/>
      <c r="AC742" s="1"/>
      <c r="AD742" s="1">
        <f t="shared" si="930"/>
        <v>0</v>
      </c>
      <c r="AE742" s="1"/>
      <c r="AF742" s="1">
        <f>SUM(Table19[[#This Row],[Total 
Paid]:[Shipping 
Charged]])</f>
        <v>0</v>
      </c>
      <c r="AG742" s="1"/>
      <c r="AH742" s="1"/>
      <c r="AI742" s="1">
        <f t="shared" si="931"/>
        <v>0</v>
      </c>
      <c r="AK742" s="1"/>
      <c r="AL742" s="1"/>
      <c r="AM742" s="1"/>
      <c r="AN742" s="1"/>
      <c r="AP742" s="30">
        <f t="shared" si="928"/>
        <v>0</v>
      </c>
      <c r="AQ742" s="1"/>
      <c r="AR742" s="1">
        <f t="shared" si="926"/>
        <v>0</v>
      </c>
      <c r="AS742" s="1"/>
      <c r="AT742" s="1"/>
      <c r="AU742" s="2">
        <f t="shared" si="932"/>
        <v>0</v>
      </c>
      <c r="AW742" s="1"/>
      <c r="AX742" s="1"/>
      <c r="AY742" s="1"/>
      <c r="AZ742" s="2">
        <f t="shared" si="927"/>
        <v>0</v>
      </c>
      <c r="BA742" s="2">
        <f>SUM(AF742,AH742,-AZ742,-Table19[[#This Row],[Sale Fee]])</f>
        <v>0</v>
      </c>
      <c r="BC742" s="1"/>
      <c r="BD742" s="1"/>
      <c r="BE742" s="1"/>
    </row>
    <row r="743" spans="1:57" x14ac:dyDescent="0.25">
      <c r="A743" s="1"/>
      <c r="B743" s="1"/>
      <c r="Q743" s="1"/>
      <c r="R743" s="1"/>
      <c r="S743" s="1"/>
      <c r="U743" s="1"/>
      <c r="V743" s="1"/>
      <c r="W743" s="1">
        <f t="shared" si="929"/>
        <v>0</v>
      </c>
      <c r="X743" s="1"/>
      <c r="Y743" s="1"/>
      <c r="Z743" s="1">
        <f>Table19[[#This Row],[Quantity2]]*Table19[[#This Row],[U Cost]]</f>
        <v>0</v>
      </c>
      <c r="AB743" s="1"/>
      <c r="AC743" s="1"/>
      <c r="AD743" s="1">
        <f t="shared" si="930"/>
        <v>0</v>
      </c>
      <c r="AE743" s="1"/>
      <c r="AF743" s="1">
        <f>SUM(Table19[[#This Row],[Total 
Paid]:[Shipping 
Charged]])</f>
        <v>0</v>
      </c>
      <c r="AG743" s="1"/>
      <c r="AH743" s="1"/>
      <c r="AI743" s="1">
        <f t="shared" si="931"/>
        <v>0</v>
      </c>
      <c r="AK743" s="1"/>
      <c r="AL743" s="1"/>
      <c r="AM743" s="1"/>
      <c r="AN743" s="1"/>
      <c r="AP743" s="30">
        <f t="shared" si="928"/>
        <v>0</v>
      </c>
      <c r="AQ743" s="1"/>
      <c r="AR743" s="1">
        <f t="shared" si="926"/>
        <v>0</v>
      </c>
      <c r="AS743" s="1"/>
      <c r="AT743" s="1"/>
      <c r="AU743" s="2">
        <f t="shared" si="932"/>
        <v>0</v>
      </c>
      <c r="AW743" s="1"/>
      <c r="AX743" s="1"/>
      <c r="AY743" s="1"/>
      <c r="AZ743" s="2">
        <f t="shared" si="927"/>
        <v>0</v>
      </c>
      <c r="BA743" s="2">
        <f>SUM(AF743,AH743,-AZ743,-Table19[[#This Row],[Sale Fee]])</f>
        <v>0</v>
      </c>
      <c r="BC743" s="1"/>
      <c r="BD743" s="1"/>
      <c r="BE743" s="1"/>
    </row>
    <row r="744" spans="1:57" x14ac:dyDescent="0.25">
      <c r="A744" s="1"/>
      <c r="B744" s="1"/>
      <c r="Q744" s="1"/>
      <c r="R744" s="1"/>
      <c r="S744" s="1"/>
      <c r="U744" s="1"/>
      <c r="V744" s="1"/>
      <c r="W744" s="1">
        <f t="shared" si="929"/>
        <v>0</v>
      </c>
      <c r="X744" s="1"/>
      <c r="Y744" s="1"/>
      <c r="Z744" s="1">
        <f>Table19[[#This Row],[Quantity2]]*Table19[[#This Row],[U Cost]]</f>
        <v>0</v>
      </c>
      <c r="AB744" s="1"/>
      <c r="AC744" s="1"/>
      <c r="AD744" s="1">
        <f t="shared" si="930"/>
        <v>0</v>
      </c>
      <c r="AE744" s="1"/>
      <c r="AF744" s="1">
        <f>SUM(Table19[[#This Row],[Total 
Paid]:[Shipping 
Charged]])</f>
        <v>0</v>
      </c>
      <c r="AG744" s="1"/>
      <c r="AH744" s="1"/>
      <c r="AI744" s="1">
        <f t="shared" si="931"/>
        <v>0</v>
      </c>
      <c r="AK744" s="1"/>
      <c r="AL744" s="1"/>
      <c r="AM744" s="1"/>
      <c r="AN744" s="1"/>
      <c r="AP744" s="30">
        <f t="shared" si="928"/>
        <v>0</v>
      </c>
      <c r="AQ744" s="1"/>
      <c r="AR744" s="1">
        <f t="shared" si="926"/>
        <v>0</v>
      </c>
      <c r="AS744" s="1"/>
      <c r="AT744" s="1"/>
      <c r="AU744" s="2">
        <f t="shared" si="932"/>
        <v>0</v>
      </c>
      <c r="AW744" s="1"/>
      <c r="AX744" s="1"/>
      <c r="AY744" s="1"/>
      <c r="AZ744" s="2">
        <f t="shared" si="927"/>
        <v>0</v>
      </c>
      <c r="BA744" s="2">
        <f>SUM(AF744,AH744,-AZ744,-Table19[[#This Row],[Sale Fee]])</f>
        <v>0</v>
      </c>
      <c r="BC744" s="1"/>
      <c r="BD744" s="1"/>
      <c r="BE744" s="1"/>
    </row>
    <row r="745" spans="1:57" x14ac:dyDescent="0.25">
      <c r="A745" s="1"/>
      <c r="B745" s="1"/>
      <c r="Q745" s="1"/>
      <c r="R745" s="1"/>
      <c r="S745" s="1"/>
      <c r="U745" s="1"/>
      <c r="V745" s="1"/>
      <c r="W745" s="1">
        <f t="shared" si="929"/>
        <v>0</v>
      </c>
      <c r="X745" s="1"/>
      <c r="Y745" s="1"/>
      <c r="Z745" s="1">
        <f>Table19[[#This Row],[Quantity2]]*Table19[[#This Row],[U Cost]]</f>
        <v>0</v>
      </c>
      <c r="AB745" s="1"/>
      <c r="AC745" s="1"/>
      <c r="AD745" s="1">
        <f t="shared" si="930"/>
        <v>0</v>
      </c>
      <c r="AE745" s="1"/>
      <c r="AF745" s="1">
        <f>SUM(Table19[[#This Row],[Total 
Paid]:[Shipping 
Charged]])</f>
        <v>0</v>
      </c>
      <c r="AG745" s="1"/>
      <c r="AH745" s="1"/>
      <c r="AI745" s="1">
        <f t="shared" si="931"/>
        <v>0</v>
      </c>
      <c r="AK745" s="1"/>
      <c r="AL745" s="1"/>
      <c r="AM745" s="1"/>
      <c r="AN745" s="1"/>
      <c r="AP745" s="30">
        <f t="shared" si="928"/>
        <v>0</v>
      </c>
      <c r="AQ745" s="1"/>
      <c r="AR745" s="1">
        <f t="shared" si="926"/>
        <v>0</v>
      </c>
      <c r="AS745" s="1"/>
      <c r="AT745" s="1"/>
      <c r="AU745" s="2">
        <f t="shared" si="932"/>
        <v>0</v>
      </c>
      <c r="AW745" s="1"/>
      <c r="AX745" s="1"/>
      <c r="AY745" s="1"/>
      <c r="AZ745" s="2">
        <f t="shared" si="927"/>
        <v>0</v>
      </c>
      <c r="BA745" s="2">
        <f>SUM(AF745,AH745,-AZ745,-Table19[[#This Row],[Sale Fee]])</f>
        <v>0</v>
      </c>
      <c r="BC745" s="1"/>
      <c r="BD745" s="1"/>
      <c r="BE745" s="1"/>
    </row>
    <row r="746" spans="1:57" x14ac:dyDescent="0.25">
      <c r="A746" s="1"/>
      <c r="B746" s="1"/>
      <c r="Q746" s="1"/>
      <c r="R746" s="1"/>
      <c r="S746" s="1"/>
      <c r="U746" s="1"/>
      <c r="V746" s="1"/>
      <c r="W746" s="1">
        <f t="shared" si="929"/>
        <v>0</v>
      </c>
      <c r="X746" s="1"/>
      <c r="Y746" s="1"/>
      <c r="Z746" s="1">
        <f>Table19[[#This Row],[Quantity2]]*Table19[[#This Row],[U Cost]]</f>
        <v>0</v>
      </c>
      <c r="AB746" s="1"/>
      <c r="AC746" s="1"/>
      <c r="AD746" s="1">
        <f t="shared" si="930"/>
        <v>0</v>
      </c>
      <c r="AE746" s="1"/>
      <c r="AF746" s="1">
        <f>SUM(Table19[[#This Row],[Total 
Paid]:[Shipping 
Charged]])</f>
        <v>0</v>
      </c>
      <c r="AG746" s="1"/>
      <c r="AH746" s="1"/>
      <c r="AI746" s="1">
        <f t="shared" si="931"/>
        <v>0</v>
      </c>
      <c r="AK746" s="1"/>
      <c r="AL746" s="1"/>
      <c r="AM746" s="1"/>
      <c r="AN746" s="1"/>
      <c r="AP746" s="30">
        <f t="shared" si="928"/>
        <v>0</v>
      </c>
      <c r="AQ746" s="1"/>
      <c r="AR746" s="1">
        <f t="shared" si="926"/>
        <v>0</v>
      </c>
      <c r="AS746" s="1"/>
      <c r="AT746" s="1"/>
      <c r="AU746" s="2">
        <f t="shared" si="932"/>
        <v>0</v>
      </c>
      <c r="AW746" s="1"/>
      <c r="AX746" s="1"/>
      <c r="AY746" s="1"/>
      <c r="AZ746" s="2">
        <f t="shared" si="927"/>
        <v>0</v>
      </c>
      <c r="BA746" s="2">
        <f>SUM(AF746,AH746,-AZ746,-Table19[[#This Row],[Sale Fee]])</f>
        <v>0</v>
      </c>
      <c r="BC746" s="1"/>
      <c r="BD746" s="1"/>
      <c r="BE746" s="1"/>
    </row>
    <row r="747" spans="1:57" x14ac:dyDescent="0.25">
      <c r="A747" s="1"/>
      <c r="B747" s="1"/>
      <c r="Q747" s="1"/>
      <c r="R747" s="1"/>
      <c r="S747" s="1"/>
      <c r="U747" s="1"/>
      <c r="V747" s="1"/>
      <c r="W747" s="1">
        <f t="shared" si="929"/>
        <v>0</v>
      </c>
      <c r="X747" s="1"/>
      <c r="Y747" s="1"/>
      <c r="Z747" s="1">
        <f>Table19[[#This Row],[Quantity2]]*Table19[[#This Row],[U Cost]]</f>
        <v>0</v>
      </c>
      <c r="AB747" s="1"/>
      <c r="AC747" s="1"/>
      <c r="AD747" s="1">
        <f t="shared" si="930"/>
        <v>0</v>
      </c>
      <c r="AE747" s="1"/>
      <c r="AF747" s="1">
        <f>SUM(Table19[[#This Row],[Total 
Paid]:[Shipping 
Charged]])</f>
        <v>0</v>
      </c>
      <c r="AG747" s="1"/>
      <c r="AH747" s="1"/>
      <c r="AI747" s="1">
        <f t="shared" si="931"/>
        <v>0</v>
      </c>
      <c r="AK747" s="1"/>
      <c r="AL747" s="1"/>
      <c r="AM747" s="1"/>
      <c r="AN747" s="1"/>
      <c r="AP747" s="30">
        <f t="shared" si="928"/>
        <v>0</v>
      </c>
      <c r="AQ747" s="1"/>
      <c r="AR747" s="1">
        <f t="shared" si="926"/>
        <v>0</v>
      </c>
      <c r="AS747" s="1"/>
      <c r="AT747" s="1"/>
      <c r="AU747" s="2">
        <f t="shared" si="932"/>
        <v>0</v>
      </c>
      <c r="AW747" s="1"/>
      <c r="AX747" s="1"/>
      <c r="AY747" s="1"/>
      <c r="AZ747" s="2">
        <f t="shared" si="927"/>
        <v>0</v>
      </c>
      <c r="BA747" s="2">
        <f>SUM(AF747,AH747,-AZ747,-Table19[[#This Row],[Sale Fee]])</f>
        <v>0</v>
      </c>
      <c r="BC747" s="1"/>
      <c r="BD747" s="1"/>
      <c r="BE747" s="1"/>
    </row>
    <row r="748" spans="1:57" x14ac:dyDescent="0.25">
      <c r="A748" s="1"/>
      <c r="B748" s="1"/>
      <c r="Q748" s="1"/>
      <c r="R748" s="1"/>
      <c r="S748" s="1"/>
      <c r="U748" s="1"/>
      <c r="V748" s="1"/>
      <c r="W748" s="1">
        <f t="shared" si="929"/>
        <v>0</v>
      </c>
      <c r="X748" s="1"/>
      <c r="Y748" s="1"/>
      <c r="Z748" s="1">
        <f>Table19[[#This Row],[Quantity2]]*Table19[[#This Row],[U Cost]]</f>
        <v>0</v>
      </c>
      <c r="AB748" s="1"/>
      <c r="AC748" s="1"/>
      <c r="AD748" s="1">
        <f t="shared" si="930"/>
        <v>0</v>
      </c>
      <c r="AE748" s="1"/>
      <c r="AF748" s="1">
        <f>SUM(Table19[[#This Row],[Total 
Paid]:[Shipping 
Charged]])</f>
        <v>0</v>
      </c>
      <c r="AG748" s="1"/>
      <c r="AH748" s="1"/>
      <c r="AI748" s="1">
        <f t="shared" si="931"/>
        <v>0</v>
      </c>
      <c r="AK748" s="1"/>
      <c r="AL748" s="1"/>
      <c r="AM748" s="1"/>
      <c r="AN748" s="1"/>
      <c r="AP748" s="30">
        <f t="shared" si="928"/>
        <v>0</v>
      </c>
      <c r="AQ748" s="1"/>
      <c r="AR748" s="1">
        <f t="shared" si="926"/>
        <v>0</v>
      </c>
      <c r="AS748" s="1"/>
      <c r="AT748" s="1"/>
      <c r="AU748" s="2">
        <f t="shared" si="932"/>
        <v>0</v>
      </c>
      <c r="AW748" s="1"/>
      <c r="AX748" s="1"/>
      <c r="AY748" s="1"/>
      <c r="AZ748" s="2">
        <f t="shared" si="927"/>
        <v>0</v>
      </c>
      <c r="BA748" s="2">
        <f>SUM(AF748,AH748,-AZ748,-Table19[[#This Row],[Sale Fee]])</f>
        <v>0</v>
      </c>
      <c r="BC748" s="1"/>
      <c r="BD748" s="1"/>
      <c r="BE748" s="1"/>
    </row>
    <row r="749" spans="1:57" x14ac:dyDescent="0.25">
      <c r="A749" s="1"/>
      <c r="B749" s="1"/>
      <c r="Q749" s="1"/>
      <c r="R749" s="1"/>
      <c r="S749" s="1"/>
      <c r="U749" s="1"/>
      <c r="V749" s="1"/>
      <c r="W749" s="1">
        <f t="shared" si="929"/>
        <v>0</v>
      </c>
      <c r="X749" s="1"/>
      <c r="Y749" s="1"/>
      <c r="Z749" s="1">
        <f>Table19[[#This Row],[Quantity2]]*Table19[[#This Row],[U Cost]]</f>
        <v>0</v>
      </c>
      <c r="AB749" s="1"/>
      <c r="AC749" s="1"/>
      <c r="AD749" s="1">
        <f t="shared" si="930"/>
        <v>0</v>
      </c>
      <c r="AE749" s="1"/>
      <c r="AF749" s="1">
        <f>SUM(Table19[[#This Row],[Total 
Paid]:[Shipping 
Charged]])</f>
        <v>0</v>
      </c>
      <c r="AG749" s="1"/>
      <c r="AH749" s="1"/>
      <c r="AI749" s="1">
        <f t="shared" si="931"/>
        <v>0</v>
      </c>
      <c r="AK749" s="1"/>
      <c r="AL749" s="1"/>
      <c r="AM749" s="1"/>
      <c r="AN749" s="1"/>
      <c r="AP749" s="30">
        <f t="shared" si="928"/>
        <v>0</v>
      </c>
      <c r="AQ749" s="1"/>
      <c r="AR749" s="1">
        <f t="shared" si="926"/>
        <v>0</v>
      </c>
      <c r="AS749" s="1"/>
      <c r="AT749" s="1"/>
      <c r="AU749" s="2">
        <f t="shared" si="932"/>
        <v>0</v>
      </c>
      <c r="AW749" s="1"/>
      <c r="AX749" s="1"/>
      <c r="AY749" s="1"/>
      <c r="AZ749" s="2">
        <f t="shared" si="927"/>
        <v>0</v>
      </c>
      <c r="BA749" s="2">
        <f>SUM(AF749,AH749,-AZ749,-Table19[[#This Row],[Sale Fee]])</f>
        <v>0</v>
      </c>
      <c r="BC749" s="1"/>
      <c r="BD749" s="1"/>
      <c r="BE749" s="1"/>
    </row>
    <row r="750" spans="1:57" x14ac:dyDescent="0.25">
      <c r="A750" s="1"/>
      <c r="B750" s="1"/>
      <c r="Q750" s="1"/>
      <c r="R750" s="1"/>
      <c r="S750" s="1"/>
      <c r="U750" s="1"/>
      <c r="V750" s="1"/>
      <c r="W750" s="1">
        <f t="shared" si="929"/>
        <v>0</v>
      </c>
      <c r="X750" s="1"/>
      <c r="Y750" s="1"/>
      <c r="Z750" s="1">
        <f>Table19[[#This Row],[Quantity2]]*Table19[[#This Row],[U Cost]]</f>
        <v>0</v>
      </c>
      <c r="AB750" s="1"/>
      <c r="AC750" s="1"/>
      <c r="AD750" s="1">
        <f t="shared" si="930"/>
        <v>0</v>
      </c>
      <c r="AE750" s="1"/>
      <c r="AF750" s="1">
        <f>SUM(Table19[[#This Row],[Total 
Paid]:[Shipping 
Charged]])</f>
        <v>0</v>
      </c>
      <c r="AG750" s="1"/>
      <c r="AH750" s="1"/>
      <c r="AI750" s="1">
        <f t="shared" si="931"/>
        <v>0</v>
      </c>
      <c r="AK750" s="1"/>
      <c r="AL750" s="1"/>
      <c r="AM750" s="1"/>
      <c r="AN750" s="1"/>
      <c r="AP750" s="30">
        <f t="shared" si="928"/>
        <v>0</v>
      </c>
      <c r="AQ750" s="1"/>
      <c r="AR750" s="1">
        <f t="shared" si="926"/>
        <v>0</v>
      </c>
      <c r="AS750" s="1"/>
      <c r="AT750" s="1"/>
      <c r="AU750" s="2">
        <f t="shared" si="932"/>
        <v>0</v>
      </c>
      <c r="AW750" s="1"/>
      <c r="AX750" s="1"/>
      <c r="AY750" s="1"/>
      <c r="AZ750" s="2">
        <f t="shared" si="927"/>
        <v>0</v>
      </c>
      <c r="BA750" s="2">
        <f>SUM(AF750,AH750,-AZ750,-Table19[[#This Row],[Sale Fee]])</f>
        <v>0</v>
      </c>
      <c r="BC750" s="1"/>
      <c r="BD750" s="1"/>
      <c r="BE750" s="1"/>
    </row>
    <row r="751" spans="1:57" x14ac:dyDescent="0.25">
      <c r="A751" s="1"/>
      <c r="B751" s="1"/>
      <c r="Q751" s="1"/>
      <c r="R751" s="1"/>
      <c r="S751" s="1"/>
      <c r="U751" s="1"/>
      <c r="V751" s="1"/>
      <c r="W751" s="1">
        <f t="shared" si="929"/>
        <v>0</v>
      </c>
      <c r="X751" s="1"/>
      <c r="Y751" s="1"/>
      <c r="Z751" s="1">
        <f>Table19[[#This Row],[Quantity2]]*Table19[[#This Row],[U Cost]]</f>
        <v>0</v>
      </c>
      <c r="AB751" s="1"/>
      <c r="AC751" s="1"/>
      <c r="AD751" s="1">
        <f t="shared" si="930"/>
        <v>0</v>
      </c>
      <c r="AE751" s="1"/>
      <c r="AF751" s="1">
        <f>SUM(Table19[[#This Row],[Total 
Paid]:[Shipping 
Charged]])</f>
        <v>0</v>
      </c>
      <c r="AG751" s="1"/>
      <c r="AH751" s="1"/>
      <c r="AI751" s="1">
        <f t="shared" si="931"/>
        <v>0</v>
      </c>
      <c r="AK751" s="1"/>
      <c r="AL751" s="1"/>
      <c r="AM751" s="1"/>
      <c r="AN751" s="1"/>
      <c r="AP751" s="30">
        <f t="shared" si="928"/>
        <v>0</v>
      </c>
      <c r="AQ751" s="1"/>
      <c r="AR751" s="1">
        <f t="shared" si="926"/>
        <v>0</v>
      </c>
      <c r="AS751" s="1"/>
      <c r="AT751" s="1"/>
      <c r="AU751" s="2">
        <f t="shared" si="932"/>
        <v>0</v>
      </c>
      <c r="AW751" s="1"/>
      <c r="AX751" s="1"/>
      <c r="AY751" s="1"/>
      <c r="AZ751" s="2">
        <f t="shared" si="927"/>
        <v>0</v>
      </c>
      <c r="BA751" s="2">
        <f>SUM(AF751,AH751,-AZ751,-Table19[[#This Row],[Sale Fee]])</f>
        <v>0</v>
      </c>
      <c r="BC751" s="1"/>
      <c r="BD751" s="1"/>
      <c r="BE751" s="1"/>
    </row>
    <row r="752" spans="1:57" x14ac:dyDescent="0.25">
      <c r="A752" s="1"/>
      <c r="B752" s="1"/>
      <c r="Q752" s="1"/>
      <c r="R752" s="1"/>
      <c r="S752" s="1"/>
      <c r="U752" s="1"/>
      <c r="V752" s="1"/>
      <c r="W752" s="1">
        <f t="shared" si="929"/>
        <v>0</v>
      </c>
      <c r="X752" s="1"/>
      <c r="Y752" s="1"/>
      <c r="Z752" s="1">
        <f>Table19[[#This Row],[Quantity2]]*Table19[[#This Row],[U Cost]]</f>
        <v>0</v>
      </c>
      <c r="AB752" s="1"/>
      <c r="AC752" s="1"/>
      <c r="AD752" s="1">
        <f t="shared" si="930"/>
        <v>0</v>
      </c>
      <c r="AE752" s="1"/>
      <c r="AF752" s="1">
        <f>SUM(Table19[[#This Row],[Total 
Paid]:[Shipping 
Charged]])</f>
        <v>0</v>
      </c>
      <c r="AG752" s="1"/>
      <c r="AH752" s="1"/>
      <c r="AI752" s="1">
        <f t="shared" si="931"/>
        <v>0</v>
      </c>
      <c r="AK752" s="1"/>
      <c r="AL752" s="1"/>
      <c r="AM752" s="1"/>
      <c r="AN752" s="1"/>
      <c r="AP752" s="30">
        <f t="shared" si="928"/>
        <v>0</v>
      </c>
      <c r="AQ752" s="1"/>
      <c r="AR752" s="1">
        <f t="shared" si="926"/>
        <v>0</v>
      </c>
      <c r="AS752" s="1"/>
      <c r="AT752" s="1"/>
      <c r="AU752" s="2">
        <f t="shared" si="932"/>
        <v>0</v>
      </c>
      <c r="AW752" s="1"/>
      <c r="AX752" s="1"/>
      <c r="AY752" s="1"/>
      <c r="AZ752" s="2">
        <f t="shared" si="927"/>
        <v>0</v>
      </c>
      <c r="BA752" s="2">
        <f>SUM(AF752,AH752,-AZ752,-Table19[[#This Row],[Sale Fee]])</f>
        <v>0</v>
      </c>
      <c r="BC752" s="1"/>
      <c r="BD752" s="1"/>
      <c r="BE752" s="1"/>
    </row>
    <row r="753" spans="1:57" x14ac:dyDescent="0.25">
      <c r="A753" s="1"/>
      <c r="B753" s="1"/>
      <c r="E753" s="4"/>
      <c r="F753" s="4"/>
      <c r="N753" s="49"/>
      <c r="Q753" s="1"/>
      <c r="R753" s="1"/>
      <c r="S753" s="1"/>
      <c r="U753" s="1"/>
      <c r="V753" s="1"/>
      <c r="W753" s="1">
        <f t="shared" si="929"/>
        <v>0</v>
      </c>
      <c r="X753" s="1"/>
      <c r="Y753" s="1"/>
      <c r="Z753" s="1">
        <f>Table19[[#This Row],[Quantity2]]*Table19[[#This Row],[U Cost]]</f>
        <v>0</v>
      </c>
      <c r="AB753" s="1"/>
      <c r="AC753" s="1"/>
      <c r="AD753" s="1">
        <f t="shared" si="930"/>
        <v>0</v>
      </c>
      <c r="AE753" s="1"/>
      <c r="AF753" s="1">
        <f>SUM(Table19[[#This Row],[Total 
Paid]:[Shipping 
Charged]])</f>
        <v>0</v>
      </c>
      <c r="AG753" s="1"/>
      <c r="AH753" s="1"/>
      <c r="AI753" s="1">
        <f t="shared" si="931"/>
        <v>0</v>
      </c>
      <c r="AK753" s="1"/>
      <c r="AL753" s="1"/>
      <c r="AM753" s="1"/>
      <c r="AN753" s="1"/>
      <c r="AP753" s="30">
        <f t="shared" si="928"/>
        <v>0</v>
      </c>
      <c r="AQ753" s="1"/>
      <c r="AR753" s="1">
        <f t="shared" ref="AR753:AR1007" si="933">AQ753*AP753</f>
        <v>0</v>
      </c>
      <c r="AS753" s="1"/>
      <c r="AT753" s="1"/>
      <c r="AU753" s="2">
        <f t="shared" si="932"/>
        <v>0</v>
      </c>
      <c r="AW753" s="1"/>
      <c r="AX753" s="1"/>
      <c r="AY753" s="1"/>
      <c r="AZ753" s="2">
        <f t="shared" si="927"/>
        <v>0</v>
      </c>
      <c r="BA753" s="2">
        <f>SUM(AF753,AH753,-AZ753,-Table19[[#This Row],[Sale Fee]])</f>
        <v>0</v>
      </c>
      <c r="BC753" s="1"/>
      <c r="BD753" s="1"/>
      <c r="BE753" s="1"/>
    </row>
    <row r="754" spans="1:57" x14ac:dyDescent="0.25">
      <c r="A754" s="1"/>
      <c r="B754" s="1"/>
      <c r="E754" s="4"/>
      <c r="F754" s="4"/>
      <c r="N754" s="49"/>
      <c r="Q754" s="1"/>
      <c r="R754" s="1"/>
      <c r="S754" s="1"/>
      <c r="U754" s="1"/>
      <c r="V754" s="1"/>
      <c r="W754" s="1">
        <f t="shared" si="929"/>
        <v>0</v>
      </c>
      <c r="X754" s="1"/>
      <c r="Y754" s="1"/>
      <c r="Z754" s="1">
        <f>Table19[[#This Row],[Quantity2]]*Table19[[#This Row],[U Cost]]</f>
        <v>0</v>
      </c>
      <c r="AB754" s="1"/>
      <c r="AC754" s="1"/>
      <c r="AD754" s="1">
        <f t="shared" si="930"/>
        <v>0</v>
      </c>
      <c r="AE754" s="1"/>
      <c r="AF754" s="1">
        <f>SUM(Table19[[#This Row],[Total 
Paid]:[Shipping 
Charged]])</f>
        <v>0</v>
      </c>
      <c r="AG754" s="1"/>
      <c r="AH754" s="1"/>
      <c r="AI754" s="1">
        <f t="shared" si="931"/>
        <v>0</v>
      </c>
      <c r="AK754" s="1"/>
      <c r="AL754" s="1"/>
      <c r="AM754" s="1"/>
      <c r="AN754" s="1"/>
      <c r="AP754" s="30">
        <f t="shared" si="928"/>
        <v>0</v>
      </c>
      <c r="AQ754" s="1"/>
      <c r="AR754" s="1">
        <f t="shared" si="933"/>
        <v>0</v>
      </c>
      <c r="AS754" s="1"/>
      <c r="AT754" s="1"/>
      <c r="AU754" s="2">
        <f t="shared" si="932"/>
        <v>0</v>
      </c>
      <c r="AW754" s="1"/>
      <c r="AX754" s="1"/>
      <c r="AY754" s="1"/>
      <c r="AZ754" s="2">
        <f t="shared" si="927"/>
        <v>0</v>
      </c>
      <c r="BA754" s="2">
        <f>SUM(AF754,AH754,-AZ754,-Table19[[#This Row],[Sale Fee]])</f>
        <v>0</v>
      </c>
      <c r="BC754" s="1"/>
      <c r="BD754" s="1"/>
      <c r="BE754" s="1"/>
    </row>
    <row r="755" spans="1:57" x14ac:dyDescent="0.25">
      <c r="A755" s="1"/>
      <c r="B755" s="1"/>
      <c r="E755" s="4"/>
      <c r="F755" s="4"/>
      <c r="Q755" s="1"/>
      <c r="R755" s="1"/>
      <c r="S755" s="1"/>
      <c r="U755" s="1"/>
      <c r="V755" s="1"/>
      <c r="W755" s="1">
        <f t="shared" si="929"/>
        <v>0</v>
      </c>
      <c r="X755" s="1"/>
      <c r="Y755" s="1"/>
      <c r="Z755" s="1">
        <f>Table19[[#This Row],[Quantity2]]*Table19[[#This Row],[U Cost]]</f>
        <v>0</v>
      </c>
      <c r="AB755" s="1"/>
      <c r="AC755" s="1"/>
      <c r="AD755" s="1">
        <f t="shared" si="930"/>
        <v>0</v>
      </c>
      <c r="AE755" s="1"/>
      <c r="AF755" s="1">
        <f>SUM(Table19[[#This Row],[Total 
Paid]:[Shipping 
Charged]])</f>
        <v>0</v>
      </c>
      <c r="AG755" s="1"/>
      <c r="AH755" s="1"/>
      <c r="AI755" s="1">
        <f t="shared" si="931"/>
        <v>0</v>
      </c>
      <c r="AK755" s="1"/>
      <c r="AL755" s="1"/>
      <c r="AM755" s="1"/>
      <c r="AN755" s="1"/>
      <c r="AP755" s="30">
        <f t="shared" si="928"/>
        <v>0</v>
      </c>
      <c r="AQ755" s="1"/>
      <c r="AR755" s="1">
        <f t="shared" si="933"/>
        <v>0</v>
      </c>
      <c r="AS755" s="1"/>
      <c r="AT755" s="1"/>
      <c r="AU755" s="2">
        <f t="shared" si="932"/>
        <v>0</v>
      </c>
      <c r="AW755" s="1"/>
      <c r="AX755" s="1"/>
      <c r="AY755" s="1"/>
      <c r="AZ755" s="2">
        <f t="shared" si="927"/>
        <v>0</v>
      </c>
      <c r="BA755" s="2">
        <f>SUM(AF755,AH755,-AZ755,-Table19[[#This Row],[Sale Fee]])</f>
        <v>0</v>
      </c>
      <c r="BC755" s="1"/>
      <c r="BD755" s="1"/>
      <c r="BE755" s="1"/>
    </row>
    <row r="756" spans="1:57" x14ac:dyDescent="0.25">
      <c r="A756" s="1"/>
      <c r="B756" s="1"/>
      <c r="E756" s="4"/>
      <c r="F756" s="4"/>
      <c r="N756" s="49"/>
      <c r="Q756" s="1"/>
      <c r="R756" s="1"/>
      <c r="S756" s="1"/>
      <c r="U756" s="1"/>
      <c r="V756" s="1"/>
      <c r="W756" s="1">
        <f t="shared" si="929"/>
        <v>0</v>
      </c>
      <c r="X756" s="1"/>
      <c r="Y756" s="1"/>
      <c r="Z756" s="1">
        <f>Table19[[#This Row],[Quantity2]]*Table19[[#This Row],[U Cost]]</f>
        <v>0</v>
      </c>
      <c r="AB756" s="1"/>
      <c r="AC756" s="1"/>
      <c r="AD756" s="1">
        <f t="shared" si="930"/>
        <v>0</v>
      </c>
      <c r="AE756" s="1"/>
      <c r="AF756" s="1">
        <f>SUM(Table19[[#This Row],[Total 
Paid]:[Shipping 
Charged]])</f>
        <v>0</v>
      </c>
      <c r="AG756" s="1"/>
      <c r="AH756" s="1"/>
      <c r="AI756" s="1">
        <f t="shared" si="931"/>
        <v>0</v>
      </c>
      <c r="AK756" s="1"/>
      <c r="AL756" s="1"/>
      <c r="AM756" s="1"/>
      <c r="AN756" s="1"/>
      <c r="AP756" s="30">
        <f t="shared" si="928"/>
        <v>0</v>
      </c>
      <c r="AQ756" s="1"/>
      <c r="AR756" s="1">
        <f t="shared" si="933"/>
        <v>0</v>
      </c>
      <c r="AS756" s="1"/>
      <c r="AT756" s="1"/>
      <c r="AU756" s="2">
        <f t="shared" si="932"/>
        <v>0</v>
      </c>
      <c r="AW756" s="1"/>
      <c r="AX756" s="1"/>
      <c r="AY756" s="1"/>
      <c r="AZ756" s="2">
        <f t="shared" si="927"/>
        <v>0</v>
      </c>
      <c r="BA756" s="2">
        <f>SUM(AF756,AH756,-AZ756,-Table19[[#This Row],[Sale Fee]])</f>
        <v>0</v>
      </c>
      <c r="BC756" s="1"/>
      <c r="BD756" s="1"/>
      <c r="BE756" s="1"/>
    </row>
    <row r="757" spans="1:57" x14ac:dyDescent="0.25">
      <c r="A757" s="1"/>
      <c r="B757" s="1"/>
      <c r="E757" s="4"/>
      <c r="F757" s="4"/>
      <c r="N757" s="49"/>
      <c r="Q757" s="1"/>
      <c r="R757" s="1"/>
      <c r="S757" s="1"/>
      <c r="U757" s="1"/>
      <c r="V757" s="1"/>
      <c r="W757" s="1">
        <f t="shared" si="929"/>
        <v>0</v>
      </c>
      <c r="X757" s="1"/>
      <c r="Y757" s="1"/>
      <c r="Z757" s="1">
        <f>Table19[[#This Row],[Quantity2]]*Table19[[#This Row],[U Cost]]</f>
        <v>0</v>
      </c>
      <c r="AB757" s="1"/>
      <c r="AC757" s="1"/>
      <c r="AD757" s="1">
        <f t="shared" si="930"/>
        <v>0</v>
      </c>
      <c r="AE757" s="1"/>
      <c r="AF757" s="1">
        <f>SUM(Table19[[#This Row],[Total 
Paid]:[Shipping 
Charged]])</f>
        <v>0</v>
      </c>
      <c r="AG757" s="1"/>
      <c r="AH757" s="1"/>
      <c r="AI757" s="1">
        <f t="shared" si="931"/>
        <v>0</v>
      </c>
      <c r="AK757" s="1"/>
      <c r="AL757" s="1"/>
      <c r="AM757" s="1"/>
      <c r="AN757" s="1"/>
      <c r="AP757" s="30">
        <f t="shared" si="928"/>
        <v>0</v>
      </c>
      <c r="AQ757" s="1"/>
      <c r="AR757" s="1">
        <f t="shared" si="933"/>
        <v>0</v>
      </c>
      <c r="AS757" s="1"/>
      <c r="AT757" s="1"/>
      <c r="AU757" s="2">
        <f t="shared" si="932"/>
        <v>0</v>
      </c>
      <c r="AW757" s="1"/>
      <c r="AX757" s="1"/>
      <c r="AY757" s="1"/>
      <c r="AZ757" s="2">
        <f t="shared" si="927"/>
        <v>0</v>
      </c>
      <c r="BA757" s="2">
        <f>SUM(AF757,AH757,-AZ757,-Table19[[#This Row],[Sale Fee]])</f>
        <v>0</v>
      </c>
      <c r="BC757" s="1"/>
      <c r="BD757" s="1"/>
      <c r="BE757" s="1"/>
    </row>
    <row r="758" spans="1:57" x14ac:dyDescent="0.25">
      <c r="A758" s="1"/>
      <c r="B758" s="1"/>
      <c r="E758" s="4"/>
      <c r="F758" s="4"/>
      <c r="Q758" s="1"/>
      <c r="R758" s="1"/>
      <c r="S758" s="1"/>
      <c r="U758" s="1"/>
      <c r="V758" s="1"/>
      <c r="W758" s="1">
        <f t="shared" si="929"/>
        <v>0</v>
      </c>
      <c r="X758" s="1"/>
      <c r="Y758" s="1"/>
      <c r="Z758" s="1">
        <f>Table19[[#This Row],[Quantity2]]*Table19[[#This Row],[U Cost]]</f>
        <v>0</v>
      </c>
      <c r="AB758" s="1"/>
      <c r="AC758" s="1"/>
      <c r="AD758" s="1">
        <f t="shared" si="930"/>
        <v>0</v>
      </c>
      <c r="AE758" s="1"/>
      <c r="AF758" s="1">
        <f>SUM(Table19[[#This Row],[Total 
Paid]:[Shipping 
Charged]])</f>
        <v>0</v>
      </c>
      <c r="AG758" s="1"/>
      <c r="AH758" s="1"/>
      <c r="AI758" s="1">
        <f t="shared" si="931"/>
        <v>0</v>
      </c>
      <c r="AK758" s="1"/>
      <c r="AL758" s="1"/>
      <c r="AM758" s="1"/>
      <c r="AN758" s="1"/>
      <c r="AP758" s="30">
        <f t="shared" si="928"/>
        <v>0</v>
      </c>
      <c r="AQ758" s="1"/>
      <c r="AR758" s="1">
        <f t="shared" si="933"/>
        <v>0</v>
      </c>
      <c r="AS758" s="1"/>
      <c r="AT758" s="1"/>
      <c r="AU758" s="2">
        <f t="shared" si="932"/>
        <v>0</v>
      </c>
      <c r="AW758" s="1"/>
      <c r="AX758" s="1"/>
      <c r="AY758" s="1"/>
      <c r="AZ758" s="2">
        <f t="shared" si="927"/>
        <v>0</v>
      </c>
      <c r="BA758" s="2">
        <f>SUM(AF758,AH758,-AZ758,-Table19[[#This Row],[Sale Fee]])</f>
        <v>0</v>
      </c>
      <c r="BC758" s="1"/>
      <c r="BD758" s="1"/>
      <c r="BE758" s="1"/>
    </row>
    <row r="759" spans="1:57" x14ac:dyDescent="0.25">
      <c r="A759" s="1"/>
      <c r="B759" s="1"/>
      <c r="E759" s="4"/>
      <c r="F759" s="4"/>
      <c r="Q759" s="1"/>
      <c r="R759" s="1"/>
      <c r="S759" s="1"/>
      <c r="U759" s="1"/>
      <c r="V759" s="1"/>
      <c r="W759" s="1">
        <f t="shared" si="929"/>
        <v>0</v>
      </c>
      <c r="X759" s="1"/>
      <c r="Y759" s="1"/>
      <c r="Z759" s="1">
        <f>Table19[[#This Row],[Quantity2]]*Table19[[#This Row],[U Cost]]</f>
        <v>0</v>
      </c>
      <c r="AB759" s="1"/>
      <c r="AC759" s="1"/>
      <c r="AD759" s="1">
        <f t="shared" si="930"/>
        <v>0</v>
      </c>
      <c r="AE759" s="1"/>
      <c r="AF759" s="1">
        <f>SUM(Table19[[#This Row],[Total 
Paid]:[Shipping 
Charged]])</f>
        <v>0</v>
      </c>
      <c r="AG759" s="1"/>
      <c r="AH759" s="1"/>
      <c r="AI759" s="1">
        <f t="shared" si="931"/>
        <v>0</v>
      </c>
      <c r="AK759" s="1"/>
      <c r="AL759" s="1"/>
      <c r="AM759" s="1"/>
      <c r="AN759" s="1"/>
      <c r="AP759" s="30">
        <f t="shared" si="928"/>
        <v>0</v>
      </c>
      <c r="AQ759" s="1"/>
      <c r="AR759" s="1">
        <f t="shared" si="933"/>
        <v>0</v>
      </c>
      <c r="AS759" s="1"/>
      <c r="AT759" s="1"/>
      <c r="AU759" s="2">
        <f t="shared" si="932"/>
        <v>0</v>
      </c>
      <c r="AW759" s="1"/>
      <c r="AX759" s="1"/>
      <c r="AY759" s="1"/>
      <c r="AZ759" s="2">
        <f t="shared" si="927"/>
        <v>0</v>
      </c>
      <c r="BA759" s="2">
        <f>SUM(AF759,AH759,-AZ759,-Table19[[#This Row],[Sale Fee]])</f>
        <v>0</v>
      </c>
      <c r="BC759" s="1"/>
      <c r="BD759" s="1"/>
      <c r="BE759" s="1"/>
    </row>
    <row r="760" spans="1:57" x14ac:dyDescent="0.25">
      <c r="A760" s="1"/>
      <c r="B760" s="1"/>
      <c r="E760" s="4"/>
      <c r="F760" s="4"/>
      <c r="Q760" s="1"/>
      <c r="R760" s="1"/>
      <c r="S760" s="1"/>
      <c r="U760" s="1"/>
      <c r="V760" s="1"/>
      <c r="W760" s="1">
        <f t="shared" si="929"/>
        <v>0</v>
      </c>
      <c r="X760" s="1"/>
      <c r="Y760" s="1"/>
      <c r="Z760" s="1">
        <f>Table19[[#This Row],[Quantity2]]*Table19[[#This Row],[U Cost]]</f>
        <v>0</v>
      </c>
      <c r="AB760" s="1"/>
      <c r="AC760" s="1"/>
      <c r="AD760" s="1">
        <f t="shared" si="930"/>
        <v>0</v>
      </c>
      <c r="AE760" s="1"/>
      <c r="AF760" s="1">
        <f>SUM(Table19[[#This Row],[Total 
Paid]:[Shipping 
Charged]])</f>
        <v>0</v>
      </c>
      <c r="AG760" s="1"/>
      <c r="AH760" s="1"/>
      <c r="AI760" s="1">
        <f t="shared" si="931"/>
        <v>0</v>
      </c>
      <c r="AK760" s="1"/>
      <c r="AL760" s="1"/>
      <c r="AM760" s="1"/>
      <c r="AN760" s="1"/>
      <c r="AP760" s="30">
        <f t="shared" si="928"/>
        <v>0</v>
      </c>
      <c r="AQ760" s="1"/>
      <c r="AR760" s="1">
        <f t="shared" si="933"/>
        <v>0</v>
      </c>
      <c r="AS760" s="1"/>
      <c r="AT760" s="1"/>
      <c r="AU760" s="2">
        <f t="shared" si="932"/>
        <v>0</v>
      </c>
      <c r="AW760" s="1"/>
      <c r="AX760" s="1"/>
      <c r="AY760" s="1"/>
      <c r="AZ760" s="2">
        <f t="shared" si="927"/>
        <v>0</v>
      </c>
      <c r="BA760" s="2">
        <f>SUM(AF760,AH760,-AZ760,-Table19[[#This Row],[Sale Fee]])</f>
        <v>0</v>
      </c>
      <c r="BC760" s="1"/>
      <c r="BD760" s="1"/>
      <c r="BE760" s="1"/>
    </row>
    <row r="761" spans="1:57" x14ac:dyDescent="0.25">
      <c r="A761" s="1"/>
      <c r="B761" s="1"/>
      <c r="E761" s="4"/>
      <c r="F761" s="4"/>
      <c r="N761" s="1"/>
      <c r="Q761" s="1"/>
      <c r="R761" s="1"/>
      <c r="S761" s="1"/>
      <c r="U761" s="1"/>
      <c r="V761" s="1"/>
      <c r="W761" s="1">
        <f t="shared" si="929"/>
        <v>0</v>
      </c>
      <c r="X761" s="1"/>
      <c r="Y761" s="1"/>
      <c r="Z761" s="1">
        <f>Table19[[#This Row],[Quantity2]]*Table19[[#This Row],[U Cost]]</f>
        <v>0</v>
      </c>
      <c r="AB761" s="1"/>
      <c r="AC761" s="1"/>
      <c r="AD761" s="1">
        <f t="shared" si="930"/>
        <v>0</v>
      </c>
      <c r="AE761" s="1"/>
      <c r="AF761" s="1">
        <f>SUM(Table19[[#This Row],[Total 
Paid]:[Shipping 
Charged]])</f>
        <v>0</v>
      </c>
      <c r="AG761" s="1"/>
      <c r="AH761" s="1"/>
      <c r="AI761" s="1">
        <f t="shared" si="931"/>
        <v>0</v>
      </c>
      <c r="AK761" s="1"/>
      <c r="AL761" s="1"/>
      <c r="AM761" s="1"/>
      <c r="AN761" s="1"/>
      <c r="AP761" s="30">
        <f t="shared" si="928"/>
        <v>0</v>
      </c>
      <c r="AQ761" s="1"/>
      <c r="AR761" s="1">
        <f t="shared" si="933"/>
        <v>0</v>
      </c>
      <c r="AS761" s="1"/>
      <c r="AT761" s="1"/>
      <c r="AU761" s="2">
        <f t="shared" si="932"/>
        <v>0</v>
      </c>
      <c r="AW761" s="1"/>
      <c r="AX761" s="1"/>
      <c r="AY761" s="1"/>
      <c r="AZ761" s="2">
        <f t="shared" si="927"/>
        <v>0</v>
      </c>
      <c r="BA761" s="2">
        <f>SUM(AF761,AH761,-AZ761,-Table19[[#This Row],[Sale Fee]])</f>
        <v>0</v>
      </c>
      <c r="BC761" s="1"/>
      <c r="BD761" s="1"/>
      <c r="BE761" s="1"/>
    </row>
    <row r="762" spans="1:57" x14ac:dyDescent="0.25">
      <c r="A762" s="1"/>
      <c r="B762" s="1"/>
      <c r="E762" s="4"/>
      <c r="F762" s="4"/>
      <c r="Q762" s="1"/>
      <c r="R762" s="1"/>
      <c r="S762" s="1"/>
      <c r="U762" s="1"/>
      <c r="V762" s="1"/>
      <c r="W762" s="1">
        <f t="shared" si="929"/>
        <v>0</v>
      </c>
      <c r="X762" s="1"/>
      <c r="Y762" s="1"/>
      <c r="Z762" s="1">
        <f>Table19[[#This Row],[Quantity2]]*Table19[[#This Row],[U Cost]]</f>
        <v>0</v>
      </c>
      <c r="AB762" s="1"/>
      <c r="AC762" s="1"/>
      <c r="AD762" s="1">
        <f t="shared" si="930"/>
        <v>0</v>
      </c>
      <c r="AE762" s="1"/>
      <c r="AF762" s="1">
        <f>SUM(Table19[[#This Row],[Total 
Paid]:[Shipping 
Charged]])</f>
        <v>0</v>
      </c>
      <c r="AG762" s="1"/>
      <c r="AH762" s="1"/>
      <c r="AI762" s="1">
        <f t="shared" si="931"/>
        <v>0</v>
      </c>
      <c r="AK762" s="1"/>
      <c r="AL762" s="1"/>
      <c r="AM762" s="1"/>
      <c r="AN762" s="1"/>
      <c r="AP762" s="30">
        <f t="shared" si="928"/>
        <v>0</v>
      </c>
      <c r="AQ762" s="1"/>
      <c r="AR762" s="1">
        <f t="shared" si="933"/>
        <v>0</v>
      </c>
      <c r="AS762" s="1"/>
      <c r="AT762" s="1"/>
      <c r="AU762" s="2">
        <f t="shared" si="932"/>
        <v>0</v>
      </c>
      <c r="AW762" s="1"/>
      <c r="AX762" s="1"/>
      <c r="AY762" s="1"/>
      <c r="AZ762" s="2">
        <f t="shared" si="927"/>
        <v>0</v>
      </c>
      <c r="BA762" s="2">
        <f>SUM(AF762,AH762,-AZ762,-Table19[[#This Row],[Sale Fee]])</f>
        <v>0</v>
      </c>
      <c r="BC762" s="1"/>
      <c r="BD762" s="1"/>
      <c r="BE762" s="1"/>
    </row>
    <row r="763" spans="1:57" x14ac:dyDescent="0.25">
      <c r="A763" s="1"/>
      <c r="B763" s="1"/>
      <c r="E763" s="4"/>
      <c r="F763" s="4"/>
      <c r="Q763" s="1"/>
      <c r="R763" s="1"/>
      <c r="S763" s="1"/>
      <c r="U763" s="1"/>
      <c r="V763" s="1"/>
      <c r="W763" s="1">
        <f t="shared" si="929"/>
        <v>0</v>
      </c>
      <c r="X763" s="1"/>
      <c r="Y763" s="1"/>
      <c r="Z763" s="1">
        <f>Table19[[#This Row],[Quantity2]]*Table19[[#This Row],[U Cost]]</f>
        <v>0</v>
      </c>
      <c r="AB763" s="1"/>
      <c r="AC763" s="1"/>
      <c r="AD763" s="1">
        <f t="shared" si="930"/>
        <v>0</v>
      </c>
      <c r="AE763" s="1"/>
      <c r="AF763" s="1">
        <f>SUM(Table19[[#This Row],[Total 
Paid]:[Shipping 
Charged]])</f>
        <v>0</v>
      </c>
      <c r="AG763" s="1"/>
      <c r="AH763" s="1"/>
      <c r="AI763" s="1">
        <f t="shared" si="931"/>
        <v>0</v>
      </c>
      <c r="AK763" s="1"/>
      <c r="AL763" s="1"/>
      <c r="AM763" s="1"/>
      <c r="AN763" s="1"/>
      <c r="AP763" s="30">
        <f t="shared" si="928"/>
        <v>0</v>
      </c>
      <c r="AQ763" s="1"/>
      <c r="AR763" s="1">
        <f t="shared" si="933"/>
        <v>0</v>
      </c>
      <c r="AS763" s="1"/>
      <c r="AT763" s="1"/>
      <c r="AU763" s="2">
        <f t="shared" si="932"/>
        <v>0</v>
      </c>
      <c r="AW763" s="1"/>
      <c r="AX763" s="1"/>
      <c r="AY763" s="1"/>
      <c r="AZ763" s="2">
        <f t="shared" si="927"/>
        <v>0</v>
      </c>
      <c r="BA763" s="2">
        <f>SUM(AF763,AH763,-AZ763,-Table19[[#This Row],[Sale Fee]])</f>
        <v>0</v>
      </c>
      <c r="BC763" s="1"/>
      <c r="BD763" s="1"/>
      <c r="BE763" s="1"/>
    </row>
    <row r="764" spans="1:57" x14ac:dyDescent="0.25">
      <c r="A764" s="1"/>
      <c r="B764" s="1"/>
      <c r="E764" s="4"/>
      <c r="F764" s="4"/>
      <c r="Q764" s="1"/>
      <c r="R764" s="1"/>
      <c r="S764" s="1"/>
      <c r="U764" s="1"/>
      <c r="V764" s="1"/>
      <c r="W764" s="1">
        <f t="shared" si="929"/>
        <v>0</v>
      </c>
      <c r="X764" s="1"/>
      <c r="Y764" s="1"/>
      <c r="Z764" s="1">
        <f>Table19[[#This Row],[Quantity2]]*Table19[[#This Row],[U Cost]]</f>
        <v>0</v>
      </c>
      <c r="AB764" s="1"/>
      <c r="AC764" s="1"/>
      <c r="AD764" s="1">
        <f t="shared" si="930"/>
        <v>0</v>
      </c>
      <c r="AE764" s="1"/>
      <c r="AF764" s="1">
        <f>SUM(Table19[[#This Row],[Total 
Paid]:[Shipping 
Charged]])</f>
        <v>0</v>
      </c>
      <c r="AG764" s="1"/>
      <c r="AH764" s="1"/>
      <c r="AI764" s="1">
        <f t="shared" si="931"/>
        <v>0</v>
      </c>
      <c r="AK764" s="1"/>
      <c r="AL764" s="1"/>
      <c r="AM764" s="1"/>
      <c r="AN764" s="1"/>
      <c r="AP764" s="30">
        <f t="shared" si="928"/>
        <v>0</v>
      </c>
      <c r="AQ764" s="1"/>
      <c r="AR764" s="1">
        <f t="shared" si="933"/>
        <v>0</v>
      </c>
      <c r="AS764" s="1"/>
      <c r="AT764" s="1"/>
      <c r="AU764" s="2">
        <f t="shared" si="932"/>
        <v>0</v>
      </c>
      <c r="AW764" s="1"/>
      <c r="AX764" s="1"/>
      <c r="AY764" s="1"/>
      <c r="AZ764" s="2">
        <f t="shared" si="927"/>
        <v>0</v>
      </c>
      <c r="BA764" s="2">
        <f>SUM(AF764,AH764,-AZ764,-Table19[[#This Row],[Sale Fee]])</f>
        <v>0</v>
      </c>
      <c r="BC764" s="1"/>
      <c r="BD764" s="1"/>
      <c r="BE764" s="1"/>
    </row>
    <row r="765" spans="1:57" x14ac:dyDescent="0.25">
      <c r="A765" s="1"/>
      <c r="B765" s="1"/>
      <c r="E765" s="4"/>
      <c r="F765" s="4"/>
      <c r="Q765" s="1"/>
      <c r="R765" s="1"/>
      <c r="S765" s="1"/>
      <c r="U765" s="1"/>
      <c r="V765" s="1"/>
      <c r="W765" s="1">
        <f t="shared" si="929"/>
        <v>0</v>
      </c>
      <c r="X765" s="1"/>
      <c r="Y765" s="1"/>
      <c r="Z765" s="1">
        <f>Table19[[#This Row],[Quantity2]]*Table19[[#This Row],[U Cost]]</f>
        <v>0</v>
      </c>
      <c r="AB765" s="1"/>
      <c r="AC765" s="1"/>
      <c r="AD765" s="1">
        <f t="shared" si="930"/>
        <v>0</v>
      </c>
      <c r="AE765" s="1"/>
      <c r="AF765" s="1">
        <f>SUM(Table19[[#This Row],[Total 
Paid]:[Shipping 
Charged]])</f>
        <v>0</v>
      </c>
      <c r="AG765" s="1"/>
      <c r="AH765" s="1"/>
      <c r="AI765" s="1">
        <f t="shared" si="931"/>
        <v>0</v>
      </c>
      <c r="AK765" s="1"/>
      <c r="AL765" s="1"/>
      <c r="AM765" s="1"/>
      <c r="AN765" s="1"/>
      <c r="AP765" s="30">
        <f t="shared" si="928"/>
        <v>0</v>
      </c>
      <c r="AQ765" s="1"/>
      <c r="AR765" s="1">
        <f t="shared" si="933"/>
        <v>0</v>
      </c>
      <c r="AS765" s="1"/>
      <c r="AT765" s="1"/>
      <c r="AU765" s="2">
        <f t="shared" si="932"/>
        <v>0</v>
      </c>
      <c r="AW765" s="1"/>
      <c r="AX765" s="1"/>
      <c r="AY765" s="1"/>
      <c r="AZ765" s="2">
        <f t="shared" si="927"/>
        <v>0</v>
      </c>
      <c r="BA765" s="2">
        <f>SUM(AF765,AH765,-AZ765,-Table19[[#This Row],[Sale Fee]])</f>
        <v>0</v>
      </c>
      <c r="BC765" s="1"/>
      <c r="BD765" s="1"/>
      <c r="BE765" s="1"/>
    </row>
    <row r="766" spans="1:57" x14ac:dyDescent="0.25">
      <c r="A766" s="1"/>
      <c r="B766" s="1"/>
      <c r="E766" s="4"/>
      <c r="F766" s="4"/>
      <c r="Q766" s="1"/>
      <c r="R766" s="1"/>
      <c r="S766" s="1"/>
      <c r="U766" s="1"/>
      <c r="V766" s="1"/>
      <c r="W766" s="1">
        <f t="shared" si="929"/>
        <v>0</v>
      </c>
      <c r="X766" s="1"/>
      <c r="Y766" s="1"/>
      <c r="Z766" s="1">
        <f>Table19[[#This Row],[Quantity2]]*Table19[[#This Row],[U Cost]]</f>
        <v>0</v>
      </c>
      <c r="AB766" s="1"/>
      <c r="AC766" s="1"/>
      <c r="AD766" s="1">
        <f t="shared" si="930"/>
        <v>0</v>
      </c>
      <c r="AE766" s="1"/>
      <c r="AF766" s="1">
        <f>SUM(Table19[[#This Row],[Total 
Paid]:[Shipping 
Charged]])</f>
        <v>0</v>
      </c>
      <c r="AG766" s="1"/>
      <c r="AH766" s="1"/>
      <c r="AI766" s="1">
        <f t="shared" si="931"/>
        <v>0</v>
      </c>
      <c r="AK766" s="1"/>
      <c r="AL766" s="1"/>
      <c r="AM766" s="1"/>
      <c r="AN766" s="1"/>
      <c r="AP766" s="30">
        <f t="shared" si="928"/>
        <v>0</v>
      </c>
      <c r="AQ766" s="1"/>
      <c r="AR766" s="1">
        <f t="shared" si="933"/>
        <v>0</v>
      </c>
      <c r="AS766" s="1"/>
      <c r="AT766" s="1"/>
      <c r="AU766" s="2">
        <f t="shared" si="932"/>
        <v>0</v>
      </c>
      <c r="AW766" s="1"/>
      <c r="AX766" s="1"/>
      <c r="AY766" s="1"/>
      <c r="AZ766" s="2">
        <f t="shared" si="927"/>
        <v>0</v>
      </c>
      <c r="BA766" s="2">
        <f>SUM(AF766,AH766,-AZ766,-Table19[[#This Row],[Sale Fee]])</f>
        <v>0</v>
      </c>
      <c r="BC766" s="1"/>
      <c r="BD766" s="1"/>
      <c r="BE766" s="1"/>
    </row>
    <row r="767" spans="1:57" x14ac:dyDescent="0.25">
      <c r="A767" s="1"/>
      <c r="B767" s="1"/>
      <c r="E767" s="4"/>
      <c r="F767" s="4"/>
      <c r="Q767" s="1"/>
      <c r="R767" s="1"/>
      <c r="S767" s="1"/>
      <c r="U767" s="1"/>
      <c r="V767" s="1"/>
      <c r="W767" s="1">
        <f t="shared" si="929"/>
        <v>0</v>
      </c>
      <c r="X767" s="1"/>
      <c r="Y767" s="1"/>
      <c r="Z767" s="1">
        <f>Table19[[#This Row],[Quantity2]]*Table19[[#This Row],[U Cost]]</f>
        <v>0</v>
      </c>
      <c r="AB767" s="1"/>
      <c r="AC767" s="1"/>
      <c r="AD767" s="1">
        <f t="shared" si="930"/>
        <v>0</v>
      </c>
      <c r="AE767" s="1"/>
      <c r="AF767" s="1">
        <f>SUM(Table19[[#This Row],[Total 
Paid]:[Shipping 
Charged]])</f>
        <v>0</v>
      </c>
      <c r="AG767" s="1"/>
      <c r="AH767" s="1"/>
      <c r="AI767" s="1">
        <f t="shared" si="931"/>
        <v>0</v>
      </c>
      <c r="AK767" s="1"/>
      <c r="AL767" s="1"/>
      <c r="AM767" s="1"/>
      <c r="AN767" s="1"/>
      <c r="AP767" s="30">
        <f t="shared" si="928"/>
        <v>0</v>
      </c>
      <c r="AQ767" s="1"/>
      <c r="AR767" s="1">
        <f t="shared" si="933"/>
        <v>0</v>
      </c>
      <c r="AS767" s="1"/>
      <c r="AT767" s="1"/>
      <c r="AU767" s="2">
        <f t="shared" si="932"/>
        <v>0</v>
      </c>
      <c r="AW767" s="1"/>
      <c r="AX767" s="1"/>
      <c r="AY767" s="1"/>
      <c r="AZ767" s="2">
        <f t="shared" si="927"/>
        <v>0</v>
      </c>
      <c r="BA767" s="2">
        <f>SUM(AF767,AH767,-AZ767,-Table19[[#This Row],[Sale Fee]])</f>
        <v>0</v>
      </c>
      <c r="BC767" s="1"/>
      <c r="BD767" s="1"/>
      <c r="BE767" s="1"/>
    </row>
    <row r="768" spans="1:57" x14ac:dyDescent="0.25">
      <c r="A768" s="1"/>
      <c r="B768" s="1"/>
      <c r="E768" s="4"/>
      <c r="F768" s="4"/>
      <c r="Q768" s="1"/>
      <c r="R768" s="1"/>
      <c r="S768" s="1"/>
      <c r="U768" s="1"/>
      <c r="V768" s="1"/>
      <c r="W768" s="1">
        <f t="shared" si="929"/>
        <v>0</v>
      </c>
      <c r="X768" s="1"/>
      <c r="Y768" s="1"/>
      <c r="Z768" s="1">
        <f>Table19[[#This Row],[Quantity2]]*Table19[[#This Row],[U Cost]]</f>
        <v>0</v>
      </c>
      <c r="AB768" s="1"/>
      <c r="AC768" s="1"/>
      <c r="AD768" s="1">
        <f t="shared" si="930"/>
        <v>0</v>
      </c>
      <c r="AE768" s="1"/>
      <c r="AF768" s="1">
        <f>SUM(Table19[[#This Row],[Total 
Paid]:[Shipping 
Charged]])</f>
        <v>0</v>
      </c>
      <c r="AG768" s="1"/>
      <c r="AH768" s="1"/>
      <c r="AI768" s="1">
        <f t="shared" si="931"/>
        <v>0</v>
      </c>
      <c r="AK768" s="1"/>
      <c r="AL768" s="1"/>
      <c r="AM768" s="1"/>
      <c r="AN768" s="1"/>
      <c r="AP768" s="30">
        <f t="shared" si="928"/>
        <v>0</v>
      </c>
      <c r="AQ768" s="1"/>
      <c r="AR768" s="1">
        <f t="shared" si="933"/>
        <v>0</v>
      </c>
      <c r="AS768" s="1"/>
      <c r="AT768" s="1"/>
      <c r="AU768" s="2">
        <f t="shared" si="932"/>
        <v>0</v>
      </c>
      <c r="AW768" s="1"/>
      <c r="AX768" s="1"/>
      <c r="AY768" s="1"/>
      <c r="AZ768" s="2">
        <f t="shared" si="927"/>
        <v>0</v>
      </c>
      <c r="BA768" s="2">
        <f>SUM(AF768,AH768,-AZ768,-Table19[[#This Row],[Sale Fee]])</f>
        <v>0</v>
      </c>
      <c r="BC768" s="1"/>
      <c r="BD768" s="1"/>
      <c r="BE768" s="1"/>
    </row>
    <row r="769" spans="1:57" x14ac:dyDescent="0.25">
      <c r="A769" s="1"/>
      <c r="B769" s="1"/>
      <c r="E769" s="4"/>
      <c r="F769" s="4"/>
      <c r="Q769" s="1"/>
      <c r="R769" s="1"/>
      <c r="S769" s="1"/>
      <c r="U769" s="1"/>
      <c r="V769" s="1"/>
      <c r="W769" s="1">
        <f t="shared" si="929"/>
        <v>0</v>
      </c>
      <c r="X769" s="1"/>
      <c r="Y769" s="1"/>
      <c r="Z769" s="1">
        <f>Table19[[#This Row],[Quantity2]]*Table19[[#This Row],[U Cost]]</f>
        <v>0</v>
      </c>
      <c r="AB769" s="1"/>
      <c r="AC769" s="1"/>
      <c r="AD769" s="1">
        <f t="shared" si="930"/>
        <v>0</v>
      </c>
      <c r="AE769" s="1"/>
      <c r="AF769" s="1">
        <f>SUM(Table19[[#This Row],[Total 
Paid]:[Shipping 
Charged]])</f>
        <v>0</v>
      </c>
      <c r="AG769" s="1"/>
      <c r="AH769" s="1"/>
      <c r="AI769" s="1">
        <f t="shared" si="931"/>
        <v>0</v>
      </c>
      <c r="AK769" s="1"/>
      <c r="AL769" s="1"/>
      <c r="AM769" s="1"/>
      <c r="AN769" s="1"/>
      <c r="AP769" s="30">
        <f t="shared" si="928"/>
        <v>0</v>
      </c>
      <c r="AQ769" s="1"/>
      <c r="AR769" s="1">
        <f t="shared" si="933"/>
        <v>0</v>
      </c>
      <c r="AS769" s="1"/>
      <c r="AT769" s="1"/>
      <c r="AU769" s="2">
        <f t="shared" si="932"/>
        <v>0</v>
      </c>
      <c r="AW769" s="1"/>
      <c r="AX769" s="1"/>
      <c r="AY769" s="1"/>
      <c r="AZ769" s="2">
        <f t="shared" si="927"/>
        <v>0</v>
      </c>
      <c r="BA769" s="2">
        <f>SUM(AF769,AH769,-AZ769,-Table19[[#This Row],[Sale Fee]])</f>
        <v>0</v>
      </c>
      <c r="BC769" s="1"/>
      <c r="BD769" s="1"/>
      <c r="BE769" s="1"/>
    </row>
    <row r="770" spans="1:57" x14ac:dyDescent="0.25">
      <c r="A770" s="1"/>
      <c r="B770" s="1"/>
      <c r="E770" s="4"/>
      <c r="F770" s="4"/>
      <c r="Q770" s="1"/>
      <c r="R770" s="1"/>
      <c r="S770" s="1"/>
      <c r="U770" s="1"/>
      <c r="V770" s="1"/>
      <c r="W770" s="1">
        <f t="shared" si="929"/>
        <v>0</v>
      </c>
      <c r="X770" s="1"/>
      <c r="Y770" s="1"/>
      <c r="Z770" s="1">
        <f>Table19[[#This Row],[Quantity2]]*Table19[[#This Row],[U Cost]]</f>
        <v>0</v>
      </c>
      <c r="AB770" s="1"/>
      <c r="AC770" s="1"/>
      <c r="AD770" s="1">
        <f t="shared" si="930"/>
        <v>0</v>
      </c>
      <c r="AE770" s="1"/>
      <c r="AF770" s="1">
        <f>SUM(Table19[[#This Row],[Total 
Paid]:[Shipping 
Charged]])</f>
        <v>0</v>
      </c>
      <c r="AG770" s="1"/>
      <c r="AH770" s="1"/>
      <c r="AI770" s="1">
        <f t="shared" si="931"/>
        <v>0</v>
      </c>
      <c r="AK770" s="1"/>
      <c r="AL770" s="1"/>
      <c r="AM770" s="1"/>
      <c r="AN770" s="1"/>
      <c r="AP770" s="30">
        <f t="shared" si="928"/>
        <v>0</v>
      </c>
      <c r="AQ770" s="1"/>
      <c r="AR770" s="1">
        <f t="shared" si="933"/>
        <v>0</v>
      </c>
      <c r="AS770" s="1"/>
      <c r="AT770" s="1"/>
      <c r="AU770" s="2">
        <f t="shared" si="932"/>
        <v>0</v>
      </c>
      <c r="AW770" s="1"/>
      <c r="AX770" s="1"/>
      <c r="AY770" s="1"/>
      <c r="AZ770" s="2">
        <f t="shared" si="927"/>
        <v>0</v>
      </c>
      <c r="BA770" s="2">
        <f>SUM(AF770,AH770,-AZ770,-Table19[[#This Row],[Sale Fee]])</f>
        <v>0</v>
      </c>
      <c r="BC770" s="1"/>
      <c r="BD770" s="1"/>
      <c r="BE770" s="1"/>
    </row>
    <row r="771" spans="1:57" x14ac:dyDescent="0.25">
      <c r="A771" s="1"/>
      <c r="B771" s="1"/>
      <c r="E771" s="4"/>
      <c r="F771" s="4"/>
      <c r="Q771" s="1"/>
      <c r="R771" s="1"/>
      <c r="S771" s="1"/>
      <c r="U771" s="1"/>
      <c r="V771" s="1"/>
      <c r="W771" s="1">
        <f t="shared" si="929"/>
        <v>0</v>
      </c>
      <c r="X771" s="1"/>
      <c r="Y771" s="1"/>
      <c r="Z771" s="1">
        <f>Table19[[#This Row],[Quantity2]]*Table19[[#This Row],[U Cost]]</f>
        <v>0</v>
      </c>
      <c r="AB771" s="1"/>
      <c r="AC771" s="1"/>
      <c r="AD771" s="1">
        <f t="shared" si="930"/>
        <v>0</v>
      </c>
      <c r="AE771" s="1"/>
      <c r="AF771" s="1">
        <f>SUM(Table19[[#This Row],[Total 
Paid]:[Shipping 
Charged]])</f>
        <v>0</v>
      </c>
      <c r="AG771" s="1"/>
      <c r="AH771" s="1"/>
      <c r="AI771" s="1">
        <f t="shared" si="931"/>
        <v>0</v>
      </c>
      <c r="AK771" s="1"/>
      <c r="AL771" s="1"/>
      <c r="AM771" s="1"/>
      <c r="AN771" s="1"/>
      <c r="AP771" s="30">
        <f t="shared" si="928"/>
        <v>0</v>
      </c>
      <c r="AQ771" s="1"/>
      <c r="AR771" s="1">
        <f t="shared" si="933"/>
        <v>0</v>
      </c>
      <c r="AS771" s="1"/>
      <c r="AT771" s="1"/>
      <c r="AU771" s="2">
        <f t="shared" si="932"/>
        <v>0</v>
      </c>
      <c r="AW771" s="1"/>
      <c r="AX771" s="1"/>
      <c r="AY771" s="1"/>
      <c r="AZ771" s="2">
        <f t="shared" si="927"/>
        <v>0</v>
      </c>
      <c r="BA771" s="2">
        <f>SUM(AF771,AH771,-AZ771,-Table19[[#This Row],[Sale Fee]])</f>
        <v>0</v>
      </c>
      <c r="BC771" s="1"/>
      <c r="BD771" s="1"/>
      <c r="BE771" s="1"/>
    </row>
    <row r="772" spans="1:57" x14ac:dyDescent="0.25">
      <c r="A772" s="1"/>
      <c r="B772" s="1"/>
      <c r="E772" s="4"/>
      <c r="F772" s="4"/>
      <c r="Q772" s="1"/>
      <c r="R772" s="1"/>
      <c r="S772" s="1"/>
      <c r="U772" s="1"/>
      <c r="V772" s="1"/>
      <c r="W772" s="1">
        <f t="shared" si="929"/>
        <v>0</v>
      </c>
      <c r="X772" s="1"/>
      <c r="Y772" s="1"/>
      <c r="Z772" s="1">
        <f>Table19[[#This Row],[Quantity2]]*Table19[[#This Row],[U Cost]]</f>
        <v>0</v>
      </c>
      <c r="AB772" s="1"/>
      <c r="AC772" s="1"/>
      <c r="AD772" s="1">
        <f t="shared" si="930"/>
        <v>0</v>
      </c>
      <c r="AE772" s="1"/>
      <c r="AF772" s="1">
        <f>SUM(Table19[[#This Row],[Total 
Paid]:[Shipping 
Charged]])</f>
        <v>0</v>
      </c>
      <c r="AG772" s="1"/>
      <c r="AH772" s="1"/>
      <c r="AI772" s="1">
        <f t="shared" si="931"/>
        <v>0</v>
      </c>
      <c r="AK772" s="1"/>
      <c r="AL772" s="1"/>
      <c r="AM772" s="1"/>
      <c r="AN772" s="1"/>
      <c r="AP772" s="30">
        <f t="shared" si="928"/>
        <v>0</v>
      </c>
      <c r="AQ772" s="1"/>
      <c r="AR772" s="1">
        <f t="shared" si="933"/>
        <v>0</v>
      </c>
      <c r="AS772" s="1"/>
      <c r="AT772" s="1"/>
      <c r="AU772" s="2">
        <f t="shared" si="932"/>
        <v>0</v>
      </c>
      <c r="AW772" s="1"/>
      <c r="AX772" s="1"/>
      <c r="AY772" s="1"/>
      <c r="AZ772" s="2">
        <f t="shared" si="927"/>
        <v>0</v>
      </c>
      <c r="BA772" s="2">
        <f>SUM(AF772,AH772,-AZ772,-Table19[[#This Row],[Sale Fee]])</f>
        <v>0</v>
      </c>
      <c r="BC772" s="1"/>
      <c r="BD772" s="1"/>
      <c r="BE772" s="1"/>
    </row>
    <row r="773" spans="1:57" x14ac:dyDescent="0.25">
      <c r="A773" s="1"/>
      <c r="B773" s="1"/>
      <c r="E773" s="4"/>
      <c r="F773" s="4"/>
      <c r="Q773" s="1"/>
      <c r="R773" s="1"/>
      <c r="S773" s="1"/>
      <c r="U773" s="1"/>
      <c r="V773" s="1"/>
      <c r="W773" s="1">
        <f t="shared" si="929"/>
        <v>0</v>
      </c>
      <c r="X773" s="1"/>
      <c r="Y773" s="1"/>
      <c r="Z773" s="1">
        <f>Table19[[#This Row],[Quantity2]]*Table19[[#This Row],[U Cost]]</f>
        <v>0</v>
      </c>
      <c r="AB773" s="1"/>
      <c r="AC773" s="1"/>
      <c r="AD773" s="1">
        <f t="shared" si="930"/>
        <v>0</v>
      </c>
      <c r="AE773" s="1"/>
      <c r="AF773" s="1">
        <f>SUM(Table19[[#This Row],[Total 
Paid]:[Shipping 
Charged]])</f>
        <v>0</v>
      </c>
      <c r="AG773" s="1"/>
      <c r="AH773" s="1"/>
      <c r="AI773" s="1">
        <f t="shared" si="931"/>
        <v>0</v>
      </c>
      <c r="AK773" s="1"/>
      <c r="AL773" s="1"/>
      <c r="AM773" s="1"/>
      <c r="AN773" s="1"/>
      <c r="AP773" s="30">
        <f t="shared" si="928"/>
        <v>0</v>
      </c>
      <c r="AQ773" s="1"/>
      <c r="AR773" s="1">
        <f t="shared" si="933"/>
        <v>0</v>
      </c>
      <c r="AS773" s="1"/>
      <c r="AT773" s="1"/>
      <c r="AU773" s="2">
        <f t="shared" si="932"/>
        <v>0</v>
      </c>
      <c r="AW773" s="1"/>
      <c r="AX773" s="1"/>
      <c r="AY773" s="1"/>
      <c r="AZ773" s="2">
        <f t="shared" si="927"/>
        <v>0</v>
      </c>
      <c r="BA773" s="2">
        <f>SUM(AF773,AH773,-AZ773,-Table19[[#This Row],[Sale Fee]])</f>
        <v>0</v>
      </c>
      <c r="BC773" s="1"/>
      <c r="BD773" s="1"/>
      <c r="BE773" s="1"/>
    </row>
    <row r="774" spans="1:57" x14ac:dyDescent="0.25">
      <c r="A774" s="1"/>
      <c r="B774" s="1"/>
      <c r="E774" s="4"/>
      <c r="F774" s="4"/>
      <c r="Q774" s="1"/>
      <c r="R774" s="1"/>
      <c r="S774" s="1"/>
      <c r="U774" s="1"/>
      <c r="V774" s="1"/>
      <c r="W774" s="1">
        <f t="shared" si="929"/>
        <v>0</v>
      </c>
      <c r="X774" s="1"/>
      <c r="Y774" s="1"/>
      <c r="Z774" s="1">
        <f>Table19[[#This Row],[Quantity2]]*Table19[[#This Row],[U Cost]]</f>
        <v>0</v>
      </c>
      <c r="AB774" s="1"/>
      <c r="AC774" s="1"/>
      <c r="AD774" s="1">
        <f t="shared" si="930"/>
        <v>0</v>
      </c>
      <c r="AE774" s="1"/>
      <c r="AF774" s="1">
        <f>SUM(Table19[[#This Row],[Total 
Paid]:[Shipping 
Charged]])</f>
        <v>0</v>
      </c>
      <c r="AG774" s="1"/>
      <c r="AH774" s="1"/>
      <c r="AI774" s="1">
        <f t="shared" si="931"/>
        <v>0</v>
      </c>
      <c r="AK774" s="1"/>
      <c r="AL774" s="1"/>
      <c r="AM774" s="1"/>
      <c r="AN774" s="1"/>
      <c r="AP774" s="30">
        <f t="shared" si="928"/>
        <v>0</v>
      </c>
      <c r="AQ774" s="1"/>
      <c r="AR774" s="1">
        <f t="shared" si="933"/>
        <v>0</v>
      </c>
      <c r="AS774" s="1"/>
      <c r="AT774" s="1"/>
      <c r="AU774" s="2">
        <f t="shared" si="932"/>
        <v>0</v>
      </c>
      <c r="AW774" s="1"/>
      <c r="AX774" s="1"/>
      <c r="AY774" s="1"/>
      <c r="AZ774" s="2">
        <f t="shared" si="927"/>
        <v>0</v>
      </c>
      <c r="BA774" s="2">
        <f>SUM(AF774,AH774,-AZ774,-Table19[[#This Row],[Sale Fee]])</f>
        <v>0</v>
      </c>
      <c r="BC774" s="1"/>
      <c r="BD774" s="1"/>
      <c r="BE774" s="1"/>
    </row>
    <row r="775" spans="1:57" x14ac:dyDescent="0.25">
      <c r="A775" s="1"/>
      <c r="B775" s="1"/>
      <c r="E775" s="4"/>
      <c r="F775" s="4"/>
      <c r="Q775" s="1"/>
      <c r="R775" s="1"/>
      <c r="S775" s="1"/>
      <c r="U775" s="1"/>
      <c r="V775" s="1"/>
      <c r="W775" s="1">
        <f t="shared" si="929"/>
        <v>0</v>
      </c>
      <c r="X775" s="1"/>
      <c r="Y775" s="1"/>
      <c r="Z775" s="1">
        <f>Table19[[#This Row],[Quantity2]]*Table19[[#This Row],[U Cost]]</f>
        <v>0</v>
      </c>
      <c r="AB775" s="1"/>
      <c r="AC775" s="1"/>
      <c r="AD775" s="1">
        <f t="shared" si="930"/>
        <v>0</v>
      </c>
      <c r="AE775" s="1"/>
      <c r="AF775" s="1">
        <f>SUM(Table19[[#This Row],[Total 
Paid]:[Shipping 
Charged]])</f>
        <v>0</v>
      </c>
      <c r="AG775" s="1"/>
      <c r="AH775" s="1"/>
      <c r="AI775" s="1">
        <f t="shared" si="931"/>
        <v>0</v>
      </c>
      <c r="AK775" s="1"/>
      <c r="AL775" s="1"/>
      <c r="AM775" s="1"/>
      <c r="AN775" s="1"/>
      <c r="AP775" s="30">
        <f t="shared" si="928"/>
        <v>0</v>
      </c>
      <c r="AQ775" s="1"/>
      <c r="AR775" s="1">
        <f t="shared" si="933"/>
        <v>0</v>
      </c>
      <c r="AS775" s="1"/>
      <c r="AT775" s="1"/>
      <c r="AU775" s="2">
        <f t="shared" si="932"/>
        <v>0</v>
      </c>
      <c r="AW775" s="1"/>
      <c r="AX775" s="1"/>
      <c r="AY775" s="1"/>
      <c r="AZ775" s="2">
        <f t="shared" si="927"/>
        <v>0</v>
      </c>
      <c r="BA775" s="2">
        <f>SUM(AF775,AH775,-AZ775,-Table19[[#This Row],[Sale Fee]])</f>
        <v>0</v>
      </c>
      <c r="BC775" s="1"/>
      <c r="BD775" s="1"/>
      <c r="BE775" s="1"/>
    </row>
    <row r="776" spans="1:57" x14ac:dyDescent="0.25">
      <c r="A776" s="1"/>
      <c r="B776" s="1"/>
      <c r="E776" s="4"/>
      <c r="F776" s="4"/>
      <c r="Q776" s="1"/>
      <c r="R776" s="1"/>
      <c r="S776" s="1"/>
      <c r="U776" s="1"/>
      <c r="V776" s="1"/>
      <c r="W776" s="1">
        <f t="shared" si="929"/>
        <v>0</v>
      </c>
      <c r="X776" s="1"/>
      <c r="Y776" s="1"/>
      <c r="Z776" s="1">
        <f>Table19[[#This Row],[Quantity2]]*Table19[[#This Row],[U Cost]]</f>
        <v>0</v>
      </c>
      <c r="AB776" s="1"/>
      <c r="AC776" s="1"/>
      <c r="AD776" s="1">
        <f t="shared" si="930"/>
        <v>0</v>
      </c>
      <c r="AE776" s="1"/>
      <c r="AF776" s="1">
        <f>SUM(Table19[[#This Row],[Total 
Paid]:[Shipping 
Charged]])</f>
        <v>0</v>
      </c>
      <c r="AG776" s="1"/>
      <c r="AH776" s="1"/>
      <c r="AI776" s="1">
        <f t="shared" si="931"/>
        <v>0</v>
      </c>
      <c r="AK776" s="1"/>
      <c r="AL776" s="1"/>
      <c r="AM776" s="1"/>
      <c r="AN776" s="1"/>
      <c r="AP776" s="30">
        <f t="shared" si="928"/>
        <v>0</v>
      </c>
      <c r="AQ776" s="1"/>
      <c r="AR776" s="1">
        <f t="shared" si="933"/>
        <v>0</v>
      </c>
      <c r="AS776" s="1"/>
      <c r="AT776" s="1"/>
      <c r="AU776" s="2">
        <f t="shared" si="932"/>
        <v>0</v>
      </c>
      <c r="AW776" s="1"/>
      <c r="AX776" s="1"/>
      <c r="AY776" s="1"/>
      <c r="AZ776" s="2">
        <f t="shared" si="927"/>
        <v>0</v>
      </c>
      <c r="BA776" s="2">
        <f>SUM(AF776,AH776,-AZ776,-Table19[[#This Row],[Sale Fee]])</f>
        <v>0</v>
      </c>
      <c r="BC776" s="1"/>
      <c r="BD776" s="1"/>
      <c r="BE776" s="1"/>
    </row>
    <row r="777" spans="1:57" x14ac:dyDescent="0.25">
      <c r="A777" s="1"/>
      <c r="B777" s="1"/>
      <c r="E777" s="4"/>
      <c r="F777" s="4"/>
      <c r="Q777" s="1"/>
      <c r="R777" s="1"/>
      <c r="S777" s="1"/>
      <c r="U777" s="1"/>
      <c r="V777" s="1"/>
      <c r="W777" s="1">
        <f t="shared" si="929"/>
        <v>0</v>
      </c>
      <c r="X777" s="1"/>
      <c r="Y777" s="1"/>
      <c r="Z777" s="1">
        <f>Table19[[#This Row],[Quantity2]]*Table19[[#This Row],[U Cost]]</f>
        <v>0</v>
      </c>
      <c r="AB777" s="1"/>
      <c r="AC777" s="1"/>
      <c r="AD777" s="1">
        <f t="shared" si="930"/>
        <v>0</v>
      </c>
      <c r="AE777" s="1"/>
      <c r="AF777" s="1">
        <f>SUM(Table19[[#This Row],[Total 
Paid]:[Shipping 
Charged]])</f>
        <v>0</v>
      </c>
      <c r="AG777" s="1"/>
      <c r="AH777" s="1"/>
      <c r="AI777" s="1">
        <f t="shared" si="931"/>
        <v>0</v>
      </c>
      <c r="AK777" s="1"/>
      <c r="AL777" s="1"/>
      <c r="AM777" s="1"/>
      <c r="AN777" s="1"/>
      <c r="AP777" s="30">
        <f t="shared" si="928"/>
        <v>0</v>
      </c>
      <c r="AQ777" s="1"/>
      <c r="AR777" s="1">
        <f t="shared" si="933"/>
        <v>0</v>
      </c>
      <c r="AS777" s="1"/>
      <c r="AT777" s="1"/>
      <c r="AU777" s="2">
        <f t="shared" si="932"/>
        <v>0</v>
      </c>
      <c r="AW777" s="1"/>
      <c r="AX777" s="1"/>
      <c r="AY777" s="1"/>
      <c r="AZ777" s="2">
        <f t="shared" si="927"/>
        <v>0</v>
      </c>
      <c r="BA777" s="2">
        <f>SUM(AF777,AH777,-AZ777,-Table19[[#This Row],[Sale Fee]])</f>
        <v>0</v>
      </c>
      <c r="BC777" s="1"/>
      <c r="BD777" s="1"/>
      <c r="BE777" s="1"/>
    </row>
    <row r="778" spans="1:57" x14ac:dyDescent="0.25">
      <c r="A778" s="1"/>
      <c r="B778" s="1"/>
      <c r="E778" s="4"/>
      <c r="F778" s="4"/>
      <c r="Q778" s="1"/>
      <c r="R778" s="1"/>
      <c r="S778" s="1"/>
      <c r="U778" s="1"/>
      <c r="V778" s="1"/>
      <c r="W778" s="1">
        <f t="shared" si="929"/>
        <v>0</v>
      </c>
      <c r="X778" s="1"/>
      <c r="Y778" s="1"/>
      <c r="Z778" s="1">
        <f>Table19[[#This Row],[Quantity2]]*Table19[[#This Row],[U Cost]]</f>
        <v>0</v>
      </c>
      <c r="AB778" s="1"/>
      <c r="AC778" s="1"/>
      <c r="AD778" s="1">
        <f t="shared" si="930"/>
        <v>0</v>
      </c>
      <c r="AE778" s="1"/>
      <c r="AF778" s="1">
        <f>SUM(Table19[[#This Row],[Total 
Paid]:[Shipping 
Charged]])</f>
        <v>0</v>
      </c>
      <c r="AG778" s="1"/>
      <c r="AH778" s="1"/>
      <c r="AI778" s="1">
        <f t="shared" si="931"/>
        <v>0</v>
      </c>
      <c r="AK778" s="1"/>
      <c r="AL778" s="1"/>
      <c r="AM778" s="1"/>
      <c r="AN778" s="1"/>
      <c r="AP778" s="30">
        <f t="shared" si="928"/>
        <v>0</v>
      </c>
      <c r="AQ778" s="1"/>
      <c r="AR778" s="1">
        <f t="shared" si="933"/>
        <v>0</v>
      </c>
      <c r="AS778" s="1"/>
      <c r="AT778" s="1"/>
      <c r="AU778" s="2">
        <f t="shared" si="932"/>
        <v>0</v>
      </c>
      <c r="AW778" s="1"/>
      <c r="AX778" s="1"/>
      <c r="AY778" s="1"/>
      <c r="AZ778" s="2">
        <f t="shared" si="927"/>
        <v>0</v>
      </c>
      <c r="BA778" s="2">
        <f>SUM(AF778,AH778,-AZ778,-Table19[[#This Row],[Sale Fee]])</f>
        <v>0</v>
      </c>
      <c r="BC778" s="1"/>
      <c r="BD778" s="1"/>
      <c r="BE778" s="1"/>
    </row>
    <row r="779" spans="1:57" x14ac:dyDescent="0.25">
      <c r="A779" s="1"/>
      <c r="B779" s="1"/>
      <c r="E779" s="4"/>
      <c r="F779" s="4"/>
      <c r="Q779" s="1"/>
      <c r="R779" s="1"/>
      <c r="S779" s="1"/>
      <c r="U779" s="1"/>
      <c r="V779" s="1"/>
      <c r="W779" s="1">
        <f t="shared" si="929"/>
        <v>0</v>
      </c>
      <c r="X779" s="1"/>
      <c r="Y779" s="1"/>
      <c r="Z779" s="1">
        <f>Table19[[#This Row],[Quantity2]]*Table19[[#This Row],[U Cost]]</f>
        <v>0</v>
      </c>
      <c r="AB779" s="1"/>
      <c r="AC779" s="1"/>
      <c r="AD779" s="1">
        <f t="shared" si="930"/>
        <v>0</v>
      </c>
      <c r="AE779" s="1"/>
      <c r="AF779" s="1">
        <f>SUM(Table19[[#This Row],[Total 
Paid]:[Shipping 
Charged]])</f>
        <v>0</v>
      </c>
      <c r="AG779" s="1"/>
      <c r="AH779" s="1"/>
      <c r="AI779" s="1">
        <f t="shared" si="931"/>
        <v>0</v>
      </c>
      <c r="AK779" s="1"/>
      <c r="AL779" s="1"/>
      <c r="AM779" s="1"/>
      <c r="AN779" s="1"/>
      <c r="AP779" s="30">
        <f t="shared" si="928"/>
        <v>0</v>
      </c>
      <c r="AQ779" s="1"/>
      <c r="AR779" s="1">
        <f t="shared" si="933"/>
        <v>0</v>
      </c>
      <c r="AS779" s="1"/>
      <c r="AT779" s="1"/>
      <c r="AU779" s="2">
        <f t="shared" si="932"/>
        <v>0</v>
      </c>
      <c r="AW779" s="1"/>
      <c r="AX779" s="1"/>
      <c r="AY779" s="1"/>
      <c r="AZ779" s="2">
        <f t="shared" si="927"/>
        <v>0</v>
      </c>
      <c r="BA779" s="2">
        <f>SUM(AF779,AH779,-AZ779,-Table19[[#This Row],[Sale Fee]])</f>
        <v>0</v>
      </c>
      <c r="BC779" s="1"/>
      <c r="BD779" s="1"/>
      <c r="BE779" s="1"/>
    </row>
    <row r="780" spans="1:57" x14ac:dyDescent="0.25">
      <c r="A780" s="1"/>
      <c r="B780" s="1"/>
      <c r="E780" s="4"/>
      <c r="F780" s="4"/>
      <c r="Q780" s="1"/>
      <c r="R780" s="1"/>
      <c r="S780" s="1"/>
      <c r="U780" s="1"/>
      <c r="V780" s="1"/>
      <c r="W780" s="1">
        <f t="shared" si="929"/>
        <v>0</v>
      </c>
      <c r="X780" s="1"/>
      <c r="Y780" s="1"/>
      <c r="Z780" s="1">
        <f>Table19[[#This Row],[Quantity2]]*Table19[[#This Row],[U Cost]]</f>
        <v>0</v>
      </c>
      <c r="AB780" s="1"/>
      <c r="AC780" s="1"/>
      <c r="AD780" s="1">
        <f t="shared" si="930"/>
        <v>0</v>
      </c>
      <c r="AE780" s="1"/>
      <c r="AF780" s="1">
        <f>SUM(Table19[[#This Row],[Total 
Paid]:[Shipping 
Charged]])</f>
        <v>0</v>
      </c>
      <c r="AG780" s="1"/>
      <c r="AH780" s="1"/>
      <c r="AI780" s="1">
        <f t="shared" si="931"/>
        <v>0</v>
      </c>
      <c r="AK780" s="1"/>
      <c r="AL780" s="1"/>
      <c r="AM780" s="1"/>
      <c r="AN780" s="1"/>
      <c r="AP780" s="30">
        <f t="shared" si="928"/>
        <v>0</v>
      </c>
      <c r="AQ780" s="1"/>
      <c r="AR780" s="1">
        <f t="shared" si="933"/>
        <v>0</v>
      </c>
      <c r="AS780" s="1"/>
      <c r="AT780" s="1"/>
      <c r="AU780" s="2">
        <f t="shared" si="932"/>
        <v>0</v>
      </c>
      <c r="AW780" s="1"/>
      <c r="AX780" s="1"/>
      <c r="AY780" s="1"/>
      <c r="AZ780" s="2">
        <f t="shared" si="927"/>
        <v>0</v>
      </c>
      <c r="BA780" s="2">
        <f>SUM(AF780,AH780,-AZ780,-Table19[[#This Row],[Sale Fee]])</f>
        <v>0</v>
      </c>
      <c r="BC780" s="1"/>
      <c r="BD780" s="1"/>
      <c r="BE780" s="1"/>
    </row>
    <row r="781" spans="1:57" x14ac:dyDescent="0.25">
      <c r="A781" s="1"/>
      <c r="B781" s="1"/>
      <c r="E781" s="4"/>
      <c r="F781" s="4"/>
      <c r="Q781" s="1"/>
      <c r="R781" s="1"/>
      <c r="S781" s="1"/>
      <c r="U781" s="1"/>
      <c r="V781" s="1"/>
      <c r="W781" s="1">
        <f t="shared" si="929"/>
        <v>0</v>
      </c>
      <c r="X781" s="1"/>
      <c r="Y781" s="1"/>
      <c r="Z781" s="1">
        <f>Table19[[#This Row],[Quantity2]]*Table19[[#This Row],[U Cost]]</f>
        <v>0</v>
      </c>
      <c r="AB781" s="1"/>
      <c r="AC781" s="1"/>
      <c r="AD781" s="1">
        <f t="shared" si="930"/>
        <v>0</v>
      </c>
      <c r="AE781" s="1"/>
      <c r="AF781" s="1">
        <f>SUM(Table19[[#This Row],[Total 
Paid]:[Shipping 
Charged]])</f>
        <v>0</v>
      </c>
      <c r="AG781" s="1"/>
      <c r="AH781" s="1"/>
      <c r="AI781" s="1">
        <f t="shared" si="931"/>
        <v>0</v>
      </c>
      <c r="AK781" s="1"/>
      <c r="AL781" s="1"/>
      <c r="AM781" s="1"/>
      <c r="AN781" s="1"/>
      <c r="AP781" s="30">
        <f t="shared" si="928"/>
        <v>0</v>
      </c>
      <c r="AQ781" s="1"/>
      <c r="AR781" s="1">
        <f t="shared" si="933"/>
        <v>0</v>
      </c>
      <c r="AS781" s="1"/>
      <c r="AT781" s="1"/>
      <c r="AU781" s="2">
        <f t="shared" si="932"/>
        <v>0</v>
      </c>
      <c r="AW781" s="1"/>
      <c r="AX781" s="1"/>
      <c r="AY781" s="1"/>
      <c r="AZ781" s="2">
        <f t="shared" si="927"/>
        <v>0</v>
      </c>
      <c r="BA781" s="2">
        <f>SUM(AF781,AH781,-AZ781,-Table19[[#This Row],[Sale Fee]])</f>
        <v>0</v>
      </c>
      <c r="BC781" s="1"/>
      <c r="BD781" s="1"/>
      <c r="BE781" s="1"/>
    </row>
    <row r="782" spans="1:57" x14ac:dyDescent="0.25">
      <c r="A782" s="1"/>
      <c r="B782" s="1"/>
      <c r="E782" s="4"/>
      <c r="F782" s="4"/>
      <c r="Q782" s="1"/>
      <c r="R782" s="1"/>
      <c r="S782" s="1"/>
      <c r="U782" s="1"/>
      <c r="V782" s="1"/>
      <c r="W782" s="1">
        <f t="shared" si="929"/>
        <v>0</v>
      </c>
      <c r="X782" s="1"/>
      <c r="Y782" s="1"/>
      <c r="Z782" s="1">
        <f>Table19[[#This Row],[Quantity2]]*Table19[[#This Row],[U Cost]]</f>
        <v>0</v>
      </c>
      <c r="AB782" s="1"/>
      <c r="AC782" s="1"/>
      <c r="AD782" s="1">
        <f t="shared" si="930"/>
        <v>0</v>
      </c>
      <c r="AE782" s="1"/>
      <c r="AF782" s="1">
        <f>SUM(Table19[[#This Row],[Total 
Paid]:[Shipping 
Charged]])</f>
        <v>0</v>
      </c>
      <c r="AG782" s="1"/>
      <c r="AH782" s="1"/>
      <c r="AI782" s="1">
        <f t="shared" si="931"/>
        <v>0</v>
      </c>
      <c r="AK782" s="1"/>
      <c r="AL782" s="1"/>
      <c r="AM782" s="1"/>
      <c r="AN782" s="1"/>
      <c r="AP782" s="30">
        <f t="shared" si="928"/>
        <v>0</v>
      </c>
      <c r="AQ782" s="1"/>
      <c r="AR782" s="1">
        <f t="shared" si="933"/>
        <v>0</v>
      </c>
      <c r="AS782" s="1"/>
      <c r="AT782" s="1"/>
      <c r="AU782" s="2">
        <f t="shared" si="932"/>
        <v>0</v>
      </c>
      <c r="AW782" s="1"/>
      <c r="AX782" s="1"/>
      <c r="AY782" s="1"/>
      <c r="AZ782" s="2">
        <f t="shared" si="927"/>
        <v>0</v>
      </c>
      <c r="BA782" s="2">
        <f>SUM(AF782,AH782,-AZ782,-Table19[[#This Row],[Sale Fee]])</f>
        <v>0</v>
      </c>
      <c r="BC782" s="1"/>
      <c r="BD782" s="1"/>
      <c r="BE782" s="1"/>
    </row>
    <row r="783" spans="1:57" x14ac:dyDescent="0.25">
      <c r="A783" s="1"/>
      <c r="B783" s="1"/>
      <c r="E783" s="4"/>
      <c r="F783" s="4"/>
      <c r="Q783" s="1"/>
      <c r="R783" s="1"/>
      <c r="S783" s="1"/>
      <c r="U783" s="1"/>
      <c r="V783" s="1"/>
      <c r="W783" s="1">
        <f t="shared" si="929"/>
        <v>0</v>
      </c>
      <c r="X783" s="1"/>
      <c r="Y783" s="1"/>
      <c r="Z783" s="1">
        <f>Table19[[#This Row],[Quantity2]]*Table19[[#This Row],[U Cost]]</f>
        <v>0</v>
      </c>
      <c r="AB783" s="1"/>
      <c r="AC783" s="1"/>
      <c r="AD783" s="1">
        <f t="shared" si="930"/>
        <v>0</v>
      </c>
      <c r="AE783" s="1"/>
      <c r="AF783" s="1">
        <f>SUM(Table19[[#This Row],[Total 
Paid]:[Shipping 
Charged]])</f>
        <v>0</v>
      </c>
      <c r="AG783" s="1"/>
      <c r="AH783" s="1"/>
      <c r="AI783" s="1">
        <f t="shared" si="931"/>
        <v>0</v>
      </c>
      <c r="AK783" s="1"/>
      <c r="AL783" s="1"/>
      <c r="AM783" s="1"/>
      <c r="AN783" s="1"/>
      <c r="AP783" s="30">
        <f t="shared" si="928"/>
        <v>0</v>
      </c>
      <c r="AQ783" s="1"/>
      <c r="AR783" s="1">
        <f t="shared" si="933"/>
        <v>0</v>
      </c>
      <c r="AS783" s="1"/>
      <c r="AT783" s="1"/>
      <c r="AU783" s="2">
        <f t="shared" si="932"/>
        <v>0</v>
      </c>
      <c r="AW783" s="1"/>
      <c r="AX783" s="1"/>
      <c r="AY783" s="1"/>
      <c r="AZ783" s="2">
        <f t="shared" si="927"/>
        <v>0</v>
      </c>
      <c r="BA783" s="2">
        <f>SUM(AF783,AH783,-AZ783,-Table19[[#This Row],[Sale Fee]])</f>
        <v>0</v>
      </c>
      <c r="BC783" s="1"/>
      <c r="BD783" s="1"/>
      <c r="BE783" s="1"/>
    </row>
    <row r="784" spans="1:57" x14ac:dyDescent="0.25">
      <c r="A784" s="1"/>
      <c r="B784" s="1"/>
      <c r="E784" s="4"/>
      <c r="F784" s="4"/>
      <c r="Q784" s="1"/>
      <c r="R784" s="1"/>
      <c r="S784" s="1"/>
      <c r="U784" s="1"/>
      <c r="V784" s="1"/>
      <c r="W784" s="1">
        <f t="shared" si="929"/>
        <v>0</v>
      </c>
      <c r="X784" s="1"/>
      <c r="Y784" s="1"/>
      <c r="Z784" s="1">
        <f>Table19[[#This Row],[Quantity2]]*Table19[[#This Row],[U Cost]]</f>
        <v>0</v>
      </c>
      <c r="AB784" s="1"/>
      <c r="AC784" s="1"/>
      <c r="AD784" s="1">
        <f t="shared" si="930"/>
        <v>0</v>
      </c>
      <c r="AE784" s="1"/>
      <c r="AF784" s="1">
        <f>SUM(Table19[[#This Row],[Total 
Paid]:[Shipping 
Charged]])</f>
        <v>0</v>
      </c>
      <c r="AG784" s="1"/>
      <c r="AH784" s="1"/>
      <c r="AI784" s="1">
        <f t="shared" si="931"/>
        <v>0</v>
      </c>
      <c r="AK784" s="1"/>
      <c r="AL784" s="1"/>
      <c r="AM784" s="1"/>
      <c r="AN784" s="1"/>
      <c r="AP784" s="30">
        <f t="shared" si="928"/>
        <v>0</v>
      </c>
      <c r="AQ784" s="1"/>
      <c r="AR784" s="1">
        <f t="shared" si="933"/>
        <v>0</v>
      </c>
      <c r="AS784" s="1"/>
      <c r="AT784" s="1"/>
      <c r="AU784" s="2">
        <f t="shared" si="932"/>
        <v>0</v>
      </c>
      <c r="AW784" s="1"/>
      <c r="AX784" s="1"/>
      <c r="AY784" s="1"/>
      <c r="AZ784" s="2">
        <f t="shared" ref="AZ784:AZ847" si="934">SUM(AU784,AW784,AX784,AY784)</f>
        <v>0</v>
      </c>
      <c r="BA784" s="2">
        <f>SUM(AF784,AH784,-AZ784,-Table19[[#This Row],[Sale Fee]])</f>
        <v>0</v>
      </c>
      <c r="BC784" s="1"/>
      <c r="BD784" s="1"/>
      <c r="BE784" s="1"/>
    </row>
    <row r="785" spans="1:57" x14ac:dyDescent="0.25">
      <c r="A785" s="1"/>
      <c r="B785" s="1"/>
      <c r="E785" s="4"/>
      <c r="F785" s="4"/>
      <c r="Q785" s="1"/>
      <c r="R785" s="1"/>
      <c r="S785" s="1"/>
      <c r="U785" s="1"/>
      <c r="V785" s="1"/>
      <c r="W785" s="1">
        <f t="shared" si="929"/>
        <v>0</v>
      </c>
      <c r="X785" s="1"/>
      <c r="Y785" s="1"/>
      <c r="Z785" s="1">
        <f>Table19[[#This Row],[Quantity2]]*Table19[[#This Row],[U Cost]]</f>
        <v>0</v>
      </c>
      <c r="AB785" s="1"/>
      <c r="AC785" s="1"/>
      <c r="AD785" s="1">
        <f t="shared" si="930"/>
        <v>0</v>
      </c>
      <c r="AE785" s="1"/>
      <c r="AF785" s="1">
        <f>SUM(Table19[[#This Row],[Total 
Paid]:[Shipping 
Charged]])</f>
        <v>0</v>
      </c>
      <c r="AG785" s="1"/>
      <c r="AH785" s="1"/>
      <c r="AI785" s="1">
        <f t="shared" si="931"/>
        <v>0</v>
      </c>
      <c r="AK785" s="1"/>
      <c r="AL785" s="1"/>
      <c r="AM785" s="1"/>
      <c r="AN785" s="1"/>
      <c r="AP785" s="30">
        <f t="shared" si="928"/>
        <v>0</v>
      </c>
      <c r="AQ785" s="1"/>
      <c r="AR785" s="1">
        <f t="shared" si="933"/>
        <v>0</v>
      </c>
      <c r="AS785" s="1"/>
      <c r="AT785" s="1"/>
      <c r="AU785" s="2">
        <f t="shared" si="932"/>
        <v>0</v>
      </c>
      <c r="AW785" s="1"/>
      <c r="AX785" s="1"/>
      <c r="AY785" s="1"/>
      <c r="AZ785" s="2">
        <f t="shared" si="934"/>
        <v>0</v>
      </c>
      <c r="BA785" s="2">
        <f>SUM(AF785,AH785,-AZ785,-Table19[[#This Row],[Sale Fee]])</f>
        <v>0</v>
      </c>
      <c r="BC785" s="1"/>
      <c r="BD785" s="1"/>
      <c r="BE785" s="1"/>
    </row>
    <row r="786" spans="1:57" x14ac:dyDescent="0.25">
      <c r="A786" s="1"/>
      <c r="B786" s="1"/>
      <c r="E786" s="4"/>
      <c r="F786" s="4"/>
      <c r="Q786" s="1"/>
      <c r="R786" s="1"/>
      <c r="S786" s="1"/>
      <c r="V786" s="1"/>
      <c r="W786" s="1">
        <f t="shared" si="929"/>
        <v>0</v>
      </c>
      <c r="X786" s="1"/>
      <c r="Y786" s="1"/>
      <c r="Z786" s="1">
        <f>Table19[[#This Row],[Quantity2]]*Table19[[#This Row],[U Cost]]</f>
        <v>0</v>
      </c>
      <c r="AB786" s="1"/>
      <c r="AC786" s="1"/>
      <c r="AD786" s="1">
        <f t="shared" si="930"/>
        <v>0</v>
      </c>
      <c r="AE786" s="1"/>
      <c r="AF786" s="1">
        <f>SUM(Table19[[#This Row],[Total 
Paid]:[Shipping 
Charged]])</f>
        <v>0</v>
      </c>
      <c r="AG786" s="1"/>
      <c r="AH786" s="1"/>
      <c r="AI786" s="1">
        <f t="shared" si="931"/>
        <v>0</v>
      </c>
      <c r="AK786" s="1"/>
      <c r="AL786" s="1"/>
      <c r="AM786" s="1"/>
      <c r="AN786" s="1"/>
      <c r="AP786" s="30">
        <f t="shared" si="928"/>
        <v>0</v>
      </c>
      <c r="AQ786" s="1"/>
      <c r="AR786" s="1">
        <f t="shared" si="933"/>
        <v>0</v>
      </c>
      <c r="AS786" s="1"/>
      <c r="AT786" s="1"/>
      <c r="AU786" s="2">
        <f t="shared" si="932"/>
        <v>0</v>
      </c>
      <c r="AW786" s="1"/>
      <c r="AX786" s="1"/>
      <c r="AY786" s="1"/>
      <c r="AZ786" s="2">
        <f t="shared" si="934"/>
        <v>0</v>
      </c>
      <c r="BA786" s="2">
        <f>SUM(AF786,AH786,-AZ786,-Table19[[#This Row],[Sale Fee]])</f>
        <v>0</v>
      </c>
      <c r="BC786" s="1"/>
      <c r="BD786" s="1"/>
      <c r="BE786" s="1"/>
    </row>
    <row r="787" spans="1:57" x14ac:dyDescent="0.25">
      <c r="A787" s="1"/>
      <c r="B787" s="1"/>
      <c r="E787" s="4"/>
      <c r="F787" s="4"/>
      <c r="Q787" s="1"/>
      <c r="R787" s="1"/>
      <c r="S787" s="1"/>
      <c r="V787" s="1"/>
      <c r="W787" s="1">
        <f t="shared" si="929"/>
        <v>0</v>
      </c>
      <c r="X787" s="1"/>
      <c r="Y787" s="1"/>
      <c r="Z787" s="1">
        <f>Table19[[#This Row],[Quantity2]]*Table19[[#This Row],[U Cost]]</f>
        <v>0</v>
      </c>
      <c r="AB787" s="1"/>
      <c r="AC787" s="1"/>
      <c r="AD787" s="1">
        <f t="shared" si="930"/>
        <v>0</v>
      </c>
      <c r="AE787" s="1"/>
      <c r="AF787" s="1">
        <f>SUM(Table19[[#This Row],[Total 
Paid]:[Shipping 
Charged]])</f>
        <v>0</v>
      </c>
      <c r="AG787" s="1"/>
      <c r="AH787" s="1"/>
      <c r="AI787" s="1">
        <f t="shared" si="931"/>
        <v>0</v>
      </c>
      <c r="AK787" s="1"/>
      <c r="AL787" s="1"/>
      <c r="AM787" s="1"/>
      <c r="AN787" s="1"/>
      <c r="AP787" s="30">
        <f t="shared" si="928"/>
        <v>0</v>
      </c>
      <c r="AQ787" s="1"/>
      <c r="AR787" s="1">
        <f t="shared" si="933"/>
        <v>0</v>
      </c>
      <c r="AS787" s="1"/>
      <c r="AT787" s="1"/>
      <c r="AU787" s="2">
        <f t="shared" si="932"/>
        <v>0</v>
      </c>
      <c r="AW787" s="1"/>
      <c r="AX787" s="1"/>
      <c r="AY787" s="1"/>
      <c r="AZ787" s="2">
        <f t="shared" si="934"/>
        <v>0</v>
      </c>
      <c r="BA787" s="2">
        <f>SUM(AF787,AH787,-AZ787,-Table19[[#This Row],[Sale Fee]])</f>
        <v>0</v>
      </c>
      <c r="BC787" s="1"/>
      <c r="BD787" s="1"/>
      <c r="BE787" s="1"/>
    </row>
    <row r="788" spans="1:57" x14ac:dyDescent="0.25">
      <c r="A788" s="1"/>
      <c r="B788" s="1"/>
      <c r="E788" s="4"/>
      <c r="F788" s="4"/>
      <c r="Q788" s="1"/>
      <c r="R788" s="1"/>
      <c r="S788" s="1"/>
      <c r="V788" s="1"/>
      <c r="W788" s="1">
        <f t="shared" si="929"/>
        <v>0</v>
      </c>
      <c r="X788" s="1"/>
      <c r="Y788" s="1"/>
      <c r="Z788" s="1">
        <f>Table19[[#This Row],[Quantity2]]*Table19[[#This Row],[U Cost]]</f>
        <v>0</v>
      </c>
      <c r="AB788" s="1"/>
      <c r="AC788" s="1"/>
      <c r="AD788" s="1">
        <f t="shared" si="930"/>
        <v>0</v>
      </c>
      <c r="AE788" s="1"/>
      <c r="AF788" s="1">
        <f>SUM(Table19[[#This Row],[Total 
Paid]:[Shipping 
Charged]])</f>
        <v>0</v>
      </c>
      <c r="AG788" s="1"/>
      <c r="AH788" s="1"/>
      <c r="AI788" s="1">
        <f t="shared" si="931"/>
        <v>0</v>
      </c>
      <c r="AK788" s="1"/>
      <c r="AL788" s="1"/>
      <c r="AM788" s="1"/>
      <c r="AN788" s="1"/>
      <c r="AP788" s="30">
        <f t="shared" si="928"/>
        <v>0</v>
      </c>
      <c r="AQ788" s="1"/>
      <c r="AR788" s="1">
        <f t="shared" si="933"/>
        <v>0</v>
      </c>
      <c r="AS788" s="1"/>
      <c r="AT788" s="1"/>
      <c r="AU788" s="2">
        <f t="shared" si="932"/>
        <v>0</v>
      </c>
      <c r="AW788" s="1"/>
      <c r="AX788" s="1"/>
      <c r="AY788" s="1"/>
      <c r="AZ788" s="2">
        <f t="shared" si="934"/>
        <v>0</v>
      </c>
      <c r="BA788" s="2">
        <f>SUM(AF788,AH788,-AZ788,-Table19[[#This Row],[Sale Fee]])</f>
        <v>0</v>
      </c>
      <c r="BC788" s="1"/>
      <c r="BD788" s="1"/>
      <c r="BE788" s="1"/>
    </row>
    <row r="789" spans="1:57" x14ac:dyDescent="0.25">
      <c r="A789" s="1"/>
      <c r="B789" s="1"/>
      <c r="E789" s="4"/>
      <c r="F789" s="4"/>
      <c r="Q789" s="1"/>
      <c r="R789" s="1"/>
      <c r="S789" s="1"/>
      <c r="V789" s="1"/>
      <c r="W789" s="1">
        <f t="shared" si="929"/>
        <v>0</v>
      </c>
      <c r="X789" s="1"/>
      <c r="Y789" s="1"/>
      <c r="Z789" s="1">
        <f>Table19[[#This Row],[Quantity2]]*Table19[[#This Row],[U Cost]]</f>
        <v>0</v>
      </c>
      <c r="AB789" s="1"/>
      <c r="AC789" s="1"/>
      <c r="AD789" s="1">
        <f t="shared" si="930"/>
        <v>0</v>
      </c>
      <c r="AE789" s="1"/>
      <c r="AF789" s="1">
        <f>SUM(Table19[[#This Row],[Total 
Paid]:[Shipping 
Charged]])</f>
        <v>0</v>
      </c>
      <c r="AG789" s="1"/>
      <c r="AH789" s="1"/>
      <c r="AI789" s="1">
        <f t="shared" si="931"/>
        <v>0</v>
      </c>
      <c r="AK789" s="1"/>
      <c r="AL789" s="1"/>
      <c r="AM789" s="1"/>
      <c r="AN789" s="1"/>
      <c r="AP789" s="30">
        <f t="shared" si="928"/>
        <v>0</v>
      </c>
      <c r="AQ789" s="1"/>
      <c r="AR789" s="1">
        <f t="shared" si="933"/>
        <v>0</v>
      </c>
      <c r="AS789" s="1"/>
      <c r="AT789" s="1"/>
      <c r="AU789" s="2">
        <f t="shared" si="932"/>
        <v>0</v>
      </c>
      <c r="AW789" s="1"/>
      <c r="AX789" s="1"/>
      <c r="AY789" s="1"/>
      <c r="AZ789" s="2">
        <f t="shared" si="934"/>
        <v>0</v>
      </c>
      <c r="BA789" s="2">
        <f>SUM(AF789,AH789,-AZ789,-Table19[[#This Row],[Sale Fee]])</f>
        <v>0</v>
      </c>
      <c r="BC789" s="1"/>
      <c r="BD789" s="1"/>
      <c r="BE789" s="1"/>
    </row>
    <row r="790" spans="1:57" x14ac:dyDescent="0.25">
      <c r="A790" s="1"/>
      <c r="B790" s="1"/>
      <c r="E790" s="4"/>
      <c r="F790" s="4"/>
      <c r="Q790" s="1"/>
      <c r="R790" s="1"/>
      <c r="S790" s="1"/>
      <c r="V790" s="1"/>
      <c r="W790" s="1">
        <f t="shared" si="929"/>
        <v>0</v>
      </c>
      <c r="X790" s="1"/>
      <c r="Y790" s="1"/>
      <c r="Z790" s="1">
        <f>Table19[[#This Row],[Quantity2]]*Table19[[#This Row],[U Cost]]</f>
        <v>0</v>
      </c>
      <c r="AB790" s="1"/>
      <c r="AC790" s="1"/>
      <c r="AD790" s="1">
        <f t="shared" si="930"/>
        <v>0</v>
      </c>
      <c r="AE790" s="1"/>
      <c r="AF790" s="1">
        <f>SUM(Table19[[#This Row],[Total 
Paid]:[Shipping 
Charged]])</f>
        <v>0</v>
      </c>
      <c r="AG790" s="1"/>
      <c r="AH790" s="1"/>
      <c r="AI790" s="1">
        <f t="shared" si="931"/>
        <v>0</v>
      </c>
      <c r="AK790" s="1"/>
      <c r="AL790" s="1"/>
      <c r="AM790" s="1"/>
      <c r="AN790" s="1"/>
      <c r="AP790" s="30">
        <f t="shared" si="928"/>
        <v>0</v>
      </c>
      <c r="AQ790" s="1"/>
      <c r="AR790" s="1">
        <f t="shared" si="933"/>
        <v>0</v>
      </c>
      <c r="AS790" s="1"/>
      <c r="AT790" s="1"/>
      <c r="AU790" s="2">
        <f t="shared" si="932"/>
        <v>0</v>
      </c>
      <c r="AW790" s="1"/>
      <c r="AX790" s="1"/>
      <c r="AY790" s="1"/>
      <c r="AZ790" s="2">
        <f t="shared" si="934"/>
        <v>0</v>
      </c>
      <c r="BA790" s="2">
        <f>SUM(AF790,AH790,-AZ790,-Table19[[#This Row],[Sale Fee]])</f>
        <v>0</v>
      </c>
      <c r="BC790" s="1"/>
      <c r="BD790" s="1"/>
      <c r="BE790" s="1"/>
    </row>
    <row r="791" spans="1:57" x14ac:dyDescent="0.25">
      <c r="A791" s="1"/>
      <c r="B791" s="1"/>
      <c r="E791" s="4"/>
      <c r="F791" s="4"/>
      <c r="Q791" s="1"/>
      <c r="R791" s="1"/>
      <c r="S791" s="1"/>
      <c r="V791" s="1"/>
      <c r="W791" s="1">
        <f t="shared" si="929"/>
        <v>0</v>
      </c>
      <c r="X791" s="1"/>
      <c r="Y791" s="1"/>
      <c r="Z791" s="1">
        <f>Table19[[#This Row],[Quantity2]]*Table19[[#This Row],[U Cost]]</f>
        <v>0</v>
      </c>
      <c r="AB791" s="1"/>
      <c r="AC791" s="1"/>
      <c r="AD791" s="1">
        <f t="shared" si="930"/>
        <v>0</v>
      </c>
      <c r="AE791" s="1"/>
      <c r="AF791" s="1">
        <f>SUM(Table19[[#This Row],[Total 
Paid]:[Shipping 
Charged]])</f>
        <v>0</v>
      </c>
      <c r="AG791" s="1"/>
      <c r="AH791" s="1"/>
      <c r="AI791" s="1">
        <f t="shared" si="931"/>
        <v>0</v>
      </c>
      <c r="AK791" s="1"/>
      <c r="AL791" s="1"/>
      <c r="AM791" s="1"/>
      <c r="AN791" s="1"/>
      <c r="AP791" s="30">
        <f t="shared" ref="AP791:AP827" si="935">AB791</f>
        <v>0</v>
      </c>
      <c r="AQ791" s="1"/>
      <c r="AR791" s="1">
        <f t="shared" si="933"/>
        <v>0</v>
      </c>
      <c r="AS791" s="1"/>
      <c r="AT791" s="1"/>
      <c r="AU791" s="2">
        <f t="shared" si="932"/>
        <v>0</v>
      </c>
      <c r="AW791" s="1"/>
      <c r="AX791" s="1"/>
      <c r="AY791" s="1"/>
      <c r="AZ791" s="2">
        <f t="shared" si="934"/>
        <v>0</v>
      </c>
      <c r="BA791" s="2">
        <f>SUM(AF791,AH791,-AZ791,-Table19[[#This Row],[Sale Fee]])</f>
        <v>0</v>
      </c>
      <c r="BC791" s="1"/>
      <c r="BD791" s="1"/>
      <c r="BE791" s="1"/>
    </row>
    <row r="792" spans="1:57" x14ac:dyDescent="0.25">
      <c r="A792" s="1"/>
      <c r="B792" s="1"/>
      <c r="E792" s="4"/>
      <c r="F792" s="4"/>
      <c r="Q792" s="1"/>
      <c r="R792" s="1"/>
      <c r="S792" s="1"/>
      <c r="V792" s="1"/>
      <c r="W792" s="1">
        <f t="shared" si="929"/>
        <v>0</v>
      </c>
      <c r="X792" s="1"/>
      <c r="Y792" s="1"/>
      <c r="Z792" s="1">
        <f>Table19[[#This Row],[Quantity2]]*Table19[[#This Row],[U Cost]]</f>
        <v>0</v>
      </c>
      <c r="AB792" s="1"/>
      <c r="AC792" s="1"/>
      <c r="AD792" s="1">
        <f t="shared" si="930"/>
        <v>0</v>
      </c>
      <c r="AE792" s="1"/>
      <c r="AF792" s="1">
        <f>SUM(Table19[[#This Row],[Total 
Paid]:[Shipping 
Charged]])</f>
        <v>0</v>
      </c>
      <c r="AG792" s="1"/>
      <c r="AH792" s="1"/>
      <c r="AI792" s="1">
        <f t="shared" si="931"/>
        <v>0</v>
      </c>
      <c r="AK792" s="1"/>
      <c r="AL792" s="1"/>
      <c r="AM792" s="1"/>
      <c r="AN792" s="1"/>
      <c r="AP792" s="30">
        <f t="shared" si="935"/>
        <v>0</v>
      </c>
      <c r="AQ792" s="1"/>
      <c r="AR792" s="1">
        <f t="shared" si="933"/>
        <v>0</v>
      </c>
      <c r="AS792" s="1"/>
      <c r="AT792" s="1"/>
      <c r="AU792" s="2">
        <f t="shared" si="932"/>
        <v>0</v>
      </c>
      <c r="AW792" s="1"/>
      <c r="AX792" s="1"/>
      <c r="AY792" s="1"/>
      <c r="AZ792" s="2">
        <f t="shared" si="934"/>
        <v>0</v>
      </c>
      <c r="BA792" s="2">
        <f>SUM(AF792,AH792,-AZ792,-Table19[[#This Row],[Sale Fee]])</f>
        <v>0</v>
      </c>
      <c r="BC792" s="1"/>
      <c r="BD792" s="1"/>
      <c r="BE792" s="1"/>
    </row>
    <row r="793" spans="1:57" x14ac:dyDescent="0.25">
      <c r="A793" s="1"/>
      <c r="B793" s="1"/>
      <c r="E793" s="4"/>
      <c r="F793" s="4"/>
      <c r="Q793" s="1"/>
      <c r="R793" s="1"/>
      <c r="S793" s="1"/>
      <c r="U793" s="1"/>
      <c r="V793" s="1"/>
      <c r="W793" s="1">
        <f t="shared" si="929"/>
        <v>0</v>
      </c>
      <c r="X793" s="1"/>
      <c r="Y793" s="1"/>
      <c r="Z793" s="1">
        <f>Table19[[#This Row],[Quantity2]]*Table19[[#This Row],[U Cost]]</f>
        <v>0</v>
      </c>
      <c r="AB793" s="1"/>
      <c r="AC793" s="1"/>
      <c r="AD793" s="1">
        <f t="shared" si="930"/>
        <v>0</v>
      </c>
      <c r="AE793" s="1"/>
      <c r="AF793" s="1">
        <f>SUM(Table19[[#This Row],[Total 
Paid]:[Shipping 
Charged]])</f>
        <v>0</v>
      </c>
      <c r="AG793" s="1"/>
      <c r="AH793" s="1"/>
      <c r="AI793" s="1">
        <f t="shared" si="931"/>
        <v>0</v>
      </c>
      <c r="AK793" s="1"/>
      <c r="AL793" s="1"/>
      <c r="AM793" s="1"/>
      <c r="AN793" s="1"/>
      <c r="AP793" s="30">
        <f t="shared" si="935"/>
        <v>0</v>
      </c>
      <c r="AQ793" s="1"/>
      <c r="AR793" s="1">
        <f t="shared" si="933"/>
        <v>0</v>
      </c>
      <c r="AS793" s="1"/>
      <c r="AT793" s="1"/>
      <c r="AU793" s="2">
        <f t="shared" si="932"/>
        <v>0</v>
      </c>
      <c r="AW793" s="1"/>
      <c r="AX793" s="1"/>
      <c r="AY793" s="1"/>
      <c r="AZ793" s="2">
        <f t="shared" si="934"/>
        <v>0</v>
      </c>
      <c r="BA793" s="2">
        <f>SUM(AF793,AH793,-AZ793,-Table19[[#This Row],[Sale Fee]])</f>
        <v>0</v>
      </c>
      <c r="BC793" s="1"/>
      <c r="BD793" s="1"/>
      <c r="BE793" s="1"/>
    </row>
    <row r="794" spans="1:57" x14ac:dyDescent="0.25">
      <c r="A794" s="1"/>
      <c r="B794" s="1"/>
      <c r="E794" s="4"/>
      <c r="F794" s="4"/>
      <c r="Q794" s="1"/>
      <c r="R794" s="1"/>
      <c r="S794" s="1"/>
      <c r="U794" s="1"/>
      <c r="V794" s="1"/>
      <c r="W794" s="1">
        <f t="shared" si="929"/>
        <v>0</v>
      </c>
      <c r="X794" s="1"/>
      <c r="Y794" s="1"/>
      <c r="Z794" s="1">
        <f>Table19[[#This Row],[Quantity2]]*Table19[[#This Row],[U Cost]]</f>
        <v>0</v>
      </c>
      <c r="AB794" s="1"/>
      <c r="AC794" s="1"/>
      <c r="AD794" s="1">
        <f t="shared" si="930"/>
        <v>0</v>
      </c>
      <c r="AE794" s="1"/>
      <c r="AF794" s="1">
        <f>SUM(Table19[[#This Row],[Total 
Paid]:[Shipping 
Charged]])</f>
        <v>0</v>
      </c>
      <c r="AG794" s="1"/>
      <c r="AH794" s="1"/>
      <c r="AI794" s="1">
        <f t="shared" si="931"/>
        <v>0</v>
      </c>
      <c r="AK794" s="1"/>
      <c r="AL794" s="1"/>
      <c r="AM794" s="1"/>
      <c r="AN794" s="1"/>
      <c r="AP794" s="30">
        <f t="shared" si="935"/>
        <v>0</v>
      </c>
      <c r="AQ794" s="1"/>
      <c r="AR794" s="1">
        <f t="shared" si="933"/>
        <v>0</v>
      </c>
      <c r="AS794" s="1"/>
      <c r="AT794" s="1"/>
      <c r="AU794" s="2">
        <f t="shared" si="932"/>
        <v>0</v>
      </c>
      <c r="AW794" s="1"/>
      <c r="AX794" s="1"/>
      <c r="AY794" s="1"/>
      <c r="AZ794" s="2">
        <f t="shared" si="934"/>
        <v>0</v>
      </c>
      <c r="BA794" s="2">
        <f>SUM(AF794,AH794,-AZ794,-Table19[[#This Row],[Sale Fee]])</f>
        <v>0</v>
      </c>
      <c r="BC794" s="1"/>
      <c r="BD794" s="1"/>
      <c r="BE794" s="1"/>
    </row>
    <row r="795" spans="1:57" x14ac:dyDescent="0.25">
      <c r="A795" s="1"/>
      <c r="B795" s="1"/>
      <c r="E795" s="4"/>
      <c r="F795" s="4"/>
      <c r="Q795" s="1"/>
      <c r="R795" s="1"/>
      <c r="S795" s="1"/>
      <c r="U795" s="1"/>
      <c r="V795" s="1"/>
      <c r="W795" s="1">
        <f t="shared" si="929"/>
        <v>0</v>
      </c>
      <c r="X795" s="1"/>
      <c r="Y795" s="1"/>
      <c r="Z795" s="1">
        <f>Table19[[#This Row],[Quantity2]]*Table19[[#This Row],[U Cost]]</f>
        <v>0</v>
      </c>
      <c r="AB795" s="1"/>
      <c r="AC795" s="1"/>
      <c r="AD795" s="1">
        <f t="shared" si="930"/>
        <v>0</v>
      </c>
      <c r="AE795" s="1"/>
      <c r="AF795" s="1">
        <f>SUM(Table19[[#This Row],[Total 
Paid]:[Shipping 
Charged]])</f>
        <v>0</v>
      </c>
      <c r="AG795" s="1"/>
      <c r="AH795" s="1"/>
      <c r="AI795" s="1">
        <f t="shared" si="931"/>
        <v>0</v>
      </c>
      <c r="AK795" s="1"/>
      <c r="AL795" s="1"/>
      <c r="AM795" s="1"/>
      <c r="AN795" s="1"/>
      <c r="AP795" s="30">
        <f t="shared" si="935"/>
        <v>0</v>
      </c>
      <c r="AQ795" s="1"/>
      <c r="AR795" s="1">
        <f t="shared" si="933"/>
        <v>0</v>
      </c>
      <c r="AS795" s="1"/>
      <c r="AT795" s="1"/>
      <c r="AU795" s="2">
        <f t="shared" si="932"/>
        <v>0</v>
      </c>
      <c r="AW795" s="1"/>
      <c r="AX795" s="1"/>
      <c r="AY795" s="1"/>
      <c r="AZ795" s="2">
        <f t="shared" si="934"/>
        <v>0</v>
      </c>
      <c r="BA795" s="2">
        <f>SUM(AF795,AH795,-AZ795,-Table19[[#This Row],[Sale Fee]])</f>
        <v>0</v>
      </c>
      <c r="BC795" s="1"/>
      <c r="BD795" s="1"/>
      <c r="BE795" s="1"/>
    </row>
    <row r="796" spans="1:57" x14ac:dyDescent="0.25">
      <c r="A796" s="1"/>
      <c r="B796" s="1"/>
      <c r="E796" s="4"/>
      <c r="F796" s="4"/>
      <c r="Q796" s="1"/>
      <c r="R796" s="1"/>
      <c r="S796" s="1"/>
      <c r="U796" s="1"/>
      <c r="V796" s="1"/>
      <c r="W796" s="1">
        <f t="shared" ref="W796:W859" si="936">U796*V796</f>
        <v>0</v>
      </c>
      <c r="X796" s="1"/>
      <c r="Y796" s="1"/>
      <c r="Z796" s="1">
        <f>Table19[[#This Row],[Quantity2]]*Table19[[#This Row],[U Cost]]</f>
        <v>0</v>
      </c>
      <c r="AB796" s="1"/>
      <c r="AC796" s="1"/>
      <c r="AD796" s="1">
        <f t="shared" ref="AD796:AD859" si="937">AC796*AB796</f>
        <v>0</v>
      </c>
      <c r="AE796" s="1"/>
      <c r="AF796" s="1">
        <f>SUM(Table19[[#This Row],[Total 
Paid]:[Shipping 
Charged]])</f>
        <v>0</v>
      </c>
      <c r="AG796" s="1"/>
      <c r="AH796" s="1"/>
      <c r="AI796" s="1">
        <f t="shared" ref="AI796:AI859" si="938">SUM(AF796,AG796,AH796)</f>
        <v>0</v>
      </c>
      <c r="AK796" s="1"/>
      <c r="AL796" s="1"/>
      <c r="AM796" s="1"/>
      <c r="AN796" s="1"/>
      <c r="AP796" s="30">
        <f t="shared" si="935"/>
        <v>0</v>
      </c>
      <c r="AQ796" s="1"/>
      <c r="AR796" s="1">
        <f t="shared" si="933"/>
        <v>0</v>
      </c>
      <c r="AS796" s="1"/>
      <c r="AT796" s="1"/>
      <c r="AU796" s="2">
        <f t="shared" ref="AU796:AU859" si="939">SUM(AR796:AT796)</f>
        <v>0</v>
      </c>
      <c r="AW796" s="1"/>
      <c r="AX796" s="1"/>
      <c r="AY796" s="1"/>
      <c r="AZ796" s="2">
        <f t="shared" si="934"/>
        <v>0</v>
      </c>
      <c r="BA796" s="2">
        <f>SUM(AF796,AH796,-AZ796,-Table19[[#This Row],[Sale Fee]])</f>
        <v>0</v>
      </c>
      <c r="BC796" s="1"/>
      <c r="BD796" s="1"/>
      <c r="BE796" s="1"/>
    </row>
    <row r="797" spans="1:57" x14ac:dyDescent="0.25">
      <c r="A797" s="1"/>
      <c r="B797" s="1"/>
      <c r="E797" s="4"/>
      <c r="F797" s="4"/>
      <c r="Q797" s="1"/>
      <c r="R797" s="1"/>
      <c r="S797" s="1"/>
      <c r="U797" s="1"/>
      <c r="V797" s="1"/>
      <c r="W797" s="1">
        <f t="shared" si="936"/>
        <v>0</v>
      </c>
      <c r="X797" s="1"/>
      <c r="Y797" s="1"/>
      <c r="Z797" s="1">
        <f>Table19[[#This Row],[Quantity2]]*Table19[[#This Row],[U Cost]]</f>
        <v>0</v>
      </c>
      <c r="AB797" s="1"/>
      <c r="AC797" s="1"/>
      <c r="AD797" s="1">
        <f t="shared" si="937"/>
        <v>0</v>
      </c>
      <c r="AE797" s="1"/>
      <c r="AF797" s="1">
        <f>SUM(Table19[[#This Row],[Total 
Paid]:[Shipping 
Charged]])</f>
        <v>0</v>
      </c>
      <c r="AG797" s="1"/>
      <c r="AH797" s="1"/>
      <c r="AI797" s="1">
        <f t="shared" si="938"/>
        <v>0</v>
      </c>
      <c r="AK797" s="1"/>
      <c r="AL797" s="1"/>
      <c r="AM797" s="1"/>
      <c r="AN797" s="1"/>
      <c r="AP797" s="30">
        <f t="shared" si="935"/>
        <v>0</v>
      </c>
      <c r="AQ797" s="1"/>
      <c r="AR797" s="1">
        <f t="shared" si="933"/>
        <v>0</v>
      </c>
      <c r="AS797" s="1"/>
      <c r="AT797" s="1"/>
      <c r="AU797" s="2">
        <f t="shared" si="939"/>
        <v>0</v>
      </c>
      <c r="AW797" s="1"/>
      <c r="AX797" s="1"/>
      <c r="AY797" s="1"/>
      <c r="AZ797" s="2">
        <f t="shared" si="934"/>
        <v>0</v>
      </c>
      <c r="BA797" s="2">
        <f>SUM(AF797,AH797,-AZ797,-Table19[[#This Row],[Sale Fee]])</f>
        <v>0</v>
      </c>
      <c r="BC797" s="1"/>
      <c r="BD797" s="1"/>
      <c r="BE797" s="1"/>
    </row>
    <row r="798" spans="1:57" x14ac:dyDescent="0.25">
      <c r="A798" s="1"/>
      <c r="B798" s="1"/>
      <c r="E798" s="4"/>
      <c r="F798" s="4"/>
      <c r="Q798" s="1"/>
      <c r="R798" s="1"/>
      <c r="S798" s="1"/>
      <c r="U798" s="1"/>
      <c r="V798" s="1"/>
      <c r="W798" s="1">
        <f t="shared" si="936"/>
        <v>0</v>
      </c>
      <c r="X798" s="1"/>
      <c r="Y798" s="1"/>
      <c r="Z798" s="1">
        <f>Table19[[#This Row],[Quantity2]]*Table19[[#This Row],[U Cost]]</f>
        <v>0</v>
      </c>
      <c r="AB798" s="1"/>
      <c r="AC798" s="1"/>
      <c r="AD798" s="1">
        <f t="shared" si="937"/>
        <v>0</v>
      </c>
      <c r="AE798" s="1"/>
      <c r="AF798" s="1">
        <f>SUM(Table19[[#This Row],[Total 
Paid]:[Shipping 
Charged]])</f>
        <v>0</v>
      </c>
      <c r="AG798" s="1"/>
      <c r="AH798" s="1"/>
      <c r="AI798" s="1">
        <f t="shared" si="938"/>
        <v>0</v>
      </c>
      <c r="AK798" s="1"/>
      <c r="AL798" s="1"/>
      <c r="AM798" s="1"/>
      <c r="AN798" s="1"/>
      <c r="AP798" s="30">
        <f t="shared" si="935"/>
        <v>0</v>
      </c>
      <c r="AQ798" s="1"/>
      <c r="AR798" s="1">
        <f t="shared" si="933"/>
        <v>0</v>
      </c>
      <c r="AS798" s="1"/>
      <c r="AT798" s="1"/>
      <c r="AU798" s="2">
        <f t="shared" si="939"/>
        <v>0</v>
      </c>
      <c r="AW798" s="1"/>
      <c r="AX798" s="1"/>
      <c r="AY798" s="1"/>
      <c r="AZ798" s="2">
        <f t="shared" si="934"/>
        <v>0</v>
      </c>
      <c r="BA798" s="2">
        <f>SUM(AF798,AH798,-AZ798,-Table19[[#This Row],[Sale Fee]])</f>
        <v>0</v>
      </c>
      <c r="BC798" s="1"/>
      <c r="BD798" s="1"/>
      <c r="BE798" s="1"/>
    </row>
    <row r="799" spans="1:57" x14ac:dyDescent="0.25">
      <c r="A799" s="1"/>
      <c r="B799" s="1"/>
      <c r="E799" s="4"/>
      <c r="F799" s="4"/>
      <c r="Q799" s="1"/>
      <c r="R799" s="1"/>
      <c r="S799" s="1"/>
      <c r="U799" s="1"/>
      <c r="V799" s="1"/>
      <c r="W799" s="1">
        <f>U799*V799</f>
        <v>0</v>
      </c>
      <c r="X799" s="1"/>
      <c r="Y799" s="1"/>
      <c r="Z799" s="1">
        <f>Table19[[#This Row],[Quantity2]]*Table19[[#This Row],[U Cost]]</f>
        <v>0</v>
      </c>
      <c r="AB799" s="1"/>
      <c r="AC799" s="1"/>
      <c r="AD799" s="1">
        <f t="shared" si="937"/>
        <v>0</v>
      </c>
      <c r="AE799" s="1"/>
      <c r="AF799" s="1">
        <f>SUM(Table19[[#This Row],[Total 
Paid]:[Shipping 
Charged]])</f>
        <v>0</v>
      </c>
      <c r="AG799" s="1"/>
      <c r="AH799" s="1"/>
      <c r="AI799" s="1">
        <f t="shared" si="938"/>
        <v>0</v>
      </c>
      <c r="AK799" s="1"/>
      <c r="AL799" s="1"/>
      <c r="AM799" s="1"/>
      <c r="AN799" s="1"/>
      <c r="AP799" s="30">
        <f t="shared" si="935"/>
        <v>0</v>
      </c>
      <c r="AQ799" s="1"/>
      <c r="AR799" s="1">
        <f t="shared" si="933"/>
        <v>0</v>
      </c>
      <c r="AS799" s="1"/>
      <c r="AT799" s="1"/>
      <c r="AU799" s="2">
        <f t="shared" si="939"/>
        <v>0</v>
      </c>
      <c r="AW799" s="1"/>
      <c r="AX799" s="1"/>
      <c r="AY799" s="1"/>
      <c r="AZ799" s="2">
        <f t="shared" si="934"/>
        <v>0</v>
      </c>
      <c r="BA799" s="2">
        <f>SUM(AF799,AH799,-AZ799,-Table19[[#This Row],[Sale Fee]])</f>
        <v>0</v>
      </c>
      <c r="BC799" s="1"/>
      <c r="BD799" s="1"/>
      <c r="BE799" s="1"/>
    </row>
    <row r="800" spans="1:57" x14ac:dyDescent="0.25">
      <c r="A800" s="1"/>
      <c r="B800" s="1"/>
      <c r="E800" s="4"/>
      <c r="F800" s="4"/>
      <c r="Q800" s="1"/>
      <c r="R800" s="1"/>
      <c r="S800" s="1"/>
      <c r="U800" s="1"/>
      <c r="V800" s="1"/>
      <c r="W800" s="1">
        <f>U800*V800</f>
        <v>0</v>
      </c>
      <c r="X800" s="1"/>
      <c r="Y800" s="1"/>
      <c r="Z800" s="1">
        <f>Table19[[#This Row],[Quantity2]]*Table19[[#This Row],[U Cost]]</f>
        <v>0</v>
      </c>
      <c r="AB800" s="1"/>
      <c r="AC800" s="1"/>
      <c r="AD800" s="1">
        <f t="shared" si="937"/>
        <v>0</v>
      </c>
      <c r="AE800" s="1"/>
      <c r="AF800" s="1">
        <f>SUM(Table19[[#This Row],[Total 
Paid]:[Shipping 
Charged]])</f>
        <v>0</v>
      </c>
      <c r="AG800" s="1"/>
      <c r="AH800" s="1"/>
      <c r="AI800" s="1">
        <f t="shared" si="938"/>
        <v>0</v>
      </c>
      <c r="AK800" s="1"/>
      <c r="AL800" s="1"/>
      <c r="AM800" s="1"/>
      <c r="AN800" s="1"/>
      <c r="AP800" s="30">
        <f t="shared" si="935"/>
        <v>0</v>
      </c>
      <c r="AQ800" s="1"/>
      <c r="AR800" s="1">
        <f t="shared" si="933"/>
        <v>0</v>
      </c>
      <c r="AS800" s="1"/>
      <c r="AT800" s="1"/>
      <c r="AU800" s="2">
        <f t="shared" si="939"/>
        <v>0</v>
      </c>
      <c r="AW800" s="1"/>
      <c r="AX800" s="1"/>
      <c r="AY800" s="1"/>
      <c r="AZ800" s="2">
        <f t="shared" si="934"/>
        <v>0</v>
      </c>
      <c r="BA800" s="2">
        <f>SUM(AF800,AH800,-AZ800,-Table19[[#This Row],[Sale Fee]])</f>
        <v>0</v>
      </c>
      <c r="BC800" s="1"/>
      <c r="BD800" s="1"/>
      <c r="BE800" s="1"/>
    </row>
    <row r="801" spans="1:57" x14ac:dyDescent="0.25">
      <c r="A801" s="1"/>
      <c r="B801" s="1"/>
      <c r="E801" s="4"/>
      <c r="F801" s="4"/>
      <c r="Q801" s="1"/>
      <c r="R801" s="1"/>
      <c r="S801" s="1"/>
      <c r="U801" s="1"/>
      <c r="V801" s="1"/>
      <c r="W801" s="1">
        <f t="shared" ref="W801:W805" si="940">U801*V801</f>
        <v>0</v>
      </c>
      <c r="X801" s="1"/>
      <c r="Y801" s="1"/>
      <c r="Z801" s="1">
        <f>Table19[[#This Row],[Quantity2]]*Table19[[#This Row],[U Cost]]</f>
        <v>0</v>
      </c>
      <c r="AB801" s="1"/>
      <c r="AC801" s="1"/>
      <c r="AD801" s="1">
        <f t="shared" si="937"/>
        <v>0</v>
      </c>
      <c r="AE801" s="1"/>
      <c r="AF801" s="1">
        <f>SUM(Table19[[#This Row],[Total 
Paid]:[Shipping 
Charged]])</f>
        <v>0</v>
      </c>
      <c r="AG801" s="1"/>
      <c r="AH801" s="1"/>
      <c r="AI801" s="1">
        <f t="shared" si="938"/>
        <v>0</v>
      </c>
      <c r="AK801" s="1"/>
      <c r="AL801" s="1"/>
      <c r="AM801" s="1"/>
      <c r="AN801" s="1"/>
      <c r="AP801" s="30">
        <f t="shared" si="935"/>
        <v>0</v>
      </c>
      <c r="AQ801" s="1"/>
      <c r="AR801" s="1">
        <f t="shared" si="933"/>
        <v>0</v>
      </c>
      <c r="AS801" s="1"/>
      <c r="AT801" s="1"/>
      <c r="AU801" s="2">
        <f t="shared" si="939"/>
        <v>0</v>
      </c>
      <c r="AW801" s="1"/>
      <c r="AX801" s="1"/>
      <c r="AY801" s="1"/>
      <c r="AZ801" s="2">
        <f t="shared" si="934"/>
        <v>0</v>
      </c>
      <c r="BA801" s="2">
        <f>SUM(AF801,AH801,-AZ801,-Table19[[#This Row],[Sale Fee]])</f>
        <v>0</v>
      </c>
      <c r="BC801" s="1"/>
      <c r="BD801" s="1"/>
      <c r="BE801" s="1"/>
    </row>
    <row r="802" spans="1:57" x14ac:dyDescent="0.25">
      <c r="A802" s="1"/>
      <c r="B802" s="1"/>
      <c r="E802" s="4"/>
      <c r="F802" s="4"/>
      <c r="Q802" s="1"/>
      <c r="R802" s="1"/>
      <c r="S802" s="1"/>
      <c r="U802" s="1"/>
      <c r="V802" s="1"/>
      <c r="W802" s="1">
        <f t="shared" si="940"/>
        <v>0</v>
      </c>
      <c r="X802" s="1"/>
      <c r="Y802" s="1"/>
      <c r="Z802" s="1">
        <f>Table19[[#This Row],[Quantity2]]*Table19[[#This Row],[U Cost]]</f>
        <v>0</v>
      </c>
      <c r="AB802" s="1"/>
      <c r="AC802" s="1"/>
      <c r="AD802" s="1">
        <f t="shared" si="937"/>
        <v>0</v>
      </c>
      <c r="AE802" s="1"/>
      <c r="AF802" s="1">
        <f>SUM(Table19[[#This Row],[Total 
Paid]:[Shipping 
Charged]])</f>
        <v>0</v>
      </c>
      <c r="AG802" s="1"/>
      <c r="AH802" s="1"/>
      <c r="AI802" s="1">
        <f t="shared" si="938"/>
        <v>0</v>
      </c>
      <c r="AK802" s="1"/>
      <c r="AL802" s="1"/>
      <c r="AM802" s="1"/>
      <c r="AN802" s="1"/>
      <c r="AP802" s="30">
        <f t="shared" si="935"/>
        <v>0</v>
      </c>
      <c r="AQ802" s="1"/>
      <c r="AR802" s="1">
        <f t="shared" si="933"/>
        <v>0</v>
      </c>
      <c r="AS802" s="1"/>
      <c r="AT802" s="1"/>
      <c r="AU802" s="2">
        <f t="shared" si="939"/>
        <v>0</v>
      </c>
      <c r="AW802" s="1"/>
      <c r="AX802" s="1"/>
      <c r="AY802" s="1"/>
      <c r="AZ802" s="2">
        <f t="shared" si="934"/>
        <v>0</v>
      </c>
      <c r="BA802" s="2">
        <f>SUM(AF802,AH802,-AZ802,-Table19[[#This Row],[Sale Fee]])</f>
        <v>0</v>
      </c>
      <c r="BC802" s="1"/>
      <c r="BD802" s="1"/>
      <c r="BE802" s="1"/>
    </row>
    <row r="803" spans="1:57" x14ac:dyDescent="0.25">
      <c r="A803" s="1"/>
      <c r="B803" s="1"/>
      <c r="E803" s="4"/>
      <c r="F803" s="4"/>
      <c r="Q803" s="1"/>
      <c r="R803" s="1"/>
      <c r="S803" s="1"/>
      <c r="U803" s="1"/>
      <c r="V803" s="1"/>
      <c r="W803" s="1">
        <f t="shared" si="940"/>
        <v>0</v>
      </c>
      <c r="X803" s="1"/>
      <c r="Y803" s="1"/>
      <c r="Z803" s="1">
        <f>Table19[[#This Row],[Quantity2]]*Table19[[#This Row],[U Cost]]</f>
        <v>0</v>
      </c>
      <c r="AB803" s="1"/>
      <c r="AC803" s="1"/>
      <c r="AD803" s="1">
        <f t="shared" si="937"/>
        <v>0</v>
      </c>
      <c r="AE803" s="1"/>
      <c r="AF803" s="1">
        <f>SUM(Table19[[#This Row],[Total 
Paid]:[Shipping 
Charged]])</f>
        <v>0</v>
      </c>
      <c r="AG803" s="1"/>
      <c r="AH803" s="1"/>
      <c r="AI803" s="1">
        <f t="shared" si="938"/>
        <v>0</v>
      </c>
      <c r="AK803" s="1"/>
      <c r="AL803" s="1"/>
      <c r="AM803" s="1"/>
      <c r="AN803" s="1"/>
      <c r="AP803" s="30">
        <f t="shared" si="935"/>
        <v>0</v>
      </c>
      <c r="AQ803" s="1"/>
      <c r="AR803" s="1">
        <f t="shared" si="933"/>
        <v>0</v>
      </c>
      <c r="AS803" s="1"/>
      <c r="AT803" s="1"/>
      <c r="AU803" s="2">
        <f t="shared" si="939"/>
        <v>0</v>
      </c>
      <c r="AW803" s="1"/>
      <c r="AX803" s="1"/>
      <c r="AY803" s="1"/>
      <c r="AZ803" s="2">
        <f t="shared" si="934"/>
        <v>0</v>
      </c>
      <c r="BA803" s="2">
        <f>SUM(AF803,AH803,-AZ803,-Table19[[#This Row],[Sale Fee]])</f>
        <v>0</v>
      </c>
      <c r="BC803" s="1"/>
      <c r="BD803" s="1"/>
      <c r="BE803" s="1"/>
    </row>
    <row r="804" spans="1:57" x14ac:dyDescent="0.25">
      <c r="A804" s="1"/>
      <c r="B804" s="1"/>
      <c r="E804" s="4"/>
      <c r="F804" s="4"/>
      <c r="Q804" s="1"/>
      <c r="R804" s="1"/>
      <c r="S804" s="1"/>
      <c r="U804" s="1"/>
      <c r="V804" s="1"/>
      <c r="W804" s="1">
        <f t="shared" si="940"/>
        <v>0</v>
      </c>
      <c r="X804" s="1"/>
      <c r="Y804" s="1"/>
      <c r="Z804" s="1">
        <f>Table19[[#This Row],[Quantity2]]*Table19[[#This Row],[U Cost]]</f>
        <v>0</v>
      </c>
      <c r="AB804" s="1"/>
      <c r="AC804" s="1"/>
      <c r="AD804" s="1">
        <f t="shared" si="937"/>
        <v>0</v>
      </c>
      <c r="AE804" s="1"/>
      <c r="AF804" s="1">
        <f>SUM(Table19[[#This Row],[Total 
Paid]:[Shipping 
Charged]])</f>
        <v>0</v>
      </c>
      <c r="AG804" s="1"/>
      <c r="AH804" s="1"/>
      <c r="AI804" s="1">
        <f t="shared" si="938"/>
        <v>0</v>
      </c>
      <c r="AK804" s="1"/>
      <c r="AL804" s="1"/>
      <c r="AM804" s="1"/>
      <c r="AN804" s="1"/>
      <c r="AP804" s="30">
        <f t="shared" si="935"/>
        <v>0</v>
      </c>
      <c r="AQ804" s="1"/>
      <c r="AR804" s="1">
        <f t="shared" si="933"/>
        <v>0</v>
      </c>
      <c r="AS804" s="1"/>
      <c r="AT804" s="1"/>
      <c r="AU804" s="2">
        <f t="shared" si="939"/>
        <v>0</v>
      </c>
      <c r="AW804" s="1"/>
      <c r="AX804" s="1"/>
      <c r="AY804" s="1"/>
      <c r="AZ804" s="2">
        <f t="shared" si="934"/>
        <v>0</v>
      </c>
      <c r="BA804" s="2">
        <f>SUM(AF804,AH804,-AZ804,-Table19[[#This Row],[Sale Fee]])</f>
        <v>0</v>
      </c>
      <c r="BC804" s="1"/>
      <c r="BD804" s="1"/>
      <c r="BE804" s="1"/>
    </row>
    <row r="805" spans="1:57" x14ac:dyDescent="0.25">
      <c r="A805" s="1"/>
      <c r="B805" s="1"/>
      <c r="E805" s="4"/>
      <c r="F805" s="4"/>
      <c r="Q805" s="1"/>
      <c r="R805" s="1"/>
      <c r="S805" s="1"/>
      <c r="U805" s="1"/>
      <c r="V805" s="1"/>
      <c r="W805" s="1">
        <f t="shared" si="940"/>
        <v>0</v>
      </c>
      <c r="X805" s="1"/>
      <c r="Y805" s="1"/>
      <c r="Z805" s="1">
        <f>Table19[[#This Row],[Quantity2]]*Table19[[#This Row],[U Cost]]</f>
        <v>0</v>
      </c>
      <c r="AB805" s="1"/>
      <c r="AC805" s="1"/>
      <c r="AD805" s="1">
        <f t="shared" si="937"/>
        <v>0</v>
      </c>
      <c r="AE805" s="1"/>
      <c r="AF805" s="1">
        <f>SUM(Table19[[#This Row],[Total 
Paid]:[Shipping 
Charged]])</f>
        <v>0</v>
      </c>
      <c r="AG805" s="1"/>
      <c r="AH805" s="1"/>
      <c r="AI805" s="1">
        <f t="shared" si="938"/>
        <v>0</v>
      </c>
      <c r="AK805" s="1"/>
      <c r="AL805" s="1"/>
      <c r="AM805" s="1"/>
      <c r="AN805" s="1"/>
      <c r="AP805" s="30">
        <f t="shared" si="935"/>
        <v>0</v>
      </c>
      <c r="AQ805" s="1"/>
      <c r="AR805" s="1">
        <f t="shared" si="933"/>
        <v>0</v>
      </c>
      <c r="AS805" s="1"/>
      <c r="AT805" s="1"/>
      <c r="AU805" s="2">
        <f t="shared" si="939"/>
        <v>0</v>
      </c>
      <c r="AW805" s="1"/>
      <c r="AX805" s="1"/>
      <c r="AY805" s="1"/>
      <c r="AZ805" s="2">
        <f t="shared" si="934"/>
        <v>0</v>
      </c>
      <c r="BA805" s="2">
        <f>SUM(AF805,AH805,-AZ805,-Table19[[#This Row],[Sale Fee]])</f>
        <v>0</v>
      </c>
      <c r="BC805" s="1"/>
      <c r="BD805" s="1"/>
      <c r="BE805" s="1"/>
    </row>
    <row r="806" spans="1:57" x14ac:dyDescent="0.25">
      <c r="A806" s="1"/>
      <c r="B806" s="1"/>
      <c r="E806" s="4"/>
      <c r="F806" s="4"/>
      <c r="Q806" s="1"/>
      <c r="R806" s="1"/>
      <c r="S806" s="1"/>
      <c r="U806" s="1"/>
      <c r="V806" s="1"/>
      <c r="W806" s="1">
        <f t="shared" si="936"/>
        <v>0</v>
      </c>
      <c r="X806" s="1"/>
      <c r="Y806" s="1"/>
      <c r="Z806" s="1">
        <f>Table19[[#This Row],[Quantity2]]*Table19[[#This Row],[U Cost]]</f>
        <v>0</v>
      </c>
      <c r="AB806" s="1"/>
      <c r="AC806" s="1"/>
      <c r="AD806" s="1">
        <f t="shared" si="937"/>
        <v>0</v>
      </c>
      <c r="AE806" s="1"/>
      <c r="AF806" s="1">
        <f>SUM(Table19[[#This Row],[Total 
Paid]:[Shipping 
Charged]])</f>
        <v>0</v>
      </c>
      <c r="AG806" s="1"/>
      <c r="AH806" s="1"/>
      <c r="AI806" s="1">
        <f t="shared" si="938"/>
        <v>0</v>
      </c>
      <c r="AK806" s="1"/>
      <c r="AL806" s="1"/>
      <c r="AM806" s="1"/>
      <c r="AN806" s="1"/>
      <c r="AP806" s="30">
        <f t="shared" si="935"/>
        <v>0</v>
      </c>
      <c r="AQ806" s="1"/>
      <c r="AR806" s="1">
        <f t="shared" si="933"/>
        <v>0</v>
      </c>
      <c r="AS806" s="1"/>
      <c r="AT806" s="1"/>
      <c r="AU806" s="2">
        <f t="shared" si="939"/>
        <v>0</v>
      </c>
      <c r="AW806" s="1"/>
      <c r="AX806" s="1"/>
      <c r="AY806" s="1"/>
      <c r="AZ806" s="2">
        <f t="shared" si="934"/>
        <v>0</v>
      </c>
      <c r="BA806" s="2">
        <f>SUM(AF806,AH806,-AZ806,-Table19[[#This Row],[Sale Fee]])</f>
        <v>0</v>
      </c>
      <c r="BC806" s="1"/>
      <c r="BD806" s="1"/>
      <c r="BE806" s="1"/>
    </row>
    <row r="807" spans="1:57" x14ac:dyDescent="0.25">
      <c r="A807" s="1"/>
      <c r="B807" s="1"/>
      <c r="E807" s="4"/>
      <c r="F807" s="4"/>
      <c r="Q807" s="1"/>
      <c r="R807" s="1"/>
      <c r="S807" s="1"/>
      <c r="U807" s="1"/>
      <c r="V807" s="1"/>
      <c r="W807" s="1">
        <f t="shared" si="936"/>
        <v>0</v>
      </c>
      <c r="X807" s="1"/>
      <c r="Y807" s="1"/>
      <c r="Z807" s="1">
        <f>Table19[[#This Row],[Quantity2]]*Table19[[#This Row],[U Cost]]</f>
        <v>0</v>
      </c>
      <c r="AB807" s="1"/>
      <c r="AC807" s="1"/>
      <c r="AD807" s="1">
        <f t="shared" si="937"/>
        <v>0</v>
      </c>
      <c r="AE807" s="1"/>
      <c r="AF807" s="1">
        <f>SUM(Table19[[#This Row],[Total 
Paid]:[Shipping 
Charged]])</f>
        <v>0</v>
      </c>
      <c r="AG807" s="1"/>
      <c r="AH807" s="1"/>
      <c r="AI807" s="1">
        <f t="shared" si="938"/>
        <v>0</v>
      </c>
      <c r="AK807" s="1"/>
      <c r="AL807" s="1"/>
      <c r="AM807" s="1"/>
      <c r="AN807" s="1"/>
      <c r="AP807" s="30">
        <f t="shared" si="935"/>
        <v>0</v>
      </c>
      <c r="AQ807" s="1"/>
      <c r="AR807" s="1">
        <f t="shared" si="933"/>
        <v>0</v>
      </c>
      <c r="AS807" s="1"/>
      <c r="AT807" s="1"/>
      <c r="AU807" s="2">
        <f t="shared" si="939"/>
        <v>0</v>
      </c>
      <c r="AW807" s="1"/>
      <c r="AX807" s="1"/>
      <c r="AY807" s="1"/>
      <c r="AZ807" s="2">
        <f t="shared" si="934"/>
        <v>0</v>
      </c>
      <c r="BA807" s="2">
        <f>SUM(AF807,AH807,-AZ807,-Table19[[#This Row],[Sale Fee]])</f>
        <v>0</v>
      </c>
      <c r="BC807" s="1"/>
      <c r="BD807" s="1"/>
      <c r="BE807" s="1"/>
    </row>
    <row r="808" spans="1:57" x14ac:dyDescent="0.25">
      <c r="A808" s="1"/>
      <c r="B808" s="1"/>
      <c r="N808" s="1"/>
      <c r="Q808" s="1"/>
      <c r="R808" s="1"/>
      <c r="S808" s="1"/>
      <c r="U808" s="1"/>
      <c r="V808" s="1"/>
      <c r="W808" s="1">
        <f t="shared" si="936"/>
        <v>0</v>
      </c>
      <c r="X808" s="1"/>
      <c r="Y808" s="1"/>
      <c r="Z808" s="1">
        <f>Table19[[#This Row],[Quantity2]]*Table19[[#This Row],[U Cost]]</f>
        <v>0</v>
      </c>
      <c r="AB808" s="1"/>
      <c r="AC808" s="1"/>
      <c r="AD808" s="1">
        <f t="shared" si="937"/>
        <v>0</v>
      </c>
      <c r="AE808" s="1"/>
      <c r="AF808" s="1">
        <f>SUM(Table19[[#This Row],[Total 
Paid]:[Shipping 
Charged]])</f>
        <v>0</v>
      </c>
      <c r="AG808" s="1"/>
      <c r="AH808" s="1"/>
      <c r="AI808" s="1">
        <f t="shared" si="938"/>
        <v>0</v>
      </c>
      <c r="AK808" s="1"/>
      <c r="AL808" s="1"/>
      <c r="AM808" s="1"/>
      <c r="AN808" s="1"/>
      <c r="AP808" s="30">
        <f t="shared" si="935"/>
        <v>0</v>
      </c>
      <c r="AQ808" s="1"/>
      <c r="AR808" s="1">
        <f t="shared" si="933"/>
        <v>0</v>
      </c>
      <c r="AS808" s="1"/>
      <c r="AT808" s="1"/>
      <c r="AU808" s="2">
        <f t="shared" si="939"/>
        <v>0</v>
      </c>
      <c r="AW808" s="1"/>
      <c r="AX808" s="1"/>
      <c r="AY808" s="1"/>
      <c r="AZ808" s="2">
        <f t="shared" si="934"/>
        <v>0</v>
      </c>
      <c r="BA808" s="2">
        <f>SUM(AF808,AH808,-AZ808,-Table19[[#This Row],[Sale Fee]])</f>
        <v>0</v>
      </c>
      <c r="BC808" s="1"/>
      <c r="BD808" s="1"/>
      <c r="BE808" s="1"/>
    </row>
    <row r="809" spans="1:57" x14ac:dyDescent="0.25">
      <c r="A809" s="1"/>
      <c r="B809" s="1"/>
      <c r="Q809" s="1"/>
      <c r="R809" s="1"/>
      <c r="S809" s="1"/>
      <c r="U809" s="1"/>
      <c r="V809" s="1"/>
      <c r="W809" s="1">
        <f t="shared" si="936"/>
        <v>0</v>
      </c>
      <c r="X809" s="1"/>
      <c r="Y809" s="1"/>
      <c r="Z809" s="1">
        <f>Table19[[#This Row],[Quantity2]]*Table19[[#This Row],[U Cost]]</f>
        <v>0</v>
      </c>
      <c r="AB809" s="1"/>
      <c r="AC809" s="1"/>
      <c r="AD809" s="1">
        <f t="shared" si="937"/>
        <v>0</v>
      </c>
      <c r="AE809" s="1"/>
      <c r="AF809" s="1">
        <f>SUM(Table19[[#This Row],[Total 
Paid]:[Shipping 
Charged]])</f>
        <v>0</v>
      </c>
      <c r="AG809" s="1"/>
      <c r="AH809" s="1"/>
      <c r="AI809" s="1">
        <f t="shared" si="938"/>
        <v>0</v>
      </c>
      <c r="AK809" s="1"/>
      <c r="AL809" s="1"/>
      <c r="AM809" s="1"/>
      <c r="AN809" s="1"/>
      <c r="AP809" s="30">
        <f t="shared" si="935"/>
        <v>0</v>
      </c>
      <c r="AQ809" s="1"/>
      <c r="AR809" s="1">
        <f t="shared" si="933"/>
        <v>0</v>
      </c>
      <c r="AS809" s="1"/>
      <c r="AT809" s="1"/>
      <c r="AU809" s="2">
        <f t="shared" si="939"/>
        <v>0</v>
      </c>
      <c r="AW809" s="1"/>
      <c r="AX809" s="1"/>
      <c r="AY809" s="1"/>
      <c r="AZ809" s="2">
        <f t="shared" si="934"/>
        <v>0</v>
      </c>
      <c r="BA809" s="2">
        <f>SUM(AF809,AH809,-AZ809,-Table19[[#This Row],[Sale Fee]])</f>
        <v>0</v>
      </c>
      <c r="BC809" s="1"/>
      <c r="BD809" s="1"/>
      <c r="BE809" s="1"/>
    </row>
    <row r="810" spans="1:57" x14ac:dyDescent="0.25">
      <c r="A810" s="1"/>
      <c r="B810" s="1"/>
      <c r="Q810" s="1"/>
      <c r="R810" s="1"/>
      <c r="S810" s="1"/>
      <c r="U810" s="1"/>
      <c r="V810" s="1"/>
      <c r="W810" s="1">
        <f t="shared" si="936"/>
        <v>0</v>
      </c>
      <c r="X810" s="1"/>
      <c r="Y810" s="1"/>
      <c r="Z810" s="1">
        <f>Table19[[#This Row],[Quantity2]]*Table19[[#This Row],[U Cost]]</f>
        <v>0</v>
      </c>
      <c r="AB810" s="1"/>
      <c r="AC810" s="1"/>
      <c r="AD810" s="1">
        <f t="shared" si="937"/>
        <v>0</v>
      </c>
      <c r="AE810" s="1"/>
      <c r="AF810" s="1">
        <f>SUM(Table19[[#This Row],[Total 
Paid]:[Shipping 
Charged]])</f>
        <v>0</v>
      </c>
      <c r="AG810" s="1"/>
      <c r="AH810" s="1"/>
      <c r="AI810" s="1">
        <f t="shared" si="938"/>
        <v>0</v>
      </c>
      <c r="AK810" s="1"/>
      <c r="AL810" s="1"/>
      <c r="AM810" s="1"/>
      <c r="AN810" s="1"/>
      <c r="AP810" s="30">
        <f t="shared" si="935"/>
        <v>0</v>
      </c>
      <c r="AQ810" s="1"/>
      <c r="AR810" s="1">
        <f t="shared" si="933"/>
        <v>0</v>
      </c>
      <c r="AS810" s="1"/>
      <c r="AT810" s="1"/>
      <c r="AU810" s="2">
        <f t="shared" si="939"/>
        <v>0</v>
      </c>
      <c r="AW810" s="1"/>
      <c r="AX810" s="1"/>
      <c r="AY810" s="1"/>
      <c r="AZ810" s="2">
        <f t="shared" si="934"/>
        <v>0</v>
      </c>
      <c r="BA810" s="2">
        <f>SUM(AF810,AH810,-AZ810,-Table19[[#This Row],[Sale Fee]])</f>
        <v>0</v>
      </c>
      <c r="BC810" s="1"/>
      <c r="BD810" s="1"/>
      <c r="BE810" s="1"/>
    </row>
    <row r="811" spans="1:57" x14ac:dyDescent="0.25">
      <c r="A811" s="1"/>
      <c r="B811" s="1"/>
      <c r="Q811" s="1"/>
      <c r="R811" s="1"/>
      <c r="S811" s="1"/>
      <c r="U811" s="1"/>
      <c r="V811" s="1"/>
      <c r="W811" s="1">
        <f t="shared" si="936"/>
        <v>0</v>
      </c>
      <c r="X811" s="1"/>
      <c r="Y811" s="1"/>
      <c r="Z811" s="1">
        <f>Table19[[#This Row],[Quantity2]]*Table19[[#This Row],[U Cost]]</f>
        <v>0</v>
      </c>
      <c r="AB811" s="1"/>
      <c r="AC811" s="1"/>
      <c r="AD811" s="1">
        <f t="shared" si="937"/>
        <v>0</v>
      </c>
      <c r="AE811" s="1"/>
      <c r="AF811" s="1">
        <f>SUM(Table19[[#This Row],[Total 
Paid]:[Shipping 
Charged]])</f>
        <v>0</v>
      </c>
      <c r="AG811" s="1"/>
      <c r="AH811" s="1"/>
      <c r="AI811" s="1">
        <f t="shared" si="938"/>
        <v>0</v>
      </c>
      <c r="AK811" s="1"/>
      <c r="AL811" s="1"/>
      <c r="AM811" s="1"/>
      <c r="AN811" s="1"/>
      <c r="AP811" s="30">
        <f t="shared" si="935"/>
        <v>0</v>
      </c>
      <c r="AQ811" s="1"/>
      <c r="AR811" s="1">
        <f t="shared" si="933"/>
        <v>0</v>
      </c>
      <c r="AS811" s="1"/>
      <c r="AT811" s="1"/>
      <c r="AU811" s="2">
        <f t="shared" si="939"/>
        <v>0</v>
      </c>
      <c r="AW811" s="1"/>
      <c r="AX811" s="1"/>
      <c r="AY811" s="1"/>
      <c r="AZ811" s="2">
        <f t="shared" si="934"/>
        <v>0</v>
      </c>
      <c r="BA811" s="2">
        <f>SUM(AF811,AH811,-AZ811,-Table19[[#This Row],[Sale Fee]])</f>
        <v>0</v>
      </c>
      <c r="BC811" s="1"/>
      <c r="BD811" s="1"/>
      <c r="BE811" s="1"/>
    </row>
    <row r="812" spans="1:57" x14ac:dyDescent="0.25">
      <c r="A812" s="1"/>
      <c r="B812" s="1"/>
      <c r="Q812" s="1"/>
      <c r="R812" s="1"/>
      <c r="S812" s="1"/>
      <c r="U812" s="1"/>
      <c r="V812" s="1"/>
      <c r="W812" s="1">
        <f t="shared" si="936"/>
        <v>0</v>
      </c>
      <c r="X812" s="1"/>
      <c r="Y812" s="1"/>
      <c r="Z812" s="1">
        <f>Table19[[#This Row],[Quantity2]]*Table19[[#This Row],[U Cost]]</f>
        <v>0</v>
      </c>
      <c r="AB812" s="1"/>
      <c r="AC812" s="1"/>
      <c r="AD812" s="1">
        <f t="shared" si="937"/>
        <v>0</v>
      </c>
      <c r="AE812" s="1"/>
      <c r="AF812" s="1">
        <f>SUM(Table19[[#This Row],[Total 
Paid]:[Shipping 
Charged]])</f>
        <v>0</v>
      </c>
      <c r="AG812" s="1"/>
      <c r="AH812" s="1"/>
      <c r="AI812" s="1">
        <f t="shared" si="938"/>
        <v>0</v>
      </c>
      <c r="AK812" s="1"/>
      <c r="AL812" s="1"/>
      <c r="AM812" s="1"/>
      <c r="AN812" s="1"/>
      <c r="AP812" s="30">
        <f t="shared" si="935"/>
        <v>0</v>
      </c>
      <c r="AQ812" s="1"/>
      <c r="AR812" s="1">
        <f t="shared" si="933"/>
        <v>0</v>
      </c>
      <c r="AS812" s="1"/>
      <c r="AT812" s="1"/>
      <c r="AU812" s="2">
        <f t="shared" si="939"/>
        <v>0</v>
      </c>
      <c r="AW812" s="1"/>
      <c r="AX812" s="1"/>
      <c r="AY812" s="1"/>
      <c r="AZ812" s="2">
        <f t="shared" si="934"/>
        <v>0</v>
      </c>
      <c r="BA812" s="2">
        <f>SUM(AF812,AH812,-AZ812,-Table19[[#This Row],[Sale Fee]])</f>
        <v>0</v>
      </c>
      <c r="BC812" s="1"/>
      <c r="BD812" s="1"/>
      <c r="BE812" s="1"/>
    </row>
    <row r="813" spans="1:57" x14ac:dyDescent="0.25">
      <c r="A813" s="1"/>
      <c r="B813" s="1"/>
      <c r="E813" s="4"/>
      <c r="F813" s="4"/>
      <c r="Q813" s="1"/>
      <c r="R813" s="1"/>
      <c r="S813" s="1"/>
      <c r="U813" s="1"/>
      <c r="V813" s="1"/>
      <c r="W813" s="1">
        <f t="shared" si="936"/>
        <v>0</v>
      </c>
      <c r="X813" s="1"/>
      <c r="Y813" s="1"/>
      <c r="Z813" s="1">
        <f>Table19[[#This Row],[Quantity2]]*Table19[[#This Row],[U Cost]]</f>
        <v>0</v>
      </c>
      <c r="AB813" s="1"/>
      <c r="AC813" s="1"/>
      <c r="AD813" s="1">
        <f t="shared" si="937"/>
        <v>0</v>
      </c>
      <c r="AE813" s="1"/>
      <c r="AF813" s="1">
        <f>SUM(Table19[[#This Row],[Total 
Paid]:[Shipping 
Charged]])</f>
        <v>0</v>
      </c>
      <c r="AG813" s="1"/>
      <c r="AH813" s="1"/>
      <c r="AI813" s="1">
        <f t="shared" si="938"/>
        <v>0</v>
      </c>
      <c r="AK813" s="1"/>
      <c r="AL813" s="1"/>
      <c r="AM813" s="1"/>
      <c r="AN813" s="1"/>
      <c r="AP813" s="30">
        <f t="shared" si="935"/>
        <v>0</v>
      </c>
      <c r="AQ813" s="1"/>
      <c r="AR813" s="1">
        <f t="shared" si="933"/>
        <v>0</v>
      </c>
      <c r="AS813" s="1"/>
      <c r="AT813" s="1"/>
      <c r="AU813" s="2">
        <f t="shared" si="939"/>
        <v>0</v>
      </c>
      <c r="AW813" s="1"/>
      <c r="AX813" s="1"/>
      <c r="AY813" s="1"/>
      <c r="AZ813" s="2">
        <f t="shared" si="934"/>
        <v>0</v>
      </c>
      <c r="BA813" s="2">
        <f>SUM(AF813,AH813,-AZ813,-Table19[[#This Row],[Sale Fee]])</f>
        <v>0</v>
      </c>
      <c r="BC813" s="1"/>
      <c r="BD813" s="1"/>
      <c r="BE813" s="1"/>
    </row>
    <row r="814" spans="1:57" x14ac:dyDescent="0.25">
      <c r="A814" s="1"/>
      <c r="B814" s="1"/>
      <c r="E814" s="4"/>
      <c r="F814" s="4"/>
      <c r="Q814" s="1"/>
      <c r="R814" s="1"/>
      <c r="S814" s="1"/>
      <c r="U814" s="1"/>
      <c r="V814" s="1"/>
      <c r="W814" s="1">
        <f t="shared" si="936"/>
        <v>0</v>
      </c>
      <c r="X814" s="1"/>
      <c r="Y814" s="1"/>
      <c r="Z814" s="1">
        <f>Table19[[#This Row],[Quantity2]]*Table19[[#This Row],[U Cost]]</f>
        <v>0</v>
      </c>
      <c r="AB814" s="1"/>
      <c r="AC814" s="1"/>
      <c r="AD814" s="1">
        <f t="shared" si="937"/>
        <v>0</v>
      </c>
      <c r="AE814" s="1"/>
      <c r="AF814" s="1">
        <f>SUM(Table19[[#This Row],[Total 
Paid]:[Shipping 
Charged]])</f>
        <v>0</v>
      </c>
      <c r="AG814" s="1"/>
      <c r="AH814" s="1"/>
      <c r="AI814" s="1">
        <f t="shared" si="938"/>
        <v>0</v>
      </c>
      <c r="AK814" s="1"/>
      <c r="AL814" s="1"/>
      <c r="AM814" s="1"/>
      <c r="AN814" s="1"/>
      <c r="AP814" s="30">
        <f t="shared" si="935"/>
        <v>0</v>
      </c>
      <c r="AQ814" s="1"/>
      <c r="AR814" s="1">
        <f t="shared" si="933"/>
        <v>0</v>
      </c>
      <c r="AS814" s="1"/>
      <c r="AT814" s="1"/>
      <c r="AU814" s="2">
        <f t="shared" si="939"/>
        <v>0</v>
      </c>
      <c r="AW814" s="1"/>
      <c r="AX814" s="1"/>
      <c r="AY814" s="1"/>
      <c r="AZ814" s="2">
        <f t="shared" si="934"/>
        <v>0</v>
      </c>
      <c r="BA814" s="2">
        <f>SUM(AF814,AH814,-AZ814,-Table19[[#This Row],[Sale Fee]])</f>
        <v>0</v>
      </c>
      <c r="BC814" s="1"/>
      <c r="BD814" s="1"/>
      <c r="BE814" s="1"/>
    </row>
    <row r="815" spans="1:57" x14ac:dyDescent="0.25">
      <c r="A815" s="1"/>
      <c r="B815" s="1"/>
      <c r="E815" s="4"/>
      <c r="F815" s="4"/>
      <c r="Q815" s="1"/>
      <c r="R815" s="1"/>
      <c r="S815" s="1"/>
      <c r="U815" s="1"/>
      <c r="V815" s="1"/>
      <c r="W815" s="1">
        <f t="shared" si="936"/>
        <v>0</v>
      </c>
      <c r="X815" s="1"/>
      <c r="Y815" s="1"/>
      <c r="Z815" s="1">
        <f>Table19[[#This Row],[Quantity2]]*Table19[[#This Row],[U Cost]]</f>
        <v>0</v>
      </c>
      <c r="AB815" s="1"/>
      <c r="AC815" s="1"/>
      <c r="AD815" s="1">
        <f t="shared" si="937"/>
        <v>0</v>
      </c>
      <c r="AE815" s="1"/>
      <c r="AF815" s="1">
        <f>SUM(Table19[[#This Row],[Total 
Paid]:[Shipping 
Charged]])</f>
        <v>0</v>
      </c>
      <c r="AG815" s="1"/>
      <c r="AH815" s="1"/>
      <c r="AI815" s="1">
        <f t="shared" si="938"/>
        <v>0</v>
      </c>
      <c r="AK815" s="1"/>
      <c r="AL815" s="1"/>
      <c r="AM815" s="1"/>
      <c r="AN815" s="1"/>
      <c r="AP815" s="30">
        <f t="shared" si="935"/>
        <v>0</v>
      </c>
      <c r="AQ815" s="1"/>
      <c r="AR815" s="1">
        <f t="shared" si="933"/>
        <v>0</v>
      </c>
      <c r="AS815" s="1"/>
      <c r="AT815" s="1"/>
      <c r="AU815" s="2">
        <f t="shared" si="939"/>
        <v>0</v>
      </c>
      <c r="AW815" s="1"/>
      <c r="AX815" s="1"/>
      <c r="AY815" s="1"/>
      <c r="AZ815" s="2">
        <f t="shared" si="934"/>
        <v>0</v>
      </c>
      <c r="BA815" s="2">
        <f>SUM(AF815,AH815,-AZ815,-Table19[[#This Row],[Sale Fee]])</f>
        <v>0</v>
      </c>
      <c r="BC815" s="1"/>
      <c r="BD815" s="1"/>
      <c r="BE815" s="1"/>
    </row>
    <row r="816" spans="1:57" x14ac:dyDescent="0.25">
      <c r="A816" s="1"/>
      <c r="B816" s="1"/>
      <c r="E816" s="4"/>
      <c r="F816" s="4"/>
      <c r="Q816" s="1"/>
      <c r="R816" s="1"/>
      <c r="S816" s="1"/>
      <c r="U816" s="1"/>
      <c r="V816" s="1"/>
      <c r="W816" s="1">
        <f t="shared" si="936"/>
        <v>0</v>
      </c>
      <c r="X816" s="1"/>
      <c r="Y816" s="1"/>
      <c r="Z816" s="1">
        <f>Table19[[#This Row],[Quantity2]]*Table19[[#This Row],[U Cost]]</f>
        <v>0</v>
      </c>
      <c r="AB816" s="1"/>
      <c r="AC816" s="1"/>
      <c r="AD816" s="1">
        <f t="shared" si="937"/>
        <v>0</v>
      </c>
      <c r="AE816" s="1"/>
      <c r="AF816" s="1">
        <f>SUM(Table19[[#This Row],[Total 
Paid]:[Shipping 
Charged]])</f>
        <v>0</v>
      </c>
      <c r="AG816" s="1"/>
      <c r="AH816" s="1"/>
      <c r="AI816" s="1">
        <f t="shared" si="938"/>
        <v>0</v>
      </c>
      <c r="AK816" s="1"/>
      <c r="AL816" s="1"/>
      <c r="AM816" s="1"/>
      <c r="AN816" s="1"/>
      <c r="AP816" s="30">
        <f t="shared" si="935"/>
        <v>0</v>
      </c>
      <c r="AQ816" s="1"/>
      <c r="AR816" s="1">
        <f t="shared" si="933"/>
        <v>0</v>
      </c>
      <c r="AS816" s="1"/>
      <c r="AT816" s="1"/>
      <c r="AU816" s="2">
        <f t="shared" si="939"/>
        <v>0</v>
      </c>
      <c r="AW816" s="1"/>
      <c r="AX816" s="1"/>
      <c r="AY816" s="1"/>
      <c r="AZ816" s="2">
        <f t="shared" si="934"/>
        <v>0</v>
      </c>
      <c r="BA816" s="2">
        <f>SUM(AF816,AH816,-AZ816,-Table19[[#This Row],[Sale Fee]])</f>
        <v>0</v>
      </c>
      <c r="BC816" s="1"/>
      <c r="BD816" s="1"/>
      <c r="BE816" s="1"/>
    </row>
    <row r="817" spans="1:57" x14ac:dyDescent="0.25">
      <c r="A817" s="1"/>
      <c r="B817" s="1"/>
      <c r="E817" s="4"/>
      <c r="F817" s="4"/>
      <c r="Q817" s="1"/>
      <c r="R817" s="1"/>
      <c r="S817" s="1"/>
      <c r="U817" s="1"/>
      <c r="V817" s="1"/>
      <c r="W817" s="1">
        <f t="shared" si="936"/>
        <v>0</v>
      </c>
      <c r="X817" s="1"/>
      <c r="Y817" s="1"/>
      <c r="Z817" s="1">
        <f>Table19[[#This Row],[Quantity2]]*Table19[[#This Row],[U Cost]]</f>
        <v>0</v>
      </c>
      <c r="AB817" s="1"/>
      <c r="AC817" s="1"/>
      <c r="AD817" s="1">
        <f t="shared" si="937"/>
        <v>0</v>
      </c>
      <c r="AE817" s="1"/>
      <c r="AF817" s="1">
        <f>SUM(Table19[[#This Row],[Total 
Paid]:[Shipping 
Charged]])</f>
        <v>0</v>
      </c>
      <c r="AG817" s="1"/>
      <c r="AH817" s="1"/>
      <c r="AI817" s="1">
        <f t="shared" si="938"/>
        <v>0</v>
      </c>
      <c r="AK817" s="1"/>
      <c r="AL817" s="1"/>
      <c r="AM817" s="1"/>
      <c r="AN817" s="1"/>
      <c r="AP817" s="30">
        <f t="shared" si="935"/>
        <v>0</v>
      </c>
      <c r="AQ817" s="1"/>
      <c r="AR817" s="1">
        <f t="shared" si="933"/>
        <v>0</v>
      </c>
      <c r="AS817" s="1"/>
      <c r="AT817" s="1"/>
      <c r="AU817" s="2">
        <f t="shared" si="939"/>
        <v>0</v>
      </c>
      <c r="AW817" s="1"/>
      <c r="AX817" s="1"/>
      <c r="AY817" s="1"/>
      <c r="AZ817" s="2">
        <f t="shared" si="934"/>
        <v>0</v>
      </c>
      <c r="BA817" s="2">
        <f>SUM(AF817,AH817,-AZ817,-Table19[[#This Row],[Sale Fee]])</f>
        <v>0</v>
      </c>
      <c r="BC817" s="1"/>
      <c r="BD817" s="1"/>
      <c r="BE817" s="1"/>
    </row>
    <row r="818" spans="1:57" x14ac:dyDescent="0.25">
      <c r="A818" s="1"/>
      <c r="B818" s="1"/>
      <c r="E818" s="4"/>
      <c r="F818" s="4"/>
      <c r="Q818" s="1"/>
      <c r="R818" s="1"/>
      <c r="S818" s="1"/>
      <c r="U818" s="1"/>
      <c r="V818" s="1"/>
      <c r="W818" s="1">
        <f t="shared" si="936"/>
        <v>0</v>
      </c>
      <c r="X818" s="1"/>
      <c r="Y818" s="1"/>
      <c r="Z818" s="1">
        <f>Table19[[#This Row],[Quantity2]]*Table19[[#This Row],[U Cost]]</f>
        <v>0</v>
      </c>
      <c r="AB818" s="1"/>
      <c r="AC818" s="1"/>
      <c r="AD818" s="1">
        <f t="shared" si="937"/>
        <v>0</v>
      </c>
      <c r="AE818" s="1"/>
      <c r="AF818" s="1">
        <f>SUM(Table19[[#This Row],[Total 
Paid]:[Shipping 
Charged]])</f>
        <v>0</v>
      </c>
      <c r="AG818" s="1"/>
      <c r="AH818" s="1"/>
      <c r="AI818" s="1">
        <f t="shared" si="938"/>
        <v>0</v>
      </c>
      <c r="AK818" s="1"/>
      <c r="AL818" s="1"/>
      <c r="AM818" s="1"/>
      <c r="AN818" s="1"/>
      <c r="AP818" s="30">
        <f t="shared" si="935"/>
        <v>0</v>
      </c>
      <c r="AQ818" s="1"/>
      <c r="AR818" s="1">
        <f t="shared" si="933"/>
        <v>0</v>
      </c>
      <c r="AS818" s="1"/>
      <c r="AT818" s="1"/>
      <c r="AU818" s="2">
        <f t="shared" si="939"/>
        <v>0</v>
      </c>
      <c r="AW818" s="1"/>
      <c r="AX818" s="1"/>
      <c r="AY818" s="1"/>
      <c r="AZ818" s="2">
        <f t="shared" si="934"/>
        <v>0</v>
      </c>
      <c r="BA818" s="2">
        <f>SUM(AF818,AH818,-AZ818,-Table19[[#This Row],[Sale Fee]])</f>
        <v>0</v>
      </c>
      <c r="BC818" s="1"/>
      <c r="BD818" s="1"/>
      <c r="BE818" s="1"/>
    </row>
    <row r="819" spans="1:57" x14ac:dyDescent="0.25">
      <c r="A819" s="1"/>
      <c r="B819" s="1"/>
      <c r="E819" s="4"/>
      <c r="F819" s="4"/>
      <c r="Q819" s="1"/>
      <c r="R819" s="1"/>
      <c r="S819" s="1"/>
      <c r="U819" s="1"/>
      <c r="V819" s="1"/>
      <c r="W819" s="1">
        <f t="shared" si="936"/>
        <v>0</v>
      </c>
      <c r="X819" s="1"/>
      <c r="Y819" s="1"/>
      <c r="Z819" s="1">
        <f>Table19[[#This Row],[Quantity2]]*Table19[[#This Row],[U Cost]]</f>
        <v>0</v>
      </c>
      <c r="AB819" s="1"/>
      <c r="AC819" s="1"/>
      <c r="AD819" s="1">
        <f t="shared" si="937"/>
        <v>0</v>
      </c>
      <c r="AE819" s="1"/>
      <c r="AF819" s="1">
        <f>SUM(Table19[[#This Row],[Total 
Paid]:[Shipping 
Charged]])</f>
        <v>0</v>
      </c>
      <c r="AG819" s="1"/>
      <c r="AH819" s="1"/>
      <c r="AI819" s="1">
        <f t="shared" si="938"/>
        <v>0</v>
      </c>
      <c r="AK819" s="1"/>
      <c r="AL819" s="1"/>
      <c r="AM819" s="1"/>
      <c r="AN819" s="1"/>
      <c r="AP819" s="30">
        <f t="shared" si="935"/>
        <v>0</v>
      </c>
      <c r="AQ819" s="1"/>
      <c r="AR819" s="1">
        <f t="shared" si="933"/>
        <v>0</v>
      </c>
      <c r="AS819" s="1"/>
      <c r="AT819" s="1"/>
      <c r="AU819" s="2">
        <f t="shared" si="939"/>
        <v>0</v>
      </c>
      <c r="AW819" s="1"/>
      <c r="AX819" s="1"/>
      <c r="AY819" s="1"/>
      <c r="AZ819" s="2">
        <f t="shared" si="934"/>
        <v>0</v>
      </c>
      <c r="BA819" s="2">
        <f>SUM(AF819,AH819,-AZ819,-Table19[[#This Row],[Sale Fee]])</f>
        <v>0</v>
      </c>
      <c r="BC819" s="1"/>
      <c r="BD819" s="1"/>
      <c r="BE819" s="1"/>
    </row>
    <row r="820" spans="1:57" x14ac:dyDescent="0.25">
      <c r="A820" s="1"/>
      <c r="B820" s="1"/>
      <c r="E820" s="4"/>
      <c r="F820" s="4"/>
      <c r="Q820" s="1"/>
      <c r="R820" s="1"/>
      <c r="S820" s="1"/>
      <c r="U820" s="1"/>
      <c r="V820" s="1"/>
      <c r="W820" s="1">
        <f t="shared" si="936"/>
        <v>0</v>
      </c>
      <c r="X820" s="1"/>
      <c r="Y820" s="1"/>
      <c r="Z820" s="1">
        <f>Table19[[#This Row],[Quantity2]]*Table19[[#This Row],[U Cost]]</f>
        <v>0</v>
      </c>
      <c r="AB820" s="1"/>
      <c r="AC820" s="1"/>
      <c r="AD820" s="1">
        <f t="shared" si="937"/>
        <v>0</v>
      </c>
      <c r="AE820" s="1"/>
      <c r="AF820" s="1">
        <f>SUM(Table19[[#This Row],[Total 
Paid]:[Shipping 
Charged]])</f>
        <v>0</v>
      </c>
      <c r="AG820" s="1"/>
      <c r="AH820" s="1"/>
      <c r="AI820" s="1">
        <f t="shared" si="938"/>
        <v>0</v>
      </c>
      <c r="AK820" s="1"/>
      <c r="AL820" s="1"/>
      <c r="AM820" s="1"/>
      <c r="AN820" s="1"/>
      <c r="AP820" s="30">
        <f t="shared" si="935"/>
        <v>0</v>
      </c>
      <c r="AQ820" s="1"/>
      <c r="AR820" s="1">
        <f t="shared" si="933"/>
        <v>0</v>
      </c>
      <c r="AS820" s="1"/>
      <c r="AT820" s="1"/>
      <c r="AU820" s="2">
        <f t="shared" si="939"/>
        <v>0</v>
      </c>
      <c r="AW820" s="1"/>
      <c r="AX820" s="1"/>
      <c r="AY820" s="1"/>
      <c r="AZ820" s="2">
        <f t="shared" si="934"/>
        <v>0</v>
      </c>
      <c r="BA820" s="2">
        <f>SUM(AF820,AH820,-AZ820,-Table19[[#This Row],[Sale Fee]])</f>
        <v>0</v>
      </c>
      <c r="BC820" s="1"/>
      <c r="BD820" s="1"/>
      <c r="BE820" s="1"/>
    </row>
    <row r="821" spans="1:57" x14ac:dyDescent="0.25">
      <c r="A821" s="1"/>
      <c r="B821" s="1"/>
      <c r="E821" s="4"/>
      <c r="F821" s="4"/>
      <c r="Q821" s="1"/>
      <c r="R821" s="1"/>
      <c r="S821" s="1"/>
      <c r="U821" s="1"/>
      <c r="V821" s="1"/>
      <c r="W821" s="1">
        <f t="shared" si="936"/>
        <v>0</v>
      </c>
      <c r="X821" s="1"/>
      <c r="Y821" s="1"/>
      <c r="Z821" s="1">
        <f>Table19[[#This Row],[Quantity2]]*Table19[[#This Row],[U Cost]]</f>
        <v>0</v>
      </c>
      <c r="AB821" s="1"/>
      <c r="AC821" s="1"/>
      <c r="AD821" s="1">
        <f t="shared" si="937"/>
        <v>0</v>
      </c>
      <c r="AE821" s="1"/>
      <c r="AF821" s="1">
        <f>SUM(Table19[[#This Row],[Total 
Paid]:[Shipping 
Charged]])</f>
        <v>0</v>
      </c>
      <c r="AG821" s="1"/>
      <c r="AH821" s="1"/>
      <c r="AI821" s="1">
        <f t="shared" si="938"/>
        <v>0</v>
      </c>
      <c r="AK821" s="1"/>
      <c r="AL821" s="1"/>
      <c r="AM821" s="1"/>
      <c r="AN821" s="1"/>
      <c r="AP821" s="30">
        <f t="shared" si="935"/>
        <v>0</v>
      </c>
      <c r="AQ821" s="1"/>
      <c r="AR821" s="1">
        <f t="shared" si="933"/>
        <v>0</v>
      </c>
      <c r="AS821" s="1"/>
      <c r="AT821" s="1"/>
      <c r="AU821" s="2">
        <f t="shared" si="939"/>
        <v>0</v>
      </c>
      <c r="AW821" s="1"/>
      <c r="AX821" s="1"/>
      <c r="AY821" s="1"/>
      <c r="AZ821" s="2">
        <f t="shared" si="934"/>
        <v>0</v>
      </c>
      <c r="BA821" s="2">
        <f>SUM(AF821,AH821,-AZ821,-Table19[[#This Row],[Sale Fee]])</f>
        <v>0</v>
      </c>
      <c r="BC821" s="1"/>
      <c r="BD821" s="1"/>
      <c r="BE821" s="1"/>
    </row>
    <row r="822" spans="1:57" x14ac:dyDescent="0.25">
      <c r="A822" s="1"/>
      <c r="B822" s="1"/>
      <c r="E822" s="4"/>
      <c r="F822" s="4"/>
      <c r="Q822" s="1"/>
      <c r="R822" s="1"/>
      <c r="S822" s="1"/>
      <c r="U822" s="1"/>
      <c r="V822" s="1"/>
      <c r="W822" s="1">
        <f t="shared" si="936"/>
        <v>0</v>
      </c>
      <c r="X822" s="1"/>
      <c r="Y822" s="1"/>
      <c r="Z822" s="1">
        <f>Table19[[#This Row],[Quantity2]]*Table19[[#This Row],[U Cost]]</f>
        <v>0</v>
      </c>
      <c r="AB822" s="1"/>
      <c r="AC822" s="1"/>
      <c r="AD822" s="1">
        <f t="shared" si="937"/>
        <v>0</v>
      </c>
      <c r="AE822" s="1"/>
      <c r="AF822" s="1">
        <f>SUM(Table19[[#This Row],[Total 
Paid]:[Shipping 
Charged]])</f>
        <v>0</v>
      </c>
      <c r="AG822" s="1"/>
      <c r="AH822" s="1"/>
      <c r="AI822" s="1">
        <f t="shared" si="938"/>
        <v>0</v>
      </c>
      <c r="AK822" s="1"/>
      <c r="AL822" s="1"/>
      <c r="AM822" s="1"/>
      <c r="AN822" s="1"/>
      <c r="AP822" s="30">
        <f t="shared" si="935"/>
        <v>0</v>
      </c>
      <c r="AQ822" s="1"/>
      <c r="AR822" s="1">
        <f t="shared" si="933"/>
        <v>0</v>
      </c>
      <c r="AS822" s="1"/>
      <c r="AT822" s="1"/>
      <c r="AU822" s="2">
        <f t="shared" si="939"/>
        <v>0</v>
      </c>
      <c r="AW822" s="1"/>
      <c r="AX822" s="1"/>
      <c r="AY822" s="1"/>
      <c r="AZ822" s="2">
        <f t="shared" si="934"/>
        <v>0</v>
      </c>
      <c r="BA822" s="2">
        <f>SUM(AF822,AH822,-AZ822,-Table19[[#This Row],[Sale Fee]])</f>
        <v>0</v>
      </c>
      <c r="BC822" s="1"/>
      <c r="BD822" s="1"/>
      <c r="BE822" s="1"/>
    </row>
    <row r="823" spans="1:57" x14ac:dyDescent="0.25">
      <c r="A823" s="1"/>
      <c r="B823" s="1"/>
      <c r="E823" s="4"/>
      <c r="F823" s="4"/>
      <c r="Q823" s="1"/>
      <c r="R823" s="1"/>
      <c r="S823" s="1"/>
      <c r="U823" s="1"/>
      <c r="V823" s="1"/>
      <c r="W823" s="1">
        <f t="shared" si="936"/>
        <v>0</v>
      </c>
      <c r="X823" s="1"/>
      <c r="Y823" s="1"/>
      <c r="Z823" s="1">
        <f>Table19[[#This Row],[Quantity2]]*Table19[[#This Row],[U Cost]]</f>
        <v>0</v>
      </c>
      <c r="AB823" s="1"/>
      <c r="AC823" s="1"/>
      <c r="AD823" s="1">
        <f t="shared" si="937"/>
        <v>0</v>
      </c>
      <c r="AE823" s="1"/>
      <c r="AF823" s="1">
        <f>SUM(Table19[[#This Row],[Total 
Paid]:[Shipping 
Charged]])</f>
        <v>0</v>
      </c>
      <c r="AG823" s="1"/>
      <c r="AH823" s="1"/>
      <c r="AI823" s="1">
        <f t="shared" si="938"/>
        <v>0</v>
      </c>
      <c r="AK823" s="1"/>
      <c r="AL823" s="1"/>
      <c r="AM823" s="1"/>
      <c r="AN823" s="1"/>
      <c r="AP823" s="30">
        <f t="shared" si="935"/>
        <v>0</v>
      </c>
      <c r="AQ823" s="1"/>
      <c r="AR823" s="1">
        <f t="shared" si="933"/>
        <v>0</v>
      </c>
      <c r="AS823" s="1"/>
      <c r="AT823" s="1"/>
      <c r="AU823" s="2">
        <f t="shared" si="939"/>
        <v>0</v>
      </c>
      <c r="AW823" s="1"/>
      <c r="AX823" s="1"/>
      <c r="AY823" s="1"/>
      <c r="AZ823" s="2">
        <f t="shared" si="934"/>
        <v>0</v>
      </c>
      <c r="BA823" s="2">
        <f>SUM(AF823,AH823,-AZ823,-Table19[[#This Row],[Sale Fee]])</f>
        <v>0</v>
      </c>
      <c r="BC823" s="1"/>
      <c r="BD823" s="1"/>
      <c r="BE823" s="1"/>
    </row>
    <row r="824" spans="1:57" x14ac:dyDescent="0.25">
      <c r="A824" s="1"/>
      <c r="B824" s="1"/>
      <c r="E824" s="4"/>
      <c r="F824" s="4"/>
      <c r="Q824" s="1"/>
      <c r="R824" s="1"/>
      <c r="S824" s="1"/>
      <c r="U824" s="1"/>
      <c r="V824" s="1"/>
      <c r="W824" s="1">
        <f t="shared" si="936"/>
        <v>0</v>
      </c>
      <c r="X824" s="1"/>
      <c r="Y824" s="1"/>
      <c r="Z824" s="1">
        <f>Table19[[#This Row],[Quantity2]]*Table19[[#This Row],[U Cost]]</f>
        <v>0</v>
      </c>
      <c r="AB824" s="1"/>
      <c r="AC824" s="1"/>
      <c r="AD824" s="1">
        <f t="shared" si="937"/>
        <v>0</v>
      </c>
      <c r="AE824" s="1"/>
      <c r="AF824" s="1">
        <f>SUM(Table19[[#This Row],[Total 
Paid]:[Shipping 
Charged]])</f>
        <v>0</v>
      </c>
      <c r="AG824" s="1"/>
      <c r="AH824" s="1"/>
      <c r="AI824" s="1">
        <f t="shared" si="938"/>
        <v>0</v>
      </c>
      <c r="AK824" s="1"/>
      <c r="AL824" s="1"/>
      <c r="AM824" s="1"/>
      <c r="AN824" s="1"/>
      <c r="AP824" s="30">
        <f t="shared" si="935"/>
        <v>0</v>
      </c>
      <c r="AQ824" s="1"/>
      <c r="AR824" s="1">
        <f t="shared" si="933"/>
        <v>0</v>
      </c>
      <c r="AS824" s="1"/>
      <c r="AT824" s="1"/>
      <c r="AU824" s="2">
        <f t="shared" si="939"/>
        <v>0</v>
      </c>
      <c r="AW824" s="1"/>
      <c r="AX824" s="1"/>
      <c r="AY824" s="1"/>
      <c r="AZ824" s="2">
        <f t="shared" si="934"/>
        <v>0</v>
      </c>
      <c r="BA824" s="2">
        <f>SUM(AF824,AH824,-AZ824,-Table19[[#This Row],[Sale Fee]])</f>
        <v>0</v>
      </c>
      <c r="BC824" s="1"/>
      <c r="BD824" s="1"/>
      <c r="BE824" s="1"/>
    </row>
    <row r="825" spans="1:57" x14ac:dyDescent="0.25">
      <c r="A825" s="1"/>
      <c r="B825" s="1"/>
      <c r="E825" s="4"/>
      <c r="F825" s="4"/>
      <c r="Q825" s="1"/>
      <c r="R825" s="1"/>
      <c r="S825" s="1"/>
      <c r="U825" s="1"/>
      <c r="V825" s="1"/>
      <c r="W825" s="1">
        <f t="shared" si="936"/>
        <v>0</v>
      </c>
      <c r="X825" s="1"/>
      <c r="Y825" s="1"/>
      <c r="Z825" s="1">
        <f>Table19[[#This Row],[Quantity2]]*Table19[[#This Row],[U Cost]]</f>
        <v>0</v>
      </c>
      <c r="AB825" s="1"/>
      <c r="AC825" s="1"/>
      <c r="AD825" s="1">
        <f t="shared" si="937"/>
        <v>0</v>
      </c>
      <c r="AE825" s="1"/>
      <c r="AF825" s="1">
        <f>SUM(Table19[[#This Row],[Total 
Paid]:[Shipping 
Charged]])</f>
        <v>0</v>
      </c>
      <c r="AG825" s="1"/>
      <c r="AH825" s="1"/>
      <c r="AI825" s="1">
        <f t="shared" si="938"/>
        <v>0</v>
      </c>
      <c r="AK825" s="1"/>
      <c r="AL825" s="1"/>
      <c r="AM825" s="1"/>
      <c r="AN825" s="1"/>
      <c r="AP825" s="30">
        <f t="shared" si="935"/>
        <v>0</v>
      </c>
      <c r="AQ825" s="1"/>
      <c r="AR825" s="1">
        <f t="shared" si="933"/>
        <v>0</v>
      </c>
      <c r="AS825" s="1"/>
      <c r="AT825" s="1"/>
      <c r="AU825" s="2">
        <f t="shared" si="939"/>
        <v>0</v>
      </c>
      <c r="AW825" s="1"/>
      <c r="AX825" s="1"/>
      <c r="AY825" s="1"/>
      <c r="AZ825" s="2">
        <f t="shared" si="934"/>
        <v>0</v>
      </c>
      <c r="BA825" s="2">
        <f>SUM(AF825,AH825,-AZ825,-Table19[[#This Row],[Sale Fee]])</f>
        <v>0</v>
      </c>
      <c r="BC825" s="1"/>
      <c r="BD825" s="1"/>
      <c r="BE825" s="1"/>
    </row>
    <row r="826" spans="1:57" x14ac:dyDescent="0.25">
      <c r="A826" s="1"/>
      <c r="B826" s="1"/>
      <c r="E826" s="4"/>
      <c r="F826" s="4"/>
      <c r="Q826" s="1"/>
      <c r="R826" s="1"/>
      <c r="S826" s="1"/>
      <c r="U826" s="1"/>
      <c r="V826" s="1"/>
      <c r="W826" s="1">
        <f t="shared" si="936"/>
        <v>0</v>
      </c>
      <c r="X826" s="1"/>
      <c r="Y826" s="1"/>
      <c r="Z826" s="1">
        <f>Table19[[#This Row],[Quantity2]]*Table19[[#This Row],[U Cost]]</f>
        <v>0</v>
      </c>
      <c r="AB826" s="1"/>
      <c r="AC826" s="1"/>
      <c r="AD826" s="1">
        <f t="shared" si="937"/>
        <v>0</v>
      </c>
      <c r="AE826" s="1"/>
      <c r="AF826" s="1">
        <f>SUM(Table19[[#This Row],[Total 
Paid]:[Shipping 
Charged]])</f>
        <v>0</v>
      </c>
      <c r="AG826" s="1"/>
      <c r="AH826" s="1"/>
      <c r="AI826" s="1">
        <f t="shared" si="938"/>
        <v>0</v>
      </c>
      <c r="AK826" s="1"/>
      <c r="AL826" s="1"/>
      <c r="AM826" s="1"/>
      <c r="AN826" s="1"/>
      <c r="AP826" s="30">
        <f t="shared" si="935"/>
        <v>0</v>
      </c>
      <c r="AQ826" s="1"/>
      <c r="AR826" s="1">
        <f t="shared" si="933"/>
        <v>0</v>
      </c>
      <c r="AS826" s="1"/>
      <c r="AT826" s="1"/>
      <c r="AU826" s="2">
        <f t="shared" si="939"/>
        <v>0</v>
      </c>
      <c r="AW826" s="1"/>
      <c r="AX826" s="1"/>
      <c r="AY826" s="1"/>
      <c r="AZ826" s="2">
        <f t="shared" si="934"/>
        <v>0</v>
      </c>
      <c r="BA826" s="2">
        <f>SUM(AF826,AH826,-AZ826,-Table19[[#This Row],[Sale Fee]])</f>
        <v>0</v>
      </c>
      <c r="BC826" s="1"/>
      <c r="BD826" s="1"/>
      <c r="BE826" s="1"/>
    </row>
    <row r="827" spans="1:57" x14ac:dyDescent="0.25">
      <c r="A827" s="1"/>
      <c r="B827" s="1"/>
      <c r="E827" s="4"/>
      <c r="F827" s="4"/>
      <c r="Q827" s="1"/>
      <c r="R827" s="1"/>
      <c r="S827" s="1"/>
      <c r="U827" s="1"/>
      <c r="V827" s="1"/>
      <c r="W827" s="1">
        <f t="shared" si="936"/>
        <v>0</v>
      </c>
      <c r="X827" s="1"/>
      <c r="Y827" s="1"/>
      <c r="Z827" s="1">
        <f>Table19[[#This Row],[Quantity2]]*Table19[[#This Row],[U Cost]]</f>
        <v>0</v>
      </c>
      <c r="AB827" s="1"/>
      <c r="AC827" s="1"/>
      <c r="AD827" s="1">
        <f t="shared" si="937"/>
        <v>0</v>
      </c>
      <c r="AE827" s="1"/>
      <c r="AF827" s="1">
        <f>SUM(Table19[[#This Row],[Total 
Paid]:[Shipping 
Charged]])</f>
        <v>0</v>
      </c>
      <c r="AG827" s="1"/>
      <c r="AH827" s="1"/>
      <c r="AI827" s="1">
        <f t="shared" si="938"/>
        <v>0</v>
      </c>
      <c r="AK827" s="1"/>
      <c r="AL827" s="1"/>
      <c r="AM827" s="1"/>
      <c r="AN827" s="1"/>
      <c r="AP827" s="30">
        <f t="shared" si="935"/>
        <v>0</v>
      </c>
      <c r="AQ827" s="1"/>
      <c r="AR827" s="1">
        <f t="shared" si="933"/>
        <v>0</v>
      </c>
      <c r="AS827" s="1"/>
      <c r="AT827" s="1"/>
      <c r="AU827" s="2">
        <f t="shared" si="939"/>
        <v>0</v>
      </c>
      <c r="AW827" s="1"/>
      <c r="AX827" s="1"/>
      <c r="AY827" s="1"/>
      <c r="AZ827" s="2">
        <f t="shared" si="934"/>
        <v>0</v>
      </c>
      <c r="BA827" s="2">
        <f>SUM(AF827,AH827,-AZ827,-Table19[[#This Row],[Sale Fee]])</f>
        <v>0</v>
      </c>
      <c r="BC827" s="1"/>
      <c r="BD827" s="1"/>
      <c r="BE827" s="1"/>
    </row>
    <row r="828" spans="1:57" x14ac:dyDescent="0.25">
      <c r="A828" s="1"/>
      <c r="B828" s="1"/>
      <c r="E828" s="4"/>
      <c r="F828" s="4"/>
      <c r="Q828" s="1"/>
      <c r="R828" s="1"/>
      <c r="S828" s="1"/>
      <c r="U828" s="1"/>
      <c r="V828" s="1"/>
      <c r="W828" s="1">
        <f t="shared" si="936"/>
        <v>0</v>
      </c>
      <c r="X828" s="1"/>
      <c r="Y828" s="1"/>
      <c r="Z828" s="1">
        <f>Table19[[#This Row],[Quantity2]]*Table19[[#This Row],[U Cost]]</f>
        <v>0</v>
      </c>
      <c r="AB828" s="1"/>
      <c r="AC828" s="1"/>
      <c r="AD828" s="1">
        <f t="shared" si="937"/>
        <v>0</v>
      </c>
      <c r="AE828" s="1"/>
      <c r="AF828" s="1">
        <f>SUM(Table19[[#This Row],[Total 
Paid]:[Shipping 
Charged]])</f>
        <v>0</v>
      </c>
      <c r="AG828" s="1"/>
      <c r="AH828" s="1"/>
      <c r="AI828" s="1">
        <f t="shared" si="938"/>
        <v>0</v>
      </c>
      <c r="AK828" s="1"/>
      <c r="AL828" s="1"/>
      <c r="AM828" s="1"/>
      <c r="AN828" s="1"/>
      <c r="AP828" s="30"/>
      <c r="AQ828" s="1"/>
      <c r="AR828" s="1">
        <f t="shared" si="933"/>
        <v>0</v>
      </c>
      <c r="AS828" s="1"/>
      <c r="AT828" s="1"/>
      <c r="AU828" s="2">
        <f t="shared" si="939"/>
        <v>0</v>
      </c>
      <c r="AW828" s="1"/>
      <c r="AX828" s="1"/>
      <c r="AY828" s="1"/>
      <c r="AZ828" s="2">
        <f t="shared" si="934"/>
        <v>0</v>
      </c>
      <c r="BA828" s="2">
        <f>SUM(AF828,AH828,-AZ828,-Table19[[#This Row],[Sale Fee]])</f>
        <v>0</v>
      </c>
      <c r="BC828" s="1"/>
      <c r="BD828" s="1"/>
      <c r="BE828" s="1"/>
    </row>
    <row r="829" spans="1:57" x14ac:dyDescent="0.25">
      <c r="A829" s="1"/>
      <c r="B829" s="1"/>
      <c r="E829" s="4"/>
      <c r="F829" s="4"/>
      <c r="Q829" s="1"/>
      <c r="R829" s="1"/>
      <c r="S829" s="1"/>
      <c r="U829" s="1"/>
      <c r="V829" s="1"/>
      <c r="W829" s="1">
        <f t="shared" si="936"/>
        <v>0</v>
      </c>
      <c r="X829" s="1"/>
      <c r="Y829" s="1"/>
      <c r="Z829" s="1">
        <f>Table19[[#This Row],[Quantity2]]*Table19[[#This Row],[U Cost]]</f>
        <v>0</v>
      </c>
      <c r="AB829" s="1"/>
      <c r="AC829" s="1"/>
      <c r="AD829" s="1">
        <f t="shared" si="937"/>
        <v>0</v>
      </c>
      <c r="AE829" s="1"/>
      <c r="AF829" s="1">
        <f>SUM(Table19[[#This Row],[Total 
Paid]:[Shipping 
Charged]])</f>
        <v>0</v>
      </c>
      <c r="AG829" s="1"/>
      <c r="AH829" s="1"/>
      <c r="AI829" s="1">
        <f t="shared" si="938"/>
        <v>0</v>
      </c>
      <c r="AK829" s="1"/>
      <c r="AL829" s="1"/>
      <c r="AM829" s="1"/>
      <c r="AN829" s="1"/>
      <c r="AP829" s="30"/>
      <c r="AQ829" s="1"/>
      <c r="AR829" s="1">
        <f t="shared" si="933"/>
        <v>0</v>
      </c>
      <c r="AS829" s="1"/>
      <c r="AT829" s="1"/>
      <c r="AU829" s="2">
        <f t="shared" si="939"/>
        <v>0</v>
      </c>
      <c r="AW829" s="1"/>
      <c r="AX829" s="1"/>
      <c r="AY829" s="1"/>
      <c r="AZ829" s="2">
        <f t="shared" si="934"/>
        <v>0</v>
      </c>
      <c r="BA829" s="2">
        <f>SUM(AF829,AH829,-AZ829,-Table19[[#This Row],[Sale Fee]])</f>
        <v>0</v>
      </c>
      <c r="BC829" s="1"/>
      <c r="BD829" s="1"/>
      <c r="BE829" s="1"/>
    </row>
    <row r="830" spans="1:57" x14ac:dyDescent="0.25">
      <c r="A830" s="1"/>
      <c r="B830" s="1"/>
      <c r="E830" s="4"/>
      <c r="F830" s="4"/>
      <c r="Q830" s="1"/>
      <c r="R830" s="1"/>
      <c r="S830" s="1"/>
      <c r="U830" s="1"/>
      <c r="V830" s="1"/>
      <c r="W830" s="1">
        <f t="shared" si="936"/>
        <v>0</v>
      </c>
      <c r="X830" s="1"/>
      <c r="Y830" s="1"/>
      <c r="Z830" s="1">
        <f>Table19[[#This Row],[Quantity2]]*Table19[[#This Row],[U Cost]]</f>
        <v>0</v>
      </c>
      <c r="AB830" s="1"/>
      <c r="AC830" s="1"/>
      <c r="AD830" s="1">
        <f t="shared" si="937"/>
        <v>0</v>
      </c>
      <c r="AE830" s="1"/>
      <c r="AF830" s="1">
        <f>SUM(Table19[[#This Row],[Total 
Paid]:[Shipping 
Charged]])</f>
        <v>0</v>
      </c>
      <c r="AG830" s="1"/>
      <c r="AH830" s="1"/>
      <c r="AI830" s="1">
        <f t="shared" si="938"/>
        <v>0</v>
      </c>
      <c r="AK830" s="1"/>
      <c r="AL830" s="1"/>
      <c r="AM830" s="1"/>
      <c r="AN830" s="1"/>
      <c r="AP830" s="30"/>
      <c r="AQ830" s="1"/>
      <c r="AR830" s="1">
        <f t="shared" si="933"/>
        <v>0</v>
      </c>
      <c r="AS830" s="1"/>
      <c r="AT830" s="1"/>
      <c r="AU830" s="2">
        <f t="shared" si="939"/>
        <v>0</v>
      </c>
      <c r="AW830" s="1"/>
      <c r="AX830" s="1"/>
      <c r="AY830" s="1"/>
      <c r="AZ830" s="2">
        <f t="shared" si="934"/>
        <v>0</v>
      </c>
      <c r="BA830" s="2">
        <f>SUM(AF830,AH830,-AZ830,-Table19[[#This Row],[Sale Fee]])</f>
        <v>0</v>
      </c>
      <c r="BC830" s="1"/>
      <c r="BD830" s="1"/>
      <c r="BE830" s="1"/>
    </row>
    <row r="831" spans="1:57" x14ac:dyDescent="0.25">
      <c r="A831" s="1"/>
      <c r="B831" s="1"/>
      <c r="E831" s="4"/>
      <c r="F831" s="4"/>
      <c r="Q831" s="1"/>
      <c r="R831" s="1"/>
      <c r="S831" s="1"/>
      <c r="U831" s="1"/>
      <c r="V831" s="1"/>
      <c r="W831" s="1">
        <f t="shared" si="936"/>
        <v>0</v>
      </c>
      <c r="X831" s="1"/>
      <c r="Y831" s="1"/>
      <c r="Z831" s="1">
        <f>Table19[[#This Row],[Quantity2]]*Table19[[#This Row],[U Cost]]</f>
        <v>0</v>
      </c>
      <c r="AB831" s="1"/>
      <c r="AC831" s="1"/>
      <c r="AD831" s="1">
        <f t="shared" si="937"/>
        <v>0</v>
      </c>
      <c r="AE831" s="1"/>
      <c r="AF831" s="1">
        <f>SUM(Table19[[#This Row],[Total 
Paid]:[Shipping 
Charged]])</f>
        <v>0</v>
      </c>
      <c r="AG831" s="1"/>
      <c r="AH831" s="1"/>
      <c r="AI831" s="1">
        <f t="shared" si="938"/>
        <v>0</v>
      </c>
      <c r="AK831" s="1"/>
      <c r="AL831" s="1"/>
      <c r="AM831" s="1"/>
      <c r="AN831" s="1"/>
      <c r="AP831" s="30"/>
      <c r="AQ831" s="1"/>
      <c r="AR831" s="1">
        <f t="shared" si="933"/>
        <v>0</v>
      </c>
      <c r="AS831" s="1"/>
      <c r="AT831" s="1"/>
      <c r="AU831" s="2">
        <f t="shared" si="939"/>
        <v>0</v>
      </c>
      <c r="AW831" s="1"/>
      <c r="AX831" s="1"/>
      <c r="AY831" s="1"/>
      <c r="AZ831" s="2">
        <f t="shared" si="934"/>
        <v>0</v>
      </c>
      <c r="BA831" s="2">
        <f>SUM(AF831,AH831,-AZ831,-Table19[[#This Row],[Sale Fee]])</f>
        <v>0</v>
      </c>
      <c r="BC831" s="1"/>
      <c r="BD831" s="1"/>
      <c r="BE831" s="1"/>
    </row>
    <row r="832" spans="1:57" x14ac:dyDescent="0.25">
      <c r="A832" s="1"/>
      <c r="B832" s="1"/>
      <c r="E832" s="4"/>
      <c r="F832" s="4"/>
      <c r="Q832" s="1"/>
      <c r="R832" s="1"/>
      <c r="S832" s="1"/>
      <c r="U832" s="1"/>
      <c r="V832" s="1"/>
      <c r="W832" s="1">
        <f t="shared" si="936"/>
        <v>0</v>
      </c>
      <c r="X832" s="1"/>
      <c r="Y832" s="1"/>
      <c r="Z832" s="1">
        <f>Table19[[#This Row],[Quantity2]]*Table19[[#This Row],[U Cost]]</f>
        <v>0</v>
      </c>
      <c r="AB832" s="1"/>
      <c r="AC832" s="1"/>
      <c r="AD832" s="1">
        <f t="shared" si="937"/>
        <v>0</v>
      </c>
      <c r="AE832" s="1"/>
      <c r="AF832" s="1">
        <f>SUM(Table19[[#This Row],[Total 
Paid]:[Shipping 
Charged]])</f>
        <v>0</v>
      </c>
      <c r="AG832" s="1"/>
      <c r="AH832" s="1"/>
      <c r="AI832" s="1">
        <f t="shared" si="938"/>
        <v>0</v>
      </c>
      <c r="AK832" s="1"/>
      <c r="AL832" s="1"/>
      <c r="AM832" s="1"/>
      <c r="AN832" s="1"/>
      <c r="AP832" s="30"/>
      <c r="AQ832" s="1"/>
      <c r="AR832" s="1">
        <f t="shared" si="933"/>
        <v>0</v>
      </c>
      <c r="AS832" s="1"/>
      <c r="AT832" s="1"/>
      <c r="AU832" s="2">
        <f t="shared" si="939"/>
        <v>0</v>
      </c>
      <c r="AW832" s="1"/>
      <c r="AX832" s="1"/>
      <c r="AY832" s="1"/>
      <c r="AZ832" s="2">
        <f t="shared" si="934"/>
        <v>0</v>
      </c>
      <c r="BA832" s="2">
        <f>SUM(AF832,AH832,-AZ832,-Table19[[#This Row],[Sale Fee]])</f>
        <v>0</v>
      </c>
      <c r="BC832" s="1"/>
      <c r="BD832" s="1"/>
      <c r="BE832" s="1"/>
    </row>
    <row r="833" spans="1:57" x14ac:dyDescent="0.25">
      <c r="A833" s="1"/>
      <c r="B833" s="1"/>
      <c r="E833" s="4"/>
      <c r="F833" s="4"/>
      <c r="Q833" s="1"/>
      <c r="R833" s="1"/>
      <c r="S833" s="1"/>
      <c r="U833" s="1"/>
      <c r="V833" s="1"/>
      <c r="W833" s="1">
        <f t="shared" si="936"/>
        <v>0</v>
      </c>
      <c r="X833" s="1"/>
      <c r="Y833" s="1"/>
      <c r="Z833" s="1">
        <f>Table19[[#This Row],[Quantity2]]*Table19[[#This Row],[U Cost]]</f>
        <v>0</v>
      </c>
      <c r="AB833" s="1"/>
      <c r="AC833" s="1"/>
      <c r="AD833" s="1">
        <f t="shared" si="937"/>
        <v>0</v>
      </c>
      <c r="AE833" s="1"/>
      <c r="AF833" s="1">
        <f>SUM(Table19[[#This Row],[Total 
Paid]:[Shipping 
Charged]])</f>
        <v>0</v>
      </c>
      <c r="AG833" s="1"/>
      <c r="AH833" s="1"/>
      <c r="AI833" s="1">
        <f t="shared" si="938"/>
        <v>0</v>
      </c>
      <c r="AK833" s="1"/>
      <c r="AL833" s="1"/>
      <c r="AM833" s="1"/>
      <c r="AN833" s="1"/>
      <c r="AP833" s="30"/>
      <c r="AQ833" s="1"/>
      <c r="AR833" s="1">
        <f t="shared" si="933"/>
        <v>0</v>
      </c>
      <c r="AS833" s="1"/>
      <c r="AT833" s="1"/>
      <c r="AU833" s="2">
        <f t="shared" si="939"/>
        <v>0</v>
      </c>
      <c r="AW833" s="1"/>
      <c r="AX833" s="1"/>
      <c r="AY833" s="1"/>
      <c r="AZ833" s="2">
        <f t="shared" si="934"/>
        <v>0</v>
      </c>
      <c r="BA833" s="2">
        <f>SUM(AF833,AH833,-AZ833,-Table19[[#This Row],[Sale Fee]])</f>
        <v>0</v>
      </c>
      <c r="BC833" s="1"/>
      <c r="BD833" s="1"/>
      <c r="BE833" s="1"/>
    </row>
    <row r="834" spans="1:57" x14ac:dyDescent="0.25">
      <c r="A834" s="1"/>
      <c r="B834" s="1"/>
      <c r="E834" s="4"/>
      <c r="F834" s="4"/>
      <c r="Q834" s="1"/>
      <c r="R834" s="1"/>
      <c r="S834" s="1"/>
      <c r="U834" s="1"/>
      <c r="V834" s="1"/>
      <c r="W834" s="1">
        <f t="shared" si="936"/>
        <v>0</v>
      </c>
      <c r="X834" s="1"/>
      <c r="Y834" s="1"/>
      <c r="Z834" s="1">
        <f>Table19[[#This Row],[Quantity2]]*Table19[[#This Row],[U Cost]]</f>
        <v>0</v>
      </c>
      <c r="AB834" s="1"/>
      <c r="AC834" s="1"/>
      <c r="AD834" s="1">
        <f t="shared" si="937"/>
        <v>0</v>
      </c>
      <c r="AE834" s="1"/>
      <c r="AF834" s="1">
        <f>SUM(Table19[[#This Row],[Total 
Paid]:[Shipping 
Charged]])</f>
        <v>0</v>
      </c>
      <c r="AG834" s="1"/>
      <c r="AH834" s="1"/>
      <c r="AI834" s="1">
        <f t="shared" si="938"/>
        <v>0</v>
      </c>
      <c r="AK834" s="1"/>
      <c r="AL834" s="1"/>
      <c r="AM834" s="1"/>
      <c r="AN834" s="1"/>
      <c r="AP834" s="30"/>
      <c r="AQ834" s="1"/>
      <c r="AR834" s="1">
        <f t="shared" si="933"/>
        <v>0</v>
      </c>
      <c r="AS834" s="1"/>
      <c r="AT834" s="1"/>
      <c r="AU834" s="2">
        <f t="shared" si="939"/>
        <v>0</v>
      </c>
      <c r="AW834" s="1"/>
      <c r="AX834" s="1"/>
      <c r="AY834" s="1"/>
      <c r="AZ834" s="2">
        <f t="shared" si="934"/>
        <v>0</v>
      </c>
      <c r="BA834" s="2">
        <f>SUM(AF834,AH834,-AZ834,-Table19[[#This Row],[Sale Fee]])</f>
        <v>0</v>
      </c>
      <c r="BC834" s="1"/>
      <c r="BD834" s="1"/>
      <c r="BE834" s="1"/>
    </row>
    <row r="835" spans="1:57" x14ac:dyDescent="0.25">
      <c r="A835" s="1"/>
      <c r="B835" s="1"/>
      <c r="E835" s="4"/>
      <c r="F835" s="4"/>
      <c r="Q835" s="1"/>
      <c r="R835" s="1"/>
      <c r="S835" s="1"/>
      <c r="U835" s="1"/>
      <c r="V835" s="1"/>
      <c r="W835" s="1">
        <f t="shared" si="936"/>
        <v>0</v>
      </c>
      <c r="X835" s="1"/>
      <c r="Y835" s="1"/>
      <c r="Z835" s="1">
        <f>Table19[[#This Row],[Quantity2]]*Table19[[#This Row],[U Cost]]</f>
        <v>0</v>
      </c>
      <c r="AB835" s="1"/>
      <c r="AC835" s="1"/>
      <c r="AD835" s="1">
        <f t="shared" si="937"/>
        <v>0</v>
      </c>
      <c r="AE835" s="1"/>
      <c r="AF835" s="1">
        <f>SUM(Table19[[#This Row],[Total 
Paid]:[Shipping 
Charged]])</f>
        <v>0</v>
      </c>
      <c r="AG835" s="1"/>
      <c r="AH835" s="1"/>
      <c r="AI835" s="1">
        <f t="shared" si="938"/>
        <v>0</v>
      </c>
      <c r="AK835" s="1"/>
      <c r="AL835" s="1"/>
      <c r="AM835" s="1"/>
      <c r="AN835" s="1"/>
      <c r="AP835" s="30"/>
      <c r="AQ835" s="1"/>
      <c r="AR835" s="1">
        <f t="shared" si="933"/>
        <v>0</v>
      </c>
      <c r="AS835" s="1"/>
      <c r="AT835" s="1"/>
      <c r="AU835" s="2">
        <f t="shared" si="939"/>
        <v>0</v>
      </c>
      <c r="AW835" s="1"/>
      <c r="AX835" s="1"/>
      <c r="AY835" s="1"/>
      <c r="AZ835" s="2">
        <f t="shared" si="934"/>
        <v>0</v>
      </c>
      <c r="BA835" s="2">
        <f>SUM(AF835,AH835,-AZ835,-Table19[[#This Row],[Sale Fee]])</f>
        <v>0</v>
      </c>
      <c r="BC835" s="1"/>
      <c r="BD835" s="1"/>
      <c r="BE835" s="1"/>
    </row>
    <row r="836" spans="1:57" x14ac:dyDescent="0.25">
      <c r="A836" s="1"/>
      <c r="B836" s="1"/>
      <c r="E836" s="4"/>
      <c r="F836" s="4"/>
      <c r="Q836" s="1"/>
      <c r="R836" s="1"/>
      <c r="S836" s="1"/>
      <c r="U836" s="1"/>
      <c r="V836" s="1"/>
      <c r="W836" s="1">
        <f t="shared" si="936"/>
        <v>0</v>
      </c>
      <c r="X836" s="1"/>
      <c r="Y836" s="1"/>
      <c r="Z836" s="1">
        <f>Table19[[#This Row],[Quantity2]]*Table19[[#This Row],[U Cost]]</f>
        <v>0</v>
      </c>
      <c r="AB836" s="1"/>
      <c r="AC836" s="1"/>
      <c r="AD836" s="1">
        <f t="shared" si="937"/>
        <v>0</v>
      </c>
      <c r="AE836" s="1"/>
      <c r="AF836" s="1">
        <f>SUM(Table19[[#This Row],[Total 
Paid]:[Shipping 
Charged]])</f>
        <v>0</v>
      </c>
      <c r="AG836" s="1"/>
      <c r="AH836" s="1"/>
      <c r="AI836" s="1">
        <f t="shared" si="938"/>
        <v>0</v>
      </c>
      <c r="AK836" s="1"/>
      <c r="AL836" s="1"/>
      <c r="AM836" s="1"/>
      <c r="AN836" s="1"/>
      <c r="AP836" s="30"/>
      <c r="AQ836" s="1"/>
      <c r="AR836" s="1">
        <f t="shared" si="933"/>
        <v>0</v>
      </c>
      <c r="AS836" s="1"/>
      <c r="AT836" s="1"/>
      <c r="AU836" s="2">
        <f t="shared" si="939"/>
        <v>0</v>
      </c>
      <c r="AW836" s="1"/>
      <c r="AX836" s="1"/>
      <c r="AY836" s="1"/>
      <c r="AZ836" s="2">
        <f t="shared" si="934"/>
        <v>0</v>
      </c>
      <c r="BA836" s="2">
        <f>SUM(AF836,AH836,-AZ836,-Table19[[#This Row],[Sale Fee]])</f>
        <v>0</v>
      </c>
      <c r="BC836" s="1"/>
      <c r="BD836" s="1"/>
      <c r="BE836" s="1"/>
    </row>
    <row r="837" spans="1:57" x14ac:dyDescent="0.25">
      <c r="A837" s="1"/>
      <c r="B837" s="1"/>
      <c r="E837" s="4"/>
      <c r="F837" s="4"/>
      <c r="Q837" s="1"/>
      <c r="R837" s="1"/>
      <c r="S837" s="1"/>
      <c r="U837" s="1"/>
      <c r="V837" s="1"/>
      <c r="W837" s="1">
        <f t="shared" si="936"/>
        <v>0</v>
      </c>
      <c r="X837" s="1"/>
      <c r="Y837" s="1"/>
      <c r="Z837" s="1">
        <f>Table19[[#This Row],[Quantity2]]*Table19[[#This Row],[U Cost]]</f>
        <v>0</v>
      </c>
      <c r="AB837" s="1"/>
      <c r="AC837" s="1"/>
      <c r="AD837" s="1">
        <f t="shared" si="937"/>
        <v>0</v>
      </c>
      <c r="AE837" s="1"/>
      <c r="AF837" s="1">
        <f>SUM(Table19[[#This Row],[Total 
Paid]:[Shipping 
Charged]])</f>
        <v>0</v>
      </c>
      <c r="AG837" s="1"/>
      <c r="AH837" s="1"/>
      <c r="AI837" s="1">
        <f t="shared" si="938"/>
        <v>0</v>
      </c>
      <c r="AK837" s="1"/>
      <c r="AL837" s="1"/>
      <c r="AM837" s="1"/>
      <c r="AN837" s="1"/>
      <c r="AP837" s="30"/>
      <c r="AQ837" s="1"/>
      <c r="AR837" s="1">
        <f t="shared" si="933"/>
        <v>0</v>
      </c>
      <c r="AS837" s="1"/>
      <c r="AT837" s="1"/>
      <c r="AU837" s="2">
        <f t="shared" si="939"/>
        <v>0</v>
      </c>
      <c r="AW837" s="1"/>
      <c r="AX837" s="1"/>
      <c r="AY837" s="1"/>
      <c r="AZ837" s="2">
        <f t="shared" si="934"/>
        <v>0</v>
      </c>
      <c r="BA837" s="2">
        <f>SUM(AF837,AH837,-AZ837,-Table19[[#This Row],[Sale Fee]])</f>
        <v>0</v>
      </c>
      <c r="BC837" s="1"/>
      <c r="BD837" s="1"/>
      <c r="BE837" s="1"/>
    </row>
    <row r="838" spans="1:57" x14ac:dyDescent="0.25">
      <c r="A838" s="1"/>
      <c r="B838" s="1"/>
      <c r="E838" s="4"/>
      <c r="F838" s="4"/>
      <c r="Q838" s="1"/>
      <c r="R838" s="1"/>
      <c r="S838" s="1"/>
      <c r="U838" s="1"/>
      <c r="V838" s="1"/>
      <c r="W838" s="1">
        <f t="shared" si="936"/>
        <v>0</v>
      </c>
      <c r="X838" s="1"/>
      <c r="Y838" s="1"/>
      <c r="Z838" s="1">
        <f>Table19[[#This Row],[Quantity2]]*Table19[[#This Row],[U Cost]]</f>
        <v>0</v>
      </c>
      <c r="AB838" s="1"/>
      <c r="AC838" s="1"/>
      <c r="AD838" s="1">
        <f t="shared" si="937"/>
        <v>0</v>
      </c>
      <c r="AE838" s="1"/>
      <c r="AF838" s="1">
        <f>SUM(Table19[[#This Row],[Total 
Paid]:[Shipping 
Charged]])</f>
        <v>0</v>
      </c>
      <c r="AG838" s="1"/>
      <c r="AH838" s="1"/>
      <c r="AI838" s="1">
        <f t="shared" si="938"/>
        <v>0</v>
      </c>
      <c r="AK838" s="1"/>
      <c r="AL838" s="1"/>
      <c r="AM838" s="1"/>
      <c r="AN838" s="1"/>
      <c r="AP838" s="30"/>
      <c r="AQ838" s="1"/>
      <c r="AR838" s="1">
        <f t="shared" si="933"/>
        <v>0</v>
      </c>
      <c r="AS838" s="1"/>
      <c r="AT838" s="1"/>
      <c r="AU838" s="2">
        <f t="shared" si="939"/>
        <v>0</v>
      </c>
      <c r="AW838" s="1"/>
      <c r="AX838" s="1"/>
      <c r="AY838" s="1"/>
      <c r="AZ838" s="2">
        <f t="shared" si="934"/>
        <v>0</v>
      </c>
      <c r="BA838" s="2">
        <f>SUM(AF838,AH838,-AZ838,-Table19[[#This Row],[Sale Fee]])</f>
        <v>0</v>
      </c>
      <c r="BC838" s="1"/>
      <c r="BD838" s="1"/>
      <c r="BE838" s="1"/>
    </row>
    <row r="839" spans="1:57" x14ac:dyDescent="0.25">
      <c r="A839" s="1"/>
      <c r="B839" s="1"/>
      <c r="E839" s="4"/>
      <c r="F839" s="4"/>
      <c r="Q839" s="1"/>
      <c r="R839" s="1"/>
      <c r="S839" s="1"/>
      <c r="U839" s="1"/>
      <c r="V839" s="1"/>
      <c r="W839" s="1">
        <f t="shared" si="936"/>
        <v>0</v>
      </c>
      <c r="X839" s="1"/>
      <c r="Y839" s="1"/>
      <c r="Z839" s="1">
        <f>Table19[[#This Row],[Quantity2]]*Table19[[#This Row],[U Cost]]</f>
        <v>0</v>
      </c>
      <c r="AB839" s="1"/>
      <c r="AC839" s="1"/>
      <c r="AD839" s="1">
        <f t="shared" si="937"/>
        <v>0</v>
      </c>
      <c r="AE839" s="1"/>
      <c r="AF839" s="1">
        <f>SUM(Table19[[#This Row],[Total 
Paid]:[Shipping 
Charged]])</f>
        <v>0</v>
      </c>
      <c r="AG839" s="1"/>
      <c r="AH839" s="1"/>
      <c r="AI839" s="1">
        <f t="shared" si="938"/>
        <v>0</v>
      </c>
      <c r="AK839" s="1"/>
      <c r="AL839" s="1"/>
      <c r="AM839" s="1"/>
      <c r="AN839" s="1"/>
      <c r="AP839" s="30"/>
      <c r="AQ839" s="1"/>
      <c r="AR839" s="1">
        <f t="shared" si="933"/>
        <v>0</v>
      </c>
      <c r="AS839" s="1"/>
      <c r="AT839" s="1"/>
      <c r="AU839" s="2">
        <f t="shared" si="939"/>
        <v>0</v>
      </c>
      <c r="AW839" s="1"/>
      <c r="AX839" s="1"/>
      <c r="AY839" s="1"/>
      <c r="AZ839" s="2">
        <f t="shared" si="934"/>
        <v>0</v>
      </c>
      <c r="BA839" s="2">
        <f>SUM(AF839,AH839,-AZ839,-Table19[[#This Row],[Sale Fee]])</f>
        <v>0</v>
      </c>
      <c r="BC839" s="1"/>
      <c r="BD839" s="1"/>
      <c r="BE839" s="1"/>
    </row>
    <row r="840" spans="1:57" x14ac:dyDescent="0.25">
      <c r="A840" s="1"/>
      <c r="B840" s="1"/>
      <c r="E840" s="4"/>
      <c r="F840" s="4"/>
      <c r="Q840" s="1"/>
      <c r="R840" s="1"/>
      <c r="S840" s="1"/>
      <c r="U840" s="1"/>
      <c r="V840" s="1"/>
      <c r="W840" s="1">
        <f t="shared" si="936"/>
        <v>0</v>
      </c>
      <c r="X840" s="1"/>
      <c r="Y840" s="1"/>
      <c r="Z840" s="1">
        <f>Table19[[#This Row],[Quantity2]]*Table19[[#This Row],[U Cost]]</f>
        <v>0</v>
      </c>
      <c r="AB840" s="1"/>
      <c r="AC840" s="1"/>
      <c r="AD840" s="1">
        <f t="shared" si="937"/>
        <v>0</v>
      </c>
      <c r="AE840" s="1"/>
      <c r="AF840" s="1">
        <f>SUM(Table19[[#This Row],[Total 
Paid]:[Shipping 
Charged]])</f>
        <v>0</v>
      </c>
      <c r="AG840" s="1"/>
      <c r="AH840" s="1"/>
      <c r="AI840" s="1">
        <f t="shared" si="938"/>
        <v>0</v>
      </c>
      <c r="AK840" s="1"/>
      <c r="AL840" s="1"/>
      <c r="AM840" s="1"/>
      <c r="AN840" s="1"/>
      <c r="AP840" s="30"/>
      <c r="AQ840" s="1"/>
      <c r="AR840" s="1">
        <f t="shared" si="933"/>
        <v>0</v>
      </c>
      <c r="AS840" s="1"/>
      <c r="AT840" s="1"/>
      <c r="AU840" s="2">
        <f t="shared" si="939"/>
        <v>0</v>
      </c>
      <c r="AW840" s="1"/>
      <c r="AX840" s="1"/>
      <c r="AY840" s="1"/>
      <c r="AZ840" s="2">
        <f t="shared" si="934"/>
        <v>0</v>
      </c>
      <c r="BA840" s="2">
        <f>SUM(AF840,AH840,-AZ840,-Table19[[#This Row],[Sale Fee]])</f>
        <v>0</v>
      </c>
      <c r="BC840" s="1"/>
      <c r="BD840" s="1"/>
      <c r="BE840" s="1"/>
    </row>
    <row r="841" spans="1:57" x14ac:dyDescent="0.25">
      <c r="A841" s="1"/>
      <c r="B841" s="1"/>
      <c r="E841" s="4"/>
      <c r="F841" s="4"/>
      <c r="Q841" s="1"/>
      <c r="R841" s="1"/>
      <c r="S841" s="1"/>
      <c r="U841" s="1"/>
      <c r="V841" s="1"/>
      <c r="W841" s="1">
        <f t="shared" si="936"/>
        <v>0</v>
      </c>
      <c r="X841" s="1"/>
      <c r="Y841" s="1"/>
      <c r="Z841" s="1">
        <f>Table19[[#This Row],[Quantity2]]*Table19[[#This Row],[U Cost]]</f>
        <v>0</v>
      </c>
      <c r="AB841" s="1"/>
      <c r="AC841" s="1"/>
      <c r="AD841" s="1">
        <f t="shared" si="937"/>
        <v>0</v>
      </c>
      <c r="AE841" s="1"/>
      <c r="AF841" s="1">
        <f>SUM(Table19[[#This Row],[Total 
Paid]:[Shipping 
Charged]])</f>
        <v>0</v>
      </c>
      <c r="AG841" s="1"/>
      <c r="AH841" s="1"/>
      <c r="AI841" s="1">
        <f t="shared" si="938"/>
        <v>0</v>
      </c>
      <c r="AK841" s="1"/>
      <c r="AL841" s="1"/>
      <c r="AM841" s="1"/>
      <c r="AN841" s="1"/>
      <c r="AP841" s="30"/>
      <c r="AQ841" s="1"/>
      <c r="AR841" s="1">
        <f t="shared" si="933"/>
        <v>0</v>
      </c>
      <c r="AS841" s="1"/>
      <c r="AT841" s="1"/>
      <c r="AU841" s="2">
        <f t="shared" si="939"/>
        <v>0</v>
      </c>
      <c r="AW841" s="1"/>
      <c r="AX841" s="1"/>
      <c r="AY841" s="1"/>
      <c r="AZ841" s="2">
        <f t="shared" si="934"/>
        <v>0</v>
      </c>
      <c r="BA841" s="2">
        <f>SUM(AF841,AH841,-AZ841,-Table19[[#This Row],[Sale Fee]])</f>
        <v>0</v>
      </c>
      <c r="BC841" s="1"/>
      <c r="BD841" s="1"/>
      <c r="BE841" s="1"/>
    </row>
    <row r="842" spans="1:57" x14ac:dyDescent="0.25">
      <c r="A842" s="1"/>
      <c r="B842" s="1"/>
      <c r="E842" s="4"/>
      <c r="F842" s="4"/>
      <c r="Q842" s="1"/>
      <c r="R842" s="1"/>
      <c r="S842" s="1"/>
      <c r="U842" s="1"/>
      <c r="V842" s="1"/>
      <c r="W842" s="1">
        <f t="shared" si="936"/>
        <v>0</v>
      </c>
      <c r="X842" s="1"/>
      <c r="Y842" s="1"/>
      <c r="Z842" s="1">
        <f>Table19[[#This Row],[Quantity2]]*Table19[[#This Row],[U Cost]]</f>
        <v>0</v>
      </c>
      <c r="AB842" s="1"/>
      <c r="AC842" s="1"/>
      <c r="AD842" s="1">
        <f t="shared" si="937"/>
        <v>0</v>
      </c>
      <c r="AE842" s="1"/>
      <c r="AF842" s="1">
        <f>SUM(Table19[[#This Row],[Total 
Paid]:[Shipping 
Charged]])</f>
        <v>0</v>
      </c>
      <c r="AG842" s="1"/>
      <c r="AH842" s="1"/>
      <c r="AI842" s="1">
        <f t="shared" si="938"/>
        <v>0</v>
      </c>
      <c r="AK842" s="1"/>
      <c r="AL842" s="1"/>
      <c r="AM842" s="1"/>
      <c r="AN842" s="1"/>
      <c r="AP842" s="30"/>
      <c r="AQ842" s="1"/>
      <c r="AR842" s="1">
        <f t="shared" si="933"/>
        <v>0</v>
      </c>
      <c r="AS842" s="1"/>
      <c r="AT842" s="1"/>
      <c r="AU842" s="2">
        <f t="shared" si="939"/>
        <v>0</v>
      </c>
      <c r="AW842" s="1"/>
      <c r="AX842" s="1"/>
      <c r="AY842" s="1"/>
      <c r="AZ842" s="2">
        <f t="shared" si="934"/>
        <v>0</v>
      </c>
      <c r="BA842" s="2">
        <f>SUM(AF842,AH842,-AZ842,-Table19[[#This Row],[Sale Fee]])</f>
        <v>0</v>
      </c>
      <c r="BC842" s="1"/>
      <c r="BD842" s="1"/>
      <c r="BE842" s="1"/>
    </row>
    <row r="843" spans="1:57" x14ac:dyDescent="0.25">
      <c r="A843" s="1"/>
      <c r="B843" s="1"/>
      <c r="E843" s="4"/>
      <c r="F843" s="4"/>
      <c r="Q843" s="1"/>
      <c r="R843" s="1"/>
      <c r="S843" s="1"/>
      <c r="U843" s="1"/>
      <c r="V843" s="1"/>
      <c r="W843" s="1">
        <f t="shared" si="936"/>
        <v>0</v>
      </c>
      <c r="X843" s="1"/>
      <c r="Y843" s="1"/>
      <c r="Z843" s="1">
        <f>Table19[[#This Row],[Quantity2]]*Table19[[#This Row],[U Cost]]</f>
        <v>0</v>
      </c>
      <c r="AB843" s="1"/>
      <c r="AC843" s="1"/>
      <c r="AD843" s="1">
        <f t="shared" si="937"/>
        <v>0</v>
      </c>
      <c r="AE843" s="1"/>
      <c r="AF843" s="1">
        <f>SUM(Table19[[#This Row],[Total 
Paid]:[Shipping 
Charged]])</f>
        <v>0</v>
      </c>
      <c r="AG843" s="1"/>
      <c r="AH843" s="1"/>
      <c r="AI843" s="1">
        <f t="shared" si="938"/>
        <v>0</v>
      </c>
      <c r="AK843" s="1"/>
      <c r="AL843" s="1"/>
      <c r="AM843" s="1"/>
      <c r="AN843" s="1"/>
      <c r="AP843" s="30"/>
      <c r="AQ843" s="1"/>
      <c r="AR843" s="1">
        <f t="shared" si="933"/>
        <v>0</v>
      </c>
      <c r="AS843" s="1"/>
      <c r="AT843" s="1"/>
      <c r="AU843" s="2">
        <f t="shared" si="939"/>
        <v>0</v>
      </c>
      <c r="AW843" s="1"/>
      <c r="AX843" s="1"/>
      <c r="AY843" s="1"/>
      <c r="AZ843" s="2">
        <f t="shared" si="934"/>
        <v>0</v>
      </c>
      <c r="BA843" s="2">
        <f>SUM(AF843,AH843,-AZ843,-Table19[[#This Row],[Sale Fee]])</f>
        <v>0</v>
      </c>
      <c r="BC843" s="1"/>
      <c r="BD843" s="1"/>
      <c r="BE843" s="1"/>
    </row>
    <row r="844" spans="1:57" x14ac:dyDescent="0.25">
      <c r="A844" s="1"/>
      <c r="B844" s="1"/>
      <c r="E844" s="4"/>
      <c r="F844" s="4"/>
      <c r="Q844" s="1"/>
      <c r="R844" s="1"/>
      <c r="S844" s="1"/>
      <c r="U844" s="1"/>
      <c r="V844" s="1"/>
      <c r="W844" s="1">
        <f t="shared" si="936"/>
        <v>0</v>
      </c>
      <c r="X844" s="1"/>
      <c r="Y844" s="1"/>
      <c r="Z844" s="1">
        <f>Table19[[#This Row],[Quantity2]]*Table19[[#This Row],[U Cost]]</f>
        <v>0</v>
      </c>
      <c r="AB844" s="1"/>
      <c r="AC844" s="1"/>
      <c r="AD844" s="1">
        <f t="shared" si="937"/>
        <v>0</v>
      </c>
      <c r="AE844" s="1"/>
      <c r="AF844" s="1">
        <f>SUM(Table19[[#This Row],[Total 
Paid]:[Shipping 
Charged]])</f>
        <v>0</v>
      </c>
      <c r="AG844" s="1"/>
      <c r="AH844" s="1"/>
      <c r="AI844" s="1">
        <f t="shared" si="938"/>
        <v>0</v>
      </c>
      <c r="AK844" s="1"/>
      <c r="AL844" s="1"/>
      <c r="AM844" s="1"/>
      <c r="AN844" s="1"/>
      <c r="AP844" s="30"/>
      <c r="AQ844" s="1"/>
      <c r="AR844" s="1">
        <f t="shared" si="933"/>
        <v>0</v>
      </c>
      <c r="AS844" s="1"/>
      <c r="AT844" s="1"/>
      <c r="AU844" s="2">
        <f t="shared" si="939"/>
        <v>0</v>
      </c>
      <c r="AW844" s="1"/>
      <c r="AX844" s="1"/>
      <c r="AY844" s="1"/>
      <c r="AZ844" s="2">
        <f t="shared" si="934"/>
        <v>0</v>
      </c>
      <c r="BA844" s="2">
        <f>SUM(AF844,AH844,-AZ844,-Table19[[#This Row],[Sale Fee]])</f>
        <v>0</v>
      </c>
      <c r="BC844" s="1"/>
      <c r="BD844" s="1"/>
      <c r="BE844" s="1"/>
    </row>
    <row r="845" spans="1:57" x14ac:dyDescent="0.25">
      <c r="A845" s="1"/>
      <c r="B845" s="1"/>
      <c r="E845" s="4"/>
      <c r="F845" s="4"/>
      <c r="Q845" s="1"/>
      <c r="R845" s="1"/>
      <c r="S845" s="1"/>
      <c r="U845" s="1"/>
      <c r="V845" s="1"/>
      <c r="W845" s="1">
        <f t="shared" si="936"/>
        <v>0</v>
      </c>
      <c r="X845" s="1"/>
      <c r="Y845" s="1"/>
      <c r="Z845" s="1">
        <f>Table19[[#This Row],[Quantity2]]*Table19[[#This Row],[U Cost]]</f>
        <v>0</v>
      </c>
      <c r="AB845" s="1"/>
      <c r="AC845" s="1"/>
      <c r="AD845" s="1">
        <f t="shared" si="937"/>
        <v>0</v>
      </c>
      <c r="AE845" s="1"/>
      <c r="AF845" s="1">
        <f>SUM(Table19[[#This Row],[Total 
Paid]:[Shipping 
Charged]])</f>
        <v>0</v>
      </c>
      <c r="AG845" s="1"/>
      <c r="AH845" s="1"/>
      <c r="AI845" s="1">
        <f t="shared" si="938"/>
        <v>0</v>
      </c>
      <c r="AK845" s="1"/>
      <c r="AL845" s="1"/>
      <c r="AM845" s="1"/>
      <c r="AN845" s="1"/>
      <c r="AP845" s="30"/>
      <c r="AQ845" s="1"/>
      <c r="AR845" s="1">
        <f t="shared" si="933"/>
        <v>0</v>
      </c>
      <c r="AS845" s="1"/>
      <c r="AT845" s="1"/>
      <c r="AU845" s="2">
        <f t="shared" si="939"/>
        <v>0</v>
      </c>
      <c r="AW845" s="1"/>
      <c r="AX845" s="1"/>
      <c r="AY845" s="1"/>
      <c r="AZ845" s="2">
        <f t="shared" si="934"/>
        <v>0</v>
      </c>
      <c r="BA845" s="2">
        <f>SUM(AF845,AH845,-AZ845,-Table19[[#This Row],[Sale Fee]])</f>
        <v>0</v>
      </c>
      <c r="BC845" s="1"/>
      <c r="BD845" s="1"/>
      <c r="BE845" s="1"/>
    </row>
    <row r="846" spans="1:57" x14ac:dyDescent="0.25">
      <c r="A846" s="1"/>
      <c r="B846" s="1"/>
      <c r="E846" s="4"/>
      <c r="F846" s="4"/>
      <c r="Q846" s="1"/>
      <c r="R846" s="1"/>
      <c r="S846" s="1"/>
      <c r="U846" s="1"/>
      <c r="V846" s="1"/>
      <c r="W846" s="1">
        <f t="shared" si="936"/>
        <v>0</v>
      </c>
      <c r="X846" s="1"/>
      <c r="Y846" s="1"/>
      <c r="Z846" s="1">
        <f>Table19[[#This Row],[Quantity2]]*Table19[[#This Row],[U Cost]]</f>
        <v>0</v>
      </c>
      <c r="AB846" s="1"/>
      <c r="AC846" s="1"/>
      <c r="AD846" s="1">
        <f t="shared" si="937"/>
        <v>0</v>
      </c>
      <c r="AE846" s="1"/>
      <c r="AF846" s="1">
        <f>SUM(Table19[[#This Row],[Total 
Paid]:[Shipping 
Charged]])</f>
        <v>0</v>
      </c>
      <c r="AG846" s="1"/>
      <c r="AH846" s="1"/>
      <c r="AI846" s="1">
        <f t="shared" si="938"/>
        <v>0</v>
      </c>
      <c r="AK846" s="1"/>
      <c r="AL846" s="1"/>
      <c r="AM846" s="1"/>
      <c r="AN846" s="1"/>
      <c r="AP846" s="30"/>
      <c r="AQ846" s="1"/>
      <c r="AR846" s="1">
        <f t="shared" si="933"/>
        <v>0</v>
      </c>
      <c r="AS846" s="1"/>
      <c r="AT846" s="1"/>
      <c r="AU846" s="2">
        <f t="shared" si="939"/>
        <v>0</v>
      </c>
      <c r="AW846" s="1"/>
      <c r="AX846" s="1"/>
      <c r="AY846" s="1"/>
      <c r="AZ846" s="2">
        <f t="shared" si="934"/>
        <v>0</v>
      </c>
      <c r="BA846" s="2">
        <f>SUM(AF846,AH846,-AZ846,-Table19[[#This Row],[Sale Fee]])</f>
        <v>0</v>
      </c>
      <c r="BC846" s="1"/>
      <c r="BD846" s="1"/>
      <c r="BE846" s="1"/>
    </row>
    <row r="847" spans="1:57" x14ac:dyDescent="0.25">
      <c r="A847" s="1"/>
      <c r="B847" s="1"/>
      <c r="E847" s="4"/>
      <c r="F847" s="4"/>
      <c r="Q847" s="1"/>
      <c r="R847" s="1"/>
      <c r="S847" s="1"/>
      <c r="U847" s="1"/>
      <c r="V847" s="1"/>
      <c r="W847" s="1">
        <f t="shared" si="936"/>
        <v>0</v>
      </c>
      <c r="X847" s="1"/>
      <c r="Y847" s="1"/>
      <c r="Z847" s="1">
        <f>Table19[[#This Row],[Quantity2]]*Table19[[#This Row],[U Cost]]</f>
        <v>0</v>
      </c>
      <c r="AB847" s="1"/>
      <c r="AC847" s="1"/>
      <c r="AD847" s="1">
        <f t="shared" si="937"/>
        <v>0</v>
      </c>
      <c r="AE847" s="1"/>
      <c r="AF847" s="1">
        <f>SUM(Table19[[#This Row],[Total 
Paid]:[Shipping 
Charged]])</f>
        <v>0</v>
      </c>
      <c r="AG847" s="1"/>
      <c r="AH847" s="1"/>
      <c r="AI847" s="1">
        <f t="shared" si="938"/>
        <v>0</v>
      </c>
      <c r="AK847" s="1"/>
      <c r="AL847" s="1"/>
      <c r="AM847" s="1"/>
      <c r="AN847" s="1"/>
      <c r="AP847" s="30"/>
      <c r="AQ847" s="1"/>
      <c r="AR847" s="1">
        <f t="shared" si="933"/>
        <v>0</v>
      </c>
      <c r="AS847" s="1"/>
      <c r="AT847" s="1"/>
      <c r="AU847" s="2">
        <f t="shared" si="939"/>
        <v>0</v>
      </c>
      <c r="AW847" s="1"/>
      <c r="AX847" s="1"/>
      <c r="AY847" s="1"/>
      <c r="AZ847" s="2">
        <f t="shared" si="934"/>
        <v>0</v>
      </c>
      <c r="BA847" s="2">
        <f>SUM(AF847,AH847,-AZ847,-Table19[[#This Row],[Sale Fee]])</f>
        <v>0</v>
      </c>
      <c r="BC847" s="1"/>
      <c r="BD847" s="1"/>
      <c r="BE847" s="1"/>
    </row>
    <row r="848" spans="1:57" x14ac:dyDescent="0.25">
      <c r="A848" s="1"/>
      <c r="B848" s="1"/>
      <c r="E848" s="4"/>
      <c r="F848" s="4"/>
      <c r="Q848" s="1"/>
      <c r="R848" s="1"/>
      <c r="S848" s="1"/>
      <c r="U848" s="1"/>
      <c r="V848" s="1"/>
      <c r="W848" s="1">
        <f t="shared" si="936"/>
        <v>0</v>
      </c>
      <c r="X848" s="1"/>
      <c r="Y848" s="1"/>
      <c r="Z848" s="1">
        <f>Table19[[#This Row],[Quantity2]]*Table19[[#This Row],[U Cost]]</f>
        <v>0</v>
      </c>
      <c r="AB848" s="1"/>
      <c r="AC848" s="1"/>
      <c r="AD848" s="1">
        <f t="shared" si="937"/>
        <v>0</v>
      </c>
      <c r="AE848" s="1"/>
      <c r="AF848" s="1">
        <f>SUM(Table19[[#This Row],[Total 
Paid]:[Shipping 
Charged]])</f>
        <v>0</v>
      </c>
      <c r="AG848" s="1"/>
      <c r="AH848" s="1"/>
      <c r="AI848" s="1">
        <f t="shared" si="938"/>
        <v>0</v>
      </c>
      <c r="AK848" s="1"/>
      <c r="AL848" s="1"/>
      <c r="AM848" s="1"/>
      <c r="AN848" s="1"/>
      <c r="AP848" s="30"/>
      <c r="AQ848" s="1"/>
      <c r="AR848" s="1">
        <f t="shared" si="933"/>
        <v>0</v>
      </c>
      <c r="AS848" s="1"/>
      <c r="AT848" s="1"/>
      <c r="AU848" s="2">
        <f t="shared" si="939"/>
        <v>0</v>
      </c>
      <c r="AW848" s="1"/>
      <c r="AX848" s="1"/>
      <c r="AY848" s="1"/>
      <c r="AZ848" s="2">
        <f t="shared" ref="AZ848:AZ911" si="941">SUM(AU848,AW848,AX848,AY848)</f>
        <v>0</v>
      </c>
      <c r="BA848" s="2">
        <f>SUM(AF848,AH848,-AZ848,-Table19[[#This Row],[Sale Fee]])</f>
        <v>0</v>
      </c>
      <c r="BC848" s="1"/>
      <c r="BD848" s="1"/>
      <c r="BE848" s="1"/>
    </row>
    <row r="849" spans="1:57" x14ac:dyDescent="0.25">
      <c r="A849" s="1"/>
      <c r="B849" s="1"/>
      <c r="E849" s="4"/>
      <c r="F849" s="4"/>
      <c r="Q849" s="1"/>
      <c r="R849" s="1"/>
      <c r="S849" s="1"/>
      <c r="U849" s="1"/>
      <c r="V849" s="1"/>
      <c r="W849" s="1">
        <f t="shared" si="936"/>
        <v>0</v>
      </c>
      <c r="X849" s="1"/>
      <c r="Y849" s="1"/>
      <c r="Z849" s="1">
        <f>Table19[[#This Row],[Quantity2]]*Table19[[#This Row],[U Cost]]</f>
        <v>0</v>
      </c>
      <c r="AB849" s="1"/>
      <c r="AC849" s="1"/>
      <c r="AD849" s="1">
        <f t="shared" si="937"/>
        <v>0</v>
      </c>
      <c r="AE849" s="1"/>
      <c r="AF849" s="1">
        <f>SUM(Table19[[#This Row],[Total 
Paid]:[Shipping 
Charged]])</f>
        <v>0</v>
      </c>
      <c r="AG849" s="1"/>
      <c r="AH849" s="1"/>
      <c r="AI849" s="1">
        <f t="shared" si="938"/>
        <v>0</v>
      </c>
      <c r="AK849" s="1"/>
      <c r="AL849" s="1"/>
      <c r="AM849" s="1"/>
      <c r="AN849" s="1"/>
      <c r="AP849" s="30"/>
      <c r="AQ849" s="1"/>
      <c r="AR849" s="1">
        <f t="shared" si="933"/>
        <v>0</v>
      </c>
      <c r="AS849" s="1"/>
      <c r="AT849" s="1"/>
      <c r="AU849" s="2">
        <f t="shared" si="939"/>
        <v>0</v>
      </c>
      <c r="AW849" s="1"/>
      <c r="AX849" s="1"/>
      <c r="AY849" s="1"/>
      <c r="AZ849" s="2">
        <f t="shared" si="941"/>
        <v>0</v>
      </c>
      <c r="BA849" s="2">
        <f>SUM(AF849,AH849,-AZ849,-Table19[[#This Row],[Sale Fee]])</f>
        <v>0</v>
      </c>
      <c r="BC849" s="1"/>
      <c r="BD849" s="1"/>
      <c r="BE849" s="1"/>
    </row>
    <row r="850" spans="1:57" x14ac:dyDescent="0.25">
      <c r="A850" s="1"/>
      <c r="B850" s="1"/>
      <c r="E850" s="4"/>
      <c r="F850" s="4"/>
      <c r="Q850" s="1"/>
      <c r="R850" s="1"/>
      <c r="S850" s="1"/>
      <c r="U850" s="1"/>
      <c r="V850" s="1"/>
      <c r="W850" s="1">
        <f t="shared" si="936"/>
        <v>0</v>
      </c>
      <c r="X850" s="1"/>
      <c r="Y850" s="1"/>
      <c r="Z850" s="1">
        <f>Table19[[#This Row],[Quantity2]]*Table19[[#This Row],[U Cost]]</f>
        <v>0</v>
      </c>
      <c r="AB850" s="1"/>
      <c r="AC850" s="1"/>
      <c r="AD850" s="1">
        <f t="shared" si="937"/>
        <v>0</v>
      </c>
      <c r="AE850" s="1"/>
      <c r="AF850" s="1">
        <f>SUM(Table19[[#This Row],[Total 
Paid]:[Shipping 
Charged]])</f>
        <v>0</v>
      </c>
      <c r="AG850" s="1"/>
      <c r="AH850" s="1"/>
      <c r="AI850" s="1">
        <f t="shared" si="938"/>
        <v>0</v>
      </c>
      <c r="AK850" s="1"/>
      <c r="AL850" s="1"/>
      <c r="AM850" s="1"/>
      <c r="AN850" s="1"/>
      <c r="AP850" s="30"/>
      <c r="AQ850" s="1"/>
      <c r="AR850" s="1">
        <f t="shared" si="933"/>
        <v>0</v>
      </c>
      <c r="AS850" s="1"/>
      <c r="AT850" s="1"/>
      <c r="AU850" s="2">
        <f t="shared" si="939"/>
        <v>0</v>
      </c>
      <c r="AW850" s="1"/>
      <c r="AX850" s="1"/>
      <c r="AY850" s="1"/>
      <c r="AZ850" s="2">
        <f t="shared" si="941"/>
        <v>0</v>
      </c>
      <c r="BA850" s="2">
        <f>SUM(AF850,AH850,-AZ850,-Table19[[#This Row],[Sale Fee]])</f>
        <v>0</v>
      </c>
      <c r="BC850" s="1"/>
      <c r="BD850" s="1"/>
      <c r="BE850" s="1"/>
    </row>
    <row r="851" spans="1:57" x14ac:dyDescent="0.25">
      <c r="A851" s="1"/>
      <c r="B851" s="1"/>
      <c r="E851" s="4"/>
      <c r="F851" s="4"/>
      <c r="Q851" s="1"/>
      <c r="R851" s="1"/>
      <c r="S851" s="1"/>
      <c r="U851" s="1"/>
      <c r="V851" s="1"/>
      <c r="W851" s="1">
        <f t="shared" si="936"/>
        <v>0</v>
      </c>
      <c r="X851" s="1"/>
      <c r="Y851" s="1"/>
      <c r="Z851" s="1">
        <f>Table19[[#This Row],[Quantity2]]*Table19[[#This Row],[U Cost]]</f>
        <v>0</v>
      </c>
      <c r="AB851" s="1"/>
      <c r="AC851" s="1"/>
      <c r="AD851" s="1">
        <f t="shared" si="937"/>
        <v>0</v>
      </c>
      <c r="AE851" s="1"/>
      <c r="AF851" s="1">
        <f>SUM(Table19[[#This Row],[Total 
Paid]:[Shipping 
Charged]])</f>
        <v>0</v>
      </c>
      <c r="AG851" s="1"/>
      <c r="AH851" s="1"/>
      <c r="AI851" s="1">
        <f t="shared" si="938"/>
        <v>0</v>
      </c>
      <c r="AK851" s="1"/>
      <c r="AL851" s="1"/>
      <c r="AM851" s="1"/>
      <c r="AN851" s="1"/>
      <c r="AP851" s="30"/>
      <c r="AQ851" s="1"/>
      <c r="AR851" s="1">
        <f t="shared" si="933"/>
        <v>0</v>
      </c>
      <c r="AS851" s="1"/>
      <c r="AT851" s="1"/>
      <c r="AU851" s="2">
        <f t="shared" si="939"/>
        <v>0</v>
      </c>
      <c r="AW851" s="1"/>
      <c r="AX851" s="1"/>
      <c r="AY851" s="1"/>
      <c r="AZ851" s="2">
        <f t="shared" si="941"/>
        <v>0</v>
      </c>
      <c r="BA851" s="2">
        <f>SUM(AF851,AH851,-AZ851,-Table19[[#This Row],[Sale Fee]])</f>
        <v>0</v>
      </c>
      <c r="BC851" s="1"/>
      <c r="BD851" s="1"/>
      <c r="BE851" s="1"/>
    </row>
    <row r="852" spans="1:57" x14ac:dyDescent="0.25">
      <c r="A852" s="1"/>
      <c r="B852" s="1"/>
      <c r="E852" s="4"/>
      <c r="F852" s="4"/>
      <c r="Q852" s="1"/>
      <c r="R852" s="1"/>
      <c r="S852" s="1"/>
      <c r="U852" s="1"/>
      <c r="V852" s="1"/>
      <c r="W852" s="1">
        <f t="shared" si="936"/>
        <v>0</v>
      </c>
      <c r="X852" s="1"/>
      <c r="Y852" s="1"/>
      <c r="Z852" s="1">
        <f>Table19[[#This Row],[Quantity2]]*Table19[[#This Row],[U Cost]]</f>
        <v>0</v>
      </c>
      <c r="AB852" s="1"/>
      <c r="AC852" s="1"/>
      <c r="AD852" s="1">
        <f t="shared" si="937"/>
        <v>0</v>
      </c>
      <c r="AE852" s="1"/>
      <c r="AF852" s="1">
        <f>SUM(Table19[[#This Row],[Total 
Paid]:[Shipping 
Charged]])</f>
        <v>0</v>
      </c>
      <c r="AG852" s="1"/>
      <c r="AH852" s="1"/>
      <c r="AI852" s="1">
        <f t="shared" si="938"/>
        <v>0</v>
      </c>
      <c r="AK852" s="1"/>
      <c r="AL852" s="1"/>
      <c r="AM852" s="1"/>
      <c r="AN852" s="1"/>
      <c r="AP852" s="30"/>
      <c r="AQ852" s="1"/>
      <c r="AR852" s="1">
        <f t="shared" si="933"/>
        <v>0</v>
      </c>
      <c r="AS852" s="1"/>
      <c r="AT852" s="1"/>
      <c r="AU852" s="2">
        <f t="shared" si="939"/>
        <v>0</v>
      </c>
      <c r="AW852" s="1"/>
      <c r="AX852" s="1"/>
      <c r="AY852" s="1"/>
      <c r="AZ852" s="2">
        <f t="shared" si="941"/>
        <v>0</v>
      </c>
      <c r="BA852" s="2">
        <f>SUM(AF852,AH852,-AZ852,-Table19[[#This Row],[Sale Fee]])</f>
        <v>0</v>
      </c>
      <c r="BC852" s="1"/>
      <c r="BD852" s="1"/>
      <c r="BE852" s="1"/>
    </row>
    <row r="853" spans="1:57" x14ac:dyDescent="0.25">
      <c r="A853" s="1"/>
      <c r="B853" s="1"/>
      <c r="E853" s="4"/>
      <c r="F853" s="4"/>
      <c r="Q853" s="1"/>
      <c r="R853" s="1"/>
      <c r="S853" s="1"/>
      <c r="U853" s="1"/>
      <c r="V853" s="1"/>
      <c r="W853" s="1">
        <f t="shared" si="936"/>
        <v>0</v>
      </c>
      <c r="X853" s="1"/>
      <c r="Y853" s="1"/>
      <c r="Z853" s="1">
        <f>Table19[[#This Row],[Quantity2]]*Table19[[#This Row],[U Cost]]</f>
        <v>0</v>
      </c>
      <c r="AB853" s="1"/>
      <c r="AC853" s="1"/>
      <c r="AD853" s="1">
        <f t="shared" si="937"/>
        <v>0</v>
      </c>
      <c r="AE853" s="1"/>
      <c r="AF853" s="1">
        <f>SUM(Table19[[#This Row],[Total 
Paid]:[Shipping 
Charged]])</f>
        <v>0</v>
      </c>
      <c r="AG853" s="1"/>
      <c r="AH853" s="1"/>
      <c r="AI853" s="1">
        <f t="shared" si="938"/>
        <v>0</v>
      </c>
      <c r="AK853" s="1"/>
      <c r="AL853" s="1"/>
      <c r="AM853" s="1"/>
      <c r="AN853" s="1"/>
      <c r="AP853" s="30"/>
      <c r="AQ853" s="1"/>
      <c r="AR853" s="1">
        <f t="shared" si="933"/>
        <v>0</v>
      </c>
      <c r="AS853" s="1"/>
      <c r="AT853" s="1"/>
      <c r="AU853" s="2">
        <f t="shared" si="939"/>
        <v>0</v>
      </c>
      <c r="AW853" s="1"/>
      <c r="AX853" s="1"/>
      <c r="AY853" s="1"/>
      <c r="AZ853" s="2">
        <f t="shared" si="941"/>
        <v>0</v>
      </c>
      <c r="BA853" s="2">
        <f>SUM(AF853,AH853,-AZ853,-Table19[[#This Row],[Sale Fee]])</f>
        <v>0</v>
      </c>
      <c r="BC853" s="1"/>
      <c r="BD853" s="1"/>
      <c r="BE853" s="1"/>
    </row>
    <row r="854" spans="1:57" x14ac:dyDescent="0.25">
      <c r="A854" s="1"/>
      <c r="B854" s="1"/>
      <c r="E854" s="4"/>
      <c r="F854" s="4"/>
      <c r="Q854" s="1"/>
      <c r="R854" s="1"/>
      <c r="S854" s="1"/>
      <c r="U854" s="1"/>
      <c r="V854" s="1"/>
      <c r="W854" s="1">
        <f t="shared" si="936"/>
        <v>0</v>
      </c>
      <c r="X854" s="1"/>
      <c r="Y854" s="1"/>
      <c r="Z854" s="1">
        <f>Table19[[#This Row],[Quantity2]]*Table19[[#This Row],[U Cost]]</f>
        <v>0</v>
      </c>
      <c r="AB854" s="1"/>
      <c r="AC854" s="1"/>
      <c r="AD854" s="1">
        <f t="shared" si="937"/>
        <v>0</v>
      </c>
      <c r="AE854" s="1"/>
      <c r="AF854" s="1">
        <f>SUM(Table19[[#This Row],[Total 
Paid]:[Shipping 
Charged]])</f>
        <v>0</v>
      </c>
      <c r="AG854" s="1"/>
      <c r="AH854" s="1"/>
      <c r="AI854" s="1">
        <f t="shared" si="938"/>
        <v>0</v>
      </c>
      <c r="AK854" s="1"/>
      <c r="AL854" s="1"/>
      <c r="AM854" s="1"/>
      <c r="AN854" s="1"/>
      <c r="AP854" s="30"/>
      <c r="AQ854" s="1"/>
      <c r="AR854" s="1">
        <f t="shared" si="933"/>
        <v>0</v>
      </c>
      <c r="AS854" s="1"/>
      <c r="AT854" s="1"/>
      <c r="AU854" s="2">
        <f t="shared" si="939"/>
        <v>0</v>
      </c>
      <c r="AW854" s="1"/>
      <c r="AX854" s="1"/>
      <c r="AY854" s="1"/>
      <c r="AZ854" s="2">
        <f t="shared" si="941"/>
        <v>0</v>
      </c>
      <c r="BA854" s="2">
        <f>SUM(AF854,AH854,-AZ854,-Table19[[#This Row],[Sale Fee]])</f>
        <v>0</v>
      </c>
      <c r="BC854" s="1"/>
      <c r="BD854" s="1"/>
      <c r="BE854" s="1"/>
    </row>
    <row r="855" spans="1:57" x14ac:dyDescent="0.25">
      <c r="A855" s="1"/>
      <c r="B855" s="1"/>
      <c r="E855" s="4"/>
      <c r="F855" s="4"/>
      <c r="Q855" s="1"/>
      <c r="R855" s="1"/>
      <c r="S855" s="1"/>
      <c r="U855" s="1"/>
      <c r="V855" s="1"/>
      <c r="W855" s="1">
        <f t="shared" si="936"/>
        <v>0</v>
      </c>
      <c r="X855" s="1"/>
      <c r="Y855" s="1"/>
      <c r="Z855" s="1">
        <f>Table19[[#This Row],[Quantity2]]*Table19[[#This Row],[U Cost]]</f>
        <v>0</v>
      </c>
      <c r="AB855" s="1"/>
      <c r="AC855" s="1"/>
      <c r="AD855" s="1">
        <f t="shared" si="937"/>
        <v>0</v>
      </c>
      <c r="AE855" s="1"/>
      <c r="AF855" s="1">
        <f>SUM(Table19[[#This Row],[Total 
Paid]:[Shipping 
Charged]])</f>
        <v>0</v>
      </c>
      <c r="AG855" s="1"/>
      <c r="AH855" s="1"/>
      <c r="AI855" s="1">
        <f t="shared" si="938"/>
        <v>0</v>
      </c>
      <c r="AK855" s="1"/>
      <c r="AL855" s="1"/>
      <c r="AM855" s="1"/>
      <c r="AN855" s="1"/>
      <c r="AP855" s="30"/>
      <c r="AQ855" s="1"/>
      <c r="AR855" s="1">
        <f t="shared" si="933"/>
        <v>0</v>
      </c>
      <c r="AS855" s="1"/>
      <c r="AT855" s="1"/>
      <c r="AU855" s="2">
        <f t="shared" si="939"/>
        <v>0</v>
      </c>
      <c r="AW855" s="1"/>
      <c r="AX855" s="1"/>
      <c r="AY855" s="1"/>
      <c r="AZ855" s="2">
        <f t="shared" si="941"/>
        <v>0</v>
      </c>
      <c r="BA855" s="2">
        <f>SUM(AF855,AH855,-AZ855,-Table19[[#This Row],[Sale Fee]])</f>
        <v>0</v>
      </c>
      <c r="BC855" s="1"/>
      <c r="BD855" s="1"/>
      <c r="BE855" s="1"/>
    </row>
    <row r="856" spans="1:57" x14ac:dyDescent="0.25">
      <c r="A856" s="1"/>
      <c r="B856" s="1"/>
      <c r="E856" s="4"/>
      <c r="F856" s="4"/>
      <c r="Q856" s="1"/>
      <c r="R856" s="1"/>
      <c r="S856" s="1"/>
      <c r="U856" s="1"/>
      <c r="V856" s="1"/>
      <c r="W856" s="1">
        <f t="shared" si="936"/>
        <v>0</v>
      </c>
      <c r="X856" s="1"/>
      <c r="Y856" s="1"/>
      <c r="Z856" s="1">
        <f>Table19[[#This Row],[Quantity2]]*Table19[[#This Row],[U Cost]]</f>
        <v>0</v>
      </c>
      <c r="AB856" s="1"/>
      <c r="AC856" s="1"/>
      <c r="AD856" s="1">
        <f t="shared" si="937"/>
        <v>0</v>
      </c>
      <c r="AE856" s="1"/>
      <c r="AF856" s="1">
        <f>SUM(Table19[[#This Row],[Total 
Paid]:[Shipping 
Charged]])</f>
        <v>0</v>
      </c>
      <c r="AG856" s="1"/>
      <c r="AH856" s="1"/>
      <c r="AI856" s="1">
        <f t="shared" si="938"/>
        <v>0</v>
      </c>
      <c r="AK856" s="1"/>
      <c r="AL856" s="1"/>
      <c r="AM856" s="1"/>
      <c r="AN856" s="1"/>
      <c r="AP856" s="30"/>
      <c r="AQ856" s="1"/>
      <c r="AR856" s="1">
        <f t="shared" si="933"/>
        <v>0</v>
      </c>
      <c r="AS856" s="1"/>
      <c r="AT856" s="1"/>
      <c r="AU856" s="2">
        <f t="shared" si="939"/>
        <v>0</v>
      </c>
      <c r="AW856" s="1"/>
      <c r="AX856" s="1"/>
      <c r="AY856" s="1"/>
      <c r="AZ856" s="2">
        <f t="shared" si="941"/>
        <v>0</v>
      </c>
      <c r="BA856" s="2">
        <f>SUM(AF856,AH856,-AZ856,-Table19[[#This Row],[Sale Fee]])</f>
        <v>0</v>
      </c>
      <c r="BC856" s="1"/>
      <c r="BD856" s="1"/>
      <c r="BE856" s="1"/>
    </row>
    <row r="857" spans="1:57" x14ac:dyDescent="0.25">
      <c r="A857" s="1"/>
      <c r="B857" s="1"/>
      <c r="E857" s="4"/>
      <c r="F857" s="4"/>
      <c r="Q857" s="1"/>
      <c r="R857" s="1"/>
      <c r="S857" s="1"/>
      <c r="U857" s="1"/>
      <c r="V857" s="1"/>
      <c r="W857" s="1">
        <f t="shared" si="936"/>
        <v>0</v>
      </c>
      <c r="X857" s="1"/>
      <c r="Y857" s="1"/>
      <c r="Z857" s="1">
        <f>Table19[[#This Row],[Quantity2]]*Table19[[#This Row],[U Cost]]</f>
        <v>0</v>
      </c>
      <c r="AB857" s="1"/>
      <c r="AC857" s="1"/>
      <c r="AD857" s="1">
        <f t="shared" si="937"/>
        <v>0</v>
      </c>
      <c r="AE857" s="1"/>
      <c r="AF857" s="1">
        <f>SUM(Table19[[#This Row],[Total 
Paid]:[Shipping 
Charged]])</f>
        <v>0</v>
      </c>
      <c r="AG857" s="1"/>
      <c r="AH857" s="1"/>
      <c r="AI857" s="1">
        <f t="shared" si="938"/>
        <v>0</v>
      </c>
      <c r="AK857" s="1"/>
      <c r="AL857" s="1"/>
      <c r="AM857" s="1"/>
      <c r="AN857" s="1"/>
      <c r="AP857" s="30"/>
      <c r="AQ857" s="1"/>
      <c r="AR857" s="1">
        <f t="shared" si="933"/>
        <v>0</v>
      </c>
      <c r="AS857" s="1"/>
      <c r="AT857" s="1"/>
      <c r="AU857" s="2">
        <f t="shared" si="939"/>
        <v>0</v>
      </c>
      <c r="AW857" s="1"/>
      <c r="AX857" s="1"/>
      <c r="AY857" s="1"/>
      <c r="AZ857" s="2">
        <f t="shared" si="941"/>
        <v>0</v>
      </c>
      <c r="BA857" s="2">
        <f>SUM(AF857,AH857,-AZ857,-Table19[[#This Row],[Sale Fee]])</f>
        <v>0</v>
      </c>
      <c r="BC857" s="1"/>
      <c r="BD857" s="1"/>
      <c r="BE857" s="1"/>
    </row>
    <row r="858" spans="1:57" x14ac:dyDescent="0.25">
      <c r="A858" s="1"/>
      <c r="B858" s="1"/>
      <c r="E858" s="4"/>
      <c r="F858" s="4"/>
      <c r="Q858" s="1"/>
      <c r="R858" s="1"/>
      <c r="S858" s="1"/>
      <c r="U858" s="1"/>
      <c r="V858" s="1"/>
      <c r="W858" s="1">
        <f t="shared" si="936"/>
        <v>0</v>
      </c>
      <c r="X858" s="1"/>
      <c r="Y858" s="1"/>
      <c r="Z858" s="1">
        <f>Table19[[#This Row],[Quantity2]]*Table19[[#This Row],[U Cost]]</f>
        <v>0</v>
      </c>
      <c r="AB858" s="1"/>
      <c r="AC858" s="1"/>
      <c r="AD858" s="1">
        <f t="shared" si="937"/>
        <v>0</v>
      </c>
      <c r="AE858" s="1"/>
      <c r="AF858" s="1">
        <f>SUM(Table19[[#This Row],[Total 
Paid]:[Shipping 
Charged]])</f>
        <v>0</v>
      </c>
      <c r="AG858" s="1"/>
      <c r="AH858" s="1"/>
      <c r="AI858" s="1">
        <f t="shared" si="938"/>
        <v>0</v>
      </c>
      <c r="AK858" s="1"/>
      <c r="AL858" s="1"/>
      <c r="AM858" s="1"/>
      <c r="AN858" s="1"/>
      <c r="AP858" s="30"/>
      <c r="AQ858" s="1"/>
      <c r="AR858" s="1">
        <f t="shared" si="933"/>
        <v>0</v>
      </c>
      <c r="AS858" s="1"/>
      <c r="AT858" s="1"/>
      <c r="AU858" s="2">
        <f t="shared" si="939"/>
        <v>0</v>
      </c>
      <c r="AW858" s="1"/>
      <c r="AX858" s="1"/>
      <c r="AY858" s="1"/>
      <c r="AZ858" s="2">
        <f t="shared" si="941"/>
        <v>0</v>
      </c>
      <c r="BA858" s="2">
        <f>SUM(AF858,AH858,-AZ858,-Table19[[#This Row],[Sale Fee]])</f>
        <v>0</v>
      </c>
      <c r="BC858" s="1"/>
      <c r="BD858" s="1"/>
      <c r="BE858" s="1"/>
    </row>
    <row r="859" spans="1:57" x14ac:dyDescent="0.25">
      <c r="A859" s="1"/>
      <c r="B859" s="1"/>
      <c r="E859" s="4"/>
      <c r="F859" s="4"/>
      <c r="Q859" s="1"/>
      <c r="R859" s="1"/>
      <c r="S859" s="1"/>
      <c r="U859" s="1"/>
      <c r="V859" s="1"/>
      <c r="W859" s="1">
        <f t="shared" si="936"/>
        <v>0</v>
      </c>
      <c r="X859" s="1"/>
      <c r="Y859" s="1"/>
      <c r="Z859" s="1">
        <f>Table19[[#This Row],[Quantity2]]*Table19[[#This Row],[U Cost]]</f>
        <v>0</v>
      </c>
      <c r="AB859" s="1"/>
      <c r="AC859" s="1"/>
      <c r="AD859" s="1">
        <f t="shared" si="937"/>
        <v>0</v>
      </c>
      <c r="AE859" s="1"/>
      <c r="AF859" s="1">
        <f>SUM(Table19[[#This Row],[Total 
Paid]:[Shipping 
Charged]])</f>
        <v>0</v>
      </c>
      <c r="AG859" s="1"/>
      <c r="AH859" s="1"/>
      <c r="AI859" s="1">
        <f t="shared" si="938"/>
        <v>0</v>
      </c>
      <c r="AK859" s="1"/>
      <c r="AL859" s="1"/>
      <c r="AM859" s="1"/>
      <c r="AN859" s="1"/>
      <c r="AP859" s="30"/>
      <c r="AQ859" s="1"/>
      <c r="AR859" s="1">
        <f t="shared" si="933"/>
        <v>0</v>
      </c>
      <c r="AS859" s="1"/>
      <c r="AT859" s="1"/>
      <c r="AU859" s="2">
        <f t="shared" si="939"/>
        <v>0</v>
      </c>
      <c r="AW859" s="1"/>
      <c r="AX859" s="1"/>
      <c r="AY859" s="1"/>
      <c r="AZ859" s="2">
        <f t="shared" si="941"/>
        <v>0</v>
      </c>
      <c r="BA859" s="2">
        <f>SUM(AF859,AH859,-AZ859,-Table19[[#This Row],[Sale Fee]])</f>
        <v>0</v>
      </c>
      <c r="BC859" s="1"/>
      <c r="BD859" s="1"/>
      <c r="BE859" s="1"/>
    </row>
    <row r="860" spans="1:57" x14ac:dyDescent="0.25">
      <c r="A860" s="1"/>
      <c r="B860" s="1"/>
      <c r="E860" s="4"/>
      <c r="F860" s="4"/>
      <c r="Q860" s="1"/>
      <c r="R860" s="1"/>
      <c r="S860" s="1"/>
      <c r="U860" s="1"/>
      <c r="V860" s="1"/>
      <c r="W860" s="1">
        <f t="shared" ref="W860:W923" si="942">U860*V860</f>
        <v>0</v>
      </c>
      <c r="X860" s="1"/>
      <c r="Y860" s="1"/>
      <c r="Z860" s="1">
        <f>Table19[[#This Row],[Quantity2]]*Table19[[#This Row],[U Cost]]</f>
        <v>0</v>
      </c>
      <c r="AB860" s="1"/>
      <c r="AC860" s="1"/>
      <c r="AD860" s="1">
        <f t="shared" ref="AD860:AD923" si="943">AC860*AB860</f>
        <v>0</v>
      </c>
      <c r="AE860" s="1"/>
      <c r="AF860" s="1">
        <f>SUM(Table19[[#This Row],[Total 
Paid]:[Shipping 
Charged]])</f>
        <v>0</v>
      </c>
      <c r="AG860" s="1"/>
      <c r="AH860" s="1"/>
      <c r="AI860" s="1">
        <f t="shared" ref="AI860:AI923" si="944">SUM(AF860,AG860,AH860)</f>
        <v>0</v>
      </c>
      <c r="AK860" s="1"/>
      <c r="AL860" s="1"/>
      <c r="AM860" s="1"/>
      <c r="AN860" s="1"/>
      <c r="AP860" s="30"/>
      <c r="AQ860" s="1"/>
      <c r="AR860" s="1">
        <f t="shared" si="933"/>
        <v>0</v>
      </c>
      <c r="AS860" s="1"/>
      <c r="AT860" s="1"/>
      <c r="AU860" s="2">
        <f t="shared" ref="AU860:AU923" si="945">SUM(AR860:AT860)</f>
        <v>0</v>
      </c>
      <c r="AW860" s="1"/>
      <c r="AX860" s="1"/>
      <c r="AY860" s="1"/>
      <c r="AZ860" s="2">
        <f t="shared" si="941"/>
        <v>0</v>
      </c>
      <c r="BA860" s="2">
        <f>SUM(AF860,AH860,-AZ860,-Table19[[#This Row],[Sale Fee]])</f>
        <v>0</v>
      </c>
      <c r="BC860" s="1"/>
      <c r="BD860" s="1"/>
      <c r="BE860" s="1"/>
    </row>
    <row r="861" spans="1:57" x14ac:dyDescent="0.25">
      <c r="A861" s="1"/>
      <c r="B861" s="1"/>
      <c r="E861" s="4"/>
      <c r="F861" s="4"/>
      <c r="Q861" s="1"/>
      <c r="R861" s="1"/>
      <c r="S861" s="1"/>
      <c r="U861" s="1"/>
      <c r="V861" s="1"/>
      <c r="W861" s="1">
        <f t="shared" si="942"/>
        <v>0</v>
      </c>
      <c r="X861" s="1"/>
      <c r="Y861" s="1"/>
      <c r="Z861" s="1">
        <f>Table19[[#This Row],[Quantity2]]*Table19[[#This Row],[U Cost]]</f>
        <v>0</v>
      </c>
      <c r="AB861" s="1"/>
      <c r="AC861" s="1"/>
      <c r="AD861" s="1">
        <f t="shared" si="943"/>
        <v>0</v>
      </c>
      <c r="AE861" s="1"/>
      <c r="AF861" s="1">
        <f>SUM(Table19[[#This Row],[Total 
Paid]:[Shipping 
Charged]])</f>
        <v>0</v>
      </c>
      <c r="AG861" s="1"/>
      <c r="AH861" s="1"/>
      <c r="AI861" s="1">
        <f t="shared" si="944"/>
        <v>0</v>
      </c>
      <c r="AK861" s="1"/>
      <c r="AL861" s="1"/>
      <c r="AM861" s="1"/>
      <c r="AN861" s="1"/>
      <c r="AP861" s="30"/>
      <c r="AQ861" s="1"/>
      <c r="AR861" s="1">
        <f t="shared" si="933"/>
        <v>0</v>
      </c>
      <c r="AS861" s="1"/>
      <c r="AT861" s="1"/>
      <c r="AU861" s="2">
        <f t="shared" si="945"/>
        <v>0</v>
      </c>
      <c r="AW861" s="1"/>
      <c r="AX861" s="1"/>
      <c r="AY861" s="1"/>
      <c r="AZ861" s="2">
        <f t="shared" si="941"/>
        <v>0</v>
      </c>
      <c r="BA861" s="2">
        <f>SUM(AF861,AH861,-AZ861,-Table19[[#This Row],[Sale Fee]])</f>
        <v>0</v>
      </c>
      <c r="BC861" s="1"/>
      <c r="BD861" s="1"/>
      <c r="BE861" s="1"/>
    </row>
    <row r="862" spans="1:57" x14ac:dyDescent="0.25">
      <c r="A862" s="1"/>
      <c r="B862" s="1"/>
      <c r="E862" s="4"/>
      <c r="F862" s="4"/>
      <c r="Q862" s="1"/>
      <c r="R862" s="1"/>
      <c r="S862" s="1"/>
      <c r="U862" s="1"/>
      <c r="V862" s="1"/>
      <c r="W862" s="1">
        <f t="shared" si="942"/>
        <v>0</v>
      </c>
      <c r="X862" s="1"/>
      <c r="Y862" s="1"/>
      <c r="Z862" s="1">
        <f>Table19[[#This Row],[Quantity2]]*Table19[[#This Row],[U Cost]]</f>
        <v>0</v>
      </c>
      <c r="AB862" s="1"/>
      <c r="AC862" s="1"/>
      <c r="AD862" s="1">
        <f t="shared" si="943"/>
        <v>0</v>
      </c>
      <c r="AE862" s="1"/>
      <c r="AF862" s="1">
        <f>SUM(Table19[[#This Row],[Total 
Paid]:[Shipping 
Charged]])</f>
        <v>0</v>
      </c>
      <c r="AG862" s="1"/>
      <c r="AH862" s="1"/>
      <c r="AI862" s="1">
        <f t="shared" si="944"/>
        <v>0</v>
      </c>
      <c r="AK862" s="1"/>
      <c r="AL862" s="1"/>
      <c r="AM862" s="1"/>
      <c r="AN862" s="1"/>
      <c r="AP862" s="30"/>
      <c r="AQ862" s="1"/>
      <c r="AR862" s="1">
        <f t="shared" si="933"/>
        <v>0</v>
      </c>
      <c r="AS862" s="1"/>
      <c r="AT862" s="1"/>
      <c r="AU862" s="2">
        <f t="shared" si="945"/>
        <v>0</v>
      </c>
      <c r="AW862" s="1"/>
      <c r="AX862" s="1"/>
      <c r="AY862" s="1"/>
      <c r="AZ862" s="2">
        <f t="shared" si="941"/>
        <v>0</v>
      </c>
      <c r="BA862" s="2">
        <f>SUM(AF862,AH862,-AZ862,-Table19[[#This Row],[Sale Fee]])</f>
        <v>0</v>
      </c>
      <c r="BC862" s="1"/>
      <c r="BD862" s="1"/>
      <c r="BE862" s="1"/>
    </row>
    <row r="863" spans="1:57" x14ac:dyDescent="0.25">
      <c r="A863" s="1"/>
      <c r="B863" s="1"/>
      <c r="E863" s="4"/>
      <c r="F863" s="4"/>
      <c r="Q863" s="1"/>
      <c r="R863" s="1"/>
      <c r="S863" s="1"/>
      <c r="U863" s="1"/>
      <c r="V863" s="1"/>
      <c r="W863" s="1">
        <f t="shared" si="942"/>
        <v>0</v>
      </c>
      <c r="X863" s="1"/>
      <c r="Y863" s="1"/>
      <c r="Z863" s="1">
        <f>Table19[[#This Row],[Quantity2]]*Table19[[#This Row],[U Cost]]</f>
        <v>0</v>
      </c>
      <c r="AB863" s="1"/>
      <c r="AC863" s="1"/>
      <c r="AD863" s="1">
        <f t="shared" si="943"/>
        <v>0</v>
      </c>
      <c r="AE863" s="1"/>
      <c r="AF863" s="1">
        <f>SUM(Table19[[#This Row],[Total 
Paid]:[Shipping 
Charged]])</f>
        <v>0</v>
      </c>
      <c r="AG863" s="1"/>
      <c r="AH863" s="1"/>
      <c r="AI863" s="1">
        <f t="shared" si="944"/>
        <v>0</v>
      </c>
      <c r="AK863" s="1"/>
      <c r="AL863" s="1"/>
      <c r="AM863" s="1"/>
      <c r="AN863" s="1"/>
      <c r="AP863" s="30"/>
      <c r="AQ863" s="1"/>
      <c r="AR863" s="1">
        <f t="shared" si="933"/>
        <v>0</v>
      </c>
      <c r="AS863" s="1"/>
      <c r="AT863" s="1"/>
      <c r="AU863" s="2">
        <f t="shared" si="945"/>
        <v>0</v>
      </c>
      <c r="AW863" s="1"/>
      <c r="AX863" s="1"/>
      <c r="AY863" s="1"/>
      <c r="AZ863" s="2">
        <f t="shared" si="941"/>
        <v>0</v>
      </c>
      <c r="BA863" s="2">
        <f>SUM(AF863,AH863,-AZ863,-Table19[[#This Row],[Sale Fee]])</f>
        <v>0</v>
      </c>
      <c r="BC863" s="1"/>
      <c r="BD863" s="1"/>
      <c r="BE863" s="1"/>
    </row>
    <row r="864" spans="1:57" x14ac:dyDescent="0.25">
      <c r="A864" s="1"/>
      <c r="B864" s="1"/>
      <c r="E864" s="4"/>
      <c r="F864" s="4"/>
      <c r="Q864" s="1"/>
      <c r="R864" s="1"/>
      <c r="S864" s="1"/>
      <c r="U864" s="1"/>
      <c r="V864" s="1"/>
      <c r="W864" s="1">
        <f t="shared" si="942"/>
        <v>0</v>
      </c>
      <c r="X864" s="1"/>
      <c r="Y864" s="1"/>
      <c r="Z864" s="1">
        <f>Table19[[#This Row],[Quantity2]]*Table19[[#This Row],[U Cost]]</f>
        <v>0</v>
      </c>
      <c r="AB864" s="1"/>
      <c r="AC864" s="1"/>
      <c r="AD864" s="1">
        <f t="shared" si="943"/>
        <v>0</v>
      </c>
      <c r="AE864" s="1"/>
      <c r="AF864" s="1">
        <f>SUM(Table19[[#This Row],[Total 
Paid]:[Shipping 
Charged]])</f>
        <v>0</v>
      </c>
      <c r="AG864" s="1"/>
      <c r="AH864" s="1"/>
      <c r="AI864" s="1">
        <f t="shared" si="944"/>
        <v>0</v>
      </c>
      <c r="AK864" s="1"/>
      <c r="AL864" s="1"/>
      <c r="AM864" s="1"/>
      <c r="AN864" s="1"/>
      <c r="AP864" s="30"/>
      <c r="AQ864" s="1"/>
      <c r="AR864" s="1">
        <f t="shared" si="933"/>
        <v>0</v>
      </c>
      <c r="AS864" s="1"/>
      <c r="AT864" s="1"/>
      <c r="AU864" s="2">
        <f t="shared" si="945"/>
        <v>0</v>
      </c>
      <c r="AW864" s="1"/>
      <c r="AX864" s="1"/>
      <c r="AY864" s="1"/>
      <c r="AZ864" s="2">
        <f t="shared" si="941"/>
        <v>0</v>
      </c>
      <c r="BA864" s="2">
        <f>SUM(AF864,AH864,-AZ864,-Table19[[#This Row],[Sale Fee]])</f>
        <v>0</v>
      </c>
      <c r="BC864" s="1"/>
      <c r="BD864" s="1"/>
      <c r="BE864" s="1"/>
    </row>
    <row r="865" spans="1:57" x14ac:dyDescent="0.25">
      <c r="A865" s="1"/>
      <c r="B865" s="1"/>
      <c r="E865" s="4"/>
      <c r="F865" s="4"/>
      <c r="Q865" s="1"/>
      <c r="R865" s="1"/>
      <c r="S865" s="1"/>
      <c r="U865" s="1"/>
      <c r="V865" s="1"/>
      <c r="W865" s="1">
        <f t="shared" si="942"/>
        <v>0</v>
      </c>
      <c r="X865" s="1"/>
      <c r="Y865" s="1"/>
      <c r="Z865" s="1">
        <f>Table19[[#This Row],[Quantity2]]*Table19[[#This Row],[U Cost]]</f>
        <v>0</v>
      </c>
      <c r="AB865" s="1"/>
      <c r="AC865" s="1"/>
      <c r="AD865" s="1">
        <f t="shared" si="943"/>
        <v>0</v>
      </c>
      <c r="AE865" s="1"/>
      <c r="AF865" s="1">
        <f>SUM(Table19[[#This Row],[Total 
Paid]:[Shipping 
Charged]])</f>
        <v>0</v>
      </c>
      <c r="AG865" s="1"/>
      <c r="AH865" s="1"/>
      <c r="AI865" s="1">
        <f t="shared" si="944"/>
        <v>0</v>
      </c>
      <c r="AK865" s="1"/>
      <c r="AL865" s="1"/>
      <c r="AM865" s="1"/>
      <c r="AN865" s="1"/>
      <c r="AP865" s="30"/>
      <c r="AQ865" s="1"/>
      <c r="AR865" s="1">
        <f t="shared" si="933"/>
        <v>0</v>
      </c>
      <c r="AS865" s="1"/>
      <c r="AT865" s="1"/>
      <c r="AU865" s="2">
        <f t="shared" si="945"/>
        <v>0</v>
      </c>
      <c r="AW865" s="1"/>
      <c r="AX865" s="1"/>
      <c r="AY865" s="1"/>
      <c r="AZ865" s="2">
        <f t="shared" si="941"/>
        <v>0</v>
      </c>
      <c r="BA865" s="2">
        <f>SUM(AF865,AH865,-AZ865,-Table19[[#This Row],[Sale Fee]])</f>
        <v>0</v>
      </c>
      <c r="BC865" s="1"/>
      <c r="BD865" s="1"/>
      <c r="BE865" s="1"/>
    </row>
    <row r="866" spans="1:57" x14ac:dyDescent="0.25">
      <c r="A866" s="1"/>
      <c r="B866" s="1"/>
      <c r="E866" s="4"/>
      <c r="F866" s="4"/>
      <c r="Q866" s="1"/>
      <c r="R866" s="1"/>
      <c r="S866" s="1"/>
      <c r="U866" s="1"/>
      <c r="V866" s="1"/>
      <c r="W866" s="1">
        <f t="shared" si="942"/>
        <v>0</v>
      </c>
      <c r="X866" s="1"/>
      <c r="Y866" s="1"/>
      <c r="Z866" s="1">
        <f>Table19[[#This Row],[Quantity2]]*Table19[[#This Row],[U Cost]]</f>
        <v>0</v>
      </c>
      <c r="AB866" s="1"/>
      <c r="AC866" s="1"/>
      <c r="AD866" s="1">
        <f t="shared" si="943"/>
        <v>0</v>
      </c>
      <c r="AE866" s="1"/>
      <c r="AF866" s="1">
        <f>SUM(Table19[[#This Row],[Total 
Paid]:[Shipping 
Charged]])</f>
        <v>0</v>
      </c>
      <c r="AG866" s="1"/>
      <c r="AH866" s="1"/>
      <c r="AI866" s="1">
        <f t="shared" si="944"/>
        <v>0</v>
      </c>
      <c r="AK866" s="1"/>
      <c r="AL866" s="1"/>
      <c r="AM866" s="1"/>
      <c r="AN866" s="1"/>
      <c r="AP866" s="30"/>
      <c r="AQ866" s="1"/>
      <c r="AR866" s="1">
        <f t="shared" si="933"/>
        <v>0</v>
      </c>
      <c r="AS866" s="1"/>
      <c r="AT866" s="1"/>
      <c r="AU866" s="2">
        <f t="shared" si="945"/>
        <v>0</v>
      </c>
      <c r="AW866" s="1"/>
      <c r="AX866" s="1"/>
      <c r="AY866" s="1"/>
      <c r="AZ866" s="2">
        <f t="shared" si="941"/>
        <v>0</v>
      </c>
      <c r="BA866" s="2">
        <f>SUM(AF866,AH866,-AZ866,-Table19[[#This Row],[Sale Fee]])</f>
        <v>0</v>
      </c>
      <c r="BC866" s="1"/>
      <c r="BD866" s="1"/>
      <c r="BE866" s="1"/>
    </row>
    <row r="867" spans="1:57" x14ac:dyDescent="0.25">
      <c r="A867" s="1"/>
      <c r="B867" s="1"/>
      <c r="E867" s="4"/>
      <c r="F867" s="4"/>
      <c r="Q867" s="1"/>
      <c r="R867" s="1"/>
      <c r="S867" s="1"/>
      <c r="U867" s="1"/>
      <c r="V867" s="1"/>
      <c r="W867" s="1">
        <f t="shared" si="942"/>
        <v>0</v>
      </c>
      <c r="X867" s="1"/>
      <c r="Y867" s="1"/>
      <c r="Z867" s="1">
        <f>Table19[[#This Row],[Quantity2]]*Table19[[#This Row],[U Cost]]</f>
        <v>0</v>
      </c>
      <c r="AB867" s="1"/>
      <c r="AC867" s="1"/>
      <c r="AD867" s="1">
        <f t="shared" si="943"/>
        <v>0</v>
      </c>
      <c r="AE867" s="1"/>
      <c r="AF867" s="1">
        <f>SUM(Table19[[#This Row],[Total 
Paid]:[Shipping 
Charged]])</f>
        <v>0</v>
      </c>
      <c r="AG867" s="1"/>
      <c r="AH867" s="1"/>
      <c r="AI867" s="1">
        <f t="shared" si="944"/>
        <v>0</v>
      </c>
      <c r="AK867" s="1"/>
      <c r="AL867" s="1"/>
      <c r="AM867" s="1"/>
      <c r="AN867" s="1"/>
      <c r="AP867" s="30"/>
      <c r="AQ867" s="1"/>
      <c r="AR867" s="1">
        <f t="shared" si="933"/>
        <v>0</v>
      </c>
      <c r="AS867" s="1"/>
      <c r="AT867" s="1"/>
      <c r="AU867" s="2">
        <f t="shared" si="945"/>
        <v>0</v>
      </c>
      <c r="AW867" s="1"/>
      <c r="AX867" s="1"/>
      <c r="AY867" s="1"/>
      <c r="AZ867" s="2">
        <f t="shared" si="941"/>
        <v>0</v>
      </c>
      <c r="BA867" s="2">
        <f>SUM(AF867,AH867,-AZ867,-Table19[[#This Row],[Sale Fee]])</f>
        <v>0</v>
      </c>
      <c r="BC867" s="1"/>
      <c r="BD867" s="1"/>
      <c r="BE867" s="1"/>
    </row>
    <row r="868" spans="1:57" x14ac:dyDescent="0.25">
      <c r="A868" s="1"/>
      <c r="B868" s="1"/>
      <c r="E868" s="4"/>
      <c r="F868" s="4"/>
      <c r="Q868" s="1"/>
      <c r="R868" s="1"/>
      <c r="S868" s="1"/>
      <c r="U868" s="1"/>
      <c r="V868" s="1"/>
      <c r="W868" s="1">
        <f t="shared" si="942"/>
        <v>0</v>
      </c>
      <c r="X868" s="1"/>
      <c r="Y868" s="1"/>
      <c r="Z868" s="1">
        <f>Table19[[#This Row],[Quantity2]]*Table19[[#This Row],[U Cost]]</f>
        <v>0</v>
      </c>
      <c r="AB868" s="1"/>
      <c r="AC868" s="1"/>
      <c r="AD868" s="1">
        <f t="shared" si="943"/>
        <v>0</v>
      </c>
      <c r="AE868" s="1"/>
      <c r="AF868" s="1">
        <f>SUM(Table19[[#This Row],[Total 
Paid]:[Shipping 
Charged]])</f>
        <v>0</v>
      </c>
      <c r="AG868" s="1"/>
      <c r="AH868" s="1"/>
      <c r="AI868" s="1">
        <f t="shared" si="944"/>
        <v>0</v>
      </c>
      <c r="AK868" s="1"/>
      <c r="AL868" s="1"/>
      <c r="AM868" s="1"/>
      <c r="AN868" s="1"/>
      <c r="AP868" s="30"/>
      <c r="AQ868" s="1"/>
      <c r="AR868" s="1">
        <f t="shared" si="933"/>
        <v>0</v>
      </c>
      <c r="AS868" s="1"/>
      <c r="AT868" s="1"/>
      <c r="AU868" s="2">
        <f t="shared" si="945"/>
        <v>0</v>
      </c>
      <c r="AW868" s="1"/>
      <c r="AX868" s="1"/>
      <c r="AY868" s="1"/>
      <c r="AZ868" s="2">
        <f t="shared" si="941"/>
        <v>0</v>
      </c>
      <c r="BA868" s="2">
        <f>SUM(AF868,AH868,-AZ868,-Table19[[#This Row],[Sale Fee]])</f>
        <v>0</v>
      </c>
      <c r="BC868" s="1"/>
      <c r="BD868" s="1"/>
      <c r="BE868" s="1"/>
    </row>
    <row r="869" spans="1:57" x14ac:dyDescent="0.25">
      <c r="A869" s="1"/>
      <c r="B869" s="1"/>
      <c r="E869" s="4"/>
      <c r="F869" s="4"/>
      <c r="Q869" s="1"/>
      <c r="R869" s="1"/>
      <c r="S869" s="1"/>
      <c r="U869" s="1"/>
      <c r="V869" s="1"/>
      <c r="W869" s="1">
        <f t="shared" si="942"/>
        <v>0</v>
      </c>
      <c r="X869" s="1"/>
      <c r="Y869" s="1"/>
      <c r="Z869" s="1">
        <f>Table19[[#This Row],[Quantity2]]*Table19[[#This Row],[U Cost]]</f>
        <v>0</v>
      </c>
      <c r="AB869" s="1"/>
      <c r="AC869" s="1"/>
      <c r="AD869" s="1">
        <f t="shared" si="943"/>
        <v>0</v>
      </c>
      <c r="AE869" s="1"/>
      <c r="AF869" s="1">
        <f>SUM(Table19[[#This Row],[Total 
Paid]:[Shipping 
Charged]])</f>
        <v>0</v>
      </c>
      <c r="AG869" s="1"/>
      <c r="AH869" s="1"/>
      <c r="AI869" s="1">
        <f t="shared" si="944"/>
        <v>0</v>
      </c>
      <c r="AK869" s="1"/>
      <c r="AL869" s="1"/>
      <c r="AM869" s="1"/>
      <c r="AN869" s="1"/>
      <c r="AP869" s="30"/>
      <c r="AQ869" s="1"/>
      <c r="AR869" s="1">
        <f t="shared" si="933"/>
        <v>0</v>
      </c>
      <c r="AS869" s="1"/>
      <c r="AT869" s="1"/>
      <c r="AU869" s="2">
        <f t="shared" si="945"/>
        <v>0</v>
      </c>
      <c r="AW869" s="1"/>
      <c r="AX869" s="1"/>
      <c r="AY869" s="1"/>
      <c r="AZ869" s="2">
        <f t="shared" si="941"/>
        <v>0</v>
      </c>
      <c r="BA869" s="2">
        <f>SUM(AF869,AH869,-AZ869,-Table19[[#This Row],[Sale Fee]])</f>
        <v>0</v>
      </c>
      <c r="BC869" s="1"/>
      <c r="BD869" s="1"/>
      <c r="BE869" s="1"/>
    </row>
    <row r="870" spans="1:57" x14ac:dyDescent="0.25">
      <c r="A870" s="1"/>
      <c r="B870" s="1"/>
      <c r="E870" s="4"/>
      <c r="F870" s="4"/>
      <c r="Q870" s="1"/>
      <c r="R870" s="1"/>
      <c r="S870" s="1"/>
      <c r="U870" s="1"/>
      <c r="V870" s="1"/>
      <c r="W870" s="1">
        <f t="shared" si="942"/>
        <v>0</v>
      </c>
      <c r="X870" s="1"/>
      <c r="Y870" s="1"/>
      <c r="Z870" s="1">
        <f>Table19[[#This Row],[Quantity2]]*Table19[[#This Row],[U Cost]]</f>
        <v>0</v>
      </c>
      <c r="AB870" s="1"/>
      <c r="AC870" s="1"/>
      <c r="AD870" s="1">
        <f t="shared" si="943"/>
        <v>0</v>
      </c>
      <c r="AE870" s="1"/>
      <c r="AF870" s="1">
        <f>SUM(Table19[[#This Row],[Total 
Paid]:[Shipping 
Charged]])</f>
        <v>0</v>
      </c>
      <c r="AG870" s="1"/>
      <c r="AH870" s="1"/>
      <c r="AI870" s="1">
        <f t="shared" si="944"/>
        <v>0</v>
      </c>
      <c r="AK870" s="1"/>
      <c r="AL870" s="1"/>
      <c r="AM870" s="1"/>
      <c r="AN870" s="1"/>
      <c r="AP870" s="30"/>
      <c r="AQ870" s="1"/>
      <c r="AR870" s="1">
        <f t="shared" si="933"/>
        <v>0</v>
      </c>
      <c r="AS870" s="1"/>
      <c r="AT870" s="1"/>
      <c r="AU870" s="2">
        <f t="shared" si="945"/>
        <v>0</v>
      </c>
      <c r="AW870" s="1"/>
      <c r="AX870" s="1"/>
      <c r="AY870" s="1"/>
      <c r="AZ870" s="2">
        <f t="shared" si="941"/>
        <v>0</v>
      </c>
      <c r="BA870" s="2">
        <f>SUM(AF870,AH870,-AZ870,-Table19[[#This Row],[Sale Fee]])</f>
        <v>0</v>
      </c>
      <c r="BC870" s="1"/>
      <c r="BD870" s="1"/>
      <c r="BE870" s="1"/>
    </row>
    <row r="871" spans="1:57" x14ac:dyDescent="0.25">
      <c r="A871" s="1"/>
      <c r="B871" s="1"/>
      <c r="E871" s="4"/>
      <c r="F871" s="4"/>
      <c r="Q871" s="1"/>
      <c r="R871" s="1"/>
      <c r="S871" s="1"/>
      <c r="U871" s="1"/>
      <c r="V871" s="1"/>
      <c r="W871" s="1">
        <f t="shared" si="942"/>
        <v>0</v>
      </c>
      <c r="X871" s="1"/>
      <c r="Y871" s="1"/>
      <c r="Z871" s="1">
        <f>Table19[[#This Row],[Quantity2]]*Table19[[#This Row],[U Cost]]</f>
        <v>0</v>
      </c>
      <c r="AB871" s="1"/>
      <c r="AC871" s="1"/>
      <c r="AD871" s="1">
        <f t="shared" si="943"/>
        <v>0</v>
      </c>
      <c r="AE871" s="1"/>
      <c r="AF871" s="1">
        <f>SUM(Table19[[#This Row],[Total 
Paid]:[Shipping 
Charged]])</f>
        <v>0</v>
      </c>
      <c r="AG871" s="1"/>
      <c r="AH871" s="1"/>
      <c r="AI871" s="1">
        <f t="shared" si="944"/>
        <v>0</v>
      </c>
      <c r="AK871" s="1"/>
      <c r="AL871" s="1"/>
      <c r="AM871" s="1"/>
      <c r="AN871" s="1"/>
      <c r="AP871" s="30"/>
      <c r="AQ871" s="1"/>
      <c r="AR871" s="1">
        <f t="shared" si="933"/>
        <v>0</v>
      </c>
      <c r="AS871" s="1"/>
      <c r="AT871" s="1"/>
      <c r="AU871" s="2">
        <f t="shared" si="945"/>
        <v>0</v>
      </c>
      <c r="AW871" s="1"/>
      <c r="AX871" s="1"/>
      <c r="AY871" s="1"/>
      <c r="AZ871" s="2">
        <f t="shared" si="941"/>
        <v>0</v>
      </c>
      <c r="BA871" s="2">
        <f>SUM(AF871,AH871,-AZ871,-Table19[[#This Row],[Sale Fee]])</f>
        <v>0</v>
      </c>
      <c r="BC871" s="1"/>
      <c r="BD871" s="1"/>
      <c r="BE871" s="1"/>
    </row>
    <row r="872" spans="1:57" x14ac:dyDescent="0.25">
      <c r="A872" s="1"/>
      <c r="B872" s="1"/>
      <c r="E872" s="4"/>
      <c r="F872" s="4"/>
      <c r="Q872" s="1"/>
      <c r="R872" s="1"/>
      <c r="S872" s="1"/>
      <c r="U872" s="1"/>
      <c r="V872" s="1"/>
      <c r="W872" s="1">
        <f t="shared" si="942"/>
        <v>0</v>
      </c>
      <c r="X872" s="1"/>
      <c r="Y872" s="1"/>
      <c r="Z872" s="1">
        <f>Table19[[#This Row],[Quantity2]]*Table19[[#This Row],[U Cost]]</f>
        <v>0</v>
      </c>
      <c r="AB872" s="1"/>
      <c r="AC872" s="1"/>
      <c r="AD872" s="1">
        <f t="shared" si="943"/>
        <v>0</v>
      </c>
      <c r="AE872" s="1"/>
      <c r="AF872" s="1">
        <f>SUM(Table19[[#This Row],[Total 
Paid]:[Shipping 
Charged]])</f>
        <v>0</v>
      </c>
      <c r="AG872" s="1"/>
      <c r="AH872" s="1"/>
      <c r="AI872" s="1">
        <f t="shared" si="944"/>
        <v>0</v>
      </c>
      <c r="AK872" s="1"/>
      <c r="AL872" s="1"/>
      <c r="AM872" s="1"/>
      <c r="AN872" s="1"/>
      <c r="AP872" s="30"/>
      <c r="AQ872" s="1"/>
      <c r="AR872" s="1">
        <f t="shared" si="933"/>
        <v>0</v>
      </c>
      <c r="AS872" s="1"/>
      <c r="AT872" s="1"/>
      <c r="AU872" s="2">
        <f t="shared" si="945"/>
        <v>0</v>
      </c>
      <c r="AW872" s="1"/>
      <c r="AX872" s="1"/>
      <c r="AY872" s="1"/>
      <c r="AZ872" s="2">
        <f t="shared" si="941"/>
        <v>0</v>
      </c>
      <c r="BA872" s="2">
        <f>SUM(AF872,AH872,-AZ872,-Table19[[#This Row],[Sale Fee]])</f>
        <v>0</v>
      </c>
      <c r="BC872" s="1"/>
      <c r="BD872" s="1"/>
      <c r="BE872" s="1"/>
    </row>
    <row r="873" spans="1:57" x14ac:dyDescent="0.25">
      <c r="A873" s="1"/>
      <c r="B873" s="1"/>
      <c r="E873" s="4"/>
      <c r="F873" s="4"/>
      <c r="Q873" s="1"/>
      <c r="R873" s="1"/>
      <c r="S873" s="1"/>
      <c r="U873" s="1"/>
      <c r="V873" s="1"/>
      <c r="W873" s="1">
        <f t="shared" si="942"/>
        <v>0</v>
      </c>
      <c r="X873" s="1"/>
      <c r="Y873" s="1"/>
      <c r="Z873" s="1">
        <f>Table19[[#This Row],[Quantity2]]*Table19[[#This Row],[U Cost]]</f>
        <v>0</v>
      </c>
      <c r="AB873" s="1"/>
      <c r="AC873" s="1"/>
      <c r="AD873" s="1">
        <f t="shared" si="943"/>
        <v>0</v>
      </c>
      <c r="AE873" s="1"/>
      <c r="AF873" s="1">
        <f>SUM(Table19[[#This Row],[Total 
Paid]:[Shipping 
Charged]])</f>
        <v>0</v>
      </c>
      <c r="AG873" s="1"/>
      <c r="AH873" s="1"/>
      <c r="AI873" s="1">
        <f t="shared" si="944"/>
        <v>0</v>
      </c>
      <c r="AK873" s="1"/>
      <c r="AL873" s="1"/>
      <c r="AM873" s="1"/>
      <c r="AN873" s="1"/>
      <c r="AP873" s="30"/>
      <c r="AQ873" s="1"/>
      <c r="AR873" s="1">
        <f t="shared" si="933"/>
        <v>0</v>
      </c>
      <c r="AS873" s="1"/>
      <c r="AT873" s="1"/>
      <c r="AU873" s="2">
        <f t="shared" si="945"/>
        <v>0</v>
      </c>
      <c r="AW873" s="1"/>
      <c r="AX873" s="1"/>
      <c r="AY873" s="1"/>
      <c r="AZ873" s="2">
        <f t="shared" si="941"/>
        <v>0</v>
      </c>
      <c r="BA873" s="2">
        <f>SUM(AF873,AH873,-AZ873,-Table19[[#This Row],[Sale Fee]])</f>
        <v>0</v>
      </c>
      <c r="BC873" s="1"/>
      <c r="BD873" s="1"/>
      <c r="BE873" s="1"/>
    </row>
    <row r="874" spans="1:57" x14ac:dyDescent="0.25">
      <c r="A874" s="1"/>
      <c r="B874" s="1"/>
      <c r="E874" s="4"/>
      <c r="F874" s="4"/>
      <c r="Q874" s="1"/>
      <c r="R874" s="1"/>
      <c r="S874" s="1"/>
      <c r="U874" s="1"/>
      <c r="V874" s="1"/>
      <c r="W874" s="1">
        <f t="shared" si="942"/>
        <v>0</v>
      </c>
      <c r="X874" s="1"/>
      <c r="Y874" s="1"/>
      <c r="Z874" s="1">
        <f>Table19[[#This Row],[Quantity2]]*Table19[[#This Row],[U Cost]]</f>
        <v>0</v>
      </c>
      <c r="AB874" s="1"/>
      <c r="AC874" s="1"/>
      <c r="AD874" s="1">
        <f t="shared" si="943"/>
        <v>0</v>
      </c>
      <c r="AE874" s="1"/>
      <c r="AF874" s="1">
        <f>SUM(Table19[[#This Row],[Total 
Paid]:[Shipping 
Charged]])</f>
        <v>0</v>
      </c>
      <c r="AG874" s="1"/>
      <c r="AH874" s="1"/>
      <c r="AI874" s="1">
        <f t="shared" si="944"/>
        <v>0</v>
      </c>
      <c r="AK874" s="1"/>
      <c r="AL874" s="1"/>
      <c r="AM874" s="1"/>
      <c r="AN874" s="1"/>
      <c r="AP874" s="30"/>
      <c r="AQ874" s="1"/>
      <c r="AR874" s="1">
        <f t="shared" si="933"/>
        <v>0</v>
      </c>
      <c r="AS874" s="1"/>
      <c r="AT874" s="1"/>
      <c r="AU874" s="2">
        <f t="shared" si="945"/>
        <v>0</v>
      </c>
      <c r="AW874" s="1"/>
      <c r="AX874" s="1"/>
      <c r="AY874" s="1"/>
      <c r="AZ874" s="2">
        <f t="shared" si="941"/>
        <v>0</v>
      </c>
      <c r="BA874" s="2">
        <f>SUM(AF874,AH874,-AZ874,-Table19[[#This Row],[Sale Fee]])</f>
        <v>0</v>
      </c>
      <c r="BC874" s="1"/>
      <c r="BD874" s="1"/>
      <c r="BE874" s="1"/>
    </row>
    <row r="875" spans="1:57" x14ac:dyDescent="0.25">
      <c r="A875" s="1"/>
      <c r="B875" s="1"/>
      <c r="E875" s="4"/>
      <c r="F875" s="4"/>
      <c r="Q875" s="1"/>
      <c r="R875" s="1"/>
      <c r="S875" s="1"/>
      <c r="U875" s="1"/>
      <c r="V875" s="1"/>
      <c r="W875" s="1">
        <f t="shared" si="942"/>
        <v>0</v>
      </c>
      <c r="X875" s="1"/>
      <c r="Y875" s="1"/>
      <c r="Z875" s="1">
        <f>Table19[[#This Row],[Quantity2]]*Table19[[#This Row],[U Cost]]</f>
        <v>0</v>
      </c>
      <c r="AB875" s="1"/>
      <c r="AC875" s="1"/>
      <c r="AD875" s="1">
        <f t="shared" si="943"/>
        <v>0</v>
      </c>
      <c r="AE875" s="1"/>
      <c r="AF875" s="1">
        <f>SUM(Table19[[#This Row],[Total 
Paid]:[Shipping 
Charged]])</f>
        <v>0</v>
      </c>
      <c r="AG875" s="1"/>
      <c r="AH875" s="1"/>
      <c r="AI875" s="1">
        <f t="shared" si="944"/>
        <v>0</v>
      </c>
      <c r="AK875" s="1"/>
      <c r="AL875" s="1"/>
      <c r="AM875" s="1"/>
      <c r="AN875" s="1"/>
      <c r="AP875" s="30"/>
      <c r="AQ875" s="1"/>
      <c r="AR875" s="1">
        <f t="shared" si="933"/>
        <v>0</v>
      </c>
      <c r="AS875" s="1"/>
      <c r="AT875" s="1"/>
      <c r="AU875" s="2">
        <f t="shared" si="945"/>
        <v>0</v>
      </c>
      <c r="AW875" s="1"/>
      <c r="AX875" s="1"/>
      <c r="AY875" s="1"/>
      <c r="AZ875" s="2">
        <f t="shared" si="941"/>
        <v>0</v>
      </c>
      <c r="BA875" s="2">
        <f>SUM(AF875,AH875,-AZ875,-Table19[[#This Row],[Sale Fee]])</f>
        <v>0</v>
      </c>
      <c r="BC875" s="1"/>
      <c r="BD875" s="1"/>
      <c r="BE875" s="1"/>
    </row>
    <row r="876" spans="1:57" x14ac:dyDescent="0.25">
      <c r="A876" s="1"/>
      <c r="B876" s="1"/>
      <c r="E876" s="4"/>
      <c r="F876" s="4"/>
      <c r="Q876" s="1"/>
      <c r="R876" s="1"/>
      <c r="S876" s="1"/>
      <c r="U876" s="1"/>
      <c r="V876" s="1"/>
      <c r="W876" s="1">
        <f t="shared" si="942"/>
        <v>0</v>
      </c>
      <c r="X876" s="1"/>
      <c r="Y876" s="1"/>
      <c r="Z876" s="1">
        <f>Table19[[#This Row],[Quantity2]]*Table19[[#This Row],[U Cost]]</f>
        <v>0</v>
      </c>
      <c r="AB876" s="1"/>
      <c r="AC876" s="1"/>
      <c r="AD876" s="1">
        <f t="shared" si="943"/>
        <v>0</v>
      </c>
      <c r="AE876" s="1"/>
      <c r="AF876" s="1">
        <f>SUM(Table19[[#This Row],[Total 
Paid]:[Shipping 
Charged]])</f>
        <v>0</v>
      </c>
      <c r="AG876" s="1"/>
      <c r="AH876" s="1"/>
      <c r="AI876" s="1">
        <f t="shared" si="944"/>
        <v>0</v>
      </c>
      <c r="AK876" s="1"/>
      <c r="AL876" s="1"/>
      <c r="AM876" s="1"/>
      <c r="AN876" s="1"/>
      <c r="AP876" s="30"/>
      <c r="AQ876" s="1"/>
      <c r="AR876" s="1">
        <f t="shared" si="933"/>
        <v>0</v>
      </c>
      <c r="AS876" s="1"/>
      <c r="AT876" s="1"/>
      <c r="AU876" s="2">
        <f t="shared" si="945"/>
        <v>0</v>
      </c>
      <c r="AW876" s="1"/>
      <c r="AX876" s="1"/>
      <c r="AY876" s="1"/>
      <c r="AZ876" s="2">
        <f t="shared" si="941"/>
        <v>0</v>
      </c>
      <c r="BA876" s="2">
        <f>SUM(AF876,AH876,-AZ876,-Table19[[#This Row],[Sale Fee]])</f>
        <v>0</v>
      </c>
      <c r="BC876" s="1"/>
      <c r="BD876" s="1"/>
      <c r="BE876" s="1"/>
    </row>
    <row r="877" spans="1:57" x14ac:dyDescent="0.25">
      <c r="A877" s="1"/>
      <c r="B877" s="1"/>
      <c r="E877" s="4"/>
      <c r="F877" s="4"/>
      <c r="Q877" s="1"/>
      <c r="R877" s="1"/>
      <c r="S877" s="1"/>
      <c r="U877" s="1"/>
      <c r="V877" s="1"/>
      <c r="W877" s="1">
        <f t="shared" si="942"/>
        <v>0</v>
      </c>
      <c r="X877" s="1"/>
      <c r="Y877" s="1"/>
      <c r="Z877" s="1">
        <f>Table19[[#This Row],[Quantity2]]*Table19[[#This Row],[U Cost]]</f>
        <v>0</v>
      </c>
      <c r="AB877" s="1"/>
      <c r="AC877" s="1"/>
      <c r="AD877" s="1">
        <f t="shared" si="943"/>
        <v>0</v>
      </c>
      <c r="AE877" s="1"/>
      <c r="AF877" s="1">
        <f>SUM(Table19[[#This Row],[Total 
Paid]:[Shipping 
Charged]])</f>
        <v>0</v>
      </c>
      <c r="AG877" s="1"/>
      <c r="AH877" s="1"/>
      <c r="AI877" s="1">
        <f t="shared" si="944"/>
        <v>0</v>
      </c>
      <c r="AK877" s="1"/>
      <c r="AL877" s="1"/>
      <c r="AM877" s="1"/>
      <c r="AN877" s="1"/>
      <c r="AP877" s="30"/>
      <c r="AQ877" s="1"/>
      <c r="AR877" s="1">
        <f t="shared" si="933"/>
        <v>0</v>
      </c>
      <c r="AS877" s="1"/>
      <c r="AT877" s="1"/>
      <c r="AU877" s="2">
        <f t="shared" si="945"/>
        <v>0</v>
      </c>
      <c r="AW877" s="1"/>
      <c r="AX877" s="1"/>
      <c r="AY877" s="1"/>
      <c r="AZ877" s="2">
        <f t="shared" si="941"/>
        <v>0</v>
      </c>
      <c r="BA877" s="2">
        <f>SUM(AF877,AH877,-AZ877,-Table19[[#This Row],[Sale Fee]])</f>
        <v>0</v>
      </c>
      <c r="BC877" s="1"/>
      <c r="BD877" s="1"/>
      <c r="BE877" s="1"/>
    </row>
    <row r="878" spans="1:57" x14ac:dyDescent="0.25">
      <c r="A878" s="1"/>
      <c r="B878" s="1"/>
      <c r="E878" s="4"/>
      <c r="F878" s="4"/>
      <c r="Q878" s="1"/>
      <c r="R878" s="1"/>
      <c r="S878" s="1"/>
      <c r="U878" s="1"/>
      <c r="V878" s="1"/>
      <c r="W878" s="1">
        <f t="shared" si="942"/>
        <v>0</v>
      </c>
      <c r="X878" s="1"/>
      <c r="Y878" s="1"/>
      <c r="Z878" s="1">
        <f>Table19[[#This Row],[Quantity2]]*Table19[[#This Row],[U Cost]]</f>
        <v>0</v>
      </c>
      <c r="AB878" s="1"/>
      <c r="AC878" s="1"/>
      <c r="AD878" s="1">
        <f t="shared" si="943"/>
        <v>0</v>
      </c>
      <c r="AE878" s="1"/>
      <c r="AF878" s="1">
        <f>SUM(Table19[[#This Row],[Total 
Paid]:[Shipping 
Charged]])</f>
        <v>0</v>
      </c>
      <c r="AG878" s="1"/>
      <c r="AH878" s="1"/>
      <c r="AI878" s="1">
        <f t="shared" si="944"/>
        <v>0</v>
      </c>
      <c r="AK878" s="1"/>
      <c r="AL878" s="1"/>
      <c r="AM878" s="1"/>
      <c r="AN878" s="1"/>
      <c r="AP878" s="30"/>
      <c r="AQ878" s="1"/>
      <c r="AR878" s="1">
        <f t="shared" si="933"/>
        <v>0</v>
      </c>
      <c r="AS878" s="1"/>
      <c r="AT878" s="1"/>
      <c r="AU878" s="2">
        <f t="shared" si="945"/>
        <v>0</v>
      </c>
      <c r="AW878" s="1"/>
      <c r="AX878" s="1"/>
      <c r="AY878" s="1"/>
      <c r="AZ878" s="2">
        <f t="shared" si="941"/>
        <v>0</v>
      </c>
      <c r="BA878" s="2">
        <f>SUM(AF878,AH878,-AZ878,-Table19[[#This Row],[Sale Fee]])</f>
        <v>0</v>
      </c>
      <c r="BC878" s="1"/>
      <c r="BD878" s="1"/>
      <c r="BE878" s="1"/>
    </row>
    <row r="879" spans="1:57" x14ac:dyDescent="0.25">
      <c r="A879" s="1"/>
      <c r="B879" s="1"/>
      <c r="E879" s="4"/>
      <c r="F879" s="4"/>
      <c r="Q879" s="1"/>
      <c r="R879" s="1"/>
      <c r="S879" s="1"/>
      <c r="U879" s="1"/>
      <c r="V879" s="1"/>
      <c r="W879" s="1">
        <f t="shared" si="942"/>
        <v>0</v>
      </c>
      <c r="X879" s="1"/>
      <c r="Y879" s="1"/>
      <c r="Z879" s="1">
        <f>Table19[[#This Row],[Quantity2]]*Table19[[#This Row],[U Cost]]</f>
        <v>0</v>
      </c>
      <c r="AB879" s="1"/>
      <c r="AC879" s="1"/>
      <c r="AD879" s="1">
        <f t="shared" si="943"/>
        <v>0</v>
      </c>
      <c r="AE879" s="1"/>
      <c r="AF879" s="1">
        <f>SUM(Table19[[#This Row],[Total 
Paid]:[Shipping 
Charged]])</f>
        <v>0</v>
      </c>
      <c r="AG879" s="1"/>
      <c r="AH879" s="1"/>
      <c r="AI879" s="1">
        <f t="shared" si="944"/>
        <v>0</v>
      </c>
      <c r="AK879" s="1"/>
      <c r="AL879" s="1"/>
      <c r="AM879" s="1"/>
      <c r="AN879" s="1"/>
      <c r="AP879" s="30"/>
      <c r="AQ879" s="1"/>
      <c r="AR879" s="1">
        <f t="shared" si="933"/>
        <v>0</v>
      </c>
      <c r="AS879" s="1"/>
      <c r="AT879" s="1"/>
      <c r="AU879" s="2">
        <f t="shared" si="945"/>
        <v>0</v>
      </c>
      <c r="AW879" s="1"/>
      <c r="AX879" s="1"/>
      <c r="AY879" s="1"/>
      <c r="AZ879" s="2">
        <f t="shared" si="941"/>
        <v>0</v>
      </c>
      <c r="BA879" s="2">
        <f>SUM(AF879,AH879,-AZ879,-Table19[[#This Row],[Sale Fee]])</f>
        <v>0</v>
      </c>
      <c r="BC879" s="1"/>
      <c r="BD879" s="1"/>
      <c r="BE879" s="1"/>
    </row>
    <row r="880" spans="1:57" x14ac:dyDescent="0.25">
      <c r="A880" s="1"/>
      <c r="B880" s="1"/>
      <c r="E880" s="4"/>
      <c r="F880" s="4"/>
      <c r="Q880" s="1"/>
      <c r="R880" s="1"/>
      <c r="S880" s="1"/>
      <c r="U880" s="1"/>
      <c r="V880" s="1"/>
      <c r="W880" s="1">
        <f t="shared" si="942"/>
        <v>0</v>
      </c>
      <c r="X880" s="1"/>
      <c r="Y880" s="1"/>
      <c r="Z880" s="1">
        <f>Table19[[#This Row],[Quantity2]]*Table19[[#This Row],[U Cost]]</f>
        <v>0</v>
      </c>
      <c r="AB880" s="1"/>
      <c r="AC880" s="1"/>
      <c r="AD880" s="1">
        <f t="shared" si="943"/>
        <v>0</v>
      </c>
      <c r="AE880" s="1"/>
      <c r="AF880" s="1">
        <f>SUM(Table19[[#This Row],[Total 
Paid]:[Shipping 
Charged]])</f>
        <v>0</v>
      </c>
      <c r="AG880" s="1"/>
      <c r="AH880" s="1"/>
      <c r="AI880" s="1">
        <f t="shared" si="944"/>
        <v>0</v>
      </c>
      <c r="AK880" s="1"/>
      <c r="AL880" s="1"/>
      <c r="AM880" s="1"/>
      <c r="AN880" s="1"/>
      <c r="AP880" s="30"/>
      <c r="AQ880" s="1"/>
      <c r="AR880" s="1">
        <f t="shared" si="933"/>
        <v>0</v>
      </c>
      <c r="AS880" s="1"/>
      <c r="AT880" s="1"/>
      <c r="AU880" s="2">
        <f t="shared" si="945"/>
        <v>0</v>
      </c>
      <c r="AW880" s="1"/>
      <c r="AX880" s="1"/>
      <c r="AY880" s="1"/>
      <c r="AZ880" s="2">
        <f t="shared" si="941"/>
        <v>0</v>
      </c>
      <c r="BA880" s="2">
        <f>SUM(AF880,AH880,-AZ880,-Table19[[#This Row],[Sale Fee]])</f>
        <v>0</v>
      </c>
      <c r="BC880" s="1"/>
      <c r="BD880" s="1"/>
      <c r="BE880" s="1"/>
    </row>
    <row r="881" spans="1:57" x14ac:dyDescent="0.25">
      <c r="A881" s="1"/>
      <c r="B881" s="1"/>
      <c r="E881" s="4"/>
      <c r="F881" s="4"/>
      <c r="Q881" s="1"/>
      <c r="R881" s="1"/>
      <c r="S881" s="1"/>
      <c r="U881" s="1"/>
      <c r="V881" s="1"/>
      <c r="W881" s="1">
        <f t="shared" si="942"/>
        <v>0</v>
      </c>
      <c r="X881" s="1"/>
      <c r="Y881" s="1"/>
      <c r="Z881" s="1">
        <f>Table19[[#This Row],[Quantity2]]*Table19[[#This Row],[U Cost]]</f>
        <v>0</v>
      </c>
      <c r="AB881" s="1"/>
      <c r="AC881" s="1"/>
      <c r="AD881" s="1">
        <f t="shared" si="943"/>
        <v>0</v>
      </c>
      <c r="AE881" s="1"/>
      <c r="AF881" s="1">
        <f>SUM(Table19[[#This Row],[Total 
Paid]:[Shipping 
Charged]])</f>
        <v>0</v>
      </c>
      <c r="AG881" s="1"/>
      <c r="AH881" s="1"/>
      <c r="AI881" s="1">
        <f t="shared" si="944"/>
        <v>0</v>
      </c>
      <c r="AK881" s="1"/>
      <c r="AL881" s="1"/>
      <c r="AM881" s="1"/>
      <c r="AN881" s="1"/>
      <c r="AP881" s="30"/>
      <c r="AQ881" s="1"/>
      <c r="AR881" s="1">
        <f t="shared" si="933"/>
        <v>0</v>
      </c>
      <c r="AS881" s="1"/>
      <c r="AT881" s="1"/>
      <c r="AU881" s="2">
        <f t="shared" si="945"/>
        <v>0</v>
      </c>
      <c r="AW881" s="1"/>
      <c r="AX881" s="1"/>
      <c r="AY881" s="1"/>
      <c r="AZ881" s="2">
        <f t="shared" si="941"/>
        <v>0</v>
      </c>
      <c r="BA881" s="2">
        <f>SUM(AF881,AH881,-AZ881,-Table19[[#This Row],[Sale Fee]])</f>
        <v>0</v>
      </c>
      <c r="BC881" s="1"/>
      <c r="BD881" s="1"/>
      <c r="BE881" s="1"/>
    </row>
    <row r="882" spans="1:57" x14ac:dyDescent="0.25">
      <c r="A882" s="1"/>
      <c r="B882" s="1"/>
      <c r="E882" s="4"/>
      <c r="F882" s="4"/>
      <c r="Q882" s="1"/>
      <c r="R882" s="1"/>
      <c r="S882" s="1"/>
      <c r="U882" s="1"/>
      <c r="V882" s="1"/>
      <c r="W882" s="1">
        <f t="shared" si="942"/>
        <v>0</v>
      </c>
      <c r="X882" s="1"/>
      <c r="Y882" s="1"/>
      <c r="Z882" s="1">
        <f>Table19[[#This Row],[Quantity2]]*Table19[[#This Row],[U Cost]]</f>
        <v>0</v>
      </c>
      <c r="AB882" s="1"/>
      <c r="AC882" s="1"/>
      <c r="AD882" s="1">
        <f t="shared" si="943"/>
        <v>0</v>
      </c>
      <c r="AE882" s="1"/>
      <c r="AF882" s="1">
        <f>SUM(Table19[[#This Row],[Total 
Paid]:[Shipping 
Charged]])</f>
        <v>0</v>
      </c>
      <c r="AG882" s="1"/>
      <c r="AH882" s="1"/>
      <c r="AI882" s="1">
        <f t="shared" si="944"/>
        <v>0</v>
      </c>
      <c r="AK882" s="1"/>
      <c r="AL882" s="1"/>
      <c r="AM882" s="1"/>
      <c r="AN882" s="1"/>
      <c r="AP882" s="30"/>
      <c r="AQ882" s="1"/>
      <c r="AR882" s="1">
        <f t="shared" si="933"/>
        <v>0</v>
      </c>
      <c r="AS882" s="1"/>
      <c r="AT882" s="1"/>
      <c r="AU882" s="2">
        <f t="shared" si="945"/>
        <v>0</v>
      </c>
      <c r="AW882" s="1"/>
      <c r="AX882" s="1"/>
      <c r="AY882" s="1"/>
      <c r="AZ882" s="2">
        <f t="shared" si="941"/>
        <v>0</v>
      </c>
      <c r="BA882" s="2">
        <f>SUM(AF882,AH882,-AZ882,-Table19[[#This Row],[Sale Fee]])</f>
        <v>0</v>
      </c>
      <c r="BC882" s="1"/>
      <c r="BD882" s="1"/>
      <c r="BE882" s="1"/>
    </row>
    <row r="883" spans="1:57" x14ac:dyDescent="0.25">
      <c r="A883" s="1"/>
      <c r="B883" s="1"/>
      <c r="E883" s="4"/>
      <c r="F883" s="4"/>
      <c r="Q883" s="1"/>
      <c r="R883" s="1"/>
      <c r="S883" s="1"/>
      <c r="U883" s="1"/>
      <c r="V883" s="1"/>
      <c r="W883" s="1">
        <f t="shared" si="942"/>
        <v>0</v>
      </c>
      <c r="X883" s="1"/>
      <c r="Y883" s="1"/>
      <c r="Z883" s="1">
        <f>Table19[[#This Row],[Quantity2]]*Table19[[#This Row],[U Cost]]</f>
        <v>0</v>
      </c>
      <c r="AB883" s="1"/>
      <c r="AC883" s="1"/>
      <c r="AD883" s="1">
        <f t="shared" si="943"/>
        <v>0</v>
      </c>
      <c r="AE883" s="1"/>
      <c r="AF883" s="1">
        <f>SUM(Table19[[#This Row],[Total 
Paid]:[Shipping 
Charged]])</f>
        <v>0</v>
      </c>
      <c r="AG883" s="1"/>
      <c r="AH883" s="1"/>
      <c r="AI883" s="1">
        <f t="shared" si="944"/>
        <v>0</v>
      </c>
      <c r="AK883" s="1"/>
      <c r="AL883" s="1"/>
      <c r="AM883" s="1"/>
      <c r="AN883" s="1"/>
      <c r="AP883" s="30"/>
      <c r="AQ883" s="1"/>
      <c r="AR883" s="1">
        <f t="shared" si="933"/>
        <v>0</v>
      </c>
      <c r="AS883" s="1"/>
      <c r="AT883" s="1"/>
      <c r="AU883" s="2">
        <f t="shared" si="945"/>
        <v>0</v>
      </c>
      <c r="AW883" s="1"/>
      <c r="AX883" s="1"/>
      <c r="AY883" s="1"/>
      <c r="AZ883" s="2">
        <f t="shared" si="941"/>
        <v>0</v>
      </c>
      <c r="BA883" s="2">
        <f>SUM(AF883,AH883,-AZ883,-Table19[[#This Row],[Sale Fee]])</f>
        <v>0</v>
      </c>
      <c r="BC883" s="1"/>
      <c r="BD883" s="1"/>
      <c r="BE883" s="1"/>
    </row>
    <row r="884" spans="1:57" x14ac:dyDescent="0.25">
      <c r="A884" s="1"/>
      <c r="B884" s="1"/>
      <c r="E884" s="4"/>
      <c r="F884" s="4"/>
      <c r="Q884" s="1"/>
      <c r="R884" s="1"/>
      <c r="S884" s="1"/>
      <c r="U884" s="1"/>
      <c r="V884" s="1"/>
      <c r="W884" s="1">
        <f t="shared" si="942"/>
        <v>0</v>
      </c>
      <c r="X884" s="1"/>
      <c r="Y884" s="1"/>
      <c r="Z884" s="1">
        <f>Table19[[#This Row],[Quantity2]]*Table19[[#This Row],[U Cost]]</f>
        <v>0</v>
      </c>
      <c r="AB884" s="1"/>
      <c r="AC884" s="1"/>
      <c r="AD884" s="1">
        <f t="shared" si="943"/>
        <v>0</v>
      </c>
      <c r="AE884" s="1"/>
      <c r="AF884" s="1">
        <f>SUM(Table19[[#This Row],[Total 
Paid]:[Shipping 
Charged]])</f>
        <v>0</v>
      </c>
      <c r="AG884" s="1"/>
      <c r="AH884" s="1"/>
      <c r="AI884" s="1">
        <f t="shared" si="944"/>
        <v>0</v>
      </c>
      <c r="AK884" s="1"/>
      <c r="AL884" s="1"/>
      <c r="AM884" s="1"/>
      <c r="AN884" s="1"/>
      <c r="AP884" s="30"/>
      <c r="AQ884" s="1"/>
      <c r="AR884" s="1">
        <f t="shared" si="933"/>
        <v>0</v>
      </c>
      <c r="AS884" s="1"/>
      <c r="AT884" s="1"/>
      <c r="AU884" s="2">
        <f t="shared" si="945"/>
        <v>0</v>
      </c>
      <c r="AW884" s="1"/>
      <c r="AX884" s="1"/>
      <c r="AY884" s="1"/>
      <c r="AZ884" s="2">
        <f t="shared" si="941"/>
        <v>0</v>
      </c>
      <c r="BA884" s="2">
        <f>SUM(AF884,AH884,-AZ884,-Table19[[#This Row],[Sale Fee]])</f>
        <v>0</v>
      </c>
      <c r="BC884" s="1"/>
      <c r="BD884" s="1"/>
      <c r="BE884" s="1"/>
    </row>
    <row r="885" spans="1:57" x14ac:dyDescent="0.25">
      <c r="A885" s="1"/>
      <c r="B885" s="1"/>
      <c r="E885" s="4"/>
      <c r="F885" s="4"/>
      <c r="Q885" s="1"/>
      <c r="R885" s="1"/>
      <c r="S885" s="1"/>
      <c r="U885" s="1"/>
      <c r="V885" s="1"/>
      <c r="W885" s="1">
        <f t="shared" si="942"/>
        <v>0</v>
      </c>
      <c r="X885" s="1"/>
      <c r="Y885" s="1"/>
      <c r="Z885" s="1">
        <f>Table19[[#This Row],[Quantity2]]*Table19[[#This Row],[U Cost]]</f>
        <v>0</v>
      </c>
      <c r="AB885" s="1"/>
      <c r="AC885" s="1"/>
      <c r="AD885" s="1">
        <f t="shared" si="943"/>
        <v>0</v>
      </c>
      <c r="AE885" s="1"/>
      <c r="AF885" s="1">
        <f>SUM(Table19[[#This Row],[Total 
Paid]:[Shipping 
Charged]])</f>
        <v>0</v>
      </c>
      <c r="AG885" s="1"/>
      <c r="AH885" s="1"/>
      <c r="AI885" s="1">
        <f t="shared" si="944"/>
        <v>0</v>
      </c>
      <c r="AK885" s="1"/>
      <c r="AL885" s="1"/>
      <c r="AM885" s="1"/>
      <c r="AN885" s="1"/>
      <c r="AP885" s="30"/>
      <c r="AQ885" s="1"/>
      <c r="AR885" s="1">
        <f t="shared" si="933"/>
        <v>0</v>
      </c>
      <c r="AS885" s="1"/>
      <c r="AT885" s="1"/>
      <c r="AU885" s="2">
        <f t="shared" si="945"/>
        <v>0</v>
      </c>
      <c r="AW885" s="1"/>
      <c r="AX885" s="1"/>
      <c r="AY885" s="1"/>
      <c r="AZ885" s="2">
        <f t="shared" si="941"/>
        <v>0</v>
      </c>
      <c r="BA885" s="2">
        <f>SUM(AF885,AH885,-AZ885,-Table19[[#This Row],[Sale Fee]])</f>
        <v>0</v>
      </c>
      <c r="BC885" s="1"/>
      <c r="BD885" s="1"/>
      <c r="BE885" s="1"/>
    </row>
    <row r="886" spans="1:57" x14ac:dyDescent="0.25">
      <c r="A886" s="1"/>
      <c r="B886" s="1"/>
      <c r="E886" s="4"/>
      <c r="F886" s="4"/>
      <c r="L886" s="51"/>
      <c r="Q886" s="1"/>
      <c r="R886" s="1"/>
      <c r="S886" s="1"/>
      <c r="U886" s="1"/>
      <c r="V886" s="1"/>
      <c r="W886" s="1">
        <f t="shared" si="942"/>
        <v>0</v>
      </c>
      <c r="X886" s="1"/>
      <c r="Y886" s="1"/>
      <c r="Z886" s="1">
        <f>Table19[[#This Row],[Quantity2]]*Table19[[#This Row],[U Cost]]</f>
        <v>0</v>
      </c>
      <c r="AB886" s="1"/>
      <c r="AC886" s="1"/>
      <c r="AD886" s="1">
        <f t="shared" si="943"/>
        <v>0</v>
      </c>
      <c r="AE886" s="1"/>
      <c r="AF886" s="1">
        <f>SUM(Table19[[#This Row],[Total 
Paid]:[Shipping 
Charged]])</f>
        <v>0</v>
      </c>
      <c r="AG886" s="1"/>
      <c r="AH886" s="1"/>
      <c r="AI886" s="1">
        <f t="shared" si="944"/>
        <v>0</v>
      </c>
      <c r="AK886" s="1"/>
      <c r="AL886" s="1"/>
      <c r="AM886" s="1"/>
      <c r="AN886" s="1"/>
      <c r="AP886" s="30"/>
      <c r="AQ886" s="1"/>
      <c r="AR886" s="1">
        <f t="shared" si="933"/>
        <v>0</v>
      </c>
      <c r="AS886" s="1"/>
      <c r="AT886" s="1"/>
      <c r="AU886" s="2">
        <f t="shared" si="945"/>
        <v>0</v>
      </c>
      <c r="AW886" s="1"/>
      <c r="AX886" s="1"/>
      <c r="AY886" s="1"/>
      <c r="AZ886" s="2">
        <f t="shared" si="941"/>
        <v>0</v>
      </c>
      <c r="BA886" s="2">
        <f>SUM(AF886,AH886,-AZ886,-Table19[[#This Row],[Sale Fee]])</f>
        <v>0</v>
      </c>
      <c r="BC886" s="1"/>
      <c r="BD886" s="1"/>
      <c r="BE886" s="1"/>
    </row>
    <row r="887" spans="1:57" x14ac:dyDescent="0.25">
      <c r="A887" s="1"/>
      <c r="B887" s="1"/>
      <c r="E887" s="4"/>
      <c r="F887" s="4"/>
      <c r="L887" s="51"/>
      <c r="Q887" s="1"/>
      <c r="R887" s="1"/>
      <c r="S887" s="1"/>
      <c r="U887" s="1"/>
      <c r="V887" s="1"/>
      <c r="W887" s="1">
        <f t="shared" si="942"/>
        <v>0</v>
      </c>
      <c r="X887" s="1"/>
      <c r="Y887" s="1"/>
      <c r="Z887" s="1">
        <f>Table19[[#This Row],[Quantity2]]*Table19[[#This Row],[U Cost]]</f>
        <v>0</v>
      </c>
      <c r="AB887" s="1"/>
      <c r="AC887" s="1"/>
      <c r="AD887" s="1">
        <f t="shared" si="943"/>
        <v>0</v>
      </c>
      <c r="AE887" s="1"/>
      <c r="AF887" s="1">
        <f>SUM(Table19[[#This Row],[Total 
Paid]:[Shipping 
Charged]])</f>
        <v>0</v>
      </c>
      <c r="AG887" s="1"/>
      <c r="AH887" s="1"/>
      <c r="AI887" s="1">
        <f t="shared" si="944"/>
        <v>0</v>
      </c>
      <c r="AK887" s="1"/>
      <c r="AL887" s="1"/>
      <c r="AM887" s="1"/>
      <c r="AN887" s="1"/>
      <c r="AP887" s="30"/>
      <c r="AQ887" s="1"/>
      <c r="AR887" s="1">
        <f t="shared" si="933"/>
        <v>0</v>
      </c>
      <c r="AS887" s="1"/>
      <c r="AT887" s="1"/>
      <c r="AU887" s="2">
        <f t="shared" si="945"/>
        <v>0</v>
      </c>
      <c r="AW887" s="1"/>
      <c r="AX887" s="1"/>
      <c r="AY887" s="1"/>
      <c r="AZ887" s="2">
        <f t="shared" si="941"/>
        <v>0</v>
      </c>
      <c r="BA887" s="2">
        <f>SUM(AF887,AH887,-AZ887,-Table19[[#This Row],[Sale Fee]])</f>
        <v>0</v>
      </c>
      <c r="BC887" s="1"/>
      <c r="BD887" s="1"/>
      <c r="BE887" s="1"/>
    </row>
    <row r="888" spans="1:57" x14ac:dyDescent="0.25">
      <c r="A888" s="1"/>
      <c r="B888" s="1"/>
      <c r="E888" s="4"/>
      <c r="F888" s="4"/>
      <c r="L888" s="51"/>
      <c r="Q888" s="1"/>
      <c r="R888" s="1"/>
      <c r="S888" s="1"/>
      <c r="U888" s="1"/>
      <c r="V888" s="1"/>
      <c r="W888" s="1">
        <f t="shared" si="942"/>
        <v>0</v>
      </c>
      <c r="X888" s="1"/>
      <c r="Y888" s="1"/>
      <c r="Z888" s="1">
        <f>Table19[[#This Row],[Quantity2]]*Table19[[#This Row],[U Cost]]</f>
        <v>0</v>
      </c>
      <c r="AB888" s="1"/>
      <c r="AC888" s="1"/>
      <c r="AD888" s="1">
        <f t="shared" si="943"/>
        <v>0</v>
      </c>
      <c r="AE888" s="1"/>
      <c r="AF888" s="1">
        <f>SUM(Table19[[#This Row],[Total 
Paid]:[Shipping 
Charged]])</f>
        <v>0</v>
      </c>
      <c r="AG888" s="1"/>
      <c r="AH888" s="1"/>
      <c r="AI888" s="1">
        <f t="shared" si="944"/>
        <v>0</v>
      </c>
      <c r="AK888" s="1"/>
      <c r="AL888" s="1"/>
      <c r="AM888" s="1"/>
      <c r="AN888" s="1"/>
      <c r="AP888" s="30"/>
      <c r="AQ888" s="1"/>
      <c r="AR888" s="1">
        <f t="shared" si="933"/>
        <v>0</v>
      </c>
      <c r="AS888" s="1"/>
      <c r="AT888" s="1"/>
      <c r="AU888" s="2">
        <f t="shared" si="945"/>
        <v>0</v>
      </c>
      <c r="AW888" s="1"/>
      <c r="AX888" s="1"/>
      <c r="AY888" s="1"/>
      <c r="AZ888" s="2">
        <f t="shared" si="941"/>
        <v>0</v>
      </c>
      <c r="BA888" s="2">
        <f>SUM(AF888,AH888,-AZ888,-Table19[[#This Row],[Sale Fee]])</f>
        <v>0</v>
      </c>
      <c r="BC888" s="1"/>
      <c r="BD888" s="1"/>
      <c r="BE888" s="1"/>
    </row>
    <row r="889" spans="1:57" x14ac:dyDescent="0.25">
      <c r="A889" s="1"/>
      <c r="B889" s="1"/>
      <c r="E889" s="4"/>
      <c r="F889" s="4"/>
      <c r="L889" s="51"/>
      <c r="Q889" s="1"/>
      <c r="R889" s="1"/>
      <c r="S889" s="1"/>
      <c r="U889" s="1"/>
      <c r="V889" s="1"/>
      <c r="W889" s="1">
        <f t="shared" si="942"/>
        <v>0</v>
      </c>
      <c r="X889" s="1"/>
      <c r="Y889" s="1"/>
      <c r="Z889" s="1">
        <f>Table19[[#This Row],[Quantity2]]*Table19[[#This Row],[U Cost]]</f>
        <v>0</v>
      </c>
      <c r="AB889" s="1"/>
      <c r="AC889" s="1"/>
      <c r="AD889" s="1">
        <f t="shared" si="943"/>
        <v>0</v>
      </c>
      <c r="AE889" s="1"/>
      <c r="AF889" s="1">
        <f>SUM(Table19[[#This Row],[Total 
Paid]:[Shipping 
Charged]])</f>
        <v>0</v>
      </c>
      <c r="AG889" s="1"/>
      <c r="AH889" s="1"/>
      <c r="AI889" s="1">
        <f t="shared" si="944"/>
        <v>0</v>
      </c>
      <c r="AK889" s="1"/>
      <c r="AL889" s="1"/>
      <c r="AM889" s="1"/>
      <c r="AN889" s="1"/>
      <c r="AP889" s="30"/>
      <c r="AQ889" s="1"/>
      <c r="AR889" s="1">
        <f t="shared" si="933"/>
        <v>0</v>
      </c>
      <c r="AS889" s="1"/>
      <c r="AT889" s="1"/>
      <c r="AU889" s="2">
        <f t="shared" si="945"/>
        <v>0</v>
      </c>
      <c r="AW889" s="1"/>
      <c r="AX889" s="1"/>
      <c r="AY889" s="1"/>
      <c r="AZ889" s="2">
        <f t="shared" si="941"/>
        <v>0</v>
      </c>
      <c r="BA889" s="2">
        <f>SUM(AF889,AH889,-AZ889,-Table19[[#This Row],[Sale Fee]])</f>
        <v>0</v>
      </c>
      <c r="BC889" s="1"/>
      <c r="BD889" s="1"/>
      <c r="BE889" s="1"/>
    </row>
    <row r="890" spans="1:57" x14ac:dyDescent="0.25">
      <c r="A890" s="1"/>
      <c r="B890" s="1"/>
      <c r="E890" s="4"/>
      <c r="F890" s="4"/>
      <c r="L890" s="51"/>
      <c r="Q890" s="1"/>
      <c r="R890" s="1"/>
      <c r="S890" s="1"/>
      <c r="U890" s="1"/>
      <c r="V890" s="1"/>
      <c r="W890" s="1">
        <f t="shared" si="942"/>
        <v>0</v>
      </c>
      <c r="X890" s="1"/>
      <c r="Y890" s="1"/>
      <c r="Z890" s="1">
        <f>Table19[[#This Row],[Quantity2]]*Table19[[#This Row],[U Cost]]</f>
        <v>0</v>
      </c>
      <c r="AB890" s="1"/>
      <c r="AC890" s="1"/>
      <c r="AD890" s="1">
        <f t="shared" si="943"/>
        <v>0</v>
      </c>
      <c r="AE890" s="1"/>
      <c r="AF890" s="1">
        <f>SUM(Table19[[#This Row],[Total 
Paid]:[Shipping 
Charged]])</f>
        <v>0</v>
      </c>
      <c r="AG890" s="1"/>
      <c r="AH890" s="1"/>
      <c r="AI890" s="1">
        <f t="shared" si="944"/>
        <v>0</v>
      </c>
      <c r="AK890" s="1"/>
      <c r="AL890" s="1"/>
      <c r="AM890" s="1"/>
      <c r="AN890" s="1"/>
      <c r="AP890" s="30"/>
      <c r="AQ890" s="1"/>
      <c r="AR890" s="1">
        <f t="shared" si="933"/>
        <v>0</v>
      </c>
      <c r="AS890" s="1"/>
      <c r="AT890" s="1"/>
      <c r="AU890" s="2">
        <f t="shared" si="945"/>
        <v>0</v>
      </c>
      <c r="AW890" s="1"/>
      <c r="AX890" s="1"/>
      <c r="AY890" s="1"/>
      <c r="AZ890" s="2">
        <f t="shared" si="941"/>
        <v>0</v>
      </c>
      <c r="BA890" s="2">
        <f>SUM(AF890,AH890,-AZ890,-Table19[[#This Row],[Sale Fee]])</f>
        <v>0</v>
      </c>
      <c r="BC890" s="1"/>
      <c r="BD890" s="1"/>
      <c r="BE890" s="1"/>
    </row>
    <row r="891" spans="1:57" x14ac:dyDescent="0.25">
      <c r="A891" s="1"/>
      <c r="B891" s="1"/>
      <c r="E891" s="4"/>
      <c r="F891" s="4"/>
      <c r="L891" s="51"/>
      <c r="Q891" s="1"/>
      <c r="R891" s="1"/>
      <c r="S891" s="1"/>
      <c r="U891" s="1"/>
      <c r="V891" s="1"/>
      <c r="W891" s="1">
        <f t="shared" si="942"/>
        <v>0</v>
      </c>
      <c r="X891" s="1"/>
      <c r="Y891" s="1"/>
      <c r="Z891" s="1">
        <f>Table19[[#This Row],[Quantity2]]*Table19[[#This Row],[U Cost]]</f>
        <v>0</v>
      </c>
      <c r="AB891" s="1"/>
      <c r="AC891" s="1"/>
      <c r="AD891" s="1">
        <f t="shared" si="943"/>
        <v>0</v>
      </c>
      <c r="AE891" s="1"/>
      <c r="AF891" s="1">
        <f>SUM(Table19[[#This Row],[Total 
Paid]:[Shipping 
Charged]])</f>
        <v>0</v>
      </c>
      <c r="AG891" s="1"/>
      <c r="AH891" s="1"/>
      <c r="AI891" s="1">
        <f t="shared" si="944"/>
        <v>0</v>
      </c>
      <c r="AK891" s="1"/>
      <c r="AL891" s="1"/>
      <c r="AM891" s="1"/>
      <c r="AN891" s="1"/>
      <c r="AP891" s="30"/>
      <c r="AQ891" s="1"/>
      <c r="AR891" s="1">
        <f t="shared" si="933"/>
        <v>0</v>
      </c>
      <c r="AS891" s="1"/>
      <c r="AT891" s="1"/>
      <c r="AU891" s="2">
        <f t="shared" si="945"/>
        <v>0</v>
      </c>
      <c r="AW891" s="1"/>
      <c r="AX891" s="1"/>
      <c r="AY891" s="1"/>
      <c r="AZ891" s="2">
        <f t="shared" si="941"/>
        <v>0</v>
      </c>
      <c r="BA891" s="2">
        <f>SUM(AF891,AH891,-AZ891,-Table19[[#This Row],[Sale Fee]])</f>
        <v>0</v>
      </c>
      <c r="BC891" s="1"/>
      <c r="BD891" s="1"/>
      <c r="BE891" s="1"/>
    </row>
    <row r="892" spans="1:57" x14ac:dyDescent="0.25">
      <c r="A892" s="1"/>
      <c r="B892" s="1"/>
      <c r="E892" s="4"/>
      <c r="F892" s="4"/>
      <c r="L892" s="51"/>
      <c r="Q892" s="1"/>
      <c r="R892" s="1"/>
      <c r="S892" s="1"/>
      <c r="U892" s="1"/>
      <c r="V892" s="1"/>
      <c r="W892" s="1">
        <f t="shared" si="942"/>
        <v>0</v>
      </c>
      <c r="X892" s="1"/>
      <c r="Y892" s="1"/>
      <c r="Z892" s="1">
        <f>Table19[[#This Row],[Quantity2]]*Table19[[#This Row],[U Cost]]</f>
        <v>0</v>
      </c>
      <c r="AB892" s="1"/>
      <c r="AC892" s="1"/>
      <c r="AD892" s="1">
        <f t="shared" si="943"/>
        <v>0</v>
      </c>
      <c r="AE892" s="1"/>
      <c r="AF892" s="1">
        <f>SUM(Table19[[#This Row],[Total 
Paid]:[Shipping 
Charged]])</f>
        <v>0</v>
      </c>
      <c r="AG892" s="1"/>
      <c r="AH892" s="1"/>
      <c r="AI892" s="1">
        <f t="shared" si="944"/>
        <v>0</v>
      </c>
      <c r="AK892" s="1"/>
      <c r="AL892" s="1"/>
      <c r="AM892" s="1"/>
      <c r="AN892" s="1"/>
      <c r="AP892" s="30"/>
      <c r="AQ892" s="1"/>
      <c r="AR892" s="1">
        <f t="shared" si="933"/>
        <v>0</v>
      </c>
      <c r="AS892" s="1"/>
      <c r="AT892" s="1"/>
      <c r="AU892" s="2">
        <f t="shared" si="945"/>
        <v>0</v>
      </c>
      <c r="AW892" s="1"/>
      <c r="AX892" s="1"/>
      <c r="AY892" s="1"/>
      <c r="AZ892" s="2">
        <f t="shared" si="941"/>
        <v>0</v>
      </c>
      <c r="BA892" s="2">
        <f>SUM(AF892,AH892,-AZ892,-Table19[[#This Row],[Sale Fee]])</f>
        <v>0</v>
      </c>
      <c r="BC892" s="1"/>
      <c r="BD892" s="1"/>
      <c r="BE892" s="1"/>
    </row>
    <row r="893" spans="1:57" x14ac:dyDescent="0.25">
      <c r="A893" s="1"/>
      <c r="B893" s="1"/>
      <c r="E893" s="4"/>
      <c r="F893" s="4"/>
      <c r="Q893" s="1"/>
      <c r="R893" s="1"/>
      <c r="S893" s="1"/>
      <c r="U893" s="1"/>
      <c r="V893" s="1"/>
      <c r="W893" s="1">
        <f t="shared" si="942"/>
        <v>0</v>
      </c>
      <c r="X893" s="1"/>
      <c r="Y893" s="1"/>
      <c r="Z893" s="1">
        <f>Table19[[#This Row],[Quantity2]]*Table19[[#This Row],[U Cost]]</f>
        <v>0</v>
      </c>
      <c r="AB893" s="1"/>
      <c r="AC893" s="1"/>
      <c r="AD893" s="1">
        <f t="shared" si="943"/>
        <v>0</v>
      </c>
      <c r="AE893" s="1"/>
      <c r="AF893" s="1">
        <f>SUM(Table19[[#This Row],[Total 
Paid]:[Shipping 
Charged]])</f>
        <v>0</v>
      </c>
      <c r="AG893" s="1"/>
      <c r="AH893" s="1"/>
      <c r="AI893" s="1">
        <f t="shared" si="944"/>
        <v>0</v>
      </c>
      <c r="AK893" s="1"/>
      <c r="AL893" s="1"/>
      <c r="AM893" s="1"/>
      <c r="AN893" s="1"/>
      <c r="AP893" s="30"/>
      <c r="AQ893" s="1"/>
      <c r="AR893" s="1">
        <f t="shared" si="933"/>
        <v>0</v>
      </c>
      <c r="AS893" s="1"/>
      <c r="AT893" s="1"/>
      <c r="AU893" s="2">
        <f t="shared" si="945"/>
        <v>0</v>
      </c>
      <c r="AW893" s="1"/>
      <c r="AX893" s="1"/>
      <c r="AY893" s="1"/>
      <c r="AZ893" s="2">
        <f t="shared" si="941"/>
        <v>0</v>
      </c>
      <c r="BA893" s="2">
        <f>SUM(AF893,AH893,-AZ893,-Table19[[#This Row],[Sale Fee]])</f>
        <v>0</v>
      </c>
      <c r="BC893" s="1"/>
      <c r="BD893" s="1"/>
      <c r="BE893" s="1"/>
    </row>
    <row r="894" spans="1:57" x14ac:dyDescent="0.25">
      <c r="A894" s="1"/>
      <c r="B894" s="1"/>
      <c r="E894" s="4"/>
      <c r="F894" s="4"/>
      <c r="Q894" s="1"/>
      <c r="R894" s="1"/>
      <c r="S894" s="1"/>
      <c r="U894" s="1"/>
      <c r="V894" s="1"/>
      <c r="W894" s="1">
        <f t="shared" si="942"/>
        <v>0</v>
      </c>
      <c r="X894" s="1"/>
      <c r="Y894" s="1"/>
      <c r="Z894" s="1">
        <f>Table19[[#This Row],[Quantity2]]*Table19[[#This Row],[U Cost]]</f>
        <v>0</v>
      </c>
      <c r="AB894" s="1"/>
      <c r="AC894" s="1"/>
      <c r="AD894" s="1">
        <f t="shared" si="943"/>
        <v>0</v>
      </c>
      <c r="AE894" s="1"/>
      <c r="AF894" s="1">
        <f>SUM(Table19[[#This Row],[Total 
Paid]:[Shipping 
Charged]])</f>
        <v>0</v>
      </c>
      <c r="AG894" s="1"/>
      <c r="AH894" s="1"/>
      <c r="AI894" s="1">
        <f t="shared" si="944"/>
        <v>0</v>
      </c>
      <c r="AK894" s="1"/>
      <c r="AL894" s="1"/>
      <c r="AM894" s="1"/>
      <c r="AN894" s="1"/>
      <c r="AP894" s="30"/>
      <c r="AQ894" s="1"/>
      <c r="AR894" s="1">
        <f t="shared" si="933"/>
        <v>0</v>
      </c>
      <c r="AS894" s="1"/>
      <c r="AT894" s="1"/>
      <c r="AU894" s="2">
        <f t="shared" si="945"/>
        <v>0</v>
      </c>
      <c r="AW894" s="1"/>
      <c r="AX894" s="1"/>
      <c r="AY894" s="1"/>
      <c r="AZ894" s="2">
        <f t="shared" si="941"/>
        <v>0</v>
      </c>
      <c r="BA894" s="2">
        <f>SUM(AF894,AH894,-AZ894,-Table19[[#This Row],[Sale Fee]])</f>
        <v>0</v>
      </c>
      <c r="BC894" s="1"/>
      <c r="BD894" s="1"/>
      <c r="BE894" s="1"/>
    </row>
    <row r="895" spans="1:57" x14ac:dyDescent="0.25">
      <c r="A895" s="1"/>
      <c r="B895" s="1"/>
      <c r="E895" s="4"/>
      <c r="F895" s="4"/>
      <c r="Q895" s="1"/>
      <c r="R895" s="1"/>
      <c r="S895" s="1"/>
      <c r="U895" s="1"/>
      <c r="V895" s="1"/>
      <c r="W895" s="1">
        <f t="shared" si="942"/>
        <v>0</v>
      </c>
      <c r="X895" s="1"/>
      <c r="Y895" s="1"/>
      <c r="Z895" s="1">
        <f>Table19[[#This Row],[Quantity2]]*Table19[[#This Row],[U Cost]]</f>
        <v>0</v>
      </c>
      <c r="AB895" s="1"/>
      <c r="AC895" s="1"/>
      <c r="AD895" s="1">
        <f t="shared" si="943"/>
        <v>0</v>
      </c>
      <c r="AE895" s="1"/>
      <c r="AF895" s="1">
        <f>SUM(Table19[[#This Row],[Total 
Paid]:[Shipping 
Charged]])</f>
        <v>0</v>
      </c>
      <c r="AG895" s="1"/>
      <c r="AH895" s="1"/>
      <c r="AI895" s="1">
        <f t="shared" si="944"/>
        <v>0</v>
      </c>
      <c r="AK895" s="1"/>
      <c r="AL895" s="1"/>
      <c r="AM895" s="1"/>
      <c r="AN895" s="1"/>
      <c r="AP895" s="30"/>
      <c r="AQ895" s="1"/>
      <c r="AR895" s="1">
        <f t="shared" si="933"/>
        <v>0</v>
      </c>
      <c r="AS895" s="1"/>
      <c r="AT895" s="1"/>
      <c r="AU895" s="2">
        <f t="shared" si="945"/>
        <v>0</v>
      </c>
      <c r="AW895" s="1"/>
      <c r="AX895" s="1"/>
      <c r="AY895" s="1"/>
      <c r="AZ895" s="2">
        <f t="shared" si="941"/>
        <v>0</v>
      </c>
      <c r="BA895" s="2">
        <f>SUM(AF895,AH895,-AZ895,-Table19[[#This Row],[Sale Fee]])</f>
        <v>0</v>
      </c>
      <c r="BC895" s="1"/>
      <c r="BD895" s="1"/>
      <c r="BE895" s="1"/>
    </row>
    <row r="896" spans="1:57" x14ac:dyDescent="0.25">
      <c r="A896" s="1"/>
      <c r="B896" s="1"/>
      <c r="E896" s="4"/>
      <c r="F896" s="4"/>
      <c r="Q896" s="1"/>
      <c r="R896" s="1"/>
      <c r="S896" s="1"/>
      <c r="U896" s="1"/>
      <c r="V896" s="1"/>
      <c r="W896" s="1">
        <f t="shared" si="942"/>
        <v>0</v>
      </c>
      <c r="X896" s="1"/>
      <c r="Y896" s="1"/>
      <c r="Z896" s="1">
        <f>Table19[[#This Row],[Quantity2]]*Table19[[#This Row],[U Cost]]</f>
        <v>0</v>
      </c>
      <c r="AB896" s="1"/>
      <c r="AC896" s="1"/>
      <c r="AD896" s="1">
        <f t="shared" si="943"/>
        <v>0</v>
      </c>
      <c r="AE896" s="1"/>
      <c r="AF896" s="1">
        <f>SUM(Table19[[#This Row],[Total 
Paid]:[Shipping 
Charged]])</f>
        <v>0</v>
      </c>
      <c r="AG896" s="1"/>
      <c r="AH896" s="1"/>
      <c r="AI896" s="1">
        <f t="shared" si="944"/>
        <v>0</v>
      </c>
      <c r="AK896" s="1"/>
      <c r="AL896" s="1"/>
      <c r="AM896" s="1"/>
      <c r="AN896" s="1"/>
      <c r="AP896" s="30"/>
      <c r="AQ896" s="1"/>
      <c r="AR896" s="1">
        <f t="shared" si="933"/>
        <v>0</v>
      </c>
      <c r="AS896" s="1"/>
      <c r="AT896" s="1"/>
      <c r="AU896" s="2">
        <f t="shared" si="945"/>
        <v>0</v>
      </c>
      <c r="AW896" s="1"/>
      <c r="AX896" s="1"/>
      <c r="AY896" s="1"/>
      <c r="AZ896" s="2">
        <f t="shared" si="941"/>
        <v>0</v>
      </c>
      <c r="BA896" s="2">
        <f>SUM(AF896,AH896,-AZ896,-Table19[[#This Row],[Sale Fee]])</f>
        <v>0</v>
      </c>
      <c r="BC896" s="1"/>
      <c r="BD896" s="1"/>
      <c r="BE896" s="1"/>
    </row>
    <row r="897" spans="1:57" x14ac:dyDescent="0.25">
      <c r="A897" s="1"/>
      <c r="B897" s="1"/>
      <c r="E897" s="4"/>
      <c r="F897" s="4"/>
      <c r="Q897" s="1"/>
      <c r="R897" s="1"/>
      <c r="S897" s="1"/>
      <c r="U897" s="1"/>
      <c r="V897" s="1"/>
      <c r="W897" s="1">
        <f t="shared" si="942"/>
        <v>0</v>
      </c>
      <c r="X897" s="1"/>
      <c r="Y897" s="1"/>
      <c r="Z897" s="1">
        <f>Table19[[#This Row],[Quantity2]]*Table19[[#This Row],[U Cost]]</f>
        <v>0</v>
      </c>
      <c r="AB897" s="1"/>
      <c r="AC897" s="1"/>
      <c r="AD897" s="1">
        <f t="shared" si="943"/>
        <v>0</v>
      </c>
      <c r="AE897" s="1"/>
      <c r="AF897" s="1">
        <f>SUM(Table19[[#This Row],[Total 
Paid]:[Shipping 
Charged]])</f>
        <v>0</v>
      </c>
      <c r="AG897" s="1"/>
      <c r="AH897" s="1"/>
      <c r="AI897" s="1">
        <f t="shared" si="944"/>
        <v>0</v>
      </c>
      <c r="AK897" s="1"/>
      <c r="AL897" s="1"/>
      <c r="AM897" s="1"/>
      <c r="AN897" s="1"/>
      <c r="AP897" s="30"/>
      <c r="AQ897" s="1"/>
      <c r="AR897" s="1">
        <f t="shared" si="933"/>
        <v>0</v>
      </c>
      <c r="AS897" s="1"/>
      <c r="AT897" s="1"/>
      <c r="AU897" s="2">
        <f t="shared" si="945"/>
        <v>0</v>
      </c>
      <c r="AW897" s="1"/>
      <c r="AX897" s="1"/>
      <c r="AY897" s="1"/>
      <c r="AZ897" s="2">
        <f t="shared" si="941"/>
        <v>0</v>
      </c>
      <c r="BA897" s="2">
        <f>SUM(AF897,AH897,-AZ897,-Table19[[#This Row],[Sale Fee]])</f>
        <v>0</v>
      </c>
      <c r="BC897" s="1"/>
      <c r="BD897" s="1"/>
      <c r="BE897" s="1"/>
    </row>
    <row r="898" spans="1:57" x14ac:dyDescent="0.25">
      <c r="A898" s="1"/>
      <c r="B898" s="1"/>
      <c r="E898" s="4"/>
      <c r="F898" s="4"/>
      <c r="Q898" s="1"/>
      <c r="R898" s="1"/>
      <c r="S898" s="1"/>
      <c r="U898" s="1"/>
      <c r="V898" s="1"/>
      <c r="W898" s="1">
        <f t="shared" si="942"/>
        <v>0</v>
      </c>
      <c r="X898" s="1"/>
      <c r="Y898" s="1"/>
      <c r="Z898" s="1">
        <f>Table19[[#This Row],[Quantity2]]*Table19[[#This Row],[U Cost]]</f>
        <v>0</v>
      </c>
      <c r="AB898" s="1"/>
      <c r="AC898" s="1"/>
      <c r="AD898" s="1">
        <f t="shared" si="943"/>
        <v>0</v>
      </c>
      <c r="AE898" s="1"/>
      <c r="AF898" s="1">
        <f>SUM(Table19[[#This Row],[Total 
Paid]:[Shipping 
Charged]])</f>
        <v>0</v>
      </c>
      <c r="AG898" s="1"/>
      <c r="AH898" s="1"/>
      <c r="AI898" s="1">
        <f t="shared" si="944"/>
        <v>0</v>
      </c>
      <c r="AK898" s="1"/>
      <c r="AL898" s="1"/>
      <c r="AM898" s="1"/>
      <c r="AN898" s="1"/>
      <c r="AP898" s="30"/>
      <c r="AQ898" s="1"/>
      <c r="AR898" s="1">
        <f t="shared" si="933"/>
        <v>0</v>
      </c>
      <c r="AS898" s="1"/>
      <c r="AT898" s="1"/>
      <c r="AU898" s="2">
        <f t="shared" si="945"/>
        <v>0</v>
      </c>
      <c r="AW898" s="1"/>
      <c r="AX898" s="1"/>
      <c r="AY898" s="1"/>
      <c r="AZ898" s="2">
        <f t="shared" si="941"/>
        <v>0</v>
      </c>
      <c r="BA898" s="2">
        <f>SUM(AF898,AH898,-AZ898,-Table19[[#This Row],[Sale Fee]])</f>
        <v>0</v>
      </c>
      <c r="BC898" s="1"/>
      <c r="BD898" s="1"/>
      <c r="BE898" s="1"/>
    </row>
    <row r="899" spans="1:57" x14ac:dyDescent="0.25">
      <c r="A899" s="1"/>
      <c r="B899" s="1"/>
      <c r="E899" s="4"/>
      <c r="F899" s="4"/>
      <c r="Q899" s="1"/>
      <c r="R899" s="1"/>
      <c r="S899" s="1"/>
      <c r="U899" s="1"/>
      <c r="V899" s="1"/>
      <c r="W899" s="1">
        <f t="shared" si="942"/>
        <v>0</v>
      </c>
      <c r="X899" s="1"/>
      <c r="Y899" s="1"/>
      <c r="Z899" s="1">
        <f>Table19[[#This Row],[Quantity2]]*Table19[[#This Row],[U Cost]]</f>
        <v>0</v>
      </c>
      <c r="AB899" s="1"/>
      <c r="AC899" s="1"/>
      <c r="AD899" s="1">
        <f t="shared" si="943"/>
        <v>0</v>
      </c>
      <c r="AE899" s="1"/>
      <c r="AF899" s="1">
        <f>SUM(Table19[[#This Row],[Total 
Paid]:[Shipping 
Charged]])</f>
        <v>0</v>
      </c>
      <c r="AG899" s="1"/>
      <c r="AH899" s="1"/>
      <c r="AI899" s="1">
        <f t="shared" si="944"/>
        <v>0</v>
      </c>
      <c r="AK899" s="1"/>
      <c r="AL899" s="1"/>
      <c r="AM899" s="1"/>
      <c r="AN899" s="1"/>
      <c r="AP899" s="30"/>
      <c r="AQ899" s="1"/>
      <c r="AR899" s="1">
        <f t="shared" si="933"/>
        <v>0</v>
      </c>
      <c r="AS899" s="1"/>
      <c r="AT899" s="1"/>
      <c r="AU899" s="2">
        <f t="shared" si="945"/>
        <v>0</v>
      </c>
      <c r="AW899" s="1"/>
      <c r="AX899" s="1"/>
      <c r="AY899" s="1"/>
      <c r="AZ899" s="2">
        <f t="shared" si="941"/>
        <v>0</v>
      </c>
      <c r="BA899" s="2">
        <f>SUM(AF899,AH899,-AZ899,-Table19[[#This Row],[Sale Fee]])</f>
        <v>0</v>
      </c>
      <c r="BC899" s="1"/>
      <c r="BD899" s="1"/>
      <c r="BE899" s="1"/>
    </row>
    <row r="900" spans="1:57" x14ac:dyDescent="0.25">
      <c r="A900" s="1"/>
      <c r="B900" s="1"/>
      <c r="E900" s="4"/>
      <c r="F900" s="4"/>
      <c r="Q900" s="1"/>
      <c r="R900" s="1"/>
      <c r="S900" s="1"/>
      <c r="U900" s="1"/>
      <c r="V900" s="1"/>
      <c r="W900" s="1">
        <f t="shared" si="942"/>
        <v>0</v>
      </c>
      <c r="X900" s="1"/>
      <c r="Y900" s="1"/>
      <c r="Z900" s="1">
        <f>Table19[[#This Row],[Quantity2]]*Table19[[#This Row],[U Cost]]</f>
        <v>0</v>
      </c>
      <c r="AB900" s="1"/>
      <c r="AC900" s="1"/>
      <c r="AD900" s="1">
        <f t="shared" si="943"/>
        <v>0</v>
      </c>
      <c r="AE900" s="1"/>
      <c r="AF900" s="1">
        <f>SUM(Table19[[#This Row],[Total 
Paid]:[Shipping 
Charged]])</f>
        <v>0</v>
      </c>
      <c r="AG900" s="1"/>
      <c r="AH900" s="1"/>
      <c r="AI900" s="1">
        <f t="shared" si="944"/>
        <v>0</v>
      </c>
      <c r="AK900" s="1"/>
      <c r="AL900" s="1"/>
      <c r="AM900" s="1"/>
      <c r="AN900" s="1"/>
      <c r="AP900" s="30"/>
      <c r="AQ900" s="1"/>
      <c r="AR900" s="1">
        <f t="shared" si="933"/>
        <v>0</v>
      </c>
      <c r="AS900" s="1"/>
      <c r="AT900" s="1"/>
      <c r="AU900" s="2">
        <f t="shared" si="945"/>
        <v>0</v>
      </c>
      <c r="AW900" s="1"/>
      <c r="AX900" s="1"/>
      <c r="AY900" s="1"/>
      <c r="AZ900" s="2">
        <f t="shared" si="941"/>
        <v>0</v>
      </c>
      <c r="BA900" s="2">
        <f>SUM(AF900,AH900,-AZ900,-Table19[[#This Row],[Sale Fee]])</f>
        <v>0</v>
      </c>
      <c r="BC900" s="1"/>
      <c r="BD900" s="1"/>
      <c r="BE900" s="1"/>
    </row>
    <row r="901" spans="1:57" x14ac:dyDescent="0.25">
      <c r="A901" s="1"/>
      <c r="B901" s="1"/>
      <c r="E901" s="4"/>
      <c r="F901" s="4"/>
      <c r="Q901" s="1"/>
      <c r="R901" s="1"/>
      <c r="S901" s="1"/>
      <c r="U901" s="1"/>
      <c r="V901" s="1"/>
      <c r="W901" s="1">
        <f t="shared" si="942"/>
        <v>0</v>
      </c>
      <c r="X901" s="1"/>
      <c r="Y901" s="1"/>
      <c r="Z901" s="1">
        <f>Table19[[#This Row],[Quantity2]]*Table19[[#This Row],[U Cost]]</f>
        <v>0</v>
      </c>
      <c r="AB901" s="1"/>
      <c r="AC901" s="1"/>
      <c r="AD901" s="1">
        <f t="shared" si="943"/>
        <v>0</v>
      </c>
      <c r="AE901" s="1"/>
      <c r="AF901" s="1">
        <f>SUM(Table19[[#This Row],[Total 
Paid]:[Shipping 
Charged]])</f>
        <v>0</v>
      </c>
      <c r="AG901" s="1"/>
      <c r="AH901" s="1"/>
      <c r="AI901" s="1">
        <f t="shared" si="944"/>
        <v>0</v>
      </c>
      <c r="AK901" s="1"/>
      <c r="AL901" s="1"/>
      <c r="AM901" s="1"/>
      <c r="AN901" s="1"/>
      <c r="AP901" s="30"/>
      <c r="AQ901" s="1"/>
      <c r="AR901" s="1">
        <f t="shared" si="933"/>
        <v>0</v>
      </c>
      <c r="AS901" s="1"/>
      <c r="AT901" s="1"/>
      <c r="AU901" s="2">
        <f t="shared" si="945"/>
        <v>0</v>
      </c>
      <c r="AW901" s="1"/>
      <c r="AX901" s="1"/>
      <c r="AY901" s="1"/>
      <c r="AZ901" s="2">
        <f t="shared" si="941"/>
        <v>0</v>
      </c>
      <c r="BA901" s="2">
        <f>SUM(AF901,AH901,-AZ901,-Table19[[#This Row],[Sale Fee]])</f>
        <v>0</v>
      </c>
      <c r="BC901" s="1"/>
      <c r="BD901" s="1"/>
      <c r="BE901" s="1"/>
    </row>
    <row r="902" spans="1:57" x14ac:dyDescent="0.25">
      <c r="A902" s="1"/>
      <c r="B902" s="1"/>
      <c r="E902" s="4"/>
      <c r="F902" s="4"/>
      <c r="Q902" s="1"/>
      <c r="R902" s="1"/>
      <c r="S902" s="1"/>
      <c r="U902" s="1"/>
      <c r="V902" s="1"/>
      <c r="W902" s="1">
        <f t="shared" si="942"/>
        <v>0</v>
      </c>
      <c r="X902" s="1"/>
      <c r="Y902" s="1"/>
      <c r="Z902" s="1">
        <f>Table19[[#This Row],[Quantity2]]*Table19[[#This Row],[U Cost]]</f>
        <v>0</v>
      </c>
      <c r="AB902" s="1"/>
      <c r="AC902" s="1"/>
      <c r="AD902" s="1">
        <f t="shared" si="943"/>
        <v>0</v>
      </c>
      <c r="AE902" s="1"/>
      <c r="AF902" s="1">
        <f>SUM(Table19[[#This Row],[Total 
Paid]:[Shipping 
Charged]])</f>
        <v>0</v>
      </c>
      <c r="AG902" s="1"/>
      <c r="AH902" s="1"/>
      <c r="AI902" s="1">
        <f t="shared" si="944"/>
        <v>0</v>
      </c>
      <c r="AK902" s="1"/>
      <c r="AL902" s="1"/>
      <c r="AM902" s="1"/>
      <c r="AN902" s="1"/>
      <c r="AP902" s="30"/>
      <c r="AQ902" s="1"/>
      <c r="AR902" s="1">
        <f t="shared" si="933"/>
        <v>0</v>
      </c>
      <c r="AS902" s="1"/>
      <c r="AT902" s="1"/>
      <c r="AU902" s="2">
        <f t="shared" si="945"/>
        <v>0</v>
      </c>
      <c r="AW902" s="1"/>
      <c r="AX902" s="1"/>
      <c r="AY902" s="1"/>
      <c r="AZ902" s="2">
        <f t="shared" si="941"/>
        <v>0</v>
      </c>
      <c r="BA902" s="2">
        <f>SUM(AF902,AH902,-AZ902,-Table19[[#This Row],[Sale Fee]])</f>
        <v>0</v>
      </c>
      <c r="BC902" s="1"/>
      <c r="BD902" s="1"/>
      <c r="BE902" s="1"/>
    </row>
    <row r="903" spans="1:57" x14ac:dyDescent="0.25">
      <c r="A903" s="1"/>
      <c r="B903" s="1"/>
      <c r="E903" s="4"/>
      <c r="F903" s="4"/>
      <c r="Q903" s="1"/>
      <c r="R903" s="1"/>
      <c r="S903" s="1"/>
      <c r="U903" s="1"/>
      <c r="V903" s="1"/>
      <c r="W903" s="1">
        <f t="shared" si="942"/>
        <v>0</v>
      </c>
      <c r="X903" s="1"/>
      <c r="Y903" s="1"/>
      <c r="Z903" s="1">
        <f>Table19[[#This Row],[Quantity2]]*Table19[[#This Row],[U Cost]]</f>
        <v>0</v>
      </c>
      <c r="AB903" s="1"/>
      <c r="AC903" s="1"/>
      <c r="AD903" s="1">
        <f t="shared" si="943"/>
        <v>0</v>
      </c>
      <c r="AE903" s="1"/>
      <c r="AF903" s="1">
        <f>SUM(Table19[[#This Row],[Total 
Paid]:[Shipping 
Charged]])</f>
        <v>0</v>
      </c>
      <c r="AG903" s="1"/>
      <c r="AH903" s="1"/>
      <c r="AI903" s="1">
        <f t="shared" si="944"/>
        <v>0</v>
      </c>
      <c r="AK903" s="1"/>
      <c r="AL903" s="1"/>
      <c r="AM903" s="1"/>
      <c r="AN903" s="1"/>
      <c r="AP903" s="30"/>
      <c r="AQ903" s="1"/>
      <c r="AR903" s="1">
        <f t="shared" si="933"/>
        <v>0</v>
      </c>
      <c r="AS903" s="1"/>
      <c r="AT903" s="1"/>
      <c r="AU903" s="2">
        <f t="shared" si="945"/>
        <v>0</v>
      </c>
      <c r="AW903" s="1"/>
      <c r="AX903" s="1"/>
      <c r="AY903" s="1"/>
      <c r="AZ903" s="2">
        <f t="shared" si="941"/>
        <v>0</v>
      </c>
      <c r="BA903" s="2">
        <f>SUM(AF903,AH903,-AZ903,-Table19[[#This Row],[Sale Fee]])</f>
        <v>0</v>
      </c>
      <c r="BC903" s="1"/>
      <c r="BD903" s="1"/>
      <c r="BE903" s="1"/>
    </row>
    <row r="904" spans="1:57" x14ac:dyDescent="0.25">
      <c r="A904" s="1"/>
      <c r="B904" s="1"/>
      <c r="E904" s="4"/>
      <c r="F904" s="4"/>
      <c r="Q904" s="1"/>
      <c r="R904" s="1"/>
      <c r="S904" s="1"/>
      <c r="U904" s="1"/>
      <c r="V904" s="1"/>
      <c r="W904" s="1">
        <f t="shared" si="942"/>
        <v>0</v>
      </c>
      <c r="X904" s="1"/>
      <c r="Y904" s="1"/>
      <c r="Z904" s="1">
        <f>Table19[[#This Row],[Quantity2]]*Table19[[#This Row],[U Cost]]</f>
        <v>0</v>
      </c>
      <c r="AB904" s="1"/>
      <c r="AC904" s="1"/>
      <c r="AD904" s="1">
        <f t="shared" si="943"/>
        <v>0</v>
      </c>
      <c r="AE904" s="1"/>
      <c r="AF904" s="1">
        <f>SUM(Table19[[#This Row],[Total 
Paid]:[Shipping 
Charged]])</f>
        <v>0</v>
      </c>
      <c r="AG904" s="1"/>
      <c r="AH904" s="1"/>
      <c r="AI904" s="1">
        <f t="shared" si="944"/>
        <v>0</v>
      </c>
      <c r="AK904" s="1"/>
      <c r="AL904" s="1"/>
      <c r="AM904" s="1"/>
      <c r="AN904" s="1"/>
      <c r="AP904" s="30"/>
      <c r="AQ904" s="1"/>
      <c r="AR904" s="1">
        <f t="shared" si="933"/>
        <v>0</v>
      </c>
      <c r="AS904" s="1"/>
      <c r="AT904" s="1"/>
      <c r="AU904" s="2">
        <f t="shared" si="945"/>
        <v>0</v>
      </c>
      <c r="AW904" s="1"/>
      <c r="AX904" s="1"/>
      <c r="AY904" s="1"/>
      <c r="AZ904" s="2">
        <f t="shared" si="941"/>
        <v>0</v>
      </c>
      <c r="BA904" s="2">
        <f>SUM(AF904,AH904,-AZ904,-Table19[[#This Row],[Sale Fee]])</f>
        <v>0</v>
      </c>
      <c r="BC904" s="1"/>
      <c r="BD904" s="1"/>
      <c r="BE904" s="1"/>
    </row>
    <row r="905" spans="1:57" x14ac:dyDescent="0.25">
      <c r="A905" s="1"/>
      <c r="B905" s="1"/>
      <c r="E905" s="4"/>
      <c r="F905" s="4"/>
      <c r="Q905" s="1"/>
      <c r="R905" s="1"/>
      <c r="S905" s="1"/>
      <c r="U905" s="1"/>
      <c r="V905" s="1"/>
      <c r="W905" s="1">
        <f t="shared" si="942"/>
        <v>0</v>
      </c>
      <c r="X905" s="1"/>
      <c r="Y905" s="1"/>
      <c r="Z905" s="1">
        <f>Table19[[#This Row],[Quantity2]]*Table19[[#This Row],[U Cost]]</f>
        <v>0</v>
      </c>
      <c r="AB905" s="1"/>
      <c r="AC905" s="1"/>
      <c r="AD905" s="1">
        <f t="shared" si="943"/>
        <v>0</v>
      </c>
      <c r="AE905" s="1"/>
      <c r="AF905" s="1">
        <f>SUM(Table19[[#This Row],[Total 
Paid]:[Shipping 
Charged]])</f>
        <v>0</v>
      </c>
      <c r="AG905" s="1"/>
      <c r="AH905" s="1"/>
      <c r="AI905" s="1">
        <f t="shared" si="944"/>
        <v>0</v>
      </c>
      <c r="AK905" s="1"/>
      <c r="AL905" s="1"/>
      <c r="AM905" s="1"/>
      <c r="AN905" s="1"/>
      <c r="AP905" s="30"/>
      <c r="AQ905" s="1"/>
      <c r="AR905" s="1">
        <f t="shared" si="933"/>
        <v>0</v>
      </c>
      <c r="AS905" s="1"/>
      <c r="AT905" s="1"/>
      <c r="AU905" s="2">
        <f t="shared" si="945"/>
        <v>0</v>
      </c>
      <c r="AW905" s="1"/>
      <c r="AX905" s="1"/>
      <c r="AY905" s="1"/>
      <c r="AZ905" s="2">
        <f t="shared" si="941"/>
        <v>0</v>
      </c>
      <c r="BA905" s="2">
        <f>SUM(AF905,AH905,-AZ905,-Table19[[#This Row],[Sale Fee]])</f>
        <v>0</v>
      </c>
      <c r="BC905" s="1"/>
      <c r="BD905" s="1"/>
      <c r="BE905" s="1"/>
    </row>
    <row r="906" spans="1:57" x14ac:dyDescent="0.25">
      <c r="A906" s="1"/>
      <c r="B906" s="1"/>
      <c r="E906" s="4"/>
      <c r="F906" s="4"/>
      <c r="Q906" s="1"/>
      <c r="R906" s="1"/>
      <c r="S906" s="1"/>
      <c r="U906" s="1"/>
      <c r="V906" s="1"/>
      <c r="W906" s="1">
        <f t="shared" si="942"/>
        <v>0</v>
      </c>
      <c r="X906" s="1"/>
      <c r="Y906" s="1"/>
      <c r="Z906" s="1">
        <f>Table19[[#This Row],[Quantity2]]*Table19[[#This Row],[U Cost]]</f>
        <v>0</v>
      </c>
      <c r="AB906" s="1"/>
      <c r="AC906" s="1"/>
      <c r="AD906" s="1">
        <f t="shared" si="943"/>
        <v>0</v>
      </c>
      <c r="AE906" s="1"/>
      <c r="AF906" s="1">
        <f>SUM(Table19[[#This Row],[Total 
Paid]:[Shipping 
Charged]])</f>
        <v>0</v>
      </c>
      <c r="AG906" s="1"/>
      <c r="AH906" s="1"/>
      <c r="AI906" s="1">
        <f t="shared" si="944"/>
        <v>0</v>
      </c>
      <c r="AK906" s="1"/>
      <c r="AL906" s="1"/>
      <c r="AM906" s="1"/>
      <c r="AN906" s="1"/>
      <c r="AP906" s="30"/>
      <c r="AQ906" s="1"/>
      <c r="AR906" s="1">
        <f t="shared" si="933"/>
        <v>0</v>
      </c>
      <c r="AS906" s="1"/>
      <c r="AT906" s="1"/>
      <c r="AU906" s="2">
        <f t="shared" si="945"/>
        <v>0</v>
      </c>
      <c r="AW906" s="1"/>
      <c r="AX906" s="1"/>
      <c r="AY906" s="1"/>
      <c r="AZ906" s="2">
        <f t="shared" si="941"/>
        <v>0</v>
      </c>
      <c r="BA906" s="2">
        <f>SUM(AF906,AH906,-AZ906,-Table19[[#This Row],[Sale Fee]])</f>
        <v>0</v>
      </c>
      <c r="BC906" s="1"/>
      <c r="BD906" s="1"/>
      <c r="BE906" s="1"/>
    </row>
    <row r="907" spans="1:57" x14ac:dyDescent="0.25">
      <c r="A907" s="1"/>
      <c r="B907" s="1"/>
      <c r="E907" s="4"/>
      <c r="F907" s="4"/>
      <c r="Q907" s="1"/>
      <c r="R907" s="1"/>
      <c r="S907" s="1"/>
      <c r="U907" s="1"/>
      <c r="V907" s="1"/>
      <c r="W907" s="1">
        <f t="shared" si="942"/>
        <v>0</v>
      </c>
      <c r="X907" s="1"/>
      <c r="Y907" s="1"/>
      <c r="Z907" s="1">
        <f>Table19[[#This Row],[Quantity2]]*Table19[[#This Row],[U Cost]]</f>
        <v>0</v>
      </c>
      <c r="AB907" s="1"/>
      <c r="AC907" s="1"/>
      <c r="AD907" s="1">
        <f t="shared" si="943"/>
        <v>0</v>
      </c>
      <c r="AE907" s="1"/>
      <c r="AF907" s="1">
        <f>SUM(Table19[[#This Row],[Total 
Paid]:[Shipping 
Charged]])</f>
        <v>0</v>
      </c>
      <c r="AG907" s="1"/>
      <c r="AH907" s="1"/>
      <c r="AI907" s="1">
        <f t="shared" si="944"/>
        <v>0</v>
      </c>
      <c r="AK907" s="1"/>
      <c r="AL907" s="1"/>
      <c r="AM907" s="1"/>
      <c r="AN907" s="1"/>
      <c r="AP907" s="30"/>
      <c r="AQ907" s="1"/>
      <c r="AR907" s="1">
        <f t="shared" si="933"/>
        <v>0</v>
      </c>
      <c r="AS907" s="1"/>
      <c r="AT907" s="1"/>
      <c r="AU907" s="2">
        <f t="shared" si="945"/>
        <v>0</v>
      </c>
      <c r="AW907" s="1"/>
      <c r="AX907" s="1"/>
      <c r="AY907" s="1"/>
      <c r="AZ907" s="2">
        <f t="shared" si="941"/>
        <v>0</v>
      </c>
      <c r="BA907" s="2">
        <f>SUM(AF907,AH907,-AZ907,-Table19[[#This Row],[Sale Fee]])</f>
        <v>0</v>
      </c>
      <c r="BC907" s="1"/>
      <c r="BD907" s="1"/>
      <c r="BE907" s="1"/>
    </row>
    <row r="908" spans="1:57" x14ac:dyDescent="0.25">
      <c r="A908" s="1"/>
      <c r="B908" s="1"/>
      <c r="E908" s="4"/>
      <c r="F908" s="4"/>
      <c r="Q908" s="1"/>
      <c r="R908" s="1"/>
      <c r="S908" s="1"/>
      <c r="U908" s="1"/>
      <c r="V908" s="1"/>
      <c r="W908" s="1">
        <f t="shared" si="942"/>
        <v>0</v>
      </c>
      <c r="X908" s="1"/>
      <c r="Y908" s="1"/>
      <c r="Z908" s="1">
        <f>Table19[[#This Row],[Quantity2]]*Table19[[#This Row],[U Cost]]</f>
        <v>0</v>
      </c>
      <c r="AB908" s="1"/>
      <c r="AC908" s="1"/>
      <c r="AD908" s="1">
        <f t="shared" si="943"/>
        <v>0</v>
      </c>
      <c r="AE908" s="1"/>
      <c r="AF908" s="1">
        <f>SUM(Table19[[#This Row],[Total 
Paid]:[Shipping 
Charged]])</f>
        <v>0</v>
      </c>
      <c r="AG908" s="1"/>
      <c r="AH908" s="1"/>
      <c r="AI908" s="1">
        <f t="shared" si="944"/>
        <v>0</v>
      </c>
      <c r="AK908" s="1"/>
      <c r="AL908" s="1"/>
      <c r="AM908" s="1"/>
      <c r="AN908" s="1"/>
      <c r="AP908" s="30"/>
      <c r="AQ908" s="1"/>
      <c r="AR908" s="1">
        <f t="shared" si="933"/>
        <v>0</v>
      </c>
      <c r="AS908" s="1"/>
      <c r="AT908" s="1"/>
      <c r="AU908" s="2">
        <f t="shared" si="945"/>
        <v>0</v>
      </c>
      <c r="AW908" s="1"/>
      <c r="AX908" s="1"/>
      <c r="AY908" s="1"/>
      <c r="AZ908" s="2">
        <f t="shared" si="941"/>
        <v>0</v>
      </c>
      <c r="BA908" s="2">
        <f>SUM(AF908,AH908,-AZ908,-Table19[[#This Row],[Sale Fee]])</f>
        <v>0</v>
      </c>
      <c r="BC908" s="1"/>
      <c r="BD908" s="1"/>
      <c r="BE908" s="1"/>
    </row>
    <row r="909" spans="1:57" x14ac:dyDescent="0.25">
      <c r="A909" s="1"/>
      <c r="B909" s="1"/>
      <c r="E909" s="4"/>
      <c r="F909" s="4"/>
      <c r="Q909" s="1"/>
      <c r="R909" s="1"/>
      <c r="S909" s="1"/>
      <c r="U909" s="1"/>
      <c r="V909" s="1"/>
      <c r="W909" s="1">
        <f t="shared" si="942"/>
        <v>0</v>
      </c>
      <c r="X909" s="1"/>
      <c r="Y909" s="1"/>
      <c r="Z909" s="1">
        <f>Table19[[#This Row],[Quantity2]]*Table19[[#This Row],[U Cost]]</f>
        <v>0</v>
      </c>
      <c r="AB909" s="1"/>
      <c r="AC909" s="1"/>
      <c r="AD909" s="1">
        <f t="shared" si="943"/>
        <v>0</v>
      </c>
      <c r="AE909" s="1"/>
      <c r="AF909" s="1">
        <f>SUM(Table19[[#This Row],[Total 
Paid]:[Shipping 
Charged]])</f>
        <v>0</v>
      </c>
      <c r="AG909" s="1"/>
      <c r="AH909" s="1"/>
      <c r="AI909" s="1">
        <f t="shared" si="944"/>
        <v>0</v>
      </c>
      <c r="AK909" s="1"/>
      <c r="AL909" s="1"/>
      <c r="AM909" s="1"/>
      <c r="AN909" s="1"/>
      <c r="AP909" s="30"/>
      <c r="AQ909" s="1"/>
      <c r="AR909" s="1">
        <f t="shared" si="933"/>
        <v>0</v>
      </c>
      <c r="AS909" s="1"/>
      <c r="AT909" s="1"/>
      <c r="AU909" s="2">
        <f t="shared" si="945"/>
        <v>0</v>
      </c>
      <c r="AW909" s="1"/>
      <c r="AX909" s="1"/>
      <c r="AY909" s="1"/>
      <c r="AZ909" s="2">
        <f t="shared" si="941"/>
        <v>0</v>
      </c>
      <c r="BA909" s="2">
        <f>SUM(AF909,AH909,-AZ909,-Table19[[#This Row],[Sale Fee]])</f>
        <v>0</v>
      </c>
      <c r="BC909" s="1"/>
      <c r="BD909" s="1"/>
      <c r="BE909" s="1"/>
    </row>
    <row r="910" spans="1:57" x14ac:dyDescent="0.25">
      <c r="A910" s="1"/>
      <c r="B910" s="1"/>
      <c r="E910" s="4"/>
      <c r="F910" s="4"/>
      <c r="Q910" s="1"/>
      <c r="R910" s="1"/>
      <c r="S910" s="1"/>
      <c r="U910" s="1"/>
      <c r="V910" s="1"/>
      <c r="W910" s="1">
        <f t="shared" si="942"/>
        <v>0</v>
      </c>
      <c r="X910" s="1"/>
      <c r="Y910" s="1"/>
      <c r="Z910" s="1">
        <f>Table19[[#This Row],[Quantity2]]*Table19[[#This Row],[U Cost]]</f>
        <v>0</v>
      </c>
      <c r="AB910" s="1"/>
      <c r="AC910" s="1"/>
      <c r="AD910" s="1">
        <f t="shared" si="943"/>
        <v>0</v>
      </c>
      <c r="AE910" s="1"/>
      <c r="AF910" s="1">
        <f>SUM(Table19[[#This Row],[Total 
Paid]:[Shipping 
Charged]])</f>
        <v>0</v>
      </c>
      <c r="AG910" s="1"/>
      <c r="AH910" s="1"/>
      <c r="AI910" s="1">
        <f t="shared" si="944"/>
        <v>0</v>
      </c>
      <c r="AK910" s="1"/>
      <c r="AL910" s="1"/>
      <c r="AM910" s="1"/>
      <c r="AN910" s="1"/>
      <c r="AP910" s="30"/>
      <c r="AQ910" s="1"/>
      <c r="AR910" s="1">
        <f t="shared" si="933"/>
        <v>0</v>
      </c>
      <c r="AS910" s="1"/>
      <c r="AT910" s="1"/>
      <c r="AU910" s="2">
        <f t="shared" si="945"/>
        <v>0</v>
      </c>
      <c r="AW910" s="1"/>
      <c r="AX910" s="1"/>
      <c r="AY910" s="1"/>
      <c r="AZ910" s="2">
        <f t="shared" si="941"/>
        <v>0</v>
      </c>
      <c r="BA910" s="2">
        <f>SUM(AF910,AH910,-AZ910,-Table19[[#This Row],[Sale Fee]])</f>
        <v>0</v>
      </c>
      <c r="BC910" s="1"/>
      <c r="BD910" s="1"/>
      <c r="BE910" s="1"/>
    </row>
    <row r="911" spans="1:57" x14ac:dyDescent="0.25">
      <c r="A911" s="1"/>
      <c r="B911" s="1"/>
      <c r="E911" s="4"/>
      <c r="F911" s="4"/>
      <c r="Q911" s="1"/>
      <c r="R911" s="1"/>
      <c r="S911" s="1"/>
      <c r="U911" s="1"/>
      <c r="V911" s="1"/>
      <c r="W911" s="1">
        <f t="shared" si="942"/>
        <v>0</v>
      </c>
      <c r="X911" s="1"/>
      <c r="Y911" s="1"/>
      <c r="Z911" s="1">
        <f>Table19[[#This Row],[Quantity2]]*Table19[[#This Row],[U Cost]]</f>
        <v>0</v>
      </c>
      <c r="AB911" s="1"/>
      <c r="AC911" s="1"/>
      <c r="AD911" s="1">
        <f t="shared" si="943"/>
        <v>0</v>
      </c>
      <c r="AE911" s="1"/>
      <c r="AF911" s="1">
        <f>SUM(Table19[[#This Row],[Total 
Paid]:[Shipping 
Charged]])</f>
        <v>0</v>
      </c>
      <c r="AG911" s="1"/>
      <c r="AH911" s="1"/>
      <c r="AI911" s="1">
        <f t="shared" si="944"/>
        <v>0</v>
      </c>
      <c r="AK911" s="1"/>
      <c r="AL911" s="1"/>
      <c r="AM911" s="1"/>
      <c r="AN911" s="1"/>
      <c r="AP911" s="30"/>
      <c r="AQ911" s="1"/>
      <c r="AR911" s="1">
        <f t="shared" si="933"/>
        <v>0</v>
      </c>
      <c r="AS911" s="1"/>
      <c r="AT911" s="1"/>
      <c r="AU911" s="2">
        <f t="shared" si="945"/>
        <v>0</v>
      </c>
      <c r="AW911" s="1"/>
      <c r="AX911" s="1"/>
      <c r="AY911" s="1"/>
      <c r="AZ911" s="2">
        <f t="shared" si="941"/>
        <v>0</v>
      </c>
      <c r="BA911" s="2">
        <f>SUM(AF911,AH911,-AZ911,-Table19[[#This Row],[Sale Fee]])</f>
        <v>0</v>
      </c>
      <c r="BC911" s="1"/>
      <c r="BD911" s="1"/>
      <c r="BE911" s="1"/>
    </row>
    <row r="912" spans="1:57" x14ac:dyDescent="0.25">
      <c r="A912" s="1"/>
      <c r="B912" s="1"/>
      <c r="E912" s="4"/>
      <c r="F912" s="4"/>
      <c r="Q912" s="1"/>
      <c r="R912" s="1"/>
      <c r="S912" s="1"/>
      <c r="U912" s="1"/>
      <c r="V912" s="1"/>
      <c r="W912" s="1">
        <f t="shared" si="942"/>
        <v>0</v>
      </c>
      <c r="X912" s="1"/>
      <c r="Y912" s="1"/>
      <c r="Z912" s="1">
        <f>Table19[[#This Row],[Quantity2]]*Table19[[#This Row],[U Cost]]</f>
        <v>0</v>
      </c>
      <c r="AB912" s="1"/>
      <c r="AC912" s="1"/>
      <c r="AD912" s="1">
        <f t="shared" si="943"/>
        <v>0</v>
      </c>
      <c r="AE912" s="1"/>
      <c r="AF912" s="1">
        <f>SUM(Table19[[#This Row],[Total 
Paid]:[Shipping 
Charged]])</f>
        <v>0</v>
      </c>
      <c r="AG912" s="1"/>
      <c r="AH912" s="1"/>
      <c r="AI912" s="1">
        <f t="shared" si="944"/>
        <v>0</v>
      </c>
      <c r="AK912" s="1"/>
      <c r="AL912" s="1"/>
      <c r="AM912" s="1"/>
      <c r="AN912" s="1"/>
      <c r="AP912" s="30"/>
      <c r="AQ912" s="1"/>
      <c r="AR912" s="1">
        <f t="shared" si="933"/>
        <v>0</v>
      </c>
      <c r="AS912" s="1"/>
      <c r="AT912" s="1"/>
      <c r="AU912" s="2">
        <f t="shared" si="945"/>
        <v>0</v>
      </c>
      <c r="AW912" s="1"/>
      <c r="AX912" s="1"/>
      <c r="AY912" s="1"/>
      <c r="AZ912" s="2">
        <f t="shared" ref="AZ912:AZ975" si="946">SUM(AU912,AW912,AX912,AY912)</f>
        <v>0</v>
      </c>
      <c r="BA912" s="2">
        <f>SUM(AF912,AH912,-AZ912,-Table19[[#This Row],[Sale Fee]])</f>
        <v>0</v>
      </c>
      <c r="BC912" s="1"/>
      <c r="BD912" s="1"/>
      <c r="BE912" s="1"/>
    </row>
    <row r="913" spans="1:57" x14ac:dyDescent="0.25">
      <c r="A913" s="1"/>
      <c r="B913" s="1"/>
      <c r="E913" s="4"/>
      <c r="F913" s="4"/>
      <c r="Q913" s="1"/>
      <c r="R913" s="1"/>
      <c r="S913" s="1"/>
      <c r="U913" s="1"/>
      <c r="V913" s="1"/>
      <c r="W913" s="1">
        <f t="shared" si="942"/>
        <v>0</v>
      </c>
      <c r="X913" s="1"/>
      <c r="Y913" s="1"/>
      <c r="Z913" s="1">
        <f>Table19[[#This Row],[Quantity2]]*Table19[[#This Row],[U Cost]]</f>
        <v>0</v>
      </c>
      <c r="AB913" s="1"/>
      <c r="AC913" s="1"/>
      <c r="AD913" s="1">
        <f t="shared" si="943"/>
        <v>0</v>
      </c>
      <c r="AE913" s="1"/>
      <c r="AF913" s="1">
        <f>SUM(Table19[[#This Row],[Total 
Paid]:[Shipping 
Charged]])</f>
        <v>0</v>
      </c>
      <c r="AG913" s="1"/>
      <c r="AH913" s="1"/>
      <c r="AI913" s="1">
        <f t="shared" si="944"/>
        <v>0</v>
      </c>
      <c r="AK913" s="1"/>
      <c r="AL913" s="1"/>
      <c r="AM913" s="1"/>
      <c r="AN913" s="1"/>
      <c r="AP913" s="30"/>
      <c r="AQ913" s="1"/>
      <c r="AR913" s="1">
        <f t="shared" si="933"/>
        <v>0</v>
      </c>
      <c r="AS913" s="1"/>
      <c r="AT913" s="1"/>
      <c r="AU913" s="2">
        <f t="shared" si="945"/>
        <v>0</v>
      </c>
      <c r="AW913" s="1"/>
      <c r="AX913" s="1"/>
      <c r="AY913" s="1"/>
      <c r="AZ913" s="2">
        <f t="shared" si="946"/>
        <v>0</v>
      </c>
      <c r="BA913" s="2">
        <f>SUM(AF913,AH913,-AZ913,-Table19[[#This Row],[Sale Fee]])</f>
        <v>0</v>
      </c>
      <c r="BC913" s="1"/>
      <c r="BD913" s="1"/>
      <c r="BE913" s="1"/>
    </row>
    <row r="914" spans="1:57" x14ac:dyDescent="0.25">
      <c r="A914" s="1"/>
      <c r="B914" s="1"/>
      <c r="E914" s="4"/>
      <c r="F914" s="4"/>
      <c r="Q914" s="1"/>
      <c r="R914" s="1"/>
      <c r="S914" s="1"/>
      <c r="U914" s="1"/>
      <c r="V914" s="1"/>
      <c r="W914" s="1">
        <f t="shared" si="942"/>
        <v>0</v>
      </c>
      <c r="X914" s="1"/>
      <c r="Y914" s="1"/>
      <c r="Z914" s="1">
        <f>Table19[[#This Row],[Quantity2]]*Table19[[#This Row],[U Cost]]</f>
        <v>0</v>
      </c>
      <c r="AB914" s="1"/>
      <c r="AC914" s="1"/>
      <c r="AD914" s="1">
        <f t="shared" si="943"/>
        <v>0</v>
      </c>
      <c r="AE914" s="1"/>
      <c r="AF914" s="1">
        <f>SUM(Table19[[#This Row],[Total 
Paid]:[Shipping 
Charged]])</f>
        <v>0</v>
      </c>
      <c r="AG914" s="1"/>
      <c r="AH914" s="1"/>
      <c r="AI914" s="1">
        <f t="shared" si="944"/>
        <v>0</v>
      </c>
      <c r="AK914" s="1"/>
      <c r="AL914" s="1"/>
      <c r="AM914" s="1"/>
      <c r="AN914" s="1"/>
      <c r="AP914" s="30"/>
      <c r="AQ914" s="1"/>
      <c r="AR914" s="1">
        <f t="shared" si="933"/>
        <v>0</v>
      </c>
      <c r="AS914" s="1"/>
      <c r="AT914" s="1"/>
      <c r="AU914" s="2">
        <f t="shared" si="945"/>
        <v>0</v>
      </c>
      <c r="AW914" s="1"/>
      <c r="AX914" s="1"/>
      <c r="AY914" s="1"/>
      <c r="AZ914" s="2">
        <f t="shared" si="946"/>
        <v>0</v>
      </c>
      <c r="BA914" s="2">
        <f>SUM(AF914,AH914,-AZ914,-Table19[[#This Row],[Sale Fee]])</f>
        <v>0</v>
      </c>
      <c r="BC914" s="1"/>
      <c r="BD914" s="1"/>
      <c r="BE914" s="1"/>
    </row>
    <row r="915" spans="1:57" x14ac:dyDescent="0.25">
      <c r="A915" s="1"/>
      <c r="B915" s="1"/>
      <c r="E915" s="4"/>
      <c r="F915" s="4"/>
      <c r="Q915" s="1"/>
      <c r="R915" s="1"/>
      <c r="S915" s="1"/>
      <c r="U915" s="1"/>
      <c r="V915" s="1"/>
      <c r="W915" s="1">
        <f t="shared" si="942"/>
        <v>0</v>
      </c>
      <c r="X915" s="1"/>
      <c r="Y915" s="1"/>
      <c r="Z915" s="1">
        <f>Table19[[#This Row],[Quantity2]]*Table19[[#This Row],[U Cost]]</f>
        <v>0</v>
      </c>
      <c r="AB915" s="1"/>
      <c r="AC915" s="1"/>
      <c r="AD915" s="1">
        <f t="shared" si="943"/>
        <v>0</v>
      </c>
      <c r="AE915" s="1"/>
      <c r="AF915" s="1">
        <f>SUM(Table19[[#This Row],[Total 
Paid]:[Shipping 
Charged]])</f>
        <v>0</v>
      </c>
      <c r="AG915" s="1"/>
      <c r="AH915" s="1"/>
      <c r="AI915" s="1">
        <f t="shared" si="944"/>
        <v>0</v>
      </c>
      <c r="AK915" s="1"/>
      <c r="AL915" s="1"/>
      <c r="AM915" s="1"/>
      <c r="AN915" s="1"/>
      <c r="AP915" s="30"/>
      <c r="AQ915" s="1"/>
      <c r="AR915" s="1">
        <f t="shared" si="933"/>
        <v>0</v>
      </c>
      <c r="AS915" s="1"/>
      <c r="AT915" s="1"/>
      <c r="AU915" s="2">
        <f t="shared" si="945"/>
        <v>0</v>
      </c>
      <c r="AW915" s="1"/>
      <c r="AX915" s="1"/>
      <c r="AY915" s="1"/>
      <c r="AZ915" s="2">
        <f t="shared" si="946"/>
        <v>0</v>
      </c>
      <c r="BA915" s="2">
        <f>SUM(AF915,AH915,-AZ915,-Table19[[#This Row],[Sale Fee]])</f>
        <v>0</v>
      </c>
      <c r="BC915" s="1"/>
      <c r="BD915" s="1"/>
      <c r="BE915" s="1"/>
    </row>
    <row r="916" spans="1:57" x14ac:dyDescent="0.25">
      <c r="A916" s="1"/>
      <c r="B916" s="1"/>
      <c r="E916" s="4"/>
      <c r="F916" s="4"/>
      <c r="Q916" s="1"/>
      <c r="R916" s="1"/>
      <c r="S916" s="1"/>
      <c r="U916" s="1"/>
      <c r="V916" s="1"/>
      <c r="W916" s="1">
        <f t="shared" si="942"/>
        <v>0</v>
      </c>
      <c r="X916" s="1"/>
      <c r="Y916" s="1"/>
      <c r="Z916" s="1">
        <f>Table19[[#This Row],[Quantity2]]*Table19[[#This Row],[U Cost]]</f>
        <v>0</v>
      </c>
      <c r="AB916" s="1"/>
      <c r="AC916" s="1"/>
      <c r="AD916" s="1">
        <f t="shared" si="943"/>
        <v>0</v>
      </c>
      <c r="AE916" s="1"/>
      <c r="AF916" s="1">
        <f>SUM(Table19[[#This Row],[Total 
Paid]:[Shipping 
Charged]])</f>
        <v>0</v>
      </c>
      <c r="AG916" s="1"/>
      <c r="AH916" s="1"/>
      <c r="AI916" s="1">
        <f t="shared" si="944"/>
        <v>0</v>
      </c>
      <c r="AK916" s="1"/>
      <c r="AL916" s="1"/>
      <c r="AM916" s="1"/>
      <c r="AN916" s="1"/>
      <c r="AP916" s="30"/>
      <c r="AQ916" s="1"/>
      <c r="AR916" s="1">
        <f t="shared" si="933"/>
        <v>0</v>
      </c>
      <c r="AS916" s="1"/>
      <c r="AT916" s="1"/>
      <c r="AU916" s="2">
        <f t="shared" si="945"/>
        <v>0</v>
      </c>
      <c r="AW916" s="1"/>
      <c r="AX916" s="1"/>
      <c r="AY916" s="1"/>
      <c r="AZ916" s="2">
        <f t="shared" si="946"/>
        <v>0</v>
      </c>
      <c r="BA916" s="2">
        <f>SUM(AF916,AH916,-AZ916,-Table19[[#This Row],[Sale Fee]])</f>
        <v>0</v>
      </c>
      <c r="BC916" s="1"/>
      <c r="BD916" s="1"/>
      <c r="BE916" s="1"/>
    </row>
    <row r="917" spans="1:57" x14ac:dyDescent="0.25">
      <c r="A917" s="1"/>
      <c r="B917" s="1"/>
      <c r="E917" s="4"/>
      <c r="F917" s="4"/>
      <c r="Q917" s="1"/>
      <c r="R917" s="1"/>
      <c r="S917" s="1"/>
      <c r="U917" s="1"/>
      <c r="V917" s="1"/>
      <c r="W917" s="1">
        <f t="shared" si="942"/>
        <v>0</v>
      </c>
      <c r="X917" s="1"/>
      <c r="Y917" s="1"/>
      <c r="Z917" s="1">
        <f>Table19[[#This Row],[Quantity2]]*Table19[[#This Row],[U Cost]]</f>
        <v>0</v>
      </c>
      <c r="AB917" s="1"/>
      <c r="AC917" s="1"/>
      <c r="AD917" s="1">
        <f t="shared" si="943"/>
        <v>0</v>
      </c>
      <c r="AE917" s="1"/>
      <c r="AF917" s="1">
        <f>SUM(Table19[[#This Row],[Total 
Paid]:[Shipping 
Charged]])</f>
        <v>0</v>
      </c>
      <c r="AG917" s="1"/>
      <c r="AH917" s="1"/>
      <c r="AI917" s="1">
        <f t="shared" si="944"/>
        <v>0</v>
      </c>
      <c r="AK917" s="1"/>
      <c r="AL917" s="1"/>
      <c r="AM917" s="1"/>
      <c r="AN917" s="1"/>
      <c r="AP917" s="30"/>
      <c r="AQ917" s="1"/>
      <c r="AR917" s="1">
        <f t="shared" si="933"/>
        <v>0</v>
      </c>
      <c r="AS917" s="1"/>
      <c r="AT917" s="1"/>
      <c r="AU917" s="2">
        <f t="shared" si="945"/>
        <v>0</v>
      </c>
      <c r="AW917" s="1"/>
      <c r="AX917" s="1"/>
      <c r="AY917" s="1"/>
      <c r="AZ917" s="2">
        <f t="shared" si="946"/>
        <v>0</v>
      </c>
      <c r="BA917" s="2">
        <f>SUM(AF917,AH917,-AZ917,-Table19[[#This Row],[Sale Fee]])</f>
        <v>0</v>
      </c>
      <c r="BC917" s="1"/>
      <c r="BD917" s="1"/>
      <c r="BE917" s="1"/>
    </row>
    <row r="918" spans="1:57" x14ac:dyDescent="0.25">
      <c r="A918" s="1"/>
      <c r="B918" s="1"/>
      <c r="E918" s="4"/>
      <c r="F918" s="4"/>
      <c r="Q918" s="1"/>
      <c r="R918" s="1"/>
      <c r="S918" s="1"/>
      <c r="U918" s="1"/>
      <c r="V918" s="1"/>
      <c r="W918" s="1">
        <f t="shared" si="942"/>
        <v>0</v>
      </c>
      <c r="X918" s="1"/>
      <c r="Y918" s="1"/>
      <c r="Z918" s="1">
        <f>Table19[[#This Row],[Quantity2]]*Table19[[#This Row],[U Cost]]</f>
        <v>0</v>
      </c>
      <c r="AB918" s="1"/>
      <c r="AC918" s="1"/>
      <c r="AD918" s="1">
        <f t="shared" si="943"/>
        <v>0</v>
      </c>
      <c r="AE918" s="1"/>
      <c r="AF918" s="1">
        <f>SUM(Table19[[#This Row],[Total 
Paid]:[Shipping 
Charged]])</f>
        <v>0</v>
      </c>
      <c r="AG918" s="1"/>
      <c r="AH918" s="1"/>
      <c r="AI918" s="1">
        <f t="shared" si="944"/>
        <v>0</v>
      </c>
      <c r="AK918" s="1"/>
      <c r="AL918" s="1"/>
      <c r="AM918" s="1"/>
      <c r="AN918" s="1"/>
      <c r="AP918" s="30"/>
      <c r="AQ918" s="1"/>
      <c r="AR918" s="1">
        <f t="shared" si="933"/>
        <v>0</v>
      </c>
      <c r="AS918" s="1"/>
      <c r="AT918" s="1"/>
      <c r="AU918" s="2">
        <f t="shared" si="945"/>
        <v>0</v>
      </c>
      <c r="AW918" s="1"/>
      <c r="AX918" s="1"/>
      <c r="AY918" s="1"/>
      <c r="AZ918" s="2">
        <f t="shared" si="946"/>
        <v>0</v>
      </c>
      <c r="BA918" s="2">
        <f>SUM(AF918,AH918,-AZ918,-Table19[[#This Row],[Sale Fee]])</f>
        <v>0</v>
      </c>
      <c r="BC918" s="1"/>
      <c r="BD918" s="1"/>
      <c r="BE918" s="1"/>
    </row>
    <row r="919" spans="1:57" x14ac:dyDescent="0.25">
      <c r="A919" s="1"/>
      <c r="B919" s="1"/>
      <c r="E919" s="4"/>
      <c r="F919" s="4"/>
      <c r="Q919" s="1"/>
      <c r="R919" s="1"/>
      <c r="S919" s="1"/>
      <c r="U919" s="1"/>
      <c r="V919" s="1"/>
      <c r="W919" s="1">
        <f t="shared" si="942"/>
        <v>0</v>
      </c>
      <c r="X919" s="1"/>
      <c r="Y919" s="1"/>
      <c r="Z919" s="1">
        <f>Table19[[#This Row],[Quantity2]]*Table19[[#This Row],[U Cost]]</f>
        <v>0</v>
      </c>
      <c r="AB919" s="1"/>
      <c r="AC919" s="1"/>
      <c r="AD919" s="1">
        <f t="shared" si="943"/>
        <v>0</v>
      </c>
      <c r="AE919" s="1"/>
      <c r="AF919" s="1">
        <f>SUM(Table19[[#This Row],[Total 
Paid]:[Shipping 
Charged]])</f>
        <v>0</v>
      </c>
      <c r="AG919" s="1"/>
      <c r="AH919" s="1"/>
      <c r="AI919" s="1">
        <f t="shared" si="944"/>
        <v>0</v>
      </c>
      <c r="AK919" s="1"/>
      <c r="AL919" s="1"/>
      <c r="AM919" s="1"/>
      <c r="AN919" s="1"/>
      <c r="AP919" s="30"/>
      <c r="AQ919" s="1"/>
      <c r="AR919" s="1">
        <f t="shared" si="933"/>
        <v>0</v>
      </c>
      <c r="AS919" s="1"/>
      <c r="AT919" s="1"/>
      <c r="AU919" s="2">
        <f t="shared" si="945"/>
        <v>0</v>
      </c>
      <c r="AW919" s="1"/>
      <c r="AX919" s="1"/>
      <c r="AY919" s="1"/>
      <c r="AZ919" s="2">
        <f t="shared" si="946"/>
        <v>0</v>
      </c>
      <c r="BA919" s="2">
        <f>SUM(AF919,AH919,-AZ919,-Table19[[#This Row],[Sale Fee]])</f>
        <v>0</v>
      </c>
      <c r="BC919" s="1"/>
      <c r="BD919" s="1"/>
      <c r="BE919" s="1"/>
    </row>
    <row r="920" spans="1:57" x14ac:dyDescent="0.25">
      <c r="A920" s="1"/>
      <c r="B920" s="1"/>
      <c r="E920" s="4"/>
      <c r="F920" s="4"/>
      <c r="Q920" s="1"/>
      <c r="R920" s="1"/>
      <c r="S920" s="1"/>
      <c r="U920" s="1"/>
      <c r="V920" s="1"/>
      <c r="W920" s="1">
        <f t="shared" si="942"/>
        <v>0</v>
      </c>
      <c r="X920" s="1"/>
      <c r="Y920" s="1"/>
      <c r="Z920" s="1">
        <f>Table19[[#This Row],[Quantity2]]*Table19[[#This Row],[U Cost]]</f>
        <v>0</v>
      </c>
      <c r="AB920" s="1"/>
      <c r="AC920" s="1"/>
      <c r="AD920" s="1">
        <f t="shared" si="943"/>
        <v>0</v>
      </c>
      <c r="AE920" s="1"/>
      <c r="AF920" s="1">
        <f>SUM(Table19[[#This Row],[Total 
Paid]:[Shipping 
Charged]])</f>
        <v>0</v>
      </c>
      <c r="AG920" s="1"/>
      <c r="AH920" s="1"/>
      <c r="AI920" s="1">
        <f t="shared" si="944"/>
        <v>0</v>
      </c>
      <c r="AK920" s="1"/>
      <c r="AL920" s="1"/>
      <c r="AM920" s="1"/>
      <c r="AN920" s="1"/>
      <c r="AP920" s="30"/>
      <c r="AQ920" s="1"/>
      <c r="AR920" s="1">
        <f t="shared" si="933"/>
        <v>0</v>
      </c>
      <c r="AS920" s="1"/>
      <c r="AT920" s="1"/>
      <c r="AU920" s="2">
        <f t="shared" si="945"/>
        <v>0</v>
      </c>
      <c r="AW920" s="1"/>
      <c r="AX920" s="1"/>
      <c r="AY920" s="1"/>
      <c r="AZ920" s="2">
        <f t="shared" si="946"/>
        <v>0</v>
      </c>
      <c r="BA920" s="2">
        <f>SUM(AF920,AH920,-AZ920,-Table19[[#This Row],[Sale Fee]])</f>
        <v>0</v>
      </c>
      <c r="BC920" s="1"/>
      <c r="BD920" s="1"/>
      <c r="BE920" s="1"/>
    </row>
    <row r="921" spans="1:57" x14ac:dyDescent="0.25">
      <c r="A921" s="1"/>
      <c r="B921" s="1"/>
      <c r="E921" s="4"/>
      <c r="F921" s="4"/>
      <c r="Q921" s="1"/>
      <c r="R921" s="1"/>
      <c r="S921" s="1"/>
      <c r="U921" s="1"/>
      <c r="V921" s="1"/>
      <c r="W921" s="1">
        <f t="shared" si="942"/>
        <v>0</v>
      </c>
      <c r="X921" s="1"/>
      <c r="Y921" s="1"/>
      <c r="Z921" s="1">
        <f>Table19[[#This Row],[Quantity2]]*Table19[[#This Row],[U Cost]]</f>
        <v>0</v>
      </c>
      <c r="AB921" s="1"/>
      <c r="AC921" s="1"/>
      <c r="AD921" s="1">
        <f t="shared" si="943"/>
        <v>0</v>
      </c>
      <c r="AE921" s="1"/>
      <c r="AF921" s="1">
        <f>SUM(Table19[[#This Row],[Total 
Paid]:[Shipping 
Charged]])</f>
        <v>0</v>
      </c>
      <c r="AG921" s="1"/>
      <c r="AH921" s="1"/>
      <c r="AI921" s="1">
        <f t="shared" si="944"/>
        <v>0</v>
      </c>
      <c r="AK921" s="1"/>
      <c r="AL921" s="1"/>
      <c r="AM921" s="1"/>
      <c r="AN921" s="1"/>
      <c r="AP921" s="30"/>
      <c r="AQ921" s="1"/>
      <c r="AR921" s="1">
        <f t="shared" si="933"/>
        <v>0</v>
      </c>
      <c r="AS921" s="1"/>
      <c r="AT921" s="1"/>
      <c r="AU921" s="2">
        <f t="shared" si="945"/>
        <v>0</v>
      </c>
      <c r="AW921" s="1"/>
      <c r="AX921" s="1"/>
      <c r="AY921" s="1"/>
      <c r="AZ921" s="2">
        <f t="shared" si="946"/>
        <v>0</v>
      </c>
      <c r="BA921" s="2">
        <f>SUM(AF921,AH921,-AZ921,-Table19[[#This Row],[Sale Fee]])</f>
        <v>0</v>
      </c>
      <c r="BC921" s="1"/>
      <c r="BD921" s="1"/>
      <c r="BE921" s="1"/>
    </row>
    <row r="922" spans="1:57" x14ac:dyDescent="0.25">
      <c r="A922" s="1"/>
      <c r="B922" s="1"/>
      <c r="E922" s="4"/>
      <c r="F922" s="4"/>
      <c r="Q922" s="1"/>
      <c r="R922" s="1"/>
      <c r="S922" s="1"/>
      <c r="U922" s="1"/>
      <c r="V922" s="1"/>
      <c r="W922" s="1">
        <f t="shared" si="942"/>
        <v>0</v>
      </c>
      <c r="X922" s="1"/>
      <c r="Y922" s="1"/>
      <c r="Z922" s="1">
        <f>Table19[[#This Row],[Quantity2]]*Table19[[#This Row],[U Cost]]</f>
        <v>0</v>
      </c>
      <c r="AB922" s="1"/>
      <c r="AC922" s="1"/>
      <c r="AD922" s="1">
        <f t="shared" si="943"/>
        <v>0</v>
      </c>
      <c r="AE922" s="1"/>
      <c r="AF922" s="1">
        <f>SUM(Table19[[#This Row],[Total 
Paid]:[Shipping 
Charged]])</f>
        <v>0</v>
      </c>
      <c r="AG922" s="1"/>
      <c r="AH922" s="1"/>
      <c r="AI922" s="1">
        <f t="shared" si="944"/>
        <v>0</v>
      </c>
      <c r="AK922" s="1"/>
      <c r="AL922" s="1"/>
      <c r="AM922" s="1"/>
      <c r="AN922" s="1"/>
      <c r="AP922" s="30"/>
      <c r="AQ922" s="1"/>
      <c r="AR922" s="1">
        <f t="shared" si="933"/>
        <v>0</v>
      </c>
      <c r="AS922" s="1"/>
      <c r="AT922" s="1"/>
      <c r="AU922" s="2">
        <f t="shared" si="945"/>
        <v>0</v>
      </c>
      <c r="AW922" s="1"/>
      <c r="AX922" s="1"/>
      <c r="AY922" s="1"/>
      <c r="AZ922" s="2">
        <f t="shared" si="946"/>
        <v>0</v>
      </c>
      <c r="BA922" s="2">
        <f>SUM(AF922,AH922,-AZ922,-Table19[[#This Row],[Sale Fee]])</f>
        <v>0</v>
      </c>
      <c r="BC922" s="1"/>
      <c r="BD922" s="1"/>
      <c r="BE922" s="1"/>
    </row>
    <row r="923" spans="1:57" x14ac:dyDescent="0.25">
      <c r="A923" s="1"/>
      <c r="B923" s="1"/>
      <c r="E923" s="4"/>
      <c r="F923" s="4"/>
      <c r="Q923" s="1"/>
      <c r="R923" s="1"/>
      <c r="S923" s="1"/>
      <c r="U923" s="1"/>
      <c r="V923" s="1"/>
      <c r="W923" s="1">
        <f t="shared" si="942"/>
        <v>0</v>
      </c>
      <c r="X923" s="1"/>
      <c r="Y923" s="1"/>
      <c r="Z923" s="1">
        <f>Table19[[#This Row],[Quantity2]]*Table19[[#This Row],[U Cost]]</f>
        <v>0</v>
      </c>
      <c r="AB923" s="1"/>
      <c r="AC923" s="1"/>
      <c r="AD923" s="1">
        <f t="shared" si="943"/>
        <v>0</v>
      </c>
      <c r="AE923" s="1"/>
      <c r="AF923" s="1">
        <f>SUM(Table19[[#This Row],[Total 
Paid]:[Shipping 
Charged]])</f>
        <v>0</v>
      </c>
      <c r="AG923" s="1"/>
      <c r="AH923" s="1"/>
      <c r="AI923" s="1">
        <f t="shared" si="944"/>
        <v>0</v>
      </c>
      <c r="AK923" s="1"/>
      <c r="AL923" s="1"/>
      <c r="AM923" s="1"/>
      <c r="AN923" s="1"/>
      <c r="AP923" s="30"/>
      <c r="AQ923" s="1"/>
      <c r="AR923" s="1">
        <f t="shared" si="933"/>
        <v>0</v>
      </c>
      <c r="AS923" s="1"/>
      <c r="AT923" s="1"/>
      <c r="AU923" s="2">
        <f t="shared" si="945"/>
        <v>0</v>
      </c>
      <c r="AW923" s="1"/>
      <c r="AX923" s="1"/>
      <c r="AY923" s="1"/>
      <c r="AZ923" s="2">
        <f t="shared" si="946"/>
        <v>0</v>
      </c>
      <c r="BA923" s="2">
        <f>SUM(AF923,AH923,-AZ923,-Table19[[#This Row],[Sale Fee]])</f>
        <v>0</v>
      </c>
      <c r="BC923" s="1"/>
      <c r="BD923" s="1"/>
      <c r="BE923" s="1"/>
    </row>
    <row r="924" spans="1:57" x14ac:dyDescent="0.25">
      <c r="A924" s="1"/>
      <c r="B924" s="1"/>
      <c r="E924" s="4"/>
      <c r="F924" s="4"/>
      <c r="Q924" s="1"/>
      <c r="R924" s="1"/>
      <c r="S924" s="1"/>
      <c r="U924" s="1"/>
      <c r="V924" s="1"/>
      <c r="W924" s="1">
        <f t="shared" ref="W924:W999" si="947">U924*V924</f>
        <v>0</v>
      </c>
      <c r="X924" s="1"/>
      <c r="Y924" s="1"/>
      <c r="Z924" s="1">
        <f>Table19[[#This Row],[Quantity2]]*Table19[[#This Row],[U Cost]]</f>
        <v>0</v>
      </c>
      <c r="AB924" s="1"/>
      <c r="AC924" s="1"/>
      <c r="AD924" s="1">
        <f t="shared" ref="AD924:AD999" si="948">AC924*AB924</f>
        <v>0</v>
      </c>
      <c r="AE924" s="1"/>
      <c r="AF924" s="1">
        <f>SUM(Table19[[#This Row],[Total 
Paid]:[Shipping 
Charged]])</f>
        <v>0</v>
      </c>
      <c r="AG924" s="1"/>
      <c r="AH924" s="1"/>
      <c r="AI924" s="1">
        <f t="shared" ref="AI924:AI999" si="949">SUM(AF924,AG924,AH924)</f>
        <v>0</v>
      </c>
      <c r="AK924" s="1"/>
      <c r="AL924" s="1"/>
      <c r="AM924" s="1"/>
      <c r="AN924" s="1"/>
      <c r="AP924" s="30"/>
      <c r="AQ924" s="1"/>
      <c r="AR924" s="1">
        <f t="shared" si="933"/>
        <v>0</v>
      </c>
      <c r="AS924" s="1"/>
      <c r="AT924" s="1"/>
      <c r="AU924" s="2">
        <f t="shared" ref="AU924:AU999" si="950">SUM(AR924:AT924)</f>
        <v>0</v>
      </c>
      <c r="AW924" s="1"/>
      <c r="AX924" s="1"/>
      <c r="AY924" s="1"/>
      <c r="AZ924" s="2">
        <f t="shared" si="946"/>
        <v>0</v>
      </c>
      <c r="BA924" s="2">
        <f>SUM(AF924,AH924,-AZ924,-Table19[[#This Row],[Sale Fee]])</f>
        <v>0</v>
      </c>
      <c r="BC924" s="1"/>
      <c r="BD924" s="1"/>
      <c r="BE924" s="1"/>
    </row>
    <row r="925" spans="1:57" x14ac:dyDescent="0.25">
      <c r="A925" s="1"/>
      <c r="B925" s="1"/>
      <c r="E925" s="4"/>
      <c r="F925" s="4"/>
      <c r="Q925" s="1"/>
      <c r="R925" s="1"/>
      <c r="S925" s="1"/>
      <c r="U925" s="1"/>
      <c r="V925" s="1"/>
      <c r="W925" s="1">
        <f t="shared" si="947"/>
        <v>0</v>
      </c>
      <c r="X925" s="1"/>
      <c r="Y925" s="1"/>
      <c r="Z925" s="1">
        <f>Table19[[#This Row],[Quantity2]]*Table19[[#This Row],[U Cost]]</f>
        <v>0</v>
      </c>
      <c r="AB925" s="1"/>
      <c r="AC925" s="1"/>
      <c r="AD925" s="1">
        <f t="shared" si="948"/>
        <v>0</v>
      </c>
      <c r="AE925" s="1"/>
      <c r="AF925" s="1">
        <f>SUM(Table19[[#This Row],[Total 
Paid]:[Shipping 
Charged]])</f>
        <v>0</v>
      </c>
      <c r="AG925" s="1"/>
      <c r="AH925" s="1"/>
      <c r="AI925" s="1">
        <f t="shared" si="949"/>
        <v>0</v>
      </c>
      <c r="AK925" s="1"/>
      <c r="AL925" s="1"/>
      <c r="AM925" s="1"/>
      <c r="AN925" s="1"/>
      <c r="AP925" s="30"/>
      <c r="AQ925" s="1"/>
      <c r="AR925" s="1">
        <f t="shared" si="933"/>
        <v>0</v>
      </c>
      <c r="AS925" s="1"/>
      <c r="AT925" s="1"/>
      <c r="AU925" s="2">
        <f t="shared" si="950"/>
        <v>0</v>
      </c>
      <c r="AW925" s="1"/>
      <c r="AX925" s="1"/>
      <c r="AY925" s="1"/>
      <c r="AZ925" s="2">
        <f t="shared" si="946"/>
        <v>0</v>
      </c>
      <c r="BA925" s="2">
        <f>SUM(AF925,AH925,-AZ925,-Table19[[#This Row],[Sale Fee]])</f>
        <v>0</v>
      </c>
      <c r="BC925" s="1"/>
      <c r="BD925" s="1"/>
      <c r="BE925" s="1"/>
    </row>
    <row r="926" spans="1:57" x14ac:dyDescent="0.25">
      <c r="A926" s="1"/>
      <c r="B926" s="1"/>
      <c r="E926" s="4"/>
      <c r="F926" s="4"/>
      <c r="Q926" s="1"/>
      <c r="R926" s="1"/>
      <c r="S926" s="1"/>
      <c r="U926" s="1"/>
      <c r="V926" s="1"/>
      <c r="W926" s="1">
        <f t="shared" si="947"/>
        <v>0</v>
      </c>
      <c r="X926" s="1"/>
      <c r="Y926" s="1"/>
      <c r="Z926" s="1">
        <f>Table19[[#This Row],[Quantity2]]*Table19[[#This Row],[U Cost]]</f>
        <v>0</v>
      </c>
      <c r="AB926" s="1"/>
      <c r="AC926" s="1"/>
      <c r="AD926" s="1">
        <f t="shared" si="948"/>
        <v>0</v>
      </c>
      <c r="AE926" s="1"/>
      <c r="AF926" s="1">
        <f>SUM(Table19[[#This Row],[Total 
Paid]:[Shipping 
Charged]])</f>
        <v>0</v>
      </c>
      <c r="AG926" s="1"/>
      <c r="AH926" s="1"/>
      <c r="AI926" s="1">
        <f t="shared" si="949"/>
        <v>0</v>
      </c>
      <c r="AK926" s="1"/>
      <c r="AL926" s="1"/>
      <c r="AM926" s="1"/>
      <c r="AN926" s="1"/>
      <c r="AP926" s="30"/>
      <c r="AQ926" s="1"/>
      <c r="AR926" s="1">
        <f t="shared" si="933"/>
        <v>0</v>
      </c>
      <c r="AS926" s="1"/>
      <c r="AT926" s="1"/>
      <c r="AU926" s="2">
        <f t="shared" si="950"/>
        <v>0</v>
      </c>
      <c r="AW926" s="1"/>
      <c r="AX926" s="1"/>
      <c r="AY926" s="1"/>
      <c r="AZ926" s="2">
        <f t="shared" si="946"/>
        <v>0</v>
      </c>
      <c r="BA926" s="2">
        <f>SUM(AF926,AH926,-AZ926,-Table19[[#This Row],[Sale Fee]])</f>
        <v>0</v>
      </c>
      <c r="BC926" s="1"/>
      <c r="BD926" s="1"/>
      <c r="BE926" s="1"/>
    </row>
    <row r="927" spans="1:57" x14ac:dyDescent="0.25">
      <c r="A927" s="1"/>
      <c r="B927" s="1"/>
      <c r="E927" s="4"/>
      <c r="F927" s="4"/>
      <c r="Q927" s="1"/>
      <c r="R927" s="1"/>
      <c r="S927" s="1"/>
      <c r="U927" s="1"/>
      <c r="V927" s="1"/>
      <c r="W927" s="1">
        <f t="shared" si="947"/>
        <v>0</v>
      </c>
      <c r="X927" s="1"/>
      <c r="Y927" s="1"/>
      <c r="Z927" s="1">
        <f>Table19[[#This Row],[Quantity2]]*Table19[[#This Row],[U Cost]]</f>
        <v>0</v>
      </c>
      <c r="AB927" s="1"/>
      <c r="AC927" s="1"/>
      <c r="AD927" s="1">
        <f t="shared" si="948"/>
        <v>0</v>
      </c>
      <c r="AE927" s="1"/>
      <c r="AF927" s="1">
        <f>SUM(Table19[[#This Row],[Total 
Paid]:[Shipping 
Charged]])</f>
        <v>0</v>
      </c>
      <c r="AG927" s="1"/>
      <c r="AH927" s="1"/>
      <c r="AI927" s="1">
        <f t="shared" si="949"/>
        <v>0</v>
      </c>
      <c r="AK927" s="1"/>
      <c r="AL927" s="1"/>
      <c r="AM927" s="1"/>
      <c r="AN927" s="1"/>
      <c r="AP927" s="30"/>
      <c r="AQ927" s="1"/>
      <c r="AR927" s="1">
        <f t="shared" si="933"/>
        <v>0</v>
      </c>
      <c r="AS927" s="1"/>
      <c r="AT927" s="1"/>
      <c r="AU927" s="2">
        <f t="shared" si="950"/>
        <v>0</v>
      </c>
      <c r="AW927" s="1"/>
      <c r="AX927" s="1"/>
      <c r="AY927" s="1"/>
      <c r="AZ927" s="2">
        <f t="shared" si="946"/>
        <v>0</v>
      </c>
      <c r="BA927" s="2">
        <f>SUM(AF927,AH927,-AZ927,-Table19[[#This Row],[Sale Fee]])</f>
        <v>0</v>
      </c>
      <c r="BC927" s="1"/>
      <c r="BD927" s="1"/>
      <c r="BE927" s="1"/>
    </row>
    <row r="928" spans="1:57" x14ac:dyDescent="0.25">
      <c r="A928" s="1"/>
      <c r="B928" s="1"/>
      <c r="E928" s="4"/>
      <c r="F928" s="4"/>
      <c r="Q928" s="1"/>
      <c r="R928" s="1"/>
      <c r="S928" s="1"/>
      <c r="U928" s="1"/>
      <c r="V928" s="1"/>
      <c r="W928" s="1">
        <f t="shared" si="947"/>
        <v>0</v>
      </c>
      <c r="X928" s="1"/>
      <c r="Y928" s="1"/>
      <c r="Z928" s="1">
        <f>Table19[[#This Row],[Quantity2]]*Table19[[#This Row],[U Cost]]</f>
        <v>0</v>
      </c>
      <c r="AB928" s="1"/>
      <c r="AC928" s="1"/>
      <c r="AD928" s="1">
        <f t="shared" si="948"/>
        <v>0</v>
      </c>
      <c r="AE928" s="1"/>
      <c r="AF928" s="1">
        <f>SUM(Table19[[#This Row],[Total 
Paid]:[Shipping 
Charged]])</f>
        <v>0</v>
      </c>
      <c r="AG928" s="1"/>
      <c r="AH928" s="1"/>
      <c r="AI928" s="1">
        <f t="shared" si="949"/>
        <v>0</v>
      </c>
      <c r="AK928" s="1"/>
      <c r="AL928" s="1"/>
      <c r="AM928" s="1"/>
      <c r="AN928" s="1"/>
      <c r="AP928" s="30"/>
      <c r="AQ928" s="1"/>
      <c r="AR928" s="1">
        <f t="shared" si="933"/>
        <v>0</v>
      </c>
      <c r="AS928" s="1"/>
      <c r="AT928" s="1"/>
      <c r="AU928" s="2">
        <f t="shared" si="950"/>
        <v>0</v>
      </c>
      <c r="AW928" s="1"/>
      <c r="AX928" s="1"/>
      <c r="AY928" s="1"/>
      <c r="AZ928" s="2">
        <f t="shared" si="946"/>
        <v>0</v>
      </c>
      <c r="BA928" s="2">
        <f>SUM(AF928,AH928,-AZ928,-Table19[[#This Row],[Sale Fee]])</f>
        <v>0</v>
      </c>
      <c r="BC928" s="1"/>
      <c r="BD928" s="1"/>
      <c r="BE928" s="1"/>
    </row>
    <row r="929" spans="1:57" x14ac:dyDescent="0.25">
      <c r="A929" s="1"/>
      <c r="B929" s="1"/>
      <c r="E929" s="4"/>
      <c r="F929" s="4"/>
      <c r="Q929" s="1"/>
      <c r="R929" s="1"/>
      <c r="S929" s="1"/>
      <c r="U929" s="1"/>
      <c r="V929" s="1"/>
      <c r="W929" s="1">
        <f t="shared" si="947"/>
        <v>0</v>
      </c>
      <c r="X929" s="1"/>
      <c r="Y929" s="1"/>
      <c r="Z929" s="1">
        <f>Table19[[#This Row],[Quantity2]]*Table19[[#This Row],[U Cost]]</f>
        <v>0</v>
      </c>
      <c r="AB929" s="1"/>
      <c r="AC929" s="1"/>
      <c r="AD929" s="1">
        <f t="shared" si="948"/>
        <v>0</v>
      </c>
      <c r="AE929" s="1"/>
      <c r="AF929" s="1">
        <f>SUM(Table19[[#This Row],[Total 
Paid]:[Shipping 
Charged]])</f>
        <v>0</v>
      </c>
      <c r="AG929" s="1"/>
      <c r="AH929" s="1"/>
      <c r="AI929" s="1">
        <f t="shared" si="949"/>
        <v>0</v>
      </c>
      <c r="AK929" s="1"/>
      <c r="AL929" s="1"/>
      <c r="AM929" s="1"/>
      <c r="AN929" s="1"/>
      <c r="AP929" s="30"/>
      <c r="AQ929" s="1"/>
      <c r="AR929" s="1">
        <f t="shared" si="933"/>
        <v>0</v>
      </c>
      <c r="AS929" s="1"/>
      <c r="AT929" s="1"/>
      <c r="AU929" s="2">
        <f t="shared" si="950"/>
        <v>0</v>
      </c>
      <c r="AW929" s="1"/>
      <c r="AX929" s="1"/>
      <c r="AY929" s="1"/>
      <c r="AZ929" s="2">
        <f t="shared" si="946"/>
        <v>0</v>
      </c>
      <c r="BA929" s="2">
        <f>SUM(AF929,AH929,-AZ929,-Table19[[#This Row],[Sale Fee]])</f>
        <v>0</v>
      </c>
      <c r="BC929" s="1"/>
      <c r="BD929" s="1"/>
      <c r="BE929" s="1"/>
    </row>
    <row r="930" spans="1:57" x14ac:dyDescent="0.25">
      <c r="A930" s="1"/>
      <c r="B930" s="1"/>
      <c r="E930" s="4"/>
      <c r="F930" s="4"/>
      <c r="Q930" s="1"/>
      <c r="R930" s="1"/>
      <c r="S930" s="1"/>
      <c r="U930" s="1"/>
      <c r="V930" s="1"/>
      <c r="W930" s="1">
        <f t="shared" si="947"/>
        <v>0</v>
      </c>
      <c r="X930" s="1"/>
      <c r="Y930" s="1"/>
      <c r="Z930" s="1">
        <f>Table19[[#This Row],[Quantity2]]*Table19[[#This Row],[U Cost]]</f>
        <v>0</v>
      </c>
      <c r="AB930" s="1"/>
      <c r="AC930" s="1"/>
      <c r="AD930" s="1">
        <f t="shared" si="948"/>
        <v>0</v>
      </c>
      <c r="AE930" s="1"/>
      <c r="AF930" s="1">
        <f>SUM(Table19[[#This Row],[Total 
Paid]:[Shipping 
Charged]])</f>
        <v>0</v>
      </c>
      <c r="AG930" s="1"/>
      <c r="AH930" s="1"/>
      <c r="AI930" s="1">
        <f t="shared" si="949"/>
        <v>0</v>
      </c>
      <c r="AK930" s="1"/>
      <c r="AL930" s="1"/>
      <c r="AM930" s="1"/>
      <c r="AN930" s="1"/>
      <c r="AP930" s="30"/>
      <c r="AQ930" s="1"/>
      <c r="AR930" s="1">
        <f t="shared" si="933"/>
        <v>0</v>
      </c>
      <c r="AS930" s="1"/>
      <c r="AT930" s="1"/>
      <c r="AU930" s="2">
        <f t="shared" si="950"/>
        <v>0</v>
      </c>
      <c r="AW930" s="1"/>
      <c r="AX930" s="1"/>
      <c r="AY930" s="1"/>
      <c r="AZ930" s="2">
        <f t="shared" si="946"/>
        <v>0</v>
      </c>
      <c r="BA930" s="2">
        <f>SUM(AF930,AH930,-AZ930,-Table19[[#This Row],[Sale Fee]])</f>
        <v>0</v>
      </c>
      <c r="BC930" s="1"/>
      <c r="BD930" s="1"/>
      <c r="BE930" s="1"/>
    </row>
    <row r="931" spans="1:57" x14ac:dyDescent="0.25">
      <c r="A931" s="1"/>
      <c r="B931" s="1"/>
      <c r="E931" s="4"/>
      <c r="F931" s="4"/>
      <c r="N931" s="49"/>
      <c r="Q931" s="1"/>
      <c r="R931" s="1"/>
      <c r="S931" s="1"/>
      <c r="U931" s="1"/>
      <c r="V931" s="1"/>
      <c r="W931" s="1">
        <f t="shared" si="947"/>
        <v>0</v>
      </c>
      <c r="X931" s="1"/>
      <c r="Y931" s="1"/>
      <c r="Z931" s="1">
        <f>Table19[[#This Row],[Quantity2]]*Table19[[#This Row],[U Cost]]</f>
        <v>0</v>
      </c>
      <c r="AB931" s="1"/>
      <c r="AC931" s="1"/>
      <c r="AD931" s="1">
        <f t="shared" si="948"/>
        <v>0</v>
      </c>
      <c r="AE931" s="1"/>
      <c r="AF931" s="1">
        <f>SUM(Table19[[#This Row],[Total 
Paid]:[Shipping 
Charged]])</f>
        <v>0</v>
      </c>
      <c r="AG931" s="1"/>
      <c r="AH931" s="1"/>
      <c r="AI931" s="1">
        <f t="shared" si="949"/>
        <v>0</v>
      </c>
      <c r="AK931" s="1"/>
      <c r="AL931" s="1"/>
      <c r="AM931" s="1"/>
      <c r="AN931" s="1"/>
      <c r="AP931" s="30"/>
      <c r="AQ931" s="1"/>
      <c r="AR931" s="1">
        <f t="shared" si="933"/>
        <v>0</v>
      </c>
      <c r="AS931" s="1"/>
      <c r="AT931" s="1"/>
      <c r="AU931" s="2">
        <f t="shared" si="950"/>
        <v>0</v>
      </c>
      <c r="AW931" s="1"/>
      <c r="AX931" s="1"/>
      <c r="AY931" s="1"/>
      <c r="AZ931" s="2">
        <f t="shared" si="946"/>
        <v>0</v>
      </c>
      <c r="BA931" s="2">
        <f>SUM(AF931,AH931,-AZ931,-Table19[[#This Row],[Sale Fee]])</f>
        <v>0</v>
      </c>
      <c r="BC931" s="1"/>
      <c r="BD931" s="1"/>
      <c r="BE931" s="1"/>
    </row>
    <row r="932" spans="1:57" x14ac:dyDescent="0.25">
      <c r="A932" s="1"/>
      <c r="B932" s="1"/>
      <c r="E932" s="4"/>
      <c r="F932" s="4"/>
      <c r="N932" s="49"/>
      <c r="Q932" s="1"/>
      <c r="R932" s="1"/>
      <c r="S932" s="1"/>
      <c r="U932" s="1"/>
      <c r="V932" s="1"/>
      <c r="W932" s="1">
        <f t="shared" si="947"/>
        <v>0</v>
      </c>
      <c r="X932" s="1"/>
      <c r="Y932" s="1"/>
      <c r="Z932" s="1">
        <f>Table19[[#This Row],[Quantity2]]*Table19[[#This Row],[U Cost]]</f>
        <v>0</v>
      </c>
      <c r="AB932" s="1"/>
      <c r="AC932" s="1"/>
      <c r="AD932" s="1">
        <f t="shared" si="948"/>
        <v>0</v>
      </c>
      <c r="AE932" s="1"/>
      <c r="AF932" s="1">
        <f>SUM(Table19[[#This Row],[Total 
Paid]:[Shipping 
Charged]])</f>
        <v>0</v>
      </c>
      <c r="AG932" s="1"/>
      <c r="AH932" s="1"/>
      <c r="AI932" s="1">
        <f t="shared" si="949"/>
        <v>0</v>
      </c>
      <c r="AK932" s="1"/>
      <c r="AL932" s="1"/>
      <c r="AM932" s="1"/>
      <c r="AN932" s="1"/>
      <c r="AP932" s="30"/>
      <c r="AQ932" s="1"/>
      <c r="AR932" s="1">
        <f t="shared" si="933"/>
        <v>0</v>
      </c>
      <c r="AS932" s="1"/>
      <c r="AT932" s="1"/>
      <c r="AU932" s="2">
        <f t="shared" si="950"/>
        <v>0</v>
      </c>
      <c r="AW932" s="1"/>
      <c r="AX932" s="1"/>
      <c r="AY932" s="1"/>
      <c r="AZ932" s="2">
        <f t="shared" si="946"/>
        <v>0</v>
      </c>
      <c r="BA932" s="2">
        <f>SUM(AF932,AH932,-AZ932,-Table19[[#This Row],[Sale Fee]])</f>
        <v>0</v>
      </c>
      <c r="BC932" s="1"/>
      <c r="BD932" s="1"/>
      <c r="BE932" s="1"/>
    </row>
    <row r="933" spans="1:57" x14ac:dyDescent="0.25">
      <c r="A933" s="1"/>
      <c r="B933" s="1"/>
      <c r="E933" s="4"/>
      <c r="F933" s="4"/>
      <c r="N933" s="49"/>
      <c r="Q933" s="1"/>
      <c r="R933" s="1"/>
      <c r="S933" s="1"/>
      <c r="U933" s="1"/>
      <c r="V933" s="1"/>
      <c r="W933" s="1">
        <f t="shared" si="947"/>
        <v>0</v>
      </c>
      <c r="X933" s="1"/>
      <c r="Y933" s="1"/>
      <c r="Z933" s="1">
        <f>Table19[[#This Row],[Quantity2]]*Table19[[#This Row],[U Cost]]</f>
        <v>0</v>
      </c>
      <c r="AB933" s="1"/>
      <c r="AC933" s="1"/>
      <c r="AD933" s="1">
        <f t="shared" si="948"/>
        <v>0</v>
      </c>
      <c r="AE933" s="1"/>
      <c r="AF933" s="1">
        <f>SUM(Table19[[#This Row],[Total 
Paid]:[Shipping 
Charged]])</f>
        <v>0</v>
      </c>
      <c r="AG933" s="1"/>
      <c r="AH933" s="1"/>
      <c r="AI933" s="1">
        <f t="shared" si="949"/>
        <v>0</v>
      </c>
      <c r="AK933" s="1"/>
      <c r="AL933" s="1"/>
      <c r="AM933" s="1"/>
      <c r="AN933" s="1"/>
      <c r="AP933" s="30"/>
      <c r="AQ933" s="1"/>
      <c r="AR933" s="1">
        <f t="shared" si="933"/>
        <v>0</v>
      </c>
      <c r="AS933" s="1"/>
      <c r="AT933" s="1"/>
      <c r="AU933" s="2">
        <f t="shared" si="950"/>
        <v>0</v>
      </c>
      <c r="AW933" s="1"/>
      <c r="AX933" s="1"/>
      <c r="AY933" s="1"/>
      <c r="AZ933" s="2">
        <f t="shared" si="946"/>
        <v>0</v>
      </c>
      <c r="BA933" s="2">
        <f>SUM(AF933,AH933,-AZ933,-Table19[[#This Row],[Sale Fee]])</f>
        <v>0</v>
      </c>
      <c r="BC933" s="1"/>
      <c r="BD933" s="1"/>
      <c r="BE933" s="1"/>
    </row>
    <row r="934" spans="1:57" x14ac:dyDescent="0.25">
      <c r="A934" s="1"/>
      <c r="B934" s="1"/>
      <c r="E934" s="4"/>
      <c r="F934" s="4"/>
      <c r="Q934" s="1"/>
      <c r="R934" s="1"/>
      <c r="S934" s="1"/>
      <c r="U934" s="1"/>
      <c r="V934" s="1"/>
      <c r="W934" s="1">
        <f t="shared" si="947"/>
        <v>0</v>
      </c>
      <c r="X934" s="1"/>
      <c r="Y934" s="1"/>
      <c r="Z934" s="1">
        <f>Table19[[#This Row],[Quantity2]]*Table19[[#This Row],[U Cost]]</f>
        <v>0</v>
      </c>
      <c r="AB934" s="1"/>
      <c r="AC934" s="1"/>
      <c r="AD934" s="1">
        <f t="shared" si="948"/>
        <v>0</v>
      </c>
      <c r="AE934" s="1"/>
      <c r="AF934" s="1">
        <f>SUM(Table19[[#This Row],[Total 
Paid]:[Shipping 
Charged]])</f>
        <v>0</v>
      </c>
      <c r="AG934" s="1"/>
      <c r="AH934" s="1"/>
      <c r="AI934" s="1">
        <f t="shared" si="949"/>
        <v>0</v>
      </c>
      <c r="AK934" s="1"/>
      <c r="AL934" s="1"/>
      <c r="AM934" s="1"/>
      <c r="AN934" s="1"/>
      <c r="AP934" s="30"/>
      <c r="AQ934" s="1"/>
      <c r="AR934" s="1">
        <f t="shared" si="933"/>
        <v>0</v>
      </c>
      <c r="AS934" s="1"/>
      <c r="AT934" s="1"/>
      <c r="AU934" s="2">
        <f t="shared" si="950"/>
        <v>0</v>
      </c>
      <c r="AW934" s="1"/>
      <c r="AX934" s="1"/>
      <c r="AY934" s="1"/>
      <c r="AZ934" s="2">
        <f t="shared" si="946"/>
        <v>0</v>
      </c>
      <c r="BA934" s="2">
        <f>SUM(AF934,AH934,-AZ934,-Table19[[#This Row],[Sale Fee]])</f>
        <v>0</v>
      </c>
      <c r="BC934" s="1"/>
      <c r="BD934" s="1"/>
      <c r="BE934" s="1"/>
    </row>
    <row r="935" spans="1:57" x14ac:dyDescent="0.25">
      <c r="A935" s="1"/>
      <c r="B935" s="1"/>
      <c r="E935" s="4"/>
      <c r="F935" s="4"/>
      <c r="Q935" s="1"/>
      <c r="R935" s="1"/>
      <c r="S935" s="1"/>
      <c r="U935" s="1"/>
      <c r="V935" s="1"/>
      <c r="W935" s="1">
        <f t="shared" si="947"/>
        <v>0</v>
      </c>
      <c r="X935" s="1"/>
      <c r="Y935" s="1"/>
      <c r="Z935" s="1">
        <f>Table19[[#This Row],[Quantity2]]*Table19[[#This Row],[U Cost]]</f>
        <v>0</v>
      </c>
      <c r="AB935" s="1"/>
      <c r="AC935" s="1"/>
      <c r="AD935" s="1">
        <f t="shared" si="948"/>
        <v>0</v>
      </c>
      <c r="AE935" s="1"/>
      <c r="AF935" s="1">
        <f>SUM(Table19[[#This Row],[Total 
Paid]:[Shipping 
Charged]])</f>
        <v>0</v>
      </c>
      <c r="AG935" s="1"/>
      <c r="AH935" s="1"/>
      <c r="AI935" s="1">
        <f t="shared" si="949"/>
        <v>0</v>
      </c>
      <c r="AK935" s="1"/>
      <c r="AL935" s="1"/>
      <c r="AM935" s="1"/>
      <c r="AN935" s="1"/>
      <c r="AP935" s="30"/>
      <c r="AQ935" s="1"/>
      <c r="AR935" s="1">
        <f t="shared" si="933"/>
        <v>0</v>
      </c>
      <c r="AS935" s="1"/>
      <c r="AT935" s="1"/>
      <c r="AU935" s="2">
        <f t="shared" si="950"/>
        <v>0</v>
      </c>
      <c r="AW935" s="1"/>
      <c r="AX935" s="1"/>
      <c r="AY935" s="1"/>
      <c r="AZ935" s="2">
        <f t="shared" si="946"/>
        <v>0</v>
      </c>
      <c r="BA935" s="2">
        <f>SUM(AF935,AH935,-AZ935,-Table19[[#This Row],[Sale Fee]])</f>
        <v>0</v>
      </c>
      <c r="BC935" s="1"/>
      <c r="BD935" s="1"/>
      <c r="BE935" s="1"/>
    </row>
    <row r="936" spans="1:57" x14ac:dyDescent="0.25">
      <c r="A936" s="1"/>
      <c r="B936" s="1"/>
      <c r="E936" s="4"/>
      <c r="F936" s="4"/>
      <c r="Q936" s="1"/>
      <c r="R936" s="1"/>
      <c r="S936" s="1"/>
      <c r="U936" s="1"/>
      <c r="V936" s="1"/>
      <c r="W936" s="1">
        <f t="shared" si="947"/>
        <v>0</v>
      </c>
      <c r="X936" s="1"/>
      <c r="Y936" s="1"/>
      <c r="Z936" s="1">
        <f>Table19[[#This Row],[Quantity2]]*Table19[[#This Row],[U Cost]]</f>
        <v>0</v>
      </c>
      <c r="AB936" s="1"/>
      <c r="AC936" s="1"/>
      <c r="AD936" s="1">
        <f t="shared" si="948"/>
        <v>0</v>
      </c>
      <c r="AE936" s="1"/>
      <c r="AF936" s="1">
        <f>SUM(Table19[[#This Row],[Total 
Paid]:[Shipping 
Charged]])</f>
        <v>0</v>
      </c>
      <c r="AG936" s="1"/>
      <c r="AH936" s="1"/>
      <c r="AI936" s="1">
        <f t="shared" si="949"/>
        <v>0</v>
      </c>
      <c r="AK936" s="1"/>
      <c r="AL936" s="1"/>
      <c r="AM936" s="1"/>
      <c r="AN936" s="1"/>
      <c r="AP936" s="30"/>
      <c r="AQ936" s="1"/>
      <c r="AR936" s="1">
        <f t="shared" si="933"/>
        <v>0</v>
      </c>
      <c r="AS936" s="1"/>
      <c r="AT936" s="1"/>
      <c r="AU936" s="2">
        <f t="shared" si="950"/>
        <v>0</v>
      </c>
      <c r="AW936" s="1"/>
      <c r="AX936" s="1"/>
      <c r="AY936" s="1"/>
      <c r="AZ936" s="2">
        <f t="shared" si="946"/>
        <v>0</v>
      </c>
      <c r="BA936" s="2">
        <f>SUM(AF936,AH936,-AZ936,-Table19[[#This Row],[Sale Fee]])</f>
        <v>0</v>
      </c>
      <c r="BC936" s="1"/>
      <c r="BD936" s="1"/>
      <c r="BE936" s="1"/>
    </row>
    <row r="937" spans="1:57" x14ac:dyDescent="0.25">
      <c r="A937" s="1"/>
      <c r="B937" s="1"/>
      <c r="E937" s="4"/>
      <c r="F937" s="4"/>
      <c r="Q937" s="1"/>
      <c r="R937" s="1"/>
      <c r="S937" s="1"/>
      <c r="U937" s="1"/>
      <c r="V937" s="1"/>
      <c r="W937" s="1">
        <f t="shared" si="947"/>
        <v>0</v>
      </c>
      <c r="X937" s="1"/>
      <c r="Y937" s="1"/>
      <c r="Z937" s="1">
        <f>Table19[[#This Row],[Quantity2]]*Table19[[#This Row],[U Cost]]</f>
        <v>0</v>
      </c>
      <c r="AB937" s="1"/>
      <c r="AC937" s="1"/>
      <c r="AD937" s="1">
        <f t="shared" si="948"/>
        <v>0</v>
      </c>
      <c r="AE937" s="1"/>
      <c r="AF937" s="1">
        <f>SUM(Table19[[#This Row],[Total 
Paid]:[Shipping 
Charged]])</f>
        <v>0</v>
      </c>
      <c r="AG937" s="1"/>
      <c r="AH937" s="1"/>
      <c r="AI937" s="1">
        <f t="shared" si="949"/>
        <v>0</v>
      </c>
      <c r="AK937" s="1"/>
      <c r="AL937" s="1"/>
      <c r="AM937" s="1"/>
      <c r="AN937" s="1"/>
      <c r="AP937" s="30"/>
      <c r="AQ937" s="1"/>
      <c r="AR937" s="1">
        <f t="shared" si="933"/>
        <v>0</v>
      </c>
      <c r="AS937" s="1"/>
      <c r="AT937" s="1"/>
      <c r="AU937" s="2">
        <f t="shared" si="950"/>
        <v>0</v>
      </c>
      <c r="AW937" s="1"/>
      <c r="AX937" s="1"/>
      <c r="AY937" s="1"/>
      <c r="AZ937" s="2">
        <f t="shared" si="946"/>
        <v>0</v>
      </c>
      <c r="BA937" s="2">
        <f>SUM(AF937,AH937,-AZ937,-Table19[[#This Row],[Sale Fee]])</f>
        <v>0</v>
      </c>
      <c r="BC937" s="1"/>
      <c r="BD937" s="1"/>
      <c r="BE937" s="1"/>
    </row>
    <row r="938" spans="1:57" x14ac:dyDescent="0.25">
      <c r="A938" s="1"/>
      <c r="B938" s="1"/>
      <c r="E938" s="4"/>
      <c r="F938" s="4"/>
      <c r="Q938" s="1"/>
      <c r="R938" s="1"/>
      <c r="S938" s="1"/>
      <c r="U938" s="1"/>
      <c r="V938" s="1"/>
      <c r="W938" s="1">
        <f t="shared" si="947"/>
        <v>0</v>
      </c>
      <c r="X938" s="1"/>
      <c r="Y938" s="1"/>
      <c r="Z938" s="1">
        <f>Table19[[#This Row],[Quantity2]]*Table19[[#This Row],[U Cost]]</f>
        <v>0</v>
      </c>
      <c r="AB938" s="1"/>
      <c r="AC938" s="1"/>
      <c r="AD938" s="1">
        <f t="shared" si="948"/>
        <v>0</v>
      </c>
      <c r="AE938" s="1"/>
      <c r="AF938" s="1">
        <f>SUM(Table19[[#This Row],[Total 
Paid]:[Shipping 
Charged]])</f>
        <v>0</v>
      </c>
      <c r="AG938" s="1"/>
      <c r="AH938" s="1"/>
      <c r="AI938" s="1">
        <f t="shared" si="949"/>
        <v>0</v>
      </c>
      <c r="AK938" s="1"/>
      <c r="AL938" s="1"/>
      <c r="AM938" s="1"/>
      <c r="AN938" s="1"/>
      <c r="AP938" s="30"/>
      <c r="AQ938" s="1"/>
      <c r="AR938" s="1">
        <f t="shared" si="933"/>
        <v>0</v>
      </c>
      <c r="AS938" s="1"/>
      <c r="AT938" s="1"/>
      <c r="AU938" s="2">
        <f t="shared" si="950"/>
        <v>0</v>
      </c>
      <c r="AW938" s="1"/>
      <c r="AX938" s="1"/>
      <c r="AY938" s="1"/>
      <c r="AZ938" s="2">
        <f t="shared" si="946"/>
        <v>0</v>
      </c>
      <c r="BA938" s="2">
        <f>SUM(AF938,AH938,-AZ938,-Table19[[#This Row],[Sale Fee]])</f>
        <v>0</v>
      </c>
      <c r="BC938" s="1"/>
      <c r="BD938" s="1"/>
      <c r="BE938" s="1"/>
    </row>
    <row r="939" spans="1:57" x14ac:dyDescent="0.25">
      <c r="A939" s="1"/>
      <c r="B939" s="1"/>
      <c r="E939" s="4"/>
      <c r="F939" s="4"/>
      <c r="Q939" s="1"/>
      <c r="R939" s="1"/>
      <c r="S939" s="1"/>
      <c r="U939" s="1"/>
      <c r="V939" s="1"/>
      <c r="W939" s="1">
        <f t="shared" si="947"/>
        <v>0</v>
      </c>
      <c r="X939" s="1"/>
      <c r="Y939" s="1"/>
      <c r="Z939" s="1">
        <f>Table19[[#This Row],[Quantity2]]*Table19[[#This Row],[U Cost]]</f>
        <v>0</v>
      </c>
      <c r="AB939" s="1"/>
      <c r="AC939" s="1"/>
      <c r="AD939" s="1">
        <f t="shared" si="948"/>
        <v>0</v>
      </c>
      <c r="AE939" s="1"/>
      <c r="AF939" s="1">
        <f>SUM(Table19[[#This Row],[Total 
Paid]:[Shipping 
Charged]])</f>
        <v>0</v>
      </c>
      <c r="AG939" s="1"/>
      <c r="AH939" s="1"/>
      <c r="AI939" s="1">
        <f t="shared" si="949"/>
        <v>0</v>
      </c>
      <c r="AK939" s="1"/>
      <c r="AL939" s="1"/>
      <c r="AM939" s="1"/>
      <c r="AN939" s="1"/>
      <c r="AP939" s="30"/>
      <c r="AQ939" s="1"/>
      <c r="AR939" s="1">
        <f t="shared" si="933"/>
        <v>0</v>
      </c>
      <c r="AS939" s="1"/>
      <c r="AT939" s="1"/>
      <c r="AU939" s="2">
        <f t="shared" si="950"/>
        <v>0</v>
      </c>
      <c r="AW939" s="1"/>
      <c r="AX939" s="1"/>
      <c r="AY939" s="1"/>
      <c r="AZ939" s="2">
        <f t="shared" si="946"/>
        <v>0</v>
      </c>
      <c r="BA939" s="2">
        <f>SUM(AF939,AH939,-AZ939,-Table19[[#This Row],[Sale Fee]])</f>
        <v>0</v>
      </c>
      <c r="BC939" s="1"/>
      <c r="BD939" s="1"/>
      <c r="BE939" s="1"/>
    </row>
    <row r="940" spans="1:57" x14ac:dyDescent="0.25">
      <c r="A940" s="1"/>
      <c r="B940" s="1"/>
      <c r="E940" s="4"/>
      <c r="F940" s="4"/>
      <c r="Q940" s="1"/>
      <c r="R940" s="1"/>
      <c r="S940" s="1"/>
      <c r="U940" s="1"/>
      <c r="V940" s="1"/>
      <c r="W940" s="1">
        <f t="shared" si="947"/>
        <v>0</v>
      </c>
      <c r="X940" s="1"/>
      <c r="Y940" s="1"/>
      <c r="Z940" s="1">
        <f>Table19[[#This Row],[Quantity2]]*Table19[[#This Row],[U Cost]]</f>
        <v>0</v>
      </c>
      <c r="AB940" s="1"/>
      <c r="AC940" s="1"/>
      <c r="AD940" s="1">
        <f t="shared" si="948"/>
        <v>0</v>
      </c>
      <c r="AE940" s="1"/>
      <c r="AF940" s="1">
        <f>SUM(Table19[[#This Row],[Total 
Paid]:[Shipping 
Charged]])</f>
        <v>0</v>
      </c>
      <c r="AG940" s="1"/>
      <c r="AH940" s="1"/>
      <c r="AI940" s="1">
        <f t="shared" si="949"/>
        <v>0</v>
      </c>
      <c r="AK940" s="1"/>
      <c r="AL940" s="1"/>
      <c r="AM940" s="1"/>
      <c r="AN940" s="1"/>
      <c r="AP940" s="30"/>
      <c r="AQ940" s="1"/>
      <c r="AR940" s="1">
        <f t="shared" si="933"/>
        <v>0</v>
      </c>
      <c r="AS940" s="1"/>
      <c r="AT940" s="1"/>
      <c r="AU940" s="2">
        <f t="shared" si="950"/>
        <v>0</v>
      </c>
      <c r="AW940" s="1"/>
      <c r="AX940" s="1"/>
      <c r="AY940" s="1"/>
      <c r="AZ940" s="2">
        <f t="shared" si="946"/>
        <v>0</v>
      </c>
      <c r="BA940" s="2">
        <f>SUM(AF940,AH940,-AZ940,-Table19[[#This Row],[Sale Fee]])</f>
        <v>0</v>
      </c>
      <c r="BC940" s="1"/>
      <c r="BD940" s="1"/>
      <c r="BE940" s="1"/>
    </row>
    <row r="941" spans="1:57" x14ac:dyDescent="0.25">
      <c r="A941" s="1"/>
      <c r="B941" s="1"/>
      <c r="E941" s="4"/>
      <c r="F941" s="4"/>
      <c r="Q941" s="1"/>
      <c r="R941" s="1"/>
      <c r="S941" s="1"/>
      <c r="U941" s="1"/>
      <c r="V941" s="1"/>
      <c r="W941" s="1">
        <f t="shared" si="947"/>
        <v>0</v>
      </c>
      <c r="X941" s="1"/>
      <c r="Y941" s="1"/>
      <c r="Z941" s="1">
        <f>Table19[[#This Row],[Quantity2]]*Table19[[#This Row],[U Cost]]</f>
        <v>0</v>
      </c>
      <c r="AB941" s="1"/>
      <c r="AC941" s="1"/>
      <c r="AD941" s="1">
        <f t="shared" si="948"/>
        <v>0</v>
      </c>
      <c r="AE941" s="1"/>
      <c r="AF941" s="1">
        <f>SUM(Table19[[#This Row],[Total 
Paid]:[Shipping 
Charged]])</f>
        <v>0</v>
      </c>
      <c r="AG941" s="1"/>
      <c r="AH941" s="1"/>
      <c r="AI941" s="1">
        <f t="shared" si="949"/>
        <v>0</v>
      </c>
      <c r="AK941" s="1"/>
      <c r="AL941" s="1"/>
      <c r="AM941" s="1"/>
      <c r="AN941" s="1"/>
      <c r="AP941" s="30"/>
      <c r="AQ941" s="1"/>
      <c r="AR941" s="1">
        <f t="shared" si="933"/>
        <v>0</v>
      </c>
      <c r="AS941" s="1"/>
      <c r="AT941" s="1"/>
      <c r="AU941" s="2">
        <f t="shared" si="950"/>
        <v>0</v>
      </c>
      <c r="AW941" s="1"/>
      <c r="AX941" s="1"/>
      <c r="AY941" s="1"/>
      <c r="AZ941" s="2">
        <f t="shared" si="946"/>
        <v>0</v>
      </c>
      <c r="BA941" s="2">
        <f>SUM(AF941,AH941,-AZ941,-Table19[[#This Row],[Sale Fee]])</f>
        <v>0</v>
      </c>
      <c r="BC941" s="1"/>
      <c r="BD941" s="1"/>
      <c r="BE941" s="1"/>
    </row>
    <row r="942" spans="1:57" x14ac:dyDescent="0.25">
      <c r="A942" s="1"/>
      <c r="B942" s="1"/>
      <c r="E942" s="4"/>
      <c r="F942" s="4"/>
      <c r="Q942" s="1"/>
      <c r="R942" s="1"/>
      <c r="S942" s="1"/>
      <c r="U942" s="1"/>
      <c r="V942" s="1"/>
      <c r="W942" s="1">
        <f t="shared" si="947"/>
        <v>0</v>
      </c>
      <c r="X942" s="1"/>
      <c r="Y942" s="1"/>
      <c r="Z942" s="1">
        <f>Table19[[#This Row],[Quantity2]]*Table19[[#This Row],[U Cost]]</f>
        <v>0</v>
      </c>
      <c r="AB942" s="1"/>
      <c r="AC942" s="1"/>
      <c r="AD942" s="1">
        <f t="shared" si="948"/>
        <v>0</v>
      </c>
      <c r="AE942" s="1"/>
      <c r="AF942" s="1">
        <f>SUM(Table19[[#This Row],[Total 
Paid]:[Shipping 
Charged]])</f>
        <v>0</v>
      </c>
      <c r="AG942" s="1"/>
      <c r="AH942" s="1"/>
      <c r="AI942" s="1">
        <f t="shared" si="949"/>
        <v>0</v>
      </c>
      <c r="AK942" s="1"/>
      <c r="AL942" s="1"/>
      <c r="AM942" s="1"/>
      <c r="AN942" s="1"/>
      <c r="AP942" s="30"/>
      <c r="AQ942" s="1"/>
      <c r="AR942" s="1">
        <f t="shared" si="933"/>
        <v>0</v>
      </c>
      <c r="AS942" s="1"/>
      <c r="AT942" s="1"/>
      <c r="AU942" s="2">
        <f t="shared" si="950"/>
        <v>0</v>
      </c>
      <c r="AW942" s="1"/>
      <c r="AX942" s="1"/>
      <c r="AY942" s="1"/>
      <c r="AZ942" s="2">
        <f t="shared" si="946"/>
        <v>0</v>
      </c>
      <c r="BA942" s="2">
        <f>SUM(AF942,AH942,-AZ942,-Table19[[#This Row],[Sale Fee]])</f>
        <v>0</v>
      </c>
      <c r="BC942" s="1"/>
      <c r="BD942" s="1"/>
      <c r="BE942" s="1"/>
    </row>
    <row r="943" spans="1:57" x14ac:dyDescent="0.25">
      <c r="A943" s="1"/>
      <c r="B943" s="1"/>
      <c r="E943" s="4"/>
      <c r="F943" s="4"/>
      <c r="Q943" s="1"/>
      <c r="R943" s="1"/>
      <c r="S943" s="1"/>
      <c r="U943" s="1"/>
      <c r="V943" s="1"/>
      <c r="W943" s="1">
        <f t="shared" si="947"/>
        <v>0</v>
      </c>
      <c r="X943" s="1"/>
      <c r="Y943" s="1"/>
      <c r="Z943" s="1">
        <f>Table19[[#This Row],[Quantity2]]*Table19[[#This Row],[U Cost]]</f>
        <v>0</v>
      </c>
      <c r="AB943" s="1"/>
      <c r="AC943" s="1"/>
      <c r="AD943" s="1">
        <f t="shared" si="948"/>
        <v>0</v>
      </c>
      <c r="AE943" s="1"/>
      <c r="AF943" s="1">
        <f>SUM(Table19[[#This Row],[Total 
Paid]:[Shipping 
Charged]])</f>
        <v>0</v>
      </c>
      <c r="AG943" s="1"/>
      <c r="AH943" s="1"/>
      <c r="AI943" s="1">
        <f t="shared" si="949"/>
        <v>0</v>
      </c>
      <c r="AK943" s="1"/>
      <c r="AL943" s="1"/>
      <c r="AM943" s="1"/>
      <c r="AN943" s="1"/>
      <c r="AP943" s="30"/>
      <c r="AQ943" s="1"/>
      <c r="AR943" s="1">
        <f t="shared" si="933"/>
        <v>0</v>
      </c>
      <c r="AS943" s="1"/>
      <c r="AT943" s="1"/>
      <c r="AU943" s="2">
        <f t="shared" si="950"/>
        <v>0</v>
      </c>
      <c r="AW943" s="1"/>
      <c r="AX943" s="1"/>
      <c r="AY943" s="1"/>
      <c r="AZ943" s="2">
        <f t="shared" si="946"/>
        <v>0</v>
      </c>
      <c r="BA943" s="2">
        <f>SUM(AF943,AH943,-AZ943,-Table19[[#This Row],[Sale Fee]])</f>
        <v>0</v>
      </c>
      <c r="BC943" s="1"/>
      <c r="BD943" s="1"/>
      <c r="BE943" s="1"/>
    </row>
    <row r="944" spans="1:57" x14ac:dyDescent="0.25">
      <c r="A944" s="1"/>
      <c r="B944" s="1"/>
      <c r="E944" s="4"/>
      <c r="F944" s="4"/>
      <c r="Q944" s="1"/>
      <c r="R944" s="1"/>
      <c r="S944" s="1"/>
      <c r="U944" s="1"/>
      <c r="V944" s="1"/>
      <c r="W944" s="1">
        <f t="shared" si="947"/>
        <v>0</v>
      </c>
      <c r="X944" s="1"/>
      <c r="Y944" s="1"/>
      <c r="Z944" s="1">
        <f>Table19[[#This Row],[Quantity2]]*Table19[[#This Row],[U Cost]]</f>
        <v>0</v>
      </c>
      <c r="AB944" s="1"/>
      <c r="AC944" s="1"/>
      <c r="AD944" s="1">
        <f t="shared" si="948"/>
        <v>0</v>
      </c>
      <c r="AE944" s="1"/>
      <c r="AF944" s="1">
        <f>SUM(Table19[[#This Row],[Total 
Paid]:[Shipping 
Charged]])</f>
        <v>0</v>
      </c>
      <c r="AG944" s="1"/>
      <c r="AH944" s="1"/>
      <c r="AI944" s="1">
        <f t="shared" si="949"/>
        <v>0</v>
      </c>
      <c r="AK944" s="1"/>
      <c r="AL944" s="1"/>
      <c r="AM944" s="1"/>
      <c r="AN944" s="1"/>
      <c r="AP944" s="30"/>
      <c r="AQ944" s="1"/>
      <c r="AR944" s="1">
        <f t="shared" si="933"/>
        <v>0</v>
      </c>
      <c r="AS944" s="1"/>
      <c r="AT944" s="1"/>
      <c r="AU944" s="2">
        <f t="shared" si="950"/>
        <v>0</v>
      </c>
      <c r="AW944" s="1"/>
      <c r="AX944" s="1"/>
      <c r="AY944" s="1"/>
      <c r="AZ944" s="2">
        <f t="shared" si="946"/>
        <v>0</v>
      </c>
      <c r="BA944" s="2">
        <f>SUM(AF944,AH944,-AZ944,-Table19[[#This Row],[Sale Fee]])</f>
        <v>0</v>
      </c>
      <c r="BC944" s="1"/>
      <c r="BD944" s="1"/>
      <c r="BE944" s="1"/>
    </row>
    <row r="945" spans="1:57" x14ac:dyDescent="0.25">
      <c r="A945" s="1"/>
      <c r="B945" s="1"/>
      <c r="E945" s="4"/>
      <c r="F945" s="4"/>
      <c r="Q945" s="1"/>
      <c r="R945" s="1"/>
      <c r="S945" s="1"/>
      <c r="U945" s="1"/>
      <c r="V945" s="1"/>
      <c r="W945" s="1">
        <f t="shared" si="947"/>
        <v>0</v>
      </c>
      <c r="X945" s="1"/>
      <c r="Y945" s="1"/>
      <c r="Z945" s="1">
        <f>Table19[[#This Row],[Quantity2]]*Table19[[#This Row],[U Cost]]</f>
        <v>0</v>
      </c>
      <c r="AB945" s="1"/>
      <c r="AC945" s="1"/>
      <c r="AD945" s="1">
        <f t="shared" si="948"/>
        <v>0</v>
      </c>
      <c r="AE945" s="1"/>
      <c r="AF945" s="1">
        <f>SUM(Table19[[#This Row],[Total 
Paid]:[Shipping 
Charged]])</f>
        <v>0</v>
      </c>
      <c r="AG945" s="1"/>
      <c r="AH945" s="1"/>
      <c r="AI945" s="1">
        <f t="shared" si="949"/>
        <v>0</v>
      </c>
      <c r="AK945" s="1"/>
      <c r="AL945" s="1"/>
      <c r="AM945" s="1"/>
      <c r="AN945" s="1"/>
      <c r="AP945" s="30"/>
      <c r="AQ945" s="1"/>
      <c r="AR945" s="1">
        <f t="shared" si="933"/>
        <v>0</v>
      </c>
      <c r="AS945" s="1"/>
      <c r="AT945" s="1"/>
      <c r="AU945" s="2">
        <f t="shared" si="950"/>
        <v>0</v>
      </c>
      <c r="AW945" s="1"/>
      <c r="AX945" s="1"/>
      <c r="AY945" s="1"/>
      <c r="AZ945" s="2">
        <f t="shared" si="946"/>
        <v>0</v>
      </c>
      <c r="BA945" s="2">
        <f>SUM(AF945,AH945,-AZ945,-Table19[[#This Row],[Sale Fee]])</f>
        <v>0</v>
      </c>
      <c r="BC945" s="1"/>
      <c r="BD945" s="1"/>
      <c r="BE945" s="1"/>
    </row>
    <row r="946" spans="1:57" x14ac:dyDescent="0.25">
      <c r="A946" s="1"/>
      <c r="B946" s="1"/>
      <c r="E946" s="4"/>
      <c r="F946" s="4"/>
      <c r="Q946" s="1"/>
      <c r="R946" s="1"/>
      <c r="S946" s="1"/>
      <c r="U946" s="1"/>
      <c r="V946" s="1"/>
      <c r="W946" s="1">
        <f t="shared" si="947"/>
        <v>0</v>
      </c>
      <c r="X946" s="1"/>
      <c r="Y946" s="1"/>
      <c r="Z946" s="1">
        <f>Table19[[#This Row],[Quantity2]]*Table19[[#This Row],[U Cost]]</f>
        <v>0</v>
      </c>
      <c r="AB946" s="1"/>
      <c r="AC946" s="1"/>
      <c r="AD946" s="1">
        <f t="shared" si="948"/>
        <v>0</v>
      </c>
      <c r="AE946" s="1"/>
      <c r="AF946" s="1">
        <f>SUM(Table19[[#This Row],[Total 
Paid]:[Shipping 
Charged]])</f>
        <v>0</v>
      </c>
      <c r="AG946" s="1"/>
      <c r="AH946" s="1"/>
      <c r="AI946" s="1">
        <f t="shared" si="949"/>
        <v>0</v>
      </c>
      <c r="AK946" s="1"/>
      <c r="AL946" s="1"/>
      <c r="AM946" s="1"/>
      <c r="AN946" s="1"/>
      <c r="AP946" s="30"/>
      <c r="AQ946" s="1"/>
      <c r="AR946" s="1">
        <f t="shared" si="933"/>
        <v>0</v>
      </c>
      <c r="AS946" s="1"/>
      <c r="AT946" s="1"/>
      <c r="AU946" s="2">
        <f t="shared" si="950"/>
        <v>0</v>
      </c>
      <c r="AW946" s="1"/>
      <c r="AX946" s="1"/>
      <c r="AY946" s="1"/>
      <c r="AZ946" s="2">
        <f t="shared" si="946"/>
        <v>0</v>
      </c>
      <c r="BA946" s="2">
        <f>SUM(AF946,AH946,-AZ946,-Table19[[#This Row],[Sale Fee]])</f>
        <v>0</v>
      </c>
      <c r="BC946" s="1"/>
      <c r="BD946" s="1"/>
      <c r="BE946" s="1"/>
    </row>
    <row r="947" spans="1:57" x14ac:dyDescent="0.25">
      <c r="A947" s="1"/>
      <c r="B947" s="1"/>
      <c r="E947" s="4"/>
      <c r="F947" s="4"/>
      <c r="Q947" s="1"/>
      <c r="R947" s="1"/>
      <c r="S947" s="1"/>
      <c r="U947" s="1"/>
      <c r="V947" s="1"/>
      <c r="W947" s="1">
        <f t="shared" si="947"/>
        <v>0</v>
      </c>
      <c r="X947" s="1"/>
      <c r="Y947" s="1"/>
      <c r="Z947" s="1">
        <f>Table19[[#This Row],[Quantity2]]*Table19[[#This Row],[U Cost]]</f>
        <v>0</v>
      </c>
      <c r="AB947" s="1"/>
      <c r="AC947" s="1"/>
      <c r="AD947" s="1">
        <f t="shared" si="948"/>
        <v>0</v>
      </c>
      <c r="AE947" s="1"/>
      <c r="AF947" s="1">
        <f>SUM(Table19[[#This Row],[Total 
Paid]:[Shipping 
Charged]])</f>
        <v>0</v>
      </c>
      <c r="AG947" s="1"/>
      <c r="AH947" s="1"/>
      <c r="AI947" s="1">
        <f t="shared" si="949"/>
        <v>0</v>
      </c>
      <c r="AK947" s="1"/>
      <c r="AL947" s="1"/>
      <c r="AM947" s="1"/>
      <c r="AN947" s="1"/>
      <c r="AP947" s="30"/>
      <c r="AQ947" s="1"/>
      <c r="AR947" s="1">
        <f t="shared" si="933"/>
        <v>0</v>
      </c>
      <c r="AS947" s="1"/>
      <c r="AT947" s="1"/>
      <c r="AU947" s="2">
        <f t="shared" si="950"/>
        <v>0</v>
      </c>
      <c r="AW947" s="1"/>
      <c r="AX947" s="1"/>
      <c r="AY947" s="1"/>
      <c r="AZ947" s="2">
        <f t="shared" si="946"/>
        <v>0</v>
      </c>
      <c r="BA947" s="2">
        <f>SUM(AF947,AH947,-AZ947,-Table19[[#This Row],[Sale Fee]])</f>
        <v>0</v>
      </c>
      <c r="BC947" s="1"/>
      <c r="BD947" s="1"/>
      <c r="BE947" s="1"/>
    </row>
    <row r="948" spans="1:57" x14ac:dyDescent="0.25">
      <c r="A948" s="1"/>
      <c r="B948" s="1"/>
      <c r="E948" s="4"/>
      <c r="F948" s="4"/>
      <c r="Q948" s="1"/>
      <c r="R948" s="1"/>
      <c r="S948" s="1"/>
      <c r="U948" s="1"/>
      <c r="V948" s="1"/>
      <c r="W948" s="1">
        <f t="shared" si="947"/>
        <v>0</v>
      </c>
      <c r="X948" s="1"/>
      <c r="Y948" s="1"/>
      <c r="Z948" s="1">
        <f>Table19[[#This Row],[Quantity2]]*Table19[[#This Row],[U Cost]]</f>
        <v>0</v>
      </c>
      <c r="AB948" s="1"/>
      <c r="AC948" s="1"/>
      <c r="AD948" s="1">
        <f t="shared" si="948"/>
        <v>0</v>
      </c>
      <c r="AE948" s="1"/>
      <c r="AF948" s="1">
        <f>SUM(Table19[[#This Row],[Total 
Paid]:[Shipping 
Charged]])</f>
        <v>0</v>
      </c>
      <c r="AG948" s="1"/>
      <c r="AH948" s="1"/>
      <c r="AI948" s="1">
        <f t="shared" si="949"/>
        <v>0</v>
      </c>
      <c r="AK948" s="1"/>
      <c r="AL948" s="1"/>
      <c r="AM948" s="1"/>
      <c r="AN948" s="1"/>
      <c r="AP948" s="30"/>
      <c r="AQ948" s="1"/>
      <c r="AR948" s="1">
        <f t="shared" si="933"/>
        <v>0</v>
      </c>
      <c r="AS948" s="1"/>
      <c r="AT948" s="1"/>
      <c r="AU948" s="2">
        <f t="shared" si="950"/>
        <v>0</v>
      </c>
      <c r="AW948" s="1"/>
      <c r="AX948" s="1"/>
      <c r="AY948" s="1"/>
      <c r="AZ948" s="2">
        <f t="shared" si="946"/>
        <v>0</v>
      </c>
      <c r="BA948" s="2">
        <f>SUM(AF948,AH948,-AZ948,-Table19[[#This Row],[Sale Fee]])</f>
        <v>0</v>
      </c>
      <c r="BC948" s="1"/>
      <c r="BD948" s="1"/>
      <c r="BE948" s="1"/>
    </row>
    <row r="949" spans="1:57" x14ac:dyDescent="0.25">
      <c r="A949" s="1"/>
      <c r="B949" s="1"/>
      <c r="E949" s="4"/>
      <c r="F949" s="4"/>
      <c r="Q949" s="1"/>
      <c r="R949" s="1"/>
      <c r="S949" s="1"/>
      <c r="U949" s="1"/>
      <c r="V949" s="1"/>
      <c r="W949" s="1">
        <f t="shared" si="947"/>
        <v>0</v>
      </c>
      <c r="X949" s="1"/>
      <c r="Y949" s="1"/>
      <c r="Z949" s="1">
        <f>Table19[[#This Row],[Quantity2]]*Table19[[#This Row],[U Cost]]</f>
        <v>0</v>
      </c>
      <c r="AB949" s="1"/>
      <c r="AC949" s="1"/>
      <c r="AD949" s="1">
        <f t="shared" si="948"/>
        <v>0</v>
      </c>
      <c r="AE949" s="1"/>
      <c r="AF949" s="1">
        <f>SUM(Table19[[#This Row],[Total 
Paid]:[Shipping 
Charged]])</f>
        <v>0</v>
      </c>
      <c r="AG949" s="1"/>
      <c r="AH949" s="1"/>
      <c r="AI949" s="1">
        <f t="shared" si="949"/>
        <v>0</v>
      </c>
      <c r="AK949" s="1"/>
      <c r="AL949" s="1"/>
      <c r="AM949" s="1"/>
      <c r="AN949" s="1"/>
      <c r="AP949" s="30"/>
      <c r="AQ949" s="1"/>
      <c r="AR949" s="1">
        <f t="shared" si="933"/>
        <v>0</v>
      </c>
      <c r="AS949" s="1"/>
      <c r="AT949" s="1"/>
      <c r="AU949" s="2">
        <f t="shared" si="950"/>
        <v>0</v>
      </c>
      <c r="AW949" s="1"/>
      <c r="AX949" s="1"/>
      <c r="AY949" s="1"/>
      <c r="AZ949" s="2">
        <f t="shared" si="946"/>
        <v>0</v>
      </c>
      <c r="BA949" s="2">
        <f>SUM(AF949,AH949,-AZ949,-Table19[[#This Row],[Sale Fee]])</f>
        <v>0</v>
      </c>
      <c r="BC949" s="1"/>
      <c r="BD949" s="1"/>
      <c r="BE949" s="1"/>
    </row>
    <row r="950" spans="1:57" x14ac:dyDescent="0.25">
      <c r="A950" s="1"/>
      <c r="B950" s="1"/>
      <c r="E950" s="4"/>
      <c r="F950" s="4"/>
      <c r="Q950" s="1"/>
      <c r="R950" s="1"/>
      <c r="S950" s="1"/>
      <c r="U950" s="1"/>
      <c r="V950" s="1"/>
      <c r="W950" s="1">
        <f t="shared" si="947"/>
        <v>0</v>
      </c>
      <c r="X950" s="1"/>
      <c r="Y950" s="1"/>
      <c r="Z950" s="1">
        <f>Table19[[#This Row],[Quantity2]]*Table19[[#This Row],[U Cost]]</f>
        <v>0</v>
      </c>
      <c r="AB950" s="1"/>
      <c r="AC950" s="1"/>
      <c r="AD950" s="1">
        <f t="shared" si="948"/>
        <v>0</v>
      </c>
      <c r="AE950" s="1"/>
      <c r="AF950" s="1">
        <f>SUM(Table19[[#This Row],[Total 
Paid]:[Shipping 
Charged]])</f>
        <v>0</v>
      </c>
      <c r="AG950" s="1"/>
      <c r="AH950" s="1"/>
      <c r="AI950" s="1">
        <f t="shared" si="949"/>
        <v>0</v>
      </c>
      <c r="AK950" s="1"/>
      <c r="AL950" s="1"/>
      <c r="AM950" s="1"/>
      <c r="AN950" s="1"/>
      <c r="AP950" s="30"/>
      <c r="AQ950" s="1"/>
      <c r="AR950" s="1">
        <f t="shared" si="933"/>
        <v>0</v>
      </c>
      <c r="AS950" s="1"/>
      <c r="AT950" s="1"/>
      <c r="AU950" s="2">
        <f t="shared" si="950"/>
        <v>0</v>
      </c>
      <c r="AW950" s="1"/>
      <c r="AX950" s="1"/>
      <c r="AY950" s="1"/>
      <c r="AZ950" s="2">
        <f t="shared" si="946"/>
        <v>0</v>
      </c>
      <c r="BA950" s="2">
        <f>SUM(AF950,AH950,-AZ950,-Table19[[#This Row],[Sale Fee]])</f>
        <v>0</v>
      </c>
      <c r="BC950" s="1"/>
      <c r="BD950" s="1"/>
      <c r="BE950" s="1"/>
    </row>
    <row r="951" spans="1:57" x14ac:dyDescent="0.25">
      <c r="A951" s="1"/>
      <c r="B951" s="1"/>
      <c r="E951" s="4"/>
      <c r="F951" s="4"/>
      <c r="Q951" s="1"/>
      <c r="R951" s="1"/>
      <c r="S951" s="1"/>
      <c r="U951" s="1"/>
      <c r="V951" s="1"/>
      <c r="W951" s="1">
        <f t="shared" si="947"/>
        <v>0</v>
      </c>
      <c r="X951" s="1"/>
      <c r="Y951" s="1"/>
      <c r="Z951" s="1">
        <f>Table19[[#This Row],[Quantity2]]*Table19[[#This Row],[U Cost]]</f>
        <v>0</v>
      </c>
      <c r="AB951" s="1"/>
      <c r="AC951" s="1"/>
      <c r="AD951" s="1">
        <f t="shared" si="948"/>
        <v>0</v>
      </c>
      <c r="AE951" s="1"/>
      <c r="AF951" s="1">
        <f>SUM(Table19[[#This Row],[Total 
Paid]:[Shipping 
Charged]])</f>
        <v>0</v>
      </c>
      <c r="AG951" s="1"/>
      <c r="AH951" s="1"/>
      <c r="AI951" s="1">
        <f t="shared" si="949"/>
        <v>0</v>
      </c>
      <c r="AK951" s="1"/>
      <c r="AL951" s="1"/>
      <c r="AM951" s="1"/>
      <c r="AN951" s="1"/>
      <c r="AP951" s="30"/>
      <c r="AQ951" s="1"/>
      <c r="AR951" s="1">
        <f t="shared" si="933"/>
        <v>0</v>
      </c>
      <c r="AS951" s="1"/>
      <c r="AT951" s="1"/>
      <c r="AU951" s="2">
        <f t="shared" si="950"/>
        <v>0</v>
      </c>
      <c r="AW951" s="1"/>
      <c r="AX951" s="1"/>
      <c r="AY951" s="1"/>
      <c r="AZ951" s="2">
        <f t="shared" si="946"/>
        <v>0</v>
      </c>
      <c r="BA951" s="2">
        <f>SUM(AF951,AH951,-AZ951,-Table19[[#This Row],[Sale Fee]])</f>
        <v>0</v>
      </c>
      <c r="BC951" s="1"/>
      <c r="BD951" s="1"/>
      <c r="BE951" s="1"/>
    </row>
    <row r="952" spans="1:57" x14ac:dyDescent="0.25">
      <c r="A952" s="1"/>
      <c r="B952" s="1"/>
      <c r="E952" s="4"/>
      <c r="F952" s="4"/>
      <c r="Q952" s="1"/>
      <c r="R952" s="1"/>
      <c r="S952" s="1"/>
      <c r="U952" s="1"/>
      <c r="V952" s="1"/>
      <c r="W952" s="1">
        <f t="shared" si="947"/>
        <v>0</v>
      </c>
      <c r="X952" s="1"/>
      <c r="Y952" s="1"/>
      <c r="Z952" s="1">
        <f>Table19[[#This Row],[Quantity2]]*Table19[[#This Row],[U Cost]]</f>
        <v>0</v>
      </c>
      <c r="AB952" s="1"/>
      <c r="AC952" s="1"/>
      <c r="AD952" s="1">
        <f t="shared" si="948"/>
        <v>0</v>
      </c>
      <c r="AE952" s="1"/>
      <c r="AF952" s="1">
        <f>SUM(Table19[[#This Row],[Total 
Paid]:[Shipping 
Charged]])</f>
        <v>0</v>
      </c>
      <c r="AG952" s="1"/>
      <c r="AH952" s="1"/>
      <c r="AI952" s="1">
        <f t="shared" si="949"/>
        <v>0</v>
      </c>
      <c r="AK952" s="1"/>
      <c r="AL952" s="1"/>
      <c r="AM952" s="1"/>
      <c r="AN952" s="1"/>
      <c r="AP952" s="30"/>
      <c r="AQ952" s="1"/>
      <c r="AR952" s="1">
        <f t="shared" si="933"/>
        <v>0</v>
      </c>
      <c r="AS952" s="1"/>
      <c r="AT952" s="1"/>
      <c r="AU952" s="2">
        <f t="shared" si="950"/>
        <v>0</v>
      </c>
      <c r="AW952" s="1"/>
      <c r="AX952" s="1"/>
      <c r="AY952" s="1"/>
      <c r="AZ952" s="2">
        <f t="shared" si="946"/>
        <v>0</v>
      </c>
      <c r="BA952" s="2">
        <f>SUM(AF952,AH952,-AZ952,-Table19[[#This Row],[Sale Fee]])</f>
        <v>0</v>
      </c>
      <c r="BC952" s="1"/>
      <c r="BD952" s="1"/>
      <c r="BE952" s="1"/>
    </row>
    <row r="953" spans="1:57" x14ac:dyDescent="0.25">
      <c r="A953" s="1"/>
      <c r="B953" s="1"/>
      <c r="E953" s="4"/>
      <c r="F953" s="4"/>
      <c r="Q953" s="1"/>
      <c r="R953" s="1"/>
      <c r="S953" s="1"/>
      <c r="U953" s="1"/>
      <c r="V953" s="1"/>
      <c r="W953" s="1">
        <f t="shared" si="947"/>
        <v>0</v>
      </c>
      <c r="X953" s="1"/>
      <c r="Y953" s="1"/>
      <c r="Z953" s="1">
        <f>Table19[[#This Row],[Quantity2]]*Table19[[#This Row],[U Cost]]</f>
        <v>0</v>
      </c>
      <c r="AB953" s="1"/>
      <c r="AC953" s="1"/>
      <c r="AD953" s="1">
        <f t="shared" si="948"/>
        <v>0</v>
      </c>
      <c r="AE953" s="1"/>
      <c r="AF953" s="1">
        <f>SUM(Table19[[#This Row],[Total 
Paid]:[Shipping 
Charged]])</f>
        <v>0</v>
      </c>
      <c r="AG953" s="1"/>
      <c r="AH953" s="1"/>
      <c r="AI953" s="1">
        <f t="shared" si="949"/>
        <v>0</v>
      </c>
      <c r="AK953" s="1"/>
      <c r="AL953" s="1"/>
      <c r="AM953" s="1"/>
      <c r="AN953" s="1"/>
      <c r="AP953" s="30"/>
      <c r="AQ953" s="1"/>
      <c r="AR953" s="1">
        <f t="shared" si="933"/>
        <v>0</v>
      </c>
      <c r="AS953" s="1"/>
      <c r="AT953" s="1"/>
      <c r="AU953" s="2">
        <f t="shared" si="950"/>
        <v>0</v>
      </c>
      <c r="AW953" s="1"/>
      <c r="AX953" s="1"/>
      <c r="AY953" s="1"/>
      <c r="AZ953" s="2">
        <f t="shared" si="946"/>
        <v>0</v>
      </c>
      <c r="BA953" s="2">
        <f>SUM(AF953,AH953,-AZ953,-Table19[[#This Row],[Sale Fee]])</f>
        <v>0</v>
      </c>
      <c r="BC953" s="1"/>
      <c r="BD953" s="1"/>
      <c r="BE953" s="1"/>
    </row>
    <row r="954" spans="1:57" x14ac:dyDescent="0.25">
      <c r="A954" s="1"/>
      <c r="B954" s="1"/>
      <c r="E954" s="4"/>
      <c r="F954" s="4"/>
      <c r="Q954" s="1"/>
      <c r="R954" s="1"/>
      <c r="S954" s="1"/>
      <c r="U954" s="1"/>
      <c r="V954" s="1"/>
      <c r="W954" s="1">
        <f t="shared" si="947"/>
        <v>0</v>
      </c>
      <c r="X954" s="1"/>
      <c r="Y954" s="1"/>
      <c r="Z954" s="1">
        <f>Table19[[#This Row],[Quantity2]]*Table19[[#This Row],[U Cost]]</f>
        <v>0</v>
      </c>
      <c r="AB954" s="1"/>
      <c r="AC954" s="1"/>
      <c r="AD954" s="1">
        <f t="shared" si="948"/>
        <v>0</v>
      </c>
      <c r="AE954" s="1"/>
      <c r="AF954" s="1">
        <f>SUM(Table19[[#This Row],[Total 
Paid]:[Shipping 
Charged]])</f>
        <v>0</v>
      </c>
      <c r="AG954" s="1"/>
      <c r="AH954" s="1"/>
      <c r="AI954" s="1">
        <f t="shared" si="949"/>
        <v>0</v>
      </c>
      <c r="AK954" s="1"/>
      <c r="AL954" s="1"/>
      <c r="AM954" s="1"/>
      <c r="AN954" s="1"/>
      <c r="AP954" s="30"/>
      <c r="AQ954" s="1"/>
      <c r="AR954" s="1">
        <f t="shared" si="933"/>
        <v>0</v>
      </c>
      <c r="AS954" s="1"/>
      <c r="AT954" s="1"/>
      <c r="AU954" s="2">
        <f t="shared" si="950"/>
        <v>0</v>
      </c>
      <c r="AW954" s="1"/>
      <c r="AX954" s="1"/>
      <c r="AY954" s="1"/>
      <c r="AZ954" s="2">
        <f t="shared" si="946"/>
        <v>0</v>
      </c>
      <c r="BA954" s="2">
        <f>SUM(AF954,AH954,-AZ954,-Table19[[#This Row],[Sale Fee]])</f>
        <v>0</v>
      </c>
      <c r="BC954" s="1"/>
      <c r="BD954" s="1"/>
      <c r="BE954" s="1"/>
    </row>
    <row r="955" spans="1:57" x14ac:dyDescent="0.25">
      <c r="A955" s="1"/>
      <c r="B955" s="1"/>
      <c r="E955" s="4"/>
      <c r="F955" s="4"/>
      <c r="Q955" s="1"/>
      <c r="R955" s="1"/>
      <c r="S955" s="1"/>
      <c r="U955" s="1"/>
      <c r="V955" s="1"/>
      <c r="W955" s="1">
        <f t="shared" si="947"/>
        <v>0</v>
      </c>
      <c r="X955" s="1"/>
      <c r="Y955" s="1"/>
      <c r="Z955" s="1">
        <f>Table19[[#This Row],[Quantity2]]*Table19[[#This Row],[U Cost]]</f>
        <v>0</v>
      </c>
      <c r="AB955" s="1"/>
      <c r="AC955" s="1"/>
      <c r="AD955" s="1">
        <f t="shared" si="948"/>
        <v>0</v>
      </c>
      <c r="AE955" s="1"/>
      <c r="AF955" s="1">
        <f>SUM(Table19[[#This Row],[Total 
Paid]:[Shipping 
Charged]])</f>
        <v>0</v>
      </c>
      <c r="AG955" s="1"/>
      <c r="AH955" s="1"/>
      <c r="AI955" s="1">
        <f t="shared" si="949"/>
        <v>0</v>
      </c>
      <c r="AK955" s="1"/>
      <c r="AL955" s="1"/>
      <c r="AM955" s="1"/>
      <c r="AN955" s="1"/>
      <c r="AP955" s="30"/>
      <c r="AQ955" s="1"/>
      <c r="AR955" s="1">
        <f t="shared" si="933"/>
        <v>0</v>
      </c>
      <c r="AS955" s="1"/>
      <c r="AT955" s="1"/>
      <c r="AU955" s="2">
        <f t="shared" si="950"/>
        <v>0</v>
      </c>
      <c r="AW955" s="1"/>
      <c r="AX955" s="1"/>
      <c r="AY955" s="1"/>
      <c r="AZ955" s="2">
        <f t="shared" si="946"/>
        <v>0</v>
      </c>
      <c r="BA955" s="2">
        <f>SUM(AF955,AH955,-AZ955,-Table19[[#This Row],[Sale Fee]])</f>
        <v>0</v>
      </c>
      <c r="BC955" s="1"/>
      <c r="BD955" s="1"/>
      <c r="BE955" s="1"/>
    </row>
    <row r="956" spans="1:57" x14ac:dyDescent="0.25">
      <c r="A956" s="1"/>
      <c r="B956" s="1"/>
      <c r="E956" s="4"/>
      <c r="F956" s="4"/>
      <c r="Q956" s="1"/>
      <c r="R956" s="1"/>
      <c r="S956" s="1"/>
      <c r="U956" s="1"/>
      <c r="V956" s="1"/>
      <c r="W956" s="1">
        <f t="shared" si="947"/>
        <v>0</v>
      </c>
      <c r="X956" s="1"/>
      <c r="Y956" s="1"/>
      <c r="Z956" s="1">
        <f>Table19[[#This Row],[Quantity2]]*Table19[[#This Row],[U Cost]]</f>
        <v>0</v>
      </c>
      <c r="AB956" s="1"/>
      <c r="AC956" s="1"/>
      <c r="AD956" s="1">
        <f t="shared" si="948"/>
        <v>0</v>
      </c>
      <c r="AE956" s="1"/>
      <c r="AF956" s="1">
        <f>SUM(Table19[[#This Row],[Total 
Paid]:[Shipping 
Charged]])</f>
        <v>0</v>
      </c>
      <c r="AG956" s="1"/>
      <c r="AH956" s="1"/>
      <c r="AI956" s="1">
        <f t="shared" si="949"/>
        <v>0</v>
      </c>
      <c r="AK956" s="1"/>
      <c r="AL956" s="1"/>
      <c r="AM956" s="1"/>
      <c r="AN956" s="1"/>
      <c r="AP956" s="30"/>
      <c r="AQ956" s="1"/>
      <c r="AR956" s="1">
        <f t="shared" si="933"/>
        <v>0</v>
      </c>
      <c r="AS956" s="1"/>
      <c r="AT956" s="1"/>
      <c r="AU956" s="2">
        <f t="shared" si="950"/>
        <v>0</v>
      </c>
      <c r="AW956" s="1"/>
      <c r="AX956" s="1"/>
      <c r="AY956" s="1"/>
      <c r="AZ956" s="2">
        <f t="shared" si="946"/>
        <v>0</v>
      </c>
      <c r="BA956" s="2">
        <f>SUM(AF956,AH956,-AZ956,-Table19[[#This Row],[Sale Fee]])</f>
        <v>0</v>
      </c>
      <c r="BC956" s="1"/>
      <c r="BD956" s="1"/>
      <c r="BE956" s="1"/>
    </row>
    <row r="957" spans="1:57" x14ac:dyDescent="0.25">
      <c r="A957" s="1"/>
      <c r="B957" s="1"/>
      <c r="E957" s="4"/>
      <c r="F957" s="4"/>
      <c r="Q957" s="1"/>
      <c r="R957" s="1"/>
      <c r="S957" s="1"/>
      <c r="U957" s="1"/>
      <c r="V957" s="1"/>
      <c r="W957" s="1">
        <f t="shared" si="947"/>
        <v>0</v>
      </c>
      <c r="X957" s="1"/>
      <c r="Y957" s="1"/>
      <c r="Z957" s="1">
        <f>Table19[[#This Row],[Quantity2]]*Table19[[#This Row],[U Cost]]</f>
        <v>0</v>
      </c>
      <c r="AB957" s="1"/>
      <c r="AC957" s="1"/>
      <c r="AD957" s="1">
        <f t="shared" si="948"/>
        <v>0</v>
      </c>
      <c r="AE957" s="1"/>
      <c r="AF957" s="1">
        <f>SUM(Table19[[#This Row],[Total 
Paid]:[Shipping 
Charged]])</f>
        <v>0</v>
      </c>
      <c r="AG957" s="1"/>
      <c r="AH957" s="1"/>
      <c r="AI957" s="1">
        <f t="shared" si="949"/>
        <v>0</v>
      </c>
      <c r="AK957" s="1"/>
      <c r="AL957" s="1"/>
      <c r="AM957" s="1"/>
      <c r="AN957" s="1"/>
      <c r="AP957" s="30"/>
      <c r="AQ957" s="1"/>
      <c r="AR957" s="1">
        <f t="shared" si="933"/>
        <v>0</v>
      </c>
      <c r="AS957" s="1"/>
      <c r="AT957" s="1"/>
      <c r="AU957" s="2">
        <f t="shared" si="950"/>
        <v>0</v>
      </c>
      <c r="AW957" s="1"/>
      <c r="AX957" s="1"/>
      <c r="AY957" s="1"/>
      <c r="AZ957" s="2">
        <f t="shared" si="946"/>
        <v>0</v>
      </c>
      <c r="BA957" s="2">
        <f>SUM(AF957,AH957,-AZ957,-Table19[[#This Row],[Sale Fee]])</f>
        <v>0</v>
      </c>
      <c r="BC957" s="1"/>
      <c r="BD957" s="1"/>
      <c r="BE957" s="1"/>
    </row>
    <row r="958" spans="1:57" x14ac:dyDescent="0.25">
      <c r="A958" s="1"/>
      <c r="B958" s="1"/>
      <c r="E958" s="4"/>
      <c r="F958" s="4"/>
      <c r="Q958" s="1"/>
      <c r="R958" s="1"/>
      <c r="S958" s="1"/>
      <c r="U958" s="1"/>
      <c r="V958" s="1"/>
      <c r="W958" s="1">
        <f t="shared" si="947"/>
        <v>0</v>
      </c>
      <c r="X958" s="1"/>
      <c r="Y958" s="1"/>
      <c r="Z958" s="1">
        <f>Table19[[#This Row],[Quantity2]]*Table19[[#This Row],[U Cost]]</f>
        <v>0</v>
      </c>
      <c r="AB958" s="1"/>
      <c r="AC958" s="1"/>
      <c r="AD958" s="1">
        <f t="shared" si="948"/>
        <v>0</v>
      </c>
      <c r="AE958" s="1"/>
      <c r="AF958" s="1">
        <f>SUM(Table19[[#This Row],[Total 
Paid]:[Shipping 
Charged]])</f>
        <v>0</v>
      </c>
      <c r="AG958" s="1"/>
      <c r="AH958" s="1"/>
      <c r="AI958" s="1">
        <f t="shared" si="949"/>
        <v>0</v>
      </c>
      <c r="AK958" s="1"/>
      <c r="AL958" s="1"/>
      <c r="AM958" s="1"/>
      <c r="AN958" s="1"/>
      <c r="AP958" s="30"/>
      <c r="AQ958" s="1"/>
      <c r="AR958" s="1">
        <f t="shared" si="933"/>
        <v>0</v>
      </c>
      <c r="AS958" s="1"/>
      <c r="AT958" s="1"/>
      <c r="AU958" s="2">
        <f t="shared" si="950"/>
        <v>0</v>
      </c>
      <c r="AW958" s="1"/>
      <c r="AX958" s="1"/>
      <c r="AY958" s="1"/>
      <c r="AZ958" s="2">
        <f t="shared" si="946"/>
        <v>0</v>
      </c>
      <c r="BA958" s="2">
        <f>SUM(AF958,AH958,-AZ958,-Table19[[#This Row],[Sale Fee]])</f>
        <v>0</v>
      </c>
      <c r="BC958" s="1"/>
      <c r="BD958" s="1"/>
      <c r="BE958" s="1"/>
    </row>
    <row r="959" spans="1:57" x14ac:dyDescent="0.25">
      <c r="A959" s="1"/>
      <c r="B959" s="1"/>
      <c r="E959" s="4"/>
      <c r="F959" s="4"/>
      <c r="Q959" s="1"/>
      <c r="R959" s="1"/>
      <c r="S959" s="1"/>
      <c r="U959" s="1"/>
      <c r="V959" s="1"/>
      <c r="W959" s="1">
        <f t="shared" si="947"/>
        <v>0</v>
      </c>
      <c r="X959" s="1"/>
      <c r="Y959" s="1"/>
      <c r="Z959" s="1">
        <f>Table19[[#This Row],[Quantity2]]*Table19[[#This Row],[U Cost]]</f>
        <v>0</v>
      </c>
      <c r="AB959" s="1"/>
      <c r="AC959" s="1"/>
      <c r="AD959" s="1">
        <f t="shared" si="948"/>
        <v>0</v>
      </c>
      <c r="AE959" s="1"/>
      <c r="AF959" s="1">
        <f>SUM(Table19[[#This Row],[Total 
Paid]:[Shipping 
Charged]])</f>
        <v>0</v>
      </c>
      <c r="AG959" s="1"/>
      <c r="AH959" s="1"/>
      <c r="AI959" s="1">
        <f t="shared" si="949"/>
        <v>0</v>
      </c>
      <c r="AK959" s="1"/>
      <c r="AL959" s="1"/>
      <c r="AM959" s="1"/>
      <c r="AN959" s="1"/>
      <c r="AP959" s="30"/>
      <c r="AQ959" s="1"/>
      <c r="AR959" s="1">
        <f t="shared" si="933"/>
        <v>0</v>
      </c>
      <c r="AS959" s="1"/>
      <c r="AT959" s="1"/>
      <c r="AU959" s="2">
        <f t="shared" si="950"/>
        <v>0</v>
      </c>
      <c r="AW959" s="1"/>
      <c r="AX959" s="1"/>
      <c r="AY959" s="1"/>
      <c r="AZ959" s="2">
        <f t="shared" si="946"/>
        <v>0</v>
      </c>
      <c r="BA959" s="2">
        <f>SUM(AF959,AH959,-AZ959,-Table19[[#This Row],[Sale Fee]])</f>
        <v>0</v>
      </c>
      <c r="BC959" s="1"/>
      <c r="BD959" s="1"/>
      <c r="BE959" s="1"/>
    </row>
    <row r="960" spans="1:57" x14ac:dyDescent="0.25">
      <c r="A960" s="1"/>
      <c r="B960" s="1"/>
      <c r="E960" s="4"/>
      <c r="F960" s="4"/>
      <c r="Q960" s="1"/>
      <c r="R960" s="1"/>
      <c r="S960" s="1"/>
      <c r="U960" s="1"/>
      <c r="V960" s="1"/>
      <c r="W960" s="1">
        <f t="shared" si="947"/>
        <v>0</v>
      </c>
      <c r="X960" s="1"/>
      <c r="Y960" s="1"/>
      <c r="Z960" s="1">
        <f>Table19[[#This Row],[Quantity2]]*Table19[[#This Row],[U Cost]]</f>
        <v>0</v>
      </c>
      <c r="AB960" s="1"/>
      <c r="AC960" s="1"/>
      <c r="AD960" s="1">
        <f t="shared" si="948"/>
        <v>0</v>
      </c>
      <c r="AE960" s="1"/>
      <c r="AF960" s="1">
        <f>SUM(Table19[[#This Row],[Total 
Paid]:[Shipping 
Charged]])</f>
        <v>0</v>
      </c>
      <c r="AG960" s="1"/>
      <c r="AH960" s="1"/>
      <c r="AI960" s="1">
        <f t="shared" si="949"/>
        <v>0</v>
      </c>
      <c r="AK960" s="1"/>
      <c r="AL960" s="1"/>
      <c r="AM960" s="1"/>
      <c r="AN960" s="1"/>
      <c r="AP960" s="30"/>
      <c r="AQ960" s="1"/>
      <c r="AR960" s="1">
        <f t="shared" si="933"/>
        <v>0</v>
      </c>
      <c r="AS960" s="1"/>
      <c r="AT960" s="1"/>
      <c r="AU960" s="2">
        <f t="shared" si="950"/>
        <v>0</v>
      </c>
      <c r="AW960" s="1"/>
      <c r="AX960" s="1"/>
      <c r="AY960" s="1"/>
      <c r="AZ960" s="2">
        <f t="shared" si="946"/>
        <v>0</v>
      </c>
      <c r="BA960" s="2">
        <f>SUM(AF960,AH960,-AZ960,-Table19[[#This Row],[Sale Fee]])</f>
        <v>0</v>
      </c>
      <c r="BC960" s="1"/>
      <c r="BD960" s="1"/>
      <c r="BE960" s="1"/>
    </row>
    <row r="961" spans="1:57" x14ac:dyDescent="0.25">
      <c r="A961" s="1"/>
      <c r="B961" s="1"/>
      <c r="E961" s="4"/>
      <c r="F961" s="4"/>
      <c r="Q961" s="1"/>
      <c r="R961" s="1"/>
      <c r="S961" s="1"/>
      <c r="U961" s="1"/>
      <c r="V961" s="1"/>
      <c r="W961" s="1">
        <f t="shared" si="947"/>
        <v>0</v>
      </c>
      <c r="X961" s="1"/>
      <c r="Y961" s="1"/>
      <c r="Z961" s="1">
        <f>Table19[[#This Row],[Quantity2]]*Table19[[#This Row],[U Cost]]</f>
        <v>0</v>
      </c>
      <c r="AB961" s="1"/>
      <c r="AC961" s="1"/>
      <c r="AD961" s="1">
        <f t="shared" si="948"/>
        <v>0</v>
      </c>
      <c r="AE961" s="1"/>
      <c r="AF961" s="1">
        <f>SUM(Table19[[#This Row],[Total 
Paid]:[Shipping 
Charged]])</f>
        <v>0</v>
      </c>
      <c r="AG961" s="1"/>
      <c r="AH961" s="1"/>
      <c r="AI961" s="1">
        <f t="shared" si="949"/>
        <v>0</v>
      </c>
      <c r="AK961" s="1"/>
      <c r="AL961" s="1"/>
      <c r="AM961" s="1"/>
      <c r="AN961" s="1"/>
      <c r="AP961" s="30"/>
      <c r="AQ961" s="1"/>
      <c r="AR961" s="1">
        <f t="shared" si="933"/>
        <v>0</v>
      </c>
      <c r="AS961" s="1"/>
      <c r="AT961" s="1"/>
      <c r="AU961" s="2">
        <f t="shared" si="950"/>
        <v>0</v>
      </c>
      <c r="AW961" s="1"/>
      <c r="AX961" s="1"/>
      <c r="AY961" s="1"/>
      <c r="AZ961" s="2">
        <f t="shared" si="946"/>
        <v>0</v>
      </c>
      <c r="BA961" s="2">
        <f>SUM(AF961,AH961,-AZ961,-Table19[[#This Row],[Sale Fee]])</f>
        <v>0</v>
      </c>
      <c r="BC961" s="1"/>
      <c r="BD961" s="1"/>
      <c r="BE961" s="1"/>
    </row>
    <row r="962" spans="1:57" x14ac:dyDescent="0.25">
      <c r="A962" s="1"/>
      <c r="B962" s="1"/>
      <c r="E962" s="4"/>
      <c r="F962" s="4"/>
      <c r="Q962" s="1"/>
      <c r="R962" s="1"/>
      <c r="S962" s="1"/>
      <c r="U962" s="1"/>
      <c r="V962" s="1"/>
      <c r="W962" s="1">
        <f t="shared" si="947"/>
        <v>0</v>
      </c>
      <c r="X962" s="1"/>
      <c r="Y962" s="1"/>
      <c r="Z962" s="1">
        <f>Table19[[#This Row],[Quantity2]]*Table19[[#This Row],[U Cost]]</f>
        <v>0</v>
      </c>
      <c r="AB962" s="1"/>
      <c r="AC962" s="1"/>
      <c r="AD962" s="1">
        <f t="shared" si="948"/>
        <v>0</v>
      </c>
      <c r="AE962" s="1"/>
      <c r="AF962" s="1">
        <f>SUM(Table19[[#This Row],[Total 
Paid]:[Shipping 
Charged]])</f>
        <v>0</v>
      </c>
      <c r="AG962" s="1"/>
      <c r="AH962" s="1"/>
      <c r="AI962" s="1">
        <f t="shared" si="949"/>
        <v>0</v>
      </c>
      <c r="AK962" s="1"/>
      <c r="AL962" s="1"/>
      <c r="AM962" s="1"/>
      <c r="AN962" s="1"/>
      <c r="AP962" s="30"/>
      <c r="AQ962" s="1"/>
      <c r="AR962" s="1">
        <f t="shared" si="933"/>
        <v>0</v>
      </c>
      <c r="AS962" s="1"/>
      <c r="AT962" s="1"/>
      <c r="AU962" s="2">
        <f t="shared" si="950"/>
        <v>0</v>
      </c>
      <c r="AW962" s="1"/>
      <c r="AX962" s="1"/>
      <c r="AY962" s="1"/>
      <c r="AZ962" s="2">
        <f t="shared" si="946"/>
        <v>0</v>
      </c>
      <c r="BA962" s="2">
        <f>SUM(AF962,AH962,-AZ962,-Table19[[#This Row],[Sale Fee]])</f>
        <v>0</v>
      </c>
      <c r="BC962" s="1"/>
      <c r="BD962" s="1"/>
      <c r="BE962" s="1"/>
    </row>
    <row r="963" spans="1:57" x14ac:dyDescent="0.25">
      <c r="A963" s="1"/>
      <c r="B963" s="1"/>
      <c r="E963" s="4"/>
      <c r="F963" s="4"/>
      <c r="Q963" s="1"/>
      <c r="R963" s="1"/>
      <c r="S963" s="1"/>
      <c r="U963" s="1"/>
      <c r="V963" s="1"/>
      <c r="W963" s="1">
        <f t="shared" si="947"/>
        <v>0</v>
      </c>
      <c r="X963" s="1"/>
      <c r="Y963" s="1"/>
      <c r="Z963" s="1">
        <f>Table19[[#This Row],[Quantity2]]*Table19[[#This Row],[U Cost]]</f>
        <v>0</v>
      </c>
      <c r="AB963" s="1"/>
      <c r="AC963" s="1"/>
      <c r="AD963" s="1">
        <f t="shared" si="948"/>
        <v>0</v>
      </c>
      <c r="AE963" s="1"/>
      <c r="AF963" s="1">
        <f>SUM(Table19[[#This Row],[Total 
Paid]:[Shipping 
Charged]])</f>
        <v>0</v>
      </c>
      <c r="AG963" s="1"/>
      <c r="AH963" s="1"/>
      <c r="AI963" s="1">
        <f t="shared" si="949"/>
        <v>0</v>
      </c>
      <c r="AK963" s="1"/>
      <c r="AL963" s="1"/>
      <c r="AM963" s="1"/>
      <c r="AN963" s="1"/>
      <c r="AP963" s="30"/>
      <c r="AQ963" s="1"/>
      <c r="AR963" s="1">
        <f t="shared" si="933"/>
        <v>0</v>
      </c>
      <c r="AS963" s="1"/>
      <c r="AT963" s="1"/>
      <c r="AU963" s="2">
        <f t="shared" si="950"/>
        <v>0</v>
      </c>
      <c r="AW963" s="1"/>
      <c r="AX963" s="1"/>
      <c r="AY963" s="1"/>
      <c r="AZ963" s="2">
        <f t="shared" si="946"/>
        <v>0</v>
      </c>
      <c r="BA963" s="2">
        <f>SUM(AF963,AH963,-AZ963,-Table19[[#This Row],[Sale Fee]])</f>
        <v>0</v>
      </c>
      <c r="BC963" s="1"/>
      <c r="BD963" s="1"/>
      <c r="BE963" s="1"/>
    </row>
    <row r="964" spans="1:57" x14ac:dyDescent="0.25">
      <c r="A964" s="1"/>
      <c r="B964" s="1"/>
      <c r="E964" s="4"/>
      <c r="F964" s="4"/>
      <c r="Q964" s="1"/>
      <c r="R964" s="1"/>
      <c r="S964" s="1"/>
      <c r="U964" s="1"/>
      <c r="V964" s="1"/>
      <c r="W964" s="1">
        <f t="shared" si="947"/>
        <v>0</v>
      </c>
      <c r="X964" s="1"/>
      <c r="Y964" s="1"/>
      <c r="Z964" s="1">
        <f>Table19[[#This Row],[Quantity2]]*Table19[[#This Row],[U Cost]]</f>
        <v>0</v>
      </c>
      <c r="AB964" s="1"/>
      <c r="AC964" s="1"/>
      <c r="AD964" s="1">
        <f t="shared" si="948"/>
        <v>0</v>
      </c>
      <c r="AE964" s="1"/>
      <c r="AF964" s="1">
        <f>SUM(Table19[[#This Row],[Total 
Paid]:[Shipping 
Charged]])</f>
        <v>0</v>
      </c>
      <c r="AG964" s="1"/>
      <c r="AH964" s="1"/>
      <c r="AI964" s="1">
        <f t="shared" si="949"/>
        <v>0</v>
      </c>
      <c r="AK964" s="1"/>
      <c r="AL964" s="1"/>
      <c r="AM964" s="1"/>
      <c r="AN964" s="1"/>
      <c r="AP964" s="30"/>
      <c r="AQ964" s="1"/>
      <c r="AR964" s="1">
        <f t="shared" si="933"/>
        <v>0</v>
      </c>
      <c r="AS964" s="1"/>
      <c r="AT964" s="1"/>
      <c r="AU964" s="2">
        <f t="shared" si="950"/>
        <v>0</v>
      </c>
      <c r="AW964" s="1"/>
      <c r="AX964" s="1"/>
      <c r="AY964" s="1"/>
      <c r="AZ964" s="2">
        <f t="shared" si="946"/>
        <v>0</v>
      </c>
      <c r="BA964" s="2">
        <f>SUM(AF964,AH964,-AZ964,-Table19[[#This Row],[Sale Fee]])</f>
        <v>0</v>
      </c>
      <c r="BC964" s="1"/>
      <c r="BD964" s="1"/>
      <c r="BE964" s="1"/>
    </row>
    <row r="965" spans="1:57" x14ac:dyDescent="0.25">
      <c r="A965" s="1"/>
      <c r="B965" s="1"/>
      <c r="E965" s="4"/>
      <c r="F965" s="4"/>
      <c r="Q965" s="1"/>
      <c r="R965" s="1"/>
      <c r="S965" s="1"/>
      <c r="U965" s="1"/>
      <c r="V965" s="1"/>
      <c r="W965" s="1">
        <f t="shared" si="947"/>
        <v>0</v>
      </c>
      <c r="X965" s="1"/>
      <c r="Y965" s="1"/>
      <c r="Z965" s="1">
        <f>Table19[[#This Row],[Quantity2]]*Table19[[#This Row],[U Cost]]</f>
        <v>0</v>
      </c>
      <c r="AB965" s="1"/>
      <c r="AC965" s="1"/>
      <c r="AD965" s="1">
        <f t="shared" si="948"/>
        <v>0</v>
      </c>
      <c r="AE965" s="1"/>
      <c r="AF965" s="1">
        <f>SUM(Table19[[#This Row],[Total 
Paid]:[Shipping 
Charged]])</f>
        <v>0</v>
      </c>
      <c r="AG965" s="1"/>
      <c r="AH965" s="1"/>
      <c r="AI965" s="1">
        <f t="shared" si="949"/>
        <v>0</v>
      </c>
      <c r="AK965" s="1"/>
      <c r="AL965" s="1"/>
      <c r="AM965" s="1"/>
      <c r="AN965" s="1"/>
      <c r="AP965" s="30"/>
      <c r="AQ965" s="1"/>
      <c r="AR965" s="1">
        <f t="shared" si="933"/>
        <v>0</v>
      </c>
      <c r="AS965" s="1"/>
      <c r="AT965" s="1"/>
      <c r="AU965" s="2">
        <f t="shared" si="950"/>
        <v>0</v>
      </c>
      <c r="AW965" s="1"/>
      <c r="AX965" s="1"/>
      <c r="AY965" s="1"/>
      <c r="AZ965" s="2">
        <f t="shared" si="946"/>
        <v>0</v>
      </c>
      <c r="BA965" s="2">
        <f>SUM(AF965,AH965,-AZ965,-Table19[[#This Row],[Sale Fee]])</f>
        <v>0</v>
      </c>
      <c r="BC965" s="1"/>
      <c r="BD965" s="1"/>
      <c r="BE965" s="1"/>
    </row>
    <row r="966" spans="1:57" x14ac:dyDescent="0.25">
      <c r="A966" s="1"/>
      <c r="B966" s="1"/>
      <c r="E966" s="4"/>
      <c r="F966" s="4"/>
      <c r="Q966" s="1"/>
      <c r="R966" s="1"/>
      <c r="S966" s="1"/>
      <c r="U966" s="1"/>
      <c r="V966" s="1"/>
      <c r="W966" s="1">
        <f t="shared" si="947"/>
        <v>0</v>
      </c>
      <c r="X966" s="1"/>
      <c r="Y966" s="1"/>
      <c r="Z966" s="1">
        <f>Table19[[#This Row],[Quantity2]]*Table19[[#This Row],[U Cost]]</f>
        <v>0</v>
      </c>
      <c r="AB966" s="1"/>
      <c r="AC966" s="1"/>
      <c r="AD966" s="1">
        <f t="shared" si="948"/>
        <v>0</v>
      </c>
      <c r="AE966" s="1"/>
      <c r="AF966" s="1">
        <f>SUM(Table19[[#This Row],[Total 
Paid]:[Shipping 
Charged]])</f>
        <v>0</v>
      </c>
      <c r="AG966" s="1"/>
      <c r="AH966" s="1"/>
      <c r="AI966" s="1">
        <f t="shared" si="949"/>
        <v>0</v>
      </c>
      <c r="AK966" s="1"/>
      <c r="AL966" s="1"/>
      <c r="AM966" s="1"/>
      <c r="AN966" s="1"/>
      <c r="AP966" s="30"/>
      <c r="AQ966" s="1"/>
      <c r="AR966" s="1">
        <f t="shared" si="933"/>
        <v>0</v>
      </c>
      <c r="AS966" s="1"/>
      <c r="AT966" s="1"/>
      <c r="AU966" s="2">
        <f t="shared" si="950"/>
        <v>0</v>
      </c>
      <c r="AW966" s="1"/>
      <c r="AX966" s="1"/>
      <c r="AY966" s="1"/>
      <c r="AZ966" s="2">
        <f t="shared" si="946"/>
        <v>0</v>
      </c>
      <c r="BA966" s="2">
        <f>SUM(AF966,AH966,-AZ966,-Table19[[#This Row],[Sale Fee]])</f>
        <v>0</v>
      </c>
      <c r="BC966" s="1"/>
      <c r="BD966" s="1"/>
      <c r="BE966" s="1"/>
    </row>
    <row r="967" spans="1:57" x14ac:dyDescent="0.25">
      <c r="A967" s="1"/>
      <c r="B967" s="1"/>
      <c r="E967" s="4"/>
      <c r="F967" s="4"/>
      <c r="Q967" s="1"/>
      <c r="R967" s="1"/>
      <c r="S967" s="1"/>
      <c r="U967" s="1"/>
      <c r="V967" s="1"/>
      <c r="W967" s="1">
        <f t="shared" si="947"/>
        <v>0</v>
      </c>
      <c r="X967" s="1"/>
      <c r="Y967" s="1"/>
      <c r="Z967" s="1">
        <f>Table19[[#This Row],[Quantity2]]*Table19[[#This Row],[U Cost]]</f>
        <v>0</v>
      </c>
      <c r="AB967" s="1"/>
      <c r="AC967" s="1"/>
      <c r="AD967" s="1">
        <f t="shared" si="948"/>
        <v>0</v>
      </c>
      <c r="AE967" s="1"/>
      <c r="AF967" s="1">
        <f>SUM(Table19[[#This Row],[Total 
Paid]:[Shipping 
Charged]])</f>
        <v>0</v>
      </c>
      <c r="AG967" s="1"/>
      <c r="AH967" s="1"/>
      <c r="AI967" s="1">
        <f t="shared" si="949"/>
        <v>0</v>
      </c>
      <c r="AK967" s="1"/>
      <c r="AL967" s="1"/>
      <c r="AM967" s="1"/>
      <c r="AN967" s="1"/>
      <c r="AP967" s="30"/>
      <c r="AQ967" s="1"/>
      <c r="AR967" s="1">
        <f t="shared" si="933"/>
        <v>0</v>
      </c>
      <c r="AS967" s="1"/>
      <c r="AT967" s="1"/>
      <c r="AU967" s="2">
        <f t="shared" si="950"/>
        <v>0</v>
      </c>
      <c r="AW967" s="1"/>
      <c r="AX967" s="1"/>
      <c r="AY967" s="1"/>
      <c r="AZ967" s="2">
        <f t="shared" si="946"/>
        <v>0</v>
      </c>
      <c r="BA967" s="2">
        <f>SUM(AF967,AH967,-AZ967,-Table19[[#This Row],[Sale Fee]])</f>
        <v>0</v>
      </c>
      <c r="BC967" s="1"/>
      <c r="BD967" s="1"/>
      <c r="BE967" s="1"/>
    </row>
    <row r="968" spans="1:57" x14ac:dyDescent="0.25">
      <c r="A968" s="1"/>
      <c r="B968" s="1"/>
      <c r="E968" s="4"/>
      <c r="F968" s="4"/>
      <c r="Q968" s="1"/>
      <c r="R968" s="1"/>
      <c r="S968" s="1"/>
      <c r="U968" s="1"/>
      <c r="V968" s="1"/>
      <c r="W968" s="1">
        <f t="shared" si="947"/>
        <v>0</v>
      </c>
      <c r="X968" s="1"/>
      <c r="Y968" s="1"/>
      <c r="Z968" s="1">
        <f>Table19[[#This Row],[Quantity2]]*Table19[[#This Row],[U Cost]]</f>
        <v>0</v>
      </c>
      <c r="AB968" s="1"/>
      <c r="AC968" s="1"/>
      <c r="AD968" s="1">
        <f t="shared" si="948"/>
        <v>0</v>
      </c>
      <c r="AE968" s="1"/>
      <c r="AF968" s="1">
        <f>SUM(Table19[[#This Row],[Total 
Paid]:[Shipping 
Charged]])</f>
        <v>0</v>
      </c>
      <c r="AG968" s="1"/>
      <c r="AH968" s="1"/>
      <c r="AI968" s="1">
        <f t="shared" si="949"/>
        <v>0</v>
      </c>
      <c r="AK968" s="1"/>
      <c r="AL968" s="1"/>
      <c r="AM968" s="1"/>
      <c r="AN968" s="1"/>
      <c r="AP968" s="30"/>
      <c r="AQ968" s="1"/>
      <c r="AR968" s="1">
        <f t="shared" si="933"/>
        <v>0</v>
      </c>
      <c r="AS968" s="1"/>
      <c r="AT968" s="1"/>
      <c r="AU968" s="2">
        <f t="shared" si="950"/>
        <v>0</v>
      </c>
      <c r="AW968" s="1"/>
      <c r="AX968" s="1"/>
      <c r="AY968" s="1"/>
      <c r="AZ968" s="2">
        <f t="shared" si="946"/>
        <v>0</v>
      </c>
      <c r="BA968" s="2">
        <f>SUM(AF968,AH968,-AZ968,-Table19[[#This Row],[Sale Fee]])</f>
        <v>0</v>
      </c>
      <c r="BC968" s="1"/>
      <c r="BD968" s="1"/>
      <c r="BE968" s="1"/>
    </row>
    <row r="969" spans="1:57" x14ac:dyDescent="0.25">
      <c r="A969" s="1"/>
      <c r="B969" s="1"/>
      <c r="E969" s="4"/>
      <c r="F969" s="4"/>
      <c r="Q969" s="1"/>
      <c r="R969" s="1"/>
      <c r="S969" s="1"/>
      <c r="U969" s="1"/>
      <c r="V969" s="1"/>
      <c r="W969" s="1">
        <f t="shared" si="947"/>
        <v>0</v>
      </c>
      <c r="X969" s="1"/>
      <c r="Y969" s="1"/>
      <c r="Z969" s="1">
        <f>Table19[[#This Row],[Quantity2]]*Table19[[#This Row],[U Cost]]</f>
        <v>0</v>
      </c>
      <c r="AB969" s="1"/>
      <c r="AC969" s="1"/>
      <c r="AD969" s="1">
        <f t="shared" si="948"/>
        <v>0</v>
      </c>
      <c r="AE969" s="1"/>
      <c r="AF969" s="1">
        <f>SUM(Table19[[#This Row],[Total 
Paid]:[Shipping 
Charged]])</f>
        <v>0</v>
      </c>
      <c r="AG969" s="1"/>
      <c r="AH969" s="1"/>
      <c r="AI969" s="1">
        <f t="shared" si="949"/>
        <v>0</v>
      </c>
      <c r="AK969" s="1"/>
      <c r="AL969" s="1"/>
      <c r="AM969" s="1"/>
      <c r="AN969" s="1"/>
      <c r="AP969" s="30"/>
      <c r="AQ969" s="1"/>
      <c r="AR969" s="1">
        <f t="shared" si="933"/>
        <v>0</v>
      </c>
      <c r="AS969" s="1"/>
      <c r="AT969" s="1"/>
      <c r="AU969" s="2">
        <f t="shared" si="950"/>
        <v>0</v>
      </c>
      <c r="AW969" s="1"/>
      <c r="AX969" s="1"/>
      <c r="AY969" s="1"/>
      <c r="AZ969" s="2">
        <f t="shared" si="946"/>
        <v>0</v>
      </c>
      <c r="BA969" s="2">
        <f>SUM(AF969,AH969,-AZ969,-Table19[[#This Row],[Sale Fee]])</f>
        <v>0</v>
      </c>
      <c r="BC969" s="1"/>
      <c r="BD969" s="1"/>
      <c r="BE969" s="1"/>
    </row>
    <row r="970" spans="1:57" x14ac:dyDescent="0.25">
      <c r="A970" s="1"/>
      <c r="B970" s="1"/>
      <c r="E970" s="4"/>
      <c r="F970" s="4"/>
      <c r="Q970" s="1"/>
      <c r="R970" s="1"/>
      <c r="S970" s="1"/>
      <c r="U970" s="1"/>
      <c r="V970" s="1"/>
      <c r="W970" s="1">
        <f t="shared" si="947"/>
        <v>0</v>
      </c>
      <c r="X970" s="1"/>
      <c r="Y970" s="1"/>
      <c r="Z970" s="1">
        <f>Table19[[#This Row],[Quantity2]]*Table19[[#This Row],[U Cost]]</f>
        <v>0</v>
      </c>
      <c r="AB970" s="1"/>
      <c r="AC970" s="1"/>
      <c r="AD970" s="1">
        <f t="shared" si="948"/>
        <v>0</v>
      </c>
      <c r="AE970" s="1"/>
      <c r="AF970" s="1">
        <f>SUM(Table19[[#This Row],[Total 
Paid]:[Shipping 
Charged]])</f>
        <v>0</v>
      </c>
      <c r="AG970" s="1"/>
      <c r="AH970" s="1"/>
      <c r="AI970" s="1">
        <f t="shared" si="949"/>
        <v>0</v>
      </c>
      <c r="AK970" s="1"/>
      <c r="AL970" s="1"/>
      <c r="AM970" s="1"/>
      <c r="AN970" s="1"/>
      <c r="AP970" s="30"/>
      <c r="AQ970" s="1"/>
      <c r="AR970" s="1">
        <f t="shared" si="933"/>
        <v>0</v>
      </c>
      <c r="AS970" s="1"/>
      <c r="AT970" s="1"/>
      <c r="AU970" s="2">
        <f t="shared" si="950"/>
        <v>0</v>
      </c>
      <c r="AW970" s="1"/>
      <c r="AX970" s="1"/>
      <c r="AY970" s="1"/>
      <c r="AZ970" s="2">
        <f t="shared" si="946"/>
        <v>0</v>
      </c>
      <c r="BA970" s="2">
        <f>SUM(AF970,AH970,-AZ970,-Table19[[#This Row],[Sale Fee]])</f>
        <v>0</v>
      </c>
      <c r="BC970" s="1"/>
      <c r="BD970" s="1"/>
      <c r="BE970" s="1"/>
    </row>
    <row r="971" spans="1:57" x14ac:dyDescent="0.25">
      <c r="A971" s="1"/>
      <c r="B971" s="1"/>
      <c r="E971" s="4"/>
      <c r="F971" s="4"/>
      <c r="Q971" s="1"/>
      <c r="R971" s="1"/>
      <c r="S971" s="1"/>
      <c r="U971" s="1"/>
      <c r="V971" s="1"/>
      <c r="W971" s="1">
        <f t="shared" si="947"/>
        <v>0</v>
      </c>
      <c r="X971" s="1"/>
      <c r="Y971" s="1"/>
      <c r="Z971" s="1">
        <f>Table19[[#This Row],[Quantity2]]*Table19[[#This Row],[U Cost]]</f>
        <v>0</v>
      </c>
      <c r="AB971" s="1"/>
      <c r="AC971" s="1"/>
      <c r="AD971" s="1">
        <f t="shared" si="948"/>
        <v>0</v>
      </c>
      <c r="AE971" s="1"/>
      <c r="AF971" s="1">
        <f>SUM(Table19[[#This Row],[Total 
Paid]:[Shipping 
Charged]])</f>
        <v>0</v>
      </c>
      <c r="AG971" s="1"/>
      <c r="AH971" s="1"/>
      <c r="AI971" s="1">
        <f t="shared" si="949"/>
        <v>0</v>
      </c>
      <c r="AK971" s="1"/>
      <c r="AL971" s="1"/>
      <c r="AM971" s="1"/>
      <c r="AN971" s="1"/>
      <c r="AP971" s="30"/>
      <c r="AQ971" s="1"/>
      <c r="AR971" s="1">
        <f t="shared" si="933"/>
        <v>0</v>
      </c>
      <c r="AS971" s="1"/>
      <c r="AT971" s="1"/>
      <c r="AU971" s="2">
        <f t="shared" si="950"/>
        <v>0</v>
      </c>
      <c r="AW971" s="1"/>
      <c r="AX971" s="1"/>
      <c r="AY971" s="1"/>
      <c r="AZ971" s="2">
        <f t="shared" si="946"/>
        <v>0</v>
      </c>
      <c r="BA971" s="2">
        <f>SUM(AF971,AH971,-AZ971,-Table19[[#This Row],[Sale Fee]])</f>
        <v>0</v>
      </c>
      <c r="BC971" s="1"/>
      <c r="BD971" s="1"/>
      <c r="BE971" s="1"/>
    </row>
    <row r="972" spans="1:57" x14ac:dyDescent="0.25">
      <c r="A972" s="1"/>
      <c r="B972" s="1"/>
      <c r="E972" s="4"/>
      <c r="F972" s="4"/>
      <c r="Q972" s="1"/>
      <c r="R972" s="1"/>
      <c r="S972" s="1"/>
      <c r="U972" s="1"/>
      <c r="V972" s="1"/>
      <c r="W972" s="1">
        <f t="shared" si="947"/>
        <v>0</v>
      </c>
      <c r="X972" s="1"/>
      <c r="Y972" s="1"/>
      <c r="Z972" s="1">
        <f>Table19[[#This Row],[Quantity2]]*Table19[[#This Row],[U Cost]]</f>
        <v>0</v>
      </c>
      <c r="AB972" s="1"/>
      <c r="AC972" s="1"/>
      <c r="AD972" s="1">
        <f t="shared" si="948"/>
        <v>0</v>
      </c>
      <c r="AE972" s="1"/>
      <c r="AF972" s="1">
        <f>SUM(Table19[[#This Row],[Total 
Paid]:[Shipping 
Charged]])</f>
        <v>0</v>
      </c>
      <c r="AG972" s="1"/>
      <c r="AH972" s="1"/>
      <c r="AI972" s="1">
        <f t="shared" si="949"/>
        <v>0</v>
      </c>
      <c r="AK972" s="1"/>
      <c r="AL972" s="1"/>
      <c r="AM972" s="1"/>
      <c r="AN972" s="1"/>
      <c r="AP972" s="30"/>
      <c r="AQ972" s="1"/>
      <c r="AR972" s="1">
        <f t="shared" si="933"/>
        <v>0</v>
      </c>
      <c r="AS972" s="1"/>
      <c r="AT972" s="1"/>
      <c r="AU972" s="2">
        <f t="shared" si="950"/>
        <v>0</v>
      </c>
      <c r="AW972" s="1"/>
      <c r="AX972" s="1"/>
      <c r="AY972" s="1"/>
      <c r="AZ972" s="2">
        <f t="shared" si="946"/>
        <v>0</v>
      </c>
      <c r="BA972" s="2">
        <f>SUM(AF972,AH972,-AZ972,-Table19[[#This Row],[Sale Fee]])</f>
        <v>0</v>
      </c>
      <c r="BC972" s="1"/>
      <c r="BD972" s="1"/>
      <c r="BE972" s="1"/>
    </row>
    <row r="973" spans="1:57" x14ac:dyDescent="0.25">
      <c r="A973" s="1"/>
      <c r="B973" s="1"/>
      <c r="E973" s="4"/>
      <c r="F973" s="4"/>
      <c r="Q973" s="1"/>
      <c r="R973" s="1"/>
      <c r="S973" s="1"/>
      <c r="U973" s="1"/>
      <c r="V973" s="1"/>
      <c r="W973" s="1">
        <f t="shared" si="947"/>
        <v>0</v>
      </c>
      <c r="X973" s="1"/>
      <c r="Y973" s="1"/>
      <c r="Z973" s="1">
        <f>Table19[[#This Row],[Quantity2]]*Table19[[#This Row],[U Cost]]</f>
        <v>0</v>
      </c>
      <c r="AB973" s="1"/>
      <c r="AC973" s="1"/>
      <c r="AD973" s="1">
        <f t="shared" si="948"/>
        <v>0</v>
      </c>
      <c r="AE973" s="1"/>
      <c r="AF973" s="1">
        <f>SUM(Table19[[#This Row],[Total 
Paid]:[Shipping 
Charged]])</f>
        <v>0</v>
      </c>
      <c r="AG973" s="1"/>
      <c r="AH973" s="1"/>
      <c r="AI973" s="1">
        <f t="shared" si="949"/>
        <v>0</v>
      </c>
      <c r="AK973" s="1"/>
      <c r="AL973" s="1"/>
      <c r="AM973" s="1"/>
      <c r="AN973" s="1"/>
      <c r="AP973" s="30"/>
      <c r="AQ973" s="1"/>
      <c r="AR973" s="1">
        <f t="shared" si="933"/>
        <v>0</v>
      </c>
      <c r="AS973" s="1"/>
      <c r="AT973" s="1"/>
      <c r="AU973" s="2">
        <f t="shared" si="950"/>
        <v>0</v>
      </c>
      <c r="AW973" s="1"/>
      <c r="AX973" s="1"/>
      <c r="AY973" s="1"/>
      <c r="AZ973" s="2">
        <f t="shared" si="946"/>
        <v>0</v>
      </c>
      <c r="BA973" s="2">
        <f>SUM(AF973,AH973,-AZ973,-Table19[[#This Row],[Sale Fee]])</f>
        <v>0</v>
      </c>
      <c r="BC973" s="1"/>
      <c r="BD973" s="1"/>
      <c r="BE973" s="1"/>
    </row>
    <row r="974" spans="1:57" x14ac:dyDescent="0.25">
      <c r="A974" s="1"/>
      <c r="B974" s="1"/>
      <c r="E974" s="4"/>
      <c r="F974" s="4"/>
      <c r="Q974" s="1"/>
      <c r="R974" s="1"/>
      <c r="S974" s="1"/>
      <c r="U974" s="1"/>
      <c r="V974" s="1"/>
      <c r="W974" s="1">
        <f t="shared" si="947"/>
        <v>0</v>
      </c>
      <c r="X974" s="1"/>
      <c r="Y974" s="1"/>
      <c r="Z974" s="1">
        <f>Table19[[#This Row],[Quantity2]]*Table19[[#This Row],[U Cost]]</f>
        <v>0</v>
      </c>
      <c r="AB974" s="1"/>
      <c r="AC974" s="1"/>
      <c r="AD974" s="1">
        <f t="shared" si="948"/>
        <v>0</v>
      </c>
      <c r="AE974" s="1"/>
      <c r="AF974" s="1">
        <f>SUM(Table19[[#This Row],[Total 
Paid]:[Shipping 
Charged]])</f>
        <v>0</v>
      </c>
      <c r="AG974" s="1"/>
      <c r="AH974" s="1"/>
      <c r="AI974" s="1">
        <f t="shared" si="949"/>
        <v>0</v>
      </c>
      <c r="AK974" s="1"/>
      <c r="AL974" s="1"/>
      <c r="AM974" s="1"/>
      <c r="AN974" s="1"/>
      <c r="AP974" s="30"/>
      <c r="AQ974" s="1"/>
      <c r="AR974" s="1">
        <f t="shared" si="933"/>
        <v>0</v>
      </c>
      <c r="AS974" s="1"/>
      <c r="AT974" s="1"/>
      <c r="AU974" s="2">
        <f t="shared" si="950"/>
        <v>0</v>
      </c>
      <c r="AW974" s="1"/>
      <c r="AX974" s="1"/>
      <c r="AY974" s="1"/>
      <c r="AZ974" s="2">
        <f t="shared" si="946"/>
        <v>0</v>
      </c>
      <c r="BA974" s="2">
        <f>SUM(AF974,AH974,-AZ974,-Table19[[#This Row],[Sale Fee]])</f>
        <v>0</v>
      </c>
      <c r="BC974" s="1"/>
      <c r="BD974" s="1"/>
      <c r="BE974" s="1"/>
    </row>
    <row r="975" spans="1:57" x14ac:dyDescent="0.25">
      <c r="A975" s="1"/>
      <c r="B975" s="1"/>
      <c r="E975" s="4"/>
      <c r="F975" s="4"/>
      <c r="Q975" s="1"/>
      <c r="R975" s="1"/>
      <c r="S975" s="1"/>
      <c r="U975" s="1"/>
      <c r="V975" s="1"/>
      <c r="W975" s="1">
        <f t="shared" si="947"/>
        <v>0</v>
      </c>
      <c r="X975" s="1"/>
      <c r="Y975" s="1"/>
      <c r="Z975" s="1">
        <f>Table19[[#This Row],[Quantity2]]*Table19[[#This Row],[U Cost]]</f>
        <v>0</v>
      </c>
      <c r="AB975" s="1"/>
      <c r="AC975" s="1"/>
      <c r="AD975" s="1">
        <f t="shared" si="948"/>
        <v>0</v>
      </c>
      <c r="AE975" s="1"/>
      <c r="AF975" s="1">
        <f>SUM(Table19[[#This Row],[Total 
Paid]:[Shipping 
Charged]])</f>
        <v>0</v>
      </c>
      <c r="AG975" s="1"/>
      <c r="AH975" s="1"/>
      <c r="AI975" s="1">
        <f t="shared" si="949"/>
        <v>0</v>
      </c>
      <c r="AK975" s="1"/>
      <c r="AL975" s="1"/>
      <c r="AM975" s="1"/>
      <c r="AN975" s="1"/>
      <c r="AP975" s="30"/>
      <c r="AQ975" s="1"/>
      <c r="AR975" s="1">
        <f t="shared" si="933"/>
        <v>0</v>
      </c>
      <c r="AS975" s="1"/>
      <c r="AT975" s="1"/>
      <c r="AU975" s="2">
        <f t="shared" si="950"/>
        <v>0</v>
      </c>
      <c r="AW975" s="1"/>
      <c r="AX975" s="1"/>
      <c r="AY975" s="1"/>
      <c r="AZ975" s="2">
        <f t="shared" si="946"/>
        <v>0</v>
      </c>
      <c r="BA975" s="2">
        <f>SUM(AF975,AH975,-AZ975,-Table19[[#This Row],[Sale Fee]])</f>
        <v>0</v>
      </c>
      <c r="BC975" s="1"/>
      <c r="BD975" s="1"/>
      <c r="BE975" s="1"/>
    </row>
    <row r="976" spans="1:57" x14ac:dyDescent="0.25">
      <c r="A976" s="1"/>
      <c r="B976" s="1"/>
      <c r="E976" s="4"/>
      <c r="F976" s="4"/>
      <c r="Q976" s="1"/>
      <c r="R976" s="1"/>
      <c r="S976" s="1"/>
      <c r="U976" s="1"/>
      <c r="V976" s="1"/>
      <c r="W976" s="1">
        <f t="shared" si="947"/>
        <v>0</v>
      </c>
      <c r="X976" s="1"/>
      <c r="Y976" s="1"/>
      <c r="Z976" s="1">
        <f>Table19[[#This Row],[Quantity2]]*Table19[[#This Row],[U Cost]]</f>
        <v>0</v>
      </c>
      <c r="AB976" s="1"/>
      <c r="AC976" s="1"/>
      <c r="AD976" s="1">
        <f t="shared" si="948"/>
        <v>0</v>
      </c>
      <c r="AE976" s="1"/>
      <c r="AF976" s="1">
        <f>SUM(Table19[[#This Row],[Total 
Paid]:[Shipping 
Charged]])</f>
        <v>0</v>
      </c>
      <c r="AG976" s="1"/>
      <c r="AH976" s="1"/>
      <c r="AI976" s="1">
        <f t="shared" si="949"/>
        <v>0</v>
      </c>
      <c r="AK976" s="1"/>
      <c r="AL976" s="1"/>
      <c r="AM976" s="1"/>
      <c r="AN976" s="1"/>
      <c r="AP976" s="30"/>
      <c r="AQ976" s="1"/>
      <c r="AR976" s="1">
        <f t="shared" si="933"/>
        <v>0</v>
      </c>
      <c r="AS976" s="1"/>
      <c r="AT976" s="1"/>
      <c r="AU976" s="2">
        <f t="shared" si="950"/>
        <v>0</v>
      </c>
      <c r="AW976" s="1"/>
      <c r="AX976" s="1"/>
      <c r="AY976" s="1"/>
      <c r="AZ976" s="2">
        <f t="shared" ref="AZ976:AZ1039" si="951">SUM(AU976,AW976,AX976,AY976)</f>
        <v>0</v>
      </c>
      <c r="BA976" s="2">
        <f>SUM(AF976,AH976,-AZ976,-Table19[[#This Row],[Sale Fee]])</f>
        <v>0</v>
      </c>
      <c r="BC976" s="1"/>
      <c r="BD976" s="1"/>
      <c r="BE976" s="1"/>
    </row>
    <row r="977" spans="1:57" x14ac:dyDescent="0.25">
      <c r="A977" s="1"/>
      <c r="B977" s="1"/>
      <c r="E977" s="4"/>
      <c r="F977" s="4"/>
      <c r="Q977" s="1"/>
      <c r="R977" s="1"/>
      <c r="S977" s="1"/>
      <c r="U977" s="1"/>
      <c r="V977" s="1"/>
      <c r="W977" s="1">
        <f t="shared" si="947"/>
        <v>0</v>
      </c>
      <c r="X977" s="1"/>
      <c r="Y977" s="1"/>
      <c r="Z977" s="1">
        <f>Table19[[#This Row],[Quantity2]]*Table19[[#This Row],[U Cost]]</f>
        <v>0</v>
      </c>
      <c r="AB977" s="1"/>
      <c r="AC977" s="1"/>
      <c r="AD977" s="1">
        <f t="shared" si="948"/>
        <v>0</v>
      </c>
      <c r="AE977" s="1"/>
      <c r="AF977" s="1">
        <f>SUM(Table19[[#This Row],[Total 
Paid]:[Shipping 
Charged]])</f>
        <v>0</v>
      </c>
      <c r="AG977" s="1"/>
      <c r="AH977" s="1"/>
      <c r="AI977" s="1">
        <f t="shared" si="949"/>
        <v>0</v>
      </c>
      <c r="AK977" s="1"/>
      <c r="AL977" s="1"/>
      <c r="AM977" s="1"/>
      <c r="AN977" s="1"/>
      <c r="AP977" s="30"/>
      <c r="AQ977" s="1"/>
      <c r="AR977" s="1">
        <f t="shared" si="933"/>
        <v>0</v>
      </c>
      <c r="AS977" s="1"/>
      <c r="AT977" s="1"/>
      <c r="AU977" s="2">
        <f t="shared" si="950"/>
        <v>0</v>
      </c>
      <c r="AW977" s="1"/>
      <c r="AX977" s="1"/>
      <c r="AY977" s="1"/>
      <c r="AZ977" s="2">
        <f t="shared" si="951"/>
        <v>0</v>
      </c>
      <c r="BA977" s="2">
        <f>SUM(AF977,AH977,-AZ977,-Table19[[#This Row],[Sale Fee]])</f>
        <v>0</v>
      </c>
      <c r="BC977" s="1"/>
      <c r="BD977" s="1"/>
      <c r="BE977" s="1"/>
    </row>
    <row r="978" spans="1:57" x14ac:dyDescent="0.25">
      <c r="A978" s="1"/>
      <c r="B978" s="1"/>
      <c r="E978" s="4"/>
      <c r="F978" s="4"/>
      <c r="Q978" s="1"/>
      <c r="R978" s="1"/>
      <c r="S978" s="1"/>
      <c r="U978" s="1"/>
      <c r="V978" s="1"/>
      <c r="W978" s="1">
        <f t="shared" si="947"/>
        <v>0</v>
      </c>
      <c r="X978" s="1"/>
      <c r="Y978" s="1"/>
      <c r="Z978" s="1">
        <f>Table19[[#This Row],[Quantity2]]*Table19[[#This Row],[U Cost]]</f>
        <v>0</v>
      </c>
      <c r="AB978" s="1"/>
      <c r="AC978" s="1"/>
      <c r="AD978" s="1">
        <f t="shared" si="948"/>
        <v>0</v>
      </c>
      <c r="AE978" s="1"/>
      <c r="AF978" s="1">
        <f>SUM(Table19[[#This Row],[Total 
Paid]:[Shipping 
Charged]])</f>
        <v>0</v>
      </c>
      <c r="AG978" s="1"/>
      <c r="AH978" s="1"/>
      <c r="AI978" s="1">
        <f t="shared" si="949"/>
        <v>0</v>
      </c>
      <c r="AK978" s="1"/>
      <c r="AL978" s="1"/>
      <c r="AM978" s="1"/>
      <c r="AN978" s="1"/>
      <c r="AP978" s="30"/>
      <c r="AQ978" s="1"/>
      <c r="AR978" s="1">
        <f t="shared" si="933"/>
        <v>0</v>
      </c>
      <c r="AS978" s="1"/>
      <c r="AT978" s="1"/>
      <c r="AU978" s="2">
        <f t="shared" si="950"/>
        <v>0</v>
      </c>
      <c r="AW978" s="1"/>
      <c r="AX978" s="1"/>
      <c r="AY978" s="1"/>
      <c r="AZ978" s="2">
        <f t="shared" si="951"/>
        <v>0</v>
      </c>
      <c r="BA978" s="2">
        <f>SUM(AF978,AH978,-AZ978,-Table19[[#This Row],[Sale Fee]])</f>
        <v>0</v>
      </c>
      <c r="BC978" s="1"/>
      <c r="BD978" s="1"/>
      <c r="BE978" s="1"/>
    </row>
    <row r="979" spans="1:57" x14ac:dyDescent="0.25">
      <c r="A979" s="1"/>
      <c r="B979" s="1"/>
      <c r="E979" s="4"/>
      <c r="F979" s="4"/>
      <c r="Q979" s="1"/>
      <c r="R979" s="1"/>
      <c r="S979" s="1"/>
      <c r="U979" s="1"/>
      <c r="V979" s="1"/>
      <c r="W979" s="1">
        <f t="shared" si="947"/>
        <v>0</v>
      </c>
      <c r="X979" s="1"/>
      <c r="Y979" s="1"/>
      <c r="Z979" s="1">
        <f>Table19[[#This Row],[Quantity2]]*Table19[[#This Row],[U Cost]]</f>
        <v>0</v>
      </c>
      <c r="AB979" s="1"/>
      <c r="AC979" s="1"/>
      <c r="AD979" s="1">
        <f t="shared" si="948"/>
        <v>0</v>
      </c>
      <c r="AE979" s="1"/>
      <c r="AF979" s="1">
        <f>SUM(Table19[[#This Row],[Total 
Paid]:[Shipping 
Charged]])</f>
        <v>0</v>
      </c>
      <c r="AG979" s="1"/>
      <c r="AH979" s="1"/>
      <c r="AI979" s="1">
        <f t="shared" si="949"/>
        <v>0</v>
      </c>
      <c r="AK979" s="1"/>
      <c r="AL979" s="1"/>
      <c r="AM979" s="1"/>
      <c r="AN979" s="1"/>
      <c r="AP979" s="30"/>
      <c r="AQ979" s="1"/>
      <c r="AR979" s="1">
        <f t="shared" si="933"/>
        <v>0</v>
      </c>
      <c r="AS979" s="1"/>
      <c r="AT979" s="1"/>
      <c r="AU979" s="2">
        <f t="shared" si="950"/>
        <v>0</v>
      </c>
      <c r="AW979" s="1"/>
      <c r="AX979" s="1"/>
      <c r="AY979" s="1"/>
      <c r="AZ979" s="2">
        <f t="shared" si="951"/>
        <v>0</v>
      </c>
      <c r="BA979" s="2">
        <f>SUM(AF979,AH979,-AZ979,-Table19[[#This Row],[Sale Fee]])</f>
        <v>0</v>
      </c>
      <c r="BC979" s="1"/>
      <c r="BD979" s="1"/>
      <c r="BE979" s="1"/>
    </row>
    <row r="980" spans="1:57" x14ac:dyDescent="0.25">
      <c r="A980" s="1"/>
      <c r="B980" s="1"/>
      <c r="E980" s="4"/>
      <c r="F980" s="4"/>
      <c r="Q980" s="1"/>
      <c r="R980" s="1"/>
      <c r="S980" s="1"/>
      <c r="U980" s="1"/>
      <c r="V980" s="1"/>
      <c r="W980" s="1">
        <f t="shared" si="947"/>
        <v>0</v>
      </c>
      <c r="X980" s="1"/>
      <c r="Y980" s="1"/>
      <c r="Z980" s="1">
        <f>Table19[[#This Row],[Quantity2]]*Table19[[#This Row],[U Cost]]</f>
        <v>0</v>
      </c>
      <c r="AB980" s="1"/>
      <c r="AC980" s="1"/>
      <c r="AD980" s="1">
        <f t="shared" si="948"/>
        <v>0</v>
      </c>
      <c r="AE980" s="1"/>
      <c r="AF980" s="1">
        <f>SUM(Table19[[#This Row],[Total 
Paid]:[Shipping 
Charged]])</f>
        <v>0</v>
      </c>
      <c r="AG980" s="1"/>
      <c r="AH980" s="1"/>
      <c r="AI980" s="1">
        <f t="shared" si="949"/>
        <v>0</v>
      </c>
      <c r="AK980" s="1"/>
      <c r="AL980" s="1"/>
      <c r="AM980" s="1"/>
      <c r="AN980" s="1"/>
      <c r="AP980" s="30"/>
      <c r="AQ980" s="1"/>
      <c r="AR980" s="1">
        <f t="shared" si="933"/>
        <v>0</v>
      </c>
      <c r="AS980" s="1"/>
      <c r="AT980" s="1"/>
      <c r="AU980" s="2">
        <f t="shared" si="950"/>
        <v>0</v>
      </c>
      <c r="AW980" s="1"/>
      <c r="AX980" s="1"/>
      <c r="AY980" s="1"/>
      <c r="AZ980" s="2">
        <f t="shared" si="951"/>
        <v>0</v>
      </c>
      <c r="BA980" s="2">
        <f>SUM(AF980,AH980,-AZ980,-Table19[[#This Row],[Sale Fee]])</f>
        <v>0</v>
      </c>
      <c r="BC980" s="1"/>
      <c r="BD980" s="1"/>
      <c r="BE980" s="1"/>
    </row>
    <row r="981" spans="1:57" x14ac:dyDescent="0.25">
      <c r="A981" s="1"/>
      <c r="B981" s="1"/>
      <c r="E981" s="4"/>
      <c r="F981" s="4"/>
      <c r="Q981" s="1"/>
      <c r="R981" s="1"/>
      <c r="S981" s="1"/>
      <c r="U981" s="1"/>
      <c r="V981" s="1"/>
      <c r="W981" s="1">
        <f t="shared" si="947"/>
        <v>0</v>
      </c>
      <c r="X981" s="1"/>
      <c r="Y981" s="1"/>
      <c r="Z981" s="1">
        <f>Table19[[#This Row],[Quantity2]]*Table19[[#This Row],[U Cost]]</f>
        <v>0</v>
      </c>
      <c r="AB981" s="1"/>
      <c r="AC981" s="1"/>
      <c r="AD981" s="1">
        <f t="shared" si="948"/>
        <v>0</v>
      </c>
      <c r="AE981" s="1"/>
      <c r="AF981" s="1">
        <f>SUM(Table19[[#This Row],[Total 
Paid]:[Shipping 
Charged]])</f>
        <v>0</v>
      </c>
      <c r="AG981" s="1"/>
      <c r="AH981" s="1"/>
      <c r="AI981" s="1">
        <f t="shared" si="949"/>
        <v>0</v>
      </c>
      <c r="AK981" s="1"/>
      <c r="AL981" s="1"/>
      <c r="AM981" s="1"/>
      <c r="AN981" s="1"/>
      <c r="AP981" s="30"/>
      <c r="AQ981" s="1"/>
      <c r="AR981" s="1">
        <f t="shared" si="933"/>
        <v>0</v>
      </c>
      <c r="AS981" s="1"/>
      <c r="AT981" s="1"/>
      <c r="AU981" s="2">
        <f t="shared" si="950"/>
        <v>0</v>
      </c>
      <c r="AW981" s="1"/>
      <c r="AX981" s="1"/>
      <c r="AY981" s="1"/>
      <c r="AZ981" s="2">
        <f t="shared" si="951"/>
        <v>0</v>
      </c>
      <c r="BA981" s="2">
        <f>SUM(AF981,AH981,-AZ981,-Table19[[#This Row],[Sale Fee]])</f>
        <v>0</v>
      </c>
      <c r="BC981" s="1"/>
      <c r="BD981" s="1"/>
      <c r="BE981" s="1"/>
    </row>
    <row r="982" spans="1:57" x14ac:dyDescent="0.25">
      <c r="A982" s="1"/>
      <c r="B982" s="1"/>
      <c r="E982" s="4"/>
      <c r="F982" s="4"/>
      <c r="Q982" s="1"/>
      <c r="R982" s="1"/>
      <c r="S982" s="1"/>
      <c r="U982" s="1"/>
      <c r="V982" s="1"/>
      <c r="W982" s="1">
        <f t="shared" si="947"/>
        <v>0</v>
      </c>
      <c r="X982" s="1"/>
      <c r="Y982" s="1"/>
      <c r="Z982" s="1">
        <f>Table19[[#This Row],[Quantity2]]*Table19[[#This Row],[U Cost]]</f>
        <v>0</v>
      </c>
      <c r="AB982" s="1"/>
      <c r="AC982" s="1"/>
      <c r="AD982" s="1">
        <f t="shared" si="948"/>
        <v>0</v>
      </c>
      <c r="AE982" s="1"/>
      <c r="AF982" s="1">
        <f>SUM(Table19[[#This Row],[Total 
Paid]:[Shipping 
Charged]])</f>
        <v>0</v>
      </c>
      <c r="AG982" s="1"/>
      <c r="AH982" s="1"/>
      <c r="AI982" s="1">
        <f t="shared" si="949"/>
        <v>0</v>
      </c>
      <c r="AK982" s="1"/>
      <c r="AL982" s="1"/>
      <c r="AM982" s="1"/>
      <c r="AN982" s="1"/>
      <c r="AP982" s="30"/>
      <c r="AQ982" s="1"/>
      <c r="AR982" s="1">
        <f t="shared" si="933"/>
        <v>0</v>
      </c>
      <c r="AS982" s="1"/>
      <c r="AT982" s="1"/>
      <c r="AU982" s="2">
        <f t="shared" si="950"/>
        <v>0</v>
      </c>
      <c r="AW982" s="1"/>
      <c r="AX982" s="1"/>
      <c r="AY982" s="1"/>
      <c r="AZ982" s="2">
        <f t="shared" si="951"/>
        <v>0</v>
      </c>
      <c r="BA982" s="2">
        <f>SUM(AF982,AH982,-AZ982,-Table19[[#This Row],[Sale Fee]])</f>
        <v>0</v>
      </c>
      <c r="BC982" s="1"/>
      <c r="BD982" s="1"/>
      <c r="BE982" s="1"/>
    </row>
    <row r="983" spans="1:57" x14ac:dyDescent="0.25">
      <c r="A983" s="1"/>
      <c r="B983" s="1"/>
      <c r="E983" s="4"/>
      <c r="F983" s="4"/>
      <c r="Q983" s="1"/>
      <c r="R983" s="1"/>
      <c r="S983" s="1"/>
      <c r="U983" s="1"/>
      <c r="V983" s="1"/>
      <c r="W983" s="1">
        <f t="shared" si="947"/>
        <v>0</v>
      </c>
      <c r="X983" s="1"/>
      <c r="Y983" s="1"/>
      <c r="Z983" s="1">
        <f>Table19[[#This Row],[Quantity2]]*Table19[[#This Row],[U Cost]]</f>
        <v>0</v>
      </c>
      <c r="AB983" s="1"/>
      <c r="AC983" s="1"/>
      <c r="AD983" s="1">
        <f t="shared" si="948"/>
        <v>0</v>
      </c>
      <c r="AE983" s="1"/>
      <c r="AF983" s="1">
        <f>SUM(Table19[[#This Row],[Total 
Paid]:[Shipping 
Charged]])</f>
        <v>0</v>
      </c>
      <c r="AG983" s="1"/>
      <c r="AH983" s="1"/>
      <c r="AI983" s="1">
        <f t="shared" si="949"/>
        <v>0</v>
      </c>
      <c r="AK983" s="1"/>
      <c r="AL983" s="1"/>
      <c r="AM983" s="1"/>
      <c r="AN983" s="1"/>
      <c r="AP983" s="30"/>
      <c r="AQ983" s="1"/>
      <c r="AR983" s="1">
        <f t="shared" si="933"/>
        <v>0</v>
      </c>
      <c r="AS983" s="1"/>
      <c r="AT983" s="1"/>
      <c r="AU983" s="2">
        <f t="shared" si="950"/>
        <v>0</v>
      </c>
      <c r="AW983" s="1"/>
      <c r="AX983" s="1"/>
      <c r="AY983" s="1"/>
      <c r="AZ983" s="2">
        <f t="shared" si="951"/>
        <v>0</v>
      </c>
      <c r="BA983" s="2">
        <f>SUM(AF983,AH983,-AZ983,-Table19[[#This Row],[Sale Fee]])</f>
        <v>0</v>
      </c>
      <c r="BC983" s="1"/>
      <c r="BD983" s="1"/>
      <c r="BE983" s="1"/>
    </row>
    <row r="984" spans="1:57" x14ac:dyDescent="0.25">
      <c r="A984" s="1"/>
      <c r="B984" s="1"/>
      <c r="E984" s="4"/>
      <c r="F984" s="4"/>
      <c r="Q984" s="1"/>
      <c r="R984" s="1"/>
      <c r="S984" s="1"/>
      <c r="U984" s="1"/>
      <c r="V984" s="1"/>
      <c r="W984" s="1">
        <f t="shared" si="947"/>
        <v>0</v>
      </c>
      <c r="X984" s="1"/>
      <c r="Y984" s="1"/>
      <c r="Z984" s="1">
        <f>Table19[[#This Row],[Quantity2]]*Table19[[#This Row],[U Cost]]</f>
        <v>0</v>
      </c>
      <c r="AB984" s="1"/>
      <c r="AC984" s="1"/>
      <c r="AD984" s="1">
        <f t="shared" si="948"/>
        <v>0</v>
      </c>
      <c r="AE984" s="1"/>
      <c r="AF984" s="1">
        <f>SUM(Table19[[#This Row],[Total 
Paid]:[Shipping 
Charged]])</f>
        <v>0</v>
      </c>
      <c r="AG984" s="1"/>
      <c r="AH984" s="1"/>
      <c r="AI984" s="1">
        <f t="shared" si="949"/>
        <v>0</v>
      </c>
      <c r="AK984" s="1"/>
      <c r="AL984" s="1"/>
      <c r="AM984" s="1"/>
      <c r="AN984" s="1"/>
      <c r="AP984" s="30"/>
      <c r="AQ984" s="1"/>
      <c r="AR984" s="1">
        <f t="shared" si="933"/>
        <v>0</v>
      </c>
      <c r="AS984" s="1"/>
      <c r="AT984" s="1"/>
      <c r="AU984" s="2">
        <f t="shared" si="950"/>
        <v>0</v>
      </c>
      <c r="AW984" s="1"/>
      <c r="AX984" s="1"/>
      <c r="AY984" s="1"/>
      <c r="AZ984" s="2">
        <f t="shared" si="951"/>
        <v>0</v>
      </c>
      <c r="BA984" s="2">
        <f>SUM(AF984,AH984,-AZ984,-Table19[[#This Row],[Sale Fee]])</f>
        <v>0</v>
      </c>
      <c r="BC984" s="1"/>
      <c r="BD984" s="1"/>
      <c r="BE984" s="1"/>
    </row>
    <row r="985" spans="1:57" x14ac:dyDescent="0.25">
      <c r="A985" s="1"/>
      <c r="B985" s="1"/>
      <c r="E985" s="4"/>
      <c r="F985" s="4"/>
      <c r="Q985" s="1"/>
      <c r="R985" s="1"/>
      <c r="S985" s="1"/>
      <c r="U985" s="1"/>
      <c r="V985" s="1"/>
      <c r="W985" s="1">
        <f t="shared" si="947"/>
        <v>0</v>
      </c>
      <c r="X985" s="1"/>
      <c r="Y985" s="1"/>
      <c r="Z985" s="1">
        <f>Table19[[#This Row],[Quantity2]]*Table19[[#This Row],[U Cost]]</f>
        <v>0</v>
      </c>
      <c r="AB985" s="1"/>
      <c r="AC985" s="1"/>
      <c r="AD985" s="1">
        <f t="shared" si="948"/>
        <v>0</v>
      </c>
      <c r="AE985" s="1"/>
      <c r="AF985" s="1">
        <f>SUM(Table19[[#This Row],[Total 
Paid]:[Shipping 
Charged]])</f>
        <v>0</v>
      </c>
      <c r="AG985" s="1"/>
      <c r="AH985" s="1"/>
      <c r="AI985" s="1">
        <f t="shared" si="949"/>
        <v>0</v>
      </c>
      <c r="AK985" s="1"/>
      <c r="AL985" s="1"/>
      <c r="AM985" s="1"/>
      <c r="AN985" s="1"/>
      <c r="AP985" s="30"/>
      <c r="AQ985" s="1"/>
      <c r="AR985" s="1">
        <f t="shared" si="933"/>
        <v>0</v>
      </c>
      <c r="AS985" s="1"/>
      <c r="AT985" s="1"/>
      <c r="AU985" s="2">
        <f t="shared" si="950"/>
        <v>0</v>
      </c>
      <c r="AW985" s="1"/>
      <c r="AX985" s="1"/>
      <c r="AY985" s="1"/>
      <c r="AZ985" s="2">
        <f t="shared" si="951"/>
        <v>0</v>
      </c>
      <c r="BA985" s="2">
        <f>SUM(AF985,AH985,-AZ985,-Table19[[#This Row],[Sale Fee]])</f>
        <v>0</v>
      </c>
      <c r="BC985" s="1"/>
      <c r="BD985" s="1"/>
      <c r="BE985" s="1"/>
    </row>
    <row r="986" spans="1:57" x14ac:dyDescent="0.25">
      <c r="A986" s="1"/>
      <c r="B986" s="1"/>
      <c r="E986" s="4"/>
      <c r="F986" s="4"/>
      <c r="L986" s="50"/>
      <c r="Q986" s="1"/>
      <c r="R986" s="1"/>
      <c r="S986" s="1"/>
      <c r="U986" s="1"/>
      <c r="V986" s="1"/>
      <c r="W986" s="1">
        <f t="shared" si="947"/>
        <v>0</v>
      </c>
      <c r="X986" s="1"/>
      <c r="Y986" s="1"/>
      <c r="Z986" s="1">
        <f>Table19[[#This Row],[Quantity2]]*Table19[[#This Row],[U Cost]]</f>
        <v>0</v>
      </c>
      <c r="AB986" s="1"/>
      <c r="AC986" s="1"/>
      <c r="AD986" s="1">
        <f t="shared" si="948"/>
        <v>0</v>
      </c>
      <c r="AE986" s="1"/>
      <c r="AF986" s="1">
        <f>SUM(Table19[[#This Row],[Total 
Paid]:[Shipping 
Charged]])</f>
        <v>0</v>
      </c>
      <c r="AG986" s="1"/>
      <c r="AH986" s="1"/>
      <c r="AI986" s="1">
        <f t="shared" si="949"/>
        <v>0</v>
      </c>
      <c r="AK986" s="1"/>
      <c r="AL986" s="1"/>
      <c r="AM986" s="1"/>
      <c r="AN986" s="1"/>
      <c r="AP986" s="30"/>
      <c r="AQ986" s="1"/>
      <c r="AR986" s="1">
        <f t="shared" si="933"/>
        <v>0</v>
      </c>
      <c r="AS986" s="1"/>
      <c r="AT986" s="1"/>
      <c r="AU986" s="2">
        <f t="shared" si="950"/>
        <v>0</v>
      </c>
      <c r="AW986" s="1"/>
      <c r="AX986" s="1"/>
      <c r="AY986" s="1"/>
      <c r="AZ986" s="2">
        <f t="shared" si="951"/>
        <v>0</v>
      </c>
      <c r="BA986" s="2">
        <f>SUM(AF986,AH986,-AZ986,-Table19[[#This Row],[Sale Fee]])</f>
        <v>0</v>
      </c>
      <c r="BC986" s="1"/>
      <c r="BD986" s="1"/>
      <c r="BE986" s="1"/>
    </row>
    <row r="987" spans="1:57" x14ac:dyDescent="0.25">
      <c r="A987" s="1"/>
      <c r="B987" s="1"/>
      <c r="E987" s="4"/>
      <c r="F987" s="4"/>
      <c r="L987" s="50"/>
      <c r="Q987" s="1"/>
      <c r="R987" s="1"/>
      <c r="S987" s="1"/>
      <c r="U987" s="1"/>
      <c r="V987" s="1"/>
      <c r="W987" s="1">
        <f t="shared" si="947"/>
        <v>0</v>
      </c>
      <c r="X987" s="1"/>
      <c r="Y987" s="1"/>
      <c r="Z987" s="1">
        <f>Table19[[#This Row],[Quantity2]]*Table19[[#This Row],[U Cost]]</f>
        <v>0</v>
      </c>
      <c r="AB987" s="1"/>
      <c r="AC987" s="1"/>
      <c r="AD987" s="1">
        <f t="shared" si="948"/>
        <v>0</v>
      </c>
      <c r="AE987" s="1"/>
      <c r="AF987" s="1">
        <f>SUM(Table19[[#This Row],[Total 
Paid]:[Shipping 
Charged]])</f>
        <v>0</v>
      </c>
      <c r="AG987" s="1"/>
      <c r="AH987" s="1"/>
      <c r="AI987" s="1">
        <f t="shared" si="949"/>
        <v>0</v>
      </c>
      <c r="AK987" s="1"/>
      <c r="AL987" s="1"/>
      <c r="AM987" s="1"/>
      <c r="AN987" s="1"/>
      <c r="AP987" s="30"/>
      <c r="AQ987" s="1"/>
      <c r="AR987" s="1">
        <f t="shared" si="933"/>
        <v>0</v>
      </c>
      <c r="AS987" s="1"/>
      <c r="AT987" s="1"/>
      <c r="AU987" s="2">
        <f t="shared" si="950"/>
        <v>0</v>
      </c>
      <c r="AW987" s="1"/>
      <c r="AX987" s="1"/>
      <c r="AY987" s="1"/>
      <c r="AZ987" s="2">
        <f t="shared" si="951"/>
        <v>0</v>
      </c>
      <c r="BA987" s="2">
        <f>SUM(AF987,AH987,-AZ987,-Table19[[#This Row],[Sale Fee]])</f>
        <v>0</v>
      </c>
      <c r="BC987" s="1"/>
      <c r="BD987" s="1"/>
      <c r="BE987" s="1"/>
    </row>
    <row r="988" spans="1:57" x14ac:dyDescent="0.25">
      <c r="A988" s="1"/>
      <c r="B988" s="1"/>
      <c r="E988" s="4"/>
      <c r="F988" s="4"/>
      <c r="L988" s="50"/>
      <c r="Q988" s="1"/>
      <c r="R988" s="1"/>
      <c r="S988" s="1"/>
      <c r="U988" s="1"/>
      <c r="V988" s="1"/>
      <c r="W988" s="1">
        <f t="shared" si="947"/>
        <v>0</v>
      </c>
      <c r="X988" s="1"/>
      <c r="Y988" s="1"/>
      <c r="Z988" s="1">
        <f>Table19[[#This Row],[Quantity2]]*Table19[[#This Row],[U Cost]]</f>
        <v>0</v>
      </c>
      <c r="AB988" s="1"/>
      <c r="AC988" s="1"/>
      <c r="AD988" s="1">
        <f t="shared" si="948"/>
        <v>0</v>
      </c>
      <c r="AE988" s="1"/>
      <c r="AF988" s="1">
        <f>SUM(Table19[[#This Row],[Total 
Paid]:[Shipping 
Charged]])</f>
        <v>0</v>
      </c>
      <c r="AG988" s="1"/>
      <c r="AH988" s="1"/>
      <c r="AI988" s="1">
        <f t="shared" si="949"/>
        <v>0</v>
      </c>
      <c r="AK988" s="1"/>
      <c r="AL988" s="1"/>
      <c r="AM988" s="1"/>
      <c r="AN988" s="1"/>
      <c r="AP988" s="30"/>
      <c r="AQ988" s="1"/>
      <c r="AR988" s="1">
        <f t="shared" si="933"/>
        <v>0</v>
      </c>
      <c r="AS988" s="1"/>
      <c r="AT988" s="1"/>
      <c r="AU988" s="2">
        <f t="shared" si="950"/>
        <v>0</v>
      </c>
      <c r="AW988" s="1"/>
      <c r="AX988" s="1"/>
      <c r="AY988" s="1"/>
      <c r="AZ988" s="2">
        <f t="shared" si="951"/>
        <v>0</v>
      </c>
      <c r="BA988" s="2">
        <f>SUM(AF988,AH988,-AZ988,-Table19[[#This Row],[Sale Fee]])</f>
        <v>0</v>
      </c>
      <c r="BC988" s="1"/>
      <c r="BD988" s="1"/>
      <c r="BE988" s="1"/>
    </row>
    <row r="989" spans="1:57" x14ac:dyDescent="0.25">
      <c r="A989" s="1"/>
      <c r="B989" s="1"/>
      <c r="E989" s="4"/>
      <c r="F989" s="4"/>
      <c r="L989" s="50"/>
      <c r="Q989" s="1"/>
      <c r="R989" s="1"/>
      <c r="S989" s="1"/>
      <c r="U989" s="1"/>
      <c r="V989" s="1"/>
      <c r="W989" s="1">
        <f t="shared" si="947"/>
        <v>0</v>
      </c>
      <c r="X989" s="1"/>
      <c r="Y989" s="1"/>
      <c r="Z989" s="1">
        <f>Table19[[#This Row],[Quantity2]]*Table19[[#This Row],[U Cost]]</f>
        <v>0</v>
      </c>
      <c r="AB989" s="1"/>
      <c r="AC989" s="1"/>
      <c r="AD989" s="1">
        <f t="shared" si="948"/>
        <v>0</v>
      </c>
      <c r="AE989" s="1"/>
      <c r="AF989" s="1">
        <f>SUM(Table19[[#This Row],[Total 
Paid]:[Shipping 
Charged]])</f>
        <v>0</v>
      </c>
      <c r="AG989" s="1"/>
      <c r="AH989" s="1"/>
      <c r="AI989" s="1">
        <f t="shared" si="949"/>
        <v>0</v>
      </c>
      <c r="AK989" s="1"/>
      <c r="AL989" s="1"/>
      <c r="AM989" s="1"/>
      <c r="AN989" s="1"/>
      <c r="AP989" s="30"/>
      <c r="AQ989" s="1"/>
      <c r="AR989" s="1">
        <f t="shared" si="933"/>
        <v>0</v>
      </c>
      <c r="AS989" s="1"/>
      <c r="AT989" s="1"/>
      <c r="AU989" s="2">
        <f t="shared" si="950"/>
        <v>0</v>
      </c>
      <c r="AW989" s="1"/>
      <c r="AX989" s="1"/>
      <c r="AY989" s="1"/>
      <c r="AZ989" s="2">
        <f t="shared" si="951"/>
        <v>0</v>
      </c>
      <c r="BA989" s="2">
        <f>SUM(AF989,AH989,-AZ989,-Table19[[#This Row],[Sale Fee]])</f>
        <v>0</v>
      </c>
      <c r="BC989" s="1"/>
      <c r="BD989" s="1"/>
      <c r="BE989" s="1"/>
    </row>
    <row r="990" spans="1:57" x14ac:dyDescent="0.25">
      <c r="A990" s="1"/>
      <c r="B990" s="1"/>
      <c r="E990" s="4"/>
      <c r="F990" s="4"/>
      <c r="L990" s="50"/>
      <c r="Q990" s="1"/>
      <c r="R990" s="1"/>
      <c r="S990" s="1"/>
      <c r="U990" s="1"/>
      <c r="V990" s="1"/>
      <c r="W990" s="1">
        <f t="shared" si="947"/>
        <v>0</v>
      </c>
      <c r="X990" s="1"/>
      <c r="Y990" s="1"/>
      <c r="Z990" s="1">
        <f>Table19[[#This Row],[Quantity2]]*Table19[[#This Row],[U Cost]]</f>
        <v>0</v>
      </c>
      <c r="AB990" s="1"/>
      <c r="AC990" s="1"/>
      <c r="AD990" s="1">
        <f t="shared" si="948"/>
        <v>0</v>
      </c>
      <c r="AE990" s="1"/>
      <c r="AF990" s="1">
        <f>SUM(Table19[[#This Row],[Total 
Paid]:[Shipping 
Charged]])</f>
        <v>0</v>
      </c>
      <c r="AG990" s="1"/>
      <c r="AH990" s="1"/>
      <c r="AI990" s="1">
        <f t="shared" si="949"/>
        <v>0</v>
      </c>
      <c r="AK990" s="1"/>
      <c r="AL990" s="1"/>
      <c r="AM990" s="1"/>
      <c r="AN990" s="1"/>
      <c r="AP990" s="30"/>
      <c r="AQ990" s="1"/>
      <c r="AR990" s="1">
        <f t="shared" si="933"/>
        <v>0</v>
      </c>
      <c r="AS990" s="1"/>
      <c r="AT990" s="1"/>
      <c r="AU990" s="2">
        <f t="shared" si="950"/>
        <v>0</v>
      </c>
      <c r="AW990" s="1"/>
      <c r="AX990" s="1"/>
      <c r="AY990" s="1"/>
      <c r="AZ990" s="2">
        <f t="shared" si="951"/>
        <v>0</v>
      </c>
      <c r="BA990" s="2">
        <f>SUM(AF990,AH990,-AZ990,-Table19[[#This Row],[Sale Fee]])</f>
        <v>0</v>
      </c>
      <c r="BC990" s="1"/>
      <c r="BD990" s="1"/>
      <c r="BE990" s="1"/>
    </row>
    <row r="991" spans="1:57" x14ac:dyDescent="0.25">
      <c r="A991" s="1"/>
      <c r="B991" s="1"/>
      <c r="E991" s="4"/>
      <c r="F991" s="4"/>
      <c r="L991" s="50"/>
      <c r="Q991" s="1"/>
      <c r="R991" s="1"/>
      <c r="S991" s="1"/>
      <c r="U991" s="1"/>
      <c r="V991" s="1"/>
      <c r="W991" s="1">
        <f t="shared" si="947"/>
        <v>0</v>
      </c>
      <c r="X991" s="1"/>
      <c r="Y991" s="1"/>
      <c r="Z991" s="1">
        <f>Table19[[#This Row],[Quantity2]]*Table19[[#This Row],[U Cost]]</f>
        <v>0</v>
      </c>
      <c r="AB991" s="1"/>
      <c r="AC991" s="1"/>
      <c r="AD991" s="1">
        <f t="shared" si="948"/>
        <v>0</v>
      </c>
      <c r="AE991" s="1"/>
      <c r="AF991" s="1">
        <f>SUM(Table19[[#This Row],[Total 
Paid]:[Shipping 
Charged]])</f>
        <v>0</v>
      </c>
      <c r="AG991" s="1"/>
      <c r="AH991" s="1"/>
      <c r="AI991" s="1">
        <f t="shared" si="949"/>
        <v>0</v>
      </c>
      <c r="AK991" s="1"/>
      <c r="AL991" s="1"/>
      <c r="AM991" s="1"/>
      <c r="AN991" s="1"/>
      <c r="AP991" s="30"/>
      <c r="AQ991" s="1"/>
      <c r="AR991" s="1">
        <f t="shared" si="933"/>
        <v>0</v>
      </c>
      <c r="AS991" s="1"/>
      <c r="AT991" s="1"/>
      <c r="AU991" s="2">
        <f t="shared" si="950"/>
        <v>0</v>
      </c>
      <c r="AW991" s="1"/>
      <c r="AX991" s="1"/>
      <c r="AY991" s="1"/>
      <c r="AZ991" s="2">
        <f t="shared" si="951"/>
        <v>0</v>
      </c>
      <c r="BA991" s="2">
        <f>SUM(AF991,AH991,-AZ991,-Table19[[#This Row],[Sale Fee]])</f>
        <v>0</v>
      </c>
      <c r="BC991" s="1"/>
      <c r="BD991" s="1"/>
      <c r="BE991" s="1"/>
    </row>
    <row r="992" spans="1:57" x14ac:dyDescent="0.25">
      <c r="A992" s="1"/>
      <c r="B992" s="1"/>
      <c r="E992" s="4"/>
      <c r="F992" s="4"/>
      <c r="L992" s="50"/>
      <c r="Q992" s="1"/>
      <c r="R992" s="1"/>
      <c r="S992" s="1"/>
      <c r="U992" s="1"/>
      <c r="V992" s="1"/>
      <c r="W992" s="1">
        <f t="shared" si="947"/>
        <v>0</v>
      </c>
      <c r="X992" s="1"/>
      <c r="Y992" s="1"/>
      <c r="Z992" s="1">
        <f>Table19[[#This Row],[Quantity2]]*Table19[[#This Row],[U Cost]]</f>
        <v>0</v>
      </c>
      <c r="AB992" s="1"/>
      <c r="AC992" s="1"/>
      <c r="AD992" s="1">
        <f t="shared" si="948"/>
        <v>0</v>
      </c>
      <c r="AE992" s="1"/>
      <c r="AF992" s="1">
        <f>SUM(Table19[[#This Row],[Total 
Paid]:[Shipping 
Charged]])</f>
        <v>0</v>
      </c>
      <c r="AG992" s="1"/>
      <c r="AH992" s="1"/>
      <c r="AI992" s="1">
        <f t="shared" si="949"/>
        <v>0</v>
      </c>
      <c r="AK992" s="1"/>
      <c r="AL992" s="1"/>
      <c r="AM992" s="1"/>
      <c r="AN992" s="1"/>
      <c r="AP992" s="30"/>
      <c r="AQ992" s="1"/>
      <c r="AR992" s="1">
        <f t="shared" si="933"/>
        <v>0</v>
      </c>
      <c r="AS992" s="1"/>
      <c r="AT992" s="1"/>
      <c r="AU992" s="2">
        <f t="shared" si="950"/>
        <v>0</v>
      </c>
      <c r="AW992" s="1"/>
      <c r="AX992" s="1"/>
      <c r="AY992" s="1"/>
      <c r="AZ992" s="2">
        <f t="shared" si="951"/>
        <v>0</v>
      </c>
      <c r="BA992" s="2">
        <f>SUM(AF992,AH992,-AZ992,-Table19[[#This Row],[Sale Fee]])</f>
        <v>0</v>
      </c>
      <c r="BC992" s="1"/>
      <c r="BD992" s="1"/>
      <c r="BE992" s="1"/>
    </row>
    <row r="993" spans="1:57" x14ac:dyDescent="0.25">
      <c r="A993" s="1"/>
      <c r="B993" s="1"/>
      <c r="E993" s="4"/>
      <c r="F993" s="4"/>
      <c r="L993" s="50"/>
      <c r="Q993" s="1"/>
      <c r="R993" s="1"/>
      <c r="S993" s="1"/>
      <c r="U993" s="1"/>
      <c r="V993" s="1"/>
      <c r="W993" s="1">
        <f t="shared" si="947"/>
        <v>0</v>
      </c>
      <c r="X993" s="1"/>
      <c r="Y993" s="1"/>
      <c r="Z993" s="1">
        <f>Table19[[#This Row],[Quantity2]]*Table19[[#This Row],[U Cost]]</f>
        <v>0</v>
      </c>
      <c r="AB993" s="1"/>
      <c r="AC993" s="1"/>
      <c r="AD993" s="1">
        <f t="shared" si="948"/>
        <v>0</v>
      </c>
      <c r="AE993" s="1"/>
      <c r="AF993" s="1">
        <f>SUM(Table19[[#This Row],[Total 
Paid]:[Shipping 
Charged]])</f>
        <v>0</v>
      </c>
      <c r="AG993" s="1"/>
      <c r="AH993" s="1"/>
      <c r="AI993" s="1">
        <f t="shared" si="949"/>
        <v>0</v>
      </c>
      <c r="AK993" s="1"/>
      <c r="AL993" s="1"/>
      <c r="AM993" s="1"/>
      <c r="AN993" s="1"/>
      <c r="AP993" s="30"/>
      <c r="AQ993" s="1"/>
      <c r="AR993" s="1">
        <f t="shared" si="933"/>
        <v>0</v>
      </c>
      <c r="AS993" s="1"/>
      <c r="AT993" s="1"/>
      <c r="AU993" s="2">
        <f t="shared" si="950"/>
        <v>0</v>
      </c>
      <c r="AW993" s="1"/>
      <c r="AX993" s="1"/>
      <c r="AY993" s="1"/>
      <c r="AZ993" s="2">
        <f t="shared" si="951"/>
        <v>0</v>
      </c>
      <c r="BA993" s="2">
        <f>SUM(AF993,AH993,-AZ993,-Table19[[#This Row],[Sale Fee]])</f>
        <v>0</v>
      </c>
      <c r="BC993" s="1"/>
      <c r="BD993" s="1"/>
      <c r="BE993" s="1"/>
    </row>
    <row r="994" spans="1:57" x14ac:dyDescent="0.25">
      <c r="A994" s="1"/>
      <c r="B994" s="1"/>
      <c r="E994" s="4"/>
      <c r="F994" s="4"/>
      <c r="L994" s="50"/>
      <c r="Q994" s="1"/>
      <c r="R994" s="1"/>
      <c r="S994" s="1"/>
      <c r="U994" s="1"/>
      <c r="V994" s="1"/>
      <c r="W994" s="1">
        <f t="shared" si="947"/>
        <v>0</v>
      </c>
      <c r="X994" s="1"/>
      <c r="Y994" s="1"/>
      <c r="Z994" s="1">
        <f>Table19[[#This Row],[Quantity2]]*Table19[[#This Row],[U Cost]]</f>
        <v>0</v>
      </c>
      <c r="AB994" s="1"/>
      <c r="AC994" s="1"/>
      <c r="AD994" s="1">
        <f t="shared" si="948"/>
        <v>0</v>
      </c>
      <c r="AE994" s="1"/>
      <c r="AF994" s="1">
        <f>SUM(Table19[[#This Row],[Total 
Paid]:[Shipping 
Charged]])</f>
        <v>0</v>
      </c>
      <c r="AG994" s="1"/>
      <c r="AH994" s="1"/>
      <c r="AI994" s="1">
        <f t="shared" si="949"/>
        <v>0</v>
      </c>
      <c r="AK994" s="1"/>
      <c r="AL994" s="1"/>
      <c r="AM994" s="1"/>
      <c r="AN994" s="1"/>
      <c r="AP994" s="30"/>
      <c r="AQ994" s="1"/>
      <c r="AR994" s="1">
        <f t="shared" si="933"/>
        <v>0</v>
      </c>
      <c r="AS994" s="1"/>
      <c r="AT994" s="1"/>
      <c r="AU994" s="2">
        <f t="shared" si="950"/>
        <v>0</v>
      </c>
      <c r="AW994" s="1"/>
      <c r="AX994" s="1"/>
      <c r="AY994" s="1"/>
      <c r="AZ994" s="2">
        <f t="shared" si="951"/>
        <v>0</v>
      </c>
      <c r="BA994" s="2">
        <f>SUM(AF994,AH994,-AZ994,-Table19[[#This Row],[Sale Fee]])</f>
        <v>0</v>
      </c>
      <c r="BC994" s="1"/>
      <c r="BD994" s="1"/>
      <c r="BE994" s="1"/>
    </row>
    <row r="995" spans="1:57" x14ac:dyDescent="0.25">
      <c r="A995" s="1"/>
      <c r="B995" s="1"/>
      <c r="E995" s="4"/>
      <c r="F995" s="4"/>
      <c r="L995" s="50"/>
      <c r="Q995" s="1"/>
      <c r="R995" s="1"/>
      <c r="S995" s="1"/>
      <c r="U995" s="1"/>
      <c r="V995" s="1"/>
      <c r="W995" s="1">
        <f t="shared" si="947"/>
        <v>0</v>
      </c>
      <c r="X995" s="1"/>
      <c r="Y995" s="1"/>
      <c r="Z995" s="1">
        <f>Table19[[#This Row],[Quantity2]]*Table19[[#This Row],[U Cost]]</f>
        <v>0</v>
      </c>
      <c r="AB995" s="1"/>
      <c r="AC995" s="1"/>
      <c r="AD995" s="1">
        <f t="shared" si="948"/>
        <v>0</v>
      </c>
      <c r="AE995" s="1"/>
      <c r="AF995" s="1">
        <f>SUM(Table19[[#This Row],[Total 
Paid]:[Shipping 
Charged]])</f>
        <v>0</v>
      </c>
      <c r="AG995" s="1"/>
      <c r="AH995" s="1"/>
      <c r="AI995" s="1">
        <f t="shared" si="949"/>
        <v>0</v>
      </c>
      <c r="AK995" s="1"/>
      <c r="AL995" s="1"/>
      <c r="AM995" s="1"/>
      <c r="AN995" s="1"/>
      <c r="AP995" s="30"/>
      <c r="AQ995" s="1"/>
      <c r="AR995" s="1">
        <f t="shared" si="933"/>
        <v>0</v>
      </c>
      <c r="AS995" s="1"/>
      <c r="AT995" s="1"/>
      <c r="AU995" s="2">
        <f t="shared" si="950"/>
        <v>0</v>
      </c>
      <c r="AW995" s="1"/>
      <c r="AX995" s="1"/>
      <c r="AY995" s="1"/>
      <c r="AZ995" s="2">
        <f t="shared" si="951"/>
        <v>0</v>
      </c>
      <c r="BA995" s="2">
        <f>SUM(AF995,AH995,-AZ995,-Table19[[#This Row],[Sale Fee]])</f>
        <v>0</v>
      </c>
      <c r="BC995" s="1"/>
      <c r="BD995" s="1"/>
      <c r="BE995" s="1"/>
    </row>
    <row r="996" spans="1:57" x14ac:dyDescent="0.25">
      <c r="A996" s="1"/>
      <c r="B996" s="1"/>
      <c r="E996" s="4"/>
      <c r="F996" s="4"/>
      <c r="L996" s="50"/>
      <c r="N996" s="1"/>
      <c r="Q996" s="1"/>
      <c r="R996" s="1"/>
      <c r="S996" s="1"/>
      <c r="U996" s="1"/>
      <c r="V996" s="1"/>
      <c r="W996" s="1">
        <f t="shared" si="947"/>
        <v>0</v>
      </c>
      <c r="X996" s="1"/>
      <c r="Y996" s="1"/>
      <c r="Z996" s="1">
        <f>Table19[[#This Row],[Quantity2]]*Table19[[#This Row],[U Cost]]</f>
        <v>0</v>
      </c>
      <c r="AB996" s="1"/>
      <c r="AC996" s="1"/>
      <c r="AD996" s="1">
        <f t="shared" si="948"/>
        <v>0</v>
      </c>
      <c r="AE996" s="1"/>
      <c r="AF996" s="1">
        <f>SUM(Table19[[#This Row],[Total 
Paid]:[Shipping 
Charged]])</f>
        <v>0</v>
      </c>
      <c r="AG996" s="1"/>
      <c r="AH996" s="1"/>
      <c r="AI996" s="1">
        <f t="shared" si="949"/>
        <v>0</v>
      </c>
      <c r="AK996" s="1"/>
      <c r="AL996" s="1"/>
      <c r="AM996" s="1"/>
      <c r="AN996" s="1"/>
      <c r="AP996" s="30"/>
      <c r="AQ996" s="1"/>
      <c r="AR996" s="1">
        <f t="shared" si="933"/>
        <v>0</v>
      </c>
      <c r="AS996" s="1"/>
      <c r="AT996" s="1"/>
      <c r="AU996" s="2">
        <f t="shared" si="950"/>
        <v>0</v>
      </c>
      <c r="AW996" s="1"/>
      <c r="AX996" s="1"/>
      <c r="AY996" s="1"/>
      <c r="AZ996" s="2">
        <f t="shared" si="951"/>
        <v>0</v>
      </c>
      <c r="BA996" s="2">
        <f>SUM(AF996,AH996,-AZ996,-Table19[[#This Row],[Sale Fee]])</f>
        <v>0</v>
      </c>
      <c r="BC996" s="1"/>
      <c r="BD996" s="1"/>
      <c r="BE996" s="1"/>
    </row>
    <row r="997" spans="1:57" x14ac:dyDescent="0.25">
      <c r="A997" s="1"/>
      <c r="B997" s="1"/>
      <c r="E997" s="4"/>
      <c r="F997" s="4"/>
      <c r="L997" s="50"/>
      <c r="Q997" s="1"/>
      <c r="R997" s="1"/>
      <c r="S997" s="1"/>
      <c r="U997" s="1"/>
      <c r="V997" s="1"/>
      <c r="W997" s="1">
        <f t="shared" si="947"/>
        <v>0</v>
      </c>
      <c r="X997" s="1"/>
      <c r="Y997" s="1"/>
      <c r="Z997" s="1">
        <f>Table19[[#This Row],[Quantity2]]*Table19[[#This Row],[U Cost]]</f>
        <v>0</v>
      </c>
      <c r="AB997" s="1"/>
      <c r="AC997" s="1"/>
      <c r="AD997" s="1">
        <f t="shared" si="948"/>
        <v>0</v>
      </c>
      <c r="AE997" s="1"/>
      <c r="AF997" s="1">
        <f>SUM(Table19[[#This Row],[Total 
Paid]:[Shipping 
Charged]])</f>
        <v>0</v>
      </c>
      <c r="AG997" s="1"/>
      <c r="AH997" s="1"/>
      <c r="AI997" s="1">
        <f t="shared" si="949"/>
        <v>0</v>
      </c>
      <c r="AK997" s="1"/>
      <c r="AL997" s="1"/>
      <c r="AM997" s="1"/>
      <c r="AN997" s="1"/>
      <c r="AP997" s="30"/>
      <c r="AQ997" s="1"/>
      <c r="AR997" s="1">
        <f t="shared" si="933"/>
        <v>0</v>
      </c>
      <c r="AS997" s="1"/>
      <c r="AT997" s="1"/>
      <c r="AU997" s="2">
        <f t="shared" si="950"/>
        <v>0</v>
      </c>
      <c r="AW997" s="1"/>
      <c r="AX997" s="1"/>
      <c r="AY997" s="1"/>
      <c r="AZ997" s="2">
        <f t="shared" si="951"/>
        <v>0</v>
      </c>
      <c r="BA997" s="2">
        <f>SUM(AF997,AH997,-AZ997,-Table19[[#This Row],[Sale Fee]])</f>
        <v>0</v>
      </c>
      <c r="BC997" s="1"/>
      <c r="BD997" s="1"/>
      <c r="BE997" s="1"/>
    </row>
    <row r="998" spans="1:57" x14ac:dyDescent="0.25">
      <c r="A998" s="1"/>
      <c r="B998" s="1"/>
      <c r="Q998" s="1"/>
      <c r="R998" s="1"/>
      <c r="S998" s="1"/>
      <c r="U998" s="1"/>
      <c r="V998" s="1"/>
      <c r="W998" s="1">
        <f t="shared" si="947"/>
        <v>0</v>
      </c>
      <c r="X998" s="1"/>
      <c r="Y998" s="1"/>
      <c r="Z998" s="1">
        <f>Table19[[#This Row],[Quantity2]]*Table19[[#This Row],[U Cost]]</f>
        <v>0</v>
      </c>
      <c r="AB998" s="1"/>
      <c r="AC998" s="1"/>
      <c r="AD998" s="1">
        <f t="shared" si="948"/>
        <v>0</v>
      </c>
      <c r="AE998" s="1"/>
      <c r="AF998" s="1">
        <f>SUM(Table19[[#This Row],[Total 
Paid]:[Shipping 
Charged]])</f>
        <v>0</v>
      </c>
      <c r="AG998" s="1"/>
      <c r="AH998" s="1"/>
      <c r="AI998" s="1">
        <f t="shared" si="949"/>
        <v>0</v>
      </c>
      <c r="AK998" s="1"/>
      <c r="AL998" s="1"/>
      <c r="AM998" s="1"/>
      <c r="AN998" s="1"/>
      <c r="AP998" s="30"/>
      <c r="AQ998" s="1"/>
      <c r="AR998" s="1">
        <f t="shared" si="933"/>
        <v>0</v>
      </c>
      <c r="AS998" s="1"/>
      <c r="AT998" s="1"/>
      <c r="AU998" s="2">
        <f t="shared" si="950"/>
        <v>0</v>
      </c>
      <c r="AW998" s="1"/>
      <c r="AX998" s="1"/>
      <c r="AY998" s="1"/>
      <c r="AZ998" s="2">
        <f t="shared" si="951"/>
        <v>0</v>
      </c>
      <c r="BA998" s="2">
        <f>SUM(AF998,AH998,-AZ998,-Table19[[#This Row],[Sale Fee]])</f>
        <v>0</v>
      </c>
      <c r="BC998" s="1"/>
      <c r="BD998" s="1"/>
      <c r="BE998" s="1"/>
    </row>
    <row r="999" spans="1:57" x14ac:dyDescent="0.25">
      <c r="A999" s="1"/>
      <c r="B999" s="1"/>
      <c r="Q999" s="1"/>
      <c r="R999" s="1"/>
      <c r="S999" s="1"/>
      <c r="U999" s="1"/>
      <c r="V999" s="1"/>
      <c r="W999" s="1">
        <f t="shared" si="947"/>
        <v>0</v>
      </c>
      <c r="X999" s="1"/>
      <c r="Y999" s="1"/>
      <c r="Z999" s="1">
        <f>Table19[[#This Row],[Quantity2]]*Table19[[#This Row],[U Cost]]</f>
        <v>0</v>
      </c>
      <c r="AB999" s="1"/>
      <c r="AC999" s="1"/>
      <c r="AD999" s="1">
        <f t="shared" si="948"/>
        <v>0</v>
      </c>
      <c r="AE999" s="1"/>
      <c r="AF999" s="1">
        <f>SUM(Table19[[#This Row],[Total 
Paid]:[Shipping 
Charged]])</f>
        <v>0</v>
      </c>
      <c r="AG999" s="1"/>
      <c r="AH999" s="1"/>
      <c r="AI999" s="1">
        <f t="shared" si="949"/>
        <v>0</v>
      </c>
      <c r="AK999" s="1"/>
      <c r="AL999" s="1"/>
      <c r="AM999" s="1"/>
      <c r="AN999" s="1"/>
      <c r="AP999" s="30"/>
      <c r="AQ999" s="1"/>
      <c r="AR999" s="1">
        <f t="shared" si="933"/>
        <v>0</v>
      </c>
      <c r="AS999" s="1"/>
      <c r="AT999" s="1"/>
      <c r="AU999" s="2">
        <f t="shared" si="950"/>
        <v>0</v>
      </c>
      <c r="AW999" s="1"/>
      <c r="AX999" s="1"/>
      <c r="AY999" s="1"/>
      <c r="AZ999" s="2">
        <f t="shared" si="951"/>
        <v>0</v>
      </c>
      <c r="BA999" s="2">
        <f>SUM(AF999,AH999,-AZ999,-Table19[[#This Row],[Sale Fee]])</f>
        <v>0</v>
      </c>
      <c r="BC999" s="1"/>
      <c r="BD999" s="1"/>
      <c r="BE999" s="1"/>
    </row>
    <row r="1000" spans="1:57" x14ac:dyDescent="0.25">
      <c r="A1000" s="1"/>
      <c r="B1000" s="1"/>
      <c r="Q1000" s="1"/>
      <c r="R1000" s="1"/>
      <c r="S1000" s="1"/>
      <c r="U1000" s="1"/>
      <c r="V1000" s="1"/>
      <c r="W1000" s="1">
        <f t="shared" ref="W1000:W1002" si="952">U1000*V1000</f>
        <v>0</v>
      </c>
      <c r="X1000" s="1"/>
      <c r="Y1000" s="1"/>
      <c r="Z1000" s="1">
        <f>Table19[[#This Row],[Quantity2]]*Table19[[#This Row],[U Cost]]</f>
        <v>0</v>
      </c>
      <c r="AB1000" s="1"/>
      <c r="AC1000" s="1"/>
      <c r="AD1000" s="1">
        <f t="shared" ref="AD1000:AD1174" si="953">AC1000*AB1000</f>
        <v>0</v>
      </c>
      <c r="AE1000" s="1"/>
      <c r="AF1000" s="1">
        <f>SUM(Table19[[#This Row],[Total 
Paid]:[Shipping 
Charged]])</f>
        <v>0</v>
      </c>
      <c r="AG1000" s="1"/>
      <c r="AH1000" s="1"/>
      <c r="AI1000" s="1">
        <f t="shared" ref="AI1000:AI1174" si="954">SUM(AF1000,AG1000,AH1000)</f>
        <v>0</v>
      </c>
      <c r="AK1000" s="1"/>
      <c r="AL1000" s="1"/>
      <c r="AM1000" s="1"/>
      <c r="AN1000" s="1"/>
      <c r="AP1000" s="30"/>
      <c r="AQ1000" s="1"/>
      <c r="AR1000" s="1">
        <f t="shared" si="933"/>
        <v>0</v>
      </c>
      <c r="AS1000" s="1"/>
      <c r="AT1000" s="1"/>
      <c r="AU1000" s="2">
        <f t="shared" ref="AU1000:AU1174" si="955">SUM(AR1000:AT1000)</f>
        <v>0</v>
      </c>
      <c r="AW1000" s="1"/>
      <c r="AX1000" s="1"/>
      <c r="AY1000" s="1"/>
      <c r="AZ1000" s="2">
        <f t="shared" si="951"/>
        <v>0</v>
      </c>
      <c r="BA1000" s="2">
        <f>SUM(AF1000,AH1000,-AZ1000,-Table19[[#This Row],[Sale Fee]])</f>
        <v>0</v>
      </c>
      <c r="BC1000" s="1"/>
      <c r="BD1000" s="1"/>
      <c r="BE1000" s="1"/>
    </row>
    <row r="1001" spans="1:57" x14ac:dyDescent="0.25">
      <c r="A1001" s="1"/>
      <c r="B1001" s="1"/>
      <c r="Q1001" s="1"/>
      <c r="R1001" s="1"/>
      <c r="S1001" s="1"/>
      <c r="U1001" s="1"/>
      <c r="V1001" s="1"/>
      <c r="W1001" s="1">
        <f t="shared" si="952"/>
        <v>0</v>
      </c>
      <c r="X1001" s="1"/>
      <c r="Y1001" s="1"/>
      <c r="Z1001" s="1">
        <f>Table19[[#This Row],[Quantity2]]*Table19[[#This Row],[U Cost]]</f>
        <v>0</v>
      </c>
      <c r="AB1001" s="1"/>
      <c r="AC1001" s="1"/>
      <c r="AD1001" s="1">
        <f t="shared" si="953"/>
        <v>0</v>
      </c>
      <c r="AE1001" s="1"/>
      <c r="AF1001" s="1">
        <f>SUM(Table19[[#This Row],[Total 
Paid]:[Shipping 
Charged]])</f>
        <v>0</v>
      </c>
      <c r="AG1001" s="1"/>
      <c r="AH1001" s="1"/>
      <c r="AI1001" s="1">
        <f t="shared" si="954"/>
        <v>0</v>
      </c>
      <c r="AK1001" s="1"/>
      <c r="AL1001" s="1"/>
      <c r="AM1001" s="1"/>
      <c r="AN1001" s="1"/>
      <c r="AP1001" s="30"/>
      <c r="AQ1001" s="1"/>
      <c r="AR1001" s="1">
        <f t="shared" si="933"/>
        <v>0</v>
      </c>
      <c r="AS1001" s="1"/>
      <c r="AT1001" s="1"/>
      <c r="AU1001" s="2">
        <f t="shared" si="955"/>
        <v>0</v>
      </c>
      <c r="AW1001" s="1"/>
      <c r="AX1001" s="1"/>
      <c r="AY1001" s="1"/>
      <c r="AZ1001" s="2">
        <f t="shared" si="951"/>
        <v>0</v>
      </c>
      <c r="BA1001" s="2">
        <f>SUM(AF1001,AH1001,-AZ1001,-Table19[[#This Row],[Sale Fee]])</f>
        <v>0</v>
      </c>
      <c r="BC1001" s="1"/>
      <c r="BD1001" s="1"/>
      <c r="BE1001" s="1"/>
    </row>
    <row r="1002" spans="1:57" x14ac:dyDescent="0.25">
      <c r="A1002" s="1"/>
      <c r="B1002" s="1"/>
      <c r="E1002" s="4"/>
      <c r="F1002" s="4"/>
      <c r="Q1002" s="1"/>
      <c r="R1002" s="1"/>
      <c r="S1002" s="1"/>
      <c r="U1002" s="1"/>
      <c r="V1002" s="1"/>
      <c r="W1002" s="1">
        <f t="shared" si="952"/>
        <v>0</v>
      </c>
      <c r="X1002" s="1"/>
      <c r="Y1002" s="1"/>
      <c r="Z1002" s="1">
        <f>Table19[[#This Row],[Quantity2]]*Table19[[#This Row],[U Cost]]</f>
        <v>0</v>
      </c>
      <c r="AB1002" s="1"/>
      <c r="AC1002" s="1"/>
      <c r="AD1002" s="1">
        <f t="shared" si="953"/>
        <v>0</v>
      </c>
      <c r="AE1002" s="1">
        <v>0</v>
      </c>
      <c r="AF1002" s="1">
        <f>SUM(Table19[[#This Row],[Total 
Paid]:[Shipping 
Charged]])</f>
        <v>0</v>
      </c>
      <c r="AG1002" s="1"/>
      <c r="AH1002" s="1"/>
      <c r="AI1002" s="1">
        <f t="shared" si="954"/>
        <v>0</v>
      </c>
      <c r="AK1002" s="1"/>
      <c r="AL1002" s="1"/>
      <c r="AM1002" s="1"/>
      <c r="AN1002" s="1"/>
      <c r="AP1002" s="30"/>
      <c r="AQ1002" s="1"/>
      <c r="AR1002" s="1">
        <f t="shared" si="933"/>
        <v>0</v>
      </c>
      <c r="AS1002" s="1"/>
      <c r="AT1002" s="1"/>
      <c r="AU1002" s="2">
        <f t="shared" si="955"/>
        <v>0</v>
      </c>
      <c r="AW1002" s="1"/>
      <c r="AX1002" s="1"/>
      <c r="AY1002" s="1"/>
      <c r="AZ1002" s="2">
        <f t="shared" si="951"/>
        <v>0</v>
      </c>
      <c r="BA1002" s="2">
        <f>SUM(AF1002,AH1002,-AZ1002,-Table19[[#This Row],[Sale Fee]])</f>
        <v>0</v>
      </c>
      <c r="BC1002" s="1"/>
      <c r="BD1002" s="1"/>
      <c r="BE1002" s="1">
        <f t="shared" si="11"/>
        <v>0</v>
      </c>
    </row>
    <row r="1003" spans="1:57" x14ac:dyDescent="0.25">
      <c r="A1003" s="1"/>
      <c r="B1003" s="1"/>
      <c r="E1003" s="4"/>
      <c r="F1003" s="4"/>
      <c r="Q1003" s="1"/>
      <c r="R1003" s="1"/>
      <c r="S1003" s="1"/>
      <c r="U1003" s="1"/>
      <c r="V1003" s="1"/>
      <c r="W1003" s="1"/>
      <c r="X1003" s="1"/>
      <c r="Y1003" s="1"/>
      <c r="Z1003" s="1">
        <f>Table19[[#This Row],[Quantity2]]*Table19[[#This Row],[U Cost]]</f>
        <v>0</v>
      </c>
      <c r="AB1003" s="1"/>
      <c r="AC1003" s="1"/>
      <c r="AD1003" s="1">
        <f t="shared" si="953"/>
        <v>0</v>
      </c>
      <c r="AE1003" s="1"/>
      <c r="AF1003" s="1">
        <f>SUM(Table19[[#This Row],[Total 
Paid]:[Shipping 
Charged]])</f>
        <v>0</v>
      </c>
      <c r="AG1003" s="1"/>
      <c r="AH1003" s="1"/>
      <c r="AI1003" s="1">
        <f t="shared" si="954"/>
        <v>0</v>
      </c>
      <c r="AK1003" s="1"/>
      <c r="AL1003" s="1"/>
      <c r="AM1003" s="1"/>
      <c r="AN1003" s="1"/>
      <c r="AP1003" s="30"/>
      <c r="AQ1003" s="1"/>
      <c r="AR1003" s="1">
        <f t="shared" si="933"/>
        <v>0</v>
      </c>
      <c r="AS1003" s="1"/>
      <c r="AT1003" s="1"/>
      <c r="AU1003" s="2">
        <f t="shared" si="955"/>
        <v>0</v>
      </c>
      <c r="AW1003" s="1"/>
      <c r="AX1003" s="1"/>
      <c r="AY1003" s="1"/>
      <c r="AZ1003" s="2">
        <f t="shared" si="951"/>
        <v>0</v>
      </c>
      <c r="BA1003" s="2">
        <f>SUM(AF1003,AH1003,-AZ1003,-Table19[[#This Row],[Sale Fee]])</f>
        <v>0</v>
      </c>
      <c r="BC1003" s="1"/>
      <c r="BD1003" s="1"/>
      <c r="BE1003" s="1"/>
    </row>
    <row r="1004" spans="1:57" x14ac:dyDescent="0.25">
      <c r="A1004" s="1"/>
      <c r="B1004" s="1"/>
      <c r="E1004" s="4"/>
      <c r="F1004" s="4"/>
      <c r="Q1004" s="1"/>
      <c r="R1004" s="1"/>
      <c r="S1004" s="1"/>
      <c r="U1004" s="1"/>
      <c r="V1004" s="1"/>
      <c r="W1004" s="1"/>
      <c r="X1004" s="1"/>
      <c r="Y1004" s="1"/>
      <c r="Z1004" s="1">
        <f>Table19[[#This Row],[Quantity2]]*Table19[[#This Row],[U Cost]]</f>
        <v>0</v>
      </c>
      <c r="AB1004" s="1"/>
      <c r="AC1004" s="1"/>
      <c r="AD1004" s="1">
        <f t="shared" si="953"/>
        <v>0</v>
      </c>
      <c r="AE1004" s="1"/>
      <c r="AF1004" s="1">
        <f>SUM(Table19[[#This Row],[Total 
Paid]:[Shipping 
Charged]])</f>
        <v>0</v>
      </c>
      <c r="AG1004" s="1"/>
      <c r="AH1004" s="1"/>
      <c r="AI1004" s="1">
        <f t="shared" si="954"/>
        <v>0</v>
      </c>
      <c r="AK1004" s="1"/>
      <c r="AL1004" s="1"/>
      <c r="AM1004" s="1"/>
      <c r="AN1004" s="1"/>
      <c r="AP1004" s="30"/>
      <c r="AQ1004" s="1"/>
      <c r="AR1004" s="1">
        <f t="shared" si="933"/>
        <v>0</v>
      </c>
      <c r="AS1004" s="1"/>
      <c r="AT1004" s="1"/>
      <c r="AU1004" s="2">
        <f t="shared" si="955"/>
        <v>0</v>
      </c>
      <c r="AW1004" s="1"/>
      <c r="AX1004" s="1"/>
      <c r="AY1004" s="1"/>
      <c r="AZ1004" s="2">
        <f t="shared" si="951"/>
        <v>0</v>
      </c>
      <c r="BA1004" s="2">
        <f>SUM(AF1004,AH1004,-AZ1004,-Table19[[#This Row],[Sale Fee]])</f>
        <v>0</v>
      </c>
      <c r="BC1004" s="1"/>
      <c r="BD1004" s="1"/>
      <c r="BE1004" s="1"/>
    </row>
    <row r="1005" spans="1:57" x14ac:dyDescent="0.25">
      <c r="A1005" s="1"/>
      <c r="B1005" s="1"/>
      <c r="E1005" s="4"/>
      <c r="F1005" s="4"/>
      <c r="Q1005" s="1"/>
      <c r="R1005" s="1"/>
      <c r="S1005" s="1"/>
      <c r="U1005" s="1"/>
      <c r="V1005" s="1"/>
      <c r="W1005" s="1"/>
      <c r="X1005" s="1"/>
      <c r="Y1005" s="1"/>
      <c r="Z1005" s="1">
        <f>Table19[[#This Row],[Quantity2]]*Table19[[#This Row],[U Cost]]</f>
        <v>0</v>
      </c>
      <c r="AB1005" s="1"/>
      <c r="AC1005" s="1"/>
      <c r="AD1005" s="1">
        <f t="shared" si="953"/>
        <v>0</v>
      </c>
      <c r="AE1005" s="1"/>
      <c r="AF1005" s="1">
        <f>SUM(Table19[[#This Row],[Total 
Paid]:[Shipping 
Charged]])</f>
        <v>0</v>
      </c>
      <c r="AG1005" s="1"/>
      <c r="AH1005" s="1"/>
      <c r="AI1005" s="1">
        <f t="shared" si="954"/>
        <v>0</v>
      </c>
      <c r="AK1005" s="1"/>
      <c r="AL1005" s="1"/>
      <c r="AM1005" s="1"/>
      <c r="AN1005" s="1"/>
      <c r="AP1005" s="30"/>
      <c r="AQ1005" s="1"/>
      <c r="AR1005" s="1">
        <f t="shared" si="933"/>
        <v>0</v>
      </c>
      <c r="AS1005" s="1"/>
      <c r="AT1005" s="1"/>
      <c r="AU1005" s="2">
        <f t="shared" si="955"/>
        <v>0</v>
      </c>
      <c r="AW1005" s="1"/>
      <c r="AX1005" s="1"/>
      <c r="AY1005" s="1"/>
      <c r="AZ1005" s="2">
        <f t="shared" si="951"/>
        <v>0</v>
      </c>
      <c r="BA1005" s="2">
        <f>SUM(AF1005,AH1005,-AZ1005,-Table19[[#This Row],[Sale Fee]])</f>
        <v>0</v>
      </c>
      <c r="BC1005" s="1"/>
      <c r="BD1005" s="1"/>
      <c r="BE1005" s="1"/>
    </row>
    <row r="1006" spans="1:57" x14ac:dyDescent="0.25">
      <c r="A1006" s="1"/>
      <c r="B1006" s="1"/>
      <c r="E1006" s="4"/>
      <c r="F1006" s="4"/>
      <c r="Q1006" s="1"/>
      <c r="R1006" s="1"/>
      <c r="S1006" s="1"/>
      <c r="U1006" s="1"/>
      <c r="V1006" s="1"/>
      <c r="W1006" s="1"/>
      <c r="X1006" s="1"/>
      <c r="Y1006" s="1"/>
      <c r="Z1006" s="1">
        <f>Table19[[#This Row],[Quantity2]]*Table19[[#This Row],[U Cost]]</f>
        <v>0</v>
      </c>
      <c r="AB1006" s="1"/>
      <c r="AC1006" s="1"/>
      <c r="AD1006" s="1">
        <f t="shared" si="953"/>
        <v>0</v>
      </c>
      <c r="AE1006" s="1"/>
      <c r="AF1006" s="1">
        <f>SUM(Table19[[#This Row],[Total 
Paid]:[Shipping 
Charged]])</f>
        <v>0</v>
      </c>
      <c r="AG1006" s="1"/>
      <c r="AH1006" s="1"/>
      <c r="AI1006" s="1">
        <f t="shared" si="954"/>
        <v>0</v>
      </c>
      <c r="AK1006" s="1"/>
      <c r="AL1006" s="1"/>
      <c r="AM1006" s="1"/>
      <c r="AN1006" s="1"/>
      <c r="AP1006" s="30"/>
      <c r="AQ1006" s="1"/>
      <c r="AR1006" s="1">
        <f t="shared" si="933"/>
        <v>0</v>
      </c>
      <c r="AS1006" s="1"/>
      <c r="AT1006" s="1"/>
      <c r="AU1006" s="2">
        <f t="shared" si="955"/>
        <v>0</v>
      </c>
      <c r="AW1006" s="1"/>
      <c r="AX1006" s="1"/>
      <c r="AY1006" s="1"/>
      <c r="AZ1006" s="2">
        <f t="shared" si="951"/>
        <v>0</v>
      </c>
      <c r="BA1006" s="2">
        <f>SUM(AF1006,AH1006,-AZ1006,-Table19[[#This Row],[Sale Fee]])</f>
        <v>0</v>
      </c>
      <c r="BC1006" s="1"/>
      <c r="BD1006" s="1"/>
      <c r="BE1006" s="1"/>
    </row>
    <row r="1007" spans="1:57" x14ac:dyDescent="0.25">
      <c r="A1007" s="1"/>
      <c r="B1007" s="1"/>
      <c r="E1007" s="4"/>
      <c r="F1007" s="4"/>
      <c r="Q1007" s="1"/>
      <c r="R1007" s="1"/>
      <c r="S1007" s="1"/>
      <c r="U1007" s="1"/>
      <c r="V1007" s="1"/>
      <c r="W1007" s="1"/>
      <c r="X1007" s="1"/>
      <c r="Y1007" s="1"/>
      <c r="Z1007" s="1">
        <f>Table19[[#This Row],[Quantity2]]*Table19[[#This Row],[U Cost]]</f>
        <v>0</v>
      </c>
      <c r="AB1007" s="1"/>
      <c r="AC1007" s="1"/>
      <c r="AD1007" s="1">
        <f t="shared" si="953"/>
        <v>0</v>
      </c>
      <c r="AE1007" s="1"/>
      <c r="AF1007" s="1">
        <f>SUM(Table19[[#This Row],[Total 
Paid]:[Shipping 
Charged]])</f>
        <v>0</v>
      </c>
      <c r="AG1007" s="1"/>
      <c r="AH1007" s="1"/>
      <c r="AI1007" s="1">
        <f t="shared" si="954"/>
        <v>0</v>
      </c>
      <c r="AK1007" s="1"/>
      <c r="AL1007" s="1"/>
      <c r="AM1007" s="1"/>
      <c r="AN1007" s="1"/>
      <c r="AP1007" s="30"/>
      <c r="AQ1007" s="1"/>
      <c r="AR1007" s="1">
        <f t="shared" si="933"/>
        <v>0</v>
      </c>
      <c r="AS1007" s="1"/>
      <c r="AT1007" s="1"/>
      <c r="AU1007" s="2">
        <f t="shared" si="955"/>
        <v>0</v>
      </c>
      <c r="AW1007" s="1"/>
      <c r="AX1007" s="1"/>
      <c r="AY1007" s="1"/>
      <c r="AZ1007" s="2">
        <f t="shared" si="951"/>
        <v>0</v>
      </c>
      <c r="BA1007" s="2">
        <f>SUM(AF1007,AH1007,-AZ1007,-Table19[[#This Row],[Sale Fee]])</f>
        <v>0</v>
      </c>
      <c r="BC1007" s="1"/>
      <c r="BD1007" s="1"/>
      <c r="BE1007" s="1"/>
    </row>
    <row r="1008" spans="1:57" x14ac:dyDescent="0.25">
      <c r="A1008" s="1"/>
      <c r="B1008" s="1"/>
      <c r="E1008" s="4"/>
      <c r="F1008" s="4"/>
      <c r="Q1008" s="1"/>
      <c r="R1008" s="1"/>
      <c r="S1008" s="1"/>
      <c r="U1008" s="1"/>
      <c r="V1008" s="1"/>
      <c r="W1008" s="1"/>
      <c r="X1008" s="1"/>
      <c r="Y1008" s="1"/>
      <c r="Z1008" s="1">
        <f>Table19[[#This Row],[Quantity2]]*Table19[[#This Row],[U Cost]]</f>
        <v>0</v>
      </c>
      <c r="AB1008" s="1"/>
      <c r="AC1008" s="1"/>
      <c r="AD1008" s="1">
        <f t="shared" si="953"/>
        <v>0</v>
      </c>
      <c r="AE1008" s="1"/>
      <c r="AF1008" s="1">
        <f>SUM(Table19[[#This Row],[Total 
Paid]:[Shipping 
Charged]])</f>
        <v>0</v>
      </c>
      <c r="AG1008" s="1"/>
      <c r="AH1008" s="1"/>
      <c r="AI1008" s="1">
        <f t="shared" si="954"/>
        <v>0</v>
      </c>
      <c r="AK1008" s="1"/>
      <c r="AL1008" s="1"/>
      <c r="AM1008" s="1"/>
      <c r="AN1008" s="1"/>
      <c r="AP1008" s="30"/>
      <c r="AQ1008" s="1"/>
      <c r="AR1008" s="1">
        <f t="shared" ref="AR1008:AR1071" si="956">AQ1008*AP1008</f>
        <v>0</v>
      </c>
      <c r="AS1008" s="1"/>
      <c r="AT1008" s="1"/>
      <c r="AU1008" s="2">
        <f t="shared" si="955"/>
        <v>0</v>
      </c>
      <c r="AW1008" s="1"/>
      <c r="AX1008" s="1"/>
      <c r="AY1008" s="1"/>
      <c r="AZ1008" s="2">
        <f t="shared" si="951"/>
        <v>0</v>
      </c>
      <c r="BA1008" s="2">
        <f>SUM(AF1008,AH1008,-AZ1008,-Table19[[#This Row],[Sale Fee]])</f>
        <v>0</v>
      </c>
      <c r="BC1008" s="1"/>
      <c r="BD1008" s="1"/>
      <c r="BE1008" s="1"/>
    </row>
    <row r="1009" spans="1:57" x14ac:dyDescent="0.25">
      <c r="A1009" s="1"/>
      <c r="B1009" s="1"/>
      <c r="E1009" s="4"/>
      <c r="F1009" s="4"/>
      <c r="Q1009" s="1"/>
      <c r="R1009" s="1"/>
      <c r="S1009" s="1"/>
      <c r="U1009" s="1"/>
      <c r="V1009" s="1"/>
      <c r="W1009" s="1"/>
      <c r="X1009" s="1"/>
      <c r="Y1009" s="1"/>
      <c r="Z1009" s="1">
        <f>Table19[[#This Row],[Quantity2]]*Table19[[#This Row],[U Cost]]</f>
        <v>0</v>
      </c>
      <c r="AB1009" s="1"/>
      <c r="AC1009" s="1"/>
      <c r="AD1009" s="1">
        <f t="shared" si="953"/>
        <v>0</v>
      </c>
      <c r="AE1009" s="1"/>
      <c r="AF1009" s="1">
        <f>SUM(Table19[[#This Row],[Total 
Paid]:[Shipping 
Charged]])</f>
        <v>0</v>
      </c>
      <c r="AG1009" s="1"/>
      <c r="AH1009" s="1"/>
      <c r="AI1009" s="1">
        <f t="shared" si="954"/>
        <v>0</v>
      </c>
      <c r="AK1009" s="1"/>
      <c r="AL1009" s="1"/>
      <c r="AM1009" s="1"/>
      <c r="AN1009" s="1"/>
      <c r="AP1009" s="30"/>
      <c r="AQ1009" s="1"/>
      <c r="AR1009" s="1">
        <f t="shared" si="956"/>
        <v>0</v>
      </c>
      <c r="AS1009" s="1"/>
      <c r="AT1009" s="1"/>
      <c r="AU1009" s="2">
        <f t="shared" si="955"/>
        <v>0</v>
      </c>
      <c r="AW1009" s="1"/>
      <c r="AX1009" s="1"/>
      <c r="AY1009" s="1"/>
      <c r="AZ1009" s="2">
        <f t="shared" si="951"/>
        <v>0</v>
      </c>
      <c r="BA1009" s="2">
        <f>SUM(AF1009,AH1009,-AZ1009,-Table19[[#This Row],[Sale Fee]])</f>
        <v>0</v>
      </c>
      <c r="BC1009" s="1"/>
      <c r="BD1009" s="1"/>
      <c r="BE1009" s="1"/>
    </row>
    <row r="1010" spans="1:57" x14ac:dyDescent="0.25">
      <c r="A1010" s="1"/>
      <c r="B1010" s="1"/>
      <c r="E1010" s="4"/>
      <c r="F1010" s="4"/>
      <c r="Q1010" s="1"/>
      <c r="R1010" s="1"/>
      <c r="S1010" s="1"/>
      <c r="U1010" s="1"/>
      <c r="V1010" s="1"/>
      <c r="W1010" s="1"/>
      <c r="X1010" s="1"/>
      <c r="Y1010" s="1"/>
      <c r="Z1010" s="1">
        <f>Table19[[#This Row],[Quantity2]]*Table19[[#This Row],[U Cost]]</f>
        <v>0</v>
      </c>
      <c r="AB1010" s="1"/>
      <c r="AC1010" s="1"/>
      <c r="AD1010" s="1">
        <f t="shared" si="953"/>
        <v>0</v>
      </c>
      <c r="AE1010" s="1"/>
      <c r="AF1010" s="1">
        <f>SUM(Table19[[#This Row],[Total 
Paid]:[Shipping 
Charged]])</f>
        <v>0</v>
      </c>
      <c r="AG1010" s="1"/>
      <c r="AH1010" s="1"/>
      <c r="AI1010" s="1">
        <f t="shared" si="954"/>
        <v>0</v>
      </c>
      <c r="AK1010" s="1"/>
      <c r="AL1010" s="1"/>
      <c r="AM1010" s="1"/>
      <c r="AN1010" s="1"/>
      <c r="AP1010" s="30"/>
      <c r="AQ1010" s="1"/>
      <c r="AR1010" s="1">
        <f t="shared" si="956"/>
        <v>0</v>
      </c>
      <c r="AS1010" s="1"/>
      <c r="AT1010" s="1"/>
      <c r="AU1010" s="2">
        <f t="shared" si="955"/>
        <v>0</v>
      </c>
      <c r="AW1010" s="1"/>
      <c r="AX1010" s="1"/>
      <c r="AY1010" s="1"/>
      <c r="AZ1010" s="2">
        <f t="shared" si="951"/>
        <v>0</v>
      </c>
      <c r="BA1010" s="2">
        <f>SUM(AF1010,AH1010,-AZ1010,-Table19[[#This Row],[Sale Fee]])</f>
        <v>0</v>
      </c>
      <c r="BC1010" s="1"/>
      <c r="BD1010" s="1"/>
      <c r="BE1010" s="1"/>
    </row>
    <row r="1011" spans="1:57" x14ac:dyDescent="0.25">
      <c r="A1011" s="1"/>
      <c r="B1011" s="1"/>
      <c r="E1011" s="4"/>
      <c r="F1011" s="4"/>
      <c r="Q1011" s="1"/>
      <c r="R1011" s="1"/>
      <c r="S1011" s="1"/>
      <c r="U1011" s="1"/>
      <c r="V1011" s="1"/>
      <c r="W1011" s="1"/>
      <c r="X1011" s="1"/>
      <c r="Y1011" s="1"/>
      <c r="Z1011" s="1">
        <f>Table19[[#This Row],[Quantity2]]*Table19[[#This Row],[U Cost]]</f>
        <v>0</v>
      </c>
      <c r="AB1011" s="1"/>
      <c r="AC1011" s="1"/>
      <c r="AD1011" s="1">
        <f t="shared" si="953"/>
        <v>0</v>
      </c>
      <c r="AE1011" s="1"/>
      <c r="AF1011" s="1">
        <f>SUM(Table19[[#This Row],[Total 
Paid]:[Shipping 
Charged]])</f>
        <v>0</v>
      </c>
      <c r="AG1011" s="1"/>
      <c r="AH1011" s="1"/>
      <c r="AI1011" s="1">
        <f t="shared" si="954"/>
        <v>0</v>
      </c>
      <c r="AK1011" s="1"/>
      <c r="AL1011" s="1"/>
      <c r="AM1011" s="1"/>
      <c r="AN1011" s="1"/>
      <c r="AP1011" s="30"/>
      <c r="AQ1011" s="1"/>
      <c r="AR1011" s="1">
        <f t="shared" si="956"/>
        <v>0</v>
      </c>
      <c r="AS1011" s="1"/>
      <c r="AT1011" s="1"/>
      <c r="AU1011" s="2">
        <f t="shared" si="955"/>
        <v>0</v>
      </c>
      <c r="AW1011" s="1"/>
      <c r="AX1011" s="1"/>
      <c r="AY1011" s="1"/>
      <c r="AZ1011" s="2">
        <f t="shared" si="951"/>
        <v>0</v>
      </c>
      <c r="BA1011" s="2">
        <f>SUM(AF1011,AH1011,-AZ1011,-Table19[[#This Row],[Sale Fee]])</f>
        <v>0</v>
      </c>
      <c r="BC1011" s="1"/>
      <c r="BD1011" s="1"/>
      <c r="BE1011" s="1"/>
    </row>
    <row r="1012" spans="1:57" x14ac:dyDescent="0.25">
      <c r="A1012" s="1"/>
      <c r="B1012" s="1"/>
      <c r="E1012" s="4"/>
      <c r="F1012" s="4"/>
      <c r="Q1012" s="1"/>
      <c r="R1012" s="1"/>
      <c r="S1012" s="1"/>
      <c r="U1012" s="1"/>
      <c r="V1012" s="1"/>
      <c r="W1012" s="1"/>
      <c r="X1012" s="1"/>
      <c r="Y1012" s="1"/>
      <c r="Z1012" s="1">
        <f>Table19[[#This Row],[Quantity2]]*Table19[[#This Row],[U Cost]]</f>
        <v>0</v>
      </c>
      <c r="AB1012" s="1"/>
      <c r="AC1012" s="1"/>
      <c r="AD1012" s="1">
        <f t="shared" si="953"/>
        <v>0</v>
      </c>
      <c r="AE1012" s="1"/>
      <c r="AF1012" s="1">
        <f>SUM(Table19[[#This Row],[Total 
Paid]:[Shipping 
Charged]])</f>
        <v>0</v>
      </c>
      <c r="AG1012" s="1"/>
      <c r="AH1012" s="1"/>
      <c r="AI1012" s="1">
        <f t="shared" si="954"/>
        <v>0</v>
      </c>
      <c r="AK1012" s="1"/>
      <c r="AL1012" s="1"/>
      <c r="AM1012" s="1"/>
      <c r="AN1012" s="1"/>
      <c r="AP1012" s="30"/>
      <c r="AQ1012" s="1"/>
      <c r="AR1012" s="1">
        <f t="shared" si="956"/>
        <v>0</v>
      </c>
      <c r="AS1012" s="1"/>
      <c r="AT1012" s="1"/>
      <c r="AU1012" s="2">
        <f t="shared" si="955"/>
        <v>0</v>
      </c>
      <c r="AW1012" s="1"/>
      <c r="AX1012" s="1"/>
      <c r="AY1012" s="1"/>
      <c r="AZ1012" s="2">
        <f t="shared" si="951"/>
        <v>0</v>
      </c>
      <c r="BA1012" s="2">
        <f>SUM(AF1012,AH1012,-AZ1012,-Table19[[#This Row],[Sale Fee]])</f>
        <v>0</v>
      </c>
      <c r="BC1012" s="1"/>
      <c r="BD1012" s="1"/>
      <c r="BE1012" s="1"/>
    </row>
    <row r="1013" spans="1:57" x14ac:dyDescent="0.25">
      <c r="A1013" s="1"/>
      <c r="B1013" s="1"/>
      <c r="E1013" s="4"/>
      <c r="F1013" s="4"/>
      <c r="Q1013" s="1"/>
      <c r="R1013" s="1"/>
      <c r="S1013" s="1"/>
      <c r="U1013" s="1"/>
      <c r="V1013" s="1"/>
      <c r="W1013" s="1"/>
      <c r="X1013" s="1"/>
      <c r="Y1013" s="1"/>
      <c r="Z1013" s="1">
        <f>Table19[[#This Row],[Quantity2]]*Table19[[#This Row],[U Cost]]</f>
        <v>0</v>
      </c>
      <c r="AB1013" s="1"/>
      <c r="AC1013" s="1"/>
      <c r="AD1013" s="1">
        <f t="shared" si="953"/>
        <v>0</v>
      </c>
      <c r="AE1013" s="1"/>
      <c r="AF1013" s="1">
        <f>SUM(Table19[[#This Row],[Total 
Paid]:[Shipping 
Charged]])</f>
        <v>0</v>
      </c>
      <c r="AG1013" s="1"/>
      <c r="AH1013" s="1"/>
      <c r="AI1013" s="1">
        <f t="shared" si="954"/>
        <v>0</v>
      </c>
      <c r="AK1013" s="1"/>
      <c r="AL1013" s="1"/>
      <c r="AM1013" s="1"/>
      <c r="AN1013" s="1"/>
      <c r="AP1013" s="30"/>
      <c r="AQ1013" s="1"/>
      <c r="AR1013" s="1">
        <f t="shared" si="956"/>
        <v>0</v>
      </c>
      <c r="AS1013" s="1"/>
      <c r="AT1013" s="1"/>
      <c r="AU1013" s="2">
        <f t="shared" si="955"/>
        <v>0</v>
      </c>
      <c r="AW1013" s="1"/>
      <c r="AX1013" s="1"/>
      <c r="AY1013" s="1"/>
      <c r="AZ1013" s="2">
        <f t="shared" si="951"/>
        <v>0</v>
      </c>
      <c r="BA1013" s="2">
        <f>SUM(AF1013,AH1013,-AZ1013,-Table19[[#This Row],[Sale Fee]])</f>
        <v>0</v>
      </c>
      <c r="BC1013" s="1"/>
      <c r="BD1013" s="1"/>
      <c r="BE1013" s="1"/>
    </row>
    <row r="1014" spans="1:57" x14ac:dyDescent="0.25">
      <c r="A1014" s="1"/>
      <c r="B1014" s="1"/>
      <c r="E1014" s="4"/>
      <c r="F1014" s="4"/>
      <c r="Q1014" s="1"/>
      <c r="R1014" s="1"/>
      <c r="S1014" s="1"/>
      <c r="U1014" s="1"/>
      <c r="V1014" s="1"/>
      <c r="W1014" s="1"/>
      <c r="X1014" s="1"/>
      <c r="Y1014" s="1"/>
      <c r="Z1014" s="1">
        <f>Table19[[#This Row],[Quantity2]]*Table19[[#This Row],[U Cost]]</f>
        <v>0</v>
      </c>
      <c r="AB1014" s="1"/>
      <c r="AC1014" s="1"/>
      <c r="AD1014" s="1">
        <f t="shared" si="953"/>
        <v>0</v>
      </c>
      <c r="AE1014" s="1"/>
      <c r="AF1014" s="1">
        <f>SUM(Table19[[#This Row],[Total 
Paid]:[Shipping 
Charged]])</f>
        <v>0</v>
      </c>
      <c r="AG1014" s="1"/>
      <c r="AH1014" s="1"/>
      <c r="AI1014" s="1">
        <f t="shared" si="954"/>
        <v>0</v>
      </c>
      <c r="AK1014" s="1"/>
      <c r="AL1014" s="1"/>
      <c r="AM1014" s="1"/>
      <c r="AN1014" s="1"/>
      <c r="AP1014" s="30"/>
      <c r="AQ1014" s="1"/>
      <c r="AR1014" s="1">
        <f t="shared" si="956"/>
        <v>0</v>
      </c>
      <c r="AS1014" s="1"/>
      <c r="AT1014" s="1"/>
      <c r="AU1014" s="2">
        <f t="shared" si="955"/>
        <v>0</v>
      </c>
      <c r="AW1014" s="1"/>
      <c r="AX1014" s="1"/>
      <c r="AY1014" s="1"/>
      <c r="AZ1014" s="2">
        <f t="shared" si="951"/>
        <v>0</v>
      </c>
      <c r="BA1014" s="2">
        <f>SUM(AF1014,AH1014,-AZ1014,-Table19[[#This Row],[Sale Fee]])</f>
        <v>0</v>
      </c>
      <c r="BC1014" s="1"/>
      <c r="BD1014" s="1"/>
      <c r="BE1014" s="1"/>
    </row>
    <row r="1015" spans="1:57" x14ac:dyDescent="0.25">
      <c r="A1015" s="1"/>
      <c r="B1015" s="1"/>
      <c r="E1015" s="4"/>
      <c r="F1015" s="4"/>
      <c r="Q1015" s="1"/>
      <c r="R1015" s="1"/>
      <c r="S1015" s="1"/>
      <c r="U1015" s="1"/>
      <c r="V1015" s="1"/>
      <c r="W1015" s="1"/>
      <c r="X1015" s="1"/>
      <c r="Y1015" s="1"/>
      <c r="Z1015" s="1">
        <f>Table19[[#This Row],[Quantity2]]*Table19[[#This Row],[U Cost]]</f>
        <v>0</v>
      </c>
      <c r="AB1015" s="1"/>
      <c r="AC1015" s="1"/>
      <c r="AD1015" s="1">
        <f t="shared" si="953"/>
        <v>0</v>
      </c>
      <c r="AE1015" s="1"/>
      <c r="AF1015" s="1">
        <f>SUM(Table19[[#This Row],[Total 
Paid]:[Shipping 
Charged]])</f>
        <v>0</v>
      </c>
      <c r="AG1015" s="1"/>
      <c r="AH1015" s="1"/>
      <c r="AI1015" s="1">
        <f t="shared" si="954"/>
        <v>0</v>
      </c>
      <c r="AK1015" s="1"/>
      <c r="AL1015" s="1"/>
      <c r="AM1015" s="1"/>
      <c r="AN1015" s="1"/>
      <c r="AP1015" s="30"/>
      <c r="AQ1015" s="1"/>
      <c r="AR1015" s="1">
        <f t="shared" si="956"/>
        <v>0</v>
      </c>
      <c r="AS1015" s="1"/>
      <c r="AT1015" s="1"/>
      <c r="AU1015" s="2">
        <f t="shared" si="955"/>
        <v>0</v>
      </c>
      <c r="AW1015" s="1"/>
      <c r="AX1015" s="1"/>
      <c r="AY1015" s="1"/>
      <c r="AZ1015" s="2">
        <f t="shared" si="951"/>
        <v>0</v>
      </c>
      <c r="BA1015" s="2">
        <f>SUM(AF1015,AH1015,-AZ1015,-Table19[[#This Row],[Sale Fee]])</f>
        <v>0</v>
      </c>
      <c r="BC1015" s="1"/>
      <c r="BD1015" s="1"/>
      <c r="BE1015" s="1"/>
    </row>
    <row r="1016" spans="1:57" x14ac:dyDescent="0.25">
      <c r="A1016" s="1"/>
      <c r="B1016" s="1"/>
      <c r="E1016" s="4"/>
      <c r="F1016" s="4"/>
      <c r="Q1016" s="1"/>
      <c r="R1016" s="1"/>
      <c r="S1016" s="1"/>
      <c r="U1016" s="1"/>
      <c r="V1016" s="1"/>
      <c r="W1016" s="1"/>
      <c r="X1016" s="1"/>
      <c r="Y1016" s="1"/>
      <c r="Z1016" s="1">
        <f>Table19[[#This Row],[Quantity2]]*Table19[[#This Row],[U Cost]]</f>
        <v>0</v>
      </c>
      <c r="AB1016" s="1"/>
      <c r="AC1016" s="1"/>
      <c r="AD1016" s="1">
        <f t="shared" si="953"/>
        <v>0</v>
      </c>
      <c r="AE1016" s="1"/>
      <c r="AF1016" s="1">
        <f>SUM(Table19[[#This Row],[Total 
Paid]:[Shipping 
Charged]])</f>
        <v>0</v>
      </c>
      <c r="AG1016" s="1"/>
      <c r="AH1016" s="1"/>
      <c r="AI1016" s="1">
        <f t="shared" si="954"/>
        <v>0</v>
      </c>
      <c r="AK1016" s="1"/>
      <c r="AL1016" s="1"/>
      <c r="AM1016" s="1"/>
      <c r="AN1016" s="1"/>
      <c r="AP1016" s="30"/>
      <c r="AQ1016" s="1"/>
      <c r="AR1016" s="1">
        <f t="shared" si="956"/>
        <v>0</v>
      </c>
      <c r="AS1016" s="1"/>
      <c r="AT1016" s="1"/>
      <c r="AU1016" s="2">
        <f t="shared" si="955"/>
        <v>0</v>
      </c>
      <c r="AW1016" s="1"/>
      <c r="AX1016" s="1"/>
      <c r="AY1016" s="1"/>
      <c r="AZ1016" s="2">
        <f t="shared" si="951"/>
        <v>0</v>
      </c>
      <c r="BA1016" s="2">
        <f>SUM(AF1016,AH1016,-AZ1016,-Table19[[#This Row],[Sale Fee]])</f>
        <v>0</v>
      </c>
      <c r="BC1016" s="1"/>
      <c r="BD1016" s="1"/>
      <c r="BE1016" s="1"/>
    </row>
    <row r="1017" spans="1:57" x14ac:dyDescent="0.25">
      <c r="A1017" s="1"/>
      <c r="B1017" s="1"/>
      <c r="E1017" s="4"/>
      <c r="F1017" s="4"/>
      <c r="Q1017" s="1"/>
      <c r="R1017" s="1"/>
      <c r="S1017" s="1"/>
      <c r="U1017" s="1"/>
      <c r="V1017" s="1"/>
      <c r="W1017" s="1"/>
      <c r="X1017" s="1"/>
      <c r="Y1017" s="1"/>
      <c r="Z1017" s="1">
        <f>Table19[[#This Row],[Quantity2]]*Table19[[#This Row],[U Cost]]</f>
        <v>0</v>
      </c>
      <c r="AB1017" s="1"/>
      <c r="AC1017" s="1"/>
      <c r="AD1017" s="1">
        <f t="shared" si="953"/>
        <v>0</v>
      </c>
      <c r="AE1017" s="1"/>
      <c r="AF1017" s="1">
        <f>SUM(Table19[[#This Row],[Total 
Paid]:[Shipping 
Charged]])</f>
        <v>0</v>
      </c>
      <c r="AG1017" s="1"/>
      <c r="AH1017" s="1"/>
      <c r="AI1017" s="1">
        <f t="shared" si="954"/>
        <v>0</v>
      </c>
      <c r="AK1017" s="1"/>
      <c r="AL1017" s="1"/>
      <c r="AM1017" s="1"/>
      <c r="AN1017" s="1"/>
      <c r="AP1017" s="30"/>
      <c r="AQ1017" s="1"/>
      <c r="AR1017" s="1">
        <f t="shared" si="956"/>
        <v>0</v>
      </c>
      <c r="AS1017" s="1"/>
      <c r="AT1017" s="1"/>
      <c r="AU1017" s="2">
        <f t="shared" si="955"/>
        <v>0</v>
      </c>
      <c r="AW1017" s="1"/>
      <c r="AX1017" s="1"/>
      <c r="AY1017" s="1"/>
      <c r="AZ1017" s="2">
        <f t="shared" si="951"/>
        <v>0</v>
      </c>
      <c r="BA1017" s="2">
        <f>SUM(AF1017,AH1017,-AZ1017,-Table19[[#This Row],[Sale Fee]])</f>
        <v>0</v>
      </c>
      <c r="BC1017" s="1"/>
      <c r="BD1017" s="1"/>
      <c r="BE1017" s="1"/>
    </row>
    <row r="1018" spans="1:57" x14ac:dyDescent="0.25">
      <c r="A1018" s="1"/>
      <c r="B1018" s="1"/>
      <c r="E1018" s="4"/>
      <c r="F1018" s="4"/>
      <c r="Q1018" s="1"/>
      <c r="R1018" s="1"/>
      <c r="S1018" s="1"/>
      <c r="U1018" s="1"/>
      <c r="V1018" s="1"/>
      <c r="W1018" s="1">
        <f t="shared" ref="W1018" si="957">U1018*V1018</f>
        <v>0</v>
      </c>
      <c r="X1018" s="1"/>
      <c r="Y1018" s="1"/>
      <c r="Z1018" s="1">
        <f>Table19[[#This Row],[Quantity2]]*Table19[[#This Row],[U Cost]]</f>
        <v>0</v>
      </c>
      <c r="AB1018" s="1"/>
      <c r="AC1018" s="1"/>
      <c r="AD1018" s="1">
        <f t="shared" si="953"/>
        <v>0</v>
      </c>
      <c r="AE1018" s="1"/>
      <c r="AF1018" s="1">
        <f>SUM(Table19[[#This Row],[Total 
Paid]:[Shipping 
Charged]])</f>
        <v>0</v>
      </c>
      <c r="AG1018" s="1"/>
      <c r="AH1018" s="1"/>
      <c r="AI1018" s="1">
        <f t="shared" si="954"/>
        <v>0</v>
      </c>
      <c r="AK1018" s="1"/>
      <c r="AL1018" s="1"/>
      <c r="AM1018" s="1"/>
      <c r="AN1018" s="1"/>
      <c r="AP1018" s="30"/>
      <c r="AQ1018" s="1"/>
      <c r="AR1018" s="1">
        <f t="shared" si="956"/>
        <v>0</v>
      </c>
      <c r="AS1018" s="1"/>
      <c r="AT1018" s="1"/>
      <c r="AU1018" s="2">
        <f t="shared" si="955"/>
        <v>0</v>
      </c>
      <c r="AW1018" s="1"/>
      <c r="AX1018" s="1"/>
      <c r="AY1018" s="1"/>
      <c r="AZ1018" s="2">
        <f t="shared" si="951"/>
        <v>0</v>
      </c>
      <c r="BA1018" s="2">
        <f>SUM(AF1018,AH1018,-AZ1018,-Table19[[#This Row],[Sale Fee]])</f>
        <v>0</v>
      </c>
      <c r="BC1018" s="1"/>
      <c r="BD1018" s="1"/>
      <c r="BE1018" s="1"/>
    </row>
    <row r="1019" spans="1:57" x14ac:dyDescent="0.25">
      <c r="A1019" s="1"/>
      <c r="B1019" s="1"/>
      <c r="E1019" s="4"/>
      <c r="F1019" s="4"/>
      <c r="Q1019" s="1"/>
      <c r="R1019" s="1"/>
      <c r="S1019" s="1"/>
      <c r="U1019" s="1"/>
      <c r="V1019" s="1"/>
      <c r="W1019" s="1"/>
      <c r="X1019" s="1"/>
      <c r="Y1019" s="1"/>
      <c r="Z1019" s="1">
        <f>Table19[[#This Row],[Quantity2]]*Table19[[#This Row],[U Cost]]</f>
        <v>0</v>
      </c>
      <c r="AB1019" s="1"/>
      <c r="AC1019" s="1"/>
      <c r="AD1019" s="1">
        <f t="shared" si="953"/>
        <v>0</v>
      </c>
      <c r="AE1019" s="1"/>
      <c r="AF1019" s="1">
        <f>SUM(Table19[[#This Row],[Total 
Paid]:[Shipping 
Charged]])</f>
        <v>0</v>
      </c>
      <c r="AG1019" s="1"/>
      <c r="AH1019" s="1"/>
      <c r="AI1019" s="1">
        <f t="shared" si="954"/>
        <v>0</v>
      </c>
      <c r="AK1019" s="1"/>
      <c r="AL1019" s="1"/>
      <c r="AM1019" s="1"/>
      <c r="AN1019" s="1"/>
      <c r="AP1019" s="30"/>
      <c r="AQ1019" s="1"/>
      <c r="AR1019" s="1">
        <f t="shared" si="956"/>
        <v>0</v>
      </c>
      <c r="AS1019" s="1"/>
      <c r="AT1019" s="1"/>
      <c r="AU1019" s="2">
        <f t="shared" si="955"/>
        <v>0</v>
      </c>
      <c r="AW1019" s="1"/>
      <c r="AX1019" s="1"/>
      <c r="AY1019" s="1"/>
      <c r="AZ1019" s="2">
        <f t="shared" si="951"/>
        <v>0</v>
      </c>
      <c r="BA1019" s="2">
        <f>SUM(AF1019,AH1019,-AZ1019,-Table19[[#This Row],[Sale Fee]])</f>
        <v>0</v>
      </c>
      <c r="BC1019" s="1"/>
      <c r="BD1019" s="1"/>
      <c r="BE1019" s="1"/>
    </row>
    <row r="1020" spans="1:57" x14ac:dyDescent="0.25">
      <c r="A1020" s="1"/>
      <c r="B1020" s="1"/>
      <c r="E1020" s="4"/>
      <c r="F1020" s="4"/>
      <c r="Q1020" s="1"/>
      <c r="R1020" s="1"/>
      <c r="S1020" s="1"/>
      <c r="U1020" s="1"/>
      <c r="V1020" s="1"/>
      <c r="W1020" s="1"/>
      <c r="X1020" s="1"/>
      <c r="Y1020" s="1"/>
      <c r="Z1020" s="1">
        <f>Table19[[#This Row],[Quantity2]]*Table19[[#This Row],[U Cost]]</f>
        <v>0</v>
      </c>
      <c r="AB1020" s="1"/>
      <c r="AC1020" s="1"/>
      <c r="AD1020" s="1">
        <f t="shared" si="953"/>
        <v>0</v>
      </c>
      <c r="AE1020" s="1"/>
      <c r="AF1020" s="1">
        <f>SUM(Table19[[#This Row],[Total 
Paid]:[Shipping 
Charged]])</f>
        <v>0</v>
      </c>
      <c r="AG1020" s="1"/>
      <c r="AH1020" s="1"/>
      <c r="AI1020" s="1">
        <f t="shared" si="954"/>
        <v>0</v>
      </c>
      <c r="AK1020" s="1"/>
      <c r="AL1020" s="1"/>
      <c r="AM1020" s="1"/>
      <c r="AN1020" s="1"/>
      <c r="AP1020" s="30"/>
      <c r="AQ1020" s="1"/>
      <c r="AR1020" s="1">
        <f t="shared" si="956"/>
        <v>0</v>
      </c>
      <c r="AS1020" s="1"/>
      <c r="AT1020" s="1"/>
      <c r="AU1020" s="2">
        <f t="shared" si="955"/>
        <v>0</v>
      </c>
      <c r="AW1020" s="1"/>
      <c r="AX1020" s="1"/>
      <c r="AY1020" s="1"/>
      <c r="AZ1020" s="2">
        <f t="shared" si="951"/>
        <v>0</v>
      </c>
      <c r="BA1020" s="2">
        <f>SUM(AF1020,AH1020,-AZ1020,-Table19[[#This Row],[Sale Fee]])</f>
        <v>0</v>
      </c>
      <c r="BC1020" s="1"/>
      <c r="BD1020" s="1"/>
      <c r="BE1020" s="1"/>
    </row>
    <row r="1021" spans="1:57" x14ac:dyDescent="0.25">
      <c r="A1021" s="1"/>
      <c r="B1021" s="1"/>
      <c r="E1021" s="4"/>
      <c r="F1021" s="4"/>
      <c r="Q1021" s="1"/>
      <c r="R1021" s="1"/>
      <c r="S1021" s="1"/>
      <c r="U1021" s="1"/>
      <c r="V1021" s="1"/>
      <c r="W1021" s="1"/>
      <c r="X1021" s="1"/>
      <c r="Y1021" s="1"/>
      <c r="Z1021" s="1">
        <f>Table19[[#This Row],[Quantity2]]*Table19[[#This Row],[U Cost]]</f>
        <v>0</v>
      </c>
      <c r="AB1021" s="1"/>
      <c r="AC1021" s="1"/>
      <c r="AD1021" s="1">
        <f t="shared" si="953"/>
        <v>0</v>
      </c>
      <c r="AE1021" s="1"/>
      <c r="AF1021" s="1">
        <f>SUM(Table19[[#This Row],[Total 
Paid]:[Shipping 
Charged]])</f>
        <v>0</v>
      </c>
      <c r="AG1021" s="1"/>
      <c r="AH1021" s="1"/>
      <c r="AI1021" s="1">
        <f t="shared" si="954"/>
        <v>0</v>
      </c>
      <c r="AK1021" s="1"/>
      <c r="AL1021" s="1"/>
      <c r="AM1021" s="1"/>
      <c r="AN1021" s="1"/>
      <c r="AP1021" s="30"/>
      <c r="AQ1021" s="1"/>
      <c r="AR1021" s="1">
        <f t="shared" si="956"/>
        <v>0</v>
      </c>
      <c r="AS1021" s="1"/>
      <c r="AT1021" s="1"/>
      <c r="AU1021" s="2">
        <f t="shared" si="955"/>
        <v>0</v>
      </c>
      <c r="AW1021" s="1"/>
      <c r="AX1021" s="1"/>
      <c r="AY1021" s="1"/>
      <c r="AZ1021" s="2">
        <f t="shared" si="951"/>
        <v>0</v>
      </c>
      <c r="BA1021" s="2">
        <f>SUM(AF1021,AH1021,-AZ1021,-Table19[[#This Row],[Sale Fee]])</f>
        <v>0</v>
      </c>
      <c r="BC1021" s="1"/>
      <c r="BD1021" s="1"/>
      <c r="BE1021" s="1"/>
    </row>
    <row r="1022" spans="1:57" x14ac:dyDescent="0.25">
      <c r="A1022" s="1"/>
      <c r="B1022" s="1"/>
      <c r="E1022" s="4"/>
      <c r="F1022" s="4"/>
      <c r="Q1022" s="1"/>
      <c r="R1022" s="1"/>
      <c r="S1022" s="1"/>
      <c r="U1022" s="1"/>
      <c r="V1022" s="1"/>
      <c r="W1022" s="1"/>
      <c r="X1022" s="1"/>
      <c r="Y1022" s="1"/>
      <c r="Z1022" s="1">
        <f>Table19[[#This Row],[Quantity2]]*Table19[[#This Row],[U Cost]]</f>
        <v>0</v>
      </c>
      <c r="AB1022" s="1"/>
      <c r="AC1022" s="1"/>
      <c r="AD1022" s="1">
        <f t="shared" si="953"/>
        <v>0</v>
      </c>
      <c r="AE1022" s="1"/>
      <c r="AF1022" s="1">
        <f>SUM(Table19[[#This Row],[Total 
Paid]:[Shipping 
Charged]])</f>
        <v>0</v>
      </c>
      <c r="AG1022" s="1"/>
      <c r="AH1022" s="1"/>
      <c r="AI1022" s="1">
        <f t="shared" si="954"/>
        <v>0</v>
      </c>
      <c r="AK1022" s="1"/>
      <c r="AL1022" s="1"/>
      <c r="AM1022" s="1"/>
      <c r="AN1022" s="1"/>
      <c r="AP1022" s="30"/>
      <c r="AQ1022" s="1"/>
      <c r="AR1022" s="1">
        <f t="shared" si="956"/>
        <v>0</v>
      </c>
      <c r="AS1022" s="1"/>
      <c r="AT1022" s="1"/>
      <c r="AU1022" s="2">
        <f t="shared" si="955"/>
        <v>0</v>
      </c>
      <c r="AW1022" s="1"/>
      <c r="AX1022" s="1"/>
      <c r="AY1022" s="1"/>
      <c r="AZ1022" s="2">
        <f t="shared" si="951"/>
        <v>0</v>
      </c>
      <c r="BA1022" s="2">
        <f>SUM(AF1022,AH1022,-AZ1022,-Table19[[#This Row],[Sale Fee]])</f>
        <v>0</v>
      </c>
      <c r="BC1022" s="1"/>
      <c r="BD1022" s="1"/>
      <c r="BE1022" s="1"/>
    </row>
    <row r="1023" spans="1:57" x14ac:dyDescent="0.25">
      <c r="A1023" s="1"/>
      <c r="B1023" s="1"/>
      <c r="E1023" s="4"/>
      <c r="F1023" s="4"/>
      <c r="Q1023" s="1"/>
      <c r="R1023" s="1"/>
      <c r="S1023" s="1"/>
      <c r="U1023" s="1"/>
      <c r="V1023" s="1"/>
      <c r="W1023" s="1"/>
      <c r="X1023" s="1"/>
      <c r="Y1023" s="1"/>
      <c r="Z1023" s="1">
        <f>Table19[[#This Row],[Quantity2]]*Table19[[#This Row],[U Cost]]</f>
        <v>0</v>
      </c>
      <c r="AB1023" s="1"/>
      <c r="AC1023" s="1"/>
      <c r="AD1023" s="1">
        <f t="shared" si="953"/>
        <v>0</v>
      </c>
      <c r="AE1023" s="1"/>
      <c r="AF1023" s="1">
        <f>SUM(Table19[[#This Row],[Total 
Paid]:[Shipping 
Charged]])</f>
        <v>0</v>
      </c>
      <c r="AG1023" s="1"/>
      <c r="AH1023" s="1"/>
      <c r="AI1023" s="1">
        <f t="shared" si="954"/>
        <v>0</v>
      </c>
      <c r="AK1023" s="1"/>
      <c r="AL1023" s="1"/>
      <c r="AM1023" s="1"/>
      <c r="AN1023" s="1"/>
      <c r="AP1023" s="30"/>
      <c r="AQ1023" s="1"/>
      <c r="AR1023" s="1">
        <f t="shared" si="956"/>
        <v>0</v>
      </c>
      <c r="AS1023" s="1"/>
      <c r="AT1023" s="1"/>
      <c r="AU1023" s="2">
        <f t="shared" si="955"/>
        <v>0</v>
      </c>
      <c r="AW1023" s="1"/>
      <c r="AX1023" s="1"/>
      <c r="AY1023" s="1"/>
      <c r="AZ1023" s="2">
        <f t="shared" si="951"/>
        <v>0</v>
      </c>
      <c r="BA1023" s="2">
        <f>SUM(AF1023,AH1023,-AZ1023,-Table19[[#This Row],[Sale Fee]])</f>
        <v>0</v>
      </c>
      <c r="BC1023" s="1"/>
      <c r="BD1023" s="1"/>
      <c r="BE1023" s="1"/>
    </row>
    <row r="1024" spans="1:57" x14ac:dyDescent="0.25">
      <c r="A1024" s="1"/>
      <c r="B1024" s="1"/>
      <c r="E1024" s="4"/>
      <c r="F1024" s="4"/>
      <c r="Q1024" s="1"/>
      <c r="R1024" s="1"/>
      <c r="S1024" s="1"/>
      <c r="U1024" s="1"/>
      <c r="V1024" s="1"/>
      <c r="W1024" s="1"/>
      <c r="X1024" s="1"/>
      <c r="Y1024" s="1"/>
      <c r="Z1024" s="1">
        <f>Table19[[#This Row],[Quantity2]]*Table19[[#This Row],[U Cost]]</f>
        <v>0</v>
      </c>
      <c r="AB1024" s="1"/>
      <c r="AC1024" s="1"/>
      <c r="AD1024" s="1">
        <f t="shared" si="953"/>
        <v>0</v>
      </c>
      <c r="AE1024" s="1"/>
      <c r="AF1024" s="1">
        <f>SUM(Table19[[#This Row],[Total 
Paid]:[Shipping 
Charged]])</f>
        <v>0</v>
      </c>
      <c r="AG1024" s="1"/>
      <c r="AH1024" s="1"/>
      <c r="AI1024" s="1">
        <f t="shared" si="954"/>
        <v>0</v>
      </c>
      <c r="AK1024" s="1"/>
      <c r="AL1024" s="1"/>
      <c r="AM1024" s="1"/>
      <c r="AN1024" s="1"/>
      <c r="AP1024" s="30"/>
      <c r="AQ1024" s="1"/>
      <c r="AR1024" s="1">
        <f t="shared" si="956"/>
        <v>0</v>
      </c>
      <c r="AS1024" s="1"/>
      <c r="AT1024" s="1"/>
      <c r="AU1024" s="2">
        <f t="shared" si="955"/>
        <v>0</v>
      </c>
      <c r="AW1024" s="1"/>
      <c r="AX1024" s="1"/>
      <c r="AY1024" s="1"/>
      <c r="AZ1024" s="2">
        <f t="shared" si="951"/>
        <v>0</v>
      </c>
      <c r="BA1024" s="2">
        <f>SUM(AF1024,AH1024,-AZ1024,-Table19[[#This Row],[Sale Fee]])</f>
        <v>0</v>
      </c>
      <c r="BC1024" s="1"/>
      <c r="BD1024" s="1"/>
      <c r="BE1024" s="1"/>
    </row>
    <row r="1025" spans="1:57" x14ac:dyDescent="0.25">
      <c r="A1025" s="1"/>
      <c r="B1025" s="1"/>
      <c r="E1025" s="4"/>
      <c r="F1025" s="4"/>
      <c r="Q1025" s="1"/>
      <c r="R1025" s="1"/>
      <c r="S1025" s="1"/>
      <c r="U1025" s="1"/>
      <c r="V1025" s="1"/>
      <c r="W1025" s="1"/>
      <c r="X1025" s="1"/>
      <c r="Y1025" s="1"/>
      <c r="Z1025" s="1">
        <f>Table19[[#This Row],[Quantity2]]*Table19[[#This Row],[U Cost]]</f>
        <v>0</v>
      </c>
      <c r="AB1025" s="1"/>
      <c r="AC1025" s="1"/>
      <c r="AD1025" s="1">
        <f t="shared" si="953"/>
        <v>0</v>
      </c>
      <c r="AE1025" s="1"/>
      <c r="AF1025" s="1">
        <f>SUM(Table19[[#This Row],[Total 
Paid]:[Shipping 
Charged]])</f>
        <v>0</v>
      </c>
      <c r="AG1025" s="1"/>
      <c r="AH1025" s="1"/>
      <c r="AI1025" s="1">
        <f t="shared" si="954"/>
        <v>0</v>
      </c>
      <c r="AK1025" s="1"/>
      <c r="AL1025" s="1"/>
      <c r="AM1025" s="1"/>
      <c r="AN1025" s="1"/>
      <c r="AP1025" s="30"/>
      <c r="AQ1025" s="1"/>
      <c r="AR1025" s="1">
        <f t="shared" si="956"/>
        <v>0</v>
      </c>
      <c r="AS1025" s="1"/>
      <c r="AT1025" s="1"/>
      <c r="AU1025" s="2">
        <f t="shared" si="955"/>
        <v>0</v>
      </c>
      <c r="AW1025" s="1"/>
      <c r="AX1025" s="1"/>
      <c r="AY1025" s="1"/>
      <c r="AZ1025" s="2">
        <f t="shared" si="951"/>
        <v>0</v>
      </c>
      <c r="BA1025" s="2">
        <f>SUM(AF1025,AH1025,-AZ1025,-Table19[[#This Row],[Sale Fee]])</f>
        <v>0</v>
      </c>
      <c r="BC1025" s="1"/>
      <c r="BD1025" s="1"/>
      <c r="BE1025" s="1"/>
    </row>
    <row r="1026" spans="1:57" x14ac:dyDescent="0.25">
      <c r="A1026" s="1"/>
      <c r="B1026" s="1"/>
      <c r="E1026" s="4"/>
      <c r="F1026" s="4"/>
      <c r="Q1026" s="1"/>
      <c r="R1026" s="1"/>
      <c r="S1026" s="1"/>
      <c r="U1026" s="1"/>
      <c r="V1026" s="1"/>
      <c r="W1026" s="1"/>
      <c r="X1026" s="1"/>
      <c r="Y1026" s="1"/>
      <c r="Z1026" s="1">
        <f>Table19[[#This Row],[Quantity2]]*Table19[[#This Row],[U Cost]]</f>
        <v>0</v>
      </c>
      <c r="AB1026" s="1"/>
      <c r="AC1026" s="1"/>
      <c r="AD1026" s="1">
        <f t="shared" si="953"/>
        <v>0</v>
      </c>
      <c r="AE1026" s="1"/>
      <c r="AF1026" s="1">
        <f>SUM(Table19[[#This Row],[Total 
Paid]:[Shipping 
Charged]])</f>
        <v>0</v>
      </c>
      <c r="AG1026" s="1"/>
      <c r="AH1026" s="1"/>
      <c r="AI1026" s="1">
        <f t="shared" si="954"/>
        <v>0</v>
      </c>
      <c r="AK1026" s="1"/>
      <c r="AL1026" s="1"/>
      <c r="AM1026" s="1"/>
      <c r="AN1026" s="1"/>
      <c r="AP1026" s="30"/>
      <c r="AQ1026" s="1"/>
      <c r="AR1026" s="1">
        <f t="shared" si="956"/>
        <v>0</v>
      </c>
      <c r="AS1026" s="1"/>
      <c r="AT1026" s="1"/>
      <c r="AU1026" s="2">
        <f t="shared" si="955"/>
        <v>0</v>
      </c>
      <c r="AW1026" s="1"/>
      <c r="AX1026" s="1"/>
      <c r="AY1026" s="1"/>
      <c r="AZ1026" s="2">
        <f t="shared" si="951"/>
        <v>0</v>
      </c>
      <c r="BA1026" s="2">
        <f>SUM(AF1026,AH1026,-AZ1026,-Table19[[#This Row],[Sale Fee]])</f>
        <v>0</v>
      </c>
      <c r="BC1026" s="1"/>
      <c r="BD1026" s="1"/>
      <c r="BE1026" s="1"/>
    </row>
    <row r="1027" spans="1:57" x14ac:dyDescent="0.25">
      <c r="A1027" s="1"/>
      <c r="B1027" s="1"/>
      <c r="E1027" s="4"/>
      <c r="F1027" s="4"/>
      <c r="Q1027" s="1"/>
      <c r="R1027" s="1"/>
      <c r="S1027" s="1"/>
      <c r="U1027" s="1"/>
      <c r="V1027" s="1"/>
      <c r="W1027" s="1"/>
      <c r="X1027" s="1"/>
      <c r="Y1027" s="1"/>
      <c r="Z1027" s="1">
        <f>Table19[[#This Row],[Quantity2]]*Table19[[#This Row],[U Cost]]</f>
        <v>0</v>
      </c>
      <c r="AB1027" s="1"/>
      <c r="AC1027" s="1"/>
      <c r="AD1027" s="1">
        <f t="shared" si="953"/>
        <v>0</v>
      </c>
      <c r="AE1027" s="1"/>
      <c r="AF1027" s="1">
        <f>SUM(Table19[[#This Row],[Total 
Paid]:[Shipping 
Charged]])</f>
        <v>0</v>
      </c>
      <c r="AG1027" s="1"/>
      <c r="AH1027" s="1"/>
      <c r="AI1027" s="1">
        <f t="shared" si="954"/>
        <v>0</v>
      </c>
      <c r="AK1027" s="1"/>
      <c r="AL1027" s="1"/>
      <c r="AM1027" s="1"/>
      <c r="AN1027" s="1"/>
      <c r="AP1027" s="30"/>
      <c r="AQ1027" s="1"/>
      <c r="AR1027" s="1">
        <f t="shared" si="956"/>
        <v>0</v>
      </c>
      <c r="AS1027" s="1"/>
      <c r="AT1027" s="1"/>
      <c r="AU1027" s="2">
        <f t="shared" si="955"/>
        <v>0</v>
      </c>
      <c r="AW1027" s="1"/>
      <c r="AX1027" s="1"/>
      <c r="AY1027" s="1"/>
      <c r="AZ1027" s="2">
        <f t="shared" si="951"/>
        <v>0</v>
      </c>
      <c r="BA1027" s="2">
        <f>SUM(AF1027,AH1027,-AZ1027,-Table19[[#This Row],[Sale Fee]])</f>
        <v>0</v>
      </c>
      <c r="BC1027" s="1"/>
      <c r="BD1027" s="1"/>
      <c r="BE1027" s="1"/>
    </row>
    <row r="1028" spans="1:57" x14ac:dyDescent="0.25">
      <c r="A1028" s="1"/>
      <c r="B1028" s="1"/>
      <c r="E1028" s="4"/>
      <c r="F1028" s="4"/>
      <c r="Q1028" s="1"/>
      <c r="R1028" s="1"/>
      <c r="S1028" s="1"/>
      <c r="U1028" s="1"/>
      <c r="V1028" s="1"/>
      <c r="W1028" s="1"/>
      <c r="X1028" s="1"/>
      <c r="Y1028" s="1"/>
      <c r="Z1028" s="1">
        <f>Table19[[#This Row],[Quantity2]]*Table19[[#This Row],[U Cost]]</f>
        <v>0</v>
      </c>
      <c r="AB1028" s="1"/>
      <c r="AC1028" s="1"/>
      <c r="AD1028" s="1">
        <f t="shared" si="953"/>
        <v>0</v>
      </c>
      <c r="AE1028" s="1"/>
      <c r="AF1028" s="1">
        <f>SUM(Table19[[#This Row],[Total 
Paid]:[Shipping 
Charged]])</f>
        <v>0</v>
      </c>
      <c r="AG1028" s="1"/>
      <c r="AH1028" s="1"/>
      <c r="AI1028" s="1">
        <f t="shared" si="954"/>
        <v>0</v>
      </c>
      <c r="AK1028" s="1"/>
      <c r="AL1028" s="1"/>
      <c r="AM1028" s="1"/>
      <c r="AN1028" s="1"/>
      <c r="AP1028" s="30"/>
      <c r="AQ1028" s="1"/>
      <c r="AR1028" s="1">
        <f t="shared" si="956"/>
        <v>0</v>
      </c>
      <c r="AS1028" s="1"/>
      <c r="AT1028" s="1"/>
      <c r="AU1028" s="2">
        <f t="shared" si="955"/>
        <v>0</v>
      </c>
      <c r="AW1028" s="1"/>
      <c r="AX1028" s="1"/>
      <c r="AY1028" s="1"/>
      <c r="AZ1028" s="2">
        <f t="shared" si="951"/>
        <v>0</v>
      </c>
      <c r="BA1028" s="2">
        <f>SUM(AF1028,AH1028,-AZ1028,-Table19[[#This Row],[Sale Fee]])</f>
        <v>0</v>
      </c>
      <c r="BC1028" s="1"/>
      <c r="BD1028" s="1"/>
      <c r="BE1028" s="1"/>
    </row>
    <row r="1029" spans="1:57" x14ac:dyDescent="0.25">
      <c r="A1029" s="1"/>
      <c r="B1029" s="1"/>
      <c r="E1029" s="4"/>
      <c r="F1029" s="4"/>
      <c r="Q1029" s="1"/>
      <c r="R1029" s="1"/>
      <c r="S1029" s="1"/>
      <c r="U1029" s="1"/>
      <c r="V1029" s="1"/>
      <c r="W1029" s="1"/>
      <c r="X1029" s="1"/>
      <c r="Y1029" s="1"/>
      <c r="Z1029" s="1">
        <f>Table19[[#This Row],[Quantity2]]*Table19[[#This Row],[U Cost]]</f>
        <v>0</v>
      </c>
      <c r="AB1029" s="1"/>
      <c r="AC1029" s="1"/>
      <c r="AD1029" s="1">
        <f t="shared" si="953"/>
        <v>0</v>
      </c>
      <c r="AE1029" s="1"/>
      <c r="AF1029" s="1">
        <f>SUM(Table19[[#This Row],[Total 
Paid]:[Shipping 
Charged]])</f>
        <v>0</v>
      </c>
      <c r="AG1029" s="1"/>
      <c r="AH1029" s="1"/>
      <c r="AI1029" s="1">
        <f t="shared" si="954"/>
        <v>0</v>
      </c>
      <c r="AK1029" s="1"/>
      <c r="AL1029" s="1"/>
      <c r="AM1029" s="1"/>
      <c r="AN1029" s="1"/>
      <c r="AP1029" s="30"/>
      <c r="AQ1029" s="1"/>
      <c r="AR1029" s="1">
        <f t="shared" si="956"/>
        <v>0</v>
      </c>
      <c r="AS1029" s="1"/>
      <c r="AT1029" s="1"/>
      <c r="AU1029" s="2">
        <f t="shared" si="955"/>
        <v>0</v>
      </c>
      <c r="AW1029" s="1"/>
      <c r="AX1029" s="1"/>
      <c r="AY1029" s="1"/>
      <c r="AZ1029" s="2">
        <f t="shared" si="951"/>
        <v>0</v>
      </c>
      <c r="BA1029" s="2">
        <f>SUM(AF1029,AH1029,-AZ1029,-Table19[[#This Row],[Sale Fee]])</f>
        <v>0</v>
      </c>
      <c r="BC1029" s="1"/>
      <c r="BD1029" s="1"/>
      <c r="BE1029" s="1"/>
    </row>
    <row r="1030" spans="1:57" x14ac:dyDescent="0.25">
      <c r="A1030" s="1"/>
      <c r="B1030" s="1"/>
      <c r="E1030" s="4"/>
      <c r="F1030" s="4"/>
      <c r="Q1030" s="1"/>
      <c r="R1030" s="1"/>
      <c r="S1030" s="1"/>
      <c r="U1030" s="1"/>
      <c r="V1030" s="1"/>
      <c r="W1030" s="1"/>
      <c r="X1030" s="1"/>
      <c r="Y1030" s="1"/>
      <c r="Z1030" s="1">
        <f>Table19[[#This Row],[Quantity2]]*Table19[[#This Row],[U Cost]]</f>
        <v>0</v>
      </c>
      <c r="AB1030" s="1"/>
      <c r="AC1030" s="1"/>
      <c r="AD1030" s="1">
        <f t="shared" si="953"/>
        <v>0</v>
      </c>
      <c r="AE1030" s="1"/>
      <c r="AF1030" s="1">
        <f>SUM(Table19[[#This Row],[Total 
Paid]:[Shipping 
Charged]])</f>
        <v>0</v>
      </c>
      <c r="AG1030" s="1"/>
      <c r="AH1030" s="1"/>
      <c r="AI1030" s="1">
        <f t="shared" si="954"/>
        <v>0</v>
      </c>
      <c r="AK1030" s="1"/>
      <c r="AL1030" s="1"/>
      <c r="AM1030" s="1"/>
      <c r="AN1030" s="1"/>
      <c r="AP1030" s="30"/>
      <c r="AQ1030" s="1"/>
      <c r="AR1030" s="1">
        <f t="shared" si="956"/>
        <v>0</v>
      </c>
      <c r="AS1030" s="1"/>
      <c r="AT1030" s="1"/>
      <c r="AU1030" s="2">
        <f t="shared" si="955"/>
        <v>0</v>
      </c>
      <c r="AW1030" s="1"/>
      <c r="AX1030" s="1"/>
      <c r="AY1030" s="1"/>
      <c r="AZ1030" s="2">
        <f t="shared" si="951"/>
        <v>0</v>
      </c>
      <c r="BA1030" s="2">
        <f>SUM(AF1030,AH1030,-AZ1030,-Table19[[#This Row],[Sale Fee]])</f>
        <v>0</v>
      </c>
      <c r="BC1030" s="1"/>
      <c r="BD1030" s="1"/>
      <c r="BE1030" s="1"/>
    </row>
    <row r="1031" spans="1:57" x14ac:dyDescent="0.25">
      <c r="A1031" s="1"/>
      <c r="B1031" s="1"/>
      <c r="E1031" s="4"/>
      <c r="F1031" s="4"/>
      <c r="Q1031" s="1"/>
      <c r="R1031" s="1"/>
      <c r="S1031" s="1"/>
      <c r="U1031" s="1"/>
      <c r="V1031" s="1"/>
      <c r="W1031" s="1"/>
      <c r="X1031" s="1"/>
      <c r="Y1031" s="1"/>
      <c r="Z1031" s="1">
        <f>Table19[[#This Row],[Quantity2]]*Table19[[#This Row],[U Cost]]</f>
        <v>0</v>
      </c>
      <c r="AB1031" s="1"/>
      <c r="AC1031" s="1"/>
      <c r="AD1031" s="1">
        <f t="shared" si="953"/>
        <v>0</v>
      </c>
      <c r="AE1031" s="1"/>
      <c r="AF1031" s="1">
        <f>SUM(Table19[[#This Row],[Total 
Paid]:[Shipping 
Charged]])</f>
        <v>0</v>
      </c>
      <c r="AG1031" s="1"/>
      <c r="AH1031" s="1"/>
      <c r="AI1031" s="1">
        <f t="shared" si="954"/>
        <v>0</v>
      </c>
      <c r="AK1031" s="1"/>
      <c r="AL1031" s="1"/>
      <c r="AM1031" s="1"/>
      <c r="AN1031" s="1"/>
      <c r="AP1031" s="30"/>
      <c r="AQ1031" s="1"/>
      <c r="AR1031" s="1">
        <f t="shared" si="956"/>
        <v>0</v>
      </c>
      <c r="AS1031" s="1"/>
      <c r="AT1031" s="1"/>
      <c r="AU1031" s="2">
        <f t="shared" si="955"/>
        <v>0</v>
      </c>
      <c r="AW1031" s="1"/>
      <c r="AX1031" s="1"/>
      <c r="AY1031" s="1"/>
      <c r="AZ1031" s="2">
        <f t="shared" si="951"/>
        <v>0</v>
      </c>
      <c r="BA1031" s="2">
        <f>SUM(AF1031,AH1031,-AZ1031,-Table19[[#This Row],[Sale Fee]])</f>
        <v>0</v>
      </c>
      <c r="BC1031" s="1"/>
      <c r="BD1031" s="1"/>
      <c r="BE1031" s="1"/>
    </row>
    <row r="1032" spans="1:57" x14ac:dyDescent="0.25">
      <c r="A1032" s="1"/>
      <c r="B1032" s="1"/>
      <c r="E1032" s="4"/>
      <c r="F1032" s="4"/>
      <c r="Q1032" s="1"/>
      <c r="R1032" s="1"/>
      <c r="S1032" s="1"/>
      <c r="U1032" s="1"/>
      <c r="V1032" s="1"/>
      <c r="W1032" s="1"/>
      <c r="X1032" s="1"/>
      <c r="Y1032" s="1"/>
      <c r="Z1032" s="1">
        <f>Table19[[#This Row],[Quantity2]]*Table19[[#This Row],[U Cost]]</f>
        <v>0</v>
      </c>
      <c r="AB1032" s="1"/>
      <c r="AC1032" s="1"/>
      <c r="AD1032" s="1">
        <f t="shared" si="953"/>
        <v>0</v>
      </c>
      <c r="AE1032" s="1"/>
      <c r="AF1032" s="1">
        <f>SUM(Table19[[#This Row],[Total 
Paid]:[Shipping 
Charged]])</f>
        <v>0</v>
      </c>
      <c r="AG1032" s="1"/>
      <c r="AH1032" s="1"/>
      <c r="AI1032" s="1">
        <f t="shared" si="954"/>
        <v>0</v>
      </c>
      <c r="AK1032" s="1"/>
      <c r="AL1032" s="1"/>
      <c r="AM1032" s="1"/>
      <c r="AN1032" s="1"/>
      <c r="AP1032" s="30"/>
      <c r="AQ1032" s="1"/>
      <c r="AR1032" s="1">
        <f t="shared" si="956"/>
        <v>0</v>
      </c>
      <c r="AS1032" s="1"/>
      <c r="AT1032" s="1"/>
      <c r="AU1032" s="2">
        <f t="shared" si="955"/>
        <v>0</v>
      </c>
      <c r="AW1032" s="1"/>
      <c r="AX1032" s="1"/>
      <c r="AY1032" s="1"/>
      <c r="AZ1032" s="2">
        <f t="shared" si="951"/>
        <v>0</v>
      </c>
      <c r="BA1032" s="2">
        <f>SUM(AF1032,AH1032,-AZ1032,-Table19[[#This Row],[Sale Fee]])</f>
        <v>0</v>
      </c>
      <c r="BC1032" s="1"/>
      <c r="BD1032" s="1"/>
      <c r="BE1032" s="1"/>
    </row>
    <row r="1033" spans="1:57" x14ac:dyDescent="0.25">
      <c r="A1033" s="1"/>
      <c r="B1033" s="1"/>
      <c r="E1033" s="4"/>
      <c r="F1033" s="4"/>
      <c r="Q1033" s="1"/>
      <c r="R1033" s="1"/>
      <c r="S1033" s="1"/>
      <c r="U1033" s="1"/>
      <c r="V1033" s="1"/>
      <c r="W1033" s="1"/>
      <c r="X1033" s="1"/>
      <c r="Y1033" s="1"/>
      <c r="Z1033" s="1">
        <f>Table19[[#This Row],[Quantity2]]*Table19[[#This Row],[U Cost]]</f>
        <v>0</v>
      </c>
      <c r="AB1033" s="1"/>
      <c r="AC1033" s="1"/>
      <c r="AD1033" s="1">
        <f t="shared" si="953"/>
        <v>0</v>
      </c>
      <c r="AE1033" s="1"/>
      <c r="AF1033" s="1">
        <f>SUM(Table19[[#This Row],[Total 
Paid]:[Shipping 
Charged]])</f>
        <v>0</v>
      </c>
      <c r="AG1033" s="1"/>
      <c r="AH1033" s="1"/>
      <c r="AI1033" s="1">
        <f t="shared" si="954"/>
        <v>0</v>
      </c>
      <c r="AK1033" s="1"/>
      <c r="AL1033" s="1"/>
      <c r="AM1033" s="1"/>
      <c r="AN1033" s="1"/>
      <c r="AP1033" s="30"/>
      <c r="AQ1033" s="1"/>
      <c r="AR1033" s="1">
        <f t="shared" si="956"/>
        <v>0</v>
      </c>
      <c r="AS1033" s="1"/>
      <c r="AT1033" s="1"/>
      <c r="AU1033" s="2">
        <f t="shared" si="955"/>
        <v>0</v>
      </c>
      <c r="AW1033" s="1"/>
      <c r="AX1033" s="1"/>
      <c r="AY1033" s="1"/>
      <c r="AZ1033" s="2">
        <f t="shared" si="951"/>
        <v>0</v>
      </c>
      <c r="BA1033" s="2">
        <f>SUM(AF1033,AH1033,-AZ1033,-Table19[[#This Row],[Sale Fee]])</f>
        <v>0</v>
      </c>
      <c r="BC1033" s="1"/>
      <c r="BD1033" s="1"/>
      <c r="BE1033" s="1"/>
    </row>
    <row r="1034" spans="1:57" x14ac:dyDescent="0.25">
      <c r="A1034" s="1"/>
      <c r="B1034" s="1"/>
      <c r="E1034" s="4"/>
      <c r="F1034" s="4"/>
      <c r="Q1034" s="1"/>
      <c r="R1034" s="1"/>
      <c r="S1034" s="1"/>
      <c r="U1034" s="1"/>
      <c r="V1034" s="1"/>
      <c r="W1034" s="1"/>
      <c r="X1034" s="1"/>
      <c r="Y1034" s="1"/>
      <c r="Z1034" s="1">
        <f>Table19[[#This Row],[Quantity2]]*Table19[[#This Row],[U Cost]]</f>
        <v>0</v>
      </c>
      <c r="AB1034" s="1"/>
      <c r="AC1034" s="1"/>
      <c r="AD1034" s="1">
        <f t="shared" si="953"/>
        <v>0</v>
      </c>
      <c r="AE1034" s="1"/>
      <c r="AF1034" s="1">
        <f>SUM(Table19[[#This Row],[Total 
Paid]:[Shipping 
Charged]])</f>
        <v>0</v>
      </c>
      <c r="AG1034" s="1"/>
      <c r="AH1034" s="1"/>
      <c r="AI1034" s="1">
        <f t="shared" si="954"/>
        <v>0</v>
      </c>
      <c r="AK1034" s="1"/>
      <c r="AL1034" s="1"/>
      <c r="AM1034" s="1"/>
      <c r="AN1034" s="1"/>
      <c r="AP1034" s="30"/>
      <c r="AQ1034" s="1"/>
      <c r="AR1034" s="1">
        <f t="shared" si="956"/>
        <v>0</v>
      </c>
      <c r="AS1034" s="1"/>
      <c r="AT1034" s="1"/>
      <c r="AU1034" s="2">
        <f t="shared" si="955"/>
        <v>0</v>
      </c>
      <c r="AW1034" s="1"/>
      <c r="AX1034" s="1"/>
      <c r="AY1034" s="1"/>
      <c r="AZ1034" s="2">
        <f t="shared" si="951"/>
        <v>0</v>
      </c>
      <c r="BA1034" s="2">
        <f>SUM(AF1034,AH1034,-AZ1034,-Table19[[#This Row],[Sale Fee]])</f>
        <v>0</v>
      </c>
      <c r="BC1034" s="1"/>
      <c r="BD1034" s="1"/>
      <c r="BE1034" s="1"/>
    </row>
    <row r="1035" spans="1:57" x14ac:dyDescent="0.25">
      <c r="A1035" s="1"/>
      <c r="B1035" s="1"/>
      <c r="E1035" s="4"/>
      <c r="F1035" s="4"/>
      <c r="Q1035" s="1"/>
      <c r="R1035" s="1"/>
      <c r="S1035" s="1"/>
      <c r="U1035" s="1"/>
      <c r="V1035" s="1"/>
      <c r="W1035" s="1"/>
      <c r="X1035" s="1"/>
      <c r="Y1035" s="1"/>
      <c r="Z1035" s="1">
        <f>Table19[[#This Row],[Quantity2]]*Table19[[#This Row],[U Cost]]</f>
        <v>0</v>
      </c>
      <c r="AB1035" s="1"/>
      <c r="AC1035" s="1"/>
      <c r="AD1035" s="1">
        <f t="shared" si="953"/>
        <v>0</v>
      </c>
      <c r="AE1035" s="1"/>
      <c r="AF1035" s="1">
        <f>SUM(Table19[[#This Row],[Total 
Paid]:[Shipping 
Charged]])</f>
        <v>0</v>
      </c>
      <c r="AG1035" s="1"/>
      <c r="AH1035" s="1"/>
      <c r="AI1035" s="1">
        <f t="shared" si="954"/>
        <v>0</v>
      </c>
      <c r="AK1035" s="1"/>
      <c r="AL1035" s="1"/>
      <c r="AM1035" s="1"/>
      <c r="AN1035" s="1"/>
      <c r="AP1035" s="30"/>
      <c r="AQ1035" s="1"/>
      <c r="AR1035" s="1">
        <f t="shared" si="956"/>
        <v>0</v>
      </c>
      <c r="AS1035" s="1"/>
      <c r="AT1035" s="1"/>
      <c r="AU1035" s="2">
        <f t="shared" si="955"/>
        <v>0</v>
      </c>
      <c r="AW1035" s="1"/>
      <c r="AX1035" s="1"/>
      <c r="AY1035" s="1"/>
      <c r="AZ1035" s="2">
        <f t="shared" si="951"/>
        <v>0</v>
      </c>
      <c r="BA1035" s="2">
        <f>SUM(AF1035,AH1035,-AZ1035,-Table19[[#This Row],[Sale Fee]])</f>
        <v>0</v>
      </c>
      <c r="BC1035" s="1"/>
      <c r="BD1035" s="1"/>
      <c r="BE1035" s="1"/>
    </row>
    <row r="1036" spans="1:57" x14ac:dyDescent="0.25">
      <c r="A1036" s="1"/>
      <c r="B1036" s="1"/>
      <c r="E1036" s="4"/>
      <c r="F1036" s="4"/>
      <c r="Q1036" s="1"/>
      <c r="R1036" s="1"/>
      <c r="S1036" s="1"/>
      <c r="U1036" s="1"/>
      <c r="V1036" s="1"/>
      <c r="W1036" s="1"/>
      <c r="X1036" s="1"/>
      <c r="Y1036" s="1"/>
      <c r="Z1036" s="1">
        <f>Table19[[#This Row],[Quantity2]]*Table19[[#This Row],[U Cost]]</f>
        <v>0</v>
      </c>
      <c r="AB1036" s="1"/>
      <c r="AC1036" s="1"/>
      <c r="AD1036" s="1">
        <f t="shared" si="953"/>
        <v>0</v>
      </c>
      <c r="AE1036" s="1"/>
      <c r="AF1036" s="1">
        <f>SUM(Table19[[#This Row],[Total 
Paid]:[Shipping 
Charged]])</f>
        <v>0</v>
      </c>
      <c r="AG1036" s="1"/>
      <c r="AH1036" s="1"/>
      <c r="AI1036" s="1">
        <f t="shared" si="954"/>
        <v>0</v>
      </c>
      <c r="AK1036" s="1"/>
      <c r="AL1036" s="1"/>
      <c r="AM1036" s="1"/>
      <c r="AN1036" s="1"/>
      <c r="AP1036" s="30"/>
      <c r="AQ1036" s="1"/>
      <c r="AR1036" s="1">
        <f t="shared" si="956"/>
        <v>0</v>
      </c>
      <c r="AS1036" s="1"/>
      <c r="AT1036" s="1"/>
      <c r="AU1036" s="2">
        <f t="shared" si="955"/>
        <v>0</v>
      </c>
      <c r="AW1036" s="1"/>
      <c r="AX1036" s="1"/>
      <c r="AY1036" s="1"/>
      <c r="AZ1036" s="2">
        <f t="shared" si="951"/>
        <v>0</v>
      </c>
      <c r="BA1036" s="2">
        <f>SUM(AF1036,AH1036,-AZ1036,-Table19[[#This Row],[Sale Fee]])</f>
        <v>0</v>
      </c>
      <c r="BC1036" s="1"/>
      <c r="BD1036" s="1"/>
      <c r="BE1036" s="1"/>
    </row>
    <row r="1037" spans="1:57" x14ac:dyDescent="0.25">
      <c r="A1037" s="1"/>
      <c r="B1037" s="1"/>
      <c r="E1037" s="4"/>
      <c r="F1037" s="4"/>
      <c r="Q1037" s="1"/>
      <c r="R1037" s="1"/>
      <c r="S1037" s="1"/>
      <c r="U1037" s="1"/>
      <c r="V1037" s="1"/>
      <c r="W1037" s="1"/>
      <c r="X1037" s="1"/>
      <c r="Y1037" s="1"/>
      <c r="Z1037" s="1">
        <f>Table19[[#This Row],[Quantity2]]*Table19[[#This Row],[U Cost]]</f>
        <v>0</v>
      </c>
      <c r="AB1037" s="1"/>
      <c r="AC1037" s="1"/>
      <c r="AD1037" s="1">
        <f t="shared" si="953"/>
        <v>0</v>
      </c>
      <c r="AE1037" s="1"/>
      <c r="AF1037" s="1">
        <f>SUM(Table19[[#This Row],[Total 
Paid]:[Shipping 
Charged]])</f>
        <v>0</v>
      </c>
      <c r="AG1037" s="1"/>
      <c r="AH1037" s="1"/>
      <c r="AI1037" s="1">
        <f t="shared" si="954"/>
        <v>0</v>
      </c>
      <c r="AK1037" s="1"/>
      <c r="AL1037" s="1"/>
      <c r="AM1037" s="1"/>
      <c r="AN1037" s="1"/>
      <c r="AP1037" s="30"/>
      <c r="AQ1037" s="1"/>
      <c r="AR1037" s="1">
        <f t="shared" si="956"/>
        <v>0</v>
      </c>
      <c r="AS1037" s="1"/>
      <c r="AT1037" s="1"/>
      <c r="AU1037" s="2">
        <f t="shared" si="955"/>
        <v>0</v>
      </c>
      <c r="AW1037" s="1"/>
      <c r="AX1037" s="1"/>
      <c r="AY1037" s="1"/>
      <c r="AZ1037" s="2">
        <f t="shared" si="951"/>
        <v>0</v>
      </c>
      <c r="BA1037" s="2">
        <f>SUM(AF1037,AH1037,-AZ1037,-Table19[[#This Row],[Sale Fee]])</f>
        <v>0</v>
      </c>
      <c r="BC1037" s="1"/>
      <c r="BD1037" s="1"/>
      <c r="BE1037" s="1"/>
    </row>
    <row r="1038" spans="1:57" x14ac:dyDescent="0.25">
      <c r="A1038" s="1"/>
      <c r="B1038" s="1"/>
      <c r="E1038" s="4"/>
      <c r="F1038" s="4"/>
      <c r="Q1038" s="1"/>
      <c r="R1038" s="1"/>
      <c r="S1038" s="1"/>
      <c r="U1038" s="1"/>
      <c r="V1038" s="1"/>
      <c r="W1038" s="1"/>
      <c r="X1038" s="1"/>
      <c r="Y1038" s="1"/>
      <c r="Z1038" s="1">
        <f>Table19[[#This Row],[Quantity2]]*Table19[[#This Row],[U Cost]]</f>
        <v>0</v>
      </c>
      <c r="AB1038" s="1"/>
      <c r="AC1038" s="1"/>
      <c r="AD1038" s="1">
        <f t="shared" si="953"/>
        <v>0</v>
      </c>
      <c r="AE1038" s="1"/>
      <c r="AF1038" s="1">
        <f>SUM(Table19[[#This Row],[Total 
Paid]:[Shipping 
Charged]])</f>
        <v>0</v>
      </c>
      <c r="AG1038" s="1"/>
      <c r="AH1038" s="1"/>
      <c r="AI1038" s="1">
        <f t="shared" si="954"/>
        <v>0</v>
      </c>
      <c r="AK1038" s="1"/>
      <c r="AL1038" s="1"/>
      <c r="AM1038" s="1"/>
      <c r="AN1038" s="1"/>
      <c r="AP1038" s="30"/>
      <c r="AQ1038" s="1"/>
      <c r="AR1038" s="1">
        <f t="shared" si="956"/>
        <v>0</v>
      </c>
      <c r="AS1038" s="1"/>
      <c r="AT1038" s="1"/>
      <c r="AU1038" s="2">
        <f t="shared" si="955"/>
        <v>0</v>
      </c>
      <c r="AW1038" s="1"/>
      <c r="AX1038" s="1"/>
      <c r="AY1038" s="1"/>
      <c r="AZ1038" s="2">
        <f t="shared" si="951"/>
        <v>0</v>
      </c>
      <c r="BA1038" s="2">
        <f>SUM(AF1038,AH1038,-AZ1038,-Table19[[#This Row],[Sale Fee]])</f>
        <v>0</v>
      </c>
      <c r="BC1038" s="1"/>
      <c r="BD1038" s="1"/>
      <c r="BE1038" s="1"/>
    </row>
    <row r="1039" spans="1:57" x14ac:dyDescent="0.25">
      <c r="A1039" s="1"/>
      <c r="B1039" s="1"/>
      <c r="E1039" s="4"/>
      <c r="F1039" s="4"/>
      <c r="Q1039" s="1"/>
      <c r="R1039" s="1"/>
      <c r="S1039" s="1"/>
      <c r="U1039" s="1"/>
      <c r="V1039" s="1"/>
      <c r="W1039" s="1"/>
      <c r="X1039" s="1"/>
      <c r="Y1039" s="1"/>
      <c r="Z1039" s="1">
        <f>Table19[[#This Row],[Quantity2]]*Table19[[#This Row],[U Cost]]</f>
        <v>0</v>
      </c>
      <c r="AB1039" s="1"/>
      <c r="AC1039" s="1"/>
      <c r="AD1039" s="1">
        <f t="shared" si="953"/>
        <v>0</v>
      </c>
      <c r="AE1039" s="1"/>
      <c r="AF1039" s="1">
        <f>SUM(Table19[[#This Row],[Total 
Paid]:[Shipping 
Charged]])</f>
        <v>0</v>
      </c>
      <c r="AG1039" s="1"/>
      <c r="AH1039" s="1"/>
      <c r="AI1039" s="1">
        <f t="shared" si="954"/>
        <v>0</v>
      </c>
      <c r="AK1039" s="1"/>
      <c r="AL1039" s="1"/>
      <c r="AM1039" s="1"/>
      <c r="AN1039" s="1"/>
      <c r="AP1039" s="30"/>
      <c r="AQ1039" s="1"/>
      <c r="AR1039" s="1">
        <f t="shared" si="956"/>
        <v>0</v>
      </c>
      <c r="AS1039" s="1"/>
      <c r="AT1039" s="1"/>
      <c r="AU1039" s="2">
        <f t="shared" si="955"/>
        <v>0</v>
      </c>
      <c r="AW1039" s="1"/>
      <c r="AX1039" s="1"/>
      <c r="AY1039" s="1"/>
      <c r="AZ1039" s="2">
        <f t="shared" si="951"/>
        <v>0</v>
      </c>
      <c r="BA1039" s="2">
        <f>SUM(AF1039,AH1039,-AZ1039,-Table19[[#This Row],[Sale Fee]])</f>
        <v>0</v>
      </c>
      <c r="BC1039" s="1"/>
      <c r="BD1039" s="1"/>
      <c r="BE1039" s="1"/>
    </row>
    <row r="1040" spans="1:57" x14ac:dyDescent="0.25">
      <c r="A1040" s="1"/>
      <c r="B1040" s="1"/>
      <c r="E1040" s="4"/>
      <c r="F1040" s="4"/>
      <c r="Q1040" s="1"/>
      <c r="R1040" s="1"/>
      <c r="S1040" s="1"/>
      <c r="U1040" s="1"/>
      <c r="V1040" s="1"/>
      <c r="W1040" s="1"/>
      <c r="X1040" s="1"/>
      <c r="Y1040" s="1"/>
      <c r="Z1040" s="1">
        <f>Table19[[#This Row],[Quantity2]]*Table19[[#This Row],[U Cost]]</f>
        <v>0</v>
      </c>
      <c r="AB1040" s="1"/>
      <c r="AC1040" s="1"/>
      <c r="AD1040" s="1">
        <f t="shared" si="953"/>
        <v>0</v>
      </c>
      <c r="AE1040" s="1"/>
      <c r="AF1040" s="1">
        <f>SUM(Table19[[#This Row],[Total 
Paid]:[Shipping 
Charged]])</f>
        <v>0</v>
      </c>
      <c r="AG1040" s="1"/>
      <c r="AH1040" s="1"/>
      <c r="AI1040" s="1">
        <f t="shared" si="954"/>
        <v>0</v>
      </c>
      <c r="AK1040" s="1"/>
      <c r="AL1040" s="1"/>
      <c r="AM1040" s="1"/>
      <c r="AN1040" s="1"/>
      <c r="AP1040" s="30"/>
      <c r="AQ1040" s="1"/>
      <c r="AR1040" s="1">
        <f t="shared" si="956"/>
        <v>0</v>
      </c>
      <c r="AS1040" s="1"/>
      <c r="AT1040" s="1"/>
      <c r="AU1040" s="2">
        <f t="shared" si="955"/>
        <v>0</v>
      </c>
      <c r="AW1040" s="1"/>
      <c r="AX1040" s="1"/>
      <c r="AY1040" s="1"/>
      <c r="AZ1040" s="2">
        <f t="shared" ref="AZ1040:AZ1131" si="958">SUM(AU1040,AW1040,AX1040,AY1040)</f>
        <v>0</v>
      </c>
      <c r="BA1040" s="2">
        <f>SUM(AF1040,AH1040,-AZ1040,-Table19[[#This Row],[Sale Fee]])</f>
        <v>0</v>
      </c>
      <c r="BC1040" s="1"/>
      <c r="BD1040" s="1"/>
      <c r="BE1040" s="1"/>
    </row>
    <row r="1041" spans="1:57" x14ac:dyDescent="0.25">
      <c r="A1041" s="1"/>
      <c r="B1041" s="1"/>
      <c r="E1041" s="4"/>
      <c r="F1041" s="4"/>
      <c r="Q1041" s="1"/>
      <c r="R1041" s="1"/>
      <c r="S1041" s="1"/>
      <c r="U1041" s="1"/>
      <c r="V1041" s="1"/>
      <c r="W1041" s="1"/>
      <c r="X1041" s="1"/>
      <c r="Y1041" s="1"/>
      <c r="Z1041" s="1">
        <f>Table19[[#This Row],[Quantity2]]*Table19[[#This Row],[U Cost]]</f>
        <v>0</v>
      </c>
      <c r="AB1041" s="1"/>
      <c r="AC1041" s="1"/>
      <c r="AD1041" s="1">
        <f t="shared" si="953"/>
        <v>0</v>
      </c>
      <c r="AE1041" s="1"/>
      <c r="AF1041" s="1">
        <f>SUM(Table19[[#This Row],[Total 
Paid]:[Shipping 
Charged]])</f>
        <v>0</v>
      </c>
      <c r="AG1041" s="1"/>
      <c r="AH1041" s="1"/>
      <c r="AI1041" s="1">
        <f t="shared" si="954"/>
        <v>0</v>
      </c>
      <c r="AK1041" s="1"/>
      <c r="AL1041" s="1"/>
      <c r="AM1041" s="1"/>
      <c r="AN1041" s="1"/>
      <c r="AP1041" s="30"/>
      <c r="AQ1041" s="1"/>
      <c r="AR1041" s="1">
        <f t="shared" si="956"/>
        <v>0</v>
      </c>
      <c r="AS1041" s="1"/>
      <c r="AT1041" s="1"/>
      <c r="AU1041" s="2">
        <f t="shared" si="955"/>
        <v>0</v>
      </c>
      <c r="AW1041" s="1"/>
      <c r="AX1041" s="1"/>
      <c r="AY1041" s="1"/>
      <c r="AZ1041" s="2">
        <f t="shared" si="958"/>
        <v>0</v>
      </c>
      <c r="BA1041" s="2">
        <f>SUM(AF1041,AH1041,-AZ1041,-Table19[[#This Row],[Sale Fee]])</f>
        <v>0</v>
      </c>
      <c r="BC1041" s="1"/>
      <c r="BD1041" s="1"/>
      <c r="BE1041" s="1"/>
    </row>
    <row r="1042" spans="1:57" x14ac:dyDescent="0.25">
      <c r="A1042" s="1"/>
      <c r="B1042" s="1"/>
      <c r="E1042" s="4"/>
      <c r="F1042" s="4"/>
      <c r="Q1042" s="1"/>
      <c r="R1042" s="1"/>
      <c r="S1042" s="1"/>
      <c r="U1042" s="1"/>
      <c r="V1042" s="1"/>
      <c r="W1042" s="1"/>
      <c r="X1042" s="1"/>
      <c r="Y1042" s="1"/>
      <c r="Z1042" s="1">
        <f>Table19[[#This Row],[Quantity2]]*Table19[[#This Row],[U Cost]]</f>
        <v>0</v>
      </c>
      <c r="AB1042" s="1"/>
      <c r="AC1042" s="1"/>
      <c r="AD1042" s="1">
        <f t="shared" si="953"/>
        <v>0</v>
      </c>
      <c r="AE1042" s="1"/>
      <c r="AF1042" s="1">
        <f>SUM(Table19[[#This Row],[Total 
Paid]:[Shipping 
Charged]])</f>
        <v>0</v>
      </c>
      <c r="AG1042" s="1"/>
      <c r="AH1042" s="1"/>
      <c r="AI1042" s="1">
        <f t="shared" si="954"/>
        <v>0</v>
      </c>
      <c r="AK1042" s="1"/>
      <c r="AL1042" s="1"/>
      <c r="AM1042" s="1"/>
      <c r="AN1042" s="1"/>
      <c r="AP1042" s="30"/>
      <c r="AQ1042" s="1"/>
      <c r="AR1042" s="1">
        <f t="shared" si="956"/>
        <v>0</v>
      </c>
      <c r="AS1042" s="1"/>
      <c r="AT1042" s="1"/>
      <c r="AU1042" s="2">
        <f t="shared" si="955"/>
        <v>0</v>
      </c>
      <c r="AW1042" s="1"/>
      <c r="AX1042" s="1"/>
      <c r="AY1042" s="1"/>
      <c r="AZ1042" s="2">
        <f t="shared" si="958"/>
        <v>0</v>
      </c>
      <c r="BA1042" s="2">
        <f>SUM(AF1042,AH1042,-AZ1042,-Table19[[#This Row],[Sale Fee]])</f>
        <v>0</v>
      </c>
      <c r="BC1042" s="1"/>
      <c r="BD1042" s="1"/>
      <c r="BE1042" s="1"/>
    </row>
    <row r="1043" spans="1:57" x14ac:dyDescent="0.25">
      <c r="A1043" s="1"/>
      <c r="B1043" s="1"/>
      <c r="E1043" s="4"/>
      <c r="F1043" s="4"/>
      <c r="Q1043" s="1"/>
      <c r="R1043" s="1"/>
      <c r="S1043" s="1"/>
      <c r="U1043" s="1"/>
      <c r="V1043" s="1"/>
      <c r="W1043" s="1"/>
      <c r="X1043" s="1"/>
      <c r="Y1043" s="1"/>
      <c r="Z1043" s="1">
        <f>Table19[[#This Row],[Quantity2]]*Table19[[#This Row],[U Cost]]</f>
        <v>0</v>
      </c>
      <c r="AB1043" s="1"/>
      <c r="AC1043" s="1"/>
      <c r="AD1043" s="1">
        <f t="shared" si="953"/>
        <v>0</v>
      </c>
      <c r="AE1043" s="1"/>
      <c r="AF1043" s="1">
        <f>SUM(Table19[[#This Row],[Total 
Paid]:[Shipping 
Charged]])</f>
        <v>0</v>
      </c>
      <c r="AG1043" s="1"/>
      <c r="AH1043" s="1"/>
      <c r="AI1043" s="1">
        <f t="shared" si="954"/>
        <v>0</v>
      </c>
      <c r="AK1043" s="1"/>
      <c r="AL1043" s="1"/>
      <c r="AM1043" s="1"/>
      <c r="AN1043" s="1"/>
      <c r="AP1043" s="30"/>
      <c r="AQ1043" s="1"/>
      <c r="AR1043" s="1">
        <f t="shared" si="956"/>
        <v>0</v>
      </c>
      <c r="AS1043" s="1"/>
      <c r="AT1043" s="1"/>
      <c r="AU1043" s="2">
        <f t="shared" si="955"/>
        <v>0</v>
      </c>
      <c r="AW1043" s="1"/>
      <c r="AX1043" s="1"/>
      <c r="AY1043" s="1"/>
      <c r="AZ1043" s="2">
        <f t="shared" si="958"/>
        <v>0</v>
      </c>
      <c r="BA1043" s="2">
        <f>SUM(AF1043,AH1043,-AZ1043,-Table19[[#This Row],[Sale Fee]])</f>
        <v>0</v>
      </c>
      <c r="BC1043" s="1"/>
      <c r="BD1043" s="1"/>
      <c r="BE1043" s="1"/>
    </row>
    <row r="1044" spans="1:57" x14ac:dyDescent="0.25">
      <c r="A1044" s="1"/>
      <c r="B1044" s="1"/>
      <c r="E1044" s="4"/>
      <c r="F1044" s="4"/>
      <c r="Q1044" s="1"/>
      <c r="R1044" s="1"/>
      <c r="S1044" s="1"/>
      <c r="U1044" s="1"/>
      <c r="V1044" s="1"/>
      <c r="W1044" s="1"/>
      <c r="X1044" s="1"/>
      <c r="Y1044" s="1"/>
      <c r="Z1044" s="1">
        <f>Table19[[#This Row],[Quantity2]]*Table19[[#This Row],[U Cost]]</f>
        <v>0</v>
      </c>
      <c r="AB1044" s="1"/>
      <c r="AC1044" s="1"/>
      <c r="AD1044" s="1">
        <f t="shared" si="953"/>
        <v>0</v>
      </c>
      <c r="AE1044" s="1"/>
      <c r="AF1044" s="1">
        <f>SUM(Table19[[#This Row],[Total 
Paid]:[Shipping 
Charged]])</f>
        <v>0</v>
      </c>
      <c r="AG1044" s="1"/>
      <c r="AH1044" s="1"/>
      <c r="AI1044" s="1">
        <f t="shared" si="954"/>
        <v>0</v>
      </c>
      <c r="AK1044" s="1"/>
      <c r="AL1044" s="1"/>
      <c r="AM1044" s="1"/>
      <c r="AN1044" s="1"/>
      <c r="AP1044" s="30"/>
      <c r="AQ1044" s="1"/>
      <c r="AR1044" s="1">
        <f t="shared" si="956"/>
        <v>0</v>
      </c>
      <c r="AS1044" s="1"/>
      <c r="AT1044" s="1"/>
      <c r="AU1044" s="2">
        <f t="shared" si="955"/>
        <v>0</v>
      </c>
      <c r="AW1044" s="1"/>
      <c r="AX1044" s="1"/>
      <c r="AY1044" s="1"/>
      <c r="AZ1044" s="2">
        <f t="shared" si="958"/>
        <v>0</v>
      </c>
      <c r="BA1044" s="2">
        <f>SUM(AF1044,AH1044,-AZ1044,-Table19[[#This Row],[Sale Fee]])</f>
        <v>0</v>
      </c>
      <c r="BC1044" s="1"/>
      <c r="BD1044" s="1"/>
      <c r="BE1044" s="1"/>
    </row>
    <row r="1045" spans="1:57" x14ac:dyDescent="0.25">
      <c r="A1045" s="1"/>
      <c r="B1045" s="1"/>
      <c r="E1045" s="4"/>
      <c r="F1045" s="4"/>
      <c r="Q1045" s="1"/>
      <c r="R1045" s="1"/>
      <c r="S1045" s="1"/>
      <c r="U1045" s="1"/>
      <c r="V1045" s="1"/>
      <c r="W1045" s="1"/>
      <c r="X1045" s="1"/>
      <c r="Y1045" s="1"/>
      <c r="Z1045" s="1">
        <f>Table19[[#This Row],[Quantity2]]*Table19[[#This Row],[U Cost]]</f>
        <v>0</v>
      </c>
      <c r="AB1045" s="1"/>
      <c r="AC1045" s="1"/>
      <c r="AD1045" s="1">
        <f t="shared" si="953"/>
        <v>0</v>
      </c>
      <c r="AE1045" s="1"/>
      <c r="AF1045" s="1">
        <f>SUM(Table19[[#This Row],[Total 
Paid]:[Shipping 
Charged]])</f>
        <v>0</v>
      </c>
      <c r="AG1045" s="1"/>
      <c r="AH1045" s="1"/>
      <c r="AI1045" s="1">
        <f t="shared" si="954"/>
        <v>0</v>
      </c>
      <c r="AK1045" s="1"/>
      <c r="AL1045" s="1"/>
      <c r="AM1045" s="1"/>
      <c r="AN1045" s="1"/>
      <c r="AP1045" s="30"/>
      <c r="AQ1045" s="1"/>
      <c r="AR1045" s="1">
        <f t="shared" si="956"/>
        <v>0</v>
      </c>
      <c r="AS1045" s="1"/>
      <c r="AT1045" s="1"/>
      <c r="AU1045" s="2">
        <f t="shared" si="955"/>
        <v>0</v>
      </c>
      <c r="AW1045" s="1"/>
      <c r="AX1045" s="1"/>
      <c r="AY1045" s="1"/>
      <c r="AZ1045" s="2">
        <f t="shared" si="958"/>
        <v>0</v>
      </c>
      <c r="BA1045" s="2">
        <f>SUM(AF1045,AH1045,-AZ1045,-Table19[[#This Row],[Sale Fee]])</f>
        <v>0</v>
      </c>
      <c r="BC1045" s="1"/>
      <c r="BD1045" s="1"/>
      <c r="BE1045" s="1"/>
    </row>
    <row r="1046" spans="1:57" x14ac:dyDescent="0.25">
      <c r="A1046" s="1"/>
      <c r="B1046" s="1"/>
      <c r="E1046" s="4"/>
      <c r="F1046" s="4"/>
      <c r="Q1046" s="1"/>
      <c r="R1046" s="1"/>
      <c r="S1046" s="1"/>
      <c r="U1046" s="1"/>
      <c r="V1046" s="1"/>
      <c r="W1046" s="1"/>
      <c r="X1046" s="1"/>
      <c r="Y1046" s="1"/>
      <c r="Z1046" s="1">
        <f>Table19[[#This Row],[Quantity2]]*Table19[[#This Row],[U Cost]]</f>
        <v>0</v>
      </c>
      <c r="AB1046" s="1"/>
      <c r="AC1046" s="1"/>
      <c r="AD1046" s="1">
        <f t="shared" si="953"/>
        <v>0</v>
      </c>
      <c r="AE1046" s="1"/>
      <c r="AF1046" s="1">
        <f>SUM(Table19[[#This Row],[Total 
Paid]:[Shipping 
Charged]])</f>
        <v>0</v>
      </c>
      <c r="AG1046" s="1"/>
      <c r="AH1046" s="1"/>
      <c r="AI1046" s="1">
        <f t="shared" si="954"/>
        <v>0</v>
      </c>
      <c r="AK1046" s="1"/>
      <c r="AL1046" s="1"/>
      <c r="AM1046" s="1"/>
      <c r="AN1046" s="1"/>
      <c r="AP1046" s="30"/>
      <c r="AQ1046" s="1"/>
      <c r="AR1046" s="1">
        <f t="shared" si="956"/>
        <v>0</v>
      </c>
      <c r="AS1046" s="1"/>
      <c r="AT1046" s="1"/>
      <c r="AU1046" s="2">
        <f t="shared" si="955"/>
        <v>0</v>
      </c>
      <c r="AW1046" s="1"/>
      <c r="AX1046" s="1"/>
      <c r="AY1046" s="1"/>
      <c r="AZ1046" s="2">
        <f t="shared" si="958"/>
        <v>0</v>
      </c>
      <c r="BA1046" s="2">
        <f>SUM(AF1046,AH1046,-AZ1046,-Table19[[#This Row],[Sale Fee]])</f>
        <v>0</v>
      </c>
      <c r="BC1046" s="1"/>
      <c r="BD1046" s="1"/>
      <c r="BE1046" s="1"/>
    </row>
    <row r="1047" spans="1:57" x14ac:dyDescent="0.25">
      <c r="A1047" s="1"/>
      <c r="B1047" s="1"/>
      <c r="E1047" s="4"/>
      <c r="F1047" s="4"/>
      <c r="Q1047" s="1"/>
      <c r="R1047" s="1"/>
      <c r="S1047" s="1"/>
      <c r="U1047" s="1"/>
      <c r="V1047" s="1"/>
      <c r="W1047" s="1"/>
      <c r="X1047" s="1"/>
      <c r="Y1047" s="1"/>
      <c r="Z1047" s="1">
        <f>Table19[[#This Row],[Quantity2]]*Table19[[#This Row],[U Cost]]</f>
        <v>0</v>
      </c>
      <c r="AB1047" s="1"/>
      <c r="AC1047" s="1"/>
      <c r="AD1047" s="1">
        <f t="shared" si="953"/>
        <v>0</v>
      </c>
      <c r="AE1047" s="1"/>
      <c r="AF1047" s="1">
        <f>SUM(Table19[[#This Row],[Total 
Paid]:[Shipping 
Charged]])</f>
        <v>0</v>
      </c>
      <c r="AG1047" s="1"/>
      <c r="AH1047" s="1"/>
      <c r="AI1047" s="1">
        <f t="shared" si="954"/>
        <v>0</v>
      </c>
      <c r="AK1047" s="1"/>
      <c r="AL1047" s="1"/>
      <c r="AM1047" s="1"/>
      <c r="AN1047" s="1"/>
      <c r="AP1047" s="30"/>
      <c r="AQ1047" s="1"/>
      <c r="AR1047" s="1">
        <f t="shared" si="956"/>
        <v>0</v>
      </c>
      <c r="AS1047" s="1"/>
      <c r="AT1047" s="1"/>
      <c r="AU1047" s="2">
        <f t="shared" si="955"/>
        <v>0</v>
      </c>
      <c r="AW1047" s="1"/>
      <c r="AX1047" s="1"/>
      <c r="AY1047" s="1"/>
      <c r="AZ1047" s="2">
        <f t="shared" si="958"/>
        <v>0</v>
      </c>
      <c r="BA1047" s="2">
        <f>SUM(AF1047,AH1047,-AZ1047,-Table19[[#This Row],[Sale Fee]])</f>
        <v>0</v>
      </c>
      <c r="BC1047" s="1"/>
      <c r="BD1047" s="1"/>
      <c r="BE1047" s="1"/>
    </row>
    <row r="1048" spans="1:57" x14ac:dyDescent="0.25">
      <c r="A1048" s="1"/>
      <c r="B1048" s="1"/>
      <c r="E1048" s="4"/>
      <c r="F1048" s="4"/>
      <c r="Q1048" s="1"/>
      <c r="R1048" s="1"/>
      <c r="S1048" s="1"/>
      <c r="U1048" s="1"/>
      <c r="V1048" s="1"/>
      <c r="W1048" s="1"/>
      <c r="X1048" s="1"/>
      <c r="Y1048" s="1"/>
      <c r="Z1048" s="1">
        <f>Table19[[#This Row],[Quantity2]]*Table19[[#This Row],[U Cost]]</f>
        <v>0</v>
      </c>
      <c r="AB1048" s="1"/>
      <c r="AC1048" s="1"/>
      <c r="AD1048" s="1">
        <f t="shared" si="953"/>
        <v>0</v>
      </c>
      <c r="AE1048" s="1"/>
      <c r="AF1048" s="1">
        <f>SUM(Table19[[#This Row],[Total 
Paid]:[Shipping 
Charged]])</f>
        <v>0</v>
      </c>
      <c r="AG1048" s="1"/>
      <c r="AH1048" s="1"/>
      <c r="AI1048" s="1">
        <f t="shared" si="954"/>
        <v>0</v>
      </c>
      <c r="AK1048" s="1"/>
      <c r="AL1048" s="1"/>
      <c r="AM1048" s="1"/>
      <c r="AN1048" s="1"/>
      <c r="AP1048" s="30"/>
      <c r="AQ1048" s="1"/>
      <c r="AR1048" s="1">
        <f t="shared" si="956"/>
        <v>0</v>
      </c>
      <c r="AS1048" s="1"/>
      <c r="AT1048" s="1"/>
      <c r="AU1048" s="2">
        <f t="shared" si="955"/>
        <v>0</v>
      </c>
      <c r="AW1048" s="1"/>
      <c r="AX1048" s="1"/>
      <c r="AY1048" s="1"/>
      <c r="AZ1048" s="2">
        <f t="shared" si="958"/>
        <v>0</v>
      </c>
      <c r="BA1048" s="2">
        <f>SUM(AF1048,AH1048,-AZ1048,-Table19[[#This Row],[Sale Fee]])</f>
        <v>0</v>
      </c>
      <c r="BC1048" s="1"/>
      <c r="BD1048" s="1"/>
      <c r="BE1048" s="1"/>
    </row>
    <row r="1049" spans="1:57" x14ac:dyDescent="0.25">
      <c r="A1049" s="1"/>
      <c r="B1049" s="1"/>
      <c r="E1049" s="4"/>
      <c r="F1049" s="4"/>
      <c r="Q1049" s="1"/>
      <c r="R1049" s="1"/>
      <c r="S1049" s="1"/>
      <c r="U1049" s="1"/>
      <c r="V1049" s="1"/>
      <c r="W1049" s="1"/>
      <c r="X1049" s="1"/>
      <c r="Y1049" s="1"/>
      <c r="Z1049" s="1">
        <f>Table19[[#This Row],[Quantity2]]*Table19[[#This Row],[U Cost]]</f>
        <v>0</v>
      </c>
      <c r="AB1049" s="1"/>
      <c r="AC1049" s="1"/>
      <c r="AD1049" s="1">
        <f t="shared" si="953"/>
        <v>0</v>
      </c>
      <c r="AE1049" s="1"/>
      <c r="AF1049" s="1">
        <f>SUM(Table19[[#This Row],[Total 
Paid]:[Shipping 
Charged]])</f>
        <v>0</v>
      </c>
      <c r="AG1049" s="1"/>
      <c r="AH1049" s="1"/>
      <c r="AI1049" s="1">
        <f t="shared" si="954"/>
        <v>0</v>
      </c>
      <c r="AK1049" s="1"/>
      <c r="AL1049" s="1"/>
      <c r="AM1049" s="1"/>
      <c r="AN1049" s="1"/>
      <c r="AP1049" s="30"/>
      <c r="AQ1049" s="1"/>
      <c r="AR1049" s="1">
        <f t="shared" si="956"/>
        <v>0</v>
      </c>
      <c r="AS1049" s="1"/>
      <c r="AT1049" s="1"/>
      <c r="AU1049" s="2">
        <f t="shared" si="955"/>
        <v>0</v>
      </c>
      <c r="AW1049" s="1"/>
      <c r="AX1049" s="1"/>
      <c r="AY1049" s="1"/>
      <c r="AZ1049" s="2">
        <f t="shared" si="958"/>
        <v>0</v>
      </c>
      <c r="BA1049" s="2">
        <f>SUM(AF1049,AH1049,-AZ1049,-Table19[[#This Row],[Sale Fee]])</f>
        <v>0</v>
      </c>
      <c r="BC1049" s="1"/>
      <c r="BD1049" s="1"/>
      <c r="BE1049" s="1"/>
    </row>
    <row r="1050" spans="1:57" x14ac:dyDescent="0.25">
      <c r="A1050" s="1"/>
      <c r="B1050" s="1"/>
      <c r="E1050" s="4"/>
      <c r="F1050" s="4"/>
      <c r="Q1050" s="1"/>
      <c r="R1050" s="1"/>
      <c r="S1050" s="1"/>
      <c r="U1050" s="1"/>
      <c r="V1050" s="1"/>
      <c r="W1050" s="1"/>
      <c r="X1050" s="1"/>
      <c r="Y1050" s="1"/>
      <c r="Z1050" s="1">
        <f>Table19[[#This Row],[Quantity2]]*Table19[[#This Row],[U Cost]]</f>
        <v>0</v>
      </c>
      <c r="AB1050" s="1"/>
      <c r="AC1050" s="1"/>
      <c r="AD1050" s="1">
        <f t="shared" si="953"/>
        <v>0</v>
      </c>
      <c r="AE1050" s="1"/>
      <c r="AF1050" s="1">
        <f>SUM(Table19[[#This Row],[Total 
Paid]:[Shipping 
Charged]])</f>
        <v>0</v>
      </c>
      <c r="AG1050" s="1"/>
      <c r="AH1050" s="1"/>
      <c r="AI1050" s="1">
        <f t="shared" si="954"/>
        <v>0</v>
      </c>
      <c r="AK1050" s="1"/>
      <c r="AL1050" s="1"/>
      <c r="AM1050" s="1"/>
      <c r="AN1050" s="1"/>
      <c r="AP1050" s="30"/>
      <c r="AQ1050" s="1"/>
      <c r="AR1050" s="1">
        <f t="shared" si="956"/>
        <v>0</v>
      </c>
      <c r="AS1050" s="1"/>
      <c r="AT1050" s="1"/>
      <c r="AU1050" s="2">
        <f t="shared" si="955"/>
        <v>0</v>
      </c>
      <c r="AW1050" s="1"/>
      <c r="AX1050" s="1"/>
      <c r="AY1050" s="1"/>
      <c r="AZ1050" s="2">
        <f t="shared" si="958"/>
        <v>0</v>
      </c>
      <c r="BA1050" s="2">
        <f>SUM(AF1050,AH1050,-AZ1050,-Table19[[#This Row],[Sale Fee]])</f>
        <v>0</v>
      </c>
      <c r="BC1050" s="1"/>
      <c r="BD1050" s="1"/>
      <c r="BE1050" s="1"/>
    </row>
    <row r="1051" spans="1:57" x14ac:dyDescent="0.25">
      <c r="A1051" s="1"/>
      <c r="B1051" s="1"/>
      <c r="E1051" s="4"/>
      <c r="F1051" s="4"/>
      <c r="Q1051" s="1"/>
      <c r="R1051" s="1"/>
      <c r="S1051" s="1"/>
      <c r="U1051" s="1"/>
      <c r="V1051" s="1"/>
      <c r="W1051" s="1"/>
      <c r="X1051" s="1"/>
      <c r="Y1051" s="1"/>
      <c r="Z1051" s="1">
        <f>Table19[[#This Row],[Quantity2]]*Table19[[#This Row],[U Cost]]</f>
        <v>0</v>
      </c>
      <c r="AB1051" s="1"/>
      <c r="AC1051" s="1"/>
      <c r="AD1051" s="1">
        <f t="shared" si="953"/>
        <v>0</v>
      </c>
      <c r="AE1051" s="1"/>
      <c r="AF1051" s="1">
        <f>SUM(Table19[[#This Row],[Total 
Paid]:[Shipping 
Charged]])</f>
        <v>0</v>
      </c>
      <c r="AG1051" s="1"/>
      <c r="AH1051" s="1"/>
      <c r="AI1051" s="1">
        <f t="shared" si="954"/>
        <v>0</v>
      </c>
      <c r="AK1051" s="1"/>
      <c r="AL1051" s="1"/>
      <c r="AM1051" s="1"/>
      <c r="AN1051" s="1"/>
      <c r="AP1051" s="30"/>
      <c r="AQ1051" s="1"/>
      <c r="AR1051" s="1">
        <f t="shared" si="956"/>
        <v>0</v>
      </c>
      <c r="AS1051" s="1"/>
      <c r="AT1051" s="1"/>
      <c r="AU1051" s="2">
        <f t="shared" si="955"/>
        <v>0</v>
      </c>
      <c r="AW1051" s="1"/>
      <c r="AX1051" s="1"/>
      <c r="AY1051" s="1"/>
      <c r="AZ1051" s="2">
        <f t="shared" si="958"/>
        <v>0</v>
      </c>
      <c r="BA1051" s="2">
        <f>SUM(AF1051,AH1051,-AZ1051,-Table19[[#This Row],[Sale Fee]])</f>
        <v>0</v>
      </c>
      <c r="BC1051" s="1"/>
      <c r="BD1051" s="1"/>
      <c r="BE1051" s="1"/>
    </row>
    <row r="1052" spans="1:57" x14ac:dyDescent="0.25">
      <c r="A1052" s="1"/>
      <c r="B1052" s="1"/>
      <c r="E1052" s="4"/>
      <c r="F1052" s="4"/>
      <c r="Q1052" s="1"/>
      <c r="R1052" s="1"/>
      <c r="S1052" s="1"/>
      <c r="U1052" s="1"/>
      <c r="V1052" s="1"/>
      <c r="W1052" s="1"/>
      <c r="X1052" s="1"/>
      <c r="Y1052" s="1"/>
      <c r="Z1052" s="1">
        <f>Table19[[#This Row],[Quantity2]]*Table19[[#This Row],[U Cost]]</f>
        <v>0</v>
      </c>
      <c r="AB1052" s="1"/>
      <c r="AC1052" s="1"/>
      <c r="AD1052" s="1">
        <f t="shared" si="953"/>
        <v>0</v>
      </c>
      <c r="AE1052" s="1"/>
      <c r="AF1052" s="1">
        <f>SUM(Table19[[#This Row],[Total 
Paid]:[Shipping 
Charged]])</f>
        <v>0</v>
      </c>
      <c r="AG1052" s="1"/>
      <c r="AH1052" s="1"/>
      <c r="AI1052" s="1">
        <f t="shared" si="954"/>
        <v>0</v>
      </c>
      <c r="AK1052" s="1"/>
      <c r="AL1052" s="1"/>
      <c r="AM1052" s="1"/>
      <c r="AN1052" s="1"/>
      <c r="AP1052" s="30"/>
      <c r="AQ1052" s="1"/>
      <c r="AR1052" s="1">
        <f t="shared" si="956"/>
        <v>0</v>
      </c>
      <c r="AS1052" s="1"/>
      <c r="AT1052" s="1"/>
      <c r="AU1052" s="2">
        <f t="shared" si="955"/>
        <v>0</v>
      </c>
      <c r="AW1052" s="1"/>
      <c r="AX1052" s="1"/>
      <c r="AY1052" s="1"/>
      <c r="AZ1052" s="2">
        <f t="shared" si="958"/>
        <v>0</v>
      </c>
      <c r="BA1052" s="2">
        <f>SUM(AF1052,AH1052,-AZ1052,-Table19[[#This Row],[Sale Fee]])</f>
        <v>0</v>
      </c>
      <c r="BC1052" s="1"/>
      <c r="BD1052" s="1"/>
      <c r="BE1052" s="1"/>
    </row>
    <row r="1053" spans="1:57" x14ac:dyDescent="0.25">
      <c r="A1053" s="1"/>
      <c r="B1053" s="1"/>
      <c r="E1053" s="4"/>
      <c r="F1053" s="4"/>
      <c r="Q1053" s="1"/>
      <c r="R1053" s="1"/>
      <c r="S1053" s="1"/>
      <c r="U1053" s="1"/>
      <c r="V1053" s="1"/>
      <c r="W1053" s="1"/>
      <c r="X1053" s="1"/>
      <c r="Y1053" s="1"/>
      <c r="Z1053" s="1">
        <f>Table19[[#This Row],[Quantity2]]*Table19[[#This Row],[U Cost]]</f>
        <v>0</v>
      </c>
      <c r="AB1053" s="1"/>
      <c r="AC1053" s="1"/>
      <c r="AD1053" s="1">
        <f t="shared" si="953"/>
        <v>0</v>
      </c>
      <c r="AE1053" s="1"/>
      <c r="AF1053" s="1">
        <f>SUM(Table19[[#This Row],[Total 
Paid]:[Shipping 
Charged]])</f>
        <v>0</v>
      </c>
      <c r="AG1053" s="1"/>
      <c r="AH1053" s="1"/>
      <c r="AI1053" s="1">
        <f t="shared" si="954"/>
        <v>0</v>
      </c>
      <c r="AK1053" s="1"/>
      <c r="AL1053" s="1"/>
      <c r="AM1053" s="1"/>
      <c r="AN1053" s="1"/>
      <c r="AP1053" s="30"/>
      <c r="AQ1053" s="1"/>
      <c r="AR1053" s="1">
        <f t="shared" si="956"/>
        <v>0</v>
      </c>
      <c r="AS1053" s="1"/>
      <c r="AT1053" s="1"/>
      <c r="AU1053" s="2">
        <f t="shared" si="955"/>
        <v>0</v>
      </c>
      <c r="AW1053" s="1"/>
      <c r="AX1053" s="1"/>
      <c r="AY1053" s="1"/>
      <c r="AZ1053" s="2">
        <f t="shared" si="958"/>
        <v>0</v>
      </c>
      <c r="BA1053" s="2">
        <f>SUM(AF1053,AH1053,-AZ1053,-Table19[[#This Row],[Sale Fee]])</f>
        <v>0</v>
      </c>
      <c r="BC1053" s="1"/>
      <c r="BD1053" s="1"/>
      <c r="BE1053" s="1"/>
    </row>
    <row r="1054" spans="1:57" x14ac:dyDescent="0.25">
      <c r="A1054" s="1"/>
      <c r="B1054" s="1"/>
      <c r="E1054" s="4"/>
      <c r="F1054" s="4"/>
      <c r="Q1054" s="1"/>
      <c r="R1054" s="1"/>
      <c r="S1054" s="1"/>
      <c r="U1054" s="1"/>
      <c r="V1054" s="1"/>
      <c r="W1054" s="1"/>
      <c r="X1054" s="1"/>
      <c r="Y1054" s="1"/>
      <c r="Z1054" s="1">
        <f>Table19[[#This Row],[Quantity2]]*Table19[[#This Row],[U Cost]]</f>
        <v>0</v>
      </c>
      <c r="AB1054" s="1"/>
      <c r="AC1054" s="1"/>
      <c r="AD1054" s="1">
        <f t="shared" si="953"/>
        <v>0</v>
      </c>
      <c r="AE1054" s="1"/>
      <c r="AF1054" s="1">
        <f>SUM(Table19[[#This Row],[Total 
Paid]:[Shipping 
Charged]])</f>
        <v>0</v>
      </c>
      <c r="AG1054" s="1"/>
      <c r="AH1054" s="1"/>
      <c r="AI1054" s="1">
        <f t="shared" si="954"/>
        <v>0</v>
      </c>
      <c r="AK1054" s="1"/>
      <c r="AL1054" s="1"/>
      <c r="AM1054" s="1"/>
      <c r="AN1054" s="1"/>
      <c r="AP1054" s="30"/>
      <c r="AQ1054" s="1"/>
      <c r="AR1054" s="1">
        <f t="shared" si="956"/>
        <v>0</v>
      </c>
      <c r="AS1054" s="1"/>
      <c r="AT1054" s="1"/>
      <c r="AU1054" s="2">
        <f t="shared" si="955"/>
        <v>0</v>
      </c>
      <c r="AW1054" s="1"/>
      <c r="AX1054" s="1"/>
      <c r="AY1054" s="1"/>
      <c r="AZ1054" s="2">
        <f t="shared" si="958"/>
        <v>0</v>
      </c>
      <c r="BA1054" s="2">
        <f>SUM(AF1054,AH1054,-AZ1054,-Table19[[#This Row],[Sale Fee]])</f>
        <v>0</v>
      </c>
      <c r="BC1054" s="1"/>
      <c r="BD1054" s="1"/>
      <c r="BE1054" s="1"/>
    </row>
    <row r="1055" spans="1:57" x14ac:dyDescent="0.25">
      <c r="A1055" s="1"/>
      <c r="B1055" s="1"/>
      <c r="E1055" s="4"/>
      <c r="F1055" s="4"/>
      <c r="Q1055" s="1"/>
      <c r="R1055" s="1"/>
      <c r="S1055" s="1"/>
      <c r="U1055" s="1"/>
      <c r="V1055" s="1"/>
      <c r="W1055" s="1"/>
      <c r="X1055" s="1"/>
      <c r="Y1055" s="1"/>
      <c r="Z1055" s="1">
        <f>Table19[[#This Row],[Quantity2]]*Table19[[#This Row],[U Cost]]</f>
        <v>0</v>
      </c>
      <c r="AB1055" s="1"/>
      <c r="AC1055" s="1"/>
      <c r="AD1055" s="1">
        <f t="shared" si="953"/>
        <v>0</v>
      </c>
      <c r="AE1055" s="1"/>
      <c r="AF1055" s="1">
        <f>SUM(Table19[[#This Row],[Total 
Paid]:[Shipping 
Charged]])</f>
        <v>0</v>
      </c>
      <c r="AG1055" s="1"/>
      <c r="AH1055" s="1"/>
      <c r="AI1055" s="1">
        <f t="shared" si="954"/>
        <v>0</v>
      </c>
      <c r="AK1055" s="1"/>
      <c r="AL1055" s="1"/>
      <c r="AM1055" s="1"/>
      <c r="AN1055" s="1"/>
      <c r="AP1055" s="30"/>
      <c r="AQ1055" s="1"/>
      <c r="AR1055" s="1">
        <f t="shared" si="956"/>
        <v>0</v>
      </c>
      <c r="AS1055" s="1"/>
      <c r="AT1055" s="1"/>
      <c r="AU1055" s="2">
        <f t="shared" si="955"/>
        <v>0</v>
      </c>
      <c r="AW1055" s="1"/>
      <c r="AX1055" s="1"/>
      <c r="AY1055" s="1"/>
      <c r="AZ1055" s="2">
        <f t="shared" si="958"/>
        <v>0</v>
      </c>
      <c r="BA1055" s="2">
        <f>SUM(AF1055,AH1055,-AZ1055,-Table19[[#This Row],[Sale Fee]])</f>
        <v>0</v>
      </c>
      <c r="BC1055" s="1"/>
      <c r="BD1055" s="1"/>
      <c r="BE1055" s="1"/>
    </row>
    <row r="1056" spans="1:57" x14ac:dyDescent="0.25">
      <c r="A1056" s="1"/>
      <c r="B1056" s="1"/>
      <c r="E1056" s="4"/>
      <c r="F1056" s="4"/>
      <c r="Q1056" s="1"/>
      <c r="R1056" s="1"/>
      <c r="S1056" s="1"/>
      <c r="U1056" s="1"/>
      <c r="V1056" s="1"/>
      <c r="W1056" s="1"/>
      <c r="X1056" s="1"/>
      <c r="Y1056" s="1"/>
      <c r="Z1056" s="1">
        <f>Table19[[#This Row],[Quantity2]]*Table19[[#This Row],[U Cost]]</f>
        <v>0</v>
      </c>
      <c r="AB1056" s="1"/>
      <c r="AC1056" s="1"/>
      <c r="AD1056" s="1">
        <f t="shared" si="953"/>
        <v>0</v>
      </c>
      <c r="AE1056" s="1"/>
      <c r="AF1056" s="1">
        <f>SUM(Table19[[#This Row],[Total 
Paid]:[Shipping 
Charged]])</f>
        <v>0</v>
      </c>
      <c r="AG1056" s="1"/>
      <c r="AH1056" s="1"/>
      <c r="AI1056" s="1">
        <f t="shared" si="954"/>
        <v>0</v>
      </c>
      <c r="AK1056" s="1"/>
      <c r="AL1056" s="1"/>
      <c r="AM1056" s="1"/>
      <c r="AN1056" s="1"/>
      <c r="AP1056" s="30"/>
      <c r="AQ1056" s="1"/>
      <c r="AR1056" s="1">
        <f t="shared" si="956"/>
        <v>0</v>
      </c>
      <c r="AS1056" s="1"/>
      <c r="AT1056" s="1"/>
      <c r="AU1056" s="2">
        <f t="shared" si="955"/>
        <v>0</v>
      </c>
      <c r="AW1056" s="1"/>
      <c r="AX1056" s="1"/>
      <c r="AY1056" s="1"/>
      <c r="AZ1056" s="2">
        <f t="shared" si="958"/>
        <v>0</v>
      </c>
      <c r="BA1056" s="2">
        <f>SUM(AF1056,AH1056,-AZ1056,-Table19[[#This Row],[Sale Fee]])</f>
        <v>0</v>
      </c>
      <c r="BC1056" s="1"/>
      <c r="BD1056" s="1"/>
      <c r="BE1056" s="1"/>
    </row>
    <row r="1057" spans="1:57" x14ac:dyDescent="0.25">
      <c r="A1057" s="1"/>
      <c r="B1057" s="1"/>
      <c r="E1057" s="4"/>
      <c r="F1057" s="4"/>
      <c r="Q1057" s="1"/>
      <c r="R1057" s="1"/>
      <c r="S1057" s="1"/>
      <c r="U1057" s="1"/>
      <c r="V1057" s="1"/>
      <c r="W1057" s="1"/>
      <c r="X1057" s="1"/>
      <c r="Y1057" s="1"/>
      <c r="Z1057" s="1">
        <f>Table19[[#This Row],[Quantity2]]*Table19[[#This Row],[U Cost]]</f>
        <v>0</v>
      </c>
      <c r="AB1057" s="1"/>
      <c r="AC1057" s="1"/>
      <c r="AD1057" s="1">
        <f t="shared" si="953"/>
        <v>0</v>
      </c>
      <c r="AE1057" s="1"/>
      <c r="AF1057" s="1">
        <f>SUM(Table19[[#This Row],[Total 
Paid]:[Shipping 
Charged]])</f>
        <v>0</v>
      </c>
      <c r="AG1057" s="1"/>
      <c r="AH1057" s="1"/>
      <c r="AI1057" s="1">
        <f t="shared" si="954"/>
        <v>0</v>
      </c>
      <c r="AK1057" s="1"/>
      <c r="AL1057" s="1"/>
      <c r="AM1057" s="1"/>
      <c r="AN1057" s="1"/>
      <c r="AP1057" s="30"/>
      <c r="AQ1057" s="1"/>
      <c r="AR1057" s="1">
        <f t="shared" si="956"/>
        <v>0</v>
      </c>
      <c r="AS1057" s="1"/>
      <c r="AT1057" s="1"/>
      <c r="AU1057" s="2">
        <f t="shared" si="955"/>
        <v>0</v>
      </c>
      <c r="AW1057" s="1"/>
      <c r="AX1057" s="1"/>
      <c r="AY1057" s="1"/>
      <c r="AZ1057" s="2">
        <f t="shared" si="958"/>
        <v>0</v>
      </c>
      <c r="BA1057" s="2">
        <f>SUM(AF1057,AH1057,-AZ1057,-Table19[[#This Row],[Sale Fee]])</f>
        <v>0</v>
      </c>
      <c r="BC1057" s="1"/>
      <c r="BD1057" s="1"/>
      <c r="BE1057" s="1"/>
    </row>
    <row r="1058" spans="1:57" x14ac:dyDescent="0.25">
      <c r="A1058" s="1"/>
      <c r="B1058" s="1"/>
      <c r="E1058" s="4"/>
      <c r="F1058" s="4"/>
      <c r="Q1058" s="1"/>
      <c r="R1058" s="1"/>
      <c r="S1058" s="1"/>
      <c r="U1058" s="1"/>
      <c r="V1058" s="1"/>
      <c r="W1058" s="1"/>
      <c r="X1058" s="1"/>
      <c r="Y1058" s="1"/>
      <c r="Z1058" s="1">
        <f>Table19[[#This Row],[Quantity2]]*Table19[[#This Row],[U Cost]]</f>
        <v>0</v>
      </c>
      <c r="AB1058" s="1"/>
      <c r="AC1058" s="1"/>
      <c r="AD1058" s="1">
        <f t="shared" si="953"/>
        <v>0</v>
      </c>
      <c r="AE1058" s="1"/>
      <c r="AF1058" s="1">
        <f>SUM(Table19[[#This Row],[Total 
Paid]:[Shipping 
Charged]])</f>
        <v>0</v>
      </c>
      <c r="AG1058" s="1"/>
      <c r="AH1058" s="1"/>
      <c r="AI1058" s="1">
        <f t="shared" si="954"/>
        <v>0</v>
      </c>
      <c r="AK1058" s="1"/>
      <c r="AL1058" s="1"/>
      <c r="AM1058" s="1"/>
      <c r="AN1058" s="1"/>
      <c r="AP1058" s="30"/>
      <c r="AQ1058" s="1"/>
      <c r="AR1058" s="1">
        <f t="shared" si="956"/>
        <v>0</v>
      </c>
      <c r="AS1058" s="1"/>
      <c r="AT1058" s="1"/>
      <c r="AU1058" s="2">
        <f t="shared" si="955"/>
        <v>0</v>
      </c>
      <c r="AW1058" s="1"/>
      <c r="AX1058" s="1"/>
      <c r="AY1058" s="1"/>
      <c r="AZ1058" s="2">
        <f t="shared" si="958"/>
        <v>0</v>
      </c>
      <c r="BA1058" s="2">
        <f>SUM(AF1058,AH1058,-AZ1058,-Table19[[#This Row],[Sale Fee]])</f>
        <v>0</v>
      </c>
      <c r="BC1058" s="1"/>
      <c r="BD1058" s="1"/>
      <c r="BE1058" s="1"/>
    </row>
    <row r="1059" spans="1:57" s="53" customFormat="1" x14ac:dyDescent="0.25">
      <c r="A1059" s="67"/>
      <c r="B1059" s="67"/>
      <c r="E1059" s="68"/>
      <c r="F1059" s="68"/>
      <c r="Q1059" s="67"/>
      <c r="R1059" s="67"/>
      <c r="S1059" s="67"/>
      <c r="U1059" s="67"/>
      <c r="V1059" s="67"/>
      <c r="W1059" s="67"/>
      <c r="X1059" s="67"/>
      <c r="Y1059" s="67"/>
      <c r="Z1059" s="67">
        <f>Table19[[#This Row],[Quantity2]]*Table19[[#This Row],[U Cost]]</f>
        <v>0</v>
      </c>
      <c r="AB1059" s="67"/>
      <c r="AC1059" s="67"/>
      <c r="AD1059" s="67">
        <f t="shared" si="953"/>
        <v>0</v>
      </c>
      <c r="AE1059" s="67"/>
      <c r="AF1059" s="67">
        <f>SUM(Table19[[#This Row],[Total 
Paid]:[Shipping 
Charged]])</f>
        <v>0</v>
      </c>
      <c r="AG1059" s="67"/>
      <c r="AH1059" s="67"/>
      <c r="AI1059" s="67">
        <f t="shared" si="954"/>
        <v>0</v>
      </c>
      <c r="AK1059" s="67"/>
      <c r="AL1059" s="67"/>
      <c r="AM1059" s="67"/>
      <c r="AN1059" s="67"/>
      <c r="AP1059" s="66"/>
      <c r="AQ1059" s="67"/>
      <c r="AR1059" s="67">
        <f t="shared" si="956"/>
        <v>0</v>
      </c>
      <c r="AS1059" s="67"/>
      <c r="AT1059" s="67"/>
      <c r="AU1059" s="69">
        <f t="shared" si="955"/>
        <v>0</v>
      </c>
      <c r="AW1059" s="67"/>
      <c r="AX1059" s="67"/>
      <c r="AY1059" s="67"/>
      <c r="AZ1059" s="69">
        <f t="shared" si="958"/>
        <v>0</v>
      </c>
      <c r="BA1059" s="69">
        <f>SUM(AF1059,AH1059,-AZ1059,-Table19[[#This Row],[Sale Fee]])</f>
        <v>0</v>
      </c>
      <c r="BC1059" s="67"/>
      <c r="BD1059" s="67"/>
      <c r="BE1059" s="67"/>
    </row>
    <row r="1060" spans="1:57" s="53" customFormat="1" x14ac:dyDescent="0.25">
      <c r="A1060" s="67"/>
      <c r="B1060" s="67"/>
      <c r="E1060" s="68"/>
      <c r="F1060" s="68"/>
      <c r="Q1060" s="67"/>
      <c r="R1060" s="67"/>
      <c r="S1060" s="67"/>
      <c r="U1060" s="67"/>
      <c r="V1060" s="67"/>
      <c r="W1060" s="67"/>
      <c r="X1060" s="67"/>
      <c r="Y1060" s="67"/>
      <c r="Z1060" s="67">
        <f>Table19[[#This Row],[Quantity2]]*Table19[[#This Row],[U Cost]]</f>
        <v>0</v>
      </c>
      <c r="AB1060" s="67"/>
      <c r="AC1060" s="67"/>
      <c r="AD1060" s="67">
        <f t="shared" si="953"/>
        <v>0</v>
      </c>
      <c r="AE1060" s="67"/>
      <c r="AF1060" s="67">
        <f>SUM(Table19[[#This Row],[Total 
Paid]:[Shipping 
Charged]])</f>
        <v>0</v>
      </c>
      <c r="AG1060" s="67"/>
      <c r="AH1060" s="67"/>
      <c r="AI1060" s="67">
        <f t="shared" si="954"/>
        <v>0</v>
      </c>
      <c r="AK1060" s="67"/>
      <c r="AL1060" s="67"/>
      <c r="AM1060" s="67"/>
      <c r="AN1060" s="67"/>
      <c r="AP1060" s="66"/>
      <c r="AQ1060" s="67"/>
      <c r="AR1060" s="67">
        <f t="shared" si="956"/>
        <v>0</v>
      </c>
      <c r="AS1060" s="67"/>
      <c r="AT1060" s="67"/>
      <c r="AU1060" s="69">
        <f t="shared" si="955"/>
        <v>0</v>
      </c>
      <c r="AW1060" s="67"/>
      <c r="AX1060" s="67"/>
      <c r="AY1060" s="67"/>
      <c r="AZ1060" s="69">
        <f t="shared" si="958"/>
        <v>0</v>
      </c>
      <c r="BA1060" s="69">
        <f>SUM(AF1060,AH1060,-AZ1060,-Table19[[#This Row],[Sale Fee]])</f>
        <v>0</v>
      </c>
      <c r="BC1060" s="67"/>
      <c r="BD1060" s="67"/>
      <c r="BE1060" s="67"/>
    </row>
    <row r="1061" spans="1:57" x14ac:dyDescent="0.25">
      <c r="A1061" s="1"/>
      <c r="B1061" s="1"/>
      <c r="E1061" s="4"/>
      <c r="F1061" s="4"/>
      <c r="Q1061" s="1"/>
      <c r="R1061" s="1"/>
      <c r="S1061" s="1"/>
      <c r="U1061" s="1"/>
      <c r="V1061" s="1"/>
      <c r="W1061" s="1"/>
      <c r="X1061" s="1"/>
      <c r="Y1061" s="1"/>
      <c r="Z1061" s="1">
        <f>Table19[[#This Row],[Quantity2]]*Table19[[#This Row],[U Cost]]</f>
        <v>0</v>
      </c>
      <c r="AB1061" s="1"/>
      <c r="AC1061" s="1"/>
      <c r="AD1061" s="1">
        <f t="shared" si="953"/>
        <v>0</v>
      </c>
      <c r="AE1061" s="1"/>
      <c r="AF1061" s="1">
        <f>SUM(Table19[[#This Row],[Total 
Paid]:[Shipping 
Charged]])</f>
        <v>0</v>
      </c>
      <c r="AG1061" s="1"/>
      <c r="AH1061" s="1"/>
      <c r="AI1061" s="1">
        <f t="shared" si="954"/>
        <v>0</v>
      </c>
      <c r="AK1061" s="1"/>
      <c r="AL1061" s="1"/>
      <c r="AM1061" s="1"/>
      <c r="AN1061" s="1"/>
      <c r="AP1061" s="30"/>
      <c r="AQ1061" s="1"/>
      <c r="AR1061" s="1">
        <f t="shared" si="956"/>
        <v>0</v>
      </c>
      <c r="AS1061" s="1"/>
      <c r="AT1061" s="1"/>
      <c r="AU1061" s="2">
        <f t="shared" si="955"/>
        <v>0</v>
      </c>
      <c r="AW1061" s="1"/>
      <c r="AX1061" s="1"/>
      <c r="AY1061" s="1"/>
      <c r="AZ1061" s="2">
        <f t="shared" si="958"/>
        <v>0</v>
      </c>
      <c r="BA1061" s="2">
        <f>SUM(AF1061,AH1061,-AZ1061,-Table19[[#This Row],[Sale Fee]])</f>
        <v>0</v>
      </c>
      <c r="BC1061" s="1"/>
      <c r="BD1061" s="1"/>
      <c r="BE1061" s="1"/>
    </row>
    <row r="1062" spans="1:57" x14ac:dyDescent="0.25">
      <c r="A1062" s="1"/>
      <c r="B1062" s="1"/>
      <c r="E1062" s="4"/>
      <c r="F1062" s="4"/>
      <c r="Q1062" s="1"/>
      <c r="R1062" s="1"/>
      <c r="S1062" s="1"/>
      <c r="U1062" s="1"/>
      <c r="V1062" s="1"/>
      <c r="W1062" s="1"/>
      <c r="X1062" s="1"/>
      <c r="Y1062" s="1"/>
      <c r="Z1062" s="1">
        <f>Table19[[#This Row],[Quantity2]]*Table19[[#This Row],[U Cost]]</f>
        <v>0</v>
      </c>
      <c r="AB1062" s="1"/>
      <c r="AC1062" s="1"/>
      <c r="AD1062" s="1">
        <f t="shared" si="953"/>
        <v>0</v>
      </c>
      <c r="AE1062" s="1"/>
      <c r="AF1062" s="1">
        <f>SUM(Table19[[#This Row],[Total 
Paid]:[Shipping 
Charged]])</f>
        <v>0</v>
      </c>
      <c r="AG1062" s="1"/>
      <c r="AH1062" s="1"/>
      <c r="AI1062" s="1">
        <f t="shared" si="954"/>
        <v>0</v>
      </c>
      <c r="AK1062" s="1"/>
      <c r="AL1062" s="1"/>
      <c r="AM1062" s="1"/>
      <c r="AN1062" s="1"/>
      <c r="AP1062" s="30"/>
      <c r="AQ1062" s="1"/>
      <c r="AR1062" s="1">
        <f t="shared" si="956"/>
        <v>0</v>
      </c>
      <c r="AS1062" s="1"/>
      <c r="AT1062" s="1"/>
      <c r="AU1062" s="2">
        <f t="shared" si="955"/>
        <v>0</v>
      </c>
      <c r="AW1062" s="1"/>
      <c r="AX1062" s="1"/>
      <c r="AY1062" s="1"/>
      <c r="AZ1062" s="2">
        <f t="shared" si="958"/>
        <v>0</v>
      </c>
      <c r="BA1062" s="2">
        <f>SUM(AF1062,AH1062,-AZ1062,-Table19[[#This Row],[Sale Fee]])</f>
        <v>0</v>
      </c>
      <c r="BC1062" s="1"/>
      <c r="BD1062" s="1"/>
      <c r="BE1062" s="1"/>
    </row>
    <row r="1063" spans="1:57" x14ac:dyDescent="0.25">
      <c r="A1063" s="1"/>
      <c r="B1063" s="1"/>
      <c r="E1063" s="4"/>
      <c r="F1063" s="4"/>
      <c r="Q1063" s="1"/>
      <c r="R1063" s="1"/>
      <c r="S1063" s="1"/>
      <c r="U1063" s="1"/>
      <c r="V1063" s="1"/>
      <c r="W1063" s="1"/>
      <c r="X1063" s="1"/>
      <c r="Y1063" s="1"/>
      <c r="Z1063" s="1">
        <f>Table19[[#This Row],[Quantity2]]*Table19[[#This Row],[U Cost]]</f>
        <v>0</v>
      </c>
      <c r="AB1063" s="1"/>
      <c r="AC1063" s="1"/>
      <c r="AD1063" s="1">
        <f t="shared" si="953"/>
        <v>0</v>
      </c>
      <c r="AE1063" s="1"/>
      <c r="AF1063" s="1">
        <f>SUM(Table19[[#This Row],[Total 
Paid]:[Shipping 
Charged]])</f>
        <v>0</v>
      </c>
      <c r="AG1063" s="1"/>
      <c r="AH1063" s="1"/>
      <c r="AI1063" s="1">
        <f t="shared" si="954"/>
        <v>0</v>
      </c>
      <c r="AK1063" s="1"/>
      <c r="AL1063" s="1"/>
      <c r="AM1063" s="1"/>
      <c r="AN1063" s="1"/>
      <c r="AP1063" s="30"/>
      <c r="AQ1063" s="1"/>
      <c r="AR1063" s="1">
        <f t="shared" si="956"/>
        <v>0</v>
      </c>
      <c r="AS1063" s="1"/>
      <c r="AT1063" s="1"/>
      <c r="AU1063" s="2">
        <f t="shared" si="955"/>
        <v>0</v>
      </c>
      <c r="AW1063" s="1"/>
      <c r="AX1063" s="1"/>
      <c r="AY1063" s="1"/>
      <c r="AZ1063" s="2">
        <f t="shared" si="958"/>
        <v>0</v>
      </c>
      <c r="BA1063" s="2">
        <f>SUM(AF1063,AH1063,-AZ1063,-Table19[[#This Row],[Sale Fee]])</f>
        <v>0</v>
      </c>
      <c r="BC1063" s="1"/>
      <c r="BD1063" s="1"/>
      <c r="BE1063" s="1"/>
    </row>
    <row r="1064" spans="1:57" x14ac:dyDescent="0.25">
      <c r="A1064" s="1"/>
      <c r="B1064" s="1"/>
      <c r="E1064" s="4"/>
      <c r="F1064" s="4"/>
      <c r="Q1064" s="1"/>
      <c r="R1064" s="1"/>
      <c r="S1064" s="1"/>
      <c r="U1064" s="1"/>
      <c r="V1064" s="1"/>
      <c r="W1064" s="1"/>
      <c r="X1064" s="1"/>
      <c r="Y1064" s="1"/>
      <c r="Z1064" s="1">
        <f>Table19[[#This Row],[Quantity2]]*Table19[[#This Row],[U Cost]]</f>
        <v>0</v>
      </c>
      <c r="AB1064" s="1"/>
      <c r="AC1064" s="1"/>
      <c r="AD1064" s="1">
        <f t="shared" si="953"/>
        <v>0</v>
      </c>
      <c r="AE1064" s="1"/>
      <c r="AF1064" s="1">
        <f>SUM(Table19[[#This Row],[Total 
Paid]:[Shipping 
Charged]])</f>
        <v>0</v>
      </c>
      <c r="AG1064" s="1"/>
      <c r="AH1064" s="1"/>
      <c r="AI1064" s="1">
        <f t="shared" si="954"/>
        <v>0</v>
      </c>
      <c r="AK1064" s="1"/>
      <c r="AL1064" s="1"/>
      <c r="AM1064" s="1"/>
      <c r="AN1064" s="1"/>
      <c r="AP1064" s="30"/>
      <c r="AQ1064" s="1"/>
      <c r="AR1064" s="1">
        <f t="shared" si="956"/>
        <v>0</v>
      </c>
      <c r="AS1064" s="1"/>
      <c r="AT1064" s="1"/>
      <c r="AU1064" s="2">
        <f t="shared" si="955"/>
        <v>0</v>
      </c>
      <c r="AW1064" s="1"/>
      <c r="AX1064" s="1"/>
      <c r="AY1064" s="1"/>
      <c r="AZ1064" s="2">
        <f t="shared" si="958"/>
        <v>0</v>
      </c>
      <c r="BA1064" s="2">
        <f>SUM(AF1064,AH1064,-AZ1064,-Table19[[#This Row],[Sale Fee]])</f>
        <v>0</v>
      </c>
      <c r="BC1064" s="1"/>
      <c r="BD1064" s="1"/>
      <c r="BE1064" s="1"/>
    </row>
    <row r="1065" spans="1:57" s="50" customFormat="1" x14ac:dyDescent="0.25">
      <c r="A1065" s="58"/>
      <c r="B1065" s="58"/>
      <c r="E1065" s="57"/>
      <c r="F1065" s="57"/>
      <c r="J1065"/>
      <c r="Q1065" s="58"/>
      <c r="R1065" s="58"/>
      <c r="S1065" s="58"/>
      <c r="U1065" s="58"/>
      <c r="V1065" s="58"/>
      <c r="W1065" s="58"/>
      <c r="X1065" s="58"/>
      <c r="Y1065" s="58"/>
      <c r="Z1065" s="58">
        <f>Table19[[#This Row],[Quantity2]]*Table19[[#This Row],[U Cost]]</f>
        <v>0</v>
      </c>
      <c r="AB1065" s="58"/>
      <c r="AC1065" s="58"/>
      <c r="AD1065" s="58">
        <f t="shared" si="953"/>
        <v>0</v>
      </c>
      <c r="AE1065" s="58"/>
      <c r="AF1065" s="58">
        <f>SUM(Table19[[#This Row],[Total 
Paid]:[Shipping 
Charged]])</f>
        <v>0</v>
      </c>
      <c r="AG1065" s="58"/>
      <c r="AH1065" s="58"/>
      <c r="AI1065" s="58">
        <f t="shared" si="954"/>
        <v>0</v>
      </c>
      <c r="AK1065" s="58"/>
      <c r="AL1065" s="58"/>
      <c r="AM1065" s="58"/>
      <c r="AN1065" s="58"/>
      <c r="AP1065" s="59"/>
      <c r="AQ1065" s="58"/>
      <c r="AR1065" s="58">
        <f t="shared" si="956"/>
        <v>0</v>
      </c>
      <c r="AS1065" s="58"/>
      <c r="AT1065" s="58"/>
      <c r="AU1065" s="60">
        <f t="shared" si="955"/>
        <v>0</v>
      </c>
      <c r="AW1065" s="58"/>
      <c r="AX1065" s="58"/>
      <c r="AY1065" s="58"/>
      <c r="AZ1065" s="60">
        <f t="shared" si="958"/>
        <v>0</v>
      </c>
      <c r="BA1065" s="60">
        <f>SUM(AF1065,AH1065,-AZ1065,-Table19[[#This Row],[Sale Fee]])</f>
        <v>0</v>
      </c>
      <c r="BC1065" s="58"/>
      <c r="BD1065" s="58"/>
      <c r="BE1065" s="58"/>
    </row>
    <row r="1066" spans="1:57" x14ac:dyDescent="0.25">
      <c r="A1066" s="1"/>
      <c r="B1066" s="1"/>
      <c r="E1066" s="4"/>
      <c r="F1066" s="4"/>
      <c r="Q1066" s="1"/>
      <c r="R1066" s="1"/>
      <c r="S1066" s="1"/>
      <c r="U1066" s="1"/>
      <c r="V1066" s="1"/>
      <c r="W1066" s="1"/>
      <c r="X1066" s="1"/>
      <c r="Y1066" s="1"/>
      <c r="Z1066" s="1">
        <f>Table19[[#This Row],[Quantity2]]*Table19[[#This Row],[U Cost]]</f>
        <v>0</v>
      </c>
      <c r="AB1066" s="1"/>
      <c r="AC1066" s="1"/>
      <c r="AD1066" s="1">
        <f t="shared" si="953"/>
        <v>0</v>
      </c>
      <c r="AE1066" s="1"/>
      <c r="AF1066" s="1">
        <f>SUM(Table19[[#This Row],[Total 
Paid]:[Shipping 
Charged]])</f>
        <v>0</v>
      </c>
      <c r="AG1066" s="1"/>
      <c r="AH1066" s="1"/>
      <c r="AI1066" s="1">
        <f t="shared" si="954"/>
        <v>0</v>
      </c>
      <c r="AK1066" s="1"/>
      <c r="AL1066" s="1"/>
      <c r="AM1066" s="1"/>
      <c r="AN1066" s="1"/>
      <c r="AP1066" s="30"/>
      <c r="AQ1066" s="1"/>
      <c r="AR1066" s="1">
        <f t="shared" si="956"/>
        <v>0</v>
      </c>
      <c r="AS1066" s="1"/>
      <c r="AT1066" s="1"/>
      <c r="AU1066" s="2">
        <f t="shared" si="955"/>
        <v>0</v>
      </c>
      <c r="AW1066" s="1"/>
      <c r="AX1066" s="1"/>
      <c r="AY1066" s="1"/>
      <c r="AZ1066" s="2">
        <f t="shared" si="958"/>
        <v>0</v>
      </c>
      <c r="BA1066" s="2">
        <f>SUM(AF1066,AH1066,-AZ1066,-Table19[[#This Row],[Sale Fee]])</f>
        <v>0</v>
      </c>
      <c r="BC1066" s="1"/>
      <c r="BD1066" s="1"/>
      <c r="BE1066" s="1"/>
    </row>
    <row r="1067" spans="1:57" s="50" customFormat="1" x14ac:dyDescent="0.25">
      <c r="A1067" s="58"/>
      <c r="B1067" s="58"/>
      <c r="E1067" s="57"/>
      <c r="F1067" s="57"/>
      <c r="J1067"/>
      <c r="O1067"/>
      <c r="Q1067" s="58"/>
      <c r="R1067" s="58"/>
      <c r="S1067" s="58"/>
      <c r="U1067" s="58"/>
      <c r="V1067" s="58"/>
      <c r="W1067" s="58"/>
      <c r="X1067" s="58"/>
      <c r="Y1067" s="58"/>
      <c r="Z1067" s="58">
        <f>Table19[[#This Row],[Quantity2]]*Table19[[#This Row],[U Cost]]</f>
        <v>0</v>
      </c>
      <c r="AB1067" s="58"/>
      <c r="AC1067" s="58"/>
      <c r="AD1067" s="58">
        <f t="shared" si="953"/>
        <v>0</v>
      </c>
      <c r="AE1067" s="58"/>
      <c r="AF1067" s="58">
        <f>SUM(Table19[[#This Row],[Total 
Paid]:[Shipping 
Charged]])</f>
        <v>0</v>
      </c>
      <c r="AG1067" s="58"/>
      <c r="AH1067" s="58"/>
      <c r="AI1067" s="58">
        <f t="shared" si="954"/>
        <v>0</v>
      </c>
      <c r="AK1067" s="58"/>
      <c r="AL1067" s="58"/>
      <c r="AM1067" s="58"/>
      <c r="AN1067" s="58"/>
      <c r="AP1067" s="59"/>
      <c r="AQ1067" s="58"/>
      <c r="AR1067" s="58">
        <f t="shared" si="956"/>
        <v>0</v>
      </c>
      <c r="AS1067" s="58"/>
      <c r="AT1067" s="58"/>
      <c r="AU1067" s="60">
        <f t="shared" si="955"/>
        <v>0</v>
      </c>
      <c r="AW1067" s="58"/>
      <c r="AX1067" s="58"/>
      <c r="AY1067" s="58"/>
      <c r="AZ1067" s="60">
        <f t="shared" si="958"/>
        <v>0</v>
      </c>
      <c r="BA1067" s="60">
        <f>SUM(AF1067,AH1067,-AZ1067,-Table19[[#This Row],[Sale Fee]])</f>
        <v>0</v>
      </c>
      <c r="BC1067" s="58"/>
      <c r="BD1067" s="58"/>
      <c r="BE1067" s="58"/>
    </row>
    <row r="1068" spans="1:57" s="50" customFormat="1" x14ac:dyDescent="0.25">
      <c r="A1068" s="58"/>
      <c r="B1068" s="58"/>
      <c r="E1068" s="57"/>
      <c r="F1068" s="57"/>
      <c r="J1068"/>
      <c r="Q1068" s="58"/>
      <c r="R1068" s="58"/>
      <c r="S1068" s="58"/>
      <c r="U1068" s="58"/>
      <c r="V1068" s="58"/>
      <c r="W1068" s="58"/>
      <c r="X1068" s="58"/>
      <c r="Y1068" s="58"/>
      <c r="Z1068" s="58">
        <f>Table19[[#This Row],[Quantity2]]*Table19[[#This Row],[U Cost]]</f>
        <v>0</v>
      </c>
      <c r="AB1068" s="58"/>
      <c r="AC1068" s="58"/>
      <c r="AD1068" s="58">
        <f t="shared" si="953"/>
        <v>0</v>
      </c>
      <c r="AE1068" s="58"/>
      <c r="AF1068" s="58">
        <f>SUM(Table19[[#This Row],[Total 
Paid]:[Shipping 
Charged]])</f>
        <v>0</v>
      </c>
      <c r="AG1068" s="58"/>
      <c r="AH1068" s="58"/>
      <c r="AI1068" s="58">
        <f t="shared" si="954"/>
        <v>0</v>
      </c>
      <c r="AK1068" s="58"/>
      <c r="AL1068" s="58"/>
      <c r="AM1068" s="58"/>
      <c r="AN1068" s="58"/>
      <c r="AP1068" s="59"/>
      <c r="AQ1068" s="58"/>
      <c r="AR1068" s="58">
        <f t="shared" si="956"/>
        <v>0</v>
      </c>
      <c r="AS1068" s="58"/>
      <c r="AT1068" s="58"/>
      <c r="AU1068" s="60">
        <f t="shared" si="955"/>
        <v>0</v>
      </c>
      <c r="AW1068" s="58"/>
      <c r="AX1068" s="58"/>
      <c r="AY1068" s="58"/>
      <c r="AZ1068" s="60">
        <f t="shared" si="958"/>
        <v>0</v>
      </c>
      <c r="BA1068" s="60">
        <f>SUM(AF1068,AH1068,-AZ1068,-Table19[[#This Row],[Sale Fee]])</f>
        <v>0</v>
      </c>
      <c r="BC1068" s="58"/>
      <c r="BD1068" s="58"/>
      <c r="BE1068" s="58"/>
    </row>
    <row r="1069" spans="1:57" x14ac:dyDescent="0.25">
      <c r="A1069" s="1"/>
      <c r="B1069" s="1"/>
      <c r="E1069" s="4"/>
      <c r="F1069" s="4"/>
      <c r="Q1069" s="1"/>
      <c r="R1069" s="1"/>
      <c r="S1069" s="1"/>
      <c r="U1069" s="1"/>
      <c r="V1069" s="1"/>
      <c r="W1069" s="1"/>
      <c r="X1069" s="1"/>
      <c r="Y1069" s="1"/>
      <c r="Z1069" s="1">
        <f>Table19[[#This Row],[Quantity2]]*Table19[[#This Row],[U Cost]]</f>
        <v>0</v>
      </c>
      <c r="AB1069" s="1"/>
      <c r="AC1069" s="1"/>
      <c r="AD1069" s="1">
        <f t="shared" si="953"/>
        <v>0</v>
      </c>
      <c r="AE1069" s="1"/>
      <c r="AF1069" s="1">
        <f>SUM(Table19[[#This Row],[Total 
Paid]:[Shipping 
Charged]])</f>
        <v>0</v>
      </c>
      <c r="AG1069" s="1"/>
      <c r="AH1069" s="1"/>
      <c r="AI1069" s="1">
        <f t="shared" si="954"/>
        <v>0</v>
      </c>
      <c r="AK1069" s="1"/>
      <c r="AL1069" s="1"/>
      <c r="AM1069" s="1"/>
      <c r="AN1069" s="1"/>
      <c r="AP1069" s="30"/>
      <c r="AQ1069" s="1"/>
      <c r="AR1069" s="1">
        <f t="shared" si="956"/>
        <v>0</v>
      </c>
      <c r="AS1069" s="1"/>
      <c r="AT1069" s="1"/>
      <c r="AU1069" s="2">
        <f t="shared" si="955"/>
        <v>0</v>
      </c>
      <c r="AW1069" s="1"/>
      <c r="AX1069" s="1"/>
      <c r="AY1069" s="1"/>
      <c r="AZ1069" s="2">
        <f t="shared" si="958"/>
        <v>0</v>
      </c>
      <c r="BA1069" s="2">
        <f>SUM(AF1069,AH1069,-AZ1069,-Table19[[#This Row],[Sale Fee]])</f>
        <v>0</v>
      </c>
      <c r="BC1069" s="1"/>
      <c r="BD1069" s="1"/>
      <c r="BE1069" s="1"/>
    </row>
    <row r="1070" spans="1:57" x14ac:dyDescent="0.25">
      <c r="A1070" s="1"/>
      <c r="B1070" s="1"/>
      <c r="E1070" s="4"/>
      <c r="F1070" s="4"/>
      <c r="Q1070" s="1"/>
      <c r="R1070" s="1"/>
      <c r="S1070" s="1"/>
      <c r="U1070" s="1"/>
      <c r="V1070" s="1"/>
      <c r="W1070" s="1"/>
      <c r="X1070" s="1"/>
      <c r="Y1070" s="1"/>
      <c r="Z1070" s="1">
        <f>Table19[[#This Row],[Quantity2]]*Table19[[#This Row],[U Cost]]</f>
        <v>0</v>
      </c>
      <c r="AB1070" s="1"/>
      <c r="AC1070" s="1"/>
      <c r="AD1070" s="1">
        <f t="shared" si="953"/>
        <v>0</v>
      </c>
      <c r="AE1070" s="1"/>
      <c r="AF1070" s="1">
        <f>SUM(Table19[[#This Row],[Total 
Paid]:[Shipping 
Charged]])</f>
        <v>0</v>
      </c>
      <c r="AG1070" s="1"/>
      <c r="AH1070" s="1"/>
      <c r="AI1070" s="1">
        <f t="shared" si="954"/>
        <v>0</v>
      </c>
      <c r="AK1070" s="1"/>
      <c r="AL1070" s="1"/>
      <c r="AM1070" s="1"/>
      <c r="AN1070" s="1"/>
      <c r="AP1070" s="30"/>
      <c r="AQ1070" s="1"/>
      <c r="AR1070" s="1">
        <f t="shared" si="956"/>
        <v>0</v>
      </c>
      <c r="AS1070" s="1"/>
      <c r="AT1070" s="1"/>
      <c r="AU1070" s="2">
        <f t="shared" si="955"/>
        <v>0</v>
      </c>
      <c r="AW1070" s="1"/>
      <c r="AX1070" s="1"/>
      <c r="AY1070" s="1"/>
      <c r="AZ1070" s="2">
        <f t="shared" si="958"/>
        <v>0</v>
      </c>
      <c r="BA1070" s="2">
        <f>SUM(AF1070,AH1070,-AZ1070,-Table19[[#This Row],[Sale Fee]])</f>
        <v>0</v>
      </c>
      <c r="BC1070" s="1"/>
      <c r="BD1070" s="1"/>
      <c r="BE1070" s="1"/>
    </row>
    <row r="1071" spans="1:57" x14ac:dyDescent="0.25">
      <c r="A1071" s="1"/>
      <c r="B1071" s="1"/>
      <c r="E1071" s="4"/>
      <c r="F1071" s="4"/>
      <c r="Q1071" s="1"/>
      <c r="R1071" s="1"/>
      <c r="S1071" s="1"/>
      <c r="U1071" s="1"/>
      <c r="V1071" s="1"/>
      <c r="W1071" s="1"/>
      <c r="X1071" s="1"/>
      <c r="Y1071" s="1"/>
      <c r="Z1071" s="1">
        <f>Table19[[#This Row],[Quantity2]]*Table19[[#This Row],[U Cost]]</f>
        <v>0</v>
      </c>
      <c r="AB1071" s="1"/>
      <c r="AC1071" s="1"/>
      <c r="AD1071" s="1">
        <f t="shared" si="953"/>
        <v>0</v>
      </c>
      <c r="AE1071" s="1"/>
      <c r="AF1071" s="1">
        <f>SUM(Table19[[#This Row],[Total 
Paid]:[Shipping 
Charged]])</f>
        <v>0</v>
      </c>
      <c r="AG1071" s="1"/>
      <c r="AH1071" s="1"/>
      <c r="AI1071" s="1">
        <f t="shared" si="954"/>
        <v>0</v>
      </c>
      <c r="AK1071" s="1"/>
      <c r="AL1071" s="1"/>
      <c r="AM1071" s="1"/>
      <c r="AN1071" s="1"/>
      <c r="AP1071" s="30"/>
      <c r="AQ1071" s="1"/>
      <c r="AR1071" s="1">
        <f t="shared" si="956"/>
        <v>0</v>
      </c>
      <c r="AS1071" s="1"/>
      <c r="AT1071" s="1"/>
      <c r="AU1071" s="2">
        <f t="shared" si="955"/>
        <v>0</v>
      </c>
      <c r="AW1071" s="1"/>
      <c r="AX1071" s="1"/>
      <c r="AY1071" s="1"/>
      <c r="AZ1071" s="2">
        <f t="shared" si="958"/>
        <v>0</v>
      </c>
      <c r="BA1071" s="2">
        <f>SUM(AF1071,AH1071,-AZ1071,-Table19[[#This Row],[Sale Fee]])</f>
        <v>0</v>
      </c>
      <c r="BC1071" s="1"/>
      <c r="BD1071" s="1"/>
      <c r="BE1071" s="1"/>
    </row>
    <row r="1072" spans="1:57" x14ac:dyDescent="0.25">
      <c r="A1072" s="1"/>
      <c r="B1072" s="1"/>
      <c r="E1072" s="4"/>
      <c r="F1072" s="4"/>
      <c r="Q1072" s="1"/>
      <c r="R1072" s="1"/>
      <c r="S1072" s="1"/>
      <c r="U1072" s="1"/>
      <c r="V1072" s="1"/>
      <c r="W1072" s="1"/>
      <c r="X1072" s="1"/>
      <c r="Y1072" s="1"/>
      <c r="Z1072" s="1">
        <f>Table19[[#This Row],[Quantity2]]*Table19[[#This Row],[U Cost]]</f>
        <v>0</v>
      </c>
      <c r="AB1072" s="1"/>
      <c r="AC1072" s="1"/>
      <c r="AD1072" s="1">
        <f t="shared" si="953"/>
        <v>0</v>
      </c>
      <c r="AE1072" s="1"/>
      <c r="AF1072" s="1">
        <f>SUM(Table19[[#This Row],[Total 
Paid]:[Shipping 
Charged]])</f>
        <v>0</v>
      </c>
      <c r="AG1072" s="1"/>
      <c r="AH1072" s="1"/>
      <c r="AI1072" s="1">
        <f t="shared" si="954"/>
        <v>0</v>
      </c>
      <c r="AK1072" s="1"/>
      <c r="AL1072" s="1"/>
      <c r="AM1072" s="1"/>
      <c r="AN1072" s="1"/>
      <c r="AP1072" s="30"/>
      <c r="AQ1072" s="1"/>
      <c r="AR1072" s="1">
        <f t="shared" ref="AR1072:AR1135" si="959">AQ1072*AP1072</f>
        <v>0</v>
      </c>
      <c r="AS1072" s="1"/>
      <c r="AT1072" s="1"/>
      <c r="AU1072" s="2">
        <f t="shared" si="955"/>
        <v>0</v>
      </c>
      <c r="AW1072" s="1"/>
      <c r="AX1072" s="1"/>
      <c r="AY1072" s="1"/>
      <c r="AZ1072" s="2">
        <f t="shared" si="958"/>
        <v>0</v>
      </c>
      <c r="BA1072" s="2">
        <f>SUM(AF1072,AH1072,-AZ1072,-Table19[[#This Row],[Sale Fee]])</f>
        <v>0</v>
      </c>
      <c r="BC1072" s="1"/>
      <c r="BD1072" s="1"/>
      <c r="BE1072" s="1"/>
    </row>
    <row r="1073" spans="1:57" s="50" customFormat="1" x14ac:dyDescent="0.25">
      <c r="A1073" s="58"/>
      <c r="B1073" s="58"/>
      <c r="E1073" s="57"/>
      <c r="F1073" s="57"/>
      <c r="Q1073" s="58"/>
      <c r="R1073" s="58"/>
      <c r="S1073" s="58"/>
      <c r="U1073" s="58"/>
      <c r="V1073" s="58"/>
      <c r="W1073" s="58"/>
      <c r="X1073" s="58"/>
      <c r="Y1073" s="58"/>
      <c r="Z1073" s="58">
        <f>Table19[[#This Row],[Quantity2]]*Table19[[#This Row],[U Cost]]</f>
        <v>0</v>
      </c>
      <c r="AB1073" s="58"/>
      <c r="AC1073" s="58"/>
      <c r="AD1073" s="58">
        <f t="shared" si="953"/>
        <v>0</v>
      </c>
      <c r="AE1073" s="58"/>
      <c r="AF1073" s="58">
        <f>SUM(Table19[[#This Row],[Total 
Paid]:[Shipping 
Charged]])</f>
        <v>0</v>
      </c>
      <c r="AG1073" s="58"/>
      <c r="AH1073" s="58"/>
      <c r="AI1073" s="58">
        <f t="shared" si="954"/>
        <v>0</v>
      </c>
      <c r="AK1073" s="58"/>
      <c r="AL1073" s="58"/>
      <c r="AM1073" s="58"/>
      <c r="AN1073" s="58"/>
      <c r="AP1073" s="59"/>
      <c r="AQ1073" s="58"/>
      <c r="AR1073" s="58">
        <f t="shared" si="959"/>
        <v>0</v>
      </c>
      <c r="AS1073" s="58"/>
      <c r="AT1073" s="58"/>
      <c r="AU1073" s="60">
        <f t="shared" si="955"/>
        <v>0</v>
      </c>
      <c r="AW1073" s="58"/>
      <c r="AX1073" s="58"/>
      <c r="AY1073" s="58"/>
      <c r="AZ1073" s="60">
        <f t="shared" si="958"/>
        <v>0</v>
      </c>
      <c r="BA1073" s="60">
        <f>SUM(AF1073,AH1073,-AZ1073,-Table19[[#This Row],[Sale Fee]])</f>
        <v>0</v>
      </c>
      <c r="BC1073" s="58"/>
      <c r="BD1073" s="58"/>
      <c r="BE1073" s="58"/>
    </row>
    <row r="1074" spans="1:57" x14ac:dyDescent="0.25">
      <c r="A1074" s="1"/>
      <c r="B1074" s="1"/>
      <c r="E1074" s="4"/>
      <c r="F1074" s="4"/>
      <c r="Q1074" s="1"/>
      <c r="R1074" s="1"/>
      <c r="S1074" s="1"/>
      <c r="U1074" s="1"/>
      <c r="V1074" s="1"/>
      <c r="W1074" s="1"/>
      <c r="X1074" s="1"/>
      <c r="Y1074" s="1"/>
      <c r="Z1074" s="1">
        <f>Table19[[#This Row],[Quantity2]]*Table19[[#This Row],[U Cost]]</f>
        <v>0</v>
      </c>
      <c r="AB1074" s="1"/>
      <c r="AC1074" s="1"/>
      <c r="AD1074" s="1">
        <f t="shared" si="953"/>
        <v>0</v>
      </c>
      <c r="AE1074" s="1"/>
      <c r="AF1074" s="1">
        <f>SUM(Table19[[#This Row],[Total 
Paid]:[Shipping 
Charged]])</f>
        <v>0</v>
      </c>
      <c r="AG1074" s="1"/>
      <c r="AH1074" s="1"/>
      <c r="AI1074" s="1">
        <f t="shared" si="954"/>
        <v>0</v>
      </c>
      <c r="AK1074" s="1"/>
      <c r="AL1074" s="1"/>
      <c r="AM1074" s="1"/>
      <c r="AN1074" s="1"/>
      <c r="AP1074" s="30"/>
      <c r="AQ1074" s="1"/>
      <c r="AR1074" s="1">
        <f t="shared" si="959"/>
        <v>0</v>
      </c>
      <c r="AS1074" s="1"/>
      <c r="AT1074" s="1"/>
      <c r="AU1074" s="2">
        <f t="shared" si="955"/>
        <v>0</v>
      </c>
      <c r="AW1074" s="1"/>
      <c r="AX1074" s="1"/>
      <c r="AY1074" s="1"/>
      <c r="AZ1074" s="2">
        <f t="shared" si="958"/>
        <v>0</v>
      </c>
      <c r="BA1074" s="2">
        <f>SUM(AF1074,AH1074,-AZ1074,-Table19[[#This Row],[Sale Fee]])</f>
        <v>0</v>
      </c>
      <c r="BC1074" s="1"/>
      <c r="BD1074" s="1"/>
      <c r="BE1074" s="1"/>
    </row>
    <row r="1075" spans="1:57" x14ac:dyDescent="0.25">
      <c r="A1075" s="1"/>
      <c r="B1075" s="1"/>
      <c r="E1075" s="4"/>
      <c r="F1075" s="4"/>
      <c r="Q1075" s="1"/>
      <c r="R1075" s="1"/>
      <c r="S1075" s="1"/>
      <c r="U1075" s="1"/>
      <c r="V1075" s="1"/>
      <c r="W1075" s="1"/>
      <c r="X1075" s="1"/>
      <c r="Y1075" s="1"/>
      <c r="Z1075" s="1">
        <f>Table19[[#This Row],[Quantity2]]*Table19[[#This Row],[U Cost]]</f>
        <v>0</v>
      </c>
      <c r="AB1075" s="1"/>
      <c r="AC1075" s="1"/>
      <c r="AD1075" s="1">
        <f t="shared" si="953"/>
        <v>0</v>
      </c>
      <c r="AE1075" s="1"/>
      <c r="AF1075" s="1">
        <f>SUM(Table19[[#This Row],[Total 
Paid]:[Shipping 
Charged]])</f>
        <v>0</v>
      </c>
      <c r="AG1075" s="1"/>
      <c r="AH1075" s="1"/>
      <c r="AI1075" s="1">
        <f t="shared" si="954"/>
        <v>0</v>
      </c>
      <c r="AK1075" s="1"/>
      <c r="AL1075" s="1"/>
      <c r="AM1075" s="1"/>
      <c r="AN1075" s="1"/>
      <c r="AP1075" s="30"/>
      <c r="AQ1075" s="1"/>
      <c r="AR1075" s="1">
        <f t="shared" si="959"/>
        <v>0</v>
      </c>
      <c r="AS1075" s="1"/>
      <c r="AT1075" s="1"/>
      <c r="AU1075" s="2">
        <f t="shared" si="955"/>
        <v>0</v>
      </c>
      <c r="AW1075" s="1"/>
      <c r="AX1075" s="1"/>
      <c r="AY1075" s="1"/>
      <c r="AZ1075" s="2">
        <f t="shared" si="958"/>
        <v>0</v>
      </c>
      <c r="BA1075" s="2">
        <f>SUM(AF1075,AH1075,-AZ1075,-Table19[[#This Row],[Sale Fee]])</f>
        <v>0</v>
      </c>
      <c r="BC1075" s="1"/>
      <c r="BD1075" s="1"/>
      <c r="BE1075" s="1"/>
    </row>
    <row r="1076" spans="1:57" x14ac:dyDescent="0.25">
      <c r="A1076" s="1"/>
      <c r="B1076" s="1"/>
      <c r="E1076" s="4"/>
      <c r="F1076" s="4"/>
      <c r="Q1076" s="1"/>
      <c r="R1076" s="1"/>
      <c r="S1076" s="1"/>
      <c r="U1076" s="1"/>
      <c r="V1076" s="1"/>
      <c r="W1076" s="1"/>
      <c r="X1076" s="1"/>
      <c r="Y1076" s="1"/>
      <c r="Z1076" s="1">
        <f>Table19[[#This Row],[Quantity2]]*Table19[[#This Row],[U Cost]]</f>
        <v>0</v>
      </c>
      <c r="AB1076" s="1"/>
      <c r="AC1076" s="1"/>
      <c r="AD1076" s="1">
        <f t="shared" si="953"/>
        <v>0</v>
      </c>
      <c r="AE1076" s="1"/>
      <c r="AF1076" s="1">
        <f>SUM(Table19[[#This Row],[Total 
Paid]:[Shipping 
Charged]])</f>
        <v>0</v>
      </c>
      <c r="AG1076" s="1"/>
      <c r="AH1076" s="1"/>
      <c r="AI1076" s="1">
        <f t="shared" si="954"/>
        <v>0</v>
      </c>
      <c r="AK1076" s="1"/>
      <c r="AL1076" s="1"/>
      <c r="AM1076" s="1"/>
      <c r="AN1076" s="1"/>
      <c r="AP1076" s="30"/>
      <c r="AQ1076" s="1"/>
      <c r="AR1076" s="1">
        <f t="shared" si="959"/>
        <v>0</v>
      </c>
      <c r="AS1076" s="1"/>
      <c r="AT1076" s="1"/>
      <c r="AU1076" s="2">
        <f t="shared" si="955"/>
        <v>0</v>
      </c>
      <c r="AW1076" s="1"/>
      <c r="AX1076" s="1"/>
      <c r="AY1076" s="1"/>
      <c r="AZ1076" s="2">
        <f t="shared" si="958"/>
        <v>0</v>
      </c>
      <c r="BA1076" s="2">
        <f>SUM(AF1076,AH1076,-AZ1076,-Table19[[#This Row],[Sale Fee]])</f>
        <v>0</v>
      </c>
      <c r="BC1076" s="1"/>
      <c r="BD1076" s="1"/>
      <c r="BE1076" s="1"/>
    </row>
    <row r="1077" spans="1:57" x14ac:dyDescent="0.25">
      <c r="A1077" s="1"/>
      <c r="B1077" s="1"/>
      <c r="E1077" s="4"/>
      <c r="F1077" s="4"/>
      <c r="Q1077" s="1"/>
      <c r="R1077" s="1"/>
      <c r="S1077" s="1"/>
      <c r="U1077" s="1"/>
      <c r="V1077" s="1"/>
      <c r="W1077" s="1"/>
      <c r="X1077" s="1"/>
      <c r="Y1077" s="1"/>
      <c r="Z1077" s="1">
        <f>Table19[[#This Row],[Quantity2]]*Table19[[#This Row],[U Cost]]</f>
        <v>0</v>
      </c>
      <c r="AB1077" s="1"/>
      <c r="AC1077" s="1"/>
      <c r="AD1077" s="1">
        <f t="shared" si="953"/>
        <v>0</v>
      </c>
      <c r="AE1077" s="1"/>
      <c r="AF1077" s="1">
        <f>SUM(Table19[[#This Row],[Total 
Paid]:[Shipping 
Charged]])</f>
        <v>0</v>
      </c>
      <c r="AG1077" s="1"/>
      <c r="AH1077" s="1"/>
      <c r="AI1077" s="1">
        <f t="shared" si="954"/>
        <v>0</v>
      </c>
      <c r="AK1077" s="1"/>
      <c r="AL1077" s="1"/>
      <c r="AM1077" s="1"/>
      <c r="AN1077" s="1"/>
      <c r="AP1077" s="30"/>
      <c r="AQ1077" s="1"/>
      <c r="AR1077" s="1">
        <f t="shared" si="959"/>
        <v>0</v>
      </c>
      <c r="AS1077" s="1"/>
      <c r="AT1077" s="1"/>
      <c r="AU1077" s="2">
        <f t="shared" si="955"/>
        <v>0</v>
      </c>
      <c r="AW1077" s="1"/>
      <c r="AX1077" s="1"/>
      <c r="AY1077" s="1"/>
      <c r="AZ1077" s="2">
        <f t="shared" si="958"/>
        <v>0</v>
      </c>
      <c r="BA1077" s="2">
        <f>SUM(AF1077,AH1077,-AZ1077,-Table19[[#This Row],[Sale Fee]])</f>
        <v>0</v>
      </c>
      <c r="BC1077" s="1"/>
      <c r="BD1077" s="1"/>
      <c r="BE1077" s="1"/>
    </row>
    <row r="1078" spans="1:57" x14ac:dyDescent="0.25">
      <c r="A1078" s="1"/>
      <c r="B1078" s="1"/>
      <c r="E1078" s="4"/>
      <c r="F1078" s="4"/>
      <c r="Q1078" s="1"/>
      <c r="R1078" s="1"/>
      <c r="S1078" s="1"/>
      <c r="U1078" s="1"/>
      <c r="V1078" s="1"/>
      <c r="W1078" s="1"/>
      <c r="X1078" s="1"/>
      <c r="Y1078" s="1"/>
      <c r="Z1078" s="1">
        <f>Table19[[#This Row],[Quantity2]]*Table19[[#This Row],[U Cost]]</f>
        <v>0</v>
      </c>
      <c r="AB1078" s="1"/>
      <c r="AC1078" s="1"/>
      <c r="AD1078" s="1">
        <f t="shared" si="953"/>
        <v>0</v>
      </c>
      <c r="AE1078" s="1"/>
      <c r="AF1078" s="1">
        <f>SUM(Table19[[#This Row],[Total 
Paid]:[Shipping 
Charged]])</f>
        <v>0</v>
      </c>
      <c r="AG1078" s="1"/>
      <c r="AH1078" s="1"/>
      <c r="AI1078" s="1">
        <f t="shared" si="954"/>
        <v>0</v>
      </c>
      <c r="AK1078" s="1"/>
      <c r="AL1078" s="1"/>
      <c r="AM1078" s="1"/>
      <c r="AN1078" s="1"/>
      <c r="AP1078" s="30"/>
      <c r="AQ1078" s="1"/>
      <c r="AR1078" s="1">
        <f t="shared" si="959"/>
        <v>0</v>
      </c>
      <c r="AS1078" s="1"/>
      <c r="AT1078" s="1"/>
      <c r="AU1078" s="2">
        <f t="shared" si="955"/>
        <v>0</v>
      </c>
      <c r="AW1078" s="1"/>
      <c r="AX1078" s="1"/>
      <c r="AY1078" s="1"/>
      <c r="AZ1078" s="2">
        <f t="shared" si="958"/>
        <v>0</v>
      </c>
      <c r="BA1078" s="2">
        <f>SUM(AF1078,AH1078,-AZ1078,-Table19[[#This Row],[Sale Fee]])</f>
        <v>0</v>
      </c>
      <c r="BC1078" s="1"/>
      <c r="BD1078" s="1"/>
      <c r="BE1078" s="1"/>
    </row>
    <row r="1079" spans="1:57" x14ac:dyDescent="0.25">
      <c r="A1079" s="1"/>
      <c r="B1079" s="1"/>
      <c r="E1079" s="4"/>
      <c r="F1079" s="4"/>
      <c r="Q1079" s="1"/>
      <c r="R1079" s="1"/>
      <c r="S1079" s="1"/>
      <c r="U1079" s="1"/>
      <c r="V1079" s="1"/>
      <c r="W1079" s="1"/>
      <c r="X1079" s="1"/>
      <c r="Y1079" s="1"/>
      <c r="Z1079" s="1">
        <f>Table19[[#This Row],[Quantity2]]*Table19[[#This Row],[U Cost]]</f>
        <v>0</v>
      </c>
      <c r="AB1079" s="1"/>
      <c r="AC1079" s="1"/>
      <c r="AD1079" s="1">
        <f t="shared" si="953"/>
        <v>0</v>
      </c>
      <c r="AE1079" s="1"/>
      <c r="AF1079" s="1">
        <f>SUM(Table19[[#This Row],[Total 
Paid]:[Shipping 
Charged]])</f>
        <v>0</v>
      </c>
      <c r="AG1079" s="1"/>
      <c r="AH1079" s="1"/>
      <c r="AI1079" s="1">
        <f t="shared" si="954"/>
        <v>0</v>
      </c>
      <c r="AK1079" s="1"/>
      <c r="AL1079" s="1"/>
      <c r="AM1079" s="1"/>
      <c r="AN1079" s="1"/>
      <c r="AP1079" s="30"/>
      <c r="AQ1079" s="1"/>
      <c r="AR1079" s="1">
        <f t="shared" si="959"/>
        <v>0</v>
      </c>
      <c r="AS1079" s="1"/>
      <c r="AT1079" s="1"/>
      <c r="AU1079" s="2">
        <f t="shared" si="955"/>
        <v>0</v>
      </c>
      <c r="AW1079" s="1"/>
      <c r="AX1079" s="1"/>
      <c r="AY1079" s="1"/>
      <c r="AZ1079" s="2">
        <f t="shared" si="958"/>
        <v>0</v>
      </c>
      <c r="BA1079" s="2">
        <f>SUM(AF1079,AH1079,-AZ1079,-Table19[[#This Row],[Sale Fee]])</f>
        <v>0</v>
      </c>
      <c r="BC1079" s="1"/>
      <c r="BD1079" s="1"/>
      <c r="BE1079" s="1"/>
    </row>
    <row r="1080" spans="1:57" x14ac:dyDescent="0.25">
      <c r="A1080" s="1"/>
      <c r="B1080" s="1"/>
      <c r="E1080" s="4"/>
      <c r="F1080" s="4"/>
      <c r="Q1080" s="1"/>
      <c r="R1080" s="1"/>
      <c r="S1080" s="1"/>
      <c r="U1080" s="1"/>
      <c r="V1080" s="1"/>
      <c r="W1080" s="1"/>
      <c r="X1080" s="1"/>
      <c r="Y1080" s="1"/>
      <c r="Z1080" s="1">
        <f>Table19[[#This Row],[Quantity2]]*Table19[[#This Row],[U Cost]]</f>
        <v>0</v>
      </c>
      <c r="AB1080" s="1"/>
      <c r="AC1080" s="1"/>
      <c r="AD1080" s="1">
        <f t="shared" si="953"/>
        <v>0</v>
      </c>
      <c r="AE1080" s="1"/>
      <c r="AF1080" s="1">
        <f>SUM(Table19[[#This Row],[Total 
Paid]:[Shipping 
Charged]])</f>
        <v>0</v>
      </c>
      <c r="AG1080" s="1"/>
      <c r="AH1080" s="1"/>
      <c r="AI1080" s="1">
        <f t="shared" si="954"/>
        <v>0</v>
      </c>
      <c r="AK1080" s="1"/>
      <c r="AL1080" s="1"/>
      <c r="AM1080" s="1"/>
      <c r="AN1080" s="1"/>
      <c r="AP1080" s="30"/>
      <c r="AQ1080" s="1"/>
      <c r="AR1080" s="1">
        <f t="shared" si="959"/>
        <v>0</v>
      </c>
      <c r="AS1080" s="1"/>
      <c r="AT1080" s="1"/>
      <c r="AU1080" s="2">
        <f t="shared" si="955"/>
        <v>0</v>
      </c>
      <c r="AW1080" s="1"/>
      <c r="AX1080" s="1"/>
      <c r="AY1080" s="1"/>
      <c r="AZ1080" s="2">
        <f t="shared" si="958"/>
        <v>0</v>
      </c>
      <c r="BA1080" s="2">
        <f>SUM(AF1080,AH1080,-AZ1080,-Table19[[#This Row],[Sale Fee]])</f>
        <v>0</v>
      </c>
      <c r="BC1080" s="1"/>
      <c r="BD1080" s="1"/>
      <c r="BE1080" s="1"/>
    </row>
    <row r="1081" spans="1:57" s="53" customFormat="1" x14ac:dyDescent="0.25">
      <c r="A1081" s="67"/>
      <c r="B1081" s="67"/>
      <c r="E1081" s="68"/>
      <c r="F1081" s="68"/>
      <c r="Q1081" s="67"/>
      <c r="R1081" s="67"/>
      <c r="S1081" s="67"/>
      <c r="U1081" s="67"/>
      <c r="V1081" s="67"/>
      <c r="W1081" s="67"/>
      <c r="X1081" s="67"/>
      <c r="Y1081" s="67"/>
      <c r="Z1081" s="67">
        <f>Table19[[#This Row],[Quantity2]]*Table19[[#This Row],[U Cost]]</f>
        <v>0</v>
      </c>
      <c r="AB1081" s="67"/>
      <c r="AC1081" s="67"/>
      <c r="AD1081" s="67">
        <f t="shared" si="953"/>
        <v>0</v>
      </c>
      <c r="AE1081" s="67"/>
      <c r="AF1081" s="67">
        <f>SUM(Table19[[#This Row],[Total 
Paid]:[Shipping 
Charged]])</f>
        <v>0</v>
      </c>
      <c r="AG1081" s="67"/>
      <c r="AH1081" s="67"/>
      <c r="AI1081" s="67">
        <f t="shared" si="954"/>
        <v>0</v>
      </c>
      <c r="AK1081" s="67"/>
      <c r="AL1081" s="67"/>
      <c r="AM1081" s="67"/>
      <c r="AN1081" s="67"/>
      <c r="AP1081" s="66"/>
      <c r="AQ1081" s="67"/>
      <c r="AR1081" s="67">
        <f t="shared" si="959"/>
        <v>0</v>
      </c>
      <c r="AS1081" s="67"/>
      <c r="AT1081" s="67"/>
      <c r="AU1081" s="69">
        <f t="shared" si="955"/>
        <v>0</v>
      </c>
      <c r="AW1081" s="67"/>
      <c r="AX1081" s="67"/>
      <c r="AY1081" s="67"/>
      <c r="AZ1081" s="69">
        <f t="shared" si="958"/>
        <v>0</v>
      </c>
      <c r="BA1081" s="69">
        <f>SUM(AF1081,AH1081,-AZ1081,-Table19[[#This Row],[Sale Fee]])</f>
        <v>0</v>
      </c>
      <c r="BC1081" s="67"/>
      <c r="BD1081" s="67"/>
      <c r="BE1081" s="67"/>
    </row>
    <row r="1082" spans="1:57" s="53" customFormat="1" x14ac:dyDescent="0.25">
      <c r="A1082" s="67"/>
      <c r="B1082" s="67"/>
      <c r="E1082" s="68"/>
      <c r="F1082" s="68"/>
      <c r="Q1082" s="67"/>
      <c r="R1082" s="67"/>
      <c r="S1082" s="67"/>
      <c r="U1082" s="67"/>
      <c r="V1082" s="67"/>
      <c r="W1082" s="67"/>
      <c r="X1082" s="67"/>
      <c r="Y1082" s="67"/>
      <c r="Z1082" s="67">
        <f>Table19[[#This Row],[Quantity2]]*Table19[[#This Row],[U Cost]]</f>
        <v>0</v>
      </c>
      <c r="AB1082" s="67"/>
      <c r="AC1082" s="67"/>
      <c r="AD1082" s="67">
        <f t="shared" si="953"/>
        <v>0</v>
      </c>
      <c r="AE1082" s="67"/>
      <c r="AF1082" s="67">
        <f>SUM(Table19[[#This Row],[Total 
Paid]:[Shipping 
Charged]])</f>
        <v>0</v>
      </c>
      <c r="AG1082" s="67"/>
      <c r="AH1082" s="67"/>
      <c r="AI1082" s="67">
        <f t="shared" si="954"/>
        <v>0</v>
      </c>
      <c r="AK1082" s="67"/>
      <c r="AL1082" s="67"/>
      <c r="AM1082" s="67"/>
      <c r="AN1082" s="67"/>
      <c r="AP1082" s="66"/>
      <c r="AQ1082" s="67"/>
      <c r="AR1082" s="67">
        <f t="shared" si="959"/>
        <v>0</v>
      </c>
      <c r="AS1082" s="67"/>
      <c r="AT1082" s="67"/>
      <c r="AU1082" s="69">
        <f t="shared" si="955"/>
        <v>0</v>
      </c>
      <c r="AW1082" s="67"/>
      <c r="AX1082" s="67"/>
      <c r="AY1082" s="67"/>
      <c r="AZ1082" s="69">
        <f t="shared" si="958"/>
        <v>0</v>
      </c>
      <c r="BA1082" s="69">
        <f>SUM(AF1082,AH1082,-AZ1082,-Table19[[#This Row],[Sale Fee]])</f>
        <v>0</v>
      </c>
      <c r="BC1082" s="67"/>
      <c r="BD1082" s="67"/>
      <c r="BE1082" s="67"/>
    </row>
    <row r="1083" spans="1:57" s="53" customFormat="1" x14ac:dyDescent="0.25">
      <c r="A1083" s="67"/>
      <c r="B1083" s="67"/>
      <c r="E1083" s="68"/>
      <c r="F1083" s="68"/>
      <c r="Q1083" s="67"/>
      <c r="R1083" s="67"/>
      <c r="S1083" s="67"/>
      <c r="U1083" s="67"/>
      <c r="V1083" s="67"/>
      <c r="W1083" s="67"/>
      <c r="X1083" s="67"/>
      <c r="Y1083" s="67"/>
      <c r="Z1083" s="67">
        <f>Table19[[#This Row],[Quantity2]]*Table19[[#This Row],[U Cost]]</f>
        <v>0</v>
      </c>
      <c r="AB1083" s="67"/>
      <c r="AC1083" s="67"/>
      <c r="AD1083" s="67">
        <f t="shared" si="953"/>
        <v>0</v>
      </c>
      <c r="AE1083" s="67"/>
      <c r="AF1083" s="67">
        <f>SUM(Table19[[#This Row],[Total 
Paid]:[Shipping 
Charged]])</f>
        <v>0</v>
      </c>
      <c r="AG1083" s="67"/>
      <c r="AH1083" s="67"/>
      <c r="AI1083" s="67">
        <f t="shared" si="954"/>
        <v>0</v>
      </c>
      <c r="AK1083" s="67"/>
      <c r="AL1083" s="67"/>
      <c r="AM1083" s="67"/>
      <c r="AN1083" s="67"/>
      <c r="AP1083" s="66"/>
      <c r="AQ1083" s="67"/>
      <c r="AR1083" s="67">
        <f t="shared" si="959"/>
        <v>0</v>
      </c>
      <c r="AS1083" s="67"/>
      <c r="AT1083" s="67"/>
      <c r="AU1083" s="69">
        <f t="shared" si="955"/>
        <v>0</v>
      </c>
      <c r="AW1083" s="67"/>
      <c r="AX1083" s="67"/>
      <c r="AY1083" s="67"/>
      <c r="AZ1083" s="69">
        <f t="shared" si="958"/>
        <v>0</v>
      </c>
      <c r="BA1083" s="69">
        <f>SUM(AF1083,AH1083,-AZ1083,-Table19[[#This Row],[Sale Fee]])</f>
        <v>0</v>
      </c>
      <c r="BC1083" s="67"/>
      <c r="BD1083" s="67"/>
      <c r="BE1083" s="67"/>
    </row>
    <row r="1084" spans="1:57" s="53" customFormat="1" x14ac:dyDescent="0.25">
      <c r="A1084" s="67"/>
      <c r="B1084" s="67"/>
      <c r="E1084" s="68"/>
      <c r="F1084" s="68"/>
      <c r="Q1084" s="67"/>
      <c r="R1084" s="67"/>
      <c r="S1084" s="67"/>
      <c r="U1084" s="67"/>
      <c r="V1084" s="67"/>
      <c r="W1084" s="67"/>
      <c r="X1084" s="67"/>
      <c r="Y1084" s="67"/>
      <c r="Z1084" s="67">
        <f>Table19[[#This Row],[Quantity2]]*Table19[[#This Row],[U Cost]]</f>
        <v>0</v>
      </c>
      <c r="AB1084" s="67"/>
      <c r="AC1084" s="67"/>
      <c r="AD1084" s="67">
        <f t="shared" si="953"/>
        <v>0</v>
      </c>
      <c r="AE1084" s="67"/>
      <c r="AF1084" s="67">
        <f>SUM(Table19[[#This Row],[Total 
Paid]:[Shipping 
Charged]])</f>
        <v>0</v>
      </c>
      <c r="AG1084" s="67"/>
      <c r="AH1084" s="67"/>
      <c r="AI1084" s="67">
        <f t="shared" si="954"/>
        <v>0</v>
      </c>
      <c r="AK1084" s="67"/>
      <c r="AL1084" s="67"/>
      <c r="AM1084" s="67"/>
      <c r="AN1084" s="67"/>
      <c r="AP1084" s="66"/>
      <c r="AQ1084" s="67"/>
      <c r="AR1084" s="67">
        <f t="shared" si="959"/>
        <v>0</v>
      </c>
      <c r="AS1084" s="67"/>
      <c r="AT1084" s="67"/>
      <c r="AU1084" s="69">
        <f t="shared" si="955"/>
        <v>0</v>
      </c>
      <c r="AW1084" s="67"/>
      <c r="AX1084" s="67"/>
      <c r="AY1084" s="67"/>
      <c r="AZ1084" s="69">
        <f t="shared" si="958"/>
        <v>0</v>
      </c>
      <c r="BA1084" s="69">
        <f>SUM(AF1084,AH1084,-AZ1084,-Table19[[#This Row],[Sale Fee]])</f>
        <v>0</v>
      </c>
      <c r="BC1084" s="67"/>
      <c r="BD1084" s="67"/>
      <c r="BE1084" s="67"/>
    </row>
    <row r="1085" spans="1:57" x14ac:dyDescent="0.25">
      <c r="A1085" s="1"/>
      <c r="B1085" s="1"/>
      <c r="E1085" s="4"/>
      <c r="F1085" s="4"/>
      <c r="Q1085" s="1"/>
      <c r="R1085" s="1"/>
      <c r="S1085" s="1"/>
      <c r="U1085" s="1"/>
      <c r="V1085" s="1"/>
      <c r="W1085" s="1"/>
      <c r="X1085" s="1"/>
      <c r="Y1085" s="1"/>
      <c r="Z1085" s="1">
        <f>Table19[[#This Row],[Quantity2]]*Table19[[#This Row],[U Cost]]</f>
        <v>0</v>
      </c>
      <c r="AB1085" s="1"/>
      <c r="AC1085" s="1"/>
      <c r="AD1085" s="1">
        <f t="shared" si="953"/>
        <v>0</v>
      </c>
      <c r="AE1085" s="1"/>
      <c r="AF1085" s="1">
        <f>SUM(Table19[[#This Row],[Total 
Paid]:[Shipping 
Charged]])</f>
        <v>0</v>
      </c>
      <c r="AG1085" s="1"/>
      <c r="AH1085" s="1"/>
      <c r="AI1085" s="1">
        <f t="shared" si="954"/>
        <v>0</v>
      </c>
      <c r="AK1085" s="1"/>
      <c r="AL1085" s="1"/>
      <c r="AM1085" s="1"/>
      <c r="AN1085" s="1"/>
      <c r="AP1085" s="30"/>
      <c r="AQ1085" s="1"/>
      <c r="AR1085" s="1">
        <f t="shared" si="959"/>
        <v>0</v>
      </c>
      <c r="AS1085" s="1"/>
      <c r="AT1085" s="1"/>
      <c r="AU1085" s="2">
        <f t="shared" si="955"/>
        <v>0</v>
      </c>
      <c r="AW1085" s="1"/>
      <c r="AX1085" s="1"/>
      <c r="AY1085" s="1"/>
      <c r="AZ1085" s="2">
        <f t="shared" si="958"/>
        <v>0</v>
      </c>
      <c r="BA1085" s="2">
        <f>SUM(AF1085,AH1085,-AZ1085,-Table19[[#This Row],[Sale Fee]])</f>
        <v>0</v>
      </c>
      <c r="BC1085" s="1"/>
      <c r="BD1085" s="1"/>
      <c r="BE1085" s="1"/>
    </row>
    <row r="1086" spans="1:57" x14ac:dyDescent="0.25">
      <c r="A1086" s="1"/>
      <c r="B1086" s="1"/>
      <c r="E1086" s="4"/>
      <c r="F1086" s="4"/>
      <c r="Q1086" s="1"/>
      <c r="R1086" s="1"/>
      <c r="S1086" s="1"/>
      <c r="U1086" s="1"/>
      <c r="V1086" s="1"/>
      <c r="W1086" s="1"/>
      <c r="X1086" s="1"/>
      <c r="Y1086" s="1"/>
      <c r="Z1086" s="1">
        <f>Table19[[#This Row],[Quantity2]]*Table19[[#This Row],[U Cost]]</f>
        <v>0</v>
      </c>
      <c r="AB1086" s="1"/>
      <c r="AC1086" s="1"/>
      <c r="AD1086" s="1">
        <f t="shared" si="953"/>
        <v>0</v>
      </c>
      <c r="AE1086" s="1"/>
      <c r="AF1086" s="1">
        <f>SUM(Table19[[#This Row],[Total 
Paid]:[Shipping 
Charged]])</f>
        <v>0</v>
      </c>
      <c r="AG1086" s="1"/>
      <c r="AH1086" s="1"/>
      <c r="AI1086" s="1">
        <f t="shared" si="954"/>
        <v>0</v>
      </c>
      <c r="AK1086" s="1"/>
      <c r="AL1086" s="1"/>
      <c r="AM1086" s="1"/>
      <c r="AN1086" s="1"/>
      <c r="AP1086" s="30"/>
      <c r="AQ1086" s="1"/>
      <c r="AR1086" s="1">
        <f t="shared" si="959"/>
        <v>0</v>
      </c>
      <c r="AS1086" s="1"/>
      <c r="AT1086" s="1"/>
      <c r="AU1086" s="2">
        <f t="shared" si="955"/>
        <v>0</v>
      </c>
      <c r="AW1086" s="1"/>
      <c r="AX1086" s="1"/>
      <c r="AY1086" s="1"/>
      <c r="AZ1086" s="2">
        <f t="shared" si="958"/>
        <v>0</v>
      </c>
      <c r="BA1086" s="2">
        <f>SUM(AF1086,AH1086,-AZ1086,-Table19[[#This Row],[Sale Fee]])</f>
        <v>0</v>
      </c>
      <c r="BC1086" s="1"/>
      <c r="BD1086" s="1"/>
      <c r="BE1086" s="1"/>
    </row>
    <row r="1087" spans="1:57" x14ac:dyDescent="0.25">
      <c r="A1087" s="1"/>
      <c r="B1087" s="1"/>
      <c r="E1087" s="4"/>
      <c r="F1087" s="4"/>
      <c r="Q1087" s="1"/>
      <c r="R1087" s="1"/>
      <c r="S1087" s="1"/>
      <c r="U1087" s="1"/>
      <c r="V1087" s="1"/>
      <c r="W1087" s="1"/>
      <c r="X1087" s="1"/>
      <c r="Y1087" s="1"/>
      <c r="Z1087" s="1">
        <f>Table19[[#This Row],[Quantity2]]*Table19[[#This Row],[U Cost]]</f>
        <v>0</v>
      </c>
      <c r="AB1087" s="1"/>
      <c r="AC1087" s="1"/>
      <c r="AD1087" s="1">
        <f t="shared" si="953"/>
        <v>0</v>
      </c>
      <c r="AE1087" s="1"/>
      <c r="AF1087" s="1">
        <f>SUM(Table19[[#This Row],[Total 
Paid]:[Shipping 
Charged]])</f>
        <v>0</v>
      </c>
      <c r="AG1087" s="1"/>
      <c r="AH1087" s="1"/>
      <c r="AI1087" s="1">
        <f t="shared" si="954"/>
        <v>0</v>
      </c>
      <c r="AK1087" s="1"/>
      <c r="AL1087" s="1"/>
      <c r="AM1087" s="1"/>
      <c r="AN1087" s="1"/>
      <c r="AP1087" s="30"/>
      <c r="AQ1087" s="1"/>
      <c r="AR1087" s="1">
        <f t="shared" si="959"/>
        <v>0</v>
      </c>
      <c r="AS1087" s="1"/>
      <c r="AT1087" s="1"/>
      <c r="AU1087" s="2">
        <f t="shared" si="955"/>
        <v>0</v>
      </c>
      <c r="AW1087" s="1"/>
      <c r="AX1087" s="1"/>
      <c r="AY1087" s="1"/>
      <c r="AZ1087" s="2">
        <f t="shared" si="958"/>
        <v>0</v>
      </c>
      <c r="BA1087" s="2">
        <f>SUM(AF1087,AH1087,-AZ1087,-Table19[[#This Row],[Sale Fee]])</f>
        <v>0</v>
      </c>
      <c r="BC1087" s="1"/>
      <c r="BD1087" s="1"/>
      <c r="BE1087" s="1"/>
    </row>
    <row r="1088" spans="1:57" x14ac:dyDescent="0.25">
      <c r="A1088" s="1"/>
      <c r="B1088" s="1"/>
      <c r="E1088" s="4"/>
      <c r="F1088" s="4"/>
      <c r="Q1088" s="1"/>
      <c r="R1088" s="1"/>
      <c r="S1088" s="1"/>
      <c r="U1088" s="1"/>
      <c r="V1088" s="1"/>
      <c r="W1088" s="1"/>
      <c r="X1088" s="1"/>
      <c r="Y1088" s="1"/>
      <c r="Z1088" s="1">
        <f>Table19[[#This Row],[Quantity2]]*Table19[[#This Row],[U Cost]]</f>
        <v>0</v>
      </c>
      <c r="AB1088" s="1"/>
      <c r="AC1088" s="1"/>
      <c r="AD1088" s="1">
        <f t="shared" si="953"/>
        <v>0</v>
      </c>
      <c r="AE1088" s="1"/>
      <c r="AF1088" s="1">
        <f>SUM(Table19[[#This Row],[Total 
Paid]:[Shipping 
Charged]])</f>
        <v>0</v>
      </c>
      <c r="AG1088" s="1"/>
      <c r="AH1088" s="1"/>
      <c r="AI1088" s="1">
        <f t="shared" si="954"/>
        <v>0</v>
      </c>
      <c r="AK1088" s="1"/>
      <c r="AL1088" s="1"/>
      <c r="AM1088" s="1"/>
      <c r="AN1088" s="1"/>
      <c r="AP1088" s="30"/>
      <c r="AQ1088" s="1"/>
      <c r="AR1088" s="1">
        <f t="shared" si="959"/>
        <v>0</v>
      </c>
      <c r="AS1088" s="1"/>
      <c r="AT1088" s="1"/>
      <c r="AU1088" s="2">
        <f t="shared" si="955"/>
        <v>0</v>
      </c>
      <c r="AW1088" s="1"/>
      <c r="AX1088" s="1"/>
      <c r="AY1088" s="1"/>
      <c r="AZ1088" s="2">
        <f t="shared" si="958"/>
        <v>0</v>
      </c>
      <c r="BA1088" s="2">
        <f>SUM(AF1088,AH1088,-AZ1088,-Table19[[#This Row],[Sale Fee]])</f>
        <v>0</v>
      </c>
      <c r="BC1088" s="1"/>
      <c r="BD1088" s="1"/>
      <c r="BE1088" s="1"/>
    </row>
    <row r="1089" spans="1:57" x14ac:dyDescent="0.25">
      <c r="A1089" s="1"/>
      <c r="B1089" s="1"/>
      <c r="E1089" s="4"/>
      <c r="F1089" s="4"/>
      <c r="Q1089" s="1"/>
      <c r="R1089" s="1"/>
      <c r="S1089" s="1"/>
      <c r="U1089" s="1"/>
      <c r="V1089" s="1"/>
      <c r="W1089" s="1"/>
      <c r="X1089" s="1"/>
      <c r="Y1089" s="1"/>
      <c r="Z1089" s="1">
        <f>Table19[[#This Row],[Quantity2]]*Table19[[#This Row],[U Cost]]</f>
        <v>0</v>
      </c>
      <c r="AB1089" s="1"/>
      <c r="AC1089" s="1"/>
      <c r="AD1089" s="1">
        <f t="shared" si="953"/>
        <v>0</v>
      </c>
      <c r="AE1089" s="1"/>
      <c r="AF1089" s="1">
        <f>SUM(Table19[[#This Row],[Total 
Paid]:[Shipping 
Charged]])</f>
        <v>0</v>
      </c>
      <c r="AG1089" s="1"/>
      <c r="AH1089" s="1"/>
      <c r="AI1089" s="1">
        <f t="shared" si="954"/>
        <v>0</v>
      </c>
      <c r="AK1089" s="1"/>
      <c r="AL1089" s="1"/>
      <c r="AM1089" s="1"/>
      <c r="AN1089" s="1"/>
      <c r="AP1089" s="30"/>
      <c r="AQ1089" s="1"/>
      <c r="AR1089" s="1">
        <f t="shared" si="959"/>
        <v>0</v>
      </c>
      <c r="AS1089" s="1"/>
      <c r="AT1089" s="1"/>
      <c r="AU1089" s="2">
        <f t="shared" si="955"/>
        <v>0</v>
      </c>
      <c r="AW1089" s="1"/>
      <c r="AX1089" s="1"/>
      <c r="AY1089" s="1"/>
      <c r="AZ1089" s="2">
        <f t="shared" si="958"/>
        <v>0</v>
      </c>
      <c r="BA1089" s="2">
        <f>SUM(AF1089,AH1089,-AZ1089,-Table19[[#This Row],[Sale Fee]])</f>
        <v>0</v>
      </c>
      <c r="BC1089" s="1"/>
      <c r="BD1089" s="1"/>
      <c r="BE1089" s="1"/>
    </row>
    <row r="1090" spans="1:57" x14ac:dyDescent="0.25">
      <c r="A1090" s="1"/>
      <c r="B1090" s="1"/>
      <c r="E1090" s="4"/>
      <c r="F1090" s="4"/>
      <c r="Q1090" s="1"/>
      <c r="R1090" s="1"/>
      <c r="S1090" s="1"/>
      <c r="U1090" s="1"/>
      <c r="V1090" s="1"/>
      <c r="W1090" s="1"/>
      <c r="X1090" s="1"/>
      <c r="Y1090" s="1"/>
      <c r="Z1090" s="1">
        <f>Table19[[#This Row],[Quantity2]]*Table19[[#This Row],[U Cost]]</f>
        <v>0</v>
      </c>
      <c r="AB1090" s="1"/>
      <c r="AC1090" s="1"/>
      <c r="AD1090" s="1">
        <f t="shared" si="953"/>
        <v>0</v>
      </c>
      <c r="AE1090" s="1"/>
      <c r="AF1090" s="1">
        <f>SUM(Table19[[#This Row],[Total 
Paid]:[Shipping 
Charged]])</f>
        <v>0</v>
      </c>
      <c r="AG1090" s="1"/>
      <c r="AH1090" s="1"/>
      <c r="AI1090" s="1">
        <f t="shared" si="954"/>
        <v>0</v>
      </c>
      <c r="AK1090" s="1"/>
      <c r="AL1090" s="1"/>
      <c r="AM1090" s="1"/>
      <c r="AN1090" s="1"/>
      <c r="AP1090" s="30"/>
      <c r="AQ1090" s="1"/>
      <c r="AR1090" s="1">
        <f t="shared" si="959"/>
        <v>0</v>
      </c>
      <c r="AS1090" s="1"/>
      <c r="AT1090" s="1"/>
      <c r="AU1090" s="2">
        <f t="shared" si="955"/>
        <v>0</v>
      </c>
      <c r="AW1090" s="1"/>
      <c r="AX1090" s="1"/>
      <c r="AY1090" s="1"/>
      <c r="AZ1090" s="2">
        <f t="shared" si="958"/>
        <v>0</v>
      </c>
      <c r="BA1090" s="2">
        <f>SUM(AF1090,AH1090,-AZ1090,-Table19[[#This Row],[Sale Fee]])</f>
        <v>0</v>
      </c>
      <c r="BC1090" s="1"/>
      <c r="BD1090" s="1"/>
      <c r="BE1090" s="1"/>
    </row>
    <row r="1091" spans="1:57" x14ac:dyDescent="0.25">
      <c r="A1091" s="1"/>
      <c r="B1091" s="1"/>
      <c r="E1091" s="4"/>
      <c r="F1091" s="4"/>
      <c r="Q1091" s="1"/>
      <c r="R1091" s="1"/>
      <c r="S1091" s="1"/>
      <c r="U1091" s="1"/>
      <c r="V1091" s="1"/>
      <c r="W1091" s="1"/>
      <c r="X1091" s="1"/>
      <c r="Y1091" s="1"/>
      <c r="Z1091" s="1">
        <f>Table19[[#This Row],[Quantity2]]*Table19[[#This Row],[U Cost]]</f>
        <v>0</v>
      </c>
      <c r="AB1091" s="1"/>
      <c r="AC1091" s="1"/>
      <c r="AD1091" s="1">
        <f t="shared" si="953"/>
        <v>0</v>
      </c>
      <c r="AE1091" s="1"/>
      <c r="AF1091" s="1">
        <f>SUM(Table19[[#This Row],[Total 
Paid]:[Shipping 
Charged]])</f>
        <v>0</v>
      </c>
      <c r="AG1091" s="1"/>
      <c r="AH1091" s="1"/>
      <c r="AI1091" s="1">
        <f t="shared" si="954"/>
        <v>0</v>
      </c>
      <c r="AK1091" s="1"/>
      <c r="AL1091" s="1"/>
      <c r="AM1091" s="1"/>
      <c r="AN1091" s="1"/>
      <c r="AP1091" s="30"/>
      <c r="AQ1091" s="1"/>
      <c r="AR1091" s="1">
        <f t="shared" si="959"/>
        <v>0</v>
      </c>
      <c r="AS1091" s="1"/>
      <c r="AT1091" s="1"/>
      <c r="AU1091" s="2">
        <f t="shared" si="955"/>
        <v>0</v>
      </c>
      <c r="AW1091" s="1"/>
      <c r="AX1091" s="1"/>
      <c r="AY1091" s="1"/>
      <c r="AZ1091" s="2">
        <f t="shared" si="958"/>
        <v>0</v>
      </c>
      <c r="BA1091" s="2">
        <f>SUM(AF1091,AH1091,-AZ1091,-Table19[[#This Row],[Sale Fee]])</f>
        <v>0</v>
      </c>
      <c r="BC1091" s="1"/>
      <c r="BD1091" s="1"/>
      <c r="BE1091" s="1"/>
    </row>
    <row r="1092" spans="1:57" x14ac:dyDescent="0.25">
      <c r="A1092" s="1"/>
      <c r="B1092" s="1"/>
      <c r="E1092" s="4"/>
      <c r="F1092" s="4"/>
      <c r="Q1092" s="1"/>
      <c r="R1092" s="1"/>
      <c r="S1092" s="1"/>
      <c r="U1092" s="1"/>
      <c r="V1092" s="1"/>
      <c r="W1092" s="1"/>
      <c r="X1092" s="1"/>
      <c r="Y1092" s="1"/>
      <c r="Z1092" s="1">
        <f>Table19[[#This Row],[Quantity2]]*Table19[[#This Row],[U Cost]]</f>
        <v>0</v>
      </c>
      <c r="AB1092" s="1"/>
      <c r="AC1092" s="1"/>
      <c r="AD1092" s="1">
        <f t="shared" si="953"/>
        <v>0</v>
      </c>
      <c r="AE1092" s="1"/>
      <c r="AF1092" s="1">
        <f>SUM(Table19[[#This Row],[Total 
Paid]:[Shipping 
Charged]])</f>
        <v>0</v>
      </c>
      <c r="AG1092" s="1"/>
      <c r="AH1092" s="1"/>
      <c r="AI1092" s="1">
        <f t="shared" si="954"/>
        <v>0</v>
      </c>
      <c r="AK1092" s="1"/>
      <c r="AL1092" s="1"/>
      <c r="AM1092" s="1"/>
      <c r="AN1092" s="1"/>
      <c r="AP1092" s="30"/>
      <c r="AQ1092" s="1"/>
      <c r="AR1092" s="1">
        <f t="shared" si="959"/>
        <v>0</v>
      </c>
      <c r="AS1092" s="1"/>
      <c r="AT1092" s="1"/>
      <c r="AU1092" s="2">
        <f t="shared" si="955"/>
        <v>0</v>
      </c>
      <c r="AW1092" s="1"/>
      <c r="AX1092" s="1"/>
      <c r="AY1092" s="1"/>
      <c r="AZ1092" s="2">
        <f t="shared" si="958"/>
        <v>0</v>
      </c>
      <c r="BA1092" s="2">
        <f>SUM(AF1092,AH1092,-AZ1092,-Table19[[#This Row],[Sale Fee]])</f>
        <v>0</v>
      </c>
      <c r="BC1092" s="1"/>
      <c r="BD1092" s="1"/>
      <c r="BE1092" s="1"/>
    </row>
    <row r="1093" spans="1:57" x14ac:dyDescent="0.25">
      <c r="A1093" s="1"/>
      <c r="B1093" s="1"/>
      <c r="E1093" s="4"/>
      <c r="F1093" s="4"/>
      <c r="Q1093" s="1"/>
      <c r="R1093" s="1"/>
      <c r="S1093" s="1"/>
      <c r="U1093" s="1"/>
      <c r="V1093" s="1"/>
      <c r="W1093" s="1"/>
      <c r="X1093" s="1"/>
      <c r="Y1093" s="1"/>
      <c r="Z1093" s="1">
        <f>Table19[[#This Row],[Quantity2]]*Table19[[#This Row],[U Cost]]</f>
        <v>0</v>
      </c>
      <c r="AB1093" s="1"/>
      <c r="AC1093" s="1"/>
      <c r="AD1093" s="1">
        <f t="shared" si="953"/>
        <v>0</v>
      </c>
      <c r="AE1093" s="1"/>
      <c r="AF1093" s="1">
        <f>SUM(Table19[[#This Row],[Total 
Paid]:[Shipping 
Charged]])</f>
        <v>0</v>
      </c>
      <c r="AG1093" s="1"/>
      <c r="AH1093" s="1"/>
      <c r="AI1093" s="1">
        <f t="shared" si="954"/>
        <v>0</v>
      </c>
      <c r="AK1093" s="1"/>
      <c r="AL1093" s="1"/>
      <c r="AM1093" s="1"/>
      <c r="AN1093" s="1"/>
      <c r="AP1093" s="30"/>
      <c r="AQ1093" s="1"/>
      <c r="AR1093" s="1">
        <f t="shared" si="959"/>
        <v>0</v>
      </c>
      <c r="AS1093" s="1"/>
      <c r="AT1093" s="1"/>
      <c r="AU1093" s="2">
        <f t="shared" si="955"/>
        <v>0</v>
      </c>
      <c r="AW1093" s="1"/>
      <c r="AX1093" s="1"/>
      <c r="AY1093" s="1"/>
      <c r="AZ1093" s="2">
        <f t="shared" si="958"/>
        <v>0</v>
      </c>
      <c r="BA1093" s="2">
        <f>SUM(AF1093,AH1093,-AZ1093,-Table19[[#This Row],[Sale Fee]])</f>
        <v>0</v>
      </c>
      <c r="BC1093" s="1"/>
      <c r="BD1093" s="1"/>
      <c r="BE1093" s="1"/>
    </row>
    <row r="1094" spans="1:57" x14ac:dyDescent="0.25">
      <c r="A1094" s="1"/>
      <c r="B1094" s="1"/>
      <c r="E1094" s="4"/>
      <c r="F1094" s="4"/>
      <c r="Q1094" s="1"/>
      <c r="R1094" s="1"/>
      <c r="S1094" s="1"/>
      <c r="U1094" s="1"/>
      <c r="V1094" s="1"/>
      <c r="W1094" s="1"/>
      <c r="X1094" s="1"/>
      <c r="Y1094" s="1"/>
      <c r="Z1094" s="1">
        <f>Table19[[#This Row],[Quantity2]]*Table19[[#This Row],[U Cost]]</f>
        <v>0</v>
      </c>
      <c r="AB1094" s="1"/>
      <c r="AC1094" s="1"/>
      <c r="AD1094" s="1">
        <f t="shared" si="953"/>
        <v>0</v>
      </c>
      <c r="AE1094" s="1"/>
      <c r="AF1094" s="1">
        <f>SUM(Table19[[#This Row],[Total 
Paid]:[Shipping 
Charged]])</f>
        <v>0</v>
      </c>
      <c r="AG1094" s="1"/>
      <c r="AH1094" s="1"/>
      <c r="AI1094" s="1">
        <f t="shared" si="954"/>
        <v>0</v>
      </c>
      <c r="AK1094" s="1"/>
      <c r="AL1094" s="1"/>
      <c r="AM1094" s="1"/>
      <c r="AN1094" s="1"/>
      <c r="AP1094" s="30"/>
      <c r="AQ1094" s="1"/>
      <c r="AR1094" s="1">
        <f t="shared" si="959"/>
        <v>0</v>
      </c>
      <c r="AS1094" s="1"/>
      <c r="AT1094" s="1"/>
      <c r="AU1094" s="2">
        <f t="shared" si="955"/>
        <v>0</v>
      </c>
      <c r="AW1094" s="1"/>
      <c r="AX1094" s="1"/>
      <c r="AY1094" s="1"/>
      <c r="AZ1094" s="2">
        <f t="shared" si="958"/>
        <v>0</v>
      </c>
      <c r="BA1094" s="2">
        <f>SUM(AF1094,AH1094,-AZ1094,-Table19[[#This Row],[Sale Fee]])</f>
        <v>0</v>
      </c>
      <c r="BC1094" s="1"/>
      <c r="BD1094" s="1"/>
      <c r="BE1094" s="1"/>
    </row>
    <row r="1095" spans="1:57" x14ac:dyDescent="0.25">
      <c r="A1095" s="1"/>
      <c r="B1095" s="1"/>
      <c r="E1095" s="4"/>
      <c r="F1095" s="4"/>
      <c r="Q1095" s="1"/>
      <c r="R1095" s="1"/>
      <c r="S1095" s="1"/>
      <c r="U1095" s="1"/>
      <c r="V1095" s="1"/>
      <c r="W1095" s="1"/>
      <c r="X1095" s="1"/>
      <c r="Y1095" s="1"/>
      <c r="Z1095" s="1">
        <f>Table19[[#This Row],[Quantity2]]*Table19[[#This Row],[U Cost]]</f>
        <v>0</v>
      </c>
      <c r="AB1095" s="1"/>
      <c r="AC1095" s="1"/>
      <c r="AD1095" s="1">
        <f t="shared" si="953"/>
        <v>0</v>
      </c>
      <c r="AE1095" s="1"/>
      <c r="AF1095" s="1">
        <f>SUM(Table19[[#This Row],[Total 
Paid]:[Shipping 
Charged]])</f>
        <v>0</v>
      </c>
      <c r="AG1095" s="1"/>
      <c r="AH1095" s="1"/>
      <c r="AI1095" s="1">
        <f t="shared" si="954"/>
        <v>0</v>
      </c>
      <c r="AK1095" s="1"/>
      <c r="AL1095" s="1"/>
      <c r="AM1095" s="1"/>
      <c r="AN1095" s="1"/>
      <c r="AP1095" s="30"/>
      <c r="AQ1095" s="1"/>
      <c r="AR1095" s="1">
        <f t="shared" si="959"/>
        <v>0</v>
      </c>
      <c r="AS1095" s="1"/>
      <c r="AT1095" s="1"/>
      <c r="AU1095" s="2">
        <f t="shared" si="955"/>
        <v>0</v>
      </c>
      <c r="AW1095" s="1"/>
      <c r="AX1095" s="1"/>
      <c r="AY1095" s="1"/>
      <c r="AZ1095" s="2">
        <f t="shared" si="958"/>
        <v>0</v>
      </c>
      <c r="BA1095" s="2">
        <f>SUM(AF1095,AH1095,-AZ1095,-Table19[[#This Row],[Sale Fee]])</f>
        <v>0</v>
      </c>
      <c r="BC1095" s="1"/>
      <c r="BD1095" s="1"/>
      <c r="BE1095" s="1"/>
    </row>
    <row r="1096" spans="1:57" x14ac:dyDescent="0.25">
      <c r="A1096" s="1"/>
      <c r="B1096" s="1"/>
      <c r="E1096" s="4"/>
      <c r="F1096" s="4"/>
      <c r="Q1096" s="1"/>
      <c r="R1096" s="1"/>
      <c r="S1096" s="1"/>
      <c r="U1096" s="1"/>
      <c r="V1096" s="1"/>
      <c r="W1096" s="1"/>
      <c r="X1096" s="1"/>
      <c r="Y1096" s="1"/>
      <c r="Z1096" s="1">
        <f>Table19[[#This Row],[Quantity2]]*Table19[[#This Row],[U Cost]]</f>
        <v>0</v>
      </c>
      <c r="AB1096" s="1"/>
      <c r="AC1096" s="1"/>
      <c r="AD1096" s="1">
        <f t="shared" si="953"/>
        <v>0</v>
      </c>
      <c r="AE1096" s="1"/>
      <c r="AF1096" s="1">
        <f>SUM(Table19[[#This Row],[Total 
Paid]:[Shipping 
Charged]])</f>
        <v>0</v>
      </c>
      <c r="AG1096" s="1"/>
      <c r="AH1096" s="1"/>
      <c r="AI1096" s="1">
        <f t="shared" si="954"/>
        <v>0</v>
      </c>
      <c r="AK1096" s="1"/>
      <c r="AL1096" s="1"/>
      <c r="AM1096" s="1"/>
      <c r="AN1096" s="1"/>
      <c r="AP1096" s="30"/>
      <c r="AQ1096" s="1"/>
      <c r="AR1096" s="1">
        <f t="shared" si="959"/>
        <v>0</v>
      </c>
      <c r="AS1096" s="1"/>
      <c r="AT1096" s="1"/>
      <c r="AU1096" s="2">
        <f t="shared" si="955"/>
        <v>0</v>
      </c>
      <c r="AW1096" s="1"/>
      <c r="AX1096" s="1"/>
      <c r="AY1096" s="1"/>
      <c r="AZ1096" s="2">
        <f t="shared" si="958"/>
        <v>0</v>
      </c>
      <c r="BA1096" s="2">
        <f>SUM(AF1096,AH1096,-AZ1096,-Table19[[#This Row],[Sale Fee]])</f>
        <v>0</v>
      </c>
      <c r="BC1096" s="1"/>
      <c r="BD1096" s="1"/>
      <c r="BE1096" s="1"/>
    </row>
    <row r="1097" spans="1:57" x14ac:dyDescent="0.25">
      <c r="A1097" s="1"/>
      <c r="B1097" s="1"/>
      <c r="E1097" s="4"/>
      <c r="F1097" s="4"/>
      <c r="Q1097" s="1"/>
      <c r="R1097" s="1"/>
      <c r="S1097" s="1"/>
      <c r="U1097" s="1"/>
      <c r="V1097" s="1"/>
      <c r="W1097" s="1"/>
      <c r="X1097" s="1"/>
      <c r="Y1097" s="1"/>
      <c r="Z1097" s="1">
        <f>Table19[[#This Row],[Quantity2]]*Table19[[#This Row],[U Cost]]</f>
        <v>0</v>
      </c>
      <c r="AB1097" s="1"/>
      <c r="AC1097" s="1"/>
      <c r="AD1097" s="1">
        <f t="shared" si="953"/>
        <v>0</v>
      </c>
      <c r="AE1097" s="1"/>
      <c r="AF1097" s="1">
        <f>SUM(Table19[[#This Row],[Total 
Paid]:[Shipping 
Charged]])</f>
        <v>0</v>
      </c>
      <c r="AG1097" s="1"/>
      <c r="AH1097" s="1"/>
      <c r="AI1097" s="1">
        <f t="shared" si="954"/>
        <v>0</v>
      </c>
      <c r="AK1097" s="1"/>
      <c r="AL1097" s="1"/>
      <c r="AM1097" s="1"/>
      <c r="AN1097" s="1"/>
      <c r="AP1097" s="30"/>
      <c r="AQ1097" s="1"/>
      <c r="AR1097" s="1">
        <f t="shared" si="959"/>
        <v>0</v>
      </c>
      <c r="AS1097" s="1"/>
      <c r="AT1097" s="1"/>
      <c r="AU1097" s="2">
        <f t="shared" si="955"/>
        <v>0</v>
      </c>
      <c r="AW1097" s="1"/>
      <c r="AX1097" s="1"/>
      <c r="AY1097" s="1"/>
      <c r="AZ1097" s="2">
        <f t="shared" si="958"/>
        <v>0</v>
      </c>
      <c r="BA1097" s="2">
        <f>SUM(AF1097,AH1097,-AZ1097,-Table19[[#This Row],[Sale Fee]])</f>
        <v>0</v>
      </c>
      <c r="BC1097" s="1"/>
      <c r="BD1097" s="1"/>
      <c r="BE1097" s="1"/>
    </row>
    <row r="1098" spans="1:57" x14ac:dyDescent="0.25">
      <c r="A1098" s="1"/>
      <c r="B1098" s="1"/>
      <c r="E1098" s="4"/>
      <c r="F1098" s="4"/>
      <c r="Q1098" s="1"/>
      <c r="R1098" s="1"/>
      <c r="S1098" s="1"/>
      <c r="U1098" s="1"/>
      <c r="V1098" s="1"/>
      <c r="W1098" s="1"/>
      <c r="X1098" s="1"/>
      <c r="Y1098" s="1"/>
      <c r="Z1098" s="1">
        <f>Table19[[#This Row],[Quantity2]]*Table19[[#This Row],[U Cost]]</f>
        <v>0</v>
      </c>
      <c r="AB1098" s="1"/>
      <c r="AC1098" s="1"/>
      <c r="AD1098" s="1">
        <f t="shared" si="953"/>
        <v>0</v>
      </c>
      <c r="AE1098" s="1"/>
      <c r="AF1098" s="1">
        <f>SUM(Table19[[#This Row],[Total 
Paid]:[Shipping 
Charged]])</f>
        <v>0</v>
      </c>
      <c r="AG1098" s="1"/>
      <c r="AH1098" s="1"/>
      <c r="AI1098" s="1">
        <f t="shared" si="954"/>
        <v>0</v>
      </c>
      <c r="AK1098" s="1"/>
      <c r="AL1098" s="1"/>
      <c r="AM1098" s="1"/>
      <c r="AN1098" s="1"/>
      <c r="AP1098" s="30"/>
      <c r="AQ1098" s="1"/>
      <c r="AR1098" s="1">
        <f t="shared" si="959"/>
        <v>0</v>
      </c>
      <c r="AS1098" s="1"/>
      <c r="AT1098" s="1"/>
      <c r="AU1098" s="2">
        <f t="shared" si="955"/>
        <v>0</v>
      </c>
      <c r="AW1098" s="1"/>
      <c r="AX1098" s="1"/>
      <c r="AY1098" s="1"/>
      <c r="AZ1098" s="2">
        <f t="shared" si="958"/>
        <v>0</v>
      </c>
      <c r="BA1098" s="2">
        <f>SUM(AF1098,AH1098,-AZ1098,-Table19[[#This Row],[Sale Fee]])</f>
        <v>0</v>
      </c>
      <c r="BC1098" s="1"/>
      <c r="BD1098" s="1"/>
      <c r="BE1098" s="1"/>
    </row>
    <row r="1099" spans="1:57" x14ac:dyDescent="0.25">
      <c r="A1099" s="1"/>
      <c r="B1099" s="1"/>
      <c r="E1099" s="4"/>
      <c r="F1099" s="4"/>
      <c r="Q1099" s="1"/>
      <c r="R1099" s="1"/>
      <c r="S1099" s="1"/>
      <c r="U1099" s="1"/>
      <c r="V1099" s="1"/>
      <c r="W1099" s="1"/>
      <c r="X1099" s="1"/>
      <c r="Y1099" s="1"/>
      <c r="Z1099" s="1">
        <f>Table19[[#This Row],[Quantity2]]*Table19[[#This Row],[U Cost]]</f>
        <v>0</v>
      </c>
      <c r="AB1099" s="1"/>
      <c r="AC1099" s="1"/>
      <c r="AD1099" s="1">
        <f t="shared" si="953"/>
        <v>0</v>
      </c>
      <c r="AE1099" s="1"/>
      <c r="AF1099" s="1">
        <f>SUM(Table19[[#This Row],[Total 
Paid]:[Shipping 
Charged]])</f>
        <v>0</v>
      </c>
      <c r="AG1099" s="1"/>
      <c r="AH1099" s="1"/>
      <c r="AI1099" s="1">
        <f t="shared" si="954"/>
        <v>0</v>
      </c>
      <c r="AK1099" s="1"/>
      <c r="AL1099" s="1"/>
      <c r="AM1099" s="1"/>
      <c r="AN1099" s="1"/>
      <c r="AP1099" s="30"/>
      <c r="AQ1099" s="1"/>
      <c r="AR1099" s="1">
        <f t="shared" si="959"/>
        <v>0</v>
      </c>
      <c r="AS1099" s="1"/>
      <c r="AT1099" s="1"/>
      <c r="AU1099" s="2">
        <f t="shared" si="955"/>
        <v>0</v>
      </c>
      <c r="AW1099" s="1"/>
      <c r="AX1099" s="1"/>
      <c r="AY1099" s="1"/>
      <c r="AZ1099" s="2">
        <f t="shared" si="958"/>
        <v>0</v>
      </c>
      <c r="BA1099" s="2">
        <f>SUM(AF1099,AH1099,-AZ1099,-Table19[[#This Row],[Sale Fee]])</f>
        <v>0</v>
      </c>
      <c r="BC1099" s="1"/>
      <c r="BD1099" s="1"/>
      <c r="BE1099" s="1"/>
    </row>
    <row r="1100" spans="1:57" x14ac:dyDescent="0.25">
      <c r="A1100" s="1"/>
      <c r="B1100" s="1"/>
      <c r="E1100" s="4"/>
      <c r="F1100" s="4"/>
      <c r="Q1100" s="1"/>
      <c r="R1100" s="1"/>
      <c r="S1100" s="1"/>
      <c r="U1100" s="1"/>
      <c r="V1100" s="1"/>
      <c r="W1100" s="1"/>
      <c r="X1100" s="1"/>
      <c r="Y1100" s="1"/>
      <c r="Z1100" s="1">
        <f>Table19[[#This Row],[Quantity2]]*Table19[[#This Row],[U Cost]]</f>
        <v>0</v>
      </c>
      <c r="AB1100" s="1"/>
      <c r="AC1100" s="1"/>
      <c r="AD1100" s="1">
        <f t="shared" si="953"/>
        <v>0</v>
      </c>
      <c r="AE1100" s="1"/>
      <c r="AF1100" s="1">
        <f>SUM(Table19[[#This Row],[Total 
Paid]:[Shipping 
Charged]])</f>
        <v>0</v>
      </c>
      <c r="AG1100" s="1"/>
      <c r="AH1100" s="1"/>
      <c r="AI1100" s="1">
        <f t="shared" si="954"/>
        <v>0</v>
      </c>
      <c r="AK1100" s="1"/>
      <c r="AL1100" s="1"/>
      <c r="AM1100" s="1"/>
      <c r="AN1100" s="1"/>
      <c r="AP1100" s="30"/>
      <c r="AQ1100" s="1"/>
      <c r="AR1100" s="1">
        <f t="shared" si="959"/>
        <v>0</v>
      </c>
      <c r="AS1100" s="1"/>
      <c r="AT1100" s="1"/>
      <c r="AU1100" s="2">
        <f t="shared" si="955"/>
        <v>0</v>
      </c>
      <c r="AW1100" s="1"/>
      <c r="AX1100" s="1"/>
      <c r="AY1100" s="1"/>
      <c r="AZ1100" s="2">
        <f t="shared" si="958"/>
        <v>0</v>
      </c>
      <c r="BA1100" s="2">
        <f>SUM(AF1100,AH1100,-AZ1100,-Table19[[#This Row],[Sale Fee]])</f>
        <v>0</v>
      </c>
      <c r="BC1100" s="1"/>
      <c r="BD1100" s="1"/>
      <c r="BE1100" s="1"/>
    </row>
    <row r="1101" spans="1:57" x14ac:dyDescent="0.25">
      <c r="A1101" s="1"/>
      <c r="B1101" s="1"/>
      <c r="E1101" s="4"/>
      <c r="F1101" s="4"/>
      <c r="Q1101" s="1"/>
      <c r="R1101" s="1"/>
      <c r="S1101" s="1"/>
      <c r="U1101" s="1"/>
      <c r="V1101" s="1"/>
      <c r="W1101" s="1"/>
      <c r="X1101" s="1"/>
      <c r="Y1101" s="1"/>
      <c r="Z1101" s="1">
        <f>Table19[[#This Row],[Quantity2]]*Table19[[#This Row],[U Cost]]</f>
        <v>0</v>
      </c>
      <c r="AB1101" s="1"/>
      <c r="AC1101" s="1"/>
      <c r="AD1101" s="1">
        <f t="shared" si="953"/>
        <v>0</v>
      </c>
      <c r="AE1101" s="1"/>
      <c r="AF1101" s="1">
        <f>SUM(Table19[[#This Row],[Total 
Paid]:[Shipping 
Charged]])</f>
        <v>0</v>
      </c>
      <c r="AG1101" s="1"/>
      <c r="AH1101" s="1"/>
      <c r="AI1101" s="1">
        <f t="shared" si="954"/>
        <v>0</v>
      </c>
      <c r="AK1101" s="1"/>
      <c r="AL1101" s="1"/>
      <c r="AM1101" s="1"/>
      <c r="AN1101" s="1"/>
      <c r="AP1101" s="30"/>
      <c r="AQ1101" s="1"/>
      <c r="AR1101" s="1">
        <f t="shared" si="959"/>
        <v>0</v>
      </c>
      <c r="AS1101" s="1"/>
      <c r="AT1101" s="1"/>
      <c r="AU1101" s="2">
        <f t="shared" si="955"/>
        <v>0</v>
      </c>
      <c r="AW1101" s="1"/>
      <c r="AX1101" s="1"/>
      <c r="AY1101" s="1"/>
      <c r="AZ1101" s="2">
        <f t="shared" si="958"/>
        <v>0</v>
      </c>
      <c r="BA1101" s="2">
        <f>SUM(AF1101,AH1101,-AZ1101,-Table19[[#This Row],[Sale Fee]])</f>
        <v>0</v>
      </c>
      <c r="BC1101" s="1"/>
      <c r="BD1101" s="1"/>
      <c r="BE1101" s="1"/>
    </row>
    <row r="1102" spans="1:57" x14ac:dyDescent="0.25">
      <c r="A1102" s="1"/>
      <c r="B1102" s="1"/>
      <c r="E1102" s="4"/>
      <c r="F1102" s="4"/>
      <c r="Q1102" s="1"/>
      <c r="R1102" s="1"/>
      <c r="S1102" s="1"/>
      <c r="U1102" s="1"/>
      <c r="V1102" s="1"/>
      <c r="W1102" s="1"/>
      <c r="X1102" s="1"/>
      <c r="Y1102" s="1"/>
      <c r="Z1102" s="1">
        <f>Table19[[#This Row],[Quantity2]]*Table19[[#This Row],[U Cost]]</f>
        <v>0</v>
      </c>
      <c r="AB1102" s="1"/>
      <c r="AC1102" s="1"/>
      <c r="AD1102" s="1">
        <f t="shared" si="953"/>
        <v>0</v>
      </c>
      <c r="AE1102" s="1"/>
      <c r="AF1102" s="1">
        <f>SUM(Table19[[#This Row],[Total 
Paid]:[Shipping 
Charged]])</f>
        <v>0</v>
      </c>
      <c r="AG1102" s="1"/>
      <c r="AH1102" s="1"/>
      <c r="AI1102" s="1">
        <f t="shared" si="954"/>
        <v>0</v>
      </c>
      <c r="AK1102" s="1"/>
      <c r="AL1102" s="1"/>
      <c r="AM1102" s="1"/>
      <c r="AN1102" s="1"/>
      <c r="AP1102" s="30"/>
      <c r="AQ1102" s="1"/>
      <c r="AR1102" s="1">
        <f t="shared" si="959"/>
        <v>0</v>
      </c>
      <c r="AS1102" s="1"/>
      <c r="AT1102" s="1"/>
      <c r="AU1102" s="2">
        <f t="shared" si="955"/>
        <v>0</v>
      </c>
      <c r="AW1102" s="1"/>
      <c r="AX1102" s="1"/>
      <c r="AY1102" s="1"/>
      <c r="AZ1102" s="2">
        <f t="shared" si="958"/>
        <v>0</v>
      </c>
      <c r="BA1102" s="2">
        <f>SUM(AF1102,AH1102,-AZ1102,-Table19[[#This Row],[Sale Fee]])</f>
        <v>0</v>
      </c>
      <c r="BC1102" s="1"/>
      <c r="BD1102" s="1"/>
      <c r="BE1102" s="1"/>
    </row>
    <row r="1103" spans="1:57" x14ac:dyDescent="0.25">
      <c r="A1103" s="1"/>
      <c r="B1103" s="1"/>
      <c r="E1103" s="4"/>
      <c r="F1103" s="4"/>
      <c r="Q1103" s="1"/>
      <c r="R1103" s="1"/>
      <c r="S1103" s="1"/>
      <c r="U1103" s="1"/>
      <c r="V1103" s="1"/>
      <c r="W1103" s="1"/>
      <c r="X1103" s="1"/>
      <c r="Y1103" s="1"/>
      <c r="Z1103" s="1">
        <f>Table19[[#This Row],[Quantity2]]*Table19[[#This Row],[U Cost]]</f>
        <v>0</v>
      </c>
      <c r="AB1103" s="1"/>
      <c r="AC1103" s="1"/>
      <c r="AD1103" s="1">
        <f t="shared" si="953"/>
        <v>0</v>
      </c>
      <c r="AE1103" s="1"/>
      <c r="AF1103" s="1">
        <f>SUM(Table19[[#This Row],[Total 
Paid]:[Shipping 
Charged]])</f>
        <v>0</v>
      </c>
      <c r="AG1103" s="1"/>
      <c r="AH1103" s="1"/>
      <c r="AI1103" s="1">
        <f t="shared" si="954"/>
        <v>0</v>
      </c>
      <c r="AK1103" s="1"/>
      <c r="AL1103" s="1"/>
      <c r="AM1103" s="1"/>
      <c r="AN1103" s="1"/>
      <c r="AP1103" s="30"/>
      <c r="AQ1103" s="1"/>
      <c r="AR1103" s="1">
        <f t="shared" si="959"/>
        <v>0</v>
      </c>
      <c r="AS1103" s="1"/>
      <c r="AT1103" s="1"/>
      <c r="AU1103" s="2">
        <f t="shared" si="955"/>
        <v>0</v>
      </c>
      <c r="AW1103" s="1"/>
      <c r="AX1103" s="1"/>
      <c r="AY1103" s="1"/>
      <c r="AZ1103" s="2">
        <f t="shared" si="958"/>
        <v>0</v>
      </c>
      <c r="BA1103" s="2">
        <f>SUM(AF1103,AH1103,-AZ1103,-Table19[[#This Row],[Sale Fee]])</f>
        <v>0</v>
      </c>
      <c r="BC1103" s="1"/>
      <c r="BD1103" s="1"/>
      <c r="BE1103" s="1"/>
    </row>
    <row r="1104" spans="1:57" x14ac:dyDescent="0.25">
      <c r="A1104" s="1"/>
      <c r="B1104" s="1"/>
      <c r="E1104" s="4"/>
      <c r="F1104" s="4"/>
      <c r="Q1104" s="1"/>
      <c r="R1104" s="1"/>
      <c r="S1104" s="1"/>
      <c r="U1104" s="1"/>
      <c r="V1104" s="1"/>
      <c r="W1104" s="1"/>
      <c r="X1104" s="1"/>
      <c r="Y1104" s="1"/>
      <c r="Z1104" s="1">
        <f>Table19[[#This Row],[Quantity2]]*Table19[[#This Row],[U Cost]]</f>
        <v>0</v>
      </c>
      <c r="AB1104" s="1"/>
      <c r="AC1104" s="1"/>
      <c r="AD1104" s="1">
        <f t="shared" si="953"/>
        <v>0</v>
      </c>
      <c r="AE1104" s="1"/>
      <c r="AF1104" s="1">
        <f>SUM(Table19[[#This Row],[Total 
Paid]:[Shipping 
Charged]])</f>
        <v>0</v>
      </c>
      <c r="AG1104" s="1"/>
      <c r="AH1104" s="1"/>
      <c r="AI1104" s="1">
        <f t="shared" si="954"/>
        <v>0</v>
      </c>
      <c r="AK1104" s="1"/>
      <c r="AL1104" s="1"/>
      <c r="AM1104" s="1"/>
      <c r="AN1104" s="1"/>
      <c r="AP1104" s="30"/>
      <c r="AQ1104" s="1"/>
      <c r="AR1104" s="1">
        <f t="shared" si="959"/>
        <v>0</v>
      </c>
      <c r="AS1104" s="1"/>
      <c r="AT1104" s="1"/>
      <c r="AU1104" s="2">
        <f t="shared" si="955"/>
        <v>0</v>
      </c>
      <c r="AW1104" s="1"/>
      <c r="AX1104" s="1"/>
      <c r="AY1104" s="1"/>
      <c r="AZ1104" s="2">
        <f t="shared" si="958"/>
        <v>0</v>
      </c>
      <c r="BA1104" s="2">
        <f>SUM(AF1104,AH1104,-AZ1104,-Table19[[#This Row],[Sale Fee]])</f>
        <v>0</v>
      </c>
      <c r="BC1104" s="1"/>
      <c r="BD1104" s="1"/>
      <c r="BE1104" s="1"/>
    </row>
    <row r="1105" spans="1:57" x14ac:dyDescent="0.25">
      <c r="A1105" s="1"/>
      <c r="B1105" s="1"/>
      <c r="E1105" s="52"/>
      <c r="F1105" s="52"/>
      <c r="O1105" s="1"/>
      <c r="Q1105" s="1"/>
      <c r="R1105" s="1"/>
      <c r="S1105" s="1"/>
      <c r="U1105" s="1"/>
      <c r="V1105" s="1"/>
      <c r="W1105" s="1"/>
      <c r="X1105" s="1"/>
      <c r="Y1105" s="1"/>
      <c r="Z1105" s="1">
        <f>Table19[[#This Row],[Quantity2]]*Table19[[#This Row],[U Cost]]</f>
        <v>0</v>
      </c>
      <c r="AB1105" s="1"/>
      <c r="AC1105" s="1"/>
      <c r="AD1105" s="1">
        <f t="shared" si="953"/>
        <v>0</v>
      </c>
      <c r="AE1105" s="1"/>
      <c r="AF1105" s="1">
        <f>SUM(Table19[[#This Row],[Total 
Paid]:[Shipping 
Charged]])</f>
        <v>0</v>
      </c>
      <c r="AG1105" s="1"/>
      <c r="AH1105" s="1"/>
      <c r="AI1105" s="1">
        <f t="shared" si="954"/>
        <v>0</v>
      </c>
      <c r="AK1105" s="1"/>
      <c r="AL1105" s="1"/>
      <c r="AM1105" s="1"/>
      <c r="AN1105" s="1"/>
      <c r="AP1105" s="30"/>
      <c r="AQ1105" s="1"/>
      <c r="AR1105" s="1">
        <f t="shared" si="959"/>
        <v>0</v>
      </c>
      <c r="AS1105" s="1"/>
      <c r="AT1105" s="1"/>
      <c r="AU1105" s="2">
        <f t="shared" si="955"/>
        <v>0</v>
      </c>
      <c r="AW1105" s="1"/>
      <c r="AX1105" s="1"/>
      <c r="AY1105" s="1"/>
      <c r="AZ1105" s="2">
        <f t="shared" si="958"/>
        <v>0</v>
      </c>
      <c r="BA1105" s="2">
        <f>SUM(AF1105,AH1105,-AZ1105,-Table19[[#This Row],[Sale Fee]])</f>
        <v>0</v>
      </c>
      <c r="BC1105" s="1"/>
      <c r="BD1105" s="1"/>
      <c r="BE1105" s="1"/>
    </row>
    <row r="1106" spans="1:57" x14ac:dyDescent="0.25">
      <c r="A1106" s="1"/>
      <c r="B1106" s="1"/>
      <c r="E1106" s="4"/>
      <c r="F1106" s="4"/>
      <c r="O1106" s="49"/>
      <c r="Q1106" s="1"/>
      <c r="R1106" s="1"/>
      <c r="S1106" s="1"/>
      <c r="U1106" s="1"/>
      <c r="V1106" s="1"/>
      <c r="W1106" s="1"/>
      <c r="X1106" s="1"/>
      <c r="Y1106" s="1"/>
      <c r="Z1106" s="1">
        <f>Table19[[#This Row],[Quantity2]]*Table19[[#This Row],[U Cost]]</f>
        <v>0</v>
      </c>
      <c r="AB1106" s="1"/>
      <c r="AC1106" s="1"/>
      <c r="AD1106" s="1">
        <f t="shared" si="953"/>
        <v>0</v>
      </c>
      <c r="AE1106" s="1"/>
      <c r="AF1106" s="1">
        <f>SUM(Table19[[#This Row],[Total 
Paid]:[Shipping 
Charged]])</f>
        <v>0</v>
      </c>
      <c r="AG1106" s="1"/>
      <c r="AH1106" s="1"/>
      <c r="AI1106" s="1">
        <f t="shared" si="954"/>
        <v>0</v>
      </c>
      <c r="AK1106" s="1"/>
      <c r="AL1106" s="1"/>
      <c r="AM1106" s="1"/>
      <c r="AN1106" s="1"/>
      <c r="AP1106" s="30"/>
      <c r="AQ1106" s="1"/>
      <c r="AR1106" s="1">
        <f t="shared" si="959"/>
        <v>0</v>
      </c>
      <c r="AS1106" s="1"/>
      <c r="AT1106" s="1"/>
      <c r="AU1106" s="2">
        <f t="shared" si="955"/>
        <v>0</v>
      </c>
      <c r="AW1106" s="1"/>
      <c r="AX1106" s="1"/>
      <c r="AY1106" s="1"/>
      <c r="AZ1106" s="2">
        <f t="shared" si="958"/>
        <v>0</v>
      </c>
      <c r="BA1106" s="2">
        <f>SUM(AF1106,AH1106,-AZ1106,-Table19[[#This Row],[Sale Fee]])</f>
        <v>0</v>
      </c>
      <c r="BC1106" s="1"/>
      <c r="BD1106" s="1"/>
      <c r="BE1106" s="1"/>
    </row>
    <row r="1107" spans="1:57" x14ac:dyDescent="0.25">
      <c r="A1107" s="1"/>
      <c r="B1107" s="1"/>
      <c r="E1107" s="4"/>
      <c r="F1107" s="4"/>
      <c r="Q1107" s="1"/>
      <c r="R1107" s="1"/>
      <c r="S1107" s="1"/>
      <c r="U1107" s="1"/>
      <c r="V1107" s="1"/>
      <c r="W1107" s="1"/>
      <c r="X1107" s="1"/>
      <c r="Y1107" s="1"/>
      <c r="Z1107" s="1">
        <f>Table19[[#This Row],[Quantity2]]*Table19[[#This Row],[U Cost]]</f>
        <v>0</v>
      </c>
      <c r="AB1107" s="1"/>
      <c r="AC1107" s="1"/>
      <c r="AD1107" s="1">
        <f t="shared" si="953"/>
        <v>0</v>
      </c>
      <c r="AE1107" s="1"/>
      <c r="AF1107" s="1">
        <f>SUM(Table19[[#This Row],[Total 
Paid]:[Shipping 
Charged]])</f>
        <v>0</v>
      </c>
      <c r="AG1107" s="1"/>
      <c r="AH1107" s="1"/>
      <c r="AI1107" s="1">
        <f t="shared" si="954"/>
        <v>0</v>
      </c>
      <c r="AK1107" s="1"/>
      <c r="AL1107" s="1"/>
      <c r="AM1107" s="1"/>
      <c r="AN1107" s="1"/>
      <c r="AP1107" s="30"/>
      <c r="AQ1107" s="1"/>
      <c r="AR1107" s="1">
        <f t="shared" si="959"/>
        <v>0</v>
      </c>
      <c r="AS1107" s="1"/>
      <c r="AT1107" s="1"/>
      <c r="AU1107" s="2">
        <f t="shared" si="955"/>
        <v>0</v>
      </c>
      <c r="AW1107" s="1"/>
      <c r="AX1107" s="1"/>
      <c r="AY1107" s="1"/>
      <c r="AZ1107" s="2">
        <f t="shared" si="958"/>
        <v>0</v>
      </c>
      <c r="BA1107" s="2">
        <f>SUM(AF1107,AH1107,-AZ1107,-Table19[[#This Row],[Sale Fee]])</f>
        <v>0</v>
      </c>
      <c r="BC1107" s="1"/>
      <c r="BD1107" s="1"/>
      <c r="BE1107" s="1"/>
    </row>
    <row r="1108" spans="1:57" x14ac:dyDescent="0.25">
      <c r="A1108" s="1"/>
      <c r="B1108" s="1"/>
      <c r="E1108" s="4"/>
      <c r="F1108" s="4"/>
      <c r="Q1108" s="1"/>
      <c r="R1108" s="1"/>
      <c r="S1108" s="1"/>
      <c r="U1108" s="1"/>
      <c r="V1108" s="1"/>
      <c r="W1108" s="1"/>
      <c r="X1108" s="1"/>
      <c r="Y1108" s="1"/>
      <c r="Z1108" s="1">
        <f>Table19[[#This Row],[Quantity2]]*Table19[[#This Row],[U Cost]]</f>
        <v>0</v>
      </c>
      <c r="AB1108" s="1"/>
      <c r="AC1108" s="1"/>
      <c r="AD1108" s="1">
        <f t="shared" si="953"/>
        <v>0</v>
      </c>
      <c r="AE1108" s="1"/>
      <c r="AF1108" s="1">
        <f>SUM(Table19[[#This Row],[Total 
Paid]:[Shipping 
Charged]])</f>
        <v>0</v>
      </c>
      <c r="AG1108" s="1"/>
      <c r="AH1108" s="1"/>
      <c r="AI1108" s="1">
        <f t="shared" si="954"/>
        <v>0</v>
      </c>
      <c r="AK1108" s="1"/>
      <c r="AL1108" s="1"/>
      <c r="AM1108" s="1"/>
      <c r="AN1108" s="1"/>
      <c r="AP1108" s="30"/>
      <c r="AQ1108" s="1"/>
      <c r="AR1108" s="1">
        <f t="shared" si="959"/>
        <v>0</v>
      </c>
      <c r="AS1108" s="1"/>
      <c r="AT1108" s="1"/>
      <c r="AU1108" s="2">
        <f t="shared" si="955"/>
        <v>0</v>
      </c>
      <c r="AW1108" s="1"/>
      <c r="AX1108" s="1"/>
      <c r="AY1108" s="1"/>
      <c r="AZ1108" s="2">
        <f t="shared" si="958"/>
        <v>0</v>
      </c>
      <c r="BA1108" s="2">
        <f>SUM(AF1108,AH1108,-AZ1108,-Table19[[#This Row],[Sale Fee]])</f>
        <v>0</v>
      </c>
      <c r="BC1108" s="1"/>
      <c r="BD1108" s="1"/>
      <c r="BE1108" s="1"/>
    </row>
    <row r="1109" spans="1:57" x14ac:dyDescent="0.25">
      <c r="A1109" s="1"/>
      <c r="B1109" s="1"/>
      <c r="E1109" s="4"/>
      <c r="F1109" s="4"/>
      <c r="Q1109" s="1"/>
      <c r="R1109" s="1"/>
      <c r="S1109" s="1"/>
      <c r="U1109" s="1"/>
      <c r="V1109" s="1"/>
      <c r="W1109" s="1"/>
      <c r="X1109" s="1"/>
      <c r="Y1109" s="1"/>
      <c r="Z1109" s="1">
        <f>Table19[[#This Row],[Quantity2]]*Table19[[#This Row],[U Cost]]</f>
        <v>0</v>
      </c>
      <c r="AB1109" s="1"/>
      <c r="AC1109" s="1"/>
      <c r="AD1109" s="1">
        <f t="shared" si="953"/>
        <v>0</v>
      </c>
      <c r="AE1109" s="1"/>
      <c r="AF1109" s="1">
        <f>SUM(Table19[[#This Row],[Total 
Paid]:[Shipping 
Charged]])</f>
        <v>0</v>
      </c>
      <c r="AG1109" s="1"/>
      <c r="AH1109" s="1"/>
      <c r="AI1109" s="1">
        <f t="shared" si="954"/>
        <v>0</v>
      </c>
      <c r="AK1109" s="1"/>
      <c r="AL1109" s="1"/>
      <c r="AM1109" s="1"/>
      <c r="AN1109" s="1"/>
      <c r="AP1109" s="30"/>
      <c r="AQ1109" s="1"/>
      <c r="AR1109" s="1">
        <f t="shared" si="959"/>
        <v>0</v>
      </c>
      <c r="AS1109" s="1"/>
      <c r="AT1109" s="1"/>
      <c r="AU1109" s="2">
        <f t="shared" si="955"/>
        <v>0</v>
      </c>
      <c r="AW1109" s="1"/>
      <c r="AX1109" s="1"/>
      <c r="AY1109" s="1"/>
      <c r="AZ1109" s="2">
        <f t="shared" si="958"/>
        <v>0</v>
      </c>
      <c r="BA1109" s="2">
        <f>SUM(AF1109,AH1109,-AZ1109,-Table19[[#This Row],[Sale Fee]])</f>
        <v>0</v>
      </c>
      <c r="BC1109" s="1"/>
      <c r="BD1109" s="1"/>
      <c r="BE1109" s="1"/>
    </row>
    <row r="1110" spans="1:57" x14ac:dyDescent="0.25">
      <c r="A1110" s="1"/>
      <c r="B1110" s="1"/>
      <c r="E1110" s="4"/>
      <c r="F1110" s="4"/>
      <c r="Q1110" s="1"/>
      <c r="R1110" s="1"/>
      <c r="S1110" s="1"/>
      <c r="U1110" s="1"/>
      <c r="V1110" s="1"/>
      <c r="W1110" s="1"/>
      <c r="X1110" s="1"/>
      <c r="Y1110" s="1"/>
      <c r="Z1110" s="1">
        <f>Table19[[#This Row],[Quantity2]]*Table19[[#This Row],[U Cost]]</f>
        <v>0</v>
      </c>
      <c r="AB1110" s="1"/>
      <c r="AC1110" s="1"/>
      <c r="AD1110" s="1">
        <f t="shared" si="953"/>
        <v>0</v>
      </c>
      <c r="AE1110" s="1"/>
      <c r="AF1110" s="1">
        <f>SUM(Table19[[#This Row],[Total 
Paid]:[Shipping 
Charged]])</f>
        <v>0</v>
      </c>
      <c r="AG1110" s="1"/>
      <c r="AH1110" s="1"/>
      <c r="AI1110" s="1">
        <f t="shared" si="954"/>
        <v>0</v>
      </c>
      <c r="AK1110" s="1"/>
      <c r="AL1110" s="1"/>
      <c r="AM1110" s="1"/>
      <c r="AN1110" s="1"/>
      <c r="AP1110" s="30"/>
      <c r="AQ1110" s="1"/>
      <c r="AR1110" s="1">
        <f t="shared" si="959"/>
        <v>0</v>
      </c>
      <c r="AS1110" s="1"/>
      <c r="AT1110" s="1"/>
      <c r="AU1110" s="2">
        <f t="shared" si="955"/>
        <v>0</v>
      </c>
      <c r="AW1110" s="1"/>
      <c r="AX1110" s="1"/>
      <c r="AY1110" s="1"/>
      <c r="AZ1110" s="2">
        <f t="shared" si="958"/>
        <v>0</v>
      </c>
      <c r="BA1110" s="2">
        <f>SUM(AF1110,AH1110,-AZ1110,-Table19[[#This Row],[Sale Fee]])</f>
        <v>0</v>
      </c>
      <c r="BC1110" s="1"/>
      <c r="BD1110" s="1"/>
      <c r="BE1110" s="1"/>
    </row>
    <row r="1111" spans="1:57" x14ac:dyDescent="0.25">
      <c r="A1111" s="1"/>
      <c r="B1111" s="1"/>
      <c r="E1111" s="4"/>
      <c r="F1111" s="4"/>
      <c r="Q1111" s="1"/>
      <c r="R1111" s="1"/>
      <c r="S1111" s="1"/>
      <c r="U1111" s="1"/>
      <c r="V1111" s="1"/>
      <c r="W1111" s="1"/>
      <c r="X1111" s="1"/>
      <c r="Y1111" s="1"/>
      <c r="Z1111" s="1">
        <f>Table19[[#This Row],[Quantity2]]*Table19[[#This Row],[U Cost]]</f>
        <v>0</v>
      </c>
      <c r="AB1111" s="1"/>
      <c r="AC1111" s="1"/>
      <c r="AD1111" s="1">
        <f t="shared" si="953"/>
        <v>0</v>
      </c>
      <c r="AE1111" s="1"/>
      <c r="AF1111" s="1">
        <f>SUM(Table19[[#This Row],[Total 
Paid]:[Shipping 
Charged]])</f>
        <v>0</v>
      </c>
      <c r="AG1111" s="1"/>
      <c r="AH1111" s="1"/>
      <c r="AI1111" s="1">
        <f t="shared" si="954"/>
        <v>0</v>
      </c>
      <c r="AK1111" s="1"/>
      <c r="AL1111" s="1"/>
      <c r="AM1111" s="1"/>
      <c r="AN1111" s="1"/>
      <c r="AP1111" s="30"/>
      <c r="AQ1111" s="1"/>
      <c r="AR1111" s="1">
        <f t="shared" si="959"/>
        <v>0</v>
      </c>
      <c r="AS1111" s="1"/>
      <c r="AT1111" s="1"/>
      <c r="AU1111" s="2">
        <f t="shared" si="955"/>
        <v>0</v>
      </c>
      <c r="AW1111" s="1"/>
      <c r="AX1111" s="1"/>
      <c r="AY1111" s="1"/>
      <c r="AZ1111" s="2">
        <f t="shared" si="958"/>
        <v>0</v>
      </c>
      <c r="BA1111" s="2">
        <f>SUM(AF1111,AH1111,-AZ1111,-Table19[[#This Row],[Sale Fee]])</f>
        <v>0</v>
      </c>
      <c r="BC1111" s="1"/>
      <c r="BD1111" s="1"/>
      <c r="BE1111" s="1"/>
    </row>
    <row r="1112" spans="1:57" x14ac:dyDescent="0.25">
      <c r="A1112" s="1"/>
      <c r="B1112" s="1"/>
      <c r="E1112" s="4"/>
      <c r="F1112" s="4"/>
      <c r="Q1112" s="1"/>
      <c r="R1112" s="1"/>
      <c r="S1112" s="1"/>
      <c r="U1112" s="1"/>
      <c r="V1112" s="1"/>
      <c r="W1112" s="1"/>
      <c r="X1112" s="1"/>
      <c r="Y1112" s="1"/>
      <c r="Z1112" s="1">
        <f>Table19[[#This Row],[Quantity2]]*Table19[[#This Row],[U Cost]]</f>
        <v>0</v>
      </c>
      <c r="AB1112" s="1"/>
      <c r="AC1112" s="1"/>
      <c r="AD1112" s="1">
        <f t="shared" si="953"/>
        <v>0</v>
      </c>
      <c r="AE1112" s="1"/>
      <c r="AF1112" s="1">
        <f>SUM(Table19[[#This Row],[Total 
Paid]:[Shipping 
Charged]])</f>
        <v>0</v>
      </c>
      <c r="AG1112" s="1"/>
      <c r="AH1112" s="1"/>
      <c r="AI1112" s="1">
        <f t="shared" si="954"/>
        <v>0</v>
      </c>
      <c r="AK1112" s="1"/>
      <c r="AL1112" s="1"/>
      <c r="AM1112" s="1"/>
      <c r="AN1112" s="1"/>
      <c r="AP1112" s="30"/>
      <c r="AQ1112" s="1"/>
      <c r="AR1112" s="1">
        <f t="shared" si="959"/>
        <v>0</v>
      </c>
      <c r="AS1112" s="1"/>
      <c r="AT1112" s="1"/>
      <c r="AU1112" s="2">
        <f t="shared" si="955"/>
        <v>0</v>
      </c>
      <c r="AW1112" s="1"/>
      <c r="AX1112" s="1"/>
      <c r="AY1112" s="1"/>
      <c r="AZ1112" s="2">
        <f t="shared" si="958"/>
        <v>0</v>
      </c>
      <c r="BA1112" s="2">
        <f>SUM(AF1112,AH1112,-AZ1112,-Table19[[#This Row],[Sale Fee]])</f>
        <v>0</v>
      </c>
      <c r="BC1112" s="1"/>
      <c r="BD1112" s="1"/>
      <c r="BE1112" s="1"/>
    </row>
    <row r="1113" spans="1:57" x14ac:dyDescent="0.25">
      <c r="A1113" s="1"/>
      <c r="B1113" s="1"/>
      <c r="E1113" s="4"/>
      <c r="F1113" s="4"/>
      <c r="Q1113" s="1"/>
      <c r="R1113" s="1"/>
      <c r="S1113" s="1"/>
      <c r="U1113" s="1"/>
      <c r="V1113" s="1"/>
      <c r="W1113" s="1"/>
      <c r="X1113" s="1"/>
      <c r="Y1113" s="1"/>
      <c r="Z1113" s="1">
        <f>Table19[[#This Row],[Quantity2]]*Table19[[#This Row],[U Cost]]</f>
        <v>0</v>
      </c>
      <c r="AB1113" s="1"/>
      <c r="AC1113" s="1"/>
      <c r="AD1113" s="1">
        <f t="shared" si="953"/>
        <v>0</v>
      </c>
      <c r="AE1113" s="1"/>
      <c r="AF1113" s="1">
        <f>SUM(Table19[[#This Row],[Total 
Paid]:[Shipping 
Charged]])</f>
        <v>0</v>
      </c>
      <c r="AG1113" s="1"/>
      <c r="AH1113" s="1"/>
      <c r="AI1113" s="1">
        <f t="shared" si="954"/>
        <v>0</v>
      </c>
      <c r="AK1113" s="1"/>
      <c r="AL1113" s="1"/>
      <c r="AM1113" s="1"/>
      <c r="AN1113" s="1"/>
      <c r="AP1113" s="30"/>
      <c r="AQ1113" s="1"/>
      <c r="AR1113" s="1">
        <f t="shared" si="959"/>
        <v>0</v>
      </c>
      <c r="AS1113" s="1"/>
      <c r="AT1113" s="1"/>
      <c r="AU1113" s="2">
        <f t="shared" si="955"/>
        <v>0</v>
      </c>
      <c r="AW1113" s="1"/>
      <c r="AX1113" s="1"/>
      <c r="AY1113" s="1"/>
      <c r="AZ1113" s="2">
        <f t="shared" si="958"/>
        <v>0</v>
      </c>
      <c r="BA1113" s="2">
        <f>SUM(AF1113,AH1113,-AZ1113,-Table19[[#This Row],[Sale Fee]])</f>
        <v>0</v>
      </c>
      <c r="BC1113" s="1"/>
      <c r="BD1113" s="1"/>
      <c r="BE1113" s="1"/>
    </row>
    <row r="1114" spans="1:57" x14ac:dyDescent="0.25">
      <c r="A1114" s="1"/>
      <c r="B1114" s="1"/>
      <c r="E1114" s="4"/>
      <c r="F1114" s="4"/>
      <c r="O1114" s="53"/>
      <c r="Q1114" s="1"/>
      <c r="R1114" s="1"/>
      <c r="S1114" s="1"/>
      <c r="U1114" s="1"/>
      <c r="V1114" s="1"/>
      <c r="W1114" s="1"/>
      <c r="X1114" s="1"/>
      <c r="Y1114" s="1"/>
      <c r="Z1114" s="1">
        <f>Table19[[#This Row],[Quantity2]]*Table19[[#This Row],[U Cost]]</f>
        <v>0</v>
      </c>
      <c r="AB1114" s="1"/>
      <c r="AC1114" s="1"/>
      <c r="AD1114" s="1">
        <f t="shared" si="953"/>
        <v>0</v>
      </c>
      <c r="AE1114" s="1"/>
      <c r="AF1114" s="1">
        <f>SUM(Table19[[#This Row],[Total 
Paid]:[Shipping 
Charged]])</f>
        <v>0</v>
      </c>
      <c r="AG1114" s="1"/>
      <c r="AH1114" s="1"/>
      <c r="AI1114" s="1">
        <f t="shared" si="954"/>
        <v>0</v>
      </c>
      <c r="AK1114" s="1"/>
      <c r="AL1114" s="1"/>
      <c r="AM1114" s="1"/>
      <c r="AN1114" s="1"/>
      <c r="AP1114" s="30"/>
      <c r="AQ1114" s="1"/>
      <c r="AR1114" s="1">
        <f t="shared" si="959"/>
        <v>0</v>
      </c>
      <c r="AS1114" s="1"/>
      <c r="AT1114" s="1"/>
      <c r="AU1114" s="2">
        <f t="shared" si="955"/>
        <v>0</v>
      </c>
      <c r="AW1114" s="1"/>
      <c r="AX1114" s="1"/>
      <c r="AY1114" s="1"/>
      <c r="AZ1114" s="2">
        <f t="shared" si="958"/>
        <v>0</v>
      </c>
      <c r="BA1114" s="2">
        <f>SUM(AF1114,AH1114,-AZ1114,-Table19[[#This Row],[Sale Fee]])</f>
        <v>0</v>
      </c>
      <c r="BC1114" s="1"/>
      <c r="BD1114" s="1"/>
      <c r="BE1114" s="1"/>
    </row>
    <row r="1115" spans="1:57" x14ac:dyDescent="0.25">
      <c r="A1115" s="1"/>
      <c r="B1115" s="1"/>
      <c r="E1115" s="4"/>
      <c r="F1115" s="4"/>
      <c r="Q1115" s="1"/>
      <c r="R1115" s="1"/>
      <c r="S1115" s="1"/>
      <c r="U1115" s="1"/>
      <c r="V1115" s="1"/>
      <c r="W1115" s="1"/>
      <c r="X1115" s="1"/>
      <c r="Y1115" s="1"/>
      <c r="Z1115" s="1">
        <f>Table19[[#This Row],[Quantity2]]*Table19[[#This Row],[U Cost]]</f>
        <v>0</v>
      </c>
      <c r="AB1115" s="1"/>
      <c r="AC1115" s="1"/>
      <c r="AD1115" s="1">
        <f t="shared" si="953"/>
        <v>0</v>
      </c>
      <c r="AE1115" s="1"/>
      <c r="AF1115" s="1">
        <f>SUM(Table19[[#This Row],[Total 
Paid]:[Shipping 
Charged]])</f>
        <v>0</v>
      </c>
      <c r="AG1115" s="1"/>
      <c r="AH1115" s="1"/>
      <c r="AI1115" s="1">
        <f t="shared" si="954"/>
        <v>0</v>
      </c>
      <c r="AK1115" s="1"/>
      <c r="AL1115" s="1"/>
      <c r="AM1115" s="1"/>
      <c r="AN1115" s="1"/>
      <c r="AP1115" s="30"/>
      <c r="AQ1115" s="1"/>
      <c r="AR1115" s="1">
        <f t="shared" si="959"/>
        <v>0</v>
      </c>
      <c r="AS1115" s="1"/>
      <c r="AT1115" s="1"/>
      <c r="AU1115" s="2">
        <f t="shared" si="955"/>
        <v>0</v>
      </c>
      <c r="AW1115" s="1"/>
      <c r="AX1115" s="1"/>
      <c r="AY1115" s="1"/>
      <c r="AZ1115" s="2">
        <f t="shared" si="958"/>
        <v>0</v>
      </c>
      <c r="BA1115" s="2">
        <f>SUM(AF1115,AH1115,-AZ1115,-Table19[[#This Row],[Sale Fee]])</f>
        <v>0</v>
      </c>
      <c r="BC1115" s="1"/>
      <c r="BD1115" s="1"/>
      <c r="BE1115" s="1"/>
    </row>
    <row r="1116" spans="1:57" x14ac:dyDescent="0.25">
      <c r="A1116" s="1"/>
      <c r="B1116" s="1"/>
      <c r="E1116" s="4"/>
      <c r="F1116" s="4"/>
      <c r="Q1116" s="1"/>
      <c r="R1116" s="1"/>
      <c r="S1116" s="1"/>
      <c r="U1116" s="1"/>
      <c r="V1116" s="1"/>
      <c r="W1116" s="1"/>
      <c r="X1116" s="1"/>
      <c r="Y1116" s="1"/>
      <c r="Z1116" s="1">
        <f>Table19[[#This Row],[Quantity2]]*Table19[[#This Row],[U Cost]]</f>
        <v>0</v>
      </c>
      <c r="AB1116" s="1"/>
      <c r="AC1116" s="1"/>
      <c r="AD1116" s="1">
        <f t="shared" si="953"/>
        <v>0</v>
      </c>
      <c r="AE1116" s="1"/>
      <c r="AF1116" s="1">
        <f>SUM(Table19[[#This Row],[Total 
Paid]:[Shipping 
Charged]])</f>
        <v>0</v>
      </c>
      <c r="AG1116" s="1"/>
      <c r="AH1116" s="1"/>
      <c r="AI1116" s="1">
        <f t="shared" si="954"/>
        <v>0</v>
      </c>
      <c r="AK1116" s="1"/>
      <c r="AL1116" s="1"/>
      <c r="AM1116" s="1"/>
      <c r="AN1116" s="1"/>
      <c r="AP1116" s="30"/>
      <c r="AQ1116" s="1"/>
      <c r="AR1116" s="1">
        <f t="shared" si="959"/>
        <v>0</v>
      </c>
      <c r="AS1116" s="1"/>
      <c r="AT1116" s="1"/>
      <c r="AU1116" s="2">
        <f t="shared" si="955"/>
        <v>0</v>
      </c>
      <c r="AW1116" s="1"/>
      <c r="AX1116" s="1"/>
      <c r="AY1116" s="1"/>
      <c r="AZ1116" s="2">
        <f t="shared" si="958"/>
        <v>0</v>
      </c>
      <c r="BA1116" s="2">
        <f>SUM(AF1116,AH1116,-AZ1116,-Table19[[#This Row],[Sale Fee]])</f>
        <v>0</v>
      </c>
      <c r="BC1116" s="1"/>
      <c r="BD1116" s="1"/>
      <c r="BE1116" s="1"/>
    </row>
    <row r="1117" spans="1:57" x14ac:dyDescent="0.25">
      <c r="A1117" s="1"/>
      <c r="B1117" s="1"/>
      <c r="E1117" s="4"/>
      <c r="F1117" s="4"/>
      <c r="O1117" s="53"/>
      <c r="Q1117" s="1"/>
      <c r="R1117" s="1"/>
      <c r="S1117" s="1"/>
      <c r="U1117" s="1"/>
      <c r="V1117" s="1"/>
      <c r="W1117" s="1"/>
      <c r="X1117" s="1"/>
      <c r="Y1117" s="1"/>
      <c r="Z1117" s="1">
        <f>Table19[[#This Row],[Quantity2]]*Table19[[#This Row],[U Cost]]</f>
        <v>0</v>
      </c>
      <c r="AB1117" s="1"/>
      <c r="AC1117" s="1"/>
      <c r="AD1117" s="1">
        <f t="shared" si="953"/>
        <v>0</v>
      </c>
      <c r="AE1117" s="1"/>
      <c r="AF1117" s="1">
        <f>SUM(Table19[[#This Row],[Total 
Paid]:[Shipping 
Charged]])</f>
        <v>0</v>
      </c>
      <c r="AG1117" s="1"/>
      <c r="AH1117" s="1"/>
      <c r="AI1117" s="1">
        <f t="shared" si="954"/>
        <v>0</v>
      </c>
      <c r="AK1117" s="1"/>
      <c r="AL1117" s="1"/>
      <c r="AM1117" s="1"/>
      <c r="AN1117" s="1"/>
      <c r="AP1117" s="30"/>
      <c r="AQ1117" s="1"/>
      <c r="AR1117" s="1">
        <f t="shared" si="959"/>
        <v>0</v>
      </c>
      <c r="AS1117" s="1"/>
      <c r="AT1117" s="1"/>
      <c r="AU1117" s="2">
        <f t="shared" si="955"/>
        <v>0</v>
      </c>
      <c r="AW1117" s="1"/>
      <c r="AX1117" s="1"/>
      <c r="AY1117" s="1"/>
      <c r="AZ1117" s="2">
        <f t="shared" si="958"/>
        <v>0</v>
      </c>
      <c r="BA1117" s="2">
        <f>SUM(AF1117,AH1117,-AZ1117,-Table19[[#This Row],[Sale Fee]])</f>
        <v>0</v>
      </c>
      <c r="BC1117" s="1"/>
      <c r="BD1117" s="1"/>
      <c r="BE1117" s="1"/>
    </row>
    <row r="1118" spans="1:57" x14ac:dyDescent="0.25">
      <c r="A1118" s="1"/>
      <c r="B1118" s="1"/>
      <c r="E1118" s="4"/>
      <c r="F1118" s="4"/>
      <c r="Q1118" s="1"/>
      <c r="R1118" s="1"/>
      <c r="S1118" s="1"/>
      <c r="U1118" s="1"/>
      <c r="V1118" s="1"/>
      <c r="W1118" s="1"/>
      <c r="X1118" s="1"/>
      <c r="Y1118" s="1"/>
      <c r="Z1118" s="1">
        <f>Table19[[#This Row],[Quantity2]]*Table19[[#This Row],[U Cost]]</f>
        <v>0</v>
      </c>
      <c r="AB1118" s="1"/>
      <c r="AC1118" s="1"/>
      <c r="AD1118" s="1">
        <f t="shared" si="953"/>
        <v>0</v>
      </c>
      <c r="AE1118" s="1"/>
      <c r="AF1118" s="1">
        <f>SUM(Table19[[#This Row],[Total 
Paid]:[Shipping 
Charged]])</f>
        <v>0</v>
      </c>
      <c r="AG1118" s="1"/>
      <c r="AH1118" s="1"/>
      <c r="AI1118" s="1">
        <f t="shared" si="954"/>
        <v>0</v>
      </c>
      <c r="AK1118" s="1"/>
      <c r="AL1118" s="1"/>
      <c r="AM1118" s="1"/>
      <c r="AN1118" s="1"/>
      <c r="AP1118" s="30"/>
      <c r="AQ1118" s="1"/>
      <c r="AR1118" s="1">
        <f t="shared" si="959"/>
        <v>0</v>
      </c>
      <c r="AS1118" s="1"/>
      <c r="AT1118" s="1"/>
      <c r="AU1118" s="2">
        <f t="shared" si="955"/>
        <v>0</v>
      </c>
      <c r="AW1118" s="1"/>
      <c r="AX1118" s="1"/>
      <c r="AY1118" s="1"/>
      <c r="AZ1118" s="2">
        <f t="shared" si="958"/>
        <v>0</v>
      </c>
      <c r="BA1118" s="2">
        <f>SUM(AF1118,AH1118,-AZ1118,-Table19[[#This Row],[Sale Fee]])</f>
        <v>0</v>
      </c>
      <c r="BC1118" s="1"/>
      <c r="BD1118" s="1"/>
      <c r="BE1118" s="1"/>
    </row>
    <row r="1119" spans="1:57" x14ac:dyDescent="0.25">
      <c r="A1119" s="1"/>
      <c r="B1119" s="1"/>
      <c r="E1119" s="4"/>
      <c r="F1119" s="4"/>
      <c r="O1119" s="53"/>
      <c r="Q1119" s="1"/>
      <c r="R1119" s="1"/>
      <c r="S1119" s="1"/>
      <c r="U1119" s="1"/>
      <c r="V1119" s="1"/>
      <c r="W1119" s="1"/>
      <c r="X1119" s="1"/>
      <c r="Y1119" s="1"/>
      <c r="Z1119" s="1">
        <f>Table19[[#This Row],[Quantity2]]*Table19[[#This Row],[U Cost]]</f>
        <v>0</v>
      </c>
      <c r="AB1119" s="1"/>
      <c r="AC1119" s="1"/>
      <c r="AD1119" s="1">
        <f t="shared" si="953"/>
        <v>0</v>
      </c>
      <c r="AE1119" s="1"/>
      <c r="AF1119" s="1">
        <f>SUM(Table19[[#This Row],[Total 
Paid]:[Shipping 
Charged]])</f>
        <v>0</v>
      </c>
      <c r="AG1119" s="1"/>
      <c r="AH1119" s="1"/>
      <c r="AI1119" s="1">
        <f t="shared" si="954"/>
        <v>0</v>
      </c>
      <c r="AK1119" s="1"/>
      <c r="AL1119" s="1"/>
      <c r="AM1119" s="1"/>
      <c r="AN1119" s="1"/>
      <c r="AP1119" s="30"/>
      <c r="AQ1119" s="1"/>
      <c r="AR1119" s="1">
        <f t="shared" si="959"/>
        <v>0</v>
      </c>
      <c r="AS1119" s="1"/>
      <c r="AT1119" s="1"/>
      <c r="AU1119" s="2">
        <f t="shared" si="955"/>
        <v>0</v>
      </c>
      <c r="AW1119" s="1"/>
      <c r="AX1119" s="1"/>
      <c r="AY1119" s="1"/>
      <c r="AZ1119" s="2">
        <f t="shared" si="958"/>
        <v>0</v>
      </c>
      <c r="BA1119" s="2">
        <f>SUM(AF1119,AH1119,-AZ1119,-Table19[[#This Row],[Sale Fee]])</f>
        <v>0</v>
      </c>
      <c r="BC1119" s="1"/>
      <c r="BD1119" s="1"/>
      <c r="BE1119" s="1"/>
    </row>
    <row r="1120" spans="1:57" x14ac:dyDescent="0.25">
      <c r="A1120" s="1"/>
      <c r="B1120" s="1"/>
      <c r="E1120" s="4"/>
      <c r="F1120" s="4"/>
      <c r="Q1120" s="1"/>
      <c r="R1120" s="1"/>
      <c r="S1120" s="1"/>
      <c r="U1120" s="1"/>
      <c r="V1120" s="1"/>
      <c r="W1120" s="1"/>
      <c r="X1120" s="1"/>
      <c r="Y1120" s="1"/>
      <c r="Z1120" s="1">
        <f>Table19[[#This Row],[Quantity2]]*Table19[[#This Row],[U Cost]]</f>
        <v>0</v>
      </c>
      <c r="AB1120" s="1"/>
      <c r="AC1120" s="1"/>
      <c r="AD1120" s="1">
        <f t="shared" si="953"/>
        <v>0</v>
      </c>
      <c r="AE1120" s="1"/>
      <c r="AF1120" s="1">
        <f>SUM(Table19[[#This Row],[Total 
Paid]:[Shipping 
Charged]])</f>
        <v>0</v>
      </c>
      <c r="AG1120" s="1"/>
      <c r="AH1120" s="1"/>
      <c r="AI1120" s="1">
        <f t="shared" si="954"/>
        <v>0</v>
      </c>
      <c r="AK1120" s="1"/>
      <c r="AL1120" s="1"/>
      <c r="AM1120" s="1"/>
      <c r="AN1120" s="1"/>
      <c r="AP1120" s="30"/>
      <c r="AQ1120" s="1"/>
      <c r="AR1120" s="1">
        <f t="shared" si="959"/>
        <v>0</v>
      </c>
      <c r="AS1120" s="1"/>
      <c r="AT1120" s="1"/>
      <c r="AU1120" s="2">
        <f t="shared" si="955"/>
        <v>0</v>
      </c>
      <c r="AW1120" s="1"/>
      <c r="AX1120" s="1"/>
      <c r="AY1120" s="1"/>
      <c r="AZ1120" s="2">
        <f t="shared" si="958"/>
        <v>0</v>
      </c>
      <c r="BA1120" s="2">
        <f>SUM(AF1120,AH1120,-AZ1120,-Table19[[#This Row],[Sale Fee]])</f>
        <v>0</v>
      </c>
      <c r="BC1120" s="1"/>
      <c r="BD1120" s="1"/>
      <c r="BE1120" s="1"/>
    </row>
    <row r="1121" spans="1:57" x14ac:dyDescent="0.25">
      <c r="A1121" s="1"/>
      <c r="B1121" s="1"/>
      <c r="E1121" s="4"/>
      <c r="F1121" s="4"/>
      <c r="Q1121" s="1"/>
      <c r="R1121" s="1"/>
      <c r="S1121" s="1"/>
      <c r="U1121" s="1"/>
      <c r="V1121" s="1"/>
      <c r="W1121" s="1"/>
      <c r="X1121" s="1"/>
      <c r="Y1121" s="1"/>
      <c r="Z1121" s="1">
        <f>Table19[[#This Row],[Quantity2]]*Table19[[#This Row],[U Cost]]</f>
        <v>0</v>
      </c>
      <c r="AB1121" s="1"/>
      <c r="AC1121" s="1"/>
      <c r="AD1121" s="1">
        <f t="shared" si="953"/>
        <v>0</v>
      </c>
      <c r="AE1121" s="1"/>
      <c r="AF1121" s="1">
        <f>SUM(Table19[[#This Row],[Total 
Paid]:[Shipping 
Charged]])</f>
        <v>0</v>
      </c>
      <c r="AG1121" s="1"/>
      <c r="AH1121" s="1"/>
      <c r="AI1121" s="1">
        <f t="shared" si="954"/>
        <v>0</v>
      </c>
      <c r="AK1121" s="1"/>
      <c r="AL1121" s="1"/>
      <c r="AM1121" s="1"/>
      <c r="AN1121" s="1"/>
      <c r="AP1121" s="30"/>
      <c r="AQ1121" s="1"/>
      <c r="AR1121" s="1">
        <f t="shared" si="959"/>
        <v>0</v>
      </c>
      <c r="AS1121" s="1"/>
      <c r="AT1121" s="1"/>
      <c r="AU1121" s="2">
        <f t="shared" si="955"/>
        <v>0</v>
      </c>
      <c r="AW1121" s="1"/>
      <c r="AX1121" s="1"/>
      <c r="AY1121" s="1"/>
      <c r="AZ1121" s="2">
        <f t="shared" si="958"/>
        <v>0</v>
      </c>
      <c r="BA1121" s="2">
        <f>SUM(AF1121,AH1121,-AZ1121,-Table19[[#This Row],[Sale Fee]])</f>
        <v>0</v>
      </c>
      <c r="BC1121" s="1"/>
      <c r="BD1121" s="1"/>
      <c r="BE1121" s="1"/>
    </row>
    <row r="1122" spans="1:57" x14ac:dyDescent="0.25">
      <c r="A1122" s="1"/>
      <c r="B1122" s="1"/>
      <c r="E1122" s="4"/>
      <c r="F1122" s="4"/>
      <c r="Q1122" s="1"/>
      <c r="R1122" s="1"/>
      <c r="S1122" s="1"/>
      <c r="U1122" s="1"/>
      <c r="V1122" s="1"/>
      <c r="W1122" s="1"/>
      <c r="X1122" s="1"/>
      <c r="Y1122" s="1"/>
      <c r="Z1122" s="1">
        <f>Table19[[#This Row],[Quantity2]]*Table19[[#This Row],[U Cost]]</f>
        <v>0</v>
      </c>
      <c r="AB1122" s="1"/>
      <c r="AC1122" s="1"/>
      <c r="AD1122" s="1">
        <f t="shared" si="953"/>
        <v>0</v>
      </c>
      <c r="AE1122" s="1"/>
      <c r="AF1122" s="1">
        <f>SUM(Table19[[#This Row],[Total 
Paid]:[Shipping 
Charged]])</f>
        <v>0</v>
      </c>
      <c r="AG1122" s="1"/>
      <c r="AH1122" s="1"/>
      <c r="AI1122" s="1">
        <f t="shared" si="954"/>
        <v>0</v>
      </c>
      <c r="AK1122" s="1"/>
      <c r="AL1122" s="1"/>
      <c r="AM1122" s="1"/>
      <c r="AN1122" s="1"/>
      <c r="AP1122" s="30"/>
      <c r="AQ1122" s="1"/>
      <c r="AR1122" s="1">
        <f t="shared" si="959"/>
        <v>0</v>
      </c>
      <c r="AS1122" s="1"/>
      <c r="AT1122" s="1"/>
      <c r="AU1122" s="2">
        <f t="shared" si="955"/>
        <v>0</v>
      </c>
      <c r="AW1122" s="1"/>
      <c r="AX1122" s="1"/>
      <c r="AY1122" s="1"/>
      <c r="AZ1122" s="2">
        <f t="shared" si="958"/>
        <v>0</v>
      </c>
      <c r="BA1122" s="2">
        <f>SUM(AF1122,AH1122,-AZ1122,-Table19[[#This Row],[Sale Fee]])</f>
        <v>0</v>
      </c>
      <c r="BC1122" s="1"/>
      <c r="BD1122" s="1"/>
      <c r="BE1122" s="1"/>
    </row>
    <row r="1123" spans="1:57" x14ac:dyDescent="0.25">
      <c r="A1123" s="1"/>
      <c r="B1123" s="1"/>
      <c r="E1123" s="4"/>
      <c r="F1123" s="4"/>
      <c r="Q1123" s="1"/>
      <c r="R1123" s="1"/>
      <c r="S1123" s="1"/>
      <c r="U1123" s="1"/>
      <c r="V1123" s="1"/>
      <c r="W1123" s="1"/>
      <c r="X1123" s="1"/>
      <c r="Y1123" s="1"/>
      <c r="Z1123" s="1">
        <f>Table19[[#This Row],[Quantity2]]*Table19[[#This Row],[U Cost]]</f>
        <v>0</v>
      </c>
      <c r="AB1123" s="1"/>
      <c r="AC1123" s="1"/>
      <c r="AD1123" s="1">
        <f t="shared" si="953"/>
        <v>0</v>
      </c>
      <c r="AE1123" s="1"/>
      <c r="AF1123" s="1">
        <f>SUM(Table19[[#This Row],[Total 
Paid]:[Shipping 
Charged]])</f>
        <v>0</v>
      </c>
      <c r="AG1123" s="1"/>
      <c r="AH1123" s="1"/>
      <c r="AI1123" s="1">
        <f t="shared" si="954"/>
        <v>0</v>
      </c>
      <c r="AK1123" s="1"/>
      <c r="AL1123" s="1"/>
      <c r="AM1123" s="1"/>
      <c r="AN1123" s="1"/>
      <c r="AP1123" s="30"/>
      <c r="AQ1123" s="1"/>
      <c r="AR1123" s="1">
        <f t="shared" si="959"/>
        <v>0</v>
      </c>
      <c r="AS1123" s="1"/>
      <c r="AT1123" s="1"/>
      <c r="AU1123" s="2">
        <f t="shared" si="955"/>
        <v>0</v>
      </c>
      <c r="AW1123" s="1"/>
      <c r="AX1123" s="1"/>
      <c r="AY1123" s="1"/>
      <c r="AZ1123" s="2">
        <f t="shared" si="958"/>
        <v>0</v>
      </c>
      <c r="BA1123" s="2">
        <f>SUM(AF1123,AH1123,-AZ1123,-Table19[[#This Row],[Sale Fee]])</f>
        <v>0</v>
      </c>
      <c r="BC1123" s="1"/>
      <c r="BD1123" s="1"/>
      <c r="BE1123" s="1"/>
    </row>
    <row r="1124" spans="1:57" x14ac:dyDescent="0.25">
      <c r="A1124" s="1"/>
      <c r="B1124" s="1"/>
      <c r="E1124" s="4"/>
      <c r="F1124" s="4"/>
      <c r="Q1124" s="1"/>
      <c r="R1124" s="1"/>
      <c r="S1124" s="1"/>
      <c r="U1124" s="1"/>
      <c r="V1124" s="1"/>
      <c r="W1124" s="1"/>
      <c r="X1124" s="1"/>
      <c r="Y1124" s="1"/>
      <c r="Z1124" s="1">
        <f>Table19[[#This Row],[Quantity2]]*Table19[[#This Row],[U Cost]]</f>
        <v>0</v>
      </c>
      <c r="AB1124" s="1"/>
      <c r="AC1124" s="1"/>
      <c r="AD1124" s="1">
        <f t="shared" si="953"/>
        <v>0</v>
      </c>
      <c r="AE1124" s="1"/>
      <c r="AF1124" s="1">
        <f>SUM(Table19[[#This Row],[Total 
Paid]:[Shipping 
Charged]])</f>
        <v>0</v>
      </c>
      <c r="AG1124" s="1"/>
      <c r="AH1124" s="1"/>
      <c r="AI1124" s="1">
        <f t="shared" si="954"/>
        <v>0</v>
      </c>
      <c r="AK1124" s="1"/>
      <c r="AL1124" s="1"/>
      <c r="AM1124" s="1"/>
      <c r="AN1124" s="1"/>
      <c r="AP1124" s="30"/>
      <c r="AQ1124" s="1"/>
      <c r="AR1124" s="1">
        <f t="shared" si="959"/>
        <v>0</v>
      </c>
      <c r="AS1124" s="1"/>
      <c r="AT1124" s="1"/>
      <c r="AU1124" s="2">
        <f t="shared" si="955"/>
        <v>0</v>
      </c>
      <c r="AW1124" s="1"/>
      <c r="AX1124" s="1"/>
      <c r="AY1124" s="1"/>
      <c r="AZ1124" s="2">
        <f t="shared" si="958"/>
        <v>0</v>
      </c>
      <c r="BA1124" s="2">
        <f>SUM(AF1124,AH1124,-AZ1124,-Table19[[#This Row],[Sale Fee]])</f>
        <v>0</v>
      </c>
      <c r="BC1124" s="1"/>
      <c r="BD1124" s="1"/>
      <c r="BE1124" s="1"/>
    </row>
    <row r="1125" spans="1:57" x14ac:dyDescent="0.25">
      <c r="A1125" s="1"/>
      <c r="B1125" s="1"/>
      <c r="E1125" s="4"/>
      <c r="F1125" s="4"/>
      <c r="Q1125" s="1"/>
      <c r="R1125" s="1"/>
      <c r="S1125" s="1"/>
      <c r="U1125" s="1"/>
      <c r="V1125" s="1"/>
      <c r="W1125" s="1"/>
      <c r="X1125" s="1"/>
      <c r="Y1125" s="1"/>
      <c r="Z1125" s="1">
        <f>Table19[[#This Row],[Quantity2]]*Table19[[#This Row],[U Cost]]</f>
        <v>0</v>
      </c>
      <c r="AB1125" s="1"/>
      <c r="AC1125" s="1"/>
      <c r="AD1125" s="1">
        <f t="shared" si="953"/>
        <v>0</v>
      </c>
      <c r="AE1125" s="1"/>
      <c r="AF1125" s="1">
        <f>SUM(Table19[[#This Row],[Total 
Paid]:[Shipping 
Charged]])</f>
        <v>0</v>
      </c>
      <c r="AG1125" s="1"/>
      <c r="AH1125" s="1"/>
      <c r="AI1125" s="1">
        <f t="shared" si="954"/>
        <v>0</v>
      </c>
      <c r="AK1125" s="1"/>
      <c r="AL1125" s="1"/>
      <c r="AM1125" s="1"/>
      <c r="AN1125" s="1"/>
      <c r="AP1125" s="30"/>
      <c r="AQ1125" s="1"/>
      <c r="AR1125" s="1">
        <f t="shared" si="959"/>
        <v>0</v>
      </c>
      <c r="AS1125" s="1"/>
      <c r="AT1125" s="1"/>
      <c r="AU1125" s="2">
        <f t="shared" si="955"/>
        <v>0</v>
      </c>
      <c r="AW1125" s="1"/>
      <c r="AX1125" s="1"/>
      <c r="AY1125" s="1"/>
      <c r="AZ1125" s="2">
        <f t="shared" si="958"/>
        <v>0</v>
      </c>
      <c r="BA1125" s="2">
        <f>SUM(AF1125,AH1125,-AZ1125,-Table19[[#This Row],[Sale Fee]])</f>
        <v>0</v>
      </c>
      <c r="BC1125" s="1"/>
      <c r="BD1125" s="1"/>
      <c r="BE1125" s="1"/>
    </row>
    <row r="1126" spans="1:57" x14ac:dyDescent="0.25">
      <c r="A1126" s="1"/>
      <c r="B1126" s="1"/>
      <c r="E1126" s="4"/>
      <c r="F1126" s="4"/>
      <c r="Q1126" s="1"/>
      <c r="R1126" s="1"/>
      <c r="S1126" s="1"/>
      <c r="U1126" s="1"/>
      <c r="V1126" s="1"/>
      <c r="W1126" s="1"/>
      <c r="X1126" s="1"/>
      <c r="Y1126" s="1"/>
      <c r="Z1126" s="1">
        <f>Table19[[#This Row],[Quantity2]]*Table19[[#This Row],[U Cost]]</f>
        <v>0</v>
      </c>
      <c r="AB1126" s="1"/>
      <c r="AC1126" s="1"/>
      <c r="AD1126" s="1">
        <f t="shared" si="953"/>
        <v>0</v>
      </c>
      <c r="AE1126" s="1"/>
      <c r="AF1126" s="1">
        <f>SUM(Table19[[#This Row],[Total 
Paid]:[Shipping 
Charged]])</f>
        <v>0</v>
      </c>
      <c r="AG1126" s="1"/>
      <c r="AH1126" s="1"/>
      <c r="AI1126" s="1">
        <f t="shared" si="954"/>
        <v>0</v>
      </c>
      <c r="AK1126" s="1"/>
      <c r="AL1126" s="1"/>
      <c r="AM1126" s="1"/>
      <c r="AN1126" s="1"/>
      <c r="AP1126" s="30"/>
      <c r="AQ1126" s="1"/>
      <c r="AR1126" s="1">
        <f t="shared" si="959"/>
        <v>0</v>
      </c>
      <c r="AS1126" s="1"/>
      <c r="AT1126" s="1"/>
      <c r="AU1126" s="2">
        <f t="shared" si="955"/>
        <v>0</v>
      </c>
      <c r="AW1126" s="1"/>
      <c r="AX1126" s="1"/>
      <c r="AY1126" s="1"/>
      <c r="AZ1126" s="2">
        <f t="shared" si="958"/>
        <v>0</v>
      </c>
      <c r="BA1126" s="2">
        <f>SUM(AF1126,AH1126,-AZ1126,-Table19[[#This Row],[Sale Fee]])</f>
        <v>0</v>
      </c>
      <c r="BC1126" s="1"/>
      <c r="BD1126" s="1"/>
      <c r="BE1126" s="1"/>
    </row>
    <row r="1127" spans="1:57" x14ac:dyDescent="0.25">
      <c r="A1127" s="1"/>
      <c r="B1127" s="1"/>
      <c r="E1127" s="4"/>
      <c r="F1127" s="4"/>
      <c r="Q1127" s="1"/>
      <c r="R1127" s="1"/>
      <c r="S1127" s="1"/>
      <c r="U1127" s="1"/>
      <c r="V1127" s="1"/>
      <c r="W1127" s="1"/>
      <c r="X1127" s="1"/>
      <c r="Y1127" s="1"/>
      <c r="Z1127" s="1">
        <f>Table19[[#This Row],[Quantity2]]*Table19[[#This Row],[U Cost]]</f>
        <v>0</v>
      </c>
      <c r="AB1127" s="1"/>
      <c r="AC1127" s="1"/>
      <c r="AD1127" s="1">
        <f t="shared" si="953"/>
        <v>0</v>
      </c>
      <c r="AE1127" s="1"/>
      <c r="AF1127" s="1">
        <f>SUM(Table19[[#This Row],[Total 
Paid]:[Shipping 
Charged]])</f>
        <v>0</v>
      </c>
      <c r="AG1127" s="1"/>
      <c r="AH1127" s="1"/>
      <c r="AI1127" s="1">
        <f t="shared" si="954"/>
        <v>0</v>
      </c>
      <c r="AK1127" s="1"/>
      <c r="AL1127" s="1"/>
      <c r="AM1127" s="1"/>
      <c r="AN1127" s="1"/>
      <c r="AP1127" s="30"/>
      <c r="AQ1127" s="1"/>
      <c r="AR1127" s="1">
        <f t="shared" si="959"/>
        <v>0</v>
      </c>
      <c r="AS1127" s="1"/>
      <c r="AT1127" s="1"/>
      <c r="AU1127" s="2">
        <f t="shared" si="955"/>
        <v>0</v>
      </c>
      <c r="AW1127" s="1"/>
      <c r="AX1127" s="1"/>
      <c r="AY1127" s="1"/>
      <c r="AZ1127" s="2">
        <f t="shared" si="958"/>
        <v>0</v>
      </c>
      <c r="BA1127" s="2">
        <f>SUM(AF1127,AH1127,-AZ1127,-Table19[[#This Row],[Sale Fee]])</f>
        <v>0</v>
      </c>
      <c r="BC1127" s="1"/>
      <c r="BD1127" s="1"/>
      <c r="BE1127" s="1"/>
    </row>
    <row r="1128" spans="1:57" x14ac:dyDescent="0.25">
      <c r="A1128" s="1"/>
      <c r="B1128" s="1"/>
      <c r="E1128" s="4"/>
      <c r="F1128" s="4"/>
      <c r="Q1128" s="1"/>
      <c r="R1128" s="1"/>
      <c r="S1128" s="1"/>
      <c r="U1128" s="1"/>
      <c r="V1128" s="1"/>
      <c r="W1128" s="1"/>
      <c r="X1128" s="1"/>
      <c r="Y1128" s="1"/>
      <c r="Z1128" s="1">
        <f>Table19[[#This Row],[Quantity2]]*Table19[[#This Row],[U Cost]]</f>
        <v>0</v>
      </c>
      <c r="AB1128" s="1"/>
      <c r="AC1128" s="1"/>
      <c r="AD1128" s="1">
        <f t="shared" si="953"/>
        <v>0</v>
      </c>
      <c r="AE1128" s="1"/>
      <c r="AF1128" s="1">
        <f>SUM(Table19[[#This Row],[Total 
Paid]:[Shipping 
Charged]])</f>
        <v>0</v>
      </c>
      <c r="AG1128" s="1"/>
      <c r="AH1128" s="1"/>
      <c r="AI1128" s="1">
        <f t="shared" si="954"/>
        <v>0</v>
      </c>
      <c r="AK1128" s="1"/>
      <c r="AL1128" s="1"/>
      <c r="AM1128" s="1"/>
      <c r="AN1128" s="1"/>
      <c r="AP1128" s="30"/>
      <c r="AQ1128" s="1"/>
      <c r="AR1128" s="1">
        <f t="shared" si="959"/>
        <v>0</v>
      </c>
      <c r="AS1128" s="1"/>
      <c r="AT1128" s="1"/>
      <c r="AU1128" s="2">
        <f t="shared" si="955"/>
        <v>0</v>
      </c>
      <c r="AW1128" s="1"/>
      <c r="AX1128" s="1"/>
      <c r="AY1128" s="1"/>
      <c r="AZ1128" s="2">
        <f t="shared" si="958"/>
        <v>0</v>
      </c>
      <c r="BA1128" s="2">
        <f>SUM(AF1128,AH1128,-AZ1128,-Table19[[#This Row],[Sale Fee]])</f>
        <v>0</v>
      </c>
      <c r="BC1128" s="1"/>
      <c r="BD1128" s="1"/>
      <c r="BE1128" s="1"/>
    </row>
    <row r="1129" spans="1:57" x14ac:dyDescent="0.25">
      <c r="A1129" s="1"/>
      <c r="B1129" s="1"/>
      <c r="E1129" s="4"/>
      <c r="F1129" s="4"/>
      <c r="Q1129" s="1"/>
      <c r="R1129" s="1"/>
      <c r="S1129" s="1"/>
      <c r="U1129" s="1"/>
      <c r="V1129" s="1"/>
      <c r="W1129" s="1"/>
      <c r="X1129" s="1"/>
      <c r="Y1129" s="1"/>
      <c r="Z1129" s="1">
        <f>Table19[[#This Row],[Quantity2]]*Table19[[#This Row],[U Cost]]</f>
        <v>0</v>
      </c>
      <c r="AB1129" s="1"/>
      <c r="AC1129" s="1"/>
      <c r="AD1129" s="1">
        <f t="shared" si="953"/>
        <v>0</v>
      </c>
      <c r="AE1129" s="1"/>
      <c r="AF1129" s="1">
        <f>SUM(Table19[[#This Row],[Total 
Paid]:[Shipping 
Charged]])</f>
        <v>0</v>
      </c>
      <c r="AG1129" s="1"/>
      <c r="AH1129" s="1"/>
      <c r="AI1129" s="1">
        <f t="shared" si="954"/>
        <v>0</v>
      </c>
      <c r="AK1129" s="1"/>
      <c r="AL1129" s="1"/>
      <c r="AM1129" s="1"/>
      <c r="AN1129" s="1"/>
      <c r="AP1129" s="30"/>
      <c r="AQ1129" s="1"/>
      <c r="AR1129" s="1">
        <f t="shared" si="959"/>
        <v>0</v>
      </c>
      <c r="AS1129" s="1"/>
      <c r="AT1129" s="1"/>
      <c r="AU1129" s="2">
        <f t="shared" si="955"/>
        <v>0</v>
      </c>
      <c r="AW1129" s="1"/>
      <c r="AX1129" s="1"/>
      <c r="AY1129" s="1"/>
      <c r="AZ1129" s="2">
        <f t="shared" si="958"/>
        <v>0</v>
      </c>
      <c r="BA1129" s="2">
        <f>SUM(AF1129,AH1129,-AZ1129,-Table19[[#This Row],[Sale Fee]])</f>
        <v>0</v>
      </c>
      <c r="BC1129" s="1"/>
      <c r="BD1129" s="1"/>
      <c r="BE1129" s="1"/>
    </row>
    <row r="1130" spans="1:57" x14ac:dyDescent="0.25">
      <c r="A1130" s="1"/>
      <c r="B1130" s="1"/>
      <c r="E1130" s="4"/>
      <c r="F1130" s="4"/>
      <c r="Q1130" s="1"/>
      <c r="R1130" s="1"/>
      <c r="S1130" s="1"/>
      <c r="U1130" s="1"/>
      <c r="V1130" s="1"/>
      <c r="W1130" s="1"/>
      <c r="X1130" s="1"/>
      <c r="Y1130" s="1"/>
      <c r="Z1130" s="1">
        <f>Table19[[#This Row],[Quantity2]]*Table19[[#This Row],[U Cost]]</f>
        <v>0</v>
      </c>
      <c r="AB1130" s="1"/>
      <c r="AC1130" s="1"/>
      <c r="AD1130" s="1">
        <f t="shared" si="953"/>
        <v>0</v>
      </c>
      <c r="AE1130" s="1"/>
      <c r="AF1130" s="1">
        <f>SUM(Table19[[#This Row],[Total 
Paid]:[Shipping 
Charged]])</f>
        <v>0</v>
      </c>
      <c r="AG1130" s="1"/>
      <c r="AH1130" s="1"/>
      <c r="AI1130" s="1">
        <f t="shared" si="954"/>
        <v>0</v>
      </c>
      <c r="AK1130" s="1"/>
      <c r="AL1130" s="1"/>
      <c r="AM1130" s="1"/>
      <c r="AN1130" s="1"/>
      <c r="AP1130" s="30"/>
      <c r="AQ1130" s="1"/>
      <c r="AR1130" s="1">
        <f t="shared" si="959"/>
        <v>0</v>
      </c>
      <c r="AS1130" s="1"/>
      <c r="AT1130" s="1"/>
      <c r="AU1130" s="2">
        <f t="shared" si="955"/>
        <v>0</v>
      </c>
      <c r="AW1130" s="1"/>
      <c r="AX1130" s="1"/>
      <c r="AY1130" s="1"/>
      <c r="AZ1130" s="2">
        <f t="shared" si="958"/>
        <v>0</v>
      </c>
      <c r="BA1130" s="2">
        <f>SUM(AF1130,AH1130,-AZ1130,-Table19[[#This Row],[Sale Fee]])</f>
        <v>0</v>
      </c>
      <c r="BC1130" s="1"/>
      <c r="BD1130" s="1"/>
      <c r="BE1130" s="1"/>
    </row>
    <row r="1131" spans="1:57" x14ac:dyDescent="0.25">
      <c r="A1131" s="1"/>
      <c r="B1131" s="1"/>
      <c r="E1131" s="4"/>
      <c r="F1131" s="4"/>
      <c r="Q1131" s="1"/>
      <c r="R1131" s="1"/>
      <c r="S1131" s="1"/>
      <c r="U1131" s="1"/>
      <c r="V1131" s="1"/>
      <c r="W1131" s="1"/>
      <c r="X1131" s="1"/>
      <c r="Y1131" s="1"/>
      <c r="Z1131" s="1">
        <f>Table19[[#This Row],[Quantity2]]*Table19[[#This Row],[U Cost]]</f>
        <v>0</v>
      </c>
      <c r="AB1131" s="1"/>
      <c r="AC1131" s="1"/>
      <c r="AD1131" s="1">
        <f t="shared" si="953"/>
        <v>0</v>
      </c>
      <c r="AE1131" s="1"/>
      <c r="AF1131" s="1">
        <f>SUM(Table19[[#This Row],[Total 
Paid]:[Shipping 
Charged]])</f>
        <v>0</v>
      </c>
      <c r="AG1131" s="1"/>
      <c r="AH1131" s="1"/>
      <c r="AI1131" s="1">
        <f t="shared" si="954"/>
        <v>0</v>
      </c>
      <c r="AK1131" s="1"/>
      <c r="AL1131" s="1"/>
      <c r="AM1131" s="1"/>
      <c r="AN1131" s="1"/>
      <c r="AP1131" s="30"/>
      <c r="AQ1131" s="1"/>
      <c r="AR1131" s="1">
        <f t="shared" si="959"/>
        <v>0</v>
      </c>
      <c r="AS1131" s="1"/>
      <c r="AT1131" s="1"/>
      <c r="AU1131" s="2">
        <f t="shared" si="955"/>
        <v>0</v>
      </c>
      <c r="AW1131" s="1"/>
      <c r="AX1131" s="1"/>
      <c r="AY1131" s="1"/>
      <c r="AZ1131" s="2">
        <f t="shared" si="958"/>
        <v>0</v>
      </c>
      <c r="BA1131" s="2">
        <f>SUM(AF1131,AH1131,-AZ1131,-Table19[[#This Row],[Sale Fee]])</f>
        <v>0</v>
      </c>
      <c r="BC1131" s="1"/>
      <c r="BD1131" s="1"/>
      <c r="BE1131" s="1"/>
    </row>
    <row r="1132" spans="1:57" x14ac:dyDescent="0.25">
      <c r="A1132" s="1"/>
      <c r="B1132" s="1"/>
      <c r="E1132" s="4"/>
      <c r="F1132" s="4"/>
      <c r="Q1132" s="1"/>
      <c r="R1132" s="1"/>
      <c r="S1132" s="1"/>
      <c r="U1132" s="1"/>
      <c r="V1132" s="1"/>
      <c r="W1132" s="1"/>
      <c r="X1132" s="1"/>
      <c r="Y1132" s="1"/>
      <c r="Z1132" s="1">
        <f>Table19[[#This Row],[Quantity2]]*Table19[[#This Row],[U Cost]]</f>
        <v>0</v>
      </c>
      <c r="AB1132" s="1"/>
      <c r="AC1132" s="1"/>
      <c r="AD1132" s="1">
        <f t="shared" si="953"/>
        <v>0</v>
      </c>
      <c r="AE1132" s="1"/>
      <c r="AF1132" s="1">
        <f>SUM(Table19[[#This Row],[Total 
Paid]:[Shipping 
Charged]])</f>
        <v>0</v>
      </c>
      <c r="AG1132" s="1"/>
      <c r="AH1132" s="1"/>
      <c r="AI1132" s="1">
        <f t="shared" si="954"/>
        <v>0</v>
      </c>
      <c r="AK1132" s="1"/>
      <c r="AL1132" s="1"/>
      <c r="AM1132" s="1"/>
      <c r="AN1132" s="1"/>
      <c r="AP1132" s="30"/>
      <c r="AQ1132" s="1"/>
      <c r="AR1132" s="1">
        <f t="shared" si="959"/>
        <v>0</v>
      </c>
      <c r="AS1132" s="1"/>
      <c r="AT1132" s="1"/>
      <c r="AU1132" s="2">
        <f t="shared" si="955"/>
        <v>0</v>
      </c>
      <c r="AW1132" s="1"/>
      <c r="AX1132" s="1"/>
      <c r="AY1132" s="1"/>
      <c r="AZ1132" s="2">
        <f t="shared" ref="AZ1132:AZ1210" si="960">SUM(AU1132,AW1132,AX1132,AY1132)</f>
        <v>0</v>
      </c>
      <c r="BA1132" s="2">
        <f>SUM(AF1132,AH1132,-AZ1132,-Table19[[#This Row],[Sale Fee]])</f>
        <v>0</v>
      </c>
      <c r="BC1132" s="1"/>
      <c r="BD1132" s="1"/>
      <c r="BE1132" s="1"/>
    </row>
    <row r="1133" spans="1:57" x14ac:dyDescent="0.25">
      <c r="A1133" s="1"/>
      <c r="B1133" s="1"/>
      <c r="E1133" s="4"/>
      <c r="F1133" s="4"/>
      <c r="Q1133" s="1"/>
      <c r="R1133" s="1"/>
      <c r="S1133" s="1">
        <f t="shared" ref="S1133" si="961">R1133*Q1133</f>
        <v>0</v>
      </c>
      <c r="U1133" s="1"/>
      <c r="V1133" s="1"/>
      <c r="W1133" s="1">
        <f t="shared" ref="W1133" si="962">U1133*V1133</f>
        <v>0</v>
      </c>
      <c r="X1133" s="1"/>
      <c r="Y1133" s="1"/>
      <c r="Z1133" s="1">
        <f>Table19[[#This Row],[Quantity2]]*Table19[[#This Row],[U Cost]]</f>
        <v>0</v>
      </c>
      <c r="AB1133" s="1"/>
      <c r="AC1133" s="1"/>
      <c r="AD1133" s="1">
        <f t="shared" si="953"/>
        <v>0</v>
      </c>
      <c r="AE1133" s="1"/>
      <c r="AF1133" s="1">
        <f>SUM(Table19[[#This Row],[Total 
Paid]:[Shipping 
Charged]])</f>
        <v>0</v>
      </c>
      <c r="AG1133" s="1"/>
      <c r="AH1133" s="1"/>
      <c r="AI1133" s="1">
        <f t="shared" si="954"/>
        <v>0</v>
      </c>
      <c r="AK1133" s="1"/>
      <c r="AL1133" s="1"/>
      <c r="AM1133" s="1"/>
      <c r="AN1133" s="1"/>
      <c r="AP1133" s="30"/>
      <c r="AQ1133" s="1"/>
      <c r="AR1133" s="1">
        <f t="shared" si="959"/>
        <v>0</v>
      </c>
      <c r="AS1133" s="1"/>
      <c r="AT1133" s="1"/>
      <c r="AU1133" s="2">
        <f t="shared" si="955"/>
        <v>0</v>
      </c>
      <c r="AW1133" s="1"/>
      <c r="AX1133" s="1"/>
      <c r="AY1133" s="1"/>
      <c r="AZ1133" s="2">
        <f t="shared" si="960"/>
        <v>0</v>
      </c>
      <c r="BA1133" s="2">
        <f>SUM(AF1133,AH1133,-AZ1133,-Table19[[#This Row],[Sale Fee]])</f>
        <v>0</v>
      </c>
      <c r="BC1133" s="1"/>
      <c r="BD1133" s="1"/>
      <c r="BE1133" s="1">
        <f t="shared" ref="BE1133" si="963">BD1133*BC1133</f>
        <v>0</v>
      </c>
    </row>
    <row r="1134" spans="1:57" x14ac:dyDescent="0.25">
      <c r="A1134" s="1"/>
      <c r="B1134" s="1"/>
      <c r="E1134" s="4"/>
      <c r="F1134" s="4"/>
      <c r="Q1134" s="1"/>
      <c r="R1134" s="1"/>
      <c r="S1134" s="1"/>
      <c r="U1134" s="1"/>
      <c r="V1134" s="1"/>
      <c r="W1134" s="1"/>
      <c r="X1134" s="1"/>
      <c r="Y1134" s="1"/>
      <c r="Z1134" s="1">
        <f>Table19[[#This Row],[Quantity2]]*Table19[[#This Row],[U Cost]]</f>
        <v>0</v>
      </c>
      <c r="AB1134" s="1"/>
      <c r="AC1134" s="1"/>
      <c r="AD1134" s="1">
        <f t="shared" si="953"/>
        <v>0</v>
      </c>
      <c r="AE1134" s="1"/>
      <c r="AF1134" s="1">
        <f>SUM(Table19[[#This Row],[Total 
Paid]:[Shipping 
Charged]])</f>
        <v>0</v>
      </c>
      <c r="AG1134" s="1"/>
      <c r="AH1134" s="1"/>
      <c r="AI1134" s="1">
        <f t="shared" si="954"/>
        <v>0</v>
      </c>
      <c r="AK1134" s="1"/>
      <c r="AL1134" s="1"/>
      <c r="AM1134" s="1"/>
      <c r="AN1134" s="1"/>
      <c r="AP1134" s="30"/>
      <c r="AQ1134" s="1"/>
      <c r="AR1134" s="1">
        <f t="shared" si="959"/>
        <v>0</v>
      </c>
      <c r="AS1134" s="1"/>
      <c r="AT1134" s="1"/>
      <c r="AU1134" s="2">
        <f t="shared" si="955"/>
        <v>0</v>
      </c>
      <c r="AW1134" s="1"/>
      <c r="AX1134" s="1"/>
      <c r="AY1134" s="1"/>
      <c r="AZ1134" s="2">
        <f t="shared" si="960"/>
        <v>0</v>
      </c>
      <c r="BA1134" s="2">
        <f>SUM(AF1134,AH1134,-AZ1134,-Table19[[#This Row],[Sale Fee]])</f>
        <v>0</v>
      </c>
      <c r="BC1134" s="1"/>
      <c r="BD1134" s="1"/>
      <c r="BE1134" s="1"/>
    </row>
    <row r="1135" spans="1:57" x14ac:dyDescent="0.25">
      <c r="A1135" s="1"/>
      <c r="B1135" s="1"/>
      <c r="E1135" s="4"/>
      <c r="F1135" s="4"/>
      <c r="Q1135" s="1"/>
      <c r="R1135" s="1"/>
      <c r="S1135" s="1"/>
      <c r="U1135" s="1"/>
      <c r="V1135" s="1"/>
      <c r="W1135" s="1"/>
      <c r="X1135" s="1"/>
      <c r="Y1135" s="1"/>
      <c r="Z1135" s="1">
        <f>Table19[[#This Row],[Quantity2]]*Table19[[#This Row],[U Cost]]</f>
        <v>0</v>
      </c>
      <c r="AB1135" s="1"/>
      <c r="AC1135" s="1"/>
      <c r="AD1135" s="1">
        <f t="shared" si="953"/>
        <v>0</v>
      </c>
      <c r="AE1135" s="1"/>
      <c r="AF1135" s="1">
        <f>SUM(Table19[[#This Row],[Total 
Paid]:[Shipping 
Charged]])</f>
        <v>0</v>
      </c>
      <c r="AG1135" s="1"/>
      <c r="AH1135" s="1"/>
      <c r="AI1135" s="1">
        <f t="shared" si="954"/>
        <v>0</v>
      </c>
      <c r="AK1135" s="1"/>
      <c r="AL1135" s="1"/>
      <c r="AM1135" s="1"/>
      <c r="AN1135" s="1"/>
      <c r="AP1135" s="30"/>
      <c r="AQ1135" s="1"/>
      <c r="AR1135" s="1">
        <f t="shared" si="959"/>
        <v>0</v>
      </c>
      <c r="AS1135" s="1"/>
      <c r="AT1135" s="1"/>
      <c r="AU1135" s="2">
        <f t="shared" si="955"/>
        <v>0</v>
      </c>
      <c r="AW1135" s="1"/>
      <c r="AX1135" s="1"/>
      <c r="AY1135" s="1"/>
      <c r="AZ1135" s="2">
        <f t="shared" si="960"/>
        <v>0</v>
      </c>
      <c r="BA1135" s="2">
        <f>SUM(AF1135,AH1135,-AZ1135,-Table19[[#This Row],[Sale Fee]])</f>
        <v>0</v>
      </c>
      <c r="BC1135" s="1"/>
      <c r="BD1135" s="1"/>
      <c r="BE1135" s="1"/>
    </row>
    <row r="1136" spans="1:57" x14ac:dyDescent="0.25">
      <c r="A1136" s="1"/>
      <c r="B1136" s="1"/>
      <c r="E1136" s="4"/>
      <c r="F1136" s="4"/>
      <c r="Q1136" s="1"/>
      <c r="R1136" s="1"/>
      <c r="S1136" s="1"/>
      <c r="U1136" s="1"/>
      <c r="V1136" s="1"/>
      <c r="W1136" s="1"/>
      <c r="X1136" s="1"/>
      <c r="Y1136" s="1"/>
      <c r="Z1136" s="1">
        <f>Table19[[#This Row],[Quantity2]]*Table19[[#This Row],[U Cost]]</f>
        <v>0</v>
      </c>
      <c r="AB1136" s="1"/>
      <c r="AC1136" s="1"/>
      <c r="AD1136" s="1">
        <f t="shared" si="953"/>
        <v>0</v>
      </c>
      <c r="AE1136" s="1"/>
      <c r="AF1136" s="1">
        <f>SUM(Table19[[#This Row],[Total 
Paid]:[Shipping 
Charged]])</f>
        <v>0</v>
      </c>
      <c r="AG1136" s="1"/>
      <c r="AH1136" s="1"/>
      <c r="AI1136" s="1">
        <f t="shared" si="954"/>
        <v>0</v>
      </c>
      <c r="AK1136" s="1"/>
      <c r="AL1136" s="1"/>
      <c r="AM1136" s="1"/>
      <c r="AN1136" s="1"/>
      <c r="AP1136" s="30"/>
      <c r="AQ1136" s="1"/>
      <c r="AR1136" s="1">
        <f t="shared" ref="AR1136:AR1199" si="964">AQ1136*AP1136</f>
        <v>0</v>
      </c>
      <c r="AS1136" s="1"/>
      <c r="AT1136" s="1"/>
      <c r="AU1136" s="2">
        <f t="shared" si="955"/>
        <v>0</v>
      </c>
      <c r="AW1136" s="1"/>
      <c r="AX1136" s="1"/>
      <c r="AY1136" s="1"/>
      <c r="AZ1136" s="2">
        <f t="shared" si="960"/>
        <v>0</v>
      </c>
      <c r="BA1136" s="2">
        <f>SUM(AF1136,AH1136,-AZ1136,-Table19[[#This Row],[Sale Fee]])</f>
        <v>0</v>
      </c>
      <c r="BC1136" s="1"/>
      <c r="BD1136" s="1"/>
      <c r="BE1136" s="1"/>
    </row>
    <row r="1137" spans="1:57" x14ac:dyDescent="0.25">
      <c r="A1137" s="1"/>
      <c r="B1137" s="1"/>
      <c r="E1137" s="4"/>
      <c r="F1137" s="4"/>
      <c r="Q1137" s="1"/>
      <c r="R1137" s="1"/>
      <c r="S1137" s="1"/>
      <c r="U1137" s="1"/>
      <c r="V1137" s="1"/>
      <c r="W1137" s="1"/>
      <c r="X1137" s="1"/>
      <c r="Y1137" s="1"/>
      <c r="Z1137" s="1">
        <f>Table19[[#This Row],[Quantity2]]*Table19[[#This Row],[U Cost]]</f>
        <v>0</v>
      </c>
      <c r="AB1137" s="1"/>
      <c r="AC1137" s="1"/>
      <c r="AD1137" s="1">
        <f t="shared" si="953"/>
        <v>0</v>
      </c>
      <c r="AE1137" s="1"/>
      <c r="AF1137" s="1">
        <f>SUM(Table19[[#This Row],[Total 
Paid]:[Shipping 
Charged]])</f>
        <v>0</v>
      </c>
      <c r="AG1137" s="1"/>
      <c r="AH1137" s="1"/>
      <c r="AI1137" s="1">
        <f t="shared" si="954"/>
        <v>0</v>
      </c>
      <c r="AK1137" s="1"/>
      <c r="AL1137" s="1"/>
      <c r="AM1137" s="1"/>
      <c r="AN1137" s="1"/>
      <c r="AP1137" s="30"/>
      <c r="AQ1137" s="1"/>
      <c r="AR1137" s="1">
        <f t="shared" si="964"/>
        <v>0</v>
      </c>
      <c r="AS1137" s="1"/>
      <c r="AT1137" s="1"/>
      <c r="AU1137" s="2">
        <f t="shared" si="955"/>
        <v>0</v>
      </c>
      <c r="AW1137" s="1"/>
      <c r="AX1137" s="1"/>
      <c r="AY1137" s="1"/>
      <c r="AZ1137" s="2">
        <f t="shared" si="960"/>
        <v>0</v>
      </c>
      <c r="BA1137" s="2">
        <f>SUM(AF1137,AH1137,-AZ1137,-Table19[[#This Row],[Sale Fee]])</f>
        <v>0</v>
      </c>
      <c r="BC1137" s="1"/>
      <c r="BD1137" s="1"/>
      <c r="BE1137" s="1"/>
    </row>
    <row r="1138" spans="1:57" x14ac:dyDescent="0.25">
      <c r="A1138" s="1"/>
      <c r="B1138" s="1"/>
      <c r="E1138" s="4"/>
      <c r="F1138" s="4"/>
      <c r="Q1138" s="1"/>
      <c r="R1138" s="1"/>
      <c r="S1138" s="1"/>
      <c r="U1138" s="1"/>
      <c r="V1138" s="1"/>
      <c r="W1138" s="1"/>
      <c r="X1138" s="1"/>
      <c r="Y1138" s="1"/>
      <c r="Z1138" s="1">
        <f>Table19[[#This Row],[Quantity2]]*Table19[[#This Row],[U Cost]]</f>
        <v>0</v>
      </c>
      <c r="AB1138" s="1"/>
      <c r="AC1138" s="1"/>
      <c r="AD1138" s="1">
        <f t="shared" si="953"/>
        <v>0</v>
      </c>
      <c r="AE1138" s="1"/>
      <c r="AF1138" s="1">
        <f>SUM(Table19[[#This Row],[Total 
Paid]:[Shipping 
Charged]])</f>
        <v>0</v>
      </c>
      <c r="AG1138" s="1"/>
      <c r="AH1138" s="1"/>
      <c r="AI1138" s="1">
        <f t="shared" si="954"/>
        <v>0</v>
      </c>
      <c r="AK1138" s="1"/>
      <c r="AL1138" s="1"/>
      <c r="AM1138" s="1"/>
      <c r="AN1138" s="1"/>
      <c r="AP1138" s="30"/>
      <c r="AQ1138" s="1"/>
      <c r="AR1138" s="1">
        <f t="shared" si="964"/>
        <v>0</v>
      </c>
      <c r="AS1138" s="1"/>
      <c r="AT1138" s="1"/>
      <c r="AU1138" s="2">
        <f t="shared" si="955"/>
        <v>0</v>
      </c>
      <c r="AW1138" s="1"/>
      <c r="AX1138" s="1"/>
      <c r="AY1138" s="1"/>
      <c r="AZ1138" s="2">
        <f t="shared" si="960"/>
        <v>0</v>
      </c>
      <c r="BA1138" s="2">
        <f>SUM(AF1138,AH1138,-AZ1138,-Table19[[#This Row],[Sale Fee]])</f>
        <v>0</v>
      </c>
      <c r="BC1138" s="1"/>
      <c r="BD1138" s="1"/>
      <c r="BE1138" s="1"/>
    </row>
    <row r="1139" spans="1:57" x14ac:dyDescent="0.25">
      <c r="A1139" s="1"/>
      <c r="B1139" s="1"/>
      <c r="E1139" s="4"/>
      <c r="F1139" s="4"/>
      <c r="Q1139" s="1"/>
      <c r="R1139" s="1"/>
      <c r="S1139" s="1"/>
      <c r="U1139" s="1"/>
      <c r="V1139" s="1"/>
      <c r="W1139" s="1"/>
      <c r="X1139" s="1"/>
      <c r="Y1139" s="1"/>
      <c r="Z1139" s="1">
        <f>Table19[[#This Row],[Quantity2]]*Table19[[#This Row],[U Cost]]</f>
        <v>0</v>
      </c>
      <c r="AB1139" s="1"/>
      <c r="AC1139" s="1"/>
      <c r="AD1139" s="1">
        <f t="shared" si="953"/>
        <v>0</v>
      </c>
      <c r="AE1139" s="1"/>
      <c r="AF1139" s="1">
        <f>SUM(Table19[[#This Row],[Total 
Paid]:[Shipping 
Charged]])</f>
        <v>0</v>
      </c>
      <c r="AG1139" s="1"/>
      <c r="AH1139" s="1"/>
      <c r="AI1139" s="1">
        <f t="shared" si="954"/>
        <v>0</v>
      </c>
      <c r="AK1139" s="1"/>
      <c r="AL1139" s="1"/>
      <c r="AM1139" s="1"/>
      <c r="AN1139" s="1"/>
      <c r="AP1139" s="30"/>
      <c r="AQ1139" s="1"/>
      <c r="AR1139" s="1">
        <f t="shared" si="964"/>
        <v>0</v>
      </c>
      <c r="AS1139" s="1"/>
      <c r="AT1139" s="1"/>
      <c r="AU1139" s="2">
        <f t="shared" si="955"/>
        <v>0</v>
      </c>
      <c r="AW1139" s="1"/>
      <c r="AX1139" s="1"/>
      <c r="AY1139" s="1"/>
      <c r="AZ1139" s="2">
        <f t="shared" si="960"/>
        <v>0</v>
      </c>
      <c r="BA1139" s="2">
        <f>SUM(AF1139,AH1139,-AZ1139,-Table19[[#This Row],[Sale Fee]])</f>
        <v>0</v>
      </c>
      <c r="BC1139" s="1"/>
      <c r="BD1139" s="1"/>
      <c r="BE1139" s="1"/>
    </row>
    <row r="1140" spans="1:57" x14ac:dyDescent="0.25">
      <c r="A1140" s="1"/>
      <c r="B1140" s="1"/>
      <c r="E1140" s="4"/>
      <c r="F1140" s="4"/>
      <c r="Q1140" s="1"/>
      <c r="R1140" s="1"/>
      <c r="S1140" s="1"/>
      <c r="U1140" s="1"/>
      <c r="V1140" s="1"/>
      <c r="W1140" s="1"/>
      <c r="X1140" s="1"/>
      <c r="Y1140" s="1"/>
      <c r="Z1140" s="1">
        <f>Table19[[#This Row],[Quantity2]]*Table19[[#This Row],[U Cost]]</f>
        <v>0</v>
      </c>
      <c r="AB1140" s="1"/>
      <c r="AC1140" s="1"/>
      <c r="AD1140" s="1">
        <f t="shared" si="953"/>
        <v>0</v>
      </c>
      <c r="AE1140" s="1"/>
      <c r="AF1140" s="1">
        <f>SUM(Table19[[#This Row],[Total 
Paid]:[Shipping 
Charged]])</f>
        <v>0</v>
      </c>
      <c r="AG1140" s="1"/>
      <c r="AH1140" s="1"/>
      <c r="AI1140" s="1">
        <f t="shared" si="954"/>
        <v>0</v>
      </c>
      <c r="AK1140" s="1"/>
      <c r="AL1140" s="1"/>
      <c r="AM1140" s="1"/>
      <c r="AN1140" s="1"/>
      <c r="AP1140" s="30"/>
      <c r="AQ1140" s="1"/>
      <c r="AR1140" s="1">
        <f t="shared" si="964"/>
        <v>0</v>
      </c>
      <c r="AS1140" s="1"/>
      <c r="AT1140" s="1"/>
      <c r="AU1140" s="2">
        <f t="shared" si="955"/>
        <v>0</v>
      </c>
      <c r="AW1140" s="1"/>
      <c r="AX1140" s="1"/>
      <c r="AY1140" s="1"/>
      <c r="AZ1140" s="2">
        <f t="shared" si="960"/>
        <v>0</v>
      </c>
      <c r="BA1140" s="2">
        <f>SUM(AF1140,AH1140,-AZ1140,-Table19[[#This Row],[Sale Fee]])</f>
        <v>0</v>
      </c>
      <c r="BC1140" s="1"/>
      <c r="BD1140" s="1"/>
      <c r="BE1140" s="1"/>
    </row>
    <row r="1141" spans="1:57" x14ac:dyDescent="0.25">
      <c r="A1141" s="1"/>
      <c r="B1141" s="1"/>
      <c r="E1141" s="4"/>
      <c r="F1141" s="4"/>
      <c r="Q1141" s="1"/>
      <c r="R1141" s="1"/>
      <c r="S1141" s="1"/>
      <c r="U1141" s="1"/>
      <c r="V1141" s="1"/>
      <c r="W1141" s="1"/>
      <c r="X1141" s="1"/>
      <c r="Y1141" s="1"/>
      <c r="Z1141" s="1">
        <f>Table19[[#This Row],[Quantity2]]*Table19[[#This Row],[U Cost]]</f>
        <v>0</v>
      </c>
      <c r="AB1141" s="1"/>
      <c r="AC1141" s="1"/>
      <c r="AD1141" s="1">
        <f t="shared" si="953"/>
        <v>0</v>
      </c>
      <c r="AE1141" s="1"/>
      <c r="AF1141" s="1">
        <f>SUM(Table19[[#This Row],[Total 
Paid]:[Shipping 
Charged]])</f>
        <v>0</v>
      </c>
      <c r="AG1141" s="1"/>
      <c r="AH1141" s="1"/>
      <c r="AI1141" s="1">
        <f t="shared" si="954"/>
        <v>0</v>
      </c>
      <c r="AK1141" s="1"/>
      <c r="AL1141" s="1"/>
      <c r="AM1141" s="1"/>
      <c r="AN1141" s="1"/>
      <c r="AP1141" s="30"/>
      <c r="AQ1141" s="1"/>
      <c r="AR1141" s="1">
        <f t="shared" si="964"/>
        <v>0</v>
      </c>
      <c r="AS1141" s="1"/>
      <c r="AT1141" s="1"/>
      <c r="AU1141" s="2">
        <f t="shared" si="955"/>
        <v>0</v>
      </c>
      <c r="AW1141" s="1"/>
      <c r="AX1141" s="1"/>
      <c r="AY1141" s="1"/>
      <c r="AZ1141" s="2">
        <f t="shared" si="960"/>
        <v>0</v>
      </c>
      <c r="BA1141" s="2">
        <f>SUM(AF1141,AH1141,-AZ1141,-Table19[[#This Row],[Sale Fee]])</f>
        <v>0</v>
      </c>
      <c r="BC1141" s="1"/>
      <c r="BD1141" s="1"/>
      <c r="BE1141" s="1"/>
    </row>
    <row r="1142" spans="1:57" x14ac:dyDescent="0.25">
      <c r="A1142" s="1"/>
      <c r="B1142" s="1"/>
      <c r="E1142" s="4"/>
      <c r="F1142" s="4"/>
      <c r="Q1142" s="1"/>
      <c r="R1142" s="1"/>
      <c r="S1142" s="1"/>
      <c r="U1142" s="1"/>
      <c r="V1142" s="1"/>
      <c r="W1142" s="1"/>
      <c r="X1142" s="1"/>
      <c r="Y1142" s="1"/>
      <c r="Z1142" s="1">
        <f>Table19[[#This Row],[Quantity2]]*Table19[[#This Row],[U Cost]]</f>
        <v>0</v>
      </c>
      <c r="AB1142" s="1"/>
      <c r="AC1142" s="1"/>
      <c r="AD1142" s="1">
        <f t="shared" si="953"/>
        <v>0</v>
      </c>
      <c r="AE1142" s="1"/>
      <c r="AF1142" s="1">
        <f>SUM(Table19[[#This Row],[Total 
Paid]:[Shipping 
Charged]])</f>
        <v>0</v>
      </c>
      <c r="AG1142" s="1"/>
      <c r="AH1142" s="1"/>
      <c r="AI1142" s="1">
        <f t="shared" si="954"/>
        <v>0</v>
      </c>
      <c r="AK1142" s="1"/>
      <c r="AL1142" s="1"/>
      <c r="AM1142" s="1"/>
      <c r="AN1142" s="1"/>
      <c r="AP1142" s="30"/>
      <c r="AQ1142" s="1"/>
      <c r="AR1142" s="1">
        <f t="shared" si="964"/>
        <v>0</v>
      </c>
      <c r="AS1142" s="1"/>
      <c r="AT1142" s="1"/>
      <c r="AU1142" s="2">
        <f t="shared" si="955"/>
        <v>0</v>
      </c>
      <c r="AW1142" s="1"/>
      <c r="AX1142" s="1"/>
      <c r="AY1142" s="1"/>
      <c r="AZ1142" s="2">
        <f t="shared" si="960"/>
        <v>0</v>
      </c>
      <c r="BA1142" s="2">
        <f>SUM(AF1142,AH1142,-AZ1142,-Table19[[#This Row],[Sale Fee]])</f>
        <v>0</v>
      </c>
      <c r="BC1142" s="1"/>
      <c r="BD1142" s="1"/>
      <c r="BE1142" s="1"/>
    </row>
    <row r="1143" spans="1:57" x14ac:dyDescent="0.25">
      <c r="A1143" s="1"/>
      <c r="B1143" s="1"/>
      <c r="E1143" s="4"/>
      <c r="F1143" s="4"/>
      <c r="Q1143" s="1"/>
      <c r="R1143" s="1"/>
      <c r="S1143" s="1"/>
      <c r="U1143" s="1"/>
      <c r="V1143" s="1"/>
      <c r="W1143" s="1"/>
      <c r="X1143" s="1"/>
      <c r="Y1143" s="1"/>
      <c r="Z1143" s="1">
        <f>Table19[[#This Row],[Quantity2]]*Table19[[#This Row],[U Cost]]</f>
        <v>0</v>
      </c>
      <c r="AB1143" s="1"/>
      <c r="AC1143" s="1"/>
      <c r="AD1143" s="1">
        <f t="shared" si="953"/>
        <v>0</v>
      </c>
      <c r="AE1143" s="1"/>
      <c r="AF1143" s="1">
        <f>SUM(Table19[[#This Row],[Total 
Paid]:[Shipping 
Charged]])</f>
        <v>0</v>
      </c>
      <c r="AG1143" s="1"/>
      <c r="AH1143" s="1"/>
      <c r="AI1143" s="1">
        <f t="shared" si="954"/>
        <v>0</v>
      </c>
      <c r="AK1143" s="1"/>
      <c r="AL1143" s="1"/>
      <c r="AM1143" s="1"/>
      <c r="AN1143" s="1"/>
      <c r="AP1143" s="30"/>
      <c r="AQ1143" s="1"/>
      <c r="AR1143" s="1">
        <f t="shared" si="964"/>
        <v>0</v>
      </c>
      <c r="AS1143" s="1"/>
      <c r="AT1143" s="1"/>
      <c r="AU1143" s="2">
        <f t="shared" si="955"/>
        <v>0</v>
      </c>
      <c r="AW1143" s="1"/>
      <c r="AX1143" s="1"/>
      <c r="AY1143" s="1"/>
      <c r="AZ1143" s="2">
        <f t="shared" si="960"/>
        <v>0</v>
      </c>
      <c r="BA1143" s="2">
        <f>SUM(AF1143,AH1143,-AZ1143,-Table19[[#This Row],[Sale Fee]])</f>
        <v>0</v>
      </c>
      <c r="BC1143" s="1"/>
      <c r="BD1143" s="1"/>
      <c r="BE1143" s="1"/>
    </row>
    <row r="1144" spans="1:57" x14ac:dyDescent="0.25">
      <c r="A1144" s="1"/>
      <c r="B1144" s="1"/>
      <c r="E1144" s="4"/>
      <c r="F1144" s="4"/>
      <c r="Q1144" s="1"/>
      <c r="R1144" s="1"/>
      <c r="S1144" s="1"/>
      <c r="U1144" s="1"/>
      <c r="V1144" s="1"/>
      <c r="W1144" s="1"/>
      <c r="X1144" s="1"/>
      <c r="Y1144" s="1"/>
      <c r="Z1144" s="1">
        <f>Table19[[#This Row],[Quantity2]]*Table19[[#This Row],[U Cost]]</f>
        <v>0</v>
      </c>
      <c r="AB1144" s="1"/>
      <c r="AC1144" s="1"/>
      <c r="AD1144" s="1">
        <f t="shared" si="953"/>
        <v>0</v>
      </c>
      <c r="AE1144" s="1"/>
      <c r="AF1144" s="1">
        <f>SUM(Table19[[#This Row],[Total 
Paid]:[Shipping 
Charged]])</f>
        <v>0</v>
      </c>
      <c r="AG1144" s="1"/>
      <c r="AH1144" s="1"/>
      <c r="AI1144" s="1">
        <f t="shared" si="954"/>
        <v>0</v>
      </c>
      <c r="AK1144" s="1"/>
      <c r="AL1144" s="1"/>
      <c r="AM1144" s="1"/>
      <c r="AN1144" s="1"/>
      <c r="AP1144" s="30"/>
      <c r="AQ1144" s="1"/>
      <c r="AR1144" s="1">
        <f t="shared" si="964"/>
        <v>0</v>
      </c>
      <c r="AS1144" s="1"/>
      <c r="AT1144" s="1"/>
      <c r="AU1144" s="2">
        <f t="shared" si="955"/>
        <v>0</v>
      </c>
      <c r="AW1144" s="1"/>
      <c r="AX1144" s="1"/>
      <c r="AY1144" s="1"/>
      <c r="AZ1144" s="2">
        <f t="shared" si="960"/>
        <v>0</v>
      </c>
      <c r="BA1144" s="2">
        <f>SUM(AF1144,AH1144,-AZ1144,-Table19[[#This Row],[Sale Fee]])</f>
        <v>0</v>
      </c>
      <c r="BC1144" s="1"/>
      <c r="BD1144" s="1"/>
      <c r="BE1144" s="1"/>
    </row>
    <row r="1145" spans="1:57" x14ac:dyDescent="0.25">
      <c r="A1145" s="1"/>
      <c r="B1145" s="1"/>
      <c r="E1145" s="4"/>
      <c r="F1145" s="4"/>
      <c r="Q1145" s="1"/>
      <c r="R1145" s="1"/>
      <c r="S1145" s="1"/>
      <c r="U1145" s="1"/>
      <c r="V1145" s="1"/>
      <c r="W1145" s="1"/>
      <c r="X1145" s="1"/>
      <c r="Y1145" s="1"/>
      <c r="Z1145" s="1">
        <f>Table19[[#This Row],[Quantity2]]*Table19[[#This Row],[U Cost]]</f>
        <v>0</v>
      </c>
      <c r="AB1145" s="1"/>
      <c r="AC1145" s="1"/>
      <c r="AD1145" s="1">
        <f t="shared" si="953"/>
        <v>0</v>
      </c>
      <c r="AE1145" s="1"/>
      <c r="AF1145" s="1">
        <f>SUM(Table19[[#This Row],[Total 
Paid]:[Shipping 
Charged]])</f>
        <v>0</v>
      </c>
      <c r="AG1145" s="1"/>
      <c r="AH1145" s="1"/>
      <c r="AI1145" s="1">
        <f t="shared" si="954"/>
        <v>0</v>
      </c>
      <c r="AK1145" s="1"/>
      <c r="AL1145" s="1"/>
      <c r="AM1145" s="1"/>
      <c r="AN1145" s="1"/>
      <c r="AP1145" s="30"/>
      <c r="AQ1145" s="1"/>
      <c r="AR1145" s="1">
        <f t="shared" si="964"/>
        <v>0</v>
      </c>
      <c r="AS1145" s="1"/>
      <c r="AT1145" s="1"/>
      <c r="AU1145" s="2">
        <f t="shared" si="955"/>
        <v>0</v>
      </c>
      <c r="AW1145" s="1"/>
      <c r="AX1145" s="1"/>
      <c r="AY1145" s="1"/>
      <c r="AZ1145" s="2">
        <f t="shared" si="960"/>
        <v>0</v>
      </c>
      <c r="BA1145" s="2">
        <f>SUM(AF1145,AH1145,-AZ1145,-Table19[[#This Row],[Sale Fee]])</f>
        <v>0</v>
      </c>
      <c r="BC1145" s="1"/>
      <c r="BD1145" s="1"/>
      <c r="BE1145" s="1"/>
    </row>
    <row r="1146" spans="1:57" x14ac:dyDescent="0.25">
      <c r="A1146" s="1"/>
      <c r="B1146" s="1"/>
      <c r="E1146" s="4"/>
      <c r="F1146" s="4"/>
      <c r="Q1146" s="1"/>
      <c r="R1146" s="1"/>
      <c r="S1146" s="1"/>
      <c r="U1146" s="1"/>
      <c r="V1146" s="1"/>
      <c r="W1146" s="1"/>
      <c r="X1146" s="1"/>
      <c r="Y1146" s="1"/>
      <c r="Z1146" s="1">
        <f>Table19[[#This Row],[Quantity2]]*Table19[[#This Row],[U Cost]]</f>
        <v>0</v>
      </c>
      <c r="AB1146" s="1"/>
      <c r="AC1146" s="1"/>
      <c r="AD1146" s="1">
        <f t="shared" si="953"/>
        <v>0</v>
      </c>
      <c r="AE1146" s="1"/>
      <c r="AF1146" s="1">
        <f>SUM(Table19[[#This Row],[Total 
Paid]:[Shipping 
Charged]])</f>
        <v>0</v>
      </c>
      <c r="AG1146" s="1"/>
      <c r="AH1146" s="1"/>
      <c r="AI1146" s="1">
        <f t="shared" si="954"/>
        <v>0</v>
      </c>
      <c r="AK1146" s="1"/>
      <c r="AL1146" s="1"/>
      <c r="AM1146" s="1"/>
      <c r="AN1146" s="1"/>
      <c r="AP1146" s="30"/>
      <c r="AQ1146" s="1"/>
      <c r="AR1146" s="1">
        <f t="shared" si="964"/>
        <v>0</v>
      </c>
      <c r="AS1146" s="1"/>
      <c r="AT1146" s="1"/>
      <c r="AU1146" s="2">
        <f t="shared" si="955"/>
        <v>0</v>
      </c>
      <c r="AW1146" s="1"/>
      <c r="AX1146" s="1"/>
      <c r="AY1146" s="1"/>
      <c r="AZ1146" s="2">
        <f t="shared" si="960"/>
        <v>0</v>
      </c>
      <c r="BA1146" s="2">
        <f>SUM(AF1146,AH1146,-AZ1146,-Table19[[#This Row],[Sale Fee]])</f>
        <v>0</v>
      </c>
      <c r="BC1146" s="1"/>
      <c r="BD1146" s="1"/>
      <c r="BE1146" s="1"/>
    </row>
    <row r="1147" spans="1:57" x14ac:dyDescent="0.25">
      <c r="A1147" s="1"/>
      <c r="B1147" s="1"/>
      <c r="E1147" s="4"/>
      <c r="F1147" s="4"/>
      <c r="Q1147" s="1"/>
      <c r="R1147" s="1"/>
      <c r="S1147" s="1"/>
      <c r="U1147" s="1"/>
      <c r="V1147" s="1"/>
      <c r="W1147" s="1"/>
      <c r="X1147" s="1"/>
      <c r="Y1147" s="1"/>
      <c r="Z1147" s="1">
        <f>Table19[[#This Row],[Quantity2]]*Table19[[#This Row],[U Cost]]</f>
        <v>0</v>
      </c>
      <c r="AB1147" s="1"/>
      <c r="AC1147" s="1"/>
      <c r="AD1147" s="1">
        <f t="shared" si="953"/>
        <v>0</v>
      </c>
      <c r="AE1147" s="1"/>
      <c r="AF1147" s="1">
        <f>SUM(Table19[[#This Row],[Total 
Paid]:[Shipping 
Charged]])</f>
        <v>0</v>
      </c>
      <c r="AG1147" s="1"/>
      <c r="AH1147" s="1"/>
      <c r="AI1147" s="1">
        <f t="shared" si="954"/>
        <v>0</v>
      </c>
      <c r="AK1147" s="1"/>
      <c r="AL1147" s="1"/>
      <c r="AM1147" s="1"/>
      <c r="AN1147" s="1"/>
      <c r="AP1147" s="30"/>
      <c r="AQ1147" s="1"/>
      <c r="AR1147" s="1">
        <f t="shared" si="964"/>
        <v>0</v>
      </c>
      <c r="AS1147" s="1"/>
      <c r="AT1147" s="1"/>
      <c r="AU1147" s="2">
        <f t="shared" si="955"/>
        <v>0</v>
      </c>
      <c r="AW1147" s="1"/>
      <c r="AX1147" s="1"/>
      <c r="AY1147" s="1"/>
      <c r="AZ1147" s="2">
        <f t="shared" si="960"/>
        <v>0</v>
      </c>
      <c r="BA1147" s="2">
        <f>SUM(AF1147,AH1147,-AZ1147,-Table19[[#This Row],[Sale Fee]])</f>
        <v>0</v>
      </c>
      <c r="BC1147" s="1"/>
      <c r="BD1147" s="1"/>
      <c r="BE1147" s="1"/>
    </row>
    <row r="1148" spans="1:57" x14ac:dyDescent="0.25">
      <c r="A1148" s="1"/>
      <c r="B1148" s="1"/>
      <c r="E1148" s="4"/>
      <c r="F1148" s="4"/>
      <c r="Q1148" s="1"/>
      <c r="R1148" s="1"/>
      <c r="S1148" s="1"/>
      <c r="U1148" s="1"/>
      <c r="V1148" s="1"/>
      <c r="W1148" s="1"/>
      <c r="X1148" s="1"/>
      <c r="Y1148" s="1"/>
      <c r="Z1148" s="1">
        <f>Table19[[#This Row],[Quantity2]]*Table19[[#This Row],[U Cost]]</f>
        <v>0</v>
      </c>
      <c r="AB1148" s="1"/>
      <c r="AC1148" s="1"/>
      <c r="AD1148" s="1">
        <f t="shared" si="953"/>
        <v>0</v>
      </c>
      <c r="AE1148" s="1"/>
      <c r="AF1148" s="1">
        <f>SUM(Table19[[#This Row],[Total 
Paid]:[Shipping 
Charged]])</f>
        <v>0</v>
      </c>
      <c r="AG1148" s="1"/>
      <c r="AH1148" s="1"/>
      <c r="AI1148" s="1">
        <f t="shared" si="954"/>
        <v>0</v>
      </c>
      <c r="AK1148" s="1"/>
      <c r="AL1148" s="1"/>
      <c r="AM1148" s="1"/>
      <c r="AN1148" s="1"/>
      <c r="AP1148" s="30"/>
      <c r="AQ1148" s="1"/>
      <c r="AR1148" s="1">
        <f t="shared" si="964"/>
        <v>0</v>
      </c>
      <c r="AS1148" s="1"/>
      <c r="AT1148" s="1"/>
      <c r="AU1148" s="2">
        <f t="shared" si="955"/>
        <v>0</v>
      </c>
      <c r="AW1148" s="1"/>
      <c r="AX1148" s="1"/>
      <c r="AY1148" s="1"/>
      <c r="AZ1148" s="2">
        <f t="shared" si="960"/>
        <v>0</v>
      </c>
      <c r="BA1148" s="2">
        <f>SUM(AF1148,AH1148,-AZ1148,-Table19[[#This Row],[Sale Fee]])</f>
        <v>0</v>
      </c>
      <c r="BC1148" s="1"/>
      <c r="BD1148" s="1"/>
      <c r="BE1148" s="1"/>
    </row>
    <row r="1149" spans="1:57" x14ac:dyDescent="0.25">
      <c r="A1149" s="1"/>
      <c r="B1149" s="1"/>
      <c r="E1149" s="4"/>
      <c r="F1149" s="4"/>
      <c r="Q1149" s="1"/>
      <c r="R1149" s="1"/>
      <c r="S1149" s="1"/>
      <c r="U1149" s="1"/>
      <c r="V1149" s="1"/>
      <c r="W1149" s="1"/>
      <c r="X1149" s="1"/>
      <c r="Y1149" s="1"/>
      <c r="Z1149" s="1">
        <f>Table19[[#This Row],[Quantity2]]*Table19[[#This Row],[U Cost]]</f>
        <v>0</v>
      </c>
      <c r="AB1149" s="1"/>
      <c r="AC1149" s="1"/>
      <c r="AD1149" s="1">
        <f t="shared" si="953"/>
        <v>0</v>
      </c>
      <c r="AE1149" s="1"/>
      <c r="AF1149" s="1">
        <f>SUM(Table19[[#This Row],[Total 
Paid]:[Shipping 
Charged]])</f>
        <v>0</v>
      </c>
      <c r="AG1149" s="1"/>
      <c r="AH1149" s="1"/>
      <c r="AI1149" s="1">
        <f t="shared" si="954"/>
        <v>0</v>
      </c>
      <c r="AK1149" s="1"/>
      <c r="AL1149" s="1"/>
      <c r="AM1149" s="1"/>
      <c r="AN1149" s="1"/>
      <c r="AP1149" s="30"/>
      <c r="AQ1149" s="1"/>
      <c r="AR1149" s="1">
        <f t="shared" si="964"/>
        <v>0</v>
      </c>
      <c r="AS1149" s="1"/>
      <c r="AT1149" s="1"/>
      <c r="AU1149" s="2">
        <f t="shared" si="955"/>
        <v>0</v>
      </c>
      <c r="AW1149" s="1"/>
      <c r="AX1149" s="1"/>
      <c r="AY1149" s="1"/>
      <c r="AZ1149" s="2">
        <f t="shared" si="960"/>
        <v>0</v>
      </c>
      <c r="BA1149" s="2">
        <f>SUM(AF1149,AH1149,-AZ1149,-Table19[[#This Row],[Sale Fee]])</f>
        <v>0</v>
      </c>
      <c r="BC1149" s="1"/>
      <c r="BD1149" s="1"/>
      <c r="BE1149" s="1"/>
    </row>
    <row r="1150" spans="1:57" x14ac:dyDescent="0.25">
      <c r="A1150" s="1"/>
      <c r="B1150" s="1"/>
      <c r="E1150" s="4"/>
      <c r="F1150" s="4"/>
      <c r="Q1150" s="1"/>
      <c r="R1150" s="1"/>
      <c r="S1150" s="1"/>
      <c r="U1150" s="1"/>
      <c r="V1150" s="1"/>
      <c r="W1150" s="1"/>
      <c r="X1150" s="1"/>
      <c r="Y1150" s="1"/>
      <c r="Z1150" s="1">
        <f>Table19[[#This Row],[Quantity2]]*Table19[[#This Row],[U Cost]]</f>
        <v>0</v>
      </c>
      <c r="AB1150" s="1"/>
      <c r="AC1150" s="1"/>
      <c r="AD1150" s="1">
        <f t="shared" si="953"/>
        <v>0</v>
      </c>
      <c r="AE1150" s="1"/>
      <c r="AF1150" s="1">
        <f>SUM(Table19[[#This Row],[Total 
Paid]:[Shipping 
Charged]])</f>
        <v>0</v>
      </c>
      <c r="AG1150" s="1"/>
      <c r="AH1150" s="1"/>
      <c r="AI1150" s="1">
        <f t="shared" si="954"/>
        <v>0</v>
      </c>
      <c r="AK1150" s="1"/>
      <c r="AL1150" s="1"/>
      <c r="AM1150" s="1"/>
      <c r="AN1150" s="1"/>
      <c r="AP1150" s="30"/>
      <c r="AQ1150" s="1"/>
      <c r="AR1150" s="1">
        <f t="shared" si="964"/>
        <v>0</v>
      </c>
      <c r="AS1150" s="1"/>
      <c r="AT1150" s="1"/>
      <c r="AU1150" s="2">
        <f t="shared" si="955"/>
        <v>0</v>
      </c>
      <c r="AW1150" s="1"/>
      <c r="AX1150" s="1"/>
      <c r="AY1150" s="1"/>
      <c r="AZ1150" s="2">
        <f t="shared" si="960"/>
        <v>0</v>
      </c>
      <c r="BA1150" s="2">
        <f>SUM(AF1150,AH1150,-AZ1150,-Table19[[#This Row],[Sale Fee]])</f>
        <v>0</v>
      </c>
      <c r="BC1150" s="1"/>
      <c r="BD1150" s="1"/>
      <c r="BE1150" s="1"/>
    </row>
    <row r="1151" spans="1:57" x14ac:dyDescent="0.25">
      <c r="A1151" s="1"/>
      <c r="B1151" s="1"/>
      <c r="E1151" s="4"/>
      <c r="F1151" s="4"/>
      <c r="Q1151" s="1"/>
      <c r="R1151" s="1"/>
      <c r="S1151" s="1"/>
      <c r="U1151" s="1"/>
      <c r="V1151" s="1"/>
      <c r="W1151" s="1"/>
      <c r="X1151" s="1"/>
      <c r="Y1151" s="1"/>
      <c r="Z1151" s="1">
        <f>Table19[[#This Row],[Quantity2]]*Table19[[#This Row],[U Cost]]</f>
        <v>0</v>
      </c>
      <c r="AB1151" s="1"/>
      <c r="AC1151" s="1"/>
      <c r="AD1151" s="1">
        <f t="shared" si="953"/>
        <v>0</v>
      </c>
      <c r="AE1151" s="1"/>
      <c r="AF1151" s="1">
        <f>SUM(Table19[[#This Row],[Total 
Paid]:[Shipping 
Charged]])</f>
        <v>0</v>
      </c>
      <c r="AG1151" s="1"/>
      <c r="AH1151" s="1"/>
      <c r="AI1151" s="1">
        <f t="shared" si="954"/>
        <v>0</v>
      </c>
      <c r="AK1151" s="1"/>
      <c r="AL1151" s="1"/>
      <c r="AM1151" s="1"/>
      <c r="AN1151" s="1"/>
      <c r="AP1151" s="30"/>
      <c r="AQ1151" s="1"/>
      <c r="AR1151" s="1">
        <f t="shared" si="964"/>
        <v>0</v>
      </c>
      <c r="AS1151" s="1"/>
      <c r="AT1151" s="1"/>
      <c r="AU1151" s="2">
        <f t="shared" si="955"/>
        <v>0</v>
      </c>
      <c r="AW1151" s="1"/>
      <c r="AX1151" s="1"/>
      <c r="AY1151" s="1"/>
      <c r="AZ1151" s="2">
        <f t="shared" si="960"/>
        <v>0</v>
      </c>
      <c r="BA1151" s="2">
        <f>SUM(AF1151,AH1151,-AZ1151,-Table19[[#This Row],[Sale Fee]])</f>
        <v>0</v>
      </c>
      <c r="BC1151" s="1"/>
      <c r="BD1151" s="1"/>
      <c r="BE1151" s="1"/>
    </row>
    <row r="1152" spans="1:57" x14ac:dyDescent="0.25">
      <c r="A1152" s="1"/>
      <c r="B1152" s="1"/>
      <c r="E1152" s="4"/>
      <c r="F1152" s="4"/>
      <c r="Q1152" s="1"/>
      <c r="R1152" s="1"/>
      <c r="S1152" s="1"/>
      <c r="U1152" s="1"/>
      <c r="V1152" s="1"/>
      <c r="W1152" s="1"/>
      <c r="X1152" s="1"/>
      <c r="Y1152" s="1"/>
      <c r="Z1152" s="1">
        <f>Table19[[#This Row],[Quantity2]]*Table19[[#This Row],[U Cost]]</f>
        <v>0</v>
      </c>
      <c r="AB1152" s="1"/>
      <c r="AC1152" s="1"/>
      <c r="AD1152" s="1">
        <f t="shared" si="953"/>
        <v>0</v>
      </c>
      <c r="AE1152" s="1"/>
      <c r="AF1152" s="1">
        <f>SUM(Table19[[#This Row],[Total 
Paid]:[Shipping 
Charged]])</f>
        <v>0</v>
      </c>
      <c r="AG1152" s="1"/>
      <c r="AH1152" s="1"/>
      <c r="AI1152" s="1">
        <f t="shared" si="954"/>
        <v>0</v>
      </c>
      <c r="AK1152" s="1"/>
      <c r="AL1152" s="1"/>
      <c r="AM1152" s="1"/>
      <c r="AN1152" s="1"/>
      <c r="AP1152" s="30"/>
      <c r="AQ1152" s="1"/>
      <c r="AR1152" s="1">
        <f t="shared" si="964"/>
        <v>0</v>
      </c>
      <c r="AS1152" s="1"/>
      <c r="AT1152" s="1"/>
      <c r="AU1152" s="2">
        <f t="shared" si="955"/>
        <v>0</v>
      </c>
      <c r="AW1152" s="1"/>
      <c r="AX1152" s="1"/>
      <c r="AY1152" s="1"/>
      <c r="AZ1152" s="2">
        <f t="shared" si="960"/>
        <v>0</v>
      </c>
      <c r="BA1152" s="2">
        <f>SUM(AF1152,AH1152,-AZ1152,-Table19[[#This Row],[Sale Fee]])</f>
        <v>0</v>
      </c>
      <c r="BC1152" s="1"/>
      <c r="BD1152" s="1"/>
      <c r="BE1152" s="1"/>
    </row>
    <row r="1153" spans="1:57" x14ac:dyDescent="0.25">
      <c r="A1153" s="1"/>
      <c r="B1153" s="1"/>
      <c r="E1153" s="4"/>
      <c r="F1153" s="4"/>
      <c r="Q1153" s="1"/>
      <c r="R1153" s="1"/>
      <c r="S1153" s="1"/>
      <c r="U1153" s="1"/>
      <c r="V1153" s="1"/>
      <c r="W1153" s="1"/>
      <c r="X1153" s="1"/>
      <c r="Y1153" s="1"/>
      <c r="Z1153" s="1">
        <f>Table19[[#This Row],[Quantity2]]*Table19[[#This Row],[U Cost]]</f>
        <v>0</v>
      </c>
      <c r="AB1153" s="1"/>
      <c r="AC1153" s="1"/>
      <c r="AD1153" s="1">
        <f t="shared" si="953"/>
        <v>0</v>
      </c>
      <c r="AE1153" s="1"/>
      <c r="AF1153" s="1">
        <f>SUM(Table19[[#This Row],[Total 
Paid]:[Shipping 
Charged]])</f>
        <v>0</v>
      </c>
      <c r="AG1153" s="1"/>
      <c r="AH1153" s="1"/>
      <c r="AI1153" s="1">
        <f t="shared" si="954"/>
        <v>0</v>
      </c>
      <c r="AK1153" s="1"/>
      <c r="AL1153" s="1"/>
      <c r="AM1153" s="1"/>
      <c r="AN1153" s="1"/>
      <c r="AP1153" s="30"/>
      <c r="AQ1153" s="1"/>
      <c r="AR1153" s="1">
        <f t="shared" si="964"/>
        <v>0</v>
      </c>
      <c r="AS1153" s="1"/>
      <c r="AT1153" s="1"/>
      <c r="AU1153" s="2">
        <f t="shared" si="955"/>
        <v>0</v>
      </c>
      <c r="AW1153" s="1"/>
      <c r="AX1153" s="1"/>
      <c r="AY1153" s="1"/>
      <c r="AZ1153" s="2">
        <f t="shared" si="960"/>
        <v>0</v>
      </c>
      <c r="BA1153" s="2">
        <f>SUM(AF1153,AH1153,-AZ1153,-Table19[[#This Row],[Sale Fee]])</f>
        <v>0</v>
      </c>
      <c r="BC1153" s="1"/>
      <c r="BD1153" s="1"/>
      <c r="BE1153" s="1"/>
    </row>
    <row r="1154" spans="1:57" x14ac:dyDescent="0.25">
      <c r="A1154" s="1"/>
      <c r="B1154" s="1"/>
      <c r="E1154" s="4"/>
      <c r="F1154" s="4"/>
      <c r="Q1154" s="1"/>
      <c r="R1154" s="1"/>
      <c r="S1154" s="1"/>
      <c r="U1154" s="1"/>
      <c r="V1154" s="1"/>
      <c r="W1154" s="1"/>
      <c r="X1154" s="1"/>
      <c r="Y1154" s="1"/>
      <c r="Z1154" s="1">
        <f>Table19[[#This Row],[Quantity2]]*Table19[[#This Row],[U Cost]]</f>
        <v>0</v>
      </c>
      <c r="AB1154" s="1"/>
      <c r="AC1154" s="1"/>
      <c r="AD1154" s="1">
        <f t="shared" si="953"/>
        <v>0</v>
      </c>
      <c r="AE1154" s="1"/>
      <c r="AF1154" s="1">
        <f>SUM(Table19[[#This Row],[Total 
Paid]:[Shipping 
Charged]])</f>
        <v>0</v>
      </c>
      <c r="AG1154" s="1"/>
      <c r="AH1154" s="1"/>
      <c r="AI1154" s="1">
        <f t="shared" si="954"/>
        <v>0</v>
      </c>
      <c r="AK1154" s="1"/>
      <c r="AL1154" s="1"/>
      <c r="AM1154" s="1"/>
      <c r="AN1154" s="1"/>
      <c r="AP1154" s="30"/>
      <c r="AQ1154" s="1"/>
      <c r="AR1154" s="1">
        <f t="shared" si="964"/>
        <v>0</v>
      </c>
      <c r="AS1154" s="1"/>
      <c r="AT1154" s="1"/>
      <c r="AU1154" s="2">
        <f t="shared" si="955"/>
        <v>0</v>
      </c>
      <c r="AW1154" s="1"/>
      <c r="AX1154" s="1"/>
      <c r="AY1154" s="1"/>
      <c r="AZ1154" s="2">
        <f t="shared" si="960"/>
        <v>0</v>
      </c>
      <c r="BA1154" s="2">
        <f>SUM(AF1154,AH1154,-AZ1154,-Table19[[#This Row],[Sale Fee]])</f>
        <v>0</v>
      </c>
      <c r="BC1154" s="1"/>
      <c r="BD1154" s="1"/>
      <c r="BE1154" s="1"/>
    </row>
    <row r="1155" spans="1:57" x14ac:dyDescent="0.25">
      <c r="A1155" s="1"/>
      <c r="B1155" s="1"/>
      <c r="E1155" s="4"/>
      <c r="F1155" s="4"/>
      <c r="Q1155" s="1"/>
      <c r="R1155" s="1"/>
      <c r="S1155" s="1"/>
      <c r="U1155" s="1"/>
      <c r="V1155" s="1"/>
      <c r="W1155" s="1"/>
      <c r="X1155" s="1"/>
      <c r="Y1155" s="1"/>
      <c r="Z1155" s="1">
        <f>Table19[[#This Row],[Quantity2]]*Table19[[#This Row],[U Cost]]</f>
        <v>0</v>
      </c>
      <c r="AB1155" s="1"/>
      <c r="AC1155" s="1"/>
      <c r="AD1155" s="1">
        <f t="shared" si="953"/>
        <v>0</v>
      </c>
      <c r="AE1155" s="1"/>
      <c r="AF1155" s="1">
        <f>SUM(Table19[[#This Row],[Total 
Paid]:[Shipping 
Charged]])</f>
        <v>0</v>
      </c>
      <c r="AG1155" s="1"/>
      <c r="AH1155" s="1"/>
      <c r="AI1155" s="1">
        <f t="shared" si="954"/>
        <v>0</v>
      </c>
      <c r="AK1155" s="1"/>
      <c r="AL1155" s="1"/>
      <c r="AM1155" s="1"/>
      <c r="AN1155" s="1"/>
      <c r="AP1155" s="30"/>
      <c r="AQ1155" s="1"/>
      <c r="AR1155" s="1">
        <f t="shared" si="964"/>
        <v>0</v>
      </c>
      <c r="AS1155" s="1"/>
      <c r="AT1155" s="1"/>
      <c r="AU1155" s="2">
        <f t="shared" si="955"/>
        <v>0</v>
      </c>
      <c r="AW1155" s="1"/>
      <c r="AX1155" s="1"/>
      <c r="AY1155" s="1"/>
      <c r="AZ1155" s="2">
        <f t="shared" si="960"/>
        <v>0</v>
      </c>
      <c r="BA1155" s="2">
        <f>SUM(AF1155,AH1155,-AZ1155,-Table19[[#This Row],[Sale Fee]])</f>
        <v>0</v>
      </c>
      <c r="BC1155" s="1"/>
      <c r="BD1155" s="1"/>
      <c r="BE1155" s="1"/>
    </row>
    <row r="1156" spans="1:57" x14ac:dyDescent="0.25">
      <c r="A1156" s="1"/>
      <c r="B1156" s="1"/>
      <c r="E1156" s="4"/>
      <c r="F1156" s="4"/>
      <c r="Q1156" s="1"/>
      <c r="R1156" s="1"/>
      <c r="S1156" s="1"/>
      <c r="U1156" s="1"/>
      <c r="V1156" s="1"/>
      <c r="W1156" s="1"/>
      <c r="X1156" s="1"/>
      <c r="Y1156" s="1"/>
      <c r="Z1156" s="1">
        <f>Table19[[#This Row],[Quantity2]]*Table19[[#This Row],[U Cost]]</f>
        <v>0</v>
      </c>
      <c r="AB1156" s="1"/>
      <c r="AC1156" s="1"/>
      <c r="AD1156" s="1">
        <f t="shared" si="953"/>
        <v>0</v>
      </c>
      <c r="AE1156" s="1"/>
      <c r="AF1156" s="1">
        <f>SUM(Table19[[#This Row],[Total 
Paid]:[Shipping 
Charged]])</f>
        <v>0</v>
      </c>
      <c r="AG1156" s="1"/>
      <c r="AH1156" s="1"/>
      <c r="AI1156" s="1">
        <f t="shared" si="954"/>
        <v>0</v>
      </c>
      <c r="AK1156" s="1"/>
      <c r="AL1156" s="1"/>
      <c r="AM1156" s="1"/>
      <c r="AN1156" s="1"/>
      <c r="AP1156" s="30"/>
      <c r="AQ1156" s="1"/>
      <c r="AR1156" s="1">
        <f t="shared" si="964"/>
        <v>0</v>
      </c>
      <c r="AS1156" s="1"/>
      <c r="AT1156" s="1"/>
      <c r="AU1156" s="2">
        <f t="shared" si="955"/>
        <v>0</v>
      </c>
      <c r="AW1156" s="1"/>
      <c r="AX1156" s="1"/>
      <c r="AY1156" s="1"/>
      <c r="AZ1156" s="2">
        <f t="shared" si="960"/>
        <v>0</v>
      </c>
      <c r="BA1156" s="2">
        <f>SUM(AF1156,AH1156,-AZ1156,-Table19[[#This Row],[Sale Fee]])</f>
        <v>0</v>
      </c>
      <c r="BC1156" s="1"/>
      <c r="BD1156" s="1"/>
      <c r="BE1156" s="1"/>
    </row>
    <row r="1157" spans="1:57" x14ac:dyDescent="0.25">
      <c r="A1157" s="1"/>
      <c r="B1157" s="1"/>
      <c r="E1157" s="4"/>
      <c r="F1157" s="4"/>
      <c r="Q1157" s="1"/>
      <c r="R1157" s="1"/>
      <c r="S1157" s="1"/>
      <c r="U1157" s="1"/>
      <c r="V1157" s="1"/>
      <c r="W1157" s="1"/>
      <c r="X1157" s="1"/>
      <c r="Y1157" s="1"/>
      <c r="Z1157" s="1">
        <f>Table19[[#This Row],[Quantity2]]*Table19[[#This Row],[U Cost]]</f>
        <v>0</v>
      </c>
      <c r="AB1157" s="1"/>
      <c r="AC1157" s="1"/>
      <c r="AD1157" s="1">
        <f t="shared" si="953"/>
        <v>0</v>
      </c>
      <c r="AE1157" s="1"/>
      <c r="AF1157" s="1">
        <f>SUM(Table19[[#This Row],[Total 
Paid]:[Shipping 
Charged]])</f>
        <v>0</v>
      </c>
      <c r="AG1157" s="1"/>
      <c r="AH1157" s="1"/>
      <c r="AI1157" s="1">
        <f t="shared" si="954"/>
        <v>0</v>
      </c>
      <c r="AK1157" s="1"/>
      <c r="AL1157" s="1"/>
      <c r="AM1157" s="1"/>
      <c r="AN1157" s="1"/>
      <c r="AP1157" s="30"/>
      <c r="AQ1157" s="1"/>
      <c r="AR1157" s="1">
        <f t="shared" si="964"/>
        <v>0</v>
      </c>
      <c r="AS1157" s="1"/>
      <c r="AT1157" s="1"/>
      <c r="AU1157" s="2">
        <f t="shared" si="955"/>
        <v>0</v>
      </c>
      <c r="AW1157" s="1"/>
      <c r="AX1157" s="1"/>
      <c r="AY1157" s="1"/>
      <c r="AZ1157" s="2">
        <f t="shared" si="960"/>
        <v>0</v>
      </c>
      <c r="BA1157" s="2">
        <f>SUM(AF1157,AH1157,-AZ1157,-Table19[[#This Row],[Sale Fee]])</f>
        <v>0</v>
      </c>
      <c r="BC1157" s="1"/>
      <c r="BD1157" s="1"/>
      <c r="BE1157" s="1"/>
    </row>
    <row r="1158" spans="1:57" x14ac:dyDescent="0.25">
      <c r="A1158" s="1"/>
      <c r="B1158" s="1"/>
      <c r="E1158" s="4"/>
      <c r="F1158" s="4"/>
      <c r="Q1158" s="1"/>
      <c r="R1158" s="1"/>
      <c r="S1158" s="1"/>
      <c r="U1158" s="1"/>
      <c r="V1158" s="1"/>
      <c r="W1158" s="1"/>
      <c r="X1158" s="1"/>
      <c r="Y1158" s="1"/>
      <c r="Z1158" s="1">
        <f>Table19[[#This Row],[Quantity2]]*Table19[[#This Row],[U Cost]]</f>
        <v>0</v>
      </c>
      <c r="AB1158" s="1"/>
      <c r="AC1158" s="1"/>
      <c r="AD1158" s="1">
        <f t="shared" si="953"/>
        <v>0</v>
      </c>
      <c r="AE1158" s="1"/>
      <c r="AF1158" s="1">
        <f>SUM(Table19[[#This Row],[Total 
Paid]:[Shipping 
Charged]])</f>
        <v>0</v>
      </c>
      <c r="AG1158" s="1"/>
      <c r="AH1158" s="1"/>
      <c r="AI1158" s="1">
        <f t="shared" si="954"/>
        <v>0</v>
      </c>
      <c r="AK1158" s="1"/>
      <c r="AL1158" s="1"/>
      <c r="AM1158" s="1"/>
      <c r="AN1158" s="1"/>
      <c r="AP1158" s="30"/>
      <c r="AQ1158" s="1"/>
      <c r="AR1158" s="1">
        <f t="shared" si="964"/>
        <v>0</v>
      </c>
      <c r="AS1158" s="1"/>
      <c r="AT1158" s="1"/>
      <c r="AU1158" s="2">
        <f t="shared" si="955"/>
        <v>0</v>
      </c>
      <c r="AW1158" s="1"/>
      <c r="AX1158" s="1"/>
      <c r="AY1158" s="1"/>
      <c r="AZ1158" s="2">
        <f t="shared" si="960"/>
        <v>0</v>
      </c>
      <c r="BA1158" s="2">
        <f>SUM(AF1158,AH1158,-AZ1158,-Table19[[#This Row],[Sale Fee]])</f>
        <v>0</v>
      </c>
      <c r="BC1158" s="1"/>
      <c r="BD1158" s="1"/>
      <c r="BE1158" s="1"/>
    </row>
    <row r="1159" spans="1:57" x14ac:dyDescent="0.25">
      <c r="A1159" s="1"/>
      <c r="B1159" s="1"/>
      <c r="E1159" s="4"/>
      <c r="F1159" s="4"/>
      <c r="Q1159" s="1"/>
      <c r="R1159" s="1"/>
      <c r="S1159" s="1"/>
      <c r="U1159" s="1"/>
      <c r="V1159" s="1"/>
      <c r="W1159" s="1"/>
      <c r="X1159" s="1"/>
      <c r="Y1159" s="1"/>
      <c r="Z1159" s="1">
        <f>Table19[[#This Row],[Quantity2]]*Table19[[#This Row],[U Cost]]</f>
        <v>0</v>
      </c>
      <c r="AB1159" s="1"/>
      <c r="AC1159" s="1"/>
      <c r="AD1159" s="1">
        <f t="shared" si="953"/>
        <v>0</v>
      </c>
      <c r="AE1159" s="1"/>
      <c r="AF1159" s="1">
        <f>SUM(Table19[[#This Row],[Total 
Paid]:[Shipping 
Charged]])</f>
        <v>0</v>
      </c>
      <c r="AG1159" s="1"/>
      <c r="AH1159" s="1"/>
      <c r="AI1159" s="1">
        <f t="shared" si="954"/>
        <v>0</v>
      </c>
      <c r="AK1159" s="1"/>
      <c r="AL1159" s="1"/>
      <c r="AM1159" s="1"/>
      <c r="AN1159" s="1"/>
      <c r="AP1159" s="30"/>
      <c r="AQ1159" s="1"/>
      <c r="AR1159" s="1">
        <f t="shared" si="964"/>
        <v>0</v>
      </c>
      <c r="AS1159" s="1"/>
      <c r="AT1159" s="1"/>
      <c r="AU1159" s="2">
        <f t="shared" si="955"/>
        <v>0</v>
      </c>
      <c r="AW1159" s="1"/>
      <c r="AX1159" s="1"/>
      <c r="AY1159" s="1"/>
      <c r="AZ1159" s="2">
        <f t="shared" si="960"/>
        <v>0</v>
      </c>
      <c r="BA1159" s="2">
        <f>SUM(AF1159,AH1159,-AZ1159,-Table19[[#This Row],[Sale Fee]])</f>
        <v>0</v>
      </c>
      <c r="BC1159" s="1"/>
      <c r="BD1159" s="1"/>
      <c r="BE1159" s="1"/>
    </row>
    <row r="1160" spans="1:57" x14ac:dyDescent="0.25">
      <c r="A1160" s="1"/>
      <c r="B1160" s="1"/>
      <c r="E1160" s="4"/>
      <c r="F1160" s="4"/>
      <c r="Q1160" s="1"/>
      <c r="R1160" s="1"/>
      <c r="S1160" s="1"/>
      <c r="U1160" s="1"/>
      <c r="V1160" s="1"/>
      <c r="W1160" s="1"/>
      <c r="X1160" s="1"/>
      <c r="Y1160" s="1"/>
      <c r="Z1160" s="1">
        <f>Table19[[#This Row],[Quantity2]]*Table19[[#This Row],[U Cost]]</f>
        <v>0</v>
      </c>
      <c r="AB1160" s="1"/>
      <c r="AC1160" s="1"/>
      <c r="AD1160" s="1">
        <f t="shared" si="953"/>
        <v>0</v>
      </c>
      <c r="AE1160" s="1"/>
      <c r="AF1160" s="1">
        <f>SUM(Table19[[#This Row],[Total 
Paid]:[Shipping 
Charged]])</f>
        <v>0</v>
      </c>
      <c r="AG1160" s="1"/>
      <c r="AH1160" s="1"/>
      <c r="AI1160" s="1">
        <f t="shared" si="954"/>
        <v>0</v>
      </c>
      <c r="AK1160" s="1"/>
      <c r="AL1160" s="1"/>
      <c r="AM1160" s="1"/>
      <c r="AN1160" s="1"/>
      <c r="AP1160" s="30"/>
      <c r="AQ1160" s="1"/>
      <c r="AR1160" s="1">
        <f t="shared" si="964"/>
        <v>0</v>
      </c>
      <c r="AS1160" s="1"/>
      <c r="AT1160" s="1"/>
      <c r="AU1160" s="2">
        <f t="shared" si="955"/>
        <v>0</v>
      </c>
      <c r="AW1160" s="1"/>
      <c r="AX1160" s="1"/>
      <c r="AY1160" s="1"/>
      <c r="AZ1160" s="2">
        <f t="shared" si="960"/>
        <v>0</v>
      </c>
      <c r="BA1160" s="2">
        <f>SUM(AF1160,AH1160,-AZ1160,-Table19[[#This Row],[Sale Fee]])</f>
        <v>0</v>
      </c>
      <c r="BC1160" s="1"/>
      <c r="BD1160" s="1"/>
      <c r="BE1160" s="1"/>
    </row>
    <row r="1161" spans="1:57" x14ac:dyDescent="0.25">
      <c r="A1161" s="1"/>
      <c r="B1161" s="1"/>
      <c r="E1161" s="4"/>
      <c r="F1161" s="4"/>
      <c r="Q1161" s="1"/>
      <c r="R1161" s="1"/>
      <c r="S1161" s="1"/>
      <c r="U1161" s="1"/>
      <c r="V1161" s="1"/>
      <c r="W1161" s="1"/>
      <c r="X1161" s="1"/>
      <c r="Y1161" s="1"/>
      <c r="Z1161" s="1">
        <f>Table19[[#This Row],[Quantity2]]*Table19[[#This Row],[U Cost]]</f>
        <v>0</v>
      </c>
      <c r="AB1161" s="1"/>
      <c r="AC1161" s="1"/>
      <c r="AD1161" s="1">
        <f t="shared" si="953"/>
        <v>0</v>
      </c>
      <c r="AE1161" s="1"/>
      <c r="AF1161" s="1">
        <f>SUM(Table19[[#This Row],[Total 
Paid]:[Shipping 
Charged]])</f>
        <v>0</v>
      </c>
      <c r="AG1161" s="1"/>
      <c r="AH1161" s="1"/>
      <c r="AI1161" s="1">
        <f t="shared" si="954"/>
        <v>0</v>
      </c>
      <c r="AK1161" s="1"/>
      <c r="AL1161" s="1"/>
      <c r="AM1161" s="1"/>
      <c r="AN1161" s="1"/>
      <c r="AP1161" s="30"/>
      <c r="AQ1161" s="1"/>
      <c r="AR1161" s="1">
        <f t="shared" si="964"/>
        <v>0</v>
      </c>
      <c r="AS1161" s="1"/>
      <c r="AT1161" s="1"/>
      <c r="AU1161" s="2">
        <f t="shared" si="955"/>
        <v>0</v>
      </c>
      <c r="AW1161" s="1"/>
      <c r="AX1161" s="1"/>
      <c r="AY1161" s="1"/>
      <c r="AZ1161" s="2">
        <f t="shared" si="960"/>
        <v>0</v>
      </c>
      <c r="BA1161" s="2">
        <f>SUM(AF1161,AH1161,-AZ1161,-Table19[[#This Row],[Sale Fee]])</f>
        <v>0</v>
      </c>
      <c r="BC1161" s="1"/>
      <c r="BD1161" s="1"/>
      <c r="BE1161" s="1"/>
    </row>
    <row r="1162" spans="1:57" x14ac:dyDescent="0.25">
      <c r="A1162" s="1"/>
      <c r="B1162" s="1"/>
      <c r="E1162" s="4"/>
      <c r="F1162" s="4"/>
      <c r="Q1162" s="1"/>
      <c r="R1162" s="1"/>
      <c r="S1162" s="1"/>
      <c r="U1162" s="1"/>
      <c r="V1162" s="1"/>
      <c r="W1162" s="1"/>
      <c r="X1162" s="1"/>
      <c r="Y1162" s="1"/>
      <c r="Z1162" s="1">
        <f>Table19[[#This Row],[Quantity2]]*Table19[[#This Row],[U Cost]]</f>
        <v>0</v>
      </c>
      <c r="AB1162" s="1"/>
      <c r="AC1162" s="1"/>
      <c r="AD1162" s="1">
        <f t="shared" si="953"/>
        <v>0</v>
      </c>
      <c r="AE1162" s="1"/>
      <c r="AF1162" s="1">
        <f>SUM(Table19[[#This Row],[Total 
Paid]:[Shipping 
Charged]])</f>
        <v>0</v>
      </c>
      <c r="AG1162" s="1"/>
      <c r="AH1162" s="1"/>
      <c r="AI1162" s="1">
        <f t="shared" si="954"/>
        <v>0</v>
      </c>
      <c r="AK1162" s="1"/>
      <c r="AL1162" s="1"/>
      <c r="AM1162" s="1"/>
      <c r="AN1162" s="1"/>
      <c r="AP1162" s="30"/>
      <c r="AQ1162" s="1"/>
      <c r="AR1162" s="1">
        <f t="shared" si="964"/>
        <v>0</v>
      </c>
      <c r="AS1162" s="1"/>
      <c r="AT1162" s="1"/>
      <c r="AU1162" s="2">
        <f t="shared" si="955"/>
        <v>0</v>
      </c>
      <c r="AW1162" s="1"/>
      <c r="AX1162" s="1"/>
      <c r="AY1162" s="1"/>
      <c r="AZ1162" s="2">
        <f t="shared" si="960"/>
        <v>0</v>
      </c>
      <c r="BA1162" s="2">
        <f>SUM(AF1162,AH1162,-AZ1162,-Table19[[#This Row],[Sale Fee]])</f>
        <v>0</v>
      </c>
      <c r="BC1162" s="1"/>
      <c r="BD1162" s="1"/>
      <c r="BE1162" s="1"/>
    </row>
    <row r="1163" spans="1:57" x14ac:dyDescent="0.25">
      <c r="A1163" s="1"/>
      <c r="B1163" s="1"/>
      <c r="E1163" s="4"/>
      <c r="F1163" s="4"/>
      <c r="Q1163" s="1"/>
      <c r="R1163" s="1"/>
      <c r="S1163" s="1"/>
      <c r="U1163" s="1"/>
      <c r="V1163" s="1"/>
      <c r="W1163" s="1"/>
      <c r="X1163" s="1"/>
      <c r="Y1163" s="1"/>
      <c r="Z1163" s="1">
        <f>Table19[[#This Row],[Quantity2]]*Table19[[#This Row],[U Cost]]</f>
        <v>0</v>
      </c>
      <c r="AB1163" s="1"/>
      <c r="AC1163" s="1"/>
      <c r="AD1163" s="1">
        <f t="shared" si="953"/>
        <v>0</v>
      </c>
      <c r="AE1163" s="1"/>
      <c r="AF1163" s="1">
        <f>SUM(Table19[[#This Row],[Total 
Paid]:[Shipping 
Charged]])</f>
        <v>0</v>
      </c>
      <c r="AG1163" s="1"/>
      <c r="AH1163" s="1"/>
      <c r="AI1163" s="1">
        <f t="shared" si="954"/>
        <v>0</v>
      </c>
      <c r="AK1163" s="1"/>
      <c r="AL1163" s="1"/>
      <c r="AM1163" s="1"/>
      <c r="AN1163" s="1"/>
      <c r="AP1163" s="30"/>
      <c r="AQ1163" s="1"/>
      <c r="AR1163" s="1">
        <f t="shared" si="964"/>
        <v>0</v>
      </c>
      <c r="AS1163" s="1"/>
      <c r="AT1163" s="1"/>
      <c r="AU1163" s="2">
        <f t="shared" si="955"/>
        <v>0</v>
      </c>
      <c r="AW1163" s="1"/>
      <c r="AX1163" s="1"/>
      <c r="AY1163" s="1"/>
      <c r="AZ1163" s="2">
        <f t="shared" si="960"/>
        <v>0</v>
      </c>
      <c r="BA1163" s="2">
        <f>SUM(AF1163,AH1163,-AZ1163,-Table19[[#This Row],[Sale Fee]])</f>
        <v>0</v>
      </c>
      <c r="BC1163" s="1"/>
      <c r="BD1163" s="1"/>
      <c r="BE1163" s="1"/>
    </row>
    <row r="1164" spans="1:57" x14ac:dyDescent="0.25">
      <c r="A1164" s="1"/>
      <c r="B1164" s="1"/>
      <c r="E1164" s="4"/>
      <c r="F1164" s="4"/>
      <c r="Q1164" s="1"/>
      <c r="R1164" s="1"/>
      <c r="S1164" s="1"/>
      <c r="U1164" s="1"/>
      <c r="V1164" s="1"/>
      <c r="W1164" s="1"/>
      <c r="X1164" s="1"/>
      <c r="Y1164" s="1"/>
      <c r="Z1164" s="1">
        <f>Table19[[#This Row],[Quantity2]]*Table19[[#This Row],[U Cost]]</f>
        <v>0</v>
      </c>
      <c r="AB1164" s="1"/>
      <c r="AC1164" s="1"/>
      <c r="AD1164" s="1">
        <f t="shared" si="953"/>
        <v>0</v>
      </c>
      <c r="AE1164" s="1"/>
      <c r="AF1164" s="1">
        <f>SUM(Table19[[#This Row],[Total 
Paid]:[Shipping 
Charged]])</f>
        <v>0</v>
      </c>
      <c r="AG1164" s="1"/>
      <c r="AH1164" s="1"/>
      <c r="AI1164" s="1">
        <f t="shared" si="954"/>
        <v>0</v>
      </c>
      <c r="AK1164" s="1"/>
      <c r="AL1164" s="1"/>
      <c r="AM1164" s="1"/>
      <c r="AN1164" s="1"/>
      <c r="AP1164" s="30"/>
      <c r="AQ1164" s="1"/>
      <c r="AR1164" s="1">
        <f t="shared" si="964"/>
        <v>0</v>
      </c>
      <c r="AS1164" s="1"/>
      <c r="AT1164" s="1"/>
      <c r="AU1164" s="2">
        <f t="shared" si="955"/>
        <v>0</v>
      </c>
      <c r="AW1164" s="1"/>
      <c r="AX1164" s="1"/>
      <c r="AY1164" s="1"/>
      <c r="AZ1164" s="2">
        <f t="shared" si="960"/>
        <v>0</v>
      </c>
      <c r="BA1164" s="2">
        <f>SUM(AF1164,AH1164,-AZ1164,-Table19[[#This Row],[Sale Fee]])</f>
        <v>0</v>
      </c>
      <c r="BC1164" s="1"/>
      <c r="BD1164" s="1"/>
      <c r="BE1164" s="1"/>
    </row>
    <row r="1165" spans="1:57" x14ac:dyDescent="0.25">
      <c r="A1165" s="1"/>
      <c r="B1165" s="1"/>
      <c r="E1165" s="4"/>
      <c r="F1165" s="4"/>
      <c r="Q1165" s="1"/>
      <c r="R1165" s="1"/>
      <c r="S1165" s="1"/>
      <c r="U1165" s="1"/>
      <c r="V1165" s="1"/>
      <c r="W1165" s="1"/>
      <c r="X1165" s="1"/>
      <c r="Y1165" s="1"/>
      <c r="Z1165" s="1">
        <f>Table19[[#This Row],[Quantity2]]*Table19[[#This Row],[U Cost]]</f>
        <v>0</v>
      </c>
      <c r="AB1165" s="1"/>
      <c r="AC1165" s="1"/>
      <c r="AD1165" s="1">
        <f t="shared" si="953"/>
        <v>0</v>
      </c>
      <c r="AE1165" s="1"/>
      <c r="AF1165" s="1">
        <f>SUM(Table19[[#This Row],[Total 
Paid]:[Shipping 
Charged]])</f>
        <v>0</v>
      </c>
      <c r="AG1165" s="1"/>
      <c r="AH1165" s="1"/>
      <c r="AI1165" s="1">
        <f t="shared" si="954"/>
        <v>0</v>
      </c>
      <c r="AK1165" s="1"/>
      <c r="AL1165" s="1"/>
      <c r="AM1165" s="1"/>
      <c r="AN1165" s="1"/>
      <c r="AP1165" s="30"/>
      <c r="AQ1165" s="1"/>
      <c r="AR1165" s="1">
        <f t="shared" si="964"/>
        <v>0</v>
      </c>
      <c r="AS1165" s="1"/>
      <c r="AT1165" s="1"/>
      <c r="AU1165" s="2">
        <f t="shared" si="955"/>
        <v>0</v>
      </c>
      <c r="AW1165" s="1"/>
      <c r="AX1165" s="1"/>
      <c r="AY1165" s="1"/>
      <c r="AZ1165" s="2">
        <f t="shared" si="960"/>
        <v>0</v>
      </c>
      <c r="BA1165" s="2">
        <f>SUM(AF1165,AH1165,-AZ1165,-Table19[[#This Row],[Sale Fee]])</f>
        <v>0</v>
      </c>
      <c r="BC1165" s="1"/>
      <c r="BD1165" s="1"/>
      <c r="BE1165" s="1"/>
    </row>
    <row r="1166" spans="1:57" x14ac:dyDescent="0.25">
      <c r="A1166" s="1"/>
      <c r="B1166" s="1"/>
      <c r="E1166" s="4"/>
      <c r="F1166" s="4"/>
      <c r="Q1166" s="1"/>
      <c r="R1166" s="1"/>
      <c r="S1166" s="1"/>
      <c r="U1166" s="1"/>
      <c r="V1166" s="1"/>
      <c r="W1166" s="1"/>
      <c r="X1166" s="1"/>
      <c r="Y1166" s="1"/>
      <c r="Z1166" s="1">
        <f>Table19[[#This Row],[Quantity2]]*Table19[[#This Row],[U Cost]]</f>
        <v>0</v>
      </c>
      <c r="AB1166" s="1"/>
      <c r="AC1166" s="1"/>
      <c r="AD1166" s="1">
        <f t="shared" si="953"/>
        <v>0</v>
      </c>
      <c r="AE1166" s="1"/>
      <c r="AF1166" s="1">
        <f>SUM(Table19[[#This Row],[Total 
Paid]:[Shipping 
Charged]])</f>
        <v>0</v>
      </c>
      <c r="AG1166" s="1"/>
      <c r="AH1166" s="1"/>
      <c r="AI1166" s="1">
        <f t="shared" si="954"/>
        <v>0</v>
      </c>
      <c r="AK1166" s="1"/>
      <c r="AL1166" s="1"/>
      <c r="AM1166" s="1"/>
      <c r="AN1166" s="1"/>
      <c r="AP1166" s="30"/>
      <c r="AQ1166" s="1"/>
      <c r="AR1166" s="1">
        <f t="shared" si="964"/>
        <v>0</v>
      </c>
      <c r="AS1166" s="1"/>
      <c r="AT1166" s="1"/>
      <c r="AU1166" s="2">
        <f t="shared" si="955"/>
        <v>0</v>
      </c>
      <c r="AW1166" s="1"/>
      <c r="AX1166" s="1"/>
      <c r="AY1166" s="1"/>
      <c r="AZ1166" s="2">
        <f t="shared" si="960"/>
        <v>0</v>
      </c>
      <c r="BA1166" s="2">
        <f>SUM(AF1166,AH1166,-AZ1166,-Table19[[#This Row],[Sale Fee]])</f>
        <v>0</v>
      </c>
      <c r="BC1166" s="1"/>
      <c r="BD1166" s="1"/>
      <c r="BE1166" s="1"/>
    </row>
    <row r="1167" spans="1:57" x14ac:dyDescent="0.25">
      <c r="A1167" s="1"/>
      <c r="B1167" s="1"/>
      <c r="E1167" s="4"/>
      <c r="F1167" s="4"/>
      <c r="Q1167" s="1"/>
      <c r="R1167" s="1"/>
      <c r="S1167" s="1"/>
      <c r="U1167" s="1"/>
      <c r="V1167" s="1"/>
      <c r="W1167" s="1"/>
      <c r="X1167" s="1"/>
      <c r="Y1167" s="1"/>
      <c r="Z1167" s="1">
        <f>Table19[[#This Row],[Quantity2]]*Table19[[#This Row],[U Cost]]</f>
        <v>0</v>
      </c>
      <c r="AB1167" s="1"/>
      <c r="AC1167" s="1"/>
      <c r="AD1167" s="1">
        <f t="shared" si="953"/>
        <v>0</v>
      </c>
      <c r="AE1167" s="1"/>
      <c r="AF1167" s="1">
        <f>SUM(Table19[[#This Row],[Total 
Paid]:[Shipping 
Charged]])</f>
        <v>0</v>
      </c>
      <c r="AG1167" s="1"/>
      <c r="AH1167" s="1"/>
      <c r="AI1167" s="1">
        <f t="shared" si="954"/>
        <v>0</v>
      </c>
      <c r="AK1167" s="1"/>
      <c r="AL1167" s="1"/>
      <c r="AM1167" s="1"/>
      <c r="AN1167" s="1"/>
      <c r="AP1167" s="30"/>
      <c r="AQ1167" s="1"/>
      <c r="AR1167" s="1">
        <f t="shared" si="964"/>
        <v>0</v>
      </c>
      <c r="AS1167" s="1"/>
      <c r="AT1167" s="1"/>
      <c r="AU1167" s="2">
        <f t="shared" si="955"/>
        <v>0</v>
      </c>
      <c r="AW1167" s="1"/>
      <c r="AX1167" s="1"/>
      <c r="AY1167" s="1"/>
      <c r="AZ1167" s="2">
        <f t="shared" si="960"/>
        <v>0</v>
      </c>
      <c r="BA1167" s="2">
        <f>SUM(AF1167,AH1167,-AZ1167,-Table19[[#This Row],[Sale Fee]])</f>
        <v>0</v>
      </c>
      <c r="BC1167" s="1"/>
      <c r="BD1167" s="1"/>
      <c r="BE1167" s="1"/>
    </row>
    <row r="1168" spans="1:57" x14ac:dyDescent="0.25">
      <c r="A1168" s="1"/>
      <c r="B1168" s="1"/>
      <c r="E1168" s="4"/>
      <c r="F1168" s="4"/>
      <c r="Q1168" s="1"/>
      <c r="R1168" s="1"/>
      <c r="S1168" s="1"/>
      <c r="U1168" s="1"/>
      <c r="V1168" s="1"/>
      <c r="W1168" s="1"/>
      <c r="X1168" s="1"/>
      <c r="Y1168" s="1"/>
      <c r="Z1168" s="1">
        <f>Table19[[#This Row],[Quantity2]]*Table19[[#This Row],[U Cost]]</f>
        <v>0</v>
      </c>
      <c r="AB1168" s="1"/>
      <c r="AC1168" s="1"/>
      <c r="AD1168" s="1">
        <f t="shared" si="953"/>
        <v>0</v>
      </c>
      <c r="AE1168" s="1"/>
      <c r="AF1168" s="1">
        <f>SUM(Table19[[#This Row],[Total 
Paid]:[Shipping 
Charged]])</f>
        <v>0</v>
      </c>
      <c r="AG1168" s="1"/>
      <c r="AH1168" s="1"/>
      <c r="AI1168" s="1">
        <f t="shared" si="954"/>
        <v>0</v>
      </c>
      <c r="AK1168" s="1"/>
      <c r="AL1168" s="1"/>
      <c r="AM1168" s="1"/>
      <c r="AN1168" s="1"/>
      <c r="AP1168" s="30"/>
      <c r="AQ1168" s="1"/>
      <c r="AR1168" s="1">
        <f t="shared" si="964"/>
        <v>0</v>
      </c>
      <c r="AS1168" s="1"/>
      <c r="AT1168" s="1"/>
      <c r="AU1168" s="2">
        <f t="shared" si="955"/>
        <v>0</v>
      </c>
      <c r="AW1168" s="1"/>
      <c r="AX1168" s="1"/>
      <c r="AY1168" s="1"/>
      <c r="AZ1168" s="2">
        <f t="shared" si="960"/>
        <v>0</v>
      </c>
      <c r="BA1168" s="2">
        <f>SUM(AF1168,AH1168,-AZ1168,-Table19[[#This Row],[Sale Fee]])</f>
        <v>0</v>
      </c>
      <c r="BC1168" s="1"/>
      <c r="BD1168" s="1"/>
      <c r="BE1168" s="1"/>
    </row>
    <row r="1169" spans="1:59" x14ac:dyDescent="0.25">
      <c r="A1169" s="1"/>
      <c r="B1169" s="1"/>
      <c r="E1169" s="4"/>
      <c r="F1169" s="4"/>
      <c r="Q1169" s="1"/>
      <c r="R1169" s="1"/>
      <c r="S1169" s="1"/>
      <c r="U1169" s="1"/>
      <c r="V1169" s="1"/>
      <c r="W1169" s="1"/>
      <c r="X1169" s="1"/>
      <c r="Y1169" s="1"/>
      <c r="Z1169" s="1">
        <f>Table19[[#This Row],[Quantity2]]*Table19[[#This Row],[U Cost]]</f>
        <v>0</v>
      </c>
      <c r="AB1169" s="1"/>
      <c r="AC1169" s="1"/>
      <c r="AD1169" s="1">
        <f t="shared" si="953"/>
        <v>0</v>
      </c>
      <c r="AE1169" s="1"/>
      <c r="AF1169" s="1">
        <f>SUM(Table19[[#This Row],[Total 
Paid]:[Shipping 
Charged]])</f>
        <v>0</v>
      </c>
      <c r="AG1169" s="1"/>
      <c r="AH1169" s="1"/>
      <c r="AI1169" s="1">
        <f t="shared" si="954"/>
        <v>0</v>
      </c>
      <c r="AK1169" s="1"/>
      <c r="AL1169" s="1"/>
      <c r="AM1169" s="1"/>
      <c r="AN1169" s="1"/>
      <c r="AP1169" s="30"/>
      <c r="AQ1169" s="1"/>
      <c r="AR1169" s="1">
        <f t="shared" si="964"/>
        <v>0</v>
      </c>
      <c r="AS1169" s="1"/>
      <c r="AT1169" s="1"/>
      <c r="AU1169" s="2">
        <f t="shared" si="955"/>
        <v>0</v>
      </c>
      <c r="AW1169" s="1"/>
      <c r="AX1169" s="1"/>
      <c r="AY1169" s="1"/>
      <c r="AZ1169" s="2">
        <f t="shared" si="960"/>
        <v>0</v>
      </c>
      <c r="BA1169" s="2">
        <f>SUM(AF1169,AH1169,-AZ1169,-Table19[[#This Row],[Sale Fee]])</f>
        <v>0</v>
      </c>
      <c r="BC1169" s="1"/>
      <c r="BD1169" s="1"/>
      <c r="BE1169" s="1"/>
    </row>
    <row r="1170" spans="1:59" x14ac:dyDescent="0.25">
      <c r="A1170" s="1"/>
      <c r="B1170" s="1"/>
      <c r="E1170" s="4"/>
      <c r="F1170" s="4"/>
      <c r="Q1170" s="1"/>
      <c r="R1170" s="1"/>
      <c r="S1170" s="1"/>
      <c r="U1170" s="1"/>
      <c r="V1170" s="1"/>
      <c r="W1170" s="1"/>
      <c r="X1170" s="1"/>
      <c r="Y1170" s="1"/>
      <c r="Z1170" s="1">
        <f>Table19[[#This Row],[Quantity2]]*Table19[[#This Row],[U Cost]]</f>
        <v>0</v>
      </c>
      <c r="AB1170" s="1"/>
      <c r="AC1170" s="1"/>
      <c r="AD1170" s="1">
        <f t="shared" si="953"/>
        <v>0</v>
      </c>
      <c r="AE1170" s="1"/>
      <c r="AF1170" s="1">
        <f>SUM(Table19[[#This Row],[Total 
Paid]:[Shipping 
Charged]])</f>
        <v>0</v>
      </c>
      <c r="AG1170" s="1"/>
      <c r="AH1170" s="1"/>
      <c r="AI1170" s="1">
        <f t="shared" si="954"/>
        <v>0</v>
      </c>
      <c r="AK1170" s="1"/>
      <c r="AL1170" s="1"/>
      <c r="AM1170" s="1"/>
      <c r="AN1170" s="1"/>
      <c r="AP1170" s="30"/>
      <c r="AQ1170" s="1"/>
      <c r="AR1170" s="1">
        <f t="shared" si="964"/>
        <v>0</v>
      </c>
      <c r="AS1170" s="1"/>
      <c r="AT1170" s="1"/>
      <c r="AU1170" s="2">
        <f t="shared" si="955"/>
        <v>0</v>
      </c>
      <c r="AW1170" s="1"/>
      <c r="AX1170" s="1"/>
      <c r="AY1170" s="1"/>
      <c r="AZ1170" s="2">
        <f t="shared" si="960"/>
        <v>0</v>
      </c>
      <c r="BA1170" s="2">
        <f>SUM(AF1170,AH1170,-AZ1170,-Table19[[#This Row],[Sale Fee]])</f>
        <v>0</v>
      </c>
      <c r="BC1170" s="1"/>
      <c r="BD1170" s="1"/>
      <c r="BE1170" s="1"/>
    </row>
    <row r="1171" spans="1:59" x14ac:dyDescent="0.25">
      <c r="A1171" s="1"/>
      <c r="B1171" s="1"/>
      <c r="E1171" s="4"/>
      <c r="F1171" s="4"/>
      <c r="Q1171" s="1"/>
      <c r="R1171" s="1"/>
      <c r="S1171" s="1"/>
      <c r="U1171" s="1"/>
      <c r="V1171" s="1"/>
      <c r="W1171" s="1"/>
      <c r="X1171" s="1"/>
      <c r="Y1171" s="1"/>
      <c r="Z1171" s="1">
        <f>Table19[[#This Row],[Quantity2]]*Table19[[#This Row],[U Cost]]</f>
        <v>0</v>
      </c>
      <c r="AB1171" s="1"/>
      <c r="AC1171" s="1"/>
      <c r="AD1171" s="1">
        <f t="shared" si="953"/>
        <v>0</v>
      </c>
      <c r="AE1171" s="1"/>
      <c r="AF1171" s="1">
        <f>SUM(Table19[[#This Row],[Total 
Paid]:[Shipping 
Charged]])</f>
        <v>0</v>
      </c>
      <c r="AG1171" s="1"/>
      <c r="AH1171" s="1"/>
      <c r="AI1171" s="1">
        <f t="shared" si="954"/>
        <v>0</v>
      </c>
      <c r="AK1171" s="1"/>
      <c r="AL1171" s="1"/>
      <c r="AM1171" s="1"/>
      <c r="AN1171" s="1"/>
      <c r="AP1171" s="30"/>
      <c r="AQ1171" s="1"/>
      <c r="AR1171" s="1">
        <f t="shared" si="964"/>
        <v>0</v>
      </c>
      <c r="AS1171" s="1"/>
      <c r="AT1171" s="1"/>
      <c r="AU1171" s="2">
        <f t="shared" si="955"/>
        <v>0</v>
      </c>
      <c r="AW1171" s="1"/>
      <c r="AX1171" s="1"/>
      <c r="AY1171" s="1"/>
      <c r="AZ1171" s="2">
        <f t="shared" si="960"/>
        <v>0</v>
      </c>
      <c r="BA1171" s="2">
        <f>SUM(AF1171,AH1171,-AZ1171,-Table19[[#This Row],[Sale Fee]])</f>
        <v>0</v>
      </c>
      <c r="BC1171" s="1"/>
      <c r="BD1171" s="1"/>
      <c r="BE1171" s="1"/>
    </row>
    <row r="1172" spans="1:59" x14ac:dyDescent="0.25">
      <c r="A1172" s="1"/>
      <c r="B1172" s="1"/>
      <c r="E1172" s="4"/>
      <c r="F1172" s="4"/>
      <c r="Q1172" s="1"/>
      <c r="R1172" s="1"/>
      <c r="S1172" s="1"/>
      <c r="U1172" s="1"/>
      <c r="V1172" s="1"/>
      <c r="W1172" s="1"/>
      <c r="X1172" s="1"/>
      <c r="Y1172" s="1"/>
      <c r="Z1172" s="1">
        <f>Table19[[#This Row],[Quantity2]]*Table19[[#This Row],[U Cost]]</f>
        <v>0</v>
      </c>
      <c r="AB1172" s="1"/>
      <c r="AC1172" s="1"/>
      <c r="AD1172" s="1">
        <f t="shared" si="953"/>
        <v>0</v>
      </c>
      <c r="AE1172" s="1"/>
      <c r="AF1172" s="1">
        <f>SUM(Table19[[#This Row],[Total 
Paid]:[Shipping 
Charged]])</f>
        <v>0</v>
      </c>
      <c r="AG1172" s="1"/>
      <c r="AH1172" s="1"/>
      <c r="AI1172" s="1">
        <f t="shared" si="954"/>
        <v>0</v>
      </c>
      <c r="AK1172" s="1"/>
      <c r="AL1172" s="1"/>
      <c r="AM1172" s="1"/>
      <c r="AN1172" s="1"/>
      <c r="AP1172" s="30"/>
      <c r="AQ1172" s="1"/>
      <c r="AR1172" s="1">
        <f t="shared" si="964"/>
        <v>0</v>
      </c>
      <c r="AS1172" s="1"/>
      <c r="AT1172" s="1"/>
      <c r="AU1172" s="2">
        <f t="shared" si="955"/>
        <v>0</v>
      </c>
      <c r="AW1172" s="1"/>
      <c r="AX1172" s="1"/>
      <c r="AY1172" s="1"/>
      <c r="AZ1172" s="2">
        <f t="shared" si="960"/>
        <v>0</v>
      </c>
      <c r="BA1172" s="2">
        <f>SUM(AF1172,AH1172,-AZ1172,-Table19[[#This Row],[Sale Fee]])</f>
        <v>0</v>
      </c>
      <c r="BC1172" s="1"/>
      <c r="BD1172" s="1"/>
      <c r="BE1172" s="1"/>
      <c r="BG1172" s="4"/>
    </row>
    <row r="1173" spans="1:59" x14ac:dyDescent="0.25">
      <c r="A1173" s="1"/>
      <c r="B1173" s="1"/>
      <c r="E1173" s="4"/>
      <c r="F1173" s="4"/>
      <c r="Q1173" s="1"/>
      <c r="R1173" s="1"/>
      <c r="S1173" s="1"/>
      <c r="U1173" s="1"/>
      <c r="V1173" s="1"/>
      <c r="W1173" s="1"/>
      <c r="X1173" s="1"/>
      <c r="Y1173" s="1"/>
      <c r="Z1173" s="1">
        <f>Table19[[#This Row],[Quantity2]]*Table19[[#This Row],[U Cost]]</f>
        <v>0</v>
      </c>
      <c r="AB1173" s="1"/>
      <c r="AC1173" s="1"/>
      <c r="AD1173" s="1">
        <f t="shared" si="953"/>
        <v>0</v>
      </c>
      <c r="AE1173" s="1"/>
      <c r="AF1173" s="1">
        <f>SUM(Table19[[#This Row],[Total 
Paid]:[Shipping 
Charged]])</f>
        <v>0</v>
      </c>
      <c r="AG1173" s="1"/>
      <c r="AH1173" s="1"/>
      <c r="AI1173" s="1">
        <f t="shared" si="954"/>
        <v>0</v>
      </c>
      <c r="AK1173" s="1"/>
      <c r="AL1173" s="1"/>
      <c r="AM1173" s="1"/>
      <c r="AN1173" s="1"/>
      <c r="AP1173" s="30"/>
      <c r="AQ1173" s="1"/>
      <c r="AR1173" s="1">
        <f t="shared" si="964"/>
        <v>0</v>
      </c>
      <c r="AS1173" s="1"/>
      <c r="AT1173" s="1"/>
      <c r="AU1173" s="2">
        <f t="shared" si="955"/>
        <v>0</v>
      </c>
      <c r="AW1173" s="1"/>
      <c r="AX1173" s="1"/>
      <c r="AY1173" s="1"/>
      <c r="AZ1173" s="2">
        <f t="shared" si="960"/>
        <v>0</v>
      </c>
      <c r="BA1173" s="2">
        <f>SUM(AF1173,AH1173,-AZ1173,-Table19[[#This Row],[Sale Fee]])</f>
        <v>0</v>
      </c>
      <c r="BC1173" s="1"/>
      <c r="BD1173" s="1"/>
      <c r="BE1173" s="1"/>
    </row>
    <row r="1174" spans="1:59" x14ac:dyDescent="0.25">
      <c r="A1174" s="1"/>
      <c r="B1174" s="1"/>
      <c r="E1174" s="4"/>
      <c r="F1174" s="4"/>
      <c r="Q1174" s="1"/>
      <c r="R1174" s="1"/>
      <c r="S1174" s="1"/>
      <c r="U1174" s="1"/>
      <c r="V1174" s="1"/>
      <c r="W1174" s="1"/>
      <c r="X1174" s="1"/>
      <c r="Y1174" s="1"/>
      <c r="Z1174" s="1">
        <f>Table19[[#This Row],[Quantity2]]*Table19[[#This Row],[U Cost]]</f>
        <v>0</v>
      </c>
      <c r="AB1174" s="1"/>
      <c r="AC1174" s="1"/>
      <c r="AD1174" s="1">
        <f t="shared" si="953"/>
        <v>0</v>
      </c>
      <c r="AE1174" s="1"/>
      <c r="AF1174" s="1">
        <f>SUM(Table19[[#This Row],[Total 
Paid]:[Shipping 
Charged]])</f>
        <v>0</v>
      </c>
      <c r="AG1174" s="1"/>
      <c r="AH1174" s="1"/>
      <c r="AI1174" s="1">
        <f t="shared" si="954"/>
        <v>0</v>
      </c>
      <c r="AK1174" s="1"/>
      <c r="AL1174" s="1"/>
      <c r="AM1174" s="1"/>
      <c r="AN1174" s="1"/>
      <c r="AP1174" s="30"/>
      <c r="AQ1174" s="1"/>
      <c r="AR1174" s="1">
        <f t="shared" si="964"/>
        <v>0</v>
      </c>
      <c r="AS1174" s="1"/>
      <c r="AT1174" s="1"/>
      <c r="AU1174" s="2">
        <f t="shared" si="955"/>
        <v>0</v>
      </c>
      <c r="AW1174" s="1"/>
      <c r="AX1174" s="1"/>
      <c r="AY1174" s="1"/>
      <c r="AZ1174" s="2">
        <f t="shared" si="960"/>
        <v>0</v>
      </c>
      <c r="BA1174" s="2">
        <f>SUM(AF1174,AH1174,-AZ1174,-Table19[[#This Row],[Sale Fee]])</f>
        <v>0</v>
      </c>
      <c r="BC1174" s="1"/>
      <c r="BD1174" s="1"/>
      <c r="BE1174" s="1"/>
    </row>
    <row r="1175" spans="1:59" x14ac:dyDescent="0.25">
      <c r="A1175" s="1"/>
      <c r="B1175" s="1"/>
      <c r="E1175" s="4"/>
      <c r="F1175" s="4"/>
      <c r="Q1175" s="1"/>
      <c r="R1175" s="1"/>
      <c r="S1175" s="1"/>
      <c r="U1175" s="1"/>
      <c r="V1175" s="1"/>
      <c r="W1175" s="1"/>
      <c r="X1175" s="1"/>
      <c r="Y1175" s="1"/>
      <c r="Z1175" s="1">
        <f>Table19[[#This Row],[Quantity2]]*Table19[[#This Row],[U Cost]]</f>
        <v>0</v>
      </c>
      <c r="AB1175" s="1"/>
      <c r="AC1175" s="1"/>
      <c r="AD1175" s="1">
        <f t="shared" ref="AD1175:AD1238" si="965">AC1175*AB1175</f>
        <v>0</v>
      </c>
      <c r="AE1175" s="1"/>
      <c r="AF1175" s="1">
        <f>SUM(Table19[[#This Row],[Total 
Paid]:[Shipping 
Charged]])</f>
        <v>0</v>
      </c>
      <c r="AG1175" s="1"/>
      <c r="AH1175" s="1"/>
      <c r="AI1175" s="1">
        <f t="shared" ref="AI1175:AI1238" si="966">SUM(AF1175,AG1175,AH1175)</f>
        <v>0</v>
      </c>
      <c r="AK1175" s="1"/>
      <c r="AL1175" s="1"/>
      <c r="AM1175" s="1"/>
      <c r="AN1175" s="1"/>
      <c r="AP1175" s="30"/>
      <c r="AQ1175" s="1"/>
      <c r="AR1175" s="1">
        <f t="shared" si="964"/>
        <v>0</v>
      </c>
      <c r="AS1175" s="1"/>
      <c r="AT1175" s="1"/>
      <c r="AU1175" s="2">
        <f t="shared" ref="AU1175:AU1238" si="967">SUM(AR1175:AT1175)</f>
        <v>0</v>
      </c>
      <c r="AW1175" s="1"/>
      <c r="AX1175" s="1"/>
      <c r="AY1175" s="1"/>
      <c r="AZ1175" s="2">
        <f t="shared" si="960"/>
        <v>0</v>
      </c>
      <c r="BA1175" s="2">
        <f>SUM(AF1175,AH1175,-AZ1175,-Table19[[#This Row],[Sale Fee]])</f>
        <v>0</v>
      </c>
      <c r="BC1175" s="1"/>
      <c r="BD1175" s="1"/>
      <c r="BE1175" s="1"/>
    </row>
    <row r="1176" spans="1:59" x14ac:dyDescent="0.25">
      <c r="A1176" s="1"/>
      <c r="B1176" s="1"/>
      <c r="E1176" s="4"/>
      <c r="F1176" s="4"/>
      <c r="Q1176" s="1"/>
      <c r="R1176" s="1"/>
      <c r="S1176" s="1"/>
      <c r="U1176" s="1"/>
      <c r="V1176" s="1"/>
      <c r="W1176" s="1"/>
      <c r="X1176" s="1"/>
      <c r="Y1176" s="1"/>
      <c r="Z1176" s="1">
        <f>Table19[[#This Row],[Quantity2]]*Table19[[#This Row],[U Cost]]</f>
        <v>0</v>
      </c>
      <c r="AB1176" s="1"/>
      <c r="AC1176" s="1"/>
      <c r="AD1176" s="1">
        <f t="shared" si="965"/>
        <v>0</v>
      </c>
      <c r="AE1176" s="1"/>
      <c r="AF1176" s="1">
        <f>SUM(Table19[[#This Row],[Total 
Paid]:[Shipping 
Charged]])</f>
        <v>0</v>
      </c>
      <c r="AG1176" s="1"/>
      <c r="AH1176" s="1"/>
      <c r="AI1176" s="1">
        <f t="shared" si="966"/>
        <v>0</v>
      </c>
      <c r="AK1176" s="1"/>
      <c r="AL1176" s="1"/>
      <c r="AM1176" s="1"/>
      <c r="AN1176" s="1"/>
      <c r="AP1176" s="30"/>
      <c r="AQ1176" s="1"/>
      <c r="AR1176" s="1">
        <f t="shared" si="964"/>
        <v>0</v>
      </c>
      <c r="AS1176" s="1"/>
      <c r="AT1176" s="1"/>
      <c r="AU1176" s="2">
        <f t="shared" si="967"/>
        <v>0</v>
      </c>
      <c r="AW1176" s="1"/>
      <c r="AX1176" s="1"/>
      <c r="AY1176" s="1"/>
      <c r="AZ1176" s="2">
        <f t="shared" si="960"/>
        <v>0</v>
      </c>
      <c r="BA1176" s="2">
        <f>SUM(AF1176,AH1176,-AZ1176,-Table19[[#This Row],[Sale Fee]])</f>
        <v>0</v>
      </c>
      <c r="BC1176" s="1"/>
      <c r="BD1176" s="1"/>
      <c r="BE1176" s="1"/>
    </row>
    <row r="1177" spans="1:59" x14ac:dyDescent="0.25">
      <c r="A1177" s="1"/>
      <c r="B1177" s="1"/>
      <c r="E1177" s="4"/>
      <c r="F1177" s="4"/>
      <c r="Q1177" s="1"/>
      <c r="R1177" s="1"/>
      <c r="S1177" s="1"/>
      <c r="U1177" s="1"/>
      <c r="V1177" s="1"/>
      <c r="W1177" s="1"/>
      <c r="X1177" s="1"/>
      <c r="Y1177" s="1"/>
      <c r="Z1177" s="1">
        <f>Table19[[#This Row],[Quantity2]]*Table19[[#This Row],[U Cost]]</f>
        <v>0</v>
      </c>
      <c r="AB1177" s="1"/>
      <c r="AC1177" s="1"/>
      <c r="AD1177" s="1">
        <f t="shared" si="965"/>
        <v>0</v>
      </c>
      <c r="AE1177" s="1"/>
      <c r="AF1177" s="1">
        <f>SUM(Table19[[#This Row],[Total 
Paid]:[Shipping 
Charged]])</f>
        <v>0</v>
      </c>
      <c r="AG1177" s="1"/>
      <c r="AH1177" s="1"/>
      <c r="AI1177" s="1">
        <f t="shared" si="966"/>
        <v>0</v>
      </c>
      <c r="AK1177" s="1"/>
      <c r="AL1177" s="1"/>
      <c r="AM1177" s="1"/>
      <c r="AN1177" s="1"/>
      <c r="AP1177" s="30"/>
      <c r="AQ1177" s="1"/>
      <c r="AR1177" s="1">
        <f t="shared" si="964"/>
        <v>0</v>
      </c>
      <c r="AS1177" s="1"/>
      <c r="AT1177" s="1"/>
      <c r="AU1177" s="2">
        <f t="shared" si="967"/>
        <v>0</v>
      </c>
      <c r="AW1177" s="1"/>
      <c r="AX1177" s="1"/>
      <c r="AY1177" s="1"/>
      <c r="AZ1177" s="2">
        <f t="shared" si="960"/>
        <v>0</v>
      </c>
      <c r="BA1177" s="2">
        <f>SUM(AF1177,AH1177,-AZ1177,-Table19[[#This Row],[Sale Fee]])</f>
        <v>0</v>
      </c>
      <c r="BC1177" s="1"/>
      <c r="BD1177" s="1"/>
      <c r="BE1177" s="1"/>
    </row>
    <row r="1178" spans="1:59" x14ac:dyDescent="0.25">
      <c r="A1178" s="1"/>
      <c r="B1178" s="1"/>
      <c r="E1178" s="4"/>
      <c r="F1178" s="4"/>
      <c r="Q1178" s="1"/>
      <c r="R1178" s="1"/>
      <c r="S1178" s="1"/>
      <c r="U1178" s="1"/>
      <c r="V1178" s="1"/>
      <c r="W1178" s="1"/>
      <c r="X1178" s="1"/>
      <c r="Y1178" s="1"/>
      <c r="Z1178" s="1">
        <f>Table19[[#This Row],[Quantity2]]*Table19[[#This Row],[U Cost]]</f>
        <v>0</v>
      </c>
      <c r="AB1178" s="1"/>
      <c r="AC1178" s="1"/>
      <c r="AD1178" s="1">
        <f t="shared" si="965"/>
        <v>0</v>
      </c>
      <c r="AE1178" s="1"/>
      <c r="AF1178" s="1">
        <f>SUM(Table19[[#This Row],[Total 
Paid]:[Shipping 
Charged]])</f>
        <v>0</v>
      </c>
      <c r="AG1178" s="1"/>
      <c r="AH1178" s="1"/>
      <c r="AI1178" s="1">
        <f t="shared" si="966"/>
        <v>0</v>
      </c>
      <c r="AK1178" s="1"/>
      <c r="AL1178" s="1"/>
      <c r="AM1178" s="1"/>
      <c r="AN1178" s="1"/>
      <c r="AP1178" s="30"/>
      <c r="AQ1178" s="1"/>
      <c r="AR1178" s="1">
        <f t="shared" si="964"/>
        <v>0</v>
      </c>
      <c r="AS1178" s="1"/>
      <c r="AT1178" s="1"/>
      <c r="AU1178" s="2">
        <f t="shared" si="967"/>
        <v>0</v>
      </c>
      <c r="AW1178" s="1"/>
      <c r="AX1178" s="1"/>
      <c r="AY1178" s="1"/>
      <c r="AZ1178" s="2">
        <f t="shared" si="960"/>
        <v>0</v>
      </c>
      <c r="BA1178" s="2">
        <f>SUM(AF1178,AH1178,-AZ1178,-Table19[[#This Row],[Sale Fee]])</f>
        <v>0</v>
      </c>
      <c r="BC1178" s="1"/>
      <c r="BD1178" s="1"/>
      <c r="BE1178" s="1"/>
    </row>
    <row r="1179" spans="1:59" x14ac:dyDescent="0.25">
      <c r="A1179" s="1"/>
      <c r="B1179" s="1"/>
      <c r="E1179" s="4"/>
      <c r="F1179" s="4"/>
      <c r="Q1179" s="1"/>
      <c r="R1179" s="1"/>
      <c r="S1179" s="1"/>
      <c r="U1179" s="1"/>
      <c r="V1179" s="1"/>
      <c r="W1179" s="1"/>
      <c r="X1179" s="1"/>
      <c r="Y1179" s="1"/>
      <c r="Z1179" s="1">
        <f>Table19[[#This Row],[Quantity2]]*Table19[[#This Row],[U Cost]]</f>
        <v>0</v>
      </c>
      <c r="AB1179" s="1"/>
      <c r="AC1179" s="1"/>
      <c r="AD1179" s="1">
        <f t="shared" si="965"/>
        <v>0</v>
      </c>
      <c r="AE1179" s="1"/>
      <c r="AF1179" s="1">
        <f>SUM(Table19[[#This Row],[Total 
Paid]:[Shipping 
Charged]])</f>
        <v>0</v>
      </c>
      <c r="AG1179" s="1"/>
      <c r="AH1179" s="1"/>
      <c r="AI1179" s="1">
        <f t="shared" si="966"/>
        <v>0</v>
      </c>
      <c r="AK1179" s="1"/>
      <c r="AL1179" s="1"/>
      <c r="AM1179" s="1"/>
      <c r="AN1179" s="1"/>
      <c r="AP1179" s="30"/>
      <c r="AQ1179" s="1"/>
      <c r="AR1179" s="1">
        <f t="shared" si="964"/>
        <v>0</v>
      </c>
      <c r="AS1179" s="1"/>
      <c r="AT1179" s="1"/>
      <c r="AU1179" s="2">
        <f t="shared" si="967"/>
        <v>0</v>
      </c>
      <c r="AW1179" s="1"/>
      <c r="AX1179" s="1"/>
      <c r="AY1179" s="1"/>
      <c r="AZ1179" s="2">
        <f t="shared" si="960"/>
        <v>0</v>
      </c>
      <c r="BA1179" s="2">
        <f>SUM(AF1179,AH1179,-AZ1179,-Table19[[#This Row],[Sale Fee]])</f>
        <v>0</v>
      </c>
      <c r="BC1179" s="1"/>
      <c r="BD1179" s="1"/>
      <c r="BE1179" s="1"/>
    </row>
    <row r="1180" spans="1:59" x14ac:dyDescent="0.25">
      <c r="A1180" s="1"/>
      <c r="B1180" s="1"/>
      <c r="E1180" s="4"/>
      <c r="F1180" s="4"/>
      <c r="Q1180" s="1"/>
      <c r="R1180" s="1"/>
      <c r="S1180" s="1"/>
      <c r="U1180" s="1"/>
      <c r="V1180" s="1"/>
      <c r="W1180" s="1"/>
      <c r="X1180" s="1"/>
      <c r="Y1180" s="1"/>
      <c r="Z1180" s="1">
        <f>Table19[[#This Row],[Quantity2]]*Table19[[#This Row],[U Cost]]</f>
        <v>0</v>
      </c>
      <c r="AB1180" s="1"/>
      <c r="AC1180" s="1"/>
      <c r="AD1180" s="1">
        <f t="shared" si="965"/>
        <v>0</v>
      </c>
      <c r="AE1180" s="1"/>
      <c r="AF1180" s="1">
        <f>SUM(Table19[[#This Row],[Total 
Paid]:[Shipping 
Charged]])</f>
        <v>0</v>
      </c>
      <c r="AG1180" s="1"/>
      <c r="AH1180" s="1"/>
      <c r="AI1180" s="1">
        <f t="shared" si="966"/>
        <v>0</v>
      </c>
      <c r="AK1180" s="1"/>
      <c r="AL1180" s="1"/>
      <c r="AM1180" s="1"/>
      <c r="AN1180" s="1"/>
      <c r="AP1180" s="30"/>
      <c r="AQ1180" s="1"/>
      <c r="AR1180" s="1">
        <f t="shared" si="964"/>
        <v>0</v>
      </c>
      <c r="AS1180" s="1"/>
      <c r="AT1180" s="1"/>
      <c r="AU1180" s="2">
        <f t="shared" si="967"/>
        <v>0</v>
      </c>
      <c r="AW1180" s="1"/>
      <c r="AX1180" s="1"/>
      <c r="AY1180" s="1"/>
      <c r="AZ1180" s="2">
        <f t="shared" si="960"/>
        <v>0</v>
      </c>
      <c r="BA1180" s="2">
        <f>SUM(AF1180,AH1180,-AZ1180,-Table19[[#This Row],[Sale Fee]])</f>
        <v>0</v>
      </c>
      <c r="BC1180" s="1"/>
      <c r="BD1180" s="1"/>
      <c r="BE1180" s="1"/>
    </row>
    <row r="1181" spans="1:59" x14ac:dyDescent="0.25">
      <c r="A1181" s="1"/>
      <c r="B1181" s="1"/>
      <c r="E1181" s="4"/>
      <c r="F1181" s="4"/>
      <c r="Q1181" s="1"/>
      <c r="R1181" s="1"/>
      <c r="S1181" s="1"/>
      <c r="U1181" s="1"/>
      <c r="V1181" s="1"/>
      <c r="W1181" s="1"/>
      <c r="X1181" s="1"/>
      <c r="Y1181" s="1"/>
      <c r="Z1181" s="1">
        <f>Table19[[#This Row],[Quantity2]]*Table19[[#This Row],[U Cost]]</f>
        <v>0</v>
      </c>
      <c r="AB1181" s="1"/>
      <c r="AC1181" s="1"/>
      <c r="AD1181" s="1">
        <f t="shared" si="965"/>
        <v>0</v>
      </c>
      <c r="AE1181" s="1"/>
      <c r="AF1181" s="1">
        <f>SUM(Table19[[#This Row],[Total 
Paid]:[Shipping 
Charged]])</f>
        <v>0</v>
      </c>
      <c r="AG1181" s="1"/>
      <c r="AH1181" s="1"/>
      <c r="AI1181" s="1">
        <f t="shared" si="966"/>
        <v>0</v>
      </c>
      <c r="AK1181" s="1"/>
      <c r="AL1181" s="1"/>
      <c r="AM1181" s="1"/>
      <c r="AN1181" s="1"/>
      <c r="AP1181" s="30"/>
      <c r="AQ1181" s="1"/>
      <c r="AR1181" s="1">
        <f t="shared" si="964"/>
        <v>0</v>
      </c>
      <c r="AS1181" s="1"/>
      <c r="AT1181" s="1"/>
      <c r="AU1181" s="2">
        <f t="shared" si="967"/>
        <v>0</v>
      </c>
      <c r="AW1181" s="1"/>
      <c r="AX1181" s="1"/>
      <c r="AY1181" s="1"/>
      <c r="AZ1181" s="2">
        <f t="shared" si="960"/>
        <v>0</v>
      </c>
      <c r="BA1181" s="2">
        <f>SUM(AF1181,AH1181,-AZ1181,-Table19[[#This Row],[Sale Fee]])</f>
        <v>0</v>
      </c>
      <c r="BC1181" s="1"/>
      <c r="BD1181" s="1"/>
      <c r="BE1181" s="1"/>
    </row>
    <row r="1182" spans="1:59" x14ac:dyDescent="0.25">
      <c r="A1182" s="1"/>
      <c r="B1182" s="1"/>
      <c r="E1182" s="4"/>
      <c r="F1182" s="4"/>
      <c r="Q1182" s="1"/>
      <c r="R1182" s="1"/>
      <c r="S1182" s="1"/>
      <c r="U1182" s="1"/>
      <c r="V1182" s="1"/>
      <c r="W1182" s="1"/>
      <c r="X1182" s="1"/>
      <c r="Y1182" s="1"/>
      <c r="Z1182" s="1">
        <f>Table19[[#This Row],[Quantity2]]*Table19[[#This Row],[U Cost]]</f>
        <v>0</v>
      </c>
      <c r="AB1182" s="1"/>
      <c r="AC1182" s="1"/>
      <c r="AD1182" s="1">
        <f t="shared" si="965"/>
        <v>0</v>
      </c>
      <c r="AE1182" s="1"/>
      <c r="AF1182" s="1">
        <f>SUM(Table19[[#This Row],[Total 
Paid]:[Shipping 
Charged]])</f>
        <v>0</v>
      </c>
      <c r="AG1182" s="1"/>
      <c r="AH1182" s="1"/>
      <c r="AI1182" s="1">
        <f t="shared" si="966"/>
        <v>0</v>
      </c>
      <c r="AK1182" s="1"/>
      <c r="AL1182" s="1"/>
      <c r="AM1182" s="1"/>
      <c r="AN1182" s="1"/>
      <c r="AP1182" s="30"/>
      <c r="AQ1182" s="1"/>
      <c r="AR1182" s="1">
        <f t="shared" si="964"/>
        <v>0</v>
      </c>
      <c r="AS1182" s="1"/>
      <c r="AT1182" s="1"/>
      <c r="AU1182" s="2">
        <f t="shared" si="967"/>
        <v>0</v>
      </c>
      <c r="AW1182" s="1"/>
      <c r="AX1182" s="1"/>
      <c r="AY1182" s="1"/>
      <c r="AZ1182" s="2">
        <f t="shared" si="960"/>
        <v>0</v>
      </c>
      <c r="BA1182" s="2">
        <f>SUM(AF1182,AH1182,-AZ1182,-Table19[[#This Row],[Sale Fee]])</f>
        <v>0</v>
      </c>
      <c r="BC1182" s="1"/>
      <c r="BD1182" s="1"/>
      <c r="BE1182" s="1"/>
    </row>
    <row r="1183" spans="1:59" x14ac:dyDescent="0.25">
      <c r="A1183" s="1"/>
      <c r="B1183" s="1"/>
      <c r="E1183" s="4"/>
      <c r="F1183" s="4"/>
      <c r="Q1183" s="1"/>
      <c r="R1183" s="1"/>
      <c r="S1183" s="1"/>
      <c r="U1183" s="1"/>
      <c r="V1183" s="1"/>
      <c r="W1183" s="1"/>
      <c r="X1183" s="1"/>
      <c r="Y1183" s="1"/>
      <c r="Z1183" s="1">
        <f>Table19[[#This Row],[Quantity2]]*Table19[[#This Row],[U Cost]]</f>
        <v>0</v>
      </c>
      <c r="AB1183" s="1"/>
      <c r="AC1183" s="1"/>
      <c r="AD1183" s="1">
        <f t="shared" si="965"/>
        <v>0</v>
      </c>
      <c r="AE1183" s="1"/>
      <c r="AF1183" s="1">
        <f>SUM(Table19[[#This Row],[Total 
Paid]:[Shipping 
Charged]])</f>
        <v>0</v>
      </c>
      <c r="AG1183" s="1"/>
      <c r="AH1183" s="1"/>
      <c r="AI1183" s="1">
        <f t="shared" si="966"/>
        <v>0</v>
      </c>
      <c r="AK1183" s="1"/>
      <c r="AL1183" s="1"/>
      <c r="AM1183" s="1"/>
      <c r="AN1183" s="1"/>
      <c r="AP1183" s="30"/>
      <c r="AQ1183" s="1"/>
      <c r="AR1183" s="1">
        <f t="shared" si="964"/>
        <v>0</v>
      </c>
      <c r="AS1183" s="1"/>
      <c r="AT1183" s="1"/>
      <c r="AU1183" s="2">
        <f t="shared" si="967"/>
        <v>0</v>
      </c>
      <c r="AW1183" s="1"/>
      <c r="AX1183" s="1"/>
      <c r="AY1183" s="1"/>
      <c r="AZ1183" s="2">
        <f t="shared" si="960"/>
        <v>0</v>
      </c>
      <c r="BA1183" s="2">
        <f>SUM(AF1183,AH1183,-AZ1183,-Table19[[#This Row],[Sale Fee]])</f>
        <v>0</v>
      </c>
      <c r="BC1183" s="1"/>
      <c r="BD1183" s="1"/>
      <c r="BE1183" s="1"/>
    </row>
    <row r="1184" spans="1:59" x14ac:dyDescent="0.25">
      <c r="A1184" s="1"/>
      <c r="B1184" s="1"/>
      <c r="E1184" s="4"/>
      <c r="F1184" s="4"/>
      <c r="Q1184" s="1"/>
      <c r="R1184" s="1"/>
      <c r="S1184" s="1"/>
      <c r="U1184" s="1"/>
      <c r="V1184" s="1"/>
      <c r="W1184" s="1"/>
      <c r="X1184" s="1"/>
      <c r="Y1184" s="1"/>
      <c r="Z1184" s="1">
        <f>Table19[[#This Row],[Quantity2]]*Table19[[#This Row],[U Cost]]</f>
        <v>0</v>
      </c>
      <c r="AB1184" s="1"/>
      <c r="AC1184" s="1"/>
      <c r="AD1184" s="1">
        <f t="shared" si="965"/>
        <v>0</v>
      </c>
      <c r="AE1184" s="1"/>
      <c r="AF1184" s="1">
        <f>SUM(Table19[[#This Row],[Total 
Paid]:[Shipping 
Charged]])</f>
        <v>0</v>
      </c>
      <c r="AG1184" s="1"/>
      <c r="AH1184" s="1"/>
      <c r="AI1184" s="1">
        <f t="shared" si="966"/>
        <v>0</v>
      </c>
      <c r="AK1184" s="1"/>
      <c r="AL1184" s="1"/>
      <c r="AM1184" s="1"/>
      <c r="AN1184" s="1"/>
      <c r="AP1184" s="30"/>
      <c r="AQ1184" s="1"/>
      <c r="AR1184" s="1">
        <f t="shared" si="964"/>
        <v>0</v>
      </c>
      <c r="AS1184" s="1"/>
      <c r="AT1184" s="1"/>
      <c r="AU1184" s="2">
        <f t="shared" si="967"/>
        <v>0</v>
      </c>
      <c r="AW1184" s="1"/>
      <c r="AX1184" s="1"/>
      <c r="AY1184" s="1"/>
      <c r="AZ1184" s="2">
        <f t="shared" si="960"/>
        <v>0</v>
      </c>
      <c r="BA1184" s="2">
        <f>SUM(AF1184,AH1184,-AZ1184,-Table19[[#This Row],[Sale Fee]])</f>
        <v>0</v>
      </c>
      <c r="BC1184" s="1"/>
      <c r="BD1184" s="1"/>
      <c r="BE1184" s="1"/>
    </row>
    <row r="1185" spans="1:57" x14ac:dyDescent="0.25">
      <c r="A1185" s="1"/>
      <c r="B1185" s="1"/>
      <c r="E1185" s="4"/>
      <c r="F1185" s="4"/>
      <c r="Q1185" s="1"/>
      <c r="R1185" s="1"/>
      <c r="S1185" s="1"/>
      <c r="U1185" s="1"/>
      <c r="V1185" s="1"/>
      <c r="W1185" s="1"/>
      <c r="X1185" s="1"/>
      <c r="Y1185" s="1"/>
      <c r="Z1185" s="1">
        <f>Table19[[#This Row],[Quantity2]]*Table19[[#This Row],[U Cost]]</f>
        <v>0</v>
      </c>
      <c r="AB1185" s="1"/>
      <c r="AC1185" s="1"/>
      <c r="AD1185" s="1">
        <f t="shared" si="965"/>
        <v>0</v>
      </c>
      <c r="AE1185" s="1"/>
      <c r="AF1185" s="1">
        <f>SUM(Table19[[#This Row],[Total 
Paid]:[Shipping 
Charged]])</f>
        <v>0</v>
      </c>
      <c r="AG1185" s="1"/>
      <c r="AH1185" s="1"/>
      <c r="AI1185" s="1">
        <f t="shared" si="966"/>
        <v>0</v>
      </c>
      <c r="AK1185" s="1"/>
      <c r="AL1185" s="1"/>
      <c r="AM1185" s="1"/>
      <c r="AN1185" s="1"/>
      <c r="AP1185" s="30"/>
      <c r="AQ1185" s="1"/>
      <c r="AR1185" s="1">
        <f t="shared" si="964"/>
        <v>0</v>
      </c>
      <c r="AS1185" s="1"/>
      <c r="AT1185" s="1"/>
      <c r="AU1185" s="2">
        <f t="shared" si="967"/>
        <v>0</v>
      </c>
      <c r="AW1185" s="1"/>
      <c r="AX1185" s="1"/>
      <c r="AY1185" s="1"/>
      <c r="AZ1185" s="2">
        <f t="shared" si="960"/>
        <v>0</v>
      </c>
      <c r="BA1185" s="2">
        <f>SUM(AF1185,AH1185,-AZ1185,-Table19[[#This Row],[Sale Fee]])</f>
        <v>0</v>
      </c>
      <c r="BC1185" s="1"/>
      <c r="BD1185" s="1"/>
      <c r="BE1185" s="1"/>
    </row>
    <row r="1186" spans="1:57" x14ac:dyDescent="0.25">
      <c r="A1186" s="1"/>
      <c r="B1186" s="1"/>
      <c r="E1186" s="4"/>
      <c r="F1186" s="4"/>
      <c r="O1186" s="49"/>
      <c r="Q1186" s="1"/>
      <c r="R1186" s="1"/>
      <c r="S1186" s="1"/>
      <c r="U1186" s="1"/>
      <c r="V1186" s="1"/>
      <c r="W1186" s="1"/>
      <c r="X1186" s="1"/>
      <c r="Y1186" s="1"/>
      <c r="Z1186" s="1">
        <f>Table19[[#This Row],[Quantity2]]*Table19[[#This Row],[U Cost]]</f>
        <v>0</v>
      </c>
      <c r="AB1186" s="1"/>
      <c r="AC1186" s="1"/>
      <c r="AD1186" s="1">
        <f t="shared" si="965"/>
        <v>0</v>
      </c>
      <c r="AE1186" s="1"/>
      <c r="AF1186" s="1">
        <f>SUM(Table19[[#This Row],[Total 
Paid]:[Shipping 
Charged]])</f>
        <v>0</v>
      </c>
      <c r="AG1186" s="1"/>
      <c r="AH1186" s="1"/>
      <c r="AI1186" s="1">
        <f t="shared" si="966"/>
        <v>0</v>
      </c>
      <c r="AK1186" s="1"/>
      <c r="AL1186" s="1"/>
      <c r="AM1186" s="1"/>
      <c r="AN1186" s="1"/>
      <c r="AP1186" s="30"/>
      <c r="AQ1186" s="1"/>
      <c r="AR1186" s="1">
        <f t="shared" si="964"/>
        <v>0</v>
      </c>
      <c r="AS1186" s="1"/>
      <c r="AT1186" s="1"/>
      <c r="AU1186" s="2">
        <f t="shared" si="967"/>
        <v>0</v>
      </c>
      <c r="AW1186" s="1"/>
      <c r="AX1186" s="1"/>
      <c r="AY1186" s="1"/>
      <c r="AZ1186" s="2">
        <f t="shared" si="960"/>
        <v>0</v>
      </c>
      <c r="BA1186" s="2">
        <f>SUM(AF1186,AH1186,-AZ1186,-Table19[[#This Row],[Sale Fee]])</f>
        <v>0</v>
      </c>
      <c r="BC1186" s="1"/>
      <c r="BD1186" s="1"/>
      <c r="BE1186" s="1"/>
    </row>
    <row r="1187" spans="1:57" x14ac:dyDescent="0.25">
      <c r="A1187" s="1"/>
      <c r="B1187" s="1"/>
      <c r="E1187" s="4"/>
      <c r="F1187" s="4"/>
      <c r="Q1187" s="1"/>
      <c r="R1187" s="1"/>
      <c r="S1187" s="1"/>
      <c r="U1187" s="1"/>
      <c r="V1187" s="1"/>
      <c r="W1187" s="1"/>
      <c r="X1187" s="1"/>
      <c r="Y1187" s="1"/>
      <c r="Z1187" s="1">
        <f>Table19[[#This Row],[Quantity2]]*Table19[[#This Row],[U Cost]]</f>
        <v>0</v>
      </c>
      <c r="AB1187" s="1"/>
      <c r="AC1187" s="1"/>
      <c r="AD1187" s="1">
        <f t="shared" si="965"/>
        <v>0</v>
      </c>
      <c r="AE1187" s="1"/>
      <c r="AF1187" s="1">
        <f>SUM(Table19[[#This Row],[Total 
Paid]:[Shipping 
Charged]])</f>
        <v>0</v>
      </c>
      <c r="AG1187" s="1"/>
      <c r="AH1187" s="1"/>
      <c r="AI1187" s="1">
        <f t="shared" si="966"/>
        <v>0</v>
      </c>
      <c r="AK1187" s="1"/>
      <c r="AL1187" s="1"/>
      <c r="AM1187" s="1"/>
      <c r="AN1187" s="1"/>
      <c r="AP1187" s="30"/>
      <c r="AQ1187" s="1"/>
      <c r="AR1187" s="1">
        <f t="shared" si="964"/>
        <v>0</v>
      </c>
      <c r="AS1187" s="1"/>
      <c r="AT1187" s="1"/>
      <c r="AU1187" s="2">
        <f t="shared" si="967"/>
        <v>0</v>
      </c>
      <c r="AW1187" s="1"/>
      <c r="AX1187" s="1"/>
      <c r="AY1187" s="1"/>
      <c r="AZ1187" s="2">
        <f t="shared" si="960"/>
        <v>0</v>
      </c>
      <c r="BA1187" s="2">
        <f>SUM(AF1187,AH1187,-AZ1187,-Table19[[#This Row],[Sale Fee]])</f>
        <v>0</v>
      </c>
      <c r="BC1187" s="1"/>
      <c r="BD1187" s="1"/>
      <c r="BE1187" s="1"/>
    </row>
    <row r="1188" spans="1:57" x14ac:dyDescent="0.25">
      <c r="A1188" s="1"/>
      <c r="B1188" s="1"/>
      <c r="E1188" s="4"/>
      <c r="F1188" s="4"/>
      <c r="O1188" s="49"/>
      <c r="Q1188" s="1"/>
      <c r="R1188" s="1"/>
      <c r="S1188" s="1"/>
      <c r="U1188" s="1"/>
      <c r="V1188" s="1"/>
      <c r="W1188" s="1"/>
      <c r="X1188" s="1"/>
      <c r="Y1188" s="1"/>
      <c r="Z1188" s="1">
        <f>Table19[[#This Row],[Quantity2]]*Table19[[#This Row],[U Cost]]</f>
        <v>0</v>
      </c>
      <c r="AB1188" s="1"/>
      <c r="AC1188" s="1"/>
      <c r="AD1188" s="1">
        <f t="shared" si="965"/>
        <v>0</v>
      </c>
      <c r="AE1188" s="1"/>
      <c r="AF1188" s="1">
        <f>SUM(Table19[[#This Row],[Total 
Paid]:[Shipping 
Charged]])</f>
        <v>0</v>
      </c>
      <c r="AG1188" s="1"/>
      <c r="AH1188" s="1"/>
      <c r="AI1188" s="1">
        <f t="shared" si="966"/>
        <v>0</v>
      </c>
      <c r="AK1188" s="1"/>
      <c r="AL1188" s="1"/>
      <c r="AM1188" s="1"/>
      <c r="AN1188" s="1"/>
      <c r="AP1188" s="30"/>
      <c r="AQ1188" s="1"/>
      <c r="AR1188" s="1">
        <f t="shared" si="964"/>
        <v>0</v>
      </c>
      <c r="AS1188" s="1"/>
      <c r="AT1188" s="1"/>
      <c r="AU1188" s="2">
        <f t="shared" si="967"/>
        <v>0</v>
      </c>
      <c r="AW1188" s="1"/>
      <c r="AX1188" s="1"/>
      <c r="AY1188" s="1"/>
      <c r="AZ1188" s="2">
        <f t="shared" si="960"/>
        <v>0</v>
      </c>
      <c r="BA1188" s="2">
        <f>SUM(AF1188,AH1188,-AZ1188,-Table19[[#This Row],[Sale Fee]])</f>
        <v>0</v>
      </c>
      <c r="BC1188" s="1"/>
      <c r="BD1188" s="1"/>
      <c r="BE1188" s="1"/>
    </row>
    <row r="1189" spans="1:57" x14ac:dyDescent="0.25">
      <c r="A1189" s="1"/>
      <c r="B1189" s="1"/>
      <c r="E1189" s="4"/>
      <c r="F1189" s="4"/>
      <c r="Q1189" s="1"/>
      <c r="R1189" s="1"/>
      <c r="S1189" s="1"/>
      <c r="U1189" s="1"/>
      <c r="V1189" s="1"/>
      <c r="W1189" s="1"/>
      <c r="X1189" s="1"/>
      <c r="Y1189" s="1"/>
      <c r="Z1189" s="1">
        <f>Table19[[#This Row],[Quantity2]]*Table19[[#This Row],[U Cost]]</f>
        <v>0</v>
      </c>
      <c r="AB1189" s="1"/>
      <c r="AC1189" s="1"/>
      <c r="AD1189" s="1">
        <f t="shared" si="965"/>
        <v>0</v>
      </c>
      <c r="AE1189" s="1"/>
      <c r="AF1189" s="1">
        <f>SUM(Table19[[#This Row],[Total 
Paid]:[Shipping 
Charged]])</f>
        <v>0</v>
      </c>
      <c r="AG1189" s="1"/>
      <c r="AH1189" s="1"/>
      <c r="AI1189" s="1">
        <f t="shared" si="966"/>
        <v>0</v>
      </c>
      <c r="AK1189" s="1"/>
      <c r="AL1189" s="1"/>
      <c r="AM1189" s="1"/>
      <c r="AN1189" s="1"/>
      <c r="AP1189" s="30"/>
      <c r="AQ1189" s="1"/>
      <c r="AR1189" s="1">
        <f t="shared" si="964"/>
        <v>0</v>
      </c>
      <c r="AS1189" s="1"/>
      <c r="AT1189" s="1"/>
      <c r="AU1189" s="2">
        <f t="shared" si="967"/>
        <v>0</v>
      </c>
      <c r="AW1189" s="1"/>
      <c r="AX1189" s="1"/>
      <c r="AY1189" s="1"/>
      <c r="AZ1189" s="2">
        <f t="shared" si="960"/>
        <v>0</v>
      </c>
      <c r="BA1189" s="2">
        <f>SUM(AF1189,AH1189,-AZ1189,-Table19[[#This Row],[Sale Fee]])</f>
        <v>0</v>
      </c>
      <c r="BC1189" s="1"/>
      <c r="BD1189" s="1"/>
      <c r="BE1189" s="1"/>
    </row>
    <row r="1190" spans="1:57" x14ac:dyDescent="0.25">
      <c r="A1190" s="1"/>
      <c r="B1190" s="1"/>
      <c r="E1190" s="4"/>
      <c r="F1190" s="4"/>
      <c r="Q1190" s="1"/>
      <c r="R1190" s="1"/>
      <c r="S1190" s="1"/>
      <c r="U1190" s="1"/>
      <c r="V1190" s="1"/>
      <c r="W1190" s="1"/>
      <c r="X1190" s="1"/>
      <c r="Y1190" s="1"/>
      <c r="Z1190" s="1">
        <f>Table19[[#This Row],[Quantity2]]*Table19[[#This Row],[U Cost]]</f>
        <v>0</v>
      </c>
      <c r="AB1190" s="1"/>
      <c r="AC1190" s="1"/>
      <c r="AD1190" s="1">
        <f t="shared" si="965"/>
        <v>0</v>
      </c>
      <c r="AE1190" s="1"/>
      <c r="AF1190" s="1">
        <f>SUM(Table19[[#This Row],[Total 
Paid]:[Shipping 
Charged]])</f>
        <v>0</v>
      </c>
      <c r="AG1190" s="1"/>
      <c r="AH1190" s="1"/>
      <c r="AI1190" s="1">
        <f t="shared" si="966"/>
        <v>0</v>
      </c>
      <c r="AK1190" s="1"/>
      <c r="AL1190" s="1"/>
      <c r="AM1190" s="1"/>
      <c r="AN1190" s="1"/>
      <c r="AP1190" s="30"/>
      <c r="AQ1190" s="1"/>
      <c r="AR1190" s="1">
        <f t="shared" si="964"/>
        <v>0</v>
      </c>
      <c r="AS1190" s="1"/>
      <c r="AT1190" s="1"/>
      <c r="AU1190" s="2">
        <f t="shared" si="967"/>
        <v>0</v>
      </c>
      <c r="AW1190" s="1"/>
      <c r="AX1190" s="1"/>
      <c r="AY1190" s="1"/>
      <c r="AZ1190" s="2">
        <f t="shared" si="960"/>
        <v>0</v>
      </c>
      <c r="BA1190" s="2">
        <f>SUM(AF1190,AH1190,-AZ1190,-Table19[[#This Row],[Sale Fee]])</f>
        <v>0</v>
      </c>
      <c r="BC1190" s="1"/>
      <c r="BD1190" s="1"/>
      <c r="BE1190" s="1"/>
    </row>
    <row r="1191" spans="1:57" x14ac:dyDescent="0.25">
      <c r="A1191" s="1"/>
      <c r="B1191" s="1"/>
      <c r="E1191" s="4"/>
      <c r="F1191" s="4"/>
      <c r="Q1191" s="1"/>
      <c r="R1191" s="1"/>
      <c r="S1191" s="1"/>
      <c r="U1191" s="1"/>
      <c r="V1191" s="1"/>
      <c r="W1191" s="1"/>
      <c r="X1191" s="1"/>
      <c r="Y1191" s="1"/>
      <c r="Z1191" s="1">
        <f>Table19[[#This Row],[Quantity2]]*Table19[[#This Row],[U Cost]]</f>
        <v>0</v>
      </c>
      <c r="AB1191" s="1"/>
      <c r="AC1191" s="1"/>
      <c r="AD1191" s="1">
        <f t="shared" si="965"/>
        <v>0</v>
      </c>
      <c r="AE1191" s="1"/>
      <c r="AF1191" s="1">
        <f>SUM(Table19[[#This Row],[Total 
Paid]:[Shipping 
Charged]])</f>
        <v>0</v>
      </c>
      <c r="AG1191" s="1"/>
      <c r="AH1191" s="1"/>
      <c r="AI1191" s="1">
        <f t="shared" si="966"/>
        <v>0</v>
      </c>
      <c r="AK1191" s="1"/>
      <c r="AL1191" s="1"/>
      <c r="AM1191" s="1"/>
      <c r="AN1191" s="1"/>
      <c r="AP1191" s="30"/>
      <c r="AQ1191" s="1"/>
      <c r="AR1191" s="1">
        <f t="shared" si="964"/>
        <v>0</v>
      </c>
      <c r="AS1191" s="1"/>
      <c r="AT1191" s="1"/>
      <c r="AU1191" s="2">
        <f t="shared" si="967"/>
        <v>0</v>
      </c>
      <c r="AW1191" s="1"/>
      <c r="AX1191" s="1"/>
      <c r="AY1191" s="1"/>
      <c r="AZ1191" s="2">
        <f t="shared" si="960"/>
        <v>0</v>
      </c>
      <c r="BA1191" s="2">
        <f>SUM(AF1191,AH1191,-AZ1191,-Table19[[#This Row],[Sale Fee]])</f>
        <v>0</v>
      </c>
      <c r="BC1191" s="1"/>
      <c r="BD1191" s="1"/>
      <c r="BE1191" s="1"/>
    </row>
    <row r="1192" spans="1:57" x14ac:dyDescent="0.25">
      <c r="A1192" s="1"/>
      <c r="B1192" s="1"/>
      <c r="E1192" s="4"/>
      <c r="F1192" s="4"/>
      <c r="Q1192" s="1"/>
      <c r="R1192" s="1"/>
      <c r="S1192" s="1"/>
      <c r="U1192" s="1"/>
      <c r="V1192" s="1"/>
      <c r="W1192" s="1"/>
      <c r="X1192" s="1"/>
      <c r="Y1192" s="1"/>
      <c r="Z1192" s="1">
        <f>Table19[[#This Row],[Quantity2]]*Table19[[#This Row],[U Cost]]</f>
        <v>0</v>
      </c>
      <c r="AB1192" s="1"/>
      <c r="AC1192" s="1"/>
      <c r="AD1192" s="1">
        <f t="shared" si="965"/>
        <v>0</v>
      </c>
      <c r="AE1192" s="1"/>
      <c r="AF1192" s="1">
        <f>SUM(Table19[[#This Row],[Total 
Paid]:[Shipping 
Charged]])</f>
        <v>0</v>
      </c>
      <c r="AG1192" s="1"/>
      <c r="AH1192" s="1"/>
      <c r="AI1192" s="1">
        <f t="shared" si="966"/>
        <v>0</v>
      </c>
      <c r="AK1192" s="1"/>
      <c r="AL1192" s="1"/>
      <c r="AM1192" s="1"/>
      <c r="AN1192" s="1"/>
      <c r="AP1192" s="30"/>
      <c r="AQ1192" s="1"/>
      <c r="AR1192" s="1">
        <f t="shared" si="964"/>
        <v>0</v>
      </c>
      <c r="AS1192" s="1"/>
      <c r="AT1192" s="1"/>
      <c r="AU1192" s="2">
        <f t="shared" si="967"/>
        <v>0</v>
      </c>
      <c r="AW1192" s="1"/>
      <c r="AX1192" s="1"/>
      <c r="AY1192" s="1"/>
      <c r="AZ1192" s="2">
        <f t="shared" si="960"/>
        <v>0</v>
      </c>
      <c r="BA1192" s="2">
        <f>SUM(AF1192,AH1192,-AZ1192,-Table19[[#This Row],[Sale Fee]])</f>
        <v>0</v>
      </c>
      <c r="BC1192" s="1"/>
      <c r="BD1192" s="1"/>
      <c r="BE1192" s="1"/>
    </row>
    <row r="1193" spans="1:57" x14ac:dyDescent="0.25">
      <c r="A1193" s="1"/>
      <c r="B1193" s="1"/>
      <c r="E1193" s="4"/>
      <c r="F1193" s="4"/>
      <c r="Q1193" s="1"/>
      <c r="R1193" s="1"/>
      <c r="S1193" s="1"/>
      <c r="U1193" s="1"/>
      <c r="V1193" s="1"/>
      <c r="W1193" s="1"/>
      <c r="X1193" s="1"/>
      <c r="Y1193" s="1"/>
      <c r="Z1193" s="1">
        <f>Table19[[#This Row],[Quantity2]]*Table19[[#This Row],[U Cost]]</f>
        <v>0</v>
      </c>
      <c r="AB1193" s="1"/>
      <c r="AC1193" s="1"/>
      <c r="AD1193" s="1">
        <f t="shared" si="965"/>
        <v>0</v>
      </c>
      <c r="AE1193" s="1"/>
      <c r="AF1193" s="1">
        <f>SUM(Table19[[#This Row],[Total 
Paid]:[Shipping 
Charged]])</f>
        <v>0</v>
      </c>
      <c r="AG1193" s="1"/>
      <c r="AH1193" s="1"/>
      <c r="AI1193" s="1">
        <f t="shared" si="966"/>
        <v>0</v>
      </c>
      <c r="AK1193" s="1"/>
      <c r="AL1193" s="1"/>
      <c r="AM1193" s="1"/>
      <c r="AN1193" s="1"/>
      <c r="AP1193" s="30"/>
      <c r="AQ1193" s="1"/>
      <c r="AR1193" s="1">
        <f t="shared" si="964"/>
        <v>0</v>
      </c>
      <c r="AS1193" s="1"/>
      <c r="AT1193" s="1"/>
      <c r="AU1193" s="2">
        <f t="shared" si="967"/>
        <v>0</v>
      </c>
      <c r="AW1193" s="1"/>
      <c r="AX1193" s="1"/>
      <c r="AY1193" s="1"/>
      <c r="AZ1193" s="2">
        <f t="shared" si="960"/>
        <v>0</v>
      </c>
      <c r="BA1193" s="2">
        <f>SUM(AF1193,AH1193,-AZ1193,-Table19[[#This Row],[Sale Fee]])</f>
        <v>0</v>
      </c>
      <c r="BC1193" s="1"/>
      <c r="BD1193" s="1"/>
      <c r="BE1193" s="1"/>
    </row>
    <row r="1194" spans="1:57" x14ac:dyDescent="0.25">
      <c r="A1194" s="1"/>
      <c r="B1194" s="1"/>
      <c r="E1194" s="4"/>
      <c r="F1194" s="4"/>
      <c r="O1194" s="49"/>
      <c r="Q1194" s="1"/>
      <c r="R1194" s="1"/>
      <c r="S1194" s="1"/>
      <c r="U1194" s="1"/>
      <c r="V1194" s="1"/>
      <c r="W1194" s="1"/>
      <c r="X1194" s="1"/>
      <c r="Y1194" s="1"/>
      <c r="Z1194" s="1">
        <f>Table19[[#This Row],[Quantity2]]*Table19[[#This Row],[U Cost]]</f>
        <v>0</v>
      </c>
      <c r="AB1194" s="1"/>
      <c r="AC1194" s="1"/>
      <c r="AD1194" s="1">
        <f t="shared" si="965"/>
        <v>0</v>
      </c>
      <c r="AE1194" s="1"/>
      <c r="AF1194" s="1">
        <f>SUM(Table19[[#This Row],[Total 
Paid]:[Shipping 
Charged]])</f>
        <v>0</v>
      </c>
      <c r="AG1194" s="1"/>
      <c r="AH1194" s="1"/>
      <c r="AI1194" s="1">
        <f t="shared" si="966"/>
        <v>0</v>
      </c>
      <c r="AK1194" s="1"/>
      <c r="AL1194" s="1"/>
      <c r="AM1194" s="1"/>
      <c r="AN1194" s="1"/>
      <c r="AP1194" s="30"/>
      <c r="AQ1194" s="1"/>
      <c r="AR1194" s="1">
        <f t="shared" si="964"/>
        <v>0</v>
      </c>
      <c r="AS1194" s="1"/>
      <c r="AT1194" s="1"/>
      <c r="AU1194" s="2">
        <f t="shared" si="967"/>
        <v>0</v>
      </c>
      <c r="AW1194" s="1"/>
      <c r="AX1194" s="1"/>
      <c r="AY1194" s="1"/>
      <c r="AZ1194" s="2">
        <f t="shared" si="960"/>
        <v>0</v>
      </c>
      <c r="BA1194" s="2">
        <f>SUM(AF1194,AH1194,-AZ1194,-Table19[[#This Row],[Sale Fee]])</f>
        <v>0</v>
      </c>
      <c r="BC1194" s="1"/>
      <c r="BD1194" s="1"/>
      <c r="BE1194" s="1"/>
    </row>
    <row r="1195" spans="1:57" x14ac:dyDescent="0.25">
      <c r="A1195" s="1"/>
      <c r="B1195" s="1"/>
      <c r="E1195" s="4"/>
      <c r="F1195" s="4"/>
      <c r="O1195" s="49"/>
      <c r="Q1195" s="1"/>
      <c r="R1195" s="1"/>
      <c r="S1195" s="1"/>
      <c r="U1195" s="1"/>
      <c r="V1195" s="1"/>
      <c r="W1195" s="1"/>
      <c r="X1195" s="1"/>
      <c r="Y1195" s="1"/>
      <c r="Z1195" s="1">
        <f>Table19[[#This Row],[Quantity2]]*Table19[[#This Row],[U Cost]]</f>
        <v>0</v>
      </c>
      <c r="AB1195" s="1"/>
      <c r="AC1195" s="1"/>
      <c r="AD1195" s="1">
        <f t="shared" si="965"/>
        <v>0</v>
      </c>
      <c r="AE1195" s="1"/>
      <c r="AF1195" s="1">
        <f>SUM(Table19[[#This Row],[Total 
Paid]:[Shipping 
Charged]])</f>
        <v>0</v>
      </c>
      <c r="AG1195" s="1"/>
      <c r="AH1195" s="1"/>
      <c r="AI1195" s="1">
        <f t="shared" si="966"/>
        <v>0</v>
      </c>
      <c r="AK1195" s="1"/>
      <c r="AL1195" s="1"/>
      <c r="AM1195" s="1"/>
      <c r="AN1195" s="1"/>
      <c r="AP1195" s="30"/>
      <c r="AQ1195" s="1"/>
      <c r="AR1195" s="1">
        <f t="shared" si="964"/>
        <v>0</v>
      </c>
      <c r="AS1195" s="1"/>
      <c r="AT1195" s="1"/>
      <c r="AU1195" s="2">
        <f t="shared" si="967"/>
        <v>0</v>
      </c>
      <c r="AW1195" s="1"/>
      <c r="AX1195" s="1"/>
      <c r="AY1195" s="1"/>
      <c r="AZ1195" s="2">
        <f t="shared" si="960"/>
        <v>0</v>
      </c>
      <c r="BA1195" s="2">
        <f>SUM(AF1195,AH1195,-AZ1195,-Table19[[#This Row],[Sale Fee]])</f>
        <v>0</v>
      </c>
      <c r="BC1195" s="1"/>
      <c r="BD1195" s="1"/>
      <c r="BE1195" s="1"/>
    </row>
    <row r="1196" spans="1:57" x14ac:dyDescent="0.25">
      <c r="A1196" s="1"/>
      <c r="B1196" s="1"/>
      <c r="E1196" s="4"/>
      <c r="F1196" s="4"/>
      <c r="Q1196" s="1"/>
      <c r="R1196" s="1"/>
      <c r="S1196" s="1"/>
      <c r="U1196" s="1"/>
      <c r="V1196" s="1"/>
      <c r="W1196" s="1"/>
      <c r="X1196" s="1"/>
      <c r="Y1196" s="1"/>
      <c r="Z1196" s="1">
        <f>Table19[[#This Row],[Quantity2]]*Table19[[#This Row],[U Cost]]</f>
        <v>0</v>
      </c>
      <c r="AB1196" s="1"/>
      <c r="AC1196" s="1"/>
      <c r="AD1196" s="1">
        <f t="shared" si="965"/>
        <v>0</v>
      </c>
      <c r="AE1196" s="1"/>
      <c r="AF1196" s="1">
        <f>SUM(Table19[[#This Row],[Total 
Paid]:[Shipping 
Charged]])</f>
        <v>0</v>
      </c>
      <c r="AG1196" s="1"/>
      <c r="AH1196" s="1"/>
      <c r="AI1196" s="1">
        <f t="shared" si="966"/>
        <v>0</v>
      </c>
      <c r="AK1196" s="1"/>
      <c r="AL1196" s="1"/>
      <c r="AM1196" s="1"/>
      <c r="AN1196" s="1"/>
      <c r="AP1196" s="30"/>
      <c r="AQ1196" s="1"/>
      <c r="AR1196" s="1">
        <f t="shared" si="964"/>
        <v>0</v>
      </c>
      <c r="AS1196" s="1"/>
      <c r="AT1196" s="1"/>
      <c r="AU1196" s="2">
        <f t="shared" si="967"/>
        <v>0</v>
      </c>
      <c r="AW1196" s="1"/>
      <c r="AX1196" s="1"/>
      <c r="AY1196" s="1"/>
      <c r="AZ1196" s="2">
        <f t="shared" si="960"/>
        <v>0</v>
      </c>
      <c r="BA1196" s="2">
        <f>SUM(AF1196,AH1196,-AZ1196,-Table19[[#This Row],[Sale Fee]])</f>
        <v>0</v>
      </c>
      <c r="BC1196" s="1"/>
      <c r="BD1196" s="1"/>
      <c r="BE1196" s="1"/>
    </row>
    <row r="1197" spans="1:57" x14ac:dyDescent="0.25">
      <c r="A1197" s="1"/>
      <c r="B1197" s="1"/>
      <c r="E1197" s="4"/>
      <c r="F1197" s="4"/>
      <c r="Q1197" s="1"/>
      <c r="R1197" s="1"/>
      <c r="S1197" s="1"/>
      <c r="U1197" s="1"/>
      <c r="V1197" s="1"/>
      <c r="W1197" s="1"/>
      <c r="X1197" s="1"/>
      <c r="Y1197" s="1"/>
      <c r="Z1197" s="1">
        <f>Table19[[#This Row],[Quantity2]]*Table19[[#This Row],[U Cost]]</f>
        <v>0</v>
      </c>
      <c r="AB1197" s="1"/>
      <c r="AC1197" s="1"/>
      <c r="AD1197" s="1">
        <f t="shared" si="965"/>
        <v>0</v>
      </c>
      <c r="AE1197" s="1"/>
      <c r="AF1197" s="1">
        <f>SUM(Table19[[#This Row],[Total 
Paid]:[Shipping 
Charged]])</f>
        <v>0</v>
      </c>
      <c r="AG1197" s="1"/>
      <c r="AH1197" s="1"/>
      <c r="AI1197" s="1">
        <f t="shared" si="966"/>
        <v>0</v>
      </c>
      <c r="AK1197" s="1"/>
      <c r="AL1197" s="1"/>
      <c r="AM1197" s="1"/>
      <c r="AN1197" s="1"/>
      <c r="AP1197" s="30"/>
      <c r="AQ1197" s="1"/>
      <c r="AR1197" s="1">
        <f t="shared" si="964"/>
        <v>0</v>
      </c>
      <c r="AS1197" s="1"/>
      <c r="AT1197" s="1"/>
      <c r="AU1197" s="2">
        <f t="shared" si="967"/>
        <v>0</v>
      </c>
      <c r="AW1197" s="1"/>
      <c r="AX1197" s="1"/>
      <c r="AY1197" s="1"/>
      <c r="AZ1197" s="2">
        <f t="shared" si="960"/>
        <v>0</v>
      </c>
      <c r="BA1197" s="2">
        <f>SUM(AF1197,AH1197,-AZ1197,-Table19[[#This Row],[Sale Fee]])</f>
        <v>0</v>
      </c>
      <c r="BC1197" s="1"/>
      <c r="BD1197" s="1"/>
      <c r="BE1197" s="1"/>
    </row>
    <row r="1198" spans="1:57" x14ac:dyDescent="0.25">
      <c r="A1198" s="1"/>
      <c r="B1198" s="1"/>
      <c r="E1198" s="4"/>
      <c r="F1198" s="4"/>
      <c r="O1198" s="49"/>
      <c r="Q1198" s="1"/>
      <c r="R1198" s="1"/>
      <c r="S1198" s="1"/>
      <c r="U1198" s="1"/>
      <c r="V1198" s="1"/>
      <c r="W1198" s="1"/>
      <c r="X1198" s="1"/>
      <c r="Y1198" s="1"/>
      <c r="Z1198" s="1">
        <f>Table19[[#This Row],[Quantity2]]*Table19[[#This Row],[U Cost]]</f>
        <v>0</v>
      </c>
      <c r="AB1198" s="1"/>
      <c r="AC1198" s="1"/>
      <c r="AD1198" s="1">
        <f t="shared" si="965"/>
        <v>0</v>
      </c>
      <c r="AE1198" s="1"/>
      <c r="AF1198" s="1">
        <f>SUM(Table19[[#This Row],[Total 
Paid]:[Shipping 
Charged]])</f>
        <v>0</v>
      </c>
      <c r="AG1198" s="1"/>
      <c r="AH1198" s="1"/>
      <c r="AI1198" s="1">
        <f t="shared" si="966"/>
        <v>0</v>
      </c>
      <c r="AK1198" s="1"/>
      <c r="AL1198" s="1"/>
      <c r="AM1198" s="1"/>
      <c r="AN1198" s="1"/>
      <c r="AP1198" s="30"/>
      <c r="AQ1198" s="1"/>
      <c r="AR1198" s="1">
        <f t="shared" si="964"/>
        <v>0</v>
      </c>
      <c r="AS1198" s="1"/>
      <c r="AT1198" s="1"/>
      <c r="AU1198" s="2">
        <f t="shared" si="967"/>
        <v>0</v>
      </c>
      <c r="AW1198" s="1"/>
      <c r="AX1198" s="1"/>
      <c r="AY1198" s="1"/>
      <c r="AZ1198" s="2">
        <f t="shared" si="960"/>
        <v>0</v>
      </c>
      <c r="BA1198" s="2">
        <f>SUM(AF1198,AH1198,-AZ1198,-Table19[[#This Row],[Sale Fee]])</f>
        <v>0</v>
      </c>
      <c r="BC1198" s="1"/>
      <c r="BD1198" s="1"/>
      <c r="BE1198" s="1"/>
    </row>
    <row r="1199" spans="1:57" x14ac:dyDescent="0.25">
      <c r="A1199" s="1"/>
      <c r="B1199" s="1"/>
      <c r="E1199" s="4"/>
      <c r="F1199" s="4"/>
      <c r="O1199" s="49"/>
      <c r="Q1199" s="1"/>
      <c r="R1199" s="1"/>
      <c r="S1199" s="1"/>
      <c r="U1199" s="1"/>
      <c r="V1199" s="1"/>
      <c r="W1199" s="1"/>
      <c r="X1199" s="1"/>
      <c r="Y1199" s="1"/>
      <c r="Z1199" s="1">
        <f>Table19[[#This Row],[Quantity2]]*Table19[[#This Row],[U Cost]]</f>
        <v>0</v>
      </c>
      <c r="AB1199" s="1"/>
      <c r="AC1199" s="1"/>
      <c r="AD1199" s="1">
        <f t="shared" si="965"/>
        <v>0</v>
      </c>
      <c r="AE1199" s="1"/>
      <c r="AF1199" s="1">
        <f>SUM(Table19[[#This Row],[Total 
Paid]:[Shipping 
Charged]])</f>
        <v>0</v>
      </c>
      <c r="AG1199" s="1"/>
      <c r="AH1199" s="1"/>
      <c r="AI1199" s="1">
        <f t="shared" si="966"/>
        <v>0</v>
      </c>
      <c r="AK1199" s="1"/>
      <c r="AL1199" s="1"/>
      <c r="AM1199" s="1"/>
      <c r="AN1199" s="1"/>
      <c r="AP1199" s="30"/>
      <c r="AQ1199" s="1"/>
      <c r="AR1199" s="1">
        <f t="shared" si="964"/>
        <v>0</v>
      </c>
      <c r="AS1199" s="1"/>
      <c r="AT1199" s="1"/>
      <c r="AU1199" s="2">
        <f t="shared" si="967"/>
        <v>0</v>
      </c>
      <c r="AW1199" s="1"/>
      <c r="AX1199" s="1"/>
      <c r="AY1199" s="1"/>
      <c r="AZ1199" s="2">
        <f t="shared" si="960"/>
        <v>0</v>
      </c>
      <c r="BA1199" s="2">
        <f>SUM(AF1199,AH1199,-AZ1199,-Table19[[#This Row],[Sale Fee]])</f>
        <v>0</v>
      </c>
      <c r="BC1199" s="1"/>
      <c r="BD1199" s="1"/>
      <c r="BE1199" s="1"/>
    </row>
    <row r="1200" spans="1:57" x14ac:dyDescent="0.25">
      <c r="A1200" s="1"/>
      <c r="B1200" s="1"/>
      <c r="E1200" s="4"/>
      <c r="F1200" s="4"/>
      <c r="Q1200" s="1"/>
      <c r="R1200" s="1"/>
      <c r="S1200" s="1"/>
      <c r="U1200" s="1"/>
      <c r="V1200" s="1"/>
      <c r="W1200" s="1"/>
      <c r="X1200" s="1"/>
      <c r="Y1200" s="1"/>
      <c r="Z1200" s="1">
        <f>Table19[[#This Row],[Quantity2]]*Table19[[#This Row],[U Cost]]</f>
        <v>0</v>
      </c>
      <c r="AB1200" s="1"/>
      <c r="AC1200" s="1"/>
      <c r="AD1200" s="1">
        <f t="shared" si="965"/>
        <v>0</v>
      </c>
      <c r="AE1200" s="1"/>
      <c r="AF1200" s="1">
        <f>SUM(Table19[[#This Row],[Total 
Paid]:[Shipping 
Charged]])</f>
        <v>0</v>
      </c>
      <c r="AG1200" s="1"/>
      <c r="AH1200" s="1"/>
      <c r="AI1200" s="1">
        <f t="shared" si="966"/>
        <v>0</v>
      </c>
      <c r="AK1200" s="1"/>
      <c r="AL1200" s="1"/>
      <c r="AM1200" s="1"/>
      <c r="AN1200" s="1"/>
      <c r="AP1200" s="30"/>
      <c r="AQ1200" s="1"/>
      <c r="AR1200" s="1">
        <f t="shared" ref="AR1200:AR1304" si="968">AQ1200*AP1200</f>
        <v>0</v>
      </c>
      <c r="AS1200" s="1"/>
      <c r="AT1200" s="1"/>
      <c r="AU1200" s="2">
        <f t="shared" si="967"/>
        <v>0</v>
      </c>
      <c r="AW1200" s="1"/>
      <c r="AX1200" s="1"/>
      <c r="AY1200" s="1"/>
      <c r="AZ1200" s="2">
        <f t="shared" si="960"/>
        <v>0</v>
      </c>
      <c r="BA1200" s="2">
        <f>SUM(AF1200,AH1200,-AZ1200,-Table19[[#This Row],[Sale Fee]])</f>
        <v>0</v>
      </c>
      <c r="BC1200" s="1"/>
      <c r="BD1200" s="1"/>
      <c r="BE1200" s="1"/>
    </row>
    <row r="1201" spans="1:57" x14ac:dyDescent="0.25">
      <c r="A1201" s="1"/>
      <c r="B1201" s="1"/>
      <c r="E1201" s="4"/>
      <c r="F1201" s="4"/>
      <c r="Q1201" s="1"/>
      <c r="R1201" s="1"/>
      <c r="S1201" s="1"/>
      <c r="U1201" s="1"/>
      <c r="V1201" s="1"/>
      <c r="W1201" s="1"/>
      <c r="X1201" s="1"/>
      <c r="Y1201" s="1"/>
      <c r="Z1201" s="1">
        <f>Table19[[#This Row],[Quantity2]]*Table19[[#This Row],[U Cost]]</f>
        <v>0</v>
      </c>
      <c r="AB1201" s="1"/>
      <c r="AC1201" s="1"/>
      <c r="AD1201" s="1">
        <f t="shared" si="965"/>
        <v>0</v>
      </c>
      <c r="AE1201" s="1"/>
      <c r="AF1201" s="1">
        <f>SUM(Table19[[#This Row],[Total 
Paid]:[Shipping 
Charged]])</f>
        <v>0</v>
      </c>
      <c r="AG1201" s="1"/>
      <c r="AH1201" s="1"/>
      <c r="AI1201" s="1">
        <f t="shared" si="966"/>
        <v>0</v>
      </c>
      <c r="AK1201" s="1"/>
      <c r="AL1201" s="1"/>
      <c r="AM1201" s="1"/>
      <c r="AN1201" s="1"/>
      <c r="AP1201" s="30"/>
      <c r="AQ1201" s="1"/>
      <c r="AR1201" s="1">
        <f t="shared" si="968"/>
        <v>0</v>
      </c>
      <c r="AS1201" s="1"/>
      <c r="AT1201" s="1"/>
      <c r="AU1201" s="2">
        <f t="shared" si="967"/>
        <v>0</v>
      </c>
      <c r="AW1201" s="1"/>
      <c r="AX1201" s="1"/>
      <c r="AY1201" s="1"/>
      <c r="AZ1201" s="2">
        <f t="shared" si="960"/>
        <v>0</v>
      </c>
      <c r="BA1201" s="2">
        <f>SUM(AF1201,AH1201,-AZ1201,-Table19[[#This Row],[Sale Fee]])</f>
        <v>0</v>
      </c>
      <c r="BC1201" s="1"/>
      <c r="BD1201" s="1"/>
      <c r="BE1201" s="1"/>
    </row>
    <row r="1202" spans="1:57" x14ac:dyDescent="0.25">
      <c r="A1202" s="1"/>
      <c r="B1202" s="1"/>
      <c r="E1202" s="4"/>
      <c r="F1202" s="4"/>
      <c r="Q1202" s="1"/>
      <c r="R1202" s="1"/>
      <c r="S1202" s="1"/>
      <c r="U1202" s="1"/>
      <c r="V1202" s="1"/>
      <c r="W1202" s="1"/>
      <c r="X1202" s="1"/>
      <c r="Y1202" s="1"/>
      <c r="Z1202" s="1">
        <f>Table19[[#This Row],[Quantity2]]*Table19[[#This Row],[U Cost]]</f>
        <v>0</v>
      </c>
      <c r="AB1202" s="1"/>
      <c r="AC1202" s="1"/>
      <c r="AD1202" s="1">
        <f t="shared" si="965"/>
        <v>0</v>
      </c>
      <c r="AE1202" s="1"/>
      <c r="AF1202" s="1">
        <f>SUM(Table19[[#This Row],[Total 
Paid]:[Shipping 
Charged]])</f>
        <v>0</v>
      </c>
      <c r="AG1202" s="1"/>
      <c r="AH1202" s="1"/>
      <c r="AI1202" s="1">
        <f t="shared" si="966"/>
        <v>0</v>
      </c>
      <c r="AK1202" s="1"/>
      <c r="AL1202" s="1"/>
      <c r="AM1202" s="1"/>
      <c r="AN1202" s="1"/>
      <c r="AP1202" s="30"/>
      <c r="AQ1202" s="1"/>
      <c r="AR1202" s="1">
        <f t="shared" si="968"/>
        <v>0</v>
      </c>
      <c r="AS1202" s="1"/>
      <c r="AT1202" s="1"/>
      <c r="AU1202" s="2">
        <f t="shared" si="967"/>
        <v>0</v>
      </c>
      <c r="AW1202" s="1"/>
      <c r="AX1202" s="1"/>
      <c r="AY1202" s="1"/>
      <c r="AZ1202" s="2">
        <f t="shared" si="960"/>
        <v>0</v>
      </c>
      <c r="BA1202" s="2">
        <f>SUM(AF1202,AH1202,-AZ1202,-Table19[[#This Row],[Sale Fee]])</f>
        <v>0</v>
      </c>
      <c r="BC1202" s="1"/>
      <c r="BD1202" s="1"/>
      <c r="BE1202" s="1"/>
    </row>
    <row r="1203" spans="1:57" x14ac:dyDescent="0.25">
      <c r="A1203" s="1"/>
      <c r="B1203" s="1"/>
      <c r="E1203" s="4"/>
      <c r="F1203" s="4"/>
      <c r="Q1203" s="1"/>
      <c r="R1203" s="1"/>
      <c r="S1203" s="1"/>
      <c r="U1203" s="1"/>
      <c r="V1203" s="1"/>
      <c r="W1203" s="1"/>
      <c r="X1203" s="1"/>
      <c r="Y1203" s="1"/>
      <c r="Z1203" s="1">
        <f>Table19[[#This Row],[Quantity2]]*Table19[[#This Row],[U Cost]]</f>
        <v>0</v>
      </c>
      <c r="AB1203" s="1"/>
      <c r="AC1203" s="1"/>
      <c r="AD1203" s="1">
        <f t="shared" si="965"/>
        <v>0</v>
      </c>
      <c r="AE1203" s="1"/>
      <c r="AF1203" s="1">
        <f>SUM(Table19[[#This Row],[Total 
Paid]:[Shipping 
Charged]])</f>
        <v>0</v>
      </c>
      <c r="AG1203" s="1"/>
      <c r="AH1203" s="1"/>
      <c r="AI1203" s="1">
        <f t="shared" si="966"/>
        <v>0</v>
      </c>
      <c r="AK1203" s="1"/>
      <c r="AL1203" s="1"/>
      <c r="AM1203" s="1"/>
      <c r="AN1203" s="1"/>
      <c r="AP1203" s="30"/>
      <c r="AQ1203" s="1"/>
      <c r="AR1203" s="1">
        <f t="shared" si="968"/>
        <v>0</v>
      </c>
      <c r="AS1203" s="1"/>
      <c r="AT1203" s="1"/>
      <c r="AU1203" s="2">
        <f t="shared" si="967"/>
        <v>0</v>
      </c>
      <c r="AW1203" s="1"/>
      <c r="AX1203" s="1"/>
      <c r="AY1203" s="1"/>
      <c r="AZ1203" s="2">
        <f t="shared" si="960"/>
        <v>0</v>
      </c>
      <c r="BA1203" s="2">
        <f>SUM(AF1203,AH1203,-AZ1203,-Table19[[#This Row],[Sale Fee]])</f>
        <v>0</v>
      </c>
      <c r="BC1203" s="1"/>
      <c r="BD1203" s="1"/>
      <c r="BE1203" s="1"/>
    </row>
    <row r="1204" spans="1:57" x14ac:dyDescent="0.25">
      <c r="A1204" s="1"/>
      <c r="B1204" s="1"/>
      <c r="E1204" s="4"/>
      <c r="F1204" s="4"/>
      <c r="Q1204" s="1"/>
      <c r="R1204" s="1"/>
      <c r="S1204" s="1"/>
      <c r="U1204" s="1"/>
      <c r="V1204" s="1"/>
      <c r="W1204" s="1"/>
      <c r="X1204" s="1"/>
      <c r="Y1204" s="1"/>
      <c r="Z1204" s="1">
        <f>Table19[[#This Row],[Quantity2]]*Table19[[#This Row],[U Cost]]</f>
        <v>0</v>
      </c>
      <c r="AB1204" s="1"/>
      <c r="AC1204" s="1"/>
      <c r="AD1204" s="1">
        <f t="shared" si="965"/>
        <v>0</v>
      </c>
      <c r="AE1204" s="1"/>
      <c r="AF1204" s="1">
        <f>SUM(Table19[[#This Row],[Total 
Paid]:[Shipping 
Charged]])</f>
        <v>0</v>
      </c>
      <c r="AG1204" s="1"/>
      <c r="AH1204" s="1"/>
      <c r="AI1204" s="1">
        <f t="shared" si="966"/>
        <v>0</v>
      </c>
      <c r="AK1204" s="1"/>
      <c r="AL1204" s="1"/>
      <c r="AM1204" s="1"/>
      <c r="AN1204" s="1"/>
      <c r="AP1204" s="30"/>
      <c r="AQ1204" s="1"/>
      <c r="AR1204" s="1">
        <f t="shared" si="968"/>
        <v>0</v>
      </c>
      <c r="AS1204" s="1"/>
      <c r="AT1204" s="1"/>
      <c r="AU1204" s="2">
        <f t="shared" si="967"/>
        <v>0</v>
      </c>
      <c r="AW1204" s="1"/>
      <c r="AX1204" s="1"/>
      <c r="AY1204" s="1"/>
      <c r="AZ1204" s="2">
        <f t="shared" si="960"/>
        <v>0</v>
      </c>
      <c r="BA1204" s="2">
        <f>SUM(AF1204,AH1204,-AZ1204,-Table19[[#This Row],[Sale Fee]])</f>
        <v>0</v>
      </c>
      <c r="BC1204" s="1"/>
      <c r="BD1204" s="1"/>
      <c r="BE1204" s="1"/>
    </row>
    <row r="1205" spans="1:57" x14ac:dyDescent="0.25">
      <c r="A1205" s="1"/>
      <c r="B1205" s="1"/>
      <c r="E1205" s="4"/>
      <c r="F1205" s="4"/>
      <c r="Q1205" s="1"/>
      <c r="R1205" s="1"/>
      <c r="S1205" s="1"/>
      <c r="U1205" s="1"/>
      <c r="V1205" s="1"/>
      <c r="W1205" s="1"/>
      <c r="X1205" s="1"/>
      <c r="Y1205" s="1"/>
      <c r="Z1205" s="1">
        <f>Table19[[#This Row],[Quantity2]]*Table19[[#This Row],[U Cost]]</f>
        <v>0</v>
      </c>
      <c r="AB1205" s="1"/>
      <c r="AC1205" s="1"/>
      <c r="AD1205" s="1">
        <f t="shared" si="965"/>
        <v>0</v>
      </c>
      <c r="AE1205" s="1"/>
      <c r="AF1205" s="1">
        <f>SUM(Table19[[#This Row],[Total 
Paid]:[Shipping 
Charged]])</f>
        <v>0</v>
      </c>
      <c r="AG1205" s="1"/>
      <c r="AH1205" s="1"/>
      <c r="AI1205" s="1">
        <f t="shared" si="966"/>
        <v>0</v>
      </c>
      <c r="AK1205" s="1"/>
      <c r="AL1205" s="1"/>
      <c r="AM1205" s="1"/>
      <c r="AN1205" s="1"/>
      <c r="AP1205" s="30"/>
      <c r="AQ1205" s="1"/>
      <c r="AR1205" s="1">
        <f t="shared" si="968"/>
        <v>0</v>
      </c>
      <c r="AS1205" s="1"/>
      <c r="AT1205" s="1"/>
      <c r="AU1205" s="2">
        <f t="shared" si="967"/>
        <v>0</v>
      </c>
      <c r="AW1205" s="1"/>
      <c r="AX1205" s="1"/>
      <c r="AY1205" s="1"/>
      <c r="AZ1205" s="2">
        <f t="shared" si="960"/>
        <v>0</v>
      </c>
      <c r="BA1205" s="2">
        <f>SUM(AF1205,AH1205,-AZ1205,-Table19[[#This Row],[Sale Fee]])</f>
        <v>0</v>
      </c>
      <c r="BC1205" s="1"/>
      <c r="BD1205" s="1"/>
      <c r="BE1205" s="1"/>
    </row>
    <row r="1206" spans="1:57" x14ac:dyDescent="0.25">
      <c r="A1206" s="1"/>
      <c r="B1206" s="1"/>
      <c r="E1206" s="4"/>
      <c r="F1206" s="4"/>
      <c r="Q1206" s="1"/>
      <c r="R1206" s="1"/>
      <c r="S1206" s="1"/>
      <c r="U1206" s="1"/>
      <c r="V1206" s="1"/>
      <c r="W1206" s="1"/>
      <c r="X1206" s="1"/>
      <c r="Y1206" s="1"/>
      <c r="Z1206" s="1">
        <f>Table19[[#This Row],[Quantity2]]*Table19[[#This Row],[U Cost]]</f>
        <v>0</v>
      </c>
      <c r="AB1206" s="1"/>
      <c r="AC1206" s="1"/>
      <c r="AD1206" s="1">
        <f t="shared" si="965"/>
        <v>0</v>
      </c>
      <c r="AE1206" s="1"/>
      <c r="AF1206" s="1">
        <f>SUM(Table19[[#This Row],[Total 
Paid]:[Shipping 
Charged]])</f>
        <v>0</v>
      </c>
      <c r="AG1206" s="1"/>
      <c r="AH1206" s="1"/>
      <c r="AI1206" s="1">
        <f t="shared" si="966"/>
        <v>0</v>
      </c>
      <c r="AK1206" s="1"/>
      <c r="AL1206" s="1"/>
      <c r="AM1206" s="1"/>
      <c r="AN1206" s="1"/>
      <c r="AP1206" s="30"/>
      <c r="AQ1206" s="1"/>
      <c r="AR1206" s="1">
        <f t="shared" si="968"/>
        <v>0</v>
      </c>
      <c r="AS1206" s="1"/>
      <c r="AT1206" s="1"/>
      <c r="AU1206" s="2">
        <f t="shared" si="967"/>
        <v>0</v>
      </c>
      <c r="AW1206" s="1"/>
      <c r="AX1206" s="1"/>
      <c r="AY1206" s="1"/>
      <c r="AZ1206" s="2">
        <f t="shared" si="960"/>
        <v>0</v>
      </c>
      <c r="BA1206" s="2">
        <f>SUM(AF1206,AH1206,-AZ1206,-Table19[[#This Row],[Sale Fee]])</f>
        <v>0</v>
      </c>
      <c r="BC1206" s="1"/>
      <c r="BD1206" s="1"/>
      <c r="BE1206" s="1"/>
    </row>
    <row r="1207" spans="1:57" x14ac:dyDescent="0.25">
      <c r="A1207" s="1"/>
      <c r="B1207" s="1"/>
      <c r="E1207" s="4"/>
      <c r="F1207" s="4"/>
      <c r="Q1207" s="1"/>
      <c r="R1207" s="1"/>
      <c r="S1207" s="1"/>
      <c r="U1207" s="1"/>
      <c r="V1207" s="1"/>
      <c r="W1207" s="1"/>
      <c r="X1207" s="1"/>
      <c r="Y1207" s="1"/>
      <c r="Z1207" s="1">
        <f>Table19[[#This Row],[Quantity2]]*Table19[[#This Row],[U Cost]]</f>
        <v>0</v>
      </c>
      <c r="AB1207" s="1"/>
      <c r="AC1207" s="1"/>
      <c r="AD1207" s="1">
        <f t="shared" si="965"/>
        <v>0</v>
      </c>
      <c r="AE1207" s="1"/>
      <c r="AF1207" s="1">
        <f>SUM(Table19[[#This Row],[Total 
Paid]:[Shipping 
Charged]])</f>
        <v>0</v>
      </c>
      <c r="AG1207" s="1"/>
      <c r="AH1207" s="1"/>
      <c r="AI1207" s="1">
        <f t="shared" si="966"/>
        <v>0</v>
      </c>
      <c r="AK1207" s="1"/>
      <c r="AL1207" s="1"/>
      <c r="AM1207" s="1"/>
      <c r="AN1207" s="1"/>
      <c r="AP1207" s="30"/>
      <c r="AQ1207" s="1"/>
      <c r="AR1207" s="1">
        <f t="shared" si="968"/>
        <v>0</v>
      </c>
      <c r="AS1207" s="1"/>
      <c r="AT1207" s="1"/>
      <c r="AU1207" s="2">
        <f t="shared" si="967"/>
        <v>0</v>
      </c>
      <c r="AW1207" s="1"/>
      <c r="AX1207" s="1"/>
      <c r="AY1207" s="1"/>
      <c r="AZ1207" s="2">
        <f t="shared" si="960"/>
        <v>0</v>
      </c>
      <c r="BA1207" s="2">
        <f>SUM(AF1207,AH1207,-AZ1207,-Table19[[#This Row],[Sale Fee]])</f>
        <v>0</v>
      </c>
      <c r="BC1207" s="1"/>
      <c r="BD1207" s="1"/>
      <c r="BE1207" s="1"/>
    </row>
    <row r="1208" spans="1:57" x14ac:dyDescent="0.25">
      <c r="A1208" s="1"/>
      <c r="B1208" s="1"/>
      <c r="E1208" s="4"/>
      <c r="F1208" s="4"/>
      <c r="Q1208" s="1"/>
      <c r="R1208" s="1"/>
      <c r="S1208" s="1"/>
      <c r="U1208" s="1"/>
      <c r="V1208" s="1"/>
      <c r="W1208" s="1"/>
      <c r="X1208" s="1"/>
      <c r="Y1208" s="1"/>
      <c r="Z1208" s="1">
        <f>Table19[[#This Row],[Quantity2]]*Table19[[#This Row],[U Cost]]</f>
        <v>0</v>
      </c>
      <c r="AB1208" s="1"/>
      <c r="AC1208" s="1"/>
      <c r="AD1208" s="1">
        <f t="shared" si="965"/>
        <v>0</v>
      </c>
      <c r="AE1208" s="1"/>
      <c r="AF1208" s="1">
        <f>SUM(Table19[[#This Row],[Total 
Paid]:[Shipping 
Charged]])</f>
        <v>0</v>
      </c>
      <c r="AG1208" s="1"/>
      <c r="AH1208" s="1"/>
      <c r="AI1208" s="1">
        <f t="shared" si="966"/>
        <v>0</v>
      </c>
      <c r="AK1208" s="1"/>
      <c r="AL1208" s="1"/>
      <c r="AM1208" s="1"/>
      <c r="AN1208" s="1"/>
      <c r="AP1208" s="30"/>
      <c r="AQ1208" s="1"/>
      <c r="AR1208" s="1">
        <f t="shared" si="968"/>
        <v>0</v>
      </c>
      <c r="AS1208" s="1"/>
      <c r="AT1208" s="1"/>
      <c r="AU1208" s="2">
        <f t="shared" si="967"/>
        <v>0</v>
      </c>
      <c r="AW1208" s="1"/>
      <c r="AX1208" s="1"/>
      <c r="AY1208" s="1"/>
      <c r="AZ1208" s="2">
        <f t="shared" si="960"/>
        <v>0</v>
      </c>
      <c r="BA1208" s="2">
        <f>SUM(AF1208,AH1208,-AZ1208,-Table19[[#This Row],[Sale Fee]])</f>
        <v>0</v>
      </c>
      <c r="BC1208" s="1"/>
      <c r="BD1208" s="1"/>
      <c r="BE1208" s="1"/>
    </row>
    <row r="1209" spans="1:57" x14ac:dyDescent="0.25">
      <c r="A1209" s="1"/>
      <c r="B1209" s="1"/>
      <c r="E1209" s="4"/>
      <c r="F1209" s="4"/>
      <c r="Q1209" s="1"/>
      <c r="R1209" s="1"/>
      <c r="S1209" s="1"/>
      <c r="U1209" s="1"/>
      <c r="V1209" s="1"/>
      <c r="W1209" s="1"/>
      <c r="X1209" s="1"/>
      <c r="Y1209" s="1"/>
      <c r="Z1209" s="1">
        <f>Table19[[#This Row],[Quantity2]]*Table19[[#This Row],[U Cost]]</f>
        <v>0</v>
      </c>
      <c r="AB1209" s="1"/>
      <c r="AC1209" s="1"/>
      <c r="AD1209" s="1">
        <f t="shared" si="965"/>
        <v>0</v>
      </c>
      <c r="AE1209" s="1"/>
      <c r="AF1209" s="1">
        <f>SUM(Table19[[#This Row],[Total 
Paid]:[Shipping 
Charged]])</f>
        <v>0</v>
      </c>
      <c r="AG1209" s="1"/>
      <c r="AH1209" s="1"/>
      <c r="AI1209" s="1">
        <f t="shared" si="966"/>
        <v>0</v>
      </c>
      <c r="AK1209" s="1"/>
      <c r="AL1209" s="1"/>
      <c r="AM1209" s="1"/>
      <c r="AN1209" s="1"/>
      <c r="AP1209" s="30"/>
      <c r="AQ1209" s="1"/>
      <c r="AR1209" s="1">
        <f t="shared" si="968"/>
        <v>0</v>
      </c>
      <c r="AS1209" s="1"/>
      <c r="AT1209" s="1"/>
      <c r="AU1209" s="2">
        <f t="shared" si="967"/>
        <v>0</v>
      </c>
      <c r="AW1209" s="1"/>
      <c r="AX1209" s="1"/>
      <c r="AY1209" s="1"/>
      <c r="AZ1209" s="2">
        <f t="shared" si="960"/>
        <v>0</v>
      </c>
      <c r="BA1209" s="2">
        <f>SUM(AF1209,AH1209,-AZ1209,-Table19[[#This Row],[Sale Fee]])</f>
        <v>0</v>
      </c>
      <c r="BC1209" s="1"/>
      <c r="BD1209" s="1"/>
      <c r="BE1209" s="1"/>
    </row>
    <row r="1210" spans="1:57" x14ac:dyDescent="0.25">
      <c r="A1210" s="1"/>
      <c r="B1210" s="1"/>
      <c r="E1210" s="4"/>
      <c r="F1210" s="4"/>
      <c r="Q1210" s="1"/>
      <c r="R1210" s="1"/>
      <c r="S1210" s="1"/>
      <c r="U1210" s="1"/>
      <c r="V1210" s="1"/>
      <c r="W1210" s="1"/>
      <c r="X1210" s="1"/>
      <c r="Y1210" s="1"/>
      <c r="Z1210" s="1">
        <f>Table19[[#This Row],[Quantity2]]*Table19[[#This Row],[U Cost]]</f>
        <v>0</v>
      </c>
      <c r="AB1210" s="1"/>
      <c r="AC1210" s="1"/>
      <c r="AD1210" s="1">
        <f t="shared" si="965"/>
        <v>0</v>
      </c>
      <c r="AE1210" s="1"/>
      <c r="AF1210" s="1">
        <f>SUM(Table19[[#This Row],[Total 
Paid]:[Shipping 
Charged]])</f>
        <v>0</v>
      </c>
      <c r="AG1210" s="1"/>
      <c r="AH1210" s="1"/>
      <c r="AI1210" s="1">
        <f t="shared" si="966"/>
        <v>0</v>
      </c>
      <c r="AK1210" s="1"/>
      <c r="AL1210" s="1"/>
      <c r="AM1210" s="1"/>
      <c r="AN1210" s="1"/>
      <c r="AP1210" s="30"/>
      <c r="AQ1210" s="1"/>
      <c r="AR1210" s="1">
        <f t="shared" si="968"/>
        <v>0</v>
      </c>
      <c r="AS1210" s="1"/>
      <c r="AT1210" s="1"/>
      <c r="AU1210" s="2">
        <f t="shared" si="967"/>
        <v>0</v>
      </c>
      <c r="AW1210" s="1"/>
      <c r="AX1210" s="1"/>
      <c r="AY1210" s="1"/>
      <c r="AZ1210" s="2">
        <f t="shared" si="960"/>
        <v>0</v>
      </c>
      <c r="BA1210" s="2">
        <f>SUM(AF1210,AH1210,-AZ1210,-Table19[[#This Row],[Sale Fee]])</f>
        <v>0</v>
      </c>
      <c r="BC1210" s="1"/>
      <c r="BD1210" s="1"/>
      <c r="BE1210" s="1"/>
    </row>
    <row r="1211" spans="1:57" x14ac:dyDescent="0.25">
      <c r="A1211" s="1"/>
      <c r="B1211" s="1"/>
      <c r="E1211" s="4"/>
      <c r="F1211" s="4"/>
      <c r="Q1211" s="1"/>
      <c r="R1211" s="1"/>
      <c r="S1211" s="1"/>
      <c r="U1211" s="1"/>
      <c r="V1211" s="1"/>
      <c r="W1211" s="1"/>
      <c r="X1211" s="1"/>
      <c r="Y1211" s="1"/>
      <c r="Z1211" s="1">
        <f>Table19[[#This Row],[Quantity2]]*Table19[[#This Row],[U Cost]]</f>
        <v>0</v>
      </c>
      <c r="AB1211" s="1"/>
      <c r="AC1211" s="1"/>
      <c r="AD1211" s="1">
        <f t="shared" si="965"/>
        <v>0</v>
      </c>
      <c r="AE1211" s="1"/>
      <c r="AF1211" s="1">
        <f>SUM(Table19[[#This Row],[Total 
Paid]:[Shipping 
Charged]])</f>
        <v>0</v>
      </c>
      <c r="AG1211" s="1"/>
      <c r="AH1211" s="1"/>
      <c r="AI1211" s="1">
        <f t="shared" si="966"/>
        <v>0</v>
      </c>
      <c r="AK1211" s="1"/>
      <c r="AL1211" s="1"/>
      <c r="AM1211" s="1"/>
      <c r="AN1211" s="1"/>
      <c r="AP1211" s="30"/>
      <c r="AQ1211" s="1"/>
      <c r="AR1211" s="1">
        <f t="shared" si="968"/>
        <v>0</v>
      </c>
      <c r="AS1211" s="1"/>
      <c r="AT1211" s="1"/>
      <c r="AU1211" s="2">
        <f t="shared" si="967"/>
        <v>0</v>
      </c>
      <c r="AW1211" s="1"/>
      <c r="AX1211" s="1"/>
      <c r="AY1211" s="1"/>
      <c r="AZ1211" s="2">
        <f t="shared" ref="AZ1211:AZ1230" si="969">SUM(AU1211,AW1211,AX1211,AY1211)</f>
        <v>0</v>
      </c>
      <c r="BA1211" s="2">
        <f>SUM(AF1211,AH1211,-AZ1211,-Table19[[#This Row],[Sale Fee]])</f>
        <v>0</v>
      </c>
      <c r="BC1211" s="1"/>
      <c r="BD1211" s="1"/>
      <c r="BE1211" s="1"/>
    </row>
    <row r="1212" spans="1:57" x14ac:dyDescent="0.25">
      <c r="A1212" s="1"/>
      <c r="B1212" s="1"/>
      <c r="E1212" s="4"/>
      <c r="F1212" s="4"/>
      <c r="Q1212" s="1"/>
      <c r="R1212" s="1"/>
      <c r="S1212" s="1"/>
      <c r="U1212" s="1"/>
      <c r="V1212" s="1"/>
      <c r="W1212" s="1"/>
      <c r="X1212" s="1"/>
      <c r="Y1212" s="1"/>
      <c r="Z1212" s="1">
        <f>Table19[[#This Row],[Quantity2]]*Table19[[#This Row],[U Cost]]</f>
        <v>0</v>
      </c>
      <c r="AB1212" s="1"/>
      <c r="AC1212" s="1"/>
      <c r="AD1212" s="1">
        <f t="shared" si="965"/>
        <v>0</v>
      </c>
      <c r="AE1212" s="1"/>
      <c r="AF1212" s="1">
        <f>SUM(Table19[[#This Row],[Total 
Paid]:[Shipping 
Charged]])</f>
        <v>0</v>
      </c>
      <c r="AG1212" s="1"/>
      <c r="AH1212" s="1"/>
      <c r="AI1212" s="1">
        <f t="shared" si="966"/>
        <v>0</v>
      </c>
      <c r="AK1212" s="1"/>
      <c r="AL1212" s="1"/>
      <c r="AM1212" s="1"/>
      <c r="AN1212" s="1"/>
      <c r="AP1212" s="30"/>
      <c r="AQ1212" s="1"/>
      <c r="AR1212" s="1">
        <f t="shared" si="968"/>
        <v>0</v>
      </c>
      <c r="AS1212" s="1"/>
      <c r="AT1212" s="1"/>
      <c r="AU1212" s="2">
        <f t="shared" si="967"/>
        <v>0</v>
      </c>
      <c r="AW1212" s="1"/>
      <c r="AX1212" s="1"/>
      <c r="AY1212" s="1"/>
      <c r="AZ1212" s="2">
        <f t="shared" si="969"/>
        <v>0</v>
      </c>
      <c r="BA1212" s="2">
        <f>SUM(AF1212,AH1212,-AZ1212,-Table19[[#This Row],[Sale Fee]])</f>
        <v>0</v>
      </c>
      <c r="BC1212" s="1"/>
      <c r="BD1212" s="1"/>
      <c r="BE1212" s="1"/>
    </row>
    <row r="1213" spans="1:57" x14ac:dyDescent="0.25">
      <c r="A1213" s="1"/>
      <c r="B1213" s="1"/>
      <c r="E1213" s="4"/>
      <c r="F1213" s="4"/>
      <c r="Q1213" s="1"/>
      <c r="R1213" s="1"/>
      <c r="S1213" s="1"/>
      <c r="U1213" s="1"/>
      <c r="V1213" s="1"/>
      <c r="W1213" s="1"/>
      <c r="X1213" s="1"/>
      <c r="Y1213" s="1"/>
      <c r="Z1213" s="1">
        <f>Table19[[#This Row],[Quantity2]]*Table19[[#This Row],[U Cost]]</f>
        <v>0</v>
      </c>
      <c r="AB1213" s="1"/>
      <c r="AC1213" s="1"/>
      <c r="AD1213" s="1">
        <f t="shared" si="965"/>
        <v>0</v>
      </c>
      <c r="AE1213" s="1"/>
      <c r="AF1213" s="1">
        <f>SUM(Table19[[#This Row],[Total 
Paid]:[Shipping 
Charged]])</f>
        <v>0</v>
      </c>
      <c r="AG1213" s="1"/>
      <c r="AH1213" s="1"/>
      <c r="AI1213" s="1">
        <f t="shared" si="966"/>
        <v>0</v>
      </c>
      <c r="AK1213" s="1"/>
      <c r="AL1213" s="1"/>
      <c r="AM1213" s="1"/>
      <c r="AN1213" s="1"/>
      <c r="AP1213" s="30"/>
      <c r="AQ1213" s="1"/>
      <c r="AR1213" s="1">
        <f t="shared" si="968"/>
        <v>0</v>
      </c>
      <c r="AS1213" s="1"/>
      <c r="AT1213" s="1"/>
      <c r="AU1213" s="2">
        <f t="shared" si="967"/>
        <v>0</v>
      </c>
      <c r="AW1213" s="1"/>
      <c r="AX1213" s="1"/>
      <c r="AY1213" s="1"/>
      <c r="AZ1213" s="2">
        <f t="shared" si="969"/>
        <v>0</v>
      </c>
      <c r="BA1213" s="2">
        <f>SUM(AF1213,AH1213,-AZ1213,-Table19[[#This Row],[Sale Fee]])</f>
        <v>0</v>
      </c>
      <c r="BC1213" s="1"/>
      <c r="BD1213" s="1"/>
      <c r="BE1213" s="1"/>
    </row>
    <row r="1214" spans="1:57" x14ac:dyDescent="0.25">
      <c r="A1214" s="1"/>
      <c r="B1214" s="1"/>
      <c r="E1214" s="4"/>
      <c r="F1214" s="4"/>
      <c r="Q1214" s="1"/>
      <c r="R1214" s="1"/>
      <c r="S1214" s="1"/>
      <c r="U1214" s="1"/>
      <c r="V1214" s="1"/>
      <c r="W1214" s="1"/>
      <c r="X1214" s="1"/>
      <c r="Y1214" s="1"/>
      <c r="Z1214" s="1">
        <f>Table19[[#This Row],[Quantity2]]*Table19[[#This Row],[U Cost]]</f>
        <v>0</v>
      </c>
      <c r="AB1214" s="1"/>
      <c r="AC1214" s="1"/>
      <c r="AD1214" s="1">
        <f t="shared" si="965"/>
        <v>0</v>
      </c>
      <c r="AE1214" s="1"/>
      <c r="AF1214" s="1">
        <f>SUM(Table19[[#This Row],[Total 
Paid]:[Shipping 
Charged]])</f>
        <v>0</v>
      </c>
      <c r="AG1214" s="1"/>
      <c r="AH1214" s="1"/>
      <c r="AI1214" s="1">
        <f t="shared" si="966"/>
        <v>0</v>
      </c>
      <c r="AK1214" s="1"/>
      <c r="AL1214" s="1"/>
      <c r="AM1214" s="1"/>
      <c r="AN1214" s="1"/>
      <c r="AP1214" s="30"/>
      <c r="AQ1214" s="1"/>
      <c r="AR1214" s="1">
        <f t="shared" si="968"/>
        <v>0</v>
      </c>
      <c r="AS1214" s="1"/>
      <c r="AT1214" s="1"/>
      <c r="AU1214" s="2">
        <f t="shared" si="967"/>
        <v>0</v>
      </c>
      <c r="AW1214" s="1"/>
      <c r="AX1214" s="1"/>
      <c r="AY1214" s="1"/>
      <c r="AZ1214" s="2">
        <f t="shared" si="969"/>
        <v>0</v>
      </c>
      <c r="BA1214" s="2">
        <f>SUM(AF1214,AH1214,-AZ1214,-Table19[[#This Row],[Sale Fee]])</f>
        <v>0</v>
      </c>
      <c r="BC1214" s="1"/>
      <c r="BD1214" s="1"/>
      <c r="BE1214" s="1"/>
    </row>
    <row r="1215" spans="1:57" x14ac:dyDescent="0.25">
      <c r="A1215" s="1"/>
      <c r="B1215" s="1"/>
      <c r="E1215" s="4"/>
      <c r="F1215" s="4"/>
      <c r="Q1215" s="1"/>
      <c r="R1215" s="1"/>
      <c r="S1215" s="1"/>
      <c r="U1215" s="1"/>
      <c r="V1215" s="1"/>
      <c r="W1215" s="1"/>
      <c r="X1215" s="1"/>
      <c r="Y1215" s="1"/>
      <c r="Z1215" s="1">
        <f>Table19[[#This Row],[Quantity2]]*Table19[[#This Row],[U Cost]]</f>
        <v>0</v>
      </c>
      <c r="AB1215" s="1"/>
      <c r="AC1215" s="1"/>
      <c r="AD1215" s="1">
        <f t="shared" si="965"/>
        <v>0</v>
      </c>
      <c r="AE1215" s="1"/>
      <c r="AF1215" s="1">
        <f>SUM(Table19[[#This Row],[Total 
Paid]:[Shipping 
Charged]])</f>
        <v>0</v>
      </c>
      <c r="AG1215" s="1"/>
      <c r="AH1215" s="1"/>
      <c r="AI1215" s="1">
        <f t="shared" si="966"/>
        <v>0</v>
      </c>
      <c r="AK1215" s="1"/>
      <c r="AL1215" s="1"/>
      <c r="AM1215" s="1"/>
      <c r="AN1215" s="1"/>
      <c r="AP1215" s="30"/>
      <c r="AQ1215" s="1"/>
      <c r="AR1215" s="1">
        <f t="shared" si="968"/>
        <v>0</v>
      </c>
      <c r="AS1215" s="1"/>
      <c r="AT1215" s="1"/>
      <c r="AU1215" s="2">
        <f t="shared" si="967"/>
        <v>0</v>
      </c>
      <c r="AW1215" s="1"/>
      <c r="AX1215" s="1"/>
      <c r="AY1215" s="1"/>
      <c r="AZ1215" s="2">
        <f t="shared" si="969"/>
        <v>0</v>
      </c>
      <c r="BA1215" s="2">
        <f>SUM(AF1215,AH1215,-AZ1215,-Table19[[#This Row],[Sale Fee]])</f>
        <v>0</v>
      </c>
      <c r="BC1215" s="1"/>
      <c r="BD1215" s="1"/>
      <c r="BE1215" s="1"/>
    </row>
    <row r="1216" spans="1:57" x14ac:dyDescent="0.25">
      <c r="A1216" s="1"/>
      <c r="B1216" s="1"/>
      <c r="E1216" s="4"/>
      <c r="F1216" s="4"/>
      <c r="Q1216" s="1"/>
      <c r="R1216" s="1"/>
      <c r="S1216" s="1"/>
      <c r="U1216" s="1"/>
      <c r="V1216" s="1"/>
      <c r="W1216" s="1"/>
      <c r="X1216" s="1"/>
      <c r="Y1216" s="1"/>
      <c r="Z1216" s="1">
        <f>Table19[[#This Row],[Quantity2]]*Table19[[#This Row],[U Cost]]</f>
        <v>0</v>
      </c>
      <c r="AB1216" s="1"/>
      <c r="AC1216" s="1"/>
      <c r="AD1216" s="1">
        <f t="shared" si="965"/>
        <v>0</v>
      </c>
      <c r="AE1216" s="1"/>
      <c r="AF1216" s="1">
        <f>SUM(Table19[[#This Row],[Total 
Paid]:[Shipping 
Charged]])</f>
        <v>0</v>
      </c>
      <c r="AG1216" s="1"/>
      <c r="AH1216" s="1"/>
      <c r="AI1216" s="1">
        <f t="shared" si="966"/>
        <v>0</v>
      </c>
      <c r="AK1216" s="1"/>
      <c r="AL1216" s="1"/>
      <c r="AM1216" s="1"/>
      <c r="AN1216" s="1"/>
      <c r="AP1216" s="30"/>
      <c r="AQ1216" s="1"/>
      <c r="AR1216" s="1">
        <f t="shared" si="968"/>
        <v>0</v>
      </c>
      <c r="AS1216" s="1"/>
      <c r="AT1216" s="1"/>
      <c r="AU1216" s="2">
        <f t="shared" si="967"/>
        <v>0</v>
      </c>
      <c r="AW1216" s="1"/>
      <c r="AX1216" s="1"/>
      <c r="AY1216" s="1"/>
      <c r="AZ1216" s="2">
        <f t="shared" si="969"/>
        <v>0</v>
      </c>
      <c r="BA1216" s="2">
        <f>SUM(AF1216,AH1216,-AZ1216,-Table19[[#This Row],[Sale Fee]])</f>
        <v>0</v>
      </c>
      <c r="BC1216" s="1"/>
      <c r="BD1216" s="1"/>
      <c r="BE1216" s="1"/>
    </row>
    <row r="1217" spans="1:57" x14ac:dyDescent="0.25">
      <c r="A1217" s="1"/>
      <c r="B1217" s="1"/>
      <c r="E1217" s="4"/>
      <c r="F1217" s="4"/>
      <c r="Q1217" s="1"/>
      <c r="R1217" s="1"/>
      <c r="S1217" s="1"/>
      <c r="U1217" s="1"/>
      <c r="V1217" s="1"/>
      <c r="W1217" s="1"/>
      <c r="X1217" s="1"/>
      <c r="Y1217" s="1"/>
      <c r="Z1217" s="1">
        <f>Table19[[#This Row],[Quantity2]]*Table19[[#This Row],[U Cost]]</f>
        <v>0</v>
      </c>
      <c r="AB1217" s="1"/>
      <c r="AC1217" s="1"/>
      <c r="AD1217" s="1">
        <f t="shared" si="965"/>
        <v>0</v>
      </c>
      <c r="AE1217" s="1"/>
      <c r="AF1217" s="1">
        <f>SUM(Table19[[#This Row],[Total 
Paid]:[Shipping 
Charged]])</f>
        <v>0</v>
      </c>
      <c r="AG1217" s="1"/>
      <c r="AH1217" s="1"/>
      <c r="AI1217" s="1">
        <f t="shared" si="966"/>
        <v>0</v>
      </c>
      <c r="AK1217" s="1"/>
      <c r="AL1217" s="1"/>
      <c r="AM1217" s="1"/>
      <c r="AN1217" s="1"/>
      <c r="AP1217" s="30"/>
      <c r="AQ1217" s="1"/>
      <c r="AR1217" s="1">
        <f t="shared" si="968"/>
        <v>0</v>
      </c>
      <c r="AS1217" s="1"/>
      <c r="AT1217" s="1"/>
      <c r="AU1217" s="2">
        <f t="shared" si="967"/>
        <v>0</v>
      </c>
      <c r="AW1217" s="1"/>
      <c r="AX1217" s="1"/>
      <c r="AY1217" s="1"/>
      <c r="AZ1217" s="2">
        <f t="shared" si="969"/>
        <v>0</v>
      </c>
      <c r="BA1217" s="2">
        <f>SUM(AF1217,AH1217,-AZ1217,-Table19[[#This Row],[Sale Fee]])</f>
        <v>0</v>
      </c>
      <c r="BC1217" s="1"/>
      <c r="BD1217" s="1"/>
      <c r="BE1217" s="1"/>
    </row>
    <row r="1218" spans="1:57" x14ac:dyDescent="0.25">
      <c r="A1218" s="1"/>
      <c r="B1218" s="1"/>
      <c r="E1218" s="4"/>
      <c r="F1218" s="4"/>
      <c r="Q1218" s="1"/>
      <c r="R1218" s="1"/>
      <c r="S1218" s="1"/>
      <c r="U1218" s="1"/>
      <c r="V1218" s="1"/>
      <c r="W1218" s="1"/>
      <c r="X1218" s="1"/>
      <c r="Y1218" s="1"/>
      <c r="Z1218" s="1">
        <f>Table19[[#This Row],[Quantity2]]*Table19[[#This Row],[U Cost]]</f>
        <v>0</v>
      </c>
      <c r="AB1218" s="1"/>
      <c r="AC1218" s="1"/>
      <c r="AD1218" s="1">
        <f t="shared" si="965"/>
        <v>0</v>
      </c>
      <c r="AE1218" s="1"/>
      <c r="AF1218" s="1">
        <f>SUM(Table19[[#This Row],[Total 
Paid]:[Shipping 
Charged]])</f>
        <v>0</v>
      </c>
      <c r="AG1218" s="1"/>
      <c r="AH1218" s="1"/>
      <c r="AI1218" s="1">
        <f t="shared" si="966"/>
        <v>0</v>
      </c>
      <c r="AK1218" s="1"/>
      <c r="AL1218" s="1"/>
      <c r="AM1218" s="1"/>
      <c r="AN1218" s="1"/>
      <c r="AP1218" s="30"/>
      <c r="AQ1218" s="1"/>
      <c r="AR1218" s="1">
        <f t="shared" si="968"/>
        <v>0</v>
      </c>
      <c r="AS1218" s="1"/>
      <c r="AT1218" s="1"/>
      <c r="AU1218" s="2">
        <f t="shared" si="967"/>
        <v>0</v>
      </c>
      <c r="AW1218" s="1"/>
      <c r="AX1218" s="1"/>
      <c r="AY1218" s="1"/>
      <c r="AZ1218" s="2">
        <f t="shared" si="969"/>
        <v>0</v>
      </c>
      <c r="BA1218" s="2">
        <f>SUM(AF1218,AH1218,-AZ1218,-Table19[[#This Row],[Sale Fee]])</f>
        <v>0</v>
      </c>
      <c r="BC1218" s="1"/>
      <c r="BD1218" s="1"/>
      <c r="BE1218" s="1"/>
    </row>
    <row r="1219" spans="1:57" x14ac:dyDescent="0.25">
      <c r="A1219" s="1"/>
      <c r="B1219" s="1"/>
      <c r="E1219" s="4"/>
      <c r="F1219" s="4"/>
      <c r="Q1219" s="1"/>
      <c r="R1219" s="1"/>
      <c r="S1219" s="1"/>
      <c r="U1219" s="1"/>
      <c r="V1219" s="1"/>
      <c r="W1219" s="1"/>
      <c r="X1219" s="1"/>
      <c r="Y1219" s="1"/>
      <c r="Z1219" s="1">
        <f>Table19[[#This Row],[Quantity2]]*Table19[[#This Row],[U Cost]]</f>
        <v>0</v>
      </c>
      <c r="AB1219" s="1"/>
      <c r="AC1219" s="1"/>
      <c r="AD1219" s="1">
        <f t="shared" si="965"/>
        <v>0</v>
      </c>
      <c r="AE1219" s="1"/>
      <c r="AF1219" s="1">
        <f>SUM(Table19[[#This Row],[Total 
Paid]:[Shipping 
Charged]])</f>
        <v>0</v>
      </c>
      <c r="AG1219" s="1"/>
      <c r="AH1219" s="1"/>
      <c r="AI1219" s="1">
        <f t="shared" si="966"/>
        <v>0</v>
      </c>
      <c r="AK1219" s="1"/>
      <c r="AL1219" s="1"/>
      <c r="AM1219" s="1"/>
      <c r="AN1219" s="1"/>
      <c r="AP1219" s="30"/>
      <c r="AQ1219" s="1"/>
      <c r="AR1219" s="1">
        <f t="shared" si="968"/>
        <v>0</v>
      </c>
      <c r="AS1219" s="1"/>
      <c r="AT1219" s="1"/>
      <c r="AU1219" s="2">
        <f t="shared" si="967"/>
        <v>0</v>
      </c>
      <c r="AW1219" s="1"/>
      <c r="AX1219" s="1"/>
      <c r="AY1219" s="1"/>
      <c r="AZ1219" s="2">
        <f t="shared" si="969"/>
        <v>0</v>
      </c>
      <c r="BA1219" s="2">
        <f>SUM(AF1219,AH1219,-AZ1219,-Table19[[#This Row],[Sale Fee]])</f>
        <v>0</v>
      </c>
      <c r="BC1219" s="1"/>
      <c r="BD1219" s="1"/>
      <c r="BE1219" s="1"/>
    </row>
    <row r="1220" spans="1:57" x14ac:dyDescent="0.25">
      <c r="A1220" s="1"/>
      <c r="B1220" s="1"/>
      <c r="E1220" s="4"/>
      <c r="F1220" s="4"/>
      <c r="Q1220" s="1"/>
      <c r="R1220" s="1"/>
      <c r="S1220" s="1"/>
      <c r="U1220" s="1"/>
      <c r="V1220" s="1"/>
      <c r="W1220" s="1"/>
      <c r="X1220" s="1"/>
      <c r="Y1220" s="1"/>
      <c r="Z1220" s="1">
        <f>Table19[[#This Row],[Quantity2]]*Table19[[#This Row],[U Cost]]</f>
        <v>0</v>
      </c>
      <c r="AB1220" s="1"/>
      <c r="AC1220" s="1"/>
      <c r="AD1220" s="1">
        <f t="shared" si="965"/>
        <v>0</v>
      </c>
      <c r="AE1220" s="1"/>
      <c r="AF1220" s="1">
        <f>SUM(Table19[[#This Row],[Total 
Paid]:[Shipping 
Charged]])</f>
        <v>0</v>
      </c>
      <c r="AG1220" s="1"/>
      <c r="AH1220" s="1"/>
      <c r="AI1220" s="1">
        <f t="shared" si="966"/>
        <v>0</v>
      </c>
      <c r="AK1220" s="1"/>
      <c r="AL1220" s="1"/>
      <c r="AM1220" s="1"/>
      <c r="AN1220" s="1"/>
      <c r="AP1220" s="30"/>
      <c r="AQ1220" s="1"/>
      <c r="AR1220" s="1">
        <f t="shared" si="968"/>
        <v>0</v>
      </c>
      <c r="AS1220" s="1"/>
      <c r="AT1220" s="1"/>
      <c r="AU1220" s="2">
        <f t="shared" si="967"/>
        <v>0</v>
      </c>
      <c r="AW1220" s="1"/>
      <c r="AX1220" s="1"/>
      <c r="AY1220" s="1"/>
      <c r="AZ1220" s="2">
        <f t="shared" si="969"/>
        <v>0</v>
      </c>
      <c r="BA1220" s="2">
        <f>SUM(AF1220,AH1220,-AZ1220,-Table19[[#This Row],[Sale Fee]])</f>
        <v>0</v>
      </c>
      <c r="BC1220" s="1"/>
      <c r="BD1220" s="1"/>
      <c r="BE1220" s="1"/>
    </row>
    <row r="1221" spans="1:57" x14ac:dyDescent="0.25">
      <c r="A1221" s="1"/>
      <c r="B1221" s="1"/>
      <c r="E1221" s="4"/>
      <c r="F1221" s="4"/>
      <c r="Q1221" s="1"/>
      <c r="R1221" s="1"/>
      <c r="S1221" s="1"/>
      <c r="U1221" s="1"/>
      <c r="V1221" s="1"/>
      <c r="W1221" s="1"/>
      <c r="X1221" s="1"/>
      <c r="Y1221" s="1"/>
      <c r="Z1221" s="1">
        <f>Table19[[#This Row],[Quantity2]]*Table19[[#This Row],[U Cost]]</f>
        <v>0</v>
      </c>
      <c r="AB1221" s="1"/>
      <c r="AC1221" s="1"/>
      <c r="AD1221" s="1">
        <f t="shared" si="965"/>
        <v>0</v>
      </c>
      <c r="AE1221" s="1"/>
      <c r="AF1221" s="1">
        <f>SUM(Table19[[#This Row],[Total 
Paid]:[Shipping 
Charged]])</f>
        <v>0</v>
      </c>
      <c r="AG1221" s="1"/>
      <c r="AH1221" s="1"/>
      <c r="AI1221" s="1">
        <f t="shared" si="966"/>
        <v>0</v>
      </c>
      <c r="AK1221" s="1"/>
      <c r="AL1221" s="1"/>
      <c r="AM1221" s="1"/>
      <c r="AN1221" s="1"/>
      <c r="AP1221" s="30"/>
      <c r="AQ1221" s="1"/>
      <c r="AR1221" s="1">
        <f t="shared" si="968"/>
        <v>0</v>
      </c>
      <c r="AS1221" s="1"/>
      <c r="AT1221" s="1"/>
      <c r="AU1221" s="2">
        <f t="shared" si="967"/>
        <v>0</v>
      </c>
      <c r="AW1221" s="1"/>
      <c r="AX1221" s="1"/>
      <c r="AY1221" s="1"/>
      <c r="AZ1221" s="2">
        <f t="shared" si="969"/>
        <v>0</v>
      </c>
      <c r="BA1221" s="2">
        <f>SUM(AF1221,AH1221,-AZ1221,-Table19[[#This Row],[Sale Fee]])</f>
        <v>0</v>
      </c>
      <c r="BC1221" s="1"/>
      <c r="BD1221" s="1"/>
      <c r="BE1221" s="1"/>
    </row>
    <row r="1222" spans="1:57" x14ac:dyDescent="0.25">
      <c r="A1222" s="1"/>
      <c r="B1222" s="1"/>
      <c r="E1222" s="4"/>
      <c r="F1222" s="4"/>
      <c r="Q1222" s="1"/>
      <c r="R1222" s="1"/>
      <c r="S1222" s="1"/>
      <c r="U1222" s="1"/>
      <c r="V1222" s="1"/>
      <c r="W1222" s="1"/>
      <c r="X1222" s="1"/>
      <c r="Y1222" s="1"/>
      <c r="Z1222" s="1">
        <f>Table19[[#This Row],[Quantity2]]*Table19[[#This Row],[U Cost]]</f>
        <v>0</v>
      </c>
      <c r="AB1222" s="1"/>
      <c r="AC1222" s="1"/>
      <c r="AD1222" s="1">
        <f t="shared" si="965"/>
        <v>0</v>
      </c>
      <c r="AE1222" s="1"/>
      <c r="AF1222" s="1">
        <f>SUM(Table19[[#This Row],[Total 
Paid]:[Shipping 
Charged]])</f>
        <v>0</v>
      </c>
      <c r="AG1222" s="1"/>
      <c r="AH1222" s="1"/>
      <c r="AI1222" s="1">
        <f t="shared" si="966"/>
        <v>0</v>
      </c>
      <c r="AK1222" s="1"/>
      <c r="AL1222" s="1"/>
      <c r="AM1222" s="1"/>
      <c r="AN1222" s="1"/>
      <c r="AP1222" s="30"/>
      <c r="AQ1222" s="1"/>
      <c r="AR1222" s="1">
        <f t="shared" si="968"/>
        <v>0</v>
      </c>
      <c r="AS1222" s="1"/>
      <c r="AT1222" s="1"/>
      <c r="AU1222" s="2">
        <f t="shared" si="967"/>
        <v>0</v>
      </c>
      <c r="AW1222" s="1"/>
      <c r="AX1222" s="1"/>
      <c r="AY1222" s="1"/>
      <c r="AZ1222" s="2">
        <f t="shared" si="969"/>
        <v>0</v>
      </c>
      <c r="BA1222" s="2">
        <f>SUM(AF1222,AH1222,-AZ1222,-Table19[[#This Row],[Sale Fee]])</f>
        <v>0</v>
      </c>
      <c r="BC1222" s="1"/>
      <c r="BD1222" s="1"/>
      <c r="BE1222" s="1"/>
    </row>
    <row r="1223" spans="1:57" x14ac:dyDescent="0.25">
      <c r="A1223" s="1"/>
      <c r="B1223" s="1"/>
      <c r="E1223" s="4"/>
      <c r="F1223" s="4"/>
      <c r="Q1223" s="1"/>
      <c r="R1223" s="1"/>
      <c r="S1223" s="1"/>
      <c r="U1223" s="1"/>
      <c r="V1223" s="1"/>
      <c r="W1223" s="1"/>
      <c r="X1223" s="1"/>
      <c r="Y1223" s="1"/>
      <c r="Z1223" s="1">
        <f>Table19[[#This Row],[Quantity2]]*Table19[[#This Row],[U Cost]]</f>
        <v>0</v>
      </c>
      <c r="AB1223" s="1"/>
      <c r="AC1223" s="1"/>
      <c r="AD1223" s="1">
        <f t="shared" si="965"/>
        <v>0</v>
      </c>
      <c r="AE1223" s="1"/>
      <c r="AF1223" s="1">
        <f>SUM(Table19[[#This Row],[Total 
Paid]:[Shipping 
Charged]])</f>
        <v>0</v>
      </c>
      <c r="AG1223" s="1"/>
      <c r="AH1223" s="1"/>
      <c r="AI1223" s="1">
        <f t="shared" si="966"/>
        <v>0</v>
      </c>
      <c r="AK1223" s="1"/>
      <c r="AL1223" s="1"/>
      <c r="AM1223" s="1"/>
      <c r="AN1223" s="1"/>
      <c r="AP1223" s="30"/>
      <c r="AQ1223" s="1"/>
      <c r="AR1223" s="1">
        <f t="shared" si="968"/>
        <v>0</v>
      </c>
      <c r="AS1223" s="1"/>
      <c r="AT1223" s="1"/>
      <c r="AU1223" s="2">
        <f t="shared" si="967"/>
        <v>0</v>
      </c>
      <c r="AW1223" s="1"/>
      <c r="AX1223" s="1"/>
      <c r="AY1223" s="1"/>
      <c r="AZ1223" s="2">
        <f t="shared" si="969"/>
        <v>0</v>
      </c>
      <c r="BA1223" s="2">
        <f>SUM(AF1223,AH1223,-AZ1223,-Table19[[#This Row],[Sale Fee]])</f>
        <v>0</v>
      </c>
      <c r="BC1223" s="1"/>
      <c r="BD1223" s="1"/>
      <c r="BE1223" s="1"/>
    </row>
    <row r="1224" spans="1:57" x14ac:dyDescent="0.25">
      <c r="A1224" s="1"/>
      <c r="B1224" s="1"/>
      <c r="E1224" s="4"/>
      <c r="F1224" s="4"/>
      <c r="Q1224" s="1"/>
      <c r="R1224" s="1"/>
      <c r="S1224" s="1"/>
      <c r="U1224" s="1"/>
      <c r="V1224" s="1"/>
      <c r="W1224" s="1"/>
      <c r="X1224" s="1"/>
      <c r="Y1224" s="1"/>
      <c r="Z1224" s="1">
        <f>Table19[[#This Row],[Quantity2]]*Table19[[#This Row],[U Cost]]</f>
        <v>0</v>
      </c>
      <c r="AB1224" s="1"/>
      <c r="AC1224" s="1"/>
      <c r="AD1224" s="1">
        <f t="shared" si="965"/>
        <v>0</v>
      </c>
      <c r="AE1224" s="1"/>
      <c r="AF1224" s="1">
        <f>SUM(Table19[[#This Row],[Total 
Paid]:[Shipping 
Charged]])</f>
        <v>0</v>
      </c>
      <c r="AG1224" s="1"/>
      <c r="AH1224" s="1"/>
      <c r="AI1224" s="1">
        <f t="shared" si="966"/>
        <v>0</v>
      </c>
      <c r="AK1224" s="1"/>
      <c r="AL1224" s="1"/>
      <c r="AM1224" s="1"/>
      <c r="AN1224" s="1"/>
      <c r="AP1224" s="30"/>
      <c r="AQ1224" s="1"/>
      <c r="AR1224" s="1">
        <f t="shared" si="968"/>
        <v>0</v>
      </c>
      <c r="AS1224" s="1"/>
      <c r="AT1224" s="1"/>
      <c r="AU1224" s="2">
        <f t="shared" si="967"/>
        <v>0</v>
      </c>
      <c r="AW1224" s="1"/>
      <c r="AX1224" s="1"/>
      <c r="AY1224" s="1"/>
      <c r="AZ1224" s="2">
        <f t="shared" si="969"/>
        <v>0</v>
      </c>
      <c r="BA1224" s="2">
        <f>SUM(AF1224,AH1224,-AZ1224,-Table19[[#This Row],[Sale Fee]])</f>
        <v>0</v>
      </c>
      <c r="BC1224" s="1"/>
      <c r="BD1224" s="1"/>
      <c r="BE1224" s="1"/>
    </row>
    <row r="1225" spans="1:57" x14ac:dyDescent="0.25">
      <c r="A1225" s="1"/>
      <c r="B1225" s="1"/>
      <c r="E1225" s="4"/>
      <c r="F1225" s="4"/>
      <c r="Q1225" s="1"/>
      <c r="R1225" s="1"/>
      <c r="S1225" s="1"/>
      <c r="U1225" s="1"/>
      <c r="V1225" s="1"/>
      <c r="W1225" s="1"/>
      <c r="X1225" s="1"/>
      <c r="Y1225" s="1"/>
      <c r="Z1225" s="1">
        <f>Table19[[#This Row],[Quantity2]]*Table19[[#This Row],[U Cost]]</f>
        <v>0</v>
      </c>
      <c r="AB1225" s="1"/>
      <c r="AC1225" s="1"/>
      <c r="AD1225" s="1">
        <f t="shared" si="965"/>
        <v>0</v>
      </c>
      <c r="AE1225" s="1"/>
      <c r="AF1225" s="1">
        <f>SUM(Table19[[#This Row],[Total 
Paid]:[Shipping 
Charged]])</f>
        <v>0</v>
      </c>
      <c r="AG1225" s="1"/>
      <c r="AH1225" s="1"/>
      <c r="AI1225" s="1">
        <f t="shared" si="966"/>
        <v>0</v>
      </c>
      <c r="AK1225" s="1"/>
      <c r="AL1225" s="1"/>
      <c r="AM1225" s="1"/>
      <c r="AN1225" s="1"/>
      <c r="AP1225" s="30"/>
      <c r="AQ1225" s="1"/>
      <c r="AR1225" s="1">
        <f t="shared" si="968"/>
        <v>0</v>
      </c>
      <c r="AS1225" s="1"/>
      <c r="AT1225" s="1"/>
      <c r="AU1225" s="2">
        <f t="shared" si="967"/>
        <v>0</v>
      </c>
      <c r="AW1225" s="1"/>
      <c r="AX1225" s="1"/>
      <c r="AY1225" s="1"/>
      <c r="AZ1225" s="2">
        <f t="shared" si="969"/>
        <v>0</v>
      </c>
      <c r="BA1225" s="2">
        <f>SUM(AF1225,AH1225,-AZ1225,-Table19[[#This Row],[Sale Fee]])</f>
        <v>0</v>
      </c>
      <c r="BC1225" s="1"/>
      <c r="BD1225" s="1"/>
      <c r="BE1225" s="1"/>
    </row>
    <row r="1226" spans="1:57" x14ac:dyDescent="0.25">
      <c r="A1226" s="1"/>
      <c r="B1226" s="1"/>
      <c r="E1226" s="4"/>
      <c r="F1226" s="4"/>
      <c r="Q1226" s="1"/>
      <c r="R1226" s="1"/>
      <c r="S1226" s="1"/>
      <c r="U1226" s="1"/>
      <c r="V1226" s="1"/>
      <c r="W1226" s="1"/>
      <c r="X1226" s="1"/>
      <c r="Y1226" s="1"/>
      <c r="Z1226" s="1">
        <f>Table19[[#This Row],[Quantity2]]*Table19[[#This Row],[U Cost]]</f>
        <v>0</v>
      </c>
      <c r="AB1226" s="1"/>
      <c r="AC1226" s="1"/>
      <c r="AD1226" s="1">
        <f t="shared" si="965"/>
        <v>0</v>
      </c>
      <c r="AE1226" s="1"/>
      <c r="AF1226" s="1">
        <f>SUM(Table19[[#This Row],[Total 
Paid]:[Shipping 
Charged]])</f>
        <v>0</v>
      </c>
      <c r="AG1226" s="1"/>
      <c r="AH1226" s="1"/>
      <c r="AI1226" s="1">
        <f t="shared" si="966"/>
        <v>0</v>
      </c>
      <c r="AK1226" s="1"/>
      <c r="AL1226" s="1"/>
      <c r="AM1226" s="1"/>
      <c r="AN1226" s="1"/>
      <c r="AP1226" s="30"/>
      <c r="AQ1226" s="1"/>
      <c r="AR1226" s="1">
        <f t="shared" si="968"/>
        <v>0</v>
      </c>
      <c r="AS1226" s="1"/>
      <c r="AT1226" s="1"/>
      <c r="AU1226" s="2">
        <f t="shared" si="967"/>
        <v>0</v>
      </c>
      <c r="AW1226" s="1"/>
      <c r="AX1226" s="1"/>
      <c r="AY1226" s="1"/>
      <c r="AZ1226" s="2">
        <f t="shared" si="969"/>
        <v>0</v>
      </c>
      <c r="BA1226" s="2">
        <f>SUM(AF1226,AH1226,-AZ1226,-Table19[[#This Row],[Sale Fee]])</f>
        <v>0</v>
      </c>
      <c r="BC1226" s="1"/>
      <c r="BD1226" s="1"/>
      <c r="BE1226" s="1"/>
    </row>
    <row r="1227" spans="1:57" x14ac:dyDescent="0.25">
      <c r="A1227" s="1"/>
      <c r="B1227" s="1"/>
      <c r="E1227" s="4"/>
      <c r="F1227" s="4"/>
      <c r="Q1227" s="1"/>
      <c r="R1227" s="1"/>
      <c r="S1227" s="1"/>
      <c r="U1227" s="1"/>
      <c r="V1227" s="1"/>
      <c r="W1227" s="1"/>
      <c r="X1227" s="1"/>
      <c r="Y1227" s="1"/>
      <c r="Z1227" s="1">
        <f>Table19[[#This Row],[Quantity2]]*Table19[[#This Row],[U Cost]]</f>
        <v>0</v>
      </c>
      <c r="AB1227" s="1"/>
      <c r="AC1227" s="1"/>
      <c r="AD1227" s="1">
        <f t="shared" si="965"/>
        <v>0</v>
      </c>
      <c r="AE1227" s="1"/>
      <c r="AF1227" s="1">
        <f>SUM(Table19[[#This Row],[Total 
Paid]:[Shipping 
Charged]])</f>
        <v>0</v>
      </c>
      <c r="AG1227" s="1"/>
      <c r="AH1227" s="1"/>
      <c r="AI1227" s="1">
        <f t="shared" si="966"/>
        <v>0</v>
      </c>
      <c r="AK1227" s="1"/>
      <c r="AL1227" s="1"/>
      <c r="AM1227" s="1"/>
      <c r="AN1227" s="1"/>
      <c r="AP1227" s="30"/>
      <c r="AQ1227" s="1"/>
      <c r="AR1227" s="1">
        <f t="shared" si="968"/>
        <v>0</v>
      </c>
      <c r="AS1227" s="1"/>
      <c r="AT1227" s="1"/>
      <c r="AU1227" s="2">
        <f t="shared" si="967"/>
        <v>0</v>
      </c>
      <c r="AW1227" s="1"/>
      <c r="AX1227" s="1"/>
      <c r="AY1227" s="1"/>
      <c r="AZ1227" s="2">
        <f t="shared" si="969"/>
        <v>0</v>
      </c>
      <c r="BA1227" s="2">
        <f>SUM(AF1227,AH1227,-AZ1227,-Table19[[#This Row],[Sale Fee]])</f>
        <v>0</v>
      </c>
      <c r="BC1227" s="1"/>
      <c r="BD1227" s="1"/>
      <c r="BE1227" s="1"/>
    </row>
    <row r="1228" spans="1:57" x14ac:dyDescent="0.25">
      <c r="A1228" s="1"/>
      <c r="B1228" s="1"/>
      <c r="E1228" s="4"/>
      <c r="F1228" s="4"/>
      <c r="Q1228" s="1"/>
      <c r="R1228" s="1"/>
      <c r="S1228" s="1"/>
      <c r="U1228" s="1"/>
      <c r="V1228" s="1"/>
      <c r="W1228" s="1"/>
      <c r="X1228" s="1"/>
      <c r="Y1228" s="1"/>
      <c r="Z1228" s="1">
        <f>Table19[[#This Row],[Quantity2]]*Table19[[#This Row],[U Cost]]</f>
        <v>0</v>
      </c>
      <c r="AB1228" s="1"/>
      <c r="AC1228" s="1"/>
      <c r="AD1228" s="1">
        <f t="shared" si="965"/>
        <v>0</v>
      </c>
      <c r="AE1228" s="1"/>
      <c r="AF1228" s="1">
        <f>SUM(Table19[[#This Row],[Total 
Paid]:[Shipping 
Charged]])</f>
        <v>0</v>
      </c>
      <c r="AG1228" s="1"/>
      <c r="AH1228" s="1"/>
      <c r="AI1228" s="1">
        <f t="shared" si="966"/>
        <v>0</v>
      </c>
      <c r="AK1228" s="1"/>
      <c r="AL1228" s="1"/>
      <c r="AM1228" s="1"/>
      <c r="AN1228" s="1"/>
      <c r="AP1228" s="30"/>
      <c r="AQ1228" s="1"/>
      <c r="AR1228" s="1">
        <f t="shared" si="968"/>
        <v>0</v>
      </c>
      <c r="AS1228" s="1"/>
      <c r="AT1228" s="1"/>
      <c r="AU1228" s="2">
        <f t="shared" si="967"/>
        <v>0</v>
      </c>
      <c r="AW1228" s="1"/>
      <c r="AX1228" s="1"/>
      <c r="AY1228" s="1"/>
      <c r="AZ1228" s="2">
        <f t="shared" si="969"/>
        <v>0</v>
      </c>
      <c r="BA1228" s="2">
        <f>SUM(AF1228,AH1228,-AZ1228,-Table19[[#This Row],[Sale Fee]])</f>
        <v>0</v>
      </c>
      <c r="BC1228" s="1"/>
      <c r="BD1228" s="1"/>
      <c r="BE1228" s="1"/>
    </row>
    <row r="1229" spans="1:57" x14ac:dyDescent="0.25">
      <c r="A1229" s="1"/>
      <c r="B1229" s="1"/>
      <c r="E1229" s="4"/>
      <c r="F1229" s="4"/>
      <c r="O1229" s="49"/>
      <c r="Q1229" s="1"/>
      <c r="R1229" s="1"/>
      <c r="S1229" s="1"/>
      <c r="U1229" s="1"/>
      <c r="V1229" s="1"/>
      <c r="W1229" s="1"/>
      <c r="X1229" s="1"/>
      <c r="Y1229" s="1"/>
      <c r="Z1229" s="1">
        <f>Table19[[#This Row],[Quantity2]]*Table19[[#This Row],[U Cost]]</f>
        <v>0</v>
      </c>
      <c r="AB1229" s="1"/>
      <c r="AC1229" s="1"/>
      <c r="AD1229" s="1">
        <f t="shared" si="965"/>
        <v>0</v>
      </c>
      <c r="AE1229" s="1"/>
      <c r="AF1229" s="1">
        <f>SUM(Table19[[#This Row],[Total 
Paid]:[Shipping 
Charged]])</f>
        <v>0</v>
      </c>
      <c r="AG1229" s="1"/>
      <c r="AH1229" s="1"/>
      <c r="AI1229" s="1">
        <f t="shared" si="966"/>
        <v>0</v>
      </c>
      <c r="AK1229" s="1"/>
      <c r="AL1229" s="1"/>
      <c r="AM1229" s="1"/>
      <c r="AN1229" s="1"/>
      <c r="AP1229" s="30"/>
      <c r="AQ1229" s="1"/>
      <c r="AR1229" s="1">
        <f t="shared" si="968"/>
        <v>0</v>
      </c>
      <c r="AS1229" s="1"/>
      <c r="AT1229" s="1"/>
      <c r="AU1229" s="2">
        <f t="shared" si="967"/>
        <v>0</v>
      </c>
      <c r="AW1229" s="1"/>
      <c r="AX1229" s="1"/>
      <c r="AY1229" s="1"/>
      <c r="AZ1229" s="2">
        <f t="shared" si="969"/>
        <v>0</v>
      </c>
      <c r="BA1229" s="2">
        <f>SUM(AF1229,AH1229,-AZ1229,-Table19[[#This Row],[Sale Fee]])</f>
        <v>0</v>
      </c>
      <c r="BC1229" s="1"/>
      <c r="BD1229" s="1"/>
      <c r="BE1229" s="1"/>
    </row>
    <row r="1230" spans="1:57" x14ac:dyDescent="0.25">
      <c r="A1230" s="1"/>
      <c r="B1230" s="1"/>
      <c r="E1230" s="4"/>
      <c r="F1230" s="4"/>
      <c r="Q1230" s="1"/>
      <c r="R1230" s="1"/>
      <c r="S1230" s="1"/>
      <c r="U1230" s="1"/>
      <c r="V1230" s="1"/>
      <c r="W1230" s="1"/>
      <c r="X1230" s="1"/>
      <c r="Y1230" s="1"/>
      <c r="Z1230" s="1">
        <f>Table19[[#This Row],[Quantity2]]*Table19[[#This Row],[U Cost]]</f>
        <v>0</v>
      </c>
      <c r="AB1230" s="1"/>
      <c r="AC1230" s="1"/>
      <c r="AD1230" s="1">
        <f t="shared" si="965"/>
        <v>0</v>
      </c>
      <c r="AE1230" s="1"/>
      <c r="AF1230" s="1">
        <f>SUM(Table19[[#This Row],[Total 
Paid]:[Shipping 
Charged]])</f>
        <v>0</v>
      </c>
      <c r="AG1230" s="1"/>
      <c r="AH1230" s="1"/>
      <c r="AI1230" s="1">
        <f t="shared" si="966"/>
        <v>0</v>
      </c>
      <c r="AK1230" s="1"/>
      <c r="AL1230" s="1"/>
      <c r="AM1230" s="1"/>
      <c r="AN1230" s="1"/>
      <c r="AP1230" s="30"/>
      <c r="AQ1230" s="1"/>
      <c r="AR1230" s="1">
        <f t="shared" si="968"/>
        <v>0</v>
      </c>
      <c r="AS1230" s="1"/>
      <c r="AT1230" s="1"/>
      <c r="AU1230" s="2">
        <f t="shared" si="967"/>
        <v>0</v>
      </c>
      <c r="AW1230" s="1"/>
      <c r="AX1230" s="1"/>
      <c r="AY1230" s="1"/>
      <c r="AZ1230" s="2">
        <f t="shared" si="969"/>
        <v>0</v>
      </c>
      <c r="BA1230" s="2">
        <f>SUM(AF1230,AH1230,-AZ1230,-Table19[[#This Row],[Sale Fee]])</f>
        <v>0</v>
      </c>
      <c r="BC1230" s="1"/>
      <c r="BD1230" s="1"/>
      <c r="BE1230" s="1"/>
    </row>
    <row r="1231" spans="1:57" x14ac:dyDescent="0.25">
      <c r="A1231" s="1"/>
      <c r="B1231" s="1"/>
      <c r="E1231" s="4"/>
      <c r="F1231" s="4"/>
      <c r="O1231" s="49"/>
      <c r="Q1231" s="1"/>
      <c r="R1231" s="1"/>
      <c r="S1231" s="1"/>
      <c r="U1231" s="1"/>
      <c r="V1231" s="1"/>
      <c r="W1231" s="1"/>
      <c r="X1231" s="1"/>
      <c r="Y1231" s="1"/>
      <c r="Z1231" s="1">
        <f>Table19[[#This Row],[Quantity2]]*Table19[[#This Row],[U Cost]]</f>
        <v>0</v>
      </c>
      <c r="AB1231" s="1"/>
      <c r="AC1231" s="1"/>
      <c r="AD1231" s="1">
        <f t="shared" si="965"/>
        <v>0</v>
      </c>
      <c r="AE1231" s="1"/>
      <c r="AF1231" s="1">
        <f>SUM(Table19[[#This Row],[Total 
Paid]:[Shipping 
Charged]])</f>
        <v>0</v>
      </c>
      <c r="AG1231" s="1"/>
      <c r="AH1231" s="1"/>
      <c r="AI1231" s="1">
        <f t="shared" si="966"/>
        <v>0</v>
      </c>
      <c r="AK1231" s="1"/>
      <c r="AL1231" s="1"/>
      <c r="AM1231" s="1"/>
      <c r="AN1231" s="1"/>
      <c r="AP1231" s="30"/>
      <c r="AQ1231" s="1"/>
      <c r="AR1231" s="1">
        <f t="shared" si="968"/>
        <v>0</v>
      </c>
      <c r="AS1231" s="1"/>
      <c r="AT1231" s="1"/>
      <c r="AU1231" s="2">
        <f t="shared" si="967"/>
        <v>0</v>
      </c>
      <c r="AW1231" s="1"/>
      <c r="AX1231" s="1"/>
      <c r="AY1231" s="1"/>
      <c r="AZ1231" s="2">
        <f>SUM(AU1231,AW1231,AX1231,AY1231)</f>
        <v>0</v>
      </c>
      <c r="BA1231" s="2">
        <f>SUM(AF1231,AH1231,-AZ1231,-Table19[[#This Row],[Sale Fee]])</f>
        <v>0</v>
      </c>
      <c r="BC1231" s="1"/>
      <c r="BD1231" s="1"/>
      <c r="BE1231" s="1"/>
    </row>
    <row r="1232" spans="1:57" x14ac:dyDescent="0.25">
      <c r="A1232" s="1"/>
      <c r="B1232" s="1"/>
      <c r="E1232" s="4"/>
      <c r="F1232" s="4"/>
      <c r="Q1232" s="1"/>
      <c r="R1232" s="1"/>
      <c r="S1232" s="1"/>
      <c r="U1232" s="1"/>
      <c r="V1232" s="1"/>
      <c r="W1232" s="1"/>
      <c r="X1232" s="1"/>
      <c r="Y1232" s="1"/>
      <c r="Z1232" s="1">
        <f>Table19[[#This Row],[Quantity2]]*Table19[[#This Row],[U Cost]]</f>
        <v>0</v>
      </c>
      <c r="AB1232" s="1"/>
      <c r="AC1232" s="1"/>
      <c r="AD1232" s="1">
        <f t="shared" si="965"/>
        <v>0</v>
      </c>
      <c r="AE1232" s="1"/>
      <c r="AF1232" s="1">
        <f>SUM(Table19[[#This Row],[Total 
Paid]:[Shipping 
Charged]])</f>
        <v>0</v>
      </c>
      <c r="AG1232" s="1"/>
      <c r="AH1232" s="1"/>
      <c r="AI1232" s="1">
        <f t="shared" si="966"/>
        <v>0</v>
      </c>
      <c r="AK1232" s="1"/>
      <c r="AL1232" s="1"/>
      <c r="AM1232" s="1"/>
      <c r="AN1232" s="1"/>
      <c r="AP1232" s="30"/>
      <c r="AQ1232" s="1"/>
      <c r="AR1232" s="1">
        <f t="shared" si="968"/>
        <v>0</v>
      </c>
      <c r="AS1232" s="1"/>
      <c r="AT1232" s="1"/>
      <c r="AU1232" s="2">
        <f t="shared" si="967"/>
        <v>0</v>
      </c>
      <c r="AW1232" s="1"/>
      <c r="AX1232" s="1"/>
      <c r="AY1232" s="1"/>
      <c r="AZ1232" s="2">
        <f t="shared" ref="AZ1232" si="970">SUM(AU1232,AW1232,AX1232,AY1232)</f>
        <v>0</v>
      </c>
      <c r="BA1232" s="2">
        <f>SUM(AF1232,AH1232,-AZ1232,-Table19[[#This Row],[Sale Fee]])</f>
        <v>0</v>
      </c>
      <c r="BC1232" s="1"/>
      <c r="BD1232" s="1"/>
      <c r="BE1232" s="1"/>
    </row>
    <row r="1233" spans="1:57" x14ac:dyDescent="0.25">
      <c r="A1233" s="1"/>
      <c r="B1233" s="1"/>
      <c r="E1233" s="4"/>
      <c r="F1233" s="4"/>
      <c r="Q1233" s="1"/>
      <c r="R1233" s="1"/>
      <c r="S1233" s="1"/>
      <c r="U1233" s="1"/>
      <c r="V1233" s="1"/>
      <c r="W1233" s="1"/>
      <c r="X1233" s="1"/>
      <c r="Y1233" s="1"/>
      <c r="Z1233" s="1">
        <f>Table19[[#This Row],[Quantity2]]*Table19[[#This Row],[U Cost]]</f>
        <v>0</v>
      </c>
      <c r="AB1233" s="1"/>
      <c r="AC1233" s="1"/>
      <c r="AD1233" s="1">
        <f t="shared" si="965"/>
        <v>0</v>
      </c>
      <c r="AE1233" s="1"/>
      <c r="AF1233" s="1">
        <f>SUM(Table19[[#This Row],[Total 
Paid]:[Shipping 
Charged]])</f>
        <v>0</v>
      </c>
      <c r="AG1233" s="1"/>
      <c r="AH1233" s="1"/>
      <c r="AI1233" s="1">
        <f t="shared" si="966"/>
        <v>0</v>
      </c>
      <c r="AK1233" s="1"/>
      <c r="AL1233" s="1"/>
      <c r="AM1233" s="1"/>
      <c r="AN1233" s="1"/>
      <c r="AP1233" s="30"/>
      <c r="AQ1233" s="1"/>
      <c r="AR1233" s="1">
        <f t="shared" si="968"/>
        <v>0</v>
      </c>
      <c r="AS1233" s="1"/>
      <c r="AT1233" s="1"/>
      <c r="AU1233" s="2">
        <f t="shared" si="967"/>
        <v>0</v>
      </c>
      <c r="AW1233" s="1"/>
      <c r="AX1233" s="1"/>
      <c r="AY1233" s="1"/>
      <c r="AZ1233" s="2">
        <f>SUM(AU1233,AW1233,AX1233,AY1233)</f>
        <v>0</v>
      </c>
      <c r="BA1233" s="2">
        <f>SUM(AF1233,AH1233,-AZ1233,-Table19[[#This Row],[Sale Fee]])</f>
        <v>0</v>
      </c>
      <c r="BC1233" s="1"/>
      <c r="BD1233" s="1"/>
      <c r="BE1233" s="1"/>
    </row>
    <row r="1234" spans="1:57" x14ac:dyDescent="0.25">
      <c r="A1234" s="1"/>
      <c r="B1234" s="1"/>
      <c r="E1234" s="4"/>
      <c r="F1234" s="4"/>
      <c r="Q1234" s="1"/>
      <c r="R1234" s="1"/>
      <c r="S1234" s="1"/>
      <c r="U1234" s="1"/>
      <c r="V1234" s="1"/>
      <c r="W1234" s="1"/>
      <c r="X1234" s="1"/>
      <c r="Y1234" s="1"/>
      <c r="Z1234" s="1">
        <f>Table19[[#This Row],[Quantity2]]*Table19[[#This Row],[U Cost]]</f>
        <v>0</v>
      </c>
      <c r="AB1234" s="1"/>
      <c r="AC1234" s="1"/>
      <c r="AD1234" s="1">
        <f t="shared" si="965"/>
        <v>0</v>
      </c>
      <c r="AE1234" s="1"/>
      <c r="AF1234" s="1">
        <f>SUM(Table19[[#This Row],[Total 
Paid]:[Shipping 
Charged]])</f>
        <v>0</v>
      </c>
      <c r="AG1234" s="1"/>
      <c r="AH1234" s="1"/>
      <c r="AI1234" s="1">
        <f t="shared" si="966"/>
        <v>0</v>
      </c>
      <c r="AK1234" s="1"/>
      <c r="AL1234" s="1"/>
      <c r="AM1234" s="1"/>
      <c r="AN1234" s="1"/>
      <c r="AP1234" s="30"/>
      <c r="AQ1234" s="1"/>
      <c r="AR1234" s="1">
        <f t="shared" si="968"/>
        <v>0</v>
      </c>
      <c r="AS1234" s="1"/>
      <c r="AT1234" s="1"/>
      <c r="AU1234" s="2">
        <f t="shared" si="967"/>
        <v>0</v>
      </c>
      <c r="AW1234" s="1"/>
      <c r="AX1234" s="1"/>
      <c r="AY1234" s="1"/>
      <c r="AZ1234" s="2">
        <f t="shared" ref="AZ1234:AZ1297" si="971">SUM(AU1234,AW1234,AX1234,AY1234)</f>
        <v>0</v>
      </c>
      <c r="BA1234" s="2">
        <f>SUM(AF1234,AH1234,-AZ1234,-Table19[[#This Row],[Sale Fee]])</f>
        <v>0</v>
      </c>
      <c r="BC1234" s="1"/>
      <c r="BD1234" s="1"/>
      <c r="BE1234" s="1"/>
    </row>
    <row r="1235" spans="1:57" s="50" customFormat="1" x14ac:dyDescent="0.25">
      <c r="A1235" s="58"/>
      <c r="B1235" s="58"/>
      <c r="E1235" s="57"/>
      <c r="F1235" s="57"/>
      <c r="Q1235" s="58"/>
      <c r="R1235" s="58"/>
      <c r="S1235" s="58"/>
      <c r="U1235" s="58"/>
      <c r="V1235" s="58"/>
      <c r="W1235" s="58"/>
      <c r="X1235" s="58"/>
      <c r="Y1235" s="58"/>
      <c r="Z1235" s="58">
        <f>Table19[[#This Row],[Quantity2]]*Table19[[#This Row],[U Cost]]</f>
        <v>0</v>
      </c>
      <c r="AB1235" s="58"/>
      <c r="AC1235" s="58"/>
      <c r="AD1235" s="58">
        <f t="shared" si="965"/>
        <v>0</v>
      </c>
      <c r="AE1235" s="58"/>
      <c r="AF1235" s="58">
        <f>SUM(Table19[[#This Row],[Total 
Paid]:[Shipping 
Charged]])</f>
        <v>0</v>
      </c>
      <c r="AG1235" s="58"/>
      <c r="AH1235" s="58"/>
      <c r="AI1235" s="58">
        <f t="shared" si="966"/>
        <v>0</v>
      </c>
      <c r="AK1235" s="58"/>
      <c r="AL1235" s="58"/>
      <c r="AM1235" s="58"/>
      <c r="AN1235" s="58"/>
      <c r="AP1235" s="59"/>
      <c r="AQ1235" s="58"/>
      <c r="AR1235" s="58">
        <f t="shared" si="968"/>
        <v>0</v>
      </c>
      <c r="AS1235" s="58"/>
      <c r="AT1235" s="58"/>
      <c r="AU1235" s="60">
        <f t="shared" si="967"/>
        <v>0</v>
      </c>
      <c r="AW1235" s="58"/>
      <c r="AX1235" s="58"/>
      <c r="AY1235" s="58"/>
      <c r="AZ1235" s="60">
        <f t="shared" si="971"/>
        <v>0</v>
      </c>
      <c r="BA1235" s="60">
        <f>SUM(AF1235,AH1235,-AZ1235,-Table19[[#This Row],[Sale Fee]])</f>
        <v>0</v>
      </c>
      <c r="BC1235" s="58"/>
      <c r="BD1235" s="58"/>
      <c r="BE1235" s="58"/>
    </row>
    <row r="1236" spans="1:57" x14ac:dyDescent="0.25">
      <c r="A1236" s="1"/>
      <c r="B1236" s="1"/>
      <c r="E1236" s="4"/>
      <c r="F1236" s="4"/>
      <c r="Q1236" s="1"/>
      <c r="R1236" s="1"/>
      <c r="S1236" s="1"/>
      <c r="U1236" s="1"/>
      <c r="V1236" s="1"/>
      <c r="W1236" s="1"/>
      <c r="X1236" s="1"/>
      <c r="Y1236" s="1"/>
      <c r="Z1236" s="1">
        <f>Table19[[#This Row],[Quantity2]]*Table19[[#This Row],[U Cost]]</f>
        <v>0</v>
      </c>
      <c r="AB1236" s="1"/>
      <c r="AC1236" s="1"/>
      <c r="AD1236" s="1">
        <f t="shared" si="965"/>
        <v>0</v>
      </c>
      <c r="AE1236" s="1"/>
      <c r="AF1236" s="1">
        <f>SUM(Table19[[#This Row],[Total 
Paid]:[Shipping 
Charged]])</f>
        <v>0</v>
      </c>
      <c r="AG1236" s="1"/>
      <c r="AH1236" s="1"/>
      <c r="AI1236" s="1">
        <f t="shared" si="966"/>
        <v>0</v>
      </c>
      <c r="AK1236" s="1"/>
      <c r="AL1236" s="1"/>
      <c r="AM1236" s="1"/>
      <c r="AN1236" s="1"/>
      <c r="AP1236" s="30"/>
      <c r="AQ1236" s="1"/>
      <c r="AR1236" s="1">
        <f t="shared" si="968"/>
        <v>0</v>
      </c>
      <c r="AS1236" s="1"/>
      <c r="AT1236" s="1"/>
      <c r="AU1236" s="2">
        <f t="shared" si="967"/>
        <v>0</v>
      </c>
      <c r="AW1236" s="1"/>
      <c r="AX1236" s="1"/>
      <c r="AY1236" s="1"/>
      <c r="AZ1236" s="2">
        <f t="shared" si="971"/>
        <v>0</v>
      </c>
      <c r="BA1236" s="2">
        <f>SUM(AF1236,AH1236,-AZ1236,-Table19[[#This Row],[Sale Fee]])</f>
        <v>0</v>
      </c>
      <c r="BC1236" s="1"/>
      <c r="BD1236" s="1"/>
      <c r="BE1236" s="1"/>
    </row>
    <row r="1237" spans="1:57" x14ac:dyDescent="0.25">
      <c r="A1237" s="1"/>
      <c r="B1237" s="1"/>
      <c r="E1237" s="4"/>
      <c r="F1237" s="4"/>
      <c r="Q1237" s="1"/>
      <c r="R1237" s="1"/>
      <c r="S1237" s="1"/>
      <c r="U1237" s="1"/>
      <c r="V1237" s="1"/>
      <c r="W1237" s="1"/>
      <c r="X1237" s="1"/>
      <c r="Y1237" s="1"/>
      <c r="Z1237" s="1">
        <f>Table19[[#This Row],[Quantity2]]*Table19[[#This Row],[U Cost]]</f>
        <v>0</v>
      </c>
      <c r="AB1237" s="1"/>
      <c r="AC1237" s="1"/>
      <c r="AD1237" s="1">
        <f t="shared" si="965"/>
        <v>0</v>
      </c>
      <c r="AE1237" s="1"/>
      <c r="AF1237" s="1">
        <f>SUM(Table19[[#This Row],[Total 
Paid]:[Shipping 
Charged]])</f>
        <v>0</v>
      </c>
      <c r="AG1237" s="1"/>
      <c r="AH1237" s="1"/>
      <c r="AI1237" s="1">
        <f t="shared" si="966"/>
        <v>0</v>
      </c>
      <c r="AK1237" s="1"/>
      <c r="AL1237" s="1"/>
      <c r="AM1237" s="1"/>
      <c r="AN1237" s="1"/>
      <c r="AP1237" s="30"/>
      <c r="AQ1237" s="1"/>
      <c r="AR1237" s="1">
        <f t="shared" si="968"/>
        <v>0</v>
      </c>
      <c r="AS1237" s="1"/>
      <c r="AT1237" s="1"/>
      <c r="AU1237" s="2">
        <f t="shared" si="967"/>
        <v>0</v>
      </c>
      <c r="AW1237" s="1"/>
      <c r="AX1237" s="1"/>
      <c r="AY1237" s="1"/>
      <c r="AZ1237" s="2">
        <f t="shared" si="971"/>
        <v>0</v>
      </c>
      <c r="BA1237" s="2">
        <f>SUM(AF1237,AH1237,-AZ1237,-Table19[[#This Row],[Sale Fee]])</f>
        <v>0</v>
      </c>
      <c r="BC1237" s="1"/>
      <c r="BD1237" s="1"/>
      <c r="BE1237" s="1"/>
    </row>
    <row r="1238" spans="1:57" x14ac:dyDescent="0.25">
      <c r="A1238" s="1"/>
      <c r="B1238" s="1"/>
      <c r="E1238" s="4"/>
      <c r="F1238" s="4"/>
      <c r="Q1238" s="1"/>
      <c r="R1238" s="1"/>
      <c r="S1238" s="1"/>
      <c r="U1238" s="1"/>
      <c r="V1238" s="1"/>
      <c r="W1238" s="1"/>
      <c r="X1238" s="1"/>
      <c r="Y1238" s="1"/>
      <c r="Z1238" s="1">
        <f>Table19[[#This Row],[Quantity2]]*Table19[[#This Row],[U Cost]]</f>
        <v>0</v>
      </c>
      <c r="AB1238" s="1"/>
      <c r="AC1238" s="1"/>
      <c r="AD1238" s="1">
        <f t="shared" si="965"/>
        <v>0</v>
      </c>
      <c r="AE1238" s="1"/>
      <c r="AF1238" s="1">
        <f>SUM(Table19[[#This Row],[Total 
Paid]:[Shipping 
Charged]])</f>
        <v>0</v>
      </c>
      <c r="AG1238" s="1"/>
      <c r="AH1238" s="1"/>
      <c r="AI1238" s="1">
        <f t="shared" si="966"/>
        <v>0</v>
      </c>
      <c r="AK1238" s="1"/>
      <c r="AL1238" s="1"/>
      <c r="AM1238" s="1"/>
      <c r="AN1238" s="1"/>
      <c r="AP1238" s="30"/>
      <c r="AQ1238" s="1"/>
      <c r="AR1238" s="1">
        <f t="shared" si="968"/>
        <v>0</v>
      </c>
      <c r="AS1238" s="1"/>
      <c r="AT1238" s="1"/>
      <c r="AU1238" s="2">
        <f t="shared" si="967"/>
        <v>0</v>
      </c>
      <c r="AW1238" s="1"/>
      <c r="AX1238" s="1"/>
      <c r="AY1238" s="1"/>
      <c r="AZ1238" s="2">
        <f t="shared" si="971"/>
        <v>0</v>
      </c>
      <c r="BA1238" s="2">
        <f>SUM(AF1238,AH1238,-AZ1238,-Table19[[#This Row],[Sale Fee]])</f>
        <v>0</v>
      </c>
      <c r="BC1238" s="1"/>
      <c r="BD1238" s="1"/>
      <c r="BE1238" s="1"/>
    </row>
    <row r="1239" spans="1:57" x14ac:dyDescent="0.25">
      <c r="A1239" s="1"/>
      <c r="B1239" s="1"/>
      <c r="E1239" s="4"/>
      <c r="F1239" s="4"/>
      <c r="Q1239" s="1"/>
      <c r="R1239" s="1"/>
      <c r="S1239" s="1"/>
      <c r="U1239" s="1"/>
      <c r="V1239" s="1"/>
      <c r="W1239" s="1"/>
      <c r="X1239" s="1"/>
      <c r="Y1239" s="1"/>
      <c r="Z1239" s="1">
        <f>Table19[[#This Row],[Quantity2]]*Table19[[#This Row],[U Cost]]</f>
        <v>0</v>
      </c>
      <c r="AB1239" s="1"/>
      <c r="AC1239" s="1"/>
      <c r="AD1239" s="1">
        <f t="shared" ref="AD1239:AD1302" si="972">AC1239*AB1239</f>
        <v>0</v>
      </c>
      <c r="AE1239" s="1"/>
      <c r="AF1239" s="1">
        <f>SUM(Table19[[#This Row],[Total 
Paid]:[Shipping 
Charged]])</f>
        <v>0</v>
      </c>
      <c r="AG1239" s="1"/>
      <c r="AH1239" s="1"/>
      <c r="AI1239" s="1">
        <f t="shared" ref="AI1239:AI1302" si="973">SUM(AF1239,AG1239,AH1239)</f>
        <v>0</v>
      </c>
      <c r="AK1239" s="1"/>
      <c r="AL1239" s="1"/>
      <c r="AM1239" s="1"/>
      <c r="AN1239" s="1"/>
      <c r="AP1239" s="30"/>
      <c r="AQ1239" s="1"/>
      <c r="AR1239" s="1">
        <f t="shared" si="968"/>
        <v>0</v>
      </c>
      <c r="AS1239" s="1"/>
      <c r="AT1239" s="1"/>
      <c r="AU1239" s="2">
        <f t="shared" ref="AU1239:AU1302" si="974">SUM(AR1239:AT1239)</f>
        <v>0</v>
      </c>
      <c r="AW1239" s="1"/>
      <c r="AX1239" s="1"/>
      <c r="AY1239" s="1"/>
      <c r="AZ1239" s="2">
        <f t="shared" si="971"/>
        <v>0</v>
      </c>
      <c r="BA1239" s="2">
        <f>SUM(AF1239,AH1239,-AZ1239,-Table19[[#This Row],[Sale Fee]])</f>
        <v>0</v>
      </c>
      <c r="BC1239" s="1"/>
      <c r="BD1239" s="1"/>
      <c r="BE1239" s="1"/>
    </row>
    <row r="1240" spans="1:57" x14ac:dyDescent="0.25">
      <c r="A1240" s="1"/>
      <c r="B1240" s="1"/>
      <c r="E1240" s="4"/>
      <c r="F1240" s="4"/>
      <c r="Q1240" s="1"/>
      <c r="R1240" s="1"/>
      <c r="S1240" s="1"/>
      <c r="U1240" s="1"/>
      <c r="V1240" s="1"/>
      <c r="W1240" s="1"/>
      <c r="X1240" s="1"/>
      <c r="Y1240" s="1"/>
      <c r="Z1240" s="1">
        <f>Table19[[#This Row],[Quantity2]]*Table19[[#This Row],[U Cost]]</f>
        <v>0</v>
      </c>
      <c r="AB1240" s="1"/>
      <c r="AC1240" s="1"/>
      <c r="AD1240" s="1">
        <f t="shared" si="972"/>
        <v>0</v>
      </c>
      <c r="AE1240" s="1"/>
      <c r="AF1240" s="1">
        <f>SUM(Table19[[#This Row],[Total 
Paid]:[Shipping 
Charged]])</f>
        <v>0</v>
      </c>
      <c r="AG1240" s="1"/>
      <c r="AH1240" s="1"/>
      <c r="AI1240" s="1">
        <f t="shared" si="973"/>
        <v>0</v>
      </c>
      <c r="AK1240" s="1"/>
      <c r="AL1240" s="1"/>
      <c r="AM1240" s="1"/>
      <c r="AN1240" s="1"/>
      <c r="AP1240" s="30"/>
      <c r="AQ1240" s="1"/>
      <c r="AR1240" s="1">
        <f t="shared" si="968"/>
        <v>0</v>
      </c>
      <c r="AS1240" s="1"/>
      <c r="AT1240" s="1"/>
      <c r="AU1240" s="2">
        <f t="shared" si="974"/>
        <v>0</v>
      </c>
      <c r="AW1240" s="1"/>
      <c r="AX1240" s="1"/>
      <c r="AY1240" s="1"/>
      <c r="AZ1240" s="2">
        <f t="shared" si="971"/>
        <v>0</v>
      </c>
      <c r="BA1240" s="2">
        <f>SUM(AF1240,AH1240,-AZ1240,-Table19[[#This Row],[Sale Fee]])</f>
        <v>0</v>
      </c>
      <c r="BC1240" s="1"/>
      <c r="BD1240" s="1"/>
      <c r="BE1240" s="1"/>
    </row>
    <row r="1241" spans="1:57" x14ac:dyDescent="0.25">
      <c r="A1241" s="1"/>
      <c r="B1241" s="1"/>
      <c r="E1241" s="4"/>
      <c r="F1241" s="4"/>
      <c r="Q1241" s="1"/>
      <c r="R1241" s="1"/>
      <c r="S1241" s="1"/>
      <c r="U1241" s="1"/>
      <c r="V1241" s="1"/>
      <c r="W1241" s="1"/>
      <c r="X1241" s="1"/>
      <c r="Y1241" s="1"/>
      <c r="Z1241" s="1">
        <f>Table19[[#This Row],[Quantity2]]*Table19[[#This Row],[U Cost]]</f>
        <v>0</v>
      </c>
      <c r="AB1241" s="1"/>
      <c r="AC1241" s="1"/>
      <c r="AD1241" s="1">
        <f t="shared" si="972"/>
        <v>0</v>
      </c>
      <c r="AE1241" s="1"/>
      <c r="AF1241" s="1">
        <f>SUM(Table19[[#This Row],[Total 
Paid]:[Shipping 
Charged]])</f>
        <v>0</v>
      </c>
      <c r="AG1241" s="1"/>
      <c r="AH1241" s="1"/>
      <c r="AI1241" s="1">
        <f t="shared" si="973"/>
        <v>0</v>
      </c>
      <c r="AK1241" s="1"/>
      <c r="AL1241" s="1"/>
      <c r="AM1241" s="1"/>
      <c r="AN1241" s="1"/>
      <c r="AP1241" s="30"/>
      <c r="AQ1241" s="1"/>
      <c r="AR1241" s="1">
        <f t="shared" si="968"/>
        <v>0</v>
      </c>
      <c r="AS1241" s="1"/>
      <c r="AT1241" s="1"/>
      <c r="AU1241" s="2">
        <f t="shared" si="974"/>
        <v>0</v>
      </c>
      <c r="AW1241" s="1"/>
      <c r="AX1241" s="1"/>
      <c r="AY1241" s="1"/>
      <c r="AZ1241" s="2">
        <f t="shared" si="971"/>
        <v>0</v>
      </c>
      <c r="BA1241" s="2">
        <f>SUM(AF1241,AH1241,-AZ1241,-Table19[[#This Row],[Sale Fee]])</f>
        <v>0</v>
      </c>
      <c r="BC1241" s="1"/>
      <c r="BD1241" s="1"/>
      <c r="BE1241" s="1"/>
    </row>
    <row r="1242" spans="1:57" x14ac:dyDescent="0.25">
      <c r="A1242" s="1"/>
      <c r="B1242" s="1"/>
      <c r="E1242" s="4"/>
      <c r="F1242" s="4"/>
      <c r="Q1242" s="1"/>
      <c r="R1242" s="1"/>
      <c r="S1242" s="1"/>
      <c r="U1242" s="1"/>
      <c r="V1242" s="1"/>
      <c r="W1242" s="1"/>
      <c r="X1242" s="1"/>
      <c r="Y1242" s="1"/>
      <c r="Z1242" s="1">
        <f>Table19[[#This Row],[Quantity2]]*Table19[[#This Row],[U Cost]]</f>
        <v>0</v>
      </c>
      <c r="AB1242" s="1"/>
      <c r="AC1242" s="1"/>
      <c r="AD1242" s="1">
        <f t="shared" si="972"/>
        <v>0</v>
      </c>
      <c r="AE1242" s="1"/>
      <c r="AF1242" s="1">
        <f>SUM(Table19[[#This Row],[Total 
Paid]:[Shipping 
Charged]])</f>
        <v>0</v>
      </c>
      <c r="AG1242" s="1"/>
      <c r="AH1242" s="1"/>
      <c r="AI1242" s="1">
        <f t="shared" si="973"/>
        <v>0</v>
      </c>
      <c r="AK1242" s="1"/>
      <c r="AL1242" s="1"/>
      <c r="AM1242" s="1"/>
      <c r="AN1242" s="1"/>
      <c r="AP1242" s="30"/>
      <c r="AQ1242" s="1"/>
      <c r="AR1242" s="1">
        <f t="shared" si="968"/>
        <v>0</v>
      </c>
      <c r="AS1242" s="1"/>
      <c r="AT1242" s="1"/>
      <c r="AU1242" s="2">
        <f t="shared" si="974"/>
        <v>0</v>
      </c>
      <c r="AW1242" s="1"/>
      <c r="AX1242" s="1"/>
      <c r="AY1242" s="1"/>
      <c r="AZ1242" s="2">
        <f t="shared" si="971"/>
        <v>0</v>
      </c>
      <c r="BA1242" s="2">
        <f>SUM(AF1242,AH1242,-AZ1242,-Table19[[#This Row],[Sale Fee]])</f>
        <v>0</v>
      </c>
      <c r="BC1242" s="1"/>
      <c r="BD1242" s="1"/>
      <c r="BE1242" s="1"/>
    </row>
    <row r="1243" spans="1:57" x14ac:dyDescent="0.25">
      <c r="A1243" s="1"/>
      <c r="B1243" s="1"/>
      <c r="E1243" s="4"/>
      <c r="F1243" s="4"/>
      <c r="Q1243" s="1"/>
      <c r="R1243" s="1"/>
      <c r="S1243" s="1"/>
      <c r="U1243" s="1"/>
      <c r="V1243" s="1"/>
      <c r="W1243" s="1"/>
      <c r="X1243" s="1"/>
      <c r="Y1243" s="1"/>
      <c r="Z1243" s="1">
        <f>Table19[[#This Row],[Quantity2]]*Table19[[#This Row],[U Cost]]</f>
        <v>0</v>
      </c>
      <c r="AB1243" s="1"/>
      <c r="AC1243" s="1"/>
      <c r="AD1243" s="1">
        <f t="shared" si="972"/>
        <v>0</v>
      </c>
      <c r="AE1243" s="1"/>
      <c r="AF1243" s="1">
        <f>SUM(Table19[[#This Row],[Total 
Paid]:[Shipping 
Charged]])</f>
        <v>0</v>
      </c>
      <c r="AG1243" s="1"/>
      <c r="AH1243" s="1"/>
      <c r="AI1243" s="1">
        <f t="shared" si="973"/>
        <v>0</v>
      </c>
      <c r="AK1243" s="1"/>
      <c r="AL1243" s="1"/>
      <c r="AM1243" s="1"/>
      <c r="AN1243" s="1"/>
      <c r="AP1243" s="30"/>
      <c r="AQ1243" s="1"/>
      <c r="AR1243" s="1">
        <f t="shared" si="968"/>
        <v>0</v>
      </c>
      <c r="AS1243" s="1"/>
      <c r="AT1243" s="1"/>
      <c r="AU1243" s="2">
        <f t="shared" si="974"/>
        <v>0</v>
      </c>
      <c r="AW1243" s="1"/>
      <c r="AX1243" s="1"/>
      <c r="AY1243" s="1"/>
      <c r="AZ1243" s="2">
        <f t="shared" si="971"/>
        <v>0</v>
      </c>
      <c r="BA1243" s="2">
        <f>SUM(AF1243,AH1243,-AZ1243,-Table19[[#This Row],[Sale Fee]])</f>
        <v>0</v>
      </c>
      <c r="BC1243" s="1"/>
      <c r="BD1243" s="1"/>
      <c r="BE1243" s="1"/>
    </row>
    <row r="1244" spans="1:57" x14ac:dyDescent="0.25">
      <c r="A1244" s="1"/>
      <c r="B1244" s="1"/>
      <c r="E1244" s="4"/>
      <c r="F1244" s="4"/>
      <c r="Q1244" s="1"/>
      <c r="R1244" s="1"/>
      <c r="S1244" s="1"/>
      <c r="U1244" s="1"/>
      <c r="V1244" s="1"/>
      <c r="W1244" s="1"/>
      <c r="X1244" s="1"/>
      <c r="Y1244" s="1"/>
      <c r="Z1244" s="1">
        <f>Table19[[#This Row],[Quantity2]]*Table19[[#This Row],[U Cost]]</f>
        <v>0</v>
      </c>
      <c r="AB1244" s="1"/>
      <c r="AC1244" s="1"/>
      <c r="AD1244" s="1">
        <f t="shared" si="972"/>
        <v>0</v>
      </c>
      <c r="AE1244" s="1"/>
      <c r="AF1244" s="1">
        <f>SUM(Table19[[#This Row],[Total 
Paid]:[Shipping 
Charged]])</f>
        <v>0</v>
      </c>
      <c r="AG1244" s="1"/>
      <c r="AH1244" s="1"/>
      <c r="AI1244" s="1">
        <f t="shared" si="973"/>
        <v>0</v>
      </c>
      <c r="AK1244" s="1"/>
      <c r="AL1244" s="1"/>
      <c r="AM1244" s="1"/>
      <c r="AN1244" s="1"/>
      <c r="AP1244" s="30"/>
      <c r="AQ1244" s="1"/>
      <c r="AR1244" s="1">
        <f t="shared" si="968"/>
        <v>0</v>
      </c>
      <c r="AS1244" s="1"/>
      <c r="AT1244" s="1"/>
      <c r="AU1244" s="2">
        <f t="shared" si="974"/>
        <v>0</v>
      </c>
      <c r="AW1244" s="1"/>
      <c r="AX1244" s="1"/>
      <c r="AY1244" s="1"/>
      <c r="AZ1244" s="2">
        <f t="shared" si="971"/>
        <v>0</v>
      </c>
      <c r="BA1244" s="2">
        <f>SUM(AF1244,AH1244,-AZ1244,-Table19[[#This Row],[Sale Fee]])</f>
        <v>0</v>
      </c>
      <c r="BC1244" s="1"/>
      <c r="BD1244" s="1"/>
      <c r="BE1244" s="1"/>
    </row>
    <row r="1245" spans="1:57" x14ac:dyDescent="0.25">
      <c r="A1245" s="1"/>
      <c r="B1245" s="1"/>
      <c r="E1245" s="4"/>
      <c r="F1245" s="4"/>
      <c r="Q1245" s="1"/>
      <c r="R1245" s="1"/>
      <c r="S1245" s="1"/>
      <c r="U1245" s="1"/>
      <c r="V1245" s="1"/>
      <c r="W1245" s="1"/>
      <c r="X1245" s="1"/>
      <c r="Y1245" s="1"/>
      <c r="Z1245" s="1">
        <f>Table19[[#This Row],[Quantity2]]*Table19[[#This Row],[U Cost]]</f>
        <v>0</v>
      </c>
      <c r="AB1245" s="1"/>
      <c r="AC1245" s="1"/>
      <c r="AD1245" s="1">
        <f t="shared" si="972"/>
        <v>0</v>
      </c>
      <c r="AE1245" s="1"/>
      <c r="AF1245" s="1">
        <f>SUM(Table19[[#This Row],[Total 
Paid]:[Shipping 
Charged]])</f>
        <v>0</v>
      </c>
      <c r="AG1245" s="1"/>
      <c r="AH1245" s="1"/>
      <c r="AI1245" s="1">
        <f t="shared" si="973"/>
        <v>0</v>
      </c>
      <c r="AK1245" s="1"/>
      <c r="AL1245" s="1"/>
      <c r="AM1245" s="1"/>
      <c r="AN1245" s="1"/>
      <c r="AP1245" s="30"/>
      <c r="AQ1245" s="1"/>
      <c r="AR1245" s="1">
        <f t="shared" si="968"/>
        <v>0</v>
      </c>
      <c r="AS1245" s="1"/>
      <c r="AT1245" s="1"/>
      <c r="AU1245" s="2">
        <f t="shared" si="974"/>
        <v>0</v>
      </c>
      <c r="AW1245" s="1"/>
      <c r="AX1245" s="1"/>
      <c r="AY1245" s="1"/>
      <c r="AZ1245" s="2">
        <f t="shared" si="971"/>
        <v>0</v>
      </c>
      <c r="BA1245" s="2">
        <f>SUM(AF1245,AH1245,-AZ1245,-Table19[[#This Row],[Sale Fee]])</f>
        <v>0</v>
      </c>
      <c r="BC1245" s="1"/>
      <c r="BD1245" s="1"/>
      <c r="BE1245" s="1"/>
    </row>
    <row r="1246" spans="1:57" x14ac:dyDescent="0.25">
      <c r="A1246" s="1"/>
      <c r="B1246" s="1"/>
      <c r="E1246" s="4"/>
      <c r="F1246" s="4"/>
      <c r="Q1246" s="1"/>
      <c r="R1246" s="1"/>
      <c r="S1246" s="1"/>
      <c r="U1246" s="1"/>
      <c r="V1246" s="1"/>
      <c r="W1246" s="1"/>
      <c r="X1246" s="1"/>
      <c r="Y1246" s="1"/>
      <c r="Z1246" s="1">
        <f>Table19[[#This Row],[Quantity2]]*Table19[[#This Row],[U Cost]]</f>
        <v>0</v>
      </c>
      <c r="AB1246" s="1"/>
      <c r="AC1246" s="1"/>
      <c r="AD1246" s="1">
        <f t="shared" si="972"/>
        <v>0</v>
      </c>
      <c r="AE1246" s="1"/>
      <c r="AF1246" s="1">
        <f>SUM(Table19[[#This Row],[Total 
Paid]:[Shipping 
Charged]])</f>
        <v>0</v>
      </c>
      <c r="AG1246" s="1"/>
      <c r="AH1246" s="1"/>
      <c r="AI1246" s="1">
        <f t="shared" si="973"/>
        <v>0</v>
      </c>
      <c r="AK1246" s="1"/>
      <c r="AL1246" s="1"/>
      <c r="AM1246" s="1"/>
      <c r="AN1246" s="1"/>
      <c r="AP1246" s="30"/>
      <c r="AQ1246" s="1"/>
      <c r="AR1246" s="1">
        <f t="shared" si="968"/>
        <v>0</v>
      </c>
      <c r="AS1246" s="1"/>
      <c r="AT1246" s="1"/>
      <c r="AU1246" s="2">
        <f t="shared" si="974"/>
        <v>0</v>
      </c>
      <c r="AW1246" s="1"/>
      <c r="AX1246" s="1"/>
      <c r="AY1246" s="1"/>
      <c r="AZ1246" s="2">
        <f t="shared" si="971"/>
        <v>0</v>
      </c>
      <c r="BA1246" s="2">
        <f>SUM(AF1246,AH1246,-AZ1246,-Table19[[#This Row],[Sale Fee]])</f>
        <v>0</v>
      </c>
      <c r="BC1246" s="1"/>
      <c r="BD1246" s="1"/>
      <c r="BE1246" s="1"/>
    </row>
    <row r="1247" spans="1:57" x14ac:dyDescent="0.25">
      <c r="A1247" s="1"/>
      <c r="B1247" s="1"/>
      <c r="E1247" s="4"/>
      <c r="F1247" s="4"/>
      <c r="Q1247" s="1"/>
      <c r="R1247" s="1"/>
      <c r="S1247" s="1"/>
      <c r="U1247" s="1"/>
      <c r="V1247" s="1"/>
      <c r="W1247" s="1"/>
      <c r="X1247" s="1"/>
      <c r="Y1247" s="1"/>
      <c r="Z1247" s="1">
        <f>Table19[[#This Row],[Quantity2]]*Table19[[#This Row],[U Cost]]</f>
        <v>0</v>
      </c>
      <c r="AB1247" s="1"/>
      <c r="AC1247" s="1"/>
      <c r="AD1247" s="1">
        <f t="shared" si="972"/>
        <v>0</v>
      </c>
      <c r="AE1247" s="1"/>
      <c r="AF1247" s="1">
        <f>SUM(Table19[[#This Row],[Total 
Paid]:[Shipping 
Charged]])</f>
        <v>0</v>
      </c>
      <c r="AG1247" s="1"/>
      <c r="AH1247" s="1"/>
      <c r="AI1247" s="1">
        <f t="shared" si="973"/>
        <v>0</v>
      </c>
      <c r="AK1247" s="1"/>
      <c r="AL1247" s="1"/>
      <c r="AM1247" s="1"/>
      <c r="AN1247" s="1"/>
      <c r="AP1247" s="30"/>
      <c r="AQ1247" s="1"/>
      <c r="AR1247" s="1">
        <f t="shared" si="968"/>
        <v>0</v>
      </c>
      <c r="AS1247" s="1"/>
      <c r="AT1247" s="1"/>
      <c r="AU1247" s="2">
        <f t="shared" si="974"/>
        <v>0</v>
      </c>
      <c r="AW1247" s="1"/>
      <c r="AX1247" s="1"/>
      <c r="AY1247" s="1"/>
      <c r="AZ1247" s="2">
        <f t="shared" si="971"/>
        <v>0</v>
      </c>
      <c r="BA1247" s="2">
        <f>SUM(AF1247,AH1247,-AZ1247,-Table19[[#This Row],[Sale Fee]])</f>
        <v>0</v>
      </c>
      <c r="BC1247" s="1"/>
      <c r="BD1247" s="1"/>
      <c r="BE1247" s="1"/>
    </row>
    <row r="1248" spans="1:57" x14ac:dyDescent="0.25">
      <c r="A1248" s="1"/>
      <c r="B1248" s="1"/>
      <c r="E1248" s="4"/>
      <c r="F1248" s="4"/>
      <c r="Q1248" s="1"/>
      <c r="R1248" s="1"/>
      <c r="S1248" s="1"/>
      <c r="U1248" s="1"/>
      <c r="V1248" s="1"/>
      <c r="W1248" s="1"/>
      <c r="X1248" s="1"/>
      <c r="Y1248" s="1"/>
      <c r="Z1248" s="1">
        <f>Table19[[#This Row],[Quantity2]]*Table19[[#This Row],[U Cost]]</f>
        <v>0</v>
      </c>
      <c r="AB1248" s="1"/>
      <c r="AC1248" s="1"/>
      <c r="AD1248" s="1">
        <f t="shared" si="972"/>
        <v>0</v>
      </c>
      <c r="AE1248" s="1"/>
      <c r="AF1248" s="1">
        <f>SUM(Table19[[#This Row],[Total 
Paid]:[Shipping 
Charged]])</f>
        <v>0</v>
      </c>
      <c r="AG1248" s="1"/>
      <c r="AH1248" s="1"/>
      <c r="AI1248" s="1">
        <f t="shared" si="973"/>
        <v>0</v>
      </c>
      <c r="AK1248" s="1"/>
      <c r="AL1248" s="1"/>
      <c r="AM1248" s="1"/>
      <c r="AN1248" s="1"/>
      <c r="AP1248" s="30"/>
      <c r="AQ1248" s="1"/>
      <c r="AR1248" s="1">
        <f t="shared" si="968"/>
        <v>0</v>
      </c>
      <c r="AS1248" s="1"/>
      <c r="AT1248" s="1"/>
      <c r="AU1248" s="2">
        <f t="shared" si="974"/>
        <v>0</v>
      </c>
      <c r="AW1248" s="1"/>
      <c r="AX1248" s="1"/>
      <c r="AY1248" s="1"/>
      <c r="AZ1248" s="2">
        <f t="shared" si="971"/>
        <v>0</v>
      </c>
      <c r="BA1248" s="2">
        <f>SUM(AF1248,AH1248,-AZ1248,-Table19[[#This Row],[Sale Fee]])</f>
        <v>0</v>
      </c>
      <c r="BC1248" s="1"/>
      <c r="BD1248" s="1"/>
      <c r="BE1248" s="1"/>
    </row>
    <row r="1249" spans="1:57" x14ac:dyDescent="0.25">
      <c r="A1249" s="1"/>
      <c r="B1249" s="1"/>
      <c r="E1249" s="4"/>
      <c r="F1249" s="4"/>
      <c r="Q1249" s="1"/>
      <c r="R1249" s="1"/>
      <c r="S1249" s="1"/>
      <c r="U1249" s="1"/>
      <c r="V1249" s="1"/>
      <c r="W1249" s="1"/>
      <c r="X1249" s="1"/>
      <c r="Y1249" s="1"/>
      <c r="Z1249" s="1">
        <f>Table19[[#This Row],[Quantity2]]*Table19[[#This Row],[U Cost]]</f>
        <v>0</v>
      </c>
      <c r="AB1249" s="1"/>
      <c r="AC1249" s="1"/>
      <c r="AD1249" s="1">
        <f t="shared" si="972"/>
        <v>0</v>
      </c>
      <c r="AE1249" s="1"/>
      <c r="AF1249" s="1">
        <f>SUM(Table19[[#This Row],[Total 
Paid]:[Shipping 
Charged]])</f>
        <v>0</v>
      </c>
      <c r="AG1249" s="1"/>
      <c r="AH1249" s="1"/>
      <c r="AI1249" s="1">
        <f t="shared" si="973"/>
        <v>0</v>
      </c>
      <c r="AK1249" s="1"/>
      <c r="AL1249" s="1"/>
      <c r="AM1249" s="1"/>
      <c r="AN1249" s="1"/>
      <c r="AP1249" s="30"/>
      <c r="AQ1249" s="1"/>
      <c r="AR1249" s="1">
        <f t="shared" si="968"/>
        <v>0</v>
      </c>
      <c r="AS1249" s="1"/>
      <c r="AT1249" s="1"/>
      <c r="AU1249" s="2">
        <f t="shared" si="974"/>
        <v>0</v>
      </c>
      <c r="AW1249" s="1"/>
      <c r="AX1249" s="1"/>
      <c r="AY1249" s="1"/>
      <c r="AZ1249" s="2">
        <f t="shared" si="971"/>
        <v>0</v>
      </c>
      <c r="BA1249" s="2">
        <f>SUM(AF1249,AH1249,-AZ1249,-Table19[[#This Row],[Sale Fee]])</f>
        <v>0</v>
      </c>
      <c r="BC1249" s="1"/>
      <c r="BD1249" s="1"/>
      <c r="BE1249" s="1"/>
    </row>
    <row r="1250" spans="1:57" x14ac:dyDescent="0.25">
      <c r="A1250" s="1"/>
      <c r="B1250" s="1"/>
      <c r="E1250" s="4"/>
      <c r="F1250" s="4"/>
      <c r="Q1250" s="1"/>
      <c r="R1250" s="1"/>
      <c r="S1250" s="1"/>
      <c r="U1250" s="1"/>
      <c r="V1250" s="1"/>
      <c r="W1250" s="1"/>
      <c r="X1250" s="1"/>
      <c r="Y1250" s="1"/>
      <c r="Z1250" s="1">
        <f>Table19[[#This Row],[Quantity2]]*Table19[[#This Row],[U Cost]]</f>
        <v>0</v>
      </c>
      <c r="AB1250" s="1"/>
      <c r="AC1250" s="1"/>
      <c r="AD1250" s="1">
        <f t="shared" si="972"/>
        <v>0</v>
      </c>
      <c r="AE1250" s="1"/>
      <c r="AF1250" s="1">
        <f>SUM(Table19[[#This Row],[Total 
Paid]:[Shipping 
Charged]])</f>
        <v>0</v>
      </c>
      <c r="AG1250" s="1"/>
      <c r="AH1250" s="1"/>
      <c r="AI1250" s="1">
        <f t="shared" si="973"/>
        <v>0</v>
      </c>
      <c r="AK1250" s="1"/>
      <c r="AL1250" s="1"/>
      <c r="AM1250" s="1"/>
      <c r="AN1250" s="1"/>
      <c r="AP1250" s="30"/>
      <c r="AQ1250" s="1"/>
      <c r="AR1250" s="1">
        <f t="shared" si="968"/>
        <v>0</v>
      </c>
      <c r="AS1250" s="1"/>
      <c r="AT1250" s="1"/>
      <c r="AU1250" s="2">
        <f t="shared" si="974"/>
        <v>0</v>
      </c>
      <c r="AW1250" s="1"/>
      <c r="AX1250" s="1"/>
      <c r="AY1250" s="1"/>
      <c r="AZ1250" s="2">
        <f t="shared" si="971"/>
        <v>0</v>
      </c>
      <c r="BA1250" s="2">
        <f>SUM(AF1250,AH1250,-AZ1250,-Table19[[#This Row],[Sale Fee]])</f>
        <v>0</v>
      </c>
      <c r="BC1250" s="1"/>
      <c r="BD1250" s="1"/>
      <c r="BE1250" s="1"/>
    </row>
    <row r="1251" spans="1:57" x14ac:dyDescent="0.25">
      <c r="A1251" s="1"/>
      <c r="B1251" s="1"/>
      <c r="E1251" s="4"/>
      <c r="F1251" s="4"/>
      <c r="Q1251" s="1"/>
      <c r="R1251" s="1"/>
      <c r="S1251" s="1"/>
      <c r="U1251" s="1"/>
      <c r="V1251" s="1"/>
      <c r="W1251" s="1"/>
      <c r="X1251" s="1"/>
      <c r="Y1251" s="1"/>
      <c r="Z1251" s="1">
        <f>Table19[[#This Row],[Quantity2]]*Table19[[#This Row],[U Cost]]</f>
        <v>0</v>
      </c>
      <c r="AB1251" s="1"/>
      <c r="AC1251" s="1"/>
      <c r="AD1251" s="1">
        <f t="shared" si="972"/>
        <v>0</v>
      </c>
      <c r="AE1251" s="1"/>
      <c r="AF1251" s="1">
        <f>SUM(Table19[[#This Row],[Total 
Paid]:[Shipping 
Charged]])</f>
        <v>0</v>
      </c>
      <c r="AG1251" s="1"/>
      <c r="AH1251" s="1"/>
      <c r="AI1251" s="1">
        <f t="shared" si="973"/>
        <v>0</v>
      </c>
      <c r="AK1251" s="1"/>
      <c r="AL1251" s="1"/>
      <c r="AM1251" s="1"/>
      <c r="AN1251" s="1"/>
      <c r="AP1251" s="30"/>
      <c r="AQ1251" s="1"/>
      <c r="AR1251" s="1">
        <f t="shared" si="968"/>
        <v>0</v>
      </c>
      <c r="AS1251" s="1"/>
      <c r="AT1251" s="1"/>
      <c r="AU1251" s="2">
        <f t="shared" si="974"/>
        <v>0</v>
      </c>
      <c r="AW1251" s="1"/>
      <c r="AX1251" s="1"/>
      <c r="AY1251" s="1"/>
      <c r="AZ1251" s="2">
        <f t="shared" si="971"/>
        <v>0</v>
      </c>
      <c r="BA1251" s="2">
        <f>SUM(AF1251,AH1251,-AZ1251,-Table19[[#This Row],[Sale Fee]])</f>
        <v>0</v>
      </c>
      <c r="BC1251" s="1"/>
      <c r="BD1251" s="1"/>
      <c r="BE1251" s="1"/>
    </row>
    <row r="1252" spans="1:57" x14ac:dyDescent="0.25">
      <c r="A1252" s="1"/>
      <c r="B1252" s="1"/>
      <c r="E1252" s="4"/>
      <c r="F1252" s="4"/>
      <c r="Q1252" s="1"/>
      <c r="R1252" s="1"/>
      <c r="S1252" s="1"/>
      <c r="U1252" s="1"/>
      <c r="V1252" s="1"/>
      <c r="W1252" s="1"/>
      <c r="X1252" s="1"/>
      <c r="Y1252" s="1"/>
      <c r="Z1252" s="1">
        <f>Table19[[#This Row],[Quantity2]]*Table19[[#This Row],[U Cost]]</f>
        <v>0</v>
      </c>
      <c r="AB1252" s="1"/>
      <c r="AC1252" s="1"/>
      <c r="AD1252" s="1">
        <f t="shared" si="972"/>
        <v>0</v>
      </c>
      <c r="AE1252" s="1"/>
      <c r="AF1252" s="1">
        <f>SUM(Table19[[#This Row],[Total 
Paid]:[Shipping 
Charged]])</f>
        <v>0</v>
      </c>
      <c r="AG1252" s="1"/>
      <c r="AH1252" s="1"/>
      <c r="AI1252" s="1">
        <f t="shared" si="973"/>
        <v>0</v>
      </c>
      <c r="AK1252" s="1"/>
      <c r="AL1252" s="1"/>
      <c r="AM1252" s="1"/>
      <c r="AN1252" s="1"/>
      <c r="AP1252" s="30"/>
      <c r="AQ1252" s="1"/>
      <c r="AR1252" s="1">
        <f t="shared" si="968"/>
        <v>0</v>
      </c>
      <c r="AS1252" s="1"/>
      <c r="AT1252" s="1"/>
      <c r="AU1252" s="2">
        <f t="shared" si="974"/>
        <v>0</v>
      </c>
      <c r="AW1252" s="1"/>
      <c r="AX1252" s="1"/>
      <c r="AY1252" s="1"/>
      <c r="AZ1252" s="2">
        <f t="shared" si="971"/>
        <v>0</v>
      </c>
      <c r="BA1252" s="2">
        <f>SUM(AF1252,AH1252,-AZ1252,-Table19[[#This Row],[Sale Fee]])</f>
        <v>0</v>
      </c>
      <c r="BC1252" s="1"/>
      <c r="BD1252" s="1"/>
      <c r="BE1252" s="1"/>
    </row>
    <row r="1253" spans="1:57" x14ac:dyDescent="0.25">
      <c r="A1253" s="1"/>
      <c r="B1253" s="1"/>
      <c r="E1253" s="4"/>
      <c r="F1253" s="4"/>
      <c r="Q1253" s="1"/>
      <c r="R1253" s="1"/>
      <c r="S1253" s="1"/>
      <c r="U1253" s="1"/>
      <c r="V1253" s="1"/>
      <c r="W1253" s="1"/>
      <c r="X1253" s="1"/>
      <c r="Y1253" s="1"/>
      <c r="Z1253" s="1">
        <f>Table19[[#This Row],[Quantity2]]*Table19[[#This Row],[U Cost]]</f>
        <v>0</v>
      </c>
      <c r="AB1253" s="1"/>
      <c r="AC1253" s="1"/>
      <c r="AD1253" s="1">
        <f t="shared" si="972"/>
        <v>0</v>
      </c>
      <c r="AE1253" s="1"/>
      <c r="AF1253" s="1">
        <f>SUM(Table19[[#This Row],[Total 
Paid]:[Shipping 
Charged]])</f>
        <v>0</v>
      </c>
      <c r="AG1253" s="1"/>
      <c r="AH1253" s="1"/>
      <c r="AI1253" s="1">
        <f t="shared" si="973"/>
        <v>0</v>
      </c>
      <c r="AK1253" s="1"/>
      <c r="AL1253" s="1"/>
      <c r="AM1253" s="1"/>
      <c r="AN1253" s="1"/>
      <c r="AP1253" s="30"/>
      <c r="AQ1253" s="1"/>
      <c r="AR1253" s="1">
        <f t="shared" si="968"/>
        <v>0</v>
      </c>
      <c r="AS1253" s="1"/>
      <c r="AT1253" s="1"/>
      <c r="AU1253" s="2">
        <f t="shared" si="974"/>
        <v>0</v>
      </c>
      <c r="AW1253" s="1"/>
      <c r="AX1253" s="1"/>
      <c r="AY1253" s="1"/>
      <c r="AZ1253" s="2">
        <f t="shared" si="971"/>
        <v>0</v>
      </c>
      <c r="BA1253" s="2">
        <f>SUM(AF1253,AH1253,-AZ1253,-Table19[[#This Row],[Sale Fee]])</f>
        <v>0</v>
      </c>
      <c r="BC1253" s="1"/>
      <c r="BD1253" s="1"/>
      <c r="BE1253" s="1"/>
    </row>
    <row r="1254" spans="1:57" x14ac:dyDescent="0.25">
      <c r="A1254" s="1"/>
      <c r="B1254" s="1"/>
      <c r="Q1254" s="1"/>
      <c r="R1254" s="1"/>
      <c r="S1254" s="1"/>
      <c r="U1254" s="1"/>
      <c r="V1254" s="1"/>
      <c r="W1254" s="1"/>
      <c r="X1254" s="1"/>
      <c r="Y1254" s="1"/>
      <c r="Z1254" s="1">
        <f>Table19[[#This Row],[Quantity2]]*Table19[[#This Row],[U Cost]]</f>
        <v>0</v>
      </c>
      <c r="AB1254" s="1"/>
      <c r="AC1254" s="1"/>
      <c r="AD1254" s="1">
        <f t="shared" si="972"/>
        <v>0</v>
      </c>
      <c r="AE1254" s="1"/>
      <c r="AF1254" s="1">
        <f>SUM(Table19[[#This Row],[Total 
Paid]:[Shipping 
Charged]])</f>
        <v>0</v>
      </c>
      <c r="AG1254" s="1"/>
      <c r="AH1254" s="1"/>
      <c r="AI1254" s="1">
        <f t="shared" si="973"/>
        <v>0</v>
      </c>
      <c r="AK1254" s="1"/>
      <c r="AL1254" s="1"/>
      <c r="AM1254" s="1"/>
      <c r="AN1254" s="1"/>
      <c r="AP1254" s="30"/>
      <c r="AQ1254" s="1"/>
      <c r="AR1254" s="1">
        <f t="shared" si="968"/>
        <v>0</v>
      </c>
      <c r="AS1254" s="1"/>
      <c r="AT1254" s="1"/>
      <c r="AU1254" s="2">
        <f t="shared" si="974"/>
        <v>0</v>
      </c>
      <c r="AW1254" s="1"/>
      <c r="AX1254" s="1"/>
      <c r="AY1254" s="1"/>
      <c r="AZ1254" s="2">
        <f t="shared" si="971"/>
        <v>0</v>
      </c>
      <c r="BA1254" s="2">
        <f>SUM(AF1254,AH1254,-AZ1254,-Table19[[#This Row],[Sale Fee]])</f>
        <v>0</v>
      </c>
      <c r="BC1254" s="1"/>
      <c r="BD1254" s="1"/>
      <c r="BE1254" s="1"/>
    </row>
    <row r="1255" spans="1:57" x14ac:dyDescent="0.25">
      <c r="A1255" s="1"/>
      <c r="B1255" s="1"/>
      <c r="Q1255" s="1"/>
      <c r="R1255" s="1"/>
      <c r="S1255" s="1"/>
      <c r="U1255" s="1"/>
      <c r="V1255" s="1"/>
      <c r="W1255" s="1"/>
      <c r="X1255" s="1"/>
      <c r="Y1255" s="1"/>
      <c r="Z1255" s="1">
        <f>Table19[[#This Row],[Quantity2]]*Table19[[#This Row],[U Cost]]</f>
        <v>0</v>
      </c>
      <c r="AB1255" s="1"/>
      <c r="AC1255" s="1"/>
      <c r="AD1255" s="1">
        <f t="shared" si="972"/>
        <v>0</v>
      </c>
      <c r="AE1255" s="1"/>
      <c r="AF1255" s="1">
        <f>SUM(Table19[[#This Row],[Total 
Paid]:[Shipping 
Charged]])</f>
        <v>0</v>
      </c>
      <c r="AG1255" s="1"/>
      <c r="AH1255" s="1"/>
      <c r="AI1255" s="1">
        <f t="shared" si="973"/>
        <v>0</v>
      </c>
      <c r="AK1255" s="1"/>
      <c r="AL1255" s="1"/>
      <c r="AM1255" s="1"/>
      <c r="AN1255" s="1"/>
      <c r="AP1255" s="30"/>
      <c r="AQ1255" s="1"/>
      <c r="AR1255" s="1">
        <f t="shared" si="968"/>
        <v>0</v>
      </c>
      <c r="AS1255" s="1"/>
      <c r="AT1255" s="1"/>
      <c r="AU1255" s="2">
        <f t="shared" si="974"/>
        <v>0</v>
      </c>
      <c r="AW1255" s="1"/>
      <c r="AX1255" s="1"/>
      <c r="AY1255" s="1"/>
      <c r="AZ1255" s="2">
        <f t="shared" si="971"/>
        <v>0</v>
      </c>
      <c r="BA1255" s="2">
        <f>SUM(AF1255,AH1255,-AZ1255,-Table19[[#This Row],[Sale Fee]])</f>
        <v>0</v>
      </c>
      <c r="BC1255" s="1"/>
      <c r="BD1255" s="1"/>
      <c r="BE1255" s="1"/>
    </row>
    <row r="1256" spans="1:57" x14ac:dyDescent="0.25">
      <c r="A1256" s="1"/>
      <c r="B1256" s="1"/>
      <c r="Q1256" s="1"/>
      <c r="R1256" s="1"/>
      <c r="S1256" s="1"/>
      <c r="U1256" s="1"/>
      <c r="V1256" s="1"/>
      <c r="W1256" s="1"/>
      <c r="X1256" s="1"/>
      <c r="Y1256" s="1"/>
      <c r="Z1256" s="1">
        <f>Table19[[#This Row],[Quantity2]]*Table19[[#This Row],[U Cost]]</f>
        <v>0</v>
      </c>
      <c r="AB1256" s="1"/>
      <c r="AC1256" s="1"/>
      <c r="AD1256" s="1">
        <f t="shared" si="972"/>
        <v>0</v>
      </c>
      <c r="AE1256" s="1"/>
      <c r="AF1256" s="1">
        <f>SUM(Table19[[#This Row],[Total 
Paid]:[Shipping 
Charged]])</f>
        <v>0</v>
      </c>
      <c r="AG1256" s="1"/>
      <c r="AH1256" s="1"/>
      <c r="AI1256" s="1">
        <f t="shared" si="973"/>
        <v>0</v>
      </c>
      <c r="AK1256" s="1"/>
      <c r="AL1256" s="1"/>
      <c r="AM1256" s="1"/>
      <c r="AN1256" s="1"/>
      <c r="AP1256" s="30"/>
      <c r="AQ1256" s="1"/>
      <c r="AR1256" s="1">
        <f t="shared" si="968"/>
        <v>0</v>
      </c>
      <c r="AS1256" s="1"/>
      <c r="AT1256" s="1"/>
      <c r="AU1256" s="2">
        <f t="shared" si="974"/>
        <v>0</v>
      </c>
      <c r="AW1256" s="1"/>
      <c r="AX1256" s="1"/>
      <c r="AY1256" s="1"/>
      <c r="AZ1256" s="2">
        <f t="shared" si="971"/>
        <v>0</v>
      </c>
      <c r="BA1256" s="2">
        <f>SUM(AF1256,AH1256,-AZ1256,-Table19[[#This Row],[Sale Fee]])</f>
        <v>0</v>
      </c>
      <c r="BC1256" s="1"/>
      <c r="BD1256" s="1"/>
      <c r="BE1256" s="1"/>
    </row>
    <row r="1257" spans="1:57" x14ac:dyDescent="0.25">
      <c r="A1257" s="1"/>
      <c r="B1257" s="1"/>
      <c r="Q1257" s="1"/>
      <c r="R1257" s="1"/>
      <c r="S1257" s="1"/>
      <c r="U1257" s="1"/>
      <c r="V1257" s="1"/>
      <c r="W1257" s="1"/>
      <c r="X1257" s="1"/>
      <c r="Y1257" s="1"/>
      <c r="Z1257" s="1">
        <f>Table19[[#This Row],[Quantity2]]*Table19[[#This Row],[U Cost]]</f>
        <v>0</v>
      </c>
      <c r="AB1257" s="1"/>
      <c r="AC1257" s="1"/>
      <c r="AD1257" s="1">
        <f t="shared" si="972"/>
        <v>0</v>
      </c>
      <c r="AE1257" s="1"/>
      <c r="AF1257" s="1">
        <f>SUM(Table19[[#This Row],[Total 
Paid]:[Shipping 
Charged]])</f>
        <v>0</v>
      </c>
      <c r="AG1257" s="1"/>
      <c r="AH1257" s="1"/>
      <c r="AI1257" s="1">
        <f t="shared" si="973"/>
        <v>0</v>
      </c>
      <c r="AK1257" s="1"/>
      <c r="AL1257" s="1"/>
      <c r="AM1257" s="1"/>
      <c r="AN1257" s="1"/>
      <c r="AP1257" s="30"/>
      <c r="AQ1257" s="1"/>
      <c r="AR1257" s="1">
        <f t="shared" si="968"/>
        <v>0</v>
      </c>
      <c r="AS1257" s="1"/>
      <c r="AT1257" s="1"/>
      <c r="AU1257" s="2">
        <f t="shared" si="974"/>
        <v>0</v>
      </c>
      <c r="AW1257" s="1"/>
      <c r="AX1257" s="1"/>
      <c r="AY1257" s="1"/>
      <c r="AZ1257" s="2">
        <f t="shared" si="971"/>
        <v>0</v>
      </c>
      <c r="BA1257" s="2">
        <f>SUM(AF1257,AH1257,-AZ1257,-Table19[[#This Row],[Sale Fee]])</f>
        <v>0</v>
      </c>
      <c r="BC1257" s="1"/>
      <c r="BD1257" s="1"/>
      <c r="BE1257" s="1"/>
    </row>
    <row r="1258" spans="1:57" x14ac:dyDescent="0.25">
      <c r="A1258" s="1"/>
      <c r="B1258" s="1"/>
      <c r="Q1258" s="1"/>
      <c r="R1258" s="1"/>
      <c r="S1258" s="1"/>
      <c r="U1258" s="1"/>
      <c r="V1258" s="1"/>
      <c r="W1258" s="1"/>
      <c r="X1258" s="1"/>
      <c r="Y1258" s="1"/>
      <c r="Z1258" s="1">
        <f>Table19[[#This Row],[Quantity2]]*Table19[[#This Row],[U Cost]]</f>
        <v>0</v>
      </c>
      <c r="AB1258" s="1"/>
      <c r="AC1258" s="1"/>
      <c r="AD1258" s="1">
        <f t="shared" si="972"/>
        <v>0</v>
      </c>
      <c r="AE1258" s="1"/>
      <c r="AF1258" s="1">
        <f>SUM(Table19[[#This Row],[Total 
Paid]:[Shipping 
Charged]])</f>
        <v>0</v>
      </c>
      <c r="AG1258" s="1"/>
      <c r="AH1258" s="1"/>
      <c r="AI1258" s="1">
        <f t="shared" si="973"/>
        <v>0</v>
      </c>
      <c r="AK1258" s="1"/>
      <c r="AL1258" s="1"/>
      <c r="AM1258" s="1"/>
      <c r="AN1258" s="1"/>
      <c r="AP1258" s="30"/>
      <c r="AQ1258" s="1"/>
      <c r="AR1258" s="1">
        <f t="shared" si="968"/>
        <v>0</v>
      </c>
      <c r="AS1258" s="1"/>
      <c r="AT1258" s="1"/>
      <c r="AU1258" s="2">
        <f t="shared" si="974"/>
        <v>0</v>
      </c>
      <c r="AW1258" s="1"/>
      <c r="AX1258" s="1"/>
      <c r="AY1258" s="1"/>
      <c r="AZ1258" s="2">
        <f t="shared" si="971"/>
        <v>0</v>
      </c>
      <c r="BA1258" s="2">
        <f>SUM(AF1258,AH1258,-AZ1258,-Table19[[#This Row],[Sale Fee]])</f>
        <v>0</v>
      </c>
      <c r="BC1258" s="1"/>
      <c r="BD1258" s="1"/>
      <c r="BE1258" s="1"/>
    </row>
    <row r="1259" spans="1:57" x14ac:dyDescent="0.25">
      <c r="A1259" s="1"/>
      <c r="B1259" s="1"/>
      <c r="Q1259" s="1"/>
      <c r="R1259" s="1"/>
      <c r="S1259" s="1"/>
      <c r="U1259" s="1"/>
      <c r="V1259" s="1"/>
      <c r="W1259" s="1"/>
      <c r="X1259" s="1"/>
      <c r="Y1259" s="1"/>
      <c r="Z1259" s="1">
        <f>Table19[[#This Row],[Quantity2]]*Table19[[#This Row],[U Cost]]</f>
        <v>0</v>
      </c>
      <c r="AB1259" s="1"/>
      <c r="AC1259" s="1"/>
      <c r="AD1259" s="1">
        <f t="shared" si="972"/>
        <v>0</v>
      </c>
      <c r="AE1259" s="1"/>
      <c r="AF1259" s="1">
        <f>SUM(Table19[[#This Row],[Total 
Paid]:[Shipping 
Charged]])</f>
        <v>0</v>
      </c>
      <c r="AG1259" s="1"/>
      <c r="AH1259" s="1"/>
      <c r="AI1259" s="1">
        <f t="shared" si="973"/>
        <v>0</v>
      </c>
      <c r="AK1259" s="1"/>
      <c r="AL1259" s="1"/>
      <c r="AM1259" s="1"/>
      <c r="AN1259" s="1"/>
      <c r="AP1259" s="30"/>
      <c r="AQ1259" s="1"/>
      <c r="AR1259" s="1">
        <f t="shared" si="968"/>
        <v>0</v>
      </c>
      <c r="AS1259" s="1"/>
      <c r="AT1259" s="1"/>
      <c r="AU1259" s="2">
        <f t="shared" si="974"/>
        <v>0</v>
      </c>
      <c r="AW1259" s="1"/>
      <c r="AX1259" s="1"/>
      <c r="AY1259" s="1"/>
      <c r="AZ1259" s="2">
        <f t="shared" si="971"/>
        <v>0</v>
      </c>
      <c r="BA1259" s="2">
        <f>SUM(AF1259,AH1259,-AZ1259,-Table19[[#This Row],[Sale Fee]])</f>
        <v>0</v>
      </c>
      <c r="BC1259" s="1"/>
      <c r="BD1259" s="1"/>
      <c r="BE1259" s="1"/>
    </row>
    <row r="1260" spans="1:57" x14ac:dyDescent="0.25">
      <c r="A1260" s="1"/>
      <c r="B1260" s="1"/>
      <c r="Q1260" s="1"/>
      <c r="R1260" s="1"/>
      <c r="S1260" s="1"/>
      <c r="U1260" s="1"/>
      <c r="V1260" s="1"/>
      <c r="W1260" s="1"/>
      <c r="X1260" s="1"/>
      <c r="Y1260" s="1"/>
      <c r="Z1260" s="1">
        <f>Table19[[#This Row],[Quantity2]]*Table19[[#This Row],[U Cost]]</f>
        <v>0</v>
      </c>
      <c r="AB1260" s="1"/>
      <c r="AC1260" s="1"/>
      <c r="AD1260" s="1">
        <f t="shared" si="972"/>
        <v>0</v>
      </c>
      <c r="AE1260" s="1"/>
      <c r="AF1260" s="1">
        <f>SUM(Table19[[#This Row],[Total 
Paid]:[Shipping 
Charged]])</f>
        <v>0</v>
      </c>
      <c r="AG1260" s="1"/>
      <c r="AH1260" s="1"/>
      <c r="AI1260" s="1">
        <f t="shared" si="973"/>
        <v>0</v>
      </c>
      <c r="AK1260" s="1"/>
      <c r="AL1260" s="1"/>
      <c r="AM1260" s="1"/>
      <c r="AN1260" s="1"/>
      <c r="AP1260" s="30"/>
      <c r="AQ1260" s="1"/>
      <c r="AR1260" s="1">
        <f t="shared" si="968"/>
        <v>0</v>
      </c>
      <c r="AS1260" s="1"/>
      <c r="AT1260" s="1"/>
      <c r="AU1260" s="2">
        <f t="shared" si="974"/>
        <v>0</v>
      </c>
      <c r="AW1260" s="1"/>
      <c r="AX1260" s="1"/>
      <c r="AY1260" s="1"/>
      <c r="AZ1260" s="2">
        <f t="shared" si="971"/>
        <v>0</v>
      </c>
      <c r="BA1260" s="2">
        <f>SUM(AF1260,AH1260,-AZ1260,-Table19[[#This Row],[Sale Fee]])</f>
        <v>0</v>
      </c>
      <c r="BC1260" s="1"/>
      <c r="BD1260" s="1"/>
      <c r="BE1260" s="1"/>
    </row>
    <row r="1261" spans="1:57" x14ac:dyDescent="0.25">
      <c r="A1261" s="1"/>
      <c r="B1261" s="1"/>
      <c r="Q1261" s="1"/>
      <c r="R1261" s="1"/>
      <c r="S1261" s="1"/>
      <c r="U1261" s="1"/>
      <c r="V1261" s="1"/>
      <c r="W1261" s="1"/>
      <c r="X1261" s="1"/>
      <c r="Y1261" s="1"/>
      <c r="Z1261" s="1">
        <f>Table19[[#This Row],[Quantity2]]*Table19[[#This Row],[U Cost]]</f>
        <v>0</v>
      </c>
      <c r="AB1261" s="1"/>
      <c r="AC1261" s="1"/>
      <c r="AD1261" s="1">
        <f t="shared" si="972"/>
        <v>0</v>
      </c>
      <c r="AE1261" s="1"/>
      <c r="AF1261" s="1">
        <f>SUM(Table19[[#This Row],[Total 
Paid]:[Shipping 
Charged]])</f>
        <v>0</v>
      </c>
      <c r="AG1261" s="1"/>
      <c r="AH1261" s="1"/>
      <c r="AI1261" s="1">
        <f t="shared" si="973"/>
        <v>0</v>
      </c>
      <c r="AK1261" s="1"/>
      <c r="AL1261" s="1"/>
      <c r="AM1261" s="1"/>
      <c r="AN1261" s="1"/>
      <c r="AP1261" s="30"/>
      <c r="AQ1261" s="1"/>
      <c r="AR1261" s="1">
        <f t="shared" si="968"/>
        <v>0</v>
      </c>
      <c r="AS1261" s="1"/>
      <c r="AT1261" s="1"/>
      <c r="AU1261" s="2">
        <f t="shared" si="974"/>
        <v>0</v>
      </c>
      <c r="AW1261" s="1"/>
      <c r="AX1261" s="1"/>
      <c r="AY1261" s="1"/>
      <c r="AZ1261" s="2">
        <f t="shared" si="971"/>
        <v>0</v>
      </c>
      <c r="BA1261" s="2">
        <f>SUM(AF1261,AH1261,-AZ1261,-Table19[[#This Row],[Sale Fee]])</f>
        <v>0</v>
      </c>
      <c r="BC1261" s="1"/>
      <c r="BD1261" s="1"/>
      <c r="BE1261" s="1"/>
    </row>
    <row r="1262" spans="1:57" x14ac:dyDescent="0.25">
      <c r="A1262" s="1"/>
      <c r="B1262" s="1"/>
      <c r="Q1262" s="1"/>
      <c r="R1262" s="1"/>
      <c r="S1262" s="1"/>
      <c r="U1262" s="1"/>
      <c r="V1262" s="1"/>
      <c r="W1262" s="1"/>
      <c r="X1262" s="1"/>
      <c r="Y1262" s="1"/>
      <c r="Z1262" s="1">
        <f>Table19[[#This Row],[Quantity2]]*Table19[[#This Row],[U Cost]]</f>
        <v>0</v>
      </c>
      <c r="AB1262" s="1"/>
      <c r="AC1262" s="1"/>
      <c r="AD1262" s="1">
        <f t="shared" si="972"/>
        <v>0</v>
      </c>
      <c r="AE1262" s="1"/>
      <c r="AF1262" s="1">
        <f>SUM(Table19[[#This Row],[Total 
Paid]:[Shipping 
Charged]])</f>
        <v>0</v>
      </c>
      <c r="AG1262" s="1"/>
      <c r="AH1262" s="1"/>
      <c r="AI1262" s="1">
        <f t="shared" si="973"/>
        <v>0</v>
      </c>
      <c r="AK1262" s="1"/>
      <c r="AL1262" s="1"/>
      <c r="AM1262" s="1"/>
      <c r="AN1262" s="1"/>
      <c r="AP1262" s="30"/>
      <c r="AQ1262" s="1"/>
      <c r="AR1262" s="1">
        <f t="shared" si="968"/>
        <v>0</v>
      </c>
      <c r="AS1262" s="1"/>
      <c r="AT1262" s="1"/>
      <c r="AU1262" s="2">
        <f t="shared" si="974"/>
        <v>0</v>
      </c>
      <c r="AW1262" s="1"/>
      <c r="AX1262" s="1"/>
      <c r="AY1262" s="1"/>
      <c r="AZ1262" s="2">
        <f t="shared" si="971"/>
        <v>0</v>
      </c>
      <c r="BA1262" s="2">
        <f>SUM(AF1262,AH1262,-AZ1262,-Table19[[#This Row],[Sale Fee]])</f>
        <v>0</v>
      </c>
      <c r="BC1262" s="1"/>
      <c r="BD1262" s="1"/>
      <c r="BE1262" s="1"/>
    </row>
    <row r="1263" spans="1:57" x14ac:dyDescent="0.25">
      <c r="A1263" s="1"/>
      <c r="B1263" s="1"/>
      <c r="Q1263" s="1"/>
      <c r="R1263" s="1"/>
      <c r="S1263" s="1"/>
      <c r="U1263" s="1"/>
      <c r="V1263" s="1"/>
      <c r="W1263" s="1"/>
      <c r="X1263" s="1"/>
      <c r="Y1263" s="1"/>
      <c r="Z1263" s="1">
        <f>Table19[[#This Row],[Quantity2]]*Table19[[#This Row],[U Cost]]</f>
        <v>0</v>
      </c>
      <c r="AB1263" s="1"/>
      <c r="AC1263" s="1"/>
      <c r="AD1263" s="1">
        <f t="shared" si="972"/>
        <v>0</v>
      </c>
      <c r="AE1263" s="1"/>
      <c r="AF1263" s="1">
        <f>SUM(Table19[[#This Row],[Total 
Paid]:[Shipping 
Charged]])</f>
        <v>0</v>
      </c>
      <c r="AG1263" s="1"/>
      <c r="AH1263" s="1"/>
      <c r="AI1263" s="1">
        <f t="shared" si="973"/>
        <v>0</v>
      </c>
      <c r="AK1263" s="1"/>
      <c r="AL1263" s="1"/>
      <c r="AM1263" s="1"/>
      <c r="AN1263" s="1"/>
      <c r="AP1263" s="30"/>
      <c r="AQ1263" s="1"/>
      <c r="AR1263" s="1">
        <f t="shared" si="968"/>
        <v>0</v>
      </c>
      <c r="AS1263" s="1"/>
      <c r="AT1263" s="1"/>
      <c r="AU1263" s="2">
        <f t="shared" si="974"/>
        <v>0</v>
      </c>
      <c r="AW1263" s="1"/>
      <c r="AX1263" s="1"/>
      <c r="AY1263" s="1"/>
      <c r="AZ1263" s="2">
        <f t="shared" si="971"/>
        <v>0</v>
      </c>
      <c r="BA1263" s="2">
        <f>SUM(AF1263,AH1263,-AZ1263,-Table19[[#This Row],[Sale Fee]])</f>
        <v>0</v>
      </c>
      <c r="BC1263" s="1"/>
      <c r="BD1263" s="1"/>
      <c r="BE1263" s="1"/>
    </row>
    <row r="1264" spans="1:57" x14ac:dyDescent="0.25">
      <c r="A1264" s="1"/>
      <c r="B1264" s="1"/>
      <c r="Q1264" s="1"/>
      <c r="R1264" s="1"/>
      <c r="S1264" s="1"/>
      <c r="U1264" s="1"/>
      <c r="V1264" s="1"/>
      <c r="W1264" s="1"/>
      <c r="X1264" s="1"/>
      <c r="Y1264" s="1"/>
      <c r="Z1264" s="1">
        <f>Table19[[#This Row],[Quantity2]]*Table19[[#This Row],[U Cost]]</f>
        <v>0</v>
      </c>
      <c r="AB1264" s="1"/>
      <c r="AC1264" s="1"/>
      <c r="AD1264" s="1">
        <f t="shared" si="972"/>
        <v>0</v>
      </c>
      <c r="AE1264" s="1"/>
      <c r="AF1264" s="1">
        <f>SUM(Table19[[#This Row],[Total 
Paid]:[Shipping 
Charged]])</f>
        <v>0</v>
      </c>
      <c r="AG1264" s="1"/>
      <c r="AH1264" s="1"/>
      <c r="AI1264" s="1">
        <f t="shared" si="973"/>
        <v>0</v>
      </c>
      <c r="AK1264" s="1"/>
      <c r="AL1264" s="1"/>
      <c r="AM1264" s="1"/>
      <c r="AN1264" s="1"/>
      <c r="AP1264" s="30"/>
      <c r="AQ1264" s="1"/>
      <c r="AR1264" s="1">
        <f t="shared" si="968"/>
        <v>0</v>
      </c>
      <c r="AS1264" s="1"/>
      <c r="AT1264" s="1"/>
      <c r="AU1264" s="2">
        <f t="shared" si="974"/>
        <v>0</v>
      </c>
      <c r="AW1264" s="1"/>
      <c r="AX1264" s="1"/>
      <c r="AY1264" s="1"/>
      <c r="AZ1264" s="2">
        <f t="shared" si="971"/>
        <v>0</v>
      </c>
      <c r="BA1264" s="2">
        <f>SUM(AF1264,AH1264,-AZ1264,-Table19[[#This Row],[Sale Fee]])</f>
        <v>0</v>
      </c>
      <c r="BC1264" s="1"/>
      <c r="BD1264" s="1"/>
      <c r="BE1264" s="1"/>
    </row>
    <row r="1265" spans="1:57" x14ac:dyDescent="0.25">
      <c r="A1265" s="1"/>
      <c r="B1265" s="1"/>
      <c r="Q1265" s="1"/>
      <c r="R1265" s="1"/>
      <c r="S1265" s="1"/>
      <c r="U1265" s="1"/>
      <c r="V1265" s="1"/>
      <c r="W1265" s="1"/>
      <c r="X1265" s="1"/>
      <c r="Y1265" s="1"/>
      <c r="Z1265" s="1">
        <f>Table19[[#This Row],[Quantity2]]*Table19[[#This Row],[U Cost]]</f>
        <v>0</v>
      </c>
      <c r="AB1265" s="1"/>
      <c r="AC1265" s="1"/>
      <c r="AD1265" s="1">
        <f t="shared" si="972"/>
        <v>0</v>
      </c>
      <c r="AE1265" s="1"/>
      <c r="AF1265" s="1">
        <f>SUM(Table19[[#This Row],[Total 
Paid]:[Shipping 
Charged]])</f>
        <v>0</v>
      </c>
      <c r="AG1265" s="1"/>
      <c r="AH1265" s="1"/>
      <c r="AI1265" s="1">
        <f t="shared" si="973"/>
        <v>0</v>
      </c>
      <c r="AK1265" s="1"/>
      <c r="AL1265" s="1"/>
      <c r="AM1265" s="1"/>
      <c r="AN1265" s="1"/>
      <c r="AP1265" s="30"/>
      <c r="AQ1265" s="1"/>
      <c r="AR1265" s="1">
        <f t="shared" si="968"/>
        <v>0</v>
      </c>
      <c r="AS1265" s="1"/>
      <c r="AT1265" s="1"/>
      <c r="AU1265" s="2">
        <f t="shared" si="974"/>
        <v>0</v>
      </c>
      <c r="AW1265" s="1"/>
      <c r="AX1265" s="1"/>
      <c r="AY1265" s="1"/>
      <c r="AZ1265" s="2">
        <f t="shared" si="971"/>
        <v>0</v>
      </c>
      <c r="BA1265" s="2">
        <f>SUM(AF1265,AH1265,-AZ1265,-Table19[[#This Row],[Sale Fee]])</f>
        <v>0</v>
      </c>
      <c r="BC1265" s="1"/>
      <c r="BD1265" s="1"/>
      <c r="BE1265" s="1"/>
    </row>
    <row r="1266" spans="1:57" x14ac:dyDescent="0.25">
      <c r="A1266" s="1"/>
      <c r="B1266" s="1"/>
      <c r="Q1266" s="1"/>
      <c r="R1266" s="1"/>
      <c r="S1266" s="1"/>
      <c r="U1266" s="1"/>
      <c r="V1266" s="1"/>
      <c r="W1266" s="1"/>
      <c r="X1266" s="1"/>
      <c r="Y1266" s="1"/>
      <c r="Z1266" s="1">
        <f>Table19[[#This Row],[Quantity2]]*Table19[[#This Row],[U Cost]]</f>
        <v>0</v>
      </c>
      <c r="AB1266" s="1"/>
      <c r="AC1266" s="1"/>
      <c r="AD1266" s="1">
        <f t="shared" si="972"/>
        <v>0</v>
      </c>
      <c r="AE1266" s="1"/>
      <c r="AF1266" s="1">
        <f>SUM(Table19[[#This Row],[Total 
Paid]:[Shipping 
Charged]])</f>
        <v>0</v>
      </c>
      <c r="AG1266" s="1"/>
      <c r="AH1266" s="1"/>
      <c r="AI1266" s="1">
        <f t="shared" si="973"/>
        <v>0</v>
      </c>
      <c r="AK1266" s="1"/>
      <c r="AL1266" s="1"/>
      <c r="AM1266" s="1"/>
      <c r="AN1266" s="1"/>
      <c r="AP1266" s="30"/>
      <c r="AQ1266" s="1"/>
      <c r="AR1266" s="1">
        <f t="shared" si="968"/>
        <v>0</v>
      </c>
      <c r="AS1266" s="1"/>
      <c r="AT1266" s="1"/>
      <c r="AU1266" s="2">
        <f t="shared" si="974"/>
        <v>0</v>
      </c>
      <c r="AW1266" s="1"/>
      <c r="AX1266" s="1"/>
      <c r="AY1266" s="1"/>
      <c r="AZ1266" s="2">
        <f t="shared" si="971"/>
        <v>0</v>
      </c>
      <c r="BA1266" s="2">
        <f>SUM(AF1266,AH1266,-AZ1266,-Table19[[#This Row],[Sale Fee]])</f>
        <v>0</v>
      </c>
      <c r="BC1266" s="1"/>
      <c r="BD1266" s="1"/>
      <c r="BE1266" s="1"/>
    </row>
    <row r="1267" spans="1:57" x14ac:dyDescent="0.25">
      <c r="A1267" s="1"/>
      <c r="B1267" s="1"/>
      <c r="Q1267" s="1"/>
      <c r="R1267" s="1"/>
      <c r="S1267" s="1"/>
      <c r="U1267" s="1"/>
      <c r="V1267" s="1"/>
      <c r="W1267" s="1"/>
      <c r="X1267" s="1"/>
      <c r="Y1267" s="1"/>
      <c r="Z1267" s="1">
        <f>Table19[[#This Row],[Quantity2]]*Table19[[#This Row],[U Cost]]</f>
        <v>0</v>
      </c>
      <c r="AB1267" s="1"/>
      <c r="AC1267" s="1"/>
      <c r="AD1267" s="1">
        <f t="shared" si="972"/>
        <v>0</v>
      </c>
      <c r="AE1267" s="1"/>
      <c r="AF1267" s="1">
        <f>SUM(Table19[[#This Row],[Total 
Paid]:[Shipping 
Charged]])</f>
        <v>0</v>
      </c>
      <c r="AG1267" s="1"/>
      <c r="AH1267" s="1"/>
      <c r="AI1267" s="1">
        <f t="shared" si="973"/>
        <v>0</v>
      </c>
      <c r="AK1267" s="1"/>
      <c r="AL1267" s="1"/>
      <c r="AM1267" s="1"/>
      <c r="AN1267" s="1"/>
      <c r="AP1267" s="30"/>
      <c r="AQ1267" s="1"/>
      <c r="AR1267" s="1">
        <f t="shared" si="968"/>
        <v>0</v>
      </c>
      <c r="AS1267" s="1"/>
      <c r="AT1267" s="1"/>
      <c r="AU1267" s="2">
        <f t="shared" si="974"/>
        <v>0</v>
      </c>
      <c r="AW1267" s="1"/>
      <c r="AX1267" s="1"/>
      <c r="AY1267" s="1"/>
      <c r="AZ1267" s="2">
        <f t="shared" si="971"/>
        <v>0</v>
      </c>
      <c r="BA1267" s="2">
        <f>SUM(AF1267,AH1267,-AZ1267,-Table19[[#This Row],[Sale Fee]])</f>
        <v>0</v>
      </c>
      <c r="BC1267" s="1"/>
      <c r="BD1267" s="1"/>
      <c r="BE1267" s="1"/>
    </row>
    <row r="1268" spans="1:57" x14ac:dyDescent="0.25">
      <c r="A1268" s="1"/>
      <c r="B1268" s="1"/>
      <c r="Q1268" s="1"/>
      <c r="R1268" s="1"/>
      <c r="S1268" s="1"/>
      <c r="U1268" s="1"/>
      <c r="V1268" s="1"/>
      <c r="W1268" s="1"/>
      <c r="X1268" s="1"/>
      <c r="Y1268" s="1"/>
      <c r="Z1268" s="1">
        <f>Table19[[#This Row],[Quantity2]]*Table19[[#This Row],[U Cost]]</f>
        <v>0</v>
      </c>
      <c r="AB1268" s="1"/>
      <c r="AC1268" s="1"/>
      <c r="AD1268" s="1">
        <f t="shared" si="972"/>
        <v>0</v>
      </c>
      <c r="AE1268" s="1"/>
      <c r="AF1268" s="1">
        <f>SUM(Table19[[#This Row],[Total 
Paid]:[Shipping 
Charged]])</f>
        <v>0</v>
      </c>
      <c r="AG1268" s="1"/>
      <c r="AH1268" s="1"/>
      <c r="AI1268" s="1">
        <f t="shared" si="973"/>
        <v>0</v>
      </c>
      <c r="AK1268" s="1"/>
      <c r="AL1268" s="1"/>
      <c r="AM1268" s="1"/>
      <c r="AN1268" s="1"/>
      <c r="AP1268" s="30"/>
      <c r="AQ1268" s="1"/>
      <c r="AR1268" s="1">
        <f t="shared" si="968"/>
        <v>0</v>
      </c>
      <c r="AS1268" s="1"/>
      <c r="AT1268" s="1"/>
      <c r="AU1268" s="2">
        <f t="shared" si="974"/>
        <v>0</v>
      </c>
      <c r="AW1268" s="1"/>
      <c r="AX1268" s="1"/>
      <c r="AY1268" s="1"/>
      <c r="AZ1268" s="2">
        <f t="shared" si="971"/>
        <v>0</v>
      </c>
      <c r="BA1268" s="2">
        <f>SUM(AF1268,AH1268,-AZ1268,-Table19[[#This Row],[Sale Fee]])</f>
        <v>0</v>
      </c>
      <c r="BC1268" s="1"/>
      <c r="BD1268" s="1"/>
      <c r="BE1268" s="1"/>
    </row>
    <row r="1269" spans="1:57" x14ac:dyDescent="0.25">
      <c r="A1269" s="1"/>
      <c r="B1269" s="1"/>
      <c r="Q1269" s="1"/>
      <c r="R1269" s="1"/>
      <c r="S1269" s="1"/>
      <c r="U1269" s="1"/>
      <c r="V1269" s="1"/>
      <c r="W1269" s="1"/>
      <c r="X1269" s="1"/>
      <c r="Y1269" s="1"/>
      <c r="Z1269" s="1">
        <f>Table19[[#This Row],[Quantity2]]*Table19[[#This Row],[U Cost]]</f>
        <v>0</v>
      </c>
      <c r="AB1269" s="1"/>
      <c r="AC1269" s="1"/>
      <c r="AD1269" s="1">
        <f t="shared" si="972"/>
        <v>0</v>
      </c>
      <c r="AE1269" s="1"/>
      <c r="AF1269" s="1">
        <f>SUM(Table19[[#This Row],[Total 
Paid]:[Shipping 
Charged]])</f>
        <v>0</v>
      </c>
      <c r="AG1269" s="1"/>
      <c r="AH1269" s="1"/>
      <c r="AI1269" s="1">
        <f t="shared" si="973"/>
        <v>0</v>
      </c>
      <c r="AK1269" s="1"/>
      <c r="AL1269" s="1"/>
      <c r="AM1269" s="1"/>
      <c r="AN1269" s="1"/>
      <c r="AP1269" s="30"/>
      <c r="AQ1269" s="1"/>
      <c r="AR1269" s="1">
        <f t="shared" si="968"/>
        <v>0</v>
      </c>
      <c r="AS1269" s="1"/>
      <c r="AT1269" s="1"/>
      <c r="AU1269" s="2">
        <f t="shared" si="974"/>
        <v>0</v>
      </c>
      <c r="AW1269" s="1"/>
      <c r="AX1269" s="1"/>
      <c r="AY1269" s="1"/>
      <c r="AZ1269" s="2">
        <f t="shared" si="971"/>
        <v>0</v>
      </c>
      <c r="BA1269" s="2">
        <f>SUM(AF1269,AH1269,-AZ1269,-Table19[[#This Row],[Sale Fee]])</f>
        <v>0</v>
      </c>
      <c r="BC1269" s="1"/>
      <c r="BD1269" s="1"/>
      <c r="BE1269" s="1"/>
    </row>
    <row r="1270" spans="1:57" x14ac:dyDescent="0.25">
      <c r="A1270" s="1"/>
      <c r="B1270" s="1"/>
      <c r="Q1270" s="1"/>
      <c r="R1270" s="1"/>
      <c r="S1270" s="1"/>
      <c r="U1270" s="1"/>
      <c r="V1270" s="1"/>
      <c r="W1270" s="1"/>
      <c r="X1270" s="1"/>
      <c r="Y1270" s="1"/>
      <c r="Z1270" s="1">
        <f>Table19[[#This Row],[Quantity2]]*Table19[[#This Row],[U Cost]]</f>
        <v>0</v>
      </c>
      <c r="AB1270" s="1"/>
      <c r="AC1270" s="1"/>
      <c r="AD1270" s="1">
        <f t="shared" si="972"/>
        <v>0</v>
      </c>
      <c r="AE1270" s="1"/>
      <c r="AF1270" s="1">
        <f>SUM(Table19[[#This Row],[Total 
Paid]:[Shipping 
Charged]])</f>
        <v>0</v>
      </c>
      <c r="AG1270" s="1"/>
      <c r="AH1270" s="1"/>
      <c r="AI1270" s="1">
        <f t="shared" si="973"/>
        <v>0</v>
      </c>
      <c r="AK1270" s="1"/>
      <c r="AL1270" s="1"/>
      <c r="AM1270" s="1"/>
      <c r="AN1270" s="1"/>
      <c r="AP1270" s="30"/>
      <c r="AQ1270" s="1"/>
      <c r="AR1270" s="1">
        <f t="shared" si="968"/>
        <v>0</v>
      </c>
      <c r="AS1270" s="1"/>
      <c r="AT1270" s="1"/>
      <c r="AU1270" s="2">
        <f t="shared" si="974"/>
        <v>0</v>
      </c>
      <c r="AW1270" s="1"/>
      <c r="AX1270" s="1"/>
      <c r="AY1270" s="1"/>
      <c r="AZ1270" s="2">
        <f t="shared" si="971"/>
        <v>0</v>
      </c>
      <c r="BA1270" s="2">
        <f>SUM(AF1270,AH1270,-AZ1270,-Table19[[#This Row],[Sale Fee]])</f>
        <v>0</v>
      </c>
      <c r="BC1270" s="1"/>
      <c r="BD1270" s="1"/>
      <c r="BE1270" s="1"/>
    </row>
    <row r="1271" spans="1:57" x14ac:dyDescent="0.25">
      <c r="A1271" s="1"/>
      <c r="B1271" s="1"/>
      <c r="Q1271" s="1"/>
      <c r="R1271" s="1"/>
      <c r="S1271" s="1"/>
      <c r="U1271" s="1"/>
      <c r="V1271" s="1"/>
      <c r="W1271" s="1"/>
      <c r="X1271" s="1"/>
      <c r="Y1271" s="1"/>
      <c r="Z1271" s="1">
        <f>Table19[[#This Row],[Quantity2]]*Table19[[#This Row],[U Cost]]</f>
        <v>0</v>
      </c>
      <c r="AB1271" s="1"/>
      <c r="AC1271" s="1"/>
      <c r="AD1271" s="1">
        <f t="shared" si="972"/>
        <v>0</v>
      </c>
      <c r="AE1271" s="1"/>
      <c r="AF1271" s="1">
        <f>SUM(Table19[[#This Row],[Total 
Paid]:[Shipping 
Charged]])</f>
        <v>0</v>
      </c>
      <c r="AG1271" s="1"/>
      <c r="AH1271" s="1"/>
      <c r="AI1271" s="1">
        <f t="shared" si="973"/>
        <v>0</v>
      </c>
      <c r="AK1271" s="1"/>
      <c r="AL1271" s="1"/>
      <c r="AM1271" s="1"/>
      <c r="AN1271" s="1"/>
      <c r="AP1271" s="30"/>
      <c r="AQ1271" s="1"/>
      <c r="AR1271" s="1">
        <f t="shared" si="968"/>
        <v>0</v>
      </c>
      <c r="AS1271" s="1"/>
      <c r="AT1271" s="1"/>
      <c r="AU1271" s="2">
        <f t="shared" si="974"/>
        <v>0</v>
      </c>
      <c r="AW1271" s="1"/>
      <c r="AX1271" s="1"/>
      <c r="AY1271" s="1"/>
      <c r="AZ1271" s="2">
        <f t="shared" si="971"/>
        <v>0</v>
      </c>
      <c r="BA1271" s="2">
        <f>SUM(AF1271,AH1271,-AZ1271,-Table19[[#This Row],[Sale Fee]])</f>
        <v>0</v>
      </c>
      <c r="BC1271" s="1"/>
      <c r="BD1271" s="1"/>
      <c r="BE1271" s="1"/>
    </row>
    <row r="1272" spans="1:57" x14ac:dyDescent="0.25">
      <c r="A1272" s="1"/>
      <c r="B1272" s="1"/>
      <c r="Q1272" s="1"/>
      <c r="R1272" s="1"/>
      <c r="S1272" s="1"/>
      <c r="U1272" s="1"/>
      <c r="V1272" s="1"/>
      <c r="W1272" s="1"/>
      <c r="X1272" s="1"/>
      <c r="Y1272" s="1"/>
      <c r="Z1272" s="1">
        <f>Table19[[#This Row],[Quantity2]]*Table19[[#This Row],[U Cost]]</f>
        <v>0</v>
      </c>
      <c r="AB1272" s="1"/>
      <c r="AC1272" s="1"/>
      <c r="AD1272" s="1">
        <f t="shared" si="972"/>
        <v>0</v>
      </c>
      <c r="AE1272" s="1"/>
      <c r="AF1272" s="1">
        <f>SUM(Table19[[#This Row],[Total 
Paid]:[Shipping 
Charged]])</f>
        <v>0</v>
      </c>
      <c r="AG1272" s="1"/>
      <c r="AH1272" s="1"/>
      <c r="AI1272" s="1">
        <f t="shared" si="973"/>
        <v>0</v>
      </c>
      <c r="AK1272" s="1"/>
      <c r="AL1272" s="1"/>
      <c r="AM1272" s="1"/>
      <c r="AN1272" s="1"/>
      <c r="AP1272" s="30"/>
      <c r="AQ1272" s="1"/>
      <c r="AR1272" s="1">
        <f t="shared" si="968"/>
        <v>0</v>
      </c>
      <c r="AS1272" s="1"/>
      <c r="AT1272" s="1"/>
      <c r="AU1272" s="2">
        <f t="shared" si="974"/>
        <v>0</v>
      </c>
      <c r="AW1272" s="1"/>
      <c r="AX1272" s="1"/>
      <c r="AY1272" s="1"/>
      <c r="AZ1272" s="2">
        <f t="shared" si="971"/>
        <v>0</v>
      </c>
      <c r="BA1272" s="2">
        <f>SUM(AF1272,AH1272,-AZ1272,-Table19[[#This Row],[Sale Fee]])</f>
        <v>0</v>
      </c>
      <c r="BC1272" s="1"/>
      <c r="BD1272" s="1"/>
      <c r="BE1272" s="1"/>
    </row>
    <row r="1273" spans="1:57" x14ac:dyDescent="0.25">
      <c r="A1273" s="1"/>
      <c r="B1273" s="1"/>
      <c r="Q1273" s="1"/>
      <c r="R1273" s="1"/>
      <c r="S1273" s="1"/>
      <c r="U1273" s="1"/>
      <c r="V1273" s="1"/>
      <c r="W1273" s="1"/>
      <c r="X1273" s="1"/>
      <c r="Y1273" s="1"/>
      <c r="Z1273" s="1">
        <f>Table19[[#This Row],[Quantity2]]*Table19[[#This Row],[U Cost]]</f>
        <v>0</v>
      </c>
      <c r="AB1273" s="1"/>
      <c r="AC1273" s="1"/>
      <c r="AD1273" s="1">
        <f t="shared" si="972"/>
        <v>0</v>
      </c>
      <c r="AE1273" s="1"/>
      <c r="AF1273" s="1">
        <f>SUM(Table19[[#This Row],[Total 
Paid]:[Shipping 
Charged]])</f>
        <v>0</v>
      </c>
      <c r="AG1273" s="1"/>
      <c r="AH1273" s="1"/>
      <c r="AI1273" s="1">
        <f t="shared" si="973"/>
        <v>0</v>
      </c>
      <c r="AK1273" s="1"/>
      <c r="AL1273" s="1"/>
      <c r="AM1273" s="1"/>
      <c r="AN1273" s="1"/>
      <c r="AP1273" s="30"/>
      <c r="AQ1273" s="1"/>
      <c r="AR1273" s="1">
        <f t="shared" si="968"/>
        <v>0</v>
      </c>
      <c r="AS1273" s="1"/>
      <c r="AT1273" s="1"/>
      <c r="AU1273" s="2">
        <f t="shared" si="974"/>
        <v>0</v>
      </c>
      <c r="AW1273" s="1"/>
      <c r="AX1273" s="1"/>
      <c r="AY1273" s="1"/>
      <c r="AZ1273" s="2">
        <f t="shared" si="971"/>
        <v>0</v>
      </c>
      <c r="BA1273" s="2">
        <f>SUM(AF1273,AH1273,-AZ1273,-Table19[[#This Row],[Sale Fee]])</f>
        <v>0</v>
      </c>
      <c r="BC1273" s="1"/>
      <c r="BD1273" s="1"/>
      <c r="BE1273" s="1"/>
    </row>
    <row r="1274" spans="1:57" x14ac:dyDescent="0.25">
      <c r="A1274" s="1"/>
      <c r="B1274" s="1"/>
      <c r="Q1274" s="1"/>
      <c r="R1274" s="1"/>
      <c r="S1274" s="1"/>
      <c r="U1274" s="1"/>
      <c r="V1274" s="1"/>
      <c r="W1274" s="1"/>
      <c r="X1274" s="1"/>
      <c r="Y1274" s="1"/>
      <c r="Z1274" s="1">
        <f>Table19[[#This Row],[Quantity2]]*Table19[[#This Row],[U Cost]]</f>
        <v>0</v>
      </c>
      <c r="AB1274" s="1"/>
      <c r="AC1274" s="1"/>
      <c r="AD1274" s="1">
        <f t="shared" si="972"/>
        <v>0</v>
      </c>
      <c r="AE1274" s="1"/>
      <c r="AF1274" s="1">
        <f>SUM(Table19[[#This Row],[Total 
Paid]:[Shipping 
Charged]])</f>
        <v>0</v>
      </c>
      <c r="AG1274" s="1"/>
      <c r="AH1274" s="1"/>
      <c r="AI1274" s="1">
        <f t="shared" si="973"/>
        <v>0</v>
      </c>
      <c r="AK1274" s="1"/>
      <c r="AL1274" s="1"/>
      <c r="AM1274" s="1"/>
      <c r="AN1274" s="1"/>
      <c r="AP1274" s="30"/>
      <c r="AQ1274" s="1"/>
      <c r="AR1274" s="1">
        <f t="shared" si="968"/>
        <v>0</v>
      </c>
      <c r="AS1274" s="1"/>
      <c r="AT1274" s="1"/>
      <c r="AU1274" s="2">
        <f t="shared" si="974"/>
        <v>0</v>
      </c>
      <c r="AW1274" s="1"/>
      <c r="AX1274" s="1"/>
      <c r="AY1274" s="1"/>
      <c r="AZ1274" s="2">
        <f t="shared" si="971"/>
        <v>0</v>
      </c>
      <c r="BA1274" s="2">
        <f>SUM(AF1274,AH1274,-AZ1274,-Table19[[#This Row],[Sale Fee]])</f>
        <v>0</v>
      </c>
      <c r="BC1274" s="1"/>
      <c r="BD1274" s="1"/>
      <c r="BE1274" s="1"/>
    </row>
    <row r="1275" spans="1:57" x14ac:dyDescent="0.25">
      <c r="A1275" s="1"/>
      <c r="B1275" s="1"/>
      <c r="Q1275" s="1"/>
      <c r="R1275" s="1"/>
      <c r="S1275" s="1"/>
      <c r="U1275" s="1"/>
      <c r="V1275" s="1"/>
      <c r="W1275" s="1"/>
      <c r="X1275" s="1"/>
      <c r="Y1275" s="1"/>
      <c r="Z1275" s="1">
        <f>Table19[[#This Row],[Quantity2]]*Table19[[#This Row],[U Cost]]</f>
        <v>0</v>
      </c>
      <c r="AB1275" s="1"/>
      <c r="AC1275" s="1"/>
      <c r="AD1275" s="1">
        <f t="shared" si="972"/>
        <v>0</v>
      </c>
      <c r="AE1275" s="1"/>
      <c r="AF1275" s="1">
        <f>SUM(Table19[[#This Row],[Total 
Paid]:[Shipping 
Charged]])</f>
        <v>0</v>
      </c>
      <c r="AG1275" s="1"/>
      <c r="AH1275" s="1"/>
      <c r="AI1275" s="1">
        <f t="shared" si="973"/>
        <v>0</v>
      </c>
      <c r="AK1275" s="1"/>
      <c r="AL1275" s="1"/>
      <c r="AM1275" s="1"/>
      <c r="AN1275" s="1"/>
      <c r="AP1275" s="30"/>
      <c r="AQ1275" s="1"/>
      <c r="AR1275" s="1">
        <f t="shared" si="968"/>
        <v>0</v>
      </c>
      <c r="AS1275" s="1"/>
      <c r="AT1275" s="1"/>
      <c r="AU1275" s="2">
        <f t="shared" si="974"/>
        <v>0</v>
      </c>
      <c r="AW1275" s="1"/>
      <c r="AX1275" s="1"/>
      <c r="AY1275" s="1"/>
      <c r="AZ1275" s="2">
        <f t="shared" si="971"/>
        <v>0</v>
      </c>
      <c r="BA1275" s="2">
        <f>SUM(AF1275,AH1275,-AZ1275,-Table19[[#This Row],[Sale Fee]])</f>
        <v>0</v>
      </c>
      <c r="BC1275" s="1"/>
      <c r="BD1275" s="1"/>
      <c r="BE1275" s="1"/>
    </row>
    <row r="1276" spans="1:57" x14ac:dyDescent="0.25">
      <c r="A1276" s="1"/>
      <c r="B1276" s="1"/>
      <c r="Q1276" s="1"/>
      <c r="R1276" s="1"/>
      <c r="S1276" s="1"/>
      <c r="U1276" s="1"/>
      <c r="V1276" s="1"/>
      <c r="W1276" s="1"/>
      <c r="X1276" s="1"/>
      <c r="Y1276" s="1"/>
      <c r="Z1276" s="1">
        <f>Table19[[#This Row],[Quantity2]]*Table19[[#This Row],[U Cost]]</f>
        <v>0</v>
      </c>
      <c r="AB1276" s="1"/>
      <c r="AC1276" s="1"/>
      <c r="AD1276" s="1">
        <f t="shared" si="972"/>
        <v>0</v>
      </c>
      <c r="AE1276" s="1"/>
      <c r="AF1276" s="1">
        <f>SUM(Table19[[#This Row],[Total 
Paid]:[Shipping 
Charged]])</f>
        <v>0</v>
      </c>
      <c r="AG1276" s="1"/>
      <c r="AH1276" s="1"/>
      <c r="AI1276" s="1">
        <f t="shared" si="973"/>
        <v>0</v>
      </c>
      <c r="AK1276" s="1"/>
      <c r="AL1276" s="1"/>
      <c r="AM1276" s="1"/>
      <c r="AN1276" s="1"/>
      <c r="AP1276" s="30"/>
      <c r="AQ1276" s="1"/>
      <c r="AR1276" s="1">
        <f t="shared" si="968"/>
        <v>0</v>
      </c>
      <c r="AS1276" s="1"/>
      <c r="AT1276" s="1"/>
      <c r="AU1276" s="2">
        <f t="shared" si="974"/>
        <v>0</v>
      </c>
      <c r="AW1276" s="1"/>
      <c r="AX1276" s="1"/>
      <c r="AY1276" s="1"/>
      <c r="AZ1276" s="2">
        <f t="shared" si="971"/>
        <v>0</v>
      </c>
      <c r="BA1276" s="2">
        <f>SUM(AF1276,AH1276,-AZ1276,-Table19[[#This Row],[Sale Fee]])</f>
        <v>0</v>
      </c>
      <c r="BC1276" s="1"/>
      <c r="BD1276" s="1"/>
      <c r="BE1276" s="1"/>
    </row>
    <row r="1277" spans="1:57" x14ac:dyDescent="0.25">
      <c r="A1277" s="1"/>
      <c r="B1277" s="1"/>
      <c r="Q1277" s="1"/>
      <c r="R1277" s="1"/>
      <c r="S1277" s="1"/>
      <c r="U1277" s="1"/>
      <c r="V1277" s="1"/>
      <c r="W1277" s="1"/>
      <c r="X1277" s="1"/>
      <c r="Y1277" s="1"/>
      <c r="Z1277" s="1">
        <f>Table19[[#This Row],[Quantity2]]*Table19[[#This Row],[U Cost]]</f>
        <v>0</v>
      </c>
      <c r="AB1277" s="1"/>
      <c r="AC1277" s="1"/>
      <c r="AD1277" s="1">
        <f t="shared" si="972"/>
        <v>0</v>
      </c>
      <c r="AE1277" s="1"/>
      <c r="AF1277" s="1">
        <f>SUM(Table19[[#This Row],[Total 
Paid]:[Shipping 
Charged]])</f>
        <v>0</v>
      </c>
      <c r="AG1277" s="1"/>
      <c r="AH1277" s="1"/>
      <c r="AI1277" s="1">
        <f t="shared" si="973"/>
        <v>0</v>
      </c>
      <c r="AK1277" s="1"/>
      <c r="AL1277" s="1"/>
      <c r="AM1277" s="1"/>
      <c r="AN1277" s="1"/>
      <c r="AP1277" s="30"/>
      <c r="AQ1277" s="1"/>
      <c r="AR1277" s="1">
        <f t="shared" si="968"/>
        <v>0</v>
      </c>
      <c r="AS1277" s="1"/>
      <c r="AT1277" s="1"/>
      <c r="AU1277" s="2">
        <f t="shared" si="974"/>
        <v>0</v>
      </c>
      <c r="AW1277" s="1"/>
      <c r="AX1277" s="1"/>
      <c r="AY1277" s="1"/>
      <c r="AZ1277" s="2">
        <f t="shared" si="971"/>
        <v>0</v>
      </c>
      <c r="BA1277" s="2">
        <f>SUM(AF1277,AH1277,-AZ1277,-Table19[[#This Row],[Sale Fee]])</f>
        <v>0</v>
      </c>
      <c r="BC1277" s="1"/>
      <c r="BD1277" s="1"/>
      <c r="BE1277" s="1"/>
    </row>
    <row r="1278" spans="1:57" x14ac:dyDescent="0.25">
      <c r="A1278" s="1"/>
      <c r="B1278" s="1"/>
      <c r="Q1278" s="1"/>
      <c r="R1278" s="1"/>
      <c r="S1278" s="1"/>
      <c r="U1278" s="1"/>
      <c r="V1278" s="1"/>
      <c r="W1278" s="1"/>
      <c r="X1278" s="1"/>
      <c r="Y1278" s="1"/>
      <c r="Z1278" s="1">
        <f>Table19[[#This Row],[Quantity2]]*Table19[[#This Row],[U Cost]]</f>
        <v>0</v>
      </c>
      <c r="AB1278" s="1"/>
      <c r="AC1278" s="1"/>
      <c r="AD1278" s="1">
        <f t="shared" si="972"/>
        <v>0</v>
      </c>
      <c r="AE1278" s="1"/>
      <c r="AF1278" s="1">
        <f>SUM(Table19[[#This Row],[Total 
Paid]:[Shipping 
Charged]])</f>
        <v>0</v>
      </c>
      <c r="AG1278" s="1"/>
      <c r="AH1278" s="1"/>
      <c r="AI1278" s="1">
        <f t="shared" si="973"/>
        <v>0</v>
      </c>
      <c r="AK1278" s="1"/>
      <c r="AL1278" s="1"/>
      <c r="AM1278" s="1"/>
      <c r="AN1278" s="1"/>
      <c r="AP1278" s="30"/>
      <c r="AQ1278" s="1"/>
      <c r="AR1278" s="1">
        <f t="shared" si="968"/>
        <v>0</v>
      </c>
      <c r="AS1278" s="1"/>
      <c r="AT1278" s="1"/>
      <c r="AU1278" s="2">
        <f t="shared" si="974"/>
        <v>0</v>
      </c>
      <c r="AW1278" s="1"/>
      <c r="AX1278" s="1"/>
      <c r="AY1278" s="1"/>
      <c r="AZ1278" s="2">
        <f t="shared" si="971"/>
        <v>0</v>
      </c>
      <c r="BA1278" s="2">
        <f>SUM(AF1278,AH1278,-AZ1278,-Table19[[#This Row],[Sale Fee]])</f>
        <v>0</v>
      </c>
      <c r="BC1278" s="1"/>
      <c r="BD1278" s="1"/>
      <c r="BE1278" s="1"/>
    </row>
    <row r="1279" spans="1:57" x14ac:dyDescent="0.25">
      <c r="A1279" s="1"/>
      <c r="B1279" s="1"/>
      <c r="Q1279" s="1"/>
      <c r="R1279" s="1"/>
      <c r="S1279" s="1"/>
      <c r="U1279" s="1"/>
      <c r="V1279" s="1"/>
      <c r="W1279" s="1"/>
      <c r="X1279" s="1"/>
      <c r="Y1279" s="1"/>
      <c r="Z1279" s="1">
        <f>Table19[[#This Row],[Quantity2]]*Table19[[#This Row],[U Cost]]</f>
        <v>0</v>
      </c>
      <c r="AB1279" s="1"/>
      <c r="AC1279" s="1"/>
      <c r="AD1279" s="1">
        <f t="shared" si="972"/>
        <v>0</v>
      </c>
      <c r="AE1279" s="1"/>
      <c r="AF1279" s="1">
        <f>SUM(Table19[[#This Row],[Total 
Paid]:[Shipping 
Charged]])</f>
        <v>0</v>
      </c>
      <c r="AG1279" s="1"/>
      <c r="AH1279" s="1"/>
      <c r="AI1279" s="1">
        <f t="shared" si="973"/>
        <v>0</v>
      </c>
      <c r="AK1279" s="1"/>
      <c r="AL1279" s="1"/>
      <c r="AM1279" s="1"/>
      <c r="AN1279" s="1"/>
      <c r="AP1279" s="30"/>
      <c r="AQ1279" s="1"/>
      <c r="AR1279" s="1">
        <f t="shared" si="968"/>
        <v>0</v>
      </c>
      <c r="AS1279" s="1"/>
      <c r="AT1279" s="1"/>
      <c r="AU1279" s="2">
        <f t="shared" si="974"/>
        <v>0</v>
      </c>
      <c r="AW1279" s="1"/>
      <c r="AX1279" s="1"/>
      <c r="AY1279" s="1"/>
      <c r="AZ1279" s="2">
        <f t="shared" si="971"/>
        <v>0</v>
      </c>
      <c r="BA1279" s="2">
        <f>SUM(AF1279,AH1279,-AZ1279,-Table19[[#This Row],[Sale Fee]])</f>
        <v>0</v>
      </c>
      <c r="BC1279" s="1"/>
      <c r="BD1279" s="1"/>
      <c r="BE1279" s="1"/>
    </row>
    <row r="1280" spans="1:57" x14ac:dyDescent="0.25">
      <c r="A1280" s="1"/>
      <c r="B1280" s="1"/>
      <c r="Q1280" s="1"/>
      <c r="R1280" s="1"/>
      <c r="S1280" s="1"/>
      <c r="U1280" s="1"/>
      <c r="V1280" s="1"/>
      <c r="W1280" s="1"/>
      <c r="X1280" s="1"/>
      <c r="Y1280" s="1"/>
      <c r="Z1280" s="1">
        <f>Table19[[#This Row],[Quantity2]]*Table19[[#This Row],[U Cost]]</f>
        <v>0</v>
      </c>
      <c r="AB1280" s="1"/>
      <c r="AC1280" s="1"/>
      <c r="AD1280" s="1">
        <f t="shared" si="972"/>
        <v>0</v>
      </c>
      <c r="AE1280" s="1"/>
      <c r="AF1280" s="1">
        <f>SUM(Table19[[#This Row],[Total 
Paid]:[Shipping 
Charged]])</f>
        <v>0</v>
      </c>
      <c r="AG1280" s="1"/>
      <c r="AH1280" s="1"/>
      <c r="AI1280" s="1">
        <f t="shared" si="973"/>
        <v>0</v>
      </c>
      <c r="AK1280" s="1"/>
      <c r="AL1280" s="1"/>
      <c r="AM1280" s="1"/>
      <c r="AN1280" s="1"/>
      <c r="AP1280" s="30"/>
      <c r="AQ1280" s="1"/>
      <c r="AR1280" s="1">
        <f t="shared" si="968"/>
        <v>0</v>
      </c>
      <c r="AS1280" s="1"/>
      <c r="AT1280" s="1"/>
      <c r="AU1280" s="2">
        <f t="shared" si="974"/>
        <v>0</v>
      </c>
      <c r="AW1280" s="1"/>
      <c r="AX1280" s="1"/>
      <c r="AY1280" s="1"/>
      <c r="AZ1280" s="2">
        <f t="shared" si="971"/>
        <v>0</v>
      </c>
      <c r="BA1280" s="2">
        <f>SUM(AF1280,AH1280,-AZ1280,-Table19[[#This Row],[Sale Fee]])</f>
        <v>0</v>
      </c>
      <c r="BC1280" s="1"/>
      <c r="BD1280" s="1"/>
      <c r="BE1280" s="1"/>
    </row>
    <row r="1281" spans="1:57" x14ac:dyDescent="0.25">
      <c r="A1281" s="1"/>
      <c r="B1281" s="1"/>
      <c r="Q1281" s="1"/>
      <c r="R1281" s="1"/>
      <c r="S1281" s="1"/>
      <c r="U1281" s="1"/>
      <c r="V1281" s="1"/>
      <c r="W1281" s="1"/>
      <c r="X1281" s="1"/>
      <c r="Y1281" s="1"/>
      <c r="Z1281" s="1">
        <f>Table19[[#This Row],[Quantity2]]*Table19[[#This Row],[U Cost]]</f>
        <v>0</v>
      </c>
      <c r="AB1281" s="1"/>
      <c r="AC1281" s="1"/>
      <c r="AD1281" s="1">
        <f t="shared" si="972"/>
        <v>0</v>
      </c>
      <c r="AE1281" s="1"/>
      <c r="AF1281" s="1">
        <f>SUM(Table19[[#This Row],[Total 
Paid]:[Shipping 
Charged]])</f>
        <v>0</v>
      </c>
      <c r="AG1281" s="1"/>
      <c r="AH1281" s="1"/>
      <c r="AI1281" s="1">
        <f t="shared" si="973"/>
        <v>0</v>
      </c>
      <c r="AK1281" s="1"/>
      <c r="AL1281" s="1"/>
      <c r="AM1281" s="1"/>
      <c r="AN1281" s="1"/>
      <c r="AP1281" s="30"/>
      <c r="AQ1281" s="1"/>
      <c r="AR1281" s="1">
        <f t="shared" si="968"/>
        <v>0</v>
      </c>
      <c r="AS1281" s="1"/>
      <c r="AT1281" s="1"/>
      <c r="AU1281" s="2">
        <f t="shared" si="974"/>
        <v>0</v>
      </c>
      <c r="AW1281" s="1"/>
      <c r="AX1281" s="1"/>
      <c r="AY1281" s="1"/>
      <c r="AZ1281" s="2">
        <f t="shared" si="971"/>
        <v>0</v>
      </c>
      <c r="BA1281" s="2">
        <f>SUM(AF1281,AH1281,-AZ1281,-Table19[[#This Row],[Sale Fee]])</f>
        <v>0</v>
      </c>
      <c r="BC1281" s="1"/>
      <c r="BD1281" s="1"/>
      <c r="BE1281" s="1"/>
    </row>
    <row r="1282" spans="1:57" x14ac:dyDescent="0.25">
      <c r="A1282" s="1"/>
      <c r="B1282" s="1"/>
      <c r="Q1282" s="1"/>
      <c r="R1282" s="1"/>
      <c r="S1282" s="1"/>
      <c r="U1282" s="1"/>
      <c r="V1282" s="1"/>
      <c r="W1282" s="1"/>
      <c r="X1282" s="1"/>
      <c r="Y1282" s="1"/>
      <c r="Z1282" s="1">
        <f>Table19[[#This Row],[Quantity2]]*Table19[[#This Row],[U Cost]]</f>
        <v>0</v>
      </c>
      <c r="AB1282" s="1"/>
      <c r="AC1282" s="1"/>
      <c r="AD1282" s="1">
        <f t="shared" si="972"/>
        <v>0</v>
      </c>
      <c r="AE1282" s="1"/>
      <c r="AF1282" s="1">
        <f>SUM(Table19[[#This Row],[Total 
Paid]:[Shipping 
Charged]])</f>
        <v>0</v>
      </c>
      <c r="AG1282" s="1"/>
      <c r="AH1282" s="1"/>
      <c r="AI1282" s="1">
        <f t="shared" si="973"/>
        <v>0</v>
      </c>
      <c r="AK1282" s="1"/>
      <c r="AL1282" s="1"/>
      <c r="AM1282" s="1"/>
      <c r="AN1282" s="1"/>
      <c r="AP1282" s="30"/>
      <c r="AQ1282" s="1"/>
      <c r="AR1282" s="1">
        <f t="shared" si="968"/>
        <v>0</v>
      </c>
      <c r="AS1282" s="1"/>
      <c r="AT1282" s="1"/>
      <c r="AU1282" s="2">
        <f t="shared" si="974"/>
        <v>0</v>
      </c>
      <c r="AW1282" s="1"/>
      <c r="AX1282" s="1"/>
      <c r="AY1282" s="1"/>
      <c r="AZ1282" s="2">
        <f t="shared" si="971"/>
        <v>0</v>
      </c>
      <c r="BA1282" s="2">
        <f>SUM(AF1282,AH1282,-AZ1282,-Table19[[#This Row],[Sale Fee]])</f>
        <v>0</v>
      </c>
      <c r="BC1282" s="1"/>
      <c r="BD1282" s="1"/>
      <c r="BE1282" s="1"/>
    </row>
    <row r="1283" spans="1:57" x14ac:dyDescent="0.25">
      <c r="A1283" s="1"/>
      <c r="B1283" s="1"/>
      <c r="Q1283" s="1"/>
      <c r="R1283" s="1"/>
      <c r="S1283" s="1"/>
      <c r="U1283" s="1"/>
      <c r="V1283" s="1"/>
      <c r="W1283" s="1"/>
      <c r="X1283" s="1"/>
      <c r="Y1283" s="1"/>
      <c r="Z1283" s="1">
        <f>Table19[[#This Row],[Quantity2]]*Table19[[#This Row],[U Cost]]</f>
        <v>0</v>
      </c>
      <c r="AB1283" s="1"/>
      <c r="AC1283" s="1"/>
      <c r="AD1283" s="1">
        <f t="shared" si="972"/>
        <v>0</v>
      </c>
      <c r="AE1283" s="1"/>
      <c r="AF1283" s="1">
        <f>SUM(Table19[[#This Row],[Total 
Paid]:[Shipping 
Charged]])</f>
        <v>0</v>
      </c>
      <c r="AG1283" s="1"/>
      <c r="AH1283" s="1"/>
      <c r="AI1283" s="1">
        <f t="shared" si="973"/>
        <v>0</v>
      </c>
      <c r="AK1283" s="1"/>
      <c r="AL1283" s="1"/>
      <c r="AM1283" s="1"/>
      <c r="AN1283" s="1"/>
      <c r="AP1283" s="30"/>
      <c r="AQ1283" s="1"/>
      <c r="AR1283" s="1">
        <f t="shared" si="968"/>
        <v>0</v>
      </c>
      <c r="AS1283" s="1"/>
      <c r="AT1283" s="1"/>
      <c r="AU1283" s="2">
        <f t="shared" si="974"/>
        <v>0</v>
      </c>
      <c r="AW1283" s="1"/>
      <c r="AX1283" s="1"/>
      <c r="AY1283" s="1"/>
      <c r="AZ1283" s="2">
        <f t="shared" si="971"/>
        <v>0</v>
      </c>
      <c r="BA1283" s="2">
        <f>SUM(AF1283,AH1283,-AZ1283,-Table19[[#This Row],[Sale Fee]])</f>
        <v>0</v>
      </c>
      <c r="BC1283" s="1"/>
      <c r="BD1283" s="1"/>
      <c r="BE1283" s="1"/>
    </row>
    <row r="1284" spans="1:57" x14ac:dyDescent="0.25">
      <c r="A1284" s="1"/>
      <c r="B1284" s="1"/>
      <c r="Q1284" s="1"/>
      <c r="R1284" s="1"/>
      <c r="S1284" s="1"/>
      <c r="U1284" s="1"/>
      <c r="V1284" s="1"/>
      <c r="W1284" s="1"/>
      <c r="X1284" s="1"/>
      <c r="Y1284" s="1"/>
      <c r="Z1284" s="1">
        <f>Table19[[#This Row],[Quantity2]]*Table19[[#This Row],[U Cost]]</f>
        <v>0</v>
      </c>
      <c r="AB1284" s="1"/>
      <c r="AC1284" s="1"/>
      <c r="AD1284" s="1">
        <f t="shared" si="972"/>
        <v>0</v>
      </c>
      <c r="AE1284" s="1"/>
      <c r="AF1284" s="1">
        <f>SUM(Table19[[#This Row],[Total 
Paid]:[Shipping 
Charged]])</f>
        <v>0</v>
      </c>
      <c r="AG1284" s="1"/>
      <c r="AH1284" s="1"/>
      <c r="AI1284" s="1">
        <f t="shared" si="973"/>
        <v>0</v>
      </c>
      <c r="AK1284" s="1"/>
      <c r="AL1284" s="1"/>
      <c r="AM1284" s="1"/>
      <c r="AN1284" s="1"/>
      <c r="AP1284" s="30"/>
      <c r="AQ1284" s="1"/>
      <c r="AR1284" s="1">
        <f t="shared" si="968"/>
        <v>0</v>
      </c>
      <c r="AS1284" s="1"/>
      <c r="AT1284" s="1"/>
      <c r="AU1284" s="2">
        <f t="shared" si="974"/>
        <v>0</v>
      </c>
      <c r="AW1284" s="1"/>
      <c r="AX1284" s="1"/>
      <c r="AY1284" s="1"/>
      <c r="AZ1284" s="2">
        <f t="shared" si="971"/>
        <v>0</v>
      </c>
      <c r="BA1284" s="2">
        <f>SUM(AF1284,AH1284,-AZ1284,-Table19[[#This Row],[Sale Fee]])</f>
        <v>0</v>
      </c>
      <c r="BC1284" s="1"/>
      <c r="BD1284" s="1"/>
      <c r="BE1284" s="1"/>
    </row>
    <row r="1285" spans="1:57" x14ac:dyDescent="0.25">
      <c r="A1285" s="1"/>
      <c r="B1285" s="1"/>
      <c r="Q1285" s="1"/>
      <c r="R1285" s="1"/>
      <c r="S1285" s="1"/>
      <c r="U1285" s="1"/>
      <c r="V1285" s="1"/>
      <c r="W1285" s="1"/>
      <c r="X1285" s="1"/>
      <c r="Y1285" s="1"/>
      <c r="Z1285" s="1">
        <f>Table19[[#This Row],[Quantity2]]*Table19[[#This Row],[U Cost]]</f>
        <v>0</v>
      </c>
      <c r="AB1285" s="1"/>
      <c r="AC1285" s="1"/>
      <c r="AD1285" s="1">
        <f t="shared" si="972"/>
        <v>0</v>
      </c>
      <c r="AE1285" s="1"/>
      <c r="AF1285" s="1">
        <f>SUM(Table19[[#This Row],[Total 
Paid]:[Shipping 
Charged]])</f>
        <v>0</v>
      </c>
      <c r="AG1285" s="1"/>
      <c r="AH1285" s="1"/>
      <c r="AI1285" s="1">
        <f t="shared" si="973"/>
        <v>0</v>
      </c>
      <c r="AK1285" s="1"/>
      <c r="AL1285" s="1"/>
      <c r="AM1285" s="1"/>
      <c r="AN1285" s="1"/>
      <c r="AP1285" s="30"/>
      <c r="AQ1285" s="1"/>
      <c r="AR1285" s="1">
        <f t="shared" si="968"/>
        <v>0</v>
      </c>
      <c r="AS1285" s="1"/>
      <c r="AT1285" s="1"/>
      <c r="AU1285" s="2">
        <f t="shared" si="974"/>
        <v>0</v>
      </c>
      <c r="AW1285" s="1"/>
      <c r="AX1285" s="1"/>
      <c r="AY1285" s="1"/>
      <c r="AZ1285" s="2">
        <f t="shared" si="971"/>
        <v>0</v>
      </c>
      <c r="BA1285" s="2">
        <f>SUM(AF1285,AH1285,-AZ1285,-Table19[[#This Row],[Sale Fee]])</f>
        <v>0</v>
      </c>
      <c r="BC1285" s="1"/>
      <c r="BD1285" s="1"/>
      <c r="BE1285" s="1"/>
    </row>
    <row r="1286" spans="1:57" x14ac:dyDescent="0.25">
      <c r="A1286" s="1"/>
      <c r="B1286" s="1"/>
      <c r="Q1286" s="1"/>
      <c r="R1286" s="1"/>
      <c r="S1286" s="1"/>
      <c r="U1286" s="1"/>
      <c r="V1286" s="1"/>
      <c r="W1286" s="1"/>
      <c r="X1286" s="1"/>
      <c r="Y1286" s="1"/>
      <c r="Z1286" s="1">
        <f>Table19[[#This Row],[Quantity2]]*Table19[[#This Row],[U Cost]]</f>
        <v>0</v>
      </c>
      <c r="AB1286" s="1"/>
      <c r="AC1286" s="1"/>
      <c r="AD1286" s="1">
        <f t="shared" si="972"/>
        <v>0</v>
      </c>
      <c r="AE1286" s="1"/>
      <c r="AF1286" s="1">
        <f>SUM(Table19[[#This Row],[Total 
Paid]:[Shipping 
Charged]])</f>
        <v>0</v>
      </c>
      <c r="AG1286" s="1"/>
      <c r="AH1286" s="1"/>
      <c r="AI1286" s="1">
        <f t="shared" si="973"/>
        <v>0</v>
      </c>
      <c r="AK1286" s="1"/>
      <c r="AL1286" s="1"/>
      <c r="AM1286" s="1"/>
      <c r="AN1286" s="1"/>
      <c r="AP1286" s="30"/>
      <c r="AQ1286" s="1"/>
      <c r="AR1286" s="1">
        <f t="shared" si="968"/>
        <v>0</v>
      </c>
      <c r="AS1286" s="1"/>
      <c r="AT1286" s="1"/>
      <c r="AU1286" s="2">
        <f t="shared" si="974"/>
        <v>0</v>
      </c>
      <c r="AW1286" s="1"/>
      <c r="AX1286" s="1"/>
      <c r="AY1286" s="1"/>
      <c r="AZ1286" s="2">
        <f t="shared" si="971"/>
        <v>0</v>
      </c>
      <c r="BA1286" s="2">
        <f>SUM(AF1286,AH1286,-AZ1286,-Table19[[#This Row],[Sale Fee]])</f>
        <v>0</v>
      </c>
      <c r="BC1286" s="1"/>
      <c r="BD1286" s="1"/>
      <c r="BE1286" s="1"/>
    </row>
    <row r="1287" spans="1:57" x14ac:dyDescent="0.25">
      <c r="A1287" s="1"/>
      <c r="B1287" s="1"/>
      <c r="Q1287" s="1"/>
      <c r="R1287" s="1"/>
      <c r="S1287" s="1"/>
      <c r="U1287" s="1"/>
      <c r="V1287" s="1"/>
      <c r="W1287" s="1"/>
      <c r="X1287" s="1"/>
      <c r="Y1287" s="1"/>
      <c r="Z1287" s="1">
        <f>Table19[[#This Row],[Quantity2]]*Table19[[#This Row],[U Cost]]</f>
        <v>0</v>
      </c>
      <c r="AB1287" s="1"/>
      <c r="AC1287" s="1"/>
      <c r="AD1287" s="1">
        <f t="shared" si="972"/>
        <v>0</v>
      </c>
      <c r="AE1287" s="1"/>
      <c r="AF1287" s="1">
        <f>SUM(Table19[[#This Row],[Total 
Paid]:[Shipping 
Charged]])</f>
        <v>0</v>
      </c>
      <c r="AG1287" s="1"/>
      <c r="AH1287" s="1"/>
      <c r="AI1287" s="1">
        <f t="shared" si="973"/>
        <v>0</v>
      </c>
      <c r="AK1287" s="1"/>
      <c r="AL1287" s="1"/>
      <c r="AM1287" s="1"/>
      <c r="AN1287" s="1"/>
      <c r="AP1287" s="30"/>
      <c r="AQ1287" s="1"/>
      <c r="AR1287" s="1">
        <f t="shared" si="968"/>
        <v>0</v>
      </c>
      <c r="AS1287" s="1"/>
      <c r="AT1287" s="1"/>
      <c r="AU1287" s="2">
        <f t="shared" si="974"/>
        <v>0</v>
      </c>
      <c r="AW1287" s="1"/>
      <c r="AX1287" s="1"/>
      <c r="AY1287" s="1"/>
      <c r="AZ1287" s="2">
        <f t="shared" si="971"/>
        <v>0</v>
      </c>
      <c r="BA1287" s="2">
        <f>SUM(AF1287,AH1287,-AZ1287,-Table19[[#This Row],[Sale Fee]])</f>
        <v>0</v>
      </c>
      <c r="BC1287" s="1"/>
      <c r="BD1287" s="1"/>
      <c r="BE1287" s="1"/>
    </row>
    <row r="1288" spans="1:57" x14ac:dyDescent="0.25">
      <c r="A1288" s="1"/>
      <c r="B1288" s="1"/>
      <c r="Q1288" s="1"/>
      <c r="R1288" s="1"/>
      <c r="S1288" s="1"/>
      <c r="U1288" s="1"/>
      <c r="V1288" s="1"/>
      <c r="W1288" s="1"/>
      <c r="X1288" s="1"/>
      <c r="Y1288" s="1"/>
      <c r="Z1288" s="1">
        <f>Table19[[#This Row],[Quantity2]]*Table19[[#This Row],[U Cost]]</f>
        <v>0</v>
      </c>
      <c r="AB1288" s="1"/>
      <c r="AC1288" s="1"/>
      <c r="AD1288" s="1">
        <f t="shared" si="972"/>
        <v>0</v>
      </c>
      <c r="AE1288" s="1"/>
      <c r="AF1288" s="1">
        <f>SUM(Table19[[#This Row],[Total 
Paid]:[Shipping 
Charged]])</f>
        <v>0</v>
      </c>
      <c r="AG1288" s="1"/>
      <c r="AH1288" s="1"/>
      <c r="AI1288" s="1">
        <f t="shared" si="973"/>
        <v>0</v>
      </c>
      <c r="AK1288" s="1"/>
      <c r="AL1288" s="1"/>
      <c r="AM1288" s="1"/>
      <c r="AN1288" s="1"/>
      <c r="AP1288" s="30"/>
      <c r="AQ1288" s="1"/>
      <c r="AR1288" s="1">
        <f t="shared" si="968"/>
        <v>0</v>
      </c>
      <c r="AS1288" s="1"/>
      <c r="AT1288" s="1"/>
      <c r="AU1288" s="2">
        <f t="shared" si="974"/>
        <v>0</v>
      </c>
      <c r="AW1288" s="1"/>
      <c r="AX1288" s="1"/>
      <c r="AY1288" s="1"/>
      <c r="AZ1288" s="2">
        <f t="shared" si="971"/>
        <v>0</v>
      </c>
      <c r="BA1288" s="2">
        <f>SUM(AF1288,AH1288,-AZ1288,-Table19[[#This Row],[Sale Fee]])</f>
        <v>0</v>
      </c>
      <c r="BC1288" s="1"/>
      <c r="BD1288" s="1"/>
      <c r="BE1288" s="1"/>
    </row>
    <row r="1289" spans="1:57" x14ac:dyDescent="0.25">
      <c r="A1289" s="1"/>
      <c r="B1289" s="1"/>
      <c r="Q1289" s="1"/>
      <c r="R1289" s="1"/>
      <c r="S1289" s="1"/>
      <c r="U1289" s="1"/>
      <c r="V1289" s="1"/>
      <c r="W1289" s="1"/>
      <c r="X1289" s="1"/>
      <c r="Y1289" s="1"/>
      <c r="Z1289" s="1">
        <f>Table19[[#This Row],[Quantity2]]*Table19[[#This Row],[U Cost]]</f>
        <v>0</v>
      </c>
      <c r="AB1289" s="1"/>
      <c r="AC1289" s="1"/>
      <c r="AD1289" s="1">
        <f t="shared" si="972"/>
        <v>0</v>
      </c>
      <c r="AE1289" s="1"/>
      <c r="AF1289" s="1">
        <f>SUM(Table19[[#This Row],[Total 
Paid]:[Shipping 
Charged]])</f>
        <v>0</v>
      </c>
      <c r="AG1289" s="1"/>
      <c r="AH1289" s="1"/>
      <c r="AI1289" s="1">
        <f t="shared" si="973"/>
        <v>0</v>
      </c>
      <c r="AK1289" s="1"/>
      <c r="AL1289" s="1"/>
      <c r="AM1289" s="1"/>
      <c r="AN1289" s="1"/>
      <c r="AP1289" s="30"/>
      <c r="AQ1289" s="1"/>
      <c r="AR1289" s="1">
        <f t="shared" si="968"/>
        <v>0</v>
      </c>
      <c r="AS1289" s="1"/>
      <c r="AT1289" s="1"/>
      <c r="AU1289" s="2">
        <f t="shared" si="974"/>
        <v>0</v>
      </c>
      <c r="AW1289" s="1"/>
      <c r="AX1289" s="1"/>
      <c r="AY1289" s="1"/>
      <c r="AZ1289" s="2">
        <f t="shared" si="971"/>
        <v>0</v>
      </c>
      <c r="BA1289" s="2">
        <f>SUM(AF1289,AH1289,-AZ1289,-Table19[[#This Row],[Sale Fee]])</f>
        <v>0</v>
      </c>
      <c r="BC1289" s="1"/>
      <c r="BD1289" s="1"/>
      <c r="BE1289" s="1"/>
    </row>
    <row r="1290" spans="1:57" x14ac:dyDescent="0.25">
      <c r="A1290" s="1"/>
      <c r="B1290" s="1"/>
      <c r="Q1290" s="1"/>
      <c r="R1290" s="1"/>
      <c r="S1290" s="1"/>
      <c r="U1290" s="1"/>
      <c r="V1290" s="1"/>
      <c r="W1290" s="1"/>
      <c r="X1290" s="1"/>
      <c r="Y1290" s="1"/>
      <c r="Z1290" s="1">
        <f>Table19[[#This Row],[Quantity2]]*Table19[[#This Row],[U Cost]]</f>
        <v>0</v>
      </c>
      <c r="AB1290" s="1"/>
      <c r="AC1290" s="1"/>
      <c r="AD1290" s="1">
        <f t="shared" si="972"/>
        <v>0</v>
      </c>
      <c r="AE1290" s="1"/>
      <c r="AF1290" s="1">
        <f>SUM(Table19[[#This Row],[Total 
Paid]:[Shipping 
Charged]])</f>
        <v>0</v>
      </c>
      <c r="AG1290" s="1"/>
      <c r="AH1290" s="1"/>
      <c r="AI1290" s="1">
        <f t="shared" si="973"/>
        <v>0</v>
      </c>
      <c r="AK1290" s="1"/>
      <c r="AL1290" s="1"/>
      <c r="AM1290" s="1"/>
      <c r="AN1290" s="1"/>
      <c r="AP1290" s="30"/>
      <c r="AQ1290" s="1"/>
      <c r="AR1290" s="1">
        <f t="shared" si="968"/>
        <v>0</v>
      </c>
      <c r="AS1290" s="1"/>
      <c r="AT1290" s="1"/>
      <c r="AU1290" s="2">
        <f t="shared" si="974"/>
        <v>0</v>
      </c>
      <c r="AW1290" s="1"/>
      <c r="AX1290" s="1"/>
      <c r="AY1290" s="1"/>
      <c r="AZ1290" s="2">
        <f t="shared" si="971"/>
        <v>0</v>
      </c>
      <c r="BA1290" s="2">
        <f>SUM(AF1290,AH1290,-AZ1290,-Table19[[#This Row],[Sale Fee]])</f>
        <v>0</v>
      </c>
      <c r="BC1290" s="1"/>
      <c r="BD1290" s="1"/>
      <c r="BE1290" s="1"/>
    </row>
    <row r="1291" spans="1:57" x14ac:dyDescent="0.25">
      <c r="A1291" s="1"/>
      <c r="B1291" s="1"/>
      <c r="Q1291" s="1"/>
      <c r="R1291" s="1"/>
      <c r="S1291" s="1"/>
      <c r="U1291" s="1"/>
      <c r="V1291" s="1"/>
      <c r="W1291" s="1"/>
      <c r="X1291" s="1"/>
      <c r="Y1291" s="1"/>
      <c r="Z1291" s="1">
        <f>Table19[[#This Row],[Quantity2]]*Table19[[#This Row],[U Cost]]</f>
        <v>0</v>
      </c>
      <c r="AB1291" s="1"/>
      <c r="AC1291" s="1"/>
      <c r="AD1291" s="1">
        <f t="shared" si="972"/>
        <v>0</v>
      </c>
      <c r="AE1291" s="1"/>
      <c r="AF1291" s="1">
        <f>SUM(Table19[[#This Row],[Total 
Paid]:[Shipping 
Charged]])</f>
        <v>0</v>
      </c>
      <c r="AG1291" s="1"/>
      <c r="AH1291" s="1"/>
      <c r="AI1291" s="1">
        <f t="shared" si="973"/>
        <v>0</v>
      </c>
      <c r="AK1291" s="1"/>
      <c r="AL1291" s="1"/>
      <c r="AM1291" s="1"/>
      <c r="AN1291" s="1"/>
      <c r="AP1291" s="30"/>
      <c r="AQ1291" s="1"/>
      <c r="AR1291" s="1">
        <f t="shared" si="968"/>
        <v>0</v>
      </c>
      <c r="AS1291" s="1"/>
      <c r="AT1291" s="1"/>
      <c r="AU1291" s="2">
        <f t="shared" si="974"/>
        <v>0</v>
      </c>
      <c r="AW1291" s="1"/>
      <c r="AX1291" s="1"/>
      <c r="AY1291" s="1"/>
      <c r="AZ1291" s="2">
        <f t="shared" si="971"/>
        <v>0</v>
      </c>
      <c r="BA1291" s="2">
        <f>SUM(AF1291,AH1291,-AZ1291,-Table19[[#This Row],[Sale Fee]])</f>
        <v>0</v>
      </c>
      <c r="BC1291" s="1"/>
      <c r="BD1291" s="1"/>
      <c r="BE1291" s="1"/>
    </row>
    <row r="1292" spans="1:57" x14ac:dyDescent="0.25">
      <c r="A1292" s="1"/>
      <c r="B1292" s="1"/>
      <c r="Q1292" s="1"/>
      <c r="R1292" s="1"/>
      <c r="S1292" s="1"/>
      <c r="U1292" s="1"/>
      <c r="V1292" s="1"/>
      <c r="W1292" s="1"/>
      <c r="X1292" s="1"/>
      <c r="Y1292" s="1"/>
      <c r="Z1292" s="1">
        <f>Table19[[#This Row],[Quantity2]]*Table19[[#This Row],[U Cost]]</f>
        <v>0</v>
      </c>
      <c r="AB1292" s="1"/>
      <c r="AC1292" s="1"/>
      <c r="AD1292" s="1">
        <f t="shared" si="972"/>
        <v>0</v>
      </c>
      <c r="AE1292" s="1"/>
      <c r="AF1292" s="1">
        <f>SUM(Table19[[#This Row],[Total 
Paid]:[Shipping 
Charged]])</f>
        <v>0</v>
      </c>
      <c r="AG1292" s="1"/>
      <c r="AH1292" s="1"/>
      <c r="AI1292" s="1">
        <f t="shared" si="973"/>
        <v>0</v>
      </c>
      <c r="AK1292" s="1"/>
      <c r="AL1292" s="1"/>
      <c r="AM1292" s="1"/>
      <c r="AN1292" s="1"/>
      <c r="AP1292" s="30"/>
      <c r="AQ1292" s="1"/>
      <c r="AR1292" s="1">
        <f t="shared" si="968"/>
        <v>0</v>
      </c>
      <c r="AS1292" s="1"/>
      <c r="AT1292" s="1"/>
      <c r="AU1292" s="2">
        <f t="shared" si="974"/>
        <v>0</v>
      </c>
      <c r="AW1292" s="1"/>
      <c r="AX1292" s="1"/>
      <c r="AY1292" s="1"/>
      <c r="AZ1292" s="2">
        <f t="shared" si="971"/>
        <v>0</v>
      </c>
      <c r="BA1292" s="2">
        <f>SUM(AF1292,AH1292,-AZ1292,-Table19[[#This Row],[Sale Fee]])</f>
        <v>0</v>
      </c>
      <c r="BC1292" s="1"/>
      <c r="BD1292" s="1"/>
      <c r="BE1292" s="1"/>
    </row>
    <row r="1293" spans="1:57" x14ac:dyDescent="0.25">
      <c r="A1293" s="1"/>
      <c r="B1293" s="1"/>
      <c r="Q1293" s="1"/>
      <c r="R1293" s="1"/>
      <c r="S1293" s="1"/>
      <c r="U1293" s="1"/>
      <c r="V1293" s="1"/>
      <c r="W1293" s="1"/>
      <c r="X1293" s="1"/>
      <c r="Y1293" s="1"/>
      <c r="Z1293" s="1">
        <f>Table19[[#This Row],[Quantity2]]*Table19[[#This Row],[U Cost]]</f>
        <v>0</v>
      </c>
      <c r="AB1293" s="1"/>
      <c r="AC1293" s="1"/>
      <c r="AD1293" s="1">
        <f t="shared" si="972"/>
        <v>0</v>
      </c>
      <c r="AE1293" s="1"/>
      <c r="AF1293" s="1">
        <f>SUM(Table19[[#This Row],[Total 
Paid]:[Shipping 
Charged]])</f>
        <v>0</v>
      </c>
      <c r="AG1293" s="1"/>
      <c r="AH1293" s="1"/>
      <c r="AI1293" s="1">
        <f t="shared" si="973"/>
        <v>0</v>
      </c>
      <c r="AK1293" s="1"/>
      <c r="AL1293" s="1"/>
      <c r="AM1293" s="1"/>
      <c r="AN1293" s="1"/>
      <c r="AP1293" s="30"/>
      <c r="AQ1293" s="1"/>
      <c r="AR1293" s="1">
        <f t="shared" si="968"/>
        <v>0</v>
      </c>
      <c r="AS1293" s="1"/>
      <c r="AT1293" s="1"/>
      <c r="AU1293" s="2">
        <f t="shared" si="974"/>
        <v>0</v>
      </c>
      <c r="AW1293" s="1"/>
      <c r="AX1293" s="1"/>
      <c r="AY1293" s="1"/>
      <c r="AZ1293" s="2">
        <f t="shared" si="971"/>
        <v>0</v>
      </c>
      <c r="BA1293" s="2">
        <f>SUM(AF1293,AH1293,-AZ1293,-Table19[[#This Row],[Sale Fee]])</f>
        <v>0</v>
      </c>
      <c r="BC1293" s="1"/>
      <c r="BD1293" s="1"/>
      <c r="BE1293" s="1"/>
    </row>
    <row r="1294" spans="1:57" x14ac:dyDescent="0.25">
      <c r="A1294" s="1"/>
      <c r="B1294" s="1"/>
      <c r="Q1294" s="1"/>
      <c r="R1294" s="1"/>
      <c r="S1294" s="1"/>
      <c r="U1294" s="1"/>
      <c r="V1294" s="1"/>
      <c r="W1294" s="1"/>
      <c r="X1294" s="1"/>
      <c r="Y1294" s="1"/>
      <c r="Z1294" s="1">
        <f>Table19[[#This Row],[Quantity2]]*Table19[[#This Row],[U Cost]]</f>
        <v>0</v>
      </c>
      <c r="AB1294" s="1"/>
      <c r="AC1294" s="1"/>
      <c r="AD1294" s="1">
        <f t="shared" si="972"/>
        <v>0</v>
      </c>
      <c r="AE1294" s="1"/>
      <c r="AF1294" s="1">
        <f>SUM(Table19[[#This Row],[Total 
Paid]:[Shipping 
Charged]])</f>
        <v>0</v>
      </c>
      <c r="AG1294" s="1"/>
      <c r="AH1294" s="1"/>
      <c r="AI1294" s="1">
        <f t="shared" si="973"/>
        <v>0</v>
      </c>
      <c r="AK1294" s="1"/>
      <c r="AL1294" s="1"/>
      <c r="AM1294" s="1"/>
      <c r="AN1294" s="1"/>
      <c r="AP1294" s="30"/>
      <c r="AQ1294" s="1"/>
      <c r="AR1294" s="1">
        <f t="shared" si="968"/>
        <v>0</v>
      </c>
      <c r="AS1294" s="1"/>
      <c r="AT1294" s="1"/>
      <c r="AU1294" s="2">
        <f t="shared" si="974"/>
        <v>0</v>
      </c>
      <c r="AW1294" s="1"/>
      <c r="AX1294" s="1"/>
      <c r="AY1294" s="1"/>
      <c r="AZ1294" s="2">
        <f t="shared" si="971"/>
        <v>0</v>
      </c>
      <c r="BA1294" s="2">
        <f>SUM(AF1294,AH1294,-AZ1294,-Table19[[#This Row],[Sale Fee]])</f>
        <v>0</v>
      </c>
      <c r="BC1294" s="1"/>
      <c r="BD1294" s="1"/>
      <c r="BE1294" s="1"/>
    </row>
    <row r="1295" spans="1:57" x14ac:dyDescent="0.25">
      <c r="A1295" s="1"/>
      <c r="B1295" s="1"/>
      <c r="Q1295" s="1"/>
      <c r="R1295" s="1"/>
      <c r="S1295" s="1"/>
      <c r="U1295" s="1"/>
      <c r="V1295" s="1"/>
      <c r="W1295" s="1"/>
      <c r="X1295" s="1"/>
      <c r="Y1295" s="1"/>
      <c r="Z1295" s="1">
        <f>Table19[[#This Row],[Quantity2]]*Table19[[#This Row],[U Cost]]</f>
        <v>0</v>
      </c>
      <c r="AB1295" s="1"/>
      <c r="AC1295" s="1"/>
      <c r="AD1295" s="1">
        <f t="shared" si="972"/>
        <v>0</v>
      </c>
      <c r="AE1295" s="1"/>
      <c r="AF1295" s="1">
        <f>SUM(Table19[[#This Row],[Total 
Paid]:[Shipping 
Charged]])</f>
        <v>0</v>
      </c>
      <c r="AG1295" s="1"/>
      <c r="AH1295" s="1"/>
      <c r="AI1295" s="1">
        <f t="shared" si="973"/>
        <v>0</v>
      </c>
      <c r="AK1295" s="1"/>
      <c r="AL1295" s="1"/>
      <c r="AM1295" s="1"/>
      <c r="AN1295" s="1"/>
      <c r="AP1295" s="30"/>
      <c r="AQ1295" s="1"/>
      <c r="AR1295" s="1">
        <f t="shared" si="968"/>
        <v>0</v>
      </c>
      <c r="AS1295" s="1"/>
      <c r="AT1295" s="1"/>
      <c r="AU1295" s="2">
        <f t="shared" si="974"/>
        <v>0</v>
      </c>
      <c r="AW1295" s="1"/>
      <c r="AX1295" s="1"/>
      <c r="AY1295" s="1"/>
      <c r="AZ1295" s="2">
        <f t="shared" si="971"/>
        <v>0</v>
      </c>
      <c r="BA1295" s="2">
        <f>SUM(AF1295,AH1295,-AZ1295,-Table19[[#This Row],[Sale Fee]])</f>
        <v>0</v>
      </c>
      <c r="BC1295" s="1"/>
      <c r="BD1295" s="1"/>
      <c r="BE1295" s="1"/>
    </row>
    <row r="1296" spans="1:57" x14ac:dyDescent="0.25">
      <c r="A1296" s="1"/>
      <c r="B1296" s="1"/>
      <c r="Q1296" s="1"/>
      <c r="R1296" s="1"/>
      <c r="S1296" s="1"/>
      <c r="U1296" s="1"/>
      <c r="V1296" s="1"/>
      <c r="W1296" s="1"/>
      <c r="X1296" s="1"/>
      <c r="Y1296" s="1"/>
      <c r="Z1296" s="1">
        <f>Table19[[#This Row],[Quantity2]]*Table19[[#This Row],[U Cost]]</f>
        <v>0</v>
      </c>
      <c r="AB1296" s="1"/>
      <c r="AC1296" s="1"/>
      <c r="AD1296" s="1">
        <f t="shared" si="972"/>
        <v>0</v>
      </c>
      <c r="AE1296" s="1"/>
      <c r="AF1296" s="1">
        <f>SUM(Table19[[#This Row],[Total 
Paid]:[Shipping 
Charged]])</f>
        <v>0</v>
      </c>
      <c r="AG1296" s="1"/>
      <c r="AH1296" s="1"/>
      <c r="AI1296" s="1">
        <f t="shared" si="973"/>
        <v>0</v>
      </c>
      <c r="AK1296" s="1"/>
      <c r="AL1296" s="1"/>
      <c r="AM1296" s="1"/>
      <c r="AN1296" s="1"/>
      <c r="AP1296" s="30"/>
      <c r="AQ1296" s="1"/>
      <c r="AR1296" s="1">
        <f t="shared" si="968"/>
        <v>0</v>
      </c>
      <c r="AS1296" s="1"/>
      <c r="AT1296" s="1"/>
      <c r="AU1296" s="2">
        <f t="shared" si="974"/>
        <v>0</v>
      </c>
      <c r="AW1296" s="1"/>
      <c r="AX1296" s="1"/>
      <c r="AY1296" s="1"/>
      <c r="AZ1296" s="2">
        <f t="shared" si="971"/>
        <v>0</v>
      </c>
      <c r="BA1296" s="2">
        <f>SUM(AF1296,AH1296,-AZ1296,-Table19[[#This Row],[Sale Fee]])</f>
        <v>0</v>
      </c>
      <c r="BC1296" s="1"/>
      <c r="BD1296" s="1"/>
      <c r="BE1296" s="1"/>
    </row>
    <row r="1297" spans="1:57" x14ac:dyDescent="0.25">
      <c r="A1297" s="1"/>
      <c r="B1297" s="1"/>
      <c r="Q1297" s="1"/>
      <c r="R1297" s="1"/>
      <c r="S1297" s="1"/>
      <c r="U1297" s="1"/>
      <c r="V1297" s="1"/>
      <c r="W1297" s="1"/>
      <c r="X1297" s="1"/>
      <c r="Y1297" s="1"/>
      <c r="Z1297" s="1">
        <f>Table19[[#This Row],[Quantity2]]*Table19[[#This Row],[U Cost]]</f>
        <v>0</v>
      </c>
      <c r="AB1297" s="1"/>
      <c r="AC1297" s="1"/>
      <c r="AD1297" s="1">
        <f t="shared" si="972"/>
        <v>0</v>
      </c>
      <c r="AE1297" s="1"/>
      <c r="AF1297" s="1">
        <f>SUM(Table19[[#This Row],[Total 
Paid]:[Shipping 
Charged]])</f>
        <v>0</v>
      </c>
      <c r="AG1297" s="1"/>
      <c r="AH1297" s="1"/>
      <c r="AI1297" s="1">
        <f t="shared" si="973"/>
        <v>0</v>
      </c>
      <c r="AK1297" s="1"/>
      <c r="AL1297" s="1"/>
      <c r="AM1297" s="1"/>
      <c r="AN1297" s="1"/>
      <c r="AP1297" s="30"/>
      <c r="AQ1297" s="1"/>
      <c r="AR1297" s="1">
        <f t="shared" si="968"/>
        <v>0</v>
      </c>
      <c r="AS1297" s="1"/>
      <c r="AT1297" s="1"/>
      <c r="AU1297" s="2">
        <f t="shared" si="974"/>
        <v>0</v>
      </c>
      <c r="AW1297" s="1"/>
      <c r="AX1297" s="1"/>
      <c r="AY1297" s="1"/>
      <c r="AZ1297" s="2">
        <f t="shared" si="971"/>
        <v>0</v>
      </c>
      <c r="BA1297" s="2">
        <f>SUM(AF1297,AH1297,-AZ1297,-Table19[[#This Row],[Sale Fee]])</f>
        <v>0</v>
      </c>
      <c r="BC1297" s="1"/>
      <c r="BD1297" s="1"/>
      <c r="BE1297" s="1"/>
    </row>
    <row r="1298" spans="1:57" x14ac:dyDescent="0.25">
      <c r="A1298" s="1"/>
      <c r="B1298" s="1"/>
      <c r="Q1298" s="1"/>
      <c r="R1298" s="1"/>
      <c r="S1298" s="1"/>
      <c r="U1298" s="1"/>
      <c r="V1298" s="1"/>
      <c r="W1298" s="1"/>
      <c r="X1298" s="1"/>
      <c r="Y1298" s="1"/>
      <c r="Z1298" s="1">
        <f>Table19[[#This Row],[Quantity2]]*Table19[[#This Row],[U Cost]]</f>
        <v>0</v>
      </c>
      <c r="AB1298" s="1"/>
      <c r="AC1298" s="1"/>
      <c r="AD1298" s="1">
        <f t="shared" si="972"/>
        <v>0</v>
      </c>
      <c r="AE1298" s="1"/>
      <c r="AF1298" s="1">
        <f>SUM(Table19[[#This Row],[Total 
Paid]:[Shipping 
Charged]])</f>
        <v>0</v>
      </c>
      <c r="AG1298" s="1"/>
      <c r="AH1298" s="1"/>
      <c r="AI1298" s="1">
        <f t="shared" si="973"/>
        <v>0</v>
      </c>
      <c r="AK1298" s="1"/>
      <c r="AL1298" s="1"/>
      <c r="AM1298" s="1"/>
      <c r="AN1298" s="1"/>
      <c r="AP1298" s="30"/>
      <c r="AQ1298" s="1"/>
      <c r="AR1298" s="1">
        <f t="shared" si="968"/>
        <v>0</v>
      </c>
      <c r="AS1298" s="1"/>
      <c r="AT1298" s="1"/>
      <c r="AU1298" s="2">
        <f t="shared" si="974"/>
        <v>0</v>
      </c>
      <c r="AW1298" s="1"/>
      <c r="AX1298" s="1"/>
      <c r="AY1298" s="1"/>
      <c r="AZ1298" s="2">
        <f t="shared" ref="AZ1298:AZ1361" si="975">SUM(AU1298,AW1298,AX1298,AY1298)</f>
        <v>0</v>
      </c>
      <c r="BA1298" s="2">
        <f>SUM(AF1298,AH1298,-AZ1298,-Table19[[#This Row],[Sale Fee]])</f>
        <v>0</v>
      </c>
      <c r="BC1298" s="1"/>
      <c r="BD1298" s="1"/>
      <c r="BE1298" s="1"/>
    </row>
    <row r="1299" spans="1:57" x14ac:dyDescent="0.25">
      <c r="A1299" s="1"/>
      <c r="B1299" s="1"/>
      <c r="Q1299" s="1"/>
      <c r="R1299" s="1"/>
      <c r="S1299" s="1"/>
      <c r="U1299" s="1"/>
      <c r="V1299" s="1"/>
      <c r="W1299" s="1"/>
      <c r="X1299" s="1"/>
      <c r="Y1299" s="1"/>
      <c r="Z1299" s="1">
        <f>Table19[[#This Row],[Quantity2]]*Table19[[#This Row],[U Cost]]</f>
        <v>0</v>
      </c>
      <c r="AB1299" s="1"/>
      <c r="AC1299" s="1"/>
      <c r="AD1299" s="1">
        <f t="shared" si="972"/>
        <v>0</v>
      </c>
      <c r="AE1299" s="1"/>
      <c r="AF1299" s="1">
        <f>SUM(Table19[[#This Row],[Total 
Paid]:[Shipping 
Charged]])</f>
        <v>0</v>
      </c>
      <c r="AG1299" s="1"/>
      <c r="AH1299" s="1"/>
      <c r="AI1299" s="1">
        <f t="shared" si="973"/>
        <v>0</v>
      </c>
      <c r="AK1299" s="1"/>
      <c r="AL1299" s="1"/>
      <c r="AM1299" s="1"/>
      <c r="AN1299" s="1"/>
      <c r="AP1299" s="30"/>
      <c r="AQ1299" s="1"/>
      <c r="AR1299" s="1">
        <f t="shared" si="968"/>
        <v>0</v>
      </c>
      <c r="AS1299" s="1"/>
      <c r="AT1299" s="1"/>
      <c r="AU1299" s="2">
        <f t="shared" si="974"/>
        <v>0</v>
      </c>
      <c r="AW1299" s="1"/>
      <c r="AX1299" s="1"/>
      <c r="AY1299" s="1"/>
      <c r="AZ1299" s="2">
        <f t="shared" si="975"/>
        <v>0</v>
      </c>
      <c r="BA1299" s="2">
        <f>SUM(AF1299,AH1299,-AZ1299,-Table19[[#This Row],[Sale Fee]])</f>
        <v>0</v>
      </c>
      <c r="BC1299" s="1"/>
      <c r="BD1299" s="1"/>
      <c r="BE1299" s="1"/>
    </row>
    <row r="1300" spans="1:57" x14ac:dyDescent="0.25">
      <c r="A1300" s="1"/>
      <c r="B1300" s="1"/>
      <c r="Q1300" s="1"/>
      <c r="R1300" s="1"/>
      <c r="S1300" s="1"/>
      <c r="U1300" s="1"/>
      <c r="V1300" s="1"/>
      <c r="W1300" s="1"/>
      <c r="X1300" s="1"/>
      <c r="Y1300" s="1"/>
      <c r="Z1300" s="1">
        <f>Table19[[#This Row],[Quantity2]]*Table19[[#This Row],[U Cost]]</f>
        <v>0</v>
      </c>
      <c r="AB1300" s="1"/>
      <c r="AC1300" s="1"/>
      <c r="AD1300" s="1">
        <f t="shared" si="972"/>
        <v>0</v>
      </c>
      <c r="AE1300" s="1"/>
      <c r="AF1300" s="1">
        <f>SUM(Table19[[#This Row],[Total 
Paid]:[Shipping 
Charged]])</f>
        <v>0</v>
      </c>
      <c r="AG1300" s="1"/>
      <c r="AH1300" s="1"/>
      <c r="AI1300" s="1">
        <f t="shared" si="973"/>
        <v>0</v>
      </c>
      <c r="AK1300" s="1"/>
      <c r="AL1300" s="1"/>
      <c r="AM1300" s="1"/>
      <c r="AN1300" s="1"/>
      <c r="AP1300" s="30"/>
      <c r="AQ1300" s="1"/>
      <c r="AR1300" s="1">
        <f t="shared" si="968"/>
        <v>0</v>
      </c>
      <c r="AS1300" s="1"/>
      <c r="AT1300" s="1"/>
      <c r="AU1300" s="2">
        <f t="shared" si="974"/>
        <v>0</v>
      </c>
      <c r="AW1300" s="1"/>
      <c r="AX1300" s="1"/>
      <c r="AY1300" s="1"/>
      <c r="AZ1300" s="2">
        <f t="shared" si="975"/>
        <v>0</v>
      </c>
      <c r="BA1300" s="2">
        <f>SUM(AF1300,AH1300,-AZ1300,-Table19[[#This Row],[Sale Fee]])</f>
        <v>0</v>
      </c>
      <c r="BC1300" s="1"/>
      <c r="BD1300" s="1"/>
      <c r="BE1300" s="1"/>
    </row>
    <row r="1301" spans="1:57" x14ac:dyDescent="0.25">
      <c r="A1301" s="1"/>
      <c r="B1301" s="1"/>
      <c r="Q1301" s="1"/>
      <c r="R1301" s="1"/>
      <c r="S1301" s="1"/>
      <c r="U1301" s="1"/>
      <c r="V1301" s="1"/>
      <c r="W1301" s="1"/>
      <c r="X1301" s="1"/>
      <c r="Y1301" s="1"/>
      <c r="Z1301" s="1">
        <f>Table19[[#This Row],[Quantity2]]*Table19[[#This Row],[U Cost]]</f>
        <v>0</v>
      </c>
      <c r="AB1301" s="1"/>
      <c r="AC1301" s="1"/>
      <c r="AD1301" s="1">
        <f t="shared" si="972"/>
        <v>0</v>
      </c>
      <c r="AE1301" s="1"/>
      <c r="AF1301" s="1">
        <f>SUM(Table19[[#This Row],[Total 
Paid]:[Shipping 
Charged]])</f>
        <v>0</v>
      </c>
      <c r="AG1301" s="1"/>
      <c r="AH1301" s="1"/>
      <c r="AI1301" s="1">
        <f t="shared" si="973"/>
        <v>0</v>
      </c>
      <c r="AK1301" s="1"/>
      <c r="AL1301" s="1"/>
      <c r="AM1301" s="1"/>
      <c r="AN1301" s="1"/>
      <c r="AP1301" s="30"/>
      <c r="AQ1301" s="1"/>
      <c r="AR1301" s="1">
        <f t="shared" si="968"/>
        <v>0</v>
      </c>
      <c r="AS1301" s="1"/>
      <c r="AT1301" s="1"/>
      <c r="AU1301" s="2">
        <f t="shared" si="974"/>
        <v>0</v>
      </c>
      <c r="AW1301" s="1"/>
      <c r="AX1301" s="1"/>
      <c r="AY1301" s="1"/>
      <c r="AZ1301" s="2">
        <f t="shared" si="975"/>
        <v>0</v>
      </c>
      <c r="BA1301" s="2">
        <f>SUM(AF1301,AH1301,-AZ1301,-Table19[[#This Row],[Sale Fee]])</f>
        <v>0</v>
      </c>
      <c r="BC1301" s="1"/>
      <c r="BD1301" s="1"/>
      <c r="BE1301" s="1"/>
    </row>
    <row r="1302" spans="1:57" x14ac:dyDescent="0.25">
      <c r="A1302" s="1"/>
      <c r="B1302" s="1"/>
      <c r="Q1302" s="1"/>
      <c r="R1302" s="1"/>
      <c r="S1302" s="1"/>
      <c r="U1302" s="1"/>
      <c r="V1302" s="1"/>
      <c r="W1302" s="1"/>
      <c r="X1302" s="1"/>
      <c r="Y1302" s="1"/>
      <c r="Z1302" s="1">
        <f>Table19[[#This Row],[Quantity2]]*Table19[[#This Row],[U Cost]]</f>
        <v>0</v>
      </c>
      <c r="AB1302" s="1"/>
      <c r="AC1302" s="1"/>
      <c r="AD1302" s="1">
        <f t="shared" si="972"/>
        <v>0</v>
      </c>
      <c r="AE1302" s="1"/>
      <c r="AF1302" s="1">
        <f>SUM(Table19[[#This Row],[Total 
Paid]:[Shipping 
Charged]])</f>
        <v>0</v>
      </c>
      <c r="AG1302" s="1"/>
      <c r="AH1302" s="1"/>
      <c r="AI1302" s="1">
        <f t="shared" si="973"/>
        <v>0</v>
      </c>
      <c r="AK1302" s="1"/>
      <c r="AL1302" s="1"/>
      <c r="AM1302" s="1"/>
      <c r="AN1302" s="1"/>
      <c r="AP1302" s="30"/>
      <c r="AQ1302" s="1"/>
      <c r="AR1302" s="1">
        <f t="shared" si="968"/>
        <v>0</v>
      </c>
      <c r="AS1302" s="1"/>
      <c r="AT1302" s="1"/>
      <c r="AU1302" s="2">
        <f t="shared" si="974"/>
        <v>0</v>
      </c>
      <c r="AW1302" s="1"/>
      <c r="AX1302" s="1"/>
      <c r="AY1302" s="1"/>
      <c r="AZ1302" s="2">
        <f t="shared" si="975"/>
        <v>0</v>
      </c>
      <c r="BA1302" s="2">
        <f>SUM(AF1302,AH1302,-AZ1302,-Table19[[#This Row],[Sale Fee]])</f>
        <v>0</v>
      </c>
      <c r="BC1302" s="1"/>
      <c r="BD1302" s="1"/>
      <c r="BE1302" s="1"/>
    </row>
    <row r="1303" spans="1:57" x14ac:dyDescent="0.25">
      <c r="A1303" s="1"/>
      <c r="B1303" s="1"/>
      <c r="Q1303" s="1"/>
      <c r="R1303" s="1"/>
      <c r="S1303" s="1"/>
      <c r="U1303" s="1"/>
      <c r="V1303" s="1"/>
      <c r="W1303" s="1"/>
      <c r="X1303" s="1"/>
      <c r="Y1303" s="1"/>
      <c r="Z1303" s="1">
        <f>Table19[[#This Row],[Quantity2]]*Table19[[#This Row],[U Cost]]</f>
        <v>0</v>
      </c>
      <c r="AB1303" s="1"/>
      <c r="AC1303" s="1"/>
      <c r="AD1303" s="1">
        <f t="shared" ref="AD1303:AD1366" si="976">AC1303*AB1303</f>
        <v>0</v>
      </c>
      <c r="AE1303" s="1"/>
      <c r="AF1303" s="1">
        <f>SUM(Table19[[#This Row],[Total 
Paid]:[Shipping 
Charged]])</f>
        <v>0</v>
      </c>
      <c r="AG1303" s="1"/>
      <c r="AH1303" s="1"/>
      <c r="AI1303" s="1">
        <f t="shared" ref="AI1303:AI1366" si="977">SUM(AF1303,AG1303,AH1303)</f>
        <v>0</v>
      </c>
      <c r="AK1303" s="1"/>
      <c r="AL1303" s="1"/>
      <c r="AM1303" s="1"/>
      <c r="AN1303" s="1"/>
      <c r="AP1303" s="30"/>
      <c r="AQ1303" s="1"/>
      <c r="AR1303" s="1">
        <f t="shared" si="968"/>
        <v>0</v>
      </c>
      <c r="AS1303" s="1"/>
      <c r="AT1303" s="1"/>
      <c r="AU1303" s="2">
        <f t="shared" ref="AU1303:AU1366" si="978">SUM(AR1303:AT1303)</f>
        <v>0</v>
      </c>
      <c r="AW1303" s="1"/>
      <c r="AX1303" s="1"/>
      <c r="AY1303" s="1"/>
      <c r="AZ1303" s="2">
        <f t="shared" si="975"/>
        <v>0</v>
      </c>
      <c r="BA1303" s="2">
        <f>SUM(AF1303,AH1303,-AZ1303,-Table19[[#This Row],[Sale Fee]])</f>
        <v>0</v>
      </c>
      <c r="BC1303" s="1"/>
      <c r="BD1303" s="1"/>
      <c r="BE1303" s="1"/>
    </row>
    <row r="1304" spans="1:57" x14ac:dyDescent="0.25">
      <c r="A1304" s="1"/>
      <c r="B1304" s="1"/>
      <c r="Q1304" s="1"/>
      <c r="R1304" s="1"/>
      <c r="S1304" s="1"/>
      <c r="U1304" s="1"/>
      <c r="V1304" s="1"/>
      <c r="W1304" s="1"/>
      <c r="X1304" s="1"/>
      <c r="Y1304" s="1"/>
      <c r="Z1304" s="1">
        <f>Table19[[#This Row],[Quantity2]]*Table19[[#This Row],[U Cost]]</f>
        <v>0</v>
      </c>
      <c r="AB1304" s="1"/>
      <c r="AC1304" s="1"/>
      <c r="AD1304" s="1">
        <f t="shared" si="976"/>
        <v>0</v>
      </c>
      <c r="AE1304" s="1"/>
      <c r="AF1304" s="1">
        <f>SUM(Table19[[#This Row],[Total 
Paid]:[Shipping 
Charged]])</f>
        <v>0</v>
      </c>
      <c r="AG1304" s="1"/>
      <c r="AH1304" s="1"/>
      <c r="AI1304" s="1">
        <f t="shared" si="977"/>
        <v>0</v>
      </c>
      <c r="AK1304" s="1"/>
      <c r="AL1304" s="1"/>
      <c r="AM1304" s="1"/>
      <c r="AN1304" s="1"/>
      <c r="AP1304" s="30"/>
      <c r="AQ1304" s="1"/>
      <c r="AR1304" s="1">
        <f t="shared" si="968"/>
        <v>0</v>
      </c>
      <c r="AS1304" s="1"/>
      <c r="AT1304" s="1"/>
      <c r="AU1304" s="2">
        <f t="shared" si="978"/>
        <v>0</v>
      </c>
      <c r="AW1304" s="1"/>
      <c r="AX1304" s="1"/>
      <c r="AY1304" s="1"/>
      <c r="AZ1304" s="2">
        <f t="shared" si="975"/>
        <v>0</v>
      </c>
      <c r="BA1304" s="2">
        <f>SUM(AF1304,AH1304,-AZ1304,-Table19[[#This Row],[Sale Fee]])</f>
        <v>0</v>
      </c>
      <c r="BC1304" s="1"/>
      <c r="BD1304" s="1"/>
      <c r="BE1304" s="1"/>
    </row>
    <row r="1305" spans="1:57" x14ac:dyDescent="0.25">
      <c r="A1305" s="1"/>
      <c r="B1305" s="1"/>
      <c r="Q1305" s="1"/>
      <c r="R1305" s="1"/>
      <c r="S1305" s="1"/>
      <c r="U1305" s="1"/>
      <c r="V1305" s="1"/>
      <c r="W1305" s="1"/>
      <c r="X1305" s="1"/>
      <c r="Y1305" s="1"/>
      <c r="Z1305" s="1">
        <f>Table19[[#This Row],[Quantity2]]*Table19[[#This Row],[U Cost]]</f>
        <v>0</v>
      </c>
      <c r="AB1305" s="1"/>
      <c r="AC1305" s="1"/>
      <c r="AD1305" s="1">
        <f t="shared" si="976"/>
        <v>0</v>
      </c>
      <c r="AE1305" s="1"/>
      <c r="AF1305" s="1">
        <f>SUM(Table19[[#This Row],[Total 
Paid]:[Shipping 
Charged]])</f>
        <v>0</v>
      </c>
      <c r="AG1305" s="1"/>
      <c r="AH1305" s="1"/>
      <c r="AI1305" s="1">
        <f t="shared" si="977"/>
        <v>0</v>
      </c>
      <c r="AK1305" s="1"/>
      <c r="AL1305" s="1"/>
      <c r="AM1305" s="1"/>
      <c r="AN1305" s="1"/>
      <c r="AP1305" s="30"/>
      <c r="AQ1305" s="1"/>
      <c r="AR1305" s="1">
        <f t="shared" ref="AR1305:AR1368" si="979">AQ1305*AP1305</f>
        <v>0</v>
      </c>
      <c r="AS1305" s="1"/>
      <c r="AT1305" s="1"/>
      <c r="AU1305" s="2">
        <f t="shared" si="978"/>
        <v>0</v>
      </c>
      <c r="AW1305" s="1"/>
      <c r="AX1305" s="1"/>
      <c r="AY1305" s="1"/>
      <c r="AZ1305" s="2">
        <f t="shared" si="975"/>
        <v>0</v>
      </c>
      <c r="BA1305" s="2">
        <f>SUM(AF1305,AH1305,-AZ1305,-Table19[[#This Row],[Sale Fee]])</f>
        <v>0</v>
      </c>
      <c r="BC1305" s="1"/>
      <c r="BD1305" s="1"/>
      <c r="BE1305" s="1"/>
    </row>
    <row r="1306" spans="1:57" x14ac:dyDescent="0.25">
      <c r="A1306" s="1"/>
      <c r="B1306" s="1"/>
      <c r="Q1306" s="1"/>
      <c r="R1306" s="1"/>
      <c r="S1306" s="1"/>
      <c r="U1306" s="1"/>
      <c r="V1306" s="1"/>
      <c r="W1306" s="1"/>
      <c r="X1306" s="1"/>
      <c r="Y1306" s="1"/>
      <c r="Z1306" s="1">
        <f>Table19[[#This Row],[Quantity2]]*Table19[[#This Row],[U Cost]]</f>
        <v>0</v>
      </c>
      <c r="AB1306" s="1"/>
      <c r="AC1306" s="1"/>
      <c r="AD1306" s="1">
        <f t="shared" si="976"/>
        <v>0</v>
      </c>
      <c r="AE1306" s="1"/>
      <c r="AF1306" s="1">
        <f>SUM(Table19[[#This Row],[Total 
Paid]:[Shipping 
Charged]])</f>
        <v>0</v>
      </c>
      <c r="AG1306" s="1"/>
      <c r="AH1306" s="1"/>
      <c r="AI1306" s="1">
        <f t="shared" si="977"/>
        <v>0</v>
      </c>
      <c r="AK1306" s="1"/>
      <c r="AL1306" s="1"/>
      <c r="AM1306" s="1"/>
      <c r="AN1306" s="1"/>
      <c r="AP1306" s="30"/>
      <c r="AQ1306" s="1"/>
      <c r="AR1306" s="1">
        <f t="shared" si="979"/>
        <v>0</v>
      </c>
      <c r="AS1306" s="1"/>
      <c r="AT1306" s="1"/>
      <c r="AU1306" s="2">
        <f t="shared" si="978"/>
        <v>0</v>
      </c>
      <c r="AW1306" s="1"/>
      <c r="AX1306" s="1"/>
      <c r="AY1306" s="1"/>
      <c r="AZ1306" s="2">
        <f t="shared" si="975"/>
        <v>0</v>
      </c>
      <c r="BA1306" s="2">
        <f>SUM(AF1306,AH1306,-AZ1306,-Table19[[#This Row],[Sale Fee]])</f>
        <v>0</v>
      </c>
      <c r="BC1306" s="1"/>
      <c r="BD1306" s="1"/>
      <c r="BE1306" s="1"/>
    </row>
    <row r="1307" spans="1:57" x14ac:dyDescent="0.25">
      <c r="A1307" s="1"/>
      <c r="B1307" s="1"/>
      <c r="Q1307" s="1"/>
      <c r="R1307" s="1"/>
      <c r="S1307" s="1"/>
      <c r="U1307" s="1"/>
      <c r="V1307" s="1"/>
      <c r="W1307" s="1"/>
      <c r="X1307" s="1"/>
      <c r="Y1307" s="1"/>
      <c r="Z1307" s="1">
        <f>Table19[[#This Row],[Quantity2]]*Table19[[#This Row],[U Cost]]</f>
        <v>0</v>
      </c>
      <c r="AB1307" s="1"/>
      <c r="AC1307" s="1"/>
      <c r="AD1307" s="1">
        <f t="shared" si="976"/>
        <v>0</v>
      </c>
      <c r="AE1307" s="1"/>
      <c r="AF1307" s="1">
        <f>SUM(Table19[[#This Row],[Total 
Paid]:[Shipping 
Charged]])</f>
        <v>0</v>
      </c>
      <c r="AG1307" s="1"/>
      <c r="AH1307" s="1"/>
      <c r="AI1307" s="1">
        <f t="shared" si="977"/>
        <v>0</v>
      </c>
      <c r="AK1307" s="1"/>
      <c r="AL1307" s="1"/>
      <c r="AM1307" s="1"/>
      <c r="AN1307" s="1"/>
      <c r="AP1307" s="30"/>
      <c r="AQ1307" s="1"/>
      <c r="AR1307" s="1">
        <f t="shared" si="979"/>
        <v>0</v>
      </c>
      <c r="AS1307" s="1"/>
      <c r="AT1307" s="1"/>
      <c r="AU1307" s="2">
        <f t="shared" si="978"/>
        <v>0</v>
      </c>
      <c r="AW1307" s="1"/>
      <c r="AX1307" s="1"/>
      <c r="AY1307" s="1"/>
      <c r="AZ1307" s="2">
        <f t="shared" si="975"/>
        <v>0</v>
      </c>
      <c r="BA1307" s="2">
        <f>SUM(AF1307,AH1307,-AZ1307,-Table19[[#This Row],[Sale Fee]])</f>
        <v>0</v>
      </c>
      <c r="BC1307" s="1"/>
      <c r="BD1307" s="1"/>
      <c r="BE1307" s="1"/>
    </row>
    <row r="1308" spans="1:57" x14ac:dyDescent="0.25">
      <c r="A1308" s="1"/>
      <c r="B1308" s="1"/>
      <c r="Q1308" s="1"/>
      <c r="R1308" s="1"/>
      <c r="S1308" s="1"/>
      <c r="U1308" s="1"/>
      <c r="V1308" s="1"/>
      <c r="W1308" s="1"/>
      <c r="X1308" s="1"/>
      <c r="Y1308" s="1"/>
      <c r="Z1308" s="1">
        <f>Table19[[#This Row],[Quantity2]]*Table19[[#This Row],[U Cost]]</f>
        <v>0</v>
      </c>
      <c r="AB1308" s="1"/>
      <c r="AC1308" s="1"/>
      <c r="AD1308" s="1">
        <f t="shared" si="976"/>
        <v>0</v>
      </c>
      <c r="AE1308" s="1"/>
      <c r="AF1308" s="1">
        <f>SUM(Table19[[#This Row],[Total 
Paid]:[Shipping 
Charged]])</f>
        <v>0</v>
      </c>
      <c r="AG1308" s="1"/>
      <c r="AH1308" s="1"/>
      <c r="AI1308" s="1">
        <f t="shared" si="977"/>
        <v>0</v>
      </c>
      <c r="AK1308" s="1"/>
      <c r="AL1308" s="1"/>
      <c r="AM1308" s="1"/>
      <c r="AN1308" s="1"/>
      <c r="AP1308" s="30"/>
      <c r="AQ1308" s="1"/>
      <c r="AR1308" s="1">
        <f t="shared" si="979"/>
        <v>0</v>
      </c>
      <c r="AS1308" s="1"/>
      <c r="AT1308" s="1"/>
      <c r="AU1308" s="2">
        <f t="shared" si="978"/>
        <v>0</v>
      </c>
      <c r="AW1308" s="1"/>
      <c r="AX1308" s="1"/>
      <c r="AY1308" s="1"/>
      <c r="AZ1308" s="2">
        <f t="shared" si="975"/>
        <v>0</v>
      </c>
      <c r="BA1308" s="2">
        <f>SUM(AF1308,AH1308,-AZ1308,-Table19[[#This Row],[Sale Fee]])</f>
        <v>0</v>
      </c>
      <c r="BC1308" s="1"/>
      <c r="BD1308" s="1"/>
      <c r="BE1308" s="1"/>
    </row>
    <row r="1309" spans="1:57" x14ac:dyDescent="0.25">
      <c r="A1309" s="1"/>
      <c r="B1309" s="1"/>
      <c r="Q1309" s="1"/>
      <c r="R1309" s="1"/>
      <c r="S1309" s="1"/>
      <c r="U1309" s="1"/>
      <c r="V1309" s="1"/>
      <c r="W1309" s="1"/>
      <c r="X1309" s="1"/>
      <c r="Y1309" s="1"/>
      <c r="Z1309" s="1">
        <f>Table19[[#This Row],[Quantity2]]*Table19[[#This Row],[U Cost]]</f>
        <v>0</v>
      </c>
      <c r="AB1309" s="1"/>
      <c r="AC1309" s="1"/>
      <c r="AD1309" s="1">
        <f t="shared" si="976"/>
        <v>0</v>
      </c>
      <c r="AE1309" s="1"/>
      <c r="AF1309" s="1">
        <f>SUM(Table19[[#This Row],[Total 
Paid]:[Shipping 
Charged]])</f>
        <v>0</v>
      </c>
      <c r="AG1309" s="1"/>
      <c r="AH1309" s="1"/>
      <c r="AI1309" s="1">
        <f t="shared" si="977"/>
        <v>0</v>
      </c>
      <c r="AK1309" s="1"/>
      <c r="AL1309" s="1"/>
      <c r="AM1309" s="1"/>
      <c r="AN1309" s="1"/>
      <c r="AP1309" s="30"/>
      <c r="AQ1309" s="1"/>
      <c r="AR1309" s="1">
        <f t="shared" si="979"/>
        <v>0</v>
      </c>
      <c r="AS1309" s="1"/>
      <c r="AT1309" s="1"/>
      <c r="AU1309" s="2">
        <f t="shared" si="978"/>
        <v>0</v>
      </c>
      <c r="AW1309" s="1"/>
      <c r="AX1309" s="1"/>
      <c r="AY1309" s="1"/>
      <c r="AZ1309" s="2">
        <f t="shared" si="975"/>
        <v>0</v>
      </c>
      <c r="BA1309" s="2">
        <f>SUM(AF1309,AH1309,-AZ1309,-Table19[[#This Row],[Sale Fee]])</f>
        <v>0</v>
      </c>
      <c r="BC1309" s="1"/>
      <c r="BD1309" s="1"/>
      <c r="BE1309" s="1"/>
    </row>
    <row r="1310" spans="1:57" x14ac:dyDescent="0.25">
      <c r="A1310" s="1"/>
      <c r="B1310" s="1"/>
      <c r="Q1310" s="1"/>
      <c r="R1310" s="1"/>
      <c r="S1310" s="1"/>
      <c r="U1310" s="1"/>
      <c r="V1310" s="1"/>
      <c r="W1310" s="1"/>
      <c r="X1310" s="1"/>
      <c r="Y1310" s="1"/>
      <c r="Z1310" s="1">
        <f>Table19[[#This Row],[Quantity2]]*Table19[[#This Row],[U Cost]]</f>
        <v>0</v>
      </c>
      <c r="AB1310" s="1"/>
      <c r="AC1310" s="1"/>
      <c r="AD1310" s="1">
        <f t="shared" si="976"/>
        <v>0</v>
      </c>
      <c r="AE1310" s="1"/>
      <c r="AF1310" s="1">
        <f>SUM(Table19[[#This Row],[Total 
Paid]:[Shipping 
Charged]])</f>
        <v>0</v>
      </c>
      <c r="AG1310" s="1"/>
      <c r="AH1310" s="1"/>
      <c r="AI1310" s="1">
        <f t="shared" si="977"/>
        <v>0</v>
      </c>
      <c r="AK1310" s="1"/>
      <c r="AL1310" s="1"/>
      <c r="AM1310" s="1"/>
      <c r="AN1310" s="1"/>
      <c r="AP1310" s="30"/>
      <c r="AQ1310" s="1"/>
      <c r="AR1310" s="1">
        <f t="shared" si="979"/>
        <v>0</v>
      </c>
      <c r="AS1310" s="1"/>
      <c r="AT1310" s="1"/>
      <c r="AU1310" s="2">
        <f t="shared" si="978"/>
        <v>0</v>
      </c>
      <c r="AW1310" s="1"/>
      <c r="AX1310" s="1"/>
      <c r="AY1310" s="1"/>
      <c r="AZ1310" s="2">
        <f t="shared" si="975"/>
        <v>0</v>
      </c>
      <c r="BA1310" s="2">
        <f>SUM(AF1310,AH1310,-AZ1310,-Table19[[#This Row],[Sale Fee]])</f>
        <v>0</v>
      </c>
      <c r="BC1310" s="1"/>
      <c r="BD1310" s="1"/>
      <c r="BE1310" s="1"/>
    </row>
    <row r="1311" spans="1:57" x14ac:dyDescent="0.25">
      <c r="A1311" s="1"/>
      <c r="B1311" s="1"/>
      <c r="Q1311" s="1"/>
      <c r="R1311" s="1"/>
      <c r="S1311" s="1"/>
      <c r="U1311" s="1"/>
      <c r="V1311" s="1"/>
      <c r="W1311" s="1"/>
      <c r="X1311" s="1"/>
      <c r="Y1311" s="1"/>
      <c r="Z1311" s="1">
        <f>Table19[[#This Row],[Quantity2]]*Table19[[#This Row],[U Cost]]</f>
        <v>0</v>
      </c>
      <c r="AB1311" s="1"/>
      <c r="AC1311" s="1"/>
      <c r="AD1311" s="1">
        <f t="shared" si="976"/>
        <v>0</v>
      </c>
      <c r="AE1311" s="1"/>
      <c r="AF1311" s="1">
        <f>SUM(Table19[[#This Row],[Total 
Paid]:[Shipping 
Charged]])</f>
        <v>0</v>
      </c>
      <c r="AG1311" s="1"/>
      <c r="AH1311" s="1"/>
      <c r="AI1311" s="1">
        <f t="shared" si="977"/>
        <v>0</v>
      </c>
      <c r="AK1311" s="1"/>
      <c r="AL1311" s="1"/>
      <c r="AM1311" s="1"/>
      <c r="AN1311" s="1"/>
      <c r="AP1311" s="30"/>
      <c r="AQ1311" s="1"/>
      <c r="AR1311" s="1">
        <f t="shared" si="979"/>
        <v>0</v>
      </c>
      <c r="AS1311" s="1"/>
      <c r="AT1311" s="1"/>
      <c r="AU1311" s="2">
        <f t="shared" si="978"/>
        <v>0</v>
      </c>
      <c r="AW1311" s="1"/>
      <c r="AX1311" s="1"/>
      <c r="AY1311" s="1"/>
      <c r="AZ1311" s="2">
        <f t="shared" si="975"/>
        <v>0</v>
      </c>
      <c r="BA1311" s="2">
        <f>SUM(AF1311,AH1311,-AZ1311,-Table19[[#This Row],[Sale Fee]])</f>
        <v>0</v>
      </c>
      <c r="BC1311" s="1"/>
      <c r="BD1311" s="1"/>
      <c r="BE1311" s="1"/>
    </row>
    <row r="1312" spans="1:57" x14ac:dyDescent="0.25">
      <c r="A1312" s="1"/>
      <c r="B1312" s="1"/>
      <c r="Q1312" s="1"/>
      <c r="R1312" s="1"/>
      <c r="S1312" s="1"/>
      <c r="U1312" s="1"/>
      <c r="V1312" s="1"/>
      <c r="W1312" s="1"/>
      <c r="X1312" s="1"/>
      <c r="Y1312" s="1"/>
      <c r="Z1312" s="1">
        <f>Table19[[#This Row],[Quantity2]]*Table19[[#This Row],[U Cost]]</f>
        <v>0</v>
      </c>
      <c r="AB1312" s="1"/>
      <c r="AC1312" s="1"/>
      <c r="AD1312" s="1">
        <f t="shared" si="976"/>
        <v>0</v>
      </c>
      <c r="AE1312" s="1"/>
      <c r="AF1312" s="1">
        <f>SUM(Table19[[#This Row],[Total 
Paid]:[Shipping 
Charged]])</f>
        <v>0</v>
      </c>
      <c r="AG1312" s="1"/>
      <c r="AH1312" s="1"/>
      <c r="AI1312" s="1">
        <f t="shared" si="977"/>
        <v>0</v>
      </c>
      <c r="AK1312" s="1"/>
      <c r="AL1312" s="1"/>
      <c r="AM1312" s="1"/>
      <c r="AN1312" s="1"/>
      <c r="AP1312" s="30"/>
      <c r="AQ1312" s="1"/>
      <c r="AR1312" s="1">
        <f t="shared" si="979"/>
        <v>0</v>
      </c>
      <c r="AS1312" s="1"/>
      <c r="AT1312" s="1"/>
      <c r="AU1312" s="2">
        <f t="shared" si="978"/>
        <v>0</v>
      </c>
      <c r="AW1312" s="1"/>
      <c r="AX1312" s="1"/>
      <c r="AY1312" s="1"/>
      <c r="AZ1312" s="2">
        <f t="shared" si="975"/>
        <v>0</v>
      </c>
      <c r="BA1312" s="2">
        <f>SUM(AF1312,AH1312,-AZ1312,-Table19[[#This Row],[Sale Fee]])</f>
        <v>0</v>
      </c>
      <c r="BC1312" s="1"/>
      <c r="BD1312" s="1"/>
      <c r="BE1312" s="1"/>
    </row>
    <row r="1313" spans="1:57" x14ac:dyDescent="0.25">
      <c r="A1313" s="1"/>
      <c r="B1313" s="1"/>
      <c r="Q1313" s="1"/>
      <c r="R1313" s="1"/>
      <c r="S1313" s="1"/>
      <c r="U1313" s="1"/>
      <c r="V1313" s="1"/>
      <c r="W1313" s="1"/>
      <c r="X1313" s="1"/>
      <c r="Y1313" s="1"/>
      <c r="Z1313" s="1">
        <f>Table19[[#This Row],[Quantity2]]*Table19[[#This Row],[U Cost]]</f>
        <v>0</v>
      </c>
      <c r="AB1313" s="1"/>
      <c r="AC1313" s="1"/>
      <c r="AD1313" s="1">
        <f t="shared" si="976"/>
        <v>0</v>
      </c>
      <c r="AE1313" s="1"/>
      <c r="AF1313" s="1">
        <f>SUM(Table19[[#This Row],[Total 
Paid]:[Shipping 
Charged]])</f>
        <v>0</v>
      </c>
      <c r="AG1313" s="1"/>
      <c r="AH1313" s="1"/>
      <c r="AI1313" s="1">
        <f t="shared" si="977"/>
        <v>0</v>
      </c>
      <c r="AK1313" s="1"/>
      <c r="AL1313" s="1"/>
      <c r="AM1313" s="1"/>
      <c r="AN1313" s="1"/>
      <c r="AP1313" s="30"/>
      <c r="AQ1313" s="1"/>
      <c r="AR1313" s="1">
        <f t="shared" si="979"/>
        <v>0</v>
      </c>
      <c r="AS1313" s="1"/>
      <c r="AT1313" s="1"/>
      <c r="AU1313" s="2">
        <f t="shared" si="978"/>
        <v>0</v>
      </c>
      <c r="AW1313" s="1"/>
      <c r="AX1313" s="1"/>
      <c r="AY1313" s="1"/>
      <c r="AZ1313" s="2">
        <f t="shared" si="975"/>
        <v>0</v>
      </c>
      <c r="BA1313" s="2">
        <f>SUM(AF1313,AH1313,-AZ1313,-Table19[[#This Row],[Sale Fee]])</f>
        <v>0</v>
      </c>
      <c r="BC1313" s="1"/>
      <c r="BD1313" s="1"/>
      <c r="BE1313" s="1"/>
    </row>
    <row r="1314" spans="1:57" x14ac:dyDescent="0.25">
      <c r="A1314" s="1"/>
      <c r="B1314" s="1"/>
      <c r="Q1314" s="1"/>
      <c r="R1314" s="1"/>
      <c r="S1314" s="1"/>
      <c r="U1314" s="1"/>
      <c r="V1314" s="1"/>
      <c r="W1314" s="1"/>
      <c r="X1314" s="1"/>
      <c r="Y1314" s="1"/>
      <c r="Z1314" s="1">
        <f>Table19[[#This Row],[Quantity2]]*Table19[[#This Row],[U Cost]]</f>
        <v>0</v>
      </c>
      <c r="AB1314" s="1"/>
      <c r="AC1314" s="1"/>
      <c r="AD1314" s="1">
        <f t="shared" si="976"/>
        <v>0</v>
      </c>
      <c r="AE1314" s="1"/>
      <c r="AF1314" s="1">
        <f>SUM(Table19[[#This Row],[Total 
Paid]:[Shipping 
Charged]])</f>
        <v>0</v>
      </c>
      <c r="AG1314" s="1"/>
      <c r="AH1314" s="1"/>
      <c r="AI1314" s="1">
        <f t="shared" si="977"/>
        <v>0</v>
      </c>
      <c r="AK1314" s="1"/>
      <c r="AL1314" s="1"/>
      <c r="AM1314" s="1"/>
      <c r="AN1314" s="1"/>
      <c r="AP1314" s="30"/>
      <c r="AQ1314" s="1"/>
      <c r="AR1314" s="1">
        <f t="shared" si="979"/>
        <v>0</v>
      </c>
      <c r="AS1314" s="1"/>
      <c r="AT1314" s="1"/>
      <c r="AU1314" s="2">
        <f t="shared" si="978"/>
        <v>0</v>
      </c>
      <c r="AW1314" s="1"/>
      <c r="AX1314" s="1"/>
      <c r="AY1314" s="1"/>
      <c r="AZ1314" s="2">
        <f t="shared" si="975"/>
        <v>0</v>
      </c>
      <c r="BA1314" s="2">
        <f>SUM(AF1314,AH1314,-AZ1314,-Table19[[#This Row],[Sale Fee]])</f>
        <v>0</v>
      </c>
      <c r="BC1314" s="1"/>
      <c r="BD1314" s="1"/>
      <c r="BE1314" s="1"/>
    </row>
    <row r="1315" spans="1:57" x14ac:dyDescent="0.25">
      <c r="A1315" s="1"/>
      <c r="B1315" s="1"/>
      <c r="Q1315" s="1"/>
      <c r="R1315" s="1"/>
      <c r="S1315" s="1"/>
      <c r="U1315" s="1"/>
      <c r="V1315" s="1"/>
      <c r="W1315" s="1"/>
      <c r="X1315" s="1"/>
      <c r="Y1315" s="1"/>
      <c r="Z1315" s="1">
        <f>Table19[[#This Row],[Quantity2]]*Table19[[#This Row],[U Cost]]</f>
        <v>0</v>
      </c>
      <c r="AB1315" s="1"/>
      <c r="AC1315" s="1"/>
      <c r="AD1315" s="1">
        <f t="shared" si="976"/>
        <v>0</v>
      </c>
      <c r="AE1315" s="1"/>
      <c r="AF1315" s="1">
        <f>SUM(Table19[[#This Row],[Total 
Paid]:[Shipping 
Charged]])</f>
        <v>0</v>
      </c>
      <c r="AG1315" s="1"/>
      <c r="AH1315" s="1"/>
      <c r="AI1315" s="1">
        <f t="shared" si="977"/>
        <v>0</v>
      </c>
      <c r="AK1315" s="1"/>
      <c r="AL1315" s="1"/>
      <c r="AM1315" s="1"/>
      <c r="AN1315" s="1"/>
      <c r="AP1315" s="30"/>
      <c r="AQ1315" s="1"/>
      <c r="AR1315" s="1">
        <f t="shared" si="979"/>
        <v>0</v>
      </c>
      <c r="AS1315" s="1"/>
      <c r="AT1315" s="1"/>
      <c r="AU1315" s="2">
        <f t="shared" si="978"/>
        <v>0</v>
      </c>
      <c r="AW1315" s="1"/>
      <c r="AX1315" s="1"/>
      <c r="AY1315" s="1"/>
      <c r="AZ1315" s="2">
        <f t="shared" si="975"/>
        <v>0</v>
      </c>
      <c r="BA1315" s="2">
        <f>SUM(AF1315,AH1315,-AZ1315,-Table19[[#This Row],[Sale Fee]])</f>
        <v>0</v>
      </c>
      <c r="BC1315" s="1"/>
      <c r="BD1315" s="1"/>
      <c r="BE1315" s="1"/>
    </row>
    <row r="1316" spans="1:57" x14ac:dyDescent="0.25">
      <c r="A1316" s="1"/>
      <c r="B1316" s="1"/>
      <c r="Q1316" s="1"/>
      <c r="R1316" s="1"/>
      <c r="S1316" s="1"/>
      <c r="U1316" s="1"/>
      <c r="V1316" s="1"/>
      <c r="W1316" s="1"/>
      <c r="X1316" s="1"/>
      <c r="Y1316" s="1"/>
      <c r="Z1316" s="1">
        <f>Table19[[#This Row],[Quantity2]]*Table19[[#This Row],[U Cost]]</f>
        <v>0</v>
      </c>
      <c r="AB1316" s="1"/>
      <c r="AC1316" s="1"/>
      <c r="AD1316" s="1">
        <f t="shared" si="976"/>
        <v>0</v>
      </c>
      <c r="AE1316" s="1"/>
      <c r="AF1316" s="1">
        <f>SUM(Table19[[#This Row],[Total 
Paid]:[Shipping 
Charged]])</f>
        <v>0</v>
      </c>
      <c r="AG1316" s="1"/>
      <c r="AH1316" s="1"/>
      <c r="AI1316" s="1">
        <f t="shared" si="977"/>
        <v>0</v>
      </c>
      <c r="AK1316" s="1"/>
      <c r="AL1316" s="1"/>
      <c r="AM1316" s="1"/>
      <c r="AN1316" s="1"/>
      <c r="AP1316" s="30"/>
      <c r="AQ1316" s="1"/>
      <c r="AR1316" s="1">
        <f t="shared" si="979"/>
        <v>0</v>
      </c>
      <c r="AS1316" s="1"/>
      <c r="AT1316" s="1"/>
      <c r="AU1316" s="2">
        <f t="shared" si="978"/>
        <v>0</v>
      </c>
      <c r="AW1316" s="1"/>
      <c r="AX1316" s="1"/>
      <c r="AY1316" s="1"/>
      <c r="AZ1316" s="2">
        <f t="shared" si="975"/>
        <v>0</v>
      </c>
      <c r="BA1316" s="2">
        <f>SUM(AF1316,AH1316,-AZ1316,-Table19[[#This Row],[Sale Fee]])</f>
        <v>0</v>
      </c>
      <c r="BC1316" s="1"/>
      <c r="BD1316" s="1"/>
      <c r="BE1316" s="1"/>
    </row>
    <row r="1317" spans="1:57" x14ac:dyDescent="0.25">
      <c r="A1317" s="1"/>
      <c r="B1317" s="1"/>
      <c r="Q1317" s="1"/>
      <c r="R1317" s="1"/>
      <c r="S1317" s="1"/>
      <c r="U1317" s="1"/>
      <c r="V1317" s="1"/>
      <c r="W1317" s="1"/>
      <c r="X1317" s="1"/>
      <c r="Y1317" s="1"/>
      <c r="Z1317" s="1">
        <f>Table19[[#This Row],[Quantity2]]*Table19[[#This Row],[U Cost]]</f>
        <v>0</v>
      </c>
      <c r="AB1317" s="1"/>
      <c r="AC1317" s="1"/>
      <c r="AD1317" s="1">
        <f t="shared" si="976"/>
        <v>0</v>
      </c>
      <c r="AE1317" s="1"/>
      <c r="AF1317" s="1">
        <f>SUM(Table19[[#This Row],[Total 
Paid]:[Shipping 
Charged]])</f>
        <v>0</v>
      </c>
      <c r="AG1317" s="1"/>
      <c r="AH1317" s="1"/>
      <c r="AI1317" s="1">
        <f t="shared" si="977"/>
        <v>0</v>
      </c>
      <c r="AK1317" s="1"/>
      <c r="AL1317" s="1"/>
      <c r="AM1317" s="1"/>
      <c r="AN1317" s="1"/>
      <c r="AP1317" s="30"/>
      <c r="AQ1317" s="1"/>
      <c r="AR1317" s="1">
        <f t="shared" si="979"/>
        <v>0</v>
      </c>
      <c r="AS1317" s="1"/>
      <c r="AT1317" s="1"/>
      <c r="AU1317" s="2">
        <f t="shared" si="978"/>
        <v>0</v>
      </c>
      <c r="AW1317" s="1"/>
      <c r="AX1317" s="1"/>
      <c r="AY1317" s="1"/>
      <c r="AZ1317" s="2">
        <f t="shared" si="975"/>
        <v>0</v>
      </c>
      <c r="BA1317" s="2">
        <f>SUM(AF1317,AH1317,-AZ1317,-Table19[[#This Row],[Sale Fee]])</f>
        <v>0</v>
      </c>
      <c r="BC1317" s="1"/>
      <c r="BD1317" s="1"/>
      <c r="BE1317" s="1"/>
    </row>
    <row r="1318" spans="1:57" x14ac:dyDescent="0.25">
      <c r="A1318" s="1"/>
      <c r="B1318" s="1"/>
      <c r="Q1318" s="1"/>
      <c r="R1318" s="1"/>
      <c r="S1318" s="1"/>
      <c r="U1318" s="1"/>
      <c r="V1318" s="1"/>
      <c r="W1318" s="1"/>
      <c r="X1318" s="1"/>
      <c r="Y1318" s="1"/>
      <c r="Z1318" s="1">
        <f>Table19[[#This Row],[Quantity2]]*Table19[[#This Row],[U Cost]]</f>
        <v>0</v>
      </c>
      <c r="AB1318" s="1"/>
      <c r="AC1318" s="1"/>
      <c r="AD1318" s="1">
        <f t="shared" si="976"/>
        <v>0</v>
      </c>
      <c r="AE1318" s="1"/>
      <c r="AF1318" s="1">
        <f>SUM(Table19[[#This Row],[Total 
Paid]:[Shipping 
Charged]])</f>
        <v>0</v>
      </c>
      <c r="AG1318" s="1"/>
      <c r="AH1318" s="1"/>
      <c r="AI1318" s="1">
        <f t="shared" si="977"/>
        <v>0</v>
      </c>
      <c r="AK1318" s="1"/>
      <c r="AL1318" s="1"/>
      <c r="AM1318" s="1"/>
      <c r="AN1318" s="1"/>
      <c r="AP1318" s="30"/>
      <c r="AQ1318" s="1"/>
      <c r="AR1318" s="1">
        <f t="shared" si="979"/>
        <v>0</v>
      </c>
      <c r="AS1318" s="1"/>
      <c r="AT1318" s="1"/>
      <c r="AU1318" s="2">
        <f t="shared" si="978"/>
        <v>0</v>
      </c>
      <c r="AW1318" s="1"/>
      <c r="AX1318" s="1"/>
      <c r="AY1318" s="1"/>
      <c r="AZ1318" s="2">
        <f t="shared" si="975"/>
        <v>0</v>
      </c>
      <c r="BA1318" s="2">
        <f>SUM(AF1318,AH1318,-AZ1318,-Table19[[#This Row],[Sale Fee]])</f>
        <v>0</v>
      </c>
      <c r="BC1318" s="1"/>
      <c r="BD1318" s="1"/>
      <c r="BE1318" s="1"/>
    </row>
    <row r="1319" spans="1:57" x14ac:dyDescent="0.25">
      <c r="A1319" s="1"/>
      <c r="B1319" s="1"/>
      <c r="Q1319" s="1"/>
      <c r="R1319" s="1"/>
      <c r="S1319" s="1"/>
      <c r="U1319" s="1"/>
      <c r="V1319" s="1"/>
      <c r="W1319" s="1"/>
      <c r="X1319" s="1"/>
      <c r="Y1319" s="1"/>
      <c r="Z1319" s="1">
        <f>Table19[[#This Row],[Quantity2]]*Table19[[#This Row],[U Cost]]</f>
        <v>0</v>
      </c>
      <c r="AB1319" s="1"/>
      <c r="AC1319" s="1"/>
      <c r="AD1319" s="1">
        <f t="shared" si="976"/>
        <v>0</v>
      </c>
      <c r="AE1319" s="1"/>
      <c r="AF1319" s="1">
        <f>SUM(Table19[[#This Row],[Total 
Paid]:[Shipping 
Charged]])</f>
        <v>0</v>
      </c>
      <c r="AG1319" s="1"/>
      <c r="AH1319" s="1"/>
      <c r="AI1319" s="1">
        <f t="shared" si="977"/>
        <v>0</v>
      </c>
      <c r="AK1319" s="1"/>
      <c r="AL1319" s="1"/>
      <c r="AM1319" s="1"/>
      <c r="AN1319" s="1"/>
      <c r="AP1319" s="30"/>
      <c r="AQ1319" s="1"/>
      <c r="AR1319" s="1">
        <f t="shared" si="979"/>
        <v>0</v>
      </c>
      <c r="AS1319" s="1"/>
      <c r="AT1319" s="1"/>
      <c r="AU1319" s="2">
        <f t="shared" si="978"/>
        <v>0</v>
      </c>
      <c r="AW1319" s="1"/>
      <c r="AX1319" s="1"/>
      <c r="AY1319" s="1"/>
      <c r="AZ1319" s="2">
        <f t="shared" si="975"/>
        <v>0</v>
      </c>
      <c r="BA1319" s="2">
        <f>SUM(AF1319,AH1319,-AZ1319,-Table19[[#This Row],[Sale Fee]])</f>
        <v>0</v>
      </c>
      <c r="BC1319" s="1"/>
      <c r="BD1319" s="1"/>
      <c r="BE1319" s="1"/>
    </row>
    <row r="1320" spans="1:57" x14ac:dyDescent="0.25">
      <c r="A1320" s="1"/>
      <c r="B1320" s="1"/>
      <c r="Q1320" s="1"/>
      <c r="R1320" s="1"/>
      <c r="S1320" s="1"/>
      <c r="U1320" s="1"/>
      <c r="V1320" s="1"/>
      <c r="W1320" s="1"/>
      <c r="X1320" s="1"/>
      <c r="Y1320" s="1"/>
      <c r="Z1320" s="1">
        <f>Table19[[#This Row],[Quantity2]]*Table19[[#This Row],[U Cost]]</f>
        <v>0</v>
      </c>
      <c r="AB1320" s="1"/>
      <c r="AC1320" s="1"/>
      <c r="AD1320" s="1">
        <f t="shared" si="976"/>
        <v>0</v>
      </c>
      <c r="AE1320" s="1"/>
      <c r="AF1320" s="1">
        <f>SUM(Table19[[#This Row],[Total 
Paid]:[Shipping 
Charged]])</f>
        <v>0</v>
      </c>
      <c r="AG1320" s="1"/>
      <c r="AH1320" s="1"/>
      <c r="AI1320" s="1">
        <f t="shared" si="977"/>
        <v>0</v>
      </c>
      <c r="AK1320" s="1"/>
      <c r="AL1320" s="1"/>
      <c r="AM1320" s="1"/>
      <c r="AN1320" s="1"/>
      <c r="AP1320" s="30"/>
      <c r="AQ1320" s="1"/>
      <c r="AR1320" s="1">
        <f t="shared" si="979"/>
        <v>0</v>
      </c>
      <c r="AS1320" s="1"/>
      <c r="AT1320" s="1"/>
      <c r="AU1320" s="2">
        <f t="shared" si="978"/>
        <v>0</v>
      </c>
      <c r="AW1320" s="1"/>
      <c r="AX1320" s="1"/>
      <c r="AY1320" s="1"/>
      <c r="AZ1320" s="2">
        <f t="shared" si="975"/>
        <v>0</v>
      </c>
      <c r="BA1320" s="2">
        <f>SUM(AF1320,AH1320,-AZ1320,-Table19[[#This Row],[Sale Fee]])</f>
        <v>0</v>
      </c>
      <c r="BC1320" s="1"/>
      <c r="BD1320" s="1"/>
      <c r="BE1320" s="1"/>
    </row>
    <row r="1321" spans="1:57" x14ac:dyDescent="0.25">
      <c r="A1321" s="1"/>
      <c r="B1321" s="1"/>
      <c r="Q1321" s="1"/>
      <c r="R1321" s="1"/>
      <c r="S1321" s="1"/>
      <c r="U1321" s="1"/>
      <c r="V1321" s="1"/>
      <c r="W1321" s="1"/>
      <c r="X1321" s="1"/>
      <c r="Y1321" s="1"/>
      <c r="Z1321" s="1">
        <f>Table19[[#This Row],[Quantity2]]*Table19[[#This Row],[U Cost]]</f>
        <v>0</v>
      </c>
      <c r="AB1321" s="1"/>
      <c r="AC1321" s="1"/>
      <c r="AD1321" s="1">
        <f t="shared" si="976"/>
        <v>0</v>
      </c>
      <c r="AE1321" s="1"/>
      <c r="AF1321" s="1">
        <f>SUM(Table19[[#This Row],[Total 
Paid]:[Shipping 
Charged]])</f>
        <v>0</v>
      </c>
      <c r="AG1321" s="1"/>
      <c r="AH1321" s="1"/>
      <c r="AI1321" s="1">
        <f t="shared" si="977"/>
        <v>0</v>
      </c>
      <c r="AK1321" s="1"/>
      <c r="AL1321" s="1"/>
      <c r="AM1321" s="1"/>
      <c r="AN1321" s="1"/>
      <c r="AP1321" s="30"/>
      <c r="AQ1321" s="1"/>
      <c r="AR1321" s="1">
        <f t="shared" si="979"/>
        <v>0</v>
      </c>
      <c r="AS1321" s="1"/>
      <c r="AT1321" s="1"/>
      <c r="AU1321" s="2">
        <f t="shared" si="978"/>
        <v>0</v>
      </c>
      <c r="AW1321" s="1"/>
      <c r="AX1321" s="1"/>
      <c r="AY1321" s="1"/>
      <c r="AZ1321" s="2">
        <f t="shared" si="975"/>
        <v>0</v>
      </c>
      <c r="BA1321" s="2">
        <f>SUM(AF1321,AH1321,-AZ1321,-Table19[[#This Row],[Sale Fee]])</f>
        <v>0</v>
      </c>
      <c r="BC1321" s="1"/>
      <c r="BD1321" s="1"/>
      <c r="BE1321" s="1"/>
    </row>
    <row r="1322" spans="1:57" x14ac:dyDescent="0.25">
      <c r="A1322" s="1"/>
      <c r="B1322" s="1"/>
      <c r="Q1322" s="1"/>
      <c r="R1322" s="1"/>
      <c r="S1322" s="1"/>
      <c r="U1322" s="1"/>
      <c r="V1322" s="1"/>
      <c r="W1322" s="1"/>
      <c r="X1322" s="1"/>
      <c r="Y1322" s="1"/>
      <c r="Z1322" s="1">
        <f>Table19[[#This Row],[Quantity2]]*Table19[[#This Row],[U Cost]]</f>
        <v>0</v>
      </c>
      <c r="AB1322" s="1"/>
      <c r="AC1322" s="1"/>
      <c r="AD1322" s="1">
        <f t="shared" si="976"/>
        <v>0</v>
      </c>
      <c r="AE1322" s="1"/>
      <c r="AF1322" s="1">
        <f>SUM(Table19[[#This Row],[Total 
Paid]:[Shipping 
Charged]])</f>
        <v>0</v>
      </c>
      <c r="AG1322" s="1"/>
      <c r="AH1322" s="1"/>
      <c r="AI1322" s="1">
        <f t="shared" si="977"/>
        <v>0</v>
      </c>
      <c r="AK1322" s="1"/>
      <c r="AL1322" s="1"/>
      <c r="AM1322" s="1"/>
      <c r="AN1322" s="1"/>
      <c r="AP1322" s="30"/>
      <c r="AQ1322" s="1"/>
      <c r="AR1322" s="1">
        <f t="shared" si="979"/>
        <v>0</v>
      </c>
      <c r="AS1322" s="1"/>
      <c r="AT1322" s="1"/>
      <c r="AU1322" s="2">
        <f t="shared" si="978"/>
        <v>0</v>
      </c>
      <c r="AW1322" s="1"/>
      <c r="AX1322" s="1"/>
      <c r="AY1322" s="1"/>
      <c r="AZ1322" s="2">
        <f t="shared" si="975"/>
        <v>0</v>
      </c>
      <c r="BA1322" s="2">
        <f>SUM(AF1322,AH1322,-AZ1322,-Table19[[#This Row],[Sale Fee]])</f>
        <v>0</v>
      </c>
      <c r="BC1322" s="1"/>
      <c r="BD1322" s="1"/>
      <c r="BE1322" s="1"/>
    </row>
    <row r="1323" spans="1:57" x14ac:dyDescent="0.25">
      <c r="A1323" s="1"/>
      <c r="B1323" s="1"/>
      <c r="Q1323" s="1"/>
      <c r="R1323" s="1"/>
      <c r="S1323" s="1"/>
      <c r="U1323" s="1"/>
      <c r="V1323" s="1"/>
      <c r="W1323" s="1"/>
      <c r="X1323" s="1"/>
      <c r="Y1323" s="1"/>
      <c r="Z1323" s="1">
        <f>Table19[[#This Row],[Quantity2]]*Table19[[#This Row],[U Cost]]</f>
        <v>0</v>
      </c>
      <c r="AB1323" s="1"/>
      <c r="AC1323" s="1"/>
      <c r="AD1323" s="1">
        <f t="shared" si="976"/>
        <v>0</v>
      </c>
      <c r="AE1323" s="1"/>
      <c r="AF1323" s="1">
        <f>SUM(Table19[[#This Row],[Total 
Paid]:[Shipping 
Charged]])</f>
        <v>0</v>
      </c>
      <c r="AG1323" s="1"/>
      <c r="AH1323" s="1"/>
      <c r="AI1323" s="1">
        <f t="shared" si="977"/>
        <v>0</v>
      </c>
      <c r="AK1323" s="1"/>
      <c r="AL1323" s="1"/>
      <c r="AM1323" s="1"/>
      <c r="AN1323" s="1"/>
      <c r="AP1323" s="30"/>
      <c r="AQ1323" s="1"/>
      <c r="AR1323" s="1">
        <f t="shared" si="979"/>
        <v>0</v>
      </c>
      <c r="AS1323" s="1"/>
      <c r="AT1323" s="1"/>
      <c r="AU1323" s="2">
        <f t="shared" si="978"/>
        <v>0</v>
      </c>
      <c r="AW1323" s="1"/>
      <c r="AX1323" s="1"/>
      <c r="AY1323" s="1"/>
      <c r="AZ1323" s="2">
        <f t="shared" si="975"/>
        <v>0</v>
      </c>
      <c r="BA1323" s="2">
        <f>SUM(AF1323,AH1323,-AZ1323,-Table19[[#This Row],[Sale Fee]])</f>
        <v>0</v>
      </c>
      <c r="BC1323" s="1"/>
      <c r="BD1323" s="1"/>
      <c r="BE1323" s="1"/>
    </row>
    <row r="1324" spans="1:57" x14ac:dyDescent="0.25">
      <c r="A1324" s="1"/>
      <c r="B1324" s="1"/>
      <c r="Q1324" s="1"/>
      <c r="R1324" s="1"/>
      <c r="S1324" s="1"/>
      <c r="U1324" s="1"/>
      <c r="V1324" s="1"/>
      <c r="W1324" s="1"/>
      <c r="X1324" s="1"/>
      <c r="Y1324" s="1"/>
      <c r="Z1324" s="1">
        <f>Table19[[#This Row],[Quantity2]]*Table19[[#This Row],[U Cost]]</f>
        <v>0</v>
      </c>
      <c r="AB1324" s="1"/>
      <c r="AC1324" s="1"/>
      <c r="AD1324" s="1">
        <f t="shared" si="976"/>
        <v>0</v>
      </c>
      <c r="AE1324" s="1"/>
      <c r="AF1324" s="1">
        <f>SUM(Table19[[#This Row],[Total 
Paid]:[Shipping 
Charged]])</f>
        <v>0</v>
      </c>
      <c r="AG1324" s="1"/>
      <c r="AH1324" s="1"/>
      <c r="AI1324" s="1">
        <f t="shared" si="977"/>
        <v>0</v>
      </c>
      <c r="AK1324" s="1"/>
      <c r="AL1324" s="1"/>
      <c r="AM1324" s="1"/>
      <c r="AN1324" s="1"/>
      <c r="AP1324" s="30"/>
      <c r="AQ1324" s="1"/>
      <c r="AR1324" s="1">
        <f t="shared" si="979"/>
        <v>0</v>
      </c>
      <c r="AS1324" s="1"/>
      <c r="AT1324" s="1"/>
      <c r="AU1324" s="2">
        <f t="shared" si="978"/>
        <v>0</v>
      </c>
      <c r="AW1324" s="1"/>
      <c r="AX1324" s="1"/>
      <c r="AY1324" s="1"/>
      <c r="AZ1324" s="2">
        <f t="shared" si="975"/>
        <v>0</v>
      </c>
      <c r="BA1324" s="2">
        <f>SUM(AF1324,AH1324,-AZ1324,-Table19[[#This Row],[Sale Fee]])</f>
        <v>0</v>
      </c>
      <c r="BC1324" s="1"/>
      <c r="BD1324" s="1"/>
      <c r="BE1324" s="1"/>
    </row>
    <row r="1325" spans="1:57" x14ac:dyDescent="0.25">
      <c r="A1325" s="1"/>
      <c r="B1325" s="1"/>
      <c r="Q1325" s="1"/>
      <c r="R1325" s="1"/>
      <c r="S1325" s="1"/>
      <c r="U1325" s="1"/>
      <c r="V1325" s="1"/>
      <c r="W1325" s="1"/>
      <c r="X1325" s="1"/>
      <c r="Y1325" s="1"/>
      <c r="Z1325" s="1">
        <f>Table19[[#This Row],[Quantity2]]*Table19[[#This Row],[U Cost]]</f>
        <v>0</v>
      </c>
      <c r="AB1325" s="1"/>
      <c r="AC1325" s="1"/>
      <c r="AD1325" s="1">
        <f t="shared" si="976"/>
        <v>0</v>
      </c>
      <c r="AE1325" s="1"/>
      <c r="AF1325" s="1">
        <f>SUM(Table19[[#This Row],[Total 
Paid]:[Shipping 
Charged]])</f>
        <v>0</v>
      </c>
      <c r="AG1325" s="1"/>
      <c r="AH1325" s="1"/>
      <c r="AI1325" s="1">
        <f t="shared" si="977"/>
        <v>0</v>
      </c>
      <c r="AK1325" s="1"/>
      <c r="AL1325" s="1"/>
      <c r="AM1325" s="1"/>
      <c r="AN1325" s="1"/>
      <c r="AP1325" s="30"/>
      <c r="AQ1325" s="1"/>
      <c r="AR1325" s="1">
        <f t="shared" si="979"/>
        <v>0</v>
      </c>
      <c r="AS1325" s="1"/>
      <c r="AT1325" s="1"/>
      <c r="AU1325" s="2">
        <f t="shared" si="978"/>
        <v>0</v>
      </c>
      <c r="AW1325" s="1"/>
      <c r="AX1325" s="1"/>
      <c r="AY1325" s="1"/>
      <c r="AZ1325" s="2">
        <f t="shared" si="975"/>
        <v>0</v>
      </c>
      <c r="BA1325" s="2">
        <f>SUM(AF1325,AH1325,-AZ1325,-Table19[[#This Row],[Sale Fee]])</f>
        <v>0</v>
      </c>
      <c r="BC1325" s="1"/>
      <c r="BD1325" s="1"/>
      <c r="BE1325" s="1"/>
    </row>
    <row r="1326" spans="1:57" x14ac:dyDescent="0.25">
      <c r="A1326" s="1"/>
      <c r="B1326" s="1"/>
      <c r="Q1326" s="1"/>
      <c r="R1326" s="1"/>
      <c r="S1326" s="1"/>
      <c r="U1326" s="1"/>
      <c r="V1326" s="1"/>
      <c r="W1326" s="1"/>
      <c r="X1326" s="1"/>
      <c r="Y1326" s="1"/>
      <c r="Z1326" s="1">
        <f>Table19[[#This Row],[Quantity2]]*Table19[[#This Row],[U Cost]]</f>
        <v>0</v>
      </c>
      <c r="AB1326" s="1"/>
      <c r="AC1326" s="1"/>
      <c r="AD1326" s="1">
        <f t="shared" si="976"/>
        <v>0</v>
      </c>
      <c r="AE1326" s="1"/>
      <c r="AF1326" s="1">
        <f>SUM(Table19[[#This Row],[Total 
Paid]:[Shipping 
Charged]])</f>
        <v>0</v>
      </c>
      <c r="AG1326" s="1"/>
      <c r="AH1326" s="1"/>
      <c r="AI1326" s="1">
        <f t="shared" si="977"/>
        <v>0</v>
      </c>
      <c r="AK1326" s="1"/>
      <c r="AL1326" s="1"/>
      <c r="AM1326" s="1"/>
      <c r="AN1326" s="1"/>
      <c r="AP1326" s="30"/>
      <c r="AQ1326" s="1"/>
      <c r="AR1326" s="1">
        <f t="shared" si="979"/>
        <v>0</v>
      </c>
      <c r="AS1326" s="1"/>
      <c r="AT1326" s="1"/>
      <c r="AU1326" s="2">
        <f t="shared" si="978"/>
        <v>0</v>
      </c>
      <c r="AW1326" s="1"/>
      <c r="AX1326" s="1"/>
      <c r="AY1326" s="1"/>
      <c r="AZ1326" s="2">
        <f t="shared" si="975"/>
        <v>0</v>
      </c>
      <c r="BA1326" s="2">
        <f>SUM(AF1326,AH1326,-AZ1326,-Table19[[#This Row],[Sale Fee]])</f>
        <v>0</v>
      </c>
      <c r="BC1326" s="1"/>
      <c r="BD1326" s="1"/>
      <c r="BE1326" s="1"/>
    </row>
    <row r="1327" spans="1:57" x14ac:dyDescent="0.25">
      <c r="A1327" s="1"/>
      <c r="B1327" s="1"/>
      <c r="Q1327" s="1"/>
      <c r="R1327" s="1"/>
      <c r="S1327" s="1"/>
      <c r="U1327" s="1"/>
      <c r="V1327" s="1"/>
      <c r="W1327" s="1"/>
      <c r="X1327" s="1"/>
      <c r="Y1327" s="1"/>
      <c r="Z1327" s="1">
        <f>Table19[[#This Row],[Quantity2]]*Table19[[#This Row],[U Cost]]</f>
        <v>0</v>
      </c>
      <c r="AB1327" s="1"/>
      <c r="AC1327" s="1"/>
      <c r="AD1327" s="1">
        <f t="shared" si="976"/>
        <v>0</v>
      </c>
      <c r="AE1327" s="1"/>
      <c r="AF1327" s="1">
        <f>SUM(Table19[[#This Row],[Total 
Paid]:[Shipping 
Charged]])</f>
        <v>0</v>
      </c>
      <c r="AG1327" s="1"/>
      <c r="AH1327" s="1"/>
      <c r="AI1327" s="1">
        <f t="shared" si="977"/>
        <v>0</v>
      </c>
      <c r="AK1327" s="1"/>
      <c r="AL1327" s="1"/>
      <c r="AM1327" s="1"/>
      <c r="AN1327" s="1"/>
      <c r="AP1327" s="30"/>
      <c r="AQ1327" s="1"/>
      <c r="AR1327" s="1">
        <f t="shared" si="979"/>
        <v>0</v>
      </c>
      <c r="AS1327" s="1"/>
      <c r="AT1327" s="1"/>
      <c r="AU1327" s="2">
        <f t="shared" si="978"/>
        <v>0</v>
      </c>
      <c r="AW1327" s="1"/>
      <c r="AX1327" s="1"/>
      <c r="AY1327" s="1"/>
      <c r="AZ1327" s="2">
        <f t="shared" si="975"/>
        <v>0</v>
      </c>
      <c r="BA1327" s="2">
        <f>SUM(AF1327,AH1327,-AZ1327,-Table19[[#This Row],[Sale Fee]])</f>
        <v>0</v>
      </c>
      <c r="BC1327" s="1"/>
      <c r="BD1327" s="1"/>
      <c r="BE1327" s="1"/>
    </row>
    <row r="1328" spans="1:57" x14ac:dyDescent="0.25">
      <c r="A1328" s="1"/>
      <c r="B1328" s="1"/>
      <c r="Q1328" s="1"/>
      <c r="R1328" s="1"/>
      <c r="S1328" s="1"/>
      <c r="U1328" s="1"/>
      <c r="V1328" s="1"/>
      <c r="W1328" s="1"/>
      <c r="X1328" s="1"/>
      <c r="Y1328" s="1"/>
      <c r="Z1328" s="1">
        <f>Table19[[#This Row],[Quantity2]]*Table19[[#This Row],[U Cost]]</f>
        <v>0</v>
      </c>
      <c r="AB1328" s="1"/>
      <c r="AC1328" s="1"/>
      <c r="AD1328" s="1">
        <f t="shared" si="976"/>
        <v>0</v>
      </c>
      <c r="AE1328" s="1"/>
      <c r="AF1328" s="1">
        <f>SUM(Table19[[#This Row],[Total 
Paid]:[Shipping 
Charged]])</f>
        <v>0</v>
      </c>
      <c r="AG1328" s="1"/>
      <c r="AH1328" s="1"/>
      <c r="AI1328" s="1">
        <f t="shared" si="977"/>
        <v>0</v>
      </c>
      <c r="AK1328" s="1"/>
      <c r="AL1328" s="1"/>
      <c r="AM1328" s="1"/>
      <c r="AN1328" s="1"/>
      <c r="AP1328" s="30"/>
      <c r="AQ1328" s="1"/>
      <c r="AR1328" s="1">
        <f t="shared" si="979"/>
        <v>0</v>
      </c>
      <c r="AS1328" s="1"/>
      <c r="AT1328" s="1"/>
      <c r="AU1328" s="2">
        <f t="shared" si="978"/>
        <v>0</v>
      </c>
      <c r="AW1328" s="1"/>
      <c r="AX1328" s="1"/>
      <c r="AY1328" s="1"/>
      <c r="AZ1328" s="2">
        <f t="shared" si="975"/>
        <v>0</v>
      </c>
      <c r="BA1328" s="2">
        <f>SUM(AF1328,AH1328,-AZ1328,-Table19[[#This Row],[Sale Fee]])</f>
        <v>0</v>
      </c>
      <c r="BC1328" s="1"/>
      <c r="BD1328" s="1"/>
      <c r="BE1328" s="1"/>
    </row>
    <row r="1329" spans="1:57" x14ac:dyDescent="0.25">
      <c r="A1329" s="1"/>
      <c r="B1329" s="1"/>
      <c r="Q1329" s="1"/>
      <c r="R1329" s="1"/>
      <c r="S1329" s="1"/>
      <c r="U1329" s="1"/>
      <c r="V1329" s="1"/>
      <c r="W1329" s="1"/>
      <c r="X1329" s="1"/>
      <c r="Y1329" s="1"/>
      <c r="Z1329" s="1">
        <f>Table19[[#This Row],[Quantity2]]*Table19[[#This Row],[U Cost]]</f>
        <v>0</v>
      </c>
      <c r="AB1329" s="1"/>
      <c r="AC1329" s="1"/>
      <c r="AD1329" s="1">
        <f t="shared" si="976"/>
        <v>0</v>
      </c>
      <c r="AE1329" s="1"/>
      <c r="AF1329" s="1">
        <f>SUM(Table19[[#This Row],[Total 
Paid]:[Shipping 
Charged]])</f>
        <v>0</v>
      </c>
      <c r="AG1329" s="1"/>
      <c r="AH1329" s="1"/>
      <c r="AI1329" s="1">
        <f t="shared" si="977"/>
        <v>0</v>
      </c>
      <c r="AK1329" s="1"/>
      <c r="AL1329" s="1"/>
      <c r="AM1329" s="1"/>
      <c r="AN1329" s="1"/>
      <c r="AP1329" s="30"/>
      <c r="AQ1329" s="1"/>
      <c r="AR1329" s="1">
        <f t="shared" si="979"/>
        <v>0</v>
      </c>
      <c r="AS1329" s="1"/>
      <c r="AT1329" s="1"/>
      <c r="AU1329" s="2">
        <f t="shared" si="978"/>
        <v>0</v>
      </c>
      <c r="AW1329" s="1"/>
      <c r="AX1329" s="1"/>
      <c r="AY1329" s="1"/>
      <c r="AZ1329" s="2">
        <f t="shared" si="975"/>
        <v>0</v>
      </c>
      <c r="BA1329" s="2">
        <f>SUM(AF1329,AH1329,-AZ1329,-Table19[[#This Row],[Sale Fee]])</f>
        <v>0</v>
      </c>
      <c r="BC1329" s="1"/>
      <c r="BD1329" s="1"/>
      <c r="BE1329" s="1"/>
    </row>
    <row r="1330" spans="1:57" x14ac:dyDescent="0.25">
      <c r="A1330" s="1"/>
      <c r="B1330" s="1"/>
      <c r="Q1330" s="1"/>
      <c r="R1330" s="1"/>
      <c r="S1330" s="1"/>
      <c r="U1330" s="1"/>
      <c r="V1330" s="1"/>
      <c r="W1330" s="1"/>
      <c r="X1330" s="1"/>
      <c r="Y1330" s="1"/>
      <c r="Z1330" s="1">
        <f>Table19[[#This Row],[Quantity2]]*Table19[[#This Row],[U Cost]]</f>
        <v>0</v>
      </c>
      <c r="AB1330" s="1"/>
      <c r="AC1330" s="1"/>
      <c r="AD1330" s="1">
        <f t="shared" si="976"/>
        <v>0</v>
      </c>
      <c r="AE1330" s="1"/>
      <c r="AF1330" s="1">
        <f>SUM(Table19[[#This Row],[Total 
Paid]:[Shipping 
Charged]])</f>
        <v>0</v>
      </c>
      <c r="AG1330" s="1"/>
      <c r="AH1330" s="1"/>
      <c r="AI1330" s="1">
        <f t="shared" si="977"/>
        <v>0</v>
      </c>
      <c r="AK1330" s="1"/>
      <c r="AL1330" s="1"/>
      <c r="AM1330" s="1"/>
      <c r="AN1330" s="1"/>
      <c r="AP1330" s="30"/>
      <c r="AQ1330" s="1"/>
      <c r="AR1330" s="1">
        <f t="shared" si="979"/>
        <v>0</v>
      </c>
      <c r="AS1330" s="1"/>
      <c r="AT1330" s="1"/>
      <c r="AU1330" s="2">
        <f t="shared" si="978"/>
        <v>0</v>
      </c>
      <c r="AW1330" s="1"/>
      <c r="AX1330" s="1"/>
      <c r="AY1330" s="1"/>
      <c r="AZ1330" s="2">
        <f t="shared" si="975"/>
        <v>0</v>
      </c>
      <c r="BA1330" s="2">
        <f>SUM(AF1330,AH1330,-AZ1330,-Table19[[#This Row],[Sale Fee]])</f>
        <v>0</v>
      </c>
      <c r="BC1330" s="1"/>
      <c r="BD1330" s="1"/>
      <c r="BE1330" s="1"/>
    </row>
    <row r="1331" spans="1:57" x14ac:dyDescent="0.25">
      <c r="A1331" s="1"/>
      <c r="B1331" s="1"/>
      <c r="Q1331" s="1"/>
      <c r="R1331" s="1"/>
      <c r="S1331" s="1"/>
      <c r="U1331" s="1"/>
      <c r="V1331" s="1"/>
      <c r="W1331" s="1"/>
      <c r="X1331" s="1"/>
      <c r="Y1331" s="1"/>
      <c r="Z1331" s="1">
        <f>Table19[[#This Row],[Quantity2]]*Table19[[#This Row],[U Cost]]</f>
        <v>0</v>
      </c>
      <c r="AB1331" s="1"/>
      <c r="AC1331" s="1"/>
      <c r="AD1331" s="1">
        <f t="shared" si="976"/>
        <v>0</v>
      </c>
      <c r="AE1331" s="1"/>
      <c r="AF1331" s="1">
        <f>SUM(Table19[[#This Row],[Total 
Paid]:[Shipping 
Charged]])</f>
        <v>0</v>
      </c>
      <c r="AG1331" s="1"/>
      <c r="AH1331" s="1"/>
      <c r="AI1331" s="1">
        <f t="shared" si="977"/>
        <v>0</v>
      </c>
      <c r="AK1331" s="1"/>
      <c r="AL1331" s="1"/>
      <c r="AM1331" s="1"/>
      <c r="AN1331" s="1"/>
      <c r="AP1331" s="30"/>
      <c r="AQ1331" s="1"/>
      <c r="AR1331" s="1">
        <f t="shared" si="979"/>
        <v>0</v>
      </c>
      <c r="AS1331" s="1"/>
      <c r="AT1331" s="1"/>
      <c r="AU1331" s="2">
        <f t="shared" si="978"/>
        <v>0</v>
      </c>
      <c r="AW1331" s="1"/>
      <c r="AX1331" s="1"/>
      <c r="AY1331" s="1"/>
      <c r="AZ1331" s="2">
        <f t="shared" si="975"/>
        <v>0</v>
      </c>
      <c r="BA1331" s="2">
        <f>SUM(AF1331,AH1331,-AZ1331,-Table19[[#This Row],[Sale Fee]])</f>
        <v>0</v>
      </c>
      <c r="BC1331" s="1"/>
      <c r="BD1331" s="1"/>
      <c r="BE1331" s="1"/>
    </row>
    <row r="1332" spans="1:57" x14ac:dyDescent="0.25">
      <c r="A1332" s="1"/>
      <c r="B1332" s="1"/>
      <c r="Q1332" s="1"/>
      <c r="R1332" s="1"/>
      <c r="S1332" s="1"/>
      <c r="U1332" s="1"/>
      <c r="V1332" s="1"/>
      <c r="W1332" s="1"/>
      <c r="X1332" s="1"/>
      <c r="Y1332" s="1"/>
      <c r="Z1332" s="1">
        <f>Table19[[#This Row],[Quantity2]]*Table19[[#This Row],[U Cost]]</f>
        <v>0</v>
      </c>
      <c r="AB1332" s="1"/>
      <c r="AC1332" s="1"/>
      <c r="AD1332" s="1">
        <f t="shared" si="976"/>
        <v>0</v>
      </c>
      <c r="AE1332" s="1"/>
      <c r="AF1332" s="1">
        <f>SUM(Table19[[#This Row],[Total 
Paid]:[Shipping 
Charged]])</f>
        <v>0</v>
      </c>
      <c r="AG1332" s="1"/>
      <c r="AH1332" s="1"/>
      <c r="AI1332" s="1">
        <f t="shared" si="977"/>
        <v>0</v>
      </c>
      <c r="AK1332" s="1"/>
      <c r="AL1332" s="1"/>
      <c r="AM1332" s="1"/>
      <c r="AN1332" s="1"/>
      <c r="AP1332" s="30"/>
      <c r="AQ1332" s="1"/>
      <c r="AR1332" s="1">
        <f t="shared" si="979"/>
        <v>0</v>
      </c>
      <c r="AS1332" s="1"/>
      <c r="AT1332" s="1"/>
      <c r="AU1332" s="2">
        <f t="shared" si="978"/>
        <v>0</v>
      </c>
      <c r="AW1332" s="1"/>
      <c r="AX1332" s="1"/>
      <c r="AY1332" s="1"/>
      <c r="AZ1332" s="2">
        <f t="shared" si="975"/>
        <v>0</v>
      </c>
      <c r="BA1332" s="2">
        <f>SUM(AF1332,AH1332,-AZ1332,-Table19[[#This Row],[Sale Fee]])</f>
        <v>0</v>
      </c>
      <c r="BC1332" s="1"/>
      <c r="BD1332" s="1"/>
      <c r="BE1332" s="1"/>
    </row>
    <row r="1333" spans="1:57" x14ac:dyDescent="0.25">
      <c r="A1333" s="1"/>
      <c r="B1333" s="1"/>
      <c r="Q1333" s="1"/>
      <c r="R1333" s="1"/>
      <c r="S1333" s="1"/>
      <c r="U1333" s="1"/>
      <c r="V1333" s="1"/>
      <c r="W1333" s="1"/>
      <c r="X1333" s="1"/>
      <c r="Y1333" s="1"/>
      <c r="Z1333" s="1">
        <f>Table19[[#This Row],[Quantity2]]*Table19[[#This Row],[U Cost]]</f>
        <v>0</v>
      </c>
      <c r="AB1333" s="1"/>
      <c r="AC1333" s="1"/>
      <c r="AD1333" s="1">
        <f t="shared" si="976"/>
        <v>0</v>
      </c>
      <c r="AE1333" s="1"/>
      <c r="AF1333" s="1">
        <f>SUM(Table19[[#This Row],[Total 
Paid]:[Shipping 
Charged]])</f>
        <v>0</v>
      </c>
      <c r="AG1333" s="1"/>
      <c r="AH1333" s="1"/>
      <c r="AI1333" s="1">
        <f t="shared" si="977"/>
        <v>0</v>
      </c>
      <c r="AK1333" s="1"/>
      <c r="AL1333" s="1"/>
      <c r="AM1333" s="1"/>
      <c r="AN1333" s="1"/>
      <c r="AP1333" s="30"/>
      <c r="AQ1333" s="1"/>
      <c r="AR1333" s="1">
        <f t="shared" si="979"/>
        <v>0</v>
      </c>
      <c r="AS1333" s="1"/>
      <c r="AT1333" s="1"/>
      <c r="AU1333" s="2">
        <f t="shared" si="978"/>
        <v>0</v>
      </c>
      <c r="AW1333" s="1"/>
      <c r="AX1333" s="1"/>
      <c r="AY1333" s="1"/>
      <c r="AZ1333" s="2">
        <f t="shared" si="975"/>
        <v>0</v>
      </c>
      <c r="BA1333" s="2">
        <f>SUM(AF1333,AH1333,-AZ1333,-Table19[[#This Row],[Sale Fee]])</f>
        <v>0</v>
      </c>
      <c r="BC1333" s="1"/>
      <c r="BD1333" s="1"/>
      <c r="BE1333" s="1"/>
    </row>
    <row r="1334" spans="1:57" x14ac:dyDescent="0.25">
      <c r="A1334" s="1"/>
      <c r="B1334" s="1"/>
      <c r="Q1334" s="1"/>
      <c r="R1334" s="1"/>
      <c r="S1334" s="1"/>
      <c r="U1334" s="1"/>
      <c r="V1334" s="1"/>
      <c r="W1334" s="1"/>
      <c r="X1334" s="1"/>
      <c r="Y1334" s="1"/>
      <c r="Z1334" s="1">
        <f>Table19[[#This Row],[Quantity2]]*Table19[[#This Row],[U Cost]]</f>
        <v>0</v>
      </c>
      <c r="AB1334" s="1"/>
      <c r="AC1334" s="1"/>
      <c r="AD1334" s="1">
        <f t="shared" si="976"/>
        <v>0</v>
      </c>
      <c r="AE1334" s="1"/>
      <c r="AF1334" s="1">
        <f>SUM(Table19[[#This Row],[Total 
Paid]:[Shipping 
Charged]])</f>
        <v>0</v>
      </c>
      <c r="AG1334" s="1"/>
      <c r="AH1334" s="1"/>
      <c r="AI1334" s="1">
        <f t="shared" si="977"/>
        <v>0</v>
      </c>
      <c r="AK1334" s="1"/>
      <c r="AL1334" s="1"/>
      <c r="AM1334" s="1"/>
      <c r="AN1334" s="1"/>
      <c r="AP1334" s="30"/>
      <c r="AQ1334" s="1"/>
      <c r="AR1334" s="1">
        <f t="shared" si="979"/>
        <v>0</v>
      </c>
      <c r="AS1334" s="1"/>
      <c r="AT1334" s="1"/>
      <c r="AU1334" s="2">
        <f t="shared" si="978"/>
        <v>0</v>
      </c>
      <c r="AW1334" s="1"/>
      <c r="AX1334" s="1"/>
      <c r="AY1334" s="1"/>
      <c r="AZ1334" s="2">
        <f t="shared" si="975"/>
        <v>0</v>
      </c>
      <c r="BA1334" s="2">
        <f>SUM(AF1334,AH1334,-AZ1334,-Table19[[#This Row],[Sale Fee]])</f>
        <v>0</v>
      </c>
      <c r="BC1334" s="1"/>
      <c r="BD1334" s="1"/>
      <c r="BE1334" s="1"/>
    </row>
    <row r="1335" spans="1:57" x14ac:dyDescent="0.25">
      <c r="A1335" s="1"/>
      <c r="B1335" s="1"/>
      <c r="Q1335" s="1"/>
      <c r="R1335" s="1"/>
      <c r="S1335" s="1"/>
      <c r="U1335" s="1"/>
      <c r="V1335" s="1"/>
      <c r="W1335" s="1"/>
      <c r="X1335" s="1"/>
      <c r="Y1335" s="1"/>
      <c r="Z1335" s="1">
        <f>Table19[[#This Row],[Quantity2]]*Table19[[#This Row],[U Cost]]</f>
        <v>0</v>
      </c>
      <c r="AB1335" s="1"/>
      <c r="AC1335" s="1"/>
      <c r="AD1335" s="1">
        <f t="shared" si="976"/>
        <v>0</v>
      </c>
      <c r="AE1335" s="1"/>
      <c r="AF1335" s="1">
        <f>SUM(Table19[[#This Row],[Total 
Paid]:[Shipping 
Charged]])</f>
        <v>0</v>
      </c>
      <c r="AG1335" s="1"/>
      <c r="AH1335" s="1"/>
      <c r="AI1335" s="1">
        <f t="shared" si="977"/>
        <v>0</v>
      </c>
      <c r="AK1335" s="1"/>
      <c r="AL1335" s="1"/>
      <c r="AM1335" s="1"/>
      <c r="AN1335" s="1"/>
      <c r="AP1335" s="30"/>
      <c r="AQ1335" s="1"/>
      <c r="AR1335" s="1">
        <f t="shared" si="979"/>
        <v>0</v>
      </c>
      <c r="AS1335" s="1"/>
      <c r="AT1335" s="1"/>
      <c r="AU1335" s="2">
        <f t="shared" si="978"/>
        <v>0</v>
      </c>
      <c r="AW1335" s="1"/>
      <c r="AX1335" s="1"/>
      <c r="AY1335" s="1"/>
      <c r="AZ1335" s="2">
        <f t="shared" si="975"/>
        <v>0</v>
      </c>
      <c r="BA1335" s="2">
        <f>SUM(AF1335,AH1335,-AZ1335,-Table19[[#This Row],[Sale Fee]])</f>
        <v>0</v>
      </c>
      <c r="BC1335" s="1"/>
      <c r="BD1335" s="1"/>
      <c r="BE1335" s="1"/>
    </row>
    <row r="1336" spans="1:57" x14ac:dyDescent="0.25">
      <c r="A1336" s="1"/>
      <c r="B1336" s="1"/>
      <c r="Q1336" s="1"/>
      <c r="R1336" s="1"/>
      <c r="S1336" s="1"/>
      <c r="U1336" s="1"/>
      <c r="V1336" s="1"/>
      <c r="W1336" s="1"/>
      <c r="X1336" s="1"/>
      <c r="Y1336" s="1"/>
      <c r="Z1336" s="1">
        <f>Table19[[#This Row],[Quantity2]]*Table19[[#This Row],[U Cost]]</f>
        <v>0</v>
      </c>
      <c r="AB1336" s="1"/>
      <c r="AC1336" s="1"/>
      <c r="AD1336" s="1">
        <f t="shared" si="976"/>
        <v>0</v>
      </c>
      <c r="AE1336" s="1"/>
      <c r="AF1336" s="1">
        <f>SUM(Table19[[#This Row],[Total 
Paid]:[Shipping 
Charged]])</f>
        <v>0</v>
      </c>
      <c r="AG1336" s="1"/>
      <c r="AH1336" s="1"/>
      <c r="AI1336" s="1">
        <f t="shared" si="977"/>
        <v>0</v>
      </c>
      <c r="AK1336" s="1"/>
      <c r="AL1336" s="1"/>
      <c r="AM1336" s="1"/>
      <c r="AN1336" s="1"/>
      <c r="AP1336" s="30"/>
      <c r="AQ1336" s="1"/>
      <c r="AR1336" s="1">
        <f t="shared" si="979"/>
        <v>0</v>
      </c>
      <c r="AS1336" s="1"/>
      <c r="AT1336" s="1"/>
      <c r="AU1336" s="2">
        <f t="shared" si="978"/>
        <v>0</v>
      </c>
      <c r="AW1336" s="1"/>
      <c r="AX1336" s="1"/>
      <c r="AY1336" s="1"/>
      <c r="AZ1336" s="2">
        <f t="shared" si="975"/>
        <v>0</v>
      </c>
      <c r="BA1336" s="2">
        <f>SUM(AF1336,AH1336,-AZ1336,-Table19[[#This Row],[Sale Fee]])</f>
        <v>0</v>
      </c>
      <c r="BC1336" s="1"/>
      <c r="BD1336" s="1"/>
      <c r="BE1336" s="1"/>
    </row>
    <row r="1337" spans="1:57" x14ac:dyDescent="0.25">
      <c r="A1337" s="1"/>
      <c r="B1337" s="1"/>
      <c r="Q1337" s="1"/>
      <c r="R1337" s="1"/>
      <c r="S1337" s="1"/>
      <c r="U1337" s="1"/>
      <c r="V1337" s="1"/>
      <c r="W1337" s="1"/>
      <c r="X1337" s="1"/>
      <c r="Y1337" s="1"/>
      <c r="Z1337" s="1">
        <f>Table19[[#This Row],[Quantity2]]*Table19[[#This Row],[U Cost]]</f>
        <v>0</v>
      </c>
      <c r="AB1337" s="1"/>
      <c r="AC1337" s="1"/>
      <c r="AD1337" s="1">
        <f t="shared" si="976"/>
        <v>0</v>
      </c>
      <c r="AE1337" s="1"/>
      <c r="AF1337" s="1">
        <f>SUM(Table19[[#This Row],[Total 
Paid]:[Shipping 
Charged]])</f>
        <v>0</v>
      </c>
      <c r="AG1337" s="1"/>
      <c r="AH1337" s="1"/>
      <c r="AI1337" s="1">
        <f t="shared" si="977"/>
        <v>0</v>
      </c>
      <c r="AK1337" s="1"/>
      <c r="AL1337" s="1"/>
      <c r="AM1337" s="1"/>
      <c r="AN1337" s="1"/>
      <c r="AP1337" s="30"/>
      <c r="AQ1337" s="1"/>
      <c r="AR1337" s="1">
        <f t="shared" si="979"/>
        <v>0</v>
      </c>
      <c r="AS1337" s="1"/>
      <c r="AT1337" s="1"/>
      <c r="AU1337" s="2">
        <f t="shared" si="978"/>
        <v>0</v>
      </c>
      <c r="AW1337" s="1"/>
      <c r="AX1337" s="1"/>
      <c r="AY1337" s="1"/>
      <c r="AZ1337" s="2">
        <f t="shared" si="975"/>
        <v>0</v>
      </c>
      <c r="BA1337" s="2">
        <f>SUM(AF1337,AH1337,-AZ1337,-Table19[[#This Row],[Sale Fee]])</f>
        <v>0</v>
      </c>
      <c r="BC1337" s="1"/>
      <c r="BD1337" s="1"/>
      <c r="BE1337" s="1"/>
    </row>
    <row r="1338" spans="1:57" x14ac:dyDescent="0.25">
      <c r="A1338" s="1"/>
      <c r="B1338" s="1"/>
      <c r="Q1338" s="1"/>
      <c r="R1338" s="1"/>
      <c r="S1338" s="1"/>
      <c r="U1338" s="1"/>
      <c r="V1338" s="1"/>
      <c r="W1338" s="1"/>
      <c r="X1338" s="1"/>
      <c r="Y1338" s="1"/>
      <c r="Z1338" s="1">
        <f>Table19[[#This Row],[Quantity2]]*Table19[[#This Row],[U Cost]]</f>
        <v>0</v>
      </c>
      <c r="AB1338" s="1"/>
      <c r="AC1338" s="1"/>
      <c r="AD1338" s="1">
        <f t="shared" si="976"/>
        <v>0</v>
      </c>
      <c r="AE1338" s="1"/>
      <c r="AF1338" s="1">
        <f>SUM(Table19[[#This Row],[Total 
Paid]:[Shipping 
Charged]])</f>
        <v>0</v>
      </c>
      <c r="AG1338" s="1"/>
      <c r="AH1338" s="1"/>
      <c r="AI1338" s="1">
        <f t="shared" si="977"/>
        <v>0</v>
      </c>
      <c r="AK1338" s="1"/>
      <c r="AL1338" s="1"/>
      <c r="AM1338" s="1"/>
      <c r="AN1338" s="1"/>
      <c r="AP1338" s="30"/>
      <c r="AQ1338" s="1"/>
      <c r="AR1338" s="1">
        <f t="shared" si="979"/>
        <v>0</v>
      </c>
      <c r="AS1338" s="1"/>
      <c r="AT1338" s="1"/>
      <c r="AU1338" s="2">
        <f t="shared" si="978"/>
        <v>0</v>
      </c>
      <c r="AW1338" s="1"/>
      <c r="AX1338" s="1"/>
      <c r="AY1338" s="1"/>
      <c r="AZ1338" s="2">
        <f t="shared" si="975"/>
        <v>0</v>
      </c>
      <c r="BA1338" s="2">
        <f>SUM(AF1338,AH1338,-AZ1338,-Table19[[#This Row],[Sale Fee]])</f>
        <v>0</v>
      </c>
      <c r="BC1338" s="1"/>
      <c r="BD1338" s="1"/>
      <c r="BE1338" s="1"/>
    </row>
    <row r="1339" spans="1:57" x14ac:dyDescent="0.25">
      <c r="A1339" s="1"/>
      <c r="B1339" s="1"/>
      <c r="Q1339" s="1"/>
      <c r="R1339" s="1"/>
      <c r="S1339" s="1"/>
      <c r="U1339" s="1"/>
      <c r="V1339" s="1"/>
      <c r="W1339" s="1"/>
      <c r="X1339" s="1"/>
      <c r="Y1339" s="1"/>
      <c r="Z1339" s="1">
        <f>Table19[[#This Row],[Quantity2]]*Table19[[#This Row],[U Cost]]</f>
        <v>0</v>
      </c>
      <c r="AB1339" s="1"/>
      <c r="AC1339" s="1"/>
      <c r="AD1339" s="1">
        <f t="shared" si="976"/>
        <v>0</v>
      </c>
      <c r="AE1339" s="1"/>
      <c r="AF1339" s="1">
        <f>SUM(Table19[[#This Row],[Total 
Paid]:[Shipping 
Charged]])</f>
        <v>0</v>
      </c>
      <c r="AG1339" s="1"/>
      <c r="AH1339" s="1"/>
      <c r="AI1339" s="1">
        <f t="shared" si="977"/>
        <v>0</v>
      </c>
      <c r="AK1339" s="1"/>
      <c r="AL1339" s="1"/>
      <c r="AM1339" s="1"/>
      <c r="AN1339" s="1"/>
      <c r="AP1339" s="30"/>
      <c r="AQ1339" s="1"/>
      <c r="AR1339" s="1">
        <f t="shared" si="979"/>
        <v>0</v>
      </c>
      <c r="AS1339" s="1"/>
      <c r="AT1339" s="1"/>
      <c r="AU1339" s="2">
        <f t="shared" si="978"/>
        <v>0</v>
      </c>
      <c r="AW1339" s="1"/>
      <c r="AX1339" s="1"/>
      <c r="AY1339" s="1"/>
      <c r="AZ1339" s="2">
        <f t="shared" si="975"/>
        <v>0</v>
      </c>
      <c r="BA1339" s="2">
        <f>SUM(AF1339,AH1339,-AZ1339,-Table19[[#This Row],[Sale Fee]])</f>
        <v>0</v>
      </c>
      <c r="BC1339" s="1"/>
      <c r="BD1339" s="1"/>
      <c r="BE1339" s="1"/>
    </row>
    <row r="1340" spans="1:57" x14ac:dyDescent="0.25">
      <c r="A1340" s="1"/>
      <c r="B1340" s="1"/>
      <c r="Q1340" s="1"/>
      <c r="R1340" s="1"/>
      <c r="S1340" s="1"/>
      <c r="U1340" s="1"/>
      <c r="V1340" s="1"/>
      <c r="W1340" s="1"/>
      <c r="X1340" s="1"/>
      <c r="Y1340" s="1"/>
      <c r="Z1340" s="1">
        <f>Table19[[#This Row],[Quantity2]]*Table19[[#This Row],[U Cost]]</f>
        <v>0</v>
      </c>
      <c r="AB1340" s="1"/>
      <c r="AC1340" s="1"/>
      <c r="AD1340" s="1">
        <f t="shared" si="976"/>
        <v>0</v>
      </c>
      <c r="AE1340" s="1"/>
      <c r="AF1340" s="1">
        <f>SUM(Table19[[#This Row],[Total 
Paid]:[Shipping 
Charged]])</f>
        <v>0</v>
      </c>
      <c r="AG1340" s="1"/>
      <c r="AH1340" s="1"/>
      <c r="AI1340" s="1">
        <f t="shared" si="977"/>
        <v>0</v>
      </c>
      <c r="AK1340" s="1"/>
      <c r="AL1340" s="1"/>
      <c r="AM1340" s="1"/>
      <c r="AN1340" s="1"/>
      <c r="AP1340" s="30"/>
      <c r="AQ1340" s="1"/>
      <c r="AR1340" s="1">
        <f t="shared" si="979"/>
        <v>0</v>
      </c>
      <c r="AS1340" s="1"/>
      <c r="AT1340" s="1"/>
      <c r="AU1340" s="2">
        <f t="shared" si="978"/>
        <v>0</v>
      </c>
      <c r="AW1340" s="1"/>
      <c r="AX1340" s="1"/>
      <c r="AY1340" s="1"/>
      <c r="AZ1340" s="2">
        <f t="shared" si="975"/>
        <v>0</v>
      </c>
      <c r="BA1340" s="2">
        <f>SUM(AF1340,AH1340,-AZ1340,-Table19[[#This Row],[Sale Fee]])</f>
        <v>0</v>
      </c>
      <c r="BC1340" s="1"/>
      <c r="BD1340" s="1"/>
      <c r="BE1340" s="1"/>
    </row>
    <row r="1341" spans="1:57" x14ac:dyDescent="0.25">
      <c r="A1341" s="1"/>
      <c r="B1341" s="1"/>
      <c r="Q1341" s="1"/>
      <c r="R1341" s="1"/>
      <c r="S1341" s="1"/>
      <c r="U1341" s="1"/>
      <c r="V1341" s="1"/>
      <c r="W1341" s="1"/>
      <c r="X1341" s="1"/>
      <c r="Y1341" s="1"/>
      <c r="Z1341" s="1">
        <f>Table19[[#This Row],[Quantity2]]*Table19[[#This Row],[U Cost]]</f>
        <v>0</v>
      </c>
      <c r="AB1341" s="1"/>
      <c r="AC1341" s="1"/>
      <c r="AD1341" s="1">
        <f t="shared" si="976"/>
        <v>0</v>
      </c>
      <c r="AE1341" s="1"/>
      <c r="AF1341" s="1">
        <f>SUM(Table19[[#This Row],[Total 
Paid]:[Shipping 
Charged]])</f>
        <v>0</v>
      </c>
      <c r="AG1341" s="1"/>
      <c r="AH1341" s="1"/>
      <c r="AI1341" s="1">
        <f t="shared" si="977"/>
        <v>0</v>
      </c>
      <c r="AK1341" s="1"/>
      <c r="AL1341" s="1"/>
      <c r="AM1341" s="1"/>
      <c r="AN1341" s="1"/>
      <c r="AP1341" s="30"/>
      <c r="AQ1341" s="1"/>
      <c r="AR1341" s="1">
        <f t="shared" si="979"/>
        <v>0</v>
      </c>
      <c r="AS1341" s="1"/>
      <c r="AT1341" s="1"/>
      <c r="AU1341" s="2">
        <f t="shared" si="978"/>
        <v>0</v>
      </c>
      <c r="AW1341" s="1"/>
      <c r="AX1341" s="1"/>
      <c r="AY1341" s="1"/>
      <c r="AZ1341" s="2">
        <f t="shared" si="975"/>
        <v>0</v>
      </c>
      <c r="BA1341" s="2">
        <f>SUM(AF1341,AH1341,-AZ1341,-Table19[[#This Row],[Sale Fee]])</f>
        <v>0</v>
      </c>
      <c r="BC1341" s="1"/>
      <c r="BD1341" s="1"/>
      <c r="BE1341" s="1"/>
    </row>
    <row r="1342" spans="1:57" x14ac:dyDescent="0.25">
      <c r="A1342" s="1"/>
      <c r="B1342" s="1"/>
      <c r="Q1342" s="1"/>
      <c r="R1342" s="1"/>
      <c r="S1342" s="1"/>
      <c r="U1342" s="1"/>
      <c r="V1342" s="1"/>
      <c r="W1342" s="1"/>
      <c r="X1342" s="1"/>
      <c r="Y1342" s="1"/>
      <c r="Z1342" s="1">
        <f>Table19[[#This Row],[Quantity2]]*Table19[[#This Row],[U Cost]]</f>
        <v>0</v>
      </c>
      <c r="AB1342" s="1"/>
      <c r="AC1342" s="1"/>
      <c r="AD1342" s="1">
        <f t="shared" si="976"/>
        <v>0</v>
      </c>
      <c r="AE1342" s="1"/>
      <c r="AF1342" s="1">
        <f>SUM(Table19[[#This Row],[Total 
Paid]:[Shipping 
Charged]])</f>
        <v>0</v>
      </c>
      <c r="AG1342" s="1"/>
      <c r="AH1342" s="1"/>
      <c r="AI1342" s="1">
        <f t="shared" si="977"/>
        <v>0</v>
      </c>
      <c r="AK1342" s="1"/>
      <c r="AL1342" s="1"/>
      <c r="AM1342" s="1"/>
      <c r="AN1342" s="1"/>
      <c r="AP1342" s="30"/>
      <c r="AQ1342" s="1"/>
      <c r="AR1342" s="1">
        <f t="shared" si="979"/>
        <v>0</v>
      </c>
      <c r="AS1342" s="1"/>
      <c r="AT1342" s="1"/>
      <c r="AU1342" s="2">
        <f t="shared" si="978"/>
        <v>0</v>
      </c>
      <c r="AW1342" s="1"/>
      <c r="AX1342" s="1"/>
      <c r="AY1342" s="1"/>
      <c r="AZ1342" s="2">
        <f t="shared" si="975"/>
        <v>0</v>
      </c>
      <c r="BA1342" s="2">
        <f>SUM(AF1342,AH1342,-AZ1342,-Table19[[#This Row],[Sale Fee]])</f>
        <v>0</v>
      </c>
      <c r="BC1342" s="1"/>
      <c r="BD1342" s="1"/>
      <c r="BE1342" s="1"/>
    </row>
    <row r="1343" spans="1:57" x14ac:dyDescent="0.25">
      <c r="A1343" s="1"/>
      <c r="B1343" s="1"/>
      <c r="Q1343" s="1"/>
      <c r="R1343" s="1"/>
      <c r="S1343" s="1"/>
      <c r="U1343" s="1"/>
      <c r="V1343" s="1"/>
      <c r="W1343" s="1"/>
      <c r="X1343" s="1"/>
      <c r="Y1343" s="1"/>
      <c r="Z1343" s="1">
        <f>Table19[[#This Row],[Quantity2]]*Table19[[#This Row],[U Cost]]</f>
        <v>0</v>
      </c>
      <c r="AB1343" s="1"/>
      <c r="AC1343" s="1"/>
      <c r="AD1343" s="1">
        <f t="shared" si="976"/>
        <v>0</v>
      </c>
      <c r="AE1343" s="1"/>
      <c r="AF1343" s="1">
        <f>SUM(Table19[[#This Row],[Total 
Paid]:[Shipping 
Charged]])</f>
        <v>0</v>
      </c>
      <c r="AG1343" s="1"/>
      <c r="AH1343" s="1"/>
      <c r="AI1343" s="1">
        <f t="shared" si="977"/>
        <v>0</v>
      </c>
      <c r="AK1343" s="1"/>
      <c r="AL1343" s="1"/>
      <c r="AM1343" s="1"/>
      <c r="AN1343" s="1"/>
      <c r="AP1343" s="30"/>
      <c r="AQ1343" s="1"/>
      <c r="AR1343" s="1">
        <f t="shared" si="979"/>
        <v>0</v>
      </c>
      <c r="AS1343" s="1"/>
      <c r="AT1343" s="1"/>
      <c r="AU1343" s="2">
        <f t="shared" si="978"/>
        <v>0</v>
      </c>
      <c r="AW1343" s="1"/>
      <c r="AX1343" s="1"/>
      <c r="AY1343" s="1"/>
      <c r="AZ1343" s="2">
        <f t="shared" si="975"/>
        <v>0</v>
      </c>
      <c r="BA1343" s="2">
        <f>SUM(AF1343,AH1343,-AZ1343,-Table19[[#This Row],[Sale Fee]])</f>
        <v>0</v>
      </c>
      <c r="BC1343" s="1"/>
      <c r="BD1343" s="1"/>
      <c r="BE1343" s="1"/>
    </row>
    <row r="1344" spans="1:57" x14ac:dyDescent="0.25">
      <c r="A1344" s="1"/>
      <c r="B1344" s="1"/>
      <c r="Q1344" s="1"/>
      <c r="R1344" s="1"/>
      <c r="S1344" s="1"/>
      <c r="U1344" s="1"/>
      <c r="V1344" s="1"/>
      <c r="W1344" s="1"/>
      <c r="X1344" s="1"/>
      <c r="Y1344" s="1"/>
      <c r="Z1344" s="1">
        <f>Table19[[#This Row],[Quantity2]]*Table19[[#This Row],[U Cost]]</f>
        <v>0</v>
      </c>
      <c r="AB1344" s="1"/>
      <c r="AC1344" s="1"/>
      <c r="AD1344" s="1">
        <f t="shared" si="976"/>
        <v>0</v>
      </c>
      <c r="AE1344" s="1"/>
      <c r="AF1344" s="1">
        <f>SUM(Table19[[#This Row],[Total 
Paid]:[Shipping 
Charged]])</f>
        <v>0</v>
      </c>
      <c r="AG1344" s="1"/>
      <c r="AH1344" s="1"/>
      <c r="AI1344" s="1">
        <f t="shared" si="977"/>
        <v>0</v>
      </c>
      <c r="AK1344" s="1"/>
      <c r="AL1344" s="1"/>
      <c r="AM1344" s="1"/>
      <c r="AN1344" s="1"/>
      <c r="AP1344" s="30"/>
      <c r="AQ1344" s="1"/>
      <c r="AR1344" s="1">
        <f t="shared" si="979"/>
        <v>0</v>
      </c>
      <c r="AS1344" s="1"/>
      <c r="AT1344" s="1"/>
      <c r="AU1344" s="2">
        <f t="shared" si="978"/>
        <v>0</v>
      </c>
      <c r="AW1344" s="1"/>
      <c r="AX1344" s="1"/>
      <c r="AY1344" s="1"/>
      <c r="AZ1344" s="2">
        <f t="shared" si="975"/>
        <v>0</v>
      </c>
      <c r="BA1344" s="2">
        <f>SUM(AF1344,AH1344,-AZ1344,-Table19[[#This Row],[Sale Fee]])</f>
        <v>0</v>
      </c>
      <c r="BC1344" s="1"/>
      <c r="BD1344" s="1"/>
      <c r="BE1344" s="1"/>
    </row>
    <row r="1345" spans="1:57" x14ac:dyDescent="0.25">
      <c r="A1345" s="1"/>
      <c r="B1345" s="1"/>
      <c r="Q1345" s="1"/>
      <c r="R1345" s="1"/>
      <c r="S1345" s="1"/>
      <c r="U1345" s="1"/>
      <c r="V1345" s="1"/>
      <c r="W1345" s="1"/>
      <c r="X1345" s="1"/>
      <c r="Y1345" s="1"/>
      <c r="Z1345" s="1">
        <f>Table19[[#This Row],[Quantity2]]*Table19[[#This Row],[U Cost]]</f>
        <v>0</v>
      </c>
      <c r="AB1345" s="1"/>
      <c r="AC1345" s="1"/>
      <c r="AD1345" s="1">
        <f t="shared" si="976"/>
        <v>0</v>
      </c>
      <c r="AE1345" s="1"/>
      <c r="AF1345" s="1">
        <f>SUM(Table19[[#This Row],[Total 
Paid]:[Shipping 
Charged]])</f>
        <v>0</v>
      </c>
      <c r="AG1345" s="1"/>
      <c r="AH1345" s="1"/>
      <c r="AI1345" s="1">
        <f t="shared" si="977"/>
        <v>0</v>
      </c>
      <c r="AK1345" s="1"/>
      <c r="AL1345" s="1"/>
      <c r="AM1345" s="1"/>
      <c r="AN1345" s="1"/>
      <c r="AP1345" s="30"/>
      <c r="AQ1345" s="1"/>
      <c r="AR1345" s="1">
        <f t="shared" si="979"/>
        <v>0</v>
      </c>
      <c r="AS1345" s="1"/>
      <c r="AT1345" s="1"/>
      <c r="AU1345" s="2">
        <f t="shared" si="978"/>
        <v>0</v>
      </c>
      <c r="AW1345" s="1"/>
      <c r="AX1345" s="1"/>
      <c r="AY1345" s="1"/>
      <c r="AZ1345" s="2">
        <f t="shared" si="975"/>
        <v>0</v>
      </c>
      <c r="BA1345" s="2">
        <f>SUM(AF1345,AH1345,-AZ1345,-Table19[[#This Row],[Sale Fee]])</f>
        <v>0</v>
      </c>
      <c r="BC1345" s="1"/>
      <c r="BD1345" s="1"/>
      <c r="BE1345" s="1"/>
    </row>
    <row r="1346" spans="1:57" x14ac:dyDescent="0.25">
      <c r="A1346" s="1"/>
      <c r="B1346" s="1"/>
      <c r="Q1346" s="1"/>
      <c r="R1346" s="1"/>
      <c r="S1346" s="1"/>
      <c r="U1346" s="1"/>
      <c r="V1346" s="1"/>
      <c r="W1346" s="1"/>
      <c r="X1346" s="1"/>
      <c r="Y1346" s="1"/>
      <c r="Z1346" s="1">
        <f>Table19[[#This Row],[Quantity2]]*Table19[[#This Row],[U Cost]]</f>
        <v>0</v>
      </c>
      <c r="AB1346" s="1"/>
      <c r="AC1346" s="1"/>
      <c r="AD1346" s="1">
        <f t="shared" si="976"/>
        <v>0</v>
      </c>
      <c r="AE1346" s="1"/>
      <c r="AF1346" s="1">
        <f>SUM(Table19[[#This Row],[Total 
Paid]:[Shipping 
Charged]])</f>
        <v>0</v>
      </c>
      <c r="AG1346" s="1"/>
      <c r="AH1346" s="1"/>
      <c r="AI1346" s="1">
        <f t="shared" si="977"/>
        <v>0</v>
      </c>
      <c r="AK1346" s="1"/>
      <c r="AL1346" s="1"/>
      <c r="AM1346" s="1"/>
      <c r="AN1346" s="1"/>
      <c r="AP1346" s="30"/>
      <c r="AQ1346" s="1"/>
      <c r="AR1346" s="1">
        <f t="shared" si="979"/>
        <v>0</v>
      </c>
      <c r="AS1346" s="1"/>
      <c r="AT1346" s="1"/>
      <c r="AU1346" s="2">
        <f t="shared" si="978"/>
        <v>0</v>
      </c>
      <c r="AW1346" s="1"/>
      <c r="AX1346" s="1"/>
      <c r="AY1346" s="1"/>
      <c r="AZ1346" s="2">
        <f t="shared" si="975"/>
        <v>0</v>
      </c>
      <c r="BA1346" s="2">
        <f>SUM(AF1346,AH1346,-AZ1346,-Table19[[#This Row],[Sale Fee]])</f>
        <v>0</v>
      </c>
      <c r="BC1346" s="1"/>
      <c r="BD1346" s="1"/>
      <c r="BE1346" s="1"/>
    </row>
    <row r="1347" spans="1:57" x14ac:dyDescent="0.25">
      <c r="A1347" s="1"/>
      <c r="B1347" s="1"/>
      <c r="Q1347" s="1"/>
      <c r="R1347" s="1"/>
      <c r="S1347" s="1"/>
      <c r="U1347" s="1"/>
      <c r="V1347" s="1"/>
      <c r="W1347" s="1"/>
      <c r="X1347" s="1"/>
      <c r="Y1347" s="1"/>
      <c r="Z1347" s="1">
        <f>Table19[[#This Row],[Quantity2]]*Table19[[#This Row],[U Cost]]</f>
        <v>0</v>
      </c>
      <c r="AB1347" s="1"/>
      <c r="AC1347" s="1"/>
      <c r="AD1347" s="1">
        <f t="shared" si="976"/>
        <v>0</v>
      </c>
      <c r="AE1347" s="1"/>
      <c r="AF1347" s="1">
        <f>SUM(Table19[[#This Row],[Total 
Paid]:[Shipping 
Charged]])</f>
        <v>0</v>
      </c>
      <c r="AG1347" s="1"/>
      <c r="AH1347" s="1"/>
      <c r="AI1347" s="1">
        <f t="shared" si="977"/>
        <v>0</v>
      </c>
      <c r="AK1347" s="1"/>
      <c r="AL1347" s="1"/>
      <c r="AM1347" s="1"/>
      <c r="AN1347" s="1"/>
      <c r="AP1347" s="30"/>
      <c r="AQ1347" s="1"/>
      <c r="AR1347" s="1">
        <f t="shared" si="979"/>
        <v>0</v>
      </c>
      <c r="AS1347" s="1"/>
      <c r="AT1347" s="1"/>
      <c r="AU1347" s="2">
        <f t="shared" si="978"/>
        <v>0</v>
      </c>
      <c r="AW1347" s="1"/>
      <c r="AX1347" s="1"/>
      <c r="AY1347" s="1"/>
      <c r="AZ1347" s="2">
        <f t="shared" si="975"/>
        <v>0</v>
      </c>
      <c r="BA1347" s="2">
        <f>SUM(AF1347,AH1347,-AZ1347,-Table19[[#This Row],[Sale Fee]])</f>
        <v>0</v>
      </c>
      <c r="BC1347" s="1"/>
      <c r="BD1347" s="1"/>
      <c r="BE1347" s="1"/>
    </row>
    <row r="1348" spans="1:57" x14ac:dyDescent="0.25">
      <c r="A1348" s="1"/>
      <c r="B1348" s="1"/>
      <c r="Q1348" s="1"/>
      <c r="R1348" s="1"/>
      <c r="S1348" s="1"/>
      <c r="U1348" s="1"/>
      <c r="V1348" s="1"/>
      <c r="W1348" s="1"/>
      <c r="X1348" s="1"/>
      <c r="Y1348" s="1"/>
      <c r="Z1348" s="1">
        <f>Table19[[#This Row],[Quantity2]]*Table19[[#This Row],[U Cost]]</f>
        <v>0</v>
      </c>
      <c r="AB1348" s="1"/>
      <c r="AC1348" s="1"/>
      <c r="AD1348" s="1">
        <f t="shared" si="976"/>
        <v>0</v>
      </c>
      <c r="AE1348" s="1"/>
      <c r="AF1348" s="1">
        <f>SUM(Table19[[#This Row],[Total 
Paid]:[Shipping 
Charged]])</f>
        <v>0</v>
      </c>
      <c r="AG1348" s="1"/>
      <c r="AH1348" s="1"/>
      <c r="AI1348" s="1">
        <f t="shared" si="977"/>
        <v>0</v>
      </c>
      <c r="AK1348" s="1"/>
      <c r="AL1348" s="1"/>
      <c r="AM1348" s="1"/>
      <c r="AN1348" s="1"/>
      <c r="AP1348" s="30"/>
      <c r="AQ1348" s="1"/>
      <c r="AR1348" s="1">
        <f t="shared" si="979"/>
        <v>0</v>
      </c>
      <c r="AS1348" s="1"/>
      <c r="AT1348" s="1"/>
      <c r="AU1348" s="2">
        <f t="shared" si="978"/>
        <v>0</v>
      </c>
      <c r="AW1348" s="1"/>
      <c r="AX1348" s="1"/>
      <c r="AY1348" s="1"/>
      <c r="AZ1348" s="2">
        <f t="shared" si="975"/>
        <v>0</v>
      </c>
      <c r="BA1348" s="2">
        <f>SUM(AF1348,AH1348,-AZ1348,-Table19[[#This Row],[Sale Fee]])</f>
        <v>0</v>
      </c>
      <c r="BC1348" s="1"/>
      <c r="BD1348" s="1"/>
      <c r="BE1348" s="1"/>
    </row>
    <row r="1349" spans="1:57" x14ac:dyDescent="0.25">
      <c r="A1349" s="1"/>
      <c r="B1349" s="1"/>
      <c r="Q1349" s="1"/>
      <c r="R1349" s="1"/>
      <c r="S1349" s="1"/>
      <c r="U1349" s="1"/>
      <c r="V1349" s="1"/>
      <c r="W1349" s="1"/>
      <c r="X1349" s="1"/>
      <c r="Y1349" s="1"/>
      <c r="Z1349" s="1">
        <f>Table19[[#This Row],[Quantity2]]*Table19[[#This Row],[U Cost]]</f>
        <v>0</v>
      </c>
      <c r="AB1349" s="1"/>
      <c r="AC1349" s="1"/>
      <c r="AD1349" s="1">
        <f t="shared" si="976"/>
        <v>0</v>
      </c>
      <c r="AE1349" s="1"/>
      <c r="AF1349" s="1">
        <f>SUM(Table19[[#This Row],[Total 
Paid]:[Shipping 
Charged]])</f>
        <v>0</v>
      </c>
      <c r="AG1349" s="1"/>
      <c r="AH1349" s="1"/>
      <c r="AI1349" s="1">
        <f t="shared" si="977"/>
        <v>0</v>
      </c>
      <c r="AK1349" s="1"/>
      <c r="AL1349" s="1"/>
      <c r="AM1349" s="1"/>
      <c r="AN1349" s="1"/>
      <c r="AP1349" s="30"/>
      <c r="AQ1349" s="1"/>
      <c r="AR1349" s="1">
        <f t="shared" si="979"/>
        <v>0</v>
      </c>
      <c r="AS1349" s="1"/>
      <c r="AT1349" s="1"/>
      <c r="AU1349" s="2">
        <f t="shared" si="978"/>
        <v>0</v>
      </c>
      <c r="AW1349" s="1"/>
      <c r="AX1349" s="1"/>
      <c r="AY1349" s="1"/>
      <c r="AZ1349" s="2">
        <f t="shared" si="975"/>
        <v>0</v>
      </c>
      <c r="BA1349" s="2">
        <f>SUM(AF1349,AH1349,-AZ1349,-Table19[[#This Row],[Sale Fee]])</f>
        <v>0</v>
      </c>
      <c r="BC1349" s="1"/>
      <c r="BD1349" s="1"/>
      <c r="BE1349" s="1"/>
    </row>
    <row r="1350" spans="1:57" x14ac:dyDescent="0.25">
      <c r="A1350" s="1"/>
      <c r="B1350" s="1"/>
      <c r="Q1350" s="1"/>
      <c r="R1350" s="1"/>
      <c r="S1350" s="1"/>
      <c r="U1350" s="1"/>
      <c r="V1350" s="1"/>
      <c r="W1350" s="1"/>
      <c r="X1350" s="1"/>
      <c r="Y1350" s="1"/>
      <c r="Z1350" s="1">
        <f>Table19[[#This Row],[Quantity2]]*Table19[[#This Row],[U Cost]]</f>
        <v>0</v>
      </c>
      <c r="AB1350" s="1"/>
      <c r="AC1350" s="1"/>
      <c r="AD1350" s="1">
        <f t="shared" si="976"/>
        <v>0</v>
      </c>
      <c r="AE1350" s="1"/>
      <c r="AF1350" s="1">
        <f>SUM(Table19[[#This Row],[Total 
Paid]:[Shipping 
Charged]])</f>
        <v>0</v>
      </c>
      <c r="AG1350" s="1"/>
      <c r="AH1350" s="1"/>
      <c r="AI1350" s="1">
        <f t="shared" si="977"/>
        <v>0</v>
      </c>
      <c r="AK1350" s="1"/>
      <c r="AL1350" s="1"/>
      <c r="AM1350" s="1"/>
      <c r="AN1350" s="1"/>
      <c r="AP1350" s="30"/>
      <c r="AQ1350" s="1"/>
      <c r="AR1350" s="1">
        <f t="shared" si="979"/>
        <v>0</v>
      </c>
      <c r="AS1350" s="1"/>
      <c r="AT1350" s="1"/>
      <c r="AU1350" s="2">
        <f t="shared" si="978"/>
        <v>0</v>
      </c>
      <c r="AW1350" s="1"/>
      <c r="AX1350" s="1"/>
      <c r="AY1350" s="1"/>
      <c r="AZ1350" s="2">
        <f t="shared" si="975"/>
        <v>0</v>
      </c>
      <c r="BA1350" s="2">
        <f>SUM(AF1350,AH1350,-AZ1350,-Table19[[#This Row],[Sale Fee]])</f>
        <v>0</v>
      </c>
      <c r="BC1350" s="1"/>
      <c r="BD1350" s="1"/>
      <c r="BE1350" s="1"/>
    </row>
    <row r="1351" spans="1:57" x14ac:dyDescent="0.25">
      <c r="A1351" s="1"/>
      <c r="B1351" s="1"/>
      <c r="Q1351" s="1"/>
      <c r="R1351" s="1"/>
      <c r="S1351" s="1"/>
      <c r="U1351" s="1"/>
      <c r="V1351" s="1"/>
      <c r="W1351" s="1"/>
      <c r="X1351" s="1"/>
      <c r="Y1351" s="1"/>
      <c r="Z1351" s="1">
        <f>Table19[[#This Row],[Quantity2]]*Table19[[#This Row],[U Cost]]</f>
        <v>0</v>
      </c>
      <c r="AB1351" s="1"/>
      <c r="AC1351" s="1"/>
      <c r="AD1351" s="1">
        <f t="shared" si="976"/>
        <v>0</v>
      </c>
      <c r="AE1351" s="1"/>
      <c r="AF1351" s="1">
        <f>SUM(Table19[[#This Row],[Total 
Paid]:[Shipping 
Charged]])</f>
        <v>0</v>
      </c>
      <c r="AG1351" s="1"/>
      <c r="AH1351" s="1"/>
      <c r="AI1351" s="1">
        <f t="shared" si="977"/>
        <v>0</v>
      </c>
      <c r="AK1351" s="1"/>
      <c r="AL1351" s="1"/>
      <c r="AM1351" s="1"/>
      <c r="AN1351" s="1"/>
      <c r="AP1351" s="30"/>
      <c r="AQ1351" s="1"/>
      <c r="AR1351" s="1">
        <f t="shared" si="979"/>
        <v>0</v>
      </c>
      <c r="AS1351" s="1"/>
      <c r="AT1351" s="1"/>
      <c r="AU1351" s="2">
        <f t="shared" si="978"/>
        <v>0</v>
      </c>
      <c r="AW1351" s="1"/>
      <c r="AX1351" s="1"/>
      <c r="AY1351" s="1"/>
      <c r="AZ1351" s="2">
        <f t="shared" si="975"/>
        <v>0</v>
      </c>
      <c r="BA1351" s="2">
        <f>SUM(AF1351,AH1351,-AZ1351,-Table19[[#This Row],[Sale Fee]])</f>
        <v>0</v>
      </c>
      <c r="BC1351" s="1"/>
      <c r="BD1351" s="1"/>
      <c r="BE1351" s="1"/>
    </row>
    <row r="1352" spans="1:57" x14ac:dyDescent="0.25">
      <c r="A1352" s="1"/>
      <c r="B1352" s="1"/>
      <c r="Q1352" s="1"/>
      <c r="R1352" s="1"/>
      <c r="S1352" s="1"/>
      <c r="U1352" s="1"/>
      <c r="V1352" s="1"/>
      <c r="W1352" s="1"/>
      <c r="X1352" s="1"/>
      <c r="Y1352" s="1"/>
      <c r="Z1352" s="1">
        <f>Table19[[#This Row],[Quantity2]]*Table19[[#This Row],[U Cost]]</f>
        <v>0</v>
      </c>
      <c r="AB1352" s="1"/>
      <c r="AC1352" s="1"/>
      <c r="AD1352" s="1">
        <f t="shared" si="976"/>
        <v>0</v>
      </c>
      <c r="AE1352" s="1"/>
      <c r="AF1352" s="1">
        <f>SUM(Table19[[#This Row],[Total 
Paid]:[Shipping 
Charged]])</f>
        <v>0</v>
      </c>
      <c r="AG1352" s="1"/>
      <c r="AH1352" s="1"/>
      <c r="AI1352" s="1">
        <f t="shared" si="977"/>
        <v>0</v>
      </c>
      <c r="AK1352" s="1"/>
      <c r="AL1352" s="1"/>
      <c r="AM1352" s="1"/>
      <c r="AN1352" s="1"/>
      <c r="AP1352" s="30"/>
      <c r="AQ1352" s="1"/>
      <c r="AR1352" s="1">
        <f t="shared" si="979"/>
        <v>0</v>
      </c>
      <c r="AS1352" s="1"/>
      <c r="AT1352" s="1"/>
      <c r="AU1352" s="2">
        <f t="shared" si="978"/>
        <v>0</v>
      </c>
      <c r="AW1352" s="1"/>
      <c r="AX1352" s="1"/>
      <c r="AY1352" s="1"/>
      <c r="AZ1352" s="2">
        <f t="shared" si="975"/>
        <v>0</v>
      </c>
      <c r="BA1352" s="2">
        <f>SUM(AF1352,AH1352,-AZ1352,-Table19[[#This Row],[Sale Fee]])</f>
        <v>0</v>
      </c>
      <c r="BC1352" s="1"/>
      <c r="BD1352" s="1"/>
      <c r="BE1352" s="1"/>
    </row>
    <row r="1353" spans="1:57" x14ac:dyDescent="0.25">
      <c r="A1353" s="1"/>
      <c r="B1353" s="1"/>
      <c r="Q1353" s="1"/>
      <c r="R1353" s="1"/>
      <c r="S1353" s="1"/>
      <c r="U1353" s="1"/>
      <c r="V1353" s="1"/>
      <c r="W1353" s="1"/>
      <c r="X1353" s="1"/>
      <c r="Y1353" s="1"/>
      <c r="Z1353" s="1">
        <f>Table19[[#This Row],[Quantity2]]*Table19[[#This Row],[U Cost]]</f>
        <v>0</v>
      </c>
      <c r="AB1353" s="1"/>
      <c r="AC1353" s="1"/>
      <c r="AD1353" s="1">
        <f t="shared" si="976"/>
        <v>0</v>
      </c>
      <c r="AE1353" s="1"/>
      <c r="AF1353" s="1">
        <f>SUM(Table19[[#This Row],[Total 
Paid]:[Shipping 
Charged]])</f>
        <v>0</v>
      </c>
      <c r="AG1353" s="1"/>
      <c r="AH1353" s="1"/>
      <c r="AI1353" s="1">
        <f t="shared" si="977"/>
        <v>0</v>
      </c>
      <c r="AK1353" s="1"/>
      <c r="AL1353" s="1"/>
      <c r="AM1353" s="1"/>
      <c r="AN1353" s="1"/>
      <c r="AP1353" s="30"/>
      <c r="AQ1353" s="1"/>
      <c r="AR1353" s="1">
        <f t="shared" si="979"/>
        <v>0</v>
      </c>
      <c r="AS1353" s="1"/>
      <c r="AT1353" s="1"/>
      <c r="AU1353" s="2">
        <f t="shared" si="978"/>
        <v>0</v>
      </c>
      <c r="AW1353" s="1"/>
      <c r="AX1353" s="1"/>
      <c r="AY1353" s="1"/>
      <c r="AZ1353" s="2">
        <f t="shared" si="975"/>
        <v>0</v>
      </c>
      <c r="BA1353" s="2">
        <f>SUM(AF1353,AH1353,-AZ1353,-Table19[[#This Row],[Sale Fee]])</f>
        <v>0</v>
      </c>
      <c r="BC1353" s="1"/>
      <c r="BD1353" s="1"/>
      <c r="BE1353" s="1"/>
    </row>
    <row r="1354" spans="1:57" x14ac:dyDescent="0.25">
      <c r="A1354" s="1"/>
      <c r="B1354" s="1"/>
      <c r="Q1354" s="1"/>
      <c r="R1354" s="1"/>
      <c r="S1354" s="1"/>
      <c r="U1354" s="1"/>
      <c r="V1354" s="1"/>
      <c r="W1354" s="1"/>
      <c r="X1354" s="1"/>
      <c r="Y1354" s="1"/>
      <c r="Z1354" s="1">
        <f>Table19[[#This Row],[Quantity2]]*Table19[[#This Row],[U Cost]]</f>
        <v>0</v>
      </c>
      <c r="AB1354" s="1"/>
      <c r="AC1354" s="1"/>
      <c r="AD1354" s="1">
        <f t="shared" si="976"/>
        <v>0</v>
      </c>
      <c r="AE1354" s="1"/>
      <c r="AF1354" s="1">
        <f>SUM(Table19[[#This Row],[Total 
Paid]:[Shipping 
Charged]])</f>
        <v>0</v>
      </c>
      <c r="AG1354" s="1"/>
      <c r="AH1354" s="1"/>
      <c r="AI1354" s="1">
        <f t="shared" si="977"/>
        <v>0</v>
      </c>
      <c r="AK1354" s="1"/>
      <c r="AL1354" s="1"/>
      <c r="AM1354" s="1"/>
      <c r="AN1354" s="1"/>
      <c r="AP1354" s="30"/>
      <c r="AQ1354" s="1"/>
      <c r="AR1354" s="1">
        <f t="shared" si="979"/>
        <v>0</v>
      </c>
      <c r="AS1354" s="1"/>
      <c r="AT1354" s="1"/>
      <c r="AU1354" s="2">
        <f t="shared" si="978"/>
        <v>0</v>
      </c>
      <c r="AW1354" s="1"/>
      <c r="AX1354" s="1"/>
      <c r="AY1354" s="1"/>
      <c r="AZ1354" s="2">
        <f t="shared" si="975"/>
        <v>0</v>
      </c>
      <c r="BA1354" s="2">
        <f>SUM(AF1354,AH1354,-AZ1354,-Table19[[#This Row],[Sale Fee]])</f>
        <v>0</v>
      </c>
      <c r="BC1354" s="1"/>
      <c r="BD1354" s="1"/>
      <c r="BE1354" s="1"/>
    </row>
    <row r="1355" spans="1:57" x14ac:dyDescent="0.25">
      <c r="A1355" s="1"/>
      <c r="B1355" s="1"/>
      <c r="Q1355" s="1"/>
      <c r="R1355" s="1"/>
      <c r="S1355" s="1"/>
      <c r="U1355" s="1"/>
      <c r="V1355" s="1"/>
      <c r="W1355" s="1"/>
      <c r="X1355" s="1"/>
      <c r="Y1355" s="1"/>
      <c r="Z1355" s="1">
        <f>Table19[[#This Row],[Quantity2]]*Table19[[#This Row],[U Cost]]</f>
        <v>0</v>
      </c>
      <c r="AB1355" s="1"/>
      <c r="AC1355" s="1"/>
      <c r="AD1355" s="1">
        <f t="shared" si="976"/>
        <v>0</v>
      </c>
      <c r="AE1355" s="1"/>
      <c r="AF1355" s="1">
        <f>SUM(Table19[[#This Row],[Total 
Paid]:[Shipping 
Charged]])</f>
        <v>0</v>
      </c>
      <c r="AG1355" s="1"/>
      <c r="AH1355" s="1"/>
      <c r="AI1355" s="1">
        <f t="shared" si="977"/>
        <v>0</v>
      </c>
      <c r="AK1355" s="1"/>
      <c r="AL1355" s="1"/>
      <c r="AM1355" s="1"/>
      <c r="AN1355" s="1"/>
      <c r="AP1355" s="30"/>
      <c r="AQ1355" s="1"/>
      <c r="AR1355" s="1">
        <f t="shared" si="979"/>
        <v>0</v>
      </c>
      <c r="AS1355" s="1"/>
      <c r="AT1355" s="1"/>
      <c r="AU1355" s="2">
        <f t="shared" si="978"/>
        <v>0</v>
      </c>
      <c r="AW1355" s="1"/>
      <c r="AX1355" s="1"/>
      <c r="AY1355" s="1"/>
      <c r="AZ1355" s="2">
        <f t="shared" si="975"/>
        <v>0</v>
      </c>
      <c r="BA1355" s="2">
        <f>SUM(AF1355,AH1355,-AZ1355,-Table19[[#This Row],[Sale Fee]])</f>
        <v>0</v>
      </c>
      <c r="BC1355" s="1"/>
      <c r="BD1355" s="1"/>
      <c r="BE1355" s="1"/>
    </row>
    <row r="1356" spans="1:57" x14ac:dyDescent="0.25">
      <c r="A1356" s="1"/>
      <c r="B1356" s="1"/>
      <c r="Q1356" s="1"/>
      <c r="R1356" s="1"/>
      <c r="S1356" s="1"/>
      <c r="U1356" s="1"/>
      <c r="V1356" s="1"/>
      <c r="W1356" s="1"/>
      <c r="X1356" s="1"/>
      <c r="Y1356" s="1"/>
      <c r="Z1356" s="1">
        <f>Table19[[#This Row],[Quantity2]]*Table19[[#This Row],[U Cost]]</f>
        <v>0</v>
      </c>
      <c r="AB1356" s="1"/>
      <c r="AC1356" s="1"/>
      <c r="AD1356" s="1">
        <f t="shared" si="976"/>
        <v>0</v>
      </c>
      <c r="AE1356" s="1"/>
      <c r="AF1356" s="1">
        <f>SUM(Table19[[#This Row],[Total 
Paid]:[Shipping 
Charged]])</f>
        <v>0</v>
      </c>
      <c r="AG1356" s="1"/>
      <c r="AH1356" s="1"/>
      <c r="AI1356" s="1">
        <f t="shared" si="977"/>
        <v>0</v>
      </c>
      <c r="AK1356" s="1"/>
      <c r="AL1356" s="1"/>
      <c r="AM1356" s="1"/>
      <c r="AN1356" s="1"/>
      <c r="AP1356" s="30"/>
      <c r="AQ1356" s="1"/>
      <c r="AR1356" s="1">
        <f t="shared" si="979"/>
        <v>0</v>
      </c>
      <c r="AS1356" s="1"/>
      <c r="AT1356" s="1"/>
      <c r="AU1356" s="2">
        <f t="shared" si="978"/>
        <v>0</v>
      </c>
      <c r="AW1356" s="1"/>
      <c r="AX1356" s="1"/>
      <c r="AY1356" s="1"/>
      <c r="AZ1356" s="2">
        <f t="shared" si="975"/>
        <v>0</v>
      </c>
      <c r="BA1356" s="2">
        <f>SUM(AF1356,AH1356,-AZ1356,-Table19[[#This Row],[Sale Fee]])</f>
        <v>0</v>
      </c>
      <c r="BC1356" s="1"/>
      <c r="BD1356" s="1"/>
      <c r="BE1356" s="1"/>
    </row>
    <row r="1357" spans="1:57" x14ac:dyDescent="0.25">
      <c r="A1357" s="1"/>
      <c r="B1357" s="1"/>
      <c r="Q1357" s="1"/>
      <c r="R1357" s="1"/>
      <c r="S1357" s="1"/>
      <c r="U1357" s="1"/>
      <c r="V1357" s="1"/>
      <c r="W1357" s="1"/>
      <c r="X1357" s="1"/>
      <c r="Y1357" s="1"/>
      <c r="Z1357" s="1">
        <f>Table19[[#This Row],[Quantity2]]*Table19[[#This Row],[U Cost]]</f>
        <v>0</v>
      </c>
      <c r="AB1357" s="1"/>
      <c r="AC1357" s="1"/>
      <c r="AD1357" s="1">
        <f t="shared" si="976"/>
        <v>0</v>
      </c>
      <c r="AE1357" s="1"/>
      <c r="AF1357" s="1">
        <f>SUM(Table19[[#This Row],[Total 
Paid]:[Shipping 
Charged]])</f>
        <v>0</v>
      </c>
      <c r="AG1357" s="1"/>
      <c r="AH1357" s="1"/>
      <c r="AI1357" s="1">
        <f t="shared" si="977"/>
        <v>0</v>
      </c>
      <c r="AK1357" s="1"/>
      <c r="AL1357" s="1"/>
      <c r="AM1357" s="1"/>
      <c r="AN1357" s="1"/>
      <c r="AP1357" s="30"/>
      <c r="AQ1357" s="1"/>
      <c r="AR1357" s="1">
        <f t="shared" si="979"/>
        <v>0</v>
      </c>
      <c r="AS1357" s="1"/>
      <c r="AT1357" s="1"/>
      <c r="AU1357" s="2">
        <f t="shared" si="978"/>
        <v>0</v>
      </c>
      <c r="AW1357" s="1"/>
      <c r="AX1357" s="1"/>
      <c r="AY1357" s="1"/>
      <c r="AZ1357" s="2">
        <f t="shared" si="975"/>
        <v>0</v>
      </c>
      <c r="BA1357" s="2">
        <f>SUM(AF1357,AH1357,-AZ1357,-Table19[[#This Row],[Sale Fee]])</f>
        <v>0</v>
      </c>
      <c r="BC1357" s="1"/>
      <c r="BD1357" s="1"/>
      <c r="BE1357" s="1"/>
    </row>
    <row r="1358" spans="1:57" x14ac:dyDescent="0.25">
      <c r="A1358" s="1"/>
      <c r="B1358" s="1"/>
      <c r="Q1358" s="1"/>
      <c r="R1358" s="1"/>
      <c r="S1358" s="1"/>
      <c r="U1358" s="1"/>
      <c r="V1358" s="1"/>
      <c r="W1358" s="1"/>
      <c r="X1358" s="1"/>
      <c r="Y1358" s="1"/>
      <c r="Z1358" s="1">
        <f>Table19[[#This Row],[Quantity2]]*Table19[[#This Row],[U Cost]]</f>
        <v>0</v>
      </c>
      <c r="AB1358" s="1"/>
      <c r="AC1358" s="1"/>
      <c r="AD1358" s="1">
        <f t="shared" si="976"/>
        <v>0</v>
      </c>
      <c r="AE1358" s="1"/>
      <c r="AF1358" s="1">
        <f>SUM(Table19[[#This Row],[Total 
Paid]:[Shipping 
Charged]])</f>
        <v>0</v>
      </c>
      <c r="AG1358" s="1"/>
      <c r="AH1358" s="1"/>
      <c r="AI1358" s="1">
        <f t="shared" si="977"/>
        <v>0</v>
      </c>
      <c r="AK1358" s="1"/>
      <c r="AL1358" s="1"/>
      <c r="AM1358" s="1"/>
      <c r="AN1358" s="1"/>
      <c r="AP1358" s="30"/>
      <c r="AQ1358" s="1"/>
      <c r="AR1358" s="1">
        <f t="shared" si="979"/>
        <v>0</v>
      </c>
      <c r="AS1358" s="1"/>
      <c r="AT1358" s="1"/>
      <c r="AU1358" s="2">
        <f t="shared" si="978"/>
        <v>0</v>
      </c>
      <c r="AW1358" s="1"/>
      <c r="AX1358" s="1"/>
      <c r="AY1358" s="1"/>
      <c r="AZ1358" s="2">
        <f t="shared" si="975"/>
        <v>0</v>
      </c>
      <c r="BA1358" s="2">
        <f>SUM(AF1358,AH1358,-AZ1358,-Table19[[#This Row],[Sale Fee]])</f>
        <v>0</v>
      </c>
      <c r="BC1358" s="1"/>
      <c r="BD1358" s="1"/>
      <c r="BE1358" s="1"/>
    </row>
    <row r="1359" spans="1:57" x14ac:dyDescent="0.25">
      <c r="A1359" s="1"/>
      <c r="B1359" s="1"/>
      <c r="Q1359" s="1"/>
      <c r="R1359" s="1"/>
      <c r="S1359" s="1"/>
      <c r="U1359" s="1"/>
      <c r="V1359" s="1"/>
      <c r="W1359" s="1"/>
      <c r="X1359" s="1"/>
      <c r="Y1359" s="1"/>
      <c r="Z1359" s="1">
        <f>Table19[[#This Row],[Quantity2]]*Table19[[#This Row],[U Cost]]</f>
        <v>0</v>
      </c>
      <c r="AB1359" s="1"/>
      <c r="AC1359" s="1"/>
      <c r="AD1359" s="1">
        <f t="shared" si="976"/>
        <v>0</v>
      </c>
      <c r="AE1359" s="1"/>
      <c r="AF1359" s="1">
        <f>SUM(Table19[[#This Row],[Total 
Paid]:[Shipping 
Charged]])</f>
        <v>0</v>
      </c>
      <c r="AG1359" s="1"/>
      <c r="AH1359" s="1"/>
      <c r="AI1359" s="1">
        <f t="shared" si="977"/>
        <v>0</v>
      </c>
      <c r="AK1359" s="1"/>
      <c r="AL1359" s="1"/>
      <c r="AM1359" s="1"/>
      <c r="AN1359" s="1"/>
      <c r="AP1359" s="30"/>
      <c r="AQ1359" s="1"/>
      <c r="AR1359" s="1">
        <f t="shared" si="979"/>
        <v>0</v>
      </c>
      <c r="AS1359" s="1"/>
      <c r="AT1359" s="1"/>
      <c r="AU1359" s="2">
        <f t="shared" si="978"/>
        <v>0</v>
      </c>
      <c r="AW1359" s="1"/>
      <c r="AX1359" s="1"/>
      <c r="AY1359" s="1"/>
      <c r="AZ1359" s="2">
        <f t="shared" si="975"/>
        <v>0</v>
      </c>
      <c r="BA1359" s="2">
        <f>SUM(AF1359,AH1359,-AZ1359,-Table19[[#This Row],[Sale Fee]])</f>
        <v>0</v>
      </c>
      <c r="BC1359" s="1"/>
      <c r="BD1359" s="1"/>
      <c r="BE1359" s="1"/>
    </row>
    <row r="1360" spans="1:57" x14ac:dyDescent="0.25">
      <c r="A1360" s="1"/>
      <c r="B1360" s="1"/>
      <c r="Q1360" s="1"/>
      <c r="R1360" s="1"/>
      <c r="S1360" s="1"/>
      <c r="U1360" s="1"/>
      <c r="V1360" s="1"/>
      <c r="W1360" s="1"/>
      <c r="X1360" s="1"/>
      <c r="Y1360" s="1"/>
      <c r="Z1360" s="1">
        <f>Table19[[#This Row],[Quantity2]]*Table19[[#This Row],[U Cost]]</f>
        <v>0</v>
      </c>
      <c r="AB1360" s="1"/>
      <c r="AC1360" s="1"/>
      <c r="AD1360" s="1">
        <f t="shared" si="976"/>
        <v>0</v>
      </c>
      <c r="AE1360" s="1"/>
      <c r="AF1360" s="1">
        <f>SUM(Table19[[#This Row],[Total 
Paid]:[Shipping 
Charged]])</f>
        <v>0</v>
      </c>
      <c r="AG1360" s="1"/>
      <c r="AH1360" s="1"/>
      <c r="AI1360" s="1">
        <f t="shared" si="977"/>
        <v>0</v>
      </c>
      <c r="AK1360" s="1"/>
      <c r="AL1360" s="1"/>
      <c r="AM1360" s="1"/>
      <c r="AN1360" s="1"/>
      <c r="AP1360" s="30"/>
      <c r="AQ1360" s="1"/>
      <c r="AR1360" s="1">
        <f t="shared" si="979"/>
        <v>0</v>
      </c>
      <c r="AS1360" s="1"/>
      <c r="AT1360" s="1"/>
      <c r="AU1360" s="2">
        <f t="shared" si="978"/>
        <v>0</v>
      </c>
      <c r="AW1360" s="1"/>
      <c r="AX1360" s="1"/>
      <c r="AY1360" s="1"/>
      <c r="AZ1360" s="2">
        <f t="shared" si="975"/>
        <v>0</v>
      </c>
      <c r="BA1360" s="2">
        <f>SUM(AF1360,AH1360,-AZ1360,-Table19[[#This Row],[Sale Fee]])</f>
        <v>0</v>
      </c>
      <c r="BC1360" s="1"/>
      <c r="BD1360" s="1"/>
      <c r="BE1360" s="1"/>
    </row>
    <row r="1361" spans="1:57" x14ac:dyDescent="0.25">
      <c r="A1361" s="1"/>
      <c r="B1361" s="1"/>
      <c r="Q1361" s="1"/>
      <c r="R1361" s="1"/>
      <c r="S1361" s="1"/>
      <c r="U1361" s="1"/>
      <c r="V1361" s="1"/>
      <c r="W1361" s="1"/>
      <c r="X1361" s="1"/>
      <c r="Y1361" s="1"/>
      <c r="Z1361" s="1">
        <f>Table19[[#This Row],[Quantity2]]*Table19[[#This Row],[U Cost]]</f>
        <v>0</v>
      </c>
      <c r="AB1361" s="1"/>
      <c r="AC1361" s="1"/>
      <c r="AD1361" s="1">
        <f t="shared" si="976"/>
        <v>0</v>
      </c>
      <c r="AE1361" s="1"/>
      <c r="AF1361" s="1">
        <f>SUM(Table19[[#This Row],[Total 
Paid]:[Shipping 
Charged]])</f>
        <v>0</v>
      </c>
      <c r="AG1361" s="1"/>
      <c r="AH1361" s="1"/>
      <c r="AI1361" s="1">
        <f t="shared" si="977"/>
        <v>0</v>
      </c>
      <c r="AK1361" s="1"/>
      <c r="AL1361" s="1"/>
      <c r="AM1361" s="1"/>
      <c r="AN1361" s="1"/>
      <c r="AP1361" s="30"/>
      <c r="AQ1361" s="1"/>
      <c r="AR1361" s="1">
        <f t="shared" si="979"/>
        <v>0</v>
      </c>
      <c r="AS1361" s="1"/>
      <c r="AT1361" s="1"/>
      <c r="AU1361" s="2">
        <f t="shared" si="978"/>
        <v>0</v>
      </c>
      <c r="AW1361" s="1"/>
      <c r="AX1361" s="1"/>
      <c r="AY1361" s="1"/>
      <c r="AZ1361" s="2">
        <f t="shared" si="975"/>
        <v>0</v>
      </c>
      <c r="BA1361" s="2">
        <f>SUM(AF1361,AH1361,-AZ1361,-Table19[[#This Row],[Sale Fee]])</f>
        <v>0</v>
      </c>
      <c r="BC1361" s="1"/>
      <c r="BD1361" s="1"/>
      <c r="BE1361" s="1"/>
    </row>
    <row r="1362" spans="1:57" x14ac:dyDescent="0.25">
      <c r="A1362" s="1"/>
      <c r="B1362" s="1"/>
      <c r="Q1362" s="1"/>
      <c r="R1362" s="1"/>
      <c r="S1362" s="1"/>
      <c r="U1362" s="1"/>
      <c r="V1362" s="1"/>
      <c r="W1362" s="1"/>
      <c r="X1362" s="1"/>
      <c r="Y1362" s="1"/>
      <c r="Z1362" s="1">
        <f>Table19[[#This Row],[Quantity2]]*Table19[[#This Row],[U Cost]]</f>
        <v>0</v>
      </c>
      <c r="AB1362" s="1"/>
      <c r="AC1362" s="1"/>
      <c r="AD1362" s="1">
        <f t="shared" si="976"/>
        <v>0</v>
      </c>
      <c r="AE1362" s="1"/>
      <c r="AF1362" s="1">
        <f>SUM(Table19[[#This Row],[Total 
Paid]:[Shipping 
Charged]])</f>
        <v>0</v>
      </c>
      <c r="AG1362" s="1"/>
      <c r="AH1362" s="1"/>
      <c r="AI1362" s="1">
        <f t="shared" si="977"/>
        <v>0</v>
      </c>
      <c r="AK1362" s="1"/>
      <c r="AL1362" s="1"/>
      <c r="AM1362" s="1"/>
      <c r="AN1362" s="1"/>
      <c r="AP1362" s="30"/>
      <c r="AQ1362" s="1"/>
      <c r="AR1362" s="1">
        <f t="shared" si="979"/>
        <v>0</v>
      </c>
      <c r="AS1362" s="1"/>
      <c r="AT1362" s="1"/>
      <c r="AU1362" s="2">
        <f t="shared" si="978"/>
        <v>0</v>
      </c>
      <c r="AW1362" s="1"/>
      <c r="AX1362" s="1"/>
      <c r="AY1362" s="1"/>
      <c r="AZ1362" s="2">
        <f t="shared" ref="AZ1362:AZ1414" si="980">SUM(AU1362,AW1362,AX1362,AY1362)</f>
        <v>0</v>
      </c>
      <c r="BA1362" s="2">
        <f>SUM(AF1362,AH1362,-AZ1362,-Table19[[#This Row],[Sale Fee]])</f>
        <v>0</v>
      </c>
      <c r="BC1362" s="1"/>
      <c r="BD1362" s="1"/>
      <c r="BE1362" s="1"/>
    </row>
    <row r="1363" spans="1:57" x14ac:dyDescent="0.25">
      <c r="A1363" s="1"/>
      <c r="B1363" s="1"/>
      <c r="Q1363" s="1"/>
      <c r="R1363" s="1"/>
      <c r="S1363" s="1"/>
      <c r="U1363" s="1"/>
      <c r="V1363" s="1"/>
      <c r="W1363" s="1"/>
      <c r="X1363" s="1"/>
      <c r="Y1363" s="1"/>
      <c r="Z1363" s="1">
        <f>Table19[[#This Row],[Quantity2]]*Table19[[#This Row],[U Cost]]</f>
        <v>0</v>
      </c>
      <c r="AB1363" s="1"/>
      <c r="AC1363" s="1"/>
      <c r="AD1363" s="1">
        <f t="shared" si="976"/>
        <v>0</v>
      </c>
      <c r="AE1363" s="1"/>
      <c r="AF1363" s="1">
        <f>SUM(Table19[[#This Row],[Total 
Paid]:[Shipping 
Charged]])</f>
        <v>0</v>
      </c>
      <c r="AG1363" s="1"/>
      <c r="AH1363" s="1"/>
      <c r="AI1363" s="1">
        <f t="shared" si="977"/>
        <v>0</v>
      </c>
      <c r="AK1363" s="1"/>
      <c r="AL1363" s="1"/>
      <c r="AM1363" s="1"/>
      <c r="AN1363" s="1"/>
      <c r="AP1363" s="30"/>
      <c r="AQ1363" s="1"/>
      <c r="AR1363" s="1">
        <f t="shared" si="979"/>
        <v>0</v>
      </c>
      <c r="AS1363" s="1"/>
      <c r="AT1363" s="1"/>
      <c r="AU1363" s="2">
        <f t="shared" si="978"/>
        <v>0</v>
      </c>
      <c r="AW1363" s="1"/>
      <c r="AX1363" s="1"/>
      <c r="AY1363" s="1"/>
      <c r="AZ1363" s="2">
        <f t="shared" si="980"/>
        <v>0</v>
      </c>
      <c r="BA1363" s="2">
        <f>SUM(AF1363,AH1363,-AZ1363,-Table19[[#This Row],[Sale Fee]])</f>
        <v>0</v>
      </c>
      <c r="BC1363" s="1"/>
      <c r="BD1363" s="1"/>
      <c r="BE1363" s="1"/>
    </row>
    <row r="1364" spans="1:57" x14ac:dyDescent="0.25">
      <c r="A1364" s="1"/>
      <c r="B1364" s="1"/>
      <c r="Q1364" s="1"/>
      <c r="R1364" s="1"/>
      <c r="S1364" s="1"/>
      <c r="U1364" s="1"/>
      <c r="V1364" s="1"/>
      <c r="W1364" s="1"/>
      <c r="X1364" s="1"/>
      <c r="Y1364" s="1"/>
      <c r="Z1364" s="1">
        <f>Table19[[#This Row],[Quantity2]]*Table19[[#This Row],[U Cost]]</f>
        <v>0</v>
      </c>
      <c r="AB1364" s="1"/>
      <c r="AC1364" s="1"/>
      <c r="AD1364" s="1">
        <f t="shared" si="976"/>
        <v>0</v>
      </c>
      <c r="AE1364" s="1"/>
      <c r="AF1364" s="1">
        <f>SUM(Table19[[#This Row],[Total 
Paid]:[Shipping 
Charged]])</f>
        <v>0</v>
      </c>
      <c r="AG1364" s="1"/>
      <c r="AH1364" s="1"/>
      <c r="AI1364" s="1">
        <f t="shared" si="977"/>
        <v>0</v>
      </c>
      <c r="AK1364" s="1"/>
      <c r="AL1364" s="1"/>
      <c r="AM1364" s="1"/>
      <c r="AN1364" s="1"/>
      <c r="AP1364" s="30"/>
      <c r="AQ1364" s="1"/>
      <c r="AR1364" s="1">
        <f t="shared" si="979"/>
        <v>0</v>
      </c>
      <c r="AS1364" s="1"/>
      <c r="AT1364" s="1"/>
      <c r="AU1364" s="2">
        <f t="shared" si="978"/>
        <v>0</v>
      </c>
      <c r="AW1364" s="1"/>
      <c r="AX1364" s="1"/>
      <c r="AY1364" s="1"/>
      <c r="AZ1364" s="2">
        <f t="shared" si="980"/>
        <v>0</v>
      </c>
      <c r="BA1364" s="2">
        <f>SUM(AF1364,AH1364,-AZ1364,-Table19[[#This Row],[Sale Fee]])</f>
        <v>0</v>
      </c>
      <c r="BC1364" s="1"/>
      <c r="BD1364" s="1"/>
      <c r="BE1364" s="1"/>
    </row>
    <row r="1365" spans="1:57" x14ac:dyDescent="0.25">
      <c r="A1365" s="1"/>
      <c r="B1365" s="1"/>
      <c r="Q1365" s="1"/>
      <c r="R1365" s="1"/>
      <c r="S1365" s="1"/>
      <c r="U1365" s="1"/>
      <c r="V1365" s="1"/>
      <c r="W1365" s="1"/>
      <c r="X1365" s="1"/>
      <c r="Y1365" s="1"/>
      <c r="Z1365" s="1">
        <f>Table19[[#This Row],[Quantity2]]*Table19[[#This Row],[U Cost]]</f>
        <v>0</v>
      </c>
      <c r="AB1365" s="1"/>
      <c r="AC1365" s="1"/>
      <c r="AD1365" s="1">
        <f t="shared" si="976"/>
        <v>0</v>
      </c>
      <c r="AE1365" s="1"/>
      <c r="AF1365" s="1">
        <f>SUM(Table19[[#This Row],[Total 
Paid]:[Shipping 
Charged]])</f>
        <v>0</v>
      </c>
      <c r="AG1365" s="1"/>
      <c r="AH1365" s="1"/>
      <c r="AI1365" s="1">
        <f t="shared" si="977"/>
        <v>0</v>
      </c>
      <c r="AK1365" s="1"/>
      <c r="AL1365" s="1"/>
      <c r="AM1365" s="1"/>
      <c r="AN1365" s="1"/>
      <c r="AP1365" s="30"/>
      <c r="AQ1365" s="1"/>
      <c r="AR1365" s="1">
        <f t="shared" si="979"/>
        <v>0</v>
      </c>
      <c r="AS1365" s="1"/>
      <c r="AT1365" s="1"/>
      <c r="AU1365" s="2">
        <f t="shared" si="978"/>
        <v>0</v>
      </c>
      <c r="AW1365" s="1"/>
      <c r="AX1365" s="1"/>
      <c r="AY1365" s="1"/>
      <c r="AZ1365" s="2">
        <f t="shared" si="980"/>
        <v>0</v>
      </c>
      <c r="BA1365" s="2">
        <f>SUM(AF1365,AH1365,-AZ1365,-Table19[[#This Row],[Sale Fee]])</f>
        <v>0</v>
      </c>
      <c r="BC1365" s="1"/>
      <c r="BD1365" s="1"/>
      <c r="BE1365" s="1"/>
    </row>
    <row r="1366" spans="1:57" x14ac:dyDescent="0.25">
      <c r="A1366" s="1"/>
      <c r="B1366" s="1"/>
      <c r="Q1366" s="1"/>
      <c r="R1366" s="1"/>
      <c r="S1366" s="1"/>
      <c r="U1366" s="1"/>
      <c r="V1366" s="1"/>
      <c r="W1366" s="1"/>
      <c r="X1366" s="1"/>
      <c r="Y1366" s="1"/>
      <c r="Z1366" s="1">
        <f>Table19[[#This Row],[Quantity2]]*Table19[[#This Row],[U Cost]]</f>
        <v>0</v>
      </c>
      <c r="AB1366" s="1"/>
      <c r="AC1366" s="1"/>
      <c r="AD1366" s="1">
        <f t="shared" si="976"/>
        <v>0</v>
      </c>
      <c r="AE1366" s="1"/>
      <c r="AF1366" s="1">
        <f>SUM(Table19[[#This Row],[Total 
Paid]:[Shipping 
Charged]])</f>
        <v>0</v>
      </c>
      <c r="AG1366" s="1"/>
      <c r="AH1366" s="1"/>
      <c r="AI1366" s="1">
        <f t="shared" si="977"/>
        <v>0</v>
      </c>
      <c r="AK1366" s="1"/>
      <c r="AL1366" s="1"/>
      <c r="AM1366" s="1"/>
      <c r="AN1366" s="1"/>
      <c r="AP1366" s="30"/>
      <c r="AQ1366" s="1"/>
      <c r="AR1366" s="1">
        <f t="shared" si="979"/>
        <v>0</v>
      </c>
      <c r="AS1366" s="1"/>
      <c r="AT1366" s="1"/>
      <c r="AU1366" s="2">
        <f t="shared" si="978"/>
        <v>0</v>
      </c>
      <c r="AW1366" s="1"/>
      <c r="AX1366" s="1"/>
      <c r="AY1366" s="1"/>
      <c r="AZ1366" s="2">
        <f t="shared" si="980"/>
        <v>0</v>
      </c>
      <c r="BA1366" s="2">
        <f>SUM(AF1366,AH1366,-AZ1366,-Table19[[#This Row],[Sale Fee]])</f>
        <v>0</v>
      </c>
      <c r="BC1366" s="1"/>
      <c r="BD1366" s="1"/>
      <c r="BE1366" s="1"/>
    </row>
    <row r="1367" spans="1:57" x14ac:dyDescent="0.25">
      <c r="A1367" s="1"/>
      <c r="B1367" s="1"/>
      <c r="Q1367" s="1"/>
      <c r="R1367" s="1"/>
      <c r="S1367" s="1"/>
      <c r="U1367" s="1"/>
      <c r="V1367" s="1"/>
      <c r="W1367" s="1"/>
      <c r="X1367" s="1"/>
      <c r="Y1367" s="1"/>
      <c r="Z1367" s="1">
        <f>Table19[[#This Row],[Quantity2]]*Table19[[#This Row],[U Cost]]</f>
        <v>0</v>
      </c>
      <c r="AB1367" s="1"/>
      <c r="AC1367" s="1"/>
      <c r="AD1367" s="1">
        <f t="shared" ref="AD1367:AD1414" si="981">AC1367*AB1367</f>
        <v>0</v>
      </c>
      <c r="AE1367" s="1"/>
      <c r="AF1367" s="1">
        <f>SUM(Table19[[#This Row],[Total 
Paid]:[Shipping 
Charged]])</f>
        <v>0</v>
      </c>
      <c r="AG1367" s="1"/>
      <c r="AH1367" s="1"/>
      <c r="AI1367" s="1">
        <f t="shared" ref="AI1367:AI1414" si="982">SUM(AF1367,AG1367,AH1367)</f>
        <v>0</v>
      </c>
      <c r="AK1367" s="1"/>
      <c r="AL1367" s="1"/>
      <c r="AM1367" s="1"/>
      <c r="AN1367" s="1"/>
      <c r="AP1367" s="30"/>
      <c r="AQ1367" s="1"/>
      <c r="AR1367" s="1">
        <f t="shared" si="979"/>
        <v>0</v>
      </c>
      <c r="AS1367" s="1"/>
      <c r="AT1367" s="1"/>
      <c r="AU1367" s="2">
        <f t="shared" ref="AU1367:AU1414" si="983">SUM(AR1367:AT1367)</f>
        <v>0</v>
      </c>
      <c r="AW1367" s="1"/>
      <c r="AX1367" s="1"/>
      <c r="AY1367" s="1"/>
      <c r="AZ1367" s="2">
        <f t="shared" si="980"/>
        <v>0</v>
      </c>
      <c r="BA1367" s="2">
        <f>SUM(AF1367,AH1367,-AZ1367,-Table19[[#This Row],[Sale Fee]])</f>
        <v>0</v>
      </c>
      <c r="BC1367" s="1"/>
      <c r="BD1367" s="1"/>
      <c r="BE1367" s="1"/>
    </row>
    <row r="1368" spans="1:57" x14ac:dyDescent="0.25">
      <c r="A1368" s="1"/>
      <c r="B1368" s="1"/>
      <c r="Q1368" s="1"/>
      <c r="R1368" s="1"/>
      <c r="S1368" s="1"/>
      <c r="U1368" s="1"/>
      <c r="V1368" s="1"/>
      <c r="W1368" s="1"/>
      <c r="X1368" s="1"/>
      <c r="Y1368" s="1"/>
      <c r="Z1368" s="1">
        <f>Table19[[#This Row],[Quantity2]]*Table19[[#This Row],[U Cost]]</f>
        <v>0</v>
      </c>
      <c r="AB1368" s="1"/>
      <c r="AC1368" s="1"/>
      <c r="AD1368" s="1">
        <f t="shared" si="981"/>
        <v>0</v>
      </c>
      <c r="AE1368" s="1"/>
      <c r="AF1368" s="1">
        <f>SUM(Table19[[#This Row],[Total 
Paid]:[Shipping 
Charged]])</f>
        <v>0</v>
      </c>
      <c r="AG1368" s="1"/>
      <c r="AH1368" s="1"/>
      <c r="AI1368" s="1">
        <f t="shared" si="982"/>
        <v>0</v>
      </c>
      <c r="AK1368" s="1"/>
      <c r="AL1368" s="1"/>
      <c r="AM1368" s="1"/>
      <c r="AN1368" s="1"/>
      <c r="AP1368" s="30"/>
      <c r="AQ1368" s="1"/>
      <c r="AR1368" s="1">
        <f t="shared" si="979"/>
        <v>0</v>
      </c>
      <c r="AS1368" s="1"/>
      <c r="AT1368" s="1"/>
      <c r="AU1368" s="2">
        <f t="shared" si="983"/>
        <v>0</v>
      </c>
      <c r="AW1368" s="1"/>
      <c r="AX1368" s="1"/>
      <c r="AY1368" s="1"/>
      <c r="AZ1368" s="2">
        <f t="shared" si="980"/>
        <v>0</v>
      </c>
      <c r="BA1368" s="2">
        <f>SUM(AF1368,AH1368,-AZ1368,-Table19[[#This Row],[Sale Fee]])</f>
        <v>0</v>
      </c>
      <c r="BC1368" s="1"/>
      <c r="BD1368" s="1"/>
      <c r="BE1368" s="1"/>
    </row>
    <row r="1369" spans="1:57" x14ac:dyDescent="0.25">
      <c r="A1369" s="1"/>
      <c r="B1369" s="1"/>
      <c r="Q1369" s="1"/>
      <c r="R1369" s="1"/>
      <c r="S1369" s="1"/>
      <c r="U1369" s="1"/>
      <c r="V1369" s="1"/>
      <c r="W1369" s="1"/>
      <c r="X1369" s="1"/>
      <c r="Y1369" s="1"/>
      <c r="Z1369" s="1">
        <f>Table19[[#This Row],[Quantity2]]*Table19[[#This Row],[U Cost]]</f>
        <v>0</v>
      </c>
      <c r="AB1369" s="1"/>
      <c r="AC1369" s="1"/>
      <c r="AD1369" s="1">
        <f t="shared" si="981"/>
        <v>0</v>
      </c>
      <c r="AE1369" s="1"/>
      <c r="AF1369" s="1">
        <f>SUM(Table19[[#This Row],[Total 
Paid]:[Shipping 
Charged]])</f>
        <v>0</v>
      </c>
      <c r="AG1369" s="1"/>
      <c r="AH1369" s="1"/>
      <c r="AI1369" s="1">
        <f t="shared" si="982"/>
        <v>0</v>
      </c>
      <c r="AK1369" s="1"/>
      <c r="AL1369" s="1"/>
      <c r="AM1369" s="1"/>
      <c r="AN1369" s="1"/>
      <c r="AP1369" s="30"/>
      <c r="AQ1369" s="1"/>
      <c r="AR1369" s="1">
        <f t="shared" ref="AR1369:AR1414" si="984">AQ1369*AP1369</f>
        <v>0</v>
      </c>
      <c r="AS1369" s="1"/>
      <c r="AT1369" s="1"/>
      <c r="AU1369" s="2">
        <f t="shared" si="983"/>
        <v>0</v>
      </c>
      <c r="AW1369" s="1"/>
      <c r="AX1369" s="1"/>
      <c r="AY1369" s="1"/>
      <c r="AZ1369" s="2">
        <f t="shared" si="980"/>
        <v>0</v>
      </c>
      <c r="BA1369" s="2">
        <f>SUM(AF1369,AH1369,-AZ1369,-Table19[[#This Row],[Sale Fee]])</f>
        <v>0</v>
      </c>
      <c r="BC1369" s="1"/>
      <c r="BD1369" s="1"/>
      <c r="BE1369" s="1"/>
    </row>
    <row r="1370" spans="1:57" x14ac:dyDescent="0.25">
      <c r="A1370" s="1"/>
      <c r="B1370" s="1"/>
      <c r="Q1370" s="1"/>
      <c r="R1370" s="1"/>
      <c r="S1370" s="1"/>
      <c r="U1370" s="1"/>
      <c r="V1370" s="1"/>
      <c r="W1370" s="1"/>
      <c r="X1370" s="1"/>
      <c r="Y1370" s="1"/>
      <c r="Z1370" s="1">
        <f>Table19[[#This Row],[Quantity2]]*Table19[[#This Row],[U Cost]]</f>
        <v>0</v>
      </c>
      <c r="AB1370" s="1"/>
      <c r="AC1370" s="1"/>
      <c r="AD1370" s="1">
        <f t="shared" si="981"/>
        <v>0</v>
      </c>
      <c r="AE1370" s="1"/>
      <c r="AF1370" s="1">
        <f>SUM(Table19[[#This Row],[Total 
Paid]:[Shipping 
Charged]])</f>
        <v>0</v>
      </c>
      <c r="AG1370" s="1"/>
      <c r="AH1370" s="1"/>
      <c r="AI1370" s="1">
        <f t="shared" si="982"/>
        <v>0</v>
      </c>
      <c r="AK1370" s="1"/>
      <c r="AL1370" s="1"/>
      <c r="AM1370" s="1"/>
      <c r="AN1370" s="1"/>
      <c r="AP1370" s="30"/>
      <c r="AQ1370" s="1"/>
      <c r="AR1370" s="1">
        <f t="shared" si="984"/>
        <v>0</v>
      </c>
      <c r="AS1370" s="1"/>
      <c r="AT1370" s="1"/>
      <c r="AU1370" s="2">
        <f t="shared" si="983"/>
        <v>0</v>
      </c>
      <c r="AW1370" s="1"/>
      <c r="AX1370" s="1"/>
      <c r="AY1370" s="1"/>
      <c r="AZ1370" s="2">
        <f t="shared" si="980"/>
        <v>0</v>
      </c>
      <c r="BA1370" s="2">
        <f>SUM(AF1370,AH1370,-AZ1370,-Table19[[#This Row],[Sale Fee]])</f>
        <v>0</v>
      </c>
      <c r="BC1370" s="1"/>
      <c r="BD1370" s="1"/>
      <c r="BE1370" s="1"/>
    </row>
    <row r="1371" spans="1:57" x14ac:dyDescent="0.25">
      <c r="A1371" s="1"/>
      <c r="B1371" s="1"/>
      <c r="Q1371" s="1"/>
      <c r="R1371" s="1"/>
      <c r="S1371" s="1"/>
      <c r="U1371" s="1"/>
      <c r="V1371" s="1"/>
      <c r="W1371" s="1"/>
      <c r="X1371" s="1"/>
      <c r="Y1371" s="1"/>
      <c r="Z1371" s="1">
        <f>Table19[[#This Row],[Quantity2]]*Table19[[#This Row],[U Cost]]</f>
        <v>0</v>
      </c>
      <c r="AB1371" s="1"/>
      <c r="AC1371" s="1"/>
      <c r="AD1371" s="1">
        <f t="shared" si="981"/>
        <v>0</v>
      </c>
      <c r="AE1371" s="1"/>
      <c r="AF1371" s="1">
        <f>SUM(Table19[[#This Row],[Total 
Paid]:[Shipping 
Charged]])</f>
        <v>0</v>
      </c>
      <c r="AG1371" s="1"/>
      <c r="AH1371" s="1"/>
      <c r="AI1371" s="1">
        <f t="shared" si="982"/>
        <v>0</v>
      </c>
      <c r="AK1371" s="1"/>
      <c r="AL1371" s="1"/>
      <c r="AM1371" s="1"/>
      <c r="AN1371" s="1"/>
      <c r="AP1371" s="30"/>
      <c r="AQ1371" s="1"/>
      <c r="AR1371" s="1">
        <f t="shared" si="984"/>
        <v>0</v>
      </c>
      <c r="AS1371" s="1"/>
      <c r="AT1371" s="1"/>
      <c r="AU1371" s="2">
        <f t="shared" si="983"/>
        <v>0</v>
      </c>
      <c r="AW1371" s="1"/>
      <c r="AX1371" s="1"/>
      <c r="AY1371" s="1"/>
      <c r="AZ1371" s="2">
        <f t="shared" si="980"/>
        <v>0</v>
      </c>
      <c r="BA1371" s="2">
        <f>SUM(AF1371,AH1371,-AZ1371,-Table19[[#This Row],[Sale Fee]])</f>
        <v>0</v>
      </c>
      <c r="BC1371" s="1"/>
      <c r="BD1371" s="1"/>
      <c r="BE1371" s="1"/>
    </row>
    <row r="1372" spans="1:57" x14ac:dyDescent="0.25">
      <c r="A1372" s="1"/>
      <c r="B1372" s="1"/>
      <c r="Q1372" s="1"/>
      <c r="R1372" s="1"/>
      <c r="S1372" s="1"/>
      <c r="U1372" s="1"/>
      <c r="V1372" s="1"/>
      <c r="W1372" s="1"/>
      <c r="X1372" s="1"/>
      <c r="Y1372" s="1"/>
      <c r="Z1372" s="1">
        <f>Table19[[#This Row],[Quantity2]]*Table19[[#This Row],[U Cost]]</f>
        <v>0</v>
      </c>
      <c r="AB1372" s="1"/>
      <c r="AC1372" s="1"/>
      <c r="AD1372" s="1">
        <f t="shared" si="981"/>
        <v>0</v>
      </c>
      <c r="AE1372" s="1"/>
      <c r="AF1372" s="1">
        <f>SUM(Table19[[#This Row],[Total 
Paid]:[Shipping 
Charged]])</f>
        <v>0</v>
      </c>
      <c r="AG1372" s="1"/>
      <c r="AH1372" s="1"/>
      <c r="AI1372" s="1">
        <f t="shared" si="982"/>
        <v>0</v>
      </c>
      <c r="AK1372" s="1"/>
      <c r="AL1372" s="1"/>
      <c r="AM1372" s="1"/>
      <c r="AN1372" s="1"/>
      <c r="AP1372" s="30"/>
      <c r="AQ1372" s="1"/>
      <c r="AR1372" s="1">
        <f t="shared" si="984"/>
        <v>0</v>
      </c>
      <c r="AS1372" s="1"/>
      <c r="AT1372" s="1"/>
      <c r="AU1372" s="2">
        <f t="shared" si="983"/>
        <v>0</v>
      </c>
      <c r="AW1372" s="1"/>
      <c r="AX1372" s="1"/>
      <c r="AY1372" s="1"/>
      <c r="AZ1372" s="2">
        <f t="shared" si="980"/>
        <v>0</v>
      </c>
      <c r="BA1372" s="2">
        <f>SUM(AF1372,AH1372,-AZ1372,-Table19[[#This Row],[Sale Fee]])</f>
        <v>0</v>
      </c>
      <c r="BC1372" s="1"/>
      <c r="BD1372" s="1"/>
      <c r="BE1372" s="1"/>
    </row>
    <row r="1373" spans="1:57" x14ac:dyDescent="0.25">
      <c r="A1373" s="1"/>
      <c r="B1373" s="1"/>
      <c r="Q1373" s="1"/>
      <c r="R1373" s="1"/>
      <c r="S1373" s="1"/>
      <c r="U1373" s="1"/>
      <c r="V1373" s="1"/>
      <c r="W1373" s="1"/>
      <c r="X1373" s="1"/>
      <c r="Y1373" s="1"/>
      <c r="Z1373" s="1">
        <f>Table19[[#This Row],[Quantity2]]*Table19[[#This Row],[U Cost]]</f>
        <v>0</v>
      </c>
      <c r="AB1373" s="1"/>
      <c r="AC1373" s="1"/>
      <c r="AD1373" s="1">
        <f t="shared" si="981"/>
        <v>0</v>
      </c>
      <c r="AE1373" s="1"/>
      <c r="AF1373" s="1">
        <f>SUM(Table19[[#This Row],[Total 
Paid]:[Shipping 
Charged]])</f>
        <v>0</v>
      </c>
      <c r="AG1373" s="1"/>
      <c r="AH1373" s="1"/>
      <c r="AI1373" s="1">
        <f t="shared" si="982"/>
        <v>0</v>
      </c>
      <c r="AK1373" s="1"/>
      <c r="AL1373" s="1"/>
      <c r="AM1373" s="1"/>
      <c r="AN1373" s="1"/>
      <c r="AP1373" s="30"/>
      <c r="AQ1373" s="1"/>
      <c r="AR1373" s="1">
        <f t="shared" si="984"/>
        <v>0</v>
      </c>
      <c r="AS1373" s="1"/>
      <c r="AT1373" s="1"/>
      <c r="AU1373" s="2">
        <f t="shared" si="983"/>
        <v>0</v>
      </c>
      <c r="AW1373" s="1"/>
      <c r="AX1373" s="1"/>
      <c r="AY1373" s="1"/>
      <c r="AZ1373" s="2">
        <f t="shared" si="980"/>
        <v>0</v>
      </c>
      <c r="BA1373" s="2">
        <f>SUM(AF1373,AH1373,-AZ1373,-Table19[[#This Row],[Sale Fee]])</f>
        <v>0</v>
      </c>
      <c r="BC1373" s="1"/>
      <c r="BD1373" s="1"/>
      <c r="BE1373" s="1"/>
    </row>
    <row r="1374" spans="1:57" x14ac:dyDescent="0.25">
      <c r="A1374" s="1"/>
      <c r="B1374" s="1"/>
      <c r="Q1374" s="1"/>
      <c r="R1374" s="1"/>
      <c r="S1374" s="1"/>
      <c r="U1374" s="1"/>
      <c r="V1374" s="1"/>
      <c r="W1374" s="1"/>
      <c r="X1374" s="1"/>
      <c r="Y1374" s="1"/>
      <c r="Z1374" s="1">
        <f>Table19[[#This Row],[Quantity2]]*Table19[[#This Row],[U Cost]]</f>
        <v>0</v>
      </c>
      <c r="AB1374" s="1"/>
      <c r="AC1374" s="1"/>
      <c r="AD1374" s="1">
        <f t="shared" si="981"/>
        <v>0</v>
      </c>
      <c r="AE1374" s="1"/>
      <c r="AF1374" s="1">
        <f>SUM(Table19[[#This Row],[Total 
Paid]:[Shipping 
Charged]])</f>
        <v>0</v>
      </c>
      <c r="AG1374" s="1"/>
      <c r="AH1374" s="1"/>
      <c r="AI1374" s="1">
        <f t="shared" si="982"/>
        <v>0</v>
      </c>
      <c r="AK1374" s="1"/>
      <c r="AL1374" s="1"/>
      <c r="AM1374" s="1"/>
      <c r="AN1374" s="1"/>
      <c r="AP1374" s="30"/>
      <c r="AQ1374" s="1"/>
      <c r="AR1374" s="1">
        <f t="shared" si="984"/>
        <v>0</v>
      </c>
      <c r="AS1374" s="1"/>
      <c r="AT1374" s="1"/>
      <c r="AU1374" s="2">
        <f t="shared" si="983"/>
        <v>0</v>
      </c>
      <c r="AW1374" s="1"/>
      <c r="AX1374" s="1"/>
      <c r="AY1374" s="1"/>
      <c r="AZ1374" s="2">
        <f t="shared" si="980"/>
        <v>0</v>
      </c>
      <c r="BA1374" s="2">
        <f>SUM(AF1374,AH1374,-AZ1374,-Table19[[#This Row],[Sale Fee]])</f>
        <v>0</v>
      </c>
      <c r="BC1374" s="1"/>
      <c r="BD1374" s="1"/>
      <c r="BE1374" s="1"/>
    </row>
    <row r="1375" spans="1:57" x14ac:dyDescent="0.25">
      <c r="A1375" s="1"/>
      <c r="B1375" s="1"/>
      <c r="Q1375" s="1"/>
      <c r="R1375" s="1"/>
      <c r="S1375" s="1"/>
      <c r="U1375" s="1"/>
      <c r="V1375" s="1"/>
      <c r="W1375" s="1"/>
      <c r="X1375" s="1"/>
      <c r="Y1375" s="1"/>
      <c r="Z1375" s="1">
        <f>Table19[[#This Row],[Quantity2]]*Table19[[#This Row],[U Cost]]</f>
        <v>0</v>
      </c>
      <c r="AB1375" s="1"/>
      <c r="AC1375" s="1"/>
      <c r="AD1375" s="1">
        <f t="shared" si="981"/>
        <v>0</v>
      </c>
      <c r="AE1375" s="1"/>
      <c r="AF1375" s="1">
        <f>SUM(Table19[[#This Row],[Total 
Paid]:[Shipping 
Charged]])</f>
        <v>0</v>
      </c>
      <c r="AG1375" s="1"/>
      <c r="AH1375" s="1"/>
      <c r="AI1375" s="1">
        <f t="shared" si="982"/>
        <v>0</v>
      </c>
      <c r="AK1375" s="1"/>
      <c r="AL1375" s="1"/>
      <c r="AM1375" s="1"/>
      <c r="AN1375" s="1"/>
      <c r="AP1375" s="30"/>
      <c r="AQ1375" s="1"/>
      <c r="AR1375" s="1">
        <f t="shared" si="984"/>
        <v>0</v>
      </c>
      <c r="AS1375" s="1"/>
      <c r="AT1375" s="1"/>
      <c r="AU1375" s="2">
        <f t="shared" si="983"/>
        <v>0</v>
      </c>
      <c r="AW1375" s="1"/>
      <c r="AX1375" s="1"/>
      <c r="AY1375" s="1"/>
      <c r="AZ1375" s="2">
        <f t="shared" si="980"/>
        <v>0</v>
      </c>
      <c r="BA1375" s="2">
        <f>SUM(AF1375,AH1375,-AZ1375,-Table19[[#This Row],[Sale Fee]])</f>
        <v>0</v>
      </c>
      <c r="BC1375" s="1"/>
      <c r="BD1375" s="1"/>
      <c r="BE1375" s="1"/>
    </row>
    <row r="1376" spans="1:57" x14ac:dyDescent="0.25">
      <c r="A1376" s="1"/>
      <c r="B1376" s="1"/>
      <c r="Q1376" s="1"/>
      <c r="R1376" s="1"/>
      <c r="S1376" s="1"/>
      <c r="U1376" s="1"/>
      <c r="V1376" s="1"/>
      <c r="W1376" s="1"/>
      <c r="X1376" s="1"/>
      <c r="Y1376" s="1"/>
      <c r="Z1376" s="1">
        <f>Table19[[#This Row],[Quantity2]]*Table19[[#This Row],[U Cost]]</f>
        <v>0</v>
      </c>
      <c r="AB1376" s="1"/>
      <c r="AC1376" s="1"/>
      <c r="AD1376" s="1">
        <f t="shared" si="981"/>
        <v>0</v>
      </c>
      <c r="AE1376" s="1"/>
      <c r="AF1376" s="1">
        <f>SUM(Table19[[#This Row],[Total 
Paid]:[Shipping 
Charged]])</f>
        <v>0</v>
      </c>
      <c r="AG1376" s="1"/>
      <c r="AH1376" s="1"/>
      <c r="AI1376" s="1">
        <f t="shared" si="982"/>
        <v>0</v>
      </c>
      <c r="AK1376" s="1"/>
      <c r="AL1376" s="1"/>
      <c r="AM1376" s="1"/>
      <c r="AN1376" s="1"/>
      <c r="AP1376" s="30"/>
      <c r="AQ1376" s="1"/>
      <c r="AR1376" s="1">
        <f t="shared" si="984"/>
        <v>0</v>
      </c>
      <c r="AS1376" s="1"/>
      <c r="AT1376" s="1"/>
      <c r="AU1376" s="2">
        <f t="shared" si="983"/>
        <v>0</v>
      </c>
      <c r="AW1376" s="1"/>
      <c r="AX1376" s="1"/>
      <c r="AY1376" s="1"/>
      <c r="AZ1376" s="2">
        <f t="shared" si="980"/>
        <v>0</v>
      </c>
      <c r="BA1376" s="2">
        <f>SUM(AF1376,AH1376,-AZ1376,-Table19[[#This Row],[Sale Fee]])</f>
        <v>0</v>
      </c>
      <c r="BC1376" s="1"/>
      <c r="BD1376" s="1"/>
      <c r="BE1376" s="1"/>
    </row>
    <row r="1377" spans="1:57" x14ac:dyDescent="0.25">
      <c r="A1377" s="1"/>
      <c r="B1377" s="1"/>
      <c r="Q1377" s="1"/>
      <c r="R1377" s="1"/>
      <c r="S1377" s="1"/>
      <c r="U1377" s="1"/>
      <c r="V1377" s="1"/>
      <c r="W1377" s="1"/>
      <c r="X1377" s="1"/>
      <c r="Y1377" s="1"/>
      <c r="Z1377" s="1">
        <f>Table19[[#This Row],[Quantity2]]*Table19[[#This Row],[U Cost]]</f>
        <v>0</v>
      </c>
      <c r="AB1377" s="1"/>
      <c r="AC1377" s="1"/>
      <c r="AD1377" s="1">
        <f t="shared" si="981"/>
        <v>0</v>
      </c>
      <c r="AE1377" s="1"/>
      <c r="AF1377" s="1">
        <f>SUM(Table19[[#This Row],[Total 
Paid]:[Shipping 
Charged]])</f>
        <v>0</v>
      </c>
      <c r="AG1377" s="1"/>
      <c r="AH1377" s="1"/>
      <c r="AI1377" s="1">
        <f t="shared" si="982"/>
        <v>0</v>
      </c>
      <c r="AK1377" s="1"/>
      <c r="AL1377" s="1"/>
      <c r="AM1377" s="1"/>
      <c r="AN1377" s="1"/>
      <c r="AP1377" s="30"/>
      <c r="AQ1377" s="1"/>
      <c r="AR1377" s="1">
        <f t="shared" si="984"/>
        <v>0</v>
      </c>
      <c r="AS1377" s="1"/>
      <c r="AT1377" s="1"/>
      <c r="AU1377" s="2">
        <f t="shared" si="983"/>
        <v>0</v>
      </c>
      <c r="AW1377" s="1"/>
      <c r="AX1377" s="1"/>
      <c r="AY1377" s="1"/>
      <c r="AZ1377" s="2">
        <f t="shared" si="980"/>
        <v>0</v>
      </c>
      <c r="BA1377" s="2">
        <f>SUM(AF1377,AH1377,-AZ1377,-Table19[[#This Row],[Sale Fee]])</f>
        <v>0</v>
      </c>
      <c r="BC1377" s="1"/>
      <c r="BD1377" s="1"/>
      <c r="BE1377" s="1"/>
    </row>
    <row r="1378" spans="1:57" x14ac:dyDescent="0.25">
      <c r="A1378" s="1"/>
      <c r="B1378" s="1"/>
      <c r="Q1378" s="1"/>
      <c r="R1378" s="1"/>
      <c r="S1378" s="1"/>
      <c r="U1378" s="1"/>
      <c r="V1378" s="1"/>
      <c r="W1378" s="1"/>
      <c r="X1378" s="1"/>
      <c r="Y1378" s="1"/>
      <c r="Z1378" s="1">
        <f>Table19[[#This Row],[Quantity2]]*Table19[[#This Row],[U Cost]]</f>
        <v>0</v>
      </c>
      <c r="AB1378" s="1"/>
      <c r="AC1378" s="1"/>
      <c r="AD1378" s="1">
        <f t="shared" si="981"/>
        <v>0</v>
      </c>
      <c r="AE1378" s="1"/>
      <c r="AF1378" s="1">
        <f>SUM(Table19[[#This Row],[Total 
Paid]:[Shipping 
Charged]])</f>
        <v>0</v>
      </c>
      <c r="AG1378" s="1"/>
      <c r="AH1378" s="1"/>
      <c r="AI1378" s="1">
        <f t="shared" si="982"/>
        <v>0</v>
      </c>
      <c r="AK1378" s="1"/>
      <c r="AL1378" s="1"/>
      <c r="AM1378" s="1"/>
      <c r="AN1378" s="1"/>
      <c r="AP1378" s="30"/>
      <c r="AQ1378" s="1"/>
      <c r="AR1378" s="1">
        <f t="shared" si="984"/>
        <v>0</v>
      </c>
      <c r="AS1378" s="1"/>
      <c r="AT1378" s="1"/>
      <c r="AU1378" s="2">
        <f t="shared" si="983"/>
        <v>0</v>
      </c>
      <c r="AW1378" s="1"/>
      <c r="AX1378" s="1"/>
      <c r="AY1378" s="1"/>
      <c r="AZ1378" s="2">
        <f t="shared" si="980"/>
        <v>0</v>
      </c>
      <c r="BA1378" s="2">
        <f>SUM(AF1378,AH1378,-AZ1378,-Table19[[#This Row],[Sale Fee]])</f>
        <v>0</v>
      </c>
      <c r="BC1378" s="1"/>
      <c r="BD1378" s="1"/>
      <c r="BE1378" s="1"/>
    </row>
    <row r="1379" spans="1:57" x14ac:dyDescent="0.25">
      <c r="A1379" s="1"/>
      <c r="B1379" s="1"/>
      <c r="Q1379" s="1"/>
      <c r="R1379" s="1"/>
      <c r="S1379" s="1"/>
      <c r="U1379" s="1"/>
      <c r="V1379" s="1"/>
      <c r="W1379" s="1"/>
      <c r="X1379" s="1"/>
      <c r="Y1379" s="1"/>
      <c r="Z1379" s="1">
        <f>Table19[[#This Row],[Quantity2]]*Table19[[#This Row],[U Cost]]</f>
        <v>0</v>
      </c>
      <c r="AB1379" s="1"/>
      <c r="AC1379" s="1"/>
      <c r="AD1379" s="1">
        <f t="shared" si="981"/>
        <v>0</v>
      </c>
      <c r="AE1379" s="1"/>
      <c r="AF1379" s="1">
        <f>SUM(Table19[[#This Row],[Total 
Paid]:[Shipping 
Charged]])</f>
        <v>0</v>
      </c>
      <c r="AG1379" s="1"/>
      <c r="AH1379" s="1"/>
      <c r="AI1379" s="1">
        <f t="shared" si="982"/>
        <v>0</v>
      </c>
      <c r="AK1379" s="1"/>
      <c r="AL1379" s="1"/>
      <c r="AM1379" s="1"/>
      <c r="AN1379" s="1"/>
      <c r="AP1379" s="30"/>
      <c r="AQ1379" s="1"/>
      <c r="AR1379" s="1">
        <f t="shared" si="984"/>
        <v>0</v>
      </c>
      <c r="AS1379" s="1"/>
      <c r="AT1379" s="1"/>
      <c r="AU1379" s="2">
        <f t="shared" si="983"/>
        <v>0</v>
      </c>
      <c r="AW1379" s="1"/>
      <c r="AX1379" s="1"/>
      <c r="AY1379" s="1"/>
      <c r="AZ1379" s="2">
        <f t="shared" si="980"/>
        <v>0</v>
      </c>
      <c r="BA1379" s="2">
        <f>SUM(AF1379,AH1379,-AZ1379,-Table19[[#This Row],[Sale Fee]])</f>
        <v>0</v>
      </c>
      <c r="BC1379" s="1"/>
      <c r="BD1379" s="1"/>
      <c r="BE1379" s="1"/>
    </row>
    <row r="1380" spans="1:57" x14ac:dyDescent="0.25">
      <c r="A1380" s="1"/>
      <c r="B1380" s="1"/>
      <c r="Q1380" s="1"/>
      <c r="R1380" s="1"/>
      <c r="S1380" s="1"/>
      <c r="U1380" s="1"/>
      <c r="V1380" s="1"/>
      <c r="W1380" s="1"/>
      <c r="X1380" s="1"/>
      <c r="Y1380" s="1"/>
      <c r="Z1380" s="1">
        <f>Table19[[#This Row],[Quantity2]]*Table19[[#This Row],[U Cost]]</f>
        <v>0</v>
      </c>
      <c r="AB1380" s="1"/>
      <c r="AC1380" s="1"/>
      <c r="AD1380" s="1">
        <f t="shared" si="981"/>
        <v>0</v>
      </c>
      <c r="AE1380" s="1"/>
      <c r="AF1380" s="1">
        <f>SUM(Table19[[#This Row],[Total 
Paid]:[Shipping 
Charged]])</f>
        <v>0</v>
      </c>
      <c r="AG1380" s="1"/>
      <c r="AH1380" s="1"/>
      <c r="AI1380" s="1">
        <f t="shared" si="982"/>
        <v>0</v>
      </c>
      <c r="AK1380" s="1"/>
      <c r="AL1380" s="1"/>
      <c r="AM1380" s="1"/>
      <c r="AN1380" s="1"/>
      <c r="AP1380" s="30"/>
      <c r="AQ1380" s="1"/>
      <c r="AR1380" s="1">
        <f t="shared" si="984"/>
        <v>0</v>
      </c>
      <c r="AS1380" s="1"/>
      <c r="AT1380" s="1"/>
      <c r="AU1380" s="2">
        <f t="shared" si="983"/>
        <v>0</v>
      </c>
      <c r="AW1380" s="1"/>
      <c r="AX1380" s="1"/>
      <c r="AY1380" s="1"/>
      <c r="AZ1380" s="2">
        <f t="shared" si="980"/>
        <v>0</v>
      </c>
      <c r="BA1380" s="2">
        <f>SUM(AF1380,AH1380,-AZ1380,-Table19[[#This Row],[Sale Fee]])</f>
        <v>0</v>
      </c>
      <c r="BC1380" s="1"/>
      <c r="BD1380" s="1"/>
      <c r="BE1380" s="1"/>
    </row>
    <row r="1381" spans="1:57" x14ac:dyDescent="0.25">
      <c r="A1381" s="1"/>
      <c r="B1381" s="1"/>
      <c r="Q1381" s="1"/>
      <c r="R1381" s="1"/>
      <c r="S1381" s="1"/>
      <c r="U1381" s="1"/>
      <c r="V1381" s="1"/>
      <c r="W1381" s="1"/>
      <c r="X1381" s="1"/>
      <c r="Y1381" s="1"/>
      <c r="Z1381" s="1">
        <f>Table19[[#This Row],[Quantity2]]*Table19[[#This Row],[U Cost]]</f>
        <v>0</v>
      </c>
      <c r="AB1381" s="1"/>
      <c r="AC1381" s="1"/>
      <c r="AD1381" s="1">
        <f t="shared" si="981"/>
        <v>0</v>
      </c>
      <c r="AE1381" s="1"/>
      <c r="AF1381" s="1">
        <f>SUM(Table19[[#This Row],[Total 
Paid]:[Shipping 
Charged]])</f>
        <v>0</v>
      </c>
      <c r="AG1381" s="1"/>
      <c r="AH1381" s="1"/>
      <c r="AI1381" s="1">
        <f t="shared" si="982"/>
        <v>0</v>
      </c>
      <c r="AK1381" s="1"/>
      <c r="AL1381" s="1"/>
      <c r="AM1381" s="1"/>
      <c r="AN1381" s="1"/>
      <c r="AP1381" s="30"/>
      <c r="AQ1381" s="1"/>
      <c r="AR1381" s="1">
        <f t="shared" si="984"/>
        <v>0</v>
      </c>
      <c r="AS1381" s="1"/>
      <c r="AT1381" s="1"/>
      <c r="AU1381" s="2">
        <f t="shared" si="983"/>
        <v>0</v>
      </c>
      <c r="AW1381" s="1"/>
      <c r="AX1381" s="1"/>
      <c r="AY1381" s="1"/>
      <c r="AZ1381" s="2">
        <f t="shared" si="980"/>
        <v>0</v>
      </c>
      <c r="BA1381" s="2">
        <f>SUM(AF1381,AH1381,-AZ1381,-Table19[[#This Row],[Sale Fee]])</f>
        <v>0</v>
      </c>
      <c r="BC1381" s="1"/>
      <c r="BD1381" s="1"/>
      <c r="BE1381" s="1"/>
    </row>
    <row r="1382" spans="1:57" x14ac:dyDescent="0.25">
      <c r="A1382" s="1"/>
      <c r="B1382" s="1"/>
      <c r="Q1382" s="1"/>
      <c r="R1382" s="1"/>
      <c r="S1382" s="1"/>
      <c r="U1382" s="1"/>
      <c r="V1382" s="1"/>
      <c r="W1382" s="1"/>
      <c r="X1382" s="1"/>
      <c r="Y1382" s="1"/>
      <c r="Z1382" s="1">
        <f>Table19[[#This Row],[Quantity2]]*Table19[[#This Row],[U Cost]]</f>
        <v>0</v>
      </c>
      <c r="AB1382" s="1"/>
      <c r="AC1382" s="1"/>
      <c r="AD1382" s="1">
        <f t="shared" si="981"/>
        <v>0</v>
      </c>
      <c r="AE1382" s="1"/>
      <c r="AF1382" s="1">
        <f>SUM(Table19[[#This Row],[Total 
Paid]:[Shipping 
Charged]])</f>
        <v>0</v>
      </c>
      <c r="AG1382" s="1"/>
      <c r="AH1382" s="1"/>
      <c r="AI1382" s="1">
        <f t="shared" si="982"/>
        <v>0</v>
      </c>
      <c r="AK1382" s="1"/>
      <c r="AL1382" s="1"/>
      <c r="AM1382" s="1"/>
      <c r="AN1382" s="1"/>
      <c r="AP1382" s="30"/>
      <c r="AQ1382" s="1"/>
      <c r="AR1382" s="1">
        <f t="shared" si="984"/>
        <v>0</v>
      </c>
      <c r="AS1382" s="1"/>
      <c r="AT1382" s="1"/>
      <c r="AU1382" s="2">
        <f t="shared" si="983"/>
        <v>0</v>
      </c>
      <c r="AW1382" s="1"/>
      <c r="AX1382" s="1"/>
      <c r="AY1382" s="1"/>
      <c r="AZ1382" s="2">
        <f t="shared" si="980"/>
        <v>0</v>
      </c>
      <c r="BA1382" s="2">
        <f>SUM(AF1382,AH1382,-AZ1382,-Table19[[#This Row],[Sale Fee]])</f>
        <v>0</v>
      </c>
      <c r="BC1382" s="1"/>
      <c r="BD1382" s="1"/>
      <c r="BE1382" s="1"/>
    </row>
    <row r="1383" spans="1:57" x14ac:dyDescent="0.25">
      <c r="A1383" s="1"/>
      <c r="B1383" s="1"/>
      <c r="Q1383" s="1"/>
      <c r="R1383" s="1"/>
      <c r="S1383" s="1"/>
      <c r="U1383" s="1"/>
      <c r="V1383" s="1"/>
      <c r="W1383" s="1"/>
      <c r="X1383" s="1"/>
      <c r="Y1383" s="1"/>
      <c r="Z1383" s="1">
        <f>Table19[[#This Row],[Quantity2]]*Table19[[#This Row],[U Cost]]</f>
        <v>0</v>
      </c>
      <c r="AB1383" s="1"/>
      <c r="AC1383" s="1"/>
      <c r="AD1383" s="1">
        <f t="shared" si="981"/>
        <v>0</v>
      </c>
      <c r="AE1383" s="1"/>
      <c r="AF1383" s="1">
        <f>SUM(Table19[[#This Row],[Total 
Paid]:[Shipping 
Charged]])</f>
        <v>0</v>
      </c>
      <c r="AG1383" s="1"/>
      <c r="AH1383" s="1"/>
      <c r="AI1383" s="1">
        <f t="shared" si="982"/>
        <v>0</v>
      </c>
      <c r="AK1383" s="1"/>
      <c r="AL1383" s="1"/>
      <c r="AM1383" s="1"/>
      <c r="AN1383" s="1"/>
      <c r="AP1383" s="30"/>
      <c r="AQ1383" s="1"/>
      <c r="AR1383" s="1">
        <f t="shared" si="984"/>
        <v>0</v>
      </c>
      <c r="AS1383" s="1"/>
      <c r="AT1383" s="1"/>
      <c r="AU1383" s="2">
        <f t="shared" si="983"/>
        <v>0</v>
      </c>
      <c r="AW1383" s="1"/>
      <c r="AX1383" s="1"/>
      <c r="AY1383" s="1"/>
      <c r="AZ1383" s="2">
        <f t="shared" si="980"/>
        <v>0</v>
      </c>
      <c r="BA1383" s="2">
        <f>SUM(AF1383,AH1383,-AZ1383,-Table19[[#This Row],[Sale Fee]])</f>
        <v>0</v>
      </c>
      <c r="BC1383" s="1"/>
      <c r="BD1383" s="1"/>
      <c r="BE1383" s="1"/>
    </row>
    <row r="1384" spans="1:57" x14ac:dyDescent="0.25">
      <c r="A1384" s="1"/>
      <c r="B1384" s="1"/>
      <c r="Q1384" s="1"/>
      <c r="R1384" s="1"/>
      <c r="S1384" s="1"/>
      <c r="U1384" s="1"/>
      <c r="V1384" s="1"/>
      <c r="W1384" s="1"/>
      <c r="X1384" s="1"/>
      <c r="Y1384" s="1"/>
      <c r="Z1384" s="1">
        <f>Table19[[#This Row],[Quantity2]]*Table19[[#This Row],[U Cost]]</f>
        <v>0</v>
      </c>
      <c r="AB1384" s="1"/>
      <c r="AC1384" s="1"/>
      <c r="AD1384" s="1">
        <f t="shared" si="981"/>
        <v>0</v>
      </c>
      <c r="AE1384" s="1"/>
      <c r="AF1384" s="1">
        <f>SUM(Table19[[#This Row],[Total 
Paid]:[Shipping 
Charged]])</f>
        <v>0</v>
      </c>
      <c r="AG1384" s="1"/>
      <c r="AH1384" s="1"/>
      <c r="AI1384" s="1">
        <f t="shared" si="982"/>
        <v>0</v>
      </c>
      <c r="AK1384" s="1"/>
      <c r="AL1384" s="1"/>
      <c r="AM1384" s="1"/>
      <c r="AN1384" s="1"/>
      <c r="AP1384" s="30"/>
      <c r="AQ1384" s="1"/>
      <c r="AR1384" s="1">
        <f t="shared" si="984"/>
        <v>0</v>
      </c>
      <c r="AS1384" s="1"/>
      <c r="AT1384" s="1"/>
      <c r="AU1384" s="2">
        <f t="shared" si="983"/>
        <v>0</v>
      </c>
      <c r="AW1384" s="1"/>
      <c r="AX1384" s="1"/>
      <c r="AY1384" s="1"/>
      <c r="AZ1384" s="2">
        <f t="shared" si="980"/>
        <v>0</v>
      </c>
      <c r="BA1384" s="2">
        <f>SUM(AF1384,AH1384,-AZ1384,-Table19[[#This Row],[Sale Fee]])</f>
        <v>0</v>
      </c>
      <c r="BC1384" s="1"/>
      <c r="BD1384" s="1"/>
      <c r="BE1384" s="1"/>
    </row>
    <row r="1385" spans="1:57" x14ac:dyDescent="0.25">
      <c r="A1385" s="1"/>
      <c r="B1385" s="1"/>
      <c r="Q1385" s="1"/>
      <c r="R1385" s="1"/>
      <c r="S1385" s="1"/>
      <c r="U1385" s="1"/>
      <c r="V1385" s="1"/>
      <c r="W1385" s="1"/>
      <c r="X1385" s="1"/>
      <c r="Y1385" s="1"/>
      <c r="Z1385" s="1">
        <f>Table19[[#This Row],[Quantity2]]*Table19[[#This Row],[U Cost]]</f>
        <v>0</v>
      </c>
      <c r="AB1385" s="1"/>
      <c r="AC1385" s="1"/>
      <c r="AD1385" s="1">
        <f t="shared" si="981"/>
        <v>0</v>
      </c>
      <c r="AE1385" s="1"/>
      <c r="AF1385" s="1">
        <f>SUM(Table19[[#This Row],[Total 
Paid]:[Shipping 
Charged]])</f>
        <v>0</v>
      </c>
      <c r="AG1385" s="1"/>
      <c r="AH1385" s="1"/>
      <c r="AI1385" s="1">
        <f t="shared" si="982"/>
        <v>0</v>
      </c>
      <c r="AK1385" s="1"/>
      <c r="AL1385" s="1"/>
      <c r="AM1385" s="1"/>
      <c r="AN1385" s="1"/>
      <c r="AP1385" s="30"/>
      <c r="AQ1385" s="1"/>
      <c r="AR1385" s="1">
        <f t="shared" si="984"/>
        <v>0</v>
      </c>
      <c r="AS1385" s="1"/>
      <c r="AT1385" s="1"/>
      <c r="AU1385" s="2">
        <f t="shared" si="983"/>
        <v>0</v>
      </c>
      <c r="AW1385" s="1"/>
      <c r="AX1385" s="1"/>
      <c r="AY1385" s="1"/>
      <c r="AZ1385" s="2">
        <f t="shared" si="980"/>
        <v>0</v>
      </c>
      <c r="BA1385" s="2">
        <f>SUM(AF1385,AH1385,-AZ1385,-Table19[[#This Row],[Sale Fee]])</f>
        <v>0</v>
      </c>
      <c r="BC1385" s="1"/>
      <c r="BD1385" s="1"/>
      <c r="BE1385" s="1"/>
    </row>
    <row r="1386" spans="1:57" x14ac:dyDescent="0.25">
      <c r="A1386" s="1"/>
      <c r="B1386" s="1"/>
      <c r="Q1386" s="1"/>
      <c r="R1386" s="1"/>
      <c r="S1386" s="1"/>
      <c r="U1386" s="1"/>
      <c r="V1386" s="1"/>
      <c r="W1386" s="1"/>
      <c r="X1386" s="1"/>
      <c r="Y1386" s="1"/>
      <c r="Z1386" s="1">
        <f>Table19[[#This Row],[Quantity2]]*Table19[[#This Row],[U Cost]]</f>
        <v>0</v>
      </c>
      <c r="AB1386" s="1"/>
      <c r="AC1386" s="1"/>
      <c r="AD1386" s="1">
        <f t="shared" si="981"/>
        <v>0</v>
      </c>
      <c r="AE1386" s="1"/>
      <c r="AF1386" s="1">
        <f>SUM(Table19[[#This Row],[Total 
Paid]:[Shipping 
Charged]])</f>
        <v>0</v>
      </c>
      <c r="AG1386" s="1"/>
      <c r="AH1386" s="1"/>
      <c r="AI1386" s="1">
        <f t="shared" si="982"/>
        <v>0</v>
      </c>
      <c r="AK1386" s="1"/>
      <c r="AL1386" s="1"/>
      <c r="AM1386" s="1"/>
      <c r="AN1386" s="1"/>
      <c r="AP1386" s="30"/>
      <c r="AQ1386" s="1"/>
      <c r="AR1386" s="1">
        <f t="shared" si="984"/>
        <v>0</v>
      </c>
      <c r="AS1386" s="1"/>
      <c r="AT1386" s="1"/>
      <c r="AU1386" s="2">
        <f t="shared" si="983"/>
        <v>0</v>
      </c>
      <c r="AW1386" s="1"/>
      <c r="AX1386" s="1"/>
      <c r="AY1386" s="1"/>
      <c r="AZ1386" s="2">
        <f t="shared" si="980"/>
        <v>0</v>
      </c>
      <c r="BA1386" s="2">
        <f>SUM(AF1386,AH1386,-AZ1386,-Table19[[#This Row],[Sale Fee]])</f>
        <v>0</v>
      </c>
      <c r="BC1386" s="1"/>
      <c r="BD1386" s="1"/>
      <c r="BE1386" s="1"/>
    </row>
    <row r="1387" spans="1:57" x14ac:dyDescent="0.25">
      <c r="A1387" s="1"/>
      <c r="B1387" s="1"/>
      <c r="Q1387" s="1"/>
      <c r="R1387" s="1"/>
      <c r="S1387" s="1"/>
      <c r="U1387" s="1"/>
      <c r="V1387" s="1"/>
      <c r="W1387" s="1"/>
      <c r="X1387" s="1"/>
      <c r="Y1387" s="1"/>
      <c r="Z1387" s="1">
        <f>Table19[[#This Row],[Quantity2]]*Table19[[#This Row],[U Cost]]</f>
        <v>0</v>
      </c>
      <c r="AB1387" s="1"/>
      <c r="AC1387" s="1"/>
      <c r="AD1387" s="1">
        <f t="shared" si="981"/>
        <v>0</v>
      </c>
      <c r="AE1387" s="1"/>
      <c r="AF1387" s="1">
        <f>SUM(Table19[[#This Row],[Total 
Paid]:[Shipping 
Charged]])</f>
        <v>0</v>
      </c>
      <c r="AG1387" s="1"/>
      <c r="AH1387" s="1"/>
      <c r="AI1387" s="1">
        <f t="shared" si="982"/>
        <v>0</v>
      </c>
      <c r="AK1387" s="1"/>
      <c r="AL1387" s="1"/>
      <c r="AM1387" s="1"/>
      <c r="AN1387" s="1"/>
      <c r="AP1387" s="30"/>
      <c r="AQ1387" s="1"/>
      <c r="AR1387" s="1">
        <f t="shared" si="984"/>
        <v>0</v>
      </c>
      <c r="AS1387" s="1"/>
      <c r="AT1387" s="1"/>
      <c r="AU1387" s="2">
        <f t="shared" si="983"/>
        <v>0</v>
      </c>
      <c r="AW1387" s="1"/>
      <c r="AX1387" s="1"/>
      <c r="AY1387" s="1"/>
      <c r="AZ1387" s="2">
        <f t="shared" si="980"/>
        <v>0</v>
      </c>
      <c r="BA1387" s="2">
        <f>SUM(AF1387,AH1387,-AZ1387,-Table19[[#This Row],[Sale Fee]])</f>
        <v>0</v>
      </c>
      <c r="BC1387" s="1"/>
      <c r="BD1387" s="1"/>
      <c r="BE1387" s="1"/>
    </row>
    <row r="1388" spans="1:57" x14ac:dyDescent="0.25">
      <c r="A1388" s="1"/>
      <c r="B1388" s="1"/>
      <c r="Q1388" s="1"/>
      <c r="R1388" s="1"/>
      <c r="S1388" s="1"/>
      <c r="U1388" s="1"/>
      <c r="V1388" s="1"/>
      <c r="W1388" s="1"/>
      <c r="X1388" s="1"/>
      <c r="Y1388" s="1"/>
      <c r="Z1388" s="1">
        <f>Table19[[#This Row],[Quantity2]]*Table19[[#This Row],[U Cost]]</f>
        <v>0</v>
      </c>
      <c r="AB1388" s="1"/>
      <c r="AC1388" s="1"/>
      <c r="AD1388" s="1">
        <f t="shared" si="981"/>
        <v>0</v>
      </c>
      <c r="AE1388" s="1"/>
      <c r="AF1388" s="1">
        <f>SUM(Table19[[#This Row],[Total 
Paid]:[Shipping 
Charged]])</f>
        <v>0</v>
      </c>
      <c r="AG1388" s="1"/>
      <c r="AH1388" s="1"/>
      <c r="AI1388" s="1">
        <f t="shared" si="982"/>
        <v>0</v>
      </c>
      <c r="AK1388" s="1"/>
      <c r="AL1388" s="1"/>
      <c r="AM1388" s="1"/>
      <c r="AN1388" s="1"/>
      <c r="AP1388" s="30"/>
      <c r="AQ1388" s="1"/>
      <c r="AR1388" s="1">
        <f t="shared" si="984"/>
        <v>0</v>
      </c>
      <c r="AS1388" s="1"/>
      <c r="AT1388" s="1"/>
      <c r="AU1388" s="2">
        <f t="shared" si="983"/>
        <v>0</v>
      </c>
      <c r="AW1388" s="1"/>
      <c r="AX1388" s="1"/>
      <c r="AY1388" s="1"/>
      <c r="AZ1388" s="2">
        <f t="shared" si="980"/>
        <v>0</v>
      </c>
      <c r="BA1388" s="2">
        <f>SUM(AF1388,AH1388,-AZ1388,-Table19[[#This Row],[Sale Fee]])</f>
        <v>0</v>
      </c>
      <c r="BC1388" s="1"/>
      <c r="BD1388" s="1"/>
      <c r="BE1388" s="1"/>
    </row>
    <row r="1389" spans="1:57" x14ac:dyDescent="0.25">
      <c r="A1389" s="1"/>
      <c r="B1389" s="1"/>
      <c r="Q1389" s="1"/>
      <c r="R1389" s="1"/>
      <c r="S1389" s="1"/>
      <c r="U1389" s="1"/>
      <c r="V1389" s="1"/>
      <c r="W1389" s="1"/>
      <c r="X1389" s="1"/>
      <c r="Y1389" s="1"/>
      <c r="Z1389" s="1">
        <f>Table19[[#This Row],[Quantity2]]*Table19[[#This Row],[U Cost]]</f>
        <v>0</v>
      </c>
      <c r="AB1389" s="1"/>
      <c r="AC1389" s="1"/>
      <c r="AD1389" s="1">
        <f t="shared" si="981"/>
        <v>0</v>
      </c>
      <c r="AE1389" s="1"/>
      <c r="AF1389" s="1">
        <f>SUM(Table19[[#This Row],[Total 
Paid]:[Shipping 
Charged]])</f>
        <v>0</v>
      </c>
      <c r="AG1389" s="1"/>
      <c r="AH1389" s="1"/>
      <c r="AI1389" s="1">
        <f t="shared" si="982"/>
        <v>0</v>
      </c>
      <c r="AK1389" s="1"/>
      <c r="AL1389" s="1"/>
      <c r="AM1389" s="1"/>
      <c r="AN1389" s="1"/>
      <c r="AP1389" s="30"/>
      <c r="AQ1389" s="1"/>
      <c r="AR1389" s="1">
        <f t="shared" si="984"/>
        <v>0</v>
      </c>
      <c r="AS1389" s="1"/>
      <c r="AT1389" s="1"/>
      <c r="AU1389" s="2">
        <f t="shared" si="983"/>
        <v>0</v>
      </c>
      <c r="AW1389" s="1"/>
      <c r="AX1389" s="1"/>
      <c r="AY1389" s="1"/>
      <c r="AZ1389" s="2">
        <f t="shared" si="980"/>
        <v>0</v>
      </c>
      <c r="BA1389" s="2">
        <f>SUM(AF1389,AH1389,-AZ1389,-Table19[[#This Row],[Sale Fee]])</f>
        <v>0</v>
      </c>
      <c r="BC1389" s="1"/>
      <c r="BD1389" s="1"/>
      <c r="BE1389" s="1"/>
    </row>
    <row r="1390" spans="1:57" x14ac:dyDescent="0.25">
      <c r="A1390" s="1"/>
      <c r="B1390" s="1"/>
      <c r="Q1390" s="1"/>
      <c r="R1390" s="1"/>
      <c r="S1390" s="1"/>
      <c r="U1390" s="1"/>
      <c r="V1390" s="1"/>
      <c r="W1390" s="1"/>
      <c r="X1390" s="1"/>
      <c r="Y1390" s="1"/>
      <c r="Z1390" s="1">
        <f>Table19[[#This Row],[Quantity2]]*Table19[[#This Row],[U Cost]]</f>
        <v>0</v>
      </c>
      <c r="AB1390" s="1"/>
      <c r="AC1390" s="1"/>
      <c r="AD1390" s="1">
        <f t="shared" si="981"/>
        <v>0</v>
      </c>
      <c r="AE1390" s="1"/>
      <c r="AF1390" s="1">
        <f>SUM(Table19[[#This Row],[Total 
Paid]:[Shipping 
Charged]])</f>
        <v>0</v>
      </c>
      <c r="AG1390" s="1"/>
      <c r="AH1390" s="1"/>
      <c r="AI1390" s="1">
        <f t="shared" si="982"/>
        <v>0</v>
      </c>
      <c r="AK1390" s="1"/>
      <c r="AL1390" s="1"/>
      <c r="AM1390" s="1"/>
      <c r="AN1390" s="1"/>
      <c r="AP1390" s="30"/>
      <c r="AQ1390" s="1"/>
      <c r="AR1390" s="1">
        <f t="shared" si="984"/>
        <v>0</v>
      </c>
      <c r="AS1390" s="1"/>
      <c r="AT1390" s="1"/>
      <c r="AU1390" s="2">
        <f t="shared" si="983"/>
        <v>0</v>
      </c>
      <c r="AW1390" s="1"/>
      <c r="AX1390" s="1"/>
      <c r="AY1390" s="1"/>
      <c r="AZ1390" s="2">
        <f t="shared" si="980"/>
        <v>0</v>
      </c>
      <c r="BA1390" s="2">
        <f>SUM(AF1390,AH1390,-AZ1390,-Table19[[#This Row],[Sale Fee]])</f>
        <v>0</v>
      </c>
      <c r="BC1390" s="1"/>
      <c r="BD1390" s="1"/>
      <c r="BE1390" s="1"/>
    </row>
    <row r="1391" spans="1:57" x14ac:dyDescent="0.25">
      <c r="A1391" s="1"/>
      <c r="B1391" s="1"/>
      <c r="Q1391" s="1"/>
      <c r="R1391" s="1"/>
      <c r="S1391" s="1"/>
      <c r="U1391" s="1"/>
      <c r="V1391" s="1"/>
      <c r="W1391" s="1"/>
      <c r="X1391" s="1"/>
      <c r="Y1391" s="1"/>
      <c r="Z1391" s="1">
        <f>Table19[[#This Row],[Quantity2]]*Table19[[#This Row],[U Cost]]</f>
        <v>0</v>
      </c>
      <c r="AB1391" s="1"/>
      <c r="AC1391" s="1"/>
      <c r="AD1391" s="1">
        <f t="shared" si="981"/>
        <v>0</v>
      </c>
      <c r="AE1391" s="1"/>
      <c r="AF1391" s="1">
        <f>SUM(Table19[[#This Row],[Total 
Paid]:[Shipping 
Charged]])</f>
        <v>0</v>
      </c>
      <c r="AG1391" s="1"/>
      <c r="AH1391" s="1"/>
      <c r="AI1391" s="1">
        <f t="shared" si="982"/>
        <v>0</v>
      </c>
      <c r="AK1391" s="1"/>
      <c r="AL1391" s="1"/>
      <c r="AM1391" s="1"/>
      <c r="AN1391" s="1"/>
      <c r="AP1391" s="30"/>
      <c r="AQ1391" s="1"/>
      <c r="AR1391" s="1">
        <f t="shared" si="984"/>
        <v>0</v>
      </c>
      <c r="AS1391" s="1"/>
      <c r="AT1391" s="1"/>
      <c r="AU1391" s="2">
        <f t="shared" si="983"/>
        <v>0</v>
      </c>
      <c r="AW1391" s="1"/>
      <c r="AX1391" s="1"/>
      <c r="AY1391" s="1"/>
      <c r="AZ1391" s="2">
        <f t="shared" si="980"/>
        <v>0</v>
      </c>
      <c r="BA1391" s="2">
        <f>SUM(AF1391,AH1391,-AZ1391,-Table19[[#This Row],[Sale Fee]])</f>
        <v>0</v>
      </c>
      <c r="BC1391" s="1"/>
      <c r="BD1391" s="1"/>
      <c r="BE1391" s="1"/>
    </row>
    <row r="1392" spans="1:57" x14ac:dyDescent="0.25">
      <c r="A1392" s="1"/>
      <c r="B1392" s="1"/>
      <c r="Q1392" s="1"/>
      <c r="R1392" s="1"/>
      <c r="S1392" s="1"/>
      <c r="U1392" s="1"/>
      <c r="V1392" s="1"/>
      <c r="W1392" s="1"/>
      <c r="X1392" s="1"/>
      <c r="Y1392" s="1"/>
      <c r="Z1392" s="1">
        <f>Table19[[#This Row],[Quantity2]]*Table19[[#This Row],[U Cost]]</f>
        <v>0</v>
      </c>
      <c r="AB1392" s="1"/>
      <c r="AC1392" s="1"/>
      <c r="AD1392" s="1">
        <f t="shared" si="981"/>
        <v>0</v>
      </c>
      <c r="AE1392" s="1"/>
      <c r="AF1392" s="1">
        <f>SUM(Table19[[#This Row],[Total 
Paid]:[Shipping 
Charged]])</f>
        <v>0</v>
      </c>
      <c r="AG1392" s="1"/>
      <c r="AH1392" s="1"/>
      <c r="AI1392" s="1">
        <f t="shared" si="982"/>
        <v>0</v>
      </c>
      <c r="AK1392" s="1"/>
      <c r="AL1392" s="1"/>
      <c r="AM1392" s="1"/>
      <c r="AN1392" s="1"/>
      <c r="AP1392" s="30"/>
      <c r="AQ1392" s="1"/>
      <c r="AR1392" s="1">
        <f t="shared" si="984"/>
        <v>0</v>
      </c>
      <c r="AS1392" s="1"/>
      <c r="AT1392" s="1"/>
      <c r="AU1392" s="2">
        <f t="shared" si="983"/>
        <v>0</v>
      </c>
      <c r="AW1392" s="1"/>
      <c r="AX1392" s="1"/>
      <c r="AY1392" s="1"/>
      <c r="AZ1392" s="2">
        <f t="shared" si="980"/>
        <v>0</v>
      </c>
      <c r="BA1392" s="2">
        <f>SUM(AF1392,AH1392,-AZ1392,-Table19[[#This Row],[Sale Fee]])</f>
        <v>0</v>
      </c>
      <c r="BC1392" s="1"/>
      <c r="BD1392" s="1"/>
      <c r="BE1392" s="1"/>
    </row>
    <row r="1393" spans="1:57" x14ac:dyDescent="0.25">
      <c r="A1393" s="1"/>
      <c r="B1393" s="1"/>
      <c r="Q1393" s="1"/>
      <c r="R1393" s="1"/>
      <c r="S1393" s="1"/>
      <c r="U1393" s="1"/>
      <c r="V1393" s="1"/>
      <c r="W1393" s="1"/>
      <c r="X1393" s="1"/>
      <c r="Y1393" s="1"/>
      <c r="Z1393" s="1">
        <f>Table19[[#This Row],[Quantity2]]*Table19[[#This Row],[U Cost]]</f>
        <v>0</v>
      </c>
      <c r="AB1393" s="1"/>
      <c r="AC1393" s="1"/>
      <c r="AD1393" s="1">
        <f t="shared" si="981"/>
        <v>0</v>
      </c>
      <c r="AE1393" s="1"/>
      <c r="AF1393" s="1">
        <f>SUM(Table19[[#This Row],[Total 
Paid]:[Shipping 
Charged]])</f>
        <v>0</v>
      </c>
      <c r="AG1393" s="1"/>
      <c r="AH1393" s="1"/>
      <c r="AI1393" s="1">
        <f t="shared" si="982"/>
        <v>0</v>
      </c>
      <c r="AK1393" s="1"/>
      <c r="AL1393" s="1"/>
      <c r="AM1393" s="1"/>
      <c r="AN1393" s="1"/>
      <c r="AP1393" s="30"/>
      <c r="AQ1393" s="1"/>
      <c r="AR1393" s="1">
        <f t="shared" si="984"/>
        <v>0</v>
      </c>
      <c r="AS1393" s="1"/>
      <c r="AT1393" s="1"/>
      <c r="AU1393" s="2">
        <f t="shared" si="983"/>
        <v>0</v>
      </c>
      <c r="AW1393" s="1"/>
      <c r="AX1393" s="1"/>
      <c r="AY1393" s="1"/>
      <c r="AZ1393" s="2">
        <f t="shared" si="980"/>
        <v>0</v>
      </c>
      <c r="BA1393" s="2">
        <f>SUM(AF1393,AH1393,-AZ1393,-Table19[[#This Row],[Sale Fee]])</f>
        <v>0</v>
      </c>
      <c r="BC1393" s="1"/>
      <c r="BD1393" s="1"/>
      <c r="BE1393" s="1"/>
    </row>
    <row r="1394" spans="1:57" x14ac:dyDescent="0.25">
      <c r="A1394" s="1"/>
      <c r="B1394" s="1"/>
      <c r="Q1394" s="1"/>
      <c r="R1394" s="1"/>
      <c r="S1394" s="1"/>
      <c r="U1394" s="1"/>
      <c r="V1394" s="1"/>
      <c r="W1394" s="1"/>
      <c r="X1394" s="1"/>
      <c r="Y1394" s="1"/>
      <c r="Z1394" s="1">
        <f>Table19[[#This Row],[Quantity2]]*Table19[[#This Row],[U Cost]]</f>
        <v>0</v>
      </c>
      <c r="AB1394" s="1"/>
      <c r="AC1394" s="1"/>
      <c r="AD1394" s="1">
        <f t="shared" si="981"/>
        <v>0</v>
      </c>
      <c r="AE1394" s="1"/>
      <c r="AF1394" s="1">
        <f>SUM(Table19[[#This Row],[Total 
Paid]:[Shipping 
Charged]])</f>
        <v>0</v>
      </c>
      <c r="AG1394" s="1"/>
      <c r="AH1394" s="1"/>
      <c r="AI1394" s="1">
        <f t="shared" si="982"/>
        <v>0</v>
      </c>
      <c r="AK1394" s="1"/>
      <c r="AL1394" s="1"/>
      <c r="AM1394" s="1"/>
      <c r="AN1394" s="1"/>
      <c r="AP1394" s="30"/>
      <c r="AQ1394" s="1"/>
      <c r="AR1394" s="1">
        <f t="shared" si="984"/>
        <v>0</v>
      </c>
      <c r="AS1394" s="1"/>
      <c r="AT1394" s="1"/>
      <c r="AU1394" s="2">
        <f t="shared" si="983"/>
        <v>0</v>
      </c>
      <c r="AW1394" s="1"/>
      <c r="AX1394" s="1"/>
      <c r="AY1394" s="1"/>
      <c r="AZ1394" s="2">
        <f t="shared" si="980"/>
        <v>0</v>
      </c>
      <c r="BA1394" s="2">
        <f>SUM(AF1394,AH1394,-AZ1394,-Table19[[#This Row],[Sale Fee]])</f>
        <v>0</v>
      </c>
      <c r="BC1394" s="1"/>
      <c r="BD1394" s="1"/>
      <c r="BE1394" s="1"/>
    </row>
    <row r="1395" spans="1:57" x14ac:dyDescent="0.25">
      <c r="A1395" s="1"/>
      <c r="B1395" s="1"/>
      <c r="Q1395" s="1"/>
      <c r="R1395" s="1"/>
      <c r="S1395" s="1"/>
      <c r="U1395" s="1"/>
      <c r="V1395" s="1"/>
      <c r="W1395" s="1"/>
      <c r="X1395" s="1"/>
      <c r="Y1395" s="1"/>
      <c r="Z1395" s="1">
        <f>Table19[[#This Row],[Quantity2]]*Table19[[#This Row],[U Cost]]</f>
        <v>0</v>
      </c>
      <c r="AB1395" s="1"/>
      <c r="AC1395" s="1"/>
      <c r="AD1395" s="1">
        <f t="shared" si="981"/>
        <v>0</v>
      </c>
      <c r="AE1395" s="1"/>
      <c r="AF1395" s="1">
        <f>SUM(Table19[[#This Row],[Total 
Paid]:[Shipping 
Charged]])</f>
        <v>0</v>
      </c>
      <c r="AG1395" s="1"/>
      <c r="AH1395" s="1"/>
      <c r="AI1395" s="1">
        <f t="shared" si="982"/>
        <v>0</v>
      </c>
      <c r="AK1395" s="1"/>
      <c r="AL1395" s="1"/>
      <c r="AM1395" s="1"/>
      <c r="AN1395" s="1"/>
      <c r="AP1395" s="30"/>
      <c r="AQ1395" s="1"/>
      <c r="AR1395" s="1">
        <f t="shared" si="984"/>
        <v>0</v>
      </c>
      <c r="AS1395" s="1"/>
      <c r="AT1395" s="1"/>
      <c r="AU1395" s="2">
        <f t="shared" si="983"/>
        <v>0</v>
      </c>
      <c r="AW1395" s="1"/>
      <c r="AX1395" s="1"/>
      <c r="AY1395" s="1"/>
      <c r="AZ1395" s="2">
        <f t="shared" si="980"/>
        <v>0</v>
      </c>
      <c r="BA1395" s="2">
        <f>SUM(AF1395,AH1395,-AZ1395,-Table19[[#This Row],[Sale Fee]])</f>
        <v>0</v>
      </c>
      <c r="BC1395" s="1"/>
      <c r="BD1395" s="1"/>
      <c r="BE1395" s="1"/>
    </row>
    <row r="1396" spans="1:57" x14ac:dyDescent="0.25">
      <c r="A1396" s="1"/>
      <c r="B1396" s="1"/>
      <c r="Q1396" s="1"/>
      <c r="R1396" s="1"/>
      <c r="S1396" s="1"/>
      <c r="U1396" s="1"/>
      <c r="V1396" s="1"/>
      <c r="W1396" s="1"/>
      <c r="X1396" s="1"/>
      <c r="Y1396" s="1"/>
      <c r="Z1396" s="1">
        <f>Table19[[#This Row],[Quantity2]]*Table19[[#This Row],[U Cost]]</f>
        <v>0</v>
      </c>
      <c r="AB1396" s="1"/>
      <c r="AC1396" s="1"/>
      <c r="AD1396" s="1">
        <f t="shared" si="981"/>
        <v>0</v>
      </c>
      <c r="AE1396" s="1"/>
      <c r="AF1396" s="1">
        <f>SUM(Table19[[#This Row],[Total 
Paid]:[Shipping 
Charged]])</f>
        <v>0</v>
      </c>
      <c r="AG1396" s="1"/>
      <c r="AH1396" s="1"/>
      <c r="AI1396" s="1">
        <f t="shared" si="982"/>
        <v>0</v>
      </c>
      <c r="AK1396" s="1"/>
      <c r="AL1396" s="1"/>
      <c r="AM1396" s="1"/>
      <c r="AN1396" s="1"/>
      <c r="AP1396" s="30"/>
      <c r="AQ1396" s="1"/>
      <c r="AR1396" s="1">
        <f t="shared" si="984"/>
        <v>0</v>
      </c>
      <c r="AS1396" s="1"/>
      <c r="AT1396" s="1"/>
      <c r="AU1396" s="2">
        <f t="shared" si="983"/>
        <v>0</v>
      </c>
      <c r="AW1396" s="1"/>
      <c r="AX1396" s="1"/>
      <c r="AY1396" s="1"/>
      <c r="AZ1396" s="2">
        <f t="shared" si="980"/>
        <v>0</v>
      </c>
      <c r="BA1396" s="2">
        <f>SUM(AF1396,AH1396,-AZ1396,-Table19[[#This Row],[Sale Fee]])</f>
        <v>0</v>
      </c>
      <c r="BC1396" s="1"/>
      <c r="BD1396" s="1"/>
      <c r="BE1396" s="1"/>
    </row>
    <row r="1397" spans="1:57" x14ac:dyDescent="0.25">
      <c r="A1397" s="1"/>
      <c r="B1397" s="1"/>
      <c r="Q1397" s="1"/>
      <c r="R1397" s="1"/>
      <c r="S1397" s="1"/>
      <c r="U1397" s="1"/>
      <c r="V1397" s="1"/>
      <c r="W1397" s="1"/>
      <c r="X1397" s="1"/>
      <c r="Y1397" s="1"/>
      <c r="Z1397" s="1">
        <f>Table19[[#This Row],[Quantity2]]*Table19[[#This Row],[U Cost]]</f>
        <v>0</v>
      </c>
      <c r="AB1397" s="1"/>
      <c r="AC1397" s="1"/>
      <c r="AD1397" s="1">
        <f t="shared" si="981"/>
        <v>0</v>
      </c>
      <c r="AE1397" s="1"/>
      <c r="AF1397" s="1">
        <f>SUM(Table19[[#This Row],[Total 
Paid]:[Shipping 
Charged]])</f>
        <v>0</v>
      </c>
      <c r="AG1397" s="1"/>
      <c r="AH1397" s="1"/>
      <c r="AI1397" s="1">
        <f t="shared" si="982"/>
        <v>0</v>
      </c>
      <c r="AK1397" s="1"/>
      <c r="AL1397" s="1"/>
      <c r="AM1397" s="1"/>
      <c r="AN1397" s="1"/>
      <c r="AP1397" s="30"/>
      <c r="AQ1397" s="1"/>
      <c r="AR1397" s="1">
        <f t="shared" si="984"/>
        <v>0</v>
      </c>
      <c r="AS1397" s="1"/>
      <c r="AT1397" s="1"/>
      <c r="AU1397" s="2">
        <f t="shared" si="983"/>
        <v>0</v>
      </c>
      <c r="AW1397" s="1"/>
      <c r="AX1397" s="1"/>
      <c r="AY1397" s="1"/>
      <c r="AZ1397" s="2">
        <f t="shared" si="980"/>
        <v>0</v>
      </c>
      <c r="BA1397" s="2">
        <f>SUM(AF1397,AH1397,-AZ1397,-Table19[[#This Row],[Sale Fee]])</f>
        <v>0</v>
      </c>
      <c r="BC1397" s="1"/>
      <c r="BD1397" s="1"/>
      <c r="BE1397" s="1"/>
    </row>
    <row r="1398" spans="1:57" x14ac:dyDescent="0.25">
      <c r="A1398" s="1"/>
      <c r="B1398" s="1"/>
      <c r="Q1398" s="1"/>
      <c r="R1398" s="1"/>
      <c r="S1398" s="1"/>
      <c r="U1398" s="1"/>
      <c r="V1398" s="1"/>
      <c r="W1398" s="1"/>
      <c r="X1398" s="1"/>
      <c r="Y1398" s="1"/>
      <c r="Z1398" s="1">
        <f>Table19[[#This Row],[Quantity2]]*Table19[[#This Row],[U Cost]]</f>
        <v>0</v>
      </c>
      <c r="AB1398" s="1"/>
      <c r="AC1398" s="1"/>
      <c r="AD1398" s="1">
        <f t="shared" si="981"/>
        <v>0</v>
      </c>
      <c r="AE1398" s="1"/>
      <c r="AF1398" s="1">
        <f>SUM(Table19[[#This Row],[Total 
Paid]:[Shipping 
Charged]])</f>
        <v>0</v>
      </c>
      <c r="AG1398" s="1"/>
      <c r="AH1398" s="1"/>
      <c r="AI1398" s="1">
        <f t="shared" si="982"/>
        <v>0</v>
      </c>
      <c r="AK1398" s="1"/>
      <c r="AL1398" s="1"/>
      <c r="AM1398" s="1"/>
      <c r="AN1398" s="1"/>
      <c r="AP1398" s="30"/>
      <c r="AQ1398" s="1"/>
      <c r="AR1398" s="1">
        <f t="shared" si="984"/>
        <v>0</v>
      </c>
      <c r="AS1398" s="1"/>
      <c r="AT1398" s="1"/>
      <c r="AU1398" s="2">
        <f t="shared" si="983"/>
        <v>0</v>
      </c>
      <c r="AW1398" s="1"/>
      <c r="AX1398" s="1"/>
      <c r="AY1398" s="1"/>
      <c r="AZ1398" s="2">
        <f t="shared" si="980"/>
        <v>0</v>
      </c>
      <c r="BA1398" s="2">
        <f>SUM(AF1398,AH1398,-AZ1398,-Table19[[#This Row],[Sale Fee]])</f>
        <v>0</v>
      </c>
      <c r="BC1398" s="1"/>
      <c r="BD1398" s="1"/>
      <c r="BE1398" s="1"/>
    </row>
    <row r="1399" spans="1:57" x14ac:dyDescent="0.25">
      <c r="A1399" s="1"/>
      <c r="B1399" s="1"/>
      <c r="Q1399" s="1"/>
      <c r="R1399" s="1"/>
      <c r="S1399" s="1"/>
      <c r="U1399" s="1"/>
      <c r="V1399" s="1"/>
      <c r="W1399" s="1"/>
      <c r="X1399" s="1"/>
      <c r="Y1399" s="1"/>
      <c r="Z1399" s="1">
        <f>Table19[[#This Row],[Quantity2]]*Table19[[#This Row],[U Cost]]</f>
        <v>0</v>
      </c>
      <c r="AB1399" s="1"/>
      <c r="AC1399" s="1"/>
      <c r="AD1399" s="1">
        <f t="shared" si="981"/>
        <v>0</v>
      </c>
      <c r="AE1399" s="1"/>
      <c r="AF1399" s="1">
        <f>SUM(Table19[[#This Row],[Total 
Paid]:[Shipping 
Charged]])</f>
        <v>0</v>
      </c>
      <c r="AG1399" s="1"/>
      <c r="AH1399" s="1"/>
      <c r="AI1399" s="1">
        <f t="shared" si="982"/>
        <v>0</v>
      </c>
      <c r="AK1399" s="1"/>
      <c r="AL1399" s="1"/>
      <c r="AM1399" s="1"/>
      <c r="AN1399" s="1"/>
      <c r="AP1399" s="30"/>
      <c r="AQ1399" s="1"/>
      <c r="AR1399" s="1">
        <f t="shared" si="984"/>
        <v>0</v>
      </c>
      <c r="AS1399" s="1"/>
      <c r="AT1399" s="1"/>
      <c r="AU1399" s="2">
        <f t="shared" si="983"/>
        <v>0</v>
      </c>
      <c r="AW1399" s="1"/>
      <c r="AX1399" s="1"/>
      <c r="AY1399" s="1"/>
      <c r="AZ1399" s="2">
        <f t="shared" si="980"/>
        <v>0</v>
      </c>
      <c r="BA1399" s="2">
        <f>SUM(AF1399,AH1399,-AZ1399,-Table19[[#This Row],[Sale Fee]])</f>
        <v>0</v>
      </c>
      <c r="BC1399" s="1"/>
      <c r="BD1399" s="1"/>
      <c r="BE1399" s="1"/>
    </row>
    <row r="1400" spans="1:57" x14ac:dyDescent="0.25">
      <c r="A1400" s="1"/>
      <c r="B1400" s="1"/>
      <c r="Q1400" s="1"/>
      <c r="R1400" s="1"/>
      <c r="S1400" s="1"/>
      <c r="U1400" s="1"/>
      <c r="V1400" s="1"/>
      <c r="W1400" s="1"/>
      <c r="X1400" s="1"/>
      <c r="Y1400" s="1"/>
      <c r="Z1400" s="1">
        <f>Table19[[#This Row],[Quantity2]]*Table19[[#This Row],[U Cost]]</f>
        <v>0</v>
      </c>
      <c r="AB1400" s="1"/>
      <c r="AC1400" s="1"/>
      <c r="AD1400" s="1">
        <f t="shared" si="981"/>
        <v>0</v>
      </c>
      <c r="AE1400" s="1"/>
      <c r="AF1400" s="1">
        <f>SUM(Table19[[#This Row],[Total 
Paid]:[Shipping 
Charged]])</f>
        <v>0</v>
      </c>
      <c r="AG1400" s="1"/>
      <c r="AH1400" s="1"/>
      <c r="AI1400" s="1">
        <f t="shared" si="982"/>
        <v>0</v>
      </c>
      <c r="AK1400" s="1"/>
      <c r="AL1400" s="1"/>
      <c r="AM1400" s="1"/>
      <c r="AN1400" s="1"/>
      <c r="AP1400" s="30"/>
      <c r="AQ1400" s="1"/>
      <c r="AR1400" s="1">
        <f t="shared" si="984"/>
        <v>0</v>
      </c>
      <c r="AS1400" s="1"/>
      <c r="AT1400" s="1"/>
      <c r="AU1400" s="2">
        <f t="shared" si="983"/>
        <v>0</v>
      </c>
      <c r="AW1400" s="1"/>
      <c r="AX1400" s="1"/>
      <c r="AY1400" s="1"/>
      <c r="AZ1400" s="2">
        <f t="shared" si="980"/>
        <v>0</v>
      </c>
      <c r="BA1400" s="2">
        <f>SUM(AF1400,AH1400,-AZ1400,-Table19[[#This Row],[Sale Fee]])</f>
        <v>0</v>
      </c>
      <c r="BC1400" s="1"/>
      <c r="BD1400" s="1"/>
      <c r="BE1400" s="1"/>
    </row>
    <row r="1401" spans="1:57" x14ac:dyDescent="0.25">
      <c r="A1401" s="1"/>
      <c r="B1401" s="1"/>
      <c r="Q1401" s="1"/>
      <c r="R1401" s="1"/>
      <c r="S1401" s="1"/>
      <c r="U1401" s="1"/>
      <c r="V1401" s="1"/>
      <c r="W1401" s="1"/>
      <c r="X1401" s="1"/>
      <c r="Y1401" s="1"/>
      <c r="Z1401" s="1">
        <f>Table19[[#This Row],[Quantity2]]*Table19[[#This Row],[U Cost]]</f>
        <v>0</v>
      </c>
      <c r="AB1401" s="1"/>
      <c r="AC1401" s="1"/>
      <c r="AD1401" s="1">
        <f t="shared" si="981"/>
        <v>0</v>
      </c>
      <c r="AE1401" s="1"/>
      <c r="AF1401" s="1">
        <f>SUM(Table19[[#This Row],[Total 
Paid]:[Shipping 
Charged]])</f>
        <v>0</v>
      </c>
      <c r="AG1401" s="1"/>
      <c r="AH1401" s="1"/>
      <c r="AI1401" s="1">
        <f t="shared" si="982"/>
        <v>0</v>
      </c>
      <c r="AK1401" s="1"/>
      <c r="AL1401" s="1"/>
      <c r="AM1401" s="1"/>
      <c r="AN1401" s="1"/>
      <c r="AP1401" s="30"/>
      <c r="AQ1401" s="1"/>
      <c r="AR1401" s="1">
        <f t="shared" si="984"/>
        <v>0</v>
      </c>
      <c r="AS1401" s="1"/>
      <c r="AT1401" s="1"/>
      <c r="AU1401" s="2">
        <f t="shared" si="983"/>
        <v>0</v>
      </c>
      <c r="AW1401" s="1"/>
      <c r="AX1401" s="1"/>
      <c r="AY1401" s="1"/>
      <c r="AZ1401" s="2">
        <f t="shared" si="980"/>
        <v>0</v>
      </c>
      <c r="BA1401" s="2">
        <f>SUM(AF1401,AH1401,-AZ1401,-Table19[[#This Row],[Sale Fee]])</f>
        <v>0</v>
      </c>
      <c r="BC1401" s="1"/>
      <c r="BD1401" s="1"/>
      <c r="BE1401" s="1"/>
    </row>
    <row r="1402" spans="1:57" x14ac:dyDescent="0.25">
      <c r="A1402" s="1"/>
      <c r="B1402" s="1"/>
      <c r="Q1402" s="1"/>
      <c r="R1402" s="1"/>
      <c r="S1402" s="1"/>
      <c r="U1402" s="1"/>
      <c r="V1402" s="1"/>
      <c r="W1402" s="1"/>
      <c r="X1402" s="1"/>
      <c r="Y1402" s="1"/>
      <c r="Z1402" s="1">
        <f>Table19[[#This Row],[Quantity2]]*Table19[[#This Row],[U Cost]]</f>
        <v>0</v>
      </c>
      <c r="AB1402" s="1"/>
      <c r="AC1402" s="1"/>
      <c r="AD1402" s="1">
        <f t="shared" si="981"/>
        <v>0</v>
      </c>
      <c r="AE1402" s="1"/>
      <c r="AF1402" s="1">
        <f>SUM(Table19[[#This Row],[Total 
Paid]:[Shipping 
Charged]])</f>
        <v>0</v>
      </c>
      <c r="AG1402" s="1"/>
      <c r="AH1402" s="1"/>
      <c r="AI1402" s="1">
        <f t="shared" si="982"/>
        <v>0</v>
      </c>
      <c r="AK1402" s="1"/>
      <c r="AL1402" s="1"/>
      <c r="AM1402" s="1"/>
      <c r="AN1402" s="1"/>
      <c r="AP1402" s="30"/>
      <c r="AQ1402" s="1"/>
      <c r="AR1402" s="1">
        <f t="shared" si="984"/>
        <v>0</v>
      </c>
      <c r="AS1402" s="1"/>
      <c r="AT1402" s="1"/>
      <c r="AU1402" s="2">
        <f t="shared" si="983"/>
        <v>0</v>
      </c>
      <c r="AW1402" s="1"/>
      <c r="AX1402" s="1"/>
      <c r="AY1402" s="1"/>
      <c r="AZ1402" s="2">
        <f t="shared" si="980"/>
        <v>0</v>
      </c>
      <c r="BA1402" s="2">
        <f>SUM(AF1402,AH1402,-AZ1402,-Table19[[#This Row],[Sale Fee]])</f>
        <v>0</v>
      </c>
      <c r="BC1402" s="1"/>
      <c r="BD1402" s="1"/>
      <c r="BE1402" s="1"/>
    </row>
    <row r="1403" spans="1:57" x14ac:dyDescent="0.25">
      <c r="A1403" s="1"/>
      <c r="B1403" s="1"/>
      <c r="Q1403" s="1"/>
      <c r="R1403" s="1"/>
      <c r="S1403" s="1"/>
      <c r="U1403" s="1"/>
      <c r="V1403" s="1"/>
      <c r="W1403" s="1"/>
      <c r="X1403" s="1"/>
      <c r="Y1403" s="1"/>
      <c r="Z1403" s="1">
        <f>Table19[[#This Row],[Quantity2]]*Table19[[#This Row],[U Cost]]</f>
        <v>0</v>
      </c>
      <c r="AB1403" s="1"/>
      <c r="AC1403" s="1"/>
      <c r="AD1403" s="1">
        <f t="shared" si="981"/>
        <v>0</v>
      </c>
      <c r="AE1403" s="1"/>
      <c r="AF1403" s="1">
        <f>SUM(Table19[[#This Row],[Total 
Paid]:[Shipping 
Charged]])</f>
        <v>0</v>
      </c>
      <c r="AG1403" s="1"/>
      <c r="AH1403" s="1"/>
      <c r="AI1403" s="1">
        <f t="shared" si="982"/>
        <v>0</v>
      </c>
      <c r="AK1403" s="1"/>
      <c r="AL1403" s="1"/>
      <c r="AM1403" s="1"/>
      <c r="AN1403" s="1"/>
      <c r="AP1403" s="30"/>
      <c r="AQ1403" s="1"/>
      <c r="AR1403" s="1">
        <f t="shared" si="984"/>
        <v>0</v>
      </c>
      <c r="AS1403" s="1"/>
      <c r="AT1403" s="1"/>
      <c r="AU1403" s="2">
        <f t="shared" si="983"/>
        <v>0</v>
      </c>
      <c r="AW1403" s="1"/>
      <c r="AX1403" s="1"/>
      <c r="AY1403" s="1"/>
      <c r="AZ1403" s="2">
        <f t="shared" si="980"/>
        <v>0</v>
      </c>
      <c r="BA1403" s="2">
        <f>SUM(AF1403,AH1403,-AZ1403,-Table19[[#This Row],[Sale Fee]])</f>
        <v>0</v>
      </c>
      <c r="BC1403" s="1"/>
      <c r="BD1403" s="1"/>
      <c r="BE1403" s="1"/>
    </row>
    <row r="1404" spans="1:57" x14ac:dyDescent="0.25">
      <c r="A1404" s="1"/>
      <c r="B1404" s="1"/>
      <c r="Q1404" s="1"/>
      <c r="R1404" s="1"/>
      <c r="S1404" s="1"/>
      <c r="U1404" s="1"/>
      <c r="V1404" s="1"/>
      <c r="W1404" s="1"/>
      <c r="X1404" s="1"/>
      <c r="Y1404" s="1"/>
      <c r="Z1404" s="1">
        <f>Table19[[#This Row],[Quantity2]]*Table19[[#This Row],[U Cost]]</f>
        <v>0</v>
      </c>
      <c r="AB1404" s="1"/>
      <c r="AC1404" s="1"/>
      <c r="AD1404" s="1">
        <f t="shared" si="981"/>
        <v>0</v>
      </c>
      <c r="AE1404" s="1"/>
      <c r="AF1404" s="1">
        <f>SUM(Table19[[#This Row],[Total 
Paid]:[Shipping 
Charged]])</f>
        <v>0</v>
      </c>
      <c r="AG1404" s="1"/>
      <c r="AH1404" s="1"/>
      <c r="AI1404" s="1">
        <f t="shared" si="982"/>
        <v>0</v>
      </c>
      <c r="AK1404" s="1"/>
      <c r="AL1404" s="1"/>
      <c r="AM1404" s="1"/>
      <c r="AN1404" s="1"/>
      <c r="AP1404" s="30"/>
      <c r="AQ1404" s="1"/>
      <c r="AR1404" s="1">
        <f t="shared" si="984"/>
        <v>0</v>
      </c>
      <c r="AS1404" s="1"/>
      <c r="AT1404" s="1"/>
      <c r="AU1404" s="2">
        <f t="shared" si="983"/>
        <v>0</v>
      </c>
      <c r="AW1404" s="1"/>
      <c r="AX1404" s="1"/>
      <c r="AY1404" s="1"/>
      <c r="AZ1404" s="2">
        <f t="shared" si="980"/>
        <v>0</v>
      </c>
      <c r="BA1404" s="2">
        <f>SUM(AF1404,AH1404,-AZ1404,-Table19[[#This Row],[Sale Fee]])</f>
        <v>0</v>
      </c>
      <c r="BC1404" s="1"/>
      <c r="BD1404" s="1"/>
      <c r="BE1404" s="1"/>
    </row>
    <row r="1405" spans="1:57" x14ac:dyDescent="0.25">
      <c r="A1405" s="1"/>
      <c r="B1405" s="1"/>
      <c r="Q1405" s="1"/>
      <c r="R1405" s="1"/>
      <c r="S1405" s="1"/>
      <c r="U1405" s="1"/>
      <c r="V1405" s="1"/>
      <c r="W1405" s="1"/>
      <c r="X1405" s="1"/>
      <c r="Y1405" s="1"/>
      <c r="Z1405" s="1">
        <f>Table19[[#This Row],[Quantity2]]*Table19[[#This Row],[U Cost]]</f>
        <v>0</v>
      </c>
      <c r="AB1405" s="1"/>
      <c r="AC1405" s="1"/>
      <c r="AD1405" s="1">
        <f t="shared" si="981"/>
        <v>0</v>
      </c>
      <c r="AE1405" s="1"/>
      <c r="AF1405" s="1">
        <f>SUM(Table19[[#This Row],[Total 
Paid]:[Shipping 
Charged]])</f>
        <v>0</v>
      </c>
      <c r="AG1405" s="1"/>
      <c r="AH1405" s="1"/>
      <c r="AI1405" s="1">
        <f t="shared" si="982"/>
        <v>0</v>
      </c>
      <c r="AK1405" s="1"/>
      <c r="AL1405" s="1"/>
      <c r="AM1405" s="1"/>
      <c r="AN1405" s="1"/>
      <c r="AP1405" s="30"/>
      <c r="AQ1405" s="1"/>
      <c r="AR1405" s="1">
        <f t="shared" si="984"/>
        <v>0</v>
      </c>
      <c r="AS1405" s="1"/>
      <c r="AT1405" s="1"/>
      <c r="AU1405" s="2">
        <f t="shared" si="983"/>
        <v>0</v>
      </c>
      <c r="AW1405" s="1"/>
      <c r="AX1405" s="1"/>
      <c r="AY1405" s="1"/>
      <c r="AZ1405" s="2">
        <f t="shared" si="980"/>
        <v>0</v>
      </c>
      <c r="BA1405" s="2">
        <f>SUM(AF1405,AH1405,-AZ1405,-Table19[[#This Row],[Sale Fee]])</f>
        <v>0</v>
      </c>
      <c r="BC1405" s="1"/>
      <c r="BD1405" s="1"/>
      <c r="BE1405" s="1"/>
    </row>
    <row r="1406" spans="1:57" x14ac:dyDescent="0.25">
      <c r="A1406" s="1"/>
      <c r="B1406" s="1"/>
      <c r="Q1406" s="1"/>
      <c r="R1406" s="1"/>
      <c r="S1406" s="1"/>
      <c r="U1406" s="1"/>
      <c r="V1406" s="1"/>
      <c r="W1406" s="1"/>
      <c r="X1406" s="1"/>
      <c r="Y1406" s="1"/>
      <c r="Z1406" s="1">
        <f>Table19[[#This Row],[Quantity2]]*Table19[[#This Row],[U Cost]]</f>
        <v>0</v>
      </c>
      <c r="AB1406" s="1"/>
      <c r="AC1406" s="1"/>
      <c r="AD1406" s="1">
        <f t="shared" si="981"/>
        <v>0</v>
      </c>
      <c r="AE1406" s="1"/>
      <c r="AF1406" s="1">
        <f>SUM(Table19[[#This Row],[Total 
Paid]:[Shipping 
Charged]])</f>
        <v>0</v>
      </c>
      <c r="AG1406" s="1"/>
      <c r="AH1406" s="1"/>
      <c r="AI1406" s="1">
        <f t="shared" si="982"/>
        <v>0</v>
      </c>
      <c r="AK1406" s="1"/>
      <c r="AL1406" s="1"/>
      <c r="AM1406" s="1"/>
      <c r="AN1406" s="1"/>
      <c r="AP1406" s="30"/>
      <c r="AQ1406" s="1"/>
      <c r="AR1406" s="1">
        <f t="shared" si="984"/>
        <v>0</v>
      </c>
      <c r="AS1406" s="1"/>
      <c r="AT1406" s="1"/>
      <c r="AU1406" s="2">
        <f t="shared" si="983"/>
        <v>0</v>
      </c>
      <c r="AW1406" s="1"/>
      <c r="AX1406" s="1"/>
      <c r="AY1406" s="1"/>
      <c r="AZ1406" s="2">
        <f t="shared" si="980"/>
        <v>0</v>
      </c>
      <c r="BA1406" s="2">
        <f>SUM(AF1406,AH1406,-AZ1406,-Table19[[#This Row],[Sale Fee]])</f>
        <v>0</v>
      </c>
      <c r="BC1406" s="1"/>
      <c r="BD1406" s="1"/>
      <c r="BE1406" s="1"/>
    </row>
    <row r="1407" spans="1:57" x14ac:dyDescent="0.25">
      <c r="A1407" s="1"/>
      <c r="B1407" s="1"/>
      <c r="Q1407" s="1"/>
      <c r="R1407" s="1"/>
      <c r="S1407" s="1"/>
      <c r="U1407" s="1"/>
      <c r="V1407" s="1"/>
      <c r="W1407" s="1"/>
      <c r="X1407" s="1"/>
      <c r="Y1407" s="1"/>
      <c r="Z1407" s="1">
        <f>Table19[[#This Row],[Quantity2]]*Table19[[#This Row],[U Cost]]</f>
        <v>0</v>
      </c>
      <c r="AB1407" s="1"/>
      <c r="AC1407" s="1"/>
      <c r="AD1407" s="1">
        <f t="shared" si="981"/>
        <v>0</v>
      </c>
      <c r="AE1407" s="1"/>
      <c r="AF1407" s="1">
        <f>SUM(Table19[[#This Row],[Total 
Paid]:[Shipping 
Charged]])</f>
        <v>0</v>
      </c>
      <c r="AG1407" s="1"/>
      <c r="AH1407" s="1"/>
      <c r="AI1407" s="1">
        <f t="shared" si="982"/>
        <v>0</v>
      </c>
      <c r="AK1407" s="1"/>
      <c r="AL1407" s="1"/>
      <c r="AM1407" s="1"/>
      <c r="AN1407" s="1"/>
      <c r="AP1407" s="30"/>
      <c r="AQ1407" s="1"/>
      <c r="AR1407" s="1">
        <f t="shared" si="984"/>
        <v>0</v>
      </c>
      <c r="AS1407" s="1"/>
      <c r="AT1407" s="1"/>
      <c r="AU1407" s="2">
        <f t="shared" si="983"/>
        <v>0</v>
      </c>
      <c r="AW1407" s="1"/>
      <c r="AX1407" s="1"/>
      <c r="AY1407" s="1"/>
      <c r="AZ1407" s="2">
        <f t="shared" si="980"/>
        <v>0</v>
      </c>
      <c r="BA1407" s="2">
        <f>SUM(AF1407,AH1407,-AZ1407,-Table19[[#This Row],[Sale Fee]])</f>
        <v>0</v>
      </c>
      <c r="BC1407" s="1"/>
      <c r="BD1407" s="1"/>
      <c r="BE1407" s="1"/>
    </row>
    <row r="1408" spans="1:57" x14ac:dyDescent="0.25">
      <c r="A1408" s="1"/>
      <c r="B1408" s="1"/>
      <c r="Q1408" s="1"/>
      <c r="R1408" s="1"/>
      <c r="S1408" s="1"/>
      <c r="U1408" s="1"/>
      <c r="V1408" s="1"/>
      <c r="W1408" s="1"/>
      <c r="X1408" s="1"/>
      <c r="Y1408" s="1"/>
      <c r="Z1408" s="1">
        <f>Table19[[#This Row],[Quantity2]]*Table19[[#This Row],[U Cost]]</f>
        <v>0</v>
      </c>
      <c r="AB1408" s="1"/>
      <c r="AC1408" s="1"/>
      <c r="AD1408" s="1">
        <f t="shared" si="981"/>
        <v>0</v>
      </c>
      <c r="AE1408" s="1"/>
      <c r="AF1408" s="1">
        <f>SUM(Table19[[#This Row],[Total 
Paid]:[Shipping 
Charged]])</f>
        <v>0</v>
      </c>
      <c r="AG1408" s="1"/>
      <c r="AH1408" s="1"/>
      <c r="AI1408" s="1">
        <f t="shared" si="982"/>
        <v>0</v>
      </c>
      <c r="AK1408" s="1"/>
      <c r="AL1408" s="1"/>
      <c r="AM1408" s="1"/>
      <c r="AN1408" s="1"/>
      <c r="AP1408" s="30"/>
      <c r="AQ1408" s="1"/>
      <c r="AR1408" s="1">
        <f t="shared" si="984"/>
        <v>0</v>
      </c>
      <c r="AS1408" s="1"/>
      <c r="AT1408" s="1"/>
      <c r="AU1408" s="2">
        <f t="shared" si="983"/>
        <v>0</v>
      </c>
      <c r="AW1408" s="1"/>
      <c r="AX1408" s="1"/>
      <c r="AY1408" s="1"/>
      <c r="AZ1408" s="2">
        <f t="shared" si="980"/>
        <v>0</v>
      </c>
      <c r="BA1408" s="2">
        <f>SUM(AF1408,AH1408,-AZ1408,-Table19[[#This Row],[Sale Fee]])</f>
        <v>0</v>
      </c>
      <c r="BC1408" s="1"/>
      <c r="BD1408" s="1"/>
      <c r="BE1408" s="1"/>
    </row>
    <row r="1409" spans="1:57" x14ac:dyDescent="0.25">
      <c r="A1409" s="1"/>
      <c r="B1409" s="1"/>
      <c r="Q1409" s="1"/>
      <c r="R1409" s="1"/>
      <c r="S1409" s="1"/>
      <c r="U1409" s="1"/>
      <c r="V1409" s="1"/>
      <c r="W1409" s="1"/>
      <c r="X1409" s="1"/>
      <c r="Y1409" s="1"/>
      <c r="Z1409" s="1">
        <f>Table19[[#This Row],[Quantity2]]*Table19[[#This Row],[U Cost]]</f>
        <v>0</v>
      </c>
      <c r="AB1409" s="1"/>
      <c r="AC1409" s="1"/>
      <c r="AD1409" s="1">
        <f t="shared" si="981"/>
        <v>0</v>
      </c>
      <c r="AE1409" s="1"/>
      <c r="AF1409" s="1">
        <f>SUM(Table19[[#This Row],[Total 
Paid]:[Shipping 
Charged]])</f>
        <v>0</v>
      </c>
      <c r="AG1409" s="1"/>
      <c r="AH1409" s="1"/>
      <c r="AI1409" s="1">
        <f t="shared" si="982"/>
        <v>0</v>
      </c>
      <c r="AK1409" s="1"/>
      <c r="AL1409" s="1"/>
      <c r="AM1409" s="1"/>
      <c r="AN1409" s="1"/>
      <c r="AP1409" s="30"/>
      <c r="AQ1409" s="1"/>
      <c r="AR1409" s="1">
        <f t="shared" si="984"/>
        <v>0</v>
      </c>
      <c r="AS1409" s="1"/>
      <c r="AT1409" s="1"/>
      <c r="AU1409" s="2">
        <f t="shared" si="983"/>
        <v>0</v>
      </c>
      <c r="AW1409" s="1"/>
      <c r="AX1409" s="1"/>
      <c r="AY1409" s="1"/>
      <c r="AZ1409" s="2">
        <f t="shared" si="980"/>
        <v>0</v>
      </c>
      <c r="BA1409" s="2">
        <f>SUM(AF1409,AH1409,-AZ1409,-Table19[[#This Row],[Sale Fee]])</f>
        <v>0</v>
      </c>
      <c r="BC1409" s="1"/>
      <c r="BD1409" s="1"/>
      <c r="BE1409" s="1"/>
    </row>
    <row r="1410" spans="1:57" x14ac:dyDescent="0.25">
      <c r="A1410" s="1"/>
      <c r="B1410" s="1"/>
      <c r="Q1410" s="1"/>
      <c r="R1410" s="1"/>
      <c r="S1410" s="1"/>
      <c r="U1410" s="1"/>
      <c r="V1410" s="1"/>
      <c r="W1410" s="1"/>
      <c r="X1410" s="1"/>
      <c r="Y1410" s="1"/>
      <c r="Z1410" s="1">
        <f>Table19[[#This Row],[Quantity2]]*Table19[[#This Row],[U Cost]]</f>
        <v>0</v>
      </c>
      <c r="AB1410" s="1">
        <v>0</v>
      </c>
      <c r="AC1410" s="1">
        <v>0</v>
      </c>
      <c r="AD1410" s="1">
        <f t="shared" si="981"/>
        <v>0</v>
      </c>
      <c r="AE1410" s="1"/>
      <c r="AF1410" s="1">
        <f>SUM(Table19[[#This Row],[Total 
Paid]:[Shipping 
Charged]])</f>
        <v>0</v>
      </c>
      <c r="AG1410" s="1"/>
      <c r="AH1410" s="1"/>
      <c r="AI1410" s="1">
        <f t="shared" si="982"/>
        <v>0</v>
      </c>
      <c r="AK1410" s="1"/>
      <c r="AL1410" s="1"/>
      <c r="AM1410" s="1"/>
      <c r="AN1410" s="1"/>
      <c r="AP1410" s="30"/>
      <c r="AQ1410" s="1"/>
      <c r="AR1410" s="1">
        <f t="shared" si="984"/>
        <v>0</v>
      </c>
      <c r="AS1410" s="1"/>
      <c r="AT1410" s="1"/>
      <c r="AU1410" s="2">
        <f t="shared" si="983"/>
        <v>0</v>
      </c>
      <c r="AW1410" s="1"/>
      <c r="AX1410" s="1"/>
      <c r="AY1410" s="1"/>
      <c r="AZ1410" s="2">
        <f t="shared" si="980"/>
        <v>0</v>
      </c>
      <c r="BA1410" s="2">
        <f>SUM(AF1410,AH1410,-AZ1410,-Table19[[#This Row],[Sale Fee]])</f>
        <v>0</v>
      </c>
      <c r="BC1410" s="1"/>
      <c r="BD1410" s="1"/>
      <c r="BE1410" s="1"/>
    </row>
    <row r="1411" spans="1:57" x14ac:dyDescent="0.25">
      <c r="A1411" s="1"/>
      <c r="B1411" s="1"/>
      <c r="Q1411" s="1"/>
      <c r="R1411" s="1"/>
      <c r="S1411" s="1"/>
      <c r="U1411" s="1"/>
      <c r="V1411" s="1"/>
      <c r="W1411" s="1"/>
      <c r="X1411" s="1"/>
      <c r="Y1411" s="1"/>
      <c r="Z1411" s="1">
        <f>Table19[[#This Row],[Quantity2]]*Table19[[#This Row],[U Cost]]</f>
        <v>0</v>
      </c>
      <c r="AB1411" s="1">
        <v>0</v>
      </c>
      <c r="AC1411" s="1">
        <v>0</v>
      </c>
      <c r="AD1411" s="1">
        <f t="shared" si="981"/>
        <v>0</v>
      </c>
      <c r="AE1411" s="1"/>
      <c r="AF1411" s="1">
        <f>SUM(Table19[[#This Row],[Total 
Paid]:[Shipping 
Charged]])</f>
        <v>0</v>
      </c>
      <c r="AG1411" s="1"/>
      <c r="AH1411" s="1"/>
      <c r="AI1411" s="1">
        <f t="shared" si="982"/>
        <v>0</v>
      </c>
      <c r="AK1411" s="1"/>
      <c r="AL1411" s="1"/>
      <c r="AM1411" s="1"/>
      <c r="AN1411" s="1"/>
      <c r="AP1411" s="30"/>
      <c r="AQ1411" s="1"/>
      <c r="AR1411" s="1">
        <f t="shared" si="984"/>
        <v>0</v>
      </c>
      <c r="AS1411" s="1"/>
      <c r="AT1411" s="1"/>
      <c r="AU1411" s="2">
        <f t="shared" si="983"/>
        <v>0</v>
      </c>
      <c r="AW1411" s="1"/>
      <c r="AX1411" s="1"/>
      <c r="AY1411" s="1"/>
      <c r="AZ1411" s="2">
        <f t="shared" si="980"/>
        <v>0</v>
      </c>
      <c r="BA1411" s="2">
        <f>SUM(AF1411,AH1411,-AZ1411,-Table19[[#This Row],[Sale Fee]])</f>
        <v>0</v>
      </c>
      <c r="BC1411" s="1"/>
      <c r="BD1411" s="1"/>
      <c r="BE1411" s="1"/>
    </row>
    <row r="1412" spans="1:57" x14ac:dyDescent="0.25">
      <c r="A1412" s="1"/>
      <c r="B1412" s="1"/>
      <c r="Q1412" s="1"/>
      <c r="R1412" s="1"/>
      <c r="S1412" s="1"/>
      <c r="U1412" s="1"/>
      <c r="V1412" s="1"/>
      <c r="W1412" s="1"/>
      <c r="X1412" s="1"/>
      <c r="Y1412" s="1"/>
      <c r="Z1412" s="1">
        <f>Table19[[#This Row],[Quantity2]]*Table19[[#This Row],[U Cost]]</f>
        <v>0</v>
      </c>
      <c r="AB1412" s="1">
        <v>0</v>
      </c>
      <c r="AC1412" s="1">
        <v>0</v>
      </c>
      <c r="AD1412" s="1">
        <f t="shared" si="981"/>
        <v>0</v>
      </c>
      <c r="AE1412" s="1"/>
      <c r="AF1412" s="1">
        <f>SUM(Table19[[#This Row],[Total 
Paid]:[Shipping 
Charged]])</f>
        <v>0</v>
      </c>
      <c r="AG1412" s="1"/>
      <c r="AH1412" s="1"/>
      <c r="AI1412" s="1">
        <f t="shared" si="982"/>
        <v>0</v>
      </c>
      <c r="AK1412" s="1"/>
      <c r="AL1412" s="1"/>
      <c r="AM1412" s="1"/>
      <c r="AN1412" s="1"/>
      <c r="AP1412" s="30">
        <f>AB1412</f>
        <v>0</v>
      </c>
      <c r="AQ1412" s="1"/>
      <c r="AR1412" s="1">
        <f t="shared" si="984"/>
        <v>0</v>
      </c>
      <c r="AS1412" s="1"/>
      <c r="AT1412" s="1"/>
      <c r="AU1412" s="2">
        <f t="shared" si="983"/>
        <v>0</v>
      </c>
      <c r="AW1412" s="1"/>
      <c r="AX1412" s="1"/>
      <c r="AY1412" s="1"/>
      <c r="AZ1412" s="2">
        <f t="shared" si="980"/>
        <v>0</v>
      </c>
      <c r="BA1412" s="2">
        <f>SUM(AF1412,AH1412,-AZ1412,-Table19[[#This Row],[Sale Fee]])</f>
        <v>0</v>
      </c>
      <c r="BC1412" s="1"/>
      <c r="BD1412" s="1"/>
      <c r="BE1412" s="1"/>
    </row>
    <row r="1413" spans="1:57" x14ac:dyDescent="0.25">
      <c r="A1413" s="1"/>
      <c r="B1413" s="1"/>
      <c r="Q1413" s="1"/>
      <c r="R1413" s="1"/>
      <c r="S1413" s="1"/>
      <c r="U1413" s="1"/>
      <c r="V1413" s="1"/>
      <c r="W1413" s="1"/>
      <c r="X1413" s="1"/>
      <c r="Y1413" s="1"/>
      <c r="Z1413" s="1">
        <f>Table19[[#This Row],[Quantity2]]*Table19[[#This Row],[U Cost]]</f>
        <v>0</v>
      </c>
      <c r="AB1413" s="1">
        <v>0</v>
      </c>
      <c r="AC1413" s="1">
        <v>0</v>
      </c>
      <c r="AD1413" s="1">
        <f t="shared" si="981"/>
        <v>0</v>
      </c>
      <c r="AE1413" s="1"/>
      <c r="AF1413" s="1">
        <f>SUM(Table19[[#This Row],[Total 
Paid]:[Shipping 
Charged]])</f>
        <v>0</v>
      </c>
      <c r="AG1413" s="1"/>
      <c r="AH1413" s="1"/>
      <c r="AI1413" s="1">
        <f t="shared" si="982"/>
        <v>0</v>
      </c>
      <c r="AK1413" s="1"/>
      <c r="AL1413" s="1"/>
      <c r="AM1413" s="1"/>
      <c r="AN1413" s="1"/>
      <c r="AP1413" s="30">
        <f>AB1413</f>
        <v>0</v>
      </c>
      <c r="AQ1413" s="1"/>
      <c r="AR1413" s="1">
        <f t="shared" si="984"/>
        <v>0</v>
      </c>
      <c r="AS1413" s="1"/>
      <c r="AT1413" s="1"/>
      <c r="AU1413" s="2">
        <f t="shared" si="983"/>
        <v>0</v>
      </c>
      <c r="AW1413" s="1"/>
      <c r="AX1413" s="1"/>
      <c r="AY1413" s="1"/>
      <c r="AZ1413" s="2">
        <f t="shared" si="980"/>
        <v>0</v>
      </c>
      <c r="BA1413" s="2">
        <f>SUM(AF1413,AH1413,-AZ1413,-Table19[[#This Row],[Sale Fee]])</f>
        <v>0</v>
      </c>
      <c r="BC1413" s="1"/>
      <c r="BD1413" s="1"/>
      <c r="BE1413" s="1"/>
    </row>
    <row r="1414" spans="1:57" x14ac:dyDescent="0.25">
      <c r="A1414" s="1"/>
      <c r="B1414" s="1"/>
      <c r="Q1414" s="1"/>
      <c r="R1414" s="1"/>
      <c r="S1414" s="1"/>
      <c r="U1414" s="1"/>
      <c r="V1414" s="1"/>
      <c r="W1414" s="1"/>
      <c r="X1414" s="1"/>
      <c r="Y1414" s="1"/>
      <c r="Z1414" s="1">
        <f>Table19[[#This Row],[Quantity2]]*Table19[[#This Row],[U Cost]]</f>
        <v>0</v>
      </c>
      <c r="AB1414" s="1">
        <v>0</v>
      </c>
      <c r="AC1414" s="1">
        <v>0</v>
      </c>
      <c r="AD1414" s="1">
        <f t="shared" si="981"/>
        <v>0</v>
      </c>
      <c r="AE1414" s="1"/>
      <c r="AF1414" s="1">
        <f>SUM(Table19[[#This Row],[Total 
Paid]:[Shipping 
Charged]])</f>
        <v>0</v>
      </c>
      <c r="AG1414" s="1"/>
      <c r="AH1414" s="1"/>
      <c r="AI1414" s="1">
        <f t="shared" si="982"/>
        <v>0</v>
      </c>
      <c r="AK1414" s="1"/>
      <c r="AL1414" s="1"/>
      <c r="AM1414" s="1"/>
      <c r="AN1414" s="1"/>
      <c r="AP1414" s="30">
        <f>AB1414</f>
        <v>0</v>
      </c>
      <c r="AQ1414" s="1"/>
      <c r="AR1414" s="1">
        <f t="shared" si="984"/>
        <v>0</v>
      </c>
      <c r="AS1414" s="1"/>
      <c r="AT1414" s="1"/>
      <c r="AU1414" s="2">
        <f t="shared" si="983"/>
        <v>0</v>
      </c>
      <c r="AW1414" s="1"/>
      <c r="AX1414" s="1"/>
      <c r="AY1414" s="1"/>
      <c r="AZ1414" s="2">
        <f t="shared" si="980"/>
        <v>0</v>
      </c>
      <c r="BA1414" s="2">
        <f>SUM(AF1414,AH1414,-AZ1414,-Table19[[#This Row],[Sale Fee]])</f>
        <v>0</v>
      </c>
      <c r="BC1414" s="1"/>
      <c r="BD1414" s="1"/>
      <c r="BE1414" s="1"/>
    </row>
    <row r="1415" spans="1:57" x14ac:dyDescent="0.25">
      <c r="A1415" s="1"/>
      <c r="B1415" s="1"/>
      <c r="E1415" s="4"/>
      <c r="F1415" s="4"/>
      <c r="Q1415" s="1"/>
      <c r="R1415" s="1"/>
      <c r="S1415" s="1"/>
      <c r="U1415" s="1"/>
      <c r="V1415" s="1"/>
      <c r="W1415" s="1"/>
      <c r="X1415" s="1"/>
      <c r="Y1415" s="1"/>
      <c r="Z1415" s="1">
        <f>Table19[[#This Row],[Quantity2]]*Table19[[#This Row],[U Cost]]</f>
        <v>0</v>
      </c>
      <c r="AB1415" s="1"/>
      <c r="AC1415" s="1"/>
      <c r="AD1415" s="1"/>
      <c r="AE1415" s="1"/>
      <c r="AF1415" s="1">
        <f>SUM(Table19[[#This Row],[Total 
Paid]:[Shipping 
Charged]])</f>
        <v>0</v>
      </c>
      <c r="AG1415" s="1"/>
      <c r="AH1415" s="1"/>
      <c r="AI1415" s="1"/>
      <c r="AK1415" s="1"/>
      <c r="AL1415" s="1"/>
      <c r="AM1415" s="1"/>
      <c r="AN1415" s="1"/>
      <c r="AO1415" s="30"/>
      <c r="AP1415" s="30"/>
      <c r="AQ1415" s="1"/>
      <c r="AR1415" s="1"/>
      <c r="AS1415" s="1"/>
      <c r="AT1415" s="1"/>
      <c r="AU1415" s="2"/>
      <c r="AV1415" s="1"/>
      <c r="AW1415" s="1"/>
      <c r="AX1415" s="1"/>
      <c r="AY1415" s="1"/>
      <c r="AZ1415" s="2"/>
      <c r="BA1415" s="2">
        <f>SUM(AF1415,AH1415,-AZ1415,-Table19[[#This Row],[Sale Fee]])</f>
        <v>0</v>
      </c>
      <c r="BB1415" s="1"/>
      <c r="BC1415" s="1"/>
      <c r="BD1415" s="1"/>
      <c r="BE1415" s="1"/>
    </row>
  </sheetData>
  <phoneticPr fontId="5" type="noConversion"/>
  <pageMargins left="0.7" right="0.7" top="0.75" bottom="0.75" header="0.3" footer="0.3"/>
  <pageSetup orientation="portrait" r:id="rId1"/>
  <headerFooter>
    <oddFooter>&amp;Lhttps://liberdownload.com</oddFooter>
  </headerFooter>
  <legacy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30FF9FC9-335A-4E5E-A19E-096331444FA2}">
          <x14:formula1>
            <xm:f>List!$R:$R</xm:f>
          </x14:formula1>
          <xm:sqref>AM7:AM1415</xm:sqref>
        </x14:dataValidation>
        <x14:dataValidation type="list" allowBlank="1" showInputMessage="1" showErrorMessage="1" xr:uid="{1681C8CC-ABFA-4C51-A4F9-31532CBD86E6}">
          <x14:formula1>
            <xm:f>List!$Q:$Q</xm:f>
          </x14:formula1>
          <xm:sqref>AL7:AL1415</xm:sqref>
        </x14:dataValidation>
        <x14:dataValidation type="list" allowBlank="1" showInputMessage="1" showErrorMessage="1" xr:uid="{76453A17-7D0D-4372-A2CB-6334B73AB167}">
          <x14:formula1>
            <xm:f>List!$F:$F</xm:f>
          </x14:formula1>
          <xm:sqref>D7:D1415</xm:sqref>
        </x14:dataValidation>
        <x14:dataValidation type="list" allowBlank="1" showInputMessage="1" showErrorMessage="1" xr:uid="{662DF1A0-134E-4E4A-A676-623D1BC36BCB}">
          <x14:formula1>
            <xm:f>List!$B:$B</xm:f>
          </x14:formula1>
          <xm:sqref>G7:G1415</xm:sqref>
        </x14:dataValidation>
        <x14:dataValidation type="list" allowBlank="1" showInputMessage="1" showErrorMessage="1" xr:uid="{00031BF9-0F25-40D1-A29B-E30A3E33401C}">
          <x14:formula1>
            <xm:f>List!$C:$C</xm:f>
          </x14:formula1>
          <xm:sqref>AO7:AO1415 J7:J1415</xm:sqref>
        </x14:dataValidation>
        <x14:dataValidation type="list" allowBlank="1" showInputMessage="1" showErrorMessage="1" xr:uid="{69AABF47-9CEF-46C6-92A1-80B412E13097}">
          <x14:formula1>
            <xm:f>List!$D:$D</xm:f>
          </x14:formula1>
          <xm:sqref>K7:K1415</xm:sqref>
        </x14:dataValidation>
        <x14:dataValidation type="list" allowBlank="1" showInputMessage="1" showErrorMessage="1" xr:uid="{40B5102F-6B81-4194-B6A1-55B8DEB7F9A5}">
          <x14:formula1>
            <xm:f>List!$E:$E</xm:f>
          </x14:formula1>
          <xm:sqref>M7:M1415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5D4A6-3E2A-4A2A-952A-682B6E75BACD}">
  <dimension ref="A2:AT394"/>
  <sheetViews>
    <sheetView workbookViewId="0">
      <pane ySplit="7" topLeftCell="A8" activePane="bottomLeft" state="frozen"/>
      <selection activeCell="M13" sqref="M13"/>
      <selection pane="bottomLeft" activeCell="M13" sqref="M13"/>
    </sheetView>
  </sheetViews>
  <sheetFormatPr defaultRowHeight="15" outlineLevelCol="3" x14ac:dyDescent="0.25"/>
  <cols>
    <col min="1" max="1" width="13.7109375" style="53" customWidth="1"/>
    <col min="2" max="2" width="54.85546875" style="53" customWidth="1" outlineLevel="1"/>
    <col min="3" max="4" width="9.140625" hidden="1" customWidth="1" outlineLevel="3"/>
    <col min="5" max="5" width="10.7109375" customWidth="1" outlineLevel="2" collapsed="1"/>
    <col min="6" max="6" width="10.7109375" customWidth="1" outlineLevel="2"/>
    <col min="7" max="7" width="54.7109375" customWidth="1" outlineLevel="2"/>
    <col min="8" max="8" width="16" customWidth="1" outlineLevel="2"/>
    <col min="9" max="12" width="16" hidden="1" customWidth="1" outlineLevel="2"/>
    <col min="13" max="13" width="16" customWidth="1"/>
    <col min="14" max="14" width="17.7109375" customWidth="1"/>
    <col min="15" max="15" width="93.28515625" customWidth="1"/>
    <col min="16" max="16" width="6.5703125" customWidth="1" outlineLevel="1"/>
    <col min="17" max="17" width="10.5703125" customWidth="1" outlineLevel="1"/>
    <col min="18" max="18" width="11.85546875" customWidth="1" outlineLevel="1"/>
    <col min="19" max="19" width="10.42578125" customWidth="1" outlineLevel="1"/>
    <col min="20" max="20" width="4.42578125" customWidth="1" outlineLevel="1"/>
    <col min="21" max="21" width="9.140625" style="1" customWidth="1" outlineLevel="1"/>
    <col min="22" max="22" width="11.140625" customWidth="1" outlineLevel="1"/>
    <col min="23" max="23" width="10.42578125" customWidth="1" outlineLevel="1"/>
    <col min="24" max="24" width="4" customWidth="1" outlineLevel="1"/>
    <col min="25" max="25" width="9.140625" style="1"/>
    <col min="26" max="26" width="9.5703125" bestFit="1" customWidth="1"/>
    <col min="27" max="27" width="10.42578125" bestFit="1" customWidth="1"/>
    <col min="28" max="28" width="3.85546875" customWidth="1" outlineLevel="1"/>
    <col min="29" max="29" width="9.140625" customWidth="1" outlineLevel="1"/>
    <col min="30" max="31" width="9.5703125" customWidth="1" outlineLevel="1"/>
    <col min="32" max="32" width="5" customWidth="1" outlineLevel="1"/>
    <col min="33" max="34" width="9.140625" customWidth="1" outlineLevel="1"/>
    <col min="35" max="35" width="11.140625" customWidth="1" outlineLevel="1"/>
    <col min="36" max="36" width="6.28515625" customWidth="1" outlineLevel="1"/>
    <col min="37" max="37" width="9.7109375" customWidth="1" outlineLevel="1"/>
    <col min="38" max="39" width="9.5703125" customWidth="1" outlineLevel="1"/>
    <col min="40" max="40" width="9.140625" customWidth="1" outlineLevel="1"/>
    <col min="42" max="42" width="9.140625" customWidth="1" outlineLevel="1"/>
    <col min="43" max="43" width="104" customWidth="1"/>
    <col min="44" max="46" width="9.7109375" bestFit="1" customWidth="1"/>
  </cols>
  <sheetData>
    <row r="2" spans="1:46" x14ac:dyDescent="0.25">
      <c r="AC2" s="1"/>
      <c r="AK2" s="4"/>
    </row>
    <row r="4" spans="1:46" s="1" customFormat="1" x14ac:dyDescent="0.25">
      <c r="A4" s="67"/>
      <c r="B4" s="67"/>
      <c r="N4" s="1" t="s">
        <v>43</v>
      </c>
      <c r="P4" s="29"/>
      <c r="R4" s="1" t="e">
        <f>SUM(S:S)</f>
        <v>#REF!</v>
      </c>
      <c r="T4" s="29"/>
      <c r="V4" s="1" t="e">
        <f>SUM(W:W)</f>
        <v>#REF!</v>
      </c>
      <c r="X4" s="29"/>
      <c r="Z4" s="1" t="e">
        <f>SUM(AA:AA)</f>
        <v>#REF!</v>
      </c>
      <c r="AB4" s="29"/>
      <c r="AD4" s="1" t="e">
        <f>SUM(AE:AE)</f>
        <v>#REF!</v>
      </c>
      <c r="AF4" s="29"/>
      <c r="AH4" s="1" t="e">
        <f>SUM(AI:AI)</f>
        <v>#REF!</v>
      </c>
      <c r="AJ4" s="29"/>
      <c r="AL4" s="1" t="e">
        <f>SUM(AM:AM)</f>
        <v>#REF!</v>
      </c>
    </row>
    <row r="5" spans="1:46" x14ac:dyDescent="0.25">
      <c r="P5" s="7"/>
      <c r="T5" s="7"/>
      <c r="X5" s="7"/>
      <c r="Z5" s="2" t="e">
        <f>SUM(R4,V4,-AD4)</f>
        <v>#REF!</v>
      </c>
      <c r="AA5" s="2"/>
      <c r="AB5" s="7"/>
      <c r="AC5" t="s">
        <v>19</v>
      </c>
      <c r="AF5" s="7"/>
      <c r="AG5" t="s">
        <v>4</v>
      </c>
      <c r="AJ5" s="7"/>
      <c r="AK5" t="s">
        <v>19</v>
      </c>
      <c r="AS5" t="s">
        <v>321</v>
      </c>
    </row>
    <row r="6" spans="1:46" s="6" customFormat="1" ht="15.75" x14ac:dyDescent="0.25">
      <c r="A6" s="88"/>
      <c r="B6" s="88"/>
      <c r="E6" s="6" t="s">
        <v>322</v>
      </c>
      <c r="H6" s="6" t="s">
        <v>0</v>
      </c>
      <c r="P6" s="8"/>
      <c r="Q6" s="6" t="s">
        <v>49</v>
      </c>
      <c r="T6" s="8"/>
      <c r="U6" s="11" t="s">
        <v>47</v>
      </c>
      <c r="X6" s="8"/>
      <c r="Y6" s="11" t="s">
        <v>48</v>
      </c>
      <c r="AB6" s="8"/>
      <c r="AC6" s="6" t="s">
        <v>30</v>
      </c>
      <c r="AF6" s="8"/>
      <c r="AG6" s="6" t="s">
        <v>50</v>
      </c>
      <c r="AJ6" s="8"/>
      <c r="AK6" s="6" t="s">
        <v>28</v>
      </c>
    </row>
    <row r="7" spans="1:46" s="5" customFormat="1" x14ac:dyDescent="0.25">
      <c r="A7" s="89" t="s">
        <v>199</v>
      </c>
      <c r="B7" s="89" t="s">
        <v>200</v>
      </c>
      <c r="C7" s="5" t="s">
        <v>17</v>
      </c>
      <c r="D7" s="5" t="s">
        <v>21</v>
      </c>
      <c r="E7" s="5" t="s">
        <v>323</v>
      </c>
      <c r="F7" s="5" t="s">
        <v>253</v>
      </c>
      <c r="G7" s="5" t="s">
        <v>258</v>
      </c>
      <c r="H7" s="5" t="s">
        <v>20</v>
      </c>
      <c r="I7" s="5" t="s">
        <v>15</v>
      </c>
      <c r="J7" s="5" t="s">
        <v>16</v>
      </c>
      <c r="K7" s="5" t="s">
        <v>8</v>
      </c>
      <c r="L7" s="5" t="s">
        <v>13</v>
      </c>
      <c r="M7" s="5" t="s">
        <v>22</v>
      </c>
      <c r="N7" s="5" t="s">
        <v>17</v>
      </c>
      <c r="O7" s="5" t="s">
        <v>44</v>
      </c>
      <c r="P7" s="9"/>
      <c r="Q7" s="10" t="s">
        <v>24</v>
      </c>
      <c r="R7" s="10" t="s">
        <v>25</v>
      </c>
      <c r="S7" s="10" t="s">
        <v>26</v>
      </c>
      <c r="T7" s="9"/>
      <c r="U7" s="55" t="s">
        <v>24</v>
      </c>
      <c r="V7" s="10" t="s">
        <v>25</v>
      </c>
      <c r="W7" s="10" t="s">
        <v>26</v>
      </c>
      <c r="X7" s="9"/>
      <c r="Y7" s="55" t="s">
        <v>24</v>
      </c>
      <c r="Z7" s="10" t="s">
        <v>25</v>
      </c>
      <c r="AA7" s="10" t="s">
        <v>26</v>
      </c>
      <c r="AB7" s="9"/>
      <c r="AC7" s="10" t="s">
        <v>24</v>
      </c>
      <c r="AD7" s="10" t="s">
        <v>25</v>
      </c>
      <c r="AE7" s="10" t="s">
        <v>26</v>
      </c>
      <c r="AF7" s="9"/>
      <c r="AG7" s="10" t="s">
        <v>24</v>
      </c>
      <c r="AH7" s="10" t="s">
        <v>25</v>
      </c>
      <c r="AI7" s="10" t="s">
        <v>26</v>
      </c>
      <c r="AJ7" s="9"/>
      <c r="AK7" s="5" t="s">
        <v>24</v>
      </c>
      <c r="AL7" s="5" t="s">
        <v>29</v>
      </c>
      <c r="AM7" s="5" t="s">
        <v>180</v>
      </c>
      <c r="AP7" s="5" t="s">
        <v>300</v>
      </c>
      <c r="AQ7" s="5" t="s">
        <v>301</v>
      </c>
      <c r="AR7" s="5" t="s">
        <v>13</v>
      </c>
      <c r="AS7" s="5" t="s">
        <v>9</v>
      </c>
      <c r="AT7" s="5" t="s">
        <v>10</v>
      </c>
    </row>
    <row r="8" spans="1:46" x14ac:dyDescent="0.25">
      <c r="O8" t="s">
        <v>282</v>
      </c>
      <c r="P8" s="7"/>
      <c r="Q8" s="30" t="e">
        <f>SUMIFS(#REF!,#REF!,'Finished Products Inventory Sum'!$O8)</f>
        <v>#REF!</v>
      </c>
      <c r="S8" s="1" t="e">
        <f>SUMIFS(#REF!,#REF!,'Finished Products Inventory Sum'!$O8)</f>
        <v>#REF!</v>
      </c>
      <c r="T8" s="7"/>
      <c r="U8" s="1" t="e">
        <f>SUMIFS(#REF!,#REF!,'Finished Products Inventory Sum'!$O8)</f>
        <v>#REF!</v>
      </c>
      <c r="W8" s="1" t="e">
        <f>SUMIFS(#REF!,#REF!,'Finished Products Inventory Sum'!$O8)</f>
        <v>#REF!</v>
      </c>
      <c r="X8" s="7"/>
      <c r="Y8" s="1" t="e">
        <f t="shared" ref="Y8" si="0">SUM(Q8,U8,-AC8)</f>
        <v>#REF!</v>
      </c>
      <c r="AA8" s="1" t="e">
        <f t="shared" ref="AA8" si="1">SUM(S8,W8,-AE8)</f>
        <v>#REF!</v>
      </c>
      <c r="AB8" s="7"/>
      <c r="AC8" s="1" t="e">
        <f>SUMIFS(#REF!,#REF!,'Finished Products Inventory Sum'!O8,#REF!,'Finished Products Inventory Sum'!$AC$5)</f>
        <v>#REF!</v>
      </c>
      <c r="AE8" s="1" t="e">
        <f>SUMIFS(#REF!,#REF!,'Finished Products Inventory Sum'!O8,#REF!,'Finished Products Inventory Sum'!$AC$5)</f>
        <v>#REF!</v>
      </c>
      <c r="AF8" s="7"/>
      <c r="AG8" s="1" t="e">
        <f>SUMIFS(#REF!,#REF!,'Finished Products Inventory Sum'!O8,#REF!,'Finished Products Inventory Sum'!$AG$5)</f>
        <v>#REF!</v>
      </c>
      <c r="AH8" t="e">
        <f t="shared" ref="AH8" si="2">IF(AG8,AI8/AG8,"")</f>
        <v>#REF!</v>
      </c>
      <c r="AI8" s="1" t="e">
        <f>SUMIFS(#REF!,#REF!,'Finished Products Inventory Sum'!$O8,#REF!,'Finished Products Inventory Sum'!$AG$5)</f>
        <v>#REF!</v>
      </c>
      <c r="AJ8" s="7"/>
      <c r="AK8" s="1" t="e">
        <f>SUMIFS(#REF!,#REF!,'Finished Products Inventory Sum'!O8,#REF!,'Finished Products Inventory Sum'!$AK$5)</f>
        <v>#REF!</v>
      </c>
      <c r="AL8" t="e">
        <f t="shared" ref="AL8" si="3">IF(AK8,AM8/AK8,"")</f>
        <v>#REF!</v>
      </c>
      <c r="AM8" s="1" t="e">
        <f>SUMIFS(#REF!,#REF!,'Finished Products Inventory Sum'!O8,#REF!,'Finished Products Inventory Sum'!$AK$5)</f>
        <v>#REF!</v>
      </c>
    </row>
    <row r="9" spans="1:46" x14ac:dyDescent="0.25">
      <c r="O9" s="35"/>
      <c r="P9" s="7"/>
      <c r="Q9" s="1"/>
      <c r="R9" s="1"/>
      <c r="S9" s="1"/>
      <c r="T9" s="7"/>
      <c r="W9" s="1"/>
      <c r="X9" s="7"/>
      <c r="AA9" s="1"/>
      <c r="AB9" s="7"/>
      <c r="AC9" s="1"/>
      <c r="AE9" s="1"/>
      <c r="AF9" s="7"/>
      <c r="AG9" s="1"/>
      <c r="AI9" s="1"/>
      <c r="AJ9" s="7"/>
      <c r="AK9" s="1"/>
      <c r="AM9" s="1"/>
    </row>
    <row r="10" spans="1:46" s="3" customFormat="1" x14ac:dyDescent="0.25">
      <c r="A10" s="92"/>
      <c r="B10" s="92"/>
      <c r="O10" s="72"/>
      <c r="Q10" s="85"/>
      <c r="S10" s="76"/>
      <c r="U10" s="76"/>
      <c r="W10" s="76"/>
      <c r="Y10" s="76"/>
      <c r="AA10" s="76"/>
      <c r="AC10" s="76"/>
      <c r="AE10" s="76"/>
      <c r="AG10" s="76"/>
      <c r="AI10" s="76"/>
      <c r="AK10" s="76"/>
      <c r="AM10" s="76"/>
    </row>
    <row r="11" spans="1:46" x14ac:dyDescent="0.25">
      <c r="O11" s="50"/>
      <c r="P11" s="7"/>
      <c r="Q11" s="30">
        <f>SUMIFS(Table19[Quantity],Table19[Product Name],'Finished Products Inventory Sum'!$O11)</f>
        <v>0</v>
      </c>
      <c r="S11" s="1">
        <f>SUMIFS(Table19[Total Cost],Table19[Product Name],'Finished Products Inventory Sum'!O11)</f>
        <v>0</v>
      </c>
      <c r="T11" s="7"/>
      <c r="U11" s="1">
        <f>SUMIFS(Table19[Quantity Purchased],Table19[Product Name],'Finished Products Inventory Sum'!O11)</f>
        <v>0</v>
      </c>
      <c r="W11" s="1">
        <f>SUMIFS(Table19[Total Purchase
Cost],Table19[Product Name],'Finished Products Inventory Sum'!$O11)</f>
        <v>0</v>
      </c>
      <c r="X11" s="7"/>
      <c r="Y11" s="61">
        <f>SUM(Q11,U11,-AC11,AG11)</f>
        <v>0</v>
      </c>
      <c r="AA11" s="61">
        <f>SUM(S11,W11,-AE11,AI11)</f>
        <v>0</v>
      </c>
      <c r="AB11" s="7"/>
      <c r="AC11" s="1">
        <f>SUMIFS(Table7[Quantity of 
Product Sold],Table7[Sale - Product Name],'Finished Products Inventory Sum'!$O11,Table7[Product Type2],'Finished Products Inventory Sum'!$AC$5)</f>
        <v>0</v>
      </c>
      <c r="AE11" s="1">
        <f>SUMIFS(Table7[Total Cost of
Goods Sold],Table7[Sale - Product Name],'Finished Products Inventory Sum'!$O11,Table7[Product Type2],'Finished Products Inventory Sum'!$AC$5)</f>
        <v>0</v>
      </c>
      <c r="AF11" s="7"/>
      <c r="AG11" s="1">
        <f>SUMIFS(Table17[Quantity2],Table17[Product Name],'Finished Products Inventory Sum'!$O11,Table17[Product Type2],'Finished Products Inventory Sum'!$AG$5)</f>
        <v>0</v>
      </c>
      <c r="AH11" t="str">
        <f t="shared" ref="AH11" si="4">IF(AG11,AI11/AG11,"")</f>
        <v/>
      </c>
      <c r="AI11" s="1">
        <f>SUMIFS(Table17[Total out of Inventory],Table17[Product Name],'Finished Products Inventory Sum'!$O11,Table17[Product Type2],'Finished Products Inventory Sum'!$AG$5)</f>
        <v>0</v>
      </c>
      <c r="AJ11" s="7"/>
      <c r="AK11" s="1">
        <f>SUMIFS(Table7[Quantity
 Sold],Table7[Sale - Product Name],'Finished Products Inventory Sum'!$O11,Table7[Product Type2],'Finished Products Inventory Sum'!$AK$5)</f>
        <v>0</v>
      </c>
      <c r="AL11" t="str">
        <f t="shared" ref="AL11" si="5">IF(AK11,AM11/AK11,"")</f>
        <v/>
      </c>
      <c r="AM11" s="1">
        <f>SUMIFS(Table7[Total 
Paid],Table7[Sale - Product Name],'Finished Products Inventory Sum'!$O11,Table7[Product Type2],'Finished Products Inventory Sum'!$AK$5)</f>
        <v>0</v>
      </c>
    </row>
    <row r="12" spans="1:46" x14ac:dyDescent="0.25">
      <c r="E12" s="4"/>
      <c r="O12" s="50"/>
      <c r="P12" s="7"/>
      <c r="Q12" s="30">
        <f>SUMIFS(Table19[Quantity],Table19[Product Name],'Finished Products Inventory Sum'!$O12)</f>
        <v>0</v>
      </c>
      <c r="S12" s="1">
        <f>SUMIFS(Table19[Total Cost],Table19[Product Name],'Finished Products Inventory Sum'!O12)</f>
        <v>0</v>
      </c>
      <c r="T12" s="7"/>
      <c r="U12" s="1">
        <f>SUMIFS(Table19[Quantity Purchased],Table19[Product Name],'Finished Products Inventory Sum'!O12)</f>
        <v>0</v>
      </c>
      <c r="W12" s="1">
        <f>SUMIFS(Table19[Total Purchase
Cost],Table19[Product Name],'Finished Products Inventory Sum'!$O12)</f>
        <v>0</v>
      </c>
      <c r="X12" s="7"/>
      <c r="Y12" s="61">
        <f t="shared" ref="Y12:Y62" si="6">SUM(Q12,U12,-AC12,AG12)</f>
        <v>0</v>
      </c>
      <c r="AA12" s="61">
        <f t="shared" ref="AA12:AA62" si="7">SUM(S12,W12,-AE12,AI12)</f>
        <v>0</v>
      </c>
      <c r="AB12" s="7"/>
      <c r="AC12" s="1">
        <f>SUMIFS(Table7[Quantity of 
Product Sold],Table7[Sale - Product Name],'Finished Products Inventory Sum'!$O12,Table7[Product Type2],'Finished Products Inventory Sum'!$AC$5)</f>
        <v>0</v>
      </c>
      <c r="AE12" s="1">
        <f>SUMIFS(Table7[Total Cost of
Goods Sold],Table7[Sale - Product Name],'Finished Products Inventory Sum'!$O12,Table7[Product Type2],'Finished Products Inventory Sum'!$AC$5)</f>
        <v>0</v>
      </c>
      <c r="AF12" s="7"/>
      <c r="AG12" s="1">
        <f>SUMIFS(Table17[Quantity2],Table17[Product Name],'Finished Products Inventory Sum'!$O12,Table17[Product Type2],'Finished Products Inventory Sum'!$AG$5)</f>
        <v>0</v>
      </c>
      <c r="AH12" t="str">
        <f t="shared" ref="AH12:AH62" si="8">IF(AG12,AI12/AG12,"")</f>
        <v/>
      </c>
      <c r="AI12" s="1">
        <f>SUMIFS(Table17[Total out of Inventory],Table17[Product Name],'Finished Products Inventory Sum'!$O12,Table17[Product Type2],'Finished Products Inventory Sum'!$AG$5)</f>
        <v>0</v>
      </c>
      <c r="AJ12" s="7"/>
      <c r="AK12" s="1">
        <f>SUMIFS(Table7[Quantity
 Sold],Table7[Sale - Product Name],'Finished Products Inventory Sum'!$O12,Table7[Product Type2],'Finished Products Inventory Sum'!$AK$5)</f>
        <v>0</v>
      </c>
      <c r="AL12" t="str">
        <f t="shared" ref="AL12:AL62" si="9">IF(AK12,AM12/AK12,"")</f>
        <v/>
      </c>
      <c r="AM12" s="1">
        <f>SUMIFS(Table7[Total 
Paid],Table7[Sale - Product Name],'Finished Products Inventory Sum'!$O12,Table7[Product Type2],'Finished Products Inventory Sum'!$AK$5)</f>
        <v>0</v>
      </c>
    </row>
    <row r="13" spans="1:46" x14ac:dyDescent="0.25">
      <c r="O13" s="50"/>
      <c r="P13" s="7"/>
      <c r="Q13" s="30">
        <f>SUMIFS(Table19[Quantity],Table19[Product Name],'Finished Products Inventory Sum'!$O13)</f>
        <v>0</v>
      </c>
      <c r="S13" s="1">
        <f>SUMIFS(Table19[Total Cost],Table19[Product Name],'Finished Products Inventory Sum'!O13)</f>
        <v>0</v>
      </c>
      <c r="T13" s="7"/>
      <c r="U13" s="1">
        <f>SUMIFS(Table19[Quantity Purchased],Table19[Product Name],'Finished Products Inventory Sum'!O13)</f>
        <v>0</v>
      </c>
      <c r="W13" s="1">
        <f>SUMIFS(Table19[Total Purchase
Cost],Table19[Product Name],'Finished Products Inventory Sum'!$O13)</f>
        <v>0</v>
      </c>
      <c r="X13" s="7"/>
      <c r="Y13" s="61">
        <f t="shared" si="6"/>
        <v>0</v>
      </c>
      <c r="AA13" s="61">
        <f t="shared" si="7"/>
        <v>0</v>
      </c>
      <c r="AB13" s="7"/>
      <c r="AC13" s="1">
        <f>SUMIFS(Table7[Quantity of 
Product Sold],Table7[Sale - Product Name],'Finished Products Inventory Sum'!$O13,Table7[Product Type2],'Finished Products Inventory Sum'!$AC$5)</f>
        <v>0</v>
      </c>
      <c r="AE13" s="1">
        <f>SUMIFS(Table7[Total Cost of
Goods Sold],Table7[Sale - Product Name],'Finished Products Inventory Sum'!$O13,Table7[Product Type2],'Finished Products Inventory Sum'!$AC$5)</f>
        <v>0</v>
      </c>
      <c r="AF13" s="7"/>
      <c r="AG13" s="1">
        <f>SUMIFS(Table17[Quantity2],Table17[Product Name],'Finished Products Inventory Sum'!$O13,Table17[Product Type2],'Finished Products Inventory Sum'!$AG$5)</f>
        <v>0</v>
      </c>
      <c r="AH13" t="str">
        <f t="shared" si="8"/>
        <v/>
      </c>
      <c r="AI13" s="1">
        <f>SUMIFS(Table17[Total out of Inventory],Table17[Product Name],'Finished Products Inventory Sum'!$O13,Table17[Product Type2],'Finished Products Inventory Sum'!$AG$5)</f>
        <v>0</v>
      </c>
      <c r="AJ13" s="7"/>
      <c r="AK13" s="1">
        <f>SUMIFS(Table7[Quantity
 Sold],Table7[Sale - Product Name],'Finished Products Inventory Sum'!$O13,Table7[Product Type2],'Finished Products Inventory Sum'!$AK$5)</f>
        <v>0</v>
      </c>
      <c r="AL13" t="str">
        <f t="shared" si="9"/>
        <v/>
      </c>
      <c r="AM13" s="1">
        <f>SUMIFS(Table7[Total 
Paid],Table7[Sale - Product Name],'Finished Products Inventory Sum'!$O13,Table7[Product Type2],'Finished Products Inventory Sum'!$AK$5)</f>
        <v>0</v>
      </c>
    </row>
    <row r="14" spans="1:46" x14ac:dyDescent="0.25">
      <c r="O14" s="50"/>
      <c r="P14" s="7"/>
      <c r="Q14" s="30">
        <f>SUMIFS(Table19[Quantity],Table19[Product Name],'Finished Products Inventory Sum'!$O14)</f>
        <v>0</v>
      </c>
      <c r="S14" s="1">
        <f>SUMIFS(Table19[Total Cost],Table19[Product Name],'Finished Products Inventory Sum'!O14)</f>
        <v>0</v>
      </c>
      <c r="T14" s="7"/>
      <c r="U14" s="1">
        <f>SUMIFS(Table19[Quantity Purchased],Table19[Product Name],'Finished Products Inventory Sum'!O14)</f>
        <v>0</v>
      </c>
      <c r="W14" s="1">
        <f>SUMIFS(Table19[Total Purchase
Cost],Table19[Product Name],'Finished Products Inventory Sum'!$O14)</f>
        <v>0</v>
      </c>
      <c r="X14" s="7"/>
      <c r="Y14" s="61">
        <f>SUM(Q14,U14,-AC14,AG14)</f>
        <v>0</v>
      </c>
      <c r="AA14" s="61">
        <f t="shared" si="7"/>
        <v>0</v>
      </c>
      <c r="AB14" s="7"/>
      <c r="AC14" s="1">
        <f>SUMIFS(Table7[Quantity of 
Product Sold],Table7[Sale - Product Name],'Finished Products Inventory Sum'!$O14,Table7[Product Type2],'Finished Products Inventory Sum'!$AC$5)</f>
        <v>0</v>
      </c>
      <c r="AE14" s="1">
        <f>SUMIFS(Table7[Total Cost of
Goods Sold],Table7[Sale - Product Name],'Finished Products Inventory Sum'!$O14,Table7[Product Type2],'Finished Products Inventory Sum'!$AC$5)</f>
        <v>0</v>
      </c>
      <c r="AF14" s="7"/>
      <c r="AG14" s="1">
        <f>SUMIFS(Table17[Quantity2],Table17[Product Name],'Finished Products Inventory Sum'!$O14,Table17[Product Type2],'Finished Products Inventory Sum'!$AG$5)</f>
        <v>0</v>
      </c>
      <c r="AH14" t="str">
        <f t="shared" si="8"/>
        <v/>
      </c>
      <c r="AI14" s="1">
        <f>SUMIFS(Table17[Total out of Inventory],Table17[Product Name],'Finished Products Inventory Sum'!$O14,Table17[Product Type2],'Finished Products Inventory Sum'!$AG$5)</f>
        <v>0</v>
      </c>
      <c r="AJ14" s="7"/>
      <c r="AK14" s="1">
        <f>SUMIFS(Table7[Quantity
 Sold],Table7[Sale - Product Name],'Finished Products Inventory Sum'!$O14,Table7[Product Type2],'Finished Products Inventory Sum'!$AK$5)</f>
        <v>0</v>
      </c>
      <c r="AL14" t="str">
        <f t="shared" si="9"/>
        <v/>
      </c>
      <c r="AM14" s="1">
        <f>SUMIFS(Table7[Total 
Paid],Table7[Sale - Product Name],'Finished Products Inventory Sum'!$O14,Table7[Product Type2],'Finished Products Inventory Sum'!$AK$5)</f>
        <v>0</v>
      </c>
    </row>
    <row r="15" spans="1:46" x14ac:dyDescent="0.25">
      <c r="O15" s="50"/>
      <c r="P15" s="7"/>
      <c r="Q15" s="30">
        <f>SUMIFS(Table19[Quantity],Table19[Product Name],'Finished Products Inventory Sum'!$O15)</f>
        <v>0</v>
      </c>
      <c r="S15" s="1">
        <f>SUMIFS(Table19[Total Cost],Table19[Product Name],'Finished Products Inventory Sum'!O15)</f>
        <v>0</v>
      </c>
      <c r="T15" s="7"/>
      <c r="U15" s="1">
        <f>SUMIFS(Table19[Quantity Purchased],Table19[Product Name],'Finished Products Inventory Sum'!O15)</f>
        <v>0</v>
      </c>
      <c r="W15" s="1">
        <f>SUMIFS(Table19[Total Purchase
Cost],Table19[Product Name],'Finished Products Inventory Sum'!$O15)</f>
        <v>0</v>
      </c>
      <c r="X15" s="7"/>
      <c r="Y15" s="61">
        <f t="shared" si="6"/>
        <v>0</v>
      </c>
      <c r="AA15" s="61">
        <f t="shared" si="7"/>
        <v>0</v>
      </c>
      <c r="AB15" s="7"/>
      <c r="AC15" s="1">
        <f>SUMIFS(Table7[Quantity of 
Product Sold],Table7[Sale - Product Name],'Finished Products Inventory Sum'!$O15,Table7[Product Type2],'Finished Products Inventory Sum'!$AC$5)</f>
        <v>0</v>
      </c>
      <c r="AE15" s="1">
        <f>SUMIFS(Table7[Total Cost of
Goods Sold],Table7[Sale - Product Name],'Finished Products Inventory Sum'!$O15,Table7[Product Type2],'Finished Products Inventory Sum'!$AC$5)</f>
        <v>0</v>
      </c>
      <c r="AF15" s="7"/>
      <c r="AG15" s="1">
        <f>SUMIFS(Table17[Quantity2],Table17[Product Name],'Finished Products Inventory Sum'!$O15,Table17[Product Type2],'Finished Products Inventory Sum'!$AG$5)</f>
        <v>0</v>
      </c>
      <c r="AH15" t="str">
        <f t="shared" si="8"/>
        <v/>
      </c>
      <c r="AI15" s="1">
        <f>SUMIFS(Table17[Total out of Inventory],Table17[Product Name],'Finished Products Inventory Sum'!$O15,Table17[Product Type2],'Finished Products Inventory Sum'!$AG$5)</f>
        <v>0</v>
      </c>
      <c r="AJ15" s="7"/>
      <c r="AK15" s="1">
        <f>SUMIFS(Table7[Quantity
 Sold],Table7[Sale - Product Name],'Finished Products Inventory Sum'!$O15,Table7[Product Type2],'Finished Products Inventory Sum'!$AK$5)</f>
        <v>0</v>
      </c>
      <c r="AL15" t="str">
        <f t="shared" si="9"/>
        <v/>
      </c>
      <c r="AM15" s="1">
        <f>SUMIFS(Table7[Total 
Paid],Table7[Sale - Product Name],'Finished Products Inventory Sum'!$O15,Table7[Product Type2],'Finished Products Inventory Sum'!$AK$5)</f>
        <v>0</v>
      </c>
    </row>
    <row r="16" spans="1:46" x14ac:dyDescent="0.25">
      <c r="O16" s="50"/>
      <c r="P16" s="7"/>
      <c r="Q16" s="30">
        <f>SUMIFS(Table19[Quantity],Table19[Product Name],'Finished Products Inventory Sum'!$O16)</f>
        <v>0</v>
      </c>
      <c r="S16" s="1">
        <f>SUMIFS(Table19[Total Cost],Table19[Product Name],'Finished Products Inventory Sum'!O16)</f>
        <v>0</v>
      </c>
      <c r="T16" s="7"/>
      <c r="U16" s="1">
        <f>SUMIFS(Table19[Quantity Purchased],Table19[Product Name],'Finished Products Inventory Sum'!O16)</f>
        <v>0</v>
      </c>
      <c r="W16" s="1">
        <f>SUMIFS(Table19[Total Purchase
Cost],Table19[Product Name],'Finished Products Inventory Sum'!$O16)</f>
        <v>0</v>
      </c>
      <c r="X16" s="7"/>
      <c r="Y16" s="61">
        <f t="shared" ref="Y16" si="10">SUM(Q16,U16,-AC16,AG16)</f>
        <v>0</v>
      </c>
      <c r="AA16" s="61">
        <f t="shared" ref="AA16" si="11">SUM(S16,W16,-AE16,AI16)</f>
        <v>0</v>
      </c>
      <c r="AB16" s="7"/>
      <c r="AC16" s="1">
        <f>SUMIFS(Table7[Quantity of 
Product Sold],Table7[Sale - Product Name],'Finished Products Inventory Sum'!$O16,Table7[Product Type2],'Finished Products Inventory Sum'!$AC$5)</f>
        <v>0</v>
      </c>
      <c r="AE16" s="1">
        <f>SUMIFS(Table7[Total Cost of
Goods Sold],Table7[Sale - Product Name],'Finished Products Inventory Sum'!$O16,Table7[Product Type2],'Finished Products Inventory Sum'!$AC$5)</f>
        <v>0</v>
      </c>
      <c r="AF16" s="7"/>
      <c r="AG16" s="1">
        <f>SUMIFS(Table17[Quantity2],Table17[Product Name],'Finished Products Inventory Sum'!$O16,Table17[Product Type2],'Finished Products Inventory Sum'!$AG$5)</f>
        <v>0</v>
      </c>
      <c r="AH16" t="str">
        <f t="shared" ref="AH16" si="12">IF(AG16,AI16/AG16,"")</f>
        <v/>
      </c>
      <c r="AI16" s="1">
        <f>SUMIFS(Table17[Total out of Inventory],Table17[Product Name],'Finished Products Inventory Sum'!$O16,Table17[Product Type2],'Finished Products Inventory Sum'!$AG$5)</f>
        <v>0</v>
      </c>
      <c r="AJ16" s="7"/>
      <c r="AK16" s="1">
        <f>SUMIFS(Table7[Quantity
 Sold],Table7[Sale - Product Name],'Finished Products Inventory Sum'!$O16,Table7[Product Type2],'Finished Products Inventory Sum'!$AK$5)</f>
        <v>0</v>
      </c>
      <c r="AL16" t="str">
        <f t="shared" ref="AL16" si="13">IF(AK16,AM16/AK16,"")</f>
        <v/>
      </c>
      <c r="AM16" s="1">
        <f>SUMIFS(Table7[Total 
Paid],Table7[Sale - Product Name],'Finished Products Inventory Sum'!$O16,Table7[Product Type2],'Finished Products Inventory Sum'!$AK$5)</f>
        <v>0</v>
      </c>
    </row>
    <row r="17" spans="1:39" x14ac:dyDescent="0.25">
      <c r="O17" s="50"/>
      <c r="P17" s="7"/>
      <c r="Q17" s="30">
        <f>SUMIFS(Table19[Quantity],Table19[Product Name],'Finished Products Inventory Sum'!$O17)</f>
        <v>0</v>
      </c>
      <c r="S17" s="1">
        <f>SUMIFS(Table19[Total Cost],Table19[Product Name],'Finished Products Inventory Sum'!O17)</f>
        <v>0</v>
      </c>
      <c r="T17" s="7"/>
      <c r="U17" s="1">
        <f>SUMIFS(Table19[Quantity Purchased],Table19[Product Name],'Finished Products Inventory Sum'!O17)</f>
        <v>0</v>
      </c>
      <c r="W17" s="1">
        <f>SUMIFS(Table19[Total Purchase
Cost],Table19[Product Name],'Finished Products Inventory Sum'!$O17)</f>
        <v>0</v>
      </c>
      <c r="X17" s="7"/>
      <c r="Y17" s="61">
        <f t="shared" ref="Y17" si="14">SUM(Q17,U17,-AC17,AG17)</f>
        <v>0</v>
      </c>
      <c r="AA17" s="61">
        <f t="shared" ref="AA17" si="15">SUM(S17,W17,-AE17,AI17)</f>
        <v>0</v>
      </c>
      <c r="AB17" s="7"/>
      <c r="AC17" s="1">
        <f>SUMIFS(Table7[Quantity of 
Product Sold],Table7[Sale - Product Name],'Finished Products Inventory Sum'!$O17,Table7[Product Type2],'Finished Products Inventory Sum'!$AC$5)</f>
        <v>0</v>
      </c>
      <c r="AE17" s="1">
        <f>SUMIFS(Table7[Total Cost of
Goods Sold],Table7[Sale - Product Name],'Finished Products Inventory Sum'!$O17,Table7[Product Type2],'Finished Products Inventory Sum'!$AC$5)</f>
        <v>0</v>
      </c>
      <c r="AF17" s="7"/>
      <c r="AG17" s="1">
        <f>SUMIFS(Table17[Quantity2],Table17[Product Name],'Finished Products Inventory Sum'!$O17,Table17[Product Type2],'Finished Products Inventory Sum'!$AG$5)</f>
        <v>0</v>
      </c>
      <c r="AH17" t="str">
        <f t="shared" ref="AH17" si="16">IF(AG17,AI17/AG17,"")</f>
        <v/>
      </c>
      <c r="AI17" s="1">
        <f>SUMIFS(Table17[Total out of Inventory],Table17[Product Name],'Finished Products Inventory Sum'!$O17,Table17[Product Type2],'Finished Products Inventory Sum'!$AG$5)</f>
        <v>0</v>
      </c>
      <c r="AJ17" s="7"/>
      <c r="AK17" s="1">
        <f>SUMIFS(Table7[Quantity
 Sold],Table7[Sale - Product Name],'Finished Products Inventory Sum'!$O17,Table7[Product Type2],'Finished Products Inventory Sum'!$AK$5)</f>
        <v>0</v>
      </c>
      <c r="AL17" t="str">
        <f t="shared" ref="AL17" si="17">IF(AK17,AM17/AK17,"")</f>
        <v/>
      </c>
      <c r="AM17" s="1">
        <f>SUMIFS(Table7[Total 
Paid],Table7[Sale - Product Name],'Finished Products Inventory Sum'!$O17,Table7[Product Type2],'Finished Products Inventory Sum'!$AK$5)</f>
        <v>0</v>
      </c>
    </row>
    <row r="18" spans="1:39" s="50" customFormat="1" x14ac:dyDescent="0.25">
      <c r="A18" s="53"/>
      <c r="B18" s="53"/>
      <c r="P18" s="71"/>
      <c r="Q18" s="30">
        <f>SUMIFS(Table19[Quantity],Table19[Product Name],'Finished Products Inventory Sum'!$O18)</f>
        <v>0</v>
      </c>
      <c r="R18"/>
      <c r="S18" s="1">
        <f>SUMIFS(Table19[Total Cost],Table19[Product Name],'Finished Products Inventory Sum'!O18)</f>
        <v>0</v>
      </c>
      <c r="T18" s="7"/>
      <c r="U18" s="1">
        <f>SUMIFS(Table19[Quantity Purchased],Table19[Product Name],'Finished Products Inventory Sum'!O18)</f>
        <v>0</v>
      </c>
      <c r="V18"/>
      <c r="W18" s="1">
        <f>SUMIFS(Table19[Total Purchase
Cost],Table19[Product Name],'Finished Products Inventory Sum'!$O18)</f>
        <v>0</v>
      </c>
      <c r="X18" s="7"/>
      <c r="Y18" s="61">
        <f t="shared" si="6"/>
        <v>0</v>
      </c>
      <c r="Z18"/>
      <c r="AA18" s="61">
        <f t="shared" si="7"/>
        <v>0</v>
      </c>
      <c r="AB18" s="7"/>
      <c r="AC18" s="1">
        <f>SUMIFS(Table7[Quantity of 
Product Sold],Table7[Sale - Product Name],'Finished Products Inventory Sum'!$O18,Table7[Product Type2],'Finished Products Inventory Sum'!$AC$5)</f>
        <v>0</v>
      </c>
      <c r="AD18"/>
      <c r="AE18" s="1">
        <f>SUMIFS(Table7[Total Cost of
Goods Sold],Table7[Sale - Product Name],'Finished Products Inventory Sum'!$O18,Table7[Product Type2],'Finished Products Inventory Sum'!$AC$5)</f>
        <v>0</v>
      </c>
      <c r="AF18" s="7"/>
      <c r="AG18" s="1">
        <f>SUMIFS(Table17[Quantity2],Table17[Product Name],'Finished Products Inventory Sum'!$O18,Table17[Product Type2],'Finished Products Inventory Sum'!$AG$5)</f>
        <v>0</v>
      </c>
      <c r="AH18" t="str">
        <f t="shared" si="8"/>
        <v/>
      </c>
      <c r="AI18" s="1">
        <f>SUMIFS(Table17[Total out of Inventory],Table17[Product Name],'Finished Products Inventory Sum'!$O18,Table17[Product Type2],'Finished Products Inventory Sum'!$AG$5)</f>
        <v>0</v>
      </c>
      <c r="AJ18" s="7"/>
      <c r="AK18" s="1">
        <f>SUMIFS(Table7[Quantity
 Sold],Table7[Sale - Product Name],'Finished Products Inventory Sum'!$O18,Table7[Product Type2],'Finished Products Inventory Sum'!$AK$5)</f>
        <v>0</v>
      </c>
      <c r="AL18" t="str">
        <f t="shared" si="9"/>
        <v/>
      </c>
      <c r="AM18" s="1">
        <f>SUMIFS(Table7[Total 
Paid],Table7[Sale - Product Name],'Finished Products Inventory Sum'!$O18,Table7[Product Type2],'Finished Products Inventory Sum'!$AK$5)</f>
        <v>0</v>
      </c>
    </row>
    <row r="19" spans="1:39" x14ac:dyDescent="0.25">
      <c r="A19" s="53" t="s">
        <v>296</v>
      </c>
      <c r="B19" s="53" t="s">
        <v>292</v>
      </c>
      <c r="E19" s="4">
        <v>44660</v>
      </c>
      <c r="F19">
        <v>2.99</v>
      </c>
      <c r="O19" s="50"/>
      <c r="P19" s="7"/>
      <c r="Q19" s="30">
        <f>SUMIFS(Table19[Quantity],Table19[Product Name],'Finished Products Inventory Sum'!$O19)</f>
        <v>0</v>
      </c>
      <c r="S19" s="1">
        <f>SUMIFS(Table19[Total Cost],Table19[Product Name],'Finished Products Inventory Sum'!O19)</f>
        <v>0</v>
      </c>
      <c r="T19" s="7"/>
      <c r="U19" s="1">
        <f>SUMIFS(Table19[Quantity Purchased],Table19[Product Name],'Finished Products Inventory Sum'!O19)</f>
        <v>0</v>
      </c>
      <c r="W19" s="1">
        <f>SUMIFS(Table19[Total Purchase
Cost],Table19[Product Name],'Finished Products Inventory Sum'!$O19)</f>
        <v>0</v>
      </c>
      <c r="X19" s="7"/>
      <c r="Y19" s="61">
        <f t="shared" si="6"/>
        <v>0</v>
      </c>
      <c r="AA19" s="61">
        <f t="shared" si="7"/>
        <v>0</v>
      </c>
      <c r="AB19" s="7"/>
      <c r="AC19" s="1">
        <f>SUMIFS(Table7[Quantity of 
Product Sold],Table7[Sale - Product Name],'Finished Products Inventory Sum'!$O19,Table7[Product Type2],'Finished Products Inventory Sum'!$AC$5)</f>
        <v>0</v>
      </c>
      <c r="AE19" s="1">
        <f>SUMIFS(Table7[Total Cost of
Goods Sold],Table7[Sale - Product Name],'Finished Products Inventory Sum'!$O19,Table7[Product Type2],'Finished Products Inventory Sum'!$AC$5)</f>
        <v>0</v>
      </c>
      <c r="AF19" s="7"/>
      <c r="AG19" s="1">
        <f>SUMIFS(Table17[Quantity2],Table17[Product Name],'Finished Products Inventory Sum'!$O19,Table17[Product Type2],'Finished Products Inventory Sum'!$AG$5)</f>
        <v>0</v>
      </c>
      <c r="AH19" t="str">
        <f t="shared" si="8"/>
        <v/>
      </c>
      <c r="AI19" s="1">
        <f>SUMIFS(Table17[Total out of Inventory],Table17[Product Name],'Finished Products Inventory Sum'!$O19,Table17[Product Type2],'Finished Products Inventory Sum'!$AG$5)</f>
        <v>0</v>
      </c>
      <c r="AJ19" s="7"/>
      <c r="AK19" s="1">
        <f>SUMIFS(Table7[Quantity
 Sold],Table7[Sale - Product Name],'Finished Products Inventory Sum'!$O19,Table7[Product Type2],'Finished Products Inventory Sum'!$AK$5)</f>
        <v>0</v>
      </c>
      <c r="AL19" t="str">
        <f t="shared" si="9"/>
        <v/>
      </c>
      <c r="AM19" s="1">
        <f>SUMIFS(Table7[Total 
Paid],Table7[Sale - Product Name],'Finished Products Inventory Sum'!$O19,Table7[Product Type2],'Finished Products Inventory Sum'!$AK$5)</f>
        <v>0</v>
      </c>
    </row>
    <row r="20" spans="1:39" x14ac:dyDescent="0.25">
      <c r="A20" s="53" t="s">
        <v>332</v>
      </c>
      <c r="B20" s="53" t="s">
        <v>320</v>
      </c>
      <c r="E20" s="4">
        <v>44863</v>
      </c>
      <c r="F20" s="108" t="s">
        <v>319</v>
      </c>
      <c r="O20" s="50"/>
      <c r="P20" s="7"/>
      <c r="Q20" s="30">
        <f>SUMIFS(Table19[Quantity],Table19[Product Name],'Finished Products Inventory Sum'!$O20)</f>
        <v>0</v>
      </c>
      <c r="S20" s="1">
        <f>SUMIFS(Table19[Total Cost],Table19[Product Name],'Finished Products Inventory Sum'!O20)</f>
        <v>0</v>
      </c>
      <c r="T20" s="7"/>
      <c r="U20" s="1">
        <f>SUMIFS(Table19[Quantity Purchased],Table19[Product Name],'Finished Products Inventory Sum'!O20)</f>
        <v>0</v>
      </c>
      <c r="W20" s="1">
        <f>SUMIFS(Table19[Total Purchase
Cost],Table19[Product Name],'Finished Products Inventory Sum'!$O20)</f>
        <v>0</v>
      </c>
      <c r="X20" s="7"/>
      <c r="Y20" s="61">
        <f t="shared" ref="Y20" si="18">SUM(Q20,U20,-AC20,AG20)</f>
        <v>0</v>
      </c>
      <c r="AA20" s="61">
        <f t="shared" ref="AA20" si="19">SUM(S20,W20,-AE20,AI20)</f>
        <v>0</v>
      </c>
      <c r="AB20" s="7"/>
      <c r="AC20" s="1">
        <f>SUMIFS(Table7[Quantity of 
Product Sold],Table7[Sale - Product Name],'Finished Products Inventory Sum'!$O20,Table7[Product Type2],'Finished Products Inventory Sum'!$AC$5)</f>
        <v>0</v>
      </c>
      <c r="AE20" s="1">
        <f>SUMIFS(Table7[Total Cost of
Goods Sold],Table7[Sale - Product Name],'Finished Products Inventory Sum'!$O20,Table7[Product Type2],'Finished Products Inventory Sum'!$AC$5)</f>
        <v>0</v>
      </c>
      <c r="AF20" s="7"/>
      <c r="AG20" s="1">
        <f>SUMIFS(Table17[Quantity2],Table17[Product Name],'Finished Products Inventory Sum'!$O20,Table17[Product Type2],'Finished Products Inventory Sum'!$AG$5)</f>
        <v>0</v>
      </c>
      <c r="AH20" t="str">
        <f t="shared" ref="AH20" si="20">IF(AG20,AI20/AG20,"")</f>
        <v/>
      </c>
      <c r="AI20" s="1">
        <f>SUMIFS(Table17[Total out of Inventory],Table17[Product Name],'Finished Products Inventory Sum'!$O20,Table17[Product Type2],'Finished Products Inventory Sum'!$AG$5)</f>
        <v>0</v>
      </c>
      <c r="AJ20" s="7"/>
      <c r="AK20" s="1">
        <f>SUMIFS(Table7[Quantity
 Sold],Table7[Sale - Product Name],'Finished Products Inventory Sum'!$O20,Table7[Product Type2],'Finished Products Inventory Sum'!$AK$5)</f>
        <v>0</v>
      </c>
      <c r="AL20" t="str">
        <f t="shared" ref="AL20" si="21">IF(AK20,AM20/AK20,"")</f>
        <v/>
      </c>
      <c r="AM20" s="1">
        <f>SUMIFS(Table7[Total 
Paid],Table7[Sale - Product Name],'Finished Products Inventory Sum'!$O20,Table7[Product Type2],'Finished Products Inventory Sum'!$AK$5)</f>
        <v>0</v>
      </c>
    </row>
    <row r="21" spans="1:39" x14ac:dyDescent="0.25">
      <c r="E21" s="4"/>
      <c r="F21" s="108"/>
      <c r="O21" s="50"/>
      <c r="P21" s="7"/>
      <c r="Q21" s="30">
        <f>SUMIFS(Table19[Quantity],Table19[Product Name],'Finished Products Inventory Sum'!$O21)</f>
        <v>0</v>
      </c>
      <c r="S21" s="1">
        <f>SUMIFS(Table19[Total Cost],Table19[Product Name],'Finished Products Inventory Sum'!O21)</f>
        <v>0</v>
      </c>
      <c r="T21" s="7"/>
      <c r="U21" s="1">
        <f>SUMIFS(Table19[Quantity Purchased],Table19[Product Name],'Finished Products Inventory Sum'!O21)</f>
        <v>0</v>
      </c>
      <c r="W21" s="1">
        <f>SUMIFS(Table19[Total Purchase
Cost],Table19[Product Name],'Finished Products Inventory Sum'!$O21)</f>
        <v>0</v>
      </c>
      <c r="X21" s="7"/>
      <c r="Y21" s="61">
        <f t="shared" ref="Y21" si="22">SUM(Q21,U21,-AC21,AG21)</f>
        <v>0</v>
      </c>
      <c r="AA21" s="61">
        <f t="shared" ref="AA21" si="23">SUM(S21,W21,-AE21,AI21)</f>
        <v>0</v>
      </c>
      <c r="AB21" s="7"/>
      <c r="AC21" s="1">
        <f>SUMIFS(Table7[Quantity of 
Product Sold],Table7[Sale - Product Name],'Finished Products Inventory Sum'!$O21,Table7[Product Type2],'Finished Products Inventory Sum'!$AC$5)</f>
        <v>0</v>
      </c>
      <c r="AE21" s="1">
        <f>SUMIFS(Table7[Total Cost of
Goods Sold],Table7[Sale - Product Name],'Finished Products Inventory Sum'!$O21,Table7[Product Type2],'Finished Products Inventory Sum'!$AC$5)</f>
        <v>0</v>
      </c>
      <c r="AF21" s="7"/>
      <c r="AG21" s="1">
        <f>SUMIFS(Table17[Quantity2],Table17[Product Name],'Finished Products Inventory Sum'!$O21,Table17[Product Type2],'Finished Products Inventory Sum'!$AG$5)</f>
        <v>0</v>
      </c>
      <c r="AH21" t="str">
        <f t="shared" ref="AH21" si="24">IF(AG21,AI21/AG21,"")</f>
        <v/>
      </c>
      <c r="AI21" s="1">
        <f>SUMIFS(Table17[Total out of Inventory],Table17[Product Name],'Finished Products Inventory Sum'!$O21,Table17[Product Type2],'Finished Products Inventory Sum'!$AG$5)</f>
        <v>0</v>
      </c>
      <c r="AJ21" s="7"/>
      <c r="AK21" s="1">
        <f>SUMIFS(Table7[Quantity
 Sold],Table7[Sale - Product Name],'Finished Products Inventory Sum'!$O21,Table7[Product Type2],'Finished Products Inventory Sum'!$AK$5)</f>
        <v>0</v>
      </c>
      <c r="AL21" t="str">
        <f t="shared" ref="AL21" si="25">IF(AK21,AM21/AK21,"")</f>
        <v/>
      </c>
      <c r="AM21" s="1">
        <f>SUMIFS(Table7[Total 
Paid],Table7[Sale - Product Name],'Finished Products Inventory Sum'!$O21,Table7[Product Type2],'Finished Products Inventory Sum'!$AK$5)</f>
        <v>0</v>
      </c>
    </row>
    <row r="22" spans="1:39" x14ac:dyDescent="0.25">
      <c r="O22" s="50"/>
      <c r="P22" s="7"/>
      <c r="Q22" s="30">
        <f>SUMIFS(Table19[Quantity],Table19[Product Name],'Finished Products Inventory Sum'!$O22)</f>
        <v>0</v>
      </c>
      <c r="S22" s="1">
        <f>SUMIFS(Table19[Total Cost],Table19[Product Name],'Finished Products Inventory Sum'!O22)</f>
        <v>0</v>
      </c>
      <c r="T22" s="7"/>
      <c r="U22" s="1">
        <f>SUMIFS(Table19[Quantity Purchased],Table19[Product Name],'Finished Products Inventory Sum'!O22)</f>
        <v>0</v>
      </c>
      <c r="W22" s="1">
        <f>SUMIFS(Table19[Total Purchase
Cost],Table19[Product Name],'Finished Products Inventory Sum'!$O22)</f>
        <v>0</v>
      </c>
      <c r="X22" s="7"/>
      <c r="Y22" s="61">
        <f t="shared" si="6"/>
        <v>0</v>
      </c>
      <c r="AA22" s="61">
        <f t="shared" si="7"/>
        <v>0</v>
      </c>
      <c r="AB22" s="7"/>
      <c r="AC22" s="1">
        <f>SUMIFS(Table7[Quantity of 
Product Sold],Table7[Sale - Product Name],'Finished Products Inventory Sum'!$O22,Table7[Product Type2],'Finished Products Inventory Sum'!$AC$5)</f>
        <v>0</v>
      </c>
      <c r="AE22" s="1">
        <f>SUMIFS(Table7[Total Cost of
Goods Sold],Table7[Sale - Product Name],'Finished Products Inventory Sum'!$O22,Table7[Product Type2],'Finished Products Inventory Sum'!$AC$5)</f>
        <v>0</v>
      </c>
      <c r="AF22" s="7"/>
      <c r="AG22" s="1">
        <f>SUMIFS(Table17[Quantity2],Table17[Product Name],'Finished Products Inventory Sum'!$O22,Table17[Product Type2],'Finished Products Inventory Sum'!$AG$5)</f>
        <v>0</v>
      </c>
      <c r="AH22" t="str">
        <f t="shared" si="8"/>
        <v/>
      </c>
      <c r="AI22" s="1">
        <f>SUMIFS(Table17[Total out of Inventory],Table17[Product Name],'Finished Products Inventory Sum'!$O22,Table17[Product Type2],'Finished Products Inventory Sum'!$AG$5)</f>
        <v>0</v>
      </c>
      <c r="AJ22" s="7"/>
      <c r="AK22" s="1">
        <f>SUMIFS(Table7[Quantity
 Sold],Table7[Sale - Product Name],'Finished Products Inventory Sum'!$O22,Table7[Product Type2],'Finished Products Inventory Sum'!$AK$5)</f>
        <v>0</v>
      </c>
      <c r="AL22" t="str">
        <f t="shared" si="9"/>
        <v/>
      </c>
      <c r="AM22" s="1">
        <f>SUMIFS(Table7[Total 
Paid],Table7[Sale - Product Name],'Finished Products Inventory Sum'!$O22,Table7[Product Type2],'Finished Products Inventory Sum'!$AK$5)</f>
        <v>0</v>
      </c>
    </row>
    <row r="23" spans="1:39" x14ac:dyDescent="0.25">
      <c r="E23" s="4"/>
      <c r="O23" s="50"/>
      <c r="P23" s="7"/>
      <c r="Q23" s="30">
        <f>SUMIFS(Table19[Quantity],Table19[Product Name],'Finished Products Inventory Sum'!$O23)</f>
        <v>0</v>
      </c>
      <c r="S23" s="1">
        <f>SUMIFS(Table19[Total Cost],Table19[Product Name],'Finished Products Inventory Sum'!O23)</f>
        <v>0</v>
      </c>
      <c r="T23" s="7"/>
      <c r="U23" s="1">
        <f>SUMIFS(Table19[Quantity Purchased],Table19[Product Name],'Finished Products Inventory Sum'!O23)</f>
        <v>0</v>
      </c>
      <c r="W23" s="1">
        <f>SUMIFS(Table19[Total Purchase
Cost],Table19[Product Name],'Finished Products Inventory Sum'!$O23)</f>
        <v>0</v>
      </c>
      <c r="X23" s="7"/>
      <c r="Y23" s="61">
        <f t="shared" si="6"/>
        <v>0</v>
      </c>
      <c r="AA23" s="61">
        <f t="shared" si="7"/>
        <v>0</v>
      </c>
      <c r="AB23" s="7"/>
      <c r="AC23" s="1">
        <f>SUMIFS(Table7[Quantity of 
Product Sold],Table7[Sale - Product Name],'Finished Products Inventory Sum'!$O23,Table7[Product Type2],'Finished Products Inventory Sum'!$AC$5)</f>
        <v>0</v>
      </c>
      <c r="AE23" s="1">
        <f>SUMIFS(Table7[Total Cost of
Goods Sold],Table7[Sale - Product Name],'Finished Products Inventory Sum'!$O23,Table7[Product Type2],'Finished Products Inventory Sum'!$AC$5)</f>
        <v>0</v>
      </c>
      <c r="AF23" s="7"/>
      <c r="AG23" s="1">
        <f>SUMIFS(Table17[Quantity2],Table17[Product Name],'Finished Products Inventory Sum'!$O23,Table17[Product Type2],'Finished Products Inventory Sum'!$AG$5)</f>
        <v>0</v>
      </c>
      <c r="AH23" t="str">
        <f t="shared" si="8"/>
        <v/>
      </c>
      <c r="AI23" s="1">
        <f>SUMIFS(Table17[Total out of Inventory],Table17[Product Name],'Finished Products Inventory Sum'!$O23,Table17[Product Type2],'Finished Products Inventory Sum'!$AG$5)</f>
        <v>0</v>
      </c>
      <c r="AJ23" s="7"/>
      <c r="AK23" s="1">
        <f>SUMIFS(Table7[Quantity
 Sold],Table7[Sale - Product Name],'Finished Products Inventory Sum'!$O23,Table7[Product Type2],'Finished Products Inventory Sum'!$AK$5)</f>
        <v>0</v>
      </c>
      <c r="AL23" t="str">
        <f t="shared" si="9"/>
        <v/>
      </c>
      <c r="AM23" s="1">
        <f>SUMIFS(Table7[Total 
Paid],Table7[Sale - Product Name],'Finished Products Inventory Sum'!$O23,Table7[Product Type2],'Finished Products Inventory Sum'!$AK$5)</f>
        <v>0</v>
      </c>
    </row>
    <row r="24" spans="1:39" x14ac:dyDescent="0.25">
      <c r="E24" s="4"/>
      <c r="O24" s="50"/>
      <c r="P24" s="7"/>
      <c r="Q24" s="30">
        <f>SUMIFS(Table19[Quantity],Table19[Product Name],'Finished Products Inventory Sum'!$O24)</f>
        <v>0</v>
      </c>
      <c r="S24" s="1">
        <f>SUMIFS(Table19[Total Cost],Table19[Product Name],'Finished Products Inventory Sum'!O24)</f>
        <v>0</v>
      </c>
      <c r="T24" s="7"/>
      <c r="U24" s="1">
        <f>SUMIFS(Table19[Quantity Purchased],Table19[Product Name],'Finished Products Inventory Sum'!O24)</f>
        <v>0</v>
      </c>
      <c r="W24" s="1">
        <f>SUMIFS(Table19[Total Purchase
Cost],Table19[Product Name],'Finished Products Inventory Sum'!$O24)</f>
        <v>0</v>
      </c>
      <c r="X24" s="7"/>
      <c r="Y24" s="61">
        <f t="shared" si="6"/>
        <v>0</v>
      </c>
      <c r="AA24" s="61">
        <f t="shared" si="7"/>
        <v>0</v>
      </c>
      <c r="AB24" s="7"/>
      <c r="AC24" s="1">
        <f>SUMIFS(Table7[Quantity of 
Product Sold],Table7[Sale - Product Name],'Finished Products Inventory Sum'!$O24,Table7[Product Type2],'Finished Products Inventory Sum'!$AC$5)</f>
        <v>0</v>
      </c>
      <c r="AE24" s="1">
        <f>SUMIFS(Table7[Total Cost of
Goods Sold],Table7[Sale - Product Name],'Finished Products Inventory Sum'!$O24,Table7[Product Type2],'Finished Products Inventory Sum'!$AC$5)</f>
        <v>0</v>
      </c>
      <c r="AF24" s="7"/>
      <c r="AG24" s="1">
        <f>SUMIFS(Table17[Quantity2],Table17[Product Name],'Finished Products Inventory Sum'!$O24,Table17[Product Type2],'Finished Products Inventory Sum'!$AG$5)</f>
        <v>0</v>
      </c>
      <c r="AH24" t="str">
        <f t="shared" si="8"/>
        <v/>
      </c>
      <c r="AI24" s="1">
        <f>SUMIFS(Table17[Total out of Inventory],Table17[Product Name],'Finished Products Inventory Sum'!$O24,Table17[Product Type2],'Finished Products Inventory Sum'!$AG$5)</f>
        <v>0</v>
      </c>
      <c r="AJ24" s="7"/>
      <c r="AK24" s="1">
        <f>SUMIFS(Table7[Quantity
 Sold],Table7[Sale - Product Name],'Finished Products Inventory Sum'!$O24,Table7[Product Type2],'Finished Products Inventory Sum'!$AK$5)</f>
        <v>0</v>
      </c>
      <c r="AL24" t="str">
        <f t="shared" si="9"/>
        <v/>
      </c>
      <c r="AM24" s="1">
        <f>SUMIFS(Table7[Total 
Paid],Table7[Sale - Product Name],'Finished Products Inventory Sum'!$O24,Table7[Product Type2],'Finished Products Inventory Sum'!$AK$5)</f>
        <v>0</v>
      </c>
    </row>
    <row r="25" spans="1:39" x14ac:dyDescent="0.25">
      <c r="O25" s="50"/>
      <c r="P25" s="7"/>
      <c r="Q25" s="30">
        <f>SUMIFS(Table19[Quantity],Table19[Product Name],'Finished Products Inventory Sum'!$O25)</f>
        <v>0</v>
      </c>
      <c r="S25" s="1">
        <f>SUMIFS(Table19[Total Cost],Table19[Product Name],'Finished Products Inventory Sum'!O25)</f>
        <v>0</v>
      </c>
      <c r="T25" s="7"/>
      <c r="U25" s="1">
        <f>SUMIFS(Table19[Quantity Purchased],Table19[Product Name],'Finished Products Inventory Sum'!O25)</f>
        <v>0</v>
      </c>
      <c r="W25" s="1">
        <f>SUMIFS(Table19[Total Purchase
Cost],Table19[Product Name],'Finished Products Inventory Sum'!$O25)</f>
        <v>0</v>
      </c>
      <c r="X25" s="7"/>
      <c r="Y25" s="61">
        <f t="shared" si="6"/>
        <v>0</v>
      </c>
      <c r="AA25" s="61">
        <f t="shared" si="7"/>
        <v>0</v>
      </c>
      <c r="AB25" s="7"/>
      <c r="AC25" s="1">
        <f>SUMIFS(Table7[Quantity of 
Product Sold],Table7[Sale - Product Name],'Finished Products Inventory Sum'!$O25,Table7[Product Type2],'Finished Products Inventory Sum'!$AC$5)</f>
        <v>0</v>
      </c>
      <c r="AE25" s="1">
        <f>SUMIFS(Table7[Total Cost of
Goods Sold],Table7[Sale - Product Name],'Finished Products Inventory Sum'!$O25,Table7[Product Type2],'Finished Products Inventory Sum'!$AC$5)</f>
        <v>0</v>
      </c>
      <c r="AF25" s="7"/>
      <c r="AG25" s="1">
        <f>SUMIFS(Table17[Quantity2],Table17[Product Name],'Finished Products Inventory Sum'!$O25,Table17[Product Type2],'Finished Products Inventory Sum'!$AG$5)</f>
        <v>0</v>
      </c>
      <c r="AH25" t="str">
        <f t="shared" si="8"/>
        <v/>
      </c>
      <c r="AI25" s="1">
        <f>SUMIFS(Table17[Total out of Inventory],Table17[Product Name],'Finished Products Inventory Sum'!$O25,Table17[Product Type2],'Finished Products Inventory Sum'!$AG$5)</f>
        <v>0</v>
      </c>
      <c r="AJ25" s="7"/>
      <c r="AK25" s="1">
        <f>SUMIFS(Table7[Quantity
 Sold],Table7[Sale - Product Name],'Finished Products Inventory Sum'!$O25,Table7[Product Type2],'Finished Products Inventory Sum'!$AK$5)</f>
        <v>0</v>
      </c>
      <c r="AL25" t="str">
        <f t="shared" si="9"/>
        <v/>
      </c>
      <c r="AM25" s="1">
        <f>SUMIFS(Table7[Total 
Paid],Table7[Sale - Product Name],'Finished Products Inventory Sum'!$O25,Table7[Product Type2],'Finished Products Inventory Sum'!$AK$5)</f>
        <v>0</v>
      </c>
    </row>
    <row r="26" spans="1:39" x14ac:dyDescent="0.25">
      <c r="E26" s="4"/>
      <c r="O26" s="50"/>
      <c r="P26" s="7"/>
      <c r="Q26" s="30">
        <f>SUMIFS(Table19[Quantity],Table19[Product Name],'Finished Products Inventory Sum'!$O26)</f>
        <v>0</v>
      </c>
      <c r="S26" s="1">
        <f>SUMIFS(Table19[Total Cost],Table19[Product Name],'Finished Products Inventory Sum'!O26)</f>
        <v>0</v>
      </c>
      <c r="T26" s="7"/>
      <c r="U26" s="1">
        <f>SUMIFS(Table19[Quantity Purchased],Table19[Product Name],'Finished Products Inventory Sum'!O26)</f>
        <v>0</v>
      </c>
      <c r="W26" s="1">
        <f>SUMIFS(Table19[Total Purchase
Cost],Table19[Product Name],'Finished Products Inventory Sum'!$O26)</f>
        <v>0</v>
      </c>
      <c r="X26" s="7"/>
      <c r="Y26" s="61">
        <f t="shared" si="6"/>
        <v>0</v>
      </c>
      <c r="AA26" s="61">
        <f t="shared" si="7"/>
        <v>0</v>
      </c>
      <c r="AB26" s="7"/>
      <c r="AC26" s="1">
        <f>SUMIFS(Table7[Quantity of 
Product Sold],Table7[Sale - Product Name],'Finished Products Inventory Sum'!$O26,Table7[Product Type2],'Finished Products Inventory Sum'!$AC$5)</f>
        <v>0</v>
      </c>
      <c r="AE26" s="1">
        <f>SUMIFS(Table7[Total Cost of
Goods Sold],Table7[Sale - Product Name],'Finished Products Inventory Sum'!$O26,Table7[Product Type2],'Finished Products Inventory Sum'!$AC$5)</f>
        <v>0</v>
      </c>
      <c r="AF26" s="7"/>
      <c r="AG26" s="1">
        <f>SUMIFS(Table17[Quantity2],Table17[Product Name],'Finished Products Inventory Sum'!$O26,Table17[Product Type2],'Finished Products Inventory Sum'!$AG$5)</f>
        <v>0</v>
      </c>
      <c r="AH26" t="str">
        <f t="shared" si="8"/>
        <v/>
      </c>
      <c r="AI26" s="1">
        <f>SUMIFS(Table17[Total out of Inventory],Table17[Product Name],'Finished Products Inventory Sum'!$O26,Table17[Product Type2],'Finished Products Inventory Sum'!$AG$5)</f>
        <v>0</v>
      </c>
      <c r="AJ26" s="7"/>
      <c r="AK26" s="1">
        <f>SUMIFS(Table7[Quantity
 Sold],Table7[Sale - Product Name],'Finished Products Inventory Sum'!$O26,Table7[Product Type2],'Finished Products Inventory Sum'!$AK$5)</f>
        <v>0</v>
      </c>
      <c r="AL26" t="str">
        <f t="shared" si="9"/>
        <v/>
      </c>
      <c r="AM26" s="1">
        <f>SUMIFS(Table7[Total 
Paid],Table7[Sale - Product Name],'Finished Products Inventory Sum'!$O26,Table7[Product Type2],'Finished Products Inventory Sum'!$AK$5)</f>
        <v>0</v>
      </c>
    </row>
    <row r="27" spans="1:39" x14ac:dyDescent="0.25">
      <c r="O27" s="50"/>
      <c r="P27" s="7"/>
      <c r="Q27" s="30">
        <f>SUMIFS(Table19[Quantity],Table19[Product Name],'Finished Products Inventory Sum'!$O27)</f>
        <v>0</v>
      </c>
      <c r="S27" s="1">
        <f>SUMIFS(Table19[Total Cost],Table19[Product Name],'Finished Products Inventory Sum'!O27)</f>
        <v>0</v>
      </c>
      <c r="T27" s="7"/>
      <c r="U27" s="1">
        <f>SUMIFS(Table19[Quantity Purchased],Table19[Product Name],'Finished Products Inventory Sum'!O27)</f>
        <v>0</v>
      </c>
      <c r="W27" s="1">
        <f>SUMIFS(Table19[Total Purchase
Cost],Table19[Product Name],'Finished Products Inventory Sum'!$O27)</f>
        <v>0</v>
      </c>
      <c r="X27" s="7"/>
      <c r="Y27" s="61">
        <f t="shared" si="6"/>
        <v>0</v>
      </c>
      <c r="AA27" s="61">
        <f t="shared" si="7"/>
        <v>0</v>
      </c>
      <c r="AB27" s="7"/>
      <c r="AC27" s="1">
        <f>SUMIFS(Table7[Quantity of 
Product Sold],Table7[Sale - Product Name],'Finished Products Inventory Sum'!$O27,Table7[Product Type2],'Finished Products Inventory Sum'!$AC$5)</f>
        <v>0</v>
      </c>
      <c r="AE27" s="1">
        <f>SUMIFS(Table7[Total Cost of
Goods Sold],Table7[Sale - Product Name],'Finished Products Inventory Sum'!$O27,Table7[Product Type2],'Finished Products Inventory Sum'!$AC$5)</f>
        <v>0</v>
      </c>
      <c r="AF27" s="7"/>
      <c r="AG27" s="1">
        <f>SUMIFS(Table17[Quantity2],Table17[Product Name],'Finished Products Inventory Sum'!$O27,Table17[Product Type2],'Finished Products Inventory Sum'!$AG$5)</f>
        <v>0</v>
      </c>
      <c r="AH27" t="str">
        <f t="shared" si="8"/>
        <v/>
      </c>
      <c r="AI27" s="1">
        <f>SUMIFS(Table17[Total out of Inventory],Table17[Product Name],'Finished Products Inventory Sum'!$O27,Table17[Product Type2],'Finished Products Inventory Sum'!$AG$5)</f>
        <v>0</v>
      </c>
      <c r="AJ27" s="7"/>
      <c r="AK27" s="1">
        <f>SUMIFS(Table7[Quantity
 Sold],Table7[Sale - Product Name],'Finished Products Inventory Sum'!$O27,Table7[Product Type2],'Finished Products Inventory Sum'!$AK$5)</f>
        <v>0</v>
      </c>
      <c r="AL27" t="str">
        <f t="shared" si="9"/>
        <v/>
      </c>
      <c r="AM27" s="1">
        <f>SUMIFS(Table7[Total 
Paid],Table7[Sale - Product Name],'Finished Products Inventory Sum'!$O27,Table7[Product Type2],'Finished Products Inventory Sum'!$AK$5)</f>
        <v>0</v>
      </c>
    </row>
    <row r="28" spans="1:39" x14ac:dyDescent="0.25">
      <c r="O28" s="50"/>
      <c r="P28" s="7"/>
      <c r="Q28" s="30">
        <f>SUMIFS(Table19[Quantity],Table19[Product Name],'Finished Products Inventory Sum'!$O28)</f>
        <v>0</v>
      </c>
      <c r="S28" s="1">
        <f>SUMIFS(Table19[Total Cost],Table19[Product Name],'Finished Products Inventory Sum'!O28)</f>
        <v>0</v>
      </c>
      <c r="T28" s="7"/>
      <c r="U28" s="1">
        <f>SUMIFS(Table19[Quantity Purchased],Table19[Product Name],'Finished Products Inventory Sum'!O28)</f>
        <v>0</v>
      </c>
      <c r="W28" s="1">
        <f>SUMIFS(Table19[Total Purchase
Cost],Table19[Product Name],'Finished Products Inventory Sum'!$O28)</f>
        <v>0</v>
      </c>
      <c r="X28" s="7"/>
      <c r="Y28" s="61">
        <f t="shared" si="6"/>
        <v>0</v>
      </c>
      <c r="AA28" s="61">
        <f t="shared" si="7"/>
        <v>0</v>
      </c>
      <c r="AB28" s="7"/>
      <c r="AC28" s="1">
        <f>SUMIFS(Table7[Quantity of 
Product Sold],Table7[Sale - Product Name],'Finished Products Inventory Sum'!$O28,Table7[Product Type2],'Finished Products Inventory Sum'!$AC$5)</f>
        <v>0</v>
      </c>
      <c r="AE28" s="1">
        <f>SUMIFS(Table7[Total Cost of
Goods Sold],Table7[Sale - Product Name],'Finished Products Inventory Sum'!$O28,Table7[Product Type2],'Finished Products Inventory Sum'!$AC$5)</f>
        <v>0</v>
      </c>
      <c r="AF28" s="7"/>
      <c r="AG28" s="1">
        <f>SUMIFS(Table17[Quantity2],Table17[Product Name],'Finished Products Inventory Sum'!$O28,Table17[Product Type2],'Finished Products Inventory Sum'!$AG$5)</f>
        <v>0</v>
      </c>
      <c r="AH28" t="str">
        <f t="shared" si="8"/>
        <v/>
      </c>
      <c r="AI28" s="1">
        <f>SUMIFS(Table17[Total out of Inventory],Table17[Product Name],'Finished Products Inventory Sum'!$O28,Table17[Product Type2],'Finished Products Inventory Sum'!$AG$5)</f>
        <v>0</v>
      </c>
      <c r="AJ28" s="7"/>
      <c r="AK28" s="1">
        <f>SUMIFS(Table7[Quantity
 Sold],Table7[Sale - Product Name],'Finished Products Inventory Sum'!$O28,Table7[Product Type2],'Finished Products Inventory Sum'!$AK$5)</f>
        <v>0</v>
      </c>
      <c r="AL28" t="str">
        <f t="shared" si="9"/>
        <v/>
      </c>
      <c r="AM28" s="1">
        <f>SUMIFS(Table7[Total 
Paid],Table7[Sale - Product Name],'Finished Products Inventory Sum'!$O28,Table7[Product Type2],'Finished Products Inventory Sum'!$AK$5)</f>
        <v>0</v>
      </c>
    </row>
    <row r="29" spans="1:39" x14ac:dyDescent="0.25">
      <c r="O29" s="50"/>
      <c r="P29" s="7"/>
      <c r="Q29" s="30">
        <f>SUMIFS(Table19[Quantity],Table19[Product Name],'Finished Products Inventory Sum'!$O29)</f>
        <v>0</v>
      </c>
      <c r="S29" s="1">
        <f>SUMIFS(Table19[Total Cost],Table19[Product Name],'Finished Products Inventory Sum'!O29)</f>
        <v>0</v>
      </c>
      <c r="T29" s="7"/>
      <c r="U29" s="1">
        <f>SUMIFS(Table19[Quantity Purchased],Table19[Product Name],'Finished Products Inventory Sum'!O29)</f>
        <v>0</v>
      </c>
      <c r="W29" s="1">
        <f>SUMIFS(Table19[Total Purchase
Cost],Table19[Product Name],'Finished Products Inventory Sum'!$O29)</f>
        <v>0</v>
      </c>
      <c r="X29" s="7"/>
      <c r="Y29" s="61">
        <f t="shared" si="6"/>
        <v>0</v>
      </c>
      <c r="AA29" s="61">
        <f t="shared" si="7"/>
        <v>0</v>
      </c>
      <c r="AB29" s="7"/>
      <c r="AC29" s="1">
        <f>SUMIFS(Table7[Quantity of 
Product Sold],Table7[Sale - Product Name],'Finished Products Inventory Sum'!$O29,Table7[Product Type2],'Finished Products Inventory Sum'!$AC$5)</f>
        <v>0</v>
      </c>
      <c r="AE29" s="1">
        <f>SUMIFS(Table7[Total Cost of
Goods Sold],Table7[Sale - Product Name],'Finished Products Inventory Sum'!$O29,Table7[Product Type2],'Finished Products Inventory Sum'!$AC$5)</f>
        <v>0</v>
      </c>
      <c r="AF29" s="7"/>
      <c r="AG29" s="1">
        <f>SUMIFS(Table17[Quantity2],Table17[Product Name],'Finished Products Inventory Sum'!$O29,Table17[Product Type2],'Finished Products Inventory Sum'!$AG$5)</f>
        <v>0</v>
      </c>
      <c r="AH29" t="str">
        <f t="shared" si="8"/>
        <v/>
      </c>
      <c r="AI29" s="1">
        <f>SUMIFS(Table17[Total out of Inventory],Table17[Product Name],'Finished Products Inventory Sum'!$O29,Table17[Product Type2],'Finished Products Inventory Sum'!$AG$5)</f>
        <v>0</v>
      </c>
      <c r="AJ29" s="7"/>
      <c r="AK29" s="1">
        <f>SUMIFS(Table7[Quantity
 Sold],Table7[Sale - Product Name],'Finished Products Inventory Sum'!$O29,Table7[Product Type2],'Finished Products Inventory Sum'!$AK$5)</f>
        <v>0</v>
      </c>
      <c r="AL29" t="str">
        <f t="shared" si="9"/>
        <v/>
      </c>
      <c r="AM29" s="1">
        <f>SUMIFS(Table7[Total 
Paid],Table7[Sale - Product Name],'Finished Products Inventory Sum'!$O29,Table7[Product Type2],'Finished Products Inventory Sum'!$AK$5)</f>
        <v>0</v>
      </c>
    </row>
    <row r="30" spans="1:39" x14ac:dyDescent="0.25">
      <c r="O30" s="50"/>
      <c r="P30" s="7"/>
      <c r="Q30" s="30">
        <f>SUMIFS(Table19[Quantity],Table19[Product Name],'Finished Products Inventory Sum'!$O30)</f>
        <v>0</v>
      </c>
      <c r="S30" s="1">
        <f>SUMIFS(Table19[Total Cost],Table19[Product Name],'Finished Products Inventory Sum'!O30)</f>
        <v>0</v>
      </c>
      <c r="T30" s="7"/>
      <c r="U30" s="1">
        <f>SUMIFS(Table19[Quantity Purchased],Table19[Product Name],'Finished Products Inventory Sum'!O30)</f>
        <v>0</v>
      </c>
      <c r="W30" s="1">
        <f>SUMIFS(Table19[Total Purchase
Cost],Table19[Product Name],'Finished Products Inventory Sum'!$O30)</f>
        <v>0</v>
      </c>
      <c r="X30" s="7"/>
      <c r="Y30" s="61">
        <f t="shared" si="6"/>
        <v>0</v>
      </c>
      <c r="AA30" s="61">
        <f t="shared" si="7"/>
        <v>0</v>
      </c>
      <c r="AB30" s="7"/>
      <c r="AC30" s="1">
        <f>SUMIFS(Table7[Quantity of 
Product Sold],Table7[Sale - Product Name],'Finished Products Inventory Sum'!$O30,Table7[Product Type2],'Finished Products Inventory Sum'!$AC$5)</f>
        <v>0</v>
      </c>
      <c r="AE30" s="1">
        <f>SUMIFS(Table7[Total Cost of
Goods Sold],Table7[Sale - Product Name],'Finished Products Inventory Sum'!$O30,Table7[Product Type2],'Finished Products Inventory Sum'!$AC$5)</f>
        <v>0</v>
      </c>
      <c r="AF30" s="7"/>
      <c r="AG30" s="1">
        <f>SUMIFS(Table17[Quantity2],Table17[Product Name],'Finished Products Inventory Sum'!$O30,Table17[Product Type2],'Finished Products Inventory Sum'!$AG$5)</f>
        <v>0</v>
      </c>
      <c r="AH30" t="str">
        <f t="shared" si="8"/>
        <v/>
      </c>
      <c r="AI30" s="1">
        <f>SUMIFS(Table17[Total out of Inventory],Table17[Product Name],'Finished Products Inventory Sum'!$O30,Table17[Product Type2],'Finished Products Inventory Sum'!$AG$5)</f>
        <v>0</v>
      </c>
      <c r="AJ30" s="7"/>
      <c r="AK30" s="1">
        <f>SUMIFS(Table7[Quantity
 Sold],Table7[Sale - Product Name],'Finished Products Inventory Sum'!$O30,Table7[Product Type2],'Finished Products Inventory Sum'!$AK$5)</f>
        <v>0</v>
      </c>
      <c r="AL30" t="str">
        <f t="shared" si="9"/>
        <v/>
      </c>
      <c r="AM30" s="1">
        <f>SUMIFS(Table7[Total 
Paid],Table7[Sale - Product Name],'Finished Products Inventory Sum'!$O30,Table7[Product Type2],'Finished Products Inventory Sum'!$AK$5)</f>
        <v>0</v>
      </c>
    </row>
    <row r="31" spans="1:39" x14ac:dyDescent="0.25">
      <c r="O31" s="50"/>
      <c r="P31" s="7"/>
      <c r="Q31" s="30">
        <f>SUMIFS(Table19[Quantity],Table19[Product Name],'Finished Products Inventory Sum'!$O31)</f>
        <v>0</v>
      </c>
      <c r="S31" s="1">
        <f>SUMIFS(Table19[Total Cost],Table19[Product Name],'Finished Products Inventory Sum'!O31)</f>
        <v>0</v>
      </c>
      <c r="T31" s="7"/>
      <c r="U31" s="1">
        <f>SUMIFS(Table19[Quantity Purchased],Table19[Product Name],'Finished Products Inventory Sum'!O31)</f>
        <v>0</v>
      </c>
      <c r="W31" s="1">
        <f>SUMIFS(Table19[Total Purchase
Cost],Table19[Product Name],'Finished Products Inventory Sum'!$O31)</f>
        <v>0</v>
      </c>
      <c r="X31" s="7"/>
      <c r="Y31" s="61">
        <f t="shared" si="6"/>
        <v>0</v>
      </c>
      <c r="AA31" s="61">
        <f t="shared" si="7"/>
        <v>0</v>
      </c>
      <c r="AB31" s="7"/>
      <c r="AC31" s="1">
        <f>SUMIFS(Table7[Quantity of 
Product Sold],Table7[Sale - Product Name],'Finished Products Inventory Sum'!$O31,Table7[Product Type2],'Finished Products Inventory Sum'!$AC$5)</f>
        <v>0</v>
      </c>
      <c r="AE31" s="1">
        <f>SUMIFS(Table7[Total Cost of
Goods Sold],Table7[Sale - Product Name],'Finished Products Inventory Sum'!$O31,Table7[Product Type2],'Finished Products Inventory Sum'!$AC$5)</f>
        <v>0</v>
      </c>
      <c r="AF31" s="7"/>
      <c r="AG31" s="1">
        <f>SUMIFS(Table17[Quantity2],Table17[Product Name],'Finished Products Inventory Sum'!$O31,Table17[Product Type2],'Finished Products Inventory Sum'!$AG$5)</f>
        <v>0</v>
      </c>
      <c r="AH31" t="str">
        <f t="shared" si="8"/>
        <v/>
      </c>
      <c r="AI31" s="1">
        <f>SUMIFS(Table17[Total out of Inventory],Table17[Product Name],'Finished Products Inventory Sum'!$O31,Table17[Product Type2],'Finished Products Inventory Sum'!$AG$5)</f>
        <v>0</v>
      </c>
      <c r="AJ31" s="7"/>
      <c r="AK31" s="1">
        <f>SUMIFS(Table7[Quantity
 Sold],Table7[Sale - Product Name],'Finished Products Inventory Sum'!$O31,Table7[Product Type2],'Finished Products Inventory Sum'!$AK$5)</f>
        <v>0</v>
      </c>
      <c r="AL31" t="str">
        <f t="shared" si="9"/>
        <v/>
      </c>
      <c r="AM31" s="1">
        <f>SUMIFS(Table7[Total 
Paid],Table7[Sale - Product Name],'Finished Products Inventory Sum'!$O31,Table7[Product Type2],'Finished Products Inventory Sum'!$AK$5)</f>
        <v>0</v>
      </c>
    </row>
    <row r="32" spans="1:39" x14ac:dyDescent="0.25">
      <c r="O32" s="50"/>
      <c r="P32" s="7"/>
      <c r="Q32" s="30">
        <f>SUMIFS(Table19[Quantity],Table19[Product Name],'Finished Products Inventory Sum'!$O32)</f>
        <v>0</v>
      </c>
      <c r="S32" s="1">
        <f>SUMIFS(Table19[Total Cost],Table19[Product Name],'Finished Products Inventory Sum'!O32)</f>
        <v>0</v>
      </c>
      <c r="T32" s="7"/>
      <c r="U32" s="1">
        <f>SUMIFS(Table19[Quantity Purchased],Table19[Product Name],'Finished Products Inventory Sum'!O32)</f>
        <v>0</v>
      </c>
      <c r="W32" s="1">
        <f>SUMIFS(Table19[Total Purchase
Cost],Table19[Product Name],'Finished Products Inventory Sum'!$O32)</f>
        <v>0</v>
      </c>
      <c r="X32" s="7"/>
      <c r="Y32" s="61">
        <f t="shared" si="6"/>
        <v>0</v>
      </c>
      <c r="AA32" s="61">
        <f t="shared" si="7"/>
        <v>0</v>
      </c>
      <c r="AB32" s="7"/>
      <c r="AC32" s="1">
        <f>SUMIFS(Table7[Quantity of 
Product Sold],Table7[Sale - Product Name],'Finished Products Inventory Sum'!$O32,Table7[Product Type2],'Finished Products Inventory Sum'!$AC$5)</f>
        <v>0</v>
      </c>
      <c r="AE32" s="1">
        <f>SUMIFS(Table7[Total Cost of
Goods Sold],Table7[Sale - Product Name],'Finished Products Inventory Sum'!$O32,Table7[Product Type2],'Finished Products Inventory Sum'!$AC$5)</f>
        <v>0</v>
      </c>
      <c r="AF32" s="7"/>
      <c r="AG32" s="1">
        <f>SUMIFS(Table17[Quantity2],Table17[Product Name],'Finished Products Inventory Sum'!$O32,Table17[Product Type2],'Finished Products Inventory Sum'!$AG$5)</f>
        <v>0</v>
      </c>
      <c r="AH32" t="str">
        <f t="shared" si="8"/>
        <v/>
      </c>
      <c r="AI32" s="1">
        <f>SUMIFS(Table17[Total out of Inventory],Table17[Product Name],'Finished Products Inventory Sum'!$O32,Table17[Product Type2],'Finished Products Inventory Sum'!$AG$5)</f>
        <v>0</v>
      </c>
      <c r="AJ32" s="7"/>
      <c r="AK32" s="1">
        <f>SUMIFS(Table7[Quantity
 Sold],Table7[Sale - Product Name],'Finished Products Inventory Sum'!$O32,Table7[Product Type2],'Finished Products Inventory Sum'!$AK$5)</f>
        <v>0</v>
      </c>
      <c r="AL32" t="str">
        <f t="shared" si="9"/>
        <v/>
      </c>
      <c r="AM32" s="1">
        <f>SUMIFS(Table7[Total 
Paid],Table7[Sale - Product Name],'Finished Products Inventory Sum'!$O32,Table7[Product Type2],'Finished Products Inventory Sum'!$AK$5)</f>
        <v>0</v>
      </c>
    </row>
    <row r="33" spans="1:39" x14ac:dyDescent="0.25">
      <c r="O33" s="50"/>
      <c r="P33" s="7"/>
      <c r="Q33" s="30">
        <f>SUMIFS(Table19[Quantity],Table19[Product Name],'Finished Products Inventory Sum'!$O33)</f>
        <v>0</v>
      </c>
      <c r="S33" s="1">
        <f>SUMIFS(Table19[Total Cost],Table19[Product Name],'Finished Products Inventory Sum'!O33)</f>
        <v>0</v>
      </c>
      <c r="T33" s="7"/>
      <c r="U33" s="1">
        <f>SUMIFS(Table19[Quantity Purchased],Table19[Product Name],'Finished Products Inventory Sum'!O33)</f>
        <v>0</v>
      </c>
      <c r="W33" s="1">
        <f>SUMIFS(Table19[Total Purchase
Cost],Table19[Product Name],'Finished Products Inventory Sum'!$O33)</f>
        <v>0</v>
      </c>
      <c r="X33" s="7"/>
      <c r="Y33" s="61">
        <f t="shared" si="6"/>
        <v>0</v>
      </c>
      <c r="AA33" s="61">
        <f t="shared" si="7"/>
        <v>0</v>
      </c>
      <c r="AB33" s="7"/>
      <c r="AC33" s="1">
        <f>SUMIFS(Table7[Quantity of 
Product Sold],Table7[Sale - Product Name],'Finished Products Inventory Sum'!$O33,Table7[Product Type2],'Finished Products Inventory Sum'!$AC$5)</f>
        <v>0</v>
      </c>
      <c r="AE33" s="1">
        <f>SUMIFS(Table7[Total Cost of
Goods Sold],Table7[Sale - Product Name],'Finished Products Inventory Sum'!$O33,Table7[Product Type2],'Finished Products Inventory Sum'!$AC$5)</f>
        <v>0</v>
      </c>
      <c r="AF33" s="7"/>
      <c r="AG33" s="1">
        <f>SUMIFS(Table17[Quantity2],Table17[Product Name],'Finished Products Inventory Sum'!$O33,Table17[Product Type2],'Finished Products Inventory Sum'!$AG$5)</f>
        <v>0</v>
      </c>
      <c r="AH33" t="str">
        <f t="shared" si="8"/>
        <v/>
      </c>
      <c r="AI33" s="1">
        <f>SUMIFS(Table17[Total out of Inventory],Table17[Product Name],'Finished Products Inventory Sum'!$O33,Table17[Product Type2],'Finished Products Inventory Sum'!$AG$5)</f>
        <v>0</v>
      </c>
      <c r="AJ33" s="7"/>
      <c r="AK33" s="1">
        <f>SUMIFS(Table7[Quantity
 Sold],Table7[Sale - Product Name],'Finished Products Inventory Sum'!$O33,Table7[Product Type2],'Finished Products Inventory Sum'!$AK$5)</f>
        <v>0</v>
      </c>
      <c r="AL33" t="str">
        <f t="shared" si="9"/>
        <v/>
      </c>
      <c r="AM33" s="1">
        <f>SUMIFS(Table7[Total 
Paid],Table7[Sale - Product Name],'Finished Products Inventory Sum'!$O33,Table7[Product Type2],'Finished Products Inventory Sum'!$AK$5)</f>
        <v>0</v>
      </c>
    </row>
    <row r="34" spans="1:39" x14ac:dyDescent="0.25">
      <c r="O34" s="50"/>
      <c r="P34" s="7"/>
      <c r="Q34" s="30">
        <f>SUMIFS(Table19[Quantity],Table19[Product Name],'Finished Products Inventory Sum'!$O34)</f>
        <v>0</v>
      </c>
      <c r="S34" s="1">
        <f>SUMIFS(Table19[Total Cost],Table19[Product Name],'Finished Products Inventory Sum'!O34)</f>
        <v>0</v>
      </c>
      <c r="T34" s="7"/>
      <c r="U34" s="1">
        <f>SUMIFS(Table19[Quantity Purchased],Table19[Product Name],'Finished Products Inventory Sum'!O34)</f>
        <v>0</v>
      </c>
      <c r="W34" s="1">
        <f>SUMIFS(Table19[Total Purchase
Cost],Table19[Product Name],'Finished Products Inventory Sum'!$O34)</f>
        <v>0</v>
      </c>
      <c r="X34" s="7"/>
      <c r="Y34" s="61">
        <f t="shared" si="6"/>
        <v>0</v>
      </c>
      <c r="AA34" s="61">
        <f t="shared" si="7"/>
        <v>0</v>
      </c>
      <c r="AB34" s="7"/>
      <c r="AC34" s="1">
        <f>SUMIFS(Table7[Quantity of 
Product Sold],Table7[Sale - Product Name],'Finished Products Inventory Sum'!$O34,Table7[Product Type2],'Finished Products Inventory Sum'!$AC$5)</f>
        <v>0</v>
      </c>
      <c r="AE34" s="1">
        <f>SUMIFS(Table7[Total Cost of
Goods Sold],Table7[Sale - Product Name],'Finished Products Inventory Sum'!$O34,Table7[Product Type2],'Finished Products Inventory Sum'!$AC$5)</f>
        <v>0</v>
      </c>
      <c r="AF34" s="7"/>
      <c r="AG34" s="1">
        <f>SUMIFS(Table17[Quantity2],Table17[Product Name],'Finished Products Inventory Sum'!$O34,Table17[Product Type2],'Finished Products Inventory Sum'!$AG$5)</f>
        <v>0</v>
      </c>
      <c r="AH34" t="str">
        <f t="shared" si="8"/>
        <v/>
      </c>
      <c r="AI34" s="1">
        <f>SUMIFS(Table17[Total out of Inventory],Table17[Product Name],'Finished Products Inventory Sum'!$O34,Table17[Product Type2],'Finished Products Inventory Sum'!$AG$5)</f>
        <v>0</v>
      </c>
      <c r="AJ34" s="7"/>
      <c r="AK34" s="1">
        <f>SUMIFS(Table7[Quantity
 Sold],Table7[Sale - Product Name],'Finished Products Inventory Sum'!$O34,Table7[Product Type2],'Finished Products Inventory Sum'!$AK$5)</f>
        <v>0</v>
      </c>
      <c r="AL34" t="str">
        <f t="shared" si="9"/>
        <v/>
      </c>
      <c r="AM34" s="1">
        <f>SUMIFS(Table7[Total 
Paid],Table7[Sale - Product Name],'Finished Products Inventory Sum'!$O34,Table7[Product Type2],'Finished Products Inventory Sum'!$AK$5)</f>
        <v>0</v>
      </c>
    </row>
    <row r="35" spans="1:39" x14ac:dyDescent="0.25">
      <c r="O35" s="50"/>
      <c r="P35" s="7"/>
      <c r="Q35" s="30">
        <f>SUMIFS(Table19[Quantity],Table19[Product Name],'Finished Products Inventory Sum'!$O35)</f>
        <v>0</v>
      </c>
      <c r="S35" s="1">
        <f>SUMIFS(Table19[Total Cost],Table19[Product Name],'Finished Products Inventory Sum'!O35)</f>
        <v>0</v>
      </c>
      <c r="T35" s="7"/>
      <c r="U35" s="1">
        <f>SUMIFS(Table19[Quantity Purchased],Table19[Product Name],'Finished Products Inventory Sum'!O35)</f>
        <v>0</v>
      </c>
      <c r="W35" s="1">
        <f>SUMIFS(Table19[Total Purchase
Cost],Table19[Product Name],'Finished Products Inventory Sum'!$O35)</f>
        <v>0</v>
      </c>
      <c r="X35" s="7"/>
      <c r="Y35" s="61">
        <f t="shared" si="6"/>
        <v>0</v>
      </c>
      <c r="AA35" s="61">
        <f t="shared" si="7"/>
        <v>0</v>
      </c>
      <c r="AB35" s="7"/>
      <c r="AC35" s="1">
        <f>SUMIFS(Table7[Quantity of 
Product Sold],Table7[Sale - Product Name],'Finished Products Inventory Sum'!$O35,Table7[Product Type2],'Finished Products Inventory Sum'!$AC$5)</f>
        <v>0</v>
      </c>
      <c r="AE35" s="1">
        <f>SUMIFS(Table7[Total Cost of
Goods Sold],Table7[Sale - Product Name],'Finished Products Inventory Sum'!$O35,Table7[Product Type2],'Finished Products Inventory Sum'!$AC$5)</f>
        <v>0</v>
      </c>
      <c r="AF35" s="7"/>
      <c r="AG35" s="1">
        <f>SUMIFS(Table17[Quantity2],Table17[Product Name],'Finished Products Inventory Sum'!$O35,Table17[Product Type2],'Finished Products Inventory Sum'!$AG$5)</f>
        <v>0</v>
      </c>
      <c r="AH35" t="str">
        <f t="shared" si="8"/>
        <v/>
      </c>
      <c r="AI35" s="1">
        <f>SUMIFS(Table17[Total out of Inventory],Table17[Product Name],'Finished Products Inventory Sum'!$O35,Table17[Product Type2],'Finished Products Inventory Sum'!$AG$5)</f>
        <v>0</v>
      </c>
      <c r="AJ35" s="7"/>
      <c r="AK35" s="1">
        <f>SUMIFS(Table7[Quantity
 Sold],Table7[Sale - Product Name],'Finished Products Inventory Sum'!$O35,Table7[Product Type2],'Finished Products Inventory Sum'!$AK$5)</f>
        <v>0</v>
      </c>
      <c r="AL35" t="str">
        <f t="shared" si="9"/>
        <v/>
      </c>
      <c r="AM35" s="1">
        <f>SUMIFS(Table7[Total 
Paid],Table7[Sale - Product Name],'Finished Products Inventory Sum'!$O35,Table7[Product Type2],'Finished Products Inventory Sum'!$AK$5)</f>
        <v>0</v>
      </c>
    </row>
    <row r="36" spans="1:39" x14ac:dyDescent="0.25">
      <c r="O36" s="50"/>
      <c r="P36" s="7"/>
      <c r="Q36" s="30">
        <f>SUMIFS(Table19[Quantity],Table19[Product Name],'Finished Products Inventory Sum'!$O36)</f>
        <v>0</v>
      </c>
      <c r="S36" s="1">
        <f>SUMIFS(Table19[Total Cost],Table19[Product Name],'Finished Products Inventory Sum'!O36)</f>
        <v>0</v>
      </c>
      <c r="T36" s="7"/>
      <c r="U36" s="1">
        <f>SUMIFS(Table19[Quantity Purchased],Table19[Product Name],'Finished Products Inventory Sum'!O36)</f>
        <v>0</v>
      </c>
      <c r="W36" s="1">
        <f>SUMIFS(Table19[Total Purchase
Cost],Table19[Product Name],'Finished Products Inventory Sum'!$O36)</f>
        <v>0</v>
      </c>
      <c r="X36" s="7"/>
      <c r="Y36" s="61">
        <f t="shared" si="6"/>
        <v>0</v>
      </c>
      <c r="AA36" s="61">
        <f t="shared" si="7"/>
        <v>0</v>
      </c>
      <c r="AB36" s="7"/>
      <c r="AC36" s="1">
        <f>SUMIFS(Table7[Quantity of 
Product Sold],Table7[Sale - Product Name],'Finished Products Inventory Sum'!$O36,Table7[Product Type2],'Finished Products Inventory Sum'!$AC$5)</f>
        <v>0</v>
      </c>
      <c r="AE36" s="1">
        <f>SUMIFS(Table7[Total Cost of
Goods Sold],Table7[Sale - Product Name],'Finished Products Inventory Sum'!$O36,Table7[Product Type2],'Finished Products Inventory Sum'!$AC$5)</f>
        <v>0</v>
      </c>
      <c r="AF36" s="7"/>
      <c r="AG36" s="1">
        <f>SUMIFS(Table17[Quantity2],Table17[Product Name],'Finished Products Inventory Sum'!$O36,Table17[Product Type2],'Finished Products Inventory Sum'!$AG$5)</f>
        <v>0</v>
      </c>
      <c r="AH36" t="str">
        <f t="shared" si="8"/>
        <v/>
      </c>
      <c r="AI36" s="1">
        <f>SUMIFS(Table17[Total out of Inventory],Table17[Product Name],'Finished Products Inventory Sum'!$O36,Table17[Product Type2],'Finished Products Inventory Sum'!$AG$5)</f>
        <v>0</v>
      </c>
      <c r="AJ36" s="7"/>
      <c r="AK36" s="1">
        <f>SUMIFS(Table7[Quantity
 Sold],Table7[Sale - Product Name],'Finished Products Inventory Sum'!$O36,Table7[Product Type2],'Finished Products Inventory Sum'!$AK$5)</f>
        <v>0</v>
      </c>
      <c r="AL36" t="str">
        <f t="shared" si="9"/>
        <v/>
      </c>
      <c r="AM36" s="1">
        <f>SUMIFS(Table7[Total 
Paid],Table7[Sale - Product Name],'Finished Products Inventory Sum'!$O36,Table7[Product Type2],'Finished Products Inventory Sum'!$AK$5)</f>
        <v>0</v>
      </c>
    </row>
    <row r="37" spans="1:39" x14ac:dyDescent="0.25">
      <c r="A37" s="53" t="s">
        <v>299</v>
      </c>
      <c r="B37" s="53" t="s">
        <v>298</v>
      </c>
      <c r="O37" s="53"/>
      <c r="P37" s="7"/>
      <c r="Q37" s="30">
        <f>SUMIFS(Table19[Quantity],Table19[Product Name],'Finished Products Inventory Sum'!$O37)</f>
        <v>0</v>
      </c>
      <c r="S37" s="1">
        <f>SUMIFS(Table19[Total Cost],Table19[Product Name],'Finished Products Inventory Sum'!O37)</f>
        <v>0</v>
      </c>
      <c r="T37" s="7"/>
      <c r="U37" s="1">
        <f>SUMIFS(Table19[Quantity Purchased],Table19[Product Name],'Finished Products Inventory Sum'!O37)</f>
        <v>0</v>
      </c>
      <c r="W37" s="1">
        <f>SUMIFS(Table19[Total Purchase
Cost],Table19[Product Name],'Finished Products Inventory Sum'!$O37)</f>
        <v>0</v>
      </c>
      <c r="X37" s="7"/>
      <c r="Y37" s="61">
        <f t="shared" ref="Y37" si="26">SUM(Q37,U37,-AC37,AG37)</f>
        <v>0</v>
      </c>
      <c r="AA37" s="61">
        <f t="shared" ref="AA37" si="27">SUM(S37,W37,-AE37,AI37)</f>
        <v>0</v>
      </c>
      <c r="AB37" s="7"/>
      <c r="AC37" s="1">
        <f>SUMIFS(Table7[Quantity of 
Product Sold],Table7[Sale - Product Name],'Finished Products Inventory Sum'!$O37,Table7[Product Type2],'Finished Products Inventory Sum'!$AC$5)</f>
        <v>0</v>
      </c>
      <c r="AE37" s="1">
        <f>SUMIFS(Table7[Total Cost of
Goods Sold],Table7[Sale - Product Name],'Finished Products Inventory Sum'!$O37,Table7[Product Type2],'Finished Products Inventory Sum'!$AC$5)</f>
        <v>0</v>
      </c>
      <c r="AF37" s="7"/>
      <c r="AG37" s="1">
        <f>SUMIFS(Table17[Quantity2],Table17[Product Name],'Finished Products Inventory Sum'!$O37,Table17[Product Type2],'Finished Products Inventory Sum'!$AG$5)</f>
        <v>0</v>
      </c>
      <c r="AH37" t="str">
        <f t="shared" ref="AH37" si="28">IF(AG37,AI37/AG37,"")</f>
        <v/>
      </c>
      <c r="AI37" s="1">
        <f>SUMIFS(Table17[Total out of Inventory],Table17[Product Name],'Finished Products Inventory Sum'!$O37,Table17[Product Type2],'Finished Products Inventory Sum'!$AG$5)</f>
        <v>0</v>
      </c>
      <c r="AJ37" s="7"/>
      <c r="AK37" s="1">
        <f>SUMIFS(Table7[Quantity
 Sold],Table7[Sale - Product Name],'Finished Products Inventory Sum'!$O37,Table7[Product Type2],'Finished Products Inventory Sum'!$AK$5)</f>
        <v>0</v>
      </c>
      <c r="AL37" t="str">
        <f t="shared" ref="AL37" si="29">IF(AK37,AM37/AK37,"")</f>
        <v/>
      </c>
      <c r="AM37" s="1">
        <f>SUMIFS(Table7[Total 
Paid],Table7[Sale - Product Name],'Finished Products Inventory Sum'!$O37,Table7[Product Type2],'Finished Products Inventory Sum'!$AK$5)</f>
        <v>0</v>
      </c>
    </row>
    <row r="38" spans="1:39" x14ac:dyDescent="0.25">
      <c r="O38" s="50"/>
      <c r="P38" s="7"/>
      <c r="Q38" s="30">
        <f>SUMIFS(Table19[Quantity],Table19[Product Name],'Finished Products Inventory Sum'!$O38)</f>
        <v>0</v>
      </c>
      <c r="S38" s="1">
        <f>SUMIFS(Table19[Total Cost],Table19[Product Name],'Finished Products Inventory Sum'!O38)</f>
        <v>0</v>
      </c>
      <c r="T38" s="7"/>
      <c r="U38" s="1">
        <f>SUMIFS(Table19[Quantity Purchased],Table19[Product Name],'Finished Products Inventory Sum'!O38)</f>
        <v>0</v>
      </c>
      <c r="W38" s="1">
        <f>SUMIFS(Table19[Total Purchase
Cost],Table19[Product Name],'Finished Products Inventory Sum'!$O38)</f>
        <v>0</v>
      </c>
      <c r="X38" s="7"/>
      <c r="Y38" s="61">
        <f t="shared" si="6"/>
        <v>0</v>
      </c>
      <c r="AA38" s="61">
        <f t="shared" si="7"/>
        <v>0</v>
      </c>
      <c r="AB38" s="7"/>
      <c r="AC38" s="1">
        <f>SUMIFS(Table7[Quantity of 
Product Sold],Table7[Sale - Product Name],'Finished Products Inventory Sum'!$O38,Table7[Product Type2],'Finished Products Inventory Sum'!$AC$5)</f>
        <v>0</v>
      </c>
      <c r="AE38" s="1">
        <f>SUMIFS(Table7[Total Cost of
Goods Sold],Table7[Sale - Product Name],'Finished Products Inventory Sum'!$O38,Table7[Product Type2],'Finished Products Inventory Sum'!$AC$5)</f>
        <v>0</v>
      </c>
      <c r="AF38" s="7"/>
      <c r="AG38" s="1">
        <f>SUMIFS(Table17[Quantity2],Table17[Product Name],'Finished Products Inventory Sum'!$O38,Table17[Product Type2],'Finished Products Inventory Sum'!$AG$5)</f>
        <v>0</v>
      </c>
      <c r="AH38" t="str">
        <f t="shared" si="8"/>
        <v/>
      </c>
      <c r="AI38" s="1">
        <f>SUMIFS(Table17[Total out of Inventory],Table17[Product Name],'Finished Products Inventory Sum'!$O38,Table17[Product Type2],'Finished Products Inventory Sum'!$AG$5)</f>
        <v>0</v>
      </c>
      <c r="AJ38" s="7"/>
      <c r="AK38" s="1">
        <f>SUMIFS(Table7[Quantity
 Sold],Table7[Sale - Product Name],'Finished Products Inventory Sum'!$O38,Table7[Product Type2],'Finished Products Inventory Sum'!$AK$5)</f>
        <v>0</v>
      </c>
      <c r="AL38" t="str">
        <f t="shared" si="9"/>
        <v/>
      </c>
      <c r="AM38" s="1">
        <f>SUMIFS(Table7[Total 
Paid],Table7[Sale - Product Name],'Finished Products Inventory Sum'!$O38,Table7[Product Type2],'Finished Products Inventory Sum'!$AK$5)</f>
        <v>0</v>
      </c>
    </row>
    <row r="39" spans="1:39" x14ac:dyDescent="0.25">
      <c r="O39" s="50"/>
      <c r="P39" s="7"/>
      <c r="Q39" s="30">
        <f>SUMIFS(Table19[Quantity],Table19[Product Name],'Finished Products Inventory Sum'!$O39)</f>
        <v>0</v>
      </c>
      <c r="S39" s="1">
        <f>SUMIFS(Table19[Total Cost],Table19[Product Name],'Finished Products Inventory Sum'!O39)</f>
        <v>0</v>
      </c>
      <c r="T39" s="7"/>
      <c r="U39" s="1">
        <f>SUMIFS(Table19[Quantity Purchased],Table19[Product Name],'Finished Products Inventory Sum'!O39)</f>
        <v>0</v>
      </c>
      <c r="W39" s="1">
        <f>SUMIFS(Table19[Total Purchase
Cost],Table19[Product Name],'Finished Products Inventory Sum'!$O39)</f>
        <v>0</v>
      </c>
      <c r="X39" s="7"/>
      <c r="Y39" s="61">
        <f t="shared" si="6"/>
        <v>0</v>
      </c>
      <c r="AA39" s="61">
        <f t="shared" si="7"/>
        <v>0</v>
      </c>
      <c r="AB39" s="7"/>
      <c r="AC39" s="1">
        <f>SUMIFS(Table7[Quantity of 
Product Sold],Table7[Sale - Product Name],'Finished Products Inventory Sum'!$O39,Table7[Product Type2],'Finished Products Inventory Sum'!$AC$5)</f>
        <v>0</v>
      </c>
      <c r="AE39" s="1">
        <f>SUMIFS(Table7[Total Cost of
Goods Sold],Table7[Sale - Product Name],'Finished Products Inventory Sum'!$O39,Table7[Product Type2],'Finished Products Inventory Sum'!$AC$5)</f>
        <v>0</v>
      </c>
      <c r="AF39" s="7"/>
      <c r="AG39" s="1">
        <f>SUMIFS(Table17[Quantity2],Table17[Product Name],'Finished Products Inventory Sum'!$O39,Table17[Product Type2],'Finished Products Inventory Sum'!$AG$5)</f>
        <v>0</v>
      </c>
      <c r="AH39" t="str">
        <f t="shared" si="8"/>
        <v/>
      </c>
      <c r="AI39" s="1">
        <f>SUMIFS(Table17[Total out of Inventory],Table17[Product Name],'Finished Products Inventory Sum'!$O39,Table17[Product Type2],'Finished Products Inventory Sum'!$AG$5)</f>
        <v>0</v>
      </c>
      <c r="AJ39" s="7"/>
      <c r="AK39" s="1">
        <f>SUMIFS(Table7[Quantity
 Sold],Table7[Sale - Product Name],'Finished Products Inventory Sum'!$O39,Table7[Product Type2],'Finished Products Inventory Sum'!$AK$5)</f>
        <v>0</v>
      </c>
      <c r="AL39" t="str">
        <f t="shared" si="9"/>
        <v/>
      </c>
      <c r="AM39" s="1">
        <f>SUMIFS(Table7[Total 
Paid],Table7[Sale - Product Name],'Finished Products Inventory Sum'!$O39,Table7[Product Type2],'Finished Products Inventory Sum'!$AK$5)</f>
        <v>0</v>
      </c>
    </row>
    <row r="40" spans="1:39" x14ac:dyDescent="0.25">
      <c r="O40" s="50"/>
      <c r="P40" s="7"/>
      <c r="Q40" s="30">
        <f>SUMIFS(Table19[Quantity],Table19[Product Name],'Finished Products Inventory Sum'!$O40)</f>
        <v>0</v>
      </c>
      <c r="S40" s="1">
        <f>SUMIFS(Table19[Total Cost],Table19[Product Name],'Finished Products Inventory Sum'!O40)</f>
        <v>0</v>
      </c>
      <c r="T40" s="7"/>
      <c r="U40" s="1">
        <f>SUMIFS(Table19[Quantity Purchased],Table19[Product Name],'Finished Products Inventory Sum'!O40)</f>
        <v>0</v>
      </c>
      <c r="W40" s="1">
        <f>SUMIFS(Table19[Total Purchase
Cost],Table19[Product Name],'Finished Products Inventory Sum'!$O40)</f>
        <v>0</v>
      </c>
      <c r="X40" s="7"/>
      <c r="Y40" s="61">
        <f t="shared" si="6"/>
        <v>0</v>
      </c>
      <c r="AA40" s="61">
        <f t="shared" si="7"/>
        <v>0</v>
      </c>
      <c r="AB40" s="7"/>
      <c r="AC40" s="1">
        <f>SUMIFS(Table7[Quantity of 
Product Sold],Table7[Sale - Product Name],'Finished Products Inventory Sum'!$O40,Table7[Product Type2],'Finished Products Inventory Sum'!$AC$5)</f>
        <v>0</v>
      </c>
      <c r="AE40" s="1">
        <f>SUMIFS(Table7[Total Cost of
Goods Sold],Table7[Sale - Product Name],'Finished Products Inventory Sum'!$O40,Table7[Product Type2],'Finished Products Inventory Sum'!$AC$5)</f>
        <v>0</v>
      </c>
      <c r="AF40" s="7"/>
      <c r="AG40" s="1">
        <f>SUMIFS(Table17[Quantity2],Table17[Product Name],'Finished Products Inventory Sum'!$O40,Table17[Product Type2],'Finished Products Inventory Sum'!$AG$5)</f>
        <v>0</v>
      </c>
      <c r="AH40" t="str">
        <f t="shared" si="8"/>
        <v/>
      </c>
      <c r="AI40" s="1">
        <f>SUMIFS(Table17[Total out of Inventory],Table17[Product Name],'Finished Products Inventory Sum'!$O40,Table17[Product Type2],'Finished Products Inventory Sum'!$AG$5)</f>
        <v>0</v>
      </c>
      <c r="AJ40" s="7"/>
      <c r="AK40" s="1">
        <f>SUMIFS(Table7[Quantity
 Sold],Table7[Sale - Product Name],'Finished Products Inventory Sum'!$O40,Table7[Product Type2],'Finished Products Inventory Sum'!$AK$5)</f>
        <v>0</v>
      </c>
      <c r="AL40" t="str">
        <f t="shared" si="9"/>
        <v/>
      </c>
      <c r="AM40" s="1">
        <f>SUMIFS(Table7[Total 
Paid],Table7[Sale - Product Name],'Finished Products Inventory Sum'!$O40,Table7[Product Type2],'Finished Products Inventory Sum'!$AK$5)</f>
        <v>0</v>
      </c>
    </row>
    <row r="41" spans="1:39" x14ac:dyDescent="0.25">
      <c r="C41" t="s">
        <v>196</v>
      </c>
      <c r="O41" s="50"/>
      <c r="P41" s="7"/>
      <c r="Q41" s="30">
        <f>SUMIFS(Table19[Quantity],Table19[Product Name],'Finished Products Inventory Sum'!$O41)</f>
        <v>0</v>
      </c>
      <c r="S41" s="1">
        <f>SUMIFS(Table19[Total Cost],Table19[Product Name],'Finished Products Inventory Sum'!O41)</f>
        <v>0</v>
      </c>
      <c r="T41" s="7"/>
      <c r="U41" s="1">
        <f>SUMIFS(Table19[Quantity Purchased],Table19[Product Name],'Finished Products Inventory Sum'!O41)</f>
        <v>0</v>
      </c>
      <c r="W41" s="1">
        <f>SUMIFS(Table19[Total Purchase
Cost],Table19[Product Name],'Finished Products Inventory Sum'!$O41)</f>
        <v>0</v>
      </c>
      <c r="X41" s="7"/>
      <c r="Y41" s="61">
        <f t="shared" si="6"/>
        <v>0</v>
      </c>
      <c r="AA41" s="61">
        <f t="shared" si="7"/>
        <v>0</v>
      </c>
      <c r="AB41" s="7"/>
      <c r="AC41" s="1">
        <f>SUMIFS(Table7[Quantity of 
Product Sold],Table7[Sale - Product Name],'Finished Products Inventory Sum'!$O41,Table7[Product Type2],'Finished Products Inventory Sum'!$AC$5)</f>
        <v>0</v>
      </c>
      <c r="AE41" s="1">
        <f>SUMIFS(Table7[Total Cost of
Goods Sold],Table7[Sale - Product Name],'Finished Products Inventory Sum'!$O41,Table7[Product Type2],'Finished Products Inventory Sum'!$AC$5)</f>
        <v>0</v>
      </c>
      <c r="AF41" s="7"/>
      <c r="AG41" s="1">
        <f>SUMIFS(Table17[Quantity2],Table17[Product Name],'Finished Products Inventory Sum'!$O41,Table17[Product Type2],'Finished Products Inventory Sum'!$AG$5)</f>
        <v>0</v>
      </c>
      <c r="AH41" t="str">
        <f t="shared" si="8"/>
        <v/>
      </c>
      <c r="AI41" s="1">
        <f>SUMIFS(Table17[Total out of Inventory],Table17[Product Name],'Finished Products Inventory Sum'!$O41,Table17[Product Type2],'Finished Products Inventory Sum'!$AG$5)</f>
        <v>0</v>
      </c>
      <c r="AJ41" s="7"/>
      <c r="AK41" s="1">
        <f>SUMIFS(Table7[Quantity
 Sold],Table7[Sale - Product Name],'Finished Products Inventory Sum'!$O41,Table7[Product Type2],'Finished Products Inventory Sum'!$AK$5)</f>
        <v>0</v>
      </c>
      <c r="AL41" t="str">
        <f t="shared" si="9"/>
        <v/>
      </c>
      <c r="AM41" s="1">
        <f>SUMIFS(Table7[Total 
Paid],Table7[Sale - Product Name],'Finished Products Inventory Sum'!$O41,Table7[Product Type2],'Finished Products Inventory Sum'!$AK$5)</f>
        <v>0</v>
      </c>
    </row>
    <row r="42" spans="1:39" x14ac:dyDescent="0.25">
      <c r="C42" t="s">
        <v>196</v>
      </c>
      <c r="O42" s="50"/>
      <c r="P42" s="7"/>
      <c r="Q42" s="30">
        <f>SUMIFS(Table19[Quantity],Table19[Product Name],'Finished Products Inventory Sum'!$O42)</f>
        <v>0</v>
      </c>
      <c r="S42" s="1">
        <f>SUMIFS(Table19[Total Cost],Table19[Product Name],'Finished Products Inventory Sum'!O42)</f>
        <v>0</v>
      </c>
      <c r="T42" s="7"/>
      <c r="U42" s="1">
        <f>SUMIFS(Table19[Quantity Purchased],Table19[Product Name],'Finished Products Inventory Sum'!O42)</f>
        <v>0</v>
      </c>
      <c r="W42" s="1">
        <f>SUMIFS(Table19[Total Purchase
Cost],Table19[Product Name],'Finished Products Inventory Sum'!$O42)</f>
        <v>0</v>
      </c>
      <c r="X42" s="7"/>
      <c r="Y42" s="61">
        <f t="shared" si="6"/>
        <v>0</v>
      </c>
      <c r="AA42" s="61">
        <f t="shared" si="7"/>
        <v>0</v>
      </c>
      <c r="AB42" s="7"/>
      <c r="AC42" s="1">
        <f>SUMIFS(Table7[Quantity of 
Product Sold],Table7[Sale - Product Name],'Finished Products Inventory Sum'!$O42,Table7[Product Type2],'Finished Products Inventory Sum'!$AC$5)</f>
        <v>0</v>
      </c>
      <c r="AE42" s="1">
        <f>SUMIFS(Table7[Total Cost of
Goods Sold],Table7[Sale - Product Name],'Finished Products Inventory Sum'!$O42,Table7[Product Type2],'Finished Products Inventory Sum'!$AC$5)</f>
        <v>0</v>
      </c>
      <c r="AF42" s="7"/>
      <c r="AG42" s="1">
        <f>SUMIFS(Table17[Quantity2],Table17[Product Name],'Finished Products Inventory Sum'!$O42,Table17[Product Type2],'Finished Products Inventory Sum'!$AG$5)</f>
        <v>0</v>
      </c>
      <c r="AH42" t="str">
        <f t="shared" si="8"/>
        <v/>
      </c>
      <c r="AI42" s="1">
        <f>SUMIFS(Table17[Total out of Inventory],Table17[Product Name],'Finished Products Inventory Sum'!$O42,Table17[Product Type2],'Finished Products Inventory Sum'!$AG$5)</f>
        <v>0</v>
      </c>
      <c r="AJ42" s="7"/>
      <c r="AK42" s="1">
        <f>SUMIFS(Table7[Quantity
 Sold],Table7[Sale - Product Name],'Finished Products Inventory Sum'!$O42,Table7[Product Type2],'Finished Products Inventory Sum'!$AK$5)</f>
        <v>0</v>
      </c>
      <c r="AL42" t="str">
        <f t="shared" si="9"/>
        <v/>
      </c>
      <c r="AM42" s="1">
        <f>SUMIFS(Table7[Total 
Paid],Table7[Sale - Product Name],'Finished Products Inventory Sum'!$O42,Table7[Product Type2],'Finished Products Inventory Sum'!$AK$5)</f>
        <v>0</v>
      </c>
    </row>
    <row r="43" spans="1:39" x14ac:dyDescent="0.25">
      <c r="C43" t="s">
        <v>196</v>
      </c>
      <c r="O43" s="50"/>
      <c r="P43" s="7"/>
      <c r="Q43" s="30">
        <f>SUMIFS(Table19[Quantity],Table19[Product Name],'Finished Products Inventory Sum'!$O43)</f>
        <v>0</v>
      </c>
      <c r="S43" s="1">
        <f>SUMIFS(Table19[Total Cost],Table19[Product Name],'Finished Products Inventory Sum'!O43)</f>
        <v>0</v>
      </c>
      <c r="T43" s="7"/>
      <c r="U43" s="1">
        <f>SUMIFS(Table19[Quantity Purchased],Table19[Product Name],'Finished Products Inventory Sum'!O43)</f>
        <v>0</v>
      </c>
      <c r="W43" s="1">
        <f>SUMIFS(Table19[Total Purchase
Cost],Table19[Product Name],'Finished Products Inventory Sum'!$O43)</f>
        <v>0</v>
      </c>
      <c r="X43" s="7"/>
      <c r="Y43" s="61">
        <f t="shared" si="6"/>
        <v>0</v>
      </c>
      <c r="AA43" s="61">
        <f t="shared" si="7"/>
        <v>0</v>
      </c>
      <c r="AB43" s="7"/>
      <c r="AC43" s="1">
        <f>SUMIFS(Table7[Quantity of 
Product Sold],Table7[Sale - Product Name],'Finished Products Inventory Sum'!$O43,Table7[Product Type2],'Finished Products Inventory Sum'!$AC$5)</f>
        <v>0</v>
      </c>
      <c r="AE43" s="1">
        <f>SUMIFS(Table7[Total Cost of
Goods Sold],Table7[Sale - Product Name],'Finished Products Inventory Sum'!$O43,Table7[Product Type2],'Finished Products Inventory Sum'!$AC$5)</f>
        <v>0</v>
      </c>
      <c r="AF43" s="7"/>
      <c r="AG43" s="1">
        <f>SUMIFS(Table17[Quantity2],Table17[Product Name],'Finished Products Inventory Sum'!$O43,Table17[Product Type2],'Finished Products Inventory Sum'!$AG$5)</f>
        <v>0</v>
      </c>
      <c r="AH43" t="str">
        <f t="shared" si="8"/>
        <v/>
      </c>
      <c r="AI43" s="1">
        <f>SUMIFS(Table17[Total out of Inventory],Table17[Product Name],'Finished Products Inventory Sum'!$O43,Table17[Product Type2],'Finished Products Inventory Sum'!$AG$5)</f>
        <v>0</v>
      </c>
      <c r="AJ43" s="7"/>
      <c r="AK43" s="1">
        <f>SUMIFS(Table7[Quantity
 Sold],Table7[Sale - Product Name],'Finished Products Inventory Sum'!$O43,Table7[Product Type2],'Finished Products Inventory Sum'!$AK$5)</f>
        <v>0</v>
      </c>
      <c r="AL43" t="str">
        <f t="shared" si="9"/>
        <v/>
      </c>
      <c r="AM43" s="1">
        <f>SUMIFS(Table7[Total 
Paid],Table7[Sale - Product Name],'Finished Products Inventory Sum'!$O43,Table7[Product Type2],'Finished Products Inventory Sum'!$AK$5)</f>
        <v>0</v>
      </c>
    </row>
    <row r="44" spans="1:39" x14ac:dyDescent="0.25">
      <c r="O44" s="50"/>
      <c r="P44" s="7"/>
      <c r="Q44" s="30">
        <f>SUMIFS(Table19[Quantity],Table19[Product Name],'Finished Products Inventory Sum'!$O44)</f>
        <v>0</v>
      </c>
      <c r="S44" s="1">
        <f>SUMIFS(Table19[Total Cost],Table19[Product Name],'Finished Products Inventory Sum'!O44)</f>
        <v>0</v>
      </c>
      <c r="T44" s="7"/>
      <c r="U44" s="1">
        <f>SUMIFS(Table19[Quantity Purchased],Table19[Product Name],'Finished Products Inventory Sum'!O44)</f>
        <v>0</v>
      </c>
      <c r="W44" s="1">
        <f>SUMIFS(Table19[Total Purchase
Cost],Table19[Product Name],'Finished Products Inventory Sum'!$O44)</f>
        <v>0</v>
      </c>
      <c r="X44" s="7"/>
      <c r="Y44" s="61">
        <f t="shared" si="6"/>
        <v>0</v>
      </c>
      <c r="AA44" s="61">
        <f t="shared" si="7"/>
        <v>0</v>
      </c>
      <c r="AB44" s="7"/>
      <c r="AC44" s="1">
        <f>SUMIFS(Table7[Quantity of 
Product Sold],Table7[Sale - Product Name],'Finished Products Inventory Sum'!$O44,Table7[Product Type2],'Finished Products Inventory Sum'!$AC$5)</f>
        <v>0</v>
      </c>
      <c r="AE44" s="1">
        <f>SUMIFS(Table7[Total Cost of
Goods Sold],Table7[Sale - Product Name],'Finished Products Inventory Sum'!$O44,Table7[Product Type2],'Finished Products Inventory Sum'!$AC$5)</f>
        <v>0</v>
      </c>
      <c r="AF44" s="7"/>
      <c r="AG44" s="1">
        <f>SUMIFS(Table17[Quantity2],Table17[Product Name],'Finished Products Inventory Sum'!$O44,Table17[Product Type2],'Finished Products Inventory Sum'!$AG$5)</f>
        <v>0</v>
      </c>
      <c r="AH44" t="str">
        <f t="shared" si="8"/>
        <v/>
      </c>
      <c r="AI44" s="1">
        <f>SUMIFS(Table17[Total out of Inventory],Table17[Product Name],'Finished Products Inventory Sum'!$O44,Table17[Product Type2],'Finished Products Inventory Sum'!$AG$5)</f>
        <v>0</v>
      </c>
      <c r="AJ44" s="7"/>
      <c r="AK44" s="1">
        <f>SUMIFS(Table7[Quantity
 Sold],Table7[Sale - Product Name],'Finished Products Inventory Sum'!$O44,Table7[Product Type2],'Finished Products Inventory Sum'!$AK$5)</f>
        <v>0</v>
      </c>
      <c r="AL44" t="str">
        <f t="shared" si="9"/>
        <v/>
      </c>
      <c r="AM44" s="1">
        <f>SUMIFS(Table7[Total 
Paid],Table7[Sale - Product Name],'Finished Products Inventory Sum'!$O44,Table7[Product Type2],'Finished Products Inventory Sum'!$AK$5)</f>
        <v>0</v>
      </c>
    </row>
    <row r="45" spans="1:39" x14ac:dyDescent="0.25">
      <c r="O45" s="50"/>
      <c r="P45" s="7"/>
      <c r="Q45" s="30">
        <f>SUMIFS(Table19[Quantity],Table19[Product Name],'Finished Products Inventory Sum'!$O45)</f>
        <v>0</v>
      </c>
      <c r="S45" s="1">
        <f>SUMIFS(Table19[Total Cost],Table19[Product Name],'Finished Products Inventory Sum'!O45)</f>
        <v>0</v>
      </c>
      <c r="T45" s="7"/>
      <c r="U45" s="1">
        <f>SUMIFS(Table19[Quantity Purchased],Table19[Product Name],'Finished Products Inventory Sum'!O45)</f>
        <v>0</v>
      </c>
      <c r="W45" s="1">
        <f>SUMIFS(Table19[Total Purchase
Cost],Table19[Product Name],'Finished Products Inventory Sum'!$O45)</f>
        <v>0</v>
      </c>
      <c r="X45" s="7"/>
      <c r="Y45" s="61">
        <f t="shared" ref="Y45" si="30">SUM(Q45,U45,-AC45,AG45)</f>
        <v>0</v>
      </c>
      <c r="AA45" s="61">
        <f t="shared" ref="AA45" si="31">SUM(S45,W45,-AE45,AI45)</f>
        <v>0</v>
      </c>
      <c r="AB45" s="7"/>
      <c r="AC45" s="1">
        <f>SUMIFS(Table7[Quantity of 
Product Sold],Table7[Sale - Product Name],'Finished Products Inventory Sum'!$O45,Table7[Product Type2],'Finished Products Inventory Sum'!$AC$5)</f>
        <v>0</v>
      </c>
      <c r="AE45" s="1">
        <f>SUMIFS(Table7[Total Cost of
Goods Sold],Table7[Sale - Product Name],'Finished Products Inventory Sum'!$O45,Table7[Product Type2],'Finished Products Inventory Sum'!$AC$5)</f>
        <v>0</v>
      </c>
      <c r="AF45" s="7"/>
      <c r="AG45" s="1">
        <f>SUMIFS(Table17[Quantity2],Table17[Product Name],'Finished Products Inventory Sum'!$O45,Table17[Product Type2],'Finished Products Inventory Sum'!$AG$5)</f>
        <v>0</v>
      </c>
      <c r="AH45" t="str">
        <f t="shared" ref="AH45" si="32">IF(AG45,AI45/AG45,"")</f>
        <v/>
      </c>
      <c r="AI45" s="1">
        <f>SUMIFS(Table17[Total out of Inventory],Table17[Product Name],'Finished Products Inventory Sum'!$O45,Table17[Product Type2],'Finished Products Inventory Sum'!$AG$5)</f>
        <v>0</v>
      </c>
      <c r="AJ45" s="7"/>
      <c r="AK45" s="1">
        <f>SUMIFS(Table7[Quantity
 Sold],Table7[Sale - Product Name],'Finished Products Inventory Sum'!$O45,Table7[Product Type2],'Finished Products Inventory Sum'!$AK$5)</f>
        <v>0</v>
      </c>
      <c r="AL45" t="str">
        <f t="shared" ref="AL45" si="33">IF(AK45,AM45/AK45,"")</f>
        <v/>
      </c>
      <c r="AM45" s="1">
        <f>SUMIFS(Table7[Total 
Paid],Table7[Sale - Product Name],'Finished Products Inventory Sum'!$O45,Table7[Product Type2],'Finished Products Inventory Sum'!$AK$5)</f>
        <v>0</v>
      </c>
    </row>
    <row r="46" spans="1:39" x14ac:dyDescent="0.25">
      <c r="O46" s="50"/>
      <c r="P46" s="7"/>
      <c r="Q46" s="30">
        <f>SUMIFS(Table19[Quantity],Table19[Product Name],'Finished Products Inventory Sum'!$O46)</f>
        <v>0</v>
      </c>
      <c r="S46" s="1">
        <f>SUMIFS(Table19[Total Cost],Table19[Product Name],'Finished Products Inventory Sum'!O46)</f>
        <v>0</v>
      </c>
      <c r="T46" s="7"/>
      <c r="U46" s="1">
        <f>SUMIFS(Table19[Quantity Purchased],Table19[Product Name],'Finished Products Inventory Sum'!O46)</f>
        <v>0</v>
      </c>
      <c r="W46" s="1">
        <f>SUMIFS(Table19[Total Purchase
Cost],Table19[Product Name],'Finished Products Inventory Sum'!$O46)</f>
        <v>0</v>
      </c>
      <c r="X46" s="7"/>
      <c r="Y46" s="61">
        <f t="shared" ref="Y46" si="34">SUM(Q46,U46,-AC46,AG46)</f>
        <v>0</v>
      </c>
      <c r="AA46" s="61">
        <f t="shared" ref="AA46" si="35">SUM(S46,W46,-AE46,AI46)</f>
        <v>0</v>
      </c>
      <c r="AB46" s="7"/>
      <c r="AC46" s="1">
        <f>SUMIFS(Table7[Quantity of 
Product Sold],Table7[Sale - Product Name],'Finished Products Inventory Sum'!$O46,Table7[Product Type2],'Finished Products Inventory Sum'!$AC$5)</f>
        <v>0</v>
      </c>
      <c r="AE46" s="1">
        <f>SUMIFS(Table7[Total Cost of
Goods Sold],Table7[Sale - Product Name],'Finished Products Inventory Sum'!$O46,Table7[Product Type2],'Finished Products Inventory Sum'!$AC$5)</f>
        <v>0</v>
      </c>
      <c r="AF46" s="7"/>
      <c r="AG46" s="1">
        <f>SUMIFS(Table17[Quantity2],Table17[Product Name],'Finished Products Inventory Sum'!$O46,Table17[Product Type2],'Finished Products Inventory Sum'!$AG$5)</f>
        <v>0</v>
      </c>
      <c r="AH46" t="str">
        <f t="shared" ref="AH46" si="36">IF(AG46,AI46/AG46,"")</f>
        <v/>
      </c>
      <c r="AI46" s="1">
        <f>SUMIFS(Table17[Total out of Inventory],Table17[Product Name],'Finished Products Inventory Sum'!$O46,Table17[Product Type2],'Finished Products Inventory Sum'!$AG$5)</f>
        <v>0</v>
      </c>
      <c r="AJ46" s="7"/>
      <c r="AK46" s="1">
        <f>SUMIFS(Table7[Quantity
 Sold],Table7[Sale - Product Name],'Finished Products Inventory Sum'!$O46,Table7[Product Type2],'Finished Products Inventory Sum'!$AK$5)</f>
        <v>0</v>
      </c>
      <c r="AL46" t="str">
        <f t="shared" ref="AL46" si="37">IF(AK46,AM46/AK46,"")</f>
        <v/>
      </c>
      <c r="AM46" s="1">
        <f>SUMIFS(Table7[Total 
Paid],Table7[Sale - Product Name],'Finished Products Inventory Sum'!$O46,Table7[Product Type2],'Finished Products Inventory Sum'!$AK$5)</f>
        <v>0</v>
      </c>
    </row>
    <row r="47" spans="1:39" x14ac:dyDescent="0.25">
      <c r="E47" s="4"/>
      <c r="O47" s="50"/>
      <c r="P47" s="7"/>
      <c r="Q47" s="30">
        <f>SUMIFS(Table19[Quantity],Table19[Product Name],'Finished Products Inventory Sum'!$O47)</f>
        <v>0</v>
      </c>
      <c r="S47" s="1">
        <f>SUMIFS(Table19[Total Cost],Table19[Product Name],'Finished Products Inventory Sum'!O47)</f>
        <v>0</v>
      </c>
      <c r="T47" s="7"/>
      <c r="U47" s="1">
        <f>SUMIFS(Table19[Quantity Purchased],Table19[Product Name],'Finished Products Inventory Sum'!O47)</f>
        <v>0</v>
      </c>
      <c r="W47" s="1">
        <f>SUMIFS(Table19[Total Purchase
Cost],Table19[Product Name],'Finished Products Inventory Sum'!$O47)</f>
        <v>0</v>
      </c>
      <c r="X47" s="7"/>
      <c r="Y47" s="61">
        <f t="shared" si="6"/>
        <v>0</v>
      </c>
      <c r="AA47" s="61">
        <f t="shared" si="7"/>
        <v>0</v>
      </c>
      <c r="AB47" s="7"/>
      <c r="AC47" s="1">
        <f>SUMIFS(Table7[Quantity of 
Product Sold],Table7[Sale - Product Name],'Finished Products Inventory Sum'!$O47,Table7[Product Type2],'Finished Products Inventory Sum'!$AC$5)</f>
        <v>0</v>
      </c>
      <c r="AE47" s="1">
        <f>SUMIFS(Table7[Total Cost of
Goods Sold],Table7[Sale - Product Name],'Finished Products Inventory Sum'!$O47,Table7[Product Type2],'Finished Products Inventory Sum'!$AC$5)</f>
        <v>0</v>
      </c>
      <c r="AF47" s="7"/>
      <c r="AG47" s="1">
        <f>SUMIFS(Table17[Quantity2],Table17[Product Name],'Finished Products Inventory Sum'!$O47,Table17[Product Type2],'Finished Products Inventory Sum'!$AG$5)</f>
        <v>0</v>
      </c>
      <c r="AH47" t="str">
        <f t="shared" si="8"/>
        <v/>
      </c>
      <c r="AI47" s="1">
        <f>SUMIFS(Table17[Total out of Inventory],Table17[Product Name],'Finished Products Inventory Sum'!$O47,Table17[Product Type2],'Finished Products Inventory Sum'!$AG$5)</f>
        <v>0</v>
      </c>
      <c r="AJ47" s="7"/>
      <c r="AK47" s="1">
        <f>SUMIFS(Table7[Quantity
 Sold],Table7[Sale - Product Name],'Finished Products Inventory Sum'!$O47,Table7[Product Type2],'Finished Products Inventory Sum'!$AK$5)</f>
        <v>0</v>
      </c>
      <c r="AL47" t="str">
        <f t="shared" si="9"/>
        <v/>
      </c>
      <c r="AM47" s="1">
        <f>SUMIFS(Table7[Total 
Paid],Table7[Sale - Product Name],'Finished Products Inventory Sum'!$O47,Table7[Product Type2],'Finished Products Inventory Sum'!$AK$5)</f>
        <v>0</v>
      </c>
    </row>
    <row r="48" spans="1:39" x14ac:dyDescent="0.25">
      <c r="C48" t="s">
        <v>293</v>
      </c>
      <c r="O48" s="50"/>
      <c r="P48" s="7"/>
      <c r="Q48" s="30">
        <f>SUMIFS(Table19[Quantity],Table19[Product Name],'Finished Products Inventory Sum'!$O48)</f>
        <v>0</v>
      </c>
      <c r="S48" s="1">
        <f>SUMIFS(Table19[Total Cost],Table19[Product Name],'Finished Products Inventory Sum'!O48)</f>
        <v>0</v>
      </c>
      <c r="T48" s="7"/>
      <c r="U48" s="1">
        <f>SUMIFS(Table19[Quantity Purchased],Table19[Product Name],'Finished Products Inventory Sum'!O48)</f>
        <v>0</v>
      </c>
      <c r="W48" s="1">
        <f>SUMIFS(Table19[Total Purchase
Cost],Table19[Product Name],'Finished Products Inventory Sum'!$O48)</f>
        <v>0</v>
      </c>
      <c r="X48" s="7"/>
      <c r="Y48" s="61">
        <f t="shared" si="6"/>
        <v>0</v>
      </c>
      <c r="AA48" s="61">
        <f t="shared" si="7"/>
        <v>0</v>
      </c>
      <c r="AB48" s="7"/>
      <c r="AC48" s="1">
        <f>SUMIFS(Table7[Quantity of 
Product Sold],Table7[Sale - Product Name],'Finished Products Inventory Sum'!$O48,Table7[Product Type2],'Finished Products Inventory Sum'!$AC$5)</f>
        <v>0</v>
      </c>
      <c r="AE48" s="1">
        <f>SUMIFS(Table7[Total Cost of
Goods Sold],Table7[Sale - Product Name],'Finished Products Inventory Sum'!$O48,Table7[Product Type2],'Finished Products Inventory Sum'!$AC$5)</f>
        <v>0</v>
      </c>
      <c r="AF48" s="7"/>
      <c r="AG48" s="1">
        <f>SUMIFS(Table17[Quantity2],Table17[Product Name],'Finished Products Inventory Sum'!$O48,Table17[Product Type2],'Finished Products Inventory Sum'!$AG$5)</f>
        <v>0</v>
      </c>
      <c r="AH48" t="str">
        <f t="shared" si="8"/>
        <v/>
      </c>
      <c r="AI48" s="1">
        <f>SUMIFS(Table17[Total out of Inventory],Table17[Product Name],'Finished Products Inventory Sum'!$O48,Table17[Product Type2],'Finished Products Inventory Sum'!$AG$5)</f>
        <v>0</v>
      </c>
      <c r="AJ48" s="7"/>
      <c r="AK48" s="1">
        <f>SUMIFS(Table7[Quantity
 Sold],Table7[Sale - Product Name],'Finished Products Inventory Sum'!$O48,Table7[Product Type2],'Finished Products Inventory Sum'!$AK$5)</f>
        <v>0</v>
      </c>
      <c r="AL48" t="str">
        <f t="shared" si="9"/>
        <v/>
      </c>
      <c r="AM48" s="1">
        <f>SUMIFS(Table7[Total 
Paid],Table7[Sale - Product Name],'Finished Products Inventory Sum'!$O48,Table7[Product Type2],'Finished Products Inventory Sum'!$AK$5)</f>
        <v>0</v>
      </c>
    </row>
    <row r="49" spans="1:39" x14ac:dyDescent="0.25">
      <c r="A49" s="53" t="s">
        <v>295</v>
      </c>
      <c r="B49" s="53" t="s">
        <v>294</v>
      </c>
      <c r="C49" t="s">
        <v>293</v>
      </c>
      <c r="F49">
        <v>3.99</v>
      </c>
      <c r="O49" s="50"/>
      <c r="P49" s="7"/>
      <c r="Q49" s="30">
        <f>SUMIFS(Table19[Quantity],Table19[Product Name],'Finished Products Inventory Sum'!$O49)</f>
        <v>0</v>
      </c>
      <c r="S49" s="1">
        <f>SUMIFS(Table19[Total Cost],Table19[Product Name],'Finished Products Inventory Sum'!O49)</f>
        <v>0</v>
      </c>
      <c r="T49" s="7"/>
      <c r="U49" s="1">
        <f>SUMIFS(Table19[Quantity Purchased],Table19[Product Name],'Finished Products Inventory Sum'!O49)</f>
        <v>0</v>
      </c>
      <c r="W49" s="1">
        <f>SUMIFS(Table19[Total Purchase
Cost],Table19[Product Name],'Finished Products Inventory Sum'!$O49)</f>
        <v>0</v>
      </c>
      <c r="X49" s="7"/>
      <c r="Y49" s="61">
        <f t="shared" si="6"/>
        <v>0</v>
      </c>
      <c r="AA49" s="61">
        <f t="shared" si="7"/>
        <v>0</v>
      </c>
      <c r="AB49" s="7"/>
      <c r="AC49" s="1">
        <f>SUMIFS(Table7[Quantity of 
Product Sold],Table7[Sale - Product Name],'Finished Products Inventory Sum'!$O49,Table7[Product Type2],'Finished Products Inventory Sum'!$AC$5)</f>
        <v>0</v>
      </c>
      <c r="AE49" s="1">
        <f>SUMIFS(Table7[Total Cost of
Goods Sold],Table7[Sale - Product Name],'Finished Products Inventory Sum'!$O49,Table7[Product Type2],'Finished Products Inventory Sum'!$AC$5)</f>
        <v>0</v>
      </c>
      <c r="AF49" s="7"/>
      <c r="AG49" s="1">
        <f>SUMIFS(Table17[Quantity2],Table17[Product Name],'Finished Products Inventory Sum'!$O49,Table17[Product Type2],'Finished Products Inventory Sum'!$AG$5)</f>
        <v>0</v>
      </c>
      <c r="AH49" t="str">
        <f t="shared" si="8"/>
        <v/>
      </c>
      <c r="AI49" s="1">
        <f>SUMIFS(Table17[Total out of Inventory],Table17[Product Name],'Finished Products Inventory Sum'!$O49,Table17[Product Type2],'Finished Products Inventory Sum'!$AG$5)</f>
        <v>0</v>
      </c>
      <c r="AJ49" s="7"/>
      <c r="AK49" s="1">
        <f>SUMIFS(Table7[Quantity
 Sold],Table7[Sale - Product Name],'Finished Products Inventory Sum'!$O49,Table7[Product Type2],'Finished Products Inventory Sum'!$AK$5)</f>
        <v>0</v>
      </c>
      <c r="AL49" t="str">
        <f t="shared" si="9"/>
        <v/>
      </c>
      <c r="AM49" s="1">
        <f>SUMIFS(Table7[Total 
Paid],Table7[Sale - Product Name],'Finished Products Inventory Sum'!$O49,Table7[Product Type2],'Finished Products Inventory Sum'!$AK$5)</f>
        <v>0</v>
      </c>
    </row>
    <row r="50" spans="1:39" x14ac:dyDescent="0.25">
      <c r="O50" s="50"/>
      <c r="P50" s="7"/>
      <c r="Q50" s="30">
        <f>SUMIFS(Table19[Quantity],Table19[Product Name],'Finished Products Inventory Sum'!$O50)</f>
        <v>0</v>
      </c>
      <c r="S50" s="1">
        <f>SUMIFS(Table19[Total Cost],Table19[Product Name],'Finished Products Inventory Sum'!O50)</f>
        <v>0</v>
      </c>
      <c r="T50" s="7"/>
      <c r="U50" s="1">
        <f>SUMIFS(Table19[Quantity Purchased],Table19[Product Name],'Finished Products Inventory Sum'!O50)</f>
        <v>0</v>
      </c>
      <c r="W50" s="1">
        <f>SUMIFS(Table19[Total Purchase
Cost],Table19[Product Name],'Finished Products Inventory Sum'!$O50)</f>
        <v>0</v>
      </c>
      <c r="X50" s="7"/>
      <c r="Y50" s="61">
        <f t="shared" si="6"/>
        <v>0</v>
      </c>
      <c r="AA50" s="61">
        <f t="shared" si="7"/>
        <v>0</v>
      </c>
      <c r="AB50" s="7"/>
      <c r="AC50" s="1">
        <f>SUMIFS(Table7[Quantity of 
Product Sold],Table7[Sale - Product Name],'Finished Products Inventory Sum'!$O50,Table7[Product Type2],'Finished Products Inventory Sum'!$AC$5)</f>
        <v>0</v>
      </c>
      <c r="AE50" s="1">
        <f>SUMIFS(Table7[Total Cost of
Goods Sold],Table7[Sale - Product Name],'Finished Products Inventory Sum'!$O50,Table7[Product Type2],'Finished Products Inventory Sum'!$AC$5)</f>
        <v>0</v>
      </c>
      <c r="AF50" s="7"/>
      <c r="AG50" s="1">
        <f>SUMIFS(Table17[Quantity2],Table17[Product Name],'Finished Products Inventory Sum'!$O50,Table17[Product Type2],'Finished Products Inventory Sum'!$AG$5)</f>
        <v>0</v>
      </c>
      <c r="AH50" t="str">
        <f t="shared" si="8"/>
        <v/>
      </c>
      <c r="AI50" s="1">
        <f>SUMIFS(Table17[Total out of Inventory],Table17[Product Name],'Finished Products Inventory Sum'!$O50,Table17[Product Type2],'Finished Products Inventory Sum'!$AG$5)</f>
        <v>0</v>
      </c>
      <c r="AJ50" s="7"/>
      <c r="AK50" s="1">
        <f>SUMIFS(Table7[Quantity
 Sold],Table7[Sale - Product Name],'Finished Products Inventory Sum'!$O50,Table7[Product Type2],'Finished Products Inventory Sum'!$AK$5)</f>
        <v>0</v>
      </c>
      <c r="AL50" t="str">
        <f t="shared" si="9"/>
        <v/>
      </c>
      <c r="AM50" s="1">
        <f>SUMIFS(Table7[Total 
Paid],Table7[Sale - Product Name],'Finished Products Inventory Sum'!$O50,Table7[Product Type2],'Finished Products Inventory Sum'!$AK$5)</f>
        <v>0</v>
      </c>
    </row>
    <row r="51" spans="1:39" x14ac:dyDescent="0.25">
      <c r="O51" s="50"/>
      <c r="P51" s="7"/>
      <c r="Q51" s="30">
        <f>SUMIFS(Table19[Quantity],Table19[Product Name],'Finished Products Inventory Sum'!$O51)</f>
        <v>0</v>
      </c>
      <c r="S51" s="1">
        <f>SUMIFS(Table19[Total Cost],Table19[Product Name],'Finished Products Inventory Sum'!O51)</f>
        <v>0</v>
      </c>
      <c r="T51" s="7"/>
      <c r="U51" s="1">
        <f>SUMIFS(Table19[Quantity Purchased],Table19[Product Name],'Finished Products Inventory Sum'!O51)</f>
        <v>0</v>
      </c>
      <c r="W51" s="1">
        <f>SUMIFS(Table19[Total Purchase
Cost],Table19[Product Name],'Finished Products Inventory Sum'!$O51)</f>
        <v>0</v>
      </c>
      <c r="X51" s="7"/>
      <c r="Y51" s="61">
        <f t="shared" si="6"/>
        <v>0</v>
      </c>
      <c r="AA51" s="61">
        <f t="shared" si="7"/>
        <v>0</v>
      </c>
      <c r="AB51" s="7"/>
      <c r="AC51" s="1">
        <f>SUMIFS(Table7[Quantity of 
Product Sold],Table7[Sale - Product Name],'Finished Products Inventory Sum'!$O51,Table7[Product Type2],'Finished Products Inventory Sum'!$AC$5)</f>
        <v>0</v>
      </c>
      <c r="AE51" s="1">
        <f>SUMIFS(Table7[Total Cost of
Goods Sold],Table7[Sale - Product Name],'Finished Products Inventory Sum'!$O51,Table7[Product Type2],'Finished Products Inventory Sum'!$AC$5)</f>
        <v>0</v>
      </c>
      <c r="AF51" s="7"/>
      <c r="AG51" s="1">
        <f>SUMIFS(Table17[Quantity2],Table17[Product Name],'Finished Products Inventory Sum'!$O51,Table17[Product Type2],'Finished Products Inventory Sum'!$AG$5)</f>
        <v>0</v>
      </c>
      <c r="AH51" t="str">
        <f t="shared" si="8"/>
        <v/>
      </c>
      <c r="AI51" s="1">
        <f>SUMIFS(Table17[Total out of Inventory],Table17[Product Name],'Finished Products Inventory Sum'!$O51,Table17[Product Type2],'Finished Products Inventory Sum'!$AG$5)</f>
        <v>0</v>
      </c>
      <c r="AJ51" s="7"/>
      <c r="AK51" s="1">
        <f>SUMIFS(Table7[Quantity
 Sold],Table7[Sale - Product Name],'Finished Products Inventory Sum'!$O51,Table7[Product Type2],'Finished Products Inventory Sum'!$AK$5)</f>
        <v>0</v>
      </c>
      <c r="AL51" t="str">
        <f t="shared" si="9"/>
        <v/>
      </c>
      <c r="AM51" s="1">
        <f>SUMIFS(Table7[Total 
Paid],Table7[Sale - Product Name],'Finished Products Inventory Sum'!$O51,Table7[Product Type2],'Finished Products Inventory Sum'!$AK$5)</f>
        <v>0</v>
      </c>
    </row>
    <row r="52" spans="1:39" x14ac:dyDescent="0.25">
      <c r="O52" s="50"/>
      <c r="P52" s="7"/>
      <c r="Q52" s="30">
        <f>SUMIFS(Table19[Quantity],Table19[Product Name],'Finished Products Inventory Sum'!$O52)</f>
        <v>0</v>
      </c>
      <c r="S52" s="1">
        <f>SUMIFS(Table19[Total Cost],Table19[Product Name],'Finished Products Inventory Sum'!O52)</f>
        <v>0</v>
      </c>
      <c r="T52" s="7"/>
      <c r="U52" s="1">
        <f>SUMIFS(Table19[Quantity Purchased],Table19[Product Name],'Finished Products Inventory Sum'!O52)</f>
        <v>0</v>
      </c>
      <c r="W52" s="1">
        <f>SUMIFS(Table19[Total Purchase
Cost],Table19[Product Name],'Finished Products Inventory Sum'!$O52)</f>
        <v>0</v>
      </c>
      <c r="X52" s="7"/>
      <c r="Y52" s="61">
        <f t="shared" si="6"/>
        <v>0</v>
      </c>
      <c r="AA52" s="61">
        <f t="shared" si="7"/>
        <v>0</v>
      </c>
      <c r="AB52" s="7"/>
      <c r="AC52" s="1">
        <f>SUMIFS(Table7[Quantity of 
Product Sold],Table7[Sale - Product Name],'Finished Products Inventory Sum'!$O52,Table7[Product Type2],'Finished Products Inventory Sum'!$AC$5)</f>
        <v>0</v>
      </c>
      <c r="AE52" s="1">
        <f>SUMIFS(Table7[Total Cost of
Goods Sold],Table7[Sale - Product Name],'Finished Products Inventory Sum'!$O52,Table7[Product Type2],'Finished Products Inventory Sum'!$AC$5)</f>
        <v>0</v>
      </c>
      <c r="AF52" s="7"/>
      <c r="AG52" s="1">
        <f>SUMIFS(Table17[Quantity2],Table17[Product Name],'Finished Products Inventory Sum'!$O52,Table17[Product Type2],'Finished Products Inventory Sum'!$AG$5)</f>
        <v>0</v>
      </c>
      <c r="AH52" t="str">
        <f t="shared" si="8"/>
        <v/>
      </c>
      <c r="AI52" s="1">
        <f>SUMIFS(Table17[Total out of Inventory],Table17[Product Name],'Finished Products Inventory Sum'!$O52,Table17[Product Type2],'Finished Products Inventory Sum'!$AG$5)</f>
        <v>0</v>
      </c>
      <c r="AJ52" s="7"/>
      <c r="AK52" s="1">
        <f>SUMIFS(Table7[Quantity
 Sold],Table7[Sale - Product Name],'Finished Products Inventory Sum'!$O52,Table7[Product Type2],'Finished Products Inventory Sum'!$AK$5)</f>
        <v>0</v>
      </c>
      <c r="AL52" t="str">
        <f t="shared" si="9"/>
        <v/>
      </c>
      <c r="AM52" s="1">
        <f>SUMIFS(Table7[Total 
Paid],Table7[Sale - Product Name],'Finished Products Inventory Sum'!$O52,Table7[Product Type2],'Finished Products Inventory Sum'!$AK$5)</f>
        <v>0</v>
      </c>
    </row>
    <row r="53" spans="1:39" x14ac:dyDescent="0.25">
      <c r="C53" t="s">
        <v>196</v>
      </c>
      <c r="O53" s="50"/>
      <c r="P53" s="7"/>
      <c r="Q53" s="30">
        <f>SUMIFS(Table19[Quantity],Table19[Product Name],'Finished Products Inventory Sum'!$O53)</f>
        <v>0</v>
      </c>
      <c r="S53" s="1">
        <f>SUMIFS(Table19[Total Cost],Table19[Product Name],'Finished Products Inventory Sum'!O53)</f>
        <v>0</v>
      </c>
      <c r="T53" s="7"/>
      <c r="U53" s="1">
        <f>SUMIFS(Table19[Quantity Purchased],Table19[Product Name],'Finished Products Inventory Sum'!O53)</f>
        <v>0</v>
      </c>
      <c r="W53" s="1">
        <f>SUMIFS(Table19[Total Purchase
Cost],Table19[Product Name],'Finished Products Inventory Sum'!$O53)</f>
        <v>0</v>
      </c>
      <c r="X53" s="7"/>
      <c r="Y53" s="61">
        <f t="shared" si="6"/>
        <v>0</v>
      </c>
      <c r="AA53" s="61">
        <f t="shared" si="7"/>
        <v>0</v>
      </c>
      <c r="AB53" s="7"/>
      <c r="AC53" s="1">
        <f>SUMIFS(Table7[Quantity of 
Product Sold],Table7[Sale - Product Name],'Finished Products Inventory Sum'!$O53,Table7[Product Type2],'Finished Products Inventory Sum'!$AC$5)</f>
        <v>0</v>
      </c>
      <c r="AE53" s="1">
        <f>SUMIFS(Table7[Total Cost of
Goods Sold],Table7[Sale - Product Name],'Finished Products Inventory Sum'!$O53,Table7[Product Type2],'Finished Products Inventory Sum'!$AC$5)</f>
        <v>0</v>
      </c>
      <c r="AF53" s="7"/>
      <c r="AG53" s="1">
        <f>SUMIFS(Table17[Quantity2],Table17[Product Name],'Finished Products Inventory Sum'!$O53,Table17[Product Type2],'Finished Products Inventory Sum'!$AG$5)</f>
        <v>0</v>
      </c>
      <c r="AH53" t="str">
        <f t="shared" si="8"/>
        <v/>
      </c>
      <c r="AI53" s="1">
        <f>SUMIFS(Table17[Total out of Inventory],Table17[Product Name],'Finished Products Inventory Sum'!$O53,Table17[Product Type2],'Finished Products Inventory Sum'!$AG$5)</f>
        <v>0</v>
      </c>
      <c r="AJ53" s="7"/>
      <c r="AK53" s="1">
        <f>SUMIFS(Table7[Quantity
 Sold],Table7[Sale - Product Name],'Finished Products Inventory Sum'!$O53,Table7[Product Type2],'Finished Products Inventory Sum'!$AK$5)</f>
        <v>0</v>
      </c>
      <c r="AL53" t="str">
        <f t="shared" si="9"/>
        <v/>
      </c>
      <c r="AM53" s="1">
        <f>SUMIFS(Table7[Total 
Paid],Table7[Sale - Product Name],'Finished Products Inventory Sum'!$O53,Table7[Product Type2],'Finished Products Inventory Sum'!$AK$5)</f>
        <v>0</v>
      </c>
    </row>
    <row r="54" spans="1:39" x14ac:dyDescent="0.25">
      <c r="C54" t="s">
        <v>196</v>
      </c>
      <c r="O54" s="50"/>
      <c r="P54" s="7"/>
      <c r="Q54" s="30">
        <f>SUMIFS(Table19[Quantity],Table19[Product Name],'Finished Products Inventory Sum'!$O54)</f>
        <v>0</v>
      </c>
      <c r="S54" s="1">
        <f>SUMIFS(Table19[Total Cost],Table19[Product Name],'Finished Products Inventory Sum'!O54)</f>
        <v>0</v>
      </c>
      <c r="T54" s="7"/>
      <c r="U54" s="1">
        <f>SUMIFS(Table19[Quantity Purchased],Table19[Product Name],'Finished Products Inventory Sum'!O54)</f>
        <v>0</v>
      </c>
      <c r="W54" s="1">
        <f>SUMIFS(Table19[Total Purchase
Cost],Table19[Product Name],'Finished Products Inventory Sum'!$O54)</f>
        <v>0</v>
      </c>
      <c r="X54" s="7"/>
      <c r="Y54" s="61">
        <f t="shared" si="6"/>
        <v>0</v>
      </c>
      <c r="AA54" s="61">
        <f t="shared" si="7"/>
        <v>0</v>
      </c>
      <c r="AB54" s="7"/>
      <c r="AC54" s="1">
        <f>SUMIFS(Table7[Quantity of 
Product Sold],Table7[Sale - Product Name],'Finished Products Inventory Sum'!$O54,Table7[Product Type2],'Finished Products Inventory Sum'!$AC$5)</f>
        <v>0</v>
      </c>
      <c r="AE54" s="1">
        <f>SUMIFS(Table7[Total Cost of
Goods Sold],Table7[Sale - Product Name],'Finished Products Inventory Sum'!$O54,Table7[Product Type2],'Finished Products Inventory Sum'!$AC$5)</f>
        <v>0</v>
      </c>
      <c r="AF54" s="7"/>
      <c r="AG54" s="1">
        <f>SUMIFS(Table17[Quantity2],Table17[Product Name],'Finished Products Inventory Sum'!$O54,Table17[Product Type2],'Finished Products Inventory Sum'!$AG$5)</f>
        <v>0</v>
      </c>
      <c r="AH54" t="str">
        <f t="shared" si="8"/>
        <v/>
      </c>
      <c r="AI54" s="1">
        <f>SUMIFS(Table17[Total out of Inventory],Table17[Product Name],'Finished Products Inventory Sum'!$O54,Table17[Product Type2],'Finished Products Inventory Sum'!$AG$5)</f>
        <v>0</v>
      </c>
      <c r="AJ54" s="7"/>
      <c r="AK54" s="1">
        <f>SUMIFS(Table7[Quantity
 Sold],Table7[Sale - Product Name],'Finished Products Inventory Sum'!$O54,Table7[Product Type2],'Finished Products Inventory Sum'!$AK$5)</f>
        <v>0</v>
      </c>
      <c r="AL54" t="str">
        <f t="shared" si="9"/>
        <v/>
      </c>
      <c r="AM54" s="1">
        <f>SUMIFS(Table7[Total 
Paid],Table7[Sale - Product Name],'Finished Products Inventory Sum'!$O54,Table7[Product Type2],'Finished Products Inventory Sum'!$AK$5)</f>
        <v>0</v>
      </c>
    </row>
    <row r="55" spans="1:39" x14ac:dyDescent="0.25">
      <c r="C55" t="s">
        <v>196</v>
      </c>
      <c r="O55" s="50"/>
      <c r="P55" s="7"/>
      <c r="Q55" s="30">
        <f>SUMIFS(Table19[Quantity],Table19[Product Name],'Finished Products Inventory Sum'!$O55)</f>
        <v>0</v>
      </c>
      <c r="S55" s="1">
        <f>SUMIFS(Table19[Total Cost],Table19[Product Name],'Finished Products Inventory Sum'!O55)</f>
        <v>0</v>
      </c>
      <c r="T55" s="7"/>
      <c r="U55" s="1">
        <f>SUMIFS(Table19[Quantity Purchased],Table19[Product Name],'Finished Products Inventory Sum'!O55)</f>
        <v>0</v>
      </c>
      <c r="W55" s="1">
        <f>SUMIFS(Table19[Total Purchase
Cost],Table19[Product Name],'Finished Products Inventory Sum'!$O55)</f>
        <v>0</v>
      </c>
      <c r="X55" s="7"/>
      <c r="Y55" s="61">
        <f t="shared" si="6"/>
        <v>0</v>
      </c>
      <c r="AA55" s="61">
        <f t="shared" si="7"/>
        <v>0</v>
      </c>
      <c r="AB55" s="7"/>
      <c r="AC55" s="1">
        <f>SUMIFS(Table7[Quantity of 
Product Sold],Table7[Sale - Product Name],'Finished Products Inventory Sum'!$O55,Table7[Product Type2],'Finished Products Inventory Sum'!$AC$5)</f>
        <v>0</v>
      </c>
      <c r="AE55" s="1">
        <f>SUMIFS(Table7[Total Cost of
Goods Sold],Table7[Sale - Product Name],'Finished Products Inventory Sum'!$O55,Table7[Product Type2],'Finished Products Inventory Sum'!$AC$5)</f>
        <v>0</v>
      </c>
      <c r="AF55" s="7"/>
      <c r="AG55" s="1">
        <f>SUMIFS(Table17[Quantity2],Table17[Product Name],'Finished Products Inventory Sum'!$O55,Table17[Product Type2],'Finished Products Inventory Sum'!$AG$5)</f>
        <v>0</v>
      </c>
      <c r="AH55" t="str">
        <f t="shared" si="8"/>
        <v/>
      </c>
      <c r="AI55" s="1">
        <f>SUMIFS(Table17[Total out of Inventory],Table17[Product Name],'Finished Products Inventory Sum'!$O55,Table17[Product Type2],'Finished Products Inventory Sum'!$AG$5)</f>
        <v>0</v>
      </c>
      <c r="AJ55" s="7"/>
      <c r="AK55" s="1">
        <f>SUMIFS(Table7[Quantity
 Sold],Table7[Sale - Product Name],'Finished Products Inventory Sum'!$O55,Table7[Product Type2],'Finished Products Inventory Sum'!$AK$5)</f>
        <v>0</v>
      </c>
      <c r="AL55" t="str">
        <f t="shared" si="9"/>
        <v/>
      </c>
      <c r="AM55" s="1">
        <f>SUMIFS(Table7[Total 
Paid],Table7[Sale - Product Name],'Finished Products Inventory Sum'!$O55,Table7[Product Type2],'Finished Products Inventory Sum'!$AK$5)</f>
        <v>0</v>
      </c>
    </row>
    <row r="56" spans="1:39" x14ac:dyDescent="0.25">
      <c r="A56" s="53" t="s">
        <v>197</v>
      </c>
      <c r="C56" t="s">
        <v>196</v>
      </c>
      <c r="O56" s="50"/>
      <c r="P56" s="7"/>
      <c r="Q56" s="30">
        <f>SUMIFS(Table19[Quantity],Table19[Product Name],'Finished Products Inventory Sum'!$O56)</f>
        <v>0</v>
      </c>
      <c r="S56" s="1">
        <f>SUMIFS(Table19[Total Cost],Table19[Product Name],'Finished Products Inventory Sum'!O56)</f>
        <v>0</v>
      </c>
      <c r="T56" s="7"/>
      <c r="U56" s="1">
        <f>SUMIFS(Table19[Quantity Purchased],Table19[Product Name],'Finished Products Inventory Sum'!O56)</f>
        <v>0</v>
      </c>
      <c r="W56" s="1">
        <f>SUMIFS(Table19[Total Purchase
Cost],Table19[Product Name],'Finished Products Inventory Sum'!$O56)</f>
        <v>0</v>
      </c>
      <c r="X56" s="7"/>
      <c r="Y56" s="61">
        <f t="shared" si="6"/>
        <v>0</v>
      </c>
      <c r="AA56" s="61">
        <f t="shared" si="7"/>
        <v>0</v>
      </c>
      <c r="AB56" s="7"/>
      <c r="AC56" s="1">
        <f>SUMIFS(Table7[Quantity of 
Product Sold],Table7[Sale - Product Name],'Finished Products Inventory Sum'!$O56,Table7[Product Type2],'Finished Products Inventory Sum'!$AC$5)</f>
        <v>0</v>
      </c>
      <c r="AE56" s="1">
        <f>SUMIFS(Table7[Total Cost of
Goods Sold],Table7[Sale - Product Name],'Finished Products Inventory Sum'!$O56,Table7[Product Type2],'Finished Products Inventory Sum'!$AC$5)</f>
        <v>0</v>
      </c>
      <c r="AF56" s="7"/>
      <c r="AG56" s="1">
        <f>SUMIFS(Table17[Quantity2],Table17[Product Name],'Finished Products Inventory Sum'!$O56,Table17[Product Type2],'Finished Products Inventory Sum'!$AG$5)</f>
        <v>0</v>
      </c>
      <c r="AH56" t="str">
        <f t="shared" si="8"/>
        <v/>
      </c>
      <c r="AI56" s="1">
        <f>SUMIFS(Table17[Total out of Inventory],Table17[Product Name],'Finished Products Inventory Sum'!$O56,Table17[Product Type2],'Finished Products Inventory Sum'!$AG$5)</f>
        <v>0</v>
      </c>
      <c r="AJ56" s="7"/>
      <c r="AK56" s="1">
        <f>SUMIFS(Table7[Quantity
 Sold],Table7[Sale - Product Name],'Finished Products Inventory Sum'!$O56,Table7[Product Type2],'Finished Products Inventory Sum'!$AK$5)</f>
        <v>0</v>
      </c>
      <c r="AL56" t="str">
        <f t="shared" si="9"/>
        <v/>
      </c>
      <c r="AM56" s="1">
        <f>SUMIFS(Table7[Total 
Paid],Table7[Sale - Product Name],'Finished Products Inventory Sum'!$O56,Table7[Product Type2],'Finished Products Inventory Sum'!$AK$5)</f>
        <v>0</v>
      </c>
    </row>
    <row r="57" spans="1:39" x14ac:dyDescent="0.25">
      <c r="A57" s="53" t="s">
        <v>218</v>
      </c>
      <c r="B57" s="53" t="s">
        <v>219</v>
      </c>
      <c r="C57" t="s">
        <v>196</v>
      </c>
      <c r="O57" s="50"/>
      <c r="P57" s="7"/>
      <c r="Q57" s="30">
        <f>SUMIFS(Table19[Quantity],Table19[Product Name],'Finished Products Inventory Sum'!$O57)</f>
        <v>0</v>
      </c>
      <c r="S57" s="1">
        <f>SUMIFS(Table19[Total Cost],Table19[Product Name],'Finished Products Inventory Sum'!O57)</f>
        <v>0</v>
      </c>
      <c r="T57" s="7"/>
      <c r="U57" s="1">
        <f>SUMIFS(Table19[Quantity Purchased],Table19[Product Name],'Finished Products Inventory Sum'!O57)</f>
        <v>0</v>
      </c>
      <c r="W57" s="1">
        <f>SUMIFS(Table19[Total Purchase
Cost],Table19[Product Name],'Finished Products Inventory Sum'!$O57)</f>
        <v>0</v>
      </c>
      <c r="X57" s="7"/>
      <c r="Y57" s="61">
        <f t="shared" si="6"/>
        <v>0</v>
      </c>
      <c r="AA57" s="61">
        <f t="shared" si="7"/>
        <v>0</v>
      </c>
      <c r="AB57" s="7"/>
      <c r="AC57" s="1">
        <f>SUMIFS(Table7[Quantity of 
Product Sold],Table7[Sale - Product Name],'Finished Products Inventory Sum'!$O57,Table7[Product Type2],'Finished Products Inventory Sum'!$AC$5)</f>
        <v>0</v>
      </c>
      <c r="AE57" s="1">
        <f>SUMIFS(Table7[Total Cost of
Goods Sold],Table7[Sale - Product Name],'Finished Products Inventory Sum'!$O57,Table7[Product Type2],'Finished Products Inventory Sum'!$AC$5)</f>
        <v>0</v>
      </c>
      <c r="AF57" s="7"/>
      <c r="AG57" s="1">
        <f>SUMIFS(Table17[Quantity2],Table17[Product Name],'Finished Products Inventory Sum'!$O57,Table17[Product Type2],'Finished Products Inventory Sum'!$AG$5)</f>
        <v>0</v>
      </c>
      <c r="AH57" t="str">
        <f t="shared" si="8"/>
        <v/>
      </c>
      <c r="AI57" s="1">
        <f>SUMIFS(Table17[Total out of Inventory],Table17[Product Name],'Finished Products Inventory Sum'!$O57,Table17[Product Type2],'Finished Products Inventory Sum'!$AG$5)</f>
        <v>0</v>
      </c>
      <c r="AJ57" s="7"/>
      <c r="AK57" s="1">
        <f>SUMIFS(Table7[Quantity
 Sold],Table7[Sale - Product Name],'Finished Products Inventory Sum'!$O57,Table7[Product Type2],'Finished Products Inventory Sum'!$AK$5)</f>
        <v>0</v>
      </c>
      <c r="AL57" t="str">
        <f t="shared" si="9"/>
        <v/>
      </c>
      <c r="AM57" s="1">
        <f>SUMIFS(Table7[Total 
Paid],Table7[Sale - Product Name],'Finished Products Inventory Sum'!$O57,Table7[Product Type2],'Finished Products Inventory Sum'!$AK$5)</f>
        <v>0</v>
      </c>
    </row>
    <row r="58" spans="1:39" x14ac:dyDescent="0.25">
      <c r="C58" t="s">
        <v>196</v>
      </c>
      <c r="O58" s="50"/>
      <c r="P58" s="7"/>
      <c r="Q58" s="30">
        <f>SUMIFS(Table19[Quantity],Table19[Product Name],'Finished Products Inventory Sum'!$O58)</f>
        <v>0</v>
      </c>
      <c r="S58" s="1">
        <f>SUMIFS(Table19[Total Cost],Table19[Product Name],'Finished Products Inventory Sum'!O58)</f>
        <v>0</v>
      </c>
      <c r="T58" s="7"/>
      <c r="U58" s="1">
        <f>SUMIFS(Table19[Quantity Purchased],Table19[Product Name],'Finished Products Inventory Sum'!O58)</f>
        <v>0</v>
      </c>
      <c r="W58" s="1">
        <f>SUMIFS(Table19[Total Purchase
Cost],Table19[Product Name],'Finished Products Inventory Sum'!$O58)</f>
        <v>0</v>
      </c>
      <c r="X58" s="7"/>
      <c r="Y58" s="61">
        <f t="shared" si="6"/>
        <v>0</v>
      </c>
      <c r="AA58" s="61">
        <f t="shared" si="7"/>
        <v>0</v>
      </c>
      <c r="AB58" s="7"/>
      <c r="AC58" s="1">
        <f>SUMIFS(Table7[Quantity of 
Product Sold],Table7[Sale - Product Name],'Finished Products Inventory Sum'!$O58,Table7[Product Type2],'Finished Products Inventory Sum'!$AC$5)</f>
        <v>0</v>
      </c>
      <c r="AE58" s="1">
        <f>SUMIFS(Table7[Total Cost of
Goods Sold],Table7[Sale - Product Name],'Finished Products Inventory Sum'!$O58,Table7[Product Type2],'Finished Products Inventory Sum'!$AC$5)</f>
        <v>0</v>
      </c>
      <c r="AF58" s="7"/>
      <c r="AG58" s="1">
        <f>SUMIFS(Table17[Quantity2],Table17[Product Name],'Finished Products Inventory Sum'!$O58,Table17[Product Type2],'Finished Products Inventory Sum'!$AG$5)</f>
        <v>0</v>
      </c>
      <c r="AH58" t="str">
        <f t="shared" si="8"/>
        <v/>
      </c>
      <c r="AI58" s="1">
        <f>SUMIFS(Table17[Total out of Inventory],Table17[Product Name],'Finished Products Inventory Sum'!$O58,Table17[Product Type2],'Finished Products Inventory Sum'!$AG$5)</f>
        <v>0</v>
      </c>
      <c r="AJ58" s="7"/>
      <c r="AK58" s="1">
        <f>SUMIFS(Table7[Quantity
 Sold],Table7[Sale - Product Name],'Finished Products Inventory Sum'!$O58,Table7[Product Type2],'Finished Products Inventory Sum'!$AK$5)</f>
        <v>0</v>
      </c>
      <c r="AL58" t="str">
        <f t="shared" si="9"/>
        <v/>
      </c>
      <c r="AM58" s="1">
        <f>SUMIFS(Table7[Total 
Paid],Table7[Sale - Product Name],'Finished Products Inventory Sum'!$O58,Table7[Product Type2],'Finished Products Inventory Sum'!$AK$5)</f>
        <v>0</v>
      </c>
    </row>
    <row r="59" spans="1:39" x14ac:dyDescent="0.25">
      <c r="C59" t="s">
        <v>196</v>
      </c>
      <c r="O59" s="50"/>
      <c r="P59" s="7"/>
      <c r="Q59" s="30">
        <f>SUMIFS(Table19[Quantity],Table19[Product Name],'Finished Products Inventory Sum'!$O59)</f>
        <v>0</v>
      </c>
      <c r="S59" s="1">
        <f>SUMIFS(Table19[Total Cost],Table19[Product Name],'Finished Products Inventory Sum'!O59)</f>
        <v>0</v>
      </c>
      <c r="T59" s="7"/>
      <c r="U59" s="1">
        <f>SUMIFS(Table19[Quantity Purchased],Table19[Product Name],'Finished Products Inventory Sum'!O59)</f>
        <v>0</v>
      </c>
      <c r="W59" s="1">
        <f>SUMIFS(Table19[Total Purchase
Cost],Table19[Product Name],'Finished Products Inventory Sum'!$O59)</f>
        <v>0</v>
      </c>
      <c r="X59" s="7"/>
      <c r="Y59" s="61">
        <f t="shared" si="6"/>
        <v>0</v>
      </c>
      <c r="AA59" s="61">
        <f t="shared" si="7"/>
        <v>0</v>
      </c>
      <c r="AB59" s="7"/>
      <c r="AC59" s="1">
        <f>SUMIFS(Table7[Quantity of 
Product Sold],Table7[Sale - Product Name],'Finished Products Inventory Sum'!$O59,Table7[Product Type2],'Finished Products Inventory Sum'!$AC$5)</f>
        <v>0</v>
      </c>
      <c r="AE59" s="1">
        <f>SUMIFS(Table7[Total Cost of
Goods Sold],Table7[Sale - Product Name],'Finished Products Inventory Sum'!$O59,Table7[Product Type2],'Finished Products Inventory Sum'!$AC$5)</f>
        <v>0</v>
      </c>
      <c r="AF59" s="7"/>
      <c r="AG59" s="1">
        <f>SUMIFS(Table17[Quantity2],Table17[Product Name],'Finished Products Inventory Sum'!$O59,Table17[Product Type2],'Finished Products Inventory Sum'!$AG$5)</f>
        <v>0</v>
      </c>
      <c r="AH59" t="str">
        <f t="shared" si="8"/>
        <v/>
      </c>
      <c r="AI59" s="1">
        <f>SUMIFS(Table17[Total out of Inventory],Table17[Product Name],'Finished Products Inventory Sum'!$O59,Table17[Product Type2],'Finished Products Inventory Sum'!$AG$5)</f>
        <v>0</v>
      </c>
      <c r="AJ59" s="7"/>
      <c r="AK59" s="1">
        <f>SUMIFS(Table7[Quantity
 Sold],Table7[Sale - Product Name],'Finished Products Inventory Sum'!$O59,Table7[Product Type2],'Finished Products Inventory Sum'!$AK$5)</f>
        <v>0</v>
      </c>
      <c r="AL59" t="str">
        <f t="shared" si="9"/>
        <v/>
      </c>
      <c r="AM59" s="1">
        <f>SUMIFS(Table7[Total 
Paid],Table7[Sale - Product Name],'Finished Products Inventory Sum'!$O59,Table7[Product Type2],'Finished Products Inventory Sum'!$AK$5)</f>
        <v>0</v>
      </c>
    </row>
    <row r="60" spans="1:39" x14ac:dyDescent="0.25">
      <c r="C60" t="s">
        <v>196</v>
      </c>
      <c r="E60" s="4"/>
      <c r="O60" s="50"/>
      <c r="P60" s="7"/>
      <c r="Q60" s="30">
        <f>SUMIFS(Table19[Quantity],Table19[Product Name],'Finished Products Inventory Sum'!$O60)</f>
        <v>0</v>
      </c>
      <c r="S60" s="1">
        <f>SUMIFS(Table19[Total Cost],Table19[Product Name],'Finished Products Inventory Sum'!O60)</f>
        <v>0</v>
      </c>
      <c r="T60" s="7"/>
      <c r="U60" s="1">
        <f>SUMIFS(Table19[Quantity Purchased],Table19[Product Name],'Finished Products Inventory Sum'!O60)</f>
        <v>0</v>
      </c>
      <c r="W60" s="1">
        <f>SUMIFS(Table19[Total Purchase
Cost],Table19[Product Name],'Finished Products Inventory Sum'!$O60)</f>
        <v>0</v>
      </c>
      <c r="X60" s="7"/>
      <c r="Y60" s="61">
        <f t="shared" si="6"/>
        <v>0</v>
      </c>
      <c r="AA60" s="61">
        <f t="shared" si="7"/>
        <v>0</v>
      </c>
      <c r="AB60" s="7"/>
      <c r="AC60" s="1">
        <f>SUMIFS(Table7[Quantity of 
Product Sold],Table7[Sale - Product Name],'Finished Products Inventory Sum'!$O60,Table7[Product Type2],'Finished Products Inventory Sum'!$AC$5)</f>
        <v>0</v>
      </c>
      <c r="AE60" s="1">
        <f>SUMIFS(Table7[Total Cost of
Goods Sold],Table7[Sale - Product Name],'Finished Products Inventory Sum'!$O60,Table7[Product Type2],'Finished Products Inventory Sum'!$AC$5)</f>
        <v>0</v>
      </c>
      <c r="AF60" s="7"/>
      <c r="AG60" s="1">
        <f>SUMIFS(Table17[Quantity2],Table17[Product Name],'Finished Products Inventory Sum'!$O60,Table17[Product Type2],'Finished Products Inventory Sum'!$AG$5)</f>
        <v>0</v>
      </c>
      <c r="AH60" t="str">
        <f t="shared" si="8"/>
        <v/>
      </c>
      <c r="AI60" s="1">
        <f>SUMIFS(Table17[Total out of Inventory],Table17[Product Name],'Finished Products Inventory Sum'!$O60,Table17[Product Type2],'Finished Products Inventory Sum'!$AG$5)</f>
        <v>0</v>
      </c>
      <c r="AJ60" s="7"/>
      <c r="AK60" s="1">
        <f>SUMIFS(Table7[Quantity
 Sold],Table7[Sale - Product Name],'Finished Products Inventory Sum'!$O60,Table7[Product Type2],'Finished Products Inventory Sum'!$AK$5)</f>
        <v>0</v>
      </c>
      <c r="AL60" t="str">
        <f t="shared" si="9"/>
        <v/>
      </c>
      <c r="AM60" s="1">
        <f>SUMIFS(Table7[Total 
Paid],Table7[Sale - Product Name],'Finished Products Inventory Sum'!$O60,Table7[Product Type2],'Finished Products Inventory Sum'!$AK$5)</f>
        <v>0</v>
      </c>
    </row>
    <row r="61" spans="1:39" x14ac:dyDescent="0.25">
      <c r="C61" t="s">
        <v>196</v>
      </c>
      <c r="O61" s="50"/>
      <c r="P61" s="7"/>
      <c r="Q61" s="30">
        <f>SUMIFS(Table19[Quantity],Table19[Product Name],'Finished Products Inventory Sum'!$O61)</f>
        <v>0</v>
      </c>
      <c r="S61" s="1">
        <f>SUMIFS(Table19[Total Cost],Table19[Product Name],'Finished Products Inventory Sum'!O61)</f>
        <v>0</v>
      </c>
      <c r="T61" s="7"/>
      <c r="U61" s="1">
        <f>SUMIFS(Table19[Quantity Purchased],Table19[Product Name],'Finished Products Inventory Sum'!O61)</f>
        <v>0</v>
      </c>
      <c r="W61" s="1">
        <f>SUMIFS(Table19[Total Purchase
Cost],Table19[Product Name],'Finished Products Inventory Sum'!$O61)</f>
        <v>0</v>
      </c>
      <c r="X61" s="7"/>
      <c r="Y61" s="61">
        <f t="shared" si="6"/>
        <v>0</v>
      </c>
      <c r="AA61" s="61">
        <f t="shared" si="7"/>
        <v>0</v>
      </c>
      <c r="AB61" s="7"/>
      <c r="AC61" s="1">
        <f>SUMIFS(Table7[Quantity of 
Product Sold],Table7[Sale - Product Name],'Finished Products Inventory Sum'!$O61,Table7[Product Type2],'Finished Products Inventory Sum'!$AC$5)</f>
        <v>0</v>
      </c>
      <c r="AE61" s="1">
        <f>SUMIFS(Table7[Total Cost of
Goods Sold],Table7[Sale - Product Name],'Finished Products Inventory Sum'!$O61,Table7[Product Type2],'Finished Products Inventory Sum'!$AC$5)</f>
        <v>0</v>
      </c>
      <c r="AF61" s="7"/>
      <c r="AG61" s="1">
        <f>SUMIFS(Table17[Quantity2],Table17[Product Name],'Finished Products Inventory Sum'!$O61,Table17[Product Type2],'Finished Products Inventory Sum'!$AG$5)</f>
        <v>0</v>
      </c>
      <c r="AH61" t="str">
        <f t="shared" si="8"/>
        <v/>
      </c>
      <c r="AI61" s="1">
        <f>SUMIFS(Table17[Total out of Inventory],Table17[Product Name],'Finished Products Inventory Sum'!$O61,Table17[Product Type2],'Finished Products Inventory Sum'!$AG$5)</f>
        <v>0</v>
      </c>
      <c r="AJ61" s="7"/>
      <c r="AK61" s="1">
        <f>SUMIFS(Table7[Quantity
 Sold],Table7[Sale - Product Name],'Finished Products Inventory Sum'!$O61,Table7[Product Type2],'Finished Products Inventory Sum'!$AK$5)</f>
        <v>0</v>
      </c>
      <c r="AL61" t="str">
        <f t="shared" si="9"/>
        <v/>
      </c>
      <c r="AM61" s="1">
        <f>SUMIFS(Table7[Total 
Paid],Table7[Sale - Product Name],'Finished Products Inventory Sum'!$O61,Table7[Product Type2],'Finished Products Inventory Sum'!$AK$5)</f>
        <v>0</v>
      </c>
    </row>
    <row r="62" spans="1:39" x14ac:dyDescent="0.25">
      <c r="C62" t="s">
        <v>196</v>
      </c>
      <c r="O62" s="50"/>
      <c r="P62" s="7"/>
      <c r="Q62" s="30">
        <f>SUMIFS(Table19[Quantity],Table19[Product Name],'Finished Products Inventory Sum'!$O62)</f>
        <v>0</v>
      </c>
      <c r="S62" s="1">
        <f>SUMIFS(Table19[Total Cost],Table19[Product Name],'Finished Products Inventory Sum'!O62)</f>
        <v>0</v>
      </c>
      <c r="T62" s="7"/>
      <c r="U62" s="1">
        <f>SUMIFS(Table19[Quantity Purchased],Table19[Product Name],'Finished Products Inventory Sum'!O62)</f>
        <v>0</v>
      </c>
      <c r="W62" s="1">
        <f>SUMIFS(Table19[Total Purchase
Cost],Table19[Product Name],'Finished Products Inventory Sum'!$O62)</f>
        <v>0</v>
      </c>
      <c r="X62" s="7"/>
      <c r="Y62" s="61">
        <f t="shared" si="6"/>
        <v>0</v>
      </c>
      <c r="AA62" s="61">
        <f t="shared" si="7"/>
        <v>0</v>
      </c>
      <c r="AB62" s="7"/>
      <c r="AC62" s="1">
        <f>SUMIFS(Table7[Quantity of 
Product Sold],Table7[Sale - Product Name],'Finished Products Inventory Sum'!$O62,Table7[Product Type2],'Finished Products Inventory Sum'!$AC$5)</f>
        <v>0</v>
      </c>
      <c r="AE62" s="1">
        <f>SUMIFS(Table7[Total Cost of
Goods Sold],Table7[Sale - Product Name],'Finished Products Inventory Sum'!$O62,Table7[Product Type2],'Finished Products Inventory Sum'!$AC$5)</f>
        <v>0</v>
      </c>
      <c r="AF62" s="7"/>
      <c r="AG62" s="1">
        <f>SUMIFS(Table17[Quantity2],Table17[Product Name],'Finished Products Inventory Sum'!$O62,Table17[Product Type2],'Finished Products Inventory Sum'!$AG$5)</f>
        <v>0</v>
      </c>
      <c r="AH62" t="str">
        <f t="shared" si="8"/>
        <v/>
      </c>
      <c r="AI62" s="1">
        <f>SUMIFS(Table17[Total out of Inventory],Table17[Product Name],'Finished Products Inventory Sum'!$O62,Table17[Product Type2],'Finished Products Inventory Sum'!$AG$5)</f>
        <v>0</v>
      </c>
      <c r="AJ62" s="7"/>
      <c r="AK62" s="1">
        <f>SUMIFS(Table7[Quantity
 Sold],Table7[Sale - Product Name],'Finished Products Inventory Sum'!$O62,Table7[Product Type2],'Finished Products Inventory Sum'!$AK$5)</f>
        <v>0</v>
      </c>
      <c r="AL62" t="str">
        <f t="shared" si="9"/>
        <v/>
      </c>
      <c r="AM62" s="1">
        <f>SUMIFS(Table7[Total 
Paid],Table7[Sale - Product Name],'Finished Products Inventory Sum'!$O62,Table7[Product Type2],'Finished Products Inventory Sum'!$AK$5)</f>
        <v>0</v>
      </c>
    </row>
    <row r="63" spans="1:39" x14ac:dyDescent="0.25">
      <c r="A63" s="53" t="s">
        <v>201</v>
      </c>
      <c r="C63" t="s">
        <v>196</v>
      </c>
      <c r="E63" s="4"/>
      <c r="O63" s="50"/>
      <c r="P63" s="7"/>
      <c r="Q63" s="30">
        <f>SUMIFS(Table19[Quantity],Table19[Product Name],'Finished Products Inventory Sum'!$O63)</f>
        <v>0</v>
      </c>
      <c r="S63" s="1">
        <f>SUMIFS(Table19[Total Cost],Table19[Product Name],'Finished Products Inventory Sum'!O63)</f>
        <v>0</v>
      </c>
      <c r="T63" s="7"/>
      <c r="U63" s="1">
        <f>SUMIFS(Table19[Quantity Purchased],Table19[Product Name],'Finished Products Inventory Sum'!O63)</f>
        <v>0</v>
      </c>
      <c r="W63" s="1">
        <f>SUMIFS(Table19[Total Purchase
Cost],Table19[Product Name],'Finished Products Inventory Sum'!$O63)</f>
        <v>0</v>
      </c>
      <c r="X63" s="7"/>
      <c r="Y63" s="61">
        <f t="shared" ref="Y63:Y167" si="38">SUM(Q63,U63,-AC63,AG63)</f>
        <v>0</v>
      </c>
      <c r="AA63" s="61">
        <f t="shared" ref="AA63:AA167" si="39">SUM(S63,W63,-AE63,AI63)</f>
        <v>0</v>
      </c>
      <c r="AB63" s="7"/>
      <c r="AC63" s="1">
        <f>SUMIFS(Table7[Quantity of 
Product Sold],Table7[Sale - Product Name],'Finished Products Inventory Sum'!$O63,Table7[Product Type2],'Finished Products Inventory Sum'!$AC$5)</f>
        <v>0</v>
      </c>
      <c r="AE63" s="1">
        <f>SUMIFS(Table7[Total Cost of
Goods Sold],Table7[Sale - Product Name],'Finished Products Inventory Sum'!$O63,Table7[Product Type2],'Finished Products Inventory Sum'!$AC$5)</f>
        <v>0</v>
      </c>
      <c r="AF63" s="7"/>
      <c r="AG63" s="1">
        <f>SUMIFS(Table17[Quantity2],Table17[Product Name],'Finished Products Inventory Sum'!$O63,Table17[Product Type2],'Finished Products Inventory Sum'!$AG$5)</f>
        <v>0</v>
      </c>
      <c r="AH63" t="str">
        <f t="shared" ref="AH63:AH167" si="40">IF(AG63,AI63/AG63,"")</f>
        <v/>
      </c>
      <c r="AI63" s="1">
        <f>SUMIFS(Table17[Total out of Inventory],Table17[Product Name],'Finished Products Inventory Sum'!$O63,Table17[Product Type2],'Finished Products Inventory Sum'!$AG$5)</f>
        <v>0</v>
      </c>
      <c r="AJ63" s="7"/>
      <c r="AK63" s="1">
        <f>SUMIFS(Table7[Quantity
 Sold],Table7[Sale - Product Name],'Finished Products Inventory Sum'!$O63,Table7[Product Type2],'Finished Products Inventory Sum'!$AK$5)</f>
        <v>0</v>
      </c>
      <c r="AL63" t="str">
        <f t="shared" ref="AL63:AL167" si="41">IF(AK63,AM63/AK63,"")</f>
        <v/>
      </c>
      <c r="AM63" s="1">
        <f>SUMIFS(Table7[Total 
Paid],Table7[Sale - Product Name],'Finished Products Inventory Sum'!$O63,Table7[Product Type2],'Finished Products Inventory Sum'!$AK$5)</f>
        <v>0</v>
      </c>
    </row>
    <row r="64" spans="1:39" x14ac:dyDescent="0.25">
      <c r="A64" s="53" t="s">
        <v>198</v>
      </c>
      <c r="C64" t="s">
        <v>196</v>
      </c>
      <c r="E64" s="4"/>
      <c r="O64" s="50"/>
      <c r="P64" s="7"/>
      <c r="Q64" s="30">
        <f>SUMIFS(Table19[Quantity],Table19[Product Name],'Finished Products Inventory Sum'!$O64)</f>
        <v>0</v>
      </c>
      <c r="S64" s="1">
        <f>SUMIFS(Table19[Total Cost],Table19[Product Name],'Finished Products Inventory Sum'!O64)</f>
        <v>0</v>
      </c>
      <c r="T64" s="7"/>
      <c r="U64" s="1">
        <f>SUMIFS(Table19[Quantity Purchased],Table19[Product Name],'Finished Products Inventory Sum'!O64)</f>
        <v>0</v>
      </c>
      <c r="W64" s="1">
        <f>SUMIFS(Table19[Total Purchase
Cost],Table19[Product Name],'Finished Products Inventory Sum'!$O64)</f>
        <v>0</v>
      </c>
      <c r="X64" s="7"/>
      <c r="Y64" s="61">
        <f t="shared" si="38"/>
        <v>0</v>
      </c>
      <c r="AA64" s="61">
        <f t="shared" si="39"/>
        <v>0</v>
      </c>
      <c r="AB64" s="7"/>
      <c r="AC64" s="1">
        <f>SUMIFS(Table7[Quantity of 
Product Sold],Table7[Sale - Product Name],'Finished Products Inventory Sum'!$O64,Table7[Product Type2],'Finished Products Inventory Sum'!$AC$5)</f>
        <v>0</v>
      </c>
      <c r="AE64" s="1">
        <f>SUMIFS(Table7[Total Cost of
Goods Sold],Table7[Sale - Product Name],'Finished Products Inventory Sum'!$O64,Table7[Product Type2],'Finished Products Inventory Sum'!$AC$5)</f>
        <v>0</v>
      </c>
      <c r="AF64" s="7"/>
      <c r="AG64" s="1">
        <f>SUMIFS(Table17[Quantity2],Table17[Product Name],'Finished Products Inventory Sum'!$O64,Table17[Product Type2],'Finished Products Inventory Sum'!$AG$5)</f>
        <v>0</v>
      </c>
      <c r="AH64" t="str">
        <f t="shared" si="40"/>
        <v/>
      </c>
      <c r="AI64" s="1">
        <f>SUMIFS(Table17[Total out of Inventory],Table17[Product Name],'Finished Products Inventory Sum'!$O64,Table17[Product Type2],'Finished Products Inventory Sum'!$AG$5)</f>
        <v>0</v>
      </c>
      <c r="AJ64" s="7"/>
      <c r="AK64" s="1">
        <f>SUMIFS(Table7[Quantity
 Sold],Table7[Sale - Product Name],'Finished Products Inventory Sum'!$O64,Table7[Product Type2],'Finished Products Inventory Sum'!$AK$5)</f>
        <v>0</v>
      </c>
      <c r="AL64" t="str">
        <f t="shared" si="41"/>
        <v/>
      </c>
      <c r="AM64" s="1">
        <f>SUMIFS(Table7[Total 
Paid],Table7[Sale - Product Name],'Finished Products Inventory Sum'!$O64,Table7[Product Type2],'Finished Products Inventory Sum'!$AK$5)</f>
        <v>0</v>
      </c>
    </row>
    <row r="65" spans="1:39" x14ac:dyDescent="0.25">
      <c r="A65" s="53" t="s">
        <v>198</v>
      </c>
      <c r="C65" t="s">
        <v>196</v>
      </c>
      <c r="E65" s="4"/>
      <c r="O65" s="50"/>
      <c r="P65" s="7"/>
      <c r="Q65" s="30">
        <f>SUMIFS(Table19[Quantity],Table19[Product Name],'Finished Products Inventory Sum'!$O65)</f>
        <v>0</v>
      </c>
      <c r="S65" s="1">
        <f>SUMIFS(Table19[Total Cost],Table19[Product Name],'Finished Products Inventory Sum'!O65)</f>
        <v>0</v>
      </c>
      <c r="T65" s="7"/>
      <c r="U65" s="1">
        <f>SUMIFS(Table19[Quantity Purchased],Table19[Product Name],'Finished Products Inventory Sum'!O65)</f>
        <v>0</v>
      </c>
      <c r="W65" s="1">
        <f>SUMIFS(Table19[Total Purchase
Cost],Table19[Product Name],'Finished Products Inventory Sum'!$O65)</f>
        <v>0</v>
      </c>
      <c r="X65" s="7"/>
      <c r="Y65" s="61">
        <f t="shared" si="38"/>
        <v>0</v>
      </c>
      <c r="AA65" s="61">
        <f t="shared" si="39"/>
        <v>0</v>
      </c>
      <c r="AB65" s="7"/>
      <c r="AC65" s="1">
        <f>SUMIFS(Table7[Quantity of 
Product Sold],Table7[Sale - Product Name],'Finished Products Inventory Sum'!$O65,Table7[Product Type2],'Finished Products Inventory Sum'!$AC$5)</f>
        <v>0</v>
      </c>
      <c r="AE65" s="1">
        <f>SUMIFS(Table7[Total Cost of
Goods Sold],Table7[Sale - Product Name],'Finished Products Inventory Sum'!$O65,Table7[Product Type2],'Finished Products Inventory Sum'!$AC$5)</f>
        <v>0</v>
      </c>
      <c r="AF65" s="7"/>
      <c r="AG65" s="1">
        <f>SUMIFS(Table17[Quantity2],Table17[Product Name],'Finished Products Inventory Sum'!$O65,Table17[Product Type2],'Finished Products Inventory Sum'!$AG$5)</f>
        <v>0</v>
      </c>
      <c r="AH65" t="str">
        <f t="shared" si="40"/>
        <v/>
      </c>
      <c r="AI65" s="1">
        <f>SUMIFS(Table17[Total out of Inventory],Table17[Product Name],'Finished Products Inventory Sum'!$O65,Table17[Product Type2],'Finished Products Inventory Sum'!$AG$5)</f>
        <v>0</v>
      </c>
      <c r="AJ65" s="7"/>
      <c r="AK65" s="1">
        <f>SUMIFS(Table7[Quantity
 Sold],Table7[Sale - Product Name],'Finished Products Inventory Sum'!$O65,Table7[Product Type2],'Finished Products Inventory Sum'!$AK$5)</f>
        <v>0</v>
      </c>
      <c r="AL65" t="str">
        <f t="shared" si="41"/>
        <v/>
      </c>
      <c r="AM65" s="1">
        <f>SUMIFS(Table7[Total 
Paid],Table7[Sale - Product Name],'Finished Products Inventory Sum'!$O65,Table7[Product Type2],'Finished Products Inventory Sum'!$AK$5)</f>
        <v>0</v>
      </c>
    </row>
    <row r="66" spans="1:39" x14ac:dyDescent="0.25">
      <c r="B66" s="53" t="s">
        <v>283</v>
      </c>
      <c r="C66" t="s">
        <v>196</v>
      </c>
      <c r="E66" s="4"/>
      <c r="O66" s="50"/>
      <c r="P66" s="7"/>
      <c r="Q66" s="30">
        <f>SUMIFS(Table19[Quantity],Table19[Product Name],'Finished Products Inventory Sum'!$O66)</f>
        <v>0</v>
      </c>
      <c r="S66" s="1">
        <f>SUMIFS(Table19[Total Cost],Table19[Product Name],'Finished Products Inventory Sum'!O66)</f>
        <v>0</v>
      </c>
      <c r="T66" s="7"/>
      <c r="U66" s="1">
        <f>SUMIFS(Table19[Quantity Purchased],Table19[Product Name],'Finished Products Inventory Sum'!O66)</f>
        <v>0</v>
      </c>
      <c r="W66" s="1">
        <f>SUMIFS(Table19[Total Purchase
Cost],Table19[Product Name],'Finished Products Inventory Sum'!$O66)</f>
        <v>0</v>
      </c>
      <c r="X66" s="7"/>
      <c r="Y66" s="61">
        <f t="shared" si="38"/>
        <v>0</v>
      </c>
      <c r="AA66" s="61">
        <f t="shared" si="39"/>
        <v>0</v>
      </c>
      <c r="AB66" s="7"/>
      <c r="AC66" s="1">
        <f>SUMIFS(Table7[Quantity of 
Product Sold],Table7[Sale - Product Name],'Finished Products Inventory Sum'!$O66,Table7[Product Type2],'Finished Products Inventory Sum'!$AC$5)</f>
        <v>0</v>
      </c>
      <c r="AE66" s="1">
        <f>SUMIFS(Table7[Total Cost of
Goods Sold],Table7[Sale - Product Name],'Finished Products Inventory Sum'!$O66,Table7[Product Type2],'Finished Products Inventory Sum'!$AC$5)</f>
        <v>0</v>
      </c>
      <c r="AF66" s="7"/>
      <c r="AG66" s="1">
        <f>SUMIFS(Table17[Quantity2],Table17[Product Name],'Finished Products Inventory Sum'!$O66,Table17[Product Type2],'Finished Products Inventory Sum'!$AG$5)</f>
        <v>0</v>
      </c>
      <c r="AH66" t="str">
        <f t="shared" si="40"/>
        <v/>
      </c>
      <c r="AI66" s="1">
        <f>SUMIFS(Table17[Total out of Inventory],Table17[Product Name],'Finished Products Inventory Sum'!$O66,Table17[Product Type2],'Finished Products Inventory Sum'!$AG$5)</f>
        <v>0</v>
      </c>
      <c r="AJ66" s="7"/>
      <c r="AK66" s="1">
        <f>SUMIFS(Table7[Quantity
 Sold],Table7[Sale - Product Name],'Finished Products Inventory Sum'!$O66,Table7[Product Type2],'Finished Products Inventory Sum'!$AK$5)</f>
        <v>0</v>
      </c>
      <c r="AL66" t="str">
        <f t="shared" si="41"/>
        <v/>
      </c>
      <c r="AM66" s="1">
        <f>SUMIFS(Table7[Total 
Paid],Table7[Sale - Product Name],'Finished Products Inventory Sum'!$O66,Table7[Product Type2],'Finished Products Inventory Sum'!$AK$5)</f>
        <v>0</v>
      </c>
    </row>
    <row r="67" spans="1:39" x14ac:dyDescent="0.25">
      <c r="O67" s="50"/>
      <c r="P67" s="7"/>
      <c r="Q67" s="30">
        <f>SUMIFS(Table19[Quantity],Table19[Product Name],'Finished Products Inventory Sum'!$O67)</f>
        <v>0</v>
      </c>
      <c r="S67" s="1">
        <f>SUMIFS(Table19[Total Cost],Table19[Product Name],'Finished Products Inventory Sum'!O67)</f>
        <v>0</v>
      </c>
      <c r="T67" s="7"/>
      <c r="U67" s="1">
        <f>SUMIFS(Table19[Quantity Purchased],Table19[Product Name],'Finished Products Inventory Sum'!O67)</f>
        <v>0</v>
      </c>
      <c r="W67" s="1">
        <f>SUMIFS(Table19[Total Purchase
Cost],Table19[Product Name],'Finished Products Inventory Sum'!$O67)</f>
        <v>0</v>
      </c>
      <c r="X67" s="7"/>
      <c r="Y67" s="61">
        <f t="shared" si="38"/>
        <v>0</v>
      </c>
      <c r="AA67" s="61">
        <f t="shared" si="39"/>
        <v>0</v>
      </c>
      <c r="AB67" s="7"/>
      <c r="AC67" s="1">
        <f>SUMIFS(Table7[Quantity of 
Product Sold],Table7[Sale - Product Name],'Finished Products Inventory Sum'!$O67,Table7[Product Type2],'Finished Products Inventory Sum'!$AC$5)</f>
        <v>0</v>
      </c>
      <c r="AE67" s="1">
        <f>SUMIFS(Table7[Total Cost of
Goods Sold],Table7[Sale - Product Name],'Finished Products Inventory Sum'!$O67,Table7[Product Type2],'Finished Products Inventory Sum'!$AC$5)</f>
        <v>0</v>
      </c>
      <c r="AF67" s="7"/>
      <c r="AG67" s="1">
        <f>SUMIFS(Table17[Quantity2],Table17[Product Name],'Finished Products Inventory Sum'!$O67,Table17[Product Type2],'Finished Products Inventory Sum'!$AG$5)</f>
        <v>0</v>
      </c>
      <c r="AH67" t="str">
        <f t="shared" si="40"/>
        <v/>
      </c>
      <c r="AI67" s="1">
        <f>SUMIFS(Table17[Total out of Inventory],Table17[Product Name],'Finished Products Inventory Sum'!$O67,Table17[Product Type2],'Finished Products Inventory Sum'!$AG$5)</f>
        <v>0</v>
      </c>
      <c r="AJ67" s="7"/>
      <c r="AK67" s="1">
        <f>SUMIFS(Table7[Quantity
 Sold],Table7[Sale - Product Name],'Finished Products Inventory Sum'!$O67,Table7[Product Type2],'Finished Products Inventory Sum'!$AK$5)</f>
        <v>0</v>
      </c>
      <c r="AL67" t="str">
        <f t="shared" si="41"/>
        <v/>
      </c>
      <c r="AM67" s="1">
        <f>SUMIFS(Table7[Total 
Paid],Table7[Sale - Product Name],'Finished Products Inventory Sum'!$O67,Table7[Product Type2],'Finished Products Inventory Sum'!$AK$5)</f>
        <v>0</v>
      </c>
    </row>
    <row r="68" spans="1:39" x14ac:dyDescent="0.25">
      <c r="O68" s="50"/>
      <c r="P68" s="7"/>
      <c r="Q68" s="30">
        <f>SUMIFS(Table19[Quantity],Table19[Product Name],'Finished Products Inventory Sum'!$O68)</f>
        <v>0</v>
      </c>
      <c r="S68" s="1">
        <f>SUMIFS(Table19[Total Cost],Table19[Product Name],'Finished Products Inventory Sum'!O68)</f>
        <v>0</v>
      </c>
      <c r="T68" s="7"/>
      <c r="U68" s="1">
        <f>SUMIFS(Table19[Quantity Purchased],Table19[Product Name],'Finished Products Inventory Sum'!O68)</f>
        <v>0</v>
      </c>
      <c r="W68" s="1">
        <f>SUMIFS(Table19[Total Purchase
Cost],Table19[Product Name],'Finished Products Inventory Sum'!$O68)</f>
        <v>0</v>
      </c>
      <c r="X68" s="7"/>
      <c r="Y68" s="61">
        <f t="shared" si="38"/>
        <v>0</v>
      </c>
      <c r="AA68" s="61">
        <f t="shared" si="39"/>
        <v>0</v>
      </c>
      <c r="AB68" s="7"/>
      <c r="AC68" s="1">
        <f>SUMIFS(Table7[Quantity of 
Product Sold],Table7[Sale - Product Name],'Finished Products Inventory Sum'!$O68,Table7[Product Type2],'Finished Products Inventory Sum'!$AC$5)</f>
        <v>0</v>
      </c>
      <c r="AE68" s="1">
        <f>SUMIFS(Table7[Total Cost of
Goods Sold],Table7[Sale - Product Name],'Finished Products Inventory Sum'!$O68,Table7[Product Type2],'Finished Products Inventory Sum'!$AC$5)</f>
        <v>0</v>
      </c>
      <c r="AF68" s="7"/>
      <c r="AG68" s="1">
        <f>SUMIFS(Table17[Quantity2],Table17[Product Name],'Finished Products Inventory Sum'!$O68,Table17[Product Type2],'Finished Products Inventory Sum'!$AG$5)</f>
        <v>0</v>
      </c>
      <c r="AH68" t="str">
        <f t="shared" si="40"/>
        <v/>
      </c>
      <c r="AI68" s="1">
        <f>SUMIFS(Table17[Total out of Inventory],Table17[Product Name],'Finished Products Inventory Sum'!$O68,Table17[Product Type2],'Finished Products Inventory Sum'!$AG$5)</f>
        <v>0</v>
      </c>
      <c r="AJ68" s="7"/>
      <c r="AK68" s="1">
        <f>SUMIFS(Table7[Quantity
 Sold],Table7[Sale - Product Name],'Finished Products Inventory Sum'!$O68,Table7[Product Type2],'Finished Products Inventory Sum'!$AK$5)</f>
        <v>0</v>
      </c>
      <c r="AL68" t="str">
        <f t="shared" si="41"/>
        <v/>
      </c>
      <c r="AM68" s="1">
        <f>SUMIFS(Table7[Total 
Paid],Table7[Sale - Product Name],'Finished Products Inventory Sum'!$O68,Table7[Product Type2],'Finished Products Inventory Sum'!$AK$5)</f>
        <v>0</v>
      </c>
    </row>
    <row r="69" spans="1:39" x14ac:dyDescent="0.25">
      <c r="O69" s="50"/>
      <c r="P69" s="7"/>
      <c r="Q69" s="30">
        <f>SUMIFS(Table19[Quantity],Table19[Product Name],'Finished Products Inventory Sum'!$O69)</f>
        <v>0</v>
      </c>
      <c r="S69" s="1">
        <f>SUMIFS(Table19[Total Cost],Table19[Product Name],'Finished Products Inventory Sum'!O69)</f>
        <v>0</v>
      </c>
      <c r="T69" s="7"/>
      <c r="U69" s="1">
        <f>SUMIFS(Table19[Quantity Purchased],Table19[Product Name],'Finished Products Inventory Sum'!O69)</f>
        <v>0</v>
      </c>
      <c r="W69" s="1">
        <f>SUMIFS(Table19[Total Purchase
Cost],Table19[Product Name],'Finished Products Inventory Sum'!$O69)</f>
        <v>0</v>
      </c>
      <c r="X69" s="7"/>
      <c r="Y69" s="61">
        <f t="shared" si="38"/>
        <v>0</v>
      </c>
      <c r="AA69" s="61">
        <f t="shared" si="39"/>
        <v>0</v>
      </c>
      <c r="AB69" s="7"/>
      <c r="AC69" s="1">
        <f>SUMIFS(Table7[Quantity of 
Product Sold],Table7[Sale - Product Name],'Finished Products Inventory Sum'!$O69,Table7[Product Type2],'Finished Products Inventory Sum'!$AC$5)</f>
        <v>0</v>
      </c>
      <c r="AE69" s="1">
        <f>SUMIFS(Table7[Total Cost of
Goods Sold],Table7[Sale - Product Name],'Finished Products Inventory Sum'!$O69,Table7[Product Type2],'Finished Products Inventory Sum'!$AC$5)</f>
        <v>0</v>
      </c>
      <c r="AF69" s="7"/>
      <c r="AG69" s="1">
        <f>SUMIFS(Table17[Quantity2],Table17[Product Name],'Finished Products Inventory Sum'!$O69,Table17[Product Type2],'Finished Products Inventory Sum'!$AG$5)</f>
        <v>0</v>
      </c>
      <c r="AH69" t="str">
        <f t="shared" si="40"/>
        <v/>
      </c>
      <c r="AI69" s="1">
        <f>SUMIFS(Table17[Total out of Inventory],Table17[Product Name],'Finished Products Inventory Sum'!$O69,Table17[Product Type2],'Finished Products Inventory Sum'!$AG$5)</f>
        <v>0</v>
      </c>
      <c r="AJ69" s="7"/>
      <c r="AK69" s="1">
        <f>SUMIFS(Table7[Quantity
 Sold],Table7[Sale - Product Name],'Finished Products Inventory Sum'!$O69,Table7[Product Type2],'Finished Products Inventory Sum'!$AK$5)</f>
        <v>0</v>
      </c>
      <c r="AL69" t="str">
        <f t="shared" si="41"/>
        <v/>
      </c>
      <c r="AM69" s="1">
        <f>SUMIFS(Table7[Total 
Paid],Table7[Sale - Product Name],'Finished Products Inventory Sum'!$O69,Table7[Product Type2],'Finished Products Inventory Sum'!$AK$5)</f>
        <v>0</v>
      </c>
    </row>
    <row r="70" spans="1:39" x14ac:dyDescent="0.25">
      <c r="O70" s="50"/>
      <c r="P70" s="7"/>
      <c r="Q70" s="30">
        <f>SUMIFS(Table19[Quantity],Table19[Product Name],'Finished Products Inventory Sum'!$O70)</f>
        <v>0</v>
      </c>
      <c r="S70" s="1">
        <f>SUMIFS(Table19[Total Cost],Table19[Product Name],'Finished Products Inventory Sum'!O70)</f>
        <v>0</v>
      </c>
      <c r="T70" s="7"/>
      <c r="U70" s="1">
        <f>SUMIFS(Table19[Quantity Purchased],Table19[Product Name],'Finished Products Inventory Sum'!O70)</f>
        <v>0</v>
      </c>
      <c r="W70" s="1">
        <f>SUMIFS(Table19[Total Purchase
Cost],Table19[Product Name],'Finished Products Inventory Sum'!$O70)</f>
        <v>0</v>
      </c>
      <c r="X70" s="7"/>
      <c r="Y70" s="61">
        <f t="shared" si="38"/>
        <v>0</v>
      </c>
      <c r="AA70" s="61">
        <f t="shared" si="39"/>
        <v>0</v>
      </c>
      <c r="AB70" s="7"/>
      <c r="AC70" s="1">
        <f>SUMIFS(Table7[Quantity of 
Product Sold],Table7[Sale - Product Name],'Finished Products Inventory Sum'!$O70,Table7[Product Type2],'Finished Products Inventory Sum'!$AC$5)</f>
        <v>0</v>
      </c>
      <c r="AE70" s="1">
        <f>SUMIFS(Table7[Total Cost of
Goods Sold],Table7[Sale - Product Name],'Finished Products Inventory Sum'!$O70,Table7[Product Type2],'Finished Products Inventory Sum'!$AC$5)</f>
        <v>0</v>
      </c>
      <c r="AF70" s="7"/>
      <c r="AG70" s="1">
        <f>SUMIFS(Table17[Quantity2],Table17[Product Name],'Finished Products Inventory Sum'!$O70,Table17[Product Type2],'Finished Products Inventory Sum'!$AG$5)</f>
        <v>0</v>
      </c>
      <c r="AH70" t="str">
        <f t="shared" si="40"/>
        <v/>
      </c>
      <c r="AI70" s="1">
        <f>SUMIFS(Table17[Total out of Inventory],Table17[Product Name],'Finished Products Inventory Sum'!$O70,Table17[Product Type2],'Finished Products Inventory Sum'!$AG$5)</f>
        <v>0</v>
      </c>
      <c r="AJ70" s="7"/>
      <c r="AK70" s="1">
        <f>SUMIFS(Table7[Quantity
 Sold],Table7[Sale - Product Name],'Finished Products Inventory Sum'!$O70,Table7[Product Type2],'Finished Products Inventory Sum'!$AK$5)</f>
        <v>0</v>
      </c>
      <c r="AL70" t="str">
        <f t="shared" si="41"/>
        <v/>
      </c>
      <c r="AM70" s="1">
        <f>SUMIFS(Table7[Total 
Paid],Table7[Sale - Product Name],'Finished Products Inventory Sum'!$O70,Table7[Product Type2],'Finished Products Inventory Sum'!$AK$5)</f>
        <v>0</v>
      </c>
    </row>
    <row r="71" spans="1:39" x14ac:dyDescent="0.25">
      <c r="O71" s="50"/>
      <c r="P71" s="7"/>
      <c r="Q71" s="30">
        <f>SUMIFS(Table19[Quantity],Table19[Product Name],'Finished Products Inventory Sum'!$O71)</f>
        <v>0</v>
      </c>
      <c r="S71" s="1">
        <f>SUMIFS(Table19[Total Cost],Table19[Product Name],'Finished Products Inventory Sum'!O71)</f>
        <v>0</v>
      </c>
      <c r="T71" s="7"/>
      <c r="U71" s="1">
        <f>SUMIFS(Table19[Quantity Purchased],Table19[Product Name],'Finished Products Inventory Sum'!O71)</f>
        <v>0</v>
      </c>
      <c r="W71" s="1">
        <f>SUMIFS(Table19[Total Purchase
Cost],Table19[Product Name],'Finished Products Inventory Sum'!$O71)</f>
        <v>0</v>
      </c>
      <c r="X71" s="7"/>
      <c r="Y71" s="61">
        <f t="shared" si="38"/>
        <v>0</v>
      </c>
      <c r="AA71" s="61">
        <f t="shared" si="39"/>
        <v>0</v>
      </c>
      <c r="AB71" s="7"/>
      <c r="AC71" s="1">
        <f>SUMIFS(Table7[Quantity of 
Product Sold],Table7[Sale - Product Name],'Finished Products Inventory Sum'!$O71,Table7[Product Type2],'Finished Products Inventory Sum'!$AC$5)</f>
        <v>0</v>
      </c>
      <c r="AE71" s="1">
        <f>SUMIFS(Table7[Total Cost of
Goods Sold],Table7[Sale - Product Name],'Finished Products Inventory Sum'!$O71,Table7[Product Type2],'Finished Products Inventory Sum'!$AC$5)</f>
        <v>0</v>
      </c>
      <c r="AF71" s="7"/>
      <c r="AG71" s="1">
        <f>SUMIFS(Table17[Quantity2],Table17[Product Name],'Finished Products Inventory Sum'!$O71,Table17[Product Type2],'Finished Products Inventory Sum'!$AG$5)</f>
        <v>0</v>
      </c>
      <c r="AH71" t="str">
        <f t="shared" si="40"/>
        <v/>
      </c>
      <c r="AI71" s="1">
        <f>SUMIFS(Table17[Total out of Inventory],Table17[Product Name],'Finished Products Inventory Sum'!$O71,Table17[Product Type2],'Finished Products Inventory Sum'!$AG$5)</f>
        <v>0</v>
      </c>
      <c r="AJ71" s="7"/>
      <c r="AK71" s="1">
        <f>SUMIFS(Table7[Quantity
 Sold],Table7[Sale - Product Name],'Finished Products Inventory Sum'!$O71,Table7[Product Type2],'Finished Products Inventory Sum'!$AK$5)</f>
        <v>0</v>
      </c>
      <c r="AL71" t="str">
        <f t="shared" si="41"/>
        <v/>
      </c>
      <c r="AM71" s="1">
        <f>SUMIFS(Table7[Total 
Paid],Table7[Sale - Product Name],'Finished Products Inventory Sum'!$O71,Table7[Product Type2],'Finished Products Inventory Sum'!$AK$5)</f>
        <v>0</v>
      </c>
    </row>
    <row r="72" spans="1:39" x14ac:dyDescent="0.25">
      <c r="E72" s="4"/>
      <c r="O72" s="50"/>
      <c r="P72" s="7"/>
      <c r="Q72" s="30">
        <f>SUMIFS(Table19[Quantity],Table19[Product Name],'Finished Products Inventory Sum'!$O72)</f>
        <v>0</v>
      </c>
      <c r="S72" s="1">
        <f>SUMIFS(Table19[Total Cost],Table19[Product Name],'Finished Products Inventory Sum'!O72)</f>
        <v>0</v>
      </c>
      <c r="T72" s="7"/>
      <c r="U72" s="1">
        <f>SUMIFS(Table19[Quantity Purchased],Table19[Product Name],'Finished Products Inventory Sum'!O72)</f>
        <v>0</v>
      </c>
      <c r="W72" s="1">
        <f>SUMIFS(Table19[Total Purchase
Cost],Table19[Product Name],'Finished Products Inventory Sum'!$O72)</f>
        <v>0</v>
      </c>
      <c r="X72" s="7"/>
      <c r="Y72" s="61">
        <f t="shared" si="38"/>
        <v>0</v>
      </c>
      <c r="AA72" s="61">
        <f t="shared" si="39"/>
        <v>0</v>
      </c>
      <c r="AB72" s="7"/>
      <c r="AC72" s="1">
        <f>SUMIFS(Table7[Quantity of 
Product Sold],Table7[Sale - Product Name],'Finished Products Inventory Sum'!$O72,Table7[Product Type2],'Finished Products Inventory Sum'!$AC$5)</f>
        <v>0</v>
      </c>
      <c r="AE72" s="1">
        <f>SUMIFS(Table7[Total Cost of
Goods Sold],Table7[Sale - Product Name],'Finished Products Inventory Sum'!$O72,Table7[Product Type2],'Finished Products Inventory Sum'!$AC$5)</f>
        <v>0</v>
      </c>
      <c r="AF72" s="7"/>
      <c r="AG72" s="1">
        <f>SUMIFS(Table17[Quantity2],Table17[Product Name],'Finished Products Inventory Sum'!$O72,Table17[Product Type2],'Finished Products Inventory Sum'!$AG$5)</f>
        <v>0</v>
      </c>
      <c r="AH72" t="str">
        <f t="shared" si="40"/>
        <v/>
      </c>
      <c r="AI72" s="1">
        <f>SUMIFS(Table17[Total out of Inventory],Table17[Product Name],'Finished Products Inventory Sum'!$O72,Table17[Product Type2],'Finished Products Inventory Sum'!$AG$5)</f>
        <v>0</v>
      </c>
      <c r="AJ72" s="7"/>
      <c r="AK72" s="1">
        <f>SUMIFS(Table7[Quantity
 Sold],Table7[Sale - Product Name],'Finished Products Inventory Sum'!$O72,Table7[Product Type2],'Finished Products Inventory Sum'!$AK$5)</f>
        <v>0</v>
      </c>
      <c r="AL72" t="str">
        <f t="shared" si="41"/>
        <v/>
      </c>
      <c r="AM72" s="1">
        <f>SUMIFS(Table7[Total 
Paid],Table7[Sale - Product Name],'Finished Products Inventory Sum'!$O72,Table7[Product Type2],'Finished Products Inventory Sum'!$AK$5)</f>
        <v>0</v>
      </c>
    </row>
    <row r="73" spans="1:39" x14ac:dyDescent="0.25">
      <c r="O73" s="50"/>
      <c r="P73" s="7"/>
      <c r="Q73" s="30">
        <f>SUMIFS(Table19[Quantity],Table19[Product Name],'Finished Products Inventory Sum'!$O73)</f>
        <v>0</v>
      </c>
      <c r="S73" s="1">
        <f>SUMIFS(Table19[Total Cost],Table19[Product Name],'Finished Products Inventory Sum'!O73)</f>
        <v>0</v>
      </c>
      <c r="T73" s="7"/>
      <c r="U73" s="1">
        <f>SUMIFS(Table19[Quantity Purchased],Table19[Product Name],'Finished Products Inventory Sum'!O73)</f>
        <v>0</v>
      </c>
      <c r="W73" s="1">
        <f>SUMIFS(Table19[Total Purchase
Cost],Table19[Product Name],'Finished Products Inventory Sum'!$O73)</f>
        <v>0</v>
      </c>
      <c r="X73" s="7"/>
      <c r="Y73" s="61">
        <f t="shared" si="38"/>
        <v>0</v>
      </c>
      <c r="AA73" s="61">
        <f t="shared" si="39"/>
        <v>0</v>
      </c>
      <c r="AB73" s="7"/>
      <c r="AC73" s="1">
        <f>SUMIFS(Table7[Quantity of 
Product Sold],Table7[Sale - Product Name],'Finished Products Inventory Sum'!$O73,Table7[Product Type2],'Finished Products Inventory Sum'!$AC$5)</f>
        <v>0</v>
      </c>
      <c r="AE73" s="1">
        <f>SUMIFS(Table7[Total Cost of
Goods Sold],Table7[Sale - Product Name],'Finished Products Inventory Sum'!$O73,Table7[Product Type2],'Finished Products Inventory Sum'!$AC$5)</f>
        <v>0</v>
      </c>
      <c r="AF73" s="7"/>
      <c r="AG73" s="1">
        <f>SUMIFS(Table17[Quantity2],Table17[Product Name],'Finished Products Inventory Sum'!$O73,Table17[Product Type2],'Finished Products Inventory Sum'!$AG$5)</f>
        <v>0</v>
      </c>
      <c r="AH73" t="str">
        <f t="shared" si="40"/>
        <v/>
      </c>
      <c r="AI73" s="1">
        <f>SUMIFS(Table17[Total out of Inventory],Table17[Product Name],'Finished Products Inventory Sum'!$O73,Table17[Product Type2],'Finished Products Inventory Sum'!$AG$5)</f>
        <v>0</v>
      </c>
      <c r="AJ73" s="7"/>
      <c r="AK73" s="1">
        <f>SUMIFS(Table7[Quantity
 Sold],Table7[Sale - Product Name],'Finished Products Inventory Sum'!$O73,Table7[Product Type2],'Finished Products Inventory Sum'!$AK$5)</f>
        <v>0</v>
      </c>
      <c r="AL73" t="str">
        <f t="shared" si="41"/>
        <v/>
      </c>
      <c r="AM73" s="1">
        <f>SUMIFS(Table7[Total 
Paid],Table7[Sale - Product Name],'Finished Products Inventory Sum'!$O73,Table7[Product Type2],'Finished Products Inventory Sum'!$AK$5)</f>
        <v>0</v>
      </c>
    </row>
    <row r="74" spans="1:39" x14ac:dyDescent="0.25">
      <c r="O74" s="50"/>
      <c r="P74" s="7"/>
      <c r="Q74" s="30">
        <f>SUMIFS(Table19[Quantity],Table19[Product Name],'Finished Products Inventory Sum'!$O74)</f>
        <v>0</v>
      </c>
      <c r="S74" s="1">
        <f>SUMIFS(Table19[Total Cost],Table19[Product Name],'Finished Products Inventory Sum'!O74)</f>
        <v>0</v>
      </c>
      <c r="T74" s="7"/>
      <c r="U74" s="1">
        <f>SUMIFS(Table19[Quantity Purchased],Table19[Product Name],'Finished Products Inventory Sum'!O74)</f>
        <v>0</v>
      </c>
      <c r="W74" s="1">
        <f>SUMIFS(Table19[Total Purchase
Cost],Table19[Product Name],'Finished Products Inventory Sum'!$O74)</f>
        <v>0</v>
      </c>
      <c r="X74" s="7"/>
      <c r="Y74" s="61">
        <f t="shared" si="38"/>
        <v>0</v>
      </c>
      <c r="AA74" s="61">
        <f t="shared" si="39"/>
        <v>0</v>
      </c>
      <c r="AB74" s="7"/>
      <c r="AC74" s="1">
        <f>SUMIFS(Table7[Quantity of 
Product Sold],Table7[Sale - Product Name],'Finished Products Inventory Sum'!$O74,Table7[Product Type2],'Finished Products Inventory Sum'!$AC$5)</f>
        <v>0</v>
      </c>
      <c r="AE74" s="1">
        <f>SUMIFS(Table7[Total Cost of
Goods Sold],Table7[Sale - Product Name],'Finished Products Inventory Sum'!$O74,Table7[Product Type2],'Finished Products Inventory Sum'!$AC$5)</f>
        <v>0</v>
      </c>
      <c r="AF74" s="7"/>
      <c r="AG74" s="1">
        <f>SUMIFS(Table17[Quantity2],Table17[Product Name],'Finished Products Inventory Sum'!$O74,Table17[Product Type2],'Finished Products Inventory Sum'!$AG$5)</f>
        <v>0</v>
      </c>
      <c r="AH74" t="str">
        <f t="shared" si="40"/>
        <v/>
      </c>
      <c r="AI74" s="1">
        <f>SUMIFS(Table17[Total out of Inventory],Table17[Product Name],'Finished Products Inventory Sum'!$O74,Table17[Product Type2],'Finished Products Inventory Sum'!$AG$5)</f>
        <v>0</v>
      </c>
      <c r="AJ74" s="7"/>
      <c r="AK74" s="1">
        <f>SUMIFS(Table7[Quantity
 Sold],Table7[Sale - Product Name],'Finished Products Inventory Sum'!$O74,Table7[Product Type2],'Finished Products Inventory Sum'!$AK$5)</f>
        <v>0</v>
      </c>
      <c r="AL74" t="str">
        <f t="shared" si="41"/>
        <v/>
      </c>
      <c r="AM74" s="1">
        <f>SUMIFS(Table7[Total 
Paid],Table7[Sale - Product Name],'Finished Products Inventory Sum'!$O74,Table7[Product Type2],'Finished Products Inventory Sum'!$AK$5)</f>
        <v>0</v>
      </c>
    </row>
    <row r="75" spans="1:39" x14ac:dyDescent="0.25">
      <c r="O75" s="50"/>
      <c r="P75" s="7"/>
      <c r="Q75" s="30">
        <f>SUMIFS(Table19[Quantity],Table19[Product Name],'Finished Products Inventory Sum'!$O75)</f>
        <v>0</v>
      </c>
      <c r="S75" s="1">
        <f>SUMIFS(Table19[Total Cost],Table19[Product Name],'Finished Products Inventory Sum'!O75)</f>
        <v>0</v>
      </c>
      <c r="T75" s="7"/>
      <c r="U75" s="1">
        <f>SUMIFS(Table19[Quantity Purchased],Table19[Product Name],'Finished Products Inventory Sum'!O75)</f>
        <v>0</v>
      </c>
      <c r="W75" s="1">
        <f>SUMIFS(Table19[Total Purchase
Cost],Table19[Product Name],'Finished Products Inventory Sum'!$O75)</f>
        <v>0</v>
      </c>
      <c r="X75" s="7"/>
      <c r="Y75" s="61">
        <f t="shared" si="38"/>
        <v>0</v>
      </c>
      <c r="AA75" s="61">
        <f t="shared" si="39"/>
        <v>0</v>
      </c>
      <c r="AB75" s="7"/>
      <c r="AC75" s="1">
        <f>SUMIFS(Table7[Quantity of 
Product Sold],Table7[Sale - Product Name],'Finished Products Inventory Sum'!$O75,Table7[Product Type2],'Finished Products Inventory Sum'!$AC$5)</f>
        <v>0</v>
      </c>
      <c r="AE75" s="1">
        <f>SUMIFS(Table7[Total Cost of
Goods Sold],Table7[Sale - Product Name],'Finished Products Inventory Sum'!$O75,Table7[Product Type2],'Finished Products Inventory Sum'!$AC$5)</f>
        <v>0</v>
      </c>
      <c r="AF75" s="7"/>
      <c r="AG75" s="1">
        <f>SUMIFS(Table17[Quantity2],Table17[Product Name],'Finished Products Inventory Sum'!$O75,Table17[Product Type2],'Finished Products Inventory Sum'!$AG$5)</f>
        <v>0</v>
      </c>
      <c r="AH75" t="str">
        <f t="shared" si="40"/>
        <v/>
      </c>
      <c r="AI75" s="1">
        <f>SUMIFS(Table17[Total out of Inventory],Table17[Product Name],'Finished Products Inventory Sum'!$O75,Table17[Product Type2],'Finished Products Inventory Sum'!$AG$5)</f>
        <v>0</v>
      </c>
      <c r="AJ75" s="7"/>
      <c r="AK75" s="1">
        <f>SUMIFS(Table7[Quantity
 Sold],Table7[Sale - Product Name],'Finished Products Inventory Sum'!$O75,Table7[Product Type2],'Finished Products Inventory Sum'!$AK$5)</f>
        <v>0</v>
      </c>
      <c r="AL75" t="str">
        <f t="shared" si="41"/>
        <v/>
      </c>
      <c r="AM75" s="1">
        <f>SUMIFS(Table7[Total 
Paid],Table7[Sale - Product Name],'Finished Products Inventory Sum'!$O75,Table7[Product Type2],'Finished Products Inventory Sum'!$AK$5)</f>
        <v>0</v>
      </c>
    </row>
    <row r="76" spans="1:39" x14ac:dyDescent="0.25">
      <c r="O76" s="50"/>
      <c r="P76" s="7"/>
      <c r="Q76" s="30">
        <f>SUMIFS(Table19[Quantity],Table19[Product Name],'Finished Products Inventory Sum'!$O76)</f>
        <v>0</v>
      </c>
      <c r="S76" s="1">
        <f>SUMIFS(Table19[Total Cost],Table19[Product Name],'Finished Products Inventory Sum'!O76)</f>
        <v>0</v>
      </c>
      <c r="T76" s="7"/>
      <c r="U76" s="1">
        <f>SUMIFS(Table19[Quantity Purchased],Table19[Product Name],'Finished Products Inventory Sum'!O76)</f>
        <v>0</v>
      </c>
      <c r="W76" s="1">
        <f>SUMIFS(Table19[Total Purchase
Cost],Table19[Product Name],'Finished Products Inventory Sum'!$O76)</f>
        <v>0</v>
      </c>
      <c r="X76" s="7"/>
      <c r="Y76" s="61">
        <f t="shared" si="38"/>
        <v>0</v>
      </c>
      <c r="AA76" s="61">
        <f t="shared" si="39"/>
        <v>0</v>
      </c>
      <c r="AB76" s="7"/>
      <c r="AC76" s="1">
        <f>SUMIFS(Table7[Quantity of 
Product Sold],Table7[Sale - Product Name],'Finished Products Inventory Sum'!$O76,Table7[Product Type2],'Finished Products Inventory Sum'!$AC$5)</f>
        <v>0</v>
      </c>
      <c r="AE76" s="1">
        <f>SUMIFS(Table7[Total Cost of
Goods Sold],Table7[Sale - Product Name],'Finished Products Inventory Sum'!$O76,Table7[Product Type2],'Finished Products Inventory Sum'!$AC$5)</f>
        <v>0</v>
      </c>
      <c r="AF76" s="7"/>
      <c r="AG76" s="1">
        <f>SUMIFS(Table17[Quantity2],Table17[Product Name],'Finished Products Inventory Sum'!$O76,Table17[Product Type2],'Finished Products Inventory Sum'!$AG$5)</f>
        <v>0</v>
      </c>
      <c r="AH76" t="str">
        <f t="shared" si="40"/>
        <v/>
      </c>
      <c r="AI76" s="1">
        <f>SUMIFS(Table17[Total out of Inventory],Table17[Product Name],'Finished Products Inventory Sum'!$O76,Table17[Product Type2],'Finished Products Inventory Sum'!$AG$5)</f>
        <v>0</v>
      </c>
      <c r="AJ76" s="7"/>
      <c r="AK76" s="1">
        <f>SUMIFS(Table7[Quantity
 Sold],Table7[Sale - Product Name],'Finished Products Inventory Sum'!$O76,Table7[Product Type2],'Finished Products Inventory Sum'!$AK$5)</f>
        <v>0</v>
      </c>
      <c r="AL76" t="str">
        <f t="shared" si="41"/>
        <v/>
      </c>
      <c r="AM76" s="1">
        <f>SUMIFS(Table7[Total 
Paid],Table7[Sale - Product Name],'Finished Products Inventory Sum'!$O76,Table7[Product Type2],'Finished Products Inventory Sum'!$AK$5)</f>
        <v>0</v>
      </c>
    </row>
    <row r="77" spans="1:39" x14ac:dyDescent="0.25">
      <c r="O77" s="50"/>
      <c r="P77" s="7"/>
      <c r="Q77" s="30">
        <f>SUMIFS(Table19[Quantity],Table19[Product Name],'Finished Products Inventory Sum'!$O77)</f>
        <v>0</v>
      </c>
      <c r="S77" s="1">
        <f>SUMIFS(Table19[Total Cost],Table19[Product Name],'Finished Products Inventory Sum'!O77)</f>
        <v>0</v>
      </c>
      <c r="T77" s="7"/>
      <c r="U77" s="1">
        <f>SUMIFS(Table19[Quantity Purchased],Table19[Product Name],'Finished Products Inventory Sum'!O77)</f>
        <v>0</v>
      </c>
      <c r="W77" s="1">
        <f>SUMIFS(Table19[Total Purchase
Cost],Table19[Product Name],'Finished Products Inventory Sum'!$O77)</f>
        <v>0</v>
      </c>
      <c r="X77" s="7"/>
      <c r="Y77" s="61">
        <f t="shared" si="38"/>
        <v>0</v>
      </c>
      <c r="AA77" s="61">
        <f t="shared" si="39"/>
        <v>0</v>
      </c>
      <c r="AB77" s="7"/>
      <c r="AC77" s="1">
        <f>SUMIFS(Table7[Quantity of 
Product Sold],Table7[Sale - Product Name],'Finished Products Inventory Sum'!$O77,Table7[Product Type2],'Finished Products Inventory Sum'!$AC$5)</f>
        <v>0</v>
      </c>
      <c r="AE77" s="1">
        <f>SUMIFS(Table7[Total Cost of
Goods Sold],Table7[Sale - Product Name],'Finished Products Inventory Sum'!$O77,Table7[Product Type2],'Finished Products Inventory Sum'!$AC$5)</f>
        <v>0</v>
      </c>
      <c r="AF77" s="7"/>
      <c r="AG77" s="1">
        <f>SUMIFS(Table17[Quantity2],Table17[Product Name],'Finished Products Inventory Sum'!$O77,Table17[Product Type2],'Finished Products Inventory Sum'!$AG$5)</f>
        <v>0</v>
      </c>
      <c r="AH77" t="str">
        <f t="shared" si="40"/>
        <v/>
      </c>
      <c r="AI77" s="1">
        <f>SUMIFS(Table17[Total out of Inventory],Table17[Product Name],'Finished Products Inventory Sum'!$O77,Table17[Product Type2],'Finished Products Inventory Sum'!$AG$5)</f>
        <v>0</v>
      </c>
      <c r="AJ77" s="7"/>
      <c r="AK77" s="1">
        <f>SUMIFS(Table7[Quantity
 Sold],Table7[Sale - Product Name],'Finished Products Inventory Sum'!$O77,Table7[Product Type2],'Finished Products Inventory Sum'!$AK$5)</f>
        <v>0</v>
      </c>
      <c r="AL77" t="str">
        <f t="shared" si="41"/>
        <v/>
      </c>
      <c r="AM77" s="1">
        <f>SUMIFS(Table7[Total 
Paid],Table7[Sale - Product Name],'Finished Products Inventory Sum'!$O77,Table7[Product Type2],'Finished Products Inventory Sum'!$AK$5)</f>
        <v>0</v>
      </c>
    </row>
    <row r="78" spans="1:39" x14ac:dyDescent="0.25">
      <c r="O78" s="50"/>
      <c r="P78" s="7"/>
      <c r="Q78" s="30">
        <f>SUMIFS(Table19[Quantity],Table19[Product Name],'Finished Products Inventory Sum'!$O78)</f>
        <v>0</v>
      </c>
      <c r="S78" s="1">
        <f>SUMIFS(Table19[Total Cost],Table19[Product Name],'Finished Products Inventory Sum'!O78)</f>
        <v>0</v>
      </c>
      <c r="T78" s="7"/>
      <c r="U78" s="1">
        <f>SUMIFS(Table19[Quantity Purchased],Table19[Product Name],'Finished Products Inventory Sum'!O78)</f>
        <v>0</v>
      </c>
      <c r="W78" s="1">
        <f>SUMIFS(Table19[Total Purchase
Cost],Table19[Product Name],'Finished Products Inventory Sum'!$O78)</f>
        <v>0</v>
      </c>
      <c r="X78" s="7"/>
      <c r="Y78" s="61">
        <f t="shared" si="38"/>
        <v>0</v>
      </c>
      <c r="AA78" s="61">
        <f t="shared" si="39"/>
        <v>0</v>
      </c>
      <c r="AB78" s="7"/>
      <c r="AC78" s="1">
        <f>SUMIFS(Table7[Quantity of 
Product Sold],Table7[Sale - Product Name],'Finished Products Inventory Sum'!$O78,Table7[Product Type2],'Finished Products Inventory Sum'!$AC$5)</f>
        <v>0</v>
      </c>
      <c r="AE78" s="1">
        <f>SUMIFS(Table7[Total Cost of
Goods Sold],Table7[Sale - Product Name],'Finished Products Inventory Sum'!$O78,Table7[Product Type2],'Finished Products Inventory Sum'!$AC$5)</f>
        <v>0</v>
      </c>
      <c r="AF78" s="7"/>
      <c r="AG78" s="1">
        <f>SUMIFS(Table17[Quantity2],Table17[Product Name],'Finished Products Inventory Sum'!$O78,Table17[Product Type2],'Finished Products Inventory Sum'!$AG$5)</f>
        <v>0</v>
      </c>
      <c r="AH78" t="str">
        <f t="shared" si="40"/>
        <v/>
      </c>
      <c r="AI78" s="1">
        <f>SUMIFS(Table17[Total out of Inventory],Table17[Product Name],'Finished Products Inventory Sum'!$O78,Table17[Product Type2],'Finished Products Inventory Sum'!$AG$5)</f>
        <v>0</v>
      </c>
      <c r="AJ78" s="7"/>
      <c r="AK78" s="1">
        <f>SUMIFS(Table7[Quantity
 Sold],Table7[Sale - Product Name],'Finished Products Inventory Sum'!$O78,Table7[Product Type2],'Finished Products Inventory Sum'!$AK$5)</f>
        <v>0</v>
      </c>
      <c r="AL78" t="str">
        <f t="shared" si="41"/>
        <v/>
      </c>
      <c r="AM78" s="1">
        <f>SUMIFS(Table7[Total 
Paid],Table7[Sale - Product Name],'Finished Products Inventory Sum'!$O78,Table7[Product Type2],'Finished Products Inventory Sum'!$AK$5)</f>
        <v>0</v>
      </c>
    </row>
    <row r="79" spans="1:39" x14ac:dyDescent="0.25">
      <c r="O79" s="50"/>
      <c r="P79" s="7"/>
      <c r="Q79" s="30">
        <f>SUMIFS(Table19[Quantity],Table19[Product Name],'Finished Products Inventory Sum'!$O79)</f>
        <v>0</v>
      </c>
      <c r="S79" s="1">
        <f>SUMIFS(Table19[Total Cost],Table19[Product Name],'Finished Products Inventory Sum'!O79)</f>
        <v>0</v>
      </c>
      <c r="T79" s="7"/>
      <c r="U79" s="1">
        <f>SUMIFS(Table19[Quantity Purchased],Table19[Product Name],'Finished Products Inventory Sum'!O79)</f>
        <v>0</v>
      </c>
      <c r="W79" s="1">
        <f>SUMIFS(Table19[Total Purchase
Cost],Table19[Product Name],'Finished Products Inventory Sum'!$O79)</f>
        <v>0</v>
      </c>
      <c r="X79" s="7"/>
      <c r="Y79" s="61">
        <f t="shared" si="38"/>
        <v>0</v>
      </c>
      <c r="AA79" s="61">
        <f t="shared" si="39"/>
        <v>0</v>
      </c>
      <c r="AB79" s="7"/>
      <c r="AC79" s="1">
        <f>SUMIFS(Table7[Quantity of 
Product Sold],Table7[Sale - Product Name],'Finished Products Inventory Sum'!$O79,Table7[Product Type2],'Finished Products Inventory Sum'!$AC$5)</f>
        <v>0</v>
      </c>
      <c r="AE79" s="1">
        <f>SUMIFS(Table7[Total Cost of
Goods Sold],Table7[Sale - Product Name],'Finished Products Inventory Sum'!$O79,Table7[Product Type2],'Finished Products Inventory Sum'!$AC$5)</f>
        <v>0</v>
      </c>
      <c r="AF79" s="7"/>
      <c r="AG79" s="1">
        <f>SUMIFS(Table17[Quantity2],Table17[Product Name],'Finished Products Inventory Sum'!$O79,Table17[Product Type2],'Finished Products Inventory Sum'!$AG$5)</f>
        <v>0</v>
      </c>
      <c r="AH79" t="str">
        <f t="shared" si="40"/>
        <v/>
      </c>
      <c r="AI79" s="1">
        <f>SUMIFS(Table17[Total out of Inventory],Table17[Product Name],'Finished Products Inventory Sum'!$O79,Table17[Product Type2],'Finished Products Inventory Sum'!$AG$5)</f>
        <v>0</v>
      </c>
      <c r="AJ79" s="7"/>
      <c r="AK79" s="1">
        <f>SUMIFS(Table7[Quantity
 Sold],Table7[Sale - Product Name],'Finished Products Inventory Sum'!$O79,Table7[Product Type2],'Finished Products Inventory Sum'!$AK$5)</f>
        <v>0</v>
      </c>
      <c r="AL79" t="str">
        <f t="shared" si="41"/>
        <v/>
      </c>
      <c r="AM79" s="1">
        <f>SUMIFS(Table7[Total 
Paid],Table7[Sale - Product Name],'Finished Products Inventory Sum'!$O79,Table7[Product Type2],'Finished Products Inventory Sum'!$AK$5)</f>
        <v>0</v>
      </c>
    </row>
    <row r="80" spans="1:39" x14ac:dyDescent="0.25">
      <c r="O80" s="50"/>
      <c r="P80" s="7"/>
      <c r="Q80" s="30">
        <f>SUMIFS(Table19[Quantity],Table19[Product Name],'Finished Products Inventory Sum'!$O80)</f>
        <v>0</v>
      </c>
      <c r="S80" s="1">
        <f>SUMIFS(Table19[Total Cost],Table19[Product Name],'Finished Products Inventory Sum'!O80)</f>
        <v>0</v>
      </c>
      <c r="T80" s="7"/>
      <c r="U80" s="1">
        <f>SUMIFS(Table19[Quantity Purchased],Table19[Product Name],'Finished Products Inventory Sum'!O80)</f>
        <v>0</v>
      </c>
      <c r="W80" s="1">
        <f>SUMIFS(Table19[Total Purchase
Cost],Table19[Product Name],'Finished Products Inventory Sum'!$O80)</f>
        <v>0</v>
      </c>
      <c r="X80" s="7"/>
      <c r="Y80" s="61">
        <f t="shared" si="38"/>
        <v>0</v>
      </c>
      <c r="AA80" s="61">
        <f t="shared" si="39"/>
        <v>0</v>
      </c>
      <c r="AB80" s="7"/>
      <c r="AC80" s="1">
        <f>SUMIFS(Table7[Quantity of 
Product Sold],Table7[Sale - Product Name],'Finished Products Inventory Sum'!$O80,Table7[Product Type2],'Finished Products Inventory Sum'!$AC$5)</f>
        <v>0</v>
      </c>
      <c r="AE80" s="1">
        <f>SUMIFS(Table7[Total Cost of
Goods Sold],Table7[Sale - Product Name],'Finished Products Inventory Sum'!$O80,Table7[Product Type2],'Finished Products Inventory Sum'!$AC$5)</f>
        <v>0</v>
      </c>
      <c r="AF80" s="7"/>
      <c r="AG80" s="1">
        <f>SUMIFS(Table17[Quantity2],Table17[Product Name],'Finished Products Inventory Sum'!$O80,Table17[Product Type2],'Finished Products Inventory Sum'!$AG$5)</f>
        <v>0</v>
      </c>
      <c r="AH80" t="str">
        <f t="shared" si="40"/>
        <v/>
      </c>
      <c r="AI80" s="1">
        <f>SUMIFS(Table17[Total out of Inventory],Table17[Product Name],'Finished Products Inventory Sum'!$O80,Table17[Product Type2],'Finished Products Inventory Sum'!$AG$5)</f>
        <v>0</v>
      </c>
      <c r="AJ80" s="7"/>
      <c r="AK80" s="1">
        <f>SUMIFS(Table7[Quantity
 Sold],Table7[Sale - Product Name],'Finished Products Inventory Sum'!$O80,Table7[Product Type2],'Finished Products Inventory Sum'!$AK$5)</f>
        <v>0</v>
      </c>
      <c r="AL80" t="str">
        <f t="shared" si="41"/>
        <v/>
      </c>
      <c r="AM80" s="1">
        <f>SUMIFS(Table7[Total 
Paid],Table7[Sale - Product Name],'Finished Products Inventory Sum'!$O80,Table7[Product Type2],'Finished Products Inventory Sum'!$AK$5)</f>
        <v>0</v>
      </c>
    </row>
    <row r="81" spans="2:39" x14ac:dyDescent="0.25">
      <c r="O81" s="50"/>
      <c r="P81" s="7"/>
      <c r="Q81" s="30">
        <f>SUMIFS(Table19[Quantity],Table19[Product Name],'Finished Products Inventory Sum'!$O81)</f>
        <v>0</v>
      </c>
      <c r="S81" s="1">
        <f>SUMIFS(Table19[Total Cost],Table19[Product Name],'Finished Products Inventory Sum'!O81)</f>
        <v>0</v>
      </c>
      <c r="T81" s="7"/>
      <c r="U81" s="1">
        <f>SUMIFS(Table19[Quantity Purchased],Table19[Product Name],'Finished Products Inventory Sum'!O81)</f>
        <v>0</v>
      </c>
      <c r="W81" s="1">
        <f>SUMIFS(Table19[Total Purchase
Cost],Table19[Product Name],'Finished Products Inventory Sum'!$O81)</f>
        <v>0</v>
      </c>
      <c r="X81" s="7"/>
      <c r="Y81" s="61">
        <f t="shared" si="38"/>
        <v>0</v>
      </c>
      <c r="AA81" s="61">
        <f t="shared" si="39"/>
        <v>0</v>
      </c>
      <c r="AB81" s="7"/>
      <c r="AC81" s="1">
        <f>SUMIFS(Table7[Quantity of 
Product Sold],Table7[Sale - Product Name],'Finished Products Inventory Sum'!$O81,Table7[Product Type2],'Finished Products Inventory Sum'!$AC$5)</f>
        <v>0</v>
      </c>
      <c r="AE81" s="1">
        <f>SUMIFS(Table7[Total Cost of
Goods Sold],Table7[Sale - Product Name],'Finished Products Inventory Sum'!$O81,Table7[Product Type2],'Finished Products Inventory Sum'!$AC$5)</f>
        <v>0</v>
      </c>
      <c r="AF81" s="7"/>
      <c r="AG81" s="1">
        <f>SUMIFS(Table17[Quantity2],Table17[Product Name],'Finished Products Inventory Sum'!$O81,Table17[Product Type2],'Finished Products Inventory Sum'!$AG$5)</f>
        <v>0</v>
      </c>
      <c r="AH81" t="str">
        <f t="shared" si="40"/>
        <v/>
      </c>
      <c r="AI81" s="1">
        <f>SUMIFS(Table17[Total out of Inventory],Table17[Product Name],'Finished Products Inventory Sum'!$O81,Table17[Product Type2],'Finished Products Inventory Sum'!$AG$5)</f>
        <v>0</v>
      </c>
      <c r="AJ81" s="7"/>
      <c r="AK81" s="1">
        <f>SUMIFS(Table7[Quantity
 Sold],Table7[Sale - Product Name],'Finished Products Inventory Sum'!$O81,Table7[Product Type2],'Finished Products Inventory Sum'!$AK$5)</f>
        <v>0</v>
      </c>
      <c r="AL81" t="str">
        <f t="shared" si="41"/>
        <v/>
      </c>
      <c r="AM81" s="1">
        <f>SUMIFS(Table7[Total 
Paid],Table7[Sale - Product Name],'Finished Products Inventory Sum'!$O81,Table7[Product Type2],'Finished Products Inventory Sum'!$AK$5)</f>
        <v>0</v>
      </c>
    </row>
    <row r="82" spans="2:39" x14ac:dyDescent="0.25">
      <c r="O82" s="50"/>
      <c r="P82" s="7"/>
      <c r="Q82" s="30">
        <f>SUMIFS(Table19[Quantity],Table19[Product Name],'Finished Products Inventory Sum'!$O82)</f>
        <v>0</v>
      </c>
      <c r="S82" s="1">
        <f>SUMIFS(Table19[Total Cost],Table19[Product Name],'Finished Products Inventory Sum'!O82)</f>
        <v>0</v>
      </c>
      <c r="T82" s="7"/>
      <c r="U82" s="1">
        <f>SUMIFS(Table19[Quantity Purchased],Table19[Product Name],'Finished Products Inventory Sum'!O82)</f>
        <v>0</v>
      </c>
      <c r="W82" s="1">
        <f>SUMIFS(Table19[Total Purchase
Cost],Table19[Product Name],'Finished Products Inventory Sum'!$O82)</f>
        <v>0</v>
      </c>
      <c r="X82" s="7"/>
      <c r="Y82" s="61">
        <f t="shared" si="38"/>
        <v>0</v>
      </c>
      <c r="AA82" s="61">
        <f t="shared" si="39"/>
        <v>0</v>
      </c>
      <c r="AB82" s="7"/>
      <c r="AC82" s="1">
        <f>SUMIFS(Table7[Quantity of 
Product Sold],Table7[Sale - Product Name],'Finished Products Inventory Sum'!$O82,Table7[Product Type2],'Finished Products Inventory Sum'!$AC$5)</f>
        <v>0</v>
      </c>
      <c r="AE82" s="1">
        <f>SUMIFS(Table7[Total Cost of
Goods Sold],Table7[Sale - Product Name],'Finished Products Inventory Sum'!$O82,Table7[Product Type2],'Finished Products Inventory Sum'!$AC$5)</f>
        <v>0</v>
      </c>
      <c r="AF82" s="7"/>
      <c r="AG82" s="1">
        <f>SUMIFS(Table17[Quantity2],Table17[Product Name],'Finished Products Inventory Sum'!$O82,Table17[Product Type2],'Finished Products Inventory Sum'!$AG$5)</f>
        <v>0</v>
      </c>
      <c r="AH82" t="str">
        <f t="shared" si="40"/>
        <v/>
      </c>
      <c r="AI82" s="1">
        <f>SUMIFS(Table17[Total out of Inventory],Table17[Product Name],'Finished Products Inventory Sum'!$O82,Table17[Product Type2],'Finished Products Inventory Sum'!$AG$5)</f>
        <v>0</v>
      </c>
      <c r="AJ82" s="7"/>
      <c r="AK82" s="1">
        <f>SUMIFS(Table7[Quantity
 Sold],Table7[Sale - Product Name],'Finished Products Inventory Sum'!$O82,Table7[Product Type2],'Finished Products Inventory Sum'!$AK$5)</f>
        <v>0</v>
      </c>
      <c r="AL82" t="str">
        <f t="shared" si="41"/>
        <v/>
      </c>
      <c r="AM82" s="1">
        <f>SUMIFS(Table7[Total 
Paid],Table7[Sale - Product Name],'Finished Products Inventory Sum'!$O82,Table7[Product Type2],'Finished Products Inventory Sum'!$AK$5)</f>
        <v>0</v>
      </c>
    </row>
    <row r="83" spans="2:39" x14ac:dyDescent="0.25">
      <c r="O83" s="50"/>
      <c r="P83" s="7"/>
      <c r="Q83" s="30">
        <f>SUMIFS(Table19[Quantity],Table19[Product Name],'Finished Products Inventory Sum'!$O83)</f>
        <v>0</v>
      </c>
      <c r="S83" s="1">
        <f>SUMIFS(Table19[Total Cost],Table19[Product Name],'Finished Products Inventory Sum'!O83)</f>
        <v>0</v>
      </c>
      <c r="T83" s="7"/>
      <c r="U83" s="1">
        <f>SUMIFS(Table19[Quantity Purchased],Table19[Product Name],'Finished Products Inventory Sum'!O83)</f>
        <v>0</v>
      </c>
      <c r="W83" s="1">
        <f>SUMIFS(Table19[Total Purchase
Cost],Table19[Product Name],'Finished Products Inventory Sum'!$O83)</f>
        <v>0</v>
      </c>
      <c r="X83" s="7"/>
      <c r="Y83" s="61">
        <f t="shared" si="38"/>
        <v>0</v>
      </c>
      <c r="AA83" s="61">
        <f t="shared" si="39"/>
        <v>0</v>
      </c>
      <c r="AB83" s="7"/>
      <c r="AC83" s="1">
        <f>SUMIFS(Table7[Quantity of 
Product Sold],Table7[Sale - Product Name],'Finished Products Inventory Sum'!$O83,Table7[Product Type2],'Finished Products Inventory Sum'!$AC$5)</f>
        <v>0</v>
      </c>
      <c r="AE83" s="1">
        <f>SUMIFS(Table7[Total Cost of
Goods Sold],Table7[Sale - Product Name],'Finished Products Inventory Sum'!$O83,Table7[Product Type2],'Finished Products Inventory Sum'!$AC$5)</f>
        <v>0</v>
      </c>
      <c r="AF83" s="7"/>
      <c r="AG83" s="1">
        <f>SUMIFS(Table17[Quantity2],Table17[Product Name],'Finished Products Inventory Sum'!$O83,Table17[Product Type2],'Finished Products Inventory Sum'!$AG$5)</f>
        <v>0</v>
      </c>
      <c r="AH83" t="str">
        <f t="shared" si="40"/>
        <v/>
      </c>
      <c r="AI83" s="1">
        <f>SUMIFS(Table17[Total out of Inventory],Table17[Product Name],'Finished Products Inventory Sum'!$O83,Table17[Product Type2],'Finished Products Inventory Sum'!$AG$5)</f>
        <v>0</v>
      </c>
      <c r="AJ83" s="7"/>
      <c r="AK83" s="1">
        <f>SUMIFS(Table7[Quantity
 Sold],Table7[Sale - Product Name],'Finished Products Inventory Sum'!$O83,Table7[Product Type2],'Finished Products Inventory Sum'!$AK$5)</f>
        <v>0</v>
      </c>
      <c r="AL83" t="str">
        <f t="shared" si="41"/>
        <v/>
      </c>
      <c r="AM83" s="1">
        <f>SUMIFS(Table7[Total 
Paid],Table7[Sale - Product Name],'Finished Products Inventory Sum'!$O83,Table7[Product Type2],'Finished Products Inventory Sum'!$AK$5)</f>
        <v>0</v>
      </c>
    </row>
    <row r="84" spans="2:39" x14ac:dyDescent="0.25">
      <c r="O84" s="50"/>
      <c r="P84" s="7"/>
      <c r="Q84" s="30">
        <f>SUMIFS(Table19[Quantity],Table19[Product Name],'Finished Products Inventory Sum'!$O84)</f>
        <v>0</v>
      </c>
      <c r="S84" s="1">
        <f>SUMIFS(Table19[Total Cost],Table19[Product Name],'Finished Products Inventory Sum'!O84)</f>
        <v>0</v>
      </c>
      <c r="T84" s="7"/>
      <c r="U84" s="1">
        <f>SUMIFS(Table19[Quantity Purchased],Table19[Product Name],'Finished Products Inventory Sum'!O84)</f>
        <v>0</v>
      </c>
      <c r="W84" s="1">
        <f>SUMIFS(Table19[Total Purchase
Cost],Table19[Product Name],'Finished Products Inventory Sum'!$O84)</f>
        <v>0</v>
      </c>
      <c r="X84" s="7"/>
      <c r="Y84" s="61">
        <f t="shared" si="38"/>
        <v>0</v>
      </c>
      <c r="AA84" s="61">
        <f t="shared" si="39"/>
        <v>0</v>
      </c>
      <c r="AB84" s="7"/>
      <c r="AC84" s="1">
        <f>SUMIFS(Table7[Quantity of 
Product Sold],Table7[Sale - Product Name],'Finished Products Inventory Sum'!$O84,Table7[Product Type2],'Finished Products Inventory Sum'!$AC$5)</f>
        <v>0</v>
      </c>
      <c r="AE84" s="1">
        <f>SUMIFS(Table7[Total Cost of
Goods Sold],Table7[Sale - Product Name],'Finished Products Inventory Sum'!$O84,Table7[Product Type2],'Finished Products Inventory Sum'!$AC$5)</f>
        <v>0</v>
      </c>
      <c r="AF84" s="7"/>
      <c r="AG84" s="1">
        <f>SUMIFS(Table17[Quantity2],Table17[Product Name],'Finished Products Inventory Sum'!$O84,Table17[Product Type2],'Finished Products Inventory Sum'!$AG$5)</f>
        <v>0</v>
      </c>
      <c r="AH84" t="str">
        <f t="shared" si="40"/>
        <v/>
      </c>
      <c r="AI84" s="1">
        <f>SUMIFS(Table17[Total out of Inventory],Table17[Product Name],'Finished Products Inventory Sum'!$O84,Table17[Product Type2],'Finished Products Inventory Sum'!$AG$5)</f>
        <v>0</v>
      </c>
      <c r="AJ84" s="7"/>
      <c r="AK84" s="1">
        <f>SUMIFS(Table7[Quantity
 Sold],Table7[Sale - Product Name],'Finished Products Inventory Sum'!$O84,Table7[Product Type2],'Finished Products Inventory Sum'!$AK$5)</f>
        <v>0</v>
      </c>
      <c r="AL84" t="str">
        <f t="shared" si="41"/>
        <v/>
      </c>
      <c r="AM84" s="1">
        <f>SUMIFS(Table7[Total 
Paid],Table7[Sale - Product Name],'Finished Products Inventory Sum'!$O84,Table7[Product Type2],'Finished Products Inventory Sum'!$AK$5)</f>
        <v>0</v>
      </c>
    </row>
    <row r="85" spans="2:39" x14ac:dyDescent="0.25">
      <c r="O85" s="50"/>
      <c r="P85" s="7"/>
      <c r="Q85" s="30">
        <f>SUMIFS(Table19[Quantity],Table19[Product Name],'Finished Products Inventory Sum'!$O85)</f>
        <v>0</v>
      </c>
      <c r="S85" s="1">
        <f>SUMIFS(Table19[Total Cost],Table19[Product Name],'Finished Products Inventory Sum'!O85)</f>
        <v>0</v>
      </c>
      <c r="T85" s="7"/>
      <c r="U85" s="1">
        <f>SUMIFS(Table19[Quantity Purchased],Table19[Product Name],'Finished Products Inventory Sum'!O85)</f>
        <v>0</v>
      </c>
      <c r="W85" s="1">
        <f>SUMIFS(Table19[Total Purchase
Cost],Table19[Product Name],'Finished Products Inventory Sum'!$O85)</f>
        <v>0</v>
      </c>
      <c r="X85" s="7"/>
      <c r="Y85" s="61">
        <f t="shared" si="38"/>
        <v>0</v>
      </c>
      <c r="AA85" s="61">
        <f t="shared" si="39"/>
        <v>0</v>
      </c>
      <c r="AB85" s="7"/>
      <c r="AC85" s="1">
        <f>SUMIFS(Table7[Quantity of 
Product Sold],Table7[Sale - Product Name],'Finished Products Inventory Sum'!$O85,Table7[Product Type2],'Finished Products Inventory Sum'!$AC$5)</f>
        <v>0</v>
      </c>
      <c r="AE85" s="1">
        <f>SUMIFS(Table7[Total Cost of
Goods Sold],Table7[Sale - Product Name],'Finished Products Inventory Sum'!$O85,Table7[Product Type2],'Finished Products Inventory Sum'!$AC$5)</f>
        <v>0</v>
      </c>
      <c r="AF85" s="7"/>
      <c r="AG85" s="1">
        <f>SUMIFS(Table17[Quantity2],Table17[Product Name],'Finished Products Inventory Sum'!$O85,Table17[Product Type2],'Finished Products Inventory Sum'!$AG$5)</f>
        <v>0</v>
      </c>
      <c r="AH85" t="str">
        <f t="shared" si="40"/>
        <v/>
      </c>
      <c r="AI85" s="1">
        <f>SUMIFS(Table17[Total out of Inventory],Table17[Product Name],'Finished Products Inventory Sum'!$O85,Table17[Product Type2],'Finished Products Inventory Sum'!$AG$5)</f>
        <v>0</v>
      </c>
      <c r="AJ85" s="7"/>
      <c r="AK85" s="1">
        <f>SUMIFS(Table7[Quantity
 Sold],Table7[Sale - Product Name],'Finished Products Inventory Sum'!$O85,Table7[Product Type2],'Finished Products Inventory Sum'!$AK$5)</f>
        <v>0</v>
      </c>
      <c r="AL85" t="str">
        <f t="shared" si="41"/>
        <v/>
      </c>
      <c r="AM85" s="1">
        <f>SUMIFS(Table7[Total 
Paid],Table7[Sale - Product Name],'Finished Products Inventory Sum'!$O85,Table7[Product Type2],'Finished Products Inventory Sum'!$AK$5)</f>
        <v>0</v>
      </c>
    </row>
    <row r="86" spans="2:39" x14ac:dyDescent="0.25">
      <c r="O86" s="50"/>
      <c r="P86" s="7"/>
      <c r="Q86" s="30">
        <f>SUMIFS(Table19[Quantity],Table19[Product Name],'Finished Products Inventory Sum'!$O86)</f>
        <v>0</v>
      </c>
      <c r="S86" s="1">
        <f>SUMIFS(Table19[Total Cost],Table19[Product Name],'Finished Products Inventory Sum'!O86)</f>
        <v>0</v>
      </c>
      <c r="T86" s="7"/>
      <c r="U86" s="1">
        <f>SUMIFS(Table19[Quantity Purchased],Table19[Product Name],'Finished Products Inventory Sum'!O86)</f>
        <v>0</v>
      </c>
      <c r="W86" s="1">
        <f>SUMIFS(Table19[Total Purchase
Cost],Table19[Product Name],'Finished Products Inventory Sum'!$O86)</f>
        <v>0</v>
      </c>
      <c r="X86" s="7"/>
      <c r="Y86" s="61">
        <f t="shared" si="38"/>
        <v>0</v>
      </c>
      <c r="AA86" s="61">
        <f t="shared" si="39"/>
        <v>0</v>
      </c>
      <c r="AB86" s="7"/>
      <c r="AC86" s="1">
        <f>SUMIFS(Table7[Quantity of 
Product Sold],Table7[Sale - Product Name],'Finished Products Inventory Sum'!$O86,Table7[Product Type2],'Finished Products Inventory Sum'!$AC$5)</f>
        <v>0</v>
      </c>
      <c r="AE86" s="1">
        <f>SUMIFS(Table7[Total Cost of
Goods Sold],Table7[Sale - Product Name],'Finished Products Inventory Sum'!$O86,Table7[Product Type2],'Finished Products Inventory Sum'!$AC$5)</f>
        <v>0</v>
      </c>
      <c r="AF86" s="7"/>
      <c r="AG86" s="1">
        <f>SUMIFS(Table17[Quantity2],Table17[Product Name],'Finished Products Inventory Sum'!$O86,Table17[Product Type2],'Finished Products Inventory Sum'!$AG$5)</f>
        <v>0</v>
      </c>
      <c r="AH86" t="str">
        <f t="shared" si="40"/>
        <v/>
      </c>
      <c r="AI86" s="1">
        <f>SUMIFS(Table17[Total out of Inventory],Table17[Product Name],'Finished Products Inventory Sum'!$O86,Table17[Product Type2],'Finished Products Inventory Sum'!$AG$5)</f>
        <v>0</v>
      </c>
      <c r="AJ86" s="7"/>
      <c r="AK86" s="1">
        <f>SUMIFS(Table7[Quantity
 Sold],Table7[Sale - Product Name],'Finished Products Inventory Sum'!$O86,Table7[Product Type2],'Finished Products Inventory Sum'!$AK$5)</f>
        <v>0</v>
      </c>
      <c r="AL86" t="str">
        <f t="shared" si="41"/>
        <v/>
      </c>
      <c r="AM86" s="1">
        <f>SUMIFS(Table7[Total 
Paid],Table7[Sale - Product Name],'Finished Products Inventory Sum'!$O86,Table7[Product Type2],'Finished Products Inventory Sum'!$AK$5)</f>
        <v>0</v>
      </c>
    </row>
    <row r="87" spans="2:39" x14ac:dyDescent="0.25">
      <c r="E87" s="4"/>
      <c r="O87" s="50"/>
      <c r="P87" s="7"/>
      <c r="Q87" s="30">
        <f>SUMIFS(Table19[Quantity],Table19[Product Name],'Finished Products Inventory Sum'!$O87)</f>
        <v>0</v>
      </c>
      <c r="S87" s="1">
        <f>SUMIFS(Table19[Total Cost],Table19[Product Name],'Finished Products Inventory Sum'!O87)</f>
        <v>0</v>
      </c>
      <c r="T87" s="7"/>
      <c r="U87" s="1">
        <f>SUMIFS(Table19[Quantity Purchased],Table19[Product Name],'Finished Products Inventory Sum'!O87)</f>
        <v>0</v>
      </c>
      <c r="W87" s="1">
        <f>SUMIFS(Table19[Total Purchase
Cost],Table19[Product Name],'Finished Products Inventory Sum'!$O87)</f>
        <v>0</v>
      </c>
      <c r="X87" s="7"/>
      <c r="Y87" s="61">
        <f t="shared" si="38"/>
        <v>0</v>
      </c>
      <c r="AA87" s="61">
        <f t="shared" si="39"/>
        <v>0</v>
      </c>
      <c r="AB87" s="7"/>
      <c r="AC87" s="1">
        <f>SUMIFS(Table7[Quantity of 
Product Sold],Table7[Sale - Product Name],'Finished Products Inventory Sum'!$O87,Table7[Product Type2],'Finished Products Inventory Sum'!$AC$5)</f>
        <v>0</v>
      </c>
      <c r="AE87" s="1">
        <f>SUMIFS(Table7[Total Cost of
Goods Sold],Table7[Sale - Product Name],'Finished Products Inventory Sum'!$O87,Table7[Product Type2],'Finished Products Inventory Sum'!$AC$5)</f>
        <v>0</v>
      </c>
      <c r="AF87" s="7"/>
      <c r="AG87" s="1">
        <f>SUMIFS(Table17[Quantity2],Table17[Product Name],'Finished Products Inventory Sum'!$O87,Table17[Product Type2],'Finished Products Inventory Sum'!$AG$5)</f>
        <v>0</v>
      </c>
      <c r="AH87" t="str">
        <f t="shared" si="40"/>
        <v/>
      </c>
      <c r="AI87" s="1">
        <f>SUMIFS(Table17[Total out of Inventory],Table17[Product Name],'Finished Products Inventory Sum'!$O87,Table17[Product Type2],'Finished Products Inventory Sum'!$AG$5)</f>
        <v>0</v>
      </c>
      <c r="AJ87" s="7"/>
      <c r="AK87" s="1">
        <f>SUMIFS(Table7[Quantity
 Sold],Table7[Sale - Product Name],'Finished Products Inventory Sum'!$O87,Table7[Product Type2],'Finished Products Inventory Sum'!$AK$5)</f>
        <v>0</v>
      </c>
      <c r="AL87" t="str">
        <f t="shared" si="41"/>
        <v/>
      </c>
      <c r="AM87" s="1">
        <f>SUMIFS(Table7[Total 
Paid],Table7[Sale - Product Name],'Finished Products Inventory Sum'!$O87,Table7[Product Type2],'Finished Products Inventory Sum'!$AK$5)</f>
        <v>0</v>
      </c>
    </row>
    <row r="88" spans="2:39" x14ac:dyDescent="0.25">
      <c r="E88" s="4"/>
      <c r="O88" s="50"/>
      <c r="P88" s="7"/>
      <c r="Q88" s="30">
        <f>SUMIFS(Table19[Quantity],Table19[Product Name],'Finished Products Inventory Sum'!$O88)</f>
        <v>0</v>
      </c>
      <c r="S88" s="1">
        <f>SUMIFS(Table19[Total Cost],Table19[Product Name],'Finished Products Inventory Sum'!O88)</f>
        <v>0</v>
      </c>
      <c r="T88" s="7"/>
      <c r="U88" s="1">
        <f>SUMIFS(Table19[Quantity Purchased],Table19[Product Name],'Finished Products Inventory Sum'!O88)</f>
        <v>0</v>
      </c>
      <c r="W88" s="1">
        <f>SUMIFS(Table19[Total Purchase
Cost],Table19[Product Name],'Finished Products Inventory Sum'!$O88)</f>
        <v>0</v>
      </c>
      <c r="X88" s="7"/>
      <c r="Y88" s="61">
        <f t="shared" si="38"/>
        <v>0</v>
      </c>
      <c r="AA88" s="61">
        <f t="shared" si="39"/>
        <v>0</v>
      </c>
      <c r="AB88" s="7"/>
      <c r="AC88" s="1">
        <f>SUMIFS(Table7[Quantity of 
Product Sold],Table7[Sale - Product Name],'Finished Products Inventory Sum'!$O88,Table7[Product Type2],'Finished Products Inventory Sum'!$AC$5)</f>
        <v>0</v>
      </c>
      <c r="AE88" s="1">
        <f>SUMIFS(Table7[Total Cost of
Goods Sold],Table7[Sale - Product Name],'Finished Products Inventory Sum'!$O88,Table7[Product Type2],'Finished Products Inventory Sum'!$AC$5)</f>
        <v>0</v>
      </c>
      <c r="AF88" s="7"/>
      <c r="AG88" s="1">
        <f>SUMIFS(Table17[Quantity2],Table17[Product Name],'Finished Products Inventory Sum'!$O88,Table17[Product Type2],'Finished Products Inventory Sum'!$AG$5)</f>
        <v>0</v>
      </c>
      <c r="AH88" t="str">
        <f t="shared" si="40"/>
        <v/>
      </c>
      <c r="AI88" s="1">
        <f>SUMIFS(Table17[Total out of Inventory],Table17[Product Name],'Finished Products Inventory Sum'!$O88,Table17[Product Type2],'Finished Products Inventory Sum'!$AG$5)</f>
        <v>0</v>
      </c>
      <c r="AJ88" s="7"/>
      <c r="AK88" s="1">
        <f>SUMIFS(Table7[Quantity
 Sold],Table7[Sale - Product Name],'Finished Products Inventory Sum'!$O88,Table7[Product Type2],'Finished Products Inventory Sum'!$AK$5)</f>
        <v>0</v>
      </c>
      <c r="AL88" t="str">
        <f t="shared" si="41"/>
        <v/>
      </c>
      <c r="AM88" s="1">
        <f>SUMIFS(Table7[Total 
Paid],Table7[Sale - Product Name],'Finished Products Inventory Sum'!$O88,Table7[Product Type2],'Finished Products Inventory Sum'!$AK$5)</f>
        <v>0</v>
      </c>
    </row>
    <row r="89" spans="2:39" x14ac:dyDescent="0.25">
      <c r="E89" s="4"/>
      <c r="O89" s="50"/>
      <c r="P89" s="7"/>
      <c r="Q89" s="30">
        <f>SUMIFS(Table19[Quantity],Table19[Product Name],'Finished Products Inventory Sum'!$O89)</f>
        <v>0</v>
      </c>
      <c r="S89" s="1">
        <f>SUMIFS(Table19[Total Cost],Table19[Product Name],'Finished Products Inventory Sum'!O89)</f>
        <v>0</v>
      </c>
      <c r="T89" s="7"/>
      <c r="U89" s="1">
        <f>SUMIFS(Table19[Quantity Purchased],Table19[Product Name],'Finished Products Inventory Sum'!O89)</f>
        <v>0</v>
      </c>
      <c r="W89" s="1">
        <f>SUMIFS(Table19[Total Purchase
Cost],Table19[Product Name],'Finished Products Inventory Sum'!$O89)</f>
        <v>0</v>
      </c>
      <c r="X89" s="7"/>
      <c r="Y89" s="61">
        <f t="shared" si="38"/>
        <v>0</v>
      </c>
      <c r="AA89" s="61">
        <f t="shared" si="39"/>
        <v>0</v>
      </c>
      <c r="AB89" s="7"/>
      <c r="AC89" s="1">
        <f>SUMIFS(Table7[Quantity of 
Product Sold],Table7[Sale - Product Name],'Finished Products Inventory Sum'!$O89,Table7[Product Type2],'Finished Products Inventory Sum'!$AC$5)</f>
        <v>0</v>
      </c>
      <c r="AE89" s="1">
        <f>SUMIFS(Table7[Total Cost of
Goods Sold],Table7[Sale - Product Name],'Finished Products Inventory Sum'!$O89,Table7[Product Type2],'Finished Products Inventory Sum'!$AC$5)</f>
        <v>0</v>
      </c>
      <c r="AF89" s="7"/>
      <c r="AG89" s="1">
        <f>SUMIFS(Table17[Quantity2],Table17[Product Name],'Finished Products Inventory Sum'!$O89,Table17[Product Type2],'Finished Products Inventory Sum'!$AG$5)</f>
        <v>0</v>
      </c>
      <c r="AH89" t="str">
        <f t="shared" si="40"/>
        <v/>
      </c>
      <c r="AI89" s="1">
        <f>SUMIFS(Table17[Total out of Inventory],Table17[Product Name],'Finished Products Inventory Sum'!$O89,Table17[Product Type2],'Finished Products Inventory Sum'!$AG$5)</f>
        <v>0</v>
      </c>
      <c r="AJ89" s="7"/>
      <c r="AK89" s="1">
        <f>SUMIFS(Table7[Quantity
 Sold],Table7[Sale - Product Name],'Finished Products Inventory Sum'!$O89,Table7[Product Type2],'Finished Products Inventory Sum'!$AK$5)</f>
        <v>0</v>
      </c>
      <c r="AL89" t="str">
        <f t="shared" si="41"/>
        <v/>
      </c>
      <c r="AM89" s="1">
        <f>SUMIFS(Table7[Total 
Paid],Table7[Sale - Product Name],'Finished Products Inventory Sum'!$O89,Table7[Product Type2],'Finished Products Inventory Sum'!$AK$5)</f>
        <v>0</v>
      </c>
    </row>
    <row r="90" spans="2:39" x14ac:dyDescent="0.25">
      <c r="O90" s="50"/>
      <c r="P90" s="7"/>
      <c r="Q90" s="30">
        <f>SUMIFS(Table19[Quantity],Table19[Product Name],'Finished Products Inventory Sum'!$O90)</f>
        <v>0</v>
      </c>
      <c r="S90" s="1">
        <f>SUMIFS(Table19[Total Cost],Table19[Product Name],'Finished Products Inventory Sum'!O90)</f>
        <v>0</v>
      </c>
      <c r="T90" s="7"/>
      <c r="U90" s="1">
        <f>SUMIFS(Table19[Quantity Purchased],Table19[Product Name],'Finished Products Inventory Sum'!O90)</f>
        <v>0</v>
      </c>
      <c r="W90" s="1">
        <f>SUMIFS(Table19[Total Purchase
Cost],Table19[Product Name],'Finished Products Inventory Sum'!$O90)</f>
        <v>0</v>
      </c>
      <c r="X90" s="7"/>
      <c r="Y90" s="61">
        <f t="shared" si="38"/>
        <v>0</v>
      </c>
      <c r="AA90" s="61">
        <f t="shared" si="39"/>
        <v>0</v>
      </c>
      <c r="AB90" s="7"/>
      <c r="AC90" s="1">
        <f>SUMIFS(Table7[Quantity of 
Product Sold],Table7[Sale - Product Name],'Finished Products Inventory Sum'!$O90,Table7[Product Type2],'Finished Products Inventory Sum'!$AC$5)</f>
        <v>0</v>
      </c>
      <c r="AE90" s="1">
        <f>SUMIFS(Table7[Total Cost of
Goods Sold],Table7[Sale - Product Name],'Finished Products Inventory Sum'!$O90,Table7[Product Type2],'Finished Products Inventory Sum'!$AC$5)</f>
        <v>0</v>
      </c>
      <c r="AF90" s="7"/>
      <c r="AG90" s="1">
        <f>SUMIFS(Table17[Quantity2],Table17[Product Name],'Finished Products Inventory Sum'!$O90,Table17[Product Type2],'Finished Products Inventory Sum'!$AG$5)</f>
        <v>0</v>
      </c>
      <c r="AH90" t="str">
        <f t="shared" si="40"/>
        <v/>
      </c>
      <c r="AI90" s="1">
        <f>SUMIFS(Table17[Total out of Inventory],Table17[Product Name],'Finished Products Inventory Sum'!$O90,Table17[Product Type2],'Finished Products Inventory Sum'!$AG$5)</f>
        <v>0</v>
      </c>
      <c r="AJ90" s="7"/>
      <c r="AK90" s="1">
        <f>SUMIFS(Table7[Quantity
 Sold],Table7[Sale - Product Name],'Finished Products Inventory Sum'!$O90,Table7[Product Type2],'Finished Products Inventory Sum'!$AK$5)</f>
        <v>0</v>
      </c>
      <c r="AL90" t="str">
        <f t="shared" si="41"/>
        <v/>
      </c>
      <c r="AM90" s="1">
        <f>SUMIFS(Table7[Total 
Paid],Table7[Sale - Product Name],'Finished Products Inventory Sum'!$O90,Table7[Product Type2],'Finished Products Inventory Sum'!$AK$5)</f>
        <v>0</v>
      </c>
    </row>
    <row r="91" spans="2:39" x14ac:dyDescent="0.25">
      <c r="O91" s="50"/>
      <c r="P91" s="7"/>
      <c r="Q91" s="30">
        <f>SUMIFS(Table19[Quantity],Table19[Product Name],'Finished Products Inventory Sum'!$O91)</f>
        <v>0</v>
      </c>
      <c r="S91" s="1">
        <f>SUMIFS(Table19[Total Cost],Table19[Product Name],'Finished Products Inventory Sum'!O91)</f>
        <v>0</v>
      </c>
      <c r="T91" s="7"/>
      <c r="U91" s="1">
        <f>SUMIFS(Table19[Quantity Purchased],Table19[Product Name],'Finished Products Inventory Sum'!O91)</f>
        <v>0</v>
      </c>
      <c r="W91" s="1">
        <f>SUMIFS(Table19[Total Purchase
Cost],Table19[Product Name],'Finished Products Inventory Sum'!$O91)</f>
        <v>0</v>
      </c>
      <c r="X91" s="7"/>
      <c r="Y91" s="61">
        <f t="shared" si="38"/>
        <v>0</v>
      </c>
      <c r="AA91" s="61">
        <f t="shared" si="39"/>
        <v>0</v>
      </c>
      <c r="AB91" s="7"/>
      <c r="AC91" s="1">
        <f>SUMIFS(Table7[Quantity of 
Product Sold],Table7[Sale - Product Name],'Finished Products Inventory Sum'!$O91,Table7[Product Type2],'Finished Products Inventory Sum'!$AC$5)</f>
        <v>0</v>
      </c>
      <c r="AE91" s="1">
        <f>SUMIFS(Table7[Total Cost of
Goods Sold],Table7[Sale - Product Name],'Finished Products Inventory Sum'!$O91,Table7[Product Type2],'Finished Products Inventory Sum'!$AC$5)</f>
        <v>0</v>
      </c>
      <c r="AF91" s="7"/>
      <c r="AG91" s="1">
        <f>SUMIFS(Table17[Quantity2],Table17[Product Name],'Finished Products Inventory Sum'!$O91,Table17[Product Type2],'Finished Products Inventory Sum'!$AG$5)</f>
        <v>0</v>
      </c>
      <c r="AH91" t="str">
        <f t="shared" si="40"/>
        <v/>
      </c>
      <c r="AI91" s="1">
        <f>SUMIFS(Table17[Total out of Inventory],Table17[Product Name],'Finished Products Inventory Sum'!$O91,Table17[Product Type2],'Finished Products Inventory Sum'!$AG$5)</f>
        <v>0</v>
      </c>
      <c r="AJ91" s="7"/>
      <c r="AK91" s="1">
        <f>SUMIFS(Table7[Quantity
 Sold],Table7[Sale - Product Name],'Finished Products Inventory Sum'!$O91,Table7[Product Type2],'Finished Products Inventory Sum'!$AK$5)</f>
        <v>0</v>
      </c>
      <c r="AL91" t="str">
        <f t="shared" si="41"/>
        <v/>
      </c>
      <c r="AM91" s="1">
        <f>SUMIFS(Table7[Total 
Paid],Table7[Sale - Product Name],'Finished Products Inventory Sum'!$O91,Table7[Product Type2],'Finished Products Inventory Sum'!$AK$5)</f>
        <v>0</v>
      </c>
    </row>
    <row r="92" spans="2:39" x14ac:dyDescent="0.25">
      <c r="B92" s="53" t="s">
        <v>284</v>
      </c>
      <c r="O92" s="50"/>
      <c r="P92" s="7"/>
      <c r="Q92" s="30">
        <f>SUMIFS(Table19[Quantity],Table19[Product Name],'Finished Products Inventory Sum'!$O92)</f>
        <v>0</v>
      </c>
      <c r="S92" s="1">
        <f>SUMIFS(Table19[Total Cost],Table19[Product Name],'Finished Products Inventory Sum'!O92)</f>
        <v>0</v>
      </c>
      <c r="T92" s="7"/>
      <c r="U92" s="1">
        <f>SUMIFS(Table19[Quantity Purchased],Table19[Product Name],'Finished Products Inventory Sum'!O92)</f>
        <v>0</v>
      </c>
      <c r="W92" s="1">
        <f>SUMIFS(Table19[Total Purchase
Cost],Table19[Product Name],'Finished Products Inventory Sum'!$O92)</f>
        <v>0</v>
      </c>
      <c r="X92" s="7"/>
      <c r="Y92" s="61">
        <f t="shared" si="38"/>
        <v>0</v>
      </c>
      <c r="AA92" s="61">
        <f t="shared" si="39"/>
        <v>0</v>
      </c>
      <c r="AB92" s="7"/>
      <c r="AC92" s="1">
        <f>SUMIFS(Table7[Quantity of 
Product Sold],Table7[Sale - Product Name],'Finished Products Inventory Sum'!$O92,Table7[Product Type2],'Finished Products Inventory Sum'!$AC$5)</f>
        <v>0</v>
      </c>
      <c r="AE92" s="1">
        <f>SUMIFS(Table7[Total Cost of
Goods Sold],Table7[Sale - Product Name],'Finished Products Inventory Sum'!$O92,Table7[Product Type2],'Finished Products Inventory Sum'!$AC$5)</f>
        <v>0</v>
      </c>
      <c r="AF92" s="7"/>
      <c r="AG92" s="1">
        <f>SUMIFS(Table17[Quantity2],Table17[Product Name],'Finished Products Inventory Sum'!$O92,Table17[Product Type2],'Finished Products Inventory Sum'!$AG$5)</f>
        <v>0</v>
      </c>
      <c r="AH92" t="str">
        <f t="shared" si="40"/>
        <v/>
      </c>
      <c r="AI92" s="1">
        <f>SUMIFS(Table17[Total out of Inventory],Table17[Product Name],'Finished Products Inventory Sum'!$O92,Table17[Product Type2],'Finished Products Inventory Sum'!$AG$5)</f>
        <v>0</v>
      </c>
      <c r="AJ92" s="7"/>
      <c r="AK92" s="1">
        <f>SUMIFS(Table7[Quantity
 Sold],Table7[Sale - Product Name],'Finished Products Inventory Sum'!$O92,Table7[Product Type2],'Finished Products Inventory Sum'!$AK$5)</f>
        <v>0</v>
      </c>
      <c r="AL92" t="str">
        <f t="shared" si="41"/>
        <v/>
      </c>
      <c r="AM92" s="1">
        <f>SUMIFS(Table7[Total 
Paid],Table7[Sale - Product Name],'Finished Products Inventory Sum'!$O92,Table7[Product Type2],'Finished Products Inventory Sum'!$AK$5)</f>
        <v>0</v>
      </c>
    </row>
    <row r="93" spans="2:39" x14ac:dyDescent="0.25">
      <c r="O93" s="50"/>
      <c r="P93" s="7"/>
      <c r="Q93" s="30">
        <f>SUMIFS(Table19[Quantity],Table19[Product Name],'Finished Products Inventory Sum'!$O93)</f>
        <v>0</v>
      </c>
      <c r="S93" s="1">
        <f>SUMIFS(Table19[Total Cost],Table19[Product Name],'Finished Products Inventory Sum'!O93)</f>
        <v>0</v>
      </c>
      <c r="T93" s="7"/>
      <c r="U93" s="1">
        <f>SUMIFS(Table19[Quantity Purchased],Table19[Product Name],'Finished Products Inventory Sum'!O93)</f>
        <v>0</v>
      </c>
      <c r="W93" s="1">
        <f>SUMIFS(Table19[Total Purchase
Cost],Table19[Product Name],'Finished Products Inventory Sum'!$O93)</f>
        <v>0</v>
      </c>
      <c r="X93" s="7"/>
      <c r="Y93" s="61">
        <f t="shared" si="38"/>
        <v>0</v>
      </c>
      <c r="AA93" s="61">
        <f t="shared" si="39"/>
        <v>0</v>
      </c>
      <c r="AB93" s="7"/>
      <c r="AC93" s="1">
        <f>SUMIFS(Table7[Quantity of 
Product Sold],Table7[Sale - Product Name],'Finished Products Inventory Sum'!$O93,Table7[Product Type2],'Finished Products Inventory Sum'!$AC$5)</f>
        <v>0</v>
      </c>
      <c r="AE93" s="1">
        <f>SUMIFS(Table7[Total Cost of
Goods Sold],Table7[Sale - Product Name],'Finished Products Inventory Sum'!$O93,Table7[Product Type2],'Finished Products Inventory Sum'!$AC$5)</f>
        <v>0</v>
      </c>
      <c r="AF93" s="7"/>
      <c r="AG93" s="1">
        <f>SUMIFS(Table17[Quantity2],Table17[Product Name],'Finished Products Inventory Sum'!$O93,Table17[Product Type2],'Finished Products Inventory Sum'!$AG$5)</f>
        <v>0</v>
      </c>
      <c r="AH93" t="str">
        <f t="shared" si="40"/>
        <v/>
      </c>
      <c r="AI93" s="1">
        <f>SUMIFS(Table17[Total out of Inventory],Table17[Product Name],'Finished Products Inventory Sum'!$O93,Table17[Product Type2],'Finished Products Inventory Sum'!$AG$5)</f>
        <v>0</v>
      </c>
      <c r="AJ93" s="7"/>
      <c r="AK93" s="1">
        <f>SUMIFS(Table7[Quantity
 Sold],Table7[Sale - Product Name],'Finished Products Inventory Sum'!$O93,Table7[Product Type2],'Finished Products Inventory Sum'!$AK$5)</f>
        <v>0</v>
      </c>
      <c r="AL93" t="str">
        <f t="shared" si="41"/>
        <v/>
      </c>
      <c r="AM93" s="1">
        <f>SUMIFS(Table7[Total 
Paid],Table7[Sale - Product Name],'Finished Products Inventory Sum'!$O93,Table7[Product Type2],'Finished Products Inventory Sum'!$AK$5)</f>
        <v>0</v>
      </c>
    </row>
    <row r="94" spans="2:39" x14ac:dyDescent="0.25">
      <c r="O94" s="50"/>
      <c r="P94" s="7"/>
      <c r="Q94" s="30">
        <f>SUMIFS(Table19[Quantity],Table19[Product Name],'Finished Products Inventory Sum'!$O94)</f>
        <v>0</v>
      </c>
      <c r="S94" s="1">
        <f>SUMIFS(Table19[Total Cost],Table19[Product Name],'Finished Products Inventory Sum'!O94)</f>
        <v>0</v>
      </c>
      <c r="T94" s="7"/>
      <c r="U94" s="1">
        <f>SUMIFS(Table19[Quantity Purchased],Table19[Product Name],'Finished Products Inventory Sum'!O94)</f>
        <v>0</v>
      </c>
      <c r="W94" s="1">
        <f>SUMIFS(Table19[Total Purchase
Cost],Table19[Product Name],'Finished Products Inventory Sum'!$O94)</f>
        <v>0</v>
      </c>
      <c r="X94" s="7"/>
      <c r="Y94" s="61">
        <f t="shared" si="38"/>
        <v>0</v>
      </c>
      <c r="AA94" s="61">
        <f t="shared" si="39"/>
        <v>0</v>
      </c>
      <c r="AB94" s="7"/>
      <c r="AC94" s="1">
        <f>SUMIFS(Table7[Quantity of 
Product Sold],Table7[Sale - Product Name],'Finished Products Inventory Sum'!$O94,Table7[Product Type2],'Finished Products Inventory Sum'!$AC$5)</f>
        <v>0</v>
      </c>
      <c r="AE94" s="1">
        <f>SUMIFS(Table7[Total Cost of
Goods Sold],Table7[Sale - Product Name],'Finished Products Inventory Sum'!$O94,Table7[Product Type2],'Finished Products Inventory Sum'!$AC$5)</f>
        <v>0</v>
      </c>
      <c r="AF94" s="7"/>
      <c r="AG94" s="1">
        <f>SUMIFS(Table17[Quantity2],Table17[Product Name],'Finished Products Inventory Sum'!$O94,Table17[Product Type2],'Finished Products Inventory Sum'!$AG$5)</f>
        <v>0</v>
      </c>
      <c r="AH94" t="str">
        <f t="shared" si="40"/>
        <v/>
      </c>
      <c r="AI94" s="1">
        <f>SUMIFS(Table17[Total out of Inventory],Table17[Product Name],'Finished Products Inventory Sum'!$O94,Table17[Product Type2],'Finished Products Inventory Sum'!$AG$5)</f>
        <v>0</v>
      </c>
      <c r="AJ94" s="7"/>
      <c r="AK94" s="1">
        <f>SUMIFS(Table7[Quantity
 Sold],Table7[Sale - Product Name],'Finished Products Inventory Sum'!$O94,Table7[Product Type2],'Finished Products Inventory Sum'!$AK$5)</f>
        <v>0</v>
      </c>
      <c r="AL94" t="str">
        <f t="shared" si="41"/>
        <v/>
      </c>
      <c r="AM94" s="1">
        <f>SUMIFS(Table7[Total 
Paid],Table7[Sale - Product Name],'Finished Products Inventory Sum'!$O94,Table7[Product Type2],'Finished Products Inventory Sum'!$AK$5)</f>
        <v>0</v>
      </c>
    </row>
    <row r="95" spans="2:39" x14ac:dyDescent="0.25">
      <c r="O95" s="50"/>
      <c r="P95" s="7"/>
      <c r="Q95" s="30">
        <f>SUMIFS(Table19[Quantity],Table19[Product Name],'Finished Products Inventory Sum'!$O95)</f>
        <v>0</v>
      </c>
      <c r="S95" s="1">
        <f>SUMIFS(Table19[Total Cost],Table19[Product Name],'Finished Products Inventory Sum'!O95)</f>
        <v>0</v>
      </c>
      <c r="T95" s="7"/>
      <c r="U95" s="1">
        <f>SUMIFS(Table19[Quantity Purchased],Table19[Product Name],'Finished Products Inventory Sum'!O95)</f>
        <v>0</v>
      </c>
      <c r="W95" s="1">
        <f>SUMIFS(Table19[Total Purchase
Cost],Table19[Product Name],'Finished Products Inventory Sum'!$O95)</f>
        <v>0</v>
      </c>
      <c r="X95" s="7"/>
      <c r="Y95" s="61">
        <f t="shared" si="38"/>
        <v>0</v>
      </c>
      <c r="AA95" s="61">
        <f t="shared" si="39"/>
        <v>0</v>
      </c>
      <c r="AB95" s="7"/>
      <c r="AC95" s="1">
        <f>SUMIFS(Table7[Quantity of 
Product Sold],Table7[Sale - Product Name],'Finished Products Inventory Sum'!$O95,Table7[Product Type2],'Finished Products Inventory Sum'!$AC$5)</f>
        <v>0</v>
      </c>
      <c r="AE95" s="1">
        <f>SUMIFS(Table7[Total Cost of
Goods Sold],Table7[Sale - Product Name],'Finished Products Inventory Sum'!$O95,Table7[Product Type2],'Finished Products Inventory Sum'!$AC$5)</f>
        <v>0</v>
      </c>
      <c r="AF95" s="7"/>
      <c r="AG95" s="1">
        <f>SUMIFS(Table17[Quantity2],Table17[Product Name],'Finished Products Inventory Sum'!$O95,Table17[Product Type2],'Finished Products Inventory Sum'!$AG$5)</f>
        <v>0</v>
      </c>
      <c r="AH95" t="str">
        <f t="shared" si="40"/>
        <v/>
      </c>
      <c r="AI95" s="1">
        <f>SUMIFS(Table17[Total out of Inventory],Table17[Product Name],'Finished Products Inventory Sum'!$O95,Table17[Product Type2],'Finished Products Inventory Sum'!$AG$5)</f>
        <v>0</v>
      </c>
      <c r="AJ95" s="7"/>
      <c r="AK95" s="1">
        <f>SUMIFS(Table7[Quantity
 Sold],Table7[Sale - Product Name],'Finished Products Inventory Sum'!$O95,Table7[Product Type2],'Finished Products Inventory Sum'!$AK$5)</f>
        <v>0</v>
      </c>
      <c r="AL95" t="str">
        <f t="shared" si="41"/>
        <v/>
      </c>
      <c r="AM95" s="1">
        <f>SUMIFS(Table7[Total 
Paid],Table7[Sale - Product Name],'Finished Products Inventory Sum'!$O95,Table7[Product Type2],'Finished Products Inventory Sum'!$AK$5)</f>
        <v>0</v>
      </c>
    </row>
    <row r="96" spans="2:39" x14ac:dyDescent="0.25">
      <c r="O96" s="50"/>
      <c r="P96" s="7"/>
      <c r="Q96" s="30">
        <f>SUMIFS(Table19[Quantity],Table19[Product Name],'Finished Products Inventory Sum'!$O96)</f>
        <v>0</v>
      </c>
      <c r="S96" s="1">
        <f>SUMIFS(Table19[Total Cost],Table19[Product Name],'Finished Products Inventory Sum'!O96)</f>
        <v>0</v>
      </c>
      <c r="T96" s="7"/>
      <c r="U96" s="1">
        <f>SUMIFS(Table19[Quantity Purchased],Table19[Product Name],'Finished Products Inventory Sum'!O96)</f>
        <v>0</v>
      </c>
      <c r="W96" s="1">
        <f>SUMIFS(Table19[Total Purchase
Cost],Table19[Product Name],'Finished Products Inventory Sum'!$O96)</f>
        <v>0</v>
      </c>
      <c r="X96" s="7"/>
      <c r="Y96" s="61">
        <f t="shared" si="38"/>
        <v>0</v>
      </c>
      <c r="AA96" s="61">
        <f t="shared" si="39"/>
        <v>0</v>
      </c>
      <c r="AB96" s="7"/>
      <c r="AC96" s="1">
        <f>SUMIFS(Table7[Quantity of 
Product Sold],Table7[Sale - Product Name],'Finished Products Inventory Sum'!$O96,Table7[Product Type2],'Finished Products Inventory Sum'!$AC$5)</f>
        <v>0</v>
      </c>
      <c r="AE96" s="1">
        <f>SUMIFS(Table7[Total Cost of
Goods Sold],Table7[Sale - Product Name],'Finished Products Inventory Sum'!$O96,Table7[Product Type2],'Finished Products Inventory Sum'!$AC$5)</f>
        <v>0</v>
      </c>
      <c r="AF96" s="7"/>
      <c r="AG96" s="1">
        <f>SUMIFS(Table17[Quantity2],Table17[Product Name],'Finished Products Inventory Sum'!$O96,Table17[Product Type2],'Finished Products Inventory Sum'!$AG$5)</f>
        <v>0</v>
      </c>
      <c r="AH96" t="str">
        <f t="shared" si="40"/>
        <v/>
      </c>
      <c r="AI96" s="1">
        <f>SUMIFS(Table17[Total out of Inventory],Table17[Product Name],'Finished Products Inventory Sum'!$O96,Table17[Product Type2],'Finished Products Inventory Sum'!$AG$5)</f>
        <v>0</v>
      </c>
      <c r="AJ96" s="7"/>
      <c r="AK96" s="1">
        <f>SUMIFS(Table7[Quantity
 Sold],Table7[Sale - Product Name],'Finished Products Inventory Sum'!$O96,Table7[Product Type2],'Finished Products Inventory Sum'!$AK$5)</f>
        <v>0</v>
      </c>
      <c r="AL96" t="str">
        <f t="shared" si="41"/>
        <v/>
      </c>
      <c r="AM96" s="1">
        <f>SUMIFS(Table7[Total 
Paid],Table7[Sale - Product Name],'Finished Products Inventory Sum'!$O96,Table7[Product Type2],'Finished Products Inventory Sum'!$AK$5)</f>
        <v>0</v>
      </c>
    </row>
    <row r="97" spans="7:39" x14ac:dyDescent="0.25">
      <c r="O97" s="50"/>
      <c r="P97" s="7"/>
      <c r="Q97" s="30">
        <f>SUMIFS(Table19[Quantity],Table19[Product Name],'Finished Products Inventory Sum'!$O97)</f>
        <v>0</v>
      </c>
      <c r="S97" s="1">
        <f>SUMIFS(Table19[Total Cost],Table19[Product Name],'Finished Products Inventory Sum'!O97)</f>
        <v>0</v>
      </c>
      <c r="T97" s="7"/>
      <c r="U97" s="1">
        <f>SUMIFS(Table19[Quantity Purchased],Table19[Product Name],'Finished Products Inventory Sum'!O97)</f>
        <v>0</v>
      </c>
      <c r="W97" s="1">
        <f>SUMIFS(Table19[Total Purchase
Cost],Table19[Product Name],'Finished Products Inventory Sum'!$O97)</f>
        <v>0</v>
      </c>
      <c r="X97" s="7"/>
      <c r="Y97" s="61">
        <f t="shared" si="38"/>
        <v>0</v>
      </c>
      <c r="AA97" s="61">
        <f t="shared" si="39"/>
        <v>0</v>
      </c>
      <c r="AB97" s="7"/>
      <c r="AC97" s="1">
        <f>SUMIFS(Table7[Quantity of 
Product Sold],Table7[Sale - Product Name],'Finished Products Inventory Sum'!$O97,Table7[Product Type2],'Finished Products Inventory Sum'!$AC$5)</f>
        <v>0</v>
      </c>
      <c r="AE97" s="1">
        <f>SUMIFS(Table7[Total Cost of
Goods Sold],Table7[Sale - Product Name],'Finished Products Inventory Sum'!$O97,Table7[Product Type2],'Finished Products Inventory Sum'!$AC$5)</f>
        <v>0</v>
      </c>
      <c r="AF97" s="7"/>
      <c r="AG97" s="1">
        <f>SUMIFS(Table17[Quantity2],Table17[Product Name],'Finished Products Inventory Sum'!$O97,Table17[Product Type2],'Finished Products Inventory Sum'!$AG$5)</f>
        <v>0</v>
      </c>
      <c r="AH97" t="str">
        <f t="shared" si="40"/>
        <v/>
      </c>
      <c r="AI97" s="1">
        <f>SUMIFS(Table17[Total out of Inventory],Table17[Product Name],'Finished Products Inventory Sum'!$O97,Table17[Product Type2],'Finished Products Inventory Sum'!$AG$5)</f>
        <v>0</v>
      </c>
      <c r="AJ97" s="7"/>
      <c r="AK97" s="1">
        <f>SUMIFS(Table7[Quantity
 Sold],Table7[Sale - Product Name],'Finished Products Inventory Sum'!$O97,Table7[Product Type2],'Finished Products Inventory Sum'!$AK$5)</f>
        <v>0</v>
      </c>
      <c r="AL97" t="str">
        <f t="shared" si="41"/>
        <v/>
      </c>
      <c r="AM97" s="1">
        <f>SUMIFS(Table7[Total 
Paid],Table7[Sale - Product Name],'Finished Products Inventory Sum'!$O97,Table7[Product Type2],'Finished Products Inventory Sum'!$AK$5)</f>
        <v>0</v>
      </c>
    </row>
    <row r="98" spans="7:39" x14ac:dyDescent="0.25">
      <c r="O98" s="50"/>
      <c r="P98" s="7"/>
      <c r="Q98" s="30">
        <f>SUMIFS(Table19[Quantity],Table19[Product Name],'Finished Products Inventory Sum'!$O98)</f>
        <v>0</v>
      </c>
      <c r="S98" s="1">
        <f>SUMIFS(Table19[Total Cost],Table19[Product Name],'Finished Products Inventory Sum'!O98)</f>
        <v>0</v>
      </c>
      <c r="T98" s="7"/>
      <c r="U98" s="1">
        <f>SUMIFS(Table19[Quantity Purchased],Table19[Product Name],'Finished Products Inventory Sum'!O98)</f>
        <v>0</v>
      </c>
      <c r="W98" s="1">
        <f>SUMIFS(Table19[Total Purchase
Cost],Table19[Product Name],'Finished Products Inventory Sum'!$O98)</f>
        <v>0</v>
      </c>
      <c r="X98" s="7"/>
      <c r="Y98" s="61">
        <f t="shared" si="38"/>
        <v>0</v>
      </c>
      <c r="AA98" s="61">
        <f t="shared" si="39"/>
        <v>0</v>
      </c>
      <c r="AB98" s="7"/>
      <c r="AC98" s="1">
        <f>SUMIFS(Table7[Quantity of 
Product Sold],Table7[Sale - Product Name],'Finished Products Inventory Sum'!$O98,Table7[Product Type2],'Finished Products Inventory Sum'!$AC$5)</f>
        <v>0</v>
      </c>
      <c r="AE98" s="1">
        <f>SUMIFS(Table7[Total Cost of
Goods Sold],Table7[Sale - Product Name],'Finished Products Inventory Sum'!$O98,Table7[Product Type2],'Finished Products Inventory Sum'!$AC$5)</f>
        <v>0</v>
      </c>
      <c r="AF98" s="7"/>
      <c r="AG98" s="1">
        <f>SUMIFS(Table17[Quantity2],Table17[Product Name],'Finished Products Inventory Sum'!$O98,Table17[Product Type2],'Finished Products Inventory Sum'!$AG$5)</f>
        <v>0</v>
      </c>
      <c r="AH98" t="str">
        <f t="shared" si="40"/>
        <v/>
      </c>
      <c r="AI98" s="1">
        <f>SUMIFS(Table17[Total out of Inventory],Table17[Product Name],'Finished Products Inventory Sum'!$O98,Table17[Product Type2],'Finished Products Inventory Sum'!$AG$5)</f>
        <v>0</v>
      </c>
      <c r="AJ98" s="7"/>
      <c r="AK98" s="1">
        <f>SUMIFS(Table7[Quantity
 Sold],Table7[Sale - Product Name],'Finished Products Inventory Sum'!$O98,Table7[Product Type2],'Finished Products Inventory Sum'!$AK$5)</f>
        <v>0</v>
      </c>
      <c r="AL98" t="str">
        <f t="shared" si="41"/>
        <v/>
      </c>
      <c r="AM98" s="1">
        <f>SUMIFS(Table7[Total 
Paid],Table7[Sale - Product Name],'Finished Products Inventory Sum'!$O98,Table7[Product Type2],'Finished Products Inventory Sum'!$AK$5)</f>
        <v>0</v>
      </c>
    </row>
    <row r="99" spans="7:39" x14ac:dyDescent="0.25">
      <c r="O99" s="50"/>
      <c r="P99" s="7"/>
      <c r="Q99" s="30">
        <f>SUMIFS(Table19[Quantity],Table19[Product Name],'Finished Products Inventory Sum'!$O99)</f>
        <v>0</v>
      </c>
      <c r="S99" s="1">
        <f>SUMIFS(Table19[Total Cost],Table19[Product Name],'Finished Products Inventory Sum'!O99)</f>
        <v>0</v>
      </c>
      <c r="T99" s="7"/>
      <c r="U99" s="1">
        <f>SUMIFS(Table19[Quantity Purchased],Table19[Product Name],'Finished Products Inventory Sum'!O99)</f>
        <v>0</v>
      </c>
      <c r="W99" s="1">
        <f>SUMIFS(Table19[Total Purchase
Cost],Table19[Product Name],'Finished Products Inventory Sum'!$O99)</f>
        <v>0</v>
      </c>
      <c r="X99" s="7"/>
      <c r="Y99" s="61">
        <f t="shared" si="38"/>
        <v>0</v>
      </c>
      <c r="AA99" s="61">
        <f t="shared" si="39"/>
        <v>0</v>
      </c>
      <c r="AB99" s="7"/>
      <c r="AC99" s="1">
        <f>SUMIFS(Table7[Quantity of 
Product Sold],Table7[Sale - Product Name],'Finished Products Inventory Sum'!$O99,Table7[Product Type2],'Finished Products Inventory Sum'!$AC$5)</f>
        <v>0</v>
      </c>
      <c r="AE99" s="1">
        <f>SUMIFS(Table7[Total Cost of
Goods Sold],Table7[Sale - Product Name],'Finished Products Inventory Sum'!$O99,Table7[Product Type2],'Finished Products Inventory Sum'!$AC$5)</f>
        <v>0</v>
      </c>
      <c r="AF99" s="7"/>
      <c r="AG99" s="1">
        <f>SUMIFS(Table17[Quantity2],Table17[Product Name],'Finished Products Inventory Sum'!$O99,Table17[Product Type2],'Finished Products Inventory Sum'!$AG$5)</f>
        <v>0</v>
      </c>
      <c r="AH99" t="str">
        <f t="shared" si="40"/>
        <v/>
      </c>
      <c r="AI99" s="1">
        <f>SUMIFS(Table17[Total out of Inventory],Table17[Product Name],'Finished Products Inventory Sum'!$O99,Table17[Product Type2],'Finished Products Inventory Sum'!$AG$5)</f>
        <v>0</v>
      </c>
      <c r="AJ99" s="7"/>
      <c r="AK99" s="1">
        <f>SUMIFS(Table7[Quantity
 Sold],Table7[Sale - Product Name],'Finished Products Inventory Sum'!$O99,Table7[Product Type2],'Finished Products Inventory Sum'!$AK$5)</f>
        <v>0</v>
      </c>
      <c r="AL99" t="str">
        <f t="shared" si="41"/>
        <v/>
      </c>
      <c r="AM99" s="1">
        <f>SUMIFS(Table7[Total 
Paid],Table7[Sale - Product Name],'Finished Products Inventory Sum'!$O99,Table7[Product Type2],'Finished Products Inventory Sum'!$AK$5)</f>
        <v>0</v>
      </c>
    </row>
    <row r="100" spans="7:39" x14ac:dyDescent="0.25">
      <c r="O100" s="50"/>
      <c r="P100" s="7"/>
      <c r="Q100" s="30">
        <f>SUMIFS(Table19[Quantity],Table19[Product Name],'Finished Products Inventory Sum'!$O100)</f>
        <v>0</v>
      </c>
      <c r="S100" s="1">
        <f>SUMIFS(Table19[Total Cost],Table19[Product Name],'Finished Products Inventory Sum'!O100)</f>
        <v>0</v>
      </c>
      <c r="T100" s="7"/>
      <c r="U100" s="1">
        <f>SUMIFS(Table19[Quantity Purchased],Table19[Product Name],'Finished Products Inventory Sum'!O100)</f>
        <v>0</v>
      </c>
      <c r="W100" s="1">
        <f>SUMIFS(Table19[Total Purchase
Cost],Table19[Product Name],'Finished Products Inventory Sum'!$O100)</f>
        <v>0</v>
      </c>
      <c r="X100" s="7"/>
      <c r="Y100" s="61">
        <f t="shared" si="38"/>
        <v>0</v>
      </c>
      <c r="AA100" s="61">
        <f t="shared" si="39"/>
        <v>0</v>
      </c>
      <c r="AB100" s="7"/>
      <c r="AC100" s="1">
        <f>SUMIFS(Table7[Quantity of 
Product Sold],Table7[Sale - Product Name],'Finished Products Inventory Sum'!$O100,Table7[Product Type2],'Finished Products Inventory Sum'!$AC$5)</f>
        <v>0</v>
      </c>
      <c r="AE100" s="1">
        <f>SUMIFS(Table7[Total Cost of
Goods Sold],Table7[Sale - Product Name],'Finished Products Inventory Sum'!$O100,Table7[Product Type2],'Finished Products Inventory Sum'!$AC$5)</f>
        <v>0</v>
      </c>
      <c r="AF100" s="7"/>
      <c r="AG100" s="1">
        <f>SUMIFS(Table17[Quantity2],Table17[Product Name],'Finished Products Inventory Sum'!$O100,Table17[Product Type2],'Finished Products Inventory Sum'!$AG$5)</f>
        <v>0</v>
      </c>
      <c r="AH100" t="str">
        <f t="shared" si="40"/>
        <v/>
      </c>
      <c r="AI100" s="1">
        <f>SUMIFS(Table17[Total out of Inventory],Table17[Product Name],'Finished Products Inventory Sum'!$O100,Table17[Product Type2],'Finished Products Inventory Sum'!$AG$5)</f>
        <v>0</v>
      </c>
      <c r="AJ100" s="7"/>
      <c r="AK100" s="1">
        <f>SUMIFS(Table7[Quantity
 Sold],Table7[Sale - Product Name],'Finished Products Inventory Sum'!$O100,Table7[Product Type2],'Finished Products Inventory Sum'!$AK$5)</f>
        <v>0</v>
      </c>
      <c r="AL100" t="str">
        <f t="shared" si="41"/>
        <v/>
      </c>
      <c r="AM100" s="1">
        <f>SUMIFS(Table7[Total 
Paid],Table7[Sale - Product Name],'Finished Products Inventory Sum'!$O100,Table7[Product Type2],'Finished Products Inventory Sum'!$AK$5)</f>
        <v>0</v>
      </c>
    </row>
    <row r="101" spans="7:39" x14ac:dyDescent="0.25">
      <c r="O101" s="50"/>
      <c r="P101" s="7"/>
      <c r="Q101" s="30">
        <f>SUMIFS(Table19[Quantity],Table19[Product Name],'Finished Products Inventory Sum'!$O101)</f>
        <v>0</v>
      </c>
      <c r="S101" s="1">
        <f>SUMIFS(Table19[Total Cost],Table19[Product Name],'Finished Products Inventory Sum'!O101)</f>
        <v>0</v>
      </c>
      <c r="T101" s="7"/>
      <c r="U101" s="1">
        <f>SUMIFS(Table19[Quantity Purchased],Table19[Product Name],'Finished Products Inventory Sum'!O101)</f>
        <v>0</v>
      </c>
      <c r="W101" s="1">
        <f>SUMIFS(Table19[Total Purchase
Cost],Table19[Product Name],'Finished Products Inventory Sum'!$O101)</f>
        <v>0</v>
      </c>
      <c r="X101" s="7"/>
      <c r="Y101" s="61">
        <f t="shared" si="38"/>
        <v>0</v>
      </c>
      <c r="AA101" s="61">
        <f t="shared" si="39"/>
        <v>0</v>
      </c>
      <c r="AB101" s="7"/>
      <c r="AC101" s="1">
        <f>SUMIFS(Table7[Quantity of 
Product Sold],Table7[Sale - Product Name],'Finished Products Inventory Sum'!$O101,Table7[Product Type2],'Finished Products Inventory Sum'!$AC$5)</f>
        <v>0</v>
      </c>
      <c r="AE101" s="1">
        <f>SUMIFS(Table7[Total Cost of
Goods Sold],Table7[Sale - Product Name],'Finished Products Inventory Sum'!$O101,Table7[Product Type2],'Finished Products Inventory Sum'!$AC$5)</f>
        <v>0</v>
      </c>
      <c r="AF101" s="7"/>
      <c r="AG101" s="1">
        <f>SUMIFS(Table17[Quantity2],Table17[Product Name],'Finished Products Inventory Sum'!$O101,Table17[Product Type2],'Finished Products Inventory Sum'!$AG$5)</f>
        <v>0</v>
      </c>
      <c r="AH101" t="str">
        <f t="shared" si="40"/>
        <v/>
      </c>
      <c r="AI101" s="1">
        <f>SUMIFS(Table17[Total out of Inventory],Table17[Product Name],'Finished Products Inventory Sum'!$O101,Table17[Product Type2],'Finished Products Inventory Sum'!$AG$5)</f>
        <v>0</v>
      </c>
      <c r="AJ101" s="7"/>
      <c r="AK101" s="1">
        <f>SUMIFS(Table7[Quantity
 Sold],Table7[Sale - Product Name],'Finished Products Inventory Sum'!$O101,Table7[Product Type2],'Finished Products Inventory Sum'!$AK$5)</f>
        <v>0</v>
      </c>
      <c r="AL101" t="str">
        <f t="shared" si="41"/>
        <v/>
      </c>
      <c r="AM101" s="1">
        <f>SUMIFS(Table7[Total 
Paid],Table7[Sale - Product Name],'Finished Products Inventory Sum'!$O101,Table7[Product Type2],'Finished Products Inventory Sum'!$AK$5)</f>
        <v>0</v>
      </c>
    </row>
    <row r="102" spans="7:39" x14ac:dyDescent="0.25">
      <c r="O102" s="50"/>
      <c r="P102" s="7"/>
      <c r="Q102" s="30">
        <f>SUMIFS(Table19[Quantity],Table19[Product Name],'Finished Products Inventory Sum'!$O102)</f>
        <v>0</v>
      </c>
      <c r="S102" s="1">
        <f>SUMIFS(Table19[Total Cost],Table19[Product Name],'Finished Products Inventory Sum'!O102)</f>
        <v>0</v>
      </c>
      <c r="T102" s="7"/>
      <c r="U102" s="1">
        <f>SUMIFS(Table19[Quantity Purchased],Table19[Product Name],'Finished Products Inventory Sum'!O102)</f>
        <v>0</v>
      </c>
      <c r="W102" s="1">
        <f>SUMIFS(Table19[Total Purchase
Cost],Table19[Product Name],'Finished Products Inventory Sum'!$O102)</f>
        <v>0</v>
      </c>
      <c r="X102" s="7"/>
      <c r="Y102" s="61">
        <f t="shared" si="38"/>
        <v>0</v>
      </c>
      <c r="AA102" s="61">
        <f t="shared" si="39"/>
        <v>0</v>
      </c>
      <c r="AB102" s="7"/>
      <c r="AC102" s="1">
        <f>SUMIFS(Table7[Quantity of 
Product Sold],Table7[Sale - Product Name],'Finished Products Inventory Sum'!$O102,Table7[Product Type2],'Finished Products Inventory Sum'!$AC$5)</f>
        <v>0</v>
      </c>
      <c r="AE102" s="1">
        <f>SUMIFS(Table7[Total Cost of
Goods Sold],Table7[Sale - Product Name],'Finished Products Inventory Sum'!$O102,Table7[Product Type2],'Finished Products Inventory Sum'!$AC$5)</f>
        <v>0</v>
      </c>
      <c r="AF102" s="7"/>
      <c r="AG102" s="1">
        <f>SUMIFS(Table17[Quantity2],Table17[Product Name],'Finished Products Inventory Sum'!$O102,Table17[Product Type2],'Finished Products Inventory Sum'!$AG$5)</f>
        <v>0</v>
      </c>
      <c r="AH102" t="str">
        <f t="shared" si="40"/>
        <v/>
      </c>
      <c r="AI102" s="1">
        <f>SUMIFS(Table17[Total out of Inventory],Table17[Product Name],'Finished Products Inventory Sum'!$O102,Table17[Product Type2],'Finished Products Inventory Sum'!$AG$5)</f>
        <v>0</v>
      </c>
      <c r="AJ102" s="7"/>
      <c r="AK102" s="1">
        <f>SUMIFS(Table7[Quantity
 Sold],Table7[Sale - Product Name],'Finished Products Inventory Sum'!$O102,Table7[Product Type2],'Finished Products Inventory Sum'!$AK$5)</f>
        <v>0</v>
      </c>
      <c r="AL102" t="str">
        <f t="shared" si="41"/>
        <v/>
      </c>
      <c r="AM102" s="1">
        <f>SUMIFS(Table7[Total 
Paid],Table7[Sale - Product Name],'Finished Products Inventory Sum'!$O102,Table7[Product Type2],'Finished Products Inventory Sum'!$AK$5)</f>
        <v>0</v>
      </c>
    </row>
    <row r="103" spans="7:39" x14ac:dyDescent="0.25">
      <c r="O103" s="50"/>
      <c r="P103" s="7"/>
      <c r="Q103" s="30">
        <f>SUMIFS(Table19[Quantity],Table19[Product Name],'Finished Products Inventory Sum'!$O103)</f>
        <v>0</v>
      </c>
      <c r="S103" s="1">
        <f>SUMIFS(Table19[Total Cost],Table19[Product Name],'Finished Products Inventory Sum'!O103)</f>
        <v>0</v>
      </c>
      <c r="T103" s="7"/>
      <c r="U103" s="1">
        <f>SUMIFS(Table19[Quantity Purchased],Table19[Product Name],'Finished Products Inventory Sum'!O103)</f>
        <v>0</v>
      </c>
      <c r="W103" s="1">
        <f>SUMIFS(Table19[Total Purchase
Cost],Table19[Product Name],'Finished Products Inventory Sum'!$O103)</f>
        <v>0</v>
      </c>
      <c r="X103" s="7"/>
      <c r="Y103" s="61">
        <f t="shared" si="38"/>
        <v>0</v>
      </c>
      <c r="AA103" s="61">
        <f t="shared" si="39"/>
        <v>0</v>
      </c>
      <c r="AB103" s="7"/>
      <c r="AC103" s="1">
        <f>SUMIFS(Table7[Quantity of 
Product Sold],Table7[Sale - Product Name],'Finished Products Inventory Sum'!$O103,Table7[Product Type2],'Finished Products Inventory Sum'!$AC$5)</f>
        <v>0</v>
      </c>
      <c r="AE103" s="1">
        <f>SUMIFS(Table7[Total Cost of
Goods Sold],Table7[Sale - Product Name],'Finished Products Inventory Sum'!$O103,Table7[Product Type2],'Finished Products Inventory Sum'!$AC$5)</f>
        <v>0</v>
      </c>
      <c r="AF103" s="7"/>
      <c r="AG103" s="1">
        <f>SUMIFS(Table17[Quantity2],Table17[Product Name],'Finished Products Inventory Sum'!$O103,Table17[Product Type2],'Finished Products Inventory Sum'!$AG$5)</f>
        <v>0</v>
      </c>
      <c r="AH103" t="str">
        <f t="shared" si="40"/>
        <v/>
      </c>
      <c r="AI103" s="1">
        <f>SUMIFS(Table17[Total out of Inventory],Table17[Product Name],'Finished Products Inventory Sum'!$O103,Table17[Product Type2],'Finished Products Inventory Sum'!$AG$5)</f>
        <v>0</v>
      </c>
      <c r="AJ103" s="7"/>
      <c r="AK103" s="1">
        <f>SUMIFS(Table7[Quantity
 Sold],Table7[Sale - Product Name],'Finished Products Inventory Sum'!$O103,Table7[Product Type2],'Finished Products Inventory Sum'!$AK$5)</f>
        <v>0</v>
      </c>
      <c r="AL103" t="str">
        <f t="shared" si="41"/>
        <v/>
      </c>
      <c r="AM103" s="1">
        <f>SUMIFS(Table7[Total 
Paid],Table7[Sale - Product Name],'Finished Products Inventory Sum'!$O103,Table7[Product Type2],'Finished Products Inventory Sum'!$AK$5)</f>
        <v>0</v>
      </c>
    </row>
    <row r="104" spans="7:39" x14ac:dyDescent="0.25">
      <c r="P104" s="7"/>
      <c r="Q104" s="30">
        <f>SUMIFS(Table19[Quantity],Table19[Product Name],'Finished Products Inventory Sum'!$O104)</f>
        <v>0</v>
      </c>
      <c r="S104" s="1">
        <f>SUMIFS(Table19[Total Cost],Table19[Product Name],'Finished Products Inventory Sum'!O104)</f>
        <v>0</v>
      </c>
      <c r="T104" s="7"/>
      <c r="U104" s="1">
        <f>SUMIFS(Table19[Quantity Purchased],Table19[Product Name],'Finished Products Inventory Sum'!O104)</f>
        <v>0</v>
      </c>
      <c r="W104" s="1">
        <f>SUMIFS(Table19[Total Purchase
Cost],Table19[Product Name],'Finished Products Inventory Sum'!$O104)</f>
        <v>0</v>
      </c>
      <c r="X104" s="7"/>
      <c r="Y104" s="61">
        <f t="shared" si="38"/>
        <v>0</v>
      </c>
      <c r="AA104" s="61">
        <f t="shared" si="39"/>
        <v>0</v>
      </c>
      <c r="AB104" s="7"/>
      <c r="AC104" s="1">
        <f>SUMIFS(Table7[Quantity of 
Product Sold],Table7[Sale - Product Name],'Finished Products Inventory Sum'!$O104,Table7[Product Type2],'Finished Products Inventory Sum'!$AC$5)</f>
        <v>0</v>
      </c>
      <c r="AE104" s="1">
        <f>SUMIFS(Table7[Total Cost of
Goods Sold],Table7[Sale - Product Name],'Finished Products Inventory Sum'!$O104,Table7[Product Type2],'Finished Products Inventory Sum'!$AC$5)</f>
        <v>0</v>
      </c>
      <c r="AF104" s="7"/>
      <c r="AG104" s="1">
        <f>SUMIFS(Table17[Quantity2],Table17[Product Name],'Finished Products Inventory Sum'!$O104,Table17[Product Type2],'Finished Products Inventory Sum'!$AG$5)</f>
        <v>0</v>
      </c>
      <c r="AH104" t="str">
        <f t="shared" si="40"/>
        <v/>
      </c>
      <c r="AI104" s="1">
        <f>SUMIFS(Table17[Total out of Inventory],Table17[Product Name],'Finished Products Inventory Sum'!$O104,Table17[Product Type2],'Finished Products Inventory Sum'!$AG$5)</f>
        <v>0</v>
      </c>
      <c r="AJ104" s="7"/>
      <c r="AK104" s="1">
        <f>SUMIFS(Table7[Quantity
 Sold],Table7[Sale - Product Name],'Finished Products Inventory Sum'!$O104,Table7[Product Type2],'Finished Products Inventory Sum'!$AK$5)</f>
        <v>0</v>
      </c>
      <c r="AL104" t="str">
        <f t="shared" si="41"/>
        <v/>
      </c>
      <c r="AM104" s="1">
        <f>SUMIFS(Table7[Total 
Paid],Table7[Sale - Product Name],'Finished Products Inventory Sum'!$O104,Table7[Product Type2],'Finished Products Inventory Sum'!$AK$5)</f>
        <v>0</v>
      </c>
    </row>
    <row r="105" spans="7:39" x14ac:dyDescent="0.25">
      <c r="P105" s="7"/>
      <c r="Q105" s="30">
        <f>SUMIFS(Table19[Quantity],Table19[Product Name],'Finished Products Inventory Sum'!$O105)</f>
        <v>0</v>
      </c>
      <c r="S105" s="1">
        <f>SUMIFS(Table19[Total Cost],Table19[Product Name],'Finished Products Inventory Sum'!O105)</f>
        <v>0</v>
      </c>
      <c r="T105" s="7"/>
      <c r="U105" s="1">
        <f>SUMIFS(Table19[Quantity Purchased],Table19[Product Name],'Finished Products Inventory Sum'!O105)</f>
        <v>0</v>
      </c>
      <c r="W105" s="1">
        <f>SUMIFS(Table19[Total Purchase
Cost],Table19[Product Name],'Finished Products Inventory Sum'!$O105)</f>
        <v>0</v>
      </c>
      <c r="X105" s="7"/>
      <c r="Y105" s="61">
        <f t="shared" si="38"/>
        <v>0</v>
      </c>
      <c r="AA105" s="61">
        <f t="shared" si="39"/>
        <v>0</v>
      </c>
      <c r="AB105" s="7"/>
      <c r="AC105" s="1">
        <f>SUMIFS(Table7[Quantity of 
Product Sold],Table7[Sale - Product Name],'Finished Products Inventory Sum'!$O105,Table7[Product Type2],'Finished Products Inventory Sum'!$AC$5)</f>
        <v>0</v>
      </c>
      <c r="AE105" s="1">
        <f>SUMIFS(Table7[Total Cost of
Goods Sold],Table7[Sale - Product Name],'Finished Products Inventory Sum'!$O105,Table7[Product Type2],'Finished Products Inventory Sum'!$AC$5)</f>
        <v>0</v>
      </c>
      <c r="AF105" s="7"/>
      <c r="AG105" s="1">
        <f>SUMIFS(Table17[Quantity2],Table17[Product Name],'Finished Products Inventory Sum'!$O105,Table17[Product Type2],'Finished Products Inventory Sum'!$AG$5)</f>
        <v>0</v>
      </c>
      <c r="AH105" t="str">
        <f t="shared" si="40"/>
        <v/>
      </c>
      <c r="AI105" s="1">
        <f>SUMIFS(Table17[Total out of Inventory],Table17[Product Name],'Finished Products Inventory Sum'!$O105,Table17[Product Type2],'Finished Products Inventory Sum'!$AG$5)</f>
        <v>0</v>
      </c>
      <c r="AJ105" s="7"/>
      <c r="AK105" s="1">
        <f>SUMIFS(Table7[Quantity
 Sold],Table7[Sale - Product Name],'Finished Products Inventory Sum'!$O105,Table7[Product Type2],'Finished Products Inventory Sum'!$AK$5)</f>
        <v>0</v>
      </c>
      <c r="AL105" t="str">
        <f t="shared" si="41"/>
        <v/>
      </c>
      <c r="AM105" s="1">
        <f>SUMIFS(Table7[Total 
Paid],Table7[Sale - Product Name],'Finished Products Inventory Sum'!$O105,Table7[Product Type2],'Finished Products Inventory Sum'!$AK$5)</f>
        <v>0</v>
      </c>
    </row>
    <row r="106" spans="7:39" x14ac:dyDescent="0.25">
      <c r="O106" s="50"/>
      <c r="P106" s="7"/>
      <c r="Q106" s="30">
        <f>SUMIFS(Table19[Quantity],Table19[Product Name],'Finished Products Inventory Sum'!$O106)</f>
        <v>0</v>
      </c>
      <c r="S106" s="1">
        <f>SUMIFS(Table19[Total Cost],Table19[Product Name],'Finished Products Inventory Sum'!O106)</f>
        <v>0</v>
      </c>
      <c r="T106" s="7"/>
      <c r="U106" s="1">
        <f>SUMIFS(Table19[Quantity Purchased],Table19[Product Name],'Finished Products Inventory Sum'!O106)</f>
        <v>0</v>
      </c>
      <c r="W106" s="1">
        <f>SUMIFS(Table19[Total Purchase
Cost],Table19[Product Name],'Finished Products Inventory Sum'!$O106)</f>
        <v>0</v>
      </c>
      <c r="X106" s="7"/>
      <c r="Y106" s="61">
        <f t="shared" si="38"/>
        <v>0</v>
      </c>
      <c r="AA106" s="61">
        <f t="shared" si="39"/>
        <v>0</v>
      </c>
      <c r="AB106" s="7"/>
      <c r="AC106" s="1">
        <f>SUMIFS(Table7[Quantity of 
Product Sold],Table7[Sale - Product Name],'Finished Products Inventory Sum'!$O106,Table7[Product Type2],'Finished Products Inventory Sum'!$AC$5)</f>
        <v>0</v>
      </c>
      <c r="AE106" s="1">
        <f>SUMIFS(Table7[Total Cost of
Goods Sold],Table7[Sale - Product Name],'Finished Products Inventory Sum'!$O106,Table7[Product Type2],'Finished Products Inventory Sum'!$AC$5)</f>
        <v>0</v>
      </c>
      <c r="AF106" s="7"/>
      <c r="AG106" s="1">
        <f>SUMIFS(Table17[Quantity2],Table17[Product Name],'Finished Products Inventory Sum'!$O106,Table17[Product Type2],'Finished Products Inventory Sum'!$AG$5)</f>
        <v>0</v>
      </c>
      <c r="AH106" t="str">
        <f t="shared" si="40"/>
        <v/>
      </c>
      <c r="AI106" s="1">
        <f>SUMIFS(Table17[Total out of Inventory],Table17[Product Name],'Finished Products Inventory Sum'!$O106,Table17[Product Type2],'Finished Products Inventory Sum'!$AG$5)</f>
        <v>0</v>
      </c>
      <c r="AJ106" s="7"/>
      <c r="AK106" s="1">
        <f>SUMIFS(Table7[Quantity
 Sold],Table7[Sale - Product Name],'Finished Products Inventory Sum'!$O106,Table7[Product Type2],'Finished Products Inventory Sum'!$AK$5)</f>
        <v>0</v>
      </c>
      <c r="AL106" t="str">
        <f t="shared" si="41"/>
        <v/>
      </c>
      <c r="AM106" s="1">
        <f>SUMIFS(Table7[Total 
Paid],Table7[Sale - Product Name],'Finished Products Inventory Sum'!$O106,Table7[Product Type2],'Finished Products Inventory Sum'!$AK$5)</f>
        <v>0</v>
      </c>
    </row>
    <row r="107" spans="7:39" x14ac:dyDescent="0.25">
      <c r="O107" s="50"/>
      <c r="P107" s="7"/>
      <c r="Q107" s="30">
        <f>SUMIFS(Table19[Quantity],Table19[Product Name],'Finished Products Inventory Sum'!$O107)</f>
        <v>0</v>
      </c>
      <c r="S107" s="1">
        <f>SUMIFS(Table19[Total Cost],Table19[Product Name],'Finished Products Inventory Sum'!O107)</f>
        <v>0</v>
      </c>
      <c r="T107" s="7"/>
      <c r="U107" s="1">
        <f>SUMIFS(Table19[Quantity Purchased],Table19[Product Name],'Finished Products Inventory Sum'!O107)</f>
        <v>0</v>
      </c>
      <c r="W107" s="1">
        <f>SUMIFS(Table19[Total Purchase
Cost],Table19[Product Name],'Finished Products Inventory Sum'!$O107)</f>
        <v>0</v>
      </c>
      <c r="X107" s="7"/>
      <c r="Y107" s="61">
        <f t="shared" si="38"/>
        <v>0</v>
      </c>
      <c r="AA107" s="61">
        <f t="shared" si="39"/>
        <v>0</v>
      </c>
      <c r="AB107" s="7"/>
      <c r="AC107" s="1">
        <f>SUMIFS(Table7[Quantity of 
Product Sold],Table7[Sale - Product Name],'Finished Products Inventory Sum'!$O107,Table7[Product Type2],'Finished Products Inventory Sum'!$AC$5)</f>
        <v>0</v>
      </c>
      <c r="AE107" s="1">
        <f>SUMIFS(Table7[Total Cost of
Goods Sold],Table7[Sale - Product Name],'Finished Products Inventory Sum'!$O107,Table7[Product Type2],'Finished Products Inventory Sum'!$AC$5)</f>
        <v>0</v>
      </c>
      <c r="AF107" s="7"/>
      <c r="AG107" s="1">
        <f>SUMIFS(Table17[Quantity2],Table17[Product Name],'Finished Products Inventory Sum'!$O107,Table17[Product Type2],'Finished Products Inventory Sum'!$AG$5)</f>
        <v>0</v>
      </c>
      <c r="AH107" t="str">
        <f t="shared" si="40"/>
        <v/>
      </c>
      <c r="AI107" s="1">
        <f>SUMIFS(Table17[Total out of Inventory],Table17[Product Name],'Finished Products Inventory Sum'!$O107,Table17[Product Type2],'Finished Products Inventory Sum'!$AG$5)</f>
        <v>0</v>
      </c>
      <c r="AJ107" s="7"/>
      <c r="AK107" s="1">
        <f>SUMIFS(Table7[Quantity
 Sold],Table7[Sale - Product Name],'Finished Products Inventory Sum'!$O107,Table7[Product Type2],'Finished Products Inventory Sum'!$AK$5)</f>
        <v>0</v>
      </c>
      <c r="AL107" t="str">
        <f t="shared" si="41"/>
        <v/>
      </c>
      <c r="AM107" s="1">
        <f>SUMIFS(Table7[Total 
Paid],Table7[Sale - Product Name],'Finished Products Inventory Sum'!$O107,Table7[Product Type2],'Finished Products Inventory Sum'!$AK$5)</f>
        <v>0</v>
      </c>
    </row>
    <row r="108" spans="7:39" x14ac:dyDescent="0.25">
      <c r="O108" s="50"/>
      <c r="P108" s="7"/>
      <c r="Q108" s="30">
        <f>SUMIFS(Table19[Quantity],Table19[Product Name],'Finished Products Inventory Sum'!$O108)</f>
        <v>0</v>
      </c>
      <c r="S108" s="1">
        <f>SUMIFS(Table19[Total Cost],Table19[Product Name],'Finished Products Inventory Sum'!O108)</f>
        <v>0</v>
      </c>
      <c r="T108" s="7"/>
      <c r="U108" s="1">
        <f>SUMIFS(Table19[Quantity Purchased],Table19[Product Name],'Finished Products Inventory Sum'!O108)</f>
        <v>0</v>
      </c>
      <c r="W108" s="1">
        <f>SUMIFS(Table19[Total Purchase
Cost],Table19[Product Name],'Finished Products Inventory Sum'!$O108)</f>
        <v>0</v>
      </c>
      <c r="X108" s="7"/>
      <c r="Y108" s="61">
        <f t="shared" si="38"/>
        <v>0</v>
      </c>
      <c r="AA108" s="61">
        <f t="shared" si="39"/>
        <v>0</v>
      </c>
      <c r="AB108" s="7"/>
      <c r="AC108" s="1">
        <f>SUMIFS(Table7[Quantity of 
Product Sold],Table7[Sale - Product Name],'Finished Products Inventory Sum'!$O108,Table7[Product Type2],'Finished Products Inventory Sum'!$AC$5)</f>
        <v>0</v>
      </c>
      <c r="AE108" s="1">
        <f>SUMIFS(Table7[Total Cost of
Goods Sold],Table7[Sale - Product Name],'Finished Products Inventory Sum'!$O108,Table7[Product Type2],'Finished Products Inventory Sum'!$AC$5)</f>
        <v>0</v>
      </c>
      <c r="AF108" s="7"/>
      <c r="AG108" s="1">
        <f>SUMIFS(Table17[Quantity2],Table17[Product Name],'Finished Products Inventory Sum'!$O108,Table17[Product Type2],'Finished Products Inventory Sum'!$AG$5)</f>
        <v>0</v>
      </c>
      <c r="AH108" t="str">
        <f t="shared" si="40"/>
        <v/>
      </c>
      <c r="AI108" s="1">
        <f>SUMIFS(Table17[Total out of Inventory],Table17[Product Name],'Finished Products Inventory Sum'!$O108,Table17[Product Type2],'Finished Products Inventory Sum'!$AG$5)</f>
        <v>0</v>
      </c>
      <c r="AJ108" s="7"/>
      <c r="AK108" s="1">
        <f>SUMIFS(Table7[Quantity
 Sold],Table7[Sale - Product Name],'Finished Products Inventory Sum'!$O108,Table7[Product Type2],'Finished Products Inventory Sum'!$AK$5)</f>
        <v>0</v>
      </c>
      <c r="AL108" t="str">
        <f t="shared" si="41"/>
        <v/>
      </c>
      <c r="AM108" s="1">
        <f>SUMIFS(Table7[Total 
Paid],Table7[Sale - Product Name],'Finished Products Inventory Sum'!$O108,Table7[Product Type2],'Finished Products Inventory Sum'!$AK$5)</f>
        <v>0</v>
      </c>
    </row>
    <row r="109" spans="7:39" x14ac:dyDescent="0.25">
      <c r="M109" s="86"/>
      <c r="N109" s="86"/>
      <c r="O109" s="93"/>
      <c r="P109" s="7"/>
      <c r="Q109" s="30">
        <f>SUMIFS(Table19[Quantity],Table19[Product Name],'Finished Products Inventory Sum'!$O109)</f>
        <v>0</v>
      </c>
      <c r="S109" s="1">
        <f>SUMIFS(Table19[Total Cost],Table19[Product Name],'Finished Products Inventory Sum'!O109)</f>
        <v>0</v>
      </c>
      <c r="T109" s="7"/>
      <c r="U109" s="1">
        <f>SUMIFS(Table19[Quantity Purchased],Table19[Product Name],'Finished Products Inventory Sum'!O109)</f>
        <v>0</v>
      </c>
      <c r="W109" s="1">
        <f>SUMIFS(Table19[Total Purchase
Cost],Table19[Product Name],'Finished Products Inventory Sum'!$O109)</f>
        <v>0</v>
      </c>
      <c r="X109" s="7"/>
      <c r="Y109" s="61">
        <f t="shared" si="38"/>
        <v>0</v>
      </c>
      <c r="AA109" s="61">
        <f t="shared" si="39"/>
        <v>0</v>
      </c>
      <c r="AB109" s="7"/>
      <c r="AC109" s="1">
        <f>SUMIFS(Table7[Quantity of 
Product Sold],Table7[Sale - Product Name],'Finished Products Inventory Sum'!$O109,Table7[Product Type2],'Finished Products Inventory Sum'!$AC$5)</f>
        <v>0</v>
      </c>
      <c r="AE109" s="1">
        <f>SUMIFS(Table7[Total Cost of
Goods Sold],Table7[Sale - Product Name],'Finished Products Inventory Sum'!$O109,Table7[Product Type2],'Finished Products Inventory Sum'!$AC$5)</f>
        <v>0</v>
      </c>
      <c r="AF109" s="7"/>
      <c r="AG109" s="1">
        <f>SUMIFS(Table17[Quantity2],Table17[Product Name],'Finished Products Inventory Sum'!$O109,Table17[Product Type2],'Finished Products Inventory Sum'!$AG$5)</f>
        <v>0</v>
      </c>
      <c r="AH109" t="str">
        <f t="shared" si="40"/>
        <v/>
      </c>
      <c r="AI109" s="1">
        <f>SUMIFS(Table17[Total out of Inventory],Table17[Product Name],'Finished Products Inventory Sum'!$O109,Table17[Product Type2],'Finished Products Inventory Sum'!$AG$5)</f>
        <v>0</v>
      </c>
      <c r="AJ109" s="7"/>
      <c r="AK109" s="1">
        <f>SUMIFS(Table7[Quantity
 Sold],Table7[Sale - Product Name],'Finished Products Inventory Sum'!$O109,Table7[Product Type2],'Finished Products Inventory Sum'!$AK$5)</f>
        <v>0</v>
      </c>
      <c r="AL109" t="str">
        <f t="shared" si="41"/>
        <v/>
      </c>
      <c r="AM109" s="1">
        <f>SUMIFS(Table7[Total 
Paid],Table7[Sale - Product Name],'Finished Products Inventory Sum'!$O109,Table7[Product Type2],'Finished Products Inventory Sum'!$AK$5)</f>
        <v>0</v>
      </c>
    </row>
    <row r="110" spans="7:39" x14ac:dyDescent="0.25">
      <c r="M110" s="86"/>
      <c r="N110" s="86"/>
      <c r="O110" s="93"/>
      <c r="P110" s="7"/>
      <c r="Q110" s="30">
        <f>SUMIFS(Table19[Quantity],Table19[Product Name],'Finished Products Inventory Sum'!$O110)</f>
        <v>0</v>
      </c>
      <c r="S110" s="1">
        <f>SUMIFS(Table19[Total Cost],Table19[Product Name],'Finished Products Inventory Sum'!O110)</f>
        <v>0</v>
      </c>
      <c r="T110" s="7"/>
      <c r="U110" s="1">
        <f>SUMIFS(Table19[Quantity Purchased],Table19[Product Name],'Finished Products Inventory Sum'!O110)</f>
        <v>0</v>
      </c>
      <c r="W110" s="1">
        <f>SUMIFS(Table19[Total Purchase
Cost],Table19[Product Name],'Finished Products Inventory Sum'!$O110)</f>
        <v>0</v>
      </c>
      <c r="X110" s="7"/>
      <c r="Y110" s="61">
        <f t="shared" si="38"/>
        <v>0</v>
      </c>
      <c r="AA110" s="61">
        <f t="shared" si="39"/>
        <v>0</v>
      </c>
      <c r="AB110" s="7"/>
      <c r="AC110" s="1">
        <f>SUMIFS(Table7[Quantity of 
Product Sold],Table7[Sale - Product Name],'Finished Products Inventory Sum'!$O110,Table7[Product Type2],'Finished Products Inventory Sum'!$AC$5)</f>
        <v>0</v>
      </c>
      <c r="AE110" s="1">
        <f>SUMIFS(Table7[Total Cost of
Goods Sold],Table7[Sale - Product Name],'Finished Products Inventory Sum'!$O110,Table7[Product Type2],'Finished Products Inventory Sum'!$AC$5)</f>
        <v>0</v>
      </c>
      <c r="AF110" s="7"/>
      <c r="AG110" s="1">
        <f>SUMIFS(Table17[Quantity2],Table17[Product Name],'Finished Products Inventory Sum'!$O110,Table17[Product Type2],'Finished Products Inventory Sum'!$AG$5)</f>
        <v>0</v>
      </c>
      <c r="AH110" t="str">
        <f t="shared" si="40"/>
        <v/>
      </c>
      <c r="AI110" s="1">
        <f>SUMIFS(Table17[Total out of Inventory],Table17[Product Name],'Finished Products Inventory Sum'!$O110,Table17[Product Type2],'Finished Products Inventory Sum'!$AG$5)</f>
        <v>0</v>
      </c>
      <c r="AJ110" s="7"/>
      <c r="AK110" s="1">
        <f>SUMIFS(Table7[Quantity
 Sold],Table7[Sale - Product Name],'Finished Products Inventory Sum'!$O110,Table7[Product Type2],'Finished Products Inventory Sum'!$AK$5)</f>
        <v>0</v>
      </c>
      <c r="AL110" t="str">
        <f t="shared" si="41"/>
        <v/>
      </c>
      <c r="AM110" s="1">
        <f>SUMIFS(Table7[Total 
Paid],Table7[Sale - Product Name],'Finished Products Inventory Sum'!$O110,Table7[Product Type2],'Finished Products Inventory Sum'!$AK$5)</f>
        <v>0</v>
      </c>
    </row>
    <row r="111" spans="7:39" x14ac:dyDescent="0.25">
      <c r="M111" s="86"/>
      <c r="N111" s="86"/>
      <c r="O111" s="93"/>
      <c r="P111" s="7"/>
      <c r="Q111" s="30">
        <f>SUMIFS(Table19[Quantity],Table19[Product Name],'Finished Products Inventory Sum'!$O111)</f>
        <v>0</v>
      </c>
      <c r="S111" s="1">
        <f>SUMIFS(Table19[Total Cost],Table19[Product Name],'Finished Products Inventory Sum'!O111)</f>
        <v>0</v>
      </c>
      <c r="T111" s="7"/>
      <c r="U111" s="1">
        <f>SUMIFS(Table19[Quantity Purchased],Table19[Product Name],'Finished Products Inventory Sum'!O111)</f>
        <v>0</v>
      </c>
      <c r="W111" s="1">
        <f>SUMIFS(Table19[Total Purchase
Cost],Table19[Product Name],'Finished Products Inventory Sum'!$O111)</f>
        <v>0</v>
      </c>
      <c r="X111" s="7"/>
      <c r="Y111" s="61">
        <f t="shared" si="38"/>
        <v>0</v>
      </c>
      <c r="AA111" s="61">
        <f t="shared" si="39"/>
        <v>0</v>
      </c>
      <c r="AB111" s="7"/>
      <c r="AC111" s="1">
        <f>SUMIFS(Table7[Quantity of 
Product Sold],Table7[Sale - Product Name],'Finished Products Inventory Sum'!$O111,Table7[Product Type2],'Finished Products Inventory Sum'!$AC$5)</f>
        <v>0</v>
      </c>
      <c r="AE111" s="1">
        <f>SUMIFS(Table7[Total Cost of
Goods Sold],Table7[Sale - Product Name],'Finished Products Inventory Sum'!$O111,Table7[Product Type2],'Finished Products Inventory Sum'!$AC$5)</f>
        <v>0</v>
      </c>
      <c r="AF111" s="7"/>
      <c r="AG111" s="1">
        <f>SUMIFS(Table17[Quantity2],Table17[Product Name],'Finished Products Inventory Sum'!$O111,Table17[Product Type2],'Finished Products Inventory Sum'!$AG$5)</f>
        <v>0</v>
      </c>
      <c r="AH111" t="str">
        <f t="shared" si="40"/>
        <v/>
      </c>
      <c r="AI111" s="1">
        <f>SUMIFS(Table17[Total out of Inventory],Table17[Product Name],'Finished Products Inventory Sum'!$O111,Table17[Product Type2],'Finished Products Inventory Sum'!$AG$5)</f>
        <v>0</v>
      </c>
      <c r="AJ111" s="7"/>
      <c r="AK111" s="1">
        <f>SUMIFS(Table7[Quantity
 Sold],Table7[Sale - Product Name],'Finished Products Inventory Sum'!$O111,Table7[Product Type2],'Finished Products Inventory Sum'!$AK$5)</f>
        <v>0</v>
      </c>
      <c r="AL111" t="str">
        <f t="shared" si="41"/>
        <v/>
      </c>
      <c r="AM111" s="1">
        <f>SUMIFS(Table7[Total 
Paid],Table7[Sale - Product Name],'Finished Products Inventory Sum'!$O111,Table7[Product Type2],'Finished Products Inventory Sum'!$AK$5)</f>
        <v>0</v>
      </c>
    </row>
    <row r="112" spans="7:39" x14ac:dyDescent="0.25">
      <c r="G112" s="50"/>
      <c r="M112" s="86"/>
      <c r="N112" s="86"/>
      <c r="O112" s="50"/>
      <c r="P112" s="7"/>
      <c r="Q112" s="30">
        <f>SUMIFS(Table19[Quantity],Table19[Product Name],'Finished Products Inventory Sum'!$O112)</f>
        <v>0</v>
      </c>
      <c r="S112" s="1">
        <f>SUMIFS(Table19[Total Cost],Table19[Product Name],'Finished Products Inventory Sum'!O112)</f>
        <v>0</v>
      </c>
      <c r="T112" s="7"/>
      <c r="U112" s="1">
        <f>SUMIFS(Table19[Quantity Purchased],Table19[Product Name],'Finished Products Inventory Sum'!O112)</f>
        <v>0</v>
      </c>
      <c r="W112" s="1">
        <f>SUMIFS(Table19[Total Purchase
Cost],Table19[Product Name],'Finished Products Inventory Sum'!$O112)</f>
        <v>0</v>
      </c>
      <c r="X112" s="7"/>
      <c r="Y112" s="61">
        <f t="shared" ref="Y112:Y113" si="42">SUM(Q112,U112,-AC112,AG112)</f>
        <v>0</v>
      </c>
      <c r="AA112" s="61">
        <f t="shared" ref="AA112:AA113" si="43">SUM(S112,W112,-AE112,AI112)</f>
        <v>0</v>
      </c>
      <c r="AB112" s="7"/>
      <c r="AC112" s="1">
        <f>SUMIFS(Table7[Quantity of 
Product Sold],Table7[Sale - Product Name],'Finished Products Inventory Sum'!$O112,Table7[Product Type2],'Finished Products Inventory Sum'!$AC$5)</f>
        <v>0</v>
      </c>
      <c r="AE112" s="1">
        <f>SUMIFS(Table7[Total Cost of
Goods Sold],Table7[Sale - Product Name],'Finished Products Inventory Sum'!$O112,Table7[Product Type2],'Finished Products Inventory Sum'!$AC$5)</f>
        <v>0</v>
      </c>
      <c r="AF112" s="7"/>
      <c r="AG112" s="1">
        <f>SUMIFS(Table17[Quantity2],Table17[Product Name],'Finished Products Inventory Sum'!$O112,Table17[Product Type2],'Finished Products Inventory Sum'!$AG$5)</f>
        <v>0</v>
      </c>
      <c r="AH112" t="str">
        <f t="shared" ref="AH112:AH113" si="44">IF(AG112,AI112/AG112,"")</f>
        <v/>
      </c>
      <c r="AI112" s="1">
        <f>SUMIFS(Table17[Total out of Inventory],Table17[Product Name],'Finished Products Inventory Sum'!$O112,Table17[Product Type2],'Finished Products Inventory Sum'!$AG$5)</f>
        <v>0</v>
      </c>
      <c r="AJ112" s="7"/>
      <c r="AK112" s="1">
        <f>SUMIFS(Table7[Quantity
 Sold],Table7[Sale - Product Name],'Finished Products Inventory Sum'!$O112,Table7[Product Type2],'Finished Products Inventory Sum'!$AK$5)</f>
        <v>0</v>
      </c>
      <c r="AL112" t="str">
        <f t="shared" ref="AL112:AL113" si="45">IF(AK112,AM112/AK112,"")</f>
        <v/>
      </c>
      <c r="AM112" s="1">
        <f>SUMIFS(Table7[Total 
Paid],Table7[Sale - Product Name],'Finished Products Inventory Sum'!$O112,Table7[Product Type2],'Finished Products Inventory Sum'!$AK$5)</f>
        <v>0</v>
      </c>
    </row>
    <row r="113" spans="7:42" x14ac:dyDescent="0.25">
      <c r="G113" s="50"/>
      <c r="M113" s="86"/>
      <c r="N113" s="86"/>
      <c r="O113" s="50"/>
      <c r="P113" s="7"/>
      <c r="Q113" s="30">
        <f>SUMIFS(Table19[Quantity],Table19[Product Name],'Finished Products Inventory Sum'!$O113)</f>
        <v>0</v>
      </c>
      <c r="S113" s="1">
        <f>SUMIFS(Table19[Total Cost],Table19[Product Name],'Finished Products Inventory Sum'!O113)</f>
        <v>0</v>
      </c>
      <c r="T113" s="7"/>
      <c r="U113" s="1">
        <f>SUMIFS(Table19[Quantity Purchased],Table19[Product Name],'Finished Products Inventory Sum'!O113)</f>
        <v>0</v>
      </c>
      <c r="W113" s="1">
        <f>SUMIFS(Table19[Total Purchase
Cost],Table19[Product Name],'Finished Products Inventory Sum'!$O113)</f>
        <v>0</v>
      </c>
      <c r="X113" s="7"/>
      <c r="Y113" s="61">
        <f t="shared" si="42"/>
        <v>0</v>
      </c>
      <c r="AA113" s="61">
        <f t="shared" si="43"/>
        <v>0</v>
      </c>
      <c r="AB113" s="7"/>
      <c r="AC113" s="1">
        <f>SUMIFS(Table7[Quantity of 
Product Sold],Table7[Sale - Product Name],'Finished Products Inventory Sum'!$O113,Table7[Product Type2],'Finished Products Inventory Sum'!$AC$5)</f>
        <v>0</v>
      </c>
      <c r="AE113" s="1">
        <f>SUMIFS(Table7[Total Cost of
Goods Sold],Table7[Sale - Product Name],'Finished Products Inventory Sum'!$O113,Table7[Product Type2],'Finished Products Inventory Sum'!$AC$5)</f>
        <v>0</v>
      </c>
      <c r="AF113" s="7"/>
      <c r="AG113" s="1">
        <f>SUMIFS(Table17[Quantity2],Table17[Product Name],'Finished Products Inventory Sum'!$O113,Table17[Product Type2],'Finished Products Inventory Sum'!$AG$5)</f>
        <v>0</v>
      </c>
      <c r="AH113" t="str">
        <f t="shared" si="44"/>
        <v/>
      </c>
      <c r="AI113" s="1">
        <f>SUMIFS(Table17[Total out of Inventory],Table17[Product Name],'Finished Products Inventory Sum'!$O113,Table17[Product Type2],'Finished Products Inventory Sum'!$AG$5)</f>
        <v>0</v>
      </c>
      <c r="AJ113" s="7"/>
      <c r="AK113" s="1">
        <f>SUMIFS(Table7[Quantity
 Sold],Table7[Sale - Product Name],'Finished Products Inventory Sum'!$O113,Table7[Product Type2],'Finished Products Inventory Sum'!$AK$5)</f>
        <v>0</v>
      </c>
      <c r="AL113" t="str">
        <f t="shared" si="45"/>
        <v/>
      </c>
      <c r="AM113" s="1">
        <f>SUMIFS(Table7[Total 
Paid],Table7[Sale - Product Name],'Finished Products Inventory Sum'!$O113,Table7[Product Type2],'Finished Products Inventory Sum'!$AK$5)</f>
        <v>0</v>
      </c>
    </row>
    <row r="114" spans="7:42" x14ac:dyDescent="0.25">
      <c r="G114" s="50"/>
      <c r="M114" s="86"/>
      <c r="N114" s="86"/>
      <c r="O114" s="50"/>
      <c r="P114" s="7"/>
      <c r="Q114" s="30">
        <f>SUMIFS(Table19[Quantity],Table19[Product Name],'Finished Products Inventory Sum'!$O114)</f>
        <v>0</v>
      </c>
      <c r="S114" s="1">
        <f>SUMIFS(Table19[Total Cost],Table19[Product Name],'Finished Products Inventory Sum'!O114)</f>
        <v>0</v>
      </c>
      <c r="T114" s="7"/>
      <c r="U114" s="1">
        <f>SUMIFS(Table19[Quantity Purchased],Table19[Product Name],'Finished Products Inventory Sum'!O114)</f>
        <v>0</v>
      </c>
      <c r="W114" s="1">
        <f>SUMIFS(Table19[Total Purchase
Cost],Table19[Product Name],'Finished Products Inventory Sum'!$O114)</f>
        <v>0</v>
      </c>
      <c r="X114" s="7"/>
      <c r="Y114" s="61">
        <f t="shared" ref="Y114:Y117" si="46">SUM(Q114,U114,-AC114,AG114)</f>
        <v>0</v>
      </c>
      <c r="AA114" s="61">
        <f t="shared" ref="AA114:AA117" si="47">SUM(S114,W114,-AE114,AI114)</f>
        <v>0</v>
      </c>
      <c r="AB114" s="7"/>
      <c r="AC114" s="1">
        <f>SUMIFS(Table7[Quantity of 
Product Sold],Table7[Sale - Product Name],'Finished Products Inventory Sum'!$O114,Table7[Product Type2],'Finished Products Inventory Sum'!$AC$5)</f>
        <v>0</v>
      </c>
      <c r="AE114" s="1">
        <f>SUMIFS(Table7[Total Cost of
Goods Sold],Table7[Sale - Product Name],'Finished Products Inventory Sum'!$O114,Table7[Product Type2],'Finished Products Inventory Sum'!$AC$5)</f>
        <v>0</v>
      </c>
      <c r="AF114" s="7"/>
      <c r="AG114" s="1">
        <f>SUMIFS(Table17[Quantity2],Table17[Product Name],'Finished Products Inventory Sum'!$O114,Table17[Product Type2],'Finished Products Inventory Sum'!$AG$5)</f>
        <v>0</v>
      </c>
      <c r="AH114" t="str">
        <f t="shared" ref="AH114:AH117" si="48">IF(AG114,AI114/AG114,"")</f>
        <v/>
      </c>
      <c r="AI114" s="1">
        <f>SUMIFS(Table17[Total out of Inventory],Table17[Product Name],'Finished Products Inventory Sum'!$O114,Table17[Product Type2],'Finished Products Inventory Sum'!$AG$5)</f>
        <v>0</v>
      </c>
      <c r="AJ114" s="7"/>
      <c r="AK114" s="1">
        <f>SUMIFS(Table7[Quantity
 Sold],Table7[Sale - Product Name],'Finished Products Inventory Sum'!$O114,Table7[Product Type2],'Finished Products Inventory Sum'!$AK$5)</f>
        <v>0</v>
      </c>
      <c r="AL114" t="str">
        <f t="shared" ref="AL114:AL117" si="49">IF(AK114,AM114/AK114,"")</f>
        <v/>
      </c>
      <c r="AM114" s="1">
        <f>SUMIFS(Table7[Total 
Paid],Table7[Sale - Product Name],'Finished Products Inventory Sum'!$O114,Table7[Product Type2],'Finished Products Inventory Sum'!$AK$5)</f>
        <v>0</v>
      </c>
    </row>
    <row r="115" spans="7:42" x14ac:dyDescent="0.25">
      <c r="G115" s="50"/>
      <c r="M115" s="86"/>
      <c r="N115" s="86"/>
      <c r="O115" s="50"/>
      <c r="P115" s="7"/>
      <c r="Q115" s="30">
        <f>SUMIFS(Table19[Quantity],Table19[Product Name],'Finished Products Inventory Sum'!$O115)</f>
        <v>0</v>
      </c>
      <c r="S115" s="1">
        <f>SUMIFS(Table19[Total Cost],Table19[Product Name],'Finished Products Inventory Sum'!O115)</f>
        <v>0</v>
      </c>
      <c r="T115" s="7"/>
      <c r="U115" s="1">
        <f>SUMIFS(Table19[Quantity Purchased],Table19[Product Name],'Finished Products Inventory Sum'!O115)</f>
        <v>0</v>
      </c>
      <c r="W115" s="1">
        <f>SUMIFS(Table19[Total Purchase
Cost],Table19[Product Name],'Finished Products Inventory Sum'!$O115)</f>
        <v>0</v>
      </c>
      <c r="X115" s="7"/>
      <c r="Y115" s="61">
        <f t="shared" si="46"/>
        <v>0</v>
      </c>
      <c r="AA115" s="61">
        <f t="shared" si="47"/>
        <v>0</v>
      </c>
      <c r="AB115" s="7"/>
      <c r="AC115" s="1">
        <f>SUMIFS(Table7[Quantity of 
Product Sold],Table7[Sale - Product Name],'Finished Products Inventory Sum'!$O115,Table7[Product Type2],'Finished Products Inventory Sum'!$AC$5)</f>
        <v>0</v>
      </c>
      <c r="AE115" s="1">
        <f>SUMIFS(Table7[Total Cost of
Goods Sold],Table7[Sale - Product Name],'Finished Products Inventory Sum'!$O115,Table7[Product Type2],'Finished Products Inventory Sum'!$AC$5)</f>
        <v>0</v>
      </c>
      <c r="AF115" s="7"/>
      <c r="AG115" s="1">
        <f>SUMIFS(Table17[Quantity2],Table17[Product Name],'Finished Products Inventory Sum'!$O115,Table17[Product Type2],'Finished Products Inventory Sum'!$AG$5)</f>
        <v>0</v>
      </c>
      <c r="AH115" t="str">
        <f t="shared" si="48"/>
        <v/>
      </c>
      <c r="AI115" s="1">
        <f>SUMIFS(Table17[Total out of Inventory],Table17[Product Name],'Finished Products Inventory Sum'!$O115,Table17[Product Type2],'Finished Products Inventory Sum'!$AG$5)</f>
        <v>0</v>
      </c>
      <c r="AJ115" s="7"/>
      <c r="AK115" s="1">
        <f>SUMIFS(Table7[Quantity
 Sold],Table7[Sale - Product Name],'Finished Products Inventory Sum'!$O115,Table7[Product Type2],'Finished Products Inventory Sum'!$AK$5)</f>
        <v>0</v>
      </c>
      <c r="AL115" t="str">
        <f t="shared" si="49"/>
        <v/>
      </c>
      <c r="AM115" s="1">
        <f>SUMIFS(Table7[Total 
Paid],Table7[Sale - Product Name],'Finished Products Inventory Sum'!$O115,Table7[Product Type2],'Finished Products Inventory Sum'!$AK$5)</f>
        <v>0</v>
      </c>
    </row>
    <row r="116" spans="7:42" x14ac:dyDescent="0.25">
      <c r="G116" s="50"/>
      <c r="M116" s="86"/>
      <c r="N116" s="86"/>
      <c r="O116" s="50"/>
      <c r="P116" s="7"/>
      <c r="Q116" s="30">
        <f>SUMIFS(Table19[Quantity],Table19[Product Name],'Finished Products Inventory Sum'!$O116)</f>
        <v>0</v>
      </c>
      <c r="S116" s="1">
        <f>SUMIFS(Table19[Total Cost],Table19[Product Name],'Finished Products Inventory Sum'!O116)</f>
        <v>0</v>
      </c>
      <c r="T116" s="7"/>
      <c r="U116" s="1">
        <f>SUMIFS(Table19[Quantity Purchased],Table19[Product Name],'Finished Products Inventory Sum'!O116)</f>
        <v>0</v>
      </c>
      <c r="W116" s="1">
        <f>SUMIFS(Table19[Total Purchase
Cost],Table19[Product Name],'Finished Products Inventory Sum'!$O116)</f>
        <v>0</v>
      </c>
      <c r="X116" s="7"/>
      <c r="Y116" s="61">
        <f t="shared" si="46"/>
        <v>0</v>
      </c>
      <c r="AA116" s="61">
        <f t="shared" si="47"/>
        <v>0</v>
      </c>
      <c r="AB116" s="7"/>
      <c r="AC116" s="1">
        <f>SUMIFS(Table7[Quantity of 
Product Sold],Table7[Sale - Product Name],'Finished Products Inventory Sum'!$O116,Table7[Product Type2],'Finished Products Inventory Sum'!$AC$5)</f>
        <v>0</v>
      </c>
      <c r="AE116" s="1">
        <f>SUMIFS(Table7[Total Cost of
Goods Sold],Table7[Sale - Product Name],'Finished Products Inventory Sum'!$O116,Table7[Product Type2],'Finished Products Inventory Sum'!$AC$5)</f>
        <v>0</v>
      </c>
      <c r="AF116" s="7"/>
      <c r="AG116" s="1">
        <f>SUMIFS(Table17[Quantity2],Table17[Product Name],'Finished Products Inventory Sum'!$O116,Table17[Product Type2],'Finished Products Inventory Sum'!$AG$5)</f>
        <v>0</v>
      </c>
      <c r="AH116" t="str">
        <f t="shared" si="48"/>
        <v/>
      </c>
      <c r="AI116" s="1">
        <f>SUMIFS(Table17[Total out of Inventory],Table17[Product Name],'Finished Products Inventory Sum'!$O116,Table17[Product Type2],'Finished Products Inventory Sum'!$AG$5)</f>
        <v>0</v>
      </c>
      <c r="AJ116" s="7"/>
      <c r="AK116" s="1">
        <f>SUMIFS(Table7[Quantity
 Sold],Table7[Sale - Product Name],'Finished Products Inventory Sum'!$O116,Table7[Product Type2],'Finished Products Inventory Sum'!$AK$5)</f>
        <v>0</v>
      </c>
      <c r="AL116" t="str">
        <f t="shared" si="49"/>
        <v/>
      </c>
      <c r="AM116" s="1">
        <f>SUMIFS(Table7[Total 
Paid],Table7[Sale - Product Name],'Finished Products Inventory Sum'!$O116,Table7[Product Type2],'Finished Products Inventory Sum'!$AK$5)</f>
        <v>0</v>
      </c>
    </row>
    <row r="117" spans="7:42" x14ac:dyDescent="0.25">
      <c r="G117" s="50"/>
      <c r="M117" s="86"/>
      <c r="N117" s="86"/>
      <c r="O117" s="50"/>
      <c r="P117" s="7"/>
      <c r="Q117" s="30">
        <f>SUMIFS(Table19[Quantity],Table19[Product Name],'Finished Products Inventory Sum'!$O117)</f>
        <v>0</v>
      </c>
      <c r="S117" s="1">
        <f>SUMIFS(Table19[Total Cost],Table19[Product Name],'Finished Products Inventory Sum'!O117)</f>
        <v>0</v>
      </c>
      <c r="T117" s="7"/>
      <c r="U117" s="1">
        <f>SUMIFS(Table19[Quantity Purchased],Table19[Product Name],'Finished Products Inventory Sum'!O117)</f>
        <v>0</v>
      </c>
      <c r="W117" s="1">
        <f>SUMIFS(Table19[Total Purchase
Cost],Table19[Product Name],'Finished Products Inventory Sum'!$O117)</f>
        <v>0</v>
      </c>
      <c r="X117" s="7"/>
      <c r="Y117" s="61">
        <f t="shared" si="46"/>
        <v>0</v>
      </c>
      <c r="AA117" s="61">
        <f t="shared" si="47"/>
        <v>0</v>
      </c>
      <c r="AB117" s="7"/>
      <c r="AC117" s="1">
        <f>SUMIFS(Table7[Quantity of 
Product Sold],Table7[Sale - Product Name],'Finished Products Inventory Sum'!$O117,Table7[Product Type2],'Finished Products Inventory Sum'!$AC$5)</f>
        <v>0</v>
      </c>
      <c r="AE117" s="1">
        <f>SUMIFS(Table7[Total Cost of
Goods Sold],Table7[Sale - Product Name],'Finished Products Inventory Sum'!$O117,Table7[Product Type2],'Finished Products Inventory Sum'!$AC$5)</f>
        <v>0</v>
      </c>
      <c r="AF117" s="7"/>
      <c r="AG117" s="1">
        <f>SUMIFS(Table17[Quantity2],Table17[Product Name],'Finished Products Inventory Sum'!$O117,Table17[Product Type2],'Finished Products Inventory Sum'!$AG$5)</f>
        <v>0</v>
      </c>
      <c r="AH117" t="str">
        <f t="shared" si="48"/>
        <v/>
      </c>
      <c r="AI117" s="1">
        <f>SUMIFS(Table17[Total out of Inventory],Table17[Product Name],'Finished Products Inventory Sum'!$O117,Table17[Product Type2],'Finished Products Inventory Sum'!$AG$5)</f>
        <v>0</v>
      </c>
      <c r="AJ117" s="7"/>
      <c r="AK117" s="1">
        <f>SUMIFS(Table7[Quantity
 Sold],Table7[Sale - Product Name],'Finished Products Inventory Sum'!$O117,Table7[Product Type2],'Finished Products Inventory Sum'!$AK$5)</f>
        <v>0</v>
      </c>
      <c r="AL117" t="str">
        <f t="shared" si="49"/>
        <v/>
      </c>
      <c r="AM117" s="1">
        <f>SUMIFS(Table7[Total 
Paid],Table7[Sale - Product Name],'Finished Products Inventory Sum'!$O117,Table7[Product Type2],'Finished Products Inventory Sum'!$AK$5)</f>
        <v>0</v>
      </c>
    </row>
    <row r="118" spans="7:42" x14ac:dyDescent="0.25">
      <c r="G118" s="50"/>
      <c r="M118" s="86"/>
      <c r="N118" s="86"/>
      <c r="O118" s="50"/>
      <c r="P118" s="7"/>
      <c r="Q118" s="30">
        <f>SUMIFS(Table19[Quantity],Table19[Product Name],'Finished Products Inventory Sum'!$O118)</f>
        <v>0</v>
      </c>
      <c r="S118" s="1">
        <f>SUMIFS(Table19[Total Cost],Table19[Product Name],'Finished Products Inventory Sum'!O118)</f>
        <v>0</v>
      </c>
      <c r="T118" s="7"/>
      <c r="U118" s="1">
        <f>SUMIFS(Table19[Quantity Purchased],Table19[Product Name],'Finished Products Inventory Sum'!O118)</f>
        <v>0</v>
      </c>
      <c r="W118" s="1">
        <f>SUMIFS(Table19[Total Purchase
Cost],Table19[Product Name],'Finished Products Inventory Sum'!$O118)</f>
        <v>0</v>
      </c>
      <c r="X118" s="7"/>
      <c r="Y118" s="61">
        <f t="shared" ref="Y118" si="50">SUM(Q118,U118,-AC118,AG118)</f>
        <v>0</v>
      </c>
      <c r="AA118" s="61">
        <f t="shared" ref="AA118" si="51">SUM(S118,W118,-AE118,AI118)</f>
        <v>0</v>
      </c>
      <c r="AB118" s="7"/>
      <c r="AC118" s="1">
        <f>SUMIFS(Table7[Quantity of 
Product Sold],Table7[Sale - Product Name],'Finished Products Inventory Sum'!$O118,Table7[Product Type2],'Finished Products Inventory Sum'!$AC$5)</f>
        <v>0</v>
      </c>
      <c r="AE118" s="1">
        <f>SUMIFS(Table7[Total Cost of
Goods Sold],Table7[Sale - Product Name],'Finished Products Inventory Sum'!$O118,Table7[Product Type2],'Finished Products Inventory Sum'!$AC$5)</f>
        <v>0</v>
      </c>
      <c r="AF118" s="7"/>
      <c r="AG118" s="1">
        <f>SUMIFS(Table17[Quantity2],Table17[Product Name],'Finished Products Inventory Sum'!$O118,Table17[Product Type2],'Finished Products Inventory Sum'!$AG$5)</f>
        <v>0</v>
      </c>
      <c r="AH118" t="str">
        <f t="shared" ref="AH118" si="52">IF(AG118,AI118/AG118,"")</f>
        <v/>
      </c>
      <c r="AI118" s="1">
        <f>SUMIFS(Table17[Total out of Inventory],Table17[Product Name],'Finished Products Inventory Sum'!$O118,Table17[Product Type2],'Finished Products Inventory Sum'!$AG$5)</f>
        <v>0</v>
      </c>
      <c r="AJ118" s="7"/>
      <c r="AK118" s="1">
        <f>SUMIFS(Table7[Quantity
 Sold],Table7[Sale - Product Name],'Finished Products Inventory Sum'!$O118,Table7[Product Type2],'Finished Products Inventory Sum'!$AK$5)</f>
        <v>0</v>
      </c>
      <c r="AL118" t="str">
        <f t="shared" ref="AL118" si="53">IF(AK118,AM118/AK118,"")</f>
        <v/>
      </c>
      <c r="AM118" s="1">
        <f>SUMIFS(Table7[Total 
Paid],Table7[Sale - Product Name],'Finished Products Inventory Sum'!$O118,Table7[Product Type2],'Finished Products Inventory Sum'!$AK$5)</f>
        <v>0</v>
      </c>
    </row>
    <row r="119" spans="7:42" x14ac:dyDescent="0.25">
      <c r="G119" s="50"/>
      <c r="M119" s="86"/>
      <c r="N119" s="86"/>
      <c r="O119" s="50"/>
      <c r="P119" s="7"/>
      <c r="Q119" s="30">
        <f>SUMIFS(Table19[Quantity],Table19[Product Name],'Finished Products Inventory Sum'!$O119)</f>
        <v>0</v>
      </c>
      <c r="S119" s="1">
        <f>SUMIFS(Table19[Total Cost],Table19[Product Name],'Finished Products Inventory Sum'!O119)</f>
        <v>0</v>
      </c>
      <c r="T119" s="7"/>
      <c r="U119" s="1">
        <f>SUMIFS(Table19[Quantity Purchased],Table19[Product Name],'Finished Products Inventory Sum'!O119)</f>
        <v>0</v>
      </c>
      <c r="W119" s="1">
        <f>SUMIFS(Table19[Total Purchase
Cost],Table19[Product Name],'Finished Products Inventory Sum'!$O119)</f>
        <v>0</v>
      </c>
      <c r="X119" s="7"/>
      <c r="Y119" s="61">
        <f t="shared" ref="Y119" si="54">SUM(Q119,U119,-AC119,AG119)</f>
        <v>0</v>
      </c>
      <c r="AA119" s="61">
        <f t="shared" ref="AA119" si="55">SUM(S119,W119,-AE119,AI119)</f>
        <v>0</v>
      </c>
      <c r="AB119" s="7"/>
      <c r="AC119" s="1">
        <f>SUMIFS(Table7[Quantity of 
Product Sold],Table7[Sale - Product Name],'Finished Products Inventory Sum'!$O119,Table7[Product Type2],'Finished Products Inventory Sum'!$AC$5)</f>
        <v>0</v>
      </c>
      <c r="AE119" s="1">
        <f>SUMIFS(Table7[Total Cost of
Goods Sold],Table7[Sale - Product Name],'Finished Products Inventory Sum'!$O119,Table7[Product Type2],'Finished Products Inventory Sum'!$AC$5)</f>
        <v>0</v>
      </c>
      <c r="AF119" s="7"/>
      <c r="AG119" s="1">
        <f>SUMIFS(Table17[Quantity2],Table17[Product Name],'Finished Products Inventory Sum'!$O119,Table17[Product Type2],'Finished Products Inventory Sum'!$AG$5)</f>
        <v>0</v>
      </c>
      <c r="AH119" t="str">
        <f t="shared" ref="AH119" si="56">IF(AG119,AI119/AG119,"")</f>
        <v/>
      </c>
      <c r="AI119" s="1">
        <f>SUMIFS(Table17[Total out of Inventory],Table17[Product Name],'Finished Products Inventory Sum'!$O119,Table17[Product Type2],'Finished Products Inventory Sum'!$AG$5)</f>
        <v>0</v>
      </c>
      <c r="AJ119" s="7"/>
      <c r="AK119" s="1">
        <f>SUMIFS(Table7[Quantity
 Sold],Table7[Sale - Product Name],'Finished Products Inventory Sum'!$O119,Table7[Product Type2],'Finished Products Inventory Sum'!$AK$5)</f>
        <v>0</v>
      </c>
      <c r="AL119" t="str">
        <f t="shared" ref="AL119" si="57">IF(AK119,AM119/AK119,"")</f>
        <v/>
      </c>
      <c r="AM119" s="1">
        <f>SUMIFS(Table7[Total 
Paid],Table7[Sale - Product Name],'Finished Products Inventory Sum'!$O119,Table7[Product Type2],'Finished Products Inventory Sum'!$AK$5)</f>
        <v>0</v>
      </c>
    </row>
    <row r="120" spans="7:42" x14ac:dyDescent="0.25">
      <c r="G120" s="50"/>
      <c r="M120" s="86"/>
      <c r="N120" s="86"/>
      <c r="O120" s="50"/>
      <c r="P120" s="7"/>
      <c r="Q120" s="30">
        <f>SUMIFS(Table19[Quantity],Table19[Product Name],'Finished Products Inventory Sum'!$O120)</f>
        <v>0</v>
      </c>
      <c r="S120" s="1">
        <f>SUMIFS(Table19[Total Cost],Table19[Product Name],'Finished Products Inventory Sum'!O120)</f>
        <v>0</v>
      </c>
      <c r="T120" s="7"/>
      <c r="U120" s="1">
        <f>SUMIFS(Table19[Quantity Purchased],Table19[Product Name],'Finished Products Inventory Sum'!O120)</f>
        <v>0</v>
      </c>
      <c r="W120" s="1">
        <f>SUMIFS(Table19[Total Purchase
Cost],Table19[Product Name],'Finished Products Inventory Sum'!$O120)</f>
        <v>0</v>
      </c>
      <c r="X120" s="7"/>
      <c r="Y120" s="61">
        <f t="shared" ref="Y120" si="58">SUM(Q120,U120,-AC120,AG120)</f>
        <v>0</v>
      </c>
      <c r="AA120" s="61">
        <f t="shared" ref="AA120" si="59">SUM(S120,W120,-AE120,AI120)</f>
        <v>0</v>
      </c>
      <c r="AB120" s="7"/>
      <c r="AC120" s="1">
        <f>SUMIFS(Table7[Quantity of 
Product Sold],Table7[Sale - Product Name],'Finished Products Inventory Sum'!$O120,Table7[Product Type2],'Finished Products Inventory Sum'!$AC$5)</f>
        <v>0</v>
      </c>
      <c r="AE120" s="1">
        <f>SUMIFS(Table7[Total Cost of
Goods Sold],Table7[Sale - Product Name],'Finished Products Inventory Sum'!$O120,Table7[Product Type2],'Finished Products Inventory Sum'!$AC$5)</f>
        <v>0</v>
      </c>
      <c r="AF120" s="7"/>
      <c r="AG120" s="1">
        <f>SUMIFS(Table17[Quantity2],Table17[Product Name],'Finished Products Inventory Sum'!$O120,Table17[Product Type2],'Finished Products Inventory Sum'!$AG$5)</f>
        <v>0</v>
      </c>
      <c r="AH120" t="str">
        <f t="shared" ref="AH120" si="60">IF(AG120,AI120/AG120,"")</f>
        <v/>
      </c>
      <c r="AI120" s="1">
        <f>SUMIFS(Table17[Total out of Inventory],Table17[Product Name],'Finished Products Inventory Sum'!$O120,Table17[Product Type2],'Finished Products Inventory Sum'!$AG$5)</f>
        <v>0</v>
      </c>
      <c r="AJ120" s="7"/>
      <c r="AK120" s="1">
        <f>SUMIFS(Table7[Quantity
 Sold],Table7[Sale - Product Name],'Finished Products Inventory Sum'!$O120,Table7[Product Type2],'Finished Products Inventory Sum'!$AK$5)</f>
        <v>0</v>
      </c>
      <c r="AL120" t="str">
        <f t="shared" ref="AL120" si="61">IF(AK120,AM120/AK120,"")</f>
        <v/>
      </c>
      <c r="AM120" s="1">
        <f>SUMIFS(Table7[Total 
Paid],Table7[Sale - Product Name],'Finished Products Inventory Sum'!$O120,Table7[Product Type2],'Finished Products Inventory Sum'!$AK$5)</f>
        <v>0</v>
      </c>
    </row>
    <row r="121" spans="7:42" x14ac:dyDescent="0.25">
      <c r="G121" s="50"/>
      <c r="M121" s="86"/>
      <c r="N121" s="86"/>
      <c r="O121" s="50"/>
      <c r="P121" s="7"/>
      <c r="Q121" s="30">
        <f>SUMIFS(Table19[Quantity],Table19[Product Name],'Finished Products Inventory Sum'!$O121)</f>
        <v>0</v>
      </c>
      <c r="S121" s="1">
        <f>SUMIFS(Table19[Total Cost],Table19[Product Name],'Finished Products Inventory Sum'!O121)</f>
        <v>0</v>
      </c>
      <c r="T121" s="7"/>
      <c r="U121" s="1">
        <f>SUMIFS(Table19[Quantity Purchased],Table19[Product Name],'Finished Products Inventory Sum'!O121)</f>
        <v>0</v>
      </c>
      <c r="W121" s="1">
        <f>SUMIFS(Table19[Total Purchase
Cost],Table19[Product Name],'Finished Products Inventory Sum'!$O121)</f>
        <v>0</v>
      </c>
      <c r="X121" s="7"/>
      <c r="Y121" s="61">
        <f t="shared" ref="Y121" si="62">SUM(Q121,U121,-AC121,AG121)</f>
        <v>0</v>
      </c>
      <c r="AA121" s="61">
        <f t="shared" ref="AA121" si="63">SUM(S121,W121,-AE121,AI121)</f>
        <v>0</v>
      </c>
      <c r="AB121" s="7"/>
      <c r="AC121" s="1">
        <f>SUMIFS(Table7[Quantity of 
Product Sold],Table7[Sale - Product Name],'Finished Products Inventory Sum'!$O121,Table7[Product Type2],'Finished Products Inventory Sum'!$AC$5)</f>
        <v>0</v>
      </c>
      <c r="AE121" s="1">
        <f>SUMIFS(Table7[Total Cost of
Goods Sold],Table7[Sale - Product Name],'Finished Products Inventory Sum'!$O121,Table7[Product Type2],'Finished Products Inventory Sum'!$AC$5)</f>
        <v>0</v>
      </c>
      <c r="AF121" s="7"/>
      <c r="AG121" s="1">
        <f>SUMIFS(Table17[Quantity2],Table17[Product Name],'Finished Products Inventory Sum'!$O121,Table17[Product Type2],'Finished Products Inventory Sum'!$AG$5)</f>
        <v>0</v>
      </c>
      <c r="AH121" t="str">
        <f t="shared" ref="AH121" si="64">IF(AG121,AI121/AG121,"")</f>
        <v/>
      </c>
      <c r="AI121" s="1">
        <f>SUMIFS(Table17[Total out of Inventory],Table17[Product Name],'Finished Products Inventory Sum'!$O121,Table17[Product Type2],'Finished Products Inventory Sum'!$AG$5)</f>
        <v>0</v>
      </c>
      <c r="AJ121" s="7"/>
      <c r="AK121" s="1">
        <f>SUMIFS(Table7[Quantity
 Sold],Table7[Sale - Product Name],'Finished Products Inventory Sum'!$O121,Table7[Product Type2],'Finished Products Inventory Sum'!$AK$5)</f>
        <v>0</v>
      </c>
      <c r="AL121" t="str">
        <f t="shared" ref="AL121" si="65">IF(AK121,AM121/AK121,"")</f>
        <v/>
      </c>
      <c r="AM121" s="1">
        <f>SUMIFS(Table7[Total 
Paid],Table7[Sale - Product Name],'Finished Products Inventory Sum'!$O121,Table7[Product Type2],'Finished Products Inventory Sum'!$AK$5)</f>
        <v>0</v>
      </c>
      <c r="AP121" t="s">
        <v>304</v>
      </c>
    </row>
    <row r="122" spans="7:42" x14ac:dyDescent="0.25">
      <c r="G122" s="50"/>
      <c r="M122" s="86"/>
      <c r="N122" s="86"/>
      <c r="O122" s="50"/>
      <c r="P122" s="7"/>
      <c r="Q122" s="30">
        <f>SUMIFS(Table19[Quantity],Table19[Product Name],'Finished Products Inventory Sum'!$O122)</f>
        <v>0</v>
      </c>
      <c r="S122" s="1">
        <f>SUMIFS(Table19[Total Cost],Table19[Product Name],'Finished Products Inventory Sum'!O122)</f>
        <v>0</v>
      </c>
      <c r="T122" s="7"/>
      <c r="U122" s="1">
        <f>SUMIFS(Table19[Quantity Purchased],Table19[Product Name],'Finished Products Inventory Sum'!O122)</f>
        <v>0</v>
      </c>
      <c r="W122" s="1">
        <f>SUMIFS(Table19[Total Purchase
Cost],Table19[Product Name],'Finished Products Inventory Sum'!$O122)</f>
        <v>0</v>
      </c>
      <c r="X122" s="7"/>
      <c r="Y122" s="61">
        <f t="shared" ref="Y122" si="66">SUM(Q122,U122,-AC122,AG122)</f>
        <v>0</v>
      </c>
      <c r="AA122" s="61">
        <f t="shared" ref="AA122" si="67">SUM(S122,W122,-AE122,AI122)</f>
        <v>0</v>
      </c>
      <c r="AB122" s="7"/>
      <c r="AC122" s="1">
        <f>SUMIFS(Table7[Quantity of 
Product Sold],Table7[Sale - Product Name],'Finished Products Inventory Sum'!$O122,Table7[Product Type2],'Finished Products Inventory Sum'!$AC$5)</f>
        <v>0</v>
      </c>
      <c r="AE122" s="1">
        <f>SUMIFS(Table7[Total Cost of
Goods Sold],Table7[Sale - Product Name],'Finished Products Inventory Sum'!$O122,Table7[Product Type2],'Finished Products Inventory Sum'!$AC$5)</f>
        <v>0</v>
      </c>
      <c r="AF122" s="7"/>
      <c r="AG122" s="1">
        <f>SUMIFS(Table17[Quantity2],Table17[Product Name],'Finished Products Inventory Sum'!$O122,Table17[Product Type2],'Finished Products Inventory Sum'!$AG$5)</f>
        <v>0</v>
      </c>
      <c r="AH122" t="str">
        <f t="shared" ref="AH122" si="68">IF(AG122,AI122/AG122,"")</f>
        <v/>
      </c>
      <c r="AI122" s="1">
        <f>SUMIFS(Table17[Total out of Inventory],Table17[Product Name],'Finished Products Inventory Sum'!$O122,Table17[Product Type2],'Finished Products Inventory Sum'!$AG$5)</f>
        <v>0</v>
      </c>
      <c r="AJ122" s="7"/>
      <c r="AK122" s="1">
        <f>SUMIFS(Table7[Quantity
 Sold],Table7[Sale - Product Name],'Finished Products Inventory Sum'!$O122,Table7[Product Type2],'Finished Products Inventory Sum'!$AK$5)</f>
        <v>0</v>
      </c>
      <c r="AL122" t="str">
        <f t="shared" ref="AL122" si="69">IF(AK122,AM122/AK122,"")</f>
        <v/>
      </c>
      <c r="AM122" s="1">
        <f>SUMIFS(Table7[Total 
Paid],Table7[Sale - Product Name],'Finished Products Inventory Sum'!$O122,Table7[Product Type2],'Finished Products Inventory Sum'!$AK$5)</f>
        <v>0</v>
      </c>
      <c r="AP122" t="s">
        <v>304</v>
      </c>
    </row>
    <row r="123" spans="7:42" x14ac:dyDescent="0.25">
      <c r="G123" s="50"/>
      <c r="M123" s="86"/>
      <c r="N123" s="86"/>
      <c r="O123" s="50"/>
      <c r="P123" s="7"/>
      <c r="Q123" s="30">
        <f>SUMIFS(Table19[Quantity],Table19[Product Name],'Finished Products Inventory Sum'!$O123)</f>
        <v>0</v>
      </c>
      <c r="S123" s="1">
        <f>SUMIFS(Table19[Total Cost],Table19[Product Name],'Finished Products Inventory Sum'!O123)</f>
        <v>0</v>
      </c>
      <c r="T123" s="7"/>
      <c r="U123" s="1">
        <f>SUMIFS(Table19[Quantity Purchased],Table19[Product Name],'Finished Products Inventory Sum'!O123)</f>
        <v>0</v>
      </c>
      <c r="W123" s="1">
        <f>SUMIFS(Table19[Total Purchase
Cost],Table19[Product Name],'Finished Products Inventory Sum'!$O123)</f>
        <v>0</v>
      </c>
      <c r="X123" s="7"/>
      <c r="Y123" s="61">
        <f t="shared" ref="Y123" si="70">SUM(Q123,U123,-AC123,AG123)</f>
        <v>0</v>
      </c>
      <c r="AA123" s="61">
        <f t="shared" ref="AA123" si="71">SUM(S123,W123,-AE123,AI123)</f>
        <v>0</v>
      </c>
      <c r="AB123" s="7"/>
      <c r="AC123" s="1">
        <f>SUMIFS(Table7[Quantity of 
Product Sold],Table7[Sale - Product Name],'Finished Products Inventory Sum'!$O123,Table7[Product Type2],'Finished Products Inventory Sum'!$AC$5)</f>
        <v>0</v>
      </c>
      <c r="AE123" s="1">
        <f>SUMIFS(Table7[Total Cost of
Goods Sold],Table7[Sale - Product Name],'Finished Products Inventory Sum'!$O123,Table7[Product Type2],'Finished Products Inventory Sum'!$AC$5)</f>
        <v>0</v>
      </c>
      <c r="AF123" s="7"/>
      <c r="AG123" s="1">
        <f>SUMIFS(Table17[Quantity2],Table17[Product Name],'Finished Products Inventory Sum'!$O123,Table17[Product Type2],'Finished Products Inventory Sum'!$AG$5)</f>
        <v>0</v>
      </c>
      <c r="AH123" t="str">
        <f t="shared" ref="AH123" si="72">IF(AG123,AI123/AG123,"")</f>
        <v/>
      </c>
      <c r="AI123" s="1">
        <f>SUMIFS(Table17[Total out of Inventory],Table17[Product Name],'Finished Products Inventory Sum'!$O123,Table17[Product Type2],'Finished Products Inventory Sum'!$AG$5)</f>
        <v>0</v>
      </c>
      <c r="AJ123" s="7"/>
      <c r="AK123" s="1">
        <f>SUMIFS(Table7[Quantity
 Sold],Table7[Sale - Product Name],'Finished Products Inventory Sum'!$O123,Table7[Product Type2],'Finished Products Inventory Sum'!$AK$5)</f>
        <v>0</v>
      </c>
      <c r="AL123" t="str">
        <f t="shared" ref="AL123" si="73">IF(AK123,AM123/AK123,"")</f>
        <v/>
      </c>
      <c r="AM123" s="1">
        <f>SUMIFS(Table7[Total 
Paid],Table7[Sale - Product Name],'Finished Products Inventory Sum'!$O123,Table7[Product Type2],'Finished Products Inventory Sum'!$AK$5)</f>
        <v>0</v>
      </c>
      <c r="AP123" t="s">
        <v>304</v>
      </c>
    </row>
    <row r="124" spans="7:42" x14ac:dyDescent="0.25">
      <c r="G124" s="50"/>
      <c r="M124" s="86"/>
      <c r="N124" s="86"/>
      <c r="O124" s="50"/>
      <c r="P124" s="7"/>
      <c r="Q124" s="30">
        <f>SUMIFS(Table19[Quantity],Table19[Product Name],'Finished Products Inventory Sum'!$O124)</f>
        <v>0</v>
      </c>
      <c r="S124" s="1">
        <f>SUMIFS(Table19[Total Cost],Table19[Product Name],'Finished Products Inventory Sum'!O124)</f>
        <v>0</v>
      </c>
      <c r="T124" s="7"/>
      <c r="U124" s="1">
        <f>SUMIFS(Table19[Quantity Purchased],Table19[Product Name],'Finished Products Inventory Sum'!O124)</f>
        <v>0</v>
      </c>
      <c r="W124" s="1">
        <f>SUMIFS(Table19[Total Purchase
Cost],Table19[Product Name],'Finished Products Inventory Sum'!$O124)</f>
        <v>0</v>
      </c>
      <c r="X124" s="7"/>
      <c r="Y124" s="61">
        <f t="shared" ref="Y124" si="74">SUM(Q124,U124,-AC124,AG124)</f>
        <v>0</v>
      </c>
      <c r="AA124" s="61">
        <f t="shared" ref="AA124" si="75">SUM(S124,W124,-AE124,AI124)</f>
        <v>0</v>
      </c>
      <c r="AB124" s="7"/>
      <c r="AC124" s="1">
        <f>SUMIFS(Table7[Quantity of 
Product Sold],Table7[Sale - Product Name],'Finished Products Inventory Sum'!$O124,Table7[Product Type2],'Finished Products Inventory Sum'!$AC$5)</f>
        <v>0</v>
      </c>
      <c r="AE124" s="1">
        <f>SUMIFS(Table7[Total Cost of
Goods Sold],Table7[Sale - Product Name],'Finished Products Inventory Sum'!$O124,Table7[Product Type2],'Finished Products Inventory Sum'!$AC$5)</f>
        <v>0</v>
      </c>
      <c r="AF124" s="7"/>
      <c r="AG124" s="1">
        <f>SUMIFS(Table17[Quantity2],Table17[Product Name],'Finished Products Inventory Sum'!$O124,Table17[Product Type2],'Finished Products Inventory Sum'!$AG$5)</f>
        <v>0</v>
      </c>
      <c r="AH124" t="str">
        <f t="shared" ref="AH124" si="76">IF(AG124,AI124/AG124,"")</f>
        <v/>
      </c>
      <c r="AI124" s="1">
        <f>SUMIFS(Table17[Total out of Inventory],Table17[Product Name],'Finished Products Inventory Sum'!$O124,Table17[Product Type2],'Finished Products Inventory Sum'!$AG$5)</f>
        <v>0</v>
      </c>
      <c r="AJ124" s="7"/>
      <c r="AK124" s="1">
        <f>SUMIFS(Table7[Quantity
 Sold],Table7[Sale - Product Name],'Finished Products Inventory Sum'!$O124,Table7[Product Type2],'Finished Products Inventory Sum'!$AK$5)</f>
        <v>0</v>
      </c>
      <c r="AL124" t="str">
        <f t="shared" ref="AL124" si="77">IF(AK124,AM124/AK124,"")</f>
        <v/>
      </c>
      <c r="AM124" s="1">
        <f>SUMIFS(Table7[Total 
Paid],Table7[Sale - Product Name],'Finished Products Inventory Sum'!$O124,Table7[Product Type2],'Finished Products Inventory Sum'!$AK$5)</f>
        <v>0</v>
      </c>
      <c r="AP124" t="s">
        <v>304</v>
      </c>
    </row>
    <row r="125" spans="7:42" x14ac:dyDescent="0.25">
      <c r="G125" s="50"/>
      <c r="M125" s="86"/>
      <c r="N125" s="86"/>
      <c r="O125" s="50"/>
      <c r="P125" s="7"/>
      <c r="Q125" s="30">
        <f>SUMIFS(Table19[Quantity],Table19[Product Name],'Finished Products Inventory Sum'!$O125)</f>
        <v>0</v>
      </c>
      <c r="S125" s="1">
        <f>SUMIFS(Table19[Total Cost],Table19[Product Name],'Finished Products Inventory Sum'!O125)</f>
        <v>0</v>
      </c>
      <c r="T125" s="7"/>
      <c r="U125" s="1">
        <f>SUMIFS(Table19[Quantity Purchased],Table19[Product Name],'Finished Products Inventory Sum'!O125)</f>
        <v>0</v>
      </c>
      <c r="W125" s="1">
        <f>SUMIFS(Table19[Total Purchase
Cost],Table19[Product Name],'Finished Products Inventory Sum'!$O125)</f>
        <v>0</v>
      </c>
      <c r="X125" s="7"/>
      <c r="Y125" s="61">
        <f t="shared" ref="Y125" si="78">SUM(Q125,U125,-AC125,AG125)</f>
        <v>0</v>
      </c>
      <c r="AA125" s="61">
        <f t="shared" ref="AA125" si="79">SUM(S125,W125,-AE125,AI125)</f>
        <v>0</v>
      </c>
      <c r="AB125" s="7"/>
      <c r="AC125" s="1">
        <f>SUMIFS(Table7[Quantity of 
Product Sold],Table7[Sale - Product Name],'Finished Products Inventory Sum'!$O125,Table7[Product Type2],'Finished Products Inventory Sum'!$AC$5)</f>
        <v>0</v>
      </c>
      <c r="AE125" s="1">
        <f>SUMIFS(Table7[Total Cost of
Goods Sold],Table7[Sale - Product Name],'Finished Products Inventory Sum'!$O125,Table7[Product Type2],'Finished Products Inventory Sum'!$AC$5)</f>
        <v>0</v>
      </c>
      <c r="AF125" s="7"/>
      <c r="AG125" s="1">
        <f>SUMIFS(Table17[Quantity2],Table17[Product Name],'Finished Products Inventory Sum'!$O125,Table17[Product Type2],'Finished Products Inventory Sum'!$AG$5)</f>
        <v>0</v>
      </c>
      <c r="AH125" t="str">
        <f t="shared" ref="AH125" si="80">IF(AG125,AI125/AG125,"")</f>
        <v/>
      </c>
      <c r="AI125" s="1">
        <f>SUMIFS(Table17[Total out of Inventory],Table17[Product Name],'Finished Products Inventory Sum'!$O125,Table17[Product Type2],'Finished Products Inventory Sum'!$AG$5)</f>
        <v>0</v>
      </c>
      <c r="AJ125" s="7"/>
      <c r="AK125" s="1">
        <f>SUMIFS(Table7[Quantity
 Sold],Table7[Sale - Product Name],'Finished Products Inventory Sum'!$O125,Table7[Product Type2],'Finished Products Inventory Sum'!$AK$5)</f>
        <v>0</v>
      </c>
      <c r="AL125" t="str">
        <f t="shared" ref="AL125" si="81">IF(AK125,AM125/AK125,"")</f>
        <v/>
      </c>
      <c r="AM125" s="1">
        <f>SUMIFS(Table7[Total 
Paid],Table7[Sale - Product Name],'Finished Products Inventory Sum'!$O125,Table7[Product Type2],'Finished Products Inventory Sum'!$AK$5)</f>
        <v>0</v>
      </c>
      <c r="AP125" t="s">
        <v>304</v>
      </c>
    </row>
    <row r="126" spans="7:42" x14ac:dyDescent="0.25">
      <c r="G126" s="50"/>
      <c r="M126" s="86"/>
      <c r="N126" s="86"/>
      <c r="O126" s="50"/>
      <c r="P126" s="7"/>
      <c r="Q126" s="30">
        <f>SUMIFS(Table19[Quantity],Table19[Product Name],'Finished Products Inventory Sum'!$O126)</f>
        <v>0</v>
      </c>
      <c r="S126" s="1">
        <f>SUMIFS(Table19[Total Cost],Table19[Product Name],'Finished Products Inventory Sum'!O126)</f>
        <v>0</v>
      </c>
      <c r="T126" s="7"/>
      <c r="U126" s="1">
        <f>SUMIFS(Table19[Quantity Purchased],Table19[Product Name],'Finished Products Inventory Sum'!O126)</f>
        <v>0</v>
      </c>
      <c r="W126" s="1">
        <f>SUMIFS(Table19[Total Purchase
Cost],Table19[Product Name],'Finished Products Inventory Sum'!$O126)</f>
        <v>0</v>
      </c>
      <c r="X126" s="7"/>
      <c r="Y126" s="61">
        <f t="shared" ref="Y126" si="82">SUM(Q126,U126,-AC126,AG126)</f>
        <v>0</v>
      </c>
      <c r="AA126" s="61">
        <f t="shared" ref="AA126" si="83">SUM(S126,W126,-AE126,AI126)</f>
        <v>0</v>
      </c>
      <c r="AB126" s="7"/>
      <c r="AC126" s="1">
        <f>SUMIFS(Table7[Quantity of 
Product Sold],Table7[Sale - Product Name],'Finished Products Inventory Sum'!$O126,Table7[Product Type2],'Finished Products Inventory Sum'!$AC$5)</f>
        <v>0</v>
      </c>
      <c r="AE126" s="1">
        <f>SUMIFS(Table7[Total Cost of
Goods Sold],Table7[Sale - Product Name],'Finished Products Inventory Sum'!$O126,Table7[Product Type2],'Finished Products Inventory Sum'!$AC$5)</f>
        <v>0</v>
      </c>
      <c r="AF126" s="7"/>
      <c r="AG126" s="1">
        <f>SUMIFS(Table17[Quantity2],Table17[Product Name],'Finished Products Inventory Sum'!$O126,Table17[Product Type2],'Finished Products Inventory Sum'!$AG$5)</f>
        <v>0</v>
      </c>
      <c r="AH126" t="str">
        <f t="shared" ref="AH126" si="84">IF(AG126,AI126/AG126,"")</f>
        <v/>
      </c>
      <c r="AI126" s="1">
        <f>SUMIFS(Table17[Total out of Inventory],Table17[Product Name],'Finished Products Inventory Sum'!$O126,Table17[Product Type2],'Finished Products Inventory Sum'!$AG$5)</f>
        <v>0</v>
      </c>
      <c r="AJ126" s="7"/>
      <c r="AK126" s="1">
        <f>SUMIFS(Table7[Quantity
 Sold],Table7[Sale - Product Name],'Finished Products Inventory Sum'!$O126,Table7[Product Type2],'Finished Products Inventory Sum'!$AK$5)</f>
        <v>0</v>
      </c>
      <c r="AL126" t="str">
        <f t="shared" ref="AL126" si="85">IF(AK126,AM126/AK126,"")</f>
        <v/>
      </c>
      <c r="AM126" s="1">
        <f>SUMIFS(Table7[Total 
Paid],Table7[Sale - Product Name],'Finished Products Inventory Sum'!$O126,Table7[Product Type2],'Finished Products Inventory Sum'!$AK$5)</f>
        <v>0</v>
      </c>
      <c r="AP126" t="s">
        <v>304</v>
      </c>
    </row>
    <row r="127" spans="7:42" x14ac:dyDescent="0.25">
      <c r="G127" s="50"/>
      <c r="M127" s="86"/>
      <c r="N127" s="86"/>
      <c r="O127" s="53"/>
      <c r="P127" s="7"/>
      <c r="Q127" s="30">
        <f>SUMIFS(Table19[Quantity],Table19[Product Name],'Finished Products Inventory Sum'!$O127)</f>
        <v>0</v>
      </c>
      <c r="S127" s="1">
        <f>SUMIFS(Table19[Total Cost],Table19[Product Name],'Finished Products Inventory Sum'!O127)</f>
        <v>0</v>
      </c>
      <c r="T127" s="7"/>
      <c r="U127" s="1">
        <f>SUMIFS(Table19[Quantity Purchased],Table19[Product Name],'Finished Products Inventory Sum'!O127)</f>
        <v>0</v>
      </c>
      <c r="W127" s="1">
        <f>SUMIFS(Table19[Total Purchase
Cost],Table19[Product Name],'Finished Products Inventory Sum'!$O127)</f>
        <v>0</v>
      </c>
      <c r="X127" s="7"/>
      <c r="Y127" s="61">
        <f t="shared" ref="Y127:Y128" si="86">SUM(Q127,U127,-AC127,AG127)</f>
        <v>0</v>
      </c>
      <c r="AA127" s="61">
        <f t="shared" ref="AA127:AA128" si="87">SUM(S127,W127,-AE127,AI127)</f>
        <v>0</v>
      </c>
      <c r="AB127" s="7"/>
      <c r="AC127" s="1">
        <f>SUMIFS(Table7[Quantity of 
Product Sold],Table7[Sale - Product Name],'Finished Products Inventory Sum'!$O127,Table7[Product Type2],'Finished Products Inventory Sum'!$AC$5)</f>
        <v>0</v>
      </c>
      <c r="AE127" s="1">
        <f>SUMIFS(Table7[Total Cost of
Goods Sold],Table7[Sale - Product Name],'Finished Products Inventory Sum'!$O127,Table7[Product Type2],'Finished Products Inventory Sum'!$AC$5)</f>
        <v>0</v>
      </c>
      <c r="AF127" s="7"/>
      <c r="AG127" s="1">
        <f>SUMIFS(Table17[Quantity2],Table17[Product Name],'Finished Products Inventory Sum'!$O127,Table17[Product Type2],'Finished Products Inventory Sum'!$AG$5)</f>
        <v>0</v>
      </c>
      <c r="AH127" t="str">
        <f t="shared" ref="AH127:AH128" si="88">IF(AG127,AI127/AG127,"")</f>
        <v/>
      </c>
      <c r="AI127" s="1">
        <f>SUMIFS(Table17[Total out of Inventory],Table17[Product Name],'Finished Products Inventory Sum'!$O127,Table17[Product Type2],'Finished Products Inventory Sum'!$AG$5)</f>
        <v>0</v>
      </c>
      <c r="AJ127" s="7"/>
      <c r="AK127" s="1">
        <f>SUMIFS(Table7[Quantity
 Sold],Table7[Sale - Product Name],'Finished Products Inventory Sum'!$O127,Table7[Product Type2],'Finished Products Inventory Sum'!$AK$5)</f>
        <v>0</v>
      </c>
      <c r="AL127" t="str">
        <f t="shared" ref="AL127:AL128" si="89">IF(AK127,AM127/AK127,"")</f>
        <v/>
      </c>
      <c r="AM127" s="1">
        <f>SUMIFS(Table7[Total 
Paid],Table7[Sale - Product Name],'Finished Products Inventory Sum'!$O127,Table7[Product Type2],'Finished Products Inventory Sum'!$AK$5)</f>
        <v>0</v>
      </c>
    </row>
    <row r="128" spans="7:42" x14ac:dyDescent="0.25">
      <c r="G128" s="50"/>
      <c r="M128" s="86"/>
      <c r="N128" s="86"/>
      <c r="O128" s="53"/>
      <c r="P128" s="7"/>
      <c r="Q128" s="30">
        <f>SUMIFS(Table19[Quantity],Table19[Product Name],'Finished Products Inventory Sum'!$O128)</f>
        <v>0</v>
      </c>
      <c r="S128" s="1">
        <f>SUMIFS(Table19[Total Cost],Table19[Product Name],'Finished Products Inventory Sum'!O128)</f>
        <v>0</v>
      </c>
      <c r="T128" s="7"/>
      <c r="U128" s="1">
        <f>SUMIFS(Table19[Quantity Purchased],Table19[Product Name],'Finished Products Inventory Sum'!O128)</f>
        <v>0</v>
      </c>
      <c r="W128" s="1">
        <f>SUMIFS(Table19[Total Purchase
Cost],Table19[Product Name],'Finished Products Inventory Sum'!$O128)</f>
        <v>0</v>
      </c>
      <c r="X128" s="7"/>
      <c r="Y128" s="61">
        <f t="shared" si="86"/>
        <v>0</v>
      </c>
      <c r="AA128" s="61">
        <f t="shared" si="87"/>
        <v>0</v>
      </c>
      <c r="AB128" s="7"/>
      <c r="AC128" s="1">
        <f>SUMIFS(Table7[Quantity of 
Product Sold],Table7[Sale - Product Name],'Finished Products Inventory Sum'!$O128,Table7[Product Type2],'Finished Products Inventory Sum'!$AC$5)</f>
        <v>0</v>
      </c>
      <c r="AE128" s="1">
        <f>SUMIFS(Table7[Total Cost of
Goods Sold],Table7[Sale - Product Name],'Finished Products Inventory Sum'!$O128,Table7[Product Type2],'Finished Products Inventory Sum'!$AC$5)</f>
        <v>0</v>
      </c>
      <c r="AF128" s="7"/>
      <c r="AG128" s="1">
        <f>SUMIFS(Table17[Quantity2],Table17[Product Name],'Finished Products Inventory Sum'!$O128,Table17[Product Type2],'Finished Products Inventory Sum'!$AG$5)</f>
        <v>0</v>
      </c>
      <c r="AH128" t="str">
        <f t="shared" si="88"/>
        <v/>
      </c>
      <c r="AI128" s="1">
        <f>SUMIFS(Table17[Total out of Inventory],Table17[Product Name],'Finished Products Inventory Sum'!$O128,Table17[Product Type2],'Finished Products Inventory Sum'!$AG$5)</f>
        <v>0</v>
      </c>
      <c r="AJ128" s="7"/>
      <c r="AK128" s="1">
        <f>SUMIFS(Table7[Quantity
 Sold],Table7[Sale - Product Name],'Finished Products Inventory Sum'!$O128,Table7[Product Type2],'Finished Products Inventory Sum'!$AK$5)</f>
        <v>0</v>
      </c>
      <c r="AL128" t="str">
        <f t="shared" si="89"/>
        <v/>
      </c>
      <c r="AM128" s="1">
        <f>SUMIFS(Table7[Total 
Paid],Table7[Sale - Product Name],'Finished Products Inventory Sum'!$O128,Table7[Product Type2],'Finished Products Inventory Sum'!$AK$5)</f>
        <v>0</v>
      </c>
    </row>
    <row r="129" spans="5:42" x14ac:dyDescent="0.25">
      <c r="G129" s="50"/>
      <c r="M129" s="86"/>
      <c r="N129" s="86"/>
      <c r="O129" s="53"/>
      <c r="P129" s="7"/>
      <c r="Q129" s="30">
        <f>SUMIFS(Table19[Quantity],Table19[Product Name],'Finished Products Inventory Sum'!$O129)</f>
        <v>0</v>
      </c>
      <c r="S129" s="1">
        <f>SUMIFS(Table19[Total Cost],Table19[Product Name],'Finished Products Inventory Sum'!O129)</f>
        <v>0</v>
      </c>
      <c r="T129" s="7"/>
      <c r="U129" s="1">
        <f>SUMIFS(Table19[Quantity Purchased],Table19[Product Name],'Finished Products Inventory Sum'!O129)</f>
        <v>0</v>
      </c>
      <c r="W129" s="1">
        <f>SUMIFS(Table19[Total Purchase
Cost],Table19[Product Name],'Finished Products Inventory Sum'!$O129)</f>
        <v>0</v>
      </c>
      <c r="X129" s="7"/>
      <c r="Y129" s="61">
        <f t="shared" ref="Y129" si="90">SUM(Q129,U129,-AC129,AG129)</f>
        <v>0</v>
      </c>
      <c r="AA129" s="61">
        <f t="shared" ref="AA129" si="91">SUM(S129,W129,-AE129,AI129)</f>
        <v>0</v>
      </c>
      <c r="AB129" s="7"/>
      <c r="AC129" s="1">
        <f>SUMIFS(Table7[Quantity of 
Product Sold],Table7[Sale - Product Name],'Finished Products Inventory Sum'!$O129,Table7[Product Type2],'Finished Products Inventory Sum'!$AC$5)</f>
        <v>0</v>
      </c>
      <c r="AE129" s="1">
        <f>SUMIFS(Table7[Total Cost of
Goods Sold],Table7[Sale - Product Name],'Finished Products Inventory Sum'!$O129,Table7[Product Type2],'Finished Products Inventory Sum'!$AC$5)</f>
        <v>0</v>
      </c>
      <c r="AF129" s="7"/>
      <c r="AG129" s="1">
        <f>SUMIFS(Table17[Quantity2],Table17[Product Name],'Finished Products Inventory Sum'!$O129,Table17[Product Type2],'Finished Products Inventory Sum'!$AG$5)</f>
        <v>0</v>
      </c>
      <c r="AH129" t="str">
        <f t="shared" ref="AH129" si="92">IF(AG129,AI129/AG129,"")</f>
        <v/>
      </c>
      <c r="AI129" s="1">
        <f>SUMIFS(Table17[Total out of Inventory],Table17[Product Name],'Finished Products Inventory Sum'!$O129,Table17[Product Type2],'Finished Products Inventory Sum'!$AG$5)</f>
        <v>0</v>
      </c>
      <c r="AJ129" s="7"/>
      <c r="AK129" s="1">
        <f>SUMIFS(Table7[Quantity
 Sold],Table7[Sale - Product Name],'Finished Products Inventory Sum'!$O129,Table7[Product Type2],'Finished Products Inventory Sum'!$AK$5)</f>
        <v>0</v>
      </c>
      <c r="AL129" t="str">
        <f t="shared" ref="AL129" si="93">IF(AK129,AM129/AK129,"")</f>
        <v/>
      </c>
      <c r="AM129" s="1">
        <f>SUMIFS(Table7[Total 
Paid],Table7[Sale - Product Name],'Finished Products Inventory Sum'!$O129,Table7[Product Type2],'Finished Products Inventory Sum'!$AK$5)</f>
        <v>0</v>
      </c>
    </row>
    <row r="130" spans="5:42" x14ac:dyDescent="0.25">
      <c r="G130" s="50"/>
      <c r="M130" s="86"/>
      <c r="N130" s="86"/>
      <c r="O130" s="53"/>
      <c r="P130" s="7"/>
      <c r="Q130" s="30">
        <f>SUMIFS(Table19[Quantity],Table19[Product Name],'Finished Products Inventory Sum'!$O130)</f>
        <v>0</v>
      </c>
      <c r="S130" s="1">
        <f>SUMIFS(Table19[Total Cost],Table19[Product Name],'Finished Products Inventory Sum'!O130)</f>
        <v>0</v>
      </c>
      <c r="T130" s="7"/>
      <c r="U130" s="1">
        <f>SUMIFS(Table19[Quantity Purchased],Table19[Product Name],'Finished Products Inventory Sum'!O130)</f>
        <v>0</v>
      </c>
      <c r="W130" s="1">
        <f>SUMIFS(Table19[Total Purchase
Cost],Table19[Product Name],'Finished Products Inventory Sum'!$O130)</f>
        <v>0</v>
      </c>
      <c r="X130" s="7"/>
      <c r="Y130" s="61">
        <f t="shared" ref="Y130" si="94">SUM(Q130,U130,-AC130,AG130)</f>
        <v>0</v>
      </c>
      <c r="AA130" s="61">
        <f t="shared" ref="AA130" si="95">SUM(S130,W130,-AE130,AI130)</f>
        <v>0</v>
      </c>
      <c r="AB130" s="7"/>
      <c r="AC130" s="1">
        <f>SUMIFS(Table7[Quantity of 
Product Sold],Table7[Sale - Product Name],'Finished Products Inventory Sum'!$O130,Table7[Product Type2],'Finished Products Inventory Sum'!$AC$5)</f>
        <v>0</v>
      </c>
      <c r="AE130" s="1">
        <f>SUMIFS(Table7[Total Cost of
Goods Sold],Table7[Sale - Product Name],'Finished Products Inventory Sum'!$O130,Table7[Product Type2],'Finished Products Inventory Sum'!$AC$5)</f>
        <v>0</v>
      </c>
      <c r="AF130" s="7"/>
      <c r="AG130" s="1">
        <f>SUMIFS(Table17[Quantity2],Table17[Product Name],'Finished Products Inventory Sum'!$O130,Table17[Product Type2],'Finished Products Inventory Sum'!$AG$5)</f>
        <v>0</v>
      </c>
      <c r="AH130" t="str">
        <f t="shared" ref="AH130" si="96">IF(AG130,AI130/AG130,"")</f>
        <v/>
      </c>
      <c r="AI130" s="1">
        <f>SUMIFS(Table17[Total out of Inventory],Table17[Product Name],'Finished Products Inventory Sum'!$O130,Table17[Product Type2],'Finished Products Inventory Sum'!$AG$5)</f>
        <v>0</v>
      </c>
      <c r="AJ130" s="7"/>
      <c r="AK130" s="1">
        <f>SUMIFS(Table7[Quantity
 Sold],Table7[Sale - Product Name],'Finished Products Inventory Sum'!$O130,Table7[Product Type2],'Finished Products Inventory Sum'!$AK$5)</f>
        <v>0</v>
      </c>
      <c r="AL130" t="str">
        <f t="shared" ref="AL130" si="97">IF(AK130,AM130/AK130,"")</f>
        <v/>
      </c>
      <c r="AM130" s="1">
        <f>SUMIFS(Table7[Total 
Paid],Table7[Sale - Product Name],'Finished Products Inventory Sum'!$O130,Table7[Product Type2],'Finished Products Inventory Sum'!$AK$5)</f>
        <v>0</v>
      </c>
    </row>
    <row r="131" spans="5:42" x14ac:dyDescent="0.25">
      <c r="G131" s="50"/>
      <c r="M131" s="86"/>
      <c r="N131" s="86"/>
      <c r="O131" s="53"/>
      <c r="P131" s="7"/>
      <c r="Q131" s="30">
        <f>SUMIFS(Table19[Quantity],Table19[Product Name],'Finished Products Inventory Sum'!$O131)</f>
        <v>0</v>
      </c>
      <c r="S131" s="1">
        <f>SUMIFS(Table19[Total Cost],Table19[Product Name],'Finished Products Inventory Sum'!O131)</f>
        <v>0</v>
      </c>
      <c r="T131" s="7"/>
      <c r="U131" s="1">
        <f>SUMIFS(Table19[Quantity Purchased],Table19[Product Name],'Finished Products Inventory Sum'!O131)</f>
        <v>0</v>
      </c>
      <c r="W131" s="1">
        <f>SUMIFS(Table19[Total Purchase
Cost],Table19[Product Name],'Finished Products Inventory Sum'!$O131)</f>
        <v>0</v>
      </c>
      <c r="X131" s="7"/>
      <c r="Y131" s="61">
        <f t="shared" ref="Y131" si="98">SUM(Q131,U131,-AC131,AG131)</f>
        <v>0</v>
      </c>
      <c r="AA131" s="61">
        <f t="shared" ref="AA131" si="99">SUM(S131,W131,-AE131,AI131)</f>
        <v>0</v>
      </c>
      <c r="AB131" s="7"/>
      <c r="AC131" s="1">
        <f>SUMIFS(Table7[Quantity of 
Product Sold],Table7[Sale - Product Name],'Finished Products Inventory Sum'!$O131,Table7[Product Type2],'Finished Products Inventory Sum'!$AC$5)</f>
        <v>0</v>
      </c>
      <c r="AE131" s="1">
        <f>SUMIFS(Table7[Total Cost of
Goods Sold],Table7[Sale - Product Name],'Finished Products Inventory Sum'!$O131,Table7[Product Type2],'Finished Products Inventory Sum'!$AC$5)</f>
        <v>0</v>
      </c>
      <c r="AF131" s="7"/>
      <c r="AG131" s="1">
        <f>SUMIFS(Table17[Quantity2],Table17[Product Name],'Finished Products Inventory Sum'!$O131,Table17[Product Type2],'Finished Products Inventory Sum'!$AG$5)</f>
        <v>0</v>
      </c>
      <c r="AH131" t="str">
        <f t="shared" ref="AH131" si="100">IF(AG131,AI131/AG131,"")</f>
        <v/>
      </c>
      <c r="AI131" s="1">
        <f>SUMIFS(Table17[Total out of Inventory],Table17[Product Name],'Finished Products Inventory Sum'!$O131,Table17[Product Type2],'Finished Products Inventory Sum'!$AG$5)</f>
        <v>0</v>
      </c>
      <c r="AJ131" s="7"/>
      <c r="AK131" s="1">
        <f>SUMIFS(Table7[Quantity
 Sold],Table7[Sale - Product Name],'Finished Products Inventory Sum'!$O131,Table7[Product Type2],'Finished Products Inventory Sum'!$AK$5)</f>
        <v>0</v>
      </c>
      <c r="AL131" t="str">
        <f t="shared" ref="AL131" si="101">IF(AK131,AM131/AK131,"")</f>
        <v/>
      </c>
      <c r="AM131" s="1">
        <f>SUMIFS(Table7[Total 
Paid],Table7[Sale - Product Name],'Finished Products Inventory Sum'!$O131,Table7[Product Type2],'Finished Products Inventory Sum'!$AK$5)</f>
        <v>0</v>
      </c>
    </row>
    <row r="132" spans="5:42" x14ac:dyDescent="0.25">
      <c r="G132" s="50"/>
      <c r="M132" s="86"/>
      <c r="N132" s="86"/>
      <c r="O132" s="50"/>
      <c r="P132" s="7"/>
      <c r="Q132" s="30">
        <f>SUMIFS(Table19[Quantity],Table19[Product Name],'Finished Products Inventory Sum'!$O132)</f>
        <v>0</v>
      </c>
      <c r="S132" s="1">
        <f>SUMIFS(Table19[Total Cost],Table19[Product Name],'Finished Products Inventory Sum'!O132)</f>
        <v>0</v>
      </c>
      <c r="T132" s="7"/>
      <c r="U132" s="1">
        <f>SUMIFS(Table19[Quantity Purchased],Table19[Product Name],'Finished Products Inventory Sum'!O132)</f>
        <v>0</v>
      </c>
      <c r="W132" s="1">
        <f>SUMIFS(Table19[Total Purchase
Cost],Table19[Product Name],'Finished Products Inventory Sum'!$O132)</f>
        <v>0</v>
      </c>
      <c r="X132" s="7"/>
      <c r="Y132" s="61">
        <f t="shared" ref="Y132:Y133" si="102">SUM(Q132,U132,-AC132,AG132)</f>
        <v>0</v>
      </c>
      <c r="AA132" s="61">
        <f t="shared" ref="AA132:AA133" si="103">SUM(S132,W132,-AE132,AI132)</f>
        <v>0</v>
      </c>
      <c r="AB132" s="7"/>
      <c r="AC132" s="1">
        <f>SUMIFS(Table7[Quantity of 
Product Sold],Table7[Sale - Product Name],'Finished Products Inventory Sum'!$O132,Table7[Product Type2],'Finished Products Inventory Sum'!$AC$5)</f>
        <v>0</v>
      </c>
      <c r="AE132" s="1">
        <f>SUMIFS(Table7[Total Cost of
Goods Sold],Table7[Sale - Product Name],'Finished Products Inventory Sum'!$O132,Table7[Product Type2],'Finished Products Inventory Sum'!$AC$5)</f>
        <v>0</v>
      </c>
      <c r="AF132" s="7"/>
      <c r="AG132" s="1">
        <f>SUMIFS(Table17[Quantity2],Table17[Product Name],'Finished Products Inventory Sum'!$O132,Table17[Product Type2],'Finished Products Inventory Sum'!$AG$5)</f>
        <v>0</v>
      </c>
      <c r="AH132" t="str">
        <f t="shared" ref="AH132:AH133" si="104">IF(AG132,AI132/AG132,"")</f>
        <v/>
      </c>
      <c r="AI132" s="1">
        <f>SUMIFS(Table17[Total out of Inventory],Table17[Product Name],'Finished Products Inventory Sum'!$O132,Table17[Product Type2],'Finished Products Inventory Sum'!$AG$5)</f>
        <v>0</v>
      </c>
      <c r="AJ132" s="7"/>
      <c r="AK132" s="1">
        <f>SUMIFS(Table7[Quantity
 Sold],Table7[Sale - Product Name],'Finished Products Inventory Sum'!$O132,Table7[Product Type2],'Finished Products Inventory Sum'!$AK$5)</f>
        <v>0</v>
      </c>
      <c r="AL132" t="str">
        <f t="shared" ref="AL132:AL133" si="105">IF(AK132,AM132/AK132,"")</f>
        <v/>
      </c>
      <c r="AM132" s="1">
        <f>SUMIFS(Table7[Total 
Paid],Table7[Sale - Product Name],'Finished Products Inventory Sum'!$O132,Table7[Product Type2],'Finished Products Inventory Sum'!$AK$5)</f>
        <v>0</v>
      </c>
    </row>
    <row r="133" spans="5:42" s="53" customFormat="1" x14ac:dyDescent="0.25">
      <c r="O133" s="50"/>
      <c r="P133" s="65"/>
      <c r="Q133" s="66">
        <f>SUMIFS(Table19[Quantity],Table19[Product Name],'Finished Products Inventory Sum'!$O133)</f>
        <v>0</v>
      </c>
      <c r="S133" s="67">
        <f>SUMIFS(Table19[Total Cost],Table19[Product Name],'Finished Products Inventory Sum'!O133)</f>
        <v>0</v>
      </c>
      <c r="T133" s="65"/>
      <c r="U133" s="67">
        <f>SUMIFS(Table19[Quantity Purchased],Table19[Product Name],'Finished Products Inventory Sum'!O133)</f>
        <v>0</v>
      </c>
      <c r="W133" s="67">
        <f>SUMIFS(Table19[Total Purchase
Cost],Table19[Product Name],'Finished Products Inventory Sum'!$O133)</f>
        <v>0</v>
      </c>
      <c r="X133" s="65"/>
      <c r="Y133" s="95">
        <f t="shared" si="102"/>
        <v>0</v>
      </c>
      <c r="AA133" s="95">
        <f t="shared" si="103"/>
        <v>0</v>
      </c>
      <c r="AB133" s="65"/>
      <c r="AC133" s="67">
        <f>SUMIFS(Table7[Quantity of 
Product Sold],Table7[Sale - Product Name],'Finished Products Inventory Sum'!$O133,Table7[Product Type2],'Finished Products Inventory Sum'!$AC$5)</f>
        <v>0</v>
      </c>
      <c r="AE133" s="67">
        <f>SUMIFS(Table7[Total Cost of
Goods Sold],Table7[Sale - Product Name],'Finished Products Inventory Sum'!$O133,Table7[Product Type2],'Finished Products Inventory Sum'!$AC$5)</f>
        <v>0</v>
      </c>
      <c r="AF133" s="65"/>
      <c r="AG133" s="67">
        <f>SUMIFS(Table17[Quantity2],Table17[Product Name],'Finished Products Inventory Sum'!$O133,Table17[Product Type2],'Finished Products Inventory Sum'!$AG$5)</f>
        <v>0</v>
      </c>
      <c r="AH133" s="53" t="str">
        <f t="shared" si="104"/>
        <v/>
      </c>
      <c r="AI133" s="67">
        <f>SUMIFS(Table17[Total out of Inventory],Table17[Product Name],'Finished Products Inventory Sum'!$O133,Table17[Product Type2],'Finished Products Inventory Sum'!$AG$5)</f>
        <v>0</v>
      </c>
      <c r="AJ133" s="65"/>
      <c r="AK133" s="67">
        <f>SUMIFS(Table7[Quantity
 Sold],Table7[Sale - Product Name],'Finished Products Inventory Sum'!$O133,Table7[Product Type2],'Finished Products Inventory Sum'!$AK$5)</f>
        <v>0</v>
      </c>
      <c r="AL133" s="53" t="str">
        <f t="shared" si="105"/>
        <v/>
      </c>
      <c r="AM133" s="67">
        <f>SUMIFS(Table7[Total 
Paid],Table7[Sale - Product Name],'Finished Products Inventory Sum'!$O133,Table7[Product Type2],'Finished Products Inventory Sum'!$AK$5)</f>
        <v>0</v>
      </c>
      <c r="AP133" s="53" t="s">
        <v>302</v>
      </c>
    </row>
    <row r="134" spans="5:42" s="53" customFormat="1" x14ac:dyDescent="0.25">
      <c r="O134" s="50"/>
      <c r="P134" s="65"/>
      <c r="Q134" s="66">
        <f>SUMIFS(Table19[Quantity],Table19[Product Name],'Finished Products Inventory Sum'!$O134)</f>
        <v>0</v>
      </c>
      <c r="S134" s="67">
        <f>SUMIFS(Table19[Total Cost],Table19[Product Name],'Finished Products Inventory Sum'!O134)</f>
        <v>0</v>
      </c>
      <c r="T134" s="65"/>
      <c r="U134" s="67">
        <f>SUMIFS(Table19[Quantity Purchased],Table19[Product Name],'Finished Products Inventory Sum'!O134)</f>
        <v>0</v>
      </c>
      <c r="W134" s="67">
        <f>SUMIFS(Table19[Total Purchase
Cost],Table19[Product Name],'Finished Products Inventory Sum'!$O134)</f>
        <v>0</v>
      </c>
      <c r="X134" s="65"/>
      <c r="Y134" s="95">
        <f t="shared" ref="Y134" si="106">SUM(Q134,U134,-AC134,AG134)</f>
        <v>0</v>
      </c>
      <c r="AA134" s="95">
        <f t="shared" ref="AA134" si="107">SUM(S134,W134,-AE134,AI134)</f>
        <v>0</v>
      </c>
      <c r="AB134" s="65"/>
      <c r="AC134" s="67">
        <f>SUMIFS(Table7[Quantity of 
Product Sold],Table7[Sale - Product Name],'Finished Products Inventory Sum'!$O134,Table7[Product Type2],'Finished Products Inventory Sum'!$AC$5)</f>
        <v>0</v>
      </c>
      <c r="AE134" s="67">
        <f>SUMIFS(Table7[Total Cost of
Goods Sold],Table7[Sale - Product Name],'Finished Products Inventory Sum'!$O134,Table7[Product Type2],'Finished Products Inventory Sum'!$AC$5)</f>
        <v>0</v>
      </c>
      <c r="AF134" s="65"/>
      <c r="AG134" s="67">
        <f>SUMIFS(Table17[Quantity2],Table17[Product Name],'Finished Products Inventory Sum'!$O134,Table17[Product Type2],'Finished Products Inventory Sum'!$AG$5)</f>
        <v>0</v>
      </c>
      <c r="AH134" s="53" t="str">
        <f t="shared" ref="AH134" si="108">IF(AG134,AI134/AG134,"")</f>
        <v/>
      </c>
      <c r="AI134" s="67">
        <f>SUMIFS(Table17[Total out of Inventory],Table17[Product Name],'Finished Products Inventory Sum'!$O134,Table17[Product Type2],'Finished Products Inventory Sum'!$AG$5)</f>
        <v>0</v>
      </c>
      <c r="AJ134" s="65"/>
      <c r="AK134" s="67">
        <f>SUMIFS(Table7[Quantity
 Sold],Table7[Sale - Product Name],'Finished Products Inventory Sum'!$O134,Table7[Product Type2],'Finished Products Inventory Sum'!$AK$5)</f>
        <v>0</v>
      </c>
      <c r="AL134" s="53" t="str">
        <f t="shared" ref="AL134" si="109">IF(AK134,AM134/AK134,"")</f>
        <v/>
      </c>
      <c r="AM134" s="67">
        <f>SUMIFS(Table7[Total 
Paid],Table7[Sale - Product Name],'Finished Products Inventory Sum'!$O134,Table7[Product Type2],'Finished Products Inventory Sum'!$AK$5)</f>
        <v>0</v>
      </c>
      <c r="AP134" s="53" t="s">
        <v>302</v>
      </c>
    </row>
    <row r="135" spans="5:42" x14ac:dyDescent="0.25">
      <c r="G135" s="50"/>
      <c r="M135" s="86"/>
      <c r="N135" s="86"/>
      <c r="O135" s="50"/>
      <c r="P135" s="7"/>
      <c r="Q135" s="30">
        <f>SUMIFS(Table19[Quantity],Table19[Product Name],'Finished Products Inventory Sum'!$O135)</f>
        <v>0</v>
      </c>
      <c r="S135" s="1">
        <f>SUMIFS(Table19[Total Cost],Table19[Product Name],'Finished Products Inventory Sum'!O135)</f>
        <v>0</v>
      </c>
      <c r="T135" s="7"/>
      <c r="U135" s="1">
        <f>SUMIFS(Table19[Quantity Purchased],Table19[Product Name],'Finished Products Inventory Sum'!O135)</f>
        <v>0</v>
      </c>
      <c r="W135" s="1">
        <f>SUMIFS(Table19[Total Purchase
Cost],Table19[Product Name],'Finished Products Inventory Sum'!$O135)</f>
        <v>0</v>
      </c>
      <c r="X135" s="7"/>
      <c r="Y135" s="61">
        <f t="shared" ref="Y135:Y149" si="110">SUM(Q135,U135,-AC135,AG135)</f>
        <v>0</v>
      </c>
      <c r="AA135" s="61">
        <f t="shared" ref="AA135:AA149" si="111">SUM(S135,W135,-AE135,AI135)</f>
        <v>0</v>
      </c>
      <c r="AB135" s="7"/>
      <c r="AC135" s="1">
        <f>SUMIFS(Table7[Quantity of 
Product Sold],Table7[Sale - Product Name],'Finished Products Inventory Sum'!$O135,Table7[Product Type2],'Finished Products Inventory Sum'!$AC$5)</f>
        <v>0</v>
      </c>
      <c r="AE135" s="1">
        <f>SUMIFS(Table7[Total Cost of
Goods Sold],Table7[Sale - Product Name],'Finished Products Inventory Sum'!$O135,Table7[Product Type2],'Finished Products Inventory Sum'!$AC$5)</f>
        <v>0</v>
      </c>
      <c r="AF135" s="7"/>
      <c r="AG135" s="1">
        <f>SUMIFS(Table17[Quantity2],Table17[Product Name],'Finished Products Inventory Sum'!$O135,Table17[Product Type2],'Finished Products Inventory Sum'!$AG$5)</f>
        <v>0</v>
      </c>
      <c r="AH135" t="str">
        <f t="shared" ref="AH135:AH149" si="112">IF(AG135,AI135/AG135,"")</f>
        <v/>
      </c>
      <c r="AI135" s="1">
        <f>SUMIFS(Table17[Total out of Inventory],Table17[Product Name],'Finished Products Inventory Sum'!$O135,Table17[Product Type2],'Finished Products Inventory Sum'!$AG$5)</f>
        <v>0</v>
      </c>
      <c r="AJ135" s="7"/>
      <c r="AK135" s="1">
        <f>SUMIFS(Table7[Quantity
 Sold],Table7[Sale - Product Name],'Finished Products Inventory Sum'!$O135,Table7[Product Type2],'Finished Products Inventory Sum'!$AK$5)</f>
        <v>0</v>
      </c>
      <c r="AL135" t="str">
        <f t="shared" ref="AL135:AL149" si="113">IF(AK135,AM135/AK135,"")</f>
        <v/>
      </c>
      <c r="AM135" s="1">
        <f>SUMIFS(Table7[Total 
Paid],Table7[Sale - Product Name],'Finished Products Inventory Sum'!$O135,Table7[Product Type2],'Finished Products Inventory Sum'!$AK$5)</f>
        <v>0</v>
      </c>
    </row>
    <row r="136" spans="5:42" x14ac:dyDescent="0.25">
      <c r="G136" s="50"/>
      <c r="M136" s="86"/>
      <c r="N136" s="86"/>
      <c r="O136" s="50"/>
      <c r="P136" s="7"/>
      <c r="Q136" s="30">
        <f>SUMIFS(Table19[Quantity],Table19[Product Name],'Finished Products Inventory Sum'!$O136)</f>
        <v>0</v>
      </c>
      <c r="S136" s="1">
        <f>SUMIFS(Table19[Total Cost],Table19[Product Name],'Finished Products Inventory Sum'!O136)</f>
        <v>0</v>
      </c>
      <c r="T136" s="7"/>
      <c r="U136" s="1">
        <f>SUMIFS(Table19[Quantity Purchased],Table19[Product Name],'Finished Products Inventory Sum'!O136)</f>
        <v>0</v>
      </c>
      <c r="W136" s="1">
        <f>SUMIFS(Table19[Total Purchase
Cost],Table19[Product Name],'Finished Products Inventory Sum'!$O136)</f>
        <v>0</v>
      </c>
      <c r="X136" s="7"/>
      <c r="Y136" s="61">
        <f t="shared" si="110"/>
        <v>0</v>
      </c>
      <c r="AA136" s="61">
        <f t="shared" si="111"/>
        <v>0</v>
      </c>
      <c r="AB136" s="7"/>
      <c r="AC136" s="1">
        <f>SUMIFS(Table7[Quantity of 
Product Sold],Table7[Sale - Product Name],'Finished Products Inventory Sum'!$O136,Table7[Product Type2],'Finished Products Inventory Sum'!$AC$5)</f>
        <v>0</v>
      </c>
      <c r="AE136" s="1">
        <f>SUMIFS(Table7[Total Cost of
Goods Sold],Table7[Sale - Product Name],'Finished Products Inventory Sum'!$O136,Table7[Product Type2],'Finished Products Inventory Sum'!$AC$5)</f>
        <v>0</v>
      </c>
      <c r="AF136" s="7"/>
      <c r="AG136" s="1">
        <f>SUMIFS(Table17[Quantity2],Table17[Product Name],'Finished Products Inventory Sum'!$O136,Table17[Product Type2],'Finished Products Inventory Sum'!$AG$5)</f>
        <v>0</v>
      </c>
      <c r="AH136" t="str">
        <f t="shared" si="112"/>
        <v/>
      </c>
      <c r="AI136" s="1">
        <f>SUMIFS(Table17[Total out of Inventory],Table17[Product Name],'Finished Products Inventory Sum'!$O136,Table17[Product Type2],'Finished Products Inventory Sum'!$AG$5)</f>
        <v>0</v>
      </c>
      <c r="AJ136" s="7"/>
      <c r="AK136" s="1">
        <f>SUMIFS(Table7[Quantity
 Sold],Table7[Sale - Product Name],'Finished Products Inventory Sum'!$O136,Table7[Product Type2],'Finished Products Inventory Sum'!$AK$5)</f>
        <v>0</v>
      </c>
      <c r="AL136" t="str">
        <f t="shared" si="113"/>
        <v/>
      </c>
      <c r="AM136" s="1">
        <f>SUMIFS(Table7[Total 
Paid],Table7[Sale - Product Name],'Finished Products Inventory Sum'!$O136,Table7[Product Type2],'Finished Products Inventory Sum'!$AK$5)</f>
        <v>0</v>
      </c>
    </row>
    <row r="137" spans="5:42" s="53" customFormat="1" x14ac:dyDescent="0.25">
      <c r="P137" s="65"/>
      <c r="Q137" s="66">
        <f>SUMIFS(Table19[Quantity],Table19[Product Name],'Finished Products Inventory Sum'!$O137)</f>
        <v>0</v>
      </c>
      <c r="S137" s="67">
        <f>SUMIFS(Table19[Total Cost],Table19[Product Name],'Finished Products Inventory Sum'!O137)</f>
        <v>0</v>
      </c>
      <c r="T137" s="65"/>
      <c r="U137" s="67">
        <f>SUMIFS(Table19[Quantity Purchased],Table19[Product Name],'Finished Products Inventory Sum'!O137)</f>
        <v>0</v>
      </c>
      <c r="W137" s="67">
        <f>SUMIFS(Table19[Total Purchase
Cost],Table19[Product Name],'Finished Products Inventory Sum'!$O137)</f>
        <v>0</v>
      </c>
      <c r="X137" s="65"/>
      <c r="Y137" s="95">
        <f t="shared" ref="Y137:Y138" si="114">SUM(Q137,U137,-AC137,AG137)</f>
        <v>0</v>
      </c>
      <c r="AA137" s="95">
        <f t="shared" ref="AA137:AA138" si="115">SUM(S137,W137,-AE137,AI137)</f>
        <v>0</v>
      </c>
      <c r="AB137" s="65"/>
      <c r="AC137" s="67">
        <f>SUMIFS(Table7[Quantity of 
Product Sold],Table7[Sale - Product Name],'Finished Products Inventory Sum'!$O137,Table7[Product Type2],'Finished Products Inventory Sum'!$AC$5)</f>
        <v>0</v>
      </c>
      <c r="AE137" s="67">
        <f>SUMIFS(Table7[Total Cost of
Goods Sold],Table7[Sale - Product Name],'Finished Products Inventory Sum'!$O137,Table7[Product Type2],'Finished Products Inventory Sum'!$AC$5)</f>
        <v>0</v>
      </c>
      <c r="AF137" s="65"/>
      <c r="AG137" s="67">
        <f>SUMIFS(Table17[Quantity2],Table17[Product Name],'Finished Products Inventory Sum'!$O137,Table17[Product Type2],'Finished Products Inventory Sum'!$AG$5)</f>
        <v>0</v>
      </c>
      <c r="AH137" s="53" t="str">
        <f t="shared" ref="AH137:AH138" si="116">IF(AG137,AI137/AG137,"")</f>
        <v/>
      </c>
      <c r="AI137" s="67">
        <f>SUMIFS(Table17[Total out of Inventory],Table17[Product Name],'Finished Products Inventory Sum'!$O137,Table17[Product Type2],'Finished Products Inventory Sum'!$AG$5)</f>
        <v>0</v>
      </c>
      <c r="AJ137" s="65"/>
      <c r="AK137" s="67">
        <f>SUMIFS(Table7[Quantity
 Sold],Table7[Sale - Product Name],'Finished Products Inventory Sum'!$O137,Table7[Product Type2],'Finished Products Inventory Sum'!$AK$5)</f>
        <v>0</v>
      </c>
      <c r="AL137" s="53" t="str">
        <f t="shared" ref="AL137:AL138" si="117">IF(AK137,AM137/AK137,"")</f>
        <v/>
      </c>
      <c r="AM137" s="67">
        <f>SUMIFS(Table7[Total 
Paid],Table7[Sale - Product Name],'Finished Products Inventory Sum'!$O137,Table7[Product Type2],'Finished Products Inventory Sum'!$AK$5)</f>
        <v>0</v>
      </c>
    </row>
    <row r="138" spans="5:42" x14ac:dyDescent="0.25">
      <c r="G138" s="50"/>
      <c r="M138" s="86"/>
      <c r="N138" s="86"/>
      <c r="O138" s="50"/>
      <c r="P138" s="7"/>
      <c r="Q138" s="30">
        <f>SUMIFS(Table19[Quantity],Table19[Product Name],'Finished Products Inventory Sum'!$O138)</f>
        <v>0</v>
      </c>
      <c r="S138" s="1">
        <f>SUMIFS(Table19[Total Cost],Table19[Product Name],'Finished Products Inventory Sum'!O138)</f>
        <v>0</v>
      </c>
      <c r="T138" s="7"/>
      <c r="U138" s="1">
        <f>SUMIFS(Table19[Quantity Purchased],Table19[Product Name],'Finished Products Inventory Sum'!O138)</f>
        <v>0</v>
      </c>
      <c r="W138" s="1">
        <f>SUMIFS(Table19[Total Purchase
Cost],Table19[Product Name],'Finished Products Inventory Sum'!$O138)</f>
        <v>0</v>
      </c>
      <c r="X138" s="7"/>
      <c r="Y138" s="61">
        <f t="shared" si="114"/>
        <v>0</v>
      </c>
      <c r="AA138" s="61">
        <f t="shared" si="115"/>
        <v>0</v>
      </c>
      <c r="AB138" s="7"/>
      <c r="AC138" s="1">
        <f>SUMIFS(Table7[Quantity of 
Product Sold],Table7[Sale - Product Name],'Finished Products Inventory Sum'!$O138,Table7[Product Type2],'Finished Products Inventory Sum'!$AC$5)</f>
        <v>0</v>
      </c>
      <c r="AE138" s="1">
        <f>SUMIFS(Table7[Total Cost of
Goods Sold],Table7[Sale - Product Name],'Finished Products Inventory Sum'!$O138,Table7[Product Type2],'Finished Products Inventory Sum'!$AC$5)</f>
        <v>0</v>
      </c>
      <c r="AF138" s="7"/>
      <c r="AG138" s="1">
        <f>SUMIFS(Table17[Quantity2],Table17[Product Name],'Finished Products Inventory Sum'!$O138,Table17[Product Type2],'Finished Products Inventory Sum'!$AG$5)</f>
        <v>0</v>
      </c>
      <c r="AH138" t="str">
        <f t="shared" si="116"/>
        <v/>
      </c>
      <c r="AI138" s="1">
        <f>SUMIFS(Table17[Total out of Inventory],Table17[Product Name],'Finished Products Inventory Sum'!$O138,Table17[Product Type2],'Finished Products Inventory Sum'!$AG$5)</f>
        <v>0</v>
      </c>
      <c r="AJ138" s="7"/>
      <c r="AK138" s="1">
        <f>SUMIFS(Table7[Quantity
 Sold],Table7[Sale - Product Name],'Finished Products Inventory Sum'!$O138,Table7[Product Type2],'Finished Products Inventory Sum'!$AK$5)</f>
        <v>0</v>
      </c>
      <c r="AL138" t="str">
        <f t="shared" si="117"/>
        <v/>
      </c>
      <c r="AM138" s="1">
        <f>SUMIFS(Table7[Total 
Paid],Table7[Sale - Product Name],'Finished Products Inventory Sum'!$O138,Table7[Product Type2],'Finished Products Inventory Sum'!$AK$5)</f>
        <v>0</v>
      </c>
    </row>
    <row r="139" spans="5:42" x14ac:dyDescent="0.25">
      <c r="G139" s="50"/>
      <c r="M139" s="86"/>
      <c r="N139" s="86"/>
      <c r="O139" s="50"/>
      <c r="P139" s="7"/>
      <c r="Q139" s="30">
        <f>SUMIFS(Table19[Quantity],Table19[Product Name],'Finished Products Inventory Sum'!$O139)</f>
        <v>0</v>
      </c>
      <c r="S139" s="1">
        <f>SUMIFS(Table19[Total Cost],Table19[Product Name],'Finished Products Inventory Sum'!O139)</f>
        <v>0</v>
      </c>
      <c r="T139" s="7"/>
      <c r="U139" s="1">
        <f>SUMIFS(Table19[Quantity Purchased],Table19[Product Name],'Finished Products Inventory Sum'!O139)</f>
        <v>0</v>
      </c>
      <c r="W139" s="1">
        <f>SUMIFS(Table19[Total Purchase
Cost],Table19[Product Name],'Finished Products Inventory Sum'!$O139)</f>
        <v>0</v>
      </c>
      <c r="X139" s="7"/>
      <c r="Y139" s="61">
        <f t="shared" ref="Y139" si="118">SUM(Q139,U139,-AC139,AG139)</f>
        <v>0</v>
      </c>
      <c r="AA139" s="61">
        <f t="shared" ref="AA139" si="119">SUM(S139,W139,-AE139,AI139)</f>
        <v>0</v>
      </c>
      <c r="AB139" s="7"/>
      <c r="AC139" s="1">
        <f>SUMIFS(Table7[Quantity of 
Product Sold],Table7[Sale - Product Name],'Finished Products Inventory Sum'!$O139,Table7[Product Type2],'Finished Products Inventory Sum'!$AC$5)</f>
        <v>0</v>
      </c>
      <c r="AE139" s="1">
        <f>SUMIFS(Table7[Total Cost of
Goods Sold],Table7[Sale - Product Name],'Finished Products Inventory Sum'!$O139,Table7[Product Type2],'Finished Products Inventory Sum'!$AC$5)</f>
        <v>0</v>
      </c>
      <c r="AF139" s="7"/>
      <c r="AG139" s="1">
        <f>SUMIFS(Table17[Quantity2],Table17[Product Name],'Finished Products Inventory Sum'!$O139,Table17[Product Type2],'Finished Products Inventory Sum'!$AG$5)</f>
        <v>0</v>
      </c>
      <c r="AH139" t="str">
        <f t="shared" ref="AH139" si="120">IF(AG139,AI139/AG139,"")</f>
        <v/>
      </c>
      <c r="AI139" s="1">
        <f>SUMIFS(Table17[Total out of Inventory],Table17[Product Name],'Finished Products Inventory Sum'!$O139,Table17[Product Type2],'Finished Products Inventory Sum'!$AG$5)</f>
        <v>0</v>
      </c>
      <c r="AJ139" s="7"/>
      <c r="AK139" s="1">
        <f>SUMIFS(Table7[Quantity
 Sold],Table7[Sale - Product Name],'Finished Products Inventory Sum'!$O139,Table7[Product Type2],'Finished Products Inventory Sum'!$AK$5)</f>
        <v>0</v>
      </c>
      <c r="AL139" t="str">
        <f t="shared" ref="AL139" si="121">IF(AK139,AM139/AK139,"")</f>
        <v/>
      </c>
      <c r="AM139" s="1">
        <f>SUMIFS(Table7[Total 
Paid],Table7[Sale - Product Name],'Finished Products Inventory Sum'!$O139,Table7[Product Type2],'Finished Products Inventory Sum'!$AK$5)</f>
        <v>0</v>
      </c>
    </row>
    <row r="140" spans="5:42" s="53" customFormat="1" x14ac:dyDescent="0.25">
      <c r="P140" s="65"/>
      <c r="Q140" s="66">
        <f>SUMIFS(Table19[Quantity],Table19[Product Name],'Finished Products Inventory Sum'!$O140)</f>
        <v>0</v>
      </c>
      <c r="S140" s="67">
        <f>SUMIFS(Table19[Total Cost],Table19[Product Name],'Finished Products Inventory Sum'!O140)</f>
        <v>0</v>
      </c>
      <c r="T140" s="65"/>
      <c r="U140" s="67">
        <f>SUMIFS(Table19[Quantity Purchased],Table19[Product Name],'Finished Products Inventory Sum'!O140)</f>
        <v>0</v>
      </c>
      <c r="W140" s="67">
        <f>SUMIFS(Table19[Total Purchase
Cost],Table19[Product Name],'Finished Products Inventory Sum'!$O140)</f>
        <v>0</v>
      </c>
      <c r="X140" s="65"/>
      <c r="Y140" s="95">
        <f t="shared" ref="Y140" si="122">SUM(Q140,U140,-AC140,AG140)</f>
        <v>0</v>
      </c>
      <c r="AA140" s="95">
        <f t="shared" ref="AA140" si="123">SUM(S140,W140,-AE140,AI140)</f>
        <v>0</v>
      </c>
      <c r="AB140" s="65"/>
      <c r="AC140" s="67">
        <f>SUMIFS(Table7[Quantity of 
Product Sold],Table7[Sale - Product Name],'Finished Products Inventory Sum'!$O140,Table7[Product Type2],'Finished Products Inventory Sum'!$AC$5)</f>
        <v>0</v>
      </c>
      <c r="AE140" s="67">
        <f>SUMIFS(Table7[Total Cost of
Goods Sold],Table7[Sale - Product Name],'Finished Products Inventory Sum'!$O140,Table7[Product Type2],'Finished Products Inventory Sum'!$AC$5)</f>
        <v>0</v>
      </c>
      <c r="AF140" s="65"/>
      <c r="AG140" s="67">
        <f>SUMIFS(Table17[Quantity2],Table17[Product Name],'Finished Products Inventory Sum'!$O140,Table17[Product Type2],'Finished Products Inventory Sum'!$AG$5)</f>
        <v>0</v>
      </c>
      <c r="AH140" s="53" t="str">
        <f t="shared" ref="AH140" si="124">IF(AG140,AI140/AG140,"")</f>
        <v/>
      </c>
      <c r="AI140" s="67">
        <f>SUMIFS(Table17[Total out of Inventory],Table17[Product Name],'Finished Products Inventory Sum'!$O140,Table17[Product Type2],'Finished Products Inventory Sum'!$AG$5)</f>
        <v>0</v>
      </c>
      <c r="AJ140" s="65"/>
      <c r="AK140" s="67">
        <f>SUMIFS(Table7[Quantity
 Sold],Table7[Sale - Product Name],'Finished Products Inventory Sum'!$O140,Table7[Product Type2],'Finished Products Inventory Sum'!$AK$5)</f>
        <v>0</v>
      </c>
      <c r="AL140" s="53" t="str">
        <f t="shared" ref="AL140" si="125">IF(AK140,AM140/AK140,"")</f>
        <v/>
      </c>
      <c r="AM140" s="67">
        <f>SUMIFS(Table7[Total 
Paid],Table7[Sale - Product Name],'Finished Products Inventory Sum'!$O140,Table7[Product Type2],'Finished Products Inventory Sum'!$AK$5)</f>
        <v>0</v>
      </c>
    </row>
    <row r="141" spans="5:42" s="53" customFormat="1" x14ac:dyDescent="0.25">
      <c r="P141" s="65"/>
      <c r="Q141" s="66">
        <f>SUMIFS(Table19[Quantity],Table19[Product Name],'Finished Products Inventory Sum'!$O141)</f>
        <v>0</v>
      </c>
      <c r="S141" s="67">
        <f>SUMIFS(Table19[Total Cost],Table19[Product Name],'Finished Products Inventory Sum'!O141)</f>
        <v>0</v>
      </c>
      <c r="T141" s="65"/>
      <c r="U141" s="67">
        <f>SUMIFS(Table19[Quantity Purchased],Table19[Product Name],'Finished Products Inventory Sum'!O141)</f>
        <v>0</v>
      </c>
      <c r="W141" s="67">
        <f>SUMIFS(Table19[Total Purchase
Cost],Table19[Product Name],'Finished Products Inventory Sum'!$O141)</f>
        <v>0</v>
      </c>
      <c r="X141" s="65"/>
      <c r="Y141" s="95">
        <f t="shared" ref="Y141" si="126">SUM(Q141,U141,-AC141,AG141)</f>
        <v>0</v>
      </c>
      <c r="AA141" s="95">
        <f t="shared" ref="AA141" si="127">SUM(S141,W141,-AE141,AI141)</f>
        <v>0</v>
      </c>
      <c r="AB141" s="65"/>
      <c r="AC141" s="67">
        <f>SUMIFS(Table7[Quantity of 
Product Sold],Table7[Sale - Product Name],'Finished Products Inventory Sum'!$O141,Table7[Product Type2],'Finished Products Inventory Sum'!$AC$5)</f>
        <v>0</v>
      </c>
      <c r="AE141" s="67">
        <f>SUMIFS(Table7[Total Cost of
Goods Sold],Table7[Sale - Product Name],'Finished Products Inventory Sum'!$O141,Table7[Product Type2],'Finished Products Inventory Sum'!$AC$5)</f>
        <v>0</v>
      </c>
      <c r="AF141" s="65"/>
      <c r="AG141" s="67">
        <f>SUMIFS(Table17[Quantity2],Table17[Product Name],'Finished Products Inventory Sum'!$O141,Table17[Product Type2],'Finished Products Inventory Sum'!$AG$5)</f>
        <v>0</v>
      </c>
      <c r="AH141" s="53" t="str">
        <f t="shared" ref="AH141" si="128">IF(AG141,AI141/AG141,"")</f>
        <v/>
      </c>
      <c r="AI141" s="67">
        <f>SUMIFS(Table17[Total out of Inventory],Table17[Product Name],'Finished Products Inventory Sum'!$O141,Table17[Product Type2],'Finished Products Inventory Sum'!$AG$5)</f>
        <v>0</v>
      </c>
      <c r="AJ141" s="65"/>
      <c r="AK141" s="67">
        <f>SUMIFS(Table7[Quantity
 Sold],Table7[Sale - Product Name],'Finished Products Inventory Sum'!$O141,Table7[Product Type2],'Finished Products Inventory Sum'!$AK$5)</f>
        <v>0</v>
      </c>
      <c r="AL141" s="53" t="str">
        <f t="shared" ref="AL141" si="129">IF(AK141,AM141/AK141,"")</f>
        <v/>
      </c>
      <c r="AM141" s="67">
        <f>SUMIFS(Table7[Total 
Paid],Table7[Sale - Product Name],'Finished Products Inventory Sum'!$O141,Table7[Product Type2],'Finished Products Inventory Sum'!$AK$5)</f>
        <v>0</v>
      </c>
      <c r="AP141" s="53" t="s">
        <v>303</v>
      </c>
    </row>
    <row r="142" spans="5:42" s="53" customFormat="1" x14ac:dyDescent="0.25">
      <c r="E142" s="68"/>
      <c r="P142" s="65"/>
      <c r="Q142" s="66">
        <f>SUMIFS(Table19[Quantity],Table19[Product Name],'Finished Products Inventory Sum'!$O142)</f>
        <v>0</v>
      </c>
      <c r="S142" s="67">
        <f>SUMIFS(Table19[Total Cost],Table19[Product Name],'Finished Products Inventory Sum'!O142)</f>
        <v>0</v>
      </c>
      <c r="T142" s="65"/>
      <c r="U142" s="67">
        <f>SUMIFS(Table19[Quantity Purchased],Table19[Product Name],'Finished Products Inventory Sum'!O142)</f>
        <v>0</v>
      </c>
      <c r="W142" s="67">
        <f>SUMIFS(Table19[Total Purchase
Cost],Table19[Product Name],'Finished Products Inventory Sum'!$O142)</f>
        <v>0</v>
      </c>
      <c r="X142" s="65"/>
      <c r="Y142" s="95">
        <f t="shared" ref="Y142:Y146" si="130">SUM(Q142,U142,-AC142,AG142)</f>
        <v>0</v>
      </c>
      <c r="AA142" s="95">
        <f t="shared" ref="AA142:AA146" si="131">SUM(S142,W142,-AE142,AI142)</f>
        <v>0</v>
      </c>
      <c r="AB142" s="65"/>
      <c r="AC142" s="67">
        <f>SUMIFS(Table7[Quantity of 
Product Sold],Table7[Sale - Product Name],'Finished Products Inventory Sum'!$O142,Table7[Product Type2],'Finished Products Inventory Sum'!$AC$5)</f>
        <v>0</v>
      </c>
      <c r="AE142" s="67">
        <f>SUMIFS(Table7[Total Cost of
Goods Sold],Table7[Sale - Product Name],'Finished Products Inventory Sum'!$O142,Table7[Product Type2],'Finished Products Inventory Sum'!$AC$5)</f>
        <v>0</v>
      </c>
      <c r="AF142" s="65"/>
      <c r="AG142" s="67">
        <f>SUMIFS(Table17[Quantity2],Table17[Product Name],'Finished Products Inventory Sum'!$O142,Table17[Product Type2],'Finished Products Inventory Sum'!$AG$5)</f>
        <v>0</v>
      </c>
      <c r="AH142" s="53" t="str">
        <f t="shared" ref="AH142:AH146" si="132">IF(AG142,AI142/AG142,"")</f>
        <v/>
      </c>
      <c r="AI142" s="67">
        <f>SUMIFS(Table17[Total out of Inventory],Table17[Product Name],'Finished Products Inventory Sum'!$O142,Table17[Product Type2],'Finished Products Inventory Sum'!$AG$5)</f>
        <v>0</v>
      </c>
      <c r="AJ142" s="65"/>
      <c r="AK142" s="67">
        <f>SUMIFS(Table7[Quantity
 Sold],Table7[Sale - Product Name],'Finished Products Inventory Sum'!$O142,Table7[Product Type2],'Finished Products Inventory Sum'!$AK$5)</f>
        <v>0</v>
      </c>
      <c r="AL142" s="53" t="str">
        <f t="shared" ref="AL142:AL146" si="133">IF(AK142,AM142/AK142,"")</f>
        <v/>
      </c>
      <c r="AM142" s="67">
        <f>SUMIFS(Table7[Total 
Paid],Table7[Sale - Product Name],'Finished Products Inventory Sum'!$O142,Table7[Product Type2],'Finished Products Inventory Sum'!$AK$5)</f>
        <v>0</v>
      </c>
      <c r="AP142" s="53" t="s">
        <v>305</v>
      </c>
    </row>
    <row r="143" spans="5:42" s="53" customFormat="1" x14ac:dyDescent="0.25">
      <c r="P143" s="65"/>
      <c r="Q143" s="66">
        <f>SUMIFS(Table19[Quantity],Table19[Product Name],'Finished Products Inventory Sum'!$O143)</f>
        <v>0</v>
      </c>
      <c r="S143" s="67">
        <f>SUMIFS(Table19[Total Cost],Table19[Product Name],'Finished Products Inventory Sum'!O143)</f>
        <v>0</v>
      </c>
      <c r="T143" s="65"/>
      <c r="U143" s="67">
        <f>SUMIFS(Table19[Quantity Purchased],Table19[Product Name],'Finished Products Inventory Sum'!O143)</f>
        <v>0</v>
      </c>
      <c r="W143" s="67">
        <f>SUMIFS(Table19[Total Purchase
Cost],Table19[Product Name],'Finished Products Inventory Sum'!$O143)</f>
        <v>0</v>
      </c>
      <c r="X143" s="65"/>
      <c r="Y143" s="95">
        <f t="shared" si="130"/>
        <v>0</v>
      </c>
      <c r="AA143" s="95">
        <f t="shared" si="131"/>
        <v>0</v>
      </c>
      <c r="AB143" s="65"/>
      <c r="AC143" s="67">
        <f>SUMIFS(Table7[Quantity of 
Product Sold],Table7[Sale - Product Name],'Finished Products Inventory Sum'!$O143,Table7[Product Type2],'Finished Products Inventory Sum'!$AC$5)</f>
        <v>0</v>
      </c>
      <c r="AE143" s="67">
        <f>SUMIFS(Table7[Total Cost of
Goods Sold],Table7[Sale - Product Name],'Finished Products Inventory Sum'!$O143,Table7[Product Type2],'Finished Products Inventory Sum'!$AC$5)</f>
        <v>0</v>
      </c>
      <c r="AF143" s="65"/>
      <c r="AG143" s="67">
        <f>SUMIFS(Table17[Quantity2],Table17[Product Name],'Finished Products Inventory Sum'!$O143,Table17[Product Type2],'Finished Products Inventory Sum'!$AG$5)</f>
        <v>0</v>
      </c>
      <c r="AH143" s="53" t="str">
        <f t="shared" si="132"/>
        <v/>
      </c>
      <c r="AI143" s="67">
        <f>SUMIFS(Table17[Total out of Inventory],Table17[Product Name],'Finished Products Inventory Sum'!$O143,Table17[Product Type2],'Finished Products Inventory Sum'!$AG$5)</f>
        <v>0</v>
      </c>
      <c r="AJ143" s="65"/>
      <c r="AK143" s="67">
        <f>SUMIFS(Table7[Quantity
 Sold],Table7[Sale - Product Name],'Finished Products Inventory Sum'!$O143,Table7[Product Type2],'Finished Products Inventory Sum'!$AK$5)</f>
        <v>0</v>
      </c>
      <c r="AL143" s="53" t="str">
        <f t="shared" si="133"/>
        <v/>
      </c>
      <c r="AM143" s="67">
        <f>SUMIFS(Table7[Total 
Paid],Table7[Sale - Product Name],'Finished Products Inventory Sum'!$O143,Table7[Product Type2],'Finished Products Inventory Sum'!$AK$5)</f>
        <v>0</v>
      </c>
      <c r="AP143" s="53" t="s">
        <v>305</v>
      </c>
    </row>
    <row r="144" spans="5:42" s="53" customFormat="1" x14ac:dyDescent="0.25">
      <c r="P144" s="65"/>
      <c r="Q144" s="66">
        <f>SUMIFS(Table19[Quantity],Table19[Product Name],'Finished Products Inventory Sum'!$O144)</f>
        <v>0</v>
      </c>
      <c r="S144" s="67">
        <f>SUMIFS(Table19[Total Cost],Table19[Product Name],'Finished Products Inventory Sum'!O144)</f>
        <v>0</v>
      </c>
      <c r="T144" s="65"/>
      <c r="U144" s="67">
        <f>SUMIFS(Table19[Quantity Purchased],Table19[Product Name],'Finished Products Inventory Sum'!O144)</f>
        <v>0</v>
      </c>
      <c r="W144" s="67">
        <f>SUMIFS(Table19[Total Purchase
Cost],Table19[Product Name],'Finished Products Inventory Sum'!$O144)</f>
        <v>0</v>
      </c>
      <c r="X144" s="65"/>
      <c r="Y144" s="95">
        <f t="shared" ref="Y144" si="134">SUM(Q144,U144,-AC144,AG144)</f>
        <v>0</v>
      </c>
      <c r="AA144" s="95">
        <f t="shared" ref="AA144:AA145" si="135">SUM(S144,W144,-AE144,AI144)</f>
        <v>0</v>
      </c>
      <c r="AB144" s="65"/>
      <c r="AC144" s="67">
        <f>SUMIFS(Table7[Quantity of 
Product Sold],Table7[Sale - Product Name],'Finished Products Inventory Sum'!$O144,Table7[Product Type2],'Finished Products Inventory Sum'!$AC$5)</f>
        <v>0</v>
      </c>
      <c r="AE144" s="67">
        <f>SUMIFS(Table7[Total Cost of
Goods Sold],Table7[Sale - Product Name],'Finished Products Inventory Sum'!$O144,Table7[Product Type2],'Finished Products Inventory Sum'!$AC$5)</f>
        <v>0</v>
      </c>
      <c r="AF144" s="65"/>
      <c r="AG144" s="67">
        <f>SUMIFS(Table17[Quantity2],Table17[Product Name],'Finished Products Inventory Sum'!$O144,Table17[Product Type2],'Finished Products Inventory Sum'!$AG$5)</f>
        <v>0</v>
      </c>
      <c r="AH144" s="53" t="str">
        <f t="shared" ref="AH144:AH145" si="136">IF(AG144,AI144/AG144,"")</f>
        <v/>
      </c>
      <c r="AI144" s="67">
        <f>SUMIFS(Table17[Total out of Inventory],Table17[Product Name],'Finished Products Inventory Sum'!$O144,Table17[Product Type2],'Finished Products Inventory Sum'!$AG$5)</f>
        <v>0</v>
      </c>
      <c r="AJ144" s="65"/>
      <c r="AK144" s="67">
        <f>SUMIFS(Table7[Quantity
 Sold],Table7[Sale - Product Name],'Finished Products Inventory Sum'!$O144,Table7[Product Type2],'Finished Products Inventory Sum'!$AK$5)</f>
        <v>0</v>
      </c>
      <c r="AL144" s="53" t="str">
        <f t="shared" ref="AL144:AL145" si="137">IF(AK144,AM144/AK144,"")</f>
        <v/>
      </c>
      <c r="AM144" s="67">
        <f>SUMIFS(Table7[Total 
Paid],Table7[Sale - Product Name],'Finished Products Inventory Sum'!$O144,Table7[Product Type2],'Finished Products Inventory Sum'!$AK$5)</f>
        <v>0</v>
      </c>
      <c r="AP144" s="53" t="s">
        <v>305</v>
      </c>
    </row>
    <row r="145" spans="5:42" s="53" customFormat="1" x14ac:dyDescent="0.25">
      <c r="E145" s="68"/>
      <c r="P145" s="65"/>
      <c r="Q145" s="66">
        <f>SUMIFS(Table19[Quantity],Table19[Product Name],'Finished Products Inventory Sum'!$O145)</f>
        <v>0</v>
      </c>
      <c r="S145" s="67">
        <f>SUMIFS(Table19[Total Cost],Table19[Product Name],'Finished Products Inventory Sum'!O145)</f>
        <v>0</v>
      </c>
      <c r="T145" s="65"/>
      <c r="U145" s="67">
        <f>SUMIFS(Table19[Quantity Purchased],Table19[Product Name],'Finished Products Inventory Sum'!O145)</f>
        <v>0</v>
      </c>
      <c r="W145" s="67">
        <f>SUMIFS(Table19[Total Purchase
Cost],Table19[Product Name],'Finished Products Inventory Sum'!$O145)</f>
        <v>0</v>
      </c>
      <c r="X145" s="65"/>
      <c r="Y145" s="95">
        <f>SUM(Q145,U145,-AC145,AG145)</f>
        <v>0</v>
      </c>
      <c r="AA145" s="95">
        <f t="shared" si="135"/>
        <v>0</v>
      </c>
      <c r="AB145" s="65"/>
      <c r="AC145" s="67">
        <f>SUMIFS(Table7[Quantity of 
Product Sold],Table7[Sale - Product Name],'Finished Products Inventory Sum'!$O145,Table7[Product Type2],'Finished Products Inventory Sum'!$AC$5)</f>
        <v>0</v>
      </c>
      <c r="AE145" s="67">
        <f>SUMIFS(Table7[Total Cost of
Goods Sold],Table7[Sale - Product Name],'Finished Products Inventory Sum'!$O145,Table7[Product Type2],'Finished Products Inventory Sum'!$AC$5)</f>
        <v>0</v>
      </c>
      <c r="AF145" s="65"/>
      <c r="AG145" s="67">
        <f>SUMIFS(Table17[Quantity2],Table17[Product Name],'Finished Products Inventory Sum'!$O145,Table17[Product Type2],'Finished Products Inventory Sum'!$AG$5)</f>
        <v>0</v>
      </c>
      <c r="AH145" s="53" t="str">
        <f t="shared" si="136"/>
        <v/>
      </c>
      <c r="AI145" s="67">
        <f>SUMIFS(Table17[Total out of Inventory],Table17[Product Name],'Finished Products Inventory Sum'!$O145,Table17[Product Type2],'Finished Products Inventory Sum'!$AG$5)</f>
        <v>0</v>
      </c>
      <c r="AJ145" s="65"/>
      <c r="AK145" s="67">
        <f>SUMIFS(Table7[Quantity
 Sold],Table7[Sale - Product Name],'Finished Products Inventory Sum'!$O145,Table7[Product Type2],'Finished Products Inventory Sum'!$AK$5)</f>
        <v>0</v>
      </c>
      <c r="AL145" s="53" t="str">
        <f t="shared" si="137"/>
        <v/>
      </c>
      <c r="AM145" s="67">
        <f>SUMIFS(Table7[Total 
Paid],Table7[Sale - Product Name],'Finished Products Inventory Sum'!$O145,Table7[Product Type2],'Finished Products Inventory Sum'!$AK$5)</f>
        <v>0</v>
      </c>
      <c r="AP145" s="53" t="s">
        <v>305</v>
      </c>
    </row>
    <row r="146" spans="5:42" s="53" customFormat="1" x14ac:dyDescent="0.25">
      <c r="E146" s="68"/>
      <c r="O146" s="50"/>
      <c r="P146" s="65"/>
      <c r="Q146" s="66">
        <f>SUMIFS(Table19[Quantity],Table19[Product Name],'Finished Products Inventory Sum'!$O146)</f>
        <v>0</v>
      </c>
      <c r="S146" s="67">
        <f>SUMIFS(Table19[Total Cost],Table19[Product Name],'Finished Products Inventory Sum'!O146)</f>
        <v>0</v>
      </c>
      <c r="T146" s="65"/>
      <c r="U146" s="67">
        <f>SUMIFS(Table19[Quantity Purchased],Table19[Product Name],'Finished Products Inventory Sum'!O146)</f>
        <v>0</v>
      </c>
      <c r="W146" s="67">
        <f>SUMIFS(Table19[Total Purchase
Cost],Table19[Product Name],'Finished Products Inventory Sum'!$O146)</f>
        <v>0</v>
      </c>
      <c r="X146" s="65"/>
      <c r="Y146" s="95">
        <f t="shared" si="130"/>
        <v>0</v>
      </c>
      <c r="AA146" s="95">
        <f t="shared" si="131"/>
        <v>0</v>
      </c>
      <c r="AB146" s="65"/>
      <c r="AC146" s="67">
        <f>SUMIFS(Table7[Quantity of 
Product Sold],Table7[Sale - Product Name],'Finished Products Inventory Sum'!$O146,Table7[Product Type2],'Finished Products Inventory Sum'!$AC$5)</f>
        <v>0</v>
      </c>
      <c r="AE146" s="67">
        <f>SUMIFS(Table7[Total Cost of
Goods Sold],Table7[Sale - Product Name],'Finished Products Inventory Sum'!$O146,Table7[Product Type2],'Finished Products Inventory Sum'!$AC$5)</f>
        <v>0</v>
      </c>
      <c r="AF146" s="65"/>
      <c r="AG146" s="67">
        <f>SUMIFS(Table17[Quantity2],Table17[Product Name],'Finished Products Inventory Sum'!$O146,Table17[Product Type2],'Finished Products Inventory Sum'!$AG$5)</f>
        <v>0</v>
      </c>
      <c r="AH146" s="53" t="str">
        <f t="shared" si="132"/>
        <v/>
      </c>
      <c r="AI146" s="67">
        <f>SUMIFS(Table17[Total out of Inventory],Table17[Product Name],'Finished Products Inventory Sum'!$O146,Table17[Product Type2],'Finished Products Inventory Sum'!$AG$5)</f>
        <v>0</v>
      </c>
      <c r="AJ146" s="65"/>
      <c r="AK146" s="67">
        <f>SUMIFS(Table7[Quantity
 Sold],Table7[Sale - Product Name],'Finished Products Inventory Sum'!$O146,Table7[Product Type2],'Finished Products Inventory Sum'!$AK$5)</f>
        <v>0</v>
      </c>
      <c r="AL146" s="53" t="str">
        <f t="shared" si="133"/>
        <v/>
      </c>
      <c r="AM146" s="67">
        <f>SUMIFS(Table7[Total 
Paid],Table7[Sale - Product Name],'Finished Products Inventory Sum'!$O146,Table7[Product Type2],'Finished Products Inventory Sum'!$AK$5)</f>
        <v>0</v>
      </c>
      <c r="AP146" s="53" t="s">
        <v>305</v>
      </c>
    </row>
    <row r="147" spans="5:42" s="53" customFormat="1" x14ac:dyDescent="0.25">
      <c r="O147" s="50"/>
      <c r="P147" s="65"/>
      <c r="Q147" s="66">
        <f>SUMIFS(Table19[Quantity],Table19[Product Name],'Finished Products Inventory Sum'!$O147)</f>
        <v>0</v>
      </c>
      <c r="S147" s="67">
        <f>SUMIFS(Table19[Total Cost],Table19[Product Name],'Finished Products Inventory Sum'!O147)</f>
        <v>0</v>
      </c>
      <c r="T147" s="65"/>
      <c r="U147" s="67">
        <f>SUMIFS(Table19[Quantity Purchased],Table19[Product Name],'Finished Products Inventory Sum'!O147)</f>
        <v>0</v>
      </c>
      <c r="W147" s="67">
        <f>SUMIFS(Table19[Total Purchase
Cost],Table19[Product Name],'Finished Products Inventory Sum'!$O147)</f>
        <v>0</v>
      </c>
      <c r="X147" s="65"/>
      <c r="Y147" s="95">
        <f t="shared" ref="Y147" si="138">SUM(Q147,U147,-AC147,AG147)</f>
        <v>0</v>
      </c>
      <c r="AA147" s="95">
        <f t="shared" ref="AA147" si="139">SUM(S147,W147,-AE147,AI147)</f>
        <v>0</v>
      </c>
      <c r="AB147" s="65"/>
      <c r="AC147" s="67">
        <f>SUMIFS(Table7[Quantity of 
Product Sold],Table7[Sale - Product Name],'Finished Products Inventory Sum'!$O147,Table7[Product Type2],'Finished Products Inventory Sum'!$AC$5)</f>
        <v>0</v>
      </c>
      <c r="AE147" s="67">
        <f>SUMIFS(Table7[Total Cost of
Goods Sold],Table7[Sale - Product Name],'Finished Products Inventory Sum'!$O147,Table7[Product Type2],'Finished Products Inventory Sum'!$AC$5)</f>
        <v>0</v>
      </c>
      <c r="AF147" s="65"/>
      <c r="AG147" s="67">
        <f>SUMIFS(Table17[Quantity2],Table17[Product Name],'Finished Products Inventory Sum'!$O147,Table17[Product Type2],'Finished Products Inventory Sum'!$AG$5)</f>
        <v>0</v>
      </c>
      <c r="AH147" s="53" t="str">
        <f t="shared" ref="AH147" si="140">IF(AG147,AI147/AG147,"")</f>
        <v/>
      </c>
      <c r="AI147" s="67">
        <f>SUMIFS(Table17[Total out of Inventory],Table17[Product Name],'Finished Products Inventory Sum'!$O147,Table17[Product Type2],'Finished Products Inventory Sum'!$AG$5)</f>
        <v>0</v>
      </c>
      <c r="AJ147" s="65"/>
      <c r="AK147" s="67">
        <f>SUMIFS(Table7[Quantity
 Sold],Table7[Sale - Product Name],'Finished Products Inventory Sum'!$O147,Table7[Product Type2],'Finished Products Inventory Sum'!$AK$5)</f>
        <v>0</v>
      </c>
      <c r="AL147" s="53" t="str">
        <f t="shared" ref="AL147" si="141">IF(AK147,AM147/AK147,"")</f>
        <v/>
      </c>
      <c r="AM147" s="67">
        <f>SUMIFS(Table7[Total 
Paid],Table7[Sale - Product Name],'Finished Products Inventory Sum'!$O147,Table7[Product Type2],'Finished Products Inventory Sum'!$AK$5)</f>
        <v>0</v>
      </c>
      <c r="AP147" s="53" t="s">
        <v>305</v>
      </c>
    </row>
    <row r="148" spans="5:42" s="53" customFormat="1" x14ac:dyDescent="0.25">
      <c r="O148" s="50"/>
      <c r="P148" s="65"/>
      <c r="Q148" s="66">
        <f>SUMIFS(Table19[Quantity],Table19[Product Name],'Finished Products Inventory Sum'!$O148)</f>
        <v>0</v>
      </c>
      <c r="S148" s="67">
        <f>SUMIFS(Table19[Total Cost],Table19[Product Name],'Finished Products Inventory Sum'!O148)</f>
        <v>0</v>
      </c>
      <c r="T148" s="65"/>
      <c r="U148" s="67">
        <f>SUMIFS(Table19[Quantity Purchased],Table19[Product Name],'Finished Products Inventory Sum'!O148)</f>
        <v>0</v>
      </c>
      <c r="W148" s="67">
        <f>SUMIFS(Table19[Total Purchase
Cost],Table19[Product Name],'Finished Products Inventory Sum'!$O148)</f>
        <v>0</v>
      </c>
      <c r="X148" s="65"/>
      <c r="Y148" s="95">
        <f t="shared" ref="Y148" si="142">SUM(Q148,U148,-AC148,AG148)</f>
        <v>0</v>
      </c>
      <c r="AA148" s="95">
        <f t="shared" ref="AA148" si="143">SUM(S148,W148,-AE148,AI148)</f>
        <v>0</v>
      </c>
      <c r="AB148" s="65"/>
      <c r="AC148" s="67">
        <f>SUMIFS(Table7[Quantity of 
Product Sold],Table7[Sale - Product Name],'Finished Products Inventory Sum'!$O148,Table7[Product Type2],'Finished Products Inventory Sum'!$AC$5)</f>
        <v>0</v>
      </c>
      <c r="AE148" s="67">
        <f>SUMIFS(Table7[Total Cost of
Goods Sold],Table7[Sale - Product Name],'Finished Products Inventory Sum'!$O148,Table7[Product Type2],'Finished Products Inventory Sum'!$AC$5)</f>
        <v>0</v>
      </c>
      <c r="AF148" s="65"/>
      <c r="AG148" s="67">
        <f>SUMIFS(Table17[Quantity2],Table17[Product Name],'Finished Products Inventory Sum'!$O148,Table17[Product Type2],'Finished Products Inventory Sum'!$AG$5)</f>
        <v>0</v>
      </c>
      <c r="AH148" s="53" t="str">
        <f t="shared" ref="AH148" si="144">IF(AG148,AI148/AG148,"")</f>
        <v/>
      </c>
      <c r="AI148" s="67">
        <f>SUMIFS(Table17[Total out of Inventory],Table17[Product Name],'Finished Products Inventory Sum'!$O148,Table17[Product Type2],'Finished Products Inventory Sum'!$AG$5)</f>
        <v>0</v>
      </c>
      <c r="AJ148" s="65"/>
      <c r="AK148" s="67">
        <f>SUMIFS(Table7[Quantity
 Sold],Table7[Sale - Product Name],'Finished Products Inventory Sum'!$O148,Table7[Product Type2],'Finished Products Inventory Sum'!$AK$5)</f>
        <v>0</v>
      </c>
      <c r="AL148" s="53" t="str">
        <f t="shared" ref="AL148" si="145">IF(AK148,AM148/AK148,"")</f>
        <v/>
      </c>
      <c r="AM148" s="67">
        <f>SUMIFS(Table7[Total 
Paid],Table7[Sale - Product Name],'Finished Products Inventory Sum'!$O148,Table7[Product Type2],'Finished Products Inventory Sum'!$AK$5)</f>
        <v>0</v>
      </c>
      <c r="AP148" s="53" t="s">
        <v>305</v>
      </c>
    </row>
    <row r="149" spans="5:42" x14ac:dyDescent="0.25">
      <c r="G149" s="50"/>
      <c r="M149" s="86"/>
      <c r="N149" s="86"/>
      <c r="O149" s="50"/>
      <c r="P149" s="7"/>
      <c r="Q149" s="30">
        <f>SUMIFS(Table19[Quantity],Table19[Product Name],'Finished Products Inventory Sum'!$O149)</f>
        <v>0</v>
      </c>
      <c r="S149" s="1">
        <f>SUMIFS(Table19[Total Cost],Table19[Product Name],'Finished Products Inventory Sum'!O149)</f>
        <v>0</v>
      </c>
      <c r="T149" s="7"/>
      <c r="U149" s="1">
        <f>SUMIFS(Table19[Quantity Purchased],Table19[Product Name],'Finished Products Inventory Sum'!O149)</f>
        <v>0</v>
      </c>
      <c r="W149" s="1">
        <f>SUMIFS(Table19[Total Purchase
Cost],Table19[Product Name],'Finished Products Inventory Sum'!$O149)</f>
        <v>0</v>
      </c>
      <c r="X149" s="7"/>
      <c r="Y149" s="61">
        <f t="shared" si="110"/>
        <v>0</v>
      </c>
      <c r="AA149" s="61">
        <f t="shared" si="111"/>
        <v>0</v>
      </c>
      <c r="AB149" s="7"/>
      <c r="AC149" s="1">
        <f>SUMIFS(Table7[Quantity of 
Product Sold],Table7[Sale - Product Name],'Finished Products Inventory Sum'!$O149,Table7[Product Type2],'Finished Products Inventory Sum'!$AC$5)</f>
        <v>0</v>
      </c>
      <c r="AE149" s="1">
        <f>SUMIFS(Table7[Total Cost of
Goods Sold],Table7[Sale - Product Name],'Finished Products Inventory Sum'!$O149,Table7[Product Type2],'Finished Products Inventory Sum'!$AC$5)</f>
        <v>0</v>
      </c>
      <c r="AF149" s="7"/>
      <c r="AG149" s="1">
        <f>SUMIFS(Table17[Quantity2],Table17[Product Name],'Finished Products Inventory Sum'!$O149,Table17[Product Type2],'Finished Products Inventory Sum'!$AG$5)</f>
        <v>0</v>
      </c>
      <c r="AH149" t="str">
        <f t="shared" si="112"/>
        <v/>
      </c>
      <c r="AI149" s="1">
        <f>SUMIFS(Table17[Total out of Inventory],Table17[Product Name],'Finished Products Inventory Sum'!$O149,Table17[Product Type2],'Finished Products Inventory Sum'!$AG$5)</f>
        <v>0</v>
      </c>
      <c r="AJ149" s="7"/>
      <c r="AK149" s="1">
        <f>SUMIFS(Table7[Quantity
 Sold],Table7[Sale - Product Name],'Finished Products Inventory Sum'!$O149,Table7[Product Type2],'Finished Products Inventory Sum'!$AK$5)</f>
        <v>0</v>
      </c>
      <c r="AL149" t="str">
        <f t="shared" si="113"/>
        <v/>
      </c>
      <c r="AM149" s="1">
        <f>SUMIFS(Table7[Total 
Paid],Table7[Sale - Product Name],'Finished Products Inventory Sum'!$O149,Table7[Product Type2],'Finished Products Inventory Sum'!$AK$5)</f>
        <v>0</v>
      </c>
    </row>
    <row r="150" spans="5:42" x14ac:dyDescent="0.25">
      <c r="G150" s="50"/>
      <c r="M150" s="86"/>
      <c r="N150" s="86"/>
      <c r="O150" s="50"/>
      <c r="P150" s="7"/>
      <c r="Q150" s="30">
        <f>SUMIFS(Table19[Quantity],Table19[Product Name],'Finished Products Inventory Sum'!$O150)</f>
        <v>0</v>
      </c>
      <c r="S150" s="1">
        <f>SUMIFS(Table19[Total Cost],Table19[Product Name],'Finished Products Inventory Sum'!O150)</f>
        <v>0</v>
      </c>
      <c r="T150" s="7"/>
      <c r="U150" s="1">
        <f>SUMIFS(Table19[Quantity Purchased],Table19[Product Name],'Finished Products Inventory Sum'!O150)</f>
        <v>0</v>
      </c>
      <c r="W150" s="1">
        <f>SUMIFS(Table19[Total Purchase
Cost],Table19[Product Name],'Finished Products Inventory Sum'!$O150)</f>
        <v>0</v>
      </c>
      <c r="X150" s="7"/>
      <c r="Y150" s="61">
        <f t="shared" ref="Y150" si="146">SUM(Q150,U150,-AC150,AG150)</f>
        <v>0</v>
      </c>
      <c r="AA150" s="61">
        <f t="shared" ref="AA150" si="147">SUM(S150,W150,-AE150,AI150)</f>
        <v>0</v>
      </c>
      <c r="AB150" s="7"/>
      <c r="AC150" s="1">
        <f>SUMIFS(Table7[Quantity of 
Product Sold],Table7[Sale - Product Name],'Finished Products Inventory Sum'!$O150,Table7[Product Type2],'Finished Products Inventory Sum'!$AC$5)</f>
        <v>0</v>
      </c>
      <c r="AE150" s="1">
        <f>SUMIFS(Table7[Total Cost of
Goods Sold],Table7[Sale - Product Name],'Finished Products Inventory Sum'!$O150,Table7[Product Type2],'Finished Products Inventory Sum'!$AC$5)</f>
        <v>0</v>
      </c>
      <c r="AF150" s="7"/>
      <c r="AG150" s="1">
        <f>SUMIFS(Table17[Quantity2],Table17[Product Name],'Finished Products Inventory Sum'!$O150,Table17[Product Type2],'Finished Products Inventory Sum'!$AG$5)</f>
        <v>0</v>
      </c>
      <c r="AH150" t="str">
        <f t="shared" ref="AH150" si="148">IF(AG150,AI150/AG150,"")</f>
        <v/>
      </c>
      <c r="AI150" s="1">
        <f>SUMIFS(Table17[Total out of Inventory],Table17[Product Name],'Finished Products Inventory Sum'!$O150,Table17[Product Type2],'Finished Products Inventory Sum'!$AG$5)</f>
        <v>0</v>
      </c>
      <c r="AJ150" s="7"/>
      <c r="AK150" s="1">
        <f>SUMIFS(Table7[Quantity
 Sold],Table7[Sale - Product Name],'Finished Products Inventory Sum'!$O150,Table7[Product Type2],'Finished Products Inventory Sum'!$AK$5)</f>
        <v>0</v>
      </c>
      <c r="AL150" t="str">
        <f t="shared" ref="AL150" si="149">IF(AK150,AM150/AK150,"")</f>
        <v/>
      </c>
      <c r="AM150" s="1">
        <f>SUMIFS(Table7[Total 
Paid],Table7[Sale - Product Name],'Finished Products Inventory Sum'!$O150,Table7[Product Type2],'Finished Products Inventory Sum'!$AK$5)</f>
        <v>0</v>
      </c>
      <c r="AP150" t="s">
        <v>306</v>
      </c>
    </row>
    <row r="151" spans="5:42" x14ac:dyDescent="0.25">
      <c r="G151" s="50"/>
      <c r="M151" s="86"/>
      <c r="N151" s="86"/>
      <c r="O151" s="50"/>
      <c r="P151" s="7"/>
      <c r="Q151" s="30">
        <f>SUMIFS(Table19[Quantity],Table19[Product Name],'Finished Products Inventory Sum'!$O151)</f>
        <v>0</v>
      </c>
      <c r="S151" s="1">
        <f>SUMIFS(Table19[Total Cost],Table19[Product Name],'Finished Products Inventory Sum'!O151)</f>
        <v>0</v>
      </c>
      <c r="T151" s="7"/>
      <c r="U151" s="1">
        <f>SUMIFS(Table19[Quantity Purchased],Table19[Product Name],'Finished Products Inventory Sum'!O151)</f>
        <v>0</v>
      </c>
      <c r="W151" s="1">
        <f>SUMIFS(Table19[Total Purchase
Cost],Table19[Product Name],'Finished Products Inventory Sum'!$O151)</f>
        <v>0</v>
      </c>
      <c r="X151" s="7"/>
      <c r="Y151" s="61">
        <f t="shared" ref="Y151" si="150">SUM(Q151,U151,-AC151,AG151)</f>
        <v>0</v>
      </c>
      <c r="AA151" s="61">
        <f t="shared" ref="AA151" si="151">SUM(S151,W151,-AE151,AI151)</f>
        <v>0</v>
      </c>
      <c r="AB151" s="7"/>
      <c r="AC151" s="1">
        <f>SUMIFS(Table7[Quantity of 
Product Sold],Table7[Sale - Product Name],'Finished Products Inventory Sum'!$O151,Table7[Product Type2],'Finished Products Inventory Sum'!$AC$5)</f>
        <v>0</v>
      </c>
      <c r="AE151" s="1">
        <f>SUMIFS(Table7[Total Cost of
Goods Sold],Table7[Sale - Product Name],'Finished Products Inventory Sum'!$O151,Table7[Product Type2],'Finished Products Inventory Sum'!$AC$5)</f>
        <v>0</v>
      </c>
      <c r="AF151" s="7"/>
      <c r="AG151" s="1">
        <f>SUMIFS(Table17[Quantity2],Table17[Product Name],'Finished Products Inventory Sum'!$O151,Table17[Product Type2],'Finished Products Inventory Sum'!$AG$5)</f>
        <v>0</v>
      </c>
      <c r="AH151" t="str">
        <f t="shared" ref="AH151" si="152">IF(AG151,AI151/AG151,"")</f>
        <v/>
      </c>
      <c r="AI151" s="1">
        <f>SUMIFS(Table17[Total out of Inventory],Table17[Product Name],'Finished Products Inventory Sum'!$O151,Table17[Product Type2],'Finished Products Inventory Sum'!$AG$5)</f>
        <v>0</v>
      </c>
      <c r="AJ151" s="7"/>
      <c r="AK151" s="1">
        <f>SUMIFS(Table7[Quantity
 Sold],Table7[Sale - Product Name],'Finished Products Inventory Sum'!$O151,Table7[Product Type2],'Finished Products Inventory Sum'!$AK$5)</f>
        <v>0</v>
      </c>
      <c r="AL151" t="str">
        <f t="shared" ref="AL151" si="153">IF(AK151,AM151/AK151,"")</f>
        <v/>
      </c>
      <c r="AM151" s="1">
        <f>SUMIFS(Table7[Total 
Paid],Table7[Sale - Product Name],'Finished Products Inventory Sum'!$O151,Table7[Product Type2],'Finished Products Inventory Sum'!$AK$5)</f>
        <v>0</v>
      </c>
    </row>
    <row r="152" spans="5:42" x14ac:dyDescent="0.25">
      <c r="M152" s="86"/>
      <c r="N152" s="86"/>
      <c r="O152" s="93"/>
      <c r="P152" s="7"/>
      <c r="Q152" s="30">
        <f>SUMIFS(Table19[Quantity],Table19[Product Name],'Finished Products Inventory Sum'!$O152)</f>
        <v>0</v>
      </c>
      <c r="S152" s="1">
        <f>SUMIFS(Table19[Total Cost],Table19[Product Name],'Finished Products Inventory Sum'!O152)</f>
        <v>0</v>
      </c>
      <c r="T152" s="7"/>
      <c r="U152" s="1">
        <f>SUMIFS(Table19[Quantity Purchased],Table19[Product Name],'Finished Products Inventory Sum'!O152)</f>
        <v>0</v>
      </c>
      <c r="W152" s="1">
        <f>SUMIFS(Table19[Total Purchase
Cost],Table19[Product Name],'Finished Products Inventory Sum'!$O152)</f>
        <v>0</v>
      </c>
      <c r="X152" s="7"/>
      <c r="Y152" s="61">
        <f t="shared" si="38"/>
        <v>0</v>
      </c>
      <c r="AA152" s="61">
        <f t="shared" si="39"/>
        <v>0</v>
      </c>
      <c r="AB152" s="7"/>
      <c r="AC152" s="1">
        <f>SUMIFS(Table7[Quantity of 
Product Sold],Table7[Sale - Product Name],'Finished Products Inventory Sum'!$O152,Table7[Product Type2],'Finished Products Inventory Sum'!$AC$5)</f>
        <v>0</v>
      </c>
      <c r="AE152" s="1">
        <f>SUMIFS(Table7[Total Cost of
Goods Sold],Table7[Sale - Product Name],'Finished Products Inventory Sum'!$O152,Table7[Product Type2],'Finished Products Inventory Sum'!$AC$5)</f>
        <v>0</v>
      </c>
      <c r="AF152" s="7"/>
      <c r="AG152" s="1">
        <f>SUMIFS(Table17[Quantity2],Table17[Product Name],'Finished Products Inventory Sum'!$O152,Table17[Product Type2],'Finished Products Inventory Sum'!$AG$5)</f>
        <v>0</v>
      </c>
      <c r="AH152" t="str">
        <f t="shared" si="40"/>
        <v/>
      </c>
      <c r="AI152" s="1">
        <f>SUMIFS(Table17[Total out of Inventory],Table17[Product Name],'Finished Products Inventory Sum'!$O152,Table17[Product Type2],'Finished Products Inventory Sum'!$AG$5)</f>
        <v>0</v>
      </c>
      <c r="AJ152" s="7"/>
      <c r="AK152" s="1">
        <f>SUMIFS(Table7[Quantity
 Sold],Table7[Sale - Product Name],'Finished Products Inventory Sum'!$O152,Table7[Product Type2],'Finished Products Inventory Sum'!$AK$5)</f>
        <v>0</v>
      </c>
      <c r="AL152" t="str">
        <f t="shared" si="41"/>
        <v/>
      </c>
      <c r="AM152" s="1">
        <f>SUMIFS(Table7[Total 
Paid],Table7[Sale - Product Name],'Finished Products Inventory Sum'!$O152,Table7[Product Type2],'Finished Products Inventory Sum'!$AK$5)</f>
        <v>0</v>
      </c>
    </row>
    <row r="153" spans="5:42" x14ac:dyDescent="0.25">
      <c r="M153" s="86"/>
      <c r="N153" s="86"/>
      <c r="O153" s="93"/>
      <c r="P153" s="7"/>
      <c r="Q153" s="30">
        <f>SUMIFS(Table19[Quantity],Table19[Product Name],'Finished Products Inventory Sum'!$O153)</f>
        <v>0</v>
      </c>
      <c r="S153" s="1">
        <f>SUMIFS(Table19[Total Cost],Table19[Product Name],'Finished Products Inventory Sum'!O153)</f>
        <v>0</v>
      </c>
      <c r="T153" s="7"/>
      <c r="U153" s="1">
        <f>SUMIFS(Table19[Quantity Purchased],Table19[Product Name],'Finished Products Inventory Sum'!O153)</f>
        <v>0</v>
      </c>
      <c r="W153" s="1">
        <f>SUMIFS(Table19[Total Purchase
Cost],Table19[Product Name],'Finished Products Inventory Sum'!$O153)</f>
        <v>0</v>
      </c>
      <c r="X153" s="7"/>
      <c r="Y153" s="61">
        <f t="shared" si="38"/>
        <v>0</v>
      </c>
      <c r="AA153" s="61">
        <f t="shared" si="39"/>
        <v>0</v>
      </c>
      <c r="AB153" s="7"/>
      <c r="AC153" s="1">
        <f>SUMIFS(Table7[Quantity of 
Product Sold],Table7[Sale - Product Name],'Finished Products Inventory Sum'!$O153,Table7[Product Type2],'Finished Products Inventory Sum'!$AC$5)</f>
        <v>0</v>
      </c>
      <c r="AE153" s="1">
        <f>SUMIFS(Table7[Total Cost of
Goods Sold],Table7[Sale - Product Name],'Finished Products Inventory Sum'!$O153,Table7[Product Type2],'Finished Products Inventory Sum'!$AC$5)</f>
        <v>0</v>
      </c>
      <c r="AF153" s="7"/>
      <c r="AG153" s="1">
        <f>SUMIFS(Table17[Quantity2],Table17[Product Name],'Finished Products Inventory Sum'!$O153,Table17[Product Type2],'Finished Products Inventory Sum'!$AG$5)</f>
        <v>0</v>
      </c>
      <c r="AH153" t="str">
        <f t="shared" si="40"/>
        <v/>
      </c>
      <c r="AI153" s="1">
        <f>SUMIFS(Table17[Total out of Inventory],Table17[Product Name],'Finished Products Inventory Sum'!$O153,Table17[Product Type2],'Finished Products Inventory Sum'!$AG$5)</f>
        <v>0</v>
      </c>
      <c r="AJ153" s="7"/>
      <c r="AK153" s="1">
        <f>SUMIFS(Table7[Quantity
 Sold],Table7[Sale - Product Name],'Finished Products Inventory Sum'!$O153,Table7[Product Type2],'Finished Products Inventory Sum'!$AK$5)</f>
        <v>0</v>
      </c>
      <c r="AL153" t="str">
        <f t="shared" si="41"/>
        <v/>
      </c>
      <c r="AM153" s="1">
        <f>SUMIFS(Table7[Total 
Paid],Table7[Sale - Product Name],'Finished Products Inventory Sum'!$O153,Table7[Product Type2],'Finished Products Inventory Sum'!$AK$5)</f>
        <v>0</v>
      </c>
    </row>
    <row r="154" spans="5:42" x14ac:dyDescent="0.25">
      <c r="M154" s="86"/>
      <c r="N154" s="86"/>
      <c r="O154" s="93"/>
      <c r="P154" s="7"/>
      <c r="Q154" s="30">
        <f>SUMIFS(Table19[Quantity],Table19[Product Name],'Finished Products Inventory Sum'!$O154)</f>
        <v>0</v>
      </c>
      <c r="S154" s="1">
        <f>SUMIFS(Table19[Total Cost],Table19[Product Name],'Finished Products Inventory Sum'!O154)</f>
        <v>0</v>
      </c>
      <c r="T154" s="7"/>
      <c r="U154" s="1">
        <f>SUMIFS(Table19[Quantity Purchased],Table19[Product Name],'Finished Products Inventory Sum'!O154)</f>
        <v>0</v>
      </c>
      <c r="W154" s="1">
        <f>SUMIFS(Table19[Total Purchase
Cost],Table19[Product Name],'Finished Products Inventory Sum'!$O154)</f>
        <v>0</v>
      </c>
      <c r="X154" s="7"/>
      <c r="Y154" s="61">
        <f t="shared" si="38"/>
        <v>0</v>
      </c>
      <c r="AA154" s="61">
        <f t="shared" si="39"/>
        <v>0</v>
      </c>
      <c r="AB154" s="7"/>
      <c r="AC154" s="1">
        <f>SUMIFS(Table7[Quantity of 
Product Sold],Table7[Sale - Product Name],'Finished Products Inventory Sum'!$O154,Table7[Product Type2],'Finished Products Inventory Sum'!$AC$5)</f>
        <v>0</v>
      </c>
      <c r="AE154" s="1">
        <f>SUMIFS(Table7[Total Cost of
Goods Sold],Table7[Sale - Product Name],'Finished Products Inventory Sum'!$O154,Table7[Product Type2],'Finished Products Inventory Sum'!$AC$5)</f>
        <v>0</v>
      </c>
      <c r="AF154" s="7"/>
      <c r="AG154" s="1">
        <f>SUMIFS(Table17[Quantity2],Table17[Product Name],'Finished Products Inventory Sum'!$O154,Table17[Product Type2],'Finished Products Inventory Sum'!$AG$5)</f>
        <v>0</v>
      </c>
      <c r="AH154" t="str">
        <f t="shared" si="40"/>
        <v/>
      </c>
      <c r="AI154" s="1">
        <f>SUMIFS(Table17[Total out of Inventory],Table17[Product Name],'Finished Products Inventory Sum'!$O154,Table17[Product Type2],'Finished Products Inventory Sum'!$AG$5)</f>
        <v>0</v>
      </c>
      <c r="AJ154" s="7"/>
      <c r="AK154" s="1">
        <f>SUMIFS(Table7[Quantity
 Sold],Table7[Sale - Product Name],'Finished Products Inventory Sum'!$O154,Table7[Product Type2],'Finished Products Inventory Sum'!$AK$5)</f>
        <v>0</v>
      </c>
      <c r="AL154" t="str">
        <f t="shared" si="41"/>
        <v/>
      </c>
      <c r="AM154" s="1">
        <f>SUMIFS(Table7[Total 
Paid],Table7[Sale - Product Name],'Finished Products Inventory Sum'!$O154,Table7[Product Type2],'Finished Products Inventory Sum'!$AK$5)</f>
        <v>0</v>
      </c>
    </row>
    <row r="155" spans="5:42" x14ac:dyDescent="0.25">
      <c r="M155" s="86"/>
      <c r="N155" s="86"/>
      <c r="O155" s="93"/>
      <c r="P155" s="7"/>
      <c r="Q155" s="30">
        <f>SUMIFS(Table19[Quantity],Table19[Product Name],'Finished Products Inventory Sum'!$O155)</f>
        <v>0</v>
      </c>
      <c r="S155" s="1">
        <f>SUMIFS(Table19[Total Cost],Table19[Product Name],'Finished Products Inventory Sum'!O155)</f>
        <v>0</v>
      </c>
      <c r="T155" s="7"/>
      <c r="U155" s="1">
        <f>SUMIFS(Table19[Quantity Purchased],Table19[Product Name],'Finished Products Inventory Sum'!O155)</f>
        <v>0</v>
      </c>
      <c r="W155" s="1">
        <f>SUMIFS(Table19[Total Purchase
Cost],Table19[Product Name],'Finished Products Inventory Sum'!$O155)</f>
        <v>0</v>
      </c>
      <c r="X155" s="7"/>
      <c r="Y155" s="61">
        <f t="shared" si="38"/>
        <v>0</v>
      </c>
      <c r="AA155" s="61">
        <f t="shared" si="39"/>
        <v>0</v>
      </c>
      <c r="AB155" s="7"/>
      <c r="AC155" s="1">
        <f>SUMIFS(Table7[Quantity of 
Product Sold],Table7[Sale - Product Name],'Finished Products Inventory Sum'!$O155,Table7[Product Type2],'Finished Products Inventory Sum'!$AC$5)</f>
        <v>0</v>
      </c>
      <c r="AE155" s="1">
        <f>SUMIFS(Table7[Total Cost of
Goods Sold],Table7[Sale - Product Name],'Finished Products Inventory Sum'!$O155,Table7[Product Type2],'Finished Products Inventory Sum'!$AC$5)</f>
        <v>0</v>
      </c>
      <c r="AF155" s="7"/>
      <c r="AG155" s="1">
        <f>SUMIFS(Table17[Quantity2],Table17[Product Name],'Finished Products Inventory Sum'!$O155,Table17[Product Type2],'Finished Products Inventory Sum'!$AG$5)</f>
        <v>0</v>
      </c>
      <c r="AH155" t="str">
        <f t="shared" si="40"/>
        <v/>
      </c>
      <c r="AI155" s="1">
        <f>SUMIFS(Table17[Total out of Inventory],Table17[Product Name],'Finished Products Inventory Sum'!$O155,Table17[Product Type2],'Finished Products Inventory Sum'!$AG$5)</f>
        <v>0</v>
      </c>
      <c r="AJ155" s="7"/>
      <c r="AK155" s="1">
        <f>SUMIFS(Table7[Quantity
 Sold],Table7[Sale - Product Name],'Finished Products Inventory Sum'!$O155,Table7[Product Type2],'Finished Products Inventory Sum'!$AK$5)</f>
        <v>0</v>
      </c>
      <c r="AL155" t="str">
        <f t="shared" si="41"/>
        <v/>
      </c>
      <c r="AM155" s="1">
        <f>SUMIFS(Table7[Total 
Paid],Table7[Sale - Product Name],'Finished Products Inventory Sum'!$O155,Table7[Product Type2],'Finished Products Inventory Sum'!$AK$5)</f>
        <v>0</v>
      </c>
    </row>
    <row r="156" spans="5:42" x14ac:dyDescent="0.25">
      <c r="M156" s="86"/>
      <c r="N156" s="86"/>
      <c r="O156" s="93"/>
      <c r="P156" s="7"/>
      <c r="Q156" s="30">
        <f>SUMIFS(Table19[Quantity],Table19[Product Name],'Finished Products Inventory Sum'!$O156)</f>
        <v>0</v>
      </c>
      <c r="S156" s="1">
        <f>SUMIFS(Table19[Total Cost],Table19[Product Name],'Finished Products Inventory Sum'!O156)</f>
        <v>0</v>
      </c>
      <c r="T156" s="7"/>
      <c r="U156" s="1">
        <f>SUMIFS(Table19[Quantity Purchased],Table19[Product Name],'Finished Products Inventory Sum'!O156)</f>
        <v>0</v>
      </c>
      <c r="W156" s="1">
        <f>SUMIFS(Table19[Total Purchase
Cost],Table19[Product Name],'Finished Products Inventory Sum'!$O156)</f>
        <v>0</v>
      </c>
      <c r="X156" s="7"/>
      <c r="Y156" s="61">
        <f t="shared" ref="Y156" si="154">SUM(Q156,U156,-AC156,AG156)</f>
        <v>0</v>
      </c>
      <c r="AA156" s="61">
        <f t="shared" ref="AA156" si="155">SUM(S156,W156,-AE156,AI156)</f>
        <v>0</v>
      </c>
      <c r="AB156" s="7"/>
      <c r="AC156" s="1">
        <f>SUMIFS(Table7[Quantity of 
Product Sold],Table7[Sale - Product Name],'Finished Products Inventory Sum'!$O156,Table7[Product Type2],'Finished Products Inventory Sum'!$AC$5)</f>
        <v>0</v>
      </c>
      <c r="AE156" s="1">
        <f>SUMIFS(Table7[Total Cost of
Goods Sold],Table7[Sale - Product Name],'Finished Products Inventory Sum'!$O156,Table7[Product Type2],'Finished Products Inventory Sum'!$AC$5)</f>
        <v>0</v>
      </c>
      <c r="AF156" s="7"/>
      <c r="AG156" s="1">
        <f>SUMIFS(Table17[Quantity2],Table17[Product Name],'Finished Products Inventory Sum'!$O156,Table17[Product Type2],'Finished Products Inventory Sum'!$AG$5)</f>
        <v>0</v>
      </c>
      <c r="AH156" t="str">
        <f t="shared" ref="AH156" si="156">IF(AG156,AI156/AG156,"")</f>
        <v/>
      </c>
      <c r="AI156" s="1">
        <f>SUMIFS(Table17[Total out of Inventory],Table17[Product Name],'Finished Products Inventory Sum'!$O156,Table17[Product Type2],'Finished Products Inventory Sum'!$AG$5)</f>
        <v>0</v>
      </c>
      <c r="AJ156" s="7"/>
      <c r="AK156" s="1">
        <f>SUMIFS(Table7[Quantity
 Sold],Table7[Sale - Product Name],'Finished Products Inventory Sum'!$O156,Table7[Product Type2],'Finished Products Inventory Sum'!$AK$5)</f>
        <v>0</v>
      </c>
      <c r="AL156" t="str">
        <f t="shared" ref="AL156" si="157">IF(AK156,AM156/AK156,"")</f>
        <v/>
      </c>
      <c r="AM156" s="1">
        <f>SUMIFS(Table7[Total 
Paid],Table7[Sale - Product Name],'Finished Products Inventory Sum'!$O156,Table7[Product Type2],'Finished Products Inventory Sum'!$AK$5)</f>
        <v>0</v>
      </c>
    </row>
    <row r="157" spans="5:42" x14ac:dyDescent="0.25">
      <c r="M157" s="86"/>
      <c r="N157" s="86"/>
      <c r="O157" s="93"/>
      <c r="P157" s="7"/>
      <c r="Q157" s="30">
        <f>SUMIFS(Table19[Quantity],Table19[Product Name],'Finished Products Inventory Sum'!$O157)</f>
        <v>0</v>
      </c>
      <c r="S157" s="1">
        <f>SUMIFS(Table19[Total Cost],Table19[Product Name],'Finished Products Inventory Sum'!O157)</f>
        <v>0</v>
      </c>
      <c r="T157" s="7"/>
      <c r="U157" s="1">
        <f>SUMIFS(Table19[Quantity Purchased],Table19[Product Name],'Finished Products Inventory Sum'!O157)</f>
        <v>0</v>
      </c>
      <c r="W157" s="1">
        <f>SUMIFS(Table19[Total Purchase
Cost],Table19[Product Name],'Finished Products Inventory Sum'!$O157)</f>
        <v>0</v>
      </c>
      <c r="X157" s="7"/>
      <c r="Y157" s="61">
        <f t="shared" si="38"/>
        <v>0</v>
      </c>
      <c r="AA157" s="61">
        <f t="shared" si="39"/>
        <v>0</v>
      </c>
      <c r="AB157" s="7"/>
      <c r="AC157" s="1">
        <f>SUMIFS(Table7[Quantity of 
Product Sold],Table7[Sale - Product Name],'Finished Products Inventory Sum'!$O157,Table7[Product Type2],'Finished Products Inventory Sum'!$AC$5)</f>
        <v>0</v>
      </c>
      <c r="AE157" s="1">
        <f>SUMIFS(Table7[Total Cost of
Goods Sold],Table7[Sale - Product Name],'Finished Products Inventory Sum'!$O157,Table7[Product Type2],'Finished Products Inventory Sum'!$AC$5)</f>
        <v>0</v>
      </c>
      <c r="AF157" s="7"/>
      <c r="AG157" s="1">
        <f>SUMIFS(Table17[Quantity2],Table17[Product Name],'Finished Products Inventory Sum'!$O157,Table17[Product Type2],'Finished Products Inventory Sum'!$AG$5)</f>
        <v>0</v>
      </c>
      <c r="AH157" t="str">
        <f t="shared" si="40"/>
        <v/>
      </c>
      <c r="AI157" s="1">
        <f>SUMIFS(Table17[Total out of Inventory],Table17[Product Name],'Finished Products Inventory Sum'!$O157,Table17[Product Type2],'Finished Products Inventory Sum'!$AG$5)</f>
        <v>0</v>
      </c>
      <c r="AJ157" s="7"/>
      <c r="AK157" s="1">
        <f>SUMIFS(Table7[Quantity
 Sold],Table7[Sale - Product Name],'Finished Products Inventory Sum'!$O157,Table7[Product Type2],'Finished Products Inventory Sum'!$AK$5)</f>
        <v>0</v>
      </c>
      <c r="AL157" t="str">
        <f t="shared" si="41"/>
        <v/>
      </c>
      <c r="AM157" s="1">
        <f>SUMIFS(Table7[Total 
Paid],Table7[Sale - Product Name],'Finished Products Inventory Sum'!$O157,Table7[Product Type2],'Finished Products Inventory Sum'!$AK$5)</f>
        <v>0</v>
      </c>
    </row>
    <row r="158" spans="5:42" x14ac:dyDescent="0.25">
      <c r="O158" s="50"/>
      <c r="P158" s="7"/>
      <c r="Q158" s="30">
        <f>SUMIFS(Table19[Quantity],Table19[Product Name],'Finished Products Inventory Sum'!$O158)</f>
        <v>0</v>
      </c>
      <c r="S158" s="1">
        <f>SUMIFS(Table19[Total Cost],Table19[Product Name],'Finished Products Inventory Sum'!O158)</f>
        <v>0</v>
      </c>
      <c r="T158" s="7"/>
      <c r="U158" s="1">
        <f>SUMIFS(Table19[Quantity Purchased],Table19[Product Name],'Finished Products Inventory Sum'!O158)</f>
        <v>0</v>
      </c>
      <c r="W158" s="1">
        <f>SUMIFS(Table19[Total Purchase
Cost],Table19[Product Name],'Finished Products Inventory Sum'!$O158)</f>
        <v>0</v>
      </c>
      <c r="X158" s="7"/>
      <c r="Y158" s="61">
        <f t="shared" si="38"/>
        <v>0</v>
      </c>
      <c r="AA158" s="61">
        <f t="shared" si="39"/>
        <v>0</v>
      </c>
      <c r="AB158" s="7"/>
      <c r="AC158" s="1">
        <f>SUMIFS(Table7[Quantity of 
Product Sold],Table7[Sale - Product Name],'Finished Products Inventory Sum'!$O158,Table7[Product Type2],'Finished Products Inventory Sum'!$AC$5)</f>
        <v>0</v>
      </c>
      <c r="AE158" s="1">
        <f>SUMIFS(Table7[Total Cost of
Goods Sold],Table7[Sale - Product Name],'Finished Products Inventory Sum'!$O158,Table7[Product Type2],'Finished Products Inventory Sum'!$AC$5)</f>
        <v>0</v>
      </c>
      <c r="AF158" s="7"/>
      <c r="AG158" s="1">
        <f>SUMIFS(Table17[Quantity2],Table17[Product Name],'Finished Products Inventory Sum'!$O158,Table17[Product Type2],'Finished Products Inventory Sum'!$AG$5)</f>
        <v>0</v>
      </c>
      <c r="AH158" t="str">
        <f t="shared" si="40"/>
        <v/>
      </c>
      <c r="AI158" s="1">
        <f>SUMIFS(Table17[Total out of Inventory],Table17[Product Name],'Finished Products Inventory Sum'!$O158,Table17[Product Type2],'Finished Products Inventory Sum'!$AG$5)</f>
        <v>0</v>
      </c>
      <c r="AJ158" s="7"/>
      <c r="AK158" s="1">
        <f>SUMIFS(Table7[Quantity
 Sold],Table7[Sale - Product Name],'Finished Products Inventory Sum'!$O158,Table7[Product Type2],'Finished Products Inventory Sum'!$AK$5)</f>
        <v>0</v>
      </c>
      <c r="AL158" t="str">
        <f t="shared" si="41"/>
        <v/>
      </c>
      <c r="AM158" s="1">
        <f>SUMIFS(Table7[Total 
Paid],Table7[Sale - Product Name],'Finished Products Inventory Sum'!$O158,Table7[Product Type2],'Finished Products Inventory Sum'!$AK$5)</f>
        <v>0</v>
      </c>
    </row>
    <row r="159" spans="5:42" x14ac:dyDescent="0.25">
      <c r="O159" s="75"/>
      <c r="P159" s="7"/>
      <c r="Q159" s="30">
        <f>SUMIFS(Table19[Quantity],Table19[Product Name],'Finished Products Inventory Sum'!$O159)</f>
        <v>0</v>
      </c>
      <c r="S159" s="1">
        <f>SUMIFS(Table19[Total Cost],Table19[Product Name],'Finished Products Inventory Sum'!O159)</f>
        <v>0</v>
      </c>
      <c r="T159" s="7"/>
      <c r="U159" s="1">
        <f>SUMIFS(Table19[Quantity Purchased],Table19[Product Name],'Finished Products Inventory Sum'!O159)</f>
        <v>0</v>
      </c>
      <c r="W159" s="1">
        <f>SUMIFS(Table19[Total Purchase
Cost],Table19[Product Name],'Finished Products Inventory Sum'!$O159)</f>
        <v>0</v>
      </c>
      <c r="X159" s="7"/>
      <c r="Y159" s="61">
        <f t="shared" si="38"/>
        <v>0</v>
      </c>
      <c r="AA159" s="61">
        <f t="shared" si="39"/>
        <v>0</v>
      </c>
      <c r="AB159" s="7"/>
      <c r="AC159" s="1">
        <f>SUMIFS(Table7[Quantity of 
Product Sold],Table7[Sale - Product Name],'Finished Products Inventory Sum'!$O159,Table7[Product Type2],'Finished Products Inventory Sum'!$AC$5)</f>
        <v>0</v>
      </c>
      <c r="AE159" s="1">
        <f>SUMIFS(Table7[Total Cost of
Goods Sold],Table7[Sale - Product Name],'Finished Products Inventory Sum'!$O159,Table7[Product Type2],'Finished Products Inventory Sum'!$AC$5)</f>
        <v>0</v>
      </c>
      <c r="AF159" s="7"/>
      <c r="AG159" s="1">
        <f>SUMIFS(Table17[Quantity2],Table17[Product Name],'Finished Products Inventory Sum'!$O159,Table17[Product Type2],'Finished Products Inventory Sum'!$AG$5)</f>
        <v>0</v>
      </c>
      <c r="AH159" t="str">
        <f t="shared" si="40"/>
        <v/>
      </c>
      <c r="AI159" s="1">
        <f>SUMIFS(Table17[Total out of Inventory],Table17[Product Name],'Finished Products Inventory Sum'!$O159,Table17[Product Type2],'Finished Products Inventory Sum'!$AG$5)</f>
        <v>0</v>
      </c>
      <c r="AJ159" s="7"/>
      <c r="AK159" s="1">
        <f>SUMIFS(Table7[Quantity
 Sold],Table7[Sale - Product Name],'Finished Products Inventory Sum'!$O159,Table7[Product Type2],'Finished Products Inventory Sum'!$AK$5)</f>
        <v>0</v>
      </c>
      <c r="AL159" t="str">
        <f t="shared" si="41"/>
        <v/>
      </c>
      <c r="AM159" s="1">
        <f>SUMIFS(Table7[Total 
Paid],Table7[Sale - Product Name],'Finished Products Inventory Sum'!$O159,Table7[Product Type2],'Finished Products Inventory Sum'!$AK$5)</f>
        <v>0</v>
      </c>
    </row>
    <row r="160" spans="5:42" x14ac:dyDescent="0.25">
      <c r="G160" s="49"/>
      <c r="O160" s="50"/>
      <c r="P160" s="7"/>
      <c r="Q160" s="30">
        <f>SUMIFS(Table19[Quantity],Table19[Product Name],'Finished Products Inventory Sum'!$O160)</f>
        <v>0</v>
      </c>
      <c r="S160" s="1">
        <f>SUMIFS(Table19[Total Cost],Table19[Product Name],'Finished Products Inventory Sum'!O160)</f>
        <v>0</v>
      </c>
      <c r="T160" s="7"/>
      <c r="U160" s="1">
        <f>SUMIFS(Table19[Quantity Purchased],Table19[Product Name],'Finished Products Inventory Sum'!O160)</f>
        <v>0</v>
      </c>
      <c r="W160" s="1">
        <f>SUMIFS(Table19[Total Purchase
Cost],Table19[Product Name],'Finished Products Inventory Sum'!$O160)</f>
        <v>0</v>
      </c>
      <c r="X160" s="7"/>
      <c r="Y160" s="61">
        <f t="shared" si="38"/>
        <v>0</v>
      </c>
      <c r="AA160" s="61">
        <f t="shared" si="39"/>
        <v>0</v>
      </c>
      <c r="AB160" s="7"/>
      <c r="AC160" s="1">
        <f>SUMIFS(Table7[Quantity of 
Product Sold],Table7[Sale - Product Name],'Finished Products Inventory Sum'!$O160,Table7[Product Type2],'Finished Products Inventory Sum'!$AC$5)</f>
        <v>0</v>
      </c>
      <c r="AE160" s="1">
        <f>SUMIFS(Table7[Total Cost of
Goods Sold],Table7[Sale - Product Name],'Finished Products Inventory Sum'!$O160,Table7[Product Type2],'Finished Products Inventory Sum'!$AC$5)</f>
        <v>0</v>
      </c>
      <c r="AF160" s="7"/>
      <c r="AG160" s="1">
        <f>SUMIFS(Table17[Quantity2],Table17[Product Name],'Finished Products Inventory Sum'!$O160,Table17[Product Type2],'Finished Products Inventory Sum'!$AG$5)</f>
        <v>0</v>
      </c>
      <c r="AH160" t="str">
        <f t="shared" si="40"/>
        <v/>
      </c>
      <c r="AI160" s="1">
        <f>SUMIFS(Table17[Total out of Inventory],Table17[Product Name],'Finished Products Inventory Sum'!$O160,Table17[Product Type2],'Finished Products Inventory Sum'!$AG$5)</f>
        <v>0</v>
      </c>
      <c r="AJ160" s="7"/>
      <c r="AK160" s="1">
        <f>SUMIFS(Table7[Quantity
 Sold],Table7[Sale - Product Name],'Finished Products Inventory Sum'!$O160,Table7[Product Type2],'Finished Products Inventory Sum'!$AK$5)</f>
        <v>0</v>
      </c>
      <c r="AL160" t="str">
        <f t="shared" si="41"/>
        <v/>
      </c>
      <c r="AM160" s="1">
        <f>SUMIFS(Table7[Total 
Paid],Table7[Sale - Product Name],'Finished Products Inventory Sum'!$O160,Table7[Product Type2],'Finished Products Inventory Sum'!$AK$5)</f>
        <v>0</v>
      </c>
    </row>
    <row r="161" spans="3:39" x14ac:dyDescent="0.25">
      <c r="O161" s="75"/>
      <c r="P161" s="7"/>
      <c r="Q161" s="30">
        <f>SUMIFS(Table19[Quantity],Table19[Product Name],'Finished Products Inventory Sum'!$O161)</f>
        <v>0</v>
      </c>
      <c r="S161" s="1">
        <f>SUMIFS(Table19[Total Cost],Table19[Product Name],'Finished Products Inventory Sum'!O161)</f>
        <v>0</v>
      </c>
      <c r="T161" s="7"/>
      <c r="U161" s="1">
        <f>SUMIFS(Table19[Quantity Purchased],Table19[Product Name],'Finished Products Inventory Sum'!O161)</f>
        <v>0</v>
      </c>
      <c r="W161" s="1">
        <f>SUMIFS(Table19[Total Purchase
Cost],Table19[Product Name],'Finished Products Inventory Sum'!$O161)</f>
        <v>0</v>
      </c>
      <c r="X161" s="7"/>
      <c r="Y161" s="61">
        <f t="shared" si="38"/>
        <v>0</v>
      </c>
      <c r="AA161" s="61">
        <f t="shared" si="39"/>
        <v>0</v>
      </c>
      <c r="AB161" s="7"/>
      <c r="AC161" s="1">
        <f>SUMIFS(Table7[Quantity of 
Product Sold],Table7[Sale - Product Name],'Finished Products Inventory Sum'!$O161,Table7[Product Type2],'Finished Products Inventory Sum'!$AC$5)</f>
        <v>0</v>
      </c>
      <c r="AE161" s="1">
        <f>SUMIFS(Table7[Total Cost of
Goods Sold],Table7[Sale - Product Name],'Finished Products Inventory Sum'!$O161,Table7[Product Type2],'Finished Products Inventory Sum'!$AC$5)</f>
        <v>0</v>
      </c>
      <c r="AF161" s="7"/>
      <c r="AG161" s="1">
        <f>SUMIFS(Table17[Quantity2],Table17[Product Name],'Finished Products Inventory Sum'!$O161,Table17[Product Type2],'Finished Products Inventory Sum'!$AG$5)</f>
        <v>0</v>
      </c>
      <c r="AH161" t="str">
        <f t="shared" si="40"/>
        <v/>
      </c>
      <c r="AI161" s="1">
        <f>SUMIFS(Table17[Total out of Inventory],Table17[Product Name],'Finished Products Inventory Sum'!$O161,Table17[Product Type2],'Finished Products Inventory Sum'!$AG$5)</f>
        <v>0</v>
      </c>
      <c r="AJ161" s="7"/>
      <c r="AK161" s="1">
        <f>SUMIFS(Table7[Quantity
 Sold],Table7[Sale - Product Name],'Finished Products Inventory Sum'!$O161,Table7[Product Type2],'Finished Products Inventory Sum'!$AK$5)</f>
        <v>0</v>
      </c>
      <c r="AL161" t="str">
        <f t="shared" si="41"/>
        <v/>
      </c>
      <c r="AM161" s="1">
        <f>SUMIFS(Table7[Total 
Paid],Table7[Sale - Product Name],'Finished Products Inventory Sum'!$O161,Table7[Product Type2],'Finished Products Inventory Sum'!$AK$5)</f>
        <v>0</v>
      </c>
    </row>
    <row r="162" spans="3:39" s="53" customFormat="1" x14ac:dyDescent="0.25">
      <c r="O162" s="75"/>
      <c r="P162" s="65"/>
      <c r="Q162" s="30">
        <f>SUMIFS(Table19[Quantity],Table19[Product Name],'Finished Products Inventory Sum'!$O162)</f>
        <v>0</v>
      </c>
      <c r="R162"/>
      <c r="S162" s="1">
        <f>SUMIFS(Table19[Total Cost],Table19[Product Name],'Finished Products Inventory Sum'!O162)</f>
        <v>0</v>
      </c>
      <c r="T162" s="7"/>
      <c r="U162" s="1">
        <f>SUMIFS(Table19[Quantity Purchased],Table19[Product Name],'Finished Products Inventory Sum'!O162)</f>
        <v>0</v>
      </c>
      <c r="V162"/>
      <c r="W162" s="1">
        <f>SUMIFS(Table19[Total Purchase
Cost],Table19[Product Name],'Finished Products Inventory Sum'!$O162)</f>
        <v>0</v>
      </c>
      <c r="X162" s="7"/>
      <c r="Y162" s="61">
        <f t="shared" si="38"/>
        <v>0</v>
      </c>
      <c r="Z162"/>
      <c r="AA162" s="61">
        <f t="shared" si="39"/>
        <v>0</v>
      </c>
      <c r="AB162" s="7"/>
      <c r="AC162" s="1">
        <f>SUMIFS(Table7[Quantity of 
Product Sold],Table7[Sale - Product Name],'Finished Products Inventory Sum'!$O162,Table7[Product Type2],'Finished Products Inventory Sum'!$AC$5)</f>
        <v>0</v>
      </c>
      <c r="AD162"/>
      <c r="AE162" s="1">
        <f>SUMIFS(Table7[Total Cost of
Goods Sold],Table7[Sale - Product Name],'Finished Products Inventory Sum'!$O162,Table7[Product Type2],'Finished Products Inventory Sum'!$AC$5)</f>
        <v>0</v>
      </c>
      <c r="AF162" s="7"/>
      <c r="AG162" s="1">
        <f>SUMIFS(Table17[Quantity2],Table17[Product Name],'Finished Products Inventory Sum'!$O162,Table17[Product Type2],'Finished Products Inventory Sum'!$AG$5)</f>
        <v>0</v>
      </c>
      <c r="AH162" t="str">
        <f t="shared" si="40"/>
        <v/>
      </c>
      <c r="AI162" s="1">
        <f>SUMIFS(Table17[Total out of Inventory],Table17[Product Name],'Finished Products Inventory Sum'!$O162,Table17[Product Type2],'Finished Products Inventory Sum'!$AG$5)</f>
        <v>0</v>
      </c>
      <c r="AJ162" s="7"/>
      <c r="AK162" s="1">
        <f>SUMIFS(Table7[Quantity
 Sold],Table7[Sale - Product Name],'Finished Products Inventory Sum'!$O162,Table7[Product Type2],'Finished Products Inventory Sum'!$AK$5)</f>
        <v>0</v>
      </c>
      <c r="AL162" t="str">
        <f t="shared" si="41"/>
        <v/>
      </c>
      <c r="AM162" s="1">
        <f>SUMIFS(Table7[Total 
Paid],Table7[Sale - Product Name],'Finished Products Inventory Sum'!$O162,Table7[Product Type2],'Finished Products Inventory Sum'!$AK$5)</f>
        <v>0</v>
      </c>
    </row>
    <row r="163" spans="3:39" s="53" customFormat="1" x14ac:dyDescent="0.25">
      <c r="O163" s="75"/>
      <c r="P163" s="65"/>
      <c r="Q163" s="30">
        <f>SUMIFS(Table19[Quantity],Table19[Product Name],'Finished Products Inventory Sum'!$O163)</f>
        <v>0</v>
      </c>
      <c r="R163"/>
      <c r="S163" s="1">
        <f>SUMIFS(Table19[Total Cost],Table19[Product Name],'Finished Products Inventory Sum'!O163)</f>
        <v>0</v>
      </c>
      <c r="T163" s="7"/>
      <c r="U163" s="1">
        <f>SUMIFS(Table19[Quantity Purchased],Table19[Product Name],'Finished Products Inventory Sum'!O163)</f>
        <v>0</v>
      </c>
      <c r="V163"/>
      <c r="W163" s="1">
        <f>SUMIFS(Table19[Total Purchase
Cost],Table19[Product Name],'Finished Products Inventory Sum'!$O163)</f>
        <v>0</v>
      </c>
      <c r="X163" s="7"/>
      <c r="Y163" s="61">
        <f t="shared" si="38"/>
        <v>0</v>
      </c>
      <c r="Z163"/>
      <c r="AA163" s="61">
        <f t="shared" si="39"/>
        <v>0</v>
      </c>
      <c r="AB163" s="7"/>
      <c r="AC163" s="1">
        <f>SUMIFS(Table7[Quantity of 
Product Sold],Table7[Sale - Product Name],'Finished Products Inventory Sum'!$O163,Table7[Product Type2],'Finished Products Inventory Sum'!$AC$5)</f>
        <v>0</v>
      </c>
      <c r="AD163"/>
      <c r="AE163" s="1">
        <f>SUMIFS(Table7[Total Cost of
Goods Sold],Table7[Sale - Product Name],'Finished Products Inventory Sum'!$O163,Table7[Product Type2],'Finished Products Inventory Sum'!$AC$5)</f>
        <v>0</v>
      </c>
      <c r="AF163" s="7"/>
      <c r="AG163" s="1">
        <f>SUMIFS(Table17[Quantity2],Table17[Product Name],'Finished Products Inventory Sum'!$O163,Table17[Product Type2],'Finished Products Inventory Sum'!$AG$5)</f>
        <v>0</v>
      </c>
      <c r="AH163" t="str">
        <f t="shared" si="40"/>
        <v/>
      </c>
      <c r="AI163" s="1">
        <f>SUMIFS(Table17[Total out of Inventory],Table17[Product Name],'Finished Products Inventory Sum'!$O163,Table17[Product Type2],'Finished Products Inventory Sum'!$AG$5)</f>
        <v>0</v>
      </c>
      <c r="AJ163" s="7"/>
      <c r="AK163" s="1">
        <f>SUMIFS(Table7[Quantity
 Sold],Table7[Sale - Product Name],'Finished Products Inventory Sum'!$O163,Table7[Product Type2],'Finished Products Inventory Sum'!$AK$5)</f>
        <v>0</v>
      </c>
      <c r="AL163" t="str">
        <f t="shared" si="41"/>
        <v/>
      </c>
      <c r="AM163" s="1">
        <f>SUMIFS(Table7[Total 
Paid],Table7[Sale - Product Name],'Finished Products Inventory Sum'!$O163,Table7[Product Type2],'Finished Products Inventory Sum'!$AK$5)</f>
        <v>0</v>
      </c>
    </row>
    <row r="164" spans="3:39" x14ac:dyDescent="0.25">
      <c r="O164" s="50"/>
      <c r="P164" s="7"/>
      <c r="Q164" s="30">
        <f>SUMIFS(Table19[Quantity],Table19[Product Name],'Finished Products Inventory Sum'!$O164)</f>
        <v>0</v>
      </c>
      <c r="S164" s="1">
        <f>SUMIFS(Table19[Total Cost],Table19[Product Name],'Finished Products Inventory Sum'!O164)</f>
        <v>0</v>
      </c>
      <c r="T164" s="7"/>
      <c r="U164" s="1">
        <f>SUMIFS(Table19[Quantity Purchased],Table19[Product Name],'Finished Products Inventory Sum'!O164)</f>
        <v>0</v>
      </c>
      <c r="W164" s="1">
        <f>SUMIFS(Table19[Total Purchase
Cost],Table19[Product Name],'Finished Products Inventory Sum'!$O164)</f>
        <v>0</v>
      </c>
      <c r="X164" s="7"/>
      <c r="Y164" s="61">
        <f t="shared" si="38"/>
        <v>0</v>
      </c>
      <c r="AA164" s="61">
        <f t="shared" si="39"/>
        <v>0</v>
      </c>
      <c r="AB164" s="7"/>
      <c r="AC164" s="1">
        <f>SUMIFS(Table7[Quantity of 
Product Sold],Table7[Sale - Product Name],'Finished Products Inventory Sum'!$O164,Table7[Product Type2],'Finished Products Inventory Sum'!$AC$5)</f>
        <v>0</v>
      </c>
      <c r="AE164" s="1">
        <f>SUMIFS(Table7[Total Cost of
Goods Sold],Table7[Sale - Product Name],'Finished Products Inventory Sum'!$O164,Table7[Product Type2],'Finished Products Inventory Sum'!$AC$5)</f>
        <v>0</v>
      </c>
      <c r="AF164" s="7"/>
      <c r="AG164" s="1">
        <f>SUMIFS(Table17[Quantity2],Table17[Product Name],'Finished Products Inventory Sum'!$O164,Table17[Product Type2],'Finished Products Inventory Sum'!$AG$5)</f>
        <v>0</v>
      </c>
      <c r="AH164" t="str">
        <f t="shared" si="40"/>
        <v/>
      </c>
      <c r="AI164" s="1">
        <f>SUMIFS(Table17[Total out of Inventory],Table17[Product Name],'Finished Products Inventory Sum'!$O164,Table17[Product Type2],'Finished Products Inventory Sum'!$AG$5)</f>
        <v>0</v>
      </c>
      <c r="AJ164" s="7"/>
      <c r="AK164" s="1">
        <f>SUMIFS(Table7[Quantity
 Sold],Table7[Sale - Product Name],'Finished Products Inventory Sum'!$O164,Table7[Product Type2],'Finished Products Inventory Sum'!$AK$5)</f>
        <v>0</v>
      </c>
      <c r="AL164" t="str">
        <f t="shared" si="41"/>
        <v/>
      </c>
      <c r="AM164" s="1">
        <f>SUMIFS(Table7[Total 
Paid],Table7[Sale - Product Name],'Finished Products Inventory Sum'!$O164,Table7[Product Type2],'Finished Products Inventory Sum'!$AK$5)</f>
        <v>0</v>
      </c>
    </row>
    <row r="165" spans="3:39" x14ac:dyDescent="0.25">
      <c r="E165" s="4"/>
      <c r="P165" s="7"/>
      <c r="Q165" s="30">
        <f>SUMIFS(Table19[Quantity],Table19[Product Name],'Finished Products Inventory Sum'!$O165)</f>
        <v>0</v>
      </c>
      <c r="S165" s="1">
        <f>SUMIFS(Table19[Total Cost],Table19[Product Name],'Finished Products Inventory Sum'!O165)</f>
        <v>0</v>
      </c>
      <c r="T165" s="7"/>
      <c r="U165" s="1">
        <f>SUMIFS(Table19[Quantity Purchased],Table19[Product Name],'Finished Products Inventory Sum'!O165)</f>
        <v>0</v>
      </c>
      <c r="W165" s="1">
        <f>SUMIFS(Table19[Total Purchase
Cost],Table19[Product Name],'Finished Products Inventory Sum'!$O165)</f>
        <v>0</v>
      </c>
      <c r="X165" s="7"/>
      <c r="Y165" s="61">
        <f t="shared" si="38"/>
        <v>0</v>
      </c>
      <c r="AA165" s="61">
        <f t="shared" si="39"/>
        <v>0</v>
      </c>
      <c r="AB165" s="7"/>
      <c r="AC165" s="1">
        <f>SUMIFS(Table7[Quantity of 
Product Sold],Table7[Sale - Product Name],'Finished Products Inventory Sum'!$O165,Table7[Product Type2],'Finished Products Inventory Sum'!$AC$5)</f>
        <v>0</v>
      </c>
      <c r="AE165" s="1">
        <f>SUMIFS(Table7[Total Cost of
Goods Sold],Table7[Sale - Product Name],'Finished Products Inventory Sum'!$O165,Table7[Product Type2],'Finished Products Inventory Sum'!$AC$5)</f>
        <v>0</v>
      </c>
      <c r="AF165" s="7"/>
      <c r="AG165" s="1">
        <f>SUMIFS(Table17[Quantity2],Table17[Product Name],'Finished Products Inventory Sum'!$O165,Table17[Product Type2],'Finished Products Inventory Sum'!$AG$5)</f>
        <v>0</v>
      </c>
      <c r="AH165" t="str">
        <f t="shared" si="40"/>
        <v/>
      </c>
      <c r="AI165" s="1">
        <f>SUMIFS(Table17[Total out of Inventory],Table17[Product Name],'Finished Products Inventory Sum'!$O165,Table17[Product Type2],'Finished Products Inventory Sum'!$AG$5)</f>
        <v>0</v>
      </c>
      <c r="AJ165" s="7"/>
      <c r="AK165" s="1">
        <f>SUMIFS(Table7[Quantity
 Sold],Table7[Sale - Product Name],'Finished Products Inventory Sum'!$O165,Table7[Product Type2],'Finished Products Inventory Sum'!$AK$5)</f>
        <v>0</v>
      </c>
      <c r="AL165" t="str">
        <f t="shared" si="41"/>
        <v/>
      </c>
      <c r="AM165" s="1">
        <f>SUMIFS(Table7[Total 
Paid],Table7[Sale - Product Name],'Finished Products Inventory Sum'!$O165,Table7[Product Type2],'Finished Products Inventory Sum'!$AK$5)</f>
        <v>0</v>
      </c>
    </row>
    <row r="166" spans="3:39" x14ac:dyDescent="0.25">
      <c r="E166" s="4"/>
      <c r="G166" s="77"/>
      <c r="P166" s="7"/>
      <c r="Q166" s="30">
        <f>SUMIFS(Table19[Quantity],Table19[Product Name],'Finished Products Inventory Sum'!$O166)</f>
        <v>0</v>
      </c>
      <c r="S166" s="1">
        <f>SUMIFS(Table19[Total Cost],Table19[Product Name],'Finished Products Inventory Sum'!O166)</f>
        <v>0</v>
      </c>
      <c r="T166" s="7"/>
      <c r="U166" s="1">
        <f>SUMIFS(Table19[Quantity Purchased],Table19[Product Name],'Finished Products Inventory Sum'!O166)</f>
        <v>0</v>
      </c>
      <c r="W166" s="1">
        <f>SUMIFS(Table19[Total Purchase
Cost],Table19[Product Name],'Finished Products Inventory Sum'!$O166)</f>
        <v>0</v>
      </c>
      <c r="X166" s="7"/>
      <c r="Y166" s="61">
        <f t="shared" si="38"/>
        <v>0</v>
      </c>
      <c r="AA166" s="61">
        <f t="shared" si="39"/>
        <v>0</v>
      </c>
      <c r="AB166" s="7"/>
      <c r="AC166" s="1">
        <f>SUMIFS(Table7[Quantity of 
Product Sold],Table7[Sale - Product Name],'Finished Products Inventory Sum'!$O166,Table7[Product Type2],'Finished Products Inventory Sum'!$AC$5)</f>
        <v>0</v>
      </c>
      <c r="AE166" s="1">
        <f>SUMIFS(Table7[Total Cost of
Goods Sold],Table7[Sale - Product Name],'Finished Products Inventory Sum'!$O166,Table7[Product Type2],'Finished Products Inventory Sum'!$AC$5)</f>
        <v>0</v>
      </c>
      <c r="AF166" s="7"/>
      <c r="AG166" s="1">
        <f>SUMIFS(Table17[Quantity2],Table17[Product Name],'Finished Products Inventory Sum'!$O166,Table17[Product Type2],'Finished Products Inventory Sum'!$AG$5)</f>
        <v>0</v>
      </c>
      <c r="AH166" t="str">
        <f t="shared" si="40"/>
        <v/>
      </c>
      <c r="AI166" s="1">
        <f>SUMIFS(Table17[Total out of Inventory],Table17[Product Name],'Finished Products Inventory Sum'!$O166,Table17[Product Type2],'Finished Products Inventory Sum'!$AG$5)</f>
        <v>0</v>
      </c>
      <c r="AJ166" s="7"/>
      <c r="AK166" s="1">
        <f>SUMIFS(Table7[Quantity
 Sold],Table7[Sale - Product Name],'Finished Products Inventory Sum'!$O166,Table7[Product Type2],'Finished Products Inventory Sum'!$AK$5)</f>
        <v>0</v>
      </c>
      <c r="AL166" t="str">
        <f t="shared" si="41"/>
        <v/>
      </c>
      <c r="AM166" s="1">
        <f>SUMIFS(Table7[Total 
Paid],Table7[Sale - Product Name],'Finished Products Inventory Sum'!$O166,Table7[Product Type2],'Finished Products Inventory Sum'!$AK$5)</f>
        <v>0</v>
      </c>
    </row>
    <row r="167" spans="3:39" x14ac:dyDescent="0.25">
      <c r="E167" s="4"/>
      <c r="P167" s="7"/>
      <c r="Q167" s="30">
        <f>SUMIFS(Table19[Quantity],Table19[Product Name],'Finished Products Inventory Sum'!$O167)</f>
        <v>0</v>
      </c>
      <c r="S167" s="1">
        <f>SUMIFS(Table19[Total Cost],Table19[Product Name],'Finished Products Inventory Sum'!O167)</f>
        <v>0</v>
      </c>
      <c r="T167" s="7"/>
      <c r="U167" s="1">
        <f>SUMIFS(Table19[Quantity Purchased],Table19[Product Name],'Finished Products Inventory Sum'!O167)</f>
        <v>0</v>
      </c>
      <c r="W167" s="1">
        <f>SUMIFS(Table19[Total Purchase
Cost],Table19[Product Name],'Finished Products Inventory Sum'!$O167)</f>
        <v>0</v>
      </c>
      <c r="X167" s="7"/>
      <c r="Y167" s="61">
        <f t="shared" si="38"/>
        <v>0</v>
      </c>
      <c r="AA167" s="61">
        <f t="shared" si="39"/>
        <v>0</v>
      </c>
      <c r="AB167" s="7"/>
      <c r="AC167" s="1">
        <f>SUMIFS(Table7[Quantity of 
Product Sold],Table7[Sale - Product Name],'Finished Products Inventory Sum'!$O167,Table7[Product Type2],'Finished Products Inventory Sum'!$AC$5)</f>
        <v>0</v>
      </c>
      <c r="AE167" s="1">
        <f>SUMIFS(Table7[Total Cost of
Goods Sold],Table7[Sale - Product Name],'Finished Products Inventory Sum'!$O167,Table7[Product Type2],'Finished Products Inventory Sum'!$AC$5)</f>
        <v>0</v>
      </c>
      <c r="AF167" s="7"/>
      <c r="AG167" s="1">
        <f>SUMIFS(Table17[Quantity2],Table17[Product Name],'Finished Products Inventory Sum'!$O167,Table17[Product Type2],'Finished Products Inventory Sum'!$AG$5)</f>
        <v>0</v>
      </c>
      <c r="AH167" t="str">
        <f t="shared" si="40"/>
        <v/>
      </c>
      <c r="AI167" s="1">
        <f>SUMIFS(Table17[Total out of Inventory],Table17[Product Name],'Finished Products Inventory Sum'!$O167,Table17[Product Type2],'Finished Products Inventory Sum'!$AG$5)</f>
        <v>0</v>
      </c>
      <c r="AJ167" s="7"/>
      <c r="AK167" s="1">
        <f>SUMIFS(Table7[Quantity
 Sold],Table7[Sale - Product Name],'Finished Products Inventory Sum'!$O167,Table7[Product Type2],'Finished Products Inventory Sum'!$AK$5)</f>
        <v>0</v>
      </c>
      <c r="AL167" t="str">
        <f t="shared" si="41"/>
        <v/>
      </c>
      <c r="AM167" s="1">
        <f>SUMIFS(Table7[Total 
Paid],Table7[Sale - Product Name],'Finished Products Inventory Sum'!$O167,Table7[Product Type2],'Finished Products Inventory Sum'!$AK$5)</f>
        <v>0</v>
      </c>
    </row>
    <row r="168" spans="3:39" x14ac:dyDescent="0.25">
      <c r="E168" s="4"/>
      <c r="P168" s="7"/>
      <c r="Q168" s="30">
        <f>SUMIFS(Table19[Quantity],Table19[Product Name],'Finished Products Inventory Sum'!$O168)</f>
        <v>0</v>
      </c>
      <c r="S168" s="1">
        <f>SUMIFS(Table19[Total Cost],Table19[Product Name],'Finished Products Inventory Sum'!O168)</f>
        <v>0</v>
      </c>
      <c r="T168" s="7"/>
      <c r="U168" s="1">
        <f>SUMIFS(Table19[Quantity Purchased],Table19[Product Name],'Finished Products Inventory Sum'!O168)</f>
        <v>0</v>
      </c>
      <c r="W168" s="1">
        <f>SUMIFS(Table19[Total Purchase
Cost],Table19[Product Name],'Finished Products Inventory Sum'!$O168)</f>
        <v>0</v>
      </c>
      <c r="X168" s="7"/>
      <c r="Y168" s="61">
        <f t="shared" ref="Y168:Y238" si="158">SUM(Q168,U168,-AC168,AG168)</f>
        <v>0</v>
      </c>
      <c r="AA168" s="61">
        <f t="shared" ref="AA168:AA238" si="159">SUM(S168,W168,-AE168,AI168)</f>
        <v>0</v>
      </c>
      <c r="AB168" s="7"/>
      <c r="AC168" s="1">
        <f>SUMIFS(Table7[Quantity of 
Product Sold],Table7[Sale - Product Name],'Finished Products Inventory Sum'!$O168,Table7[Product Type2],'Finished Products Inventory Sum'!$AC$5)</f>
        <v>0</v>
      </c>
      <c r="AE168" s="1">
        <f>SUMIFS(Table7[Total Cost of
Goods Sold],Table7[Sale - Product Name],'Finished Products Inventory Sum'!$O168,Table7[Product Type2],'Finished Products Inventory Sum'!$AC$5)</f>
        <v>0</v>
      </c>
      <c r="AF168" s="7"/>
      <c r="AG168" s="1">
        <f>SUMIFS(Table17[Quantity2],Table17[Product Name],'Finished Products Inventory Sum'!$O168,Table17[Product Type2],'Finished Products Inventory Sum'!$AG$5)</f>
        <v>0</v>
      </c>
      <c r="AH168" t="str">
        <f t="shared" ref="AH168:AH238" si="160">IF(AG168,AI168/AG168,"")</f>
        <v/>
      </c>
      <c r="AI168" s="1">
        <f>SUMIFS(Table17[Total out of Inventory],Table17[Product Name],'Finished Products Inventory Sum'!$O168,Table17[Product Type2],'Finished Products Inventory Sum'!$AG$5)</f>
        <v>0</v>
      </c>
      <c r="AJ168" s="7"/>
      <c r="AK168" s="1">
        <f>SUMIFS(Table7[Quantity
 Sold],Table7[Sale - Product Name],'Finished Products Inventory Sum'!$O168,Table7[Product Type2],'Finished Products Inventory Sum'!$AK$5)</f>
        <v>0</v>
      </c>
      <c r="AL168" t="str">
        <f t="shared" ref="AL168:AL238" si="161">IF(AK168,AM168/AK168,"")</f>
        <v/>
      </c>
      <c r="AM168" s="1">
        <f>SUMIFS(Table7[Total 
Paid],Table7[Sale - Product Name],'Finished Products Inventory Sum'!$O168,Table7[Product Type2],'Finished Products Inventory Sum'!$AK$5)</f>
        <v>0</v>
      </c>
    </row>
    <row r="169" spans="3:39" x14ac:dyDescent="0.25">
      <c r="P169" s="7"/>
      <c r="Q169" s="30">
        <f>SUMIFS(Table19[Quantity],Table19[Product Name],'Finished Products Inventory Sum'!$O169)</f>
        <v>0</v>
      </c>
      <c r="S169" s="1">
        <f>SUMIFS(Table19[Total Cost],Table19[Product Name],'Finished Products Inventory Sum'!O169)</f>
        <v>0</v>
      </c>
      <c r="T169" s="7"/>
      <c r="U169" s="1">
        <f>SUMIFS(Table19[Quantity Purchased],Table19[Product Name],'Finished Products Inventory Sum'!O169)</f>
        <v>0</v>
      </c>
      <c r="W169" s="1">
        <f>SUMIFS(Table19[Total Purchase
Cost],Table19[Product Name],'Finished Products Inventory Sum'!$O169)</f>
        <v>0</v>
      </c>
      <c r="X169" s="7"/>
      <c r="Y169" s="61">
        <f t="shared" si="158"/>
        <v>0</v>
      </c>
      <c r="AA169" s="61">
        <f t="shared" si="159"/>
        <v>0</v>
      </c>
      <c r="AB169" s="7"/>
      <c r="AC169" s="1">
        <f>SUMIFS(Table7[Quantity of 
Product Sold],Table7[Sale - Product Name],'Finished Products Inventory Sum'!$O169,Table7[Product Type2],'Finished Products Inventory Sum'!$AC$5)</f>
        <v>0</v>
      </c>
      <c r="AE169" s="1">
        <f>SUMIFS(Table7[Total Cost of
Goods Sold],Table7[Sale - Product Name],'Finished Products Inventory Sum'!$O169,Table7[Product Type2],'Finished Products Inventory Sum'!$AC$5)</f>
        <v>0</v>
      </c>
      <c r="AF169" s="7"/>
      <c r="AG169" s="1">
        <f>SUMIFS(Table17[Quantity2],Table17[Product Name],'Finished Products Inventory Sum'!$O169,Table17[Product Type2],'Finished Products Inventory Sum'!$AG$5)</f>
        <v>0</v>
      </c>
      <c r="AH169" t="str">
        <f t="shared" si="160"/>
        <v/>
      </c>
      <c r="AI169" s="1">
        <f>SUMIFS(Table17[Total out of Inventory],Table17[Product Name],'Finished Products Inventory Sum'!$O169,Table17[Product Type2],'Finished Products Inventory Sum'!$AG$5)</f>
        <v>0</v>
      </c>
      <c r="AJ169" s="7"/>
      <c r="AK169" s="1">
        <f>SUMIFS(Table7[Quantity
 Sold],Table7[Sale - Product Name],'Finished Products Inventory Sum'!$O169,Table7[Product Type2],'Finished Products Inventory Sum'!$AK$5)</f>
        <v>0</v>
      </c>
      <c r="AL169" t="str">
        <f t="shared" si="161"/>
        <v/>
      </c>
      <c r="AM169" s="1">
        <f>SUMIFS(Table7[Total 
Paid],Table7[Sale - Product Name],'Finished Products Inventory Sum'!$O169,Table7[Product Type2],'Finished Products Inventory Sum'!$AK$5)</f>
        <v>0</v>
      </c>
    </row>
    <row r="170" spans="3:39" x14ac:dyDescent="0.25">
      <c r="P170" s="7"/>
      <c r="Q170" s="30">
        <f>SUMIFS(Table19[Quantity],Table19[Product Name],'Finished Products Inventory Sum'!$O170)</f>
        <v>0</v>
      </c>
      <c r="S170" s="1">
        <f>SUMIFS(Table19[Total Cost],Table19[Product Name],'Finished Products Inventory Sum'!O170)</f>
        <v>0</v>
      </c>
      <c r="T170" s="7"/>
      <c r="U170" s="1">
        <f>SUMIFS(Table19[Quantity Purchased],Table19[Product Name],'Finished Products Inventory Sum'!O170)</f>
        <v>0</v>
      </c>
      <c r="W170" s="1">
        <f>SUMIFS(Table19[Total Purchase
Cost],Table19[Product Name],'Finished Products Inventory Sum'!$O170)</f>
        <v>0</v>
      </c>
      <c r="X170" s="7"/>
      <c r="Y170" s="61">
        <f t="shared" si="158"/>
        <v>0</v>
      </c>
      <c r="AA170" s="61">
        <f t="shared" si="159"/>
        <v>0</v>
      </c>
      <c r="AB170" s="7"/>
      <c r="AC170" s="1">
        <f>SUMIFS(Table7[Quantity of 
Product Sold],Table7[Sale - Product Name],'Finished Products Inventory Sum'!$O170,Table7[Product Type2],'Finished Products Inventory Sum'!$AC$5)</f>
        <v>0</v>
      </c>
      <c r="AE170" s="1">
        <f>SUMIFS(Table7[Total Cost of
Goods Sold],Table7[Sale - Product Name],'Finished Products Inventory Sum'!$O170,Table7[Product Type2],'Finished Products Inventory Sum'!$AC$5)</f>
        <v>0</v>
      </c>
      <c r="AF170" s="7"/>
      <c r="AG170" s="1">
        <f>SUMIFS(Table17[Quantity2],Table17[Product Name],'Finished Products Inventory Sum'!$O170,Table17[Product Type2],'Finished Products Inventory Sum'!$AG$5)</f>
        <v>0</v>
      </c>
      <c r="AH170" t="str">
        <f t="shared" si="160"/>
        <v/>
      </c>
      <c r="AI170" s="1">
        <f>SUMIFS(Table17[Total out of Inventory],Table17[Product Name],'Finished Products Inventory Sum'!$O170,Table17[Product Type2],'Finished Products Inventory Sum'!$AG$5)</f>
        <v>0</v>
      </c>
      <c r="AJ170" s="7"/>
      <c r="AK170" s="1">
        <f>SUMIFS(Table7[Quantity
 Sold],Table7[Sale - Product Name],'Finished Products Inventory Sum'!$O170,Table7[Product Type2],'Finished Products Inventory Sum'!$AK$5)</f>
        <v>0</v>
      </c>
      <c r="AL170" t="str">
        <f t="shared" si="161"/>
        <v/>
      </c>
      <c r="AM170" s="1">
        <f>SUMIFS(Table7[Total 
Paid],Table7[Sale - Product Name],'Finished Products Inventory Sum'!$O170,Table7[Product Type2],'Finished Products Inventory Sum'!$AK$5)</f>
        <v>0</v>
      </c>
    </row>
    <row r="171" spans="3:39" x14ac:dyDescent="0.25">
      <c r="P171" s="7"/>
      <c r="Q171" s="30">
        <f>SUMIFS(Table19[Quantity],Table19[Product Name],'Finished Products Inventory Sum'!$O171)</f>
        <v>0</v>
      </c>
      <c r="S171" s="1">
        <f>SUMIFS(Table19[Total Cost],Table19[Product Name],'Finished Products Inventory Sum'!O171)</f>
        <v>0</v>
      </c>
      <c r="T171" s="7"/>
      <c r="U171" s="1">
        <f>SUMIFS(Table19[Quantity Purchased],Table19[Product Name],'Finished Products Inventory Sum'!O171)</f>
        <v>0</v>
      </c>
      <c r="W171" s="1">
        <f>SUMIFS(Table19[Total Purchase
Cost],Table19[Product Name],'Finished Products Inventory Sum'!$O171)</f>
        <v>0</v>
      </c>
      <c r="X171" s="7"/>
      <c r="Y171" s="61">
        <f t="shared" si="158"/>
        <v>0</v>
      </c>
      <c r="AA171" s="61">
        <f t="shared" si="159"/>
        <v>0</v>
      </c>
      <c r="AB171" s="7"/>
      <c r="AC171" s="1">
        <f>SUMIFS(Table7[Quantity of 
Product Sold],Table7[Sale - Product Name],'Finished Products Inventory Sum'!$O171,Table7[Product Type2],'Finished Products Inventory Sum'!$AC$5)</f>
        <v>0</v>
      </c>
      <c r="AE171" s="1">
        <f>SUMIFS(Table7[Total Cost of
Goods Sold],Table7[Sale - Product Name],'Finished Products Inventory Sum'!$O171,Table7[Product Type2],'Finished Products Inventory Sum'!$AC$5)</f>
        <v>0</v>
      </c>
      <c r="AF171" s="7"/>
      <c r="AG171" s="1">
        <f>SUMIFS(Table17[Quantity2],Table17[Product Name],'Finished Products Inventory Sum'!$O171,Table17[Product Type2],'Finished Products Inventory Sum'!$AG$5)</f>
        <v>0</v>
      </c>
      <c r="AH171" t="str">
        <f t="shared" si="160"/>
        <v/>
      </c>
      <c r="AI171" s="1">
        <f>SUMIFS(Table17[Total out of Inventory],Table17[Product Name],'Finished Products Inventory Sum'!$O171,Table17[Product Type2],'Finished Products Inventory Sum'!$AG$5)</f>
        <v>0</v>
      </c>
      <c r="AJ171" s="7"/>
      <c r="AK171" s="1">
        <f>SUMIFS(Table7[Quantity
 Sold],Table7[Sale - Product Name],'Finished Products Inventory Sum'!$O171,Table7[Product Type2],'Finished Products Inventory Sum'!$AK$5)</f>
        <v>0</v>
      </c>
      <c r="AL171" t="str">
        <f t="shared" si="161"/>
        <v/>
      </c>
      <c r="AM171" s="1">
        <f>SUMIFS(Table7[Total 
Paid],Table7[Sale - Product Name],'Finished Products Inventory Sum'!$O171,Table7[Product Type2],'Finished Products Inventory Sum'!$AK$5)</f>
        <v>0</v>
      </c>
    </row>
    <row r="172" spans="3:39" x14ac:dyDescent="0.25">
      <c r="P172" s="7"/>
      <c r="Q172" s="30">
        <f>SUMIFS(Table19[Quantity],Table19[Product Name],'Finished Products Inventory Sum'!$O172)</f>
        <v>0</v>
      </c>
      <c r="S172" s="1">
        <f>SUMIFS(Table19[Total Cost],Table19[Product Name],'Finished Products Inventory Sum'!O172)</f>
        <v>0</v>
      </c>
      <c r="T172" s="7"/>
      <c r="U172" s="1">
        <f>SUMIFS(Table19[Quantity Purchased],Table19[Product Name],'Finished Products Inventory Sum'!O172)</f>
        <v>0</v>
      </c>
      <c r="W172" s="1">
        <f>SUMIFS(Table19[Total Purchase
Cost],Table19[Product Name],'Finished Products Inventory Sum'!$O172)</f>
        <v>0</v>
      </c>
      <c r="X172" s="7"/>
      <c r="Y172" s="61">
        <f t="shared" si="158"/>
        <v>0</v>
      </c>
      <c r="AA172" s="61">
        <f t="shared" si="159"/>
        <v>0</v>
      </c>
      <c r="AB172" s="7"/>
      <c r="AC172" s="1">
        <f>SUMIFS(Table7[Quantity of 
Product Sold],Table7[Sale - Product Name],'Finished Products Inventory Sum'!$O172,Table7[Product Type2],'Finished Products Inventory Sum'!$AC$5)</f>
        <v>0</v>
      </c>
      <c r="AE172" s="1">
        <f>SUMIFS(Table7[Total Cost of
Goods Sold],Table7[Sale - Product Name],'Finished Products Inventory Sum'!$O172,Table7[Product Type2],'Finished Products Inventory Sum'!$AC$5)</f>
        <v>0</v>
      </c>
      <c r="AF172" s="7"/>
      <c r="AG172" s="1">
        <f>SUMIFS(Table17[Quantity2],Table17[Product Name],'Finished Products Inventory Sum'!$O172,Table17[Product Type2],'Finished Products Inventory Sum'!$AG$5)</f>
        <v>0</v>
      </c>
      <c r="AH172" t="str">
        <f t="shared" si="160"/>
        <v/>
      </c>
      <c r="AI172" s="1">
        <f>SUMIFS(Table17[Total out of Inventory],Table17[Product Name],'Finished Products Inventory Sum'!$O172,Table17[Product Type2],'Finished Products Inventory Sum'!$AG$5)</f>
        <v>0</v>
      </c>
      <c r="AJ172" s="7"/>
      <c r="AK172" s="1">
        <f>SUMIFS(Table7[Quantity
 Sold],Table7[Sale - Product Name],'Finished Products Inventory Sum'!$O172,Table7[Product Type2],'Finished Products Inventory Sum'!$AK$5)</f>
        <v>0</v>
      </c>
      <c r="AL172" t="str">
        <f t="shared" si="161"/>
        <v/>
      </c>
      <c r="AM172" s="1">
        <f>SUMIFS(Table7[Total 
Paid],Table7[Sale - Product Name],'Finished Products Inventory Sum'!$O172,Table7[Product Type2],'Finished Products Inventory Sum'!$AK$5)</f>
        <v>0</v>
      </c>
    </row>
    <row r="173" spans="3:39" x14ac:dyDescent="0.25">
      <c r="P173" s="7"/>
      <c r="Q173" s="30">
        <f>SUMIFS(Table19[Quantity],Table19[Product Name],'Finished Products Inventory Sum'!$O173)</f>
        <v>0</v>
      </c>
      <c r="S173" s="1">
        <f>SUMIFS(Table19[Total Cost],Table19[Product Name],'Finished Products Inventory Sum'!O173)</f>
        <v>0</v>
      </c>
      <c r="T173" s="7"/>
      <c r="U173" s="1">
        <f>SUMIFS(Table19[Quantity Purchased],Table19[Product Name],'Finished Products Inventory Sum'!O173)</f>
        <v>0</v>
      </c>
      <c r="W173" s="1">
        <f>SUMIFS(Table19[Total Purchase
Cost],Table19[Product Name],'Finished Products Inventory Sum'!$O173)</f>
        <v>0</v>
      </c>
      <c r="X173" s="7"/>
      <c r="Y173" s="61">
        <f t="shared" si="158"/>
        <v>0</v>
      </c>
      <c r="AA173" s="61">
        <f t="shared" si="159"/>
        <v>0</v>
      </c>
      <c r="AB173" s="7"/>
      <c r="AC173" s="1">
        <f>SUMIFS(Table7[Quantity of 
Product Sold],Table7[Sale - Product Name],'Finished Products Inventory Sum'!$O173,Table7[Product Type2],'Finished Products Inventory Sum'!$AC$5)</f>
        <v>0</v>
      </c>
      <c r="AE173" s="1">
        <f>SUMIFS(Table7[Total Cost of
Goods Sold],Table7[Sale - Product Name],'Finished Products Inventory Sum'!$O173,Table7[Product Type2],'Finished Products Inventory Sum'!$AC$5)</f>
        <v>0</v>
      </c>
      <c r="AF173" s="7"/>
      <c r="AG173" s="1">
        <f>SUMIFS(Table17[Quantity2],Table17[Product Name],'Finished Products Inventory Sum'!$O173,Table17[Product Type2],'Finished Products Inventory Sum'!$AG$5)</f>
        <v>0</v>
      </c>
      <c r="AH173" t="str">
        <f t="shared" si="160"/>
        <v/>
      </c>
      <c r="AI173" s="1">
        <f>SUMIFS(Table17[Total out of Inventory],Table17[Product Name],'Finished Products Inventory Sum'!$O173,Table17[Product Type2],'Finished Products Inventory Sum'!$AG$5)</f>
        <v>0</v>
      </c>
      <c r="AJ173" s="7"/>
      <c r="AK173" s="1">
        <f>SUMIFS(Table7[Quantity
 Sold],Table7[Sale - Product Name],'Finished Products Inventory Sum'!$O173,Table7[Product Type2],'Finished Products Inventory Sum'!$AK$5)</f>
        <v>0</v>
      </c>
      <c r="AL173" t="str">
        <f t="shared" si="161"/>
        <v/>
      </c>
      <c r="AM173" s="1">
        <f>SUMIFS(Table7[Total 
Paid],Table7[Sale - Product Name],'Finished Products Inventory Sum'!$O173,Table7[Product Type2],'Finished Products Inventory Sum'!$AK$5)</f>
        <v>0</v>
      </c>
    </row>
    <row r="174" spans="3:39" x14ac:dyDescent="0.25">
      <c r="C174" s="50"/>
      <c r="D174" s="50"/>
      <c r="E174" s="50"/>
      <c r="F174" s="53"/>
      <c r="G174" s="49"/>
      <c r="O174" s="50"/>
      <c r="P174" s="7"/>
      <c r="Q174" s="30">
        <f>SUMIFS(Table19[Quantity],Table19[Product Name],'Finished Products Inventory Sum'!$O174)</f>
        <v>0</v>
      </c>
      <c r="S174" s="1">
        <f>SUMIFS(Table19[Total Cost],Table19[Product Name],'Finished Products Inventory Sum'!O174)</f>
        <v>0</v>
      </c>
      <c r="T174" s="7"/>
      <c r="U174" s="1">
        <f>SUMIFS(Table19[Quantity Purchased],Table19[Product Name],'Finished Products Inventory Sum'!O174)</f>
        <v>0</v>
      </c>
      <c r="W174" s="1">
        <f>SUMIFS(Table19[Total Purchase
Cost],Table19[Product Name],'Finished Products Inventory Sum'!$O174)</f>
        <v>0</v>
      </c>
      <c r="X174" s="7"/>
      <c r="Y174" s="61">
        <f t="shared" si="158"/>
        <v>0</v>
      </c>
      <c r="AA174" s="61">
        <f t="shared" si="159"/>
        <v>0</v>
      </c>
      <c r="AB174" s="7"/>
      <c r="AC174" s="1">
        <f>SUMIFS(Table7[Quantity of 
Product Sold],Table7[Sale - Product Name],'Finished Products Inventory Sum'!$O174,Table7[Product Type2],'Finished Products Inventory Sum'!$AC$5)</f>
        <v>0</v>
      </c>
      <c r="AE174" s="1">
        <f>SUMIFS(Table7[Total Cost of
Goods Sold],Table7[Sale - Product Name],'Finished Products Inventory Sum'!$O174,Table7[Product Type2],'Finished Products Inventory Sum'!$AC$5)</f>
        <v>0</v>
      </c>
      <c r="AF174" s="7"/>
      <c r="AG174" s="1">
        <f>SUMIFS(Table17[Quantity2],Table17[Product Name],'Finished Products Inventory Sum'!$O174,Table17[Product Type2],'Finished Products Inventory Sum'!$AG$5)</f>
        <v>0</v>
      </c>
      <c r="AH174" t="str">
        <f t="shared" si="160"/>
        <v/>
      </c>
      <c r="AI174" s="1">
        <f>SUMIFS(Table17[Total out of Inventory],Table17[Product Name],'Finished Products Inventory Sum'!$O174,Table17[Product Type2],'Finished Products Inventory Sum'!$AG$5)</f>
        <v>0</v>
      </c>
      <c r="AJ174" s="7"/>
      <c r="AK174" s="1">
        <f>SUMIFS(Table7[Quantity
 Sold],Table7[Sale - Product Name],'Finished Products Inventory Sum'!$O174,Table7[Product Type2],'Finished Products Inventory Sum'!$AK$5)</f>
        <v>0</v>
      </c>
      <c r="AL174" t="str">
        <f t="shared" si="161"/>
        <v/>
      </c>
      <c r="AM174" s="1">
        <f>SUMIFS(Table7[Total 
Paid],Table7[Sale - Product Name],'Finished Products Inventory Sum'!$O174,Table7[Product Type2],'Finished Products Inventory Sum'!$AK$5)</f>
        <v>0</v>
      </c>
    </row>
    <row r="175" spans="3:39" x14ac:dyDescent="0.25">
      <c r="O175" s="50"/>
      <c r="P175" s="7"/>
      <c r="Q175" s="30">
        <f>SUMIFS(Table19[Quantity],Table19[Product Name],'Finished Products Inventory Sum'!$O175)</f>
        <v>0</v>
      </c>
      <c r="S175" s="1">
        <f>SUMIFS(Table19[Total Cost],Table19[Product Name],'Finished Products Inventory Sum'!O175)</f>
        <v>0</v>
      </c>
      <c r="T175" s="7"/>
      <c r="U175" s="1">
        <f>SUMIFS(Table19[Quantity Purchased],Table19[Product Name],'Finished Products Inventory Sum'!O175)</f>
        <v>0</v>
      </c>
      <c r="W175" s="1">
        <f>SUMIFS(Table19[Total Purchase
Cost],Table19[Product Name],'Finished Products Inventory Sum'!$O175)</f>
        <v>0</v>
      </c>
      <c r="X175" s="7"/>
      <c r="Y175" s="61">
        <f t="shared" si="158"/>
        <v>0</v>
      </c>
      <c r="AA175" s="61">
        <f t="shared" si="159"/>
        <v>0</v>
      </c>
      <c r="AB175" s="7"/>
      <c r="AC175" s="1">
        <f>SUMIFS(Table7[Quantity of 
Product Sold],Table7[Sale - Product Name],'Finished Products Inventory Sum'!$O175,Table7[Product Type2],'Finished Products Inventory Sum'!$AC$5)</f>
        <v>0</v>
      </c>
      <c r="AE175" s="1">
        <f>SUMIFS(Table7[Total Cost of
Goods Sold],Table7[Sale - Product Name],'Finished Products Inventory Sum'!$O175,Table7[Product Type2],'Finished Products Inventory Sum'!$AC$5)</f>
        <v>0</v>
      </c>
      <c r="AF175" s="7"/>
      <c r="AG175" s="1">
        <f>SUMIFS(Table17[Quantity2],Table17[Product Name],'Finished Products Inventory Sum'!$O175,Table17[Product Type2],'Finished Products Inventory Sum'!$AG$5)</f>
        <v>0</v>
      </c>
      <c r="AH175" t="str">
        <f t="shared" si="160"/>
        <v/>
      </c>
      <c r="AI175" s="1">
        <f>SUMIFS(Table17[Total out of Inventory],Table17[Product Name],'Finished Products Inventory Sum'!$O175,Table17[Product Type2],'Finished Products Inventory Sum'!$AG$5)</f>
        <v>0</v>
      </c>
      <c r="AJ175" s="7"/>
      <c r="AK175" s="1">
        <f>SUMIFS(Table7[Quantity
 Sold],Table7[Sale - Product Name],'Finished Products Inventory Sum'!$O175,Table7[Product Type2],'Finished Products Inventory Sum'!$AK$5)</f>
        <v>0</v>
      </c>
      <c r="AL175" t="str">
        <f t="shared" si="161"/>
        <v/>
      </c>
      <c r="AM175" s="1">
        <f>SUMIFS(Table7[Total 
Paid],Table7[Sale - Product Name],'Finished Products Inventory Sum'!$O175,Table7[Product Type2],'Finished Products Inventory Sum'!$AK$5)</f>
        <v>0</v>
      </c>
    </row>
    <row r="176" spans="3:39" x14ac:dyDescent="0.25">
      <c r="O176" s="50"/>
      <c r="P176" s="7"/>
      <c r="Q176" s="30">
        <f>SUMIFS(Table19[Quantity],Table19[Product Name],'Finished Products Inventory Sum'!$O176)</f>
        <v>0</v>
      </c>
      <c r="S176" s="1">
        <f>SUMIFS(Table19[Total Cost],Table19[Product Name],'Finished Products Inventory Sum'!O176)</f>
        <v>0</v>
      </c>
      <c r="T176" s="7"/>
      <c r="U176" s="1">
        <f>SUMIFS(Table19[Quantity Purchased],Table19[Product Name],'Finished Products Inventory Sum'!O176)</f>
        <v>0</v>
      </c>
      <c r="W176" s="1">
        <f>SUMIFS(Table19[Total Purchase
Cost],Table19[Product Name],'Finished Products Inventory Sum'!$O176)</f>
        <v>0</v>
      </c>
      <c r="X176" s="7"/>
      <c r="Y176" s="61">
        <f t="shared" si="158"/>
        <v>0</v>
      </c>
      <c r="AA176" s="61">
        <f t="shared" si="159"/>
        <v>0</v>
      </c>
      <c r="AB176" s="7"/>
      <c r="AC176" s="1">
        <f>SUMIFS(Table7[Quantity of 
Product Sold],Table7[Sale - Product Name],'Finished Products Inventory Sum'!$O176,Table7[Product Type2],'Finished Products Inventory Sum'!$AC$5)</f>
        <v>0</v>
      </c>
      <c r="AE176" s="1">
        <f>SUMIFS(Table7[Total Cost of
Goods Sold],Table7[Sale - Product Name],'Finished Products Inventory Sum'!$O176,Table7[Product Type2],'Finished Products Inventory Sum'!$AC$5)</f>
        <v>0</v>
      </c>
      <c r="AF176" s="7"/>
      <c r="AG176" s="1">
        <f>SUMIFS(Table17[Quantity2],Table17[Product Name],'Finished Products Inventory Sum'!$O176,Table17[Product Type2],'Finished Products Inventory Sum'!$AG$5)</f>
        <v>0</v>
      </c>
      <c r="AH176" t="str">
        <f t="shared" si="160"/>
        <v/>
      </c>
      <c r="AI176" s="1">
        <f>SUMIFS(Table17[Total out of Inventory],Table17[Product Name],'Finished Products Inventory Sum'!$O176,Table17[Product Type2],'Finished Products Inventory Sum'!$AG$5)</f>
        <v>0</v>
      </c>
      <c r="AJ176" s="7"/>
      <c r="AK176" s="1">
        <f>SUMIFS(Table7[Quantity
 Sold],Table7[Sale - Product Name],'Finished Products Inventory Sum'!$O176,Table7[Product Type2],'Finished Products Inventory Sum'!$AK$5)</f>
        <v>0</v>
      </c>
      <c r="AL176" t="str">
        <f t="shared" si="161"/>
        <v/>
      </c>
      <c r="AM176" s="1">
        <f>SUMIFS(Table7[Total 
Paid],Table7[Sale - Product Name],'Finished Products Inventory Sum'!$O176,Table7[Product Type2],'Finished Products Inventory Sum'!$AK$5)</f>
        <v>0</v>
      </c>
    </row>
    <row r="177" spans="5:39" x14ac:dyDescent="0.25">
      <c r="O177" s="50"/>
      <c r="P177" s="7"/>
      <c r="Q177" s="30">
        <f>SUMIFS(Table19[Quantity],Table19[Product Name],'Finished Products Inventory Sum'!$O177)</f>
        <v>0</v>
      </c>
      <c r="S177" s="1">
        <f>SUMIFS(Table19[Total Cost],Table19[Product Name],'Finished Products Inventory Sum'!O177)</f>
        <v>0</v>
      </c>
      <c r="T177" s="7"/>
      <c r="U177" s="1">
        <f>SUMIFS(Table19[Quantity Purchased],Table19[Product Name],'Finished Products Inventory Sum'!O177)</f>
        <v>0</v>
      </c>
      <c r="W177" s="1">
        <f>SUMIFS(Table19[Total Purchase
Cost],Table19[Product Name],'Finished Products Inventory Sum'!$O177)</f>
        <v>0</v>
      </c>
      <c r="X177" s="7"/>
      <c r="Y177" s="61">
        <f t="shared" si="158"/>
        <v>0</v>
      </c>
      <c r="AA177" s="61">
        <f t="shared" si="159"/>
        <v>0</v>
      </c>
      <c r="AB177" s="7"/>
      <c r="AC177" s="1">
        <f>SUMIFS(Table7[Quantity of 
Product Sold],Table7[Sale - Product Name],'Finished Products Inventory Sum'!$O177,Table7[Product Type2],'Finished Products Inventory Sum'!$AC$5)</f>
        <v>0</v>
      </c>
      <c r="AE177" s="1">
        <f>SUMIFS(Table7[Total Cost of
Goods Sold],Table7[Sale - Product Name],'Finished Products Inventory Sum'!$O177,Table7[Product Type2],'Finished Products Inventory Sum'!$AC$5)</f>
        <v>0</v>
      </c>
      <c r="AF177" s="7"/>
      <c r="AG177" s="1">
        <f>SUMIFS(Table17[Quantity2],Table17[Product Name],'Finished Products Inventory Sum'!$O177,Table17[Product Type2],'Finished Products Inventory Sum'!$AG$5)</f>
        <v>0</v>
      </c>
      <c r="AH177" t="str">
        <f t="shared" si="160"/>
        <v/>
      </c>
      <c r="AI177" s="1">
        <f>SUMIFS(Table17[Total out of Inventory],Table17[Product Name],'Finished Products Inventory Sum'!$O177,Table17[Product Type2],'Finished Products Inventory Sum'!$AG$5)</f>
        <v>0</v>
      </c>
      <c r="AJ177" s="7"/>
      <c r="AK177" s="1">
        <f>SUMIFS(Table7[Quantity
 Sold],Table7[Sale - Product Name],'Finished Products Inventory Sum'!$O177,Table7[Product Type2],'Finished Products Inventory Sum'!$AK$5)</f>
        <v>0</v>
      </c>
      <c r="AL177" t="str">
        <f t="shared" si="161"/>
        <v/>
      </c>
      <c r="AM177" s="1">
        <f>SUMIFS(Table7[Total 
Paid],Table7[Sale - Product Name],'Finished Products Inventory Sum'!$O177,Table7[Product Type2],'Finished Products Inventory Sum'!$AK$5)</f>
        <v>0</v>
      </c>
    </row>
    <row r="178" spans="5:39" x14ac:dyDescent="0.25">
      <c r="O178" s="50"/>
      <c r="P178" s="7"/>
      <c r="Q178" s="30">
        <f>SUMIFS(Table19[Quantity],Table19[Product Name],'Finished Products Inventory Sum'!$O178)</f>
        <v>0</v>
      </c>
      <c r="S178" s="1">
        <f>SUMIFS(Table19[Total Cost],Table19[Product Name],'Finished Products Inventory Sum'!O178)</f>
        <v>0</v>
      </c>
      <c r="T178" s="7"/>
      <c r="U178" s="1">
        <f>SUMIFS(Table19[Quantity Purchased],Table19[Product Name],'Finished Products Inventory Sum'!O178)</f>
        <v>0</v>
      </c>
      <c r="W178" s="1">
        <f>SUMIFS(Table19[Total Purchase
Cost],Table19[Product Name],'Finished Products Inventory Sum'!$O178)</f>
        <v>0</v>
      </c>
      <c r="X178" s="7"/>
      <c r="Y178" s="61">
        <f t="shared" si="158"/>
        <v>0</v>
      </c>
      <c r="AA178" s="61">
        <f>SUM(S178,W178,-AE178,AI178)</f>
        <v>0</v>
      </c>
      <c r="AB178" s="7"/>
      <c r="AC178" s="1">
        <f>SUMIFS(Table7[Quantity of 
Product Sold],Table7[Sale - Product Name],'Finished Products Inventory Sum'!$O178,Table7[Product Type2],'Finished Products Inventory Sum'!$AC$5)</f>
        <v>0</v>
      </c>
      <c r="AE178" s="1">
        <f>SUMIFS(Table7[Total Cost of
Goods Sold],Table7[Sale - Product Name],'Finished Products Inventory Sum'!$O178,Table7[Product Type2],'Finished Products Inventory Sum'!$AC$5)</f>
        <v>0</v>
      </c>
      <c r="AF178" s="7"/>
      <c r="AG178" s="1">
        <f>SUMIFS(Table17[Quantity2],Table17[Product Name],'Finished Products Inventory Sum'!$O178,Table17[Product Type2],'Finished Products Inventory Sum'!$AG$5)</f>
        <v>0</v>
      </c>
      <c r="AH178" t="str">
        <f t="shared" si="160"/>
        <v/>
      </c>
      <c r="AI178" s="1">
        <f>SUMIFS(Table17[Total out of Inventory],Table17[Product Name],'Finished Products Inventory Sum'!$O178,Table17[Product Type2],'Finished Products Inventory Sum'!$AG$5)</f>
        <v>0</v>
      </c>
      <c r="AJ178" s="7"/>
      <c r="AK178" s="1">
        <f>SUMIFS(Table7[Quantity
 Sold],Table7[Sale - Product Name],'Finished Products Inventory Sum'!$O178,Table7[Product Type2],'Finished Products Inventory Sum'!$AK$5)</f>
        <v>0</v>
      </c>
      <c r="AL178" t="str">
        <f t="shared" si="161"/>
        <v/>
      </c>
      <c r="AM178" s="1">
        <f>SUMIFS(Table7[Total 
Paid],Table7[Sale - Product Name],'Finished Products Inventory Sum'!$O178,Table7[Product Type2],'Finished Products Inventory Sum'!$AK$5)</f>
        <v>0</v>
      </c>
    </row>
    <row r="179" spans="5:39" x14ac:dyDescent="0.25">
      <c r="O179" s="53"/>
      <c r="P179" s="7"/>
      <c r="Q179" s="30">
        <f>SUMIFS(Table19[Quantity],Table19[Product Name],'Finished Products Inventory Sum'!$O179)</f>
        <v>0</v>
      </c>
      <c r="S179" s="1">
        <f>SUMIFS(Table19[Total Cost],Table19[Product Name],'Finished Products Inventory Sum'!O179)</f>
        <v>0</v>
      </c>
      <c r="T179" s="7"/>
      <c r="U179" s="1">
        <f>SUMIFS(Table19[Quantity Purchased],Table19[Product Name],'Finished Products Inventory Sum'!O179)</f>
        <v>0</v>
      </c>
      <c r="W179" s="1">
        <f>SUMIFS(Table19[Total Purchase
Cost],Table19[Product Name],'Finished Products Inventory Sum'!$O179)</f>
        <v>0</v>
      </c>
      <c r="X179" s="7"/>
      <c r="Y179" s="61">
        <f t="shared" si="158"/>
        <v>0</v>
      </c>
      <c r="AA179" s="61">
        <f t="shared" si="159"/>
        <v>0</v>
      </c>
      <c r="AB179" s="7"/>
      <c r="AC179" s="1">
        <f>SUMIFS(Table7[Quantity of 
Product Sold],Table7[Sale - Product Name],'Finished Products Inventory Sum'!$O179,Table7[Product Type2],'Finished Products Inventory Sum'!$AC$5)</f>
        <v>0</v>
      </c>
      <c r="AE179" s="1">
        <f>SUMIFS(Table7[Total Cost of
Goods Sold],Table7[Sale - Product Name],'Finished Products Inventory Sum'!$O179,Table7[Product Type2],'Finished Products Inventory Sum'!$AC$5)</f>
        <v>0</v>
      </c>
      <c r="AF179" s="7"/>
      <c r="AG179" s="1">
        <f>SUMIFS(Table17[Quantity2],Table17[Product Name],'Finished Products Inventory Sum'!$O179,Table17[Product Type2],'Finished Products Inventory Sum'!$AG$5)</f>
        <v>0</v>
      </c>
      <c r="AH179" t="str">
        <f t="shared" si="160"/>
        <v/>
      </c>
      <c r="AI179" s="1">
        <f>SUMIFS(Table17[Total out of Inventory],Table17[Product Name],'Finished Products Inventory Sum'!$O179,Table17[Product Type2],'Finished Products Inventory Sum'!$AG$5)</f>
        <v>0</v>
      </c>
      <c r="AJ179" s="7"/>
      <c r="AK179" s="1">
        <f>SUMIFS(Table7[Quantity
 Sold],Table7[Sale - Product Name],'Finished Products Inventory Sum'!$O179,Table7[Product Type2],'Finished Products Inventory Sum'!$AK$5)</f>
        <v>0</v>
      </c>
      <c r="AL179" t="str">
        <f t="shared" si="161"/>
        <v/>
      </c>
      <c r="AM179" s="1">
        <f>SUMIFS(Table7[Total 
Paid],Table7[Sale - Product Name],'Finished Products Inventory Sum'!$O179,Table7[Product Type2],'Finished Products Inventory Sum'!$AK$5)</f>
        <v>0</v>
      </c>
    </row>
    <row r="180" spans="5:39" x14ac:dyDescent="0.25">
      <c r="O180" s="53"/>
      <c r="P180" s="7"/>
      <c r="Q180" s="30">
        <f>SUMIFS(Table19[Quantity],Table19[Product Name],'Finished Products Inventory Sum'!$O180)</f>
        <v>0</v>
      </c>
      <c r="S180" s="1">
        <f>SUMIFS(Table19[Total Cost],Table19[Product Name],'Finished Products Inventory Sum'!O180)</f>
        <v>0</v>
      </c>
      <c r="T180" s="7"/>
      <c r="U180" s="1">
        <f>SUMIFS(Table19[Quantity Purchased],Table19[Product Name],'Finished Products Inventory Sum'!O180)</f>
        <v>0</v>
      </c>
      <c r="W180" s="1">
        <f>SUMIFS(Table19[Total Purchase
Cost],Table19[Product Name],'Finished Products Inventory Sum'!$O180)</f>
        <v>0</v>
      </c>
      <c r="X180" s="7"/>
      <c r="Y180" s="61">
        <f t="shared" si="158"/>
        <v>0</v>
      </c>
      <c r="AA180" s="61">
        <f t="shared" si="159"/>
        <v>0</v>
      </c>
      <c r="AB180" s="7"/>
      <c r="AC180" s="1">
        <f>SUMIFS(Table7[Quantity of 
Product Sold],Table7[Sale - Product Name],'Finished Products Inventory Sum'!$O180,Table7[Product Type2],'Finished Products Inventory Sum'!$AC$5)</f>
        <v>0</v>
      </c>
      <c r="AE180" s="1">
        <f>SUMIFS(Table7[Total Cost of
Goods Sold],Table7[Sale - Product Name],'Finished Products Inventory Sum'!$O180,Table7[Product Type2],'Finished Products Inventory Sum'!$AC$5)</f>
        <v>0</v>
      </c>
      <c r="AF180" s="7"/>
      <c r="AG180" s="1">
        <f>SUMIFS(Table17[Quantity2],Table17[Product Name],'Finished Products Inventory Sum'!$O180,Table17[Product Type2],'Finished Products Inventory Sum'!$AG$5)</f>
        <v>0</v>
      </c>
      <c r="AH180" t="str">
        <f t="shared" si="160"/>
        <v/>
      </c>
      <c r="AI180" s="1">
        <f>SUMIFS(Table17[Total out of Inventory],Table17[Product Name],'Finished Products Inventory Sum'!$O180,Table17[Product Type2],'Finished Products Inventory Sum'!$AG$5)</f>
        <v>0</v>
      </c>
      <c r="AJ180" s="7"/>
      <c r="AK180" s="1">
        <f>SUMIFS(Table7[Quantity
 Sold],Table7[Sale - Product Name],'Finished Products Inventory Sum'!$O180,Table7[Product Type2],'Finished Products Inventory Sum'!$AK$5)</f>
        <v>0</v>
      </c>
      <c r="AL180" t="str">
        <f t="shared" si="161"/>
        <v/>
      </c>
      <c r="AM180" s="1">
        <f>SUMIFS(Table7[Total 
Paid],Table7[Sale - Product Name],'Finished Products Inventory Sum'!$O180,Table7[Product Type2],'Finished Products Inventory Sum'!$AK$5)</f>
        <v>0</v>
      </c>
    </row>
    <row r="181" spans="5:39" x14ac:dyDescent="0.25">
      <c r="O181" s="53"/>
      <c r="P181" s="7"/>
      <c r="Q181" s="30">
        <f>SUMIFS(Table19[Quantity],Table19[Product Name],'Finished Products Inventory Sum'!$O181)</f>
        <v>0</v>
      </c>
      <c r="S181" s="1">
        <f>SUMIFS(Table19[Total Cost],Table19[Product Name],'Finished Products Inventory Sum'!O181)</f>
        <v>0</v>
      </c>
      <c r="T181" s="7"/>
      <c r="U181" s="1">
        <f>SUMIFS(Table19[Quantity Purchased],Table19[Product Name],'Finished Products Inventory Sum'!O181)</f>
        <v>0</v>
      </c>
      <c r="W181" s="1">
        <f>SUMIFS(Table19[Total Purchase
Cost],Table19[Product Name],'Finished Products Inventory Sum'!$O181)</f>
        <v>0</v>
      </c>
      <c r="X181" s="7"/>
      <c r="Y181" s="61">
        <f t="shared" si="158"/>
        <v>0</v>
      </c>
      <c r="AA181" s="61">
        <f t="shared" si="159"/>
        <v>0</v>
      </c>
      <c r="AB181" s="7"/>
      <c r="AC181" s="1">
        <f>SUMIFS(Table7[Quantity of 
Product Sold],Table7[Sale - Product Name],'Finished Products Inventory Sum'!$O181,Table7[Product Type2],'Finished Products Inventory Sum'!$AC$5)</f>
        <v>0</v>
      </c>
      <c r="AE181" s="1">
        <f>SUMIFS(Table7[Total Cost of
Goods Sold],Table7[Sale - Product Name],'Finished Products Inventory Sum'!$O181,Table7[Product Type2],'Finished Products Inventory Sum'!$AC$5)</f>
        <v>0</v>
      </c>
      <c r="AF181" s="7"/>
      <c r="AG181" s="1">
        <f>SUMIFS(Table17[Quantity2],Table17[Product Name],'Finished Products Inventory Sum'!$O181,Table17[Product Type2],'Finished Products Inventory Sum'!$AG$5)</f>
        <v>0</v>
      </c>
      <c r="AH181" t="str">
        <f t="shared" si="160"/>
        <v/>
      </c>
      <c r="AI181" s="1">
        <f>SUMIFS(Table17[Total out of Inventory],Table17[Product Name],'Finished Products Inventory Sum'!$O181,Table17[Product Type2],'Finished Products Inventory Sum'!$AG$5)</f>
        <v>0</v>
      </c>
      <c r="AJ181" s="7"/>
      <c r="AK181" s="1">
        <f>SUMIFS(Table7[Quantity
 Sold],Table7[Sale - Product Name],'Finished Products Inventory Sum'!$O181,Table7[Product Type2],'Finished Products Inventory Sum'!$AK$5)</f>
        <v>0</v>
      </c>
      <c r="AL181" t="str">
        <f t="shared" si="161"/>
        <v/>
      </c>
      <c r="AM181" s="1">
        <f>SUMIFS(Table7[Total 
Paid],Table7[Sale - Product Name],'Finished Products Inventory Sum'!$O181,Table7[Product Type2],'Finished Products Inventory Sum'!$AK$5)</f>
        <v>0</v>
      </c>
    </row>
    <row r="182" spans="5:39" x14ac:dyDescent="0.25">
      <c r="O182" s="53"/>
      <c r="P182" s="7"/>
      <c r="Q182" s="30">
        <f>SUMIFS(Table19[Quantity],Table19[Product Name],'Finished Products Inventory Sum'!$O182)</f>
        <v>0</v>
      </c>
      <c r="S182" s="1">
        <f>SUMIFS(Table19[Total Cost],Table19[Product Name],'Finished Products Inventory Sum'!O182)</f>
        <v>0</v>
      </c>
      <c r="T182" s="7"/>
      <c r="U182" s="1">
        <f>SUMIFS(Table19[Quantity Purchased],Table19[Product Name],'Finished Products Inventory Sum'!O182)</f>
        <v>0</v>
      </c>
      <c r="W182" s="1">
        <f>SUMIFS(Table19[Total Purchase
Cost],Table19[Product Name],'Finished Products Inventory Sum'!$O182)</f>
        <v>0</v>
      </c>
      <c r="X182" s="7"/>
      <c r="Y182" s="61">
        <f t="shared" si="158"/>
        <v>0</v>
      </c>
      <c r="AA182" s="61">
        <f t="shared" si="159"/>
        <v>0</v>
      </c>
      <c r="AB182" s="7"/>
      <c r="AC182" s="1">
        <f>SUMIFS(Table7[Quantity of 
Product Sold],Table7[Sale - Product Name],'Finished Products Inventory Sum'!$O182,Table7[Product Type2],'Finished Products Inventory Sum'!$AC$5)</f>
        <v>0</v>
      </c>
      <c r="AE182" s="1">
        <f>SUMIFS(Table7[Total Cost of
Goods Sold],Table7[Sale - Product Name],'Finished Products Inventory Sum'!$O182,Table7[Product Type2],'Finished Products Inventory Sum'!$AC$5)</f>
        <v>0</v>
      </c>
      <c r="AF182" s="7"/>
      <c r="AG182" s="1">
        <f>SUMIFS(Table17[Quantity2],Table17[Product Name],'Finished Products Inventory Sum'!$O182,Table17[Product Type2],'Finished Products Inventory Sum'!$AG$5)</f>
        <v>0</v>
      </c>
      <c r="AH182" t="str">
        <f t="shared" si="160"/>
        <v/>
      </c>
      <c r="AI182" s="1">
        <f>SUMIFS(Table17[Total out of Inventory],Table17[Product Name],'Finished Products Inventory Sum'!$O182,Table17[Product Type2],'Finished Products Inventory Sum'!$AG$5)</f>
        <v>0</v>
      </c>
      <c r="AJ182" s="7"/>
      <c r="AK182" s="1">
        <f>SUMIFS(Table7[Quantity
 Sold],Table7[Sale - Product Name],'Finished Products Inventory Sum'!$O182,Table7[Product Type2],'Finished Products Inventory Sum'!$AK$5)</f>
        <v>0</v>
      </c>
      <c r="AL182" t="str">
        <f t="shared" si="161"/>
        <v/>
      </c>
      <c r="AM182" s="1">
        <f>SUMIFS(Table7[Total 
Paid],Table7[Sale - Product Name],'Finished Products Inventory Sum'!$O182,Table7[Product Type2],'Finished Products Inventory Sum'!$AK$5)</f>
        <v>0</v>
      </c>
    </row>
    <row r="183" spans="5:39" x14ac:dyDescent="0.25">
      <c r="E183" s="4"/>
      <c r="O183" s="53"/>
      <c r="P183" s="7"/>
      <c r="Q183" s="30">
        <f>SUMIFS(Table19[Quantity],Table19[Product Name],'Finished Products Inventory Sum'!$O183)</f>
        <v>0</v>
      </c>
      <c r="S183" s="1">
        <f>SUMIFS(Table19[Total Cost],Table19[Product Name],'Finished Products Inventory Sum'!O183)</f>
        <v>0</v>
      </c>
      <c r="T183" s="7"/>
      <c r="U183" s="1">
        <f>SUMIFS(Table19[Quantity Purchased],Table19[Product Name],'Finished Products Inventory Sum'!O183)</f>
        <v>0</v>
      </c>
      <c r="W183" s="1">
        <f>SUMIFS(Table19[Total Purchase
Cost],Table19[Product Name],'Finished Products Inventory Sum'!$O183)</f>
        <v>0</v>
      </c>
      <c r="X183" s="7"/>
      <c r="Y183" s="61">
        <f t="shared" si="158"/>
        <v>0</v>
      </c>
      <c r="AA183" s="61">
        <f t="shared" si="159"/>
        <v>0</v>
      </c>
      <c r="AB183" s="7"/>
      <c r="AC183" s="1">
        <f>SUMIFS(Table7[Quantity of 
Product Sold],Table7[Sale - Product Name],'Finished Products Inventory Sum'!$O183,Table7[Product Type2],'Finished Products Inventory Sum'!$AC$5)</f>
        <v>0</v>
      </c>
      <c r="AE183" s="1">
        <f>SUMIFS(Table7[Total Cost of
Goods Sold],Table7[Sale - Product Name],'Finished Products Inventory Sum'!$O183,Table7[Product Type2],'Finished Products Inventory Sum'!$AC$5)</f>
        <v>0</v>
      </c>
      <c r="AF183" s="7"/>
      <c r="AG183" s="1">
        <f>SUMIFS(Table17[Quantity2],Table17[Product Name],'Finished Products Inventory Sum'!$O183,Table17[Product Type2],'Finished Products Inventory Sum'!$AG$5)</f>
        <v>0</v>
      </c>
      <c r="AH183" t="str">
        <f t="shared" si="160"/>
        <v/>
      </c>
      <c r="AI183" s="1">
        <f>SUMIFS(Table17[Total out of Inventory],Table17[Product Name],'Finished Products Inventory Sum'!$O183,Table17[Product Type2],'Finished Products Inventory Sum'!$AG$5)</f>
        <v>0</v>
      </c>
      <c r="AJ183" s="7"/>
      <c r="AK183" s="1">
        <f>SUMIFS(Table7[Quantity
 Sold],Table7[Sale - Product Name],'Finished Products Inventory Sum'!$O183,Table7[Product Type2],'Finished Products Inventory Sum'!$AK$5)</f>
        <v>0</v>
      </c>
      <c r="AL183" t="str">
        <f t="shared" si="161"/>
        <v/>
      </c>
      <c r="AM183" s="1">
        <f>SUMIFS(Table7[Total 
Paid],Table7[Sale - Product Name],'Finished Products Inventory Sum'!$O183,Table7[Product Type2],'Finished Products Inventory Sum'!$AK$5)</f>
        <v>0</v>
      </c>
    </row>
    <row r="184" spans="5:39" x14ac:dyDescent="0.25">
      <c r="E184" s="4"/>
      <c r="O184" s="50"/>
      <c r="P184" s="7"/>
      <c r="Q184" s="30">
        <f>SUMIFS(Table19[Quantity],Table19[Product Name],'Finished Products Inventory Sum'!$O184)</f>
        <v>0</v>
      </c>
      <c r="S184" s="1">
        <f>SUMIFS(Table19[Total Cost],Table19[Product Name],'Finished Products Inventory Sum'!O184)</f>
        <v>0</v>
      </c>
      <c r="T184" s="7"/>
      <c r="U184" s="1">
        <f>SUMIFS(Table19[Quantity Purchased],Table19[Product Name],'Finished Products Inventory Sum'!O184)</f>
        <v>0</v>
      </c>
      <c r="W184" s="1">
        <f>SUMIFS(Table19[Total Purchase
Cost],Table19[Product Name],'Finished Products Inventory Sum'!$O184)</f>
        <v>0</v>
      </c>
      <c r="X184" s="7"/>
      <c r="Y184" s="61">
        <f t="shared" si="158"/>
        <v>0</v>
      </c>
      <c r="AA184" s="61">
        <f t="shared" si="159"/>
        <v>0</v>
      </c>
      <c r="AB184" s="7"/>
      <c r="AC184" s="1">
        <f>SUMIFS(Table7[Quantity of 
Product Sold],Table7[Sale - Product Name],'Finished Products Inventory Sum'!$O184,Table7[Product Type2],'Finished Products Inventory Sum'!$AC$5)</f>
        <v>0</v>
      </c>
      <c r="AE184" s="1">
        <f>SUMIFS(Table7[Total Cost of
Goods Sold],Table7[Sale - Product Name],'Finished Products Inventory Sum'!$O184,Table7[Product Type2],'Finished Products Inventory Sum'!$AC$5)</f>
        <v>0</v>
      </c>
      <c r="AF184" s="7"/>
      <c r="AG184" s="1">
        <f>SUMIFS(Table17[Quantity2],Table17[Product Name],'Finished Products Inventory Sum'!$O184,Table17[Product Type2],'Finished Products Inventory Sum'!$AG$5)</f>
        <v>0</v>
      </c>
      <c r="AH184" t="str">
        <f t="shared" si="160"/>
        <v/>
      </c>
      <c r="AI184" s="1">
        <f>SUMIFS(Table17[Total out of Inventory],Table17[Product Name],'Finished Products Inventory Sum'!$O184,Table17[Product Type2],'Finished Products Inventory Sum'!$AG$5)</f>
        <v>0</v>
      </c>
      <c r="AJ184" s="7"/>
      <c r="AK184" s="1">
        <f>SUMIFS(Table7[Quantity
 Sold],Table7[Sale - Product Name],'Finished Products Inventory Sum'!$O184,Table7[Product Type2],'Finished Products Inventory Sum'!$AK$5)</f>
        <v>0</v>
      </c>
      <c r="AL184" t="str">
        <f t="shared" si="161"/>
        <v/>
      </c>
      <c r="AM184" s="1">
        <f>SUMIFS(Table7[Total 
Paid],Table7[Sale - Product Name],'Finished Products Inventory Sum'!$O184,Table7[Product Type2],'Finished Products Inventory Sum'!$AK$5)</f>
        <v>0</v>
      </c>
    </row>
    <row r="185" spans="5:39" x14ac:dyDescent="0.25">
      <c r="E185" s="4"/>
      <c r="O185" s="50"/>
      <c r="P185" s="7"/>
      <c r="Q185" s="30">
        <f>SUMIFS(Table19[Quantity],Table19[Product Name],'Finished Products Inventory Sum'!$O185)</f>
        <v>0</v>
      </c>
      <c r="S185" s="1">
        <f>SUMIFS(Table19[Total Cost],Table19[Product Name],'Finished Products Inventory Sum'!O185)</f>
        <v>0</v>
      </c>
      <c r="T185" s="7"/>
      <c r="U185" s="1">
        <f>SUMIFS(Table19[Quantity Purchased],Table19[Product Name],'Finished Products Inventory Sum'!O185)</f>
        <v>0</v>
      </c>
      <c r="W185" s="1">
        <f>SUMIFS(Table19[Total Purchase
Cost],Table19[Product Name],'Finished Products Inventory Sum'!$O185)</f>
        <v>0</v>
      </c>
      <c r="X185" s="7"/>
      <c r="Y185" s="61">
        <f t="shared" si="158"/>
        <v>0</v>
      </c>
      <c r="AA185" s="61">
        <f t="shared" si="159"/>
        <v>0</v>
      </c>
      <c r="AB185" s="7"/>
      <c r="AC185" s="1">
        <f>SUMIFS(Table7[Quantity of 
Product Sold],Table7[Sale - Product Name],'Finished Products Inventory Sum'!$O185,Table7[Product Type2],'Finished Products Inventory Sum'!$AC$5)</f>
        <v>0</v>
      </c>
      <c r="AE185" s="1">
        <f>SUMIFS(Table7[Total Cost of
Goods Sold],Table7[Sale - Product Name],'Finished Products Inventory Sum'!$O185,Table7[Product Type2],'Finished Products Inventory Sum'!$AC$5)</f>
        <v>0</v>
      </c>
      <c r="AF185" s="7"/>
      <c r="AG185" s="1">
        <f>SUMIFS(Table17[Quantity2],Table17[Product Name],'Finished Products Inventory Sum'!$O185,Table17[Product Type2],'Finished Products Inventory Sum'!$AG$5)</f>
        <v>0</v>
      </c>
      <c r="AH185" t="str">
        <f t="shared" si="160"/>
        <v/>
      </c>
      <c r="AI185" s="1">
        <f>SUMIFS(Table17[Total out of Inventory],Table17[Product Name],'Finished Products Inventory Sum'!$O185,Table17[Product Type2],'Finished Products Inventory Sum'!$AG$5)</f>
        <v>0</v>
      </c>
      <c r="AJ185" s="7"/>
      <c r="AK185" s="1">
        <f>SUMIFS(Table7[Quantity
 Sold],Table7[Sale - Product Name],'Finished Products Inventory Sum'!$O185,Table7[Product Type2],'Finished Products Inventory Sum'!$AK$5)</f>
        <v>0</v>
      </c>
      <c r="AL185" t="str">
        <f t="shared" si="161"/>
        <v/>
      </c>
      <c r="AM185" s="1">
        <f>SUMIFS(Table7[Total 
Paid],Table7[Sale - Product Name],'Finished Products Inventory Sum'!$O185,Table7[Product Type2],'Finished Products Inventory Sum'!$AK$5)</f>
        <v>0</v>
      </c>
    </row>
    <row r="186" spans="5:39" x14ac:dyDescent="0.25">
      <c r="E186" s="4"/>
      <c r="O186" s="53"/>
      <c r="P186" s="7"/>
      <c r="Q186" s="30">
        <f>SUMIFS(Table19[Quantity],Table19[Product Name],'Finished Products Inventory Sum'!$O186)</f>
        <v>0</v>
      </c>
      <c r="S186" s="1">
        <f>SUMIFS(Table19[Total Cost],Table19[Product Name],'Finished Products Inventory Sum'!O186)</f>
        <v>0</v>
      </c>
      <c r="T186" s="7"/>
      <c r="U186" s="1">
        <f>SUMIFS(Table19[Quantity Purchased],Table19[Product Name],'Finished Products Inventory Sum'!O186)</f>
        <v>0</v>
      </c>
      <c r="W186" s="1">
        <f>SUMIFS(Table19[Total Purchase
Cost],Table19[Product Name],'Finished Products Inventory Sum'!$O186)</f>
        <v>0</v>
      </c>
      <c r="X186" s="7"/>
      <c r="Y186" s="61">
        <f t="shared" si="158"/>
        <v>0</v>
      </c>
      <c r="AA186" s="61">
        <f t="shared" si="159"/>
        <v>0</v>
      </c>
      <c r="AB186" s="7"/>
      <c r="AC186" s="1">
        <f>SUMIFS(Table7[Quantity of 
Product Sold],Table7[Sale - Product Name],'Finished Products Inventory Sum'!$O186,Table7[Product Type2],'Finished Products Inventory Sum'!$AC$5)</f>
        <v>0</v>
      </c>
      <c r="AE186" s="1">
        <f>SUMIFS(Table7[Total Cost of
Goods Sold],Table7[Sale - Product Name],'Finished Products Inventory Sum'!$O186,Table7[Product Type2],'Finished Products Inventory Sum'!$AC$5)</f>
        <v>0</v>
      </c>
      <c r="AF186" s="7"/>
      <c r="AG186" s="1">
        <f>SUMIFS(Table17[Quantity2],Table17[Product Name],'Finished Products Inventory Sum'!$O186,Table17[Product Type2],'Finished Products Inventory Sum'!$AG$5)</f>
        <v>0</v>
      </c>
      <c r="AH186" t="str">
        <f t="shared" si="160"/>
        <v/>
      </c>
      <c r="AI186" s="1">
        <f>SUMIFS(Table17[Total out of Inventory],Table17[Product Name],'Finished Products Inventory Sum'!$O186,Table17[Product Type2],'Finished Products Inventory Sum'!$AG$5)</f>
        <v>0</v>
      </c>
      <c r="AJ186" s="7"/>
      <c r="AK186" s="1">
        <f>SUMIFS(Table7[Quantity
 Sold],Table7[Sale - Product Name],'Finished Products Inventory Sum'!$O186,Table7[Product Type2],'Finished Products Inventory Sum'!$AK$5)</f>
        <v>0</v>
      </c>
      <c r="AL186" t="str">
        <f t="shared" si="161"/>
        <v/>
      </c>
      <c r="AM186" s="1">
        <f>SUMIFS(Table7[Total 
Paid],Table7[Sale - Product Name],'Finished Products Inventory Sum'!$O186,Table7[Product Type2],'Finished Products Inventory Sum'!$AK$5)</f>
        <v>0</v>
      </c>
    </row>
    <row r="187" spans="5:39" x14ac:dyDescent="0.25">
      <c r="E187" s="4"/>
      <c r="O187" s="53"/>
      <c r="Q187" s="94">
        <f>SUMIFS(Table19[Quantity],Table19[Product Name],'Finished Products Inventory Sum'!$O187)</f>
        <v>0</v>
      </c>
      <c r="S187" s="61">
        <f>SUMIFS(Table19[Total Cost],Table19[Product Name],'Finished Products Inventory Sum'!O187)</f>
        <v>0</v>
      </c>
      <c r="U187" s="61">
        <f>SUMIFS(Table19[Quantity Purchased],Table19[Product Name],'Finished Products Inventory Sum'!O187)</f>
        <v>0</v>
      </c>
      <c r="W187" s="61">
        <f>SUMIFS(Table19[Total Purchase
Cost],Table19[Product Name],'Finished Products Inventory Sum'!$O187)</f>
        <v>0</v>
      </c>
      <c r="Y187" s="61">
        <f t="shared" ref="Y187" si="162">SUM(Q187,U187,-AC187,AG187)</f>
        <v>0</v>
      </c>
      <c r="AA187" s="61">
        <f t="shared" ref="AA187" si="163">SUM(S187,W187,-AE187,AI187)</f>
        <v>0</v>
      </c>
      <c r="AC187" s="61">
        <f>SUMIFS(Table7[Quantity of 
Product Sold],Table7[Sale - Product Name],'Finished Products Inventory Sum'!$O187,Table7[Product Type2],'Finished Products Inventory Sum'!$AC$5)</f>
        <v>0</v>
      </c>
      <c r="AE187" s="61">
        <f>SUMIFS(Table7[Total Cost of
Goods Sold],Table7[Sale - Product Name],'Finished Products Inventory Sum'!$O187,Table7[Product Type2],'Finished Products Inventory Sum'!$AC$5)</f>
        <v>0</v>
      </c>
      <c r="AG187" s="61">
        <f>SUMIFS(Table17[Quantity2],Table17[Product Name],'Finished Products Inventory Sum'!$O187,Table17[Product Type2],'Finished Products Inventory Sum'!$AG$5)</f>
        <v>0</v>
      </c>
      <c r="AH187" t="str">
        <f t="shared" ref="AH187" si="164">IF(AG187,AI187/AG187,"")</f>
        <v/>
      </c>
      <c r="AI187" s="61">
        <f>SUMIFS(Table17[Total out of Inventory],Table17[Product Name],'Finished Products Inventory Sum'!$O187,Table17[Product Type2],'Finished Products Inventory Sum'!$AG$5)</f>
        <v>0</v>
      </c>
      <c r="AK187" s="61">
        <f>SUMIFS(Table7[Quantity
 Sold],Table7[Sale - Product Name],'Finished Products Inventory Sum'!$O187,Table7[Product Type2],'Finished Products Inventory Sum'!$AK$5)</f>
        <v>0</v>
      </c>
      <c r="AL187" t="str">
        <f t="shared" ref="AL187" si="165">IF(AK187,AM187/AK187,"")</f>
        <v/>
      </c>
      <c r="AM187" s="61">
        <f>SUMIFS(Table7[Total 
Paid],Table7[Sale - Product Name],'Finished Products Inventory Sum'!$O187,Table7[Product Type2],'Finished Products Inventory Sum'!$AK$5)</f>
        <v>0</v>
      </c>
    </row>
    <row r="188" spans="5:39" x14ac:dyDescent="0.25">
      <c r="E188" s="4"/>
      <c r="O188" s="93"/>
      <c r="Q188" s="94">
        <f>SUMIFS(Table19[Quantity],Table19[Product Name],'Finished Products Inventory Sum'!$O188)</f>
        <v>0</v>
      </c>
      <c r="S188" s="61">
        <f>SUMIFS(Table19[Total Cost],Table19[Product Name],'Finished Products Inventory Sum'!O188)</f>
        <v>0</v>
      </c>
      <c r="U188" s="61">
        <f>SUMIFS(Table19[Quantity Purchased],Table19[Product Name],'Finished Products Inventory Sum'!O188)</f>
        <v>0</v>
      </c>
      <c r="W188" s="61">
        <f>SUMIFS(Table19[Total Purchase
Cost],Table19[Product Name],'Finished Products Inventory Sum'!$O188)</f>
        <v>0</v>
      </c>
      <c r="Y188" s="61">
        <f t="shared" si="158"/>
        <v>0</v>
      </c>
      <c r="AA188" s="61">
        <f t="shared" si="159"/>
        <v>0</v>
      </c>
      <c r="AC188" s="61">
        <f>SUMIFS(Table7[Quantity of 
Product Sold],Table7[Sale - Product Name],'Finished Products Inventory Sum'!$O188,Table7[Product Type2],'Finished Products Inventory Sum'!$AC$5)</f>
        <v>0</v>
      </c>
      <c r="AE188" s="61">
        <f>SUMIFS(Table7[Total Cost of
Goods Sold],Table7[Sale - Product Name],'Finished Products Inventory Sum'!$O188,Table7[Product Type2],'Finished Products Inventory Sum'!$AC$5)</f>
        <v>0</v>
      </c>
      <c r="AG188" s="61">
        <f>SUMIFS(Table17[Quantity2],Table17[Product Name],'Finished Products Inventory Sum'!$O188,Table17[Product Type2],'Finished Products Inventory Sum'!$AG$5)</f>
        <v>0</v>
      </c>
      <c r="AH188" t="str">
        <f t="shared" si="160"/>
        <v/>
      </c>
      <c r="AI188" s="61">
        <f>SUMIFS(Table17[Total out of Inventory],Table17[Product Name],'Finished Products Inventory Sum'!$O188,Table17[Product Type2],'Finished Products Inventory Sum'!$AG$5)</f>
        <v>0</v>
      </c>
      <c r="AK188" s="61">
        <f>SUMIFS(Table7[Quantity
 Sold],Table7[Sale - Product Name],'Finished Products Inventory Sum'!$O188,Table7[Product Type2],'Finished Products Inventory Sum'!$AK$5)</f>
        <v>0</v>
      </c>
      <c r="AL188" t="str">
        <f t="shared" si="161"/>
        <v/>
      </c>
      <c r="AM188" s="61">
        <f>SUMIFS(Table7[Total 
Paid],Table7[Sale - Product Name],'Finished Products Inventory Sum'!$O188,Table7[Product Type2],'Finished Products Inventory Sum'!$AK$5)</f>
        <v>0</v>
      </c>
    </row>
    <row r="189" spans="5:39" x14ac:dyDescent="0.25">
      <c r="E189" s="4"/>
      <c r="O189" s="53"/>
      <c r="Q189" s="94">
        <f>SUMIFS(Table19[Quantity],Table19[Product Name],'Finished Products Inventory Sum'!$O189)</f>
        <v>0</v>
      </c>
      <c r="S189" s="61">
        <f>SUMIFS(Table19[Total Cost],Table19[Product Name],'Finished Products Inventory Sum'!O189)</f>
        <v>0</v>
      </c>
      <c r="U189" s="61">
        <f>SUMIFS(Table19[Quantity Purchased],Table19[Product Name],'Finished Products Inventory Sum'!O189)</f>
        <v>0</v>
      </c>
      <c r="W189" s="61">
        <f>SUMIFS(Table19[Total Purchase
Cost],Table19[Product Name],'Finished Products Inventory Sum'!$O189)</f>
        <v>0</v>
      </c>
      <c r="Y189" s="61">
        <f t="shared" si="158"/>
        <v>0</v>
      </c>
      <c r="AA189" s="61">
        <f t="shared" si="159"/>
        <v>0</v>
      </c>
      <c r="AC189" s="61">
        <f>SUMIFS(Table7[Quantity of 
Product Sold],Table7[Sale - Product Name],'Finished Products Inventory Sum'!$O189,Table7[Product Type2],'Finished Products Inventory Sum'!$AC$5)</f>
        <v>0</v>
      </c>
      <c r="AE189" s="61">
        <f>SUMIFS(Table7[Total Cost of
Goods Sold],Table7[Sale - Product Name],'Finished Products Inventory Sum'!$O189,Table7[Product Type2],'Finished Products Inventory Sum'!$AC$5)</f>
        <v>0</v>
      </c>
      <c r="AG189" s="61">
        <f>SUMIFS(Table17[Quantity2],Table17[Product Name],'Finished Products Inventory Sum'!$O189,Table17[Product Type2],'Finished Products Inventory Sum'!$AG$5)</f>
        <v>0</v>
      </c>
      <c r="AH189" t="str">
        <f t="shared" si="160"/>
        <v/>
      </c>
      <c r="AI189" s="61">
        <f>SUMIFS(Table17[Total out of Inventory],Table17[Product Name],'Finished Products Inventory Sum'!$O189,Table17[Product Type2],'Finished Products Inventory Sum'!$AG$5)</f>
        <v>0</v>
      </c>
      <c r="AK189" s="61">
        <f>SUMIFS(Table7[Quantity
 Sold],Table7[Sale - Product Name],'Finished Products Inventory Sum'!$O189,Table7[Product Type2],'Finished Products Inventory Sum'!$AK$5)</f>
        <v>0</v>
      </c>
      <c r="AL189" t="str">
        <f t="shared" si="161"/>
        <v/>
      </c>
      <c r="AM189" s="61">
        <f>SUMIFS(Table7[Total 
Paid],Table7[Sale - Product Name],'Finished Products Inventory Sum'!$O189,Table7[Product Type2],'Finished Products Inventory Sum'!$AK$5)</f>
        <v>0</v>
      </c>
    </row>
    <row r="190" spans="5:39" x14ac:dyDescent="0.25">
      <c r="E190" s="4"/>
      <c r="O190" s="53"/>
      <c r="Q190" s="94">
        <f>SUMIFS(Table19[Quantity],Table19[Product Name],'Finished Products Inventory Sum'!$O190)</f>
        <v>0</v>
      </c>
      <c r="S190" s="61">
        <f>SUMIFS(Table19[Total Cost],Table19[Product Name],'Finished Products Inventory Sum'!O190)</f>
        <v>0</v>
      </c>
      <c r="U190" s="61">
        <f>SUMIFS(Table19[Quantity Purchased],Table19[Product Name],'Finished Products Inventory Sum'!O190)</f>
        <v>0</v>
      </c>
      <c r="W190" s="61">
        <f>SUMIFS(Table19[Total Purchase
Cost],Table19[Product Name],'Finished Products Inventory Sum'!$O190)</f>
        <v>0</v>
      </c>
      <c r="Y190" s="61">
        <f t="shared" ref="Y190" si="166">SUM(Q190,U190,-AC190,AG190)</f>
        <v>0</v>
      </c>
      <c r="AA190" s="61">
        <f t="shared" ref="AA190" si="167">SUM(S190,W190,-AE190,AI190)</f>
        <v>0</v>
      </c>
      <c r="AC190" s="61">
        <f>SUMIFS(Table7[Quantity of 
Product Sold],Table7[Sale - Product Name],'Finished Products Inventory Sum'!$O190,Table7[Product Type2],'Finished Products Inventory Sum'!$AC$5)</f>
        <v>0</v>
      </c>
      <c r="AE190" s="61">
        <f>SUMIFS(Table7[Total Cost of
Goods Sold],Table7[Sale - Product Name],'Finished Products Inventory Sum'!$O190,Table7[Product Type2],'Finished Products Inventory Sum'!$AC$5)</f>
        <v>0</v>
      </c>
      <c r="AG190" s="61">
        <f>SUMIFS(Table17[Quantity2],Table17[Product Name],'Finished Products Inventory Sum'!$O190,Table17[Product Type2],'Finished Products Inventory Sum'!$AG$5)</f>
        <v>0</v>
      </c>
      <c r="AH190" t="str">
        <f t="shared" ref="AH190" si="168">IF(AG190,AI190/AG190,"")</f>
        <v/>
      </c>
      <c r="AI190" s="61">
        <f>SUMIFS(Table17[Total out of Inventory],Table17[Product Name],'Finished Products Inventory Sum'!$O190,Table17[Product Type2],'Finished Products Inventory Sum'!$AG$5)</f>
        <v>0</v>
      </c>
      <c r="AK190" s="61">
        <f>SUMIFS(Table7[Quantity
 Sold],Table7[Sale - Product Name],'Finished Products Inventory Sum'!$O190,Table7[Product Type2],'Finished Products Inventory Sum'!$AK$5)</f>
        <v>0</v>
      </c>
      <c r="AL190" t="str">
        <f t="shared" ref="AL190" si="169">IF(AK190,AM190/AK190,"")</f>
        <v/>
      </c>
      <c r="AM190" s="61">
        <f>SUMIFS(Table7[Total 
Paid],Table7[Sale - Product Name],'Finished Products Inventory Sum'!$O190,Table7[Product Type2],'Finished Products Inventory Sum'!$AK$5)</f>
        <v>0</v>
      </c>
    </row>
    <row r="191" spans="5:39" x14ac:dyDescent="0.25">
      <c r="E191" s="4"/>
      <c r="O191" s="93"/>
      <c r="Q191" s="94">
        <f>SUMIFS(Table19[Quantity],Table19[Product Name],'Finished Products Inventory Sum'!$O191)</f>
        <v>0</v>
      </c>
      <c r="S191" s="61">
        <f>SUMIFS(Table19[Total Cost],Table19[Product Name],'Finished Products Inventory Sum'!O191)</f>
        <v>0</v>
      </c>
      <c r="U191" s="61">
        <f>SUMIFS(Table19[Quantity Purchased],Table19[Product Name],'Finished Products Inventory Sum'!O191)</f>
        <v>0</v>
      </c>
      <c r="W191" s="61">
        <f>SUMIFS(Table19[Total Purchase
Cost],Table19[Product Name],'Finished Products Inventory Sum'!$O191)</f>
        <v>0</v>
      </c>
      <c r="Y191" s="61">
        <f t="shared" si="158"/>
        <v>0</v>
      </c>
      <c r="AA191" s="61">
        <f t="shared" si="159"/>
        <v>0</v>
      </c>
      <c r="AC191" s="61">
        <f>SUMIFS(Table7[Quantity of 
Product Sold],Table7[Sale - Product Name],'Finished Products Inventory Sum'!$O191,Table7[Product Type2],'Finished Products Inventory Sum'!$AC$5)</f>
        <v>0</v>
      </c>
      <c r="AE191" s="61">
        <f>SUMIFS(Table7[Total Cost of
Goods Sold],Table7[Sale - Product Name],'Finished Products Inventory Sum'!$O191,Table7[Product Type2],'Finished Products Inventory Sum'!$AC$5)</f>
        <v>0</v>
      </c>
      <c r="AG191" s="61">
        <f>SUMIFS(Table17[Quantity2],Table17[Product Name],'Finished Products Inventory Sum'!$O191,Table17[Product Type2],'Finished Products Inventory Sum'!$AG$5)</f>
        <v>0</v>
      </c>
      <c r="AH191" t="str">
        <f t="shared" si="160"/>
        <v/>
      </c>
      <c r="AI191" s="61">
        <f>SUMIFS(Table17[Total out of Inventory],Table17[Product Name],'Finished Products Inventory Sum'!$O191,Table17[Product Type2],'Finished Products Inventory Sum'!$AG$5)</f>
        <v>0</v>
      </c>
      <c r="AK191" s="61">
        <f>SUMIFS(Table7[Quantity
 Sold],Table7[Sale - Product Name],'Finished Products Inventory Sum'!$O191,Table7[Product Type2],'Finished Products Inventory Sum'!$AK$5)</f>
        <v>0</v>
      </c>
      <c r="AL191" t="str">
        <f t="shared" si="161"/>
        <v/>
      </c>
      <c r="AM191" s="61">
        <f>SUMIFS(Table7[Total 
Paid],Table7[Sale - Product Name],'Finished Products Inventory Sum'!$O191,Table7[Product Type2],'Finished Products Inventory Sum'!$AK$5)</f>
        <v>0</v>
      </c>
    </row>
    <row r="192" spans="5:39" x14ac:dyDescent="0.25">
      <c r="E192" s="4"/>
      <c r="O192" s="53"/>
      <c r="Q192" s="94">
        <f>SUMIFS(Table19[Quantity],Table19[Product Name],'Finished Products Inventory Sum'!$O192)</f>
        <v>0</v>
      </c>
      <c r="S192" s="61">
        <f>SUMIFS(Table19[Total Cost],Table19[Product Name],'Finished Products Inventory Sum'!O192)</f>
        <v>0</v>
      </c>
      <c r="U192" s="61">
        <f>SUMIFS(Table19[Quantity Purchased],Table19[Product Name],'Finished Products Inventory Sum'!O192)</f>
        <v>0</v>
      </c>
      <c r="W192" s="61">
        <f>SUMIFS(Table19[Total Purchase
Cost],Table19[Product Name],'Finished Products Inventory Sum'!$O192)</f>
        <v>0</v>
      </c>
      <c r="Y192" s="61">
        <f t="shared" ref="Y192" si="170">SUM(Q192,U192,-AC192,AG192)</f>
        <v>0</v>
      </c>
      <c r="AA192" s="61">
        <f t="shared" ref="AA192" si="171">SUM(S192,W192,-AE192,AI192)</f>
        <v>0</v>
      </c>
      <c r="AC192" s="61">
        <f>SUMIFS(Table7[Quantity of 
Product Sold],Table7[Sale - Product Name],'Finished Products Inventory Sum'!$O192,Table7[Product Type2],'Finished Products Inventory Sum'!$AC$5)</f>
        <v>0</v>
      </c>
      <c r="AE192" s="61">
        <f>SUMIFS(Table7[Total Cost of
Goods Sold],Table7[Sale - Product Name],'Finished Products Inventory Sum'!$O192,Table7[Product Type2],'Finished Products Inventory Sum'!$AC$5)</f>
        <v>0</v>
      </c>
      <c r="AG192" s="61">
        <f>SUMIFS(Table17[Quantity2],Table17[Product Name],'Finished Products Inventory Sum'!$O192,Table17[Product Type2],'Finished Products Inventory Sum'!$AG$5)</f>
        <v>0</v>
      </c>
      <c r="AH192" t="str">
        <f t="shared" ref="AH192" si="172">IF(AG192,AI192/AG192,"")</f>
        <v/>
      </c>
      <c r="AI192" s="61">
        <f>SUMIFS(Table17[Total out of Inventory],Table17[Product Name],'Finished Products Inventory Sum'!$O192,Table17[Product Type2],'Finished Products Inventory Sum'!$AG$5)</f>
        <v>0</v>
      </c>
      <c r="AK192" s="61">
        <f>SUMIFS(Table7[Quantity
 Sold],Table7[Sale - Product Name],'Finished Products Inventory Sum'!$O192,Table7[Product Type2],'Finished Products Inventory Sum'!$AK$5)</f>
        <v>0</v>
      </c>
      <c r="AL192" t="str">
        <f t="shared" ref="AL192" si="173">IF(AK192,AM192/AK192,"")</f>
        <v/>
      </c>
      <c r="AM192" s="61">
        <f>SUMIFS(Table7[Total 
Paid],Table7[Sale - Product Name],'Finished Products Inventory Sum'!$O192,Table7[Product Type2],'Finished Products Inventory Sum'!$AK$5)</f>
        <v>0</v>
      </c>
    </row>
    <row r="193" spans="5:42" x14ac:dyDescent="0.25">
      <c r="E193" s="4"/>
      <c r="O193" s="93"/>
      <c r="P193" s="7"/>
      <c r="Q193" s="30">
        <f>SUMIFS(Table19[Quantity],Table19[Product Name],'Finished Products Inventory Sum'!$O193)</f>
        <v>0</v>
      </c>
      <c r="S193" s="1">
        <f>SUMIFS(Table19[Total Cost],Table19[Product Name],'Finished Products Inventory Sum'!O193)</f>
        <v>0</v>
      </c>
      <c r="T193" s="7"/>
      <c r="U193" s="1">
        <f>SUMIFS(Table19[Quantity Purchased],Table19[Product Name],'Finished Products Inventory Sum'!O193)</f>
        <v>0</v>
      </c>
      <c r="W193" s="1">
        <f>SUMIFS(Table19[Total Purchase
Cost],Table19[Product Name],'Finished Products Inventory Sum'!$O193)</f>
        <v>0</v>
      </c>
      <c r="X193" s="7"/>
      <c r="Y193" s="61">
        <f t="shared" si="158"/>
        <v>0</v>
      </c>
      <c r="AA193" s="61">
        <f t="shared" si="159"/>
        <v>0</v>
      </c>
      <c r="AB193" s="7"/>
      <c r="AC193" s="1">
        <f>SUMIFS(Table7[Quantity of 
Product Sold],Table7[Sale - Product Name],'Finished Products Inventory Sum'!$O193,Table7[Product Type2],'Finished Products Inventory Sum'!$AC$5)</f>
        <v>0</v>
      </c>
      <c r="AE193" s="1">
        <f>SUMIFS(Table7[Total Cost of
Goods Sold],Table7[Sale - Product Name],'Finished Products Inventory Sum'!$O193,Table7[Product Type2],'Finished Products Inventory Sum'!$AC$5)</f>
        <v>0</v>
      </c>
      <c r="AF193" s="7"/>
      <c r="AG193" s="1">
        <f>SUMIFS(Table17[Quantity2],Table17[Product Name],'Finished Products Inventory Sum'!$O193,Table17[Product Type2],'Finished Products Inventory Sum'!$AG$5)</f>
        <v>0</v>
      </c>
      <c r="AH193" t="str">
        <f t="shared" si="160"/>
        <v/>
      </c>
      <c r="AI193" s="1">
        <f>SUMIFS(Table17[Total out of Inventory],Table17[Product Name],'Finished Products Inventory Sum'!$O193,Table17[Product Type2],'Finished Products Inventory Sum'!$AG$5)</f>
        <v>0</v>
      </c>
      <c r="AJ193" s="7"/>
      <c r="AK193" s="1">
        <f>SUMIFS(Table7[Quantity
 Sold],Table7[Sale - Product Name],'Finished Products Inventory Sum'!$O193,Table7[Product Type2],'Finished Products Inventory Sum'!$AK$5)</f>
        <v>0</v>
      </c>
      <c r="AL193" t="str">
        <f t="shared" si="161"/>
        <v/>
      </c>
      <c r="AM193" s="1">
        <f>SUMIFS(Table7[Total 
Paid],Table7[Sale - Product Name],'Finished Products Inventory Sum'!$O193,Table7[Product Type2],'Finished Products Inventory Sum'!$AK$5)</f>
        <v>0</v>
      </c>
    </row>
    <row r="194" spans="5:42" x14ac:dyDescent="0.25">
      <c r="E194" s="4"/>
      <c r="O194" s="50"/>
      <c r="P194" s="7"/>
      <c r="Q194" s="30">
        <f>SUMIFS(Table19[Quantity],Table19[Product Name],'Finished Products Inventory Sum'!$O194)</f>
        <v>0</v>
      </c>
      <c r="S194" s="1">
        <f>SUMIFS(Table19[Total Cost],Table19[Product Name],'Finished Products Inventory Sum'!O194)</f>
        <v>0</v>
      </c>
      <c r="T194" s="7"/>
      <c r="U194" s="1">
        <f>SUMIFS(Table19[Quantity Purchased],Table19[Product Name],'Finished Products Inventory Sum'!O194)</f>
        <v>0</v>
      </c>
      <c r="W194" s="1">
        <f>SUMIFS(Table19[Total Purchase
Cost],Table19[Product Name],'Finished Products Inventory Sum'!$O194)</f>
        <v>0</v>
      </c>
      <c r="X194" s="7"/>
      <c r="Y194" s="61">
        <f t="shared" si="158"/>
        <v>0</v>
      </c>
      <c r="AA194" s="61">
        <f t="shared" si="159"/>
        <v>0</v>
      </c>
      <c r="AB194" s="7"/>
      <c r="AC194" s="1">
        <f>SUMIFS(Table7[Quantity of 
Product Sold],Table7[Sale - Product Name],'Finished Products Inventory Sum'!$O194,Table7[Product Type2],'Finished Products Inventory Sum'!$AC$5)</f>
        <v>0</v>
      </c>
      <c r="AE194" s="1">
        <f>SUMIFS(Table7[Total Cost of
Goods Sold],Table7[Sale - Product Name],'Finished Products Inventory Sum'!$O194,Table7[Product Type2],'Finished Products Inventory Sum'!$AC$5)</f>
        <v>0</v>
      </c>
      <c r="AF194" s="7"/>
      <c r="AG194" s="1">
        <f>SUMIFS(Table17[Quantity2],Table17[Product Name],'Finished Products Inventory Sum'!$O194,Table17[Product Type2],'Finished Products Inventory Sum'!$AG$5)</f>
        <v>0</v>
      </c>
      <c r="AH194" t="str">
        <f t="shared" si="160"/>
        <v/>
      </c>
      <c r="AI194" s="1">
        <f>SUMIFS(Table17[Total out of Inventory],Table17[Product Name],'Finished Products Inventory Sum'!$O194,Table17[Product Type2],'Finished Products Inventory Sum'!$AG$5)</f>
        <v>0</v>
      </c>
      <c r="AJ194" s="7"/>
      <c r="AK194" s="1">
        <f>SUMIFS(Table7[Quantity
 Sold],Table7[Sale - Product Name],'Finished Products Inventory Sum'!$O194,Table7[Product Type2],'Finished Products Inventory Sum'!$AK$5)</f>
        <v>0</v>
      </c>
      <c r="AL194" t="str">
        <f t="shared" si="161"/>
        <v/>
      </c>
      <c r="AM194" s="1">
        <f>SUMIFS(Table7[Total 
Paid],Table7[Sale - Product Name],'Finished Products Inventory Sum'!$O194,Table7[Product Type2],'Finished Products Inventory Sum'!$AK$5)</f>
        <v>0</v>
      </c>
    </row>
    <row r="195" spans="5:42" x14ac:dyDescent="0.25">
      <c r="O195" s="50"/>
      <c r="P195" s="7"/>
      <c r="Q195" s="30">
        <f>SUMIFS(Table19[Quantity],Table19[Product Name],'Finished Products Inventory Sum'!$O195)</f>
        <v>0</v>
      </c>
      <c r="S195" s="1">
        <f>SUMIFS(Table19[Total Cost],Table19[Product Name],'Finished Products Inventory Sum'!O195)</f>
        <v>0</v>
      </c>
      <c r="T195" s="7"/>
      <c r="U195" s="1">
        <f>SUMIFS(Table19[Quantity Purchased],Table19[Product Name],'Finished Products Inventory Sum'!O195)</f>
        <v>0</v>
      </c>
      <c r="W195" s="1">
        <f>SUMIFS(Table19[Total Purchase
Cost],Table19[Product Name],'Finished Products Inventory Sum'!$O195)</f>
        <v>0</v>
      </c>
      <c r="X195" s="7"/>
      <c r="Y195" s="61">
        <f t="shared" si="158"/>
        <v>0</v>
      </c>
      <c r="AA195" s="61">
        <f t="shared" si="159"/>
        <v>0</v>
      </c>
      <c r="AB195" s="7"/>
      <c r="AC195" s="1">
        <f>SUMIFS(Table7[Quantity of 
Product Sold],Table7[Sale - Product Name],'Finished Products Inventory Sum'!$O195,Table7[Product Type2],'Finished Products Inventory Sum'!$AC$5)</f>
        <v>0</v>
      </c>
      <c r="AE195" s="1">
        <f>SUMIFS(Table7[Total Cost of
Goods Sold],Table7[Sale - Product Name],'Finished Products Inventory Sum'!$O195,Table7[Product Type2],'Finished Products Inventory Sum'!$AC$5)</f>
        <v>0</v>
      </c>
      <c r="AF195" s="7"/>
      <c r="AG195" s="1">
        <f>SUMIFS(Table17[Quantity2],Table17[Product Name],'Finished Products Inventory Sum'!$O195,Table17[Product Type2],'Finished Products Inventory Sum'!$AG$5)</f>
        <v>0</v>
      </c>
      <c r="AH195" t="str">
        <f t="shared" si="160"/>
        <v/>
      </c>
      <c r="AI195" s="1">
        <f>SUMIFS(Table17[Total out of Inventory],Table17[Product Name],'Finished Products Inventory Sum'!$O195,Table17[Product Type2],'Finished Products Inventory Sum'!$AG$5)</f>
        <v>0</v>
      </c>
      <c r="AJ195" s="7"/>
      <c r="AK195" s="1">
        <f>SUMIFS(Table7[Quantity
 Sold],Table7[Sale - Product Name],'Finished Products Inventory Sum'!$O195,Table7[Product Type2],'Finished Products Inventory Sum'!$AK$5)</f>
        <v>0</v>
      </c>
      <c r="AL195" t="str">
        <f t="shared" si="161"/>
        <v/>
      </c>
      <c r="AM195" s="1">
        <f>SUMIFS(Table7[Total 
Paid],Table7[Sale - Product Name],'Finished Products Inventory Sum'!$O195,Table7[Product Type2],'Finished Products Inventory Sum'!$AK$5)</f>
        <v>0</v>
      </c>
    </row>
    <row r="196" spans="5:42" x14ac:dyDescent="0.25">
      <c r="E196" s="4"/>
      <c r="G196" s="49"/>
      <c r="O196" s="50"/>
      <c r="P196" s="7"/>
      <c r="Q196" s="30">
        <f>SUMIFS(Table19[Quantity],Table19[Product Name],'Finished Products Inventory Sum'!$O196)</f>
        <v>0</v>
      </c>
      <c r="S196" s="1">
        <f>SUMIFS(Table19[Total Cost],Table19[Product Name],'Finished Products Inventory Sum'!O196)</f>
        <v>0</v>
      </c>
      <c r="T196" s="7"/>
      <c r="U196" s="1">
        <f>SUMIFS(Table19[Quantity Purchased],Table19[Product Name],'Finished Products Inventory Sum'!O196)</f>
        <v>0</v>
      </c>
      <c r="W196" s="1">
        <f>SUMIFS(Table19[Total Purchase
Cost],Table19[Product Name],'Finished Products Inventory Sum'!$O196)</f>
        <v>0</v>
      </c>
      <c r="X196" s="7"/>
      <c r="Y196" s="61">
        <f t="shared" si="158"/>
        <v>0</v>
      </c>
      <c r="AA196" s="61">
        <f t="shared" si="159"/>
        <v>0</v>
      </c>
      <c r="AB196" s="7"/>
      <c r="AC196" s="1">
        <f>SUMIFS(Table7[Quantity of 
Product Sold],Table7[Sale - Product Name],'Finished Products Inventory Sum'!$O196,Table7[Product Type2],'Finished Products Inventory Sum'!$AC$5)</f>
        <v>0</v>
      </c>
      <c r="AE196" s="1">
        <f>SUMIFS(Table7[Total Cost of
Goods Sold],Table7[Sale - Product Name],'Finished Products Inventory Sum'!$O196,Table7[Product Type2],'Finished Products Inventory Sum'!$AC$5)</f>
        <v>0</v>
      </c>
      <c r="AF196" s="7"/>
      <c r="AG196" s="1">
        <f>SUMIFS(Table17[Quantity2],Table17[Product Name],'Finished Products Inventory Sum'!$O196,Table17[Product Type2],'Finished Products Inventory Sum'!$AG$5)</f>
        <v>0</v>
      </c>
      <c r="AH196" t="str">
        <f t="shared" si="160"/>
        <v/>
      </c>
      <c r="AI196" s="1">
        <f>SUMIFS(Table17[Total out of Inventory],Table17[Product Name],'Finished Products Inventory Sum'!$O196,Table17[Product Type2],'Finished Products Inventory Sum'!$AG$5)</f>
        <v>0</v>
      </c>
      <c r="AJ196" s="7"/>
      <c r="AK196" s="1">
        <f>SUMIFS(Table7[Quantity
 Sold],Table7[Sale - Product Name],'Finished Products Inventory Sum'!$O196,Table7[Product Type2],'Finished Products Inventory Sum'!$AK$5)</f>
        <v>0</v>
      </c>
      <c r="AL196" t="str">
        <f t="shared" si="161"/>
        <v/>
      </c>
      <c r="AM196" s="1">
        <f>SUMIFS(Table7[Total 
Paid],Table7[Sale - Product Name],'Finished Products Inventory Sum'!$O196,Table7[Product Type2],'Finished Products Inventory Sum'!$AK$5)</f>
        <v>0</v>
      </c>
    </row>
    <row r="197" spans="5:42" x14ac:dyDescent="0.25">
      <c r="E197" s="4"/>
      <c r="O197" s="78"/>
      <c r="P197" s="7"/>
      <c r="Q197" s="30">
        <f>SUMIFS(Table19[Quantity],Table19[Product Name],'Finished Products Inventory Sum'!$O197)</f>
        <v>0</v>
      </c>
      <c r="S197" s="1">
        <f>SUMIFS(Table19[Total Cost],Table19[Product Name],'Finished Products Inventory Sum'!O197)</f>
        <v>0</v>
      </c>
      <c r="T197" s="7"/>
      <c r="U197" s="1">
        <f>SUMIFS(Table19[Quantity Purchased],Table19[Product Name],'Finished Products Inventory Sum'!O197)</f>
        <v>0</v>
      </c>
      <c r="W197" s="1">
        <f>SUMIFS(Table19[Total Purchase
Cost],Table19[Product Name],'Finished Products Inventory Sum'!$O197)</f>
        <v>0</v>
      </c>
      <c r="X197" s="7"/>
      <c r="Y197" s="61">
        <f t="shared" si="158"/>
        <v>0</v>
      </c>
      <c r="AA197" s="61">
        <f t="shared" si="159"/>
        <v>0</v>
      </c>
      <c r="AB197" s="7"/>
      <c r="AC197" s="1">
        <f>SUMIFS(Table7[Quantity of 
Product Sold],Table7[Sale - Product Name],'Finished Products Inventory Sum'!$O197,Table7[Product Type2],'Finished Products Inventory Sum'!$AC$5)</f>
        <v>0</v>
      </c>
      <c r="AE197" s="1">
        <f>SUMIFS(Table7[Total Cost of
Goods Sold],Table7[Sale - Product Name],'Finished Products Inventory Sum'!$O197,Table7[Product Type2],'Finished Products Inventory Sum'!$AC$5)</f>
        <v>0</v>
      </c>
      <c r="AF197" s="7"/>
      <c r="AG197" s="1">
        <f>SUMIFS(Table17[Quantity2],Table17[Product Name],'Finished Products Inventory Sum'!$O197,Table17[Product Type2],'Finished Products Inventory Sum'!$AG$5)</f>
        <v>0</v>
      </c>
      <c r="AH197" t="str">
        <f t="shared" si="160"/>
        <v/>
      </c>
      <c r="AI197" s="1">
        <f>SUMIFS(Table17[Total out of Inventory],Table17[Product Name],'Finished Products Inventory Sum'!$O197,Table17[Product Type2],'Finished Products Inventory Sum'!$AG$5)</f>
        <v>0</v>
      </c>
      <c r="AJ197" s="7"/>
      <c r="AK197" s="1">
        <f>SUMIFS(Table7[Quantity
 Sold],Table7[Sale - Product Name],'Finished Products Inventory Sum'!$O197,Table7[Product Type2],'Finished Products Inventory Sum'!$AK$5)</f>
        <v>0</v>
      </c>
      <c r="AL197" t="str">
        <f t="shared" si="161"/>
        <v/>
      </c>
      <c r="AM197" s="1">
        <f>SUMIFS(Table7[Total 
Paid],Table7[Sale - Product Name],'Finished Products Inventory Sum'!$O197,Table7[Product Type2],'Finished Products Inventory Sum'!$AK$5)</f>
        <v>0</v>
      </c>
    </row>
    <row r="198" spans="5:42" x14ac:dyDescent="0.25">
      <c r="E198" s="4"/>
      <c r="G198" s="49"/>
      <c r="O198" s="78"/>
      <c r="P198" s="7"/>
      <c r="Q198" s="30">
        <f>SUMIFS(Table19[Quantity],Table19[Product Name],'Finished Products Inventory Sum'!$O198)</f>
        <v>0</v>
      </c>
      <c r="S198" s="1">
        <f>SUMIFS(Table19[Total Cost],Table19[Product Name],'Finished Products Inventory Sum'!O198)</f>
        <v>0</v>
      </c>
      <c r="T198" s="7"/>
      <c r="U198" s="1">
        <f>SUMIFS(Table19[Quantity Purchased],Table19[Product Name],'Finished Products Inventory Sum'!O198)</f>
        <v>0</v>
      </c>
      <c r="W198" s="1">
        <f>SUMIFS(Table19[Total Purchase
Cost],Table19[Product Name],'Finished Products Inventory Sum'!$O198)</f>
        <v>0</v>
      </c>
      <c r="X198" s="7"/>
      <c r="Y198" s="61">
        <f t="shared" si="158"/>
        <v>0</v>
      </c>
      <c r="AA198" s="61">
        <f t="shared" si="159"/>
        <v>0</v>
      </c>
      <c r="AB198" s="7"/>
      <c r="AC198" s="1">
        <f>SUMIFS(Table7[Quantity of 
Product Sold],Table7[Sale - Product Name],'Finished Products Inventory Sum'!$O198,Table7[Product Type2],'Finished Products Inventory Sum'!$AC$5)</f>
        <v>0</v>
      </c>
      <c r="AE198" s="1">
        <f>SUMIFS(Table7[Total Cost of
Goods Sold],Table7[Sale - Product Name],'Finished Products Inventory Sum'!$O198,Table7[Product Type2],'Finished Products Inventory Sum'!$AC$5)</f>
        <v>0</v>
      </c>
      <c r="AF198" s="7"/>
      <c r="AG198" s="1">
        <f>SUMIFS(Table17[Quantity2],Table17[Product Name],'Finished Products Inventory Sum'!$O198,Table17[Product Type2],'Finished Products Inventory Sum'!$AG$5)</f>
        <v>0</v>
      </c>
      <c r="AH198" t="str">
        <f t="shared" si="160"/>
        <v/>
      </c>
      <c r="AI198" s="1">
        <f>SUMIFS(Table17[Total out of Inventory],Table17[Product Name],'Finished Products Inventory Sum'!$O198,Table17[Product Type2],'Finished Products Inventory Sum'!$AG$5)</f>
        <v>0</v>
      </c>
      <c r="AJ198" s="7"/>
      <c r="AK198" s="1">
        <f>SUMIFS(Table7[Quantity
 Sold],Table7[Sale - Product Name],'Finished Products Inventory Sum'!$O198,Table7[Product Type2],'Finished Products Inventory Sum'!$AK$5)</f>
        <v>0</v>
      </c>
      <c r="AL198" t="str">
        <f t="shared" si="161"/>
        <v/>
      </c>
      <c r="AM198" s="1">
        <f>SUMIFS(Table7[Total 
Paid],Table7[Sale - Product Name],'Finished Products Inventory Sum'!$O198,Table7[Product Type2],'Finished Products Inventory Sum'!$AK$5)</f>
        <v>0</v>
      </c>
    </row>
    <row r="199" spans="5:42" x14ac:dyDescent="0.25">
      <c r="E199" s="4"/>
      <c r="G199" s="49"/>
      <c r="O199" s="79"/>
      <c r="P199" s="7"/>
      <c r="Q199" s="30">
        <f>SUMIFS(Table19[Quantity],Table19[Product Name],'Finished Products Inventory Sum'!$O199)</f>
        <v>0</v>
      </c>
      <c r="S199" s="1">
        <f>SUMIFS(Table19[Total Cost],Table19[Product Name],'Finished Products Inventory Sum'!O199)</f>
        <v>0</v>
      </c>
      <c r="T199" s="7"/>
      <c r="U199" s="1">
        <f>SUMIFS(Table19[Quantity Purchased],Table19[Product Name],'Finished Products Inventory Sum'!O199)</f>
        <v>0</v>
      </c>
      <c r="W199" s="1">
        <f>SUMIFS(Table19[Total Purchase
Cost],Table19[Product Name],'Finished Products Inventory Sum'!$O199)</f>
        <v>0</v>
      </c>
      <c r="X199" s="7"/>
      <c r="Y199" s="61">
        <f t="shared" si="158"/>
        <v>0</v>
      </c>
      <c r="AA199" s="61">
        <f t="shared" si="159"/>
        <v>0</v>
      </c>
      <c r="AB199" s="7"/>
      <c r="AC199" s="1">
        <f>SUMIFS(Table7[Quantity of 
Product Sold],Table7[Sale - Product Name],'Finished Products Inventory Sum'!$O199,Table7[Product Type2],'Finished Products Inventory Sum'!$AC$5)</f>
        <v>0</v>
      </c>
      <c r="AE199" s="1">
        <f>SUMIFS(Table7[Total Cost of
Goods Sold],Table7[Sale - Product Name],'Finished Products Inventory Sum'!$O199,Table7[Product Type2],'Finished Products Inventory Sum'!$AC$5)</f>
        <v>0</v>
      </c>
      <c r="AF199" s="7"/>
      <c r="AG199" s="1">
        <f>SUMIFS(Table17[Quantity2],Table17[Product Name],'Finished Products Inventory Sum'!$O199,Table17[Product Type2],'Finished Products Inventory Sum'!$AG$5)</f>
        <v>0</v>
      </c>
      <c r="AH199" t="str">
        <f t="shared" si="160"/>
        <v/>
      </c>
      <c r="AI199" s="1">
        <f>SUMIFS(Table17[Total out of Inventory],Table17[Product Name],'Finished Products Inventory Sum'!$O199,Table17[Product Type2],'Finished Products Inventory Sum'!$AG$5)</f>
        <v>0</v>
      </c>
      <c r="AJ199" s="7"/>
      <c r="AK199" s="1">
        <f>SUMIFS(Table7[Quantity
 Sold],Table7[Sale - Product Name],'Finished Products Inventory Sum'!$O199,Table7[Product Type2],'Finished Products Inventory Sum'!$AK$5)</f>
        <v>0</v>
      </c>
      <c r="AL199" t="str">
        <f t="shared" si="161"/>
        <v/>
      </c>
      <c r="AM199" s="1">
        <f>SUMIFS(Table7[Total 
Paid],Table7[Sale - Product Name],'Finished Products Inventory Sum'!$O199,Table7[Product Type2],'Finished Products Inventory Sum'!$AK$5)</f>
        <v>0</v>
      </c>
    </row>
    <row r="200" spans="5:42" x14ac:dyDescent="0.25">
      <c r="E200" s="4"/>
      <c r="G200" s="49"/>
      <c r="O200" s="78"/>
      <c r="P200" s="7"/>
      <c r="Q200" s="30">
        <f>SUMIFS(Table19[Quantity],Table19[Product Name],'Finished Products Inventory Sum'!$O200)</f>
        <v>0</v>
      </c>
      <c r="S200" s="1">
        <f>SUMIFS(Table19[Total Cost],Table19[Product Name],'Finished Products Inventory Sum'!O200)</f>
        <v>0</v>
      </c>
      <c r="T200" s="7"/>
      <c r="U200" s="1">
        <f>SUMIFS(Table19[Quantity Purchased],Table19[Product Name],'Finished Products Inventory Sum'!O200)</f>
        <v>0</v>
      </c>
      <c r="W200" s="1">
        <f>SUMIFS(Table19[Total Purchase
Cost],Table19[Product Name],'Finished Products Inventory Sum'!$O200)</f>
        <v>0</v>
      </c>
      <c r="X200" s="7"/>
      <c r="Y200" s="61">
        <f t="shared" si="158"/>
        <v>0</v>
      </c>
      <c r="AA200" s="61">
        <f t="shared" si="159"/>
        <v>0</v>
      </c>
      <c r="AB200" s="7"/>
      <c r="AC200" s="1">
        <f>SUMIFS(Table7[Quantity of 
Product Sold],Table7[Sale - Product Name],'Finished Products Inventory Sum'!$O200,Table7[Product Type2],'Finished Products Inventory Sum'!$AC$5)</f>
        <v>0</v>
      </c>
      <c r="AE200" s="1">
        <f>SUMIFS(Table7[Total Cost of
Goods Sold],Table7[Sale - Product Name],'Finished Products Inventory Sum'!$O200,Table7[Product Type2],'Finished Products Inventory Sum'!$AC$5)</f>
        <v>0</v>
      </c>
      <c r="AF200" s="7"/>
      <c r="AG200" s="1">
        <f>SUMIFS(Table17[Quantity2],Table17[Product Name],'Finished Products Inventory Sum'!$O200,Table17[Product Type2],'Finished Products Inventory Sum'!$AG$5)</f>
        <v>0</v>
      </c>
      <c r="AH200" t="str">
        <f t="shared" si="160"/>
        <v/>
      </c>
      <c r="AI200" s="1">
        <f>SUMIFS(Table17[Total out of Inventory],Table17[Product Name],'Finished Products Inventory Sum'!$O200,Table17[Product Type2],'Finished Products Inventory Sum'!$AG$5)</f>
        <v>0</v>
      </c>
      <c r="AJ200" s="7"/>
      <c r="AK200" s="1">
        <f>SUMIFS(Table7[Quantity
 Sold],Table7[Sale - Product Name],'Finished Products Inventory Sum'!$O200,Table7[Product Type2],'Finished Products Inventory Sum'!$AK$5)</f>
        <v>0</v>
      </c>
      <c r="AL200" t="str">
        <f t="shared" si="161"/>
        <v/>
      </c>
      <c r="AM200" s="1">
        <f>SUMIFS(Table7[Total 
Paid],Table7[Sale - Product Name],'Finished Products Inventory Sum'!$O200,Table7[Product Type2],'Finished Products Inventory Sum'!$AK$5)</f>
        <v>0</v>
      </c>
    </row>
    <row r="201" spans="5:42" x14ac:dyDescent="0.25">
      <c r="E201" s="4"/>
      <c r="O201" s="50"/>
      <c r="P201" s="7"/>
      <c r="Q201" s="30">
        <f>SUMIFS(Table19[Quantity],Table19[Product Name],'Finished Products Inventory Sum'!$O201)</f>
        <v>0</v>
      </c>
      <c r="S201" s="1">
        <f>SUMIFS(Table19[Total Cost],Table19[Product Name],'Finished Products Inventory Sum'!O201)</f>
        <v>0</v>
      </c>
      <c r="T201" s="7"/>
      <c r="U201" s="1">
        <f>SUMIFS(Table19[Quantity Purchased],Table19[Product Name],'Finished Products Inventory Sum'!O201)</f>
        <v>0</v>
      </c>
      <c r="W201" s="1">
        <f>SUMIFS(Table19[Total Purchase
Cost],Table19[Product Name],'Finished Products Inventory Sum'!$O201)</f>
        <v>0</v>
      </c>
      <c r="X201" s="7"/>
      <c r="Y201" s="61">
        <f t="shared" si="158"/>
        <v>0</v>
      </c>
      <c r="AA201" s="61">
        <f t="shared" si="159"/>
        <v>0</v>
      </c>
      <c r="AB201" s="7"/>
      <c r="AC201" s="1">
        <f>SUMIFS(Table7[Quantity of 
Product Sold],Table7[Sale - Product Name],'Finished Products Inventory Sum'!$O201,Table7[Product Type2],'Finished Products Inventory Sum'!$AC$5)</f>
        <v>0</v>
      </c>
      <c r="AE201" s="1">
        <f>SUMIFS(Table7[Total Cost of
Goods Sold],Table7[Sale - Product Name],'Finished Products Inventory Sum'!$O201,Table7[Product Type2],'Finished Products Inventory Sum'!$AC$5)</f>
        <v>0</v>
      </c>
      <c r="AF201" s="7"/>
      <c r="AG201" s="1">
        <f>SUMIFS(Table17[Quantity2],Table17[Product Name],'Finished Products Inventory Sum'!$O201,Table17[Product Type2],'Finished Products Inventory Sum'!$AG$5)</f>
        <v>0</v>
      </c>
      <c r="AH201" t="str">
        <f t="shared" si="160"/>
        <v/>
      </c>
      <c r="AI201" s="1">
        <f>SUMIFS(Table17[Total out of Inventory],Table17[Product Name],'Finished Products Inventory Sum'!$O201,Table17[Product Type2],'Finished Products Inventory Sum'!$AG$5)</f>
        <v>0</v>
      </c>
      <c r="AJ201" s="7"/>
      <c r="AK201" s="1">
        <f>SUMIFS(Table7[Quantity
 Sold],Table7[Sale - Product Name],'Finished Products Inventory Sum'!$O201,Table7[Product Type2],'Finished Products Inventory Sum'!$AK$5)</f>
        <v>0</v>
      </c>
      <c r="AL201" t="str">
        <f t="shared" si="161"/>
        <v/>
      </c>
      <c r="AM201" s="1">
        <f>SUMIFS(Table7[Total 
Paid],Table7[Sale - Product Name],'Finished Products Inventory Sum'!$O201,Table7[Product Type2],'Finished Products Inventory Sum'!$AK$5)</f>
        <v>0</v>
      </c>
    </row>
    <row r="202" spans="5:42" x14ac:dyDescent="0.25">
      <c r="E202" s="4"/>
      <c r="O202" s="50"/>
      <c r="P202" s="7"/>
      <c r="Q202" s="30">
        <f>SUMIFS(Table19[Quantity],Table19[Product Name],'Finished Products Inventory Sum'!$O202)</f>
        <v>0</v>
      </c>
      <c r="S202" s="1">
        <f>SUMIFS(Table19[Total Cost],Table19[Product Name],'Finished Products Inventory Sum'!O202)</f>
        <v>0</v>
      </c>
      <c r="T202" s="7"/>
      <c r="U202" s="1">
        <f>SUMIFS(Table19[Quantity Purchased],Table19[Product Name],'Finished Products Inventory Sum'!O202)</f>
        <v>0</v>
      </c>
      <c r="W202" s="1">
        <f>SUMIFS(Table19[Total Purchase
Cost],Table19[Product Name],'Finished Products Inventory Sum'!$O202)</f>
        <v>0</v>
      </c>
      <c r="X202" s="7"/>
      <c r="Y202" s="61">
        <f t="shared" si="158"/>
        <v>0</v>
      </c>
      <c r="AA202" s="61">
        <f t="shared" si="159"/>
        <v>0</v>
      </c>
      <c r="AB202" s="7"/>
      <c r="AC202" s="1">
        <f>SUMIFS(Table7[Quantity of 
Product Sold],Table7[Sale - Product Name],'Finished Products Inventory Sum'!$O202,Table7[Product Type2],'Finished Products Inventory Sum'!$AC$5)</f>
        <v>0</v>
      </c>
      <c r="AE202" s="1">
        <f>SUMIFS(Table7[Total Cost of
Goods Sold],Table7[Sale - Product Name],'Finished Products Inventory Sum'!$O202,Table7[Product Type2],'Finished Products Inventory Sum'!$AC$5)</f>
        <v>0</v>
      </c>
      <c r="AF202" s="7"/>
      <c r="AG202" s="1">
        <f>SUMIFS(Table17[Quantity2],Table17[Product Name],'Finished Products Inventory Sum'!$O202,Table17[Product Type2],'Finished Products Inventory Sum'!$AG$5)</f>
        <v>0</v>
      </c>
      <c r="AH202" t="str">
        <f t="shared" si="160"/>
        <v/>
      </c>
      <c r="AI202" s="1">
        <f>SUMIFS(Table17[Total out of Inventory],Table17[Product Name],'Finished Products Inventory Sum'!$O202,Table17[Product Type2],'Finished Products Inventory Sum'!$AG$5)</f>
        <v>0</v>
      </c>
      <c r="AJ202" s="7"/>
      <c r="AK202" s="1">
        <f>SUMIFS(Table7[Quantity
 Sold],Table7[Sale - Product Name],'Finished Products Inventory Sum'!$O202,Table7[Product Type2],'Finished Products Inventory Sum'!$AK$5)</f>
        <v>0</v>
      </c>
      <c r="AL202" t="str">
        <f t="shared" si="161"/>
        <v/>
      </c>
      <c r="AM202" s="1">
        <f>SUMIFS(Table7[Total 
Paid],Table7[Sale - Product Name],'Finished Products Inventory Sum'!$O202,Table7[Product Type2],'Finished Products Inventory Sum'!$AK$5)</f>
        <v>0</v>
      </c>
    </row>
    <row r="203" spans="5:42" x14ac:dyDescent="0.25">
      <c r="E203" s="4"/>
      <c r="O203" s="50"/>
      <c r="P203" s="7"/>
      <c r="Q203" s="30">
        <f>SUMIFS(Table19[Quantity],Table19[Product Name],'Finished Products Inventory Sum'!$O203)</f>
        <v>0</v>
      </c>
      <c r="S203" s="1">
        <f>SUMIFS(Table19[Total Cost],Table19[Product Name],'Finished Products Inventory Sum'!O203)</f>
        <v>0</v>
      </c>
      <c r="T203" s="7"/>
      <c r="U203" s="1">
        <f>SUMIFS(Table19[Quantity Purchased],Table19[Product Name],'Finished Products Inventory Sum'!O203)</f>
        <v>0</v>
      </c>
      <c r="W203" s="1">
        <f>SUMIFS(Table19[Total Purchase
Cost],Table19[Product Name],'Finished Products Inventory Sum'!$O203)</f>
        <v>0</v>
      </c>
      <c r="X203" s="7"/>
      <c r="Y203" s="61">
        <f t="shared" si="158"/>
        <v>0</v>
      </c>
      <c r="AA203" s="61">
        <f t="shared" si="159"/>
        <v>0</v>
      </c>
      <c r="AB203" s="7"/>
      <c r="AC203" s="1">
        <f>SUMIFS(Table7[Quantity of 
Product Sold],Table7[Sale - Product Name],'Finished Products Inventory Sum'!$O203,Table7[Product Type2],'Finished Products Inventory Sum'!$AC$5)</f>
        <v>0</v>
      </c>
      <c r="AE203" s="1">
        <f>SUMIFS(Table7[Total Cost of
Goods Sold],Table7[Sale - Product Name],'Finished Products Inventory Sum'!$O203,Table7[Product Type2],'Finished Products Inventory Sum'!$AC$5)</f>
        <v>0</v>
      </c>
      <c r="AF203" s="7"/>
      <c r="AG203" s="1">
        <f>SUMIFS(Table17[Quantity2],Table17[Product Name],'Finished Products Inventory Sum'!$O203,Table17[Product Type2],'Finished Products Inventory Sum'!$AG$5)</f>
        <v>0</v>
      </c>
      <c r="AH203" t="str">
        <f t="shared" si="160"/>
        <v/>
      </c>
      <c r="AI203" s="1">
        <f>SUMIFS(Table17[Total out of Inventory],Table17[Product Name],'Finished Products Inventory Sum'!$O203,Table17[Product Type2],'Finished Products Inventory Sum'!$AG$5)</f>
        <v>0</v>
      </c>
      <c r="AJ203" s="7"/>
      <c r="AK203" s="1">
        <f>SUMIFS(Table7[Quantity
 Sold],Table7[Sale - Product Name],'Finished Products Inventory Sum'!$O203,Table7[Product Type2],'Finished Products Inventory Sum'!$AK$5)</f>
        <v>0</v>
      </c>
      <c r="AL203" t="str">
        <f t="shared" si="161"/>
        <v/>
      </c>
      <c r="AM203" s="1">
        <f>SUMIFS(Table7[Total 
Paid],Table7[Sale - Product Name],'Finished Products Inventory Sum'!$O203,Table7[Product Type2],'Finished Products Inventory Sum'!$AK$5)</f>
        <v>0</v>
      </c>
    </row>
    <row r="204" spans="5:42" x14ac:dyDescent="0.25">
      <c r="E204" s="4"/>
      <c r="O204" s="50"/>
      <c r="P204" s="7"/>
      <c r="Q204" s="30">
        <f>SUMIFS(Table19[Quantity],Table19[Product Name],'Finished Products Inventory Sum'!$O204)</f>
        <v>0</v>
      </c>
      <c r="S204" s="1">
        <f>SUMIFS(Table19[Total Cost],Table19[Product Name],'Finished Products Inventory Sum'!O204)</f>
        <v>0</v>
      </c>
      <c r="T204" s="7"/>
      <c r="U204" s="1">
        <f>SUMIFS(Table19[Quantity Purchased],Table19[Product Name],'Finished Products Inventory Sum'!O204)</f>
        <v>0</v>
      </c>
      <c r="W204" s="1">
        <f>SUMIFS(Table19[Total Purchase
Cost],Table19[Product Name],'Finished Products Inventory Sum'!$O204)</f>
        <v>0</v>
      </c>
      <c r="X204" s="7"/>
      <c r="Y204" s="61">
        <f t="shared" si="158"/>
        <v>0</v>
      </c>
      <c r="AA204" s="61">
        <f t="shared" si="159"/>
        <v>0</v>
      </c>
      <c r="AB204" s="7"/>
      <c r="AC204" s="1">
        <f>SUMIFS(Table7[Quantity of 
Product Sold],Table7[Sale - Product Name],'Finished Products Inventory Sum'!$O204,Table7[Product Type2],'Finished Products Inventory Sum'!$AC$5)</f>
        <v>0</v>
      </c>
      <c r="AE204" s="1">
        <f>SUMIFS(Table7[Total Cost of
Goods Sold],Table7[Sale - Product Name],'Finished Products Inventory Sum'!$O204,Table7[Product Type2],'Finished Products Inventory Sum'!$AC$5)</f>
        <v>0</v>
      </c>
      <c r="AF204" s="7"/>
      <c r="AG204" s="1">
        <f>SUMIFS(Table17[Quantity2],Table17[Product Name],'Finished Products Inventory Sum'!$O204,Table17[Product Type2],'Finished Products Inventory Sum'!$AG$5)</f>
        <v>0</v>
      </c>
      <c r="AH204" t="str">
        <f t="shared" si="160"/>
        <v/>
      </c>
      <c r="AI204" s="1">
        <f>SUMIFS(Table17[Total out of Inventory],Table17[Product Name],'Finished Products Inventory Sum'!$O204,Table17[Product Type2],'Finished Products Inventory Sum'!$AG$5)</f>
        <v>0</v>
      </c>
      <c r="AJ204" s="7"/>
      <c r="AK204" s="1">
        <f>SUMIFS(Table7[Quantity
 Sold],Table7[Sale - Product Name],'Finished Products Inventory Sum'!$O204,Table7[Product Type2],'Finished Products Inventory Sum'!$AK$5)</f>
        <v>0</v>
      </c>
      <c r="AL204" t="str">
        <f t="shared" si="161"/>
        <v/>
      </c>
      <c r="AM204" s="1">
        <f>SUMIFS(Table7[Total 
Paid],Table7[Sale - Product Name],'Finished Products Inventory Sum'!$O204,Table7[Product Type2],'Finished Products Inventory Sum'!$AK$5)</f>
        <v>0</v>
      </c>
    </row>
    <row r="205" spans="5:42" x14ac:dyDescent="0.25">
      <c r="E205" s="4"/>
      <c r="O205" s="50"/>
      <c r="P205" s="7"/>
      <c r="Q205" s="30">
        <f>SUMIFS(Table19[Quantity],Table19[Product Name],'Finished Products Inventory Sum'!$O205)</f>
        <v>0</v>
      </c>
      <c r="S205" s="1">
        <f>SUMIFS(Table19[Total Cost],Table19[Product Name],'Finished Products Inventory Sum'!O205)</f>
        <v>0</v>
      </c>
      <c r="T205" s="7"/>
      <c r="U205" s="1">
        <f>SUMIFS(Table19[Quantity Purchased],Table19[Product Name],'Finished Products Inventory Sum'!O205)</f>
        <v>0</v>
      </c>
      <c r="W205" s="1">
        <f>SUMIFS(Table19[Total Purchase
Cost],Table19[Product Name],'Finished Products Inventory Sum'!$O205)</f>
        <v>0</v>
      </c>
      <c r="X205" s="7"/>
      <c r="Y205" s="61">
        <f t="shared" ref="Y205" si="174">SUM(Q205,U205,-AC205,AG205)</f>
        <v>0</v>
      </c>
      <c r="AA205" s="61">
        <f t="shared" ref="AA205" si="175">SUM(S205,W205,-AE205,AI205)</f>
        <v>0</v>
      </c>
      <c r="AB205" s="7"/>
      <c r="AC205" s="1">
        <f>SUMIFS(Table7[Quantity of 
Product Sold],Table7[Sale - Product Name],'Finished Products Inventory Sum'!$O205,Table7[Product Type2],'Finished Products Inventory Sum'!$AC$5)</f>
        <v>0</v>
      </c>
      <c r="AE205" s="1">
        <f>SUMIFS(Table7[Total Cost of
Goods Sold],Table7[Sale - Product Name],'Finished Products Inventory Sum'!$O205,Table7[Product Type2],'Finished Products Inventory Sum'!$AC$5)</f>
        <v>0</v>
      </c>
      <c r="AF205" s="7"/>
      <c r="AG205" s="1">
        <f>SUMIFS(Table17[Quantity2],Table17[Product Name],'Finished Products Inventory Sum'!$O205,Table17[Product Type2],'Finished Products Inventory Sum'!$AG$5)</f>
        <v>0</v>
      </c>
      <c r="AH205" t="str">
        <f t="shared" ref="AH205" si="176">IF(AG205,AI205/AG205,"")</f>
        <v/>
      </c>
      <c r="AI205" s="1">
        <f>SUMIFS(Table17[Total out of Inventory],Table17[Product Name],'Finished Products Inventory Sum'!$O205,Table17[Product Type2],'Finished Products Inventory Sum'!$AG$5)</f>
        <v>0</v>
      </c>
      <c r="AJ205" s="7"/>
      <c r="AK205" s="1">
        <f>SUMIFS(Table7[Quantity
 Sold],Table7[Sale - Product Name],'Finished Products Inventory Sum'!$O205,Table7[Product Type2],'Finished Products Inventory Sum'!$AK$5)</f>
        <v>0</v>
      </c>
      <c r="AL205" t="str">
        <f t="shared" ref="AL205" si="177">IF(AK205,AM205/AK205,"")</f>
        <v/>
      </c>
      <c r="AM205" s="1">
        <f>SUMIFS(Table7[Total 
Paid],Table7[Sale - Product Name],'Finished Products Inventory Sum'!$O205,Table7[Product Type2],'Finished Products Inventory Sum'!$AK$5)</f>
        <v>0</v>
      </c>
    </row>
    <row r="206" spans="5:42" x14ac:dyDescent="0.25">
      <c r="E206" s="4"/>
      <c r="O206" s="50"/>
      <c r="P206" s="7"/>
      <c r="Q206" s="30">
        <f>SUMIFS(Table19[Quantity],Table19[Product Name],'Finished Products Inventory Sum'!$O206)</f>
        <v>0</v>
      </c>
      <c r="S206" s="1">
        <f>SUMIFS(Table19[Total Cost],Table19[Product Name],'Finished Products Inventory Sum'!O206)</f>
        <v>0</v>
      </c>
      <c r="T206" s="7"/>
      <c r="U206" s="1">
        <f>SUMIFS(Table19[Quantity Purchased],Table19[Product Name],'Finished Products Inventory Sum'!O206)</f>
        <v>0</v>
      </c>
      <c r="W206" s="1">
        <f>SUMIFS(Table19[Total Purchase
Cost],Table19[Product Name],'Finished Products Inventory Sum'!$O206)</f>
        <v>0</v>
      </c>
      <c r="X206" s="7"/>
      <c r="Y206" s="61">
        <f t="shared" si="158"/>
        <v>0</v>
      </c>
      <c r="AA206" s="61">
        <f t="shared" si="159"/>
        <v>0</v>
      </c>
      <c r="AB206" s="7"/>
      <c r="AC206" s="1">
        <f>SUMIFS(Table7[Quantity of 
Product Sold],Table7[Sale - Product Name],'Finished Products Inventory Sum'!$O206,Table7[Product Type2],'Finished Products Inventory Sum'!$AC$5)</f>
        <v>0</v>
      </c>
      <c r="AE206" s="1">
        <f>SUMIFS(Table7[Total Cost of
Goods Sold],Table7[Sale - Product Name],'Finished Products Inventory Sum'!$O206,Table7[Product Type2],'Finished Products Inventory Sum'!$AC$5)</f>
        <v>0</v>
      </c>
      <c r="AF206" s="7"/>
      <c r="AG206" s="1">
        <f>SUMIFS(Table17[Quantity2],Table17[Product Name],'Finished Products Inventory Sum'!$O206,Table17[Product Type2],'Finished Products Inventory Sum'!$AG$5)</f>
        <v>0</v>
      </c>
      <c r="AH206" t="str">
        <f t="shared" si="160"/>
        <v/>
      </c>
      <c r="AI206" s="1">
        <f>SUMIFS(Table17[Total out of Inventory],Table17[Product Name],'Finished Products Inventory Sum'!$O206,Table17[Product Type2],'Finished Products Inventory Sum'!$AG$5)</f>
        <v>0</v>
      </c>
      <c r="AJ206" s="7"/>
      <c r="AK206" s="1">
        <f>SUMIFS(Table7[Quantity
 Sold],Table7[Sale - Product Name],'Finished Products Inventory Sum'!$O206,Table7[Product Type2],'Finished Products Inventory Sum'!$AK$5)</f>
        <v>0</v>
      </c>
      <c r="AL206" t="str">
        <f t="shared" si="161"/>
        <v/>
      </c>
      <c r="AM206" s="1">
        <f>SUMIFS(Table7[Total 
Paid],Table7[Sale - Product Name],'Finished Products Inventory Sum'!$O206,Table7[Product Type2],'Finished Products Inventory Sum'!$AK$5)</f>
        <v>0</v>
      </c>
    </row>
    <row r="207" spans="5:42" x14ac:dyDescent="0.25">
      <c r="E207" s="4"/>
      <c r="O207" s="50"/>
      <c r="P207" s="7"/>
      <c r="Q207" s="30">
        <f>SUMIFS(Table19[Quantity],Table19[Product Name],'Finished Products Inventory Sum'!$O207)</f>
        <v>0</v>
      </c>
      <c r="S207" s="1">
        <f>SUMIFS(Table19[Total Cost],Table19[Product Name],'Finished Products Inventory Sum'!O207)</f>
        <v>0</v>
      </c>
      <c r="T207" s="7"/>
      <c r="U207" s="1">
        <f>SUMIFS(Table19[Quantity Purchased],Table19[Product Name],'Finished Products Inventory Sum'!O207)</f>
        <v>0</v>
      </c>
      <c r="W207" s="1">
        <f>SUMIFS(Table19[Total Purchase
Cost],Table19[Product Name],'Finished Products Inventory Sum'!$O207)</f>
        <v>0</v>
      </c>
      <c r="X207" s="7"/>
      <c r="Y207" s="61">
        <f t="shared" si="158"/>
        <v>0</v>
      </c>
      <c r="AA207" s="61">
        <f t="shared" si="159"/>
        <v>0</v>
      </c>
      <c r="AB207" s="7"/>
      <c r="AC207" s="1">
        <f>SUMIFS(Table7[Quantity of 
Product Sold],Table7[Sale - Product Name],'Finished Products Inventory Sum'!$O207,Table7[Product Type2],'Finished Products Inventory Sum'!$AC$5)</f>
        <v>0</v>
      </c>
      <c r="AE207" s="1">
        <f>SUMIFS(Table7[Total Cost of
Goods Sold],Table7[Sale - Product Name],'Finished Products Inventory Sum'!$O207,Table7[Product Type2],'Finished Products Inventory Sum'!$AC$5)</f>
        <v>0</v>
      </c>
      <c r="AF207" s="7"/>
      <c r="AG207" s="1">
        <f>SUMIFS(Table17[Quantity2],Table17[Product Name],'Finished Products Inventory Sum'!$O207,Table17[Product Type2],'Finished Products Inventory Sum'!$AG$5)</f>
        <v>0</v>
      </c>
      <c r="AH207" t="str">
        <f t="shared" si="160"/>
        <v/>
      </c>
      <c r="AI207" s="1">
        <f>SUMIFS(Table17[Total out of Inventory],Table17[Product Name],'Finished Products Inventory Sum'!$O207,Table17[Product Type2],'Finished Products Inventory Sum'!$AG$5)</f>
        <v>0</v>
      </c>
      <c r="AJ207" s="7"/>
      <c r="AK207" s="1">
        <f>SUMIFS(Table7[Quantity
 Sold],Table7[Sale - Product Name],'Finished Products Inventory Sum'!$O207,Table7[Product Type2],'Finished Products Inventory Sum'!$AK$5)</f>
        <v>0</v>
      </c>
      <c r="AL207" t="str">
        <f t="shared" si="161"/>
        <v/>
      </c>
      <c r="AM207" s="1">
        <f>SUMIFS(Table7[Total 
Paid],Table7[Sale - Product Name],'Finished Products Inventory Sum'!$O207,Table7[Product Type2],'Finished Products Inventory Sum'!$AK$5)</f>
        <v>0</v>
      </c>
    </row>
    <row r="208" spans="5:42" x14ac:dyDescent="0.25">
      <c r="E208" s="57"/>
      <c r="F208" s="109"/>
      <c r="O208" s="50"/>
      <c r="P208" s="7"/>
      <c r="Q208" s="30">
        <f>SUMIFS(Table19[Quantity],Table19[Product Name],'Finished Products Inventory Sum'!$O208)</f>
        <v>0</v>
      </c>
      <c r="S208" s="1">
        <f>SUMIFS(Table19[Total Cost],Table19[Product Name],'Finished Products Inventory Sum'!O208)</f>
        <v>0</v>
      </c>
      <c r="T208" s="7"/>
      <c r="U208" s="1">
        <f>SUMIFS(Table19[Quantity Purchased],Table19[Product Name],'Finished Products Inventory Sum'!O208)</f>
        <v>0</v>
      </c>
      <c r="W208" s="1">
        <f>SUMIFS(Table19[Total Purchase
Cost],Table19[Product Name],'Finished Products Inventory Sum'!$O208)</f>
        <v>0</v>
      </c>
      <c r="X208" s="7"/>
      <c r="Y208" s="61">
        <f t="shared" ref="Y208:Y215" si="178">SUM(Q208,U208,-AC208,AG208)</f>
        <v>0</v>
      </c>
      <c r="AA208" s="61">
        <f t="shared" ref="AA208:AA215" si="179">SUM(S208,W208,-AE208,AI208)</f>
        <v>0</v>
      </c>
      <c r="AB208" s="7"/>
      <c r="AC208" s="1">
        <f>SUMIFS(Table7[Quantity of 
Product Sold],Table7[Sale - Product Name],'Finished Products Inventory Sum'!$O208,Table7[Product Type2],'Finished Products Inventory Sum'!$AC$5)</f>
        <v>0</v>
      </c>
      <c r="AE208" s="1">
        <f>SUMIFS(Table7[Total Cost of
Goods Sold],Table7[Sale - Product Name],'Finished Products Inventory Sum'!$O208,Table7[Product Type2],'Finished Products Inventory Sum'!$AC$5)</f>
        <v>0</v>
      </c>
      <c r="AF208" s="7"/>
      <c r="AG208" s="1">
        <f>SUMIFS(Table17[Quantity2],Table17[Product Name],'Finished Products Inventory Sum'!$O208,Table17[Product Type2],'Finished Products Inventory Sum'!$AG$5)</f>
        <v>0</v>
      </c>
      <c r="AH208" t="str">
        <f t="shared" ref="AH208:AH215" si="180">IF(AG208,AI208/AG208,"")</f>
        <v/>
      </c>
      <c r="AI208" s="1">
        <f>SUMIFS(Table17[Total out of Inventory],Table17[Product Name],'Finished Products Inventory Sum'!$O208,Table17[Product Type2],'Finished Products Inventory Sum'!$AG$5)</f>
        <v>0</v>
      </c>
      <c r="AJ208" s="7"/>
      <c r="AK208" s="1">
        <f>SUMIFS(Table7[Quantity
 Sold],Table7[Sale - Product Name],'Finished Products Inventory Sum'!$O208,Table7[Product Type2],'Finished Products Inventory Sum'!$AK$5)</f>
        <v>0</v>
      </c>
      <c r="AL208" t="str">
        <f t="shared" ref="AL208:AL215" si="181">IF(AK208,AM208/AK208,"")</f>
        <v/>
      </c>
      <c r="AM208" s="1">
        <f>SUMIFS(Table7[Total 
Paid],Table7[Sale - Product Name],'Finished Products Inventory Sum'!$O208,Table7[Product Type2],'Finished Products Inventory Sum'!$AK$5)</f>
        <v>0</v>
      </c>
      <c r="AP208" t="s">
        <v>318</v>
      </c>
    </row>
    <row r="209" spans="1:46" x14ac:dyDescent="0.25">
      <c r="E209" s="57"/>
      <c r="F209" s="109"/>
      <c r="O209" s="50"/>
      <c r="P209" s="7"/>
      <c r="Q209" s="30">
        <f>SUMIFS(Table19[Quantity],Table19[Product Name],'Finished Products Inventory Sum'!$O209)</f>
        <v>0</v>
      </c>
      <c r="S209" s="1">
        <f>SUMIFS(Table19[Total Cost],Table19[Product Name],'Finished Products Inventory Sum'!O209)</f>
        <v>0</v>
      </c>
      <c r="T209" s="7"/>
      <c r="U209" s="1">
        <f>SUMIFS(Table19[Quantity Purchased],Table19[Product Name],'Finished Products Inventory Sum'!O209)</f>
        <v>0</v>
      </c>
      <c r="W209" s="1">
        <f>SUMIFS(Table19[Total Purchase
Cost],Table19[Product Name],'Finished Products Inventory Sum'!$O209)</f>
        <v>0</v>
      </c>
      <c r="X209" s="7"/>
      <c r="Y209" s="61">
        <f t="shared" ref="Y209" si="182">SUM(Q209,U209,-AC209,AG209)</f>
        <v>0</v>
      </c>
      <c r="AA209" s="61">
        <f t="shared" ref="AA209" si="183">SUM(S209,W209,-AE209,AI209)</f>
        <v>0</v>
      </c>
      <c r="AB209" s="7"/>
      <c r="AC209" s="1">
        <f>SUMIFS(Table7[Quantity of 
Product Sold],Table7[Sale - Product Name],'Finished Products Inventory Sum'!$O209,Table7[Product Type2],'Finished Products Inventory Sum'!$AC$5)</f>
        <v>0</v>
      </c>
      <c r="AE209" s="1">
        <f>SUMIFS(Table7[Total Cost of
Goods Sold],Table7[Sale - Product Name],'Finished Products Inventory Sum'!$O209,Table7[Product Type2],'Finished Products Inventory Sum'!$AC$5)</f>
        <v>0</v>
      </c>
      <c r="AF209" s="7"/>
      <c r="AG209" s="1">
        <f>SUMIFS(Table17[Quantity2],Table17[Product Name],'Finished Products Inventory Sum'!$O209,Table17[Product Type2],'Finished Products Inventory Sum'!$AG$5)</f>
        <v>0</v>
      </c>
      <c r="AH209" t="str">
        <f t="shared" ref="AH209" si="184">IF(AG209,AI209/AG209,"")</f>
        <v/>
      </c>
      <c r="AI209" s="1">
        <f>SUMIFS(Table17[Total out of Inventory],Table17[Product Name],'Finished Products Inventory Sum'!$O209,Table17[Product Type2],'Finished Products Inventory Sum'!$AG$5)</f>
        <v>0</v>
      </c>
      <c r="AJ209" s="7"/>
      <c r="AK209" s="1">
        <f>SUMIFS(Table7[Quantity
 Sold],Table7[Sale - Product Name],'Finished Products Inventory Sum'!$O209,Table7[Product Type2],'Finished Products Inventory Sum'!$AK$5)</f>
        <v>0</v>
      </c>
      <c r="AL209" t="str">
        <f t="shared" ref="AL209" si="185">IF(AK209,AM209/AK209,"")</f>
        <v/>
      </c>
      <c r="AM209" s="1">
        <f>SUMIFS(Table7[Total 
Paid],Table7[Sale - Product Name],'Finished Products Inventory Sum'!$O209,Table7[Product Type2],'Finished Products Inventory Sum'!$AK$5)</f>
        <v>0</v>
      </c>
      <c r="AP209" t="s">
        <v>318</v>
      </c>
    </row>
    <row r="210" spans="1:46" x14ac:dyDescent="0.25">
      <c r="A210" s="92"/>
      <c r="E210" s="57"/>
      <c r="F210" s="109"/>
      <c r="O210" s="50"/>
      <c r="P210" s="7"/>
      <c r="Q210" s="30">
        <f>SUMIFS(Table19[Quantity],Table19[Product Name],'Finished Products Inventory Sum'!$O210)</f>
        <v>0</v>
      </c>
      <c r="S210" s="1">
        <f>SUMIFS(Table19[Total Cost],Table19[Product Name],'Finished Products Inventory Sum'!O210)</f>
        <v>0</v>
      </c>
      <c r="T210" s="7"/>
      <c r="U210" s="1">
        <f>SUMIFS(Table19[Quantity Purchased],Table19[Product Name],'Finished Products Inventory Sum'!O210)</f>
        <v>0</v>
      </c>
      <c r="W210" s="1">
        <f>SUMIFS(Table19[Total Purchase
Cost],Table19[Product Name],'Finished Products Inventory Sum'!$O210)</f>
        <v>0</v>
      </c>
      <c r="X210" s="7"/>
      <c r="Y210" s="61">
        <f t="shared" ref="Y210" si="186">SUM(Q210,U210,-AC210,AG210)</f>
        <v>0</v>
      </c>
      <c r="AA210" s="61">
        <f t="shared" ref="AA210" si="187">SUM(S210,W210,-AE210,AI210)</f>
        <v>0</v>
      </c>
      <c r="AB210" s="7"/>
      <c r="AC210" s="1">
        <f>SUMIFS(Table7[Quantity of 
Product Sold],Table7[Sale - Product Name],'Finished Products Inventory Sum'!$O210,Table7[Product Type2],'Finished Products Inventory Sum'!$AC$5)</f>
        <v>0</v>
      </c>
      <c r="AE210" s="1">
        <f>SUMIFS(Table7[Total Cost of
Goods Sold],Table7[Sale - Product Name],'Finished Products Inventory Sum'!$O210,Table7[Product Type2],'Finished Products Inventory Sum'!$AC$5)</f>
        <v>0</v>
      </c>
      <c r="AF210" s="7"/>
      <c r="AG210" s="1">
        <f>SUMIFS(Table17[Quantity2],Table17[Product Name],'Finished Products Inventory Sum'!$O210,Table17[Product Type2],'Finished Products Inventory Sum'!$AG$5)</f>
        <v>0</v>
      </c>
      <c r="AH210" t="str">
        <f t="shared" ref="AH210" si="188">IF(AG210,AI210/AG210,"")</f>
        <v/>
      </c>
      <c r="AI210" s="1">
        <f>SUMIFS(Table17[Total out of Inventory],Table17[Product Name],'Finished Products Inventory Sum'!$O210,Table17[Product Type2],'Finished Products Inventory Sum'!$AG$5)</f>
        <v>0</v>
      </c>
      <c r="AJ210" s="7"/>
      <c r="AK210" s="1">
        <f>SUMIFS(Table7[Quantity
 Sold],Table7[Sale - Product Name],'Finished Products Inventory Sum'!$O210,Table7[Product Type2],'Finished Products Inventory Sum'!$AK$5)</f>
        <v>0</v>
      </c>
      <c r="AL210" t="str">
        <f t="shared" ref="AL210" si="189">IF(AK210,AM210/AK210,"")</f>
        <v/>
      </c>
      <c r="AM210" s="1">
        <f>SUMIFS(Table7[Total 
Paid],Table7[Sale - Product Name],'Finished Products Inventory Sum'!$O210,Table7[Product Type2],'Finished Products Inventory Sum'!$AK$5)</f>
        <v>0</v>
      </c>
      <c r="AP210" t="s">
        <v>318</v>
      </c>
    </row>
    <row r="211" spans="1:46" x14ac:dyDescent="0.25">
      <c r="E211" s="57"/>
      <c r="F211" s="109"/>
      <c r="O211" s="50"/>
      <c r="P211" s="7"/>
      <c r="Q211" s="30">
        <f>SUMIFS(Table19[Quantity],Table19[Product Name],'Finished Products Inventory Sum'!$O211)</f>
        <v>0</v>
      </c>
      <c r="S211" s="1">
        <f>SUMIFS(Table19[Total Cost],Table19[Product Name],'Finished Products Inventory Sum'!O211)</f>
        <v>0</v>
      </c>
      <c r="T211" s="7"/>
      <c r="U211" s="1">
        <f>SUMIFS(Table19[Quantity Purchased],Table19[Product Name],'Finished Products Inventory Sum'!O211)</f>
        <v>0</v>
      </c>
      <c r="W211" s="1">
        <f>SUMIFS(Table19[Total Purchase
Cost],Table19[Product Name],'Finished Products Inventory Sum'!$O211)</f>
        <v>0</v>
      </c>
      <c r="X211" s="7"/>
      <c r="Y211" s="61">
        <f t="shared" si="178"/>
        <v>0</v>
      </c>
      <c r="AA211" s="61">
        <f t="shared" si="179"/>
        <v>0</v>
      </c>
      <c r="AB211" s="7"/>
      <c r="AC211" s="1">
        <f>SUMIFS(Table7[Quantity of 
Product Sold],Table7[Sale - Product Name],'Finished Products Inventory Sum'!$O211,Table7[Product Type2],'Finished Products Inventory Sum'!$AC$5)</f>
        <v>0</v>
      </c>
      <c r="AE211" s="1">
        <f>SUMIFS(Table7[Total Cost of
Goods Sold],Table7[Sale - Product Name],'Finished Products Inventory Sum'!$O211,Table7[Product Type2],'Finished Products Inventory Sum'!$AC$5)</f>
        <v>0</v>
      </c>
      <c r="AF211" s="7"/>
      <c r="AG211" s="1">
        <f>SUMIFS(Table17[Quantity2],Table17[Product Name],'Finished Products Inventory Sum'!$O211,Table17[Product Type2],'Finished Products Inventory Sum'!$AG$5)</f>
        <v>0</v>
      </c>
      <c r="AH211" t="str">
        <f t="shared" si="180"/>
        <v/>
      </c>
      <c r="AI211" s="1">
        <f>SUMIFS(Table17[Total out of Inventory],Table17[Product Name],'Finished Products Inventory Sum'!$O211,Table17[Product Type2],'Finished Products Inventory Sum'!$AG$5)</f>
        <v>0</v>
      </c>
      <c r="AJ211" s="7"/>
      <c r="AK211" s="1">
        <f>SUMIFS(Table7[Quantity
 Sold],Table7[Sale - Product Name],'Finished Products Inventory Sum'!$O211,Table7[Product Type2],'Finished Products Inventory Sum'!$AK$5)</f>
        <v>0</v>
      </c>
      <c r="AL211" t="str">
        <f t="shared" si="181"/>
        <v/>
      </c>
      <c r="AM211" s="1">
        <f>SUMIFS(Table7[Total 
Paid],Table7[Sale - Product Name],'Finished Products Inventory Sum'!$O211,Table7[Product Type2],'Finished Products Inventory Sum'!$AK$5)</f>
        <v>0</v>
      </c>
      <c r="AP211" t="s">
        <v>318</v>
      </c>
    </row>
    <row r="212" spans="1:46" s="53" customFormat="1" x14ac:dyDescent="0.25">
      <c r="E212" s="68"/>
      <c r="P212" s="65"/>
      <c r="Q212" s="66">
        <f>SUMIFS(Table19[Quantity],Table19[Product Name],'Finished Products Inventory Sum'!$O212)</f>
        <v>0</v>
      </c>
      <c r="S212" s="67">
        <f>SUMIFS(Table19[Total Cost],Table19[Product Name],'Finished Products Inventory Sum'!O212)</f>
        <v>0</v>
      </c>
      <c r="T212" s="65"/>
      <c r="U212" s="67">
        <f>SUMIFS(Table19[Quantity Purchased],Table19[Product Name],'Finished Products Inventory Sum'!O212)</f>
        <v>0</v>
      </c>
      <c r="W212" s="67">
        <f>SUMIFS(Table19[Total Purchase
Cost],Table19[Product Name],'Finished Products Inventory Sum'!$O212)</f>
        <v>0</v>
      </c>
      <c r="X212" s="65"/>
      <c r="Y212" s="95">
        <f t="shared" ref="Y212" si="190">SUM(Q212,U212,-AC212,AG212)</f>
        <v>0</v>
      </c>
      <c r="AA212" s="95">
        <f t="shared" ref="AA212" si="191">SUM(S212,W212,-AE212,AI212)</f>
        <v>0</v>
      </c>
      <c r="AB212" s="65"/>
      <c r="AC212" s="67">
        <f>SUMIFS(Table7[Quantity of 
Product Sold],Table7[Sale - Product Name],'Finished Products Inventory Sum'!$O212,Table7[Product Type2],'Finished Products Inventory Sum'!$AC$5)</f>
        <v>0</v>
      </c>
      <c r="AE212" s="67">
        <f>SUMIFS(Table7[Total Cost of
Goods Sold],Table7[Sale - Product Name],'Finished Products Inventory Sum'!$O212,Table7[Product Type2],'Finished Products Inventory Sum'!$AC$5)</f>
        <v>0</v>
      </c>
      <c r="AF212" s="65"/>
      <c r="AG212" s="67">
        <f>SUMIFS(Table17[Quantity2],Table17[Product Name],'Finished Products Inventory Sum'!$O212,Table17[Product Type2],'Finished Products Inventory Sum'!$AG$5)</f>
        <v>0</v>
      </c>
      <c r="AH212" s="53" t="str">
        <f t="shared" ref="AH212" si="192">IF(AG212,AI212/AG212,"")</f>
        <v/>
      </c>
      <c r="AI212" s="67">
        <f>SUMIFS(Table17[Total out of Inventory],Table17[Product Name],'Finished Products Inventory Sum'!$O212,Table17[Product Type2],'Finished Products Inventory Sum'!$AG$5)</f>
        <v>0</v>
      </c>
      <c r="AJ212" s="65"/>
      <c r="AK212" s="67">
        <f>SUMIFS(Table7[Quantity
 Sold],Table7[Sale - Product Name],'Finished Products Inventory Sum'!$O212,Table7[Product Type2],'Finished Products Inventory Sum'!$AK$5)</f>
        <v>0</v>
      </c>
      <c r="AL212" s="53" t="str">
        <f t="shared" ref="AL212" si="193">IF(AK212,AM212/AK212,"")</f>
        <v/>
      </c>
      <c r="AM212" s="67">
        <f>SUMIFS(Table7[Total 
Paid],Table7[Sale - Product Name],'Finished Products Inventory Sum'!$O212,Table7[Product Type2],'Finished Products Inventory Sum'!$AK$5)</f>
        <v>0</v>
      </c>
      <c r="AP212" s="53" t="s">
        <v>318</v>
      </c>
    </row>
    <row r="213" spans="1:46" s="53" customFormat="1" x14ac:dyDescent="0.25">
      <c r="E213" s="68"/>
      <c r="P213" s="65"/>
      <c r="Q213" s="66">
        <f>SUMIFS(Table19[Quantity],Table19[Product Name],'Finished Products Inventory Sum'!$O213)</f>
        <v>0</v>
      </c>
      <c r="S213" s="67">
        <f>SUMIFS(Table19[Total Cost],Table19[Product Name],'Finished Products Inventory Sum'!O213)</f>
        <v>0</v>
      </c>
      <c r="T213" s="65"/>
      <c r="U213" s="67">
        <f>SUMIFS(Table19[Quantity Purchased],Table19[Product Name],'Finished Products Inventory Sum'!O213)</f>
        <v>0</v>
      </c>
      <c r="W213" s="67">
        <f>SUMIFS(Table19[Total Purchase
Cost],Table19[Product Name],'Finished Products Inventory Sum'!$O213)</f>
        <v>0</v>
      </c>
      <c r="X213" s="65"/>
      <c r="Y213" s="95">
        <f t="shared" ref="Y213" si="194">SUM(Q213,U213,-AC213,AG213)</f>
        <v>0</v>
      </c>
      <c r="AA213" s="95">
        <f t="shared" ref="AA213" si="195">SUM(S213,W213,-AE213,AI213)</f>
        <v>0</v>
      </c>
      <c r="AB213" s="65"/>
      <c r="AC213" s="67">
        <f>SUMIFS(Table7[Quantity of 
Product Sold],Table7[Sale - Product Name],'Finished Products Inventory Sum'!$O213,Table7[Product Type2],'Finished Products Inventory Sum'!$AC$5)</f>
        <v>0</v>
      </c>
      <c r="AE213" s="67">
        <f>SUMIFS(Table7[Total Cost of
Goods Sold],Table7[Sale - Product Name],'Finished Products Inventory Sum'!$O213,Table7[Product Type2],'Finished Products Inventory Sum'!$AC$5)</f>
        <v>0</v>
      </c>
      <c r="AF213" s="65"/>
      <c r="AG213" s="67">
        <f>SUMIFS(Table17[Quantity2],Table17[Product Name],'Finished Products Inventory Sum'!$O213,Table17[Product Type2],'Finished Products Inventory Sum'!$AG$5)</f>
        <v>0</v>
      </c>
      <c r="AH213" s="53" t="str">
        <f t="shared" ref="AH213" si="196">IF(AG213,AI213/AG213,"")</f>
        <v/>
      </c>
      <c r="AI213" s="67">
        <f>SUMIFS(Table17[Total out of Inventory],Table17[Product Name],'Finished Products Inventory Sum'!$O213,Table17[Product Type2],'Finished Products Inventory Sum'!$AG$5)</f>
        <v>0</v>
      </c>
      <c r="AJ213" s="65"/>
      <c r="AK213" s="67">
        <f>SUMIFS(Table7[Quantity
 Sold],Table7[Sale - Product Name],'Finished Products Inventory Sum'!$O213,Table7[Product Type2],'Finished Products Inventory Sum'!$AK$5)</f>
        <v>0</v>
      </c>
      <c r="AL213" s="53" t="str">
        <f t="shared" ref="AL213" si="197">IF(AK213,AM213/AK213,"")</f>
        <v/>
      </c>
      <c r="AM213" s="67">
        <f>SUMIFS(Table7[Total 
Paid],Table7[Sale - Product Name],'Finished Products Inventory Sum'!$O213,Table7[Product Type2],'Finished Products Inventory Sum'!$AK$5)</f>
        <v>0</v>
      </c>
      <c r="AP213" s="53" t="s">
        <v>318</v>
      </c>
    </row>
    <row r="214" spans="1:46" x14ac:dyDescent="0.25">
      <c r="A214" s="92"/>
      <c r="E214" s="57"/>
      <c r="O214" s="50"/>
      <c r="P214" s="7"/>
      <c r="Q214" s="30">
        <f>SUMIFS(Table19[Quantity],Table19[Product Name],'Finished Products Inventory Sum'!$O214)</f>
        <v>0</v>
      </c>
      <c r="S214" s="1">
        <f>SUMIFS(Table19[Total Cost],Table19[Product Name],'Finished Products Inventory Sum'!O214)</f>
        <v>0</v>
      </c>
      <c r="T214" s="7"/>
      <c r="U214" s="1">
        <f>SUMIFS(Table19[Quantity Purchased],Table19[Product Name],'Finished Products Inventory Sum'!O214)</f>
        <v>0</v>
      </c>
      <c r="W214" s="1">
        <f>SUMIFS(Table19[Total Purchase
Cost],Table19[Product Name],'Finished Products Inventory Sum'!$O214)</f>
        <v>0</v>
      </c>
      <c r="X214" s="7"/>
      <c r="Y214" s="61">
        <f t="shared" ref="Y214" si="198">SUM(Q214,U214,-AC214,AG214)</f>
        <v>0</v>
      </c>
      <c r="AA214" s="61">
        <f t="shared" ref="AA214" si="199">SUM(S214,W214,-AE214,AI214)</f>
        <v>0</v>
      </c>
      <c r="AB214" s="7"/>
      <c r="AC214" s="1">
        <f>SUMIFS(Table7[Quantity of 
Product Sold],Table7[Sale - Product Name],'Finished Products Inventory Sum'!$O214,Table7[Product Type2],'Finished Products Inventory Sum'!$AC$5)</f>
        <v>0</v>
      </c>
      <c r="AE214" s="1">
        <f>SUMIFS(Table7[Total Cost of
Goods Sold],Table7[Sale - Product Name],'Finished Products Inventory Sum'!$O214,Table7[Product Type2],'Finished Products Inventory Sum'!$AC$5)</f>
        <v>0</v>
      </c>
      <c r="AF214" s="7"/>
      <c r="AG214" s="1">
        <f>SUMIFS(Table17[Quantity2],Table17[Product Name],'Finished Products Inventory Sum'!$O214,Table17[Product Type2],'Finished Products Inventory Sum'!$AG$5)</f>
        <v>0</v>
      </c>
      <c r="AH214" t="str">
        <f t="shared" ref="AH214" si="200">IF(AG214,AI214/AG214,"")</f>
        <v/>
      </c>
      <c r="AI214" s="1">
        <f>SUMIFS(Table17[Total out of Inventory],Table17[Product Name],'Finished Products Inventory Sum'!$O214,Table17[Product Type2],'Finished Products Inventory Sum'!$AG$5)</f>
        <v>0</v>
      </c>
      <c r="AJ214" s="7"/>
      <c r="AK214" s="1">
        <f>SUMIFS(Table7[Quantity
 Sold],Table7[Sale - Product Name],'Finished Products Inventory Sum'!$O214,Table7[Product Type2],'Finished Products Inventory Sum'!$AK$5)</f>
        <v>0</v>
      </c>
      <c r="AL214" t="str">
        <f t="shared" ref="AL214" si="201">IF(AK214,AM214/AK214,"")</f>
        <v/>
      </c>
      <c r="AM214" s="1">
        <f>SUMIFS(Table7[Total 
Paid],Table7[Sale - Product Name],'Finished Products Inventory Sum'!$O214,Table7[Product Type2],'Finished Products Inventory Sum'!$AK$5)</f>
        <v>0</v>
      </c>
      <c r="AP214" t="s">
        <v>318</v>
      </c>
    </row>
    <row r="215" spans="1:46" x14ac:dyDescent="0.25">
      <c r="E215" s="57"/>
      <c r="F215" s="75"/>
      <c r="O215" s="50"/>
      <c r="P215" s="7"/>
      <c r="Q215" s="30">
        <f>SUMIFS(Table19[Quantity],Table19[Product Name],'Finished Products Inventory Sum'!$O215)</f>
        <v>0</v>
      </c>
      <c r="S215" s="1">
        <f>SUMIFS(Table19[Total Cost],Table19[Product Name],'Finished Products Inventory Sum'!O215)</f>
        <v>0</v>
      </c>
      <c r="T215" s="7"/>
      <c r="U215" s="1">
        <f>SUMIFS(Table19[Quantity Purchased],Table19[Product Name],'Finished Products Inventory Sum'!O215)</f>
        <v>0</v>
      </c>
      <c r="W215" s="1">
        <f>SUMIFS(Table19[Total Purchase
Cost],Table19[Product Name],'Finished Products Inventory Sum'!$O215)</f>
        <v>0</v>
      </c>
      <c r="X215" s="7"/>
      <c r="Y215" s="61">
        <f t="shared" si="178"/>
        <v>0</v>
      </c>
      <c r="AA215" s="61">
        <f t="shared" si="179"/>
        <v>0</v>
      </c>
      <c r="AB215" s="7"/>
      <c r="AC215" s="1">
        <f>SUMIFS(Table7[Quantity of 
Product Sold],Table7[Sale - Product Name],'Finished Products Inventory Sum'!$O215,Table7[Product Type2],'Finished Products Inventory Sum'!$AC$5)</f>
        <v>0</v>
      </c>
      <c r="AE215" s="1">
        <f>SUMIFS(Table7[Total Cost of
Goods Sold],Table7[Sale - Product Name],'Finished Products Inventory Sum'!$O215,Table7[Product Type2],'Finished Products Inventory Sum'!$AC$5)</f>
        <v>0</v>
      </c>
      <c r="AF215" s="7"/>
      <c r="AG215" s="1">
        <f>SUMIFS(Table17[Quantity2],Table17[Product Name],'Finished Products Inventory Sum'!$O215,Table17[Product Type2],'Finished Products Inventory Sum'!$AG$5)</f>
        <v>0</v>
      </c>
      <c r="AH215" t="str">
        <f t="shared" si="180"/>
        <v/>
      </c>
      <c r="AI215" s="1">
        <f>SUMIFS(Table17[Total out of Inventory],Table17[Product Name],'Finished Products Inventory Sum'!$O215,Table17[Product Type2],'Finished Products Inventory Sum'!$AG$5)</f>
        <v>0</v>
      </c>
      <c r="AJ215" s="7"/>
      <c r="AK215" s="1">
        <f>SUMIFS(Table7[Quantity
 Sold],Table7[Sale - Product Name],'Finished Products Inventory Sum'!$O215,Table7[Product Type2],'Finished Products Inventory Sum'!$AK$5)</f>
        <v>0</v>
      </c>
      <c r="AL215" t="str">
        <f t="shared" si="181"/>
        <v/>
      </c>
      <c r="AM215" s="1">
        <f>SUMIFS(Table7[Total 
Paid],Table7[Sale - Product Name],'Finished Products Inventory Sum'!$O215,Table7[Product Type2],'Finished Products Inventory Sum'!$AK$5)</f>
        <v>0</v>
      </c>
    </row>
    <row r="216" spans="1:46" x14ac:dyDescent="0.25">
      <c r="E216" s="57"/>
      <c r="F216" s="75"/>
      <c r="O216" s="50"/>
      <c r="P216" s="7"/>
      <c r="Q216" s="30">
        <f>SUMIFS(Table19[Quantity],Table19[Product Name],'Finished Products Inventory Sum'!$O216)</f>
        <v>0</v>
      </c>
      <c r="S216" s="1">
        <f>SUMIFS(Table19[Total Cost],Table19[Product Name],'Finished Products Inventory Sum'!O216)</f>
        <v>0</v>
      </c>
      <c r="T216" s="7"/>
      <c r="U216" s="1">
        <f>SUMIFS(Table19[Quantity Purchased],Table19[Product Name],'Finished Products Inventory Sum'!O216)</f>
        <v>0</v>
      </c>
      <c r="W216" s="1">
        <f>SUMIFS(Table19[Total Purchase
Cost],Table19[Product Name],'Finished Products Inventory Sum'!$O216)</f>
        <v>0</v>
      </c>
      <c r="X216" s="7"/>
      <c r="Y216" s="61">
        <f t="shared" ref="Y216" si="202">SUM(Q216,U216,-AC216,AG216)</f>
        <v>0</v>
      </c>
      <c r="AA216" s="61">
        <f t="shared" ref="AA216" si="203">SUM(S216,W216,-AE216,AI216)</f>
        <v>0</v>
      </c>
      <c r="AB216" s="7"/>
      <c r="AC216" s="1">
        <f>SUMIFS(Table7[Quantity of 
Product Sold],Table7[Sale - Product Name],'Finished Products Inventory Sum'!$O216,Table7[Product Type2],'Finished Products Inventory Sum'!$AC$5)</f>
        <v>0</v>
      </c>
      <c r="AE216" s="1">
        <f>SUMIFS(Table7[Total Cost of
Goods Sold],Table7[Sale - Product Name],'Finished Products Inventory Sum'!$O216,Table7[Product Type2],'Finished Products Inventory Sum'!$AC$5)</f>
        <v>0</v>
      </c>
      <c r="AF216" s="7"/>
      <c r="AG216" s="1">
        <f>SUMIFS(Table17[Quantity2],Table17[Product Name],'Finished Products Inventory Sum'!$O216,Table17[Product Type2],'Finished Products Inventory Sum'!$AG$5)</f>
        <v>0</v>
      </c>
      <c r="AH216" t="str">
        <f t="shared" ref="AH216" si="204">IF(AG216,AI216/AG216,"")</f>
        <v/>
      </c>
      <c r="AI216" s="1">
        <f>SUMIFS(Table17[Total out of Inventory],Table17[Product Name],'Finished Products Inventory Sum'!$O216,Table17[Product Type2],'Finished Products Inventory Sum'!$AG$5)</f>
        <v>0</v>
      </c>
      <c r="AJ216" s="7"/>
      <c r="AK216" s="1">
        <f>SUMIFS(Table7[Quantity
 Sold],Table7[Sale - Product Name],'Finished Products Inventory Sum'!$O216,Table7[Product Type2],'Finished Products Inventory Sum'!$AK$5)</f>
        <v>0</v>
      </c>
      <c r="AL216" t="str">
        <f t="shared" ref="AL216" si="205">IF(AK216,AM216/AK216,"")</f>
        <v/>
      </c>
      <c r="AM216" s="1">
        <f>SUMIFS(Table7[Total 
Paid],Table7[Sale - Product Name],'Finished Products Inventory Sum'!$O216,Table7[Product Type2],'Finished Products Inventory Sum'!$AK$5)</f>
        <v>0</v>
      </c>
    </row>
    <row r="217" spans="1:46" x14ac:dyDescent="0.25">
      <c r="A217" s="92"/>
      <c r="E217" s="68"/>
      <c r="F217" s="75"/>
      <c r="O217" s="50"/>
      <c r="P217" s="7"/>
      <c r="Q217" s="30">
        <f>SUMIFS(Table19[Quantity],Table19[Product Name],'Finished Products Inventory Sum'!$O217)</f>
        <v>0</v>
      </c>
      <c r="S217" s="1">
        <f>SUMIFS(Table19[Total Cost],Table19[Product Name],'Finished Products Inventory Sum'!O217)</f>
        <v>0</v>
      </c>
      <c r="T217" s="7"/>
      <c r="U217" s="1">
        <f>SUMIFS(Table19[Quantity Purchased],Table19[Product Name],'Finished Products Inventory Sum'!O217)</f>
        <v>0</v>
      </c>
      <c r="W217" s="1">
        <f>SUMIFS(Table19[Total Purchase
Cost],Table19[Product Name],'Finished Products Inventory Sum'!$O217)</f>
        <v>0</v>
      </c>
      <c r="X217" s="7"/>
      <c r="Y217" s="61">
        <f t="shared" ref="Y217" si="206">SUM(Q217,U217,-AC217,AG217)</f>
        <v>0</v>
      </c>
      <c r="AA217" s="61">
        <f t="shared" ref="AA217" si="207">SUM(S217,W217,-AE217,AI217)</f>
        <v>0</v>
      </c>
      <c r="AB217" s="7"/>
      <c r="AC217" s="1">
        <f>SUMIFS(Table7[Quantity of 
Product Sold],Table7[Sale - Product Name],'Finished Products Inventory Sum'!$O217,Table7[Product Type2],'Finished Products Inventory Sum'!$AC$5)</f>
        <v>0</v>
      </c>
      <c r="AE217" s="1">
        <f>SUMIFS(Table7[Total Cost of
Goods Sold],Table7[Sale - Product Name],'Finished Products Inventory Sum'!$O217,Table7[Product Type2],'Finished Products Inventory Sum'!$AC$5)</f>
        <v>0</v>
      </c>
      <c r="AF217" s="7"/>
      <c r="AG217" s="1">
        <f>SUMIFS(Table17[Quantity2],Table17[Product Name],'Finished Products Inventory Sum'!$O217,Table17[Product Type2],'Finished Products Inventory Sum'!$AG$5)</f>
        <v>0</v>
      </c>
      <c r="AH217" t="str">
        <f t="shared" ref="AH217" si="208">IF(AG217,AI217/AG217,"")</f>
        <v/>
      </c>
      <c r="AI217" s="1">
        <f>SUMIFS(Table17[Total out of Inventory],Table17[Product Name],'Finished Products Inventory Sum'!$O217,Table17[Product Type2],'Finished Products Inventory Sum'!$AG$5)</f>
        <v>0</v>
      </c>
      <c r="AJ217" s="7"/>
      <c r="AK217" s="1">
        <f>SUMIFS(Table7[Quantity
 Sold],Table7[Sale - Product Name],'Finished Products Inventory Sum'!$O217,Table7[Product Type2],'Finished Products Inventory Sum'!$AK$5)</f>
        <v>0</v>
      </c>
      <c r="AL217" t="str">
        <f t="shared" ref="AL217" si="209">IF(AK217,AM217/AK217,"")</f>
        <v/>
      </c>
      <c r="AM217" s="1">
        <f>SUMIFS(Table7[Total 
Paid],Table7[Sale - Product Name],'Finished Products Inventory Sum'!$O217,Table7[Product Type2],'Finished Products Inventory Sum'!$AK$5)</f>
        <v>0</v>
      </c>
      <c r="AR217" s="4"/>
      <c r="AS217" s="4"/>
      <c r="AT217" s="4"/>
    </row>
    <row r="218" spans="1:46" x14ac:dyDescent="0.25">
      <c r="E218" s="4"/>
      <c r="O218" s="50"/>
      <c r="P218" s="7"/>
      <c r="Q218" s="30">
        <f>SUMIFS(Table19[Quantity],Table19[Product Name],'Finished Products Inventory Sum'!$O218)</f>
        <v>0</v>
      </c>
      <c r="S218" s="1">
        <f>SUMIFS(Table19[Total Cost],Table19[Product Name],'Finished Products Inventory Sum'!O218)</f>
        <v>0</v>
      </c>
      <c r="T218" s="7"/>
      <c r="U218" s="1">
        <f>SUMIFS(Table19[Quantity Purchased],Table19[Product Name],'Finished Products Inventory Sum'!O218)</f>
        <v>0</v>
      </c>
      <c r="W218" s="1">
        <f>SUMIFS(Table19[Total Purchase
Cost],Table19[Product Name],'Finished Products Inventory Sum'!$O218)</f>
        <v>0</v>
      </c>
      <c r="X218" s="7"/>
      <c r="Y218" s="61">
        <f t="shared" si="158"/>
        <v>0</v>
      </c>
      <c r="AA218" s="61">
        <f t="shared" si="159"/>
        <v>0</v>
      </c>
      <c r="AB218" s="7"/>
      <c r="AC218" s="1">
        <f>SUMIFS(Table7[Quantity of 
Product Sold],Table7[Sale - Product Name],'Finished Products Inventory Sum'!$O218,Table7[Product Type2],'Finished Products Inventory Sum'!$AC$5)</f>
        <v>0</v>
      </c>
      <c r="AE218" s="1">
        <f>SUMIFS(Table7[Total Cost of
Goods Sold],Table7[Sale - Product Name],'Finished Products Inventory Sum'!$O218,Table7[Product Type2],'Finished Products Inventory Sum'!$AC$5)</f>
        <v>0</v>
      </c>
      <c r="AF218" s="7"/>
      <c r="AG218" s="1">
        <f>SUMIFS(Table17[Quantity2],Table17[Product Name],'Finished Products Inventory Sum'!$O218,Table17[Product Type2],'Finished Products Inventory Sum'!$AG$5)</f>
        <v>0</v>
      </c>
      <c r="AH218" t="str">
        <f t="shared" si="160"/>
        <v/>
      </c>
      <c r="AI218" s="1">
        <f>SUMIFS(Table17[Total out of Inventory],Table17[Product Name],'Finished Products Inventory Sum'!$O218,Table17[Product Type2],'Finished Products Inventory Sum'!$AG$5)</f>
        <v>0</v>
      </c>
      <c r="AJ218" s="7"/>
      <c r="AK218" s="1">
        <f>SUMIFS(Table7[Quantity
 Sold],Table7[Sale - Product Name],'Finished Products Inventory Sum'!$O218,Table7[Product Type2],'Finished Products Inventory Sum'!$AK$5)</f>
        <v>0</v>
      </c>
      <c r="AL218" t="str">
        <f t="shared" si="161"/>
        <v/>
      </c>
      <c r="AM218" s="1">
        <f>SUMIFS(Table7[Total 
Paid],Table7[Sale - Product Name],'Finished Products Inventory Sum'!$O218,Table7[Product Type2],'Finished Products Inventory Sum'!$AK$5)</f>
        <v>0</v>
      </c>
    </row>
    <row r="219" spans="1:46" x14ac:dyDescent="0.25">
      <c r="E219" s="4"/>
      <c r="O219" s="50"/>
      <c r="P219" s="7"/>
      <c r="Q219" s="30">
        <f>SUMIFS(Table19[Quantity],Table19[Product Name],'Finished Products Inventory Sum'!$O219)</f>
        <v>0</v>
      </c>
      <c r="S219" s="1">
        <f>SUMIFS(Table19[Total Cost],Table19[Product Name],'Finished Products Inventory Sum'!O219)</f>
        <v>0</v>
      </c>
      <c r="T219" s="7"/>
      <c r="U219" s="1">
        <f>SUMIFS(Table19[Quantity Purchased],Table19[Product Name],'Finished Products Inventory Sum'!O219)</f>
        <v>0</v>
      </c>
      <c r="W219" s="1">
        <f>SUMIFS(Table19[Total Purchase
Cost],Table19[Product Name],'Finished Products Inventory Sum'!$O219)</f>
        <v>0</v>
      </c>
      <c r="X219" s="7"/>
      <c r="Y219" s="61">
        <f t="shared" si="158"/>
        <v>0</v>
      </c>
      <c r="AA219" s="61">
        <f t="shared" si="159"/>
        <v>0</v>
      </c>
      <c r="AB219" s="7"/>
      <c r="AC219" s="1">
        <f>SUMIFS(Table7[Quantity of 
Product Sold],Table7[Sale - Product Name],'Finished Products Inventory Sum'!$O219,Table7[Product Type2],'Finished Products Inventory Sum'!$AC$5)</f>
        <v>0</v>
      </c>
      <c r="AE219" s="1">
        <f>SUMIFS(Table7[Total Cost of
Goods Sold],Table7[Sale - Product Name],'Finished Products Inventory Sum'!$O219,Table7[Product Type2],'Finished Products Inventory Sum'!$AC$5)</f>
        <v>0</v>
      </c>
      <c r="AF219" s="7"/>
      <c r="AG219" s="1">
        <f>SUMIFS(Table17[Quantity2],Table17[Product Name],'Finished Products Inventory Sum'!$O219,Table17[Product Type2],'Finished Products Inventory Sum'!$AG$5)</f>
        <v>0</v>
      </c>
      <c r="AH219" t="str">
        <f t="shared" si="160"/>
        <v/>
      </c>
      <c r="AI219" s="1">
        <f>SUMIFS(Table17[Total out of Inventory],Table17[Product Name],'Finished Products Inventory Sum'!$O219,Table17[Product Type2],'Finished Products Inventory Sum'!$AG$5)</f>
        <v>0</v>
      </c>
      <c r="AJ219" s="7"/>
      <c r="AK219" s="1">
        <f>SUMIFS(Table7[Quantity
 Sold],Table7[Sale - Product Name],'Finished Products Inventory Sum'!$O219,Table7[Product Type2],'Finished Products Inventory Sum'!$AK$5)</f>
        <v>0</v>
      </c>
      <c r="AL219" t="str">
        <f t="shared" si="161"/>
        <v/>
      </c>
      <c r="AM219" s="1">
        <f>SUMIFS(Table7[Total 
Paid],Table7[Sale - Product Name],'Finished Products Inventory Sum'!$O219,Table7[Product Type2],'Finished Products Inventory Sum'!$AK$5)</f>
        <v>0</v>
      </c>
    </row>
    <row r="220" spans="1:46" x14ac:dyDescent="0.25">
      <c r="E220" s="4"/>
      <c r="O220" s="50"/>
      <c r="P220" s="7"/>
      <c r="Q220" s="30">
        <f>SUMIFS(Table19[Quantity],Table19[Product Name],'Finished Products Inventory Sum'!$O220)</f>
        <v>0</v>
      </c>
      <c r="S220" s="1">
        <f>SUMIFS(Table19[Total Cost],Table19[Product Name],'Finished Products Inventory Sum'!O220)</f>
        <v>0</v>
      </c>
      <c r="T220" s="7"/>
      <c r="U220" s="1">
        <f>SUMIFS(Table19[Quantity Purchased],Table19[Product Name],'Finished Products Inventory Sum'!O220)</f>
        <v>0</v>
      </c>
      <c r="W220" s="1">
        <f>SUMIFS(Table19[Total Purchase
Cost],Table19[Product Name],'Finished Products Inventory Sum'!$O220)</f>
        <v>0</v>
      </c>
      <c r="X220" s="7"/>
      <c r="Y220" s="61">
        <f t="shared" si="158"/>
        <v>0</v>
      </c>
      <c r="AA220" s="61">
        <f t="shared" si="159"/>
        <v>0</v>
      </c>
      <c r="AB220" s="7"/>
      <c r="AC220" s="1">
        <f>SUMIFS(Table7[Quantity of 
Product Sold],Table7[Sale - Product Name],'Finished Products Inventory Sum'!$O220,Table7[Product Type2],'Finished Products Inventory Sum'!$AC$5)</f>
        <v>0</v>
      </c>
      <c r="AE220" s="1">
        <f>SUMIFS(Table7[Total Cost of
Goods Sold],Table7[Sale - Product Name],'Finished Products Inventory Sum'!$O220,Table7[Product Type2],'Finished Products Inventory Sum'!$AC$5)</f>
        <v>0</v>
      </c>
      <c r="AF220" s="7"/>
      <c r="AG220" s="1">
        <f>SUMIFS(Table17[Quantity2],Table17[Product Name],'Finished Products Inventory Sum'!$O220,Table17[Product Type2],'Finished Products Inventory Sum'!$AG$5)</f>
        <v>0</v>
      </c>
      <c r="AH220" t="str">
        <f t="shared" si="160"/>
        <v/>
      </c>
      <c r="AI220" s="1">
        <f>SUMIFS(Table17[Total out of Inventory],Table17[Product Name],'Finished Products Inventory Sum'!$O220,Table17[Product Type2],'Finished Products Inventory Sum'!$AG$5)</f>
        <v>0</v>
      </c>
      <c r="AJ220" s="7"/>
      <c r="AK220" s="1">
        <f>SUMIFS(Table7[Quantity
 Sold],Table7[Sale - Product Name],'Finished Products Inventory Sum'!$O220,Table7[Product Type2],'Finished Products Inventory Sum'!$AK$5)</f>
        <v>0</v>
      </c>
      <c r="AL220" t="str">
        <f t="shared" si="161"/>
        <v/>
      </c>
      <c r="AM220" s="1">
        <f>SUMIFS(Table7[Total 
Paid],Table7[Sale - Product Name],'Finished Products Inventory Sum'!$O220,Table7[Product Type2],'Finished Products Inventory Sum'!$AK$5)</f>
        <v>0</v>
      </c>
    </row>
    <row r="221" spans="1:46" x14ac:dyDescent="0.25">
      <c r="E221" s="4"/>
      <c r="O221" s="50"/>
      <c r="P221" s="7"/>
      <c r="Q221" s="30">
        <f>SUMIFS(Table19[Quantity],Table19[Product Name],'Finished Products Inventory Sum'!$O221)</f>
        <v>0</v>
      </c>
      <c r="S221" s="1">
        <f>SUMIFS(Table19[Total Cost],Table19[Product Name],'Finished Products Inventory Sum'!O221)</f>
        <v>0</v>
      </c>
      <c r="T221" s="7"/>
      <c r="U221" s="1">
        <f>SUMIFS(Table19[Quantity Purchased],Table19[Product Name],'Finished Products Inventory Sum'!O221)</f>
        <v>0</v>
      </c>
      <c r="W221" s="1">
        <f>SUMIFS(Table19[Total Purchase
Cost],Table19[Product Name],'Finished Products Inventory Sum'!$O221)</f>
        <v>0</v>
      </c>
      <c r="X221" s="7"/>
      <c r="Y221" s="61">
        <f t="shared" si="158"/>
        <v>0</v>
      </c>
      <c r="AA221" s="61">
        <f t="shared" si="159"/>
        <v>0</v>
      </c>
      <c r="AB221" s="7"/>
      <c r="AC221" s="1">
        <f>SUMIFS(Table7[Quantity of 
Product Sold],Table7[Sale - Product Name],'Finished Products Inventory Sum'!$O221,Table7[Product Type2],'Finished Products Inventory Sum'!$AC$5)</f>
        <v>0</v>
      </c>
      <c r="AE221" s="1">
        <f>SUMIFS(Table7[Total Cost of
Goods Sold],Table7[Sale - Product Name],'Finished Products Inventory Sum'!$O221,Table7[Product Type2],'Finished Products Inventory Sum'!$AC$5)</f>
        <v>0</v>
      </c>
      <c r="AF221" s="7"/>
      <c r="AG221" s="1">
        <f>SUMIFS(Table17[Quantity2],Table17[Product Name],'Finished Products Inventory Sum'!$O221,Table17[Product Type2],'Finished Products Inventory Sum'!$AG$5)</f>
        <v>0</v>
      </c>
      <c r="AH221" t="str">
        <f t="shared" si="160"/>
        <v/>
      </c>
      <c r="AI221" s="1">
        <f>SUMIFS(Table17[Total out of Inventory],Table17[Product Name],'Finished Products Inventory Sum'!$O221,Table17[Product Type2],'Finished Products Inventory Sum'!$AG$5)</f>
        <v>0</v>
      </c>
      <c r="AJ221" s="7"/>
      <c r="AK221" s="1">
        <f>SUMIFS(Table7[Quantity
 Sold],Table7[Sale - Product Name],'Finished Products Inventory Sum'!$O221,Table7[Product Type2],'Finished Products Inventory Sum'!$AK$5)</f>
        <v>0</v>
      </c>
      <c r="AL221" t="str">
        <f t="shared" si="161"/>
        <v/>
      </c>
      <c r="AM221" s="1">
        <f>SUMIFS(Table7[Total 
Paid],Table7[Sale - Product Name],'Finished Products Inventory Sum'!$O221,Table7[Product Type2],'Finished Products Inventory Sum'!$AK$5)</f>
        <v>0</v>
      </c>
    </row>
    <row r="222" spans="1:46" x14ac:dyDescent="0.25">
      <c r="E222" s="4"/>
      <c r="O222" s="50"/>
      <c r="P222" s="7"/>
      <c r="Q222" s="30">
        <f>SUMIFS(Table19[Quantity],Table19[Product Name],'Finished Products Inventory Sum'!$O222)</f>
        <v>0</v>
      </c>
      <c r="S222" s="1">
        <f>SUMIFS(Table19[Total Cost],Table19[Product Name],'Finished Products Inventory Sum'!O222)</f>
        <v>0</v>
      </c>
      <c r="T222" s="7"/>
      <c r="U222" s="1">
        <f>SUMIFS(Table19[Quantity Purchased],Table19[Product Name],'Finished Products Inventory Sum'!O222)</f>
        <v>0</v>
      </c>
      <c r="W222" s="1">
        <f>SUMIFS(Table19[Total Purchase
Cost],Table19[Product Name],'Finished Products Inventory Sum'!$O222)</f>
        <v>0</v>
      </c>
      <c r="X222" s="7"/>
      <c r="Y222" s="61">
        <f t="shared" si="158"/>
        <v>0</v>
      </c>
      <c r="AA222" s="61">
        <f t="shared" si="159"/>
        <v>0</v>
      </c>
      <c r="AB222" s="7"/>
      <c r="AC222" s="1">
        <f>SUMIFS(Table7[Quantity of 
Product Sold],Table7[Sale - Product Name],'Finished Products Inventory Sum'!$O222,Table7[Product Type2],'Finished Products Inventory Sum'!$AC$5)</f>
        <v>0</v>
      </c>
      <c r="AE222" s="1">
        <f>SUMIFS(Table7[Total Cost of
Goods Sold],Table7[Sale - Product Name],'Finished Products Inventory Sum'!$O222,Table7[Product Type2],'Finished Products Inventory Sum'!$AC$5)</f>
        <v>0</v>
      </c>
      <c r="AF222" s="7"/>
      <c r="AG222" s="1">
        <f>SUMIFS(Table17[Quantity2],Table17[Product Name],'Finished Products Inventory Sum'!$O222,Table17[Product Type2],'Finished Products Inventory Sum'!$AG$5)</f>
        <v>0</v>
      </c>
      <c r="AH222" t="str">
        <f t="shared" si="160"/>
        <v/>
      </c>
      <c r="AI222" s="1">
        <f>SUMIFS(Table17[Total out of Inventory],Table17[Product Name],'Finished Products Inventory Sum'!$O222,Table17[Product Type2],'Finished Products Inventory Sum'!$AG$5)</f>
        <v>0</v>
      </c>
      <c r="AJ222" s="7"/>
      <c r="AK222" s="1">
        <f>SUMIFS(Table7[Quantity
 Sold],Table7[Sale - Product Name],'Finished Products Inventory Sum'!$O222,Table7[Product Type2],'Finished Products Inventory Sum'!$AK$5)</f>
        <v>0</v>
      </c>
      <c r="AL222" t="str">
        <f t="shared" si="161"/>
        <v/>
      </c>
      <c r="AM222" s="1">
        <f>SUMIFS(Table7[Total 
Paid],Table7[Sale - Product Name],'Finished Products Inventory Sum'!$O222,Table7[Product Type2],'Finished Products Inventory Sum'!$AK$5)</f>
        <v>0</v>
      </c>
    </row>
    <row r="223" spans="1:46" x14ac:dyDescent="0.25">
      <c r="E223" s="4"/>
      <c r="O223" s="93"/>
      <c r="P223" s="7"/>
      <c r="Q223" s="30">
        <f>SUMIFS(Table19[Quantity],Table19[Product Name],'Finished Products Inventory Sum'!$O223)</f>
        <v>0</v>
      </c>
      <c r="S223" s="1">
        <f>SUMIFS(Table19[Total Cost],Table19[Product Name],'Finished Products Inventory Sum'!O223)</f>
        <v>0</v>
      </c>
      <c r="T223" s="7"/>
      <c r="U223" s="1">
        <f>SUMIFS(Table19[Quantity Purchased],Table19[Product Name],'Finished Products Inventory Sum'!O223)</f>
        <v>0</v>
      </c>
      <c r="W223" s="1">
        <f>SUMIFS(Table19[Total Purchase
Cost],Table19[Product Name],'Finished Products Inventory Sum'!$O223)</f>
        <v>0</v>
      </c>
      <c r="X223" s="7"/>
      <c r="Y223" s="61">
        <f t="shared" si="158"/>
        <v>0</v>
      </c>
      <c r="AA223" s="61">
        <f t="shared" si="159"/>
        <v>0</v>
      </c>
      <c r="AB223" s="7"/>
      <c r="AC223" s="1">
        <f>SUMIFS(Table7[Quantity of 
Product Sold],Table7[Sale - Product Name],'Finished Products Inventory Sum'!$O223,Table7[Product Type2],'Finished Products Inventory Sum'!$AC$5)</f>
        <v>0</v>
      </c>
      <c r="AE223" s="1">
        <f>SUMIFS(Table7[Total Cost of
Goods Sold],Table7[Sale - Product Name],'Finished Products Inventory Sum'!$O223,Table7[Product Type2],'Finished Products Inventory Sum'!$AC$5)</f>
        <v>0</v>
      </c>
      <c r="AF223" s="7"/>
      <c r="AG223" s="1">
        <f>SUMIFS(Table17[Quantity2],Table17[Product Name],'Finished Products Inventory Sum'!$O223,Table17[Product Type2],'Finished Products Inventory Sum'!$AG$5)</f>
        <v>0</v>
      </c>
      <c r="AH223" t="str">
        <f t="shared" si="160"/>
        <v/>
      </c>
      <c r="AI223" s="1">
        <f>SUMIFS(Table17[Total out of Inventory],Table17[Product Name],'Finished Products Inventory Sum'!$O223,Table17[Product Type2],'Finished Products Inventory Sum'!$AG$5)</f>
        <v>0</v>
      </c>
      <c r="AJ223" s="7"/>
      <c r="AK223" s="1">
        <f>SUMIFS(Table7[Quantity
 Sold],Table7[Sale - Product Name],'Finished Products Inventory Sum'!$O223,Table7[Product Type2],'Finished Products Inventory Sum'!$AK$5)</f>
        <v>0</v>
      </c>
      <c r="AL223" t="str">
        <f t="shared" si="161"/>
        <v/>
      </c>
      <c r="AM223" s="1">
        <f>SUMIFS(Table7[Total 
Paid],Table7[Sale - Product Name],'Finished Products Inventory Sum'!$O223,Table7[Product Type2],'Finished Products Inventory Sum'!$AK$5)</f>
        <v>0</v>
      </c>
    </row>
    <row r="224" spans="1:46" x14ac:dyDescent="0.25">
      <c r="E224" s="4"/>
      <c r="O224" s="93"/>
      <c r="P224" s="7"/>
      <c r="Q224" s="30">
        <f>SUMIFS(Table19[Quantity],Table19[Product Name],'Finished Products Inventory Sum'!$O224)</f>
        <v>0</v>
      </c>
      <c r="S224" s="1">
        <f>SUMIFS(Table19[Total Cost],Table19[Product Name],'Finished Products Inventory Sum'!O224)</f>
        <v>0</v>
      </c>
      <c r="T224" s="7"/>
      <c r="U224" s="1">
        <f>SUMIFS(Table19[Quantity Purchased],Table19[Product Name],'Finished Products Inventory Sum'!O224)</f>
        <v>0</v>
      </c>
      <c r="W224" s="1">
        <f>SUMIFS(Table19[Total Purchase
Cost],Table19[Product Name],'Finished Products Inventory Sum'!$O224)</f>
        <v>0</v>
      </c>
      <c r="X224" s="7"/>
      <c r="Y224" s="61">
        <f t="shared" si="158"/>
        <v>0</v>
      </c>
      <c r="AA224" s="61">
        <f t="shared" si="159"/>
        <v>0</v>
      </c>
      <c r="AB224" s="7"/>
      <c r="AC224" s="1">
        <f>SUMIFS(Table7[Quantity of 
Product Sold],Table7[Sale - Product Name],'Finished Products Inventory Sum'!$O224,Table7[Product Type2],'Finished Products Inventory Sum'!$AC$5)</f>
        <v>0</v>
      </c>
      <c r="AE224" s="1">
        <f>SUMIFS(Table7[Total Cost of
Goods Sold],Table7[Sale - Product Name],'Finished Products Inventory Sum'!$O224,Table7[Product Type2],'Finished Products Inventory Sum'!$AC$5)</f>
        <v>0</v>
      </c>
      <c r="AF224" s="7"/>
      <c r="AG224" s="1">
        <f>SUMIFS(Table17[Quantity2],Table17[Product Name],'Finished Products Inventory Sum'!$O224,Table17[Product Type2],'Finished Products Inventory Sum'!$AG$5)</f>
        <v>0</v>
      </c>
      <c r="AH224" t="str">
        <f t="shared" si="160"/>
        <v/>
      </c>
      <c r="AI224" s="1">
        <f>SUMIFS(Table17[Total out of Inventory],Table17[Product Name],'Finished Products Inventory Sum'!$O224,Table17[Product Type2],'Finished Products Inventory Sum'!$AG$5)</f>
        <v>0</v>
      </c>
      <c r="AJ224" s="7"/>
      <c r="AK224" s="1">
        <f>SUMIFS(Table7[Quantity
 Sold],Table7[Sale - Product Name],'Finished Products Inventory Sum'!$O224,Table7[Product Type2],'Finished Products Inventory Sum'!$AK$5)</f>
        <v>0</v>
      </c>
      <c r="AL224" t="str">
        <f t="shared" si="161"/>
        <v/>
      </c>
      <c r="AM224" s="1">
        <f>SUMIFS(Table7[Total 
Paid],Table7[Sale - Product Name],'Finished Products Inventory Sum'!$O224,Table7[Product Type2],'Finished Products Inventory Sum'!$AK$5)</f>
        <v>0</v>
      </c>
    </row>
    <row r="225" spans="5:39" x14ac:dyDescent="0.25">
      <c r="E225" s="4"/>
      <c r="O225" s="93"/>
      <c r="P225" s="7"/>
      <c r="Q225" s="30">
        <f>SUMIFS(Table19[Quantity],Table19[Product Name],'Finished Products Inventory Sum'!$O225)</f>
        <v>0</v>
      </c>
      <c r="S225" s="1">
        <f>SUMIFS(Table19[Total Cost],Table19[Product Name],'Finished Products Inventory Sum'!O225)</f>
        <v>0</v>
      </c>
      <c r="T225" s="7"/>
      <c r="U225" s="1">
        <f>SUMIFS(Table19[Quantity Purchased],Table19[Product Name],'Finished Products Inventory Sum'!O225)</f>
        <v>0</v>
      </c>
      <c r="W225" s="1">
        <f>SUMIFS(Table19[Total Purchase
Cost],Table19[Product Name],'Finished Products Inventory Sum'!$O225)</f>
        <v>0</v>
      </c>
      <c r="X225" s="7"/>
      <c r="Y225" s="61">
        <f t="shared" si="158"/>
        <v>0</v>
      </c>
      <c r="AA225" s="61">
        <f t="shared" si="159"/>
        <v>0</v>
      </c>
      <c r="AB225" s="7"/>
      <c r="AC225" s="1">
        <f>SUMIFS(Table7[Quantity of 
Product Sold],Table7[Sale - Product Name],'Finished Products Inventory Sum'!$O225,Table7[Product Type2],'Finished Products Inventory Sum'!$AC$5)</f>
        <v>0</v>
      </c>
      <c r="AE225" s="1">
        <f>SUMIFS(Table7[Total Cost of
Goods Sold],Table7[Sale - Product Name],'Finished Products Inventory Sum'!$O225,Table7[Product Type2],'Finished Products Inventory Sum'!$AC$5)</f>
        <v>0</v>
      </c>
      <c r="AF225" s="7"/>
      <c r="AG225" s="1">
        <f>SUMIFS(Table17[Quantity2],Table17[Product Name],'Finished Products Inventory Sum'!$O225,Table17[Product Type2],'Finished Products Inventory Sum'!$AG$5)</f>
        <v>0</v>
      </c>
      <c r="AH225" t="str">
        <f t="shared" si="160"/>
        <v/>
      </c>
      <c r="AI225" s="1">
        <f>SUMIFS(Table17[Total out of Inventory],Table17[Product Name],'Finished Products Inventory Sum'!$O225,Table17[Product Type2],'Finished Products Inventory Sum'!$AG$5)</f>
        <v>0</v>
      </c>
      <c r="AJ225" s="7"/>
      <c r="AK225" s="1">
        <f>SUMIFS(Table7[Quantity
 Sold],Table7[Sale - Product Name],'Finished Products Inventory Sum'!$O225,Table7[Product Type2],'Finished Products Inventory Sum'!$AK$5)</f>
        <v>0</v>
      </c>
      <c r="AL225" t="str">
        <f t="shared" si="161"/>
        <v/>
      </c>
      <c r="AM225" s="1">
        <f>SUMIFS(Table7[Total 
Paid],Table7[Sale - Product Name],'Finished Products Inventory Sum'!$O225,Table7[Product Type2],'Finished Products Inventory Sum'!$AK$5)</f>
        <v>0</v>
      </c>
    </row>
    <row r="226" spans="5:39" x14ac:dyDescent="0.25">
      <c r="E226" s="4"/>
      <c r="O226" s="93"/>
      <c r="P226" s="7"/>
      <c r="Q226" s="30">
        <f>SUMIFS(Table19[Quantity],Table19[Product Name],'Finished Products Inventory Sum'!$O226)</f>
        <v>0</v>
      </c>
      <c r="S226" s="1">
        <f>SUMIFS(Table19[Total Cost],Table19[Product Name],'Finished Products Inventory Sum'!O226)</f>
        <v>0</v>
      </c>
      <c r="T226" s="7"/>
      <c r="U226" s="1">
        <f>SUMIFS(Table19[Quantity Purchased],Table19[Product Name],'Finished Products Inventory Sum'!O226)</f>
        <v>0</v>
      </c>
      <c r="W226" s="1">
        <f>SUMIFS(Table19[Total Purchase
Cost],Table19[Product Name],'Finished Products Inventory Sum'!$O226)</f>
        <v>0</v>
      </c>
      <c r="X226" s="7"/>
      <c r="Y226" s="61">
        <f t="shared" si="158"/>
        <v>0</v>
      </c>
      <c r="AA226" s="61">
        <f t="shared" si="159"/>
        <v>0</v>
      </c>
      <c r="AB226" s="7"/>
      <c r="AC226" s="1">
        <f>SUMIFS(Table7[Quantity of 
Product Sold],Table7[Sale - Product Name],'Finished Products Inventory Sum'!$O226,Table7[Product Type2],'Finished Products Inventory Sum'!$AC$5)</f>
        <v>0</v>
      </c>
      <c r="AE226" s="1">
        <f>SUMIFS(Table7[Total Cost of
Goods Sold],Table7[Sale - Product Name],'Finished Products Inventory Sum'!$O226,Table7[Product Type2],'Finished Products Inventory Sum'!$AC$5)</f>
        <v>0</v>
      </c>
      <c r="AF226" s="7"/>
      <c r="AG226" s="1">
        <f>SUMIFS(Table17[Quantity2],Table17[Product Name],'Finished Products Inventory Sum'!$O226,Table17[Product Type2],'Finished Products Inventory Sum'!$AG$5)</f>
        <v>0</v>
      </c>
      <c r="AH226" t="str">
        <f t="shared" si="160"/>
        <v/>
      </c>
      <c r="AI226" s="1">
        <f>SUMIFS(Table17[Total out of Inventory],Table17[Product Name],'Finished Products Inventory Sum'!$O226,Table17[Product Type2],'Finished Products Inventory Sum'!$AG$5)</f>
        <v>0</v>
      </c>
      <c r="AJ226" s="7"/>
      <c r="AK226" s="1">
        <f>SUMIFS(Table7[Quantity
 Sold],Table7[Sale - Product Name],'Finished Products Inventory Sum'!$O226,Table7[Product Type2],'Finished Products Inventory Sum'!$AK$5)</f>
        <v>0</v>
      </c>
      <c r="AL226" t="str">
        <f t="shared" si="161"/>
        <v/>
      </c>
      <c r="AM226" s="1">
        <f>SUMIFS(Table7[Total 
Paid],Table7[Sale - Product Name],'Finished Products Inventory Sum'!$O226,Table7[Product Type2],'Finished Products Inventory Sum'!$AK$5)</f>
        <v>0</v>
      </c>
    </row>
    <row r="227" spans="5:39" x14ac:dyDescent="0.25">
      <c r="E227" s="4"/>
      <c r="O227" s="93"/>
      <c r="P227" s="7"/>
      <c r="Q227" s="30">
        <f>SUMIFS(Table19[Quantity],Table19[Product Name],'Finished Products Inventory Sum'!$O227)</f>
        <v>0</v>
      </c>
      <c r="S227" s="1">
        <f>SUMIFS(Table19[Total Cost],Table19[Product Name],'Finished Products Inventory Sum'!O227)</f>
        <v>0</v>
      </c>
      <c r="T227" s="7"/>
      <c r="U227" s="1">
        <f>SUMIFS(Table19[Quantity Purchased],Table19[Product Name],'Finished Products Inventory Sum'!O227)</f>
        <v>0</v>
      </c>
      <c r="W227" s="1">
        <f>SUMIFS(Table19[Total Purchase
Cost],Table19[Product Name],'Finished Products Inventory Sum'!$O227)</f>
        <v>0</v>
      </c>
      <c r="X227" s="7"/>
      <c r="Y227" s="61">
        <f t="shared" si="158"/>
        <v>0</v>
      </c>
      <c r="AA227" s="61">
        <f t="shared" si="159"/>
        <v>0</v>
      </c>
      <c r="AB227" s="7"/>
      <c r="AC227" s="1">
        <f>SUMIFS(Table7[Quantity of 
Product Sold],Table7[Sale - Product Name],'Finished Products Inventory Sum'!$O227,Table7[Product Type2],'Finished Products Inventory Sum'!$AC$5)</f>
        <v>0</v>
      </c>
      <c r="AE227" s="1">
        <f>SUMIFS(Table7[Total Cost of
Goods Sold],Table7[Sale - Product Name],'Finished Products Inventory Sum'!$O227,Table7[Product Type2],'Finished Products Inventory Sum'!$AC$5)</f>
        <v>0</v>
      </c>
      <c r="AF227" s="7"/>
      <c r="AG227" s="1">
        <f>SUMIFS(Table17[Quantity2],Table17[Product Name],'Finished Products Inventory Sum'!$O227,Table17[Product Type2],'Finished Products Inventory Sum'!$AG$5)</f>
        <v>0</v>
      </c>
      <c r="AH227" t="str">
        <f t="shared" si="160"/>
        <v/>
      </c>
      <c r="AI227" s="1">
        <f>SUMIFS(Table17[Total out of Inventory],Table17[Product Name],'Finished Products Inventory Sum'!$O227,Table17[Product Type2],'Finished Products Inventory Sum'!$AG$5)</f>
        <v>0</v>
      </c>
      <c r="AJ227" s="7"/>
      <c r="AK227" s="1">
        <f>SUMIFS(Table7[Quantity
 Sold],Table7[Sale - Product Name],'Finished Products Inventory Sum'!$O227,Table7[Product Type2],'Finished Products Inventory Sum'!$AK$5)</f>
        <v>0</v>
      </c>
      <c r="AL227" t="str">
        <f t="shared" si="161"/>
        <v/>
      </c>
      <c r="AM227" s="1">
        <f>SUMIFS(Table7[Total 
Paid],Table7[Sale - Product Name],'Finished Products Inventory Sum'!$O227,Table7[Product Type2],'Finished Products Inventory Sum'!$AK$5)</f>
        <v>0</v>
      </c>
    </row>
    <row r="228" spans="5:39" x14ac:dyDescent="0.25">
      <c r="E228" s="4"/>
      <c r="O228" s="93"/>
      <c r="P228" s="7"/>
      <c r="Q228" s="30">
        <f>SUMIFS(Table19[Quantity],Table19[Product Name],'Finished Products Inventory Sum'!$O228)</f>
        <v>0</v>
      </c>
      <c r="S228" s="1">
        <f>SUMIFS(Table19[Total Cost],Table19[Product Name],'Finished Products Inventory Sum'!O228)</f>
        <v>0</v>
      </c>
      <c r="T228" s="7"/>
      <c r="U228" s="1">
        <f>SUMIFS(Table19[Quantity Purchased],Table19[Product Name],'Finished Products Inventory Sum'!O228)</f>
        <v>0</v>
      </c>
      <c r="W228" s="1">
        <f>SUMIFS(Table19[Total Purchase
Cost],Table19[Product Name],'Finished Products Inventory Sum'!$O228)</f>
        <v>0</v>
      </c>
      <c r="X228" s="7"/>
      <c r="Y228" s="61">
        <f t="shared" si="158"/>
        <v>0</v>
      </c>
      <c r="AA228" s="61">
        <f t="shared" si="159"/>
        <v>0</v>
      </c>
      <c r="AB228" s="7"/>
      <c r="AC228" s="1">
        <f>SUMIFS(Table7[Quantity of 
Product Sold],Table7[Sale - Product Name],'Finished Products Inventory Sum'!$O228,Table7[Product Type2],'Finished Products Inventory Sum'!$AC$5)</f>
        <v>0</v>
      </c>
      <c r="AE228" s="1">
        <f>SUMIFS(Table7[Total Cost of
Goods Sold],Table7[Sale - Product Name],'Finished Products Inventory Sum'!$O228,Table7[Product Type2],'Finished Products Inventory Sum'!$AC$5)</f>
        <v>0</v>
      </c>
      <c r="AF228" s="7"/>
      <c r="AG228" s="1">
        <f>SUMIFS(Table17[Quantity2],Table17[Product Name],'Finished Products Inventory Sum'!$O228,Table17[Product Type2],'Finished Products Inventory Sum'!$AG$5)</f>
        <v>0</v>
      </c>
      <c r="AH228" t="str">
        <f t="shared" si="160"/>
        <v/>
      </c>
      <c r="AI228" s="1">
        <f>SUMIFS(Table17[Total out of Inventory],Table17[Product Name],'Finished Products Inventory Sum'!$O228,Table17[Product Type2],'Finished Products Inventory Sum'!$AG$5)</f>
        <v>0</v>
      </c>
      <c r="AJ228" s="7"/>
      <c r="AK228" s="1">
        <f>SUMIFS(Table7[Quantity
 Sold],Table7[Sale - Product Name],'Finished Products Inventory Sum'!$O228,Table7[Product Type2],'Finished Products Inventory Sum'!$AK$5)</f>
        <v>0</v>
      </c>
      <c r="AL228" t="str">
        <f t="shared" si="161"/>
        <v/>
      </c>
      <c r="AM228" s="1">
        <f>SUMIFS(Table7[Total 
Paid],Table7[Sale - Product Name],'Finished Products Inventory Sum'!$O228,Table7[Product Type2],'Finished Products Inventory Sum'!$AK$5)</f>
        <v>0</v>
      </c>
    </row>
    <row r="229" spans="5:39" x14ac:dyDescent="0.25">
      <c r="E229" s="4"/>
      <c r="O229" s="93"/>
      <c r="P229" s="7"/>
      <c r="Q229" s="30">
        <f>SUMIFS(Table19[Quantity],Table19[Product Name],'Finished Products Inventory Sum'!$O229)</f>
        <v>0</v>
      </c>
      <c r="S229" s="1">
        <f>SUMIFS(Table19[Total Cost],Table19[Product Name],'Finished Products Inventory Sum'!O229)</f>
        <v>0</v>
      </c>
      <c r="T229" s="7"/>
      <c r="U229" s="1">
        <f>SUMIFS(Table19[Quantity Purchased],Table19[Product Name],'Finished Products Inventory Sum'!O229)</f>
        <v>0</v>
      </c>
      <c r="W229" s="1">
        <f>SUMIFS(Table19[Total Purchase
Cost],Table19[Product Name],'Finished Products Inventory Sum'!$O229)</f>
        <v>0</v>
      </c>
      <c r="X229" s="7"/>
      <c r="Y229" s="61">
        <f t="shared" si="158"/>
        <v>0</v>
      </c>
      <c r="AA229" s="61">
        <f t="shared" si="159"/>
        <v>0</v>
      </c>
      <c r="AB229" s="7"/>
      <c r="AC229" s="1">
        <f>SUMIFS(Table7[Quantity of 
Product Sold],Table7[Sale - Product Name],'Finished Products Inventory Sum'!$O229,Table7[Product Type2],'Finished Products Inventory Sum'!$AC$5)</f>
        <v>0</v>
      </c>
      <c r="AE229" s="1">
        <f>SUMIFS(Table7[Total Cost of
Goods Sold],Table7[Sale - Product Name],'Finished Products Inventory Sum'!$O229,Table7[Product Type2],'Finished Products Inventory Sum'!$AC$5)</f>
        <v>0</v>
      </c>
      <c r="AF229" s="7"/>
      <c r="AG229" s="1">
        <f>SUMIFS(Table17[Quantity2],Table17[Product Name],'Finished Products Inventory Sum'!$O229,Table17[Product Type2],'Finished Products Inventory Sum'!$AG$5)</f>
        <v>0</v>
      </c>
      <c r="AH229" t="str">
        <f t="shared" si="160"/>
        <v/>
      </c>
      <c r="AI229" s="1">
        <f>SUMIFS(Table17[Total out of Inventory],Table17[Product Name],'Finished Products Inventory Sum'!$O229,Table17[Product Type2],'Finished Products Inventory Sum'!$AG$5)</f>
        <v>0</v>
      </c>
      <c r="AJ229" s="7"/>
      <c r="AK229" s="1">
        <f>SUMIFS(Table7[Quantity
 Sold],Table7[Sale - Product Name],'Finished Products Inventory Sum'!$O229,Table7[Product Type2],'Finished Products Inventory Sum'!$AK$5)</f>
        <v>0</v>
      </c>
      <c r="AL229" t="str">
        <f t="shared" si="161"/>
        <v/>
      </c>
      <c r="AM229" s="1">
        <f>SUMIFS(Table7[Total 
Paid],Table7[Sale - Product Name],'Finished Products Inventory Sum'!$O229,Table7[Product Type2],'Finished Products Inventory Sum'!$AK$5)</f>
        <v>0</v>
      </c>
    </row>
    <row r="230" spans="5:39" x14ac:dyDescent="0.25">
      <c r="E230" s="4"/>
      <c r="O230" s="93"/>
      <c r="P230" s="7"/>
      <c r="Q230" s="30">
        <f>SUMIFS(Table19[Quantity],Table19[Product Name],'Finished Products Inventory Sum'!$O230)</f>
        <v>0</v>
      </c>
      <c r="S230" s="1">
        <f>SUMIFS(Table19[Total Cost],Table19[Product Name],'Finished Products Inventory Sum'!O230)</f>
        <v>0</v>
      </c>
      <c r="T230" s="7"/>
      <c r="U230" s="1">
        <f>SUMIFS(Table19[Quantity Purchased],Table19[Product Name],'Finished Products Inventory Sum'!O230)</f>
        <v>0</v>
      </c>
      <c r="W230" s="1">
        <f>SUMIFS(Table19[Total Purchase
Cost],Table19[Product Name],'Finished Products Inventory Sum'!$O230)</f>
        <v>0</v>
      </c>
      <c r="X230" s="7"/>
      <c r="Y230" s="61">
        <f t="shared" si="158"/>
        <v>0</v>
      </c>
      <c r="AA230" s="61">
        <f t="shared" si="159"/>
        <v>0</v>
      </c>
      <c r="AB230" s="7"/>
      <c r="AC230" s="1">
        <f>SUMIFS(Table7[Quantity of 
Product Sold],Table7[Sale - Product Name],'Finished Products Inventory Sum'!$O230,Table7[Product Type2],'Finished Products Inventory Sum'!$AC$5)</f>
        <v>0</v>
      </c>
      <c r="AE230" s="1">
        <f>SUMIFS(Table7[Total Cost of
Goods Sold],Table7[Sale - Product Name],'Finished Products Inventory Sum'!$O230,Table7[Product Type2],'Finished Products Inventory Sum'!$AC$5)</f>
        <v>0</v>
      </c>
      <c r="AF230" s="7"/>
      <c r="AG230" s="1">
        <f>SUMIFS(Table17[Quantity2],Table17[Product Name],'Finished Products Inventory Sum'!$O230,Table17[Product Type2],'Finished Products Inventory Sum'!$AG$5)</f>
        <v>0</v>
      </c>
      <c r="AH230" t="str">
        <f t="shared" si="160"/>
        <v/>
      </c>
      <c r="AI230" s="1">
        <f>SUMIFS(Table17[Total out of Inventory],Table17[Product Name],'Finished Products Inventory Sum'!$O230,Table17[Product Type2],'Finished Products Inventory Sum'!$AG$5)</f>
        <v>0</v>
      </c>
      <c r="AJ230" s="7"/>
      <c r="AK230" s="1">
        <f>SUMIFS(Table7[Quantity
 Sold],Table7[Sale - Product Name],'Finished Products Inventory Sum'!$O230,Table7[Product Type2],'Finished Products Inventory Sum'!$AK$5)</f>
        <v>0</v>
      </c>
      <c r="AL230" t="str">
        <f t="shared" si="161"/>
        <v/>
      </c>
      <c r="AM230" s="1">
        <f>SUMIFS(Table7[Total 
Paid],Table7[Sale - Product Name],'Finished Products Inventory Sum'!$O230,Table7[Product Type2],'Finished Products Inventory Sum'!$AK$5)</f>
        <v>0</v>
      </c>
    </row>
    <row r="231" spans="5:39" x14ac:dyDescent="0.25">
      <c r="E231" s="4"/>
      <c r="O231" s="93"/>
      <c r="P231" s="7"/>
      <c r="Q231" s="30">
        <f>SUMIFS(Table19[Quantity],Table19[Product Name],'Finished Products Inventory Sum'!$O231)</f>
        <v>0</v>
      </c>
      <c r="S231" s="1">
        <f>SUMIFS(Table19[Total Cost],Table19[Product Name],'Finished Products Inventory Sum'!O231)</f>
        <v>0</v>
      </c>
      <c r="T231" s="7"/>
      <c r="U231" s="1">
        <f>SUMIFS(Table19[Quantity Purchased],Table19[Product Name],'Finished Products Inventory Sum'!O231)</f>
        <v>0</v>
      </c>
      <c r="W231" s="1">
        <f>SUMIFS(Table19[Total Purchase
Cost],Table19[Product Name],'Finished Products Inventory Sum'!$O231)</f>
        <v>0</v>
      </c>
      <c r="X231" s="7"/>
      <c r="Y231" s="61">
        <f t="shared" si="158"/>
        <v>0</v>
      </c>
      <c r="AA231" s="61">
        <f t="shared" si="159"/>
        <v>0</v>
      </c>
      <c r="AB231" s="7"/>
      <c r="AC231" s="1">
        <f>SUMIFS(Table7[Quantity of 
Product Sold],Table7[Sale - Product Name],'Finished Products Inventory Sum'!$O231,Table7[Product Type2],'Finished Products Inventory Sum'!$AC$5)</f>
        <v>0</v>
      </c>
      <c r="AE231" s="1">
        <f>SUMIFS(Table7[Total Cost of
Goods Sold],Table7[Sale - Product Name],'Finished Products Inventory Sum'!$O231,Table7[Product Type2],'Finished Products Inventory Sum'!$AC$5)</f>
        <v>0</v>
      </c>
      <c r="AF231" s="7"/>
      <c r="AG231" s="1">
        <f>SUMIFS(Table17[Quantity2],Table17[Product Name],'Finished Products Inventory Sum'!$O231,Table17[Product Type2],'Finished Products Inventory Sum'!$AG$5)</f>
        <v>0</v>
      </c>
      <c r="AH231" t="str">
        <f t="shared" si="160"/>
        <v/>
      </c>
      <c r="AI231" s="1">
        <f>SUMIFS(Table17[Total out of Inventory],Table17[Product Name],'Finished Products Inventory Sum'!$O231,Table17[Product Type2],'Finished Products Inventory Sum'!$AG$5)</f>
        <v>0</v>
      </c>
      <c r="AJ231" s="7"/>
      <c r="AK231" s="1">
        <f>SUMIFS(Table7[Quantity
 Sold],Table7[Sale - Product Name],'Finished Products Inventory Sum'!$O231,Table7[Product Type2],'Finished Products Inventory Sum'!$AK$5)</f>
        <v>0</v>
      </c>
      <c r="AL231" t="str">
        <f t="shared" si="161"/>
        <v/>
      </c>
      <c r="AM231" s="1">
        <f>SUMIFS(Table7[Total 
Paid],Table7[Sale - Product Name],'Finished Products Inventory Sum'!$O231,Table7[Product Type2],'Finished Products Inventory Sum'!$AK$5)</f>
        <v>0</v>
      </c>
    </row>
    <row r="232" spans="5:39" x14ac:dyDescent="0.25">
      <c r="E232" s="4"/>
      <c r="O232" s="93"/>
      <c r="P232" s="7"/>
      <c r="Q232" s="30">
        <f>SUMIFS(Table19[Quantity],Table19[Product Name],'Finished Products Inventory Sum'!$O232)</f>
        <v>0</v>
      </c>
      <c r="S232" s="1">
        <f>SUMIFS(Table19[Total Cost],Table19[Product Name],'Finished Products Inventory Sum'!O232)</f>
        <v>0</v>
      </c>
      <c r="T232" s="7"/>
      <c r="U232" s="1">
        <f>SUMIFS(Table19[Quantity Purchased],Table19[Product Name],'Finished Products Inventory Sum'!O232)</f>
        <v>0</v>
      </c>
      <c r="W232" s="1">
        <f>SUMIFS(Table19[Total Purchase
Cost],Table19[Product Name],'Finished Products Inventory Sum'!$O232)</f>
        <v>0</v>
      </c>
      <c r="X232" s="7"/>
      <c r="Y232" s="61">
        <f t="shared" si="158"/>
        <v>0</v>
      </c>
      <c r="AA232" s="61">
        <f t="shared" si="159"/>
        <v>0</v>
      </c>
      <c r="AB232" s="7"/>
      <c r="AC232" s="1">
        <f>SUMIFS(Table7[Quantity of 
Product Sold],Table7[Sale - Product Name],'Finished Products Inventory Sum'!$O232,Table7[Product Type2],'Finished Products Inventory Sum'!$AC$5)</f>
        <v>0</v>
      </c>
      <c r="AE232" s="1">
        <f>SUMIFS(Table7[Total Cost of
Goods Sold],Table7[Sale - Product Name],'Finished Products Inventory Sum'!$O232,Table7[Product Type2],'Finished Products Inventory Sum'!$AC$5)</f>
        <v>0</v>
      </c>
      <c r="AF232" s="7"/>
      <c r="AG232" s="1">
        <f>SUMIFS(Table17[Quantity2],Table17[Product Name],'Finished Products Inventory Sum'!$O232,Table17[Product Type2],'Finished Products Inventory Sum'!$AG$5)</f>
        <v>0</v>
      </c>
      <c r="AH232" t="str">
        <f t="shared" si="160"/>
        <v/>
      </c>
      <c r="AI232" s="1">
        <f>SUMIFS(Table17[Total out of Inventory],Table17[Product Name],'Finished Products Inventory Sum'!$O232,Table17[Product Type2],'Finished Products Inventory Sum'!$AG$5)</f>
        <v>0</v>
      </c>
      <c r="AJ232" s="7"/>
      <c r="AK232" s="1">
        <f>SUMIFS(Table7[Quantity
 Sold],Table7[Sale - Product Name],'Finished Products Inventory Sum'!$O232,Table7[Product Type2],'Finished Products Inventory Sum'!$AK$5)</f>
        <v>0</v>
      </c>
      <c r="AL232" t="str">
        <f t="shared" si="161"/>
        <v/>
      </c>
      <c r="AM232" s="1">
        <f>SUMIFS(Table7[Total 
Paid],Table7[Sale - Product Name],'Finished Products Inventory Sum'!$O232,Table7[Product Type2],'Finished Products Inventory Sum'!$AK$5)</f>
        <v>0</v>
      </c>
    </row>
    <row r="233" spans="5:39" x14ac:dyDescent="0.25">
      <c r="E233" s="4"/>
      <c r="O233" s="50"/>
      <c r="P233" s="7"/>
      <c r="Q233" s="30">
        <f>SUMIFS(Table19[Quantity],Table19[Product Name],'Finished Products Inventory Sum'!$O233)</f>
        <v>0</v>
      </c>
      <c r="S233" s="1">
        <f>SUMIFS(Table19[Total Cost],Table19[Product Name],'Finished Products Inventory Sum'!O233)</f>
        <v>0</v>
      </c>
      <c r="T233" s="7"/>
      <c r="U233" s="1">
        <f>SUMIFS(Table19[Quantity Purchased],Table19[Product Name],'Finished Products Inventory Sum'!O233)</f>
        <v>0</v>
      </c>
      <c r="W233" s="1">
        <f>SUMIFS(Table19[Total Purchase
Cost],Table19[Product Name],'Finished Products Inventory Sum'!$O233)</f>
        <v>0</v>
      </c>
      <c r="X233" s="7"/>
      <c r="Y233" s="61">
        <f t="shared" si="158"/>
        <v>0</v>
      </c>
      <c r="AA233" s="61">
        <f t="shared" si="159"/>
        <v>0</v>
      </c>
      <c r="AB233" s="7"/>
      <c r="AC233" s="1">
        <f>SUMIFS(Table7[Quantity of 
Product Sold],Table7[Sale - Product Name],'Finished Products Inventory Sum'!$O233,Table7[Product Type2],'Finished Products Inventory Sum'!$AC$5)</f>
        <v>0</v>
      </c>
      <c r="AE233" s="1">
        <f>SUMIFS(Table7[Total Cost of
Goods Sold],Table7[Sale - Product Name],'Finished Products Inventory Sum'!$O233,Table7[Product Type2],'Finished Products Inventory Sum'!$AC$5)</f>
        <v>0</v>
      </c>
      <c r="AF233" s="7"/>
      <c r="AG233" s="1">
        <f>SUMIFS(Table17[Quantity2],Table17[Product Name],'Finished Products Inventory Sum'!$O233,Table17[Product Type2],'Finished Products Inventory Sum'!$AG$5)</f>
        <v>0</v>
      </c>
      <c r="AH233" t="str">
        <f t="shared" si="160"/>
        <v/>
      </c>
      <c r="AI233" s="1">
        <f>SUMIFS(Table17[Total out of Inventory],Table17[Product Name],'Finished Products Inventory Sum'!$O233,Table17[Product Type2],'Finished Products Inventory Sum'!$AG$5)</f>
        <v>0</v>
      </c>
      <c r="AJ233" s="7"/>
      <c r="AK233" s="1">
        <f>SUMIFS(Table7[Quantity
 Sold],Table7[Sale - Product Name],'Finished Products Inventory Sum'!$O233,Table7[Product Type2],'Finished Products Inventory Sum'!$AK$5)</f>
        <v>0</v>
      </c>
      <c r="AL233" t="str">
        <f t="shared" si="161"/>
        <v/>
      </c>
      <c r="AM233" s="1">
        <f>SUMIFS(Table7[Total 
Paid],Table7[Sale - Product Name],'Finished Products Inventory Sum'!$O233,Table7[Product Type2],'Finished Products Inventory Sum'!$AK$5)</f>
        <v>0</v>
      </c>
    </row>
    <row r="234" spans="5:39" x14ac:dyDescent="0.25">
      <c r="E234" s="4"/>
      <c r="O234" s="50"/>
      <c r="P234" s="7"/>
      <c r="Q234" s="30">
        <f>SUMIFS(Table19[Quantity],Table19[Product Name],'Finished Products Inventory Sum'!$O234)</f>
        <v>0</v>
      </c>
      <c r="S234" s="1">
        <f>SUMIFS(Table19[Total Cost],Table19[Product Name],'Finished Products Inventory Sum'!O234)</f>
        <v>0</v>
      </c>
      <c r="T234" s="7"/>
      <c r="U234" s="1">
        <f>SUMIFS(Table19[Quantity Purchased],Table19[Product Name],'Finished Products Inventory Sum'!O234)</f>
        <v>0</v>
      </c>
      <c r="W234" s="1">
        <f>SUMIFS(Table19[Total Purchase
Cost],Table19[Product Name],'Finished Products Inventory Sum'!$O234)</f>
        <v>0</v>
      </c>
      <c r="X234" s="7"/>
      <c r="Y234" s="61">
        <f t="shared" si="158"/>
        <v>0</v>
      </c>
      <c r="AA234" s="61">
        <f t="shared" si="159"/>
        <v>0</v>
      </c>
      <c r="AB234" s="7"/>
      <c r="AC234" s="1">
        <f>SUMIFS(Table7[Quantity of 
Product Sold],Table7[Sale - Product Name],'Finished Products Inventory Sum'!$O234,Table7[Product Type2],'Finished Products Inventory Sum'!$AC$5)</f>
        <v>0</v>
      </c>
      <c r="AE234" s="1">
        <f>SUMIFS(Table7[Total Cost of
Goods Sold],Table7[Sale - Product Name],'Finished Products Inventory Sum'!$O234,Table7[Product Type2],'Finished Products Inventory Sum'!$AC$5)</f>
        <v>0</v>
      </c>
      <c r="AF234" s="7"/>
      <c r="AG234" s="1">
        <f>SUMIFS(Table17[Quantity2],Table17[Product Name],'Finished Products Inventory Sum'!$O234,Table17[Product Type2],'Finished Products Inventory Sum'!$AG$5)</f>
        <v>0</v>
      </c>
      <c r="AH234" t="str">
        <f t="shared" si="160"/>
        <v/>
      </c>
      <c r="AI234" s="1">
        <f>SUMIFS(Table17[Total out of Inventory],Table17[Product Name],'Finished Products Inventory Sum'!$O234,Table17[Product Type2],'Finished Products Inventory Sum'!$AG$5)</f>
        <v>0</v>
      </c>
      <c r="AJ234" s="7"/>
      <c r="AK234" s="1">
        <f>SUMIFS(Table7[Quantity
 Sold],Table7[Sale - Product Name],'Finished Products Inventory Sum'!$O234,Table7[Product Type2],'Finished Products Inventory Sum'!$AK$5)</f>
        <v>0</v>
      </c>
      <c r="AL234" t="str">
        <f t="shared" si="161"/>
        <v/>
      </c>
      <c r="AM234" s="1">
        <f>SUMIFS(Table7[Total 
Paid],Table7[Sale - Product Name],'Finished Products Inventory Sum'!$O234,Table7[Product Type2],'Finished Products Inventory Sum'!$AK$5)</f>
        <v>0</v>
      </c>
    </row>
    <row r="235" spans="5:39" x14ac:dyDescent="0.25">
      <c r="E235" s="4"/>
      <c r="O235" s="50"/>
      <c r="P235" s="7"/>
      <c r="Q235" s="30">
        <f>SUMIFS(Table19[Quantity],Table19[Product Name],'Finished Products Inventory Sum'!$O235)</f>
        <v>0</v>
      </c>
      <c r="S235" s="1">
        <f>SUMIFS(Table19[Total Cost],Table19[Product Name],'Finished Products Inventory Sum'!O235)</f>
        <v>0</v>
      </c>
      <c r="T235" s="7"/>
      <c r="U235" s="1">
        <f>SUMIFS(Table19[Quantity Purchased],Table19[Product Name],'Finished Products Inventory Sum'!O235)</f>
        <v>0</v>
      </c>
      <c r="W235" s="1">
        <f>SUMIFS(Table19[Total Purchase
Cost],Table19[Product Name],'Finished Products Inventory Sum'!$O235)</f>
        <v>0</v>
      </c>
      <c r="X235" s="7"/>
      <c r="Y235" s="61">
        <f t="shared" si="158"/>
        <v>0</v>
      </c>
      <c r="AA235" s="61">
        <f t="shared" si="159"/>
        <v>0</v>
      </c>
      <c r="AB235" s="7"/>
      <c r="AC235" s="1">
        <f>SUMIFS(Table7[Quantity of 
Product Sold],Table7[Sale - Product Name],'Finished Products Inventory Sum'!$O235,Table7[Product Type2],'Finished Products Inventory Sum'!$AC$5)</f>
        <v>0</v>
      </c>
      <c r="AE235" s="1">
        <f>SUMIFS(Table7[Total Cost of
Goods Sold],Table7[Sale - Product Name],'Finished Products Inventory Sum'!$O235,Table7[Product Type2],'Finished Products Inventory Sum'!$AC$5)</f>
        <v>0</v>
      </c>
      <c r="AF235" s="7"/>
      <c r="AG235" s="1">
        <f>SUMIFS(Table17[Quantity2],Table17[Product Name],'Finished Products Inventory Sum'!$O235,Table17[Product Type2],'Finished Products Inventory Sum'!$AG$5)</f>
        <v>0</v>
      </c>
      <c r="AH235" t="str">
        <f t="shared" si="160"/>
        <v/>
      </c>
      <c r="AI235" s="1">
        <f>SUMIFS(Table17[Total out of Inventory],Table17[Product Name],'Finished Products Inventory Sum'!$O235,Table17[Product Type2],'Finished Products Inventory Sum'!$AG$5)</f>
        <v>0</v>
      </c>
      <c r="AJ235" s="7"/>
      <c r="AK235" s="1">
        <f>SUMIFS(Table7[Quantity
 Sold],Table7[Sale - Product Name],'Finished Products Inventory Sum'!$O235,Table7[Product Type2],'Finished Products Inventory Sum'!$AK$5)</f>
        <v>0</v>
      </c>
      <c r="AL235" t="str">
        <f t="shared" si="161"/>
        <v/>
      </c>
      <c r="AM235" s="1">
        <f>SUMIFS(Table7[Total 
Paid],Table7[Sale - Product Name],'Finished Products Inventory Sum'!$O235,Table7[Product Type2],'Finished Products Inventory Sum'!$AK$5)</f>
        <v>0</v>
      </c>
    </row>
    <row r="236" spans="5:39" x14ac:dyDescent="0.25">
      <c r="E236" s="4"/>
      <c r="O236" s="93"/>
      <c r="P236" s="7"/>
      <c r="Q236" s="30">
        <f>SUMIFS(Table19[Quantity],Table19[Product Name],'Finished Products Inventory Sum'!$O236)</f>
        <v>0</v>
      </c>
      <c r="S236" s="1">
        <f>SUMIFS(Table19[Total Cost],Table19[Product Name],'Finished Products Inventory Sum'!O236)</f>
        <v>0</v>
      </c>
      <c r="T236" s="7"/>
      <c r="U236" s="1">
        <f>SUMIFS(Table19[Quantity Purchased],Table19[Product Name],'Finished Products Inventory Sum'!O236)</f>
        <v>0</v>
      </c>
      <c r="W236" s="1">
        <f>SUMIFS(Table19[Total Purchase
Cost],Table19[Product Name],'Finished Products Inventory Sum'!$O236)</f>
        <v>0</v>
      </c>
      <c r="X236" s="7"/>
      <c r="Y236" s="61">
        <f t="shared" ref="Y236" si="210">SUM(Q236,U236,-AC236,AG236)</f>
        <v>0</v>
      </c>
      <c r="AA236" s="61">
        <f t="shared" ref="AA236" si="211">SUM(S236,W236,-AE236,AI236)</f>
        <v>0</v>
      </c>
      <c r="AB236" s="7"/>
      <c r="AC236" s="1">
        <f>SUMIFS(Table7[Quantity of 
Product Sold],Table7[Sale - Product Name],'Finished Products Inventory Sum'!$O236,Table7[Product Type2],'Finished Products Inventory Sum'!$AC$5)</f>
        <v>0</v>
      </c>
      <c r="AE236" s="1">
        <f>SUMIFS(Table7[Total Cost of
Goods Sold],Table7[Sale - Product Name],'Finished Products Inventory Sum'!$O236,Table7[Product Type2],'Finished Products Inventory Sum'!$AC$5)</f>
        <v>0</v>
      </c>
      <c r="AF236" s="7"/>
      <c r="AG236" s="1">
        <f>SUMIFS(Table17[Quantity2],Table17[Product Name],'Finished Products Inventory Sum'!$O236,Table17[Product Type2],'Finished Products Inventory Sum'!$AG$5)</f>
        <v>0</v>
      </c>
      <c r="AH236" t="str">
        <f t="shared" ref="AH236" si="212">IF(AG236,AI236/AG236,"")</f>
        <v/>
      </c>
      <c r="AI236" s="1">
        <f>SUMIFS(Table17[Total out of Inventory],Table17[Product Name],'Finished Products Inventory Sum'!$O236,Table17[Product Type2],'Finished Products Inventory Sum'!$AG$5)</f>
        <v>0</v>
      </c>
      <c r="AJ236" s="7"/>
      <c r="AK236" s="1">
        <f>SUMIFS(Table7[Quantity
 Sold],Table7[Sale - Product Name],'Finished Products Inventory Sum'!$O236,Table7[Product Type2],'Finished Products Inventory Sum'!$AK$5)</f>
        <v>0</v>
      </c>
      <c r="AL236" t="str">
        <f t="shared" ref="AL236" si="213">IF(AK236,AM236/AK236,"")</f>
        <v/>
      </c>
      <c r="AM236" s="1">
        <f>SUMIFS(Table7[Total 
Paid],Table7[Sale - Product Name],'Finished Products Inventory Sum'!$O236,Table7[Product Type2],'Finished Products Inventory Sum'!$AK$5)</f>
        <v>0</v>
      </c>
    </row>
    <row r="237" spans="5:39" x14ac:dyDescent="0.25">
      <c r="E237" s="4"/>
      <c r="O237" s="93"/>
      <c r="P237" s="7"/>
      <c r="Q237" s="30">
        <f>SUMIFS(Table19[Quantity],Table19[Product Name],'Finished Products Inventory Sum'!$O237)</f>
        <v>0</v>
      </c>
      <c r="S237" s="1">
        <f>SUMIFS(Table19[Total Cost],Table19[Product Name],'Finished Products Inventory Sum'!O237)</f>
        <v>0</v>
      </c>
      <c r="T237" s="7"/>
      <c r="U237" s="1">
        <f>SUMIFS(Table19[Quantity Purchased],Table19[Product Name],'Finished Products Inventory Sum'!O237)</f>
        <v>0</v>
      </c>
      <c r="W237" s="1">
        <f>SUMIFS(Table19[Total Purchase
Cost],Table19[Product Name],'Finished Products Inventory Sum'!$O237)</f>
        <v>0</v>
      </c>
      <c r="X237" s="7"/>
      <c r="Y237" s="61">
        <f t="shared" ref="Y237" si="214">SUM(Q237,U237,-AC237,AG237)</f>
        <v>0</v>
      </c>
      <c r="AA237" s="61">
        <f t="shared" ref="AA237" si="215">SUM(S237,W237,-AE237,AI237)</f>
        <v>0</v>
      </c>
      <c r="AB237" s="7"/>
      <c r="AC237" s="1">
        <f>SUMIFS(Table7[Quantity of 
Product Sold],Table7[Sale - Product Name],'Finished Products Inventory Sum'!$O237,Table7[Product Type2],'Finished Products Inventory Sum'!$AC$5)</f>
        <v>0</v>
      </c>
      <c r="AE237" s="1">
        <f>SUMIFS(Table7[Total Cost of
Goods Sold],Table7[Sale - Product Name],'Finished Products Inventory Sum'!$O237,Table7[Product Type2],'Finished Products Inventory Sum'!$AC$5)</f>
        <v>0</v>
      </c>
      <c r="AF237" s="7"/>
      <c r="AG237" s="1">
        <f>SUMIFS(Table17[Quantity2],Table17[Product Name],'Finished Products Inventory Sum'!$O237,Table17[Product Type2],'Finished Products Inventory Sum'!$AG$5)</f>
        <v>0</v>
      </c>
      <c r="AH237" t="str">
        <f t="shared" ref="AH237" si="216">IF(AG237,AI237/AG237,"")</f>
        <v/>
      </c>
      <c r="AI237" s="1">
        <f>SUMIFS(Table17[Total out of Inventory],Table17[Product Name],'Finished Products Inventory Sum'!$O237,Table17[Product Type2],'Finished Products Inventory Sum'!$AG$5)</f>
        <v>0</v>
      </c>
      <c r="AJ237" s="7"/>
      <c r="AK237" s="1">
        <f>SUMIFS(Table7[Quantity
 Sold],Table7[Sale - Product Name],'Finished Products Inventory Sum'!$O237,Table7[Product Type2],'Finished Products Inventory Sum'!$AK$5)</f>
        <v>0</v>
      </c>
      <c r="AL237" t="str">
        <f t="shared" ref="AL237" si="217">IF(AK237,AM237/AK237,"")</f>
        <v/>
      </c>
      <c r="AM237" s="1">
        <f>SUMIFS(Table7[Total 
Paid],Table7[Sale - Product Name],'Finished Products Inventory Sum'!$O237,Table7[Product Type2],'Finished Products Inventory Sum'!$AK$5)</f>
        <v>0</v>
      </c>
    </row>
    <row r="238" spans="5:39" x14ac:dyDescent="0.25">
      <c r="E238" s="4"/>
      <c r="O238" s="93"/>
      <c r="P238" s="7"/>
      <c r="Q238" s="30">
        <f>SUMIFS(Table19[Quantity],Table19[Product Name],'Finished Products Inventory Sum'!$O238)</f>
        <v>0</v>
      </c>
      <c r="S238" s="1">
        <f>SUMIFS(Table19[Total Cost],Table19[Product Name],'Finished Products Inventory Sum'!O238)</f>
        <v>0</v>
      </c>
      <c r="T238" s="7"/>
      <c r="U238" s="1">
        <f>SUMIFS(Table19[Quantity Purchased],Table19[Product Name],'Finished Products Inventory Sum'!O238)</f>
        <v>0</v>
      </c>
      <c r="W238" s="1">
        <f>SUMIFS(Table19[Total Purchase
Cost],Table19[Product Name],'Finished Products Inventory Sum'!$O238)</f>
        <v>0</v>
      </c>
      <c r="X238" s="7"/>
      <c r="Y238" s="61">
        <f t="shared" si="158"/>
        <v>0</v>
      </c>
      <c r="AA238" s="61">
        <f t="shared" si="159"/>
        <v>0</v>
      </c>
      <c r="AB238" s="7"/>
      <c r="AC238" s="1">
        <f>SUMIFS(Table7[Quantity of 
Product Sold],Table7[Sale - Product Name],'Finished Products Inventory Sum'!$O238,Table7[Product Type2],'Finished Products Inventory Sum'!$AC$5)</f>
        <v>0</v>
      </c>
      <c r="AE238" s="1">
        <f>SUMIFS(Table7[Total Cost of
Goods Sold],Table7[Sale - Product Name],'Finished Products Inventory Sum'!$O238,Table7[Product Type2],'Finished Products Inventory Sum'!$AC$5)</f>
        <v>0</v>
      </c>
      <c r="AF238" s="7"/>
      <c r="AG238" s="1">
        <f>SUMIFS(Table17[Quantity2],Table17[Product Name],'Finished Products Inventory Sum'!$O238,Table17[Product Type2],'Finished Products Inventory Sum'!$AG$5)</f>
        <v>0</v>
      </c>
      <c r="AH238" t="str">
        <f t="shared" si="160"/>
        <v/>
      </c>
      <c r="AI238" s="1">
        <f>SUMIFS(Table17[Total out of Inventory],Table17[Product Name],'Finished Products Inventory Sum'!$O238,Table17[Product Type2],'Finished Products Inventory Sum'!$AG$5)</f>
        <v>0</v>
      </c>
      <c r="AJ238" s="7"/>
      <c r="AK238" s="1">
        <f>SUMIFS(Table7[Quantity
 Sold],Table7[Sale - Product Name],'Finished Products Inventory Sum'!$O238,Table7[Product Type2],'Finished Products Inventory Sum'!$AK$5)</f>
        <v>0</v>
      </c>
      <c r="AL238" t="str">
        <f t="shared" si="161"/>
        <v/>
      </c>
      <c r="AM238" s="1">
        <f>SUMIFS(Table7[Total 
Paid],Table7[Sale - Product Name],'Finished Products Inventory Sum'!$O238,Table7[Product Type2],'Finished Products Inventory Sum'!$AK$5)</f>
        <v>0</v>
      </c>
    </row>
    <row r="239" spans="5:39" x14ac:dyDescent="0.25">
      <c r="E239" s="4"/>
      <c r="O239" s="93"/>
      <c r="P239" s="7"/>
      <c r="Q239" s="30">
        <f>SUMIFS(Table19[Quantity],Table19[Product Name],'Finished Products Inventory Sum'!$O239)</f>
        <v>0</v>
      </c>
      <c r="S239" s="1">
        <f>SUMIFS(Table19[Total Cost],Table19[Product Name],'Finished Products Inventory Sum'!O239)</f>
        <v>0</v>
      </c>
      <c r="T239" s="7"/>
      <c r="U239" s="1">
        <f>SUMIFS(Table19[Quantity Purchased],Table19[Product Name],'Finished Products Inventory Sum'!O239)</f>
        <v>0</v>
      </c>
      <c r="W239" s="1">
        <f>SUMIFS(Table19[Total Purchase
Cost],Table19[Product Name],'Finished Products Inventory Sum'!$O239)</f>
        <v>0</v>
      </c>
      <c r="X239" s="7"/>
      <c r="Y239" s="61">
        <f t="shared" ref="Y239:Y302" si="218">SUM(Q239,U239,-AC239,AG239)</f>
        <v>0</v>
      </c>
      <c r="AA239" s="61">
        <f t="shared" ref="AA239:AA302" si="219">SUM(S239,W239,-AE239,AI239)</f>
        <v>0</v>
      </c>
      <c r="AB239" s="7"/>
      <c r="AC239" s="1">
        <f>SUMIFS(Table7[Quantity of 
Product Sold],Table7[Sale - Product Name],'Finished Products Inventory Sum'!$O239,Table7[Product Type2],'Finished Products Inventory Sum'!$AC$5)</f>
        <v>0</v>
      </c>
      <c r="AE239" s="1">
        <f>SUMIFS(Table7[Total Cost of
Goods Sold],Table7[Sale - Product Name],'Finished Products Inventory Sum'!$O239,Table7[Product Type2],'Finished Products Inventory Sum'!$AC$5)</f>
        <v>0</v>
      </c>
      <c r="AF239" s="7"/>
      <c r="AG239" s="1">
        <f>SUMIFS(Table17[Quantity2],Table17[Product Name],'Finished Products Inventory Sum'!$O239,Table17[Product Type2],'Finished Products Inventory Sum'!$AG$5)</f>
        <v>0</v>
      </c>
      <c r="AH239" t="str">
        <f t="shared" ref="AH239:AH302" si="220">IF(AG239,AI239/AG239,"")</f>
        <v/>
      </c>
      <c r="AI239" s="1">
        <f>SUMIFS(Table17[Total out of Inventory],Table17[Product Name],'Finished Products Inventory Sum'!$O239,Table17[Product Type2],'Finished Products Inventory Sum'!$AG$5)</f>
        <v>0</v>
      </c>
      <c r="AJ239" s="7"/>
      <c r="AK239" s="1">
        <f>SUMIFS(Table7[Quantity
 Sold],Table7[Sale - Product Name],'Finished Products Inventory Sum'!$O239,Table7[Product Type2],'Finished Products Inventory Sum'!$AK$5)</f>
        <v>0</v>
      </c>
      <c r="AL239" t="str">
        <f t="shared" ref="AL239:AL302" si="221">IF(AK239,AM239/AK239,"")</f>
        <v/>
      </c>
      <c r="AM239" s="1">
        <f>SUMIFS(Table7[Total 
Paid],Table7[Sale - Product Name],'Finished Products Inventory Sum'!$O239,Table7[Product Type2],'Finished Products Inventory Sum'!$AK$5)</f>
        <v>0</v>
      </c>
    </row>
    <row r="240" spans="5:39" x14ac:dyDescent="0.25">
      <c r="E240" s="4"/>
      <c r="O240" s="93"/>
      <c r="P240" s="7"/>
      <c r="Q240" s="30">
        <f>SUMIFS(Table19[Quantity],Table19[Product Name],'Finished Products Inventory Sum'!$O240)</f>
        <v>0</v>
      </c>
      <c r="S240" s="1">
        <f>SUMIFS(Table19[Total Cost],Table19[Product Name],'Finished Products Inventory Sum'!O240)</f>
        <v>0</v>
      </c>
      <c r="T240" s="7"/>
      <c r="U240" s="1">
        <f>SUMIFS(Table19[Quantity Purchased],Table19[Product Name],'Finished Products Inventory Sum'!O240)</f>
        <v>0</v>
      </c>
      <c r="W240" s="1">
        <f>SUMIFS(Table19[Total Purchase
Cost],Table19[Product Name],'Finished Products Inventory Sum'!$O240)</f>
        <v>0</v>
      </c>
      <c r="X240" s="7"/>
      <c r="Y240" s="61">
        <f t="shared" si="218"/>
        <v>0</v>
      </c>
      <c r="AA240" s="61">
        <f t="shared" si="219"/>
        <v>0</v>
      </c>
      <c r="AB240" s="7"/>
      <c r="AC240" s="1">
        <f>SUMIFS(Table7[Quantity of 
Product Sold],Table7[Sale - Product Name],'Finished Products Inventory Sum'!$O240,Table7[Product Type2],'Finished Products Inventory Sum'!$AC$5)</f>
        <v>0</v>
      </c>
      <c r="AE240" s="1">
        <f>SUMIFS(Table7[Total Cost of
Goods Sold],Table7[Sale - Product Name],'Finished Products Inventory Sum'!$O240,Table7[Product Type2],'Finished Products Inventory Sum'!$AC$5)</f>
        <v>0</v>
      </c>
      <c r="AF240" s="7"/>
      <c r="AG240" s="1">
        <f>SUMIFS(Table17[Quantity2],Table17[Product Name],'Finished Products Inventory Sum'!$O240,Table17[Product Type2],'Finished Products Inventory Sum'!$AG$5)</f>
        <v>0</v>
      </c>
      <c r="AH240" t="str">
        <f t="shared" si="220"/>
        <v/>
      </c>
      <c r="AI240" s="1">
        <f>SUMIFS(Table17[Total out of Inventory],Table17[Product Name],'Finished Products Inventory Sum'!$O240,Table17[Product Type2],'Finished Products Inventory Sum'!$AG$5)</f>
        <v>0</v>
      </c>
      <c r="AJ240" s="7"/>
      <c r="AK240" s="1">
        <f>SUMIFS(Table7[Quantity
 Sold],Table7[Sale - Product Name],'Finished Products Inventory Sum'!$O240,Table7[Product Type2],'Finished Products Inventory Sum'!$AK$5)</f>
        <v>0</v>
      </c>
      <c r="AL240" t="str">
        <f t="shared" si="221"/>
        <v/>
      </c>
      <c r="AM240" s="1">
        <f>SUMIFS(Table7[Total 
Paid],Table7[Sale - Product Name],'Finished Products Inventory Sum'!$O240,Table7[Product Type2],'Finished Products Inventory Sum'!$AK$5)</f>
        <v>0</v>
      </c>
    </row>
    <row r="241" spans="5:39" x14ac:dyDescent="0.25">
      <c r="E241" s="4"/>
      <c r="O241" s="93"/>
      <c r="P241" s="7"/>
      <c r="Q241" s="30">
        <f>SUMIFS(Table19[Quantity],Table19[Product Name],'Finished Products Inventory Sum'!$O241)</f>
        <v>0</v>
      </c>
      <c r="S241" s="1">
        <f>SUMIFS(Table19[Total Cost],Table19[Product Name],'Finished Products Inventory Sum'!O241)</f>
        <v>0</v>
      </c>
      <c r="T241" s="7"/>
      <c r="U241" s="1">
        <f>SUMIFS(Table19[Quantity Purchased],Table19[Product Name],'Finished Products Inventory Sum'!O241)</f>
        <v>0</v>
      </c>
      <c r="W241" s="1">
        <f>SUMIFS(Table19[Total Purchase
Cost],Table19[Product Name],'Finished Products Inventory Sum'!$O241)</f>
        <v>0</v>
      </c>
      <c r="X241" s="7"/>
      <c r="Y241" s="61">
        <f t="shared" si="218"/>
        <v>0</v>
      </c>
      <c r="AA241" s="61">
        <f t="shared" si="219"/>
        <v>0</v>
      </c>
      <c r="AB241" s="7"/>
      <c r="AC241" s="1">
        <f>SUMIFS(Table7[Quantity of 
Product Sold],Table7[Sale - Product Name],'Finished Products Inventory Sum'!$O241,Table7[Product Type2],'Finished Products Inventory Sum'!$AC$5)</f>
        <v>0</v>
      </c>
      <c r="AE241" s="1">
        <f>SUMIFS(Table7[Total Cost of
Goods Sold],Table7[Sale - Product Name],'Finished Products Inventory Sum'!$O241,Table7[Product Type2],'Finished Products Inventory Sum'!$AC$5)</f>
        <v>0</v>
      </c>
      <c r="AF241" s="7"/>
      <c r="AG241" s="1">
        <f>SUMIFS(Table17[Quantity2],Table17[Product Name],'Finished Products Inventory Sum'!$O241,Table17[Product Type2],'Finished Products Inventory Sum'!$AG$5)</f>
        <v>0</v>
      </c>
      <c r="AH241" t="str">
        <f t="shared" si="220"/>
        <v/>
      </c>
      <c r="AI241" s="1">
        <f>SUMIFS(Table17[Total out of Inventory],Table17[Product Name],'Finished Products Inventory Sum'!$O241,Table17[Product Type2],'Finished Products Inventory Sum'!$AG$5)</f>
        <v>0</v>
      </c>
      <c r="AJ241" s="7"/>
      <c r="AK241" s="1">
        <f>SUMIFS(Table7[Quantity
 Sold],Table7[Sale - Product Name],'Finished Products Inventory Sum'!$O241,Table7[Product Type2],'Finished Products Inventory Sum'!$AK$5)</f>
        <v>0</v>
      </c>
      <c r="AL241" t="str">
        <f t="shared" si="221"/>
        <v/>
      </c>
      <c r="AM241" s="1">
        <f>SUMIFS(Table7[Total 
Paid],Table7[Sale - Product Name],'Finished Products Inventory Sum'!$O241,Table7[Product Type2],'Finished Products Inventory Sum'!$AK$5)</f>
        <v>0</v>
      </c>
    </row>
    <row r="242" spans="5:39" x14ac:dyDescent="0.25">
      <c r="E242" s="4"/>
      <c r="O242" s="93"/>
      <c r="P242" s="7"/>
      <c r="Q242" s="30">
        <f>SUMIFS(Table19[Quantity],Table19[Product Name],'Finished Products Inventory Sum'!$O242)</f>
        <v>0</v>
      </c>
      <c r="S242" s="1">
        <f>SUMIFS(Table19[Total Cost],Table19[Product Name],'Finished Products Inventory Sum'!O242)</f>
        <v>0</v>
      </c>
      <c r="T242" s="7"/>
      <c r="U242" s="1">
        <f>SUMIFS(Table19[Quantity Purchased],Table19[Product Name],'Finished Products Inventory Sum'!O242)</f>
        <v>0</v>
      </c>
      <c r="W242" s="1">
        <f>SUMIFS(Table19[Total Purchase
Cost],Table19[Product Name],'Finished Products Inventory Sum'!$O242)</f>
        <v>0</v>
      </c>
      <c r="X242" s="7"/>
      <c r="Y242" s="61">
        <f t="shared" si="218"/>
        <v>0</v>
      </c>
      <c r="AA242" s="61">
        <f t="shared" si="219"/>
        <v>0</v>
      </c>
      <c r="AB242" s="7"/>
      <c r="AC242" s="1">
        <f>SUMIFS(Table7[Quantity of 
Product Sold],Table7[Sale - Product Name],'Finished Products Inventory Sum'!$O242,Table7[Product Type2],'Finished Products Inventory Sum'!$AC$5)</f>
        <v>0</v>
      </c>
      <c r="AE242" s="1">
        <f>SUMIFS(Table7[Total Cost of
Goods Sold],Table7[Sale - Product Name],'Finished Products Inventory Sum'!$O242,Table7[Product Type2],'Finished Products Inventory Sum'!$AC$5)</f>
        <v>0</v>
      </c>
      <c r="AF242" s="7"/>
      <c r="AG242" s="1">
        <f>SUMIFS(Table17[Quantity2],Table17[Product Name],'Finished Products Inventory Sum'!$O242,Table17[Product Type2],'Finished Products Inventory Sum'!$AG$5)</f>
        <v>0</v>
      </c>
      <c r="AH242" t="str">
        <f t="shared" si="220"/>
        <v/>
      </c>
      <c r="AI242" s="1">
        <f>SUMIFS(Table17[Total out of Inventory],Table17[Product Name],'Finished Products Inventory Sum'!$O242,Table17[Product Type2],'Finished Products Inventory Sum'!$AG$5)</f>
        <v>0</v>
      </c>
      <c r="AJ242" s="7"/>
      <c r="AK242" s="1">
        <f>SUMIFS(Table7[Quantity
 Sold],Table7[Sale - Product Name],'Finished Products Inventory Sum'!$O242,Table7[Product Type2],'Finished Products Inventory Sum'!$AK$5)</f>
        <v>0</v>
      </c>
      <c r="AL242" t="str">
        <f t="shared" si="221"/>
        <v/>
      </c>
      <c r="AM242" s="1">
        <f>SUMIFS(Table7[Total 
Paid],Table7[Sale - Product Name],'Finished Products Inventory Sum'!$O242,Table7[Product Type2],'Finished Products Inventory Sum'!$AK$5)</f>
        <v>0</v>
      </c>
    </row>
    <row r="243" spans="5:39" x14ac:dyDescent="0.25">
      <c r="E243" s="4"/>
      <c r="O243" s="93"/>
      <c r="P243" s="7"/>
      <c r="Q243" s="30">
        <f>SUMIFS(Table19[Quantity],Table19[Product Name],'Finished Products Inventory Sum'!$O243)</f>
        <v>0</v>
      </c>
      <c r="S243" s="1">
        <f>SUMIFS(Table19[Total Cost],Table19[Product Name],'Finished Products Inventory Sum'!O243)</f>
        <v>0</v>
      </c>
      <c r="T243" s="7"/>
      <c r="U243" s="1">
        <f>SUMIFS(Table19[Quantity Purchased],Table19[Product Name],'Finished Products Inventory Sum'!O243)</f>
        <v>0</v>
      </c>
      <c r="W243" s="1">
        <f>SUMIFS(Table19[Total Purchase
Cost],Table19[Product Name],'Finished Products Inventory Sum'!$O243)</f>
        <v>0</v>
      </c>
      <c r="X243" s="7"/>
      <c r="Y243" s="61">
        <f t="shared" si="218"/>
        <v>0</v>
      </c>
      <c r="AA243" s="61">
        <f t="shared" si="219"/>
        <v>0</v>
      </c>
      <c r="AB243" s="7"/>
      <c r="AC243" s="1">
        <f>SUMIFS(Table7[Quantity of 
Product Sold],Table7[Sale - Product Name],'Finished Products Inventory Sum'!$O243,Table7[Product Type2],'Finished Products Inventory Sum'!$AC$5)</f>
        <v>0</v>
      </c>
      <c r="AE243" s="1">
        <f>SUMIFS(Table7[Total Cost of
Goods Sold],Table7[Sale - Product Name],'Finished Products Inventory Sum'!$O243,Table7[Product Type2],'Finished Products Inventory Sum'!$AC$5)</f>
        <v>0</v>
      </c>
      <c r="AF243" s="7"/>
      <c r="AG243" s="1">
        <f>SUMIFS(Table17[Quantity2],Table17[Product Name],'Finished Products Inventory Sum'!$O243,Table17[Product Type2],'Finished Products Inventory Sum'!$AG$5)</f>
        <v>0</v>
      </c>
      <c r="AH243" t="str">
        <f t="shared" si="220"/>
        <v/>
      </c>
      <c r="AI243" s="1">
        <f>SUMIFS(Table17[Total out of Inventory],Table17[Product Name],'Finished Products Inventory Sum'!$O243,Table17[Product Type2],'Finished Products Inventory Sum'!$AG$5)</f>
        <v>0</v>
      </c>
      <c r="AJ243" s="7"/>
      <c r="AK243" s="1">
        <f>SUMIFS(Table7[Quantity
 Sold],Table7[Sale - Product Name],'Finished Products Inventory Sum'!$O243,Table7[Product Type2],'Finished Products Inventory Sum'!$AK$5)</f>
        <v>0</v>
      </c>
      <c r="AL243" t="str">
        <f t="shared" si="221"/>
        <v/>
      </c>
      <c r="AM243" s="1">
        <f>SUMIFS(Table7[Total 
Paid],Table7[Sale - Product Name],'Finished Products Inventory Sum'!$O243,Table7[Product Type2],'Finished Products Inventory Sum'!$AK$5)</f>
        <v>0</v>
      </c>
    </row>
    <row r="244" spans="5:39" x14ac:dyDescent="0.25">
      <c r="E244" s="4"/>
      <c r="O244" s="93"/>
      <c r="P244" s="7"/>
      <c r="Q244" s="30">
        <f>SUMIFS(Table19[Quantity],Table19[Product Name],'Finished Products Inventory Sum'!$O244)</f>
        <v>0</v>
      </c>
      <c r="S244" s="1">
        <f>SUMIFS(Table19[Total Cost],Table19[Product Name],'Finished Products Inventory Sum'!O244)</f>
        <v>0</v>
      </c>
      <c r="T244" s="7"/>
      <c r="U244" s="1">
        <f>SUMIFS(Table19[Quantity Purchased],Table19[Product Name],'Finished Products Inventory Sum'!O244)</f>
        <v>0</v>
      </c>
      <c r="W244" s="1">
        <f>SUMIFS(Table19[Total Purchase
Cost],Table19[Product Name],'Finished Products Inventory Sum'!$O244)</f>
        <v>0</v>
      </c>
      <c r="X244" s="7"/>
      <c r="Y244" s="61">
        <f t="shared" si="218"/>
        <v>0</v>
      </c>
      <c r="AA244" s="61">
        <f t="shared" si="219"/>
        <v>0</v>
      </c>
      <c r="AB244" s="7"/>
      <c r="AC244" s="1">
        <f>SUMIFS(Table7[Quantity of 
Product Sold],Table7[Sale - Product Name],'Finished Products Inventory Sum'!$O244,Table7[Product Type2],'Finished Products Inventory Sum'!$AC$5)</f>
        <v>0</v>
      </c>
      <c r="AE244" s="1">
        <f>SUMIFS(Table7[Total Cost of
Goods Sold],Table7[Sale - Product Name],'Finished Products Inventory Sum'!$O244,Table7[Product Type2],'Finished Products Inventory Sum'!$AC$5)</f>
        <v>0</v>
      </c>
      <c r="AF244" s="7"/>
      <c r="AG244" s="1">
        <f>SUMIFS(Table17[Quantity2],Table17[Product Name],'Finished Products Inventory Sum'!$O244,Table17[Product Type2],'Finished Products Inventory Sum'!$AG$5)</f>
        <v>0</v>
      </c>
      <c r="AH244" t="str">
        <f t="shared" si="220"/>
        <v/>
      </c>
      <c r="AI244" s="1">
        <f>SUMIFS(Table17[Total out of Inventory],Table17[Product Name],'Finished Products Inventory Sum'!$O244,Table17[Product Type2],'Finished Products Inventory Sum'!$AG$5)</f>
        <v>0</v>
      </c>
      <c r="AJ244" s="7"/>
      <c r="AK244" s="1">
        <f>SUMIFS(Table7[Quantity
 Sold],Table7[Sale - Product Name],'Finished Products Inventory Sum'!$O244,Table7[Product Type2],'Finished Products Inventory Sum'!$AK$5)</f>
        <v>0</v>
      </c>
      <c r="AL244" t="str">
        <f t="shared" si="221"/>
        <v/>
      </c>
      <c r="AM244" s="1">
        <f>SUMIFS(Table7[Total 
Paid],Table7[Sale - Product Name],'Finished Products Inventory Sum'!$O244,Table7[Product Type2],'Finished Products Inventory Sum'!$AK$5)</f>
        <v>0</v>
      </c>
    </row>
    <row r="245" spans="5:39" x14ac:dyDescent="0.25">
      <c r="E245" s="4"/>
      <c r="O245" s="93"/>
      <c r="P245" s="7"/>
      <c r="Q245" s="30">
        <f>SUMIFS(Table19[Quantity],Table19[Product Name],'Finished Products Inventory Sum'!$O245)</f>
        <v>0</v>
      </c>
      <c r="S245" s="1">
        <f>SUMIFS(Table19[Total Cost],Table19[Product Name],'Finished Products Inventory Sum'!O245)</f>
        <v>0</v>
      </c>
      <c r="T245" s="7"/>
      <c r="U245" s="1">
        <f>SUMIFS(Table19[Quantity Purchased],Table19[Product Name],'Finished Products Inventory Sum'!O245)</f>
        <v>0</v>
      </c>
      <c r="W245" s="1">
        <f>SUMIFS(Table19[Total Purchase
Cost],Table19[Product Name],'Finished Products Inventory Sum'!$O245)</f>
        <v>0</v>
      </c>
      <c r="X245" s="7"/>
      <c r="Y245" s="61">
        <f t="shared" si="218"/>
        <v>0</v>
      </c>
      <c r="AA245" s="61">
        <f t="shared" si="219"/>
        <v>0</v>
      </c>
      <c r="AB245" s="7"/>
      <c r="AC245" s="1">
        <f>SUMIFS(Table7[Quantity of 
Product Sold],Table7[Sale - Product Name],'Finished Products Inventory Sum'!$O245,Table7[Product Type2],'Finished Products Inventory Sum'!$AC$5)</f>
        <v>0</v>
      </c>
      <c r="AE245" s="1">
        <f>SUMIFS(Table7[Total Cost of
Goods Sold],Table7[Sale - Product Name],'Finished Products Inventory Sum'!$O245,Table7[Product Type2],'Finished Products Inventory Sum'!$AC$5)</f>
        <v>0</v>
      </c>
      <c r="AF245" s="7"/>
      <c r="AG245" s="1">
        <f>SUMIFS(Table17[Quantity2],Table17[Product Name],'Finished Products Inventory Sum'!$O245,Table17[Product Type2],'Finished Products Inventory Sum'!$AG$5)</f>
        <v>0</v>
      </c>
      <c r="AH245" t="str">
        <f t="shared" si="220"/>
        <v/>
      </c>
      <c r="AI245" s="1">
        <f>SUMIFS(Table17[Total out of Inventory],Table17[Product Name],'Finished Products Inventory Sum'!$O245,Table17[Product Type2],'Finished Products Inventory Sum'!$AG$5)</f>
        <v>0</v>
      </c>
      <c r="AJ245" s="7"/>
      <c r="AK245" s="1">
        <f>SUMIFS(Table7[Quantity
 Sold],Table7[Sale - Product Name],'Finished Products Inventory Sum'!$O245,Table7[Product Type2],'Finished Products Inventory Sum'!$AK$5)</f>
        <v>0</v>
      </c>
      <c r="AL245" t="str">
        <f t="shared" si="221"/>
        <v/>
      </c>
      <c r="AM245" s="1">
        <f>SUMIFS(Table7[Total 
Paid],Table7[Sale - Product Name],'Finished Products Inventory Sum'!$O245,Table7[Product Type2],'Finished Products Inventory Sum'!$AK$5)</f>
        <v>0</v>
      </c>
    </row>
    <row r="246" spans="5:39" x14ac:dyDescent="0.25">
      <c r="E246" s="4"/>
      <c r="O246" s="93"/>
      <c r="P246" s="7"/>
      <c r="Q246" s="30">
        <f>SUMIFS(Table19[Quantity],Table19[Product Name],'Finished Products Inventory Sum'!$O246)</f>
        <v>0</v>
      </c>
      <c r="S246" s="1">
        <f>SUMIFS(Table19[Total Cost],Table19[Product Name],'Finished Products Inventory Sum'!O246)</f>
        <v>0</v>
      </c>
      <c r="T246" s="7"/>
      <c r="U246" s="1">
        <f>SUMIFS(Table19[Quantity Purchased],Table19[Product Name],'Finished Products Inventory Sum'!O246)</f>
        <v>0</v>
      </c>
      <c r="W246" s="1">
        <f>SUMIFS(Table19[Total Purchase
Cost],Table19[Product Name],'Finished Products Inventory Sum'!$O246)</f>
        <v>0</v>
      </c>
      <c r="X246" s="7"/>
      <c r="Y246" s="61">
        <f t="shared" si="218"/>
        <v>0</v>
      </c>
      <c r="AA246" s="61">
        <f t="shared" si="219"/>
        <v>0</v>
      </c>
      <c r="AB246" s="7"/>
      <c r="AC246" s="1">
        <f>SUMIFS(Table7[Quantity of 
Product Sold],Table7[Sale - Product Name],'Finished Products Inventory Sum'!$O246,Table7[Product Type2],'Finished Products Inventory Sum'!$AC$5)</f>
        <v>0</v>
      </c>
      <c r="AE246" s="1">
        <f>SUMIFS(Table7[Total Cost of
Goods Sold],Table7[Sale - Product Name],'Finished Products Inventory Sum'!$O246,Table7[Product Type2],'Finished Products Inventory Sum'!$AC$5)</f>
        <v>0</v>
      </c>
      <c r="AF246" s="7"/>
      <c r="AG246" s="1">
        <f>SUMIFS(Table17[Quantity2],Table17[Product Name],'Finished Products Inventory Sum'!$O246,Table17[Product Type2],'Finished Products Inventory Sum'!$AG$5)</f>
        <v>0</v>
      </c>
      <c r="AH246" t="str">
        <f t="shared" si="220"/>
        <v/>
      </c>
      <c r="AI246" s="1">
        <f>SUMIFS(Table17[Total out of Inventory],Table17[Product Name],'Finished Products Inventory Sum'!$O246,Table17[Product Type2],'Finished Products Inventory Sum'!$AG$5)</f>
        <v>0</v>
      </c>
      <c r="AJ246" s="7"/>
      <c r="AK246" s="1">
        <f>SUMIFS(Table7[Quantity
 Sold],Table7[Sale - Product Name],'Finished Products Inventory Sum'!$O246,Table7[Product Type2],'Finished Products Inventory Sum'!$AK$5)</f>
        <v>0</v>
      </c>
      <c r="AL246" t="str">
        <f t="shared" si="221"/>
        <v/>
      </c>
      <c r="AM246" s="1">
        <f>SUMIFS(Table7[Total 
Paid],Table7[Sale - Product Name],'Finished Products Inventory Sum'!$O246,Table7[Product Type2],'Finished Products Inventory Sum'!$AK$5)</f>
        <v>0</v>
      </c>
    </row>
    <row r="247" spans="5:39" x14ac:dyDescent="0.25">
      <c r="E247" s="4"/>
      <c r="O247" s="93"/>
      <c r="P247" s="7"/>
      <c r="Q247" s="30">
        <f>SUMIFS(Table19[Quantity],Table19[Product Name],'Finished Products Inventory Sum'!$O247)</f>
        <v>0</v>
      </c>
      <c r="S247" s="1">
        <f>SUMIFS(Table19[Total Cost],Table19[Product Name],'Finished Products Inventory Sum'!O247)</f>
        <v>0</v>
      </c>
      <c r="T247" s="7"/>
      <c r="U247" s="1">
        <f>SUMIFS(Table19[Quantity Purchased],Table19[Product Name],'Finished Products Inventory Sum'!O247)</f>
        <v>0</v>
      </c>
      <c r="W247" s="1">
        <f>SUMIFS(Table19[Total Purchase
Cost],Table19[Product Name],'Finished Products Inventory Sum'!$O247)</f>
        <v>0</v>
      </c>
      <c r="X247" s="7"/>
      <c r="Y247" s="61">
        <f t="shared" si="218"/>
        <v>0</v>
      </c>
      <c r="AA247" s="61">
        <f t="shared" si="219"/>
        <v>0</v>
      </c>
      <c r="AB247" s="7"/>
      <c r="AC247" s="1">
        <f>SUMIFS(Table7[Quantity of 
Product Sold],Table7[Sale - Product Name],'Finished Products Inventory Sum'!$O247,Table7[Product Type2],'Finished Products Inventory Sum'!$AC$5)</f>
        <v>0</v>
      </c>
      <c r="AE247" s="1">
        <f>SUMIFS(Table7[Total Cost of
Goods Sold],Table7[Sale - Product Name],'Finished Products Inventory Sum'!$O247,Table7[Product Type2],'Finished Products Inventory Sum'!$AC$5)</f>
        <v>0</v>
      </c>
      <c r="AF247" s="7"/>
      <c r="AG247" s="1">
        <f>SUMIFS(Table17[Quantity2],Table17[Product Name],'Finished Products Inventory Sum'!$O247,Table17[Product Type2],'Finished Products Inventory Sum'!$AG$5)</f>
        <v>0</v>
      </c>
      <c r="AH247" t="str">
        <f t="shared" si="220"/>
        <v/>
      </c>
      <c r="AI247" s="1">
        <f>SUMIFS(Table17[Total out of Inventory],Table17[Product Name],'Finished Products Inventory Sum'!$O247,Table17[Product Type2],'Finished Products Inventory Sum'!$AG$5)</f>
        <v>0</v>
      </c>
      <c r="AJ247" s="7"/>
      <c r="AK247" s="1">
        <f>SUMIFS(Table7[Quantity
 Sold],Table7[Sale - Product Name],'Finished Products Inventory Sum'!$O247,Table7[Product Type2],'Finished Products Inventory Sum'!$AK$5)</f>
        <v>0</v>
      </c>
      <c r="AL247" t="str">
        <f t="shared" si="221"/>
        <v/>
      </c>
      <c r="AM247" s="1">
        <f>SUMIFS(Table7[Total 
Paid],Table7[Sale - Product Name],'Finished Products Inventory Sum'!$O247,Table7[Product Type2],'Finished Products Inventory Sum'!$AK$5)</f>
        <v>0</v>
      </c>
    </row>
    <row r="248" spans="5:39" x14ac:dyDescent="0.25">
      <c r="E248" s="4"/>
      <c r="O248" s="93"/>
      <c r="P248" s="7"/>
      <c r="Q248" s="30">
        <f>SUMIFS(Table19[Quantity],Table19[Product Name],'Finished Products Inventory Sum'!$O248)</f>
        <v>0</v>
      </c>
      <c r="S248" s="1">
        <f>SUMIFS(Table19[Total Cost],Table19[Product Name],'Finished Products Inventory Sum'!O248)</f>
        <v>0</v>
      </c>
      <c r="T248" s="7"/>
      <c r="U248" s="1">
        <f>SUMIFS(Table19[Quantity Purchased],Table19[Product Name],'Finished Products Inventory Sum'!O248)</f>
        <v>0</v>
      </c>
      <c r="W248" s="1">
        <f>SUMIFS(Table19[Total Purchase
Cost],Table19[Product Name],'Finished Products Inventory Sum'!$O248)</f>
        <v>0</v>
      </c>
      <c r="X248" s="7"/>
      <c r="Y248" s="61">
        <f t="shared" si="218"/>
        <v>0</v>
      </c>
      <c r="AA248" s="61">
        <f t="shared" si="219"/>
        <v>0</v>
      </c>
      <c r="AB248" s="7"/>
      <c r="AC248" s="1">
        <f>SUMIFS(Table7[Quantity of 
Product Sold],Table7[Sale - Product Name],'Finished Products Inventory Sum'!$O248,Table7[Product Type2],'Finished Products Inventory Sum'!$AC$5)</f>
        <v>0</v>
      </c>
      <c r="AE248" s="1">
        <f>SUMIFS(Table7[Total Cost of
Goods Sold],Table7[Sale - Product Name],'Finished Products Inventory Sum'!$O248,Table7[Product Type2],'Finished Products Inventory Sum'!$AC$5)</f>
        <v>0</v>
      </c>
      <c r="AF248" s="7"/>
      <c r="AG248" s="1">
        <f>SUMIFS(Table17[Quantity2],Table17[Product Name],'Finished Products Inventory Sum'!$O248,Table17[Product Type2],'Finished Products Inventory Sum'!$AG$5)</f>
        <v>0</v>
      </c>
      <c r="AH248" t="str">
        <f t="shared" si="220"/>
        <v/>
      </c>
      <c r="AI248" s="1">
        <f>SUMIFS(Table17[Total out of Inventory],Table17[Product Name],'Finished Products Inventory Sum'!$O248,Table17[Product Type2],'Finished Products Inventory Sum'!$AG$5)</f>
        <v>0</v>
      </c>
      <c r="AJ248" s="7"/>
      <c r="AK248" s="1">
        <f>SUMIFS(Table7[Quantity
 Sold],Table7[Sale - Product Name],'Finished Products Inventory Sum'!$O248,Table7[Product Type2],'Finished Products Inventory Sum'!$AK$5)</f>
        <v>0</v>
      </c>
      <c r="AL248" t="str">
        <f t="shared" si="221"/>
        <v/>
      </c>
      <c r="AM248" s="1">
        <f>SUMIFS(Table7[Total 
Paid],Table7[Sale - Product Name],'Finished Products Inventory Sum'!$O248,Table7[Product Type2],'Finished Products Inventory Sum'!$AK$5)</f>
        <v>0</v>
      </c>
    </row>
    <row r="249" spans="5:39" x14ac:dyDescent="0.25">
      <c r="E249" s="4"/>
      <c r="O249" s="93"/>
      <c r="P249" s="7"/>
      <c r="Q249" s="30">
        <f>SUMIFS(Table19[Quantity],Table19[Product Name],'Finished Products Inventory Sum'!$O249)</f>
        <v>0</v>
      </c>
      <c r="S249" s="1">
        <f>SUMIFS(Table19[Total Cost],Table19[Product Name],'Finished Products Inventory Sum'!O249)</f>
        <v>0</v>
      </c>
      <c r="T249" s="7"/>
      <c r="U249" s="1">
        <f>SUMIFS(Table19[Quantity Purchased],Table19[Product Name],'Finished Products Inventory Sum'!O249)</f>
        <v>0</v>
      </c>
      <c r="W249" s="1">
        <f>SUMIFS(Table19[Total Purchase
Cost],Table19[Product Name],'Finished Products Inventory Sum'!$O249)</f>
        <v>0</v>
      </c>
      <c r="X249" s="7"/>
      <c r="Y249" s="61">
        <f t="shared" si="218"/>
        <v>0</v>
      </c>
      <c r="AA249" s="61">
        <f t="shared" si="219"/>
        <v>0</v>
      </c>
      <c r="AB249" s="7"/>
      <c r="AC249" s="1">
        <f>SUMIFS(Table7[Quantity of 
Product Sold],Table7[Sale - Product Name],'Finished Products Inventory Sum'!$O249,Table7[Product Type2],'Finished Products Inventory Sum'!$AC$5)</f>
        <v>0</v>
      </c>
      <c r="AE249" s="1">
        <f>SUMIFS(Table7[Total Cost of
Goods Sold],Table7[Sale - Product Name],'Finished Products Inventory Sum'!$O249,Table7[Product Type2],'Finished Products Inventory Sum'!$AC$5)</f>
        <v>0</v>
      </c>
      <c r="AF249" s="7"/>
      <c r="AG249" s="1">
        <f>SUMIFS(Table17[Quantity2],Table17[Product Name],'Finished Products Inventory Sum'!$O249,Table17[Product Type2],'Finished Products Inventory Sum'!$AG$5)</f>
        <v>0</v>
      </c>
      <c r="AH249" t="str">
        <f t="shared" si="220"/>
        <v/>
      </c>
      <c r="AI249" s="1">
        <f>SUMIFS(Table17[Total out of Inventory],Table17[Product Name],'Finished Products Inventory Sum'!$O249,Table17[Product Type2],'Finished Products Inventory Sum'!$AG$5)</f>
        <v>0</v>
      </c>
      <c r="AJ249" s="7"/>
      <c r="AK249" s="1">
        <f>SUMIFS(Table7[Quantity
 Sold],Table7[Sale - Product Name],'Finished Products Inventory Sum'!$O249,Table7[Product Type2],'Finished Products Inventory Sum'!$AK$5)</f>
        <v>0</v>
      </c>
      <c r="AL249" t="str">
        <f t="shared" si="221"/>
        <v/>
      </c>
      <c r="AM249" s="1">
        <f>SUMIFS(Table7[Total 
Paid],Table7[Sale - Product Name],'Finished Products Inventory Sum'!$O249,Table7[Product Type2],'Finished Products Inventory Sum'!$AK$5)</f>
        <v>0</v>
      </c>
    </row>
    <row r="250" spans="5:39" x14ac:dyDescent="0.25">
      <c r="E250" s="4"/>
      <c r="O250" s="50"/>
      <c r="P250" s="7"/>
      <c r="Q250" s="30">
        <f>SUMIFS(Table19[Quantity],Table19[Product Name],'Finished Products Inventory Sum'!$O250)</f>
        <v>0</v>
      </c>
      <c r="S250" s="1">
        <f>SUMIFS(Table19[Total Cost],Table19[Product Name],'Finished Products Inventory Sum'!O250)</f>
        <v>0</v>
      </c>
      <c r="T250" s="7"/>
      <c r="U250" s="1">
        <f>SUMIFS(Table19[Quantity Purchased],Table19[Product Name],'Finished Products Inventory Sum'!O250)</f>
        <v>0</v>
      </c>
      <c r="W250" s="1">
        <f>SUMIFS(Table19[Total Purchase
Cost],Table19[Product Name],'Finished Products Inventory Sum'!$O250)</f>
        <v>0</v>
      </c>
      <c r="X250" s="7"/>
      <c r="Y250" s="61">
        <f t="shared" si="218"/>
        <v>0</v>
      </c>
      <c r="AA250" s="61">
        <f t="shared" si="219"/>
        <v>0</v>
      </c>
      <c r="AB250" s="7"/>
      <c r="AC250" s="1">
        <f>SUMIFS(Table7[Quantity of 
Product Sold],Table7[Sale - Product Name],'Finished Products Inventory Sum'!$O250,Table7[Product Type2],'Finished Products Inventory Sum'!$AC$5)</f>
        <v>0</v>
      </c>
      <c r="AE250" s="1">
        <f>SUMIFS(Table7[Total Cost of
Goods Sold],Table7[Sale - Product Name],'Finished Products Inventory Sum'!$O250,Table7[Product Type2],'Finished Products Inventory Sum'!$AC$5)</f>
        <v>0</v>
      </c>
      <c r="AF250" s="7"/>
      <c r="AG250" s="1">
        <f>SUMIFS(Table17[Quantity2],Table17[Product Name],'Finished Products Inventory Sum'!$O250,Table17[Product Type2],'Finished Products Inventory Sum'!$AG$5)</f>
        <v>0</v>
      </c>
      <c r="AH250" t="str">
        <f t="shared" si="220"/>
        <v/>
      </c>
      <c r="AI250" s="1">
        <f>SUMIFS(Table17[Total out of Inventory],Table17[Product Name],'Finished Products Inventory Sum'!$O250,Table17[Product Type2],'Finished Products Inventory Sum'!$AG$5)</f>
        <v>0</v>
      </c>
      <c r="AJ250" s="7"/>
      <c r="AK250" s="1">
        <f>SUMIFS(Table7[Quantity
 Sold],Table7[Sale - Product Name],'Finished Products Inventory Sum'!$O250,Table7[Product Type2],'Finished Products Inventory Sum'!$AK$5)</f>
        <v>0</v>
      </c>
      <c r="AL250" t="str">
        <f t="shared" si="221"/>
        <v/>
      </c>
      <c r="AM250" s="1">
        <f>SUMIFS(Table7[Total 
Paid],Table7[Sale - Product Name],'Finished Products Inventory Sum'!$O250,Table7[Product Type2],'Finished Products Inventory Sum'!$AK$5)</f>
        <v>0</v>
      </c>
    </row>
    <row r="251" spans="5:39" x14ac:dyDescent="0.25">
      <c r="E251" s="4"/>
      <c r="O251" s="50"/>
      <c r="P251" s="7"/>
      <c r="Q251" s="30">
        <f>SUMIFS(Table19[Quantity],Table19[Product Name],'Finished Products Inventory Sum'!$O251)</f>
        <v>0</v>
      </c>
      <c r="S251" s="1">
        <f>SUMIFS(Table19[Total Cost],Table19[Product Name],'Finished Products Inventory Sum'!O251)</f>
        <v>0</v>
      </c>
      <c r="T251" s="7"/>
      <c r="U251" s="1">
        <f>SUMIFS(Table19[Quantity Purchased],Table19[Product Name],'Finished Products Inventory Sum'!O251)</f>
        <v>0</v>
      </c>
      <c r="W251" s="1">
        <f>SUMIFS(Table19[Total Purchase
Cost],Table19[Product Name],'Finished Products Inventory Sum'!$O251)</f>
        <v>0</v>
      </c>
      <c r="X251" s="7"/>
      <c r="Y251" s="61">
        <f t="shared" si="218"/>
        <v>0</v>
      </c>
      <c r="AA251" s="61">
        <f t="shared" si="219"/>
        <v>0</v>
      </c>
      <c r="AB251" s="7"/>
      <c r="AC251" s="1">
        <f>SUMIFS(Table7[Quantity of 
Product Sold],Table7[Sale - Product Name],'Finished Products Inventory Sum'!$O251,Table7[Product Type2],'Finished Products Inventory Sum'!$AC$5)</f>
        <v>0</v>
      </c>
      <c r="AE251" s="1">
        <f>SUMIFS(Table7[Total Cost of
Goods Sold],Table7[Sale - Product Name],'Finished Products Inventory Sum'!$O251,Table7[Product Type2],'Finished Products Inventory Sum'!$AC$5)</f>
        <v>0</v>
      </c>
      <c r="AF251" s="7"/>
      <c r="AG251" s="1">
        <f>SUMIFS(Table17[Quantity2],Table17[Product Name],'Finished Products Inventory Sum'!$O251,Table17[Product Type2],'Finished Products Inventory Sum'!$AG$5)</f>
        <v>0</v>
      </c>
      <c r="AH251" t="str">
        <f t="shared" si="220"/>
        <v/>
      </c>
      <c r="AI251" s="1">
        <f>SUMIFS(Table17[Total out of Inventory],Table17[Product Name],'Finished Products Inventory Sum'!$O251,Table17[Product Type2],'Finished Products Inventory Sum'!$AG$5)</f>
        <v>0</v>
      </c>
      <c r="AJ251" s="7"/>
      <c r="AK251" s="1">
        <f>SUMIFS(Table7[Quantity
 Sold],Table7[Sale - Product Name],'Finished Products Inventory Sum'!$O251,Table7[Product Type2],'Finished Products Inventory Sum'!$AK$5)</f>
        <v>0</v>
      </c>
      <c r="AL251" t="str">
        <f t="shared" si="221"/>
        <v/>
      </c>
      <c r="AM251" s="1">
        <f>SUMIFS(Table7[Total 
Paid],Table7[Sale - Product Name],'Finished Products Inventory Sum'!$O251,Table7[Product Type2],'Finished Products Inventory Sum'!$AK$5)</f>
        <v>0</v>
      </c>
    </row>
    <row r="252" spans="5:39" x14ac:dyDescent="0.25">
      <c r="E252" s="4"/>
      <c r="O252" s="50"/>
      <c r="P252" s="7"/>
      <c r="Q252" s="30">
        <f>SUMIFS(Table19[Quantity],Table19[Product Name],'Finished Products Inventory Sum'!$O252)</f>
        <v>0</v>
      </c>
      <c r="S252" s="1">
        <f>SUMIFS(Table19[Total Cost],Table19[Product Name],'Finished Products Inventory Sum'!O252)</f>
        <v>0</v>
      </c>
      <c r="T252" s="7"/>
      <c r="U252" s="1">
        <f>SUMIFS(Table19[Quantity Purchased],Table19[Product Name],'Finished Products Inventory Sum'!O252)</f>
        <v>0</v>
      </c>
      <c r="W252" s="1">
        <f>SUMIFS(Table19[Total Purchase
Cost],Table19[Product Name],'Finished Products Inventory Sum'!$O252)</f>
        <v>0</v>
      </c>
      <c r="X252" s="7"/>
      <c r="Y252" s="61">
        <f t="shared" si="218"/>
        <v>0</v>
      </c>
      <c r="AA252" s="61">
        <f t="shared" si="219"/>
        <v>0</v>
      </c>
      <c r="AB252" s="7"/>
      <c r="AC252" s="1">
        <f>SUMIFS(Table7[Quantity of 
Product Sold],Table7[Sale - Product Name],'Finished Products Inventory Sum'!$O252,Table7[Product Type2],'Finished Products Inventory Sum'!$AC$5)</f>
        <v>0</v>
      </c>
      <c r="AE252" s="1">
        <f>SUMIFS(Table7[Total Cost of
Goods Sold],Table7[Sale - Product Name],'Finished Products Inventory Sum'!$O252,Table7[Product Type2],'Finished Products Inventory Sum'!$AC$5)</f>
        <v>0</v>
      </c>
      <c r="AF252" s="7"/>
      <c r="AG252" s="1">
        <f>SUMIFS(Table17[Quantity2],Table17[Product Name],'Finished Products Inventory Sum'!$O252,Table17[Product Type2],'Finished Products Inventory Sum'!$AG$5)</f>
        <v>0</v>
      </c>
      <c r="AH252" t="str">
        <f t="shared" si="220"/>
        <v/>
      </c>
      <c r="AI252" s="1">
        <f>SUMIFS(Table17[Total out of Inventory],Table17[Product Name],'Finished Products Inventory Sum'!$O252,Table17[Product Type2],'Finished Products Inventory Sum'!$AG$5)</f>
        <v>0</v>
      </c>
      <c r="AJ252" s="7"/>
      <c r="AK252" s="1">
        <f>SUMIFS(Table7[Quantity
 Sold],Table7[Sale - Product Name],'Finished Products Inventory Sum'!$O252,Table7[Product Type2],'Finished Products Inventory Sum'!$AK$5)</f>
        <v>0</v>
      </c>
      <c r="AL252" t="str">
        <f t="shared" si="221"/>
        <v/>
      </c>
      <c r="AM252" s="1">
        <f>SUMIFS(Table7[Total 
Paid],Table7[Sale - Product Name],'Finished Products Inventory Sum'!$O252,Table7[Product Type2],'Finished Products Inventory Sum'!$AK$5)</f>
        <v>0</v>
      </c>
    </row>
    <row r="253" spans="5:39" x14ac:dyDescent="0.25">
      <c r="O253" s="50"/>
      <c r="P253" s="7"/>
      <c r="Q253" s="30">
        <f>SUMIFS(Table19[Quantity],Table19[Product Name],'Finished Products Inventory Sum'!$O253)</f>
        <v>0</v>
      </c>
      <c r="S253" s="1">
        <f>SUMIFS(Table19[Total Cost],Table19[Product Name],'Finished Products Inventory Sum'!O253)</f>
        <v>0</v>
      </c>
      <c r="T253" s="7"/>
      <c r="U253" s="1">
        <f>SUMIFS(Table19[Quantity Purchased],Table19[Product Name],'Finished Products Inventory Sum'!O253)</f>
        <v>0</v>
      </c>
      <c r="W253" s="1">
        <f>SUMIFS(Table19[Total Purchase
Cost],Table19[Product Name],'Finished Products Inventory Sum'!$O253)</f>
        <v>0</v>
      </c>
      <c r="X253" s="7"/>
      <c r="Y253" s="61">
        <f t="shared" si="218"/>
        <v>0</v>
      </c>
      <c r="AA253" s="61">
        <f t="shared" si="219"/>
        <v>0</v>
      </c>
      <c r="AB253" s="7"/>
      <c r="AC253" s="1">
        <f>SUMIFS(Table7[Quantity of 
Product Sold],Table7[Sale - Product Name],'Finished Products Inventory Sum'!$O253,Table7[Product Type2],'Finished Products Inventory Sum'!$AC$5)</f>
        <v>0</v>
      </c>
      <c r="AE253" s="1">
        <f>SUMIFS(Table7[Total Cost of
Goods Sold],Table7[Sale - Product Name],'Finished Products Inventory Sum'!$O253,Table7[Product Type2],'Finished Products Inventory Sum'!$AC$5)</f>
        <v>0</v>
      </c>
      <c r="AF253" s="7"/>
      <c r="AG253" s="1">
        <f>SUMIFS(Table17[Quantity2],Table17[Product Name],'Finished Products Inventory Sum'!$O253,Table17[Product Type2],'Finished Products Inventory Sum'!$AG$5)</f>
        <v>0</v>
      </c>
      <c r="AH253" t="str">
        <f t="shared" si="220"/>
        <v/>
      </c>
      <c r="AI253" s="1">
        <f>SUMIFS(Table17[Total out of Inventory],Table17[Product Name],'Finished Products Inventory Sum'!$O253,Table17[Product Type2],'Finished Products Inventory Sum'!$AG$5)</f>
        <v>0</v>
      </c>
      <c r="AJ253" s="7"/>
      <c r="AK253" s="1">
        <f>SUMIFS(Table7[Quantity
 Sold],Table7[Sale - Product Name],'Finished Products Inventory Sum'!$O253,Table7[Product Type2],'Finished Products Inventory Sum'!$AK$5)</f>
        <v>0</v>
      </c>
      <c r="AL253" t="str">
        <f t="shared" si="221"/>
        <v/>
      </c>
      <c r="AM253" s="1">
        <f>SUMIFS(Table7[Total 
Paid],Table7[Sale - Product Name],'Finished Products Inventory Sum'!$O253,Table7[Product Type2],'Finished Products Inventory Sum'!$AK$5)</f>
        <v>0</v>
      </c>
    </row>
    <row r="254" spans="5:39" x14ac:dyDescent="0.25">
      <c r="E254" s="4"/>
      <c r="O254" s="50"/>
      <c r="P254" s="7"/>
      <c r="Q254" s="30">
        <f>SUMIFS(Table19[Quantity],Table19[Product Name],'Finished Products Inventory Sum'!$O254)</f>
        <v>0</v>
      </c>
      <c r="S254" s="1">
        <f>SUMIFS(Table19[Total Cost],Table19[Product Name],'Finished Products Inventory Sum'!O254)</f>
        <v>0</v>
      </c>
      <c r="T254" s="7"/>
      <c r="U254" s="1">
        <f>SUMIFS(Table19[Quantity Purchased],Table19[Product Name],'Finished Products Inventory Sum'!O254)</f>
        <v>0</v>
      </c>
      <c r="W254" s="1">
        <f>SUMIFS(Table19[Total Purchase
Cost],Table19[Product Name],'Finished Products Inventory Sum'!$O254)</f>
        <v>0</v>
      </c>
      <c r="X254" s="7"/>
      <c r="Y254" s="61">
        <f t="shared" si="218"/>
        <v>0</v>
      </c>
      <c r="AA254" s="61">
        <f t="shared" si="219"/>
        <v>0</v>
      </c>
      <c r="AB254" s="7"/>
      <c r="AC254" s="1">
        <f>SUMIFS(Table7[Quantity of 
Product Sold],Table7[Sale - Product Name],'Finished Products Inventory Sum'!$O254,Table7[Product Type2],'Finished Products Inventory Sum'!$AC$5)</f>
        <v>0</v>
      </c>
      <c r="AE254" s="1">
        <f>SUMIFS(Table7[Total Cost of
Goods Sold],Table7[Sale - Product Name],'Finished Products Inventory Sum'!$O254,Table7[Product Type2],'Finished Products Inventory Sum'!$AC$5)</f>
        <v>0</v>
      </c>
      <c r="AF254" s="7"/>
      <c r="AG254" s="1">
        <f>SUMIFS(Table17[Quantity2],Table17[Product Name],'Finished Products Inventory Sum'!$O254,Table17[Product Type2],'Finished Products Inventory Sum'!$AG$5)</f>
        <v>0</v>
      </c>
      <c r="AH254" t="str">
        <f t="shared" si="220"/>
        <v/>
      </c>
      <c r="AI254" s="1">
        <f>SUMIFS(Table17[Total out of Inventory],Table17[Product Name],'Finished Products Inventory Sum'!$O254,Table17[Product Type2],'Finished Products Inventory Sum'!$AG$5)</f>
        <v>0</v>
      </c>
      <c r="AJ254" s="7"/>
      <c r="AK254" s="1">
        <f>SUMIFS(Table7[Quantity
 Sold],Table7[Sale - Product Name],'Finished Products Inventory Sum'!$O254,Table7[Product Type2],'Finished Products Inventory Sum'!$AK$5)</f>
        <v>0</v>
      </c>
      <c r="AL254" t="str">
        <f t="shared" si="221"/>
        <v/>
      </c>
      <c r="AM254" s="1">
        <f>SUMIFS(Table7[Total 
Paid],Table7[Sale - Product Name],'Finished Products Inventory Sum'!$O254,Table7[Product Type2],'Finished Products Inventory Sum'!$AK$5)</f>
        <v>0</v>
      </c>
    </row>
    <row r="255" spans="5:39" x14ac:dyDescent="0.25">
      <c r="E255" s="4"/>
      <c r="O255" s="50"/>
      <c r="P255" s="7"/>
      <c r="Q255" s="30">
        <f>SUMIFS(Table19[Quantity],Table19[Product Name],'Finished Products Inventory Sum'!$O255)</f>
        <v>0</v>
      </c>
      <c r="S255" s="1">
        <f>SUMIFS(Table19[Total Cost],Table19[Product Name],'Finished Products Inventory Sum'!O255)</f>
        <v>0</v>
      </c>
      <c r="T255" s="7"/>
      <c r="U255" s="1">
        <f>SUMIFS(Table19[Quantity Purchased],Table19[Product Name],'Finished Products Inventory Sum'!O255)</f>
        <v>0</v>
      </c>
      <c r="W255" s="1">
        <f>SUMIFS(Table19[Total Purchase
Cost],Table19[Product Name],'Finished Products Inventory Sum'!$O255)</f>
        <v>0</v>
      </c>
      <c r="X255" s="7"/>
      <c r="Y255" s="61">
        <f t="shared" si="218"/>
        <v>0</v>
      </c>
      <c r="AA255" s="61">
        <f t="shared" si="219"/>
        <v>0</v>
      </c>
      <c r="AB255" s="7"/>
      <c r="AC255" s="1">
        <f>SUMIFS(Table7[Quantity of 
Product Sold],Table7[Sale - Product Name],'Finished Products Inventory Sum'!$O255,Table7[Product Type2],'Finished Products Inventory Sum'!$AC$5)</f>
        <v>0</v>
      </c>
      <c r="AE255" s="1">
        <f>SUMIFS(Table7[Total Cost of
Goods Sold],Table7[Sale - Product Name],'Finished Products Inventory Sum'!$O255,Table7[Product Type2],'Finished Products Inventory Sum'!$AC$5)</f>
        <v>0</v>
      </c>
      <c r="AF255" s="7"/>
      <c r="AG255" s="1">
        <f>SUMIFS(Table17[Quantity2],Table17[Product Name],'Finished Products Inventory Sum'!$O255,Table17[Product Type2],'Finished Products Inventory Sum'!$AG$5)</f>
        <v>0</v>
      </c>
      <c r="AH255" t="str">
        <f t="shared" si="220"/>
        <v/>
      </c>
      <c r="AI255" s="1">
        <f>SUMIFS(Table17[Total out of Inventory],Table17[Product Name],'Finished Products Inventory Sum'!$O255,Table17[Product Type2],'Finished Products Inventory Sum'!$AG$5)</f>
        <v>0</v>
      </c>
      <c r="AJ255" s="7"/>
      <c r="AK255" s="1">
        <f>SUMIFS(Table7[Quantity
 Sold],Table7[Sale - Product Name],'Finished Products Inventory Sum'!$O255,Table7[Product Type2],'Finished Products Inventory Sum'!$AK$5)</f>
        <v>0</v>
      </c>
      <c r="AL255" t="str">
        <f t="shared" si="221"/>
        <v/>
      </c>
      <c r="AM255" s="1">
        <f>SUMIFS(Table7[Total 
Paid],Table7[Sale - Product Name],'Finished Products Inventory Sum'!$O255,Table7[Product Type2],'Finished Products Inventory Sum'!$AK$5)</f>
        <v>0</v>
      </c>
    </row>
    <row r="256" spans="5:39" x14ac:dyDescent="0.25">
      <c r="E256" s="4"/>
      <c r="O256" s="50"/>
      <c r="P256" s="7"/>
      <c r="Q256" s="30">
        <f>SUMIFS(Table19[Quantity],Table19[Product Name],'Finished Products Inventory Sum'!$O256)</f>
        <v>0</v>
      </c>
      <c r="S256" s="1">
        <f>SUMIFS(Table19[Total Cost],Table19[Product Name],'Finished Products Inventory Sum'!O256)</f>
        <v>0</v>
      </c>
      <c r="T256" s="7"/>
      <c r="U256" s="1">
        <f>SUMIFS(Table19[Quantity Purchased],Table19[Product Name],'Finished Products Inventory Sum'!O256)</f>
        <v>0</v>
      </c>
      <c r="W256" s="1">
        <f>SUMIFS(Table19[Total Purchase
Cost],Table19[Product Name],'Finished Products Inventory Sum'!$O256)</f>
        <v>0</v>
      </c>
      <c r="X256" s="7"/>
      <c r="Y256" s="61">
        <f t="shared" si="218"/>
        <v>0</v>
      </c>
      <c r="AA256" s="61">
        <f t="shared" si="219"/>
        <v>0</v>
      </c>
      <c r="AB256" s="7"/>
      <c r="AC256" s="1">
        <f>SUMIFS(Table7[Quantity of 
Product Sold],Table7[Sale - Product Name],'Finished Products Inventory Sum'!$O256,Table7[Product Type2],'Finished Products Inventory Sum'!$AC$5)</f>
        <v>0</v>
      </c>
      <c r="AE256" s="1">
        <f>SUMIFS(Table7[Total Cost of
Goods Sold],Table7[Sale - Product Name],'Finished Products Inventory Sum'!$O256,Table7[Product Type2],'Finished Products Inventory Sum'!$AC$5)</f>
        <v>0</v>
      </c>
      <c r="AF256" s="7"/>
      <c r="AG256" s="1">
        <f>SUMIFS(Table17[Quantity2],Table17[Product Name],'Finished Products Inventory Sum'!$O256,Table17[Product Type2],'Finished Products Inventory Sum'!$AG$5)</f>
        <v>0</v>
      </c>
      <c r="AH256" t="str">
        <f t="shared" si="220"/>
        <v/>
      </c>
      <c r="AI256" s="1">
        <f>SUMIFS(Table17[Total out of Inventory],Table17[Product Name],'Finished Products Inventory Sum'!$O256,Table17[Product Type2],'Finished Products Inventory Sum'!$AG$5)</f>
        <v>0</v>
      </c>
      <c r="AJ256" s="7"/>
      <c r="AK256" s="1">
        <f>SUMIFS(Table7[Quantity
 Sold],Table7[Sale - Product Name],'Finished Products Inventory Sum'!$O256,Table7[Product Type2],'Finished Products Inventory Sum'!$AK$5)</f>
        <v>0</v>
      </c>
      <c r="AL256" t="str">
        <f t="shared" si="221"/>
        <v/>
      </c>
      <c r="AM256" s="1">
        <f>SUMIFS(Table7[Total 
Paid],Table7[Sale - Product Name],'Finished Products Inventory Sum'!$O256,Table7[Product Type2],'Finished Products Inventory Sum'!$AK$5)</f>
        <v>0</v>
      </c>
    </row>
    <row r="257" spans="5:39" x14ac:dyDescent="0.25">
      <c r="E257" s="4"/>
      <c r="O257" s="50"/>
      <c r="P257" s="7"/>
      <c r="Q257" s="30">
        <f>SUMIFS(Table19[Quantity],Table19[Product Name],'Finished Products Inventory Sum'!$O257)</f>
        <v>0</v>
      </c>
      <c r="S257" s="1">
        <f>SUMIFS(Table19[Total Cost],Table19[Product Name],'Finished Products Inventory Sum'!O257)</f>
        <v>0</v>
      </c>
      <c r="T257" s="7"/>
      <c r="U257" s="1">
        <f>SUMIFS(Table19[Quantity Purchased],Table19[Product Name],'Finished Products Inventory Sum'!O257)</f>
        <v>0</v>
      </c>
      <c r="W257" s="1">
        <f>SUMIFS(Table19[Total Purchase
Cost],Table19[Product Name],'Finished Products Inventory Sum'!$O257)</f>
        <v>0</v>
      </c>
      <c r="X257" s="7"/>
      <c r="Y257" s="61">
        <f t="shared" si="218"/>
        <v>0</v>
      </c>
      <c r="AA257" s="61">
        <f t="shared" si="219"/>
        <v>0</v>
      </c>
      <c r="AB257" s="7"/>
      <c r="AC257" s="1">
        <f>SUMIFS(Table7[Quantity of 
Product Sold],Table7[Sale - Product Name],'Finished Products Inventory Sum'!$O257,Table7[Product Type2],'Finished Products Inventory Sum'!$AC$5)</f>
        <v>0</v>
      </c>
      <c r="AE257" s="1">
        <f>SUMIFS(Table7[Total Cost of
Goods Sold],Table7[Sale - Product Name],'Finished Products Inventory Sum'!$O257,Table7[Product Type2],'Finished Products Inventory Sum'!$AC$5)</f>
        <v>0</v>
      </c>
      <c r="AF257" s="7"/>
      <c r="AG257" s="1">
        <f>SUMIFS(Table17[Quantity2],Table17[Product Name],'Finished Products Inventory Sum'!$O257,Table17[Product Type2],'Finished Products Inventory Sum'!$AG$5)</f>
        <v>0</v>
      </c>
      <c r="AH257" t="str">
        <f t="shared" si="220"/>
        <v/>
      </c>
      <c r="AI257" s="1">
        <f>SUMIFS(Table17[Total out of Inventory],Table17[Product Name],'Finished Products Inventory Sum'!$O257,Table17[Product Type2],'Finished Products Inventory Sum'!$AG$5)</f>
        <v>0</v>
      </c>
      <c r="AJ257" s="7"/>
      <c r="AK257" s="1">
        <f>SUMIFS(Table7[Quantity
 Sold],Table7[Sale - Product Name],'Finished Products Inventory Sum'!$O257,Table7[Product Type2],'Finished Products Inventory Sum'!$AK$5)</f>
        <v>0</v>
      </c>
      <c r="AL257" t="str">
        <f t="shared" si="221"/>
        <v/>
      </c>
      <c r="AM257" s="1">
        <f>SUMIFS(Table7[Total 
Paid],Table7[Sale - Product Name],'Finished Products Inventory Sum'!$O257,Table7[Product Type2],'Finished Products Inventory Sum'!$AK$5)</f>
        <v>0</v>
      </c>
    </row>
    <row r="258" spans="5:39" x14ac:dyDescent="0.25">
      <c r="E258" s="4"/>
      <c r="O258" s="50"/>
      <c r="P258" s="7"/>
      <c r="Q258" s="30">
        <f>SUMIFS(Table19[Quantity],Table19[Product Name],'Finished Products Inventory Sum'!$O258)</f>
        <v>0</v>
      </c>
      <c r="S258" s="1">
        <f>SUMIFS(Table19[Total Cost],Table19[Product Name],'Finished Products Inventory Sum'!O258)</f>
        <v>0</v>
      </c>
      <c r="T258" s="7"/>
      <c r="U258" s="1">
        <f>SUMIFS(Table19[Quantity Purchased],Table19[Product Name],'Finished Products Inventory Sum'!O258)</f>
        <v>0</v>
      </c>
      <c r="W258" s="1">
        <f>SUMIFS(Table19[Total Purchase
Cost],Table19[Product Name],'Finished Products Inventory Sum'!$O258)</f>
        <v>0</v>
      </c>
      <c r="X258" s="7"/>
      <c r="Y258" s="61">
        <f t="shared" si="218"/>
        <v>0</v>
      </c>
      <c r="AA258" s="61">
        <f t="shared" si="219"/>
        <v>0</v>
      </c>
      <c r="AB258" s="7"/>
      <c r="AC258" s="1">
        <f>SUMIFS(Table7[Quantity of 
Product Sold],Table7[Sale - Product Name],'Finished Products Inventory Sum'!$O258,Table7[Product Type2],'Finished Products Inventory Sum'!$AC$5)</f>
        <v>0</v>
      </c>
      <c r="AE258" s="1">
        <f>SUMIFS(Table7[Total Cost of
Goods Sold],Table7[Sale - Product Name],'Finished Products Inventory Sum'!$O258,Table7[Product Type2],'Finished Products Inventory Sum'!$AC$5)</f>
        <v>0</v>
      </c>
      <c r="AF258" s="7"/>
      <c r="AG258" s="1">
        <f>SUMIFS(Table17[Quantity2],Table17[Product Name],'Finished Products Inventory Sum'!$O258,Table17[Product Type2],'Finished Products Inventory Sum'!$AG$5)</f>
        <v>0</v>
      </c>
      <c r="AH258" t="str">
        <f t="shared" si="220"/>
        <v/>
      </c>
      <c r="AI258" s="1">
        <f>SUMIFS(Table17[Total out of Inventory],Table17[Product Name],'Finished Products Inventory Sum'!$O258,Table17[Product Type2],'Finished Products Inventory Sum'!$AG$5)</f>
        <v>0</v>
      </c>
      <c r="AJ258" s="7"/>
      <c r="AK258" s="1">
        <f>SUMIFS(Table7[Quantity
 Sold],Table7[Sale - Product Name],'Finished Products Inventory Sum'!$O258,Table7[Product Type2],'Finished Products Inventory Sum'!$AK$5)</f>
        <v>0</v>
      </c>
      <c r="AL258" t="str">
        <f t="shared" si="221"/>
        <v/>
      </c>
      <c r="AM258" s="1">
        <f>SUMIFS(Table7[Total 
Paid],Table7[Sale - Product Name],'Finished Products Inventory Sum'!$O258,Table7[Product Type2],'Finished Products Inventory Sum'!$AK$5)</f>
        <v>0</v>
      </c>
    </row>
    <row r="259" spans="5:39" x14ac:dyDescent="0.25">
      <c r="E259" s="4"/>
      <c r="O259" s="50"/>
      <c r="P259" s="7"/>
      <c r="Q259" s="30">
        <f>SUMIFS(Table19[Quantity],Table19[Product Name],'Finished Products Inventory Sum'!$O259)</f>
        <v>0</v>
      </c>
      <c r="S259" s="1">
        <f>SUMIFS(Table19[Total Cost],Table19[Product Name],'Finished Products Inventory Sum'!O259)</f>
        <v>0</v>
      </c>
      <c r="T259" s="7"/>
      <c r="U259" s="1">
        <f>SUMIFS(Table19[Quantity Purchased],Table19[Product Name],'Finished Products Inventory Sum'!O259)</f>
        <v>0</v>
      </c>
      <c r="W259" s="1">
        <f>SUMIFS(Table19[Total Purchase
Cost],Table19[Product Name],'Finished Products Inventory Sum'!$O259)</f>
        <v>0</v>
      </c>
      <c r="X259" s="7"/>
      <c r="Y259" s="61">
        <f t="shared" si="218"/>
        <v>0</v>
      </c>
      <c r="AA259" s="61">
        <f t="shared" si="219"/>
        <v>0</v>
      </c>
      <c r="AB259" s="7"/>
      <c r="AC259" s="1">
        <f>SUMIFS(Table7[Quantity of 
Product Sold],Table7[Sale - Product Name],'Finished Products Inventory Sum'!$O259,Table7[Product Type2],'Finished Products Inventory Sum'!$AC$5)</f>
        <v>0</v>
      </c>
      <c r="AE259" s="1">
        <f>SUMIFS(Table7[Total Cost of
Goods Sold],Table7[Sale - Product Name],'Finished Products Inventory Sum'!$O259,Table7[Product Type2],'Finished Products Inventory Sum'!$AC$5)</f>
        <v>0</v>
      </c>
      <c r="AF259" s="7"/>
      <c r="AG259" s="1">
        <f>SUMIFS(Table17[Quantity2],Table17[Product Name],'Finished Products Inventory Sum'!$O259,Table17[Product Type2],'Finished Products Inventory Sum'!$AG$5)</f>
        <v>0</v>
      </c>
      <c r="AH259" t="str">
        <f t="shared" si="220"/>
        <v/>
      </c>
      <c r="AI259" s="1">
        <f>SUMIFS(Table17[Total out of Inventory],Table17[Product Name],'Finished Products Inventory Sum'!$O259,Table17[Product Type2],'Finished Products Inventory Sum'!$AG$5)</f>
        <v>0</v>
      </c>
      <c r="AJ259" s="7"/>
      <c r="AK259" s="1">
        <f>SUMIFS(Table7[Quantity
 Sold],Table7[Sale - Product Name],'Finished Products Inventory Sum'!$O259,Table7[Product Type2],'Finished Products Inventory Sum'!$AK$5)</f>
        <v>0</v>
      </c>
      <c r="AL259" t="str">
        <f t="shared" si="221"/>
        <v/>
      </c>
      <c r="AM259" s="1">
        <f>SUMIFS(Table7[Total 
Paid],Table7[Sale - Product Name],'Finished Products Inventory Sum'!$O259,Table7[Product Type2],'Finished Products Inventory Sum'!$AK$5)</f>
        <v>0</v>
      </c>
    </row>
    <row r="260" spans="5:39" x14ac:dyDescent="0.25">
      <c r="E260" s="4"/>
      <c r="O260" s="50"/>
      <c r="P260" s="7"/>
      <c r="Q260" s="30">
        <f>SUMIFS(Table19[Quantity],Table19[Product Name],'Finished Products Inventory Sum'!$O260)</f>
        <v>0</v>
      </c>
      <c r="S260" s="1">
        <f>SUMIFS(Table19[Total Cost],Table19[Product Name],'Finished Products Inventory Sum'!O260)</f>
        <v>0</v>
      </c>
      <c r="T260" s="7"/>
      <c r="U260" s="1">
        <f>SUMIFS(Table19[Quantity Purchased],Table19[Product Name],'Finished Products Inventory Sum'!O260)</f>
        <v>0</v>
      </c>
      <c r="W260" s="1">
        <f>SUMIFS(Table19[Total Purchase
Cost],Table19[Product Name],'Finished Products Inventory Sum'!$O260)</f>
        <v>0</v>
      </c>
      <c r="X260" s="7"/>
      <c r="Y260" s="61">
        <f t="shared" si="218"/>
        <v>0</v>
      </c>
      <c r="AA260" s="61">
        <f t="shared" si="219"/>
        <v>0</v>
      </c>
      <c r="AB260" s="7"/>
      <c r="AC260" s="1">
        <f>SUMIFS(Table7[Quantity of 
Product Sold],Table7[Sale - Product Name],'Finished Products Inventory Sum'!$O260,Table7[Product Type2],'Finished Products Inventory Sum'!$AC$5)</f>
        <v>0</v>
      </c>
      <c r="AE260" s="1">
        <f>SUMIFS(Table7[Total Cost of
Goods Sold],Table7[Sale - Product Name],'Finished Products Inventory Sum'!$O260,Table7[Product Type2],'Finished Products Inventory Sum'!$AC$5)</f>
        <v>0</v>
      </c>
      <c r="AF260" s="7"/>
      <c r="AG260" s="1">
        <f>SUMIFS(Table17[Quantity2],Table17[Product Name],'Finished Products Inventory Sum'!$O260,Table17[Product Type2],'Finished Products Inventory Sum'!$AG$5)</f>
        <v>0</v>
      </c>
      <c r="AH260" t="str">
        <f t="shared" si="220"/>
        <v/>
      </c>
      <c r="AI260" s="1">
        <f>SUMIFS(Table17[Total out of Inventory],Table17[Product Name],'Finished Products Inventory Sum'!$O260,Table17[Product Type2],'Finished Products Inventory Sum'!$AG$5)</f>
        <v>0</v>
      </c>
      <c r="AJ260" s="7"/>
      <c r="AK260" s="1">
        <f>SUMIFS(Table7[Quantity
 Sold],Table7[Sale - Product Name],'Finished Products Inventory Sum'!$O260,Table7[Product Type2],'Finished Products Inventory Sum'!$AK$5)</f>
        <v>0</v>
      </c>
      <c r="AL260" t="str">
        <f t="shared" si="221"/>
        <v/>
      </c>
      <c r="AM260" s="1">
        <f>SUMIFS(Table7[Total 
Paid],Table7[Sale - Product Name],'Finished Products Inventory Sum'!$O260,Table7[Product Type2],'Finished Products Inventory Sum'!$AK$5)</f>
        <v>0</v>
      </c>
    </row>
    <row r="261" spans="5:39" x14ac:dyDescent="0.25">
      <c r="E261" s="4"/>
      <c r="O261" s="50"/>
      <c r="P261" s="7"/>
      <c r="Q261" s="30">
        <f>SUMIFS(Table19[Quantity],Table19[Product Name],'Finished Products Inventory Sum'!$O261)</f>
        <v>0</v>
      </c>
      <c r="S261" s="1">
        <f>SUMIFS(Table19[Total Cost],Table19[Product Name],'Finished Products Inventory Sum'!O261)</f>
        <v>0</v>
      </c>
      <c r="T261" s="7"/>
      <c r="U261" s="1">
        <f>SUMIFS(Table19[Quantity Purchased],Table19[Product Name],'Finished Products Inventory Sum'!O261)</f>
        <v>0</v>
      </c>
      <c r="W261" s="1">
        <f>SUMIFS(Table19[Total Purchase
Cost],Table19[Product Name],'Finished Products Inventory Sum'!$O261)</f>
        <v>0</v>
      </c>
      <c r="X261" s="7"/>
      <c r="Y261" s="61">
        <f t="shared" si="218"/>
        <v>0</v>
      </c>
      <c r="AA261" s="61">
        <f t="shared" si="219"/>
        <v>0</v>
      </c>
      <c r="AB261" s="7"/>
      <c r="AC261" s="1">
        <f>SUMIFS(Table7[Quantity of 
Product Sold],Table7[Sale - Product Name],'Finished Products Inventory Sum'!$O261,Table7[Product Type2],'Finished Products Inventory Sum'!$AC$5)</f>
        <v>0</v>
      </c>
      <c r="AE261" s="1">
        <f>SUMIFS(Table7[Total Cost of
Goods Sold],Table7[Sale - Product Name],'Finished Products Inventory Sum'!$O261,Table7[Product Type2],'Finished Products Inventory Sum'!$AC$5)</f>
        <v>0</v>
      </c>
      <c r="AF261" s="7"/>
      <c r="AG261" s="1">
        <f>SUMIFS(Table17[Quantity2],Table17[Product Name],'Finished Products Inventory Sum'!$O261,Table17[Product Type2],'Finished Products Inventory Sum'!$AG$5)</f>
        <v>0</v>
      </c>
      <c r="AH261" t="str">
        <f t="shared" si="220"/>
        <v/>
      </c>
      <c r="AI261" s="1">
        <f>SUMIFS(Table17[Total out of Inventory],Table17[Product Name],'Finished Products Inventory Sum'!$O261,Table17[Product Type2],'Finished Products Inventory Sum'!$AG$5)</f>
        <v>0</v>
      </c>
      <c r="AJ261" s="7"/>
      <c r="AK261" s="1">
        <f>SUMIFS(Table7[Quantity
 Sold],Table7[Sale - Product Name],'Finished Products Inventory Sum'!$O261,Table7[Product Type2],'Finished Products Inventory Sum'!$AK$5)</f>
        <v>0</v>
      </c>
      <c r="AL261" t="str">
        <f t="shared" si="221"/>
        <v/>
      </c>
      <c r="AM261" s="1">
        <f>SUMIFS(Table7[Total 
Paid],Table7[Sale - Product Name],'Finished Products Inventory Sum'!$O261,Table7[Product Type2],'Finished Products Inventory Sum'!$AK$5)</f>
        <v>0</v>
      </c>
    </row>
    <row r="262" spans="5:39" x14ac:dyDescent="0.25">
      <c r="O262" s="50"/>
      <c r="P262" s="7"/>
      <c r="Q262" s="30">
        <f>SUMIFS(Table19[Quantity],Table19[Product Name],'Finished Products Inventory Sum'!$O262)</f>
        <v>0</v>
      </c>
      <c r="S262" s="1">
        <f>SUMIFS(Table19[Total Cost],Table19[Product Name],'Finished Products Inventory Sum'!O262)</f>
        <v>0</v>
      </c>
      <c r="T262" s="7"/>
      <c r="U262" s="1">
        <f>SUMIFS(Table19[Quantity Purchased],Table19[Product Name],'Finished Products Inventory Sum'!O262)</f>
        <v>0</v>
      </c>
      <c r="W262" s="1">
        <f>SUMIFS(Table19[Total Purchase
Cost],Table19[Product Name],'Finished Products Inventory Sum'!$O262)</f>
        <v>0</v>
      </c>
      <c r="X262" s="7"/>
      <c r="Y262" s="61">
        <f t="shared" si="218"/>
        <v>0</v>
      </c>
      <c r="AA262" s="61">
        <f t="shared" si="219"/>
        <v>0</v>
      </c>
      <c r="AB262" s="7"/>
      <c r="AC262" s="1">
        <f>SUMIFS(Table7[Quantity of 
Product Sold],Table7[Sale - Product Name],'Finished Products Inventory Sum'!$O262,Table7[Product Type2],'Finished Products Inventory Sum'!$AC$5)</f>
        <v>0</v>
      </c>
      <c r="AE262" s="1">
        <f>SUMIFS(Table7[Total Cost of
Goods Sold],Table7[Sale - Product Name],'Finished Products Inventory Sum'!$O262,Table7[Product Type2],'Finished Products Inventory Sum'!$AC$5)</f>
        <v>0</v>
      </c>
      <c r="AF262" s="7"/>
      <c r="AG262" s="1">
        <f>SUMIFS(Table17[Quantity2],Table17[Product Name],'Finished Products Inventory Sum'!$O262,Table17[Product Type2],'Finished Products Inventory Sum'!$AG$5)</f>
        <v>0</v>
      </c>
      <c r="AH262" t="str">
        <f t="shared" si="220"/>
        <v/>
      </c>
      <c r="AI262" s="1">
        <f>SUMIFS(Table17[Total out of Inventory],Table17[Product Name],'Finished Products Inventory Sum'!$O262,Table17[Product Type2],'Finished Products Inventory Sum'!$AG$5)</f>
        <v>0</v>
      </c>
      <c r="AJ262" s="7"/>
      <c r="AK262" s="1">
        <f>SUMIFS(Table7[Quantity
 Sold],Table7[Sale - Product Name],'Finished Products Inventory Sum'!$O262,Table7[Product Type2],'Finished Products Inventory Sum'!$AK$5)</f>
        <v>0</v>
      </c>
      <c r="AL262" t="str">
        <f t="shared" si="221"/>
        <v/>
      </c>
      <c r="AM262" s="1">
        <f>SUMIFS(Table7[Total 
Paid],Table7[Sale - Product Name],'Finished Products Inventory Sum'!$O262,Table7[Product Type2],'Finished Products Inventory Sum'!$AK$5)</f>
        <v>0</v>
      </c>
    </row>
    <row r="263" spans="5:39" x14ac:dyDescent="0.25">
      <c r="O263" s="50"/>
      <c r="P263" s="7"/>
      <c r="Q263" s="30">
        <f>SUMIFS(Table19[Quantity],Table19[Product Name],'Finished Products Inventory Sum'!$O263)</f>
        <v>0</v>
      </c>
      <c r="S263" s="1">
        <f>SUMIFS(Table19[Total Cost],Table19[Product Name],'Finished Products Inventory Sum'!O263)</f>
        <v>0</v>
      </c>
      <c r="T263" s="7"/>
      <c r="U263" s="1">
        <f>SUMIFS(Table19[Quantity Purchased],Table19[Product Name],'Finished Products Inventory Sum'!O263)</f>
        <v>0</v>
      </c>
      <c r="W263" s="1">
        <f>SUMIFS(Table19[Total Purchase
Cost],Table19[Product Name],'Finished Products Inventory Sum'!$O263)</f>
        <v>0</v>
      </c>
      <c r="X263" s="7"/>
      <c r="Y263" s="61">
        <f t="shared" si="218"/>
        <v>0</v>
      </c>
      <c r="AA263" s="61">
        <f t="shared" si="219"/>
        <v>0</v>
      </c>
      <c r="AB263" s="7"/>
      <c r="AC263" s="1">
        <f>SUMIFS(Table7[Quantity of 
Product Sold],Table7[Sale - Product Name],'Finished Products Inventory Sum'!$O263,Table7[Product Type2],'Finished Products Inventory Sum'!$AC$5)</f>
        <v>0</v>
      </c>
      <c r="AE263" s="1">
        <f>SUMIFS(Table7[Total Cost of
Goods Sold],Table7[Sale - Product Name],'Finished Products Inventory Sum'!$O263,Table7[Product Type2],'Finished Products Inventory Sum'!$AC$5)</f>
        <v>0</v>
      </c>
      <c r="AF263" s="7"/>
      <c r="AG263" s="1">
        <f>SUMIFS(Table17[Quantity2],Table17[Product Name],'Finished Products Inventory Sum'!$O263,Table17[Product Type2],'Finished Products Inventory Sum'!$AG$5)</f>
        <v>0</v>
      </c>
      <c r="AH263" t="str">
        <f t="shared" si="220"/>
        <v/>
      </c>
      <c r="AI263" s="1">
        <f>SUMIFS(Table17[Total out of Inventory],Table17[Product Name],'Finished Products Inventory Sum'!$O263,Table17[Product Type2],'Finished Products Inventory Sum'!$AG$5)</f>
        <v>0</v>
      </c>
      <c r="AJ263" s="7"/>
      <c r="AK263" s="1">
        <f>SUMIFS(Table7[Quantity
 Sold],Table7[Sale - Product Name],'Finished Products Inventory Sum'!$O263,Table7[Product Type2],'Finished Products Inventory Sum'!$AK$5)</f>
        <v>0</v>
      </c>
      <c r="AL263" t="str">
        <f t="shared" si="221"/>
        <v/>
      </c>
      <c r="AM263" s="1">
        <f>SUMIFS(Table7[Total 
Paid],Table7[Sale - Product Name],'Finished Products Inventory Sum'!$O263,Table7[Product Type2],'Finished Products Inventory Sum'!$AK$5)</f>
        <v>0</v>
      </c>
    </row>
    <row r="264" spans="5:39" x14ac:dyDescent="0.25">
      <c r="E264" s="4"/>
      <c r="O264" s="50"/>
      <c r="P264" s="7"/>
      <c r="Q264" s="30">
        <f>SUMIFS(Table19[Quantity],Table19[Product Name],'Finished Products Inventory Sum'!$O264)</f>
        <v>0</v>
      </c>
      <c r="S264" s="1">
        <f>SUMIFS(Table19[Total Cost],Table19[Product Name],'Finished Products Inventory Sum'!O264)</f>
        <v>0</v>
      </c>
      <c r="T264" s="7"/>
      <c r="U264" s="1">
        <f>SUMIFS(Table19[Quantity Purchased],Table19[Product Name],'Finished Products Inventory Sum'!O264)</f>
        <v>0</v>
      </c>
      <c r="W264" s="1">
        <f>SUMIFS(Table19[Total Purchase
Cost],Table19[Product Name],'Finished Products Inventory Sum'!$O264)</f>
        <v>0</v>
      </c>
      <c r="X264" s="7"/>
      <c r="Y264" s="61">
        <f t="shared" si="218"/>
        <v>0</v>
      </c>
      <c r="AA264" s="61">
        <f t="shared" si="219"/>
        <v>0</v>
      </c>
      <c r="AB264" s="7"/>
      <c r="AC264" s="1">
        <f>SUMIFS(Table7[Quantity of 
Product Sold],Table7[Sale - Product Name],'Finished Products Inventory Sum'!$O264,Table7[Product Type2],'Finished Products Inventory Sum'!$AC$5)</f>
        <v>0</v>
      </c>
      <c r="AE264" s="1">
        <f>SUMIFS(Table7[Total Cost of
Goods Sold],Table7[Sale - Product Name],'Finished Products Inventory Sum'!$O264,Table7[Product Type2],'Finished Products Inventory Sum'!$AC$5)</f>
        <v>0</v>
      </c>
      <c r="AF264" s="7"/>
      <c r="AG264" s="1">
        <f>SUMIFS(Table17[Quantity2],Table17[Product Name],'Finished Products Inventory Sum'!$O264,Table17[Product Type2],'Finished Products Inventory Sum'!$AG$5)</f>
        <v>0</v>
      </c>
      <c r="AH264" t="str">
        <f t="shared" si="220"/>
        <v/>
      </c>
      <c r="AI264" s="1">
        <f>SUMIFS(Table17[Total out of Inventory],Table17[Product Name],'Finished Products Inventory Sum'!$O264,Table17[Product Type2],'Finished Products Inventory Sum'!$AG$5)</f>
        <v>0</v>
      </c>
      <c r="AJ264" s="7"/>
      <c r="AK264" s="1">
        <f>SUMIFS(Table7[Quantity
 Sold],Table7[Sale - Product Name],'Finished Products Inventory Sum'!$O264,Table7[Product Type2],'Finished Products Inventory Sum'!$AK$5)</f>
        <v>0</v>
      </c>
      <c r="AL264" t="str">
        <f t="shared" si="221"/>
        <v/>
      </c>
      <c r="AM264" s="1">
        <f>SUMIFS(Table7[Total 
Paid],Table7[Sale - Product Name],'Finished Products Inventory Sum'!$O264,Table7[Product Type2],'Finished Products Inventory Sum'!$AK$5)</f>
        <v>0</v>
      </c>
    </row>
    <row r="265" spans="5:39" x14ac:dyDescent="0.25">
      <c r="E265" s="4"/>
      <c r="O265" s="50"/>
      <c r="P265" s="7"/>
      <c r="Q265" s="30">
        <f>SUMIFS(Table19[Quantity],Table19[Product Name],'Finished Products Inventory Sum'!$O265)</f>
        <v>0</v>
      </c>
      <c r="S265" s="1">
        <f>SUMIFS(Table19[Total Cost],Table19[Product Name],'Finished Products Inventory Sum'!O265)</f>
        <v>0</v>
      </c>
      <c r="T265" s="7"/>
      <c r="U265" s="1">
        <f>SUMIFS(Table19[Quantity Purchased],Table19[Product Name],'Finished Products Inventory Sum'!O265)</f>
        <v>0</v>
      </c>
      <c r="W265" s="1">
        <f>SUMIFS(Table19[Total Purchase
Cost],Table19[Product Name],'Finished Products Inventory Sum'!$O265)</f>
        <v>0</v>
      </c>
      <c r="X265" s="7"/>
      <c r="Y265" s="61">
        <f t="shared" si="218"/>
        <v>0</v>
      </c>
      <c r="AA265" s="61">
        <f t="shared" si="219"/>
        <v>0</v>
      </c>
      <c r="AB265" s="7"/>
      <c r="AC265" s="1">
        <f>SUMIFS(Table7[Quantity of 
Product Sold],Table7[Sale - Product Name],'Finished Products Inventory Sum'!$O265,Table7[Product Type2],'Finished Products Inventory Sum'!$AC$5)</f>
        <v>0</v>
      </c>
      <c r="AE265" s="1">
        <f>SUMIFS(Table7[Total Cost of
Goods Sold],Table7[Sale - Product Name],'Finished Products Inventory Sum'!$O265,Table7[Product Type2],'Finished Products Inventory Sum'!$AC$5)</f>
        <v>0</v>
      </c>
      <c r="AF265" s="7"/>
      <c r="AG265" s="1">
        <f>SUMIFS(Table17[Quantity2],Table17[Product Name],'Finished Products Inventory Sum'!$O265,Table17[Product Type2],'Finished Products Inventory Sum'!$AG$5)</f>
        <v>0</v>
      </c>
      <c r="AH265" t="str">
        <f t="shared" si="220"/>
        <v/>
      </c>
      <c r="AI265" s="1">
        <f>SUMIFS(Table17[Total out of Inventory],Table17[Product Name],'Finished Products Inventory Sum'!$O265,Table17[Product Type2],'Finished Products Inventory Sum'!$AG$5)</f>
        <v>0</v>
      </c>
      <c r="AJ265" s="7"/>
      <c r="AK265" s="1">
        <f>SUMIFS(Table7[Quantity
 Sold],Table7[Sale - Product Name],'Finished Products Inventory Sum'!$O265,Table7[Product Type2],'Finished Products Inventory Sum'!$AK$5)</f>
        <v>0</v>
      </c>
      <c r="AL265" t="str">
        <f t="shared" si="221"/>
        <v/>
      </c>
      <c r="AM265" s="1">
        <f>SUMIFS(Table7[Total 
Paid],Table7[Sale - Product Name],'Finished Products Inventory Sum'!$O265,Table7[Product Type2],'Finished Products Inventory Sum'!$AK$5)</f>
        <v>0</v>
      </c>
    </row>
    <row r="266" spans="5:39" x14ac:dyDescent="0.25">
      <c r="E266" s="4"/>
      <c r="O266" s="50"/>
      <c r="P266" s="7"/>
      <c r="Q266" s="30">
        <f>SUMIFS(Table19[Quantity],Table19[Product Name],'Finished Products Inventory Sum'!$O266)</f>
        <v>0</v>
      </c>
      <c r="S266" s="1">
        <f>SUMIFS(Table19[Total Cost],Table19[Product Name],'Finished Products Inventory Sum'!O266)</f>
        <v>0</v>
      </c>
      <c r="T266" s="7"/>
      <c r="U266" s="1">
        <f>SUMIFS(Table19[Quantity Purchased],Table19[Product Name],'Finished Products Inventory Sum'!O266)</f>
        <v>0</v>
      </c>
      <c r="W266" s="1">
        <f>SUMIFS(Table19[Total Purchase
Cost],Table19[Product Name],'Finished Products Inventory Sum'!$O266)</f>
        <v>0</v>
      </c>
      <c r="X266" s="7"/>
      <c r="Y266" s="61">
        <f t="shared" si="218"/>
        <v>0</v>
      </c>
      <c r="AA266" s="61">
        <f t="shared" si="219"/>
        <v>0</v>
      </c>
      <c r="AB266" s="7"/>
      <c r="AC266" s="1">
        <f>SUMIFS(Table7[Quantity of 
Product Sold],Table7[Sale - Product Name],'Finished Products Inventory Sum'!$O266,Table7[Product Type2],'Finished Products Inventory Sum'!$AC$5)</f>
        <v>0</v>
      </c>
      <c r="AE266" s="1">
        <f>SUMIFS(Table7[Total Cost of
Goods Sold],Table7[Sale - Product Name],'Finished Products Inventory Sum'!$O266,Table7[Product Type2],'Finished Products Inventory Sum'!$AC$5)</f>
        <v>0</v>
      </c>
      <c r="AF266" s="7"/>
      <c r="AG266" s="1">
        <f>SUMIFS(Table17[Quantity2],Table17[Product Name],'Finished Products Inventory Sum'!$O266,Table17[Product Type2],'Finished Products Inventory Sum'!$AG$5)</f>
        <v>0</v>
      </c>
      <c r="AH266" t="str">
        <f t="shared" si="220"/>
        <v/>
      </c>
      <c r="AI266" s="1">
        <f>SUMIFS(Table17[Total out of Inventory],Table17[Product Name],'Finished Products Inventory Sum'!$O266,Table17[Product Type2],'Finished Products Inventory Sum'!$AG$5)</f>
        <v>0</v>
      </c>
      <c r="AJ266" s="7"/>
      <c r="AK266" s="1">
        <f>SUMIFS(Table7[Quantity
 Sold],Table7[Sale - Product Name],'Finished Products Inventory Sum'!$O266,Table7[Product Type2],'Finished Products Inventory Sum'!$AK$5)</f>
        <v>0</v>
      </c>
      <c r="AL266" t="str">
        <f t="shared" si="221"/>
        <v/>
      </c>
      <c r="AM266" s="1">
        <f>SUMIFS(Table7[Total 
Paid],Table7[Sale - Product Name],'Finished Products Inventory Sum'!$O266,Table7[Product Type2],'Finished Products Inventory Sum'!$AK$5)</f>
        <v>0</v>
      </c>
    </row>
    <row r="267" spans="5:39" x14ac:dyDescent="0.25">
      <c r="E267" s="4"/>
      <c r="O267" s="50"/>
      <c r="P267" s="7"/>
      <c r="Q267" s="30">
        <f>SUMIFS(Table19[Quantity],Table19[Product Name],'Finished Products Inventory Sum'!$O267)</f>
        <v>0</v>
      </c>
      <c r="S267" s="1">
        <f>SUMIFS(Table19[Total Cost],Table19[Product Name],'Finished Products Inventory Sum'!O267)</f>
        <v>0</v>
      </c>
      <c r="T267" s="7"/>
      <c r="U267" s="1">
        <f>SUMIFS(Table19[Quantity Purchased],Table19[Product Name],'Finished Products Inventory Sum'!O267)</f>
        <v>0</v>
      </c>
      <c r="W267" s="1">
        <f>SUMIFS(Table19[Total Purchase
Cost],Table19[Product Name],'Finished Products Inventory Sum'!$O267)</f>
        <v>0</v>
      </c>
      <c r="X267" s="7"/>
      <c r="Y267" s="61">
        <f t="shared" si="218"/>
        <v>0</v>
      </c>
      <c r="AA267" s="61">
        <f t="shared" si="219"/>
        <v>0</v>
      </c>
      <c r="AB267" s="7"/>
      <c r="AC267" s="1">
        <f>SUMIFS(Table7[Quantity of 
Product Sold],Table7[Sale - Product Name],'Finished Products Inventory Sum'!$O267,Table7[Product Type2],'Finished Products Inventory Sum'!$AC$5)</f>
        <v>0</v>
      </c>
      <c r="AE267" s="1">
        <f>SUMIFS(Table7[Total Cost of
Goods Sold],Table7[Sale - Product Name],'Finished Products Inventory Sum'!$O267,Table7[Product Type2],'Finished Products Inventory Sum'!$AC$5)</f>
        <v>0</v>
      </c>
      <c r="AF267" s="7"/>
      <c r="AG267" s="1">
        <f>SUMIFS(Table17[Quantity2],Table17[Product Name],'Finished Products Inventory Sum'!$O267,Table17[Product Type2],'Finished Products Inventory Sum'!$AG$5)</f>
        <v>0</v>
      </c>
      <c r="AH267" t="str">
        <f t="shared" si="220"/>
        <v/>
      </c>
      <c r="AI267" s="1">
        <f>SUMIFS(Table17[Total out of Inventory],Table17[Product Name],'Finished Products Inventory Sum'!$O267,Table17[Product Type2],'Finished Products Inventory Sum'!$AG$5)</f>
        <v>0</v>
      </c>
      <c r="AJ267" s="7"/>
      <c r="AK267" s="1">
        <f>SUMIFS(Table7[Quantity
 Sold],Table7[Sale - Product Name],'Finished Products Inventory Sum'!$O267,Table7[Product Type2],'Finished Products Inventory Sum'!$AK$5)</f>
        <v>0</v>
      </c>
      <c r="AL267" t="str">
        <f t="shared" si="221"/>
        <v/>
      </c>
      <c r="AM267" s="1">
        <f>SUMIFS(Table7[Total 
Paid],Table7[Sale - Product Name],'Finished Products Inventory Sum'!$O267,Table7[Product Type2],'Finished Products Inventory Sum'!$AK$5)</f>
        <v>0</v>
      </c>
    </row>
    <row r="268" spans="5:39" x14ac:dyDescent="0.25">
      <c r="O268" s="50"/>
      <c r="P268" s="7"/>
      <c r="Q268" s="30">
        <f>SUMIFS(Table19[Quantity],Table19[Product Name],'Finished Products Inventory Sum'!$O268)</f>
        <v>0</v>
      </c>
      <c r="S268" s="1">
        <f>SUMIFS(Table19[Total Cost],Table19[Product Name],'Finished Products Inventory Sum'!O268)</f>
        <v>0</v>
      </c>
      <c r="T268" s="7"/>
      <c r="U268" s="1">
        <f>SUMIFS(Table19[Quantity Purchased],Table19[Product Name],'Finished Products Inventory Sum'!O268)</f>
        <v>0</v>
      </c>
      <c r="W268" s="1">
        <f>SUMIFS(Table19[Total Purchase
Cost],Table19[Product Name],'Finished Products Inventory Sum'!$O268)</f>
        <v>0</v>
      </c>
      <c r="X268" s="7"/>
      <c r="Y268" s="61">
        <f t="shared" si="218"/>
        <v>0</v>
      </c>
      <c r="AA268" s="61">
        <f t="shared" si="219"/>
        <v>0</v>
      </c>
      <c r="AB268" s="7"/>
      <c r="AC268" s="1">
        <f>SUMIFS(Table7[Quantity of 
Product Sold],Table7[Sale - Product Name],'Finished Products Inventory Sum'!$O268,Table7[Product Type2],'Finished Products Inventory Sum'!$AC$5)</f>
        <v>0</v>
      </c>
      <c r="AE268" s="1">
        <f>SUMIFS(Table7[Total Cost of
Goods Sold],Table7[Sale - Product Name],'Finished Products Inventory Sum'!$O268,Table7[Product Type2],'Finished Products Inventory Sum'!$AC$5)</f>
        <v>0</v>
      </c>
      <c r="AF268" s="7"/>
      <c r="AG268" s="1">
        <f>SUMIFS(Table17[Quantity2],Table17[Product Name],'Finished Products Inventory Sum'!$O268,Table17[Product Type2],'Finished Products Inventory Sum'!$AG$5)</f>
        <v>0</v>
      </c>
      <c r="AH268" t="str">
        <f t="shared" si="220"/>
        <v/>
      </c>
      <c r="AI268" s="1">
        <f>SUMIFS(Table17[Total out of Inventory],Table17[Product Name],'Finished Products Inventory Sum'!$O268,Table17[Product Type2],'Finished Products Inventory Sum'!$AG$5)</f>
        <v>0</v>
      </c>
      <c r="AJ268" s="7"/>
      <c r="AK268" s="1">
        <f>SUMIFS(Table7[Quantity
 Sold],Table7[Sale - Product Name],'Finished Products Inventory Sum'!$O268,Table7[Product Type2],'Finished Products Inventory Sum'!$AK$5)</f>
        <v>0</v>
      </c>
      <c r="AL268" t="str">
        <f t="shared" si="221"/>
        <v/>
      </c>
      <c r="AM268" s="1">
        <f>SUMIFS(Table7[Total 
Paid],Table7[Sale - Product Name],'Finished Products Inventory Sum'!$O268,Table7[Product Type2],'Finished Products Inventory Sum'!$AK$5)</f>
        <v>0</v>
      </c>
    </row>
    <row r="269" spans="5:39" x14ac:dyDescent="0.25">
      <c r="O269" s="50"/>
      <c r="P269" s="7"/>
      <c r="Q269" s="30">
        <f>SUMIFS(Table19[Quantity],Table19[Product Name],'Finished Products Inventory Sum'!$O269)</f>
        <v>0</v>
      </c>
      <c r="S269" s="1">
        <f>SUMIFS(Table19[Total Cost],Table19[Product Name],'Finished Products Inventory Sum'!O269)</f>
        <v>0</v>
      </c>
      <c r="T269" s="7"/>
      <c r="U269" s="1">
        <f>SUMIFS(Table19[Quantity Purchased],Table19[Product Name],'Finished Products Inventory Sum'!O269)</f>
        <v>0</v>
      </c>
      <c r="W269" s="1">
        <f>SUMIFS(Table19[Total Purchase
Cost],Table19[Product Name],'Finished Products Inventory Sum'!$O269)</f>
        <v>0</v>
      </c>
      <c r="X269" s="7"/>
      <c r="Y269" s="61">
        <f t="shared" si="218"/>
        <v>0</v>
      </c>
      <c r="AA269" s="61">
        <f t="shared" si="219"/>
        <v>0</v>
      </c>
      <c r="AB269" s="7"/>
      <c r="AC269" s="1">
        <f>SUMIFS(Table7[Quantity of 
Product Sold],Table7[Sale - Product Name],'Finished Products Inventory Sum'!$O269,Table7[Product Type2],'Finished Products Inventory Sum'!$AC$5)</f>
        <v>0</v>
      </c>
      <c r="AE269" s="1">
        <f>SUMIFS(Table7[Total Cost of
Goods Sold],Table7[Sale - Product Name],'Finished Products Inventory Sum'!$O269,Table7[Product Type2],'Finished Products Inventory Sum'!$AC$5)</f>
        <v>0</v>
      </c>
      <c r="AF269" s="7"/>
      <c r="AG269" s="1">
        <f>SUMIFS(Table17[Quantity2],Table17[Product Name],'Finished Products Inventory Sum'!$O269,Table17[Product Type2],'Finished Products Inventory Sum'!$AG$5)</f>
        <v>0</v>
      </c>
      <c r="AH269" t="str">
        <f t="shared" si="220"/>
        <v/>
      </c>
      <c r="AI269" s="1">
        <f>SUMIFS(Table17[Total out of Inventory],Table17[Product Name],'Finished Products Inventory Sum'!$O269,Table17[Product Type2],'Finished Products Inventory Sum'!$AG$5)</f>
        <v>0</v>
      </c>
      <c r="AJ269" s="7"/>
      <c r="AK269" s="1">
        <f>SUMIFS(Table7[Quantity
 Sold],Table7[Sale - Product Name],'Finished Products Inventory Sum'!$O269,Table7[Product Type2],'Finished Products Inventory Sum'!$AK$5)</f>
        <v>0</v>
      </c>
      <c r="AL269" t="str">
        <f t="shared" si="221"/>
        <v/>
      </c>
      <c r="AM269" s="1">
        <f>SUMIFS(Table7[Total 
Paid],Table7[Sale - Product Name],'Finished Products Inventory Sum'!$O269,Table7[Product Type2],'Finished Products Inventory Sum'!$AK$5)</f>
        <v>0</v>
      </c>
    </row>
    <row r="270" spans="5:39" x14ac:dyDescent="0.25">
      <c r="O270" s="50"/>
      <c r="P270" s="7"/>
      <c r="Q270" s="30">
        <f>SUMIFS(Table19[Quantity],Table19[Product Name],'Finished Products Inventory Sum'!$O270)</f>
        <v>0</v>
      </c>
      <c r="S270" s="1">
        <f>SUMIFS(Table19[Total Cost],Table19[Product Name],'Finished Products Inventory Sum'!O270)</f>
        <v>0</v>
      </c>
      <c r="T270" s="7"/>
      <c r="U270" s="1">
        <f>SUMIFS(Table19[Quantity Purchased],Table19[Product Name],'Finished Products Inventory Sum'!O270)</f>
        <v>0</v>
      </c>
      <c r="W270" s="1">
        <f>SUMIFS(Table19[Total Purchase
Cost],Table19[Product Name],'Finished Products Inventory Sum'!$O270)</f>
        <v>0</v>
      </c>
      <c r="X270" s="7"/>
      <c r="Y270" s="61">
        <f t="shared" si="218"/>
        <v>0</v>
      </c>
      <c r="AA270" s="61">
        <f t="shared" si="219"/>
        <v>0</v>
      </c>
      <c r="AB270" s="7"/>
      <c r="AC270" s="1">
        <f>SUMIFS(Table7[Quantity of 
Product Sold],Table7[Sale - Product Name],'Finished Products Inventory Sum'!$O270,Table7[Product Type2],'Finished Products Inventory Sum'!$AC$5)</f>
        <v>0</v>
      </c>
      <c r="AE270" s="1">
        <f>SUMIFS(Table7[Total Cost of
Goods Sold],Table7[Sale - Product Name],'Finished Products Inventory Sum'!$O270,Table7[Product Type2],'Finished Products Inventory Sum'!$AC$5)</f>
        <v>0</v>
      </c>
      <c r="AF270" s="7"/>
      <c r="AG270" s="1">
        <f>SUMIFS(Table17[Quantity2],Table17[Product Name],'Finished Products Inventory Sum'!$O270,Table17[Product Type2],'Finished Products Inventory Sum'!$AG$5)</f>
        <v>0</v>
      </c>
      <c r="AH270" t="str">
        <f t="shared" si="220"/>
        <v/>
      </c>
      <c r="AI270" s="1">
        <f>SUMIFS(Table17[Total out of Inventory],Table17[Product Name],'Finished Products Inventory Sum'!$O270,Table17[Product Type2],'Finished Products Inventory Sum'!$AG$5)</f>
        <v>0</v>
      </c>
      <c r="AJ270" s="7"/>
      <c r="AK270" s="1">
        <f>SUMIFS(Table7[Quantity
 Sold],Table7[Sale - Product Name],'Finished Products Inventory Sum'!$O270,Table7[Product Type2],'Finished Products Inventory Sum'!$AK$5)</f>
        <v>0</v>
      </c>
      <c r="AL270" t="str">
        <f t="shared" si="221"/>
        <v/>
      </c>
      <c r="AM270" s="1">
        <f>SUMIFS(Table7[Total 
Paid],Table7[Sale - Product Name],'Finished Products Inventory Sum'!$O270,Table7[Product Type2],'Finished Products Inventory Sum'!$AK$5)</f>
        <v>0</v>
      </c>
    </row>
    <row r="271" spans="5:39" x14ac:dyDescent="0.25">
      <c r="O271" s="50"/>
      <c r="P271" s="7"/>
      <c r="Q271" s="30">
        <f>SUMIFS(Table19[Quantity],Table19[Product Name],'Finished Products Inventory Sum'!$O271)</f>
        <v>0</v>
      </c>
      <c r="S271" s="1">
        <f>SUMIFS(Table19[Total Cost],Table19[Product Name],'Finished Products Inventory Sum'!O271)</f>
        <v>0</v>
      </c>
      <c r="T271" s="7"/>
      <c r="U271" s="1">
        <f>SUMIFS(Table19[Quantity Purchased],Table19[Product Name],'Finished Products Inventory Sum'!O271)</f>
        <v>0</v>
      </c>
      <c r="W271" s="1">
        <f>SUMIFS(Table19[Total Purchase
Cost],Table19[Product Name],'Finished Products Inventory Sum'!$O271)</f>
        <v>0</v>
      </c>
      <c r="X271" s="7"/>
      <c r="Y271" s="61">
        <f t="shared" si="218"/>
        <v>0</v>
      </c>
      <c r="AA271" s="61">
        <f t="shared" si="219"/>
        <v>0</v>
      </c>
      <c r="AB271" s="7"/>
      <c r="AC271" s="1">
        <f>SUMIFS(Table7[Quantity of 
Product Sold],Table7[Sale - Product Name],'Finished Products Inventory Sum'!$O271,Table7[Product Type2],'Finished Products Inventory Sum'!$AC$5)</f>
        <v>0</v>
      </c>
      <c r="AE271" s="1">
        <f>SUMIFS(Table7[Total Cost of
Goods Sold],Table7[Sale - Product Name],'Finished Products Inventory Sum'!$O271,Table7[Product Type2],'Finished Products Inventory Sum'!$AC$5)</f>
        <v>0</v>
      </c>
      <c r="AF271" s="7"/>
      <c r="AG271" s="1">
        <f>SUMIFS(Table17[Quantity2],Table17[Product Name],'Finished Products Inventory Sum'!$O271,Table17[Product Type2],'Finished Products Inventory Sum'!$AG$5)</f>
        <v>0</v>
      </c>
      <c r="AH271" t="str">
        <f t="shared" si="220"/>
        <v/>
      </c>
      <c r="AI271" s="1">
        <f>SUMIFS(Table17[Total out of Inventory],Table17[Product Name],'Finished Products Inventory Sum'!$O271,Table17[Product Type2],'Finished Products Inventory Sum'!$AG$5)</f>
        <v>0</v>
      </c>
      <c r="AJ271" s="7"/>
      <c r="AK271" s="1">
        <f>SUMIFS(Table7[Quantity
 Sold],Table7[Sale - Product Name],'Finished Products Inventory Sum'!$O271,Table7[Product Type2],'Finished Products Inventory Sum'!$AK$5)</f>
        <v>0</v>
      </c>
      <c r="AL271" t="str">
        <f t="shared" si="221"/>
        <v/>
      </c>
      <c r="AM271" s="1">
        <f>SUMIFS(Table7[Total 
Paid],Table7[Sale - Product Name],'Finished Products Inventory Sum'!$O271,Table7[Product Type2],'Finished Products Inventory Sum'!$AK$5)</f>
        <v>0</v>
      </c>
    </row>
    <row r="272" spans="5:39" x14ac:dyDescent="0.25">
      <c r="E272" s="4"/>
      <c r="O272" s="50"/>
      <c r="P272" s="7"/>
      <c r="Q272" s="30">
        <f>SUMIFS(Table19[Quantity],Table19[Product Name],'Finished Products Inventory Sum'!$O272)</f>
        <v>0</v>
      </c>
      <c r="S272" s="1">
        <f>SUMIFS(Table19[Total Cost],Table19[Product Name],'Finished Products Inventory Sum'!O272)</f>
        <v>0</v>
      </c>
      <c r="T272" s="7"/>
      <c r="U272" s="1">
        <f>SUMIFS(Table19[Quantity Purchased],Table19[Product Name],'Finished Products Inventory Sum'!O272)</f>
        <v>0</v>
      </c>
      <c r="W272" s="1">
        <f>SUMIFS(Table19[Total Purchase
Cost],Table19[Product Name],'Finished Products Inventory Sum'!$O272)</f>
        <v>0</v>
      </c>
      <c r="X272" s="7"/>
      <c r="Y272" s="61">
        <f t="shared" si="218"/>
        <v>0</v>
      </c>
      <c r="AA272" s="61">
        <f t="shared" si="219"/>
        <v>0</v>
      </c>
      <c r="AB272" s="7"/>
      <c r="AC272" s="1">
        <f>SUMIFS(Table7[Quantity of 
Product Sold],Table7[Sale - Product Name],'Finished Products Inventory Sum'!$O272,Table7[Product Type2],'Finished Products Inventory Sum'!$AC$5)</f>
        <v>0</v>
      </c>
      <c r="AE272" s="1">
        <f>SUMIFS(Table7[Total Cost of
Goods Sold],Table7[Sale - Product Name],'Finished Products Inventory Sum'!$O272,Table7[Product Type2],'Finished Products Inventory Sum'!$AC$5)</f>
        <v>0</v>
      </c>
      <c r="AF272" s="7"/>
      <c r="AG272" s="1">
        <f>SUMIFS(Table17[Quantity2],Table17[Product Name],'Finished Products Inventory Sum'!$O272,Table17[Product Type2],'Finished Products Inventory Sum'!$AG$5)</f>
        <v>0</v>
      </c>
      <c r="AH272" t="str">
        <f t="shared" si="220"/>
        <v/>
      </c>
      <c r="AI272" s="1">
        <f>SUMIFS(Table17[Total out of Inventory],Table17[Product Name],'Finished Products Inventory Sum'!$O272,Table17[Product Type2],'Finished Products Inventory Sum'!$AG$5)</f>
        <v>0</v>
      </c>
      <c r="AJ272" s="7"/>
      <c r="AK272" s="1">
        <f>SUMIFS(Table7[Quantity
 Sold],Table7[Sale - Product Name],'Finished Products Inventory Sum'!$O272,Table7[Product Type2],'Finished Products Inventory Sum'!$AK$5)</f>
        <v>0</v>
      </c>
      <c r="AL272" t="str">
        <f t="shared" si="221"/>
        <v/>
      </c>
      <c r="AM272" s="1">
        <f>SUMIFS(Table7[Total 
Paid],Table7[Sale - Product Name],'Finished Products Inventory Sum'!$O272,Table7[Product Type2],'Finished Products Inventory Sum'!$AK$5)</f>
        <v>0</v>
      </c>
    </row>
    <row r="273" spans="5:39" x14ac:dyDescent="0.25">
      <c r="E273" s="4"/>
      <c r="O273" s="50"/>
      <c r="P273" s="7"/>
      <c r="Q273" s="30">
        <f>SUMIFS(Table19[Quantity],Table19[Product Name],'Finished Products Inventory Sum'!$O273)</f>
        <v>0</v>
      </c>
      <c r="S273" s="1">
        <f>SUMIFS(Table19[Total Cost],Table19[Product Name],'Finished Products Inventory Sum'!O273)</f>
        <v>0</v>
      </c>
      <c r="T273" s="7"/>
      <c r="U273" s="1">
        <f>SUMIFS(Table19[Quantity Purchased],Table19[Product Name],'Finished Products Inventory Sum'!O273)</f>
        <v>0</v>
      </c>
      <c r="W273" s="1">
        <f>SUMIFS(Table19[Total Purchase
Cost],Table19[Product Name],'Finished Products Inventory Sum'!$O273)</f>
        <v>0</v>
      </c>
      <c r="X273" s="7"/>
      <c r="Y273" s="61">
        <f t="shared" si="218"/>
        <v>0</v>
      </c>
      <c r="AA273" s="61">
        <f t="shared" si="219"/>
        <v>0</v>
      </c>
      <c r="AB273" s="7"/>
      <c r="AC273" s="1">
        <f>SUMIFS(Table7[Quantity of 
Product Sold],Table7[Sale - Product Name],'Finished Products Inventory Sum'!$O273,Table7[Product Type2],'Finished Products Inventory Sum'!$AC$5)</f>
        <v>0</v>
      </c>
      <c r="AE273" s="1">
        <f>SUMIFS(Table7[Total Cost of
Goods Sold],Table7[Sale - Product Name],'Finished Products Inventory Sum'!$O273,Table7[Product Type2],'Finished Products Inventory Sum'!$AC$5)</f>
        <v>0</v>
      </c>
      <c r="AF273" s="7"/>
      <c r="AG273" s="1">
        <f>SUMIFS(Table17[Quantity2],Table17[Product Name],'Finished Products Inventory Sum'!$O273,Table17[Product Type2],'Finished Products Inventory Sum'!$AG$5)</f>
        <v>0</v>
      </c>
      <c r="AH273" t="str">
        <f t="shared" si="220"/>
        <v/>
      </c>
      <c r="AI273" s="1">
        <f>SUMIFS(Table17[Total out of Inventory],Table17[Product Name],'Finished Products Inventory Sum'!$O273,Table17[Product Type2],'Finished Products Inventory Sum'!$AG$5)</f>
        <v>0</v>
      </c>
      <c r="AJ273" s="7"/>
      <c r="AK273" s="1">
        <f>SUMIFS(Table7[Quantity
 Sold],Table7[Sale - Product Name],'Finished Products Inventory Sum'!$O273,Table7[Product Type2],'Finished Products Inventory Sum'!$AK$5)</f>
        <v>0</v>
      </c>
      <c r="AL273" t="str">
        <f t="shared" si="221"/>
        <v/>
      </c>
      <c r="AM273" s="1">
        <f>SUMIFS(Table7[Total 
Paid],Table7[Sale - Product Name],'Finished Products Inventory Sum'!$O273,Table7[Product Type2],'Finished Products Inventory Sum'!$AK$5)</f>
        <v>0</v>
      </c>
    </row>
    <row r="274" spans="5:39" x14ac:dyDescent="0.25">
      <c r="E274" s="4"/>
      <c r="O274" s="50"/>
      <c r="P274" s="7"/>
      <c r="Q274" s="30">
        <f>SUMIFS(Table19[Quantity],Table19[Product Name],'Finished Products Inventory Sum'!$O274)</f>
        <v>0</v>
      </c>
      <c r="S274" s="1">
        <f>SUMIFS(Table19[Total Cost],Table19[Product Name],'Finished Products Inventory Sum'!O274)</f>
        <v>0</v>
      </c>
      <c r="T274" s="7"/>
      <c r="U274" s="1">
        <f>SUMIFS(Table19[Quantity Purchased],Table19[Product Name],'Finished Products Inventory Sum'!O274)</f>
        <v>0</v>
      </c>
      <c r="W274" s="1">
        <f>SUMIFS(Table19[Total Purchase
Cost],Table19[Product Name],'Finished Products Inventory Sum'!$O274)</f>
        <v>0</v>
      </c>
      <c r="X274" s="7"/>
      <c r="Y274" s="61">
        <f t="shared" si="218"/>
        <v>0</v>
      </c>
      <c r="AA274" s="61">
        <f t="shared" si="219"/>
        <v>0</v>
      </c>
      <c r="AB274" s="7"/>
      <c r="AC274" s="1">
        <f>SUMIFS(Table7[Quantity of 
Product Sold],Table7[Sale - Product Name],'Finished Products Inventory Sum'!$O274,Table7[Product Type2],'Finished Products Inventory Sum'!$AC$5)</f>
        <v>0</v>
      </c>
      <c r="AE274" s="1">
        <f>SUMIFS(Table7[Total Cost of
Goods Sold],Table7[Sale - Product Name],'Finished Products Inventory Sum'!$O274,Table7[Product Type2],'Finished Products Inventory Sum'!$AC$5)</f>
        <v>0</v>
      </c>
      <c r="AF274" s="7"/>
      <c r="AG274" s="1">
        <f>SUMIFS(Table17[Quantity2],Table17[Product Name],'Finished Products Inventory Sum'!$O274,Table17[Product Type2],'Finished Products Inventory Sum'!$AG$5)</f>
        <v>0</v>
      </c>
      <c r="AH274" t="str">
        <f t="shared" si="220"/>
        <v/>
      </c>
      <c r="AI274" s="1">
        <f>SUMIFS(Table17[Total out of Inventory],Table17[Product Name],'Finished Products Inventory Sum'!$O274,Table17[Product Type2],'Finished Products Inventory Sum'!$AG$5)</f>
        <v>0</v>
      </c>
      <c r="AJ274" s="7"/>
      <c r="AK274" s="1">
        <f>SUMIFS(Table7[Quantity
 Sold],Table7[Sale - Product Name],'Finished Products Inventory Sum'!$O274,Table7[Product Type2],'Finished Products Inventory Sum'!$AK$5)</f>
        <v>0</v>
      </c>
      <c r="AL274" t="str">
        <f t="shared" si="221"/>
        <v/>
      </c>
      <c r="AM274" s="1">
        <f>SUMIFS(Table7[Total 
Paid],Table7[Sale - Product Name],'Finished Products Inventory Sum'!$O274,Table7[Product Type2],'Finished Products Inventory Sum'!$AK$5)</f>
        <v>0</v>
      </c>
    </row>
    <row r="275" spans="5:39" x14ac:dyDescent="0.25">
      <c r="O275" s="70"/>
      <c r="P275" s="7"/>
      <c r="Q275" s="30">
        <f>SUMIFS(Table19[Quantity],Table19[Product Name],'Finished Products Inventory Sum'!$O275)</f>
        <v>0</v>
      </c>
      <c r="S275" s="1">
        <f>SUMIFS(Table19[Total Cost],Table19[Product Name],'Finished Products Inventory Sum'!O275)</f>
        <v>0</v>
      </c>
      <c r="T275" s="7"/>
      <c r="U275" s="1">
        <f>SUMIFS(Table19[Quantity Purchased],Table19[Product Name],'Finished Products Inventory Sum'!O275)</f>
        <v>0</v>
      </c>
      <c r="W275" s="1">
        <f>SUMIFS(Table19[Total Purchase
Cost],Table19[Product Name],'Finished Products Inventory Sum'!$O275)</f>
        <v>0</v>
      </c>
      <c r="X275" s="7"/>
      <c r="Y275" s="61">
        <f t="shared" si="218"/>
        <v>0</v>
      </c>
      <c r="AA275" s="61">
        <f t="shared" si="219"/>
        <v>0</v>
      </c>
      <c r="AB275" s="7"/>
      <c r="AC275" s="1">
        <f>SUMIFS(Table7[Quantity of 
Product Sold],Table7[Sale - Product Name],'Finished Products Inventory Sum'!$O275,Table7[Product Type2],'Finished Products Inventory Sum'!$AC$5)</f>
        <v>0</v>
      </c>
      <c r="AE275" s="1">
        <f>SUMIFS(Table7[Total Cost of
Goods Sold],Table7[Sale - Product Name],'Finished Products Inventory Sum'!$O275,Table7[Product Type2],'Finished Products Inventory Sum'!$AC$5)</f>
        <v>0</v>
      </c>
      <c r="AF275" s="7"/>
      <c r="AG275" s="1">
        <f>SUMIFS(Table17[Quantity2],Table17[Product Name],'Finished Products Inventory Sum'!$O275,Table17[Product Type2],'Finished Products Inventory Sum'!$AG$5)</f>
        <v>0</v>
      </c>
      <c r="AH275" t="str">
        <f t="shared" si="220"/>
        <v/>
      </c>
      <c r="AI275" s="1">
        <f>SUMIFS(Table17[Total out of Inventory],Table17[Product Name],'Finished Products Inventory Sum'!$O275,Table17[Product Type2],'Finished Products Inventory Sum'!$AG$5)</f>
        <v>0</v>
      </c>
      <c r="AJ275" s="7"/>
      <c r="AK275" s="1">
        <f>SUMIFS(Table7[Quantity
 Sold],Table7[Sale - Product Name],'Finished Products Inventory Sum'!$O275,Table7[Product Type2],'Finished Products Inventory Sum'!$AK$5)</f>
        <v>0</v>
      </c>
      <c r="AL275" t="str">
        <f t="shared" si="221"/>
        <v/>
      </c>
      <c r="AM275" s="1">
        <f>SUMIFS(Table7[Total 
Paid],Table7[Sale - Product Name],'Finished Products Inventory Sum'!$O275,Table7[Product Type2],'Finished Products Inventory Sum'!$AK$5)</f>
        <v>0</v>
      </c>
    </row>
    <row r="276" spans="5:39" x14ac:dyDescent="0.25">
      <c r="E276" s="4"/>
      <c r="O276" s="50"/>
      <c r="P276" s="7"/>
      <c r="Q276" s="30">
        <f>SUMIFS(Table19[Quantity],Table19[Product Name],'Finished Products Inventory Sum'!$O276)</f>
        <v>0</v>
      </c>
      <c r="S276" s="1">
        <f>SUMIFS(Table19[Total Cost],Table19[Product Name],'Finished Products Inventory Sum'!O276)</f>
        <v>0</v>
      </c>
      <c r="T276" s="7"/>
      <c r="U276" s="1">
        <f>SUMIFS(Table19[Quantity Purchased],Table19[Product Name],'Finished Products Inventory Sum'!O276)</f>
        <v>0</v>
      </c>
      <c r="W276" s="1">
        <f>SUMIFS(Table19[Total Purchase
Cost],Table19[Product Name],'Finished Products Inventory Sum'!$O276)</f>
        <v>0</v>
      </c>
      <c r="X276" s="7"/>
      <c r="Y276" s="61">
        <f t="shared" si="218"/>
        <v>0</v>
      </c>
      <c r="AA276" s="61">
        <f t="shared" si="219"/>
        <v>0</v>
      </c>
      <c r="AB276" s="7"/>
      <c r="AC276" s="1">
        <f>SUMIFS(Table7[Quantity of 
Product Sold],Table7[Sale - Product Name],'Finished Products Inventory Sum'!$O276,Table7[Product Type2],'Finished Products Inventory Sum'!$AC$5)</f>
        <v>0</v>
      </c>
      <c r="AE276" s="1">
        <f>SUMIFS(Table7[Total Cost of
Goods Sold],Table7[Sale - Product Name],'Finished Products Inventory Sum'!$O276,Table7[Product Type2],'Finished Products Inventory Sum'!$AC$5)</f>
        <v>0</v>
      </c>
      <c r="AF276" s="7"/>
      <c r="AG276" s="1">
        <f>SUMIFS(Table17[Quantity2],Table17[Product Name],'Finished Products Inventory Sum'!$O276,Table17[Product Type2],'Finished Products Inventory Sum'!$AG$5)</f>
        <v>0</v>
      </c>
      <c r="AH276" t="str">
        <f t="shared" si="220"/>
        <v/>
      </c>
      <c r="AI276" s="1">
        <f>SUMIFS(Table17[Total out of Inventory],Table17[Product Name],'Finished Products Inventory Sum'!$O276,Table17[Product Type2],'Finished Products Inventory Sum'!$AG$5)</f>
        <v>0</v>
      </c>
      <c r="AJ276" s="7"/>
      <c r="AK276" s="1">
        <f>SUMIFS(Table7[Quantity
 Sold],Table7[Sale - Product Name],'Finished Products Inventory Sum'!$O276,Table7[Product Type2],'Finished Products Inventory Sum'!$AK$5)</f>
        <v>0</v>
      </c>
      <c r="AL276" t="str">
        <f t="shared" si="221"/>
        <v/>
      </c>
      <c r="AM276" s="1">
        <f>SUMIFS(Table7[Total 
Paid],Table7[Sale - Product Name],'Finished Products Inventory Sum'!$O276,Table7[Product Type2],'Finished Products Inventory Sum'!$AK$5)</f>
        <v>0</v>
      </c>
    </row>
    <row r="277" spans="5:39" x14ac:dyDescent="0.25">
      <c r="E277" s="4"/>
      <c r="O277" s="50"/>
      <c r="P277" s="7"/>
      <c r="Q277" s="30">
        <f>SUMIFS(Table19[Quantity],Table19[Product Name],'Finished Products Inventory Sum'!$O277)</f>
        <v>0</v>
      </c>
      <c r="S277" s="1">
        <f>SUMIFS(Table19[Total Cost],Table19[Product Name],'Finished Products Inventory Sum'!O277)</f>
        <v>0</v>
      </c>
      <c r="T277" s="7"/>
      <c r="U277" s="1">
        <f>SUMIFS(Table19[Quantity Purchased],Table19[Product Name],'Finished Products Inventory Sum'!O277)</f>
        <v>0</v>
      </c>
      <c r="W277" s="1">
        <f>SUMIFS(Table19[Total Purchase
Cost],Table19[Product Name],'Finished Products Inventory Sum'!$O277)</f>
        <v>0</v>
      </c>
      <c r="X277" s="7"/>
      <c r="Y277" s="61">
        <f t="shared" si="218"/>
        <v>0</v>
      </c>
      <c r="AA277" s="61">
        <f t="shared" si="219"/>
        <v>0</v>
      </c>
      <c r="AB277" s="7"/>
      <c r="AC277" s="1">
        <f>SUMIFS(Table7[Quantity of 
Product Sold],Table7[Sale - Product Name],'Finished Products Inventory Sum'!$O277,Table7[Product Type2],'Finished Products Inventory Sum'!$AC$5)</f>
        <v>0</v>
      </c>
      <c r="AE277" s="1">
        <f>SUMIFS(Table7[Total Cost of
Goods Sold],Table7[Sale - Product Name],'Finished Products Inventory Sum'!$O277,Table7[Product Type2],'Finished Products Inventory Sum'!$AC$5)</f>
        <v>0</v>
      </c>
      <c r="AF277" s="7"/>
      <c r="AG277" s="1">
        <f>SUMIFS(Table17[Quantity2],Table17[Product Name],'Finished Products Inventory Sum'!$O277,Table17[Product Type2],'Finished Products Inventory Sum'!$AG$5)</f>
        <v>0</v>
      </c>
      <c r="AH277" t="str">
        <f t="shared" si="220"/>
        <v/>
      </c>
      <c r="AI277" s="1">
        <f>SUMIFS(Table17[Total out of Inventory],Table17[Product Name],'Finished Products Inventory Sum'!$O277,Table17[Product Type2],'Finished Products Inventory Sum'!$AG$5)</f>
        <v>0</v>
      </c>
      <c r="AJ277" s="7"/>
      <c r="AK277" s="1">
        <f>SUMIFS(Table7[Quantity
 Sold],Table7[Sale - Product Name],'Finished Products Inventory Sum'!$O277,Table7[Product Type2],'Finished Products Inventory Sum'!$AK$5)</f>
        <v>0</v>
      </c>
      <c r="AL277" t="str">
        <f t="shared" si="221"/>
        <v/>
      </c>
      <c r="AM277" s="1">
        <f>SUMIFS(Table7[Total 
Paid],Table7[Sale - Product Name],'Finished Products Inventory Sum'!$O277,Table7[Product Type2],'Finished Products Inventory Sum'!$AK$5)</f>
        <v>0</v>
      </c>
    </row>
    <row r="278" spans="5:39" x14ac:dyDescent="0.25">
      <c r="E278" s="4"/>
      <c r="O278" s="50"/>
      <c r="P278" s="7"/>
      <c r="Q278" s="30">
        <f>SUMIFS(Table19[Quantity],Table19[Product Name],'Finished Products Inventory Sum'!$O278)</f>
        <v>0</v>
      </c>
      <c r="S278" s="1">
        <f>SUMIFS(Table19[Total Cost],Table19[Product Name],'Finished Products Inventory Sum'!O278)</f>
        <v>0</v>
      </c>
      <c r="T278" s="7"/>
      <c r="U278" s="1">
        <f>SUMIFS(Table19[Quantity Purchased],Table19[Product Name],'Finished Products Inventory Sum'!O278)</f>
        <v>0</v>
      </c>
      <c r="W278" s="1">
        <f>SUMIFS(Table19[Total Purchase
Cost],Table19[Product Name],'Finished Products Inventory Sum'!$O278)</f>
        <v>0</v>
      </c>
      <c r="X278" s="7"/>
      <c r="Y278" s="61">
        <f t="shared" si="218"/>
        <v>0</v>
      </c>
      <c r="AA278" s="61">
        <f t="shared" si="219"/>
        <v>0</v>
      </c>
      <c r="AB278" s="7"/>
      <c r="AC278" s="1">
        <f>SUMIFS(Table7[Quantity of 
Product Sold],Table7[Sale - Product Name],'Finished Products Inventory Sum'!$O278,Table7[Product Type2],'Finished Products Inventory Sum'!$AC$5)</f>
        <v>0</v>
      </c>
      <c r="AE278" s="1">
        <f>SUMIFS(Table7[Total Cost of
Goods Sold],Table7[Sale - Product Name],'Finished Products Inventory Sum'!$O278,Table7[Product Type2],'Finished Products Inventory Sum'!$AC$5)</f>
        <v>0</v>
      </c>
      <c r="AF278" s="7"/>
      <c r="AG278" s="1">
        <f>SUMIFS(Table17[Quantity2],Table17[Product Name],'Finished Products Inventory Sum'!$O278,Table17[Product Type2],'Finished Products Inventory Sum'!$AG$5)</f>
        <v>0</v>
      </c>
      <c r="AH278" t="str">
        <f t="shared" si="220"/>
        <v/>
      </c>
      <c r="AI278" s="1">
        <f>SUMIFS(Table17[Total out of Inventory],Table17[Product Name],'Finished Products Inventory Sum'!$O278,Table17[Product Type2],'Finished Products Inventory Sum'!$AG$5)</f>
        <v>0</v>
      </c>
      <c r="AJ278" s="7"/>
      <c r="AK278" s="1">
        <f>SUMIFS(Table7[Quantity
 Sold],Table7[Sale - Product Name],'Finished Products Inventory Sum'!$O278,Table7[Product Type2],'Finished Products Inventory Sum'!$AK$5)</f>
        <v>0</v>
      </c>
      <c r="AL278" t="str">
        <f t="shared" si="221"/>
        <v/>
      </c>
      <c r="AM278" s="1">
        <f>SUMIFS(Table7[Total 
Paid],Table7[Sale - Product Name],'Finished Products Inventory Sum'!$O278,Table7[Product Type2],'Finished Products Inventory Sum'!$AK$5)</f>
        <v>0</v>
      </c>
    </row>
    <row r="279" spans="5:39" x14ac:dyDescent="0.25">
      <c r="E279" s="4"/>
      <c r="O279" s="50"/>
      <c r="P279" s="7"/>
      <c r="Q279" s="30">
        <f>SUMIFS(Table19[Quantity],Table19[Product Name],'Finished Products Inventory Sum'!$O279)</f>
        <v>0</v>
      </c>
      <c r="S279" s="1">
        <f>SUMIFS(Table19[Total Cost],Table19[Product Name],'Finished Products Inventory Sum'!O279)</f>
        <v>0</v>
      </c>
      <c r="T279" s="7"/>
      <c r="U279" s="1">
        <f>SUMIFS(Table19[Quantity Purchased],Table19[Product Name],'Finished Products Inventory Sum'!O279)</f>
        <v>0</v>
      </c>
      <c r="W279" s="1">
        <f>SUMIFS(Table19[Total Purchase
Cost],Table19[Product Name],'Finished Products Inventory Sum'!$O279)</f>
        <v>0</v>
      </c>
      <c r="X279" s="7"/>
      <c r="Y279" s="61">
        <f t="shared" si="218"/>
        <v>0</v>
      </c>
      <c r="AA279" s="61">
        <f t="shared" si="219"/>
        <v>0</v>
      </c>
      <c r="AB279" s="7"/>
      <c r="AC279" s="1">
        <f>SUMIFS(Table7[Quantity of 
Product Sold],Table7[Sale - Product Name],'Finished Products Inventory Sum'!$O279,Table7[Product Type2],'Finished Products Inventory Sum'!$AC$5)</f>
        <v>0</v>
      </c>
      <c r="AE279" s="1">
        <f>SUMIFS(Table7[Total Cost of
Goods Sold],Table7[Sale - Product Name],'Finished Products Inventory Sum'!$O279,Table7[Product Type2],'Finished Products Inventory Sum'!$AC$5)</f>
        <v>0</v>
      </c>
      <c r="AF279" s="7"/>
      <c r="AG279" s="1">
        <f>SUMIFS(Table17[Quantity2],Table17[Product Name],'Finished Products Inventory Sum'!$O279,Table17[Product Type2],'Finished Products Inventory Sum'!$AG$5)</f>
        <v>0</v>
      </c>
      <c r="AH279" t="str">
        <f t="shared" si="220"/>
        <v/>
      </c>
      <c r="AI279" s="1">
        <f>SUMIFS(Table17[Total out of Inventory],Table17[Product Name],'Finished Products Inventory Sum'!$O279,Table17[Product Type2],'Finished Products Inventory Sum'!$AG$5)</f>
        <v>0</v>
      </c>
      <c r="AJ279" s="7"/>
      <c r="AK279" s="1">
        <f>SUMIFS(Table7[Quantity
 Sold],Table7[Sale - Product Name],'Finished Products Inventory Sum'!$O279,Table7[Product Type2],'Finished Products Inventory Sum'!$AK$5)</f>
        <v>0</v>
      </c>
      <c r="AL279" t="str">
        <f t="shared" si="221"/>
        <v/>
      </c>
      <c r="AM279" s="1">
        <f>SUMIFS(Table7[Total 
Paid],Table7[Sale - Product Name],'Finished Products Inventory Sum'!$O279,Table7[Product Type2],'Finished Products Inventory Sum'!$AK$5)</f>
        <v>0</v>
      </c>
    </row>
    <row r="280" spans="5:39" x14ac:dyDescent="0.25">
      <c r="E280" s="4"/>
      <c r="O280" s="70"/>
      <c r="P280" s="7"/>
      <c r="Q280" s="30">
        <f>SUMIFS(Table19[Quantity],Table19[Product Name],'Finished Products Inventory Sum'!$O280)</f>
        <v>0</v>
      </c>
      <c r="S280" s="1">
        <f>SUMIFS(Table19[Total Cost],Table19[Product Name],'Finished Products Inventory Sum'!O280)</f>
        <v>0</v>
      </c>
      <c r="T280" s="7"/>
      <c r="U280" s="1">
        <f>SUMIFS(Table19[Quantity Purchased],Table19[Product Name],'Finished Products Inventory Sum'!O280)</f>
        <v>0</v>
      </c>
      <c r="W280" s="1">
        <f>SUMIFS(Table19[Total Purchase
Cost],Table19[Product Name],'Finished Products Inventory Sum'!$O280)</f>
        <v>0</v>
      </c>
      <c r="X280" s="7"/>
      <c r="Y280" s="61">
        <f t="shared" si="218"/>
        <v>0</v>
      </c>
      <c r="AA280" s="61">
        <f t="shared" si="219"/>
        <v>0</v>
      </c>
      <c r="AB280" s="7"/>
      <c r="AC280" s="1">
        <f>SUMIFS(Table7[Quantity of 
Product Sold],Table7[Sale - Product Name],'Finished Products Inventory Sum'!$O280,Table7[Product Type2],'Finished Products Inventory Sum'!$AC$5)</f>
        <v>0</v>
      </c>
      <c r="AE280" s="1">
        <f>SUMIFS(Table7[Total Cost of
Goods Sold],Table7[Sale - Product Name],'Finished Products Inventory Sum'!$O280,Table7[Product Type2],'Finished Products Inventory Sum'!$AC$5)</f>
        <v>0</v>
      </c>
      <c r="AF280" s="7"/>
      <c r="AG280" s="1">
        <f>SUMIFS(Table17[Quantity2],Table17[Product Name],'Finished Products Inventory Sum'!$O280,Table17[Product Type2],'Finished Products Inventory Sum'!$AG$5)</f>
        <v>0</v>
      </c>
      <c r="AH280" t="str">
        <f t="shared" si="220"/>
        <v/>
      </c>
      <c r="AI280" s="1">
        <f>SUMIFS(Table17[Total out of Inventory],Table17[Product Name],'Finished Products Inventory Sum'!$O280,Table17[Product Type2],'Finished Products Inventory Sum'!$AG$5)</f>
        <v>0</v>
      </c>
      <c r="AJ280" s="7"/>
      <c r="AK280" s="1">
        <f>SUMIFS(Table7[Quantity
 Sold],Table7[Sale - Product Name],'Finished Products Inventory Sum'!$O280,Table7[Product Type2],'Finished Products Inventory Sum'!$AK$5)</f>
        <v>0</v>
      </c>
      <c r="AL280" t="str">
        <f t="shared" si="221"/>
        <v/>
      </c>
      <c r="AM280" s="1">
        <f>SUMIFS(Table7[Total 
Paid],Table7[Sale - Product Name],'Finished Products Inventory Sum'!$O280,Table7[Product Type2],'Finished Products Inventory Sum'!$AK$5)</f>
        <v>0</v>
      </c>
    </row>
    <row r="281" spans="5:39" x14ac:dyDescent="0.25">
      <c r="E281" s="4"/>
      <c r="O281" s="70"/>
      <c r="P281" s="7"/>
      <c r="Q281" s="30">
        <f>SUMIFS(Table19[Quantity],Table19[Product Name],'Finished Products Inventory Sum'!$O281)</f>
        <v>0</v>
      </c>
      <c r="S281" s="1">
        <f>SUMIFS(Table19[Total Cost],Table19[Product Name],'Finished Products Inventory Sum'!O281)</f>
        <v>0</v>
      </c>
      <c r="T281" s="7"/>
      <c r="U281" s="1">
        <f>SUMIFS(Table19[Quantity Purchased],Table19[Product Name],'Finished Products Inventory Sum'!O281)</f>
        <v>0</v>
      </c>
      <c r="W281" s="1">
        <f>SUMIFS(Table19[Total Purchase
Cost],Table19[Product Name],'Finished Products Inventory Sum'!$O281)</f>
        <v>0</v>
      </c>
      <c r="X281" s="7"/>
      <c r="Y281" s="61">
        <f t="shared" si="218"/>
        <v>0</v>
      </c>
      <c r="AA281" s="61">
        <f t="shared" si="219"/>
        <v>0</v>
      </c>
      <c r="AB281" s="7"/>
      <c r="AC281" s="1">
        <f>SUMIFS(Table7[Quantity of 
Product Sold],Table7[Sale - Product Name],'Finished Products Inventory Sum'!$O281,Table7[Product Type2],'Finished Products Inventory Sum'!$AC$5)</f>
        <v>0</v>
      </c>
      <c r="AE281" s="1">
        <f>SUMIFS(Table7[Total Cost of
Goods Sold],Table7[Sale - Product Name],'Finished Products Inventory Sum'!$O281,Table7[Product Type2],'Finished Products Inventory Sum'!$AC$5)</f>
        <v>0</v>
      </c>
      <c r="AF281" s="7"/>
      <c r="AG281" s="1">
        <f>SUMIFS(Table17[Quantity2],Table17[Product Name],'Finished Products Inventory Sum'!$O281,Table17[Product Type2],'Finished Products Inventory Sum'!$AG$5)</f>
        <v>0</v>
      </c>
      <c r="AH281" t="str">
        <f t="shared" si="220"/>
        <v/>
      </c>
      <c r="AI281" s="1">
        <f>SUMIFS(Table17[Total out of Inventory],Table17[Product Name],'Finished Products Inventory Sum'!$O281,Table17[Product Type2],'Finished Products Inventory Sum'!$AG$5)</f>
        <v>0</v>
      </c>
      <c r="AJ281" s="7"/>
      <c r="AK281" s="1">
        <f>SUMIFS(Table7[Quantity
 Sold],Table7[Sale - Product Name],'Finished Products Inventory Sum'!$O281,Table7[Product Type2],'Finished Products Inventory Sum'!$AK$5)</f>
        <v>0</v>
      </c>
      <c r="AL281" t="str">
        <f t="shared" si="221"/>
        <v/>
      </c>
      <c r="AM281" s="1">
        <f>SUMIFS(Table7[Total 
Paid],Table7[Sale - Product Name],'Finished Products Inventory Sum'!$O281,Table7[Product Type2],'Finished Products Inventory Sum'!$AK$5)</f>
        <v>0</v>
      </c>
    </row>
    <row r="282" spans="5:39" x14ac:dyDescent="0.25">
      <c r="E282" s="4"/>
      <c r="O282" s="70"/>
      <c r="P282" s="7"/>
      <c r="Q282" s="30">
        <f>SUMIFS(Table19[Quantity],Table19[Product Name],'Finished Products Inventory Sum'!$O282)</f>
        <v>0</v>
      </c>
      <c r="S282" s="1">
        <f>SUMIFS(Table19[Total Cost],Table19[Product Name],'Finished Products Inventory Sum'!O282)</f>
        <v>0</v>
      </c>
      <c r="T282" s="7"/>
      <c r="U282" s="1">
        <f>SUMIFS(Table19[Quantity Purchased],Table19[Product Name],'Finished Products Inventory Sum'!O282)</f>
        <v>0</v>
      </c>
      <c r="W282" s="1">
        <f>SUMIFS(Table19[Total Purchase
Cost],Table19[Product Name],'Finished Products Inventory Sum'!$O282)</f>
        <v>0</v>
      </c>
      <c r="X282" s="7"/>
      <c r="Y282" s="61">
        <f t="shared" si="218"/>
        <v>0</v>
      </c>
      <c r="AA282" s="61">
        <f t="shared" si="219"/>
        <v>0</v>
      </c>
      <c r="AB282" s="7"/>
      <c r="AC282" s="1">
        <f>SUMIFS(Table7[Quantity of 
Product Sold],Table7[Sale - Product Name],'Finished Products Inventory Sum'!$O282,Table7[Product Type2],'Finished Products Inventory Sum'!$AC$5)</f>
        <v>0</v>
      </c>
      <c r="AE282" s="1">
        <f>SUMIFS(Table7[Total Cost of
Goods Sold],Table7[Sale - Product Name],'Finished Products Inventory Sum'!$O282,Table7[Product Type2],'Finished Products Inventory Sum'!$AC$5)</f>
        <v>0</v>
      </c>
      <c r="AF282" s="7"/>
      <c r="AG282" s="1">
        <f>SUMIFS(Table17[Quantity2],Table17[Product Name],'Finished Products Inventory Sum'!$O282,Table17[Product Type2],'Finished Products Inventory Sum'!$AG$5)</f>
        <v>0</v>
      </c>
      <c r="AH282" t="str">
        <f t="shared" si="220"/>
        <v/>
      </c>
      <c r="AI282" s="1">
        <f>SUMIFS(Table17[Total out of Inventory],Table17[Product Name],'Finished Products Inventory Sum'!$O282,Table17[Product Type2],'Finished Products Inventory Sum'!$AG$5)</f>
        <v>0</v>
      </c>
      <c r="AJ282" s="7"/>
      <c r="AK282" s="1">
        <f>SUMIFS(Table7[Quantity
 Sold],Table7[Sale - Product Name],'Finished Products Inventory Sum'!$O282,Table7[Product Type2],'Finished Products Inventory Sum'!$AK$5)</f>
        <v>0</v>
      </c>
      <c r="AL282" t="str">
        <f t="shared" si="221"/>
        <v/>
      </c>
      <c r="AM282" s="1">
        <f>SUMIFS(Table7[Total 
Paid],Table7[Sale - Product Name],'Finished Products Inventory Sum'!$O282,Table7[Product Type2],'Finished Products Inventory Sum'!$AK$5)</f>
        <v>0</v>
      </c>
    </row>
    <row r="283" spans="5:39" x14ac:dyDescent="0.25">
      <c r="E283" s="4"/>
      <c r="O283" s="70"/>
      <c r="P283" s="7"/>
      <c r="Q283" s="30">
        <f>SUMIFS(Table19[Quantity],Table19[Product Name],'Finished Products Inventory Sum'!$O283)</f>
        <v>0</v>
      </c>
      <c r="S283" s="1">
        <f>SUMIFS(Table19[Total Cost],Table19[Product Name],'Finished Products Inventory Sum'!O283)</f>
        <v>0</v>
      </c>
      <c r="T283" s="7"/>
      <c r="U283" s="1">
        <f>SUMIFS(Table19[Quantity Purchased],Table19[Product Name],'Finished Products Inventory Sum'!O283)</f>
        <v>0</v>
      </c>
      <c r="W283" s="1">
        <f>SUMIFS(Table19[Total Purchase
Cost],Table19[Product Name],'Finished Products Inventory Sum'!$O283)</f>
        <v>0</v>
      </c>
      <c r="X283" s="7"/>
      <c r="Y283" s="61">
        <f t="shared" si="218"/>
        <v>0</v>
      </c>
      <c r="AA283" s="61">
        <f t="shared" si="219"/>
        <v>0</v>
      </c>
      <c r="AB283" s="7"/>
      <c r="AC283" s="1">
        <f>SUMIFS(Table7[Quantity of 
Product Sold],Table7[Sale - Product Name],'Finished Products Inventory Sum'!$O283,Table7[Product Type2],'Finished Products Inventory Sum'!$AC$5)</f>
        <v>0</v>
      </c>
      <c r="AE283" s="1">
        <f>SUMIFS(Table7[Total Cost of
Goods Sold],Table7[Sale - Product Name],'Finished Products Inventory Sum'!$O283,Table7[Product Type2],'Finished Products Inventory Sum'!$AC$5)</f>
        <v>0</v>
      </c>
      <c r="AF283" s="7"/>
      <c r="AG283" s="1">
        <f>SUMIFS(Table17[Quantity2],Table17[Product Name],'Finished Products Inventory Sum'!$O283,Table17[Product Type2],'Finished Products Inventory Sum'!$AG$5)</f>
        <v>0</v>
      </c>
      <c r="AH283" t="str">
        <f t="shared" si="220"/>
        <v/>
      </c>
      <c r="AI283" s="1">
        <f>SUMIFS(Table17[Total out of Inventory],Table17[Product Name],'Finished Products Inventory Sum'!$O283,Table17[Product Type2],'Finished Products Inventory Sum'!$AG$5)</f>
        <v>0</v>
      </c>
      <c r="AJ283" s="7"/>
      <c r="AK283" s="1">
        <f>SUMIFS(Table7[Quantity
 Sold],Table7[Sale - Product Name],'Finished Products Inventory Sum'!$O283,Table7[Product Type2],'Finished Products Inventory Sum'!$AK$5)</f>
        <v>0</v>
      </c>
      <c r="AL283" t="str">
        <f t="shared" si="221"/>
        <v/>
      </c>
      <c r="AM283" s="1">
        <f>SUMIFS(Table7[Total 
Paid],Table7[Sale - Product Name],'Finished Products Inventory Sum'!$O283,Table7[Product Type2],'Finished Products Inventory Sum'!$AK$5)</f>
        <v>0</v>
      </c>
    </row>
    <row r="284" spans="5:39" x14ac:dyDescent="0.25">
      <c r="E284" s="4"/>
      <c r="O284" s="70"/>
      <c r="P284" s="7"/>
      <c r="Q284" s="30">
        <f>SUMIFS(Table19[Quantity],Table19[Product Name],'Finished Products Inventory Sum'!$O284)</f>
        <v>0</v>
      </c>
      <c r="S284" s="1">
        <f>SUMIFS(Table19[Total Cost],Table19[Product Name],'Finished Products Inventory Sum'!O284)</f>
        <v>0</v>
      </c>
      <c r="T284" s="7"/>
      <c r="U284" s="1">
        <f>SUMIFS(Table19[Quantity Purchased],Table19[Product Name],'Finished Products Inventory Sum'!O284)</f>
        <v>0</v>
      </c>
      <c r="W284" s="1">
        <f>SUMIFS(Table19[Total Purchase
Cost],Table19[Product Name],'Finished Products Inventory Sum'!$O284)</f>
        <v>0</v>
      </c>
      <c r="X284" s="7"/>
      <c r="Y284" s="61">
        <f t="shared" si="218"/>
        <v>0</v>
      </c>
      <c r="AA284" s="61">
        <f t="shared" si="219"/>
        <v>0</v>
      </c>
      <c r="AB284" s="7"/>
      <c r="AC284" s="1">
        <f>SUMIFS(Table7[Quantity of 
Product Sold],Table7[Sale - Product Name],'Finished Products Inventory Sum'!$O284,Table7[Product Type2],'Finished Products Inventory Sum'!$AC$5)</f>
        <v>0</v>
      </c>
      <c r="AE284" s="1">
        <f>SUMIFS(Table7[Total Cost of
Goods Sold],Table7[Sale - Product Name],'Finished Products Inventory Sum'!$O284,Table7[Product Type2],'Finished Products Inventory Sum'!$AC$5)</f>
        <v>0</v>
      </c>
      <c r="AF284" s="7"/>
      <c r="AG284" s="1">
        <f>SUMIFS(Table17[Quantity2],Table17[Product Name],'Finished Products Inventory Sum'!$O284,Table17[Product Type2],'Finished Products Inventory Sum'!$AG$5)</f>
        <v>0</v>
      </c>
      <c r="AH284" t="str">
        <f t="shared" si="220"/>
        <v/>
      </c>
      <c r="AI284" s="1">
        <f>SUMIFS(Table17[Total out of Inventory],Table17[Product Name],'Finished Products Inventory Sum'!$O284,Table17[Product Type2],'Finished Products Inventory Sum'!$AG$5)</f>
        <v>0</v>
      </c>
      <c r="AJ284" s="7"/>
      <c r="AK284" s="1">
        <f>SUMIFS(Table7[Quantity
 Sold],Table7[Sale - Product Name],'Finished Products Inventory Sum'!$O284,Table7[Product Type2],'Finished Products Inventory Sum'!$AK$5)</f>
        <v>0</v>
      </c>
      <c r="AL284" t="str">
        <f t="shared" si="221"/>
        <v/>
      </c>
      <c r="AM284" s="1">
        <f>SUMIFS(Table7[Total 
Paid],Table7[Sale - Product Name],'Finished Products Inventory Sum'!$O284,Table7[Product Type2],'Finished Products Inventory Sum'!$AK$5)</f>
        <v>0</v>
      </c>
    </row>
    <row r="285" spans="5:39" x14ac:dyDescent="0.25">
      <c r="E285" s="4"/>
      <c r="O285" s="70"/>
      <c r="P285" s="7"/>
      <c r="Q285" s="30">
        <f>SUMIFS(Table19[Quantity],Table19[Product Name],'Finished Products Inventory Sum'!$O285)</f>
        <v>0</v>
      </c>
      <c r="S285" s="1">
        <f>SUMIFS(Table19[Total Cost],Table19[Product Name],'Finished Products Inventory Sum'!O285)</f>
        <v>0</v>
      </c>
      <c r="T285" s="7"/>
      <c r="U285" s="1">
        <f>SUMIFS(Table19[Quantity Purchased],Table19[Product Name],'Finished Products Inventory Sum'!O285)</f>
        <v>0</v>
      </c>
      <c r="W285" s="1">
        <f>SUMIFS(Table19[Total Purchase
Cost],Table19[Product Name],'Finished Products Inventory Sum'!$O285)</f>
        <v>0</v>
      </c>
      <c r="X285" s="7"/>
      <c r="Y285" s="61">
        <f t="shared" si="218"/>
        <v>0</v>
      </c>
      <c r="AA285" s="61">
        <f t="shared" si="219"/>
        <v>0</v>
      </c>
      <c r="AB285" s="7"/>
      <c r="AC285" s="1">
        <f>SUMIFS(Table7[Quantity of 
Product Sold],Table7[Sale - Product Name],'Finished Products Inventory Sum'!$O285,Table7[Product Type2],'Finished Products Inventory Sum'!$AC$5)</f>
        <v>0</v>
      </c>
      <c r="AE285" s="1">
        <f>SUMIFS(Table7[Total Cost of
Goods Sold],Table7[Sale - Product Name],'Finished Products Inventory Sum'!$O285,Table7[Product Type2],'Finished Products Inventory Sum'!$AC$5)</f>
        <v>0</v>
      </c>
      <c r="AF285" s="7"/>
      <c r="AG285" s="1">
        <f>SUMIFS(Table17[Quantity2],Table17[Product Name],'Finished Products Inventory Sum'!$O285,Table17[Product Type2],'Finished Products Inventory Sum'!$AG$5)</f>
        <v>0</v>
      </c>
      <c r="AH285" t="str">
        <f t="shared" si="220"/>
        <v/>
      </c>
      <c r="AI285" s="1">
        <f>SUMIFS(Table17[Total out of Inventory],Table17[Product Name],'Finished Products Inventory Sum'!$O285,Table17[Product Type2],'Finished Products Inventory Sum'!$AG$5)</f>
        <v>0</v>
      </c>
      <c r="AJ285" s="7"/>
      <c r="AK285" s="1">
        <f>SUMIFS(Table7[Quantity
 Sold],Table7[Sale - Product Name],'Finished Products Inventory Sum'!$O285,Table7[Product Type2],'Finished Products Inventory Sum'!$AK$5)</f>
        <v>0</v>
      </c>
      <c r="AL285" t="str">
        <f t="shared" si="221"/>
        <v/>
      </c>
      <c r="AM285" s="1">
        <f>SUMIFS(Table7[Total 
Paid],Table7[Sale - Product Name],'Finished Products Inventory Sum'!$O285,Table7[Product Type2],'Finished Products Inventory Sum'!$AK$5)</f>
        <v>0</v>
      </c>
    </row>
    <row r="286" spans="5:39" x14ac:dyDescent="0.25">
      <c r="E286" s="4"/>
      <c r="O286" s="70"/>
      <c r="P286" s="7"/>
      <c r="Q286" s="30">
        <f>SUMIFS(Table19[Quantity],Table19[Product Name],'Finished Products Inventory Sum'!$O286)</f>
        <v>0</v>
      </c>
      <c r="S286" s="1">
        <f>SUMIFS(Table19[Total Cost],Table19[Product Name],'Finished Products Inventory Sum'!O286)</f>
        <v>0</v>
      </c>
      <c r="T286" s="7"/>
      <c r="U286" s="1">
        <f>SUMIFS(Table19[Quantity Purchased],Table19[Product Name],'Finished Products Inventory Sum'!O286)</f>
        <v>0</v>
      </c>
      <c r="W286" s="1">
        <f>SUMIFS(Table19[Total Purchase
Cost],Table19[Product Name],'Finished Products Inventory Sum'!$O286)</f>
        <v>0</v>
      </c>
      <c r="X286" s="7"/>
      <c r="Y286" s="61">
        <f t="shared" si="218"/>
        <v>0</v>
      </c>
      <c r="AA286" s="61">
        <f t="shared" si="219"/>
        <v>0</v>
      </c>
      <c r="AB286" s="7"/>
      <c r="AC286" s="1">
        <f>SUMIFS(Table7[Quantity of 
Product Sold],Table7[Sale - Product Name],'Finished Products Inventory Sum'!$O286,Table7[Product Type2],'Finished Products Inventory Sum'!$AC$5)</f>
        <v>0</v>
      </c>
      <c r="AE286" s="1">
        <f>SUMIFS(Table7[Total Cost of
Goods Sold],Table7[Sale - Product Name],'Finished Products Inventory Sum'!$O286,Table7[Product Type2],'Finished Products Inventory Sum'!$AC$5)</f>
        <v>0</v>
      </c>
      <c r="AF286" s="7"/>
      <c r="AG286" s="1">
        <f>SUMIFS(Table17[Quantity2],Table17[Product Name],'Finished Products Inventory Sum'!$O286,Table17[Product Type2],'Finished Products Inventory Sum'!$AG$5)</f>
        <v>0</v>
      </c>
      <c r="AH286" t="str">
        <f t="shared" si="220"/>
        <v/>
      </c>
      <c r="AI286" s="1">
        <f>SUMIFS(Table17[Total out of Inventory],Table17[Product Name],'Finished Products Inventory Sum'!$O286,Table17[Product Type2],'Finished Products Inventory Sum'!$AG$5)</f>
        <v>0</v>
      </c>
      <c r="AJ286" s="7"/>
      <c r="AK286" s="1">
        <f>SUMIFS(Table7[Quantity
 Sold],Table7[Sale - Product Name],'Finished Products Inventory Sum'!$O286,Table7[Product Type2],'Finished Products Inventory Sum'!$AK$5)</f>
        <v>0</v>
      </c>
      <c r="AL286" t="str">
        <f t="shared" si="221"/>
        <v/>
      </c>
      <c r="AM286" s="1">
        <f>SUMIFS(Table7[Total 
Paid],Table7[Sale - Product Name],'Finished Products Inventory Sum'!$O286,Table7[Product Type2],'Finished Products Inventory Sum'!$AK$5)</f>
        <v>0</v>
      </c>
    </row>
    <row r="287" spans="5:39" x14ac:dyDescent="0.25">
      <c r="E287" s="4"/>
      <c r="O287" s="70"/>
      <c r="P287" s="7"/>
      <c r="Q287" s="30">
        <f>SUMIFS(Table19[Quantity],Table19[Product Name],'Finished Products Inventory Sum'!$O287)</f>
        <v>0</v>
      </c>
      <c r="S287" s="1">
        <f>SUMIFS(Table19[Total Cost],Table19[Product Name],'Finished Products Inventory Sum'!O287)</f>
        <v>0</v>
      </c>
      <c r="T287" s="7"/>
      <c r="U287" s="1">
        <f>SUMIFS(Table19[Quantity Purchased],Table19[Product Name],'Finished Products Inventory Sum'!O287)</f>
        <v>0</v>
      </c>
      <c r="W287" s="1">
        <f>SUMIFS(Table19[Total Purchase
Cost],Table19[Product Name],'Finished Products Inventory Sum'!$O287)</f>
        <v>0</v>
      </c>
      <c r="X287" s="7"/>
      <c r="Y287" s="61">
        <f t="shared" si="218"/>
        <v>0</v>
      </c>
      <c r="AA287" s="61">
        <f t="shared" si="219"/>
        <v>0</v>
      </c>
      <c r="AB287" s="7"/>
      <c r="AC287" s="1">
        <f>SUMIFS(Table7[Quantity of 
Product Sold],Table7[Sale - Product Name],'Finished Products Inventory Sum'!$O287,Table7[Product Type2],'Finished Products Inventory Sum'!$AC$5)</f>
        <v>0</v>
      </c>
      <c r="AE287" s="1">
        <f>SUMIFS(Table7[Total Cost of
Goods Sold],Table7[Sale - Product Name],'Finished Products Inventory Sum'!$O287,Table7[Product Type2],'Finished Products Inventory Sum'!$AC$5)</f>
        <v>0</v>
      </c>
      <c r="AF287" s="7"/>
      <c r="AG287" s="1">
        <f>SUMIFS(Table17[Quantity2],Table17[Product Name],'Finished Products Inventory Sum'!$O287,Table17[Product Type2],'Finished Products Inventory Sum'!$AG$5)</f>
        <v>0</v>
      </c>
      <c r="AH287" t="str">
        <f t="shared" si="220"/>
        <v/>
      </c>
      <c r="AI287" s="1">
        <f>SUMIFS(Table17[Total out of Inventory],Table17[Product Name],'Finished Products Inventory Sum'!$O287,Table17[Product Type2],'Finished Products Inventory Sum'!$AG$5)</f>
        <v>0</v>
      </c>
      <c r="AJ287" s="7"/>
      <c r="AK287" s="1">
        <f>SUMIFS(Table7[Quantity
 Sold],Table7[Sale - Product Name],'Finished Products Inventory Sum'!$O287,Table7[Product Type2],'Finished Products Inventory Sum'!$AK$5)</f>
        <v>0</v>
      </c>
      <c r="AL287" t="str">
        <f t="shared" si="221"/>
        <v/>
      </c>
      <c r="AM287" s="1">
        <f>SUMIFS(Table7[Total 
Paid],Table7[Sale - Product Name],'Finished Products Inventory Sum'!$O287,Table7[Product Type2],'Finished Products Inventory Sum'!$AK$5)</f>
        <v>0</v>
      </c>
    </row>
    <row r="288" spans="5:39" x14ac:dyDescent="0.25">
      <c r="E288" s="4"/>
      <c r="O288" s="70"/>
      <c r="P288" s="7"/>
      <c r="Q288" s="30">
        <f>SUMIFS(Table19[Quantity],Table19[Product Name],'Finished Products Inventory Sum'!$O288)</f>
        <v>0</v>
      </c>
      <c r="S288" s="1">
        <f>SUMIFS(Table19[Total Cost],Table19[Product Name],'Finished Products Inventory Sum'!O288)</f>
        <v>0</v>
      </c>
      <c r="T288" s="7"/>
      <c r="U288" s="1">
        <f>SUMIFS(Table19[Quantity Purchased],Table19[Product Name],'Finished Products Inventory Sum'!O288)</f>
        <v>0</v>
      </c>
      <c r="W288" s="1">
        <f>SUMIFS(Table19[Total Purchase
Cost],Table19[Product Name],'Finished Products Inventory Sum'!$O288)</f>
        <v>0</v>
      </c>
      <c r="X288" s="7"/>
      <c r="Y288" s="61">
        <f t="shared" si="218"/>
        <v>0</v>
      </c>
      <c r="AA288" s="61">
        <f t="shared" si="219"/>
        <v>0</v>
      </c>
      <c r="AB288" s="7"/>
      <c r="AC288" s="1">
        <f>SUMIFS(Table7[Quantity of 
Product Sold],Table7[Sale - Product Name],'Finished Products Inventory Sum'!$O288,Table7[Product Type2],'Finished Products Inventory Sum'!$AC$5)</f>
        <v>0</v>
      </c>
      <c r="AE288" s="1">
        <f>SUMIFS(Table7[Total Cost of
Goods Sold],Table7[Sale - Product Name],'Finished Products Inventory Sum'!$O288,Table7[Product Type2],'Finished Products Inventory Sum'!$AC$5)</f>
        <v>0</v>
      </c>
      <c r="AF288" s="7"/>
      <c r="AG288" s="1">
        <f>SUMIFS(Table17[Quantity2],Table17[Product Name],'Finished Products Inventory Sum'!$O288,Table17[Product Type2],'Finished Products Inventory Sum'!$AG$5)</f>
        <v>0</v>
      </c>
      <c r="AH288" t="str">
        <f t="shared" si="220"/>
        <v/>
      </c>
      <c r="AI288" s="1">
        <f>SUMIFS(Table17[Total out of Inventory],Table17[Product Name],'Finished Products Inventory Sum'!$O288,Table17[Product Type2],'Finished Products Inventory Sum'!$AG$5)</f>
        <v>0</v>
      </c>
      <c r="AJ288" s="7"/>
      <c r="AK288" s="1">
        <f>SUMIFS(Table7[Quantity
 Sold],Table7[Sale - Product Name],'Finished Products Inventory Sum'!$O288,Table7[Product Type2],'Finished Products Inventory Sum'!$AK$5)</f>
        <v>0</v>
      </c>
      <c r="AL288" t="str">
        <f t="shared" si="221"/>
        <v/>
      </c>
      <c r="AM288" s="1">
        <f>SUMIFS(Table7[Total 
Paid],Table7[Sale - Product Name],'Finished Products Inventory Sum'!$O288,Table7[Product Type2],'Finished Products Inventory Sum'!$AK$5)</f>
        <v>0</v>
      </c>
    </row>
    <row r="289" spans="5:39" x14ac:dyDescent="0.25">
      <c r="E289" s="4"/>
      <c r="O289" s="70"/>
      <c r="P289" s="7"/>
      <c r="Q289" s="30">
        <f>SUMIFS(Table19[Quantity],Table19[Product Name],'Finished Products Inventory Sum'!$O289)</f>
        <v>0</v>
      </c>
      <c r="S289" s="1">
        <f>SUMIFS(Table19[Total Cost],Table19[Product Name],'Finished Products Inventory Sum'!O289)</f>
        <v>0</v>
      </c>
      <c r="T289" s="7"/>
      <c r="U289" s="1">
        <f>SUMIFS(Table19[Quantity Purchased],Table19[Product Name],'Finished Products Inventory Sum'!O289)</f>
        <v>0</v>
      </c>
      <c r="W289" s="1">
        <f>SUMIFS(Table19[Total Purchase
Cost],Table19[Product Name],'Finished Products Inventory Sum'!$O289)</f>
        <v>0</v>
      </c>
      <c r="X289" s="7"/>
      <c r="Y289" s="61">
        <f t="shared" si="218"/>
        <v>0</v>
      </c>
      <c r="AA289" s="61">
        <f t="shared" si="219"/>
        <v>0</v>
      </c>
      <c r="AB289" s="7"/>
      <c r="AC289" s="1">
        <f>SUMIFS(Table7[Quantity of 
Product Sold],Table7[Sale - Product Name],'Finished Products Inventory Sum'!$O289,Table7[Product Type2],'Finished Products Inventory Sum'!$AC$5)</f>
        <v>0</v>
      </c>
      <c r="AE289" s="1">
        <f>SUMIFS(Table7[Total Cost of
Goods Sold],Table7[Sale - Product Name],'Finished Products Inventory Sum'!$O289,Table7[Product Type2],'Finished Products Inventory Sum'!$AC$5)</f>
        <v>0</v>
      </c>
      <c r="AF289" s="7"/>
      <c r="AG289" s="1">
        <f>SUMIFS(Table17[Quantity2],Table17[Product Name],'Finished Products Inventory Sum'!$O289,Table17[Product Type2],'Finished Products Inventory Sum'!$AG$5)</f>
        <v>0</v>
      </c>
      <c r="AH289" t="str">
        <f t="shared" si="220"/>
        <v/>
      </c>
      <c r="AI289" s="1">
        <f>SUMIFS(Table17[Total out of Inventory],Table17[Product Name],'Finished Products Inventory Sum'!$O289,Table17[Product Type2],'Finished Products Inventory Sum'!$AG$5)</f>
        <v>0</v>
      </c>
      <c r="AJ289" s="7"/>
      <c r="AK289" s="1">
        <f>SUMIFS(Table7[Quantity
 Sold],Table7[Sale - Product Name],'Finished Products Inventory Sum'!$O289,Table7[Product Type2],'Finished Products Inventory Sum'!$AK$5)</f>
        <v>0</v>
      </c>
      <c r="AL289" t="str">
        <f t="shared" si="221"/>
        <v/>
      </c>
      <c r="AM289" s="1">
        <f>SUMIFS(Table7[Total 
Paid],Table7[Sale - Product Name],'Finished Products Inventory Sum'!$O289,Table7[Product Type2],'Finished Products Inventory Sum'!$AK$5)</f>
        <v>0</v>
      </c>
    </row>
    <row r="290" spans="5:39" x14ac:dyDescent="0.25">
      <c r="E290" s="4"/>
      <c r="O290" s="70"/>
      <c r="P290" s="7"/>
      <c r="Q290" s="30">
        <f>SUMIFS(Table19[Quantity],Table19[Product Name],'Finished Products Inventory Sum'!$O290)</f>
        <v>0</v>
      </c>
      <c r="S290" s="1">
        <f>SUMIFS(Table19[Total Cost],Table19[Product Name],'Finished Products Inventory Sum'!O290)</f>
        <v>0</v>
      </c>
      <c r="T290" s="7"/>
      <c r="U290" s="1">
        <f>SUMIFS(Table19[Quantity Purchased],Table19[Product Name],'Finished Products Inventory Sum'!O290)</f>
        <v>0</v>
      </c>
      <c r="W290" s="1">
        <f>SUMIFS(Table19[Total Purchase
Cost],Table19[Product Name],'Finished Products Inventory Sum'!$O290)</f>
        <v>0</v>
      </c>
      <c r="X290" s="7"/>
      <c r="Y290" s="61">
        <f t="shared" si="218"/>
        <v>0</v>
      </c>
      <c r="AA290" s="61">
        <f t="shared" si="219"/>
        <v>0</v>
      </c>
      <c r="AB290" s="7"/>
      <c r="AC290" s="1">
        <f>SUMIFS(Table7[Quantity of 
Product Sold],Table7[Sale - Product Name],'Finished Products Inventory Sum'!$O290,Table7[Product Type2],'Finished Products Inventory Sum'!$AC$5)</f>
        <v>0</v>
      </c>
      <c r="AE290" s="1">
        <f>SUMIFS(Table7[Total Cost of
Goods Sold],Table7[Sale - Product Name],'Finished Products Inventory Sum'!$O290,Table7[Product Type2],'Finished Products Inventory Sum'!$AC$5)</f>
        <v>0</v>
      </c>
      <c r="AF290" s="7"/>
      <c r="AG290" s="1">
        <f>SUMIFS(Table17[Quantity2],Table17[Product Name],'Finished Products Inventory Sum'!$O290,Table17[Product Type2],'Finished Products Inventory Sum'!$AG$5)</f>
        <v>0</v>
      </c>
      <c r="AH290" t="str">
        <f t="shared" si="220"/>
        <v/>
      </c>
      <c r="AI290" s="1">
        <f>SUMIFS(Table17[Total out of Inventory],Table17[Product Name],'Finished Products Inventory Sum'!$O290,Table17[Product Type2],'Finished Products Inventory Sum'!$AG$5)</f>
        <v>0</v>
      </c>
      <c r="AJ290" s="7"/>
      <c r="AK290" s="1">
        <f>SUMIFS(Table7[Quantity
 Sold],Table7[Sale - Product Name],'Finished Products Inventory Sum'!$O290,Table7[Product Type2],'Finished Products Inventory Sum'!$AK$5)</f>
        <v>0</v>
      </c>
      <c r="AL290" t="str">
        <f t="shared" si="221"/>
        <v/>
      </c>
      <c r="AM290" s="1">
        <f>SUMIFS(Table7[Total 
Paid],Table7[Sale - Product Name],'Finished Products Inventory Sum'!$O290,Table7[Product Type2],'Finished Products Inventory Sum'!$AK$5)</f>
        <v>0</v>
      </c>
    </row>
    <row r="291" spans="5:39" x14ac:dyDescent="0.25">
      <c r="E291" s="4"/>
      <c r="O291" s="70"/>
      <c r="P291" s="7"/>
      <c r="Q291" s="30">
        <f>SUMIFS(Table19[Quantity],Table19[Product Name],'Finished Products Inventory Sum'!$O291)</f>
        <v>0</v>
      </c>
      <c r="S291" s="1">
        <f>SUMIFS(Table19[Total Cost],Table19[Product Name],'Finished Products Inventory Sum'!O291)</f>
        <v>0</v>
      </c>
      <c r="T291" s="7"/>
      <c r="U291" s="1">
        <f>SUMIFS(Table19[Quantity Purchased],Table19[Product Name],'Finished Products Inventory Sum'!O291)</f>
        <v>0</v>
      </c>
      <c r="W291" s="1">
        <f>SUMIFS(Table19[Total Purchase
Cost],Table19[Product Name],'Finished Products Inventory Sum'!$O291)</f>
        <v>0</v>
      </c>
      <c r="X291" s="7"/>
      <c r="Y291" s="61">
        <f t="shared" si="218"/>
        <v>0</v>
      </c>
      <c r="AA291" s="61">
        <f t="shared" si="219"/>
        <v>0</v>
      </c>
      <c r="AB291" s="7"/>
      <c r="AC291" s="1">
        <f>SUMIFS(Table7[Quantity of 
Product Sold],Table7[Sale - Product Name],'Finished Products Inventory Sum'!$O291,Table7[Product Type2],'Finished Products Inventory Sum'!$AC$5)</f>
        <v>0</v>
      </c>
      <c r="AE291" s="1">
        <f>SUMIFS(Table7[Total Cost of
Goods Sold],Table7[Sale - Product Name],'Finished Products Inventory Sum'!$O291,Table7[Product Type2],'Finished Products Inventory Sum'!$AC$5)</f>
        <v>0</v>
      </c>
      <c r="AF291" s="7"/>
      <c r="AG291" s="1">
        <f>SUMIFS(Table17[Quantity2],Table17[Product Name],'Finished Products Inventory Sum'!$O291,Table17[Product Type2],'Finished Products Inventory Sum'!$AG$5)</f>
        <v>0</v>
      </c>
      <c r="AH291" t="str">
        <f t="shared" si="220"/>
        <v/>
      </c>
      <c r="AI291" s="1">
        <f>SUMIFS(Table17[Total out of Inventory],Table17[Product Name],'Finished Products Inventory Sum'!$O291,Table17[Product Type2],'Finished Products Inventory Sum'!$AG$5)</f>
        <v>0</v>
      </c>
      <c r="AJ291" s="7"/>
      <c r="AK291" s="1">
        <f>SUMIFS(Table7[Quantity
 Sold],Table7[Sale - Product Name],'Finished Products Inventory Sum'!$O291,Table7[Product Type2],'Finished Products Inventory Sum'!$AK$5)</f>
        <v>0</v>
      </c>
      <c r="AL291" t="str">
        <f t="shared" si="221"/>
        <v/>
      </c>
      <c r="AM291" s="1">
        <f>SUMIFS(Table7[Total 
Paid],Table7[Sale - Product Name],'Finished Products Inventory Sum'!$O291,Table7[Product Type2],'Finished Products Inventory Sum'!$AK$5)</f>
        <v>0</v>
      </c>
    </row>
    <row r="292" spans="5:39" x14ac:dyDescent="0.25">
      <c r="E292" s="4"/>
      <c r="O292" s="70"/>
      <c r="P292" s="7"/>
      <c r="Q292" s="30">
        <f>SUMIFS(Table19[Quantity],Table19[Product Name],'Finished Products Inventory Sum'!$O292)</f>
        <v>0</v>
      </c>
      <c r="S292" s="1">
        <f>SUMIFS(Table19[Total Cost],Table19[Product Name],'Finished Products Inventory Sum'!O292)</f>
        <v>0</v>
      </c>
      <c r="T292" s="7"/>
      <c r="U292" s="1">
        <f>SUMIFS(Table19[Quantity Purchased],Table19[Product Name],'Finished Products Inventory Sum'!O292)</f>
        <v>0</v>
      </c>
      <c r="W292" s="1">
        <f>SUMIFS(Table19[Total Purchase
Cost],Table19[Product Name],'Finished Products Inventory Sum'!$O292)</f>
        <v>0</v>
      </c>
      <c r="X292" s="7"/>
      <c r="Y292" s="61">
        <f t="shared" si="218"/>
        <v>0</v>
      </c>
      <c r="AA292" s="61">
        <f t="shared" si="219"/>
        <v>0</v>
      </c>
      <c r="AB292" s="7"/>
      <c r="AC292" s="1">
        <f>SUMIFS(Table7[Quantity of 
Product Sold],Table7[Sale - Product Name],'Finished Products Inventory Sum'!$O292,Table7[Product Type2],'Finished Products Inventory Sum'!$AC$5)</f>
        <v>0</v>
      </c>
      <c r="AE292" s="1">
        <f>SUMIFS(Table7[Total Cost of
Goods Sold],Table7[Sale - Product Name],'Finished Products Inventory Sum'!$O292,Table7[Product Type2],'Finished Products Inventory Sum'!$AC$5)</f>
        <v>0</v>
      </c>
      <c r="AF292" s="7"/>
      <c r="AG292" s="1">
        <f>SUMIFS(Table17[Quantity2],Table17[Product Name],'Finished Products Inventory Sum'!$O292,Table17[Product Type2],'Finished Products Inventory Sum'!$AG$5)</f>
        <v>0</v>
      </c>
      <c r="AH292" t="str">
        <f t="shared" si="220"/>
        <v/>
      </c>
      <c r="AI292" s="1">
        <f>SUMIFS(Table17[Total out of Inventory],Table17[Product Name],'Finished Products Inventory Sum'!$O292,Table17[Product Type2],'Finished Products Inventory Sum'!$AG$5)</f>
        <v>0</v>
      </c>
      <c r="AJ292" s="7"/>
      <c r="AK292" s="1">
        <f>SUMIFS(Table7[Quantity
 Sold],Table7[Sale - Product Name],'Finished Products Inventory Sum'!$O292,Table7[Product Type2],'Finished Products Inventory Sum'!$AK$5)</f>
        <v>0</v>
      </c>
      <c r="AL292" t="str">
        <f t="shared" si="221"/>
        <v/>
      </c>
      <c r="AM292" s="1">
        <f>SUMIFS(Table7[Total 
Paid],Table7[Sale - Product Name],'Finished Products Inventory Sum'!$O292,Table7[Product Type2],'Finished Products Inventory Sum'!$AK$5)</f>
        <v>0</v>
      </c>
    </row>
    <row r="293" spans="5:39" x14ac:dyDescent="0.25">
      <c r="E293" s="4"/>
      <c r="O293" s="70"/>
      <c r="P293" s="7"/>
      <c r="Q293" s="30">
        <f>SUMIFS(Table19[Quantity],Table19[Product Name],'Finished Products Inventory Sum'!$O293)</f>
        <v>0</v>
      </c>
      <c r="S293" s="1">
        <f>SUMIFS(Table19[Total Cost],Table19[Product Name],'Finished Products Inventory Sum'!O293)</f>
        <v>0</v>
      </c>
      <c r="T293" s="7"/>
      <c r="U293" s="1">
        <f>SUMIFS(Table19[Quantity Purchased],Table19[Product Name],'Finished Products Inventory Sum'!O293)</f>
        <v>0</v>
      </c>
      <c r="W293" s="1">
        <f>SUMIFS(Table19[Total Purchase
Cost],Table19[Product Name],'Finished Products Inventory Sum'!$O293)</f>
        <v>0</v>
      </c>
      <c r="X293" s="7"/>
      <c r="Y293" s="61">
        <f t="shared" si="218"/>
        <v>0</v>
      </c>
      <c r="AA293" s="61">
        <f t="shared" si="219"/>
        <v>0</v>
      </c>
      <c r="AB293" s="7"/>
      <c r="AC293" s="1">
        <f>SUMIFS(Table7[Quantity of 
Product Sold],Table7[Sale - Product Name],'Finished Products Inventory Sum'!$O293,Table7[Product Type2],'Finished Products Inventory Sum'!$AC$5)</f>
        <v>0</v>
      </c>
      <c r="AE293" s="1">
        <f>SUMIFS(Table7[Total Cost of
Goods Sold],Table7[Sale - Product Name],'Finished Products Inventory Sum'!$O293,Table7[Product Type2],'Finished Products Inventory Sum'!$AC$5)</f>
        <v>0</v>
      </c>
      <c r="AF293" s="7"/>
      <c r="AG293" s="1">
        <f>SUMIFS(Table17[Quantity2],Table17[Product Name],'Finished Products Inventory Sum'!$O293,Table17[Product Type2],'Finished Products Inventory Sum'!$AG$5)</f>
        <v>0</v>
      </c>
      <c r="AH293" t="str">
        <f t="shared" si="220"/>
        <v/>
      </c>
      <c r="AI293" s="1">
        <f>SUMIFS(Table17[Total out of Inventory],Table17[Product Name],'Finished Products Inventory Sum'!$O293,Table17[Product Type2],'Finished Products Inventory Sum'!$AG$5)</f>
        <v>0</v>
      </c>
      <c r="AJ293" s="7"/>
      <c r="AK293" s="1">
        <f>SUMIFS(Table7[Quantity
 Sold],Table7[Sale - Product Name],'Finished Products Inventory Sum'!$O293,Table7[Product Type2],'Finished Products Inventory Sum'!$AK$5)</f>
        <v>0</v>
      </c>
      <c r="AL293" t="str">
        <f t="shared" si="221"/>
        <v/>
      </c>
      <c r="AM293" s="1">
        <f>SUMIFS(Table7[Total 
Paid],Table7[Sale - Product Name],'Finished Products Inventory Sum'!$O293,Table7[Product Type2],'Finished Products Inventory Sum'!$AK$5)</f>
        <v>0</v>
      </c>
    </row>
    <row r="294" spans="5:39" x14ac:dyDescent="0.25">
      <c r="E294" s="4"/>
      <c r="O294" s="70"/>
      <c r="P294" s="7"/>
      <c r="Q294" s="30">
        <f>SUMIFS(Table19[Quantity],Table19[Product Name],'Finished Products Inventory Sum'!$O294)</f>
        <v>0</v>
      </c>
      <c r="S294" s="1">
        <f>SUMIFS(Table19[Total Cost],Table19[Product Name],'Finished Products Inventory Sum'!O294)</f>
        <v>0</v>
      </c>
      <c r="T294" s="7"/>
      <c r="U294" s="1">
        <f>SUMIFS(Table19[Quantity Purchased],Table19[Product Name],'Finished Products Inventory Sum'!O294)</f>
        <v>0</v>
      </c>
      <c r="W294" s="1">
        <f>SUMIFS(Table19[Total Purchase
Cost],Table19[Product Name],'Finished Products Inventory Sum'!$O294)</f>
        <v>0</v>
      </c>
      <c r="X294" s="7"/>
      <c r="Y294" s="61">
        <f t="shared" si="218"/>
        <v>0</v>
      </c>
      <c r="AA294" s="61">
        <f t="shared" si="219"/>
        <v>0</v>
      </c>
      <c r="AB294" s="7"/>
      <c r="AC294" s="1">
        <f>SUMIFS(Table7[Quantity of 
Product Sold],Table7[Sale - Product Name],'Finished Products Inventory Sum'!$O294,Table7[Product Type2],'Finished Products Inventory Sum'!$AC$5)</f>
        <v>0</v>
      </c>
      <c r="AE294" s="1">
        <f>SUMIFS(Table7[Total Cost of
Goods Sold],Table7[Sale - Product Name],'Finished Products Inventory Sum'!$O294,Table7[Product Type2],'Finished Products Inventory Sum'!$AC$5)</f>
        <v>0</v>
      </c>
      <c r="AF294" s="7"/>
      <c r="AG294" s="1">
        <f>SUMIFS(Table17[Quantity2],Table17[Product Name],'Finished Products Inventory Sum'!$O294,Table17[Product Type2],'Finished Products Inventory Sum'!$AG$5)</f>
        <v>0</v>
      </c>
      <c r="AH294" t="str">
        <f t="shared" si="220"/>
        <v/>
      </c>
      <c r="AI294" s="1">
        <f>SUMIFS(Table17[Total out of Inventory],Table17[Product Name],'Finished Products Inventory Sum'!$O294,Table17[Product Type2],'Finished Products Inventory Sum'!$AG$5)</f>
        <v>0</v>
      </c>
      <c r="AJ294" s="7"/>
      <c r="AK294" s="1">
        <f>SUMIFS(Table7[Quantity
 Sold],Table7[Sale - Product Name],'Finished Products Inventory Sum'!$O294,Table7[Product Type2],'Finished Products Inventory Sum'!$AK$5)</f>
        <v>0</v>
      </c>
      <c r="AL294" t="str">
        <f t="shared" si="221"/>
        <v/>
      </c>
      <c r="AM294" s="1">
        <f>SUMIFS(Table7[Total 
Paid],Table7[Sale - Product Name],'Finished Products Inventory Sum'!$O294,Table7[Product Type2],'Finished Products Inventory Sum'!$AK$5)</f>
        <v>0</v>
      </c>
    </row>
    <row r="295" spans="5:39" x14ac:dyDescent="0.25">
      <c r="E295" s="4"/>
      <c r="O295" s="70"/>
      <c r="P295" s="7"/>
      <c r="Q295" s="30">
        <f>SUMIFS(Table19[Quantity],Table19[Product Name],'Finished Products Inventory Sum'!$O295)</f>
        <v>0</v>
      </c>
      <c r="S295" s="1">
        <f>SUMIFS(Table19[Total Cost],Table19[Product Name],'Finished Products Inventory Sum'!O295)</f>
        <v>0</v>
      </c>
      <c r="T295" s="7"/>
      <c r="U295" s="1">
        <f>SUMIFS(Table19[Quantity Purchased],Table19[Product Name],'Finished Products Inventory Sum'!O295)</f>
        <v>0</v>
      </c>
      <c r="W295" s="1">
        <f>SUMIFS(Table19[Total Purchase
Cost],Table19[Product Name],'Finished Products Inventory Sum'!$O295)</f>
        <v>0</v>
      </c>
      <c r="X295" s="7"/>
      <c r="Y295" s="61">
        <f t="shared" si="218"/>
        <v>0</v>
      </c>
      <c r="AA295" s="61">
        <f t="shared" si="219"/>
        <v>0</v>
      </c>
      <c r="AB295" s="7"/>
      <c r="AC295" s="1">
        <f>SUMIFS(Table7[Quantity of 
Product Sold],Table7[Sale - Product Name],'Finished Products Inventory Sum'!$O295,Table7[Product Type2],'Finished Products Inventory Sum'!$AC$5)</f>
        <v>0</v>
      </c>
      <c r="AE295" s="1">
        <f>SUMIFS(Table7[Total Cost of
Goods Sold],Table7[Sale - Product Name],'Finished Products Inventory Sum'!$O295,Table7[Product Type2],'Finished Products Inventory Sum'!$AC$5)</f>
        <v>0</v>
      </c>
      <c r="AF295" s="7"/>
      <c r="AG295" s="1">
        <f>SUMIFS(Table17[Quantity2],Table17[Product Name],'Finished Products Inventory Sum'!$O295,Table17[Product Type2],'Finished Products Inventory Sum'!$AG$5)</f>
        <v>0</v>
      </c>
      <c r="AH295" t="str">
        <f t="shared" si="220"/>
        <v/>
      </c>
      <c r="AI295" s="1">
        <f>SUMIFS(Table17[Total out of Inventory],Table17[Product Name],'Finished Products Inventory Sum'!$O295,Table17[Product Type2],'Finished Products Inventory Sum'!$AG$5)</f>
        <v>0</v>
      </c>
      <c r="AJ295" s="7"/>
      <c r="AK295" s="1">
        <f>SUMIFS(Table7[Quantity
 Sold],Table7[Sale - Product Name],'Finished Products Inventory Sum'!$O295,Table7[Product Type2],'Finished Products Inventory Sum'!$AK$5)</f>
        <v>0</v>
      </c>
      <c r="AL295" t="str">
        <f t="shared" si="221"/>
        <v/>
      </c>
      <c r="AM295" s="1">
        <f>SUMIFS(Table7[Total 
Paid],Table7[Sale - Product Name],'Finished Products Inventory Sum'!$O295,Table7[Product Type2],'Finished Products Inventory Sum'!$AK$5)</f>
        <v>0</v>
      </c>
    </row>
    <row r="296" spans="5:39" x14ac:dyDescent="0.25">
      <c r="E296" s="4"/>
      <c r="O296" s="70"/>
      <c r="P296" s="7"/>
      <c r="Q296" s="30">
        <f>SUMIFS(Table19[Quantity],Table19[Product Name],'Finished Products Inventory Sum'!$O296)</f>
        <v>0</v>
      </c>
      <c r="S296" s="1">
        <f>SUMIFS(Table19[Total Cost],Table19[Product Name],'Finished Products Inventory Sum'!O296)</f>
        <v>0</v>
      </c>
      <c r="T296" s="7"/>
      <c r="U296" s="1">
        <f>SUMIFS(Table19[Quantity Purchased],Table19[Product Name],'Finished Products Inventory Sum'!O296)</f>
        <v>0</v>
      </c>
      <c r="W296" s="1">
        <f>SUMIFS(Table19[Total Purchase
Cost],Table19[Product Name],'Finished Products Inventory Sum'!$O296)</f>
        <v>0</v>
      </c>
      <c r="X296" s="7"/>
      <c r="Y296" s="61">
        <f t="shared" si="218"/>
        <v>0</v>
      </c>
      <c r="AA296" s="61">
        <f t="shared" si="219"/>
        <v>0</v>
      </c>
      <c r="AB296" s="7"/>
      <c r="AC296" s="1">
        <f>SUMIFS(Table7[Quantity of 
Product Sold],Table7[Sale - Product Name],'Finished Products Inventory Sum'!$O296,Table7[Product Type2],'Finished Products Inventory Sum'!$AC$5)</f>
        <v>0</v>
      </c>
      <c r="AE296" s="1">
        <f>SUMIFS(Table7[Total Cost of
Goods Sold],Table7[Sale - Product Name],'Finished Products Inventory Sum'!$O296,Table7[Product Type2],'Finished Products Inventory Sum'!$AC$5)</f>
        <v>0</v>
      </c>
      <c r="AF296" s="7"/>
      <c r="AG296" s="1">
        <f>SUMIFS(Table17[Quantity2],Table17[Product Name],'Finished Products Inventory Sum'!$O296,Table17[Product Type2],'Finished Products Inventory Sum'!$AG$5)</f>
        <v>0</v>
      </c>
      <c r="AH296" t="str">
        <f t="shared" si="220"/>
        <v/>
      </c>
      <c r="AI296" s="1">
        <f>SUMIFS(Table17[Total out of Inventory],Table17[Product Name],'Finished Products Inventory Sum'!$O296,Table17[Product Type2],'Finished Products Inventory Sum'!$AG$5)</f>
        <v>0</v>
      </c>
      <c r="AJ296" s="7"/>
      <c r="AK296" s="1">
        <f>SUMIFS(Table7[Quantity
 Sold],Table7[Sale - Product Name],'Finished Products Inventory Sum'!$O296,Table7[Product Type2],'Finished Products Inventory Sum'!$AK$5)</f>
        <v>0</v>
      </c>
      <c r="AL296" t="str">
        <f t="shared" si="221"/>
        <v/>
      </c>
      <c r="AM296" s="1">
        <f>SUMIFS(Table7[Total 
Paid],Table7[Sale - Product Name],'Finished Products Inventory Sum'!$O296,Table7[Product Type2],'Finished Products Inventory Sum'!$AK$5)</f>
        <v>0</v>
      </c>
    </row>
    <row r="297" spans="5:39" x14ac:dyDescent="0.25">
      <c r="E297" s="4"/>
      <c r="O297" s="70"/>
      <c r="P297" s="7"/>
      <c r="Q297" s="30">
        <f>SUMIFS(Table19[Quantity],Table19[Product Name],'Finished Products Inventory Sum'!$O297)</f>
        <v>0</v>
      </c>
      <c r="S297" s="1">
        <f>SUMIFS(Table19[Total Cost],Table19[Product Name],'Finished Products Inventory Sum'!O297)</f>
        <v>0</v>
      </c>
      <c r="T297" s="7"/>
      <c r="U297" s="1">
        <f>SUMIFS(Table19[Quantity Purchased],Table19[Product Name],'Finished Products Inventory Sum'!O297)</f>
        <v>0</v>
      </c>
      <c r="W297" s="1">
        <f>SUMIFS(Table19[Total Purchase
Cost],Table19[Product Name],'Finished Products Inventory Sum'!$O297)</f>
        <v>0</v>
      </c>
      <c r="X297" s="7"/>
      <c r="Y297" s="61">
        <f t="shared" si="218"/>
        <v>0</v>
      </c>
      <c r="AA297" s="61">
        <f t="shared" si="219"/>
        <v>0</v>
      </c>
      <c r="AB297" s="7"/>
      <c r="AC297" s="1">
        <f>SUMIFS(Table7[Quantity of 
Product Sold],Table7[Sale - Product Name],'Finished Products Inventory Sum'!$O297,Table7[Product Type2],'Finished Products Inventory Sum'!$AC$5)</f>
        <v>0</v>
      </c>
      <c r="AE297" s="1">
        <f>SUMIFS(Table7[Total Cost of
Goods Sold],Table7[Sale - Product Name],'Finished Products Inventory Sum'!$O297,Table7[Product Type2],'Finished Products Inventory Sum'!$AC$5)</f>
        <v>0</v>
      </c>
      <c r="AF297" s="7"/>
      <c r="AG297" s="1">
        <f>SUMIFS(Table17[Quantity2],Table17[Product Name],'Finished Products Inventory Sum'!$O297,Table17[Product Type2],'Finished Products Inventory Sum'!$AG$5)</f>
        <v>0</v>
      </c>
      <c r="AH297" t="str">
        <f t="shared" si="220"/>
        <v/>
      </c>
      <c r="AI297" s="1">
        <f>SUMIFS(Table17[Total out of Inventory],Table17[Product Name],'Finished Products Inventory Sum'!$O297,Table17[Product Type2],'Finished Products Inventory Sum'!$AG$5)</f>
        <v>0</v>
      </c>
      <c r="AJ297" s="7"/>
      <c r="AK297" s="1">
        <f>SUMIFS(Table7[Quantity
 Sold],Table7[Sale - Product Name],'Finished Products Inventory Sum'!$O297,Table7[Product Type2],'Finished Products Inventory Sum'!$AK$5)</f>
        <v>0</v>
      </c>
      <c r="AL297" t="str">
        <f t="shared" si="221"/>
        <v/>
      </c>
      <c r="AM297" s="1">
        <f>SUMIFS(Table7[Total 
Paid],Table7[Sale - Product Name],'Finished Products Inventory Sum'!$O297,Table7[Product Type2],'Finished Products Inventory Sum'!$AK$5)</f>
        <v>0</v>
      </c>
    </row>
    <row r="298" spans="5:39" x14ac:dyDescent="0.25">
      <c r="E298" s="4"/>
      <c r="O298" s="70"/>
      <c r="P298" s="7"/>
      <c r="Q298" s="30">
        <f>SUMIFS(Table19[Quantity],Table19[Product Name],'Finished Products Inventory Sum'!$O298)</f>
        <v>0</v>
      </c>
      <c r="S298" s="1">
        <f>SUMIFS(Table19[Total Cost],Table19[Product Name],'Finished Products Inventory Sum'!O298)</f>
        <v>0</v>
      </c>
      <c r="T298" s="7"/>
      <c r="U298" s="1">
        <f>SUMIFS(Table19[Quantity Purchased],Table19[Product Name],'Finished Products Inventory Sum'!O298)</f>
        <v>0</v>
      </c>
      <c r="W298" s="1">
        <f>SUMIFS(Table19[Total Purchase
Cost],Table19[Product Name],'Finished Products Inventory Sum'!$O298)</f>
        <v>0</v>
      </c>
      <c r="X298" s="7"/>
      <c r="Y298" s="61">
        <f t="shared" si="218"/>
        <v>0</v>
      </c>
      <c r="AA298" s="61">
        <f t="shared" si="219"/>
        <v>0</v>
      </c>
      <c r="AB298" s="7"/>
      <c r="AC298" s="1">
        <f>SUMIFS(Table7[Quantity of 
Product Sold],Table7[Sale - Product Name],'Finished Products Inventory Sum'!$O298,Table7[Product Type2],'Finished Products Inventory Sum'!$AC$5)</f>
        <v>0</v>
      </c>
      <c r="AE298" s="1">
        <f>SUMIFS(Table7[Total Cost of
Goods Sold],Table7[Sale - Product Name],'Finished Products Inventory Sum'!$O298,Table7[Product Type2],'Finished Products Inventory Sum'!$AC$5)</f>
        <v>0</v>
      </c>
      <c r="AF298" s="7"/>
      <c r="AG298" s="1">
        <f>SUMIFS(Table17[Quantity2],Table17[Product Name],'Finished Products Inventory Sum'!$O298,Table17[Product Type2],'Finished Products Inventory Sum'!$AG$5)</f>
        <v>0</v>
      </c>
      <c r="AH298" t="str">
        <f t="shared" si="220"/>
        <v/>
      </c>
      <c r="AI298" s="1">
        <f>SUMIFS(Table17[Total out of Inventory],Table17[Product Name],'Finished Products Inventory Sum'!$O298,Table17[Product Type2],'Finished Products Inventory Sum'!$AG$5)</f>
        <v>0</v>
      </c>
      <c r="AJ298" s="7"/>
      <c r="AK298" s="1">
        <f>SUMIFS(Table7[Quantity
 Sold],Table7[Sale - Product Name],'Finished Products Inventory Sum'!$O298,Table7[Product Type2],'Finished Products Inventory Sum'!$AK$5)</f>
        <v>0</v>
      </c>
      <c r="AL298" t="str">
        <f t="shared" si="221"/>
        <v/>
      </c>
      <c r="AM298" s="1">
        <f>SUMIFS(Table7[Total 
Paid],Table7[Sale - Product Name],'Finished Products Inventory Sum'!$O298,Table7[Product Type2],'Finished Products Inventory Sum'!$AK$5)</f>
        <v>0</v>
      </c>
    </row>
    <row r="299" spans="5:39" x14ac:dyDescent="0.25">
      <c r="O299" s="70"/>
      <c r="P299" s="7"/>
      <c r="Q299" s="30">
        <f>SUMIFS(Table19[Quantity],Table19[Product Name],'Finished Products Inventory Sum'!$O299)</f>
        <v>0</v>
      </c>
      <c r="S299" s="1">
        <f>SUMIFS(Table19[Total Cost],Table19[Product Name],'Finished Products Inventory Sum'!O299)</f>
        <v>0</v>
      </c>
      <c r="T299" s="7"/>
      <c r="U299" s="1">
        <f>SUMIFS(Table19[Quantity Purchased],Table19[Product Name],'Finished Products Inventory Sum'!O299)</f>
        <v>0</v>
      </c>
      <c r="W299" s="1">
        <f>SUMIFS(Table19[Total Purchase
Cost],Table19[Product Name],'Finished Products Inventory Sum'!$O299)</f>
        <v>0</v>
      </c>
      <c r="X299" s="7"/>
      <c r="Y299" s="61">
        <f t="shared" si="218"/>
        <v>0</v>
      </c>
      <c r="AA299" s="61">
        <f t="shared" si="219"/>
        <v>0</v>
      </c>
      <c r="AB299" s="7"/>
      <c r="AC299" s="1">
        <f>SUMIFS(Table7[Quantity of 
Product Sold],Table7[Sale - Product Name],'Finished Products Inventory Sum'!$O299,Table7[Product Type2],'Finished Products Inventory Sum'!$AC$5)</f>
        <v>0</v>
      </c>
      <c r="AE299" s="1">
        <f>SUMIFS(Table7[Total Cost of
Goods Sold],Table7[Sale - Product Name],'Finished Products Inventory Sum'!$O299,Table7[Product Type2],'Finished Products Inventory Sum'!$AC$5)</f>
        <v>0</v>
      </c>
      <c r="AF299" s="7"/>
      <c r="AG299" s="1">
        <f>SUMIFS(Table17[Quantity2],Table17[Product Name],'Finished Products Inventory Sum'!$O299,Table17[Product Type2],'Finished Products Inventory Sum'!$AG$5)</f>
        <v>0</v>
      </c>
      <c r="AH299" t="str">
        <f t="shared" si="220"/>
        <v/>
      </c>
      <c r="AI299" s="1">
        <f>SUMIFS(Table17[Total out of Inventory],Table17[Product Name],'Finished Products Inventory Sum'!$O299,Table17[Product Type2],'Finished Products Inventory Sum'!$AG$5)</f>
        <v>0</v>
      </c>
      <c r="AJ299" s="7"/>
      <c r="AK299" s="1">
        <f>SUMIFS(Table7[Quantity
 Sold],Table7[Sale - Product Name],'Finished Products Inventory Sum'!$O299,Table7[Product Type2],'Finished Products Inventory Sum'!$AK$5)</f>
        <v>0</v>
      </c>
      <c r="AL299" t="str">
        <f t="shared" si="221"/>
        <v/>
      </c>
      <c r="AM299" s="1">
        <f>SUMIFS(Table7[Total 
Paid],Table7[Sale - Product Name],'Finished Products Inventory Sum'!$O299,Table7[Product Type2],'Finished Products Inventory Sum'!$AK$5)</f>
        <v>0</v>
      </c>
    </row>
    <row r="300" spans="5:39" x14ac:dyDescent="0.25">
      <c r="O300" s="70"/>
      <c r="P300" s="7"/>
      <c r="Q300" s="30">
        <f>SUMIFS(Table19[Quantity],Table19[Product Name],'Finished Products Inventory Sum'!$O300)</f>
        <v>0</v>
      </c>
      <c r="S300" s="1">
        <f>SUMIFS(Table19[Total Cost],Table19[Product Name],'Finished Products Inventory Sum'!O300)</f>
        <v>0</v>
      </c>
      <c r="T300" s="7"/>
      <c r="U300" s="1">
        <f>SUMIFS(Table19[Quantity Purchased],Table19[Product Name],'Finished Products Inventory Sum'!O300)</f>
        <v>0</v>
      </c>
      <c r="W300" s="1">
        <f>SUMIFS(Table19[Total Purchase
Cost],Table19[Product Name],'Finished Products Inventory Sum'!$O300)</f>
        <v>0</v>
      </c>
      <c r="X300" s="7"/>
      <c r="Y300" s="61">
        <f t="shared" si="218"/>
        <v>0</v>
      </c>
      <c r="AA300" s="61">
        <f t="shared" si="219"/>
        <v>0</v>
      </c>
      <c r="AB300" s="7"/>
      <c r="AC300" s="1">
        <f>SUMIFS(Table7[Quantity of 
Product Sold],Table7[Sale - Product Name],'Finished Products Inventory Sum'!$O300,Table7[Product Type2],'Finished Products Inventory Sum'!$AC$5)</f>
        <v>0</v>
      </c>
      <c r="AE300" s="1">
        <f>SUMIFS(Table7[Total Cost of
Goods Sold],Table7[Sale - Product Name],'Finished Products Inventory Sum'!$O300,Table7[Product Type2],'Finished Products Inventory Sum'!$AC$5)</f>
        <v>0</v>
      </c>
      <c r="AF300" s="7"/>
      <c r="AG300" s="1">
        <f>SUMIFS(Table17[Quantity2],Table17[Product Name],'Finished Products Inventory Sum'!$O300,Table17[Product Type2],'Finished Products Inventory Sum'!$AG$5)</f>
        <v>0</v>
      </c>
      <c r="AH300" t="str">
        <f t="shared" si="220"/>
        <v/>
      </c>
      <c r="AI300" s="1">
        <f>SUMIFS(Table17[Total out of Inventory],Table17[Product Name],'Finished Products Inventory Sum'!$O300,Table17[Product Type2],'Finished Products Inventory Sum'!$AG$5)</f>
        <v>0</v>
      </c>
      <c r="AJ300" s="7"/>
      <c r="AK300" s="1">
        <f>SUMIFS(Table7[Quantity
 Sold],Table7[Sale - Product Name],'Finished Products Inventory Sum'!$O300,Table7[Product Type2],'Finished Products Inventory Sum'!$AK$5)</f>
        <v>0</v>
      </c>
      <c r="AL300" t="str">
        <f t="shared" si="221"/>
        <v/>
      </c>
      <c r="AM300" s="1">
        <f>SUMIFS(Table7[Total 
Paid],Table7[Sale - Product Name],'Finished Products Inventory Sum'!$O300,Table7[Product Type2],'Finished Products Inventory Sum'!$AK$5)</f>
        <v>0</v>
      </c>
    </row>
    <row r="301" spans="5:39" x14ac:dyDescent="0.25">
      <c r="O301" s="70"/>
      <c r="P301" s="7"/>
      <c r="Q301" s="30">
        <f>SUMIFS(Table19[Quantity],Table19[Product Name],'Finished Products Inventory Sum'!$O301)</f>
        <v>0</v>
      </c>
      <c r="S301" s="1">
        <f>SUMIFS(Table19[Total Cost],Table19[Product Name],'Finished Products Inventory Sum'!O301)</f>
        <v>0</v>
      </c>
      <c r="T301" s="7"/>
      <c r="U301" s="1">
        <f>SUMIFS(Table19[Quantity Purchased],Table19[Product Name],'Finished Products Inventory Sum'!O301)</f>
        <v>0</v>
      </c>
      <c r="W301" s="1">
        <f>SUMIFS(Table19[Total Purchase
Cost],Table19[Product Name],'Finished Products Inventory Sum'!$O301)</f>
        <v>0</v>
      </c>
      <c r="X301" s="7"/>
      <c r="Y301" s="61">
        <f t="shared" si="218"/>
        <v>0</v>
      </c>
      <c r="AA301" s="61">
        <f t="shared" si="219"/>
        <v>0</v>
      </c>
      <c r="AB301" s="7"/>
      <c r="AC301" s="1">
        <f>SUMIFS(Table7[Quantity of 
Product Sold],Table7[Sale - Product Name],'Finished Products Inventory Sum'!$O301,Table7[Product Type2],'Finished Products Inventory Sum'!$AC$5)</f>
        <v>0</v>
      </c>
      <c r="AE301" s="1">
        <f>SUMIFS(Table7[Total Cost of
Goods Sold],Table7[Sale - Product Name],'Finished Products Inventory Sum'!$O301,Table7[Product Type2],'Finished Products Inventory Sum'!$AC$5)</f>
        <v>0</v>
      </c>
      <c r="AF301" s="7"/>
      <c r="AG301" s="1">
        <f>SUMIFS(Table17[Quantity2],Table17[Product Name],'Finished Products Inventory Sum'!$O301,Table17[Product Type2],'Finished Products Inventory Sum'!$AG$5)</f>
        <v>0</v>
      </c>
      <c r="AH301" t="str">
        <f t="shared" si="220"/>
        <v/>
      </c>
      <c r="AI301" s="1">
        <f>SUMIFS(Table17[Total out of Inventory],Table17[Product Name],'Finished Products Inventory Sum'!$O301,Table17[Product Type2],'Finished Products Inventory Sum'!$AG$5)</f>
        <v>0</v>
      </c>
      <c r="AJ301" s="7"/>
      <c r="AK301" s="1">
        <f>SUMIFS(Table7[Quantity
 Sold],Table7[Sale - Product Name],'Finished Products Inventory Sum'!$O301,Table7[Product Type2],'Finished Products Inventory Sum'!$AK$5)</f>
        <v>0</v>
      </c>
      <c r="AL301" t="str">
        <f t="shared" si="221"/>
        <v/>
      </c>
      <c r="AM301" s="1">
        <f>SUMIFS(Table7[Total 
Paid],Table7[Sale - Product Name],'Finished Products Inventory Sum'!$O301,Table7[Product Type2],'Finished Products Inventory Sum'!$AK$5)</f>
        <v>0</v>
      </c>
    </row>
    <row r="302" spans="5:39" x14ac:dyDescent="0.25">
      <c r="O302" s="70"/>
      <c r="P302" s="7"/>
      <c r="Q302" s="30">
        <f>SUMIFS(Table19[Quantity],Table19[Product Name],'Finished Products Inventory Sum'!$O302)</f>
        <v>0</v>
      </c>
      <c r="S302" s="1">
        <f>SUMIFS(Table19[Total Cost],Table19[Product Name],'Finished Products Inventory Sum'!O302)</f>
        <v>0</v>
      </c>
      <c r="T302" s="7"/>
      <c r="U302" s="1">
        <f>SUMIFS(Table19[Quantity Purchased],Table19[Product Name],'Finished Products Inventory Sum'!O302)</f>
        <v>0</v>
      </c>
      <c r="W302" s="1">
        <f>SUMIFS(Table19[Total Purchase
Cost],Table19[Product Name],'Finished Products Inventory Sum'!$O302)</f>
        <v>0</v>
      </c>
      <c r="X302" s="7"/>
      <c r="Y302" s="61">
        <f t="shared" si="218"/>
        <v>0</v>
      </c>
      <c r="AA302" s="61">
        <f t="shared" si="219"/>
        <v>0</v>
      </c>
      <c r="AB302" s="7"/>
      <c r="AC302" s="1">
        <f>SUMIFS(Table7[Quantity of 
Product Sold],Table7[Sale - Product Name],'Finished Products Inventory Sum'!$O302,Table7[Product Type2],'Finished Products Inventory Sum'!$AC$5)</f>
        <v>0</v>
      </c>
      <c r="AE302" s="1">
        <f>SUMIFS(Table7[Total Cost of
Goods Sold],Table7[Sale - Product Name],'Finished Products Inventory Sum'!$O302,Table7[Product Type2],'Finished Products Inventory Sum'!$AC$5)</f>
        <v>0</v>
      </c>
      <c r="AF302" s="7"/>
      <c r="AG302" s="1">
        <f>SUMIFS(Table17[Quantity2],Table17[Product Name],'Finished Products Inventory Sum'!$O302,Table17[Product Type2],'Finished Products Inventory Sum'!$AG$5)</f>
        <v>0</v>
      </c>
      <c r="AH302" t="str">
        <f t="shared" si="220"/>
        <v/>
      </c>
      <c r="AI302" s="1">
        <f>SUMIFS(Table17[Total out of Inventory],Table17[Product Name],'Finished Products Inventory Sum'!$O302,Table17[Product Type2],'Finished Products Inventory Sum'!$AG$5)</f>
        <v>0</v>
      </c>
      <c r="AJ302" s="7"/>
      <c r="AK302" s="1">
        <f>SUMIFS(Table7[Quantity
 Sold],Table7[Sale - Product Name],'Finished Products Inventory Sum'!$O302,Table7[Product Type2],'Finished Products Inventory Sum'!$AK$5)</f>
        <v>0</v>
      </c>
      <c r="AL302" t="str">
        <f t="shared" si="221"/>
        <v/>
      </c>
      <c r="AM302" s="1">
        <f>SUMIFS(Table7[Total 
Paid],Table7[Sale - Product Name],'Finished Products Inventory Sum'!$O302,Table7[Product Type2],'Finished Products Inventory Sum'!$AK$5)</f>
        <v>0</v>
      </c>
    </row>
    <row r="303" spans="5:39" x14ac:dyDescent="0.25">
      <c r="O303" s="70"/>
      <c r="P303" s="7"/>
      <c r="Q303" s="30">
        <f>SUMIFS(Table19[Quantity],Table19[Product Name],'Finished Products Inventory Sum'!$O303)</f>
        <v>0</v>
      </c>
      <c r="S303" s="1">
        <f>SUMIFS(Table19[Total Cost],Table19[Product Name],'Finished Products Inventory Sum'!O303)</f>
        <v>0</v>
      </c>
      <c r="T303" s="7"/>
      <c r="U303" s="1">
        <f>SUMIFS(Table19[Quantity Purchased],Table19[Product Name],'Finished Products Inventory Sum'!O303)</f>
        <v>0</v>
      </c>
      <c r="W303" s="1">
        <f>SUMIFS(Table19[Total Purchase
Cost],Table19[Product Name],'Finished Products Inventory Sum'!$O303)</f>
        <v>0</v>
      </c>
      <c r="X303" s="7"/>
      <c r="Y303" s="61">
        <f t="shared" ref="Y303:Y314" si="222">SUM(Q303,U303,-AC303,AG303)</f>
        <v>0</v>
      </c>
      <c r="AA303" s="61">
        <f t="shared" ref="AA303:AA314" si="223">SUM(S303,W303,-AE303,AI303)</f>
        <v>0</v>
      </c>
      <c r="AB303" s="7"/>
      <c r="AC303" s="1">
        <f>SUMIFS(Table7[Quantity of 
Product Sold],Table7[Sale - Product Name],'Finished Products Inventory Sum'!$O303,Table7[Product Type2],'Finished Products Inventory Sum'!$AC$5)</f>
        <v>0</v>
      </c>
      <c r="AE303" s="1">
        <f>SUMIFS(Table7[Total Cost of
Goods Sold],Table7[Sale - Product Name],'Finished Products Inventory Sum'!$O303,Table7[Product Type2],'Finished Products Inventory Sum'!$AC$5)</f>
        <v>0</v>
      </c>
      <c r="AF303" s="7"/>
      <c r="AG303" s="1">
        <f>SUMIFS(Table17[Quantity2],Table17[Product Name],'Finished Products Inventory Sum'!$O303,Table17[Product Type2],'Finished Products Inventory Sum'!$AG$5)</f>
        <v>0</v>
      </c>
      <c r="AH303" t="str">
        <f t="shared" ref="AH303:AH314" si="224">IF(AG303,AI303/AG303,"")</f>
        <v/>
      </c>
      <c r="AI303" s="1">
        <f>SUMIFS(Table17[Total out of Inventory],Table17[Product Name],'Finished Products Inventory Sum'!$O303,Table17[Product Type2],'Finished Products Inventory Sum'!$AG$5)</f>
        <v>0</v>
      </c>
      <c r="AJ303" s="7"/>
      <c r="AK303" s="1">
        <f>SUMIFS(Table7[Quantity
 Sold],Table7[Sale - Product Name],'Finished Products Inventory Sum'!$O303,Table7[Product Type2],'Finished Products Inventory Sum'!$AK$5)</f>
        <v>0</v>
      </c>
      <c r="AL303" t="str">
        <f t="shared" ref="AL303:AL314" si="225">IF(AK303,AM303/AK303,"")</f>
        <v/>
      </c>
      <c r="AM303" s="1">
        <f>SUMIFS(Table7[Total 
Paid],Table7[Sale - Product Name],'Finished Products Inventory Sum'!$O303,Table7[Product Type2],'Finished Products Inventory Sum'!$AK$5)</f>
        <v>0</v>
      </c>
    </row>
    <row r="304" spans="5:39" x14ac:dyDescent="0.25">
      <c r="O304" s="70"/>
      <c r="P304" s="7"/>
      <c r="Q304" s="30">
        <f>SUMIFS(Table19[Quantity],Table19[Product Name],'Finished Products Inventory Sum'!$O304)</f>
        <v>0</v>
      </c>
      <c r="S304" s="1">
        <f>SUMIFS(Table19[Total Cost],Table19[Product Name],'Finished Products Inventory Sum'!O304)</f>
        <v>0</v>
      </c>
      <c r="T304" s="7"/>
      <c r="U304" s="1">
        <f>SUMIFS(Table19[Quantity Purchased],Table19[Product Name],'Finished Products Inventory Sum'!O304)</f>
        <v>0</v>
      </c>
      <c r="W304" s="1">
        <f>SUMIFS(Table19[Total Purchase
Cost],Table19[Product Name],'Finished Products Inventory Sum'!$O304)</f>
        <v>0</v>
      </c>
      <c r="X304" s="7"/>
      <c r="Y304" s="61">
        <f t="shared" si="222"/>
        <v>0</v>
      </c>
      <c r="AA304" s="61">
        <f t="shared" si="223"/>
        <v>0</v>
      </c>
      <c r="AB304" s="7"/>
      <c r="AC304" s="1">
        <f>SUMIFS(Table7[Quantity of 
Product Sold],Table7[Sale - Product Name],'Finished Products Inventory Sum'!$O304,Table7[Product Type2],'Finished Products Inventory Sum'!$AC$5)</f>
        <v>0</v>
      </c>
      <c r="AE304" s="1">
        <f>SUMIFS(Table7[Total Cost of
Goods Sold],Table7[Sale - Product Name],'Finished Products Inventory Sum'!$O304,Table7[Product Type2],'Finished Products Inventory Sum'!$AC$5)</f>
        <v>0</v>
      </c>
      <c r="AF304" s="7"/>
      <c r="AG304" s="1">
        <f>SUMIFS(Table17[Quantity2],Table17[Product Name],'Finished Products Inventory Sum'!$O304,Table17[Product Type2],'Finished Products Inventory Sum'!$AG$5)</f>
        <v>0</v>
      </c>
      <c r="AH304" t="str">
        <f t="shared" si="224"/>
        <v/>
      </c>
      <c r="AI304" s="1">
        <f>SUMIFS(Table17[Total out of Inventory],Table17[Product Name],'Finished Products Inventory Sum'!$O304,Table17[Product Type2],'Finished Products Inventory Sum'!$AG$5)</f>
        <v>0</v>
      </c>
      <c r="AJ304" s="7"/>
      <c r="AK304" s="1">
        <f>SUMIFS(Table7[Quantity
 Sold],Table7[Sale - Product Name],'Finished Products Inventory Sum'!$O304,Table7[Product Type2],'Finished Products Inventory Sum'!$AK$5)</f>
        <v>0</v>
      </c>
      <c r="AL304" t="str">
        <f t="shared" si="225"/>
        <v/>
      </c>
      <c r="AM304" s="1">
        <f>SUMIFS(Table7[Total 
Paid],Table7[Sale - Product Name],'Finished Products Inventory Sum'!$O304,Table7[Product Type2],'Finished Products Inventory Sum'!$AK$5)</f>
        <v>0</v>
      </c>
    </row>
    <row r="305" spans="15:39" x14ac:dyDescent="0.25">
      <c r="O305" s="70"/>
      <c r="P305" s="7"/>
      <c r="Q305" s="30">
        <f>SUMIFS(Table19[Quantity],Table19[Product Name],'Finished Products Inventory Sum'!$O305)</f>
        <v>0</v>
      </c>
      <c r="S305" s="1">
        <f>SUMIFS(Table19[Total Cost],Table19[Product Name],'Finished Products Inventory Sum'!O305)</f>
        <v>0</v>
      </c>
      <c r="T305" s="7"/>
      <c r="U305" s="1">
        <f>SUMIFS(Table19[Quantity Purchased],Table19[Product Name],'Finished Products Inventory Sum'!O305)</f>
        <v>0</v>
      </c>
      <c r="W305" s="1">
        <f>SUMIFS(Table19[Total Purchase
Cost],Table19[Product Name],'Finished Products Inventory Sum'!$O305)</f>
        <v>0</v>
      </c>
      <c r="X305" s="7"/>
      <c r="Y305" s="61">
        <f t="shared" si="222"/>
        <v>0</v>
      </c>
      <c r="AA305" s="61">
        <f t="shared" si="223"/>
        <v>0</v>
      </c>
      <c r="AB305" s="7"/>
      <c r="AC305" s="1">
        <f>SUMIFS(Table7[Quantity of 
Product Sold],Table7[Sale - Product Name],'Finished Products Inventory Sum'!$O305,Table7[Product Type2],'Finished Products Inventory Sum'!$AC$5)</f>
        <v>0</v>
      </c>
      <c r="AE305" s="1">
        <f>SUMIFS(Table7[Total Cost of
Goods Sold],Table7[Sale - Product Name],'Finished Products Inventory Sum'!$O305,Table7[Product Type2],'Finished Products Inventory Sum'!$AC$5)</f>
        <v>0</v>
      </c>
      <c r="AF305" s="7"/>
      <c r="AG305" s="1">
        <f>SUMIFS(Table17[Quantity2],Table17[Product Name],'Finished Products Inventory Sum'!$O305,Table17[Product Type2],'Finished Products Inventory Sum'!$AG$5)</f>
        <v>0</v>
      </c>
      <c r="AH305" t="str">
        <f t="shared" si="224"/>
        <v/>
      </c>
      <c r="AI305" s="1">
        <f>SUMIFS(Table17[Total out of Inventory],Table17[Product Name],'Finished Products Inventory Sum'!$O305,Table17[Product Type2],'Finished Products Inventory Sum'!$AG$5)</f>
        <v>0</v>
      </c>
      <c r="AJ305" s="7"/>
      <c r="AK305" s="1">
        <f>SUMIFS(Table7[Quantity
 Sold],Table7[Sale - Product Name],'Finished Products Inventory Sum'!$O305,Table7[Product Type2],'Finished Products Inventory Sum'!$AK$5)</f>
        <v>0</v>
      </c>
      <c r="AL305" t="str">
        <f t="shared" si="225"/>
        <v/>
      </c>
      <c r="AM305" s="1">
        <f>SUMIFS(Table7[Total 
Paid],Table7[Sale - Product Name],'Finished Products Inventory Sum'!$O305,Table7[Product Type2],'Finished Products Inventory Sum'!$AK$5)</f>
        <v>0</v>
      </c>
    </row>
    <row r="306" spans="15:39" x14ac:dyDescent="0.25">
      <c r="O306" s="70"/>
      <c r="P306" s="7"/>
      <c r="Q306" s="30">
        <f>SUMIFS(Table19[Quantity],Table19[Product Name],'Finished Products Inventory Sum'!$O306)</f>
        <v>0</v>
      </c>
      <c r="S306" s="1">
        <f>SUMIFS(Table19[Total Cost],Table19[Product Name],'Finished Products Inventory Sum'!O306)</f>
        <v>0</v>
      </c>
      <c r="T306" s="7"/>
      <c r="U306" s="1">
        <f>SUMIFS(Table19[Quantity Purchased],Table19[Product Name],'Finished Products Inventory Sum'!O306)</f>
        <v>0</v>
      </c>
      <c r="W306" s="1">
        <f>SUMIFS(Table19[Total Purchase
Cost],Table19[Product Name],'Finished Products Inventory Sum'!$O306)</f>
        <v>0</v>
      </c>
      <c r="X306" s="7"/>
      <c r="Y306" s="61">
        <f t="shared" si="222"/>
        <v>0</v>
      </c>
      <c r="AA306" s="61">
        <f t="shared" si="223"/>
        <v>0</v>
      </c>
      <c r="AB306" s="7"/>
      <c r="AC306" s="1">
        <f>SUMIFS(Table7[Quantity of 
Product Sold],Table7[Sale - Product Name],'Finished Products Inventory Sum'!$O306,Table7[Product Type2],'Finished Products Inventory Sum'!$AC$5)</f>
        <v>0</v>
      </c>
      <c r="AE306" s="1">
        <f>SUMIFS(Table7[Total Cost of
Goods Sold],Table7[Sale - Product Name],'Finished Products Inventory Sum'!$O306,Table7[Product Type2],'Finished Products Inventory Sum'!$AC$5)</f>
        <v>0</v>
      </c>
      <c r="AF306" s="7"/>
      <c r="AG306" s="1">
        <f>SUMIFS(Table17[Quantity2],Table17[Product Name],'Finished Products Inventory Sum'!$O306,Table17[Product Type2],'Finished Products Inventory Sum'!$AG$5)</f>
        <v>0</v>
      </c>
      <c r="AH306" t="str">
        <f t="shared" si="224"/>
        <v/>
      </c>
      <c r="AI306" s="1">
        <f>SUMIFS(Table17[Total out of Inventory],Table17[Product Name],'Finished Products Inventory Sum'!$O306,Table17[Product Type2],'Finished Products Inventory Sum'!$AG$5)</f>
        <v>0</v>
      </c>
      <c r="AJ306" s="7"/>
      <c r="AK306" s="1">
        <f>SUMIFS(Table7[Quantity
 Sold],Table7[Sale - Product Name],'Finished Products Inventory Sum'!$O306,Table7[Product Type2],'Finished Products Inventory Sum'!$AK$5)</f>
        <v>0</v>
      </c>
      <c r="AL306" t="str">
        <f t="shared" si="225"/>
        <v/>
      </c>
      <c r="AM306" s="1">
        <f>SUMIFS(Table7[Total 
Paid],Table7[Sale - Product Name],'Finished Products Inventory Sum'!$O306,Table7[Product Type2],'Finished Products Inventory Sum'!$AK$5)</f>
        <v>0</v>
      </c>
    </row>
    <row r="307" spans="15:39" x14ac:dyDescent="0.25">
      <c r="O307" s="70"/>
      <c r="P307" s="7"/>
      <c r="Q307" s="30">
        <f>SUMIFS(Table19[Quantity],Table19[Product Name],'Finished Products Inventory Sum'!$O307)</f>
        <v>0</v>
      </c>
      <c r="S307" s="1">
        <f>SUMIFS(Table19[Total Cost],Table19[Product Name],'Finished Products Inventory Sum'!O307)</f>
        <v>0</v>
      </c>
      <c r="T307" s="7"/>
      <c r="U307" s="1">
        <f>SUMIFS(Table19[Quantity Purchased],Table19[Product Name],'Finished Products Inventory Sum'!O307)</f>
        <v>0</v>
      </c>
      <c r="W307" s="1">
        <f>SUMIFS(Table19[Total Purchase
Cost],Table19[Product Name],'Finished Products Inventory Sum'!$O307)</f>
        <v>0</v>
      </c>
      <c r="X307" s="7"/>
      <c r="Y307" s="61">
        <f t="shared" ref="Y307" si="226">SUM(Q307,U307,-AC307,AG307)</f>
        <v>0</v>
      </c>
      <c r="AA307" s="61">
        <f t="shared" ref="AA307" si="227">SUM(S307,W307,-AE307,AI307)</f>
        <v>0</v>
      </c>
      <c r="AB307" s="7"/>
      <c r="AC307" s="1">
        <f>SUMIFS(Table7[Quantity of 
Product Sold],Table7[Sale - Product Name],'Finished Products Inventory Sum'!$O307,Table7[Product Type2],'Finished Products Inventory Sum'!$AC$5)</f>
        <v>0</v>
      </c>
      <c r="AE307" s="1">
        <f>SUMIFS(Table7[Total Cost of
Goods Sold],Table7[Sale - Product Name],'Finished Products Inventory Sum'!$O307,Table7[Product Type2],'Finished Products Inventory Sum'!$AC$5)</f>
        <v>0</v>
      </c>
      <c r="AF307" s="7"/>
      <c r="AG307" s="1">
        <f>SUMIFS(Table17[Quantity2],Table17[Product Name],'Finished Products Inventory Sum'!$O307,Table17[Product Type2],'Finished Products Inventory Sum'!$AG$5)</f>
        <v>0</v>
      </c>
      <c r="AH307" t="str">
        <f t="shared" ref="AH307" si="228">IF(AG307,AI307/AG307,"")</f>
        <v/>
      </c>
      <c r="AI307" s="1">
        <f>SUMIFS(Table17[Total out of Inventory],Table17[Product Name],'Finished Products Inventory Sum'!$O307,Table17[Product Type2],'Finished Products Inventory Sum'!$AG$5)</f>
        <v>0</v>
      </c>
      <c r="AJ307" s="7"/>
      <c r="AK307" s="1">
        <f>SUMIFS(Table7[Quantity
 Sold],Table7[Sale - Product Name],'Finished Products Inventory Sum'!$O307,Table7[Product Type2],'Finished Products Inventory Sum'!$AK$5)</f>
        <v>0</v>
      </c>
      <c r="AL307" t="str">
        <f t="shared" ref="AL307" si="229">IF(AK307,AM307/AK307,"")</f>
        <v/>
      </c>
      <c r="AM307" s="1">
        <f>SUMIFS(Table7[Total 
Paid],Table7[Sale - Product Name],'Finished Products Inventory Sum'!$O307,Table7[Product Type2],'Finished Products Inventory Sum'!$AK$5)</f>
        <v>0</v>
      </c>
    </row>
    <row r="308" spans="15:39" x14ac:dyDescent="0.25">
      <c r="O308" s="70"/>
      <c r="P308" s="7"/>
      <c r="Q308" s="30">
        <f>SUMIFS(Table19[Quantity],Table19[Product Name],'Finished Products Inventory Sum'!$O308)</f>
        <v>0</v>
      </c>
      <c r="S308" s="1">
        <f>SUMIFS(Table19[Total Cost],Table19[Product Name],'Finished Products Inventory Sum'!O308)</f>
        <v>0</v>
      </c>
      <c r="T308" s="7"/>
      <c r="U308" s="1">
        <f>SUMIFS(Table19[Quantity Purchased],Table19[Product Name],'Finished Products Inventory Sum'!O308)</f>
        <v>0</v>
      </c>
      <c r="W308" s="1">
        <f>SUMIFS(Table19[Total Purchase
Cost],Table19[Product Name],'Finished Products Inventory Sum'!$O308)</f>
        <v>0</v>
      </c>
      <c r="X308" s="7"/>
      <c r="Y308" s="61">
        <f t="shared" ref="Y308" si="230">SUM(Q308,U308,-AC308,AG308)</f>
        <v>0</v>
      </c>
      <c r="AA308" s="61">
        <f t="shared" ref="AA308" si="231">SUM(S308,W308,-AE308,AI308)</f>
        <v>0</v>
      </c>
      <c r="AB308" s="7"/>
      <c r="AC308" s="1">
        <f>SUMIFS(Table7[Quantity of 
Product Sold],Table7[Sale - Product Name],'Finished Products Inventory Sum'!$O308,Table7[Product Type2],'Finished Products Inventory Sum'!$AC$5)</f>
        <v>0</v>
      </c>
      <c r="AE308" s="1">
        <f>SUMIFS(Table7[Total Cost of
Goods Sold],Table7[Sale - Product Name],'Finished Products Inventory Sum'!$O308,Table7[Product Type2],'Finished Products Inventory Sum'!$AC$5)</f>
        <v>0</v>
      </c>
      <c r="AF308" s="7"/>
      <c r="AG308" s="1">
        <f>SUMIFS(Table17[Quantity2],Table17[Product Name],'Finished Products Inventory Sum'!$O308,Table17[Product Type2],'Finished Products Inventory Sum'!$AG$5)</f>
        <v>0</v>
      </c>
      <c r="AH308" t="str">
        <f t="shared" ref="AH308" si="232">IF(AG308,AI308/AG308,"")</f>
        <v/>
      </c>
      <c r="AI308" s="1">
        <f>SUMIFS(Table17[Total out of Inventory],Table17[Product Name],'Finished Products Inventory Sum'!$O308,Table17[Product Type2],'Finished Products Inventory Sum'!$AG$5)</f>
        <v>0</v>
      </c>
      <c r="AJ308" s="7"/>
      <c r="AK308" s="1">
        <f>SUMIFS(Table7[Quantity
 Sold],Table7[Sale - Product Name],'Finished Products Inventory Sum'!$O308,Table7[Product Type2],'Finished Products Inventory Sum'!$AK$5)</f>
        <v>0</v>
      </c>
      <c r="AL308" t="str">
        <f t="shared" ref="AL308" si="233">IF(AK308,AM308/AK308,"")</f>
        <v/>
      </c>
      <c r="AM308" s="1">
        <f>SUMIFS(Table7[Total 
Paid],Table7[Sale - Product Name],'Finished Products Inventory Sum'!$O308,Table7[Product Type2],'Finished Products Inventory Sum'!$AK$5)</f>
        <v>0</v>
      </c>
    </row>
    <row r="309" spans="15:39" x14ac:dyDescent="0.25">
      <c r="O309" s="70"/>
      <c r="P309" s="7"/>
      <c r="Q309" s="30">
        <f>SUMIFS(Table19[Quantity],Table19[Product Name],'Finished Products Inventory Sum'!$O309)</f>
        <v>0</v>
      </c>
      <c r="S309" s="1">
        <f>SUMIFS(Table19[Total Cost],Table19[Product Name],'Finished Products Inventory Sum'!O309)</f>
        <v>0</v>
      </c>
      <c r="T309" s="7"/>
      <c r="U309" s="1">
        <f>SUMIFS(Table19[Quantity Purchased],Table19[Product Name],'Finished Products Inventory Sum'!O309)</f>
        <v>0</v>
      </c>
      <c r="W309" s="1">
        <f>SUMIFS(Table19[Total Purchase
Cost],Table19[Product Name],'Finished Products Inventory Sum'!$O309)</f>
        <v>0</v>
      </c>
      <c r="X309" s="7"/>
      <c r="Y309" s="61">
        <f t="shared" ref="Y309" si="234">SUM(Q309,U309,-AC309,AG309)</f>
        <v>0</v>
      </c>
      <c r="AA309" s="61">
        <f t="shared" ref="AA309" si="235">SUM(S309,W309,-AE309,AI309)</f>
        <v>0</v>
      </c>
      <c r="AB309" s="7"/>
      <c r="AC309" s="1">
        <f>SUMIFS(Table7[Quantity of 
Product Sold],Table7[Sale - Product Name],'Finished Products Inventory Sum'!$O309,Table7[Product Type2],'Finished Products Inventory Sum'!$AC$5)</f>
        <v>0</v>
      </c>
      <c r="AE309" s="1">
        <f>SUMIFS(Table7[Total Cost of
Goods Sold],Table7[Sale - Product Name],'Finished Products Inventory Sum'!$O309,Table7[Product Type2],'Finished Products Inventory Sum'!$AC$5)</f>
        <v>0</v>
      </c>
      <c r="AF309" s="7"/>
      <c r="AG309" s="1">
        <f>SUMIFS(Table17[Quantity2],Table17[Product Name],'Finished Products Inventory Sum'!$O309,Table17[Product Type2],'Finished Products Inventory Sum'!$AG$5)</f>
        <v>0</v>
      </c>
      <c r="AH309" t="str">
        <f t="shared" ref="AH309" si="236">IF(AG309,AI309/AG309,"")</f>
        <v/>
      </c>
      <c r="AI309" s="1">
        <f>SUMIFS(Table17[Total out of Inventory],Table17[Product Name],'Finished Products Inventory Sum'!$O309,Table17[Product Type2],'Finished Products Inventory Sum'!$AG$5)</f>
        <v>0</v>
      </c>
      <c r="AJ309" s="7"/>
      <c r="AK309" s="1">
        <f>SUMIFS(Table7[Quantity
 Sold],Table7[Sale - Product Name],'Finished Products Inventory Sum'!$O309,Table7[Product Type2],'Finished Products Inventory Sum'!$AK$5)</f>
        <v>0</v>
      </c>
      <c r="AL309" t="str">
        <f t="shared" ref="AL309" si="237">IF(AK309,AM309/AK309,"")</f>
        <v/>
      </c>
      <c r="AM309" s="1">
        <f>SUMIFS(Table7[Total 
Paid],Table7[Sale - Product Name],'Finished Products Inventory Sum'!$O309,Table7[Product Type2],'Finished Products Inventory Sum'!$AK$5)</f>
        <v>0</v>
      </c>
    </row>
    <row r="310" spans="15:39" x14ac:dyDescent="0.25">
      <c r="O310" s="70"/>
      <c r="P310" s="7"/>
      <c r="Q310" s="30">
        <f>SUMIFS(Table19[Quantity],Table19[Product Name],'Finished Products Inventory Sum'!$O310)</f>
        <v>0</v>
      </c>
      <c r="S310" s="1">
        <f>SUMIFS(Table19[Total Cost],Table19[Product Name],'Finished Products Inventory Sum'!O310)</f>
        <v>0</v>
      </c>
      <c r="T310" s="7"/>
      <c r="U310" s="1">
        <f>SUMIFS(Table19[Quantity Purchased],Table19[Product Name],'Finished Products Inventory Sum'!O310)</f>
        <v>0</v>
      </c>
      <c r="W310" s="1">
        <f>SUMIFS(Table19[Total Purchase
Cost],Table19[Product Name],'Finished Products Inventory Sum'!$O310)</f>
        <v>0</v>
      </c>
      <c r="X310" s="7"/>
      <c r="Y310" s="61">
        <f t="shared" ref="Y310" si="238">SUM(Q310,U310,-AC310,AG310)</f>
        <v>0</v>
      </c>
      <c r="AA310" s="61">
        <f t="shared" ref="AA310" si="239">SUM(S310,W310,-AE310,AI310)</f>
        <v>0</v>
      </c>
      <c r="AB310" s="7"/>
      <c r="AC310" s="1">
        <f>SUMIFS(Table7[Quantity of 
Product Sold],Table7[Sale - Product Name],'Finished Products Inventory Sum'!$O310,Table7[Product Type2],'Finished Products Inventory Sum'!$AC$5)</f>
        <v>0</v>
      </c>
      <c r="AE310" s="1">
        <f>SUMIFS(Table7[Total Cost of
Goods Sold],Table7[Sale - Product Name],'Finished Products Inventory Sum'!$O310,Table7[Product Type2],'Finished Products Inventory Sum'!$AC$5)</f>
        <v>0</v>
      </c>
      <c r="AF310" s="7"/>
      <c r="AG310" s="1">
        <f>SUMIFS(Table17[Quantity2],Table17[Product Name],'Finished Products Inventory Sum'!$O310,Table17[Product Type2],'Finished Products Inventory Sum'!$AG$5)</f>
        <v>0</v>
      </c>
      <c r="AH310" t="str">
        <f t="shared" ref="AH310" si="240">IF(AG310,AI310/AG310,"")</f>
        <v/>
      </c>
      <c r="AI310" s="1">
        <f>SUMIFS(Table17[Total out of Inventory],Table17[Product Name],'Finished Products Inventory Sum'!$O310,Table17[Product Type2],'Finished Products Inventory Sum'!$AG$5)</f>
        <v>0</v>
      </c>
      <c r="AJ310" s="7"/>
      <c r="AK310" s="1">
        <f>SUMIFS(Table7[Quantity
 Sold],Table7[Sale - Product Name],'Finished Products Inventory Sum'!$O310,Table7[Product Type2],'Finished Products Inventory Sum'!$AK$5)</f>
        <v>0</v>
      </c>
      <c r="AL310" t="str">
        <f t="shared" ref="AL310" si="241">IF(AK310,AM310/AK310,"")</f>
        <v/>
      </c>
      <c r="AM310" s="1">
        <f>SUMIFS(Table7[Total 
Paid],Table7[Sale - Product Name],'Finished Products Inventory Sum'!$O310,Table7[Product Type2],'Finished Products Inventory Sum'!$AK$5)</f>
        <v>0</v>
      </c>
    </row>
    <row r="311" spans="15:39" x14ac:dyDescent="0.25">
      <c r="O311" s="70"/>
      <c r="P311" s="7"/>
      <c r="Q311" s="30">
        <f>SUMIFS(Table19[Quantity],Table19[Product Name],'Finished Products Inventory Sum'!$O311)</f>
        <v>0</v>
      </c>
      <c r="S311" s="1">
        <f>SUMIFS(Table19[Total Cost],Table19[Product Name],'Finished Products Inventory Sum'!O311)</f>
        <v>0</v>
      </c>
      <c r="T311" s="7"/>
      <c r="U311" s="1">
        <f>SUMIFS(Table19[Quantity Purchased],Table19[Product Name],'Finished Products Inventory Sum'!O311)</f>
        <v>0</v>
      </c>
      <c r="W311" s="1">
        <f>SUMIFS(Table19[Total Purchase
Cost],Table19[Product Name],'Finished Products Inventory Sum'!$O311)</f>
        <v>0</v>
      </c>
      <c r="X311" s="7"/>
      <c r="Y311" s="61">
        <f t="shared" si="222"/>
        <v>0</v>
      </c>
      <c r="AA311" s="61">
        <f t="shared" si="223"/>
        <v>0</v>
      </c>
      <c r="AB311" s="7"/>
      <c r="AC311" s="1">
        <f>SUMIFS(Table7[Quantity of 
Product Sold],Table7[Sale - Product Name],'Finished Products Inventory Sum'!$O311,Table7[Product Type2],'Finished Products Inventory Sum'!$AC$5)</f>
        <v>0</v>
      </c>
      <c r="AE311" s="1">
        <f>SUMIFS(Table7[Total Cost of
Goods Sold],Table7[Sale - Product Name],'Finished Products Inventory Sum'!$O311,Table7[Product Type2],'Finished Products Inventory Sum'!$AC$5)</f>
        <v>0</v>
      </c>
      <c r="AF311" s="7"/>
      <c r="AG311" s="1">
        <f>SUMIFS(Table17[Quantity2],Table17[Product Name],'Finished Products Inventory Sum'!$O311,Table17[Product Type2],'Finished Products Inventory Sum'!$AG$5)</f>
        <v>0</v>
      </c>
      <c r="AH311" t="str">
        <f t="shared" si="224"/>
        <v/>
      </c>
      <c r="AI311" s="1">
        <f>SUMIFS(Table17[Total out of Inventory],Table17[Product Name],'Finished Products Inventory Sum'!$O311,Table17[Product Type2],'Finished Products Inventory Sum'!$AG$5)</f>
        <v>0</v>
      </c>
      <c r="AJ311" s="7"/>
      <c r="AK311" s="1">
        <f>SUMIFS(Table7[Quantity
 Sold],Table7[Sale - Product Name],'Finished Products Inventory Sum'!$O311,Table7[Product Type2],'Finished Products Inventory Sum'!$AK$5)</f>
        <v>0</v>
      </c>
      <c r="AL311" t="str">
        <f t="shared" si="225"/>
        <v/>
      </c>
      <c r="AM311" s="1">
        <f>SUMIFS(Table7[Total 
Paid],Table7[Sale - Product Name],'Finished Products Inventory Sum'!$O311,Table7[Product Type2],'Finished Products Inventory Sum'!$AK$5)</f>
        <v>0</v>
      </c>
    </row>
    <row r="312" spans="15:39" x14ac:dyDescent="0.25">
      <c r="O312" s="70"/>
      <c r="P312" s="7"/>
      <c r="Q312" s="30">
        <f>SUMIFS(Table19[Quantity],Table19[Product Name],'Finished Products Inventory Sum'!$O312)</f>
        <v>0</v>
      </c>
      <c r="S312" s="1">
        <f>SUMIFS(Table19[Total Cost],Table19[Product Name],'Finished Products Inventory Sum'!O312)</f>
        <v>0</v>
      </c>
      <c r="T312" s="7"/>
      <c r="U312" s="1">
        <f>SUMIFS(Table19[Quantity Purchased],Table19[Product Name],'Finished Products Inventory Sum'!O312)</f>
        <v>0</v>
      </c>
      <c r="W312" s="1">
        <f>SUMIFS(Table19[Total Purchase
Cost],Table19[Product Name],'Finished Products Inventory Sum'!$O312)</f>
        <v>0</v>
      </c>
      <c r="X312" s="7"/>
      <c r="Y312" s="61">
        <f t="shared" si="222"/>
        <v>0</v>
      </c>
      <c r="AA312" s="61">
        <f t="shared" si="223"/>
        <v>0</v>
      </c>
      <c r="AB312" s="7"/>
      <c r="AC312" s="1">
        <f>SUMIFS(Table7[Quantity of 
Product Sold],Table7[Sale - Product Name],'Finished Products Inventory Sum'!$O312,Table7[Product Type2],'Finished Products Inventory Sum'!$AC$5)</f>
        <v>0</v>
      </c>
      <c r="AE312" s="1">
        <f>SUMIFS(Table7[Total Cost of
Goods Sold],Table7[Sale - Product Name],'Finished Products Inventory Sum'!$O312,Table7[Product Type2],'Finished Products Inventory Sum'!$AC$5)</f>
        <v>0</v>
      </c>
      <c r="AF312" s="7"/>
      <c r="AG312" s="1">
        <f>SUMIFS(Table17[Quantity2],Table17[Product Name],'Finished Products Inventory Sum'!$O312,Table17[Product Type2],'Finished Products Inventory Sum'!$AG$5)</f>
        <v>0</v>
      </c>
      <c r="AH312" t="str">
        <f t="shared" si="224"/>
        <v/>
      </c>
      <c r="AI312" s="1">
        <f>SUMIFS(Table17[Total out of Inventory],Table17[Product Name],'Finished Products Inventory Sum'!$O312,Table17[Product Type2],'Finished Products Inventory Sum'!$AG$5)</f>
        <v>0</v>
      </c>
      <c r="AJ312" s="7"/>
      <c r="AK312" s="1">
        <f>SUMIFS(Table7[Quantity
 Sold],Table7[Sale - Product Name],'Finished Products Inventory Sum'!$O312,Table7[Product Type2],'Finished Products Inventory Sum'!$AK$5)</f>
        <v>0</v>
      </c>
      <c r="AL312" t="str">
        <f t="shared" si="225"/>
        <v/>
      </c>
      <c r="AM312" s="1">
        <f>SUMIFS(Table7[Total 
Paid],Table7[Sale - Product Name],'Finished Products Inventory Sum'!$O312,Table7[Product Type2],'Finished Products Inventory Sum'!$AK$5)</f>
        <v>0</v>
      </c>
    </row>
    <row r="313" spans="15:39" x14ac:dyDescent="0.25">
      <c r="O313" s="70"/>
      <c r="P313" s="7"/>
      <c r="Q313" s="30">
        <f>SUMIFS(Table19[Quantity],Table19[Product Name],'Finished Products Inventory Sum'!$O313)</f>
        <v>0</v>
      </c>
      <c r="S313" s="1">
        <f>SUMIFS(Table19[Total Cost],Table19[Product Name],'Finished Products Inventory Sum'!O313)</f>
        <v>0</v>
      </c>
      <c r="T313" s="7"/>
      <c r="U313" s="1">
        <f>SUMIFS(Table19[Quantity Purchased],Table19[Product Name],'Finished Products Inventory Sum'!O313)</f>
        <v>0</v>
      </c>
      <c r="W313" s="1">
        <f>SUMIFS(Table19[Total Purchase
Cost],Table19[Product Name],'Finished Products Inventory Sum'!$O313)</f>
        <v>0</v>
      </c>
      <c r="X313" s="7"/>
      <c r="Y313" s="61">
        <f t="shared" si="222"/>
        <v>0</v>
      </c>
      <c r="AA313" s="61">
        <f t="shared" si="223"/>
        <v>0</v>
      </c>
      <c r="AB313" s="7"/>
      <c r="AC313" s="1">
        <f>SUMIFS(Table7[Quantity of 
Product Sold],Table7[Sale - Product Name],'Finished Products Inventory Sum'!$O313,Table7[Product Type2],'Finished Products Inventory Sum'!$AC$5)</f>
        <v>0</v>
      </c>
      <c r="AE313" s="1">
        <f>SUMIFS(Table7[Total Cost of
Goods Sold],Table7[Sale - Product Name],'Finished Products Inventory Sum'!$O313,Table7[Product Type2],'Finished Products Inventory Sum'!$AC$5)</f>
        <v>0</v>
      </c>
      <c r="AF313" s="7"/>
      <c r="AG313" s="1">
        <f>SUMIFS(Table17[Quantity2],Table17[Product Name],'Finished Products Inventory Sum'!$O313,Table17[Product Type2],'Finished Products Inventory Sum'!$AG$5)</f>
        <v>0</v>
      </c>
      <c r="AH313" t="str">
        <f t="shared" si="224"/>
        <v/>
      </c>
      <c r="AI313" s="1">
        <f>SUMIFS(Table17[Total out of Inventory],Table17[Product Name],'Finished Products Inventory Sum'!$O313,Table17[Product Type2],'Finished Products Inventory Sum'!$AG$5)</f>
        <v>0</v>
      </c>
      <c r="AJ313" s="7"/>
      <c r="AK313" s="1">
        <f>SUMIFS(Table7[Quantity
 Sold],Table7[Sale - Product Name],'Finished Products Inventory Sum'!$O313,Table7[Product Type2],'Finished Products Inventory Sum'!$AK$5)</f>
        <v>0</v>
      </c>
      <c r="AL313" t="str">
        <f t="shared" si="225"/>
        <v/>
      </c>
      <c r="AM313" s="1">
        <f>SUMIFS(Table7[Total 
Paid],Table7[Sale - Product Name],'Finished Products Inventory Sum'!$O313,Table7[Product Type2],'Finished Products Inventory Sum'!$AK$5)</f>
        <v>0</v>
      </c>
    </row>
    <row r="314" spans="15:39" x14ac:dyDescent="0.25">
      <c r="O314" s="70"/>
      <c r="P314" s="7"/>
      <c r="Q314" s="30">
        <f>SUMIFS(Table19[Quantity],Table19[Product Name],'Finished Products Inventory Sum'!$O314)</f>
        <v>0</v>
      </c>
      <c r="S314" s="1">
        <f>SUMIFS(Table19[Total Cost],Table19[Product Name],'Finished Products Inventory Sum'!O314)</f>
        <v>0</v>
      </c>
      <c r="T314" s="7"/>
      <c r="U314" s="1">
        <f>SUMIFS(Table19[Quantity Purchased],Table19[Product Name],'Finished Products Inventory Sum'!O314)</f>
        <v>0</v>
      </c>
      <c r="W314" s="1">
        <f>SUMIFS(Table19[Total Purchase
Cost],Table19[Product Name],'Finished Products Inventory Sum'!$O314)</f>
        <v>0</v>
      </c>
      <c r="X314" s="7"/>
      <c r="Y314" s="61">
        <f t="shared" si="222"/>
        <v>0</v>
      </c>
      <c r="AA314" s="61">
        <f t="shared" si="223"/>
        <v>0</v>
      </c>
      <c r="AB314" s="7"/>
      <c r="AC314" s="1">
        <f>SUMIFS(Table7[Quantity of 
Product Sold],Table7[Sale - Product Name],'Finished Products Inventory Sum'!$O314,Table7[Product Type2],'Finished Products Inventory Sum'!$AC$5)</f>
        <v>0</v>
      </c>
      <c r="AE314" s="1">
        <f>SUMIFS(Table7[Total Cost of
Goods Sold],Table7[Sale - Product Name],'Finished Products Inventory Sum'!$O314,Table7[Product Type2],'Finished Products Inventory Sum'!$AC$5)</f>
        <v>0</v>
      </c>
      <c r="AF314" s="7"/>
      <c r="AG314" s="1">
        <f>SUMIFS(Table17[Quantity2],Table17[Product Name],'Finished Products Inventory Sum'!$O314,Table17[Product Type2],'Finished Products Inventory Sum'!$AG$5)</f>
        <v>0</v>
      </c>
      <c r="AH314" t="str">
        <f t="shared" si="224"/>
        <v/>
      </c>
      <c r="AI314" s="1">
        <f>SUMIFS(Table17[Total out of Inventory],Table17[Product Name],'Finished Products Inventory Sum'!$O314,Table17[Product Type2],'Finished Products Inventory Sum'!$AG$5)</f>
        <v>0</v>
      </c>
      <c r="AJ314" s="7"/>
      <c r="AK314" s="1">
        <f>SUMIFS(Table7[Quantity
 Sold],Table7[Sale - Product Name],'Finished Products Inventory Sum'!$O314,Table7[Product Type2],'Finished Products Inventory Sum'!$AK$5)</f>
        <v>0</v>
      </c>
      <c r="AL314" t="str">
        <f t="shared" si="225"/>
        <v/>
      </c>
      <c r="AM314" s="1">
        <f>SUMIFS(Table7[Total 
Paid],Table7[Sale - Product Name],'Finished Products Inventory Sum'!$O314,Table7[Product Type2],'Finished Products Inventory Sum'!$AK$5)</f>
        <v>0</v>
      </c>
    </row>
    <row r="315" spans="15:39" x14ac:dyDescent="0.25">
      <c r="P315" s="7"/>
      <c r="Q315" s="30">
        <f>SUMIFS(Table19[Quantity],Table19[Product Name],'Finished Products Inventory Sum'!$O315)</f>
        <v>0</v>
      </c>
      <c r="S315" s="1">
        <f>SUMIFS(Table19[Total Cost],Table19[Product Name],'Finished Products Inventory Sum'!O315)</f>
        <v>0</v>
      </c>
      <c r="T315" s="7"/>
      <c r="U315" s="1">
        <f>SUMIFS(Table19[Quantity Purchased],Table19[Product Name],'Finished Products Inventory Sum'!O315)</f>
        <v>0</v>
      </c>
      <c r="W315" s="1">
        <f>SUMIFS(Table19[Total Purchase
Cost],Table19[Product Name],'Finished Products Inventory Sum'!$O315)</f>
        <v>0</v>
      </c>
      <c r="X315" s="7"/>
      <c r="Y315" s="61">
        <f t="shared" ref="Y315:Y366" si="242">SUM(Q315,U315,-AC315,AG315)</f>
        <v>0</v>
      </c>
      <c r="AA315" s="61">
        <f t="shared" ref="AA315:AA366" si="243">SUM(S315,W315,-AE315,AI315)</f>
        <v>0</v>
      </c>
      <c r="AB315" s="7"/>
      <c r="AC315" s="1">
        <f>SUMIFS(Table7[Quantity of 
Product Sold],Table7[Sale - Product Name],'Finished Products Inventory Sum'!$O315,Table7[Product Type2],'Finished Products Inventory Sum'!$AC$5)</f>
        <v>0</v>
      </c>
      <c r="AE315" s="1">
        <f>SUMIFS(Table7[Total Cost of
Goods Sold],Table7[Sale - Product Name],'Finished Products Inventory Sum'!$O315,Table7[Product Type2],'Finished Products Inventory Sum'!$AC$5)</f>
        <v>0</v>
      </c>
      <c r="AF315" s="7"/>
      <c r="AG315" s="1">
        <f>SUMIFS(Table17[Quantity2],Table17[Product Name],'Finished Products Inventory Sum'!$O315,Table17[Product Type2],'Finished Products Inventory Sum'!$AG$5)</f>
        <v>0</v>
      </c>
      <c r="AH315" t="str">
        <f t="shared" ref="AH315:AH366" si="244">IF(AG315,AI315/AG315,"")</f>
        <v/>
      </c>
      <c r="AI315" s="1">
        <f>SUMIFS(Table17[Total out of Inventory],Table17[Product Name],'Finished Products Inventory Sum'!$O315,Table17[Product Type2],'Finished Products Inventory Sum'!$AG$5)</f>
        <v>0</v>
      </c>
      <c r="AJ315" s="7"/>
      <c r="AK315" s="1">
        <f>SUMIFS(Table7[Quantity
 Sold],Table7[Sale - Product Name],'Finished Products Inventory Sum'!$O315,Table7[Product Type2],'Finished Products Inventory Sum'!$AK$5)</f>
        <v>0</v>
      </c>
      <c r="AL315" t="str">
        <f t="shared" ref="AL315:AL366" si="245">IF(AK315,AM315/AK315,"")</f>
        <v/>
      </c>
      <c r="AM315" s="1">
        <f>SUMIFS(Table7[Total 
Paid],Table7[Sale - Product Name],'Finished Products Inventory Sum'!$O315,Table7[Product Type2],'Finished Products Inventory Sum'!$AK$5)</f>
        <v>0</v>
      </c>
    </row>
    <row r="316" spans="15:39" x14ac:dyDescent="0.25">
      <c r="P316" s="7"/>
      <c r="Q316" s="30">
        <f>SUMIFS(Table19[Quantity],Table19[Product Name],'Finished Products Inventory Sum'!$O316)</f>
        <v>0</v>
      </c>
      <c r="S316" s="1">
        <f>SUMIFS(Table19[Total Cost],Table19[Product Name],'Finished Products Inventory Sum'!O316)</f>
        <v>0</v>
      </c>
      <c r="T316" s="7"/>
      <c r="U316" s="1">
        <f>SUMIFS(Table19[Quantity Purchased],Table19[Product Name],'Finished Products Inventory Sum'!O316)</f>
        <v>0</v>
      </c>
      <c r="W316" s="1">
        <f>SUMIFS(Table19[Total Purchase
Cost],Table19[Product Name],'Finished Products Inventory Sum'!$O316)</f>
        <v>0</v>
      </c>
      <c r="X316" s="7"/>
      <c r="Y316" s="61">
        <f t="shared" si="242"/>
        <v>0</v>
      </c>
      <c r="AA316" s="61">
        <f t="shared" si="243"/>
        <v>0</v>
      </c>
      <c r="AB316" s="7"/>
      <c r="AC316" s="1">
        <f>SUMIFS(Table7[Quantity of 
Product Sold],Table7[Sale - Product Name],'Finished Products Inventory Sum'!$O316,Table7[Product Type2],'Finished Products Inventory Sum'!$AC$5)</f>
        <v>0</v>
      </c>
      <c r="AE316" s="1">
        <f>SUMIFS(Table7[Total Cost of
Goods Sold],Table7[Sale - Product Name],'Finished Products Inventory Sum'!$O316,Table7[Product Type2],'Finished Products Inventory Sum'!$AC$5)</f>
        <v>0</v>
      </c>
      <c r="AF316" s="7"/>
      <c r="AG316" s="1">
        <f>SUMIFS(Table17[Quantity2],Table17[Product Name],'Finished Products Inventory Sum'!$O316,Table17[Product Type2],'Finished Products Inventory Sum'!$AG$5)</f>
        <v>0</v>
      </c>
      <c r="AH316" t="str">
        <f t="shared" si="244"/>
        <v/>
      </c>
      <c r="AI316" s="1">
        <f>SUMIFS(Table17[Total out of Inventory],Table17[Product Name],'Finished Products Inventory Sum'!$O316,Table17[Product Type2],'Finished Products Inventory Sum'!$AG$5)</f>
        <v>0</v>
      </c>
      <c r="AJ316" s="7"/>
      <c r="AK316" s="1">
        <f>SUMIFS(Table7[Quantity
 Sold],Table7[Sale - Product Name],'Finished Products Inventory Sum'!$O316,Table7[Product Type2],'Finished Products Inventory Sum'!$AK$5)</f>
        <v>0</v>
      </c>
      <c r="AL316" t="str">
        <f t="shared" si="245"/>
        <v/>
      </c>
      <c r="AM316" s="1">
        <f>SUMIFS(Table7[Total 
Paid],Table7[Sale - Product Name],'Finished Products Inventory Sum'!$O316,Table7[Product Type2],'Finished Products Inventory Sum'!$AK$5)</f>
        <v>0</v>
      </c>
    </row>
    <row r="317" spans="15:39" x14ac:dyDescent="0.25">
      <c r="P317" s="7"/>
      <c r="Q317" s="30">
        <f>SUMIFS(Table19[Quantity],Table19[Product Name],'Finished Products Inventory Sum'!$O317)</f>
        <v>0</v>
      </c>
      <c r="S317" s="1">
        <f>SUMIFS(Table19[Total Cost],Table19[Product Name],'Finished Products Inventory Sum'!O317)</f>
        <v>0</v>
      </c>
      <c r="T317" s="7"/>
      <c r="U317" s="1">
        <f>SUMIFS(Table19[Quantity Purchased],Table19[Product Name],'Finished Products Inventory Sum'!O317)</f>
        <v>0</v>
      </c>
      <c r="W317" s="1">
        <f>SUMIFS(Table19[Total Purchase
Cost],Table19[Product Name],'Finished Products Inventory Sum'!$O317)</f>
        <v>0</v>
      </c>
      <c r="X317" s="7"/>
      <c r="Y317" s="61">
        <f t="shared" si="242"/>
        <v>0</v>
      </c>
      <c r="AA317" s="61">
        <f t="shared" si="243"/>
        <v>0</v>
      </c>
      <c r="AB317" s="7"/>
      <c r="AC317" s="1">
        <f>SUMIFS(Table7[Quantity of 
Product Sold],Table7[Sale - Product Name],'Finished Products Inventory Sum'!$O317,Table7[Product Type2],'Finished Products Inventory Sum'!$AC$5)</f>
        <v>0</v>
      </c>
      <c r="AE317" s="1">
        <f>SUMIFS(Table7[Total Cost of
Goods Sold],Table7[Sale - Product Name],'Finished Products Inventory Sum'!$O317,Table7[Product Type2],'Finished Products Inventory Sum'!$AC$5)</f>
        <v>0</v>
      </c>
      <c r="AF317" s="7"/>
      <c r="AG317" s="1">
        <f>SUMIFS(Table17[Quantity2],Table17[Product Name],'Finished Products Inventory Sum'!$O317,Table17[Product Type2],'Finished Products Inventory Sum'!$AG$5)</f>
        <v>0</v>
      </c>
      <c r="AH317" t="str">
        <f t="shared" si="244"/>
        <v/>
      </c>
      <c r="AI317" s="1">
        <f>SUMIFS(Table17[Total out of Inventory],Table17[Product Name],'Finished Products Inventory Sum'!$O317,Table17[Product Type2],'Finished Products Inventory Sum'!$AG$5)</f>
        <v>0</v>
      </c>
      <c r="AJ317" s="7"/>
      <c r="AK317" s="1">
        <f>SUMIFS(Table7[Quantity
 Sold],Table7[Sale - Product Name],'Finished Products Inventory Sum'!$O317,Table7[Product Type2],'Finished Products Inventory Sum'!$AK$5)</f>
        <v>0</v>
      </c>
      <c r="AL317" t="str">
        <f t="shared" si="245"/>
        <v/>
      </c>
      <c r="AM317" s="1">
        <f>SUMIFS(Table7[Total 
Paid],Table7[Sale - Product Name],'Finished Products Inventory Sum'!$O317,Table7[Product Type2],'Finished Products Inventory Sum'!$AK$5)</f>
        <v>0</v>
      </c>
    </row>
    <row r="318" spans="15:39" x14ac:dyDescent="0.25">
      <c r="P318" s="7"/>
      <c r="Q318" s="30">
        <f>SUMIFS(Table19[Quantity],Table19[Product Name],'Finished Products Inventory Sum'!$O318)</f>
        <v>0</v>
      </c>
      <c r="S318" s="1">
        <f>SUMIFS(Table19[Total Cost],Table19[Product Name],'Finished Products Inventory Sum'!O318)</f>
        <v>0</v>
      </c>
      <c r="T318" s="7"/>
      <c r="U318" s="1">
        <f>SUMIFS(Table19[Quantity Purchased],Table19[Product Name],'Finished Products Inventory Sum'!O318)</f>
        <v>0</v>
      </c>
      <c r="W318" s="1">
        <f>SUMIFS(Table19[Total Purchase
Cost],Table19[Product Name],'Finished Products Inventory Sum'!$O318)</f>
        <v>0</v>
      </c>
      <c r="X318" s="7"/>
      <c r="Y318" s="61">
        <f t="shared" si="242"/>
        <v>0</v>
      </c>
      <c r="AA318" s="61">
        <f t="shared" si="243"/>
        <v>0</v>
      </c>
      <c r="AB318" s="7"/>
      <c r="AC318" s="1">
        <f>SUMIFS(Table7[Quantity of 
Product Sold],Table7[Sale - Product Name],'Finished Products Inventory Sum'!$O318,Table7[Product Type2],'Finished Products Inventory Sum'!$AC$5)</f>
        <v>0</v>
      </c>
      <c r="AE318" s="1">
        <f>SUMIFS(Table7[Total Cost of
Goods Sold],Table7[Sale - Product Name],'Finished Products Inventory Sum'!$O318,Table7[Product Type2],'Finished Products Inventory Sum'!$AC$5)</f>
        <v>0</v>
      </c>
      <c r="AF318" s="7"/>
      <c r="AG318" s="1">
        <f>SUMIFS(Table17[Quantity2],Table17[Product Name],'Finished Products Inventory Sum'!$O318,Table17[Product Type2],'Finished Products Inventory Sum'!$AG$5)</f>
        <v>0</v>
      </c>
      <c r="AH318" t="str">
        <f t="shared" si="244"/>
        <v/>
      </c>
      <c r="AI318" s="1">
        <f>SUMIFS(Table17[Total out of Inventory],Table17[Product Name],'Finished Products Inventory Sum'!$O318,Table17[Product Type2],'Finished Products Inventory Sum'!$AG$5)</f>
        <v>0</v>
      </c>
      <c r="AJ318" s="7"/>
      <c r="AK318" s="1">
        <f>SUMIFS(Table7[Quantity
 Sold],Table7[Sale - Product Name],'Finished Products Inventory Sum'!$O318,Table7[Product Type2],'Finished Products Inventory Sum'!$AK$5)</f>
        <v>0</v>
      </c>
      <c r="AL318" t="str">
        <f t="shared" si="245"/>
        <v/>
      </c>
      <c r="AM318" s="1">
        <f>SUMIFS(Table7[Total 
Paid],Table7[Sale - Product Name],'Finished Products Inventory Sum'!$O318,Table7[Product Type2],'Finished Products Inventory Sum'!$AK$5)</f>
        <v>0</v>
      </c>
    </row>
    <row r="319" spans="15:39" x14ac:dyDescent="0.25">
      <c r="P319" s="7"/>
      <c r="Q319" s="30">
        <f>SUMIFS(Table19[Quantity],Table19[Product Name],'Finished Products Inventory Sum'!$O319)</f>
        <v>0</v>
      </c>
      <c r="S319" s="1">
        <f>SUMIFS(Table19[Total Cost],Table19[Product Name],'Finished Products Inventory Sum'!O319)</f>
        <v>0</v>
      </c>
      <c r="T319" s="7"/>
      <c r="U319" s="1">
        <f>SUMIFS(Table19[Quantity Purchased],Table19[Product Name],'Finished Products Inventory Sum'!O319)</f>
        <v>0</v>
      </c>
      <c r="W319" s="1">
        <f>SUMIFS(Table19[Total Purchase
Cost],Table19[Product Name],'Finished Products Inventory Sum'!$O319)</f>
        <v>0</v>
      </c>
      <c r="X319" s="7"/>
      <c r="Y319" s="61">
        <f t="shared" si="242"/>
        <v>0</v>
      </c>
      <c r="AA319" s="61">
        <f t="shared" si="243"/>
        <v>0</v>
      </c>
      <c r="AB319" s="7"/>
      <c r="AC319" s="1">
        <f>SUMIFS(Table7[Quantity of 
Product Sold],Table7[Sale - Product Name],'Finished Products Inventory Sum'!$O319,Table7[Product Type2],'Finished Products Inventory Sum'!$AC$5)</f>
        <v>0</v>
      </c>
      <c r="AE319" s="1">
        <f>SUMIFS(Table7[Total Cost of
Goods Sold],Table7[Sale - Product Name],'Finished Products Inventory Sum'!$O319,Table7[Product Type2],'Finished Products Inventory Sum'!$AC$5)</f>
        <v>0</v>
      </c>
      <c r="AF319" s="7"/>
      <c r="AG319" s="1">
        <f>SUMIFS(Table17[Quantity2],Table17[Product Name],'Finished Products Inventory Sum'!$O319,Table17[Product Type2],'Finished Products Inventory Sum'!$AG$5)</f>
        <v>0</v>
      </c>
      <c r="AH319" t="str">
        <f t="shared" si="244"/>
        <v/>
      </c>
      <c r="AI319" s="1">
        <f>SUMIFS(Table17[Total out of Inventory],Table17[Product Name],'Finished Products Inventory Sum'!$O319,Table17[Product Type2],'Finished Products Inventory Sum'!$AG$5)</f>
        <v>0</v>
      </c>
      <c r="AJ319" s="7"/>
      <c r="AK319" s="1">
        <f>SUMIFS(Table7[Quantity
 Sold],Table7[Sale - Product Name],'Finished Products Inventory Sum'!$O319,Table7[Product Type2],'Finished Products Inventory Sum'!$AK$5)</f>
        <v>0</v>
      </c>
      <c r="AL319" t="str">
        <f t="shared" si="245"/>
        <v/>
      </c>
      <c r="AM319" s="1">
        <f>SUMIFS(Table7[Total 
Paid],Table7[Sale - Product Name],'Finished Products Inventory Sum'!$O319,Table7[Product Type2],'Finished Products Inventory Sum'!$AK$5)</f>
        <v>0</v>
      </c>
    </row>
    <row r="320" spans="15:39" x14ac:dyDescent="0.25">
      <c r="P320" s="7"/>
      <c r="Q320" s="30">
        <f>SUMIFS(Table19[Quantity],Table19[Product Name],'Finished Products Inventory Sum'!$O320)</f>
        <v>0</v>
      </c>
      <c r="S320" s="1">
        <f>SUMIFS(Table19[Total Cost],Table19[Product Name],'Finished Products Inventory Sum'!O320)</f>
        <v>0</v>
      </c>
      <c r="T320" s="7"/>
      <c r="U320" s="1">
        <f>SUMIFS(Table19[Quantity Purchased],Table19[Product Name],'Finished Products Inventory Sum'!O320)</f>
        <v>0</v>
      </c>
      <c r="W320" s="1">
        <f>SUMIFS(Table19[Total Purchase
Cost],Table19[Product Name],'Finished Products Inventory Sum'!$O320)</f>
        <v>0</v>
      </c>
      <c r="X320" s="7"/>
      <c r="Y320" s="61">
        <f t="shared" si="242"/>
        <v>0</v>
      </c>
      <c r="AA320" s="61">
        <f t="shared" si="243"/>
        <v>0</v>
      </c>
      <c r="AB320" s="7"/>
      <c r="AC320" s="1">
        <f>SUMIFS(Table7[Quantity of 
Product Sold],Table7[Sale - Product Name],'Finished Products Inventory Sum'!$O320,Table7[Product Type2],'Finished Products Inventory Sum'!$AC$5)</f>
        <v>0</v>
      </c>
      <c r="AE320" s="1">
        <f>SUMIFS(Table7[Total Cost of
Goods Sold],Table7[Sale - Product Name],'Finished Products Inventory Sum'!$O320,Table7[Product Type2],'Finished Products Inventory Sum'!$AC$5)</f>
        <v>0</v>
      </c>
      <c r="AF320" s="7"/>
      <c r="AG320" s="1">
        <f>SUMIFS(Table17[Quantity2],Table17[Product Name],'Finished Products Inventory Sum'!$O320,Table17[Product Type2],'Finished Products Inventory Sum'!$AG$5)</f>
        <v>0</v>
      </c>
      <c r="AH320" t="str">
        <f t="shared" si="244"/>
        <v/>
      </c>
      <c r="AI320" s="1">
        <f>SUMIFS(Table17[Total out of Inventory],Table17[Product Name],'Finished Products Inventory Sum'!$O320,Table17[Product Type2],'Finished Products Inventory Sum'!$AG$5)</f>
        <v>0</v>
      </c>
      <c r="AJ320" s="7"/>
      <c r="AK320" s="1">
        <f>SUMIFS(Table7[Quantity
 Sold],Table7[Sale - Product Name],'Finished Products Inventory Sum'!$O320,Table7[Product Type2],'Finished Products Inventory Sum'!$AK$5)</f>
        <v>0</v>
      </c>
      <c r="AL320" t="str">
        <f t="shared" si="245"/>
        <v/>
      </c>
      <c r="AM320" s="1">
        <f>SUMIFS(Table7[Total 
Paid],Table7[Sale - Product Name],'Finished Products Inventory Sum'!$O320,Table7[Product Type2],'Finished Products Inventory Sum'!$AK$5)</f>
        <v>0</v>
      </c>
    </row>
    <row r="321" spans="16:39" x14ac:dyDescent="0.25">
      <c r="P321" s="7"/>
      <c r="Q321" s="30">
        <f>SUMIFS(Table19[Quantity],Table19[Product Name],'Finished Products Inventory Sum'!$O321)</f>
        <v>0</v>
      </c>
      <c r="S321" s="1">
        <f>SUMIFS(Table19[Total Cost],Table19[Product Name],'Finished Products Inventory Sum'!O321)</f>
        <v>0</v>
      </c>
      <c r="T321" s="7"/>
      <c r="U321" s="1">
        <f>SUMIFS(Table19[Quantity Purchased],Table19[Product Name],'Finished Products Inventory Sum'!O321)</f>
        <v>0</v>
      </c>
      <c r="W321" s="1">
        <f>SUMIFS(Table19[Total Purchase
Cost],Table19[Product Name],'Finished Products Inventory Sum'!$O321)</f>
        <v>0</v>
      </c>
      <c r="X321" s="7"/>
      <c r="Y321" s="61">
        <f t="shared" si="242"/>
        <v>0</v>
      </c>
      <c r="AA321" s="61">
        <f t="shared" si="243"/>
        <v>0</v>
      </c>
      <c r="AB321" s="7"/>
      <c r="AC321" s="1">
        <f>SUMIFS(Table7[Quantity of 
Product Sold],Table7[Sale - Product Name],'Finished Products Inventory Sum'!$O321,Table7[Product Type2],'Finished Products Inventory Sum'!$AC$5)</f>
        <v>0</v>
      </c>
      <c r="AE321" s="1">
        <f>SUMIFS(Table7[Total Cost of
Goods Sold],Table7[Sale - Product Name],'Finished Products Inventory Sum'!$O321,Table7[Product Type2],'Finished Products Inventory Sum'!$AC$5)</f>
        <v>0</v>
      </c>
      <c r="AF321" s="7"/>
      <c r="AG321" s="1">
        <f>SUMIFS(Table17[Quantity2],Table17[Product Name],'Finished Products Inventory Sum'!$O321,Table17[Product Type2],'Finished Products Inventory Sum'!$AG$5)</f>
        <v>0</v>
      </c>
      <c r="AH321" t="str">
        <f t="shared" si="244"/>
        <v/>
      </c>
      <c r="AI321" s="1">
        <f>SUMIFS(Table17[Total out of Inventory],Table17[Product Name],'Finished Products Inventory Sum'!$O321,Table17[Product Type2],'Finished Products Inventory Sum'!$AG$5)</f>
        <v>0</v>
      </c>
      <c r="AJ321" s="7"/>
      <c r="AK321" s="1">
        <f>SUMIFS(Table7[Quantity
 Sold],Table7[Sale - Product Name],'Finished Products Inventory Sum'!$O321,Table7[Product Type2],'Finished Products Inventory Sum'!$AK$5)</f>
        <v>0</v>
      </c>
      <c r="AL321" t="str">
        <f t="shared" si="245"/>
        <v/>
      </c>
      <c r="AM321" s="1">
        <f>SUMIFS(Table7[Total 
Paid],Table7[Sale - Product Name],'Finished Products Inventory Sum'!$O321,Table7[Product Type2],'Finished Products Inventory Sum'!$AK$5)</f>
        <v>0</v>
      </c>
    </row>
    <row r="322" spans="16:39" x14ac:dyDescent="0.25">
      <c r="P322" s="7"/>
      <c r="Q322" s="30">
        <f>SUMIFS(Table19[Quantity],Table19[Product Name],'Finished Products Inventory Sum'!$O322)</f>
        <v>0</v>
      </c>
      <c r="S322" s="1">
        <f>SUMIFS(Table19[Total Cost],Table19[Product Name],'Finished Products Inventory Sum'!O322)</f>
        <v>0</v>
      </c>
      <c r="T322" s="7"/>
      <c r="U322" s="1">
        <f>SUMIFS(Table19[Quantity Purchased],Table19[Product Name],'Finished Products Inventory Sum'!O322)</f>
        <v>0</v>
      </c>
      <c r="W322" s="1">
        <f>SUMIFS(Table19[Total Purchase
Cost],Table19[Product Name],'Finished Products Inventory Sum'!$O322)</f>
        <v>0</v>
      </c>
      <c r="X322" s="7"/>
      <c r="Y322" s="61">
        <f t="shared" si="242"/>
        <v>0</v>
      </c>
      <c r="AA322" s="61">
        <f t="shared" si="243"/>
        <v>0</v>
      </c>
      <c r="AB322" s="7"/>
      <c r="AC322" s="1">
        <f>SUMIFS(Table7[Quantity of 
Product Sold],Table7[Sale - Product Name],'Finished Products Inventory Sum'!$O322,Table7[Product Type2],'Finished Products Inventory Sum'!$AC$5)</f>
        <v>0</v>
      </c>
      <c r="AE322" s="1">
        <f>SUMIFS(Table7[Total Cost of
Goods Sold],Table7[Sale - Product Name],'Finished Products Inventory Sum'!$O322,Table7[Product Type2],'Finished Products Inventory Sum'!$AC$5)</f>
        <v>0</v>
      </c>
      <c r="AF322" s="7"/>
      <c r="AG322" s="1">
        <f>SUMIFS(Table17[Quantity2],Table17[Product Name],'Finished Products Inventory Sum'!$O322,Table17[Product Type2],'Finished Products Inventory Sum'!$AG$5)</f>
        <v>0</v>
      </c>
      <c r="AH322" t="str">
        <f t="shared" si="244"/>
        <v/>
      </c>
      <c r="AI322" s="1">
        <f>SUMIFS(Table17[Total out of Inventory],Table17[Product Name],'Finished Products Inventory Sum'!$O322,Table17[Product Type2],'Finished Products Inventory Sum'!$AG$5)</f>
        <v>0</v>
      </c>
      <c r="AJ322" s="7"/>
      <c r="AK322" s="1">
        <f>SUMIFS(Table7[Quantity
 Sold],Table7[Sale - Product Name],'Finished Products Inventory Sum'!$O322,Table7[Product Type2],'Finished Products Inventory Sum'!$AK$5)</f>
        <v>0</v>
      </c>
      <c r="AL322" t="str">
        <f t="shared" si="245"/>
        <v/>
      </c>
      <c r="AM322" s="1">
        <f>SUMIFS(Table7[Total 
Paid],Table7[Sale - Product Name],'Finished Products Inventory Sum'!$O322,Table7[Product Type2],'Finished Products Inventory Sum'!$AK$5)</f>
        <v>0</v>
      </c>
    </row>
    <row r="323" spans="16:39" x14ac:dyDescent="0.25">
      <c r="P323" s="7"/>
      <c r="Q323" s="30">
        <f>SUMIFS(Table19[Quantity],Table19[Product Name],'Finished Products Inventory Sum'!$O323)</f>
        <v>0</v>
      </c>
      <c r="S323" s="1">
        <f>SUMIFS(Table19[Total Cost],Table19[Product Name],'Finished Products Inventory Sum'!O323)</f>
        <v>0</v>
      </c>
      <c r="T323" s="7"/>
      <c r="U323" s="1">
        <f>SUMIFS(Table19[Quantity Purchased],Table19[Product Name],'Finished Products Inventory Sum'!O323)</f>
        <v>0</v>
      </c>
      <c r="W323" s="1">
        <f>SUMIFS(Table19[Total Purchase
Cost],Table19[Product Name],'Finished Products Inventory Sum'!$O323)</f>
        <v>0</v>
      </c>
      <c r="X323" s="7"/>
      <c r="Y323" s="61">
        <f t="shared" si="242"/>
        <v>0</v>
      </c>
      <c r="AA323" s="61">
        <f t="shared" si="243"/>
        <v>0</v>
      </c>
      <c r="AB323" s="7"/>
      <c r="AC323" s="1">
        <f>SUMIFS(Table7[Quantity of 
Product Sold],Table7[Sale - Product Name],'Finished Products Inventory Sum'!$O323,Table7[Product Type2],'Finished Products Inventory Sum'!$AC$5)</f>
        <v>0</v>
      </c>
      <c r="AE323" s="1">
        <f>SUMIFS(Table7[Total Cost of
Goods Sold],Table7[Sale - Product Name],'Finished Products Inventory Sum'!$O323,Table7[Product Type2],'Finished Products Inventory Sum'!$AC$5)</f>
        <v>0</v>
      </c>
      <c r="AF323" s="7"/>
      <c r="AG323" s="1">
        <f>SUMIFS(Table17[Quantity2],Table17[Product Name],'Finished Products Inventory Sum'!$O323,Table17[Product Type2],'Finished Products Inventory Sum'!$AG$5)</f>
        <v>0</v>
      </c>
      <c r="AH323" t="str">
        <f t="shared" si="244"/>
        <v/>
      </c>
      <c r="AI323" s="1">
        <f>SUMIFS(Table17[Total out of Inventory],Table17[Product Name],'Finished Products Inventory Sum'!$O323,Table17[Product Type2],'Finished Products Inventory Sum'!$AG$5)</f>
        <v>0</v>
      </c>
      <c r="AJ323" s="7"/>
      <c r="AK323" s="1">
        <f>SUMIFS(Table7[Quantity
 Sold],Table7[Sale - Product Name],'Finished Products Inventory Sum'!$O323,Table7[Product Type2],'Finished Products Inventory Sum'!$AK$5)</f>
        <v>0</v>
      </c>
      <c r="AL323" t="str">
        <f t="shared" si="245"/>
        <v/>
      </c>
      <c r="AM323" s="1">
        <f>SUMIFS(Table7[Total 
Paid],Table7[Sale - Product Name],'Finished Products Inventory Sum'!$O323,Table7[Product Type2],'Finished Products Inventory Sum'!$AK$5)</f>
        <v>0</v>
      </c>
    </row>
    <row r="324" spans="16:39" x14ac:dyDescent="0.25">
      <c r="P324" s="7"/>
      <c r="Q324" s="30">
        <f>SUMIFS(Table19[Quantity],Table19[Product Name],'Finished Products Inventory Sum'!$O324)</f>
        <v>0</v>
      </c>
      <c r="S324" s="1">
        <f>SUMIFS(Table19[Total Cost],Table19[Product Name],'Finished Products Inventory Sum'!O324)</f>
        <v>0</v>
      </c>
      <c r="T324" s="7"/>
      <c r="U324" s="1">
        <f>SUMIFS(Table19[Quantity Purchased],Table19[Product Name],'Finished Products Inventory Sum'!O324)</f>
        <v>0</v>
      </c>
      <c r="W324" s="1">
        <f>SUMIFS(Table19[Total Purchase
Cost],Table19[Product Name],'Finished Products Inventory Sum'!$O324)</f>
        <v>0</v>
      </c>
      <c r="X324" s="7"/>
      <c r="Y324" s="61">
        <f t="shared" si="242"/>
        <v>0</v>
      </c>
      <c r="AA324" s="61">
        <f t="shared" si="243"/>
        <v>0</v>
      </c>
      <c r="AB324" s="7"/>
      <c r="AC324" s="1">
        <f>SUMIFS(Table7[Quantity of 
Product Sold],Table7[Sale - Product Name],'Finished Products Inventory Sum'!$O324,Table7[Product Type2],'Finished Products Inventory Sum'!$AC$5)</f>
        <v>0</v>
      </c>
      <c r="AE324" s="1">
        <f>SUMIFS(Table7[Total Cost of
Goods Sold],Table7[Sale - Product Name],'Finished Products Inventory Sum'!$O324,Table7[Product Type2],'Finished Products Inventory Sum'!$AC$5)</f>
        <v>0</v>
      </c>
      <c r="AF324" s="7"/>
      <c r="AG324" s="1">
        <f>SUMIFS(Table17[Quantity2],Table17[Product Name],'Finished Products Inventory Sum'!$O324,Table17[Product Type2],'Finished Products Inventory Sum'!$AG$5)</f>
        <v>0</v>
      </c>
      <c r="AH324" t="str">
        <f t="shared" si="244"/>
        <v/>
      </c>
      <c r="AI324" s="1">
        <f>SUMIFS(Table17[Total out of Inventory],Table17[Product Name],'Finished Products Inventory Sum'!$O324,Table17[Product Type2],'Finished Products Inventory Sum'!$AG$5)</f>
        <v>0</v>
      </c>
      <c r="AJ324" s="7"/>
      <c r="AK324" s="1">
        <f>SUMIFS(Table7[Quantity
 Sold],Table7[Sale - Product Name],'Finished Products Inventory Sum'!$O324,Table7[Product Type2],'Finished Products Inventory Sum'!$AK$5)</f>
        <v>0</v>
      </c>
      <c r="AL324" t="str">
        <f t="shared" si="245"/>
        <v/>
      </c>
      <c r="AM324" s="1">
        <f>SUMIFS(Table7[Total 
Paid],Table7[Sale - Product Name],'Finished Products Inventory Sum'!$O324,Table7[Product Type2],'Finished Products Inventory Sum'!$AK$5)</f>
        <v>0</v>
      </c>
    </row>
    <row r="325" spans="16:39" x14ac:dyDescent="0.25">
      <c r="P325" s="7"/>
      <c r="Q325" s="30">
        <f>SUMIFS(Table19[Quantity],Table19[Product Name],'Finished Products Inventory Sum'!$O325)</f>
        <v>0</v>
      </c>
      <c r="S325" s="1">
        <f>SUMIFS(Table19[Total Cost],Table19[Product Name],'Finished Products Inventory Sum'!O325)</f>
        <v>0</v>
      </c>
      <c r="T325" s="7"/>
      <c r="U325" s="1">
        <f>SUMIFS(Table19[Quantity Purchased],Table19[Product Name],'Finished Products Inventory Sum'!O325)</f>
        <v>0</v>
      </c>
      <c r="W325" s="1">
        <f>SUMIFS(Table19[Total Purchase
Cost],Table19[Product Name],'Finished Products Inventory Sum'!$O325)</f>
        <v>0</v>
      </c>
      <c r="X325" s="7"/>
      <c r="Y325" s="61">
        <f t="shared" si="242"/>
        <v>0</v>
      </c>
      <c r="AA325" s="61">
        <f t="shared" si="243"/>
        <v>0</v>
      </c>
      <c r="AB325" s="7"/>
      <c r="AC325" s="1">
        <f>SUMIFS(Table7[Quantity of 
Product Sold],Table7[Sale - Product Name],'Finished Products Inventory Sum'!$O325,Table7[Product Type2],'Finished Products Inventory Sum'!$AC$5)</f>
        <v>0</v>
      </c>
      <c r="AE325" s="1">
        <f>SUMIFS(Table7[Total Cost of
Goods Sold],Table7[Sale - Product Name],'Finished Products Inventory Sum'!$O325,Table7[Product Type2],'Finished Products Inventory Sum'!$AC$5)</f>
        <v>0</v>
      </c>
      <c r="AF325" s="7"/>
      <c r="AG325" s="1">
        <f>SUMIFS(Table17[Quantity2],Table17[Product Name],'Finished Products Inventory Sum'!$O325,Table17[Product Type2],'Finished Products Inventory Sum'!$AG$5)</f>
        <v>0</v>
      </c>
      <c r="AH325" t="str">
        <f t="shared" si="244"/>
        <v/>
      </c>
      <c r="AI325" s="1">
        <f>SUMIFS(Table17[Total out of Inventory],Table17[Product Name],'Finished Products Inventory Sum'!$O325,Table17[Product Type2],'Finished Products Inventory Sum'!$AG$5)</f>
        <v>0</v>
      </c>
      <c r="AJ325" s="7"/>
      <c r="AK325" s="1">
        <f>SUMIFS(Table7[Quantity
 Sold],Table7[Sale - Product Name],'Finished Products Inventory Sum'!$O325,Table7[Product Type2],'Finished Products Inventory Sum'!$AK$5)</f>
        <v>0</v>
      </c>
      <c r="AL325" t="str">
        <f t="shared" si="245"/>
        <v/>
      </c>
      <c r="AM325" s="1">
        <f>SUMIFS(Table7[Total 
Paid],Table7[Sale - Product Name],'Finished Products Inventory Sum'!$O325,Table7[Product Type2],'Finished Products Inventory Sum'!$AK$5)</f>
        <v>0</v>
      </c>
    </row>
    <row r="326" spans="16:39" x14ac:dyDescent="0.25">
      <c r="P326" s="7"/>
      <c r="Q326" s="30">
        <f>SUMIFS(Table19[Quantity],Table19[Product Name],'Finished Products Inventory Sum'!$O326)</f>
        <v>0</v>
      </c>
      <c r="S326" s="1">
        <f>SUMIFS(Table19[Total Cost],Table19[Product Name],'Finished Products Inventory Sum'!O326)</f>
        <v>0</v>
      </c>
      <c r="T326" s="7"/>
      <c r="U326" s="1">
        <f>SUMIFS(Table19[Quantity Purchased],Table19[Product Name],'Finished Products Inventory Sum'!O326)</f>
        <v>0</v>
      </c>
      <c r="W326" s="1">
        <f>SUMIFS(Table19[Total Purchase
Cost],Table19[Product Name],'Finished Products Inventory Sum'!$O326)</f>
        <v>0</v>
      </c>
      <c r="X326" s="7"/>
      <c r="Y326" s="61">
        <f t="shared" si="242"/>
        <v>0</v>
      </c>
      <c r="AA326" s="61">
        <f t="shared" si="243"/>
        <v>0</v>
      </c>
      <c r="AB326" s="7"/>
      <c r="AC326" s="1">
        <f>SUMIFS(Table7[Quantity of 
Product Sold],Table7[Sale - Product Name],'Finished Products Inventory Sum'!$O326,Table7[Product Type2],'Finished Products Inventory Sum'!$AC$5)</f>
        <v>0</v>
      </c>
      <c r="AE326" s="1">
        <f>SUMIFS(Table7[Total Cost of
Goods Sold],Table7[Sale - Product Name],'Finished Products Inventory Sum'!$O326,Table7[Product Type2],'Finished Products Inventory Sum'!$AC$5)</f>
        <v>0</v>
      </c>
      <c r="AF326" s="7"/>
      <c r="AG326" s="1">
        <f>SUMIFS(Table17[Quantity2],Table17[Product Name],'Finished Products Inventory Sum'!$O326,Table17[Product Type2],'Finished Products Inventory Sum'!$AG$5)</f>
        <v>0</v>
      </c>
      <c r="AH326" t="str">
        <f t="shared" si="244"/>
        <v/>
      </c>
      <c r="AI326" s="1">
        <f>SUMIFS(Table17[Total out of Inventory],Table17[Product Name],'Finished Products Inventory Sum'!$O326,Table17[Product Type2],'Finished Products Inventory Sum'!$AG$5)</f>
        <v>0</v>
      </c>
      <c r="AJ326" s="7"/>
      <c r="AK326" s="1">
        <f>SUMIFS(Table7[Quantity
 Sold],Table7[Sale - Product Name],'Finished Products Inventory Sum'!$O326,Table7[Product Type2],'Finished Products Inventory Sum'!$AK$5)</f>
        <v>0</v>
      </c>
      <c r="AL326" t="str">
        <f t="shared" si="245"/>
        <v/>
      </c>
      <c r="AM326" s="1">
        <f>SUMIFS(Table7[Total 
Paid],Table7[Sale - Product Name],'Finished Products Inventory Sum'!$O326,Table7[Product Type2],'Finished Products Inventory Sum'!$AK$5)</f>
        <v>0</v>
      </c>
    </row>
    <row r="327" spans="16:39" x14ac:dyDescent="0.25">
      <c r="P327" s="7"/>
      <c r="Q327" s="30">
        <f>SUMIFS(Table19[Quantity],Table19[Product Name],'Finished Products Inventory Sum'!$O327)</f>
        <v>0</v>
      </c>
      <c r="S327" s="1">
        <f>SUMIFS(Table19[Total Cost],Table19[Product Name],'Finished Products Inventory Sum'!O327)</f>
        <v>0</v>
      </c>
      <c r="T327" s="7"/>
      <c r="U327" s="1">
        <f>SUMIFS(Table19[Quantity Purchased],Table19[Product Name],'Finished Products Inventory Sum'!O327)</f>
        <v>0</v>
      </c>
      <c r="W327" s="1">
        <f>SUMIFS(Table19[Total Purchase
Cost],Table19[Product Name],'Finished Products Inventory Sum'!$O327)</f>
        <v>0</v>
      </c>
      <c r="X327" s="7"/>
      <c r="Y327" s="61">
        <f t="shared" si="242"/>
        <v>0</v>
      </c>
      <c r="AA327" s="61">
        <f t="shared" si="243"/>
        <v>0</v>
      </c>
      <c r="AB327" s="7"/>
      <c r="AC327" s="1">
        <f>SUMIFS(Table7[Quantity of 
Product Sold],Table7[Sale - Product Name],'Finished Products Inventory Sum'!$O327,Table7[Product Type2],'Finished Products Inventory Sum'!$AC$5)</f>
        <v>0</v>
      </c>
      <c r="AE327" s="1">
        <f>SUMIFS(Table7[Total Cost of
Goods Sold],Table7[Sale - Product Name],'Finished Products Inventory Sum'!$O327,Table7[Product Type2],'Finished Products Inventory Sum'!$AC$5)</f>
        <v>0</v>
      </c>
      <c r="AF327" s="7"/>
      <c r="AG327" s="1">
        <f>SUMIFS(Table17[Quantity2],Table17[Product Name],'Finished Products Inventory Sum'!$O327,Table17[Product Type2],'Finished Products Inventory Sum'!$AG$5)</f>
        <v>0</v>
      </c>
      <c r="AH327" t="str">
        <f t="shared" si="244"/>
        <v/>
      </c>
      <c r="AI327" s="1">
        <f>SUMIFS(Table17[Total out of Inventory],Table17[Product Name],'Finished Products Inventory Sum'!$O327,Table17[Product Type2],'Finished Products Inventory Sum'!$AG$5)</f>
        <v>0</v>
      </c>
      <c r="AJ327" s="7"/>
      <c r="AK327" s="1">
        <f>SUMIFS(Table7[Quantity
 Sold],Table7[Sale - Product Name],'Finished Products Inventory Sum'!$O327,Table7[Product Type2],'Finished Products Inventory Sum'!$AK$5)</f>
        <v>0</v>
      </c>
      <c r="AL327" t="str">
        <f t="shared" si="245"/>
        <v/>
      </c>
      <c r="AM327" s="1">
        <f>SUMIFS(Table7[Total 
Paid],Table7[Sale - Product Name],'Finished Products Inventory Sum'!$O327,Table7[Product Type2],'Finished Products Inventory Sum'!$AK$5)</f>
        <v>0</v>
      </c>
    </row>
    <row r="328" spans="16:39" x14ac:dyDescent="0.25">
      <c r="P328" s="7"/>
      <c r="Q328" s="30">
        <f>SUMIFS(Table19[Quantity],Table19[Product Name],'Finished Products Inventory Sum'!$O328)</f>
        <v>0</v>
      </c>
      <c r="S328" s="1">
        <f>SUMIFS(Table19[Total Cost],Table19[Product Name],'Finished Products Inventory Sum'!O328)</f>
        <v>0</v>
      </c>
      <c r="T328" s="7"/>
      <c r="U328" s="1">
        <f>SUMIFS(Table19[Quantity Purchased],Table19[Product Name],'Finished Products Inventory Sum'!O328)</f>
        <v>0</v>
      </c>
      <c r="W328" s="1">
        <f>SUMIFS(Table19[Total Purchase
Cost],Table19[Product Name],'Finished Products Inventory Sum'!$O328)</f>
        <v>0</v>
      </c>
      <c r="X328" s="7"/>
      <c r="Y328" s="61">
        <f t="shared" si="242"/>
        <v>0</v>
      </c>
      <c r="AA328" s="61">
        <f t="shared" si="243"/>
        <v>0</v>
      </c>
      <c r="AB328" s="7"/>
      <c r="AC328" s="1">
        <f>SUMIFS(Table7[Quantity of 
Product Sold],Table7[Sale - Product Name],'Finished Products Inventory Sum'!$O328,Table7[Product Type2],'Finished Products Inventory Sum'!$AC$5)</f>
        <v>0</v>
      </c>
      <c r="AE328" s="1">
        <f>SUMIFS(Table7[Total Cost of
Goods Sold],Table7[Sale - Product Name],'Finished Products Inventory Sum'!$O328,Table7[Product Type2],'Finished Products Inventory Sum'!$AC$5)</f>
        <v>0</v>
      </c>
      <c r="AF328" s="7"/>
      <c r="AG328" s="1">
        <f>SUMIFS(Table17[Quantity2],Table17[Product Name],'Finished Products Inventory Sum'!$O328,Table17[Product Type2],'Finished Products Inventory Sum'!$AG$5)</f>
        <v>0</v>
      </c>
      <c r="AH328" t="str">
        <f t="shared" si="244"/>
        <v/>
      </c>
      <c r="AI328" s="1">
        <f>SUMIFS(Table17[Total out of Inventory],Table17[Product Name],'Finished Products Inventory Sum'!$O328,Table17[Product Type2],'Finished Products Inventory Sum'!$AG$5)</f>
        <v>0</v>
      </c>
      <c r="AJ328" s="7"/>
      <c r="AK328" s="1">
        <f>SUMIFS(Table7[Quantity
 Sold],Table7[Sale - Product Name],'Finished Products Inventory Sum'!$O328,Table7[Product Type2],'Finished Products Inventory Sum'!$AK$5)</f>
        <v>0</v>
      </c>
      <c r="AL328" t="str">
        <f t="shared" si="245"/>
        <v/>
      </c>
      <c r="AM328" s="1">
        <f>SUMIFS(Table7[Total 
Paid],Table7[Sale - Product Name],'Finished Products Inventory Sum'!$O328,Table7[Product Type2],'Finished Products Inventory Sum'!$AK$5)</f>
        <v>0</v>
      </c>
    </row>
    <row r="329" spans="16:39" x14ac:dyDescent="0.25">
      <c r="P329" s="7"/>
      <c r="Q329" s="30">
        <f>SUMIFS(Table19[Quantity],Table19[Product Name],'Finished Products Inventory Sum'!$O329)</f>
        <v>0</v>
      </c>
      <c r="S329" s="1">
        <f>SUMIFS(Table19[Total Cost],Table19[Product Name],'Finished Products Inventory Sum'!O329)</f>
        <v>0</v>
      </c>
      <c r="T329" s="7"/>
      <c r="U329" s="1">
        <f>SUMIFS(Table19[Quantity Purchased],Table19[Product Name],'Finished Products Inventory Sum'!O329)</f>
        <v>0</v>
      </c>
      <c r="W329" s="1">
        <f>SUMIFS(Table19[Total Purchase
Cost],Table19[Product Name],'Finished Products Inventory Sum'!$O329)</f>
        <v>0</v>
      </c>
      <c r="X329" s="7"/>
      <c r="Y329" s="61">
        <f t="shared" si="242"/>
        <v>0</v>
      </c>
      <c r="AA329" s="61">
        <f t="shared" si="243"/>
        <v>0</v>
      </c>
      <c r="AB329" s="7"/>
      <c r="AC329" s="1">
        <f>SUMIFS(Table7[Quantity of 
Product Sold],Table7[Sale - Product Name],'Finished Products Inventory Sum'!$O329,Table7[Product Type2],'Finished Products Inventory Sum'!$AC$5)</f>
        <v>0</v>
      </c>
      <c r="AE329" s="1">
        <f>SUMIFS(Table7[Total Cost of
Goods Sold],Table7[Sale - Product Name],'Finished Products Inventory Sum'!$O329,Table7[Product Type2],'Finished Products Inventory Sum'!$AC$5)</f>
        <v>0</v>
      </c>
      <c r="AF329" s="7"/>
      <c r="AG329" s="1">
        <f>SUMIFS(Table17[Quantity2],Table17[Product Name],'Finished Products Inventory Sum'!$O329,Table17[Product Type2],'Finished Products Inventory Sum'!$AG$5)</f>
        <v>0</v>
      </c>
      <c r="AH329" t="str">
        <f t="shared" si="244"/>
        <v/>
      </c>
      <c r="AI329" s="1">
        <f>SUMIFS(Table17[Total out of Inventory],Table17[Product Name],'Finished Products Inventory Sum'!$O329,Table17[Product Type2],'Finished Products Inventory Sum'!$AG$5)</f>
        <v>0</v>
      </c>
      <c r="AJ329" s="7"/>
      <c r="AK329" s="1">
        <f>SUMIFS(Table7[Quantity
 Sold],Table7[Sale - Product Name],'Finished Products Inventory Sum'!$O329,Table7[Product Type2],'Finished Products Inventory Sum'!$AK$5)</f>
        <v>0</v>
      </c>
      <c r="AL329" t="str">
        <f t="shared" si="245"/>
        <v/>
      </c>
      <c r="AM329" s="1">
        <f>SUMIFS(Table7[Total 
Paid],Table7[Sale - Product Name],'Finished Products Inventory Sum'!$O329,Table7[Product Type2],'Finished Products Inventory Sum'!$AK$5)</f>
        <v>0</v>
      </c>
    </row>
    <row r="330" spans="16:39" x14ac:dyDescent="0.25">
      <c r="P330" s="7"/>
      <c r="Q330" s="30">
        <f>SUMIFS(Table19[Quantity],Table19[Product Name],'Finished Products Inventory Sum'!$O330)</f>
        <v>0</v>
      </c>
      <c r="S330" s="1">
        <f>SUMIFS(Table19[Total Cost],Table19[Product Name],'Finished Products Inventory Sum'!O330)</f>
        <v>0</v>
      </c>
      <c r="T330" s="7"/>
      <c r="U330" s="1">
        <f>SUMIFS(Table19[Quantity Purchased],Table19[Product Name],'Finished Products Inventory Sum'!O330)</f>
        <v>0</v>
      </c>
      <c r="W330" s="1">
        <f>SUMIFS(Table19[Total Purchase
Cost],Table19[Product Name],'Finished Products Inventory Sum'!$O330)</f>
        <v>0</v>
      </c>
      <c r="X330" s="7"/>
      <c r="Y330" s="61">
        <f t="shared" si="242"/>
        <v>0</v>
      </c>
      <c r="AA330" s="61">
        <f t="shared" si="243"/>
        <v>0</v>
      </c>
      <c r="AB330" s="7"/>
      <c r="AC330" s="1">
        <f>SUMIFS(Table7[Quantity of 
Product Sold],Table7[Sale - Product Name],'Finished Products Inventory Sum'!$O330,Table7[Product Type2],'Finished Products Inventory Sum'!$AC$5)</f>
        <v>0</v>
      </c>
      <c r="AE330" s="1">
        <f>SUMIFS(Table7[Total Cost of
Goods Sold],Table7[Sale - Product Name],'Finished Products Inventory Sum'!$O330,Table7[Product Type2],'Finished Products Inventory Sum'!$AC$5)</f>
        <v>0</v>
      </c>
      <c r="AF330" s="7"/>
      <c r="AG330" s="1">
        <f>SUMIFS(Table17[Quantity2],Table17[Product Name],'Finished Products Inventory Sum'!$O330,Table17[Product Type2],'Finished Products Inventory Sum'!$AG$5)</f>
        <v>0</v>
      </c>
      <c r="AH330" t="str">
        <f t="shared" si="244"/>
        <v/>
      </c>
      <c r="AI330" s="1">
        <f>SUMIFS(Table17[Total out of Inventory],Table17[Product Name],'Finished Products Inventory Sum'!$O330,Table17[Product Type2],'Finished Products Inventory Sum'!$AG$5)</f>
        <v>0</v>
      </c>
      <c r="AJ330" s="7"/>
      <c r="AK330" s="1">
        <f>SUMIFS(Table7[Quantity
 Sold],Table7[Sale - Product Name],'Finished Products Inventory Sum'!$O330,Table7[Product Type2],'Finished Products Inventory Sum'!$AK$5)</f>
        <v>0</v>
      </c>
      <c r="AL330" t="str">
        <f t="shared" si="245"/>
        <v/>
      </c>
      <c r="AM330" s="1">
        <f>SUMIFS(Table7[Total 
Paid],Table7[Sale - Product Name],'Finished Products Inventory Sum'!$O330,Table7[Product Type2],'Finished Products Inventory Sum'!$AK$5)</f>
        <v>0</v>
      </c>
    </row>
    <row r="331" spans="16:39" x14ac:dyDescent="0.25">
      <c r="P331" s="7"/>
      <c r="Q331" s="30">
        <f>SUMIFS(Table19[Quantity],Table19[Product Name],'Finished Products Inventory Sum'!$O331)</f>
        <v>0</v>
      </c>
      <c r="S331" s="1">
        <f>SUMIFS(Table19[Total Cost],Table19[Product Name],'Finished Products Inventory Sum'!O331)</f>
        <v>0</v>
      </c>
      <c r="T331" s="7"/>
      <c r="U331" s="1">
        <f>SUMIFS(Table19[Quantity Purchased],Table19[Product Name],'Finished Products Inventory Sum'!O331)</f>
        <v>0</v>
      </c>
      <c r="W331" s="1">
        <f>SUMIFS(Table19[Total Purchase
Cost],Table19[Product Name],'Finished Products Inventory Sum'!$O331)</f>
        <v>0</v>
      </c>
      <c r="X331" s="7"/>
      <c r="Y331" s="61">
        <f t="shared" si="242"/>
        <v>0</v>
      </c>
      <c r="AA331" s="61">
        <f t="shared" si="243"/>
        <v>0</v>
      </c>
      <c r="AB331" s="7"/>
      <c r="AC331" s="1">
        <f>SUMIFS(Table7[Quantity of 
Product Sold],Table7[Sale - Product Name],'Finished Products Inventory Sum'!$O331,Table7[Product Type2],'Finished Products Inventory Sum'!$AC$5)</f>
        <v>0</v>
      </c>
      <c r="AE331" s="1">
        <f>SUMIFS(Table7[Total Cost of
Goods Sold],Table7[Sale - Product Name],'Finished Products Inventory Sum'!$O331,Table7[Product Type2],'Finished Products Inventory Sum'!$AC$5)</f>
        <v>0</v>
      </c>
      <c r="AF331" s="7"/>
      <c r="AG331" s="1">
        <f>SUMIFS(Table17[Quantity2],Table17[Product Name],'Finished Products Inventory Sum'!$O331,Table17[Product Type2],'Finished Products Inventory Sum'!$AG$5)</f>
        <v>0</v>
      </c>
      <c r="AH331" t="str">
        <f t="shared" si="244"/>
        <v/>
      </c>
      <c r="AI331" s="1">
        <f>SUMIFS(Table17[Total out of Inventory],Table17[Product Name],'Finished Products Inventory Sum'!$O331,Table17[Product Type2],'Finished Products Inventory Sum'!$AG$5)</f>
        <v>0</v>
      </c>
      <c r="AJ331" s="7"/>
      <c r="AK331" s="1">
        <f>SUMIFS(Table7[Quantity
 Sold],Table7[Sale - Product Name],'Finished Products Inventory Sum'!$O331,Table7[Product Type2],'Finished Products Inventory Sum'!$AK$5)</f>
        <v>0</v>
      </c>
      <c r="AL331" t="str">
        <f t="shared" si="245"/>
        <v/>
      </c>
      <c r="AM331" s="1">
        <f>SUMIFS(Table7[Total 
Paid],Table7[Sale - Product Name],'Finished Products Inventory Sum'!$O331,Table7[Product Type2],'Finished Products Inventory Sum'!$AK$5)</f>
        <v>0</v>
      </c>
    </row>
    <row r="332" spans="16:39" x14ac:dyDescent="0.25">
      <c r="P332" s="7"/>
      <c r="Q332" s="30">
        <f>SUMIFS(Table19[Quantity],Table19[Product Name],'Finished Products Inventory Sum'!$O332)</f>
        <v>0</v>
      </c>
      <c r="S332" s="1">
        <f>SUMIFS(Table19[Total Cost],Table19[Product Name],'Finished Products Inventory Sum'!O332)</f>
        <v>0</v>
      </c>
      <c r="T332" s="7"/>
      <c r="U332" s="1">
        <f>SUMIFS(Table19[Quantity Purchased],Table19[Product Name],'Finished Products Inventory Sum'!O332)</f>
        <v>0</v>
      </c>
      <c r="W332" s="1">
        <f>SUMIFS(Table19[Total Purchase
Cost],Table19[Product Name],'Finished Products Inventory Sum'!$O332)</f>
        <v>0</v>
      </c>
      <c r="X332" s="7"/>
      <c r="Y332" s="61">
        <f t="shared" si="242"/>
        <v>0</v>
      </c>
      <c r="AA332" s="61">
        <f t="shared" si="243"/>
        <v>0</v>
      </c>
      <c r="AB332" s="7"/>
      <c r="AC332" s="1">
        <f>SUMIFS(Table7[Quantity of 
Product Sold],Table7[Sale - Product Name],'Finished Products Inventory Sum'!$O332,Table7[Product Type2],'Finished Products Inventory Sum'!$AC$5)</f>
        <v>0</v>
      </c>
      <c r="AE332" s="1">
        <f>SUMIFS(Table7[Total Cost of
Goods Sold],Table7[Sale - Product Name],'Finished Products Inventory Sum'!$O332,Table7[Product Type2],'Finished Products Inventory Sum'!$AC$5)</f>
        <v>0</v>
      </c>
      <c r="AF332" s="7"/>
      <c r="AG332" s="1">
        <f>SUMIFS(Table17[Quantity2],Table17[Product Name],'Finished Products Inventory Sum'!$O332,Table17[Product Type2],'Finished Products Inventory Sum'!$AG$5)</f>
        <v>0</v>
      </c>
      <c r="AH332" t="str">
        <f t="shared" si="244"/>
        <v/>
      </c>
      <c r="AI332" s="1">
        <f>SUMIFS(Table17[Total out of Inventory],Table17[Product Name],'Finished Products Inventory Sum'!$O332,Table17[Product Type2],'Finished Products Inventory Sum'!$AG$5)</f>
        <v>0</v>
      </c>
      <c r="AJ332" s="7"/>
      <c r="AK332" s="1">
        <f>SUMIFS(Table7[Quantity
 Sold],Table7[Sale - Product Name],'Finished Products Inventory Sum'!$O332,Table7[Product Type2],'Finished Products Inventory Sum'!$AK$5)</f>
        <v>0</v>
      </c>
      <c r="AL332" t="str">
        <f t="shared" si="245"/>
        <v/>
      </c>
      <c r="AM332" s="1">
        <f>SUMIFS(Table7[Total 
Paid],Table7[Sale - Product Name],'Finished Products Inventory Sum'!$O332,Table7[Product Type2],'Finished Products Inventory Sum'!$AK$5)</f>
        <v>0</v>
      </c>
    </row>
    <row r="333" spans="16:39" x14ac:dyDescent="0.25">
      <c r="P333" s="7"/>
      <c r="Q333" s="30">
        <f>SUMIFS(Table19[Quantity],Table19[Product Name],'Finished Products Inventory Sum'!$O333)</f>
        <v>0</v>
      </c>
      <c r="S333" s="1">
        <f>SUMIFS(Table19[Total Cost],Table19[Product Name],'Finished Products Inventory Sum'!O333)</f>
        <v>0</v>
      </c>
      <c r="T333" s="7"/>
      <c r="U333" s="1">
        <f>SUMIFS(Table19[Quantity Purchased],Table19[Product Name],'Finished Products Inventory Sum'!O333)</f>
        <v>0</v>
      </c>
      <c r="W333" s="1">
        <f>SUMIFS(Table19[Total Purchase
Cost],Table19[Product Name],'Finished Products Inventory Sum'!$O333)</f>
        <v>0</v>
      </c>
      <c r="X333" s="7"/>
      <c r="Y333" s="61">
        <f t="shared" si="242"/>
        <v>0</v>
      </c>
      <c r="AA333" s="61">
        <f t="shared" si="243"/>
        <v>0</v>
      </c>
      <c r="AB333" s="7"/>
      <c r="AC333" s="1">
        <f>SUMIFS(Table7[Quantity of 
Product Sold],Table7[Sale - Product Name],'Finished Products Inventory Sum'!$O333,Table7[Product Type2],'Finished Products Inventory Sum'!$AC$5)</f>
        <v>0</v>
      </c>
      <c r="AE333" s="1">
        <f>SUMIFS(Table7[Total Cost of
Goods Sold],Table7[Sale - Product Name],'Finished Products Inventory Sum'!$O333,Table7[Product Type2],'Finished Products Inventory Sum'!$AC$5)</f>
        <v>0</v>
      </c>
      <c r="AF333" s="7"/>
      <c r="AG333" s="1">
        <f>SUMIFS(Table17[Quantity2],Table17[Product Name],'Finished Products Inventory Sum'!$O333,Table17[Product Type2],'Finished Products Inventory Sum'!$AG$5)</f>
        <v>0</v>
      </c>
      <c r="AH333" t="str">
        <f t="shared" si="244"/>
        <v/>
      </c>
      <c r="AI333" s="1">
        <f>SUMIFS(Table17[Total out of Inventory],Table17[Product Name],'Finished Products Inventory Sum'!$O333,Table17[Product Type2],'Finished Products Inventory Sum'!$AG$5)</f>
        <v>0</v>
      </c>
      <c r="AJ333" s="7"/>
      <c r="AK333" s="1">
        <f>SUMIFS(Table7[Quantity
 Sold],Table7[Sale - Product Name],'Finished Products Inventory Sum'!$O333,Table7[Product Type2],'Finished Products Inventory Sum'!$AK$5)</f>
        <v>0</v>
      </c>
      <c r="AL333" t="str">
        <f t="shared" si="245"/>
        <v/>
      </c>
      <c r="AM333" s="1">
        <f>SUMIFS(Table7[Total 
Paid],Table7[Sale - Product Name],'Finished Products Inventory Sum'!$O333,Table7[Product Type2],'Finished Products Inventory Sum'!$AK$5)</f>
        <v>0</v>
      </c>
    </row>
    <row r="334" spans="16:39" x14ac:dyDescent="0.25">
      <c r="P334" s="7"/>
      <c r="Q334" s="30">
        <f>SUMIFS(Table19[Quantity],Table19[Product Name],'Finished Products Inventory Sum'!$O334)</f>
        <v>0</v>
      </c>
      <c r="S334" s="1">
        <f>SUMIFS(Table19[Total Cost],Table19[Product Name],'Finished Products Inventory Sum'!O334)</f>
        <v>0</v>
      </c>
      <c r="T334" s="7"/>
      <c r="U334" s="1">
        <f>SUMIFS(Table19[Quantity Purchased],Table19[Product Name],'Finished Products Inventory Sum'!O334)</f>
        <v>0</v>
      </c>
      <c r="W334" s="1">
        <f>SUMIFS(Table19[Total Purchase
Cost],Table19[Product Name],'Finished Products Inventory Sum'!$O334)</f>
        <v>0</v>
      </c>
      <c r="X334" s="7"/>
      <c r="Y334" s="61">
        <f t="shared" si="242"/>
        <v>0</v>
      </c>
      <c r="AA334" s="61">
        <f t="shared" si="243"/>
        <v>0</v>
      </c>
      <c r="AB334" s="7"/>
      <c r="AC334" s="1">
        <f>SUMIFS(Table7[Quantity of 
Product Sold],Table7[Sale - Product Name],'Finished Products Inventory Sum'!$O334,Table7[Product Type2],'Finished Products Inventory Sum'!$AC$5)</f>
        <v>0</v>
      </c>
      <c r="AE334" s="1">
        <f>SUMIFS(Table7[Total Cost of
Goods Sold],Table7[Sale - Product Name],'Finished Products Inventory Sum'!$O334,Table7[Product Type2],'Finished Products Inventory Sum'!$AC$5)</f>
        <v>0</v>
      </c>
      <c r="AF334" s="7"/>
      <c r="AG334" s="1">
        <f>SUMIFS(Table17[Quantity2],Table17[Product Name],'Finished Products Inventory Sum'!$O334,Table17[Product Type2],'Finished Products Inventory Sum'!$AG$5)</f>
        <v>0</v>
      </c>
      <c r="AH334" t="str">
        <f t="shared" si="244"/>
        <v/>
      </c>
      <c r="AI334" s="1">
        <f>SUMIFS(Table17[Total out of Inventory],Table17[Product Name],'Finished Products Inventory Sum'!$O334,Table17[Product Type2],'Finished Products Inventory Sum'!$AG$5)</f>
        <v>0</v>
      </c>
      <c r="AJ334" s="7"/>
      <c r="AK334" s="1">
        <f>SUMIFS(Table7[Quantity
 Sold],Table7[Sale - Product Name],'Finished Products Inventory Sum'!$O334,Table7[Product Type2],'Finished Products Inventory Sum'!$AK$5)</f>
        <v>0</v>
      </c>
      <c r="AL334" t="str">
        <f t="shared" si="245"/>
        <v/>
      </c>
      <c r="AM334" s="1">
        <f>SUMIFS(Table7[Total 
Paid],Table7[Sale - Product Name],'Finished Products Inventory Sum'!$O334,Table7[Product Type2],'Finished Products Inventory Sum'!$AK$5)</f>
        <v>0</v>
      </c>
    </row>
    <row r="335" spans="16:39" x14ac:dyDescent="0.25">
      <c r="P335" s="7"/>
      <c r="Q335" s="30">
        <f>SUMIFS(Table19[Quantity],Table19[Product Name],'Finished Products Inventory Sum'!$O335)</f>
        <v>0</v>
      </c>
      <c r="S335" s="1">
        <f>SUMIFS(Table19[Total Cost],Table19[Product Name],'Finished Products Inventory Sum'!O335)</f>
        <v>0</v>
      </c>
      <c r="T335" s="7"/>
      <c r="U335" s="1">
        <f>SUMIFS(Table19[Quantity Purchased],Table19[Product Name],'Finished Products Inventory Sum'!O335)</f>
        <v>0</v>
      </c>
      <c r="W335" s="1">
        <f>SUMIFS(Table19[Total Purchase
Cost],Table19[Product Name],'Finished Products Inventory Sum'!$O335)</f>
        <v>0</v>
      </c>
      <c r="X335" s="7"/>
      <c r="Y335" s="61">
        <f t="shared" si="242"/>
        <v>0</v>
      </c>
      <c r="AA335" s="61">
        <f t="shared" si="243"/>
        <v>0</v>
      </c>
      <c r="AB335" s="7"/>
      <c r="AC335" s="1">
        <f>SUMIFS(Table7[Quantity of 
Product Sold],Table7[Sale - Product Name],'Finished Products Inventory Sum'!$O335,Table7[Product Type2],'Finished Products Inventory Sum'!$AC$5)</f>
        <v>0</v>
      </c>
      <c r="AE335" s="1">
        <f>SUMIFS(Table7[Total Cost of
Goods Sold],Table7[Sale - Product Name],'Finished Products Inventory Sum'!$O335,Table7[Product Type2],'Finished Products Inventory Sum'!$AC$5)</f>
        <v>0</v>
      </c>
      <c r="AF335" s="7"/>
      <c r="AG335" s="1">
        <f>SUMIFS(Table17[Quantity2],Table17[Product Name],'Finished Products Inventory Sum'!$O335,Table17[Product Type2],'Finished Products Inventory Sum'!$AG$5)</f>
        <v>0</v>
      </c>
      <c r="AH335" t="str">
        <f t="shared" si="244"/>
        <v/>
      </c>
      <c r="AI335" s="1">
        <f>SUMIFS(Table17[Total out of Inventory],Table17[Product Name],'Finished Products Inventory Sum'!$O335,Table17[Product Type2],'Finished Products Inventory Sum'!$AG$5)</f>
        <v>0</v>
      </c>
      <c r="AJ335" s="7"/>
      <c r="AK335" s="1">
        <f>SUMIFS(Table7[Quantity
 Sold],Table7[Sale - Product Name],'Finished Products Inventory Sum'!$O335,Table7[Product Type2],'Finished Products Inventory Sum'!$AK$5)</f>
        <v>0</v>
      </c>
      <c r="AL335" t="str">
        <f t="shared" si="245"/>
        <v/>
      </c>
      <c r="AM335" s="1">
        <f>SUMIFS(Table7[Total 
Paid],Table7[Sale - Product Name],'Finished Products Inventory Sum'!$O335,Table7[Product Type2],'Finished Products Inventory Sum'!$AK$5)</f>
        <v>0</v>
      </c>
    </row>
    <row r="336" spans="16:39" x14ac:dyDescent="0.25">
      <c r="P336" s="7"/>
      <c r="Q336" s="30">
        <f>SUMIFS(Table19[Quantity],Table19[Product Name],'Finished Products Inventory Sum'!$O336)</f>
        <v>0</v>
      </c>
      <c r="S336" s="1">
        <f>SUMIFS(Table19[Total Cost],Table19[Product Name],'Finished Products Inventory Sum'!O336)</f>
        <v>0</v>
      </c>
      <c r="T336" s="7"/>
      <c r="U336" s="1">
        <f>SUMIFS(Table19[Quantity Purchased],Table19[Product Name],'Finished Products Inventory Sum'!O336)</f>
        <v>0</v>
      </c>
      <c r="W336" s="1">
        <f>SUMIFS(Table19[Total Purchase
Cost],Table19[Product Name],'Finished Products Inventory Sum'!$O336)</f>
        <v>0</v>
      </c>
      <c r="X336" s="7"/>
      <c r="Y336" s="61">
        <f t="shared" si="242"/>
        <v>0</v>
      </c>
      <c r="AA336" s="61">
        <f t="shared" si="243"/>
        <v>0</v>
      </c>
      <c r="AB336" s="7"/>
      <c r="AC336" s="1">
        <f>SUMIFS(Table7[Quantity of 
Product Sold],Table7[Sale - Product Name],'Finished Products Inventory Sum'!$O336,Table7[Product Type2],'Finished Products Inventory Sum'!$AC$5)</f>
        <v>0</v>
      </c>
      <c r="AE336" s="1">
        <f>SUMIFS(Table7[Total Cost of
Goods Sold],Table7[Sale - Product Name],'Finished Products Inventory Sum'!$O336,Table7[Product Type2],'Finished Products Inventory Sum'!$AC$5)</f>
        <v>0</v>
      </c>
      <c r="AF336" s="7"/>
      <c r="AG336" s="1">
        <f>SUMIFS(Table17[Quantity2],Table17[Product Name],'Finished Products Inventory Sum'!$O336,Table17[Product Type2],'Finished Products Inventory Sum'!$AG$5)</f>
        <v>0</v>
      </c>
      <c r="AH336" t="str">
        <f t="shared" si="244"/>
        <v/>
      </c>
      <c r="AI336" s="1">
        <f>SUMIFS(Table17[Total out of Inventory],Table17[Product Name],'Finished Products Inventory Sum'!$O336,Table17[Product Type2],'Finished Products Inventory Sum'!$AG$5)</f>
        <v>0</v>
      </c>
      <c r="AJ336" s="7"/>
      <c r="AK336" s="1">
        <f>SUMIFS(Table7[Quantity
 Sold],Table7[Sale - Product Name],'Finished Products Inventory Sum'!$O336,Table7[Product Type2],'Finished Products Inventory Sum'!$AK$5)</f>
        <v>0</v>
      </c>
      <c r="AL336" t="str">
        <f t="shared" si="245"/>
        <v/>
      </c>
      <c r="AM336" s="1">
        <f>SUMIFS(Table7[Total 
Paid],Table7[Sale - Product Name],'Finished Products Inventory Sum'!$O336,Table7[Product Type2],'Finished Products Inventory Sum'!$AK$5)</f>
        <v>0</v>
      </c>
    </row>
    <row r="337" spans="16:39" x14ac:dyDescent="0.25">
      <c r="P337" s="7"/>
      <c r="Q337" s="30">
        <f>SUMIFS(Table19[Quantity],Table19[Product Name],'Finished Products Inventory Sum'!$O337)</f>
        <v>0</v>
      </c>
      <c r="S337" s="1">
        <f>SUMIFS(Table19[Total Cost],Table19[Product Name],'Finished Products Inventory Sum'!O337)</f>
        <v>0</v>
      </c>
      <c r="T337" s="7"/>
      <c r="U337" s="1">
        <f>SUMIFS(Table19[Quantity Purchased],Table19[Product Name],'Finished Products Inventory Sum'!O337)</f>
        <v>0</v>
      </c>
      <c r="W337" s="1">
        <f>SUMIFS(Table19[Total Purchase
Cost],Table19[Product Name],'Finished Products Inventory Sum'!$O337)</f>
        <v>0</v>
      </c>
      <c r="X337" s="7"/>
      <c r="Y337" s="61">
        <f t="shared" si="242"/>
        <v>0</v>
      </c>
      <c r="AA337" s="61">
        <f t="shared" si="243"/>
        <v>0</v>
      </c>
      <c r="AB337" s="7"/>
      <c r="AC337" s="1">
        <f>SUMIFS(Table7[Quantity of 
Product Sold],Table7[Sale - Product Name],'Finished Products Inventory Sum'!$O337,Table7[Product Type2],'Finished Products Inventory Sum'!$AC$5)</f>
        <v>0</v>
      </c>
      <c r="AE337" s="1">
        <f>SUMIFS(Table7[Total Cost of
Goods Sold],Table7[Sale - Product Name],'Finished Products Inventory Sum'!$O337,Table7[Product Type2],'Finished Products Inventory Sum'!$AC$5)</f>
        <v>0</v>
      </c>
      <c r="AF337" s="7"/>
      <c r="AG337" s="1">
        <f>SUMIFS(Table17[Quantity2],Table17[Product Name],'Finished Products Inventory Sum'!$O337,Table17[Product Type2],'Finished Products Inventory Sum'!$AG$5)</f>
        <v>0</v>
      </c>
      <c r="AH337" t="str">
        <f t="shared" si="244"/>
        <v/>
      </c>
      <c r="AI337" s="1">
        <f>SUMIFS(Table17[Total out of Inventory],Table17[Product Name],'Finished Products Inventory Sum'!$O337,Table17[Product Type2],'Finished Products Inventory Sum'!$AG$5)</f>
        <v>0</v>
      </c>
      <c r="AJ337" s="7"/>
      <c r="AK337" s="1">
        <f>SUMIFS(Table7[Quantity
 Sold],Table7[Sale - Product Name],'Finished Products Inventory Sum'!$O337,Table7[Product Type2],'Finished Products Inventory Sum'!$AK$5)</f>
        <v>0</v>
      </c>
      <c r="AL337" t="str">
        <f t="shared" si="245"/>
        <v/>
      </c>
      <c r="AM337" s="1">
        <f>SUMIFS(Table7[Total 
Paid],Table7[Sale - Product Name],'Finished Products Inventory Sum'!$O337,Table7[Product Type2],'Finished Products Inventory Sum'!$AK$5)</f>
        <v>0</v>
      </c>
    </row>
    <row r="338" spans="16:39" x14ac:dyDescent="0.25">
      <c r="P338" s="7"/>
      <c r="Q338" s="30">
        <f>SUMIFS(Table19[Quantity],Table19[Product Name],'Finished Products Inventory Sum'!$O338)</f>
        <v>0</v>
      </c>
      <c r="S338" s="1">
        <f>SUMIFS(Table19[Total Cost],Table19[Product Name],'Finished Products Inventory Sum'!O338)</f>
        <v>0</v>
      </c>
      <c r="T338" s="7"/>
      <c r="U338" s="1">
        <f>SUMIFS(Table19[Quantity Purchased],Table19[Product Name],'Finished Products Inventory Sum'!O338)</f>
        <v>0</v>
      </c>
      <c r="W338" s="1">
        <f>SUMIFS(Table19[Total Purchase
Cost],Table19[Product Name],'Finished Products Inventory Sum'!$O338)</f>
        <v>0</v>
      </c>
      <c r="X338" s="7"/>
      <c r="Y338" s="61">
        <f t="shared" si="242"/>
        <v>0</v>
      </c>
      <c r="AA338" s="61">
        <f t="shared" si="243"/>
        <v>0</v>
      </c>
      <c r="AB338" s="7"/>
      <c r="AC338" s="1">
        <f>SUMIFS(Table7[Quantity of 
Product Sold],Table7[Sale - Product Name],'Finished Products Inventory Sum'!$O338,Table7[Product Type2],'Finished Products Inventory Sum'!$AC$5)</f>
        <v>0</v>
      </c>
      <c r="AE338" s="1">
        <f>SUMIFS(Table7[Total Cost of
Goods Sold],Table7[Sale - Product Name],'Finished Products Inventory Sum'!$O338,Table7[Product Type2],'Finished Products Inventory Sum'!$AC$5)</f>
        <v>0</v>
      </c>
      <c r="AF338" s="7"/>
      <c r="AG338" s="1">
        <f>SUMIFS(Table17[Quantity2],Table17[Product Name],'Finished Products Inventory Sum'!$O338,Table17[Product Type2],'Finished Products Inventory Sum'!$AG$5)</f>
        <v>0</v>
      </c>
      <c r="AH338" t="str">
        <f t="shared" si="244"/>
        <v/>
      </c>
      <c r="AI338" s="1">
        <f>SUMIFS(Table17[Total out of Inventory],Table17[Product Name],'Finished Products Inventory Sum'!$O338,Table17[Product Type2],'Finished Products Inventory Sum'!$AG$5)</f>
        <v>0</v>
      </c>
      <c r="AJ338" s="7"/>
      <c r="AK338" s="1">
        <f>SUMIFS(Table7[Quantity
 Sold],Table7[Sale - Product Name],'Finished Products Inventory Sum'!$O338,Table7[Product Type2],'Finished Products Inventory Sum'!$AK$5)</f>
        <v>0</v>
      </c>
      <c r="AL338" t="str">
        <f t="shared" si="245"/>
        <v/>
      </c>
      <c r="AM338" s="1">
        <f>SUMIFS(Table7[Total 
Paid],Table7[Sale - Product Name],'Finished Products Inventory Sum'!$O338,Table7[Product Type2],'Finished Products Inventory Sum'!$AK$5)</f>
        <v>0</v>
      </c>
    </row>
    <row r="339" spans="16:39" x14ac:dyDescent="0.25">
      <c r="P339" s="7"/>
      <c r="Q339" s="30">
        <f>SUMIFS(Table19[Quantity],Table19[Product Name],'Finished Products Inventory Sum'!$O339)</f>
        <v>0</v>
      </c>
      <c r="S339" s="1">
        <f>SUMIFS(Table19[Total Cost],Table19[Product Name],'Finished Products Inventory Sum'!O339)</f>
        <v>0</v>
      </c>
      <c r="T339" s="7"/>
      <c r="U339" s="1">
        <f>SUMIFS(Table19[Quantity Purchased],Table19[Product Name],'Finished Products Inventory Sum'!O339)</f>
        <v>0</v>
      </c>
      <c r="W339" s="1">
        <f>SUMIFS(Table19[Total Purchase
Cost],Table19[Product Name],'Finished Products Inventory Sum'!$O339)</f>
        <v>0</v>
      </c>
      <c r="X339" s="7"/>
      <c r="Y339" s="61">
        <f t="shared" si="242"/>
        <v>0</v>
      </c>
      <c r="AA339" s="61">
        <f t="shared" si="243"/>
        <v>0</v>
      </c>
      <c r="AB339" s="7"/>
      <c r="AC339" s="1">
        <f>SUMIFS(Table7[Quantity of 
Product Sold],Table7[Sale - Product Name],'Finished Products Inventory Sum'!$O339,Table7[Product Type2],'Finished Products Inventory Sum'!$AC$5)</f>
        <v>0</v>
      </c>
      <c r="AE339" s="1">
        <f>SUMIFS(Table7[Total Cost of
Goods Sold],Table7[Sale - Product Name],'Finished Products Inventory Sum'!$O339,Table7[Product Type2],'Finished Products Inventory Sum'!$AC$5)</f>
        <v>0</v>
      </c>
      <c r="AF339" s="7"/>
      <c r="AG339" s="1">
        <f>SUMIFS(Table17[Quantity2],Table17[Product Name],'Finished Products Inventory Sum'!$O339,Table17[Product Type2],'Finished Products Inventory Sum'!$AG$5)</f>
        <v>0</v>
      </c>
      <c r="AH339" t="str">
        <f t="shared" si="244"/>
        <v/>
      </c>
      <c r="AI339" s="1">
        <f>SUMIFS(Table17[Total out of Inventory],Table17[Product Name],'Finished Products Inventory Sum'!$O339,Table17[Product Type2],'Finished Products Inventory Sum'!$AG$5)</f>
        <v>0</v>
      </c>
      <c r="AJ339" s="7"/>
      <c r="AK339" s="1">
        <f>SUMIFS(Table7[Quantity
 Sold],Table7[Sale - Product Name],'Finished Products Inventory Sum'!$O339,Table7[Product Type2],'Finished Products Inventory Sum'!$AK$5)</f>
        <v>0</v>
      </c>
      <c r="AL339" t="str">
        <f t="shared" si="245"/>
        <v/>
      </c>
      <c r="AM339" s="1">
        <f>SUMIFS(Table7[Total 
Paid],Table7[Sale - Product Name],'Finished Products Inventory Sum'!$O339,Table7[Product Type2],'Finished Products Inventory Sum'!$AK$5)</f>
        <v>0</v>
      </c>
    </row>
    <row r="340" spans="16:39" x14ac:dyDescent="0.25">
      <c r="P340" s="7"/>
      <c r="Q340" s="30">
        <f>SUMIFS(Table19[Quantity],Table19[Product Name],'Finished Products Inventory Sum'!$O340)</f>
        <v>0</v>
      </c>
      <c r="S340" s="1">
        <f>SUMIFS(Table19[Total Cost],Table19[Product Name],'Finished Products Inventory Sum'!O340)</f>
        <v>0</v>
      </c>
      <c r="T340" s="7"/>
      <c r="U340" s="1">
        <f>SUMIFS(Table19[Quantity Purchased],Table19[Product Name],'Finished Products Inventory Sum'!O340)</f>
        <v>0</v>
      </c>
      <c r="W340" s="1">
        <f>SUMIFS(Table19[Total Purchase
Cost],Table19[Product Name],'Finished Products Inventory Sum'!$O340)</f>
        <v>0</v>
      </c>
      <c r="X340" s="7"/>
      <c r="Y340" s="61">
        <f t="shared" si="242"/>
        <v>0</v>
      </c>
      <c r="AA340" s="61">
        <f t="shared" si="243"/>
        <v>0</v>
      </c>
      <c r="AB340" s="7"/>
      <c r="AC340" s="1">
        <f>SUMIFS(Table7[Quantity of 
Product Sold],Table7[Sale - Product Name],'Finished Products Inventory Sum'!$O340,Table7[Product Type2],'Finished Products Inventory Sum'!$AC$5)</f>
        <v>0</v>
      </c>
      <c r="AE340" s="1">
        <f>SUMIFS(Table7[Total Cost of
Goods Sold],Table7[Sale - Product Name],'Finished Products Inventory Sum'!$O340,Table7[Product Type2],'Finished Products Inventory Sum'!$AC$5)</f>
        <v>0</v>
      </c>
      <c r="AF340" s="7"/>
      <c r="AG340" s="1">
        <f>SUMIFS(Table17[Quantity2],Table17[Product Name],'Finished Products Inventory Sum'!$O340,Table17[Product Type2],'Finished Products Inventory Sum'!$AG$5)</f>
        <v>0</v>
      </c>
      <c r="AH340" t="str">
        <f t="shared" si="244"/>
        <v/>
      </c>
      <c r="AI340" s="1">
        <f>SUMIFS(Table17[Total out of Inventory],Table17[Product Name],'Finished Products Inventory Sum'!$O340,Table17[Product Type2],'Finished Products Inventory Sum'!$AG$5)</f>
        <v>0</v>
      </c>
      <c r="AJ340" s="7"/>
      <c r="AK340" s="1">
        <f>SUMIFS(Table7[Quantity
 Sold],Table7[Sale - Product Name],'Finished Products Inventory Sum'!$O340,Table7[Product Type2],'Finished Products Inventory Sum'!$AK$5)</f>
        <v>0</v>
      </c>
      <c r="AL340" t="str">
        <f t="shared" si="245"/>
        <v/>
      </c>
      <c r="AM340" s="1">
        <f>SUMIFS(Table7[Total 
Paid],Table7[Sale - Product Name],'Finished Products Inventory Sum'!$O340,Table7[Product Type2],'Finished Products Inventory Sum'!$AK$5)</f>
        <v>0</v>
      </c>
    </row>
    <row r="341" spans="16:39" x14ac:dyDescent="0.25">
      <c r="P341" s="7"/>
      <c r="Q341" s="30">
        <f>SUMIFS(Table19[Quantity],Table19[Product Name],'Finished Products Inventory Sum'!$O341)</f>
        <v>0</v>
      </c>
      <c r="S341" s="1">
        <f>SUMIFS(Table19[Total Cost],Table19[Product Name],'Finished Products Inventory Sum'!O341)</f>
        <v>0</v>
      </c>
      <c r="T341" s="7"/>
      <c r="U341" s="1">
        <f>SUMIFS(Table19[Quantity Purchased],Table19[Product Name],'Finished Products Inventory Sum'!O341)</f>
        <v>0</v>
      </c>
      <c r="W341" s="1">
        <f>SUMIFS(Table19[Total Purchase
Cost],Table19[Product Name],'Finished Products Inventory Sum'!$O341)</f>
        <v>0</v>
      </c>
      <c r="X341" s="7"/>
      <c r="Y341" s="61">
        <f t="shared" si="242"/>
        <v>0</v>
      </c>
      <c r="AA341" s="61">
        <f t="shared" si="243"/>
        <v>0</v>
      </c>
      <c r="AB341" s="7"/>
      <c r="AC341" s="1">
        <f>SUMIFS(Table7[Quantity of 
Product Sold],Table7[Sale - Product Name],'Finished Products Inventory Sum'!$O341,Table7[Product Type2],'Finished Products Inventory Sum'!$AC$5)</f>
        <v>0</v>
      </c>
      <c r="AE341" s="1">
        <f>SUMIFS(Table7[Total Cost of
Goods Sold],Table7[Sale - Product Name],'Finished Products Inventory Sum'!$O341,Table7[Product Type2],'Finished Products Inventory Sum'!$AC$5)</f>
        <v>0</v>
      </c>
      <c r="AF341" s="7"/>
      <c r="AG341" s="1">
        <f>SUMIFS(Table17[Quantity2],Table17[Product Name],'Finished Products Inventory Sum'!$O341,Table17[Product Type2],'Finished Products Inventory Sum'!$AG$5)</f>
        <v>0</v>
      </c>
      <c r="AH341" t="str">
        <f t="shared" si="244"/>
        <v/>
      </c>
      <c r="AI341" s="1">
        <f>SUMIFS(Table17[Total out of Inventory],Table17[Product Name],'Finished Products Inventory Sum'!$O341,Table17[Product Type2],'Finished Products Inventory Sum'!$AG$5)</f>
        <v>0</v>
      </c>
      <c r="AJ341" s="7"/>
      <c r="AK341" s="1">
        <f>SUMIFS(Table7[Quantity
 Sold],Table7[Sale - Product Name],'Finished Products Inventory Sum'!$O341,Table7[Product Type2],'Finished Products Inventory Sum'!$AK$5)</f>
        <v>0</v>
      </c>
      <c r="AL341" t="str">
        <f t="shared" si="245"/>
        <v/>
      </c>
      <c r="AM341" s="1">
        <f>SUMIFS(Table7[Total 
Paid],Table7[Sale - Product Name],'Finished Products Inventory Sum'!$O341,Table7[Product Type2],'Finished Products Inventory Sum'!$AK$5)</f>
        <v>0</v>
      </c>
    </row>
    <row r="342" spans="16:39" x14ac:dyDescent="0.25">
      <c r="P342" s="7"/>
      <c r="Q342" s="30">
        <f>SUMIFS(Table19[Quantity],Table19[Product Name],'Finished Products Inventory Sum'!$O342)</f>
        <v>0</v>
      </c>
      <c r="S342" s="1">
        <f>SUMIFS(Table19[Total Cost],Table19[Product Name],'Finished Products Inventory Sum'!O342)</f>
        <v>0</v>
      </c>
      <c r="T342" s="7"/>
      <c r="U342" s="1">
        <f>SUMIFS(Table19[Quantity Purchased],Table19[Product Name],'Finished Products Inventory Sum'!O342)</f>
        <v>0</v>
      </c>
      <c r="W342" s="1">
        <f>SUMIFS(Table19[Total Purchase
Cost],Table19[Product Name],'Finished Products Inventory Sum'!$O342)</f>
        <v>0</v>
      </c>
      <c r="X342" s="7"/>
      <c r="Y342" s="61">
        <f t="shared" si="242"/>
        <v>0</v>
      </c>
      <c r="AA342" s="61">
        <f t="shared" si="243"/>
        <v>0</v>
      </c>
      <c r="AB342" s="7"/>
      <c r="AC342" s="1">
        <f>SUMIFS(Table7[Quantity of 
Product Sold],Table7[Sale - Product Name],'Finished Products Inventory Sum'!$O342,Table7[Product Type2],'Finished Products Inventory Sum'!$AC$5)</f>
        <v>0</v>
      </c>
      <c r="AE342" s="1">
        <f>SUMIFS(Table7[Total Cost of
Goods Sold],Table7[Sale - Product Name],'Finished Products Inventory Sum'!$O342,Table7[Product Type2],'Finished Products Inventory Sum'!$AC$5)</f>
        <v>0</v>
      </c>
      <c r="AF342" s="7"/>
      <c r="AG342" s="1">
        <f>SUMIFS(Table17[Quantity2],Table17[Product Name],'Finished Products Inventory Sum'!$O342,Table17[Product Type2],'Finished Products Inventory Sum'!$AG$5)</f>
        <v>0</v>
      </c>
      <c r="AH342" t="str">
        <f t="shared" si="244"/>
        <v/>
      </c>
      <c r="AI342" s="1">
        <f>SUMIFS(Table17[Total out of Inventory],Table17[Product Name],'Finished Products Inventory Sum'!$O342,Table17[Product Type2],'Finished Products Inventory Sum'!$AG$5)</f>
        <v>0</v>
      </c>
      <c r="AJ342" s="7"/>
      <c r="AK342" s="1">
        <f>SUMIFS(Table7[Quantity
 Sold],Table7[Sale - Product Name],'Finished Products Inventory Sum'!$O342,Table7[Product Type2],'Finished Products Inventory Sum'!$AK$5)</f>
        <v>0</v>
      </c>
      <c r="AL342" t="str">
        <f t="shared" si="245"/>
        <v/>
      </c>
      <c r="AM342" s="1">
        <f>SUMIFS(Table7[Total 
Paid],Table7[Sale - Product Name],'Finished Products Inventory Sum'!$O342,Table7[Product Type2],'Finished Products Inventory Sum'!$AK$5)</f>
        <v>0</v>
      </c>
    </row>
    <row r="343" spans="16:39" x14ac:dyDescent="0.25">
      <c r="P343" s="7"/>
      <c r="Q343" s="30">
        <f>SUMIFS(Table19[Quantity],Table19[Product Name],'Finished Products Inventory Sum'!$O343)</f>
        <v>0</v>
      </c>
      <c r="S343" s="1">
        <f>SUMIFS(Table19[Total Cost],Table19[Product Name],'Finished Products Inventory Sum'!O343)</f>
        <v>0</v>
      </c>
      <c r="T343" s="7"/>
      <c r="U343" s="1">
        <f>SUMIFS(Table19[Quantity Purchased],Table19[Product Name],'Finished Products Inventory Sum'!O343)</f>
        <v>0</v>
      </c>
      <c r="W343" s="1">
        <f>SUMIFS(Table19[Total Purchase
Cost],Table19[Product Name],'Finished Products Inventory Sum'!$O343)</f>
        <v>0</v>
      </c>
      <c r="X343" s="7"/>
      <c r="Y343" s="61">
        <f t="shared" si="242"/>
        <v>0</v>
      </c>
      <c r="AA343" s="61">
        <f t="shared" si="243"/>
        <v>0</v>
      </c>
      <c r="AB343" s="7"/>
      <c r="AC343" s="1">
        <f>SUMIFS(Table7[Quantity of 
Product Sold],Table7[Sale - Product Name],'Finished Products Inventory Sum'!$O343,Table7[Product Type2],'Finished Products Inventory Sum'!$AC$5)</f>
        <v>0</v>
      </c>
      <c r="AE343" s="1">
        <f>SUMIFS(Table7[Total Cost of
Goods Sold],Table7[Sale - Product Name],'Finished Products Inventory Sum'!$O343,Table7[Product Type2],'Finished Products Inventory Sum'!$AC$5)</f>
        <v>0</v>
      </c>
      <c r="AF343" s="7"/>
      <c r="AG343" s="1">
        <f>SUMIFS(Table17[Quantity2],Table17[Product Name],'Finished Products Inventory Sum'!$O343,Table17[Product Type2],'Finished Products Inventory Sum'!$AG$5)</f>
        <v>0</v>
      </c>
      <c r="AH343" t="str">
        <f t="shared" si="244"/>
        <v/>
      </c>
      <c r="AI343" s="1">
        <f>SUMIFS(Table17[Total out of Inventory],Table17[Product Name],'Finished Products Inventory Sum'!$O343,Table17[Product Type2],'Finished Products Inventory Sum'!$AG$5)</f>
        <v>0</v>
      </c>
      <c r="AJ343" s="7"/>
      <c r="AK343" s="1">
        <f>SUMIFS(Table7[Quantity
 Sold],Table7[Sale - Product Name],'Finished Products Inventory Sum'!$O343,Table7[Product Type2],'Finished Products Inventory Sum'!$AK$5)</f>
        <v>0</v>
      </c>
      <c r="AL343" t="str">
        <f t="shared" si="245"/>
        <v/>
      </c>
      <c r="AM343" s="1">
        <f>SUMIFS(Table7[Total 
Paid],Table7[Sale - Product Name],'Finished Products Inventory Sum'!$O343,Table7[Product Type2],'Finished Products Inventory Sum'!$AK$5)</f>
        <v>0</v>
      </c>
    </row>
    <row r="344" spans="16:39" x14ac:dyDescent="0.25">
      <c r="P344" s="7"/>
      <c r="Q344" s="30">
        <f>SUMIFS(Table19[Quantity],Table19[Product Name],'Finished Products Inventory Sum'!$O344)</f>
        <v>0</v>
      </c>
      <c r="S344" s="1">
        <f>SUMIFS(Table19[Total Cost],Table19[Product Name],'Finished Products Inventory Sum'!O344)</f>
        <v>0</v>
      </c>
      <c r="T344" s="7"/>
      <c r="U344" s="1">
        <f>SUMIFS(Table19[Quantity Purchased],Table19[Product Name],'Finished Products Inventory Sum'!O344)</f>
        <v>0</v>
      </c>
      <c r="W344" s="1">
        <f>SUMIFS(Table19[Total Purchase
Cost],Table19[Product Name],'Finished Products Inventory Sum'!$O344)</f>
        <v>0</v>
      </c>
      <c r="X344" s="7"/>
      <c r="Y344" s="61">
        <f t="shared" si="242"/>
        <v>0</v>
      </c>
      <c r="AA344" s="61">
        <f t="shared" si="243"/>
        <v>0</v>
      </c>
      <c r="AB344" s="7"/>
      <c r="AC344" s="1">
        <f>SUMIFS(Table7[Quantity of 
Product Sold],Table7[Sale - Product Name],'Finished Products Inventory Sum'!$O344,Table7[Product Type2],'Finished Products Inventory Sum'!$AC$5)</f>
        <v>0</v>
      </c>
      <c r="AE344" s="1">
        <f>SUMIFS(Table7[Total Cost of
Goods Sold],Table7[Sale - Product Name],'Finished Products Inventory Sum'!$O344,Table7[Product Type2],'Finished Products Inventory Sum'!$AC$5)</f>
        <v>0</v>
      </c>
      <c r="AF344" s="7"/>
      <c r="AG344" s="1">
        <f>SUMIFS(Table17[Quantity2],Table17[Product Name],'Finished Products Inventory Sum'!$O344,Table17[Product Type2],'Finished Products Inventory Sum'!$AG$5)</f>
        <v>0</v>
      </c>
      <c r="AH344" t="str">
        <f t="shared" si="244"/>
        <v/>
      </c>
      <c r="AI344" s="1">
        <f>SUMIFS(Table17[Total out of Inventory],Table17[Product Name],'Finished Products Inventory Sum'!$O344,Table17[Product Type2],'Finished Products Inventory Sum'!$AG$5)</f>
        <v>0</v>
      </c>
      <c r="AJ344" s="7"/>
      <c r="AK344" s="1">
        <f>SUMIFS(Table7[Quantity
 Sold],Table7[Sale - Product Name],'Finished Products Inventory Sum'!$O344,Table7[Product Type2],'Finished Products Inventory Sum'!$AK$5)</f>
        <v>0</v>
      </c>
      <c r="AL344" t="str">
        <f t="shared" si="245"/>
        <v/>
      </c>
      <c r="AM344" s="1">
        <f>SUMIFS(Table7[Total 
Paid],Table7[Sale - Product Name],'Finished Products Inventory Sum'!$O344,Table7[Product Type2],'Finished Products Inventory Sum'!$AK$5)</f>
        <v>0</v>
      </c>
    </row>
    <row r="345" spans="16:39" x14ac:dyDescent="0.25">
      <c r="P345" s="7"/>
      <c r="Q345" s="30">
        <f>SUMIFS(Table19[Quantity],Table19[Product Name],'Finished Products Inventory Sum'!$O345)</f>
        <v>0</v>
      </c>
      <c r="S345" s="1">
        <f>SUMIFS(Table19[Total Cost],Table19[Product Name],'Finished Products Inventory Sum'!O345)</f>
        <v>0</v>
      </c>
      <c r="T345" s="7"/>
      <c r="U345" s="1">
        <f>SUMIFS(Table19[Quantity Purchased],Table19[Product Name],'Finished Products Inventory Sum'!O345)</f>
        <v>0</v>
      </c>
      <c r="W345" s="1">
        <f>SUMIFS(Table19[Total Purchase
Cost],Table19[Product Name],'Finished Products Inventory Sum'!$O345)</f>
        <v>0</v>
      </c>
      <c r="X345" s="7"/>
      <c r="Y345" s="61">
        <f t="shared" si="242"/>
        <v>0</v>
      </c>
      <c r="AA345" s="61">
        <f t="shared" si="243"/>
        <v>0</v>
      </c>
      <c r="AB345" s="7"/>
      <c r="AC345" s="1">
        <f>SUMIFS(Table7[Quantity of 
Product Sold],Table7[Sale - Product Name],'Finished Products Inventory Sum'!$O345,Table7[Product Type2],'Finished Products Inventory Sum'!$AC$5)</f>
        <v>0</v>
      </c>
      <c r="AE345" s="1">
        <f>SUMIFS(Table7[Total Cost of
Goods Sold],Table7[Sale - Product Name],'Finished Products Inventory Sum'!$O345,Table7[Product Type2],'Finished Products Inventory Sum'!$AC$5)</f>
        <v>0</v>
      </c>
      <c r="AF345" s="7"/>
      <c r="AG345" s="1">
        <f>SUMIFS(Table17[Quantity2],Table17[Product Name],'Finished Products Inventory Sum'!$O345,Table17[Product Type2],'Finished Products Inventory Sum'!$AG$5)</f>
        <v>0</v>
      </c>
      <c r="AH345" t="str">
        <f t="shared" si="244"/>
        <v/>
      </c>
      <c r="AI345" s="1">
        <f>SUMIFS(Table17[Total out of Inventory],Table17[Product Name],'Finished Products Inventory Sum'!$O345,Table17[Product Type2],'Finished Products Inventory Sum'!$AG$5)</f>
        <v>0</v>
      </c>
      <c r="AJ345" s="7"/>
      <c r="AK345" s="1">
        <f>SUMIFS(Table7[Quantity
 Sold],Table7[Sale - Product Name],'Finished Products Inventory Sum'!$O345,Table7[Product Type2],'Finished Products Inventory Sum'!$AK$5)</f>
        <v>0</v>
      </c>
      <c r="AL345" t="str">
        <f t="shared" si="245"/>
        <v/>
      </c>
      <c r="AM345" s="1">
        <f>SUMIFS(Table7[Total 
Paid],Table7[Sale - Product Name],'Finished Products Inventory Sum'!$O345,Table7[Product Type2],'Finished Products Inventory Sum'!$AK$5)</f>
        <v>0</v>
      </c>
    </row>
    <row r="346" spans="16:39" x14ac:dyDescent="0.25">
      <c r="P346" s="7"/>
      <c r="Q346" s="30">
        <f>SUMIFS(Table19[Quantity],Table19[Product Name],'Finished Products Inventory Sum'!$O346)</f>
        <v>0</v>
      </c>
      <c r="S346" s="1">
        <f>SUMIFS(Table19[Total Cost],Table19[Product Name],'Finished Products Inventory Sum'!O346)</f>
        <v>0</v>
      </c>
      <c r="T346" s="7"/>
      <c r="U346" s="1">
        <f>SUMIFS(Table19[Quantity Purchased],Table19[Product Name],'Finished Products Inventory Sum'!O346)</f>
        <v>0</v>
      </c>
      <c r="W346" s="1">
        <f>SUMIFS(Table19[Total Purchase
Cost],Table19[Product Name],'Finished Products Inventory Sum'!$O346)</f>
        <v>0</v>
      </c>
      <c r="X346" s="7"/>
      <c r="Y346" s="61">
        <f t="shared" si="242"/>
        <v>0</v>
      </c>
      <c r="AA346" s="61">
        <f t="shared" si="243"/>
        <v>0</v>
      </c>
      <c r="AB346" s="7"/>
      <c r="AC346" s="1">
        <f>SUMIFS(Table7[Quantity of 
Product Sold],Table7[Sale - Product Name],'Finished Products Inventory Sum'!$O346,Table7[Product Type2],'Finished Products Inventory Sum'!$AC$5)</f>
        <v>0</v>
      </c>
      <c r="AE346" s="1">
        <f>SUMIFS(Table7[Total Cost of
Goods Sold],Table7[Sale - Product Name],'Finished Products Inventory Sum'!$O346,Table7[Product Type2],'Finished Products Inventory Sum'!$AC$5)</f>
        <v>0</v>
      </c>
      <c r="AF346" s="7"/>
      <c r="AG346" s="1">
        <f>SUMIFS(Table17[Quantity2],Table17[Product Name],'Finished Products Inventory Sum'!$O346,Table17[Product Type2],'Finished Products Inventory Sum'!$AG$5)</f>
        <v>0</v>
      </c>
      <c r="AH346" t="str">
        <f t="shared" si="244"/>
        <v/>
      </c>
      <c r="AI346" s="1">
        <f>SUMIFS(Table17[Total out of Inventory],Table17[Product Name],'Finished Products Inventory Sum'!$O346,Table17[Product Type2],'Finished Products Inventory Sum'!$AG$5)</f>
        <v>0</v>
      </c>
      <c r="AJ346" s="7"/>
      <c r="AK346" s="1">
        <f>SUMIFS(Table7[Quantity
 Sold],Table7[Sale - Product Name],'Finished Products Inventory Sum'!$O346,Table7[Product Type2],'Finished Products Inventory Sum'!$AK$5)</f>
        <v>0</v>
      </c>
      <c r="AL346" t="str">
        <f t="shared" si="245"/>
        <v/>
      </c>
      <c r="AM346" s="1">
        <f>SUMIFS(Table7[Total 
Paid],Table7[Sale - Product Name],'Finished Products Inventory Sum'!$O346,Table7[Product Type2],'Finished Products Inventory Sum'!$AK$5)</f>
        <v>0</v>
      </c>
    </row>
    <row r="347" spans="16:39" x14ac:dyDescent="0.25">
      <c r="P347" s="7"/>
      <c r="Q347" s="30">
        <f>SUMIFS(Table19[Quantity],Table19[Product Name],'Finished Products Inventory Sum'!$O347)</f>
        <v>0</v>
      </c>
      <c r="S347" s="1">
        <f>SUMIFS(Table19[Total Cost],Table19[Product Name],'Finished Products Inventory Sum'!O347)</f>
        <v>0</v>
      </c>
      <c r="T347" s="7"/>
      <c r="U347" s="1">
        <f>SUMIFS(Table19[Quantity Purchased],Table19[Product Name],'Finished Products Inventory Sum'!O347)</f>
        <v>0</v>
      </c>
      <c r="W347" s="1">
        <f>SUMIFS(Table19[Total Purchase
Cost],Table19[Product Name],'Finished Products Inventory Sum'!$O347)</f>
        <v>0</v>
      </c>
      <c r="X347" s="7"/>
      <c r="Y347" s="61">
        <f t="shared" si="242"/>
        <v>0</v>
      </c>
      <c r="AA347" s="61">
        <f t="shared" si="243"/>
        <v>0</v>
      </c>
      <c r="AB347" s="7"/>
      <c r="AC347" s="1">
        <f>SUMIFS(Table7[Quantity of 
Product Sold],Table7[Sale - Product Name],'Finished Products Inventory Sum'!$O347,Table7[Product Type2],'Finished Products Inventory Sum'!$AC$5)</f>
        <v>0</v>
      </c>
      <c r="AE347" s="1">
        <f>SUMIFS(Table7[Total Cost of
Goods Sold],Table7[Sale - Product Name],'Finished Products Inventory Sum'!$O347,Table7[Product Type2],'Finished Products Inventory Sum'!$AC$5)</f>
        <v>0</v>
      </c>
      <c r="AF347" s="7"/>
      <c r="AG347" s="1">
        <f>SUMIFS(Table17[Quantity2],Table17[Product Name],'Finished Products Inventory Sum'!$O347,Table17[Product Type2],'Finished Products Inventory Sum'!$AG$5)</f>
        <v>0</v>
      </c>
      <c r="AH347" t="str">
        <f t="shared" si="244"/>
        <v/>
      </c>
      <c r="AI347" s="1">
        <f>SUMIFS(Table17[Total out of Inventory],Table17[Product Name],'Finished Products Inventory Sum'!$O347,Table17[Product Type2],'Finished Products Inventory Sum'!$AG$5)</f>
        <v>0</v>
      </c>
      <c r="AJ347" s="7"/>
      <c r="AK347" s="1">
        <f>SUMIFS(Table7[Quantity
 Sold],Table7[Sale - Product Name],'Finished Products Inventory Sum'!$O347,Table7[Product Type2],'Finished Products Inventory Sum'!$AK$5)</f>
        <v>0</v>
      </c>
      <c r="AL347" t="str">
        <f t="shared" si="245"/>
        <v/>
      </c>
      <c r="AM347" s="1">
        <f>SUMIFS(Table7[Total 
Paid],Table7[Sale - Product Name],'Finished Products Inventory Sum'!$O347,Table7[Product Type2],'Finished Products Inventory Sum'!$AK$5)</f>
        <v>0</v>
      </c>
    </row>
    <row r="348" spans="16:39" x14ac:dyDescent="0.25">
      <c r="P348" s="7"/>
      <c r="Q348" s="30">
        <f>SUMIFS(Table19[Quantity],Table19[Product Name],'Finished Products Inventory Sum'!$O348)</f>
        <v>0</v>
      </c>
      <c r="S348" s="1">
        <f>SUMIFS(Table19[Total Cost],Table19[Product Name],'Finished Products Inventory Sum'!O348)</f>
        <v>0</v>
      </c>
      <c r="T348" s="7"/>
      <c r="U348" s="1">
        <f>SUMIFS(Table19[Quantity Purchased],Table19[Product Name],'Finished Products Inventory Sum'!O348)</f>
        <v>0</v>
      </c>
      <c r="W348" s="1">
        <f>SUMIFS(Table19[Total Purchase
Cost],Table19[Product Name],'Finished Products Inventory Sum'!$O348)</f>
        <v>0</v>
      </c>
      <c r="X348" s="7"/>
      <c r="Y348" s="61">
        <f t="shared" si="242"/>
        <v>0</v>
      </c>
      <c r="AA348" s="61">
        <f t="shared" si="243"/>
        <v>0</v>
      </c>
      <c r="AB348" s="7"/>
      <c r="AC348" s="1">
        <f>SUMIFS(Table7[Quantity of 
Product Sold],Table7[Sale - Product Name],'Finished Products Inventory Sum'!$O348,Table7[Product Type2],'Finished Products Inventory Sum'!$AC$5)</f>
        <v>0</v>
      </c>
      <c r="AE348" s="1">
        <f>SUMIFS(Table7[Total Cost of
Goods Sold],Table7[Sale - Product Name],'Finished Products Inventory Sum'!$O348,Table7[Product Type2],'Finished Products Inventory Sum'!$AC$5)</f>
        <v>0</v>
      </c>
      <c r="AF348" s="7"/>
      <c r="AG348" s="1">
        <f>SUMIFS(Table17[Quantity2],Table17[Product Name],'Finished Products Inventory Sum'!$O348,Table17[Product Type2],'Finished Products Inventory Sum'!$AG$5)</f>
        <v>0</v>
      </c>
      <c r="AH348" t="str">
        <f t="shared" si="244"/>
        <v/>
      </c>
      <c r="AI348" s="1">
        <f>SUMIFS(Table17[Total out of Inventory],Table17[Product Name],'Finished Products Inventory Sum'!$O348,Table17[Product Type2],'Finished Products Inventory Sum'!$AG$5)</f>
        <v>0</v>
      </c>
      <c r="AJ348" s="7"/>
      <c r="AK348" s="1">
        <f>SUMIFS(Table7[Quantity
 Sold],Table7[Sale - Product Name],'Finished Products Inventory Sum'!$O348,Table7[Product Type2],'Finished Products Inventory Sum'!$AK$5)</f>
        <v>0</v>
      </c>
      <c r="AL348" t="str">
        <f t="shared" si="245"/>
        <v/>
      </c>
      <c r="AM348" s="1">
        <f>SUMIFS(Table7[Total 
Paid],Table7[Sale - Product Name],'Finished Products Inventory Sum'!$O348,Table7[Product Type2],'Finished Products Inventory Sum'!$AK$5)</f>
        <v>0</v>
      </c>
    </row>
    <row r="349" spans="16:39" x14ac:dyDescent="0.25">
      <c r="P349" s="7"/>
      <c r="Q349" s="30">
        <f>SUMIFS(Table19[Quantity],Table19[Product Name],'Finished Products Inventory Sum'!$O349)</f>
        <v>0</v>
      </c>
      <c r="S349" s="1">
        <f>SUMIFS(Table19[Total Cost],Table19[Product Name],'Finished Products Inventory Sum'!O349)</f>
        <v>0</v>
      </c>
      <c r="T349" s="7"/>
      <c r="U349" s="1">
        <f>SUMIFS(Table19[Quantity Purchased],Table19[Product Name],'Finished Products Inventory Sum'!O349)</f>
        <v>0</v>
      </c>
      <c r="W349" s="1">
        <f>SUMIFS(Table19[Total Purchase
Cost],Table19[Product Name],'Finished Products Inventory Sum'!$O349)</f>
        <v>0</v>
      </c>
      <c r="X349" s="7"/>
      <c r="Y349" s="61">
        <f t="shared" si="242"/>
        <v>0</v>
      </c>
      <c r="AA349" s="61">
        <f t="shared" si="243"/>
        <v>0</v>
      </c>
      <c r="AB349" s="7"/>
      <c r="AC349" s="1">
        <f>SUMIFS(Table7[Quantity of 
Product Sold],Table7[Sale - Product Name],'Finished Products Inventory Sum'!$O349,Table7[Product Type2],'Finished Products Inventory Sum'!$AC$5)</f>
        <v>0</v>
      </c>
      <c r="AE349" s="1">
        <f>SUMIFS(Table7[Total Cost of
Goods Sold],Table7[Sale - Product Name],'Finished Products Inventory Sum'!$O349,Table7[Product Type2],'Finished Products Inventory Sum'!$AC$5)</f>
        <v>0</v>
      </c>
      <c r="AF349" s="7"/>
      <c r="AG349" s="1">
        <f>SUMIFS(Table17[Quantity2],Table17[Product Name],'Finished Products Inventory Sum'!$O349,Table17[Product Type2],'Finished Products Inventory Sum'!$AG$5)</f>
        <v>0</v>
      </c>
      <c r="AH349" t="str">
        <f t="shared" si="244"/>
        <v/>
      </c>
      <c r="AI349" s="1">
        <f>SUMIFS(Table17[Total out of Inventory],Table17[Product Name],'Finished Products Inventory Sum'!$O349,Table17[Product Type2],'Finished Products Inventory Sum'!$AG$5)</f>
        <v>0</v>
      </c>
      <c r="AJ349" s="7"/>
      <c r="AK349" s="1">
        <f>SUMIFS(Table7[Quantity
 Sold],Table7[Sale - Product Name],'Finished Products Inventory Sum'!$O349,Table7[Product Type2],'Finished Products Inventory Sum'!$AK$5)</f>
        <v>0</v>
      </c>
      <c r="AL349" t="str">
        <f t="shared" si="245"/>
        <v/>
      </c>
      <c r="AM349" s="1">
        <f>SUMIFS(Table7[Total 
Paid],Table7[Sale - Product Name],'Finished Products Inventory Sum'!$O349,Table7[Product Type2],'Finished Products Inventory Sum'!$AK$5)</f>
        <v>0</v>
      </c>
    </row>
    <row r="350" spans="16:39" x14ac:dyDescent="0.25">
      <c r="P350" s="7"/>
      <c r="Q350" s="30">
        <f>SUMIFS(Table19[Quantity],Table19[Product Name],'Finished Products Inventory Sum'!$O350)</f>
        <v>0</v>
      </c>
      <c r="S350" s="1">
        <f>SUMIFS(Table19[Total Cost],Table19[Product Name],'Finished Products Inventory Sum'!O350)</f>
        <v>0</v>
      </c>
      <c r="T350" s="7"/>
      <c r="U350" s="1">
        <f>SUMIFS(Table19[Quantity Purchased],Table19[Product Name],'Finished Products Inventory Sum'!O350)</f>
        <v>0</v>
      </c>
      <c r="W350" s="1">
        <f>SUMIFS(Table19[Total Purchase
Cost],Table19[Product Name],'Finished Products Inventory Sum'!$O350)</f>
        <v>0</v>
      </c>
      <c r="X350" s="7"/>
      <c r="Y350" s="61">
        <f t="shared" si="242"/>
        <v>0</v>
      </c>
      <c r="AA350" s="61">
        <f t="shared" si="243"/>
        <v>0</v>
      </c>
      <c r="AB350" s="7"/>
      <c r="AC350" s="1">
        <f>SUMIFS(Table7[Quantity of 
Product Sold],Table7[Sale - Product Name],'Finished Products Inventory Sum'!$O350,Table7[Product Type2],'Finished Products Inventory Sum'!$AC$5)</f>
        <v>0</v>
      </c>
      <c r="AE350" s="1">
        <f>SUMIFS(Table7[Total Cost of
Goods Sold],Table7[Sale - Product Name],'Finished Products Inventory Sum'!$O350,Table7[Product Type2],'Finished Products Inventory Sum'!$AC$5)</f>
        <v>0</v>
      </c>
      <c r="AF350" s="7"/>
      <c r="AG350" s="1">
        <f>SUMIFS(Table17[Quantity2],Table17[Product Name],'Finished Products Inventory Sum'!$O350,Table17[Product Type2],'Finished Products Inventory Sum'!$AG$5)</f>
        <v>0</v>
      </c>
      <c r="AH350" t="str">
        <f t="shared" si="244"/>
        <v/>
      </c>
      <c r="AI350" s="1">
        <f>SUMIFS(Table17[Total out of Inventory],Table17[Product Name],'Finished Products Inventory Sum'!$O350,Table17[Product Type2],'Finished Products Inventory Sum'!$AG$5)</f>
        <v>0</v>
      </c>
      <c r="AJ350" s="7"/>
      <c r="AK350" s="1">
        <f>SUMIFS(Table7[Quantity
 Sold],Table7[Sale - Product Name],'Finished Products Inventory Sum'!$O350,Table7[Product Type2],'Finished Products Inventory Sum'!$AK$5)</f>
        <v>0</v>
      </c>
      <c r="AL350" t="str">
        <f t="shared" si="245"/>
        <v/>
      </c>
      <c r="AM350" s="1">
        <f>SUMIFS(Table7[Total 
Paid],Table7[Sale - Product Name],'Finished Products Inventory Sum'!$O350,Table7[Product Type2],'Finished Products Inventory Sum'!$AK$5)</f>
        <v>0</v>
      </c>
    </row>
    <row r="351" spans="16:39" x14ac:dyDescent="0.25">
      <c r="P351" s="7"/>
      <c r="Q351" s="30">
        <f>SUMIFS(Table19[Quantity],Table19[Product Name],'Finished Products Inventory Sum'!$O351)</f>
        <v>0</v>
      </c>
      <c r="S351" s="1">
        <f>SUMIFS(Table19[Total Cost],Table19[Product Name],'Finished Products Inventory Sum'!O351)</f>
        <v>0</v>
      </c>
      <c r="T351" s="7"/>
      <c r="U351" s="1">
        <f>SUMIFS(Table19[Quantity Purchased],Table19[Product Name],'Finished Products Inventory Sum'!O351)</f>
        <v>0</v>
      </c>
      <c r="W351" s="1">
        <f>SUMIFS(Table19[Total Purchase
Cost],Table19[Product Name],'Finished Products Inventory Sum'!$O351)</f>
        <v>0</v>
      </c>
      <c r="X351" s="7"/>
      <c r="Y351" s="61">
        <f t="shared" si="242"/>
        <v>0</v>
      </c>
      <c r="AA351" s="61">
        <f t="shared" si="243"/>
        <v>0</v>
      </c>
      <c r="AB351" s="7"/>
      <c r="AC351" s="1">
        <f>SUMIFS(Table7[Quantity of 
Product Sold],Table7[Sale - Product Name],'Finished Products Inventory Sum'!$O351,Table7[Product Type2],'Finished Products Inventory Sum'!$AC$5)</f>
        <v>0</v>
      </c>
      <c r="AE351" s="1">
        <f>SUMIFS(Table7[Total Cost of
Goods Sold],Table7[Sale - Product Name],'Finished Products Inventory Sum'!$O351,Table7[Product Type2],'Finished Products Inventory Sum'!$AC$5)</f>
        <v>0</v>
      </c>
      <c r="AF351" s="7"/>
      <c r="AG351" s="1">
        <f>SUMIFS(Table17[Quantity2],Table17[Product Name],'Finished Products Inventory Sum'!$O351,Table17[Product Type2],'Finished Products Inventory Sum'!$AG$5)</f>
        <v>0</v>
      </c>
      <c r="AH351" t="str">
        <f t="shared" si="244"/>
        <v/>
      </c>
      <c r="AI351" s="1">
        <f>SUMIFS(Table17[Total out of Inventory],Table17[Product Name],'Finished Products Inventory Sum'!$O351,Table17[Product Type2],'Finished Products Inventory Sum'!$AG$5)</f>
        <v>0</v>
      </c>
      <c r="AJ351" s="7"/>
      <c r="AK351" s="1">
        <f>SUMIFS(Table7[Quantity
 Sold],Table7[Sale - Product Name],'Finished Products Inventory Sum'!$O351,Table7[Product Type2],'Finished Products Inventory Sum'!$AK$5)</f>
        <v>0</v>
      </c>
      <c r="AL351" t="str">
        <f t="shared" si="245"/>
        <v/>
      </c>
      <c r="AM351" s="1">
        <f>SUMIFS(Table7[Total 
Paid],Table7[Sale - Product Name],'Finished Products Inventory Sum'!$O351,Table7[Product Type2],'Finished Products Inventory Sum'!$AK$5)</f>
        <v>0</v>
      </c>
    </row>
    <row r="352" spans="16:39" x14ac:dyDescent="0.25">
      <c r="P352" s="7"/>
      <c r="Q352" s="30">
        <f>SUMIFS(Table19[Quantity],Table19[Product Name],'Finished Products Inventory Sum'!$O352)</f>
        <v>0</v>
      </c>
      <c r="S352" s="1">
        <f>SUMIFS(Table19[Total Cost],Table19[Product Name],'Finished Products Inventory Sum'!O352)</f>
        <v>0</v>
      </c>
      <c r="T352" s="7"/>
      <c r="U352" s="1">
        <f>SUMIFS(Table19[Quantity Purchased],Table19[Product Name],'Finished Products Inventory Sum'!O352)</f>
        <v>0</v>
      </c>
      <c r="W352" s="1">
        <f>SUMIFS(Table19[Total Purchase
Cost],Table19[Product Name],'Finished Products Inventory Sum'!$O352)</f>
        <v>0</v>
      </c>
      <c r="X352" s="7"/>
      <c r="Y352" s="61">
        <f t="shared" si="242"/>
        <v>0</v>
      </c>
      <c r="AA352" s="61">
        <f t="shared" si="243"/>
        <v>0</v>
      </c>
      <c r="AB352" s="7"/>
      <c r="AC352" s="1">
        <f>SUMIFS(Table7[Quantity of 
Product Sold],Table7[Sale - Product Name],'Finished Products Inventory Sum'!$O352,Table7[Product Type2],'Finished Products Inventory Sum'!$AC$5)</f>
        <v>0</v>
      </c>
      <c r="AE352" s="1">
        <f>SUMIFS(Table7[Total Cost of
Goods Sold],Table7[Sale - Product Name],'Finished Products Inventory Sum'!$O352,Table7[Product Type2],'Finished Products Inventory Sum'!$AC$5)</f>
        <v>0</v>
      </c>
      <c r="AF352" s="7"/>
      <c r="AG352" s="1">
        <f>SUMIFS(Table17[Quantity2],Table17[Product Name],'Finished Products Inventory Sum'!$O352,Table17[Product Type2],'Finished Products Inventory Sum'!$AG$5)</f>
        <v>0</v>
      </c>
      <c r="AH352" t="str">
        <f t="shared" si="244"/>
        <v/>
      </c>
      <c r="AI352" s="1">
        <f>SUMIFS(Table17[Total out of Inventory],Table17[Product Name],'Finished Products Inventory Sum'!$O352,Table17[Product Type2],'Finished Products Inventory Sum'!$AG$5)</f>
        <v>0</v>
      </c>
      <c r="AJ352" s="7"/>
      <c r="AK352" s="1">
        <f>SUMIFS(Table7[Quantity
 Sold],Table7[Sale - Product Name],'Finished Products Inventory Sum'!$O352,Table7[Product Type2],'Finished Products Inventory Sum'!$AK$5)</f>
        <v>0</v>
      </c>
      <c r="AL352" t="str">
        <f t="shared" si="245"/>
        <v/>
      </c>
      <c r="AM352" s="1">
        <f>SUMIFS(Table7[Total 
Paid],Table7[Sale - Product Name],'Finished Products Inventory Sum'!$O352,Table7[Product Type2],'Finished Products Inventory Sum'!$AK$5)</f>
        <v>0</v>
      </c>
    </row>
    <row r="353" spans="16:39" x14ac:dyDescent="0.25">
      <c r="P353" s="7"/>
      <c r="Q353" s="30">
        <f>SUMIFS(Table19[Quantity],Table19[Product Name],'Finished Products Inventory Sum'!$O353)</f>
        <v>0</v>
      </c>
      <c r="S353" s="1">
        <f>SUMIFS(Table19[Total Cost],Table19[Product Name],'Finished Products Inventory Sum'!O353)</f>
        <v>0</v>
      </c>
      <c r="T353" s="7"/>
      <c r="U353" s="1">
        <f>SUMIFS(Table19[Quantity Purchased],Table19[Product Name],'Finished Products Inventory Sum'!O353)</f>
        <v>0</v>
      </c>
      <c r="W353" s="1">
        <f>SUMIFS(Table19[Total Purchase
Cost],Table19[Product Name],'Finished Products Inventory Sum'!$O353)</f>
        <v>0</v>
      </c>
      <c r="X353" s="7"/>
      <c r="Y353" s="61">
        <f t="shared" si="242"/>
        <v>0</v>
      </c>
      <c r="AA353" s="61">
        <f t="shared" si="243"/>
        <v>0</v>
      </c>
      <c r="AB353" s="7"/>
      <c r="AC353" s="1">
        <f>SUMIFS(Table7[Quantity of 
Product Sold],Table7[Sale - Product Name],'Finished Products Inventory Sum'!$O353,Table7[Product Type2],'Finished Products Inventory Sum'!$AC$5)</f>
        <v>0</v>
      </c>
      <c r="AE353" s="1">
        <f>SUMIFS(Table7[Total Cost of
Goods Sold],Table7[Sale - Product Name],'Finished Products Inventory Sum'!$O353,Table7[Product Type2],'Finished Products Inventory Sum'!$AC$5)</f>
        <v>0</v>
      </c>
      <c r="AF353" s="7"/>
      <c r="AG353" s="1">
        <f>SUMIFS(Table17[Quantity2],Table17[Product Name],'Finished Products Inventory Sum'!$O353,Table17[Product Type2],'Finished Products Inventory Sum'!$AG$5)</f>
        <v>0</v>
      </c>
      <c r="AH353" t="str">
        <f t="shared" si="244"/>
        <v/>
      </c>
      <c r="AI353" s="1">
        <f>SUMIFS(Table17[Total out of Inventory],Table17[Product Name],'Finished Products Inventory Sum'!$O353,Table17[Product Type2],'Finished Products Inventory Sum'!$AG$5)</f>
        <v>0</v>
      </c>
      <c r="AJ353" s="7"/>
      <c r="AK353" s="1">
        <f>SUMIFS(Table7[Quantity
 Sold],Table7[Sale - Product Name],'Finished Products Inventory Sum'!$O353,Table7[Product Type2],'Finished Products Inventory Sum'!$AK$5)</f>
        <v>0</v>
      </c>
      <c r="AL353" t="str">
        <f t="shared" si="245"/>
        <v/>
      </c>
      <c r="AM353" s="1">
        <f>SUMIFS(Table7[Total 
Paid],Table7[Sale - Product Name],'Finished Products Inventory Sum'!$O353,Table7[Product Type2],'Finished Products Inventory Sum'!$AK$5)</f>
        <v>0</v>
      </c>
    </row>
    <row r="354" spans="16:39" x14ac:dyDescent="0.25">
      <c r="P354" s="7"/>
      <c r="Q354" s="30">
        <f>SUMIFS(Table19[Quantity],Table19[Product Name],'Finished Products Inventory Sum'!$O354)</f>
        <v>0</v>
      </c>
      <c r="S354" s="1">
        <f>SUMIFS(Table19[Total Cost],Table19[Product Name],'Finished Products Inventory Sum'!O354)</f>
        <v>0</v>
      </c>
      <c r="T354" s="7"/>
      <c r="U354" s="1">
        <f>SUMIFS(Table19[Quantity Purchased],Table19[Product Name],'Finished Products Inventory Sum'!O354)</f>
        <v>0</v>
      </c>
      <c r="W354" s="1">
        <f>SUMIFS(Table19[Total Purchase
Cost],Table19[Product Name],'Finished Products Inventory Sum'!$O354)</f>
        <v>0</v>
      </c>
      <c r="X354" s="7"/>
      <c r="Y354" s="61">
        <f t="shared" si="242"/>
        <v>0</v>
      </c>
      <c r="AA354" s="61">
        <f t="shared" si="243"/>
        <v>0</v>
      </c>
      <c r="AB354" s="7"/>
      <c r="AC354" s="1">
        <f>SUMIFS(Table7[Quantity of 
Product Sold],Table7[Sale - Product Name],'Finished Products Inventory Sum'!$O354,Table7[Product Type2],'Finished Products Inventory Sum'!$AC$5)</f>
        <v>0</v>
      </c>
      <c r="AE354" s="1">
        <f>SUMIFS(Table7[Total Cost of
Goods Sold],Table7[Sale - Product Name],'Finished Products Inventory Sum'!$O354,Table7[Product Type2],'Finished Products Inventory Sum'!$AC$5)</f>
        <v>0</v>
      </c>
      <c r="AF354" s="7"/>
      <c r="AG354" s="1">
        <f>SUMIFS(Table17[Quantity2],Table17[Product Name],'Finished Products Inventory Sum'!$O354,Table17[Product Type2],'Finished Products Inventory Sum'!$AG$5)</f>
        <v>0</v>
      </c>
      <c r="AH354" t="str">
        <f t="shared" si="244"/>
        <v/>
      </c>
      <c r="AI354" s="1">
        <f>SUMIFS(Table17[Total out of Inventory],Table17[Product Name],'Finished Products Inventory Sum'!$O354,Table17[Product Type2],'Finished Products Inventory Sum'!$AG$5)</f>
        <v>0</v>
      </c>
      <c r="AJ354" s="7"/>
      <c r="AK354" s="1">
        <f>SUMIFS(Table7[Quantity
 Sold],Table7[Sale - Product Name],'Finished Products Inventory Sum'!$O354,Table7[Product Type2],'Finished Products Inventory Sum'!$AK$5)</f>
        <v>0</v>
      </c>
      <c r="AL354" t="str">
        <f t="shared" si="245"/>
        <v/>
      </c>
      <c r="AM354" s="1">
        <f>SUMIFS(Table7[Total 
Paid],Table7[Sale - Product Name],'Finished Products Inventory Sum'!$O354,Table7[Product Type2],'Finished Products Inventory Sum'!$AK$5)</f>
        <v>0</v>
      </c>
    </row>
    <row r="355" spans="16:39" x14ac:dyDescent="0.25">
      <c r="P355" s="7"/>
      <c r="Q355" s="30">
        <f>SUMIFS(Table19[Quantity],Table19[Product Name],'Finished Products Inventory Sum'!$O355)</f>
        <v>0</v>
      </c>
      <c r="S355" s="1">
        <f>SUMIFS(Table19[Total Cost],Table19[Product Name],'Finished Products Inventory Sum'!O355)</f>
        <v>0</v>
      </c>
      <c r="T355" s="7"/>
      <c r="U355" s="1">
        <f>SUMIFS(Table19[Quantity Purchased],Table19[Product Name],'Finished Products Inventory Sum'!O355)</f>
        <v>0</v>
      </c>
      <c r="W355" s="1">
        <f>SUMIFS(Table19[Total Purchase
Cost],Table19[Product Name],'Finished Products Inventory Sum'!$O355)</f>
        <v>0</v>
      </c>
      <c r="X355" s="7"/>
      <c r="Y355" s="61">
        <f t="shared" si="242"/>
        <v>0</v>
      </c>
      <c r="AA355" s="61">
        <f t="shared" si="243"/>
        <v>0</v>
      </c>
      <c r="AB355" s="7"/>
      <c r="AC355" s="1">
        <f>SUMIFS(Table7[Quantity of 
Product Sold],Table7[Sale - Product Name],'Finished Products Inventory Sum'!$O355,Table7[Product Type2],'Finished Products Inventory Sum'!$AC$5)</f>
        <v>0</v>
      </c>
      <c r="AE355" s="1">
        <f>SUMIFS(Table7[Total Cost of
Goods Sold],Table7[Sale - Product Name],'Finished Products Inventory Sum'!$O355,Table7[Product Type2],'Finished Products Inventory Sum'!$AC$5)</f>
        <v>0</v>
      </c>
      <c r="AF355" s="7"/>
      <c r="AG355" s="1">
        <f>SUMIFS(Table17[Quantity2],Table17[Product Name],'Finished Products Inventory Sum'!$O355,Table17[Product Type2],'Finished Products Inventory Sum'!$AG$5)</f>
        <v>0</v>
      </c>
      <c r="AH355" t="str">
        <f t="shared" si="244"/>
        <v/>
      </c>
      <c r="AI355" s="1">
        <f>SUMIFS(Table17[Total out of Inventory],Table17[Product Name],'Finished Products Inventory Sum'!$O355,Table17[Product Type2],'Finished Products Inventory Sum'!$AG$5)</f>
        <v>0</v>
      </c>
      <c r="AJ355" s="7"/>
      <c r="AK355" s="1">
        <f>SUMIFS(Table7[Quantity
 Sold],Table7[Sale - Product Name],'Finished Products Inventory Sum'!$O355,Table7[Product Type2],'Finished Products Inventory Sum'!$AK$5)</f>
        <v>0</v>
      </c>
      <c r="AL355" t="str">
        <f t="shared" si="245"/>
        <v/>
      </c>
      <c r="AM355" s="1">
        <f>SUMIFS(Table7[Total 
Paid],Table7[Sale - Product Name],'Finished Products Inventory Sum'!$O355,Table7[Product Type2],'Finished Products Inventory Sum'!$AK$5)</f>
        <v>0</v>
      </c>
    </row>
    <row r="356" spans="16:39" x14ac:dyDescent="0.25">
      <c r="P356" s="7"/>
      <c r="Q356" s="30">
        <f>SUMIFS(Table19[Quantity],Table19[Product Name],'Finished Products Inventory Sum'!$O356)</f>
        <v>0</v>
      </c>
      <c r="S356" s="1">
        <f>SUMIFS(Table19[Total Cost],Table19[Product Name],'Finished Products Inventory Sum'!O356)</f>
        <v>0</v>
      </c>
      <c r="T356" s="7"/>
      <c r="U356" s="1">
        <f>SUMIFS(Table19[Quantity Purchased],Table19[Product Name],'Finished Products Inventory Sum'!O356)</f>
        <v>0</v>
      </c>
      <c r="W356" s="1">
        <f>SUMIFS(Table19[Total Purchase
Cost],Table19[Product Name],'Finished Products Inventory Sum'!$O356)</f>
        <v>0</v>
      </c>
      <c r="X356" s="7"/>
      <c r="Y356" s="61">
        <f t="shared" si="242"/>
        <v>0</v>
      </c>
      <c r="AA356" s="61">
        <f t="shared" si="243"/>
        <v>0</v>
      </c>
      <c r="AB356" s="7"/>
      <c r="AC356" s="1">
        <f>SUMIFS(Table7[Quantity of 
Product Sold],Table7[Sale - Product Name],'Finished Products Inventory Sum'!$O356,Table7[Product Type2],'Finished Products Inventory Sum'!$AC$5)</f>
        <v>0</v>
      </c>
      <c r="AE356" s="1">
        <f>SUMIFS(Table7[Total Cost of
Goods Sold],Table7[Sale - Product Name],'Finished Products Inventory Sum'!$O356,Table7[Product Type2],'Finished Products Inventory Sum'!$AC$5)</f>
        <v>0</v>
      </c>
      <c r="AF356" s="7"/>
      <c r="AG356" s="1">
        <f>SUMIFS(Table17[Quantity2],Table17[Product Name],'Finished Products Inventory Sum'!$O356,Table17[Product Type2],'Finished Products Inventory Sum'!$AG$5)</f>
        <v>0</v>
      </c>
      <c r="AH356" t="str">
        <f t="shared" si="244"/>
        <v/>
      </c>
      <c r="AI356" s="1">
        <f>SUMIFS(Table17[Total out of Inventory],Table17[Product Name],'Finished Products Inventory Sum'!$O356,Table17[Product Type2],'Finished Products Inventory Sum'!$AG$5)</f>
        <v>0</v>
      </c>
      <c r="AJ356" s="7"/>
      <c r="AK356" s="1">
        <f>SUMIFS(Table7[Quantity
 Sold],Table7[Sale - Product Name],'Finished Products Inventory Sum'!$O356,Table7[Product Type2],'Finished Products Inventory Sum'!$AK$5)</f>
        <v>0</v>
      </c>
      <c r="AL356" t="str">
        <f t="shared" si="245"/>
        <v/>
      </c>
      <c r="AM356" s="1">
        <f>SUMIFS(Table7[Total 
Paid],Table7[Sale - Product Name],'Finished Products Inventory Sum'!$O356,Table7[Product Type2],'Finished Products Inventory Sum'!$AK$5)</f>
        <v>0</v>
      </c>
    </row>
    <row r="357" spans="16:39" x14ac:dyDescent="0.25">
      <c r="P357" s="7"/>
      <c r="Q357" s="30">
        <f>SUMIFS(Table19[Quantity],Table19[Product Name],'Finished Products Inventory Sum'!$O357)</f>
        <v>0</v>
      </c>
      <c r="S357" s="1">
        <f>SUMIFS(Table19[Total Cost],Table19[Product Name],'Finished Products Inventory Sum'!O357)</f>
        <v>0</v>
      </c>
      <c r="T357" s="7"/>
      <c r="U357" s="1">
        <f>SUMIFS(Table19[Quantity Purchased],Table19[Product Name],'Finished Products Inventory Sum'!O357)</f>
        <v>0</v>
      </c>
      <c r="W357" s="1">
        <f>SUMIFS(Table19[Total Purchase
Cost],Table19[Product Name],'Finished Products Inventory Sum'!$O357)</f>
        <v>0</v>
      </c>
      <c r="X357" s="7"/>
      <c r="Y357" s="61">
        <f t="shared" si="242"/>
        <v>0</v>
      </c>
      <c r="AA357" s="61">
        <f t="shared" si="243"/>
        <v>0</v>
      </c>
      <c r="AB357" s="7"/>
      <c r="AC357" s="1">
        <f>SUMIFS(Table7[Quantity of 
Product Sold],Table7[Sale - Product Name],'Finished Products Inventory Sum'!$O357,Table7[Product Type2],'Finished Products Inventory Sum'!$AC$5)</f>
        <v>0</v>
      </c>
      <c r="AE357" s="1">
        <f>SUMIFS(Table7[Total Cost of
Goods Sold],Table7[Sale - Product Name],'Finished Products Inventory Sum'!$O357,Table7[Product Type2],'Finished Products Inventory Sum'!$AC$5)</f>
        <v>0</v>
      </c>
      <c r="AF357" s="7"/>
      <c r="AG357" s="1">
        <f>SUMIFS(Table17[Quantity2],Table17[Product Name],'Finished Products Inventory Sum'!$O357,Table17[Product Type2],'Finished Products Inventory Sum'!$AG$5)</f>
        <v>0</v>
      </c>
      <c r="AH357" t="str">
        <f t="shared" si="244"/>
        <v/>
      </c>
      <c r="AI357" s="1">
        <f>SUMIFS(Table17[Total out of Inventory],Table17[Product Name],'Finished Products Inventory Sum'!$O357,Table17[Product Type2],'Finished Products Inventory Sum'!$AG$5)</f>
        <v>0</v>
      </c>
      <c r="AJ357" s="7"/>
      <c r="AK357" s="1">
        <f>SUMIFS(Table7[Quantity
 Sold],Table7[Sale - Product Name],'Finished Products Inventory Sum'!$O357,Table7[Product Type2],'Finished Products Inventory Sum'!$AK$5)</f>
        <v>0</v>
      </c>
      <c r="AL357" t="str">
        <f t="shared" si="245"/>
        <v/>
      </c>
      <c r="AM357" s="1">
        <f>SUMIFS(Table7[Total 
Paid],Table7[Sale - Product Name],'Finished Products Inventory Sum'!$O357,Table7[Product Type2],'Finished Products Inventory Sum'!$AK$5)</f>
        <v>0</v>
      </c>
    </row>
    <row r="358" spans="16:39" x14ac:dyDescent="0.25">
      <c r="P358" s="7"/>
      <c r="Q358" s="30">
        <f>SUMIFS(Table19[Quantity],Table19[Product Name],'Finished Products Inventory Sum'!$O358)</f>
        <v>0</v>
      </c>
      <c r="S358" s="1">
        <f>SUMIFS(Table19[Total Cost],Table19[Product Name],'Finished Products Inventory Sum'!O358)</f>
        <v>0</v>
      </c>
      <c r="T358" s="7"/>
      <c r="U358" s="1">
        <f>SUMIFS(Table19[Quantity Purchased],Table19[Product Name],'Finished Products Inventory Sum'!O358)</f>
        <v>0</v>
      </c>
      <c r="W358" s="1">
        <f>SUMIFS(Table19[Total Purchase
Cost],Table19[Product Name],'Finished Products Inventory Sum'!$O358)</f>
        <v>0</v>
      </c>
      <c r="X358" s="7"/>
      <c r="Y358" s="61">
        <f t="shared" si="242"/>
        <v>0</v>
      </c>
      <c r="AA358" s="61">
        <f t="shared" si="243"/>
        <v>0</v>
      </c>
      <c r="AB358" s="7"/>
      <c r="AC358" s="1">
        <f>SUMIFS(Table7[Quantity of 
Product Sold],Table7[Sale - Product Name],'Finished Products Inventory Sum'!$O358,Table7[Product Type2],'Finished Products Inventory Sum'!$AC$5)</f>
        <v>0</v>
      </c>
      <c r="AE358" s="1">
        <f>SUMIFS(Table7[Total Cost of
Goods Sold],Table7[Sale - Product Name],'Finished Products Inventory Sum'!$O358,Table7[Product Type2],'Finished Products Inventory Sum'!$AC$5)</f>
        <v>0</v>
      </c>
      <c r="AF358" s="7"/>
      <c r="AG358" s="1">
        <f>SUMIFS(Table17[Quantity2],Table17[Product Name],'Finished Products Inventory Sum'!$O358,Table17[Product Type2],'Finished Products Inventory Sum'!$AG$5)</f>
        <v>0</v>
      </c>
      <c r="AH358" t="str">
        <f t="shared" si="244"/>
        <v/>
      </c>
      <c r="AI358" s="1">
        <f>SUMIFS(Table17[Total out of Inventory],Table17[Product Name],'Finished Products Inventory Sum'!$O358,Table17[Product Type2],'Finished Products Inventory Sum'!$AG$5)</f>
        <v>0</v>
      </c>
      <c r="AJ358" s="7"/>
      <c r="AK358" s="1">
        <f>SUMIFS(Table7[Quantity
 Sold],Table7[Sale - Product Name],'Finished Products Inventory Sum'!$O358,Table7[Product Type2],'Finished Products Inventory Sum'!$AK$5)</f>
        <v>0</v>
      </c>
      <c r="AL358" t="str">
        <f t="shared" si="245"/>
        <v/>
      </c>
      <c r="AM358" s="1">
        <f>SUMIFS(Table7[Total 
Paid],Table7[Sale - Product Name],'Finished Products Inventory Sum'!$O358,Table7[Product Type2],'Finished Products Inventory Sum'!$AK$5)</f>
        <v>0</v>
      </c>
    </row>
    <row r="359" spans="16:39" x14ac:dyDescent="0.25">
      <c r="P359" s="7"/>
      <c r="Q359" s="30">
        <f>SUMIFS(Table19[Quantity],Table19[Product Name],'Finished Products Inventory Sum'!$O359)</f>
        <v>0</v>
      </c>
      <c r="S359" s="1">
        <f>SUMIFS(Table19[Total Cost],Table19[Product Name],'Finished Products Inventory Sum'!O359)</f>
        <v>0</v>
      </c>
      <c r="T359" s="7"/>
      <c r="U359" s="1">
        <f>SUMIFS(Table19[Quantity Purchased],Table19[Product Name],'Finished Products Inventory Sum'!O359)</f>
        <v>0</v>
      </c>
      <c r="W359" s="1">
        <f>SUMIFS(Table19[Total Purchase
Cost],Table19[Product Name],'Finished Products Inventory Sum'!$O359)</f>
        <v>0</v>
      </c>
      <c r="X359" s="7"/>
      <c r="Y359" s="61">
        <f t="shared" si="242"/>
        <v>0</v>
      </c>
      <c r="AA359" s="61">
        <f t="shared" si="243"/>
        <v>0</v>
      </c>
      <c r="AB359" s="7"/>
      <c r="AC359" s="1">
        <f>SUMIFS(Table7[Quantity of 
Product Sold],Table7[Sale - Product Name],'Finished Products Inventory Sum'!$O359,Table7[Product Type2],'Finished Products Inventory Sum'!$AC$5)</f>
        <v>0</v>
      </c>
      <c r="AE359" s="1">
        <f>SUMIFS(Table7[Total Cost of
Goods Sold],Table7[Sale - Product Name],'Finished Products Inventory Sum'!$O359,Table7[Product Type2],'Finished Products Inventory Sum'!$AC$5)</f>
        <v>0</v>
      </c>
      <c r="AF359" s="7"/>
      <c r="AG359" s="1">
        <f>SUMIFS(Table17[Quantity2],Table17[Product Name],'Finished Products Inventory Sum'!$O359,Table17[Product Type2],'Finished Products Inventory Sum'!$AG$5)</f>
        <v>0</v>
      </c>
      <c r="AH359" t="str">
        <f t="shared" si="244"/>
        <v/>
      </c>
      <c r="AI359" s="1">
        <f>SUMIFS(Table17[Total out of Inventory],Table17[Product Name],'Finished Products Inventory Sum'!$O359,Table17[Product Type2],'Finished Products Inventory Sum'!$AG$5)</f>
        <v>0</v>
      </c>
      <c r="AJ359" s="7"/>
      <c r="AK359" s="1">
        <f>SUMIFS(Table7[Quantity
 Sold],Table7[Sale - Product Name],'Finished Products Inventory Sum'!$O359,Table7[Product Type2],'Finished Products Inventory Sum'!$AK$5)</f>
        <v>0</v>
      </c>
      <c r="AL359" t="str">
        <f t="shared" si="245"/>
        <v/>
      </c>
      <c r="AM359" s="1">
        <f>SUMIFS(Table7[Total 
Paid],Table7[Sale - Product Name],'Finished Products Inventory Sum'!$O359,Table7[Product Type2],'Finished Products Inventory Sum'!$AK$5)</f>
        <v>0</v>
      </c>
    </row>
    <row r="360" spans="16:39" x14ac:dyDescent="0.25">
      <c r="P360" s="7"/>
      <c r="Q360" s="30">
        <f>SUMIFS(Table19[Quantity],Table19[Product Name],'Finished Products Inventory Sum'!$O360)</f>
        <v>0</v>
      </c>
      <c r="S360" s="1">
        <f>SUMIFS(Table19[Total Cost],Table19[Product Name],'Finished Products Inventory Sum'!O360)</f>
        <v>0</v>
      </c>
      <c r="T360" s="7"/>
      <c r="U360" s="1">
        <f>SUMIFS(Table19[Quantity Purchased],Table19[Product Name],'Finished Products Inventory Sum'!O360)</f>
        <v>0</v>
      </c>
      <c r="W360" s="1">
        <f>SUMIFS(Table19[Total Purchase
Cost],Table19[Product Name],'Finished Products Inventory Sum'!$O360)</f>
        <v>0</v>
      </c>
      <c r="X360" s="7"/>
      <c r="Y360" s="61">
        <f t="shared" si="242"/>
        <v>0</v>
      </c>
      <c r="AA360" s="61">
        <f t="shared" si="243"/>
        <v>0</v>
      </c>
      <c r="AB360" s="7"/>
      <c r="AC360" s="1">
        <f>SUMIFS(Table7[Quantity of 
Product Sold],Table7[Sale - Product Name],'Finished Products Inventory Sum'!$O360,Table7[Product Type2],'Finished Products Inventory Sum'!$AC$5)</f>
        <v>0</v>
      </c>
      <c r="AE360" s="1">
        <f>SUMIFS(Table7[Total Cost of
Goods Sold],Table7[Sale - Product Name],'Finished Products Inventory Sum'!$O360,Table7[Product Type2],'Finished Products Inventory Sum'!$AC$5)</f>
        <v>0</v>
      </c>
      <c r="AF360" s="7"/>
      <c r="AG360" s="1">
        <f>SUMIFS(Table17[Quantity2],Table17[Product Name],'Finished Products Inventory Sum'!$O360,Table17[Product Type2],'Finished Products Inventory Sum'!$AG$5)</f>
        <v>0</v>
      </c>
      <c r="AH360" t="str">
        <f t="shared" si="244"/>
        <v/>
      </c>
      <c r="AI360" s="1">
        <f>SUMIFS(Table17[Total out of Inventory],Table17[Product Name],'Finished Products Inventory Sum'!$O360,Table17[Product Type2],'Finished Products Inventory Sum'!$AG$5)</f>
        <v>0</v>
      </c>
      <c r="AJ360" s="7"/>
      <c r="AK360" s="1">
        <f>SUMIFS(Table7[Quantity
 Sold],Table7[Sale - Product Name],'Finished Products Inventory Sum'!$O360,Table7[Product Type2],'Finished Products Inventory Sum'!$AK$5)</f>
        <v>0</v>
      </c>
      <c r="AL360" t="str">
        <f t="shared" si="245"/>
        <v/>
      </c>
      <c r="AM360" s="1">
        <f>SUMIFS(Table7[Total 
Paid],Table7[Sale - Product Name],'Finished Products Inventory Sum'!$O360,Table7[Product Type2],'Finished Products Inventory Sum'!$AK$5)</f>
        <v>0</v>
      </c>
    </row>
    <row r="361" spans="16:39" x14ac:dyDescent="0.25">
      <c r="P361" s="7"/>
      <c r="Q361" s="30">
        <f>SUMIFS(Table19[Quantity],Table19[Product Name],'Finished Products Inventory Sum'!$O361)</f>
        <v>0</v>
      </c>
      <c r="S361" s="1">
        <f>SUMIFS(Table19[Total Cost],Table19[Product Name],'Finished Products Inventory Sum'!O361)</f>
        <v>0</v>
      </c>
      <c r="T361" s="7"/>
      <c r="U361" s="1">
        <f>SUMIFS(Table19[Quantity Purchased],Table19[Product Name],'Finished Products Inventory Sum'!O361)</f>
        <v>0</v>
      </c>
      <c r="W361" s="1">
        <f>SUMIFS(Table19[Total Purchase
Cost],Table19[Product Name],'Finished Products Inventory Sum'!$O361)</f>
        <v>0</v>
      </c>
      <c r="X361" s="7"/>
      <c r="Y361" s="61">
        <f t="shared" si="242"/>
        <v>0</v>
      </c>
      <c r="AA361" s="61">
        <f t="shared" si="243"/>
        <v>0</v>
      </c>
      <c r="AB361" s="7"/>
      <c r="AC361" s="1">
        <f>SUMIFS(Table7[Quantity of 
Product Sold],Table7[Sale - Product Name],'Finished Products Inventory Sum'!$O361,Table7[Product Type2],'Finished Products Inventory Sum'!$AC$5)</f>
        <v>0</v>
      </c>
      <c r="AE361" s="1">
        <f>SUMIFS(Table7[Total Cost of
Goods Sold],Table7[Sale - Product Name],'Finished Products Inventory Sum'!$O361,Table7[Product Type2],'Finished Products Inventory Sum'!$AC$5)</f>
        <v>0</v>
      </c>
      <c r="AF361" s="7"/>
      <c r="AG361" s="1">
        <f>SUMIFS(Table17[Quantity2],Table17[Product Name],'Finished Products Inventory Sum'!$O361,Table17[Product Type2],'Finished Products Inventory Sum'!$AG$5)</f>
        <v>0</v>
      </c>
      <c r="AH361" t="str">
        <f t="shared" si="244"/>
        <v/>
      </c>
      <c r="AI361" s="1">
        <f>SUMIFS(Table17[Total out of Inventory],Table17[Product Name],'Finished Products Inventory Sum'!$O361,Table17[Product Type2],'Finished Products Inventory Sum'!$AG$5)</f>
        <v>0</v>
      </c>
      <c r="AJ361" s="7"/>
      <c r="AK361" s="1">
        <f>SUMIFS(Table7[Quantity
 Sold],Table7[Sale - Product Name],'Finished Products Inventory Sum'!$O361,Table7[Product Type2],'Finished Products Inventory Sum'!$AK$5)</f>
        <v>0</v>
      </c>
      <c r="AL361" t="str">
        <f t="shared" si="245"/>
        <v/>
      </c>
      <c r="AM361" s="1">
        <f>SUMIFS(Table7[Total 
Paid],Table7[Sale - Product Name],'Finished Products Inventory Sum'!$O361,Table7[Product Type2],'Finished Products Inventory Sum'!$AK$5)</f>
        <v>0</v>
      </c>
    </row>
    <row r="362" spans="16:39" x14ac:dyDescent="0.25">
      <c r="P362" s="7"/>
      <c r="Q362" s="30">
        <f>SUMIFS(Table19[Quantity],Table19[Product Name],'Finished Products Inventory Sum'!$O362)</f>
        <v>0</v>
      </c>
      <c r="S362" s="1">
        <f>SUMIFS(Table19[Total Cost],Table19[Product Name],'Finished Products Inventory Sum'!O362)</f>
        <v>0</v>
      </c>
      <c r="T362" s="7"/>
      <c r="U362" s="1">
        <f>SUMIFS(Table19[Quantity Purchased],Table19[Product Name],'Finished Products Inventory Sum'!O362)</f>
        <v>0</v>
      </c>
      <c r="W362" s="1">
        <f>SUMIFS(Table19[Total Purchase
Cost],Table19[Product Name],'Finished Products Inventory Sum'!$O362)</f>
        <v>0</v>
      </c>
      <c r="X362" s="7"/>
      <c r="Y362" s="61">
        <f t="shared" si="242"/>
        <v>0</v>
      </c>
      <c r="AA362" s="61">
        <f t="shared" si="243"/>
        <v>0</v>
      </c>
      <c r="AB362" s="7"/>
      <c r="AC362" s="1">
        <f>SUMIFS(Table7[Quantity of 
Product Sold],Table7[Sale - Product Name],'Finished Products Inventory Sum'!$O362,Table7[Product Type2],'Finished Products Inventory Sum'!$AC$5)</f>
        <v>0</v>
      </c>
      <c r="AE362" s="1">
        <f>SUMIFS(Table7[Total Cost of
Goods Sold],Table7[Sale - Product Name],'Finished Products Inventory Sum'!$O362,Table7[Product Type2],'Finished Products Inventory Sum'!$AC$5)</f>
        <v>0</v>
      </c>
      <c r="AF362" s="7"/>
      <c r="AG362" s="1">
        <f>SUMIFS(Table17[Quantity2],Table17[Product Name],'Finished Products Inventory Sum'!$O362,Table17[Product Type2],'Finished Products Inventory Sum'!$AG$5)</f>
        <v>0</v>
      </c>
      <c r="AH362" t="str">
        <f t="shared" si="244"/>
        <v/>
      </c>
      <c r="AI362" s="1">
        <f>SUMIFS(Table17[Total out of Inventory],Table17[Product Name],'Finished Products Inventory Sum'!$O362,Table17[Product Type2],'Finished Products Inventory Sum'!$AG$5)</f>
        <v>0</v>
      </c>
      <c r="AJ362" s="7"/>
      <c r="AK362" s="1">
        <f>SUMIFS(Table7[Quantity
 Sold],Table7[Sale - Product Name],'Finished Products Inventory Sum'!$O362,Table7[Product Type2],'Finished Products Inventory Sum'!$AK$5)</f>
        <v>0</v>
      </c>
      <c r="AL362" t="str">
        <f t="shared" si="245"/>
        <v/>
      </c>
      <c r="AM362" s="1">
        <f>SUMIFS(Table7[Total 
Paid],Table7[Sale - Product Name],'Finished Products Inventory Sum'!$O362,Table7[Product Type2],'Finished Products Inventory Sum'!$AK$5)</f>
        <v>0</v>
      </c>
    </row>
    <row r="363" spans="16:39" x14ac:dyDescent="0.25">
      <c r="P363" s="7"/>
      <c r="Q363" s="30">
        <f>SUMIFS(Table19[Quantity],Table19[Product Name],'Finished Products Inventory Sum'!$O363)</f>
        <v>0</v>
      </c>
      <c r="S363" s="1">
        <f>SUMIFS(Table19[Total Cost],Table19[Product Name],'Finished Products Inventory Sum'!O363)</f>
        <v>0</v>
      </c>
      <c r="T363" s="7"/>
      <c r="U363" s="1">
        <f>SUMIFS(Table19[Quantity Purchased],Table19[Product Name],'Finished Products Inventory Sum'!O363)</f>
        <v>0</v>
      </c>
      <c r="W363" s="1">
        <f>SUMIFS(Table19[Total Purchase
Cost],Table19[Product Name],'Finished Products Inventory Sum'!$O363)</f>
        <v>0</v>
      </c>
      <c r="X363" s="7"/>
      <c r="Y363" s="61">
        <f t="shared" si="242"/>
        <v>0</v>
      </c>
      <c r="AA363" s="61">
        <f t="shared" si="243"/>
        <v>0</v>
      </c>
      <c r="AB363" s="7"/>
      <c r="AC363" s="1">
        <f>SUMIFS(Table7[Quantity of 
Product Sold],Table7[Sale - Product Name],'Finished Products Inventory Sum'!$O363,Table7[Product Type2],'Finished Products Inventory Sum'!$AC$5)</f>
        <v>0</v>
      </c>
      <c r="AE363" s="1">
        <f>SUMIFS(Table7[Total Cost of
Goods Sold],Table7[Sale - Product Name],'Finished Products Inventory Sum'!$O363,Table7[Product Type2],'Finished Products Inventory Sum'!$AC$5)</f>
        <v>0</v>
      </c>
      <c r="AF363" s="7"/>
      <c r="AG363" s="1">
        <f>SUMIFS(Table17[Quantity2],Table17[Product Name],'Finished Products Inventory Sum'!$O363,Table17[Product Type2],'Finished Products Inventory Sum'!$AG$5)</f>
        <v>0</v>
      </c>
      <c r="AH363" t="str">
        <f t="shared" si="244"/>
        <v/>
      </c>
      <c r="AI363" s="1">
        <f>SUMIFS(Table17[Total out of Inventory],Table17[Product Name],'Finished Products Inventory Sum'!$O363,Table17[Product Type2],'Finished Products Inventory Sum'!$AG$5)</f>
        <v>0</v>
      </c>
      <c r="AJ363" s="7"/>
      <c r="AK363" s="1">
        <f>SUMIFS(Table7[Quantity
 Sold],Table7[Sale - Product Name],'Finished Products Inventory Sum'!$O363,Table7[Product Type2],'Finished Products Inventory Sum'!$AK$5)</f>
        <v>0</v>
      </c>
      <c r="AL363" t="str">
        <f t="shared" si="245"/>
        <v/>
      </c>
      <c r="AM363" s="1">
        <f>SUMIFS(Table7[Total 
Paid],Table7[Sale - Product Name],'Finished Products Inventory Sum'!$O363,Table7[Product Type2],'Finished Products Inventory Sum'!$AK$5)</f>
        <v>0</v>
      </c>
    </row>
    <row r="364" spans="16:39" x14ac:dyDescent="0.25">
      <c r="P364" s="7"/>
      <c r="Q364" s="30">
        <f>SUMIFS(Table19[Quantity],Table19[Product Name],'Finished Products Inventory Sum'!$O364)</f>
        <v>0</v>
      </c>
      <c r="S364" s="1">
        <f>SUMIFS(Table19[Total Cost],Table19[Product Name],'Finished Products Inventory Sum'!O364)</f>
        <v>0</v>
      </c>
      <c r="T364" s="7"/>
      <c r="U364" s="1">
        <f>SUMIFS(Table19[Quantity Purchased],Table19[Product Name],'Finished Products Inventory Sum'!O364)</f>
        <v>0</v>
      </c>
      <c r="W364" s="1">
        <f>SUMIFS(Table19[Total Purchase
Cost],Table19[Product Name],'Finished Products Inventory Sum'!$O364)</f>
        <v>0</v>
      </c>
      <c r="X364" s="7"/>
      <c r="Y364" s="61">
        <f t="shared" si="242"/>
        <v>0</v>
      </c>
      <c r="AA364" s="61">
        <f t="shared" si="243"/>
        <v>0</v>
      </c>
      <c r="AB364" s="7"/>
      <c r="AC364" s="1">
        <f>SUMIFS(Table7[Quantity of 
Product Sold],Table7[Sale - Product Name],'Finished Products Inventory Sum'!$O364,Table7[Product Type2],'Finished Products Inventory Sum'!$AC$5)</f>
        <v>0</v>
      </c>
      <c r="AE364" s="1">
        <f>SUMIFS(Table7[Total Cost of
Goods Sold],Table7[Sale - Product Name],'Finished Products Inventory Sum'!$O364,Table7[Product Type2],'Finished Products Inventory Sum'!$AC$5)</f>
        <v>0</v>
      </c>
      <c r="AF364" s="7"/>
      <c r="AG364" s="1">
        <f>SUMIFS(Table17[Quantity2],Table17[Product Name],'Finished Products Inventory Sum'!$O364,Table17[Product Type2],'Finished Products Inventory Sum'!$AG$5)</f>
        <v>0</v>
      </c>
      <c r="AH364" t="str">
        <f t="shared" si="244"/>
        <v/>
      </c>
      <c r="AI364" s="1">
        <f>SUMIFS(Table17[Total out of Inventory],Table17[Product Name],'Finished Products Inventory Sum'!$O364,Table17[Product Type2],'Finished Products Inventory Sum'!$AG$5)</f>
        <v>0</v>
      </c>
      <c r="AJ364" s="7"/>
      <c r="AK364" s="1">
        <f>SUMIFS(Table7[Quantity
 Sold],Table7[Sale - Product Name],'Finished Products Inventory Sum'!$O364,Table7[Product Type2],'Finished Products Inventory Sum'!$AK$5)</f>
        <v>0</v>
      </c>
      <c r="AL364" t="str">
        <f t="shared" si="245"/>
        <v/>
      </c>
      <c r="AM364" s="1">
        <f>SUMIFS(Table7[Total 
Paid],Table7[Sale - Product Name],'Finished Products Inventory Sum'!$O364,Table7[Product Type2],'Finished Products Inventory Sum'!$AK$5)</f>
        <v>0</v>
      </c>
    </row>
    <row r="365" spans="16:39" x14ac:dyDescent="0.25">
      <c r="P365" s="7"/>
      <c r="Q365" s="30">
        <f>SUMIFS(Table19[Quantity],Table19[Product Name],'Finished Products Inventory Sum'!$O365)</f>
        <v>0</v>
      </c>
      <c r="S365" s="1">
        <f>SUMIFS(Table19[Total Cost],Table19[Product Name],'Finished Products Inventory Sum'!O365)</f>
        <v>0</v>
      </c>
      <c r="T365" s="7"/>
      <c r="U365" s="1">
        <f>SUMIFS(Table19[Quantity Purchased],Table19[Product Name],'Finished Products Inventory Sum'!O365)</f>
        <v>0</v>
      </c>
      <c r="W365" s="1">
        <f>SUMIFS(Table19[Total Purchase
Cost],Table19[Product Name],'Finished Products Inventory Sum'!$O365)</f>
        <v>0</v>
      </c>
      <c r="X365" s="7"/>
      <c r="Y365" s="61">
        <f t="shared" si="242"/>
        <v>0</v>
      </c>
      <c r="AA365" s="61">
        <f t="shared" si="243"/>
        <v>0</v>
      </c>
      <c r="AB365" s="7"/>
      <c r="AC365" s="1">
        <f>SUMIFS(Table7[Quantity of 
Product Sold],Table7[Sale - Product Name],'Finished Products Inventory Sum'!$O365,Table7[Product Type2],'Finished Products Inventory Sum'!$AC$5)</f>
        <v>0</v>
      </c>
      <c r="AE365" s="1">
        <f>SUMIFS(Table7[Total Cost of
Goods Sold],Table7[Sale - Product Name],'Finished Products Inventory Sum'!$O365,Table7[Product Type2],'Finished Products Inventory Sum'!$AC$5)</f>
        <v>0</v>
      </c>
      <c r="AF365" s="7"/>
      <c r="AG365" s="1">
        <f>SUMIFS(Table17[Quantity2],Table17[Product Name],'Finished Products Inventory Sum'!$O365,Table17[Product Type2],'Finished Products Inventory Sum'!$AG$5)</f>
        <v>0</v>
      </c>
      <c r="AH365" t="str">
        <f t="shared" si="244"/>
        <v/>
      </c>
      <c r="AI365" s="1">
        <f>SUMIFS(Table17[Total out of Inventory],Table17[Product Name],'Finished Products Inventory Sum'!$O365,Table17[Product Type2],'Finished Products Inventory Sum'!$AG$5)</f>
        <v>0</v>
      </c>
      <c r="AJ365" s="7"/>
      <c r="AK365" s="1">
        <f>SUMIFS(Table7[Quantity
 Sold],Table7[Sale - Product Name],'Finished Products Inventory Sum'!$O365,Table7[Product Type2],'Finished Products Inventory Sum'!$AK$5)</f>
        <v>0</v>
      </c>
      <c r="AL365" t="str">
        <f t="shared" si="245"/>
        <v/>
      </c>
      <c r="AM365" s="1">
        <f>SUMIFS(Table7[Total 
Paid],Table7[Sale - Product Name],'Finished Products Inventory Sum'!$O365,Table7[Product Type2],'Finished Products Inventory Sum'!$AK$5)</f>
        <v>0</v>
      </c>
    </row>
    <row r="366" spans="16:39" x14ac:dyDescent="0.25">
      <c r="P366" s="7"/>
      <c r="Q366" s="30">
        <f>SUMIFS(Table19[Quantity],Table19[Product Name],'Finished Products Inventory Sum'!$O366)</f>
        <v>0</v>
      </c>
      <c r="S366" s="1">
        <f>SUMIFS(Table19[Total Cost],Table19[Product Name],'Finished Products Inventory Sum'!O366)</f>
        <v>0</v>
      </c>
      <c r="T366" s="7"/>
      <c r="U366" s="1">
        <f>SUMIFS(Table19[Quantity Purchased],Table19[Product Name],'Finished Products Inventory Sum'!O366)</f>
        <v>0</v>
      </c>
      <c r="W366" s="1">
        <f>SUMIFS(Table19[Total Purchase
Cost],Table19[Product Name],'Finished Products Inventory Sum'!$O366)</f>
        <v>0</v>
      </c>
      <c r="X366" s="7"/>
      <c r="Y366" s="61">
        <f t="shared" si="242"/>
        <v>0</v>
      </c>
      <c r="AA366" s="61">
        <f t="shared" si="243"/>
        <v>0</v>
      </c>
      <c r="AB366" s="7"/>
      <c r="AC366" s="1">
        <f>SUMIFS(Table7[Quantity of 
Product Sold],Table7[Sale - Product Name],'Finished Products Inventory Sum'!$O366,Table7[Product Type2],'Finished Products Inventory Sum'!$AC$5)</f>
        <v>0</v>
      </c>
      <c r="AE366" s="1">
        <f>SUMIFS(Table7[Total Cost of
Goods Sold],Table7[Sale - Product Name],'Finished Products Inventory Sum'!$O366,Table7[Product Type2],'Finished Products Inventory Sum'!$AC$5)</f>
        <v>0</v>
      </c>
      <c r="AF366" s="7"/>
      <c r="AG366" s="1">
        <f>SUMIFS(Table17[Quantity2],Table17[Product Name],'Finished Products Inventory Sum'!$O366,Table17[Product Type2],'Finished Products Inventory Sum'!$AG$5)</f>
        <v>0</v>
      </c>
      <c r="AH366" t="str">
        <f t="shared" si="244"/>
        <v/>
      </c>
      <c r="AI366" s="1">
        <f>SUMIFS(Table17[Total out of Inventory],Table17[Product Name],'Finished Products Inventory Sum'!$O366,Table17[Product Type2],'Finished Products Inventory Sum'!$AG$5)</f>
        <v>0</v>
      </c>
      <c r="AJ366" s="7"/>
      <c r="AK366" s="1">
        <f>SUMIFS(Table7[Quantity
 Sold],Table7[Sale - Product Name],'Finished Products Inventory Sum'!$O366,Table7[Product Type2],'Finished Products Inventory Sum'!$AK$5)</f>
        <v>0</v>
      </c>
      <c r="AL366" t="str">
        <f t="shared" si="245"/>
        <v/>
      </c>
      <c r="AM366" s="1">
        <f>SUMIFS(Table7[Total 
Paid],Table7[Sale - Product Name],'Finished Products Inventory Sum'!$O366,Table7[Product Type2],'Finished Products Inventory Sum'!$AK$5)</f>
        <v>0</v>
      </c>
    </row>
    <row r="367" spans="16:39" x14ac:dyDescent="0.25">
      <c r="P367" s="7"/>
      <c r="Q367" s="30">
        <f>SUMIFS(Table19[Quantity],Table19[Product Name],'Finished Products Inventory Sum'!$O367)</f>
        <v>0</v>
      </c>
      <c r="S367" s="1">
        <f>SUMIFS(Table19[Total Cost],Table19[Product Name],'Finished Products Inventory Sum'!O367)</f>
        <v>0</v>
      </c>
      <c r="T367" s="7"/>
      <c r="U367" s="1">
        <f>SUMIFS(Table19[Quantity Purchased],Table19[Product Name],'Finished Products Inventory Sum'!O367)</f>
        <v>0</v>
      </c>
      <c r="W367" s="1">
        <f>SUMIFS(Table19[Total Purchase
Cost],Table19[Product Name],'Finished Products Inventory Sum'!$O367)</f>
        <v>0</v>
      </c>
      <c r="X367" s="7"/>
      <c r="Y367" s="61">
        <f t="shared" ref="Y367:Y373" si="246">SUM(Q367,U367,-AC367,AG367)</f>
        <v>0</v>
      </c>
      <c r="AA367" s="61">
        <f t="shared" ref="AA367:AA373" si="247">SUM(S367,W367,-AE367,AI367)</f>
        <v>0</v>
      </c>
      <c r="AB367" s="7"/>
      <c r="AC367" s="1">
        <f>SUMIFS(Table7[Quantity of 
Product Sold],Table7[Sale - Product Name],'Finished Products Inventory Sum'!$O367,Table7[Product Type2],'Finished Products Inventory Sum'!$AC$5)</f>
        <v>0</v>
      </c>
      <c r="AE367" s="1">
        <f>SUMIFS(Table7[Total Cost of
Goods Sold],Table7[Sale - Product Name],'Finished Products Inventory Sum'!$O367,Table7[Product Type2],'Finished Products Inventory Sum'!$AC$5)</f>
        <v>0</v>
      </c>
      <c r="AF367" s="7"/>
      <c r="AG367" s="1">
        <f>SUMIFS(Table17[Quantity2],Table17[Product Name],'Finished Products Inventory Sum'!$O367,Table17[Product Type2],'Finished Products Inventory Sum'!$AG$5)</f>
        <v>0</v>
      </c>
      <c r="AH367" t="str">
        <f t="shared" ref="AH367:AH373" si="248">IF(AG367,AI367/AG367,"")</f>
        <v/>
      </c>
      <c r="AI367" s="1">
        <f>SUMIFS(Table17[Total out of Inventory],Table17[Product Name],'Finished Products Inventory Sum'!$O367,Table17[Product Type2],'Finished Products Inventory Sum'!$AG$5)</f>
        <v>0</v>
      </c>
      <c r="AJ367" s="7"/>
      <c r="AK367" s="1">
        <f>SUMIFS(Table7[Quantity
 Sold],Table7[Sale - Product Name],'Finished Products Inventory Sum'!$O367,Table7[Product Type2],'Finished Products Inventory Sum'!$AK$5)</f>
        <v>0</v>
      </c>
      <c r="AL367" t="str">
        <f t="shared" ref="AL367:AL373" si="249">IF(AK367,AM367/AK367,"")</f>
        <v/>
      </c>
      <c r="AM367" s="1">
        <f>SUMIFS(Table7[Total 
Paid],Table7[Sale - Product Name],'Finished Products Inventory Sum'!$O367,Table7[Product Type2],'Finished Products Inventory Sum'!$AK$5)</f>
        <v>0</v>
      </c>
    </row>
    <row r="368" spans="16:39" x14ac:dyDescent="0.25">
      <c r="P368" s="7"/>
      <c r="Q368" s="30">
        <f>SUMIFS(Table19[Quantity],Table19[Product Name],'Finished Products Inventory Sum'!$O368)</f>
        <v>0</v>
      </c>
      <c r="S368" s="1">
        <f>SUMIFS(Table19[Total Cost],Table19[Product Name],'Finished Products Inventory Sum'!O368)</f>
        <v>0</v>
      </c>
      <c r="T368" s="7"/>
      <c r="U368" s="1">
        <f>SUMIFS(Table19[Quantity Purchased],Table19[Product Name],'Finished Products Inventory Sum'!O368)</f>
        <v>0</v>
      </c>
      <c r="W368" s="1">
        <f>SUMIFS(Table19[Total Purchase
Cost],Table19[Product Name],'Finished Products Inventory Sum'!$O368)</f>
        <v>0</v>
      </c>
      <c r="X368" s="7"/>
      <c r="Y368" s="61">
        <f t="shared" si="246"/>
        <v>0</v>
      </c>
      <c r="AA368" s="61">
        <f t="shared" si="247"/>
        <v>0</v>
      </c>
      <c r="AB368" s="7"/>
      <c r="AC368" s="1">
        <f>SUMIFS(Table7[Quantity of 
Product Sold],Table7[Sale - Product Name],'Finished Products Inventory Sum'!$O368,Table7[Product Type2],'Finished Products Inventory Sum'!$AC$5)</f>
        <v>0</v>
      </c>
      <c r="AE368" s="1">
        <f>SUMIFS(Table7[Total Cost of
Goods Sold],Table7[Sale - Product Name],'Finished Products Inventory Sum'!$O368,Table7[Product Type2],'Finished Products Inventory Sum'!$AC$5)</f>
        <v>0</v>
      </c>
      <c r="AF368" s="7"/>
      <c r="AG368" s="1">
        <f>SUMIFS(Table17[Quantity2],Table17[Product Name],'Finished Products Inventory Sum'!$O368,Table17[Product Type2],'Finished Products Inventory Sum'!$AG$5)</f>
        <v>0</v>
      </c>
      <c r="AH368" t="str">
        <f t="shared" si="248"/>
        <v/>
      </c>
      <c r="AI368" s="1">
        <f>SUMIFS(Table17[Total out of Inventory],Table17[Product Name],'Finished Products Inventory Sum'!$O368,Table17[Product Type2],'Finished Products Inventory Sum'!$AG$5)</f>
        <v>0</v>
      </c>
      <c r="AJ368" s="7"/>
      <c r="AK368" s="1">
        <f>SUMIFS(Table7[Quantity
 Sold],Table7[Sale - Product Name],'Finished Products Inventory Sum'!$O368,Table7[Product Type2],'Finished Products Inventory Sum'!$AK$5)</f>
        <v>0</v>
      </c>
      <c r="AL368" t="str">
        <f t="shared" si="249"/>
        <v/>
      </c>
      <c r="AM368" s="1">
        <f>SUMIFS(Table7[Total 
Paid],Table7[Sale - Product Name],'Finished Products Inventory Sum'!$O368,Table7[Product Type2],'Finished Products Inventory Sum'!$AK$5)</f>
        <v>0</v>
      </c>
    </row>
    <row r="369" spans="16:39" x14ac:dyDescent="0.25">
      <c r="P369" s="7"/>
      <c r="Q369" s="30">
        <f>SUMIFS(Table19[Quantity],Table19[Product Name],'Finished Products Inventory Sum'!$O369)</f>
        <v>0</v>
      </c>
      <c r="S369" s="1">
        <f>SUMIFS(Table19[Total Cost],Table19[Product Name],'Finished Products Inventory Sum'!O369)</f>
        <v>0</v>
      </c>
      <c r="T369" s="7"/>
      <c r="U369" s="1">
        <f>SUMIFS(Table19[Quantity Purchased],Table19[Product Name],'Finished Products Inventory Sum'!O369)</f>
        <v>0</v>
      </c>
      <c r="W369" s="1">
        <f>SUMIFS(Table19[Total Purchase
Cost],Table19[Product Name],'Finished Products Inventory Sum'!$O369)</f>
        <v>0</v>
      </c>
      <c r="X369" s="7"/>
      <c r="Y369" s="61">
        <f t="shared" si="246"/>
        <v>0</v>
      </c>
      <c r="AA369" s="61">
        <f t="shared" si="247"/>
        <v>0</v>
      </c>
      <c r="AB369" s="7"/>
      <c r="AC369" s="1">
        <f>SUMIFS(Table7[Quantity of 
Product Sold],Table7[Sale - Product Name],'Finished Products Inventory Sum'!$O369,Table7[Product Type2],'Finished Products Inventory Sum'!$AC$5)</f>
        <v>0</v>
      </c>
      <c r="AE369" s="1">
        <f>SUMIFS(Table7[Total Cost of
Goods Sold],Table7[Sale - Product Name],'Finished Products Inventory Sum'!$O369,Table7[Product Type2],'Finished Products Inventory Sum'!$AC$5)</f>
        <v>0</v>
      </c>
      <c r="AF369" s="7"/>
      <c r="AG369" s="1">
        <f>SUMIFS(Table17[Quantity2],Table17[Product Name],'Finished Products Inventory Sum'!$O369,Table17[Product Type2],'Finished Products Inventory Sum'!$AG$5)</f>
        <v>0</v>
      </c>
      <c r="AH369" t="str">
        <f t="shared" si="248"/>
        <v/>
      </c>
      <c r="AI369" s="1">
        <f>SUMIFS(Table17[Total out of Inventory],Table17[Product Name],'Finished Products Inventory Sum'!$O369,Table17[Product Type2],'Finished Products Inventory Sum'!$AG$5)</f>
        <v>0</v>
      </c>
      <c r="AJ369" s="7"/>
      <c r="AK369" s="1">
        <f>SUMIFS(Table7[Quantity
 Sold],Table7[Sale - Product Name],'Finished Products Inventory Sum'!$O369,Table7[Product Type2],'Finished Products Inventory Sum'!$AK$5)</f>
        <v>0</v>
      </c>
      <c r="AL369" t="str">
        <f t="shared" si="249"/>
        <v/>
      </c>
      <c r="AM369" s="1">
        <f>SUMIFS(Table7[Total 
Paid],Table7[Sale - Product Name],'Finished Products Inventory Sum'!$O369,Table7[Product Type2],'Finished Products Inventory Sum'!$AK$5)</f>
        <v>0</v>
      </c>
    </row>
    <row r="370" spans="16:39" x14ac:dyDescent="0.25">
      <c r="P370" s="7"/>
      <c r="Q370" s="30">
        <f>SUMIFS(Table19[Quantity],Table19[Product Name],'Finished Products Inventory Sum'!$O370)</f>
        <v>0</v>
      </c>
      <c r="S370" s="1">
        <f>SUMIFS(Table19[Total Cost],Table19[Product Name],'Finished Products Inventory Sum'!O370)</f>
        <v>0</v>
      </c>
      <c r="T370" s="7"/>
      <c r="U370" s="1">
        <f>SUMIFS(Table19[Quantity Purchased],Table19[Product Name],'Finished Products Inventory Sum'!O370)</f>
        <v>0</v>
      </c>
      <c r="W370" s="1">
        <f>SUMIFS(Table19[Total Purchase
Cost],Table19[Product Name],'Finished Products Inventory Sum'!$O370)</f>
        <v>0</v>
      </c>
      <c r="X370" s="7"/>
      <c r="Y370" s="61">
        <f t="shared" si="246"/>
        <v>0</v>
      </c>
      <c r="AA370" s="61">
        <f t="shared" si="247"/>
        <v>0</v>
      </c>
      <c r="AB370" s="7"/>
      <c r="AC370" s="1">
        <f>SUMIFS(Table7[Quantity of 
Product Sold],Table7[Sale - Product Name],'Finished Products Inventory Sum'!$O370,Table7[Product Type2],'Finished Products Inventory Sum'!$AC$5)</f>
        <v>0</v>
      </c>
      <c r="AE370" s="1">
        <f>SUMIFS(Table7[Total Cost of
Goods Sold],Table7[Sale - Product Name],'Finished Products Inventory Sum'!$O370,Table7[Product Type2],'Finished Products Inventory Sum'!$AC$5)</f>
        <v>0</v>
      </c>
      <c r="AF370" s="7"/>
      <c r="AG370" s="1">
        <f>SUMIFS(Table17[Quantity2],Table17[Product Name],'Finished Products Inventory Sum'!$O370,Table17[Product Type2],'Finished Products Inventory Sum'!$AG$5)</f>
        <v>0</v>
      </c>
      <c r="AH370" t="str">
        <f t="shared" si="248"/>
        <v/>
      </c>
      <c r="AI370" s="1">
        <f>SUMIFS(Table17[Total out of Inventory],Table17[Product Name],'Finished Products Inventory Sum'!$O370,Table17[Product Type2],'Finished Products Inventory Sum'!$AG$5)</f>
        <v>0</v>
      </c>
      <c r="AJ370" s="7"/>
      <c r="AK370" s="1">
        <f>SUMIFS(Table7[Quantity
 Sold],Table7[Sale - Product Name],'Finished Products Inventory Sum'!$O370,Table7[Product Type2],'Finished Products Inventory Sum'!$AK$5)</f>
        <v>0</v>
      </c>
      <c r="AL370" t="str">
        <f t="shared" si="249"/>
        <v/>
      </c>
      <c r="AM370" s="1">
        <f>SUMIFS(Table7[Total 
Paid],Table7[Sale - Product Name],'Finished Products Inventory Sum'!$O370,Table7[Product Type2],'Finished Products Inventory Sum'!$AK$5)</f>
        <v>0</v>
      </c>
    </row>
    <row r="371" spans="16:39" x14ac:dyDescent="0.25">
      <c r="P371" s="7"/>
      <c r="Q371" s="30">
        <f>SUMIFS(Table19[Quantity],Table19[Product Name],'Finished Products Inventory Sum'!$O371)</f>
        <v>0</v>
      </c>
      <c r="S371" s="1">
        <f>SUMIFS(Table19[Total Cost],Table19[Product Name],'Finished Products Inventory Sum'!O371)</f>
        <v>0</v>
      </c>
      <c r="T371" s="7"/>
      <c r="U371" s="1">
        <f>SUMIFS(Table19[Quantity Purchased],Table19[Product Name],'Finished Products Inventory Sum'!O371)</f>
        <v>0</v>
      </c>
      <c r="W371" s="1">
        <f>SUMIFS(Table19[Total Purchase
Cost],Table19[Product Name],'Finished Products Inventory Sum'!$O371)</f>
        <v>0</v>
      </c>
      <c r="X371" s="7"/>
      <c r="Y371" s="61">
        <f t="shared" si="246"/>
        <v>0</v>
      </c>
      <c r="AA371" s="61">
        <f t="shared" si="247"/>
        <v>0</v>
      </c>
      <c r="AB371" s="7"/>
      <c r="AC371" s="1">
        <f>SUMIFS(Table7[Quantity of 
Product Sold],Table7[Sale - Product Name],'Finished Products Inventory Sum'!$O371,Table7[Product Type2],'Finished Products Inventory Sum'!$AC$5)</f>
        <v>0</v>
      </c>
      <c r="AE371" s="1">
        <f>SUMIFS(Table7[Total Cost of
Goods Sold],Table7[Sale - Product Name],'Finished Products Inventory Sum'!$O371,Table7[Product Type2],'Finished Products Inventory Sum'!$AC$5)</f>
        <v>0</v>
      </c>
      <c r="AF371" s="7"/>
      <c r="AG371" s="1">
        <f>SUMIFS(Table17[Quantity2],Table17[Product Name],'Finished Products Inventory Sum'!$O371,Table17[Product Type2],'Finished Products Inventory Sum'!$AG$5)</f>
        <v>0</v>
      </c>
      <c r="AH371" t="str">
        <f t="shared" si="248"/>
        <v/>
      </c>
      <c r="AI371" s="1">
        <f>SUMIFS(Table17[Total out of Inventory],Table17[Product Name],'Finished Products Inventory Sum'!$O371,Table17[Product Type2],'Finished Products Inventory Sum'!$AG$5)</f>
        <v>0</v>
      </c>
      <c r="AJ371" s="7"/>
      <c r="AK371" s="1">
        <f>SUMIFS(Table7[Quantity
 Sold],Table7[Sale - Product Name],'Finished Products Inventory Sum'!$O371,Table7[Product Type2],'Finished Products Inventory Sum'!$AK$5)</f>
        <v>0</v>
      </c>
      <c r="AL371" t="str">
        <f t="shared" si="249"/>
        <v/>
      </c>
      <c r="AM371" s="1">
        <f>SUMIFS(Table7[Total 
Paid],Table7[Sale - Product Name],'Finished Products Inventory Sum'!$O371,Table7[Product Type2],'Finished Products Inventory Sum'!$AK$5)</f>
        <v>0</v>
      </c>
    </row>
    <row r="372" spans="16:39" x14ac:dyDescent="0.25">
      <c r="P372" s="7"/>
      <c r="Q372" s="30">
        <f>SUMIFS(Table19[Quantity],Table19[Product Name],'Finished Products Inventory Sum'!$O372)</f>
        <v>0</v>
      </c>
      <c r="S372" s="1">
        <f>SUMIFS(Table19[Total Cost],Table19[Product Name],'Finished Products Inventory Sum'!O372)</f>
        <v>0</v>
      </c>
      <c r="T372" s="7"/>
      <c r="U372" s="1">
        <f>SUMIFS(Table19[Quantity Purchased],Table19[Product Name],'Finished Products Inventory Sum'!O372)</f>
        <v>0</v>
      </c>
      <c r="W372" s="1">
        <f>SUMIFS(Table19[Total Purchase
Cost],Table19[Product Name],'Finished Products Inventory Sum'!$O372)</f>
        <v>0</v>
      </c>
      <c r="X372" s="7"/>
      <c r="Y372" s="61">
        <f t="shared" si="246"/>
        <v>0</v>
      </c>
      <c r="AA372" s="61">
        <f t="shared" si="247"/>
        <v>0</v>
      </c>
      <c r="AB372" s="7"/>
      <c r="AC372" s="1">
        <f>SUMIFS(Table7[Quantity of 
Product Sold],Table7[Sale - Product Name],'Finished Products Inventory Sum'!$O372,Table7[Product Type2],'Finished Products Inventory Sum'!$AC$5)</f>
        <v>0</v>
      </c>
      <c r="AE372" s="1">
        <f>SUMIFS(Table7[Total Cost of
Goods Sold],Table7[Sale - Product Name],'Finished Products Inventory Sum'!$O372,Table7[Product Type2],'Finished Products Inventory Sum'!$AC$5)</f>
        <v>0</v>
      </c>
      <c r="AF372" s="7"/>
      <c r="AG372" s="1">
        <f>SUMIFS(Table17[Quantity2],Table17[Product Name],'Finished Products Inventory Sum'!$O372,Table17[Product Type2],'Finished Products Inventory Sum'!$AG$5)</f>
        <v>0</v>
      </c>
      <c r="AH372" t="str">
        <f t="shared" si="248"/>
        <v/>
      </c>
      <c r="AI372" s="1">
        <f>SUMIFS(Table17[Total out of Inventory],Table17[Product Name],'Finished Products Inventory Sum'!$O372,Table17[Product Type2],'Finished Products Inventory Sum'!$AG$5)</f>
        <v>0</v>
      </c>
      <c r="AJ372" s="7"/>
      <c r="AK372" s="1">
        <f>SUMIFS(Table7[Quantity
 Sold],Table7[Sale - Product Name],'Finished Products Inventory Sum'!$O372,Table7[Product Type2],'Finished Products Inventory Sum'!$AK$5)</f>
        <v>0</v>
      </c>
      <c r="AL372" t="str">
        <f t="shared" si="249"/>
        <v/>
      </c>
      <c r="AM372" s="1">
        <f>SUMIFS(Table7[Total 
Paid],Table7[Sale - Product Name],'Finished Products Inventory Sum'!$O372,Table7[Product Type2],'Finished Products Inventory Sum'!$AK$5)</f>
        <v>0</v>
      </c>
    </row>
    <row r="373" spans="16:39" x14ac:dyDescent="0.25">
      <c r="P373" s="7"/>
      <c r="Q373" s="30">
        <f>SUMIFS(Table19[Quantity],Table19[Product Name],'Finished Products Inventory Sum'!$O373)</f>
        <v>0</v>
      </c>
      <c r="S373" s="1">
        <f>SUMIFS(Table19[Total Cost],Table19[Product Name],'Finished Products Inventory Sum'!O373)</f>
        <v>0</v>
      </c>
      <c r="T373" s="7"/>
      <c r="U373" s="1">
        <f>SUMIFS(Table19[Quantity Purchased],Table19[Product Name],'Finished Products Inventory Sum'!O373)</f>
        <v>0</v>
      </c>
      <c r="W373" s="1">
        <f>SUMIFS(Table19[Total Purchase
Cost],Table19[Product Name],'Finished Products Inventory Sum'!$O373)</f>
        <v>0</v>
      </c>
      <c r="X373" s="7"/>
      <c r="Y373" s="61">
        <f t="shared" si="246"/>
        <v>0</v>
      </c>
      <c r="AA373" s="61">
        <f t="shared" si="247"/>
        <v>0</v>
      </c>
      <c r="AB373" s="7"/>
      <c r="AC373" s="1">
        <f>SUMIFS(Table7[Quantity of 
Product Sold],Table7[Sale - Product Name],'Finished Products Inventory Sum'!$O373,Table7[Product Type2],'Finished Products Inventory Sum'!$AC$5)</f>
        <v>0</v>
      </c>
      <c r="AE373" s="1">
        <f>SUMIFS(Table7[Total Cost of
Goods Sold],Table7[Sale - Product Name],'Finished Products Inventory Sum'!$O373,Table7[Product Type2],'Finished Products Inventory Sum'!$AC$5)</f>
        <v>0</v>
      </c>
      <c r="AF373" s="7"/>
      <c r="AG373" s="1">
        <f>SUMIFS(Table17[Quantity2],Table17[Product Name],'Finished Products Inventory Sum'!$O373,Table17[Product Type2],'Finished Products Inventory Sum'!$AG$5)</f>
        <v>0</v>
      </c>
      <c r="AH373" t="str">
        <f t="shared" si="248"/>
        <v/>
      </c>
      <c r="AI373" s="1">
        <f>SUMIFS(Table17[Total out of Inventory],Table17[Product Name],'Finished Products Inventory Sum'!$O373,Table17[Product Type2],'Finished Products Inventory Sum'!$AG$5)</f>
        <v>0</v>
      </c>
      <c r="AJ373" s="7"/>
      <c r="AK373" s="1">
        <f>SUMIFS(Table7[Quantity
 Sold],Table7[Sale - Product Name],'Finished Products Inventory Sum'!$O373,Table7[Product Type2],'Finished Products Inventory Sum'!$AK$5)</f>
        <v>0</v>
      </c>
      <c r="AL373" t="str">
        <f t="shared" si="249"/>
        <v/>
      </c>
      <c r="AM373" s="1">
        <f>SUMIFS(Table7[Total 
Paid],Table7[Sale - Product Name],'Finished Products Inventory Sum'!$O373,Table7[Product Type2],'Finished Products Inventory Sum'!$AK$5)</f>
        <v>0</v>
      </c>
    </row>
    <row r="374" spans="16:39" x14ac:dyDescent="0.25">
      <c r="P374" s="7"/>
      <c r="Q374" s="30"/>
      <c r="S374" s="1"/>
      <c r="T374" s="7"/>
      <c r="W374" s="1"/>
      <c r="X374" s="7"/>
      <c r="AA374" s="1"/>
      <c r="AB374" s="7"/>
      <c r="AC374" s="30"/>
      <c r="AE374" s="1"/>
      <c r="AF374" s="7"/>
      <c r="AJ374" s="7"/>
    </row>
    <row r="375" spans="16:39" x14ac:dyDescent="0.25">
      <c r="P375" s="7"/>
      <c r="Q375" s="30"/>
      <c r="S375" s="1"/>
      <c r="T375" s="7"/>
      <c r="W375" s="1"/>
      <c r="X375" s="7"/>
      <c r="AA375" s="1"/>
      <c r="AB375" s="7"/>
      <c r="AC375" s="30"/>
      <c r="AE375" s="1"/>
      <c r="AF375" s="7"/>
      <c r="AJ375" s="7"/>
    </row>
    <row r="376" spans="16:39" x14ac:dyDescent="0.25">
      <c r="P376" s="7"/>
      <c r="Q376" s="30"/>
      <c r="S376" s="1"/>
      <c r="T376" s="7"/>
      <c r="W376" s="1"/>
      <c r="X376" s="7"/>
      <c r="AA376" s="1"/>
      <c r="AB376" s="7"/>
      <c r="AC376" s="30"/>
      <c r="AE376" s="1"/>
      <c r="AF376" s="7"/>
      <c r="AJ376" s="7"/>
    </row>
    <row r="377" spans="16:39" x14ac:dyDescent="0.25">
      <c r="P377" s="7"/>
      <c r="Q377" s="30"/>
      <c r="S377" s="1"/>
      <c r="T377" s="7"/>
      <c r="W377" s="1"/>
      <c r="X377" s="7"/>
      <c r="AA377" s="1"/>
      <c r="AB377" s="7"/>
      <c r="AC377" s="30"/>
      <c r="AE377" s="1"/>
      <c r="AF377" s="7"/>
      <c r="AJ377" s="7"/>
    </row>
    <row r="378" spans="16:39" x14ac:dyDescent="0.25">
      <c r="P378" s="7"/>
      <c r="Q378" s="30"/>
      <c r="S378" s="1"/>
      <c r="T378" s="7"/>
      <c r="W378" s="1"/>
      <c r="X378" s="7"/>
      <c r="AA378" s="1"/>
      <c r="AB378" s="7"/>
      <c r="AC378" s="30"/>
      <c r="AE378" s="1"/>
      <c r="AF378" s="7"/>
      <c r="AJ378" s="7"/>
    </row>
    <row r="379" spans="16:39" x14ac:dyDescent="0.25">
      <c r="P379" s="7"/>
      <c r="Q379" s="30"/>
      <c r="S379" s="1"/>
      <c r="T379" s="7"/>
      <c r="W379" s="1"/>
      <c r="X379" s="7"/>
      <c r="AA379" s="1"/>
      <c r="AB379" s="7"/>
      <c r="AC379" s="30"/>
      <c r="AE379" s="1"/>
      <c r="AF379" s="7"/>
      <c r="AJ379" s="7"/>
    </row>
    <row r="380" spans="16:39" x14ac:dyDescent="0.25">
      <c r="P380" s="7"/>
      <c r="Q380" s="30"/>
      <c r="S380" s="1"/>
      <c r="T380" s="7"/>
      <c r="W380" s="1"/>
      <c r="X380" s="7"/>
      <c r="AA380" s="1"/>
      <c r="AB380" s="7"/>
      <c r="AC380" s="30"/>
      <c r="AE380" s="1"/>
      <c r="AF380" s="7"/>
      <c r="AJ380" s="7"/>
    </row>
    <row r="381" spans="16:39" x14ac:dyDescent="0.25">
      <c r="P381" s="7"/>
      <c r="Q381" s="30"/>
      <c r="S381" s="1"/>
      <c r="T381" s="7"/>
      <c r="W381" s="1"/>
      <c r="X381" s="7"/>
      <c r="AA381" s="1"/>
      <c r="AB381" s="7"/>
      <c r="AC381" s="30"/>
      <c r="AE381" s="1"/>
      <c r="AF381" s="7"/>
      <c r="AJ381" s="7"/>
    </row>
    <row r="382" spans="16:39" x14ac:dyDescent="0.25">
      <c r="P382" s="7"/>
      <c r="Q382" s="30"/>
      <c r="S382" s="1"/>
      <c r="T382" s="7"/>
      <c r="W382" s="1"/>
      <c r="X382" s="7"/>
      <c r="AA382" s="1"/>
      <c r="AB382" s="7"/>
      <c r="AC382" s="30"/>
      <c r="AE382" s="1"/>
      <c r="AF382" s="7"/>
      <c r="AJ382" s="7"/>
    </row>
    <row r="383" spans="16:39" x14ac:dyDescent="0.25">
      <c r="P383" s="7"/>
      <c r="Q383" s="30"/>
      <c r="T383" s="7"/>
      <c r="W383" s="1"/>
      <c r="X383" s="7"/>
      <c r="AA383" s="1"/>
      <c r="AB383" s="7"/>
      <c r="AE383" s="1"/>
      <c r="AF383" s="7"/>
      <c r="AJ383" s="7"/>
    </row>
    <row r="384" spans="16:39" x14ac:dyDescent="0.25">
      <c r="P384" s="7"/>
      <c r="T384" s="7"/>
      <c r="X384" s="7"/>
      <c r="AB384" s="7"/>
      <c r="AE384" s="1"/>
      <c r="AF384" s="7"/>
      <c r="AJ384" s="7"/>
    </row>
    <row r="385" spans="1:36" x14ac:dyDescent="0.25">
      <c r="P385" s="7"/>
      <c r="T385" s="7"/>
      <c r="X385" s="7"/>
      <c r="AB385" s="7"/>
      <c r="AE385" s="1"/>
      <c r="AF385" s="7"/>
      <c r="AJ385" s="7"/>
    </row>
    <row r="386" spans="1:36" x14ac:dyDescent="0.25">
      <c r="P386" s="7"/>
      <c r="T386" s="7"/>
      <c r="X386" s="7"/>
      <c r="AB386" s="7"/>
      <c r="AE386" s="1"/>
      <c r="AF386" s="7"/>
      <c r="AJ386" s="7"/>
    </row>
    <row r="387" spans="1:36" x14ac:dyDescent="0.25">
      <c r="P387" s="7"/>
      <c r="T387" s="7"/>
      <c r="X387" s="7"/>
      <c r="AB387" s="7"/>
      <c r="AF387" s="7"/>
      <c r="AJ387" s="7"/>
    </row>
    <row r="388" spans="1:36" x14ac:dyDescent="0.25">
      <c r="P388" s="7"/>
      <c r="T388" s="7"/>
      <c r="X388" s="7"/>
      <c r="AB388" s="7"/>
      <c r="AF388" s="7"/>
      <c r="AJ388" s="7"/>
    </row>
    <row r="389" spans="1:36" x14ac:dyDescent="0.25">
      <c r="P389" s="7"/>
      <c r="T389" s="7"/>
      <c r="X389" s="7"/>
      <c r="AB389" s="7"/>
      <c r="AF389" s="7"/>
      <c r="AJ389" s="7"/>
    </row>
    <row r="390" spans="1:36" x14ac:dyDescent="0.25">
      <c r="P390" s="7"/>
      <c r="T390" s="7"/>
      <c r="X390" s="7"/>
      <c r="AB390" s="7"/>
      <c r="AF390" s="7"/>
      <c r="AJ390" s="7"/>
    </row>
    <row r="391" spans="1:36" x14ac:dyDescent="0.25">
      <c r="P391" s="7"/>
      <c r="T391" s="7"/>
      <c r="X391" s="7"/>
      <c r="AB391" s="7"/>
      <c r="AF391" s="7"/>
      <c r="AJ391" s="7"/>
    </row>
    <row r="392" spans="1:36" x14ac:dyDescent="0.25">
      <c r="P392" s="7"/>
      <c r="T392" s="7"/>
      <c r="X392" s="7"/>
      <c r="AB392" s="7"/>
      <c r="AF392" s="7"/>
      <c r="AJ392" s="7"/>
    </row>
    <row r="393" spans="1:36" x14ac:dyDescent="0.25">
      <c r="H393" s="7" t="s">
        <v>52</v>
      </c>
      <c r="I393" s="7"/>
      <c r="J393" s="7"/>
      <c r="K393" s="7"/>
      <c r="L393" s="7"/>
      <c r="M393" s="7"/>
      <c r="N393" s="7"/>
      <c r="O393" s="7"/>
      <c r="P393" s="7"/>
      <c r="Q393" s="7"/>
      <c r="R393" s="7"/>
      <c r="S393" s="7"/>
      <c r="T393" s="7"/>
      <c r="U393" s="29"/>
      <c r="V393" s="7"/>
      <c r="W393" s="7"/>
      <c r="X393" s="7"/>
      <c r="Y393" s="29"/>
      <c r="Z393" s="7"/>
      <c r="AA393" s="7"/>
      <c r="AB393" s="7"/>
      <c r="AC393" s="7"/>
      <c r="AD393" s="7"/>
      <c r="AE393" s="7"/>
      <c r="AF393" s="7"/>
      <c r="AG393" s="7"/>
      <c r="AH393" s="7"/>
      <c r="AI393" s="7"/>
      <c r="AJ393" s="7"/>
    </row>
    <row r="394" spans="1:36" s="6" customFormat="1" ht="15.75" x14ac:dyDescent="0.25">
      <c r="A394" s="88"/>
      <c r="B394" s="88"/>
      <c r="H394" s="6" t="s">
        <v>43</v>
      </c>
      <c r="R394" s="11" t="e">
        <f>SUM(S8:S392)</f>
        <v>#REF!</v>
      </c>
      <c r="U394" s="11"/>
      <c r="V394" s="11" t="e">
        <f>SUM(W8:W392)</f>
        <v>#REF!</v>
      </c>
      <c r="X394" s="11"/>
      <c r="Z394" s="11" t="e">
        <f>SUM(AA8:AA392)</f>
        <v>#REF!</v>
      </c>
      <c r="AD394" s="11" t="e">
        <f>SUM(AE8:AE392)</f>
        <v>#REF!</v>
      </c>
      <c r="AH394" s="11" t="e">
        <f>SUM(AI8:AI392)</f>
        <v>#REF!</v>
      </c>
    </row>
  </sheetData>
  <phoneticPr fontId="5" type="noConversion"/>
  <pageMargins left="0.7" right="0.7" top="0.75" bottom="0.75" header="0.3" footer="0.3"/>
  <pageSetup orientation="portrait" r:id="rId1"/>
  <headerFooter>
    <oddFooter>&amp;Lhttps://liberdownload.com</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EA80524-A55F-441F-8E7D-B4B8BB2C0534}">
          <x14:formula1>
            <xm:f>List!$B$15:$B$30</xm:f>
          </x14:formula1>
          <xm:sqref>H9:M9</xm:sqref>
        </x14:dataValidation>
        <x14:dataValidation type="list" allowBlank="1" showInputMessage="1" showErrorMessage="1" xr:uid="{194AA387-4B5A-4040-97DB-CD6533A414D1}">
          <x14:formula1>
            <xm:f>List!$E:$E</xm:f>
          </x14:formula1>
          <xm:sqref>N8:N373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BD67-9687-4E83-977E-90A77C768291}">
  <dimension ref="B1:T23"/>
  <sheetViews>
    <sheetView topLeftCell="A6" workbookViewId="0">
      <selection activeCell="M13" sqref="M13"/>
    </sheetView>
  </sheetViews>
  <sheetFormatPr defaultRowHeight="15" x14ac:dyDescent="0.25"/>
  <cols>
    <col min="2" max="2" width="29.85546875" customWidth="1"/>
    <col min="3" max="6" width="9.5703125" bestFit="1" customWidth="1"/>
    <col min="10" max="10" width="9.5703125" bestFit="1" customWidth="1"/>
    <col min="15" max="15" width="10.42578125" bestFit="1" customWidth="1"/>
    <col min="16" max="16" width="10.140625" bestFit="1" customWidth="1"/>
    <col min="18" max="19" width="9.5703125" bestFit="1" customWidth="1"/>
  </cols>
  <sheetData>
    <row r="1" spans="2:19" x14ac:dyDescent="0.25">
      <c r="J1" t="s">
        <v>334</v>
      </c>
    </row>
    <row r="3" spans="2:19" x14ac:dyDescent="0.25">
      <c r="C3" t="s">
        <v>188</v>
      </c>
      <c r="D3" t="s">
        <v>43</v>
      </c>
      <c r="E3" t="s">
        <v>71</v>
      </c>
      <c r="F3" t="s">
        <v>72</v>
      </c>
      <c r="G3" t="s">
        <v>73</v>
      </c>
      <c r="H3" t="s">
        <v>74</v>
      </c>
      <c r="I3" t="s">
        <v>46</v>
      </c>
      <c r="J3" t="s">
        <v>75</v>
      </c>
      <c r="K3" t="s">
        <v>76</v>
      </c>
      <c r="L3" t="s">
        <v>77</v>
      </c>
      <c r="M3" t="s">
        <v>78</v>
      </c>
      <c r="N3" t="s">
        <v>79</v>
      </c>
      <c r="O3" t="s">
        <v>80</v>
      </c>
      <c r="P3" t="s">
        <v>81</v>
      </c>
      <c r="Q3" t="s">
        <v>169</v>
      </c>
      <c r="R3" t="s">
        <v>187</v>
      </c>
      <c r="S3" t="s">
        <v>335</v>
      </c>
    </row>
    <row r="4" spans="2:19" x14ac:dyDescent="0.25">
      <c r="B4" t="s">
        <v>43</v>
      </c>
      <c r="C4" s="2">
        <f>SUM(C5:C8)</f>
        <v>0</v>
      </c>
      <c r="D4" s="2">
        <f t="shared" ref="D4:Q4" si="0">SUM(D5:D8)</f>
        <v>0</v>
      </c>
      <c r="E4" s="2">
        <f>SUM(E5:E8)</f>
        <v>0</v>
      </c>
      <c r="F4" s="2">
        <f t="shared" si="0"/>
        <v>0</v>
      </c>
      <c r="G4" s="2">
        <f t="shared" si="0"/>
        <v>0</v>
      </c>
      <c r="H4" s="2">
        <f t="shared" si="0"/>
        <v>0</v>
      </c>
      <c r="I4" s="2">
        <f t="shared" si="0"/>
        <v>0</v>
      </c>
      <c r="J4" s="2">
        <f t="shared" si="0"/>
        <v>0</v>
      </c>
      <c r="K4" s="2">
        <f t="shared" si="0"/>
        <v>0</v>
      </c>
      <c r="L4" s="2">
        <f t="shared" si="0"/>
        <v>0</v>
      </c>
      <c r="M4" s="2">
        <f t="shared" si="0"/>
        <v>0</v>
      </c>
      <c r="N4" s="2">
        <f t="shared" si="0"/>
        <v>0</v>
      </c>
      <c r="O4" s="2">
        <f t="shared" si="0"/>
        <v>0</v>
      </c>
      <c r="P4" s="2">
        <f t="shared" si="0"/>
        <v>0</v>
      </c>
      <c r="Q4" s="2">
        <f t="shared" si="0"/>
        <v>0</v>
      </c>
      <c r="R4" s="2">
        <f>SUM(R5:R8)</f>
        <v>0</v>
      </c>
    </row>
    <row r="5" spans="2:19" x14ac:dyDescent="0.25">
      <c r="B5" t="s">
        <v>9</v>
      </c>
      <c r="C5" s="2">
        <f>SUM(D5,Q5)</f>
        <v>0</v>
      </c>
      <c r="D5" s="2">
        <f>SUMIFS(Table7[Total Sales],Table7[Platform],Stores!$B5)</f>
        <v>0</v>
      </c>
      <c r="E5" s="1">
        <f>SUMIFS(Table7[Total Sales],Table7[Platform],Stores!$B5,Table7[Month],Stores!E$3)</f>
        <v>0</v>
      </c>
      <c r="F5" s="1">
        <f>SUMIFS(Table7[Total Sales],Table7[Platform],Stores!$B5,Table7[Month],Stores!F$3)</f>
        <v>0</v>
      </c>
      <c r="G5" s="1">
        <f>SUMIFS(Table7[Total Sales],Table7[Platform],Stores!$B5,Table7[Month],Stores!G$3)</f>
        <v>0</v>
      </c>
      <c r="H5" s="1">
        <f>SUMIFS(Table7[Total Sales],Table7[Platform],Stores!$B5,Table7[Month],Stores!H$3)</f>
        <v>0</v>
      </c>
      <c r="I5" s="1">
        <f>SUMIFS(Table7[Total Sales],Table7[Platform],Stores!$B5,Table7[Month],Stores!I$3)</f>
        <v>0</v>
      </c>
      <c r="J5" s="1">
        <f>SUMIFS(Table7[Total Sales],Table7[Platform],Stores!$B5,Table7[Month],Stores!J$3)</f>
        <v>0</v>
      </c>
      <c r="K5" s="1">
        <f>SUMIFS(Table7[Total Sales],Table7[Platform],Stores!$B5,Table7[Month],Stores!K$3)</f>
        <v>0</v>
      </c>
      <c r="L5" s="1">
        <f>SUMIFS(Table7[Total Sales],Table7[Platform],Stores!$B5,Table7[Month],Stores!L$3)</f>
        <v>0</v>
      </c>
      <c r="M5" s="1">
        <f>SUMIFS(Table7[Total Sales],Table7[Platform],Stores!$B5,Table7[Month],Stores!M$3)</f>
        <v>0</v>
      </c>
      <c r="N5" s="1">
        <f>SUMIFS(Table7[Total Sales],Table7[Platform],Stores!$B5,Table7[Month],Stores!N$3)</f>
        <v>0</v>
      </c>
      <c r="O5" s="1">
        <f>SUMIFS(Table7[Total Sales],Table7[Platform],Stores!$B5,Table7[Month],Stores!O$3)</f>
        <v>0</v>
      </c>
      <c r="P5" s="1">
        <f>SUMIFS(Table7[Total Sales],Table7[Platform],Stores!$B5,Table7[Month],Stores!P$3)</f>
        <v>0</v>
      </c>
      <c r="Q5" s="2">
        <f>SUMIFS(Table7[Returns],Table7[Platform],Stores!$B5)</f>
        <v>0</v>
      </c>
      <c r="R5" s="2">
        <f>SUM(E5:P5,Q5)</f>
        <v>0</v>
      </c>
      <c r="S5" s="2">
        <f>SUM(E5:P5)</f>
        <v>0</v>
      </c>
    </row>
    <row r="6" spans="2:19" x14ac:dyDescent="0.25">
      <c r="B6" t="s">
        <v>10</v>
      </c>
      <c r="C6" s="2">
        <f t="shared" ref="C6:C18" si="1">SUM(D6,Q6)</f>
        <v>0</v>
      </c>
      <c r="D6" s="2">
        <f>SUMIFS(Table7[Total Sales],Table7[Platform],Stores!$B6)</f>
        <v>0</v>
      </c>
      <c r="E6" s="1">
        <f>SUMIFS(Table7[Total Sales],Table7[Platform],Stores!$B6,Table7[Month],Stores!E$3)</f>
        <v>0</v>
      </c>
      <c r="F6" s="1">
        <f>SUMIFS(Table7[Total Sales],Table7[Platform],Stores!$B6,Table7[Month],Stores!F$3)</f>
        <v>0</v>
      </c>
      <c r="G6" s="1">
        <f>SUMIFS(Table7[Total Sales],Table7[Platform],Stores!$B6,Table7[Month],Stores!G$3)</f>
        <v>0</v>
      </c>
      <c r="H6" s="1">
        <f>SUMIFS(Table7[Total Sales],Table7[Platform],Stores!$B6,Table7[Month],Stores!H$3)</f>
        <v>0</v>
      </c>
      <c r="I6" s="1">
        <f>SUMIFS(Table7[Total Sales],Table7[Platform],Stores!$B6,Table7[Month],Stores!I$3)</f>
        <v>0</v>
      </c>
      <c r="J6" s="1">
        <f>SUMIFS(Table7[Total Sales],Table7[Platform],Stores!$B6,Table7[Month],Stores!J$3)</f>
        <v>0</v>
      </c>
      <c r="K6" s="1">
        <f>SUMIFS(Table7[Total Sales],Table7[Platform],Stores!$B6,Table7[Month],Stores!K$3)</f>
        <v>0</v>
      </c>
      <c r="L6" s="1">
        <f>SUMIFS(Table7[Total Sales],Table7[Platform],Stores!$B6,Table7[Month],Stores!L$3)</f>
        <v>0</v>
      </c>
      <c r="M6" s="1">
        <f>SUMIFS(Table7[Total Sales],Table7[Platform],Stores!$B6,Table7[Month],Stores!M$3)</f>
        <v>0</v>
      </c>
      <c r="N6" s="1">
        <f>SUMIFS(Table7[Total Sales],Table7[Platform],Stores!$B6,Table7[Month],Stores!N$3)</f>
        <v>0</v>
      </c>
      <c r="O6" s="1">
        <f>SUMIFS(Table7[Total Sales],Table7[Platform],Stores!$B6,Table7[Month],Stores!O$3)</f>
        <v>0</v>
      </c>
      <c r="P6" s="1">
        <f>SUMIFS(Table7[Total Sales],Table7[Platform],Stores!$B6,Table7[Month],Stores!P$3)</f>
        <v>0</v>
      </c>
      <c r="Q6" s="2">
        <f>SUMIFS(Table7[Returns],Table7[Platform],Stores!$B6)</f>
        <v>0</v>
      </c>
      <c r="R6" s="2">
        <f t="shared" ref="R6:R18" si="2">SUM(E6:P6,Q6)</f>
        <v>0</v>
      </c>
      <c r="S6" s="2">
        <f t="shared" ref="S6:S9" si="3">SUM(E6:P6)</f>
        <v>0</v>
      </c>
    </row>
    <row r="7" spans="2:19" x14ac:dyDescent="0.25">
      <c r="B7" t="s">
        <v>11</v>
      </c>
      <c r="C7" s="2">
        <f t="shared" si="1"/>
        <v>0</v>
      </c>
      <c r="D7" s="2">
        <f>SUMIFS(Table7[Total Sales],Table7[Platform],Stores!$B7)</f>
        <v>0</v>
      </c>
      <c r="E7" s="1">
        <f>SUMIFS(Table7[Total Sales],Table7[Platform],Stores!$B7,Table7[Month],Stores!E$3)</f>
        <v>0</v>
      </c>
      <c r="F7" s="1">
        <f>SUMIFS(Table7[Total Sales],Table7[Platform],Stores!$B7,Table7[Month],Stores!F$3)</f>
        <v>0</v>
      </c>
      <c r="G7" s="1">
        <f>SUMIFS(Table7[Total Sales],Table7[Platform],Stores!$B7,Table7[Month],Stores!G$3)</f>
        <v>0</v>
      </c>
      <c r="H7" s="1">
        <f>SUMIFS(Table7[Total Sales],Table7[Platform],Stores!$B7,Table7[Month],Stores!H$3)</f>
        <v>0</v>
      </c>
      <c r="I7" s="1">
        <f>SUMIFS(Table7[Total Sales],Table7[Platform],Stores!$B7,Table7[Month],Stores!I$3)</f>
        <v>0</v>
      </c>
      <c r="J7" s="1">
        <f>SUMIFS(Table7[Total Sales],Table7[Platform],Stores!$B7,Table7[Month],Stores!J$3)</f>
        <v>0</v>
      </c>
      <c r="K7" s="1">
        <f>SUMIFS(Table7[Total Sales],Table7[Platform],Stores!$B7,Table7[Month],Stores!K$3)</f>
        <v>0</v>
      </c>
      <c r="L7" s="1">
        <f>SUMIFS(Table7[Total Sales],Table7[Platform],Stores!$B7,Table7[Month],Stores!L$3)</f>
        <v>0</v>
      </c>
      <c r="M7" s="1">
        <f>SUMIFS(Table7[Total Sales],Table7[Platform],Stores!$B7,Table7[Month],Stores!M$3)</f>
        <v>0</v>
      </c>
      <c r="N7" s="1">
        <f>SUMIFS(Table7[Total Sales],Table7[Platform],Stores!$B7,Table7[Month],Stores!N$3)</f>
        <v>0</v>
      </c>
      <c r="O7" s="1">
        <f>SUMIFS(Table7[Total Sales],Table7[Platform],Stores!$B7,Table7[Month],Stores!O$3)</f>
        <v>0</v>
      </c>
      <c r="P7" s="1">
        <f>SUMIFS(Table7[Total Sales],Table7[Platform],Stores!$B7,Table7[Month],Stores!P$3)</f>
        <v>0</v>
      </c>
      <c r="Q7" s="2">
        <f>SUMIFS(Table7[Returns],Table7[Platform],Stores!$B7)</f>
        <v>0</v>
      </c>
      <c r="R7" s="2">
        <f t="shared" si="2"/>
        <v>0</v>
      </c>
      <c r="S7" s="2">
        <f t="shared" si="3"/>
        <v>0</v>
      </c>
    </row>
    <row r="8" spans="2:19" x14ac:dyDescent="0.25">
      <c r="B8" t="s">
        <v>13</v>
      </c>
      <c r="C8" s="2">
        <f t="shared" si="1"/>
        <v>0</v>
      </c>
      <c r="D8" s="2">
        <f>SUMIFS(Table7[Total Sales],Table7[Platform],Stores!$B8)</f>
        <v>0</v>
      </c>
      <c r="E8" s="1">
        <f>SUMIFS(Table7[Total Sales],Table7[Platform],Stores!$B8,Table7[Month],Stores!E$3)</f>
        <v>0</v>
      </c>
      <c r="F8" s="1">
        <f>SUMIFS(Table7[Total Sales],Table7[Platform],Stores!$B8,Table7[Month],Stores!F$3)</f>
        <v>0</v>
      </c>
      <c r="G8" s="1">
        <f>SUMIFS(Table7[Total Sales],Table7[Platform],Stores!$B8,Table7[Month],Stores!G$3)</f>
        <v>0</v>
      </c>
      <c r="H8" s="1">
        <f>SUMIFS(Table7[Total Sales],Table7[Platform],Stores!$B8,Table7[Month],Stores!H$3)</f>
        <v>0</v>
      </c>
      <c r="I8" s="1">
        <f>SUMIFS(Table7[Total Sales],Table7[Platform],Stores!$B8,Table7[Month],Stores!I$3)</f>
        <v>0</v>
      </c>
      <c r="J8" s="1">
        <f>SUMIFS(Table7[Total Sales],Table7[Platform],Stores!$B8,Table7[Month],Stores!J$3)</f>
        <v>0</v>
      </c>
      <c r="K8" s="1">
        <f>SUMIFS(Table7[Total Sales],Table7[Platform],Stores!$B8,Table7[Month],Stores!K$3)</f>
        <v>0</v>
      </c>
      <c r="L8" s="1">
        <f>SUMIFS(Table7[Total Sales],Table7[Platform],Stores!$B8,Table7[Month],Stores!L$3)</f>
        <v>0</v>
      </c>
      <c r="M8" s="1">
        <f>SUMIFS(Table7[Total Sales],Table7[Platform],Stores!$B8,Table7[Month],Stores!M$3)</f>
        <v>0</v>
      </c>
      <c r="N8" s="1">
        <f>SUMIFS(Table7[Total Sales],Table7[Platform],Stores!$B8,Table7[Month],Stores!N$3)</f>
        <v>0</v>
      </c>
      <c r="O8" s="1">
        <f>SUMIFS(Table7[Total Sales],Table7[Platform],Stores!$B8,Table7[Month],Stores!O$3)</f>
        <v>0</v>
      </c>
      <c r="P8" s="1">
        <f>SUMIFS(Table7[Total Sales],Table7[Platform],Stores!$B8,Table7[Month],Stores!P$3)</f>
        <v>0</v>
      </c>
      <c r="Q8" s="2">
        <f>SUMIFS(Table7[Returns],Table7[Platform],Stores!$B8)</f>
        <v>0</v>
      </c>
      <c r="R8" s="2">
        <f t="shared" si="2"/>
        <v>0</v>
      </c>
      <c r="S8" s="2">
        <f t="shared" si="3"/>
        <v>0</v>
      </c>
    </row>
    <row r="9" spans="2:19" x14ac:dyDescent="0.25">
      <c r="B9" s="12" t="s">
        <v>333</v>
      </c>
      <c r="C9" s="111">
        <f t="shared" si="1"/>
        <v>0</v>
      </c>
      <c r="D9" s="14">
        <f>SUM(Table7[Total Sales])</f>
        <v>0</v>
      </c>
      <c r="E9" s="13">
        <f>SUMIFS(Table7[Total Sales],Table7[Month],Stores!E$3)</f>
        <v>0</v>
      </c>
      <c r="F9" s="13">
        <f>SUMIFS(Table7[Total Sales],Table7[Month],Stores!F$3)</f>
        <v>0</v>
      </c>
      <c r="G9" s="13">
        <f>SUMIFS(Table7[Total Sales],Table7[Month],Stores!G$3)</f>
        <v>0</v>
      </c>
      <c r="H9" s="13">
        <f>SUMIFS(Table7[Total Sales],Table7[Month],Stores!H$3)</f>
        <v>0</v>
      </c>
      <c r="I9" s="13">
        <f>SUMIFS(Table7[Total Sales],Table7[Month],Stores!I$3)</f>
        <v>0</v>
      </c>
      <c r="J9" s="13">
        <f>SUMIFS(Table7[Total Sales],Table7[Month],Stores!J$3)</f>
        <v>0</v>
      </c>
      <c r="K9" s="13">
        <f>SUMIFS(Table7[Total Sales],Table7[Month],Stores!K$3)</f>
        <v>0</v>
      </c>
      <c r="L9" s="13">
        <f>SUMIFS(Table7[Total Sales],Table7[Month],Stores!L$3)</f>
        <v>0</v>
      </c>
      <c r="M9" s="13">
        <f>SUMIFS(Table7[Total Sales],Table7[Month],Stores!M$3)</f>
        <v>0</v>
      </c>
      <c r="N9" s="13">
        <f>SUMIFS(Table7[Total Sales],Table7[Month],Stores!N$3)</f>
        <v>0</v>
      </c>
      <c r="O9" s="13">
        <f>SUMIFS(Table7[Total Sales],Table7[Month],Stores!O$3)</f>
        <v>0</v>
      </c>
      <c r="P9" s="13">
        <f>SUMIFS(Table7[Total Sales],Table7[Month],Stores!P$3)</f>
        <v>0</v>
      </c>
      <c r="Q9" s="13">
        <f>SUM(Table7[Returns])</f>
        <v>0</v>
      </c>
      <c r="R9" s="111">
        <f>SUM(E9:P9,Q9)</f>
        <v>0</v>
      </c>
      <c r="S9" s="111">
        <f t="shared" si="3"/>
        <v>0</v>
      </c>
    </row>
    <row r="10" spans="2:19" x14ac:dyDescent="0.25">
      <c r="B10" s="12"/>
      <c r="C10" s="14"/>
      <c r="D10" s="14"/>
      <c r="E10" s="13"/>
      <c r="F10" s="13"/>
      <c r="G10" s="13"/>
      <c r="H10" s="13"/>
      <c r="I10" s="13"/>
      <c r="J10" s="13"/>
      <c r="K10" s="13"/>
      <c r="L10" s="13"/>
      <c r="M10" s="13"/>
      <c r="N10" s="13"/>
      <c r="O10" s="13"/>
      <c r="P10" s="13"/>
      <c r="Q10" s="13"/>
      <c r="R10" s="111"/>
      <c r="S10" s="35"/>
    </row>
    <row r="11" spans="2:19" x14ac:dyDescent="0.25">
      <c r="B11" t="s">
        <v>345</v>
      </c>
      <c r="C11" s="2">
        <f t="shared" si="1"/>
        <v>0</v>
      </c>
      <c r="D11" s="2">
        <f>SUMIFS(Table7[Total Sales],Table7[Website],Stores!$B11)</f>
        <v>0</v>
      </c>
      <c r="E11" s="1">
        <f>SUMIFS(Table7[Total Sales],Table7[Website],Stores!$B11,Table7[Month],Stores!E$3)</f>
        <v>0</v>
      </c>
      <c r="F11" s="1">
        <f>SUMIFS(Table7[Total Sales],Table7[Website],Stores!$B11,Table7[Month],Stores!F$3)</f>
        <v>0</v>
      </c>
      <c r="G11" s="1">
        <f>SUMIFS(Table7[Total Sales],Table7[Website],Stores!$B11,Table7[Month],Stores!G$3)</f>
        <v>0</v>
      </c>
      <c r="H11" s="1">
        <f>SUMIFS(Table7[Total Sales],Table7[Website],Stores!$B11,Table7[Month],Stores!H$3)</f>
        <v>0</v>
      </c>
      <c r="I11" s="1">
        <f>SUMIFS(Table7[Total Sales],Table7[Website],Stores!$B11,Table7[Month],Stores!I$3)</f>
        <v>0</v>
      </c>
      <c r="J11" s="1">
        <f>SUMIFS(Table7[Total Sales],Table7[Website],Stores!$B11,Table7[Month],Stores!J$3)</f>
        <v>0</v>
      </c>
      <c r="K11" s="1">
        <f>SUMIFS(Table7[Total Sales],Table7[Website],Stores!$B11,Table7[Month],Stores!K$3)</f>
        <v>0</v>
      </c>
      <c r="L11" s="1">
        <f>SUMIFS(Table7[Total Sales],Table7[Website],Stores!$B11,Table7[Month],Stores!L$3)</f>
        <v>0</v>
      </c>
      <c r="M11" s="1">
        <f>SUMIFS(Table7[Total Sales],Table7[Website],Stores!$B11,Table7[Month],Stores!M$3)</f>
        <v>0</v>
      </c>
      <c r="N11" s="1">
        <f>SUMIFS(Table7[Total Sales],Table7[Website],Stores!$B11,Table7[Month],Stores!N$3)</f>
        <v>0</v>
      </c>
      <c r="O11" s="1">
        <f>SUMIFS(Table7[Total Sales],Table7[Website],Stores!$B11,Table7[Month],Stores!O$3)</f>
        <v>0</v>
      </c>
      <c r="P11" s="1">
        <f>SUMIFS(Table7[Total Sales],Table7[Website],Stores!$B11,Table7[Month],Stores!P$3)</f>
        <v>0</v>
      </c>
      <c r="Q11" s="1">
        <f>SUMIFS(Table7[Returns],Table7[Website],Stores!$B11)</f>
        <v>0</v>
      </c>
      <c r="R11" s="2">
        <f t="shared" si="2"/>
        <v>0</v>
      </c>
    </row>
    <row r="12" spans="2:19" x14ac:dyDescent="0.25">
      <c r="B12" t="s">
        <v>345</v>
      </c>
      <c r="C12" s="2">
        <f t="shared" si="1"/>
        <v>0</v>
      </c>
      <c r="D12" s="2">
        <f>SUMIFS(Table7[Total Sales],Table7[Website],Stores!$B12)</f>
        <v>0</v>
      </c>
      <c r="E12" s="1">
        <f>SUMIFS(Table7[Total Sales],Table7[Website],Stores!$B12,Table7[Month],Stores!E$3)</f>
        <v>0</v>
      </c>
      <c r="F12" s="1">
        <f>SUMIFS(Table7[Total Sales],Table7[Website],Stores!$B12,Table7[Month],Stores!F$3)</f>
        <v>0</v>
      </c>
      <c r="G12" s="1">
        <f>SUMIFS(Table7[Total Sales],Table7[Website],Stores!$B12,Table7[Month],Stores!G$3)</f>
        <v>0</v>
      </c>
      <c r="H12" s="1">
        <f>SUMIFS(Table7[Total Sales],Table7[Website],Stores!$B12,Table7[Month],Stores!H$3)</f>
        <v>0</v>
      </c>
      <c r="I12" s="1">
        <f>SUMIFS(Table7[Total Sales],Table7[Website],Stores!$B12,Table7[Month],Stores!I$3)</f>
        <v>0</v>
      </c>
      <c r="J12" s="1">
        <f>SUMIFS(Table7[Total Sales],Table7[Website],Stores!$B12,Table7[Month],Stores!J$3)</f>
        <v>0</v>
      </c>
      <c r="K12" s="1">
        <f>SUMIFS(Table7[Total Sales],Table7[Website],Stores!$B12,Table7[Month],Stores!K$3)</f>
        <v>0</v>
      </c>
      <c r="L12" s="1">
        <f>SUMIFS(Table7[Total Sales],Table7[Website],Stores!$B12,Table7[Month],Stores!L$3)</f>
        <v>0</v>
      </c>
      <c r="M12" s="1">
        <f>SUMIFS(Table7[Total Sales],Table7[Website],Stores!$B12,Table7[Month],Stores!M$3)</f>
        <v>0</v>
      </c>
      <c r="N12" s="1">
        <f>SUMIFS(Table7[Total Sales],Table7[Website],Stores!$B12,Table7[Month],Stores!N$3)</f>
        <v>0</v>
      </c>
      <c r="O12" s="1">
        <f>SUMIFS(Table7[Total Sales],Table7[Website],Stores!$B12,Table7[Month],Stores!O$3)</f>
        <v>0</v>
      </c>
      <c r="P12" s="1">
        <f>SUMIFS(Table7[Total Sales],Table7[Website],Stores!$B12,Table7[Month],Stores!P$3)</f>
        <v>0</v>
      </c>
      <c r="Q12" s="1">
        <f>SUMIFS(Table7[Returns],Table7[Website],Stores!$B12)</f>
        <v>0</v>
      </c>
      <c r="R12" s="2">
        <f t="shared" si="2"/>
        <v>0</v>
      </c>
    </row>
    <row r="13" spans="2:19" x14ac:dyDescent="0.25">
      <c r="B13" t="s">
        <v>345</v>
      </c>
      <c r="C13" s="2">
        <f t="shared" si="1"/>
        <v>0</v>
      </c>
      <c r="D13" s="2">
        <f>SUMIFS(Table7[Total Sales],Table7[Website],Stores!$B13)</f>
        <v>0</v>
      </c>
      <c r="E13" s="1">
        <f>SUMIFS(Table7[Total Sales],Table7[Website],Stores!$B13,Table7[Month],Stores!E$3)</f>
        <v>0</v>
      </c>
      <c r="F13" s="1">
        <f>SUMIFS(Table7[Total Sales],Table7[Website],Stores!$B13,Table7[Month],Stores!F$3)</f>
        <v>0</v>
      </c>
      <c r="G13" s="1">
        <f>SUMIFS(Table7[Total Sales],Table7[Website],Stores!$B13,Table7[Month],Stores!G$3)</f>
        <v>0</v>
      </c>
      <c r="H13" s="1">
        <f>SUMIFS(Table7[Total Sales],Table7[Website],Stores!$B13,Table7[Month],Stores!H$3)</f>
        <v>0</v>
      </c>
      <c r="I13" s="1">
        <f>SUMIFS(Table7[Total Sales],Table7[Website],Stores!$B13,Table7[Month],Stores!I$3)</f>
        <v>0</v>
      </c>
      <c r="J13" s="1">
        <f>SUMIFS(Table7[Total Sales],Table7[Website],Stores!$B13,Table7[Month],Stores!J$3)</f>
        <v>0</v>
      </c>
      <c r="K13" s="1">
        <f>SUMIFS(Table7[Total Sales],Table7[Website],Stores!$B13,Table7[Month],Stores!K$3)</f>
        <v>0</v>
      </c>
      <c r="L13" s="1">
        <f>SUMIFS(Table7[Total Sales],Table7[Website],Stores!$B13,Table7[Month],Stores!L$3)</f>
        <v>0</v>
      </c>
      <c r="M13" s="1">
        <f>SUMIFS(Table7[Total Sales],Table7[Website],Stores!$B13,Table7[Month],Stores!M$3)</f>
        <v>0</v>
      </c>
      <c r="N13" s="1">
        <f>SUMIFS(Table7[Total Sales],Table7[Website],Stores!$B13,Table7[Month],Stores!N$3)</f>
        <v>0</v>
      </c>
      <c r="O13" s="1">
        <f>SUMIFS(Table7[Total Sales],Table7[Website],Stores!$B13,Table7[Month],Stores!O$3)</f>
        <v>0</v>
      </c>
      <c r="P13" s="1">
        <f>SUMIFS(Table7[Total Sales],Table7[Website],Stores!$B13,Table7[Month],Stores!P$3)</f>
        <v>0</v>
      </c>
      <c r="Q13" s="1">
        <f>SUMIFS(Table7[Returns],Table7[Website],Stores!$B13)</f>
        <v>0</v>
      </c>
      <c r="R13" s="2">
        <f t="shared" si="2"/>
        <v>0</v>
      </c>
    </row>
    <row r="14" spans="2:19" x14ac:dyDescent="0.25">
      <c r="B14" t="s">
        <v>345</v>
      </c>
      <c r="C14" s="2">
        <f t="shared" si="1"/>
        <v>0</v>
      </c>
      <c r="D14" s="2">
        <f>SUMIFS(Table7[Total Sales],Table7[Website],Stores!$B14)</f>
        <v>0</v>
      </c>
      <c r="E14" s="1">
        <f>SUMIFS(Table7[Total Sales],Table7[Website],Stores!$B14,Table7[Month],Stores!E$3)</f>
        <v>0</v>
      </c>
      <c r="F14" s="1">
        <f>SUMIFS(Table7[Total Sales],Table7[Website],Stores!$B14,Table7[Month],Stores!F$3)</f>
        <v>0</v>
      </c>
      <c r="G14" s="1">
        <f>SUMIFS(Table7[Total Sales],Table7[Website],Stores!$B14,Table7[Month],Stores!G$3)</f>
        <v>0</v>
      </c>
      <c r="H14" s="1">
        <f>SUMIFS(Table7[Total Sales],Table7[Website],Stores!$B14,Table7[Month],Stores!H$3)</f>
        <v>0</v>
      </c>
      <c r="I14" s="1">
        <f>SUMIFS(Table7[Total Sales],Table7[Website],Stores!$B14,Table7[Month],Stores!I$3)</f>
        <v>0</v>
      </c>
      <c r="J14" s="1">
        <f>SUMIFS(Table7[Total Sales],Table7[Website],Stores!$B14,Table7[Month],Stores!J$3)</f>
        <v>0</v>
      </c>
      <c r="K14" s="1">
        <f>SUMIFS(Table7[Total Sales],Table7[Website],Stores!$B14,Table7[Month],Stores!K$3)</f>
        <v>0</v>
      </c>
      <c r="L14" s="1">
        <f>SUMIFS(Table7[Total Sales],Table7[Website],Stores!$B14,Table7[Month],Stores!L$3)</f>
        <v>0</v>
      </c>
      <c r="M14" s="1">
        <f>SUMIFS(Table7[Total Sales],Table7[Website],Stores!$B14,Table7[Month],Stores!M$3)</f>
        <v>0</v>
      </c>
      <c r="N14" s="1">
        <f>SUMIFS(Table7[Total Sales],Table7[Website],Stores!$B14,Table7[Month],Stores!N$3)</f>
        <v>0</v>
      </c>
      <c r="O14" s="1">
        <f>SUMIFS(Table7[Total Sales],Table7[Website],Stores!$B14,Table7[Month],Stores!O$3)</f>
        <v>0</v>
      </c>
      <c r="P14" s="1">
        <f>SUMIFS(Table7[Total Sales],Table7[Website],Stores!$B14,Table7[Month],Stores!P$3)</f>
        <v>0</v>
      </c>
      <c r="Q14" s="1">
        <f>SUMIFS(Table7[Returns],Table7[Website],Stores!$B14)</f>
        <v>0</v>
      </c>
      <c r="R14" s="2">
        <f t="shared" si="2"/>
        <v>0</v>
      </c>
    </row>
    <row r="15" spans="2:19" x14ac:dyDescent="0.25">
      <c r="B15" t="s">
        <v>345</v>
      </c>
      <c r="C15" s="2">
        <f t="shared" si="1"/>
        <v>0</v>
      </c>
      <c r="D15" s="2">
        <f>SUMIFS(Table7[Total Sales],Table7[Website],Stores!$B15)</f>
        <v>0</v>
      </c>
      <c r="E15" s="1">
        <f>SUMIFS(Table7[Total Sales],Table7[Website],Stores!$B15,Table7[Month],Stores!E$3)</f>
        <v>0</v>
      </c>
      <c r="F15" s="1">
        <f>SUMIFS(Table7[Total Sales],Table7[Website],Stores!$B15,Table7[Month],Stores!F$3)</f>
        <v>0</v>
      </c>
      <c r="G15" s="1">
        <f>SUMIFS(Table7[Total Sales],Table7[Website],Stores!$B15,Table7[Month],Stores!G$3)</f>
        <v>0</v>
      </c>
      <c r="H15" s="1">
        <f>SUMIFS(Table7[Total Sales],Table7[Website],Stores!$B15,Table7[Month],Stores!H$3)</f>
        <v>0</v>
      </c>
      <c r="I15" s="1">
        <f>SUMIFS(Table7[Total Sales],Table7[Website],Stores!$B15,Table7[Month],Stores!I$3)</f>
        <v>0</v>
      </c>
      <c r="J15" s="1">
        <f>SUMIFS(Table7[Total Sales],Table7[Website],Stores!$B15,Table7[Month],Stores!J$3)</f>
        <v>0</v>
      </c>
      <c r="K15" s="1">
        <f>SUMIFS(Table7[Total Sales],Table7[Website],Stores!$B15,Table7[Month],Stores!K$3)</f>
        <v>0</v>
      </c>
      <c r="L15" s="1">
        <f>SUMIFS(Table7[Total Sales],Table7[Website],Stores!$B15,Table7[Month],Stores!L$3)</f>
        <v>0</v>
      </c>
      <c r="M15" s="1">
        <f>SUMIFS(Table7[Total Sales],Table7[Website],Stores!$B15,Table7[Month],Stores!M$3)</f>
        <v>0</v>
      </c>
      <c r="N15" s="1">
        <f>SUMIFS(Table7[Total Sales],Table7[Website],Stores!$B15,Table7[Month],Stores!N$3)</f>
        <v>0</v>
      </c>
      <c r="O15" s="1">
        <f>SUMIFS(Table7[Total Sales],Table7[Website],Stores!$B15,Table7[Month],Stores!O$3)</f>
        <v>0</v>
      </c>
      <c r="P15" s="1">
        <f>SUMIFS(Table7[Total Sales],Table7[Website],Stores!$B15,Table7[Month],Stores!P$3)</f>
        <v>0</v>
      </c>
      <c r="Q15" s="1">
        <f>SUMIFS(Table7[Returns],Table7[Website],Stores!$B15)</f>
        <v>0</v>
      </c>
      <c r="R15" s="2">
        <f t="shared" si="2"/>
        <v>0</v>
      </c>
    </row>
    <row r="16" spans="2:19" x14ac:dyDescent="0.25">
      <c r="B16" t="s">
        <v>163</v>
      </c>
      <c r="C16" s="2">
        <f t="shared" si="1"/>
        <v>0</v>
      </c>
      <c r="D16" s="2">
        <f>SUMIFS(Table7[Total Sales],Table7[Platform Fee],Stores!$B16)</f>
        <v>0</v>
      </c>
      <c r="E16" s="1">
        <f>SUMIFS(Table7[Total Sales],Table7[Platform Fee],Stores!$B16,Table7[Month],Stores!E$3)</f>
        <v>0</v>
      </c>
      <c r="F16" s="1">
        <f>SUMIFS(Table7[Total Sales],Table7[Platform Fee],Stores!$B16,Table7[Month],Stores!F$3)</f>
        <v>0</v>
      </c>
      <c r="G16" s="1">
        <f>SUMIFS(Table7[Total Sales],Table7[Platform Fee],Stores!$B16,Table7[Month],Stores!G$3)</f>
        <v>0</v>
      </c>
      <c r="H16" s="1">
        <f>SUMIFS(Table7[Total Sales],Table7[Platform Fee],Stores!$B16,Table7[Month],Stores!H$3)</f>
        <v>0</v>
      </c>
      <c r="I16" s="1">
        <f>SUMIFS(Table7[Total Sales],Table7[Platform Fee],Stores!$B16,Table7[Month],Stores!I$3)</f>
        <v>0</v>
      </c>
      <c r="J16" s="1">
        <f>SUMIFS(Table7[Total Sales],Table7[Platform Fee],Stores!$B16,Table7[Month],Stores!J$3)</f>
        <v>0</v>
      </c>
      <c r="K16" s="1">
        <f>SUMIFS(Table7[Total Sales],Table7[Platform Fee],Stores!$B16,Table7[Month],Stores!K$3)</f>
        <v>0</v>
      </c>
      <c r="L16" s="1">
        <f>SUMIFS(Table7[Total Sales],Table7[Platform Fee],Stores!$B16,Table7[Month],Stores!L$3)</f>
        <v>0</v>
      </c>
      <c r="M16" s="1">
        <f>SUMIFS(Table7[Total Sales],Table7[Platform Fee],Stores!$B16,Table7[Month],Stores!M$3)</f>
        <v>0</v>
      </c>
      <c r="N16" s="1">
        <f>SUMIFS(Table7[Total Sales],Table7[Platform Fee],Stores!$B16,Table7[Month],Stores!N$3)</f>
        <v>0</v>
      </c>
      <c r="O16" s="1">
        <f>SUMIFS(Table7[Total Sales],Table7[Platform Fee],Stores!$B16,Table7[Month],Stores!O$3)</f>
        <v>0</v>
      </c>
      <c r="P16" s="1">
        <f>SUMIFS(Table7[Total Sales],Table7[Platform Fee],Stores!$B16,Table7[Month],Stores!P$3)</f>
        <v>0</v>
      </c>
      <c r="Q16" s="1">
        <f>SUMIFS(Table7[Returns],Table7[Platform Fee],Stores!$B16)</f>
        <v>0</v>
      </c>
      <c r="R16" s="2">
        <f t="shared" si="2"/>
        <v>0</v>
      </c>
    </row>
    <row r="17" spans="2:20" x14ac:dyDescent="0.25">
      <c r="B17" t="s">
        <v>183</v>
      </c>
      <c r="C17" s="2">
        <f t="shared" ref="C17" si="4">SUM(D17,Q17)</f>
        <v>0</v>
      </c>
      <c r="D17" s="2">
        <f>SUMIFS(Table7[Total Sales],Table7[Platform Fee],Stores!$B17)</f>
        <v>0</v>
      </c>
      <c r="E17" s="1">
        <f>SUMIFS(Table7[Total Sales],Table7[Platform Fee],Stores!$B17,Table7[Month],Stores!E$3)</f>
        <v>0</v>
      </c>
      <c r="F17" s="1">
        <f>SUMIFS(Table7[Total Sales],Table7[Platform Fee],Stores!$B17,Table7[Month],Stores!F$3)</f>
        <v>0</v>
      </c>
      <c r="G17" s="1">
        <f>SUMIFS(Table7[Total Sales],Table7[Platform Fee],Stores!$B17,Table7[Month],Stores!G$3)</f>
        <v>0</v>
      </c>
      <c r="H17" s="1">
        <f>SUMIFS(Table7[Total Sales],Table7[Platform Fee],Stores!$B17,Table7[Month],Stores!H$3)</f>
        <v>0</v>
      </c>
      <c r="I17" s="1">
        <f>SUMIFS(Table7[Total Sales],Table7[Platform Fee],Stores!$B17,Table7[Month],Stores!I$3)</f>
        <v>0</v>
      </c>
      <c r="J17" s="1">
        <f>SUMIFS(Table7[Total Sales],Table7[Platform Fee],Stores!$B17,Table7[Month],Stores!J$3)</f>
        <v>0</v>
      </c>
      <c r="K17" s="1">
        <f>SUMIFS(Table7[Total Sales],Table7[Platform Fee],Stores!$B17,Table7[Month],Stores!K$3)</f>
        <v>0</v>
      </c>
      <c r="L17" s="1">
        <f>SUMIFS(Table7[Total Sales],Table7[Platform Fee],Stores!$B17,Table7[Month],Stores!L$3)</f>
        <v>0</v>
      </c>
      <c r="M17" s="1">
        <f>SUMIFS(Table7[Total Sales],Table7[Platform Fee],Stores!$B17,Table7[Month],Stores!M$3)</f>
        <v>0</v>
      </c>
      <c r="N17" s="1">
        <f>SUMIFS(Table7[Total Sales],Table7[Platform Fee],Stores!$B17,Table7[Month],Stores!N$3)</f>
        <v>0</v>
      </c>
      <c r="O17" s="1">
        <f>SUMIFS(Table7[Total Sales],Table7[Platform Fee],Stores!$B17,Table7[Month],Stores!O$3)</f>
        <v>0</v>
      </c>
      <c r="P17" s="1">
        <f>SUMIFS(Table7[Total Sales],Table7[Platform Fee],Stores!$B17,Table7[Month],Stores!P$3)</f>
        <v>0</v>
      </c>
      <c r="Q17" s="1">
        <f>SUMIFS(Table7[Returns],Table7[Platform Fee],Stores!$B17)</f>
        <v>0</v>
      </c>
      <c r="R17" s="2">
        <f t="shared" ref="R17" si="5">SUM(E17:P17,Q17)</f>
        <v>0</v>
      </c>
    </row>
    <row r="18" spans="2:20" x14ac:dyDescent="0.25">
      <c r="B18" t="s">
        <v>13</v>
      </c>
      <c r="C18" s="2">
        <f t="shared" si="1"/>
        <v>0</v>
      </c>
      <c r="D18" s="2">
        <f>SUMIFS(Table7[Total Sales],Table7[Platform Fee],Stores!$B18)</f>
        <v>0</v>
      </c>
      <c r="E18" s="1">
        <f>SUMIFS(Table7[Total Sales],Table7[Platform Fee],Stores!$B18,Table7[Month],Stores!E$3)</f>
        <v>0</v>
      </c>
      <c r="F18" s="1">
        <f>SUMIFS(Table7[Total Sales],Table7[Platform Fee],Stores!$B18,Table7[Month],Stores!F$3)</f>
        <v>0</v>
      </c>
      <c r="G18" s="1">
        <f>SUMIFS(Table7[Total Sales],Table7[Platform Fee],Stores!$B18,Table7[Month],Stores!G$3)</f>
        <v>0</v>
      </c>
      <c r="H18" s="1">
        <f>SUMIFS(Table7[Total Sales],Table7[Platform Fee],Stores!$B18,Table7[Month],Stores!H$3)</f>
        <v>0</v>
      </c>
      <c r="I18" s="1">
        <f>SUMIFS(Table7[Total Sales],Table7[Platform Fee],Stores!$B18,Table7[Month],Stores!I$3)</f>
        <v>0</v>
      </c>
      <c r="J18" s="1">
        <f>SUMIFS(Table7[Total Sales],Table7[Platform Fee],Stores!$B18,Table7[Month],Stores!J$3)</f>
        <v>0</v>
      </c>
      <c r="K18" s="1">
        <f>SUMIFS(Table7[Total Sales],Table7[Platform Fee],Stores!$B18,Table7[Month],Stores!K$3)</f>
        <v>0</v>
      </c>
      <c r="L18" s="1">
        <f>SUMIFS(Table7[Total Sales],Table7[Platform Fee],Stores!$B18,Table7[Month],Stores!L$3)</f>
        <v>0</v>
      </c>
      <c r="M18" s="1">
        <f>SUMIFS(Table7[Total Sales],Table7[Platform Fee],Stores!$B18,Table7[Month],Stores!M$3)</f>
        <v>0</v>
      </c>
      <c r="N18" s="1">
        <f>SUMIFS(Table7[Total Sales],Table7[Platform Fee],Stores!$B18,Table7[Month],Stores!N$3)</f>
        <v>0</v>
      </c>
      <c r="O18" s="1">
        <f>SUMIFS(Table7[Total Sales],Table7[Platform Fee],Stores!$B18,Table7[Month],Stores!O$3)</f>
        <v>0</v>
      </c>
      <c r="P18" s="1">
        <f>SUMIFS(Table7[Total Sales],Table7[Platform Fee],Stores!$B18,Table7[Month],Stores!P$3)</f>
        <v>0</v>
      </c>
      <c r="Q18" s="1">
        <f>SUMIFS(Table7[Returns],Table7[Platform Fee],Stores!$B18)</f>
        <v>0</v>
      </c>
      <c r="R18" s="2">
        <f t="shared" si="2"/>
        <v>0</v>
      </c>
    </row>
    <row r="19" spans="2:20" x14ac:dyDescent="0.25">
      <c r="C19" s="2"/>
      <c r="D19" s="2"/>
      <c r="E19" s="1"/>
      <c r="F19" s="1"/>
      <c r="G19" s="1"/>
      <c r="H19" s="1"/>
      <c r="I19" s="1"/>
      <c r="J19" s="1"/>
      <c r="K19" s="1"/>
      <c r="L19" s="1"/>
      <c r="M19" s="1"/>
      <c r="N19" s="1"/>
      <c r="O19" s="1"/>
      <c r="P19" s="1"/>
      <c r="Q19" s="1"/>
      <c r="R19" s="2"/>
    </row>
    <row r="20" spans="2:20" x14ac:dyDescent="0.25">
      <c r="B20" t="s">
        <v>189</v>
      </c>
      <c r="C20" s="2">
        <f>SUM(C11:C15)</f>
        <v>0</v>
      </c>
      <c r="D20" s="2">
        <f>SUM(D11:D15)</f>
        <v>0</v>
      </c>
      <c r="E20" s="2">
        <f>SUM(E11:E15)</f>
        <v>0</v>
      </c>
      <c r="F20" s="2">
        <f t="shared" ref="F20:R20" si="6">SUM(F11:F15)</f>
        <v>0</v>
      </c>
      <c r="G20" s="2">
        <f t="shared" si="6"/>
        <v>0</v>
      </c>
      <c r="H20" s="2">
        <f t="shared" si="6"/>
        <v>0</v>
      </c>
      <c r="I20" s="2">
        <f t="shared" si="6"/>
        <v>0</v>
      </c>
      <c r="J20" s="2">
        <f t="shared" si="6"/>
        <v>0</v>
      </c>
      <c r="K20" s="2">
        <f t="shared" si="6"/>
        <v>0</v>
      </c>
      <c r="L20" s="2">
        <f t="shared" si="6"/>
        <v>0</v>
      </c>
      <c r="M20" s="2">
        <f t="shared" si="6"/>
        <v>0</v>
      </c>
      <c r="N20" s="2">
        <f t="shared" si="6"/>
        <v>0</v>
      </c>
      <c r="O20" s="2">
        <f t="shared" si="6"/>
        <v>0</v>
      </c>
      <c r="P20" s="2">
        <f t="shared" si="6"/>
        <v>0</v>
      </c>
      <c r="Q20" s="2">
        <f t="shared" si="6"/>
        <v>0</v>
      </c>
      <c r="R20" s="2">
        <f t="shared" si="6"/>
        <v>0</v>
      </c>
    </row>
    <row r="21" spans="2:20" x14ac:dyDescent="0.25">
      <c r="B21" t="s">
        <v>336</v>
      </c>
      <c r="E21" s="1">
        <f>SUM(Table7[Total Sales],Table7[Month],Stores!E$3,Table7[Platform],Stores!$B$18)</f>
        <v>0</v>
      </c>
      <c r="F21" s="1"/>
      <c r="G21" s="1"/>
      <c r="H21" s="1"/>
      <c r="I21" s="1"/>
      <c r="J21" s="1"/>
      <c r="K21" s="1"/>
      <c r="L21" s="1"/>
      <c r="M21" s="1"/>
      <c r="N21" s="1"/>
      <c r="O21" s="1"/>
      <c r="P21" s="1"/>
    </row>
    <row r="22" spans="2:20" x14ac:dyDescent="0.25">
      <c r="B22" t="s">
        <v>337</v>
      </c>
      <c r="C22" s="2">
        <f>SUM(C16:C18)</f>
        <v>0</v>
      </c>
      <c r="D22" s="2">
        <f t="shared" ref="D22:R22" si="7">SUM(D16:D18)</f>
        <v>0</v>
      </c>
      <c r="E22" s="2">
        <f t="shared" si="7"/>
        <v>0</v>
      </c>
      <c r="F22" s="2">
        <f t="shared" si="7"/>
        <v>0</v>
      </c>
      <c r="G22" s="2">
        <f t="shared" si="7"/>
        <v>0</v>
      </c>
      <c r="H22" s="2">
        <f t="shared" si="7"/>
        <v>0</v>
      </c>
      <c r="I22" s="2">
        <f t="shared" si="7"/>
        <v>0</v>
      </c>
      <c r="J22" s="2">
        <f t="shared" si="7"/>
        <v>0</v>
      </c>
      <c r="K22" s="2">
        <f t="shared" si="7"/>
        <v>0</v>
      </c>
      <c r="L22" s="2">
        <f t="shared" si="7"/>
        <v>0</v>
      </c>
      <c r="M22" s="2">
        <f t="shared" si="7"/>
        <v>0</v>
      </c>
      <c r="N22" s="2">
        <f t="shared" si="7"/>
        <v>0</v>
      </c>
      <c r="O22" s="2">
        <f t="shared" si="7"/>
        <v>0</v>
      </c>
      <c r="P22" s="2">
        <f t="shared" si="7"/>
        <v>0</v>
      </c>
      <c r="Q22" s="2">
        <f t="shared" si="7"/>
        <v>0</v>
      </c>
      <c r="R22" s="2">
        <f t="shared" si="7"/>
        <v>0</v>
      </c>
    </row>
    <row r="23" spans="2:20" x14ac:dyDescent="0.25">
      <c r="B23" t="s">
        <v>338</v>
      </c>
      <c r="C23" s="2">
        <f>SUM(C20,-C22)</f>
        <v>0</v>
      </c>
      <c r="D23" s="2">
        <f t="shared" ref="D23:R23" si="8">SUM(D20,-D22)</f>
        <v>0</v>
      </c>
      <c r="E23" s="2">
        <f t="shared" si="8"/>
        <v>0</v>
      </c>
      <c r="F23" s="2">
        <f t="shared" si="8"/>
        <v>0</v>
      </c>
      <c r="G23" s="2">
        <f t="shared" si="8"/>
        <v>0</v>
      </c>
      <c r="H23" s="2">
        <f t="shared" si="8"/>
        <v>0</v>
      </c>
      <c r="I23" s="2">
        <f t="shared" si="8"/>
        <v>0</v>
      </c>
      <c r="J23" s="2">
        <f t="shared" si="8"/>
        <v>0</v>
      </c>
      <c r="K23" s="2">
        <f t="shared" si="8"/>
        <v>0</v>
      </c>
      <c r="L23" s="2">
        <f t="shared" si="8"/>
        <v>0</v>
      </c>
      <c r="M23" s="2">
        <f t="shared" si="8"/>
        <v>0</v>
      </c>
      <c r="N23" s="2">
        <f t="shared" si="8"/>
        <v>0</v>
      </c>
      <c r="O23" s="2">
        <f t="shared" si="8"/>
        <v>0</v>
      </c>
      <c r="P23" s="2">
        <f t="shared" si="8"/>
        <v>0</v>
      </c>
      <c r="Q23" s="2">
        <f t="shared" si="8"/>
        <v>0</v>
      </c>
      <c r="R23" s="2">
        <f t="shared" si="8"/>
        <v>0</v>
      </c>
      <c r="T23" t="s">
        <v>339</v>
      </c>
    </row>
  </sheetData>
  <phoneticPr fontId="5" type="noConversion"/>
  <pageMargins left="0.7" right="0.7" top="0.75" bottom="0.75" header="0.3" footer="0.3"/>
  <pageSetup orientation="portrait" r:id="rId1"/>
  <headerFooter>
    <oddFooter>&amp;Lhttps://liberdownload.com</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24</vt:i4>
      </vt:variant>
    </vt:vector>
  </HeadingPairs>
  <TitlesOfParts>
    <vt:vector size="46" baseType="lpstr">
      <vt:lpstr>To Do</vt:lpstr>
      <vt:lpstr>Instructions</vt:lpstr>
      <vt:lpstr>List</vt:lpstr>
      <vt:lpstr>Raw Materials</vt:lpstr>
      <vt:lpstr>Raw Mat Inventory Sum</vt:lpstr>
      <vt:lpstr>Out of Inventory</vt:lpstr>
      <vt:lpstr>Finished Products</vt:lpstr>
      <vt:lpstr>Finished Products Inventory Sum</vt:lpstr>
      <vt:lpstr>Stores</vt:lpstr>
      <vt:lpstr>Sold</vt:lpstr>
      <vt:lpstr>Resale</vt:lpstr>
      <vt:lpstr>Resale Inventory Sum</vt:lpstr>
      <vt:lpstr>POD Sce Download</vt:lpstr>
      <vt:lpstr>POD Inventory Sum</vt:lpstr>
      <vt:lpstr>Private Label</vt:lpstr>
      <vt:lpstr>Private Label Inventory Sum</vt:lpstr>
      <vt:lpstr>Stationery Products</vt:lpstr>
      <vt:lpstr>Stationery Inventory Sum</vt:lpstr>
      <vt:lpstr>Packaging</vt:lpstr>
      <vt:lpstr>Packaging Inventory Sum</vt:lpstr>
      <vt:lpstr>COGS Summary</vt:lpstr>
      <vt:lpstr>State Tax</vt:lpstr>
      <vt:lpstr>'POD Sce Download'!_Hlk70570526</vt:lpstr>
      <vt:lpstr>'Raw Materials'!_Hlk70570526</vt:lpstr>
      <vt:lpstr>'Stationery Products'!_Hlk70570526</vt:lpstr>
      <vt:lpstr>'Finished Products'!_Hlk79724434</vt:lpstr>
      <vt:lpstr>'POD Sce Download'!_Hlk79724434</vt:lpstr>
      <vt:lpstr>'Private Label'!_Hlk79724434</vt:lpstr>
      <vt:lpstr>'Raw Materials'!_Hlk79724434</vt:lpstr>
      <vt:lpstr>Resale!_Hlk79724434</vt:lpstr>
      <vt:lpstr>'Stationery Products'!_Hlk79724434</vt:lpstr>
      <vt:lpstr>'Finished Products'!Finished_Products</vt:lpstr>
      <vt:lpstr>'Finished Products Inventory Sum'!Finished_Products_Inventory_Sum</vt:lpstr>
      <vt:lpstr>'Out of Inventory'!Out_of_Inventory</vt:lpstr>
      <vt:lpstr>'POD Inventory Sum'!POD_Inventory_Sum</vt:lpstr>
      <vt:lpstr>'POD Sce Download'!POD_Sce_Download</vt:lpstr>
      <vt:lpstr>'Private Label'!Private_Label</vt:lpstr>
      <vt:lpstr>'Private Label Inventory Sum'!Private_Label_Inventory_Sum</vt:lpstr>
      <vt:lpstr>'Raw Mat Inventory Sum'!Raw_Mat_Inventory_Sum</vt:lpstr>
      <vt:lpstr>'Raw Materials'!Raw_Materials</vt:lpstr>
      <vt:lpstr>Resale!Resale</vt:lpstr>
      <vt:lpstr>'Resale Inventory Sum'!Resale_Inventory_Sum</vt:lpstr>
      <vt:lpstr>Sold!Sold</vt:lpstr>
      <vt:lpstr>'State Tax'!State_Tax</vt:lpstr>
      <vt:lpstr>'Stationery Inventory Sum'!Stationery_Inventory_Sum</vt:lpstr>
      <vt:lpstr>'Stationery Products'!Stationery_Products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Libermans</dc:creator>
  <cp:lastModifiedBy>Libermans</cp:lastModifiedBy>
  <dcterms:created xsi:type="dcterms:W3CDTF">2015-06-05T18:17:20Z</dcterms:created>
  <dcterms:modified xsi:type="dcterms:W3CDTF">2023-02-06T10:53:55Z</dcterms:modified>
</cp:coreProperties>
</file>